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haleunenergy-my.sharepoint.com/personal/phaphithoun_p_csenergy_la/Documents/CSE DATA Energy/"/>
    </mc:Choice>
  </mc:AlternateContent>
  <xr:revisionPtr revIDLastSave="3206" documentId="11_F25DC773A252ABDACC10487B51596C825BDE58F7" xr6:coauthVersionLast="47" xr6:coauthVersionMax="47" xr10:uidLastSave="{5E15DBEE-8DC1-4F7C-9EBA-4DBFBA64B0B2}"/>
  <bookViews>
    <workbookView xWindow="-108" yWindow="-108" windowWidth="23256" windowHeight="12456" firstSheet="1" activeTab="1" xr2:uid="{00000000-000D-0000-FFFF-FFFF00000000}"/>
  </bookViews>
  <sheets>
    <sheet name="Setup picture" sheetId="8" state="hidden" r:id="rId1"/>
    <sheet name="DATA" sheetId="1" r:id="rId2"/>
    <sheet name="V_NEM" sheetId="3" state="hidden" r:id="rId3"/>
    <sheet name="V_NK3" sheetId="4" state="hidden" r:id="rId4"/>
    <sheet name="V_NK2" sheetId="5" state="hidden" r:id="rId5"/>
    <sheet name="V_NNG3A" sheetId="6" state="hidden" r:id="rId6"/>
    <sheet name="V_XNN1" sheetId="7" state="hidden" r:id="rId7"/>
    <sheet name="V_NSPC" sheetId="2" state="hidden" r:id="rId8"/>
    <sheet name="DataLink" sheetId="9" state="hidden" r:id="rId9"/>
    <sheet name="Basic info" sheetId="10" state="hidden" r:id="rId10"/>
  </sheets>
  <externalReferences>
    <externalReference r:id="rId11"/>
    <externalReference r:id="rId12"/>
  </externalReferences>
  <definedNames>
    <definedName name="_xlnm._FilterDatabase" localSheetId="1" hidden="1">DATA!$A$2:$CZ$1828</definedName>
    <definedName name="pic">INDEX([1]!Table1[รูปภาพ],MATCH(#REF!,[1]!Table1[สินค้า],0))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671" i="1" l="1"/>
  <c r="AE1671" i="1"/>
  <c r="S5" i="10" s="1"/>
  <c r="T5" i="10" s="1"/>
  <c r="AE1670" i="1"/>
  <c r="AE1669" i="1"/>
  <c r="AT1670" i="1"/>
  <c r="AT1669" i="1"/>
  <c r="S4" i="10" s="1"/>
  <c r="T4" i="10" s="1"/>
  <c r="AT1668" i="1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5" i="2"/>
  <c r="AN6" i="2"/>
  <c r="AN7" i="2" s="1"/>
  <c r="AN8" i="2" s="1"/>
  <c r="AN9" i="2" s="1"/>
  <c r="AN10" i="2" s="1"/>
  <c r="AN11" i="2" s="1"/>
  <c r="AN12" i="2" s="1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AN27" i="2" s="1"/>
  <c r="AN28" i="2" s="1"/>
  <c r="AN29" i="2" s="1"/>
  <c r="AN30" i="2" s="1"/>
  <c r="AN31" i="2" s="1"/>
  <c r="AN32" i="2" s="1"/>
  <c r="AN33" i="2" s="1"/>
  <c r="AN34" i="2" s="1"/>
  <c r="AN35" i="2" s="1"/>
  <c r="AN36" i="2" s="1"/>
  <c r="AN37" i="2" s="1"/>
  <c r="AN38" i="2" s="1"/>
  <c r="AN39" i="2" s="1"/>
  <c r="AN40" i="2" s="1"/>
  <c r="AN41" i="2" s="1"/>
  <c r="AN42" i="2" s="1"/>
  <c r="AN43" i="2" s="1"/>
  <c r="AN44" i="2" s="1"/>
  <c r="AO6" i="2"/>
  <c r="AO7" i="2" s="1"/>
  <c r="AO8" i="2" s="1"/>
  <c r="AO9" i="2" s="1"/>
  <c r="AO10" i="2" s="1"/>
  <c r="AO11" i="2" s="1"/>
  <c r="AO12" i="2" s="1"/>
  <c r="AO13" i="2" s="1"/>
  <c r="AO14" i="2" s="1"/>
  <c r="AO15" i="2" s="1"/>
  <c r="AO16" i="2" s="1"/>
  <c r="AO17" i="2" s="1"/>
  <c r="AO18" i="2" s="1"/>
  <c r="AO19" i="2" s="1"/>
  <c r="AO20" i="2" s="1"/>
  <c r="AO21" i="2" s="1"/>
  <c r="AO22" i="2" s="1"/>
  <c r="AO23" i="2" s="1"/>
  <c r="AO24" i="2" s="1"/>
  <c r="AO25" i="2" s="1"/>
  <c r="AO26" i="2" s="1"/>
  <c r="AO27" i="2" s="1"/>
  <c r="AO28" i="2" s="1"/>
  <c r="AO29" i="2" s="1"/>
  <c r="AO30" i="2" s="1"/>
  <c r="AO31" i="2" s="1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5" i="2"/>
  <c r="CB1663" i="1"/>
  <c r="BM1666" i="1"/>
  <c r="BM1828" i="1"/>
  <c r="BM1665" i="1"/>
  <c r="BM1667" i="1"/>
  <c r="BM1668" i="1"/>
  <c r="BM1669" i="1"/>
  <c r="BM1670" i="1"/>
  <c r="BM1671" i="1"/>
  <c r="BM1672" i="1"/>
  <c r="BM1673" i="1"/>
  <c r="BM1674" i="1"/>
  <c r="BM1675" i="1"/>
  <c r="BM1676" i="1"/>
  <c r="BM1677" i="1"/>
  <c r="BM1678" i="1"/>
  <c r="BM1679" i="1"/>
  <c r="BM1680" i="1"/>
  <c r="BM1681" i="1"/>
  <c r="BM1682" i="1"/>
  <c r="BM1683" i="1"/>
  <c r="BM1684" i="1"/>
  <c r="BM1685" i="1"/>
  <c r="BM1686" i="1"/>
  <c r="BM1687" i="1"/>
  <c r="BM1688" i="1"/>
  <c r="BM1689" i="1"/>
  <c r="BM1690" i="1"/>
  <c r="BM1691" i="1"/>
  <c r="BM1692" i="1"/>
  <c r="BM1693" i="1"/>
  <c r="BM1694" i="1"/>
  <c r="BM1695" i="1"/>
  <c r="BM1696" i="1"/>
  <c r="BM1697" i="1"/>
  <c r="BM1698" i="1"/>
  <c r="BM1699" i="1"/>
  <c r="BM1700" i="1"/>
  <c r="BM1701" i="1"/>
  <c r="BM1702" i="1"/>
  <c r="BM1703" i="1"/>
  <c r="BM1704" i="1"/>
  <c r="BM1705" i="1"/>
  <c r="BM1706" i="1"/>
  <c r="BM1707" i="1"/>
  <c r="BM1708" i="1"/>
  <c r="BM1709" i="1"/>
  <c r="BM1710" i="1"/>
  <c r="BM1711" i="1"/>
  <c r="BM1712" i="1"/>
  <c r="BM1713" i="1"/>
  <c r="BM1714" i="1"/>
  <c r="BM1715" i="1"/>
  <c r="BM1716" i="1"/>
  <c r="BM1717" i="1"/>
  <c r="BM1718" i="1"/>
  <c r="BM1719" i="1"/>
  <c r="BM1720" i="1"/>
  <c r="BM1721" i="1"/>
  <c r="BM1722" i="1"/>
  <c r="BM1723" i="1"/>
  <c r="BM1724" i="1"/>
  <c r="BM1725" i="1"/>
  <c r="BM1726" i="1"/>
  <c r="BM1727" i="1"/>
  <c r="BM1728" i="1"/>
  <c r="BM1729" i="1"/>
  <c r="BM1730" i="1"/>
  <c r="BM1731" i="1"/>
  <c r="BM1732" i="1"/>
  <c r="BM1733" i="1"/>
  <c r="BM1734" i="1"/>
  <c r="BM1735" i="1"/>
  <c r="BM1736" i="1"/>
  <c r="BM1737" i="1"/>
  <c r="BM1738" i="1"/>
  <c r="BM1739" i="1"/>
  <c r="BM1740" i="1"/>
  <c r="BM1741" i="1"/>
  <c r="BM1742" i="1"/>
  <c r="BM1743" i="1"/>
  <c r="BM1744" i="1"/>
  <c r="BM1745" i="1"/>
  <c r="BM1746" i="1"/>
  <c r="BM1747" i="1"/>
  <c r="BM1748" i="1"/>
  <c r="BM1749" i="1"/>
  <c r="BM1750" i="1"/>
  <c r="BM1751" i="1"/>
  <c r="BM1752" i="1"/>
  <c r="BM1753" i="1"/>
  <c r="BM1754" i="1"/>
  <c r="BM1755" i="1"/>
  <c r="BM1756" i="1"/>
  <c r="BM1757" i="1"/>
  <c r="BM1758" i="1"/>
  <c r="BM1759" i="1"/>
  <c r="BM1760" i="1"/>
  <c r="BM1761" i="1"/>
  <c r="BM1762" i="1"/>
  <c r="BM1763" i="1"/>
  <c r="BM1764" i="1"/>
  <c r="BM1765" i="1"/>
  <c r="BM1766" i="1"/>
  <c r="BM1767" i="1"/>
  <c r="BM1768" i="1"/>
  <c r="BM1769" i="1"/>
  <c r="BM1770" i="1"/>
  <c r="BM1771" i="1"/>
  <c r="BM1772" i="1"/>
  <c r="BM1773" i="1"/>
  <c r="BM1774" i="1"/>
  <c r="BM1775" i="1"/>
  <c r="BM1776" i="1"/>
  <c r="BM1777" i="1"/>
  <c r="BM1778" i="1"/>
  <c r="BM1779" i="1"/>
  <c r="BM1780" i="1"/>
  <c r="BM1781" i="1"/>
  <c r="BM1782" i="1"/>
  <c r="BM1783" i="1"/>
  <c r="BM1784" i="1"/>
  <c r="BM1785" i="1"/>
  <c r="BM1786" i="1"/>
  <c r="BM1787" i="1"/>
  <c r="BM1788" i="1"/>
  <c r="BM1789" i="1"/>
  <c r="BM1790" i="1"/>
  <c r="BM1791" i="1"/>
  <c r="BM1792" i="1"/>
  <c r="BM1793" i="1"/>
  <c r="BM1794" i="1"/>
  <c r="BM1795" i="1"/>
  <c r="BM1796" i="1"/>
  <c r="BM1797" i="1"/>
  <c r="BM1798" i="1"/>
  <c r="BM1799" i="1"/>
  <c r="BM1800" i="1"/>
  <c r="BM1801" i="1"/>
  <c r="BM1802" i="1"/>
  <c r="BM1803" i="1"/>
  <c r="BM1804" i="1"/>
  <c r="BM1805" i="1"/>
  <c r="BM1806" i="1"/>
  <c r="BM1807" i="1"/>
  <c r="BM1808" i="1"/>
  <c r="BM1809" i="1"/>
  <c r="BM1810" i="1"/>
  <c r="BM1811" i="1"/>
  <c r="BM1812" i="1"/>
  <c r="BM1813" i="1"/>
  <c r="BM1814" i="1"/>
  <c r="BM1815" i="1"/>
  <c r="BM1816" i="1"/>
  <c r="BM1817" i="1"/>
  <c r="BM1818" i="1"/>
  <c r="BM1819" i="1"/>
  <c r="BM1820" i="1"/>
  <c r="BM1821" i="1"/>
  <c r="BM1822" i="1"/>
  <c r="BM1823" i="1"/>
  <c r="BM1824" i="1"/>
  <c r="BM1825" i="1"/>
  <c r="BM1826" i="1"/>
  <c r="BM1827" i="1"/>
  <c r="BM1664" i="1"/>
  <c r="AI1663" i="1"/>
  <c r="AI1662" i="1"/>
  <c r="AI1661" i="1"/>
  <c r="BM1661" i="1"/>
  <c r="BM1662" i="1"/>
  <c r="BM1663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604" i="1"/>
  <c r="BM605" i="1"/>
  <c r="BM606" i="1"/>
  <c r="BM607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7" i="1"/>
  <c r="BM658" i="1"/>
  <c r="BM659" i="1"/>
  <c r="BM660" i="1"/>
  <c r="BM661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3" i="1"/>
  <c r="BM714" i="1"/>
  <c r="BM715" i="1"/>
  <c r="BM716" i="1"/>
  <c r="BM717" i="1"/>
  <c r="BM718" i="1"/>
  <c r="BM719" i="1"/>
  <c r="BM720" i="1"/>
  <c r="BM721" i="1"/>
  <c r="BM722" i="1"/>
  <c r="BM723" i="1"/>
  <c r="BM724" i="1"/>
  <c r="BM725" i="1"/>
  <c r="BM726" i="1"/>
  <c r="BM727" i="1"/>
  <c r="BM728" i="1"/>
  <c r="BM729" i="1"/>
  <c r="BM730" i="1"/>
  <c r="BM731" i="1"/>
  <c r="BM732" i="1"/>
  <c r="BN3" i="1"/>
  <c r="BP3" i="1"/>
  <c r="BN4" i="1"/>
  <c r="BP4" i="1"/>
  <c r="BN5" i="1"/>
  <c r="BP5" i="1"/>
  <c r="BN6" i="1"/>
  <c r="BP6" i="1"/>
  <c r="BN7" i="1"/>
  <c r="BP7" i="1"/>
  <c r="BN8" i="1"/>
  <c r="BP8" i="1"/>
  <c r="BN9" i="1"/>
  <c r="BP9" i="1"/>
  <c r="BN10" i="1"/>
  <c r="BP10" i="1"/>
  <c r="BN11" i="1"/>
  <c r="BP11" i="1"/>
  <c r="BN12" i="1"/>
  <c r="BP12" i="1"/>
  <c r="BN13" i="1"/>
  <c r="BP13" i="1"/>
  <c r="BN14" i="1"/>
  <c r="BP14" i="1"/>
  <c r="BN15" i="1"/>
  <c r="BP15" i="1"/>
  <c r="BN16" i="1"/>
  <c r="BP16" i="1"/>
  <c r="BN17" i="1"/>
  <c r="BP17" i="1"/>
  <c r="BN18" i="1"/>
  <c r="BP18" i="1"/>
  <c r="BN19" i="1"/>
  <c r="BP19" i="1"/>
  <c r="BN20" i="1"/>
  <c r="BP20" i="1"/>
  <c r="BN21" i="1"/>
  <c r="BP21" i="1"/>
  <c r="BN22" i="1"/>
  <c r="BP22" i="1"/>
  <c r="BN23" i="1"/>
  <c r="BP23" i="1"/>
  <c r="BN24" i="1"/>
  <c r="BP24" i="1"/>
  <c r="BN25" i="1"/>
  <c r="BP25" i="1"/>
  <c r="BN26" i="1"/>
  <c r="BP26" i="1"/>
  <c r="BN27" i="1"/>
  <c r="BP27" i="1"/>
  <c r="BN28" i="1"/>
  <c r="BP28" i="1"/>
  <c r="BN29" i="1"/>
  <c r="BP29" i="1"/>
  <c r="BN30" i="1"/>
  <c r="BP30" i="1"/>
  <c r="BN31" i="1"/>
  <c r="BP31" i="1"/>
  <c r="BN32" i="1"/>
  <c r="BP32" i="1"/>
  <c r="BN33" i="1"/>
  <c r="BP33" i="1"/>
  <c r="BN34" i="1"/>
  <c r="BP34" i="1"/>
  <c r="BN35" i="1"/>
  <c r="BP35" i="1"/>
  <c r="BN36" i="1"/>
  <c r="BP36" i="1"/>
  <c r="BN37" i="1"/>
  <c r="BP37" i="1"/>
  <c r="BN38" i="1"/>
  <c r="BP38" i="1"/>
  <c r="BN39" i="1"/>
  <c r="BP39" i="1"/>
  <c r="BN40" i="1"/>
  <c r="BP40" i="1"/>
  <c r="BN41" i="1"/>
  <c r="BP41" i="1"/>
  <c r="BN42" i="1"/>
  <c r="BP42" i="1"/>
  <c r="BN43" i="1"/>
  <c r="BP43" i="1"/>
  <c r="BN44" i="1"/>
  <c r="BP44" i="1"/>
  <c r="BN45" i="1"/>
  <c r="BP45" i="1"/>
  <c r="BN46" i="1"/>
  <c r="BP46" i="1"/>
  <c r="BN47" i="1"/>
  <c r="BP47" i="1"/>
  <c r="BN48" i="1"/>
  <c r="BP48" i="1"/>
  <c r="BN49" i="1"/>
  <c r="BP49" i="1"/>
  <c r="BN50" i="1"/>
  <c r="BP50" i="1"/>
  <c r="BN51" i="1"/>
  <c r="BP51" i="1"/>
  <c r="BN52" i="1"/>
  <c r="BP52" i="1"/>
  <c r="BN53" i="1"/>
  <c r="BP53" i="1"/>
  <c r="BN54" i="1"/>
  <c r="BP54" i="1"/>
  <c r="BN55" i="1"/>
  <c r="BP55" i="1"/>
  <c r="BN56" i="1"/>
  <c r="BP56" i="1"/>
  <c r="BN57" i="1"/>
  <c r="BP57" i="1"/>
  <c r="BN58" i="1"/>
  <c r="BP58" i="1"/>
  <c r="BN59" i="1"/>
  <c r="BP59" i="1"/>
  <c r="BN60" i="1"/>
  <c r="BP60" i="1"/>
  <c r="BN61" i="1"/>
  <c r="BP61" i="1"/>
  <c r="BN62" i="1"/>
  <c r="BP62" i="1"/>
  <c r="BN63" i="1"/>
  <c r="BP63" i="1"/>
  <c r="BN64" i="1"/>
  <c r="BP64" i="1"/>
  <c r="BN65" i="1"/>
  <c r="BP65" i="1"/>
  <c r="BN66" i="1"/>
  <c r="BP66" i="1"/>
  <c r="BN67" i="1"/>
  <c r="BP67" i="1"/>
  <c r="BN68" i="1"/>
  <c r="BP68" i="1"/>
  <c r="BN69" i="1"/>
  <c r="BP69" i="1"/>
  <c r="BN70" i="1"/>
  <c r="BP70" i="1"/>
  <c r="BN71" i="1"/>
  <c r="BP71" i="1"/>
  <c r="BN72" i="1"/>
  <c r="BP72" i="1"/>
  <c r="BN73" i="1"/>
  <c r="BP73" i="1"/>
  <c r="BN74" i="1"/>
  <c r="BP74" i="1"/>
  <c r="BN75" i="1"/>
  <c r="BP75" i="1"/>
  <c r="BN76" i="1"/>
  <c r="BP76" i="1"/>
  <c r="BN77" i="1"/>
  <c r="BP77" i="1"/>
  <c r="BN78" i="1"/>
  <c r="BP78" i="1"/>
  <c r="BN79" i="1"/>
  <c r="BP79" i="1"/>
  <c r="BN80" i="1"/>
  <c r="BP80" i="1"/>
  <c r="BN81" i="1"/>
  <c r="BP81" i="1"/>
  <c r="BN82" i="1"/>
  <c r="BP82" i="1"/>
  <c r="BN83" i="1"/>
  <c r="BP83" i="1"/>
  <c r="BN84" i="1"/>
  <c r="BP84" i="1"/>
  <c r="BN85" i="1"/>
  <c r="BP85" i="1"/>
  <c r="BN86" i="1"/>
  <c r="BP86" i="1"/>
  <c r="BN87" i="1"/>
  <c r="BP87" i="1"/>
  <c r="BN88" i="1"/>
  <c r="BP88" i="1"/>
  <c r="BN89" i="1"/>
  <c r="BP89" i="1"/>
  <c r="BN90" i="1"/>
  <c r="BP90" i="1"/>
  <c r="BN91" i="1"/>
  <c r="BP91" i="1"/>
  <c r="BN92" i="1"/>
  <c r="BP92" i="1"/>
  <c r="BN93" i="1"/>
  <c r="BP93" i="1"/>
  <c r="BN94" i="1"/>
  <c r="BP94" i="1"/>
  <c r="BN95" i="1"/>
  <c r="BP95" i="1"/>
  <c r="BN96" i="1"/>
  <c r="BP96" i="1"/>
  <c r="BN97" i="1"/>
  <c r="BP97" i="1"/>
  <c r="BN98" i="1"/>
  <c r="BP98" i="1"/>
  <c r="BN99" i="1"/>
  <c r="BP99" i="1"/>
  <c r="BN100" i="1"/>
  <c r="BP100" i="1"/>
  <c r="BN101" i="1"/>
  <c r="BP101" i="1"/>
  <c r="BN102" i="1"/>
  <c r="BP102" i="1"/>
  <c r="BN103" i="1"/>
  <c r="BP103" i="1"/>
  <c r="BN104" i="1"/>
  <c r="BP104" i="1"/>
  <c r="BN105" i="1"/>
  <c r="BP105" i="1"/>
  <c r="BN106" i="1"/>
  <c r="BP106" i="1"/>
  <c r="BN107" i="1"/>
  <c r="BP107" i="1"/>
  <c r="BN108" i="1"/>
  <c r="BP108" i="1"/>
  <c r="BN109" i="1"/>
  <c r="BP109" i="1"/>
  <c r="BN110" i="1"/>
  <c r="BP110" i="1"/>
  <c r="BN111" i="1"/>
  <c r="BP111" i="1"/>
  <c r="BN112" i="1"/>
  <c r="BP112" i="1"/>
  <c r="BN113" i="1"/>
  <c r="BP113" i="1"/>
  <c r="BN114" i="1"/>
  <c r="BP114" i="1"/>
  <c r="BN115" i="1"/>
  <c r="BP115" i="1"/>
  <c r="BN116" i="1"/>
  <c r="BP116" i="1"/>
  <c r="BN117" i="1"/>
  <c r="BP117" i="1"/>
  <c r="BN118" i="1"/>
  <c r="BP118" i="1"/>
  <c r="BN119" i="1"/>
  <c r="BP119" i="1"/>
  <c r="BN120" i="1"/>
  <c r="BP120" i="1"/>
  <c r="BN121" i="1"/>
  <c r="BP121" i="1"/>
  <c r="BN122" i="1"/>
  <c r="BP122" i="1"/>
  <c r="BN123" i="1"/>
  <c r="BP123" i="1"/>
  <c r="BN124" i="1"/>
  <c r="BP124" i="1"/>
  <c r="BN125" i="1"/>
  <c r="BP125" i="1"/>
  <c r="BN126" i="1"/>
  <c r="BP126" i="1"/>
  <c r="BN127" i="1"/>
  <c r="BP127" i="1"/>
  <c r="BN128" i="1"/>
  <c r="BP128" i="1"/>
  <c r="BN129" i="1"/>
  <c r="BP129" i="1"/>
  <c r="BN130" i="1"/>
  <c r="BP130" i="1"/>
  <c r="BN131" i="1"/>
  <c r="BP131" i="1"/>
  <c r="BN132" i="1"/>
  <c r="BP132" i="1"/>
  <c r="BN133" i="1"/>
  <c r="BP133" i="1"/>
  <c r="BN134" i="1"/>
  <c r="BP134" i="1"/>
  <c r="BN135" i="1"/>
  <c r="BP135" i="1"/>
  <c r="BN136" i="1"/>
  <c r="BP136" i="1"/>
  <c r="BN137" i="1"/>
  <c r="BP137" i="1"/>
  <c r="BN138" i="1"/>
  <c r="BP138" i="1"/>
  <c r="BN139" i="1"/>
  <c r="BP139" i="1"/>
  <c r="BN140" i="1"/>
  <c r="BP140" i="1"/>
  <c r="BN141" i="1"/>
  <c r="BP141" i="1"/>
  <c r="BN142" i="1"/>
  <c r="BP142" i="1"/>
  <c r="BN143" i="1"/>
  <c r="BP143" i="1"/>
  <c r="BN144" i="1"/>
  <c r="BP144" i="1"/>
  <c r="BN145" i="1"/>
  <c r="BP145" i="1"/>
  <c r="BN146" i="1"/>
  <c r="BP146" i="1"/>
  <c r="BN147" i="1"/>
  <c r="BP147" i="1"/>
  <c r="BN148" i="1"/>
  <c r="BP148" i="1"/>
  <c r="BN149" i="1"/>
  <c r="BP149" i="1"/>
  <c r="BN150" i="1"/>
  <c r="BP150" i="1"/>
  <c r="BN151" i="1"/>
  <c r="BP151" i="1"/>
  <c r="BN152" i="1"/>
  <c r="BP152" i="1"/>
  <c r="BN153" i="1"/>
  <c r="BP153" i="1"/>
  <c r="BN154" i="1"/>
  <c r="BP154" i="1"/>
  <c r="BN155" i="1"/>
  <c r="BP155" i="1"/>
  <c r="BN156" i="1"/>
  <c r="BP156" i="1"/>
  <c r="BN157" i="1"/>
  <c r="BP157" i="1"/>
  <c r="BN158" i="1"/>
  <c r="BP158" i="1"/>
  <c r="BN159" i="1"/>
  <c r="BP159" i="1"/>
  <c r="BN160" i="1"/>
  <c r="BP160" i="1"/>
  <c r="BN161" i="1"/>
  <c r="BP161" i="1"/>
  <c r="BN162" i="1"/>
  <c r="BP162" i="1"/>
  <c r="BN163" i="1"/>
  <c r="BP163" i="1"/>
  <c r="BN164" i="1"/>
  <c r="BP164" i="1"/>
  <c r="BN165" i="1"/>
  <c r="BP165" i="1"/>
  <c r="BN166" i="1"/>
  <c r="BP166" i="1"/>
  <c r="BN167" i="1"/>
  <c r="BP167" i="1"/>
  <c r="BN168" i="1"/>
  <c r="BP168" i="1"/>
  <c r="BN169" i="1"/>
  <c r="BP169" i="1"/>
  <c r="BN170" i="1"/>
  <c r="BP170" i="1"/>
  <c r="BN171" i="1"/>
  <c r="BP171" i="1"/>
  <c r="BN172" i="1"/>
  <c r="BP172" i="1"/>
  <c r="BN173" i="1"/>
  <c r="BP173" i="1"/>
  <c r="BN174" i="1"/>
  <c r="BP174" i="1"/>
  <c r="BN175" i="1"/>
  <c r="BP175" i="1"/>
  <c r="BN176" i="1"/>
  <c r="BP176" i="1"/>
  <c r="BN177" i="1"/>
  <c r="BP177" i="1"/>
  <c r="BN178" i="1"/>
  <c r="BP178" i="1"/>
  <c r="BN179" i="1"/>
  <c r="BP179" i="1"/>
  <c r="BN180" i="1"/>
  <c r="BP180" i="1"/>
  <c r="BN181" i="1"/>
  <c r="BP181" i="1"/>
  <c r="BN182" i="1"/>
  <c r="BP182" i="1"/>
  <c r="BN183" i="1"/>
  <c r="BP183" i="1"/>
  <c r="BN184" i="1"/>
  <c r="BP184" i="1"/>
  <c r="BN185" i="1"/>
  <c r="BP185" i="1"/>
  <c r="BN186" i="1"/>
  <c r="BP186" i="1"/>
  <c r="BN187" i="1"/>
  <c r="BP187" i="1"/>
  <c r="BN188" i="1"/>
  <c r="BP188" i="1"/>
  <c r="BN189" i="1"/>
  <c r="BP189" i="1"/>
  <c r="BN190" i="1"/>
  <c r="BP190" i="1"/>
  <c r="BN191" i="1"/>
  <c r="BP191" i="1"/>
  <c r="BN192" i="1"/>
  <c r="BP192" i="1"/>
  <c r="BN193" i="1"/>
  <c r="BP193" i="1"/>
  <c r="BN194" i="1"/>
  <c r="BP194" i="1"/>
  <c r="BN195" i="1"/>
  <c r="BP195" i="1"/>
  <c r="BN196" i="1"/>
  <c r="BP196" i="1"/>
  <c r="BN197" i="1"/>
  <c r="BP197" i="1"/>
  <c r="BN198" i="1"/>
  <c r="BP198" i="1"/>
  <c r="BN199" i="1"/>
  <c r="BP199" i="1"/>
  <c r="BN200" i="1"/>
  <c r="BP200" i="1"/>
  <c r="BN201" i="1"/>
  <c r="BP201" i="1"/>
  <c r="BN202" i="1"/>
  <c r="BP202" i="1"/>
  <c r="BN203" i="1"/>
  <c r="BP203" i="1"/>
  <c r="BN204" i="1"/>
  <c r="BP204" i="1"/>
  <c r="BN205" i="1"/>
  <c r="BP205" i="1"/>
  <c r="BN206" i="1"/>
  <c r="BP206" i="1"/>
  <c r="BN207" i="1"/>
  <c r="BP207" i="1"/>
  <c r="BN208" i="1"/>
  <c r="BP208" i="1"/>
  <c r="BN209" i="1"/>
  <c r="BP209" i="1"/>
  <c r="BN210" i="1"/>
  <c r="BP210" i="1"/>
  <c r="BN211" i="1"/>
  <c r="BP211" i="1"/>
  <c r="BN212" i="1"/>
  <c r="BP212" i="1"/>
  <c r="BN213" i="1"/>
  <c r="BP213" i="1"/>
  <c r="BN214" i="1"/>
  <c r="BP214" i="1"/>
  <c r="BN215" i="1"/>
  <c r="BP215" i="1"/>
  <c r="BN216" i="1"/>
  <c r="BP216" i="1"/>
  <c r="BN217" i="1"/>
  <c r="BP217" i="1"/>
  <c r="BN218" i="1"/>
  <c r="BP218" i="1"/>
  <c r="BN219" i="1"/>
  <c r="BP219" i="1"/>
  <c r="BN220" i="1"/>
  <c r="BP220" i="1"/>
  <c r="BN221" i="1"/>
  <c r="BP221" i="1"/>
  <c r="BN222" i="1"/>
  <c r="BP222" i="1"/>
  <c r="BN223" i="1"/>
  <c r="BP223" i="1"/>
  <c r="BN224" i="1"/>
  <c r="BP224" i="1"/>
  <c r="BN225" i="1"/>
  <c r="BP225" i="1"/>
  <c r="BN226" i="1"/>
  <c r="BP226" i="1"/>
  <c r="BN227" i="1"/>
  <c r="BP227" i="1"/>
  <c r="BN228" i="1"/>
  <c r="BP228" i="1"/>
  <c r="BN229" i="1"/>
  <c r="BP229" i="1"/>
  <c r="BN230" i="1"/>
  <c r="BP230" i="1"/>
  <c r="BN231" i="1"/>
  <c r="BP231" i="1"/>
  <c r="BN232" i="1"/>
  <c r="BP232" i="1"/>
  <c r="BN233" i="1"/>
  <c r="BP233" i="1"/>
  <c r="BN234" i="1"/>
  <c r="BP234" i="1"/>
  <c r="BN235" i="1"/>
  <c r="BP235" i="1"/>
  <c r="BN236" i="1"/>
  <c r="BP236" i="1"/>
  <c r="BN237" i="1"/>
  <c r="BP237" i="1"/>
  <c r="BN238" i="1"/>
  <c r="BP238" i="1"/>
  <c r="BN239" i="1"/>
  <c r="BP239" i="1"/>
  <c r="BN240" i="1"/>
  <c r="BP240" i="1"/>
  <c r="BN241" i="1"/>
  <c r="BP241" i="1"/>
  <c r="BN242" i="1"/>
  <c r="BP242" i="1"/>
  <c r="BN243" i="1"/>
  <c r="BP243" i="1"/>
  <c r="BN244" i="1"/>
  <c r="BP244" i="1"/>
  <c r="BN245" i="1"/>
  <c r="BP245" i="1"/>
  <c r="BN246" i="1"/>
  <c r="BP246" i="1"/>
  <c r="BN247" i="1"/>
  <c r="BP247" i="1"/>
  <c r="BN248" i="1"/>
  <c r="BP248" i="1"/>
  <c r="BN249" i="1"/>
  <c r="BP249" i="1"/>
  <c r="BN250" i="1"/>
  <c r="BP250" i="1"/>
  <c r="BN251" i="1"/>
  <c r="BP251" i="1"/>
  <c r="BN252" i="1"/>
  <c r="BP252" i="1"/>
  <c r="BN253" i="1"/>
  <c r="BP253" i="1"/>
  <c r="BN254" i="1"/>
  <c r="BP254" i="1"/>
  <c r="BN255" i="1"/>
  <c r="BP255" i="1"/>
  <c r="BN256" i="1"/>
  <c r="BP256" i="1"/>
  <c r="BN257" i="1"/>
  <c r="BP257" i="1"/>
  <c r="BN258" i="1"/>
  <c r="BP258" i="1"/>
  <c r="BN259" i="1"/>
  <c r="BP259" i="1"/>
  <c r="BN260" i="1"/>
  <c r="BP260" i="1"/>
  <c r="BN261" i="1"/>
  <c r="BP261" i="1"/>
  <c r="BN262" i="1"/>
  <c r="BP262" i="1"/>
  <c r="BN263" i="1"/>
  <c r="BP263" i="1"/>
  <c r="BN264" i="1"/>
  <c r="BP264" i="1"/>
  <c r="BN265" i="1"/>
  <c r="BP265" i="1"/>
  <c r="BN266" i="1"/>
  <c r="BP266" i="1"/>
  <c r="BN267" i="1"/>
  <c r="BP267" i="1"/>
  <c r="BN268" i="1"/>
  <c r="BP268" i="1"/>
  <c r="BN269" i="1"/>
  <c r="BP269" i="1"/>
  <c r="BN270" i="1"/>
  <c r="BP270" i="1"/>
  <c r="BN271" i="1"/>
  <c r="BP271" i="1"/>
  <c r="BN272" i="1"/>
  <c r="BP272" i="1"/>
  <c r="BN273" i="1"/>
  <c r="BP273" i="1"/>
  <c r="BN274" i="1"/>
  <c r="BP274" i="1"/>
  <c r="BN275" i="1"/>
  <c r="BP275" i="1"/>
  <c r="BN276" i="1"/>
  <c r="BP276" i="1"/>
  <c r="BN277" i="1"/>
  <c r="BP277" i="1"/>
  <c r="BN278" i="1"/>
  <c r="BP278" i="1"/>
  <c r="BN279" i="1"/>
  <c r="BP279" i="1"/>
  <c r="BN280" i="1"/>
  <c r="BP280" i="1"/>
  <c r="BN281" i="1"/>
  <c r="BP281" i="1"/>
  <c r="BN282" i="1"/>
  <c r="BP282" i="1"/>
  <c r="BN283" i="1"/>
  <c r="BP283" i="1"/>
  <c r="BN284" i="1"/>
  <c r="BP284" i="1"/>
  <c r="BN285" i="1"/>
  <c r="BP285" i="1"/>
  <c r="BN286" i="1"/>
  <c r="BP286" i="1"/>
  <c r="BN287" i="1"/>
  <c r="BP287" i="1"/>
  <c r="BN288" i="1"/>
  <c r="BP288" i="1"/>
  <c r="BN289" i="1"/>
  <c r="BP289" i="1"/>
  <c r="BN290" i="1"/>
  <c r="BP290" i="1"/>
  <c r="BN291" i="1"/>
  <c r="BP291" i="1"/>
  <c r="BN292" i="1"/>
  <c r="BP292" i="1"/>
  <c r="BN293" i="1"/>
  <c r="BP293" i="1"/>
  <c r="BN294" i="1"/>
  <c r="BP294" i="1"/>
  <c r="BN295" i="1"/>
  <c r="BP295" i="1"/>
  <c r="BN296" i="1"/>
  <c r="BP296" i="1"/>
  <c r="BN297" i="1"/>
  <c r="BP297" i="1"/>
  <c r="BN298" i="1"/>
  <c r="BP298" i="1"/>
  <c r="BN299" i="1"/>
  <c r="BP299" i="1"/>
  <c r="BN300" i="1"/>
  <c r="BP300" i="1"/>
  <c r="BN301" i="1"/>
  <c r="BP301" i="1"/>
  <c r="BN302" i="1"/>
  <c r="BP302" i="1"/>
  <c r="BN303" i="1"/>
  <c r="BP303" i="1"/>
  <c r="BN304" i="1"/>
  <c r="BP304" i="1"/>
  <c r="BN305" i="1"/>
  <c r="BP305" i="1"/>
  <c r="BN306" i="1"/>
  <c r="BP306" i="1"/>
  <c r="BN307" i="1"/>
  <c r="BP307" i="1"/>
  <c r="BN308" i="1"/>
  <c r="BP308" i="1"/>
  <c r="BN309" i="1"/>
  <c r="BP309" i="1"/>
  <c r="BN310" i="1"/>
  <c r="BP310" i="1"/>
  <c r="BN311" i="1"/>
  <c r="BP311" i="1"/>
  <c r="BN312" i="1"/>
  <c r="BP312" i="1"/>
  <c r="BN313" i="1"/>
  <c r="BP313" i="1"/>
  <c r="BN314" i="1"/>
  <c r="BP314" i="1"/>
  <c r="BN315" i="1"/>
  <c r="BP315" i="1"/>
  <c r="BN316" i="1"/>
  <c r="BP316" i="1"/>
  <c r="BN317" i="1"/>
  <c r="BP317" i="1"/>
  <c r="BN318" i="1"/>
  <c r="BP318" i="1"/>
  <c r="BN319" i="1"/>
  <c r="BP319" i="1"/>
  <c r="BN320" i="1"/>
  <c r="BP320" i="1"/>
  <c r="BN321" i="1"/>
  <c r="BP321" i="1"/>
  <c r="BN322" i="1"/>
  <c r="BP322" i="1"/>
  <c r="BN323" i="1"/>
  <c r="BP323" i="1"/>
  <c r="BN324" i="1"/>
  <c r="BP324" i="1"/>
  <c r="BN325" i="1"/>
  <c r="BP325" i="1"/>
  <c r="BN326" i="1"/>
  <c r="BP326" i="1"/>
  <c r="BN327" i="1"/>
  <c r="BP327" i="1"/>
  <c r="BN328" i="1"/>
  <c r="BP328" i="1"/>
  <c r="BN329" i="1"/>
  <c r="BP329" i="1"/>
  <c r="BN330" i="1"/>
  <c r="BP330" i="1"/>
  <c r="BN331" i="1"/>
  <c r="BP331" i="1"/>
  <c r="BN332" i="1"/>
  <c r="BP332" i="1"/>
  <c r="BN333" i="1"/>
  <c r="BP333" i="1"/>
  <c r="BN334" i="1"/>
  <c r="BP334" i="1"/>
  <c r="BN335" i="1"/>
  <c r="BP335" i="1"/>
  <c r="BN336" i="1"/>
  <c r="BP336" i="1"/>
  <c r="BN337" i="1"/>
  <c r="BP337" i="1"/>
  <c r="BN338" i="1"/>
  <c r="BP338" i="1"/>
  <c r="BN339" i="1"/>
  <c r="BP339" i="1"/>
  <c r="BN340" i="1"/>
  <c r="BP340" i="1"/>
  <c r="BN341" i="1"/>
  <c r="BP341" i="1"/>
  <c r="BN342" i="1"/>
  <c r="BP342" i="1"/>
  <c r="BN343" i="1"/>
  <c r="BP343" i="1"/>
  <c r="BN344" i="1"/>
  <c r="BP344" i="1"/>
  <c r="BN345" i="1"/>
  <c r="BP345" i="1"/>
  <c r="BN346" i="1"/>
  <c r="BP346" i="1"/>
  <c r="BN347" i="1"/>
  <c r="BP347" i="1"/>
  <c r="BN348" i="1"/>
  <c r="BP348" i="1"/>
  <c r="BN349" i="1"/>
  <c r="BP349" i="1"/>
  <c r="BN350" i="1"/>
  <c r="BP350" i="1"/>
  <c r="BN351" i="1"/>
  <c r="BP351" i="1"/>
  <c r="BN352" i="1"/>
  <c r="BP352" i="1"/>
  <c r="BN353" i="1"/>
  <c r="BP353" i="1"/>
  <c r="BN354" i="1"/>
  <c r="BP354" i="1"/>
  <c r="BN355" i="1"/>
  <c r="BP355" i="1"/>
  <c r="BN356" i="1"/>
  <c r="BP356" i="1"/>
  <c r="BN357" i="1"/>
  <c r="BP357" i="1"/>
  <c r="BN358" i="1"/>
  <c r="BP358" i="1"/>
  <c r="BN359" i="1"/>
  <c r="BP359" i="1"/>
  <c r="BN360" i="1"/>
  <c r="BP360" i="1"/>
  <c r="BN361" i="1"/>
  <c r="BP361" i="1"/>
  <c r="BN362" i="1"/>
  <c r="BP362" i="1"/>
  <c r="BN363" i="1"/>
  <c r="BP363" i="1"/>
  <c r="BN364" i="1"/>
  <c r="BP364" i="1"/>
  <c r="BN365" i="1"/>
  <c r="BP365" i="1"/>
  <c r="BN366" i="1"/>
  <c r="BP366" i="1"/>
  <c r="BN367" i="1"/>
  <c r="BP367" i="1"/>
  <c r="BN368" i="1"/>
  <c r="BP368" i="1"/>
  <c r="BN369" i="1"/>
  <c r="BP369" i="1"/>
  <c r="BN370" i="1"/>
  <c r="BP370" i="1"/>
  <c r="BN371" i="1"/>
  <c r="BP371" i="1"/>
  <c r="BN372" i="1"/>
  <c r="BP372" i="1"/>
  <c r="BN373" i="1"/>
  <c r="BP373" i="1"/>
  <c r="BN374" i="1"/>
  <c r="BP374" i="1"/>
  <c r="BN375" i="1"/>
  <c r="BP375" i="1"/>
  <c r="BN376" i="1"/>
  <c r="BP376" i="1"/>
  <c r="BN377" i="1"/>
  <c r="BP377" i="1"/>
  <c r="BN378" i="1"/>
  <c r="BP378" i="1"/>
  <c r="BN379" i="1"/>
  <c r="BP379" i="1"/>
  <c r="BN380" i="1"/>
  <c r="BP380" i="1"/>
  <c r="BN381" i="1"/>
  <c r="BP381" i="1"/>
  <c r="BN382" i="1"/>
  <c r="BP382" i="1"/>
  <c r="BN383" i="1"/>
  <c r="BP383" i="1"/>
  <c r="BN384" i="1"/>
  <c r="BP384" i="1"/>
  <c r="BN385" i="1"/>
  <c r="BP385" i="1"/>
  <c r="BN386" i="1"/>
  <c r="BP386" i="1"/>
  <c r="BN387" i="1"/>
  <c r="BP387" i="1"/>
  <c r="BN388" i="1"/>
  <c r="BP388" i="1"/>
  <c r="BN389" i="1"/>
  <c r="BP389" i="1"/>
  <c r="BN390" i="1"/>
  <c r="BP390" i="1"/>
  <c r="BN391" i="1"/>
  <c r="BP391" i="1"/>
  <c r="BN392" i="1"/>
  <c r="BP392" i="1"/>
  <c r="BN393" i="1"/>
  <c r="BP393" i="1"/>
  <c r="BN394" i="1"/>
  <c r="BP394" i="1"/>
  <c r="BN395" i="1"/>
  <c r="BP395" i="1"/>
  <c r="BN396" i="1"/>
  <c r="BP396" i="1"/>
  <c r="BN397" i="1"/>
  <c r="BP397" i="1"/>
  <c r="BN398" i="1"/>
  <c r="BP398" i="1"/>
  <c r="BN399" i="1"/>
  <c r="BP399" i="1"/>
  <c r="BN400" i="1"/>
  <c r="BP400" i="1"/>
  <c r="BN401" i="1"/>
  <c r="BP401" i="1"/>
  <c r="BN402" i="1"/>
  <c r="BP402" i="1"/>
  <c r="BN403" i="1"/>
  <c r="BP403" i="1"/>
  <c r="BN404" i="1"/>
  <c r="BP404" i="1"/>
  <c r="BN405" i="1"/>
  <c r="BP405" i="1"/>
  <c r="BN406" i="1"/>
  <c r="BP406" i="1"/>
  <c r="BN407" i="1"/>
  <c r="BP407" i="1"/>
  <c r="BN408" i="1"/>
  <c r="BP408" i="1"/>
  <c r="BN409" i="1"/>
  <c r="BP409" i="1"/>
  <c r="BN410" i="1"/>
  <c r="BP410" i="1"/>
  <c r="BN411" i="1"/>
  <c r="BP411" i="1"/>
  <c r="BN412" i="1"/>
  <c r="BP412" i="1"/>
  <c r="BN413" i="1"/>
  <c r="BP413" i="1"/>
  <c r="BN414" i="1"/>
  <c r="BP414" i="1"/>
  <c r="BN415" i="1"/>
  <c r="BP415" i="1"/>
  <c r="BN416" i="1"/>
  <c r="BP416" i="1"/>
  <c r="BN417" i="1"/>
  <c r="BP417" i="1"/>
  <c r="BN418" i="1"/>
  <c r="BP418" i="1"/>
  <c r="BN419" i="1"/>
  <c r="BP419" i="1"/>
  <c r="BN420" i="1"/>
  <c r="BP420" i="1"/>
  <c r="BN421" i="1"/>
  <c r="BP421" i="1"/>
  <c r="BN422" i="1"/>
  <c r="BP422" i="1"/>
  <c r="BN423" i="1"/>
  <c r="BP423" i="1"/>
  <c r="BN424" i="1"/>
  <c r="BP424" i="1"/>
  <c r="BN425" i="1"/>
  <c r="BP425" i="1"/>
  <c r="BN426" i="1"/>
  <c r="BP426" i="1"/>
  <c r="BN427" i="1"/>
  <c r="BP427" i="1"/>
  <c r="BN428" i="1"/>
  <c r="BP428" i="1"/>
  <c r="BN429" i="1"/>
  <c r="BP429" i="1"/>
  <c r="BN430" i="1"/>
  <c r="BP430" i="1"/>
  <c r="BN431" i="1"/>
  <c r="BP431" i="1"/>
  <c r="BN432" i="1"/>
  <c r="BP432" i="1"/>
  <c r="BN433" i="1"/>
  <c r="BP433" i="1"/>
  <c r="BN434" i="1"/>
  <c r="BP434" i="1"/>
  <c r="BN435" i="1"/>
  <c r="BP435" i="1"/>
  <c r="BN436" i="1"/>
  <c r="BP436" i="1"/>
  <c r="BN437" i="1"/>
  <c r="BP437" i="1"/>
  <c r="BN438" i="1"/>
  <c r="BP438" i="1"/>
  <c r="BN439" i="1"/>
  <c r="BP439" i="1"/>
  <c r="BN440" i="1"/>
  <c r="BP440" i="1"/>
  <c r="BN441" i="1"/>
  <c r="BP441" i="1"/>
  <c r="BN442" i="1"/>
  <c r="BP442" i="1"/>
  <c r="BN443" i="1"/>
  <c r="BP443" i="1"/>
  <c r="BN444" i="1"/>
  <c r="BP444" i="1"/>
  <c r="BN445" i="1"/>
  <c r="BP445" i="1"/>
  <c r="BN446" i="1"/>
  <c r="BP446" i="1"/>
  <c r="BN447" i="1"/>
  <c r="BP447" i="1"/>
  <c r="BN448" i="1"/>
  <c r="BP448" i="1"/>
  <c r="BN449" i="1"/>
  <c r="BP449" i="1"/>
  <c r="BN450" i="1"/>
  <c r="BP450" i="1"/>
  <c r="BN451" i="1"/>
  <c r="BP451" i="1"/>
  <c r="BN452" i="1"/>
  <c r="BP452" i="1"/>
  <c r="BN453" i="1"/>
  <c r="BP453" i="1"/>
  <c r="BN454" i="1"/>
  <c r="BP454" i="1"/>
  <c r="BN455" i="1"/>
  <c r="BP455" i="1"/>
  <c r="BN456" i="1"/>
  <c r="BP456" i="1"/>
  <c r="BN457" i="1"/>
  <c r="BP457" i="1"/>
  <c r="BN458" i="1"/>
  <c r="BP458" i="1"/>
  <c r="BN459" i="1"/>
  <c r="BP459" i="1"/>
  <c r="BN460" i="1"/>
  <c r="BP460" i="1"/>
  <c r="BN461" i="1"/>
  <c r="BP461" i="1"/>
  <c r="BN462" i="1"/>
  <c r="BP462" i="1"/>
  <c r="BN463" i="1"/>
  <c r="BP463" i="1"/>
  <c r="BN464" i="1"/>
  <c r="BP464" i="1"/>
  <c r="BN465" i="1"/>
  <c r="BP465" i="1"/>
  <c r="BN466" i="1"/>
  <c r="BP466" i="1"/>
  <c r="BN467" i="1"/>
  <c r="BP467" i="1"/>
  <c r="BN468" i="1"/>
  <c r="BP468" i="1"/>
  <c r="BN469" i="1"/>
  <c r="BP469" i="1"/>
  <c r="BN470" i="1"/>
  <c r="BP470" i="1"/>
  <c r="BN471" i="1"/>
  <c r="BP471" i="1"/>
  <c r="BN472" i="1"/>
  <c r="BP472" i="1"/>
  <c r="BN473" i="1"/>
  <c r="BP473" i="1"/>
  <c r="BN474" i="1"/>
  <c r="BP474" i="1"/>
  <c r="BN475" i="1"/>
  <c r="BP475" i="1"/>
  <c r="BN476" i="1"/>
  <c r="BP476" i="1"/>
  <c r="BN477" i="1"/>
  <c r="BP477" i="1"/>
  <c r="BN478" i="1"/>
  <c r="BP478" i="1"/>
  <c r="BN479" i="1"/>
  <c r="BP479" i="1"/>
  <c r="BN480" i="1"/>
  <c r="BP480" i="1"/>
  <c r="BN481" i="1"/>
  <c r="BP481" i="1"/>
  <c r="BN482" i="1"/>
  <c r="BP482" i="1"/>
  <c r="BN483" i="1"/>
  <c r="BP483" i="1"/>
  <c r="BN484" i="1"/>
  <c r="BP484" i="1"/>
  <c r="BN485" i="1"/>
  <c r="BP485" i="1"/>
  <c r="BN486" i="1"/>
  <c r="BP486" i="1"/>
  <c r="BN487" i="1"/>
  <c r="BP487" i="1"/>
  <c r="BN488" i="1"/>
  <c r="BP488" i="1"/>
  <c r="BN489" i="1"/>
  <c r="BP489" i="1"/>
  <c r="BN490" i="1"/>
  <c r="BP490" i="1"/>
  <c r="BN491" i="1"/>
  <c r="BP491" i="1"/>
  <c r="BN492" i="1"/>
  <c r="BP492" i="1"/>
  <c r="BN493" i="1"/>
  <c r="BP493" i="1"/>
  <c r="BN494" i="1"/>
  <c r="BP494" i="1"/>
  <c r="BN495" i="1"/>
  <c r="BP495" i="1"/>
  <c r="BN496" i="1"/>
  <c r="BP496" i="1"/>
  <c r="BN497" i="1"/>
  <c r="BP497" i="1"/>
  <c r="BN498" i="1"/>
  <c r="BP498" i="1"/>
  <c r="BN499" i="1"/>
  <c r="BP499" i="1"/>
  <c r="BN500" i="1"/>
  <c r="BP500" i="1"/>
  <c r="BN501" i="1"/>
  <c r="BP501" i="1"/>
  <c r="BN502" i="1"/>
  <c r="BP502" i="1"/>
  <c r="BN503" i="1"/>
  <c r="BP503" i="1"/>
  <c r="BN504" i="1"/>
  <c r="BP504" i="1"/>
  <c r="BN505" i="1"/>
  <c r="BP505" i="1"/>
  <c r="BN506" i="1"/>
  <c r="BP506" i="1"/>
  <c r="BN507" i="1"/>
  <c r="BP507" i="1"/>
  <c r="BN508" i="1"/>
  <c r="BP508" i="1"/>
  <c r="BN509" i="1"/>
  <c r="BP509" i="1"/>
  <c r="BN510" i="1"/>
  <c r="BP510" i="1"/>
  <c r="BN511" i="1"/>
  <c r="BP511" i="1"/>
  <c r="BN512" i="1"/>
  <c r="BP512" i="1"/>
  <c r="BN513" i="1"/>
  <c r="BP513" i="1"/>
  <c r="BN514" i="1"/>
  <c r="BP514" i="1"/>
  <c r="BN515" i="1"/>
  <c r="BP515" i="1"/>
  <c r="BN516" i="1"/>
  <c r="BP516" i="1"/>
  <c r="BN517" i="1"/>
  <c r="BP517" i="1"/>
  <c r="BN518" i="1"/>
  <c r="BP518" i="1"/>
  <c r="BN519" i="1"/>
  <c r="BP519" i="1"/>
  <c r="BN520" i="1"/>
  <c r="BP520" i="1"/>
  <c r="BN521" i="1"/>
  <c r="BP521" i="1"/>
  <c r="BN522" i="1"/>
  <c r="BP522" i="1"/>
  <c r="BN523" i="1"/>
  <c r="BP523" i="1"/>
  <c r="BN524" i="1"/>
  <c r="BP524" i="1"/>
  <c r="BN525" i="1"/>
  <c r="BP525" i="1"/>
  <c r="BN526" i="1"/>
  <c r="BP526" i="1"/>
  <c r="BN527" i="1"/>
  <c r="BP527" i="1"/>
  <c r="BN528" i="1"/>
  <c r="BP528" i="1"/>
  <c r="BN529" i="1"/>
  <c r="BP529" i="1"/>
  <c r="BN530" i="1"/>
  <c r="BP530" i="1"/>
  <c r="BN531" i="1"/>
  <c r="BP531" i="1"/>
  <c r="BN532" i="1"/>
  <c r="BP532" i="1"/>
  <c r="BN533" i="1"/>
  <c r="BP533" i="1"/>
  <c r="BN534" i="1"/>
  <c r="BP534" i="1"/>
  <c r="BN535" i="1"/>
  <c r="BP535" i="1"/>
  <c r="BN536" i="1"/>
  <c r="BP536" i="1"/>
  <c r="BN537" i="1"/>
  <c r="BP537" i="1"/>
  <c r="BN538" i="1"/>
  <c r="BP538" i="1"/>
  <c r="BN539" i="1"/>
  <c r="BP539" i="1"/>
  <c r="BN540" i="1"/>
  <c r="BP540" i="1"/>
  <c r="BN541" i="1"/>
  <c r="BP541" i="1"/>
  <c r="BN542" i="1"/>
  <c r="BP542" i="1"/>
  <c r="BN543" i="1"/>
  <c r="BP543" i="1"/>
  <c r="BN544" i="1"/>
  <c r="BP544" i="1"/>
  <c r="BN545" i="1"/>
  <c r="BP545" i="1"/>
  <c r="BN546" i="1"/>
  <c r="BP546" i="1"/>
  <c r="BN547" i="1"/>
  <c r="BP547" i="1"/>
  <c r="BN548" i="1"/>
  <c r="BP548" i="1"/>
  <c r="BN549" i="1"/>
  <c r="BP549" i="1"/>
  <c r="BN550" i="1"/>
  <c r="BP550" i="1"/>
  <c r="BN551" i="1"/>
  <c r="BP551" i="1"/>
  <c r="BN552" i="1"/>
  <c r="BP552" i="1"/>
  <c r="BN553" i="1"/>
  <c r="BP553" i="1"/>
  <c r="BN554" i="1"/>
  <c r="BP554" i="1"/>
  <c r="BN555" i="1"/>
  <c r="BP555" i="1"/>
  <c r="BN556" i="1"/>
  <c r="BP556" i="1"/>
  <c r="BN557" i="1"/>
  <c r="BP557" i="1"/>
  <c r="BN558" i="1"/>
  <c r="BP558" i="1"/>
  <c r="BN559" i="1"/>
  <c r="BP559" i="1"/>
  <c r="BN560" i="1"/>
  <c r="BP560" i="1"/>
  <c r="BN561" i="1"/>
  <c r="BP561" i="1"/>
  <c r="BN562" i="1"/>
  <c r="BP562" i="1"/>
  <c r="BN563" i="1"/>
  <c r="BP563" i="1"/>
  <c r="BN564" i="1"/>
  <c r="BP564" i="1"/>
  <c r="BN565" i="1"/>
  <c r="BP565" i="1"/>
  <c r="BN566" i="1"/>
  <c r="BP566" i="1"/>
  <c r="BN567" i="1"/>
  <c r="BP567" i="1"/>
  <c r="BN568" i="1"/>
  <c r="BP568" i="1"/>
  <c r="BN569" i="1"/>
  <c r="BP569" i="1"/>
  <c r="BN570" i="1"/>
  <c r="BP570" i="1"/>
  <c r="BN571" i="1"/>
  <c r="BP571" i="1"/>
  <c r="BN572" i="1"/>
  <c r="BP572" i="1"/>
  <c r="BN573" i="1"/>
  <c r="BP573" i="1"/>
  <c r="BN574" i="1"/>
  <c r="BP574" i="1"/>
  <c r="BN575" i="1"/>
  <c r="BP575" i="1"/>
  <c r="BN576" i="1"/>
  <c r="BP576" i="1"/>
  <c r="BN577" i="1"/>
  <c r="BP577" i="1"/>
  <c r="BN578" i="1"/>
  <c r="BP578" i="1"/>
  <c r="BN579" i="1"/>
  <c r="BP579" i="1"/>
  <c r="BN580" i="1"/>
  <c r="BP580" i="1"/>
  <c r="BN581" i="1"/>
  <c r="BP581" i="1"/>
  <c r="BN582" i="1"/>
  <c r="BP582" i="1"/>
  <c r="BN583" i="1"/>
  <c r="BP583" i="1"/>
  <c r="BN584" i="1"/>
  <c r="BP584" i="1"/>
  <c r="BN585" i="1"/>
  <c r="BP585" i="1"/>
  <c r="BN586" i="1"/>
  <c r="BP586" i="1"/>
  <c r="BN587" i="1"/>
  <c r="BP587" i="1"/>
  <c r="BN588" i="1"/>
  <c r="BP588" i="1"/>
  <c r="BN589" i="1"/>
  <c r="BP589" i="1"/>
  <c r="BN590" i="1"/>
  <c r="BP590" i="1"/>
  <c r="BN591" i="1"/>
  <c r="BP591" i="1"/>
  <c r="BN592" i="1"/>
  <c r="BP592" i="1"/>
  <c r="BN593" i="1"/>
  <c r="BP593" i="1"/>
  <c r="BN594" i="1"/>
  <c r="BP594" i="1"/>
  <c r="BN595" i="1"/>
  <c r="BP595" i="1"/>
  <c r="BN596" i="1"/>
  <c r="BP596" i="1"/>
  <c r="BN597" i="1"/>
  <c r="BP597" i="1"/>
  <c r="BN598" i="1"/>
  <c r="BP598" i="1"/>
  <c r="BN599" i="1"/>
  <c r="BP599" i="1"/>
  <c r="BN600" i="1"/>
  <c r="BP600" i="1"/>
  <c r="BN601" i="1"/>
  <c r="BP601" i="1"/>
  <c r="BN602" i="1"/>
  <c r="BP602" i="1"/>
  <c r="BN603" i="1"/>
  <c r="BP603" i="1"/>
  <c r="BN604" i="1"/>
  <c r="BP604" i="1"/>
  <c r="BN605" i="1"/>
  <c r="BP605" i="1"/>
  <c r="BN606" i="1"/>
  <c r="BP606" i="1"/>
  <c r="BN607" i="1"/>
  <c r="BP607" i="1"/>
  <c r="BN608" i="1"/>
  <c r="BP608" i="1"/>
  <c r="BN609" i="1"/>
  <c r="BP609" i="1"/>
  <c r="BN610" i="1"/>
  <c r="BP610" i="1"/>
  <c r="BN611" i="1"/>
  <c r="BP611" i="1"/>
  <c r="BN612" i="1"/>
  <c r="BP612" i="1"/>
  <c r="BN613" i="1"/>
  <c r="BP613" i="1"/>
  <c r="BN614" i="1"/>
  <c r="BP614" i="1"/>
  <c r="BN615" i="1"/>
  <c r="BP615" i="1"/>
  <c r="BN616" i="1"/>
  <c r="BP616" i="1"/>
  <c r="BN617" i="1"/>
  <c r="BP617" i="1"/>
  <c r="BN618" i="1"/>
  <c r="BP618" i="1"/>
  <c r="BN619" i="1"/>
  <c r="BP619" i="1"/>
  <c r="BN620" i="1"/>
  <c r="BP620" i="1"/>
  <c r="BN621" i="1"/>
  <c r="BP621" i="1"/>
  <c r="BN622" i="1"/>
  <c r="BP622" i="1"/>
  <c r="BN623" i="1"/>
  <c r="BP623" i="1"/>
  <c r="BN624" i="1"/>
  <c r="BP624" i="1"/>
  <c r="BN625" i="1"/>
  <c r="BP625" i="1"/>
  <c r="BN626" i="1"/>
  <c r="BP626" i="1"/>
  <c r="BN627" i="1"/>
  <c r="BP627" i="1"/>
  <c r="BN628" i="1"/>
  <c r="BP628" i="1"/>
  <c r="BN629" i="1"/>
  <c r="BP629" i="1"/>
  <c r="BN630" i="1"/>
  <c r="BP630" i="1"/>
  <c r="BN631" i="1"/>
  <c r="BP631" i="1"/>
  <c r="BN632" i="1"/>
  <c r="BP632" i="1"/>
  <c r="BN633" i="1"/>
  <c r="BP633" i="1"/>
  <c r="BN634" i="1"/>
  <c r="BP634" i="1"/>
  <c r="BN635" i="1"/>
  <c r="BP635" i="1"/>
  <c r="BN636" i="1"/>
  <c r="BP636" i="1"/>
  <c r="BN637" i="1"/>
  <c r="BP637" i="1"/>
  <c r="BN638" i="1"/>
  <c r="BP638" i="1"/>
  <c r="BN639" i="1"/>
  <c r="BP639" i="1"/>
  <c r="BN640" i="1"/>
  <c r="BP640" i="1"/>
  <c r="BN641" i="1"/>
  <c r="BP641" i="1"/>
  <c r="BN642" i="1"/>
  <c r="BP642" i="1"/>
  <c r="BN643" i="1"/>
  <c r="BP643" i="1"/>
  <c r="BN644" i="1"/>
  <c r="BP644" i="1"/>
  <c r="BN645" i="1"/>
  <c r="BP645" i="1"/>
  <c r="BN646" i="1"/>
  <c r="BP646" i="1"/>
  <c r="BN647" i="1"/>
  <c r="BP647" i="1"/>
  <c r="BN648" i="1"/>
  <c r="BP648" i="1"/>
  <c r="BN649" i="1"/>
  <c r="BP649" i="1"/>
  <c r="BN650" i="1"/>
  <c r="BP650" i="1"/>
  <c r="BN651" i="1"/>
  <c r="BP651" i="1"/>
  <c r="BN652" i="1"/>
  <c r="BP652" i="1"/>
  <c r="BN653" i="1"/>
  <c r="BP653" i="1"/>
  <c r="BN654" i="1"/>
  <c r="BP654" i="1"/>
  <c r="BN655" i="1"/>
  <c r="BP655" i="1"/>
  <c r="BN656" i="1"/>
  <c r="BP656" i="1"/>
  <c r="BN657" i="1"/>
  <c r="BP657" i="1"/>
  <c r="BN658" i="1"/>
  <c r="BP658" i="1"/>
  <c r="BN659" i="1"/>
  <c r="BP659" i="1"/>
  <c r="BN660" i="1"/>
  <c r="BP660" i="1"/>
  <c r="BN661" i="1"/>
  <c r="BP661" i="1"/>
  <c r="BN662" i="1"/>
  <c r="BP662" i="1"/>
  <c r="BN663" i="1"/>
  <c r="BP663" i="1"/>
  <c r="BN664" i="1"/>
  <c r="BP664" i="1"/>
  <c r="BN665" i="1"/>
  <c r="BP665" i="1"/>
  <c r="BN666" i="1"/>
  <c r="BP666" i="1"/>
  <c r="BN667" i="1"/>
  <c r="BP667" i="1"/>
  <c r="BN668" i="1"/>
  <c r="BP668" i="1"/>
  <c r="BN669" i="1"/>
  <c r="BP669" i="1"/>
  <c r="BN670" i="1"/>
  <c r="BP670" i="1"/>
  <c r="BN671" i="1"/>
  <c r="BP671" i="1"/>
  <c r="BN672" i="1"/>
  <c r="BP672" i="1"/>
  <c r="BN673" i="1"/>
  <c r="BP673" i="1"/>
  <c r="BN674" i="1"/>
  <c r="BP674" i="1"/>
  <c r="BN675" i="1"/>
  <c r="BP675" i="1"/>
  <c r="BN676" i="1"/>
  <c r="BP676" i="1"/>
  <c r="BN677" i="1"/>
  <c r="BP677" i="1"/>
  <c r="BN678" i="1"/>
  <c r="BP678" i="1"/>
  <c r="BN679" i="1"/>
  <c r="BP679" i="1"/>
  <c r="BN680" i="1"/>
  <c r="BP680" i="1"/>
  <c r="BN681" i="1"/>
  <c r="BP681" i="1"/>
  <c r="BN682" i="1"/>
  <c r="BP682" i="1"/>
  <c r="BN683" i="1"/>
  <c r="BP683" i="1"/>
  <c r="BN684" i="1"/>
  <c r="BP684" i="1"/>
  <c r="BN685" i="1"/>
  <c r="BP685" i="1"/>
  <c r="BN686" i="1"/>
  <c r="BP686" i="1"/>
  <c r="BN687" i="1"/>
  <c r="BP687" i="1"/>
  <c r="BN688" i="1"/>
  <c r="BP688" i="1"/>
  <c r="BN689" i="1"/>
  <c r="BP689" i="1"/>
  <c r="BN690" i="1"/>
  <c r="BP690" i="1"/>
  <c r="BN691" i="1"/>
  <c r="BP691" i="1"/>
  <c r="BN692" i="1"/>
  <c r="BP692" i="1"/>
  <c r="BN693" i="1"/>
  <c r="BP693" i="1"/>
  <c r="BN694" i="1"/>
  <c r="BP694" i="1"/>
  <c r="BN695" i="1"/>
  <c r="BP695" i="1"/>
  <c r="BN696" i="1"/>
  <c r="BP696" i="1"/>
  <c r="BN697" i="1"/>
  <c r="BP697" i="1"/>
  <c r="BN698" i="1"/>
  <c r="BP698" i="1"/>
  <c r="BN699" i="1"/>
  <c r="BP699" i="1"/>
  <c r="BN700" i="1"/>
  <c r="BP700" i="1"/>
  <c r="BN701" i="1"/>
  <c r="BP701" i="1"/>
  <c r="BN702" i="1"/>
  <c r="BP702" i="1"/>
  <c r="BN703" i="1"/>
  <c r="BP703" i="1"/>
  <c r="BN704" i="1"/>
  <c r="BP704" i="1"/>
  <c r="BN705" i="1"/>
  <c r="BP705" i="1"/>
  <c r="BN706" i="1"/>
  <c r="BP706" i="1"/>
  <c r="BN707" i="1"/>
  <c r="BP707" i="1"/>
  <c r="BN708" i="1"/>
  <c r="BP708" i="1"/>
  <c r="BN709" i="1"/>
  <c r="BP709" i="1"/>
  <c r="BN710" i="1"/>
  <c r="BP710" i="1"/>
  <c r="BN711" i="1"/>
  <c r="BP711" i="1"/>
  <c r="BN712" i="1"/>
  <c r="BP712" i="1"/>
  <c r="BN713" i="1"/>
  <c r="BP713" i="1"/>
  <c r="BN714" i="1"/>
  <c r="BP714" i="1"/>
  <c r="BN715" i="1"/>
  <c r="BP715" i="1"/>
  <c r="BN716" i="1"/>
  <c r="BP716" i="1"/>
  <c r="BN717" i="1"/>
  <c r="BP717" i="1"/>
  <c r="BN718" i="1"/>
  <c r="BP718" i="1"/>
  <c r="BN719" i="1"/>
  <c r="BP719" i="1"/>
  <c r="BN720" i="1"/>
  <c r="BP720" i="1"/>
  <c r="BN721" i="1"/>
  <c r="BP721" i="1"/>
  <c r="BN722" i="1"/>
  <c r="BP722" i="1"/>
  <c r="BN723" i="1"/>
  <c r="BP723" i="1"/>
  <c r="BN724" i="1"/>
  <c r="BP724" i="1"/>
  <c r="BN725" i="1"/>
  <c r="BP725" i="1"/>
  <c r="BN726" i="1"/>
  <c r="BP726" i="1"/>
  <c r="BN727" i="1"/>
  <c r="BP727" i="1"/>
  <c r="BN728" i="1"/>
  <c r="BP728" i="1"/>
  <c r="BN729" i="1"/>
  <c r="BP729" i="1"/>
  <c r="BN730" i="1"/>
  <c r="BP730" i="1"/>
  <c r="BN731" i="1"/>
  <c r="BP731" i="1"/>
  <c r="BN732" i="1"/>
  <c r="BP732" i="1"/>
  <c r="BM733" i="1"/>
  <c r="BN733" i="1"/>
  <c r="BP733" i="1"/>
  <c r="BM734" i="1"/>
  <c r="BN734" i="1"/>
  <c r="BP734" i="1"/>
  <c r="BM735" i="1"/>
  <c r="BN735" i="1"/>
  <c r="BP735" i="1"/>
  <c r="BM736" i="1"/>
  <c r="BN736" i="1"/>
  <c r="BP736" i="1"/>
  <c r="BM737" i="1"/>
  <c r="BN737" i="1"/>
  <c r="BP737" i="1"/>
  <c r="BM738" i="1"/>
  <c r="BN738" i="1"/>
  <c r="BP738" i="1"/>
  <c r="BM739" i="1"/>
  <c r="BN739" i="1"/>
  <c r="BP739" i="1"/>
  <c r="BM740" i="1"/>
  <c r="BN740" i="1"/>
  <c r="BP740" i="1"/>
  <c r="BM741" i="1"/>
  <c r="BN741" i="1"/>
  <c r="BP741" i="1"/>
  <c r="BM742" i="1"/>
  <c r="BN742" i="1"/>
  <c r="BP742" i="1"/>
  <c r="BM743" i="1"/>
  <c r="BN743" i="1"/>
  <c r="BP743" i="1"/>
  <c r="BM744" i="1"/>
  <c r="BN744" i="1"/>
  <c r="BP744" i="1"/>
  <c r="BM745" i="1"/>
  <c r="BN745" i="1"/>
  <c r="BP745" i="1"/>
  <c r="BM746" i="1"/>
  <c r="BN746" i="1"/>
  <c r="BP746" i="1"/>
  <c r="BM747" i="1"/>
  <c r="BN747" i="1"/>
  <c r="BP747" i="1"/>
  <c r="BM748" i="1"/>
  <c r="BN748" i="1"/>
  <c r="BP748" i="1"/>
  <c r="BM749" i="1"/>
  <c r="BN749" i="1"/>
  <c r="BP749" i="1"/>
  <c r="BM750" i="1"/>
  <c r="BN750" i="1"/>
  <c r="BP750" i="1"/>
  <c r="BM751" i="1"/>
  <c r="BN751" i="1"/>
  <c r="BP751" i="1"/>
  <c r="BM752" i="1"/>
  <c r="BN752" i="1"/>
  <c r="BP752" i="1"/>
  <c r="BM753" i="1"/>
  <c r="BN753" i="1"/>
  <c r="BP753" i="1"/>
  <c r="BM754" i="1"/>
  <c r="BN754" i="1"/>
  <c r="BP754" i="1"/>
  <c r="BM755" i="1"/>
  <c r="BN755" i="1"/>
  <c r="BP755" i="1"/>
  <c r="BM756" i="1"/>
  <c r="BN756" i="1"/>
  <c r="BP756" i="1"/>
  <c r="BM757" i="1"/>
  <c r="BN757" i="1"/>
  <c r="BP757" i="1"/>
  <c r="BM758" i="1"/>
  <c r="BN758" i="1"/>
  <c r="BP758" i="1"/>
  <c r="BM759" i="1"/>
  <c r="BN759" i="1"/>
  <c r="BP759" i="1"/>
  <c r="BM760" i="1"/>
  <c r="BN760" i="1"/>
  <c r="BP760" i="1"/>
  <c r="BM761" i="1"/>
  <c r="BN761" i="1"/>
  <c r="BP761" i="1"/>
  <c r="BM762" i="1"/>
  <c r="BN762" i="1"/>
  <c r="BP762" i="1"/>
  <c r="BM763" i="1"/>
  <c r="BN763" i="1"/>
  <c r="BP763" i="1"/>
  <c r="BM764" i="1"/>
  <c r="BN764" i="1"/>
  <c r="BP764" i="1"/>
  <c r="BM765" i="1"/>
  <c r="BN765" i="1"/>
  <c r="BP765" i="1"/>
  <c r="BM766" i="1"/>
  <c r="BN766" i="1"/>
  <c r="BP766" i="1"/>
  <c r="BM767" i="1"/>
  <c r="BN767" i="1"/>
  <c r="BP767" i="1"/>
  <c r="BM768" i="1"/>
  <c r="BN768" i="1"/>
  <c r="BP768" i="1"/>
  <c r="BM769" i="1"/>
  <c r="BN769" i="1"/>
  <c r="BP769" i="1"/>
  <c r="BM770" i="1"/>
  <c r="BN770" i="1"/>
  <c r="BP770" i="1"/>
  <c r="BM771" i="1"/>
  <c r="BN771" i="1"/>
  <c r="BP771" i="1"/>
  <c r="BM772" i="1"/>
  <c r="BN772" i="1"/>
  <c r="BP772" i="1"/>
  <c r="BM773" i="1"/>
  <c r="BN773" i="1"/>
  <c r="BP773" i="1"/>
  <c r="BM774" i="1"/>
  <c r="BN774" i="1"/>
  <c r="BP774" i="1"/>
  <c r="BM775" i="1"/>
  <c r="BN775" i="1"/>
  <c r="BP775" i="1"/>
  <c r="BM776" i="1"/>
  <c r="BN776" i="1"/>
  <c r="BP776" i="1"/>
  <c r="BM777" i="1"/>
  <c r="BN777" i="1"/>
  <c r="BP777" i="1"/>
  <c r="BM778" i="1"/>
  <c r="BN778" i="1"/>
  <c r="BP778" i="1"/>
  <c r="BM779" i="1"/>
  <c r="BN779" i="1"/>
  <c r="BP779" i="1"/>
  <c r="BM780" i="1"/>
  <c r="BN780" i="1"/>
  <c r="BP780" i="1"/>
  <c r="BM781" i="1"/>
  <c r="BN781" i="1"/>
  <c r="BP781" i="1"/>
  <c r="BM782" i="1"/>
  <c r="BN782" i="1"/>
  <c r="BP782" i="1"/>
  <c r="BM783" i="1"/>
  <c r="BN783" i="1"/>
  <c r="BP783" i="1"/>
  <c r="BM784" i="1"/>
  <c r="BN784" i="1"/>
  <c r="BP784" i="1"/>
  <c r="BM785" i="1"/>
  <c r="BN785" i="1"/>
  <c r="BP785" i="1"/>
  <c r="BM786" i="1"/>
  <c r="BN786" i="1"/>
  <c r="BP786" i="1"/>
  <c r="BM787" i="1"/>
  <c r="BN787" i="1"/>
  <c r="BP787" i="1"/>
  <c r="BM788" i="1"/>
  <c r="BN788" i="1"/>
  <c r="BP788" i="1"/>
  <c r="BM789" i="1"/>
  <c r="BN789" i="1"/>
  <c r="BP789" i="1"/>
  <c r="BM790" i="1"/>
  <c r="BN790" i="1"/>
  <c r="BP790" i="1"/>
  <c r="BM791" i="1"/>
  <c r="BN791" i="1"/>
  <c r="BP791" i="1"/>
  <c r="BM792" i="1"/>
  <c r="BN792" i="1"/>
  <c r="BP792" i="1"/>
  <c r="BM793" i="1"/>
  <c r="BN793" i="1"/>
  <c r="BP793" i="1"/>
  <c r="BM794" i="1"/>
  <c r="BN794" i="1"/>
  <c r="BP794" i="1"/>
  <c r="BM795" i="1"/>
  <c r="BN795" i="1"/>
  <c r="BP795" i="1"/>
  <c r="BM796" i="1"/>
  <c r="BN796" i="1"/>
  <c r="BP796" i="1"/>
  <c r="BM797" i="1"/>
  <c r="BN797" i="1"/>
  <c r="BP797" i="1"/>
  <c r="BM798" i="1"/>
  <c r="BN798" i="1"/>
  <c r="BP798" i="1"/>
  <c r="BM799" i="1"/>
  <c r="BN799" i="1"/>
  <c r="BP799" i="1"/>
  <c r="BM800" i="1"/>
  <c r="BN800" i="1"/>
  <c r="BP800" i="1"/>
  <c r="BM801" i="1"/>
  <c r="BN801" i="1"/>
  <c r="BP801" i="1"/>
  <c r="BM802" i="1"/>
  <c r="BN802" i="1"/>
  <c r="BP802" i="1"/>
  <c r="BM803" i="1"/>
  <c r="BN803" i="1"/>
  <c r="BP803" i="1"/>
  <c r="BM804" i="1"/>
  <c r="BN804" i="1"/>
  <c r="BP804" i="1"/>
  <c r="BM805" i="1"/>
  <c r="BN805" i="1"/>
  <c r="BP805" i="1"/>
  <c r="BM806" i="1"/>
  <c r="BN806" i="1"/>
  <c r="BP806" i="1"/>
  <c r="BM807" i="1"/>
  <c r="BN807" i="1"/>
  <c r="BP807" i="1"/>
  <c r="BM808" i="1"/>
  <c r="BN808" i="1"/>
  <c r="BP808" i="1"/>
  <c r="BM809" i="1"/>
  <c r="BN809" i="1"/>
  <c r="BP809" i="1"/>
  <c r="BM810" i="1"/>
  <c r="BN810" i="1"/>
  <c r="BP810" i="1"/>
  <c r="BM811" i="1"/>
  <c r="BN811" i="1"/>
  <c r="BP811" i="1"/>
  <c r="BM812" i="1"/>
  <c r="BN812" i="1"/>
  <c r="BP812" i="1"/>
  <c r="BM813" i="1"/>
  <c r="BN813" i="1"/>
  <c r="BP813" i="1"/>
  <c r="BM814" i="1"/>
  <c r="BN814" i="1"/>
  <c r="BP814" i="1"/>
  <c r="BM815" i="1"/>
  <c r="BN815" i="1"/>
  <c r="BP815" i="1"/>
  <c r="BM816" i="1"/>
  <c r="BN816" i="1"/>
  <c r="BP816" i="1"/>
  <c r="BM817" i="1"/>
  <c r="BN817" i="1"/>
  <c r="BP817" i="1"/>
  <c r="BM818" i="1"/>
  <c r="BN818" i="1"/>
  <c r="BP818" i="1"/>
  <c r="BM819" i="1"/>
  <c r="BN819" i="1"/>
  <c r="BP819" i="1"/>
  <c r="BM820" i="1"/>
  <c r="BN820" i="1"/>
  <c r="BP820" i="1"/>
  <c r="BM821" i="1"/>
  <c r="BN821" i="1"/>
  <c r="BP821" i="1"/>
  <c r="BM822" i="1"/>
  <c r="BN822" i="1"/>
  <c r="BP822" i="1"/>
  <c r="BM823" i="1"/>
  <c r="BN823" i="1"/>
  <c r="BP823" i="1"/>
  <c r="BM824" i="1"/>
  <c r="BN824" i="1"/>
  <c r="BP824" i="1"/>
  <c r="BM825" i="1"/>
  <c r="BN825" i="1"/>
  <c r="BP825" i="1"/>
  <c r="BM826" i="1"/>
  <c r="BN826" i="1"/>
  <c r="BP826" i="1"/>
  <c r="BM827" i="1"/>
  <c r="BN827" i="1"/>
  <c r="BP827" i="1"/>
  <c r="BM828" i="1"/>
  <c r="BN828" i="1"/>
  <c r="BP828" i="1"/>
  <c r="BM829" i="1"/>
  <c r="BN829" i="1"/>
  <c r="BP829" i="1"/>
  <c r="BM830" i="1"/>
  <c r="BN830" i="1"/>
  <c r="BP830" i="1"/>
  <c r="BM831" i="1"/>
  <c r="BN831" i="1"/>
  <c r="BP831" i="1"/>
  <c r="BM832" i="1"/>
  <c r="BN832" i="1"/>
  <c r="BP832" i="1"/>
  <c r="BM833" i="1"/>
  <c r="BN833" i="1"/>
  <c r="BP833" i="1"/>
  <c r="BM834" i="1"/>
  <c r="BN834" i="1"/>
  <c r="BP834" i="1"/>
  <c r="BM835" i="1"/>
  <c r="BN835" i="1"/>
  <c r="BP835" i="1"/>
  <c r="BM836" i="1"/>
  <c r="BN836" i="1"/>
  <c r="BP836" i="1"/>
  <c r="BM837" i="1"/>
  <c r="BN837" i="1"/>
  <c r="BP837" i="1"/>
  <c r="BM838" i="1"/>
  <c r="BN838" i="1"/>
  <c r="BP838" i="1"/>
  <c r="BM839" i="1"/>
  <c r="BN839" i="1"/>
  <c r="BP839" i="1"/>
  <c r="BM840" i="1"/>
  <c r="BN840" i="1"/>
  <c r="BP840" i="1"/>
  <c r="BM841" i="1"/>
  <c r="BN841" i="1"/>
  <c r="BP841" i="1"/>
  <c r="BM842" i="1"/>
  <c r="BN842" i="1"/>
  <c r="BP842" i="1"/>
  <c r="BM843" i="1"/>
  <c r="BN843" i="1"/>
  <c r="BP843" i="1"/>
  <c r="BM844" i="1"/>
  <c r="BN844" i="1"/>
  <c r="BP844" i="1"/>
  <c r="BM845" i="1"/>
  <c r="BN845" i="1"/>
  <c r="BP845" i="1"/>
  <c r="BM846" i="1"/>
  <c r="BN846" i="1"/>
  <c r="BP846" i="1"/>
  <c r="BM847" i="1"/>
  <c r="BN847" i="1"/>
  <c r="BP847" i="1"/>
  <c r="BM848" i="1"/>
  <c r="BN848" i="1"/>
  <c r="BP848" i="1"/>
  <c r="BM849" i="1"/>
  <c r="BN849" i="1"/>
  <c r="BP849" i="1"/>
  <c r="BM850" i="1"/>
  <c r="BN850" i="1"/>
  <c r="BP850" i="1"/>
  <c r="BM851" i="1"/>
  <c r="BN851" i="1"/>
  <c r="BP851" i="1"/>
  <c r="BM852" i="1"/>
  <c r="BN852" i="1"/>
  <c r="BP852" i="1"/>
  <c r="BM853" i="1"/>
  <c r="BN853" i="1"/>
  <c r="BP853" i="1"/>
  <c r="BM854" i="1"/>
  <c r="BN854" i="1"/>
  <c r="BP854" i="1"/>
  <c r="BM855" i="1"/>
  <c r="BN855" i="1"/>
  <c r="BP855" i="1"/>
  <c r="BM856" i="1"/>
  <c r="BN856" i="1"/>
  <c r="BP856" i="1"/>
  <c r="BM857" i="1"/>
  <c r="BN857" i="1"/>
  <c r="BP857" i="1"/>
  <c r="BM858" i="1"/>
  <c r="BN858" i="1"/>
  <c r="BP858" i="1"/>
  <c r="BM859" i="1"/>
  <c r="BN859" i="1"/>
  <c r="BP859" i="1"/>
  <c r="BM860" i="1"/>
  <c r="BN860" i="1"/>
  <c r="BP860" i="1"/>
  <c r="BM861" i="1"/>
  <c r="BN861" i="1"/>
  <c r="BP861" i="1"/>
  <c r="BM862" i="1"/>
  <c r="BN862" i="1"/>
  <c r="BP862" i="1"/>
  <c r="BM863" i="1"/>
  <c r="BN863" i="1"/>
  <c r="BP863" i="1"/>
  <c r="BM864" i="1"/>
  <c r="BN864" i="1"/>
  <c r="BP864" i="1"/>
  <c r="BM865" i="1"/>
  <c r="BN865" i="1"/>
  <c r="BP865" i="1"/>
  <c r="BM866" i="1"/>
  <c r="BN866" i="1"/>
  <c r="BP866" i="1"/>
  <c r="BM867" i="1"/>
  <c r="BN867" i="1"/>
  <c r="BP867" i="1"/>
  <c r="BM868" i="1"/>
  <c r="BN868" i="1"/>
  <c r="BP868" i="1"/>
  <c r="BM869" i="1"/>
  <c r="BN869" i="1"/>
  <c r="BP869" i="1"/>
  <c r="BM870" i="1"/>
  <c r="BN870" i="1"/>
  <c r="BP870" i="1"/>
  <c r="BM871" i="1"/>
  <c r="BN871" i="1"/>
  <c r="BP871" i="1"/>
  <c r="BM872" i="1"/>
  <c r="BN872" i="1"/>
  <c r="BP872" i="1"/>
  <c r="BM873" i="1"/>
  <c r="BN873" i="1"/>
  <c r="BP873" i="1"/>
  <c r="BM874" i="1"/>
  <c r="BN874" i="1"/>
  <c r="BP874" i="1"/>
  <c r="BM875" i="1"/>
  <c r="BN875" i="1"/>
  <c r="BP875" i="1"/>
  <c r="BM876" i="1"/>
  <c r="BN876" i="1"/>
  <c r="BP876" i="1"/>
  <c r="BM877" i="1"/>
  <c r="BN877" i="1"/>
  <c r="BP877" i="1"/>
  <c r="BM878" i="1"/>
  <c r="BN878" i="1"/>
  <c r="BP878" i="1"/>
  <c r="BM879" i="1"/>
  <c r="BN879" i="1"/>
  <c r="BP879" i="1"/>
  <c r="BM880" i="1"/>
  <c r="BN880" i="1"/>
  <c r="BP880" i="1"/>
  <c r="BM881" i="1"/>
  <c r="BN881" i="1"/>
  <c r="BP881" i="1"/>
  <c r="BM882" i="1"/>
  <c r="BN882" i="1"/>
  <c r="BP882" i="1"/>
  <c r="BM883" i="1"/>
  <c r="BN883" i="1"/>
  <c r="BP883" i="1"/>
  <c r="BM884" i="1"/>
  <c r="BN884" i="1"/>
  <c r="BP884" i="1"/>
  <c r="BM885" i="1"/>
  <c r="BN885" i="1"/>
  <c r="BP885" i="1"/>
  <c r="BM886" i="1"/>
  <c r="BN886" i="1"/>
  <c r="BP886" i="1"/>
  <c r="BM887" i="1"/>
  <c r="BN887" i="1"/>
  <c r="BP887" i="1"/>
  <c r="BM888" i="1"/>
  <c r="BN888" i="1"/>
  <c r="BP888" i="1"/>
  <c r="BM889" i="1"/>
  <c r="BN889" i="1"/>
  <c r="BP889" i="1"/>
  <c r="BM890" i="1"/>
  <c r="BN890" i="1"/>
  <c r="BP890" i="1"/>
  <c r="BM891" i="1"/>
  <c r="BN891" i="1"/>
  <c r="BP891" i="1"/>
  <c r="BM892" i="1"/>
  <c r="BN892" i="1"/>
  <c r="BP892" i="1"/>
  <c r="BM893" i="1"/>
  <c r="BN893" i="1"/>
  <c r="BP893" i="1"/>
  <c r="BM894" i="1"/>
  <c r="BN894" i="1"/>
  <c r="BP894" i="1"/>
  <c r="BM895" i="1"/>
  <c r="BN895" i="1"/>
  <c r="BP895" i="1"/>
  <c r="BM896" i="1"/>
  <c r="BN896" i="1"/>
  <c r="BP896" i="1"/>
  <c r="BM897" i="1"/>
  <c r="BN897" i="1"/>
  <c r="BP897" i="1"/>
  <c r="BM898" i="1"/>
  <c r="BN898" i="1"/>
  <c r="BP898" i="1"/>
  <c r="BM899" i="1"/>
  <c r="BN899" i="1"/>
  <c r="BP899" i="1"/>
  <c r="BM900" i="1"/>
  <c r="BN900" i="1"/>
  <c r="BP900" i="1"/>
  <c r="BM901" i="1"/>
  <c r="BN901" i="1"/>
  <c r="BP901" i="1"/>
  <c r="BM902" i="1"/>
  <c r="BN902" i="1"/>
  <c r="BP902" i="1"/>
  <c r="BM903" i="1"/>
  <c r="BN903" i="1"/>
  <c r="BP903" i="1"/>
  <c r="BM904" i="1"/>
  <c r="BN904" i="1"/>
  <c r="BP904" i="1"/>
  <c r="BM905" i="1"/>
  <c r="BN905" i="1"/>
  <c r="BP905" i="1"/>
  <c r="BM906" i="1"/>
  <c r="BN906" i="1"/>
  <c r="BP906" i="1"/>
  <c r="BM907" i="1"/>
  <c r="BN907" i="1"/>
  <c r="BP907" i="1"/>
  <c r="BM908" i="1"/>
  <c r="BN908" i="1"/>
  <c r="BP908" i="1"/>
  <c r="BM909" i="1"/>
  <c r="BN909" i="1"/>
  <c r="BP909" i="1"/>
  <c r="BM910" i="1"/>
  <c r="BN910" i="1"/>
  <c r="BP910" i="1"/>
  <c r="BM911" i="1"/>
  <c r="BN911" i="1"/>
  <c r="BP911" i="1"/>
  <c r="BM912" i="1"/>
  <c r="BN912" i="1"/>
  <c r="BP912" i="1"/>
  <c r="BM913" i="1"/>
  <c r="BN913" i="1"/>
  <c r="BP913" i="1"/>
  <c r="BM914" i="1"/>
  <c r="BN914" i="1"/>
  <c r="BP914" i="1"/>
  <c r="BM915" i="1"/>
  <c r="BN915" i="1"/>
  <c r="BP915" i="1"/>
  <c r="BM916" i="1"/>
  <c r="BN916" i="1"/>
  <c r="BP916" i="1"/>
  <c r="BM917" i="1"/>
  <c r="BN917" i="1"/>
  <c r="BP917" i="1"/>
  <c r="BM918" i="1"/>
  <c r="BN918" i="1"/>
  <c r="BP918" i="1"/>
  <c r="BM919" i="1"/>
  <c r="BN919" i="1"/>
  <c r="BP919" i="1"/>
  <c r="BM920" i="1"/>
  <c r="BN920" i="1"/>
  <c r="BP920" i="1"/>
  <c r="BM921" i="1"/>
  <c r="BN921" i="1"/>
  <c r="BP921" i="1"/>
  <c r="BM922" i="1"/>
  <c r="BN922" i="1"/>
  <c r="BP922" i="1"/>
  <c r="BM923" i="1"/>
  <c r="BN923" i="1"/>
  <c r="BP923" i="1"/>
  <c r="BM924" i="1"/>
  <c r="BN924" i="1"/>
  <c r="BP924" i="1"/>
  <c r="BM925" i="1"/>
  <c r="BN925" i="1"/>
  <c r="BP925" i="1"/>
  <c r="BM926" i="1"/>
  <c r="BN926" i="1"/>
  <c r="BP926" i="1"/>
  <c r="BM927" i="1"/>
  <c r="BN927" i="1"/>
  <c r="BP927" i="1"/>
  <c r="BM928" i="1"/>
  <c r="BN928" i="1"/>
  <c r="BP928" i="1"/>
  <c r="BM929" i="1"/>
  <c r="BN929" i="1"/>
  <c r="BP929" i="1"/>
  <c r="BM930" i="1"/>
  <c r="BN930" i="1"/>
  <c r="BP930" i="1"/>
  <c r="BM931" i="1"/>
  <c r="BN931" i="1"/>
  <c r="BP931" i="1"/>
  <c r="BM932" i="1"/>
  <c r="BN932" i="1"/>
  <c r="BP932" i="1"/>
  <c r="BM933" i="1"/>
  <c r="BN933" i="1"/>
  <c r="BP933" i="1"/>
  <c r="BM934" i="1"/>
  <c r="BN934" i="1"/>
  <c r="BP934" i="1"/>
  <c r="BM935" i="1"/>
  <c r="BN935" i="1"/>
  <c r="BP935" i="1"/>
  <c r="BM936" i="1"/>
  <c r="BN936" i="1"/>
  <c r="BP936" i="1"/>
  <c r="BM937" i="1"/>
  <c r="BN937" i="1"/>
  <c r="BP937" i="1"/>
  <c r="BM938" i="1"/>
  <c r="BN938" i="1"/>
  <c r="BP938" i="1"/>
  <c r="BM939" i="1"/>
  <c r="BN939" i="1"/>
  <c r="BP939" i="1"/>
  <c r="BM940" i="1"/>
  <c r="BN940" i="1"/>
  <c r="BP940" i="1"/>
  <c r="BM941" i="1"/>
  <c r="BN941" i="1"/>
  <c r="BP941" i="1"/>
  <c r="BM942" i="1"/>
  <c r="BN942" i="1"/>
  <c r="BP942" i="1"/>
  <c r="BM943" i="1"/>
  <c r="BN943" i="1"/>
  <c r="BP943" i="1"/>
  <c r="BM944" i="1"/>
  <c r="BN944" i="1"/>
  <c r="BP944" i="1"/>
  <c r="BM945" i="1"/>
  <c r="BN945" i="1"/>
  <c r="BP945" i="1"/>
  <c r="BM946" i="1"/>
  <c r="BN946" i="1"/>
  <c r="BP946" i="1"/>
  <c r="BM947" i="1"/>
  <c r="BN947" i="1"/>
  <c r="BP947" i="1"/>
  <c r="BM948" i="1"/>
  <c r="BN948" i="1"/>
  <c r="BP948" i="1"/>
  <c r="BM949" i="1"/>
  <c r="BN949" i="1"/>
  <c r="BP949" i="1"/>
  <c r="BM950" i="1"/>
  <c r="BN950" i="1"/>
  <c r="BP950" i="1"/>
  <c r="BM951" i="1"/>
  <c r="BN951" i="1"/>
  <c r="BP951" i="1"/>
  <c r="BM952" i="1"/>
  <c r="BN952" i="1"/>
  <c r="BP952" i="1"/>
  <c r="BM953" i="1"/>
  <c r="BN953" i="1"/>
  <c r="BP953" i="1"/>
  <c r="BM954" i="1"/>
  <c r="BN954" i="1"/>
  <c r="BP954" i="1"/>
  <c r="BM955" i="1"/>
  <c r="BN955" i="1"/>
  <c r="BP955" i="1"/>
  <c r="BM956" i="1"/>
  <c r="BN956" i="1"/>
  <c r="BP956" i="1"/>
  <c r="BM957" i="1"/>
  <c r="BN957" i="1"/>
  <c r="BP957" i="1"/>
  <c r="BM958" i="1"/>
  <c r="BN958" i="1"/>
  <c r="BP958" i="1"/>
  <c r="BM959" i="1"/>
  <c r="BN959" i="1"/>
  <c r="BP959" i="1"/>
  <c r="BM960" i="1"/>
  <c r="BN960" i="1"/>
  <c r="BP960" i="1"/>
  <c r="BM961" i="1"/>
  <c r="BN961" i="1"/>
  <c r="BP961" i="1"/>
  <c r="BM962" i="1"/>
  <c r="BN962" i="1"/>
  <c r="BP962" i="1"/>
  <c r="BM963" i="1"/>
  <c r="BN963" i="1"/>
  <c r="BP963" i="1"/>
  <c r="BM964" i="1"/>
  <c r="BN964" i="1"/>
  <c r="BP964" i="1"/>
  <c r="BM965" i="1"/>
  <c r="BN965" i="1"/>
  <c r="BP965" i="1"/>
  <c r="BM966" i="1"/>
  <c r="BN966" i="1"/>
  <c r="BP966" i="1"/>
  <c r="BM967" i="1"/>
  <c r="BN967" i="1"/>
  <c r="BP967" i="1"/>
  <c r="BM968" i="1"/>
  <c r="BN968" i="1"/>
  <c r="BP968" i="1"/>
  <c r="BM969" i="1"/>
  <c r="BN969" i="1"/>
  <c r="BP969" i="1"/>
  <c r="BM970" i="1"/>
  <c r="BN970" i="1"/>
  <c r="BP970" i="1"/>
  <c r="BM971" i="1"/>
  <c r="BN971" i="1"/>
  <c r="BP971" i="1"/>
  <c r="BM972" i="1"/>
  <c r="BN972" i="1"/>
  <c r="BP972" i="1"/>
  <c r="BM973" i="1"/>
  <c r="BN973" i="1"/>
  <c r="BP973" i="1"/>
  <c r="BM974" i="1"/>
  <c r="BN974" i="1"/>
  <c r="BP974" i="1"/>
  <c r="BM975" i="1"/>
  <c r="BN975" i="1"/>
  <c r="BP975" i="1"/>
  <c r="BM976" i="1"/>
  <c r="BN976" i="1"/>
  <c r="BP976" i="1"/>
  <c r="BM977" i="1"/>
  <c r="BN977" i="1"/>
  <c r="BP977" i="1"/>
  <c r="BM978" i="1"/>
  <c r="BN978" i="1"/>
  <c r="BP978" i="1"/>
  <c r="BM979" i="1"/>
  <c r="BN979" i="1"/>
  <c r="BP979" i="1"/>
  <c r="BM980" i="1"/>
  <c r="BN980" i="1"/>
  <c r="BP980" i="1"/>
  <c r="BM981" i="1"/>
  <c r="BN981" i="1"/>
  <c r="BP981" i="1"/>
  <c r="BM982" i="1"/>
  <c r="BN982" i="1"/>
  <c r="BP982" i="1"/>
  <c r="BM983" i="1"/>
  <c r="BN983" i="1"/>
  <c r="BP983" i="1"/>
  <c r="BM984" i="1"/>
  <c r="BN984" i="1"/>
  <c r="BP984" i="1"/>
  <c r="BM985" i="1"/>
  <c r="BN985" i="1"/>
  <c r="BP985" i="1"/>
  <c r="BM986" i="1"/>
  <c r="BN986" i="1"/>
  <c r="BP986" i="1"/>
  <c r="BM987" i="1"/>
  <c r="BN987" i="1"/>
  <c r="BP987" i="1"/>
  <c r="BM988" i="1"/>
  <c r="BN988" i="1"/>
  <c r="BP988" i="1"/>
  <c r="BM989" i="1"/>
  <c r="BN989" i="1"/>
  <c r="BP989" i="1"/>
  <c r="BM990" i="1"/>
  <c r="BN990" i="1"/>
  <c r="BP990" i="1"/>
  <c r="BM991" i="1"/>
  <c r="BN991" i="1"/>
  <c r="BP991" i="1"/>
  <c r="BM992" i="1"/>
  <c r="BN992" i="1"/>
  <c r="BP992" i="1"/>
  <c r="BM993" i="1"/>
  <c r="BN993" i="1"/>
  <c r="BP993" i="1"/>
  <c r="BM994" i="1"/>
  <c r="BN994" i="1"/>
  <c r="BP994" i="1"/>
  <c r="BM995" i="1"/>
  <c r="BN995" i="1"/>
  <c r="BP995" i="1"/>
  <c r="BM996" i="1"/>
  <c r="BN996" i="1"/>
  <c r="BP996" i="1"/>
  <c r="BM997" i="1"/>
  <c r="BN997" i="1"/>
  <c r="BP997" i="1"/>
  <c r="BM998" i="1"/>
  <c r="BN998" i="1"/>
  <c r="BP998" i="1"/>
  <c r="BM999" i="1"/>
  <c r="BN999" i="1"/>
  <c r="BP999" i="1"/>
  <c r="BM1000" i="1"/>
  <c r="BN1000" i="1"/>
  <c r="BP1000" i="1"/>
  <c r="BM1001" i="1"/>
  <c r="BN1001" i="1"/>
  <c r="BP1001" i="1"/>
  <c r="BM1002" i="1"/>
  <c r="BN1002" i="1"/>
  <c r="BP1002" i="1"/>
  <c r="BM1003" i="1"/>
  <c r="BN1003" i="1"/>
  <c r="BP1003" i="1"/>
  <c r="BM1004" i="1"/>
  <c r="BN1004" i="1"/>
  <c r="BP1004" i="1"/>
  <c r="BM1005" i="1"/>
  <c r="BN1005" i="1"/>
  <c r="BP1005" i="1"/>
  <c r="BM1006" i="1"/>
  <c r="BN1006" i="1"/>
  <c r="BP1006" i="1"/>
  <c r="BM1007" i="1"/>
  <c r="BN1007" i="1"/>
  <c r="BP1007" i="1"/>
  <c r="BM1008" i="1"/>
  <c r="BN1008" i="1"/>
  <c r="BP1008" i="1"/>
  <c r="BM1009" i="1"/>
  <c r="BN1009" i="1"/>
  <c r="BP1009" i="1"/>
  <c r="BM1010" i="1"/>
  <c r="BN1010" i="1"/>
  <c r="BP1010" i="1"/>
  <c r="BM1011" i="1"/>
  <c r="BN1011" i="1"/>
  <c r="BP1011" i="1"/>
  <c r="BM1012" i="1"/>
  <c r="BN1012" i="1"/>
  <c r="BP1012" i="1"/>
  <c r="BM1013" i="1"/>
  <c r="BN1013" i="1"/>
  <c r="BP1013" i="1"/>
  <c r="BM1014" i="1"/>
  <c r="BN1014" i="1"/>
  <c r="BP1014" i="1"/>
  <c r="BM1015" i="1"/>
  <c r="BN1015" i="1"/>
  <c r="BP1015" i="1"/>
  <c r="BM1016" i="1"/>
  <c r="BN1016" i="1"/>
  <c r="BP1016" i="1"/>
  <c r="BM1017" i="1"/>
  <c r="BN1017" i="1"/>
  <c r="BP1017" i="1"/>
  <c r="BM1018" i="1"/>
  <c r="BN1018" i="1"/>
  <c r="BP1018" i="1"/>
  <c r="BM1019" i="1"/>
  <c r="BN1019" i="1"/>
  <c r="BP1019" i="1"/>
  <c r="BM1020" i="1"/>
  <c r="BN1020" i="1"/>
  <c r="BP1020" i="1"/>
  <c r="BM1021" i="1"/>
  <c r="BN1021" i="1"/>
  <c r="BP1021" i="1"/>
  <c r="BM1022" i="1"/>
  <c r="BN1022" i="1"/>
  <c r="BP1022" i="1"/>
  <c r="BM1023" i="1"/>
  <c r="BN1023" i="1"/>
  <c r="BP1023" i="1"/>
  <c r="BM1024" i="1"/>
  <c r="BN1024" i="1"/>
  <c r="BP1024" i="1"/>
  <c r="BM1025" i="1"/>
  <c r="BN1025" i="1"/>
  <c r="BP1025" i="1"/>
  <c r="BM1026" i="1"/>
  <c r="BN1026" i="1"/>
  <c r="BP1026" i="1"/>
  <c r="BM1027" i="1"/>
  <c r="BN1027" i="1"/>
  <c r="BP1027" i="1"/>
  <c r="BM1028" i="1"/>
  <c r="BN1028" i="1"/>
  <c r="BP1028" i="1"/>
  <c r="BM1029" i="1"/>
  <c r="BN1029" i="1"/>
  <c r="BP1029" i="1"/>
  <c r="BM1030" i="1"/>
  <c r="BN1030" i="1"/>
  <c r="BP1030" i="1"/>
  <c r="BM1031" i="1"/>
  <c r="BN1031" i="1"/>
  <c r="BP1031" i="1"/>
  <c r="BM1032" i="1"/>
  <c r="BN1032" i="1"/>
  <c r="BP1032" i="1"/>
  <c r="BM1033" i="1"/>
  <c r="BN1033" i="1"/>
  <c r="BP1033" i="1"/>
  <c r="BM1034" i="1"/>
  <c r="BN1034" i="1"/>
  <c r="BP1034" i="1"/>
  <c r="BM1035" i="1"/>
  <c r="BN1035" i="1"/>
  <c r="BP1035" i="1"/>
  <c r="BM1036" i="1"/>
  <c r="BN1036" i="1"/>
  <c r="BP1036" i="1"/>
  <c r="BM1037" i="1"/>
  <c r="BN1037" i="1"/>
  <c r="BP1037" i="1"/>
  <c r="BM1038" i="1"/>
  <c r="BN1038" i="1"/>
  <c r="BP1038" i="1"/>
  <c r="BM1039" i="1"/>
  <c r="BN1039" i="1"/>
  <c r="BP1039" i="1"/>
  <c r="BM1040" i="1"/>
  <c r="BN1040" i="1"/>
  <c r="BP1040" i="1"/>
  <c r="BM1041" i="1"/>
  <c r="BN1041" i="1"/>
  <c r="BP1041" i="1"/>
  <c r="BM1042" i="1"/>
  <c r="BN1042" i="1"/>
  <c r="BP1042" i="1"/>
  <c r="BM1043" i="1"/>
  <c r="BN1043" i="1"/>
  <c r="BP1043" i="1"/>
  <c r="BM1044" i="1"/>
  <c r="BN1044" i="1"/>
  <c r="BP1044" i="1"/>
  <c r="BM1045" i="1"/>
  <c r="BN1045" i="1"/>
  <c r="BP1045" i="1"/>
  <c r="BM1046" i="1"/>
  <c r="BN1046" i="1"/>
  <c r="BP1046" i="1"/>
  <c r="BM1047" i="1"/>
  <c r="BN1047" i="1"/>
  <c r="BP1047" i="1"/>
  <c r="BM1048" i="1"/>
  <c r="BN1048" i="1"/>
  <c r="BP1048" i="1"/>
  <c r="BM1049" i="1"/>
  <c r="BN1049" i="1"/>
  <c r="BP1049" i="1"/>
  <c r="BM1050" i="1"/>
  <c r="BN1050" i="1"/>
  <c r="BP1050" i="1"/>
  <c r="BM1051" i="1"/>
  <c r="BN1051" i="1"/>
  <c r="BP1051" i="1"/>
  <c r="BM1052" i="1"/>
  <c r="BN1052" i="1"/>
  <c r="BP1052" i="1"/>
  <c r="BM1053" i="1"/>
  <c r="BN1053" i="1"/>
  <c r="BP1053" i="1"/>
  <c r="BM1054" i="1"/>
  <c r="BN1054" i="1"/>
  <c r="BP1054" i="1"/>
  <c r="BM1055" i="1"/>
  <c r="BN1055" i="1"/>
  <c r="BP1055" i="1"/>
  <c r="BM1056" i="1"/>
  <c r="BN1056" i="1"/>
  <c r="BP1056" i="1"/>
  <c r="BM1057" i="1"/>
  <c r="BN1057" i="1"/>
  <c r="BP1057" i="1"/>
  <c r="BM1058" i="1"/>
  <c r="BN1058" i="1"/>
  <c r="BP1058" i="1"/>
  <c r="BM1059" i="1"/>
  <c r="BN1059" i="1"/>
  <c r="BP1059" i="1"/>
  <c r="BM1060" i="1"/>
  <c r="BN1060" i="1"/>
  <c r="BP1060" i="1"/>
  <c r="BM1061" i="1"/>
  <c r="BN1061" i="1"/>
  <c r="BP1061" i="1"/>
  <c r="BM1062" i="1"/>
  <c r="BN1062" i="1"/>
  <c r="BP1062" i="1"/>
  <c r="BM1063" i="1"/>
  <c r="BN1063" i="1"/>
  <c r="BP1063" i="1"/>
  <c r="BM1064" i="1"/>
  <c r="BN1064" i="1"/>
  <c r="BP1064" i="1"/>
  <c r="BM1065" i="1"/>
  <c r="BN1065" i="1"/>
  <c r="BP1065" i="1"/>
  <c r="BM1066" i="1"/>
  <c r="BN1066" i="1"/>
  <c r="BP1066" i="1"/>
  <c r="BM1067" i="1"/>
  <c r="BN1067" i="1"/>
  <c r="BP1067" i="1"/>
  <c r="BM1068" i="1"/>
  <c r="BN1068" i="1"/>
  <c r="BP1068" i="1"/>
  <c r="BM1069" i="1"/>
  <c r="BN1069" i="1"/>
  <c r="BP1069" i="1"/>
  <c r="BM1070" i="1"/>
  <c r="BN1070" i="1"/>
  <c r="BP1070" i="1"/>
  <c r="BM1071" i="1"/>
  <c r="BN1071" i="1"/>
  <c r="BP1071" i="1"/>
  <c r="BM1072" i="1"/>
  <c r="BN1072" i="1"/>
  <c r="BP1072" i="1"/>
  <c r="BM1073" i="1"/>
  <c r="BN1073" i="1"/>
  <c r="BP1073" i="1"/>
  <c r="BM1074" i="1"/>
  <c r="BN1074" i="1"/>
  <c r="BP1074" i="1"/>
  <c r="BM1075" i="1"/>
  <c r="BN1075" i="1"/>
  <c r="BP1075" i="1"/>
  <c r="BM1076" i="1"/>
  <c r="BN1076" i="1"/>
  <c r="BP1076" i="1"/>
  <c r="BM1077" i="1"/>
  <c r="BN1077" i="1"/>
  <c r="BP1077" i="1"/>
  <c r="BM1078" i="1"/>
  <c r="BN1078" i="1"/>
  <c r="BP1078" i="1"/>
  <c r="BM1079" i="1"/>
  <c r="BN1079" i="1"/>
  <c r="BP1079" i="1"/>
  <c r="BM1080" i="1"/>
  <c r="BN1080" i="1"/>
  <c r="BP1080" i="1"/>
  <c r="BM1081" i="1"/>
  <c r="BN1081" i="1"/>
  <c r="BP1081" i="1"/>
  <c r="BM1082" i="1"/>
  <c r="BN1082" i="1"/>
  <c r="BP1082" i="1"/>
  <c r="BM1083" i="1"/>
  <c r="BN1083" i="1"/>
  <c r="BP1083" i="1"/>
  <c r="BM1084" i="1"/>
  <c r="BN1084" i="1"/>
  <c r="BP1084" i="1"/>
  <c r="BM1085" i="1"/>
  <c r="BN1085" i="1"/>
  <c r="BP1085" i="1"/>
  <c r="BM1086" i="1"/>
  <c r="BN1086" i="1"/>
  <c r="BP1086" i="1"/>
  <c r="BM1087" i="1"/>
  <c r="BN1087" i="1"/>
  <c r="BP1087" i="1"/>
  <c r="BM1088" i="1"/>
  <c r="BN1088" i="1"/>
  <c r="BP1088" i="1"/>
  <c r="BM1089" i="1"/>
  <c r="BN1089" i="1"/>
  <c r="BP1089" i="1"/>
  <c r="BM1090" i="1"/>
  <c r="BN1090" i="1"/>
  <c r="BP1090" i="1"/>
  <c r="BM1091" i="1"/>
  <c r="BN1091" i="1"/>
  <c r="BP1091" i="1"/>
  <c r="BM1092" i="1"/>
  <c r="BN1092" i="1"/>
  <c r="BP1092" i="1"/>
  <c r="BM1093" i="1"/>
  <c r="BN1093" i="1"/>
  <c r="BP1093" i="1"/>
  <c r="BM1094" i="1"/>
  <c r="BN1094" i="1"/>
  <c r="BP1094" i="1"/>
  <c r="BM1095" i="1"/>
  <c r="BN1095" i="1"/>
  <c r="BP1095" i="1"/>
  <c r="BM1096" i="1"/>
  <c r="BN1096" i="1"/>
  <c r="BP1096" i="1"/>
  <c r="BM1097" i="1"/>
  <c r="BN1097" i="1"/>
  <c r="BP1097" i="1"/>
  <c r="BM1098" i="1"/>
  <c r="BN1098" i="1"/>
  <c r="BP1098" i="1"/>
  <c r="BM1099" i="1"/>
  <c r="BM1100" i="1"/>
  <c r="BM1101" i="1"/>
  <c r="BM1102" i="1"/>
  <c r="BM1103" i="1"/>
  <c r="BM1104" i="1"/>
  <c r="BM1105" i="1"/>
  <c r="BM1106" i="1"/>
  <c r="BM1107" i="1"/>
  <c r="BM1108" i="1"/>
  <c r="BM1109" i="1"/>
  <c r="BM1110" i="1"/>
  <c r="BM1111" i="1"/>
  <c r="BM1112" i="1"/>
  <c r="BM1113" i="1"/>
  <c r="BM1114" i="1"/>
  <c r="BM1115" i="1"/>
  <c r="BM1116" i="1"/>
  <c r="BM1117" i="1"/>
  <c r="BM1118" i="1"/>
  <c r="BM1119" i="1"/>
  <c r="BM1120" i="1"/>
  <c r="BM1121" i="1"/>
  <c r="BM1122" i="1"/>
  <c r="BM1123" i="1"/>
  <c r="BM1124" i="1"/>
  <c r="BM1125" i="1"/>
  <c r="BM1126" i="1"/>
  <c r="BM1127" i="1"/>
  <c r="BM1128" i="1"/>
  <c r="BM1129" i="1"/>
  <c r="BM1130" i="1"/>
  <c r="BM1131" i="1"/>
  <c r="BM1132" i="1"/>
  <c r="BM1133" i="1"/>
  <c r="BM1134" i="1"/>
  <c r="BM1135" i="1"/>
  <c r="BM1136" i="1"/>
  <c r="BM1137" i="1"/>
  <c r="BM1138" i="1"/>
  <c r="BM1139" i="1"/>
  <c r="BM1140" i="1"/>
  <c r="BM1141" i="1"/>
  <c r="BM1142" i="1"/>
  <c r="BM1143" i="1"/>
  <c r="BM1144" i="1"/>
  <c r="BM1145" i="1"/>
  <c r="BM1146" i="1"/>
  <c r="BM1147" i="1"/>
  <c r="BM1148" i="1"/>
  <c r="BM1149" i="1"/>
  <c r="BM1150" i="1"/>
  <c r="BM1151" i="1"/>
  <c r="BM1152" i="1"/>
  <c r="BM1153" i="1"/>
  <c r="BM1154" i="1"/>
  <c r="BM1155" i="1"/>
  <c r="BM1156" i="1"/>
  <c r="BM1157" i="1"/>
  <c r="BM1158" i="1"/>
  <c r="BM1159" i="1"/>
  <c r="BM1160" i="1"/>
  <c r="BM1161" i="1"/>
  <c r="BM1162" i="1"/>
  <c r="BM1163" i="1"/>
  <c r="BM1164" i="1"/>
  <c r="BM1165" i="1"/>
  <c r="BM1166" i="1"/>
  <c r="BM1167" i="1"/>
  <c r="BM1168" i="1"/>
  <c r="BM1169" i="1"/>
  <c r="BM1170" i="1"/>
  <c r="BM1171" i="1"/>
  <c r="BM1172" i="1"/>
  <c r="BM1173" i="1"/>
  <c r="BM1174" i="1"/>
  <c r="BM1175" i="1"/>
  <c r="BM1176" i="1"/>
  <c r="BM1177" i="1"/>
  <c r="BM1178" i="1"/>
  <c r="BM1179" i="1"/>
  <c r="BM1180" i="1"/>
  <c r="BM1181" i="1"/>
  <c r="BM1182" i="1"/>
  <c r="BM1183" i="1"/>
  <c r="BM1184" i="1"/>
  <c r="BM1185" i="1"/>
  <c r="BM1186" i="1"/>
  <c r="BM1187" i="1"/>
  <c r="BM1188" i="1"/>
  <c r="BM1189" i="1"/>
  <c r="BM1190" i="1"/>
  <c r="BM1191" i="1"/>
  <c r="BM1192" i="1"/>
  <c r="BM1193" i="1"/>
  <c r="BM1194" i="1"/>
  <c r="BM1195" i="1"/>
  <c r="BM1196" i="1"/>
  <c r="BM1197" i="1"/>
  <c r="BM1198" i="1"/>
  <c r="BM1199" i="1"/>
  <c r="BM1200" i="1"/>
  <c r="BM1201" i="1"/>
  <c r="BM1202" i="1"/>
  <c r="BM1203" i="1"/>
  <c r="BM1204" i="1"/>
  <c r="BM1205" i="1"/>
  <c r="BM1206" i="1"/>
  <c r="BM1207" i="1"/>
  <c r="BM1208" i="1"/>
  <c r="BM1209" i="1"/>
  <c r="BM1210" i="1"/>
  <c r="BM1211" i="1"/>
  <c r="BM1212" i="1"/>
  <c r="BM1213" i="1"/>
  <c r="BM1214" i="1"/>
  <c r="BM1215" i="1"/>
  <c r="BM1216" i="1"/>
  <c r="BM1217" i="1"/>
  <c r="BM1218" i="1"/>
  <c r="BM1219" i="1"/>
  <c r="BM1220" i="1"/>
  <c r="BM1221" i="1"/>
  <c r="BM1222" i="1"/>
  <c r="BM1223" i="1"/>
  <c r="BM1224" i="1"/>
  <c r="BM1225" i="1"/>
  <c r="BM1226" i="1"/>
  <c r="BM1227" i="1"/>
  <c r="BM1228" i="1"/>
  <c r="BM1229" i="1"/>
  <c r="BM1230" i="1"/>
  <c r="BM1231" i="1"/>
  <c r="BM1232" i="1"/>
  <c r="BM1233" i="1"/>
  <c r="BM1234" i="1"/>
  <c r="BM1235" i="1"/>
  <c r="BM1236" i="1"/>
  <c r="BM1237" i="1"/>
  <c r="BM1238" i="1"/>
  <c r="BM1239" i="1"/>
  <c r="BM1240" i="1"/>
  <c r="BM1241" i="1"/>
  <c r="BM1242" i="1"/>
  <c r="BM1243" i="1"/>
  <c r="BM1244" i="1"/>
  <c r="BM1245" i="1"/>
  <c r="BM1246" i="1"/>
  <c r="BM1247" i="1"/>
  <c r="BM1248" i="1"/>
  <c r="BM1249" i="1"/>
  <c r="BM1250" i="1"/>
  <c r="BM1251" i="1"/>
  <c r="BM1252" i="1"/>
  <c r="BM1253" i="1"/>
  <c r="BM1254" i="1"/>
  <c r="BM1255" i="1"/>
  <c r="BM1256" i="1"/>
  <c r="BM1257" i="1"/>
  <c r="BM1258" i="1"/>
  <c r="BM1259" i="1"/>
  <c r="BM1260" i="1"/>
  <c r="BM1261" i="1"/>
  <c r="BM1262" i="1"/>
  <c r="BM1263" i="1"/>
  <c r="BM1264" i="1"/>
  <c r="BM1265" i="1"/>
  <c r="BM1266" i="1"/>
  <c r="BM1267" i="1"/>
  <c r="BM1268" i="1"/>
  <c r="BM1269" i="1"/>
  <c r="BM1270" i="1"/>
  <c r="BM1271" i="1"/>
  <c r="BM1272" i="1"/>
  <c r="BM1273" i="1"/>
  <c r="BM1274" i="1"/>
  <c r="BM1275" i="1"/>
  <c r="BM1276" i="1"/>
  <c r="BM1277" i="1"/>
  <c r="BM1278" i="1"/>
  <c r="BM1279" i="1"/>
  <c r="BM1280" i="1"/>
  <c r="BM1281" i="1"/>
  <c r="BM1282" i="1"/>
  <c r="BM1283" i="1"/>
  <c r="BM1284" i="1"/>
  <c r="BM1285" i="1"/>
  <c r="BM1286" i="1"/>
  <c r="BM1287" i="1"/>
  <c r="BM1288" i="1"/>
  <c r="BM1289" i="1"/>
  <c r="BM1290" i="1"/>
  <c r="BM1291" i="1"/>
  <c r="BM1292" i="1"/>
  <c r="BM1293" i="1"/>
  <c r="BM1294" i="1"/>
  <c r="BM1295" i="1"/>
  <c r="BM1296" i="1"/>
  <c r="BM1297" i="1"/>
  <c r="BM1298" i="1"/>
  <c r="BM1299" i="1"/>
  <c r="BM1300" i="1"/>
  <c r="BM1301" i="1"/>
  <c r="BM1302" i="1"/>
  <c r="BM1303" i="1"/>
  <c r="BM1304" i="1"/>
  <c r="BM1305" i="1"/>
  <c r="BM1306" i="1"/>
  <c r="BM1307" i="1"/>
  <c r="BM1308" i="1"/>
  <c r="BM1309" i="1"/>
  <c r="BM1310" i="1"/>
  <c r="BM1311" i="1"/>
  <c r="BM1312" i="1"/>
  <c r="BM1313" i="1"/>
  <c r="BM1314" i="1"/>
  <c r="BM1315" i="1"/>
  <c r="BM1316" i="1"/>
  <c r="BM1317" i="1"/>
  <c r="BM1318" i="1"/>
  <c r="BM1319" i="1"/>
  <c r="BM1320" i="1"/>
  <c r="BM1321" i="1"/>
  <c r="BM1322" i="1"/>
  <c r="BM1323" i="1"/>
  <c r="BM1324" i="1"/>
  <c r="BM1325" i="1"/>
  <c r="BM1326" i="1"/>
  <c r="BM1327" i="1"/>
  <c r="BM1328" i="1"/>
  <c r="BM1329" i="1"/>
  <c r="BM1330" i="1"/>
  <c r="BM1331" i="1"/>
  <c r="BM1332" i="1"/>
  <c r="BM1333" i="1"/>
  <c r="BM1334" i="1"/>
  <c r="BM1335" i="1"/>
  <c r="BM1336" i="1"/>
  <c r="BM1337" i="1"/>
  <c r="BM1338" i="1"/>
  <c r="BM1339" i="1"/>
  <c r="BM1340" i="1"/>
  <c r="BM1341" i="1"/>
  <c r="BM1342" i="1"/>
  <c r="BM1343" i="1"/>
  <c r="BM1344" i="1"/>
  <c r="BM1345" i="1"/>
  <c r="BM1346" i="1"/>
  <c r="BM1347" i="1"/>
  <c r="BM1348" i="1"/>
  <c r="BM1349" i="1"/>
  <c r="BM1350" i="1"/>
  <c r="BM1351" i="1"/>
  <c r="BM1352" i="1"/>
  <c r="BM1353" i="1"/>
  <c r="BM1354" i="1"/>
  <c r="BM1355" i="1"/>
  <c r="BM1356" i="1"/>
  <c r="BM1357" i="1"/>
  <c r="BM1358" i="1"/>
  <c r="BM1359" i="1"/>
  <c r="BM1360" i="1"/>
  <c r="BM1361" i="1"/>
  <c r="BM1362" i="1"/>
  <c r="BM1363" i="1"/>
  <c r="BM1364" i="1"/>
  <c r="BM1365" i="1"/>
  <c r="BM1366" i="1"/>
  <c r="BM1367" i="1"/>
  <c r="BM1368" i="1"/>
  <c r="BM1369" i="1"/>
  <c r="BM1370" i="1"/>
  <c r="BM1371" i="1"/>
  <c r="BM1372" i="1"/>
  <c r="BM1373" i="1"/>
  <c r="BM1374" i="1"/>
  <c r="BM1375" i="1"/>
  <c r="BM1376" i="1"/>
  <c r="BM1377" i="1"/>
  <c r="BM1378" i="1"/>
  <c r="BM1379" i="1"/>
  <c r="BM1380" i="1"/>
  <c r="BM1381" i="1"/>
  <c r="BM1382" i="1"/>
  <c r="BM1383" i="1"/>
  <c r="BM1384" i="1"/>
  <c r="BM1385" i="1"/>
  <c r="BM1386" i="1"/>
  <c r="BM1387" i="1"/>
  <c r="BM1388" i="1"/>
  <c r="BM1389" i="1"/>
  <c r="BM1390" i="1"/>
  <c r="BM1391" i="1"/>
  <c r="BM1392" i="1"/>
  <c r="BM1393" i="1"/>
  <c r="BM1394" i="1"/>
  <c r="BM1395" i="1"/>
  <c r="BM1396" i="1"/>
  <c r="BM1397" i="1"/>
  <c r="BM1398" i="1"/>
  <c r="BM1399" i="1"/>
  <c r="BM1400" i="1"/>
  <c r="BM1401" i="1"/>
  <c r="BM1402" i="1"/>
  <c r="BM1403" i="1"/>
  <c r="BM1404" i="1"/>
  <c r="BM1405" i="1"/>
  <c r="BM1406" i="1"/>
  <c r="BM1407" i="1"/>
  <c r="BM1408" i="1"/>
  <c r="BM1409" i="1"/>
  <c r="BM1410" i="1"/>
  <c r="BM1411" i="1"/>
  <c r="BM1412" i="1"/>
  <c r="BM1413" i="1"/>
  <c r="BM1414" i="1"/>
  <c r="BM1415" i="1"/>
  <c r="BM1416" i="1"/>
  <c r="BM1417" i="1"/>
  <c r="BM1418" i="1"/>
  <c r="BM1419" i="1"/>
  <c r="BM1420" i="1"/>
  <c r="BM1421" i="1"/>
  <c r="BM1422" i="1"/>
  <c r="BM1423" i="1"/>
  <c r="BM1424" i="1"/>
  <c r="BM1425" i="1"/>
  <c r="BM1426" i="1"/>
  <c r="BM1427" i="1"/>
  <c r="BM1428" i="1"/>
  <c r="BM1429" i="1"/>
  <c r="BM1430" i="1"/>
  <c r="BM1431" i="1"/>
  <c r="BM1432" i="1"/>
  <c r="BM1433" i="1"/>
  <c r="BM1434" i="1"/>
  <c r="BM1435" i="1"/>
  <c r="BM1436" i="1"/>
  <c r="BM1437" i="1"/>
  <c r="BM1438" i="1"/>
  <c r="BM1439" i="1"/>
  <c r="BM1440" i="1"/>
  <c r="BM1441" i="1"/>
  <c r="BM1442" i="1"/>
  <c r="BM1443" i="1"/>
  <c r="BM1444" i="1"/>
  <c r="BM1445" i="1"/>
  <c r="BM1446" i="1"/>
  <c r="BM1447" i="1"/>
  <c r="BM1448" i="1"/>
  <c r="BM1449" i="1"/>
  <c r="BM1450" i="1"/>
  <c r="BM1451" i="1"/>
  <c r="BM1452" i="1"/>
  <c r="BM1453" i="1"/>
  <c r="BM1454" i="1"/>
  <c r="BM1455" i="1"/>
  <c r="BM1456" i="1"/>
  <c r="BM1457" i="1"/>
  <c r="BM1458" i="1"/>
  <c r="BM1459" i="1"/>
  <c r="BM1460" i="1"/>
  <c r="BM1461" i="1"/>
  <c r="BM1462" i="1"/>
  <c r="BM1463" i="1"/>
  <c r="BM1464" i="1"/>
  <c r="BM1465" i="1"/>
  <c r="BM1466" i="1"/>
  <c r="BM1467" i="1"/>
  <c r="BM1468" i="1"/>
  <c r="BM1469" i="1"/>
  <c r="BM1470" i="1"/>
  <c r="BM1471" i="1"/>
  <c r="BM1472" i="1"/>
  <c r="BM1473" i="1"/>
  <c r="BM1474" i="1"/>
  <c r="BM1475" i="1"/>
  <c r="BM1476" i="1"/>
  <c r="BM1477" i="1"/>
  <c r="BM1478" i="1"/>
  <c r="BM1479" i="1"/>
  <c r="BM1480" i="1"/>
  <c r="BM1481" i="1"/>
  <c r="BM1482" i="1"/>
  <c r="BM1483" i="1"/>
  <c r="BM1484" i="1"/>
  <c r="BM1485" i="1"/>
  <c r="BM1486" i="1"/>
  <c r="BM1487" i="1"/>
  <c r="BM1488" i="1"/>
  <c r="BM1489" i="1"/>
  <c r="BM1490" i="1"/>
  <c r="BM1491" i="1"/>
  <c r="BM1492" i="1"/>
  <c r="BM1493" i="1"/>
  <c r="BM1494" i="1"/>
  <c r="BM1495" i="1"/>
  <c r="BM1496" i="1"/>
  <c r="BM1497" i="1"/>
  <c r="BM1498" i="1"/>
  <c r="BM1499" i="1"/>
  <c r="BM1500" i="1"/>
  <c r="BM1501" i="1"/>
  <c r="BM1502" i="1"/>
  <c r="BM1503" i="1"/>
  <c r="BM1504" i="1"/>
  <c r="BM1505" i="1"/>
  <c r="BM1506" i="1"/>
  <c r="BM1507" i="1"/>
  <c r="BM1508" i="1"/>
  <c r="BM1509" i="1"/>
  <c r="BM1510" i="1"/>
  <c r="BM1511" i="1"/>
  <c r="BM1512" i="1"/>
  <c r="BM1513" i="1"/>
  <c r="BM1514" i="1"/>
  <c r="BM1515" i="1"/>
  <c r="BM1516" i="1"/>
  <c r="BM1517" i="1"/>
  <c r="BM1518" i="1"/>
  <c r="BM1519" i="1"/>
  <c r="BM1520" i="1"/>
  <c r="BM1521" i="1"/>
  <c r="BM1522" i="1"/>
  <c r="BM1523" i="1"/>
  <c r="BM1524" i="1"/>
  <c r="BM1525" i="1"/>
  <c r="BM1526" i="1"/>
  <c r="BM1527" i="1"/>
  <c r="BM1528" i="1"/>
  <c r="BM1529" i="1"/>
  <c r="BM1530" i="1"/>
  <c r="BM1531" i="1"/>
  <c r="BM1532" i="1"/>
  <c r="BM1533" i="1"/>
  <c r="BM1534" i="1"/>
  <c r="BM1535" i="1"/>
  <c r="BM1536" i="1"/>
  <c r="BM1537" i="1"/>
  <c r="BM1538" i="1"/>
  <c r="BM1539" i="1"/>
  <c r="BM1540" i="1"/>
  <c r="BM1541" i="1"/>
  <c r="BM1542" i="1"/>
  <c r="BM1543" i="1"/>
  <c r="BM1544" i="1"/>
  <c r="BM1545" i="1"/>
  <c r="BM1546" i="1"/>
  <c r="BM1547" i="1"/>
  <c r="BM1548" i="1"/>
  <c r="BM1549" i="1"/>
  <c r="BM1550" i="1"/>
  <c r="BM1551" i="1"/>
  <c r="BM1552" i="1"/>
  <c r="BM1553" i="1"/>
  <c r="BM1554" i="1"/>
  <c r="BM1555" i="1"/>
  <c r="BM1556" i="1"/>
  <c r="BM1557" i="1"/>
  <c r="BM1558" i="1"/>
  <c r="BM1559" i="1"/>
  <c r="BM1560" i="1"/>
  <c r="BM1561" i="1"/>
  <c r="BM1562" i="1"/>
  <c r="BM1563" i="1"/>
  <c r="BM1564" i="1"/>
  <c r="BM1565" i="1"/>
  <c r="BM1566" i="1"/>
  <c r="BM1567" i="1"/>
  <c r="BM1568" i="1"/>
  <c r="BM1569" i="1"/>
  <c r="BM1570" i="1"/>
  <c r="BM1571" i="1"/>
  <c r="BM1572" i="1"/>
  <c r="BM1573" i="1"/>
  <c r="BM1574" i="1"/>
  <c r="BM1575" i="1"/>
  <c r="BM1576" i="1"/>
  <c r="BM1577" i="1"/>
  <c r="BM1578" i="1"/>
  <c r="BM1579" i="1"/>
  <c r="BM1580" i="1"/>
  <c r="BM1581" i="1"/>
  <c r="BM1582" i="1"/>
  <c r="BM1583" i="1"/>
  <c r="BM1584" i="1"/>
  <c r="BM1585" i="1"/>
  <c r="BM1586" i="1"/>
  <c r="BM1587" i="1"/>
  <c r="BM1588" i="1"/>
  <c r="BM1589" i="1"/>
  <c r="BM1590" i="1"/>
  <c r="BM1591" i="1"/>
  <c r="BM1592" i="1"/>
  <c r="BM1593" i="1"/>
  <c r="BM1594" i="1"/>
  <c r="BM1595" i="1"/>
  <c r="BM1596" i="1"/>
  <c r="BM1597" i="1"/>
  <c r="BM1598" i="1"/>
  <c r="BM1599" i="1"/>
  <c r="BM1600" i="1"/>
  <c r="BM1601" i="1"/>
  <c r="BM1602" i="1"/>
  <c r="BM1603" i="1"/>
  <c r="BM1604" i="1"/>
  <c r="BM1605" i="1"/>
  <c r="BM1606" i="1"/>
  <c r="BM1607" i="1"/>
  <c r="BM1608" i="1"/>
  <c r="BM1609" i="1"/>
  <c r="BM1610" i="1"/>
  <c r="BM1611" i="1"/>
  <c r="BM1612" i="1"/>
  <c r="BM1613" i="1"/>
  <c r="BM1614" i="1"/>
  <c r="BM1615" i="1"/>
  <c r="BM1616" i="1"/>
  <c r="BM1617" i="1"/>
  <c r="BM1618" i="1"/>
  <c r="BM1619" i="1"/>
  <c r="BM1620" i="1"/>
  <c r="BM1621" i="1"/>
  <c r="BM1622" i="1"/>
  <c r="BM1623" i="1"/>
  <c r="BM1624" i="1"/>
  <c r="BM1625" i="1"/>
  <c r="BM1626" i="1"/>
  <c r="BM1627" i="1"/>
  <c r="BM1628" i="1"/>
  <c r="BM1629" i="1"/>
  <c r="BM1630" i="1"/>
  <c r="BM1631" i="1"/>
  <c r="BM1632" i="1"/>
  <c r="BM1633" i="1"/>
  <c r="BM1634" i="1"/>
  <c r="BM1635" i="1"/>
  <c r="BM1636" i="1"/>
  <c r="BM1637" i="1"/>
  <c r="BM1638" i="1"/>
  <c r="BM1639" i="1"/>
  <c r="BM1640" i="1"/>
  <c r="BM1641" i="1"/>
  <c r="BM1642" i="1"/>
  <c r="BM1643" i="1"/>
  <c r="BM1644" i="1"/>
  <c r="BM1645" i="1"/>
  <c r="BM1646" i="1"/>
  <c r="BM1647" i="1"/>
  <c r="BM1648" i="1"/>
  <c r="BM1649" i="1"/>
  <c r="BM1650" i="1"/>
  <c r="BM1651" i="1"/>
  <c r="BM1652" i="1"/>
  <c r="BM1653" i="1"/>
  <c r="BM1654" i="1"/>
  <c r="BM1655" i="1"/>
  <c r="BM1656" i="1"/>
  <c r="BM1657" i="1"/>
  <c r="BM1658" i="1"/>
  <c r="BM1659" i="1"/>
  <c r="BM1660" i="1"/>
  <c r="S9" i="10"/>
  <c r="T9" i="10" s="1"/>
  <c r="Q9" i="10"/>
  <c r="R9" i="10" s="1"/>
  <c r="S6" i="10"/>
  <c r="T6" i="10" s="1"/>
  <c r="Q6" i="10"/>
  <c r="R6" i="10" s="1"/>
  <c r="Q5" i="10"/>
  <c r="R5" i="10" s="1"/>
  <c r="Q4" i="10"/>
  <c r="R4" i="10" s="1"/>
  <c r="S3" i="10"/>
  <c r="T3" i="10" s="1"/>
  <c r="Q3" i="10"/>
  <c r="R3" i="10" s="1"/>
  <c r="Q7" i="10"/>
  <c r="R7" i="10" s="1"/>
  <c r="S7" i="10"/>
  <c r="T7" i="10" s="1"/>
  <c r="P4" i="10"/>
  <c r="M3" i="10"/>
  <c r="M4" i="10"/>
  <c r="M5" i="10"/>
  <c r="M6" i="10"/>
  <c r="M7" i="10"/>
  <c r="M9" i="10"/>
  <c r="M8" i="10"/>
  <c r="P5" i="10"/>
  <c r="E9" i="10"/>
  <c r="H9" i="10" s="1"/>
  <c r="D9" i="10"/>
  <c r="G9" i="10" s="1"/>
  <c r="E8" i="10"/>
  <c r="H8" i="10" s="1"/>
  <c r="D8" i="10"/>
  <c r="G8" i="10" s="1"/>
  <c r="E7" i="10"/>
  <c r="H7" i="10" s="1"/>
  <c r="D7" i="10"/>
  <c r="G7" i="10" s="1"/>
  <c r="C7" i="10"/>
  <c r="B7" i="10"/>
  <c r="E6" i="10"/>
  <c r="H6" i="10" s="1"/>
  <c r="D6" i="10"/>
  <c r="G6" i="10" s="1"/>
  <c r="C6" i="10"/>
  <c r="B6" i="10"/>
  <c r="E5" i="10"/>
  <c r="H5" i="10" s="1"/>
  <c r="D5" i="10"/>
  <c r="G5" i="10" s="1"/>
  <c r="C5" i="10"/>
  <c r="B5" i="10"/>
  <c r="E4" i="10"/>
  <c r="H4" i="10" s="1"/>
  <c r="D4" i="10"/>
  <c r="G4" i="10" s="1"/>
  <c r="C4" i="10"/>
  <c r="B4" i="10"/>
  <c r="C3" i="10"/>
  <c r="B3" i="10"/>
  <c r="E3" i="10"/>
  <c r="H3" i="10" s="1"/>
  <c r="D3" i="10"/>
  <c r="G3" i="10" s="1"/>
  <c r="AZ733" i="1"/>
  <c r="BB733" i="1"/>
  <c r="AZ734" i="1"/>
  <c r="BB734" i="1"/>
  <c r="AZ735" i="1"/>
  <c r="BB735" i="1"/>
  <c r="AZ736" i="1"/>
  <c r="BB736" i="1"/>
  <c r="AZ737" i="1"/>
  <c r="BB737" i="1"/>
  <c r="AZ738" i="1"/>
  <c r="BB738" i="1"/>
  <c r="AZ739" i="1"/>
  <c r="BB739" i="1"/>
  <c r="AZ740" i="1"/>
  <c r="BB740" i="1"/>
  <c r="AZ741" i="1"/>
  <c r="BB741" i="1"/>
  <c r="AZ742" i="1"/>
  <c r="BB742" i="1"/>
  <c r="AZ743" i="1"/>
  <c r="BB743" i="1"/>
  <c r="AZ744" i="1"/>
  <c r="BB744" i="1"/>
  <c r="AZ745" i="1"/>
  <c r="BB745" i="1"/>
  <c r="AZ746" i="1"/>
  <c r="BB746" i="1"/>
  <c r="AZ747" i="1"/>
  <c r="BB747" i="1"/>
  <c r="AZ748" i="1"/>
  <c r="BB748" i="1"/>
  <c r="AZ749" i="1"/>
  <c r="BB749" i="1"/>
  <c r="AZ750" i="1"/>
  <c r="BB750" i="1"/>
  <c r="AZ751" i="1"/>
  <c r="BB751" i="1"/>
  <c r="AZ752" i="1"/>
  <c r="BB752" i="1"/>
  <c r="AZ753" i="1"/>
  <c r="BB753" i="1"/>
  <c r="AZ754" i="1"/>
  <c r="BB754" i="1"/>
  <c r="AZ755" i="1"/>
  <c r="BB755" i="1"/>
  <c r="AZ756" i="1"/>
  <c r="BB756" i="1"/>
  <c r="AZ757" i="1"/>
  <c r="BB757" i="1"/>
  <c r="AZ758" i="1"/>
  <c r="BB758" i="1"/>
  <c r="AZ759" i="1"/>
  <c r="BB759" i="1"/>
  <c r="AZ760" i="1"/>
  <c r="BB760" i="1"/>
  <c r="AZ761" i="1"/>
  <c r="BB761" i="1"/>
  <c r="AZ762" i="1"/>
  <c r="BB762" i="1"/>
  <c r="AZ763" i="1"/>
  <c r="BB763" i="1"/>
  <c r="AZ764" i="1"/>
  <c r="BB764" i="1"/>
  <c r="AZ765" i="1"/>
  <c r="BB765" i="1"/>
  <c r="AZ766" i="1"/>
  <c r="BB766" i="1"/>
  <c r="AZ767" i="1"/>
  <c r="BB767" i="1"/>
  <c r="AZ768" i="1"/>
  <c r="BB768" i="1"/>
  <c r="AZ769" i="1"/>
  <c r="BB769" i="1"/>
  <c r="AZ770" i="1"/>
  <c r="BB770" i="1"/>
  <c r="AZ771" i="1"/>
  <c r="BB771" i="1"/>
  <c r="AZ772" i="1"/>
  <c r="BB772" i="1"/>
  <c r="AZ773" i="1"/>
  <c r="BB773" i="1"/>
  <c r="AZ774" i="1"/>
  <c r="BB774" i="1"/>
  <c r="AZ775" i="1"/>
  <c r="BB775" i="1"/>
  <c r="AZ776" i="1"/>
  <c r="BB776" i="1"/>
  <c r="AZ777" i="1"/>
  <c r="BB777" i="1"/>
  <c r="AZ778" i="1"/>
  <c r="BB778" i="1"/>
  <c r="AZ779" i="1"/>
  <c r="BB779" i="1"/>
  <c r="AZ780" i="1"/>
  <c r="BB780" i="1"/>
  <c r="AZ781" i="1"/>
  <c r="BB781" i="1"/>
  <c r="AZ782" i="1"/>
  <c r="BB782" i="1"/>
  <c r="AZ783" i="1"/>
  <c r="BB783" i="1"/>
  <c r="AZ784" i="1"/>
  <c r="BB784" i="1"/>
  <c r="AZ785" i="1"/>
  <c r="BB785" i="1"/>
  <c r="AZ786" i="1"/>
  <c r="BB786" i="1"/>
  <c r="AZ787" i="1"/>
  <c r="BB787" i="1"/>
  <c r="AZ788" i="1"/>
  <c r="BB788" i="1"/>
  <c r="AZ789" i="1"/>
  <c r="BB789" i="1"/>
  <c r="AZ790" i="1"/>
  <c r="BB790" i="1"/>
  <c r="AZ791" i="1"/>
  <c r="BB791" i="1"/>
  <c r="AZ792" i="1"/>
  <c r="BB792" i="1"/>
  <c r="AZ793" i="1"/>
  <c r="BB793" i="1"/>
  <c r="AZ794" i="1"/>
  <c r="BB794" i="1"/>
  <c r="AZ795" i="1"/>
  <c r="BB795" i="1"/>
  <c r="AZ796" i="1"/>
  <c r="BB796" i="1"/>
  <c r="AZ797" i="1"/>
  <c r="BB797" i="1"/>
  <c r="AZ798" i="1"/>
  <c r="BB798" i="1"/>
  <c r="AZ799" i="1"/>
  <c r="BB799" i="1"/>
  <c r="AZ800" i="1"/>
  <c r="BB800" i="1"/>
  <c r="AZ801" i="1"/>
  <c r="BB801" i="1"/>
  <c r="AZ802" i="1"/>
  <c r="BB802" i="1"/>
  <c r="AZ803" i="1"/>
  <c r="BB803" i="1"/>
  <c r="AZ804" i="1"/>
  <c r="BB804" i="1"/>
  <c r="AZ805" i="1"/>
  <c r="BB805" i="1"/>
  <c r="AZ806" i="1"/>
  <c r="BB806" i="1"/>
  <c r="AZ807" i="1"/>
  <c r="BB807" i="1"/>
  <c r="AZ808" i="1"/>
  <c r="BB808" i="1"/>
  <c r="AZ809" i="1"/>
  <c r="BB809" i="1"/>
  <c r="AZ810" i="1"/>
  <c r="BB810" i="1"/>
  <c r="AZ811" i="1"/>
  <c r="BB811" i="1"/>
  <c r="AZ812" i="1"/>
  <c r="BB812" i="1"/>
  <c r="AZ813" i="1"/>
  <c r="BB813" i="1"/>
  <c r="AZ814" i="1"/>
  <c r="BB814" i="1"/>
  <c r="AZ815" i="1"/>
  <c r="BB815" i="1"/>
  <c r="AZ816" i="1"/>
  <c r="BB816" i="1"/>
  <c r="AZ817" i="1"/>
  <c r="BB817" i="1"/>
  <c r="AZ818" i="1"/>
  <c r="BB818" i="1"/>
  <c r="AZ819" i="1"/>
  <c r="BB819" i="1"/>
  <c r="AZ820" i="1"/>
  <c r="BB820" i="1"/>
  <c r="AZ821" i="1"/>
  <c r="BB821" i="1"/>
  <c r="AZ822" i="1"/>
  <c r="BB822" i="1"/>
  <c r="AZ823" i="1"/>
  <c r="BB823" i="1"/>
  <c r="AZ824" i="1"/>
  <c r="BB824" i="1"/>
  <c r="AZ825" i="1"/>
  <c r="BB825" i="1"/>
  <c r="AZ826" i="1"/>
  <c r="BB826" i="1"/>
  <c r="AZ827" i="1"/>
  <c r="BB827" i="1"/>
  <c r="AZ828" i="1"/>
  <c r="BB828" i="1"/>
  <c r="AZ829" i="1"/>
  <c r="BB829" i="1"/>
  <c r="AZ830" i="1"/>
  <c r="BB830" i="1"/>
  <c r="AZ831" i="1"/>
  <c r="BB831" i="1"/>
  <c r="AZ832" i="1"/>
  <c r="BB832" i="1"/>
  <c r="AZ833" i="1"/>
  <c r="BB833" i="1"/>
  <c r="AZ834" i="1"/>
  <c r="BB834" i="1"/>
  <c r="AZ835" i="1"/>
  <c r="BB835" i="1"/>
  <c r="AZ836" i="1"/>
  <c r="BB836" i="1"/>
  <c r="AZ837" i="1"/>
  <c r="BB837" i="1"/>
  <c r="AZ838" i="1"/>
  <c r="BB838" i="1"/>
  <c r="AZ839" i="1"/>
  <c r="BB839" i="1"/>
  <c r="AZ840" i="1"/>
  <c r="BB840" i="1"/>
  <c r="AZ841" i="1"/>
  <c r="BB841" i="1"/>
  <c r="AZ842" i="1"/>
  <c r="BB842" i="1"/>
  <c r="AZ843" i="1"/>
  <c r="BB843" i="1"/>
  <c r="AZ844" i="1"/>
  <c r="BB844" i="1"/>
  <c r="AZ845" i="1"/>
  <c r="BB845" i="1"/>
  <c r="AZ846" i="1"/>
  <c r="BB846" i="1"/>
  <c r="AZ847" i="1"/>
  <c r="BB847" i="1"/>
  <c r="AZ848" i="1"/>
  <c r="BB848" i="1"/>
  <c r="AZ849" i="1"/>
  <c r="BB849" i="1"/>
  <c r="AZ850" i="1"/>
  <c r="BB850" i="1"/>
  <c r="AZ851" i="1"/>
  <c r="BB851" i="1"/>
  <c r="AZ852" i="1"/>
  <c r="BB852" i="1"/>
  <c r="AZ853" i="1"/>
  <c r="BB853" i="1"/>
  <c r="AZ854" i="1"/>
  <c r="BB854" i="1"/>
  <c r="AZ855" i="1"/>
  <c r="BB855" i="1"/>
  <c r="AZ856" i="1"/>
  <c r="BB856" i="1"/>
  <c r="AZ857" i="1"/>
  <c r="BB857" i="1"/>
  <c r="AZ858" i="1"/>
  <c r="BB858" i="1"/>
  <c r="AZ859" i="1"/>
  <c r="BB859" i="1"/>
  <c r="AZ860" i="1"/>
  <c r="BB860" i="1"/>
  <c r="AZ861" i="1"/>
  <c r="BB861" i="1"/>
  <c r="AZ862" i="1"/>
  <c r="BB862" i="1"/>
  <c r="AZ863" i="1"/>
  <c r="BB863" i="1"/>
  <c r="AZ864" i="1"/>
  <c r="BB864" i="1"/>
  <c r="AZ865" i="1"/>
  <c r="BB865" i="1"/>
  <c r="AZ866" i="1"/>
  <c r="BB866" i="1"/>
  <c r="AZ867" i="1"/>
  <c r="BB867" i="1"/>
  <c r="AZ868" i="1"/>
  <c r="BB868" i="1"/>
  <c r="AZ869" i="1"/>
  <c r="BB869" i="1"/>
  <c r="AZ870" i="1"/>
  <c r="BB870" i="1"/>
  <c r="AZ871" i="1"/>
  <c r="BB871" i="1"/>
  <c r="AZ872" i="1"/>
  <c r="BB872" i="1"/>
  <c r="AZ873" i="1"/>
  <c r="BB873" i="1"/>
  <c r="AZ874" i="1"/>
  <c r="BB874" i="1"/>
  <c r="AZ875" i="1"/>
  <c r="BB875" i="1"/>
  <c r="AZ876" i="1"/>
  <c r="BB876" i="1"/>
  <c r="AZ877" i="1"/>
  <c r="BB877" i="1"/>
  <c r="AZ878" i="1"/>
  <c r="BB878" i="1"/>
  <c r="AZ879" i="1"/>
  <c r="BB879" i="1"/>
  <c r="AZ880" i="1"/>
  <c r="BB880" i="1"/>
  <c r="AZ881" i="1"/>
  <c r="BB881" i="1"/>
  <c r="AZ882" i="1"/>
  <c r="BB882" i="1"/>
  <c r="AZ883" i="1"/>
  <c r="BB883" i="1"/>
  <c r="AZ884" i="1"/>
  <c r="BB884" i="1"/>
  <c r="AZ885" i="1"/>
  <c r="BB885" i="1"/>
  <c r="AZ886" i="1"/>
  <c r="BB886" i="1"/>
  <c r="AZ887" i="1"/>
  <c r="BB887" i="1"/>
  <c r="AZ888" i="1"/>
  <c r="BB888" i="1"/>
  <c r="AZ889" i="1"/>
  <c r="BB889" i="1"/>
  <c r="AZ890" i="1"/>
  <c r="BB890" i="1"/>
  <c r="AZ891" i="1"/>
  <c r="BB891" i="1"/>
  <c r="AZ892" i="1"/>
  <c r="BB892" i="1"/>
  <c r="AZ893" i="1"/>
  <c r="BB893" i="1"/>
  <c r="AZ894" i="1"/>
  <c r="BB894" i="1"/>
  <c r="AZ895" i="1"/>
  <c r="BB895" i="1"/>
  <c r="AZ896" i="1"/>
  <c r="BB896" i="1"/>
  <c r="AZ897" i="1"/>
  <c r="BB897" i="1"/>
  <c r="AZ898" i="1"/>
  <c r="BB898" i="1"/>
  <c r="AZ899" i="1"/>
  <c r="BB899" i="1"/>
  <c r="AZ900" i="1"/>
  <c r="BB900" i="1"/>
  <c r="AZ901" i="1"/>
  <c r="BB901" i="1"/>
  <c r="AZ902" i="1"/>
  <c r="BB902" i="1"/>
  <c r="AZ903" i="1"/>
  <c r="BB903" i="1"/>
  <c r="AZ904" i="1"/>
  <c r="BB904" i="1"/>
  <c r="AZ905" i="1"/>
  <c r="BB905" i="1"/>
  <c r="AZ906" i="1"/>
  <c r="BB906" i="1"/>
  <c r="AZ907" i="1"/>
  <c r="BB907" i="1"/>
  <c r="AZ908" i="1"/>
  <c r="BB908" i="1"/>
  <c r="AZ909" i="1"/>
  <c r="BB909" i="1"/>
  <c r="AZ910" i="1"/>
  <c r="BB910" i="1"/>
  <c r="AZ911" i="1"/>
  <c r="BB911" i="1"/>
  <c r="AZ912" i="1"/>
  <c r="BB912" i="1"/>
  <c r="AZ913" i="1"/>
  <c r="BB913" i="1"/>
  <c r="AZ914" i="1"/>
  <c r="BB914" i="1"/>
  <c r="AZ915" i="1"/>
  <c r="BB915" i="1"/>
  <c r="AZ916" i="1"/>
  <c r="BB916" i="1"/>
  <c r="AZ917" i="1"/>
  <c r="BB917" i="1"/>
  <c r="AZ918" i="1"/>
  <c r="BB918" i="1"/>
  <c r="AZ919" i="1"/>
  <c r="BB919" i="1"/>
  <c r="AZ920" i="1"/>
  <c r="BB920" i="1"/>
  <c r="AZ921" i="1"/>
  <c r="BB921" i="1"/>
  <c r="AZ922" i="1"/>
  <c r="BB922" i="1"/>
  <c r="AZ923" i="1"/>
  <c r="BB923" i="1"/>
  <c r="AZ924" i="1"/>
  <c r="BB924" i="1"/>
  <c r="AZ925" i="1"/>
  <c r="BB925" i="1"/>
  <c r="AZ926" i="1"/>
  <c r="BB926" i="1"/>
  <c r="AZ927" i="1"/>
  <c r="BB927" i="1"/>
  <c r="AZ928" i="1"/>
  <c r="BB928" i="1"/>
  <c r="AZ929" i="1"/>
  <c r="BB929" i="1"/>
  <c r="AZ930" i="1"/>
  <c r="BB930" i="1"/>
  <c r="AZ931" i="1"/>
  <c r="BB931" i="1"/>
  <c r="AZ932" i="1"/>
  <c r="BB932" i="1"/>
  <c r="AZ933" i="1"/>
  <c r="BB933" i="1"/>
  <c r="AZ934" i="1"/>
  <c r="BB934" i="1"/>
  <c r="AZ935" i="1"/>
  <c r="BB935" i="1"/>
  <c r="AZ936" i="1"/>
  <c r="BB936" i="1"/>
  <c r="AZ937" i="1"/>
  <c r="BB937" i="1"/>
  <c r="AZ938" i="1"/>
  <c r="BB938" i="1"/>
  <c r="AZ939" i="1"/>
  <c r="BB939" i="1"/>
  <c r="AZ940" i="1"/>
  <c r="BB940" i="1"/>
  <c r="AZ941" i="1"/>
  <c r="BB941" i="1"/>
  <c r="AZ942" i="1"/>
  <c r="BB942" i="1"/>
  <c r="AZ943" i="1"/>
  <c r="BB943" i="1"/>
  <c r="AZ944" i="1"/>
  <c r="BB944" i="1"/>
  <c r="AZ945" i="1"/>
  <c r="BB945" i="1"/>
  <c r="AZ946" i="1"/>
  <c r="BB946" i="1"/>
  <c r="AZ947" i="1"/>
  <c r="BB947" i="1"/>
  <c r="AZ948" i="1"/>
  <c r="BB948" i="1"/>
  <c r="AZ949" i="1"/>
  <c r="BB949" i="1"/>
  <c r="AZ950" i="1"/>
  <c r="BB950" i="1"/>
  <c r="AZ951" i="1"/>
  <c r="BB951" i="1"/>
  <c r="AZ952" i="1"/>
  <c r="BB952" i="1"/>
  <c r="AZ953" i="1"/>
  <c r="BB953" i="1"/>
  <c r="AZ954" i="1"/>
  <c r="BB954" i="1"/>
  <c r="AZ955" i="1"/>
  <c r="BB955" i="1"/>
  <c r="AZ956" i="1"/>
  <c r="BB956" i="1"/>
  <c r="AZ957" i="1"/>
  <c r="BB957" i="1"/>
  <c r="AZ958" i="1"/>
  <c r="BB958" i="1"/>
  <c r="AZ959" i="1"/>
  <c r="BB959" i="1"/>
  <c r="AZ960" i="1"/>
  <c r="BB960" i="1"/>
  <c r="AZ961" i="1"/>
  <c r="BB961" i="1"/>
  <c r="AZ962" i="1"/>
  <c r="BB962" i="1"/>
  <c r="AZ963" i="1"/>
  <c r="BB963" i="1"/>
  <c r="AZ964" i="1"/>
  <c r="BB964" i="1"/>
  <c r="AZ965" i="1"/>
  <c r="BB965" i="1"/>
  <c r="AZ966" i="1"/>
  <c r="BB966" i="1"/>
  <c r="AZ967" i="1"/>
  <c r="BB967" i="1"/>
  <c r="AZ968" i="1"/>
  <c r="BB968" i="1"/>
  <c r="AZ969" i="1"/>
  <c r="BB969" i="1"/>
  <c r="AZ970" i="1"/>
  <c r="BB970" i="1"/>
  <c r="AZ971" i="1"/>
  <c r="BB971" i="1"/>
  <c r="AZ972" i="1"/>
  <c r="BB972" i="1"/>
  <c r="AZ973" i="1"/>
  <c r="BB973" i="1"/>
  <c r="AZ974" i="1"/>
  <c r="BB974" i="1"/>
  <c r="AZ975" i="1"/>
  <c r="BB975" i="1"/>
  <c r="AZ976" i="1"/>
  <c r="BB976" i="1"/>
  <c r="AZ977" i="1"/>
  <c r="BB977" i="1"/>
  <c r="AZ978" i="1"/>
  <c r="BB978" i="1"/>
  <c r="AZ979" i="1"/>
  <c r="BB979" i="1"/>
  <c r="AZ980" i="1"/>
  <c r="BB980" i="1"/>
  <c r="AZ981" i="1"/>
  <c r="BB981" i="1"/>
  <c r="AZ982" i="1"/>
  <c r="BB982" i="1"/>
  <c r="AZ983" i="1"/>
  <c r="BB983" i="1"/>
  <c r="AZ984" i="1"/>
  <c r="BB984" i="1"/>
  <c r="AZ985" i="1"/>
  <c r="BB985" i="1"/>
  <c r="AZ986" i="1"/>
  <c r="BB986" i="1"/>
  <c r="AZ987" i="1"/>
  <c r="BB987" i="1"/>
  <c r="AZ988" i="1"/>
  <c r="BB988" i="1"/>
  <c r="AZ989" i="1"/>
  <c r="BB989" i="1"/>
  <c r="AZ990" i="1"/>
  <c r="BB990" i="1"/>
  <c r="AZ991" i="1"/>
  <c r="BB991" i="1"/>
  <c r="AZ992" i="1"/>
  <c r="BB992" i="1"/>
  <c r="AZ993" i="1"/>
  <c r="BB993" i="1"/>
  <c r="AZ994" i="1"/>
  <c r="BB994" i="1"/>
  <c r="AZ995" i="1"/>
  <c r="BB995" i="1"/>
  <c r="AZ996" i="1"/>
  <c r="BB996" i="1"/>
  <c r="AZ997" i="1"/>
  <c r="BB997" i="1"/>
  <c r="AZ998" i="1"/>
  <c r="BB998" i="1"/>
  <c r="AZ999" i="1"/>
  <c r="BB999" i="1"/>
  <c r="AZ1000" i="1"/>
  <c r="BB1000" i="1"/>
  <c r="AZ1001" i="1"/>
  <c r="BB1001" i="1"/>
  <c r="AZ1002" i="1"/>
  <c r="BB1002" i="1"/>
  <c r="AZ1003" i="1"/>
  <c r="BB1003" i="1"/>
  <c r="AZ1004" i="1"/>
  <c r="BB1004" i="1"/>
  <c r="AZ1005" i="1"/>
  <c r="BB1005" i="1"/>
  <c r="AZ1006" i="1"/>
  <c r="BB1006" i="1"/>
  <c r="AZ1007" i="1"/>
  <c r="BB1007" i="1"/>
  <c r="AZ1008" i="1"/>
  <c r="BB1008" i="1"/>
  <c r="AZ1009" i="1"/>
  <c r="BB1009" i="1"/>
  <c r="AZ1010" i="1"/>
  <c r="BB1010" i="1"/>
  <c r="AZ1011" i="1"/>
  <c r="BB1011" i="1"/>
  <c r="AZ1012" i="1"/>
  <c r="BB1012" i="1"/>
  <c r="AZ1013" i="1"/>
  <c r="BB1013" i="1"/>
  <c r="AZ1014" i="1"/>
  <c r="BB1014" i="1"/>
  <c r="AZ1015" i="1"/>
  <c r="BB1015" i="1"/>
  <c r="AZ1016" i="1"/>
  <c r="BB1016" i="1"/>
  <c r="AZ1017" i="1"/>
  <c r="BB1017" i="1"/>
  <c r="AZ1018" i="1"/>
  <c r="BB1018" i="1"/>
  <c r="AZ1019" i="1"/>
  <c r="BB1019" i="1"/>
  <c r="AZ1020" i="1"/>
  <c r="BB1020" i="1"/>
  <c r="AZ1021" i="1"/>
  <c r="BB1021" i="1"/>
  <c r="AZ1022" i="1"/>
  <c r="BB1022" i="1"/>
  <c r="AZ1023" i="1"/>
  <c r="BB1023" i="1"/>
  <c r="AZ1024" i="1"/>
  <c r="BB1024" i="1"/>
  <c r="AZ1025" i="1"/>
  <c r="BB1025" i="1"/>
  <c r="AZ1026" i="1"/>
  <c r="BB1026" i="1"/>
  <c r="AZ1027" i="1"/>
  <c r="BB1027" i="1"/>
  <c r="AZ1028" i="1"/>
  <c r="BB1028" i="1"/>
  <c r="AZ1029" i="1"/>
  <c r="BB1029" i="1"/>
  <c r="AZ1030" i="1"/>
  <c r="BB1030" i="1"/>
  <c r="AZ1031" i="1"/>
  <c r="BB1031" i="1"/>
  <c r="AZ1032" i="1"/>
  <c r="BB1032" i="1"/>
  <c r="AZ1033" i="1"/>
  <c r="BB1033" i="1"/>
  <c r="AZ1034" i="1"/>
  <c r="BB1034" i="1"/>
  <c r="AZ1035" i="1"/>
  <c r="BB1035" i="1"/>
  <c r="AZ1036" i="1"/>
  <c r="BB1036" i="1"/>
  <c r="AZ1037" i="1"/>
  <c r="BB1037" i="1"/>
  <c r="AZ1038" i="1"/>
  <c r="BB1038" i="1"/>
  <c r="AZ1039" i="1"/>
  <c r="BB1039" i="1"/>
  <c r="AZ1040" i="1"/>
  <c r="BB1040" i="1"/>
  <c r="AZ1041" i="1"/>
  <c r="BB1041" i="1"/>
  <c r="AZ1042" i="1"/>
  <c r="BB1042" i="1"/>
  <c r="AZ1043" i="1"/>
  <c r="BB1043" i="1"/>
  <c r="AZ1044" i="1"/>
  <c r="BB1044" i="1"/>
  <c r="AZ1045" i="1"/>
  <c r="BB1045" i="1"/>
  <c r="AZ1046" i="1"/>
  <c r="BB1046" i="1"/>
  <c r="AZ1047" i="1"/>
  <c r="BB1047" i="1"/>
  <c r="AZ1048" i="1"/>
  <c r="BB1048" i="1"/>
  <c r="AZ1049" i="1"/>
  <c r="BB1049" i="1"/>
  <c r="AZ1050" i="1"/>
  <c r="BB1050" i="1"/>
  <c r="AZ1051" i="1"/>
  <c r="BB1051" i="1"/>
  <c r="AZ1052" i="1"/>
  <c r="BB1052" i="1"/>
  <c r="AZ1053" i="1"/>
  <c r="BB1053" i="1"/>
  <c r="AZ1054" i="1"/>
  <c r="BB1054" i="1"/>
  <c r="AZ1055" i="1"/>
  <c r="BB1055" i="1"/>
  <c r="AZ1056" i="1"/>
  <c r="BB1056" i="1"/>
  <c r="AZ1057" i="1"/>
  <c r="BB1057" i="1"/>
  <c r="AZ1058" i="1"/>
  <c r="BB1058" i="1"/>
  <c r="AZ1059" i="1"/>
  <c r="BB1059" i="1"/>
  <c r="AZ1060" i="1"/>
  <c r="BB1060" i="1"/>
  <c r="AZ1061" i="1"/>
  <c r="BB1061" i="1"/>
  <c r="AZ1062" i="1"/>
  <c r="BB1062" i="1"/>
  <c r="AZ1063" i="1"/>
  <c r="BB1063" i="1"/>
  <c r="AZ1064" i="1"/>
  <c r="BB1064" i="1"/>
  <c r="AZ1065" i="1"/>
  <c r="BB1065" i="1"/>
  <c r="AZ1066" i="1"/>
  <c r="BB1066" i="1"/>
  <c r="AZ1067" i="1"/>
  <c r="BB1067" i="1"/>
  <c r="AZ1068" i="1"/>
  <c r="BB1068" i="1"/>
  <c r="AZ1069" i="1"/>
  <c r="BB1069" i="1"/>
  <c r="AZ1070" i="1"/>
  <c r="BB1070" i="1"/>
  <c r="AZ1071" i="1"/>
  <c r="BB1071" i="1"/>
  <c r="AZ1072" i="1"/>
  <c r="BB1072" i="1"/>
  <c r="AZ1073" i="1"/>
  <c r="BB1073" i="1"/>
  <c r="AZ1074" i="1"/>
  <c r="BB1074" i="1"/>
  <c r="AZ1075" i="1"/>
  <c r="BB1075" i="1"/>
  <c r="AZ1076" i="1"/>
  <c r="BB1076" i="1"/>
  <c r="AZ1077" i="1"/>
  <c r="BB1077" i="1"/>
  <c r="AZ1078" i="1"/>
  <c r="BB1078" i="1"/>
  <c r="AZ1079" i="1"/>
  <c r="BB1079" i="1"/>
  <c r="AZ1080" i="1"/>
  <c r="BB1080" i="1"/>
  <c r="AZ1081" i="1"/>
  <c r="BB1081" i="1"/>
  <c r="AZ1082" i="1"/>
  <c r="BB1082" i="1"/>
  <c r="AZ1083" i="1"/>
  <c r="BB1083" i="1"/>
  <c r="AZ1084" i="1"/>
  <c r="BB1084" i="1"/>
  <c r="AZ1085" i="1"/>
  <c r="BB1085" i="1"/>
  <c r="AZ1086" i="1"/>
  <c r="BB1086" i="1"/>
  <c r="AZ1087" i="1"/>
  <c r="BB1087" i="1"/>
  <c r="AZ1088" i="1"/>
  <c r="BB1088" i="1"/>
  <c r="AZ1089" i="1"/>
  <c r="BB1089" i="1"/>
  <c r="AZ1090" i="1"/>
  <c r="BB1090" i="1"/>
  <c r="AZ1091" i="1"/>
  <c r="BB1091" i="1"/>
  <c r="AZ1092" i="1"/>
  <c r="BB1092" i="1"/>
  <c r="AZ1093" i="1"/>
  <c r="BB1093" i="1"/>
  <c r="AZ1094" i="1"/>
  <c r="BB1094" i="1"/>
  <c r="AZ1095" i="1"/>
  <c r="BB1095" i="1"/>
  <c r="AZ1096" i="1"/>
  <c r="BB1096" i="1"/>
  <c r="AZ1097" i="1"/>
  <c r="BB1097" i="1"/>
  <c r="AZ1098" i="1"/>
  <c r="BB1098" i="1"/>
  <c r="V3" i="1"/>
  <c r="AK3" i="1"/>
  <c r="V4" i="1"/>
  <c r="AK4" i="1"/>
  <c r="V5" i="1"/>
  <c r="AK5" i="1"/>
  <c r="V6" i="1"/>
  <c r="AK6" i="1"/>
  <c r="V7" i="1"/>
  <c r="AK7" i="1"/>
  <c r="V8" i="1"/>
  <c r="AK8" i="1"/>
  <c r="V9" i="1"/>
  <c r="AK9" i="1"/>
  <c r="V10" i="1"/>
  <c r="AK10" i="1"/>
  <c r="V11" i="1"/>
  <c r="AK11" i="1"/>
  <c r="V12" i="1"/>
  <c r="AK12" i="1"/>
  <c r="V13" i="1"/>
  <c r="AK13" i="1"/>
  <c r="V14" i="1"/>
  <c r="AK14" i="1"/>
  <c r="V15" i="1"/>
  <c r="AK15" i="1"/>
  <c r="V16" i="1"/>
  <c r="AK16" i="1"/>
  <c r="V17" i="1"/>
  <c r="AK17" i="1"/>
  <c r="V18" i="1"/>
  <c r="AK18" i="1"/>
  <c r="V19" i="1"/>
  <c r="AK19" i="1"/>
  <c r="V20" i="1"/>
  <c r="AK20" i="1"/>
  <c r="V21" i="1"/>
  <c r="AK21" i="1"/>
  <c r="V22" i="1"/>
  <c r="AK22" i="1"/>
  <c r="V23" i="1"/>
  <c r="AK23" i="1"/>
  <c r="V24" i="1"/>
  <c r="AK24" i="1"/>
  <c r="V25" i="1"/>
  <c r="AK25" i="1"/>
  <c r="V26" i="1"/>
  <c r="AK26" i="1"/>
  <c r="V27" i="1"/>
  <c r="AK27" i="1"/>
  <c r="V28" i="1"/>
  <c r="AK28" i="1"/>
  <c r="V29" i="1"/>
  <c r="AK29" i="1"/>
  <c r="V30" i="1"/>
  <c r="AK30" i="1"/>
  <c r="V31" i="1"/>
  <c r="AK31" i="1"/>
  <c r="V32" i="1"/>
  <c r="AK32" i="1"/>
  <c r="V33" i="1"/>
  <c r="AK33" i="1"/>
  <c r="V34" i="1"/>
  <c r="AK34" i="1"/>
  <c r="V35" i="1"/>
  <c r="AK35" i="1"/>
  <c r="V36" i="1"/>
  <c r="AK36" i="1"/>
  <c r="V37" i="1"/>
  <c r="AK37" i="1"/>
  <c r="V38" i="1"/>
  <c r="AK38" i="1"/>
  <c r="V39" i="1"/>
  <c r="AK39" i="1"/>
  <c r="V40" i="1"/>
  <c r="AK40" i="1"/>
  <c r="V41" i="1"/>
  <c r="AK41" i="1"/>
  <c r="V42" i="1"/>
  <c r="AK42" i="1"/>
  <c r="V43" i="1"/>
  <c r="AK43" i="1"/>
  <c r="V44" i="1"/>
  <c r="AK44" i="1"/>
  <c r="V45" i="1"/>
  <c r="AK45" i="1"/>
  <c r="V46" i="1"/>
  <c r="AK46" i="1"/>
  <c r="V47" i="1"/>
  <c r="AK47" i="1"/>
  <c r="V48" i="1"/>
  <c r="AK48" i="1"/>
  <c r="V49" i="1"/>
  <c r="AK49" i="1"/>
  <c r="V50" i="1"/>
  <c r="AK50" i="1"/>
  <c r="V51" i="1"/>
  <c r="AK51" i="1"/>
  <c r="V52" i="1"/>
  <c r="AK52" i="1"/>
  <c r="V53" i="1"/>
  <c r="AK53" i="1"/>
  <c r="V54" i="1"/>
  <c r="AK54" i="1"/>
  <c r="V55" i="1"/>
  <c r="AK55" i="1"/>
  <c r="V56" i="1"/>
  <c r="AK56" i="1"/>
  <c r="V57" i="1"/>
  <c r="AK57" i="1"/>
  <c r="V58" i="1"/>
  <c r="AK58" i="1"/>
  <c r="V59" i="1"/>
  <c r="AK59" i="1"/>
  <c r="V60" i="1"/>
  <c r="AK60" i="1"/>
  <c r="V61" i="1"/>
  <c r="AK61" i="1"/>
  <c r="V62" i="1"/>
  <c r="AK62" i="1"/>
  <c r="V63" i="1"/>
  <c r="AK63" i="1"/>
  <c r="V64" i="1"/>
  <c r="AK64" i="1"/>
  <c r="V65" i="1"/>
  <c r="AK65" i="1"/>
  <c r="V66" i="1"/>
  <c r="AK66" i="1"/>
  <c r="V67" i="1"/>
  <c r="AK67" i="1"/>
  <c r="V68" i="1"/>
  <c r="AK68" i="1"/>
  <c r="V69" i="1"/>
  <c r="AK69" i="1"/>
  <c r="V70" i="1"/>
  <c r="AK70" i="1"/>
  <c r="V71" i="1"/>
  <c r="AK71" i="1"/>
  <c r="V72" i="1"/>
  <c r="AK72" i="1"/>
  <c r="V73" i="1"/>
  <c r="AK73" i="1"/>
  <c r="V74" i="1"/>
  <c r="AK74" i="1"/>
  <c r="V75" i="1"/>
  <c r="AK75" i="1"/>
  <c r="V76" i="1"/>
  <c r="AK76" i="1"/>
  <c r="V77" i="1"/>
  <c r="AK77" i="1"/>
  <c r="V78" i="1"/>
  <c r="AK78" i="1"/>
  <c r="V79" i="1"/>
  <c r="AK79" i="1"/>
  <c r="V80" i="1"/>
  <c r="AK80" i="1"/>
  <c r="V81" i="1"/>
  <c r="AK81" i="1"/>
  <c r="V82" i="1"/>
  <c r="AK82" i="1"/>
  <c r="V83" i="1"/>
  <c r="AK83" i="1"/>
  <c r="V84" i="1"/>
  <c r="AK84" i="1"/>
  <c r="V85" i="1"/>
  <c r="AK85" i="1"/>
  <c r="V86" i="1"/>
  <c r="AK86" i="1"/>
  <c r="V87" i="1"/>
  <c r="AK87" i="1"/>
  <c r="V88" i="1"/>
  <c r="AK88" i="1"/>
  <c r="V89" i="1"/>
  <c r="AK89" i="1"/>
  <c r="V90" i="1"/>
  <c r="AK90" i="1"/>
  <c r="V91" i="1"/>
  <c r="AK91" i="1"/>
  <c r="V92" i="1"/>
  <c r="AK92" i="1"/>
  <c r="V93" i="1"/>
  <c r="AK93" i="1"/>
  <c r="V94" i="1"/>
  <c r="AK94" i="1"/>
  <c r="V95" i="1"/>
  <c r="AK95" i="1"/>
  <c r="V96" i="1"/>
  <c r="AK96" i="1"/>
  <c r="V97" i="1"/>
  <c r="AK97" i="1"/>
  <c r="V98" i="1"/>
  <c r="AK98" i="1"/>
  <c r="V99" i="1"/>
  <c r="AK99" i="1"/>
  <c r="V100" i="1"/>
  <c r="AK100" i="1"/>
  <c r="V101" i="1"/>
  <c r="AK101" i="1"/>
  <c r="V102" i="1"/>
  <c r="AK102" i="1"/>
  <c r="V103" i="1"/>
  <c r="AK103" i="1"/>
  <c r="V104" i="1"/>
  <c r="AK104" i="1"/>
  <c r="V105" i="1"/>
  <c r="AK105" i="1"/>
  <c r="V106" i="1"/>
  <c r="AK106" i="1"/>
  <c r="V107" i="1"/>
  <c r="AK107" i="1"/>
  <c r="V108" i="1"/>
  <c r="AK108" i="1"/>
  <c r="V109" i="1"/>
  <c r="AK109" i="1"/>
  <c r="V110" i="1"/>
  <c r="AK110" i="1"/>
  <c r="V111" i="1"/>
  <c r="AK111" i="1"/>
  <c r="V112" i="1"/>
  <c r="AK112" i="1"/>
  <c r="V113" i="1"/>
  <c r="AK113" i="1"/>
  <c r="V114" i="1"/>
  <c r="AK114" i="1"/>
  <c r="V115" i="1"/>
  <c r="AK115" i="1"/>
  <c r="V116" i="1"/>
  <c r="AK116" i="1"/>
  <c r="V117" i="1"/>
  <c r="AK117" i="1"/>
  <c r="V118" i="1"/>
  <c r="AK118" i="1"/>
  <c r="V119" i="1"/>
  <c r="AK119" i="1"/>
  <c r="V120" i="1"/>
  <c r="AK120" i="1"/>
  <c r="V121" i="1"/>
  <c r="AK121" i="1"/>
  <c r="V122" i="1"/>
  <c r="AK122" i="1"/>
  <c r="V123" i="1"/>
  <c r="AK123" i="1"/>
  <c r="V124" i="1"/>
  <c r="AK124" i="1"/>
  <c r="V125" i="1"/>
  <c r="AK125" i="1"/>
  <c r="V126" i="1"/>
  <c r="AK126" i="1"/>
  <c r="V127" i="1"/>
  <c r="AK127" i="1"/>
  <c r="V128" i="1"/>
  <c r="AK128" i="1"/>
  <c r="V129" i="1"/>
  <c r="AK129" i="1"/>
  <c r="V130" i="1"/>
  <c r="AK130" i="1"/>
  <c r="V131" i="1"/>
  <c r="AK131" i="1"/>
  <c r="V132" i="1"/>
  <c r="AK132" i="1"/>
  <c r="V133" i="1"/>
  <c r="AK133" i="1"/>
  <c r="V134" i="1"/>
  <c r="AK134" i="1"/>
  <c r="V135" i="1"/>
  <c r="AK135" i="1"/>
  <c r="V136" i="1"/>
  <c r="AK136" i="1"/>
  <c r="V137" i="1"/>
  <c r="AK137" i="1"/>
  <c r="V138" i="1"/>
  <c r="AK138" i="1"/>
  <c r="V139" i="1"/>
  <c r="AK139" i="1"/>
  <c r="V140" i="1"/>
  <c r="AK140" i="1"/>
  <c r="V141" i="1"/>
  <c r="AK141" i="1"/>
  <c r="V142" i="1"/>
  <c r="AK142" i="1"/>
  <c r="V143" i="1"/>
  <c r="AK143" i="1"/>
  <c r="V144" i="1"/>
  <c r="AK144" i="1"/>
  <c r="V145" i="1"/>
  <c r="AK145" i="1"/>
  <c r="V146" i="1"/>
  <c r="AK146" i="1"/>
  <c r="V147" i="1"/>
  <c r="AK147" i="1"/>
  <c r="V148" i="1"/>
  <c r="AK148" i="1"/>
  <c r="V149" i="1"/>
  <c r="AK149" i="1"/>
  <c r="V150" i="1"/>
  <c r="AK150" i="1"/>
  <c r="V151" i="1"/>
  <c r="AK151" i="1"/>
  <c r="V152" i="1"/>
  <c r="AK152" i="1"/>
  <c r="V153" i="1"/>
  <c r="AK153" i="1"/>
  <c r="V154" i="1"/>
  <c r="AK154" i="1"/>
  <c r="V155" i="1"/>
  <c r="AK155" i="1"/>
  <c r="V156" i="1"/>
  <c r="AK156" i="1"/>
  <c r="V157" i="1"/>
  <c r="AK157" i="1"/>
  <c r="V158" i="1"/>
  <c r="AK158" i="1"/>
  <c r="V159" i="1"/>
  <c r="AK159" i="1"/>
  <c r="V160" i="1"/>
  <c r="AK160" i="1"/>
  <c r="V161" i="1"/>
  <c r="AK161" i="1"/>
  <c r="V162" i="1"/>
  <c r="AK162" i="1"/>
  <c r="V163" i="1"/>
  <c r="AK163" i="1"/>
  <c r="V164" i="1"/>
  <c r="AK164" i="1"/>
  <c r="V165" i="1"/>
  <c r="AK165" i="1"/>
  <c r="V166" i="1"/>
  <c r="AK166" i="1"/>
  <c r="V167" i="1"/>
  <c r="AK167" i="1"/>
  <c r="V168" i="1"/>
  <c r="AK168" i="1"/>
  <c r="V169" i="1"/>
  <c r="AK169" i="1"/>
  <c r="V170" i="1"/>
  <c r="AK170" i="1"/>
  <c r="V171" i="1"/>
  <c r="AK171" i="1"/>
  <c r="V172" i="1"/>
  <c r="AK172" i="1"/>
  <c r="V173" i="1"/>
  <c r="AK173" i="1"/>
  <c r="V174" i="1"/>
  <c r="AK174" i="1"/>
  <c r="V175" i="1"/>
  <c r="AK175" i="1"/>
  <c r="V176" i="1"/>
  <c r="AK176" i="1"/>
  <c r="V177" i="1"/>
  <c r="AK177" i="1"/>
  <c r="V178" i="1"/>
  <c r="AK178" i="1"/>
  <c r="V179" i="1"/>
  <c r="AK179" i="1"/>
  <c r="V180" i="1"/>
  <c r="AK180" i="1"/>
  <c r="V181" i="1"/>
  <c r="AK181" i="1"/>
  <c r="V182" i="1"/>
  <c r="AK182" i="1"/>
  <c r="V183" i="1"/>
  <c r="AK183" i="1"/>
  <c r="V184" i="1"/>
  <c r="AK184" i="1"/>
  <c r="V185" i="1"/>
  <c r="AK185" i="1"/>
  <c r="V186" i="1"/>
  <c r="AK186" i="1"/>
  <c r="V187" i="1"/>
  <c r="AK187" i="1"/>
  <c r="V188" i="1"/>
  <c r="AK188" i="1"/>
  <c r="V189" i="1"/>
  <c r="AK189" i="1"/>
  <c r="V190" i="1"/>
  <c r="AK190" i="1"/>
  <c r="V191" i="1"/>
  <c r="AK191" i="1"/>
  <c r="V192" i="1"/>
  <c r="AK192" i="1"/>
  <c r="V193" i="1"/>
  <c r="AK193" i="1"/>
  <c r="V194" i="1"/>
  <c r="AK194" i="1"/>
  <c r="V195" i="1"/>
  <c r="AK195" i="1"/>
  <c r="V196" i="1"/>
  <c r="AK196" i="1"/>
  <c r="V197" i="1"/>
  <c r="AK197" i="1"/>
  <c r="V198" i="1"/>
  <c r="AK198" i="1"/>
  <c r="V199" i="1"/>
  <c r="AK199" i="1"/>
  <c r="V200" i="1"/>
  <c r="AK200" i="1"/>
  <c r="V201" i="1"/>
  <c r="AK201" i="1"/>
  <c r="V202" i="1"/>
  <c r="AK202" i="1"/>
  <c r="V203" i="1"/>
  <c r="AK203" i="1"/>
  <c r="V204" i="1"/>
  <c r="AK204" i="1"/>
  <c r="V205" i="1"/>
  <c r="AK205" i="1"/>
  <c r="V206" i="1"/>
  <c r="AK206" i="1"/>
  <c r="V207" i="1"/>
  <c r="AK207" i="1"/>
  <c r="V208" i="1"/>
  <c r="AK208" i="1"/>
  <c r="V209" i="1"/>
  <c r="AK209" i="1"/>
  <c r="V210" i="1"/>
  <c r="AK210" i="1"/>
  <c r="V211" i="1"/>
  <c r="AK211" i="1"/>
  <c r="V212" i="1"/>
  <c r="AK212" i="1"/>
  <c r="V213" i="1"/>
  <c r="AK213" i="1"/>
  <c r="V214" i="1"/>
  <c r="AK214" i="1"/>
  <c r="V215" i="1"/>
  <c r="AK215" i="1"/>
  <c r="V216" i="1"/>
  <c r="AK216" i="1"/>
  <c r="V217" i="1"/>
  <c r="AK217" i="1"/>
  <c r="V218" i="1"/>
  <c r="AK218" i="1"/>
  <c r="V219" i="1"/>
  <c r="AK219" i="1"/>
  <c r="V220" i="1"/>
  <c r="AK220" i="1"/>
  <c r="V221" i="1"/>
  <c r="AK221" i="1"/>
  <c r="V222" i="1"/>
  <c r="AK222" i="1"/>
  <c r="V223" i="1"/>
  <c r="AK223" i="1"/>
  <c r="V224" i="1"/>
  <c r="AK224" i="1"/>
  <c r="V225" i="1"/>
  <c r="AK225" i="1"/>
  <c r="V226" i="1"/>
  <c r="AK226" i="1"/>
  <c r="V227" i="1"/>
  <c r="AK227" i="1"/>
  <c r="V228" i="1"/>
  <c r="AK228" i="1"/>
  <c r="V229" i="1"/>
  <c r="AK229" i="1"/>
  <c r="V230" i="1"/>
  <c r="AK230" i="1"/>
  <c r="V231" i="1"/>
  <c r="AK231" i="1"/>
  <c r="V232" i="1"/>
  <c r="AK232" i="1"/>
  <c r="V233" i="1"/>
  <c r="AK233" i="1"/>
  <c r="V234" i="1"/>
  <c r="AK234" i="1"/>
  <c r="V235" i="1"/>
  <c r="AK235" i="1"/>
  <c r="V236" i="1"/>
  <c r="AK236" i="1"/>
  <c r="V237" i="1"/>
  <c r="AK237" i="1"/>
  <c r="V238" i="1"/>
  <c r="AK238" i="1"/>
  <c r="V239" i="1"/>
  <c r="AK239" i="1"/>
  <c r="V240" i="1"/>
  <c r="AK240" i="1"/>
  <c r="V241" i="1"/>
  <c r="AK241" i="1"/>
  <c r="V242" i="1"/>
  <c r="AK242" i="1"/>
  <c r="V243" i="1"/>
  <c r="AK243" i="1"/>
  <c r="V244" i="1"/>
  <c r="AK244" i="1"/>
  <c r="V245" i="1"/>
  <c r="AK245" i="1"/>
  <c r="V246" i="1"/>
  <c r="AK246" i="1"/>
  <c r="V247" i="1"/>
  <c r="AK247" i="1"/>
  <c r="V248" i="1"/>
  <c r="AK248" i="1"/>
  <c r="V249" i="1"/>
  <c r="AK249" i="1"/>
  <c r="V250" i="1"/>
  <c r="AK250" i="1"/>
  <c r="V251" i="1"/>
  <c r="AK251" i="1"/>
  <c r="V252" i="1"/>
  <c r="AK252" i="1"/>
  <c r="V253" i="1"/>
  <c r="AK253" i="1"/>
  <c r="V254" i="1"/>
  <c r="AK254" i="1"/>
  <c r="V255" i="1"/>
  <c r="AK255" i="1"/>
  <c r="V256" i="1"/>
  <c r="AK256" i="1"/>
  <c r="V257" i="1"/>
  <c r="AK257" i="1"/>
  <c r="V258" i="1"/>
  <c r="AK258" i="1"/>
  <c r="V259" i="1"/>
  <c r="AK259" i="1"/>
  <c r="V260" i="1"/>
  <c r="AK260" i="1"/>
  <c r="V261" i="1"/>
  <c r="AK261" i="1"/>
  <c r="V262" i="1"/>
  <c r="AK262" i="1"/>
  <c r="V263" i="1"/>
  <c r="AK263" i="1"/>
  <c r="V264" i="1"/>
  <c r="AK264" i="1"/>
  <c r="V265" i="1"/>
  <c r="AK265" i="1"/>
  <c r="V266" i="1"/>
  <c r="AK266" i="1"/>
  <c r="V267" i="1"/>
  <c r="AK267" i="1"/>
  <c r="V268" i="1"/>
  <c r="AK268" i="1"/>
  <c r="V269" i="1"/>
  <c r="AK269" i="1"/>
  <c r="V270" i="1"/>
  <c r="AK270" i="1"/>
  <c r="V271" i="1"/>
  <c r="AK271" i="1"/>
  <c r="V272" i="1"/>
  <c r="AK272" i="1"/>
  <c r="V273" i="1"/>
  <c r="AK273" i="1"/>
  <c r="V274" i="1"/>
  <c r="AK274" i="1"/>
  <c r="V275" i="1"/>
  <c r="AK275" i="1"/>
  <c r="V276" i="1"/>
  <c r="AK276" i="1"/>
  <c r="V277" i="1"/>
  <c r="AK277" i="1"/>
  <c r="V278" i="1"/>
  <c r="AK278" i="1"/>
  <c r="V279" i="1"/>
  <c r="AK279" i="1"/>
  <c r="V280" i="1"/>
  <c r="AK280" i="1"/>
  <c r="V281" i="1"/>
  <c r="AK281" i="1"/>
  <c r="V282" i="1"/>
  <c r="AK282" i="1"/>
  <c r="V283" i="1"/>
  <c r="AK283" i="1"/>
  <c r="V284" i="1"/>
  <c r="AK284" i="1"/>
  <c r="V285" i="1"/>
  <c r="AK285" i="1"/>
  <c r="V286" i="1"/>
  <c r="AK286" i="1"/>
  <c r="V287" i="1"/>
  <c r="AK287" i="1"/>
  <c r="V288" i="1"/>
  <c r="AK288" i="1"/>
  <c r="V289" i="1"/>
  <c r="AK289" i="1"/>
  <c r="V290" i="1"/>
  <c r="AK290" i="1"/>
  <c r="V291" i="1"/>
  <c r="AK291" i="1"/>
  <c r="V292" i="1"/>
  <c r="AK292" i="1"/>
  <c r="V293" i="1"/>
  <c r="AK293" i="1"/>
  <c r="V294" i="1"/>
  <c r="AK294" i="1"/>
  <c r="V295" i="1"/>
  <c r="AK295" i="1"/>
  <c r="V296" i="1"/>
  <c r="AK296" i="1"/>
  <c r="V297" i="1"/>
  <c r="AK297" i="1"/>
  <c r="V298" i="1"/>
  <c r="AK298" i="1"/>
  <c r="V299" i="1"/>
  <c r="AK299" i="1"/>
  <c r="V300" i="1"/>
  <c r="AK300" i="1"/>
  <c r="V301" i="1"/>
  <c r="AK301" i="1"/>
  <c r="V302" i="1"/>
  <c r="AK302" i="1"/>
  <c r="V303" i="1"/>
  <c r="AK303" i="1"/>
  <c r="V304" i="1"/>
  <c r="AK304" i="1"/>
  <c r="V305" i="1"/>
  <c r="AK305" i="1"/>
  <c r="V306" i="1"/>
  <c r="AK306" i="1"/>
  <c r="V307" i="1"/>
  <c r="AK307" i="1"/>
  <c r="V308" i="1"/>
  <c r="AK308" i="1"/>
  <c r="V309" i="1"/>
  <c r="AK309" i="1"/>
  <c r="V310" i="1"/>
  <c r="AK310" i="1"/>
  <c r="V311" i="1"/>
  <c r="AK311" i="1"/>
  <c r="V312" i="1"/>
  <c r="AK312" i="1"/>
  <c r="V313" i="1"/>
  <c r="AK313" i="1"/>
  <c r="V314" i="1"/>
  <c r="AK314" i="1"/>
  <c r="V315" i="1"/>
  <c r="AK315" i="1"/>
  <c r="V316" i="1"/>
  <c r="AK316" i="1"/>
  <c r="V317" i="1"/>
  <c r="AK317" i="1"/>
  <c r="V318" i="1"/>
  <c r="AK318" i="1"/>
  <c r="V319" i="1"/>
  <c r="AK319" i="1"/>
  <c r="V320" i="1"/>
  <c r="AK320" i="1"/>
  <c r="V321" i="1"/>
  <c r="AK321" i="1"/>
  <c r="V322" i="1"/>
  <c r="AK322" i="1"/>
  <c r="V323" i="1"/>
  <c r="AK323" i="1"/>
  <c r="V324" i="1"/>
  <c r="AK324" i="1"/>
  <c r="V325" i="1"/>
  <c r="AK325" i="1"/>
  <c r="V326" i="1"/>
  <c r="AK326" i="1"/>
  <c r="V327" i="1"/>
  <c r="AK327" i="1"/>
  <c r="V328" i="1"/>
  <c r="AK328" i="1"/>
  <c r="V329" i="1"/>
  <c r="AK329" i="1"/>
  <c r="V330" i="1"/>
  <c r="AK330" i="1"/>
  <c r="V331" i="1"/>
  <c r="AK331" i="1"/>
  <c r="V332" i="1"/>
  <c r="AK332" i="1"/>
  <c r="V333" i="1"/>
  <c r="AK333" i="1"/>
  <c r="V334" i="1"/>
  <c r="AK334" i="1"/>
  <c r="V335" i="1"/>
  <c r="AK335" i="1"/>
  <c r="V336" i="1"/>
  <c r="AK336" i="1"/>
  <c r="V337" i="1"/>
  <c r="AK337" i="1"/>
  <c r="V338" i="1"/>
  <c r="AK338" i="1"/>
  <c r="V339" i="1"/>
  <c r="AK339" i="1"/>
  <c r="V340" i="1"/>
  <c r="AK340" i="1"/>
  <c r="V341" i="1"/>
  <c r="AK341" i="1"/>
  <c r="V342" i="1"/>
  <c r="AK342" i="1"/>
  <c r="V343" i="1"/>
  <c r="AK343" i="1"/>
  <c r="V344" i="1"/>
  <c r="AK344" i="1"/>
  <c r="V345" i="1"/>
  <c r="AK345" i="1"/>
  <c r="V346" i="1"/>
  <c r="AK346" i="1"/>
  <c r="V347" i="1"/>
  <c r="AK347" i="1"/>
  <c r="V348" i="1"/>
  <c r="AK348" i="1"/>
  <c r="V349" i="1"/>
  <c r="AK349" i="1"/>
  <c r="V350" i="1"/>
  <c r="AK350" i="1"/>
  <c r="V351" i="1"/>
  <c r="AK351" i="1"/>
  <c r="V352" i="1"/>
  <c r="AK352" i="1"/>
  <c r="V353" i="1"/>
  <c r="AK353" i="1"/>
  <c r="V354" i="1"/>
  <c r="AK354" i="1"/>
  <c r="V355" i="1"/>
  <c r="AK355" i="1"/>
  <c r="V356" i="1"/>
  <c r="AK356" i="1"/>
  <c r="V357" i="1"/>
  <c r="AK357" i="1"/>
  <c r="V358" i="1"/>
  <c r="AK358" i="1"/>
  <c r="V359" i="1"/>
  <c r="AK359" i="1"/>
  <c r="V360" i="1"/>
  <c r="AK360" i="1"/>
  <c r="V361" i="1"/>
  <c r="AK361" i="1"/>
  <c r="V362" i="1"/>
  <c r="AK362" i="1"/>
  <c r="V363" i="1"/>
  <c r="AK363" i="1"/>
  <c r="V364" i="1"/>
  <c r="AK364" i="1"/>
  <c r="V365" i="1"/>
  <c r="AK365" i="1"/>
  <c r="V366" i="1"/>
  <c r="AK366" i="1"/>
  <c r="V367" i="1"/>
  <c r="AK367" i="1"/>
  <c r="V368" i="1"/>
  <c r="AK368" i="1"/>
  <c r="V369" i="1"/>
  <c r="AK369" i="1"/>
  <c r="V370" i="1"/>
  <c r="AK370" i="1"/>
  <c r="V371" i="1"/>
  <c r="AK371" i="1"/>
  <c r="V372" i="1"/>
  <c r="AK372" i="1"/>
  <c r="V373" i="1"/>
  <c r="AK373" i="1"/>
  <c r="V374" i="1"/>
  <c r="AK374" i="1"/>
  <c r="V375" i="1"/>
  <c r="AK375" i="1"/>
  <c r="V376" i="1"/>
  <c r="AK376" i="1"/>
  <c r="V377" i="1"/>
  <c r="AK377" i="1"/>
  <c r="V378" i="1"/>
  <c r="AK378" i="1"/>
  <c r="V379" i="1"/>
  <c r="AK379" i="1"/>
  <c r="V380" i="1"/>
  <c r="AK380" i="1"/>
  <c r="V381" i="1"/>
  <c r="AK381" i="1"/>
  <c r="V382" i="1"/>
  <c r="AK382" i="1"/>
  <c r="V383" i="1"/>
  <c r="AK383" i="1"/>
  <c r="V384" i="1"/>
  <c r="AK384" i="1"/>
  <c r="V385" i="1"/>
  <c r="AK385" i="1"/>
  <c r="V386" i="1"/>
  <c r="AK386" i="1"/>
  <c r="V387" i="1"/>
  <c r="AK387" i="1"/>
  <c r="V388" i="1"/>
  <c r="AK388" i="1"/>
  <c r="V389" i="1"/>
  <c r="AK389" i="1"/>
  <c r="V390" i="1"/>
  <c r="AK390" i="1"/>
  <c r="V391" i="1"/>
  <c r="AK391" i="1"/>
  <c r="V392" i="1"/>
  <c r="AK392" i="1"/>
  <c r="V393" i="1"/>
  <c r="AK393" i="1"/>
  <c r="V394" i="1"/>
  <c r="AK394" i="1"/>
  <c r="V395" i="1"/>
  <c r="AK395" i="1"/>
  <c r="V396" i="1"/>
  <c r="AK396" i="1"/>
  <c r="V397" i="1"/>
  <c r="AK397" i="1"/>
  <c r="V398" i="1"/>
  <c r="AK398" i="1"/>
  <c r="V399" i="1"/>
  <c r="AK399" i="1"/>
  <c r="V400" i="1"/>
  <c r="AK400" i="1"/>
  <c r="V401" i="1"/>
  <c r="AK401" i="1"/>
  <c r="V402" i="1"/>
  <c r="AK402" i="1"/>
  <c r="V403" i="1"/>
  <c r="AK403" i="1"/>
  <c r="V404" i="1"/>
  <c r="AK404" i="1"/>
  <c r="V405" i="1"/>
  <c r="AK405" i="1"/>
  <c r="V406" i="1"/>
  <c r="AK406" i="1"/>
  <c r="V407" i="1"/>
  <c r="AK407" i="1"/>
  <c r="V408" i="1"/>
  <c r="AK408" i="1"/>
  <c r="V409" i="1"/>
  <c r="AK409" i="1"/>
  <c r="V410" i="1"/>
  <c r="AK410" i="1"/>
  <c r="V411" i="1"/>
  <c r="AK411" i="1"/>
  <c r="V412" i="1"/>
  <c r="AK412" i="1"/>
  <c r="V413" i="1"/>
  <c r="AK413" i="1"/>
  <c r="V414" i="1"/>
  <c r="AK414" i="1"/>
  <c r="V415" i="1"/>
  <c r="AK415" i="1"/>
  <c r="V416" i="1"/>
  <c r="AK416" i="1"/>
  <c r="V417" i="1"/>
  <c r="AK417" i="1"/>
  <c r="V418" i="1"/>
  <c r="AK418" i="1"/>
  <c r="V419" i="1"/>
  <c r="AK419" i="1"/>
  <c r="V420" i="1"/>
  <c r="AK420" i="1"/>
  <c r="V421" i="1"/>
  <c r="AK421" i="1"/>
  <c r="V422" i="1"/>
  <c r="AK422" i="1"/>
  <c r="V423" i="1"/>
  <c r="AK423" i="1"/>
  <c r="V424" i="1"/>
  <c r="AK424" i="1"/>
  <c r="V425" i="1"/>
  <c r="AK425" i="1"/>
  <c r="V426" i="1"/>
  <c r="AK426" i="1"/>
  <c r="V427" i="1"/>
  <c r="AK427" i="1"/>
  <c r="V428" i="1"/>
  <c r="AK428" i="1"/>
  <c r="V429" i="1"/>
  <c r="AK429" i="1"/>
  <c r="V430" i="1"/>
  <c r="AK430" i="1"/>
  <c r="V431" i="1"/>
  <c r="AK431" i="1"/>
  <c r="V432" i="1"/>
  <c r="AK432" i="1"/>
  <c r="V433" i="1"/>
  <c r="AK433" i="1"/>
  <c r="V434" i="1"/>
  <c r="AK434" i="1"/>
  <c r="V435" i="1"/>
  <c r="AK435" i="1"/>
  <c r="V436" i="1"/>
  <c r="AK436" i="1"/>
  <c r="V437" i="1"/>
  <c r="AK437" i="1"/>
  <c r="V438" i="1"/>
  <c r="AK438" i="1"/>
  <c r="V439" i="1"/>
  <c r="AK439" i="1"/>
  <c r="V440" i="1"/>
  <c r="AK440" i="1"/>
  <c r="V441" i="1"/>
  <c r="AK441" i="1"/>
  <c r="V442" i="1"/>
  <c r="AK442" i="1"/>
  <c r="V443" i="1"/>
  <c r="AK443" i="1"/>
  <c r="V444" i="1"/>
  <c r="AK444" i="1"/>
  <c r="V445" i="1"/>
  <c r="AK445" i="1"/>
  <c r="V446" i="1"/>
  <c r="AK446" i="1"/>
  <c r="V447" i="1"/>
  <c r="AK447" i="1"/>
  <c r="V448" i="1"/>
  <c r="AK448" i="1"/>
  <c r="V449" i="1"/>
  <c r="AK449" i="1"/>
  <c r="V450" i="1"/>
  <c r="AK450" i="1"/>
  <c r="V451" i="1"/>
  <c r="AK451" i="1"/>
  <c r="V452" i="1"/>
  <c r="AK452" i="1"/>
  <c r="V453" i="1"/>
  <c r="AK453" i="1"/>
  <c r="V454" i="1"/>
  <c r="AK454" i="1"/>
  <c r="V455" i="1"/>
  <c r="AK455" i="1"/>
  <c r="V456" i="1"/>
  <c r="AK456" i="1"/>
  <c r="V457" i="1"/>
  <c r="AK457" i="1"/>
  <c r="V458" i="1"/>
  <c r="AK458" i="1"/>
  <c r="V459" i="1"/>
  <c r="AK459" i="1"/>
  <c r="V460" i="1"/>
  <c r="AK460" i="1"/>
  <c r="V461" i="1"/>
  <c r="AK461" i="1"/>
  <c r="V462" i="1"/>
  <c r="AK462" i="1"/>
  <c r="V463" i="1"/>
  <c r="AK463" i="1"/>
  <c r="V464" i="1"/>
  <c r="AK464" i="1"/>
  <c r="V465" i="1"/>
  <c r="AK465" i="1"/>
  <c r="V466" i="1"/>
  <c r="AK466" i="1"/>
  <c r="V467" i="1"/>
  <c r="AK467" i="1"/>
  <c r="V468" i="1"/>
  <c r="AK468" i="1"/>
  <c r="V469" i="1"/>
  <c r="AK469" i="1"/>
  <c r="V470" i="1"/>
  <c r="AK470" i="1"/>
  <c r="V471" i="1"/>
  <c r="AK471" i="1"/>
  <c r="V472" i="1"/>
  <c r="AK472" i="1"/>
  <c r="V473" i="1"/>
  <c r="AK473" i="1"/>
  <c r="V474" i="1"/>
  <c r="AK474" i="1"/>
  <c r="V475" i="1"/>
  <c r="AK475" i="1"/>
  <c r="V476" i="1"/>
  <c r="AK476" i="1"/>
  <c r="V477" i="1"/>
  <c r="AK477" i="1"/>
  <c r="V478" i="1"/>
  <c r="AK478" i="1"/>
  <c r="V479" i="1"/>
  <c r="AK479" i="1"/>
  <c r="V480" i="1"/>
  <c r="AK480" i="1"/>
  <c r="V481" i="1"/>
  <c r="AK481" i="1"/>
  <c r="V482" i="1"/>
  <c r="AK482" i="1"/>
  <c r="V483" i="1"/>
  <c r="AK483" i="1"/>
  <c r="V484" i="1"/>
  <c r="AK484" i="1"/>
  <c r="V485" i="1"/>
  <c r="AK485" i="1"/>
  <c r="V486" i="1"/>
  <c r="AK486" i="1"/>
  <c r="V487" i="1"/>
  <c r="AK487" i="1"/>
  <c r="V488" i="1"/>
  <c r="AK488" i="1"/>
  <c r="V489" i="1"/>
  <c r="AK489" i="1"/>
  <c r="V490" i="1"/>
  <c r="AK490" i="1"/>
  <c r="V491" i="1"/>
  <c r="AK491" i="1"/>
  <c r="V492" i="1"/>
  <c r="AK492" i="1"/>
  <c r="V493" i="1"/>
  <c r="AK493" i="1"/>
  <c r="V494" i="1"/>
  <c r="AK494" i="1"/>
  <c r="V495" i="1"/>
  <c r="AK495" i="1"/>
  <c r="V496" i="1"/>
  <c r="AK496" i="1"/>
  <c r="V497" i="1"/>
  <c r="AK497" i="1"/>
  <c r="V498" i="1"/>
  <c r="AK498" i="1"/>
  <c r="V499" i="1"/>
  <c r="AK499" i="1"/>
  <c r="V500" i="1"/>
  <c r="AK500" i="1"/>
  <c r="V501" i="1"/>
  <c r="AK501" i="1"/>
  <c r="V502" i="1"/>
  <c r="AK502" i="1"/>
  <c r="V503" i="1"/>
  <c r="AK503" i="1"/>
  <c r="V504" i="1"/>
  <c r="AK504" i="1"/>
  <c r="V505" i="1"/>
  <c r="AK505" i="1"/>
  <c r="V506" i="1"/>
  <c r="AK506" i="1"/>
  <c r="V507" i="1"/>
  <c r="AK507" i="1"/>
  <c r="V508" i="1"/>
  <c r="AK508" i="1"/>
  <c r="V509" i="1"/>
  <c r="AK509" i="1"/>
  <c r="V510" i="1"/>
  <c r="AK510" i="1"/>
  <c r="V511" i="1"/>
  <c r="AK511" i="1"/>
  <c r="V512" i="1"/>
  <c r="AK512" i="1"/>
  <c r="V513" i="1"/>
  <c r="AK513" i="1"/>
  <c r="V514" i="1"/>
  <c r="AK514" i="1"/>
  <c r="V515" i="1"/>
  <c r="AK515" i="1"/>
  <c r="V516" i="1"/>
  <c r="AK516" i="1"/>
  <c r="V517" i="1"/>
  <c r="AK517" i="1"/>
  <c r="V518" i="1"/>
  <c r="AK518" i="1"/>
  <c r="V519" i="1"/>
  <c r="AK519" i="1"/>
  <c r="V520" i="1"/>
  <c r="AK520" i="1"/>
  <c r="V521" i="1"/>
  <c r="AK521" i="1"/>
  <c r="V522" i="1"/>
  <c r="AK522" i="1"/>
  <c r="V523" i="1"/>
  <c r="AK523" i="1"/>
  <c r="V524" i="1"/>
  <c r="AK524" i="1"/>
  <c r="V525" i="1"/>
  <c r="AK525" i="1"/>
  <c r="V526" i="1"/>
  <c r="AK526" i="1"/>
  <c r="V527" i="1"/>
  <c r="AK527" i="1"/>
  <c r="V528" i="1"/>
  <c r="AK528" i="1"/>
  <c r="V529" i="1"/>
  <c r="AK529" i="1"/>
  <c r="V530" i="1"/>
  <c r="AK530" i="1"/>
  <c r="V531" i="1"/>
  <c r="AK531" i="1"/>
  <c r="V532" i="1"/>
  <c r="AK532" i="1"/>
  <c r="V533" i="1"/>
  <c r="AK533" i="1"/>
  <c r="V534" i="1"/>
  <c r="AK534" i="1"/>
  <c r="V535" i="1"/>
  <c r="AK535" i="1"/>
  <c r="V536" i="1"/>
  <c r="AK536" i="1"/>
  <c r="V537" i="1"/>
  <c r="AK537" i="1"/>
  <c r="V538" i="1"/>
  <c r="AK538" i="1"/>
  <c r="V539" i="1"/>
  <c r="AK539" i="1"/>
  <c r="V540" i="1"/>
  <c r="AK540" i="1"/>
  <c r="V541" i="1"/>
  <c r="AK541" i="1"/>
  <c r="V542" i="1"/>
  <c r="AK542" i="1"/>
  <c r="V543" i="1"/>
  <c r="AK543" i="1"/>
  <c r="V544" i="1"/>
  <c r="AK544" i="1"/>
  <c r="V545" i="1"/>
  <c r="AK545" i="1"/>
  <c r="V546" i="1"/>
  <c r="AK546" i="1"/>
  <c r="V547" i="1"/>
  <c r="AK547" i="1"/>
  <c r="V548" i="1"/>
  <c r="AK548" i="1"/>
  <c r="V549" i="1"/>
  <c r="AK549" i="1"/>
  <c r="V550" i="1"/>
  <c r="AK550" i="1"/>
  <c r="V551" i="1"/>
  <c r="AK551" i="1"/>
  <c r="V552" i="1"/>
  <c r="AK552" i="1"/>
  <c r="V553" i="1"/>
  <c r="AK553" i="1"/>
  <c r="V554" i="1"/>
  <c r="AK554" i="1"/>
  <c r="V555" i="1"/>
  <c r="AK555" i="1"/>
  <c r="V556" i="1"/>
  <c r="AK556" i="1"/>
  <c r="V557" i="1"/>
  <c r="AK557" i="1"/>
  <c r="V558" i="1"/>
  <c r="AK558" i="1"/>
  <c r="V559" i="1"/>
  <c r="AK559" i="1"/>
  <c r="V560" i="1"/>
  <c r="AK560" i="1"/>
  <c r="V561" i="1"/>
  <c r="AK561" i="1"/>
  <c r="V562" i="1"/>
  <c r="AK562" i="1"/>
  <c r="V563" i="1"/>
  <c r="AK563" i="1"/>
  <c r="V564" i="1"/>
  <c r="AK564" i="1"/>
  <c r="V565" i="1"/>
  <c r="AK565" i="1"/>
  <c r="V566" i="1"/>
  <c r="AK566" i="1"/>
  <c r="V567" i="1"/>
  <c r="AK567" i="1"/>
  <c r="V568" i="1"/>
  <c r="AK568" i="1"/>
  <c r="V569" i="1"/>
  <c r="AK569" i="1"/>
  <c r="V570" i="1"/>
  <c r="AK570" i="1"/>
  <c r="V571" i="1"/>
  <c r="AK571" i="1"/>
  <c r="V572" i="1"/>
  <c r="AK572" i="1"/>
  <c r="V573" i="1"/>
  <c r="AK573" i="1"/>
  <c r="V574" i="1"/>
  <c r="AK574" i="1"/>
  <c r="V575" i="1"/>
  <c r="AK575" i="1"/>
  <c r="V576" i="1"/>
  <c r="AK576" i="1"/>
  <c r="V577" i="1"/>
  <c r="AK577" i="1"/>
  <c r="V578" i="1"/>
  <c r="AK578" i="1"/>
  <c r="V579" i="1"/>
  <c r="AK579" i="1"/>
  <c r="V580" i="1"/>
  <c r="AK580" i="1"/>
  <c r="V581" i="1"/>
  <c r="AK581" i="1"/>
  <c r="V582" i="1"/>
  <c r="AK582" i="1"/>
  <c r="V583" i="1"/>
  <c r="AK583" i="1"/>
  <c r="V584" i="1"/>
  <c r="AK584" i="1"/>
  <c r="V585" i="1"/>
  <c r="AK585" i="1"/>
  <c r="V586" i="1"/>
  <c r="AK586" i="1"/>
  <c r="V587" i="1"/>
  <c r="AK587" i="1"/>
  <c r="V588" i="1"/>
  <c r="AK588" i="1"/>
  <c r="V589" i="1"/>
  <c r="AK589" i="1"/>
  <c r="V590" i="1"/>
  <c r="AK590" i="1"/>
  <c r="V591" i="1"/>
  <c r="AK591" i="1"/>
  <c r="V592" i="1"/>
  <c r="AK592" i="1"/>
  <c r="V593" i="1"/>
  <c r="AK593" i="1"/>
  <c r="V594" i="1"/>
  <c r="AK594" i="1"/>
  <c r="V595" i="1"/>
  <c r="AK595" i="1"/>
  <c r="V596" i="1"/>
  <c r="AK596" i="1"/>
  <c r="V597" i="1"/>
  <c r="AK597" i="1"/>
  <c r="V598" i="1"/>
  <c r="AK598" i="1"/>
  <c r="V599" i="1"/>
  <c r="AK599" i="1"/>
  <c r="V600" i="1"/>
  <c r="AK600" i="1"/>
  <c r="V601" i="1"/>
  <c r="AK601" i="1"/>
  <c r="V602" i="1"/>
  <c r="AK602" i="1"/>
  <c r="V603" i="1"/>
  <c r="AK603" i="1"/>
  <c r="V604" i="1"/>
  <c r="AK604" i="1"/>
  <c r="V605" i="1"/>
  <c r="AK605" i="1"/>
  <c r="V606" i="1"/>
  <c r="AK606" i="1"/>
  <c r="V607" i="1"/>
  <c r="AK607" i="1"/>
  <c r="V608" i="1"/>
  <c r="AK608" i="1"/>
  <c r="V609" i="1"/>
  <c r="AK609" i="1"/>
  <c r="V610" i="1"/>
  <c r="AK610" i="1"/>
  <c r="V611" i="1"/>
  <c r="AK611" i="1"/>
  <c r="V612" i="1"/>
  <c r="AK612" i="1"/>
  <c r="V613" i="1"/>
  <c r="AK613" i="1"/>
  <c r="V614" i="1"/>
  <c r="AK614" i="1"/>
  <c r="V615" i="1"/>
  <c r="AK615" i="1"/>
  <c r="V616" i="1"/>
  <c r="AK616" i="1"/>
  <c r="V617" i="1"/>
  <c r="AK617" i="1"/>
  <c r="V618" i="1"/>
  <c r="AK618" i="1"/>
  <c r="V619" i="1"/>
  <c r="AK619" i="1"/>
  <c r="V620" i="1"/>
  <c r="AK620" i="1"/>
  <c r="V621" i="1"/>
  <c r="AK621" i="1"/>
  <c r="V622" i="1"/>
  <c r="AK622" i="1"/>
  <c r="V623" i="1"/>
  <c r="AK623" i="1"/>
  <c r="V624" i="1"/>
  <c r="AK624" i="1"/>
  <c r="V625" i="1"/>
  <c r="AK625" i="1"/>
  <c r="V626" i="1"/>
  <c r="AK626" i="1"/>
  <c r="V627" i="1"/>
  <c r="AK627" i="1"/>
  <c r="V628" i="1"/>
  <c r="AK628" i="1"/>
  <c r="V629" i="1"/>
  <c r="AK629" i="1"/>
  <c r="V630" i="1"/>
  <c r="AK630" i="1"/>
  <c r="V631" i="1"/>
  <c r="AK631" i="1"/>
  <c r="V632" i="1"/>
  <c r="AK632" i="1"/>
  <c r="V633" i="1"/>
  <c r="AK633" i="1"/>
  <c r="V634" i="1"/>
  <c r="AK634" i="1"/>
  <c r="V635" i="1"/>
  <c r="AK635" i="1"/>
  <c r="V636" i="1"/>
  <c r="AK636" i="1"/>
  <c r="V637" i="1"/>
  <c r="AK637" i="1"/>
  <c r="V638" i="1"/>
  <c r="AK638" i="1"/>
  <c r="V639" i="1"/>
  <c r="AK639" i="1"/>
  <c r="V640" i="1"/>
  <c r="AK640" i="1"/>
  <c r="V641" i="1"/>
  <c r="AK641" i="1"/>
  <c r="V642" i="1"/>
  <c r="AK642" i="1"/>
  <c r="V643" i="1"/>
  <c r="AK643" i="1"/>
  <c r="V644" i="1"/>
  <c r="AK644" i="1"/>
  <c r="V645" i="1"/>
  <c r="AK645" i="1"/>
  <c r="V646" i="1"/>
  <c r="AK646" i="1"/>
  <c r="V647" i="1"/>
  <c r="AK647" i="1"/>
  <c r="V648" i="1"/>
  <c r="AK648" i="1"/>
  <c r="V649" i="1"/>
  <c r="AK649" i="1"/>
  <c r="V650" i="1"/>
  <c r="AK650" i="1"/>
  <c r="V651" i="1"/>
  <c r="AK651" i="1"/>
  <c r="V652" i="1"/>
  <c r="AK652" i="1"/>
  <c r="V653" i="1"/>
  <c r="AK653" i="1"/>
  <c r="V654" i="1"/>
  <c r="AK654" i="1"/>
  <c r="V655" i="1"/>
  <c r="AK655" i="1"/>
  <c r="V656" i="1"/>
  <c r="AK656" i="1"/>
  <c r="V657" i="1"/>
  <c r="AK657" i="1"/>
  <c r="V658" i="1"/>
  <c r="AK658" i="1"/>
  <c r="V659" i="1"/>
  <c r="AK659" i="1"/>
  <c r="V660" i="1"/>
  <c r="AK660" i="1"/>
  <c r="V661" i="1"/>
  <c r="AK661" i="1"/>
  <c r="V662" i="1"/>
  <c r="AK662" i="1"/>
  <c r="V663" i="1"/>
  <c r="AK663" i="1"/>
  <c r="V664" i="1"/>
  <c r="AK664" i="1"/>
  <c r="V665" i="1"/>
  <c r="AK665" i="1"/>
  <c r="V666" i="1"/>
  <c r="AK666" i="1"/>
  <c r="V667" i="1"/>
  <c r="AK667" i="1"/>
  <c r="V668" i="1"/>
  <c r="AK668" i="1"/>
  <c r="V669" i="1"/>
  <c r="AK669" i="1"/>
  <c r="V670" i="1"/>
  <c r="AK670" i="1"/>
  <c r="V671" i="1"/>
  <c r="AK671" i="1"/>
  <c r="V672" i="1"/>
  <c r="AK672" i="1"/>
  <c r="V673" i="1"/>
  <c r="AK673" i="1"/>
  <c r="V674" i="1"/>
  <c r="AK674" i="1"/>
  <c r="V675" i="1"/>
  <c r="AK675" i="1"/>
  <c r="V676" i="1"/>
  <c r="AK676" i="1"/>
  <c r="V677" i="1"/>
  <c r="AK677" i="1"/>
  <c r="V678" i="1"/>
  <c r="AK678" i="1"/>
  <c r="V679" i="1"/>
  <c r="AK679" i="1"/>
  <c r="V680" i="1"/>
  <c r="AK680" i="1"/>
  <c r="V681" i="1"/>
  <c r="AK681" i="1"/>
  <c r="V682" i="1"/>
  <c r="AK682" i="1"/>
  <c r="V683" i="1"/>
  <c r="AK683" i="1"/>
  <c r="V684" i="1"/>
  <c r="AK684" i="1"/>
  <c r="V685" i="1"/>
  <c r="AK685" i="1"/>
  <c r="V686" i="1"/>
  <c r="AK686" i="1"/>
  <c r="V687" i="1"/>
  <c r="AK687" i="1"/>
  <c r="V688" i="1"/>
  <c r="AK688" i="1"/>
  <c r="V689" i="1"/>
  <c r="AK689" i="1"/>
  <c r="V690" i="1"/>
  <c r="AK690" i="1"/>
  <c r="V691" i="1"/>
  <c r="AK691" i="1"/>
  <c r="V692" i="1"/>
  <c r="AK692" i="1"/>
  <c r="V693" i="1"/>
  <c r="AK693" i="1"/>
  <c r="V694" i="1"/>
  <c r="AK694" i="1"/>
  <c r="V695" i="1"/>
  <c r="AK695" i="1"/>
  <c r="V696" i="1"/>
  <c r="AK696" i="1"/>
  <c r="V697" i="1"/>
  <c r="AK697" i="1"/>
  <c r="V698" i="1"/>
  <c r="AK698" i="1"/>
  <c r="V699" i="1"/>
  <c r="AK699" i="1"/>
  <c r="V700" i="1"/>
  <c r="AK700" i="1"/>
  <c r="V701" i="1"/>
  <c r="AK701" i="1"/>
  <c r="V702" i="1"/>
  <c r="AK702" i="1"/>
  <c r="V703" i="1"/>
  <c r="AK703" i="1"/>
  <c r="V704" i="1"/>
  <c r="AK704" i="1"/>
  <c r="V705" i="1"/>
  <c r="AK705" i="1"/>
  <c r="V706" i="1"/>
  <c r="AK706" i="1"/>
  <c r="V707" i="1"/>
  <c r="AK707" i="1"/>
  <c r="V708" i="1"/>
  <c r="AK708" i="1"/>
  <c r="V709" i="1"/>
  <c r="AK709" i="1"/>
  <c r="V710" i="1"/>
  <c r="AK710" i="1"/>
  <c r="V711" i="1"/>
  <c r="AK711" i="1"/>
  <c r="V712" i="1"/>
  <c r="AK712" i="1"/>
  <c r="V713" i="1"/>
  <c r="AK713" i="1"/>
  <c r="V714" i="1"/>
  <c r="AK714" i="1"/>
  <c r="V715" i="1"/>
  <c r="AK715" i="1"/>
  <c r="V716" i="1"/>
  <c r="AK716" i="1"/>
  <c r="V717" i="1"/>
  <c r="AK717" i="1"/>
  <c r="V718" i="1"/>
  <c r="AK718" i="1"/>
  <c r="V719" i="1"/>
  <c r="AK719" i="1"/>
  <c r="V720" i="1"/>
  <c r="AK720" i="1"/>
  <c r="V721" i="1"/>
  <c r="AK721" i="1"/>
  <c r="V722" i="1"/>
  <c r="AK722" i="1"/>
  <c r="V723" i="1"/>
  <c r="AK723" i="1"/>
  <c r="V724" i="1"/>
  <c r="AK724" i="1"/>
  <c r="V725" i="1"/>
  <c r="AK725" i="1"/>
  <c r="V726" i="1"/>
  <c r="AK726" i="1"/>
  <c r="V727" i="1"/>
  <c r="AK727" i="1"/>
  <c r="V728" i="1"/>
  <c r="AK728" i="1"/>
  <c r="V729" i="1"/>
  <c r="AK729" i="1"/>
  <c r="V730" i="1"/>
  <c r="AK730" i="1"/>
  <c r="V731" i="1"/>
  <c r="AK731" i="1"/>
  <c r="V732" i="1"/>
  <c r="AK732" i="1"/>
  <c r="V733" i="1"/>
  <c r="AK733" i="1"/>
  <c r="V734" i="1"/>
  <c r="AK734" i="1"/>
  <c r="V735" i="1"/>
  <c r="AK735" i="1"/>
  <c r="V736" i="1"/>
  <c r="AK736" i="1"/>
  <c r="V737" i="1"/>
  <c r="AK737" i="1"/>
  <c r="V738" i="1"/>
  <c r="AK738" i="1"/>
  <c r="V739" i="1"/>
  <c r="AK739" i="1"/>
  <c r="V740" i="1"/>
  <c r="AK740" i="1"/>
  <c r="V741" i="1"/>
  <c r="AK741" i="1"/>
  <c r="V742" i="1"/>
  <c r="AK742" i="1"/>
  <c r="V743" i="1"/>
  <c r="AK743" i="1"/>
  <c r="V744" i="1"/>
  <c r="AK744" i="1"/>
  <c r="V745" i="1"/>
  <c r="AK745" i="1"/>
  <c r="V746" i="1"/>
  <c r="AK746" i="1"/>
  <c r="V747" i="1"/>
  <c r="AK747" i="1"/>
  <c r="V748" i="1"/>
  <c r="AK748" i="1"/>
  <c r="V749" i="1"/>
  <c r="AK749" i="1"/>
  <c r="V750" i="1"/>
  <c r="AK750" i="1"/>
  <c r="V751" i="1"/>
  <c r="AK751" i="1"/>
  <c r="V752" i="1"/>
  <c r="AK752" i="1"/>
  <c r="V753" i="1"/>
  <c r="AK753" i="1"/>
  <c r="V754" i="1"/>
  <c r="AK754" i="1"/>
  <c r="V755" i="1"/>
  <c r="AK755" i="1"/>
  <c r="V756" i="1"/>
  <c r="AK756" i="1"/>
  <c r="V757" i="1"/>
  <c r="AK757" i="1"/>
  <c r="V758" i="1"/>
  <c r="AK758" i="1"/>
  <c r="V759" i="1"/>
  <c r="AK759" i="1"/>
  <c r="V760" i="1"/>
  <c r="AK760" i="1"/>
  <c r="V761" i="1"/>
  <c r="AK761" i="1"/>
  <c r="V762" i="1"/>
  <c r="AK762" i="1"/>
  <c r="V763" i="1"/>
  <c r="AK763" i="1"/>
  <c r="V764" i="1"/>
  <c r="AK764" i="1"/>
  <c r="V765" i="1"/>
  <c r="AK765" i="1"/>
  <c r="V766" i="1"/>
  <c r="AK766" i="1"/>
  <c r="V767" i="1"/>
  <c r="AK767" i="1"/>
  <c r="V768" i="1"/>
  <c r="AK768" i="1"/>
  <c r="V769" i="1"/>
  <c r="AK769" i="1"/>
  <c r="V770" i="1"/>
  <c r="AK770" i="1"/>
  <c r="V771" i="1"/>
  <c r="AK771" i="1"/>
  <c r="V772" i="1"/>
  <c r="AK772" i="1"/>
  <c r="V773" i="1"/>
  <c r="AK773" i="1"/>
  <c r="V774" i="1"/>
  <c r="AK774" i="1"/>
  <c r="V775" i="1"/>
  <c r="AK775" i="1"/>
  <c r="V776" i="1"/>
  <c r="AK776" i="1"/>
  <c r="V777" i="1"/>
  <c r="AK777" i="1"/>
  <c r="V778" i="1"/>
  <c r="AK778" i="1"/>
  <c r="V779" i="1"/>
  <c r="AK779" i="1"/>
  <c r="V780" i="1"/>
  <c r="AK780" i="1"/>
  <c r="V781" i="1"/>
  <c r="AK781" i="1"/>
  <c r="V782" i="1"/>
  <c r="AK782" i="1"/>
  <c r="V783" i="1"/>
  <c r="AK783" i="1"/>
  <c r="V784" i="1"/>
  <c r="AK784" i="1"/>
  <c r="V785" i="1"/>
  <c r="AK785" i="1"/>
  <c r="V786" i="1"/>
  <c r="AK786" i="1"/>
  <c r="V787" i="1"/>
  <c r="AK787" i="1"/>
  <c r="V788" i="1"/>
  <c r="AK788" i="1"/>
  <c r="V789" i="1"/>
  <c r="AK789" i="1"/>
  <c r="V790" i="1"/>
  <c r="AK790" i="1"/>
  <c r="V791" i="1"/>
  <c r="AK791" i="1"/>
  <c r="V792" i="1"/>
  <c r="AK792" i="1"/>
  <c r="V793" i="1"/>
  <c r="AK793" i="1"/>
  <c r="V794" i="1"/>
  <c r="AK794" i="1"/>
  <c r="V795" i="1"/>
  <c r="AK795" i="1"/>
  <c r="V796" i="1"/>
  <c r="AK796" i="1"/>
  <c r="V797" i="1"/>
  <c r="AK797" i="1"/>
  <c r="V798" i="1"/>
  <c r="AK798" i="1"/>
  <c r="V799" i="1"/>
  <c r="AK799" i="1"/>
  <c r="V800" i="1"/>
  <c r="AK800" i="1"/>
  <c r="V801" i="1"/>
  <c r="AK801" i="1"/>
  <c r="V802" i="1"/>
  <c r="AK802" i="1"/>
  <c r="V803" i="1"/>
  <c r="AK803" i="1"/>
  <c r="V804" i="1"/>
  <c r="AK804" i="1"/>
  <c r="V805" i="1"/>
  <c r="AK805" i="1"/>
  <c r="V806" i="1"/>
  <c r="AK806" i="1"/>
  <c r="V807" i="1"/>
  <c r="AK807" i="1"/>
  <c r="V808" i="1"/>
  <c r="AK808" i="1"/>
  <c r="V809" i="1"/>
  <c r="AK809" i="1"/>
  <c r="V810" i="1"/>
  <c r="AK810" i="1"/>
  <c r="V811" i="1"/>
  <c r="AK811" i="1"/>
  <c r="V812" i="1"/>
  <c r="AK812" i="1"/>
  <c r="V813" i="1"/>
  <c r="AK813" i="1"/>
  <c r="V814" i="1"/>
  <c r="AK814" i="1"/>
  <c r="V815" i="1"/>
  <c r="AK815" i="1"/>
  <c r="V816" i="1"/>
  <c r="AK816" i="1"/>
  <c r="V817" i="1"/>
  <c r="AK817" i="1"/>
  <c r="V818" i="1"/>
  <c r="AK818" i="1"/>
  <c r="V819" i="1"/>
  <c r="AK819" i="1"/>
  <c r="V820" i="1"/>
  <c r="AK820" i="1"/>
  <c r="V821" i="1"/>
  <c r="AK821" i="1"/>
  <c r="V822" i="1"/>
  <c r="AK822" i="1"/>
  <c r="V823" i="1"/>
  <c r="AK823" i="1"/>
  <c r="V824" i="1"/>
  <c r="AK824" i="1"/>
  <c r="V825" i="1"/>
  <c r="AK825" i="1"/>
  <c r="V826" i="1"/>
  <c r="AK826" i="1"/>
  <c r="V827" i="1"/>
  <c r="AK827" i="1"/>
  <c r="V828" i="1"/>
  <c r="AK828" i="1"/>
  <c r="V829" i="1"/>
  <c r="AK829" i="1"/>
  <c r="V830" i="1"/>
  <c r="AK830" i="1"/>
  <c r="V831" i="1"/>
  <c r="AK831" i="1"/>
  <c r="V832" i="1"/>
  <c r="AK832" i="1"/>
  <c r="V833" i="1"/>
  <c r="AK833" i="1"/>
  <c r="V834" i="1"/>
  <c r="AK834" i="1"/>
  <c r="V835" i="1"/>
  <c r="AK835" i="1"/>
  <c r="V836" i="1"/>
  <c r="AK836" i="1"/>
  <c r="V837" i="1"/>
  <c r="AK837" i="1"/>
  <c r="V838" i="1"/>
  <c r="AK838" i="1"/>
  <c r="V839" i="1"/>
  <c r="AK839" i="1"/>
  <c r="V840" i="1"/>
  <c r="AK840" i="1"/>
  <c r="V841" i="1"/>
  <c r="AK841" i="1"/>
  <c r="V842" i="1"/>
  <c r="AK842" i="1"/>
  <c r="V843" i="1"/>
  <c r="AK843" i="1"/>
  <c r="V844" i="1"/>
  <c r="AK844" i="1"/>
  <c r="V845" i="1"/>
  <c r="AK845" i="1"/>
  <c r="V846" i="1"/>
  <c r="AK846" i="1"/>
  <c r="V847" i="1"/>
  <c r="AK847" i="1"/>
  <c r="V848" i="1"/>
  <c r="AK848" i="1"/>
  <c r="V849" i="1"/>
  <c r="AK849" i="1"/>
  <c r="V850" i="1"/>
  <c r="AK850" i="1"/>
  <c r="V851" i="1"/>
  <c r="AK851" i="1"/>
  <c r="V852" i="1"/>
  <c r="AK852" i="1"/>
  <c r="V853" i="1"/>
  <c r="AK853" i="1"/>
  <c r="V854" i="1"/>
  <c r="AK854" i="1"/>
  <c r="V855" i="1"/>
  <c r="AK855" i="1"/>
  <c r="V856" i="1"/>
  <c r="AK856" i="1"/>
  <c r="V857" i="1"/>
  <c r="AK857" i="1"/>
  <c r="V858" i="1"/>
  <c r="AK858" i="1"/>
  <c r="V859" i="1"/>
  <c r="AK859" i="1"/>
  <c r="V860" i="1"/>
  <c r="AK860" i="1"/>
  <c r="V861" i="1"/>
  <c r="AK861" i="1"/>
  <c r="V862" i="1"/>
  <c r="AK862" i="1"/>
  <c r="V863" i="1"/>
  <c r="AK863" i="1"/>
  <c r="V864" i="1"/>
  <c r="AK864" i="1"/>
  <c r="V865" i="1"/>
  <c r="AK865" i="1"/>
  <c r="V866" i="1"/>
  <c r="AK866" i="1"/>
  <c r="V867" i="1"/>
  <c r="AK867" i="1"/>
  <c r="V868" i="1"/>
  <c r="AK868" i="1"/>
  <c r="V869" i="1"/>
  <c r="AK869" i="1"/>
  <c r="V870" i="1"/>
  <c r="AK870" i="1"/>
  <c r="V871" i="1"/>
  <c r="AK871" i="1"/>
  <c r="V872" i="1"/>
  <c r="AK872" i="1"/>
  <c r="V873" i="1"/>
  <c r="AK873" i="1"/>
  <c r="V874" i="1"/>
  <c r="AK874" i="1"/>
  <c r="V875" i="1"/>
  <c r="AK875" i="1"/>
  <c r="V876" i="1"/>
  <c r="AK876" i="1"/>
  <c r="V877" i="1"/>
  <c r="AK877" i="1"/>
  <c r="V878" i="1"/>
  <c r="AK878" i="1"/>
  <c r="V879" i="1"/>
  <c r="AK879" i="1"/>
  <c r="V880" i="1"/>
  <c r="AK880" i="1"/>
  <c r="V881" i="1"/>
  <c r="AK881" i="1"/>
  <c r="V882" i="1"/>
  <c r="AK882" i="1"/>
  <c r="V883" i="1"/>
  <c r="AK883" i="1"/>
  <c r="V884" i="1"/>
  <c r="AK884" i="1"/>
  <c r="V885" i="1"/>
  <c r="AK885" i="1"/>
  <c r="V886" i="1"/>
  <c r="AK886" i="1"/>
  <c r="V887" i="1"/>
  <c r="AK887" i="1"/>
  <c r="V888" i="1"/>
  <c r="AK888" i="1"/>
  <c r="V889" i="1"/>
  <c r="AK889" i="1"/>
  <c r="V890" i="1"/>
  <c r="AK890" i="1"/>
  <c r="V891" i="1"/>
  <c r="AK891" i="1"/>
  <c r="V892" i="1"/>
  <c r="AK892" i="1"/>
  <c r="V893" i="1"/>
  <c r="AK893" i="1"/>
  <c r="V894" i="1"/>
  <c r="AK894" i="1"/>
  <c r="V895" i="1"/>
  <c r="AK895" i="1"/>
  <c r="V896" i="1"/>
  <c r="AK896" i="1"/>
  <c r="V897" i="1"/>
  <c r="AK897" i="1"/>
  <c r="V898" i="1"/>
  <c r="AK898" i="1"/>
  <c r="V899" i="1"/>
  <c r="AK899" i="1"/>
  <c r="V900" i="1"/>
  <c r="AK900" i="1"/>
  <c r="V901" i="1"/>
  <c r="AK901" i="1"/>
  <c r="V902" i="1"/>
  <c r="AK902" i="1"/>
  <c r="V903" i="1"/>
  <c r="AK903" i="1"/>
  <c r="V904" i="1"/>
  <c r="AK904" i="1"/>
  <c r="V905" i="1"/>
  <c r="AK905" i="1"/>
  <c r="V906" i="1"/>
  <c r="AK906" i="1"/>
  <c r="V907" i="1"/>
  <c r="AK907" i="1"/>
  <c r="V908" i="1"/>
  <c r="AK908" i="1"/>
  <c r="V909" i="1"/>
  <c r="AK909" i="1"/>
  <c r="V910" i="1"/>
  <c r="AK910" i="1"/>
  <c r="V911" i="1"/>
  <c r="AK911" i="1"/>
  <c r="V912" i="1"/>
  <c r="AK912" i="1"/>
  <c r="V913" i="1"/>
  <c r="AK913" i="1"/>
  <c r="V914" i="1"/>
  <c r="AK914" i="1"/>
  <c r="V915" i="1"/>
  <c r="AK915" i="1"/>
  <c r="V916" i="1"/>
  <c r="AK916" i="1"/>
  <c r="V917" i="1"/>
  <c r="AK917" i="1"/>
  <c r="V918" i="1"/>
  <c r="AK918" i="1"/>
  <c r="V919" i="1"/>
  <c r="AK919" i="1"/>
  <c r="V920" i="1"/>
  <c r="AK920" i="1"/>
  <c r="V921" i="1"/>
  <c r="AK921" i="1"/>
  <c r="V922" i="1"/>
  <c r="AK922" i="1"/>
  <c r="V923" i="1"/>
  <c r="AK923" i="1"/>
  <c r="V924" i="1"/>
  <c r="AK924" i="1"/>
  <c r="V925" i="1"/>
  <c r="AK925" i="1"/>
  <c r="V926" i="1"/>
  <c r="AK926" i="1"/>
  <c r="V927" i="1"/>
  <c r="AK927" i="1"/>
  <c r="V928" i="1"/>
  <c r="AK928" i="1"/>
  <c r="V929" i="1"/>
  <c r="AK929" i="1"/>
  <c r="V930" i="1"/>
  <c r="AK930" i="1"/>
  <c r="V931" i="1"/>
  <c r="AK931" i="1"/>
  <c r="V932" i="1"/>
  <c r="AK932" i="1"/>
  <c r="V933" i="1"/>
  <c r="AK933" i="1"/>
  <c r="V934" i="1"/>
  <c r="AK934" i="1"/>
  <c r="V935" i="1"/>
  <c r="AK935" i="1"/>
  <c r="V936" i="1"/>
  <c r="AK936" i="1"/>
  <c r="V937" i="1"/>
  <c r="AK937" i="1"/>
  <c r="V938" i="1"/>
  <c r="AK938" i="1"/>
  <c r="V939" i="1"/>
  <c r="AK939" i="1"/>
  <c r="V940" i="1"/>
  <c r="AK940" i="1"/>
  <c r="V941" i="1"/>
  <c r="AK941" i="1"/>
  <c r="V942" i="1"/>
  <c r="AK942" i="1"/>
  <c r="V943" i="1"/>
  <c r="AK943" i="1"/>
  <c r="V944" i="1"/>
  <c r="AK944" i="1"/>
  <c r="V945" i="1"/>
  <c r="AK945" i="1"/>
  <c r="V946" i="1"/>
  <c r="AK946" i="1"/>
  <c r="V947" i="1"/>
  <c r="AK947" i="1"/>
  <c r="V948" i="1"/>
  <c r="AK948" i="1"/>
  <c r="V949" i="1"/>
  <c r="AK949" i="1"/>
  <c r="V950" i="1"/>
  <c r="AK950" i="1"/>
  <c r="V951" i="1"/>
  <c r="AK951" i="1"/>
  <c r="V952" i="1"/>
  <c r="AK952" i="1"/>
  <c r="V953" i="1"/>
  <c r="AK953" i="1"/>
  <c r="V954" i="1"/>
  <c r="AK954" i="1"/>
  <c r="V955" i="1"/>
  <c r="AK955" i="1"/>
  <c r="V956" i="1"/>
  <c r="AK956" i="1"/>
  <c r="V957" i="1"/>
  <c r="AK957" i="1"/>
  <c r="V958" i="1"/>
  <c r="AK958" i="1"/>
  <c r="V959" i="1"/>
  <c r="AK959" i="1"/>
  <c r="V960" i="1"/>
  <c r="AK960" i="1"/>
  <c r="V961" i="1"/>
  <c r="AK961" i="1"/>
  <c r="V962" i="1"/>
  <c r="AK962" i="1"/>
  <c r="V963" i="1"/>
  <c r="AK963" i="1"/>
  <c r="V964" i="1"/>
  <c r="AK964" i="1"/>
  <c r="V965" i="1"/>
  <c r="AK965" i="1"/>
  <c r="V966" i="1"/>
  <c r="AK966" i="1"/>
  <c r="V967" i="1"/>
  <c r="AK967" i="1"/>
  <c r="V968" i="1"/>
  <c r="AK968" i="1"/>
  <c r="V969" i="1"/>
  <c r="AK969" i="1"/>
  <c r="V970" i="1"/>
  <c r="AK970" i="1"/>
  <c r="V971" i="1"/>
  <c r="AK971" i="1"/>
  <c r="V972" i="1"/>
  <c r="AK972" i="1"/>
  <c r="V973" i="1"/>
  <c r="AK973" i="1"/>
  <c r="V974" i="1"/>
  <c r="AK974" i="1"/>
  <c r="V975" i="1"/>
  <c r="AK975" i="1"/>
  <c r="V976" i="1"/>
  <c r="AK976" i="1"/>
  <c r="V977" i="1"/>
  <c r="AK977" i="1"/>
  <c r="V978" i="1"/>
  <c r="AK978" i="1"/>
  <c r="V979" i="1"/>
  <c r="AK979" i="1"/>
  <c r="V980" i="1"/>
  <c r="AK980" i="1"/>
  <c r="V981" i="1"/>
  <c r="AK981" i="1"/>
  <c r="V982" i="1"/>
  <c r="AK982" i="1"/>
  <c r="V983" i="1"/>
  <c r="AK983" i="1"/>
  <c r="V984" i="1"/>
  <c r="AK984" i="1"/>
  <c r="V985" i="1"/>
  <c r="AK985" i="1"/>
  <c r="V986" i="1"/>
  <c r="AK986" i="1"/>
  <c r="V987" i="1"/>
  <c r="AK987" i="1"/>
  <c r="V988" i="1"/>
  <c r="AK988" i="1"/>
  <c r="V989" i="1"/>
  <c r="AK989" i="1"/>
  <c r="V990" i="1"/>
  <c r="AK990" i="1"/>
  <c r="V991" i="1"/>
  <c r="AK991" i="1"/>
  <c r="V992" i="1"/>
  <c r="AK992" i="1"/>
  <c r="V993" i="1"/>
  <c r="AK993" i="1"/>
  <c r="V994" i="1"/>
  <c r="AK994" i="1"/>
  <c r="V995" i="1"/>
  <c r="AK995" i="1"/>
  <c r="V996" i="1"/>
  <c r="AK996" i="1"/>
  <c r="V997" i="1"/>
  <c r="AK997" i="1"/>
  <c r="V998" i="1"/>
  <c r="AK998" i="1"/>
  <c r="V999" i="1"/>
  <c r="AK999" i="1"/>
  <c r="V1000" i="1"/>
  <c r="AK1000" i="1"/>
  <c r="V1001" i="1"/>
  <c r="AK1001" i="1"/>
  <c r="V1002" i="1"/>
  <c r="AK1002" i="1"/>
  <c r="V1003" i="1"/>
  <c r="AK1003" i="1"/>
  <c r="V1004" i="1"/>
  <c r="AK1004" i="1"/>
  <c r="V1005" i="1"/>
  <c r="AK1005" i="1"/>
  <c r="V1006" i="1"/>
  <c r="AK1006" i="1"/>
  <c r="V1007" i="1"/>
  <c r="AK1007" i="1"/>
  <c r="V1008" i="1"/>
  <c r="AK1008" i="1"/>
  <c r="V1009" i="1"/>
  <c r="AK1009" i="1"/>
  <c r="V1010" i="1"/>
  <c r="AK1010" i="1"/>
  <c r="V1011" i="1"/>
  <c r="AK1011" i="1"/>
  <c r="V1012" i="1"/>
  <c r="AK1012" i="1"/>
  <c r="V1013" i="1"/>
  <c r="AK1013" i="1"/>
  <c r="V1014" i="1"/>
  <c r="AK1014" i="1"/>
  <c r="V1015" i="1"/>
  <c r="AK1015" i="1"/>
  <c r="V1016" i="1"/>
  <c r="AK1016" i="1"/>
  <c r="V1017" i="1"/>
  <c r="AK1017" i="1"/>
  <c r="V1018" i="1"/>
  <c r="AK1018" i="1"/>
  <c r="V1019" i="1"/>
  <c r="AK1019" i="1"/>
  <c r="V1020" i="1"/>
  <c r="AK1020" i="1"/>
  <c r="V1021" i="1"/>
  <c r="AK1021" i="1"/>
  <c r="V1022" i="1"/>
  <c r="AK1022" i="1"/>
  <c r="V1023" i="1"/>
  <c r="AK1023" i="1"/>
  <c r="V1024" i="1"/>
  <c r="AK1024" i="1"/>
  <c r="V1025" i="1"/>
  <c r="AK1025" i="1"/>
  <c r="V1026" i="1"/>
  <c r="AK1026" i="1"/>
  <c r="V1027" i="1"/>
  <c r="AK1027" i="1"/>
  <c r="V1028" i="1"/>
  <c r="AK1028" i="1"/>
  <c r="V1029" i="1"/>
  <c r="AK1029" i="1"/>
  <c r="V1030" i="1"/>
  <c r="AK1030" i="1"/>
  <c r="V1031" i="1"/>
  <c r="AK1031" i="1"/>
  <c r="V1032" i="1"/>
  <c r="AK1032" i="1"/>
  <c r="V1033" i="1"/>
  <c r="AK1033" i="1"/>
  <c r="V1034" i="1"/>
  <c r="AK1034" i="1"/>
  <c r="V1035" i="1"/>
  <c r="AK1035" i="1"/>
  <c r="V1036" i="1"/>
  <c r="AK1036" i="1"/>
  <c r="V1037" i="1"/>
  <c r="AK1037" i="1"/>
  <c r="V1038" i="1"/>
  <c r="AK1038" i="1"/>
  <c r="V1039" i="1"/>
  <c r="AK1039" i="1"/>
  <c r="V1040" i="1"/>
  <c r="AK1040" i="1"/>
  <c r="V1041" i="1"/>
  <c r="AK1041" i="1"/>
  <c r="V1042" i="1"/>
  <c r="AK1042" i="1"/>
  <c r="V1043" i="1"/>
  <c r="AK1043" i="1"/>
  <c r="V1044" i="1"/>
  <c r="AK1044" i="1"/>
  <c r="V1045" i="1"/>
  <c r="AK1045" i="1"/>
  <c r="V1046" i="1"/>
  <c r="AK1046" i="1"/>
  <c r="V1047" i="1"/>
  <c r="AK1047" i="1"/>
  <c r="V1048" i="1"/>
  <c r="AK1048" i="1"/>
  <c r="V1049" i="1"/>
  <c r="AK1049" i="1"/>
  <c r="V1050" i="1"/>
  <c r="AK1050" i="1"/>
  <c r="V1051" i="1"/>
  <c r="AK1051" i="1"/>
  <c r="V1052" i="1"/>
  <c r="AK1052" i="1"/>
  <c r="V1053" i="1"/>
  <c r="AK1053" i="1"/>
  <c r="V1054" i="1"/>
  <c r="AK1054" i="1"/>
  <c r="V1055" i="1"/>
  <c r="AK1055" i="1"/>
  <c r="V1056" i="1"/>
  <c r="AK1056" i="1"/>
  <c r="V1057" i="1"/>
  <c r="AK1057" i="1"/>
  <c r="V1058" i="1"/>
  <c r="AK1058" i="1"/>
  <c r="V1059" i="1"/>
  <c r="AK1059" i="1"/>
  <c r="V1060" i="1"/>
  <c r="AK1060" i="1"/>
  <c r="V1061" i="1"/>
  <c r="AK1061" i="1"/>
  <c r="V1062" i="1"/>
  <c r="AK1062" i="1"/>
  <c r="V1063" i="1"/>
  <c r="AK1063" i="1"/>
  <c r="V1064" i="1"/>
  <c r="AK1064" i="1"/>
  <c r="V1065" i="1"/>
  <c r="AK1065" i="1"/>
  <c r="V1066" i="1"/>
  <c r="AK1066" i="1"/>
  <c r="V1067" i="1"/>
  <c r="AK1067" i="1"/>
  <c r="V1068" i="1"/>
  <c r="AK1068" i="1"/>
  <c r="V1069" i="1"/>
  <c r="AK1069" i="1"/>
  <c r="V1070" i="1"/>
  <c r="AK1070" i="1"/>
  <c r="V1071" i="1"/>
  <c r="AK1071" i="1"/>
  <c r="V1072" i="1"/>
  <c r="AK1072" i="1"/>
  <c r="V1073" i="1"/>
  <c r="AK1073" i="1"/>
  <c r="V1074" i="1"/>
  <c r="AK1074" i="1"/>
  <c r="V1075" i="1"/>
  <c r="AK1075" i="1"/>
  <c r="V1076" i="1"/>
  <c r="AK1076" i="1"/>
  <c r="V1077" i="1"/>
  <c r="AK1077" i="1"/>
  <c r="V1078" i="1"/>
  <c r="AK1078" i="1"/>
  <c r="V1079" i="1"/>
  <c r="AK1079" i="1"/>
  <c r="V1080" i="1"/>
  <c r="AK1080" i="1"/>
  <c r="V1081" i="1"/>
  <c r="AK1081" i="1"/>
  <c r="V1082" i="1"/>
  <c r="AK1082" i="1"/>
  <c r="V1083" i="1"/>
  <c r="AK1083" i="1"/>
  <c r="V1084" i="1"/>
  <c r="AK1084" i="1"/>
  <c r="V1085" i="1"/>
  <c r="AK1085" i="1"/>
  <c r="V1086" i="1"/>
  <c r="AK1086" i="1"/>
  <c r="V1087" i="1"/>
  <c r="AK1087" i="1"/>
  <c r="V1088" i="1"/>
  <c r="AK1088" i="1"/>
  <c r="V1089" i="1"/>
  <c r="AK1089" i="1"/>
  <c r="V1090" i="1"/>
  <c r="AK1090" i="1"/>
  <c r="V1091" i="1"/>
  <c r="AK1091" i="1"/>
  <c r="V1092" i="1"/>
  <c r="AK1092" i="1"/>
  <c r="V1093" i="1"/>
  <c r="AK1093" i="1"/>
  <c r="V1094" i="1"/>
  <c r="AK1094" i="1"/>
  <c r="V1095" i="1"/>
  <c r="AK1095" i="1"/>
  <c r="V1096" i="1"/>
  <c r="AK1096" i="1"/>
  <c r="V1097" i="1"/>
  <c r="AK1097" i="1"/>
  <c r="G1098" i="1"/>
  <c r="J1098" i="1"/>
  <c r="V1098" i="1"/>
  <c r="AK1098" i="1"/>
  <c r="G1099" i="1"/>
  <c r="J1099" i="1"/>
  <c r="V1099" i="1"/>
  <c r="AK1099" i="1"/>
  <c r="AZ1099" i="1"/>
  <c r="BB1099" i="1"/>
  <c r="BN1099" i="1"/>
  <c r="BP1099" i="1"/>
  <c r="G1100" i="1"/>
  <c r="J1100" i="1"/>
  <c r="V1100" i="1"/>
  <c r="AK1100" i="1"/>
  <c r="AZ1100" i="1"/>
  <c r="BB1100" i="1"/>
  <c r="BN1100" i="1"/>
  <c r="BP1100" i="1"/>
  <c r="G1101" i="1"/>
  <c r="J1101" i="1"/>
  <c r="V1101" i="1"/>
  <c r="AK1101" i="1"/>
  <c r="AZ1101" i="1"/>
  <c r="BB1101" i="1"/>
  <c r="BN1101" i="1"/>
  <c r="BP1101" i="1"/>
  <c r="G1102" i="1"/>
  <c r="J1102" i="1"/>
  <c r="V1102" i="1"/>
  <c r="AK1102" i="1"/>
  <c r="AZ1102" i="1"/>
  <c r="BB1102" i="1"/>
  <c r="BN1102" i="1"/>
  <c r="BP1102" i="1"/>
  <c r="G1103" i="1"/>
  <c r="J1103" i="1"/>
  <c r="V1103" i="1"/>
  <c r="AK1103" i="1"/>
  <c r="AZ1103" i="1"/>
  <c r="BB1103" i="1"/>
  <c r="BN1103" i="1"/>
  <c r="BP1103" i="1"/>
  <c r="G1104" i="1"/>
  <c r="J1104" i="1"/>
  <c r="V1104" i="1"/>
  <c r="AK1104" i="1"/>
  <c r="AZ1104" i="1"/>
  <c r="BB1104" i="1"/>
  <c r="BN1104" i="1"/>
  <c r="BP1104" i="1"/>
  <c r="G1105" i="1"/>
  <c r="J1105" i="1"/>
  <c r="V1105" i="1"/>
  <c r="AK1105" i="1"/>
  <c r="AZ1105" i="1"/>
  <c r="BB1105" i="1"/>
  <c r="BN1105" i="1"/>
  <c r="BP1105" i="1"/>
  <c r="G1106" i="1"/>
  <c r="J1106" i="1"/>
  <c r="V1106" i="1"/>
  <c r="AK1106" i="1"/>
  <c r="AZ1106" i="1"/>
  <c r="BB1106" i="1"/>
  <c r="BN1106" i="1"/>
  <c r="BP1106" i="1"/>
  <c r="G1107" i="1"/>
  <c r="J1107" i="1"/>
  <c r="V1107" i="1"/>
  <c r="AK1107" i="1"/>
  <c r="AZ1107" i="1"/>
  <c r="BB1107" i="1"/>
  <c r="BN1107" i="1"/>
  <c r="BP1107" i="1"/>
  <c r="G1108" i="1"/>
  <c r="J1108" i="1"/>
  <c r="V1108" i="1"/>
  <c r="AK1108" i="1"/>
  <c r="AZ1108" i="1"/>
  <c r="BB1108" i="1"/>
  <c r="BN1108" i="1"/>
  <c r="BP1108" i="1"/>
  <c r="G1109" i="1"/>
  <c r="J1109" i="1"/>
  <c r="V1109" i="1"/>
  <c r="AK1109" i="1"/>
  <c r="AZ1109" i="1"/>
  <c r="BB1109" i="1"/>
  <c r="BN1109" i="1"/>
  <c r="BP1109" i="1"/>
  <c r="G1110" i="1"/>
  <c r="J1110" i="1"/>
  <c r="V1110" i="1"/>
  <c r="AK1110" i="1"/>
  <c r="AZ1110" i="1"/>
  <c r="BB1110" i="1"/>
  <c r="BN1110" i="1"/>
  <c r="BP1110" i="1"/>
  <c r="G1111" i="1"/>
  <c r="J1111" i="1"/>
  <c r="V1111" i="1"/>
  <c r="AK1111" i="1"/>
  <c r="AZ1111" i="1"/>
  <c r="BB1111" i="1"/>
  <c r="BN1111" i="1"/>
  <c r="BP1111" i="1"/>
  <c r="G1112" i="1"/>
  <c r="J1112" i="1"/>
  <c r="V1112" i="1"/>
  <c r="AK1112" i="1"/>
  <c r="AZ1112" i="1"/>
  <c r="BB1112" i="1"/>
  <c r="BN1112" i="1"/>
  <c r="BP1112" i="1"/>
  <c r="G1113" i="1"/>
  <c r="J1113" i="1"/>
  <c r="V1113" i="1"/>
  <c r="AK1113" i="1"/>
  <c r="AZ1113" i="1"/>
  <c r="BB1113" i="1"/>
  <c r="BN1113" i="1"/>
  <c r="BP1113" i="1"/>
  <c r="G1114" i="1"/>
  <c r="J1114" i="1"/>
  <c r="V1114" i="1"/>
  <c r="AK1114" i="1"/>
  <c r="AZ1114" i="1"/>
  <c r="BB1114" i="1"/>
  <c r="BN1114" i="1"/>
  <c r="BP1114" i="1"/>
  <c r="G1115" i="1"/>
  <c r="J1115" i="1"/>
  <c r="V1115" i="1"/>
  <c r="AK1115" i="1"/>
  <c r="AZ1115" i="1"/>
  <c r="BB1115" i="1"/>
  <c r="BN1115" i="1"/>
  <c r="BP1115" i="1"/>
  <c r="G1116" i="1"/>
  <c r="J1116" i="1"/>
  <c r="V1116" i="1"/>
  <c r="AK1116" i="1"/>
  <c r="AZ1116" i="1"/>
  <c r="BB1116" i="1"/>
  <c r="BN1116" i="1"/>
  <c r="BP1116" i="1"/>
  <c r="G1117" i="1"/>
  <c r="J1117" i="1"/>
  <c r="V1117" i="1"/>
  <c r="AK1117" i="1"/>
  <c r="AZ1117" i="1"/>
  <c r="BB1117" i="1"/>
  <c r="BN1117" i="1"/>
  <c r="BP1117" i="1"/>
  <c r="G1118" i="1"/>
  <c r="J1118" i="1"/>
  <c r="V1118" i="1"/>
  <c r="AK1118" i="1"/>
  <c r="AZ1118" i="1"/>
  <c r="BB1118" i="1"/>
  <c r="BN1118" i="1"/>
  <c r="BP1118" i="1"/>
  <c r="G1119" i="1"/>
  <c r="J1119" i="1"/>
  <c r="V1119" i="1"/>
  <c r="AK1119" i="1"/>
  <c r="AZ1119" i="1"/>
  <c r="BB1119" i="1"/>
  <c r="BN1119" i="1"/>
  <c r="BP1119" i="1"/>
  <c r="G1120" i="1"/>
  <c r="J1120" i="1"/>
  <c r="V1120" i="1"/>
  <c r="AK1120" i="1"/>
  <c r="AZ1120" i="1"/>
  <c r="BB1120" i="1"/>
  <c r="BN1120" i="1"/>
  <c r="BP1120" i="1"/>
  <c r="G1121" i="1"/>
  <c r="J1121" i="1"/>
  <c r="V1121" i="1"/>
  <c r="AK1121" i="1"/>
  <c r="AZ1121" i="1"/>
  <c r="BB1121" i="1"/>
  <c r="BN1121" i="1"/>
  <c r="BP1121" i="1"/>
  <c r="G1122" i="1"/>
  <c r="J1122" i="1"/>
  <c r="V1122" i="1"/>
  <c r="AK1122" i="1"/>
  <c r="AZ1122" i="1"/>
  <c r="BB1122" i="1"/>
  <c r="BN1122" i="1"/>
  <c r="BP1122" i="1"/>
  <c r="G1123" i="1"/>
  <c r="J1123" i="1"/>
  <c r="V1123" i="1"/>
  <c r="AK1123" i="1"/>
  <c r="AZ1123" i="1"/>
  <c r="BB1123" i="1"/>
  <c r="BN1123" i="1"/>
  <c r="BP1123" i="1"/>
  <c r="G1124" i="1"/>
  <c r="J1124" i="1"/>
  <c r="V1124" i="1"/>
  <c r="AK1124" i="1"/>
  <c r="AZ1124" i="1"/>
  <c r="BB1124" i="1"/>
  <c r="BN1124" i="1"/>
  <c r="BP1124" i="1"/>
  <c r="G1125" i="1"/>
  <c r="J1125" i="1"/>
  <c r="V1125" i="1"/>
  <c r="AK1125" i="1"/>
  <c r="AZ1125" i="1"/>
  <c r="BB1125" i="1"/>
  <c r="BN1125" i="1"/>
  <c r="BP1125" i="1"/>
  <c r="G1126" i="1"/>
  <c r="J1126" i="1"/>
  <c r="V1126" i="1"/>
  <c r="AK1126" i="1"/>
  <c r="AZ1126" i="1"/>
  <c r="BB1126" i="1"/>
  <c r="BN1126" i="1"/>
  <c r="BP1126" i="1"/>
  <c r="G1127" i="1"/>
  <c r="J1127" i="1"/>
  <c r="V1127" i="1"/>
  <c r="AK1127" i="1"/>
  <c r="AZ1127" i="1"/>
  <c r="BB1127" i="1"/>
  <c r="BN1127" i="1"/>
  <c r="BP1127" i="1"/>
  <c r="G1128" i="1"/>
  <c r="J1128" i="1"/>
  <c r="V1128" i="1"/>
  <c r="AK1128" i="1"/>
  <c r="AZ1128" i="1"/>
  <c r="BB1128" i="1"/>
  <c r="BN1128" i="1"/>
  <c r="BP1128" i="1"/>
  <c r="G1129" i="1"/>
  <c r="J1129" i="1"/>
  <c r="V1129" i="1"/>
  <c r="AK1129" i="1"/>
  <c r="AZ1129" i="1"/>
  <c r="BB1129" i="1"/>
  <c r="BN1129" i="1"/>
  <c r="BP1129" i="1"/>
  <c r="G1130" i="1"/>
  <c r="J1130" i="1"/>
  <c r="V1130" i="1"/>
  <c r="AK1130" i="1"/>
  <c r="AZ1130" i="1"/>
  <c r="BB1130" i="1"/>
  <c r="BN1130" i="1"/>
  <c r="BP1130" i="1"/>
  <c r="G1131" i="1"/>
  <c r="J1131" i="1"/>
  <c r="V1131" i="1"/>
  <c r="AK1131" i="1"/>
  <c r="AZ1131" i="1"/>
  <c r="BB1131" i="1"/>
  <c r="BN1131" i="1"/>
  <c r="BP1131" i="1"/>
  <c r="G1132" i="1"/>
  <c r="J1132" i="1"/>
  <c r="V1132" i="1"/>
  <c r="AK1132" i="1"/>
  <c r="AZ1132" i="1"/>
  <c r="BB1132" i="1"/>
  <c r="BN1132" i="1"/>
  <c r="BP1132" i="1"/>
  <c r="G1133" i="1"/>
  <c r="J1133" i="1"/>
  <c r="V1133" i="1"/>
  <c r="AK1133" i="1"/>
  <c r="AZ1133" i="1"/>
  <c r="BB1133" i="1"/>
  <c r="BN1133" i="1"/>
  <c r="BP1133" i="1"/>
  <c r="G1134" i="1"/>
  <c r="J1134" i="1"/>
  <c r="V1134" i="1"/>
  <c r="AK1134" i="1"/>
  <c r="AZ1134" i="1"/>
  <c r="BB1134" i="1"/>
  <c r="BN1134" i="1"/>
  <c r="BP1134" i="1"/>
  <c r="G1135" i="1"/>
  <c r="J1135" i="1"/>
  <c r="V1135" i="1"/>
  <c r="AK1135" i="1"/>
  <c r="AZ1135" i="1"/>
  <c r="BB1135" i="1"/>
  <c r="BN1135" i="1"/>
  <c r="BP1135" i="1"/>
  <c r="G1136" i="1"/>
  <c r="J1136" i="1"/>
  <c r="V1136" i="1"/>
  <c r="AK1136" i="1"/>
  <c r="AZ1136" i="1"/>
  <c r="BB1136" i="1"/>
  <c r="BN1136" i="1"/>
  <c r="BP1136" i="1"/>
  <c r="G1137" i="1"/>
  <c r="J1137" i="1"/>
  <c r="V1137" i="1"/>
  <c r="AK1137" i="1"/>
  <c r="AZ1137" i="1"/>
  <c r="BB1137" i="1"/>
  <c r="BN1137" i="1"/>
  <c r="BP1137" i="1"/>
  <c r="G1138" i="1"/>
  <c r="J1138" i="1"/>
  <c r="V1138" i="1"/>
  <c r="AK1138" i="1"/>
  <c r="AZ1138" i="1"/>
  <c r="BB1138" i="1"/>
  <c r="BN1138" i="1"/>
  <c r="BP1138" i="1"/>
  <c r="G1139" i="1"/>
  <c r="J1139" i="1"/>
  <c r="V1139" i="1"/>
  <c r="AK1139" i="1"/>
  <c r="AZ1139" i="1"/>
  <c r="BB1139" i="1"/>
  <c r="BN1139" i="1"/>
  <c r="BP1139" i="1"/>
  <c r="G1140" i="1"/>
  <c r="J1140" i="1"/>
  <c r="V1140" i="1"/>
  <c r="AK1140" i="1"/>
  <c r="AZ1140" i="1"/>
  <c r="BB1140" i="1"/>
  <c r="BN1140" i="1"/>
  <c r="BP1140" i="1"/>
  <c r="G1141" i="1"/>
  <c r="J1141" i="1"/>
  <c r="V1141" i="1"/>
  <c r="AK1141" i="1"/>
  <c r="AZ1141" i="1"/>
  <c r="BB1141" i="1"/>
  <c r="BN1141" i="1"/>
  <c r="BP1141" i="1"/>
  <c r="G1142" i="1"/>
  <c r="J1142" i="1"/>
  <c r="V1142" i="1"/>
  <c r="AK1142" i="1"/>
  <c r="AZ1142" i="1"/>
  <c r="BB1142" i="1"/>
  <c r="BN1142" i="1"/>
  <c r="BP1142" i="1"/>
  <c r="G1143" i="1"/>
  <c r="J1143" i="1"/>
  <c r="V1143" i="1"/>
  <c r="AK1143" i="1"/>
  <c r="AZ1143" i="1"/>
  <c r="BB1143" i="1"/>
  <c r="BN1143" i="1"/>
  <c r="BP1143" i="1"/>
  <c r="G1144" i="1"/>
  <c r="J1144" i="1"/>
  <c r="V1144" i="1"/>
  <c r="AK1144" i="1"/>
  <c r="AZ1144" i="1"/>
  <c r="BB1144" i="1"/>
  <c r="BN1144" i="1"/>
  <c r="BP1144" i="1"/>
  <c r="G1145" i="1"/>
  <c r="J1145" i="1"/>
  <c r="V1145" i="1"/>
  <c r="AK1145" i="1"/>
  <c r="AZ1145" i="1"/>
  <c r="BB1145" i="1"/>
  <c r="BN1145" i="1"/>
  <c r="BP1145" i="1"/>
  <c r="G1146" i="1"/>
  <c r="J1146" i="1"/>
  <c r="V1146" i="1"/>
  <c r="AK1146" i="1"/>
  <c r="AZ1146" i="1"/>
  <c r="BB1146" i="1"/>
  <c r="BN1146" i="1"/>
  <c r="BP1146" i="1"/>
  <c r="G1147" i="1"/>
  <c r="J1147" i="1"/>
  <c r="V1147" i="1"/>
  <c r="AK1147" i="1"/>
  <c r="AZ1147" i="1"/>
  <c r="BB1147" i="1"/>
  <c r="BN1147" i="1"/>
  <c r="BP1147" i="1"/>
  <c r="G1148" i="1"/>
  <c r="J1148" i="1"/>
  <c r="V1148" i="1"/>
  <c r="AK1148" i="1"/>
  <c r="AZ1148" i="1"/>
  <c r="BB1148" i="1"/>
  <c r="BN1148" i="1"/>
  <c r="BP1148" i="1"/>
  <c r="G1149" i="1"/>
  <c r="J1149" i="1"/>
  <c r="V1149" i="1"/>
  <c r="AK1149" i="1"/>
  <c r="AZ1149" i="1"/>
  <c r="BB1149" i="1"/>
  <c r="BN1149" i="1"/>
  <c r="BP1149" i="1"/>
  <c r="G1150" i="1"/>
  <c r="J1150" i="1"/>
  <c r="V1150" i="1"/>
  <c r="AK1150" i="1"/>
  <c r="AZ1150" i="1"/>
  <c r="BB1150" i="1"/>
  <c r="BN1150" i="1"/>
  <c r="BP1150" i="1"/>
  <c r="G1151" i="1"/>
  <c r="J1151" i="1"/>
  <c r="V1151" i="1"/>
  <c r="AK1151" i="1"/>
  <c r="AZ1151" i="1"/>
  <c r="BB1151" i="1"/>
  <c r="BN1151" i="1"/>
  <c r="BP1151" i="1"/>
  <c r="G1152" i="1"/>
  <c r="J1152" i="1"/>
  <c r="V1152" i="1"/>
  <c r="AK1152" i="1"/>
  <c r="AZ1152" i="1"/>
  <c r="BB1152" i="1"/>
  <c r="BN1152" i="1"/>
  <c r="BP1152" i="1"/>
  <c r="G1153" i="1"/>
  <c r="J1153" i="1"/>
  <c r="V1153" i="1"/>
  <c r="AK1153" i="1"/>
  <c r="AZ1153" i="1"/>
  <c r="BB1153" i="1"/>
  <c r="BN1153" i="1"/>
  <c r="BP1153" i="1"/>
  <c r="G1154" i="1"/>
  <c r="J1154" i="1"/>
  <c r="V1154" i="1"/>
  <c r="AK1154" i="1"/>
  <c r="AZ1154" i="1"/>
  <c r="BB1154" i="1"/>
  <c r="BN1154" i="1"/>
  <c r="BP1154" i="1"/>
  <c r="G1155" i="1"/>
  <c r="J1155" i="1"/>
  <c r="V1155" i="1"/>
  <c r="AK1155" i="1"/>
  <c r="AZ1155" i="1"/>
  <c r="BB1155" i="1"/>
  <c r="BN1155" i="1"/>
  <c r="BP1155" i="1"/>
  <c r="G1156" i="1"/>
  <c r="J1156" i="1"/>
  <c r="V1156" i="1"/>
  <c r="AK1156" i="1"/>
  <c r="AZ1156" i="1"/>
  <c r="BB1156" i="1"/>
  <c r="BN1156" i="1"/>
  <c r="BP1156" i="1"/>
  <c r="G1157" i="1"/>
  <c r="J1157" i="1"/>
  <c r="V1157" i="1"/>
  <c r="AK1157" i="1"/>
  <c r="AZ1157" i="1"/>
  <c r="BB1157" i="1"/>
  <c r="BN1157" i="1"/>
  <c r="BP1157" i="1"/>
  <c r="G1158" i="1"/>
  <c r="J1158" i="1"/>
  <c r="V1158" i="1"/>
  <c r="AK1158" i="1"/>
  <c r="AZ1158" i="1"/>
  <c r="BB1158" i="1"/>
  <c r="BN1158" i="1"/>
  <c r="BP1158" i="1"/>
  <c r="G1159" i="1"/>
  <c r="J1159" i="1"/>
  <c r="V1159" i="1"/>
  <c r="AK1159" i="1"/>
  <c r="AZ1159" i="1"/>
  <c r="BB1159" i="1"/>
  <c r="BN1159" i="1"/>
  <c r="BP1159" i="1"/>
  <c r="G1160" i="1"/>
  <c r="J1160" i="1"/>
  <c r="V1160" i="1"/>
  <c r="AK1160" i="1"/>
  <c r="AZ1160" i="1"/>
  <c r="BB1160" i="1"/>
  <c r="BN1160" i="1"/>
  <c r="BP1160" i="1"/>
  <c r="G1161" i="1"/>
  <c r="J1161" i="1"/>
  <c r="V1161" i="1"/>
  <c r="AK1161" i="1"/>
  <c r="AZ1161" i="1"/>
  <c r="BB1161" i="1"/>
  <c r="BN1161" i="1"/>
  <c r="BP1161" i="1"/>
  <c r="G1162" i="1"/>
  <c r="J1162" i="1"/>
  <c r="V1162" i="1"/>
  <c r="AK1162" i="1"/>
  <c r="AZ1162" i="1"/>
  <c r="BB1162" i="1"/>
  <c r="BN1162" i="1"/>
  <c r="BP1162" i="1"/>
  <c r="G1163" i="1"/>
  <c r="J1163" i="1"/>
  <c r="V1163" i="1"/>
  <c r="AK1163" i="1"/>
  <c r="AZ1163" i="1"/>
  <c r="BB1163" i="1"/>
  <c r="BN1163" i="1"/>
  <c r="BP1163" i="1"/>
  <c r="G1164" i="1"/>
  <c r="J1164" i="1"/>
  <c r="V1164" i="1"/>
  <c r="AK1164" i="1"/>
  <c r="AZ1164" i="1"/>
  <c r="BB1164" i="1"/>
  <c r="BN1164" i="1"/>
  <c r="BP1164" i="1"/>
  <c r="G1165" i="1"/>
  <c r="J1165" i="1"/>
  <c r="V1165" i="1"/>
  <c r="AK1165" i="1"/>
  <c r="AZ1165" i="1"/>
  <c r="BB1165" i="1"/>
  <c r="BN1165" i="1"/>
  <c r="BP1165" i="1"/>
  <c r="G1166" i="1"/>
  <c r="J1166" i="1"/>
  <c r="V1166" i="1"/>
  <c r="AK1166" i="1"/>
  <c r="AZ1166" i="1"/>
  <c r="BB1166" i="1"/>
  <c r="BN1166" i="1"/>
  <c r="BP1166" i="1"/>
  <c r="G1167" i="1"/>
  <c r="J1167" i="1"/>
  <c r="V1167" i="1"/>
  <c r="AK1167" i="1"/>
  <c r="AZ1167" i="1"/>
  <c r="BB1167" i="1"/>
  <c r="BN1167" i="1"/>
  <c r="BP1167" i="1"/>
  <c r="G1168" i="1"/>
  <c r="J1168" i="1"/>
  <c r="V1168" i="1"/>
  <c r="AK1168" i="1"/>
  <c r="AZ1168" i="1"/>
  <c r="BB1168" i="1"/>
  <c r="BN1168" i="1"/>
  <c r="BP1168" i="1"/>
  <c r="G1169" i="1"/>
  <c r="J1169" i="1"/>
  <c r="V1169" i="1"/>
  <c r="AK1169" i="1"/>
  <c r="AZ1169" i="1"/>
  <c r="BB1169" i="1"/>
  <c r="BN1169" i="1"/>
  <c r="BP1169" i="1"/>
  <c r="G1170" i="1"/>
  <c r="J1170" i="1"/>
  <c r="V1170" i="1"/>
  <c r="AK1170" i="1"/>
  <c r="AZ1170" i="1"/>
  <c r="BB1170" i="1"/>
  <c r="BN1170" i="1"/>
  <c r="BP1170" i="1"/>
  <c r="G1171" i="1"/>
  <c r="J1171" i="1"/>
  <c r="V1171" i="1"/>
  <c r="AK1171" i="1"/>
  <c r="AZ1171" i="1"/>
  <c r="BB1171" i="1"/>
  <c r="BN1171" i="1"/>
  <c r="BP1171" i="1"/>
  <c r="G1172" i="1"/>
  <c r="J1172" i="1"/>
  <c r="V1172" i="1"/>
  <c r="AK1172" i="1"/>
  <c r="AZ1172" i="1"/>
  <c r="BB1172" i="1"/>
  <c r="BN1172" i="1"/>
  <c r="BP1172" i="1"/>
  <c r="G1173" i="1"/>
  <c r="J1173" i="1"/>
  <c r="V1173" i="1"/>
  <c r="AK1173" i="1"/>
  <c r="AZ1173" i="1"/>
  <c r="BB1173" i="1"/>
  <c r="BN1173" i="1"/>
  <c r="BP1173" i="1"/>
  <c r="G1174" i="1"/>
  <c r="J1174" i="1"/>
  <c r="V1174" i="1"/>
  <c r="AK1174" i="1"/>
  <c r="AZ1174" i="1"/>
  <c r="BB1174" i="1"/>
  <c r="BN1174" i="1"/>
  <c r="BP1174" i="1"/>
  <c r="G1175" i="1"/>
  <c r="J1175" i="1"/>
  <c r="V1175" i="1"/>
  <c r="AK1175" i="1"/>
  <c r="AZ1175" i="1"/>
  <c r="BB1175" i="1"/>
  <c r="BN1175" i="1"/>
  <c r="BP1175" i="1"/>
  <c r="G1176" i="1"/>
  <c r="J1176" i="1"/>
  <c r="V1176" i="1"/>
  <c r="AK1176" i="1"/>
  <c r="AZ1176" i="1"/>
  <c r="BB1176" i="1"/>
  <c r="BN1176" i="1"/>
  <c r="BP1176" i="1"/>
  <c r="G1177" i="1"/>
  <c r="J1177" i="1"/>
  <c r="V1177" i="1"/>
  <c r="AK1177" i="1"/>
  <c r="AZ1177" i="1"/>
  <c r="BB1177" i="1"/>
  <c r="BN1177" i="1"/>
  <c r="BP1177" i="1"/>
  <c r="G1178" i="1"/>
  <c r="J1178" i="1"/>
  <c r="V1178" i="1"/>
  <c r="AK1178" i="1"/>
  <c r="AZ1178" i="1"/>
  <c r="BB1178" i="1"/>
  <c r="BN1178" i="1"/>
  <c r="BP1178" i="1"/>
  <c r="G1179" i="1"/>
  <c r="J1179" i="1"/>
  <c r="V1179" i="1"/>
  <c r="AK1179" i="1"/>
  <c r="AZ1179" i="1"/>
  <c r="BB1179" i="1"/>
  <c r="BN1179" i="1"/>
  <c r="BP1179" i="1"/>
  <c r="G1180" i="1"/>
  <c r="J1180" i="1"/>
  <c r="V1180" i="1"/>
  <c r="AK1180" i="1"/>
  <c r="AZ1180" i="1"/>
  <c r="BB1180" i="1"/>
  <c r="BN1180" i="1"/>
  <c r="BP1180" i="1"/>
  <c r="G1181" i="1"/>
  <c r="J1181" i="1"/>
  <c r="V1181" i="1"/>
  <c r="AK1181" i="1"/>
  <c r="AZ1181" i="1"/>
  <c r="BB1181" i="1"/>
  <c r="BN1181" i="1"/>
  <c r="BP1181" i="1"/>
  <c r="G1182" i="1"/>
  <c r="J1182" i="1"/>
  <c r="V1182" i="1"/>
  <c r="AK1182" i="1"/>
  <c r="AZ1182" i="1"/>
  <c r="BB1182" i="1"/>
  <c r="BN1182" i="1"/>
  <c r="BP1182" i="1"/>
  <c r="G1183" i="1"/>
  <c r="J1183" i="1"/>
  <c r="V1183" i="1"/>
  <c r="AK1183" i="1"/>
  <c r="AZ1183" i="1"/>
  <c r="BB1183" i="1"/>
  <c r="BN1183" i="1"/>
  <c r="BP1183" i="1"/>
  <c r="G1184" i="1"/>
  <c r="J1184" i="1"/>
  <c r="V1184" i="1"/>
  <c r="AK1184" i="1"/>
  <c r="AZ1184" i="1"/>
  <c r="BB1184" i="1"/>
  <c r="BN1184" i="1"/>
  <c r="BP1184" i="1"/>
  <c r="G1185" i="1"/>
  <c r="J1185" i="1"/>
  <c r="V1185" i="1"/>
  <c r="AK1185" i="1"/>
  <c r="AZ1185" i="1"/>
  <c r="BB1185" i="1"/>
  <c r="BN1185" i="1"/>
  <c r="BP1185" i="1"/>
  <c r="G1186" i="1"/>
  <c r="J1186" i="1"/>
  <c r="V1186" i="1"/>
  <c r="AK1186" i="1"/>
  <c r="AZ1186" i="1"/>
  <c r="BB1186" i="1"/>
  <c r="BN1186" i="1"/>
  <c r="BP1186" i="1"/>
  <c r="G1187" i="1"/>
  <c r="J1187" i="1"/>
  <c r="V1187" i="1"/>
  <c r="AK1187" i="1"/>
  <c r="AZ1187" i="1"/>
  <c r="BB1187" i="1"/>
  <c r="BN1187" i="1"/>
  <c r="BP1187" i="1"/>
  <c r="G1188" i="1"/>
  <c r="J1188" i="1"/>
  <c r="V1188" i="1"/>
  <c r="AK1188" i="1"/>
  <c r="AZ1188" i="1"/>
  <c r="BB1188" i="1"/>
  <c r="BN1188" i="1"/>
  <c r="BP1188" i="1"/>
  <c r="G1189" i="1"/>
  <c r="J1189" i="1"/>
  <c r="V1189" i="1"/>
  <c r="AK1189" i="1"/>
  <c r="AZ1189" i="1"/>
  <c r="BB1189" i="1"/>
  <c r="BN1189" i="1"/>
  <c r="BP1189" i="1"/>
  <c r="G1190" i="1"/>
  <c r="J1190" i="1"/>
  <c r="V1190" i="1"/>
  <c r="AK1190" i="1"/>
  <c r="AZ1190" i="1"/>
  <c r="BB1190" i="1"/>
  <c r="BN1190" i="1"/>
  <c r="BP1190" i="1"/>
  <c r="G1191" i="1"/>
  <c r="J1191" i="1"/>
  <c r="V1191" i="1"/>
  <c r="AK1191" i="1"/>
  <c r="AZ1191" i="1"/>
  <c r="BB1191" i="1"/>
  <c r="BN1191" i="1"/>
  <c r="BP1191" i="1"/>
  <c r="G1192" i="1"/>
  <c r="J1192" i="1"/>
  <c r="V1192" i="1"/>
  <c r="AK1192" i="1"/>
  <c r="AZ1192" i="1"/>
  <c r="BB1192" i="1"/>
  <c r="BN1192" i="1"/>
  <c r="BP1192" i="1"/>
  <c r="G1193" i="1"/>
  <c r="J1193" i="1"/>
  <c r="V1193" i="1"/>
  <c r="AK1193" i="1"/>
  <c r="AZ1193" i="1"/>
  <c r="BB1193" i="1"/>
  <c r="BN1193" i="1"/>
  <c r="BP1193" i="1"/>
  <c r="G1194" i="1"/>
  <c r="J1194" i="1"/>
  <c r="V1194" i="1"/>
  <c r="AK1194" i="1"/>
  <c r="AZ1194" i="1"/>
  <c r="BB1194" i="1"/>
  <c r="BN1194" i="1"/>
  <c r="BP1194" i="1"/>
  <c r="G1195" i="1"/>
  <c r="J1195" i="1"/>
  <c r="V1195" i="1"/>
  <c r="AK1195" i="1"/>
  <c r="AZ1195" i="1"/>
  <c r="BB1195" i="1"/>
  <c r="BN1195" i="1"/>
  <c r="BP1195" i="1"/>
  <c r="G1196" i="1"/>
  <c r="J1196" i="1"/>
  <c r="V1196" i="1"/>
  <c r="AK1196" i="1"/>
  <c r="AZ1196" i="1"/>
  <c r="BB1196" i="1"/>
  <c r="BN1196" i="1"/>
  <c r="BP1196" i="1"/>
  <c r="G1197" i="1"/>
  <c r="J1197" i="1"/>
  <c r="V1197" i="1"/>
  <c r="AK1197" i="1"/>
  <c r="AZ1197" i="1"/>
  <c r="BB1197" i="1"/>
  <c r="BN1197" i="1"/>
  <c r="BP1197" i="1"/>
  <c r="G1198" i="1"/>
  <c r="J1198" i="1"/>
  <c r="V1198" i="1"/>
  <c r="AK1198" i="1"/>
  <c r="AZ1198" i="1"/>
  <c r="BB1198" i="1"/>
  <c r="BN1198" i="1"/>
  <c r="BP1198" i="1"/>
  <c r="G1199" i="1"/>
  <c r="J1199" i="1"/>
  <c r="V1199" i="1"/>
  <c r="AK1199" i="1"/>
  <c r="AZ1199" i="1"/>
  <c r="BB1199" i="1"/>
  <c r="BN1199" i="1"/>
  <c r="BP1199" i="1"/>
  <c r="G1200" i="1"/>
  <c r="J1200" i="1"/>
  <c r="V1200" i="1"/>
  <c r="AK1200" i="1"/>
  <c r="AZ1200" i="1"/>
  <c r="BB1200" i="1"/>
  <c r="BN1200" i="1"/>
  <c r="BP1200" i="1"/>
  <c r="G1201" i="1"/>
  <c r="J1201" i="1"/>
  <c r="V1201" i="1"/>
  <c r="AK1201" i="1"/>
  <c r="AZ1201" i="1"/>
  <c r="BB1201" i="1"/>
  <c r="BN1201" i="1"/>
  <c r="BP1201" i="1"/>
  <c r="G1202" i="1"/>
  <c r="J1202" i="1"/>
  <c r="V1202" i="1"/>
  <c r="AK1202" i="1"/>
  <c r="AZ1202" i="1"/>
  <c r="BB1202" i="1"/>
  <c r="BN1202" i="1"/>
  <c r="BP1202" i="1"/>
  <c r="G1203" i="1"/>
  <c r="J1203" i="1"/>
  <c r="V1203" i="1"/>
  <c r="AK1203" i="1"/>
  <c r="AZ1203" i="1"/>
  <c r="BB1203" i="1"/>
  <c r="BN1203" i="1"/>
  <c r="BP1203" i="1"/>
  <c r="G1204" i="1"/>
  <c r="J1204" i="1"/>
  <c r="V1204" i="1"/>
  <c r="AK1204" i="1"/>
  <c r="AZ1204" i="1"/>
  <c r="BB1204" i="1"/>
  <c r="BN1204" i="1"/>
  <c r="BP1204" i="1"/>
  <c r="G1205" i="1"/>
  <c r="J1205" i="1"/>
  <c r="V1205" i="1"/>
  <c r="AK1205" i="1"/>
  <c r="AZ1205" i="1"/>
  <c r="BB1205" i="1"/>
  <c r="BN1205" i="1"/>
  <c r="BP1205" i="1"/>
  <c r="G1206" i="1"/>
  <c r="J1206" i="1"/>
  <c r="V1206" i="1"/>
  <c r="AK1206" i="1"/>
  <c r="AZ1206" i="1"/>
  <c r="BB1206" i="1"/>
  <c r="BN1206" i="1"/>
  <c r="BP1206" i="1"/>
  <c r="G1207" i="1"/>
  <c r="J1207" i="1"/>
  <c r="V1207" i="1"/>
  <c r="AK1207" i="1"/>
  <c r="AZ1207" i="1"/>
  <c r="BB1207" i="1"/>
  <c r="BN1207" i="1"/>
  <c r="BP1207" i="1"/>
  <c r="G1208" i="1"/>
  <c r="J1208" i="1"/>
  <c r="V1208" i="1"/>
  <c r="AK1208" i="1"/>
  <c r="AZ1208" i="1"/>
  <c r="BB1208" i="1"/>
  <c r="BN1208" i="1"/>
  <c r="BP1208" i="1"/>
  <c r="G1209" i="1"/>
  <c r="J1209" i="1"/>
  <c r="V1209" i="1"/>
  <c r="AK1209" i="1"/>
  <c r="AZ1209" i="1"/>
  <c r="BB1209" i="1"/>
  <c r="BN1209" i="1"/>
  <c r="BP1209" i="1"/>
  <c r="G1210" i="1"/>
  <c r="J1210" i="1"/>
  <c r="V1210" i="1"/>
  <c r="AK1210" i="1"/>
  <c r="AZ1210" i="1"/>
  <c r="BB1210" i="1"/>
  <c r="BN1210" i="1"/>
  <c r="BP1210" i="1"/>
  <c r="G1211" i="1"/>
  <c r="J1211" i="1"/>
  <c r="V1211" i="1"/>
  <c r="AK1211" i="1"/>
  <c r="AZ1211" i="1"/>
  <c r="BB1211" i="1"/>
  <c r="BN1211" i="1"/>
  <c r="BP1211" i="1"/>
  <c r="G1212" i="1"/>
  <c r="J1212" i="1"/>
  <c r="V1212" i="1"/>
  <c r="AK1212" i="1"/>
  <c r="AZ1212" i="1"/>
  <c r="BB1212" i="1"/>
  <c r="BN1212" i="1"/>
  <c r="BP1212" i="1"/>
  <c r="G1213" i="1"/>
  <c r="J1213" i="1"/>
  <c r="V1213" i="1"/>
  <c r="AK1213" i="1"/>
  <c r="AZ1213" i="1"/>
  <c r="BB1213" i="1"/>
  <c r="BN1213" i="1"/>
  <c r="BP1213" i="1"/>
  <c r="G1214" i="1"/>
  <c r="J1214" i="1"/>
  <c r="V1214" i="1"/>
  <c r="AK1214" i="1"/>
  <c r="AZ1214" i="1"/>
  <c r="BB1214" i="1"/>
  <c r="BN1214" i="1"/>
  <c r="BP1214" i="1"/>
  <c r="G1215" i="1"/>
  <c r="J1215" i="1"/>
  <c r="V1215" i="1"/>
  <c r="AK1215" i="1"/>
  <c r="AZ1215" i="1"/>
  <c r="BB1215" i="1"/>
  <c r="BN1215" i="1"/>
  <c r="BP1215" i="1"/>
  <c r="G1216" i="1"/>
  <c r="J1216" i="1"/>
  <c r="V1216" i="1"/>
  <c r="AK1216" i="1"/>
  <c r="AZ1216" i="1"/>
  <c r="BB1216" i="1"/>
  <c r="BN1216" i="1"/>
  <c r="BP1216" i="1"/>
  <c r="G1217" i="1"/>
  <c r="J1217" i="1"/>
  <c r="V1217" i="1"/>
  <c r="AK1217" i="1"/>
  <c r="AZ1217" i="1"/>
  <c r="BB1217" i="1"/>
  <c r="BN1217" i="1"/>
  <c r="BP1217" i="1"/>
  <c r="G1218" i="1"/>
  <c r="J1218" i="1"/>
  <c r="V1218" i="1"/>
  <c r="AK1218" i="1"/>
  <c r="AZ1218" i="1"/>
  <c r="BB1218" i="1"/>
  <c r="BN1218" i="1"/>
  <c r="BP1218" i="1"/>
  <c r="G1219" i="1"/>
  <c r="J1219" i="1"/>
  <c r="V1219" i="1"/>
  <c r="AK1219" i="1"/>
  <c r="AZ1219" i="1"/>
  <c r="BB1219" i="1"/>
  <c r="BN1219" i="1"/>
  <c r="BP1219" i="1"/>
  <c r="G1220" i="1"/>
  <c r="J1220" i="1"/>
  <c r="V1220" i="1"/>
  <c r="AK1220" i="1"/>
  <c r="AZ1220" i="1"/>
  <c r="BB1220" i="1"/>
  <c r="BN1220" i="1"/>
  <c r="BP1220" i="1"/>
  <c r="G1221" i="1"/>
  <c r="J1221" i="1"/>
  <c r="V1221" i="1"/>
  <c r="AK1221" i="1"/>
  <c r="AZ1221" i="1"/>
  <c r="BB1221" i="1"/>
  <c r="BN1221" i="1"/>
  <c r="BP1221" i="1"/>
  <c r="G1222" i="1"/>
  <c r="J1222" i="1"/>
  <c r="V1222" i="1"/>
  <c r="AK1222" i="1"/>
  <c r="AZ1222" i="1"/>
  <c r="BB1222" i="1"/>
  <c r="BN1222" i="1"/>
  <c r="BP1222" i="1"/>
  <c r="G1223" i="1"/>
  <c r="J1223" i="1"/>
  <c r="V1223" i="1"/>
  <c r="AK1223" i="1"/>
  <c r="AZ1223" i="1"/>
  <c r="BB1223" i="1"/>
  <c r="BN1223" i="1"/>
  <c r="BP1223" i="1"/>
  <c r="G1224" i="1"/>
  <c r="J1224" i="1"/>
  <c r="V1224" i="1"/>
  <c r="AK1224" i="1"/>
  <c r="AZ1224" i="1"/>
  <c r="BB1224" i="1"/>
  <c r="BN1224" i="1"/>
  <c r="BP1224" i="1"/>
  <c r="G1225" i="1"/>
  <c r="J1225" i="1"/>
  <c r="V1225" i="1"/>
  <c r="AK1225" i="1"/>
  <c r="AZ1225" i="1"/>
  <c r="BB1225" i="1"/>
  <c r="BN1225" i="1"/>
  <c r="BP1225" i="1"/>
  <c r="G1226" i="1"/>
  <c r="J1226" i="1"/>
  <c r="V1226" i="1"/>
  <c r="AK1226" i="1"/>
  <c r="AZ1226" i="1"/>
  <c r="BB1226" i="1"/>
  <c r="BN1226" i="1"/>
  <c r="BP1226" i="1"/>
  <c r="G1227" i="1"/>
  <c r="J1227" i="1"/>
  <c r="V1227" i="1"/>
  <c r="AK1227" i="1"/>
  <c r="AZ1227" i="1"/>
  <c r="BB1227" i="1"/>
  <c r="BN1227" i="1"/>
  <c r="BP1227" i="1"/>
  <c r="G1228" i="1"/>
  <c r="J1228" i="1"/>
  <c r="V1228" i="1"/>
  <c r="AK1228" i="1"/>
  <c r="AZ1228" i="1"/>
  <c r="BB1228" i="1"/>
  <c r="BN1228" i="1"/>
  <c r="BP1228" i="1"/>
  <c r="G1229" i="1"/>
  <c r="J1229" i="1"/>
  <c r="V1229" i="1"/>
  <c r="AK1229" i="1"/>
  <c r="AZ1229" i="1"/>
  <c r="BB1229" i="1"/>
  <c r="BN1229" i="1"/>
  <c r="BP1229" i="1"/>
  <c r="G1230" i="1"/>
  <c r="J1230" i="1"/>
  <c r="V1230" i="1"/>
  <c r="AK1230" i="1"/>
  <c r="AZ1230" i="1"/>
  <c r="BB1230" i="1"/>
  <c r="BN1230" i="1"/>
  <c r="BP1230" i="1"/>
  <c r="G1231" i="1"/>
  <c r="J1231" i="1"/>
  <c r="V1231" i="1"/>
  <c r="AK1231" i="1"/>
  <c r="AZ1231" i="1"/>
  <c r="BB1231" i="1"/>
  <c r="BN1231" i="1"/>
  <c r="BP1231" i="1"/>
  <c r="G1232" i="1"/>
  <c r="J1232" i="1"/>
  <c r="V1232" i="1"/>
  <c r="AK1232" i="1"/>
  <c r="AZ1232" i="1"/>
  <c r="BB1232" i="1"/>
  <c r="BN1232" i="1"/>
  <c r="BP1232" i="1"/>
  <c r="G1233" i="1"/>
  <c r="J1233" i="1"/>
  <c r="V1233" i="1"/>
  <c r="AK1233" i="1"/>
  <c r="AZ1233" i="1"/>
  <c r="BB1233" i="1"/>
  <c r="BN1233" i="1"/>
  <c r="BP1233" i="1"/>
  <c r="G1234" i="1"/>
  <c r="J1234" i="1"/>
  <c r="V1234" i="1"/>
  <c r="AK1234" i="1"/>
  <c r="AZ1234" i="1"/>
  <c r="BB1234" i="1"/>
  <c r="BN1234" i="1"/>
  <c r="BP1234" i="1"/>
  <c r="G1235" i="1"/>
  <c r="J1235" i="1"/>
  <c r="V1235" i="1"/>
  <c r="AK1235" i="1"/>
  <c r="AZ1235" i="1"/>
  <c r="BB1235" i="1"/>
  <c r="BN1235" i="1"/>
  <c r="BP1235" i="1"/>
  <c r="G1236" i="1"/>
  <c r="J1236" i="1"/>
  <c r="V1236" i="1"/>
  <c r="AK1236" i="1"/>
  <c r="AZ1236" i="1"/>
  <c r="BB1236" i="1"/>
  <c r="BN1236" i="1"/>
  <c r="BP1236" i="1"/>
  <c r="G1237" i="1"/>
  <c r="J1237" i="1"/>
  <c r="V1237" i="1"/>
  <c r="AK1237" i="1"/>
  <c r="AZ1237" i="1"/>
  <c r="BB1237" i="1"/>
  <c r="BN1237" i="1"/>
  <c r="BP1237" i="1"/>
  <c r="G1238" i="1"/>
  <c r="J1238" i="1"/>
  <c r="V1238" i="1"/>
  <c r="AK1238" i="1"/>
  <c r="AZ1238" i="1"/>
  <c r="BB1238" i="1"/>
  <c r="BN1238" i="1"/>
  <c r="BP1238" i="1"/>
  <c r="G1239" i="1"/>
  <c r="J1239" i="1"/>
  <c r="V1239" i="1"/>
  <c r="AK1239" i="1"/>
  <c r="AZ1239" i="1"/>
  <c r="BB1239" i="1"/>
  <c r="BN1239" i="1"/>
  <c r="BP1239" i="1"/>
  <c r="G1240" i="1"/>
  <c r="J1240" i="1"/>
  <c r="V1240" i="1"/>
  <c r="AK1240" i="1"/>
  <c r="AZ1240" i="1"/>
  <c r="BB1240" i="1"/>
  <c r="BN1240" i="1"/>
  <c r="BP1240" i="1"/>
  <c r="G1241" i="1"/>
  <c r="J1241" i="1"/>
  <c r="V1241" i="1"/>
  <c r="AK1241" i="1"/>
  <c r="AZ1241" i="1"/>
  <c r="BB1241" i="1"/>
  <c r="BN1241" i="1"/>
  <c r="BP1241" i="1"/>
  <c r="G1242" i="1"/>
  <c r="J1242" i="1"/>
  <c r="V1242" i="1"/>
  <c r="AK1242" i="1"/>
  <c r="AZ1242" i="1"/>
  <c r="BB1242" i="1"/>
  <c r="BN1242" i="1"/>
  <c r="BP1242" i="1"/>
  <c r="G1243" i="1"/>
  <c r="J1243" i="1"/>
  <c r="V1243" i="1"/>
  <c r="AK1243" i="1"/>
  <c r="AZ1243" i="1"/>
  <c r="BB1243" i="1"/>
  <c r="BN1243" i="1"/>
  <c r="BP1243" i="1"/>
  <c r="G1244" i="1"/>
  <c r="J1244" i="1"/>
  <c r="V1244" i="1"/>
  <c r="AK1244" i="1"/>
  <c r="AZ1244" i="1"/>
  <c r="BB1244" i="1"/>
  <c r="BN1244" i="1"/>
  <c r="BP1244" i="1"/>
  <c r="G1245" i="1"/>
  <c r="J1245" i="1"/>
  <c r="V1245" i="1"/>
  <c r="AK1245" i="1"/>
  <c r="AZ1245" i="1"/>
  <c r="BB1245" i="1"/>
  <c r="BN1245" i="1"/>
  <c r="BP1245" i="1"/>
  <c r="G1246" i="1"/>
  <c r="J1246" i="1"/>
  <c r="V1246" i="1"/>
  <c r="AK1246" i="1"/>
  <c r="AZ1246" i="1"/>
  <c r="BB1246" i="1"/>
  <c r="BN1246" i="1"/>
  <c r="BP1246" i="1"/>
  <c r="G1247" i="1"/>
  <c r="J1247" i="1"/>
  <c r="V1247" i="1"/>
  <c r="AK1247" i="1"/>
  <c r="AZ1247" i="1"/>
  <c r="BB1247" i="1"/>
  <c r="BN1247" i="1"/>
  <c r="BP1247" i="1"/>
  <c r="G1248" i="1"/>
  <c r="J1248" i="1"/>
  <c r="V1248" i="1"/>
  <c r="AK1248" i="1"/>
  <c r="AZ1248" i="1"/>
  <c r="BB1248" i="1"/>
  <c r="BN1248" i="1"/>
  <c r="BP1248" i="1"/>
  <c r="G1249" i="1"/>
  <c r="J1249" i="1"/>
  <c r="V1249" i="1"/>
  <c r="AK1249" i="1"/>
  <c r="AZ1249" i="1"/>
  <c r="BB1249" i="1"/>
  <c r="BN1249" i="1"/>
  <c r="BP1249" i="1"/>
  <c r="G1250" i="1"/>
  <c r="J1250" i="1"/>
  <c r="V1250" i="1"/>
  <c r="AK1250" i="1"/>
  <c r="AZ1250" i="1"/>
  <c r="BB1250" i="1"/>
  <c r="BN1250" i="1"/>
  <c r="BP1250" i="1"/>
  <c r="G1251" i="1"/>
  <c r="J1251" i="1"/>
  <c r="V1251" i="1"/>
  <c r="AK1251" i="1"/>
  <c r="AZ1251" i="1"/>
  <c r="BB1251" i="1"/>
  <c r="BN1251" i="1"/>
  <c r="BP1251" i="1"/>
  <c r="G1252" i="1"/>
  <c r="J1252" i="1"/>
  <c r="V1252" i="1"/>
  <c r="AK1252" i="1"/>
  <c r="AZ1252" i="1"/>
  <c r="BB1252" i="1"/>
  <c r="BN1252" i="1"/>
  <c r="BP1252" i="1"/>
  <c r="G1253" i="1"/>
  <c r="J1253" i="1"/>
  <c r="V1253" i="1"/>
  <c r="AK1253" i="1"/>
  <c r="AZ1253" i="1"/>
  <c r="BB1253" i="1"/>
  <c r="BN1253" i="1"/>
  <c r="BP1253" i="1"/>
  <c r="G1254" i="1"/>
  <c r="J1254" i="1"/>
  <c r="V1254" i="1"/>
  <c r="AK1254" i="1"/>
  <c r="AZ1254" i="1"/>
  <c r="BB1254" i="1"/>
  <c r="BN1254" i="1"/>
  <c r="BP1254" i="1"/>
  <c r="G1255" i="1"/>
  <c r="J1255" i="1"/>
  <c r="V1255" i="1"/>
  <c r="AK1255" i="1"/>
  <c r="AZ1255" i="1"/>
  <c r="BB1255" i="1"/>
  <c r="BN1255" i="1"/>
  <c r="BP1255" i="1"/>
  <c r="G1256" i="1"/>
  <c r="J1256" i="1"/>
  <c r="V1256" i="1"/>
  <c r="AK1256" i="1"/>
  <c r="AZ1256" i="1"/>
  <c r="BB1256" i="1"/>
  <c r="BN1256" i="1"/>
  <c r="BP1256" i="1"/>
  <c r="G1257" i="1"/>
  <c r="J1257" i="1"/>
  <c r="V1257" i="1"/>
  <c r="AK1257" i="1"/>
  <c r="AZ1257" i="1"/>
  <c r="BB1257" i="1"/>
  <c r="BN1257" i="1"/>
  <c r="BP1257" i="1"/>
  <c r="G1258" i="1"/>
  <c r="J1258" i="1"/>
  <c r="V1258" i="1"/>
  <c r="AK1258" i="1"/>
  <c r="AZ1258" i="1"/>
  <c r="BB1258" i="1"/>
  <c r="BN1258" i="1"/>
  <c r="BP1258" i="1"/>
  <c r="G1259" i="1"/>
  <c r="J1259" i="1"/>
  <c r="V1259" i="1"/>
  <c r="AK1259" i="1"/>
  <c r="AZ1259" i="1"/>
  <c r="BB1259" i="1"/>
  <c r="BN1259" i="1"/>
  <c r="BP1259" i="1"/>
  <c r="G1260" i="1"/>
  <c r="J1260" i="1"/>
  <c r="V1260" i="1"/>
  <c r="AK1260" i="1"/>
  <c r="AZ1260" i="1"/>
  <c r="BB1260" i="1"/>
  <c r="BN1260" i="1"/>
  <c r="BP1260" i="1"/>
  <c r="G1261" i="1"/>
  <c r="J1261" i="1"/>
  <c r="V1261" i="1"/>
  <c r="AK1261" i="1"/>
  <c r="AZ1261" i="1"/>
  <c r="BB1261" i="1"/>
  <c r="BN1261" i="1"/>
  <c r="BP1261" i="1"/>
  <c r="G1262" i="1"/>
  <c r="J1262" i="1"/>
  <c r="V1262" i="1"/>
  <c r="AK1262" i="1"/>
  <c r="AZ1262" i="1"/>
  <c r="BB1262" i="1"/>
  <c r="BN1262" i="1"/>
  <c r="BP1262" i="1"/>
  <c r="G1263" i="1"/>
  <c r="J1263" i="1"/>
  <c r="V1263" i="1"/>
  <c r="AK1263" i="1"/>
  <c r="AZ1263" i="1"/>
  <c r="BB1263" i="1"/>
  <c r="BN1263" i="1"/>
  <c r="BP1263" i="1"/>
  <c r="G1264" i="1"/>
  <c r="J1264" i="1"/>
  <c r="V1264" i="1"/>
  <c r="AK1264" i="1"/>
  <c r="AZ1264" i="1"/>
  <c r="BB1264" i="1"/>
  <c r="BN1264" i="1"/>
  <c r="BP1264" i="1"/>
  <c r="G1265" i="1"/>
  <c r="J1265" i="1"/>
  <c r="V1265" i="1"/>
  <c r="AK1265" i="1"/>
  <c r="AZ1265" i="1"/>
  <c r="BB1265" i="1"/>
  <c r="BN1265" i="1"/>
  <c r="BP1265" i="1"/>
  <c r="G1266" i="1"/>
  <c r="J1266" i="1"/>
  <c r="V1266" i="1"/>
  <c r="AK1266" i="1"/>
  <c r="AZ1266" i="1"/>
  <c r="BB1266" i="1"/>
  <c r="BN1266" i="1"/>
  <c r="BP1266" i="1"/>
  <c r="G1267" i="1"/>
  <c r="J1267" i="1"/>
  <c r="V1267" i="1"/>
  <c r="AK1267" i="1"/>
  <c r="AZ1267" i="1"/>
  <c r="BB1267" i="1"/>
  <c r="BN1267" i="1"/>
  <c r="BP1267" i="1"/>
  <c r="G1268" i="1"/>
  <c r="J1268" i="1"/>
  <c r="V1268" i="1"/>
  <c r="AK1268" i="1"/>
  <c r="AZ1268" i="1"/>
  <c r="BB1268" i="1"/>
  <c r="BN1268" i="1"/>
  <c r="BP1268" i="1"/>
  <c r="G1269" i="1"/>
  <c r="J1269" i="1"/>
  <c r="V1269" i="1"/>
  <c r="AK1269" i="1"/>
  <c r="AZ1269" i="1"/>
  <c r="BB1269" i="1"/>
  <c r="BN1269" i="1"/>
  <c r="BP1269" i="1"/>
  <c r="G1270" i="1"/>
  <c r="J1270" i="1"/>
  <c r="V1270" i="1"/>
  <c r="AK1270" i="1"/>
  <c r="AZ1270" i="1"/>
  <c r="BB1270" i="1"/>
  <c r="BN1270" i="1"/>
  <c r="BP1270" i="1"/>
  <c r="G1271" i="1"/>
  <c r="J1271" i="1"/>
  <c r="V1271" i="1"/>
  <c r="AK1271" i="1"/>
  <c r="AZ1271" i="1"/>
  <c r="BB1271" i="1"/>
  <c r="BN1271" i="1"/>
  <c r="BP1271" i="1"/>
  <c r="G1272" i="1"/>
  <c r="J1272" i="1"/>
  <c r="V1272" i="1"/>
  <c r="AK1272" i="1"/>
  <c r="AZ1272" i="1"/>
  <c r="BB1272" i="1"/>
  <c r="BN1272" i="1"/>
  <c r="BP1272" i="1"/>
  <c r="G1273" i="1"/>
  <c r="J1273" i="1"/>
  <c r="V1273" i="1"/>
  <c r="AK1273" i="1"/>
  <c r="AZ1273" i="1"/>
  <c r="BB1273" i="1"/>
  <c r="BN1273" i="1"/>
  <c r="BP1273" i="1"/>
  <c r="G1274" i="1"/>
  <c r="J1274" i="1"/>
  <c r="V1274" i="1"/>
  <c r="AK1274" i="1"/>
  <c r="AZ1274" i="1"/>
  <c r="BB1274" i="1"/>
  <c r="BN1274" i="1"/>
  <c r="BP1274" i="1"/>
  <c r="G1275" i="1"/>
  <c r="J1275" i="1"/>
  <c r="V1275" i="1"/>
  <c r="AK1275" i="1"/>
  <c r="AZ1275" i="1"/>
  <c r="BB1275" i="1"/>
  <c r="BN1275" i="1"/>
  <c r="BP1275" i="1"/>
  <c r="G1276" i="1"/>
  <c r="J1276" i="1"/>
  <c r="V1276" i="1"/>
  <c r="AK1276" i="1"/>
  <c r="AZ1276" i="1"/>
  <c r="BB1276" i="1"/>
  <c r="BN1276" i="1"/>
  <c r="BP1276" i="1"/>
  <c r="G1277" i="1"/>
  <c r="J1277" i="1"/>
  <c r="V1277" i="1"/>
  <c r="AK1277" i="1"/>
  <c r="AZ1277" i="1"/>
  <c r="BB1277" i="1"/>
  <c r="BN1277" i="1"/>
  <c r="BP1277" i="1"/>
  <c r="G1278" i="1"/>
  <c r="J1278" i="1"/>
  <c r="V1278" i="1"/>
  <c r="AK1278" i="1"/>
  <c r="AZ1278" i="1"/>
  <c r="BB1278" i="1"/>
  <c r="BN1278" i="1"/>
  <c r="BP1278" i="1"/>
  <c r="G1279" i="1"/>
  <c r="J1279" i="1"/>
  <c r="V1279" i="1"/>
  <c r="AK1279" i="1"/>
  <c r="AZ1279" i="1"/>
  <c r="BB1279" i="1"/>
  <c r="BN1279" i="1"/>
  <c r="BP1279" i="1"/>
  <c r="G1280" i="1"/>
  <c r="J1280" i="1"/>
  <c r="V1280" i="1"/>
  <c r="AK1280" i="1"/>
  <c r="AZ1280" i="1"/>
  <c r="BB1280" i="1"/>
  <c r="BN1280" i="1"/>
  <c r="BP1280" i="1"/>
  <c r="G1281" i="1"/>
  <c r="J1281" i="1"/>
  <c r="V1281" i="1"/>
  <c r="AK1281" i="1"/>
  <c r="AZ1281" i="1"/>
  <c r="BB1281" i="1"/>
  <c r="BN1281" i="1"/>
  <c r="BP1281" i="1"/>
  <c r="G1282" i="1"/>
  <c r="J1282" i="1"/>
  <c r="V1282" i="1"/>
  <c r="AK1282" i="1"/>
  <c r="AZ1282" i="1"/>
  <c r="BB1282" i="1"/>
  <c r="BN1282" i="1"/>
  <c r="BP1282" i="1"/>
  <c r="G1283" i="1"/>
  <c r="J1283" i="1"/>
  <c r="V1283" i="1"/>
  <c r="AK1283" i="1"/>
  <c r="AZ1283" i="1"/>
  <c r="BB1283" i="1"/>
  <c r="BN1283" i="1"/>
  <c r="BP1283" i="1"/>
  <c r="G1284" i="1"/>
  <c r="J1284" i="1"/>
  <c r="V1284" i="1"/>
  <c r="AK1284" i="1"/>
  <c r="AZ1284" i="1"/>
  <c r="BB1284" i="1"/>
  <c r="BN1284" i="1"/>
  <c r="BP1284" i="1"/>
  <c r="G1285" i="1"/>
  <c r="J1285" i="1"/>
  <c r="V1285" i="1"/>
  <c r="AK1285" i="1"/>
  <c r="AZ1285" i="1"/>
  <c r="BB1285" i="1"/>
  <c r="BN1285" i="1"/>
  <c r="BP1285" i="1"/>
  <c r="G1286" i="1"/>
  <c r="J1286" i="1"/>
  <c r="V1286" i="1"/>
  <c r="AK1286" i="1"/>
  <c r="AZ1286" i="1"/>
  <c r="BB1286" i="1"/>
  <c r="BN1286" i="1"/>
  <c r="BP1286" i="1"/>
  <c r="G1287" i="1"/>
  <c r="J1287" i="1"/>
  <c r="V1287" i="1"/>
  <c r="AK1287" i="1"/>
  <c r="AZ1287" i="1"/>
  <c r="BB1287" i="1"/>
  <c r="BN1287" i="1"/>
  <c r="BP1287" i="1"/>
  <c r="G1288" i="1"/>
  <c r="J1288" i="1"/>
  <c r="V1288" i="1"/>
  <c r="AK1288" i="1"/>
  <c r="AZ1288" i="1"/>
  <c r="BB1288" i="1"/>
  <c r="BN1288" i="1"/>
  <c r="BP1288" i="1"/>
  <c r="G1289" i="1"/>
  <c r="J1289" i="1"/>
  <c r="V1289" i="1"/>
  <c r="AK1289" i="1"/>
  <c r="AZ1289" i="1"/>
  <c r="BB1289" i="1"/>
  <c r="BN1289" i="1"/>
  <c r="BP1289" i="1"/>
  <c r="G1290" i="1"/>
  <c r="J1290" i="1"/>
  <c r="V1290" i="1"/>
  <c r="AK1290" i="1"/>
  <c r="AZ1290" i="1"/>
  <c r="BB1290" i="1"/>
  <c r="BN1290" i="1"/>
  <c r="BP1290" i="1"/>
  <c r="G1291" i="1"/>
  <c r="J1291" i="1"/>
  <c r="V1291" i="1"/>
  <c r="AK1291" i="1"/>
  <c r="AZ1291" i="1"/>
  <c r="BB1291" i="1"/>
  <c r="BN1291" i="1"/>
  <c r="BP1291" i="1"/>
  <c r="G1292" i="1"/>
  <c r="J1292" i="1"/>
  <c r="V1292" i="1"/>
  <c r="AK1292" i="1"/>
  <c r="AZ1292" i="1"/>
  <c r="BB1292" i="1"/>
  <c r="BN1292" i="1"/>
  <c r="BP1292" i="1"/>
  <c r="G1293" i="1"/>
  <c r="J1293" i="1"/>
  <c r="V1293" i="1"/>
  <c r="AK1293" i="1"/>
  <c r="AZ1293" i="1"/>
  <c r="BB1293" i="1"/>
  <c r="BN1293" i="1"/>
  <c r="BP1293" i="1"/>
  <c r="G1294" i="1"/>
  <c r="J1294" i="1"/>
  <c r="V1294" i="1"/>
  <c r="AK1294" i="1"/>
  <c r="AZ1294" i="1"/>
  <c r="BB1294" i="1"/>
  <c r="BN1294" i="1"/>
  <c r="BP1294" i="1"/>
  <c r="G1295" i="1"/>
  <c r="J1295" i="1"/>
  <c r="V1295" i="1"/>
  <c r="AK1295" i="1"/>
  <c r="AZ1295" i="1"/>
  <c r="BB1295" i="1"/>
  <c r="BN1295" i="1"/>
  <c r="BP1295" i="1"/>
  <c r="G1296" i="1"/>
  <c r="J1296" i="1"/>
  <c r="V1296" i="1"/>
  <c r="AK1296" i="1"/>
  <c r="AZ1296" i="1"/>
  <c r="BB1296" i="1"/>
  <c r="BN1296" i="1"/>
  <c r="BP1296" i="1"/>
  <c r="G1297" i="1"/>
  <c r="J1297" i="1"/>
  <c r="V1297" i="1"/>
  <c r="AK1297" i="1"/>
  <c r="AZ1297" i="1"/>
  <c r="BB1297" i="1"/>
  <c r="BN1297" i="1"/>
  <c r="BP1297" i="1"/>
  <c r="G1298" i="1"/>
  <c r="J1298" i="1"/>
  <c r="V1298" i="1"/>
  <c r="AK1298" i="1"/>
  <c r="AZ1298" i="1"/>
  <c r="BB1298" i="1"/>
  <c r="BN1298" i="1"/>
  <c r="BP1298" i="1"/>
  <c r="G1299" i="1"/>
  <c r="J1299" i="1"/>
  <c r="V1299" i="1"/>
  <c r="AK1299" i="1"/>
  <c r="AZ1299" i="1"/>
  <c r="BB1299" i="1"/>
  <c r="BN1299" i="1"/>
  <c r="BP1299" i="1"/>
  <c r="G1300" i="1"/>
  <c r="J1300" i="1"/>
  <c r="V1300" i="1"/>
  <c r="AK1300" i="1"/>
  <c r="AZ1300" i="1"/>
  <c r="BB1300" i="1"/>
  <c r="BN1300" i="1"/>
  <c r="BP1300" i="1"/>
  <c r="G1301" i="1"/>
  <c r="J1301" i="1"/>
  <c r="V1301" i="1"/>
  <c r="AK1301" i="1"/>
  <c r="AZ1301" i="1"/>
  <c r="BB1301" i="1"/>
  <c r="BN1301" i="1"/>
  <c r="BP1301" i="1"/>
  <c r="G1302" i="1"/>
  <c r="J1302" i="1"/>
  <c r="V1302" i="1"/>
  <c r="AK1302" i="1"/>
  <c r="AZ1302" i="1"/>
  <c r="BB1302" i="1"/>
  <c r="BN1302" i="1"/>
  <c r="BP1302" i="1"/>
  <c r="G1303" i="1"/>
  <c r="J1303" i="1"/>
  <c r="V1303" i="1"/>
  <c r="AK1303" i="1"/>
  <c r="AZ1303" i="1"/>
  <c r="BB1303" i="1"/>
  <c r="BN1303" i="1"/>
  <c r="BP1303" i="1"/>
  <c r="G1304" i="1"/>
  <c r="J1304" i="1"/>
  <c r="V1304" i="1"/>
  <c r="AK1304" i="1"/>
  <c r="AZ1304" i="1"/>
  <c r="BB1304" i="1"/>
  <c r="BN1304" i="1"/>
  <c r="BP1304" i="1"/>
  <c r="G1305" i="1"/>
  <c r="J1305" i="1"/>
  <c r="V1305" i="1"/>
  <c r="AK1305" i="1"/>
  <c r="AZ1305" i="1"/>
  <c r="BB1305" i="1"/>
  <c r="BN1305" i="1"/>
  <c r="BP1305" i="1"/>
  <c r="G1306" i="1"/>
  <c r="J1306" i="1"/>
  <c r="V1306" i="1"/>
  <c r="AK1306" i="1"/>
  <c r="AZ1306" i="1"/>
  <c r="BB1306" i="1"/>
  <c r="BN1306" i="1"/>
  <c r="BP1306" i="1"/>
  <c r="G1307" i="1"/>
  <c r="J1307" i="1"/>
  <c r="V1307" i="1"/>
  <c r="AK1307" i="1"/>
  <c r="AZ1307" i="1"/>
  <c r="BB1307" i="1"/>
  <c r="BN1307" i="1"/>
  <c r="BP1307" i="1"/>
  <c r="G1308" i="1"/>
  <c r="J1308" i="1"/>
  <c r="V1308" i="1"/>
  <c r="AK1308" i="1"/>
  <c r="AZ1308" i="1"/>
  <c r="BB1308" i="1"/>
  <c r="BN1308" i="1"/>
  <c r="BP1308" i="1"/>
  <c r="G1309" i="1"/>
  <c r="J1309" i="1"/>
  <c r="V1309" i="1"/>
  <c r="AK1309" i="1"/>
  <c r="AZ1309" i="1"/>
  <c r="BB1309" i="1"/>
  <c r="BN1309" i="1"/>
  <c r="BP1309" i="1"/>
  <c r="G1310" i="1"/>
  <c r="J1310" i="1"/>
  <c r="V1310" i="1"/>
  <c r="AK1310" i="1"/>
  <c r="AZ1310" i="1"/>
  <c r="BB1310" i="1"/>
  <c r="BN1310" i="1"/>
  <c r="BP1310" i="1"/>
  <c r="G1311" i="1"/>
  <c r="J1311" i="1"/>
  <c r="V1311" i="1"/>
  <c r="AK1311" i="1"/>
  <c r="AZ1311" i="1"/>
  <c r="BB1311" i="1"/>
  <c r="BN1311" i="1"/>
  <c r="BP1311" i="1"/>
  <c r="G1312" i="1"/>
  <c r="J1312" i="1"/>
  <c r="V1312" i="1"/>
  <c r="AK1312" i="1"/>
  <c r="AZ1312" i="1"/>
  <c r="BB1312" i="1"/>
  <c r="BN1312" i="1"/>
  <c r="BP1312" i="1"/>
  <c r="G1313" i="1"/>
  <c r="J1313" i="1"/>
  <c r="V1313" i="1"/>
  <c r="AK1313" i="1"/>
  <c r="AZ1313" i="1"/>
  <c r="BB1313" i="1"/>
  <c r="BN1313" i="1"/>
  <c r="BP1313" i="1"/>
  <c r="G1314" i="1"/>
  <c r="J1314" i="1"/>
  <c r="V1314" i="1"/>
  <c r="AK1314" i="1"/>
  <c r="AZ1314" i="1"/>
  <c r="BB1314" i="1"/>
  <c r="BN1314" i="1"/>
  <c r="BP1314" i="1"/>
  <c r="G1315" i="1"/>
  <c r="J1315" i="1"/>
  <c r="V1315" i="1"/>
  <c r="AK1315" i="1"/>
  <c r="AZ1315" i="1"/>
  <c r="BB1315" i="1"/>
  <c r="BN1315" i="1"/>
  <c r="BP1315" i="1"/>
  <c r="G1316" i="1"/>
  <c r="J1316" i="1"/>
  <c r="V1316" i="1"/>
  <c r="AK1316" i="1"/>
  <c r="AZ1316" i="1"/>
  <c r="BB1316" i="1"/>
  <c r="BN1316" i="1"/>
  <c r="BP1316" i="1"/>
  <c r="G1317" i="1"/>
  <c r="J1317" i="1"/>
  <c r="V1317" i="1"/>
  <c r="AK1317" i="1"/>
  <c r="AZ1317" i="1"/>
  <c r="BB1317" i="1"/>
  <c r="BN1317" i="1"/>
  <c r="BP1317" i="1"/>
  <c r="G1318" i="1"/>
  <c r="J1318" i="1"/>
  <c r="V1318" i="1"/>
  <c r="AK1318" i="1"/>
  <c r="AZ1318" i="1"/>
  <c r="BB1318" i="1"/>
  <c r="BN1318" i="1"/>
  <c r="BP1318" i="1"/>
  <c r="G1319" i="1"/>
  <c r="J1319" i="1"/>
  <c r="V1319" i="1"/>
  <c r="AK1319" i="1"/>
  <c r="AZ1319" i="1"/>
  <c r="BB1319" i="1"/>
  <c r="BN1319" i="1"/>
  <c r="BP1319" i="1"/>
  <c r="G1320" i="1"/>
  <c r="J1320" i="1"/>
  <c r="V1320" i="1"/>
  <c r="AK1320" i="1"/>
  <c r="AZ1320" i="1"/>
  <c r="BB1320" i="1"/>
  <c r="BN1320" i="1"/>
  <c r="BP1320" i="1"/>
  <c r="G1321" i="1"/>
  <c r="J1321" i="1"/>
  <c r="V1321" i="1"/>
  <c r="AK1321" i="1"/>
  <c r="AZ1321" i="1"/>
  <c r="BB1321" i="1"/>
  <c r="BN1321" i="1"/>
  <c r="BP1321" i="1"/>
  <c r="G1322" i="1"/>
  <c r="J1322" i="1"/>
  <c r="V1322" i="1"/>
  <c r="AK1322" i="1"/>
  <c r="AZ1322" i="1"/>
  <c r="BB1322" i="1"/>
  <c r="BN1322" i="1"/>
  <c r="BP1322" i="1"/>
  <c r="G1323" i="1"/>
  <c r="J1323" i="1"/>
  <c r="V1323" i="1"/>
  <c r="AK1323" i="1"/>
  <c r="AZ1323" i="1"/>
  <c r="BB1323" i="1"/>
  <c r="BN1323" i="1"/>
  <c r="BP1323" i="1"/>
  <c r="G1324" i="1"/>
  <c r="J1324" i="1"/>
  <c r="V1324" i="1"/>
  <c r="AK1324" i="1"/>
  <c r="AZ1324" i="1"/>
  <c r="BB1324" i="1"/>
  <c r="BN1324" i="1"/>
  <c r="BP1324" i="1"/>
  <c r="G1325" i="1"/>
  <c r="J1325" i="1"/>
  <c r="V1325" i="1"/>
  <c r="AK1325" i="1"/>
  <c r="AZ1325" i="1"/>
  <c r="BB1325" i="1"/>
  <c r="BN1325" i="1"/>
  <c r="BP1325" i="1"/>
  <c r="G1326" i="1"/>
  <c r="J1326" i="1"/>
  <c r="V1326" i="1"/>
  <c r="AK1326" i="1"/>
  <c r="AZ1326" i="1"/>
  <c r="BB1326" i="1"/>
  <c r="BN1326" i="1"/>
  <c r="BP1326" i="1"/>
  <c r="G1327" i="1"/>
  <c r="J1327" i="1"/>
  <c r="V1327" i="1"/>
  <c r="AK1327" i="1"/>
  <c r="AZ1327" i="1"/>
  <c r="BB1327" i="1"/>
  <c r="BN1327" i="1"/>
  <c r="BP1327" i="1"/>
  <c r="G1328" i="1"/>
  <c r="J1328" i="1"/>
  <c r="V1328" i="1"/>
  <c r="AK1328" i="1"/>
  <c r="AZ1328" i="1"/>
  <c r="BB1328" i="1"/>
  <c r="BN1328" i="1"/>
  <c r="BP1328" i="1"/>
  <c r="G1329" i="1"/>
  <c r="J1329" i="1"/>
  <c r="V1329" i="1"/>
  <c r="AK1329" i="1"/>
  <c r="AZ1329" i="1"/>
  <c r="BB1329" i="1"/>
  <c r="BN1329" i="1"/>
  <c r="BP1329" i="1"/>
  <c r="G1330" i="1"/>
  <c r="J1330" i="1"/>
  <c r="V1330" i="1"/>
  <c r="AK1330" i="1"/>
  <c r="AZ1330" i="1"/>
  <c r="BB1330" i="1"/>
  <c r="BN1330" i="1"/>
  <c r="BP1330" i="1"/>
  <c r="G1331" i="1"/>
  <c r="J1331" i="1"/>
  <c r="V1331" i="1"/>
  <c r="AK1331" i="1"/>
  <c r="AZ1331" i="1"/>
  <c r="BB1331" i="1"/>
  <c r="BN1331" i="1"/>
  <c r="BP1331" i="1"/>
  <c r="G1332" i="1"/>
  <c r="J1332" i="1"/>
  <c r="V1332" i="1"/>
  <c r="AK1332" i="1"/>
  <c r="AZ1332" i="1"/>
  <c r="BB1332" i="1"/>
  <c r="BN1332" i="1"/>
  <c r="BP1332" i="1"/>
  <c r="G1333" i="1"/>
  <c r="J1333" i="1"/>
  <c r="V1333" i="1"/>
  <c r="AK1333" i="1"/>
  <c r="AZ1333" i="1"/>
  <c r="BB1333" i="1"/>
  <c r="BN1333" i="1"/>
  <c r="BP1333" i="1"/>
  <c r="G1334" i="1"/>
  <c r="J1334" i="1"/>
  <c r="V1334" i="1"/>
  <c r="AK1334" i="1"/>
  <c r="AZ1334" i="1"/>
  <c r="BB1334" i="1"/>
  <c r="BN1334" i="1"/>
  <c r="BP1334" i="1"/>
  <c r="G1335" i="1"/>
  <c r="J1335" i="1"/>
  <c r="V1335" i="1"/>
  <c r="AK1335" i="1"/>
  <c r="AZ1335" i="1"/>
  <c r="BB1335" i="1"/>
  <c r="BN1335" i="1"/>
  <c r="BP1335" i="1"/>
  <c r="G1336" i="1"/>
  <c r="J1336" i="1"/>
  <c r="V1336" i="1"/>
  <c r="AK1336" i="1"/>
  <c r="AZ1336" i="1"/>
  <c r="BB1336" i="1"/>
  <c r="BN1336" i="1"/>
  <c r="BP1336" i="1"/>
  <c r="G1337" i="1"/>
  <c r="J1337" i="1"/>
  <c r="V1337" i="1"/>
  <c r="AK1337" i="1"/>
  <c r="AZ1337" i="1"/>
  <c r="BB1337" i="1"/>
  <c r="BN1337" i="1"/>
  <c r="BP1337" i="1"/>
  <c r="G1338" i="1"/>
  <c r="J1338" i="1"/>
  <c r="V1338" i="1"/>
  <c r="AK1338" i="1"/>
  <c r="AZ1338" i="1"/>
  <c r="BB1338" i="1"/>
  <c r="BN1338" i="1"/>
  <c r="BP1338" i="1"/>
  <c r="G1339" i="1"/>
  <c r="J1339" i="1"/>
  <c r="V1339" i="1"/>
  <c r="AK1339" i="1"/>
  <c r="AZ1339" i="1"/>
  <c r="BB1339" i="1"/>
  <c r="BN1339" i="1"/>
  <c r="BP1339" i="1"/>
  <c r="G1340" i="1"/>
  <c r="J1340" i="1"/>
  <c r="V1340" i="1"/>
  <c r="AK1340" i="1"/>
  <c r="AZ1340" i="1"/>
  <c r="BB1340" i="1"/>
  <c r="BN1340" i="1"/>
  <c r="BP1340" i="1"/>
  <c r="G1341" i="1"/>
  <c r="J1341" i="1"/>
  <c r="V1341" i="1"/>
  <c r="AK1341" i="1"/>
  <c r="AZ1341" i="1"/>
  <c r="BB1341" i="1"/>
  <c r="BN1341" i="1"/>
  <c r="BP1341" i="1"/>
  <c r="G1342" i="1"/>
  <c r="J1342" i="1"/>
  <c r="V1342" i="1"/>
  <c r="AK1342" i="1"/>
  <c r="AZ1342" i="1"/>
  <c r="BB1342" i="1"/>
  <c r="BN1342" i="1"/>
  <c r="BP1342" i="1"/>
  <c r="G1343" i="1"/>
  <c r="J1343" i="1"/>
  <c r="V1343" i="1"/>
  <c r="AK1343" i="1"/>
  <c r="AZ1343" i="1"/>
  <c r="BB1343" i="1"/>
  <c r="BN1343" i="1"/>
  <c r="BP1343" i="1"/>
  <c r="G1344" i="1"/>
  <c r="J1344" i="1"/>
  <c r="V1344" i="1"/>
  <c r="AK1344" i="1"/>
  <c r="AZ1344" i="1"/>
  <c r="BB1344" i="1"/>
  <c r="BN1344" i="1"/>
  <c r="BP1344" i="1"/>
  <c r="G1345" i="1"/>
  <c r="J1345" i="1"/>
  <c r="V1345" i="1"/>
  <c r="AK1345" i="1"/>
  <c r="AZ1345" i="1"/>
  <c r="BB1345" i="1"/>
  <c r="BN1345" i="1"/>
  <c r="BP1345" i="1"/>
  <c r="G1346" i="1"/>
  <c r="J1346" i="1"/>
  <c r="V1346" i="1"/>
  <c r="AK1346" i="1"/>
  <c r="AZ1346" i="1"/>
  <c r="BB1346" i="1"/>
  <c r="BN1346" i="1"/>
  <c r="BP1346" i="1"/>
  <c r="G1347" i="1"/>
  <c r="J1347" i="1"/>
  <c r="V1347" i="1"/>
  <c r="AK1347" i="1"/>
  <c r="AZ1347" i="1"/>
  <c r="BB1347" i="1"/>
  <c r="BN1347" i="1"/>
  <c r="BP1347" i="1"/>
  <c r="G1348" i="1"/>
  <c r="J1348" i="1"/>
  <c r="V1348" i="1"/>
  <c r="AK1348" i="1"/>
  <c r="AZ1348" i="1"/>
  <c r="BB1348" i="1"/>
  <c r="BN1348" i="1"/>
  <c r="BP1348" i="1"/>
  <c r="G1349" i="1"/>
  <c r="J1349" i="1"/>
  <c r="V1349" i="1"/>
  <c r="AK1349" i="1"/>
  <c r="AZ1349" i="1"/>
  <c r="BB1349" i="1"/>
  <c r="BN1349" i="1"/>
  <c r="BP1349" i="1"/>
  <c r="G1350" i="1"/>
  <c r="J1350" i="1"/>
  <c r="V1350" i="1"/>
  <c r="AK1350" i="1"/>
  <c r="AZ1350" i="1"/>
  <c r="BB1350" i="1"/>
  <c r="BN1350" i="1"/>
  <c r="BP1350" i="1"/>
  <c r="G1351" i="1"/>
  <c r="J1351" i="1"/>
  <c r="V1351" i="1"/>
  <c r="AK1351" i="1"/>
  <c r="AZ1351" i="1"/>
  <c r="BB1351" i="1"/>
  <c r="BN1351" i="1"/>
  <c r="BP1351" i="1"/>
  <c r="G1352" i="1"/>
  <c r="J1352" i="1"/>
  <c r="V1352" i="1"/>
  <c r="AK1352" i="1"/>
  <c r="AZ1352" i="1"/>
  <c r="BB1352" i="1"/>
  <c r="BN1352" i="1"/>
  <c r="BP1352" i="1"/>
  <c r="G1353" i="1"/>
  <c r="J1353" i="1"/>
  <c r="V1353" i="1"/>
  <c r="AK1353" i="1"/>
  <c r="AZ1353" i="1"/>
  <c r="BB1353" i="1"/>
  <c r="BN1353" i="1"/>
  <c r="BP1353" i="1"/>
  <c r="G1354" i="1"/>
  <c r="J1354" i="1"/>
  <c r="V1354" i="1"/>
  <c r="AK1354" i="1"/>
  <c r="AZ1354" i="1"/>
  <c r="BB1354" i="1"/>
  <c r="BN1354" i="1"/>
  <c r="BP1354" i="1"/>
  <c r="G1355" i="1"/>
  <c r="J1355" i="1"/>
  <c r="V1355" i="1"/>
  <c r="AK1355" i="1"/>
  <c r="AZ1355" i="1"/>
  <c r="BB1355" i="1"/>
  <c r="BN1355" i="1"/>
  <c r="BP1355" i="1"/>
  <c r="G1356" i="1"/>
  <c r="J1356" i="1"/>
  <c r="V1356" i="1"/>
  <c r="AK1356" i="1"/>
  <c r="AZ1356" i="1"/>
  <c r="BB1356" i="1"/>
  <c r="BN1356" i="1"/>
  <c r="BP1356" i="1"/>
  <c r="G1357" i="1"/>
  <c r="J1357" i="1"/>
  <c r="V1357" i="1"/>
  <c r="AK1357" i="1"/>
  <c r="AZ1357" i="1"/>
  <c r="BB1357" i="1"/>
  <c r="BN1357" i="1"/>
  <c r="BP1357" i="1"/>
  <c r="G1358" i="1"/>
  <c r="J1358" i="1"/>
  <c r="V1358" i="1"/>
  <c r="AK1358" i="1"/>
  <c r="AZ1358" i="1"/>
  <c r="BB1358" i="1"/>
  <c r="BN1358" i="1"/>
  <c r="BP1358" i="1"/>
  <c r="G1359" i="1"/>
  <c r="J1359" i="1"/>
  <c r="V1359" i="1"/>
  <c r="AK1359" i="1"/>
  <c r="AZ1359" i="1"/>
  <c r="BB1359" i="1"/>
  <c r="BN1359" i="1"/>
  <c r="BP1359" i="1"/>
  <c r="G1360" i="1"/>
  <c r="J1360" i="1"/>
  <c r="V1360" i="1"/>
  <c r="AK1360" i="1"/>
  <c r="AZ1360" i="1"/>
  <c r="BB1360" i="1"/>
  <c r="BN1360" i="1"/>
  <c r="BP1360" i="1"/>
  <c r="G1361" i="1"/>
  <c r="J1361" i="1"/>
  <c r="V1361" i="1"/>
  <c r="AK1361" i="1"/>
  <c r="AZ1361" i="1"/>
  <c r="BB1361" i="1"/>
  <c r="BN1361" i="1"/>
  <c r="BP1361" i="1"/>
  <c r="G1362" i="1"/>
  <c r="J1362" i="1"/>
  <c r="V1362" i="1"/>
  <c r="AK1362" i="1"/>
  <c r="AZ1362" i="1"/>
  <c r="BB1362" i="1"/>
  <c r="BN1362" i="1"/>
  <c r="BP1362" i="1"/>
  <c r="G1363" i="1"/>
  <c r="J1363" i="1"/>
  <c r="V1363" i="1"/>
  <c r="AK1363" i="1"/>
  <c r="AZ1363" i="1"/>
  <c r="BB1363" i="1"/>
  <c r="BN1363" i="1"/>
  <c r="BP1363" i="1"/>
  <c r="G1364" i="1"/>
  <c r="J1364" i="1"/>
  <c r="V1364" i="1"/>
  <c r="AK1364" i="1"/>
  <c r="AZ1364" i="1"/>
  <c r="BB1364" i="1"/>
  <c r="BN1364" i="1"/>
  <c r="BP1364" i="1"/>
  <c r="G1365" i="1"/>
  <c r="J1365" i="1"/>
  <c r="V1365" i="1"/>
  <c r="AK1365" i="1"/>
  <c r="AZ1365" i="1"/>
  <c r="BB1365" i="1"/>
  <c r="BN1365" i="1"/>
  <c r="BP1365" i="1"/>
  <c r="G1366" i="1"/>
  <c r="J1366" i="1"/>
  <c r="V1366" i="1"/>
  <c r="AK1366" i="1"/>
  <c r="AZ1366" i="1"/>
  <c r="BB1366" i="1"/>
  <c r="BN1366" i="1"/>
  <c r="BP1366" i="1"/>
  <c r="G1367" i="1"/>
  <c r="J1367" i="1"/>
  <c r="V1367" i="1"/>
  <c r="AK1367" i="1"/>
  <c r="AZ1367" i="1"/>
  <c r="BB1367" i="1"/>
  <c r="BN1367" i="1"/>
  <c r="BP1367" i="1"/>
  <c r="G1368" i="1"/>
  <c r="J1368" i="1"/>
  <c r="V1368" i="1"/>
  <c r="AK1368" i="1"/>
  <c r="AZ1368" i="1"/>
  <c r="BB1368" i="1"/>
  <c r="BN1368" i="1"/>
  <c r="BP1368" i="1"/>
  <c r="G1369" i="1"/>
  <c r="J1369" i="1"/>
  <c r="V1369" i="1"/>
  <c r="AK1369" i="1"/>
  <c r="AZ1369" i="1"/>
  <c r="BB1369" i="1"/>
  <c r="BN1369" i="1"/>
  <c r="BP1369" i="1"/>
  <c r="G1370" i="1"/>
  <c r="J1370" i="1"/>
  <c r="V1370" i="1"/>
  <c r="AK1370" i="1"/>
  <c r="AZ1370" i="1"/>
  <c r="BB1370" i="1"/>
  <c r="BN1370" i="1"/>
  <c r="BP1370" i="1"/>
  <c r="G1371" i="1"/>
  <c r="J1371" i="1"/>
  <c r="V1371" i="1"/>
  <c r="AK1371" i="1"/>
  <c r="AZ1371" i="1"/>
  <c r="BB1371" i="1"/>
  <c r="BN1371" i="1"/>
  <c r="BP1371" i="1"/>
  <c r="G1372" i="1"/>
  <c r="J1372" i="1"/>
  <c r="V1372" i="1"/>
  <c r="AK1372" i="1"/>
  <c r="AZ1372" i="1"/>
  <c r="BB1372" i="1"/>
  <c r="BN1372" i="1"/>
  <c r="BP1372" i="1"/>
  <c r="G1373" i="1"/>
  <c r="J1373" i="1"/>
  <c r="V1373" i="1"/>
  <c r="AK1373" i="1"/>
  <c r="AZ1373" i="1"/>
  <c r="BB1373" i="1"/>
  <c r="BN1373" i="1"/>
  <c r="BP1373" i="1"/>
  <c r="G1374" i="1"/>
  <c r="J1374" i="1"/>
  <c r="V1374" i="1"/>
  <c r="AK1374" i="1"/>
  <c r="AZ1374" i="1"/>
  <c r="BB1374" i="1"/>
  <c r="BN1374" i="1"/>
  <c r="BP1374" i="1"/>
  <c r="G1375" i="1"/>
  <c r="J1375" i="1"/>
  <c r="V1375" i="1"/>
  <c r="AK1375" i="1"/>
  <c r="AZ1375" i="1"/>
  <c r="BB1375" i="1"/>
  <c r="BN1375" i="1"/>
  <c r="BP1375" i="1"/>
  <c r="G1376" i="1"/>
  <c r="J1376" i="1"/>
  <c r="V1376" i="1"/>
  <c r="AK1376" i="1"/>
  <c r="AZ1376" i="1"/>
  <c r="BB1376" i="1"/>
  <c r="BN1376" i="1"/>
  <c r="BP1376" i="1"/>
  <c r="G1377" i="1"/>
  <c r="J1377" i="1"/>
  <c r="V1377" i="1"/>
  <c r="AK1377" i="1"/>
  <c r="AZ1377" i="1"/>
  <c r="BB1377" i="1"/>
  <c r="BN1377" i="1"/>
  <c r="BP1377" i="1"/>
  <c r="G1378" i="1"/>
  <c r="J1378" i="1"/>
  <c r="V1378" i="1"/>
  <c r="AK1378" i="1"/>
  <c r="AZ1378" i="1"/>
  <c r="BB1378" i="1"/>
  <c r="BN1378" i="1"/>
  <c r="BP1378" i="1"/>
  <c r="G1379" i="1"/>
  <c r="J1379" i="1"/>
  <c r="V1379" i="1"/>
  <c r="AK1379" i="1"/>
  <c r="AZ1379" i="1"/>
  <c r="BB1379" i="1"/>
  <c r="BN1379" i="1"/>
  <c r="BP1379" i="1"/>
  <c r="G1380" i="1"/>
  <c r="J1380" i="1"/>
  <c r="V1380" i="1"/>
  <c r="AK1380" i="1"/>
  <c r="AZ1380" i="1"/>
  <c r="BB1380" i="1"/>
  <c r="BN1380" i="1"/>
  <c r="BP1380" i="1"/>
  <c r="G1381" i="1"/>
  <c r="J1381" i="1"/>
  <c r="V1381" i="1"/>
  <c r="AK1381" i="1"/>
  <c r="AZ1381" i="1"/>
  <c r="BB1381" i="1"/>
  <c r="BN1381" i="1"/>
  <c r="BP1381" i="1"/>
  <c r="G1382" i="1"/>
  <c r="J1382" i="1"/>
  <c r="V1382" i="1"/>
  <c r="AK1382" i="1"/>
  <c r="AZ1382" i="1"/>
  <c r="BB1382" i="1"/>
  <c r="BN1382" i="1"/>
  <c r="BP1382" i="1"/>
  <c r="G1383" i="1"/>
  <c r="J1383" i="1"/>
  <c r="V1383" i="1"/>
  <c r="AK1383" i="1"/>
  <c r="AZ1383" i="1"/>
  <c r="BB1383" i="1"/>
  <c r="BN1383" i="1"/>
  <c r="BP1383" i="1"/>
  <c r="G1384" i="1"/>
  <c r="J1384" i="1"/>
  <c r="V1384" i="1"/>
  <c r="AK1384" i="1"/>
  <c r="AZ1384" i="1"/>
  <c r="BB1384" i="1"/>
  <c r="BN1384" i="1"/>
  <c r="BP1384" i="1"/>
  <c r="G1385" i="1"/>
  <c r="J1385" i="1"/>
  <c r="V1385" i="1"/>
  <c r="AK1385" i="1"/>
  <c r="AZ1385" i="1"/>
  <c r="BB1385" i="1"/>
  <c r="BN1385" i="1"/>
  <c r="BP1385" i="1"/>
  <c r="G1386" i="1"/>
  <c r="J1386" i="1"/>
  <c r="V1386" i="1"/>
  <c r="AK1386" i="1"/>
  <c r="AZ1386" i="1"/>
  <c r="BB1386" i="1"/>
  <c r="BN1386" i="1"/>
  <c r="BP1386" i="1"/>
  <c r="G1387" i="1"/>
  <c r="J1387" i="1"/>
  <c r="V1387" i="1"/>
  <c r="AK1387" i="1"/>
  <c r="AZ1387" i="1"/>
  <c r="BB1387" i="1"/>
  <c r="BN1387" i="1"/>
  <c r="BP1387" i="1"/>
  <c r="G1388" i="1"/>
  <c r="J1388" i="1"/>
  <c r="V1388" i="1"/>
  <c r="AK1388" i="1"/>
  <c r="AZ1388" i="1"/>
  <c r="BB1388" i="1"/>
  <c r="BN1388" i="1"/>
  <c r="BP1388" i="1"/>
  <c r="G1389" i="1"/>
  <c r="J1389" i="1"/>
  <c r="V1389" i="1"/>
  <c r="AK1389" i="1"/>
  <c r="AZ1389" i="1"/>
  <c r="BB1389" i="1"/>
  <c r="BN1389" i="1"/>
  <c r="BP1389" i="1"/>
  <c r="G1390" i="1"/>
  <c r="J1390" i="1"/>
  <c r="V1390" i="1"/>
  <c r="AK1390" i="1"/>
  <c r="AZ1390" i="1"/>
  <c r="BB1390" i="1"/>
  <c r="BN1390" i="1"/>
  <c r="BP1390" i="1"/>
  <c r="G1391" i="1"/>
  <c r="J1391" i="1"/>
  <c r="V1391" i="1"/>
  <c r="AK1391" i="1"/>
  <c r="AZ1391" i="1"/>
  <c r="BB1391" i="1"/>
  <c r="BN1391" i="1"/>
  <c r="BP1391" i="1"/>
  <c r="G1392" i="1"/>
  <c r="J1392" i="1"/>
  <c r="V1392" i="1"/>
  <c r="AK1392" i="1"/>
  <c r="AZ1392" i="1"/>
  <c r="BB1392" i="1"/>
  <c r="BN1392" i="1"/>
  <c r="BP1392" i="1"/>
  <c r="G1393" i="1"/>
  <c r="J1393" i="1"/>
  <c r="V1393" i="1"/>
  <c r="AK1393" i="1"/>
  <c r="AZ1393" i="1"/>
  <c r="BB1393" i="1"/>
  <c r="BN1393" i="1"/>
  <c r="BP1393" i="1"/>
  <c r="G1394" i="1"/>
  <c r="J1394" i="1"/>
  <c r="V1394" i="1"/>
  <c r="AK1394" i="1"/>
  <c r="AZ1394" i="1"/>
  <c r="BB1394" i="1"/>
  <c r="BN1394" i="1"/>
  <c r="BP1394" i="1"/>
  <c r="G1395" i="1"/>
  <c r="J1395" i="1"/>
  <c r="V1395" i="1"/>
  <c r="AK1395" i="1"/>
  <c r="AZ1395" i="1"/>
  <c r="BB1395" i="1"/>
  <c r="BN1395" i="1"/>
  <c r="BP1395" i="1"/>
  <c r="G1396" i="1"/>
  <c r="J1396" i="1"/>
  <c r="V1396" i="1"/>
  <c r="AK1396" i="1"/>
  <c r="AZ1396" i="1"/>
  <c r="BB1396" i="1"/>
  <c r="BN1396" i="1"/>
  <c r="BP1396" i="1"/>
  <c r="G1397" i="1"/>
  <c r="J1397" i="1"/>
  <c r="V1397" i="1"/>
  <c r="AK1397" i="1"/>
  <c r="AZ1397" i="1"/>
  <c r="BB1397" i="1"/>
  <c r="BN1397" i="1"/>
  <c r="BP1397" i="1"/>
  <c r="G1398" i="1"/>
  <c r="J1398" i="1"/>
  <c r="V1398" i="1"/>
  <c r="AK1398" i="1"/>
  <c r="AZ1398" i="1"/>
  <c r="BB1398" i="1"/>
  <c r="BN1398" i="1"/>
  <c r="BP1398" i="1"/>
  <c r="G1399" i="1"/>
  <c r="J1399" i="1"/>
  <c r="V1399" i="1"/>
  <c r="AK1399" i="1"/>
  <c r="AZ1399" i="1"/>
  <c r="BB1399" i="1"/>
  <c r="BN1399" i="1"/>
  <c r="BP1399" i="1"/>
  <c r="G1400" i="1"/>
  <c r="J1400" i="1"/>
  <c r="V1400" i="1"/>
  <c r="AK1400" i="1"/>
  <c r="AZ1400" i="1"/>
  <c r="BB1400" i="1"/>
  <c r="BN1400" i="1"/>
  <c r="BP1400" i="1"/>
  <c r="G1401" i="1"/>
  <c r="J1401" i="1"/>
  <c r="V1401" i="1"/>
  <c r="AK1401" i="1"/>
  <c r="AZ1401" i="1"/>
  <c r="BB1401" i="1"/>
  <c r="BN1401" i="1"/>
  <c r="BP1401" i="1"/>
  <c r="G1402" i="1"/>
  <c r="J1402" i="1"/>
  <c r="V1402" i="1"/>
  <c r="AK1402" i="1"/>
  <c r="AZ1402" i="1"/>
  <c r="BB1402" i="1"/>
  <c r="BN1402" i="1"/>
  <c r="BP1402" i="1"/>
  <c r="G1403" i="1"/>
  <c r="J1403" i="1"/>
  <c r="V1403" i="1"/>
  <c r="AK1403" i="1"/>
  <c r="AZ1403" i="1"/>
  <c r="BB1403" i="1"/>
  <c r="BN1403" i="1"/>
  <c r="BP1403" i="1"/>
  <c r="G1404" i="1"/>
  <c r="J1404" i="1"/>
  <c r="V1404" i="1"/>
  <c r="AK1404" i="1"/>
  <c r="AZ1404" i="1"/>
  <c r="BB1404" i="1"/>
  <c r="BN1404" i="1"/>
  <c r="BP1404" i="1"/>
  <c r="G1405" i="1"/>
  <c r="J1405" i="1"/>
  <c r="V1405" i="1"/>
  <c r="AK1405" i="1"/>
  <c r="AZ1405" i="1"/>
  <c r="BB1405" i="1"/>
  <c r="BN1405" i="1"/>
  <c r="BP1405" i="1"/>
  <c r="G1406" i="1"/>
  <c r="J1406" i="1"/>
  <c r="V1406" i="1"/>
  <c r="AK1406" i="1"/>
  <c r="AZ1406" i="1"/>
  <c r="BB1406" i="1"/>
  <c r="BN1406" i="1"/>
  <c r="BP1406" i="1"/>
  <c r="G1407" i="1"/>
  <c r="J1407" i="1"/>
  <c r="V1407" i="1"/>
  <c r="AK1407" i="1"/>
  <c r="AZ1407" i="1"/>
  <c r="BB1407" i="1"/>
  <c r="BN1407" i="1"/>
  <c r="BP1407" i="1"/>
  <c r="G1408" i="1"/>
  <c r="J1408" i="1"/>
  <c r="V1408" i="1"/>
  <c r="AK1408" i="1"/>
  <c r="AZ1408" i="1"/>
  <c r="BB1408" i="1"/>
  <c r="BN1408" i="1"/>
  <c r="BP1408" i="1"/>
  <c r="G1409" i="1"/>
  <c r="J1409" i="1"/>
  <c r="V1409" i="1"/>
  <c r="AK1409" i="1"/>
  <c r="AZ1409" i="1"/>
  <c r="BB1409" i="1"/>
  <c r="BN1409" i="1"/>
  <c r="BP1409" i="1"/>
  <c r="G1410" i="1"/>
  <c r="J1410" i="1"/>
  <c r="V1410" i="1"/>
  <c r="AK1410" i="1"/>
  <c r="AZ1410" i="1"/>
  <c r="BB1410" i="1"/>
  <c r="BN1410" i="1"/>
  <c r="BP1410" i="1"/>
  <c r="G1411" i="1"/>
  <c r="J1411" i="1"/>
  <c r="V1411" i="1"/>
  <c r="AK1411" i="1"/>
  <c r="AZ1411" i="1"/>
  <c r="BB1411" i="1"/>
  <c r="BN1411" i="1"/>
  <c r="BP1411" i="1"/>
  <c r="G1412" i="1"/>
  <c r="J1412" i="1"/>
  <c r="V1412" i="1"/>
  <c r="AK1412" i="1"/>
  <c r="AZ1412" i="1"/>
  <c r="BB1412" i="1"/>
  <c r="BN1412" i="1"/>
  <c r="BP1412" i="1"/>
  <c r="G1413" i="1"/>
  <c r="J1413" i="1"/>
  <c r="V1413" i="1"/>
  <c r="AK1413" i="1"/>
  <c r="AZ1413" i="1"/>
  <c r="BB1413" i="1"/>
  <c r="BN1413" i="1"/>
  <c r="BP1413" i="1"/>
  <c r="G1414" i="1"/>
  <c r="J1414" i="1"/>
  <c r="V1414" i="1"/>
  <c r="AK1414" i="1"/>
  <c r="AZ1414" i="1"/>
  <c r="BB1414" i="1"/>
  <c r="BN1414" i="1"/>
  <c r="BP1414" i="1"/>
  <c r="G1415" i="1"/>
  <c r="J1415" i="1"/>
  <c r="V1415" i="1"/>
  <c r="AK1415" i="1"/>
  <c r="AZ1415" i="1"/>
  <c r="BB1415" i="1"/>
  <c r="BN1415" i="1"/>
  <c r="BP1415" i="1"/>
  <c r="G1416" i="1"/>
  <c r="J1416" i="1"/>
  <c r="V1416" i="1"/>
  <c r="AK1416" i="1"/>
  <c r="AZ1416" i="1"/>
  <c r="BB1416" i="1"/>
  <c r="BN1416" i="1"/>
  <c r="BP1416" i="1"/>
  <c r="G1417" i="1"/>
  <c r="J1417" i="1"/>
  <c r="V1417" i="1"/>
  <c r="AK1417" i="1"/>
  <c r="AZ1417" i="1"/>
  <c r="BB1417" i="1"/>
  <c r="BN1417" i="1"/>
  <c r="BP1417" i="1"/>
  <c r="G1418" i="1"/>
  <c r="J1418" i="1"/>
  <c r="V1418" i="1"/>
  <c r="AK1418" i="1"/>
  <c r="AZ1418" i="1"/>
  <c r="BB1418" i="1"/>
  <c r="BN1418" i="1"/>
  <c r="BP1418" i="1"/>
  <c r="G1419" i="1"/>
  <c r="J1419" i="1"/>
  <c r="V1419" i="1"/>
  <c r="AK1419" i="1"/>
  <c r="AZ1419" i="1"/>
  <c r="BB1419" i="1"/>
  <c r="BN1419" i="1"/>
  <c r="BP1419" i="1"/>
  <c r="G1420" i="1"/>
  <c r="J1420" i="1"/>
  <c r="V1420" i="1"/>
  <c r="AK1420" i="1"/>
  <c r="AZ1420" i="1"/>
  <c r="BB1420" i="1"/>
  <c r="BN1420" i="1"/>
  <c r="BP1420" i="1"/>
  <c r="G1421" i="1"/>
  <c r="J1421" i="1"/>
  <c r="V1421" i="1"/>
  <c r="AK1421" i="1"/>
  <c r="AZ1421" i="1"/>
  <c r="BB1421" i="1"/>
  <c r="BN1421" i="1"/>
  <c r="BP1421" i="1"/>
  <c r="G1422" i="1"/>
  <c r="J1422" i="1"/>
  <c r="V1422" i="1"/>
  <c r="AK1422" i="1"/>
  <c r="AZ1422" i="1"/>
  <c r="BB1422" i="1"/>
  <c r="BN1422" i="1"/>
  <c r="BP1422" i="1"/>
  <c r="G1423" i="1"/>
  <c r="J1423" i="1"/>
  <c r="V1423" i="1"/>
  <c r="AK1423" i="1"/>
  <c r="AZ1423" i="1"/>
  <c r="BB1423" i="1"/>
  <c r="BN1423" i="1"/>
  <c r="BP1423" i="1"/>
  <c r="G1424" i="1"/>
  <c r="J1424" i="1"/>
  <c r="V1424" i="1"/>
  <c r="AK1424" i="1"/>
  <c r="AZ1424" i="1"/>
  <c r="BB1424" i="1"/>
  <c r="BN1424" i="1"/>
  <c r="BP1424" i="1"/>
  <c r="G1425" i="1"/>
  <c r="J1425" i="1"/>
  <c r="V1425" i="1"/>
  <c r="AK1425" i="1"/>
  <c r="AZ1425" i="1"/>
  <c r="BB1425" i="1"/>
  <c r="BN1425" i="1"/>
  <c r="BP1425" i="1"/>
  <c r="G1426" i="1"/>
  <c r="J1426" i="1"/>
  <c r="V1426" i="1"/>
  <c r="AK1426" i="1"/>
  <c r="AZ1426" i="1"/>
  <c r="BB1426" i="1"/>
  <c r="BN1426" i="1"/>
  <c r="BP1426" i="1"/>
  <c r="G1427" i="1"/>
  <c r="J1427" i="1"/>
  <c r="V1427" i="1"/>
  <c r="AK1427" i="1"/>
  <c r="AZ1427" i="1"/>
  <c r="BB1427" i="1"/>
  <c r="BN1427" i="1"/>
  <c r="BP1427" i="1"/>
  <c r="G1428" i="1"/>
  <c r="J1428" i="1"/>
  <c r="V1428" i="1"/>
  <c r="AK1428" i="1"/>
  <c r="AZ1428" i="1"/>
  <c r="BB1428" i="1"/>
  <c r="BN1428" i="1"/>
  <c r="BP1428" i="1"/>
  <c r="G1429" i="1"/>
  <c r="J1429" i="1"/>
  <c r="V1429" i="1"/>
  <c r="AK1429" i="1"/>
  <c r="AZ1429" i="1"/>
  <c r="BB1429" i="1"/>
  <c r="BN1429" i="1"/>
  <c r="BP1429" i="1"/>
  <c r="G1430" i="1"/>
  <c r="J1430" i="1"/>
  <c r="V1430" i="1"/>
  <c r="AK1430" i="1"/>
  <c r="AZ1430" i="1"/>
  <c r="BB1430" i="1"/>
  <c r="BN1430" i="1"/>
  <c r="BP1430" i="1"/>
  <c r="G1431" i="1"/>
  <c r="J1431" i="1"/>
  <c r="V1431" i="1"/>
  <c r="AK1431" i="1"/>
  <c r="AZ1431" i="1"/>
  <c r="BB1431" i="1"/>
  <c r="BN1431" i="1"/>
  <c r="BP1431" i="1"/>
  <c r="G1432" i="1"/>
  <c r="J1432" i="1"/>
  <c r="V1432" i="1"/>
  <c r="AK1432" i="1"/>
  <c r="AZ1432" i="1"/>
  <c r="BB1432" i="1"/>
  <c r="BN1432" i="1"/>
  <c r="BP1432" i="1"/>
  <c r="G1433" i="1"/>
  <c r="J1433" i="1"/>
  <c r="V1433" i="1"/>
  <c r="AK1433" i="1"/>
  <c r="AZ1433" i="1"/>
  <c r="BB1433" i="1"/>
  <c r="BN1433" i="1"/>
  <c r="BP1433" i="1"/>
  <c r="G1434" i="1"/>
  <c r="J1434" i="1"/>
  <c r="V1434" i="1"/>
  <c r="AK1434" i="1"/>
  <c r="AZ1434" i="1"/>
  <c r="BB1434" i="1"/>
  <c r="BN1434" i="1"/>
  <c r="BP1434" i="1"/>
  <c r="G1435" i="1"/>
  <c r="J1435" i="1"/>
  <c r="V1435" i="1"/>
  <c r="AK1435" i="1"/>
  <c r="AZ1435" i="1"/>
  <c r="BB1435" i="1"/>
  <c r="BN1435" i="1"/>
  <c r="BP1435" i="1"/>
  <c r="G1436" i="1"/>
  <c r="J1436" i="1"/>
  <c r="V1436" i="1"/>
  <c r="AK1436" i="1"/>
  <c r="AZ1436" i="1"/>
  <c r="BB1436" i="1"/>
  <c r="BN1436" i="1"/>
  <c r="BP1436" i="1"/>
  <c r="G1437" i="1"/>
  <c r="J1437" i="1"/>
  <c r="V1437" i="1"/>
  <c r="AK1437" i="1"/>
  <c r="AZ1437" i="1"/>
  <c r="BB1437" i="1"/>
  <c r="BN1437" i="1"/>
  <c r="BP1437" i="1"/>
  <c r="G1438" i="1"/>
  <c r="J1438" i="1"/>
  <c r="V1438" i="1"/>
  <c r="AK1438" i="1"/>
  <c r="AZ1438" i="1"/>
  <c r="BB1438" i="1"/>
  <c r="BN1438" i="1"/>
  <c r="BP1438" i="1"/>
  <c r="G1439" i="1"/>
  <c r="J1439" i="1"/>
  <c r="V1439" i="1"/>
  <c r="AK1439" i="1"/>
  <c r="AZ1439" i="1"/>
  <c r="BB1439" i="1"/>
  <c r="BN1439" i="1"/>
  <c r="BP1439" i="1"/>
  <c r="G1440" i="1"/>
  <c r="J1440" i="1"/>
  <c r="V1440" i="1"/>
  <c r="AK1440" i="1"/>
  <c r="AZ1440" i="1"/>
  <c r="BB1440" i="1"/>
  <c r="BN1440" i="1"/>
  <c r="BP1440" i="1"/>
  <c r="G1441" i="1"/>
  <c r="J1441" i="1"/>
  <c r="V1441" i="1"/>
  <c r="AK1441" i="1"/>
  <c r="AZ1441" i="1"/>
  <c r="BB1441" i="1"/>
  <c r="BN1441" i="1"/>
  <c r="BP1441" i="1"/>
  <c r="G1442" i="1"/>
  <c r="J1442" i="1"/>
  <c r="V1442" i="1"/>
  <c r="AK1442" i="1"/>
  <c r="AZ1442" i="1"/>
  <c r="BB1442" i="1"/>
  <c r="BN1442" i="1"/>
  <c r="BP1442" i="1"/>
  <c r="G1443" i="1"/>
  <c r="J1443" i="1"/>
  <c r="V1443" i="1"/>
  <c r="AK1443" i="1"/>
  <c r="AZ1443" i="1"/>
  <c r="BB1443" i="1"/>
  <c r="BN1443" i="1"/>
  <c r="BP1443" i="1"/>
  <c r="G1444" i="1"/>
  <c r="J1444" i="1"/>
  <c r="V1444" i="1"/>
  <c r="AK1444" i="1"/>
  <c r="AZ1444" i="1"/>
  <c r="BB1444" i="1"/>
  <c r="BN1444" i="1"/>
  <c r="BP1444" i="1"/>
  <c r="G1445" i="1"/>
  <c r="J1445" i="1"/>
  <c r="V1445" i="1"/>
  <c r="AK1445" i="1"/>
  <c r="AZ1445" i="1"/>
  <c r="BB1445" i="1"/>
  <c r="BN1445" i="1"/>
  <c r="BP1445" i="1"/>
  <c r="G1446" i="1"/>
  <c r="J1446" i="1"/>
  <c r="V1446" i="1"/>
  <c r="AK1446" i="1"/>
  <c r="AZ1446" i="1"/>
  <c r="BB1446" i="1"/>
  <c r="BN1446" i="1"/>
  <c r="BP1446" i="1"/>
  <c r="G1447" i="1"/>
  <c r="J1447" i="1"/>
  <c r="V1447" i="1"/>
  <c r="AK1447" i="1"/>
  <c r="AZ1447" i="1"/>
  <c r="BB1447" i="1"/>
  <c r="BN1447" i="1"/>
  <c r="BP1447" i="1"/>
  <c r="G1448" i="1"/>
  <c r="J1448" i="1"/>
  <c r="V1448" i="1"/>
  <c r="AK1448" i="1"/>
  <c r="AZ1448" i="1"/>
  <c r="BB1448" i="1"/>
  <c r="BN1448" i="1"/>
  <c r="BP1448" i="1"/>
  <c r="G1449" i="1"/>
  <c r="J1449" i="1"/>
  <c r="V1449" i="1"/>
  <c r="AK1449" i="1"/>
  <c r="AZ1449" i="1"/>
  <c r="BB1449" i="1"/>
  <c r="BN1449" i="1"/>
  <c r="BP1449" i="1"/>
  <c r="G1450" i="1"/>
  <c r="J1450" i="1"/>
  <c r="V1450" i="1"/>
  <c r="AK1450" i="1"/>
  <c r="AZ1450" i="1"/>
  <c r="BB1450" i="1"/>
  <c r="BN1450" i="1"/>
  <c r="BP1450" i="1"/>
  <c r="G1451" i="1"/>
  <c r="J1451" i="1"/>
  <c r="V1451" i="1"/>
  <c r="AK1451" i="1"/>
  <c r="AZ1451" i="1"/>
  <c r="BB1451" i="1"/>
  <c r="BN1451" i="1"/>
  <c r="BP1451" i="1"/>
  <c r="G1452" i="1"/>
  <c r="J1452" i="1"/>
  <c r="V1452" i="1"/>
  <c r="AK1452" i="1"/>
  <c r="AZ1452" i="1"/>
  <c r="BB1452" i="1"/>
  <c r="BN1452" i="1"/>
  <c r="BP1452" i="1"/>
  <c r="G1453" i="1"/>
  <c r="J1453" i="1"/>
  <c r="V1453" i="1"/>
  <c r="AK1453" i="1"/>
  <c r="AZ1453" i="1"/>
  <c r="BB1453" i="1"/>
  <c r="BN1453" i="1"/>
  <c r="BP1453" i="1"/>
  <c r="G1454" i="1"/>
  <c r="J1454" i="1"/>
  <c r="V1454" i="1"/>
  <c r="AK1454" i="1"/>
  <c r="AZ1454" i="1"/>
  <c r="BB1454" i="1"/>
  <c r="BN1454" i="1"/>
  <c r="BP1454" i="1"/>
  <c r="G1455" i="1"/>
  <c r="J1455" i="1"/>
  <c r="V1455" i="1"/>
  <c r="AK1455" i="1"/>
  <c r="AZ1455" i="1"/>
  <c r="BB1455" i="1"/>
  <c r="BN1455" i="1"/>
  <c r="BP1455" i="1"/>
  <c r="G1456" i="1"/>
  <c r="J1456" i="1"/>
  <c r="V1456" i="1"/>
  <c r="AK1456" i="1"/>
  <c r="AZ1456" i="1"/>
  <c r="BB1456" i="1"/>
  <c r="BN1456" i="1"/>
  <c r="BP1456" i="1"/>
  <c r="G1457" i="1"/>
  <c r="J1457" i="1"/>
  <c r="V1457" i="1"/>
  <c r="AK1457" i="1"/>
  <c r="AZ1457" i="1"/>
  <c r="BB1457" i="1"/>
  <c r="BN1457" i="1"/>
  <c r="BP1457" i="1"/>
  <c r="G1458" i="1"/>
  <c r="J1458" i="1"/>
  <c r="V1458" i="1"/>
  <c r="AK1458" i="1"/>
  <c r="AZ1458" i="1"/>
  <c r="BB1458" i="1"/>
  <c r="BN1458" i="1"/>
  <c r="BP1458" i="1"/>
  <c r="G1459" i="1"/>
  <c r="J1459" i="1"/>
  <c r="V1459" i="1"/>
  <c r="AK1459" i="1"/>
  <c r="AZ1459" i="1"/>
  <c r="BB1459" i="1"/>
  <c r="BN1459" i="1"/>
  <c r="BP1459" i="1"/>
  <c r="G1460" i="1"/>
  <c r="J1460" i="1"/>
  <c r="V1460" i="1"/>
  <c r="AK1460" i="1"/>
  <c r="AZ1460" i="1"/>
  <c r="BB1460" i="1"/>
  <c r="BN1460" i="1"/>
  <c r="BP1460" i="1"/>
  <c r="G1461" i="1"/>
  <c r="J1461" i="1"/>
  <c r="V1461" i="1"/>
  <c r="AK1461" i="1"/>
  <c r="AZ1461" i="1"/>
  <c r="BB1461" i="1"/>
  <c r="BN1461" i="1"/>
  <c r="BP1461" i="1"/>
  <c r="G1462" i="1"/>
  <c r="J1462" i="1"/>
  <c r="V1462" i="1"/>
  <c r="AK1462" i="1"/>
  <c r="AZ1462" i="1"/>
  <c r="BB1462" i="1"/>
  <c r="BN1462" i="1"/>
  <c r="BP1462" i="1"/>
  <c r="G1463" i="1"/>
  <c r="J1463" i="1"/>
  <c r="V1463" i="1"/>
  <c r="AK1463" i="1"/>
  <c r="AZ1463" i="1"/>
  <c r="BB1463" i="1"/>
  <c r="BN1463" i="1"/>
  <c r="BP1463" i="1"/>
  <c r="G1464" i="1"/>
  <c r="J1464" i="1"/>
  <c r="V1464" i="1"/>
  <c r="AK1464" i="1"/>
  <c r="CB1465" i="1"/>
  <c r="CB1466" i="1"/>
  <c r="CB1467" i="1"/>
  <c r="CB1468" i="1"/>
  <c r="CB1469" i="1"/>
  <c r="CB1470" i="1"/>
  <c r="CB1471" i="1"/>
  <c r="CB1472" i="1"/>
  <c r="CB1473" i="1"/>
  <c r="CB1474" i="1"/>
  <c r="CB1475" i="1"/>
  <c r="CB1476" i="1"/>
  <c r="CB1477" i="1"/>
  <c r="CB1478" i="1"/>
  <c r="CB1479" i="1"/>
  <c r="CB1480" i="1"/>
  <c r="CB1481" i="1"/>
  <c r="CB1482" i="1"/>
  <c r="CB1483" i="1"/>
  <c r="CB1484" i="1"/>
  <c r="CB1485" i="1"/>
  <c r="CB1486" i="1"/>
  <c r="CB1487" i="1"/>
  <c r="CB1488" i="1"/>
  <c r="CB1489" i="1"/>
  <c r="CB1490" i="1"/>
  <c r="CB1491" i="1"/>
  <c r="CB1492" i="1"/>
  <c r="CB1493" i="1"/>
  <c r="CB1494" i="1"/>
  <c r="CB1495" i="1"/>
  <c r="CB1496" i="1"/>
  <c r="CB1497" i="1"/>
  <c r="CB1498" i="1"/>
  <c r="CB1499" i="1"/>
  <c r="CB1500" i="1"/>
  <c r="CB1501" i="1"/>
  <c r="CB1502" i="1"/>
  <c r="CB1503" i="1"/>
  <c r="CB1504" i="1"/>
  <c r="CB1505" i="1"/>
  <c r="CB1506" i="1"/>
  <c r="CB1507" i="1"/>
  <c r="CB1508" i="1"/>
  <c r="CB1509" i="1"/>
  <c r="CB1510" i="1"/>
  <c r="CB1511" i="1"/>
  <c r="CB1512" i="1"/>
  <c r="CB1513" i="1"/>
  <c r="CB1514" i="1"/>
  <c r="CB1515" i="1"/>
  <c r="CB1516" i="1"/>
  <c r="CB1517" i="1"/>
  <c r="CB1518" i="1"/>
  <c r="CB1519" i="1"/>
  <c r="CB1520" i="1"/>
  <c r="CB1521" i="1"/>
  <c r="CB1522" i="1"/>
  <c r="CB1523" i="1"/>
  <c r="CB1524" i="1"/>
  <c r="CB1525" i="1"/>
  <c r="CB1526" i="1"/>
  <c r="CB1527" i="1"/>
  <c r="CB1528" i="1"/>
  <c r="CB1529" i="1"/>
  <c r="CB1530" i="1"/>
  <c r="CB1531" i="1"/>
  <c r="CB1532" i="1"/>
  <c r="CB1533" i="1"/>
  <c r="CB1534" i="1"/>
  <c r="CB1535" i="1"/>
  <c r="CB1536" i="1"/>
  <c r="CB1537" i="1"/>
  <c r="CB1538" i="1"/>
  <c r="CB1539" i="1"/>
  <c r="CB1540" i="1"/>
  <c r="CB1541" i="1"/>
  <c r="CB1542" i="1"/>
  <c r="CB1543" i="1"/>
  <c r="CB1544" i="1"/>
  <c r="CB1545" i="1"/>
  <c r="CB1546" i="1"/>
  <c r="CB1547" i="1"/>
  <c r="CB1548" i="1"/>
  <c r="CB1549" i="1"/>
  <c r="CB1550" i="1"/>
  <c r="CB1551" i="1"/>
  <c r="CB1552" i="1"/>
  <c r="CB1553" i="1"/>
  <c r="CB1554" i="1"/>
  <c r="CB1555" i="1"/>
  <c r="CB1556" i="1"/>
  <c r="CB1557" i="1"/>
  <c r="CB1558" i="1"/>
  <c r="CB1559" i="1"/>
  <c r="CB1560" i="1"/>
  <c r="CB1561" i="1"/>
  <c r="CB1562" i="1"/>
  <c r="CB1563" i="1"/>
  <c r="CB1564" i="1"/>
  <c r="CB1565" i="1"/>
  <c r="CB1566" i="1"/>
  <c r="CB1567" i="1"/>
  <c r="CB1568" i="1"/>
  <c r="CB1569" i="1"/>
  <c r="CB1570" i="1"/>
  <c r="CB1571" i="1"/>
  <c r="CB1572" i="1"/>
  <c r="CB1573" i="1"/>
  <c r="CB1574" i="1"/>
  <c r="CB1575" i="1"/>
  <c r="CB1576" i="1"/>
  <c r="CB1577" i="1"/>
  <c r="CB1578" i="1"/>
  <c r="CB1579" i="1"/>
  <c r="CB1580" i="1"/>
  <c r="CB1581" i="1"/>
  <c r="CB1582" i="1"/>
  <c r="CB1583" i="1"/>
  <c r="CB1584" i="1"/>
  <c r="CB1585" i="1"/>
  <c r="CB1586" i="1"/>
  <c r="CB1587" i="1"/>
  <c r="CB1588" i="1"/>
  <c r="CB1589" i="1"/>
  <c r="CB1590" i="1"/>
  <c r="CB1591" i="1"/>
  <c r="CB1592" i="1"/>
  <c r="CB1593" i="1"/>
  <c r="CB1594" i="1"/>
  <c r="CB1595" i="1"/>
  <c r="CB1596" i="1"/>
  <c r="CB1597" i="1"/>
  <c r="CB1598" i="1"/>
  <c r="CB1599" i="1"/>
  <c r="CB1600" i="1"/>
  <c r="CB1601" i="1"/>
  <c r="CB1602" i="1"/>
  <c r="CB1603" i="1"/>
  <c r="CB1604" i="1"/>
  <c r="CB1605" i="1"/>
  <c r="CB1606" i="1"/>
  <c r="CB1607" i="1"/>
  <c r="CB1608" i="1"/>
  <c r="CB1609" i="1"/>
  <c r="CB1610" i="1"/>
  <c r="CB1611" i="1"/>
  <c r="CB1612" i="1"/>
  <c r="CB1613" i="1"/>
  <c r="CB1614" i="1"/>
  <c r="CB1615" i="1"/>
  <c r="CB1616" i="1"/>
  <c r="CB1617" i="1"/>
  <c r="CB1618" i="1"/>
  <c r="CB1619" i="1"/>
  <c r="CB1620" i="1"/>
  <c r="CB1621" i="1"/>
  <c r="CB1622" i="1"/>
  <c r="CB1623" i="1"/>
  <c r="CB1624" i="1"/>
  <c r="CB1625" i="1"/>
  <c r="CB1626" i="1"/>
  <c r="CB1627" i="1"/>
  <c r="CB1628" i="1"/>
  <c r="CB1629" i="1"/>
  <c r="CB1630" i="1"/>
  <c r="CB1631" i="1"/>
  <c r="CB1632" i="1"/>
  <c r="CB1633" i="1"/>
  <c r="CB1634" i="1"/>
  <c r="CB1635" i="1"/>
  <c r="CB1636" i="1"/>
  <c r="CB1637" i="1"/>
  <c r="CB1638" i="1"/>
  <c r="CB1639" i="1"/>
  <c r="CB1640" i="1"/>
  <c r="CB1641" i="1"/>
  <c r="CB1642" i="1"/>
  <c r="CB1643" i="1"/>
  <c r="CB1644" i="1"/>
  <c r="CB1645" i="1"/>
  <c r="CB1646" i="1"/>
  <c r="CB1647" i="1"/>
  <c r="CB1648" i="1"/>
  <c r="CB1649" i="1"/>
  <c r="CB1650" i="1"/>
  <c r="CB1651" i="1"/>
  <c r="CB1652" i="1"/>
  <c r="CB1653" i="1"/>
  <c r="CB1654" i="1"/>
  <c r="CB1655" i="1"/>
  <c r="CB1656" i="1"/>
  <c r="CB1657" i="1"/>
  <c r="CB1658" i="1"/>
  <c r="CB1659" i="1"/>
  <c r="CB1660" i="1"/>
  <c r="CB1661" i="1"/>
  <c r="CB1662" i="1"/>
  <c r="CB1664" i="1"/>
  <c r="CB1665" i="1"/>
  <c r="CB1666" i="1"/>
  <c r="CB1667" i="1"/>
  <c r="CB1668" i="1"/>
  <c r="CB1669" i="1"/>
  <c r="CB1670" i="1"/>
  <c r="CB1671" i="1"/>
  <c r="CB1672" i="1"/>
  <c r="CB1673" i="1"/>
  <c r="CB1674" i="1"/>
  <c r="CB1675" i="1"/>
  <c r="CB1676" i="1"/>
  <c r="CB1677" i="1"/>
  <c r="CB1678" i="1"/>
  <c r="CB1679" i="1"/>
  <c r="CB1680" i="1"/>
  <c r="CB1681" i="1"/>
  <c r="CB1682" i="1"/>
  <c r="CB1683" i="1"/>
  <c r="CB1684" i="1"/>
  <c r="CB1685" i="1"/>
  <c r="CB1686" i="1"/>
  <c r="CB1687" i="1"/>
  <c r="CB1688" i="1"/>
  <c r="CB1689" i="1"/>
  <c r="CB1690" i="1"/>
  <c r="CB1691" i="1"/>
  <c r="CB1692" i="1"/>
  <c r="CB1693" i="1"/>
  <c r="CB1694" i="1"/>
  <c r="CB1695" i="1"/>
  <c r="CB1696" i="1"/>
  <c r="CB1697" i="1"/>
  <c r="CB1698" i="1"/>
  <c r="CB1699" i="1"/>
  <c r="CB1700" i="1"/>
  <c r="CB1701" i="1"/>
  <c r="CB1702" i="1"/>
  <c r="CB1703" i="1"/>
  <c r="CB1704" i="1"/>
  <c r="CB1705" i="1"/>
  <c r="CB1706" i="1"/>
  <c r="CB1707" i="1"/>
  <c r="CB1708" i="1"/>
  <c r="CB1709" i="1"/>
  <c r="CB1710" i="1"/>
  <c r="CB1711" i="1"/>
  <c r="CB1712" i="1"/>
  <c r="CB1713" i="1"/>
  <c r="CB1714" i="1"/>
  <c r="CB1715" i="1"/>
  <c r="CB1716" i="1"/>
  <c r="CB1717" i="1"/>
  <c r="CB1718" i="1"/>
  <c r="CB1719" i="1"/>
  <c r="CB1720" i="1"/>
  <c r="CB1721" i="1"/>
  <c r="CB1722" i="1"/>
  <c r="CB1723" i="1"/>
  <c r="CB1724" i="1"/>
  <c r="CB1725" i="1"/>
  <c r="CB1726" i="1"/>
  <c r="CB1727" i="1"/>
  <c r="CB1728" i="1"/>
  <c r="CB1729" i="1"/>
  <c r="CB1730" i="1"/>
  <c r="CB1731" i="1"/>
  <c r="CB1732" i="1"/>
  <c r="CB1733" i="1"/>
  <c r="CB1734" i="1"/>
  <c r="CB1735" i="1"/>
  <c r="CB1736" i="1"/>
  <c r="CB1737" i="1"/>
  <c r="CB1738" i="1"/>
  <c r="CB1739" i="1"/>
  <c r="CB1740" i="1"/>
  <c r="CB1741" i="1"/>
  <c r="CB1742" i="1"/>
  <c r="CB1743" i="1"/>
  <c r="CB1744" i="1"/>
  <c r="CB1745" i="1"/>
  <c r="CB1746" i="1"/>
  <c r="CB1747" i="1"/>
  <c r="CB1748" i="1"/>
  <c r="CB1749" i="1"/>
  <c r="CB1750" i="1"/>
  <c r="CB1751" i="1"/>
  <c r="CB1752" i="1"/>
  <c r="CB1753" i="1"/>
  <c r="CB1754" i="1"/>
  <c r="CB1755" i="1"/>
  <c r="CB1756" i="1"/>
  <c r="CB1757" i="1"/>
  <c r="CB1758" i="1"/>
  <c r="CB1759" i="1"/>
  <c r="CB1760" i="1"/>
  <c r="CB1761" i="1"/>
  <c r="CB1762" i="1"/>
  <c r="CB1763" i="1"/>
  <c r="CB1764" i="1"/>
  <c r="CB1765" i="1"/>
  <c r="CB1766" i="1"/>
  <c r="CB1767" i="1"/>
  <c r="CB1768" i="1"/>
  <c r="CB1769" i="1"/>
  <c r="CB1770" i="1"/>
  <c r="CB1771" i="1"/>
  <c r="CB1772" i="1"/>
  <c r="CB1773" i="1"/>
  <c r="CB1774" i="1"/>
  <c r="CB1775" i="1"/>
  <c r="CB1776" i="1"/>
  <c r="CB1777" i="1"/>
  <c r="CB1778" i="1"/>
  <c r="CB1779" i="1"/>
  <c r="CB1780" i="1"/>
  <c r="CB1781" i="1"/>
  <c r="CB1782" i="1"/>
  <c r="CB1783" i="1"/>
  <c r="CB1784" i="1"/>
  <c r="CB1785" i="1"/>
  <c r="CB1786" i="1"/>
  <c r="CB1787" i="1"/>
  <c r="CB1788" i="1"/>
  <c r="CB1789" i="1"/>
  <c r="CB1790" i="1"/>
  <c r="CB1791" i="1"/>
  <c r="CB1792" i="1"/>
  <c r="CB1793" i="1"/>
  <c r="CB1794" i="1"/>
  <c r="CB1795" i="1"/>
  <c r="CB1796" i="1"/>
  <c r="CB1797" i="1"/>
  <c r="CB1798" i="1"/>
  <c r="CB1799" i="1"/>
  <c r="CB1800" i="1"/>
  <c r="CB1801" i="1"/>
  <c r="CB1802" i="1"/>
  <c r="CB1803" i="1"/>
  <c r="CB1804" i="1"/>
  <c r="CB1805" i="1"/>
  <c r="CB1806" i="1"/>
  <c r="CB1807" i="1"/>
  <c r="CB1808" i="1"/>
  <c r="CB1809" i="1"/>
  <c r="CB1810" i="1"/>
  <c r="CB1811" i="1"/>
  <c r="CB1812" i="1"/>
  <c r="CB1813" i="1"/>
  <c r="CB1814" i="1"/>
  <c r="CB1815" i="1"/>
  <c r="CB1816" i="1"/>
  <c r="CB1817" i="1"/>
  <c r="CB1818" i="1"/>
  <c r="CB1819" i="1"/>
  <c r="CB1820" i="1"/>
  <c r="CB1821" i="1"/>
  <c r="CB1822" i="1"/>
  <c r="CB1823" i="1"/>
  <c r="CB1824" i="1"/>
  <c r="CB1825" i="1"/>
  <c r="CB1826" i="1"/>
  <c r="CB1827" i="1"/>
  <c r="CB1828" i="1"/>
  <c r="CB1464" i="1"/>
  <c r="CQ1466" i="1"/>
  <c r="CQ1467" i="1"/>
  <c r="CQ1468" i="1"/>
  <c r="CQ1469" i="1"/>
  <c r="CQ1470" i="1"/>
  <c r="CQ1471" i="1"/>
  <c r="CQ1472" i="1"/>
  <c r="CQ1473" i="1"/>
  <c r="CQ1474" i="1"/>
  <c r="CQ1475" i="1"/>
  <c r="CQ1476" i="1"/>
  <c r="CQ1477" i="1"/>
  <c r="CQ1478" i="1"/>
  <c r="CQ1479" i="1"/>
  <c r="CQ1480" i="1"/>
  <c r="CQ1481" i="1"/>
  <c r="CQ1482" i="1"/>
  <c r="CQ1483" i="1"/>
  <c r="CQ1484" i="1"/>
  <c r="CQ1485" i="1"/>
  <c r="CQ1486" i="1"/>
  <c r="CQ1487" i="1"/>
  <c r="CQ1488" i="1"/>
  <c r="CQ1489" i="1"/>
  <c r="CQ1490" i="1"/>
  <c r="CQ1491" i="1"/>
  <c r="CQ1492" i="1"/>
  <c r="CQ1493" i="1"/>
  <c r="CQ1494" i="1"/>
  <c r="CQ1495" i="1"/>
  <c r="CQ1496" i="1"/>
  <c r="CQ1497" i="1"/>
  <c r="CQ1498" i="1"/>
  <c r="CQ1499" i="1"/>
  <c r="CQ1500" i="1"/>
  <c r="CQ1501" i="1"/>
  <c r="CQ1502" i="1"/>
  <c r="CQ1503" i="1"/>
  <c r="CQ1504" i="1"/>
  <c r="CQ1505" i="1"/>
  <c r="CQ1506" i="1"/>
  <c r="CQ1507" i="1"/>
  <c r="CQ1508" i="1"/>
  <c r="CQ1509" i="1"/>
  <c r="CQ1510" i="1"/>
  <c r="CQ1511" i="1"/>
  <c r="CQ1512" i="1"/>
  <c r="CQ1513" i="1"/>
  <c r="CQ1514" i="1"/>
  <c r="CQ1515" i="1"/>
  <c r="CQ1516" i="1"/>
  <c r="CQ1517" i="1"/>
  <c r="CQ1518" i="1"/>
  <c r="CQ1519" i="1"/>
  <c r="CQ1520" i="1"/>
  <c r="CQ1521" i="1"/>
  <c r="CQ1522" i="1"/>
  <c r="CQ1523" i="1"/>
  <c r="CQ1524" i="1"/>
  <c r="CQ1525" i="1"/>
  <c r="CQ1526" i="1"/>
  <c r="CQ1527" i="1"/>
  <c r="CQ1528" i="1"/>
  <c r="CQ1529" i="1"/>
  <c r="CQ1530" i="1"/>
  <c r="CQ1531" i="1"/>
  <c r="CQ1532" i="1"/>
  <c r="CQ1533" i="1"/>
  <c r="CQ1534" i="1"/>
  <c r="CQ1535" i="1"/>
  <c r="CQ1536" i="1"/>
  <c r="CQ1537" i="1"/>
  <c r="CQ1538" i="1"/>
  <c r="CQ1539" i="1"/>
  <c r="CQ1540" i="1"/>
  <c r="CQ1541" i="1"/>
  <c r="CQ1542" i="1"/>
  <c r="CQ1543" i="1"/>
  <c r="CQ1544" i="1"/>
  <c r="CQ1545" i="1"/>
  <c r="CQ1546" i="1"/>
  <c r="CQ1547" i="1"/>
  <c r="CQ1548" i="1"/>
  <c r="CQ1549" i="1"/>
  <c r="CQ1550" i="1"/>
  <c r="CQ1551" i="1"/>
  <c r="CQ1552" i="1"/>
  <c r="CQ1553" i="1"/>
  <c r="CQ1554" i="1"/>
  <c r="CQ1555" i="1"/>
  <c r="CQ1556" i="1"/>
  <c r="CQ1557" i="1"/>
  <c r="CQ1558" i="1"/>
  <c r="CQ1559" i="1"/>
  <c r="CQ1560" i="1"/>
  <c r="CQ1561" i="1"/>
  <c r="CQ1562" i="1"/>
  <c r="CQ1563" i="1"/>
  <c r="CQ1564" i="1"/>
  <c r="CQ1565" i="1"/>
  <c r="CQ1566" i="1"/>
  <c r="CQ1567" i="1"/>
  <c r="CQ1568" i="1"/>
  <c r="CQ1569" i="1"/>
  <c r="CQ1570" i="1"/>
  <c r="CQ1571" i="1"/>
  <c r="CQ1572" i="1"/>
  <c r="CQ1573" i="1"/>
  <c r="CQ1574" i="1"/>
  <c r="CQ1575" i="1"/>
  <c r="CQ1576" i="1"/>
  <c r="CQ1577" i="1"/>
  <c r="CQ1578" i="1"/>
  <c r="CQ1579" i="1"/>
  <c r="CQ1580" i="1"/>
  <c r="CQ1581" i="1"/>
  <c r="CQ1582" i="1"/>
  <c r="CQ1583" i="1"/>
  <c r="CQ1584" i="1"/>
  <c r="CQ1585" i="1"/>
  <c r="CQ1586" i="1"/>
  <c r="CQ1587" i="1"/>
  <c r="CQ1588" i="1"/>
  <c r="CQ1589" i="1"/>
  <c r="CQ1590" i="1"/>
  <c r="CQ1591" i="1"/>
  <c r="CQ1592" i="1"/>
  <c r="CQ1593" i="1"/>
  <c r="CQ1594" i="1"/>
  <c r="CQ1595" i="1"/>
  <c r="CQ1596" i="1"/>
  <c r="CQ1597" i="1"/>
  <c r="CQ1598" i="1"/>
  <c r="CQ1599" i="1"/>
  <c r="CQ1600" i="1"/>
  <c r="CQ1601" i="1"/>
  <c r="CQ1602" i="1"/>
  <c r="CQ1603" i="1"/>
  <c r="CQ1604" i="1"/>
  <c r="CQ1605" i="1"/>
  <c r="CQ1606" i="1"/>
  <c r="CQ1607" i="1"/>
  <c r="CQ1608" i="1"/>
  <c r="CQ1609" i="1"/>
  <c r="CQ1610" i="1"/>
  <c r="CQ1611" i="1"/>
  <c r="CQ1612" i="1"/>
  <c r="CQ1613" i="1"/>
  <c r="CQ1614" i="1"/>
  <c r="CQ1615" i="1"/>
  <c r="CQ1616" i="1"/>
  <c r="CQ1617" i="1"/>
  <c r="CQ1618" i="1"/>
  <c r="CQ1619" i="1"/>
  <c r="CQ1620" i="1"/>
  <c r="CQ1621" i="1"/>
  <c r="CQ1622" i="1"/>
  <c r="CQ1623" i="1"/>
  <c r="CQ1624" i="1"/>
  <c r="CQ1625" i="1"/>
  <c r="CQ1626" i="1"/>
  <c r="CQ1627" i="1"/>
  <c r="CQ1628" i="1"/>
  <c r="CQ1629" i="1"/>
  <c r="CQ1630" i="1"/>
  <c r="CQ1631" i="1"/>
  <c r="CQ1632" i="1"/>
  <c r="CQ1633" i="1"/>
  <c r="CQ1634" i="1"/>
  <c r="CQ1635" i="1"/>
  <c r="CQ1636" i="1"/>
  <c r="CQ1637" i="1"/>
  <c r="CQ1638" i="1"/>
  <c r="CQ1639" i="1"/>
  <c r="CQ1640" i="1"/>
  <c r="CQ1641" i="1"/>
  <c r="CQ1642" i="1"/>
  <c r="CQ1643" i="1"/>
  <c r="CQ1644" i="1"/>
  <c r="CQ1645" i="1"/>
  <c r="CQ1646" i="1"/>
  <c r="CQ1647" i="1"/>
  <c r="CQ1648" i="1"/>
  <c r="CQ1649" i="1"/>
  <c r="CQ1650" i="1"/>
  <c r="CQ1651" i="1"/>
  <c r="CQ1652" i="1"/>
  <c r="CQ1653" i="1"/>
  <c r="CQ1654" i="1"/>
  <c r="CQ1655" i="1"/>
  <c r="CQ1656" i="1"/>
  <c r="CQ1657" i="1"/>
  <c r="CQ1658" i="1"/>
  <c r="CQ1659" i="1"/>
  <c r="CQ1660" i="1"/>
  <c r="CQ1661" i="1"/>
  <c r="CQ1662" i="1"/>
  <c r="CQ1663" i="1"/>
  <c r="CQ1664" i="1"/>
  <c r="CQ1665" i="1"/>
  <c r="CQ1666" i="1"/>
  <c r="CQ1667" i="1"/>
  <c r="CQ1668" i="1"/>
  <c r="CQ1669" i="1"/>
  <c r="CQ1670" i="1"/>
  <c r="CQ1671" i="1"/>
  <c r="CQ1672" i="1"/>
  <c r="CQ1673" i="1"/>
  <c r="CQ1674" i="1"/>
  <c r="CQ1675" i="1"/>
  <c r="CQ1676" i="1"/>
  <c r="CQ1677" i="1"/>
  <c r="CQ1678" i="1"/>
  <c r="CQ1679" i="1"/>
  <c r="CQ1680" i="1"/>
  <c r="CQ1681" i="1"/>
  <c r="CQ1682" i="1"/>
  <c r="CQ1683" i="1"/>
  <c r="CQ1684" i="1"/>
  <c r="CQ1685" i="1"/>
  <c r="CQ1686" i="1"/>
  <c r="CQ1687" i="1"/>
  <c r="CQ1688" i="1"/>
  <c r="CQ1689" i="1"/>
  <c r="CQ1690" i="1"/>
  <c r="CQ1691" i="1"/>
  <c r="CQ1692" i="1"/>
  <c r="CQ1693" i="1"/>
  <c r="CQ1694" i="1"/>
  <c r="CQ1695" i="1"/>
  <c r="CQ1696" i="1"/>
  <c r="CQ1697" i="1"/>
  <c r="CQ1698" i="1"/>
  <c r="CQ1699" i="1"/>
  <c r="CQ1700" i="1"/>
  <c r="CQ1701" i="1"/>
  <c r="CQ1702" i="1"/>
  <c r="CQ1703" i="1"/>
  <c r="CQ1704" i="1"/>
  <c r="CQ1705" i="1"/>
  <c r="CQ1706" i="1"/>
  <c r="CQ1707" i="1"/>
  <c r="CQ1708" i="1"/>
  <c r="CQ1709" i="1"/>
  <c r="CQ1710" i="1"/>
  <c r="CQ1711" i="1"/>
  <c r="CQ1712" i="1"/>
  <c r="CQ1713" i="1"/>
  <c r="CQ1714" i="1"/>
  <c r="CQ1715" i="1"/>
  <c r="CQ1716" i="1"/>
  <c r="CQ1717" i="1"/>
  <c r="CQ1718" i="1"/>
  <c r="CQ1719" i="1"/>
  <c r="CQ1720" i="1"/>
  <c r="CQ1721" i="1"/>
  <c r="CQ1722" i="1"/>
  <c r="CQ1723" i="1"/>
  <c r="CQ1724" i="1"/>
  <c r="CQ1725" i="1"/>
  <c r="CQ1726" i="1"/>
  <c r="CQ1727" i="1"/>
  <c r="CQ1728" i="1"/>
  <c r="CQ1729" i="1"/>
  <c r="CQ1730" i="1"/>
  <c r="CQ1731" i="1"/>
  <c r="CQ1732" i="1"/>
  <c r="CQ1733" i="1"/>
  <c r="CQ1734" i="1"/>
  <c r="CQ1735" i="1"/>
  <c r="CQ1736" i="1"/>
  <c r="CQ1737" i="1"/>
  <c r="CQ1738" i="1"/>
  <c r="CQ1739" i="1"/>
  <c r="CQ1740" i="1"/>
  <c r="CQ1741" i="1"/>
  <c r="CQ1742" i="1"/>
  <c r="CQ1743" i="1"/>
  <c r="CQ1744" i="1"/>
  <c r="CQ1745" i="1"/>
  <c r="CQ1746" i="1"/>
  <c r="CQ1747" i="1"/>
  <c r="CQ1748" i="1"/>
  <c r="CQ1749" i="1"/>
  <c r="CQ1750" i="1"/>
  <c r="CQ1751" i="1"/>
  <c r="CQ1752" i="1"/>
  <c r="CQ1753" i="1"/>
  <c r="CQ1754" i="1"/>
  <c r="CQ1755" i="1"/>
  <c r="CQ1756" i="1"/>
  <c r="CQ1757" i="1"/>
  <c r="CQ1758" i="1"/>
  <c r="CQ1759" i="1"/>
  <c r="CQ1760" i="1"/>
  <c r="CQ1761" i="1"/>
  <c r="CQ1762" i="1"/>
  <c r="CQ1763" i="1"/>
  <c r="CQ1764" i="1"/>
  <c r="CQ1765" i="1"/>
  <c r="CQ1766" i="1"/>
  <c r="CQ1767" i="1"/>
  <c r="CQ1768" i="1"/>
  <c r="CQ1769" i="1"/>
  <c r="CQ1770" i="1"/>
  <c r="CQ1771" i="1"/>
  <c r="CQ1772" i="1"/>
  <c r="CQ1773" i="1"/>
  <c r="CQ1774" i="1"/>
  <c r="CQ1775" i="1"/>
  <c r="CQ1776" i="1"/>
  <c r="CQ1777" i="1"/>
  <c r="CQ1778" i="1"/>
  <c r="CQ1779" i="1"/>
  <c r="CQ1780" i="1"/>
  <c r="CQ1781" i="1"/>
  <c r="CQ1782" i="1"/>
  <c r="CQ1783" i="1"/>
  <c r="CQ1784" i="1"/>
  <c r="CQ1785" i="1"/>
  <c r="CQ1786" i="1"/>
  <c r="CQ1787" i="1"/>
  <c r="CQ1788" i="1"/>
  <c r="CQ1789" i="1"/>
  <c r="CQ1790" i="1"/>
  <c r="CQ1791" i="1"/>
  <c r="CQ1792" i="1"/>
  <c r="CQ1793" i="1"/>
  <c r="CQ1794" i="1"/>
  <c r="CQ1795" i="1"/>
  <c r="CQ1796" i="1"/>
  <c r="CQ1797" i="1"/>
  <c r="CQ1798" i="1"/>
  <c r="CQ1799" i="1"/>
  <c r="CQ1800" i="1"/>
  <c r="CQ1801" i="1"/>
  <c r="CQ1802" i="1"/>
  <c r="CQ1803" i="1"/>
  <c r="CQ1804" i="1"/>
  <c r="CQ1805" i="1"/>
  <c r="CQ1806" i="1"/>
  <c r="CQ1807" i="1"/>
  <c r="CQ1808" i="1"/>
  <c r="CQ1809" i="1"/>
  <c r="CQ1810" i="1"/>
  <c r="CQ1811" i="1"/>
  <c r="CQ1812" i="1"/>
  <c r="CQ1813" i="1"/>
  <c r="CQ1814" i="1"/>
  <c r="CQ1815" i="1"/>
  <c r="CQ1816" i="1"/>
  <c r="CQ1817" i="1"/>
  <c r="CQ1818" i="1"/>
  <c r="CQ1819" i="1"/>
  <c r="CQ1820" i="1"/>
  <c r="CQ1821" i="1"/>
  <c r="CQ1822" i="1"/>
  <c r="CQ1823" i="1"/>
  <c r="CQ1824" i="1"/>
  <c r="CQ1825" i="1"/>
  <c r="CQ1826" i="1"/>
  <c r="CQ1827" i="1"/>
  <c r="CQ1828" i="1"/>
  <c r="CQ1465" i="1"/>
  <c r="CQ1464" i="1"/>
  <c r="AH738" i="3"/>
  <c r="AI738" i="3" s="1"/>
  <c r="AH737" i="3"/>
  <c r="AI737" i="3" s="1"/>
  <c r="AJ736" i="3"/>
  <c r="AH736" i="3"/>
  <c r="AI736" i="3" s="1"/>
  <c r="P18" i="6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G688" i="3"/>
  <c r="T5" i="2"/>
  <c r="T6" i="2"/>
  <c r="C8" i="10" s="1"/>
  <c r="T4" i="2"/>
  <c r="AD5" i="2"/>
  <c r="AD6" i="2"/>
  <c r="AD4" i="2"/>
  <c r="AE4" i="2" s="1"/>
  <c r="AH713" i="3"/>
  <c r="AI713" i="3" s="1"/>
  <c r="X713" i="3"/>
  <c r="Y713" i="3" s="1"/>
  <c r="AH712" i="3"/>
  <c r="AI712" i="3" s="1"/>
  <c r="X712" i="3"/>
  <c r="Y712" i="3" s="1"/>
  <c r="AJ711" i="3"/>
  <c r="AH711" i="3"/>
  <c r="AI711" i="3" s="1"/>
  <c r="Z711" i="3"/>
  <c r="X711" i="3"/>
  <c r="Y711" i="3" s="1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Z46" i="2"/>
  <c r="P46" i="2"/>
  <c r="Z45" i="2"/>
  <c r="P45" i="2"/>
  <c r="Z44" i="2"/>
  <c r="P44" i="2"/>
  <c r="Z43" i="2"/>
  <c r="P43" i="2"/>
  <c r="Z42" i="2"/>
  <c r="P42" i="2"/>
  <c r="Z41" i="2"/>
  <c r="P41" i="2"/>
  <c r="Z40" i="2"/>
  <c r="P40" i="2"/>
  <c r="Z39" i="2"/>
  <c r="P39" i="2"/>
  <c r="Z38" i="2"/>
  <c r="P38" i="2"/>
  <c r="Z37" i="2"/>
  <c r="P37" i="2"/>
  <c r="Z36" i="2"/>
  <c r="P36" i="2"/>
  <c r="Z35" i="2"/>
  <c r="P35" i="2"/>
  <c r="Z34" i="2"/>
  <c r="P34" i="2"/>
  <c r="Z33" i="2"/>
  <c r="P33" i="2"/>
  <c r="Z32" i="2"/>
  <c r="P32" i="2"/>
  <c r="Z31" i="2"/>
  <c r="P31" i="2"/>
  <c r="Z30" i="2"/>
  <c r="P30" i="2"/>
  <c r="Z29" i="2"/>
  <c r="P29" i="2"/>
  <c r="Z28" i="2"/>
  <c r="P28" i="2"/>
  <c r="Z27" i="2"/>
  <c r="P27" i="2"/>
  <c r="Z26" i="2"/>
  <c r="P26" i="2"/>
  <c r="Z25" i="2"/>
  <c r="P25" i="2"/>
  <c r="Z24" i="2"/>
  <c r="P24" i="2"/>
  <c r="Z23" i="2"/>
  <c r="P23" i="2"/>
  <c r="Z22" i="2"/>
  <c r="P22" i="2"/>
  <c r="Z21" i="2"/>
  <c r="P21" i="2"/>
  <c r="Z20" i="2"/>
  <c r="P20" i="2"/>
  <c r="Z19" i="2"/>
  <c r="P19" i="2"/>
  <c r="Z18" i="2"/>
  <c r="P18" i="2"/>
  <c r="Z17" i="2"/>
  <c r="P17" i="2"/>
  <c r="Z16" i="2"/>
  <c r="P16" i="2"/>
  <c r="Z15" i="2"/>
  <c r="P15" i="2"/>
  <c r="Z14" i="2"/>
  <c r="P14" i="2"/>
  <c r="Z13" i="2"/>
  <c r="P13" i="2"/>
  <c r="Z12" i="2"/>
  <c r="P12" i="2"/>
  <c r="Z11" i="2"/>
  <c r="P11" i="2"/>
  <c r="Z10" i="2"/>
  <c r="P10" i="2"/>
  <c r="Z9" i="2"/>
  <c r="P9" i="2"/>
  <c r="Z8" i="2"/>
  <c r="P8" i="2"/>
  <c r="Z7" i="2"/>
  <c r="P7" i="2"/>
  <c r="Z6" i="2"/>
  <c r="P6" i="2"/>
  <c r="Z5" i="2"/>
  <c r="P5" i="2"/>
  <c r="AF4" i="2"/>
  <c r="Z4" i="2"/>
  <c r="V4" i="2"/>
  <c r="P4" i="2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V1465" i="1"/>
  <c r="Y1465" i="1" s="1"/>
  <c r="V1466" i="1"/>
  <c r="Y1466" i="1" s="1"/>
  <c r="V1467" i="1"/>
  <c r="Y1467" i="1" s="1"/>
  <c r="V1468" i="1"/>
  <c r="Y1468" i="1" s="1"/>
  <c r="V1469" i="1"/>
  <c r="Y1469" i="1" s="1"/>
  <c r="V1470" i="1"/>
  <c r="Y1470" i="1" s="1"/>
  <c r="V1471" i="1"/>
  <c r="Y1471" i="1" s="1"/>
  <c r="V1472" i="1"/>
  <c r="Y1472" i="1" s="1"/>
  <c r="V1473" i="1"/>
  <c r="Y1473" i="1" s="1"/>
  <c r="V1474" i="1"/>
  <c r="Y1474" i="1" s="1"/>
  <c r="V1475" i="1"/>
  <c r="Y1475" i="1" s="1"/>
  <c r="V1476" i="1"/>
  <c r="Y1476" i="1" s="1"/>
  <c r="V1477" i="1"/>
  <c r="Y1477" i="1" s="1"/>
  <c r="V1478" i="1"/>
  <c r="Y1478" i="1" s="1"/>
  <c r="V1479" i="1"/>
  <c r="Y1479" i="1" s="1"/>
  <c r="V1480" i="1"/>
  <c r="Y1480" i="1" s="1"/>
  <c r="V1481" i="1"/>
  <c r="Y1481" i="1" s="1"/>
  <c r="V1482" i="1"/>
  <c r="Y1482" i="1" s="1"/>
  <c r="V1483" i="1"/>
  <c r="Y1483" i="1" s="1"/>
  <c r="V1484" i="1"/>
  <c r="Y1484" i="1" s="1"/>
  <c r="V1485" i="1"/>
  <c r="Y1485" i="1" s="1"/>
  <c r="V1486" i="1"/>
  <c r="Y1486" i="1" s="1"/>
  <c r="V1487" i="1"/>
  <c r="Y1487" i="1" s="1"/>
  <c r="V1488" i="1"/>
  <c r="Y1488" i="1" s="1"/>
  <c r="V1489" i="1"/>
  <c r="Y1489" i="1" s="1"/>
  <c r="V1490" i="1"/>
  <c r="Y1490" i="1" s="1"/>
  <c r="V1491" i="1"/>
  <c r="Y1491" i="1" s="1"/>
  <c r="V1492" i="1"/>
  <c r="Y1492" i="1" s="1"/>
  <c r="V1493" i="1"/>
  <c r="Y1493" i="1" s="1"/>
  <c r="V1494" i="1"/>
  <c r="Y1494" i="1" s="1"/>
  <c r="V1495" i="1"/>
  <c r="Y1495" i="1" s="1"/>
  <c r="V1496" i="1"/>
  <c r="Y1496" i="1" s="1"/>
  <c r="V1497" i="1"/>
  <c r="Y1497" i="1" s="1"/>
  <c r="V1498" i="1"/>
  <c r="Y1498" i="1" s="1"/>
  <c r="V1499" i="1"/>
  <c r="Y1499" i="1" s="1"/>
  <c r="V1500" i="1"/>
  <c r="Y1500" i="1" s="1"/>
  <c r="V1501" i="1"/>
  <c r="Y1501" i="1" s="1"/>
  <c r="V1502" i="1"/>
  <c r="Y1502" i="1" s="1"/>
  <c r="V1503" i="1"/>
  <c r="Y1503" i="1" s="1"/>
  <c r="V1504" i="1"/>
  <c r="Y1504" i="1" s="1"/>
  <c r="V1505" i="1"/>
  <c r="Y1505" i="1" s="1"/>
  <c r="V1506" i="1"/>
  <c r="Y1506" i="1" s="1"/>
  <c r="V1507" i="1"/>
  <c r="Y1507" i="1" s="1"/>
  <c r="V1508" i="1"/>
  <c r="Y1508" i="1" s="1"/>
  <c r="V1509" i="1"/>
  <c r="Y1509" i="1" s="1"/>
  <c r="V1510" i="1"/>
  <c r="Y1510" i="1" s="1"/>
  <c r="V1511" i="1"/>
  <c r="Y1511" i="1" s="1"/>
  <c r="V1512" i="1"/>
  <c r="Y1512" i="1" s="1"/>
  <c r="V1513" i="1"/>
  <c r="Y1513" i="1" s="1"/>
  <c r="V1514" i="1"/>
  <c r="Y1514" i="1" s="1"/>
  <c r="V1515" i="1"/>
  <c r="Y1515" i="1" s="1"/>
  <c r="V1516" i="1"/>
  <c r="Y1516" i="1" s="1"/>
  <c r="V1517" i="1"/>
  <c r="Y1517" i="1" s="1"/>
  <c r="V1518" i="1"/>
  <c r="Y1518" i="1" s="1"/>
  <c r="V1519" i="1"/>
  <c r="Y1519" i="1" s="1"/>
  <c r="V1520" i="1"/>
  <c r="Y1520" i="1" s="1"/>
  <c r="V1521" i="1"/>
  <c r="Y1521" i="1" s="1"/>
  <c r="V1522" i="1"/>
  <c r="Y1522" i="1" s="1"/>
  <c r="V1523" i="1"/>
  <c r="Y1523" i="1" s="1"/>
  <c r="V1524" i="1"/>
  <c r="Y1524" i="1" s="1"/>
  <c r="V1525" i="1"/>
  <c r="Y1525" i="1" s="1"/>
  <c r="V1526" i="1"/>
  <c r="Y1526" i="1" s="1"/>
  <c r="V1527" i="1"/>
  <c r="Y1527" i="1" s="1"/>
  <c r="V1528" i="1"/>
  <c r="Y1528" i="1" s="1"/>
  <c r="V1529" i="1"/>
  <c r="Y1529" i="1" s="1"/>
  <c r="V1530" i="1"/>
  <c r="Y1530" i="1" s="1"/>
  <c r="V1531" i="1"/>
  <c r="Y1531" i="1" s="1"/>
  <c r="V1532" i="1"/>
  <c r="Y1532" i="1" s="1"/>
  <c r="V1533" i="1"/>
  <c r="Y1533" i="1" s="1"/>
  <c r="V1534" i="1"/>
  <c r="Y1534" i="1" s="1"/>
  <c r="V1535" i="1"/>
  <c r="Y1535" i="1" s="1"/>
  <c r="V1536" i="1"/>
  <c r="Y1536" i="1" s="1"/>
  <c r="V1537" i="1"/>
  <c r="Y1537" i="1" s="1"/>
  <c r="V1538" i="1"/>
  <c r="Y1538" i="1" s="1"/>
  <c r="V1539" i="1"/>
  <c r="Y1539" i="1" s="1"/>
  <c r="V1540" i="1"/>
  <c r="Y1540" i="1" s="1"/>
  <c r="V1541" i="1"/>
  <c r="Y1541" i="1" s="1"/>
  <c r="V1542" i="1"/>
  <c r="Y1542" i="1" s="1"/>
  <c r="V1543" i="1"/>
  <c r="Y1543" i="1" s="1"/>
  <c r="V1544" i="1"/>
  <c r="Y1544" i="1" s="1"/>
  <c r="V1545" i="1"/>
  <c r="Y1545" i="1" s="1"/>
  <c r="V1546" i="1"/>
  <c r="Y1546" i="1" s="1"/>
  <c r="V1547" i="1"/>
  <c r="Y1547" i="1" s="1"/>
  <c r="V1548" i="1"/>
  <c r="Y1548" i="1" s="1"/>
  <c r="V1549" i="1"/>
  <c r="Y1549" i="1" s="1"/>
  <c r="V1550" i="1"/>
  <c r="Y1550" i="1" s="1"/>
  <c r="V1551" i="1"/>
  <c r="Y1551" i="1" s="1"/>
  <c r="V1552" i="1"/>
  <c r="Y1552" i="1" s="1"/>
  <c r="V1553" i="1"/>
  <c r="Y1553" i="1" s="1"/>
  <c r="V1554" i="1"/>
  <c r="Y1554" i="1" s="1"/>
  <c r="V1555" i="1"/>
  <c r="Y1555" i="1" s="1"/>
  <c r="V1556" i="1"/>
  <c r="Y1556" i="1" s="1"/>
  <c r="V1557" i="1"/>
  <c r="Y1557" i="1" s="1"/>
  <c r="V1558" i="1"/>
  <c r="Y1558" i="1" s="1"/>
  <c r="V1559" i="1"/>
  <c r="Y1559" i="1" s="1"/>
  <c r="V1560" i="1"/>
  <c r="Y1560" i="1" s="1"/>
  <c r="V1561" i="1"/>
  <c r="Y1561" i="1" s="1"/>
  <c r="V1562" i="1"/>
  <c r="Y1562" i="1" s="1"/>
  <c r="V1563" i="1"/>
  <c r="Y1563" i="1" s="1"/>
  <c r="V1564" i="1"/>
  <c r="Y1564" i="1" s="1"/>
  <c r="V1565" i="1"/>
  <c r="Y1565" i="1" s="1"/>
  <c r="V1566" i="1"/>
  <c r="Y1566" i="1" s="1"/>
  <c r="V1567" i="1"/>
  <c r="Y1567" i="1" s="1"/>
  <c r="V1568" i="1"/>
  <c r="Y1568" i="1" s="1"/>
  <c r="V1569" i="1"/>
  <c r="Y1569" i="1" s="1"/>
  <c r="V1570" i="1"/>
  <c r="Y1570" i="1" s="1"/>
  <c r="V1571" i="1"/>
  <c r="Y1571" i="1" s="1"/>
  <c r="V1572" i="1"/>
  <c r="Y1572" i="1" s="1"/>
  <c r="V1573" i="1"/>
  <c r="Y1573" i="1" s="1"/>
  <c r="V1574" i="1"/>
  <c r="Y1574" i="1" s="1"/>
  <c r="V1575" i="1"/>
  <c r="Y1575" i="1" s="1"/>
  <c r="V1576" i="1"/>
  <c r="Y1576" i="1" s="1"/>
  <c r="V1577" i="1"/>
  <c r="Y1577" i="1" s="1"/>
  <c r="V1578" i="1"/>
  <c r="Y1578" i="1" s="1"/>
  <c r="V1579" i="1"/>
  <c r="Y1579" i="1" s="1"/>
  <c r="V1580" i="1"/>
  <c r="Y1580" i="1" s="1"/>
  <c r="V1581" i="1"/>
  <c r="Y1581" i="1" s="1"/>
  <c r="V1582" i="1"/>
  <c r="Y1582" i="1" s="1"/>
  <c r="V1583" i="1"/>
  <c r="Y1583" i="1" s="1"/>
  <c r="V1584" i="1"/>
  <c r="Y1584" i="1" s="1"/>
  <c r="V1585" i="1"/>
  <c r="Y1585" i="1" s="1"/>
  <c r="V1586" i="1"/>
  <c r="Y1586" i="1" s="1"/>
  <c r="V1587" i="1"/>
  <c r="Y1587" i="1" s="1"/>
  <c r="V1588" i="1"/>
  <c r="Y1588" i="1" s="1"/>
  <c r="V1589" i="1"/>
  <c r="Y1589" i="1" s="1"/>
  <c r="V1590" i="1"/>
  <c r="Y1590" i="1" s="1"/>
  <c r="V1591" i="1"/>
  <c r="Y1591" i="1" s="1"/>
  <c r="V1592" i="1"/>
  <c r="Y1592" i="1" s="1"/>
  <c r="V1593" i="1"/>
  <c r="Y1593" i="1" s="1"/>
  <c r="V1594" i="1"/>
  <c r="Y1594" i="1" s="1"/>
  <c r="V1595" i="1"/>
  <c r="Y1595" i="1" s="1"/>
  <c r="V1596" i="1"/>
  <c r="Y1596" i="1" s="1"/>
  <c r="V1597" i="1"/>
  <c r="Y1597" i="1" s="1"/>
  <c r="V1598" i="1"/>
  <c r="Y1598" i="1" s="1"/>
  <c r="V1599" i="1"/>
  <c r="Y1599" i="1" s="1"/>
  <c r="V1600" i="1"/>
  <c r="Y1600" i="1" s="1"/>
  <c r="V1601" i="1"/>
  <c r="Y1601" i="1" s="1"/>
  <c r="V1602" i="1"/>
  <c r="Y1602" i="1" s="1"/>
  <c r="V1603" i="1"/>
  <c r="Y1603" i="1" s="1"/>
  <c r="V1604" i="1"/>
  <c r="Y1604" i="1" s="1"/>
  <c r="V1605" i="1"/>
  <c r="Y1605" i="1" s="1"/>
  <c r="V1606" i="1"/>
  <c r="Y1606" i="1" s="1"/>
  <c r="V1607" i="1"/>
  <c r="Y1607" i="1" s="1"/>
  <c r="V1608" i="1"/>
  <c r="Y1608" i="1" s="1"/>
  <c r="V1609" i="1"/>
  <c r="Y1609" i="1" s="1"/>
  <c r="V1610" i="1"/>
  <c r="Y1610" i="1" s="1"/>
  <c r="V1611" i="1"/>
  <c r="Y1611" i="1" s="1"/>
  <c r="V1612" i="1"/>
  <c r="Y1612" i="1" s="1"/>
  <c r="V1613" i="1"/>
  <c r="Y1613" i="1" s="1"/>
  <c r="V1614" i="1"/>
  <c r="Y1614" i="1" s="1"/>
  <c r="V1615" i="1"/>
  <c r="Y1615" i="1" s="1"/>
  <c r="V1616" i="1"/>
  <c r="Y1616" i="1" s="1"/>
  <c r="V1617" i="1"/>
  <c r="Y1617" i="1" s="1"/>
  <c r="V1618" i="1"/>
  <c r="Y1618" i="1" s="1"/>
  <c r="V1619" i="1"/>
  <c r="Y1619" i="1" s="1"/>
  <c r="V1620" i="1"/>
  <c r="Y1620" i="1" s="1"/>
  <c r="V1621" i="1"/>
  <c r="Y1621" i="1" s="1"/>
  <c r="V1622" i="1"/>
  <c r="Y1622" i="1" s="1"/>
  <c r="V1623" i="1"/>
  <c r="Y1623" i="1" s="1"/>
  <c r="V1624" i="1"/>
  <c r="Y1624" i="1" s="1"/>
  <c r="V1625" i="1"/>
  <c r="Y1625" i="1" s="1"/>
  <c r="V1626" i="1"/>
  <c r="Y1626" i="1" s="1"/>
  <c r="V1627" i="1"/>
  <c r="Y1627" i="1" s="1"/>
  <c r="V1628" i="1"/>
  <c r="Y1628" i="1" s="1"/>
  <c r="V1629" i="1"/>
  <c r="Y1629" i="1" s="1"/>
  <c r="V1630" i="1"/>
  <c r="Y1630" i="1" s="1"/>
  <c r="V1631" i="1"/>
  <c r="Y1631" i="1" s="1"/>
  <c r="V1632" i="1"/>
  <c r="Y1632" i="1" s="1"/>
  <c r="V1633" i="1"/>
  <c r="Y1633" i="1" s="1"/>
  <c r="V1634" i="1"/>
  <c r="Y1634" i="1" s="1"/>
  <c r="V1635" i="1"/>
  <c r="Y1635" i="1" s="1"/>
  <c r="V1636" i="1"/>
  <c r="Y1636" i="1" s="1"/>
  <c r="V1637" i="1"/>
  <c r="Y1637" i="1" s="1"/>
  <c r="V1638" i="1"/>
  <c r="Y1638" i="1" s="1"/>
  <c r="V1639" i="1"/>
  <c r="Y1639" i="1" s="1"/>
  <c r="V1640" i="1"/>
  <c r="Y1640" i="1" s="1"/>
  <c r="V1641" i="1"/>
  <c r="Y1641" i="1" s="1"/>
  <c r="V1642" i="1"/>
  <c r="Y1642" i="1" s="1"/>
  <c r="V1643" i="1"/>
  <c r="Y1643" i="1" s="1"/>
  <c r="V1644" i="1"/>
  <c r="Y1644" i="1" s="1"/>
  <c r="V1645" i="1"/>
  <c r="Y1645" i="1" s="1"/>
  <c r="V1646" i="1"/>
  <c r="Y1646" i="1" s="1"/>
  <c r="V1647" i="1"/>
  <c r="Y1647" i="1" s="1"/>
  <c r="V1648" i="1"/>
  <c r="Y1648" i="1" s="1"/>
  <c r="V1649" i="1"/>
  <c r="Y1649" i="1" s="1"/>
  <c r="V1650" i="1"/>
  <c r="Y1650" i="1" s="1"/>
  <c r="V1651" i="1"/>
  <c r="Y1651" i="1" s="1"/>
  <c r="V1652" i="1"/>
  <c r="Y1652" i="1" s="1"/>
  <c r="V1653" i="1"/>
  <c r="Y1653" i="1" s="1"/>
  <c r="V1654" i="1"/>
  <c r="Y1654" i="1" s="1"/>
  <c r="V1655" i="1"/>
  <c r="Y1655" i="1" s="1"/>
  <c r="V1656" i="1"/>
  <c r="Y1656" i="1" s="1"/>
  <c r="V1657" i="1"/>
  <c r="Y1657" i="1" s="1"/>
  <c r="V1658" i="1"/>
  <c r="Y1658" i="1" s="1"/>
  <c r="V1659" i="1"/>
  <c r="Y1659" i="1" s="1"/>
  <c r="V1660" i="1"/>
  <c r="Y1660" i="1" s="1"/>
  <c r="V1661" i="1"/>
  <c r="Y1661" i="1" s="1"/>
  <c r="V1662" i="1"/>
  <c r="Y1662" i="1" s="1"/>
  <c r="V1663" i="1"/>
  <c r="Y1663" i="1" s="1"/>
  <c r="V1664" i="1"/>
  <c r="Y1664" i="1" s="1"/>
  <c r="V1665" i="1"/>
  <c r="Y1665" i="1" s="1"/>
  <c r="V1666" i="1"/>
  <c r="Y1666" i="1" s="1"/>
  <c r="V1667" i="1"/>
  <c r="Y1667" i="1" s="1"/>
  <c r="V1668" i="1"/>
  <c r="Y1668" i="1" s="1"/>
  <c r="V1669" i="1"/>
  <c r="Y1669" i="1" s="1"/>
  <c r="V1670" i="1"/>
  <c r="Y1670" i="1" s="1"/>
  <c r="V1671" i="1"/>
  <c r="Y1671" i="1" s="1"/>
  <c r="V1672" i="1"/>
  <c r="Y1672" i="1" s="1"/>
  <c r="V1673" i="1"/>
  <c r="Y1673" i="1" s="1"/>
  <c r="V1674" i="1"/>
  <c r="Y1674" i="1" s="1"/>
  <c r="V1675" i="1"/>
  <c r="Y1675" i="1" s="1"/>
  <c r="V1676" i="1"/>
  <c r="Y1676" i="1" s="1"/>
  <c r="V1677" i="1"/>
  <c r="Y1677" i="1" s="1"/>
  <c r="V1678" i="1"/>
  <c r="Y1678" i="1" s="1"/>
  <c r="V1679" i="1"/>
  <c r="Y1679" i="1" s="1"/>
  <c r="V1680" i="1"/>
  <c r="Y1680" i="1" s="1"/>
  <c r="V1681" i="1"/>
  <c r="Y1681" i="1" s="1"/>
  <c r="V1682" i="1"/>
  <c r="Y1682" i="1" s="1"/>
  <c r="V1683" i="1"/>
  <c r="Y1683" i="1" s="1"/>
  <c r="V1684" i="1"/>
  <c r="Y1684" i="1" s="1"/>
  <c r="V1685" i="1"/>
  <c r="Y1685" i="1" s="1"/>
  <c r="V1686" i="1"/>
  <c r="Y1686" i="1" s="1"/>
  <c r="V1687" i="1"/>
  <c r="Y1687" i="1" s="1"/>
  <c r="V1688" i="1"/>
  <c r="Y1688" i="1" s="1"/>
  <c r="V1689" i="1"/>
  <c r="Y1689" i="1" s="1"/>
  <c r="V1690" i="1"/>
  <c r="Y1690" i="1" s="1"/>
  <c r="V1691" i="1"/>
  <c r="Y1691" i="1" s="1"/>
  <c r="V1692" i="1"/>
  <c r="Y1692" i="1" s="1"/>
  <c r="V1693" i="1"/>
  <c r="Y1693" i="1" s="1"/>
  <c r="V1694" i="1"/>
  <c r="Y1694" i="1" s="1"/>
  <c r="V1695" i="1"/>
  <c r="Y1695" i="1" s="1"/>
  <c r="V1696" i="1"/>
  <c r="Y1696" i="1" s="1"/>
  <c r="V1697" i="1"/>
  <c r="Y1697" i="1" s="1"/>
  <c r="V1698" i="1"/>
  <c r="Y1698" i="1" s="1"/>
  <c r="V1699" i="1"/>
  <c r="Y1699" i="1" s="1"/>
  <c r="V1700" i="1"/>
  <c r="Y1700" i="1" s="1"/>
  <c r="V1701" i="1"/>
  <c r="Y1701" i="1" s="1"/>
  <c r="V1702" i="1"/>
  <c r="Y1702" i="1" s="1"/>
  <c r="V1703" i="1"/>
  <c r="Y1703" i="1" s="1"/>
  <c r="V1704" i="1"/>
  <c r="Y1704" i="1" s="1"/>
  <c r="V1705" i="1"/>
  <c r="Y1705" i="1" s="1"/>
  <c r="V1706" i="1"/>
  <c r="Y1706" i="1" s="1"/>
  <c r="V1707" i="1"/>
  <c r="Y1707" i="1" s="1"/>
  <c r="V1708" i="1"/>
  <c r="Y1708" i="1" s="1"/>
  <c r="V1709" i="1"/>
  <c r="Y1709" i="1" s="1"/>
  <c r="V1710" i="1"/>
  <c r="Y1710" i="1" s="1"/>
  <c r="V1711" i="1"/>
  <c r="Y1711" i="1" s="1"/>
  <c r="V1712" i="1"/>
  <c r="Y1712" i="1" s="1"/>
  <c r="V1713" i="1"/>
  <c r="Y1713" i="1" s="1"/>
  <c r="V1714" i="1"/>
  <c r="Y1714" i="1" s="1"/>
  <c r="V1715" i="1"/>
  <c r="Y1715" i="1" s="1"/>
  <c r="V1716" i="1"/>
  <c r="Y1716" i="1" s="1"/>
  <c r="V1717" i="1"/>
  <c r="Y1717" i="1" s="1"/>
  <c r="V1718" i="1"/>
  <c r="Y1718" i="1" s="1"/>
  <c r="V1719" i="1"/>
  <c r="Y1719" i="1" s="1"/>
  <c r="V1720" i="1"/>
  <c r="Y1720" i="1" s="1"/>
  <c r="V1721" i="1"/>
  <c r="Y1721" i="1" s="1"/>
  <c r="V1722" i="1"/>
  <c r="Y1722" i="1" s="1"/>
  <c r="V1723" i="1"/>
  <c r="Y1723" i="1" s="1"/>
  <c r="V1724" i="1"/>
  <c r="Y1724" i="1" s="1"/>
  <c r="V1725" i="1"/>
  <c r="Y1725" i="1" s="1"/>
  <c r="V1726" i="1"/>
  <c r="Y1726" i="1" s="1"/>
  <c r="V1727" i="1"/>
  <c r="Y1727" i="1" s="1"/>
  <c r="V1728" i="1"/>
  <c r="Y1728" i="1" s="1"/>
  <c r="V1729" i="1"/>
  <c r="Y1729" i="1" s="1"/>
  <c r="V1730" i="1"/>
  <c r="Y1730" i="1" s="1"/>
  <c r="V1731" i="1"/>
  <c r="Y1731" i="1" s="1"/>
  <c r="V1732" i="1"/>
  <c r="Y1732" i="1" s="1"/>
  <c r="V1733" i="1"/>
  <c r="Y1733" i="1" s="1"/>
  <c r="V1734" i="1"/>
  <c r="Y1734" i="1" s="1"/>
  <c r="V1735" i="1"/>
  <c r="Y1735" i="1" s="1"/>
  <c r="V1736" i="1"/>
  <c r="Y1736" i="1" s="1"/>
  <c r="V1737" i="1"/>
  <c r="Y1737" i="1" s="1"/>
  <c r="V1738" i="1"/>
  <c r="Y1738" i="1" s="1"/>
  <c r="V1739" i="1"/>
  <c r="Y1739" i="1" s="1"/>
  <c r="V1740" i="1"/>
  <c r="Y1740" i="1" s="1"/>
  <c r="V1741" i="1"/>
  <c r="Y1741" i="1" s="1"/>
  <c r="V1742" i="1"/>
  <c r="Y1742" i="1" s="1"/>
  <c r="V1743" i="1"/>
  <c r="Y1743" i="1" s="1"/>
  <c r="V1744" i="1"/>
  <c r="Y1744" i="1" s="1"/>
  <c r="V1745" i="1"/>
  <c r="Y1745" i="1" s="1"/>
  <c r="V1746" i="1"/>
  <c r="Y1746" i="1" s="1"/>
  <c r="V1747" i="1"/>
  <c r="Y1747" i="1" s="1"/>
  <c r="V1748" i="1"/>
  <c r="Y1748" i="1" s="1"/>
  <c r="V1749" i="1"/>
  <c r="Y1749" i="1" s="1"/>
  <c r="V1750" i="1"/>
  <c r="Y1750" i="1" s="1"/>
  <c r="V1751" i="1"/>
  <c r="Y1751" i="1" s="1"/>
  <c r="V1752" i="1"/>
  <c r="Y1752" i="1" s="1"/>
  <c r="V1753" i="1"/>
  <c r="Y1753" i="1" s="1"/>
  <c r="V1754" i="1"/>
  <c r="Y1754" i="1" s="1"/>
  <c r="V1755" i="1"/>
  <c r="Y1755" i="1" s="1"/>
  <c r="V1756" i="1"/>
  <c r="Y1756" i="1" s="1"/>
  <c r="V1757" i="1"/>
  <c r="Y1757" i="1" s="1"/>
  <c r="V1758" i="1"/>
  <c r="Y1758" i="1" s="1"/>
  <c r="V1759" i="1"/>
  <c r="Y1759" i="1" s="1"/>
  <c r="V1760" i="1"/>
  <c r="Y1760" i="1" s="1"/>
  <c r="V1761" i="1"/>
  <c r="Y1761" i="1" s="1"/>
  <c r="V1762" i="1"/>
  <c r="Y1762" i="1" s="1"/>
  <c r="V1763" i="1"/>
  <c r="Y1763" i="1" s="1"/>
  <c r="V1764" i="1"/>
  <c r="Y1764" i="1" s="1"/>
  <c r="V1765" i="1"/>
  <c r="Y1765" i="1" s="1"/>
  <c r="V1766" i="1"/>
  <c r="Y1766" i="1" s="1"/>
  <c r="V1767" i="1"/>
  <c r="Y1767" i="1" s="1"/>
  <c r="V1768" i="1"/>
  <c r="Y1768" i="1" s="1"/>
  <c r="V1769" i="1"/>
  <c r="Y1769" i="1" s="1"/>
  <c r="V1770" i="1"/>
  <c r="Y1770" i="1" s="1"/>
  <c r="V1771" i="1"/>
  <c r="Y1771" i="1" s="1"/>
  <c r="V1772" i="1"/>
  <c r="Y1772" i="1" s="1"/>
  <c r="V1773" i="1"/>
  <c r="Y1773" i="1" s="1"/>
  <c r="V1774" i="1"/>
  <c r="Y1774" i="1" s="1"/>
  <c r="V1775" i="1"/>
  <c r="Y1775" i="1" s="1"/>
  <c r="V1776" i="1"/>
  <c r="Y1776" i="1" s="1"/>
  <c r="V1777" i="1"/>
  <c r="Y1777" i="1" s="1"/>
  <c r="V1778" i="1"/>
  <c r="Y1778" i="1" s="1"/>
  <c r="V1779" i="1"/>
  <c r="Y1779" i="1" s="1"/>
  <c r="V1780" i="1"/>
  <c r="Y1780" i="1" s="1"/>
  <c r="V1781" i="1"/>
  <c r="Y1781" i="1" s="1"/>
  <c r="V1782" i="1"/>
  <c r="Y1782" i="1" s="1"/>
  <c r="V1783" i="1"/>
  <c r="Y1783" i="1" s="1"/>
  <c r="V1784" i="1"/>
  <c r="Y1784" i="1" s="1"/>
  <c r="V1785" i="1"/>
  <c r="Y1785" i="1" s="1"/>
  <c r="V1786" i="1"/>
  <c r="Y1786" i="1" s="1"/>
  <c r="V1787" i="1"/>
  <c r="Y1787" i="1" s="1"/>
  <c r="V1788" i="1"/>
  <c r="Y1788" i="1" s="1"/>
  <c r="V1789" i="1"/>
  <c r="Y1789" i="1" s="1"/>
  <c r="V1790" i="1"/>
  <c r="Y1790" i="1" s="1"/>
  <c r="V1791" i="1"/>
  <c r="Y1791" i="1" s="1"/>
  <c r="V1792" i="1"/>
  <c r="Y1792" i="1" s="1"/>
  <c r="V1793" i="1"/>
  <c r="Y1793" i="1" s="1"/>
  <c r="V1794" i="1"/>
  <c r="Y1794" i="1" s="1"/>
  <c r="V1795" i="1"/>
  <c r="Y1795" i="1" s="1"/>
  <c r="V1796" i="1"/>
  <c r="Y1796" i="1" s="1"/>
  <c r="V1797" i="1"/>
  <c r="Y1797" i="1" s="1"/>
  <c r="V1798" i="1"/>
  <c r="Y1798" i="1" s="1"/>
  <c r="V1799" i="1"/>
  <c r="Y1799" i="1" s="1"/>
  <c r="V1800" i="1"/>
  <c r="Y1800" i="1" s="1"/>
  <c r="V1801" i="1"/>
  <c r="Y1801" i="1" s="1"/>
  <c r="V1802" i="1"/>
  <c r="Y1802" i="1" s="1"/>
  <c r="V1803" i="1"/>
  <c r="Y1803" i="1" s="1"/>
  <c r="V1804" i="1"/>
  <c r="Y1804" i="1" s="1"/>
  <c r="V1805" i="1"/>
  <c r="Y1805" i="1" s="1"/>
  <c r="V1806" i="1"/>
  <c r="Y1806" i="1" s="1"/>
  <c r="V1807" i="1"/>
  <c r="Y1807" i="1" s="1"/>
  <c r="V1808" i="1"/>
  <c r="Y1808" i="1" s="1"/>
  <c r="V1809" i="1"/>
  <c r="Y1809" i="1" s="1"/>
  <c r="V1810" i="1"/>
  <c r="Y1810" i="1" s="1"/>
  <c r="V1811" i="1"/>
  <c r="Y1811" i="1" s="1"/>
  <c r="V1812" i="1"/>
  <c r="Y1812" i="1" s="1"/>
  <c r="V1813" i="1"/>
  <c r="Y1813" i="1" s="1"/>
  <c r="V1814" i="1"/>
  <c r="Y1814" i="1" s="1"/>
  <c r="V1815" i="1"/>
  <c r="Y1815" i="1" s="1"/>
  <c r="V1816" i="1"/>
  <c r="Y1816" i="1" s="1"/>
  <c r="V1817" i="1"/>
  <c r="Y1817" i="1" s="1"/>
  <c r="V1818" i="1"/>
  <c r="Y1818" i="1" s="1"/>
  <c r="V1819" i="1"/>
  <c r="Y1819" i="1" s="1"/>
  <c r="V1820" i="1"/>
  <c r="Y1820" i="1" s="1"/>
  <c r="V1821" i="1"/>
  <c r="Y1821" i="1" s="1"/>
  <c r="V1822" i="1"/>
  <c r="Y1822" i="1" s="1"/>
  <c r="V1823" i="1"/>
  <c r="Y1823" i="1" s="1"/>
  <c r="V1824" i="1"/>
  <c r="Y1824" i="1" s="1"/>
  <c r="V1825" i="1"/>
  <c r="Y1825" i="1" s="1"/>
  <c r="V1826" i="1"/>
  <c r="Y1826" i="1" s="1"/>
  <c r="V1827" i="1"/>
  <c r="Y1827" i="1" s="1"/>
  <c r="V1828" i="1"/>
  <c r="Y1828" i="1" s="1"/>
  <c r="W9" i="4"/>
  <c r="W10" i="4"/>
  <c r="W8" i="4"/>
  <c r="V9" i="4"/>
  <c r="V10" i="4"/>
  <c r="V8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X8" i="4"/>
  <c r="R8" i="4"/>
  <c r="AH688" i="3"/>
  <c r="AI688" i="3" s="1"/>
  <c r="AH689" i="3"/>
  <c r="AI689" i="3" s="1"/>
  <c r="AH687" i="3"/>
  <c r="X688" i="3"/>
  <c r="Y688" i="3" s="1"/>
  <c r="X689" i="3"/>
  <c r="X687" i="3"/>
  <c r="Y687" i="3" s="1"/>
  <c r="AD703" i="3"/>
  <c r="AD702" i="3"/>
  <c r="AD701" i="3"/>
  <c r="AD700" i="3"/>
  <c r="AD699" i="3"/>
  <c r="AD698" i="3"/>
  <c r="AD697" i="3"/>
  <c r="AD696" i="3"/>
  <c r="AD695" i="3"/>
  <c r="AD694" i="3"/>
  <c r="AD693" i="3"/>
  <c r="AD692" i="3"/>
  <c r="AD691" i="3"/>
  <c r="AD690" i="3"/>
  <c r="AD689" i="3"/>
  <c r="AD688" i="3"/>
  <c r="AJ687" i="3"/>
  <c r="AD687" i="3"/>
  <c r="Z687" i="3"/>
  <c r="M3" i="3"/>
  <c r="M4" i="7"/>
  <c r="M5" i="7"/>
  <c r="M6" i="7"/>
  <c r="M7" i="7"/>
  <c r="M8" i="7"/>
  <c r="M3" i="7"/>
  <c r="BP1465" i="1"/>
  <c r="BP1466" i="1"/>
  <c r="BP1467" i="1"/>
  <c r="BP1468" i="1"/>
  <c r="BP1469" i="1"/>
  <c r="BP1470" i="1"/>
  <c r="BP1471" i="1"/>
  <c r="BP1472" i="1"/>
  <c r="BP1473" i="1"/>
  <c r="BP1474" i="1"/>
  <c r="BP1475" i="1"/>
  <c r="BP1476" i="1"/>
  <c r="BP1477" i="1"/>
  <c r="BP1478" i="1"/>
  <c r="BP1479" i="1"/>
  <c r="BP1480" i="1"/>
  <c r="BP1481" i="1"/>
  <c r="BP1482" i="1"/>
  <c r="BP1483" i="1"/>
  <c r="BP1484" i="1"/>
  <c r="BP1485" i="1"/>
  <c r="BP1486" i="1"/>
  <c r="BP1487" i="1"/>
  <c r="BP1488" i="1"/>
  <c r="BP1489" i="1"/>
  <c r="BP1490" i="1"/>
  <c r="BP1491" i="1"/>
  <c r="BP1492" i="1"/>
  <c r="BP1493" i="1"/>
  <c r="BP1494" i="1"/>
  <c r="BP1495" i="1"/>
  <c r="BP1496" i="1"/>
  <c r="BP1497" i="1"/>
  <c r="BP1498" i="1"/>
  <c r="BP1499" i="1"/>
  <c r="BP1500" i="1"/>
  <c r="BP1501" i="1"/>
  <c r="BP1502" i="1"/>
  <c r="BP1503" i="1"/>
  <c r="BP1504" i="1"/>
  <c r="BP1505" i="1"/>
  <c r="BP1506" i="1"/>
  <c r="BP1507" i="1"/>
  <c r="BP1508" i="1"/>
  <c r="BP1509" i="1"/>
  <c r="BP1510" i="1"/>
  <c r="BP1511" i="1"/>
  <c r="BP1512" i="1"/>
  <c r="BP1513" i="1"/>
  <c r="BP1514" i="1"/>
  <c r="BP1515" i="1"/>
  <c r="BP1516" i="1"/>
  <c r="BP1517" i="1"/>
  <c r="BP1518" i="1"/>
  <c r="BP1519" i="1"/>
  <c r="BP1520" i="1"/>
  <c r="BP1521" i="1"/>
  <c r="BP1522" i="1"/>
  <c r="BP1523" i="1"/>
  <c r="BP1524" i="1"/>
  <c r="BP1525" i="1"/>
  <c r="BP1526" i="1"/>
  <c r="BP1527" i="1"/>
  <c r="BP1528" i="1"/>
  <c r="BP1529" i="1"/>
  <c r="BP1530" i="1"/>
  <c r="BP1531" i="1"/>
  <c r="BP1532" i="1"/>
  <c r="BP1533" i="1"/>
  <c r="BP1534" i="1"/>
  <c r="BP1535" i="1"/>
  <c r="BP1536" i="1"/>
  <c r="BP1537" i="1"/>
  <c r="BP1538" i="1"/>
  <c r="BP1539" i="1"/>
  <c r="BP1540" i="1"/>
  <c r="BP1541" i="1"/>
  <c r="BP1542" i="1"/>
  <c r="BP1543" i="1"/>
  <c r="BP1544" i="1"/>
  <c r="BP1545" i="1"/>
  <c r="BP1546" i="1"/>
  <c r="BP1547" i="1"/>
  <c r="BP1548" i="1"/>
  <c r="BP1549" i="1"/>
  <c r="BP1550" i="1"/>
  <c r="BP1551" i="1"/>
  <c r="BP1552" i="1"/>
  <c r="BP1553" i="1"/>
  <c r="BP1554" i="1"/>
  <c r="BP1555" i="1"/>
  <c r="BP1556" i="1"/>
  <c r="BP1557" i="1"/>
  <c r="BP1558" i="1"/>
  <c r="BP1559" i="1"/>
  <c r="BP1560" i="1"/>
  <c r="BP1561" i="1"/>
  <c r="BP1562" i="1"/>
  <c r="BP1563" i="1"/>
  <c r="BP1564" i="1"/>
  <c r="BP1565" i="1"/>
  <c r="BP1566" i="1"/>
  <c r="BP1567" i="1"/>
  <c r="BP1568" i="1"/>
  <c r="BP1569" i="1"/>
  <c r="BP1570" i="1"/>
  <c r="BP1571" i="1"/>
  <c r="BP1572" i="1"/>
  <c r="BP1573" i="1"/>
  <c r="BP1574" i="1"/>
  <c r="BP1575" i="1"/>
  <c r="BP1576" i="1"/>
  <c r="BP1577" i="1"/>
  <c r="BP1578" i="1"/>
  <c r="BP1579" i="1"/>
  <c r="BP1580" i="1"/>
  <c r="BP1581" i="1"/>
  <c r="BP1582" i="1"/>
  <c r="BP1583" i="1"/>
  <c r="BP1584" i="1"/>
  <c r="BP1585" i="1"/>
  <c r="BP1586" i="1"/>
  <c r="BP1587" i="1"/>
  <c r="BP1588" i="1"/>
  <c r="BP1589" i="1"/>
  <c r="BP1590" i="1"/>
  <c r="BP1591" i="1"/>
  <c r="BP1592" i="1"/>
  <c r="BP1593" i="1"/>
  <c r="BP1594" i="1"/>
  <c r="BP1595" i="1"/>
  <c r="BP1596" i="1"/>
  <c r="BP1597" i="1"/>
  <c r="BP1598" i="1"/>
  <c r="BP1599" i="1"/>
  <c r="BP1600" i="1"/>
  <c r="BP1601" i="1"/>
  <c r="BP1602" i="1"/>
  <c r="BP1603" i="1"/>
  <c r="BP1604" i="1"/>
  <c r="BP1605" i="1"/>
  <c r="BP1606" i="1"/>
  <c r="BP1607" i="1"/>
  <c r="BP1608" i="1"/>
  <c r="BP1609" i="1"/>
  <c r="BP1610" i="1"/>
  <c r="BP1611" i="1"/>
  <c r="BP1612" i="1"/>
  <c r="BP1613" i="1"/>
  <c r="BP1614" i="1"/>
  <c r="BP1615" i="1"/>
  <c r="BP1616" i="1"/>
  <c r="BP1617" i="1"/>
  <c r="BP1618" i="1"/>
  <c r="BP1619" i="1"/>
  <c r="BP1620" i="1"/>
  <c r="BP1621" i="1"/>
  <c r="BP1622" i="1"/>
  <c r="BP1623" i="1"/>
  <c r="BP1624" i="1"/>
  <c r="BP1625" i="1"/>
  <c r="BP1626" i="1"/>
  <c r="BP1627" i="1"/>
  <c r="BP1628" i="1"/>
  <c r="BP1629" i="1"/>
  <c r="BP1630" i="1"/>
  <c r="BP1631" i="1"/>
  <c r="BP1632" i="1"/>
  <c r="BP1633" i="1"/>
  <c r="BP1634" i="1"/>
  <c r="BP1635" i="1"/>
  <c r="BP1636" i="1"/>
  <c r="BP1637" i="1"/>
  <c r="BP1638" i="1"/>
  <c r="BP1639" i="1"/>
  <c r="BP1640" i="1"/>
  <c r="BP1641" i="1"/>
  <c r="BP1642" i="1"/>
  <c r="BP1643" i="1"/>
  <c r="BP1644" i="1"/>
  <c r="BP1645" i="1"/>
  <c r="BP1646" i="1"/>
  <c r="BP1647" i="1"/>
  <c r="BP1648" i="1"/>
  <c r="BP1649" i="1"/>
  <c r="BP1650" i="1"/>
  <c r="BP1651" i="1"/>
  <c r="BP1652" i="1"/>
  <c r="BP1653" i="1"/>
  <c r="BP1654" i="1"/>
  <c r="BP1655" i="1"/>
  <c r="BP1656" i="1"/>
  <c r="BP1657" i="1"/>
  <c r="BP1658" i="1"/>
  <c r="BP1659" i="1"/>
  <c r="BP1660" i="1"/>
  <c r="BP1661" i="1"/>
  <c r="BP1662" i="1"/>
  <c r="BP1663" i="1"/>
  <c r="BP1664" i="1"/>
  <c r="BP1665" i="1"/>
  <c r="BP1666" i="1"/>
  <c r="BP1667" i="1"/>
  <c r="BP1668" i="1"/>
  <c r="BP1669" i="1"/>
  <c r="BP1670" i="1"/>
  <c r="BP1671" i="1"/>
  <c r="BP1672" i="1"/>
  <c r="BP1673" i="1"/>
  <c r="BP1674" i="1"/>
  <c r="BP1675" i="1"/>
  <c r="BP1676" i="1"/>
  <c r="BP1677" i="1"/>
  <c r="BP1678" i="1"/>
  <c r="BP1679" i="1"/>
  <c r="BP1680" i="1"/>
  <c r="BP1681" i="1"/>
  <c r="BP1682" i="1"/>
  <c r="BP1683" i="1"/>
  <c r="BP1684" i="1"/>
  <c r="BP1685" i="1"/>
  <c r="BP1686" i="1"/>
  <c r="BP1687" i="1"/>
  <c r="BP1688" i="1"/>
  <c r="BP1689" i="1"/>
  <c r="BP1690" i="1"/>
  <c r="BP1691" i="1"/>
  <c r="BP1692" i="1"/>
  <c r="BP1693" i="1"/>
  <c r="BP1694" i="1"/>
  <c r="BP1695" i="1"/>
  <c r="BP1696" i="1"/>
  <c r="BP1697" i="1"/>
  <c r="BP1698" i="1"/>
  <c r="BP1699" i="1"/>
  <c r="BP1700" i="1"/>
  <c r="BP1701" i="1"/>
  <c r="BP1702" i="1"/>
  <c r="BP1703" i="1"/>
  <c r="BP1704" i="1"/>
  <c r="BP1705" i="1"/>
  <c r="BP1706" i="1"/>
  <c r="BP1707" i="1"/>
  <c r="BP1708" i="1"/>
  <c r="BP1709" i="1"/>
  <c r="BP1710" i="1"/>
  <c r="BP1711" i="1"/>
  <c r="BP1712" i="1"/>
  <c r="BP1713" i="1"/>
  <c r="BP1714" i="1"/>
  <c r="BP1715" i="1"/>
  <c r="BP1716" i="1"/>
  <c r="BP1717" i="1"/>
  <c r="BP1718" i="1"/>
  <c r="BP1719" i="1"/>
  <c r="BP1720" i="1"/>
  <c r="BP1721" i="1"/>
  <c r="BP1722" i="1"/>
  <c r="BP1723" i="1"/>
  <c r="BP1724" i="1"/>
  <c r="BP1725" i="1"/>
  <c r="BP1726" i="1"/>
  <c r="BP1727" i="1"/>
  <c r="BP1728" i="1"/>
  <c r="BP1729" i="1"/>
  <c r="BP1730" i="1"/>
  <c r="BP1731" i="1"/>
  <c r="BP1732" i="1"/>
  <c r="BP1733" i="1"/>
  <c r="BP1734" i="1"/>
  <c r="BP1735" i="1"/>
  <c r="BP1736" i="1"/>
  <c r="BP1737" i="1"/>
  <c r="BP1738" i="1"/>
  <c r="BP1739" i="1"/>
  <c r="BP1740" i="1"/>
  <c r="BP1741" i="1"/>
  <c r="BP1742" i="1"/>
  <c r="BP1743" i="1"/>
  <c r="BP1744" i="1"/>
  <c r="BP1745" i="1"/>
  <c r="BP1746" i="1"/>
  <c r="BP1747" i="1"/>
  <c r="BP1748" i="1"/>
  <c r="BP1749" i="1"/>
  <c r="BP1750" i="1"/>
  <c r="BP1751" i="1"/>
  <c r="BP1752" i="1"/>
  <c r="BP1753" i="1"/>
  <c r="BP1754" i="1"/>
  <c r="BP1755" i="1"/>
  <c r="BP1756" i="1"/>
  <c r="BP1757" i="1"/>
  <c r="BP1758" i="1"/>
  <c r="BP1759" i="1"/>
  <c r="BP1760" i="1"/>
  <c r="BP1761" i="1"/>
  <c r="BP1762" i="1"/>
  <c r="BP1763" i="1"/>
  <c r="BP1764" i="1"/>
  <c r="BP1765" i="1"/>
  <c r="BP1766" i="1"/>
  <c r="BP1767" i="1"/>
  <c r="BP1768" i="1"/>
  <c r="BP1769" i="1"/>
  <c r="BP1770" i="1"/>
  <c r="BP1771" i="1"/>
  <c r="BP1772" i="1"/>
  <c r="BP1773" i="1"/>
  <c r="BP1774" i="1"/>
  <c r="BP1775" i="1"/>
  <c r="BP1776" i="1"/>
  <c r="BP1777" i="1"/>
  <c r="BP1778" i="1"/>
  <c r="BP1779" i="1"/>
  <c r="BP1780" i="1"/>
  <c r="BP1781" i="1"/>
  <c r="BP1782" i="1"/>
  <c r="BP1783" i="1"/>
  <c r="BP1784" i="1"/>
  <c r="BP1785" i="1"/>
  <c r="BP1786" i="1"/>
  <c r="BP1787" i="1"/>
  <c r="BP1788" i="1"/>
  <c r="BP1789" i="1"/>
  <c r="BP1790" i="1"/>
  <c r="BP1791" i="1"/>
  <c r="BP1792" i="1"/>
  <c r="BP1793" i="1"/>
  <c r="BP1794" i="1"/>
  <c r="BP1795" i="1"/>
  <c r="BP1796" i="1"/>
  <c r="BP1797" i="1"/>
  <c r="BP1798" i="1"/>
  <c r="BP1799" i="1"/>
  <c r="BP1800" i="1"/>
  <c r="BP1801" i="1"/>
  <c r="BP1802" i="1"/>
  <c r="BP1803" i="1"/>
  <c r="BP1804" i="1"/>
  <c r="BP1805" i="1"/>
  <c r="BP1806" i="1"/>
  <c r="BP1807" i="1"/>
  <c r="BP1808" i="1"/>
  <c r="BP1809" i="1"/>
  <c r="BP1810" i="1"/>
  <c r="BP1811" i="1"/>
  <c r="BP1812" i="1"/>
  <c r="BP1813" i="1"/>
  <c r="BP1814" i="1"/>
  <c r="BP1815" i="1"/>
  <c r="BP1816" i="1"/>
  <c r="BP1817" i="1"/>
  <c r="BP1818" i="1"/>
  <c r="BP1819" i="1"/>
  <c r="BP1820" i="1"/>
  <c r="BP1821" i="1"/>
  <c r="BP1822" i="1"/>
  <c r="BP1823" i="1"/>
  <c r="BP1824" i="1"/>
  <c r="BP1825" i="1"/>
  <c r="BP1826" i="1"/>
  <c r="BP1827" i="1"/>
  <c r="BP1828" i="1"/>
  <c r="BP1464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1577" i="1"/>
  <c r="BB1578" i="1"/>
  <c r="BB1579" i="1"/>
  <c r="BB1580" i="1"/>
  <c r="BB1581" i="1"/>
  <c r="BB1582" i="1"/>
  <c r="BB1583" i="1"/>
  <c r="BB1584" i="1"/>
  <c r="BB1585" i="1"/>
  <c r="BB1586" i="1"/>
  <c r="BB1587" i="1"/>
  <c r="BB1588" i="1"/>
  <c r="BB1589" i="1"/>
  <c r="BB1590" i="1"/>
  <c r="BB1591" i="1"/>
  <c r="BB1592" i="1"/>
  <c r="BB1593" i="1"/>
  <c r="BB1594" i="1"/>
  <c r="BB1595" i="1"/>
  <c r="BB1596" i="1"/>
  <c r="BB1597" i="1"/>
  <c r="BB1598" i="1"/>
  <c r="BB1599" i="1"/>
  <c r="BB1600" i="1"/>
  <c r="BB1601" i="1"/>
  <c r="BB1602" i="1"/>
  <c r="BB1603" i="1"/>
  <c r="BB1604" i="1"/>
  <c r="BB1605" i="1"/>
  <c r="BB1606" i="1"/>
  <c r="BB1607" i="1"/>
  <c r="BB1608" i="1"/>
  <c r="BB1609" i="1"/>
  <c r="BB1610" i="1"/>
  <c r="BB1611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698" i="1"/>
  <c r="BB1699" i="1"/>
  <c r="BB1700" i="1"/>
  <c r="BB1701" i="1"/>
  <c r="BB1702" i="1"/>
  <c r="BB1703" i="1"/>
  <c r="BB1704" i="1"/>
  <c r="BB1705" i="1"/>
  <c r="BB1706" i="1"/>
  <c r="BB1707" i="1"/>
  <c r="BB1708" i="1"/>
  <c r="BB1709" i="1"/>
  <c r="BB1710" i="1"/>
  <c r="BB1711" i="1"/>
  <c r="BB1712" i="1"/>
  <c r="BB1713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1738" i="1"/>
  <c r="BB1739" i="1"/>
  <c r="BB1740" i="1"/>
  <c r="BB1741" i="1"/>
  <c r="BB1742" i="1"/>
  <c r="BB1743" i="1"/>
  <c r="BB1744" i="1"/>
  <c r="BB1745" i="1"/>
  <c r="BB1746" i="1"/>
  <c r="BB1747" i="1"/>
  <c r="BB1748" i="1"/>
  <c r="BB1749" i="1"/>
  <c r="BB1750" i="1"/>
  <c r="BB1751" i="1"/>
  <c r="BB1752" i="1"/>
  <c r="BB1753" i="1"/>
  <c r="BB1754" i="1"/>
  <c r="BB1755" i="1"/>
  <c r="BB1756" i="1"/>
  <c r="BB1757" i="1"/>
  <c r="BB1758" i="1"/>
  <c r="BB1759" i="1"/>
  <c r="BB1760" i="1"/>
  <c r="BB1761" i="1"/>
  <c r="BB1762" i="1"/>
  <c r="BB1763" i="1"/>
  <c r="BB1764" i="1"/>
  <c r="BB1765" i="1"/>
  <c r="BB1766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1828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1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8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6" i="1"/>
  <c r="AZ1597" i="1"/>
  <c r="AZ1598" i="1"/>
  <c r="AZ1599" i="1"/>
  <c r="AZ1600" i="1"/>
  <c r="AZ1601" i="1"/>
  <c r="AZ1602" i="1"/>
  <c r="AZ1603" i="1"/>
  <c r="AZ1604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1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8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464" i="1"/>
  <c r="BN1468" i="1"/>
  <c r="BN1469" i="1"/>
  <c r="BN1470" i="1"/>
  <c r="BN1471" i="1"/>
  <c r="BN1472" i="1"/>
  <c r="BN1473" i="1"/>
  <c r="BN1474" i="1"/>
  <c r="BN1475" i="1"/>
  <c r="BN1476" i="1"/>
  <c r="BN1477" i="1"/>
  <c r="BN1478" i="1"/>
  <c r="BN1479" i="1"/>
  <c r="BN1480" i="1"/>
  <c r="BN1481" i="1"/>
  <c r="BN1482" i="1"/>
  <c r="BN1483" i="1"/>
  <c r="BN1484" i="1"/>
  <c r="BN1485" i="1"/>
  <c r="BN1486" i="1"/>
  <c r="BN1487" i="1"/>
  <c r="BN1488" i="1"/>
  <c r="BN1489" i="1"/>
  <c r="BN1490" i="1"/>
  <c r="BN1491" i="1"/>
  <c r="BN1492" i="1"/>
  <c r="BN1493" i="1"/>
  <c r="BN1494" i="1"/>
  <c r="BN1495" i="1"/>
  <c r="BN1496" i="1"/>
  <c r="BN1497" i="1"/>
  <c r="BN1498" i="1"/>
  <c r="BN1499" i="1"/>
  <c r="BN1500" i="1"/>
  <c r="BN1501" i="1"/>
  <c r="BN1502" i="1"/>
  <c r="BN1503" i="1"/>
  <c r="BN1504" i="1"/>
  <c r="BN1505" i="1"/>
  <c r="BN1506" i="1"/>
  <c r="BN1507" i="1"/>
  <c r="BN1508" i="1"/>
  <c r="BN1509" i="1"/>
  <c r="BN1510" i="1"/>
  <c r="BN1511" i="1"/>
  <c r="BN1512" i="1"/>
  <c r="BN1513" i="1"/>
  <c r="BN1514" i="1"/>
  <c r="BN1515" i="1"/>
  <c r="BN1516" i="1"/>
  <c r="BN1517" i="1"/>
  <c r="BN1518" i="1"/>
  <c r="BN1519" i="1"/>
  <c r="BN1520" i="1"/>
  <c r="BN1521" i="1"/>
  <c r="BN1522" i="1"/>
  <c r="BN1523" i="1"/>
  <c r="BN1524" i="1"/>
  <c r="BN1525" i="1"/>
  <c r="BN1526" i="1"/>
  <c r="BN1527" i="1"/>
  <c r="BN1528" i="1"/>
  <c r="BN1529" i="1"/>
  <c r="BN1530" i="1"/>
  <c r="BN1531" i="1"/>
  <c r="BN1532" i="1"/>
  <c r="BN1533" i="1"/>
  <c r="BN1534" i="1"/>
  <c r="BN1535" i="1"/>
  <c r="BN1536" i="1"/>
  <c r="BN1537" i="1"/>
  <c r="BN1538" i="1"/>
  <c r="BN1539" i="1"/>
  <c r="BQ1539" i="1" s="1"/>
  <c r="BN1540" i="1"/>
  <c r="BQ1540" i="1" s="1"/>
  <c r="BN1541" i="1"/>
  <c r="BQ1541" i="1" s="1"/>
  <c r="BN1542" i="1"/>
  <c r="BQ1542" i="1" s="1"/>
  <c r="BN1543" i="1"/>
  <c r="BQ1543" i="1" s="1"/>
  <c r="BN1544" i="1"/>
  <c r="BQ1544" i="1" s="1"/>
  <c r="BN1545" i="1"/>
  <c r="BQ1545" i="1" s="1"/>
  <c r="BN1546" i="1"/>
  <c r="BQ1546" i="1" s="1"/>
  <c r="BN1547" i="1"/>
  <c r="BQ1547" i="1" s="1"/>
  <c r="BN1548" i="1"/>
  <c r="BQ1548" i="1" s="1"/>
  <c r="BN1549" i="1"/>
  <c r="BQ1549" i="1" s="1"/>
  <c r="BN1550" i="1"/>
  <c r="BQ1550" i="1" s="1"/>
  <c r="BN1551" i="1"/>
  <c r="BQ1551" i="1" s="1"/>
  <c r="BN1552" i="1"/>
  <c r="BN1553" i="1"/>
  <c r="BN1554" i="1"/>
  <c r="BN1555" i="1"/>
  <c r="BN1556" i="1"/>
  <c r="BN1557" i="1"/>
  <c r="BN1558" i="1"/>
  <c r="BN1559" i="1"/>
  <c r="BN1560" i="1"/>
  <c r="BN1561" i="1"/>
  <c r="BN1562" i="1"/>
  <c r="BN1563" i="1"/>
  <c r="BN1564" i="1"/>
  <c r="BN1565" i="1"/>
  <c r="BN1566" i="1"/>
  <c r="BN1567" i="1"/>
  <c r="BN1568" i="1"/>
  <c r="BN1569" i="1"/>
  <c r="BN1570" i="1"/>
  <c r="BN1571" i="1"/>
  <c r="BN1572" i="1"/>
  <c r="BN1573" i="1"/>
  <c r="BN1574" i="1"/>
  <c r="BN1575" i="1"/>
  <c r="BN1576" i="1"/>
  <c r="BN1577" i="1"/>
  <c r="BN1578" i="1"/>
  <c r="BN1579" i="1"/>
  <c r="BN1580" i="1"/>
  <c r="BN1581" i="1"/>
  <c r="BN1582" i="1"/>
  <c r="BN1583" i="1"/>
  <c r="BN1584" i="1"/>
  <c r="BN1585" i="1"/>
  <c r="BN1586" i="1"/>
  <c r="BN1587" i="1"/>
  <c r="BN1588" i="1"/>
  <c r="BN1589" i="1"/>
  <c r="BN1590" i="1"/>
  <c r="BN1591" i="1"/>
  <c r="BN1592" i="1"/>
  <c r="BN1593" i="1"/>
  <c r="BN1594" i="1"/>
  <c r="BN1595" i="1"/>
  <c r="BN1596" i="1"/>
  <c r="BN1597" i="1"/>
  <c r="BN1598" i="1"/>
  <c r="BN1599" i="1"/>
  <c r="BN1600" i="1"/>
  <c r="BN1601" i="1"/>
  <c r="BN1602" i="1"/>
  <c r="BN1603" i="1"/>
  <c r="BN1604" i="1"/>
  <c r="BN1605" i="1"/>
  <c r="BN1606" i="1"/>
  <c r="BN1607" i="1"/>
  <c r="BN1608" i="1"/>
  <c r="BN1609" i="1"/>
  <c r="BN1610" i="1"/>
  <c r="BN1611" i="1"/>
  <c r="BN1612" i="1"/>
  <c r="BN1613" i="1"/>
  <c r="BN1614" i="1"/>
  <c r="BN1615" i="1"/>
  <c r="BN1616" i="1"/>
  <c r="BN1617" i="1"/>
  <c r="BN1618" i="1"/>
  <c r="BN1619" i="1"/>
  <c r="BN1620" i="1"/>
  <c r="BN1621" i="1"/>
  <c r="BN1622" i="1"/>
  <c r="BN1623" i="1"/>
  <c r="BN1624" i="1"/>
  <c r="BN1625" i="1"/>
  <c r="BN1626" i="1"/>
  <c r="BN1627" i="1"/>
  <c r="BN1628" i="1"/>
  <c r="BN1629" i="1"/>
  <c r="BN1630" i="1"/>
  <c r="BN1631" i="1"/>
  <c r="BN1632" i="1"/>
  <c r="BN1633" i="1"/>
  <c r="BN1634" i="1"/>
  <c r="BN1635" i="1"/>
  <c r="BN1636" i="1"/>
  <c r="BN1637" i="1"/>
  <c r="BN1638" i="1"/>
  <c r="BN1639" i="1"/>
  <c r="BN1640" i="1"/>
  <c r="BN1641" i="1"/>
  <c r="BN1642" i="1"/>
  <c r="BN1643" i="1"/>
  <c r="BN1644" i="1"/>
  <c r="BN1645" i="1"/>
  <c r="BN1646" i="1"/>
  <c r="BN1647" i="1"/>
  <c r="BN1648" i="1"/>
  <c r="BN1649" i="1"/>
  <c r="BN1650" i="1"/>
  <c r="BN1651" i="1"/>
  <c r="BN1652" i="1"/>
  <c r="BN1653" i="1"/>
  <c r="BN1654" i="1"/>
  <c r="BN1655" i="1"/>
  <c r="BN1656" i="1"/>
  <c r="BN1657" i="1"/>
  <c r="BN1658" i="1"/>
  <c r="BN1659" i="1"/>
  <c r="BN1660" i="1"/>
  <c r="BN1661" i="1"/>
  <c r="BN1662" i="1"/>
  <c r="BN1663" i="1"/>
  <c r="BN1664" i="1"/>
  <c r="BN1665" i="1"/>
  <c r="BN1666" i="1"/>
  <c r="BN1667" i="1"/>
  <c r="BN1668" i="1"/>
  <c r="BN1669" i="1"/>
  <c r="BN1670" i="1"/>
  <c r="BN1671" i="1"/>
  <c r="BN1672" i="1"/>
  <c r="BN1673" i="1"/>
  <c r="BN1674" i="1"/>
  <c r="BN1675" i="1"/>
  <c r="BN1676" i="1"/>
  <c r="BN1677" i="1"/>
  <c r="BN1678" i="1"/>
  <c r="BN1679" i="1"/>
  <c r="BN1680" i="1"/>
  <c r="BN1681" i="1"/>
  <c r="BN1682" i="1"/>
  <c r="BN1683" i="1"/>
  <c r="BN1684" i="1"/>
  <c r="BN1685" i="1"/>
  <c r="BN1686" i="1"/>
  <c r="BN1687" i="1"/>
  <c r="BN1688" i="1"/>
  <c r="BN1689" i="1"/>
  <c r="BN1690" i="1"/>
  <c r="BN1691" i="1"/>
  <c r="BN1692" i="1"/>
  <c r="BN1693" i="1"/>
  <c r="BN1694" i="1"/>
  <c r="BN1695" i="1"/>
  <c r="BN1696" i="1"/>
  <c r="BN1697" i="1"/>
  <c r="BN1698" i="1"/>
  <c r="BN1699" i="1"/>
  <c r="BN1700" i="1"/>
  <c r="BN1701" i="1"/>
  <c r="BN1702" i="1"/>
  <c r="BN1703" i="1"/>
  <c r="BN1704" i="1"/>
  <c r="BN1705" i="1"/>
  <c r="BN1706" i="1"/>
  <c r="BN1707" i="1"/>
  <c r="BN1708" i="1"/>
  <c r="BN1709" i="1"/>
  <c r="BN1710" i="1"/>
  <c r="BN1711" i="1"/>
  <c r="BN1712" i="1"/>
  <c r="BN1713" i="1"/>
  <c r="BN1714" i="1"/>
  <c r="BN1715" i="1"/>
  <c r="BN1716" i="1"/>
  <c r="BN1717" i="1"/>
  <c r="BN1718" i="1"/>
  <c r="BN1719" i="1"/>
  <c r="BN1720" i="1"/>
  <c r="BN1721" i="1"/>
  <c r="BN1722" i="1"/>
  <c r="BN1723" i="1"/>
  <c r="BN1724" i="1"/>
  <c r="BN1725" i="1"/>
  <c r="BN1726" i="1"/>
  <c r="BN1727" i="1"/>
  <c r="BN1728" i="1"/>
  <c r="BN1729" i="1"/>
  <c r="BN1730" i="1"/>
  <c r="BN1731" i="1"/>
  <c r="BN1732" i="1"/>
  <c r="BN1733" i="1"/>
  <c r="BN1734" i="1"/>
  <c r="BN1735" i="1"/>
  <c r="BN1736" i="1"/>
  <c r="BN1737" i="1"/>
  <c r="BN1738" i="1"/>
  <c r="BN1739" i="1"/>
  <c r="BN1740" i="1"/>
  <c r="BN1741" i="1"/>
  <c r="BN1742" i="1"/>
  <c r="BN1743" i="1"/>
  <c r="BN1744" i="1"/>
  <c r="BN1745" i="1"/>
  <c r="BN1746" i="1"/>
  <c r="BN1747" i="1"/>
  <c r="BN1748" i="1"/>
  <c r="BN1749" i="1"/>
  <c r="BN1750" i="1"/>
  <c r="BN1751" i="1"/>
  <c r="BN1752" i="1"/>
  <c r="BN1753" i="1"/>
  <c r="BN1754" i="1"/>
  <c r="BN1755" i="1"/>
  <c r="BN1756" i="1"/>
  <c r="BN1757" i="1"/>
  <c r="BN1758" i="1"/>
  <c r="BN1759" i="1"/>
  <c r="BN1760" i="1"/>
  <c r="BN1761" i="1"/>
  <c r="BN1762" i="1"/>
  <c r="BN1763" i="1"/>
  <c r="BN1764" i="1"/>
  <c r="BN1765" i="1"/>
  <c r="BN1766" i="1"/>
  <c r="BN1767" i="1"/>
  <c r="BN1768" i="1"/>
  <c r="BN1769" i="1"/>
  <c r="BN1770" i="1"/>
  <c r="BN1771" i="1"/>
  <c r="BN1772" i="1"/>
  <c r="BN1773" i="1"/>
  <c r="BN1774" i="1"/>
  <c r="BN1775" i="1"/>
  <c r="BN1776" i="1"/>
  <c r="BN1777" i="1"/>
  <c r="BN1778" i="1"/>
  <c r="BN1779" i="1"/>
  <c r="BN1780" i="1"/>
  <c r="BN1781" i="1"/>
  <c r="BN1782" i="1"/>
  <c r="BN1783" i="1"/>
  <c r="BN1784" i="1"/>
  <c r="BN1785" i="1"/>
  <c r="BN1786" i="1"/>
  <c r="BN1787" i="1"/>
  <c r="BN1788" i="1"/>
  <c r="BN1789" i="1"/>
  <c r="BN1790" i="1"/>
  <c r="BN1791" i="1"/>
  <c r="BN1792" i="1"/>
  <c r="BN1793" i="1"/>
  <c r="BN1794" i="1"/>
  <c r="BN1795" i="1"/>
  <c r="BN1796" i="1"/>
  <c r="BN1797" i="1"/>
  <c r="BN1798" i="1"/>
  <c r="BN1799" i="1"/>
  <c r="BN1800" i="1"/>
  <c r="BN1801" i="1"/>
  <c r="BN1802" i="1"/>
  <c r="BN1803" i="1"/>
  <c r="BN1804" i="1"/>
  <c r="BN1805" i="1"/>
  <c r="BN1806" i="1"/>
  <c r="BN1807" i="1"/>
  <c r="BN1808" i="1"/>
  <c r="BN1809" i="1"/>
  <c r="BN1810" i="1"/>
  <c r="BN1811" i="1"/>
  <c r="BN1812" i="1"/>
  <c r="BN1813" i="1"/>
  <c r="BN1814" i="1"/>
  <c r="BN1815" i="1"/>
  <c r="BN1816" i="1"/>
  <c r="BN1817" i="1"/>
  <c r="BN1818" i="1"/>
  <c r="BN1819" i="1"/>
  <c r="BN1820" i="1"/>
  <c r="BN1821" i="1"/>
  <c r="BN1822" i="1"/>
  <c r="BN1823" i="1"/>
  <c r="BN1824" i="1"/>
  <c r="BN1825" i="1"/>
  <c r="BN1826" i="1"/>
  <c r="BN1827" i="1"/>
  <c r="BN1828" i="1"/>
  <c r="BN1465" i="1"/>
  <c r="BN1466" i="1"/>
  <c r="BN1467" i="1"/>
  <c r="BN1464" i="1"/>
  <c r="X11" i="5"/>
  <c r="Y11" i="5" s="1"/>
  <c r="X12" i="5"/>
  <c r="Y12" i="5" s="1"/>
  <c r="X10" i="5"/>
  <c r="Y10" i="5" s="1"/>
  <c r="T21" i="5"/>
  <c r="T20" i="5"/>
  <c r="T19" i="5"/>
  <c r="T18" i="5"/>
  <c r="T17" i="5"/>
  <c r="T16" i="5"/>
  <c r="T15" i="5"/>
  <c r="T14" i="5"/>
  <c r="T13" i="5"/>
  <c r="T12" i="5"/>
  <c r="T11" i="5"/>
  <c r="Z10" i="5"/>
  <c r="T10" i="5"/>
  <c r="J19" i="6"/>
  <c r="J20" i="6"/>
  <c r="J18" i="6"/>
  <c r="L18" i="6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4" i="7"/>
  <c r="G502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454" i="7"/>
  <c r="C503" i="7"/>
  <c r="H450" i="7"/>
  <c r="H451" i="7"/>
  <c r="H452" i="7"/>
  <c r="H453" i="7"/>
  <c r="C453" i="7"/>
  <c r="E454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5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3" i="7"/>
  <c r="D3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205" i="7"/>
  <c r="D206" i="7"/>
  <c r="D207" i="7"/>
  <c r="D208" i="7"/>
  <c r="D209" i="7"/>
  <c r="D210" i="7"/>
  <c r="D211" i="7"/>
  <c r="D212" i="7"/>
  <c r="D213" i="7"/>
  <c r="D214" i="7"/>
  <c r="D204" i="7"/>
  <c r="M15" i="7"/>
  <c r="M16" i="7"/>
  <c r="M14" i="7"/>
  <c r="O14" i="7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6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53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463" i="6"/>
  <c r="D463" i="6"/>
  <c r="C462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3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2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133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39" i="6"/>
  <c r="C40" i="6"/>
  <c r="C41" i="6"/>
  <c r="C42" i="6"/>
  <c r="C43" i="6"/>
  <c r="C44" i="6"/>
  <c r="C45" i="6"/>
  <c r="C46" i="6"/>
  <c r="C34" i="6"/>
  <c r="C35" i="6"/>
  <c r="C36" i="6"/>
  <c r="C37" i="6"/>
  <c r="C38" i="6"/>
  <c r="C33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5" i="6"/>
  <c r="C6" i="6"/>
  <c r="C7" i="6"/>
  <c r="C8" i="6"/>
  <c r="C9" i="6"/>
  <c r="C10" i="6"/>
  <c r="C11" i="6"/>
  <c r="C4" i="6"/>
  <c r="D132" i="6"/>
  <c r="D133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32" i="6"/>
  <c r="D4" i="6"/>
  <c r="B134" i="6"/>
  <c r="D134" i="6" s="1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I214" i="7"/>
  <c r="C214" i="7"/>
  <c r="I213" i="7"/>
  <c r="C213" i="7"/>
  <c r="I212" i="7"/>
  <c r="C212" i="7"/>
  <c r="B211" i="7"/>
  <c r="C210" i="7"/>
  <c r="I209" i="7"/>
  <c r="C209" i="7"/>
  <c r="I208" i="7"/>
  <c r="C208" i="7"/>
  <c r="I207" i="7"/>
  <c r="C207" i="7"/>
  <c r="I206" i="7"/>
  <c r="C206" i="7"/>
  <c r="I205" i="7"/>
  <c r="C205" i="7"/>
  <c r="I204" i="7"/>
  <c r="C204" i="7"/>
  <c r="C203" i="7"/>
  <c r="B202" i="7"/>
  <c r="C202" i="7" s="1"/>
  <c r="B201" i="7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O707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P549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N83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M4" i="5"/>
  <c r="L3" i="5"/>
  <c r="L4" i="5" s="1"/>
  <c r="D3" i="5"/>
  <c r="L2" i="5"/>
  <c r="I2" i="5"/>
  <c r="D2" i="5"/>
  <c r="F2" i="5" s="1"/>
  <c r="C2406" i="4"/>
  <c r="H2406" i="4" s="1"/>
  <c r="B2307" i="4"/>
  <c r="C2306" i="4"/>
  <c r="B2207" i="4"/>
  <c r="C2206" i="4"/>
  <c r="H2206" i="4" s="1"/>
  <c r="E2107" i="4"/>
  <c r="E2108" i="4" s="1"/>
  <c r="E2109" i="4" s="1"/>
  <c r="E2110" i="4" s="1"/>
  <c r="E2111" i="4" s="1"/>
  <c r="E2112" i="4" s="1"/>
  <c r="E2113" i="4" s="1"/>
  <c r="E2114" i="4" s="1"/>
  <c r="E2115" i="4" s="1"/>
  <c r="E2116" i="4" s="1"/>
  <c r="E2117" i="4" s="1"/>
  <c r="E2118" i="4" s="1"/>
  <c r="E2119" i="4" s="1"/>
  <c r="E2120" i="4" s="1"/>
  <c r="E2121" i="4" s="1"/>
  <c r="E2122" i="4" s="1"/>
  <c r="E2123" i="4" s="1"/>
  <c r="E2124" i="4" s="1"/>
  <c r="E2125" i="4" s="1"/>
  <c r="E2126" i="4" s="1"/>
  <c r="E2127" i="4" s="1"/>
  <c r="E2128" i="4" s="1"/>
  <c r="E2129" i="4" s="1"/>
  <c r="E2130" i="4" s="1"/>
  <c r="E2131" i="4" s="1"/>
  <c r="E2132" i="4" s="1"/>
  <c r="E2133" i="4" s="1"/>
  <c r="E2134" i="4" s="1"/>
  <c r="E2135" i="4" s="1"/>
  <c r="E2136" i="4" s="1"/>
  <c r="E2137" i="4" s="1"/>
  <c r="E2138" i="4" s="1"/>
  <c r="E2139" i="4" s="1"/>
  <c r="E2140" i="4" s="1"/>
  <c r="E2141" i="4" s="1"/>
  <c r="E2142" i="4" s="1"/>
  <c r="E2143" i="4" s="1"/>
  <c r="E2144" i="4" s="1"/>
  <c r="E2145" i="4" s="1"/>
  <c r="E2146" i="4" s="1"/>
  <c r="E2147" i="4" s="1"/>
  <c r="E2148" i="4" s="1"/>
  <c r="E2149" i="4" s="1"/>
  <c r="E2150" i="4" s="1"/>
  <c r="E2151" i="4" s="1"/>
  <c r="E2152" i="4" s="1"/>
  <c r="E2153" i="4" s="1"/>
  <c r="E2154" i="4" s="1"/>
  <c r="E2155" i="4" s="1"/>
  <c r="E2156" i="4" s="1"/>
  <c r="E2157" i="4" s="1"/>
  <c r="E2158" i="4" s="1"/>
  <c r="E2159" i="4" s="1"/>
  <c r="E2160" i="4" s="1"/>
  <c r="E2161" i="4" s="1"/>
  <c r="E2162" i="4" s="1"/>
  <c r="E2163" i="4" s="1"/>
  <c r="E2164" i="4" s="1"/>
  <c r="E2165" i="4" s="1"/>
  <c r="E2166" i="4" s="1"/>
  <c r="E2167" i="4" s="1"/>
  <c r="E2168" i="4" s="1"/>
  <c r="E2169" i="4" s="1"/>
  <c r="E2170" i="4" s="1"/>
  <c r="E2171" i="4" s="1"/>
  <c r="E2172" i="4" s="1"/>
  <c r="E2173" i="4" s="1"/>
  <c r="E2174" i="4" s="1"/>
  <c r="E2175" i="4" s="1"/>
  <c r="E2176" i="4" s="1"/>
  <c r="E2177" i="4" s="1"/>
  <c r="E2178" i="4" s="1"/>
  <c r="E2179" i="4" s="1"/>
  <c r="E2180" i="4" s="1"/>
  <c r="E2181" i="4" s="1"/>
  <c r="E2182" i="4" s="1"/>
  <c r="E2183" i="4" s="1"/>
  <c r="E2184" i="4" s="1"/>
  <c r="E2185" i="4" s="1"/>
  <c r="E2186" i="4" s="1"/>
  <c r="E2187" i="4" s="1"/>
  <c r="E2188" i="4" s="1"/>
  <c r="E2189" i="4" s="1"/>
  <c r="E2190" i="4" s="1"/>
  <c r="E2191" i="4" s="1"/>
  <c r="E2192" i="4" s="1"/>
  <c r="E2193" i="4" s="1"/>
  <c r="E2194" i="4" s="1"/>
  <c r="E2195" i="4" s="1"/>
  <c r="E2196" i="4" s="1"/>
  <c r="E2197" i="4" s="1"/>
  <c r="E2198" i="4" s="1"/>
  <c r="E2199" i="4" s="1"/>
  <c r="E2200" i="4" s="1"/>
  <c r="E2201" i="4" s="1"/>
  <c r="E2202" i="4" s="1"/>
  <c r="E2203" i="4" s="1"/>
  <c r="E2204" i="4" s="1"/>
  <c r="E2205" i="4" s="1"/>
  <c r="B2107" i="4"/>
  <c r="C2106" i="4"/>
  <c r="H2106" i="4" s="1"/>
  <c r="E2007" i="4"/>
  <c r="E2008" i="4" s="1"/>
  <c r="E2009" i="4" s="1"/>
  <c r="E2010" i="4" s="1"/>
  <c r="E2011" i="4" s="1"/>
  <c r="E2012" i="4" s="1"/>
  <c r="E2013" i="4" s="1"/>
  <c r="E2014" i="4" s="1"/>
  <c r="E2015" i="4" s="1"/>
  <c r="E2016" i="4" s="1"/>
  <c r="E2017" i="4" s="1"/>
  <c r="E2018" i="4" s="1"/>
  <c r="E2019" i="4" s="1"/>
  <c r="E2020" i="4" s="1"/>
  <c r="E2021" i="4" s="1"/>
  <c r="E2022" i="4" s="1"/>
  <c r="E2023" i="4" s="1"/>
  <c r="E2024" i="4" s="1"/>
  <c r="E2025" i="4" s="1"/>
  <c r="E2026" i="4" s="1"/>
  <c r="E2027" i="4" s="1"/>
  <c r="E2028" i="4" s="1"/>
  <c r="E2029" i="4" s="1"/>
  <c r="E2030" i="4" s="1"/>
  <c r="E2031" i="4" s="1"/>
  <c r="E2032" i="4" s="1"/>
  <c r="E2033" i="4" s="1"/>
  <c r="E2034" i="4" s="1"/>
  <c r="E2035" i="4" s="1"/>
  <c r="E2036" i="4" s="1"/>
  <c r="E2037" i="4" s="1"/>
  <c r="E2038" i="4" s="1"/>
  <c r="E2039" i="4" s="1"/>
  <c r="E2040" i="4" s="1"/>
  <c r="E2041" i="4" s="1"/>
  <c r="E2042" i="4" s="1"/>
  <c r="E2043" i="4" s="1"/>
  <c r="E2044" i="4" s="1"/>
  <c r="E2045" i="4" s="1"/>
  <c r="E2046" i="4" s="1"/>
  <c r="E2047" i="4" s="1"/>
  <c r="E2048" i="4" s="1"/>
  <c r="E2049" i="4" s="1"/>
  <c r="E2050" i="4" s="1"/>
  <c r="E2051" i="4" s="1"/>
  <c r="E2052" i="4" s="1"/>
  <c r="E2053" i="4" s="1"/>
  <c r="E2054" i="4" s="1"/>
  <c r="E2055" i="4" s="1"/>
  <c r="E2056" i="4" s="1"/>
  <c r="E2057" i="4" s="1"/>
  <c r="E2058" i="4" s="1"/>
  <c r="E2059" i="4" s="1"/>
  <c r="E2060" i="4" s="1"/>
  <c r="E2061" i="4" s="1"/>
  <c r="E2062" i="4" s="1"/>
  <c r="E2063" i="4" s="1"/>
  <c r="E2064" i="4" s="1"/>
  <c r="E2065" i="4" s="1"/>
  <c r="E2066" i="4" s="1"/>
  <c r="E2067" i="4" s="1"/>
  <c r="E2068" i="4" s="1"/>
  <c r="E2069" i="4" s="1"/>
  <c r="E2070" i="4" s="1"/>
  <c r="E2071" i="4" s="1"/>
  <c r="E2072" i="4" s="1"/>
  <c r="E2073" i="4" s="1"/>
  <c r="E2074" i="4" s="1"/>
  <c r="E2075" i="4" s="1"/>
  <c r="E2076" i="4" s="1"/>
  <c r="E2077" i="4" s="1"/>
  <c r="E2078" i="4" s="1"/>
  <c r="E2079" i="4" s="1"/>
  <c r="E2080" i="4" s="1"/>
  <c r="E2081" i="4" s="1"/>
  <c r="E2082" i="4" s="1"/>
  <c r="E2083" i="4" s="1"/>
  <c r="E2084" i="4" s="1"/>
  <c r="E2085" i="4" s="1"/>
  <c r="E2086" i="4" s="1"/>
  <c r="E2087" i="4" s="1"/>
  <c r="E2088" i="4" s="1"/>
  <c r="E2089" i="4" s="1"/>
  <c r="E2090" i="4" s="1"/>
  <c r="E2091" i="4" s="1"/>
  <c r="E2092" i="4" s="1"/>
  <c r="E2093" i="4" s="1"/>
  <c r="E2094" i="4" s="1"/>
  <c r="E2095" i="4" s="1"/>
  <c r="E2096" i="4" s="1"/>
  <c r="E2097" i="4" s="1"/>
  <c r="E2098" i="4" s="1"/>
  <c r="E2099" i="4" s="1"/>
  <c r="E2100" i="4" s="1"/>
  <c r="E2101" i="4" s="1"/>
  <c r="E2102" i="4" s="1"/>
  <c r="E2103" i="4" s="1"/>
  <c r="E2104" i="4" s="1"/>
  <c r="E2105" i="4" s="1"/>
  <c r="B2007" i="4"/>
  <c r="C2006" i="4"/>
  <c r="E1907" i="4"/>
  <c r="E1908" i="4" s="1"/>
  <c r="E1909" i="4" s="1"/>
  <c r="E1910" i="4" s="1"/>
  <c r="E1911" i="4" s="1"/>
  <c r="E1912" i="4" s="1"/>
  <c r="E1913" i="4" s="1"/>
  <c r="E1914" i="4" s="1"/>
  <c r="E1915" i="4" s="1"/>
  <c r="E1916" i="4" s="1"/>
  <c r="E1917" i="4" s="1"/>
  <c r="E1918" i="4" s="1"/>
  <c r="E1919" i="4" s="1"/>
  <c r="E1920" i="4" s="1"/>
  <c r="E1921" i="4" s="1"/>
  <c r="E1922" i="4" s="1"/>
  <c r="E1923" i="4" s="1"/>
  <c r="E1924" i="4" s="1"/>
  <c r="E1925" i="4" s="1"/>
  <c r="E1926" i="4" s="1"/>
  <c r="E1927" i="4" s="1"/>
  <c r="E1928" i="4" s="1"/>
  <c r="E1929" i="4" s="1"/>
  <c r="E1930" i="4" s="1"/>
  <c r="E1931" i="4" s="1"/>
  <c r="E1932" i="4" s="1"/>
  <c r="E1933" i="4" s="1"/>
  <c r="E1934" i="4" s="1"/>
  <c r="E1935" i="4" s="1"/>
  <c r="E1936" i="4" s="1"/>
  <c r="E1937" i="4" s="1"/>
  <c r="E1938" i="4" s="1"/>
  <c r="E1939" i="4" s="1"/>
  <c r="E1940" i="4" s="1"/>
  <c r="E1941" i="4" s="1"/>
  <c r="E1942" i="4" s="1"/>
  <c r="E1943" i="4" s="1"/>
  <c r="E1944" i="4" s="1"/>
  <c r="E1945" i="4" s="1"/>
  <c r="E1946" i="4" s="1"/>
  <c r="E1947" i="4" s="1"/>
  <c r="E1948" i="4" s="1"/>
  <c r="E1949" i="4" s="1"/>
  <c r="E1950" i="4" s="1"/>
  <c r="E1951" i="4" s="1"/>
  <c r="E1952" i="4" s="1"/>
  <c r="E1953" i="4" s="1"/>
  <c r="E1954" i="4" s="1"/>
  <c r="E1955" i="4" s="1"/>
  <c r="E1956" i="4" s="1"/>
  <c r="E1957" i="4" s="1"/>
  <c r="E1958" i="4" s="1"/>
  <c r="E1959" i="4" s="1"/>
  <c r="E1960" i="4" s="1"/>
  <c r="E1961" i="4" s="1"/>
  <c r="E1962" i="4" s="1"/>
  <c r="E1963" i="4" s="1"/>
  <c r="E1964" i="4" s="1"/>
  <c r="E1965" i="4" s="1"/>
  <c r="E1966" i="4" s="1"/>
  <c r="E1967" i="4" s="1"/>
  <c r="E1968" i="4" s="1"/>
  <c r="E1969" i="4" s="1"/>
  <c r="E1970" i="4" s="1"/>
  <c r="E1971" i="4" s="1"/>
  <c r="E1972" i="4" s="1"/>
  <c r="E1973" i="4" s="1"/>
  <c r="E1974" i="4" s="1"/>
  <c r="E1975" i="4" s="1"/>
  <c r="E1976" i="4" s="1"/>
  <c r="E1977" i="4" s="1"/>
  <c r="E1978" i="4" s="1"/>
  <c r="E1979" i="4" s="1"/>
  <c r="E1980" i="4" s="1"/>
  <c r="E1981" i="4" s="1"/>
  <c r="E1982" i="4" s="1"/>
  <c r="E1983" i="4" s="1"/>
  <c r="E1984" i="4" s="1"/>
  <c r="E1985" i="4" s="1"/>
  <c r="E1986" i="4" s="1"/>
  <c r="E1987" i="4" s="1"/>
  <c r="E1988" i="4" s="1"/>
  <c r="E1989" i="4" s="1"/>
  <c r="E1990" i="4" s="1"/>
  <c r="E1991" i="4" s="1"/>
  <c r="E1992" i="4" s="1"/>
  <c r="E1993" i="4" s="1"/>
  <c r="E1994" i="4" s="1"/>
  <c r="E1995" i="4" s="1"/>
  <c r="E1996" i="4" s="1"/>
  <c r="E1997" i="4" s="1"/>
  <c r="E1998" i="4" s="1"/>
  <c r="E1999" i="4" s="1"/>
  <c r="E2000" i="4" s="1"/>
  <c r="E2001" i="4" s="1"/>
  <c r="E2002" i="4" s="1"/>
  <c r="E2003" i="4" s="1"/>
  <c r="E2004" i="4" s="1"/>
  <c r="E2005" i="4" s="1"/>
  <c r="B1907" i="4"/>
  <c r="C1906" i="4"/>
  <c r="H1906" i="4" s="1"/>
  <c r="E1807" i="4"/>
  <c r="E1808" i="4" s="1"/>
  <c r="E1809" i="4" s="1"/>
  <c r="E1810" i="4" s="1"/>
  <c r="E1811" i="4" s="1"/>
  <c r="E1812" i="4" s="1"/>
  <c r="E1813" i="4" s="1"/>
  <c r="E1814" i="4" s="1"/>
  <c r="E1815" i="4" s="1"/>
  <c r="E1816" i="4" s="1"/>
  <c r="E1817" i="4" s="1"/>
  <c r="E1818" i="4" s="1"/>
  <c r="E1819" i="4" s="1"/>
  <c r="E1820" i="4" s="1"/>
  <c r="E1821" i="4" s="1"/>
  <c r="E1822" i="4" s="1"/>
  <c r="E1823" i="4" s="1"/>
  <c r="E1824" i="4" s="1"/>
  <c r="E1825" i="4" s="1"/>
  <c r="E1826" i="4" s="1"/>
  <c r="E1827" i="4" s="1"/>
  <c r="E1828" i="4" s="1"/>
  <c r="E1829" i="4" s="1"/>
  <c r="E1830" i="4" s="1"/>
  <c r="E1831" i="4" s="1"/>
  <c r="E1832" i="4" s="1"/>
  <c r="E1833" i="4" s="1"/>
  <c r="E1834" i="4" s="1"/>
  <c r="E1835" i="4" s="1"/>
  <c r="E1836" i="4" s="1"/>
  <c r="E1837" i="4" s="1"/>
  <c r="E1838" i="4" s="1"/>
  <c r="E1839" i="4" s="1"/>
  <c r="E1840" i="4" s="1"/>
  <c r="E1841" i="4" s="1"/>
  <c r="E1842" i="4" s="1"/>
  <c r="E1843" i="4" s="1"/>
  <c r="E1844" i="4" s="1"/>
  <c r="E1845" i="4" s="1"/>
  <c r="E1846" i="4" s="1"/>
  <c r="E1847" i="4" s="1"/>
  <c r="E1848" i="4" s="1"/>
  <c r="E1849" i="4" s="1"/>
  <c r="E1850" i="4" s="1"/>
  <c r="E1851" i="4" s="1"/>
  <c r="E1852" i="4" s="1"/>
  <c r="E1853" i="4" s="1"/>
  <c r="E1854" i="4" s="1"/>
  <c r="E1855" i="4" s="1"/>
  <c r="E1856" i="4" s="1"/>
  <c r="E1857" i="4" s="1"/>
  <c r="E1858" i="4" s="1"/>
  <c r="E1859" i="4" s="1"/>
  <c r="E1860" i="4" s="1"/>
  <c r="E1861" i="4" s="1"/>
  <c r="E1862" i="4" s="1"/>
  <c r="E1863" i="4" s="1"/>
  <c r="E1864" i="4" s="1"/>
  <c r="E1865" i="4" s="1"/>
  <c r="E1866" i="4" s="1"/>
  <c r="E1867" i="4" s="1"/>
  <c r="E1868" i="4" s="1"/>
  <c r="E1869" i="4" s="1"/>
  <c r="E1870" i="4" s="1"/>
  <c r="E1871" i="4" s="1"/>
  <c r="E1872" i="4" s="1"/>
  <c r="E1873" i="4" s="1"/>
  <c r="E1874" i="4" s="1"/>
  <c r="E1875" i="4" s="1"/>
  <c r="E1876" i="4" s="1"/>
  <c r="E1877" i="4" s="1"/>
  <c r="E1878" i="4" s="1"/>
  <c r="E1879" i="4" s="1"/>
  <c r="E1880" i="4" s="1"/>
  <c r="E1881" i="4" s="1"/>
  <c r="E1882" i="4" s="1"/>
  <c r="E1883" i="4" s="1"/>
  <c r="E1884" i="4" s="1"/>
  <c r="E1885" i="4" s="1"/>
  <c r="E1886" i="4" s="1"/>
  <c r="E1887" i="4" s="1"/>
  <c r="E1888" i="4" s="1"/>
  <c r="E1889" i="4" s="1"/>
  <c r="E1890" i="4" s="1"/>
  <c r="E1891" i="4" s="1"/>
  <c r="E1892" i="4" s="1"/>
  <c r="E1893" i="4" s="1"/>
  <c r="E1894" i="4" s="1"/>
  <c r="E1895" i="4" s="1"/>
  <c r="E1896" i="4" s="1"/>
  <c r="E1897" i="4" s="1"/>
  <c r="E1898" i="4" s="1"/>
  <c r="E1899" i="4" s="1"/>
  <c r="E1900" i="4" s="1"/>
  <c r="E1901" i="4" s="1"/>
  <c r="E1902" i="4" s="1"/>
  <c r="E1903" i="4" s="1"/>
  <c r="E1904" i="4" s="1"/>
  <c r="E1905" i="4" s="1"/>
  <c r="B1807" i="4"/>
  <c r="C1806" i="4"/>
  <c r="H1806" i="4" s="1"/>
  <c r="E1707" i="4"/>
  <c r="E1708" i="4" s="1"/>
  <c r="E1709" i="4" s="1"/>
  <c r="E1710" i="4" s="1"/>
  <c r="E1711" i="4" s="1"/>
  <c r="E1712" i="4" s="1"/>
  <c r="E1713" i="4" s="1"/>
  <c r="E1714" i="4" s="1"/>
  <c r="E1715" i="4" s="1"/>
  <c r="E1716" i="4" s="1"/>
  <c r="E1717" i="4" s="1"/>
  <c r="E1718" i="4" s="1"/>
  <c r="E1719" i="4" s="1"/>
  <c r="E1720" i="4" s="1"/>
  <c r="E1721" i="4" s="1"/>
  <c r="E1722" i="4" s="1"/>
  <c r="E1723" i="4" s="1"/>
  <c r="E1724" i="4" s="1"/>
  <c r="E1725" i="4" s="1"/>
  <c r="E1726" i="4" s="1"/>
  <c r="E1727" i="4" s="1"/>
  <c r="E1728" i="4" s="1"/>
  <c r="E1729" i="4" s="1"/>
  <c r="E1730" i="4" s="1"/>
  <c r="E1731" i="4" s="1"/>
  <c r="E1732" i="4" s="1"/>
  <c r="E1733" i="4" s="1"/>
  <c r="E1734" i="4" s="1"/>
  <c r="E1735" i="4" s="1"/>
  <c r="E1736" i="4" s="1"/>
  <c r="E1737" i="4" s="1"/>
  <c r="E1738" i="4" s="1"/>
  <c r="E1739" i="4" s="1"/>
  <c r="E1740" i="4" s="1"/>
  <c r="E1741" i="4" s="1"/>
  <c r="E1742" i="4" s="1"/>
  <c r="E1743" i="4" s="1"/>
  <c r="E1744" i="4" s="1"/>
  <c r="E1745" i="4" s="1"/>
  <c r="E1746" i="4" s="1"/>
  <c r="E1747" i="4" s="1"/>
  <c r="E1748" i="4" s="1"/>
  <c r="E1749" i="4" s="1"/>
  <c r="E1750" i="4" s="1"/>
  <c r="E1751" i="4" s="1"/>
  <c r="E1752" i="4" s="1"/>
  <c r="E1753" i="4" s="1"/>
  <c r="E1754" i="4" s="1"/>
  <c r="E1755" i="4" s="1"/>
  <c r="E1756" i="4" s="1"/>
  <c r="E1757" i="4" s="1"/>
  <c r="E1758" i="4" s="1"/>
  <c r="E1759" i="4" s="1"/>
  <c r="E1760" i="4" s="1"/>
  <c r="E1761" i="4" s="1"/>
  <c r="E1762" i="4" s="1"/>
  <c r="E1763" i="4" s="1"/>
  <c r="E1764" i="4" s="1"/>
  <c r="E1765" i="4" s="1"/>
  <c r="E1766" i="4" s="1"/>
  <c r="E1767" i="4" s="1"/>
  <c r="E1768" i="4" s="1"/>
  <c r="E1769" i="4" s="1"/>
  <c r="E1770" i="4" s="1"/>
  <c r="E1771" i="4" s="1"/>
  <c r="E1772" i="4" s="1"/>
  <c r="E1773" i="4" s="1"/>
  <c r="E1774" i="4" s="1"/>
  <c r="E1775" i="4" s="1"/>
  <c r="E1776" i="4" s="1"/>
  <c r="E1777" i="4" s="1"/>
  <c r="E1778" i="4" s="1"/>
  <c r="E1779" i="4" s="1"/>
  <c r="E1780" i="4" s="1"/>
  <c r="E1781" i="4" s="1"/>
  <c r="E1782" i="4" s="1"/>
  <c r="E1783" i="4" s="1"/>
  <c r="E1784" i="4" s="1"/>
  <c r="E1785" i="4" s="1"/>
  <c r="E1786" i="4" s="1"/>
  <c r="E1787" i="4" s="1"/>
  <c r="E1788" i="4" s="1"/>
  <c r="E1789" i="4" s="1"/>
  <c r="E1790" i="4" s="1"/>
  <c r="E1791" i="4" s="1"/>
  <c r="E1792" i="4" s="1"/>
  <c r="E1793" i="4" s="1"/>
  <c r="E1794" i="4" s="1"/>
  <c r="E1795" i="4" s="1"/>
  <c r="E1796" i="4" s="1"/>
  <c r="E1797" i="4" s="1"/>
  <c r="E1798" i="4" s="1"/>
  <c r="E1799" i="4" s="1"/>
  <c r="E1800" i="4" s="1"/>
  <c r="E1801" i="4" s="1"/>
  <c r="E1802" i="4" s="1"/>
  <c r="E1803" i="4" s="1"/>
  <c r="E1804" i="4" s="1"/>
  <c r="E1805" i="4" s="1"/>
  <c r="B1707" i="4"/>
  <c r="C1706" i="4"/>
  <c r="H1706" i="4" s="1"/>
  <c r="E1607" i="4"/>
  <c r="E1608" i="4" s="1"/>
  <c r="E1609" i="4" s="1"/>
  <c r="E1610" i="4" s="1"/>
  <c r="E1611" i="4" s="1"/>
  <c r="E1612" i="4" s="1"/>
  <c r="E1613" i="4" s="1"/>
  <c r="E1614" i="4" s="1"/>
  <c r="E1615" i="4" s="1"/>
  <c r="E1616" i="4" s="1"/>
  <c r="E1617" i="4" s="1"/>
  <c r="E1618" i="4" s="1"/>
  <c r="E1619" i="4" s="1"/>
  <c r="E1620" i="4" s="1"/>
  <c r="E1621" i="4" s="1"/>
  <c r="E1622" i="4" s="1"/>
  <c r="E1623" i="4" s="1"/>
  <c r="E1624" i="4" s="1"/>
  <c r="E1625" i="4" s="1"/>
  <c r="E1626" i="4" s="1"/>
  <c r="E1627" i="4" s="1"/>
  <c r="E1628" i="4" s="1"/>
  <c r="E1629" i="4" s="1"/>
  <c r="E1630" i="4" s="1"/>
  <c r="E1631" i="4" s="1"/>
  <c r="E1632" i="4" s="1"/>
  <c r="E1633" i="4" s="1"/>
  <c r="E1634" i="4" s="1"/>
  <c r="E1635" i="4" s="1"/>
  <c r="E1636" i="4" s="1"/>
  <c r="E1637" i="4" s="1"/>
  <c r="E1638" i="4" s="1"/>
  <c r="E1639" i="4" s="1"/>
  <c r="E1640" i="4" s="1"/>
  <c r="E1641" i="4" s="1"/>
  <c r="E1642" i="4" s="1"/>
  <c r="E1643" i="4" s="1"/>
  <c r="E1644" i="4" s="1"/>
  <c r="E1645" i="4" s="1"/>
  <c r="E1646" i="4" s="1"/>
  <c r="E1647" i="4" s="1"/>
  <c r="E1648" i="4" s="1"/>
  <c r="E1649" i="4" s="1"/>
  <c r="E1650" i="4" s="1"/>
  <c r="E1651" i="4" s="1"/>
  <c r="E1652" i="4" s="1"/>
  <c r="E1653" i="4" s="1"/>
  <c r="E1654" i="4" s="1"/>
  <c r="E1655" i="4" s="1"/>
  <c r="E1656" i="4" s="1"/>
  <c r="E1657" i="4" s="1"/>
  <c r="E1658" i="4" s="1"/>
  <c r="E1659" i="4" s="1"/>
  <c r="E1660" i="4" s="1"/>
  <c r="E1661" i="4" s="1"/>
  <c r="E1662" i="4" s="1"/>
  <c r="E1663" i="4" s="1"/>
  <c r="E1664" i="4" s="1"/>
  <c r="E1665" i="4" s="1"/>
  <c r="E1666" i="4" s="1"/>
  <c r="E1667" i="4" s="1"/>
  <c r="E1668" i="4" s="1"/>
  <c r="E1669" i="4" s="1"/>
  <c r="E1670" i="4" s="1"/>
  <c r="E1671" i="4" s="1"/>
  <c r="E1672" i="4" s="1"/>
  <c r="E1673" i="4" s="1"/>
  <c r="E1674" i="4" s="1"/>
  <c r="E1675" i="4" s="1"/>
  <c r="E1676" i="4" s="1"/>
  <c r="E1677" i="4" s="1"/>
  <c r="E1678" i="4" s="1"/>
  <c r="E1679" i="4" s="1"/>
  <c r="E1680" i="4" s="1"/>
  <c r="E1681" i="4" s="1"/>
  <c r="E1682" i="4" s="1"/>
  <c r="E1683" i="4" s="1"/>
  <c r="E1684" i="4" s="1"/>
  <c r="E1685" i="4" s="1"/>
  <c r="E1686" i="4" s="1"/>
  <c r="E1687" i="4" s="1"/>
  <c r="E1688" i="4" s="1"/>
  <c r="E1689" i="4" s="1"/>
  <c r="E1690" i="4" s="1"/>
  <c r="E1691" i="4" s="1"/>
  <c r="E1692" i="4" s="1"/>
  <c r="E1693" i="4" s="1"/>
  <c r="E1694" i="4" s="1"/>
  <c r="E1695" i="4" s="1"/>
  <c r="E1696" i="4" s="1"/>
  <c r="E1697" i="4" s="1"/>
  <c r="E1698" i="4" s="1"/>
  <c r="E1699" i="4" s="1"/>
  <c r="E1700" i="4" s="1"/>
  <c r="E1701" i="4" s="1"/>
  <c r="E1702" i="4" s="1"/>
  <c r="E1703" i="4" s="1"/>
  <c r="E1704" i="4" s="1"/>
  <c r="E1705" i="4" s="1"/>
  <c r="B1607" i="4"/>
  <c r="C1606" i="4"/>
  <c r="H1606" i="4" s="1"/>
  <c r="E1507" i="4"/>
  <c r="E1508" i="4" s="1"/>
  <c r="E1509" i="4" s="1"/>
  <c r="E1510" i="4" s="1"/>
  <c r="E1511" i="4" s="1"/>
  <c r="E1512" i="4" s="1"/>
  <c r="E1513" i="4" s="1"/>
  <c r="E1514" i="4" s="1"/>
  <c r="E1515" i="4" s="1"/>
  <c r="E1516" i="4" s="1"/>
  <c r="E1517" i="4" s="1"/>
  <c r="E1518" i="4" s="1"/>
  <c r="E1519" i="4" s="1"/>
  <c r="E1520" i="4" s="1"/>
  <c r="E1521" i="4" s="1"/>
  <c r="E1522" i="4" s="1"/>
  <c r="E1523" i="4" s="1"/>
  <c r="E1524" i="4" s="1"/>
  <c r="E1525" i="4" s="1"/>
  <c r="E1526" i="4" s="1"/>
  <c r="E1527" i="4" s="1"/>
  <c r="E1528" i="4" s="1"/>
  <c r="E1529" i="4" s="1"/>
  <c r="E1530" i="4" s="1"/>
  <c r="E1531" i="4" s="1"/>
  <c r="E1532" i="4" s="1"/>
  <c r="E1533" i="4" s="1"/>
  <c r="E1534" i="4" s="1"/>
  <c r="E1535" i="4" s="1"/>
  <c r="E1536" i="4" s="1"/>
  <c r="E1537" i="4" s="1"/>
  <c r="E1538" i="4" s="1"/>
  <c r="E1539" i="4" s="1"/>
  <c r="E1540" i="4" s="1"/>
  <c r="E1541" i="4" s="1"/>
  <c r="E1542" i="4" s="1"/>
  <c r="E1543" i="4" s="1"/>
  <c r="E1544" i="4" s="1"/>
  <c r="E1545" i="4" s="1"/>
  <c r="E1546" i="4" s="1"/>
  <c r="E1547" i="4" s="1"/>
  <c r="E1548" i="4" s="1"/>
  <c r="E1549" i="4" s="1"/>
  <c r="E1550" i="4" s="1"/>
  <c r="E1551" i="4" s="1"/>
  <c r="E1552" i="4" s="1"/>
  <c r="E1553" i="4" s="1"/>
  <c r="E1554" i="4" s="1"/>
  <c r="E1555" i="4" s="1"/>
  <c r="E1556" i="4" s="1"/>
  <c r="E1557" i="4" s="1"/>
  <c r="E1558" i="4" s="1"/>
  <c r="E1559" i="4" s="1"/>
  <c r="E1560" i="4" s="1"/>
  <c r="E1561" i="4" s="1"/>
  <c r="E1562" i="4" s="1"/>
  <c r="E1563" i="4" s="1"/>
  <c r="E1564" i="4" s="1"/>
  <c r="E1565" i="4" s="1"/>
  <c r="E1566" i="4" s="1"/>
  <c r="E1567" i="4" s="1"/>
  <c r="E1568" i="4" s="1"/>
  <c r="E1569" i="4" s="1"/>
  <c r="E1570" i="4" s="1"/>
  <c r="E1571" i="4" s="1"/>
  <c r="E1572" i="4" s="1"/>
  <c r="E1573" i="4" s="1"/>
  <c r="E1574" i="4" s="1"/>
  <c r="E1575" i="4" s="1"/>
  <c r="E1576" i="4" s="1"/>
  <c r="E1577" i="4" s="1"/>
  <c r="E1578" i="4" s="1"/>
  <c r="E1579" i="4" s="1"/>
  <c r="E1580" i="4" s="1"/>
  <c r="E1581" i="4" s="1"/>
  <c r="E1582" i="4" s="1"/>
  <c r="E1583" i="4" s="1"/>
  <c r="E1584" i="4" s="1"/>
  <c r="E1585" i="4" s="1"/>
  <c r="E1586" i="4" s="1"/>
  <c r="E1587" i="4" s="1"/>
  <c r="E1588" i="4" s="1"/>
  <c r="E1589" i="4" s="1"/>
  <c r="E1590" i="4" s="1"/>
  <c r="E1591" i="4" s="1"/>
  <c r="E1592" i="4" s="1"/>
  <c r="E1593" i="4" s="1"/>
  <c r="E1594" i="4" s="1"/>
  <c r="E1595" i="4" s="1"/>
  <c r="E1596" i="4" s="1"/>
  <c r="E1597" i="4" s="1"/>
  <c r="E1598" i="4" s="1"/>
  <c r="E1599" i="4" s="1"/>
  <c r="E1600" i="4" s="1"/>
  <c r="E1601" i="4" s="1"/>
  <c r="E1602" i="4" s="1"/>
  <c r="E1603" i="4" s="1"/>
  <c r="E1604" i="4" s="1"/>
  <c r="E1605" i="4" s="1"/>
  <c r="B1507" i="4"/>
  <c r="C1506" i="4"/>
  <c r="H1506" i="4" s="1"/>
  <c r="E1407" i="4"/>
  <c r="E1408" i="4" s="1"/>
  <c r="E1409" i="4" s="1"/>
  <c r="E1410" i="4" s="1"/>
  <c r="E1411" i="4" s="1"/>
  <c r="E1412" i="4" s="1"/>
  <c r="E1413" i="4" s="1"/>
  <c r="E1414" i="4" s="1"/>
  <c r="E1415" i="4" s="1"/>
  <c r="E1416" i="4" s="1"/>
  <c r="E1417" i="4" s="1"/>
  <c r="E1418" i="4" s="1"/>
  <c r="E1419" i="4" s="1"/>
  <c r="E1420" i="4" s="1"/>
  <c r="E1421" i="4" s="1"/>
  <c r="E1422" i="4" s="1"/>
  <c r="E1423" i="4" s="1"/>
  <c r="E1424" i="4" s="1"/>
  <c r="E1425" i="4" s="1"/>
  <c r="E1426" i="4" s="1"/>
  <c r="E1427" i="4" s="1"/>
  <c r="E1428" i="4" s="1"/>
  <c r="E1429" i="4" s="1"/>
  <c r="E1430" i="4" s="1"/>
  <c r="E1431" i="4" s="1"/>
  <c r="E1432" i="4" s="1"/>
  <c r="E1433" i="4" s="1"/>
  <c r="E1434" i="4" s="1"/>
  <c r="E1435" i="4" s="1"/>
  <c r="E1436" i="4" s="1"/>
  <c r="E1437" i="4" s="1"/>
  <c r="E1438" i="4" s="1"/>
  <c r="E1439" i="4" s="1"/>
  <c r="E1440" i="4" s="1"/>
  <c r="E1441" i="4" s="1"/>
  <c r="E1442" i="4" s="1"/>
  <c r="E1443" i="4" s="1"/>
  <c r="E1444" i="4" s="1"/>
  <c r="E1445" i="4" s="1"/>
  <c r="E1446" i="4" s="1"/>
  <c r="E1447" i="4" s="1"/>
  <c r="E1448" i="4" s="1"/>
  <c r="E1449" i="4" s="1"/>
  <c r="E1450" i="4" s="1"/>
  <c r="E1451" i="4" s="1"/>
  <c r="E1452" i="4" s="1"/>
  <c r="E1453" i="4" s="1"/>
  <c r="E1454" i="4" s="1"/>
  <c r="E1455" i="4" s="1"/>
  <c r="E1456" i="4" s="1"/>
  <c r="E1457" i="4" s="1"/>
  <c r="E1458" i="4" s="1"/>
  <c r="E1459" i="4" s="1"/>
  <c r="E1460" i="4" s="1"/>
  <c r="E1461" i="4" s="1"/>
  <c r="E1462" i="4" s="1"/>
  <c r="E1463" i="4" s="1"/>
  <c r="E1464" i="4" s="1"/>
  <c r="E1465" i="4" s="1"/>
  <c r="E1466" i="4" s="1"/>
  <c r="E1467" i="4" s="1"/>
  <c r="E1468" i="4" s="1"/>
  <c r="E1469" i="4" s="1"/>
  <c r="E1470" i="4" s="1"/>
  <c r="E1471" i="4" s="1"/>
  <c r="E1472" i="4" s="1"/>
  <c r="E1473" i="4" s="1"/>
  <c r="E1474" i="4" s="1"/>
  <c r="E1475" i="4" s="1"/>
  <c r="E1476" i="4" s="1"/>
  <c r="E1477" i="4" s="1"/>
  <c r="E1478" i="4" s="1"/>
  <c r="E1479" i="4" s="1"/>
  <c r="E1480" i="4" s="1"/>
  <c r="E1481" i="4" s="1"/>
  <c r="E1482" i="4" s="1"/>
  <c r="E1483" i="4" s="1"/>
  <c r="E1484" i="4" s="1"/>
  <c r="E1485" i="4" s="1"/>
  <c r="E1486" i="4" s="1"/>
  <c r="E1487" i="4" s="1"/>
  <c r="E1488" i="4" s="1"/>
  <c r="E1489" i="4" s="1"/>
  <c r="E1490" i="4" s="1"/>
  <c r="E1491" i="4" s="1"/>
  <c r="E1492" i="4" s="1"/>
  <c r="E1493" i="4" s="1"/>
  <c r="E1494" i="4" s="1"/>
  <c r="E1495" i="4" s="1"/>
  <c r="E1496" i="4" s="1"/>
  <c r="E1497" i="4" s="1"/>
  <c r="E1498" i="4" s="1"/>
  <c r="E1499" i="4" s="1"/>
  <c r="E1500" i="4" s="1"/>
  <c r="E1501" i="4" s="1"/>
  <c r="E1502" i="4" s="1"/>
  <c r="E1503" i="4" s="1"/>
  <c r="E1504" i="4" s="1"/>
  <c r="E1505" i="4" s="1"/>
  <c r="B1407" i="4"/>
  <c r="C1406" i="4"/>
  <c r="H1406" i="4" s="1"/>
  <c r="E1307" i="4"/>
  <c r="E1308" i="4" s="1"/>
  <c r="E1309" i="4" s="1"/>
  <c r="E1310" i="4" s="1"/>
  <c r="E1311" i="4" s="1"/>
  <c r="E1312" i="4" s="1"/>
  <c r="E1313" i="4" s="1"/>
  <c r="E1314" i="4" s="1"/>
  <c r="E1315" i="4" s="1"/>
  <c r="E1316" i="4" s="1"/>
  <c r="E1317" i="4" s="1"/>
  <c r="E1318" i="4" s="1"/>
  <c r="E1319" i="4" s="1"/>
  <c r="E1320" i="4" s="1"/>
  <c r="E1321" i="4" s="1"/>
  <c r="E1322" i="4" s="1"/>
  <c r="E1323" i="4" s="1"/>
  <c r="E1324" i="4" s="1"/>
  <c r="E1325" i="4" s="1"/>
  <c r="E1326" i="4" s="1"/>
  <c r="E1327" i="4" s="1"/>
  <c r="E1328" i="4" s="1"/>
  <c r="E1329" i="4" s="1"/>
  <c r="E1330" i="4" s="1"/>
  <c r="E1331" i="4" s="1"/>
  <c r="E1332" i="4" s="1"/>
  <c r="E1333" i="4" s="1"/>
  <c r="E1334" i="4" s="1"/>
  <c r="E1335" i="4" s="1"/>
  <c r="E1336" i="4" s="1"/>
  <c r="E1337" i="4" s="1"/>
  <c r="E1338" i="4" s="1"/>
  <c r="E1339" i="4" s="1"/>
  <c r="E1340" i="4" s="1"/>
  <c r="E1341" i="4" s="1"/>
  <c r="E1342" i="4" s="1"/>
  <c r="E1343" i="4" s="1"/>
  <c r="E1344" i="4" s="1"/>
  <c r="E1345" i="4" s="1"/>
  <c r="E1346" i="4" s="1"/>
  <c r="E1347" i="4" s="1"/>
  <c r="E1348" i="4" s="1"/>
  <c r="E1349" i="4" s="1"/>
  <c r="E1350" i="4" s="1"/>
  <c r="E1351" i="4" s="1"/>
  <c r="E1352" i="4" s="1"/>
  <c r="E1353" i="4" s="1"/>
  <c r="E1354" i="4" s="1"/>
  <c r="E1355" i="4" s="1"/>
  <c r="E1356" i="4" s="1"/>
  <c r="E1357" i="4" s="1"/>
  <c r="E1358" i="4" s="1"/>
  <c r="E1359" i="4" s="1"/>
  <c r="E1360" i="4" s="1"/>
  <c r="E1361" i="4" s="1"/>
  <c r="E1362" i="4" s="1"/>
  <c r="E1363" i="4" s="1"/>
  <c r="E1364" i="4" s="1"/>
  <c r="E1365" i="4" s="1"/>
  <c r="E1366" i="4" s="1"/>
  <c r="E1367" i="4" s="1"/>
  <c r="E1368" i="4" s="1"/>
  <c r="E1369" i="4" s="1"/>
  <c r="E1370" i="4" s="1"/>
  <c r="E1371" i="4" s="1"/>
  <c r="E1372" i="4" s="1"/>
  <c r="E1373" i="4" s="1"/>
  <c r="E1374" i="4" s="1"/>
  <c r="E1375" i="4" s="1"/>
  <c r="E1376" i="4" s="1"/>
  <c r="E1377" i="4" s="1"/>
  <c r="E1378" i="4" s="1"/>
  <c r="E1379" i="4" s="1"/>
  <c r="E1380" i="4" s="1"/>
  <c r="E1381" i="4" s="1"/>
  <c r="E1382" i="4" s="1"/>
  <c r="E1383" i="4" s="1"/>
  <c r="E1384" i="4" s="1"/>
  <c r="E1385" i="4" s="1"/>
  <c r="E1386" i="4" s="1"/>
  <c r="E1387" i="4" s="1"/>
  <c r="E1388" i="4" s="1"/>
  <c r="E1389" i="4" s="1"/>
  <c r="E1390" i="4" s="1"/>
  <c r="E1391" i="4" s="1"/>
  <c r="E1392" i="4" s="1"/>
  <c r="E1393" i="4" s="1"/>
  <c r="E1394" i="4" s="1"/>
  <c r="E1395" i="4" s="1"/>
  <c r="E1396" i="4" s="1"/>
  <c r="E1397" i="4" s="1"/>
  <c r="E1398" i="4" s="1"/>
  <c r="E1399" i="4" s="1"/>
  <c r="E1400" i="4" s="1"/>
  <c r="E1401" i="4" s="1"/>
  <c r="E1402" i="4" s="1"/>
  <c r="E1403" i="4" s="1"/>
  <c r="E1404" i="4" s="1"/>
  <c r="E1405" i="4" s="1"/>
  <c r="B1307" i="4"/>
  <c r="C1306" i="4"/>
  <c r="H1306" i="4" s="1"/>
  <c r="E1207" i="4"/>
  <c r="E1208" i="4" s="1"/>
  <c r="E1209" i="4" s="1"/>
  <c r="E1210" i="4" s="1"/>
  <c r="E1211" i="4" s="1"/>
  <c r="E1212" i="4" s="1"/>
  <c r="E1213" i="4" s="1"/>
  <c r="E1214" i="4" s="1"/>
  <c r="E1215" i="4" s="1"/>
  <c r="E1216" i="4" s="1"/>
  <c r="E1217" i="4" s="1"/>
  <c r="E1218" i="4" s="1"/>
  <c r="E1219" i="4" s="1"/>
  <c r="E1220" i="4" s="1"/>
  <c r="E1221" i="4" s="1"/>
  <c r="E1222" i="4" s="1"/>
  <c r="E1223" i="4" s="1"/>
  <c r="E1224" i="4" s="1"/>
  <c r="E1225" i="4" s="1"/>
  <c r="E1226" i="4" s="1"/>
  <c r="E1227" i="4" s="1"/>
  <c r="E1228" i="4" s="1"/>
  <c r="E1229" i="4" s="1"/>
  <c r="E1230" i="4" s="1"/>
  <c r="E1231" i="4" s="1"/>
  <c r="E1232" i="4" s="1"/>
  <c r="E1233" i="4" s="1"/>
  <c r="E1234" i="4" s="1"/>
  <c r="E1235" i="4" s="1"/>
  <c r="E1236" i="4" s="1"/>
  <c r="E1237" i="4" s="1"/>
  <c r="E1238" i="4" s="1"/>
  <c r="E1239" i="4" s="1"/>
  <c r="E1240" i="4" s="1"/>
  <c r="E1241" i="4" s="1"/>
  <c r="E1242" i="4" s="1"/>
  <c r="E1243" i="4" s="1"/>
  <c r="E1244" i="4" s="1"/>
  <c r="E1245" i="4" s="1"/>
  <c r="E1246" i="4" s="1"/>
  <c r="E1247" i="4" s="1"/>
  <c r="E1248" i="4" s="1"/>
  <c r="E1249" i="4" s="1"/>
  <c r="E1250" i="4" s="1"/>
  <c r="E1251" i="4" s="1"/>
  <c r="E1252" i="4" s="1"/>
  <c r="E1253" i="4" s="1"/>
  <c r="E1254" i="4" s="1"/>
  <c r="E1255" i="4" s="1"/>
  <c r="E1256" i="4" s="1"/>
  <c r="E1257" i="4" s="1"/>
  <c r="E1258" i="4" s="1"/>
  <c r="E1259" i="4" s="1"/>
  <c r="E1260" i="4" s="1"/>
  <c r="E1261" i="4" s="1"/>
  <c r="E1262" i="4" s="1"/>
  <c r="E1263" i="4" s="1"/>
  <c r="E1264" i="4" s="1"/>
  <c r="E1265" i="4" s="1"/>
  <c r="E1266" i="4" s="1"/>
  <c r="E1267" i="4" s="1"/>
  <c r="E1268" i="4" s="1"/>
  <c r="E1269" i="4" s="1"/>
  <c r="E1270" i="4" s="1"/>
  <c r="E1271" i="4" s="1"/>
  <c r="E1272" i="4" s="1"/>
  <c r="E1273" i="4" s="1"/>
  <c r="E1274" i="4" s="1"/>
  <c r="E1275" i="4" s="1"/>
  <c r="E1276" i="4" s="1"/>
  <c r="E1277" i="4" s="1"/>
  <c r="E1278" i="4" s="1"/>
  <c r="E1279" i="4" s="1"/>
  <c r="E1280" i="4" s="1"/>
  <c r="E1281" i="4" s="1"/>
  <c r="E1282" i="4" s="1"/>
  <c r="E1283" i="4" s="1"/>
  <c r="E1284" i="4" s="1"/>
  <c r="E1285" i="4" s="1"/>
  <c r="E1286" i="4" s="1"/>
  <c r="E1287" i="4" s="1"/>
  <c r="E1288" i="4" s="1"/>
  <c r="E1289" i="4" s="1"/>
  <c r="E1290" i="4" s="1"/>
  <c r="E1291" i="4" s="1"/>
  <c r="E1292" i="4" s="1"/>
  <c r="E1293" i="4" s="1"/>
  <c r="E1294" i="4" s="1"/>
  <c r="E1295" i="4" s="1"/>
  <c r="E1296" i="4" s="1"/>
  <c r="E1297" i="4" s="1"/>
  <c r="E1298" i="4" s="1"/>
  <c r="E1299" i="4" s="1"/>
  <c r="E1300" i="4" s="1"/>
  <c r="E1301" i="4" s="1"/>
  <c r="E1302" i="4" s="1"/>
  <c r="E1303" i="4" s="1"/>
  <c r="E1304" i="4" s="1"/>
  <c r="E1305" i="4" s="1"/>
  <c r="B1207" i="4"/>
  <c r="C1206" i="4"/>
  <c r="H1206" i="4" s="1"/>
  <c r="E1107" i="4"/>
  <c r="E1108" i="4" s="1"/>
  <c r="E1109" i="4" s="1"/>
  <c r="E1110" i="4" s="1"/>
  <c r="E1111" i="4" s="1"/>
  <c r="E1112" i="4" s="1"/>
  <c r="E1113" i="4" s="1"/>
  <c r="E1114" i="4" s="1"/>
  <c r="E1115" i="4" s="1"/>
  <c r="E1116" i="4" s="1"/>
  <c r="E1117" i="4" s="1"/>
  <c r="E1118" i="4" s="1"/>
  <c r="E1119" i="4" s="1"/>
  <c r="E1120" i="4" s="1"/>
  <c r="E1121" i="4" s="1"/>
  <c r="E1122" i="4" s="1"/>
  <c r="E1123" i="4" s="1"/>
  <c r="E1124" i="4" s="1"/>
  <c r="E1125" i="4" s="1"/>
  <c r="E1126" i="4" s="1"/>
  <c r="E1127" i="4" s="1"/>
  <c r="E1128" i="4" s="1"/>
  <c r="E1129" i="4" s="1"/>
  <c r="E1130" i="4" s="1"/>
  <c r="E1131" i="4" s="1"/>
  <c r="E1132" i="4" s="1"/>
  <c r="E1133" i="4" s="1"/>
  <c r="E1134" i="4" s="1"/>
  <c r="E1135" i="4" s="1"/>
  <c r="E1136" i="4" s="1"/>
  <c r="E1137" i="4" s="1"/>
  <c r="E1138" i="4" s="1"/>
  <c r="E1139" i="4" s="1"/>
  <c r="E1140" i="4" s="1"/>
  <c r="E1141" i="4" s="1"/>
  <c r="E1142" i="4" s="1"/>
  <c r="E1143" i="4" s="1"/>
  <c r="E1144" i="4" s="1"/>
  <c r="E1145" i="4" s="1"/>
  <c r="E1146" i="4" s="1"/>
  <c r="E1147" i="4" s="1"/>
  <c r="E1148" i="4" s="1"/>
  <c r="E1149" i="4" s="1"/>
  <c r="E1150" i="4" s="1"/>
  <c r="E1151" i="4" s="1"/>
  <c r="E1152" i="4" s="1"/>
  <c r="E1153" i="4" s="1"/>
  <c r="E1154" i="4" s="1"/>
  <c r="E1155" i="4" s="1"/>
  <c r="E1156" i="4" s="1"/>
  <c r="E1157" i="4" s="1"/>
  <c r="E1158" i="4" s="1"/>
  <c r="E1159" i="4" s="1"/>
  <c r="E1160" i="4" s="1"/>
  <c r="E1161" i="4" s="1"/>
  <c r="E1162" i="4" s="1"/>
  <c r="E1163" i="4" s="1"/>
  <c r="E1164" i="4" s="1"/>
  <c r="E1165" i="4" s="1"/>
  <c r="E1166" i="4" s="1"/>
  <c r="E1167" i="4" s="1"/>
  <c r="E1168" i="4" s="1"/>
  <c r="E1169" i="4" s="1"/>
  <c r="E1170" i="4" s="1"/>
  <c r="E1171" i="4" s="1"/>
  <c r="E1172" i="4" s="1"/>
  <c r="E1173" i="4" s="1"/>
  <c r="E1174" i="4" s="1"/>
  <c r="E1175" i="4" s="1"/>
  <c r="E1176" i="4" s="1"/>
  <c r="E1177" i="4" s="1"/>
  <c r="E1178" i="4" s="1"/>
  <c r="E1179" i="4" s="1"/>
  <c r="E1180" i="4" s="1"/>
  <c r="E1181" i="4" s="1"/>
  <c r="E1182" i="4" s="1"/>
  <c r="E1183" i="4" s="1"/>
  <c r="E1184" i="4" s="1"/>
  <c r="E1185" i="4" s="1"/>
  <c r="E1186" i="4" s="1"/>
  <c r="E1187" i="4" s="1"/>
  <c r="E1188" i="4" s="1"/>
  <c r="E1189" i="4" s="1"/>
  <c r="E1190" i="4" s="1"/>
  <c r="E1191" i="4" s="1"/>
  <c r="E1192" i="4" s="1"/>
  <c r="E1193" i="4" s="1"/>
  <c r="E1194" i="4" s="1"/>
  <c r="E1195" i="4" s="1"/>
  <c r="E1196" i="4" s="1"/>
  <c r="E1197" i="4" s="1"/>
  <c r="E1198" i="4" s="1"/>
  <c r="E1199" i="4" s="1"/>
  <c r="E1200" i="4" s="1"/>
  <c r="E1201" i="4" s="1"/>
  <c r="E1202" i="4" s="1"/>
  <c r="E1203" i="4" s="1"/>
  <c r="E1204" i="4" s="1"/>
  <c r="E1205" i="4" s="1"/>
  <c r="B1107" i="4"/>
  <c r="C1106" i="4"/>
  <c r="H1106" i="4" s="1"/>
  <c r="E1007" i="4"/>
  <c r="E1008" i="4" s="1"/>
  <c r="E1009" i="4" s="1"/>
  <c r="E1010" i="4" s="1"/>
  <c r="E1011" i="4" s="1"/>
  <c r="E1012" i="4" s="1"/>
  <c r="E1013" i="4" s="1"/>
  <c r="E1014" i="4" s="1"/>
  <c r="E1015" i="4" s="1"/>
  <c r="E1016" i="4" s="1"/>
  <c r="E1017" i="4" s="1"/>
  <c r="E1018" i="4" s="1"/>
  <c r="E1019" i="4" s="1"/>
  <c r="E1020" i="4" s="1"/>
  <c r="E1021" i="4" s="1"/>
  <c r="E1022" i="4" s="1"/>
  <c r="E1023" i="4" s="1"/>
  <c r="E1024" i="4" s="1"/>
  <c r="E1025" i="4" s="1"/>
  <c r="E1026" i="4" s="1"/>
  <c r="E1027" i="4" s="1"/>
  <c r="E1028" i="4" s="1"/>
  <c r="E1029" i="4" s="1"/>
  <c r="E1030" i="4" s="1"/>
  <c r="E1031" i="4" s="1"/>
  <c r="E1032" i="4" s="1"/>
  <c r="E1033" i="4" s="1"/>
  <c r="E1034" i="4" s="1"/>
  <c r="E1035" i="4" s="1"/>
  <c r="E1036" i="4" s="1"/>
  <c r="E1037" i="4" s="1"/>
  <c r="E1038" i="4" s="1"/>
  <c r="E1039" i="4" s="1"/>
  <c r="E1040" i="4" s="1"/>
  <c r="E1041" i="4" s="1"/>
  <c r="E1042" i="4" s="1"/>
  <c r="E1043" i="4" s="1"/>
  <c r="E1044" i="4" s="1"/>
  <c r="E1045" i="4" s="1"/>
  <c r="E1046" i="4" s="1"/>
  <c r="E1047" i="4" s="1"/>
  <c r="E1048" i="4" s="1"/>
  <c r="E1049" i="4" s="1"/>
  <c r="E1050" i="4" s="1"/>
  <c r="E1051" i="4" s="1"/>
  <c r="E1052" i="4" s="1"/>
  <c r="E1053" i="4" s="1"/>
  <c r="E1054" i="4" s="1"/>
  <c r="E1055" i="4" s="1"/>
  <c r="E1056" i="4" s="1"/>
  <c r="E1057" i="4" s="1"/>
  <c r="E1058" i="4" s="1"/>
  <c r="E1059" i="4" s="1"/>
  <c r="E1060" i="4" s="1"/>
  <c r="E1061" i="4" s="1"/>
  <c r="E1062" i="4" s="1"/>
  <c r="E1063" i="4" s="1"/>
  <c r="E1064" i="4" s="1"/>
  <c r="E1065" i="4" s="1"/>
  <c r="E1066" i="4" s="1"/>
  <c r="E1067" i="4" s="1"/>
  <c r="E1068" i="4" s="1"/>
  <c r="E1069" i="4" s="1"/>
  <c r="E1070" i="4" s="1"/>
  <c r="E1071" i="4" s="1"/>
  <c r="E1072" i="4" s="1"/>
  <c r="E1073" i="4" s="1"/>
  <c r="E1074" i="4" s="1"/>
  <c r="E1075" i="4" s="1"/>
  <c r="E1076" i="4" s="1"/>
  <c r="E1077" i="4" s="1"/>
  <c r="E1078" i="4" s="1"/>
  <c r="E1079" i="4" s="1"/>
  <c r="E1080" i="4" s="1"/>
  <c r="E1081" i="4" s="1"/>
  <c r="E1082" i="4" s="1"/>
  <c r="E1083" i="4" s="1"/>
  <c r="E1084" i="4" s="1"/>
  <c r="E1085" i="4" s="1"/>
  <c r="E1086" i="4" s="1"/>
  <c r="E1087" i="4" s="1"/>
  <c r="E1088" i="4" s="1"/>
  <c r="E1089" i="4" s="1"/>
  <c r="E1090" i="4" s="1"/>
  <c r="E1091" i="4" s="1"/>
  <c r="E1092" i="4" s="1"/>
  <c r="E1093" i="4" s="1"/>
  <c r="E1094" i="4" s="1"/>
  <c r="E1095" i="4" s="1"/>
  <c r="E1096" i="4" s="1"/>
  <c r="E1097" i="4" s="1"/>
  <c r="E1098" i="4" s="1"/>
  <c r="E1099" i="4" s="1"/>
  <c r="E1100" i="4" s="1"/>
  <c r="E1101" i="4" s="1"/>
  <c r="E1102" i="4" s="1"/>
  <c r="E1103" i="4" s="1"/>
  <c r="E1104" i="4" s="1"/>
  <c r="E1105" i="4" s="1"/>
  <c r="B1007" i="4"/>
  <c r="C1006" i="4"/>
  <c r="H1006" i="4" s="1"/>
  <c r="E907" i="4"/>
  <c r="E908" i="4" s="1"/>
  <c r="E909" i="4" s="1"/>
  <c r="E910" i="4" s="1"/>
  <c r="E911" i="4" s="1"/>
  <c r="E912" i="4" s="1"/>
  <c r="E913" i="4" s="1"/>
  <c r="E914" i="4" s="1"/>
  <c r="E915" i="4" s="1"/>
  <c r="E916" i="4" s="1"/>
  <c r="E917" i="4" s="1"/>
  <c r="E918" i="4" s="1"/>
  <c r="E919" i="4" s="1"/>
  <c r="E920" i="4" s="1"/>
  <c r="E921" i="4" s="1"/>
  <c r="E922" i="4" s="1"/>
  <c r="E923" i="4" s="1"/>
  <c r="E924" i="4" s="1"/>
  <c r="E925" i="4" s="1"/>
  <c r="E926" i="4" s="1"/>
  <c r="E927" i="4" s="1"/>
  <c r="E928" i="4" s="1"/>
  <c r="E929" i="4" s="1"/>
  <c r="E930" i="4" s="1"/>
  <c r="E931" i="4" s="1"/>
  <c r="E932" i="4" s="1"/>
  <c r="E933" i="4" s="1"/>
  <c r="E934" i="4" s="1"/>
  <c r="E935" i="4" s="1"/>
  <c r="E936" i="4" s="1"/>
  <c r="E937" i="4" s="1"/>
  <c r="E938" i="4" s="1"/>
  <c r="E939" i="4" s="1"/>
  <c r="E940" i="4" s="1"/>
  <c r="E941" i="4" s="1"/>
  <c r="E942" i="4" s="1"/>
  <c r="E943" i="4" s="1"/>
  <c r="E944" i="4" s="1"/>
  <c r="E945" i="4" s="1"/>
  <c r="E946" i="4" s="1"/>
  <c r="E947" i="4" s="1"/>
  <c r="E948" i="4" s="1"/>
  <c r="E949" i="4" s="1"/>
  <c r="E950" i="4" s="1"/>
  <c r="E951" i="4" s="1"/>
  <c r="E952" i="4" s="1"/>
  <c r="E953" i="4" s="1"/>
  <c r="E954" i="4" s="1"/>
  <c r="E955" i="4" s="1"/>
  <c r="E956" i="4" s="1"/>
  <c r="E957" i="4" s="1"/>
  <c r="E958" i="4" s="1"/>
  <c r="E959" i="4" s="1"/>
  <c r="E960" i="4" s="1"/>
  <c r="E961" i="4" s="1"/>
  <c r="E962" i="4" s="1"/>
  <c r="E963" i="4" s="1"/>
  <c r="E964" i="4" s="1"/>
  <c r="E965" i="4" s="1"/>
  <c r="E966" i="4" s="1"/>
  <c r="E967" i="4" s="1"/>
  <c r="E968" i="4" s="1"/>
  <c r="E969" i="4" s="1"/>
  <c r="E970" i="4" s="1"/>
  <c r="E971" i="4" s="1"/>
  <c r="E972" i="4" s="1"/>
  <c r="E973" i="4" s="1"/>
  <c r="E974" i="4" s="1"/>
  <c r="E975" i="4" s="1"/>
  <c r="E976" i="4" s="1"/>
  <c r="E977" i="4" s="1"/>
  <c r="E978" i="4" s="1"/>
  <c r="E979" i="4" s="1"/>
  <c r="E980" i="4" s="1"/>
  <c r="E981" i="4" s="1"/>
  <c r="E982" i="4" s="1"/>
  <c r="E983" i="4" s="1"/>
  <c r="E984" i="4" s="1"/>
  <c r="E985" i="4" s="1"/>
  <c r="E986" i="4" s="1"/>
  <c r="E987" i="4" s="1"/>
  <c r="E988" i="4" s="1"/>
  <c r="E989" i="4" s="1"/>
  <c r="E990" i="4" s="1"/>
  <c r="E991" i="4" s="1"/>
  <c r="E992" i="4" s="1"/>
  <c r="E993" i="4" s="1"/>
  <c r="E994" i="4" s="1"/>
  <c r="E995" i="4" s="1"/>
  <c r="E996" i="4" s="1"/>
  <c r="E997" i="4" s="1"/>
  <c r="E998" i="4" s="1"/>
  <c r="E999" i="4" s="1"/>
  <c r="E1000" i="4" s="1"/>
  <c r="E1001" i="4" s="1"/>
  <c r="E1002" i="4" s="1"/>
  <c r="E1003" i="4" s="1"/>
  <c r="E1004" i="4" s="1"/>
  <c r="E1005" i="4" s="1"/>
  <c r="B907" i="4"/>
  <c r="C906" i="4"/>
  <c r="H906" i="4" s="1"/>
  <c r="E807" i="4"/>
  <c r="E808" i="4" s="1"/>
  <c r="E809" i="4" s="1"/>
  <c r="E810" i="4" s="1"/>
  <c r="E811" i="4" s="1"/>
  <c r="E812" i="4" s="1"/>
  <c r="E813" i="4" s="1"/>
  <c r="E814" i="4" s="1"/>
  <c r="E815" i="4" s="1"/>
  <c r="E816" i="4" s="1"/>
  <c r="E817" i="4" s="1"/>
  <c r="E818" i="4" s="1"/>
  <c r="E819" i="4" s="1"/>
  <c r="E820" i="4" s="1"/>
  <c r="E821" i="4" s="1"/>
  <c r="E822" i="4" s="1"/>
  <c r="E823" i="4" s="1"/>
  <c r="E824" i="4" s="1"/>
  <c r="E825" i="4" s="1"/>
  <c r="E826" i="4" s="1"/>
  <c r="E827" i="4" s="1"/>
  <c r="E828" i="4" s="1"/>
  <c r="E829" i="4" s="1"/>
  <c r="E830" i="4" s="1"/>
  <c r="E831" i="4" s="1"/>
  <c r="E832" i="4" s="1"/>
  <c r="E833" i="4" s="1"/>
  <c r="E834" i="4" s="1"/>
  <c r="E835" i="4" s="1"/>
  <c r="E836" i="4" s="1"/>
  <c r="E837" i="4" s="1"/>
  <c r="E838" i="4" s="1"/>
  <c r="E839" i="4" s="1"/>
  <c r="E840" i="4" s="1"/>
  <c r="E841" i="4" s="1"/>
  <c r="E842" i="4" s="1"/>
  <c r="E843" i="4" s="1"/>
  <c r="E844" i="4" s="1"/>
  <c r="E845" i="4" s="1"/>
  <c r="E846" i="4" s="1"/>
  <c r="E847" i="4" s="1"/>
  <c r="E848" i="4" s="1"/>
  <c r="E849" i="4" s="1"/>
  <c r="E850" i="4" s="1"/>
  <c r="E851" i="4" s="1"/>
  <c r="E852" i="4" s="1"/>
  <c r="E853" i="4" s="1"/>
  <c r="E854" i="4" s="1"/>
  <c r="E855" i="4" s="1"/>
  <c r="E856" i="4" s="1"/>
  <c r="E857" i="4" s="1"/>
  <c r="E858" i="4" s="1"/>
  <c r="E859" i="4" s="1"/>
  <c r="E860" i="4" s="1"/>
  <c r="E861" i="4" s="1"/>
  <c r="E862" i="4" s="1"/>
  <c r="E863" i="4" s="1"/>
  <c r="E864" i="4" s="1"/>
  <c r="E865" i="4" s="1"/>
  <c r="E866" i="4" s="1"/>
  <c r="E867" i="4" s="1"/>
  <c r="E868" i="4" s="1"/>
  <c r="E869" i="4" s="1"/>
  <c r="E870" i="4" s="1"/>
  <c r="E871" i="4" s="1"/>
  <c r="E872" i="4" s="1"/>
  <c r="E873" i="4" s="1"/>
  <c r="E874" i="4" s="1"/>
  <c r="E875" i="4" s="1"/>
  <c r="E876" i="4" s="1"/>
  <c r="E877" i="4" s="1"/>
  <c r="E878" i="4" s="1"/>
  <c r="E879" i="4" s="1"/>
  <c r="E880" i="4" s="1"/>
  <c r="E881" i="4" s="1"/>
  <c r="E882" i="4" s="1"/>
  <c r="E883" i="4" s="1"/>
  <c r="E884" i="4" s="1"/>
  <c r="E885" i="4" s="1"/>
  <c r="E886" i="4" s="1"/>
  <c r="E887" i="4" s="1"/>
  <c r="E888" i="4" s="1"/>
  <c r="E889" i="4" s="1"/>
  <c r="E890" i="4" s="1"/>
  <c r="E891" i="4" s="1"/>
  <c r="E892" i="4" s="1"/>
  <c r="E893" i="4" s="1"/>
  <c r="E894" i="4" s="1"/>
  <c r="E895" i="4" s="1"/>
  <c r="E896" i="4" s="1"/>
  <c r="E897" i="4" s="1"/>
  <c r="E898" i="4" s="1"/>
  <c r="E899" i="4" s="1"/>
  <c r="E900" i="4" s="1"/>
  <c r="E901" i="4" s="1"/>
  <c r="E902" i="4" s="1"/>
  <c r="E903" i="4" s="1"/>
  <c r="E904" i="4" s="1"/>
  <c r="E905" i="4" s="1"/>
  <c r="B807" i="4"/>
  <c r="C806" i="4"/>
  <c r="H806" i="4" s="1"/>
  <c r="E707" i="4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E802" i="4" s="1"/>
  <c r="E803" i="4" s="1"/>
  <c r="E804" i="4" s="1"/>
  <c r="E805" i="4" s="1"/>
  <c r="B707" i="4"/>
  <c r="C706" i="4"/>
  <c r="H706" i="4" s="1"/>
  <c r="E607" i="4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B607" i="4"/>
  <c r="C606" i="4"/>
  <c r="H606" i="4" s="1"/>
  <c r="E507" i="4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B507" i="4"/>
  <c r="C506" i="4"/>
  <c r="H506" i="4" s="1"/>
  <c r="E407" i="4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B407" i="4"/>
  <c r="C406" i="4"/>
  <c r="H406" i="4" s="1"/>
  <c r="E307" i="4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B307" i="4"/>
  <c r="C306" i="4"/>
  <c r="H306" i="4" s="1"/>
  <c r="E207" i="4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B207" i="4"/>
  <c r="C206" i="4"/>
  <c r="H206" i="4" s="1"/>
  <c r="E107" i="4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B107" i="4"/>
  <c r="C106" i="4"/>
  <c r="H106" i="4" s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B7" i="4"/>
  <c r="M4" i="4"/>
  <c r="I2" i="4"/>
  <c r="G1903" i="3"/>
  <c r="C1903" i="3"/>
  <c r="G1902" i="3"/>
  <c r="C1902" i="3"/>
  <c r="G1901" i="3"/>
  <c r="C1901" i="3"/>
  <c r="G1900" i="3"/>
  <c r="C1900" i="3"/>
  <c r="G1899" i="3"/>
  <c r="C1899" i="3"/>
  <c r="G1898" i="3"/>
  <c r="C1898" i="3"/>
  <c r="G1897" i="3"/>
  <c r="C1897" i="3"/>
  <c r="G1896" i="3"/>
  <c r="C1896" i="3"/>
  <c r="G1895" i="3"/>
  <c r="C1895" i="3"/>
  <c r="G1894" i="3"/>
  <c r="C1894" i="3"/>
  <c r="G1893" i="3"/>
  <c r="C1893" i="3"/>
  <c r="G1892" i="3"/>
  <c r="C1892" i="3"/>
  <c r="G1891" i="3"/>
  <c r="C1891" i="3"/>
  <c r="G1890" i="3"/>
  <c r="C1890" i="3"/>
  <c r="G1889" i="3"/>
  <c r="C1889" i="3"/>
  <c r="G1888" i="3"/>
  <c r="C1888" i="3"/>
  <c r="G1887" i="3"/>
  <c r="C1887" i="3"/>
  <c r="G1886" i="3"/>
  <c r="C1886" i="3"/>
  <c r="G1885" i="3"/>
  <c r="C1885" i="3"/>
  <c r="G1884" i="3"/>
  <c r="C1884" i="3"/>
  <c r="G1883" i="3"/>
  <c r="C1883" i="3"/>
  <c r="G1882" i="3"/>
  <c r="C1882" i="3"/>
  <c r="G1881" i="3"/>
  <c r="C1881" i="3"/>
  <c r="G1880" i="3"/>
  <c r="C1880" i="3"/>
  <c r="G1879" i="3"/>
  <c r="C1879" i="3"/>
  <c r="G1878" i="3"/>
  <c r="C1878" i="3"/>
  <c r="G1877" i="3"/>
  <c r="C1877" i="3"/>
  <c r="G1876" i="3"/>
  <c r="C1876" i="3"/>
  <c r="G1875" i="3"/>
  <c r="C1875" i="3"/>
  <c r="G1874" i="3"/>
  <c r="C1874" i="3"/>
  <c r="G1873" i="3"/>
  <c r="C1873" i="3"/>
  <c r="G1872" i="3"/>
  <c r="C1872" i="3"/>
  <c r="G1871" i="3"/>
  <c r="C1871" i="3"/>
  <c r="G1870" i="3"/>
  <c r="C1870" i="3"/>
  <c r="G1869" i="3"/>
  <c r="C1869" i="3"/>
  <c r="G1868" i="3"/>
  <c r="C1868" i="3"/>
  <c r="G1867" i="3"/>
  <c r="C1867" i="3"/>
  <c r="G1866" i="3"/>
  <c r="C1866" i="3"/>
  <c r="G1865" i="3"/>
  <c r="C1865" i="3"/>
  <c r="G1864" i="3"/>
  <c r="C1864" i="3"/>
  <c r="G1863" i="3"/>
  <c r="C1863" i="3"/>
  <c r="G1862" i="3"/>
  <c r="C1862" i="3"/>
  <c r="G1861" i="3"/>
  <c r="C1861" i="3"/>
  <c r="G1860" i="3"/>
  <c r="C1860" i="3"/>
  <c r="G1859" i="3"/>
  <c r="C1859" i="3"/>
  <c r="G1858" i="3"/>
  <c r="C1858" i="3"/>
  <c r="G1857" i="3"/>
  <c r="C1857" i="3"/>
  <c r="G1856" i="3"/>
  <c r="C1856" i="3"/>
  <c r="G1855" i="3"/>
  <c r="C1855" i="3"/>
  <c r="G1854" i="3"/>
  <c r="C1854" i="3"/>
  <c r="G1853" i="3"/>
  <c r="C1853" i="3"/>
  <c r="G1852" i="3"/>
  <c r="C1852" i="3"/>
  <c r="G1851" i="3"/>
  <c r="C1851" i="3"/>
  <c r="G1850" i="3"/>
  <c r="C1850" i="3"/>
  <c r="G1849" i="3"/>
  <c r="C1849" i="3"/>
  <c r="G1848" i="3"/>
  <c r="C1848" i="3"/>
  <c r="G1847" i="3"/>
  <c r="C1847" i="3"/>
  <c r="G1846" i="3"/>
  <c r="C1846" i="3"/>
  <c r="G1845" i="3"/>
  <c r="C1845" i="3"/>
  <c r="G1844" i="3"/>
  <c r="C1844" i="3"/>
  <c r="G1843" i="3"/>
  <c r="C1843" i="3"/>
  <c r="G1842" i="3"/>
  <c r="C1842" i="3"/>
  <c r="G1841" i="3"/>
  <c r="C1841" i="3"/>
  <c r="G1840" i="3"/>
  <c r="C1840" i="3"/>
  <c r="G1839" i="3"/>
  <c r="C1839" i="3"/>
  <c r="G1838" i="3"/>
  <c r="C1838" i="3"/>
  <c r="G1837" i="3"/>
  <c r="C1837" i="3"/>
  <c r="G1836" i="3"/>
  <c r="C1836" i="3"/>
  <c r="G1835" i="3"/>
  <c r="C1835" i="3"/>
  <c r="G1834" i="3"/>
  <c r="C1834" i="3"/>
  <c r="G1833" i="3"/>
  <c r="C1833" i="3"/>
  <c r="G1832" i="3"/>
  <c r="C1832" i="3"/>
  <c r="G1831" i="3"/>
  <c r="C1831" i="3"/>
  <c r="G1830" i="3"/>
  <c r="C1830" i="3"/>
  <c r="G1829" i="3"/>
  <c r="C1829" i="3"/>
  <c r="G1828" i="3"/>
  <c r="C1828" i="3"/>
  <c r="G1827" i="3"/>
  <c r="C1827" i="3"/>
  <c r="G1826" i="3"/>
  <c r="C1826" i="3"/>
  <c r="G1825" i="3"/>
  <c r="C1825" i="3"/>
  <c r="G1824" i="3"/>
  <c r="C1824" i="3"/>
  <c r="G1823" i="3"/>
  <c r="C1823" i="3"/>
  <c r="G1822" i="3"/>
  <c r="C1822" i="3"/>
  <c r="G1821" i="3"/>
  <c r="C1821" i="3"/>
  <c r="G1820" i="3"/>
  <c r="C1820" i="3"/>
  <c r="G1819" i="3"/>
  <c r="C1819" i="3"/>
  <c r="G1818" i="3"/>
  <c r="C1818" i="3"/>
  <c r="G1817" i="3"/>
  <c r="C1817" i="3"/>
  <c r="G1816" i="3"/>
  <c r="C1816" i="3"/>
  <c r="G1815" i="3"/>
  <c r="C1815" i="3"/>
  <c r="G1814" i="3"/>
  <c r="C1814" i="3"/>
  <c r="G1813" i="3"/>
  <c r="C1813" i="3"/>
  <c r="G1812" i="3"/>
  <c r="C1812" i="3"/>
  <c r="G1811" i="3"/>
  <c r="C1811" i="3"/>
  <c r="G1810" i="3"/>
  <c r="C1810" i="3"/>
  <c r="G1809" i="3"/>
  <c r="C1809" i="3"/>
  <c r="G1808" i="3"/>
  <c r="C1808" i="3"/>
  <c r="G1807" i="3"/>
  <c r="C1807" i="3"/>
  <c r="G1806" i="3"/>
  <c r="C1806" i="3"/>
  <c r="G1805" i="3"/>
  <c r="C1805" i="3"/>
  <c r="G1804" i="3"/>
  <c r="C1804" i="3"/>
  <c r="G1803" i="3"/>
  <c r="C1803" i="3"/>
  <c r="G1802" i="3"/>
  <c r="C1802" i="3"/>
  <c r="G1801" i="3"/>
  <c r="C1801" i="3"/>
  <c r="G1800" i="3"/>
  <c r="C1800" i="3"/>
  <c r="G1799" i="3"/>
  <c r="C1799" i="3"/>
  <c r="G1798" i="3"/>
  <c r="C1798" i="3"/>
  <c r="G1797" i="3"/>
  <c r="C1797" i="3"/>
  <c r="G1796" i="3"/>
  <c r="C1796" i="3"/>
  <c r="G1795" i="3"/>
  <c r="C1795" i="3"/>
  <c r="G1794" i="3"/>
  <c r="C1794" i="3"/>
  <c r="G1793" i="3"/>
  <c r="C1793" i="3"/>
  <c r="G1792" i="3"/>
  <c r="C1792" i="3"/>
  <c r="G1791" i="3"/>
  <c r="C1791" i="3"/>
  <c r="G1790" i="3"/>
  <c r="C1790" i="3"/>
  <c r="G1789" i="3"/>
  <c r="C1789" i="3"/>
  <c r="G1788" i="3"/>
  <c r="C1788" i="3"/>
  <c r="G1787" i="3"/>
  <c r="C1787" i="3"/>
  <c r="G1786" i="3"/>
  <c r="C1786" i="3"/>
  <c r="G1785" i="3"/>
  <c r="C1785" i="3"/>
  <c r="G1784" i="3"/>
  <c r="C1784" i="3"/>
  <c r="G1783" i="3"/>
  <c r="C1783" i="3"/>
  <c r="G1782" i="3"/>
  <c r="C1782" i="3"/>
  <c r="G1781" i="3"/>
  <c r="C1781" i="3"/>
  <c r="G1780" i="3"/>
  <c r="C1780" i="3"/>
  <c r="G1779" i="3"/>
  <c r="C1779" i="3"/>
  <c r="G1778" i="3"/>
  <c r="C1778" i="3"/>
  <c r="G1777" i="3"/>
  <c r="C1777" i="3"/>
  <c r="G1776" i="3"/>
  <c r="C1776" i="3"/>
  <c r="G1775" i="3"/>
  <c r="C1775" i="3"/>
  <c r="G1774" i="3"/>
  <c r="C1774" i="3"/>
  <c r="G1773" i="3"/>
  <c r="C1773" i="3"/>
  <c r="G1772" i="3"/>
  <c r="C1772" i="3"/>
  <c r="G1771" i="3"/>
  <c r="C1771" i="3"/>
  <c r="G1770" i="3"/>
  <c r="C1770" i="3"/>
  <c r="G1769" i="3"/>
  <c r="C1769" i="3"/>
  <c r="G1768" i="3"/>
  <c r="C1768" i="3"/>
  <c r="G1767" i="3"/>
  <c r="C1767" i="3"/>
  <c r="G1766" i="3"/>
  <c r="C1766" i="3"/>
  <c r="G1765" i="3"/>
  <c r="C1765" i="3"/>
  <c r="G1764" i="3"/>
  <c r="C1764" i="3"/>
  <c r="G1763" i="3"/>
  <c r="C1763" i="3"/>
  <c r="G1762" i="3"/>
  <c r="C1762" i="3"/>
  <c r="G1761" i="3"/>
  <c r="C1761" i="3"/>
  <c r="G1760" i="3"/>
  <c r="C1760" i="3"/>
  <c r="G1759" i="3"/>
  <c r="C1759" i="3"/>
  <c r="G1758" i="3"/>
  <c r="C1758" i="3"/>
  <c r="G1757" i="3"/>
  <c r="C1757" i="3"/>
  <c r="G1756" i="3"/>
  <c r="C1756" i="3"/>
  <c r="G1755" i="3"/>
  <c r="C1755" i="3"/>
  <c r="G1754" i="3"/>
  <c r="C1754" i="3"/>
  <c r="G1753" i="3"/>
  <c r="C1753" i="3"/>
  <c r="G1752" i="3"/>
  <c r="C1752" i="3"/>
  <c r="G1751" i="3"/>
  <c r="C1751" i="3"/>
  <c r="G1750" i="3"/>
  <c r="C1750" i="3"/>
  <c r="G1749" i="3"/>
  <c r="C1749" i="3"/>
  <c r="G1748" i="3"/>
  <c r="C1748" i="3"/>
  <c r="G1747" i="3"/>
  <c r="C1747" i="3"/>
  <c r="G1746" i="3"/>
  <c r="C1746" i="3"/>
  <c r="G1745" i="3"/>
  <c r="C1745" i="3"/>
  <c r="G1744" i="3"/>
  <c r="C1744" i="3"/>
  <c r="G1743" i="3"/>
  <c r="C1743" i="3"/>
  <c r="G1742" i="3"/>
  <c r="C1742" i="3"/>
  <c r="G1741" i="3"/>
  <c r="C1741" i="3"/>
  <c r="G1740" i="3"/>
  <c r="C1740" i="3"/>
  <c r="G1739" i="3"/>
  <c r="C1739" i="3"/>
  <c r="G1738" i="3"/>
  <c r="C1738" i="3"/>
  <c r="G1737" i="3"/>
  <c r="C1737" i="3"/>
  <c r="G1736" i="3"/>
  <c r="C1736" i="3"/>
  <c r="G1735" i="3"/>
  <c r="C1735" i="3"/>
  <c r="G1734" i="3"/>
  <c r="C1734" i="3"/>
  <c r="G1733" i="3"/>
  <c r="C1733" i="3"/>
  <c r="G1732" i="3"/>
  <c r="C1732" i="3"/>
  <c r="G1731" i="3"/>
  <c r="C1731" i="3"/>
  <c r="G1730" i="3"/>
  <c r="C1730" i="3"/>
  <c r="G1729" i="3"/>
  <c r="C1729" i="3"/>
  <c r="G1728" i="3"/>
  <c r="C1728" i="3"/>
  <c r="G1727" i="3"/>
  <c r="C1727" i="3"/>
  <c r="G1726" i="3"/>
  <c r="C1726" i="3"/>
  <c r="G1725" i="3"/>
  <c r="C1725" i="3"/>
  <c r="G1724" i="3"/>
  <c r="C1724" i="3"/>
  <c r="G1723" i="3"/>
  <c r="C1723" i="3"/>
  <c r="G1722" i="3"/>
  <c r="C1722" i="3"/>
  <c r="G1721" i="3"/>
  <c r="C1721" i="3"/>
  <c r="G1720" i="3"/>
  <c r="C1720" i="3"/>
  <c r="G1719" i="3"/>
  <c r="C1719" i="3"/>
  <c r="G1718" i="3"/>
  <c r="C1718" i="3"/>
  <c r="G1717" i="3"/>
  <c r="C1717" i="3"/>
  <c r="G1716" i="3"/>
  <c r="C1716" i="3"/>
  <c r="G1715" i="3"/>
  <c r="C1715" i="3"/>
  <c r="G1714" i="3"/>
  <c r="C1714" i="3"/>
  <c r="G1713" i="3"/>
  <c r="C1713" i="3"/>
  <c r="G1712" i="3"/>
  <c r="C1712" i="3"/>
  <c r="G1711" i="3"/>
  <c r="C1711" i="3"/>
  <c r="G1710" i="3"/>
  <c r="C1710" i="3"/>
  <c r="G1709" i="3"/>
  <c r="C1709" i="3"/>
  <c r="G1708" i="3"/>
  <c r="C1708" i="3"/>
  <c r="G1707" i="3"/>
  <c r="C1707" i="3"/>
  <c r="G1706" i="3"/>
  <c r="C1706" i="3"/>
  <c r="G1705" i="3"/>
  <c r="C1705" i="3"/>
  <c r="G1704" i="3"/>
  <c r="C1704" i="3"/>
  <c r="G1703" i="3"/>
  <c r="C1703" i="3"/>
  <c r="G1702" i="3"/>
  <c r="C1702" i="3"/>
  <c r="G1701" i="3"/>
  <c r="C1701" i="3"/>
  <c r="G1700" i="3"/>
  <c r="C1700" i="3"/>
  <c r="G1699" i="3"/>
  <c r="C1699" i="3"/>
  <c r="G1698" i="3"/>
  <c r="C1698" i="3"/>
  <c r="G1697" i="3"/>
  <c r="C1697" i="3"/>
  <c r="G1696" i="3"/>
  <c r="C1696" i="3"/>
  <c r="G1695" i="3"/>
  <c r="C1695" i="3"/>
  <c r="G1694" i="3"/>
  <c r="C1694" i="3"/>
  <c r="G1693" i="3"/>
  <c r="C1693" i="3"/>
  <c r="G1692" i="3"/>
  <c r="C1692" i="3"/>
  <c r="G1691" i="3"/>
  <c r="C1691" i="3"/>
  <c r="G1690" i="3"/>
  <c r="C1690" i="3"/>
  <c r="G1689" i="3"/>
  <c r="C1689" i="3"/>
  <c r="G1688" i="3"/>
  <c r="C1688" i="3"/>
  <c r="G1687" i="3"/>
  <c r="C1687" i="3"/>
  <c r="G1686" i="3"/>
  <c r="C1686" i="3"/>
  <c r="G1685" i="3"/>
  <c r="C1685" i="3"/>
  <c r="G1684" i="3"/>
  <c r="C1684" i="3"/>
  <c r="G1683" i="3"/>
  <c r="C1683" i="3"/>
  <c r="G1682" i="3"/>
  <c r="C1682" i="3"/>
  <c r="G1681" i="3"/>
  <c r="C1681" i="3"/>
  <c r="G1680" i="3"/>
  <c r="C1680" i="3"/>
  <c r="G1679" i="3"/>
  <c r="C1679" i="3"/>
  <c r="G1678" i="3"/>
  <c r="C1678" i="3"/>
  <c r="G1677" i="3"/>
  <c r="C1677" i="3"/>
  <c r="G1676" i="3"/>
  <c r="C1676" i="3"/>
  <c r="G1675" i="3"/>
  <c r="C1675" i="3"/>
  <c r="G1674" i="3"/>
  <c r="C1674" i="3"/>
  <c r="G1673" i="3"/>
  <c r="C1673" i="3"/>
  <c r="G1672" i="3"/>
  <c r="C1672" i="3"/>
  <c r="G1671" i="3"/>
  <c r="C1671" i="3"/>
  <c r="G1670" i="3"/>
  <c r="C1670" i="3"/>
  <c r="G1669" i="3"/>
  <c r="C1669" i="3"/>
  <c r="G1668" i="3"/>
  <c r="C1668" i="3"/>
  <c r="G1667" i="3"/>
  <c r="C1667" i="3"/>
  <c r="G1666" i="3"/>
  <c r="C1666" i="3"/>
  <c r="G1665" i="3"/>
  <c r="C1665" i="3"/>
  <c r="G1664" i="3"/>
  <c r="C1664" i="3"/>
  <c r="G1663" i="3"/>
  <c r="C1663" i="3"/>
  <c r="G1662" i="3"/>
  <c r="C1662" i="3"/>
  <c r="G1661" i="3"/>
  <c r="C1661" i="3"/>
  <c r="G1660" i="3"/>
  <c r="C1660" i="3"/>
  <c r="G1659" i="3"/>
  <c r="C1659" i="3"/>
  <c r="G1658" i="3"/>
  <c r="C1658" i="3"/>
  <c r="G1657" i="3"/>
  <c r="C1657" i="3"/>
  <c r="G1656" i="3"/>
  <c r="C1656" i="3"/>
  <c r="G1655" i="3"/>
  <c r="C1655" i="3"/>
  <c r="G1654" i="3"/>
  <c r="C1654" i="3"/>
  <c r="G1653" i="3"/>
  <c r="C1653" i="3"/>
  <c r="G1652" i="3"/>
  <c r="C1652" i="3"/>
  <c r="G1651" i="3"/>
  <c r="C1651" i="3"/>
  <c r="G1650" i="3"/>
  <c r="C1650" i="3"/>
  <c r="G1649" i="3"/>
  <c r="C1649" i="3"/>
  <c r="G1648" i="3"/>
  <c r="C1648" i="3"/>
  <c r="G1647" i="3"/>
  <c r="C1647" i="3"/>
  <c r="G1646" i="3"/>
  <c r="C1646" i="3"/>
  <c r="G1645" i="3"/>
  <c r="C1645" i="3"/>
  <c r="G1644" i="3"/>
  <c r="C1644" i="3"/>
  <c r="G1643" i="3"/>
  <c r="C1643" i="3"/>
  <c r="G1642" i="3"/>
  <c r="C1642" i="3"/>
  <c r="G1641" i="3"/>
  <c r="C1641" i="3"/>
  <c r="G1640" i="3"/>
  <c r="C1640" i="3"/>
  <c r="G1639" i="3"/>
  <c r="C1639" i="3"/>
  <c r="G1638" i="3"/>
  <c r="C1638" i="3"/>
  <c r="G1637" i="3"/>
  <c r="C1637" i="3"/>
  <c r="G1636" i="3"/>
  <c r="C1636" i="3"/>
  <c r="G1635" i="3"/>
  <c r="C1635" i="3"/>
  <c r="G1634" i="3"/>
  <c r="C1634" i="3"/>
  <c r="G1633" i="3"/>
  <c r="C1633" i="3"/>
  <c r="G1632" i="3"/>
  <c r="C1632" i="3"/>
  <c r="G1631" i="3"/>
  <c r="C1631" i="3"/>
  <c r="G1630" i="3"/>
  <c r="C1630" i="3"/>
  <c r="G1629" i="3"/>
  <c r="C1629" i="3"/>
  <c r="G1628" i="3"/>
  <c r="C1628" i="3"/>
  <c r="G1627" i="3"/>
  <c r="C1627" i="3"/>
  <c r="G1626" i="3"/>
  <c r="C1626" i="3"/>
  <c r="G1625" i="3"/>
  <c r="C1625" i="3"/>
  <c r="G1624" i="3"/>
  <c r="C1624" i="3"/>
  <c r="G1623" i="3"/>
  <c r="C1623" i="3"/>
  <c r="G1622" i="3"/>
  <c r="C1622" i="3"/>
  <c r="G1621" i="3"/>
  <c r="C1621" i="3"/>
  <c r="G1620" i="3"/>
  <c r="C1620" i="3"/>
  <c r="G1619" i="3"/>
  <c r="C1619" i="3"/>
  <c r="G1618" i="3"/>
  <c r="C1618" i="3"/>
  <c r="G1617" i="3"/>
  <c r="C1617" i="3"/>
  <c r="G1616" i="3"/>
  <c r="C1616" i="3"/>
  <c r="G1615" i="3"/>
  <c r="C1615" i="3"/>
  <c r="G1614" i="3"/>
  <c r="C1614" i="3"/>
  <c r="G1613" i="3"/>
  <c r="C1613" i="3"/>
  <c r="G1612" i="3"/>
  <c r="C1612" i="3"/>
  <c r="G1611" i="3"/>
  <c r="C1611" i="3"/>
  <c r="G1610" i="3"/>
  <c r="C1610" i="3"/>
  <c r="G1609" i="3"/>
  <c r="C1609" i="3"/>
  <c r="G1608" i="3"/>
  <c r="C1608" i="3"/>
  <c r="G1607" i="3"/>
  <c r="C1607" i="3"/>
  <c r="G1606" i="3"/>
  <c r="C1606" i="3"/>
  <c r="G1605" i="3"/>
  <c r="C1605" i="3"/>
  <c r="G1604" i="3"/>
  <c r="C1604" i="3"/>
  <c r="G1603" i="3"/>
  <c r="C1603" i="3"/>
  <c r="G1602" i="3"/>
  <c r="C1602" i="3"/>
  <c r="G1601" i="3"/>
  <c r="C1601" i="3"/>
  <c r="G1600" i="3"/>
  <c r="C1600" i="3"/>
  <c r="G1599" i="3"/>
  <c r="C1599" i="3"/>
  <c r="G1598" i="3"/>
  <c r="C1598" i="3"/>
  <c r="G1597" i="3"/>
  <c r="C1597" i="3"/>
  <c r="G1596" i="3"/>
  <c r="C1596" i="3"/>
  <c r="G1595" i="3"/>
  <c r="C1595" i="3"/>
  <c r="G1594" i="3"/>
  <c r="C1594" i="3"/>
  <c r="G1593" i="3"/>
  <c r="C1593" i="3"/>
  <c r="G1592" i="3"/>
  <c r="C1592" i="3"/>
  <c r="G1591" i="3"/>
  <c r="C1591" i="3"/>
  <c r="G1590" i="3"/>
  <c r="C1590" i="3"/>
  <c r="G1589" i="3"/>
  <c r="C1589" i="3"/>
  <c r="G1588" i="3"/>
  <c r="C1588" i="3"/>
  <c r="G1587" i="3"/>
  <c r="C1587" i="3"/>
  <c r="G1586" i="3"/>
  <c r="C1586" i="3"/>
  <c r="G1585" i="3"/>
  <c r="C1585" i="3"/>
  <c r="G1584" i="3"/>
  <c r="C1584" i="3"/>
  <c r="G1583" i="3"/>
  <c r="C1583" i="3"/>
  <c r="G1582" i="3"/>
  <c r="C1582" i="3"/>
  <c r="G1581" i="3"/>
  <c r="C1581" i="3"/>
  <c r="G1580" i="3"/>
  <c r="C1580" i="3"/>
  <c r="G1579" i="3"/>
  <c r="C1579" i="3"/>
  <c r="G1578" i="3"/>
  <c r="C1578" i="3"/>
  <c r="G1577" i="3"/>
  <c r="C1577" i="3"/>
  <c r="G1576" i="3"/>
  <c r="C1576" i="3"/>
  <c r="G1575" i="3"/>
  <c r="C1575" i="3"/>
  <c r="G1574" i="3"/>
  <c r="C1574" i="3"/>
  <c r="G1573" i="3"/>
  <c r="C1573" i="3"/>
  <c r="G1572" i="3"/>
  <c r="C1572" i="3"/>
  <c r="G1571" i="3"/>
  <c r="C1571" i="3"/>
  <c r="G1570" i="3"/>
  <c r="C1570" i="3"/>
  <c r="G1569" i="3"/>
  <c r="C1569" i="3"/>
  <c r="G1568" i="3"/>
  <c r="C1568" i="3"/>
  <c r="G1567" i="3"/>
  <c r="C1567" i="3"/>
  <c r="G1566" i="3"/>
  <c r="C1566" i="3"/>
  <c r="G1565" i="3"/>
  <c r="C1565" i="3"/>
  <c r="G1564" i="3"/>
  <c r="C1564" i="3"/>
  <c r="G1563" i="3"/>
  <c r="C1563" i="3"/>
  <c r="G1562" i="3"/>
  <c r="C1562" i="3"/>
  <c r="G1561" i="3"/>
  <c r="C1561" i="3"/>
  <c r="G1560" i="3"/>
  <c r="C1560" i="3"/>
  <c r="G1559" i="3"/>
  <c r="C1559" i="3"/>
  <c r="G1558" i="3"/>
  <c r="C1558" i="3"/>
  <c r="G1557" i="3"/>
  <c r="C1557" i="3"/>
  <c r="G1556" i="3"/>
  <c r="C1556" i="3"/>
  <c r="G1555" i="3"/>
  <c r="C1555" i="3"/>
  <c r="G1554" i="3"/>
  <c r="C1554" i="3"/>
  <c r="G1553" i="3"/>
  <c r="C1553" i="3"/>
  <c r="G1552" i="3"/>
  <c r="C1552" i="3"/>
  <c r="G1551" i="3"/>
  <c r="C1551" i="3"/>
  <c r="G1550" i="3"/>
  <c r="C1550" i="3"/>
  <c r="G1549" i="3"/>
  <c r="C1549" i="3"/>
  <c r="G1548" i="3"/>
  <c r="C1548" i="3"/>
  <c r="G1547" i="3"/>
  <c r="C1547" i="3"/>
  <c r="G1546" i="3"/>
  <c r="C1546" i="3"/>
  <c r="G1545" i="3"/>
  <c r="C1545" i="3"/>
  <c r="G1544" i="3"/>
  <c r="C1544" i="3"/>
  <c r="G1543" i="3"/>
  <c r="C1543" i="3"/>
  <c r="G1542" i="3"/>
  <c r="C1542" i="3"/>
  <c r="G1541" i="3"/>
  <c r="C1541" i="3"/>
  <c r="G1540" i="3"/>
  <c r="C1540" i="3"/>
  <c r="G1539" i="3"/>
  <c r="C1539" i="3"/>
  <c r="G1538" i="3"/>
  <c r="C1538" i="3"/>
  <c r="G1537" i="3"/>
  <c r="C1537" i="3"/>
  <c r="G1536" i="3"/>
  <c r="C1536" i="3"/>
  <c r="G1535" i="3"/>
  <c r="C1535" i="3"/>
  <c r="G1534" i="3"/>
  <c r="C1534" i="3"/>
  <c r="G1533" i="3"/>
  <c r="C1533" i="3"/>
  <c r="G1532" i="3"/>
  <c r="C1532" i="3"/>
  <c r="G1531" i="3"/>
  <c r="C1531" i="3"/>
  <c r="G1530" i="3"/>
  <c r="C1530" i="3"/>
  <c r="G1529" i="3"/>
  <c r="C1529" i="3"/>
  <c r="G1528" i="3"/>
  <c r="C1528" i="3"/>
  <c r="G1527" i="3"/>
  <c r="C1527" i="3"/>
  <c r="G1526" i="3"/>
  <c r="C1526" i="3"/>
  <c r="G1525" i="3"/>
  <c r="C1525" i="3"/>
  <c r="G1524" i="3"/>
  <c r="C1524" i="3"/>
  <c r="G1523" i="3"/>
  <c r="C1523" i="3"/>
  <c r="G1522" i="3"/>
  <c r="C1522" i="3"/>
  <c r="G1521" i="3"/>
  <c r="C1521" i="3"/>
  <c r="G1520" i="3"/>
  <c r="C1520" i="3"/>
  <c r="G1519" i="3"/>
  <c r="C1519" i="3"/>
  <c r="G1518" i="3"/>
  <c r="C1518" i="3"/>
  <c r="G1517" i="3"/>
  <c r="C1517" i="3"/>
  <c r="G1516" i="3"/>
  <c r="C1516" i="3"/>
  <c r="G1515" i="3"/>
  <c r="C1515" i="3"/>
  <c r="G1514" i="3"/>
  <c r="C1514" i="3"/>
  <c r="G1513" i="3"/>
  <c r="C1513" i="3"/>
  <c r="G1512" i="3"/>
  <c r="C1512" i="3"/>
  <c r="G1511" i="3"/>
  <c r="C1511" i="3"/>
  <c r="G1510" i="3"/>
  <c r="C1510" i="3"/>
  <c r="G1509" i="3"/>
  <c r="C1509" i="3"/>
  <c r="G1508" i="3"/>
  <c r="C1508" i="3"/>
  <c r="G1507" i="3"/>
  <c r="C1507" i="3"/>
  <c r="G1506" i="3"/>
  <c r="C1506" i="3"/>
  <c r="G1505" i="3"/>
  <c r="C1505" i="3"/>
  <c r="G1504" i="3"/>
  <c r="C1504" i="3"/>
  <c r="G1503" i="3"/>
  <c r="C1503" i="3"/>
  <c r="G1502" i="3"/>
  <c r="C1502" i="3"/>
  <c r="G1501" i="3"/>
  <c r="C1501" i="3"/>
  <c r="G1500" i="3"/>
  <c r="C1500" i="3"/>
  <c r="G1499" i="3"/>
  <c r="C1499" i="3"/>
  <c r="G1498" i="3"/>
  <c r="C1498" i="3"/>
  <c r="G1497" i="3"/>
  <c r="C1497" i="3"/>
  <c r="G1496" i="3"/>
  <c r="C1496" i="3"/>
  <c r="G1495" i="3"/>
  <c r="C1495" i="3"/>
  <c r="G1494" i="3"/>
  <c r="C1494" i="3"/>
  <c r="G1493" i="3"/>
  <c r="C1493" i="3"/>
  <c r="G1492" i="3"/>
  <c r="C1492" i="3"/>
  <c r="G1491" i="3"/>
  <c r="C1491" i="3"/>
  <c r="G1490" i="3"/>
  <c r="C1490" i="3"/>
  <c r="G1489" i="3"/>
  <c r="C1489" i="3"/>
  <c r="G1488" i="3"/>
  <c r="C1488" i="3"/>
  <c r="G1487" i="3"/>
  <c r="C1487" i="3"/>
  <c r="G1486" i="3"/>
  <c r="C1486" i="3"/>
  <c r="G1485" i="3"/>
  <c r="C1485" i="3"/>
  <c r="G1484" i="3"/>
  <c r="C1484" i="3"/>
  <c r="G1483" i="3"/>
  <c r="C1483" i="3"/>
  <c r="G1482" i="3"/>
  <c r="C1482" i="3"/>
  <c r="G1481" i="3"/>
  <c r="C1481" i="3"/>
  <c r="G1480" i="3"/>
  <c r="C1480" i="3"/>
  <c r="G1479" i="3"/>
  <c r="C1479" i="3"/>
  <c r="G1478" i="3"/>
  <c r="C1478" i="3"/>
  <c r="G1477" i="3"/>
  <c r="C1477" i="3"/>
  <c r="G1476" i="3"/>
  <c r="C1476" i="3"/>
  <c r="G1475" i="3"/>
  <c r="C1475" i="3"/>
  <c r="G1474" i="3"/>
  <c r="C1474" i="3"/>
  <c r="G1473" i="3"/>
  <c r="C1473" i="3"/>
  <c r="G1472" i="3"/>
  <c r="C1472" i="3"/>
  <c r="G1471" i="3"/>
  <c r="C1471" i="3"/>
  <c r="G1470" i="3"/>
  <c r="C1470" i="3"/>
  <c r="G1469" i="3"/>
  <c r="C1469" i="3"/>
  <c r="G1468" i="3"/>
  <c r="C1468" i="3"/>
  <c r="G1467" i="3"/>
  <c r="C1467" i="3"/>
  <c r="G1466" i="3"/>
  <c r="C1466" i="3"/>
  <c r="G1465" i="3"/>
  <c r="C1465" i="3"/>
  <c r="G1464" i="3"/>
  <c r="C1464" i="3"/>
  <c r="G1463" i="3"/>
  <c r="C1463" i="3"/>
  <c r="G1462" i="3"/>
  <c r="C1462" i="3"/>
  <c r="G1461" i="3"/>
  <c r="C1461" i="3"/>
  <c r="G1460" i="3"/>
  <c r="C1460" i="3"/>
  <c r="G1459" i="3"/>
  <c r="C1459" i="3"/>
  <c r="G1458" i="3"/>
  <c r="C1458" i="3"/>
  <c r="G1457" i="3"/>
  <c r="C1457" i="3"/>
  <c r="G1456" i="3"/>
  <c r="C1456" i="3"/>
  <c r="G1455" i="3"/>
  <c r="C1455" i="3"/>
  <c r="G1454" i="3"/>
  <c r="C1454" i="3"/>
  <c r="G1453" i="3"/>
  <c r="C1453" i="3"/>
  <c r="G1452" i="3"/>
  <c r="C1452" i="3"/>
  <c r="G1451" i="3"/>
  <c r="C1451" i="3"/>
  <c r="G1450" i="3"/>
  <c r="C1450" i="3"/>
  <c r="G1449" i="3"/>
  <c r="C1449" i="3"/>
  <c r="G1448" i="3"/>
  <c r="C1448" i="3"/>
  <c r="G1447" i="3"/>
  <c r="C1447" i="3"/>
  <c r="G1446" i="3"/>
  <c r="C1446" i="3"/>
  <c r="G1445" i="3"/>
  <c r="C1445" i="3"/>
  <c r="G1444" i="3"/>
  <c r="C1444" i="3"/>
  <c r="G1443" i="3"/>
  <c r="C1443" i="3"/>
  <c r="G1442" i="3"/>
  <c r="C1442" i="3"/>
  <c r="G1441" i="3"/>
  <c r="C1441" i="3"/>
  <c r="G1440" i="3"/>
  <c r="C1440" i="3"/>
  <c r="G1439" i="3"/>
  <c r="C1439" i="3"/>
  <c r="G1438" i="3"/>
  <c r="C1438" i="3"/>
  <c r="G1437" i="3"/>
  <c r="C1437" i="3"/>
  <c r="G1436" i="3"/>
  <c r="C1436" i="3"/>
  <c r="G1435" i="3"/>
  <c r="C1435" i="3"/>
  <c r="G1434" i="3"/>
  <c r="C1434" i="3"/>
  <c r="G1433" i="3"/>
  <c r="C1433" i="3"/>
  <c r="G1432" i="3"/>
  <c r="C1432" i="3"/>
  <c r="G1431" i="3"/>
  <c r="C1431" i="3"/>
  <c r="G1430" i="3"/>
  <c r="C1430" i="3"/>
  <c r="G1429" i="3"/>
  <c r="C1429" i="3"/>
  <c r="G1428" i="3"/>
  <c r="C1428" i="3"/>
  <c r="G1427" i="3"/>
  <c r="C1427" i="3"/>
  <c r="G1426" i="3"/>
  <c r="C1426" i="3"/>
  <c r="G1425" i="3"/>
  <c r="C1425" i="3"/>
  <c r="G1424" i="3"/>
  <c r="C1424" i="3"/>
  <c r="G1423" i="3"/>
  <c r="C1423" i="3"/>
  <c r="G1422" i="3"/>
  <c r="C1422" i="3"/>
  <c r="G1421" i="3"/>
  <c r="C1421" i="3"/>
  <c r="G1420" i="3"/>
  <c r="C1420" i="3"/>
  <c r="G1419" i="3"/>
  <c r="C1419" i="3"/>
  <c r="G1418" i="3"/>
  <c r="C1418" i="3"/>
  <c r="G1417" i="3"/>
  <c r="C1417" i="3"/>
  <c r="G1416" i="3"/>
  <c r="C1416" i="3"/>
  <c r="G1415" i="3"/>
  <c r="C1415" i="3"/>
  <c r="G1414" i="3"/>
  <c r="C1414" i="3"/>
  <c r="G1413" i="3"/>
  <c r="C1413" i="3"/>
  <c r="G1412" i="3"/>
  <c r="C1412" i="3"/>
  <c r="G1411" i="3"/>
  <c r="C1411" i="3"/>
  <c r="G1410" i="3"/>
  <c r="C1410" i="3"/>
  <c r="G1409" i="3"/>
  <c r="C1409" i="3"/>
  <c r="G1408" i="3"/>
  <c r="C1408" i="3"/>
  <c r="G1407" i="3"/>
  <c r="C1407" i="3"/>
  <c r="G1406" i="3"/>
  <c r="C1406" i="3"/>
  <c r="G1405" i="3"/>
  <c r="C1405" i="3"/>
  <c r="G1404" i="3"/>
  <c r="C1404" i="3"/>
  <c r="G1403" i="3"/>
  <c r="C1403" i="3"/>
  <c r="G1402" i="3"/>
  <c r="C1402" i="3"/>
  <c r="G1401" i="3"/>
  <c r="C1401" i="3"/>
  <c r="G1400" i="3"/>
  <c r="C1400" i="3"/>
  <c r="G1399" i="3"/>
  <c r="C1399" i="3"/>
  <c r="G1398" i="3"/>
  <c r="C1398" i="3"/>
  <c r="G1397" i="3"/>
  <c r="C1397" i="3"/>
  <c r="G1396" i="3"/>
  <c r="C1396" i="3"/>
  <c r="G1395" i="3"/>
  <c r="C1395" i="3"/>
  <c r="G1394" i="3"/>
  <c r="C1394" i="3"/>
  <c r="G1393" i="3"/>
  <c r="C1393" i="3"/>
  <c r="G1392" i="3"/>
  <c r="C1392" i="3"/>
  <c r="G1391" i="3"/>
  <c r="C1391" i="3"/>
  <c r="G1390" i="3"/>
  <c r="C1390" i="3"/>
  <c r="G1389" i="3"/>
  <c r="C1389" i="3"/>
  <c r="G1388" i="3"/>
  <c r="C1388" i="3"/>
  <c r="G1387" i="3"/>
  <c r="C1387" i="3"/>
  <c r="G1386" i="3"/>
  <c r="C1386" i="3"/>
  <c r="G1385" i="3"/>
  <c r="C1385" i="3"/>
  <c r="G1384" i="3"/>
  <c r="C1384" i="3"/>
  <c r="G1383" i="3"/>
  <c r="C1383" i="3"/>
  <c r="G1382" i="3"/>
  <c r="C1382" i="3"/>
  <c r="G1381" i="3"/>
  <c r="C1381" i="3"/>
  <c r="G1380" i="3"/>
  <c r="C1380" i="3"/>
  <c r="G1379" i="3"/>
  <c r="C1379" i="3"/>
  <c r="G1378" i="3"/>
  <c r="C1378" i="3"/>
  <c r="G1377" i="3"/>
  <c r="C1377" i="3"/>
  <c r="G1376" i="3"/>
  <c r="C1376" i="3"/>
  <c r="G1375" i="3"/>
  <c r="C1375" i="3"/>
  <c r="G1374" i="3"/>
  <c r="C1374" i="3"/>
  <c r="G1373" i="3"/>
  <c r="C1373" i="3"/>
  <c r="G1372" i="3"/>
  <c r="C1372" i="3"/>
  <c r="G1371" i="3"/>
  <c r="C1371" i="3"/>
  <c r="G1370" i="3"/>
  <c r="C1370" i="3"/>
  <c r="G1369" i="3"/>
  <c r="C1369" i="3"/>
  <c r="G1368" i="3"/>
  <c r="C1368" i="3"/>
  <c r="G1367" i="3"/>
  <c r="C1367" i="3"/>
  <c r="G1366" i="3"/>
  <c r="C1366" i="3"/>
  <c r="G1365" i="3"/>
  <c r="C1365" i="3"/>
  <c r="G1364" i="3"/>
  <c r="C1364" i="3"/>
  <c r="G1363" i="3"/>
  <c r="C1363" i="3"/>
  <c r="G1362" i="3"/>
  <c r="C1362" i="3"/>
  <c r="G1361" i="3"/>
  <c r="C1361" i="3"/>
  <c r="G1360" i="3"/>
  <c r="C1360" i="3"/>
  <c r="G1359" i="3"/>
  <c r="C1359" i="3"/>
  <c r="G1358" i="3"/>
  <c r="C1358" i="3"/>
  <c r="G1357" i="3"/>
  <c r="C1357" i="3"/>
  <c r="G1356" i="3"/>
  <c r="C1356" i="3"/>
  <c r="G1355" i="3"/>
  <c r="C1355" i="3"/>
  <c r="G1354" i="3"/>
  <c r="C1354" i="3"/>
  <c r="G1353" i="3"/>
  <c r="C1353" i="3"/>
  <c r="G1352" i="3"/>
  <c r="C1352" i="3"/>
  <c r="G1351" i="3"/>
  <c r="C1351" i="3"/>
  <c r="G1350" i="3"/>
  <c r="C1350" i="3"/>
  <c r="G1349" i="3"/>
  <c r="C1349" i="3"/>
  <c r="G1348" i="3"/>
  <c r="C1348" i="3"/>
  <c r="G1347" i="3"/>
  <c r="C1347" i="3"/>
  <c r="G1346" i="3"/>
  <c r="C1346" i="3"/>
  <c r="G1345" i="3"/>
  <c r="C1345" i="3"/>
  <c r="G1344" i="3"/>
  <c r="C1344" i="3"/>
  <c r="G1343" i="3"/>
  <c r="C1343" i="3"/>
  <c r="G1342" i="3"/>
  <c r="C1342" i="3"/>
  <c r="G1341" i="3"/>
  <c r="C1341" i="3"/>
  <c r="G1340" i="3"/>
  <c r="C1340" i="3"/>
  <c r="G1339" i="3"/>
  <c r="C1339" i="3"/>
  <c r="G1338" i="3"/>
  <c r="C1338" i="3"/>
  <c r="G1337" i="3"/>
  <c r="C1337" i="3"/>
  <c r="G1336" i="3"/>
  <c r="C1336" i="3"/>
  <c r="G1335" i="3"/>
  <c r="C1335" i="3"/>
  <c r="G1334" i="3"/>
  <c r="C1334" i="3"/>
  <c r="G1333" i="3"/>
  <c r="C1333" i="3"/>
  <c r="G1332" i="3"/>
  <c r="C1332" i="3"/>
  <c r="G1331" i="3"/>
  <c r="C1331" i="3"/>
  <c r="G1330" i="3"/>
  <c r="C1330" i="3"/>
  <c r="G1329" i="3"/>
  <c r="C1329" i="3"/>
  <c r="G1328" i="3"/>
  <c r="C1328" i="3"/>
  <c r="G1327" i="3"/>
  <c r="C1327" i="3"/>
  <c r="G1326" i="3"/>
  <c r="C1326" i="3"/>
  <c r="G1325" i="3"/>
  <c r="C1325" i="3"/>
  <c r="G1324" i="3"/>
  <c r="C1324" i="3"/>
  <c r="G1323" i="3"/>
  <c r="C1323" i="3"/>
  <c r="G1322" i="3"/>
  <c r="C1322" i="3"/>
  <c r="G1321" i="3"/>
  <c r="C1321" i="3"/>
  <c r="G1320" i="3"/>
  <c r="C1320" i="3"/>
  <c r="G1319" i="3"/>
  <c r="C1319" i="3"/>
  <c r="G1318" i="3"/>
  <c r="C1318" i="3"/>
  <c r="G1317" i="3"/>
  <c r="C1317" i="3"/>
  <c r="G1316" i="3"/>
  <c r="C1316" i="3"/>
  <c r="G1315" i="3"/>
  <c r="C1315" i="3"/>
  <c r="G1314" i="3"/>
  <c r="C1314" i="3"/>
  <c r="G1313" i="3"/>
  <c r="C1313" i="3"/>
  <c r="G1312" i="3"/>
  <c r="C1312" i="3"/>
  <c r="G1311" i="3"/>
  <c r="C1311" i="3"/>
  <c r="G1310" i="3"/>
  <c r="C1310" i="3"/>
  <c r="G1309" i="3"/>
  <c r="C1309" i="3"/>
  <c r="G1308" i="3"/>
  <c r="C1308" i="3"/>
  <c r="G1307" i="3"/>
  <c r="C1307" i="3"/>
  <c r="G1306" i="3"/>
  <c r="C1306" i="3"/>
  <c r="G1305" i="3"/>
  <c r="C1305" i="3"/>
  <c r="G1304" i="3"/>
  <c r="C1304" i="3"/>
  <c r="G1303" i="3"/>
  <c r="C1303" i="3"/>
  <c r="G1302" i="3"/>
  <c r="C1302" i="3"/>
  <c r="G1301" i="3"/>
  <c r="C1301" i="3"/>
  <c r="G1300" i="3"/>
  <c r="C1300" i="3"/>
  <c r="G1299" i="3"/>
  <c r="C1299" i="3"/>
  <c r="G1298" i="3"/>
  <c r="C1298" i="3"/>
  <c r="G1297" i="3"/>
  <c r="C1297" i="3"/>
  <c r="G1296" i="3"/>
  <c r="C1296" i="3"/>
  <c r="G1295" i="3"/>
  <c r="C1295" i="3"/>
  <c r="G1294" i="3"/>
  <c r="C1294" i="3"/>
  <c r="G1293" i="3"/>
  <c r="C1293" i="3"/>
  <c r="G1292" i="3"/>
  <c r="C1292" i="3"/>
  <c r="G1291" i="3"/>
  <c r="C1291" i="3"/>
  <c r="G1290" i="3"/>
  <c r="C1290" i="3"/>
  <c r="G1289" i="3"/>
  <c r="C1289" i="3"/>
  <c r="G1288" i="3"/>
  <c r="C1288" i="3"/>
  <c r="G1287" i="3"/>
  <c r="C1287" i="3"/>
  <c r="G1286" i="3"/>
  <c r="C1286" i="3"/>
  <c r="G1285" i="3"/>
  <c r="C1285" i="3"/>
  <c r="G1284" i="3"/>
  <c r="C1284" i="3"/>
  <c r="G1283" i="3"/>
  <c r="C1283" i="3"/>
  <c r="G1282" i="3"/>
  <c r="C1282" i="3"/>
  <c r="G1281" i="3"/>
  <c r="C1281" i="3"/>
  <c r="G1280" i="3"/>
  <c r="C1280" i="3"/>
  <c r="G1279" i="3"/>
  <c r="C1279" i="3"/>
  <c r="G1278" i="3"/>
  <c r="C1278" i="3"/>
  <c r="G1277" i="3"/>
  <c r="C1277" i="3"/>
  <c r="G1276" i="3"/>
  <c r="C1276" i="3"/>
  <c r="G1275" i="3"/>
  <c r="C1275" i="3"/>
  <c r="G1274" i="3"/>
  <c r="C1274" i="3"/>
  <c r="G1273" i="3"/>
  <c r="C1273" i="3"/>
  <c r="G1272" i="3"/>
  <c r="C1272" i="3"/>
  <c r="G1271" i="3"/>
  <c r="C1271" i="3"/>
  <c r="G1270" i="3"/>
  <c r="C1270" i="3"/>
  <c r="G1269" i="3"/>
  <c r="C1269" i="3"/>
  <c r="G1268" i="3"/>
  <c r="C1268" i="3"/>
  <c r="G1267" i="3"/>
  <c r="C1267" i="3"/>
  <c r="G1266" i="3"/>
  <c r="C1266" i="3"/>
  <c r="G1265" i="3"/>
  <c r="C1265" i="3"/>
  <c r="G1264" i="3"/>
  <c r="C1264" i="3"/>
  <c r="G1263" i="3"/>
  <c r="C1263" i="3"/>
  <c r="G1262" i="3"/>
  <c r="C1262" i="3"/>
  <c r="G1261" i="3"/>
  <c r="C1261" i="3"/>
  <c r="G1260" i="3"/>
  <c r="C1260" i="3"/>
  <c r="G1259" i="3"/>
  <c r="C1259" i="3"/>
  <c r="G1258" i="3"/>
  <c r="C1258" i="3"/>
  <c r="G1257" i="3"/>
  <c r="C1257" i="3"/>
  <c r="G1256" i="3"/>
  <c r="C1256" i="3"/>
  <c r="G1255" i="3"/>
  <c r="C1255" i="3"/>
  <c r="G1254" i="3"/>
  <c r="C1254" i="3"/>
  <c r="G1253" i="3"/>
  <c r="C1253" i="3"/>
  <c r="G1252" i="3"/>
  <c r="C1252" i="3"/>
  <c r="G1251" i="3"/>
  <c r="C1251" i="3"/>
  <c r="G1250" i="3"/>
  <c r="C1250" i="3"/>
  <c r="G1249" i="3"/>
  <c r="C1249" i="3"/>
  <c r="G1248" i="3"/>
  <c r="C1248" i="3"/>
  <c r="G1247" i="3"/>
  <c r="C1247" i="3"/>
  <c r="G1246" i="3"/>
  <c r="C1246" i="3"/>
  <c r="G1245" i="3"/>
  <c r="C1245" i="3"/>
  <c r="G1244" i="3"/>
  <c r="C1244" i="3"/>
  <c r="G1243" i="3"/>
  <c r="C1243" i="3"/>
  <c r="G1242" i="3"/>
  <c r="C1242" i="3"/>
  <c r="G1241" i="3"/>
  <c r="C1241" i="3"/>
  <c r="G1240" i="3"/>
  <c r="C1240" i="3"/>
  <c r="G1239" i="3"/>
  <c r="C1239" i="3"/>
  <c r="G1238" i="3"/>
  <c r="C1238" i="3"/>
  <c r="G1237" i="3"/>
  <c r="C1237" i="3"/>
  <c r="G1236" i="3"/>
  <c r="C1236" i="3"/>
  <c r="G1235" i="3"/>
  <c r="C1235" i="3"/>
  <c r="G1234" i="3"/>
  <c r="C1234" i="3"/>
  <c r="G1233" i="3"/>
  <c r="C1233" i="3"/>
  <c r="G1232" i="3"/>
  <c r="C1232" i="3"/>
  <c r="G1231" i="3"/>
  <c r="C1231" i="3"/>
  <c r="G1230" i="3"/>
  <c r="C1230" i="3"/>
  <c r="G1229" i="3"/>
  <c r="C1229" i="3"/>
  <c r="G1228" i="3"/>
  <c r="C1228" i="3"/>
  <c r="G1227" i="3"/>
  <c r="C1227" i="3"/>
  <c r="G1226" i="3"/>
  <c r="C1226" i="3"/>
  <c r="G1225" i="3"/>
  <c r="C1225" i="3"/>
  <c r="G1224" i="3"/>
  <c r="C1224" i="3"/>
  <c r="G1223" i="3"/>
  <c r="C1223" i="3"/>
  <c r="G1222" i="3"/>
  <c r="C1222" i="3"/>
  <c r="G1221" i="3"/>
  <c r="C1221" i="3"/>
  <c r="G1220" i="3"/>
  <c r="C1220" i="3"/>
  <c r="G1219" i="3"/>
  <c r="C1219" i="3"/>
  <c r="G1218" i="3"/>
  <c r="C1218" i="3"/>
  <c r="G1217" i="3"/>
  <c r="C1217" i="3"/>
  <c r="G1216" i="3"/>
  <c r="C1216" i="3"/>
  <c r="G1215" i="3"/>
  <c r="C1215" i="3"/>
  <c r="G1214" i="3"/>
  <c r="C1214" i="3"/>
  <c r="G1213" i="3"/>
  <c r="C1213" i="3"/>
  <c r="G1212" i="3"/>
  <c r="C1212" i="3"/>
  <c r="G1211" i="3"/>
  <c r="C1211" i="3"/>
  <c r="G1210" i="3"/>
  <c r="C1210" i="3"/>
  <c r="G1209" i="3"/>
  <c r="C1209" i="3"/>
  <c r="G1208" i="3"/>
  <c r="C1208" i="3"/>
  <c r="G1207" i="3"/>
  <c r="C1207" i="3"/>
  <c r="G1206" i="3"/>
  <c r="C1206" i="3"/>
  <c r="G1205" i="3"/>
  <c r="C1205" i="3"/>
  <c r="G1204" i="3"/>
  <c r="C1204" i="3"/>
  <c r="G1203" i="3"/>
  <c r="C1203" i="3"/>
  <c r="G1202" i="3"/>
  <c r="C1202" i="3"/>
  <c r="G1201" i="3"/>
  <c r="C1201" i="3"/>
  <c r="G1200" i="3"/>
  <c r="C1200" i="3"/>
  <c r="G1199" i="3"/>
  <c r="C1199" i="3"/>
  <c r="G1198" i="3"/>
  <c r="C1198" i="3"/>
  <c r="G1197" i="3"/>
  <c r="C1197" i="3"/>
  <c r="G1196" i="3"/>
  <c r="C1196" i="3"/>
  <c r="G1195" i="3"/>
  <c r="C1195" i="3"/>
  <c r="G1194" i="3"/>
  <c r="C1194" i="3"/>
  <c r="G1193" i="3"/>
  <c r="C1193" i="3"/>
  <c r="G1192" i="3"/>
  <c r="C1192" i="3"/>
  <c r="G1191" i="3"/>
  <c r="C1191" i="3"/>
  <c r="G1190" i="3"/>
  <c r="C1190" i="3"/>
  <c r="G1189" i="3"/>
  <c r="C1189" i="3"/>
  <c r="G1188" i="3"/>
  <c r="C1188" i="3"/>
  <c r="G1187" i="3"/>
  <c r="C1187" i="3"/>
  <c r="G1186" i="3"/>
  <c r="C1186" i="3"/>
  <c r="G1185" i="3"/>
  <c r="C1185" i="3"/>
  <c r="G1184" i="3"/>
  <c r="C1184" i="3"/>
  <c r="G1183" i="3"/>
  <c r="C1183" i="3"/>
  <c r="G1182" i="3"/>
  <c r="C1182" i="3"/>
  <c r="G1181" i="3"/>
  <c r="C1181" i="3"/>
  <c r="G1180" i="3"/>
  <c r="C1180" i="3"/>
  <c r="G1179" i="3"/>
  <c r="C1179" i="3"/>
  <c r="G1178" i="3"/>
  <c r="C1178" i="3"/>
  <c r="G1177" i="3"/>
  <c r="C1177" i="3"/>
  <c r="G1176" i="3"/>
  <c r="C1176" i="3"/>
  <c r="G1175" i="3"/>
  <c r="C1175" i="3"/>
  <c r="G1174" i="3"/>
  <c r="C1174" i="3"/>
  <c r="G1173" i="3"/>
  <c r="C1173" i="3"/>
  <c r="G1172" i="3"/>
  <c r="C1172" i="3"/>
  <c r="G1171" i="3"/>
  <c r="C1171" i="3"/>
  <c r="G1170" i="3"/>
  <c r="C1170" i="3"/>
  <c r="G1169" i="3"/>
  <c r="C1169" i="3"/>
  <c r="G1168" i="3"/>
  <c r="C1168" i="3"/>
  <c r="G1167" i="3"/>
  <c r="C1167" i="3"/>
  <c r="G1166" i="3"/>
  <c r="C1166" i="3"/>
  <c r="G1165" i="3"/>
  <c r="C1165" i="3"/>
  <c r="G1164" i="3"/>
  <c r="C1164" i="3"/>
  <c r="G1163" i="3"/>
  <c r="C1163" i="3"/>
  <c r="G1162" i="3"/>
  <c r="C1162" i="3"/>
  <c r="G1161" i="3"/>
  <c r="C1161" i="3"/>
  <c r="G1160" i="3"/>
  <c r="C1160" i="3"/>
  <c r="G1159" i="3"/>
  <c r="C1159" i="3"/>
  <c r="G1158" i="3"/>
  <c r="C1158" i="3"/>
  <c r="G1157" i="3"/>
  <c r="C1157" i="3"/>
  <c r="G1156" i="3"/>
  <c r="C1156" i="3"/>
  <c r="G1155" i="3"/>
  <c r="C1155" i="3"/>
  <c r="G1154" i="3"/>
  <c r="C1154" i="3"/>
  <c r="G1153" i="3"/>
  <c r="C1153" i="3"/>
  <c r="G1152" i="3"/>
  <c r="C1152" i="3"/>
  <c r="G1151" i="3"/>
  <c r="C1151" i="3"/>
  <c r="G1150" i="3"/>
  <c r="C1150" i="3"/>
  <c r="G1149" i="3"/>
  <c r="C1149" i="3"/>
  <c r="G1148" i="3"/>
  <c r="C1148" i="3"/>
  <c r="G1147" i="3"/>
  <c r="C1147" i="3"/>
  <c r="G1146" i="3"/>
  <c r="C1146" i="3"/>
  <c r="G1145" i="3"/>
  <c r="C1145" i="3"/>
  <c r="G1144" i="3"/>
  <c r="C1144" i="3"/>
  <c r="G1143" i="3"/>
  <c r="C1143" i="3"/>
  <c r="G1142" i="3"/>
  <c r="C1142" i="3"/>
  <c r="G1141" i="3"/>
  <c r="C1141" i="3"/>
  <c r="G1140" i="3"/>
  <c r="C1140" i="3"/>
  <c r="G1139" i="3"/>
  <c r="C1139" i="3"/>
  <c r="G1138" i="3"/>
  <c r="C1138" i="3"/>
  <c r="G1137" i="3"/>
  <c r="C1137" i="3"/>
  <c r="G1136" i="3"/>
  <c r="C1136" i="3"/>
  <c r="G1135" i="3"/>
  <c r="C1135" i="3"/>
  <c r="G1134" i="3"/>
  <c r="C1134" i="3"/>
  <c r="G1133" i="3"/>
  <c r="C1133" i="3"/>
  <c r="G1132" i="3"/>
  <c r="C1132" i="3"/>
  <c r="G1131" i="3"/>
  <c r="C1131" i="3"/>
  <c r="G1130" i="3"/>
  <c r="C1130" i="3"/>
  <c r="G1129" i="3"/>
  <c r="C1129" i="3"/>
  <c r="G1128" i="3"/>
  <c r="C1128" i="3"/>
  <c r="G1127" i="3"/>
  <c r="C1127" i="3"/>
  <c r="G1126" i="3"/>
  <c r="C1126" i="3"/>
  <c r="G1125" i="3"/>
  <c r="C1125" i="3"/>
  <c r="G1124" i="3"/>
  <c r="C1124" i="3"/>
  <c r="G1123" i="3"/>
  <c r="C1123" i="3"/>
  <c r="G1122" i="3"/>
  <c r="C1122" i="3"/>
  <c r="G1121" i="3"/>
  <c r="C1121" i="3"/>
  <c r="G1120" i="3"/>
  <c r="C1120" i="3"/>
  <c r="G1119" i="3"/>
  <c r="C1119" i="3"/>
  <c r="G1118" i="3"/>
  <c r="C1118" i="3"/>
  <c r="G1117" i="3"/>
  <c r="C1117" i="3"/>
  <c r="G1116" i="3"/>
  <c r="C1116" i="3"/>
  <c r="G1115" i="3"/>
  <c r="C1115" i="3"/>
  <c r="G1114" i="3"/>
  <c r="C1114" i="3"/>
  <c r="G1113" i="3"/>
  <c r="C1113" i="3"/>
  <c r="G1112" i="3"/>
  <c r="C1112" i="3"/>
  <c r="G1111" i="3"/>
  <c r="C1111" i="3"/>
  <c r="G1110" i="3"/>
  <c r="C1110" i="3"/>
  <c r="G1109" i="3"/>
  <c r="C1109" i="3"/>
  <c r="G1108" i="3"/>
  <c r="C1108" i="3"/>
  <c r="G1107" i="3"/>
  <c r="C1107" i="3"/>
  <c r="G1106" i="3"/>
  <c r="C1106" i="3"/>
  <c r="G1105" i="3"/>
  <c r="C1105" i="3"/>
  <c r="G1104" i="3"/>
  <c r="C1104" i="3"/>
  <c r="G1103" i="3"/>
  <c r="C1103" i="3"/>
  <c r="G1102" i="3"/>
  <c r="C1102" i="3"/>
  <c r="G1101" i="3"/>
  <c r="C1101" i="3"/>
  <c r="G1100" i="3"/>
  <c r="C1100" i="3"/>
  <c r="G1099" i="3"/>
  <c r="C1099" i="3"/>
  <c r="G1098" i="3"/>
  <c r="C1098" i="3"/>
  <c r="G1097" i="3"/>
  <c r="C1097" i="3"/>
  <c r="G1096" i="3"/>
  <c r="C1096" i="3"/>
  <c r="G1095" i="3"/>
  <c r="C1095" i="3"/>
  <c r="G1094" i="3"/>
  <c r="C1094" i="3"/>
  <c r="G1093" i="3"/>
  <c r="C1093" i="3"/>
  <c r="G1092" i="3"/>
  <c r="C1092" i="3"/>
  <c r="G1091" i="3"/>
  <c r="C1091" i="3"/>
  <c r="G1090" i="3"/>
  <c r="C1090" i="3"/>
  <c r="G1089" i="3"/>
  <c r="C1089" i="3"/>
  <c r="G1088" i="3"/>
  <c r="C1088" i="3"/>
  <c r="G1087" i="3"/>
  <c r="C1087" i="3"/>
  <c r="G1086" i="3"/>
  <c r="C1086" i="3"/>
  <c r="G1085" i="3"/>
  <c r="C1085" i="3"/>
  <c r="G1084" i="3"/>
  <c r="C1084" i="3"/>
  <c r="G1083" i="3"/>
  <c r="C1083" i="3"/>
  <c r="G1082" i="3"/>
  <c r="C1082" i="3"/>
  <c r="G1081" i="3"/>
  <c r="C1081" i="3"/>
  <c r="G1080" i="3"/>
  <c r="C1080" i="3"/>
  <c r="G1079" i="3"/>
  <c r="C1079" i="3"/>
  <c r="G1078" i="3"/>
  <c r="C1078" i="3"/>
  <c r="G1077" i="3"/>
  <c r="C1077" i="3"/>
  <c r="G1076" i="3"/>
  <c r="C1076" i="3"/>
  <c r="G1075" i="3"/>
  <c r="C1075" i="3"/>
  <c r="G1074" i="3"/>
  <c r="C1074" i="3"/>
  <c r="G1073" i="3"/>
  <c r="C1073" i="3"/>
  <c r="G1072" i="3"/>
  <c r="C1072" i="3"/>
  <c r="G1071" i="3"/>
  <c r="C1071" i="3"/>
  <c r="G1070" i="3"/>
  <c r="C1070" i="3"/>
  <c r="G1069" i="3"/>
  <c r="C1069" i="3"/>
  <c r="G1068" i="3"/>
  <c r="C1068" i="3"/>
  <c r="G1067" i="3"/>
  <c r="C1067" i="3"/>
  <c r="G1066" i="3"/>
  <c r="C1066" i="3"/>
  <c r="G1065" i="3"/>
  <c r="C1065" i="3"/>
  <c r="G1064" i="3"/>
  <c r="C1064" i="3"/>
  <c r="G1063" i="3"/>
  <c r="C1063" i="3"/>
  <c r="G1062" i="3"/>
  <c r="C1062" i="3"/>
  <c r="G1061" i="3"/>
  <c r="C1061" i="3"/>
  <c r="G1060" i="3"/>
  <c r="C1060" i="3"/>
  <c r="G1059" i="3"/>
  <c r="C1059" i="3"/>
  <c r="G1058" i="3"/>
  <c r="C1058" i="3"/>
  <c r="G1057" i="3"/>
  <c r="C1057" i="3"/>
  <c r="G1056" i="3"/>
  <c r="C1056" i="3"/>
  <c r="G1055" i="3"/>
  <c r="C1055" i="3"/>
  <c r="G1054" i="3"/>
  <c r="C1054" i="3"/>
  <c r="G1053" i="3"/>
  <c r="C1053" i="3"/>
  <c r="G1052" i="3"/>
  <c r="C1052" i="3"/>
  <c r="G1051" i="3"/>
  <c r="C1051" i="3"/>
  <c r="G1050" i="3"/>
  <c r="C1050" i="3"/>
  <c r="G1049" i="3"/>
  <c r="C1049" i="3"/>
  <c r="G1048" i="3"/>
  <c r="C1048" i="3"/>
  <c r="G1047" i="3"/>
  <c r="C1047" i="3"/>
  <c r="G1046" i="3"/>
  <c r="C1046" i="3"/>
  <c r="G1045" i="3"/>
  <c r="C1045" i="3"/>
  <c r="G1044" i="3"/>
  <c r="C1044" i="3"/>
  <c r="G1043" i="3"/>
  <c r="C1043" i="3"/>
  <c r="G1042" i="3"/>
  <c r="C1042" i="3"/>
  <c r="G1041" i="3"/>
  <c r="C1041" i="3"/>
  <c r="G1040" i="3"/>
  <c r="C1040" i="3"/>
  <c r="G1039" i="3"/>
  <c r="C1039" i="3"/>
  <c r="G1038" i="3"/>
  <c r="C1038" i="3"/>
  <c r="G1037" i="3"/>
  <c r="C1037" i="3"/>
  <c r="G1036" i="3"/>
  <c r="C1036" i="3"/>
  <c r="G1035" i="3"/>
  <c r="C1035" i="3"/>
  <c r="G1034" i="3"/>
  <c r="C1034" i="3"/>
  <c r="G1033" i="3"/>
  <c r="C1033" i="3"/>
  <c r="G1032" i="3"/>
  <c r="C1032" i="3"/>
  <c r="G1031" i="3"/>
  <c r="C1031" i="3"/>
  <c r="G1030" i="3"/>
  <c r="C1030" i="3"/>
  <c r="G1029" i="3"/>
  <c r="C1029" i="3"/>
  <c r="G1028" i="3"/>
  <c r="C1028" i="3"/>
  <c r="G1027" i="3"/>
  <c r="C1027" i="3"/>
  <c r="G1026" i="3"/>
  <c r="C1026" i="3"/>
  <c r="G1025" i="3"/>
  <c r="C1025" i="3"/>
  <c r="G1024" i="3"/>
  <c r="C1024" i="3"/>
  <c r="G1023" i="3"/>
  <c r="C1023" i="3"/>
  <c r="G1022" i="3"/>
  <c r="C1022" i="3"/>
  <c r="G1021" i="3"/>
  <c r="C1021" i="3"/>
  <c r="G1020" i="3"/>
  <c r="C1020" i="3"/>
  <c r="G1019" i="3"/>
  <c r="C1019" i="3"/>
  <c r="G1018" i="3"/>
  <c r="C1018" i="3"/>
  <c r="G1017" i="3"/>
  <c r="C1017" i="3"/>
  <c r="G1016" i="3"/>
  <c r="C1016" i="3"/>
  <c r="G1015" i="3"/>
  <c r="C1015" i="3"/>
  <c r="G1014" i="3"/>
  <c r="C1014" i="3"/>
  <c r="G1013" i="3"/>
  <c r="C1013" i="3"/>
  <c r="G1012" i="3"/>
  <c r="C1012" i="3"/>
  <c r="G1011" i="3"/>
  <c r="C1011" i="3"/>
  <c r="G1010" i="3"/>
  <c r="C1010" i="3"/>
  <c r="G1009" i="3"/>
  <c r="C1009" i="3"/>
  <c r="G1008" i="3"/>
  <c r="C1008" i="3"/>
  <c r="G1007" i="3"/>
  <c r="C1007" i="3"/>
  <c r="G1006" i="3"/>
  <c r="C1006" i="3"/>
  <c r="G1005" i="3"/>
  <c r="C1005" i="3"/>
  <c r="G1004" i="3"/>
  <c r="C1004" i="3"/>
  <c r="G1003" i="3"/>
  <c r="C1003" i="3"/>
  <c r="G1002" i="3"/>
  <c r="C1002" i="3"/>
  <c r="G1001" i="3"/>
  <c r="C1001" i="3"/>
  <c r="G1000" i="3"/>
  <c r="C1000" i="3"/>
  <c r="G999" i="3"/>
  <c r="C999" i="3"/>
  <c r="G998" i="3"/>
  <c r="C998" i="3"/>
  <c r="G997" i="3"/>
  <c r="C997" i="3"/>
  <c r="G996" i="3"/>
  <c r="C996" i="3"/>
  <c r="G995" i="3"/>
  <c r="C995" i="3"/>
  <c r="G994" i="3"/>
  <c r="C994" i="3"/>
  <c r="G993" i="3"/>
  <c r="C993" i="3"/>
  <c r="G992" i="3"/>
  <c r="C992" i="3"/>
  <c r="G991" i="3"/>
  <c r="C991" i="3"/>
  <c r="G990" i="3"/>
  <c r="C990" i="3"/>
  <c r="G989" i="3"/>
  <c r="C989" i="3"/>
  <c r="G988" i="3"/>
  <c r="C988" i="3"/>
  <c r="G987" i="3"/>
  <c r="C987" i="3"/>
  <c r="G986" i="3"/>
  <c r="C986" i="3"/>
  <c r="G985" i="3"/>
  <c r="C985" i="3"/>
  <c r="G984" i="3"/>
  <c r="C984" i="3"/>
  <c r="G983" i="3"/>
  <c r="C983" i="3"/>
  <c r="G982" i="3"/>
  <c r="C982" i="3"/>
  <c r="G981" i="3"/>
  <c r="C981" i="3"/>
  <c r="G980" i="3"/>
  <c r="C980" i="3"/>
  <c r="G979" i="3"/>
  <c r="C979" i="3"/>
  <c r="G978" i="3"/>
  <c r="C978" i="3"/>
  <c r="G977" i="3"/>
  <c r="C977" i="3"/>
  <c r="G976" i="3"/>
  <c r="C976" i="3"/>
  <c r="G975" i="3"/>
  <c r="C975" i="3"/>
  <c r="G974" i="3"/>
  <c r="C974" i="3"/>
  <c r="G973" i="3"/>
  <c r="C973" i="3"/>
  <c r="G972" i="3"/>
  <c r="C972" i="3"/>
  <c r="G971" i="3"/>
  <c r="C971" i="3"/>
  <c r="G970" i="3"/>
  <c r="C970" i="3"/>
  <c r="G969" i="3"/>
  <c r="C969" i="3"/>
  <c r="G968" i="3"/>
  <c r="C968" i="3"/>
  <c r="G967" i="3"/>
  <c r="C967" i="3"/>
  <c r="G966" i="3"/>
  <c r="C966" i="3"/>
  <c r="G965" i="3"/>
  <c r="C965" i="3"/>
  <c r="G964" i="3"/>
  <c r="C964" i="3"/>
  <c r="G963" i="3"/>
  <c r="C963" i="3"/>
  <c r="G962" i="3"/>
  <c r="C962" i="3"/>
  <c r="G961" i="3"/>
  <c r="C961" i="3"/>
  <c r="G960" i="3"/>
  <c r="C960" i="3"/>
  <c r="G959" i="3"/>
  <c r="C959" i="3"/>
  <c r="G958" i="3"/>
  <c r="C958" i="3"/>
  <c r="G957" i="3"/>
  <c r="C957" i="3"/>
  <c r="G956" i="3"/>
  <c r="C956" i="3"/>
  <c r="G955" i="3"/>
  <c r="C955" i="3"/>
  <c r="G954" i="3"/>
  <c r="C954" i="3"/>
  <c r="G953" i="3"/>
  <c r="C953" i="3"/>
  <c r="G952" i="3"/>
  <c r="C952" i="3"/>
  <c r="G951" i="3"/>
  <c r="C951" i="3"/>
  <c r="G950" i="3"/>
  <c r="C950" i="3"/>
  <c r="G949" i="3"/>
  <c r="C949" i="3"/>
  <c r="G948" i="3"/>
  <c r="C948" i="3"/>
  <c r="G947" i="3"/>
  <c r="C947" i="3"/>
  <c r="G946" i="3"/>
  <c r="C946" i="3"/>
  <c r="G945" i="3"/>
  <c r="C945" i="3"/>
  <c r="G944" i="3"/>
  <c r="C944" i="3"/>
  <c r="G943" i="3"/>
  <c r="C943" i="3"/>
  <c r="G942" i="3"/>
  <c r="C942" i="3"/>
  <c r="G941" i="3"/>
  <c r="C941" i="3"/>
  <c r="G940" i="3"/>
  <c r="C940" i="3"/>
  <c r="G939" i="3"/>
  <c r="C939" i="3"/>
  <c r="G938" i="3"/>
  <c r="C938" i="3"/>
  <c r="G937" i="3"/>
  <c r="C937" i="3"/>
  <c r="G936" i="3"/>
  <c r="C936" i="3"/>
  <c r="G935" i="3"/>
  <c r="C935" i="3"/>
  <c r="G934" i="3"/>
  <c r="C934" i="3"/>
  <c r="G933" i="3"/>
  <c r="C933" i="3"/>
  <c r="G932" i="3"/>
  <c r="C932" i="3"/>
  <c r="G931" i="3"/>
  <c r="C931" i="3"/>
  <c r="G930" i="3"/>
  <c r="C930" i="3"/>
  <c r="G929" i="3"/>
  <c r="C929" i="3"/>
  <c r="G928" i="3"/>
  <c r="C928" i="3"/>
  <c r="G927" i="3"/>
  <c r="C927" i="3"/>
  <c r="G926" i="3"/>
  <c r="C926" i="3"/>
  <c r="G925" i="3"/>
  <c r="C925" i="3"/>
  <c r="G924" i="3"/>
  <c r="C924" i="3"/>
  <c r="G923" i="3"/>
  <c r="C923" i="3"/>
  <c r="G922" i="3"/>
  <c r="C922" i="3"/>
  <c r="G921" i="3"/>
  <c r="C921" i="3"/>
  <c r="G920" i="3"/>
  <c r="C920" i="3"/>
  <c r="G919" i="3"/>
  <c r="C919" i="3"/>
  <c r="G918" i="3"/>
  <c r="C918" i="3"/>
  <c r="G917" i="3"/>
  <c r="C917" i="3"/>
  <c r="G916" i="3"/>
  <c r="C916" i="3"/>
  <c r="G915" i="3"/>
  <c r="C915" i="3"/>
  <c r="G914" i="3"/>
  <c r="C914" i="3"/>
  <c r="G913" i="3"/>
  <c r="C913" i="3"/>
  <c r="G912" i="3"/>
  <c r="C912" i="3"/>
  <c r="G911" i="3"/>
  <c r="C911" i="3"/>
  <c r="G910" i="3"/>
  <c r="C910" i="3"/>
  <c r="G909" i="3"/>
  <c r="C909" i="3"/>
  <c r="G908" i="3"/>
  <c r="C908" i="3"/>
  <c r="G907" i="3"/>
  <c r="C907" i="3"/>
  <c r="G906" i="3"/>
  <c r="C906" i="3"/>
  <c r="G905" i="3"/>
  <c r="C905" i="3"/>
  <c r="G904" i="3"/>
  <c r="C904" i="3"/>
  <c r="G903" i="3"/>
  <c r="C903" i="3"/>
  <c r="G902" i="3"/>
  <c r="C902" i="3"/>
  <c r="G901" i="3"/>
  <c r="C901" i="3"/>
  <c r="G900" i="3"/>
  <c r="C900" i="3"/>
  <c r="G899" i="3"/>
  <c r="C899" i="3"/>
  <c r="G898" i="3"/>
  <c r="C898" i="3"/>
  <c r="G897" i="3"/>
  <c r="C897" i="3"/>
  <c r="G896" i="3"/>
  <c r="C896" i="3"/>
  <c r="G895" i="3"/>
  <c r="C895" i="3"/>
  <c r="G894" i="3"/>
  <c r="C894" i="3"/>
  <c r="G893" i="3"/>
  <c r="C893" i="3"/>
  <c r="G892" i="3"/>
  <c r="C892" i="3"/>
  <c r="G891" i="3"/>
  <c r="C891" i="3"/>
  <c r="G890" i="3"/>
  <c r="C890" i="3"/>
  <c r="G889" i="3"/>
  <c r="C889" i="3"/>
  <c r="G888" i="3"/>
  <c r="C888" i="3"/>
  <c r="G887" i="3"/>
  <c r="C887" i="3"/>
  <c r="G886" i="3"/>
  <c r="C886" i="3"/>
  <c r="G885" i="3"/>
  <c r="C885" i="3"/>
  <c r="G884" i="3"/>
  <c r="C884" i="3"/>
  <c r="G883" i="3"/>
  <c r="C883" i="3"/>
  <c r="G882" i="3"/>
  <c r="C882" i="3"/>
  <c r="G881" i="3"/>
  <c r="C881" i="3"/>
  <c r="G880" i="3"/>
  <c r="C880" i="3"/>
  <c r="G879" i="3"/>
  <c r="C879" i="3"/>
  <c r="G878" i="3"/>
  <c r="C878" i="3"/>
  <c r="G877" i="3"/>
  <c r="C877" i="3"/>
  <c r="G876" i="3"/>
  <c r="C876" i="3"/>
  <c r="G875" i="3"/>
  <c r="C875" i="3"/>
  <c r="G874" i="3"/>
  <c r="C874" i="3"/>
  <c r="G873" i="3"/>
  <c r="C873" i="3"/>
  <c r="G872" i="3"/>
  <c r="C872" i="3"/>
  <c r="G871" i="3"/>
  <c r="C871" i="3"/>
  <c r="G870" i="3"/>
  <c r="C870" i="3"/>
  <c r="G869" i="3"/>
  <c r="C869" i="3"/>
  <c r="G868" i="3"/>
  <c r="C868" i="3"/>
  <c r="G867" i="3"/>
  <c r="C867" i="3"/>
  <c r="G866" i="3"/>
  <c r="C866" i="3"/>
  <c r="G865" i="3"/>
  <c r="C865" i="3"/>
  <c r="G864" i="3"/>
  <c r="C864" i="3"/>
  <c r="G863" i="3"/>
  <c r="C863" i="3"/>
  <c r="G862" i="3"/>
  <c r="C862" i="3"/>
  <c r="G861" i="3"/>
  <c r="C861" i="3"/>
  <c r="G860" i="3"/>
  <c r="C860" i="3"/>
  <c r="G859" i="3"/>
  <c r="C859" i="3"/>
  <c r="G858" i="3"/>
  <c r="C858" i="3"/>
  <c r="G857" i="3"/>
  <c r="C857" i="3"/>
  <c r="G856" i="3"/>
  <c r="C856" i="3"/>
  <c r="G855" i="3"/>
  <c r="C855" i="3"/>
  <c r="G854" i="3"/>
  <c r="C854" i="3"/>
  <c r="G853" i="3"/>
  <c r="C853" i="3"/>
  <c r="G852" i="3"/>
  <c r="C852" i="3"/>
  <c r="G851" i="3"/>
  <c r="C851" i="3"/>
  <c r="G850" i="3"/>
  <c r="C850" i="3"/>
  <c r="G849" i="3"/>
  <c r="C849" i="3"/>
  <c r="G848" i="3"/>
  <c r="C848" i="3"/>
  <c r="G847" i="3"/>
  <c r="C847" i="3"/>
  <c r="G846" i="3"/>
  <c r="C846" i="3"/>
  <c r="G845" i="3"/>
  <c r="C845" i="3"/>
  <c r="G844" i="3"/>
  <c r="C844" i="3"/>
  <c r="G843" i="3"/>
  <c r="C843" i="3"/>
  <c r="G842" i="3"/>
  <c r="C842" i="3"/>
  <c r="G841" i="3"/>
  <c r="C841" i="3"/>
  <c r="G840" i="3"/>
  <c r="C840" i="3"/>
  <c r="G839" i="3"/>
  <c r="C839" i="3"/>
  <c r="G838" i="3"/>
  <c r="C838" i="3"/>
  <c r="G837" i="3"/>
  <c r="C837" i="3"/>
  <c r="G836" i="3"/>
  <c r="C836" i="3"/>
  <c r="G835" i="3"/>
  <c r="C835" i="3"/>
  <c r="G834" i="3"/>
  <c r="C834" i="3"/>
  <c r="G833" i="3"/>
  <c r="C833" i="3"/>
  <c r="G832" i="3"/>
  <c r="C832" i="3"/>
  <c r="G831" i="3"/>
  <c r="C831" i="3"/>
  <c r="G830" i="3"/>
  <c r="C830" i="3"/>
  <c r="G829" i="3"/>
  <c r="C829" i="3"/>
  <c r="G828" i="3"/>
  <c r="C828" i="3"/>
  <c r="G827" i="3"/>
  <c r="C827" i="3"/>
  <c r="G826" i="3"/>
  <c r="C826" i="3"/>
  <c r="G825" i="3"/>
  <c r="C825" i="3"/>
  <c r="G824" i="3"/>
  <c r="C824" i="3"/>
  <c r="G823" i="3"/>
  <c r="C823" i="3"/>
  <c r="G822" i="3"/>
  <c r="C822" i="3"/>
  <c r="G821" i="3"/>
  <c r="C821" i="3"/>
  <c r="G820" i="3"/>
  <c r="C820" i="3"/>
  <c r="G819" i="3"/>
  <c r="C819" i="3"/>
  <c r="G818" i="3"/>
  <c r="C818" i="3"/>
  <c r="G817" i="3"/>
  <c r="C817" i="3"/>
  <c r="G816" i="3"/>
  <c r="C816" i="3"/>
  <c r="G815" i="3"/>
  <c r="C815" i="3"/>
  <c r="G814" i="3"/>
  <c r="C814" i="3"/>
  <c r="G813" i="3"/>
  <c r="C813" i="3"/>
  <c r="G812" i="3"/>
  <c r="C812" i="3"/>
  <c r="G811" i="3"/>
  <c r="C811" i="3"/>
  <c r="G810" i="3"/>
  <c r="C810" i="3"/>
  <c r="G809" i="3"/>
  <c r="C809" i="3"/>
  <c r="G808" i="3"/>
  <c r="C808" i="3"/>
  <c r="G807" i="3"/>
  <c r="C807" i="3"/>
  <c r="G806" i="3"/>
  <c r="C806" i="3"/>
  <c r="G805" i="3"/>
  <c r="C805" i="3"/>
  <c r="G804" i="3"/>
  <c r="C804" i="3"/>
  <c r="G803" i="3"/>
  <c r="C803" i="3"/>
  <c r="G802" i="3"/>
  <c r="C802" i="3"/>
  <c r="G801" i="3"/>
  <c r="C801" i="3"/>
  <c r="G800" i="3"/>
  <c r="C800" i="3"/>
  <c r="G799" i="3"/>
  <c r="C799" i="3"/>
  <c r="G798" i="3"/>
  <c r="C798" i="3"/>
  <c r="G797" i="3"/>
  <c r="C797" i="3"/>
  <c r="G796" i="3"/>
  <c r="C796" i="3"/>
  <c r="G795" i="3"/>
  <c r="C795" i="3"/>
  <c r="G794" i="3"/>
  <c r="C794" i="3"/>
  <c r="G793" i="3"/>
  <c r="C793" i="3"/>
  <c r="G792" i="3"/>
  <c r="C792" i="3"/>
  <c r="G791" i="3"/>
  <c r="C791" i="3"/>
  <c r="G790" i="3"/>
  <c r="C790" i="3"/>
  <c r="G789" i="3"/>
  <c r="C789" i="3"/>
  <c r="G788" i="3"/>
  <c r="C788" i="3"/>
  <c r="G787" i="3"/>
  <c r="C787" i="3"/>
  <c r="G786" i="3"/>
  <c r="C786" i="3"/>
  <c r="G785" i="3"/>
  <c r="C785" i="3"/>
  <c r="G784" i="3"/>
  <c r="C784" i="3"/>
  <c r="G783" i="3"/>
  <c r="C783" i="3"/>
  <c r="G782" i="3"/>
  <c r="C782" i="3"/>
  <c r="G781" i="3"/>
  <c r="C781" i="3"/>
  <c r="G780" i="3"/>
  <c r="C780" i="3"/>
  <c r="G779" i="3"/>
  <c r="C779" i="3"/>
  <c r="G778" i="3"/>
  <c r="C778" i="3"/>
  <c r="G777" i="3"/>
  <c r="C777" i="3"/>
  <c r="G776" i="3"/>
  <c r="C776" i="3"/>
  <c r="G775" i="3"/>
  <c r="C775" i="3"/>
  <c r="G774" i="3"/>
  <c r="C774" i="3"/>
  <c r="G773" i="3"/>
  <c r="C773" i="3"/>
  <c r="G772" i="3"/>
  <c r="C772" i="3"/>
  <c r="G771" i="3"/>
  <c r="C771" i="3"/>
  <c r="G770" i="3"/>
  <c r="C770" i="3"/>
  <c r="G769" i="3"/>
  <c r="C769" i="3"/>
  <c r="G768" i="3"/>
  <c r="C768" i="3"/>
  <c r="P767" i="3"/>
  <c r="P768" i="3" s="1"/>
  <c r="G767" i="3"/>
  <c r="C767" i="3"/>
  <c r="G766" i="3"/>
  <c r="C766" i="3"/>
  <c r="G765" i="3"/>
  <c r="C765" i="3"/>
  <c r="G764" i="3"/>
  <c r="C764" i="3"/>
  <c r="G763" i="3"/>
  <c r="C763" i="3"/>
  <c r="G762" i="3"/>
  <c r="C762" i="3"/>
  <c r="G761" i="3"/>
  <c r="C761" i="3"/>
  <c r="G760" i="3"/>
  <c r="C760" i="3"/>
  <c r="G759" i="3"/>
  <c r="C759" i="3"/>
  <c r="G758" i="3"/>
  <c r="C758" i="3"/>
  <c r="G757" i="3"/>
  <c r="C757" i="3"/>
  <c r="G756" i="3"/>
  <c r="C756" i="3"/>
  <c r="G755" i="3"/>
  <c r="C755" i="3"/>
  <c r="G754" i="3"/>
  <c r="C754" i="3"/>
  <c r="G753" i="3"/>
  <c r="C753" i="3"/>
  <c r="G752" i="3"/>
  <c r="C752" i="3"/>
  <c r="G751" i="3"/>
  <c r="C751" i="3"/>
  <c r="G750" i="3"/>
  <c r="C750" i="3"/>
  <c r="G749" i="3"/>
  <c r="C749" i="3"/>
  <c r="G748" i="3"/>
  <c r="C748" i="3"/>
  <c r="G747" i="3"/>
  <c r="C747" i="3"/>
  <c r="G746" i="3"/>
  <c r="C746" i="3"/>
  <c r="G745" i="3"/>
  <c r="C745" i="3"/>
  <c r="G744" i="3"/>
  <c r="C744" i="3"/>
  <c r="G743" i="3"/>
  <c r="C743" i="3"/>
  <c r="G742" i="3"/>
  <c r="C742" i="3"/>
  <c r="G741" i="3"/>
  <c r="C741" i="3"/>
  <c r="G740" i="3"/>
  <c r="C740" i="3"/>
  <c r="G739" i="3"/>
  <c r="C739" i="3"/>
  <c r="G738" i="3"/>
  <c r="C738" i="3"/>
  <c r="G737" i="3"/>
  <c r="C737" i="3"/>
  <c r="G736" i="3"/>
  <c r="C736" i="3"/>
  <c r="G735" i="3"/>
  <c r="C735" i="3"/>
  <c r="G734" i="3"/>
  <c r="C734" i="3"/>
  <c r="G733" i="3"/>
  <c r="C733" i="3"/>
  <c r="G732" i="3"/>
  <c r="C732" i="3"/>
  <c r="G731" i="3"/>
  <c r="C731" i="3"/>
  <c r="G730" i="3"/>
  <c r="C730" i="3"/>
  <c r="G729" i="3"/>
  <c r="C729" i="3"/>
  <c r="G728" i="3"/>
  <c r="C728" i="3"/>
  <c r="G727" i="3"/>
  <c r="C727" i="3"/>
  <c r="G726" i="3"/>
  <c r="C726" i="3"/>
  <c r="G725" i="3"/>
  <c r="C725" i="3"/>
  <c r="G724" i="3"/>
  <c r="C724" i="3"/>
  <c r="G723" i="3"/>
  <c r="C723" i="3"/>
  <c r="G722" i="3"/>
  <c r="C722" i="3"/>
  <c r="G721" i="3"/>
  <c r="C721" i="3"/>
  <c r="G720" i="3"/>
  <c r="C720" i="3"/>
  <c r="G719" i="3"/>
  <c r="C719" i="3"/>
  <c r="G718" i="3"/>
  <c r="C718" i="3"/>
  <c r="G717" i="3"/>
  <c r="C717" i="3"/>
  <c r="G716" i="3"/>
  <c r="C716" i="3"/>
  <c r="G715" i="3"/>
  <c r="C715" i="3"/>
  <c r="G714" i="3"/>
  <c r="C714" i="3"/>
  <c r="G713" i="3"/>
  <c r="C713" i="3"/>
  <c r="G712" i="3"/>
  <c r="C712" i="3"/>
  <c r="G711" i="3"/>
  <c r="C711" i="3"/>
  <c r="G710" i="3"/>
  <c r="C710" i="3"/>
  <c r="G709" i="3"/>
  <c r="C709" i="3"/>
  <c r="G708" i="3"/>
  <c r="C708" i="3"/>
  <c r="G707" i="3"/>
  <c r="C707" i="3"/>
  <c r="G706" i="3"/>
  <c r="C706" i="3"/>
  <c r="G705" i="3"/>
  <c r="C705" i="3"/>
  <c r="G704" i="3"/>
  <c r="C704" i="3"/>
  <c r="G703" i="3"/>
  <c r="C703" i="3"/>
  <c r="G702" i="3"/>
  <c r="C702" i="3"/>
  <c r="G701" i="3"/>
  <c r="C701" i="3"/>
  <c r="G700" i="3"/>
  <c r="C700" i="3"/>
  <c r="G699" i="3"/>
  <c r="C699" i="3"/>
  <c r="G698" i="3"/>
  <c r="C698" i="3"/>
  <c r="G697" i="3"/>
  <c r="C697" i="3"/>
  <c r="G696" i="3"/>
  <c r="C696" i="3"/>
  <c r="G695" i="3"/>
  <c r="C695" i="3"/>
  <c r="G694" i="3"/>
  <c r="C694" i="3"/>
  <c r="G693" i="3"/>
  <c r="C693" i="3"/>
  <c r="G692" i="3"/>
  <c r="C692" i="3"/>
  <c r="G691" i="3"/>
  <c r="C691" i="3"/>
  <c r="G690" i="3"/>
  <c r="C690" i="3"/>
  <c r="G689" i="3"/>
  <c r="C689" i="3"/>
  <c r="C688" i="3"/>
  <c r="G687" i="3"/>
  <c r="C687" i="3"/>
  <c r="G686" i="3"/>
  <c r="C686" i="3"/>
  <c r="G685" i="3"/>
  <c r="C685" i="3"/>
  <c r="G684" i="3"/>
  <c r="C684" i="3"/>
  <c r="F7103" i="2"/>
  <c r="F7102" i="2"/>
  <c r="F7101" i="2"/>
  <c r="F7100" i="2"/>
  <c r="F7099" i="2"/>
  <c r="F7098" i="2"/>
  <c r="F7097" i="2"/>
  <c r="F7096" i="2"/>
  <c r="F7095" i="2"/>
  <c r="F7094" i="2"/>
  <c r="F7093" i="2"/>
  <c r="F7092" i="2"/>
  <c r="F7091" i="2"/>
  <c r="F7090" i="2"/>
  <c r="F7089" i="2"/>
  <c r="F7088" i="2"/>
  <c r="F7087" i="2"/>
  <c r="F7086" i="2"/>
  <c r="F7085" i="2"/>
  <c r="F7084" i="2"/>
  <c r="F7083" i="2"/>
  <c r="F7082" i="2"/>
  <c r="F7081" i="2"/>
  <c r="F7080" i="2"/>
  <c r="F7079" i="2"/>
  <c r="F7078" i="2"/>
  <c r="F7077" i="2"/>
  <c r="F7076" i="2"/>
  <c r="F7075" i="2"/>
  <c r="F7074" i="2"/>
  <c r="F7073" i="2"/>
  <c r="F7072" i="2"/>
  <c r="F7071" i="2"/>
  <c r="F7070" i="2"/>
  <c r="F7069" i="2"/>
  <c r="F7068" i="2"/>
  <c r="F7067" i="2"/>
  <c r="F7066" i="2"/>
  <c r="F7065" i="2"/>
  <c r="F7064" i="2"/>
  <c r="F7063" i="2"/>
  <c r="F7062" i="2"/>
  <c r="F7061" i="2"/>
  <c r="F7060" i="2"/>
  <c r="F7059" i="2"/>
  <c r="F7058" i="2"/>
  <c r="F7057" i="2"/>
  <c r="F7056" i="2"/>
  <c r="F7055" i="2"/>
  <c r="F7054" i="2"/>
  <c r="F7053" i="2"/>
  <c r="F7052" i="2"/>
  <c r="F7051" i="2"/>
  <c r="F7050" i="2"/>
  <c r="F7049" i="2"/>
  <c r="F7048" i="2"/>
  <c r="F7047" i="2"/>
  <c r="F7046" i="2"/>
  <c r="F7045" i="2"/>
  <c r="F7044" i="2"/>
  <c r="F7043" i="2"/>
  <c r="F7042" i="2"/>
  <c r="F7041" i="2"/>
  <c r="F7040" i="2"/>
  <c r="F7039" i="2"/>
  <c r="F7038" i="2"/>
  <c r="F7037" i="2"/>
  <c r="F7036" i="2"/>
  <c r="F7035" i="2"/>
  <c r="F7034" i="2"/>
  <c r="F7033" i="2"/>
  <c r="F7032" i="2"/>
  <c r="F7031" i="2"/>
  <c r="F7030" i="2"/>
  <c r="F7029" i="2"/>
  <c r="F7028" i="2"/>
  <c r="F7027" i="2"/>
  <c r="F7026" i="2"/>
  <c r="F7025" i="2"/>
  <c r="F7024" i="2"/>
  <c r="F7023" i="2"/>
  <c r="F7022" i="2"/>
  <c r="F7021" i="2"/>
  <c r="F7020" i="2"/>
  <c r="F7019" i="2"/>
  <c r="F7018" i="2"/>
  <c r="F7017" i="2"/>
  <c r="F7016" i="2"/>
  <c r="F7015" i="2"/>
  <c r="F7014" i="2"/>
  <c r="F7013" i="2"/>
  <c r="F7012" i="2"/>
  <c r="F7011" i="2"/>
  <c r="F7010" i="2"/>
  <c r="F7009" i="2"/>
  <c r="F7008" i="2"/>
  <c r="F7007" i="2"/>
  <c r="F7006" i="2"/>
  <c r="F7005" i="2"/>
  <c r="F7004" i="2"/>
  <c r="F7003" i="2"/>
  <c r="F7002" i="2"/>
  <c r="F7001" i="2"/>
  <c r="F7000" i="2"/>
  <c r="F6999" i="2"/>
  <c r="F6998" i="2"/>
  <c r="F6997" i="2"/>
  <c r="F6996" i="2"/>
  <c r="F6995" i="2"/>
  <c r="F6994" i="2"/>
  <c r="F6993" i="2"/>
  <c r="F6992" i="2"/>
  <c r="F6991" i="2"/>
  <c r="F6990" i="2"/>
  <c r="F6989" i="2"/>
  <c r="F6988" i="2"/>
  <c r="F6987" i="2"/>
  <c r="F6986" i="2"/>
  <c r="F6985" i="2"/>
  <c r="F6984" i="2"/>
  <c r="F6983" i="2"/>
  <c r="F6982" i="2"/>
  <c r="F6981" i="2"/>
  <c r="F6980" i="2"/>
  <c r="F6979" i="2"/>
  <c r="F6978" i="2"/>
  <c r="F6977" i="2"/>
  <c r="F6976" i="2"/>
  <c r="F6975" i="2"/>
  <c r="F6974" i="2"/>
  <c r="F6973" i="2"/>
  <c r="F6972" i="2"/>
  <c r="F6971" i="2"/>
  <c r="F6970" i="2"/>
  <c r="F6969" i="2"/>
  <c r="F6968" i="2"/>
  <c r="F6967" i="2"/>
  <c r="F6966" i="2"/>
  <c r="F6965" i="2"/>
  <c r="F6964" i="2"/>
  <c r="F6963" i="2"/>
  <c r="F6962" i="2"/>
  <c r="F6961" i="2"/>
  <c r="F6960" i="2"/>
  <c r="F6959" i="2"/>
  <c r="F6958" i="2"/>
  <c r="F6957" i="2"/>
  <c r="F6956" i="2"/>
  <c r="F6955" i="2"/>
  <c r="F6954" i="2"/>
  <c r="F6953" i="2"/>
  <c r="F6952" i="2"/>
  <c r="F6951" i="2"/>
  <c r="F6950" i="2"/>
  <c r="F6949" i="2"/>
  <c r="F6948" i="2"/>
  <c r="F6947" i="2"/>
  <c r="F6946" i="2"/>
  <c r="F6945" i="2"/>
  <c r="F6944" i="2"/>
  <c r="F6943" i="2"/>
  <c r="F6942" i="2"/>
  <c r="F6941" i="2"/>
  <c r="F6940" i="2"/>
  <c r="F6939" i="2"/>
  <c r="F6938" i="2"/>
  <c r="F6937" i="2"/>
  <c r="F6936" i="2"/>
  <c r="F6935" i="2"/>
  <c r="F6934" i="2"/>
  <c r="F6933" i="2"/>
  <c r="F6932" i="2"/>
  <c r="F6931" i="2"/>
  <c r="F6930" i="2"/>
  <c r="F6929" i="2"/>
  <c r="F6928" i="2"/>
  <c r="F6927" i="2"/>
  <c r="F6926" i="2"/>
  <c r="F6925" i="2"/>
  <c r="F6924" i="2"/>
  <c r="F6923" i="2"/>
  <c r="F6922" i="2"/>
  <c r="F6921" i="2"/>
  <c r="F6920" i="2"/>
  <c r="F6919" i="2"/>
  <c r="F6918" i="2"/>
  <c r="F6917" i="2"/>
  <c r="F6916" i="2"/>
  <c r="F6915" i="2"/>
  <c r="F6914" i="2"/>
  <c r="F6913" i="2"/>
  <c r="F6912" i="2"/>
  <c r="F6911" i="2"/>
  <c r="F6910" i="2"/>
  <c r="F6909" i="2"/>
  <c r="F6908" i="2"/>
  <c r="F6907" i="2"/>
  <c r="F6906" i="2"/>
  <c r="F6905" i="2"/>
  <c r="F6904" i="2"/>
  <c r="F6903" i="2"/>
  <c r="F6902" i="2"/>
  <c r="F6901" i="2"/>
  <c r="F6900" i="2"/>
  <c r="F6899" i="2"/>
  <c r="F6898" i="2"/>
  <c r="F6897" i="2"/>
  <c r="F6896" i="2"/>
  <c r="F6895" i="2"/>
  <c r="F6894" i="2"/>
  <c r="F6893" i="2"/>
  <c r="F6892" i="2"/>
  <c r="F6891" i="2"/>
  <c r="F6890" i="2"/>
  <c r="F6889" i="2"/>
  <c r="F6888" i="2"/>
  <c r="F6887" i="2"/>
  <c r="F6886" i="2"/>
  <c r="F6885" i="2"/>
  <c r="F6884" i="2"/>
  <c r="F6883" i="2"/>
  <c r="F6882" i="2"/>
  <c r="F6881" i="2"/>
  <c r="F6880" i="2"/>
  <c r="F6879" i="2"/>
  <c r="F6878" i="2"/>
  <c r="F6877" i="2"/>
  <c r="F6876" i="2"/>
  <c r="F6875" i="2"/>
  <c r="F6874" i="2"/>
  <c r="F6873" i="2"/>
  <c r="F6872" i="2"/>
  <c r="F6871" i="2"/>
  <c r="F6870" i="2"/>
  <c r="F6869" i="2"/>
  <c r="F6868" i="2"/>
  <c r="F6867" i="2"/>
  <c r="F6866" i="2"/>
  <c r="F6865" i="2"/>
  <c r="F6864" i="2"/>
  <c r="F6863" i="2"/>
  <c r="F6862" i="2"/>
  <c r="F6861" i="2"/>
  <c r="F6860" i="2"/>
  <c r="F6859" i="2"/>
  <c r="F6858" i="2"/>
  <c r="F6857" i="2"/>
  <c r="F6856" i="2"/>
  <c r="F6855" i="2"/>
  <c r="F6854" i="2"/>
  <c r="F6853" i="2"/>
  <c r="F6852" i="2"/>
  <c r="F6851" i="2"/>
  <c r="F6850" i="2"/>
  <c r="F6849" i="2"/>
  <c r="F6848" i="2"/>
  <c r="F6847" i="2"/>
  <c r="F6846" i="2"/>
  <c r="F6845" i="2"/>
  <c r="F6844" i="2"/>
  <c r="F6843" i="2"/>
  <c r="F6842" i="2"/>
  <c r="F6841" i="2"/>
  <c r="F6840" i="2"/>
  <c r="F6839" i="2"/>
  <c r="F6838" i="2"/>
  <c r="F6837" i="2"/>
  <c r="F6836" i="2"/>
  <c r="F6835" i="2"/>
  <c r="F6834" i="2"/>
  <c r="F6833" i="2"/>
  <c r="F6832" i="2"/>
  <c r="F6831" i="2"/>
  <c r="F6830" i="2"/>
  <c r="F6829" i="2"/>
  <c r="F6828" i="2"/>
  <c r="F6827" i="2"/>
  <c r="F6826" i="2"/>
  <c r="F6825" i="2"/>
  <c r="F6824" i="2"/>
  <c r="F6823" i="2"/>
  <c r="F6822" i="2"/>
  <c r="F6821" i="2"/>
  <c r="F6820" i="2"/>
  <c r="F6819" i="2"/>
  <c r="F6818" i="2"/>
  <c r="F6817" i="2"/>
  <c r="F6816" i="2"/>
  <c r="F6815" i="2"/>
  <c r="F6814" i="2"/>
  <c r="F6813" i="2"/>
  <c r="F6812" i="2"/>
  <c r="F6811" i="2"/>
  <c r="F6810" i="2"/>
  <c r="F6809" i="2"/>
  <c r="F6808" i="2"/>
  <c r="F6807" i="2"/>
  <c r="F6806" i="2"/>
  <c r="F6805" i="2"/>
  <c r="F6804" i="2"/>
  <c r="F6803" i="2"/>
  <c r="F6802" i="2"/>
  <c r="F6801" i="2"/>
  <c r="F6800" i="2"/>
  <c r="F6799" i="2"/>
  <c r="F6798" i="2"/>
  <c r="F6797" i="2"/>
  <c r="F6796" i="2"/>
  <c r="F6795" i="2"/>
  <c r="F6794" i="2"/>
  <c r="F6793" i="2"/>
  <c r="F6792" i="2"/>
  <c r="F6791" i="2"/>
  <c r="F6790" i="2"/>
  <c r="F6789" i="2"/>
  <c r="F6788" i="2"/>
  <c r="F6787" i="2"/>
  <c r="F6786" i="2"/>
  <c r="F6785" i="2"/>
  <c r="F6784" i="2"/>
  <c r="F6783" i="2"/>
  <c r="F6782" i="2"/>
  <c r="F6781" i="2"/>
  <c r="F6780" i="2"/>
  <c r="F6779" i="2"/>
  <c r="F6778" i="2"/>
  <c r="F6777" i="2"/>
  <c r="F6776" i="2"/>
  <c r="F6775" i="2"/>
  <c r="F6774" i="2"/>
  <c r="F6773" i="2"/>
  <c r="F6772" i="2"/>
  <c r="F6771" i="2"/>
  <c r="F6770" i="2"/>
  <c r="F6769" i="2"/>
  <c r="F6768" i="2"/>
  <c r="F6767" i="2"/>
  <c r="F6766" i="2"/>
  <c r="F6765" i="2"/>
  <c r="F6764" i="2"/>
  <c r="F6763" i="2"/>
  <c r="F6762" i="2"/>
  <c r="F6761" i="2"/>
  <c r="F6760" i="2"/>
  <c r="F6759" i="2"/>
  <c r="F6758" i="2"/>
  <c r="F6757" i="2"/>
  <c r="F6756" i="2"/>
  <c r="F6755" i="2"/>
  <c r="F6754" i="2"/>
  <c r="F6753" i="2"/>
  <c r="F6752" i="2"/>
  <c r="F6751" i="2"/>
  <c r="F6750" i="2"/>
  <c r="F6749" i="2"/>
  <c r="F6748" i="2"/>
  <c r="F6747" i="2"/>
  <c r="F6746" i="2"/>
  <c r="F6745" i="2"/>
  <c r="F6744" i="2"/>
  <c r="F6743" i="2"/>
  <c r="F6742" i="2"/>
  <c r="F6741" i="2"/>
  <c r="F6740" i="2"/>
  <c r="F6739" i="2"/>
  <c r="F6738" i="2"/>
  <c r="F6737" i="2"/>
  <c r="F6736" i="2"/>
  <c r="F6735" i="2"/>
  <c r="F6734" i="2"/>
  <c r="F6733" i="2"/>
  <c r="F6732" i="2"/>
  <c r="F6731" i="2"/>
  <c r="F6730" i="2"/>
  <c r="F6729" i="2"/>
  <c r="F6728" i="2"/>
  <c r="F6727" i="2"/>
  <c r="F6726" i="2"/>
  <c r="F6725" i="2"/>
  <c r="F6724" i="2"/>
  <c r="F6723" i="2"/>
  <c r="F6722" i="2"/>
  <c r="F6721" i="2"/>
  <c r="F6720" i="2"/>
  <c r="F6719" i="2"/>
  <c r="F6718" i="2"/>
  <c r="F6717" i="2"/>
  <c r="F6716" i="2"/>
  <c r="F6715" i="2"/>
  <c r="F6714" i="2"/>
  <c r="F6713" i="2"/>
  <c r="F6712" i="2"/>
  <c r="F6711" i="2"/>
  <c r="F6710" i="2"/>
  <c r="F6709" i="2"/>
  <c r="F6708" i="2"/>
  <c r="F6707" i="2"/>
  <c r="F6706" i="2"/>
  <c r="F6705" i="2"/>
  <c r="F6704" i="2"/>
  <c r="F6703" i="2"/>
  <c r="F6702" i="2"/>
  <c r="F6701" i="2"/>
  <c r="F6700" i="2"/>
  <c r="F6699" i="2"/>
  <c r="F6698" i="2"/>
  <c r="F6697" i="2"/>
  <c r="F6696" i="2"/>
  <c r="F6695" i="2"/>
  <c r="F6694" i="2"/>
  <c r="F6693" i="2"/>
  <c r="F6692" i="2"/>
  <c r="F6691" i="2"/>
  <c r="F6690" i="2"/>
  <c r="F6689" i="2"/>
  <c r="F6688" i="2"/>
  <c r="F6687" i="2"/>
  <c r="F6686" i="2"/>
  <c r="F6685" i="2"/>
  <c r="F6684" i="2"/>
  <c r="F6683" i="2"/>
  <c r="F6682" i="2"/>
  <c r="F6681" i="2"/>
  <c r="F6680" i="2"/>
  <c r="F6679" i="2"/>
  <c r="F6678" i="2"/>
  <c r="F6677" i="2"/>
  <c r="F6676" i="2"/>
  <c r="F6675" i="2"/>
  <c r="F6674" i="2"/>
  <c r="F6673" i="2"/>
  <c r="F6672" i="2"/>
  <c r="F6671" i="2"/>
  <c r="F6670" i="2"/>
  <c r="F6669" i="2"/>
  <c r="F6668" i="2"/>
  <c r="F6667" i="2"/>
  <c r="F6666" i="2"/>
  <c r="F6665" i="2"/>
  <c r="F6664" i="2"/>
  <c r="F6663" i="2"/>
  <c r="F6662" i="2"/>
  <c r="F6661" i="2"/>
  <c r="F6660" i="2"/>
  <c r="F6659" i="2"/>
  <c r="F6658" i="2"/>
  <c r="F6657" i="2"/>
  <c r="F6656" i="2"/>
  <c r="F6655" i="2"/>
  <c r="F6654" i="2"/>
  <c r="F6653" i="2"/>
  <c r="F6652" i="2"/>
  <c r="F6651" i="2"/>
  <c r="F6650" i="2"/>
  <c r="F6649" i="2"/>
  <c r="F6648" i="2"/>
  <c r="F6647" i="2"/>
  <c r="F6646" i="2"/>
  <c r="F6645" i="2"/>
  <c r="F6644" i="2"/>
  <c r="F6643" i="2"/>
  <c r="F6642" i="2"/>
  <c r="F6641" i="2"/>
  <c r="F6640" i="2"/>
  <c r="F6639" i="2"/>
  <c r="F6638" i="2"/>
  <c r="F6637" i="2"/>
  <c r="F6636" i="2"/>
  <c r="F6635" i="2"/>
  <c r="F6634" i="2"/>
  <c r="F6633" i="2"/>
  <c r="F6632" i="2"/>
  <c r="F6631" i="2"/>
  <c r="F6630" i="2"/>
  <c r="F6629" i="2"/>
  <c r="F6628" i="2"/>
  <c r="F6627" i="2"/>
  <c r="F6626" i="2"/>
  <c r="F6625" i="2"/>
  <c r="F6624" i="2"/>
  <c r="F6623" i="2"/>
  <c r="F6622" i="2"/>
  <c r="F6621" i="2"/>
  <c r="F6620" i="2"/>
  <c r="F6619" i="2"/>
  <c r="F6618" i="2"/>
  <c r="F6617" i="2"/>
  <c r="F6616" i="2"/>
  <c r="F6615" i="2"/>
  <c r="F6614" i="2"/>
  <c r="F6613" i="2"/>
  <c r="F6612" i="2"/>
  <c r="F6611" i="2"/>
  <c r="F6610" i="2"/>
  <c r="F6609" i="2"/>
  <c r="F6608" i="2"/>
  <c r="F6607" i="2"/>
  <c r="F6606" i="2"/>
  <c r="F6605" i="2"/>
  <c r="F6604" i="2"/>
  <c r="F6603" i="2"/>
  <c r="F6602" i="2"/>
  <c r="F6601" i="2"/>
  <c r="F6600" i="2"/>
  <c r="F6599" i="2"/>
  <c r="F6598" i="2"/>
  <c r="F6597" i="2"/>
  <c r="F6596" i="2"/>
  <c r="F6595" i="2"/>
  <c r="F6594" i="2"/>
  <c r="F6593" i="2"/>
  <c r="F6592" i="2"/>
  <c r="F6591" i="2"/>
  <c r="F6590" i="2"/>
  <c r="F6589" i="2"/>
  <c r="F6588" i="2"/>
  <c r="F6587" i="2"/>
  <c r="F6586" i="2"/>
  <c r="F6585" i="2"/>
  <c r="F6584" i="2"/>
  <c r="F6583" i="2"/>
  <c r="F6582" i="2"/>
  <c r="F6581" i="2"/>
  <c r="F6580" i="2"/>
  <c r="F6579" i="2"/>
  <c r="F6578" i="2"/>
  <c r="F6577" i="2"/>
  <c r="F6576" i="2"/>
  <c r="F6575" i="2"/>
  <c r="F6574" i="2"/>
  <c r="F6573" i="2"/>
  <c r="F6572" i="2"/>
  <c r="F6571" i="2"/>
  <c r="F6570" i="2"/>
  <c r="F6569" i="2"/>
  <c r="F6568" i="2"/>
  <c r="F6567" i="2"/>
  <c r="F6566" i="2"/>
  <c r="F6565" i="2"/>
  <c r="F6564" i="2"/>
  <c r="F6563" i="2"/>
  <c r="F6562" i="2"/>
  <c r="F6561" i="2"/>
  <c r="F6560" i="2"/>
  <c r="F6559" i="2"/>
  <c r="F6558" i="2"/>
  <c r="F6557" i="2"/>
  <c r="F6556" i="2"/>
  <c r="F6555" i="2"/>
  <c r="F6554" i="2"/>
  <c r="F6553" i="2"/>
  <c r="F6552" i="2"/>
  <c r="F6551" i="2"/>
  <c r="F6550" i="2"/>
  <c r="F6549" i="2"/>
  <c r="F6548" i="2"/>
  <c r="F6547" i="2"/>
  <c r="F6546" i="2"/>
  <c r="F6545" i="2"/>
  <c r="F6544" i="2"/>
  <c r="F6543" i="2"/>
  <c r="F6542" i="2"/>
  <c r="F6541" i="2"/>
  <c r="F6540" i="2"/>
  <c r="F6539" i="2"/>
  <c r="F6538" i="2"/>
  <c r="F6537" i="2"/>
  <c r="F6536" i="2"/>
  <c r="F6535" i="2"/>
  <c r="F6534" i="2"/>
  <c r="F6533" i="2"/>
  <c r="F6532" i="2"/>
  <c r="F6531" i="2"/>
  <c r="F6530" i="2"/>
  <c r="F6529" i="2"/>
  <c r="F6528" i="2"/>
  <c r="F6527" i="2"/>
  <c r="F6526" i="2"/>
  <c r="F6525" i="2"/>
  <c r="F6524" i="2"/>
  <c r="F6523" i="2"/>
  <c r="F6522" i="2"/>
  <c r="F6521" i="2"/>
  <c r="F6520" i="2"/>
  <c r="F6519" i="2"/>
  <c r="F6518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B6403" i="2"/>
  <c r="C6403" i="2" s="1"/>
  <c r="F6402" i="2"/>
  <c r="B6402" i="2"/>
  <c r="C6402" i="2" s="1"/>
  <c r="F6401" i="2"/>
  <c r="B6401" i="2"/>
  <c r="C6401" i="2" s="1"/>
  <c r="F6400" i="2"/>
  <c r="B6400" i="2"/>
  <c r="C6400" i="2" s="1"/>
  <c r="F6399" i="2"/>
  <c r="B6399" i="2"/>
  <c r="C6399" i="2" s="1"/>
  <c r="F6398" i="2"/>
  <c r="B6398" i="2"/>
  <c r="C6398" i="2" s="1"/>
  <c r="F6397" i="2"/>
  <c r="B6397" i="2"/>
  <c r="C6397" i="2" s="1"/>
  <c r="F6396" i="2"/>
  <c r="B6396" i="2"/>
  <c r="C6396" i="2" s="1"/>
  <c r="F6395" i="2"/>
  <c r="B6395" i="2"/>
  <c r="C6395" i="2" s="1"/>
  <c r="F6394" i="2"/>
  <c r="B6394" i="2"/>
  <c r="C6394" i="2" s="1"/>
  <c r="F6393" i="2"/>
  <c r="B6393" i="2"/>
  <c r="C6393" i="2" s="1"/>
  <c r="F6392" i="2"/>
  <c r="B6392" i="2"/>
  <c r="C6392" i="2" s="1"/>
  <c r="F6391" i="2"/>
  <c r="B6391" i="2"/>
  <c r="C6391" i="2" s="1"/>
  <c r="F6390" i="2"/>
  <c r="B6390" i="2"/>
  <c r="C6390" i="2" s="1"/>
  <c r="F6389" i="2"/>
  <c r="B6389" i="2"/>
  <c r="C6389" i="2" s="1"/>
  <c r="F6388" i="2"/>
  <c r="B6388" i="2"/>
  <c r="C6388" i="2" s="1"/>
  <c r="F6387" i="2"/>
  <c r="B6387" i="2"/>
  <c r="C6387" i="2" s="1"/>
  <c r="F6386" i="2"/>
  <c r="B6386" i="2"/>
  <c r="C6386" i="2" s="1"/>
  <c r="F6385" i="2"/>
  <c r="B6385" i="2"/>
  <c r="C6385" i="2" s="1"/>
  <c r="F6384" i="2"/>
  <c r="B6384" i="2"/>
  <c r="C6384" i="2" s="1"/>
  <c r="F6383" i="2"/>
  <c r="B6383" i="2"/>
  <c r="C6383" i="2" s="1"/>
  <c r="F6382" i="2"/>
  <c r="B6382" i="2"/>
  <c r="C6382" i="2" s="1"/>
  <c r="F6381" i="2"/>
  <c r="B6381" i="2"/>
  <c r="C6381" i="2" s="1"/>
  <c r="F6380" i="2"/>
  <c r="B6380" i="2"/>
  <c r="C6380" i="2" s="1"/>
  <c r="F6379" i="2"/>
  <c r="B6379" i="2"/>
  <c r="C6379" i="2" s="1"/>
  <c r="F6378" i="2"/>
  <c r="B6378" i="2"/>
  <c r="C6378" i="2" s="1"/>
  <c r="F6377" i="2"/>
  <c r="B6377" i="2"/>
  <c r="C6377" i="2" s="1"/>
  <c r="F6376" i="2"/>
  <c r="B6376" i="2"/>
  <c r="C6376" i="2" s="1"/>
  <c r="F6375" i="2"/>
  <c r="B6375" i="2"/>
  <c r="C6375" i="2" s="1"/>
  <c r="F6374" i="2"/>
  <c r="B6374" i="2"/>
  <c r="C6374" i="2" s="1"/>
  <c r="F6373" i="2"/>
  <c r="B6373" i="2"/>
  <c r="C6373" i="2" s="1"/>
  <c r="F6372" i="2"/>
  <c r="B6372" i="2"/>
  <c r="C6372" i="2" s="1"/>
  <c r="F6371" i="2"/>
  <c r="B6371" i="2"/>
  <c r="C6371" i="2" s="1"/>
  <c r="F6370" i="2"/>
  <c r="B6370" i="2"/>
  <c r="C6370" i="2" s="1"/>
  <c r="F6369" i="2"/>
  <c r="B6369" i="2"/>
  <c r="C6369" i="2" s="1"/>
  <c r="F6368" i="2"/>
  <c r="B6368" i="2"/>
  <c r="C6368" i="2" s="1"/>
  <c r="F6367" i="2"/>
  <c r="B6367" i="2"/>
  <c r="C6367" i="2" s="1"/>
  <c r="F6366" i="2"/>
  <c r="B6366" i="2"/>
  <c r="C6366" i="2" s="1"/>
  <c r="F6365" i="2"/>
  <c r="B6365" i="2"/>
  <c r="C6365" i="2" s="1"/>
  <c r="F6364" i="2"/>
  <c r="B6364" i="2"/>
  <c r="C6364" i="2" s="1"/>
  <c r="F6363" i="2"/>
  <c r="B6363" i="2"/>
  <c r="C6363" i="2" s="1"/>
  <c r="F6362" i="2"/>
  <c r="B6362" i="2"/>
  <c r="C6362" i="2" s="1"/>
  <c r="F6361" i="2"/>
  <c r="B6361" i="2"/>
  <c r="C6361" i="2" s="1"/>
  <c r="F6360" i="2"/>
  <c r="B6360" i="2"/>
  <c r="C6360" i="2" s="1"/>
  <c r="F6359" i="2"/>
  <c r="B6359" i="2"/>
  <c r="C6359" i="2" s="1"/>
  <c r="F6358" i="2"/>
  <c r="B6358" i="2"/>
  <c r="C6358" i="2" s="1"/>
  <c r="F6357" i="2"/>
  <c r="B6357" i="2"/>
  <c r="C6357" i="2" s="1"/>
  <c r="F6356" i="2"/>
  <c r="B6356" i="2"/>
  <c r="C6356" i="2" s="1"/>
  <c r="F6355" i="2"/>
  <c r="B6355" i="2"/>
  <c r="C6355" i="2" s="1"/>
  <c r="F6354" i="2"/>
  <c r="B6354" i="2"/>
  <c r="C6354" i="2" s="1"/>
  <c r="F6353" i="2"/>
  <c r="B6353" i="2"/>
  <c r="C6353" i="2" s="1"/>
  <c r="F6352" i="2"/>
  <c r="B6352" i="2"/>
  <c r="C6352" i="2" s="1"/>
  <c r="F6351" i="2"/>
  <c r="B6351" i="2"/>
  <c r="C6351" i="2" s="1"/>
  <c r="F6350" i="2"/>
  <c r="B6350" i="2"/>
  <c r="C6350" i="2" s="1"/>
  <c r="F6349" i="2"/>
  <c r="B6349" i="2"/>
  <c r="C6349" i="2" s="1"/>
  <c r="F6348" i="2"/>
  <c r="B6348" i="2"/>
  <c r="C6348" i="2" s="1"/>
  <c r="F6347" i="2"/>
  <c r="B6347" i="2"/>
  <c r="C6347" i="2" s="1"/>
  <c r="F6346" i="2"/>
  <c r="B6346" i="2"/>
  <c r="C6346" i="2" s="1"/>
  <c r="F6345" i="2"/>
  <c r="B6345" i="2"/>
  <c r="C6345" i="2" s="1"/>
  <c r="F6344" i="2"/>
  <c r="B6344" i="2"/>
  <c r="C6344" i="2" s="1"/>
  <c r="F6343" i="2"/>
  <c r="B6343" i="2"/>
  <c r="C6343" i="2" s="1"/>
  <c r="F6342" i="2"/>
  <c r="B6342" i="2"/>
  <c r="C6342" i="2" s="1"/>
  <c r="F6341" i="2"/>
  <c r="B6341" i="2"/>
  <c r="C6341" i="2" s="1"/>
  <c r="F6340" i="2"/>
  <c r="B6340" i="2"/>
  <c r="C6340" i="2" s="1"/>
  <c r="F6339" i="2"/>
  <c r="B6339" i="2"/>
  <c r="C6339" i="2" s="1"/>
  <c r="F6338" i="2"/>
  <c r="B6338" i="2"/>
  <c r="C6338" i="2" s="1"/>
  <c r="F6337" i="2"/>
  <c r="B6337" i="2"/>
  <c r="C6337" i="2" s="1"/>
  <c r="F6336" i="2"/>
  <c r="B6336" i="2"/>
  <c r="C6336" i="2" s="1"/>
  <c r="F6335" i="2"/>
  <c r="B6335" i="2"/>
  <c r="C6335" i="2" s="1"/>
  <c r="F6334" i="2"/>
  <c r="B6334" i="2"/>
  <c r="C6334" i="2" s="1"/>
  <c r="F6333" i="2"/>
  <c r="B6333" i="2"/>
  <c r="C6333" i="2" s="1"/>
  <c r="F6332" i="2"/>
  <c r="B6332" i="2"/>
  <c r="C6332" i="2" s="1"/>
  <c r="F6331" i="2"/>
  <c r="B6331" i="2"/>
  <c r="C6331" i="2" s="1"/>
  <c r="F6330" i="2"/>
  <c r="B6330" i="2"/>
  <c r="C6330" i="2" s="1"/>
  <c r="F6329" i="2"/>
  <c r="B6329" i="2"/>
  <c r="C6329" i="2" s="1"/>
  <c r="F6328" i="2"/>
  <c r="B6328" i="2"/>
  <c r="C6328" i="2" s="1"/>
  <c r="F6327" i="2"/>
  <c r="B6327" i="2"/>
  <c r="C6327" i="2" s="1"/>
  <c r="F6326" i="2"/>
  <c r="B6326" i="2"/>
  <c r="C6326" i="2" s="1"/>
  <c r="F6325" i="2"/>
  <c r="B6325" i="2"/>
  <c r="C6325" i="2" s="1"/>
  <c r="F6324" i="2"/>
  <c r="B6324" i="2"/>
  <c r="C6324" i="2" s="1"/>
  <c r="F6323" i="2"/>
  <c r="B6323" i="2"/>
  <c r="C6323" i="2" s="1"/>
  <c r="F6322" i="2"/>
  <c r="B6322" i="2"/>
  <c r="C6322" i="2" s="1"/>
  <c r="F6321" i="2"/>
  <c r="B6321" i="2"/>
  <c r="C6321" i="2" s="1"/>
  <c r="F6320" i="2"/>
  <c r="B6320" i="2"/>
  <c r="C6320" i="2" s="1"/>
  <c r="F6319" i="2"/>
  <c r="B6319" i="2"/>
  <c r="C6319" i="2" s="1"/>
  <c r="F6318" i="2"/>
  <c r="B6318" i="2"/>
  <c r="C6318" i="2" s="1"/>
  <c r="F6317" i="2"/>
  <c r="B6317" i="2"/>
  <c r="C6317" i="2" s="1"/>
  <c r="F6316" i="2"/>
  <c r="B6316" i="2"/>
  <c r="C6316" i="2" s="1"/>
  <c r="F6315" i="2"/>
  <c r="B6315" i="2"/>
  <c r="C6315" i="2" s="1"/>
  <c r="F6314" i="2"/>
  <c r="B6314" i="2"/>
  <c r="C6314" i="2" s="1"/>
  <c r="F6313" i="2"/>
  <c r="B6313" i="2"/>
  <c r="C6313" i="2" s="1"/>
  <c r="F6312" i="2"/>
  <c r="B6312" i="2"/>
  <c r="C6312" i="2" s="1"/>
  <c r="F6311" i="2"/>
  <c r="B6311" i="2"/>
  <c r="C6311" i="2" s="1"/>
  <c r="F6310" i="2"/>
  <c r="B6310" i="2"/>
  <c r="C6310" i="2" s="1"/>
  <c r="F6309" i="2"/>
  <c r="B6309" i="2"/>
  <c r="C6309" i="2" s="1"/>
  <c r="F6308" i="2"/>
  <c r="B6308" i="2"/>
  <c r="C6308" i="2" s="1"/>
  <c r="F6307" i="2"/>
  <c r="B6307" i="2"/>
  <c r="C6307" i="2" s="1"/>
  <c r="F6306" i="2"/>
  <c r="B6306" i="2"/>
  <c r="C6306" i="2" s="1"/>
  <c r="F6305" i="2"/>
  <c r="B6305" i="2"/>
  <c r="C6305" i="2" s="1"/>
  <c r="F6304" i="2"/>
  <c r="B6304" i="2"/>
  <c r="C6304" i="2" s="1"/>
  <c r="F6303" i="2"/>
  <c r="B6303" i="2"/>
  <c r="C6303" i="2" s="1"/>
  <c r="F6302" i="2"/>
  <c r="B6302" i="2"/>
  <c r="C6302" i="2" s="1"/>
  <c r="F6301" i="2"/>
  <c r="B6301" i="2"/>
  <c r="C6301" i="2" s="1"/>
  <c r="F6300" i="2"/>
  <c r="B6300" i="2"/>
  <c r="C6300" i="2" s="1"/>
  <c r="F6299" i="2"/>
  <c r="B6299" i="2"/>
  <c r="C6299" i="2" s="1"/>
  <c r="F6298" i="2"/>
  <c r="B6298" i="2"/>
  <c r="C6298" i="2" s="1"/>
  <c r="F6297" i="2"/>
  <c r="B6297" i="2"/>
  <c r="C6297" i="2" s="1"/>
  <c r="F6296" i="2"/>
  <c r="B6296" i="2"/>
  <c r="C6296" i="2" s="1"/>
  <c r="F6295" i="2"/>
  <c r="B6295" i="2"/>
  <c r="C6295" i="2" s="1"/>
  <c r="F6294" i="2"/>
  <c r="B6294" i="2"/>
  <c r="C6294" i="2" s="1"/>
  <c r="F6293" i="2"/>
  <c r="B6293" i="2"/>
  <c r="C6293" i="2" s="1"/>
  <c r="F6292" i="2"/>
  <c r="B6292" i="2"/>
  <c r="C6292" i="2" s="1"/>
  <c r="F6291" i="2"/>
  <c r="B6291" i="2"/>
  <c r="C6291" i="2" s="1"/>
  <c r="F6290" i="2"/>
  <c r="B6290" i="2"/>
  <c r="C6290" i="2" s="1"/>
  <c r="F6289" i="2"/>
  <c r="B6289" i="2"/>
  <c r="C6289" i="2" s="1"/>
  <c r="F6288" i="2"/>
  <c r="B6288" i="2"/>
  <c r="C6288" i="2" s="1"/>
  <c r="F6287" i="2"/>
  <c r="B6287" i="2"/>
  <c r="C6287" i="2" s="1"/>
  <c r="F6286" i="2"/>
  <c r="B6286" i="2"/>
  <c r="C6286" i="2" s="1"/>
  <c r="F6285" i="2"/>
  <c r="B6285" i="2"/>
  <c r="C6285" i="2" s="1"/>
  <c r="F6284" i="2"/>
  <c r="B6284" i="2"/>
  <c r="C6284" i="2" s="1"/>
  <c r="F6283" i="2"/>
  <c r="B6283" i="2"/>
  <c r="C6283" i="2" s="1"/>
  <c r="F6282" i="2"/>
  <c r="B6282" i="2"/>
  <c r="C6282" i="2" s="1"/>
  <c r="F6281" i="2"/>
  <c r="B6281" i="2"/>
  <c r="C6281" i="2" s="1"/>
  <c r="F6280" i="2"/>
  <c r="B6280" i="2"/>
  <c r="C6280" i="2" s="1"/>
  <c r="F6279" i="2"/>
  <c r="B6279" i="2"/>
  <c r="C6279" i="2" s="1"/>
  <c r="F6278" i="2"/>
  <c r="B6278" i="2"/>
  <c r="C6278" i="2" s="1"/>
  <c r="F6277" i="2"/>
  <c r="B6277" i="2"/>
  <c r="C6277" i="2" s="1"/>
  <c r="F6276" i="2"/>
  <c r="B6276" i="2"/>
  <c r="C6276" i="2" s="1"/>
  <c r="F6275" i="2"/>
  <c r="B6275" i="2"/>
  <c r="C6275" i="2" s="1"/>
  <c r="F6274" i="2"/>
  <c r="B6274" i="2"/>
  <c r="C6274" i="2" s="1"/>
  <c r="F6273" i="2"/>
  <c r="B6273" i="2"/>
  <c r="C6273" i="2" s="1"/>
  <c r="F6272" i="2"/>
  <c r="B6272" i="2"/>
  <c r="C6272" i="2" s="1"/>
  <c r="F6271" i="2"/>
  <c r="B6271" i="2"/>
  <c r="C6271" i="2" s="1"/>
  <c r="F6270" i="2"/>
  <c r="B6270" i="2"/>
  <c r="C6270" i="2" s="1"/>
  <c r="F6269" i="2"/>
  <c r="B6269" i="2"/>
  <c r="C6269" i="2" s="1"/>
  <c r="F6268" i="2"/>
  <c r="B6268" i="2"/>
  <c r="C6268" i="2" s="1"/>
  <c r="F6267" i="2"/>
  <c r="B6267" i="2"/>
  <c r="C6267" i="2" s="1"/>
  <c r="F6266" i="2"/>
  <c r="B6266" i="2"/>
  <c r="C6266" i="2" s="1"/>
  <c r="F6265" i="2"/>
  <c r="B6265" i="2"/>
  <c r="C6265" i="2" s="1"/>
  <c r="F6264" i="2"/>
  <c r="B6264" i="2"/>
  <c r="C6264" i="2" s="1"/>
  <c r="F6263" i="2"/>
  <c r="B6263" i="2"/>
  <c r="C6263" i="2" s="1"/>
  <c r="F6262" i="2"/>
  <c r="B6262" i="2"/>
  <c r="C6262" i="2" s="1"/>
  <c r="F6261" i="2"/>
  <c r="B6261" i="2"/>
  <c r="C6261" i="2" s="1"/>
  <c r="F6260" i="2"/>
  <c r="B6260" i="2"/>
  <c r="C6260" i="2" s="1"/>
  <c r="F6259" i="2"/>
  <c r="B6259" i="2"/>
  <c r="C6259" i="2" s="1"/>
  <c r="F6258" i="2"/>
  <c r="B6258" i="2"/>
  <c r="C6258" i="2" s="1"/>
  <c r="F6257" i="2"/>
  <c r="B6257" i="2"/>
  <c r="C6257" i="2" s="1"/>
  <c r="F6256" i="2"/>
  <c r="B6256" i="2"/>
  <c r="C6256" i="2" s="1"/>
  <c r="F6255" i="2"/>
  <c r="B6255" i="2"/>
  <c r="C6255" i="2" s="1"/>
  <c r="F6254" i="2"/>
  <c r="B6254" i="2"/>
  <c r="C6254" i="2" s="1"/>
  <c r="F6253" i="2"/>
  <c r="B6253" i="2"/>
  <c r="C6253" i="2" s="1"/>
  <c r="F6252" i="2"/>
  <c r="B6252" i="2"/>
  <c r="C6252" i="2" s="1"/>
  <c r="F6251" i="2"/>
  <c r="B6251" i="2"/>
  <c r="C6251" i="2" s="1"/>
  <c r="F6250" i="2"/>
  <c r="B6250" i="2"/>
  <c r="C6250" i="2" s="1"/>
  <c r="F6249" i="2"/>
  <c r="B6249" i="2"/>
  <c r="C6249" i="2" s="1"/>
  <c r="F6248" i="2"/>
  <c r="B6248" i="2"/>
  <c r="C6248" i="2" s="1"/>
  <c r="F6247" i="2"/>
  <c r="B6247" i="2"/>
  <c r="C6247" i="2" s="1"/>
  <c r="F6246" i="2"/>
  <c r="B6246" i="2"/>
  <c r="C6246" i="2" s="1"/>
  <c r="F6245" i="2"/>
  <c r="B6245" i="2"/>
  <c r="C6245" i="2" s="1"/>
  <c r="F6244" i="2"/>
  <c r="B6244" i="2"/>
  <c r="C6244" i="2" s="1"/>
  <c r="F6243" i="2"/>
  <c r="B6243" i="2"/>
  <c r="C6243" i="2" s="1"/>
  <c r="F6242" i="2"/>
  <c r="B6242" i="2"/>
  <c r="C6242" i="2" s="1"/>
  <c r="F6241" i="2"/>
  <c r="B6241" i="2"/>
  <c r="C6241" i="2" s="1"/>
  <c r="F6240" i="2"/>
  <c r="B6240" i="2"/>
  <c r="C6240" i="2" s="1"/>
  <c r="F6239" i="2"/>
  <c r="B6239" i="2"/>
  <c r="C6239" i="2" s="1"/>
  <c r="F6238" i="2"/>
  <c r="B6238" i="2"/>
  <c r="C6238" i="2" s="1"/>
  <c r="F6237" i="2"/>
  <c r="B6237" i="2"/>
  <c r="C6237" i="2" s="1"/>
  <c r="F6236" i="2"/>
  <c r="B6236" i="2"/>
  <c r="C6236" i="2" s="1"/>
  <c r="F6235" i="2"/>
  <c r="B6235" i="2"/>
  <c r="C6235" i="2" s="1"/>
  <c r="F6234" i="2"/>
  <c r="B6234" i="2"/>
  <c r="C6234" i="2" s="1"/>
  <c r="F6233" i="2"/>
  <c r="B6233" i="2"/>
  <c r="C6233" i="2" s="1"/>
  <c r="F6232" i="2"/>
  <c r="B6232" i="2"/>
  <c r="C6232" i="2" s="1"/>
  <c r="F6231" i="2"/>
  <c r="B6231" i="2"/>
  <c r="C6231" i="2" s="1"/>
  <c r="F6230" i="2"/>
  <c r="B6230" i="2"/>
  <c r="C6230" i="2" s="1"/>
  <c r="F6229" i="2"/>
  <c r="B6229" i="2"/>
  <c r="C6229" i="2" s="1"/>
  <c r="F6228" i="2"/>
  <c r="B6228" i="2"/>
  <c r="C6228" i="2" s="1"/>
  <c r="F6227" i="2"/>
  <c r="B6227" i="2"/>
  <c r="C6227" i="2" s="1"/>
  <c r="F6226" i="2"/>
  <c r="B6226" i="2"/>
  <c r="C6226" i="2" s="1"/>
  <c r="F6225" i="2"/>
  <c r="B6225" i="2"/>
  <c r="C6225" i="2" s="1"/>
  <c r="F6224" i="2"/>
  <c r="B6224" i="2"/>
  <c r="C6224" i="2" s="1"/>
  <c r="F6223" i="2"/>
  <c r="B6223" i="2"/>
  <c r="C6223" i="2" s="1"/>
  <c r="F6222" i="2"/>
  <c r="B6222" i="2"/>
  <c r="C6222" i="2" s="1"/>
  <c r="F6221" i="2"/>
  <c r="B6221" i="2"/>
  <c r="C6221" i="2" s="1"/>
  <c r="F6220" i="2"/>
  <c r="B6220" i="2"/>
  <c r="C6220" i="2" s="1"/>
  <c r="F6219" i="2"/>
  <c r="B6219" i="2"/>
  <c r="C6219" i="2" s="1"/>
  <c r="F6218" i="2"/>
  <c r="B6218" i="2"/>
  <c r="C6218" i="2" s="1"/>
  <c r="F6217" i="2"/>
  <c r="B6217" i="2"/>
  <c r="C6217" i="2" s="1"/>
  <c r="F6216" i="2"/>
  <c r="B6216" i="2"/>
  <c r="C6216" i="2" s="1"/>
  <c r="F6215" i="2"/>
  <c r="B6215" i="2"/>
  <c r="C6215" i="2" s="1"/>
  <c r="F6214" i="2"/>
  <c r="B6214" i="2"/>
  <c r="C6214" i="2" s="1"/>
  <c r="F6213" i="2"/>
  <c r="B6213" i="2"/>
  <c r="C6213" i="2" s="1"/>
  <c r="F6212" i="2"/>
  <c r="B6212" i="2"/>
  <c r="C6212" i="2" s="1"/>
  <c r="F6211" i="2"/>
  <c r="B6211" i="2"/>
  <c r="C6211" i="2" s="1"/>
  <c r="F6210" i="2"/>
  <c r="B6210" i="2"/>
  <c r="C6210" i="2" s="1"/>
  <c r="F6209" i="2"/>
  <c r="B6209" i="2"/>
  <c r="C6209" i="2" s="1"/>
  <c r="F6208" i="2"/>
  <c r="B6208" i="2"/>
  <c r="C6208" i="2" s="1"/>
  <c r="F6207" i="2"/>
  <c r="B6207" i="2"/>
  <c r="C6207" i="2" s="1"/>
  <c r="F6206" i="2"/>
  <c r="B6206" i="2"/>
  <c r="C6206" i="2" s="1"/>
  <c r="F6205" i="2"/>
  <c r="B6205" i="2"/>
  <c r="C6205" i="2" s="1"/>
  <c r="F6204" i="2"/>
  <c r="B6204" i="2"/>
  <c r="C6204" i="2" s="1"/>
  <c r="F6203" i="2"/>
  <c r="B6203" i="2"/>
  <c r="C6203" i="2" s="1"/>
  <c r="F6202" i="2"/>
  <c r="B6202" i="2"/>
  <c r="C6202" i="2" s="1"/>
  <c r="F6201" i="2"/>
  <c r="B6201" i="2"/>
  <c r="C6201" i="2" s="1"/>
  <c r="F6200" i="2"/>
  <c r="B6200" i="2"/>
  <c r="C6200" i="2" s="1"/>
  <c r="F6199" i="2"/>
  <c r="B6199" i="2"/>
  <c r="C6199" i="2" s="1"/>
  <c r="F6198" i="2"/>
  <c r="B6198" i="2"/>
  <c r="C6198" i="2" s="1"/>
  <c r="F6197" i="2"/>
  <c r="B6197" i="2"/>
  <c r="C6197" i="2" s="1"/>
  <c r="F6196" i="2"/>
  <c r="B6196" i="2"/>
  <c r="C6196" i="2" s="1"/>
  <c r="F6195" i="2"/>
  <c r="B6195" i="2"/>
  <c r="C6195" i="2" s="1"/>
  <c r="F6194" i="2"/>
  <c r="B6194" i="2"/>
  <c r="C6194" i="2" s="1"/>
  <c r="F6193" i="2"/>
  <c r="B6193" i="2"/>
  <c r="C6193" i="2" s="1"/>
  <c r="F6192" i="2"/>
  <c r="B6192" i="2"/>
  <c r="C6192" i="2" s="1"/>
  <c r="F6191" i="2"/>
  <c r="B6191" i="2"/>
  <c r="C6191" i="2" s="1"/>
  <c r="F6190" i="2"/>
  <c r="B6190" i="2"/>
  <c r="C6190" i="2" s="1"/>
  <c r="F6189" i="2"/>
  <c r="B6189" i="2"/>
  <c r="C6189" i="2" s="1"/>
  <c r="F6188" i="2"/>
  <c r="B6188" i="2"/>
  <c r="C6188" i="2" s="1"/>
  <c r="F6187" i="2"/>
  <c r="B6187" i="2"/>
  <c r="C6187" i="2" s="1"/>
  <c r="F6186" i="2"/>
  <c r="B6186" i="2"/>
  <c r="C6186" i="2" s="1"/>
  <c r="F6185" i="2"/>
  <c r="B6185" i="2"/>
  <c r="C6185" i="2" s="1"/>
  <c r="F6184" i="2"/>
  <c r="B6184" i="2"/>
  <c r="C6184" i="2" s="1"/>
  <c r="F6183" i="2"/>
  <c r="B6183" i="2"/>
  <c r="C6183" i="2" s="1"/>
  <c r="F6182" i="2"/>
  <c r="B6182" i="2"/>
  <c r="C6182" i="2" s="1"/>
  <c r="F6181" i="2"/>
  <c r="B6181" i="2"/>
  <c r="C6181" i="2" s="1"/>
  <c r="F6180" i="2"/>
  <c r="B6180" i="2"/>
  <c r="C6180" i="2" s="1"/>
  <c r="F6179" i="2"/>
  <c r="B6179" i="2"/>
  <c r="C6179" i="2" s="1"/>
  <c r="F6178" i="2"/>
  <c r="B6178" i="2"/>
  <c r="C6178" i="2" s="1"/>
  <c r="F6177" i="2"/>
  <c r="B6177" i="2"/>
  <c r="C6177" i="2" s="1"/>
  <c r="F6176" i="2"/>
  <c r="B6176" i="2"/>
  <c r="C6176" i="2" s="1"/>
  <c r="F6175" i="2"/>
  <c r="B6175" i="2"/>
  <c r="C6175" i="2" s="1"/>
  <c r="F6174" i="2"/>
  <c r="B6174" i="2"/>
  <c r="C6174" i="2" s="1"/>
  <c r="F6173" i="2"/>
  <c r="B6173" i="2"/>
  <c r="C6173" i="2" s="1"/>
  <c r="F6172" i="2"/>
  <c r="B6172" i="2"/>
  <c r="C6172" i="2" s="1"/>
  <c r="F6171" i="2"/>
  <c r="B6171" i="2"/>
  <c r="C6171" i="2" s="1"/>
  <c r="F6170" i="2"/>
  <c r="B6170" i="2"/>
  <c r="C6170" i="2" s="1"/>
  <c r="F6169" i="2"/>
  <c r="B6169" i="2"/>
  <c r="C6169" i="2" s="1"/>
  <c r="F6168" i="2"/>
  <c r="B6168" i="2"/>
  <c r="C6168" i="2" s="1"/>
  <c r="F6167" i="2"/>
  <c r="B6167" i="2"/>
  <c r="C6167" i="2" s="1"/>
  <c r="F6166" i="2"/>
  <c r="B6166" i="2"/>
  <c r="C6166" i="2" s="1"/>
  <c r="F6165" i="2"/>
  <c r="B6165" i="2"/>
  <c r="C6165" i="2" s="1"/>
  <c r="F6164" i="2"/>
  <c r="B6164" i="2"/>
  <c r="C6164" i="2" s="1"/>
  <c r="F6163" i="2"/>
  <c r="B6163" i="2"/>
  <c r="C6163" i="2" s="1"/>
  <c r="F6162" i="2"/>
  <c r="B6162" i="2"/>
  <c r="C6162" i="2" s="1"/>
  <c r="F6161" i="2"/>
  <c r="B6161" i="2"/>
  <c r="C6161" i="2" s="1"/>
  <c r="F6160" i="2"/>
  <c r="B6160" i="2"/>
  <c r="C6160" i="2" s="1"/>
  <c r="F6159" i="2"/>
  <c r="B6159" i="2"/>
  <c r="C6159" i="2" s="1"/>
  <c r="F6158" i="2"/>
  <c r="B6158" i="2"/>
  <c r="C6158" i="2" s="1"/>
  <c r="F6157" i="2"/>
  <c r="B6157" i="2"/>
  <c r="C6157" i="2" s="1"/>
  <c r="F6156" i="2"/>
  <c r="B6156" i="2"/>
  <c r="C6156" i="2" s="1"/>
  <c r="F6155" i="2"/>
  <c r="B6155" i="2"/>
  <c r="C6155" i="2" s="1"/>
  <c r="F6154" i="2"/>
  <c r="B6154" i="2"/>
  <c r="C6154" i="2" s="1"/>
  <c r="F6153" i="2"/>
  <c r="B6153" i="2"/>
  <c r="C6153" i="2" s="1"/>
  <c r="F6152" i="2"/>
  <c r="B6152" i="2"/>
  <c r="C6152" i="2" s="1"/>
  <c r="F6151" i="2"/>
  <c r="B6151" i="2"/>
  <c r="C6151" i="2" s="1"/>
  <c r="F6150" i="2"/>
  <c r="B6150" i="2"/>
  <c r="C6150" i="2" s="1"/>
  <c r="F6149" i="2"/>
  <c r="B6149" i="2"/>
  <c r="C6149" i="2" s="1"/>
  <c r="F6148" i="2"/>
  <c r="B6148" i="2"/>
  <c r="C6148" i="2" s="1"/>
  <c r="F6147" i="2"/>
  <c r="B6147" i="2"/>
  <c r="C6147" i="2" s="1"/>
  <c r="F6146" i="2"/>
  <c r="B6146" i="2"/>
  <c r="C6146" i="2" s="1"/>
  <c r="F6145" i="2"/>
  <c r="B6145" i="2"/>
  <c r="C6145" i="2" s="1"/>
  <c r="F6144" i="2"/>
  <c r="B6144" i="2"/>
  <c r="C6144" i="2" s="1"/>
  <c r="F6143" i="2"/>
  <c r="B6143" i="2"/>
  <c r="C6143" i="2" s="1"/>
  <c r="F6142" i="2"/>
  <c r="B6142" i="2"/>
  <c r="C6142" i="2" s="1"/>
  <c r="F6141" i="2"/>
  <c r="B6141" i="2"/>
  <c r="C6141" i="2" s="1"/>
  <c r="F6140" i="2"/>
  <c r="B6140" i="2"/>
  <c r="C6140" i="2" s="1"/>
  <c r="F6139" i="2"/>
  <c r="B6139" i="2"/>
  <c r="C6139" i="2" s="1"/>
  <c r="F6138" i="2"/>
  <c r="B6138" i="2"/>
  <c r="C6138" i="2" s="1"/>
  <c r="F6137" i="2"/>
  <c r="B6137" i="2"/>
  <c r="C6137" i="2" s="1"/>
  <c r="F6136" i="2"/>
  <c r="B6136" i="2"/>
  <c r="C6136" i="2" s="1"/>
  <c r="F6135" i="2"/>
  <c r="B6135" i="2"/>
  <c r="C6135" i="2" s="1"/>
  <c r="F6134" i="2"/>
  <c r="B6134" i="2"/>
  <c r="C6134" i="2" s="1"/>
  <c r="F6133" i="2"/>
  <c r="B6133" i="2"/>
  <c r="C6133" i="2" s="1"/>
  <c r="F6132" i="2"/>
  <c r="B6132" i="2"/>
  <c r="C6132" i="2" s="1"/>
  <c r="F6131" i="2"/>
  <c r="B6131" i="2"/>
  <c r="C6131" i="2" s="1"/>
  <c r="F6130" i="2"/>
  <c r="B6130" i="2"/>
  <c r="C6130" i="2" s="1"/>
  <c r="F6129" i="2"/>
  <c r="B6129" i="2"/>
  <c r="C6129" i="2" s="1"/>
  <c r="F6128" i="2"/>
  <c r="B6128" i="2"/>
  <c r="C6128" i="2" s="1"/>
  <c r="F6127" i="2"/>
  <c r="B6127" i="2"/>
  <c r="C6127" i="2" s="1"/>
  <c r="F6126" i="2"/>
  <c r="B6126" i="2"/>
  <c r="C6126" i="2" s="1"/>
  <c r="F6125" i="2"/>
  <c r="B6125" i="2"/>
  <c r="C6125" i="2" s="1"/>
  <c r="F6124" i="2"/>
  <c r="B6124" i="2"/>
  <c r="C6124" i="2" s="1"/>
  <c r="F6123" i="2"/>
  <c r="B6123" i="2"/>
  <c r="C6123" i="2" s="1"/>
  <c r="F6122" i="2"/>
  <c r="B6122" i="2"/>
  <c r="C6122" i="2" s="1"/>
  <c r="F6121" i="2"/>
  <c r="B6121" i="2"/>
  <c r="C6121" i="2" s="1"/>
  <c r="F6120" i="2"/>
  <c r="B6120" i="2"/>
  <c r="C6120" i="2" s="1"/>
  <c r="F6119" i="2"/>
  <c r="B6119" i="2"/>
  <c r="C6119" i="2" s="1"/>
  <c r="F6118" i="2"/>
  <c r="B6118" i="2"/>
  <c r="C6118" i="2" s="1"/>
  <c r="F6117" i="2"/>
  <c r="B6117" i="2"/>
  <c r="C6117" i="2" s="1"/>
  <c r="F6116" i="2"/>
  <c r="B6116" i="2"/>
  <c r="C6116" i="2" s="1"/>
  <c r="F6115" i="2"/>
  <c r="B6115" i="2"/>
  <c r="C6115" i="2" s="1"/>
  <c r="F6114" i="2"/>
  <c r="B6114" i="2"/>
  <c r="C6114" i="2" s="1"/>
  <c r="F6113" i="2"/>
  <c r="B6113" i="2"/>
  <c r="C6113" i="2" s="1"/>
  <c r="F6112" i="2"/>
  <c r="B6112" i="2"/>
  <c r="C6112" i="2" s="1"/>
  <c r="F6111" i="2"/>
  <c r="B6111" i="2"/>
  <c r="C6111" i="2" s="1"/>
  <c r="F6110" i="2"/>
  <c r="B6110" i="2"/>
  <c r="C6110" i="2" s="1"/>
  <c r="F6109" i="2"/>
  <c r="B6109" i="2"/>
  <c r="C6109" i="2" s="1"/>
  <c r="F6108" i="2"/>
  <c r="B6108" i="2"/>
  <c r="C6108" i="2" s="1"/>
  <c r="F6107" i="2"/>
  <c r="B6107" i="2"/>
  <c r="C6107" i="2" s="1"/>
  <c r="F6106" i="2"/>
  <c r="B6106" i="2"/>
  <c r="C6106" i="2" s="1"/>
  <c r="F6105" i="2"/>
  <c r="B6105" i="2"/>
  <c r="C6105" i="2" s="1"/>
  <c r="F6104" i="2"/>
  <c r="B6104" i="2"/>
  <c r="C6104" i="2" s="1"/>
  <c r="F6103" i="2"/>
  <c r="B6103" i="2"/>
  <c r="C6103" i="2" s="1"/>
  <c r="F6102" i="2"/>
  <c r="B6102" i="2"/>
  <c r="C6102" i="2" s="1"/>
  <c r="F6101" i="2"/>
  <c r="B6101" i="2"/>
  <c r="C6101" i="2" s="1"/>
  <c r="F6100" i="2"/>
  <c r="B6100" i="2"/>
  <c r="C6100" i="2" s="1"/>
  <c r="F6099" i="2"/>
  <c r="B6099" i="2"/>
  <c r="C6099" i="2" s="1"/>
  <c r="F6098" i="2"/>
  <c r="B6098" i="2"/>
  <c r="C6098" i="2" s="1"/>
  <c r="F6097" i="2"/>
  <c r="B6097" i="2"/>
  <c r="C6097" i="2" s="1"/>
  <c r="F6096" i="2"/>
  <c r="B6096" i="2"/>
  <c r="C6096" i="2" s="1"/>
  <c r="F6095" i="2"/>
  <c r="B6095" i="2"/>
  <c r="C6095" i="2" s="1"/>
  <c r="F6094" i="2"/>
  <c r="B6094" i="2"/>
  <c r="C6094" i="2" s="1"/>
  <c r="F6093" i="2"/>
  <c r="B6093" i="2"/>
  <c r="C6093" i="2" s="1"/>
  <c r="F6092" i="2"/>
  <c r="B6092" i="2"/>
  <c r="C6092" i="2" s="1"/>
  <c r="F6091" i="2"/>
  <c r="B6091" i="2"/>
  <c r="C6091" i="2" s="1"/>
  <c r="F6090" i="2"/>
  <c r="B6090" i="2"/>
  <c r="C6090" i="2" s="1"/>
  <c r="F6089" i="2"/>
  <c r="B6089" i="2"/>
  <c r="C6089" i="2" s="1"/>
  <c r="F6088" i="2"/>
  <c r="B6088" i="2"/>
  <c r="C6088" i="2" s="1"/>
  <c r="F6087" i="2"/>
  <c r="B6087" i="2"/>
  <c r="C6087" i="2" s="1"/>
  <c r="F6086" i="2"/>
  <c r="B6086" i="2"/>
  <c r="C6086" i="2" s="1"/>
  <c r="F6085" i="2"/>
  <c r="B6085" i="2"/>
  <c r="C6085" i="2" s="1"/>
  <c r="F6084" i="2"/>
  <c r="B6084" i="2"/>
  <c r="C6084" i="2" s="1"/>
  <c r="F6083" i="2"/>
  <c r="B6083" i="2"/>
  <c r="C6083" i="2" s="1"/>
  <c r="F6082" i="2"/>
  <c r="B6082" i="2"/>
  <c r="C6082" i="2" s="1"/>
  <c r="F6081" i="2"/>
  <c r="B6081" i="2"/>
  <c r="C6081" i="2" s="1"/>
  <c r="F6080" i="2"/>
  <c r="B6080" i="2"/>
  <c r="C6080" i="2" s="1"/>
  <c r="F6079" i="2"/>
  <c r="B6079" i="2"/>
  <c r="C6079" i="2" s="1"/>
  <c r="F6078" i="2"/>
  <c r="B6078" i="2"/>
  <c r="C6078" i="2" s="1"/>
  <c r="F6077" i="2"/>
  <c r="B6077" i="2"/>
  <c r="C6077" i="2" s="1"/>
  <c r="F6076" i="2"/>
  <c r="B6076" i="2"/>
  <c r="C6076" i="2" s="1"/>
  <c r="F6075" i="2"/>
  <c r="B6075" i="2"/>
  <c r="C6075" i="2" s="1"/>
  <c r="F6074" i="2"/>
  <c r="B6074" i="2"/>
  <c r="C6074" i="2" s="1"/>
  <c r="F6073" i="2"/>
  <c r="B6073" i="2"/>
  <c r="C6073" i="2" s="1"/>
  <c r="F6072" i="2"/>
  <c r="B6072" i="2"/>
  <c r="C6072" i="2" s="1"/>
  <c r="F6071" i="2"/>
  <c r="B6071" i="2"/>
  <c r="C6071" i="2" s="1"/>
  <c r="F6070" i="2"/>
  <c r="B6070" i="2"/>
  <c r="C6070" i="2" s="1"/>
  <c r="F6069" i="2"/>
  <c r="B6069" i="2"/>
  <c r="C6069" i="2" s="1"/>
  <c r="F6068" i="2"/>
  <c r="B6068" i="2"/>
  <c r="C6068" i="2" s="1"/>
  <c r="F6067" i="2"/>
  <c r="B6067" i="2"/>
  <c r="C6067" i="2" s="1"/>
  <c r="F6066" i="2"/>
  <c r="B6066" i="2"/>
  <c r="C6066" i="2" s="1"/>
  <c r="F6065" i="2"/>
  <c r="B6065" i="2"/>
  <c r="C6065" i="2" s="1"/>
  <c r="F6064" i="2"/>
  <c r="B6064" i="2"/>
  <c r="C6064" i="2" s="1"/>
  <c r="F6063" i="2"/>
  <c r="B6063" i="2"/>
  <c r="C6063" i="2" s="1"/>
  <c r="F6062" i="2"/>
  <c r="B6062" i="2"/>
  <c r="C6062" i="2" s="1"/>
  <c r="F6061" i="2"/>
  <c r="B6061" i="2"/>
  <c r="C6061" i="2" s="1"/>
  <c r="F6060" i="2"/>
  <c r="B6060" i="2"/>
  <c r="C6060" i="2" s="1"/>
  <c r="F6059" i="2"/>
  <c r="B6059" i="2"/>
  <c r="C6059" i="2" s="1"/>
  <c r="F6058" i="2"/>
  <c r="B6058" i="2"/>
  <c r="C6058" i="2" s="1"/>
  <c r="F6057" i="2"/>
  <c r="B6057" i="2"/>
  <c r="C6057" i="2" s="1"/>
  <c r="F6056" i="2"/>
  <c r="B6056" i="2"/>
  <c r="C6056" i="2" s="1"/>
  <c r="F6055" i="2"/>
  <c r="B6055" i="2"/>
  <c r="C6055" i="2" s="1"/>
  <c r="F6054" i="2"/>
  <c r="B6054" i="2"/>
  <c r="C6054" i="2" s="1"/>
  <c r="F6053" i="2"/>
  <c r="B6053" i="2"/>
  <c r="C6053" i="2" s="1"/>
  <c r="F6052" i="2"/>
  <c r="B6052" i="2"/>
  <c r="C6052" i="2" s="1"/>
  <c r="F6051" i="2"/>
  <c r="B6051" i="2"/>
  <c r="C6051" i="2" s="1"/>
  <c r="F6050" i="2"/>
  <c r="B6050" i="2"/>
  <c r="C6050" i="2" s="1"/>
  <c r="F6049" i="2"/>
  <c r="B6049" i="2"/>
  <c r="C6049" i="2" s="1"/>
  <c r="F6048" i="2"/>
  <c r="B6048" i="2"/>
  <c r="C6048" i="2" s="1"/>
  <c r="F6047" i="2"/>
  <c r="B6047" i="2"/>
  <c r="C6047" i="2" s="1"/>
  <c r="F6046" i="2"/>
  <c r="B6046" i="2"/>
  <c r="C6046" i="2" s="1"/>
  <c r="F6045" i="2"/>
  <c r="B6045" i="2"/>
  <c r="C6045" i="2" s="1"/>
  <c r="F6044" i="2"/>
  <c r="B6044" i="2"/>
  <c r="C6044" i="2" s="1"/>
  <c r="F6043" i="2"/>
  <c r="B6043" i="2"/>
  <c r="C6043" i="2" s="1"/>
  <c r="F6042" i="2"/>
  <c r="B6042" i="2"/>
  <c r="C6042" i="2" s="1"/>
  <c r="F6041" i="2"/>
  <c r="B6041" i="2"/>
  <c r="C6041" i="2" s="1"/>
  <c r="F6040" i="2"/>
  <c r="B6040" i="2"/>
  <c r="C6040" i="2" s="1"/>
  <c r="F6039" i="2"/>
  <c r="B6039" i="2"/>
  <c r="C6039" i="2" s="1"/>
  <c r="F6038" i="2"/>
  <c r="B6038" i="2"/>
  <c r="C6038" i="2" s="1"/>
  <c r="F6037" i="2"/>
  <c r="B6037" i="2"/>
  <c r="C6037" i="2" s="1"/>
  <c r="F6036" i="2"/>
  <c r="B6036" i="2"/>
  <c r="C6036" i="2" s="1"/>
  <c r="F6035" i="2"/>
  <c r="B6035" i="2"/>
  <c r="C6035" i="2" s="1"/>
  <c r="F6034" i="2"/>
  <c r="B6034" i="2"/>
  <c r="C6034" i="2" s="1"/>
  <c r="F6033" i="2"/>
  <c r="B6033" i="2"/>
  <c r="C6033" i="2" s="1"/>
  <c r="F6032" i="2"/>
  <c r="B6032" i="2"/>
  <c r="C6032" i="2" s="1"/>
  <c r="F6031" i="2"/>
  <c r="B6031" i="2"/>
  <c r="C6031" i="2" s="1"/>
  <c r="F6030" i="2"/>
  <c r="B6030" i="2"/>
  <c r="C6030" i="2" s="1"/>
  <c r="F6029" i="2"/>
  <c r="B6029" i="2"/>
  <c r="C6029" i="2" s="1"/>
  <c r="F6028" i="2"/>
  <c r="B6028" i="2"/>
  <c r="C6028" i="2" s="1"/>
  <c r="F6027" i="2"/>
  <c r="B6027" i="2"/>
  <c r="C6027" i="2" s="1"/>
  <c r="F6026" i="2"/>
  <c r="B6026" i="2"/>
  <c r="C6026" i="2" s="1"/>
  <c r="F6025" i="2"/>
  <c r="B6025" i="2"/>
  <c r="C6025" i="2" s="1"/>
  <c r="F6024" i="2"/>
  <c r="B6024" i="2"/>
  <c r="C6024" i="2" s="1"/>
  <c r="F6023" i="2"/>
  <c r="B6023" i="2"/>
  <c r="C6023" i="2" s="1"/>
  <c r="F6022" i="2"/>
  <c r="B6022" i="2"/>
  <c r="C6022" i="2" s="1"/>
  <c r="F6021" i="2"/>
  <c r="B6021" i="2"/>
  <c r="C6021" i="2" s="1"/>
  <c r="F6020" i="2"/>
  <c r="B6020" i="2"/>
  <c r="C6020" i="2" s="1"/>
  <c r="F6019" i="2"/>
  <c r="B6019" i="2"/>
  <c r="C6019" i="2" s="1"/>
  <c r="F6018" i="2"/>
  <c r="B6018" i="2"/>
  <c r="C6018" i="2" s="1"/>
  <c r="F6017" i="2"/>
  <c r="B6017" i="2"/>
  <c r="C6017" i="2" s="1"/>
  <c r="F6016" i="2"/>
  <c r="B6016" i="2"/>
  <c r="C6016" i="2" s="1"/>
  <c r="F6015" i="2"/>
  <c r="B6015" i="2"/>
  <c r="C6015" i="2" s="1"/>
  <c r="F6014" i="2"/>
  <c r="B6014" i="2"/>
  <c r="C6014" i="2" s="1"/>
  <c r="F6013" i="2"/>
  <c r="B6013" i="2"/>
  <c r="C6013" i="2" s="1"/>
  <c r="F6012" i="2"/>
  <c r="B6012" i="2"/>
  <c r="C6012" i="2" s="1"/>
  <c r="F6011" i="2"/>
  <c r="B6011" i="2"/>
  <c r="C6011" i="2" s="1"/>
  <c r="F6010" i="2"/>
  <c r="B6010" i="2"/>
  <c r="C6010" i="2" s="1"/>
  <c r="F6009" i="2"/>
  <c r="B6009" i="2"/>
  <c r="C6009" i="2" s="1"/>
  <c r="F6008" i="2"/>
  <c r="B6008" i="2"/>
  <c r="C6008" i="2" s="1"/>
  <c r="F6007" i="2"/>
  <c r="B6007" i="2"/>
  <c r="C6007" i="2" s="1"/>
  <c r="F6006" i="2"/>
  <c r="B6006" i="2"/>
  <c r="C6006" i="2" s="1"/>
  <c r="F6005" i="2"/>
  <c r="B6005" i="2"/>
  <c r="C6005" i="2" s="1"/>
  <c r="F6004" i="2"/>
  <c r="B6004" i="2"/>
  <c r="C6004" i="2" s="1"/>
  <c r="F6003" i="2"/>
  <c r="B6003" i="2"/>
  <c r="C6003" i="2" s="1"/>
  <c r="F6002" i="2"/>
  <c r="B6002" i="2"/>
  <c r="C6002" i="2" s="1"/>
  <c r="F6001" i="2"/>
  <c r="B6001" i="2"/>
  <c r="C6001" i="2" s="1"/>
  <c r="F6000" i="2"/>
  <c r="B6000" i="2"/>
  <c r="C6000" i="2" s="1"/>
  <c r="F5999" i="2"/>
  <c r="B5999" i="2"/>
  <c r="C5999" i="2" s="1"/>
  <c r="F5998" i="2"/>
  <c r="B5998" i="2"/>
  <c r="C5998" i="2" s="1"/>
  <c r="F5997" i="2"/>
  <c r="B5997" i="2"/>
  <c r="C5997" i="2" s="1"/>
  <c r="F5996" i="2"/>
  <c r="B5996" i="2"/>
  <c r="C5996" i="2" s="1"/>
  <c r="F5995" i="2"/>
  <c r="B5995" i="2"/>
  <c r="C5995" i="2" s="1"/>
  <c r="F5994" i="2"/>
  <c r="B5994" i="2"/>
  <c r="C5994" i="2" s="1"/>
  <c r="F5993" i="2"/>
  <c r="B5993" i="2"/>
  <c r="C5993" i="2" s="1"/>
  <c r="F5992" i="2"/>
  <c r="B5992" i="2"/>
  <c r="C5992" i="2" s="1"/>
  <c r="F5991" i="2"/>
  <c r="B5991" i="2"/>
  <c r="C5991" i="2" s="1"/>
  <c r="F5990" i="2"/>
  <c r="B5990" i="2"/>
  <c r="C5990" i="2" s="1"/>
  <c r="F5989" i="2"/>
  <c r="B5989" i="2"/>
  <c r="C5989" i="2" s="1"/>
  <c r="F5988" i="2"/>
  <c r="B5988" i="2"/>
  <c r="C5988" i="2" s="1"/>
  <c r="F5987" i="2"/>
  <c r="B5987" i="2"/>
  <c r="C5987" i="2" s="1"/>
  <c r="F5986" i="2"/>
  <c r="B5986" i="2"/>
  <c r="C5986" i="2" s="1"/>
  <c r="F5985" i="2"/>
  <c r="B5985" i="2"/>
  <c r="C5985" i="2" s="1"/>
  <c r="F5984" i="2"/>
  <c r="B5984" i="2"/>
  <c r="C5984" i="2" s="1"/>
  <c r="F5983" i="2"/>
  <c r="B5983" i="2"/>
  <c r="C5983" i="2" s="1"/>
  <c r="F5982" i="2"/>
  <c r="B5982" i="2"/>
  <c r="C5982" i="2" s="1"/>
  <c r="F5981" i="2"/>
  <c r="B5981" i="2"/>
  <c r="C5981" i="2" s="1"/>
  <c r="F5980" i="2"/>
  <c r="B5980" i="2"/>
  <c r="C5980" i="2" s="1"/>
  <c r="F5979" i="2"/>
  <c r="B5979" i="2"/>
  <c r="C5979" i="2" s="1"/>
  <c r="F5978" i="2"/>
  <c r="B5978" i="2"/>
  <c r="C5978" i="2" s="1"/>
  <c r="F5977" i="2"/>
  <c r="B5977" i="2"/>
  <c r="C5977" i="2" s="1"/>
  <c r="F5976" i="2"/>
  <c r="B5976" i="2"/>
  <c r="C5976" i="2" s="1"/>
  <c r="F5975" i="2"/>
  <c r="B5975" i="2"/>
  <c r="C5975" i="2" s="1"/>
  <c r="F5974" i="2"/>
  <c r="B5974" i="2"/>
  <c r="C5974" i="2" s="1"/>
  <c r="F5973" i="2"/>
  <c r="B5973" i="2"/>
  <c r="C5973" i="2" s="1"/>
  <c r="F5972" i="2"/>
  <c r="B5972" i="2"/>
  <c r="C5972" i="2" s="1"/>
  <c r="F5971" i="2"/>
  <c r="B5971" i="2"/>
  <c r="C5971" i="2" s="1"/>
  <c r="F5970" i="2"/>
  <c r="B5970" i="2"/>
  <c r="C5970" i="2" s="1"/>
  <c r="F5969" i="2"/>
  <c r="B5969" i="2"/>
  <c r="C5969" i="2" s="1"/>
  <c r="F5968" i="2"/>
  <c r="B5968" i="2"/>
  <c r="C5968" i="2" s="1"/>
  <c r="F5967" i="2"/>
  <c r="B5967" i="2"/>
  <c r="C5967" i="2" s="1"/>
  <c r="F5966" i="2"/>
  <c r="B5966" i="2"/>
  <c r="C5966" i="2" s="1"/>
  <c r="F5965" i="2"/>
  <c r="B5965" i="2"/>
  <c r="C5965" i="2" s="1"/>
  <c r="F5964" i="2"/>
  <c r="B5964" i="2"/>
  <c r="C5964" i="2" s="1"/>
  <c r="F5963" i="2"/>
  <c r="B5963" i="2"/>
  <c r="C5963" i="2" s="1"/>
  <c r="F5962" i="2"/>
  <c r="B5962" i="2"/>
  <c r="C5962" i="2" s="1"/>
  <c r="F5961" i="2"/>
  <c r="B5961" i="2"/>
  <c r="C5961" i="2" s="1"/>
  <c r="F5960" i="2"/>
  <c r="B5960" i="2"/>
  <c r="C5960" i="2" s="1"/>
  <c r="F5959" i="2"/>
  <c r="B5959" i="2"/>
  <c r="C5959" i="2" s="1"/>
  <c r="F5958" i="2"/>
  <c r="B5958" i="2"/>
  <c r="C5958" i="2" s="1"/>
  <c r="F5957" i="2"/>
  <c r="B5957" i="2"/>
  <c r="C5957" i="2" s="1"/>
  <c r="F5956" i="2"/>
  <c r="B5956" i="2"/>
  <c r="C5956" i="2" s="1"/>
  <c r="F5955" i="2"/>
  <c r="B5955" i="2"/>
  <c r="C5955" i="2" s="1"/>
  <c r="F5954" i="2"/>
  <c r="B5954" i="2"/>
  <c r="C5954" i="2" s="1"/>
  <c r="F5953" i="2"/>
  <c r="B5953" i="2"/>
  <c r="C5953" i="2" s="1"/>
  <c r="F5952" i="2"/>
  <c r="B5952" i="2"/>
  <c r="C5952" i="2" s="1"/>
  <c r="F5951" i="2"/>
  <c r="B5951" i="2"/>
  <c r="C5951" i="2" s="1"/>
  <c r="F5950" i="2"/>
  <c r="B5950" i="2"/>
  <c r="C5950" i="2" s="1"/>
  <c r="F5949" i="2"/>
  <c r="B5949" i="2"/>
  <c r="C5949" i="2" s="1"/>
  <c r="F5948" i="2"/>
  <c r="B5948" i="2"/>
  <c r="C5948" i="2" s="1"/>
  <c r="F5947" i="2"/>
  <c r="B5947" i="2"/>
  <c r="C5947" i="2" s="1"/>
  <c r="F5946" i="2"/>
  <c r="B5946" i="2"/>
  <c r="C5946" i="2" s="1"/>
  <c r="F5945" i="2"/>
  <c r="B5945" i="2"/>
  <c r="C5945" i="2" s="1"/>
  <c r="F5944" i="2"/>
  <c r="B5944" i="2"/>
  <c r="C5944" i="2" s="1"/>
  <c r="F5943" i="2"/>
  <c r="B5943" i="2"/>
  <c r="C5943" i="2" s="1"/>
  <c r="F5942" i="2"/>
  <c r="B5942" i="2"/>
  <c r="C5942" i="2" s="1"/>
  <c r="F5941" i="2"/>
  <c r="B5941" i="2"/>
  <c r="C5941" i="2" s="1"/>
  <c r="F5940" i="2"/>
  <c r="B5940" i="2"/>
  <c r="C5940" i="2" s="1"/>
  <c r="F5939" i="2"/>
  <c r="B5939" i="2"/>
  <c r="C5939" i="2" s="1"/>
  <c r="F5938" i="2"/>
  <c r="B5938" i="2"/>
  <c r="C5938" i="2" s="1"/>
  <c r="F5937" i="2"/>
  <c r="B5937" i="2"/>
  <c r="C5937" i="2" s="1"/>
  <c r="F5936" i="2"/>
  <c r="B5936" i="2"/>
  <c r="C5936" i="2" s="1"/>
  <c r="F5935" i="2"/>
  <c r="B5935" i="2"/>
  <c r="C5935" i="2" s="1"/>
  <c r="F5934" i="2"/>
  <c r="B5934" i="2"/>
  <c r="C5934" i="2" s="1"/>
  <c r="F5933" i="2"/>
  <c r="B5933" i="2"/>
  <c r="C5933" i="2" s="1"/>
  <c r="F5932" i="2"/>
  <c r="B5932" i="2"/>
  <c r="C5932" i="2" s="1"/>
  <c r="F5931" i="2"/>
  <c r="B5931" i="2"/>
  <c r="C5931" i="2" s="1"/>
  <c r="F5930" i="2"/>
  <c r="B5930" i="2"/>
  <c r="C5930" i="2" s="1"/>
  <c r="F5929" i="2"/>
  <c r="B5929" i="2"/>
  <c r="C5929" i="2" s="1"/>
  <c r="F5928" i="2"/>
  <c r="B5928" i="2"/>
  <c r="C5928" i="2" s="1"/>
  <c r="F5927" i="2"/>
  <c r="B5927" i="2"/>
  <c r="C5927" i="2" s="1"/>
  <c r="F5926" i="2"/>
  <c r="B5926" i="2"/>
  <c r="C5926" i="2" s="1"/>
  <c r="F5925" i="2"/>
  <c r="B5925" i="2"/>
  <c r="C5925" i="2" s="1"/>
  <c r="F5924" i="2"/>
  <c r="B5924" i="2"/>
  <c r="C5924" i="2" s="1"/>
  <c r="F5923" i="2"/>
  <c r="B5923" i="2"/>
  <c r="C5923" i="2" s="1"/>
  <c r="F5922" i="2"/>
  <c r="B5922" i="2"/>
  <c r="C5922" i="2" s="1"/>
  <c r="F5921" i="2"/>
  <c r="B5921" i="2"/>
  <c r="C5921" i="2" s="1"/>
  <c r="F5920" i="2"/>
  <c r="B5920" i="2"/>
  <c r="C5920" i="2" s="1"/>
  <c r="F5919" i="2"/>
  <c r="B5919" i="2"/>
  <c r="C5919" i="2" s="1"/>
  <c r="F5918" i="2"/>
  <c r="B5918" i="2"/>
  <c r="C5918" i="2" s="1"/>
  <c r="F5917" i="2"/>
  <c r="B5917" i="2"/>
  <c r="C5917" i="2" s="1"/>
  <c r="F5916" i="2"/>
  <c r="B5916" i="2"/>
  <c r="C5916" i="2" s="1"/>
  <c r="F5915" i="2"/>
  <c r="B5915" i="2"/>
  <c r="C5915" i="2" s="1"/>
  <c r="F5914" i="2"/>
  <c r="B5914" i="2"/>
  <c r="C5914" i="2" s="1"/>
  <c r="F5913" i="2"/>
  <c r="B5913" i="2"/>
  <c r="C5913" i="2" s="1"/>
  <c r="F5912" i="2"/>
  <c r="B5912" i="2"/>
  <c r="C5912" i="2" s="1"/>
  <c r="F5911" i="2"/>
  <c r="B5911" i="2"/>
  <c r="C5911" i="2" s="1"/>
  <c r="F5910" i="2"/>
  <c r="B5910" i="2"/>
  <c r="C5910" i="2" s="1"/>
  <c r="F5909" i="2"/>
  <c r="B5909" i="2"/>
  <c r="C5909" i="2" s="1"/>
  <c r="F5908" i="2"/>
  <c r="B5908" i="2"/>
  <c r="C5908" i="2" s="1"/>
  <c r="F5907" i="2"/>
  <c r="B5907" i="2"/>
  <c r="C5907" i="2" s="1"/>
  <c r="F5906" i="2"/>
  <c r="B5906" i="2"/>
  <c r="C5906" i="2" s="1"/>
  <c r="F5905" i="2"/>
  <c r="B5905" i="2"/>
  <c r="C5905" i="2" s="1"/>
  <c r="F5904" i="2"/>
  <c r="B5904" i="2"/>
  <c r="C5904" i="2" s="1"/>
  <c r="F5903" i="2"/>
  <c r="B5903" i="2"/>
  <c r="C5903" i="2" s="1"/>
  <c r="F5902" i="2"/>
  <c r="B5902" i="2"/>
  <c r="C5902" i="2" s="1"/>
  <c r="F5901" i="2"/>
  <c r="B5901" i="2"/>
  <c r="C5901" i="2" s="1"/>
  <c r="F5900" i="2"/>
  <c r="B5900" i="2"/>
  <c r="C5900" i="2" s="1"/>
  <c r="F5899" i="2"/>
  <c r="B5899" i="2"/>
  <c r="C5899" i="2" s="1"/>
  <c r="F5898" i="2"/>
  <c r="B5898" i="2"/>
  <c r="C5898" i="2" s="1"/>
  <c r="F5897" i="2"/>
  <c r="B5897" i="2"/>
  <c r="C5897" i="2" s="1"/>
  <c r="F5896" i="2"/>
  <c r="B5896" i="2"/>
  <c r="C5896" i="2" s="1"/>
  <c r="F5895" i="2"/>
  <c r="B5895" i="2"/>
  <c r="C5895" i="2" s="1"/>
  <c r="F5894" i="2"/>
  <c r="B5894" i="2"/>
  <c r="C5894" i="2" s="1"/>
  <c r="F5893" i="2"/>
  <c r="B5893" i="2"/>
  <c r="C5893" i="2" s="1"/>
  <c r="F5892" i="2"/>
  <c r="B5892" i="2"/>
  <c r="C5892" i="2" s="1"/>
  <c r="F5891" i="2"/>
  <c r="B5891" i="2"/>
  <c r="C5891" i="2" s="1"/>
  <c r="F5890" i="2"/>
  <c r="B5890" i="2"/>
  <c r="C5890" i="2" s="1"/>
  <c r="F5889" i="2"/>
  <c r="B5889" i="2"/>
  <c r="C5889" i="2" s="1"/>
  <c r="F5888" i="2"/>
  <c r="B5888" i="2"/>
  <c r="C5888" i="2" s="1"/>
  <c r="F5887" i="2"/>
  <c r="B5887" i="2"/>
  <c r="C5887" i="2" s="1"/>
  <c r="F5886" i="2"/>
  <c r="B5886" i="2"/>
  <c r="C5886" i="2" s="1"/>
  <c r="F5885" i="2"/>
  <c r="B5885" i="2"/>
  <c r="C5885" i="2" s="1"/>
  <c r="F5884" i="2"/>
  <c r="B5884" i="2"/>
  <c r="C5884" i="2" s="1"/>
  <c r="F5883" i="2"/>
  <c r="B5883" i="2"/>
  <c r="C5883" i="2" s="1"/>
  <c r="F5882" i="2"/>
  <c r="B5882" i="2"/>
  <c r="C5882" i="2" s="1"/>
  <c r="F5881" i="2"/>
  <c r="B5881" i="2"/>
  <c r="C5881" i="2" s="1"/>
  <c r="F5880" i="2"/>
  <c r="B5880" i="2"/>
  <c r="C5880" i="2" s="1"/>
  <c r="F5879" i="2"/>
  <c r="B5879" i="2"/>
  <c r="C5879" i="2" s="1"/>
  <c r="F5878" i="2"/>
  <c r="B5878" i="2"/>
  <c r="C5878" i="2" s="1"/>
  <c r="F5877" i="2"/>
  <c r="B5877" i="2"/>
  <c r="C5877" i="2" s="1"/>
  <c r="F5876" i="2"/>
  <c r="B5876" i="2"/>
  <c r="C5876" i="2" s="1"/>
  <c r="F5875" i="2"/>
  <c r="B5875" i="2"/>
  <c r="C5875" i="2" s="1"/>
  <c r="F5874" i="2"/>
  <c r="B5874" i="2"/>
  <c r="C5874" i="2" s="1"/>
  <c r="F5873" i="2"/>
  <c r="B5873" i="2"/>
  <c r="C5873" i="2" s="1"/>
  <c r="F5872" i="2"/>
  <c r="B5872" i="2"/>
  <c r="C5872" i="2" s="1"/>
  <c r="F5871" i="2"/>
  <c r="B5871" i="2"/>
  <c r="C5871" i="2" s="1"/>
  <c r="F5870" i="2"/>
  <c r="B5870" i="2"/>
  <c r="C5870" i="2" s="1"/>
  <c r="F5869" i="2"/>
  <c r="B5869" i="2"/>
  <c r="C5869" i="2" s="1"/>
  <c r="F5868" i="2"/>
  <c r="B5868" i="2"/>
  <c r="C5868" i="2" s="1"/>
  <c r="F5867" i="2"/>
  <c r="B5867" i="2"/>
  <c r="C5867" i="2" s="1"/>
  <c r="F5866" i="2"/>
  <c r="B5866" i="2"/>
  <c r="C5866" i="2" s="1"/>
  <c r="F5865" i="2"/>
  <c r="B5865" i="2"/>
  <c r="C5865" i="2" s="1"/>
  <c r="F5864" i="2"/>
  <c r="B5864" i="2"/>
  <c r="C5864" i="2" s="1"/>
  <c r="F5863" i="2"/>
  <c r="B5863" i="2"/>
  <c r="C5863" i="2" s="1"/>
  <c r="F5862" i="2"/>
  <c r="B5862" i="2"/>
  <c r="C5862" i="2" s="1"/>
  <c r="F5861" i="2"/>
  <c r="B5861" i="2"/>
  <c r="C5861" i="2" s="1"/>
  <c r="F5860" i="2"/>
  <c r="B5860" i="2"/>
  <c r="C5860" i="2" s="1"/>
  <c r="F5859" i="2"/>
  <c r="B5859" i="2"/>
  <c r="C5859" i="2" s="1"/>
  <c r="F5858" i="2"/>
  <c r="B5858" i="2"/>
  <c r="C5858" i="2" s="1"/>
  <c r="F5857" i="2"/>
  <c r="B5857" i="2"/>
  <c r="C5857" i="2" s="1"/>
  <c r="F5856" i="2"/>
  <c r="B5856" i="2"/>
  <c r="C5856" i="2" s="1"/>
  <c r="F5855" i="2"/>
  <c r="B5855" i="2"/>
  <c r="C5855" i="2" s="1"/>
  <c r="F5854" i="2"/>
  <c r="B5854" i="2"/>
  <c r="C5854" i="2" s="1"/>
  <c r="F5853" i="2"/>
  <c r="B5853" i="2"/>
  <c r="C5853" i="2" s="1"/>
  <c r="F5852" i="2"/>
  <c r="B5852" i="2"/>
  <c r="C5852" i="2" s="1"/>
  <c r="F5851" i="2"/>
  <c r="B5851" i="2"/>
  <c r="C5851" i="2" s="1"/>
  <c r="F5850" i="2"/>
  <c r="B5850" i="2"/>
  <c r="C5850" i="2" s="1"/>
  <c r="F5849" i="2"/>
  <c r="B5849" i="2"/>
  <c r="C5849" i="2" s="1"/>
  <c r="F5848" i="2"/>
  <c r="B5848" i="2"/>
  <c r="C5848" i="2" s="1"/>
  <c r="F5847" i="2"/>
  <c r="B5847" i="2"/>
  <c r="C5847" i="2" s="1"/>
  <c r="F5846" i="2"/>
  <c r="B5846" i="2"/>
  <c r="C5846" i="2" s="1"/>
  <c r="F5845" i="2"/>
  <c r="B5845" i="2"/>
  <c r="C5845" i="2" s="1"/>
  <c r="F5844" i="2"/>
  <c r="B5844" i="2"/>
  <c r="C5844" i="2" s="1"/>
  <c r="F5843" i="2"/>
  <c r="B5843" i="2"/>
  <c r="C5843" i="2" s="1"/>
  <c r="F5842" i="2"/>
  <c r="B5842" i="2"/>
  <c r="C5842" i="2" s="1"/>
  <c r="F5841" i="2"/>
  <c r="B5841" i="2"/>
  <c r="C5841" i="2" s="1"/>
  <c r="F5840" i="2"/>
  <c r="B5840" i="2"/>
  <c r="C5840" i="2" s="1"/>
  <c r="F5839" i="2"/>
  <c r="B5839" i="2"/>
  <c r="C5839" i="2" s="1"/>
  <c r="F5838" i="2"/>
  <c r="B5838" i="2"/>
  <c r="C5838" i="2" s="1"/>
  <c r="F5837" i="2"/>
  <c r="B5837" i="2"/>
  <c r="C5837" i="2" s="1"/>
  <c r="F5836" i="2"/>
  <c r="B5836" i="2"/>
  <c r="C5836" i="2" s="1"/>
  <c r="F5835" i="2"/>
  <c r="B5835" i="2"/>
  <c r="C5835" i="2" s="1"/>
  <c r="F5834" i="2"/>
  <c r="B5834" i="2"/>
  <c r="C5834" i="2" s="1"/>
  <c r="F5833" i="2"/>
  <c r="B5833" i="2"/>
  <c r="C5833" i="2" s="1"/>
  <c r="F5832" i="2"/>
  <c r="B5832" i="2"/>
  <c r="C5832" i="2" s="1"/>
  <c r="F5831" i="2"/>
  <c r="B5831" i="2"/>
  <c r="C5831" i="2" s="1"/>
  <c r="F5830" i="2"/>
  <c r="B5830" i="2"/>
  <c r="C5830" i="2" s="1"/>
  <c r="F5829" i="2"/>
  <c r="B5829" i="2"/>
  <c r="C5829" i="2" s="1"/>
  <c r="F5828" i="2"/>
  <c r="B5828" i="2"/>
  <c r="C5828" i="2" s="1"/>
  <c r="F5827" i="2"/>
  <c r="B5827" i="2"/>
  <c r="C5827" i="2" s="1"/>
  <c r="F5826" i="2"/>
  <c r="B5826" i="2"/>
  <c r="C5826" i="2" s="1"/>
  <c r="F5825" i="2"/>
  <c r="B5825" i="2"/>
  <c r="C5825" i="2" s="1"/>
  <c r="F5824" i="2"/>
  <c r="B5824" i="2"/>
  <c r="C5824" i="2" s="1"/>
  <c r="F5823" i="2"/>
  <c r="B5823" i="2"/>
  <c r="C5823" i="2" s="1"/>
  <c r="F5822" i="2"/>
  <c r="B5822" i="2"/>
  <c r="C5822" i="2" s="1"/>
  <c r="F5821" i="2"/>
  <c r="B5821" i="2"/>
  <c r="C5821" i="2" s="1"/>
  <c r="F5820" i="2"/>
  <c r="B5820" i="2"/>
  <c r="C5820" i="2" s="1"/>
  <c r="F5819" i="2"/>
  <c r="B5819" i="2"/>
  <c r="C5819" i="2" s="1"/>
  <c r="F5818" i="2"/>
  <c r="B5818" i="2"/>
  <c r="C5818" i="2" s="1"/>
  <c r="F5817" i="2"/>
  <c r="B5817" i="2"/>
  <c r="C5817" i="2" s="1"/>
  <c r="F5816" i="2"/>
  <c r="B5816" i="2"/>
  <c r="C5816" i="2" s="1"/>
  <c r="F5815" i="2"/>
  <c r="B5815" i="2"/>
  <c r="C5815" i="2" s="1"/>
  <c r="F5814" i="2"/>
  <c r="B5814" i="2"/>
  <c r="C5814" i="2" s="1"/>
  <c r="F5813" i="2"/>
  <c r="B5813" i="2"/>
  <c r="C5813" i="2" s="1"/>
  <c r="F5812" i="2"/>
  <c r="B5812" i="2"/>
  <c r="C5812" i="2" s="1"/>
  <c r="F5811" i="2"/>
  <c r="B5811" i="2"/>
  <c r="C5811" i="2" s="1"/>
  <c r="F5810" i="2"/>
  <c r="B5810" i="2"/>
  <c r="C5810" i="2" s="1"/>
  <c r="F5809" i="2"/>
  <c r="B5809" i="2"/>
  <c r="C5809" i="2" s="1"/>
  <c r="F5808" i="2"/>
  <c r="B5808" i="2"/>
  <c r="C5808" i="2" s="1"/>
  <c r="F5807" i="2"/>
  <c r="B5807" i="2"/>
  <c r="C5807" i="2" s="1"/>
  <c r="F5806" i="2"/>
  <c r="B5806" i="2"/>
  <c r="C5806" i="2" s="1"/>
  <c r="F5805" i="2"/>
  <c r="B5805" i="2"/>
  <c r="C5805" i="2" s="1"/>
  <c r="F5804" i="2"/>
  <c r="B5804" i="2"/>
  <c r="C5804" i="2" s="1"/>
  <c r="F5803" i="2"/>
  <c r="B5803" i="2"/>
  <c r="C5803" i="2" s="1"/>
  <c r="F5802" i="2"/>
  <c r="B5802" i="2"/>
  <c r="C5802" i="2" s="1"/>
  <c r="F5801" i="2"/>
  <c r="B5801" i="2"/>
  <c r="C5801" i="2" s="1"/>
  <c r="F5800" i="2"/>
  <c r="B5800" i="2"/>
  <c r="C5800" i="2" s="1"/>
  <c r="F5799" i="2"/>
  <c r="B5799" i="2"/>
  <c r="C5799" i="2" s="1"/>
  <c r="F5798" i="2"/>
  <c r="B5798" i="2"/>
  <c r="C5798" i="2" s="1"/>
  <c r="F5797" i="2"/>
  <c r="B5797" i="2"/>
  <c r="C5797" i="2" s="1"/>
  <c r="F5796" i="2"/>
  <c r="B5796" i="2"/>
  <c r="C5796" i="2" s="1"/>
  <c r="F5795" i="2"/>
  <c r="B5795" i="2"/>
  <c r="C5795" i="2" s="1"/>
  <c r="F5794" i="2"/>
  <c r="B5794" i="2"/>
  <c r="C5794" i="2" s="1"/>
  <c r="F5793" i="2"/>
  <c r="B5793" i="2"/>
  <c r="C5793" i="2" s="1"/>
  <c r="F5792" i="2"/>
  <c r="B5792" i="2"/>
  <c r="C5792" i="2" s="1"/>
  <c r="F5791" i="2"/>
  <c r="B5791" i="2"/>
  <c r="C5791" i="2" s="1"/>
  <c r="F5790" i="2"/>
  <c r="B5790" i="2"/>
  <c r="C5790" i="2" s="1"/>
  <c r="F5789" i="2"/>
  <c r="B5789" i="2"/>
  <c r="C5789" i="2" s="1"/>
  <c r="F5788" i="2"/>
  <c r="B5788" i="2"/>
  <c r="C5788" i="2" s="1"/>
  <c r="F5787" i="2"/>
  <c r="B5787" i="2"/>
  <c r="C5787" i="2" s="1"/>
  <c r="F5786" i="2"/>
  <c r="B5786" i="2"/>
  <c r="C5786" i="2" s="1"/>
  <c r="F5785" i="2"/>
  <c r="B5785" i="2"/>
  <c r="C5785" i="2" s="1"/>
  <c r="F5784" i="2"/>
  <c r="B5784" i="2"/>
  <c r="C5784" i="2" s="1"/>
  <c r="F5783" i="2"/>
  <c r="B5783" i="2"/>
  <c r="C5783" i="2" s="1"/>
  <c r="F5782" i="2"/>
  <c r="B5782" i="2"/>
  <c r="C5782" i="2" s="1"/>
  <c r="F5781" i="2"/>
  <c r="B5781" i="2"/>
  <c r="C5781" i="2" s="1"/>
  <c r="F5780" i="2"/>
  <c r="B5780" i="2"/>
  <c r="C5780" i="2" s="1"/>
  <c r="F5779" i="2"/>
  <c r="B5779" i="2"/>
  <c r="C5779" i="2" s="1"/>
  <c r="F5778" i="2"/>
  <c r="B5778" i="2"/>
  <c r="C5778" i="2" s="1"/>
  <c r="F5777" i="2"/>
  <c r="B5777" i="2"/>
  <c r="C5777" i="2" s="1"/>
  <c r="F5776" i="2"/>
  <c r="B5776" i="2"/>
  <c r="C5776" i="2" s="1"/>
  <c r="F5775" i="2"/>
  <c r="B5775" i="2"/>
  <c r="C5775" i="2" s="1"/>
  <c r="F5774" i="2"/>
  <c r="B5774" i="2"/>
  <c r="C5774" i="2" s="1"/>
  <c r="F5773" i="2"/>
  <c r="B5773" i="2"/>
  <c r="C5773" i="2" s="1"/>
  <c r="F5772" i="2"/>
  <c r="B5772" i="2"/>
  <c r="C5772" i="2" s="1"/>
  <c r="F5771" i="2"/>
  <c r="B5771" i="2"/>
  <c r="C5771" i="2" s="1"/>
  <c r="F5770" i="2"/>
  <c r="B5770" i="2"/>
  <c r="C5770" i="2" s="1"/>
  <c r="F5769" i="2"/>
  <c r="B5769" i="2"/>
  <c r="C5769" i="2" s="1"/>
  <c r="F5768" i="2"/>
  <c r="B5768" i="2"/>
  <c r="C5768" i="2" s="1"/>
  <c r="F5767" i="2"/>
  <c r="B5767" i="2"/>
  <c r="C5767" i="2" s="1"/>
  <c r="F5766" i="2"/>
  <c r="B5766" i="2"/>
  <c r="C5766" i="2" s="1"/>
  <c r="F5765" i="2"/>
  <c r="B5765" i="2"/>
  <c r="C5765" i="2" s="1"/>
  <c r="F5764" i="2"/>
  <c r="B5764" i="2"/>
  <c r="C5764" i="2" s="1"/>
  <c r="F5763" i="2"/>
  <c r="B5763" i="2"/>
  <c r="C5763" i="2" s="1"/>
  <c r="F5762" i="2"/>
  <c r="B5762" i="2"/>
  <c r="C5762" i="2" s="1"/>
  <c r="F5761" i="2"/>
  <c r="B5761" i="2"/>
  <c r="C5761" i="2" s="1"/>
  <c r="F5760" i="2"/>
  <c r="B5760" i="2"/>
  <c r="C5760" i="2" s="1"/>
  <c r="F5759" i="2"/>
  <c r="B5759" i="2"/>
  <c r="C5759" i="2" s="1"/>
  <c r="F5758" i="2"/>
  <c r="B5758" i="2"/>
  <c r="C5758" i="2" s="1"/>
  <c r="F5757" i="2"/>
  <c r="B5757" i="2"/>
  <c r="C5757" i="2" s="1"/>
  <c r="F5756" i="2"/>
  <c r="B5756" i="2"/>
  <c r="C5756" i="2" s="1"/>
  <c r="F5755" i="2"/>
  <c r="B5755" i="2"/>
  <c r="C5755" i="2" s="1"/>
  <c r="F5754" i="2"/>
  <c r="B5754" i="2"/>
  <c r="C5754" i="2" s="1"/>
  <c r="F5753" i="2"/>
  <c r="B5753" i="2"/>
  <c r="C5753" i="2" s="1"/>
  <c r="F5752" i="2"/>
  <c r="B5752" i="2"/>
  <c r="C5752" i="2" s="1"/>
  <c r="F5751" i="2"/>
  <c r="B5751" i="2"/>
  <c r="C5751" i="2" s="1"/>
  <c r="F5750" i="2"/>
  <c r="B5750" i="2"/>
  <c r="C5750" i="2" s="1"/>
  <c r="F5749" i="2"/>
  <c r="B5749" i="2"/>
  <c r="C5749" i="2" s="1"/>
  <c r="F5748" i="2"/>
  <c r="B5748" i="2"/>
  <c r="C5748" i="2" s="1"/>
  <c r="F5747" i="2"/>
  <c r="B5747" i="2"/>
  <c r="C5747" i="2" s="1"/>
  <c r="F5746" i="2"/>
  <c r="B5746" i="2"/>
  <c r="C5746" i="2" s="1"/>
  <c r="F5745" i="2"/>
  <c r="B5745" i="2"/>
  <c r="C5745" i="2" s="1"/>
  <c r="F5744" i="2"/>
  <c r="B5744" i="2"/>
  <c r="C5744" i="2" s="1"/>
  <c r="F5743" i="2"/>
  <c r="B5743" i="2"/>
  <c r="C5743" i="2" s="1"/>
  <c r="F5742" i="2"/>
  <c r="B5742" i="2"/>
  <c r="C5742" i="2" s="1"/>
  <c r="F5741" i="2"/>
  <c r="B5741" i="2"/>
  <c r="C5741" i="2" s="1"/>
  <c r="F5740" i="2"/>
  <c r="B5740" i="2"/>
  <c r="C5740" i="2" s="1"/>
  <c r="F5739" i="2"/>
  <c r="B5739" i="2"/>
  <c r="C5739" i="2" s="1"/>
  <c r="F5738" i="2"/>
  <c r="B5738" i="2"/>
  <c r="C5738" i="2" s="1"/>
  <c r="F5737" i="2"/>
  <c r="B5737" i="2"/>
  <c r="C5737" i="2" s="1"/>
  <c r="F5736" i="2"/>
  <c r="B5736" i="2"/>
  <c r="C5736" i="2" s="1"/>
  <c r="F5735" i="2"/>
  <c r="B5735" i="2"/>
  <c r="C5735" i="2" s="1"/>
  <c r="F5734" i="2"/>
  <c r="B5734" i="2"/>
  <c r="C5734" i="2" s="1"/>
  <c r="F5733" i="2"/>
  <c r="B5733" i="2"/>
  <c r="C5733" i="2" s="1"/>
  <c r="F5732" i="2"/>
  <c r="B5732" i="2"/>
  <c r="C5732" i="2" s="1"/>
  <c r="F5731" i="2"/>
  <c r="B5731" i="2"/>
  <c r="C5731" i="2" s="1"/>
  <c r="F5730" i="2"/>
  <c r="B5730" i="2"/>
  <c r="C5730" i="2" s="1"/>
  <c r="F5729" i="2"/>
  <c r="B5729" i="2"/>
  <c r="C5729" i="2" s="1"/>
  <c r="F5728" i="2"/>
  <c r="B5728" i="2"/>
  <c r="C5728" i="2" s="1"/>
  <c r="F5727" i="2"/>
  <c r="B5727" i="2"/>
  <c r="C5727" i="2" s="1"/>
  <c r="F5726" i="2"/>
  <c r="B5726" i="2"/>
  <c r="C5726" i="2" s="1"/>
  <c r="F5725" i="2"/>
  <c r="B5725" i="2"/>
  <c r="C5725" i="2" s="1"/>
  <c r="F5724" i="2"/>
  <c r="B5724" i="2"/>
  <c r="C5724" i="2" s="1"/>
  <c r="F5723" i="2"/>
  <c r="B5723" i="2"/>
  <c r="C5723" i="2" s="1"/>
  <c r="F5722" i="2"/>
  <c r="B5722" i="2"/>
  <c r="C5722" i="2" s="1"/>
  <c r="F5721" i="2"/>
  <c r="B5721" i="2"/>
  <c r="C5721" i="2" s="1"/>
  <c r="F5720" i="2"/>
  <c r="B5720" i="2"/>
  <c r="C5720" i="2" s="1"/>
  <c r="F5719" i="2"/>
  <c r="B5719" i="2"/>
  <c r="C5719" i="2" s="1"/>
  <c r="F5718" i="2"/>
  <c r="B5718" i="2"/>
  <c r="C5718" i="2" s="1"/>
  <c r="F5717" i="2"/>
  <c r="B5717" i="2"/>
  <c r="C5717" i="2" s="1"/>
  <c r="F5716" i="2"/>
  <c r="B5716" i="2"/>
  <c r="C5716" i="2" s="1"/>
  <c r="F5715" i="2"/>
  <c r="B5715" i="2"/>
  <c r="C5715" i="2" s="1"/>
  <c r="F5714" i="2"/>
  <c r="B5714" i="2"/>
  <c r="C5714" i="2" s="1"/>
  <c r="F5713" i="2"/>
  <c r="B5713" i="2"/>
  <c r="C5713" i="2" s="1"/>
  <c r="F5712" i="2"/>
  <c r="B5712" i="2"/>
  <c r="C5712" i="2" s="1"/>
  <c r="F5711" i="2"/>
  <c r="B5711" i="2"/>
  <c r="C5711" i="2" s="1"/>
  <c r="F5710" i="2"/>
  <c r="B5710" i="2"/>
  <c r="C5710" i="2" s="1"/>
  <c r="F5709" i="2"/>
  <c r="B5709" i="2"/>
  <c r="C5709" i="2" s="1"/>
  <c r="F5708" i="2"/>
  <c r="B5708" i="2"/>
  <c r="C5708" i="2" s="1"/>
  <c r="F5707" i="2"/>
  <c r="B5707" i="2"/>
  <c r="C5707" i="2" s="1"/>
  <c r="F5706" i="2"/>
  <c r="B5706" i="2"/>
  <c r="C5706" i="2" s="1"/>
  <c r="F5705" i="2"/>
  <c r="B5705" i="2"/>
  <c r="C5705" i="2" s="1"/>
  <c r="F5704" i="2"/>
  <c r="B5704" i="2"/>
  <c r="C5704" i="2" s="1"/>
  <c r="F5703" i="2"/>
  <c r="B5703" i="2"/>
  <c r="C5703" i="2" s="1"/>
  <c r="F5702" i="2"/>
  <c r="B5702" i="2"/>
  <c r="C5702" i="2" s="1"/>
  <c r="F5701" i="2"/>
  <c r="B5701" i="2"/>
  <c r="C5701" i="2" s="1"/>
  <c r="F5700" i="2"/>
  <c r="B5700" i="2"/>
  <c r="C5700" i="2" s="1"/>
  <c r="F5699" i="2"/>
  <c r="B5699" i="2"/>
  <c r="C5699" i="2" s="1"/>
  <c r="F5698" i="2"/>
  <c r="B5698" i="2"/>
  <c r="C5698" i="2" s="1"/>
  <c r="F5697" i="2"/>
  <c r="B5697" i="2"/>
  <c r="C5697" i="2" s="1"/>
  <c r="F5696" i="2"/>
  <c r="B5696" i="2"/>
  <c r="C5696" i="2" s="1"/>
  <c r="F5695" i="2"/>
  <c r="B5695" i="2"/>
  <c r="C5695" i="2" s="1"/>
  <c r="F5694" i="2"/>
  <c r="B5694" i="2"/>
  <c r="C5694" i="2" s="1"/>
  <c r="F5693" i="2"/>
  <c r="B5693" i="2"/>
  <c r="C5693" i="2" s="1"/>
  <c r="F5692" i="2"/>
  <c r="B5692" i="2"/>
  <c r="C5692" i="2" s="1"/>
  <c r="F5691" i="2"/>
  <c r="B5691" i="2"/>
  <c r="C5691" i="2" s="1"/>
  <c r="F5690" i="2"/>
  <c r="B5690" i="2"/>
  <c r="C5690" i="2" s="1"/>
  <c r="F5689" i="2"/>
  <c r="B5689" i="2"/>
  <c r="C5689" i="2" s="1"/>
  <c r="F5688" i="2"/>
  <c r="B5688" i="2"/>
  <c r="C5688" i="2" s="1"/>
  <c r="F5687" i="2"/>
  <c r="B5687" i="2"/>
  <c r="C5687" i="2" s="1"/>
  <c r="F5686" i="2"/>
  <c r="B5686" i="2"/>
  <c r="C5686" i="2" s="1"/>
  <c r="F5685" i="2"/>
  <c r="B5685" i="2"/>
  <c r="C5685" i="2" s="1"/>
  <c r="F5684" i="2"/>
  <c r="B5684" i="2"/>
  <c r="C5684" i="2" s="1"/>
  <c r="F5683" i="2"/>
  <c r="B5683" i="2"/>
  <c r="C5683" i="2" s="1"/>
  <c r="F5682" i="2"/>
  <c r="B5682" i="2"/>
  <c r="C5682" i="2" s="1"/>
  <c r="F5681" i="2"/>
  <c r="B5681" i="2"/>
  <c r="C5681" i="2" s="1"/>
  <c r="F5680" i="2"/>
  <c r="B5680" i="2"/>
  <c r="C5680" i="2" s="1"/>
  <c r="F5679" i="2"/>
  <c r="B5679" i="2"/>
  <c r="C5679" i="2" s="1"/>
  <c r="F5678" i="2"/>
  <c r="B5678" i="2"/>
  <c r="C5678" i="2" s="1"/>
  <c r="F5677" i="2"/>
  <c r="B5677" i="2"/>
  <c r="C5677" i="2" s="1"/>
  <c r="F5676" i="2"/>
  <c r="B5676" i="2"/>
  <c r="C5676" i="2" s="1"/>
  <c r="F5675" i="2"/>
  <c r="B5675" i="2"/>
  <c r="C5675" i="2" s="1"/>
  <c r="F5674" i="2"/>
  <c r="B5674" i="2"/>
  <c r="C5674" i="2" s="1"/>
  <c r="F5673" i="2"/>
  <c r="B5673" i="2"/>
  <c r="C5673" i="2" s="1"/>
  <c r="F5672" i="2"/>
  <c r="B5672" i="2"/>
  <c r="C5672" i="2" s="1"/>
  <c r="F5671" i="2"/>
  <c r="B5671" i="2"/>
  <c r="C5671" i="2" s="1"/>
  <c r="F5670" i="2"/>
  <c r="B5670" i="2"/>
  <c r="C5670" i="2" s="1"/>
  <c r="F5669" i="2"/>
  <c r="B5669" i="2"/>
  <c r="C5669" i="2" s="1"/>
  <c r="F5668" i="2"/>
  <c r="B5668" i="2"/>
  <c r="C5668" i="2" s="1"/>
  <c r="F5667" i="2"/>
  <c r="B5667" i="2"/>
  <c r="C5667" i="2" s="1"/>
  <c r="F5666" i="2"/>
  <c r="B5666" i="2"/>
  <c r="C5666" i="2" s="1"/>
  <c r="F5665" i="2"/>
  <c r="B5665" i="2"/>
  <c r="C5665" i="2" s="1"/>
  <c r="F5664" i="2"/>
  <c r="B5664" i="2"/>
  <c r="C5664" i="2" s="1"/>
  <c r="F5663" i="2"/>
  <c r="B5663" i="2"/>
  <c r="C5663" i="2" s="1"/>
  <c r="F5662" i="2"/>
  <c r="B5662" i="2"/>
  <c r="C5662" i="2" s="1"/>
  <c r="F5661" i="2"/>
  <c r="B5661" i="2"/>
  <c r="C5661" i="2" s="1"/>
  <c r="F5660" i="2"/>
  <c r="B5660" i="2"/>
  <c r="C5660" i="2" s="1"/>
  <c r="F5659" i="2"/>
  <c r="B5659" i="2"/>
  <c r="C5659" i="2" s="1"/>
  <c r="F5658" i="2"/>
  <c r="B5658" i="2"/>
  <c r="C5658" i="2" s="1"/>
  <c r="F5657" i="2"/>
  <c r="B5657" i="2"/>
  <c r="C5657" i="2" s="1"/>
  <c r="F5656" i="2"/>
  <c r="B5656" i="2"/>
  <c r="C5656" i="2" s="1"/>
  <c r="F5655" i="2"/>
  <c r="B5655" i="2"/>
  <c r="C5655" i="2" s="1"/>
  <c r="F5654" i="2"/>
  <c r="B5654" i="2"/>
  <c r="C5654" i="2" s="1"/>
  <c r="F5653" i="2"/>
  <c r="B5653" i="2"/>
  <c r="C5653" i="2" s="1"/>
  <c r="F5652" i="2"/>
  <c r="B5652" i="2"/>
  <c r="C5652" i="2" s="1"/>
  <c r="F5651" i="2"/>
  <c r="B5651" i="2"/>
  <c r="C5651" i="2" s="1"/>
  <c r="F5650" i="2"/>
  <c r="B5650" i="2"/>
  <c r="C5650" i="2" s="1"/>
  <c r="F5649" i="2"/>
  <c r="B5649" i="2"/>
  <c r="C5649" i="2" s="1"/>
  <c r="F5648" i="2"/>
  <c r="B5648" i="2"/>
  <c r="C5648" i="2" s="1"/>
  <c r="F5647" i="2"/>
  <c r="B5647" i="2"/>
  <c r="C5647" i="2" s="1"/>
  <c r="F5646" i="2"/>
  <c r="B5646" i="2"/>
  <c r="C5646" i="2" s="1"/>
  <c r="F5645" i="2"/>
  <c r="B5645" i="2"/>
  <c r="C5645" i="2" s="1"/>
  <c r="F5644" i="2"/>
  <c r="B5644" i="2"/>
  <c r="C5644" i="2" s="1"/>
  <c r="F5643" i="2"/>
  <c r="B5643" i="2"/>
  <c r="C5643" i="2" s="1"/>
  <c r="F5642" i="2"/>
  <c r="B5642" i="2"/>
  <c r="C5642" i="2" s="1"/>
  <c r="F5641" i="2"/>
  <c r="B5641" i="2"/>
  <c r="C5641" i="2" s="1"/>
  <c r="F5640" i="2"/>
  <c r="B5640" i="2"/>
  <c r="C5640" i="2" s="1"/>
  <c r="F5639" i="2"/>
  <c r="B5639" i="2"/>
  <c r="C5639" i="2" s="1"/>
  <c r="F5638" i="2"/>
  <c r="B5638" i="2"/>
  <c r="C5638" i="2" s="1"/>
  <c r="F5637" i="2"/>
  <c r="B5637" i="2"/>
  <c r="C5637" i="2" s="1"/>
  <c r="F5636" i="2"/>
  <c r="B5636" i="2"/>
  <c r="C5636" i="2" s="1"/>
  <c r="F5635" i="2"/>
  <c r="B5635" i="2"/>
  <c r="C5635" i="2" s="1"/>
  <c r="F5634" i="2"/>
  <c r="B5634" i="2"/>
  <c r="C5634" i="2" s="1"/>
  <c r="F5633" i="2"/>
  <c r="B5633" i="2"/>
  <c r="C5633" i="2" s="1"/>
  <c r="F5632" i="2"/>
  <c r="B5632" i="2"/>
  <c r="C5632" i="2" s="1"/>
  <c r="F5631" i="2"/>
  <c r="B5631" i="2"/>
  <c r="C5631" i="2" s="1"/>
  <c r="F5630" i="2"/>
  <c r="B5630" i="2"/>
  <c r="C5630" i="2" s="1"/>
  <c r="F5629" i="2"/>
  <c r="B5629" i="2"/>
  <c r="C5629" i="2" s="1"/>
  <c r="F5628" i="2"/>
  <c r="B5628" i="2"/>
  <c r="C5628" i="2" s="1"/>
  <c r="F5627" i="2"/>
  <c r="B5627" i="2"/>
  <c r="C5627" i="2" s="1"/>
  <c r="F5626" i="2"/>
  <c r="B5626" i="2"/>
  <c r="C5626" i="2" s="1"/>
  <c r="F5625" i="2"/>
  <c r="B5625" i="2"/>
  <c r="C5625" i="2" s="1"/>
  <c r="F5624" i="2"/>
  <c r="B5624" i="2"/>
  <c r="C5624" i="2" s="1"/>
  <c r="F5623" i="2"/>
  <c r="B5623" i="2"/>
  <c r="C5623" i="2" s="1"/>
  <c r="F5622" i="2"/>
  <c r="B5622" i="2"/>
  <c r="C5622" i="2" s="1"/>
  <c r="F5621" i="2"/>
  <c r="B5621" i="2"/>
  <c r="C5621" i="2" s="1"/>
  <c r="F5620" i="2"/>
  <c r="B5620" i="2"/>
  <c r="C5620" i="2" s="1"/>
  <c r="F5619" i="2"/>
  <c r="B5619" i="2"/>
  <c r="C5619" i="2" s="1"/>
  <c r="F5618" i="2"/>
  <c r="B5618" i="2"/>
  <c r="C5618" i="2" s="1"/>
  <c r="F5617" i="2"/>
  <c r="B5617" i="2"/>
  <c r="C5617" i="2" s="1"/>
  <c r="F5616" i="2"/>
  <c r="B5616" i="2"/>
  <c r="C5616" i="2" s="1"/>
  <c r="F5615" i="2"/>
  <c r="B5615" i="2"/>
  <c r="C5615" i="2" s="1"/>
  <c r="F5614" i="2"/>
  <c r="B5614" i="2"/>
  <c r="C5614" i="2" s="1"/>
  <c r="F5613" i="2"/>
  <c r="B5613" i="2"/>
  <c r="C5613" i="2" s="1"/>
  <c r="F5612" i="2"/>
  <c r="B5612" i="2"/>
  <c r="C5612" i="2" s="1"/>
  <c r="F5611" i="2"/>
  <c r="B5611" i="2"/>
  <c r="C5611" i="2" s="1"/>
  <c r="F5610" i="2"/>
  <c r="B5610" i="2"/>
  <c r="C5610" i="2" s="1"/>
  <c r="F5609" i="2"/>
  <c r="B5609" i="2"/>
  <c r="C5609" i="2" s="1"/>
  <c r="F5608" i="2"/>
  <c r="B5608" i="2"/>
  <c r="C5608" i="2" s="1"/>
  <c r="F5607" i="2"/>
  <c r="B5607" i="2"/>
  <c r="C5607" i="2" s="1"/>
  <c r="F5606" i="2"/>
  <c r="B5606" i="2"/>
  <c r="C5606" i="2" s="1"/>
  <c r="F5605" i="2"/>
  <c r="B5605" i="2"/>
  <c r="C5605" i="2" s="1"/>
  <c r="F5604" i="2"/>
  <c r="B5604" i="2"/>
  <c r="C5604" i="2" s="1"/>
  <c r="F5603" i="2"/>
  <c r="B5603" i="2"/>
  <c r="C5603" i="2" s="1"/>
  <c r="F5602" i="2"/>
  <c r="B5602" i="2"/>
  <c r="C5602" i="2" s="1"/>
  <c r="F5601" i="2"/>
  <c r="B5601" i="2"/>
  <c r="C5601" i="2" s="1"/>
  <c r="F5600" i="2"/>
  <c r="B5600" i="2"/>
  <c r="C5600" i="2" s="1"/>
  <c r="F5599" i="2"/>
  <c r="B5599" i="2"/>
  <c r="C5599" i="2" s="1"/>
  <c r="F5598" i="2"/>
  <c r="B5598" i="2"/>
  <c r="C5598" i="2" s="1"/>
  <c r="F5597" i="2"/>
  <c r="B5597" i="2"/>
  <c r="C5597" i="2" s="1"/>
  <c r="F5596" i="2"/>
  <c r="B5596" i="2"/>
  <c r="C5596" i="2" s="1"/>
  <c r="F5595" i="2"/>
  <c r="B5595" i="2"/>
  <c r="C5595" i="2" s="1"/>
  <c r="F5594" i="2"/>
  <c r="B5594" i="2"/>
  <c r="C5594" i="2" s="1"/>
  <c r="F5593" i="2"/>
  <c r="B5593" i="2"/>
  <c r="C5593" i="2" s="1"/>
  <c r="F5592" i="2"/>
  <c r="B5592" i="2"/>
  <c r="C5592" i="2" s="1"/>
  <c r="F5591" i="2"/>
  <c r="B5591" i="2"/>
  <c r="C5591" i="2" s="1"/>
  <c r="F5590" i="2"/>
  <c r="B5590" i="2"/>
  <c r="C5590" i="2" s="1"/>
  <c r="F5589" i="2"/>
  <c r="B5589" i="2"/>
  <c r="C5589" i="2" s="1"/>
  <c r="F5588" i="2"/>
  <c r="B5588" i="2"/>
  <c r="C5588" i="2" s="1"/>
  <c r="F5587" i="2"/>
  <c r="B5587" i="2"/>
  <c r="C5587" i="2" s="1"/>
  <c r="F5586" i="2"/>
  <c r="B5586" i="2"/>
  <c r="C5586" i="2" s="1"/>
  <c r="F5585" i="2"/>
  <c r="B5585" i="2"/>
  <c r="C5585" i="2" s="1"/>
  <c r="F5584" i="2"/>
  <c r="B5584" i="2"/>
  <c r="C5584" i="2" s="1"/>
  <c r="F5583" i="2"/>
  <c r="B5583" i="2"/>
  <c r="C5583" i="2" s="1"/>
  <c r="F5582" i="2"/>
  <c r="B5582" i="2"/>
  <c r="C5582" i="2" s="1"/>
  <c r="F5581" i="2"/>
  <c r="B5581" i="2"/>
  <c r="C5581" i="2" s="1"/>
  <c r="F5580" i="2"/>
  <c r="B5580" i="2"/>
  <c r="C5580" i="2" s="1"/>
  <c r="F5579" i="2"/>
  <c r="B5579" i="2"/>
  <c r="C5579" i="2" s="1"/>
  <c r="F5578" i="2"/>
  <c r="B5578" i="2"/>
  <c r="C5578" i="2" s="1"/>
  <c r="F5577" i="2"/>
  <c r="B5577" i="2"/>
  <c r="C5577" i="2" s="1"/>
  <c r="F5576" i="2"/>
  <c r="B5576" i="2"/>
  <c r="C5576" i="2" s="1"/>
  <c r="F5575" i="2"/>
  <c r="B5575" i="2"/>
  <c r="C5575" i="2" s="1"/>
  <c r="F5574" i="2"/>
  <c r="B5574" i="2"/>
  <c r="C5574" i="2" s="1"/>
  <c r="F5573" i="2"/>
  <c r="B5573" i="2"/>
  <c r="C5573" i="2" s="1"/>
  <c r="F5572" i="2"/>
  <c r="B5572" i="2"/>
  <c r="C5572" i="2" s="1"/>
  <c r="F5571" i="2"/>
  <c r="B5571" i="2"/>
  <c r="C5571" i="2" s="1"/>
  <c r="F5570" i="2"/>
  <c r="B5570" i="2"/>
  <c r="C5570" i="2" s="1"/>
  <c r="F5569" i="2"/>
  <c r="B5569" i="2"/>
  <c r="C5569" i="2" s="1"/>
  <c r="F5568" i="2"/>
  <c r="B5568" i="2"/>
  <c r="C5568" i="2" s="1"/>
  <c r="F5567" i="2"/>
  <c r="B5567" i="2"/>
  <c r="C5567" i="2" s="1"/>
  <c r="F5566" i="2"/>
  <c r="B5566" i="2"/>
  <c r="C5566" i="2" s="1"/>
  <c r="F5565" i="2"/>
  <c r="B5565" i="2"/>
  <c r="C5565" i="2" s="1"/>
  <c r="F5564" i="2"/>
  <c r="B5564" i="2"/>
  <c r="C5564" i="2" s="1"/>
  <c r="F5563" i="2"/>
  <c r="B5563" i="2"/>
  <c r="C5563" i="2" s="1"/>
  <c r="F5562" i="2"/>
  <c r="B5562" i="2"/>
  <c r="C5562" i="2" s="1"/>
  <c r="F5561" i="2"/>
  <c r="B5561" i="2"/>
  <c r="C5561" i="2" s="1"/>
  <c r="F5560" i="2"/>
  <c r="B5560" i="2"/>
  <c r="C5560" i="2" s="1"/>
  <c r="F5559" i="2"/>
  <c r="B5559" i="2"/>
  <c r="C5559" i="2" s="1"/>
  <c r="F5558" i="2"/>
  <c r="B5558" i="2"/>
  <c r="C5558" i="2" s="1"/>
  <c r="F5557" i="2"/>
  <c r="B5557" i="2"/>
  <c r="C5557" i="2" s="1"/>
  <c r="F5556" i="2"/>
  <c r="B5556" i="2"/>
  <c r="C5556" i="2" s="1"/>
  <c r="F5555" i="2"/>
  <c r="B5555" i="2"/>
  <c r="C5555" i="2" s="1"/>
  <c r="F5554" i="2"/>
  <c r="B5554" i="2"/>
  <c r="C5554" i="2" s="1"/>
  <c r="F5553" i="2"/>
  <c r="B5553" i="2"/>
  <c r="C5553" i="2" s="1"/>
  <c r="F5552" i="2"/>
  <c r="B5552" i="2"/>
  <c r="C5552" i="2" s="1"/>
  <c r="F5551" i="2"/>
  <c r="B5551" i="2"/>
  <c r="C5551" i="2" s="1"/>
  <c r="F5550" i="2"/>
  <c r="B5550" i="2"/>
  <c r="C5550" i="2" s="1"/>
  <c r="F5549" i="2"/>
  <c r="B5549" i="2"/>
  <c r="C5549" i="2" s="1"/>
  <c r="F5548" i="2"/>
  <c r="B5548" i="2"/>
  <c r="C5548" i="2" s="1"/>
  <c r="F5547" i="2"/>
  <c r="B5547" i="2"/>
  <c r="C5547" i="2" s="1"/>
  <c r="F5546" i="2"/>
  <c r="B5546" i="2"/>
  <c r="C5546" i="2" s="1"/>
  <c r="F5545" i="2"/>
  <c r="B5545" i="2"/>
  <c r="C5545" i="2" s="1"/>
  <c r="F5544" i="2"/>
  <c r="B5544" i="2"/>
  <c r="C5544" i="2" s="1"/>
  <c r="F5543" i="2"/>
  <c r="B5543" i="2"/>
  <c r="C5543" i="2" s="1"/>
  <c r="F5542" i="2"/>
  <c r="B5542" i="2"/>
  <c r="C5542" i="2" s="1"/>
  <c r="F5541" i="2"/>
  <c r="B5541" i="2"/>
  <c r="C5541" i="2" s="1"/>
  <c r="F5540" i="2"/>
  <c r="B5540" i="2"/>
  <c r="C5540" i="2" s="1"/>
  <c r="F5539" i="2"/>
  <c r="B5539" i="2"/>
  <c r="C5539" i="2" s="1"/>
  <c r="F5538" i="2"/>
  <c r="B5538" i="2"/>
  <c r="C5538" i="2" s="1"/>
  <c r="F5537" i="2"/>
  <c r="B5537" i="2"/>
  <c r="C5537" i="2" s="1"/>
  <c r="F5536" i="2"/>
  <c r="B5536" i="2"/>
  <c r="C5536" i="2" s="1"/>
  <c r="F5535" i="2"/>
  <c r="B5535" i="2"/>
  <c r="C5535" i="2" s="1"/>
  <c r="F5534" i="2"/>
  <c r="B5534" i="2"/>
  <c r="C5534" i="2" s="1"/>
  <c r="F5533" i="2"/>
  <c r="B5533" i="2"/>
  <c r="C5533" i="2" s="1"/>
  <c r="F5532" i="2"/>
  <c r="B5532" i="2"/>
  <c r="C5532" i="2" s="1"/>
  <c r="F5531" i="2"/>
  <c r="B5531" i="2"/>
  <c r="C5531" i="2" s="1"/>
  <c r="F5530" i="2"/>
  <c r="B5530" i="2"/>
  <c r="C5530" i="2" s="1"/>
  <c r="F5529" i="2"/>
  <c r="B5529" i="2"/>
  <c r="C5529" i="2" s="1"/>
  <c r="F5528" i="2"/>
  <c r="B5528" i="2"/>
  <c r="C5528" i="2" s="1"/>
  <c r="F5527" i="2"/>
  <c r="B5527" i="2"/>
  <c r="C5527" i="2" s="1"/>
  <c r="F5526" i="2"/>
  <c r="B5526" i="2"/>
  <c r="C5526" i="2" s="1"/>
  <c r="F5525" i="2"/>
  <c r="B5525" i="2"/>
  <c r="C5525" i="2" s="1"/>
  <c r="F5524" i="2"/>
  <c r="B5524" i="2"/>
  <c r="C5524" i="2" s="1"/>
  <c r="F5523" i="2"/>
  <c r="B5523" i="2"/>
  <c r="C5523" i="2" s="1"/>
  <c r="F5522" i="2"/>
  <c r="B5522" i="2"/>
  <c r="C5522" i="2" s="1"/>
  <c r="F5521" i="2"/>
  <c r="B5521" i="2"/>
  <c r="C5521" i="2" s="1"/>
  <c r="F5520" i="2"/>
  <c r="B5520" i="2"/>
  <c r="C5520" i="2" s="1"/>
  <c r="F5519" i="2"/>
  <c r="B5519" i="2"/>
  <c r="C5519" i="2" s="1"/>
  <c r="F5518" i="2"/>
  <c r="B5518" i="2"/>
  <c r="C5518" i="2" s="1"/>
  <c r="F5517" i="2"/>
  <c r="B5517" i="2"/>
  <c r="C5517" i="2" s="1"/>
  <c r="F5516" i="2"/>
  <c r="B5516" i="2"/>
  <c r="C5516" i="2" s="1"/>
  <c r="F5515" i="2"/>
  <c r="B5515" i="2"/>
  <c r="C5515" i="2" s="1"/>
  <c r="F5514" i="2"/>
  <c r="B5514" i="2"/>
  <c r="C5514" i="2" s="1"/>
  <c r="F5513" i="2"/>
  <c r="B5513" i="2"/>
  <c r="C5513" i="2" s="1"/>
  <c r="F5512" i="2"/>
  <c r="B5512" i="2"/>
  <c r="C5512" i="2" s="1"/>
  <c r="F5511" i="2"/>
  <c r="B5511" i="2"/>
  <c r="C5511" i="2" s="1"/>
  <c r="F5510" i="2"/>
  <c r="B5510" i="2"/>
  <c r="C5510" i="2" s="1"/>
  <c r="F5509" i="2"/>
  <c r="B5509" i="2"/>
  <c r="C5509" i="2" s="1"/>
  <c r="F5508" i="2"/>
  <c r="B5508" i="2"/>
  <c r="C5508" i="2" s="1"/>
  <c r="F5507" i="2"/>
  <c r="B5507" i="2"/>
  <c r="C5507" i="2" s="1"/>
  <c r="F5506" i="2"/>
  <c r="B5506" i="2"/>
  <c r="C5506" i="2" s="1"/>
  <c r="F5505" i="2"/>
  <c r="B5505" i="2"/>
  <c r="C5505" i="2" s="1"/>
  <c r="F5504" i="2"/>
  <c r="B5504" i="2"/>
  <c r="C5504" i="2" s="1"/>
  <c r="F5503" i="2"/>
  <c r="B5503" i="2"/>
  <c r="C5503" i="2" s="1"/>
  <c r="F5502" i="2"/>
  <c r="B5502" i="2"/>
  <c r="C5502" i="2" s="1"/>
  <c r="F5501" i="2"/>
  <c r="B5501" i="2"/>
  <c r="C5501" i="2" s="1"/>
  <c r="F5500" i="2"/>
  <c r="B5500" i="2"/>
  <c r="C5500" i="2" s="1"/>
  <c r="F5499" i="2"/>
  <c r="B5499" i="2"/>
  <c r="C5499" i="2" s="1"/>
  <c r="F5498" i="2"/>
  <c r="B5498" i="2"/>
  <c r="C5498" i="2" s="1"/>
  <c r="F5497" i="2"/>
  <c r="B5497" i="2"/>
  <c r="C5497" i="2" s="1"/>
  <c r="F5496" i="2"/>
  <c r="B5496" i="2"/>
  <c r="C5496" i="2" s="1"/>
  <c r="F5495" i="2"/>
  <c r="B5495" i="2"/>
  <c r="C5495" i="2" s="1"/>
  <c r="F5494" i="2"/>
  <c r="B5494" i="2"/>
  <c r="C5494" i="2" s="1"/>
  <c r="F5493" i="2"/>
  <c r="B5493" i="2"/>
  <c r="C5493" i="2" s="1"/>
  <c r="F5492" i="2"/>
  <c r="B5492" i="2"/>
  <c r="C5492" i="2" s="1"/>
  <c r="F5491" i="2"/>
  <c r="B5491" i="2"/>
  <c r="C5491" i="2" s="1"/>
  <c r="F5490" i="2"/>
  <c r="B5490" i="2"/>
  <c r="C5490" i="2" s="1"/>
  <c r="F5489" i="2"/>
  <c r="B5489" i="2"/>
  <c r="C5489" i="2" s="1"/>
  <c r="F5488" i="2"/>
  <c r="B5488" i="2"/>
  <c r="C5488" i="2" s="1"/>
  <c r="F5487" i="2"/>
  <c r="B5487" i="2"/>
  <c r="C5487" i="2" s="1"/>
  <c r="F5486" i="2"/>
  <c r="B5486" i="2"/>
  <c r="C5486" i="2" s="1"/>
  <c r="F5485" i="2"/>
  <c r="B5485" i="2"/>
  <c r="C5485" i="2" s="1"/>
  <c r="F5484" i="2"/>
  <c r="B5484" i="2"/>
  <c r="C5484" i="2" s="1"/>
  <c r="F5483" i="2"/>
  <c r="B5483" i="2"/>
  <c r="C5483" i="2" s="1"/>
  <c r="F5482" i="2"/>
  <c r="B5482" i="2"/>
  <c r="C5482" i="2" s="1"/>
  <c r="F5481" i="2"/>
  <c r="B5481" i="2"/>
  <c r="C5481" i="2" s="1"/>
  <c r="F5480" i="2"/>
  <c r="B5480" i="2"/>
  <c r="C5480" i="2" s="1"/>
  <c r="F5479" i="2"/>
  <c r="B5479" i="2"/>
  <c r="C5479" i="2" s="1"/>
  <c r="F5478" i="2"/>
  <c r="B5478" i="2"/>
  <c r="C5478" i="2" s="1"/>
  <c r="F5477" i="2"/>
  <c r="B5477" i="2"/>
  <c r="C5477" i="2" s="1"/>
  <c r="F5476" i="2"/>
  <c r="B5476" i="2"/>
  <c r="C5476" i="2" s="1"/>
  <c r="F5475" i="2"/>
  <c r="B5475" i="2"/>
  <c r="C5475" i="2" s="1"/>
  <c r="F5474" i="2"/>
  <c r="B5474" i="2"/>
  <c r="C5474" i="2" s="1"/>
  <c r="F5473" i="2"/>
  <c r="B5473" i="2"/>
  <c r="C5473" i="2" s="1"/>
  <c r="F5472" i="2"/>
  <c r="B5472" i="2"/>
  <c r="C5472" i="2" s="1"/>
  <c r="F5471" i="2"/>
  <c r="B5471" i="2"/>
  <c r="C5471" i="2" s="1"/>
  <c r="F5470" i="2"/>
  <c r="B5470" i="2"/>
  <c r="C5470" i="2" s="1"/>
  <c r="F5469" i="2"/>
  <c r="B5469" i="2"/>
  <c r="C5469" i="2" s="1"/>
  <c r="F5468" i="2"/>
  <c r="B5468" i="2"/>
  <c r="C5468" i="2" s="1"/>
  <c r="F5467" i="2"/>
  <c r="B5467" i="2"/>
  <c r="C5467" i="2" s="1"/>
  <c r="F5466" i="2"/>
  <c r="B5466" i="2"/>
  <c r="C5466" i="2" s="1"/>
  <c r="F5465" i="2"/>
  <c r="B5465" i="2"/>
  <c r="C5465" i="2" s="1"/>
  <c r="F5464" i="2"/>
  <c r="B5464" i="2"/>
  <c r="C5464" i="2" s="1"/>
  <c r="F5463" i="2"/>
  <c r="B5463" i="2"/>
  <c r="C5463" i="2" s="1"/>
  <c r="F5462" i="2"/>
  <c r="B5462" i="2"/>
  <c r="C5462" i="2" s="1"/>
  <c r="F5461" i="2"/>
  <c r="B5461" i="2"/>
  <c r="C5461" i="2" s="1"/>
  <c r="F5460" i="2"/>
  <c r="B5460" i="2"/>
  <c r="C5460" i="2" s="1"/>
  <c r="F5459" i="2"/>
  <c r="B5459" i="2"/>
  <c r="C5459" i="2" s="1"/>
  <c r="F5458" i="2"/>
  <c r="B5458" i="2"/>
  <c r="C5458" i="2" s="1"/>
  <c r="F5457" i="2"/>
  <c r="B5457" i="2"/>
  <c r="C5457" i="2" s="1"/>
  <c r="F5456" i="2"/>
  <c r="B5456" i="2"/>
  <c r="C5456" i="2" s="1"/>
  <c r="F5455" i="2"/>
  <c r="B5455" i="2"/>
  <c r="C5455" i="2" s="1"/>
  <c r="F5454" i="2"/>
  <c r="B5454" i="2"/>
  <c r="C5454" i="2" s="1"/>
  <c r="F5453" i="2"/>
  <c r="B5453" i="2"/>
  <c r="C5453" i="2" s="1"/>
  <c r="F5452" i="2"/>
  <c r="B5452" i="2"/>
  <c r="C5452" i="2" s="1"/>
  <c r="F5451" i="2"/>
  <c r="B5451" i="2"/>
  <c r="C5451" i="2" s="1"/>
  <c r="F5450" i="2"/>
  <c r="B5450" i="2"/>
  <c r="C5450" i="2" s="1"/>
  <c r="F5449" i="2"/>
  <c r="B5449" i="2"/>
  <c r="C5449" i="2" s="1"/>
  <c r="F5448" i="2"/>
  <c r="B5448" i="2"/>
  <c r="C5448" i="2" s="1"/>
  <c r="F5447" i="2"/>
  <c r="B5447" i="2"/>
  <c r="C5447" i="2" s="1"/>
  <c r="F5446" i="2"/>
  <c r="B5446" i="2"/>
  <c r="C5446" i="2" s="1"/>
  <c r="F5445" i="2"/>
  <c r="B5445" i="2"/>
  <c r="C5445" i="2" s="1"/>
  <c r="F5444" i="2"/>
  <c r="B5444" i="2"/>
  <c r="C5444" i="2" s="1"/>
  <c r="F5443" i="2"/>
  <c r="B5443" i="2"/>
  <c r="C5443" i="2" s="1"/>
  <c r="F5442" i="2"/>
  <c r="B5442" i="2"/>
  <c r="C5442" i="2" s="1"/>
  <c r="F5441" i="2"/>
  <c r="B5441" i="2"/>
  <c r="C5441" i="2" s="1"/>
  <c r="F5440" i="2"/>
  <c r="B5440" i="2"/>
  <c r="C5440" i="2" s="1"/>
  <c r="F5439" i="2"/>
  <c r="B5439" i="2"/>
  <c r="C5439" i="2" s="1"/>
  <c r="F5438" i="2"/>
  <c r="B5438" i="2"/>
  <c r="C5438" i="2" s="1"/>
  <c r="F5437" i="2"/>
  <c r="B5437" i="2"/>
  <c r="C5437" i="2" s="1"/>
  <c r="F5436" i="2"/>
  <c r="B5436" i="2"/>
  <c r="C5436" i="2" s="1"/>
  <c r="F5435" i="2"/>
  <c r="B5435" i="2"/>
  <c r="C5435" i="2" s="1"/>
  <c r="F5434" i="2"/>
  <c r="B5434" i="2"/>
  <c r="C5434" i="2" s="1"/>
  <c r="F5433" i="2"/>
  <c r="B5433" i="2"/>
  <c r="C5433" i="2" s="1"/>
  <c r="F5432" i="2"/>
  <c r="B5432" i="2"/>
  <c r="C5432" i="2" s="1"/>
  <c r="F5431" i="2"/>
  <c r="B5431" i="2"/>
  <c r="C5431" i="2" s="1"/>
  <c r="F5430" i="2"/>
  <c r="B5430" i="2"/>
  <c r="C5430" i="2" s="1"/>
  <c r="F5429" i="2"/>
  <c r="B5429" i="2"/>
  <c r="C5429" i="2" s="1"/>
  <c r="F5428" i="2"/>
  <c r="B5428" i="2"/>
  <c r="C5428" i="2" s="1"/>
  <c r="F5427" i="2"/>
  <c r="B5427" i="2"/>
  <c r="C5427" i="2" s="1"/>
  <c r="F5426" i="2"/>
  <c r="B5426" i="2"/>
  <c r="C5426" i="2" s="1"/>
  <c r="F5425" i="2"/>
  <c r="B5425" i="2"/>
  <c r="C5425" i="2" s="1"/>
  <c r="F5424" i="2"/>
  <c r="B5424" i="2"/>
  <c r="C5424" i="2" s="1"/>
  <c r="F5423" i="2"/>
  <c r="B5423" i="2"/>
  <c r="C5423" i="2" s="1"/>
  <c r="F5422" i="2"/>
  <c r="B5422" i="2"/>
  <c r="C5422" i="2" s="1"/>
  <c r="F5421" i="2"/>
  <c r="B5421" i="2"/>
  <c r="C5421" i="2" s="1"/>
  <c r="F5420" i="2"/>
  <c r="B5420" i="2"/>
  <c r="C5420" i="2" s="1"/>
  <c r="F5419" i="2"/>
  <c r="B5419" i="2"/>
  <c r="C5419" i="2" s="1"/>
  <c r="F5418" i="2"/>
  <c r="B5418" i="2"/>
  <c r="C5418" i="2" s="1"/>
  <c r="F5417" i="2"/>
  <c r="B5417" i="2"/>
  <c r="C5417" i="2" s="1"/>
  <c r="F5416" i="2"/>
  <c r="B5416" i="2"/>
  <c r="C5416" i="2" s="1"/>
  <c r="F5415" i="2"/>
  <c r="B5415" i="2"/>
  <c r="C5415" i="2" s="1"/>
  <c r="F5414" i="2"/>
  <c r="B5414" i="2"/>
  <c r="C5414" i="2" s="1"/>
  <c r="F5413" i="2"/>
  <c r="B5413" i="2"/>
  <c r="C5413" i="2" s="1"/>
  <c r="F5412" i="2"/>
  <c r="B5412" i="2"/>
  <c r="C5412" i="2" s="1"/>
  <c r="F5411" i="2"/>
  <c r="B5411" i="2"/>
  <c r="C5411" i="2" s="1"/>
  <c r="F5410" i="2"/>
  <c r="B5410" i="2"/>
  <c r="C5410" i="2" s="1"/>
  <c r="F5409" i="2"/>
  <c r="B5409" i="2"/>
  <c r="C5409" i="2" s="1"/>
  <c r="F5408" i="2"/>
  <c r="B5408" i="2"/>
  <c r="C5408" i="2" s="1"/>
  <c r="F5407" i="2"/>
  <c r="B5407" i="2"/>
  <c r="C5407" i="2" s="1"/>
  <c r="F5406" i="2"/>
  <c r="B5406" i="2"/>
  <c r="C5406" i="2" s="1"/>
  <c r="F5405" i="2"/>
  <c r="B5405" i="2"/>
  <c r="C5405" i="2" s="1"/>
  <c r="F5404" i="2"/>
  <c r="B5404" i="2"/>
  <c r="C5404" i="2" s="1"/>
  <c r="F5403" i="2"/>
  <c r="B5403" i="2"/>
  <c r="C5403" i="2" s="1"/>
  <c r="F5402" i="2"/>
  <c r="B5402" i="2"/>
  <c r="C5402" i="2" s="1"/>
  <c r="F5401" i="2"/>
  <c r="B5401" i="2"/>
  <c r="C5401" i="2" s="1"/>
  <c r="F5400" i="2"/>
  <c r="B5400" i="2"/>
  <c r="C5400" i="2" s="1"/>
  <c r="F5399" i="2"/>
  <c r="B5399" i="2"/>
  <c r="C5399" i="2" s="1"/>
  <c r="F5398" i="2"/>
  <c r="B5398" i="2"/>
  <c r="C5398" i="2" s="1"/>
  <c r="F5397" i="2"/>
  <c r="B5397" i="2"/>
  <c r="C5397" i="2" s="1"/>
  <c r="F5396" i="2"/>
  <c r="B5396" i="2"/>
  <c r="C5396" i="2" s="1"/>
  <c r="F5395" i="2"/>
  <c r="B5395" i="2"/>
  <c r="C5395" i="2" s="1"/>
  <c r="F5394" i="2"/>
  <c r="B5394" i="2"/>
  <c r="C5394" i="2" s="1"/>
  <c r="F5393" i="2"/>
  <c r="B5393" i="2"/>
  <c r="C5393" i="2" s="1"/>
  <c r="F5392" i="2"/>
  <c r="B5392" i="2"/>
  <c r="C5392" i="2" s="1"/>
  <c r="F5391" i="2"/>
  <c r="B5391" i="2"/>
  <c r="C5391" i="2" s="1"/>
  <c r="F5390" i="2"/>
  <c r="B5390" i="2"/>
  <c r="C5390" i="2" s="1"/>
  <c r="F5389" i="2"/>
  <c r="B5389" i="2"/>
  <c r="C5389" i="2" s="1"/>
  <c r="F5388" i="2"/>
  <c r="B5388" i="2"/>
  <c r="C5388" i="2" s="1"/>
  <c r="F5387" i="2"/>
  <c r="B5387" i="2"/>
  <c r="C5387" i="2" s="1"/>
  <c r="F5386" i="2"/>
  <c r="B5386" i="2"/>
  <c r="C5386" i="2" s="1"/>
  <c r="F5385" i="2"/>
  <c r="B5385" i="2"/>
  <c r="C5385" i="2" s="1"/>
  <c r="F5384" i="2"/>
  <c r="B5384" i="2"/>
  <c r="C5384" i="2" s="1"/>
  <c r="F5383" i="2"/>
  <c r="B5383" i="2"/>
  <c r="C5383" i="2" s="1"/>
  <c r="F5382" i="2"/>
  <c r="B5382" i="2"/>
  <c r="C5382" i="2" s="1"/>
  <c r="F5381" i="2"/>
  <c r="B5381" i="2"/>
  <c r="C5381" i="2" s="1"/>
  <c r="F5380" i="2"/>
  <c r="B5380" i="2"/>
  <c r="C5380" i="2" s="1"/>
  <c r="F5379" i="2"/>
  <c r="B5379" i="2"/>
  <c r="C5379" i="2" s="1"/>
  <c r="F5378" i="2"/>
  <c r="B5378" i="2"/>
  <c r="C5378" i="2" s="1"/>
  <c r="F5377" i="2"/>
  <c r="B5377" i="2"/>
  <c r="C5377" i="2" s="1"/>
  <c r="F5376" i="2"/>
  <c r="B5376" i="2"/>
  <c r="C5376" i="2" s="1"/>
  <c r="F5375" i="2"/>
  <c r="B5375" i="2"/>
  <c r="C5375" i="2" s="1"/>
  <c r="F5374" i="2"/>
  <c r="B5374" i="2"/>
  <c r="C5374" i="2" s="1"/>
  <c r="F5373" i="2"/>
  <c r="B5373" i="2"/>
  <c r="C5373" i="2" s="1"/>
  <c r="F5372" i="2"/>
  <c r="B5372" i="2"/>
  <c r="C5372" i="2" s="1"/>
  <c r="F5371" i="2"/>
  <c r="B5371" i="2"/>
  <c r="C5371" i="2" s="1"/>
  <c r="F5370" i="2"/>
  <c r="B5370" i="2"/>
  <c r="C5370" i="2" s="1"/>
  <c r="F5369" i="2"/>
  <c r="B5369" i="2"/>
  <c r="C5369" i="2" s="1"/>
  <c r="F5368" i="2"/>
  <c r="B5368" i="2"/>
  <c r="C5368" i="2" s="1"/>
  <c r="F5367" i="2"/>
  <c r="B5367" i="2"/>
  <c r="C5367" i="2" s="1"/>
  <c r="F5366" i="2"/>
  <c r="B5366" i="2"/>
  <c r="C5366" i="2" s="1"/>
  <c r="F5365" i="2"/>
  <c r="B5365" i="2"/>
  <c r="C5365" i="2" s="1"/>
  <c r="F5364" i="2"/>
  <c r="B5364" i="2"/>
  <c r="C5364" i="2" s="1"/>
  <c r="F5363" i="2"/>
  <c r="B5363" i="2"/>
  <c r="C5363" i="2" s="1"/>
  <c r="F5362" i="2"/>
  <c r="B5362" i="2"/>
  <c r="C5362" i="2" s="1"/>
  <c r="F5361" i="2"/>
  <c r="B5361" i="2"/>
  <c r="C5361" i="2" s="1"/>
  <c r="F5360" i="2"/>
  <c r="B5360" i="2"/>
  <c r="C5360" i="2" s="1"/>
  <c r="F5359" i="2"/>
  <c r="B5359" i="2"/>
  <c r="C5359" i="2" s="1"/>
  <c r="F5358" i="2"/>
  <c r="B5358" i="2"/>
  <c r="C5358" i="2" s="1"/>
  <c r="F5357" i="2"/>
  <c r="B5357" i="2"/>
  <c r="C5357" i="2" s="1"/>
  <c r="F5356" i="2"/>
  <c r="B5356" i="2"/>
  <c r="C5356" i="2" s="1"/>
  <c r="F5355" i="2"/>
  <c r="B5355" i="2"/>
  <c r="C5355" i="2" s="1"/>
  <c r="F5354" i="2"/>
  <c r="B5354" i="2"/>
  <c r="C5354" i="2" s="1"/>
  <c r="F5353" i="2"/>
  <c r="B5353" i="2"/>
  <c r="C5353" i="2" s="1"/>
  <c r="F5352" i="2"/>
  <c r="B5352" i="2"/>
  <c r="C5352" i="2" s="1"/>
  <c r="F5351" i="2"/>
  <c r="B5351" i="2"/>
  <c r="C5351" i="2" s="1"/>
  <c r="F5350" i="2"/>
  <c r="B5350" i="2"/>
  <c r="C5350" i="2" s="1"/>
  <c r="F5349" i="2"/>
  <c r="B5349" i="2"/>
  <c r="C5349" i="2" s="1"/>
  <c r="F5348" i="2"/>
  <c r="B5348" i="2"/>
  <c r="C5348" i="2" s="1"/>
  <c r="F5347" i="2"/>
  <c r="B5347" i="2"/>
  <c r="C5347" i="2" s="1"/>
  <c r="F5346" i="2"/>
  <c r="B5346" i="2"/>
  <c r="C5346" i="2" s="1"/>
  <c r="F5345" i="2"/>
  <c r="B5345" i="2"/>
  <c r="C5345" i="2" s="1"/>
  <c r="F5344" i="2"/>
  <c r="B5344" i="2"/>
  <c r="C5344" i="2" s="1"/>
  <c r="F5343" i="2"/>
  <c r="B5343" i="2"/>
  <c r="C5343" i="2" s="1"/>
  <c r="F5342" i="2"/>
  <c r="B5342" i="2"/>
  <c r="C5342" i="2" s="1"/>
  <c r="F5341" i="2"/>
  <c r="B5341" i="2"/>
  <c r="C5341" i="2" s="1"/>
  <c r="F5340" i="2"/>
  <c r="B5340" i="2"/>
  <c r="C5340" i="2" s="1"/>
  <c r="F5339" i="2"/>
  <c r="B5339" i="2"/>
  <c r="C5339" i="2" s="1"/>
  <c r="F5338" i="2"/>
  <c r="B5338" i="2"/>
  <c r="C5338" i="2" s="1"/>
  <c r="F5337" i="2"/>
  <c r="B5337" i="2"/>
  <c r="C5337" i="2" s="1"/>
  <c r="F5336" i="2"/>
  <c r="B5336" i="2"/>
  <c r="C5336" i="2" s="1"/>
  <c r="F5335" i="2"/>
  <c r="B5335" i="2"/>
  <c r="C5335" i="2" s="1"/>
  <c r="F5334" i="2"/>
  <c r="B5334" i="2"/>
  <c r="C5334" i="2" s="1"/>
  <c r="F5333" i="2"/>
  <c r="B5333" i="2"/>
  <c r="C5333" i="2" s="1"/>
  <c r="F5332" i="2"/>
  <c r="B5332" i="2"/>
  <c r="C5332" i="2" s="1"/>
  <c r="F5331" i="2"/>
  <c r="B5331" i="2"/>
  <c r="C5331" i="2" s="1"/>
  <c r="F5330" i="2"/>
  <c r="B5330" i="2"/>
  <c r="C5330" i="2" s="1"/>
  <c r="F5329" i="2"/>
  <c r="B5329" i="2"/>
  <c r="C5329" i="2" s="1"/>
  <c r="F5328" i="2"/>
  <c r="B5328" i="2"/>
  <c r="C5328" i="2" s="1"/>
  <c r="F5327" i="2"/>
  <c r="B5327" i="2"/>
  <c r="C5327" i="2" s="1"/>
  <c r="F5326" i="2"/>
  <c r="B5326" i="2"/>
  <c r="C5326" i="2" s="1"/>
  <c r="F5325" i="2"/>
  <c r="B5325" i="2"/>
  <c r="C5325" i="2" s="1"/>
  <c r="F5324" i="2"/>
  <c r="B5324" i="2"/>
  <c r="C5324" i="2" s="1"/>
  <c r="F5323" i="2"/>
  <c r="B5323" i="2"/>
  <c r="C5323" i="2" s="1"/>
  <c r="F5322" i="2"/>
  <c r="B5322" i="2"/>
  <c r="C5322" i="2" s="1"/>
  <c r="F5321" i="2"/>
  <c r="B5321" i="2"/>
  <c r="C5321" i="2" s="1"/>
  <c r="F5320" i="2"/>
  <c r="B5320" i="2"/>
  <c r="C5320" i="2" s="1"/>
  <c r="F5319" i="2"/>
  <c r="B5319" i="2"/>
  <c r="C5319" i="2" s="1"/>
  <c r="F5318" i="2"/>
  <c r="B5318" i="2"/>
  <c r="C5318" i="2" s="1"/>
  <c r="F5317" i="2"/>
  <c r="B5317" i="2"/>
  <c r="C5317" i="2" s="1"/>
  <c r="F5316" i="2"/>
  <c r="B5316" i="2"/>
  <c r="C5316" i="2" s="1"/>
  <c r="F5315" i="2"/>
  <c r="B5315" i="2"/>
  <c r="C5315" i="2" s="1"/>
  <c r="F5314" i="2"/>
  <c r="B5314" i="2"/>
  <c r="C5314" i="2" s="1"/>
  <c r="F5313" i="2"/>
  <c r="B5313" i="2"/>
  <c r="C5313" i="2" s="1"/>
  <c r="F5312" i="2"/>
  <c r="B5312" i="2"/>
  <c r="C5312" i="2" s="1"/>
  <c r="F5311" i="2"/>
  <c r="B5311" i="2"/>
  <c r="C5311" i="2" s="1"/>
  <c r="F5310" i="2"/>
  <c r="B5310" i="2"/>
  <c r="C5310" i="2" s="1"/>
  <c r="F5309" i="2"/>
  <c r="B5309" i="2"/>
  <c r="C5309" i="2" s="1"/>
  <c r="F5308" i="2"/>
  <c r="B5308" i="2"/>
  <c r="C5308" i="2" s="1"/>
  <c r="F5307" i="2"/>
  <c r="B5307" i="2"/>
  <c r="C5307" i="2" s="1"/>
  <c r="F5306" i="2"/>
  <c r="B5306" i="2"/>
  <c r="C5306" i="2" s="1"/>
  <c r="F5305" i="2"/>
  <c r="B5305" i="2"/>
  <c r="C5305" i="2" s="1"/>
  <c r="F5304" i="2"/>
  <c r="B5304" i="2"/>
  <c r="C5304" i="2" s="1"/>
  <c r="F5303" i="2"/>
  <c r="B5303" i="2"/>
  <c r="C5303" i="2" s="1"/>
  <c r="F5302" i="2"/>
  <c r="B5302" i="2"/>
  <c r="C5302" i="2" s="1"/>
  <c r="F5301" i="2"/>
  <c r="B5301" i="2"/>
  <c r="C5301" i="2" s="1"/>
  <c r="F5300" i="2"/>
  <c r="B5300" i="2"/>
  <c r="C5300" i="2" s="1"/>
  <c r="F5299" i="2"/>
  <c r="B5299" i="2"/>
  <c r="C5299" i="2" s="1"/>
  <c r="F5298" i="2"/>
  <c r="B5298" i="2"/>
  <c r="C5298" i="2" s="1"/>
  <c r="F5297" i="2"/>
  <c r="B5297" i="2"/>
  <c r="C5297" i="2" s="1"/>
  <c r="F5296" i="2"/>
  <c r="B5296" i="2"/>
  <c r="C5296" i="2" s="1"/>
  <c r="F5295" i="2"/>
  <c r="B5295" i="2"/>
  <c r="C5295" i="2" s="1"/>
  <c r="F5294" i="2"/>
  <c r="B5294" i="2"/>
  <c r="C5294" i="2" s="1"/>
  <c r="F5293" i="2"/>
  <c r="B5293" i="2"/>
  <c r="C5293" i="2" s="1"/>
  <c r="F5292" i="2"/>
  <c r="B5292" i="2"/>
  <c r="C5292" i="2" s="1"/>
  <c r="F5291" i="2"/>
  <c r="B5291" i="2"/>
  <c r="C5291" i="2" s="1"/>
  <c r="F5290" i="2"/>
  <c r="B5290" i="2"/>
  <c r="C5290" i="2" s="1"/>
  <c r="F5289" i="2"/>
  <c r="B5289" i="2"/>
  <c r="C5289" i="2" s="1"/>
  <c r="F5288" i="2"/>
  <c r="B5288" i="2"/>
  <c r="C5288" i="2" s="1"/>
  <c r="F5287" i="2"/>
  <c r="B5287" i="2"/>
  <c r="C5287" i="2" s="1"/>
  <c r="F5286" i="2"/>
  <c r="B5286" i="2"/>
  <c r="C5286" i="2" s="1"/>
  <c r="F5285" i="2"/>
  <c r="B5285" i="2"/>
  <c r="C5285" i="2" s="1"/>
  <c r="F5284" i="2"/>
  <c r="B5284" i="2"/>
  <c r="C5284" i="2" s="1"/>
  <c r="F5283" i="2"/>
  <c r="B5283" i="2"/>
  <c r="C5283" i="2" s="1"/>
  <c r="F5282" i="2"/>
  <c r="B5282" i="2"/>
  <c r="C5282" i="2" s="1"/>
  <c r="F5281" i="2"/>
  <c r="B5281" i="2"/>
  <c r="C5281" i="2" s="1"/>
  <c r="F5280" i="2"/>
  <c r="B5280" i="2"/>
  <c r="C5280" i="2" s="1"/>
  <c r="F5279" i="2"/>
  <c r="B5279" i="2"/>
  <c r="C5279" i="2" s="1"/>
  <c r="F5278" i="2"/>
  <c r="B5278" i="2"/>
  <c r="C5278" i="2" s="1"/>
  <c r="F5277" i="2"/>
  <c r="B5277" i="2"/>
  <c r="C5277" i="2" s="1"/>
  <c r="F5276" i="2"/>
  <c r="B5276" i="2"/>
  <c r="C5276" i="2" s="1"/>
  <c r="F5275" i="2"/>
  <c r="B5275" i="2"/>
  <c r="C5275" i="2" s="1"/>
  <c r="F5274" i="2"/>
  <c r="B5274" i="2"/>
  <c r="C5274" i="2" s="1"/>
  <c r="F5273" i="2"/>
  <c r="B5273" i="2"/>
  <c r="C5273" i="2" s="1"/>
  <c r="F5272" i="2"/>
  <c r="B5272" i="2"/>
  <c r="C5272" i="2" s="1"/>
  <c r="F5271" i="2"/>
  <c r="B5271" i="2"/>
  <c r="C5271" i="2" s="1"/>
  <c r="F5270" i="2"/>
  <c r="B5270" i="2"/>
  <c r="C5270" i="2" s="1"/>
  <c r="F5269" i="2"/>
  <c r="B5269" i="2"/>
  <c r="C5269" i="2" s="1"/>
  <c r="F5268" i="2"/>
  <c r="B5268" i="2"/>
  <c r="C5268" i="2" s="1"/>
  <c r="F5267" i="2"/>
  <c r="B5267" i="2"/>
  <c r="C5267" i="2" s="1"/>
  <c r="F5266" i="2"/>
  <c r="B5266" i="2"/>
  <c r="C5266" i="2" s="1"/>
  <c r="F5265" i="2"/>
  <c r="B5265" i="2"/>
  <c r="C5265" i="2" s="1"/>
  <c r="F5264" i="2"/>
  <c r="B5264" i="2"/>
  <c r="C5264" i="2" s="1"/>
  <c r="F5263" i="2"/>
  <c r="B5263" i="2"/>
  <c r="C5263" i="2" s="1"/>
  <c r="F5262" i="2"/>
  <c r="B5262" i="2"/>
  <c r="C5262" i="2" s="1"/>
  <c r="F5261" i="2"/>
  <c r="B5261" i="2"/>
  <c r="C5261" i="2" s="1"/>
  <c r="F5260" i="2"/>
  <c r="B5260" i="2"/>
  <c r="C5260" i="2" s="1"/>
  <c r="F5259" i="2"/>
  <c r="B5259" i="2"/>
  <c r="C5259" i="2" s="1"/>
  <c r="F5258" i="2"/>
  <c r="B5258" i="2"/>
  <c r="C5258" i="2" s="1"/>
  <c r="F5257" i="2"/>
  <c r="B5257" i="2"/>
  <c r="C5257" i="2" s="1"/>
  <c r="F5256" i="2"/>
  <c r="B5256" i="2"/>
  <c r="C5256" i="2" s="1"/>
  <c r="F5255" i="2"/>
  <c r="B5255" i="2"/>
  <c r="C5255" i="2" s="1"/>
  <c r="F5254" i="2"/>
  <c r="B5254" i="2"/>
  <c r="C5254" i="2" s="1"/>
  <c r="F5253" i="2"/>
  <c r="B5253" i="2"/>
  <c r="C5253" i="2" s="1"/>
  <c r="F5252" i="2"/>
  <c r="B5252" i="2"/>
  <c r="C5252" i="2" s="1"/>
  <c r="F5251" i="2"/>
  <c r="B5251" i="2"/>
  <c r="C5251" i="2" s="1"/>
  <c r="F5250" i="2"/>
  <c r="B5250" i="2"/>
  <c r="C5250" i="2" s="1"/>
  <c r="F5249" i="2"/>
  <c r="B5249" i="2"/>
  <c r="C5249" i="2" s="1"/>
  <c r="F5248" i="2"/>
  <c r="B5248" i="2"/>
  <c r="C5248" i="2" s="1"/>
  <c r="F5247" i="2"/>
  <c r="B5247" i="2"/>
  <c r="C5247" i="2" s="1"/>
  <c r="F5246" i="2"/>
  <c r="B5246" i="2"/>
  <c r="C5246" i="2" s="1"/>
  <c r="F5245" i="2"/>
  <c r="B5245" i="2"/>
  <c r="C5245" i="2" s="1"/>
  <c r="F5244" i="2"/>
  <c r="B5244" i="2"/>
  <c r="C5244" i="2" s="1"/>
  <c r="F5243" i="2"/>
  <c r="B5243" i="2"/>
  <c r="C5243" i="2" s="1"/>
  <c r="F5242" i="2"/>
  <c r="B5242" i="2"/>
  <c r="C5242" i="2" s="1"/>
  <c r="F5241" i="2"/>
  <c r="B5241" i="2"/>
  <c r="C5241" i="2" s="1"/>
  <c r="F5240" i="2"/>
  <c r="B5240" i="2"/>
  <c r="C5240" i="2" s="1"/>
  <c r="F5239" i="2"/>
  <c r="B5239" i="2"/>
  <c r="C5239" i="2" s="1"/>
  <c r="F5238" i="2"/>
  <c r="B5238" i="2"/>
  <c r="C5238" i="2" s="1"/>
  <c r="F5237" i="2"/>
  <c r="B5237" i="2"/>
  <c r="C5237" i="2" s="1"/>
  <c r="F5236" i="2"/>
  <c r="B5236" i="2"/>
  <c r="C5236" i="2" s="1"/>
  <c r="F5235" i="2"/>
  <c r="B5235" i="2"/>
  <c r="C5235" i="2" s="1"/>
  <c r="F5234" i="2"/>
  <c r="B5234" i="2"/>
  <c r="C5234" i="2" s="1"/>
  <c r="F5233" i="2"/>
  <c r="B5233" i="2"/>
  <c r="C5233" i="2" s="1"/>
  <c r="F5232" i="2"/>
  <c r="B5232" i="2"/>
  <c r="C5232" i="2" s="1"/>
  <c r="F5231" i="2"/>
  <c r="B5231" i="2"/>
  <c r="C5231" i="2" s="1"/>
  <c r="F5230" i="2"/>
  <c r="B5230" i="2"/>
  <c r="C5230" i="2" s="1"/>
  <c r="F5229" i="2"/>
  <c r="B5229" i="2"/>
  <c r="C5229" i="2" s="1"/>
  <c r="F5228" i="2"/>
  <c r="B5228" i="2"/>
  <c r="C5228" i="2" s="1"/>
  <c r="F5227" i="2"/>
  <c r="B5227" i="2"/>
  <c r="C5227" i="2" s="1"/>
  <c r="F5226" i="2"/>
  <c r="B5226" i="2"/>
  <c r="C5226" i="2" s="1"/>
  <c r="F5225" i="2"/>
  <c r="B5225" i="2"/>
  <c r="C5225" i="2" s="1"/>
  <c r="F5224" i="2"/>
  <c r="B5224" i="2"/>
  <c r="C5224" i="2" s="1"/>
  <c r="F5223" i="2"/>
  <c r="B5223" i="2"/>
  <c r="C5223" i="2" s="1"/>
  <c r="F5222" i="2"/>
  <c r="B5222" i="2"/>
  <c r="C5222" i="2" s="1"/>
  <c r="F5221" i="2"/>
  <c r="B5221" i="2"/>
  <c r="C5221" i="2" s="1"/>
  <c r="F5220" i="2"/>
  <c r="B5220" i="2"/>
  <c r="C5220" i="2" s="1"/>
  <c r="F5219" i="2"/>
  <c r="B5219" i="2"/>
  <c r="C5219" i="2" s="1"/>
  <c r="F5218" i="2"/>
  <c r="B5218" i="2"/>
  <c r="C5218" i="2" s="1"/>
  <c r="F5217" i="2"/>
  <c r="B5217" i="2"/>
  <c r="C5217" i="2" s="1"/>
  <c r="F5216" i="2"/>
  <c r="B5216" i="2"/>
  <c r="C5216" i="2" s="1"/>
  <c r="F5215" i="2"/>
  <c r="B5215" i="2"/>
  <c r="C5215" i="2" s="1"/>
  <c r="F5214" i="2"/>
  <c r="B5214" i="2"/>
  <c r="C5214" i="2" s="1"/>
  <c r="F5213" i="2"/>
  <c r="B5213" i="2"/>
  <c r="C5213" i="2" s="1"/>
  <c r="F5212" i="2"/>
  <c r="B5212" i="2"/>
  <c r="C5212" i="2" s="1"/>
  <c r="F5211" i="2"/>
  <c r="B5211" i="2"/>
  <c r="C5211" i="2" s="1"/>
  <c r="F5210" i="2"/>
  <c r="B5210" i="2"/>
  <c r="C5210" i="2" s="1"/>
  <c r="F5209" i="2"/>
  <c r="B5209" i="2"/>
  <c r="C5209" i="2" s="1"/>
  <c r="F5208" i="2"/>
  <c r="B5208" i="2"/>
  <c r="C5208" i="2" s="1"/>
  <c r="F5207" i="2"/>
  <c r="B5207" i="2"/>
  <c r="C5207" i="2" s="1"/>
  <c r="F5206" i="2"/>
  <c r="B5206" i="2"/>
  <c r="C5206" i="2" s="1"/>
  <c r="F5205" i="2"/>
  <c r="B5205" i="2"/>
  <c r="C5205" i="2" s="1"/>
  <c r="F5204" i="2"/>
  <c r="B5204" i="2"/>
  <c r="C5204" i="2" s="1"/>
  <c r="F5203" i="2"/>
  <c r="B5203" i="2"/>
  <c r="C5203" i="2" s="1"/>
  <c r="F5202" i="2"/>
  <c r="B5202" i="2"/>
  <c r="C5202" i="2" s="1"/>
  <c r="F5201" i="2"/>
  <c r="B5201" i="2"/>
  <c r="C5201" i="2" s="1"/>
  <c r="F5200" i="2"/>
  <c r="B5200" i="2"/>
  <c r="C5200" i="2" s="1"/>
  <c r="F5199" i="2"/>
  <c r="B5199" i="2"/>
  <c r="C5199" i="2" s="1"/>
  <c r="F5198" i="2"/>
  <c r="B5198" i="2"/>
  <c r="C5198" i="2" s="1"/>
  <c r="F5197" i="2"/>
  <c r="B5197" i="2"/>
  <c r="C5197" i="2" s="1"/>
  <c r="F5196" i="2"/>
  <c r="B5196" i="2"/>
  <c r="C5196" i="2" s="1"/>
  <c r="F5195" i="2"/>
  <c r="B5195" i="2"/>
  <c r="C5195" i="2" s="1"/>
  <c r="F5194" i="2"/>
  <c r="B5194" i="2"/>
  <c r="C5194" i="2" s="1"/>
  <c r="F5193" i="2"/>
  <c r="B5193" i="2"/>
  <c r="C5193" i="2" s="1"/>
  <c r="F5192" i="2"/>
  <c r="B5192" i="2"/>
  <c r="C5192" i="2" s="1"/>
  <c r="F5191" i="2"/>
  <c r="B5191" i="2"/>
  <c r="C5191" i="2" s="1"/>
  <c r="F5190" i="2"/>
  <c r="B5190" i="2"/>
  <c r="C5190" i="2" s="1"/>
  <c r="F5189" i="2"/>
  <c r="B5189" i="2"/>
  <c r="C5189" i="2" s="1"/>
  <c r="F5188" i="2"/>
  <c r="B5188" i="2"/>
  <c r="C5188" i="2" s="1"/>
  <c r="F5187" i="2"/>
  <c r="B5187" i="2"/>
  <c r="C5187" i="2" s="1"/>
  <c r="F5186" i="2"/>
  <c r="B5186" i="2"/>
  <c r="C5186" i="2" s="1"/>
  <c r="F5185" i="2"/>
  <c r="B5185" i="2"/>
  <c r="C5185" i="2" s="1"/>
  <c r="F5184" i="2"/>
  <c r="B5184" i="2"/>
  <c r="C5184" i="2" s="1"/>
  <c r="F5183" i="2"/>
  <c r="B5183" i="2"/>
  <c r="C5183" i="2" s="1"/>
  <c r="F5182" i="2"/>
  <c r="B5182" i="2"/>
  <c r="C5182" i="2" s="1"/>
  <c r="F5181" i="2"/>
  <c r="B5181" i="2"/>
  <c r="C5181" i="2" s="1"/>
  <c r="F5180" i="2"/>
  <c r="B5180" i="2"/>
  <c r="C5180" i="2" s="1"/>
  <c r="F5179" i="2"/>
  <c r="B5179" i="2"/>
  <c r="C5179" i="2" s="1"/>
  <c r="F5178" i="2"/>
  <c r="B5178" i="2"/>
  <c r="C5178" i="2" s="1"/>
  <c r="F5177" i="2"/>
  <c r="B5177" i="2"/>
  <c r="C5177" i="2" s="1"/>
  <c r="F5176" i="2"/>
  <c r="B5176" i="2"/>
  <c r="C5176" i="2" s="1"/>
  <c r="F5175" i="2"/>
  <c r="B5175" i="2"/>
  <c r="C5175" i="2" s="1"/>
  <c r="F5174" i="2"/>
  <c r="B5174" i="2"/>
  <c r="C5174" i="2" s="1"/>
  <c r="F5173" i="2"/>
  <c r="B5173" i="2"/>
  <c r="C5173" i="2" s="1"/>
  <c r="F5172" i="2"/>
  <c r="B5172" i="2"/>
  <c r="C5172" i="2" s="1"/>
  <c r="F5171" i="2"/>
  <c r="B5171" i="2"/>
  <c r="C5171" i="2" s="1"/>
  <c r="F5170" i="2"/>
  <c r="B5170" i="2"/>
  <c r="C5170" i="2" s="1"/>
  <c r="F5169" i="2"/>
  <c r="B5169" i="2"/>
  <c r="C5169" i="2" s="1"/>
  <c r="F5168" i="2"/>
  <c r="B5168" i="2"/>
  <c r="C5168" i="2" s="1"/>
  <c r="F5167" i="2"/>
  <c r="B5167" i="2"/>
  <c r="C5167" i="2" s="1"/>
  <c r="F5166" i="2"/>
  <c r="B5166" i="2"/>
  <c r="C5166" i="2" s="1"/>
  <c r="F5165" i="2"/>
  <c r="B5165" i="2"/>
  <c r="C5165" i="2" s="1"/>
  <c r="F5164" i="2"/>
  <c r="B5164" i="2"/>
  <c r="C5164" i="2" s="1"/>
  <c r="F5163" i="2"/>
  <c r="B5163" i="2"/>
  <c r="C5163" i="2" s="1"/>
  <c r="F5162" i="2"/>
  <c r="B5162" i="2"/>
  <c r="C5162" i="2" s="1"/>
  <c r="F5161" i="2"/>
  <c r="B5161" i="2"/>
  <c r="C5161" i="2" s="1"/>
  <c r="F5160" i="2"/>
  <c r="B5160" i="2"/>
  <c r="C5160" i="2" s="1"/>
  <c r="F5159" i="2"/>
  <c r="B5159" i="2"/>
  <c r="C5159" i="2" s="1"/>
  <c r="F5158" i="2"/>
  <c r="B5158" i="2"/>
  <c r="C5158" i="2" s="1"/>
  <c r="F5157" i="2"/>
  <c r="B5157" i="2"/>
  <c r="C5157" i="2" s="1"/>
  <c r="F5156" i="2"/>
  <c r="B5156" i="2"/>
  <c r="C5156" i="2" s="1"/>
  <c r="F5155" i="2"/>
  <c r="B5155" i="2"/>
  <c r="C5155" i="2" s="1"/>
  <c r="F5154" i="2"/>
  <c r="B5154" i="2"/>
  <c r="C5154" i="2" s="1"/>
  <c r="F5153" i="2"/>
  <c r="B5153" i="2"/>
  <c r="C5153" i="2" s="1"/>
  <c r="F5152" i="2"/>
  <c r="B5152" i="2"/>
  <c r="C5152" i="2" s="1"/>
  <c r="F5151" i="2"/>
  <c r="B5151" i="2"/>
  <c r="C5151" i="2" s="1"/>
  <c r="F5150" i="2"/>
  <c r="B5150" i="2"/>
  <c r="C5150" i="2" s="1"/>
  <c r="F5149" i="2"/>
  <c r="B5149" i="2"/>
  <c r="C5149" i="2" s="1"/>
  <c r="F5148" i="2"/>
  <c r="B5148" i="2"/>
  <c r="C5148" i="2" s="1"/>
  <c r="F5147" i="2"/>
  <c r="B5147" i="2"/>
  <c r="C5147" i="2" s="1"/>
  <c r="F5146" i="2"/>
  <c r="B5146" i="2"/>
  <c r="C5146" i="2" s="1"/>
  <c r="F5145" i="2"/>
  <c r="B5145" i="2"/>
  <c r="C5145" i="2" s="1"/>
  <c r="F5144" i="2"/>
  <c r="B5144" i="2"/>
  <c r="C5144" i="2" s="1"/>
  <c r="F5143" i="2"/>
  <c r="B5143" i="2"/>
  <c r="C5143" i="2" s="1"/>
  <c r="F5142" i="2"/>
  <c r="B5142" i="2"/>
  <c r="C5142" i="2" s="1"/>
  <c r="F5141" i="2"/>
  <c r="B5141" i="2"/>
  <c r="C5141" i="2" s="1"/>
  <c r="F5140" i="2"/>
  <c r="B5140" i="2"/>
  <c r="C5140" i="2" s="1"/>
  <c r="F5139" i="2"/>
  <c r="B5139" i="2"/>
  <c r="C5139" i="2" s="1"/>
  <c r="F5138" i="2"/>
  <c r="B5138" i="2"/>
  <c r="C5138" i="2" s="1"/>
  <c r="F5137" i="2"/>
  <c r="B5137" i="2"/>
  <c r="C5137" i="2" s="1"/>
  <c r="F5136" i="2"/>
  <c r="B5136" i="2"/>
  <c r="C5136" i="2" s="1"/>
  <c r="F5135" i="2"/>
  <c r="B5135" i="2"/>
  <c r="C5135" i="2" s="1"/>
  <c r="F5134" i="2"/>
  <c r="B5134" i="2"/>
  <c r="C5134" i="2" s="1"/>
  <c r="F5133" i="2"/>
  <c r="B5133" i="2"/>
  <c r="C5133" i="2" s="1"/>
  <c r="F5132" i="2"/>
  <c r="B5132" i="2"/>
  <c r="C5132" i="2" s="1"/>
  <c r="F5131" i="2"/>
  <c r="B5131" i="2"/>
  <c r="C5131" i="2" s="1"/>
  <c r="F5130" i="2"/>
  <c r="B5130" i="2"/>
  <c r="C5130" i="2" s="1"/>
  <c r="F5129" i="2"/>
  <c r="B5129" i="2"/>
  <c r="C5129" i="2" s="1"/>
  <c r="F5128" i="2"/>
  <c r="B5128" i="2"/>
  <c r="C5128" i="2" s="1"/>
  <c r="F5127" i="2"/>
  <c r="B5127" i="2"/>
  <c r="C5127" i="2" s="1"/>
  <c r="F5126" i="2"/>
  <c r="B5126" i="2"/>
  <c r="C5126" i="2" s="1"/>
  <c r="F5125" i="2"/>
  <c r="B5125" i="2"/>
  <c r="C5125" i="2" s="1"/>
  <c r="F5124" i="2"/>
  <c r="B5124" i="2"/>
  <c r="C5124" i="2" s="1"/>
  <c r="F5123" i="2"/>
  <c r="B5123" i="2"/>
  <c r="C5123" i="2" s="1"/>
  <c r="F5122" i="2"/>
  <c r="B5122" i="2"/>
  <c r="C5122" i="2" s="1"/>
  <c r="F5121" i="2"/>
  <c r="B5121" i="2"/>
  <c r="C5121" i="2" s="1"/>
  <c r="F5120" i="2"/>
  <c r="B5120" i="2"/>
  <c r="C5120" i="2" s="1"/>
  <c r="F5119" i="2"/>
  <c r="B5119" i="2"/>
  <c r="C5119" i="2" s="1"/>
  <c r="F5118" i="2"/>
  <c r="B5118" i="2"/>
  <c r="C5118" i="2" s="1"/>
  <c r="F5117" i="2"/>
  <c r="B5117" i="2"/>
  <c r="C5117" i="2" s="1"/>
  <c r="F5116" i="2"/>
  <c r="B5116" i="2"/>
  <c r="C5116" i="2" s="1"/>
  <c r="F5115" i="2"/>
  <c r="B5115" i="2"/>
  <c r="C5115" i="2" s="1"/>
  <c r="F5114" i="2"/>
  <c r="B5114" i="2"/>
  <c r="C5114" i="2" s="1"/>
  <c r="F5113" i="2"/>
  <c r="B5113" i="2"/>
  <c r="C5113" i="2" s="1"/>
  <c r="F5112" i="2"/>
  <c r="B5112" i="2"/>
  <c r="C5112" i="2" s="1"/>
  <c r="F5111" i="2"/>
  <c r="B5111" i="2"/>
  <c r="C5111" i="2" s="1"/>
  <c r="F5110" i="2"/>
  <c r="B5110" i="2"/>
  <c r="C5110" i="2" s="1"/>
  <c r="F5109" i="2"/>
  <c r="B5109" i="2"/>
  <c r="C5109" i="2" s="1"/>
  <c r="F5108" i="2"/>
  <c r="B5108" i="2"/>
  <c r="C5108" i="2" s="1"/>
  <c r="F5107" i="2"/>
  <c r="B5107" i="2"/>
  <c r="C5107" i="2" s="1"/>
  <c r="F5106" i="2"/>
  <c r="B5106" i="2"/>
  <c r="C5106" i="2" s="1"/>
  <c r="F5105" i="2"/>
  <c r="B5105" i="2"/>
  <c r="C5105" i="2" s="1"/>
  <c r="F5104" i="2"/>
  <c r="B5104" i="2"/>
  <c r="C5104" i="2" s="1"/>
  <c r="F5103" i="2"/>
  <c r="B5103" i="2"/>
  <c r="C5103" i="2" s="1"/>
  <c r="F5102" i="2"/>
  <c r="B5102" i="2"/>
  <c r="C5102" i="2" s="1"/>
  <c r="F5101" i="2"/>
  <c r="B5101" i="2"/>
  <c r="C5101" i="2" s="1"/>
  <c r="F5100" i="2"/>
  <c r="B5100" i="2"/>
  <c r="C5100" i="2" s="1"/>
  <c r="F5099" i="2"/>
  <c r="B5099" i="2"/>
  <c r="C5099" i="2" s="1"/>
  <c r="F5098" i="2"/>
  <c r="B5098" i="2"/>
  <c r="C5098" i="2" s="1"/>
  <c r="F5097" i="2"/>
  <c r="B5097" i="2"/>
  <c r="C5097" i="2" s="1"/>
  <c r="F5096" i="2"/>
  <c r="B5096" i="2"/>
  <c r="C5096" i="2" s="1"/>
  <c r="F5095" i="2"/>
  <c r="B5095" i="2"/>
  <c r="C5095" i="2" s="1"/>
  <c r="F5094" i="2"/>
  <c r="B5094" i="2"/>
  <c r="C5094" i="2" s="1"/>
  <c r="F5093" i="2"/>
  <c r="B5093" i="2"/>
  <c r="C5093" i="2" s="1"/>
  <c r="F5092" i="2"/>
  <c r="B5092" i="2"/>
  <c r="C5092" i="2" s="1"/>
  <c r="F5091" i="2"/>
  <c r="B5091" i="2"/>
  <c r="C5091" i="2" s="1"/>
  <c r="F5090" i="2"/>
  <c r="B5090" i="2"/>
  <c r="C5090" i="2" s="1"/>
  <c r="F5089" i="2"/>
  <c r="B5089" i="2"/>
  <c r="C5089" i="2" s="1"/>
  <c r="F5088" i="2"/>
  <c r="B5088" i="2"/>
  <c r="C5088" i="2" s="1"/>
  <c r="F5087" i="2"/>
  <c r="B5087" i="2"/>
  <c r="C5087" i="2" s="1"/>
  <c r="F5086" i="2"/>
  <c r="B5086" i="2"/>
  <c r="C5086" i="2" s="1"/>
  <c r="F5085" i="2"/>
  <c r="B5085" i="2"/>
  <c r="C5085" i="2" s="1"/>
  <c r="F5084" i="2"/>
  <c r="B5084" i="2"/>
  <c r="C5084" i="2" s="1"/>
  <c r="F5083" i="2"/>
  <c r="B5083" i="2"/>
  <c r="C5083" i="2" s="1"/>
  <c r="F5082" i="2"/>
  <c r="B5082" i="2"/>
  <c r="C5082" i="2" s="1"/>
  <c r="F5081" i="2"/>
  <c r="B5081" i="2"/>
  <c r="C5081" i="2" s="1"/>
  <c r="F5080" i="2"/>
  <c r="B5080" i="2"/>
  <c r="C5080" i="2" s="1"/>
  <c r="F5079" i="2"/>
  <c r="B5079" i="2"/>
  <c r="C5079" i="2" s="1"/>
  <c r="F5078" i="2"/>
  <c r="B5078" i="2"/>
  <c r="C5078" i="2" s="1"/>
  <c r="F5077" i="2"/>
  <c r="B5077" i="2"/>
  <c r="C5077" i="2" s="1"/>
  <c r="F5076" i="2"/>
  <c r="B5076" i="2"/>
  <c r="C5076" i="2" s="1"/>
  <c r="F5075" i="2"/>
  <c r="B5075" i="2"/>
  <c r="C5075" i="2" s="1"/>
  <c r="F5074" i="2"/>
  <c r="B5074" i="2"/>
  <c r="C5074" i="2" s="1"/>
  <c r="F5073" i="2"/>
  <c r="B5073" i="2"/>
  <c r="C5073" i="2" s="1"/>
  <c r="F5072" i="2"/>
  <c r="B5072" i="2"/>
  <c r="C5072" i="2" s="1"/>
  <c r="F5071" i="2"/>
  <c r="B5071" i="2"/>
  <c r="C5071" i="2" s="1"/>
  <c r="F5070" i="2"/>
  <c r="B5070" i="2"/>
  <c r="C5070" i="2" s="1"/>
  <c r="F5069" i="2"/>
  <c r="B5069" i="2"/>
  <c r="C5069" i="2" s="1"/>
  <c r="F5068" i="2"/>
  <c r="B5068" i="2"/>
  <c r="C5068" i="2" s="1"/>
  <c r="F5067" i="2"/>
  <c r="B5067" i="2"/>
  <c r="C5067" i="2" s="1"/>
  <c r="F5066" i="2"/>
  <c r="B5066" i="2"/>
  <c r="C5066" i="2" s="1"/>
  <c r="F5065" i="2"/>
  <c r="B5065" i="2"/>
  <c r="C5065" i="2" s="1"/>
  <c r="F5064" i="2"/>
  <c r="B5064" i="2"/>
  <c r="C5064" i="2" s="1"/>
  <c r="F5063" i="2"/>
  <c r="B5063" i="2"/>
  <c r="C5063" i="2" s="1"/>
  <c r="F5062" i="2"/>
  <c r="B5062" i="2"/>
  <c r="C5062" i="2" s="1"/>
  <c r="F5061" i="2"/>
  <c r="B5061" i="2"/>
  <c r="C5061" i="2" s="1"/>
  <c r="F5060" i="2"/>
  <c r="B5060" i="2"/>
  <c r="C5060" i="2" s="1"/>
  <c r="F5059" i="2"/>
  <c r="B5059" i="2"/>
  <c r="C5059" i="2" s="1"/>
  <c r="F5058" i="2"/>
  <c r="B5058" i="2"/>
  <c r="C5058" i="2" s="1"/>
  <c r="F5057" i="2"/>
  <c r="B5057" i="2"/>
  <c r="C5057" i="2" s="1"/>
  <c r="F5056" i="2"/>
  <c r="B5056" i="2"/>
  <c r="C5056" i="2" s="1"/>
  <c r="F5055" i="2"/>
  <c r="B5055" i="2"/>
  <c r="C5055" i="2" s="1"/>
  <c r="F5054" i="2"/>
  <c r="B5054" i="2"/>
  <c r="C5054" i="2" s="1"/>
  <c r="F5053" i="2"/>
  <c r="B5053" i="2"/>
  <c r="C5053" i="2" s="1"/>
  <c r="F5052" i="2"/>
  <c r="B5052" i="2"/>
  <c r="C5052" i="2" s="1"/>
  <c r="F5051" i="2"/>
  <c r="B5051" i="2"/>
  <c r="C5051" i="2" s="1"/>
  <c r="F5050" i="2"/>
  <c r="B5050" i="2"/>
  <c r="C5050" i="2" s="1"/>
  <c r="F5049" i="2"/>
  <c r="B5049" i="2"/>
  <c r="C5049" i="2" s="1"/>
  <c r="F5048" i="2"/>
  <c r="B5048" i="2"/>
  <c r="C5048" i="2" s="1"/>
  <c r="F5047" i="2"/>
  <c r="B5047" i="2"/>
  <c r="C5047" i="2" s="1"/>
  <c r="F5046" i="2"/>
  <c r="B5046" i="2"/>
  <c r="C5046" i="2" s="1"/>
  <c r="F5045" i="2"/>
  <c r="B5045" i="2"/>
  <c r="C5045" i="2" s="1"/>
  <c r="F5044" i="2"/>
  <c r="B5044" i="2"/>
  <c r="C5044" i="2" s="1"/>
  <c r="F5043" i="2"/>
  <c r="B5043" i="2"/>
  <c r="C5043" i="2" s="1"/>
  <c r="F5042" i="2"/>
  <c r="B5042" i="2"/>
  <c r="C5042" i="2" s="1"/>
  <c r="F5041" i="2"/>
  <c r="B5041" i="2"/>
  <c r="C5041" i="2" s="1"/>
  <c r="F5040" i="2"/>
  <c r="B5040" i="2"/>
  <c r="C5040" i="2" s="1"/>
  <c r="F5039" i="2"/>
  <c r="B5039" i="2"/>
  <c r="C5039" i="2" s="1"/>
  <c r="F5038" i="2"/>
  <c r="B5038" i="2"/>
  <c r="C5038" i="2" s="1"/>
  <c r="F5037" i="2"/>
  <c r="B5037" i="2"/>
  <c r="C5037" i="2" s="1"/>
  <c r="F5036" i="2"/>
  <c r="B5036" i="2"/>
  <c r="C5036" i="2" s="1"/>
  <c r="F5035" i="2"/>
  <c r="B5035" i="2"/>
  <c r="C5035" i="2" s="1"/>
  <c r="F5034" i="2"/>
  <c r="B5034" i="2"/>
  <c r="C5034" i="2" s="1"/>
  <c r="F5033" i="2"/>
  <c r="B5033" i="2"/>
  <c r="C5033" i="2" s="1"/>
  <c r="F5032" i="2"/>
  <c r="B5032" i="2"/>
  <c r="C5032" i="2" s="1"/>
  <c r="F5031" i="2"/>
  <c r="B5031" i="2"/>
  <c r="C5031" i="2" s="1"/>
  <c r="F5030" i="2"/>
  <c r="B5030" i="2"/>
  <c r="C5030" i="2" s="1"/>
  <c r="F5029" i="2"/>
  <c r="B5029" i="2"/>
  <c r="C5029" i="2" s="1"/>
  <c r="F5028" i="2"/>
  <c r="B5028" i="2"/>
  <c r="C5028" i="2" s="1"/>
  <c r="F5027" i="2"/>
  <c r="B5027" i="2"/>
  <c r="C5027" i="2" s="1"/>
  <c r="F5026" i="2"/>
  <c r="B5026" i="2"/>
  <c r="C5026" i="2" s="1"/>
  <c r="F5025" i="2"/>
  <c r="B5025" i="2"/>
  <c r="C5025" i="2" s="1"/>
  <c r="F5024" i="2"/>
  <c r="B5024" i="2"/>
  <c r="C5024" i="2" s="1"/>
  <c r="F5023" i="2"/>
  <c r="B5023" i="2"/>
  <c r="C5023" i="2" s="1"/>
  <c r="F5022" i="2"/>
  <c r="B5022" i="2"/>
  <c r="C5022" i="2" s="1"/>
  <c r="F5021" i="2"/>
  <c r="B5021" i="2"/>
  <c r="C5021" i="2" s="1"/>
  <c r="F5020" i="2"/>
  <c r="B5020" i="2"/>
  <c r="C5020" i="2" s="1"/>
  <c r="F5019" i="2"/>
  <c r="B5019" i="2"/>
  <c r="C5019" i="2" s="1"/>
  <c r="F5018" i="2"/>
  <c r="B5018" i="2"/>
  <c r="C5018" i="2" s="1"/>
  <c r="F5017" i="2"/>
  <c r="B5017" i="2"/>
  <c r="C5017" i="2" s="1"/>
  <c r="F5016" i="2"/>
  <c r="B5016" i="2"/>
  <c r="C5016" i="2" s="1"/>
  <c r="F5015" i="2"/>
  <c r="B5015" i="2"/>
  <c r="C5015" i="2" s="1"/>
  <c r="F5014" i="2"/>
  <c r="B5014" i="2"/>
  <c r="C5014" i="2" s="1"/>
  <c r="F5013" i="2"/>
  <c r="B5013" i="2"/>
  <c r="C5013" i="2" s="1"/>
  <c r="F5012" i="2"/>
  <c r="B5012" i="2"/>
  <c r="C5012" i="2" s="1"/>
  <c r="F5011" i="2"/>
  <c r="B5011" i="2"/>
  <c r="C5011" i="2" s="1"/>
  <c r="F5010" i="2"/>
  <c r="B5010" i="2"/>
  <c r="C5010" i="2" s="1"/>
  <c r="F5009" i="2"/>
  <c r="B5009" i="2"/>
  <c r="C5009" i="2" s="1"/>
  <c r="F5008" i="2"/>
  <c r="B5008" i="2"/>
  <c r="C5008" i="2" s="1"/>
  <c r="F5007" i="2"/>
  <c r="B5007" i="2"/>
  <c r="C5007" i="2" s="1"/>
  <c r="F5006" i="2"/>
  <c r="B5006" i="2"/>
  <c r="C5006" i="2" s="1"/>
  <c r="F5005" i="2"/>
  <c r="B5005" i="2"/>
  <c r="C5005" i="2" s="1"/>
  <c r="F5004" i="2"/>
  <c r="B5004" i="2"/>
  <c r="C5004" i="2" s="1"/>
  <c r="F5003" i="2"/>
  <c r="B5003" i="2"/>
  <c r="C5003" i="2" s="1"/>
  <c r="F5002" i="2"/>
  <c r="B5002" i="2"/>
  <c r="C5002" i="2" s="1"/>
  <c r="F5001" i="2"/>
  <c r="B5001" i="2"/>
  <c r="C5001" i="2" s="1"/>
  <c r="F5000" i="2"/>
  <c r="B5000" i="2"/>
  <c r="C5000" i="2" s="1"/>
  <c r="F4999" i="2"/>
  <c r="B4999" i="2"/>
  <c r="C4999" i="2" s="1"/>
  <c r="F4998" i="2"/>
  <c r="B4998" i="2"/>
  <c r="C4998" i="2" s="1"/>
  <c r="F4997" i="2"/>
  <c r="B4997" i="2"/>
  <c r="C4997" i="2" s="1"/>
  <c r="F4996" i="2"/>
  <c r="B4996" i="2"/>
  <c r="C4996" i="2" s="1"/>
  <c r="F4995" i="2"/>
  <c r="B4995" i="2"/>
  <c r="C4995" i="2" s="1"/>
  <c r="F4994" i="2"/>
  <c r="B4994" i="2"/>
  <c r="C4994" i="2" s="1"/>
  <c r="F4993" i="2"/>
  <c r="B4993" i="2"/>
  <c r="C4993" i="2" s="1"/>
  <c r="F4992" i="2"/>
  <c r="B4992" i="2"/>
  <c r="C4992" i="2" s="1"/>
  <c r="F4991" i="2"/>
  <c r="B4991" i="2"/>
  <c r="C4991" i="2" s="1"/>
  <c r="F4990" i="2"/>
  <c r="B4990" i="2"/>
  <c r="C4990" i="2" s="1"/>
  <c r="F4989" i="2"/>
  <c r="B4989" i="2"/>
  <c r="C4989" i="2" s="1"/>
  <c r="F4988" i="2"/>
  <c r="B4988" i="2"/>
  <c r="C4988" i="2" s="1"/>
  <c r="F4987" i="2"/>
  <c r="B4987" i="2"/>
  <c r="C4987" i="2" s="1"/>
  <c r="F4986" i="2"/>
  <c r="B4986" i="2"/>
  <c r="C4986" i="2" s="1"/>
  <c r="F4985" i="2"/>
  <c r="B4985" i="2"/>
  <c r="C4985" i="2" s="1"/>
  <c r="F4984" i="2"/>
  <c r="B4984" i="2"/>
  <c r="C4984" i="2" s="1"/>
  <c r="F4983" i="2"/>
  <c r="B4983" i="2"/>
  <c r="C4983" i="2" s="1"/>
  <c r="F4982" i="2"/>
  <c r="B4982" i="2"/>
  <c r="C4982" i="2" s="1"/>
  <c r="F4981" i="2"/>
  <c r="B4981" i="2"/>
  <c r="C4981" i="2" s="1"/>
  <c r="F4980" i="2"/>
  <c r="B4980" i="2"/>
  <c r="C4980" i="2" s="1"/>
  <c r="F4979" i="2"/>
  <c r="B4979" i="2"/>
  <c r="C4979" i="2" s="1"/>
  <c r="F4978" i="2"/>
  <c r="B4978" i="2"/>
  <c r="C4978" i="2" s="1"/>
  <c r="F4977" i="2"/>
  <c r="B4977" i="2"/>
  <c r="C4977" i="2" s="1"/>
  <c r="F4976" i="2"/>
  <c r="B4976" i="2"/>
  <c r="C4976" i="2" s="1"/>
  <c r="F4975" i="2"/>
  <c r="B4975" i="2"/>
  <c r="C4975" i="2" s="1"/>
  <c r="F4974" i="2"/>
  <c r="B4974" i="2"/>
  <c r="C4974" i="2" s="1"/>
  <c r="F4973" i="2"/>
  <c r="B4973" i="2"/>
  <c r="C4973" i="2" s="1"/>
  <c r="F4972" i="2"/>
  <c r="B4972" i="2"/>
  <c r="C4972" i="2" s="1"/>
  <c r="F4971" i="2"/>
  <c r="B4971" i="2"/>
  <c r="C4971" i="2" s="1"/>
  <c r="F4970" i="2"/>
  <c r="B4970" i="2"/>
  <c r="C4970" i="2" s="1"/>
  <c r="F4969" i="2"/>
  <c r="B4969" i="2"/>
  <c r="C4969" i="2" s="1"/>
  <c r="F4968" i="2"/>
  <c r="B4968" i="2"/>
  <c r="C4968" i="2" s="1"/>
  <c r="F4967" i="2"/>
  <c r="B4967" i="2"/>
  <c r="C4967" i="2" s="1"/>
  <c r="F4966" i="2"/>
  <c r="B4966" i="2"/>
  <c r="C4966" i="2" s="1"/>
  <c r="F4965" i="2"/>
  <c r="B4965" i="2"/>
  <c r="C4965" i="2" s="1"/>
  <c r="F4964" i="2"/>
  <c r="B4964" i="2"/>
  <c r="C4964" i="2" s="1"/>
  <c r="F4963" i="2"/>
  <c r="B4963" i="2"/>
  <c r="C4963" i="2" s="1"/>
  <c r="F4962" i="2"/>
  <c r="B4962" i="2"/>
  <c r="C4962" i="2" s="1"/>
  <c r="F4961" i="2"/>
  <c r="B4961" i="2"/>
  <c r="C4961" i="2" s="1"/>
  <c r="F4960" i="2"/>
  <c r="B4960" i="2"/>
  <c r="C4960" i="2" s="1"/>
  <c r="F4959" i="2"/>
  <c r="B4959" i="2"/>
  <c r="C4959" i="2" s="1"/>
  <c r="F4958" i="2"/>
  <c r="B4958" i="2"/>
  <c r="C4958" i="2" s="1"/>
  <c r="F4957" i="2"/>
  <c r="B4957" i="2"/>
  <c r="C4957" i="2" s="1"/>
  <c r="F4956" i="2"/>
  <c r="B4956" i="2"/>
  <c r="C4956" i="2" s="1"/>
  <c r="F4955" i="2"/>
  <c r="B4955" i="2"/>
  <c r="C4955" i="2" s="1"/>
  <c r="F4954" i="2"/>
  <c r="B4954" i="2"/>
  <c r="C4954" i="2" s="1"/>
  <c r="F4953" i="2"/>
  <c r="B4953" i="2"/>
  <c r="C4953" i="2" s="1"/>
  <c r="F4952" i="2"/>
  <c r="B4952" i="2"/>
  <c r="C4952" i="2" s="1"/>
  <c r="F4951" i="2"/>
  <c r="B4951" i="2"/>
  <c r="C4951" i="2" s="1"/>
  <c r="F4950" i="2"/>
  <c r="B4950" i="2"/>
  <c r="C4950" i="2" s="1"/>
  <c r="F4949" i="2"/>
  <c r="B4949" i="2"/>
  <c r="C4949" i="2" s="1"/>
  <c r="F4948" i="2"/>
  <c r="B4948" i="2"/>
  <c r="C4948" i="2" s="1"/>
  <c r="F4947" i="2"/>
  <c r="B4947" i="2"/>
  <c r="C4947" i="2" s="1"/>
  <c r="F4946" i="2"/>
  <c r="B4946" i="2"/>
  <c r="C4946" i="2" s="1"/>
  <c r="F4945" i="2"/>
  <c r="B4945" i="2"/>
  <c r="C4945" i="2" s="1"/>
  <c r="F4944" i="2"/>
  <c r="B4944" i="2"/>
  <c r="C4944" i="2" s="1"/>
  <c r="F4943" i="2"/>
  <c r="B4943" i="2"/>
  <c r="C4943" i="2" s="1"/>
  <c r="F4942" i="2"/>
  <c r="B4942" i="2"/>
  <c r="C4942" i="2" s="1"/>
  <c r="F4941" i="2"/>
  <c r="B4941" i="2"/>
  <c r="C4941" i="2" s="1"/>
  <c r="F4940" i="2"/>
  <c r="B4940" i="2"/>
  <c r="C4940" i="2" s="1"/>
  <c r="F4939" i="2"/>
  <c r="B4939" i="2"/>
  <c r="C4939" i="2" s="1"/>
  <c r="F4938" i="2"/>
  <c r="B4938" i="2"/>
  <c r="C4938" i="2" s="1"/>
  <c r="F4937" i="2"/>
  <c r="B4937" i="2"/>
  <c r="C4937" i="2" s="1"/>
  <c r="F4936" i="2"/>
  <c r="B4936" i="2"/>
  <c r="C4936" i="2" s="1"/>
  <c r="F4935" i="2"/>
  <c r="B4935" i="2"/>
  <c r="C4935" i="2" s="1"/>
  <c r="F4934" i="2"/>
  <c r="B4934" i="2"/>
  <c r="C4934" i="2" s="1"/>
  <c r="F4933" i="2"/>
  <c r="B4933" i="2"/>
  <c r="C4933" i="2" s="1"/>
  <c r="F4932" i="2"/>
  <c r="B4932" i="2"/>
  <c r="C4932" i="2" s="1"/>
  <c r="F4931" i="2"/>
  <c r="B4931" i="2"/>
  <c r="C4931" i="2" s="1"/>
  <c r="F4930" i="2"/>
  <c r="B4930" i="2"/>
  <c r="C4930" i="2" s="1"/>
  <c r="F4929" i="2"/>
  <c r="B4929" i="2"/>
  <c r="C4929" i="2" s="1"/>
  <c r="F4928" i="2"/>
  <c r="B4928" i="2"/>
  <c r="C4928" i="2" s="1"/>
  <c r="F4927" i="2"/>
  <c r="B4927" i="2"/>
  <c r="C4927" i="2" s="1"/>
  <c r="F4926" i="2"/>
  <c r="B4926" i="2"/>
  <c r="C4926" i="2" s="1"/>
  <c r="F4925" i="2"/>
  <c r="B4925" i="2"/>
  <c r="C4925" i="2" s="1"/>
  <c r="F4924" i="2"/>
  <c r="B4924" i="2"/>
  <c r="C4924" i="2" s="1"/>
  <c r="F4923" i="2"/>
  <c r="B4923" i="2"/>
  <c r="C4923" i="2" s="1"/>
  <c r="F4922" i="2"/>
  <c r="B4922" i="2"/>
  <c r="C4922" i="2" s="1"/>
  <c r="F4921" i="2"/>
  <c r="B4921" i="2"/>
  <c r="C4921" i="2" s="1"/>
  <c r="F4920" i="2"/>
  <c r="B4920" i="2"/>
  <c r="C4920" i="2" s="1"/>
  <c r="F4919" i="2"/>
  <c r="B4919" i="2"/>
  <c r="C4919" i="2" s="1"/>
  <c r="F4918" i="2"/>
  <c r="B4918" i="2"/>
  <c r="C4918" i="2" s="1"/>
  <c r="F4917" i="2"/>
  <c r="B4917" i="2"/>
  <c r="C4917" i="2" s="1"/>
  <c r="F4916" i="2"/>
  <c r="B4916" i="2"/>
  <c r="C4916" i="2" s="1"/>
  <c r="F4915" i="2"/>
  <c r="B4915" i="2"/>
  <c r="C4915" i="2" s="1"/>
  <c r="F4914" i="2"/>
  <c r="B4914" i="2"/>
  <c r="C4914" i="2" s="1"/>
  <c r="F4913" i="2"/>
  <c r="B4913" i="2"/>
  <c r="C4913" i="2" s="1"/>
  <c r="F4912" i="2"/>
  <c r="B4912" i="2"/>
  <c r="C4912" i="2" s="1"/>
  <c r="F4911" i="2"/>
  <c r="B4911" i="2"/>
  <c r="C4911" i="2" s="1"/>
  <c r="F4910" i="2"/>
  <c r="B4910" i="2"/>
  <c r="C4910" i="2" s="1"/>
  <c r="F4909" i="2"/>
  <c r="B4909" i="2"/>
  <c r="C4909" i="2" s="1"/>
  <c r="F4908" i="2"/>
  <c r="B4908" i="2"/>
  <c r="C4908" i="2" s="1"/>
  <c r="F4907" i="2"/>
  <c r="B4907" i="2"/>
  <c r="C4907" i="2" s="1"/>
  <c r="F4906" i="2"/>
  <c r="B4906" i="2"/>
  <c r="C4906" i="2" s="1"/>
  <c r="F4905" i="2"/>
  <c r="B4905" i="2"/>
  <c r="C4905" i="2" s="1"/>
  <c r="F4904" i="2"/>
  <c r="B4904" i="2"/>
  <c r="C4904" i="2" s="1"/>
  <c r="F4903" i="2"/>
  <c r="B4903" i="2"/>
  <c r="C4903" i="2" s="1"/>
  <c r="F4902" i="2"/>
  <c r="B4902" i="2"/>
  <c r="C4902" i="2" s="1"/>
  <c r="F4901" i="2"/>
  <c r="B4901" i="2"/>
  <c r="C4901" i="2" s="1"/>
  <c r="F4900" i="2"/>
  <c r="B4900" i="2"/>
  <c r="C4900" i="2" s="1"/>
  <c r="F4899" i="2"/>
  <c r="B4899" i="2"/>
  <c r="C4899" i="2" s="1"/>
  <c r="F4898" i="2"/>
  <c r="B4898" i="2"/>
  <c r="C4898" i="2" s="1"/>
  <c r="F4897" i="2"/>
  <c r="B4897" i="2"/>
  <c r="C4897" i="2" s="1"/>
  <c r="F4896" i="2"/>
  <c r="B4896" i="2"/>
  <c r="C4896" i="2" s="1"/>
  <c r="F4895" i="2"/>
  <c r="B4895" i="2"/>
  <c r="C4895" i="2" s="1"/>
  <c r="F4894" i="2"/>
  <c r="B4894" i="2"/>
  <c r="C4894" i="2" s="1"/>
  <c r="F4893" i="2"/>
  <c r="B4893" i="2"/>
  <c r="C4893" i="2" s="1"/>
  <c r="F4892" i="2"/>
  <c r="B4892" i="2"/>
  <c r="C4892" i="2" s="1"/>
  <c r="F4891" i="2"/>
  <c r="B4891" i="2"/>
  <c r="C4891" i="2" s="1"/>
  <c r="F4890" i="2"/>
  <c r="B4890" i="2"/>
  <c r="C4890" i="2" s="1"/>
  <c r="F4889" i="2"/>
  <c r="B4889" i="2"/>
  <c r="C4889" i="2" s="1"/>
  <c r="F4888" i="2"/>
  <c r="B4888" i="2"/>
  <c r="C4888" i="2" s="1"/>
  <c r="F4887" i="2"/>
  <c r="B4887" i="2"/>
  <c r="C4887" i="2" s="1"/>
  <c r="F4886" i="2"/>
  <c r="B4886" i="2"/>
  <c r="C4886" i="2" s="1"/>
  <c r="F4885" i="2"/>
  <c r="B4885" i="2"/>
  <c r="C4885" i="2" s="1"/>
  <c r="F4884" i="2"/>
  <c r="B4884" i="2"/>
  <c r="C4884" i="2" s="1"/>
  <c r="F4883" i="2"/>
  <c r="B4883" i="2"/>
  <c r="C4883" i="2" s="1"/>
  <c r="F4882" i="2"/>
  <c r="B4882" i="2"/>
  <c r="C4882" i="2" s="1"/>
  <c r="F4881" i="2"/>
  <c r="B4881" i="2"/>
  <c r="C4881" i="2" s="1"/>
  <c r="F4880" i="2"/>
  <c r="B4880" i="2"/>
  <c r="C4880" i="2" s="1"/>
  <c r="F4879" i="2"/>
  <c r="B4879" i="2"/>
  <c r="C4879" i="2" s="1"/>
  <c r="F4878" i="2"/>
  <c r="B4878" i="2"/>
  <c r="C4878" i="2" s="1"/>
  <c r="F4877" i="2"/>
  <c r="B4877" i="2"/>
  <c r="C4877" i="2" s="1"/>
  <c r="F4876" i="2"/>
  <c r="B4876" i="2"/>
  <c r="C4876" i="2" s="1"/>
  <c r="F4875" i="2"/>
  <c r="B4875" i="2"/>
  <c r="C4875" i="2" s="1"/>
  <c r="F4874" i="2"/>
  <c r="B4874" i="2"/>
  <c r="C4874" i="2" s="1"/>
  <c r="F4873" i="2"/>
  <c r="B4873" i="2"/>
  <c r="C4873" i="2" s="1"/>
  <c r="F4872" i="2"/>
  <c r="B4872" i="2"/>
  <c r="C4872" i="2" s="1"/>
  <c r="F4871" i="2"/>
  <c r="B4871" i="2"/>
  <c r="C4871" i="2" s="1"/>
  <c r="F4870" i="2"/>
  <c r="B4870" i="2"/>
  <c r="C4870" i="2" s="1"/>
  <c r="F4869" i="2"/>
  <c r="B4869" i="2"/>
  <c r="C4869" i="2" s="1"/>
  <c r="F4868" i="2"/>
  <c r="B4868" i="2"/>
  <c r="C4868" i="2" s="1"/>
  <c r="F4867" i="2"/>
  <c r="B4867" i="2"/>
  <c r="C4867" i="2" s="1"/>
  <c r="F4866" i="2"/>
  <c r="B4866" i="2"/>
  <c r="C4866" i="2" s="1"/>
  <c r="F4865" i="2"/>
  <c r="B4865" i="2"/>
  <c r="C4865" i="2" s="1"/>
  <c r="F4864" i="2"/>
  <c r="B4864" i="2"/>
  <c r="C4864" i="2" s="1"/>
  <c r="F4863" i="2"/>
  <c r="B4863" i="2"/>
  <c r="C4863" i="2" s="1"/>
  <c r="F4862" i="2"/>
  <c r="B4862" i="2"/>
  <c r="C4862" i="2" s="1"/>
  <c r="F4861" i="2"/>
  <c r="B4861" i="2"/>
  <c r="C4861" i="2" s="1"/>
  <c r="F4860" i="2"/>
  <c r="B4860" i="2"/>
  <c r="C4860" i="2" s="1"/>
  <c r="F4859" i="2"/>
  <c r="B4859" i="2"/>
  <c r="C4859" i="2" s="1"/>
  <c r="F4858" i="2"/>
  <c r="B4858" i="2"/>
  <c r="C4858" i="2" s="1"/>
  <c r="F4857" i="2"/>
  <c r="B4857" i="2"/>
  <c r="C4857" i="2" s="1"/>
  <c r="F4856" i="2"/>
  <c r="B4856" i="2"/>
  <c r="C4856" i="2" s="1"/>
  <c r="F4855" i="2"/>
  <c r="B4855" i="2"/>
  <c r="C4855" i="2" s="1"/>
  <c r="F4854" i="2"/>
  <c r="B4854" i="2"/>
  <c r="C4854" i="2" s="1"/>
  <c r="F4853" i="2"/>
  <c r="B4853" i="2"/>
  <c r="C4853" i="2" s="1"/>
  <c r="F4852" i="2"/>
  <c r="B4852" i="2"/>
  <c r="C4852" i="2" s="1"/>
  <c r="F4851" i="2"/>
  <c r="B4851" i="2"/>
  <c r="C4851" i="2" s="1"/>
  <c r="F4850" i="2"/>
  <c r="B4850" i="2"/>
  <c r="C4850" i="2" s="1"/>
  <c r="F4849" i="2"/>
  <c r="B4849" i="2"/>
  <c r="C4849" i="2" s="1"/>
  <c r="F4848" i="2"/>
  <c r="B4848" i="2"/>
  <c r="C4848" i="2" s="1"/>
  <c r="F4847" i="2"/>
  <c r="B4847" i="2"/>
  <c r="C4847" i="2" s="1"/>
  <c r="F4846" i="2"/>
  <c r="B4846" i="2"/>
  <c r="C4846" i="2" s="1"/>
  <c r="F4845" i="2"/>
  <c r="B4845" i="2"/>
  <c r="C4845" i="2" s="1"/>
  <c r="F4844" i="2"/>
  <c r="B4844" i="2"/>
  <c r="C4844" i="2" s="1"/>
  <c r="F4843" i="2"/>
  <c r="B4843" i="2"/>
  <c r="C4843" i="2" s="1"/>
  <c r="F4842" i="2"/>
  <c r="B4842" i="2"/>
  <c r="C4842" i="2" s="1"/>
  <c r="F4841" i="2"/>
  <c r="B4841" i="2"/>
  <c r="C4841" i="2" s="1"/>
  <c r="F4840" i="2"/>
  <c r="B4840" i="2"/>
  <c r="C4840" i="2" s="1"/>
  <c r="F4839" i="2"/>
  <c r="B4839" i="2"/>
  <c r="C4839" i="2" s="1"/>
  <c r="F4838" i="2"/>
  <c r="B4838" i="2"/>
  <c r="C4838" i="2" s="1"/>
  <c r="F4837" i="2"/>
  <c r="B4837" i="2"/>
  <c r="C4837" i="2" s="1"/>
  <c r="F4836" i="2"/>
  <c r="B4836" i="2"/>
  <c r="C4836" i="2" s="1"/>
  <c r="F4835" i="2"/>
  <c r="B4835" i="2"/>
  <c r="C4835" i="2" s="1"/>
  <c r="F4834" i="2"/>
  <c r="B4834" i="2"/>
  <c r="C4834" i="2" s="1"/>
  <c r="F4833" i="2"/>
  <c r="B4833" i="2"/>
  <c r="C4833" i="2" s="1"/>
  <c r="F4832" i="2"/>
  <c r="B4832" i="2"/>
  <c r="C4832" i="2" s="1"/>
  <c r="F4831" i="2"/>
  <c r="B4831" i="2"/>
  <c r="C4831" i="2" s="1"/>
  <c r="F4830" i="2"/>
  <c r="B4830" i="2"/>
  <c r="C4830" i="2" s="1"/>
  <c r="F4829" i="2"/>
  <c r="B4829" i="2"/>
  <c r="C4829" i="2" s="1"/>
  <c r="F4828" i="2"/>
  <c r="B4828" i="2"/>
  <c r="C4828" i="2" s="1"/>
  <c r="F4827" i="2"/>
  <c r="B4827" i="2"/>
  <c r="C4827" i="2" s="1"/>
  <c r="F4826" i="2"/>
  <c r="B4826" i="2"/>
  <c r="C4826" i="2" s="1"/>
  <c r="F4825" i="2"/>
  <c r="B4825" i="2"/>
  <c r="C4825" i="2" s="1"/>
  <c r="F4824" i="2"/>
  <c r="B4824" i="2"/>
  <c r="C4824" i="2" s="1"/>
  <c r="F4823" i="2"/>
  <c r="B4823" i="2"/>
  <c r="C4823" i="2" s="1"/>
  <c r="F4822" i="2"/>
  <c r="B4822" i="2"/>
  <c r="C4822" i="2" s="1"/>
  <c r="F4821" i="2"/>
  <c r="B4821" i="2"/>
  <c r="C4821" i="2" s="1"/>
  <c r="F4820" i="2"/>
  <c r="B4820" i="2"/>
  <c r="C4820" i="2" s="1"/>
  <c r="F4819" i="2"/>
  <c r="B4819" i="2"/>
  <c r="C4819" i="2" s="1"/>
  <c r="F4818" i="2"/>
  <c r="B4818" i="2"/>
  <c r="C4818" i="2" s="1"/>
  <c r="F4817" i="2"/>
  <c r="B4817" i="2"/>
  <c r="C4817" i="2" s="1"/>
  <c r="F4816" i="2"/>
  <c r="B4816" i="2"/>
  <c r="C4816" i="2" s="1"/>
  <c r="F4815" i="2"/>
  <c r="B4815" i="2"/>
  <c r="C4815" i="2" s="1"/>
  <c r="F4814" i="2"/>
  <c r="B4814" i="2"/>
  <c r="C4814" i="2" s="1"/>
  <c r="F4813" i="2"/>
  <c r="B4813" i="2"/>
  <c r="C4813" i="2" s="1"/>
  <c r="F4812" i="2"/>
  <c r="B4812" i="2"/>
  <c r="C4812" i="2" s="1"/>
  <c r="F4811" i="2"/>
  <c r="B4811" i="2"/>
  <c r="C4811" i="2" s="1"/>
  <c r="F4810" i="2"/>
  <c r="B4810" i="2"/>
  <c r="C4810" i="2" s="1"/>
  <c r="F4809" i="2"/>
  <c r="B4809" i="2"/>
  <c r="C4809" i="2" s="1"/>
  <c r="F4808" i="2"/>
  <c r="B4808" i="2"/>
  <c r="C4808" i="2" s="1"/>
  <c r="F4807" i="2"/>
  <c r="B4807" i="2"/>
  <c r="C4807" i="2" s="1"/>
  <c r="F4806" i="2"/>
  <c r="B4806" i="2"/>
  <c r="C4806" i="2" s="1"/>
  <c r="F4805" i="2"/>
  <c r="B4805" i="2"/>
  <c r="C4805" i="2" s="1"/>
  <c r="F4804" i="2"/>
  <c r="B4804" i="2"/>
  <c r="C4804" i="2" s="1"/>
  <c r="F4803" i="2"/>
  <c r="B4803" i="2"/>
  <c r="C4803" i="2" s="1"/>
  <c r="F4802" i="2"/>
  <c r="B4802" i="2"/>
  <c r="C4802" i="2" s="1"/>
  <c r="F4801" i="2"/>
  <c r="B4801" i="2"/>
  <c r="C4801" i="2" s="1"/>
  <c r="F4800" i="2"/>
  <c r="B4800" i="2"/>
  <c r="C4800" i="2" s="1"/>
  <c r="F4799" i="2"/>
  <c r="B4799" i="2"/>
  <c r="C4799" i="2" s="1"/>
  <c r="F4798" i="2"/>
  <c r="B4798" i="2"/>
  <c r="C4798" i="2" s="1"/>
  <c r="F4797" i="2"/>
  <c r="B4797" i="2"/>
  <c r="C4797" i="2" s="1"/>
  <c r="F4796" i="2"/>
  <c r="B4796" i="2"/>
  <c r="C4796" i="2" s="1"/>
  <c r="F4795" i="2"/>
  <c r="B4795" i="2"/>
  <c r="C4795" i="2" s="1"/>
  <c r="F4794" i="2"/>
  <c r="B4794" i="2"/>
  <c r="C4794" i="2" s="1"/>
  <c r="F4793" i="2"/>
  <c r="B4793" i="2"/>
  <c r="C4793" i="2" s="1"/>
  <c r="F4792" i="2"/>
  <c r="B4792" i="2"/>
  <c r="C4792" i="2" s="1"/>
  <c r="F4791" i="2"/>
  <c r="B4791" i="2"/>
  <c r="C4791" i="2" s="1"/>
  <c r="F4790" i="2"/>
  <c r="B4790" i="2"/>
  <c r="C4790" i="2" s="1"/>
  <c r="F4789" i="2"/>
  <c r="B4789" i="2"/>
  <c r="C4789" i="2" s="1"/>
  <c r="F4788" i="2"/>
  <c r="B4788" i="2"/>
  <c r="C4788" i="2" s="1"/>
  <c r="F4787" i="2"/>
  <c r="B4787" i="2"/>
  <c r="C4787" i="2" s="1"/>
  <c r="F4786" i="2"/>
  <c r="B4786" i="2"/>
  <c r="C4786" i="2" s="1"/>
  <c r="F4785" i="2"/>
  <c r="B4785" i="2"/>
  <c r="C4785" i="2" s="1"/>
  <c r="F4784" i="2"/>
  <c r="B4784" i="2"/>
  <c r="C4784" i="2" s="1"/>
  <c r="F4783" i="2"/>
  <c r="B4783" i="2"/>
  <c r="C4783" i="2" s="1"/>
  <c r="F4782" i="2"/>
  <c r="B4782" i="2"/>
  <c r="C4782" i="2" s="1"/>
  <c r="F4781" i="2"/>
  <c r="B4781" i="2"/>
  <c r="C4781" i="2" s="1"/>
  <c r="F4780" i="2"/>
  <c r="B4780" i="2"/>
  <c r="C4780" i="2" s="1"/>
  <c r="F4779" i="2"/>
  <c r="B4779" i="2"/>
  <c r="C4779" i="2" s="1"/>
  <c r="F4778" i="2"/>
  <c r="B4778" i="2"/>
  <c r="C4778" i="2" s="1"/>
  <c r="F4777" i="2"/>
  <c r="B4777" i="2"/>
  <c r="C4777" i="2" s="1"/>
  <c r="F4776" i="2"/>
  <c r="B4776" i="2"/>
  <c r="C4776" i="2" s="1"/>
  <c r="F4775" i="2"/>
  <c r="B4775" i="2"/>
  <c r="C4775" i="2" s="1"/>
  <c r="F4774" i="2"/>
  <c r="B4774" i="2"/>
  <c r="C4774" i="2" s="1"/>
  <c r="F4773" i="2"/>
  <c r="B4773" i="2"/>
  <c r="C4773" i="2" s="1"/>
  <c r="F4772" i="2"/>
  <c r="B4772" i="2"/>
  <c r="C4772" i="2" s="1"/>
  <c r="F4771" i="2"/>
  <c r="B4771" i="2"/>
  <c r="C4771" i="2" s="1"/>
  <c r="F4770" i="2"/>
  <c r="B4770" i="2"/>
  <c r="C4770" i="2" s="1"/>
  <c r="F4769" i="2"/>
  <c r="B4769" i="2"/>
  <c r="C4769" i="2" s="1"/>
  <c r="F4768" i="2"/>
  <c r="B4768" i="2"/>
  <c r="C4768" i="2" s="1"/>
  <c r="F4767" i="2"/>
  <c r="B4767" i="2"/>
  <c r="C4767" i="2" s="1"/>
  <c r="F4766" i="2"/>
  <c r="B4766" i="2"/>
  <c r="C4766" i="2" s="1"/>
  <c r="F4765" i="2"/>
  <c r="B4765" i="2"/>
  <c r="C4765" i="2" s="1"/>
  <c r="F4764" i="2"/>
  <c r="B4764" i="2"/>
  <c r="C4764" i="2" s="1"/>
  <c r="F4763" i="2"/>
  <c r="B4763" i="2"/>
  <c r="C4763" i="2" s="1"/>
  <c r="F4762" i="2"/>
  <c r="B4762" i="2"/>
  <c r="C4762" i="2" s="1"/>
  <c r="F4761" i="2"/>
  <c r="B4761" i="2"/>
  <c r="C4761" i="2" s="1"/>
  <c r="F4760" i="2"/>
  <c r="B4760" i="2"/>
  <c r="C4760" i="2" s="1"/>
  <c r="F4759" i="2"/>
  <c r="B4759" i="2"/>
  <c r="C4759" i="2" s="1"/>
  <c r="F4758" i="2"/>
  <c r="B4758" i="2"/>
  <c r="C4758" i="2" s="1"/>
  <c r="F4757" i="2"/>
  <c r="B4757" i="2"/>
  <c r="C4757" i="2" s="1"/>
  <c r="F4756" i="2"/>
  <c r="B4756" i="2"/>
  <c r="C4756" i="2" s="1"/>
  <c r="F4755" i="2"/>
  <c r="B4755" i="2"/>
  <c r="C4755" i="2" s="1"/>
  <c r="F4754" i="2"/>
  <c r="B4754" i="2"/>
  <c r="C4754" i="2" s="1"/>
  <c r="F4753" i="2"/>
  <c r="B4753" i="2"/>
  <c r="C4753" i="2" s="1"/>
  <c r="F4752" i="2"/>
  <c r="B4752" i="2"/>
  <c r="C4752" i="2" s="1"/>
  <c r="F4751" i="2"/>
  <c r="B4751" i="2"/>
  <c r="C4751" i="2" s="1"/>
  <c r="F4750" i="2"/>
  <c r="B4750" i="2"/>
  <c r="C4750" i="2" s="1"/>
  <c r="F4749" i="2"/>
  <c r="B4749" i="2"/>
  <c r="C4749" i="2" s="1"/>
  <c r="F4748" i="2"/>
  <c r="B4748" i="2"/>
  <c r="C4748" i="2" s="1"/>
  <c r="F4747" i="2"/>
  <c r="B4747" i="2"/>
  <c r="C4747" i="2" s="1"/>
  <c r="F4746" i="2"/>
  <c r="B4746" i="2"/>
  <c r="C4746" i="2" s="1"/>
  <c r="F4745" i="2"/>
  <c r="B4745" i="2"/>
  <c r="C4745" i="2" s="1"/>
  <c r="F4744" i="2"/>
  <c r="B4744" i="2"/>
  <c r="C4744" i="2" s="1"/>
  <c r="F4743" i="2"/>
  <c r="B4743" i="2"/>
  <c r="C4743" i="2" s="1"/>
  <c r="F4742" i="2"/>
  <c r="B4742" i="2"/>
  <c r="C4742" i="2" s="1"/>
  <c r="F4741" i="2"/>
  <c r="B4741" i="2"/>
  <c r="C4741" i="2" s="1"/>
  <c r="F4740" i="2"/>
  <c r="B4740" i="2"/>
  <c r="C4740" i="2" s="1"/>
  <c r="F4739" i="2"/>
  <c r="B4739" i="2"/>
  <c r="C4739" i="2" s="1"/>
  <c r="F4738" i="2"/>
  <c r="B4738" i="2"/>
  <c r="C4738" i="2" s="1"/>
  <c r="F4737" i="2"/>
  <c r="B4737" i="2"/>
  <c r="C4737" i="2" s="1"/>
  <c r="F4736" i="2"/>
  <c r="B4736" i="2"/>
  <c r="C4736" i="2" s="1"/>
  <c r="F4735" i="2"/>
  <c r="B4735" i="2"/>
  <c r="C4735" i="2" s="1"/>
  <c r="F4734" i="2"/>
  <c r="B4734" i="2"/>
  <c r="C4734" i="2" s="1"/>
  <c r="F4733" i="2"/>
  <c r="B4733" i="2"/>
  <c r="C4733" i="2" s="1"/>
  <c r="F4732" i="2"/>
  <c r="B4732" i="2"/>
  <c r="C4732" i="2" s="1"/>
  <c r="F4731" i="2"/>
  <c r="B4731" i="2"/>
  <c r="C4731" i="2" s="1"/>
  <c r="F4730" i="2"/>
  <c r="B4730" i="2"/>
  <c r="C4730" i="2" s="1"/>
  <c r="F4729" i="2"/>
  <c r="B4729" i="2"/>
  <c r="C4729" i="2" s="1"/>
  <c r="F4728" i="2"/>
  <c r="B4728" i="2"/>
  <c r="C4728" i="2" s="1"/>
  <c r="F4727" i="2"/>
  <c r="B4727" i="2"/>
  <c r="C4727" i="2" s="1"/>
  <c r="F4726" i="2"/>
  <c r="B4726" i="2"/>
  <c r="C4726" i="2" s="1"/>
  <c r="F4725" i="2"/>
  <c r="B4725" i="2"/>
  <c r="C4725" i="2" s="1"/>
  <c r="F4724" i="2"/>
  <c r="B4724" i="2"/>
  <c r="C4724" i="2" s="1"/>
  <c r="F4723" i="2"/>
  <c r="B4723" i="2"/>
  <c r="C4723" i="2" s="1"/>
  <c r="F4722" i="2"/>
  <c r="B4722" i="2"/>
  <c r="C4722" i="2" s="1"/>
  <c r="F4721" i="2"/>
  <c r="B4721" i="2"/>
  <c r="C4721" i="2" s="1"/>
  <c r="F4720" i="2"/>
  <c r="B4720" i="2"/>
  <c r="C4720" i="2" s="1"/>
  <c r="F4719" i="2"/>
  <c r="B4719" i="2"/>
  <c r="C4719" i="2" s="1"/>
  <c r="F4718" i="2"/>
  <c r="B4718" i="2"/>
  <c r="C4718" i="2" s="1"/>
  <c r="F4717" i="2"/>
  <c r="B4717" i="2"/>
  <c r="C4717" i="2" s="1"/>
  <c r="F4716" i="2"/>
  <c r="B4716" i="2"/>
  <c r="C4716" i="2" s="1"/>
  <c r="F4715" i="2"/>
  <c r="B4715" i="2"/>
  <c r="C4715" i="2" s="1"/>
  <c r="F4714" i="2"/>
  <c r="B4714" i="2"/>
  <c r="C4714" i="2" s="1"/>
  <c r="F4713" i="2"/>
  <c r="B4713" i="2"/>
  <c r="C4713" i="2" s="1"/>
  <c r="F4712" i="2"/>
  <c r="B4712" i="2"/>
  <c r="C4712" i="2" s="1"/>
  <c r="F4711" i="2"/>
  <c r="B4711" i="2"/>
  <c r="C4711" i="2" s="1"/>
  <c r="F4710" i="2"/>
  <c r="B4710" i="2"/>
  <c r="C4710" i="2" s="1"/>
  <c r="F4709" i="2"/>
  <c r="B4709" i="2"/>
  <c r="C4709" i="2" s="1"/>
  <c r="F4708" i="2"/>
  <c r="B4708" i="2"/>
  <c r="C4708" i="2" s="1"/>
  <c r="F4707" i="2"/>
  <c r="B4707" i="2"/>
  <c r="C4707" i="2" s="1"/>
  <c r="F4706" i="2"/>
  <c r="B4706" i="2"/>
  <c r="C4706" i="2" s="1"/>
  <c r="F4705" i="2"/>
  <c r="B4705" i="2"/>
  <c r="C4705" i="2" s="1"/>
  <c r="F4704" i="2"/>
  <c r="B4704" i="2"/>
  <c r="C4704" i="2" s="1"/>
  <c r="F4703" i="2"/>
  <c r="B4703" i="2"/>
  <c r="C4703" i="2" s="1"/>
  <c r="F4702" i="2"/>
  <c r="B4702" i="2"/>
  <c r="C4702" i="2" s="1"/>
  <c r="F4701" i="2"/>
  <c r="B4701" i="2"/>
  <c r="C4701" i="2" s="1"/>
  <c r="F4700" i="2"/>
  <c r="B4700" i="2"/>
  <c r="C4700" i="2" s="1"/>
  <c r="F4699" i="2"/>
  <c r="B4699" i="2"/>
  <c r="C4699" i="2" s="1"/>
  <c r="F4698" i="2"/>
  <c r="B4698" i="2"/>
  <c r="C4698" i="2" s="1"/>
  <c r="F4697" i="2"/>
  <c r="B4697" i="2"/>
  <c r="C4697" i="2" s="1"/>
  <c r="F4696" i="2"/>
  <c r="B4696" i="2"/>
  <c r="C4696" i="2" s="1"/>
  <c r="F4695" i="2"/>
  <c r="B4695" i="2"/>
  <c r="C4695" i="2" s="1"/>
  <c r="F4694" i="2"/>
  <c r="B4694" i="2"/>
  <c r="C4694" i="2" s="1"/>
  <c r="F4693" i="2"/>
  <c r="B4693" i="2"/>
  <c r="C4693" i="2" s="1"/>
  <c r="F4692" i="2"/>
  <c r="B4692" i="2"/>
  <c r="C4692" i="2" s="1"/>
  <c r="F4691" i="2"/>
  <c r="B4691" i="2"/>
  <c r="C4691" i="2" s="1"/>
  <c r="F4690" i="2"/>
  <c r="B4690" i="2"/>
  <c r="C4690" i="2" s="1"/>
  <c r="F4689" i="2"/>
  <c r="B4689" i="2"/>
  <c r="C4689" i="2" s="1"/>
  <c r="F4688" i="2"/>
  <c r="B4688" i="2"/>
  <c r="C4688" i="2" s="1"/>
  <c r="F4687" i="2"/>
  <c r="B4687" i="2"/>
  <c r="C4687" i="2" s="1"/>
  <c r="F4686" i="2"/>
  <c r="B4686" i="2"/>
  <c r="C4686" i="2" s="1"/>
  <c r="F4685" i="2"/>
  <c r="B4685" i="2"/>
  <c r="C4685" i="2" s="1"/>
  <c r="F4684" i="2"/>
  <c r="B4684" i="2"/>
  <c r="C4684" i="2" s="1"/>
  <c r="F4683" i="2"/>
  <c r="B4683" i="2"/>
  <c r="C4683" i="2" s="1"/>
  <c r="F4682" i="2"/>
  <c r="B4682" i="2"/>
  <c r="C4682" i="2" s="1"/>
  <c r="F4681" i="2"/>
  <c r="B4681" i="2"/>
  <c r="C4681" i="2" s="1"/>
  <c r="F4680" i="2"/>
  <c r="B4680" i="2"/>
  <c r="C4680" i="2" s="1"/>
  <c r="F4679" i="2"/>
  <c r="B4679" i="2"/>
  <c r="C4679" i="2" s="1"/>
  <c r="F4678" i="2"/>
  <c r="B4678" i="2"/>
  <c r="C4678" i="2" s="1"/>
  <c r="F4677" i="2"/>
  <c r="B4677" i="2"/>
  <c r="C4677" i="2" s="1"/>
  <c r="F4676" i="2"/>
  <c r="B4676" i="2"/>
  <c r="C4676" i="2" s="1"/>
  <c r="F4675" i="2"/>
  <c r="B4675" i="2"/>
  <c r="C4675" i="2" s="1"/>
  <c r="F4674" i="2"/>
  <c r="B4674" i="2"/>
  <c r="C4674" i="2" s="1"/>
  <c r="F4673" i="2"/>
  <c r="B4673" i="2"/>
  <c r="C4673" i="2" s="1"/>
  <c r="F4672" i="2"/>
  <c r="B4672" i="2"/>
  <c r="C4672" i="2" s="1"/>
  <c r="F4671" i="2"/>
  <c r="B4671" i="2"/>
  <c r="C4671" i="2" s="1"/>
  <c r="F4670" i="2"/>
  <c r="B4670" i="2"/>
  <c r="C4670" i="2" s="1"/>
  <c r="F4669" i="2"/>
  <c r="B4669" i="2"/>
  <c r="C4669" i="2" s="1"/>
  <c r="F4668" i="2"/>
  <c r="B4668" i="2"/>
  <c r="C4668" i="2" s="1"/>
  <c r="F4667" i="2"/>
  <c r="B4667" i="2"/>
  <c r="C4667" i="2" s="1"/>
  <c r="F4666" i="2"/>
  <c r="B4666" i="2"/>
  <c r="C4666" i="2" s="1"/>
  <c r="F4665" i="2"/>
  <c r="B4665" i="2"/>
  <c r="C4665" i="2" s="1"/>
  <c r="F4664" i="2"/>
  <c r="B4664" i="2"/>
  <c r="C4664" i="2" s="1"/>
  <c r="F4663" i="2"/>
  <c r="B4663" i="2"/>
  <c r="C4663" i="2" s="1"/>
  <c r="F4662" i="2"/>
  <c r="B4662" i="2"/>
  <c r="C4662" i="2" s="1"/>
  <c r="F4661" i="2"/>
  <c r="B4661" i="2"/>
  <c r="C4661" i="2" s="1"/>
  <c r="F4660" i="2"/>
  <c r="B4660" i="2"/>
  <c r="C4660" i="2" s="1"/>
  <c r="F4659" i="2"/>
  <c r="B4659" i="2"/>
  <c r="C4659" i="2" s="1"/>
  <c r="F4658" i="2"/>
  <c r="B4658" i="2"/>
  <c r="C4658" i="2" s="1"/>
  <c r="F4657" i="2"/>
  <c r="B4657" i="2"/>
  <c r="C4657" i="2" s="1"/>
  <c r="F4656" i="2"/>
  <c r="B4656" i="2"/>
  <c r="C4656" i="2" s="1"/>
  <c r="F4655" i="2"/>
  <c r="B4655" i="2"/>
  <c r="C4655" i="2" s="1"/>
  <c r="F4654" i="2"/>
  <c r="B4654" i="2"/>
  <c r="C4654" i="2" s="1"/>
  <c r="F4653" i="2"/>
  <c r="B4653" i="2"/>
  <c r="C4653" i="2" s="1"/>
  <c r="F4652" i="2"/>
  <c r="B4652" i="2"/>
  <c r="C4652" i="2" s="1"/>
  <c r="F4651" i="2"/>
  <c r="B4651" i="2"/>
  <c r="C4651" i="2" s="1"/>
  <c r="F4650" i="2"/>
  <c r="B4650" i="2"/>
  <c r="C4650" i="2" s="1"/>
  <c r="F4649" i="2"/>
  <c r="B4649" i="2"/>
  <c r="C4649" i="2" s="1"/>
  <c r="F4648" i="2"/>
  <c r="B4648" i="2"/>
  <c r="C4648" i="2" s="1"/>
  <c r="F4647" i="2"/>
  <c r="B4647" i="2"/>
  <c r="C4647" i="2" s="1"/>
  <c r="F4646" i="2"/>
  <c r="B4646" i="2"/>
  <c r="C4646" i="2" s="1"/>
  <c r="F4645" i="2"/>
  <c r="B4645" i="2"/>
  <c r="C4645" i="2" s="1"/>
  <c r="F4644" i="2"/>
  <c r="B4644" i="2"/>
  <c r="C4644" i="2" s="1"/>
  <c r="F4643" i="2"/>
  <c r="B4643" i="2"/>
  <c r="C4643" i="2" s="1"/>
  <c r="F4642" i="2"/>
  <c r="B4642" i="2"/>
  <c r="C4642" i="2" s="1"/>
  <c r="F4641" i="2"/>
  <c r="B4641" i="2"/>
  <c r="C4641" i="2" s="1"/>
  <c r="F4640" i="2"/>
  <c r="B4640" i="2"/>
  <c r="C4640" i="2" s="1"/>
  <c r="F4639" i="2"/>
  <c r="B4639" i="2"/>
  <c r="C4639" i="2" s="1"/>
  <c r="F4638" i="2"/>
  <c r="B4638" i="2"/>
  <c r="C4638" i="2" s="1"/>
  <c r="F4637" i="2"/>
  <c r="B4637" i="2"/>
  <c r="C4637" i="2" s="1"/>
  <c r="F4636" i="2"/>
  <c r="B4636" i="2"/>
  <c r="C4636" i="2" s="1"/>
  <c r="F4635" i="2"/>
  <c r="B4635" i="2"/>
  <c r="C4635" i="2" s="1"/>
  <c r="F4634" i="2"/>
  <c r="B4634" i="2"/>
  <c r="C4634" i="2" s="1"/>
  <c r="F4633" i="2"/>
  <c r="B4633" i="2"/>
  <c r="C4633" i="2" s="1"/>
  <c r="F4632" i="2"/>
  <c r="B4632" i="2"/>
  <c r="C4632" i="2" s="1"/>
  <c r="F4631" i="2"/>
  <c r="B4631" i="2"/>
  <c r="C4631" i="2" s="1"/>
  <c r="F4630" i="2"/>
  <c r="B4630" i="2"/>
  <c r="C4630" i="2" s="1"/>
  <c r="F4629" i="2"/>
  <c r="B4629" i="2"/>
  <c r="C4629" i="2" s="1"/>
  <c r="F4628" i="2"/>
  <c r="B4628" i="2"/>
  <c r="C4628" i="2" s="1"/>
  <c r="F4627" i="2"/>
  <c r="B4627" i="2"/>
  <c r="C4627" i="2" s="1"/>
  <c r="F4626" i="2"/>
  <c r="B4626" i="2"/>
  <c r="C4626" i="2" s="1"/>
  <c r="F4625" i="2"/>
  <c r="B4625" i="2"/>
  <c r="C4625" i="2" s="1"/>
  <c r="F4624" i="2"/>
  <c r="B4624" i="2"/>
  <c r="C4624" i="2" s="1"/>
  <c r="F4623" i="2"/>
  <c r="B4623" i="2"/>
  <c r="C4623" i="2" s="1"/>
  <c r="F4622" i="2"/>
  <c r="B4622" i="2"/>
  <c r="C4622" i="2" s="1"/>
  <c r="F4621" i="2"/>
  <c r="B4621" i="2"/>
  <c r="C4621" i="2" s="1"/>
  <c r="F4620" i="2"/>
  <c r="B4620" i="2"/>
  <c r="C4620" i="2" s="1"/>
  <c r="F4619" i="2"/>
  <c r="B4619" i="2"/>
  <c r="C4619" i="2" s="1"/>
  <c r="F4618" i="2"/>
  <c r="B4618" i="2"/>
  <c r="C4618" i="2" s="1"/>
  <c r="F4617" i="2"/>
  <c r="B4617" i="2"/>
  <c r="C4617" i="2" s="1"/>
  <c r="F4616" i="2"/>
  <c r="B4616" i="2"/>
  <c r="C4616" i="2" s="1"/>
  <c r="F4615" i="2"/>
  <c r="B4615" i="2"/>
  <c r="C4615" i="2" s="1"/>
  <c r="F4614" i="2"/>
  <c r="B4614" i="2"/>
  <c r="C4614" i="2" s="1"/>
  <c r="F4613" i="2"/>
  <c r="B4613" i="2"/>
  <c r="C4613" i="2" s="1"/>
  <c r="F4612" i="2"/>
  <c r="B4612" i="2"/>
  <c r="C4612" i="2" s="1"/>
  <c r="F4611" i="2"/>
  <c r="B4611" i="2"/>
  <c r="C4611" i="2" s="1"/>
  <c r="F4610" i="2"/>
  <c r="B4610" i="2"/>
  <c r="C4610" i="2" s="1"/>
  <c r="F4609" i="2"/>
  <c r="B4609" i="2"/>
  <c r="C4609" i="2" s="1"/>
  <c r="F4608" i="2"/>
  <c r="B4608" i="2"/>
  <c r="C4608" i="2" s="1"/>
  <c r="F4607" i="2"/>
  <c r="B4607" i="2"/>
  <c r="C4607" i="2" s="1"/>
  <c r="F4606" i="2"/>
  <c r="B4606" i="2"/>
  <c r="C4606" i="2" s="1"/>
  <c r="F4605" i="2"/>
  <c r="B4605" i="2"/>
  <c r="C4605" i="2" s="1"/>
  <c r="F4604" i="2"/>
  <c r="B4604" i="2"/>
  <c r="C4604" i="2" s="1"/>
  <c r="F4603" i="2"/>
  <c r="B4603" i="2"/>
  <c r="C4603" i="2" s="1"/>
  <c r="F4602" i="2"/>
  <c r="B4602" i="2"/>
  <c r="C4602" i="2" s="1"/>
  <c r="F4601" i="2"/>
  <c r="B4601" i="2"/>
  <c r="C4601" i="2" s="1"/>
  <c r="F4600" i="2"/>
  <c r="B4600" i="2"/>
  <c r="C4600" i="2" s="1"/>
  <c r="F4599" i="2"/>
  <c r="B4599" i="2"/>
  <c r="C4599" i="2" s="1"/>
  <c r="F4598" i="2"/>
  <c r="B4598" i="2"/>
  <c r="C4598" i="2" s="1"/>
  <c r="F4597" i="2"/>
  <c r="B4597" i="2"/>
  <c r="C4597" i="2" s="1"/>
  <c r="F4596" i="2"/>
  <c r="B4596" i="2"/>
  <c r="C4596" i="2" s="1"/>
  <c r="F4595" i="2"/>
  <c r="B4595" i="2"/>
  <c r="C4595" i="2" s="1"/>
  <c r="F4594" i="2"/>
  <c r="B4594" i="2"/>
  <c r="C4594" i="2" s="1"/>
  <c r="F4593" i="2"/>
  <c r="B4593" i="2"/>
  <c r="C4593" i="2" s="1"/>
  <c r="F4592" i="2"/>
  <c r="B4592" i="2"/>
  <c r="C4592" i="2" s="1"/>
  <c r="F4591" i="2"/>
  <c r="B4591" i="2"/>
  <c r="C4591" i="2" s="1"/>
  <c r="F4590" i="2"/>
  <c r="B4590" i="2"/>
  <c r="C4590" i="2" s="1"/>
  <c r="F4589" i="2"/>
  <c r="B4589" i="2"/>
  <c r="C4589" i="2" s="1"/>
  <c r="F4588" i="2"/>
  <c r="B4588" i="2"/>
  <c r="C4588" i="2" s="1"/>
  <c r="F4587" i="2"/>
  <c r="B4587" i="2"/>
  <c r="C4587" i="2" s="1"/>
  <c r="F4586" i="2"/>
  <c r="B4586" i="2"/>
  <c r="C4586" i="2" s="1"/>
  <c r="F4585" i="2"/>
  <c r="B4585" i="2"/>
  <c r="C4585" i="2" s="1"/>
  <c r="F4584" i="2"/>
  <c r="B4584" i="2"/>
  <c r="C4584" i="2" s="1"/>
  <c r="F4583" i="2"/>
  <c r="B4583" i="2"/>
  <c r="C4583" i="2" s="1"/>
  <c r="F4582" i="2"/>
  <c r="B4582" i="2"/>
  <c r="C4582" i="2" s="1"/>
  <c r="F4581" i="2"/>
  <c r="B4581" i="2"/>
  <c r="C4581" i="2" s="1"/>
  <c r="F4580" i="2"/>
  <c r="B4580" i="2"/>
  <c r="C4580" i="2" s="1"/>
  <c r="F4579" i="2"/>
  <c r="B4579" i="2"/>
  <c r="C4579" i="2" s="1"/>
  <c r="F4578" i="2"/>
  <c r="B4578" i="2"/>
  <c r="C4578" i="2" s="1"/>
  <c r="F4577" i="2"/>
  <c r="B4577" i="2"/>
  <c r="C4577" i="2" s="1"/>
  <c r="F4576" i="2"/>
  <c r="B4576" i="2"/>
  <c r="C4576" i="2" s="1"/>
  <c r="F4575" i="2"/>
  <c r="B4575" i="2"/>
  <c r="C4575" i="2" s="1"/>
  <c r="F4574" i="2"/>
  <c r="B4574" i="2"/>
  <c r="C4574" i="2" s="1"/>
  <c r="F4573" i="2"/>
  <c r="B4573" i="2"/>
  <c r="C4573" i="2" s="1"/>
  <c r="F4572" i="2"/>
  <c r="B4572" i="2"/>
  <c r="C4572" i="2" s="1"/>
  <c r="F4571" i="2"/>
  <c r="B4571" i="2"/>
  <c r="C4571" i="2" s="1"/>
  <c r="F4570" i="2"/>
  <c r="B4570" i="2"/>
  <c r="C4570" i="2" s="1"/>
  <c r="F4569" i="2"/>
  <c r="B4569" i="2"/>
  <c r="C4569" i="2" s="1"/>
  <c r="F4568" i="2"/>
  <c r="B4568" i="2"/>
  <c r="C4568" i="2" s="1"/>
  <c r="F4567" i="2"/>
  <c r="B4567" i="2"/>
  <c r="C4567" i="2" s="1"/>
  <c r="F4566" i="2"/>
  <c r="B4566" i="2"/>
  <c r="C4566" i="2" s="1"/>
  <c r="F4565" i="2"/>
  <c r="B4565" i="2"/>
  <c r="C4565" i="2" s="1"/>
  <c r="F4564" i="2"/>
  <c r="B4564" i="2"/>
  <c r="C4564" i="2" s="1"/>
  <c r="F4563" i="2"/>
  <c r="B4563" i="2"/>
  <c r="C4563" i="2" s="1"/>
  <c r="F4562" i="2"/>
  <c r="B4562" i="2"/>
  <c r="C4562" i="2" s="1"/>
  <c r="F4561" i="2"/>
  <c r="B4561" i="2"/>
  <c r="C4561" i="2" s="1"/>
  <c r="F4560" i="2"/>
  <c r="B4560" i="2"/>
  <c r="C4560" i="2" s="1"/>
  <c r="F4559" i="2"/>
  <c r="B4559" i="2"/>
  <c r="C4559" i="2" s="1"/>
  <c r="F4558" i="2"/>
  <c r="B4558" i="2"/>
  <c r="C4558" i="2" s="1"/>
  <c r="F4557" i="2"/>
  <c r="B4557" i="2"/>
  <c r="C4557" i="2" s="1"/>
  <c r="F4556" i="2"/>
  <c r="B4556" i="2"/>
  <c r="C4556" i="2" s="1"/>
  <c r="F4555" i="2"/>
  <c r="B4555" i="2"/>
  <c r="C4555" i="2" s="1"/>
  <c r="F4554" i="2"/>
  <c r="B4554" i="2"/>
  <c r="C4554" i="2" s="1"/>
  <c r="F4553" i="2"/>
  <c r="B4553" i="2"/>
  <c r="C4553" i="2" s="1"/>
  <c r="F4552" i="2"/>
  <c r="B4552" i="2"/>
  <c r="C4552" i="2" s="1"/>
  <c r="F4551" i="2"/>
  <c r="B4551" i="2"/>
  <c r="C4551" i="2" s="1"/>
  <c r="F4550" i="2"/>
  <c r="B4550" i="2"/>
  <c r="C4550" i="2" s="1"/>
  <c r="F4549" i="2"/>
  <c r="B4549" i="2"/>
  <c r="C4549" i="2" s="1"/>
  <c r="F4548" i="2"/>
  <c r="B4548" i="2"/>
  <c r="C4548" i="2" s="1"/>
  <c r="F4547" i="2"/>
  <c r="B4547" i="2"/>
  <c r="C4547" i="2" s="1"/>
  <c r="F4546" i="2"/>
  <c r="B4546" i="2"/>
  <c r="C4546" i="2" s="1"/>
  <c r="F4545" i="2"/>
  <c r="B4545" i="2"/>
  <c r="C4545" i="2" s="1"/>
  <c r="F4544" i="2"/>
  <c r="B4544" i="2"/>
  <c r="C4544" i="2" s="1"/>
  <c r="F4543" i="2"/>
  <c r="B4543" i="2"/>
  <c r="C4543" i="2" s="1"/>
  <c r="F4542" i="2"/>
  <c r="B4542" i="2"/>
  <c r="C4542" i="2" s="1"/>
  <c r="F4541" i="2"/>
  <c r="B4541" i="2"/>
  <c r="C4541" i="2" s="1"/>
  <c r="F4540" i="2"/>
  <c r="B4540" i="2"/>
  <c r="C4540" i="2" s="1"/>
  <c r="F4539" i="2"/>
  <c r="B4539" i="2"/>
  <c r="C4539" i="2" s="1"/>
  <c r="F4538" i="2"/>
  <c r="B4538" i="2"/>
  <c r="C4538" i="2" s="1"/>
  <c r="F4537" i="2"/>
  <c r="B4537" i="2"/>
  <c r="C4537" i="2" s="1"/>
  <c r="F4536" i="2"/>
  <c r="B4536" i="2"/>
  <c r="C4536" i="2" s="1"/>
  <c r="F4535" i="2"/>
  <c r="B4535" i="2"/>
  <c r="C4535" i="2" s="1"/>
  <c r="F4534" i="2"/>
  <c r="B4534" i="2"/>
  <c r="C4534" i="2" s="1"/>
  <c r="F4533" i="2"/>
  <c r="B4533" i="2"/>
  <c r="C4533" i="2" s="1"/>
  <c r="F4532" i="2"/>
  <c r="B4532" i="2"/>
  <c r="C4532" i="2" s="1"/>
  <c r="F4531" i="2"/>
  <c r="B4531" i="2"/>
  <c r="C4531" i="2" s="1"/>
  <c r="F4530" i="2"/>
  <c r="B4530" i="2"/>
  <c r="C4530" i="2" s="1"/>
  <c r="F4529" i="2"/>
  <c r="B4529" i="2"/>
  <c r="C4529" i="2" s="1"/>
  <c r="F4528" i="2"/>
  <c r="B4528" i="2"/>
  <c r="C4528" i="2" s="1"/>
  <c r="F4527" i="2"/>
  <c r="B4527" i="2"/>
  <c r="C4527" i="2" s="1"/>
  <c r="F4526" i="2"/>
  <c r="B4526" i="2"/>
  <c r="C4526" i="2" s="1"/>
  <c r="F4525" i="2"/>
  <c r="B4525" i="2"/>
  <c r="C4525" i="2" s="1"/>
  <c r="F4524" i="2"/>
  <c r="B4524" i="2"/>
  <c r="C4524" i="2" s="1"/>
  <c r="F4523" i="2"/>
  <c r="B4523" i="2"/>
  <c r="C4523" i="2" s="1"/>
  <c r="F4522" i="2"/>
  <c r="B4522" i="2"/>
  <c r="C4522" i="2" s="1"/>
  <c r="F4521" i="2"/>
  <c r="B4521" i="2"/>
  <c r="C4521" i="2" s="1"/>
  <c r="F4520" i="2"/>
  <c r="B4520" i="2"/>
  <c r="C4520" i="2" s="1"/>
  <c r="F4519" i="2"/>
  <c r="B4519" i="2"/>
  <c r="C4519" i="2" s="1"/>
  <c r="F4518" i="2"/>
  <c r="B4518" i="2"/>
  <c r="C4518" i="2" s="1"/>
  <c r="F4517" i="2"/>
  <c r="B4517" i="2"/>
  <c r="C4517" i="2" s="1"/>
  <c r="F4516" i="2"/>
  <c r="B4516" i="2"/>
  <c r="C4516" i="2" s="1"/>
  <c r="F4515" i="2"/>
  <c r="B4515" i="2"/>
  <c r="C4515" i="2" s="1"/>
  <c r="F4514" i="2"/>
  <c r="B4514" i="2"/>
  <c r="C4514" i="2" s="1"/>
  <c r="F4513" i="2"/>
  <c r="B4513" i="2"/>
  <c r="C4513" i="2" s="1"/>
  <c r="F4512" i="2"/>
  <c r="B4512" i="2"/>
  <c r="C4512" i="2" s="1"/>
  <c r="F4511" i="2"/>
  <c r="B4511" i="2"/>
  <c r="C4511" i="2" s="1"/>
  <c r="F4510" i="2"/>
  <c r="B4510" i="2"/>
  <c r="C4510" i="2" s="1"/>
  <c r="F4509" i="2"/>
  <c r="B4509" i="2"/>
  <c r="C4509" i="2" s="1"/>
  <c r="F4508" i="2"/>
  <c r="B4508" i="2"/>
  <c r="C4508" i="2" s="1"/>
  <c r="F4507" i="2"/>
  <c r="B4507" i="2"/>
  <c r="C4507" i="2" s="1"/>
  <c r="F4506" i="2"/>
  <c r="B4506" i="2"/>
  <c r="C4506" i="2" s="1"/>
  <c r="F4505" i="2"/>
  <c r="B4505" i="2"/>
  <c r="C4505" i="2" s="1"/>
  <c r="F4504" i="2"/>
  <c r="B4504" i="2"/>
  <c r="C4504" i="2" s="1"/>
  <c r="F4503" i="2"/>
  <c r="B4503" i="2"/>
  <c r="C4503" i="2" s="1"/>
  <c r="F4502" i="2"/>
  <c r="B4502" i="2"/>
  <c r="C4502" i="2" s="1"/>
  <c r="F4501" i="2"/>
  <c r="B4501" i="2"/>
  <c r="C4501" i="2" s="1"/>
  <c r="F4500" i="2"/>
  <c r="B4500" i="2"/>
  <c r="C4500" i="2" s="1"/>
  <c r="F4499" i="2"/>
  <c r="B4499" i="2"/>
  <c r="C4499" i="2" s="1"/>
  <c r="F4498" i="2"/>
  <c r="B4498" i="2"/>
  <c r="C4498" i="2" s="1"/>
  <c r="F4497" i="2"/>
  <c r="B4497" i="2"/>
  <c r="C4497" i="2" s="1"/>
  <c r="F4496" i="2"/>
  <c r="B4496" i="2"/>
  <c r="C4496" i="2" s="1"/>
  <c r="F4495" i="2"/>
  <c r="B4495" i="2"/>
  <c r="C4495" i="2" s="1"/>
  <c r="F4494" i="2"/>
  <c r="B4494" i="2"/>
  <c r="C4494" i="2" s="1"/>
  <c r="F4493" i="2"/>
  <c r="B4493" i="2"/>
  <c r="C4493" i="2" s="1"/>
  <c r="F4492" i="2"/>
  <c r="B4492" i="2"/>
  <c r="C4492" i="2" s="1"/>
  <c r="F4491" i="2"/>
  <c r="B4491" i="2"/>
  <c r="C4491" i="2" s="1"/>
  <c r="F4490" i="2"/>
  <c r="B4490" i="2"/>
  <c r="C4490" i="2" s="1"/>
  <c r="F4489" i="2"/>
  <c r="B4489" i="2"/>
  <c r="C4489" i="2" s="1"/>
  <c r="F4488" i="2"/>
  <c r="B4488" i="2"/>
  <c r="C4488" i="2" s="1"/>
  <c r="F4487" i="2"/>
  <c r="B4487" i="2"/>
  <c r="C4487" i="2" s="1"/>
  <c r="F4486" i="2"/>
  <c r="B4486" i="2"/>
  <c r="C4486" i="2" s="1"/>
  <c r="F4485" i="2"/>
  <c r="B4485" i="2"/>
  <c r="C4485" i="2" s="1"/>
  <c r="F4484" i="2"/>
  <c r="B4484" i="2"/>
  <c r="C4484" i="2" s="1"/>
  <c r="F4483" i="2"/>
  <c r="B4483" i="2"/>
  <c r="C4483" i="2" s="1"/>
  <c r="F4482" i="2"/>
  <c r="B4482" i="2"/>
  <c r="C4482" i="2" s="1"/>
  <c r="F4481" i="2"/>
  <c r="B4481" i="2"/>
  <c r="C4481" i="2" s="1"/>
  <c r="F4480" i="2"/>
  <c r="B4480" i="2"/>
  <c r="C4480" i="2" s="1"/>
  <c r="F4479" i="2"/>
  <c r="B4479" i="2"/>
  <c r="C4479" i="2" s="1"/>
  <c r="F4478" i="2"/>
  <c r="B4478" i="2"/>
  <c r="C4478" i="2" s="1"/>
  <c r="F4477" i="2"/>
  <c r="B4477" i="2"/>
  <c r="C4477" i="2" s="1"/>
  <c r="F4476" i="2"/>
  <c r="B4476" i="2"/>
  <c r="C4476" i="2" s="1"/>
  <c r="F4475" i="2"/>
  <c r="B4475" i="2"/>
  <c r="C4475" i="2" s="1"/>
  <c r="F4474" i="2"/>
  <c r="B4474" i="2"/>
  <c r="C4474" i="2" s="1"/>
  <c r="F4473" i="2"/>
  <c r="B4473" i="2"/>
  <c r="C4473" i="2" s="1"/>
  <c r="F4472" i="2"/>
  <c r="B4472" i="2"/>
  <c r="C4472" i="2" s="1"/>
  <c r="F4471" i="2"/>
  <c r="B4471" i="2"/>
  <c r="C4471" i="2" s="1"/>
  <c r="F4470" i="2"/>
  <c r="B4470" i="2"/>
  <c r="C4470" i="2" s="1"/>
  <c r="F4469" i="2"/>
  <c r="B4469" i="2"/>
  <c r="C4469" i="2" s="1"/>
  <c r="F4468" i="2"/>
  <c r="B4468" i="2"/>
  <c r="C4468" i="2" s="1"/>
  <c r="F4467" i="2"/>
  <c r="B4467" i="2"/>
  <c r="C4467" i="2" s="1"/>
  <c r="F4466" i="2"/>
  <c r="B4466" i="2"/>
  <c r="C4466" i="2" s="1"/>
  <c r="F4465" i="2"/>
  <c r="B4465" i="2"/>
  <c r="C4465" i="2" s="1"/>
  <c r="F4464" i="2"/>
  <c r="B4464" i="2"/>
  <c r="C4464" i="2" s="1"/>
  <c r="F4463" i="2"/>
  <c r="B4463" i="2"/>
  <c r="C4463" i="2" s="1"/>
  <c r="F4462" i="2"/>
  <c r="B4462" i="2"/>
  <c r="C4462" i="2" s="1"/>
  <c r="F4461" i="2"/>
  <c r="B4461" i="2"/>
  <c r="C4461" i="2" s="1"/>
  <c r="F4460" i="2"/>
  <c r="B4460" i="2"/>
  <c r="C4460" i="2" s="1"/>
  <c r="F4459" i="2"/>
  <c r="B4459" i="2"/>
  <c r="C4459" i="2" s="1"/>
  <c r="F4458" i="2"/>
  <c r="B4458" i="2"/>
  <c r="C4458" i="2" s="1"/>
  <c r="F4457" i="2"/>
  <c r="B4457" i="2"/>
  <c r="C4457" i="2" s="1"/>
  <c r="F4456" i="2"/>
  <c r="B4456" i="2"/>
  <c r="C4456" i="2" s="1"/>
  <c r="F4455" i="2"/>
  <c r="B4455" i="2"/>
  <c r="C4455" i="2" s="1"/>
  <c r="F4454" i="2"/>
  <c r="B4454" i="2"/>
  <c r="C4454" i="2" s="1"/>
  <c r="F4453" i="2"/>
  <c r="B4453" i="2"/>
  <c r="C4453" i="2" s="1"/>
  <c r="F4452" i="2"/>
  <c r="B4452" i="2"/>
  <c r="C4452" i="2" s="1"/>
  <c r="F4451" i="2"/>
  <c r="B4451" i="2"/>
  <c r="C4451" i="2" s="1"/>
  <c r="F4450" i="2"/>
  <c r="B4450" i="2"/>
  <c r="C4450" i="2" s="1"/>
  <c r="F4449" i="2"/>
  <c r="B4449" i="2"/>
  <c r="C4449" i="2" s="1"/>
  <c r="F4448" i="2"/>
  <c r="B4448" i="2"/>
  <c r="C4448" i="2" s="1"/>
  <c r="F4447" i="2"/>
  <c r="B4447" i="2"/>
  <c r="C4447" i="2" s="1"/>
  <c r="F4446" i="2"/>
  <c r="B4446" i="2"/>
  <c r="C4446" i="2" s="1"/>
  <c r="F4445" i="2"/>
  <c r="B4445" i="2"/>
  <c r="C4445" i="2" s="1"/>
  <c r="F4444" i="2"/>
  <c r="B4444" i="2"/>
  <c r="C4444" i="2" s="1"/>
  <c r="F4443" i="2"/>
  <c r="B4443" i="2"/>
  <c r="C4443" i="2" s="1"/>
  <c r="F4442" i="2"/>
  <c r="B4442" i="2"/>
  <c r="C4442" i="2" s="1"/>
  <c r="F4441" i="2"/>
  <c r="B4441" i="2"/>
  <c r="C4441" i="2" s="1"/>
  <c r="F4440" i="2"/>
  <c r="B4440" i="2"/>
  <c r="C4440" i="2" s="1"/>
  <c r="F4439" i="2"/>
  <c r="B4439" i="2"/>
  <c r="C4439" i="2" s="1"/>
  <c r="F4438" i="2"/>
  <c r="B4438" i="2"/>
  <c r="C4438" i="2" s="1"/>
  <c r="F4437" i="2"/>
  <c r="B4437" i="2"/>
  <c r="C4437" i="2" s="1"/>
  <c r="F4436" i="2"/>
  <c r="B4436" i="2"/>
  <c r="C4436" i="2" s="1"/>
  <c r="F4435" i="2"/>
  <c r="B4435" i="2"/>
  <c r="C4435" i="2" s="1"/>
  <c r="F4434" i="2"/>
  <c r="B4434" i="2"/>
  <c r="C4434" i="2" s="1"/>
  <c r="F4433" i="2"/>
  <c r="B4433" i="2"/>
  <c r="C4433" i="2" s="1"/>
  <c r="F4432" i="2"/>
  <c r="B4432" i="2"/>
  <c r="C4432" i="2" s="1"/>
  <c r="F4431" i="2"/>
  <c r="B4431" i="2"/>
  <c r="C4431" i="2" s="1"/>
  <c r="F4430" i="2"/>
  <c r="B4430" i="2"/>
  <c r="C4430" i="2" s="1"/>
  <c r="F4429" i="2"/>
  <c r="B4429" i="2"/>
  <c r="C4429" i="2" s="1"/>
  <c r="F4428" i="2"/>
  <c r="B4428" i="2"/>
  <c r="C4428" i="2" s="1"/>
  <c r="F4427" i="2"/>
  <c r="B4427" i="2"/>
  <c r="C4427" i="2" s="1"/>
  <c r="F4426" i="2"/>
  <c r="B4426" i="2"/>
  <c r="C4426" i="2" s="1"/>
  <c r="F4425" i="2"/>
  <c r="B4425" i="2"/>
  <c r="C4425" i="2" s="1"/>
  <c r="F4424" i="2"/>
  <c r="B4424" i="2"/>
  <c r="C4424" i="2" s="1"/>
  <c r="F4423" i="2"/>
  <c r="B4423" i="2"/>
  <c r="C4423" i="2" s="1"/>
  <c r="F4422" i="2"/>
  <c r="B4422" i="2"/>
  <c r="C4422" i="2" s="1"/>
  <c r="F4421" i="2"/>
  <c r="B4421" i="2"/>
  <c r="C4421" i="2" s="1"/>
  <c r="F4420" i="2"/>
  <c r="B4420" i="2"/>
  <c r="C4420" i="2" s="1"/>
  <c r="F4419" i="2"/>
  <c r="B4419" i="2"/>
  <c r="C4419" i="2" s="1"/>
  <c r="F4418" i="2"/>
  <c r="B4418" i="2"/>
  <c r="C4418" i="2" s="1"/>
  <c r="F4417" i="2"/>
  <c r="B4417" i="2"/>
  <c r="C4417" i="2" s="1"/>
  <c r="F4416" i="2"/>
  <c r="B4416" i="2"/>
  <c r="C4416" i="2" s="1"/>
  <c r="F4415" i="2"/>
  <c r="B4415" i="2"/>
  <c r="C4415" i="2" s="1"/>
  <c r="F4414" i="2"/>
  <c r="B4414" i="2"/>
  <c r="C4414" i="2" s="1"/>
  <c r="F4413" i="2"/>
  <c r="B4413" i="2"/>
  <c r="C4413" i="2" s="1"/>
  <c r="F4412" i="2"/>
  <c r="B4412" i="2"/>
  <c r="C4412" i="2" s="1"/>
  <c r="F4411" i="2"/>
  <c r="B4411" i="2"/>
  <c r="C4411" i="2" s="1"/>
  <c r="F4410" i="2"/>
  <c r="B4410" i="2"/>
  <c r="C4410" i="2" s="1"/>
  <c r="F4409" i="2"/>
  <c r="B4409" i="2"/>
  <c r="C4409" i="2" s="1"/>
  <c r="F4408" i="2"/>
  <c r="B4408" i="2"/>
  <c r="C4408" i="2" s="1"/>
  <c r="F4407" i="2"/>
  <c r="B4407" i="2"/>
  <c r="C4407" i="2" s="1"/>
  <c r="F4406" i="2"/>
  <c r="B4406" i="2"/>
  <c r="C4406" i="2" s="1"/>
  <c r="F4405" i="2"/>
  <c r="B4405" i="2"/>
  <c r="C4405" i="2" s="1"/>
  <c r="F4404" i="2"/>
  <c r="B4404" i="2"/>
  <c r="C4404" i="2" s="1"/>
  <c r="F4403" i="2"/>
  <c r="B4403" i="2"/>
  <c r="C4403" i="2" s="1"/>
  <c r="F4402" i="2"/>
  <c r="B4402" i="2"/>
  <c r="C4402" i="2" s="1"/>
  <c r="F4401" i="2"/>
  <c r="B4401" i="2"/>
  <c r="C4401" i="2" s="1"/>
  <c r="F4400" i="2"/>
  <c r="B4400" i="2"/>
  <c r="C4400" i="2" s="1"/>
  <c r="F4399" i="2"/>
  <c r="B4399" i="2"/>
  <c r="C4399" i="2" s="1"/>
  <c r="F4398" i="2"/>
  <c r="B4398" i="2"/>
  <c r="C4398" i="2" s="1"/>
  <c r="F4397" i="2"/>
  <c r="B4397" i="2"/>
  <c r="C4397" i="2" s="1"/>
  <c r="F4396" i="2"/>
  <c r="B4396" i="2"/>
  <c r="C4396" i="2" s="1"/>
  <c r="F4395" i="2"/>
  <c r="B4395" i="2"/>
  <c r="C4395" i="2" s="1"/>
  <c r="F4394" i="2"/>
  <c r="B4394" i="2"/>
  <c r="C4394" i="2" s="1"/>
  <c r="F4393" i="2"/>
  <c r="B4393" i="2"/>
  <c r="C4393" i="2" s="1"/>
  <c r="F4392" i="2"/>
  <c r="B4392" i="2"/>
  <c r="C4392" i="2" s="1"/>
  <c r="F4391" i="2"/>
  <c r="B4391" i="2"/>
  <c r="C4391" i="2" s="1"/>
  <c r="F4390" i="2"/>
  <c r="B4390" i="2"/>
  <c r="C4390" i="2" s="1"/>
  <c r="F4389" i="2"/>
  <c r="B4389" i="2"/>
  <c r="C4389" i="2" s="1"/>
  <c r="F4388" i="2"/>
  <c r="B4388" i="2"/>
  <c r="C4388" i="2" s="1"/>
  <c r="F4387" i="2"/>
  <c r="B4387" i="2"/>
  <c r="C4387" i="2" s="1"/>
  <c r="F4386" i="2"/>
  <c r="B4386" i="2"/>
  <c r="C4386" i="2" s="1"/>
  <c r="F4385" i="2"/>
  <c r="B4385" i="2"/>
  <c r="C4385" i="2" s="1"/>
  <c r="F4384" i="2"/>
  <c r="B4384" i="2"/>
  <c r="C4384" i="2" s="1"/>
  <c r="F4383" i="2"/>
  <c r="B4383" i="2"/>
  <c r="C4383" i="2" s="1"/>
  <c r="F4382" i="2"/>
  <c r="B4382" i="2"/>
  <c r="C4382" i="2" s="1"/>
  <c r="F4381" i="2"/>
  <c r="B4381" i="2"/>
  <c r="C4381" i="2" s="1"/>
  <c r="F4380" i="2"/>
  <c r="B4380" i="2"/>
  <c r="C4380" i="2" s="1"/>
  <c r="F4379" i="2"/>
  <c r="B4379" i="2"/>
  <c r="C4379" i="2" s="1"/>
  <c r="F4378" i="2"/>
  <c r="B4378" i="2"/>
  <c r="C4378" i="2" s="1"/>
  <c r="F4377" i="2"/>
  <c r="B4377" i="2"/>
  <c r="C4377" i="2" s="1"/>
  <c r="F4376" i="2"/>
  <c r="B4376" i="2"/>
  <c r="C4376" i="2" s="1"/>
  <c r="F4375" i="2"/>
  <c r="B4375" i="2"/>
  <c r="C4375" i="2" s="1"/>
  <c r="F4374" i="2"/>
  <c r="B4374" i="2"/>
  <c r="C4374" i="2" s="1"/>
  <c r="F4373" i="2"/>
  <c r="B4373" i="2"/>
  <c r="C4373" i="2" s="1"/>
  <c r="F4372" i="2"/>
  <c r="B4372" i="2"/>
  <c r="C4372" i="2" s="1"/>
  <c r="F4371" i="2"/>
  <c r="B4371" i="2"/>
  <c r="C4371" i="2" s="1"/>
  <c r="F4370" i="2"/>
  <c r="B4370" i="2"/>
  <c r="C4370" i="2" s="1"/>
  <c r="F4369" i="2"/>
  <c r="B4369" i="2"/>
  <c r="C4369" i="2" s="1"/>
  <c r="F4368" i="2"/>
  <c r="B4368" i="2"/>
  <c r="C4368" i="2" s="1"/>
  <c r="F4367" i="2"/>
  <c r="B4367" i="2"/>
  <c r="C4367" i="2" s="1"/>
  <c r="F4366" i="2"/>
  <c r="B4366" i="2"/>
  <c r="C4366" i="2" s="1"/>
  <c r="F4365" i="2"/>
  <c r="B4365" i="2"/>
  <c r="C4365" i="2" s="1"/>
  <c r="F4364" i="2"/>
  <c r="B4364" i="2"/>
  <c r="C4364" i="2" s="1"/>
  <c r="F4363" i="2"/>
  <c r="B4363" i="2"/>
  <c r="C4363" i="2" s="1"/>
  <c r="F4362" i="2"/>
  <c r="B4362" i="2"/>
  <c r="C4362" i="2" s="1"/>
  <c r="F4361" i="2"/>
  <c r="B4361" i="2"/>
  <c r="C4361" i="2" s="1"/>
  <c r="F4360" i="2"/>
  <c r="B4360" i="2"/>
  <c r="C4360" i="2" s="1"/>
  <c r="F4359" i="2"/>
  <c r="B4359" i="2"/>
  <c r="C4359" i="2" s="1"/>
  <c r="F4358" i="2"/>
  <c r="B4358" i="2"/>
  <c r="C4358" i="2" s="1"/>
  <c r="F4357" i="2"/>
  <c r="B4357" i="2"/>
  <c r="C4357" i="2" s="1"/>
  <c r="F4356" i="2"/>
  <c r="B4356" i="2"/>
  <c r="C4356" i="2" s="1"/>
  <c r="F4355" i="2"/>
  <c r="B4355" i="2"/>
  <c r="C4355" i="2" s="1"/>
  <c r="F4354" i="2"/>
  <c r="B4354" i="2"/>
  <c r="C4354" i="2" s="1"/>
  <c r="F4353" i="2"/>
  <c r="B4353" i="2"/>
  <c r="C4353" i="2" s="1"/>
  <c r="F4352" i="2"/>
  <c r="B4352" i="2"/>
  <c r="C4352" i="2" s="1"/>
  <c r="F4351" i="2"/>
  <c r="B4351" i="2"/>
  <c r="C4351" i="2" s="1"/>
  <c r="F4350" i="2"/>
  <c r="B4350" i="2"/>
  <c r="C4350" i="2" s="1"/>
  <c r="F4349" i="2"/>
  <c r="B4349" i="2"/>
  <c r="C4349" i="2" s="1"/>
  <c r="F4348" i="2"/>
  <c r="B4348" i="2"/>
  <c r="C4348" i="2" s="1"/>
  <c r="F4347" i="2"/>
  <c r="B4347" i="2"/>
  <c r="C4347" i="2" s="1"/>
  <c r="F4346" i="2"/>
  <c r="B4346" i="2"/>
  <c r="C4346" i="2" s="1"/>
  <c r="F4345" i="2"/>
  <c r="B4345" i="2"/>
  <c r="C4345" i="2" s="1"/>
  <c r="F4344" i="2"/>
  <c r="B4344" i="2"/>
  <c r="C4344" i="2" s="1"/>
  <c r="F4343" i="2"/>
  <c r="B4343" i="2"/>
  <c r="C4343" i="2" s="1"/>
  <c r="F4342" i="2"/>
  <c r="B4342" i="2"/>
  <c r="C4342" i="2" s="1"/>
  <c r="F4341" i="2"/>
  <c r="B4341" i="2"/>
  <c r="C4341" i="2" s="1"/>
  <c r="F4340" i="2"/>
  <c r="B4340" i="2"/>
  <c r="C4340" i="2" s="1"/>
  <c r="F4339" i="2"/>
  <c r="B4339" i="2"/>
  <c r="C4339" i="2" s="1"/>
  <c r="F4338" i="2"/>
  <c r="B4338" i="2"/>
  <c r="C4338" i="2" s="1"/>
  <c r="F4337" i="2"/>
  <c r="B4337" i="2"/>
  <c r="C4337" i="2" s="1"/>
  <c r="F4336" i="2"/>
  <c r="B4336" i="2"/>
  <c r="C4336" i="2" s="1"/>
  <c r="F4335" i="2"/>
  <c r="B4335" i="2"/>
  <c r="C4335" i="2" s="1"/>
  <c r="F4334" i="2"/>
  <c r="B4334" i="2"/>
  <c r="C4334" i="2" s="1"/>
  <c r="F4333" i="2"/>
  <c r="B4333" i="2"/>
  <c r="C4333" i="2" s="1"/>
  <c r="F4332" i="2"/>
  <c r="B4332" i="2"/>
  <c r="C4332" i="2" s="1"/>
  <c r="F4331" i="2"/>
  <c r="B4331" i="2"/>
  <c r="C4331" i="2" s="1"/>
  <c r="F4330" i="2"/>
  <c r="B4330" i="2"/>
  <c r="C4330" i="2" s="1"/>
  <c r="F4329" i="2"/>
  <c r="B4329" i="2"/>
  <c r="C4329" i="2" s="1"/>
  <c r="F4328" i="2"/>
  <c r="B4328" i="2"/>
  <c r="C4328" i="2" s="1"/>
  <c r="F4327" i="2"/>
  <c r="B4327" i="2"/>
  <c r="C4327" i="2" s="1"/>
  <c r="F4326" i="2"/>
  <c r="B4326" i="2"/>
  <c r="C4326" i="2" s="1"/>
  <c r="F4325" i="2"/>
  <c r="B4325" i="2"/>
  <c r="C4325" i="2" s="1"/>
  <c r="F4324" i="2"/>
  <c r="B4324" i="2"/>
  <c r="C4324" i="2" s="1"/>
  <c r="F4323" i="2"/>
  <c r="B4323" i="2"/>
  <c r="C4323" i="2" s="1"/>
  <c r="F4322" i="2"/>
  <c r="B4322" i="2"/>
  <c r="C4322" i="2" s="1"/>
  <c r="F4321" i="2"/>
  <c r="B4321" i="2"/>
  <c r="C4321" i="2" s="1"/>
  <c r="F4320" i="2"/>
  <c r="B4320" i="2"/>
  <c r="C4320" i="2" s="1"/>
  <c r="F4319" i="2"/>
  <c r="B4319" i="2"/>
  <c r="C4319" i="2" s="1"/>
  <c r="F4318" i="2"/>
  <c r="B4318" i="2"/>
  <c r="C4318" i="2" s="1"/>
  <c r="F4317" i="2"/>
  <c r="B4317" i="2"/>
  <c r="C4317" i="2" s="1"/>
  <c r="F4316" i="2"/>
  <c r="B4316" i="2"/>
  <c r="C4316" i="2" s="1"/>
  <c r="F4315" i="2"/>
  <c r="B4315" i="2"/>
  <c r="C4315" i="2" s="1"/>
  <c r="F4314" i="2"/>
  <c r="B4314" i="2"/>
  <c r="C4314" i="2" s="1"/>
  <c r="F4313" i="2"/>
  <c r="B4313" i="2"/>
  <c r="C4313" i="2" s="1"/>
  <c r="F4312" i="2"/>
  <c r="B4312" i="2"/>
  <c r="C4312" i="2" s="1"/>
  <c r="F4311" i="2"/>
  <c r="B4311" i="2"/>
  <c r="C4311" i="2" s="1"/>
  <c r="F4310" i="2"/>
  <c r="B4310" i="2"/>
  <c r="C4310" i="2" s="1"/>
  <c r="F4309" i="2"/>
  <c r="B4309" i="2"/>
  <c r="C4309" i="2" s="1"/>
  <c r="F4308" i="2"/>
  <c r="B4308" i="2"/>
  <c r="C4308" i="2" s="1"/>
  <c r="F4307" i="2"/>
  <c r="B4307" i="2"/>
  <c r="C4307" i="2" s="1"/>
  <c r="F4306" i="2"/>
  <c r="B4306" i="2"/>
  <c r="C4306" i="2" s="1"/>
  <c r="F4305" i="2"/>
  <c r="B4305" i="2"/>
  <c r="C4305" i="2" s="1"/>
  <c r="F4304" i="2"/>
  <c r="B4304" i="2"/>
  <c r="C4304" i="2" s="1"/>
  <c r="F4303" i="2"/>
  <c r="B4303" i="2"/>
  <c r="C4303" i="2" s="1"/>
  <c r="F4302" i="2"/>
  <c r="B4302" i="2"/>
  <c r="C4302" i="2" s="1"/>
  <c r="F4301" i="2"/>
  <c r="B4301" i="2"/>
  <c r="C4301" i="2" s="1"/>
  <c r="F4300" i="2"/>
  <c r="B4300" i="2"/>
  <c r="C4300" i="2" s="1"/>
  <c r="F4299" i="2"/>
  <c r="B4299" i="2"/>
  <c r="C4299" i="2" s="1"/>
  <c r="F4298" i="2"/>
  <c r="B4298" i="2"/>
  <c r="C4298" i="2" s="1"/>
  <c r="F4297" i="2"/>
  <c r="B4297" i="2"/>
  <c r="C4297" i="2" s="1"/>
  <c r="F4296" i="2"/>
  <c r="B4296" i="2"/>
  <c r="C4296" i="2" s="1"/>
  <c r="F4295" i="2"/>
  <c r="B4295" i="2"/>
  <c r="C4295" i="2" s="1"/>
  <c r="F4294" i="2"/>
  <c r="B4294" i="2"/>
  <c r="C4294" i="2" s="1"/>
  <c r="F4293" i="2"/>
  <c r="B4293" i="2"/>
  <c r="C4293" i="2" s="1"/>
  <c r="F4292" i="2"/>
  <c r="B4292" i="2"/>
  <c r="C4292" i="2" s="1"/>
  <c r="F4291" i="2"/>
  <c r="B4291" i="2"/>
  <c r="C4291" i="2" s="1"/>
  <c r="F4290" i="2"/>
  <c r="B4290" i="2"/>
  <c r="C4290" i="2" s="1"/>
  <c r="F4289" i="2"/>
  <c r="B4289" i="2"/>
  <c r="C4289" i="2" s="1"/>
  <c r="F4288" i="2"/>
  <c r="B4288" i="2"/>
  <c r="C4288" i="2" s="1"/>
  <c r="F4287" i="2"/>
  <c r="B4287" i="2"/>
  <c r="C4287" i="2" s="1"/>
  <c r="F4286" i="2"/>
  <c r="B4286" i="2"/>
  <c r="C4286" i="2" s="1"/>
  <c r="F4285" i="2"/>
  <c r="B4285" i="2"/>
  <c r="C4285" i="2" s="1"/>
  <c r="F4284" i="2"/>
  <c r="B4284" i="2"/>
  <c r="C4284" i="2" s="1"/>
  <c r="F4283" i="2"/>
  <c r="B4283" i="2"/>
  <c r="C4283" i="2" s="1"/>
  <c r="F4282" i="2"/>
  <c r="B4282" i="2"/>
  <c r="C4282" i="2" s="1"/>
  <c r="F4281" i="2"/>
  <c r="B4281" i="2"/>
  <c r="C4281" i="2" s="1"/>
  <c r="F4280" i="2"/>
  <c r="B4280" i="2"/>
  <c r="C4280" i="2" s="1"/>
  <c r="F4279" i="2"/>
  <c r="B4279" i="2"/>
  <c r="C4279" i="2" s="1"/>
  <c r="F4278" i="2"/>
  <c r="B4278" i="2"/>
  <c r="C4278" i="2" s="1"/>
  <c r="F4277" i="2"/>
  <c r="B4277" i="2"/>
  <c r="C4277" i="2" s="1"/>
  <c r="F4276" i="2"/>
  <c r="B4276" i="2"/>
  <c r="C4276" i="2" s="1"/>
  <c r="F4275" i="2"/>
  <c r="B4275" i="2"/>
  <c r="C4275" i="2" s="1"/>
  <c r="F4274" i="2"/>
  <c r="B4274" i="2"/>
  <c r="C4274" i="2" s="1"/>
  <c r="F4273" i="2"/>
  <c r="B4273" i="2"/>
  <c r="C4273" i="2" s="1"/>
  <c r="F4272" i="2"/>
  <c r="B4272" i="2"/>
  <c r="C4272" i="2" s="1"/>
  <c r="F4271" i="2"/>
  <c r="B4271" i="2"/>
  <c r="C4271" i="2" s="1"/>
  <c r="F4270" i="2"/>
  <c r="B4270" i="2"/>
  <c r="C4270" i="2" s="1"/>
  <c r="F4269" i="2"/>
  <c r="B4269" i="2"/>
  <c r="C4269" i="2" s="1"/>
  <c r="F4268" i="2"/>
  <c r="B4268" i="2"/>
  <c r="C4268" i="2" s="1"/>
  <c r="F4267" i="2"/>
  <c r="B4267" i="2"/>
  <c r="C4267" i="2" s="1"/>
  <c r="F4266" i="2"/>
  <c r="B4266" i="2"/>
  <c r="C4266" i="2" s="1"/>
  <c r="F4265" i="2"/>
  <c r="B4265" i="2"/>
  <c r="C4265" i="2" s="1"/>
  <c r="F4264" i="2"/>
  <c r="B4264" i="2"/>
  <c r="C4264" i="2" s="1"/>
  <c r="F4263" i="2"/>
  <c r="B4263" i="2"/>
  <c r="C4263" i="2" s="1"/>
  <c r="F4262" i="2"/>
  <c r="B4262" i="2"/>
  <c r="C4262" i="2" s="1"/>
  <c r="F4261" i="2"/>
  <c r="B4261" i="2"/>
  <c r="C4261" i="2" s="1"/>
  <c r="F4260" i="2"/>
  <c r="B4260" i="2"/>
  <c r="C4260" i="2" s="1"/>
  <c r="F4259" i="2"/>
  <c r="B4259" i="2"/>
  <c r="C4259" i="2" s="1"/>
  <c r="F4258" i="2"/>
  <c r="B4258" i="2"/>
  <c r="C4258" i="2" s="1"/>
  <c r="F4257" i="2"/>
  <c r="B4257" i="2"/>
  <c r="C4257" i="2" s="1"/>
  <c r="F4256" i="2"/>
  <c r="B4256" i="2"/>
  <c r="C4256" i="2" s="1"/>
  <c r="F4255" i="2"/>
  <c r="B4255" i="2"/>
  <c r="C4255" i="2" s="1"/>
  <c r="F4254" i="2"/>
  <c r="B4254" i="2"/>
  <c r="C4254" i="2" s="1"/>
  <c r="B4253" i="2"/>
  <c r="C4253" i="2" s="1"/>
  <c r="B4252" i="2"/>
  <c r="C4252" i="2" s="1"/>
  <c r="B4251" i="2"/>
  <c r="C4251" i="2" s="1"/>
  <c r="B4250" i="2"/>
  <c r="C4250" i="2" s="1"/>
  <c r="B4249" i="2"/>
  <c r="C4249" i="2" s="1"/>
  <c r="B4248" i="2"/>
  <c r="C4248" i="2" s="1"/>
  <c r="B4247" i="2"/>
  <c r="C4247" i="2" s="1"/>
  <c r="B4246" i="2"/>
  <c r="C4246" i="2" s="1"/>
  <c r="B4245" i="2"/>
  <c r="C4245" i="2" s="1"/>
  <c r="B4244" i="2"/>
  <c r="C4244" i="2" s="1"/>
  <c r="B4243" i="2"/>
  <c r="C4243" i="2" s="1"/>
  <c r="B4242" i="2"/>
  <c r="C4242" i="2" s="1"/>
  <c r="B4241" i="2"/>
  <c r="C4241" i="2" s="1"/>
  <c r="B4240" i="2"/>
  <c r="C4240" i="2" s="1"/>
  <c r="B4239" i="2"/>
  <c r="C4239" i="2" s="1"/>
  <c r="B4238" i="2"/>
  <c r="C4238" i="2" s="1"/>
  <c r="B4237" i="2"/>
  <c r="C4237" i="2" s="1"/>
  <c r="B4236" i="2"/>
  <c r="C4236" i="2" s="1"/>
  <c r="B4235" i="2"/>
  <c r="C4235" i="2" s="1"/>
  <c r="B4234" i="2"/>
  <c r="C4234" i="2" s="1"/>
  <c r="B4233" i="2"/>
  <c r="C4233" i="2" s="1"/>
  <c r="B4232" i="2"/>
  <c r="C4232" i="2" s="1"/>
  <c r="B4231" i="2"/>
  <c r="C4231" i="2" s="1"/>
  <c r="B4230" i="2"/>
  <c r="C4230" i="2" s="1"/>
  <c r="B4229" i="2"/>
  <c r="C4229" i="2" s="1"/>
  <c r="B4228" i="2"/>
  <c r="C4228" i="2" s="1"/>
  <c r="B4227" i="2"/>
  <c r="C4227" i="2" s="1"/>
  <c r="B4226" i="2"/>
  <c r="C4226" i="2" s="1"/>
  <c r="B4225" i="2"/>
  <c r="C4225" i="2" s="1"/>
  <c r="B4224" i="2"/>
  <c r="C4224" i="2" s="1"/>
  <c r="B4223" i="2"/>
  <c r="C4223" i="2" s="1"/>
  <c r="B4222" i="2"/>
  <c r="C4222" i="2" s="1"/>
  <c r="B4221" i="2"/>
  <c r="C4221" i="2" s="1"/>
  <c r="B4220" i="2"/>
  <c r="C4220" i="2" s="1"/>
  <c r="B4219" i="2"/>
  <c r="C4219" i="2" s="1"/>
  <c r="B4218" i="2"/>
  <c r="C4218" i="2" s="1"/>
  <c r="B4217" i="2"/>
  <c r="C4217" i="2" s="1"/>
  <c r="B4216" i="2"/>
  <c r="C4216" i="2" s="1"/>
  <c r="B4215" i="2"/>
  <c r="C4215" i="2" s="1"/>
  <c r="B4214" i="2"/>
  <c r="C4214" i="2" s="1"/>
  <c r="B4213" i="2"/>
  <c r="C4213" i="2" s="1"/>
  <c r="B4212" i="2"/>
  <c r="C4212" i="2" s="1"/>
  <c r="B4211" i="2"/>
  <c r="C4211" i="2" s="1"/>
  <c r="B4210" i="2"/>
  <c r="C4210" i="2" s="1"/>
  <c r="B4209" i="2"/>
  <c r="C4209" i="2" s="1"/>
  <c r="B4208" i="2"/>
  <c r="C4208" i="2" s="1"/>
  <c r="B4207" i="2"/>
  <c r="C4207" i="2" s="1"/>
  <c r="B4206" i="2"/>
  <c r="C4206" i="2" s="1"/>
  <c r="B4205" i="2"/>
  <c r="C4205" i="2" s="1"/>
  <c r="B4204" i="2"/>
  <c r="C4204" i="2" s="1"/>
  <c r="B4203" i="2"/>
  <c r="C4203" i="2" s="1"/>
  <c r="B4202" i="2"/>
  <c r="C4202" i="2" s="1"/>
  <c r="B4201" i="2"/>
  <c r="C4201" i="2" s="1"/>
  <c r="B4200" i="2"/>
  <c r="C4200" i="2" s="1"/>
  <c r="B4199" i="2"/>
  <c r="C4199" i="2" s="1"/>
  <c r="B4198" i="2"/>
  <c r="C4198" i="2" s="1"/>
  <c r="B4197" i="2"/>
  <c r="C4197" i="2" s="1"/>
  <c r="B4196" i="2"/>
  <c r="C4196" i="2" s="1"/>
  <c r="B4195" i="2"/>
  <c r="C4195" i="2" s="1"/>
  <c r="B4194" i="2"/>
  <c r="C4194" i="2" s="1"/>
  <c r="B4193" i="2"/>
  <c r="C4193" i="2" s="1"/>
  <c r="B4192" i="2"/>
  <c r="C4192" i="2" s="1"/>
  <c r="B4191" i="2"/>
  <c r="C4191" i="2" s="1"/>
  <c r="B4190" i="2"/>
  <c r="C4190" i="2" s="1"/>
  <c r="B4189" i="2"/>
  <c r="C4189" i="2" s="1"/>
  <c r="B4188" i="2"/>
  <c r="C4188" i="2" s="1"/>
  <c r="B4187" i="2"/>
  <c r="C4187" i="2" s="1"/>
  <c r="B4186" i="2"/>
  <c r="C4186" i="2" s="1"/>
  <c r="B4185" i="2"/>
  <c r="C4185" i="2" s="1"/>
  <c r="B4184" i="2"/>
  <c r="C4184" i="2" s="1"/>
  <c r="B4183" i="2"/>
  <c r="C4183" i="2" s="1"/>
  <c r="B4182" i="2"/>
  <c r="C4182" i="2" s="1"/>
  <c r="B4181" i="2"/>
  <c r="C4181" i="2" s="1"/>
  <c r="B4180" i="2"/>
  <c r="C4180" i="2" s="1"/>
  <c r="B4179" i="2"/>
  <c r="C4179" i="2" s="1"/>
  <c r="B4178" i="2"/>
  <c r="C4178" i="2" s="1"/>
  <c r="B4177" i="2"/>
  <c r="C4177" i="2" s="1"/>
  <c r="B4176" i="2"/>
  <c r="C4176" i="2" s="1"/>
  <c r="B4175" i="2"/>
  <c r="C4175" i="2" s="1"/>
  <c r="B4174" i="2"/>
  <c r="C4174" i="2" s="1"/>
  <c r="B4173" i="2"/>
  <c r="C4173" i="2" s="1"/>
  <c r="B4172" i="2"/>
  <c r="C4172" i="2" s="1"/>
  <c r="B4171" i="2"/>
  <c r="C4171" i="2" s="1"/>
  <c r="B4170" i="2"/>
  <c r="C4170" i="2" s="1"/>
  <c r="B4169" i="2"/>
  <c r="C4169" i="2" s="1"/>
  <c r="B4168" i="2"/>
  <c r="C4168" i="2" s="1"/>
  <c r="B4167" i="2"/>
  <c r="C4167" i="2" s="1"/>
  <c r="B4166" i="2"/>
  <c r="C4166" i="2" s="1"/>
  <c r="B4165" i="2"/>
  <c r="C4165" i="2" s="1"/>
  <c r="B4164" i="2"/>
  <c r="C4164" i="2" s="1"/>
  <c r="B4163" i="2"/>
  <c r="C4163" i="2" s="1"/>
  <c r="B4162" i="2"/>
  <c r="C4162" i="2" s="1"/>
  <c r="B4161" i="2"/>
  <c r="C4161" i="2" s="1"/>
  <c r="B4160" i="2"/>
  <c r="C4160" i="2" s="1"/>
  <c r="B4159" i="2"/>
  <c r="C4159" i="2" s="1"/>
  <c r="B4158" i="2"/>
  <c r="C4158" i="2" s="1"/>
  <c r="B4157" i="2"/>
  <c r="C4157" i="2" s="1"/>
  <c r="B4156" i="2"/>
  <c r="C4156" i="2" s="1"/>
  <c r="B4155" i="2"/>
  <c r="C4155" i="2" s="1"/>
  <c r="B4154" i="2"/>
  <c r="C4154" i="2" s="1"/>
  <c r="B4153" i="2"/>
  <c r="C4153" i="2" s="1"/>
  <c r="B4152" i="2"/>
  <c r="C4152" i="2" s="1"/>
  <c r="B4151" i="2"/>
  <c r="C4151" i="2" s="1"/>
  <c r="B4150" i="2"/>
  <c r="C4150" i="2" s="1"/>
  <c r="B4149" i="2"/>
  <c r="C4149" i="2" s="1"/>
  <c r="B4148" i="2"/>
  <c r="C4148" i="2" s="1"/>
  <c r="B4147" i="2"/>
  <c r="C4147" i="2" s="1"/>
  <c r="B4146" i="2"/>
  <c r="C4146" i="2" s="1"/>
  <c r="B4145" i="2"/>
  <c r="C4145" i="2" s="1"/>
  <c r="B4144" i="2"/>
  <c r="C4144" i="2" s="1"/>
  <c r="B4143" i="2"/>
  <c r="C4143" i="2" s="1"/>
  <c r="B4142" i="2"/>
  <c r="C4142" i="2" s="1"/>
  <c r="B4141" i="2"/>
  <c r="C4141" i="2" s="1"/>
  <c r="B4140" i="2"/>
  <c r="C4140" i="2" s="1"/>
  <c r="B4139" i="2"/>
  <c r="C4139" i="2" s="1"/>
  <c r="B4138" i="2"/>
  <c r="C4138" i="2" s="1"/>
  <c r="B4137" i="2"/>
  <c r="C4137" i="2" s="1"/>
  <c r="B4136" i="2"/>
  <c r="C4136" i="2" s="1"/>
  <c r="B4135" i="2"/>
  <c r="C4135" i="2" s="1"/>
  <c r="B4134" i="2"/>
  <c r="C4134" i="2" s="1"/>
  <c r="B4133" i="2"/>
  <c r="C4133" i="2" s="1"/>
  <c r="B4132" i="2"/>
  <c r="C4132" i="2" s="1"/>
  <c r="B4131" i="2"/>
  <c r="C4131" i="2" s="1"/>
  <c r="B4130" i="2"/>
  <c r="C4130" i="2" s="1"/>
  <c r="B4129" i="2"/>
  <c r="C4129" i="2" s="1"/>
  <c r="B4128" i="2"/>
  <c r="C4128" i="2" s="1"/>
  <c r="B4127" i="2"/>
  <c r="C4127" i="2" s="1"/>
  <c r="B4126" i="2"/>
  <c r="C4126" i="2" s="1"/>
  <c r="B4125" i="2"/>
  <c r="C4125" i="2" s="1"/>
  <c r="B4124" i="2"/>
  <c r="C4124" i="2" s="1"/>
  <c r="B4123" i="2"/>
  <c r="C4123" i="2" s="1"/>
  <c r="B4122" i="2"/>
  <c r="C4122" i="2" s="1"/>
  <c r="B4121" i="2"/>
  <c r="C4121" i="2" s="1"/>
  <c r="B4120" i="2"/>
  <c r="C4120" i="2" s="1"/>
  <c r="B4119" i="2"/>
  <c r="C4119" i="2" s="1"/>
  <c r="B4118" i="2"/>
  <c r="C4118" i="2" s="1"/>
  <c r="B4117" i="2"/>
  <c r="C4117" i="2" s="1"/>
  <c r="B4116" i="2"/>
  <c r="C4116" i="2" s="1"/>
  <c r="B4115" i="2"/>
  <c r="C4115" i="2" s="1"/>
  <c r="B4114" i="2"/>
  <c r="C4114" i="2" s="1"/>
  <c r="B4113" i="2"/>
  <c r="C4113" i="2" s="1"/>
  <c r="B4112" i="2"/>
  <c r="C4112" i="2" s="1"/>
  <c r="B4111" i="2"/>
  <c r="C4111" i="2" s="1"/>
  <c r="B4110" i="2"/>
  <c r="C4110" i="2" s="1"/>
  <c r="B4109" i="2"/>
  <c r="C4109" i="2" s="1"/>
  <c r="B4108" i="2"/>
  <c r="C4108" i="2" s="1"/>
  <c r="B4107" i="2"/>
  <c r="C4107" i="2" s="1"/>
  <c r="B4106" i="2"/>
  <c r="C4106" i="2" s="1"/>
  <c r="B4105" i="2"/>
  <c r="C4105" i="2" s="1"/>
  <c r="B4104" i="2"/>
  <c r="C4104" i="2" s="1"/>
  <c r="B4103" i="2"/>
  <c r="C4103" i="2" s="1"/>
  <c r="B4102" i="2"/>
  <c r="C4102" i="2" s="1"/>
  <c r="B4101" i="2"/>
  <c r="C4101" i="2" s="1"/>
  <c r="B4100" i="2"/>
  <c r="C4100" i="2" s="1"/>
  <c r="B4099" i="2"/>
  <c r="C4099" i="2" s="1"/>
  <c r="B4098" i="2"/>
  <c r="C4098" i="2" s="1"/>
  <c r="B4097" i="2"/>
  <c r="C4097" i="2" s="1"/>
  <c r="B4096" i="2"/>
  <c r="C4096" i="2" s="1"/>
  <c r="B4095" i="2"/>
  <c r="C4095" i="2" s="1"/>
  <c r="B4094" i="2"/>
  <c r="C4094" i="2" s="1"/>
  <c r="B4093" i="2"/>
  <c r="C4093" i="2" s="1"/>
  <c r="B4092" i="2"/>
  <c r="C4092" i="2" s="1"/>
  <c r="B4091" i="2"/>
  <c r="C4091" i="2" s="1"/>
  <c r="B4090" i="2"/>
  <c r="C4090" i="2" s="1"/>
  <c r="B4089" i="2"/>
  <c r="C4089" i="2" s="1"/>
  <c r="B4088" i="2"/>
  <c r="C4088" i="2" s="1"/>
  <c r="B4087" i="2"/>
  <c r="C4087" i="2" s="1"/>
  <c r="B4086" i="2"/>
  <c r="C4086" i="2" s="1"/>
  <c r="B4085" i="2"/>
  <c r="C4085" i="2" s="1"/>
  <c r="B4084" i="2"/>
  <c r="C4084" i="2" s="1"/>
  <c r="B4083" i="2"/>
  <c r="C4083" i="2" s="1"/>
  <c r="B4082" i="2"/>
  <c r="C4082" i="2" s="1"/>
  <c r="B4081" i="2"/>
  <c r="C4081" i="2" s="1"/>
  <c r="B4080" i="2"/>
  <c r="C4080" i="2" s="1"/>
  <c r="B4079" i="2"/>
  <c r="C4079" i="2" s="1"/>
  <c r="B4078" i="2"/>
  <c r="C4078" i="2" s="1"/>
  <c r="B4077" i="2"/>
  <c r="C4077" i="2" s="1"/>
  <c r="B4076" i="2"/>
  <c r="C4076" i="2" s="1"/>
  <c r="B4075" i="2"/>
  <c r="C4075" i="2" s="1"/>
  <c r="B4074" i="2"/>
  <c r="C4074" i="2" s="1"/>
  <c r="B4073" i="2"/>
  <c r="C4073" i="2" s="1"/>
  <c r="B4072" i="2"/>
  <c r="C4072" i="2" s="1"/>
  <c r="B4071" i="2"/>
  <c r="C4071" i="2" s="1"/>
  <c r="B4070" i="2"/>
  <c r="C4070" i="2" s="1"/>
  <c r="B4069" i="2"/>
  <c r="C4069" i="2" s="1"/>
  <c r="B4068" i="2"/>
  <c r="C4068" i="2" s="1"/>
  <c r="B4067" i="2"/>
  <c r="C4067" i="2" s="1"/>
  <c r="B4066" i="2"/>
  <c r="C4066" i="2" s="1"/>
  <c r="B4065" i="2"/>
  <c r="C4065" i="2" s="1"/>
  <c r="B4064" i="2"/>
  <c r="C4064" i="2" s="1"/>
  <c r="B4063" i="2"/>
  <c r="C4063" i="2" s="1"/>
  <c r="B4062" i="2"/>
  <c r="C4062" i="2" s="1"/>
  <c r="B4061" i="2"/>
  <c r="C4061" i="2" s="1"/>
  <c r="B4060" i="2"/>
  <c r="C4060" i="2" s="1"/>
  <c r="B4059" i="2"/>
  <c r="C4059" i="2" s="1"/>
  <c r="B4058" i="2"/>
  <c r="C4058" i="2" s="1"/>
  <c r="B4057" i="2"/>
  <c r="C4057" i="2" s="1"/>
  <c r="B4056" i="2"/>
  <c r="C4056" i="2" s="1"/>
  <c r="B4055" i="2"/>
  <c r="C4055" i="2" s="1"/>
  <c r="B4054" i="2"/>
  <c r="C4054" i="2" s="1"/>
  <c r="B4053" i="2"/>
  <c r="C4053" i="2" s="1"/>
  <c r="B4052" i="2"/>
  <c r="C4052" i="2" s="1"/>
  <c r="B4051" i="2"/>
  <c r="C4051" i="2" s="1"/>
  <c r="B4050" i="2"/>
  <c r="C4050" i="2" s="1"/>
  <c r="B4049" i="2"/>
  <c r="C4049" i="2" s="1"/>
  <c r="B4048" i="2"/>
  <c r="C4048" i="2" s="1"/>
  <c r="B4047" i="2"/>
  <c r="C4047" i="2" s="1"/>
  <c r="B4046" i="2"/>
  <c r="C4046" i="2" s="1"/>
  <c r="B4045" i="2"/>
  <c r="C4045" i="2" s="1"/>
  <c r="B4044" i="2"/>
  <c r="C4044" i="2" s="1"/>
  <c r="B4043" i="2"/>
  <c r="C4043" i="2" s="1"/>
  <c r="B4042" i="2"/>
  <c r="C4042" i="2" s="1"/>
  <c r="B4041" i="2"/>
  <c r="C4041" i="2" s="1"/>
  <c r="B4040" i="2"/>
  <c r="C4040" i="2" s="1"/>
  <c r="B4039" i="2"/>
  <c r="C4039" i="2" s="1"/>
  <c r="B4038" i="2"/>
  <c r="C4038" i="2" s="1"/>
  <c r="B4037" i="2"/>
  <c r="C4037" i="2" s="1"/>
  <c r="B4036" i="2"/>
  <c r="C4036" i="2" s="1"/>
  <c r="B4035" i="2"/>
  <c r="C4035" i="2" s="1"/>
  <c r="B4034" i="2"/>
  <c r="C4034" i="2" s="1"/>
  <c r="B4033" i="2"/>
  <c r="C4033" i="2" s="1"/>
  <c r="B4032" i="2"/>
  <c r="C4032" i="2" s="1"/>
  <c r="B4031" i="2"/>
  <c r="C4031" i="2" s="1"/>
  <c r="B4030" i="2"/>
  <c r="C4030" i="2" s="1"/>
  <c r="B4029" i="2"/>
  <c r="C4029" i="2" s="1"/>
  <c r="B4028" i="2"/>
  <c r="C4028" i="2" s="1"/>
  <c r="B4027" i="2"/>
  <c r="C4027" i="2" s="1"/>
  <c r="B4026" i="2"/>
  <c r="C4026" i="2" s="1"/>
  <c r="B4025" i="2"/>
  <c r="C4025" i="2" s="1"/>
  <c r="B4024" i="2"/>
  <c r="C4024" i="2" s="1"/>
  <c r="B4023" i="2"/>
  <c r="C4023" i="2" s="1"/>
  <c r="B4022" i="2"/>
  <c r="C4022" i="2" s="1"/>
  <c r="B4021" i="2"/>
  <c r="C4021" i="2" s="1"/>
  <c r="B4020" i="2"/>
  <c r="C4020" i="2" s="1"/>
  <c r="B4019" i="2"/>
  <c r="C4019" i="2" s="1"/>
  <c r="B4018" i="2"/>
  <c r="C4018" i="2" s="1"/>
  <c r="B4017" i="2"/>
  <c r="C4017" i="2" s="1"/>
  <c r="B4016" i="2"/>
  <c r="C4016" i="2" s="1"/>
  <c r="B4015" i="2"/>
  <c r="C4015" i="2" s="1"/>
  <c r="B4014" i="2"/>
  <c r="C4014" i="2" s="1"/>
  <c r="B4013" i="2"/>
  <c r="C4013" i="2" s="1"/>
  <c r="B4012" i="2"/>
  <c r="C4012" i="2" s="1"/>
  <c r="B4011" i="2"/>
  <c r="C4011" i="2" s="1"/>
  <c r="B4010" i="2"/>
  <c r="C4010" i="2" s="1"/>
  <c r="B4009" i="2"/>
  <c r="C4009" i="2" s="1"/>
  <c r="B4008" i="2"/>
  <c r="C4008" i="2" s="1"/>
  <c r="B4007" i="2"/>
  <c r="C4007" i="2" s="1"/>
  <c r="B4006" i="2"/>
  <c r="C4006" i="2" s="1"/>
  <c r="B4005" i="2"/>
  <c r="C4005" i="2" s="1"/>
  <c r="B4004" i="2"/>
  <c r="C4004" i="2" s="1"/>
  <c r="B4003" i="2"/>
  <c r="C4003" i="2" s="1"/>
  <c r="B4002" i="2"/>
  <c r="C4002" i="2" s="1"/>
  <c r="B4001" i="2"/>
  <c r="C4001" i="2" s="1"/>
  <c r="B4000" i="2"/>
  <c r="C4000" i="2" s="1"/>
  <c r="B3999" i="2"/>
  <c r="C3999" i="2" s="1"/>
  <c r="B3998" i="2"/>
  <c r="C3998" i="2" s="1"/>
  <c r="B3997" i="2"/>
  <c r="C3997" i="2" s="1"/>
  <c r="B3996" i="2"/>
  <c r="C3996" i="2" s="1"/>
  <c r="B3995" i="2"/>
  <c r="C3995" i="2" s="1"/>
  <c r="B3994" i="2"/>
  <c r="C3994" i="2" s="1"/>
  <c r="B3993" i="2"/>
  <c r="C3993" i="2" s="1"/>
  <c r="B3992" i="2"/>
  <c r="C3992" i="2" s="1"/>
  <c r="B3991" i="2"/>
  <c r="C3991" i="2" s="1"/>
  <c r="B3990" i="2"/>
  <c r="C3990" i="2" s="1"/>
  <c r="B3989" i="2"/>
  <c r="C3989" i="2" s="1"/>
  <c r="B3988" i="2"/>
  <c r="C3988" i="2" s="1"/>
  <c r="B3987" i="2"/>
  <c r="C3987" i="2" s="1"/>
  <c r="B3986" i="2"/>
  <c r="C3986" i="2" s="1"/>
  <c r="B3985" i="2"/>
  <c r="C3985" i="2" s="1"/>
  <c r="B3984" i="2"/>
  <c r="C3984" i="2" s="1"/>
  <c r="B3983" i="2"/>
  <c r="C3983" i="2" s="1"/>
  <c r="B3982" i="2"/>
  <c r="C3982" i="2" s="1"/>
  <c r="B3981" i="2"/>
  <c r="C3981" i="2" s="1"/>
  <c r="B3980" i="2"/>
  <c r="C3980" i="2" s="1"/>
  <c r="B3979" i="2"/>
  <c r="C3979" i="2" s="1"/>
  <c r="B3978" i="2"/>
  <c r="C3978" i="2" s="1"/>
  <c r="B3977" i="2"/>
  <c r="C3977" i="2" s="1"/>
  <c r="B3976" i="2"/>
  <c r="C3976" i="2" s="1"/>
  <c r="B3975" i="2"/>
  <c r="C3975" i="2" s="1"/>
  <c r="B3974" i="2"/>
  <c r="C3974" i="2" s="1"/>
  <c r="B3973" i="2"/>
  <c r="C3973" i="2" s="1"/>
  <c r="B3972" i="2"/>
  <c r="C3972" i="2" s="1"/>
  <c r="B3971" i="2"/>
  <c r="C3971" i="2" s="1"/>
  <c r="B3970" i="2"/>
  <c r="C3970" i="2" s="1"/>
  <c r="B3969" i="2"/>
  <c r="C3969" i="2" s="1"/>
  <c r="B3968" i="2"/>
  <c r="C3968" i="2" s="1"/>
  <c r="B3967" i="2"/>
  <c r="C3967" i="2" s="1"/>
  <c r="B3966" i="2"/>
  <c r="C3966" i="2" s="1"/>
  <c r="B3965" i="2"/>
  <c r="C3965" i="2" s="1"/>
  <c r="B3964" i="2"/>
  <c r="C3964" i="2" s="1"/>
  <c r="B3963" i="2"/>
  <c r="C3963" i="2" s="1"/>
  <c r="B3962" i="2"/>
  <c r="C3962" i="2" s="1"/>
  <c r="B3961" i="2"/>
  <c r="C3961" i="2" s="1"/>
  <c r="B3960" i="2"/>
  <c r="C3960" i="2" s="1"/>
  <c r="B3959" i="2"/>
  <c r="C3959" i="2" s="1"/>
  <c r="B3958" i="2"/>
  <c r="C3958" i="2" s="1"/>
  <c r="B3957" i="2"/>
  <c r="C3957" i="2" s="1"/>
  <c r="B3956" i="2"/>
  <c r="C3956" i="2" s="1"/>
  <c r="B3955" i="2"/>
  <c r="C3955" i="2" s="1"/>
  <c r="B3954" i="2"/>
  <c r="C3954" i="2" s="1"/>
  <c r="B3953" i="2"/>
  <c r="C3953" i="2" s="1"/>
  <c r="B3952" i="2"/>
  <c r="C3952" i="2" s="1"/>
  <c r="B3951" i="2"/>
  <c r="C3951" i="2" s="1"/>
  <c r="B3950" i="2"/>
  <c r="C3950" i="2" s="1"/>
  <c r="B3949" i="2"/>
  <c r="C3949" i="2" s="1"/>
  <c r="B3948" i="2"/>
  <c r="C3948" i="2" s="1"/>
  <c r="B3947" i="2"/>
  <c r="C3947" i="2" s="1"/>
  <c r="B3946" i="2"/>
  <c r="C3946" i="2" s="1"/>
  <c r="B3945" i="2"/>
  <c r="C3945" i="2" s="1"/>
  <c r="B3944" i="2"/>
  <c r="C3944" i="2" s="1"/>
  <c r="B3943" i="2"/>
  <c r="C3943" i="2" s="1"/>
  <c r="B3942" i="2"/>
  <c r="C3942" i="2" s="1"/>
  <c r="B3941" i="2"/>
  <c r="C3941" i="2" s="1"/>
  <c r="B3940" i="2"/>
  <c r="C3940" i="2" s="1"/>
  <c r="B3939" i="2"/>
  <c r="C3939" i="2" s="1"/>
  <c r="B3938" i="2"/>
  <c r="C3938" i="2" s="1"/>
  <c r="B3937" i="2"/>
  <c r="C3937" i="2" s="1"/>
  <c r="B3936" i="2"/>
  <c r="C3936" i="2" s="1"/>
  <c r="B3935" i="2"/>
  <c r="C3935" i="2" s="1"/>
  <c r="B3934" i="2"/>
  <c r="C3934" i="2" s="1"/>
  <c r="B3933" i="2"/>
  <c r="C3933" i="2" s="1"/>
  <c r="B3932" i="2"/>
  <c r="C3932" i="2" s="1"/>
  <c r="B3931" i="2"/>
  <c r="C3931" i="2" s="1"/>
  <c r="B3930" i="2"/>
  <c r="C3930" i="2" s="1"/>
  <c r="B3929" i="2"/>
  <c r="C3929" i="2" s="1"/>
  <c r="B3928" i="2"/>
  <c r="C3928" i="2" s="1"/>
  <c r="B3927" i="2"/>
  <c r="C3927" i="2" s="1"/>
  <c r="B3926" i="2"/>
  <c r="C3926" i="2" s="1"/>
  <c r="B3925" i="2"/>
  <c r="C3925" i="2" s="1"/>
  <c r="B3924" i="2"/>
  <c r="C3924" i="2" s="1"/>
  <c r="B3923" i="2"/>
  <c r="C3923" i="2" s="1"/>
  <c r="B3922" i="2"/>
  <c r="C3922" i="2" s="1"/>
  <c r="B3921" i="2"/>
  <c r="C3921" i="2" s="1"/>
  <c r="B3920" i="2"/>
  <c r="C3920" i="2" s="1"/>
  <c r="B3919" i="2"/>
  <c r="C3919" i="2" s="1"/>
  <c r="B3918" i="2"/>
  <c r="C3918" i="2" s="1"/>
  <c r="B3917" i="2"/>
  <c r="C3917" i="2" s="1"/>
  <c r="B3916" i="2"/>
  <c r="C3916" i="2" s="1"/>
  <c r="B3915" i="2"/>
  <c r="C3915" i="2" s="1"/>
  <c r="B3914" i="2"/>
  <c r="C3914" i="2" s="1"/>
  <c r="B3913" i="2"/>
  <c r="C3913" i="2" s="1"/>
  <c r="B3912" i="2"/>
  <c r="C3912" i="2" s="1"/>
  <c r="B3911" i="2"/>
  <c r="C3911" i="2" s="1"/>
  <c r="B3910" i="2"/>
  <c r="C3910" i="2" s="1"/>
  <c r="B3909" i="2"/>
  <c r="C3909" i="2" s="1"/>
  <c r="B3908" i="2"/>
  <c r="C3908" i="2" s="1"/>
  <c r="B3907" i="2"/>
  <c r="C3907" i="2" s="1"/>
  <c r="B3906" i="2"/>
  <c r="C3906" i="2" s="1"/>
  <c r="B3905" i="2"/>
  <c r="C3905" i="2" s="1"/>
  <c r="B3904" i="2"/>
  <c r="C3904" i="2" s="1"/>
  <c r="B3903" i="2"/>
  <c r="C3903" i="2" s="1"/>
  <c r="B3902" i="2"/>
  <c r="C3902" i="2" s="1"/>
  <c r="B3901" i="2"/>
  <c r="C3901" i="2" s="1"/>
  <c r="B3900" i="2"/>
  <c r="C3900" i="2" s="1"/>
  <c r="B3899" i="2"/>
  <c r="C3899" i="2" s="1"/>
  <c r="B3898" i="2"/>
  <c r="C3898" i="2" s="1"/>
  <c r="B3897" i="2"/>
  <c r="C3897" i="2" s="1"/>
  <c r="B3896" i="2"/>
  <c r="C3896" i="2" s="1"/>
  <c r="B3895" i="2"/>
  <c r="C3895" i="2" s="1"/>
  <c r="B3894" i="2"/>
  <c r="C3894" i="2" s="1"/>
  <c r="B3893" i="2"/>
  <c r="C3893" i="2" s="1"/>
  <c r="B3892" i="2"/>
  <c r="C3892" i="2" s="1"/>
  <c r="B3891" i="2"/>
  <c r="C3891" i="2" s="1"/>
  <c r="B3890" i="2"/>
  <c r="C3890" i="2" s="1"/>
  <c r="B3889" i="2"/>
  <c r="C3889" i="2" s="1"/>
  <c r="B3888" i="2"/>
  <c r="C3888" i="2" s="1"/>
  <c r="B3887" i="2"/>
  <c r="C3887" i="2" s="1"/>
  <c r="B3886" i="2"/>
  <c r="C3886" i="2" s="1"/>
  <c r="B3885" i="2"/>
  <c r="C3885" i="2" s="1"/>
  <c r="B3884" i="2"/>
  <c r="C3884" i="2" s="1"/>
  <c r="B3883" i="2"/>
  <c r="C3883" i="2" s="1"/>
  <c r="B3882" i="2"/>
  <c r="C3882" i="2" s="1"/>
  <c r="B3881" i="2"/>
  <c r="C3881" i="2" s="1"/>
  <c r="B3880" i="2"/>
  <c r="C3880" i="2" s="1"/>
  <c r="B3879" i="2"/>
  <c r="C3879" i="2" s="1"/>
  <c r="B3878" i="2"/>
  <c r="C3878" i="2" s="1"/>
  <c r="B3877" i="2"/>
  <c r="C3877" i="2" s="1"/>
  <c r="B3876" i="2"/>
  <c r="C3876" i="2" s="1"/>
  <c r="B3875" i="2"/>
  <c r="C3875" i="2" s="1"/>
  <c r="B3874" i="2"/>
  <c r="C3874" i="2" s="1"/>
  <c r="B3873" i="2"/>
  <c r="C3873" i="2" s="1"/>
  <c r="B3872" i="2"/>
  <c r="C3872" i="2" s="1"/>
  <c r="B3871" i="2"/>
  <c r="C3871" i="2" s="1"/>
  <c r="B3870" i="2"/>
  <c r="C3870" i="2" s="1"/>
  <c r="B3869" i="2"/>
  <c r="C3869" i="2" s="1"/>
  <c r="B3868" i="2"/>
  <c r="C3868" i="2" s="1"/>
  <c r="B3867" i="2"/>
  <c r="C3867" i="2" s="1"/>
  <c r="B3866" i="2"/>
  <c r="C3866" i="2" s="1"/>
  <c r="B3865" i="2"/>
  <c r="C3865" i="2" s="1"/>
  <c r="B3864" i="2"/>
  <c r="C3864" i="2" s="1"/>
  <c r="B3863" i="2"/>
  <c r="C3863" i="2" s="1"/>
  <c r="B3862" i="2"/>
  <c r="C3862" i="2" s="1"/>
  <c r="B3861" i="2"/>
  <c r="C3861" i="2" s="1"/>
  <c r="B3860" i="2"/>
  <c r="C3860" i="2" s="1"/>
  <c r="B3859" i="2"/>
  <c r="C3859" i="2" s="1"/>
  <c r="B3858" i="2"/>
  <c r="C3858" i="2" s="1"/>
  <c r="B3857" i="2"/>
  <c r="C3857" i="2" s="1"/>
  <c r="B3856" i="2"/>
  <c r="C3856" i="2" s="1"/>
  <c r="B3855" i="2"/>
  <c r="C3855" i="2" s="1"/>
  <c r="B3854" i="2"/>
  <c r="C3854" i="2" s="1"/>
  <c r="F3853" i="2"/>
  <c r="B3853" i="2"/>
  <c r="C3853" i="2" s="1"/>
  <c r="F3852" i="2"/>
  <c r="B3852" i="2"/>
  <c r="C3852" i="2" s="1"/>
  <c r="F3851" i="2"/>
  <c r="B3851" i="2"/>
  <c r="C3851" i="2" s="1"/>
  <c r="F3850" i="2"/>
  <c r="B3850" i="2"/>
  <c r="C3850" i="2" s="1"/>
  <c r="F3849" i="2"/>
  <c r="B3849" i="2"/>
  <c r="C3849" i="2" s="1"/>
  <c r="F3848" i="2"/>
  <c r="B3848" i="2"/>
  <c r="C3848" i="2" s="1"/>
  <c r="F3847" i="2"/>
  <c r="B3847" i="2"/>
  <c r="C3847" i="2" s="1"/>
  <c r="F3846" i="2"/>
  <c r="B3846" i="2"/>
  <c r="C3846" i="2" s="1"/>
  <c r="F3845" i="2"/>
  <c r="B3845" i="2"/>
  <c r="C3845" i="2" s="1"/>
  <c r="F3844" i="2"/>
  <c r="B3844" i="2"/>
  <c r="C3844" i="2" s="1"/>
  <c r="F3843" i="2"/>
  <c r="B3843" i="2"/>
  <c r="C3843" i="2" s="1"/>
  <c r="F3842" i="2"/>
  <c r="B3842" i="2"/>
  <c r="C3842" i="2" s="1"/>
  <c r="F3841" i="2"/>
  <c r="B3841" i="2"/>
  <c r="C3841" i="2" s="1"/>
  <c r="F3840" i="2"/>
  <c r="B3840" i="2"/>
  <c r="C3840" i="2" s="1"/>
  <c r="F3839" i="2"/>
  <c r="B3839" i="2"/>
  <c r="C3839" i="2" s="1"/>
  <c r="F3838" i="2"/>
  <c r="B3838" i="2"/>
  <c r="C3838" i="2" s="1"/>
  <c r="F3837" i="2"/>
  <c r="B3837" i="2"/>
  <c r="C3837" i="2" s="1"/>
  <c r="F3836" i="2"/>
  <c r="B3836" i="2"/>
  <c r="C3836" i="2" s="1"/>
  <c r="F3835" i="2"/>
  <c r="B3835" i="2"/>
  <c r="C3835" i="2" s="1"/>
  <c r="F3834" i="2"/>
  <c r="B3834" i="2"/>
  <c r="C3834" i="2" s="1"/>
  <c r="F3833" i="2"/>
  <c r="B3833" i="2"/>
  <c r="C3833" i="2" s="1"/>
  <c r="F3832" i="2"/>
  <c r="B3832" i="2"/>
  <c r="C3832" i="2" s="1"/>
  <c r="F3831" i="2"/>
  <c r="B3831" i="2"/>
  <c r="C3831" i="2" s="1"/>
  <c r="F3830" i="2"/>
  <c r="B3830" i="2"/>
  <c r="C3830" i="2" s="1"/>
  <c r="F3829" i="2"/>
  <c r="B3829" i="2"/>
  <c r="C3829" i="2" s="1"/>
  <c r="F3828" i="2"/>
  <c r="B3828" i="2"/>
  <c r="C3828" i="2" s="1"/>
  <c r="F3827" i="2"/>
  <c r="B3827" i="2"/>
  <c r="C3827" i="2" s="1"/>
  <c r="F3826" i="2"/>
  <c r="B3826" i="2"/>
  <c r="C3826" i="2" s="1"/>
  <c r="F3825" i="2"/>
  <c r="B3825" i="2"/>
  <c r="C3825" i="2" s="1"/>
  <c r="F3824" i="2"/>
  <c r="B3824" i="2"/>
  <c r="C3824" i="2" s="1"/>
  <c r="F3823" i="2"/>
  <c r="B3823" i="2"/>
  <c r="C3823" i="2" s="1"/>
  <c r="F3822" i="2"/>
  <c r="B3822" i="2"/>
  <c r="C3822" i="2" s="1"/>
  <c r="F3821" i="2"/>
  <c r="B3821" i="2"/>
  <c r="C3821" i="2" s="1"/>
  <c r="F3820" i="2"/>
  <c r="B3820" i="2"/>
  <c r="C3820" i="2" s="1"/>
  <c r="F3819" i="2"/>
  <c r="B3819" i="2"/>
  <c r="C3819" i="2" s="1"/>
  <c r="F3818" i="2"/>
  <c r="B3818" i="2"/>
  <c r="C3818" i="2" s="1"/>
  <c r="F3817" i="2"/>
  <c r="B3817" i="2"/>
  <c r="C3817" i="2" s="1"/>
  <c r="F3816" i="2"/>
  <c r="B3816" i="2"/>
  <c r="C3816" i="2" s="1"/>
  <c r="F3815" i="2"/>
  <c r="B3815" i="2"/>
  <c r="C3815" i="2" s="1"/>
  <c r="F3814" i="2"/>
  <c r="B3814" i="2"/>
  <c r="C3814" i="2" s="1"/>
  <c r="F3813" i="2"/>
  <c r="B3813" i="2"/>
  <c r="C3813" i="2" s="1"/>
  <c r="F3812" i="2"/>
  <c r="B3812" i="2"/>
  <c r="C3812" i="2" s="1"/>
  <c r="F3811" i="2"/>
  <c r="B3811" i="2"/>
  <c r="C3811" i="2" s="1"/>
  <c r="F3810" i="2"/>
  <c r="B3810" i="2"/>
  <c r="C3810" i="2" s="1"/>
  <c r="F3809" i="2"/>
  <c r="B3809" i="2"/>
  <c r="C3809" i="2" s="1"/>
  <c r="F3808" i="2"/>
  <c r="B3808" i="2"/>
  <c r="C3808" i="2" s="1"/>
  <c r="F3807" i="2"/>
  <c r="B3807" i="2"/>
  <c r="C3807" i="2" s="1"/>
  <c r="F3806" i="2"/>
  <c r="B3806" i="2"/>
  <c r="C3806" i="2" s="1"/>
  <c r="F3805" i="2"/>
  <c r="B3805" i="2"/>
  <c r="C3805" i="2" s="1"/>
  <c r="F3804" i="2"/>
  <c r="B3804" i="2"/>
  <c r="C3804" i="2" s="1"/>
  <c r="F3803" i="2"/>
  <c r="B3803" i="2"/>
  <c r="C3803" i="2" s="1"/>
  <c r="F3802" i="2"/>
  <c r="B3802" i="2"/>
  <c r="C3802" i="2" s="1"/>
  <c r="F3801" i="2"/>
  <c r="B3801" i="2"/>
  <c r="C3801" i="2" s="1"/>
  <c r="F3800" i="2"/>
  <c r="B3800" i="2"/>
  <c r="C3800" i="2" s="1"/>
  <c r="F3799" i="2"/>
  <c r="B3799" i="2"/>
  <c r="C3799" i="2" s="1"/>
  <c r="F3798" i="2"/>
  <c r="B3798" i="2"/>
  <c r="C3798" i="2" s="1"/>
  <c r="F3797" i="2"/>
  <c r="B3797" i="2"/>
  <c r="C3797" i="2" s="1"/>
  <c r="F3796" i="2"/>
  <c r="B3796" i="2"/>
  <c r="C3796" i="2" s="1"/>
  <c r="F3795" i="2"/>
  <c r="B3795" i="2"/>
  <c r="C3795" i="2" s="1"/>
  <c r="F3794" i="2"/>
  <c r="B3794" i="2"/>
  <c r="C3794" i="2" s="1"/>
  <c r="J3793" i="2"/>
  <c r="F3793" i="2"/>
  <c r="B3793" i="2"/>
  <c r="C3793" i="2" s="1"/>
  <c r="F3792" i="2"/>
  <c r="B3792" i="2"/>
  <c r="C3792" i="2" s="1"/>
  <c r="F3791" i="2"/>
  <c r="B3791" i="2"/>
  <c r="C3791" i="2" s="1"/>
  <c r="F3790" i="2"/>
  <c r="B3790" i="2"/>
  <c r="C3790" i="2" s="1"/>
  <c r="F3789" i="2"/>
  <c r="B3789" i="2"/>
  <c r="C3789" i="2" s="1"/>
  <c r="F3788" i="2"/>
  <c r="B3788" i="2"/>
  <c r="C3788" i="2" s="1"/>
  <c r="F3787" i="2"/>
  <c r="B3787" i="2"/>
  <c r="C3787" i="2" s="1"/>
  <c r="F3786" i="2"/>
  <c r="B3786" i="2"/>
  <c r="C3786" i="2" s="1"/>
  <c r="F3785" i="2"/>
  <c r="B3785" i="2"/>
  <c r="C3785" i="2" s="1"/>
  <c r="F3784" i="2"/>
  <c r="B3784" i="2"/>
  <c r="C3784" i="2" s="1"/>
  <c r="F3783" i="2"/>
  <c r="B3783" i="2"/>
  <c r="C3783" i="2" s="1"/>
  <c r="F3782" i="2"/>
  <c r="B3782" i="2"/>
  <c r="C3782" i="2" s="1"/>
  <c r="F3781" i="2"/>
  <c r="B3781" i="2"/>
  <c r="C3781" i="2" s="1"/>
  <c r="F3780" i="2"/>
  <c r="B3780" i="2"/>
  <c r="C3780" i="2" s="1"/>
  <c r="F3779" i="2"/>
  <c r="B3779" i="2"/>
  <c r="C3779" i="2" s="1"/>
  <c r="F3778" i="2"/>
  <c r="B3778" i="2"/>
  <c r="C3778" i="2" s="1"/>
  <c r="F3777" i="2"/>
  <c r="B3777" i="2"/>
  <c r="C3777" i="2" s="1"/>
  <c r="F3776" i="2"/>
  <c r="B3776" i="2"/>
  <c r="C3776" i="2" s="1"/>
  <c r="F3775" i="2"/>
  <c r="B3775" i="2"/>
  <c r="C3775" i="2" s="1"/>
  <c r="F3774" i="2"/>
  <c r="B3774" i="2"/>
  <c r="C3774" i="2" s="1"/>
  <c r="F3773" i="2"/>
  <c r="B3773" i="2"/>
  <c r="C3773" i="2" s="1"/>
  <c r="F3772" i="2"/>
  <c r="B3772" i="2"/>
  <c r="C3772" i="2" s="1"/>
  <c r="F3771" i="2"/>
  <c r="B3771" i="2"/>
  <c r="C3771" i="2" s="1"/>
  <c r="F3770" i="2"/>
  <c r="B3770" i="2"/>
  <c r="C3770" i="2" s="1"/>
  <c r="F3769" i="2"/>
  <c r="B3769" i="2"/>
  <c r="C3769" i="2" s="1"/>
  <c r="F3768" i="2"/>
  <c r="B3768" i="2"/>
  <c r="C3768" i="2" s="1"/>
  <c r="F3767" i="2"/>
  <c r="B3767" i="2"/>
  <c r="C3767" i="2" s="1"/>
  <c r="F3766" i="2"/>
  <c r="B3766" i="2"/>
  <c r="C3766" i="2" s="1"/>
  <c r="F3765" i="2"/>
  <c r="B3765" i="2"/>
  <c r="C3765" i="2" s="1"/>
  <c r="F3764" i="2"/>
  <c r="B3764" i="2"/>
  <c r="C3764" i="2" s="1"/>
  <c r="F3763" i="2"/>
  <c r="B3763" i="2"/>
  <c r="C3763" i="2" s="1"/>
  <c r="F3762" i="2"/>
  <c r="B3762" i="2"/>
  <c r="C3762" i="2" s="1"/>
  <c r="F3761" i="2"/>
  <c r="B3761" i="2"/>
  <c r="C3761" i="2" s="1"/>
  <c r="F3760" i="2"/>
  <c r="B3760" i="2"/>
  <c r="C3760" i="2" s="1"/>
  <c r="F3759" i="2"/>
  <c r="B3759" i="2"/>
  <c r="C3759" i="2" s="1"/>
  <c r="F3758" i="2"/>
  <c r="B3758" i="2"/>
  <c r="C3758" i="2" s="1"/>
  <c r="F3757" i="2"/>
  <c r="B3757" i="2"/>
  <c r="C3757" i="2" s="1"/>
  <c r="F3756" i="2"/>
  <c r="B3756" i="2"/>
  <c r="C3756" i="2" s="1"/>
  <c r="F3755" i="2"/>
  <c r="B3755" i="2"/>
  <c r="C3755" i="2" s="1"/>
  <c r="F3754" i="2"/>
  <c r="B3754" i="2"/>
  <c r="C3754" i="2" s="1"/>
  <c r="F3753" i="2"/>
  <c r="B3753" i="2"/>
  <c r="C3753" i="2" s="1"/>
  <c r="F3752" i="2"/>
  <c r="B3752" i="2"/>
  <c r="C3752" i="2" s="1"/>
  <c r="F3751" i="2"/>
  <c r="B3751" i="2"/>
  <c r="C3751" i="2" s="1"/>
  <c r="F3750" i="2"/>
  <c r="B3750" i="2"/>
  <c r="C3750" i="2" s="1"/>
  <c r="F3749" i="2"/>
  <c r="B3749" i="2"/>
  <c r="C3749" i="2" s="1"/>
  <c r="F3748" i="2"/>
  <c r="B3748" i="2"/>
  <c r="C3748" i="2" s="1"/>
  <c r="F3747" i="2"/>
  <c r="B3747" i="2"/>
  <c r="C3747" i="2" s="1"/>
  <c r="F3746" i="2"/>
  <c r="B3746" i="2"/>
  <c r="C3746" i="2" s="1"/>
  <c r="F3745" i="2"/>
  <c r="B3745" i="2"/>
  <c r="C3745" i="2" s="1"/>
  <c r="F3744" i="2"/>
  <c r="B3744" i="2"/>
  <c r="C3744" i="2" s="1"/>
  <c r="F3743" i="2"/>
  <c r="B3743" i="2"/>
  <c r="C3743" i="2" s="1"/>
  <c r="F3742" i="2"/>
  <c r="B3742" i="2"/>
  <c r="C3742" i="2" s="1"/>
  <c r="F3741" i="2"/>
  <c r="B3741" i="2"/>
  <c r="C3741" i="2" s="1"/>
  <c r="F3740" i="2"/>
  <c r="B3740" i="2"/>
  <c r="C3740" i="2" s="1"/>
  <c r="F3739" i="2"/>
  <c r="B3739" i="2"/>
  <c r="C3739" i="2" s="1"/>
  <c r="F3738" i="2"/>
  <c r="B3738" i="2"/>
  <c r="C3738" i="2" s="1"/>
  <c r="F3737" i="2"/>
  <c r="B3737" i="2"/>
  <c r="C3737" i="2" s="1"/>
  <c r="F3736" i="2"/>
  <c r="B3736" i="2"/>
  <c r="C3736" i="2" s="1"/>
  <c r="F3735" i="2"/>
  <c r="B3735" i="2"/>
  <c r="C3735" i="2" s="1"/>
  <c r="F3734" i="2"/>
  <c r="B3734" i="2"/>
  <c r="C3734" i="2" s="1"/>
  <c r="F3733" i="2"/>
  <c r="B3733" i="2"/>
  <c r="C3733" i="2" s="1"/>
  <c r="F3732" i="2"/>
  <c r="B3732" i="2"/>
  <c r="C3732" i="2" s="1"/>
  <c r="F3731" i="2"/>
  <c r="B3731" i="2"/>
  <c r="C3731" i="2" s="1"/>
  <c r="F3730" i="2"/>
  <c r="B3730" i="2"/>
  <c r="C3730" i="2" s="1"/>
  <c r="F3729" i="2"/>
  <c r="B3729" i="2"/>
  <c r="C3729" i="2" s="1"/>
  <c r="F3728" i="2"/>
  <c r="B3728" i="2"/>
  <c r="C3728" i="2" s="1"/>
  <c r="F3727" i="2"/>
  <c r="B3727" i="2"/>
  <c r="C3727" i="2" s="1"/>
  <c r="F3726" i="2"/>
  <c r="B3726" i="2"/>
  <c r="C3726" i="2" s="1"/>
  <c r="F3725" i="2"/>
  <c r="B3725" i="2"/>
  <c r="C3725" i="2" s="1"/>
  <c r="F3724" i="2"/>
  <c r="B3724" i="2"/>
  <c r="C3724" i="2" s="1"/>
  <c r="F3723" i="2"/>
  <c r="B3723" i="2"/>
  <c r="C3723" i="2" s="1"/>
  <c r="F3722" i="2"/>
  <c r="B3722" i="2"/>
  <c r="C3722" i="2" s="1"/>
  <c r="F3721" i="2"/>
  <c r="B3721" i="2"/>
  <c r="C3721" i="2" s="1"/>
  <c r="F3720" i="2"/>
  <c r="B3720" i="2"/>
  <c r="C3720" i="2" s="1"/>
  <c r="F3719" i="2"/>
  <c r="B3719" i="2"/>
  <c r="C3719" i="2" s="1"/>
  <c r="F3718" i="2"/>
  <c r="B3718" i="2"/>
  <c r="C3718" i="2" s="1"/>
  <c r="F3717" i="2"/>
  <c r="B3717" i="2"/>
  <c r="C3717" i="2" s="1"/>
  <c r="F3716" i="2"/>
  <c r="B3716" i="2"/>
  <c r="C3716" i="2" s="1"/>
  <c r="F3715" i="2"/>
  <c r="B3715" i="2"/>
  <c r="C3715" i="2" s="1"/>
  <c r="F3714" i="2"/>
  <c r="B3714" i="2"/>
  <c r="C3714" i="2" s="1"/>
  <c r="F3713" i="2"/>
  <c r="B3713" i="2"/>
  <c r="C3713" i="2" s="1"/>
  <c r="F3712" i="2"/>
  <c r="B3712" i="2"/>
  <c r="C3712" i="2" s="1"/>
  <c r="F3711" i="2"/>
  <c r="B3711" i="2"/>
  <c r="C3711" i="2" s="1"/>
  <c r="F3710" i="2"/>
  <c r="B3710" i="2"/>
  <c r="C3710" i="2" s="1"/>
  <c r="F3709" i="2"/>
  <c r="B3709" i="2"/>
  <c r="C3709" i="2" s="1"/>
  <c r="F3708" i="2"/>
  <c r="B3708" i="2"/>
  <c r="C3708" i="2" s="1"/>
  <c r="F3707" i="2"/>
  <c r="B3707" i="2"/>
  <c r="C3707" i="2" s="1"/>
  <c r="F3706" i="2"/>
  <c r="B3706" i="2"/>
  <c r="C3706" i="2" s="1"/>
  <c r="F3705" i="2"/>
  <c r="B3705" i="2"/>
  <c r="C3705" i="2" s="1"/>
  <c r="F3704" i="2"/>
  <c r="B3704" i="2"/>
  <c r="C3704" i="2" s="1"/>
  <c r="F3703" i="2"/>
  <c r="B3703" i="2"/>
  <c r="C3703" i="2" s="1"/>
  <c r="F3702" i="2"/>
  <c r="B3702" i="2"/>
  <c r="C3702" i="2" s="1"/>
  <c r="F3701" i="2"/>
  <c r="B3701" i="2"/>
  <c r="C3701" i="2" s="1"/>
  <c r="F3700" i="2"/>
  <c r="B3700" i="2"/>
  <c r="C3700" i="2" s="1"/>
  <c r="F3699" i="2"/>
  <c r="B3699" i="2"/>
  <c r="C3699" i="2" s="1"/>
  <c r="F3698" i="2"/>
  <c r="B3698" i="2"/>
  <c r="C3698" i="2" s="1"/>
  <c r="F3697" i="2"/>
  <c r="B3697" i="2"/>
  <c r="C3697" i="2" s="1"/>
  <c r="F3696" i="2"/>
  <c r="B3696" i="2"/>
  <c r="C3696" i="2" s="1"/>
  <c r="F3695" i="2"/>
  <c r="B3695" i="2"/>
  <c r="C3695" i="2" s="1"/>
  <c r="F3694" i="2"/>
  <c r="B3694" i="2"/>
  <c r="C3694" i="2" s="1"/>
  <c r="F3693" i="2"/>
  <c r="B3693" i="2"/>
  <c r="C3693" i="2" s="1"/>
  <c r="F3692" i="2"/>
  <c r="B3692" i="2"/>
  <c r="C3692" i="2" s="1"/>
  <c r="F3691" i="2"/>
  <c r="B3691" i="2"/>
  <c r="C3691" i="2" s="1"/>
  <c r="F3690" i="2"/>
  <c r="B3690" i="2"/>
  <c r="C3690" i="2" s="1"/>
  <c r="F3689" i="2"/>
  <c r="B3689" i="2"/>
  <c r="C3689" i="2" s="1"/>
  <c r="F3688" i="2"/>
  <c r="B3688" i="2"/>
  <c r="C3688" i="2" s="1"/>
  <c r="F3687" i="2"/>
  <c r="B3687" i="2"/>
  <c r="C3687" i="2" s="1"/>
  <c r="F3686" i="2"/>
  <c r="B3686" i="2"/>
  <c r="C3686" i="2" s="1"/>
  <c r="F3685" i="2"/>
  <c r="B3685" i="2"/>
  <c r="C3685" i="2" s="1"/>
  <c r="F3684" i="2"/>
  <c r="B3684" i="2"/>
  <c r="C3684" i="2" s="1"/>
  <c r="F3683" i="2"/>
  <c r="B3683" i="2"/>
  <c r="C3683" i="2" s="1"/>
  <c r="F3682" i="2"/>
  <c r="B3682" i="2"/>
  <c r="C3682" i="2" s="1"/>
  <c r="F3681" i="2"/>
  <c r="B3681" i="2"/>
  <c r="C3681" i="2" s="1"/>
  <c r="F3680" i="2"/>
  <c r="B3680" i="2"/>
  <c r="C3680" i="2" s="1"/>
  <c r="F3679" i="2"/>
  <c r="B3679" i="2"/>
  <c r="C3679" i="2" s="1"/>
  <c r="F3678" i="2"/>
  <c r="B3678" i="2"/>
  <c r="C3678" i="2" s="1"/>
  <c r="F3677" i="2"/>
  <c r="B3677" i="2"/>
  <c r="C3677" i="2" s="1"/>
  <c r="F3676" i="2"/>
  <c r="B3676" i="2"/>
  <c r="C3676" i="2" s="1"/>
  <c r="F3675" i="2"/>
  <c r="B3675" i="2"/>
  <c r="C3675" i="2" s="1"/>
  <c r="F3674" i="2"/>
  <c r="B3674" i="2"/>
  <c r="C3674" i="2" s="1"/>
  <c r="F3673" i="2"/>
  <c r="B3673" i="2"/>
  <c r="C3673" i="2" s="1"/>
  <c r="F3672" i="2"/>
  <c r="B3672" i="2"/>
  <c r="C3672" i="2" s="1"/>
  <c r="F3671" i="2"/>
  <c r="B3671" i="2"/>
  <c r="C3671" i="2" s="1"/>
  <c r="F3670" i="2"/>
  <c r="B3670" i="2"/>
  <c r="C3670" i="2" s="1"/>
  <c r="F3669" i="2"/>
  <c r="B3669" i="2"/>
  <c r="C3669" i="2" s="1"/>
  <c r="F3668" i="2"/>
  <c r="B3668" i="2"/>
  <c r="C3668" i="2" s="1"/>
  <c r="F3667" i="2"/>
  <c r="B3667" i="2"/>
  <c r="C3667" i="2" s="1"/>
  <c r="F3666" i="2"/>
  <c r="B3666" i="2"/>
  <c r="C3666" i="2" s="1"/>
  <c r="F3665" i="2"/>
  <c r="B3665" i="2"/>
  <c r="C3665" i="2" s="1"/>
  <c r="F3664" i="2"/>
  <c r="B3664" i="2"/>
  <c r="C3664" i="2" s="1"/>
  <c r="F3663" i="2"/>
  <c r="B3663" i="2"/>
  <c r="C3663" i="2" s="1"/>
  <c r="F3662" i="2"/>
  <c r="B3662" i="2"/>
  <c r="C3662" i="2" s="1"/>
  <c r="F3661" i="2"/>
  <c r="B3661" i="2"/>
  <c r="C3661" i="2" s="1"/>
  <c r="F3660" i="2"/>
  <c r="B3660" i="2"/>
  <c r="C3660" i="2" s="1"/>
  <c r="F3659" i="2"/>
  <c r="B3659" i="2"/>
  <c r="C3659" i="2" s="1"/>
  <c r="F3658" i="2"/>
  <c r="B3658" i="2"/>
  <c r="C3658" i="2" s="1"/>
  <c r="F3657" i="2"/>
  <c r="B3657" i="2"/>
  <c r="C3657" i="2" s="1"/>
  <c r="F3656" i="2"/>
  <c r="B3656" i="2"/>
  <c r="C3656" i="2" s="1"/>
  <c r="F3655" i="2"/>
  <c r="B3655" i="2"/>
  <c r="C3655" i="2" s="1"/>
  <c r="F3654" i="2"/>
  <c r="B3654" i="2"/>
  <c r="C3654" i="2" s="1"/>
  <c r="F3653" i="2"/>
  <c r="B3653" i="2"/>
  <c r="C3653" i="2" s="1"/>
  <c r="F3652" i="2"/>
  <c r="B3652" i="2"/>
  <c r="C3652" i="2" s="1"/>
  <c r="F3651" i="2"/>
  <c r="B3651" i="2"/>
  <c r="C3651" i="2" s="1"/>
  <c r="F3650" i="2"/>
  <c r="B3650" i="2"/>
  <c r="C3650" i="2" s="1"/>
  <c r="F3649" i="2"/>
  <c r="B3649" i="2"/>
  <c r="C3649" i="2" s="1"/>
  <c r="F3648" i="2"/>
  <c r="B3648" i="2"/>
  <c r="C3648" i="2" s="1"/>
  <c r="F3647" i="2"/>
  <c r="B3647" i="2"/>
  <c r="C3647" i="2" s="1"/>
  <c r="F3646" i="2"/>
  <c r="B3646" i="2"/>
  <c r="C3646" i="2" s="1"/>
  <c r="F3645" i="2"/>
  <c r="B3645" i="2"/>
  <c r="C3645" i="2" s="1"/>
  <c r="F3644" i="2"/>
  <c r="B3644" i="2"/>
  <c r="C3644" i="2" s="1"/>
  <c r="F3643" i="2"/>
  <c r="B3643" i="2"/>
  <c r="C3643" i="2" s="1"/>
  <c r="F3642" i="2"/>
  <c r="B3642" i="2"/>
  <c r="C3642" i="2" s="1"/>
  <c r="F3641" i="2"/>
  <c r="B3641" i="2"/>
  <c r="C3641" i="2" s="1"/>
  <c r="F3640" i="2"/>
  <c r="B3640" i="2"/>
  <c r="C3640" i="2" s="1"/>
  <c r="F3639" i="2"/>
  <c r="B3639" i="2"/>
  <c r="C3639" i="2" s="1"/>
  <c r="F3638" i="2"/>
  <c r="B3638" i="2"/>
  <c r="C3638" i="2" s="1"/>
  <c r="F3637" i="2"/>
  <c r="B3637" i="2"/>
  <c r="C3637" i="2" s="1"/>
  <c r="F3636" i="2"/>
  <c r="B3636" i="2"/>
  <c r="C3636" i="2" s="1"/>
  <c r="F3635" i="2"/>
  <c r="B3635" i="2"/>
  <c r="C3635" i="2" s="1"/>
  <c r="F3634" i="2"/>
  <c r="B3634" i="2"/>
  <c r="C3634" i="2" s="1"/>
  <c r="F3633" i="2"/>
  <c r="B3633" i="2"/>
  <c r="C3633" i="2" s="1"/>
  <c r="F3632" i="2"/>
  <c r="B3632" i="2"/>
  <c r="C3632" i="2" s="1"/>
  <c r="F3631" i="2"/>
  <c r="B3631" i="2"/>
  <c r="C3631" i="2" s="1"/>
  <c r="F3630" i="2"/>
  <c r="B3630" i="2"/>
  <c r="C3630" i="2" s="1"/>
  <c r="F3629" i="2"/>
  <c r="B3629" i="2"/>
  <c r="C3629" i="2" s="1"/>
  <c r="F3628" i="2"/>
  <c r="B3628" i="2"/>
  <c r="C3628" i="2" s="1"/>
  <c r="F3627" i="2"/>
  <c r="B3627" i="2"/>
  <c r="C3627" i="2" s="1"/>
  <c r="F3626" i="2"/>
  <c r="B3626" i="2"/>
  <c r="C3626" i="2" s="1"/>
  <c r="F3625" i="2"/>
  <c r="B3625" i="2"/>
  <c r="C3625" i="2" s="1"/>
  <c r="F3624" i="2"/>
  <c r="B3624" i="2"/>
  <c r="C3624" i="2" s="1"/>
  <c r="F3623" i="2"/>
  <c r="B3623" i="2"/>
  <c r="C3623" i="2" s="1"/>
  <c r="F3622" i="2"/>
  <c r="B3622" i="2"/>
  <c r="C3622" i="2" s="1"/>
  <c r="F3621" i="2"/>
  <c r="B3621" i="2"/>
  <c r="C3621" i="2" s="1"/>
  <c r="F3620" i="2"/>
  <c r="B3620" i="2"/>
  <c r="C3620" i="2" s="1"/>
  <c r="F3619" i="2"/>
  <c r="B3619" i="2"/>
  <c r="C3619" i="2" s="1"/>
  <c r="F3618" i="2"/>
  <c r="B3618" i="2"/>
  <c r="C3618" i="2" s="1"/>
  <c r="F3617" i="2"/>
  <c r="B3617" i="2"/>
  <c r="C3617" i="2" s="1"/>
  <c r="F3616" i="2"/>
  <c r="B3616" i="2"/>
  <c r="C3616" i="2" s="1"/>
  <c r="F3615" i="2"/>
  <c r="B3615" i="2"/>
  <c r="C3615" i="2" s="1"/>
  <c r="F3614" i="2"/>
  <c r="B3614" i="2"/>
  <c r="C3614" i="2" s="1"/>
  <c r="F3613" i="2"/>
  <c r="B3613" i="2"/>
  <c r="C3613" i="2" s="1"/>
  <c r="F3612" i="2"/>
  <c r="B3612" i="2"/>
  <c r="C3612" i="2" s="1"/>
  <c r="F3611" i="2"/>
  <c r="B3611" i="2"/>
  <c r="C3611" i="2" s="1"/>
  <c r="F3610" i="2"/>
  <c r="B3610" i="2"/>
  <c r="C3610" i="2" s="1"/>
  <c r="F3609" i="2"/>
  <c r="B3609" i="2"/>
  <c r="C3609" i="2" s="1"/>
  <c r="F3608" i="2"/>
  <c r="B3608" i="2"/>
  <c r="C3608" i="2" s="1"/>
  <c r="F3607" i="2"/>
  <c r="B3607" i="2"/>
  <c r="C3607" i="2" s="1"/>
  <c r="F3606" i="2"/>
  <c r="B3606" i="2"/>
  <c r="C3606" i="2" s="1"/>
  <c r="F3605" i="2"/>
  <c r="B3605" i="2"/>
  <c r="C3605" i="2" s="1"/>
  <c r="F3604" i="2"/>
  <c r="B3604" i="2"/>
  <c r="C3604" i="2" s="1"/>
  <c r="F3603" i="2"/>
  <c r="B3603" i="2"/>
  <c r="C3603" i="2" s="1"/>
  <c r="F3602" i="2"/>
  <c r="B3602" i="2"/>
  <c r="C3602" i="2" s="1"/>
  <c r="F3601" i="2"/>
  <c r="B3601" i="2"/>
  <c r="C3601" i="2" s="1"/>
  <c r="F3600" i="2"/>
  <c r="B3600" i="2"/>
  <c r="C3600" i="2" s="1"/>
  <c r="F3599" i="2"/>
  <c r="B3599" i="2"/>
  <c r="C3599" i="2" s="1"/>
  <c r="F3598" i="2"/>
  <c r="B3598" i="2"/>
  <c r="C3598" i="2" s="1"/>
  <c r="F3597" i="2"/>
  <c r="B3597" i="2"/>
  <c r="C3597" i="2" s="1"/>
  <c r="F3596" i="2"/>
  <c r="B3596" i="2"/>
  <c r="C3596" i="2" s="1"/>
  <c r="F3595" i="2"/>
  <c r="B3595" i="2"/>
  <c r="C3595" i="2" s="1"/>
  <c r="F3594" i="2"/>
  <c r="B3594" i="2"/>
  <c r="C3594" i="2" s="1"/>
  <c r="F3593" i="2"/>
  <c r="B3593" i="2"/>
  <c r="C3593" i="2" s="1"/>
  <c r="F3592" i="2"/>
  <c r="B3592" i="2"/>
  <c r="C3592" i="2" s="1"/>
  <c r="F3591" i="2"/>
  <c r="B3591" i="2"/>
  <c r="C3591" i="2" s="1"/>
  <c r="F3590" i="2"/>
  <c r="B3590" i="2"/>
  <c r="C3590" i="2" s="1"/>
  <c r="F3589" i="2"/>
  <c r="B3589" i="2"/>
  <c r="C3589" i="2" s="1"/>
  <c r="F3588" i="2"/>
  <c r="B3588" i="2"/>
  <c r="C3588" i="2" s="1"/>
  <c r="F3587" i="2"/>
  <c r="B3587" i="2"/>
  <c r="C3587" i="2" s="1"/>
  <c r="F3586" i="2"/>
  <c r="B3586" i="2"/>
  <c r="C3586" i="2" s="1"/>
  <c r="F3585" i="2"/>
  <c r="B3585" i="2"/>
  <c r="C3585" i="2" s="1"/>
  <c r="F3584" i="2"/>
  <c r="B3584" i="2"/>
  <c r="C3584" i="2" s="1"/>
  <c r="F3583" i="2"/>
  <c r="B3583" i="2"/>
  <c r="C3583" i="2" s="1"/>
  <c r="F3582" i="2"/>
  <c r="B3582" i="2"/>
  <c r="C3582" i="2" s="1"/>
  <c r="F3581" i="2"/>
  <c r="B3581" i="2"/>
  <c r="C3581" i="2" s="1"/>
  <c r="F3580" i="2"/>
  <c r="B3580" i="2"/>
  <c r="C3580" i="2" s="1"/>
  <c r="F3579" i="2"/>
  <c r="B3579" i="2"/>
  <c r="C3579" i="2" s="1"/>
  <c r="F3578" i="2"/>
  <c r="B3578" i="2"/>
  <c r="C3578" i="2" s="1"/>
  <c r="F3577" i="2"/>
  <c r="B3577" i="2"/>
  <c r="C3577" i="2" s="1"/>
  <c r="F3576" i="2"/>
  <c r="B3576" i="2"/>
  <c r="C3576" i="2" s="1"/>
  <c r="F3575" i="2"/>
  <c r="B3575" i="2"/>
  <c r="C3575" i="2" s="1"/>
  <c r="F3574" i="2"/>
  <c r="B3574" i="2"/>
  <c r="C3574" i="2" s="1"/>
  <c r="F3573" i="2"/>
  <c r="B3573" i="2"/>
  <c r="C3573" i="2" s="1"/>
  <c r="F3572" i="2"/>
  <c r="B3572" i="2"/>
  <c r="C3572" i="2" s="1"/>
  <c r="F3571" i="2"/>
  <c r="B3571" i="2"/>
  <c r="C3571" i="2" s="1"/>
  <c r="F3570" i="2"/>
  <c r="B3570" i="2"/>
  <c r="C3570" i="2" s="1"/>
  <c r="F3569" i="2"/>
  <c r="B3569" i="2"/>
  <c r="C3569" i="2" s="1"/>
  <c r="F3568" i="2"/>
  <c r="B3568" i="2"/>
  <c r="C3568" i="2" s="1"/>
  <c r="F3567" i="2"/>
  <c r="B3567" i="2"/>
  <c r="C3567" i="2" s="1"/>
  <c r="F3566" i="2"/>
  <c r="B3566" i="2"/>
  <c r="C3566" i="2" s="1"/>
  <c r="F3565" i="2"/>
  <c r="B3565" i="2"/>
  <c r="C3565" i="2" s="1"/>
  <c r="F3564" i="2"/>
  <c r="B3564" i="2"/>
  <c r="C3564" i="2" s="1"/>
  <c r="F3563" i="2"/>
  <c r="B3563" i="2"/>
  <c r="C3563" i="2" s="1"/>
  <c r="F3562" i="2"/>
  <c r="B3562" i="2"/>
  <c r="C3562" i="2" s="1"/>
  <c r="F3561" i="2"/>
  <c r="B3561" i="2"/>
  <c r="C3561" i="2" s="1"/>
  <c r="F3560" i="2"/>
  <c r="B3560" i="2"/>
  <c r="C3560" i="2" s="1"/>
  <c r="F3559" i="2"/>
  <c r="B3559" i="2"/>
  <c r="C3559" i="2" s="1"/>
  <c r="F3558" i="2"/>
  <c r="B3558" i="2"/>
  <c r="C3558" i="2" s="1"/>
  <c r="F3557" i="2"/>
  <c r="B3557" i="2"/>
  <c r="C3557" i="2" s="1"/>
  <c r="F3556" i="2"/>
  <c r="B3556" i="2"/>
  <c r="C3556" i="2" s="1"/>
  <c r="F3555" i="2"/>
  <c r="B3555" i="2"/>
  <c r="C3555" i="2" s="1"/>
  <c r="F3554" i="2"/>
  <c r="B3554" i="2"/>
  <c r="C3554" i="2" s="1"/>
  <c r="F3553" i="2"/>
  <c r="B3553" i="2"/>
  <c r="C3553" i="2" s="1"/>
  <c r="F3552" i="2"/>
  <c r="B3552" i="2"/>
  <c r="C3552" i="2" s="1"/>
  <c r="F3551" i="2"/>
  <c r="B3551" i="2"/>
  <c r="C3551" i="2" s="1"/>
  <c r="F3550" i="2"/>
  <c r="B3550" i="2"/>
  <c r="C3550" i="2" s="1"/>
  <c r="F3549" i="2"/>
  <c r="B3549" i="2"/>
  <c r="C3549" i="2" s="1"/>
  <c r="F3548" i="2"/>
  <c r="B3548" i="2"/>
  <c r="C3548" i="2" s="1"/>
  <c r="F3547" i="2"/>
  <c r="B3547" i="2"/>
  <c r="C3547" i="2" s="1"/>
  <c r="F3546" i="2"/>
  <c r="B3546" i="2"/>
  <c r="C3546" i="2" s="1"/>
  <c r="F3545" i="2"/>
  <c r="B3545" i="2"/>
  <c r="C3545" i="2" s="1"/>
  <c r="F3544" i="2"/>
  <c r="B3544" i="2"/>
  <c r="C3544" i="2" s="1"/>
  <c r="F3543" i="2"/>
  <c r="B3543" i="2"/>
  <c r="C3543" i="2" s="1"/>
  <c r="F3542" i="2"/>
  <c r="B3542" i="2"/>
  <c r="C3542" i="2" s="1"/>
  <c r="F3541" i="2"/>
  <c r="B3541" i="2"/>
  <c r="C3541" i="2" s="1"/>
  <c r="F3540" i="2"/>
  <c r="B3540" i="2"/>
  <c r="C3540" i="2" s="1"/>
  <c r="F3539" i="2"/>
  <c r="B3539" i="2"/>
  <c r="C3539" i="2" s="1"/>
  <c r="F3538" i="2"/>
  <c r="B3538" i="2"/>
  <c r="C3538" i="2" s="1"/>
  <c r="F3537" i="2"/>
  <c r="B3537" i="2"/>
  <c r="C3537" i="2" s="1"/>
  <c r="F3536" i="2"/>
  <c r="B3536" i="2"/>
  <c r="C3536" i="2" s="1"/>
  <c r="F3535" i="2"/>
  <c r="B3535" i="2"/>
  <c r="C3535" i="2" s="1"/>
  <c r="F3534" i="2"/>
  <c r="B3534" i="2"/>
  <c r="C3534" i="2" s="1"/>
  <c r="F3533" i="2"/>
  <c r="B3533" i="2"/>
  <c r="C3533" i="2" s="1"/>
  <c r="F3532" i="2"/>
  <c r="B3532" i="2"/>
  <c r="C3532" i="2" s="1"/>
  <c r="F3531" i="2"/>
  <c r="B3531" i="2"/>
  <c r="C3531" i="2" s="1"/>
  <c r="F3530" i="2"/>
  <c r="B3530" i="2"/>
  <c r="C3530" i="2" s="1"/>
  <c r="F3529" i="2"/>
  <c r="B3529" i="2"/>
  <c r="C3529" i="2" s="1"/>
  <c r="F3528" i="2"/>
  <c r="B3528" i="2"/>
  <c r="C3528" i="2" s="1"/>
  <c r="F3527" i="2"/>
  <c r="B3527" i="2"/>
  <c r="C3527" i="2" s="1"/>
  <c r="F3526" i="2"/>
  <c r="B3526" i="2"/>
  <c r="C3526" i="2" s="1"/>
  <c r="F3525" i="2"/>
  <c r="B3525" i="2"/>
  <c r="C3525" i="2" s="1"/>
  <c r="F3524" i="2"/>
  <c r="B3524" i="2"/>
  <c r="C3524" i="2" s="1"/>
  <c r="F3523" i="2"/>
  <c r="B3523" i="2"/>
  <c r="C3523" i="2" s="1"/>
  <c r="F3522" i="2"/>
  <c r="B3522" i="2"/>
  <c r="C3522" i="2" s="1"/>
  <c r="F3521" i="2"/>
  <c r="B3521" i="2"/>
  <c r="C3521" i="2" s="1"/>
  <c r="F3520" i="2"/>
  <c r="B3520" i="2"/>
  <c r="C3520" i="2" s="1"/>
  <c r="F3519" i="2"/>
  <c r="B3519" i="2"/>
  <c r="C3519" i="2" s="1"/>
  <c r="F3518" i="2"/>
  <c r="B3518" i="2"/>
  <c r="C3518" i="2" s="1"/>
  <c r="F3517" i="2"/>
  <c r="B3517" i="2"/>
  <c r="C3517" i="2" s="1"/>
  <c r="F3516" i="2"/>
  <c r="B3516" i="2"/>
  <c r="C3516" i="2" s="1"/>
  <c r="F3515" i="2"/>
  <c r="B3515" i="2"/>
  <c r="C3515" i="2" s="1"/>
  <c r="F3514" i="2"/>
  <c r="B3514" i="2"/>
  <c r="C3514" i="2" s="1"/>
  <c r="F3513" i="2"/>
  <c r="B3513" i="2"/>
  <c r="C3513" i="2" s="1"/>
  <c r="F3512" i="2"/>
  <c r="B3512" i="2"/>
  <c r="C3512" i="2" s="1"/>
  <c r="F3511" i="2"/>
  <c r="B3511" i="2"/>
  <c r="C3511" i="2" s="1"/>
  <c r="F3510" i="2"/>
  <c r="B3510" i="2"/>
  <c r="C3510" i="2" s="1"/>
  <c r="F3509" i="2"/>
  <c r="B3509" i="2"/>
  <c r="C3509" i="2" s="1"/>
  <c r="F3508" i="2"/>
  <c r="B3508" i="2"/>
  <c r="C3508" i="2" s="1"/>
  <c r="F3507" i="2"/>
  <c r="B3507" i="2"/>
  <c r="C3507" i="2" s="1"/>
  <c r="F3506" i="2"/>
  <c r="B3506" i="2"/>
  <c r="C3506" i="2" s="1"/>
  <c r="F3505" i="2"/>
  <c r="B3505" i="2"/>
  <c r="C3505" i="2" s="1"/>
  <c r="F3504" i="2"/>
  <c r="B3504" i="2"/>
  <c r="C3504" i="2" s="1"/>
  <c r="F3503" i="2"/>
  <c r="B3503" i="2"/>
  <c r="C3503" i="2" s="1"/>
  <c r="F3502" i="2"/>
  <c r="B3502" i="2"/>
  <c r="C3502" i="2" s="1"/>
  <c r="F3501" i="2"/>
  <c r="B3501" i="2"/>
  <c r="C3501" i="2" s="1"/>
  <c r="F3500" i="2"/>
  <c r="B3500" i="2"/>
  <c r="C3500" i="2" s="1"/>
  <c r="F3499" i="2"/>
  <c r="B3499" i="2"/>
  <c r="C3499" i="2" s="1"/>
  <c r="F3498" i="2"/>
  <c r="B3498" i="2"/>
  <c r="C3498" i="2" s="1"/>
  <c r="F3497" i="2"/>
  <c r="B3497" i="2"/>
  <c r="C3497" i="2" s="1"/>
  <c r="F3496" i="2"/>
  <c r="B3496" i="2"/>
  <c r="C3496" i="2" s="1"/>
  <c r="F3495" i="2"/>
  <c r="B3495" i="2"/>
  <c r="C3495" i="2" s="1"/>
  <c r="F3494" i="2"/>
  <c r="B3494" i="2"/>
  <c r="C3494" i="2" s="1"/>
  <c r="F3493" i="2"/>
  <c r="B3493" i="2"/>
  <c r="C3493" i="2" s="1"/>
  <c r="F3492" i="2"/>
  <c r="B3492" i="2"/>
  <c r="C3492" i="2" s="1"/>
  <c r="F3491" i="2"/>
  <c r="B3491" i="2"/>
  <c r="C3491" i="2" s="1"/>
  <c r="F3490" i="2"/>
  <c r="B3490" i="2"/>
  <c r="C3490" i="2" s="1"/>
  <c r="F3489" i="2"/>
  <c r="B3489" i="2"/>
  <c r="C3489" i="2" s="1"/>
  <c r="F3488" i="2"/>
  <c r="B3488" i="2"/>
  <c r="C3488" i="2" s="1"/>
  <c r="F3487" i="2"/>
  <c r="B3487" i="2"/>
  <c r="C3487" i="2" s="1"/>
  <c r="F3486" i="2"/>
  <c r="B3486" i="2"/>
  <c r="C3486" i="2" s="1"/>
  <c r="F3485" i="2"/>
  <c r="B3485" i="2"/>
  <c r="C3485" i="2" s="1"/>
  <c r="F3484" i="2"/>
  <c r="B3484" i="2"/>
  <c r="C3484" i="2" s="1"/>
  <c r="F3483" i="2"/>
  <c r="B3483" i="2"/>
  <c r="C3483" i="2" s="1"/>
  <c r="F3482" i="2"/>
  <c r="B3482" i="2"/>
  <c r="C3482" i="2" s="1"/>
  <c r="F3481" i="2"/>
  <c r="B3481" i="2"/>
  <c r="C3481" i="2" s="1"/>
  <c r="F3480" i="2"/>
  <c r="B3480" i="2"/>
  <c r="C3480" i="2" s="1"/>
  <c r="F3479" i="2"/>
  <c r="B3479" i="2"/>
  <c r="C3479" i="2" s="1"/>
  <c r="F3478" i="2"/>
  <c r="B3478" i="2"/>
  <c r="C3478" i="2" s="1"/>
  <c r="F3477" i="2"/>
  <c r="B3477" i="2"/>
  <c r="C3477" i="2" s="1"/>
  <c r="F3476" i="2"/>
  <c r="B3476" i="2"/>
  <c r="C3476" i="2" s="1"/>
  <c r="F3475" i="2"/>
  <c r="B3475" i="2"/>
  <c r="C3475" i="2" s="1"/>
  <c r="F3474" i="2"/>
  <c r="B3474" i="2"/>
  <c r="C3474" i="2" s="1"/>
  <c r="F3473" i="2"/>
  <c r="B3473" i="2"/>
  <c r="C3473" i="2" s="1"/>
  <c r="F3472" i="2"/>
  <c r="B3472" i="2"/>
  <c r="C3472" i="2" s="1"/>
  <c r="F3471" i="2"/>
  <c r="B3471" i="2"/>
  <c r="C3471" i="2" s="1"/>
  <c r="F3470" i="2"/>
  <c r="B3470" i="2"/>
  <c r="C3470" i="2" s="1"/>
  <c r="F3469" i="2"/>
  <c r="B3469" i="2"/>
  <c r="C3469" i="2" s="1"/>
  <c r="F3468" i="2"/>
  <c r="B3468" i="2"/>
  <c r="C3468" i="2" s="1"/>
  <c r="F3467" i="2"/>
  <c r="B3467" i="2"/>
  <c r="C3467" i="2" s="1"/>
  <c r="F3466" i="2"/>
  <c r="B3466" i="2"/>
  <c r="C3466" i="2" s="1"/>
  <c r="F3465" i="2"/>
  <c r="B3465" i="2"/>
  <c r="C3465" i="2" s="1"/>
  <c r="F3464" i="2"/>
  <c r="B3464" i="2"/>
  <c r="C3464" i="2" s="1"/>
  <c r="F3463" i="2"/>
  <c r="B3463" i="2"/>
  <c r="C3463" i="2" s="1"/>
  <c r="F3462" i="2"/>
  <c r="B3462" i="2"/>
  <c r="C3462" i="2" s="1"/>
  <c r="F3461" i="2"/>
  <c r="B3461" i="2"/>
  <c r="C3461" i="2" s="1"/>
  <c r="F3460" i="2"/>
  <c r="B3460" i="2"/>
  <c r="C3460" i="2" s="1"/>
  <c r="F3459" i="2"/>
  <c r="B3459" i="2"/>
  <c r="C3459" i="2" s="1"/>
  <c r="F3458" i="2"/>
  <c r="B3458" i="2"/>
  <c r="C3458" i="2" s="1"/>
  <c r="F3457" i="2"/>
  <c r="B3457" i="2"/>
  <c r="C3457" i="2" s="1"/>
  <c r="F3456" i="2"/>
  <c r="B3456" i="2"/>
  <c r="C3456" i="2" s="1"/>
  <c r="F3455" i="2"/>
  <c r="B3455" i="2"/>
  <c r="C3455" i="2" s="1"/>
  <c r="F3454" i="2"/>
  <c r="B3454" i="2"/>
  <c r="C3454" i="2" s="1"/>
  <c r="F3453" i="2"/>
  <c r="B3453" i="2"/>
  <c r="C3453" i="2" s="1"/>
  <c r="F3452" i="2"/>
  <c r="B3452" i="2"/>
  <c r="C3452" i="2" s="1"/>
  <c r="F3451" i="2"/>
  <c r="B3451" i="2"/>
  <c r="C3451" i="2" s="1"/>
  <c r="F3450" i="2"/>
  <c r="B3450" i="2"/>
  <c r="C3450" i="2" s="1"/>
  <c r="F3449" i="2"/>
  <c r="B3449" i="2"/>
  <c r="C3449" i="2" s="1"/>
  <c r="F3448" i="2"/>
  <c r="B3448" i="2"/>
  <c r="C3448" i="2" s="1"/>
  <c r="F3447" i="2"/>
  <c r="B3447" i="2"/>
  <c r="C3447" i="2" s="1"/>
  <c r="F3446" i="2"/>
  <c r="B3446" i="2"/>
  <c r="C3446" i="2" s="1"/>
  <c r="F3445" i="2"/>
  <c r="B3445" i="2"/>
  <c r="C3445" i="2" s="1"/>
  <c r="F3444" i="2"/>
  <c r="B3444" i="2"/>
  <c r="C3444" i="2" s="1"/>
  <c r="F3443" i="2"/>
  <c r="B3443" i="2"/>
  <c r="C3443" i="2" s="1"/>
  <c r="F3442" i="2"/>
  <c r="B3442" i="2"/>
  <c r="C3442" i="2" s="1"/>
  <c r="F3441" i="2"/>
  <c r="B3441" i="2"/>
  <c r="C3441" i="2" s="1"/>
  <c r="F3440" i="2"/>
  <c r="B3440" i="2"/>
  <c r="C3440" i="2" s="1"/>
  <c r="F3439" i="2"/>
  <c r="B3439" i="2"/>
  <c r="C3439" i="2" s="1"/>
  <c r="F3438" i="2"/>
  <c r="B3438" i="2"/>
  <c r="C3438" i="2" s="1"/>
  <c r="F3437" i="2"/>
  <c r="B3437" i="2"/>
  <c r="C3437" i="2" s="1"/>
  <c r="F3436" i="2"/>
  <c r="B3436" i="2"/>
  <c r="C3436" i="2" s="1"/>
  <c r="F3435" i="2"/>
  <c r="B3435" i="2"/>
  <c r="C3435" i="2" s="1"/>
  <c r="F3434" i="2"/>
  <c r="B3434" i="2"/>
  <c r="C3434" i="2" s="1"/>
  <c r="F3433" i="2"/>
  <c r="B3433" i="2"/>
  <c r="C3433" i="2" s="1"/>
  <c r="F3432" i="2"/>
  <c r="B3432" i="2"/>
  <c r="C3432" i="2" s="1"/>
  <c r="F3431" i="2"/>
  <c r="B3431" i="2"/>
  <c r="C3431" i="2" s="1"/>
  <c r="F3430" i="2"/>
  <c r="B3430" i="2"/>
  <c r="C3430" i="2" s="1"/>
  <c r="F3429" i="2"/>
  <c r="B3429" i="2"/>
  <c r="C3429" i="2" s="1"/>
  <c r="F3428" i="2"/>
  <c r="B3428" i="2"/>
  <c r="C3428" i="2" s="1"/>
  <c r="F3427" i="2"/>
  <c r="B3427" i="2"/>
  <c r="C3427" i="2" s="1"/>
  <c r="F3426" i="2"/>
  <c r="B3426" i="2"/>
  <c r="C3426" i="2" s="1"/>
  <c r="F3425" i="2"/>
  <c r="B3425" i="2"/>
  <c r="C3425" i="2" s="1"/>
  <c r="F3424" i="2"/>
  <c r="B3424" i="2"/>
  <c r="C3424" i="2" s="1"/>
  <c r="F3423" i="2"/>
  <c r="B3423" i="2"/>
  <c r="C3423" i="2" s="1"/>
  <c r="F3422" i="2"/>
  <c r="B3422" i="2"/>
  <c r="C3422" i="2" s="1"/>
  <c r="F3421" i="2"/>
  <c r="B3421" i="2"/>
  <c r="C3421" i="2" s="1"/>
  <c r="F3420" i="2"/>
  <c r="B3420" i="2"/>
  <c r="C3420" i="2" s="1"/>
  <c r="F3419" i="2"/>
  <c r="B3419" i="2"/>
  <c r="C3419" i="2" s="1"/>
  <c r="F3418" i="2"/>
  <c r="B3418" i="2"/>
  <c r="C3418" i="2" s="1"/>
  <c r="F3417" i="2"/>
  <c r="B3417" i="2"/>
  <c r="C3417" i="2" s="1"/>
  <c r="F3416" i="2"/>
  <c r="B3416" i="2"/>
  <c r="C3416" i="2" s="1"/>
  <c r="F3415" i="2"/>
  <c r="B3415" i="2"/>
  <c r="C3415" i="2" s="1"/>
  <c r="F3414" i="2"/>
  <c r="B3414" i="2"/>
  <c r="C3414" i="2" s="1"/>
  <c r="F3413" i="2"/>
  <c r="B3413" i="2"/>
  <c r="C3413" i="2" s="1"/>
  <c r="F3412" i="2"/>
  <c r="B3412" i="2"/>
  <c r="C3412" i="2" s="1"/>
  <c r="F3411" i="2"/>
  <c r="B3411" i="2"/>
  <c r="C3411" i="2" s="1"/>
  <c r="F3410" i="2"/>
  <c r="B3410" i="2"/>
  <c r="C3410" i="2" s="1"/>
  <c r="F3409" i="2"/>
  <c r="B3409" i="2"/>
  <c r="C3409" i="2" s="1"/>
  <c r="F3408" i="2"/>
  <c r="B3408" i="2"/>
  <c r="C3408" i="2" s="1"/>
  <c r="F3407" i="2"/>
  <c r="B3407" i="2"/>
  <c r="C3407" i="2" s="1"/>
  <c r="F3406" i="2"/>
  <c r="B3406" i="2"/>
  <c r="C3406" i="2" s="1"/>
  <c r="F3405" i="2"/>
  <c r="B3405" i="2"/>
  <c r="C3405" i="2" s="1"/>
  <c r="F3404" i="2"/>
  <c r="B3404" i="2"/>
  <c r="C3404" i="2" s="1"/>
  <c r="F3403" i="2"/>
  <c r="B3403" i="2"/>
  <c r="C3403" i="2" s="1"/>
  <c r="F3402" i="2"/>
  <c r="B3402" i="2"/>
  <c r="C3402" i="2" s="1"/>
  <c r="F3401" i="2"/>
  <c r="B3401" i="2"/>
  <c r="C3401" i="2" s="1"/>
  <c r="F3400" i="2"/>
  <c r="B3400" i="2"/>
  <c r="C3400" i="2" s="1"/>
  <c r="F3399" i="2"/>
  <c r="B3399" i="2"/>
  <c r="C3399" i="2" s="1"/>
  <c r="F3398" i="2"/>
  <c r="B3398" i="2"/>
  <c r="C3398" i="2" s="1"/>
  <c r="F3397" i="2"/>
  <c r="B3397" i="2"/>
  <c r="C3397" i="2" s="1"/>
  <c r="F3396" i="2"/>
  <c r="B3396" i="2"/>
  <c r="C3396" i="2" s="1"/>
  <c r="F3395" i="2"/>
  <c r="B3395" i="2"/>
  <c r="C3395" i="2" s="1"/>
  <c r="F3394" i="2"/>
  <c r="B3394" i="2"/>
  <c r="C3394" i="2" s="1"/>
  <c r="F3393" i="2"/>
  <c r="B3393" i="2"/>
  <c r="C3393" i="2" s="1"/>
  <c r="F3392" i="2"/>
  <c r="B3392" i="2"/>
  <c r="C3392" i="2" s="1"/>
  <c r="F3391" i="2"/>
  <c r="B3391" i="2"/>
  <c r="C3391" i="2" s="1"/>
  <c r="F3390" i="2"/>
  <c r="B3390" i="2"/>
  <c r="C3390" i="2" s="1"/>
  <c r="F3389" i="2"/>
  <c r="B3389" i="2"/>
  <c r="C3389" i="2" s="1"/>
  <c r="F3388" i="2"/>
  <c r="B3388" i="2"/>
  <c r="C3388" i="2" s="1"/>
  <c r="F3387" i="2"/>
  <c r="B3387" i="2"/>
  <c r="C3387" i="2" s="1"/>
  <c r="F3386" i="2"/>
  <c r="B3386" i="2"/>
  <c r="C3386" i="2" s="1"/>
  <c r="F3385" i="2"/>
  <c r="B3385" i="2"/>
  <c r="C3385" i="2" s="1"/>
  <c r="F3384" i="2"/>
  <c r="B3384" i="2"/>
  <c r="C3384" i="2" s="1"/>
  <c r="F3383" i="2"/>
  <c r="B3383" i="2"/>
  <c r="C3383" i="2" s="1"/>
  <c r="F3382" i="2"/>
  <c r="B3382" i="2"/>
  <c r="C3382" i="2" s="1"/>
  <c r="F3381" i="2"/>
  <c r="B3381" i="2"/>
  <c r="C3381" i="2" s="1"/>
  <c r="F3380" i="2"/>
  <c r="B3380" i="2"/>
  <c r="C3380" i="2" s="1"/>
  <c r="F3379" i="2"/>
  <c r="B3379" i="2"/>
  <c r="C3379" i="2" s="1"/>
  <c r="F3378" i="2"/>
  <c r="B3378" i="2"/>
  <c r="C3378" i="2" s="1"/>
  <c r="F3377" i="2"/>
  <c r="B3377" i="2"/>
  <c r="C3377" i="2" s="1"/>
  <c r="F3376" i="2"/>
  <c r="B3376" i="2"/>
  <c r="C3376" i="2" s="1"/>
  <c r="F3375" i="2"/>
  <c r="B3375" i="2"/>
  <c r="C3375" i="2" s="1"/>
  <c r="F3374" i="2"/>
  <c r="B3374" i="2"/>
  <c r="C3374" i="2" s="1"/>
  <c r="F3373" i="2"/>
  <c r="B3373" i="2"/>
  <c r="C3373" i="2" s="1"/>
  <c r="F3372" i="2"/>
  <c r="B3372" i="2"/>
  <c r="C3372" i="2" s="1"/>
  <c r="F3371" i="2"/>
  <c r="B3371" i="2"/>
  <c r="C3371" i="2" s="1"/>
  <c r="F3370" i="2"/>
  <c r="B3370" i="2"/>
  <c r="C3370" i="2" s="1"/>
  <c r="F3369" i="2"/>
  <c r="B3369" i="2"/>
  <c r="C3369" i="2" s="1"/>
  <c r="F3368" i="2"/>
  <c r="B3368" i="2"/>
  <c r="C3368" i="2" s="1"/>
  <c r="F3367" i="2"/>
  <c r="B3367" i="2"/>
  <c r="C3367" i="2" s="1"/>
  <c r="F3366" i="2"/>
  <c r="B3366" i="2"/>
  <c r="C3366" i="2" s="1"/>
  <c r="F3365" i="2"/>
  <c r="B3365" i="2"/>
  <c r="C3365" i="2" s="1"/>
  <c r="F3364" i="2"/>
  <c r="B3364" i="2"/>
  <c r="C3364" i="2" s="1"/>
  <c r="F3363" i="2"/>
  <c r="B3363" i="2"/>
  <c r="C3363" i="2" s="1"/>
  <c r="J3363" i="2" s="1"/>
  <c r="F3362" i="2"/>
  <c r="B3362" i="2"/>
  <c r="C3362" i="2" s="1"/>
  <c r="F3361" i="2"/>
  <c r="B3361" i="2"/>
  <c r="C3361" i="2" s="1"/>
  <c r="F3360" i="2"/>
  <c r="B3360" i="2"/>
  <c r="C3360" i="2" s="1"/>
  <c r="F3359" i="2"/>
  <c r="B3359" i="2"/>
  <c r="C3359" i="2" s="1"/>
  <c r="F3358" i="2"/>
  <c r="B3358" i="2"/>
  <c r="C3358" i="2" s="1"/>
  <c r="F3357" i="2"/>
  <c r="B3357" i="2"/>
  <c r="C3357" i="2" s="1"/>
  <c r="F3356" i="2"/>
  <c r="B3356" i="2"/>
  <c r="C3356" i="2" s="1"/>
  <c r="F3355" i="2"/>
  <c r="B3355" i="2"/>
  <c r="C3355" i="2" s="1"/>
  <c r="F3354" i="2"/>
  <c r="B3354" i="2"/>
  <c r="C3354" i="2" s="1"/>
  <c r="F3353" i="2"/>
  <c r="B3353" i="2"/>
  <c r="C3353" i="2" s="1"/>
  <c r="F3352" i="2"/>
  <c r="B3352" i="2"/>
  <c r="C3352" i="2" s="1"/>
  <c r="F3351" i="2"/>
  <c r="B3351" i="2"/>
  <c r="C3351" i="2" s="1"/>
  <c r="F3350" i="2"/>
  <c r="B3350" i="2"/>
  <c r="C3350" i="2" s="1"/>
  <c r="F3349" i="2"/>
  <c r="B3349" i="2"/>
  <c r="C3349" i="2" s="1"/>
  <c r="F3348" i="2"/>
  <c r="B3348" i="2"/>
  <c r="C3348" i="2" s="1"/>
  <c r="F3347" i="2"/>
  <c r="B3347" i="2"/>
  <c r="C3347" i="2" s="1"/>
  <c r="F3346" i="2"/>
  <c r="B3346" i="2"/>
  <c r="C3346" i="2" s="1"/>
  <c r="F3345" i="2"/>
  <c r="B3345" i="2"/>
  <c r="C3345" i="2" s="1"/>
  <c r="F3344" i="2"/>
  <c r="B3344" i="2"/>
  <c r="C3344" i="2" s="1"/>
  <c r="F3343" i="2"/>
  <c r="B3343" i="2"/>
  <c r="C3343" i="2" s="1"/>
  <c r="F3342" i="2"/>
  <c r="B3342" i="2"/>
  <c r="C3342" i="2" s="1"/>
  <c r="F3341" i="2"/>
  <c r="B3341" i="2"/>
  <c r="C3341" i="2" s="1"/>
  <c r="F3340" i="2"/>
  <c r="B3340" i="2"/>
  <c r="C3340" i="2" s="1"/>
  <c r="F3339" i="2"/>
  <c r="B3339" i="2"/>
  <c r="C3339" i="2" s="1"/>
  <c r="F3338" i="2"/>
  <c r="B3338" i="2"/>
  <c r="C3338" i="2" s="1"/>
  <c r="F3337" i="2"/>
  <c r="B3337" i="2"/>
  <c r="C3337" i="2" s="1"/>
  <c r="F3336" i="2"/>
  <c r="B3336" i="2"/>
  <c r="C3336" i="2" s="1"/>
  <c r="F3335" i="2"/>
  <c r="B3335" i="2"/>
  <c r="C3335" i="2" s="1"/>
  <c r="F3334" i="2"/>
  <c r="B3334" i="2"/>
  <c r="C3334" i="2" s="1"/>
  <c r="F3333" i="2"/>
  <c r="B3333" i="2"/>
  <c r="C3333" i="2" s="1"/>
  <c r="F3332" i="2"/>
  <c r="B3332" i="2"/>
  <c r="C3332" i="2" s="1"/>
  <c r="F3331" i="2"/>
  <c r="B3331" i="2"/>
  <c r="C3331" i="2" s="1"/>
  <c r="F3330" i="2"/>
  <c r="B3330" i="2"/>
  <c r="C3330" i="2" s="1"/>
  <c r="F3329" i="2"/>
  <c r="B3329" i="2"/>
  <c r="C3329" i="2" s="1"/>
  <c r="F3328" i="2"/>
  <c r="B3328" i="2"/>
  <c r="C3328" i="2" s="1"/>
  <c r="F3327" i="2"/>
  <c r="B3327" i="2"/>
  <c r="C3327" i="2" s="1"/>
  <c r="F3326" i="2"/>
  <c r="B3326" i="2"/>
  <c r="C3326" i="2" s="1"/>
  <c r="F3325" i="2"/>
  <c r="B3325" i="2"/>
  <c r="C3325" i="2" s="1"/>
  <c r="F3324" i="2"/>
  <c r="B3324" i="2"/>
  <c r="C3324" i="2" s="1"/>
  <c r="F3323" i="2"/>
  <c r="B3323" i="2"/>
  <c r="C3323" i="2" s="1"/>
  <c r="F3322" i="2"/>
  <c r="B3322" i="2"/>
  <c r="C3322" i="2" s="1"/>
  <c r="F3321" i="2"/>
  <c r="B3321" i="2"/>
  <c r="C3321" i="2" s="1"/>
  <c r="F3320" i="2"/>
  <c r="B3320" i="2"/>
  <c r="C3320" i="2" s="1"/>
  <c r="F3319" i="2"/>
  <c r="B3319" i="2"/>
  <c r="C3319" i="2" s="1"/>
  <c r="F3318" i="2"/>
  <c r="B3318" i="2"/>
  <c r="C3318" i="2" s="1"/>
  <c r="F3317" i="2"/>
  <c r="B3317" i="2"/>
  <c r="C3317" i="2" s="1"/>
  <c r="F3316" i="2"/>
  <c r="B3316" i="2"/>
  <c r="C3316" i="2" s="1"/>
  <c r="F3315" i="2"/>
  <c r="B3315" i="2"/>
  <c r="C3315" i="2" s="1"/>
  <c r="F3314" i="2"/>
  <c r="B3314" i="2"/>
  <c r="C3314" i="2" s="1"/>
  <c r="F3313" i="2"/>
  <c r="B3313" i="2"/>
  <c r="C3313" i="2" s="1"/>
  <c r="F3312" i="2"/>
  <c r="B3312" i="2"/>
  <c r="C3312" i="2" s="1"/>
  <c r="F3311" i="2"/>
  <c r="B3311" i="2"/>
  <c r="C3311" i="2" s="1"/>
  <c r="F3310" i="2"/>
  <c r="B3310" i="2"/>
  <c r="C3310" i="2" s="1"/>
  <c r="F3309" i="2"/>
  <c r="B3309" i="2"/>
  <c r="C3309" i="2" s="1"/>
  <c r="F3308" i="2"/>
  <c r="B3308" i="2"/>
  <c r="C3308" i="2" s="1"/>
  <c r="F3307" i="2"/>
  <c r="B3307" i="2"/>
  <c r="C3307" i="2" s="1"/>
  <c r="F3306" i="2"/>
  <c r="B3306" i="2"/>
  <c r="C3306" i="2" s="1"/>
  <c r="F3305" i="2"/>
  <c r="B3305" i="2"/>
  <c r="C3305" i="2" s="1"/>
  <c r="F3304" i="2"/>
  <c r="B3304" i="2"/>
  <c r="C3304" i="2" s="1"/>
  <c r="F3303" i="2"/>
  <c r="B3303" i="2"/>
  <c r="C3303" i="2" s="1"/>
  <c r="F3302" i="2"/>
  <c r="B3302" i="2"/>
  <c r="C3302" i="2" s="1"/>
  <c r="F3301" i="2"/>
  <c r="B3301" i="2"/>
  <c r="C3301" i="2" s="1"/>
  <c r="F3300" i="2"/>
  <c r="B3300" i="2"/>
  <c r="C3300" i="2" s="1"/>
  <c r="F3299" i="2"/>
  <c r="B3299" i="2"/>
  <c r="C3299" i="2" s="1"/>
  <c r="F3298" i="2"/>
  <c r="B3298" i="2"/>
  <c r="C3298" i="2" s="1"/>
  <c r="F3297" i="2"/>
  <c r="B3297" i="2"/>
  <c r="C3297" i="2" s="1"/>
  <c r="F3296" i="2"/>
  <c r="B3296" i="2"/>
  <c r="C3296" i="2" s="1"/>
  <c r="F3295" i="2"/>
  <c r="B3295" i="2"/>
  <c r="C3295" i="2" s="1"/>
  <c r="F3294" i="2"/>
  <c r="B3294" i="2"/>
  <c r="C3294" i="2" s="1"/>
  <c r="F3293" i="2"/>
  <c r="B3293" i="2"/>
  <c r="C3293" i="2" s="1"/>
  <c r="F3292" i="2"/>
  <c r="B3292" i="2"/>
  <c r="C3292" i="2" s="1"/>
  <c r="F3291" i="2"/>
  <c r="B3291" i="2"/>
  <c r="C3291" i="2" s="1"/>
  <c r="F3290" i="2"/>
  <c r="B3290" i="2"/>
  <c r="C3290" i="2" s="1"/>
  <c r="F3289" i="2"/>
  <c r="B3289" i="2"/>
  <c r="C3289" i="2" s="1"/>
  <c r="F3288" i="2"/>
  <c r="B3288" i="2"/>
  <c r="C3288" i="2" s="1"/>
  <c r="F3287" i="2"/>
  <c r="B3287" i="2"/>
  <c r="C3287" i="2" s="1"/>
  <c r="F3286" i="2"/>
  <c r="B3286" i="2"/>
  <c r="C3286" i="2" s="1"/>
  <c r="F3285" i="2"/>
  <c r="B3285" i="2"/>
  <c r="C3285" i="2" s="1"/>
  <c r="F3284" i="2"/>
  <c r="B3284" i="2"/>
  <c r="C3284" i="2" s="1"/>
  <c r="F3283" i="2"/>
  <c r="B3283" i="2"/>
  <c r="C3283" i="2" s="1"/>
  <c r="F3282" i="2"/>
  <c r="B3282" i="2"/>
  <c r="C3282" i="2" s="1"/>
  <c r="F3281" i="2"/>
  <c r="B3281" i="2"/>
  <c r="C3281" i="2" s="1"/>
  <c r="F3280" i="2"/>
  <c r="B3280" i="2"/>
  <c r="C3280" i="2" s="1"/>
  <c r="F3279" i="2"/>
  <c r="B3279" i="2"/>
  <c r="C3279" i="2" s="1"/>
  <c r="F3278" i="2"/>
  <c r="B3278" i="2"/>
  <c r="C3278" i="2" s="1"/>
  <c r="F3277" i="2"/>
  <c r="B3277" i="2"/>
  <c r="C3277" i="2" s="1"/>
  <c r="F3276" i="2"/>
  <c r="B3276" i="2"/>
  <c r="C3276" i="2" s="1"/>
  <c r="F3275" i="2"/>
  <c r="B3275" i="2"/>
  <c r="C3275" i="2" s="1"/>
  <c r="F3274" i="2"/>
  <c r="B3274" i="2"/>
  <c r="C3274" i="2" s="1"/>
  <c r="F3273" i="2"/>
  <c r="B3273" i="2"/>
  <c r="C3273" i="2" s="1"/>
  <c r="F3272" i="2"/>
  <c r="B3272" i="2"/>
  <c r="C3272" i="2" s="1"/>
  <c r="F3271" i="2"/>
  <c r="B3271" i="2"/>
  <c r="C3271" i="2" s="1"/>
  <c r="F3270" i="2"/>
  <c r="B3270" i="2"/>
  <c r="C3270" i="2" s="1"/>
  <c r="F3269" i="2"/>
  <c r="B3269" i="2"/>
  <c r="C3269" i="2" s="1"/>
  <c r="F3268" i="2"/>
  <c r="B3268" i="2"/>
  <c r="C3268" i="2" s="1"/>
  <c r="F3267" i="2"/>
  <c r="B3267" i="2"/>
  <c r="C3267" i="2" s="1"/>
  <c r="F3266" i="2"/>
  <c r="B3266" i="2"/>
  <c r="C3266" i="2" s="1"/>
  <c r="F3265" i="2"/>
  <c r="B3265" i="2"/>
  <c r="C3265" i="2" s="1"/>
  <c r="F3264" i="2"/>
  <c r="B3264" i="2"/>
  <c r="C3264" i="2" s="1"/>
  <c r="F3263" i="2"/>
  <c r="B3263" i="2"/>
  <c r="C3263" i="2" s="1"/>
  <c r="F3262" i="2"/>
  <c r="B3262" i="2"/>
  <c r="C3262" i="2" s="1"/>
  <c r="F3261" i="2"/>
  <c r="B3261" i="2"/>
  <c r="C3261" i="2" s="1"/>
  <c r="F3260" i="2"/>
  <c r="B3260" i="2"/>
  <c r="C3260" i="2" s="1"/>
  <c r="F3259" i="2"/>
  <c r="B3259" i="2"/>
  <c r="C3259" i="2" s="1"/>
  <c r="F3258" i="2"/>
  <c r="B3258" i="2"/>
  <c r="C3258" i="2" s="1"/>
  <c r="F3257" i="2"/>
  <c r="B3257" i="2"/>
  <c r="C3257" i="2" s="1"/>
  <c r="F3256" i="2"/>
  <c r="B3256" i="2"/>
  <c r="C3256" i="2" s="1"/>
  <c r="F3255" i="2"/>
  <c r="B3255" i="2"/>
  <c r="C3255" i="2" s="1"/>
  <c r="F3254" i="2"/>
  <c r="B3254" i="2"/>
  <c r="C3254" i="2" s="1"/>
  <c r="F3253" i="2"/>
  <c r="B3253" i="2"/>
  <c r="C3253" i="2" s="1"/>
  <c r="F3252" i="2"/>
  <c r="B3252" i="2"/>
  <c r="C3252" i="2" s="1"/>
  <c r="F3251" i="2"/>
  <c r="B3251" i="2"/>
  <c r="C3251" i="2" s="1"/>
  <c r="F3250" i="2"/>
  <c r="B3250" i="2"/>
  <c r="C3250" i="2" s="1"/>
  <c r="F3249" i="2"/>
  <c r="B3249" i="2"/>
  <c r="C3249" i="2" s="1"/>
  <c r="F3248" i="2"/>
  <c r="B3248" i="2"/>
  <c r="C3248" i="2" s="1"/>
  <c r="F3247" i="2"/>
  <c r="B3247" i="2"/>
  <c r="C3247" i="2" s="1"/>
  <c r="F3246" i="2"/>
  <c r="B3246" i="2"/>
  <c r="C3246" i="2" s="1"/>
  <c r="F3245" i="2"/>
  <c r="B3245" i="2"/>
  <c r="C3245" i="2" s="1"/>
  <c r="F3244" i="2"/>
  <c r="B3244" i="2"/>
  <c r="C3244" i="2" s="1"/>
  <c r="F3243" i="2"/>
  <c r="B3243" i="2"/>
  <c r="C3243" i="2" s="1"/>
  <c r="F3242" i="2"/>
  <c r="B3242" i="2"/>
  <c r="C3242" i="2" s="1"/>
  <c r="F3241" i="2"/>
  <c r="B3241" i="2"/>
  <c r="C3241" i="2" s="1"/>
  <c r="F3240" i="2"/>
  <c r="B3240" i="2"/>
  <c r="C3240" i="2" s="1"/>
  <c r="F3239" i="2"/>
  <c r="B3239" i="2"/>
  <c r="C3239" i="2" s="1"/>
  <c r="F3238" i="2"/>
  <c r="B3238" i="2"/>
  <c r="C3238" i="2" s="1"/>
  <c r="F3237" i="2"/>
  <c r="B3237" i="2"/>
  <c r="C3237" i="2" s="1"/>
  <c r="F3236" i="2"/>
  <c r="B3236" i="2"/>
  <c r="C3236" i="2" s="1"/>
  <c r="F3235" i="2"/>
  <c r="B3235" i="2"/>
  <c r="C3235" i="2" s="1"/>
  <c r="F3234" i="2"/>
  <c r="B3234" i="2"/>
  <c r="C3234" i="2" s="1"/>
  <c r="F3233" i="2"/>
  <c r="B3233" i="2"/>
  <c r="C3233" i="2" s="1"/>
  <c r="F3232" i="2"/>
  <c r="B3232" i="2"/>
  <c r="C3232" i="2" s="1"/>
  <c r="F3231" i="2"/>
  <c r="B3231" i="2"/>
  <c r="C3231" i="2" s="1"/>
  <c r="F3230" i="2"/>
  <c r="B3230" i="2"/>
  <c r="C3230" i="2" s="1"/>
  <c r="F3229" i="2"/>
  <c r="B3229" i="2"/>
  <c r="C3229" i="2" s="1"/>
  <c r="F3228" i="2"/>
  <c r="B3228" i="2"/>
  <c r="C3228" i="2" s="1"/>
  <c r="F3227" i="2"/>
  <c r="B3227" i="2"/>
  <c r="C3227" i="2" s="1"/>
  <c r="F3226" i="2"/>
  <c r="B3226" i="2"/>
  <c r="C3226" i="2" s="1"/>
  <c r="F3225" i="2"/>
  <c r="B3225" i="2"/>
  <c r="C3225" i="2" s="1"/>
  <c r="F3224" i="2"/>
  <c r="B3224" i="2"/>
  <c r="C3224" i="2" s="1"/>
  <c r="F3223" i="2"/>
  <c r="B3223" i="2"/>
  <c r="C3223" i="2" s="1"/>
  <c r="F3222" i="2"/>
  <c r="B3222" i="2"/>
  <c r="C3222" i="2" s="1"/>
  <c r="F3221" i="2"/>
  <c r="B3221" i="2"/>
  <c r="C3221" i="2" s="1"/>
  <c r="F3220" i="2"/>
  <c r="B3220" i="2"/>
  <c r="C3220" i="2" s="1"/>
  <c r="F3219" i="2"/>
  <c r="B3219" i="2"/>
  <c r="C3219" i="2" s="1"/>
  <c r="F3218" i="2"/>
  <c r="B3218" i="2"/>
  <c r="C3218" i="2" s="1"/>
  <c r="F3217" i="2"/>
  <c r="B3217" i="2"/>
  <c r="C3217" i="2" s="1"/>
  <c r="F3216" i="2"/>
  <c r="B3216" i="2"/>
  <c r="C3216" i="2" s="1"/>
  <c r="F3215" i="2"/>
  <c r="B3215" i="2"/>
  <c r="C3215" i="2" s="1"/>
  <c r="F3214" i="2"/>
  <c r="B3214" i="2"/>
  <c r="C3214" i="2" s="1"/>
  <c r="F3213" i="2"/>
  <c r="B3213" i="2"/>
  <c r="C3213" i="2" s="1"/>
  <c r="F3212" i="2"/>
  <c r="B3212" i="2"/>
  <c r="C3212" i="2" s="1"/>
  <c r="F3211" i="2"/>
  <c r="B3211" i="2"/>
  <c r="C3211" i="2" s="1"/>
  <c r="F3210" i="2"/>
  <c r="B3210" i="2"/>
  <c r="C3210" i="2" s="1"/>
  <c r="F3209" i="2"/>
  <c r="B3209" i="2"/>
  <c r="C3209" i="2" s="1"/>
  <c r="F3208" i="2"/>
  <c r="B3208" i="2"/>
  <c r="C3208" i="2" s="1"/>
  <c r="F3207" i="2"/>
  <c r="B3207" i="2"/>
  <c r="C3207" i="2" s="1"/>
  <c r="F3206" i="2"/>
  <c r="B3206" i="2"/>
  <c r="C3206" i="2" s="1"/>
  <c r="F3205" i="2"/>
  <c r="B3205" i="2"/>
  <c r="C3205" i="2" s="1"/>
  <c r="F3204" i="2"/>
  <c r="B3204" i="2"/>
  <c r="C3204" i="2" s="1"/>
  <c r="F3203" i="2"/>
  <c r="B3203" i="2"/>
  <c r="C3203" i="2" s="1"/>
  <c r="F3202" i="2"/>
  <c r="B3202" i="2"/>
  <c r="C3202" i="2" s="1"/>
  <c r="F3201" i="2"/>
  <c r="B3201" i="2"/>
  <c r="C3201" i="2" s="1"/>
  <c r="F3200" i="2"/>
  <c r="B3200" i="2"/>
  <c r="C3200" i="2" s="1"/>
  <c r="F3199" i="2"/>
  <c r="B3199" i="2"/>
  <c r="C3199" i="2" s="1"/>
  <c r="F3198" i="2"/>
  <c r="B3198" i="2"/>
  <c r="C3198" i="2" s="1"/>
  <c r="F3197" i="2"/>
  <c r="B3197" i="2"/>
  <c r="C3197" i="2" s="1"/>
  <c r="F3196" i="2"/>
  <c r="B3196" i="2"/>
  <c r="C3196" i="2" s="1"/>
  <c r="F3195" i="2"/>
  <c r="B3195" i="2"/>
  <c r="C3195" i="2" s="1"/>
  <c r="F3194" i="2"/>
  <c r="B3194" i="2"/>
  <c r="C3194" i="2" s="1"/>
  <c r="F3193" i="2"/>
  <c r="B3193" i="2"/>
  <c r="C3193" i="2" s="1"/>
  <c r="F3192" i="2"/>
  <c r="B3192" i="2"/>
  <c r="C3192" i="2" s="1"/>
  <c r="F3191" i="2"/>
  <c r="B3191" i="2"/>
  <c r="C3191" i="2" s="1"/>
  <c r="F3190" i="2"/>
  <c r="B3190" i="2"/>
  <c r="C3190" i="2" s="1"/>
  <c r="F3189" i="2"/>
  <c r="B3189" i="2"/>
  <c r="C3189" i="2" s="1"/>
  <c r="F3188" i="2"/>
  <c r="B3188" i="2"/>
  <c r="C3188" i="2" s="1"/>
  <c r="F3187" i="2"/>
  <c r="B3187" i="2"/>
  <c r="C3187" i="2" s="1"/>
  <c r="F3186" i="2"/>
  <c r="B3186" i="2"/>
  <c r="C3186" i="2" s="1"/>
  <c r="F3185" i="2"/>
  <c r="B3185" i="2"/>
  <c r="C3185" i="2" s="1"/>
  <c r="M3184" i="2"/>
  <c r="M3185" i="2" s="1"/>
  <c r="F3184" i="2"/>
  <c r="B3184" i="2"/>
  <c r="C3184" i="2" s="1"/>
  <c r="F3183" i="2"/>
  <c r="B3183" i="2"/>
  <c r="C3183" i="2" s="1"/>
  <c r="F3182" i="2"/>
  <c r="B3182" i="2"/>
  <c r="C3182" i="2" s="1"/>
  <c r="F3181" i="2"/>
  <c r="B3181" i="2"/>
  <c r="C3181" i="2" s="1"/>
  <c r="F3180" i="2"/>
  <c r="B3180" i="2"/>
  <c r="C3180" i="2" s="1"/>
  <c r="F3179" i="2"/>
  <c r="B3179" i="2"/>
  <c r="C3179" i="2" s="1"/>
  <c r="F3178" i="2"/>
  <c r="B3178" i="2"/>
  <c r="C3178" i="2" s="1"/>
  <c r="F3177" i="2"/>
  <c r="B3177" i="2"/>
  <c r="C3177" i="2" s="1"/>
  <c r="F3176" i="2"/>
  <c r="B3176" i="2"/>
  <c r="C3176" i="2" s="1"/>
  <c r="F3175" i="2"/>
  <c r="B3175" i="2"/>
  <c r="C3175" i="2" s="1"/>
  <c r="F3174" i="2"/>
  <c r="B3174" i="2"/>
  <c r="C3174" i="2" s="1"/>
  <c r="L3173" i="2"/>
  <c r="F3173" i="2"/>
  <c r="B3173" i="2"/>
  <c r="C3173" i="2" s="1"/>
  <c r="F3172" i="2"/>
  <c r="B3172" i="2"/>
  <c r="C3172" i="2" s="1"/>
  <c r="F3171" i="2"/>
  <c r="B3171" i="2"/>
  <c r="C3171" i="2" s="1"/>
  <c r="F3170" i="2"/>
  <c r="B3170" i="2"/>
  <c r="C3170" i="2" s="1"/>
  <c r="F3169" i="2"/>
  <c r="B3169" i="2"/>
  <c r="C3169" i="2" s="1"/>
  <c r="F3168" i="2"/>
  <c r="B3168" i="2"/>
  <c r="C3168" i="2" s="1"/>
  <c r="F3167" i="2"/>
  <c r="B3167" i="2"/>
  <c r="C3167" i="2" s="1"/>
  <c r="F3166" i="2"/>
  <c r="B3166" i="2"/>
  <c r="C3166" i="2" s="1"/>
  <c r="F3165" i="2"/>
  <c r="B3165" i="2"/>
  <c r="C3165" i="2" s="1"/>
  <c r="F3164" i="2"/>
  <c r="B3164" i="2"/>
  <c r="C3164" i="2" s="1"/>
  <c r="F3163" i="2"/>
  <c r="B3163" i="2"/>
  <c r="C3163" i="2" s="1"/>
  <c r="F3162" i="2"/>
  <c r="B3162" i="2"/>
  <c r="C3162" i="2" s="1"/>
  <c r="F3161" i="2"/>
  <c r="B3161" i="2"/>
  <c r="C3161" i="2" s="1"/>
  <c r="F3160" i="2"/>
  <c r="B3160" i="2"/>
  <c r="C3160" i="2" s="1"/>
  <c r="F3159" i="2"/>
  <c r="B3159" i="2"/>
  <c r="C3159" i="2" s="1"/>
  <c r="F3158" i="2"/>
  <c r="B3158" i="2"/>
  <c r="C3158" i="2" s="1"/>
  <c r="F3157" i="2"/>
  <c r="B3157" i="2"/>
  <c r="C3157" i="2" s="1"/>
  <c r="F3156" i="2"/>
  <c r="B3156" i="2"/>
  <c r="C3156" i="2" s="1"/>
  <c r="F3155" i="2"/>
  <c r="B3155" i="2"/>
  <c r="C3155" i="2" s="1"/>
  <c r="F3154" i="2"/>
  <c r="B3154" i="2"/>
  <c r="C3154" i="2" s="1"/>
  <c r="F3153" i="2"/>
  <c r="B3153" i="2"/>
  <c r="C3153" i="2" s="1"/>
  <c r="F3152" i="2"/>
  <c r="B3152" i="2"/>
  <c r="C3152" i="2" s="1"/>
  <c r="F3151" i="2"/>
  <c r="B3151" i="2"/>
  <c r="C3151" i="2" s="1"/>
  <c r="F3150" i="2"/>
  <c r="B3150" i="2"/>
  <c r="C3150" i="2" s="1"/>
  <c r="F3149" i="2"/>
  <c r="B3149" i="2"/>
  <c r="C3149" i="2" s="1"/>
  <c r="F3148" i="2"/>
  <c r="B3148" i="2"/>
  <c r="C3148" i="2" s="1"/>
  <c r="F3147" i="2"/>
  <c r="B3147" i="2"/>
  <c r="C3147" i="2" s="1"/>
  <c r="F3146" i="2"/>
  <c r="B3146" i="2"/>
  <c r="C3146" i="2" s="1"/>
  <c r="F3145" i="2"/>
  <c r="B3145" i="2"/>
  <c r="C3145" i="2" s="1"/>
  <c r="F3144" i="2"/>
  <c r="B3144" i="2"/>
  <c r="C3144" i="2" s="1"/>
  <c r="F3143" i="2"/>
  <c r="B3143" i="2"/>
  <c r="C3143" i="2" s="1"/>
  <c r="F3142" i="2"/>
  <c r="B3142" i="2"/>
  <c r="C3142" i="2" s="1"/>
  <c r="F3141" i="2"/>
  <c r="B3141" i="2"/>
  <c r="C3141" i="2" s="1"/>
  <c r="F3140" i="2"/>
  <c r="B3140" i="2"/>
  <c r="C3140" i="2" s="1"/>
  <c r="F3139" i="2"/>
  <c r="B3139" i="2"/>
  <c r="C3139" i="2" s="1"/>
  <c r="F3138" i="2"/>
  <c r="B3138" i="2"/>
  <c r="C3138" i="2" s="1"/>
  <c r="F3137" i="2"/>
  <c r="B3137" i="2"/>
  <c r="C3137" i="2" s="1"/>
  <c r="F3136" i="2"/>
  <c r="B3136" i="2"/>
  <c r="C3136" i="2" s="1"/>
  <c r="F3135" i="2"/>
  <c r="B3135" i="2"/>
  <c r="C3135" i="2" s="1"/>
  <c r="F3134" i="2"/>
  <c r="B3134" i="2"/>
  <c r="C3134" i="2" s="1"/>
  <c r="F3133" i="2"/>
  <c r="B3133" i="2"/>
  <c r="C3133" i="2" s="1"/>
  <c r="F3132" i="2"/>
  <c r="B3132" i="2"/>
  <c r="C3132" i="2" s="1"/>
  <c r="F3131" i="2"/>
  <c r="B3131" i="2"/>
  <c r="C3131" i="2" s="1"/>
  <c r="F3130" i="2"/>
  <c r="B3130" i="2"/>
  <c r="C3130" i="2" s="1"/>
  <c r="F3129" i="2"/>
  <c r="B3129" i="2"/>
  <c r="C3129" i="2" s="1"/>
  <c r="F3128" i="2"/>
  <c r="B3128" i="2"/>
  <c r="C3128" i="2" s="1"/>
  <c r="F3127" i="2"/>
  <c r="B3127" i="2"/>
  <c r="C3127" i="2" s="1"/>
  <c r="F3126" i="2"/>
  <c r="B3126" i="2"/>
  <c r="C3126" i="2" s="1"/>
  <c r="F3125" i="2"/>
  <c r="B3125" i="2"/>
  <c r="C3125" i="2" s="1"/>
  <c r="F3124" i="2"/>
  <c r="B3124" i="2"/>
  <c r="C3124" i="2" s="1"/>
  <c r="F3123" i="2"/>
  <c r="B3123" i="2"/>
  <c r="C3123" i="2" s="1"/>
  <c r="F3122" i="2"/>
  <c r="B3122" i="2"/>
  <c r="C3122" i="2" s="1"/>
  <c r="F3121" i="2"/>
  <c r="B3121" i="2"/>
  <c r="C3121" i="2" s="1"/>
  <c r="F3120" i="2"/>
  <c r="B3120" i="2"/>
  <c r="C3120" i="2" s="1"/>
  <c r="F3119" i="2"/>
  <c r="B3119" i="2"/>
  <c r="C3119" i="2" s="1"/>
  <c r="F3118" i="2"/>
  <c r="B3118" i="2"/>
  <c r="C3118" i="2" s="1"/>
  <c r="F3117" i="2"/>
  <c r="B3117" i="2"/>
  <c r="C3117" i="2" s="1"/>
  <c r="F3116" i="2"/>
  <c r="B3116" i="2"/>
  <c r="C3116" i="2" s="1"/>
  <c r="F3115" i="2"/>
  <c r="B3115" i="2"/>
  <c r="C3115" i="2" s="1"/>
  <c r="F3114" i="2"/>
  <c r="B3114" i="2"/>
  <c r="C3114" i="2" s="1"/>
  <c r="F3113" i="2"/>
  <c r="B3113" i="2"/>
  <c r="C3113" i="2" s="1"/>
  <c r="F3112" i="2"/>
  <c r="B3112" i="2"/>
  <c r="C3112" i="2" s="1"/>
  <c r="F3111" i="2"/>
  <c r="B3111" i="2"/>
  <c r="C3111" i="2" s="1"/>
  <c r="F3110" i="2"/>
  <c r="B3110" i="2"/>
  <c r="C3110" i="2" s="1"/>
  <c r="F3109" i="2"/>
  <c r="B3109" i="2"/>
  <c r="C3109" i="2" s="1"/>
  <c r="F3108" i="2"/>
  <c r="B3108" i="2"/>
  <c r="C3108" i="2" s="1"/>
  <c r="F3107" i="2"/>
  <c r="B3107" i="2"/>
  <c r="C3107" i="2" s="1"/>
  <c r="F3106" i="2"/>
  <c r="B3106" i="2"/>
  <c r="C3106" i="2" s="1"/>
  <c r="F3105" i="2"/>
  <c r="B3105" i="2"/>
  <c r="C3105" i="2" s="1"/>
  <c r="F3104" i="2"/>
  <c r="B3104" i="2"/>
  <c r="C3104" i="2" s="1"/>
  <c r="F3103" i="2"/>
  <c r="B3103" i="2"/>
  <c r="C3103" i="2" s="1"/>
  <c r="F3102" i="2"/>
  <c r="G3102" i="2" s="1"/>
  <c r="B3102" i="2"/>
  <c r="C3102" i="2" s="1"/>
  <c r="F3101" i="2"/>
  <c r="G3101" i="2" s="1"/>
  <c r="B3101" i="2"/>
  <c r="C3101" i="2" s="1"/>
  <c r="F3100" i="2"/>
  <c r="G3100" i="2" s="1"/>
  <c r="B3100" i="2"/>
  <c r="C3100" i="2" s="1"/>
  <c r="F3099" i="2"/>
  <c r="G3099" i="2" s="1"/>
  <c r="B3099" i="2"/>
  <c r="C3099" i="2" s="1"/>
  <c r="F3098" i="2"/>
  <c r="G3098" i="2" s="1"/>
  <c r="B3098" i="2"/>
  <c r="C3098" i="2" s="1"/>
  <c r="F3097" i="2"/>
  <c r="G3097" i="2" s="1"/>
  <c r="B3097" i="2"/>
  <c r="C3097" i="2" s="1"/>
  <c r="F3096" i="2"/>
  <c r="G3096" i="2" s="1"/>
  <c r="B3096" i="2"/>
  <c r="C3096" i="2" s="1"/>
  <c r="F3095" i="2"/>
  <c r="G3095" i="2" s="1"/>
  <c r="B3095" i="2"/>
  <c r="C3095" i="2" s="1"/>
  <c r="F3094" i="2"/>
  <c r="G3094" i="2" s="1"/>
  <c r="B3094" i="2"/>
  <c r="C3094" i="2" s="1"/>
  <c r="F3093" i="2"/>
  <c r="G3093" i="2" s="1"/>
  <c r="B3093" i="2"/>
  <c r="C3093" i="2" s="1"/>
  <c r="F3092" i="2"/>
  <c r="G3092" i="2" s="1"/>
  <c r="B3092" i="2"/>
  <c r="C3092" i="2" s="1"/>
  <c r="F3091" i="2"/>
  <c r="G3091" i="2" s="1"/>
  <c r="B3091" i="2"/>
  <c r="C3091" i="2" s="1"/>
  <c r="F3090" i="2"/>
  <c r="G3090" i="2" s="1"/>
  <c r="B3090" i="2"/>
  <c r="C3090" i="2" s="1"/>
  <c r="F3089" i="2"/>
  <c r="G3089" i="2" s="1"/>
  <c r="B3089" i="2"/>
  <c r="C3089" i="2" s="1"/>
  <c r="F3088" i="2"/>
  <c r="G3088" i="2" s="1"/>
  <c r="B3088" i="2"/>
  <c r="C3088" i="2" s="1"/>
  <c r="F3087" i="2"/>
  <c r="G3087" i="2" s="1"/>
  <c r="B3087" i="2"/>
  <c r="C3087" i="2" s="1"/>
  <c r="F3086" i="2"/>
  <c r="G3086" i="2" s="1"/>
  <c r="B3086" i="2"/>
  <c r="C3086" i="2" s="1"/>
  <c r="F3085" i="2"/>
  <c r="G3085" i="2" s="1"/>
  <c r="B3085" i="2"/>
  <c r="C3085" i="2" s="1"/>
  <c r="F3084" i="2"/>
  <c r="G3084" i="2" s="1"/>
  <c r="B3084" i="2"/>
  <c r="C3084" i="2" s="1"/>
  <c r="F3083" i="2"/>
  <c r="G3083" i="2" s="1"/>
  <c r="B3083" i="2"/>
  <c r="C3083" i="2" s="1"/>
  <c r="F3082" i="2"/>
  <c r="G3082" i="2" s="1"/>
  <c r="B3082" i="2"/>
  <c r="C3082" i="2" s="1"/>
  <c r="F3081" i="2"/>
  <c r="B3081" i="2"/>
  <c r="C3081" i="2" s="1"/>
  <c r="F3080" i="2"/>
  <c r="B3080" i="2"/>
  <c r="C3080" i="2" s="1"/>
  <c r="F3079" i="2"/>
  <c r="B3079" i="2"/>
  <c r="C3079" i="2" s="1"/>
  <c r="F3078" i="2"/>
  <c r="B3078" i="2"/>
  <c r="C3078" i="2" s="1"/>
  <c r="F3077" i="2"/>
  <c r="B3077" i="2"/>
  <c r="C3077" i="2" s="1"/>
  <c r="F3076" i="2"/>
  <c r="B3076" i="2"/>
  <c r="C3076" i="2" s="1"/>
  <c r="F3075" i="2"/>
  <c r="B3075" i="2"/>
  <c r="C3075" i="2" s="1"/>
  <c r="F3074" i="2"/>
  <c r="B3074" i="2"/>
  <c r="C3074" i="2" s="1"/>
  <c r="F3073" i="2"/>
  <c r="B3073" i="2"/>
  <c r="C3073" i="2" s="1"/>
  <c r="F3072" i="2"/>
  <c r="B3072" i="2"/>
  <c r="C3072" i="2" s="1"/>
  <c r="F3071" i="2"/>
  <c r="B3071" i="2"/>
  <c r="C3071" i="2" s="1"/>
  <c r="F3070" i="2"/>
  <c r="B3070" i="2"/>
  <c r="C3070" i="2" s="1"/>
  <c r="F3069" i="2"/>
  <c r="B3069" i="2"/>
  <c r="C3069" i="2" s="1"/>
  <c r="F3068" i="2"/>
  <c r="B3068" i="2"/>
  <c r="C3068" i="2" s="1"/>
  <c r="F3067" i="2"/>
  <c r="B3067" i="2"/>
  <c r="C3067" i="2" s="1"/>
  <c r="F3066" i="2"/>
  <c r="B3066" i="2"/>
  <c r="C3066" i="2" s="1"/>
  <c r="F3065" i="2"/>
  <c r="B3065" i="2"/>
  <c r="C3065" i="2" s="1"/>
  <c r="F3064" i="2"/>
  <c r="B3064" i="2"/>
  <c r="C3064" i="2" s="1"/>
  <c r="F3063" i="2"/>
  <c r="B3063" i="2"/>
  <c r="C3063" i="2" s="1"/>
  <c r="F3062" i="2"/>
  <c r="B3062" i="2"/>
  <c r="C3062" i="2" s="1"/>
  <c r="F3061" i="2"/>
  <c r="B3061" i="2"/>
  <c r="C3061" i="2" s="1"/>
  <c r="F3060" i="2"/>
  <c r="B3060" i="2"/>
  <c r="C3060" i="2" s="1"/>
  <c r="F3059" i="2"/>
  <c r="B3059" i="2"/>
  <c r="C3059" i="2" s="1"/>
  <c r="F3058" i="2"/>
  <c r="B3058" i="2"/>
  <c r="C3058" i="2" s="1"/>
  <c r="F3057" i="2"/>
  <c r="B3057" i="2"/>
  <c r="C3057" i="2" s="1"/>
  <c r="F3056" i="2"/>
  <c r="B3056" i="2"/>
  <c r="C3056" i="2" s="1"/>
  <c r="F3055" i="2"/>
  <c r="B3055" i="2"/>
  <c r="C3055" i="2" s="1"/>
  <c r="F3054" i="2"/>
  <c r="B3054" i="2"/>
  <c r="C3054" i="2" s="1"/>
  <c r="F3053" i="2"/>
  <c r="B3053" i="2"/>
  <c r="C3053" i="2" s="1"/>
  <c r="F3052" i="2"/>
  <c r="B3052" i="2"/>
  <c r="C3052" i="2" s="1"/>
  <c r="F3051" i="2"/>
  <c r="B3051" i="2"/>
  <c r="C3051" i="2" s="1"/>
  <c r="F3050" i="2"/>
  <c r="B3050" i="2"/>
  <c r="C3050" i="2" s="1"/>
  <c r="F3049" i="2"/>
  <c r="B3049" i="2"/>
  <c r="C3049" i="2" s="1"/>
  <c r="F3048" i="2"/>
  <c r="B3048" i="2"/>
  <c r="C3048" i="2" s="1"/>
  <c r="F3047" i="2"/>
  <c r="B3047" i="2"/>
  <c r="C3047" i="2" s="1"/>
  <c r="F3046" i="2"/>
  <c r="B3046" i="2"/>
  <c r="C3046" i="2" s="1"/>
  <c r="F3045" i="2"/>
  <c r="B3045" i="2"/>
  <c r="C3045" i="2" s="1"/>
  <c r="F3044" i="2"/>
  <c r="B3044" i="2"/>
  <c r="C3044" i="2" s="1"/>
  <c r="F3043" i="2"/>
  <c r="B3043" i="2"/>
  <c r="C3043" i="2" s="1"/>
  <c r="F3042" i="2"/>
  <c r="B3042" i="2"/>
  <c r="C3042" i="2" s="1"/>
  <c r="F3041" i="2"/>
  <c r="B3041" i="2"/>
  <c r="C3041" i="2" s="1"/>
  <c r="F3040" i="2"/>
  <c r="B3040" i="2"/>
  <c r="C3040" i="2" s="1"/>
  <c r="F3039" i="2"/>
  <c r="B3039" i="2"/>
  <c r="C3039" i="2" s="1"/>
  <c r="F3038" i="2"/>
  <c r="B3038" i="2"/>
  <c r="C3038" i="2" s="1"/>
  <c r="F3037" i="2"/>
  <c r="B3037" i="2"/>
  <c r="C3037" i="2" s="1"/>
  <c r="F3036" i="2"/>
  <c r="B3036" i="2"/>
  <c r="C3036" i="2" s="1"/>
  <c r="F3035" i="2"/>
  <c r="B3035" i="2"/>
  <c r="C3035" i="2" s="1"/>
  <c r="F3034" i="2"/>
  <c r="B3034" i="2"/>
  <c r="C3034" i="2" s="1"/>
  <c r="F3033" i="2"/>
  <c r="B3033" i="2"/>
  <c r="C3033" i="2" s="1"/>
  <c r="F3032" i="2"/>
  <c r="B3032" i="2"/>
  <c r="C3032" i="2" s="1"/>
  <c r="F3031" i="2"/>
  <c r="B3031" i="2"/>
  <c r="C3031" i="2" s="1"/>
  <c r="F3030" i="2"/>
  <c r="B3030" i="2"/>
  <c r="C3030" i="2" s="1"/>
  <c r="F3029" i="2"/>
  <c r="B3029" i="2"/>
  <c r="C3029" i="2" s="1"/>
  <c r="F3028" i="2"/>
  <c r="B3028" i="2"/>
  <c r="C3028" i="2" s="1"/>
  <c r="F3027" i="2"/>
  <c r="B3027" i="2"/>
  <c r="C3027" i="2" s="1"/>
  <c r="F3026" i="2"/>
  <c r="B3026" i="2"/>
  <c r="C3026" i="2" s="1"/>
  <c r="F3025" i="2"/>
  <c r="B3025" i="2"/>
  <c r="C3025" i="2" s="1"/>
  <c r="F3024" i="2"/>
  <c r="B3024" i="2"/>
  <c r="C3024" i="2" s="1"/>
  <c r="F3023" i="2"/>
  <c r="B3023" i="2"/>
  <c r="C3023" i="2" s="1"/>
  <c r="F3022" i="2"/>
  <c r="B3022" i="2"/>
  <c r="C3022" i="2" s="1"/>
  <c r="F3021" i="2"/>
  <c r="B3021" i="2"/>
  <c r="C3021" i="2" s="1"/>
  <c r="F3020" i="2"/>
  <c r="B3020" i="2"/>
  <c r="C3020" i="2" s="1"/>
  <c r="F3019" i="2"/>
  <c r="B3019" i="2"/>
  <c r="C3019" i="2" s="1"/>
  <c r="F3018" i="2"/>
  <c r="B3018" i="2"/>
  <c r="C3018" i="2" s="1"/>
  <c r="F3017" i="2"/>
  <c r="B3017" i="2"/>
  <c r="C3017" i="2" s="1"/>
  <c r="F3016" i="2"/>
  <c r="B3016" i="2"/>
  <c r="C3016" i="2" s="1"/>
  <c r="F3015" i="2"/>
  <c r="B3015" i="2"/>
  <c r="C3015" i="2" s="1"/>
  <c r="F3014" i="2"/>
  <c r="B3014" i="2"/>
  <c r="C3014" i="2" s="1"/>
  <c r="F3013" i="2"/>
  <c r="B3013" i="2"/>
  <c r="C3013" i="2" s="1"/>
  <c r="F3012" i="2"/>
  <c r="B3012" i="2"/>
  <c r="C3012" i="2" s="1"/>
  <c r="F3011" i="2"/>
  <c r="B3011" i="2"/>
  <c r="C3011" i="2" s="1"/>
  <c r="F3010" i="2"/>
  <c r="B3010" i="2"/>
  <c r="C3010" i="2" s="1"/>
  <c r="F3009" i="2"/>
  <c r="B3009" i="2"/>
  <c r="C3009" i="2" s="1"/>
  <c r="F3008" i="2"/>
  <c r="B3008" i="2"/>
  <c r="C3008" i="2" s="1"/>
  <c r="F3007" i="2"/>
  <c r="B3007" i="2"/>
  <c r="C3007" i="2" s="1"/>
  <c r="F3006" i="2"/>
  <c r="B3006" i="2"/>
  <c r="C3006" i="2" s="1"/>
  <c r="F3005" i="2"/>
  <c r="B3005" i="2"/>
  <c r="C3005" i="2" s="1"/>
  <c r="F3004" i="2"/>
  <c r="B3004" i="2"/>
  <c r="C3004" i="2" s="1"/>
  <c r="F3003" i="2"/>
  <c r="B3003" i="2"/>
  <c r="C3003" i="2" s="1"/>
  <c r="F3002" i="2"/>
  <c r="B3002" i="2"/>
  <c r="C3002" i="2" s="1"/>
  <c r="F3001" i="2"/>
  <c r="B3001" i="2"/>
  <c r="C3001" i="2" s="1"/>
  <c r="F3000" i="2"/>
  <c r="B3000" i="2"/>
  <c r="C3000" i="2" s="1"/>
  <c r="F2999" i="2"/>
  <c r="B2999" i="2"/>
  <c r="C2999" i="2" s="1"/>
  <c r="F2998" i="2"/>
  <c r="B2998" i="2"/>
  <c r="C2998" i="2" s="1"/>
  <c r="F2997" i="2"/>
  <c r="B2997" i="2"/>
  <c r="C2997" i="2" s="1"/>
  <c r="F2996" i="2"/>
  <c r="B2996" i="2"/>
  <c r="C2996" i="2" s="1"/>
  <c r="F2995" i="2"/>
  <c r="B2995" i="2"/>
  <c r="C2995" i="2" s="1"/>
  <c r="F2994" i="2"/>
  <c r="B2994" i="2"/>
  <c r="C2994" i="2" s="1"/>
  <c r="F2993" i="2"/>
  <c r="B2993" i="2"/>
  <c r="C2993" i="2" s="1"/>
  <c r="F2992" i="2"/>
  <c r="B2992" i="2"/>
  <c r="C2992" i="2" s="1"/>
  <c r="F2991" i="2"/>
  <c r="B2991" i="2"/>
  <c r="C2991" i="2" s="1"/>
  <c r="F2990" i="2"/>
  <c r="B2990" i="2"/>
  <c r="C2990" i="2" s="1"/>
  <c r="F2989" i="2"/>
  <c r="B2989" i="2"/>
  <c r="C2989" i="2" s="1"/>
  <c r="F2988" i="2"/>
  <c r="B2988" i="2"/>
  <c r="C2988" i="2" s="1"/>
  <c r="F2987" i="2"/>
  <c r="B2987" i="2"/>
  <c r="C2987" i="2" s="1"/>
  <c r="F2986" i="2"/>
  <c r="B2986" i="2"/>
  <c r="C2986" i="2" s="1"/>
  <c r="F2985" i="2"/>
  <c r="B2985" i="2"/>
  <c r="C2985" i="2" s="1"/>
  <c r="F2984" i="2"/>
  <c r="B2984" i="2"/>
  <c r="C2984" i="2" s="1"/>
  <c r="F2983" i="2"/>
  <c r="B2983" i="2"/>
  <c r="C2983" i="2" s="1"/>
  <c r="F2982" i="2"/>
  <c r="B2982" i="2"/>
  <c r="C2982" i="2" s="1"/>
  <c r="F2981" i="2"/>
  <c r="B2981" i="2"/>
  <c r="C2981" i="2" s="1"/>
  <c r="F2980" i="2"/>
  <c r="B2980" i="2"/>
  <c r="C2980" i="2" s="1"/>
  <c r="F2979" i="2"/>
  <c r="B2979" i="2"/>
  <c r="C2979" i="2" s="1"/>
  <c r="F2978" i="2"/>
  <c r="B2978" i="2"/>
  <c r="C2978" i="2" s="1"/>
  <c r="F2977" i="2"/>
  <c r="B2977" i="2"/>
  <c r="C2977" i="2" s="1"/>
  <c r="F2976" i="2"/>
  <c r="B2976" i="2"/>
  <c r="C2976" i="2" s="1"/>
  <c r="F2975" i="2"/>
  <c r="B2975" i="2"/>
  <c r="C2975" i="2" s="1"/>
  <c r="F2974" i="2"/>
  <c r="B2974" i="2"/>
  <c r="C2974" i="2" s="1"/>
  <c r="F2973" i="2"/>
  <c r="B2973" i="2"/>
  <c r="C2973" i="2" s="1"/>
  <c r="F2972" i="2"/>
  <c r="B2972" i="2"/>
  <c r="C2972" i="2" s="1"/>
  <c r="F2971" i="2"/>
  <c r="B2971" i="2"/>
  <c r="C2971" i="2" s="1"/>
  <c r="F2970" i="2"/>
  <c r="B2970" i="2"/>
  <c r="C2970" i="2" s="1"/>
  <c r="F2969" i="2"/>
  <c r="B2969" i="2"/>
  <c r="C2969" i="2" s="1"/>
  <c r="F2968" i="2"/>
  <c r="B2968" i="2"/>
  <c r="C2968" i="2" s="1"/>
  <c r="F2967" i="2"/>
  <c r="B2967" i="2"/>
  <c r="C2967" i="2" s="1"/>
  <c r="F2966" i="2"/>
  <c r="B2966" i="2"/>
  <c r="C2966" i="2" s="1"/>
  <c r="F2965" i="2"/>
  <c r="B2965" i="2"/>
  <c r="C2965" i="2" s="1"/>
  <c r="F2964" i="2"/>
  <c r="B2964" i="2"/>
  <c r="C2964" i="2" s="1"/>
  <c r="F2963" i="2"/>
  <c r="B2963" i="2"/>
  <c r="C2963" i="2" s="1"/>
  <c r="F2962" i="2"/>
  <c r="B2962" i="2"/>
  <c r="C2962" i="2" s="1"/>
  <c r="F2961" i="2"/>
  <c r="B2961" i="2"/>
  <c r="C2961" i="2" s="1"/>
  <c r="F2960" i="2"/>
  <c r="B2960" i="2"/>
  <c r="C2960" i="2" s="1"/>
  <c r="F2959" i="2"/>
  <c r="B2959" i="2"/>
  <c r="C2959" i="2" s="1"/>
  <c r="F2958" i="2"/>
  <c r="B2958" i="2"/>
  <c r="C2958" i="2" s="1"/>
  <c r="F2957" i="2"/>
  <c r="B2957" i="2"/>
  <c r="C2957" i="2" s="1"/>
  <c r="F2956" i="2"/>
  <c r="B2956" i="2"/>
  <c r="C2956" i="2" s="1"/>
  <c r="F2955" i="2"/>
  <c r="B2955" i="2"/>
  <c r="C2955" i="2" s="1"/>
  <c r="F2954" i="2"/>
  <c r="B2954" i="2"/>
  <c r="C2954" i="2" s="1"/>
  <c r="F2953" i="2"/>
  <c r="B2953" i="2"/>
  <c r="C2953" i="2" s="1"/>
  <c r="F2952" i="2"/>
  <c r="B2952" i="2"/>
  <c r="C2952" i="2" s="1"/>
  <c r="F2951" i="2"/>
  <c r="B2951" i="2"/>
  <c r="C2951" i="2" s="1"/>
  <c r="F2950" i="2"/>
  <c r="B2950" i="2"/>
  <c r="C2950" i="2" s="1"/>
  <c r="F2949" i="2"/>
  <c r="B2949" i="2"/>
  <c r="C2949" i="2" s="1"/>
  <c r="F2948" i="2"/>
  <c r="B2948" i="2"/>
  <c r="C2948" i="2" s="1"/>
  <c r="F2947" i="2"/>
  <c r="B2947" i="2"/>
  <c r="C2947" i="2" s="1"/>
  <c r="F2946" i="2"/>
  <c r="B2946" i="2"/>
  <c r="C2946" i="2" s="1"/>
  <c r="F2945" i="2"/>
  <c r="B2945" i="2"/>
  <c r="C2945" i="2" s="1"/>
  <c r="F2944" i="2"/>
  <c r="B2944" i="2"/>
  <c r="C2944" i="2" s="1"/>
  <c r="F2943" i="2"/>
  <c r="B2943" i="2"/>
  <c r="C2943" i="2" s="1"/>
  <c r="F2942" i="2"/>
  <c r="B2942" i="2"/>
  <c r="C2942" i="2" s="1"/>
  <c r="F2941" i="2"/>
  <c r="B2941" i="2"/>
  <c r="C2941" i="2" s="1"/>
  <c r="F2940" i="2"/>
  <c r="B2940" i="2"/>
  <c r="C2940" i="2" s="1"/>
  <c r="F2939" i="2"/>
  <c r="B2939" i="2"/>
  <c r="C2939" i="2" s="1"/>
  <c r="F2938" i="2"/>
  <c r="B2938" i="2"/>
  <c r="C2938" i="2" s="1"/>
  <c r="F2937" i="2"/>
  <c r="B2937" i="2"/>
  <c r="C2937" i="2" s="1"/>
  <c r="F2936" i="2"/>
  <c r="B2936" i="2"/>
  <c r="C2936" i="2" s="1"/>
  <c r="F2935" i="2"/>
  <c r="B2935" i="2"/>
  <c r="C2935" i="2" s="1"/>
  <c r="F2934" i="2"/>
  <c r="B2934" i="2"/>
  <c r="C2934" i="2" s="1"/>
  <c r="F2933" i="2"/>
  <c r="B2933" i="2"/>
  <c r="C2933" i="2" s="1"/>
  <c r="F2932" i="2"/>
  <c r="B2932" i="2"/>
  <c r="C2932" i="2" s="1"/>
  <c r="F2931" i="2"/>
  <c r="B2931" i="2"/>
  <c r="C2931" i="2" s="1"/>
  <c r="F2930" i="2"/>
  <c r="B2930" i="2"/>
  <c r="C2930" i="2" s="1"/>
  <c r="F2929" i="2"/>
  <c r="B2929" i="2"/>
  <c r="C2929" i="2" s="1"/>
  <c r="F2928" i="2"/>
  <c r="B2928" i="2"/>
  <c r="C2928" i="2" s="1"/>
  <c r="F2927" i="2"/>
  <c r="B2927" i="2"/>
  <c r="C2927" i="2" s="1"/>
  <c r="F2926" i="2"/>
  <c r="B2926" i="2"/>
  <c r="C2926" i="2" s="1"/>
  <c r="F2925" i="2"/>
  <c r="B2925" i="2"/>
  <c r="C2925" i="2" s="1"/>
  <c r="F2924" i="2"/>
  <c r="B2924" i="2"/>
  <c r="C2924" i="2" s="1"/>
  <c r="F2923" i="2"/>
  <c r="B2923" i="2"/>
  <c r="C2923" i="2" s="1"/>
  <c r="F2922" i="2"/>
  <c r="B2922" i="2"/>
  <c r="C2922" i="2" s="1"/>
  <c r="F2921" i="2"/>
  <c r="B2921" i="2"/>
  <c r="C2921" i="2" s="1"/>
  <c r="F2920" i="2"/>
  <c r="B2920" i="2"/>
  <c r="C2920" i="2" s="1"/>
  <c r="F2919" i="2"/>
  <c r="B2919" i="2"/>
  <c r="C2919" i="2" s="1"/>
  <c r="F2918" i="2"/>
  <c r="B2918" i="2"/>
  <c r="C2918" i="2" s="1"/>
  <c r="F2917" i="2"/>
  <c r="B2917" i="2"/>
  <c r="C2917" i="2" s="1"/>
  <c r="F2916" i="2"/>
  <c r="B2916" i="2"/>
  <c r="C2916" i="2" s="1"/>
  <c r="F2915" i="2"/>
  <c r="B2915" i="2"/>
  <c r="C2915" i="2" s="1"/>
  <c r="F2914" i="2"/>
  <c r="B2914" i="2"/>
  <c r="C2914" i="2" s="1"/>
  <c r="F2913" i="2"/>
  <c r="B2913" i="2"/>
  <c r="C2913" i="2" s="1"/>
  <c r="F2912" i="2"/>
  <c r="B2912" i="2"/>
  <c r="C2912" i="2" s="1"/>
  <c r="F2911" i="2"/>
  <c r="B2911" i="2"/>
  <c r="C2911" i="2" s="1"/>
  <c r="F2910" i="2"/>
  <c r="B2910" i="2"/>
  <c r="C2910" i="2" s="1"/>
  <c r="F2909" i="2"/>
  <c r="B2909" i="2"/>
  <c r="C2909" i="2" s="1"/>
  <c r="F2908" i="2"/>
  <c r="B2908" i="2"/>
  <c r="C2908" i="2" s="1"/>
  <c r="F2907" i="2"/>
  <c r="B2907" i="2"/>
  <c r="C2907" i="2" s="1"/>
  <c r="F2906" i="2"/>
  <c r="B2906" i="2"/>
  <c r="C2906" i="2" s="1"/>
  <c r="F2905" i="2"/>
  <c r="B2905" i="2"/>
  <c r="C2905" i="2" s="1"/>
  <c r="F2904" i="2"/>
  <c r="B2904" i="2"/>
  <c r="C2904" i="2" s="1"/>
  <c r="F2903" i="2"/>
  <c r="B2903" i="2"/>
  <c r="C2903" i="2" s="1"/>
  <c r="F2902" i="2"/>
  <c r="B2902" i="2"/>
  <c r="C2902" i="2" s="1"/>
  <c r="F2901" i="2"/>
  <c r="B2901" i="2"/>
  <c r="C2901" i="2" s="1"/>
  <c r="F2900" i="2"/>
  <c r="B2900" i="2"/>
  <c r="C2900" i="2" s="1"/>
  <c r="F2899" i="2"/>
  <c r="B2899" i="2"/>
  <c r="C2899" i="2" s="1"/>
  <c r="F2898" i="2"/>
  <c r="B2898" i="2"/>
  <c r="C2898" i="2" s="1"/>
  <c r="F2897" i="2"/>
  <c r="B2897" i="2"/>
  <c r="C2897" i="2" s="1"/>
  <c r="F2896" i="2"/>
  <c r="B2896" i="2"/>
  <c r="C2896" i="2" s="1"/>
  <c r="F2895" i="2"/>
  <c r="B2895" i="2"/>
  <c r="C2895" i="2" s="1"/>
  <c r="F2894" i="2"/>
  <c r="B2894" i="2"/>
  <c r="C2894" i="2" s="1"/>
  <c r="F2893" i="2"/>
  <c r="B2893" i="2"/>
  <c r="C2893" i="2" s="1"/>
  <c r="F2892" i="2"/>
  <c r="B2892" i="2"/>
  <c r="C2892" i="2" s="1"/>
  <c r="F2891" i="2"/>
  <c r="B2891" i="2"/>
  <c r="C2891" i="2" s="1"/>
  <c r="F2890" i="2"/>
  <c r="B2890" i="2"/>
  <c r="C2890" i="2" s="1"/>
  <c r="F2889" i="2"/>
  <c r="B2889" i="2"/>
  <c r="C2889" i="2" s="1"/>
  <c r="F2888" i="2"/>
  <c r="B2888" i="2"/>
  <c r="C2888" i="2" s="1"/>
  <c r="F2887" i="2"/>
  <c r="B2887" i="2"/>
  <c r="C2887" i="2" s="1"/>
  <c r="F2886" i="2"/>
  <c r="B2886" i="2"/>
  <c r="C2886" i="2" s="1"/>
  <c r="F2885" i="2"/>
  <c r="B2885" i="2"/>
  <c r="C2885" i="2" s="1"/>
  <c r="F2884" i="2"/>
  <c r="B2884" i="2"/>
  <c r="C2884" i="2" s="1"/>
  <c r="F2883" i="2"/>
  <c r="B2883" i="2"/>
  <c r="C2883" i="2" s="1"/>
  <c r="F2882" i="2"/>
  <c r="B2882" i="2"/>
  <c r="C2882" i="2" s="1"/>
  <c r="F2881" i="2"/>
  <c r="B2881" i="2"/>
  <c r="C2881" i="2" s="1"/>
  <c r="F2880" i="2"/>
  <c r="B2880" i="2"/>
  <c r="C2880" i="2" s="1"/>
  <c r="F2879" i="2"/>
  <c r="B2879" i="2"/>
  <c r="C2879" i="2" s="1"/>
  <c r="F2878" i="2"/>
  <c r="B2878" i="2"/>
  <c r="C2878" i="2" s="1"/>
  <c r="F2877" i="2"/>
  <c r="B2877" i="2"/>
  <c r="C2877" i="2" s="1"/>
  <c r="F2876" i="2"/>
  <c r="B2876" i="2"/>
  <c r="C2876" i="2" s="1"/>
  <c r="F2875" i="2"/>
  <c r="B2875" i="2"/>
  <c r="C2875" i="2" s="1"/>
  <c r="F2874" i="2"/>
  <c r="B2874" i="2"/>
  <c r="C2874" i="2" s="1"/>
  <c r="F2873" i="2"/>
  <c r="B2873" i="2"/>
  <c r="C2873" i="2" s="1"/>
  <c r="F2872" i="2"/>
  <c r="B2872" i="2"/>
  <c r="C2872" i="2" s="1"/>
  <c r="F2871" i="2"/>
  <c r="B2871" i="2"/>
  <c r="C2871" i="2" s="1"/>
  <c r="F2870" i="2"/>
  <c r="B2870" i="2"/>
  <c r="C2870" i="2" s="1"/>
  <c r="F2869" i="2"/>
  <c r="B2869" i="2"/>
  <c r="C2869" i="2" s="1"/>
  <c r="F2868" i="2"/>
  <c r="B2868" i="2"/>
  <c r="C2868" i="2" s="1"/>
  <c r="F2867" i="2"/>
  <c r="B2867" i="2"/>
  <c r="C2867" i="2" s="1"/>
  <c r="F2866" i="2"/>
  <c r="B2866" i="2"/>
  <c r="C2866" i="2" s="1"/>
  <c r="F2865" i="2"/>
  <c r="B2865" i="2"/>
  <c r="C2865" i="2" s="1"/>
  <c r="F2864" i="2"/>
  <c r="B2864" i="2"/>
  <c r="C2864" i="2" s="1"/>
  <c r="F2863" i="2"/>
  <c r="B2863" i="2"/>
  <c r="C2863" i="2" s="1"/>
  <c r="F2862" i="2"/>
  <c r="B2862" i="2"/>
  <c r="C2862" i="2" s="1"/>
  <c r="F2861" i="2"/>
  <c r="B2861" i="2"/>
  <c r="C2861" i="2" s="1"/>
  <c r="F2860" i="2"/>
  <c r="B2860" i="2"/>
  <c r="C2860" i="2" s="1"/>
  <c r="F2859" i="2"/>
  <c r="B2859" i="2"/>
  <c r="C2859" i="2" s="1"/>
  <c r="F2858" i="2"/>
  <c r="B2858" i="2"/>
  <c r="C2858" i="2" s="1"/>
  <c r="F2857" i="2"/>
  <c r="B2857" i="2"/>
  <c r="C2857" i="2" s="1"/>
  <c r="F2856" i="2"/>
  <c r="B2856" i="2"/>
  <c r="C2856" i="2" s="1"/>
  <c r="F2855" i="2"/>
  <c r="B2855" i="2"/>
  <c r="C2855" i="2" s="1"/>
  <c r="F2854" i="2"/>
  <c r="B2854" i="2"/>
  <c r="C2854" i="2" s="1"/>
  <c r="F2853" i="2"/>
  <c r="B2853" i="2"/>
  <c r="C2853" i="2" s="1"/>
  <c r="F2852" i="2"/>
  <c r="B2852" i="2"/>
  <c r="C2852" i="2" s="1"/>
  <c r="F2851" i="2"/>
  <c r="B2851" i="2"/>
  <c r="C2851" i="2" s="1"/>
  <c r="F2850" i="2"/>
  <c r="B2850" i="2"/>
  <c r="C2850" i="2" s="1"/>
  <c r="F2849" i="2"/>
  <c r="B2849" i="2"/>
  <c r="C2849" i="2" s="1"/>
  <c r="F2848" i="2"/>
  <c r="B2848" i="2"/>
  <c r="C2848" i="2" s="1"/>
  <c r="F2847" i="2"/>
  <c r="B2847" i="2"/>
  <c r="C2847" i="2" s="1"/>
  <c r="F2846" i="2"/>
  <c r="B2846" i="2"/>
  <c r="C2846" i="2" s="1"/>
  <c r="F2845" i="2"/>
  <c r="B2845" i="2"/>
  <c r="C2845" i="2" s="1"/>
  <c r="F2844" i="2"/>
  <c r="B2844" i="2"/>
  <c r="C2844" i="2" s="1"/>
  <c r="F2843" i="2"/>
  <c r="B2843" i="2"/>
  <c r="C2843" i="2" s="1"/>
  <c r="F2842" i="2"/>
  <c r="B2842" i="2"/>
  <c r="C2842" i="2" s="1"/>
  <c r="F2841" i="2"/>
  <c r="B2841" i="2"/>
  <c r="C2841" i="2" s="1"/>
  <c r="F2840" i="2"/>
  <c r="B2840" i="2"/>
  <c r="C2840" i="2" s="1"/>
  <c r="F2839" i="2"/>
  <c r="B2839" i="2"/>
  <c r="C2839" i="2" s="1"/>
  <c r="F2838" i="2"/>
  <c r="B2838" i="2"/>
  <c r="C2838" i="2" s="1"/>
  <c r="F2837" i="2"/>
  <c r="B2837" i="2"/>
  <c r="C2837" i="2" s="1"/>
  <c r="F2836" i="2"/>
  <c r="B2836" i="2"/>
  <c r="C2836" i="2" s="1"/>
  <c r="F2835" i="2"/>
  <c r="B2835" i="2"/>
  <c r="C2835" i="2" s="1"/>
  <c r="F2834" i="2"/>
  <c r="B2834" i="2"/>
  <c r="C2834" i="2" s="1"/>
  <c r="F2833" i="2"/>
  <c r="B2833" i="2"/>
  <c r="C2833" i="2" s="1"/>
  <c r="F2832" i="2"/>
  <c r="B2832" i="2"/>
  <c r="C2832" i="2" s="1"/>
  <c r="F2831" i="2"/>
  <c r="B2831" i="2"/>
  <c r="C2831" i="2" s="1"/>
  <c r="F2830" i="2"/>
  <c r="B2830" i="2"/>
  <c r="C2830" i="2" s="1"/>
  <c r="F2829" i="2"/>
  <c r="B2829" i="2"/>
  <c r="C2829" i="2" s="1"/>
  <c r="F2828" i="2"/>
  <c r="B2828" i="2"/>
  <c r="C2828" i="2" s="1"/>
  <c r="F2827" i="2"/>
  <c r="B2827" i="2"/>
  <c r="C2827" i="2" s="1"/>
  <c r="F2826" i="2"/>
  <c r="B2826" i="2"/>
  <c r="C2826" i="2" s="1"/>
  <c r="F2825" i="2"/>
  <c r="B2825" i="2"/>
  <c r="C2825" i="2" s="1"/>
  <c r="F2824" i="2"/>
  <c r="B2824" i="2"/>
  <c r="C2824" i="2" s="1"/>
  <c r="F2823" i="2"/>
  <c r="B2823" i="2"/>
  <c r="C2823" i="2" s="1"/>
  <c r="F2822" i="2"/>
  <c r="B2822" i="2"/>
  <c r="C2822" i="2" s="1"/>
  <c r="F2821" i="2"/>
  <c r="B2821" i="2"/>
  <c r="C2821" i="2" s="1"/>
  <c r="F2820" i="2"/>
  <c r="B2820" i="2"/>
  <c r="C2820" i="2" s="1"/>
  <c r="F2819" i="2"/>
  <c r="B2819" i="2"/>
  <c r="C2819" i="2" s="1"/>
  <c r="F2818" i="2"/>
  <c r="B2818" i="2"/>
  <c r="C2818" i="2" s="1"/>
  <c r="F2817" i="2"/>
  <c r="B2817" i="2"/>
  <c r="C2817" i="2" s="1"/>
  <c r="F2816" i="2"/>
  <c r="B2816" i="2"/>
  <c r="C2816" i="2" s="1"/>
  <c r="F2815" i="2"/>
  <c r="B2815" i="2"/>
  <c r="C2815" i="2" s="1"/>
  <c r="F2814" i="2"/>
  <c r="B2814" i="2"/>
  <c r="C2814" i="2" s="1"/>
  <c r="F2813" i="2"/>
  <c r="B2813" i="2"/>
  <c r="C2813" i="2" s="1"/>
  <c r="F2812" i="2"/>
  <c r="B2812" i="2"/>
  <c r="C2812" i="2" s="1"/>
  <c r="F2811" i="2"/>
  <c r="B2811" i="2"/>
  <c r="C2811" i="2" s="1"/>
  <c r="F2810" i="2"/>
  <c r="B2810" i="2"/>
  <c r="C2810" i="2" s="1"/>
  <c r="F2809" i="2"/>
  <c r="B2809" i="2"/>
  <c r="C2809" i="2" s="1"/>
  <c r="F2808" i="2"/>
  <c r="B2808" i="2"/>
  <c r="C2808" i="2" s="1"/>
  <c r="F2807" i="2"/>
  <c r="B2807" i="2"/>
  <c r="C2807" i="2" s="1"/>
  <c r="F2806" i="2"/>
  <c r="B2806" i="2"/>
  <c r="C2806" i="2" s="1"/>
  <c r="F2805" i="2"/>
  <c r="B2805" i="2"/>
  <c r="C2805" i="2" s="1"/>
  <c r="F2804" i="2"/>
  <c r="B2804" i="2"/>
  <c r="C2804" i="2" s="1"/>
  <c r="F2803" i="2"/>
  <c r="B2803" i="2"/>
  <c r="C2803" i="2" s="1"/>
  <c r="F2802" i="2"/>
  <c r="B2802" i="2"/>
  <c r="C2802" i="2" s="1"/>
  <c r="F2801" i="2"/>
  <c r="B2801" i="2"/>
  <c r="C2801" i="2" s="1"/>
  <c r="F2800" i="2"/>
  <c r="B2800" i="2"/>
  <c r="C2800" i="2" s="1"/>
  <c r="F2799" i="2"/>
  <c r="B2799" i="2"/>
  <c r="C2799" i="2" s="1"/>
  <c r="F2798" i="2"/>
  <c r="B2798" i="2"/>
  <c r="C2798" i="2" s="1"/>
  <c r="F2797" i="2"/>
  <c r="B2797" i="2"/>
  <c r="C2797" i="2" s="1"/>
  <c r="F2796" i="2"/>
  <c r="B2796" i="2"/>
  <c r="C2796" i="2" s="1"/>
  <c r="F2795" i="2"/>
  <c r="B2795" i="2"/>
  <c r="C2795" i="2" s="1"/>
  <c r="F2794" i="2"/>
  <c r="B2794" i="2"/>
  <c r="C2794" i="2" s="1"/>
  <c r="F2793" i="2"/>
  <c r="B2793" i="2"/>
  <c r="C2793" i="2" s="1"/>
  <c r="F2792" i="2"/>
  <c r="B2792" i="2"/>
  <c r="C2792" i="2" s="1"/>
  <c r="F2791" i="2"/>
  <c r="B2791" i="2"/>
  <c r="C2791" i="2" s="1"/>
  <c r="F2790" i="2"/>
  <c r="B2790" i="2"/>
  <c r="C2790" i="2" s="1"/>
  <c r="F2789" i="2"/>
  <c r="B2789" i="2"/>
  <c r="C2789" i="2" s="1"/>
  <c r="F2788" i="2"/>
  <c r="B2788" i="2"/>
  <c r="C2788" i="2" s="1"/>
  <c r="F2787" i="2"/>
  <c r="B2787" i="2"/>
  <c r="C2787" i="2" s="1"/>
  <c r="F2786" i="2"/>
  <c r="B2786" i="2"/>
  <c r="C2786" i="2" s="1"/>
  <c r="F2785" i="2"/>
  <c r="B2785" i="2"/>
  <c r="C2785" i="2" s="1"/>
  <c r="F2784" i="2"/>
  <c r="B2784" i="2"/>
  <c r="C2784" i="2" s="1"/>
  <c r="F2783" i="2"/>
  <c r="B2783" i="2"/>
  <c r="C2783" i="2" s="1"/>
  <c r="F2782" i="2"/>
  <c r="B2782" i="2"/>
  <c r="C2782" i="2" s="1"/>
  <c r="F2781" i="2"/>
  <c r="B2781" i="2"/>
  <c r="C2781" i="2" s="1"/>
  <c r="F2780" i="2"/>
  <c r="B2780" i="2"/>
  <c r="C2780" i="2" s="1"/>
  <c r="F2779" i="2"/>
  <c r="B2779" i="2"/>
  <c r="C2779" i="2" s="1"/>
  <c r="F2778" i="2"/>
  <c r="B2778" i="2"/>
  <c r="C2778" i="2" s="1"/>
  <c r="F2777" i="2"/>
  <c r="B2777" i="2"/>
  <c r="C2777" i="2" s="1"/>
  <c r="F2776" i="2"/>
  <c r="B2776" i="2"/>
  <c r="C2776" i="2" s="1"/>
  <c r="F2775" i="2"/>
  <c r="B2775" i="2"/>
  <c r="C2775" i="2" s="1"/>
  <c r="F2774" i="2"/>
  <c r="B2774" i="2"/>
  <c r="C2774" i="2" s="1"/>
  <c r="F2773" i="2"/>
  <c r="B2773" i="2"/>
  <c r="C2773" i="2" s="1"/>
  <c r="F2772" i="2"/>
  <c r="B2772" i="2"/>
  <c r="C2772" i="2" s="1"/>
  <c r="F2771" i="2"/>
  <c r="B2771" i="2"/>
  <c r="C2771" i="2" s="1"/>
  <c r="F2770" i="2"/>
  <c r="B2770" i="2"/>
  <c r="C2770" i="2" s="1"/>
  <c r="F2769" i="2"/>
  <c r="B2769" i="2"/>
  <c r="C2769" i="2" s="1"/>
  <c r="F2768" i="2"/>
  <c r="B2768" i="2"/>
  <c r="C2768" i="2" s="1"/>
  <c r="F2767" i="2"/>
  <c r="B2767" i="2"/>
  <c r="C2767" i="2" s="1"/>
  <c r="F2766" i="2"/>
  <c r="B2766" i="2"/>
  <c r="C2766" i="2" s="1"/>
  <c r="F2765" i="2"/>
  <c r="B2765" i="2"/>
  <c r="C2765" i="2" s="1"/>
  <c r="F2764" i="2"/>
  <c r="B2764" i="2"/>
  <c r="C2764" i="2" s="1"/>
  <c r="F2763" i="2"/>
  <c r="B2763" i="2"/>
  <c r="C2763" i="2" s="1"/>
  <c r="F2762" i="2"/>
  <c r="B2762" i="2"/>
  <c r="C2762" i="2" s="1"/>
  <c r="F2761" i="2"/>
  <c r="B2761" i="2"/>
  <c r="C2761" i="2" s="1"/>
  <c r="F2760" i="2"/>
  <c r="B2760" i="2"/>
  <c r="C2760" i="2" s="1"/>
  <c r="F2759" i="2"/>
  <c r="B2759" i="2"/>
  <c r="C2759" i="2" s="1"/>
  <c r="F2758" i="2"/>
  <c r="B2758" i="2"/>
  <c r="C2758" i="2" s="1"/>
  <c r="F2757" i="2"/>
  <c r="B2757" i="2"/>
  <c r="C2757" i="2" s="1"/>
  <c r="F2756" i="2"/>
  <c r="B2756" i="2"/>
  <c r="C2756" i="2" s="1"/>
  <c r="F2755" i="2"/>
  <c r="B2755" i="2"/>
  <c r="C2755" i="2" s="1"/>
  <c r="F2754" i="2"/>
  <c r="B2754" i="2"/>
  <c r="C2754" i="2" s="1"/>
  <c r="F2753" i="2"/>
  <c r="B2753" i="2"/>
  <c r="C2753" i="2" s="1"/>
  <c r="F2752" i="2"/>
  <c r="B2752" i="2"/>
  <c r="C2752" i="2" s="1"/>
  <c r="F2751" i="2"/>
  <c r="B2751" i="2"/>
  <c r="C2751" i="2" s="1"/>
  <c r="F2750" i="2"/>
  <c r="B2750" i="2"/>
  <c r="C2750" i="2" s="1"/>
  <c r="F2749" i="2"/>
  <c r="B2749" i="2"/>
  <c r="C2749" i="2" s="1"/>
  <c r="F2748" i="2"/>
  <c r="B2748" i="2"/>
  <c r="C2748" i="2" s="1"/>
  <c r="F2747" i="2"/>
  <c r="B2747" i="2"/>
  <c r="C2747" i="2" s="1"/>
  <c r="F2746" i="2"/>
  <c r="B2746" i="2"/>
  <c r="C2746" i="2" s="1"/>
  <c r="F2745" i="2"/>
  <c r="B2745" i="2"/>
  <c r="C2745" i="2" s="1"/>
  <c r="F2744" i="2"/>
  <c r="B2744" i="2"/>
  <c r="C2744" i="2" s="1"/>
  <c r="F2743" i="2"/>
  <c r="B2743" i="2"/>
  <c r="C2743" i="2" s="1"/>
  <c r="F2742" i="2"/>
  <c r="B2742" i="2"/>
  <c r="C2742" i="2" s="1"/>
  <c r="F2741" i="2"/>
  <c r="B2741" i="2"/>
  <c r="C2741" i="2" s="1"/>
  <c r="F2740" i="2"/>
  <c r="B2740" i="2"/>
  <c r="C2740" i="2" s="1"/>
  <c r="F2739" i="2"/>
  <c r="B2739" i="2"/>
  <c r="C2739" i="2" s="1"/>
  <c r="F2738" i="2"/>
  <c r="B2738" i="2"/>
  <c r="C2738" i="2" s="1"/>
  <c r="F2737" i="2"/>
  <c r="B2737" i="2"/>
  <c r="C2737" i="2" s="1"/>
  <c r="F2736" i="2"/>
  <c r="B2736" i="2"/>
  <c r="C2736" i="2" s="1"/>
  <c r="F2735" i="2"/>
  <c r="B2735" i="2"/>
  <c r="C2735" i="2" s="1"/>
  <c r="F2734" i="2"/>
  <c r="B2734" i="2"/>
  <c r="C2734" i="2" s="1"/>
  <c r="F2733" i="2"/>
  <c r="B2733" i="2"/>
  <c r="C2733" i="2" s="1"/>
  <c r="F2732" i="2"/>
  <c r="B2732" i="2"/>
  <c r="C2732" i="2" s="1"/>
  <c r="F2731" i="2"/>
  <c r="B2731" i="2"/>
  <c r="C2731" i="2" s="1"/>
  <c r="F2730" i="2"/>
  <c r="B2730" i="2"/>
  <c r="C2730" i="2" s="1"/>
  <c r="F2729" i="2"/>
  <c r="B2729" i="2"/>
  <c r="C2729" i="2" s="1"/>
  <c r="F2728" i="2"/>
  <c r="B2728" i="2"/>
  <c r="C2728" i="2" s="1"/>
  <c r="F2727" i="2"/>
  <c r="B2727" i="2"/>
  <c r="C2727" i="2" s="1"/>
  <c r="F2726" i="2"/>
  <c r="B2726" i="2"/>
  <c r="C2726" i="2" s="1"/>
  <c r="F2725" i="2"/>
  <c r="B2725" i="2"/>
  <c r="C2725" i="2" s="1"/>
  <c r="F2724" i="2"/>
  <c r="B2724" i="2"/>
  <c r="C2724" i="2" s="1"/>
  <c r="F2723" i="2"/>
  <c r="B2723" i="2"/>
  <c r="C2723" i="2" s="1"/>
  <c r="F2722" i="2"/>
  <c r="B2722" i="2"/>
  <c r="C2722" i="2" s="1"/>
  <c r="F2721" i="2"/>
  <c r="B2721" i="2"/>
  <c r="C2721" i="2" s="1"/>
  <c r="F2720" i="2"/>
  <c r="B2720" i="2"/>
  <c r="C2720" i="2" s="1"/>
  <c r="F2719" i="2"/>
  <c r="B2719" i="2"/>
  <c r="C2719" i="2" s="1"/>
  <c r="F2718" i="2"/>
  <c r="B2718" i="2"/>
  <c r="C2718" i="2" s="1"/>
  <c r="F2717" i="2"/>
  <c r="B2717" i="2"/>
  <c r="C2717" i="2" s="1"/>
  <c r="F2716" i="2"/>
  <c r="B2716" i="2"/>
  <c r="C2716" i="2" s="1"/>
  <c r="F2715" i="2"/>
  <c r="B2715" i="2"/>
  <c r="C2715" i="2" s="1"/>
  <c r="F2714" i="2"/>
  <c r="B2714" i="2"/>
  <c r="C2714" i="2" s="1"/>
  <c r="F2713" i="2"/>
  <c r="B2713" i="2"/>
  <c r="C2713" i="2" s="1"/>
  <c r="F2712" i="2"/>
  <c r="B2712" i="2"/>
  <c r="C2712" i="2" s="1"/>
  <c r="F2711" i="2"/>
  <c r="B2711" i="2"/>
  <c r="C2711" i="2" s="1"/>
  <c r="F2710" i="2"/>
  <c r="B2710" i="2"/>
  <c r="C2710" i="2" s="1"/>
  <c r="F2709" i="2"/>
  <c r="B2709" i="2"/>
  <c r="C2709" i="2" s="1"/>
  <c r="F2708" i="2"/>
  <c r="B2708" i="2"/>
  <c r="C2708" i="2" s="1"/>
  <c r="F2707" i="2"/>
  <c r="B2707" i="2"/>
  <c r="C2707" i="2" s="1"/>
  <c r="F2706" i="2"/>
  <c r="B2706" i="2"/>
  <c r="C2706" i="2" s="1"/>
  <c r="F2705" i="2"/>
  <c r="B2705" i="2"/>
  <c r="C2705" i="2" s="1"/>
  <c r="F2704" i="2"/>
  <c r="B2704" i="2"/>
  <c r="C2704" i="2" s="1"/>
  <c r="F2703" i="2"/>
  <c r="B2703" i="2"/>
  <c r="C2703" i="2" s="1"/>
  <c r="F2702" i="2"/>
  <c r="B2702" i="2"/>
  <c r="C2702" i="2" s="1"/>
  <c r="F2701" i="2"/>
  <c r="B2701" i="2"/>
  <c r="C2701" i="2" s="1"/>
  <c r="F2700" i="2"/>
  <c r="B2700" i="2"/>
  <c r="C2700" i="2" s="1"/>
  <c r="F2699" i="2"/>
  <c r="B2699" i="2"/>
  <c r="C2699" i="2" s="1"/>
  <c r="F2698" i="2"/>
  <c r="B2698" i="2"/>
  <c r="C2698" i="2" s="1"/>
  <c r="F2697" i="2"/>
  <c r="B2697" i="2"/>
  <c r="C2697" i="2" s="1"/>
  <c r="F2696" i="2"/>
  <c r="B2696" i="2"/>
  <c r="C2696" i="2" s="1"/>
  <c r="F2695" i="2"/>
  <c r="B2695" i="2"/>
  <c r="C2695" i="2" s="1"/>
  <c r="F2694" i="2"/>
  <c r="B2694" i="2"/>
  <c r="C2694" i="2" s="1"/>
  <c r="F2693" i="2"/>
  <c r="B2693" i="2"/>
  <c r="C2693" i="2" s="1"/>
  <c r="F2692" i="2"/>
  <c r="B2692" i="2"/>
  <c r="C2692" i="2" s="1"/>
  <c r="F2691" i="2"/>
  <c r="B2691" i="2"/>
  <c r="C2691" i="2" s="1"/>
  <c r="F2690" i="2"/>
  <c r="B2690" i="2"/>
  <c r="C2690" i="2" s="1"/>
  <c r="F2689" i="2"/>
  <c r="B2689" i="2"/>
  <c r="C2689" i="2" s="1"/>
  <c r="F2688" i="2"/>
  <c r="B2688" i="2"/>
  <c r="C2688" i="2" s="1"/>
  <c r="F2687" i="2"/>
  <c r="B2687" i="2"/>
  <c r="C2687" i="2" s="1"/>
  <c r="F2686" i="2"/>
  <c r="B2686" i="2"/>
  <c r="C2686" i="2" s="1"/>
  <c r="F2685" i="2"/>
  <c r="B2685" i="2"/>
  <c r="C2685" i="2" s="1"/>
  <c r="F2684" i="2"/>
  <c r="B2684" i="2"/>
  <c r="C2684" i="2" s="1"/>
  <c r="F2683" i="2"/>
  <c r="B2683" i="2"/>
  <c r="C2683" i="2" s="1"/>
  <c r="F2682" i="2"/>
  <c r="B2682" i="2"/>
  <c r="C2682" i="2" s="1"/>
  <c r="F2681" i="2"/>
  <c r="B2681" i="2"/>
  <c r="C2681" i="2" s="1"/>
  <c r="F2680" i="2"/>
  <c r="B2680" i="2"/>
  <c r="C2680" i="2" s="1"/>
  <c r="F2679" i="2"/>
  <c r="B2679" i="2"/>
  <c r="C2679" i="2" s="1"/>
  <c r="F2678" i="2"/>
  <c r="B2678" i="2"/>
  <c r="C2678" i="2" s="1"/>
  <c r="F2677" i="2"/>
  <c r="B2677" i="2"/>
  <c r="C2677" i="2" s="1"/>
  <c r="F2676" i="2"/>
  <c r="B2676" i="2"/>
  <c r="C2676" i="2" s="1"/>
  <c r="F2675" i="2"/>
  <c r="B2675" i="2"/>
  <c r="C2675" i="2" s="1"/>
  <c r="F2674" i="2"/>
  <c r="B2674" i="2"/>
  <c r="C2674" i="2" s="1"/>
  <c r="F2673" i="2"/>
  <c r="B2673" i="2"/>
  <c r="C2673" i="2" s="1"/>
  <c r="F2672" i="2"/>
  <c r="B2672" i="2"/>
  <c r="C2672" i="2" s="1"/>
  <c r="F2671" i="2"/>
  <c r="B2671" i="2"/>
  <c r="C2671" i="2" s="1"/>
  <c r="F2670" i="2"/>
  <c r="B2670" i="2"/>
  <c r="C2670" i="2" s="1"/>
  <c r="F2669" i="2"/>
  <c r="B2669" i="2"/>
  <c r="C2669" i="2" s="1"/>
  <c r="F2668" i="2"/>
  <c r="B2668" i="2"/>
  <c r="C2668" i="2" s="1"/>
  <c r="F2667" i="2"/>
  <c r="B2667" i="2"/>
  <c r="C2667" i="2" s="1"/>
  <c r="F2666" i="2"/>
  <c r="B2666" i="2"/>
  <c r="C2666" i="2" s="1"/>
  <c r="F2665" i="2"/>
  <c r="B2665" i="2"/>
  <c r="C2665" i="2" s="1"/>
  <c r="F2664" i="2"/>
  <c r="B2664" i="2"/>
  <c r="C2664" i="2" s="1"/>
  <c r="F2663" i="2"/>
  <c r="B2663" i="2"/>
  <c r="C2663" i="2" s="1"/>
  <c r="F2662" i="2"/>
  <c r="B2662" i="2"/>
  <c r="C2662" i="2" s="1"/>
  <c r="F2661" i="2"/>
  <c r="B2661" i="2"/>
  <c r="C2661" i="2" s="1"/>
  <c r="F2660" i="2"/>
  <c r="B2660" i="2"/>
  <c r="C2660" i="2" s="1"/>
  <c r="F2659" i="2"/>
  <c r="B2659" i="2"/>
  <c r="C2659" i="2" s="1"/>
  <c r="F2658" i="2"/>
  <c r="B2658" i="2"/>
  <c r="C2658" i="2" s="1"/>
  <c r="F2657" i="2"/>
  <c r="B2657" i="2"/>
  <c r="C2657" i="2" s="1"/>
  <c r="F2656" i="2"/>
  <c r="B2656" i="2"/>
  <c r="C2656" i="2" s="1"/>
  <c r="F2655" i="2"/>
  <c r="B2655" i="2"/>
  <c r="C2655" i="2" s="1"/>
  <c r="F2654" i="2"/>
  <c r="B2654" i="2"/>
  <c r="C2654" i="2" s="1"/>
  <c r="F2653" i="2"/>
  <c r="B2653" i="2"/>
  <c r="C2653" i="2" s="1"/>
  <c r="F2652" i="2"/>
  <c r="B2652" i="2"/>
  <c r="C2652" i="2" s="1"/>
  <c r="F2651" i="2"/>
  <c r="B2651" i="2"/>
  <c r="C2651" i="2" s="1"/>
  <c r="F2650" i="2"/>
  <c r="B2650" i="2"/>
  <c r="C2650" i="2" s="1"/>
  <c r="F2649" i="2"/>
  <c r="B2649" i="2"/>
  <c r="C2649" i="2" s="1"/>
  <c r="F2648" i="2"/>
  <c r="B2648" i="2"/>
  <c r="C2648" i="2" s="1"/>
  <c r="F2647" i="2"/>
  <c r="B2647" i="2"/>
  <c r="C2647" i="2" s="1"/>
  <c r="F2646" i="2"/>
  <c r="B2646" i="2"/>
  <c r="C2646" i="2" s="1"/>
  <c r="F2645" i="2"/>
  <c r="B2645" i="2"/>
  <c r="C2645" i="2" s="1"/>
  <c r="F2644" i="2"/>
  <c r="B2644" i="2"/>
  <c r="C2644" i="2" s="1"/>
  <c r="F2643" i="2"/>
  <c r="B2643" i="2"/>
  <c r="C2643" i="2" s="1"/>
  <c r="F2642" i="2"/>
  <c r="B2642" i="2"/>
  <c r="C2642" i="2" s="1"/>
  <c r="F2641" i="2"/>
  <c r="B2641" i="2"/>
  <c r="C2641" i="2" s="1"/>
  <c r="F2640" i="2"/>
  <c r="B2640" i="2"/>
  <c r="C2640" i="2" s="1"/>
  <c r="F2639" i="2"/>
  <c r="B2639" i="2"/>
  <c r="C2639" i="2" s="1"/>
  <c r="F2638" i="2"/>
  <c r="B2638" i="2"/>
  <c r="C2638" i="2" s="1"/>
  <c r="F2637" i="2"/>
  <c r="B2637" i="2"/>
  <c r="C2637" i="2" s="1"/>
  <c r="F2636" i="2"/>
  <c r="B2636" i="2"/>
  <c r="C2636" i="2" s="1"/>
  <c r="F2635" i="2"/>
  <c r="B2635" i="2"/>
  <c r="C2635" i="2" s="1"/>
  <c r="F2634" i="2"/>
  <c r="B2634" i="2"/>
  <c r="C2634" i="2" s="1"/>
  <c r="F2633" i="2"/>
  <c r="B2633" i="2"/>
  <c r="C2633" i="2" s="1"/>
  <c r="F2632" i="2"/>
  <c r="B2632" i="2"/>
  <c r="C2632" i="2" s="1"/>
  <c r="F2631" i="2"/>
  <c r="B2631" i="2"/>
  <c r="C2631" i="2" s="1"/>
  <c r="F2630" i="2"/>
  <c r="B2630" i="2"/>
  <c r="C2630" i="2" s="1"/>
  <c r="F2629" i="2"/>
  <c r="B2629" i="2"/>
  <c r="C2629" i="2" s="1"/>
  <c r="F2628" i="2"/>
  <c r="B2628" i="2"/>
  <c r="C2628" i="2" s="1"/>
  <c r="F2627" i="2"/>
  <c r="B2627" i="2"/>
  <c r="C2627" i="2" s="1"/>
  <c r="F2626" i="2"/>
  <c r="B2626" i="2"/>
  <c r="C2626" i="2" s="1"/>
  <c r="F2625" i="2"/>
  <c r="B2625" i="2"/>
  <c r="C2625" i="2" s="1"/>
  <c r="F2624" i="2"/>
  <c r="B2624" i="2"/>
  <c r="C2624" i="2" s="1"/>
  <c r="F2623" i="2"/>
  <c r="B2623" i="2"/>
  <c r="C2623" i="2" s="1"/>
  <c r="F2622" i="2"/>
  <c r="B2622" i="2"/>
  <c r="C2622" i="2" s="1"/>
  <c r="F2621" i="2"/>
  <c r="B2621" i="2"/>
  <c r="C2621" i="2" s="1"/>
  <c r="F2620" i="2"/>
  <c r="B2620" i="2"/>
  <c r="C2620" i="2" s="1"/>
  <c r="F2619" i="2"/>
  <c r="B2619" i="2"/>
  <c r="C2619" i="2" s="1"/>
  <c r="F2618" i="2"/>
  <c r="B2618" i="2"/>
  <c r="C2618" i="2" s="1"/>
  <c r="F2617" i="2"/>
  <c r="B2617" i="2"/>
  <c r="C2617" i="2" s="1"/>
  <c r="F2616" i="2"/>
  <c r="B2616" i="2"/>
  <c r="C2616" i="2" s="1"/>
  <c r="F2615" i="2"/>
  <c r="B2615" i="2"/>
  <c r="C2615" i="2" s="1"/>
  <c r="F2614" i="2"/>
  <c r="B2614" i="2"/>
  <c r="C2614" i="2" s="1"/>
  <c r="F2613" i="2"/>
  <c r="B2613" i="2"/>
  <c r="C2613" i="2" s="1"/>
  <c r="F2612" i="2"/>
  <c r="B2612" i="2"/>
  <c r="C2612" i="2" s="1"/>
  <c r="F2611" i="2"/>
  <c r="B2611" i="2"/>
  <c r="C2611" i="2" s="1"/>
  <c r="F2610" i="2"/>
  <c r="B2610" i="2"/>
  <c r="C2610" i="2" s="1"/>
  <c r="F2609" i="2"/>
  <c r="B2609" i="2"/>
  <c r="C2609" i="2" s="1"/>
  <c r="F2608" i="2"/>
  <c r="B2608" i="2"/>
  <c r="C2608" i="2" s="1"/>
  <c r="F2607" i="2"/>
  <c r="B2607" i="2"/>
  <c r="C2607" i="2" s="1"/>
  <c r="F2606" i="2"/>
  <c r="B2606" i="2"/>
  <c r="C2606" i="2" s="1"/>
  <c r="F2605" i="2"/>
  <c r="B2605" i="2"/>
  <c r="C2605" i="2" s="1"/>
  <c r="F2604" i="2"/>
  <c r="B2604" i="2"/>
  <c r="C2604" i="2" s="1"/>
  <c r="F2603" i="2"/>
  <c r="B2603" i="2"/>
  <c r="C2603" i="2" s="1"/>
  <c r="F2602" i="2"/>
  <c r="B2602" i="2"/>
  <c r="C2602" i="2" s="1"/>
  <c r="F2601" i="2"/>
  <c r="B2601" i="2"/>
  <c r="C2601" i="2" s="1"/>
  <c r="F2600" i="2"/>
  <c r="B2600" i="2"/>
  <c r="C2600" i="2" s="1"/>
  <c r="F2599" i="2"/>
  <c r="B2599" i="2"/>
  <c r="C2599" i="2" s="1"/>
  <c r="F2598" i="2"/>
  <c r="B2598" i="2"/>
  <c r="C2598" i="2" s="1"/>
  <c r="F2597" i="2"/>
  <c r="B2597" i="2"/>
  <c r="C2597" i="2" s="1"/>
  <c r="F2596" i="2"/>
  <c r="B2596" i="2"/>
  <c r="C2596" i="2" s="1"/>
  <c r="F2595" i="2"/>
  <c r="B2595" i="2"/>
  <c r="C2595" i="2" s="1"/>
  <c r="F2594" i="2"/>
  <c r="B2594" i="2"/>
  <c r="C2594" i="2" s="1"/>
  <c r="F2593" i="2"/>
  <c r="B2593" i="2"/>
  <c r="C2593" i="2" s="1"/>
  <c r="F2592" i="2"/>
  <c r="B2592" i="2"/>
  <c r="C2592" i="2" s="1"/>
  <c r="F2591" i="2"/>
  <c r="B2591" i="2"/>
  <c r="C2591" i="2" s="1"/>
  <c r="F2590" i="2"/>
  <c r="B2590" i="2"/>
  <c r="C2590" i="2" s="1"/>
  <c r="F2589" i="2"/>
  <c r="B2589" i="2"/>
  <c r="C2589" i="2" s="1"/>
  <c r="F2588" i="2"/>
  <c r="B2588" i="2"/>
  <c r="C2588" i="2" s="1"/>
  <c r="F2587" i="2"/>
  <c r="B2587" i="2"/>
  <c r="C2587" i="2" s="1"/>
  <c r="F2586" i="2"/>
  <c r="B2586" i="2"/>
  <c r="C2586" i="2" s="1"/>
  <c r="F2585" i="2"/>
  <c r="B2585" i="2"/>
  <c r="C2585" i="2" s="1"/>
  <c r="F2584" i="2"/>
  <c r="B2584" i="2"/>
  <c r="C2584" i="2" s="1"/>
  <c r="F2583" i="2"/>
  <c r="B2583" i="2"/>
  <c r="C2583" i="2" s="1"/>
  <c r="F2582" i="2"/>
  <c r="B2582" i="2"/>
  <c r="C2582" i="2" s="1"/>
  <c r="F2581" i="2"/>
  <c r="B2581" i="2"/>
  <c r="C2581" i="2" s="1"/>
  <c r="F2580" i="2"/>
  <c r="B2580" i="2"/>
  <c r="C2580" i="2" s="1"/>
  <c r="F2579" i="2"/>
  <c r="B2579" i="2"/>
  <c r="C2579" i="2" s="1"/>
  <c r="F2578" i="2"/>
  <c r="B2578" i="2"/>
  <c r="C2578" i="2" s="1"/>
  <c r="F2577" i="2"/>
  <c r="B2577" i="2"/>
  <c r="C2577" i="2" s="1"/>
  <c r="F2576" i="2"/>
  <c r="B2576" i="2"/>
  <c r="C2576" i="2" s="1"/>
  <c r="F2575" i="2"/>
  <c r="B2575" i="2"/>
  <c r="C2575" i="2" s="1"/>
  <c r="F2574" i="2"/>
  <c r="B2574" i="2"/>
  <c r="C2574" i="2" s="1"/>
  <c r="F2573" i="2"/>
  <c r="B2573" i="2"/>
  <c r="C2573" i="2" s="1"/>
  <c r="F2572" i="2"/>
  <c r="B2572" i="2"/>
  <c r="C2572" i="2" s="1"/>
  <c r="F2571" i="2"/>
  <c r="B2571" i="2"/>
  <c r="C2571" i="2" s="1"/>
  <c r="F2570" i="2"/>
  <c r="B2570" i="2"/>
  <c r="C2570" i="2" s="1"/>
  <c r="F2569" i="2"/>
  <c r="B2569" i="2"/>
  <c r="C2569" i="2" s="1"/>
  <c r="F2568" i="2"/>
  <c r="B2568" i="2"/>
  <c r="C2568" i="2" s="1"/>
  <c r="F2567" i="2"/>
  <c r="B2567" i="2"/>
  <c r="C2567" i="2" s="1"/>
  <c r="F2566" i="2"/>
  <c r="B2566" i="2"/>
  <c r="C2566" i="2" s="1"/>
  <c r="F2565" i="2"/>
  <c r="B2565" i="2"/>
  <c r="C2565" i="2" s="1"/>
  <c r="F2564" i="2"/>
  <c r="B2564" i="2"/>
  <c r="C2564" i="2" s="1"/>
  <c r="F2563" i="2"/>
  <c r="B2563" i="2"/>
  <c r="C2563" i="2" s="1"/>
  <c r="F2562" i="2"/>
  <c r="B2562" i="2"/>
  <c r="C2562" i="2" s="1"/>
  <c r="F2561" i="2"/>
  <c r="B2561" i="2"/>
  <c r="C2561" i="2" s="1"/>
  <c r="F2560" i="2"/>
  <c r="B2560" i="2"/>
  <c r="C2560" i="2" s="1"/>
  <c r="F2559" i="2"/>
  <c r="B2559" i="2"/>
  <c r="C2559" i="2" s="1"/>
  <c r="F2558" i="2"/>
  <c r="B2558" i="2"/>
  <c r="C2558" i="2" s="1"/>
  <c r="F2557" i="2"/>
  <c r="B2557" i="2"/>
  <c r="C2557" i="2" s="1"/>
  <c r="F2556" i="2"/>
  <c r="B2556" i="2"/>
  <c r="C2556" i="2" s="1"/>
  <c r="F2555" i="2"/>
  <c r="B2555" i="2"/>
  <c r="C2555" i="2" s="1"/>
  <c r="F2554" i="2"/>
  <c r="B2554" i="2"/>
  <c r="C2554" i="2" s="1"/>
  <c r="F2553" i="2"/>
  <c r="B2553" i="2"/>
  <c r="C2553" i="2" s="1"/>
  <c r="F2552" i="2"/>
  <c r="B2552" i="2"/>
  <c r="C2552" i="2" s="1"/>
  <c r="F2551" i="2"/>
  <c r="B2551" i="2"/>
  <c r="C2551" i="2" s="1"/>
  <c r="F2550" i="2"/>
  <c r="B2550" i="2"/>
  <c r="C2550" i="2" s="1"/>
  <c r="F2549" i="2"/>
  <c r="B2549" i="2"/>
  <c r="C2549" i="2" s="1"/>
  <c r="F2548" i="2"/>
  <c r="B2548" i="2"/>
  <c r="C2548" i="2" s="1"/>
  <c r="F2547" i="2"/>
  <c r="B2547" i="2"/>
  <c r="C2547" i="2" s="1"/>
  <c r="F2546" i="2"/>
  <c r="B2546" i="2"/>
  <c r="C2546" i="2" s="1"/>
  <c r="F2545" i="2"/>
  <c r="B2545" i="2"/>
  <c r="C2545" i="2" s="1"/>
  <c r="F2544" i="2"/>
  <c r="B2544" i="2"/>
  <c r="C2544" i="2" s="1"/>
  <c r="F2543" i="2"/>
  <c r="B2543" i="2"/>
  <c r="C2543" i="2" s="1"/>
  <c r="F2542" i="2"/>
  <c r="B2542" i="2"/>
  <c r="C2542" i="2" s="1"/>
  <c r="F2541" i="2"/>
  <c r="B2541" i="2"/>
  <c r="C2541" i="2" s="1"/>
  <c r="F2540" i="2"/>
  <c r="B2540" i="2"/>
  <c r="C2540" i="2" s="1"/>
  <c r="F2539" i="2"/>
  <c r="B2539" i="2"/>
  <c r="C2539" i="2" s="1"/>
  <c r="F2538" i="2"/>
  <c r="B2538" i="2"/>
  <c r="C2538" i="2" s="1"/>
  <c r="F2537" i="2"/>
  <c r="B2537" i="2"/>
  <c r="C2537" i="2" s="1"/>
  <c r="F2536" i="2"/>
  <c r="B2536" i="2"/>
  <c r="C2536" i="2" s="1"/>
  <c r="F2535" i="2"/>
  <c r="B2535" i="2"/>
  <c r="C2535" i="2" s="1"/>
  <c r="F2534" i="2"/>
  <c r="B2534" i="2"/>
  <c r="C2534" i="2" s="1"/>
  <c r="F2533" i="2"/>
  <c r="B2533" i="2"/>
  <c r="C2533" i="2" s="1"/>
  <c r="F2532" i="2"/>
  <c r="B2532" i="2"/>
  <c r="C2532" i="2" s="1"/>
  <c r="F2531" i="2"/>
  <c r="B2531" i="2"/>
  <c r="C2531" i="2" s="1"/>
  <c r="F2530" i="2"/>
  <c r="B2530" i="2"/>
  <c r="C2530" i="2" s="1"/>
  <c r="F2529" i="2"/>
  <c r="B2529" i="2"/>
  <c r="C2529" i="2" s="1"/>
  <c r="F2528" i="2"/>
  <c r="B2528" i="2"/>
  <c r="C2528" i="2" s="1"/>
  <c r="F2527" i="2"/>
  <c r="B2527" i="2"/>
  <c r="C2527" i="2" s="1"/>
  <c r="F2526" i="2"/>
  <c r="B2526" i="2"/>
  <c r="C2526" i="2" s="1"/>
  <c r="F2525" i="2"/>
  <c r="B2525" i="2"/>
  <c r="C2525" i="2" s="1"/>
  <c r="F2524" i="2"/>
  <c r="B2524" i="2"/>
  <c r="C2524" i="2" s="1"/>
  <c r="F2523" i="2"/>
  <c r="B2523" i="2"/>
  <c r="C2523" i="2" s="1"/>
  <c r="F2522" i="2"/>
  <c r="B2522" i="2"/>
  <c r="C2522" i="2" s="1"/>
  <c r="F2521" i="2"/>
  <c r="B2521" i="2"/>
  <c r="C2521" i="2" s="1"/>
  <c r="F2520" i="2"/>
  <c r="B2520" i="2"/>
  <c r="C2520" i="2" s="1"/>
  <c r="F2519" i="2"/>
  <c r="B2519" i="2"/>
  <c r="C2519" i="2" s="1"/>
  <c r="F2518" i="2"/>
  <c r="B2518" i="2"/>
  <c r="C2518" i="2" s="1"/>
  <c r="F2517" i="2"/>
  <c r="B2517" i="2"/>
  <c r="C2517" i="2" s="1"/>
  <c r="F2516" i="2"/>
  <c r="B2516" i="2"/>
  <c r="C2516" i="2" s="1"/>
  <c r="F2515" i="2"/>
  <c r="B2515" i="2"/>
  <c r="C2515" i="2" s="1"/>
  <c r="F2514" i="2"/>
  <c r="B2514" i="2"/>
  <c r="C2514" i="2" s="1"/>
  <c r="F2513" i="2"/>
  <c r="B2513" i="2"/>
  <c r="C2513" i="2" s="1"/>
  <c r="F2512" i="2"/>
  <c r="B2512" i="2"/>
  <c r="C2512" i="2" s="1"/>
  <c r="F2511" i="2"/>
  <c r="B2511" i="2"/>
  <c r="C2511" i="2" s="1"/>
  <c r="F2510" i="2"/>
  <c r="B2510" i="2"/>
  <c r="C2510" i="2" s="1"/>
  <c r="F2509" i="2"/>
  <c r="B2509" i="2"/>
  <c r="C2509" i="2" s="1"/>
  <c r="F2508" i="2"/>
  <c r="B2508" i="2"/>
  <c r="C2508" i="2" s="1"/>
  <c r="F2507" i="2"/>
  <c r="B2507" i="2"/>
  <c r="C2507" i="2" s="1"/>
  <c r="F2506" i="2"/>
  <c r="B2506" i="2"/>
  <c r="C2506" i="2" s="1"/>
  <c r="F2505" i="2"/>
  <c r="B2505" i="2"/>
  <c r="C2505" i="2" s="1"/>
  <c r="F2504" i="2"/>
  <c r="B2504" i="2"/>
  <c r="C2504" i="2" s="1"/>
  <c r="F2503" i="2"/>
  <c r="B2503" i="2"/>
  <c r="C2503" i="2" s="1"/>
  <c r="F2502" i="2"/>
  <c r="B2502" i="2"/>
  <c r="C2502" i="2" s="1"/>
  <c r="F2501" i="2"/>
  <c r="B2501" i="2"/>
  <c r="C2501" i="2" s="1"/>
  <c r="F2500" i="2"/>
  <c r="B2500" i="2"/>
  <c r="C2500" i="2" s="1"/>
  <c r="F2499" i="2"/>
  <c r="B2499" i="2"/>
  <c r="C2499" i="2" s="1"/>
  <c r="F2498" i="2"/>
  <c r="B2498" i="2"/>
  <c r="C2498" i="2" s="1"/>
  <c r="F2497" i="2"/>
  <c r="B2497" i="2"/>
  <c r="C2497" i="2" s="1"/>
  <c r="F2496" i="2"/>
  <c r="B2496" i="2"/>
  <c r="C2496" i="2" s="1"/>
  <c r="F2495" i="2"/>
  <c r="B2495" i="2"/>
  <c r="C2495" i="2" s="1"/>
  <c r="F2494" i="2"/>
  <c r="B2494" i="2"/>
  <c r="C2494" i="2" s="1"/>
  <c r="F2493" i="2"/>
  <c r="B2493" i="2"/>
  <c r="C2493" i="2" s="1"/>
  <c r="F2492" i="2"/>
  <c r="B2492" i="2"/>
  <c r="C2492" i="2" s="1"/>
  <c r="F2491" i="2"/>
  <c r="B2491" i="2"/>
  <c r="C2491" i="2" s="1"/>
  <c r="F2490" i="2"/>
  <c r="B2490" i="2"/>
  <c r="C2490" i="2" s="1"/>
  <c r="F2489" i="2"/>
  <c r="B2489" i="2"/>
  <c r="C2489" i="2" s="1"/>
  <c r="F2488" i="2"/>
  <c r="B2488" i="2"/>
  <c r="C2488" i="2" s="1"/>
  <c r="F2487" i="2"/>
  <c r="B2487" i="2"/>
  <c r="C2487" i="2" s="1"/>
  <c r="F2486" i="2"/>
  <c r="B2486" i="2"/>
  <c r="C2486" i="2" s="1"/>
  <c r="F2485" i="2"/>
  <c r="B2485" i="2"/>
  <c r="C2485" i="2" s="1"/>
  <c r="F2484" i="2"/>
  <c r="B2484" i="2"/>
  <c r="C2484" i="2" s="1"/>
  <c r="F2483" i="2"/>
  <c r="B2483" i="2"/>
  <c r="C2483" i="2" s="1"/>
  <c r="F2482" i="2"/>
  <c r="B2482" i="2"/>
  <c r="C2482" i="2" s="1"/>
  <c r="F2481" i="2"/>
  <c r="B2481" i="2"/>
  <c r="C2481" i="2" s="1"/>
  <c r="F2480" i="2"/>
  <c r="B2480" i="2"/>
  <c r="C2480" i="2" s="1"/>
  <c r="F2479" i="2"/>
  <c r="B2479" i="2"/>
  <c r="C2479" i="2" s="1"/>
  <c r="F2478" i="2"/>
  <c r="B2478" i="2"/>
  <c r="C2478" i="2" s="1"/>
  <c r="F2477" i="2"/>
  <c r="B2477" i="2"/>
  <c r="C2477" i="2" s="1"/>
  <c r="F2476" i="2"/>
  <c r="B2476" i="2"/>
  <c r="C2476" i="2" s="1"/>
  <c r="F2475" i="2"/>
  <c r="B2475" i="2"/>
  <c r="C2475" i="2" s="1"/>
  <c r="F2474" i="2"/>
  <c r="B2474" i="2"/>
  <c r="C2474" i="2" s="1"/>
  <c r="F2473" i="2"/>
  <c r="B2473" i="2"/>
  <c r="C2473" i="2" s="1"/>
  <c r="F2472" i="2"/>
  <c r="B2472" i="2"/>
  <c r="C2472" i="2" s="1"/>
  <c r="F2471" i="2"/>
  <c r="B2471" i="2"/>
  <c r="C2471" i="2" s="1"/>
  <c r="F2470" i="2"/>
  <c r="B2470" i="2"/>
  <c r="C2470" i="2" s="1"/>
  <c r="F2469" i="2"/>
  <c r="B2469" i="2"/>
  <c r="C2469" i="2" s="1"/>
  <c r="F2468" i="2"/>
  <c r="B2468" i="2"/>
  <c r="C2468" i="2" s="1"/>
  <c r="F2467" i="2"/>
  <c r="B2467" i="2"/>
  <c r="C2467" i="2" s="1"/>
  <c r="F2466" i="2"/>
  <c r="B2466" i="2"/>
  <c r="C2466" i="2" s="1"/>
  <c r="F2465" i="2"/>
  <c r="B2465" i="2"/>
  <c r="C2465" i="2" s="1"/>
  <c r="F2464" i="2"/>
  <c r="B2464" i="2"/>
  <c r="C2464" i="2" s="1"/>
  <c r="F2463" i="2"/>
  <c r="B2463" i="2"/>
  <c r="C2463" i="2" s="1"/>
  <c r="F2462" i="2"/>
  <c r="B2462" i="2"/>
  <c r="C2462" i="2" s="1"/>
  <c r="F2461" i="2"/>
  <c r="B2461" i="2"/>
  <c r="C2461" i="2" s="1"/>
  <c r="F2460" i="2"/>
  <c r="B2460" i="2"/>
  <c r="C2460" i="2" s="1"/>
  <c r="F2459" i="2"/>
  <c r="B2459" i="2"/>
  <c r="C2459" i="2" s="1"/>
  <c r="F2458" i="2"/>
  <c r="B2458" i="2"/>
  <c r="C2458" i="2" s="1"/>
  <c r="F2457" i="2"/>
  <c r="B2457" i="2"/>
  <c r="C2457" i="2" s="1"/>
  <c r="F2456" i="2"/>
  <c r="B2456" i="2"/>
  <c r="C2456" i="2" s="1"/>
  <c r="F2455" i="2"/>
  <c r="B2455" i="2"/>
  <c r="C2455" i="2" s="1"/>
  <c r="F2454" i="2"/>
  <c r="B2454" i="2"/>
  <c r="C2454" i="2" s="1"/>
  <c r="F2453" i="2"/>
  <c r="B2453" i="2"/>
  <c r="C2453" i="2" s="1"/>
  <c r="F2452" i="2"/>
  <c r="B2452" i="2"/>
  <c r="C2452" i="2" s="1"/>
  <c r="F2451" i="2"/>
  <c r="B2451" i="2"/>
  <c r="C2451" i="2" s="1"/>
  <c r="F2450" i="2"/>
  <c r="B2450" i="2"/>
  <c r="C2450" i="2" s="1"/>
  <c r="F2449" i="2"/>
  <c r="B2449" i="2"/>
  <c r="C2449" i="2" s="1"/>
  <c r="F2448" i="2"/>
  <c r="B2448" i="2"/>
  <c r="C2448" i="2" s="1"/>
  <c r="F2447" i="2"/>
  <c r="B2447" i="2"/>
  <c r="C2447" i="2" s="1"/>
  <c r="F2446" i="2"/>
  <c r="B2446" i="2"/>
  <c r="C2446" i="2" s="1"/>
  <c r="F2445" i="2"/>
  <c r="B2445" i="2"/>
  <c r="C2445" i="2" s="1"/>
  <c r="F2444" i="2"/>
  <c r="B2444" i="2"/>
  <c r="C2444" i="2" s="1"/>
  <c r="F2443" i="2"/>
  <c r="B2443" i="2"/>
  <c r="C2443" i="2" s="1"/>
  <c r="F2442" i="2"/>
  <c r="B2442" i="2"/>
  <c r="C2442" i="2" s="1"/>
  <c r="F2441" i="2"/>
  <c r="B2441" i="2"/>
  <c r="C2441" i="2" s="1"/>
  <c r="F2440" i="2"/>
  <c r="B2440" i="2"/>
  <c r="C2440" i="2" s="1"/>
  <c r="F2439" i="2"/>
  <c r="B2439" i="2"/>
  <c r="C2439" i="2" s="1"/>
  <c r="F2438" i="2"/>
  <c r="B2438" i="2"/>
  <c r="C2438" i="2" s="1"/>
  <c r="F2437" i="2"/>
  <c r="B2437" i="2"/>
  <c r="C2437" i="2" s="1"/>
  <c r="F2436" i="2"/>
  <c r="G2436" i="2" s="1"/>
  <c r="B2436" i="2"/>
  <c r="C2436" i="2" s="1"/>
  <c r="F2435" i="2"/>
  <c r="G2435" i="2" s="1"/>
  <c r="B2435" i="2"/>
  <c r="C2435" i="2" s="1"/>
  <c r="F2434" i="2"/>
  <c r="G2434" i="2" s="1"/>
  <c r="B2434" i="2"/>
  <c r="C2434" i="2" s="1"/>
  <c r="F2433" i="2"/>
  <c r="G2433" i="2" s="1"/>
  <c r="B2433" i="2"/>
  <c r="C2433" i="2" s="1"/>
  <c r="F2432" i="2"/>
  <c r="G2432" i="2" s="1"/>
  <c r="B2432" i="2"/>
  <c r="C2432" i="2" s="1"/>
  <c r="F2431" i="2"/>
  <c r="G2431" i="2" s="1"/>
  <c r="B2431" i="2"/>
  <c r="C2431" i="2" s="1"/>
  <c r="F2430" i="2"/>
  <c r="G2430" i="2" s="1"/>
  <c r="B2430" i="2"/>
  <c r="C2430" i="2" s="1"/>
  <c r="F2429" i="2"/>
  <c r="G2429" i="2" s="1"/>
  <c r="B2429" i="2"/>
  <c r="C2429" i="2" s="1"/>
  <c r="F2428" i="2"/>
  <c r="G2428" i="2" s="1"/>
  <c r="B2428" i="2"/>
  <c r="C2428" i="2" s="1"/>
  <c r="F2427" i="2"/>
  <c r="G2427" i="2" s="1"/>
  <c r="B2427" i="2"/>
  <c r="C2427" i="2" s="1"/>
  <c r="F2426" i="2"/>
  <c r="G2426" i="2" s="1"/>
  <c r="B2426" i="2"/>
  <c r="C2426" i="2" s="1"/>
  <c r="F2425" i="2"/>
  <c r="G2425" i="2" s="1"/>
  <c r="B2425" i="2"/>
  <c r="C2425" i="2" s="1"/>
  <c r="F2424" i="2"/>
  <c r="G2424" i="2" s="1"/>
  <c r="B2424" i="2"/>
  <c r="C2424" i="2" s="1"/>
  <c r="F2423" i="2"/>
  <c r="G2423" i="2" s="1"/>
  <c r="B2423" i="2"/>
  <c r="C2423" i="2" s="1"/>
  <c r="F2422" i="2"/>
  <c r="G2422" i="2" s="1"/>
  <c r="B2422" i="2"/>
  <c r="C2422" i="2" s="1"/>
  <c r="F2421" i="2"/>
  <c r="G2421" i="2" s="1"/>
  <c r="B2421" i="2"/>
  <c r="C2421" i="2" s="1"/>
  <c r="F2420" i="2"/>
  <c r="G2420" i="2" s="1"/>
  <c r="B2420" i="2"/>
  <c r="C2420" i="2" s="1"/>
  <c r="F2419" i="2"/>
  <c r="G2419" i="2" s="1"/>
  <c r="B2419" i="2"/>
  <c r="C2419" i="2" s="1"/>
  <c r="F2418" i="2"/>
  <c r="G2418" i="2" s="1"/>
  <c r="B2418" i="2"/>
  <c r="C2418" i="2" s="1"/>
  <c r="F2417" i="2"/>
  <c r="G2417" i="2" s="1"/>
  <c r="B2417" i="2"/>
  <c r="C2417" i="2" s="1"/>
  <c r="F2416" i="2"/>
  <c r="G2416" i="2" s="1"/>
  <c r="B2416" i="2"/>
  <c r="C2416" i="2" s="1"/>
  <c r="F2415" i="2"/>
  <c r="G2415" i="2" s="1"/>
  <c r="B2415" i="2"/>
  <c r="C2415" i="2" s="1"/>
  <c r="F2414" i="2"/>
  <c r="G2414" i="2" s="1"/>
  <c r="B2414" i="2"/>
  <c r="C2414" i="2" s="1"/>
  <c r="F2413" i="2"/>
  <c r="G2413" i="2" s="1"/>
  <c r="B2413" i="2"/>
  <c r="C2413" i="2" s="1"/>
  <c r="F2412" i="2"/>
  <c r="G2412" i="2" s="1"/>
  <c r="B2412" i="2"/>
  <c r="C2412" i="2" s="1"/>
  <c r="F2411" i="2"/>
  <c r="G2411" i="2" s="1"/>
  <c r="B2411" i="2"/>
  <c r="C2411" i="2" s="1"/>
  <c r="F2410" i="2"/>
  <c r="G2410" i="2" s="1"/>
  <c r="B2410" i="2"/>
  <c r="C2410" i="2" s="1"/>
  <c r="F2409" i="2"/>
  <c r="G2409" i="2" s="1"/>
  <c r="B2409" i="2"/>
  <c r="C2409" i="2" s="1"/>
  <c r="F2408" i="2"/>
  <c r="G2408" i="2" s="1"/>
  <c r="B2408" i="2"/>
  <c r="C2408" i="2" s="1"/>
  <c r="F2407" i="2"/>
  <c r="G2407" i="2" s="1"/>
  <c r="B2407" i="2"/>
  <c r="C2407" i="2" s="1"/>
  <c r="F2406" i="2"/>
  <c r="B2406" i="2"/>
  <c r="C2406" i="2" s="1"/>
  <c r="F2405" i="2"/>
  <c r="B2405" i="2"/>
  <c r="C2405" i="2" s="1"/>
  <c r="F2404" i="2"/>
  <c r="B2404" i="2"/>
  <c r="C2404" i="2" s="1"/>
  <c r="F2403" i="2"/>
  <c r="B2403" i="2"/>
  <c r="C2403" i="2" s="1"/>
  <c r="F2402" i="2"/>
  <c r="B2402" i="2"/>
  <c r="C2402" i="2" s="1"/>
  <c r="F2401" i="2"/>
  <c r="B2401" i="2"/>
  <c r="C2401" i="2" s="1"/>
  <c r="F2400" i="2"/>
  <c r="B2400" i="2"/>
  <c r="C2400" i="2" s="1"/>
  <c r="F2399" i="2"/>
  <c r="B2399" i="2"/>
  <c r="C2399" i="2" s="1"/>
  <c r="F2398" i="2"/>
  <c r="B2398" i="2"/>
  <c r="C2398" i="2" s="1"/>
  <c r="F2397" i="2"/>
  <c r="B2397" i="2"/>
  <c r="C2397" i="2" s="1"/>
  <c r="F2396" i="2"/>
  <c r="B2396" i="2"/>
  <c r="C2396" i="2" s="1"/>
  <c r="F2395" i="2"/>
  <c r="B2395" i="2"/>
  <c r="C2395" i="2" s="1"/>
  <c r="F2394" i="2"/>
  <c r="B2394" i="2"/>
  <c r="C2394" i="2" s="1"/>
  <c r="F2393" i="2"/>
  <c r="B2393" i="2"/>
  <c r="C2393" i="2" s="1"/>
  <c r="F2392" i="2"/>
  <c r="B2392" i="2"/>
  <c r="C2392" i="2" s="1"/>
  <c r="F2391" i="2"/>
  <c r="B2391" i="2"/>
  <c r="C2391" i="2" s="1"/>
  <c r="F2390" i="2"/>
  <c r="B2390" i="2"/>
  <c r="C2390" i="2" s="1"/>
  <c r="F2389" i="2"/>
  <c r="B2389" i="2"/>
  <c r="C2389" i="2" s="1"/>
  <c r="F2388" i="2"/>
  <c r="B2388" i="2"/>
  <c r="C2388" i="2" s="1"/>
  <c r="F2387" i="2"/>
  <c r="B2387" i="2"/>
  <c r="C2387" i="2" s="1"/>
  <c r="F2386" i="2"/>
  <c r="B2386" i="2"/>
  <c r="C2386" i="2" s="1"/>
  <c r="F2385" i="2"/>
  <c r="B2385" i="2"/>
  <c r="C2385" i="2" s="1"/>
  <c r="F2384" i="2"/>
  <c r="B2384" i="2"/>
  <c r="C2384" i="2" s="1"/>
  <c r="F2383" i="2"/>
  <c r="B2383" i="2"/>
  <c r="C2383" i="2" s="1"/>
  <c r="F2382" i="2"/>
  <c r="B2382" i="2"/>
  <c r="C2382" i="2" s="1"/>
  <c r="F2381" i="2"/>
  <c r="B2381" i="2"/>
  <c r="C2381" i="2" s="1"/>
  <c r="F2380" i="2"/>
  <c r="B2380" i="2"/>
  <c r="C2380" i="2" s="1"/>
  <c r="F2379" i="2"/>
  <c r="B2379" i="2"/>
  <c r="C2379" i="2" s="1"/>
  <c r="F2378" i="2"/>
  <c r="B2378" i="2"/>
  <c r="C2378" i="2" s="1"/>
  <c r="F2377" i="2"/>
  <c r="B2377" i="2"/>
  <c r="C2377" i="2" s="1"/>
  <c r="F2376" i="2"/>
  <c r="B2376" i="2"/>
  <c r="C2376" i="2" s="1"/>
  <c r="F2375" i="2"/>
  <c r="B2375" i="2"/>
  <c r="C2375" i="2" s="1"/>
  <c r="F2374" i="2"/>
  <c r="B2374" i="2"/>
  <c r="C2374" i="2" s="1"/>
  <c r="F2373" i="2"/>
  <c r="B2373" i="2"/>
  <c r="C2373" i="2" s="1"/>
  <c r="F2372" i="2"/>
  <c r="B2372" i="2"/>
  <c r="C2372" i="2" s="1"/>
  <c r="F2371" i="2"/>
  <c r="B2371" i="2"/>
  <c r="C2371" i="2" s="1"/>
  <c r="F2370" i="2"/>
  <c r="B2370" i="2"/>
  <c r="C2370" i="2" s="1"/>
  <c r="F2369" i="2"/>
  <c r="B2369" i="2"/>
  <c r="C2369" i="2" s="1"/>
  <c r="F2368" i="2"/>
  <c r="B2368" i="2"/>
  <c r="C2368" i="2" s="1"/>
  <c r="F2367" i="2"/>
  <c r="B2367" i="2"/>
  <c r="C2367" i="2" s="1"/>
  <c r="F2366" i="2"/>
  <c r="B2366" i="2"/>
  <c r="C2366" i="2" s="1"/>
  <c r="F2365" i="2"/>
  <c r="B2365" i="2"/>
  <c r="C2365" i="2" s="1"/>
  <c r="F2364" i="2"/>
  <c r="B2364" i="2"/>
  <c r="C2364" i="2" s="1"/>
  <c r="F2363" i="2"/>
  <c r="B2363" i="2"/>
  <c r="C2363" i="2" s="1"/>
  <c r="F2362" i="2"/>
  <c r="B2362" i="2"/>
  <c r="C2362" i="2" s="1"/>
  <c r="F2361" i="2"/>
  <c r="B2361" i="2"/>
  <c r="C2361" i="2" s="1"/>
  <c r="F2360" i="2"/>
  <c r="B2360" i="2"/>
  <c r="C2360" i="2" s="1"/>
  <c r="F2359" i="2"/>
  <c r="B2359" i="2"/>
  <c r="C2359" i="2" s="1"/>
  <c r="F2358" i="2"/>
  <c r="B2358" i="2"/>
  <c r="C2358" i="2" s="1"/>
  <c r="F2357" i="2"/>
  <c r="B2357" i="2"/>
  <c r="C2357" i="2" s="1"/>
  <c r="F2356" i="2"/>
  <c r="B2356" i="2"/>
  <c r="C2356" i="2" s="1"/>
  <c r="F2355" i="2"/>
  <c r="B2355" i="2"/>
  <c r="C2355" i="2" s="1"/>
  <c r="F2354" i="2"/>
  <c r="B2354" i="2"/>
  <c r="C2354" i="2" s="1"/>
  <c r="F2353" i="2"/>
  <c r="B2353" i="2"/>
  <c r="C2353" i="2" s="1"/>
  <c r="F2352" i="2"/>
  <c r="B2352" i="2"/>
  <c r="C2352" i="2" s="1"/>
  <c r="F2351" i="2"/>
  <c r="B2351" i="2"/>
  <c r="C2351" i="2" s="1"/>
  <c r="F2350" i="2"/>
  <c r="B2350" i="2"/>
  <c r="C2350" i="2" s="1"/>
  <c r="F2349" i="2"/>
  <c r="B2349" i="2"/>
  <c r="C2349" i="2" s="1"/>
  <c r="F2348" i="2"/>
  <c r="B2348" i="2"/>
  <c r="C2348" i="2" s="1"/>
  <c r="F2347" i="2"/>
  <c r="B2347" i="2"/>
  <c r="C2347" i="2" s="1"/>
  <c r="F2346" i="2"/>
  <c r="B2346" i="2"/>
  <c r="C2346" i="2" s="1"/>
  <c r="F2345" i="2"/>
  <c r="B2345" i="2"/>
  <c r="C2345" i="2" s="1"/>
  <c r="F2344" i="2"/>
  <c r="B2344" i="2"/>
  <c r="C2344" i="2" s="1"/>
  <c r="F2343" i="2"/>
  <c r="B2343" i="2"/>
  <c r="C2343" i="2" s="1"/>
  <c r="F2342" i="2"/>
  <c r="B2342" i="2"/>
  <c r="C2342" i="2" s="1"/>
  <c r="F2341" i="2"/>
  <c r="B2341" i="2"/>
  <c r="C2341" i="2" s="1"/>
  <c r="F2340" i="2"/>
  <c r="B2340" i="2"/>
  <c r="C2340" i="2" s="1"/>
  <c r="F2339" i="2"/>
  <c r="B2339" i="2"/>
  <c r="C2339" i="2" s="1"/>
  <c r="F2338" i="2"/>
  <c r="B2338" i="2"/>
  <c r="C2338" i="2" s="1"/>
  <c r="F2337" i="2"/>
  <c r="B2337" i="2"/>
  <c r="C2337" i="2" s="1"/>
  <c r="F2336" i="2"/>
  <c r="B2336" i="2"/>
  <c r="C2336" i="2" s="1"/>
  <c r="F2335" i="2"/>
  <c r="B2335" i="2"/>
  <c r="C2335" i="2" s="1"/>
  <c r="F2334" i="2"/>
  <c r="B2334" i="2"/>
  <c r="C2334" i="2" s="1"/>
  <c r="F2333" i="2"/>
  <c r="B2333" i="2"/>
  <c r="C2333" i="2" s="1"/>
  <c r="F2332" i="2"/>
  <c r="B2332" i="2"/>
  <c r="C2332" i="2" s="1"/>
  <c r="F2331" i="2"/>
  <c r="B2331" i="2"/>
  <c r="C2331" i="2" s="1"/>
  <c r="F2330" i="2"/>
  <c r="B2330" i="2"/>
  <c r="C2330" i="2" s="1"/>
  <c r="F2329" i="2"/>
  <c r="B2329" i="2"/>
  <c r="C2329" i="2" s="1"/>
  <c r="F2328" i="2"/>
  <c r="B2328" i="2"/>
  <c r="C2328" i="2" s="1"/>
  <c r="F2327" i="2"/>
  <c r="B2327" i="2"/>
  <c r="C2327" i="2" s="1"/>
  <c r="F2326" i="2"/>
  <c r="B2326" i="2"/>
  <c r="C2326" i="2" s="1"/>
  <c r="F2325" i="2"/>
  <c r="B2325" i="2"/>
  <c r="C2325" i="2" s="1"/>
  <c r="F2324" i="2"/>
  <c r="B2324" i="2"/>
  <c r="C2324" i="2" s="1"/>
  <c r="F2323" i="2"/>
  <c r="B2323" i="2"/>
  <c r="C2323" i="2" s="1"/>
  <c r="F2322" i="2"/>
  <c r="B2322" i="2"/>
  <c r="C2322" i="2" s="1"/>
  <c r="F2321" i="2"/>
  <c r="B2321" i="2"/>
  <c r="C2321" i="2" s="1"/>
  <c r="F2320" i="2"/>
  <c r="B2320" i="2"/>
  <c r="C2320" i="2" s="1"/>
  <c r="F2319" i="2"/>
  <c r="B2319" i="2"/>
  <c r="C2319" i="2" s="1"/>
  <c r="F2318" i="2"/>
  <c r="B2318" i="2"/>
  <c r="C2318" i="2" s="1"/>
  <c r="F2317" i="2"/>
  <c r="B2317" i="2"/>
  <c r="C2317" i="2" s="1"/>
  <c r="F2316" i="2"/>
  <c r="B2316" i="2"/>
  <c r="C2316" i="2" s="1"/>
  <c r="F2315" i="2"/>
  <c r="B2315" i="2"/>
  <c r="C2315" i="2" s="1"/>
  <c r="F2314" i="2"/>
  <c r="B2314" i="2"/>
  <c r="C2314" i="2" s="1"/>
  <c r="F2313" i="2"/>
  <c r="B2313" i="2"/>
  <c r="C2313" i="2" s="1"/>
  <c r="F2312" i="2"/>
  <c r="B2312" i="2"/>
  <c r="C2312" i="2" s="1"/>
  <c r="F2311" i="2"/>
  <c r="B2311" i="2"/>
  <c r="C2311" i="2" s="1"/>
  <c r="F2310" i="2"/>
  <c r="B2310" i="2"/>
  <c r="C2310" i="2" s="1"/>
  <c r="F2309" i="2"/>
  <c r="B2309" i="2"/>
  <c r="C2309" i="2" s="1"/>
  <c r="F2308" i="2"/>
  <c r="B2308" i="2"/>
  <c r="C2308" i="2" s="1"/>
  <c r="F2307" i="2"/>
  <c r="B2307" i="2"/>
  <c r="C2307" i="2" s="1"/>
  <c r="F2306" i="2"/>
  <c r="B2306" i="2"/>
  <c r="C2306" i="2" s="1"/>
  <c r="F2305" i="2"/>
  <c r="B2305" i="2"/>
  <c r="C2305" i="2" s="1"/>
  <c r="F2304" i="2"/>
  <c r="B2304" i="2"/>
  <c r="C2304" i="2" s="1"/>
  <c r="F2303" i="2"/>
  <c r="B2303" i="2"/>
  <c r="C2303" i="2" s="1"/>
  <c r="F2302" i="2"/>
  <c r="B2302" i="2"/>
  <c r="C2302" i="2" s="1"/>
  <c r="F2301" i="2"/>
  <c r="B2301" i="2"/>
  <c r="C2301" i="2" s="1"/>
  <c r="F2300" i="2"/>
  <c r="B2300" i="2"/>
  <c r="C2300" i="2" s="1"/>
  <c r="F2299" i="2"/>
  <c r="B2299" i="2"/>
  <c r="C2299" i="2" s="1"/>
  <c r="F2298" i="2"/>
  <c r="B2298" i="2"/>
  <c r="C2298" i="2" s="1"/>
  <c r="F2297" i="2"/>
  <c r="B2297" i="2"/>
  <c r="C2297" i="2" s="1"/>
  <c r="F2296" i="2"/>
  <c r="B2296" i="2"/>
  <c r="C2296" i="2" s="1"/>
  <c r="F2295" i="2"/>
  <c r="B2295" i="2"/>
  <c r="C2295" i="2" s="1"/>
  <c r="F2294" i="2"/>
  <c r="B2294" i="2"/>
  <c r="C2294" i="2" s="1"/>
  <c r="F2293" i="2"/>
  <c r="B2293" i="2"/>
  <c r="C2293" i="2" s="1"/>
  <c r="F2292" i="2"/>
  <c r="B2292" i="2"/>
  <c r="C2292" i="2" s="1"/>
  <c r="F2291" i="2"/>
  <c r="B2291" i="2"/>
  <c r="C2291" i="2" s="1"/>
  <c r="F2290" i="2"/>
  <c r="B2290" i="2"/>
  <c r="C2290" i="2" s="1"/>
  <c r="F2289" i="2"/>
  <c r="B2289" i="2"/>
  <c r="C2289" i="2" s="1"/>
  <c r="F2288" i="2"/>
  <c r="B2288" i="2"/>
  <c r="C2288" i="2" s="1"/>
  <c r="F2287" i="2"/>
  <c r="B2287" i="2"/>
  <c r="C2287" i="2" s="1"/>
  <c r="F2286" i="2"/>
  <c r="B2286" i="2"/>
  <c r="C2286" i="2" s="1"/>
  <c r="F2285" i="2"/>
  <c r="B2285" i="2"/>
  <c r="C2285" i="2" s="1"/>
  <c r="F2284" i="2"/>
  <c r="B2284" i="2"/>
  <c r="C2284" i="2" s="1"/>
  <c r="F2283" i="2"/>
  <c r="B2283" i="2"/>
  <c r="C2283" i="2" s="1"/>
  <c r="F2282" i="2"/>
  <c r="B2282" i="2"/>
  <c r="C2282" i="2" s="1"/>
  <c r="F2281" i="2"/>
  <c r="B2281" i="2"/>
  <c r="C2281" i="2" s="1"/>
  <c r="F2280" i="2"/>
  <c r="B2280" i="2"/>
  <c r="C2280" i="2" s="1"/>
  <c r="F2279" i="2"/>
  <c r="B2279" i="2"/>
  <c r="C2279" i="2" s="1"/>
  <c r="F2278" i="2"/>
  <c r="B2278" i="2"/>
  <c r="C2278" i="2" s="1"/>
  <c r="F2277" i="2"/>
  <c r="B2277" i="2"/>
  <c r="C2277" i="2" s="1"/>
  <c r="F2276" i="2"/>
  <c r="B2276" i="2"/>
  <c r="C2276" i="2" s="1"/>
  <c r="F2275" i="2"/>
  <c r="B2275" i="2"/>
  <c r="C2275" i="2" s="1"/>
  <c r="F2274" i="2"/>
  <c r="B2274" i="2"/>
  <c r="C2274" i="2" s="1"/>
  <c r="F2273" i="2"/>
  <c r="B2273" i="2"/>
  <c r="C2273" i="2" s="1"/>
  <c r="F2272" i="2"/>
  <c r="B2272" i="2"/>
  <c r="C2272" i="2" s="1"/>
  <c r="F2271" i="2"/>
  <c r="B2271" i="2"/>
  <c r="C2271" i="2" s="1"/>
  <c r="F2270" i="2"/>
  <c r="B2270" i="2"/>
  <c r="C2270" i="2" s="1"/>
  <c r="F2269" i="2"/>
  <c r="B2269" i="2"/>
  <c r="C2269" i="2" s="1"/>
  <c r="F2268" i="2"/>
  <c r="B2268" i="2"/>
  <c r="C2268" i="2" s="1"/>
  <c r="F2267" i="2"/>
  <c r="B2267" i="2"/>
  <c r="C2267" i="2" s="1"/>
  <c r="F2266" i="2"/>
  <c r="B2266" i="2"/>
  <c r="C2266" i="2" s="1"/>
  <c r="F2265" i="2"/>
  <c r="B2265" i="2"/>
  <c r="C2265" i="2" s="1"/>
  <c r="F2264" i="2"/>
  <c r="B2264" i="2"/>
  <c r="C2264" i="2" s="1"/>
  <c r="F2263" i="2"/>
  <c r="B2263" i="2"/>
  <c r="C2263" i="2" s="1"/>
  <c r="F2262" i="2"/>
  <c r="B2262" i="2"/>
  <c r="C2262" i="2" s="1"/>
  <c r="F2261" i="2"/>
  <c r="B2261" i="2"/>
  <c r="C2261" i="2" s="1"/>
  <c r="F2260" i="2"/>
  <c r="B2260" i="2"/>
  <c r="C2260" i="2" s="1"/>
  <c r="F2259" i="2"/>
  <c r="B2259" i="2"/>
  <c r="C2259" i="2" s="1"/>
  <c r="F2258" i="2"/>
  <c r="B2258" i="2"/>
  <c r="C2258" i="2" s="1"/>
  <c r="F2257" i="2"/>
  <c r="B2257" i="2"/>
  <c r="C2257" i="2" s="1"/>
  <c r="F2256" i="2"/>
  <c r="B2256" i="2"/>
  <c r="C2256" i="2" s="1"/>
  <c r="F2255" i="2"/>
  <c r="B2255" i="2"/>
  <c r="C2255" i="2" s="1"/>
  <c r="F2254" i="2"/>
  <c r="B2254" i="2"/>
  <c r="C2254" i="2" s="1"/>
  <c r="F2253" i="2"/>
  <c r="B2253" i="2"/>
  <c r="C2253" i="2" s="1"/>
  <c r="F2252" i="2"/>
  <c r="B2252" i="2"/>
  <c r="C2252" i="2" s="1"/>
  <c r="F2251" i="2"/>
  <c r="B2251" i="2"/>
  <c r="C2251" i="2" s="1"/>
  <c r="F2250" i="2"/>
  <c r="B2250" i="2"/>
  <c r="C2250" i="2" s="1"/>
  <c r="F2249" i="2"/>
  <c r="B2249" i="2"/>
  <c r="C2249" i="2" s="1"/>
  <c r="F2248" i="2"/>
  <c r="B2248" i="2"/>
  <c r="C2248" i="2" s="1"/>
  <c r="F2247" i="2"/>
  <c r="B2247" i="2"/>
  <c r="C2247" i="2" s="1"/>
  <c r="F2246" i="2"/>
  <c r="B2246" i="2"/>
  <c r="C2246" i="2" s="1"/>
  <c r="F2245" i="2"/>
  <c r="B2245" i="2"/>
  <c r="C2245" i="2" s="1"/>
  <c r="F2244" i="2"/>
  <c r="B2244" i="2"/>
  <c r="C2244" i="2" s="1"/>
  <c r="F2243" i="2"/>
  <c r="B2243" i="2"/>
  <c r="C2243" i="2" s="1"/>
  <c r="F2242" i="2"/>
  <c r="B2242" i="2"/>
  <c r="C2242" i="2" s="1"/>
  <c r="F2241" i="2"/>
  <c r="B2241" i="2"/>
  <c r="C2241" i="2" s="1"/>
  <c r="F2240" i="2"/>
  <c r="B2240" i="2"/>
  <c r="C2240" i="2" s="1"/>
  <c r="F2239" i="2"/>
  <c r="B2239" i="2"/>
  <c r="C2239" i="2" s="1"/>
  <c r="F2238" i="2"/>
  <c r="B2238" i="2"/>
  <c r="C2238" i="2" s="1"/>
  <c r="F2237" i="2"/>
  <c r="B2237" i="2"/>
  <c r="C2237" i="2" s="1"/>
  <c r="F2236" i="2"/>
  <c r="B2236" i="2"/>
  <c r="C2236" i="2" s="1"/>
  <c r="F2235" i="2"/>
  <c r="B2235" i="2"/>
  <c r="C2235" i="2" s="1"/>
  <c r="F2234" i="2"/>
  <c r="B2234" i="2"/>
  <c r="C2234" i="2" s="1"/>
  <c r="F2233" i="2"/>
  <c r="B2233" i="2"/>
  <c r="C2233" i="2" s="1"/>
  <c r="F2232" i="2"/>
  <c r="B2232" i="2"/>
  <c r="C2232" i="2" s="1"/>
  <c r="F2231" i="2"/>
  <c r="B2231" i="2"/>
  <c r="C2231" i="2" s="1"/>
  <c r="F2230" i="2"/>
  <c r="B2230" i="2"/>
  <c r="C2230" i="2" s="1"/>
  <c r="F2229" i="2"/>
  <c r="B2229" i="2"/>
  <c r="C2229" i="2" s="1"/>
  <c r="F2228" i="2"/>
  <c r="B2228" i="2"/>
  <c r="C2228" i="2" s="1"/>
  <c r="F2227" i="2"/>
  <c r="B2227" i="2"/>
  <c r="C2227" i="2" s="1"/>
  <c r="F2226" i="2"/>
  <c r="B2226" i="2"/>
  <c r="C2226" i="2" s="1"/>
  <c r="F2225" i="2"/>
  <c r="B2225" i="2"/>
  <c r="C2225" i="2" s="1"/>
  <c r="F2224" i="2"/>
  <c r="B2224" i="2"/>
  <c r="C2224" i="2" s="1"/>
  <c r="F2223" i="2"/>
  <c r="B2223" i="2"/>
  <c r="C2223" i="2" s="1"/>
  <c r="F2222" i="2"/>
  <c r="B2222" i="2"/>
  <c r="C2222" i="2" s="1"/>
  <c r="F2221" i="2"/>
  <c r="B2221" i="2"/>
  <c r="C2221" i="2" s="1"/>
  <c r="F2220" i="2"/>
  <c r="B2220" i="2"/>
  <c r="C2220" i="2" s="1"/>
  <c r="F2219" i="2"/>
  <c r="B2219" i="2"/>
  <c r="C2219" i="2" s="1"/>
  <c r="F2218" i="2"/>
  <c r="B2218" i="2"/>
  <c r="C2218" i="2" s="1"/>
  <c r="F2217" i="2"/>
  <c r="B2217" i="2"/>
  <c r="C2217" i="2" s="1"/>
  <c r="F2216" i="2"/>
  <c r="B2216" i="2"/>
  <c r="C2216" i="2" s="1"/>
  <c r="F2215" i="2"/>
  <c r="B2215" i="2"/>
  <c r="C2215" i="2" s="1"/>
  <c r="F2214" i="2"/>
  <c r="B2214" i="2"/>
  <c r="C2214" i="2" s="1"/>
  <c r="F2213" i="2"/>
  <c r="B2213" i="2"/>
  <c r="C2213" i="2" s="1"/>
  <c r="F2212" i="2"/>
  <c r="B2212" i="2"/>
  <c r="C2212" i="2" s="1"/>
  <c r="F2211" i="2"/>
  <c r="B2211" i="2"/>
  <c r="C2211" i="2" s="1"/>
  <c r="F2210" i="2"/>
  <c r="B2210" i="2"/>
  <c r="C2210" i="2" s="1"/>
  <c r="F2209" i="2"/>
  <c r="B2209" i="2"/>
  <c r="C2209" i="2" s="1"/>
  <c r="F2208" i="2"/>
  <c r="B2208" i="2"/>
  <c r="C2208" i="2" s="1"/>
  <c r="F2207" i="2"/>
  <c r="B2207" i="2"/>
  <c r="C2207" i="2" s="1"/>
  <c r="F2206" i="2"/>
  <c r="B2206" i="2"/>
  <c r="C2206" i="2" s="1"/>
  <c r="F2205" i="2"/>
  <c r="B2205" i="2"/>
  <c r="C2205" i="2" s="1"/>
  <c r="F2204" i="2"/>
  <c r="B2204" i="2"/>
  <c r="C2204" i="2" s="1"/>
  <c r="F2203" i="2"/>
  <c r="B2203" i="2"/>
  <c r="C2203" i="2" s="1"/>
  <c r="F2202" i="2"/>
  <c r="B2202" i="2"/>
  <c r="C2202" i="2" s="1"/>
  <c r="F2201" i="2"/>
  <c r="B2201" i="2"/>
  <c r="C2201" i="2" s="1"/>
  <c r="F2200" i="2"/>
  <c r="B2200" i="2"/>
  <c r="C2200" i="2" s="1"/>
  <c r="F2199" i="2"/>
  <c r="B2199" i="2"/>
  <c r="C2199" i="2" s="1"/>
  <c r="F2198" i="2"/>
  <c r="B2198" i="2"/>
  <c r="C2198" i="2" s="1"/>
  <c r="F2197" i="2"/>
  <c r="B2197" i="2"/>
  <c r="C2197" i="2" s="1"/>
  <c r="F2196" i="2"/>
  <c r="B2196" i="2"/>
  <c r="C2196" i="2" s="1"/>
  <c r="F2195" i="2"/>
  <c r="B2195" i="2"/>
  <c r="C2195" i="2" s="1"/>
  <c r="F2194" i="2"/>
  <c r="B2194" i="2"/>
  <c r="C2194" i="2" s="1"/>
  <c r="F2193" i="2"/>
  <c r="B2193" i="2"/>
  <c r="C2193" i="2" s="1"/>
  <c r="F2192" i="2"/>
  <c r="B2192" i="2"/>
  <c r="C2192" i="2" s="1"/>
  <c r="F2191" i="2"/>
  <c r="B2191" i="2"/>
  <c r="C2191" i="2" s="1"/>
  <c r="F2190" i="2"/>
  <c r="B2190" i="2"/>
  <c r="C2190" i="2" s="1"/>
  <c r="F2189" i="2"/>
  <c r="B2189" i="2"/>
  <c r="C2189" i="2" s="1"/>
  <c r="F2188" i="2"/>
  <c r="B2188" i="2"/>
  <c r="C2188" i="2" s="1"/>
  <c r="F2187" i="2"/>
  <c r="B2187" i="2"/>
  <c r="C2187" i="2" s="1"/>
  <c r="F2186" i="2"/>
  <c r="B2186" i="2"/>
  <c r="C2186" i="2" s="1"/>
  <c r="F2185" i="2"/>
  <c r="B2185" i="2"/>
  <c r="C2185" i="2" s="1"/>
  <c r="F2184" i="2"/>
  <c r="B2184" i="2"/>
  <c r="C2184" i="2" s="1"/>
  <c r="F2183" i="2"/>
  <c r="B2183" i="2"/>
  <c r="C2183" i="2" s="1"/>
  <c r="F2182" i="2"/>
  <c r="B2182" i="2"/>
  <c r="C2182" i="2" s="1"/>
  <c r="F2181" i="2"/>
  <c r="B2181" i="2"/>
  <c r="C2181" i="2" s="1"/>
  <c r="F2180" i="2"/>
  <c r="B2180" i="2"/>
  <c r="C2180" i="2" s="1"/>
  <c r="F2179" i="2"/>
  <c r="B2179" i="2"/>
  <c r="C2179" i="2" s="1"/>
  <c r="F2178" i="2"/>
  <c r="B2178" i="2"/>
  <c r="C2178" i="2" s="1"/>
  <c r="F2177" i="2"/>
  <c r="B2177" i="2"/>
  <c r="C2177" i="2" s="1"/>
  <c r="F2176" i="2"/>
  <c r="B2176" i="2"/>
  <c r="C2176" i="2" s="1"/>
  <c r="F2175" i="2"/>
  <c r="B2175" i="2"/>
  <c r="C2175" i="2" s="1"/>
  <c r="F2174" i="2"/>
  <c r="B2174" i="2"/>
  <c r="C2174" i="2" s="1"/>
  <c r="F2173" i="2"/>
  <c r="B2173" i="2"/>
  <c r="C2173" i="2" s="1"/>
  <c r="F2172" i="2"/>
  <c r="B2172" i="2"/>
  <c r="C2172" i="2" s="1"/>
  <c r="F2171" i="2"/>
  <c r="B2171" i="2"/>
  <c r="C2171" i="2" s="1"/>
  <c r="F2170" i="2"/>
  <c r="B2170" i="2"/>
  <c r="C2170" i="2" s="1"/>
  <c r="F2169" i="2"/>
  <c r="B2169" i="2"/>
  <c r="C2169" i="2" s="1"/>
  <c r="F2168" i="2"/>
  <c r="B2168" i="2"/>
  <c r="C2168" i="2" s="1"/>
  <c r="F2167" i="2"/>
  <c r="B2167" i="2"/>
  <c r="C2167" i="2" s="1"/>
  <c r="F2166" i="2"/>
  <c r="B2166" i="2"/>
  <c r="C2166" i="2" s="1"/>
  <c r="F2165" i="2"/>
  <c r="B2165" i="2"/>
  <c r="C2165" i="2" s="1"/>
  <c r="F2164" i="2"/>
  <c r="B2164" i="2"/>
  <c r="C2164" i="2" s="1"/>
  <c r="F2163" i="2"/>
  <c r="B2163" i="2"/>
  <c r="C2163" i="2" s="1"/>
  <c r="F2162" i="2"/>
  <c r="B2162" i="2"/>
  <c r="C2162" i="2" s="1"/>
  <c r="F2161" i="2"/>
  <c r="B2161" i="2"/>
  <c r="C2161" i="2" s="1"/>
  <c r="F2160" i="2"/>
  <c r="B2160" i="2"/>
  <c r="C2160" i="2" s="1"/>
  <c r="F2159" i="2"/>
  <c r="B2159" i="2"/>
  <c r="C2159" i="2" s="1"/>
  <c r="F2158" i="2"/>
  <c r="B2158" i="2"/>
  <c r="C2158" i="2" s="1"/>
  <c r="F2157" i="2"/>
  <c r="B2157" i="2"/>
  <c r="C2157" i="2" s="1"/>
  <c r="F2156" i="2"/>
  <c r="B2156" i="2"/>
  <c r="C2156" i="2" s="1"/>
  <c r="F2155" i="2"/>
  <c r="B2155" i="2"/>
  <c r="C2155" i="2" s="1"/>
  <c r="F2154" i="2"/>
  <c r="B2154" i="2"/>
  <c r="C2154" i="2" s="1"/>
  <c r="F2153" i="2"/>
  <c r="B2153" i="2"/>
  <c r="C2153" i="2" s="1"/>
  <c r="F2152" i="2"/>
  <c r="B2152" i="2"/>
  <c r="C2152" i="2" s="1"/>
  <c r="F2151" i="2"/>
  <c r="B2151" i="2"/>
  <c r="C2151" i="2" s="1"/>
  <c r="F2150" i="2"/>
  <c r="B2150" i="2"/>
  <c r="C2150" i="2" s="1"/>
  <c r="F2149" i="2"/>
  <c r="B2149" i="2"/>
  <c r="C2149" i="2" s="1"/>
  <c r="F2148" i="2"/>
  <c r="B2148" i="2"/>
  <c r="C2148" i="2" s="1"/>
  <c r="F2147" i="2"/>
  <c r="B2147" i="2"/>
  <c r="C2147" i="2" s="1"/>
  <c r="F2146" i="2"/>
  <c r="B2146" i="2"/>
  <c r="C2146" i="2" s="1"/>
  <c r="F2145" i="2"/>
  <c r="B2145" i="2"/>
  <c r="C2145" i="2" s="1"/>
  <c r="F2144" i="2"/>
  <c r="B2144" i="2"/>
  <c r="C2144" i="2" s="1"/>
  <c r="F2143" i="2"/>
  <c r="B2143" i="2"/>
  <c r="C2143" i="2" s="1"/>
  <c r="F2142" i="2"/>
  <c r="B2142" i="2"/>
  <c r="C2142" i="2" s="1"/>
  <c r="F2141" i="2"/>
  <c r="B2141" i="2"/>
  <c r="C2141" i="2" s="1"/>
  <c r="F2140" i="2"/>
  <c r="B2140" i="2"/>
  <c r="C2140" i="2" s="1"/>
  <c r="F2139" i="2"/>
  <c r="B2139" i="2"/>
  <c r="C2139" i="2" s="1"/>
  <c r="F2138" i="2"/>
  <c r="B2138" i="2"/>
  <c r="C2138" i="2" s="1"/>
  <c r="F2137" i="2"/>
  <c r="B2137" i="2"/>
  <c r="C2137" i="2" s="1"/>
  <c r="F2136" i="2"/>
  <c r="B2136" i="2"/>
  <c r="C2136" i="2" s="1"/>
  <c r="F2135" i="2"/>
  <c r="B2135" i="2"/>
  <c r="C2135" i="2" s="1"/>
  <c r="F2134" i="2"/>
  <c r="B2134" i="2"/>
  <c r="C2134" i="2" s="1"/>
  <c r="F2133" i="2"/>
  <c r="B2133" i="2"/>
  <c r="C2133" i="2" s="1"/>
  <c r="F2132" i="2"/>
  <c r="B2132" i="2"/>
  <c r="C2132" i="2" s="1"/>
  <c r="F2131" i="2"/>
  <c r="B2131" i="2"/>
  <c r="C2131" i="2" s="1"/>
  <c r="F2130" i="2"/>
  <c r="B2130" i="2"/>
  <c r="C2130" i="2" s="1"/>
  <c r="F2129" i="2"/>
  <c r="B2129" i="2"/>
  <c r="C2129" i="2" s="1"/>
  <c r="F2128" i="2"/>
  <c r="B2128" i="2"/>
  <c r="C2128" i="2" s="1"/>
  <c r="F2127" i="2"/>
  <c r="B2127" i="2"/>
  <c r="C2127" i="2" s="1"/>
  <c r="F2126" i="2"/>
  <c r="B2126" i="2"/>
  <c r="C2126" i="2" s="1"/>
  <c r="F2125" i="2"/>
  <c r="B2125" i="2"/>
  <c r="C2125" i="2" s="1"/>
  <c r="F2124" i="2"/>
  <c r="B2124" i="2"/>
  <c r="C2124" i="2" s="1"/>
  <c r="F2123" i="2"/>
  <c r="B2123" i="2"/>
  <c r="C2123" i="2" s="1"/>
  <c r="F2122" i="2"/>
  <c r="B2122" i="2"/>
  <c r="C2122" i="2" s="1"/>
  <c r="F2121" i="2"/>
  <c r="B2121" i="2"/>
  <c r="C2121" i="2" s="1"/>
  <c r="F2120" i="2"/>
  <c r="B2120" i="2"/>
  <c r="C2120" i="2" s="1"/>
  <c r="F2119" i="2"/>
  <c r="B2119" i="2"/>
  <c r="C2119" i="2" s="1"/>
  <c r="F2118" i="2"/>
  <c r="B2118" i="2"/>
  <c r="C2118" i="2" s="1"/>
  <c r="F2117" i="2"/>
  <c r="B2117" i="2"/>
  <c r="C2117" i="2" s="1"/>
  <c r="F2116" i="2"/>
  <c r="B2116" i="2"/>
  <c r="C2116" i="2" s="1"/>
  <c r="F2115" i="2"/>
  <c r="B2115" i="2"/>
  <c r="C2115" i="2" s="1"/>
  <c r="F2114" i="2"/>
  <c r="B2114" i="2"/>
  <c r="C2114" i="2" s="1"/>
  <c r="F2113" i="2"/>
  <c r="B2113" i="2"/>
  <c r="C2113" i="2" s="1"/>
  <c r="F2112" i="2"/>
  <c r="B2112" i="2"/>
  <c r="C2112" i="2" s="1"/>
  <c r="F2111" i="2"/>
  <c r="B2111" i="2"/>
  <c r="C2111" i="2" s="1"/>
  <c r="F2110" i="2"/>
  <c r="B2110" i="2"/>
  <c r="C2110" i="2" s="1"/>
  <c r="F2109" i="2"/>
  <c r="B2109" i="2"/>
  <c r="C2109" i="2" s="1"/>
  <c r="F2108" i="2"/>
  <c r="B2108" i="2"/>
  <c r="C2108" i="2" s="1"/>
  <c r="F2107" i="2"/>
  <c r="B2107" i="2"/>
  <c r="C2107" i="2" s="1"/>
  <c r="F2106" i="2"/>
  <c r="B2106" i="2"/>
  <c r="C2106" i="2" s="1"/>
  <c r="F2105" i="2"/>
  <c r="B2105" i="2"/>
  <c r="C2105" i="2" s="1"/>
  <c r="F2104" i="2"/>
  <c r="B2104" i="2"/>
  <c r="C2104" i="2" s="1"/>
  <c r="F2103" i="2"/>
  <c r="B2103" i="2"/>
  <c r="C2103" i="2" s="1"/>
  <c r="F2102" i="2"/>
  <c r="B2102" i="2"/>
  <c r="C2102" i="2" s="1"/>
  <c r="F2101" i="2"/>
  <c r="B2101" i="2"/>
  <c r="C2101" i="2" s="1"/>
  <c r="F2100" i="2"/>
  <c r="B2100" i="2"/>
  <c r="C2100" i="2" s="1"/>
  <c r="F2099" i="2"/>
  <c r="B2099" i="2"/>
  <c r="C2099" i="2" s="1"/>
  <c r="F2098" i="2"/>
  <c r="B2098" i="2"/>
  <c r="C2098" i="2" s="1"/>
  <c r="F2097" i="2"/>
  <c r="B2097" i="2"/>
  <c r="C2097" i="2" s="1"/>
  <c r="F2096" i="2"/>
  <c r="B2096" i="2"/>
  <c r="C2096" i="2" s="1"/>
  <c r="F2095" i="2"/>
  <c r="B2095" i="2"/>
  <c r="C2095" i="2" s="1"/>
  <c r="F2094" i="2"/>
  <c r="B2094" i="2"/>
  <c r="C2094" i="2" s="1"/>
  <c r="F2093" i="2"/>
  <c r="B2093" i="2"/>
  <c r="C2093" i="2" s="1"/>
  <c r="F2092" i="2"/>
  <c r="B2092" i="2"/>
  <c r="C2092" i="2" s="1"/>
  <c r="F2091" i="2"/>
  <c r="B2091" i="2"/>
  <c r="C2091" i="2" s="1"/>
  <c r="F2090" i="2"/>
  <c r="B2090" i="2"/>
  <c r="C2090" i="2" s="1"/>
  <c r="F2089" i="2"/>
  <c r="B2089" i="2"/>
  <c r="C2089" i="2" s="1"/>
  <c r="F2088" i="2"/>
  <c r="B2088" i="2"/>
  <c r="C2088" i="2" s="1"/>
  <c r="F2087" i="2"/>
  <c r="B2087" i="2"/>
  <c r="C2087" i="2" s="1"/>
  <c r="F2086" i="2"/>
  <c r="B2086" i="2"/>
  <c r="C2086" i="2" s="1"/>
  <c r="F2085" i="2"/>
  <c r="B2085" i="2"/>
  <c r="C2085" i="2" s="1"/>
  <c r="F2084" i="2"/>
  <c r="B2084" i="2"/>
  <c r="C2084" i="2" s="1"/>
  <c r="F2083" i="2"/>
  <c r="B2083" i="2"/>
  <c r="C2083" i="2" s="1"/>
  <c r="F2082" i="2"/>
  <c r="B2082" i="2"/>
  <c r="C2082" i="2" s="1"/>
  <c r="F2081" i="2"/>
  <c r="B2081" i="2"/>
  <c r="C2081" i="2" s="1"/>
  <c r="F2080" i="2"/>
  <c r="B2080" i="2"/>
  <c r="C2080" i="2" s="1"/>
  <c r="F2079" i="2"/>
  <c r="B2079" i="2"/>
  <c r="C2079" i="2" s="1"/>
  <c r="F2078" i="2"/>
  <c r="B2078" i="2"/>
  <c r="C2078" i="2" s="1"/>
  <c r="F2077" i="2"/>
  <c r="B2077" i="2"/>
  <c r="C2077" i="2" s="1"/>
  <c r="F2076" i="2"/>
  <c r="B2076" i="2"/>
  <c r="C2076" i="2" s="1"/>
  <c r="F2075" i="2"/>
  <c r="B2075" i="2"/>
  <c r="C2075" i="2" s="1"/>
  <c r="F2074" i="2"/>
  <c r="B2074" i="2"/>
  <c r="C2074" i="2" s="1"/>
  <c r="F2073" i="2"/>
  <c r="B2073" i="2"/>
  <c r="C2073" i="2" s="1"/>
  <c r="F2072" i="2"/>
  <c r="B2072" i="2"/>
  <c r="C2072" i="2" s="1"/>
  <c r="F2071" i="2"/>
  <c r="B2071" i="2"/>
  <c r="C2071" i="2" s="1"/>
  <c r="F2070" i="2"/>
  <c r="B2070" i="2"/>
  <c r="C2070" i="2" s="1"/>
  <c r="F2069" i="2"/>
  <c r="B2069" i="2"/>
  <c r="C2069" i="2" s="1"/>
  <c r="F2068" i="2"/>
  <c r="B2068" i="2"/>
  <c r="C2068" i="2" s="1"/>
  <c r="F2067" i="2"/>
  <c r="B2067" i="2"/>
  <c r="C2067" i="2" s="1"/>
  <c r="F2066" i="2"/>
  <c r="B2066" i="2"/>
  <c r="C2066" i="2" s="1"/>
  <c r="F2065" i="2"/>
  <c r="B2065" i="2"/>
  <c r="C2065" i="2" s="1"/>
  <c r="F2064" i="2"/>
  <c r="B2064" i="2"/>
  <c r="C2064" i="2" s="1"/>
  <c r="F2063" i="2"/>
  <c r="B2063" i="2"/>
  <c r="C2063" i="2" s="1"/>
  <c r="F2062" i="2"/>
  <c r="B2062" i="2"/>
  <c r="C2062" i="2" s="1"/>
  <c r="F2061" i="2"/>
  <c r="B2061" i="2"/>
  <c r="C2061" i="2" s="1"/>
  <c r="F2060" i="2"/>
  <c r="B2060" i="2"/>
  <c r="C2060" i="2" s="1"/>
  <c r="F2059" i="2"/>
  <c r="B2059" i="2"/>
  <c r="C2059" i="2" s="1"/>
  <c r="F2058" i="2"/>
  <c r="B2058" i="2"/>
  <c r="C2058" i="2" s="1"/>
  <c r="F2057" i="2"/>
  <c r="B2057" i="2"/>
  <c r="C2057" i="2" s="1"/>
  <c r="F2056" i="2"/>
  <c r="B2056" i="2"/>
  <c r="C2056" i="2" s="1"/>
  <c r="F2055" i="2"/>
  <c r="B2055" i="2"/>
  <c r="C2055" i="2" s="1"/>
  <c r="F2054" i="2"/>
  <c r="B2054" i="2"/>
  <c r="C2054" i="2" s="1"/>
  <c r="F2053" i="2"/>
  <c r="B2053" i="2"/>
  <c r="C2053" i="2" s="1"/>
  <c r="F2052" i="2"/>
  <c r="B2052" i="2"/>
  <c r="C2052" i="2" s="1"/>
  <c r="F2051" i="2"/>
  <c r="B2051" i="2"/>
  <c r="C2051" i="2" s="1"/>
  <c r="F2050" i="2"/>
  <c r="B2050" i="2"/>
  <c r="C2050" i="2" s="1"/>
  <c r="F2049" i="2"/>
  <c r="B2049" i="2"/>
  <c r="C2049" i="2" s="1"/>
  <c r="F2048" i="2"/>
  <c r="B2048" i="2"/>
  <c r="C2048" i="2" s="1"/>
  <c r="F2047" i="2"/>
  <c r="B2047" i="2"/>
  <c r="C2047" i="2" s="1"/>
  <c r="F2046" i="2"/>
  <c r="B2046" i="2"/>
  <c r="C2046" i="2" s="1"/>
  <c r="F2045" i="2"/>
  <c r="B2045" i="2"/>
  <c r="C2045" i="2" s="1"/>
  <c r="F2044" i="2"/>
  <c r="B2044" i="2"/>
  <c r="C2044" i="2" s="1"/>
  <c r="F2043" i="2"/>
  <c r="B2043" i="2"/>
  <c r="C2043" i="2" s="1"/>
  <c r="F2042" i="2"/>
  <c r="B2042" i="2"/>
  <c r="C2042" i="2" s="1"/>
  <c r="F2041" i="2"/>
  <c r="B2041" i="2"/>
  <c r="C2041" i="2" s="1"/>
  <c r="F2040" i="2"/>
  <c r="B2040" i="2"/>
  <c r="C2040" i="2" s="1"/>
  <c r="F2039" i="2"/>
  <c r="B2039" i="2"/>
  <c r="C2039" i="2" s="1"/>
  <c r="F2038" i="2"/>
  <c r="B2038" i="2"/>
  <c r="C2038" i="2" s="1"/>
  <c r="F2037" i="2"/>
  <c r="B2037" i="2"/>
  <c r="C2037" i="2" s="1"/>
  <c r="F2036" i="2"/>
  <c r="B2036" i="2"/>
  <c r="C2036" i="2" s="1"/>
  <c r="F2035" i="2"/>
  <c r="B2035" i="2"/>
  <c r="C2035" i="2" s="1"/>
  <c r="F2034" i="2"/>
  <c r="B2034" i="2"/>
  <c r="C2034" i="2" s="1"/>
  <c r="F2033" i="2"/>
  <c r="B2033" i="2"/>
  <c r="C2033" i="2" s="1"/>
  <c r="F2032" i="2"/>
  <c r="B2032" i="2"/>
  <c r="C2032" i="2" s="1"/>
  <c r="F2031" i="2"/>
  <c r="B2031" i="2"/>
  <c r="C2031" i="2" s="1"/>
  <c r="F2030" i="2"/>
  <c r="B2030" i="2"/>
  <c r="C2030" i="2" s="1"/>
  <c r="F2029" i="2"/>
  <c r="B2029" i="2"/>
  <c r="C2029" i="2" s="1"/>
  <c r="F2028" i="2"/>
  <c r="B2028" i="2"/>
  <c r="C2028" i="2" s="1"/>
  <c r="F2027" i="2"/>
  <c r="B2027" i="2"/>
  <c r="C2027" i="2" s="1"/>
  <c r="F2026" i="2"/>
  <c r="B2026" i="2"/>
  <c r="C2026" i="2" s="1"/>
  <c r="F2025" i="2"/>
  <c r="B2025" i="2"/>
  <c r="C2025" i="2" s="1"/>
  <c r="F2024" i="2"/>
  <c r="B2024" i="2"/>
  <c r="C2024" i="2" s="1"/>
  <c r="F2023" i="2"/>
  <c r="B2023" i="2"/>
  <c r="C2023" i="2" s="1"/>
  <c r="F2022" i="2"/>
  <c r="B2022" i="2"/>
  <c r="C2022" i="2" s="1"/>
  <c r="F2021" i="2"/>
  <c r="B2021" i="2"/>
  <c r="C2021" i="2" s="1"/>
  <c r="F2020" i="2"/>
  <c r="B2020" i="2"/>
  <c r="C2020" i="2" s="1"/>
  <c r="F2019" i="2"/>
  <c r="B2019" i="2"/>
  <c r="C2019" i="2" s="1"/>
  <c r="F2018" i="2"/>
  <c r="B2018" i="2"/>
  <c r="C2018" i="2" s="1"/>
  <c r="F2017" i="2"/>
  <c r="B2017" i="2"/>
  <c r="C2017" i="2" s="1"/>
  <c r="F2016" i="2"/>
  <c r="B2016" i="2"/>
  <c r="C2016" i="2" s="1"/>
  <c r="F2015" i="2"/>
  <c r="B2015" i="2"/>
  <c r="C2015" i="2" s="1"/>
  <c r="F2014" i="2"/>
  <c r="B2014" i="2"/>
  <c r="C2014" i="2" s="1"/>
  <c r="F2013" i="2"/>
  <c r="B2013" i="2"/>
  <c r="C2013" i="2" s="1"/>
  <c r="F2012" i="2"/>
  <c r="B2012" i="2"/>
  <c r="C2012" i="2" s="1"/>
  <c r="F2011" i="2"/>
  <c r="B2011" i="2"/>
  <c r="C2011" i="2" s="1"/>
  <c r="F2010" i="2"/>
  <c r="B2010" i="2"/>
  <c r="C2010" i="2" s="1"/>
  <c r="F2009" i="2"/>
  <c r="B2009" i="2"/>
  <c r="C2009" i="2" s="1"/>
  <c r="F2008" i="2"/>
  <c r="B2008" i="2"/>
  <c r="C2008" i="2" s="1"/>
  <c r="F2007" i="2"/>
  <c r="B2007" i="2"/>
  <c r="C2007" i="2" s="1"/>
  <c r="F2006" i="2"/>
  <c r="B2006" i="2"/>
  <c r="C2006" i="2" s="1"/>
  <c r="F2005" i="2"/>
  <c r="B2005" i="2"/>
  <c r="C2005" i="2" s="1"/>
  <c r="F2004" i="2"/>
  <c r="B2004" i="2"/>
  <c r="C2004" i="2" s="1"/>
  <c r="F2003" i="2"/>
  <c r="B2003" i="2"/>
  <c r="C2003" i="2" s="1"/>
  <c r="F2002" i="2"/>
  <c r="B2002" i="2"/>
  <c r="C2002" i="2" s="1"/>
  <c r="F2001" i="2"/>
  <c r="B2001" i="2"/>
  <c r="C2001" i="2" s="1"/>
  <c r="F2000" i="2"/>
  <c r="B2000" i="2"/>
  <c r="C2000" i="2" s="1"/>
  <c r="F1999" i="2"/>
  <c r="B1999" i="2"/>
  <c r="C1999" i="2" s="1"/>
  <c r="F1998" i="2"/>
  <c r="B1998" i="2"/>
  <c r="C1998" i="2" s="1"/>
  <c r="F1997" i="2"/>
  <c r="B1997" i="2"/>
  <c r="C1997" i="2" s="1"/>
  <c r="F1996" i="2"/>
  <c r="B1996" i="2"/>
  <c r="C1996" i="2" s="1"/>
  <c r="F1995" i="2"/>
  <c r="B1995" i="2"/>
  <c r="C1995" i="2" s="1"/>
  <c r="F1994" i="2"/>
  <c r="B1994" i="2"/>
  <c r="C1994" i="2" s="1"/>
  <c r="F1993" i="2"/>
  <c r="B1993" i="2"/>
  <c r="C1993" i="2" s="1"/>
  <c r="F1992" i="2"/>
  <c r="B1992" i="2"/>
  <c r="C1992" i="2" s="1"/>
  <c r="F1991" i="2"/>
  <c r="B1991" i="2"/>
  <c r="C1991" i="2" s="1"/>
  <c r="F1990" i="2"/>
  <c r="B1990" i="2"/>
  <c r="C1990" i="2" s="1"/>
  <c r="F1989" i="2"/>
  <c r="B1989" i="2"/>
  <c r="C1989" i="2" s="1"/>
  <c r="F1988" i="2"/>
  <c r="B1988" i="2"/>
  <c r="C1988" i="2" s="1"/>
  <c r="F1987" i="2"/>
  <c r="B1987" i="2"/>
  <c r="C1987" i="2" s="1"/>
  <c r="F1986" i="2"/>
  <c r="B1986" i="2"/>
  <c r="C1986" i="2" s="1"/>
  <c r="F1985" i="2"/>
  <c r="B1985" i="2"/>
  <c r="C1985" i="2" s="1"/>
  <c r="F1984" i="2"/>
  <c r="B1984" i="2"/>
  <c r="C1984" i="2" s="1"/>
  <c r="F1983" i="2"/>
  <c r="B1983" i="2"/>
  <c r="C1983" i="2" s="1"/>
  <c r="F1982" i="2"/>
  <c r="B1982" i="2"/>
  <c r="C1982" i="2" s="1"/>
  <c r="F1981" i="2"/>
  <c r="B1981" i="2"/>
  <c r="C1981" i="2" s="1"/>
  <c r="F1980" i="2"/>
  <c r="B1980" i="2"/>
  <c r="C1980" i="2" s="1"/>
  <c r="F1979" i="2"/>
  <c r="B1979" i="2"/>
  <c r="C1979" i="2" s="1"/>
  <c r="F1978" i="2"/>
  <c r="B1978" i="2"/>
  <c r="C1978" i="2" s="1"/>
  <c r="F1977" i="2"/>
  <c r="B1977" i="2"/>
  <c r="C1977" i="2" s="1"/>
  <c r="F1976" i="2"/>
  <c r="B1976" i="2"/>
  <c r="C1976" i="2" s="1"/>
  <c r="F1975" i="2"/>
  <c r="B1975" i="2"/>
  <c r="C1975" i="2" s="1"/>
  <c r="F1974" i="2"/>
  <c r="B1974" i="2"/>
  <c r="C1974" i="2" s="1"/>
  <c r="F1973" i="2"/>
  <c r="B1973" i="2"/>
  <c r="C1973" i="2" s="1"/>
  <c r="F1972" i="2"/>
  <c r="B1972" i="2"/>
  <c r="C1972" i="2" s="1"/>
  <c r="F1971" i="2"/>
  <c r="B1971" i="2"/>
  <c r="C1971" i="2" s="1"/>
  <c r="F1970" i="2"/>
  <c r="B1970" i="2"/>
  <c r="C1970" i="2" s="1"/>
  <c r="F1969" i="2"/>
  <c r="B1969" i="2"/>
  <c r="C1969" i="2" s="1"/>
  <c r="F1968" i="2"/>
  <c r="B1968" i="2"/>
  <c r="C1968" i="2" s="1"/>
  <c r="F1967" i="2"/>
  <c r="B1967" i="2"/>
  <c r="C1967" i="2" s="1"/>
  <c r="F1966" i="2"/>
  <c r="B1966" i="2"/>
  <c r="C1966" i="2" s="1"/>
  <c r="F1965" i="2"/>
  <c r="B1965" i="2"/>
  <c r="C1965" i="2" s="1"/>
  <c r="F1964" i="2"/>
  <c r="B1964" i="2"/>
  <c r="C1964" i="2" s="1"/>
  <c r="F1963" i="2"/>
  <c r="B1963" i="2"/>
  <c r="C1963" i="2" s="1"/>
  <c r="F1962" i="2"/>
  <c r="B1962" i="2"/>
  <c r="C1962" i="2" s="1"/>
  <c r="F1961" i="2"/>
  <c r="B1961" i="2"/>
  <c r="C1961" i="2" s="1"/>
  <c r="F1960" i="2"/>
  <c r="B1960" i="2"/>
  <c r="C1960" i="2" s="1"/>
  <c r="F1959" i="2"/>
  <c r="B1959" i="2"/>
  <c r="C1959" i="2" s="1"/>
  <c r="F1958" i="2"/>
  <c r="B1958" i="2"/>
  <c r="C1958" i="2" s="1"/>
  <c r="F1957" i="2"/>
  <c r="B1957" i="2"/>
  <c r="C1957" i="2" s="1"/>
  <c r="F1956" i="2"/>
  <c r="B1956" i="2"/>
  <c r="C1956" i="2" s="1"/>
  <c r="F1955" i="2"/>
  <c r="B1955" i="2"/>
  <c r="C1955" i="2" s="1"/>
  <c r="F1954" i="2"/>
  <c r="B1954" i="2"/>
  <c r="C1954" i="2" s="1"/>
  <c r="F1953" i="2"/>
  <c r="B1953" i="2"/>
  <c r="C1953" i="2" s="1"/>
  <c r="F1952" i="2"/>
  <c r="B1952" i="2"/>
  <c r="C1952" i="2" s="1"/>
  <c r="F1951" i="2"/>
  <c r="B1951" i="2"/>
  <c r="C1951" i="2" s="1"/>
  <c r="F1950" i="2"/>
  <c r="B1950" i="2"/>
  <c r="C1950" i="2" s="1"/>
  <c r="F1949" i="2"/>
  <c r="B1949" i="2"/>
  <c r="C1949" i="2" s="1"/>
  <c r="F1948" i="2"/>
  <c r="B1948" i="2"/>
  <c r="C1948" i="2" s="1"/>
  <c r="F1947" i="2"/>
  <c r="B1947" i="2"/>
  <c r="C1947" i="2" s="1"/>
  <c r="F1946" i="2"/>
  <c r="B1946" i="2"/>
  <c r="C1946" i="2" s="1"/>
  <c r="F1945" i="2"/>
  <c r="B1945" i="2"/>
  <c r="C1945" i="2" s="1"/>
  <c r="F1944" i="2"/>
  <c r="B1944" i="2"/>
  <c r="C1944" i="2" s="1"/>
  <c r="F1943" i="2"/>
  <c r="B1943" i="2"/>
  <c r="C1943" i="2" s="1"/>
  <c r="F1942" i="2"/>
  <c r="B1942" i="2"/>
  <c r="C1942" i="2" s="1"/>
  <c r="F1941" i="2"/>
  <c r="B1941" i="2"/>
  <c r="C1941" i="2" s="1"/>
  <c r="F1940" i="2"/>
  <c r="B1940" i="2"/>
  <c r="C1940" i="2" s="1"/>
  <c r="F1939" i="2"/>
  <c r="B1939" i="2"/>
  <c r="C1939" i="2" s="1"/>
  <c r="F1938" i="2"/>
  <c r="B1938" i="2"/>
  <c r="C1938" i="2" s="1"/>
  <c r="F1937" i="2"/>
  <c r="B1937" i="2"/>
  <c r="C1937" i="2" s="1"/>
  <c r="F1936" i="2"/>
  <c r="B1936" i="2"/>
  <c r="C1936" i="2" s="1"/>
  <c r="F1935" i="2"/>
  <c r="B1935" i="2"/>
  <c r="C1935" i="2" s="1"/>
  <c r="F1934" i="2"/>
  <c r="B1934" i="2"/>
  <c r="C1934" i="2" s="1"/>
  <c r="F1933" i="2"/>
  <c r="B1933" i="2"/>
  <c r="C1933" i="2" s="1"/>
  <c r="F1932" i="2"/>
  <c r="B1932" i="2"/>
  <c r="C1932" i="2" s="1"/>
  <c r="F1931" i="2"/>
  <c r="B1931" i="2"/>
  <c r="C1931" i="2" s="1"/>
  <c r="F1930" i="2"/>
  <c r="B1930" i="2"/>
  <c r="C1930" i="2" s="1"/>
  <c r="F1929" i="2"/>
  <c r="B1929" i="2"/>
  <c r="C1929" i="2" s="1"/>
  <c r="F1928" i="2"/>
  <c r="B1928" i="2"/>
  <c r="C1928" i="2" s="1"/>
  <c r="F1927" i="2"/>
  <c r="B1927" i="2"/>
  <c r="C1927" i="2" s="1"/>
  <c r="F1926" i="2"/>
  <c r="B1926" i="2"/>
  <c r="C1926" i="2" s="1"/>
  <c r="F1925" i="2"/>
  <c r="B1925" i="2"/>
  <c r="C1925" i="2" s="1"/>
  <c r="F1924" i="2"/>
  <c r="B1924" i="2"/>
  <c r="C1924" i="2" s="1"/>
  <c r="F1923" i="2"/>
  <c r="B1923" i="2"/>
  <c r="C1923" i="2" s="1"/>
  <c r="F1922" i="2"/>
  <c r="B1922" i="2"/>
  <c r="C1922" i="2" s="1"/>
  <c r="F1921" i="2"/>
  <c r="B1921" i="2"/>
  <c r="C1921" i="2" s="1"/>
  <c r="F1920" i="2"/>
  <c r="B1920" i="2"/>
  <c r="C1920" i="2" s="1"/>
  <c r="F1919" i="2"/>
  <c r="B1919" i="2"/>
  <c r="C1919" i="2" s="1"/>
  <c r="F1918" i="2"/>
  <c r="B1918" i="2"/>
  <c r="C1918" i="2" s="1"/>
  <c r="F1917" i="2"/>
  <c r="B1917" i="2"/>
  <c r="C1917" i="2" s="1"/>
  <c r="F1916" i="2"/>
  <c r="B1916" i="2"/>
  <c r="C1916" i="2" s="1"/>
  <c r="F1915" i="2"/>
  <c r="B1915" i="2"/>
  <c r="C1915" i="2" s="1"/>
  <c r="F1914" i="2"/>
  <c r="B1914" i="2"/>
  <c r="C1914" i="2" s="1"/>
  <c r="F1913" i="2"/>
  <c r="B1913" i="2"/>
  <c r="C1913" i="2" s="1"/>
  <c r="F1912" i="2"/>
  <c r="B1912" i="2"/>
  <c r="C1912" i="2" s="1"/>
  <c r="F1911" i="2"/>
  <c r="B1911" i="2"/>
  <c r="C1911" i="2" s="1"/>
  <c r="F1910" i="2"/>
  <c r="B1910" i="2"/>
  <c r="C1910" i="2" s="1"/>
  <c r="F1909" i="2"/>
  <c r="B1909" i="2"/>
  <c r="C1909" i="2" s="1"/>
  <c r="F1908" i="2"/>
  <c r="B1908" i="2"/>
  <c r="C1908" i="2" s="1"/>
  <c r="F1907" i="2"/>
  <c r="B1907" i="2"/>
  <c r="C1907" i="2" s="1"/>
  <c r="F1906" i="2"/>
  <c r="B1906" i="2"/>
  <c r="C1906" i="2" s="1"/>
  <c r="F1905" i="2"/>
  <c r="B1905" i="2"/>
  <c r="C1905" i="2" s="1"/>
  <c r="F1904" i="2"/>
  <c r="B1904" i="2"/>
  <c r="C1904" i="2" s="1"/>
  <c r="F1903" i="2"/>
  <c r="B1903" i="2"/>
  <c r="C1903" i="2" s="1"/>
  <c r="F1902" i="2"/>
  <c r="B1902" i="2"/>
  <c r="C1902" i="2" s="1"/>
  <c r="F1901" i="2"/>
  <c r="B1901" i="2"/>
  <c r="C1901" i="2" s="1"/>
  <c r="F1900" i="2"/>
  <c r="B1900" i="2"/>
  <c r="C1900" i="2" s="1"/>
  <c r="F1899" i="2"/>
  <c r="B1899" i="2"/>
  <c r="C1899" i="2" s="1"/>
  <c r="F1898" i="2"/>
  <c r="B1898" i="2"/>
  <c r="C1898" i="2" s="1"/>
  <c r="F1897" i="2"/>
  <c r="B1897" i="2"/>
  <c r="C1897" i="2" s="1"/>
  <c r="F1896" i="2"/>
  <c r="B1896" i="2"/>
  <c r="C1896" i="2" s="1"/>
  <c r="F1895" i="2"/>
  <c r="B1895" i="2"/>
  <c r="C1895" i="2" s="1"/>
  <c r="F1894" i="2"/>
  <c r="B1894" i="2"/>
  <c r="C1894" i="2" s="1"/>
  <c r="F1893" i="2"/>
  <c r="B1893" i="2"/>
  <c r="C1893" i="2" s="1"/>
  <c r="F1892" i="2"/>
  <c r="B1892" i="2"/>
  <c r="C1892" i="2" s="1"/>
  <c r="F1891" i="2"/>
  <c r="B1891" i="2"/>
  <c r="C1891" i="2" s="1"/>
  <c r="F1890" i="2"/>
  <c r="G1890" i="2" s="1"/>
  <c r="B1890" i="2"/>
  <c r="C1890" i="2" s="1"/>
  <c r="F1889" i="2"/>
  <c r="G1889" i="2" s="1"/>
  <c r="B1889" i="2"/>
  <c r="C1889" i="2" s="1"/>
  <c r="F1888" i="2"/>
  <c r="G1888" i="2" s="1"/>
  <c r="B1888" i="2"/>
  <c r="C1888" i="2" s="1"/>
  <c r="F1887" i="2"/>
  <c r="G1887" i="2" s="1"/>
  <c r="B1887" i="2"/>
  <c r="C1887" i="2" s="1"/>
  <c r="F1886" i="2"/>
  <c r="G1886" i="2" s="1"/>
  <c r="B1886" i="2"/>
  <c r="C1886" i="2" s="1"/>
  <c r="F1885" i="2"/>
  <c r="G1885" i="2" s="1"/>
  <c r="B1885" i="2"/>
  <c r="C1885" i="2" s="1"/>
  <c r="F1884" i="2"/>
  <c r="G1884" i="2" s="1"/>
  <c r="B1884" i="2"/>
  <c r="C1884" i="2" s="1"/>
  <c r="F1883" i="2"/>
  <c r="G1883" i="2" s="1"/>
  <c r="B1883" i="2"/>
  <c r="C1883" i="2" s="1"/>
  <c r="F1882" i="2"/>
  <c r="G1882" i="2" s="1"/>
  <c r="B1882" i="2"/>
  <c r="C1882" i="2" s="1"/>
  <c r="F1881" i="2"/>
  <c r="G1881" i="2" s="1"/>
  <c r="B1881" i="2"/>
  <c r="C1881" i="2" s="1"/>
  <c r="F1880" i="2"/>
  <c r="G1880" i="2" s="1"/>
  <c r="B1880" i="2"/>
  <c r="C1880" i="2" s="1"/>
  <c r="F1879" i="2"/>
  <c r="G1879" i="2" s="1"/>
  <c r="B1879" i="2"/>
  <c r="C1879" i="2" s="1"/>
  <c r="F1878" i="2"/>
  <c r="G1878" i="2" s="1"/>
  <c r="B1878" i="2"/>
  <c r="C1878" i="2" s="1"/>
  <c r="F1877" i="2"/>
  <c r="G1877" i="2" s="1"/>
  <c r="B1877" i="2"/>
  <c r="C1877" i="2" s="1"/>
  <c r="F1876" i="2"/>
  <c r="G1876" i="2" s="1"/>
  <c r="B1876" i="2"/>
  <c r="C1876" i="2" s="1"/>
  <c r="F1875" i="2"/>
  <c r="G1875" i="2" s="1"/>
  <c r="B1875" i="2"/>
  <c r="C1875" i="2" s="1"/>
  <c r="F1874" i="2"/>
  <c r="G1874" i="2" s="1"/>
  <c r="B1874" i="2"/>
  <c r="C1874" i="2" s="1"/>
  <c r="F1873" i="2"/>
  <c r="G1873" i="2" s="1"/>
  <c r="B1873" i="2"/>
  <c r="C1873" i="2" s="1"/>
  <c r="F1872" i="2"/>
  <c r="G1872" i="2" s="1"/>
  <c r="B1872" i="2"/>
  <c r="C1872" i="2" s="1"/>
  <c r="F1871" i="2"/>
  <c r="G1871" i="2" s="1"/>
  <c r="B1871" i="2"/>
  <c r="C1871" i="2" s="1"/>
  <c r="F1870" i="2"/>
  <c r="G1870" i="2" s="1"/>
  <c r="B1870" i="2"/>
  <c r="C1870" i="2" s="1"/>
  <c r="F1869" i="2"/>
  <c r="G1869" i="2" s="1"/>
  <c r="B1869" i="2"/>
  <c r="C1869" i="2" s="1"/>
  <c r="F1868" i="2"/>
  <c r="G1868" i="2" s="1"/>
  <c r="B1868" i="2"/>
  <c r="C1868" i="2" s="1"/>
  <c r="F1867" i="2"/>
  <c r="G1867" i="2" s="1"/>
  <c r="B1867" i="2"/>
  <c r="C1867" i="2" s="1"/>
  <c r="F1866" i="2"/>
  <c r="G1866" i="2" s="1"/>
  <c r="B1866" i="2"/>
  <c r="C1866" i="2" s="1"/>
  <c r="F1865" i="2"/>
  <c r="G1865" i="2" s="1"/>
  <c r="B1865" i="2"/>
  <c r="C1865" i="2" s="1"/>
  <c r="F1864" i="2"/>
  <c r="G1864" i="2" s="1"/>
  <c r="B1864" i="2"/>
  <c r="C1864" i="2" s="1"/>
  <c r="F1863" i="2"/>
  <c r="G1863" i="2" s="1"/>
  <c r="B1863" i="2"/>
  <c r="C1863" i="2" s="1"/>
  <c r="F1862" i="2"/>
  <c r="G1862" i="2" s="1"/>
  <c r="B1862" i="2"/>
  <c r="C1862" i="2" s="1"/>
  <c r="F1861" i="2"/>
  <c r="G1861" i="2" s="1"/>
  <c r="B1861" i="2"/>
  <c r="C1861" i="2" s="1"/>
  <c r="F1860" i="2"/>
  <c r="B1860" i="2"/>
  <c r="C1860" i="2" s="1"/>
  <c r="F1859" i="2"/>
  <c r="B1859" i="2"/>
  <c r="C1859" i="2" s="1"/>
  <c r="F1858" i="2"/>
  <c r="B1858" i="2"/>
  <c r="C1858" i="2" s="1"/>
  <c r="F1857" i="2"/>
  <c r="B1857" i="2"/>
  <c r="C1857" i="2" s="1"/>
  <c r="F1856" i="2"/>
  <c r="B1856" i="2"/>
  <c r="C1856" i="2" s="1"/>
  <c r="F1855" i="2"/>
  <c r="B1855" i="2"/>
  <c r="C1855" i="2" s="1"/>
  <c r="F1854" i="2"/>
  <c r="B1854" i="2"/>
  <c r="C1854" i="2" s="1"/>
  <c r="F1853" i="2"/>
  <c r="B1853" i="2"/>
  <c r="C1853" i="2" s="1"/>
  <c r="F1852" i="2"/>
  <c r="B1852" i="2"/>
  <c r="C1852" i="2" s="1"/>
  <c r="F1851" i="2"/>
  <c r="B1851" i="2"/>
  <c r="C1851" i="2" s="1"/>
  <c r="F1850" i="2"/>
  <c r="B1850" i="2"/>
  <c r="C1850" i="2" s="1"/>
  <c r="F1849" i="2"/>
  <c r="B1849" i="2"/>
  <c r="C1849" i="2" s="1"/>
  <c r="F1848" i="2"/>
  <c r="B1848" i="2"/>
  <c r="C1848" i="2" s="1"/>
  <c r="F1847" i="2"/>
  <c r="B1847" i="2"/>
  <c r="C1847" i="2" s="1"/>
  <c r="F1846" i="2"/>
  <c r="B1846" i="2"/>
  <c r="C1846" i="2" s="1"/>
  <c r="F1845" i="2"/>
  <c r="B1845" i="2"/>
  <c r="C1845" i="2" s="1"/>
  <c r="F1844" i="2"/>
  <c r="B1844" i="2"/>
  <c r="C1844" i="2" s="1"/>
  <c r="F1843" i="2"/>
  <c r="B1843" i="2"/>
  <c r="C1843" i="2" s="1"/>
  <c r="F1842" i="2"/>
  <c r="B1842" i="2"/>
  <c r="C1842" i="2" s="1"/>
  <c r="F1841" i="2"/>
  <c r="B1841" i="2"/>
  <c r="C1841" i="2" s="1"/>
  <c r="F1840" i="2"/>
  <c r="B1840" i="2"/>
  <c r="C1840" i="2" s="1"/>
  <c r="F1839" i="2"/>
  <c r="B1839" i="2"/>
  <c r="C1839" i="2" s="1"/>
  <c r="F1838" i="2"/>
  <c r="B1838" i="2"/>
  <c r="C1838" i="2" s="1"/>
  <c r="F1837" i="2"/>
  <c r="B1837" i="2"/>
  <c r="C1837" i="2" s="1"/>
  <c r="F1836" i="2"/>
  <c r="B1836" i="2"/>
  <c r="C1836" i="2" s="1"/>
  <c r="F1835" i="2"/>
  <c r="B1835" i="2"/>
  <c r="C1835" i="2" s="1"/>
  <c r="F1834" i="2"/>
  <c r="B1834" i="2"/>
  <c r="C1834" i="2" s="1"/>
  <c r="F1833" i="2"/>
  <c r="B1833" i="2"/>
  <c r="C1833" i="2" s="1"/>
  <c r="F1832" i="2"/>
  <c r="B1832" i="2"/>
  <c r="C1832" i="2" s="1"/>
  <c r="F1831" i="2"/>
  <c r="B1831" i="2"/>
  <c r="C1831" i="2" s="1"/>
  <c r="F1830" i="2"/>
  <c r="B1830" i="2"/>
  <c r="C1830" i="2" s="1"/>
  <c r="F1829" i="2"/>
  <c r="B1829" i="2"/>
  <c r="C1829" i="2" s="1"/>
  <c r="F1828" i="2"/>
  <c r="B1828" i="2"/>
  <c r="C1828" i="2" s="1"/>
  <c r="F1827" i="2"/>
  <c r="B1827" i="2"/>
  <c r="C1827" i="2" s="1"/>
  <c r="F1826" i="2"/>
  <c r="B1826" i="2"/>
  <c r="C1826" i="2" s="1"/>
  <c r="F1825" i="2"/>
  <c r="B1825" i="2"/>
  <c r="C1825" i="2" s="1"/>
  <c r="F1824" i="2"/>
  <c r="B1824" i="2"/>
  <c r="C1824" i="2" s="1"/>
  <c r="F1823" i="2"/>
  <c r="B1823" i="2"/>
  <c r="C1823" i="2" s="1"/>
  <c r="F1822" i="2"/>
  <c r="B1822" i="2"/>
  <c r="C1822" i="2" s="1"/>
  <c r="F1821" i="2"/>
  <c r="B1821" i="2"/>
  <c r="C1821" i="2" s="1"/>
  <c r="F1820" i="2"/>
  <c r="B1820" i="2"/>
  <c r="C1820" i="2" s="1"/>
  <c r="F1819" i="2"/>
  <c r="B1819" i="2"/>
  <c r="C1819" i="2" s="1"/>
  <c r="F1818" i="2"/>
  <c r="B1818" i="2"/>
  <c r="C1818" i="2" s="1"/>
  <c r="F1817" i="2"/>
  <c r="B1817" i="2"/>
  <c r="C1817" i="2" s="1"/>
  <c r="F1816" i="2"/>
  <c r="B1816" i="2"/>
  <c r="C1816" i="2" s="1"/>
  <c r="F1815" i="2"/>
  <c r="B1815" i="2"/>
  <c r="C1815" i="2" s="1"/>
  <c r="F1814" i="2"/>
  <c r="B1814" i="2"/>
  <c r="C1814" i="2" s="1"/>
  <c r="F1813" i="2"/>
  <c r="B1813" i="2"/>
  <c r="C1813" i="2" s="1"/>
  <c r="F1812" i="2"/>
  <c r="B1812" i="2"/>
  <c r="C1812" i="2" s="1"/>
  <c r="F1811" i="2"/>
  <c r="B1811" i="2"/>
  <c r="C1811" i="2" s="1"/>
  <c r="F1810" i="2"/>
  <c r="B1810" i="2"/>
  <c r="C1810" i="2" s="1"/>
  <c r="F1809" i="2"/>
  <c r="B1809" i="2"/>
  <c r="C1809" i="2" s="1"/>
  <c r="F1808" i="2"/>
  <c r="B1808" i="2"/>
  <c r="C1808" i="2" s="1"/>
  <c r="F1807" i="2"/>
  <c r="B1807" i="2"/>
  <c r="C1807" i="2" s="1"/>
  <c r="F1806" i="2"/>
  <c r="B1806" i="2"/>
  <c r="C1806" i="2" s="1"/>
  <c r="F1805" i="2"/>
  <c r="B1805" i="2"/>
  <c r="C1805" i="2" s="1"/>
  <c r="F1804" i="2"/>
  <c r="B1804" i="2"/>
  <c r="C1804" i="2" s="1"/>
  <c r="F1803" i="2"/>
  <c r="B1803" i="2"/>
  <c r="C1803" i="2" s="1"/>
  <c r="F1802" i="2"/>
  <c r="B1802" i="2"/>
  <c r="C1802" i="2" s="1"/>
  <c r="F1801" i="2"/>
  <c r="B1801" i="2"/>
  <c r="C1801" i="2" s="1"/>
  <c r="F1800" i="2"/>
  <c r="B1800" i="2"/>
  <c r="C1800" i="2" s="1"/>
  <c r="F1799" i="2"/>
  <c r="B1799" i="2"/>
  <c r="C1799" i="2" s="1"/>
  <c r="F1798" i="2"/>
  <c r="B1798" i="2"/>
  <c r="C1798" i="2" s="1"/>
  <c r="F1797" i="2"/>
  <c r="B1797" i="2"/>
  <c r="C1797" i="2" s="1"/>
  <c r="F1796" i="2"/>
  <c r="B1796" i="2"/>
  <c r="C1796" i="2" s="1"/>
  <c r="F1795" i="2"/>
  <c r="B1795" i="2"/>
  <c r="C1795" i="2" s="1"/>
  <c r="F1794" i="2"/>
  <c r="B1794" i="2"/>
  <c r="C1794" i="2" s="1"/>
  <c r="F1793" i="2"/>
  <c r="B1793" i="2"/>
  <c r="C1793" i="2" s="1"/>
  <c r="F1792" i="2"/>
  <c r="B1792" i="2"/>
  <c r="C1792" i="2" s="1"/>
  <c r="F1791" i="2"/>
  <c r="B1791" i="2"/>
  <c r="C1791" i="2" s="1"/>
  <c r="F1790" i="2"/>
  <c r="B1790" i="2"/>
  <c r="C1790" i="2" s="1"/>
  <c r="F1789" i="2"/>
  <c r="B1789" i="2"/>
  <c r="C1789" i="2" s="1"/>
  <c r="F1788" i="2"/>
  <c r="B1788" i="2"/>
  <c r="C1788" i="2" s="1"/>
  <c r="F1787" i="2"/>
  <c r="B1787" i="2"/>
  <c r="C1787" i="2" s="1"/>
  <c r="F1786" i="2"/>
  <c r="B1786" i="2"/>
  <c r="C1786" i="2" s="1"/>
  <c r="F1785" i="2"/>
  <c r="B1785" i="2"/>
  <c r="C1785" i="2" s="1"/>
  <c r="F1784" i="2"/>
  <c r="B1784" i="2"/>
  <c r="C1784" i="2" s="1"/>
  <c r="F1783" i="2"/>
  <c r="B1783" i="2"/>
  <c r="C1783" i="2" s="1"/>
  <c r="F1782" i="2"/>
  <c r="B1782" i="2"/>
  <c r="C1782" i="2" s="1"/>
  <c r="F1781" i="2"/>
  <c r="B1781" i="2"/>
  <c r="C1781" i="2" s="1"/>
  <c r="F1780" i="2"/>
  <c r="B1780" i="2"/>
  <c r="C1780" i="2" s="1"/>
  <c r="F1779" i="2"/>
  <c r="B1779" i="2"/>
  <c r="C1779" i="2" s="1"/>
  <c r="F1778" i="2"/>
  <c r="B1778" i="2"/>
  <c r="C1778" i="2" s="1"/>
  <c r="F1777" i="2"/>
  <c r="B1777" i="2"/>
  <c r="C1777" i="2" s="1"/>
  <c r="F1776" i="2"/>
  <c r="B1776" i="2"/>
  <c r="C1776" i="2" s="1"/>
  <c r="F1775" i="2"/>
  <c r="B1775" i="2"/>
  <c r="C1775" i="2" s="1"/>
  <c r="F1774" i="2"/>
  <c r="B1774" i="2"/>
  <c r="C1774" i="2" s="1"/>
  <c r="F1773" i="2"/>
  <c r="B1773" i="2"/>
  <c r="C1773" i="2" s="1"/>
  <c r="F1772" i="2"/>
  <c r="B1772" i="2"/>
  <c r="C1772" i="2" s="1"/>
  <c r="F1771" i="2"/>
  <c r="B1771" i="2"/>
  <c r="C1771" i="2" s="1"/>
  <c r="F1770" i="2"/>
  <c r="B1770" i="2"/>
  <c r="C1770" i="2" s="1"/>
  <c r="F1769" i="2"/>
  <c r="B1769" i="2"/>
  <c r="C1769" i="2" s="1"/>
  <c r="F1768" i="2"/>
  <c r="B1768" i="2"/>
  <c r="C1768" i="2" s="1"/>
  <c r="F1767" i="2"/>
  <c r="B1767" i="2"/>
  <c r="C1767" i="2" s="1"/>
  <c r="F1766" i="2"/>
  <c r="B1766" i="2"/>
  <c r="C1766" i="2" s="1"/>
  <c r="F1765" i="2"/>
  <c r="B1765" i="2"/>
  <c r="C1765" i="2" s="1"/>
  <c r="F1764" i="2"/>
  <c r="B1764" i="2"/>
  <c r="C1764" i="2" s="1"/>
  <c r="F1763" i="2"/>
  <c r="B1763" i="2"/>
  <c r="C1763" i="2" s="1"/>
  <c r="F1762" i="2"/>
  <c r="B1762" i="2"/>
  <c r="C1762" i="2" s="1"/>
  <c r="F1761" i="2"/>
  <c r="B1761" i="2"/>
  <c r="C1761" i="2" s="1"/>
  <c r="F1760" i="2"/>
  <c r="B1760" i="2"/>
  <c r="C1760" i="2" s="1"/>
  <c r="F1759" i="2"/>
  <c r="B1759" i="2"/>
  <c r="C1759" i="2" s="1"/>
  <c r="F1758" i="2"/>
  <c r="B1758" i="2"/>
  <c r="C1758" i="2" s="1"/>
  <c r="F1757" i="2"/>
  <c r="B1757" i="2"/>
  <c r="C1757" i="2" s="1"/>
  <c r="F1756" i="2"/>
  <c r="B1756" i="2"/>
  <c r="C1756" i="2" s="1"/>
  <c r="F1755" i="2"/>
  <c r="B1755" i="2"/>
  <c r="C1755" i="2" s="1"/>
  <c r="F1754" i="2"/>
  <c r="B1754" i="2"/>
  <c r="C1754" i="2" s="1"/>
  <c r="F1753" i="2"/>
  <c r="B1753" i="2"/>
  <c r="C1753" i="2" s="1"/>
  <c r="F1752" i="2"/>
  <c r="B1752" i="2"/>
  <c r="C1752" i="2" s="1"/>
  <c r="F1751" i="2"/>
  <c r="B1751" i="2"/>
  <c r="C1751" i="2" s="1"/>
  <c r="F1750" i="2"/>
  <c r="B1750" i="2"/>
  <c r="C1750" i="2" s="1"/>
  <c r="F1749" i="2"/>
  <c r="B1749" i="2"/>
  <c r="C1749" i="2" s="1"/>
  <c r="F1748" i="2"/>
  <c r="B1748" i="2"/>
  <c r="C1748" i="2" s="1"/>
  <c r="F1747" i="2"/>
  <c r="B1747" i="2"/>
  <c r="C1747" i="2" s="1"/>
  <c r="F1746" i="2"/>
  <c r="B1746" i="2"/>
  <c r="C1746" i="2" s="1"/>
  <c r="F1745" i="2"/>
  <c r="B1745" i="2"/>
  <c r="C1745" i="2" s="1"/>
  <c r="F1744" i="2"/>
  <c r="B1744" i="2"/>
  <c r="C1744" i="2" s="1"/>
  <c r="F1743" i="2"/>
  <c r="B1743" i="2"/>
  <c r="C1743" i="2" s="1"/>
  <c r="F1742" i="2"/>
  <c r="B1742" i="2"/>
  <c r="C1742" i="2" s="1"/>
  <c r="F1741" i="2"/>
  <c r="B1741" i="2"/>
  <c r="C1741" i="2" s="1"/>
  <c r="F1740" i="2"/>
  <c r="B1740" i="2"/>
  <c r="C1740" i="2" s="1"/>
  <c r="F1739" i="2"/>
  <c r="B1739" i="2"/>
  <c r="C1739" i="2" s="1"/>
  <c r="F1738" i="2"/>
  <c r="B1738" i="2"/>
  <c r="C1738" i="2" s="1"/>
  <c r="F1737" i="2"/>
  <c r="B1737" i="2"/>
  <c r="C1737" i="2" s="1"/>
  <c r="F1736" i="2"/>
  <c r="B1736" i="2"/>
  <c r="C1736" i="2" s="1"/>
  <c r="F1735" i="2"/>
  <c r="B1735" i="2"/>
  <c r="C1735" i="2" s="1"/>
  <c r="F1734" i="2"/>
  <c r="B1734" i="2"/>
  <c r="C1734" i="2" s="1"/>
  <c r="F1733" i="2"/>
  <c r="B1733" i="2"/>
  <c r="C1733" i="2" s="1"/>
  <c r="F1732" i="2"/>
  <c r="B1732" i="2"/>
  <c r="C1732" i="2" s="1"/>
  <c r="F1731" i="2"/>
  <c r="B1731" i="2"/>
  <c r="C1731" i="2" s="1"/>
  <c r="F1730" i="2"/>
  <c r="B1730" i="2"/>
  <c r="C1730" i="2" s="1"/>
  <c r="F1729" i="2"/>
  <c r="B1729" i="2"/>
  <c r="C1729" i="2" s="1"/>
  <c r="F1728" i="2"/>
  <c r="B1728" i="2"/>
  <c r="C1728" i="2" s="1"/>
  <c r="F1727" i="2"/>
  <c r="B1727" i="2"/>
  <c r="C1727" i="2" s="1"/>
  <c r="F1726" i="2"/>
  <c r="B1726" i="2"/>
  <c r="C1726" i="2" s="1"/>
  <c r="F1725" i="2"/>
  <c r="B1725" i="2"/>
  <c r="C1725" i="2" s="1"/>
  <c r="F1724" i="2"/>
  <c r="B1724" i="2"/>
  <c r="C1724" i="2" s="1"/>
  <c r="F1723" i="2"/>
  <c r="B1723" i="2"/>
  <c r="C1723" i="2" s="1"/>
  <c r="F1722" i="2"/>
  <c r="B1722" i="2"/>
  <c r="C1722" i="2" s="1"/>
  <c r="F1721" i="2"/>
  <c r="B1721" i="2"/>
  <c r="C1721" i="2" s="1"/>
  <c r="F1720" i="2"/>
  <c r="B1720" i="2"/>
  <c r="C1720" i="2" s="1"/>
  <c r="F1719" i="2"/>
  <c r="B1719" i="2"/>
  <c r="C1719" i="2" s="1"/>
  <c r="F1718" i="2"/>
  <c r="B1718" i="2"/>
  <c r="C1718" i="2" s="1"/>
  <c r="F1717" i="2"/>
  <c r="B1717" i="2"/>
  <c r="C1717" i="2" s="1"/>
  <c r="F1716" i="2"/>
  <c r="B1716" i="2"/>
  <c r="C1716" i="2" s="1"/>
  <c r="F1715" i="2"/>
  <c r="B1715" i="2"/>
  <c r="C1715" i="2" s="1"/>
  <c r="F1714" i="2"/>
  <c r="B1714" i="2"/>
  <c r="C1714" i="2" s="1"/>
  <c r="F1713" i="2"/>
  <c r="B1713" i="2"/>
  <c r="C1713" i="2" s="1"/>
  <c r="F1712" i="2"/>
  <c r="B1712" i="2"/>
  <c r="C1712" i="2" s="1"/>
  <c r="F1711" i="2"/>
  <c r="B1711" i="2"/>
  <c r="C1711" i="2" s="1"/>
  <c r="F1710" i="2"/>
  <c r="B1710" i="2"/>
  <c r="C1710" i="2" s="1"/>
  <c r="F1709" i="2"/>
  <c r="B1709" i="2"/>
  <c r="C1709" i="2" s="1"/>
  <c r="F1708" i="2"/>
  <c r="B1708" i="2"/>
  <c r="C1708" i="2" s="1"/>
  <c r="F1707" i="2"/>
  <c r="B1707" i="2"/>
  <c r="C1707" i="2" s="1"/>
  <c r="F1706" i="2"/>
  <c r="B1706" i="2"/>
  <c r="C1706" i="2" s="1"/>
  <c r="F1705" i="2"/>
  <c r="B1705" i="2"/>
  <c r="C1705" i="2" s="1"/>
  <c r="F1704" i="2"/>
  <c r="B1704" i="2"/>
  <c r="C1704" i="2" s="1"/>
  <c r="F1703" i="2"/>
  <c r="B1703" i="2"/>
  <c r="C1703" i="2" s="1"/>
  <c r="F1702" i="2"/>
  <c r="B1702" i="2"/>
  <c r="C1702" i="2" s="1"/>
  <c r="F1701" i="2"/>
  <c r="B1701" i="2"/>
  <c r="C1701" i="2" s="1"/>
  <c r="F1700" i="2"/>
  <c r="B1700" i="2"/>
  <c r="C1700" i="2" s="1"/>
  <c r="F1699" i="2"/>
  <c r="B1699" i="2"/>
  <c r="C1699" i="2" s="1"/>
  <c r="F1698" i="2"/>
  <c r="B1698" i="2"/>
  <c r="C1698" i="2" s="1"/>
  <c r="F1697" i="2"/>
  <c r="B1697" i="2"/>
  <c r="C1697" i="2" s="1"/>
  <c r="F1696" i="2"/>
  <c r="B1696" i="2"/>
  <c r="C1696" i="2" s="1"/>
  <c r="F1695" i="2"/>
  <c r="B1695" i="2"/>
  <c r="C1695" i="2" s="1"/>
  <c r="F1694" i="2"/>
  <c r="B1694" i="2"/>
  <c r="C1694" i="2" s="1"/>
  <c r="F1693" i="2"/>
  <c r="B1693" i="2"/>
  <c r="C1693" i="2" s="1"/>
  <c r="F1692" i="2"/>
  <c r="B1692" i="2"/>
  <c r="C1692" i="2" s="1"/>
  <c r="F1691" i="2"/>
  <c r="B1691" i="2"/>
  <c r="C1691" i="2" s="1"/>
  <c r="F1690" i="2"/>
  <c r="B1690" i="2"/>
  <c r="C1690" i="2" s="1"/>
  <c r="F1689" i="2"/>
  <c r="B1689" i="2"/>
  <c r="C1689" i="2" s="1"/>
  <c r="F1688" i="2"/>
  <c r="B1688" i="2"/>
  <c r="C1688" i="2" s="1"/>
  <c r="F1687" i="2"/>
  <c r="B1687" i="2"/>
  <c r="C1687" i="2" s="1"/>
  <c r="F1686" i="2"/>
  <c r="B1686" i="2"/>
  <c r="C1686" i="2" s="1"/>
  <c r="F1685" i="2"/>
  <c r="B1685" i="2"/>
  <c r="C1685" i="2" s="1"/>
  <c r="F1684" i="2"/>
  <c r="B1684" i="2"/>
  <c r="C1684" i="2" s="1"/>
  <c r="F1683" i="2"/>
  <c r="B1683" i="2"/>
  <c r="C1683" i="2" s="1"/>
  <c r="F1682" i="2"/>
  <c r="B1682" i="2"/>
  <c r="C1682" i="2" s="1"/>
  <c r="F1681" i="2"/>
  <c r="B1681" i="2"/>
  <c r="C1681" i="2" s="1"/>
  <c r="F1680" i="2"/>
  <c r="B1680" i="2"/>
  <c r="C1680" i="2" s="1"/>
  <c r="F1679" i="2"/>
  <c r="B1679" i="2"/>
  <c r="C1679" i="2" s="1"/>
  <c r="F1678" i="2"/>
  <c r="B1678" i="2"/>
  <c r="C1678" i="2" s="1"/>
  <c r="F1677" i="2"/>
  <c r="B1677" i="2"/>
  <c r="C1677" i="2" s="1"/>
  <c r="F1676" i="2"/>
  <c r="B1676" i="2"/>
  <c r="C1676" i="2" s="1"/>
  <c r="F1675" i="2"/>
  <c r="B1675" i="2"/>
  <c r="C1675" i="2" s="1"/>
  <c r="F1674" i="2"/>
  <c r="B1674" i="2"/>
  <c r="C1674" i="2" s="1"/>
  <c r="F1673" i="2"/>
  <c r="B1673" i="2"/>
  <c r="C1673" i="2" s="1"/>
  <c r="F1672" i="2"/>
  <c r="B1672" i="2"/>
  <c r="C1672" i="2" s="1"/>
  <c r="F1671" i="2"/>
  <c r="B1671" i="2"/>
  <c r="C1671" i="2" s="1"/>
  <c r="F1670" i="2"/>
  <c r="B1670" i="2"/>
  <c r="C1670" i="2" s="1"/>
  <c r="F1669" i="2"/>
  <c r="B1669" i="2"/>
  <c r="C1669" i="2" s="1"/>
  <c r="F1668" i="2"/>
  <c r="B1668" i="2"/>
  <c r="C1668" i="2" s="1"/>
  <c r="F1667" i="2"/>
  <c r="B1667" i="2"/>
  <c r="C1667" i="2" s="1"/>
  <c r="F1666" i="2"/>
  <c r="B1666" i="2"/>
  <c r="C1666" i="2" s="1"/>
  <c r="F1665" i="2"/>
  <c r="B1665" i="2"/>
  <c r="C1665" i="2" s="1"/>
  <c r="F1664" i="2"/>
  <c r="B1664" i="2"/>
  <c r="C1664" i="2" s="1"/>
  <c r="F1663" i="2"/>
  <c r="B1663" i="2"/>
  <c r="C1663" i="2" s="1"/>
  <c r="F1662" i="2"/>
  <c r="B1662" i="2"/>
  <c r="C1662" i="2" s="1"/>
  <c r="F1661" i="2"/>
  <c r="G1661" i="2" s="1"/>
  <c r="B1661" i="2"/>
  <c r="C1661" i="2" s="1"/>
  <c r="F1660" i="2"/>
  <c r="B1660" i="2"/>
  <c r="C1660" i="2" s="1"/>
  <c r="F1659" i="2"/>
  <c r="B1659" i="2"/>
  <c r="C1659" i="2" s="1"/>
  <c r="F1658" i="2"/>
  <c r="B1658" i="2"/>
  <c r="C1658" i="2" s="1"/>
  <c r="F1657" i="2"/>
  <c r="B1657" i="2"/>
  <c r="C1657" i="2" s="1"/>
  <c r="F1656" i="2"/>
  <c r="B1656" i="2"/>
  <c r="C1656" i="2" s="1"/>
  <c r="F1655" i="2"/>
  <c r="B1655" i="2"/>
  <c r="C1655" i="2" s="1"/>
  <c r="F1654" i="2"/>
  <c r="B1654" i="2"/>
  <c r="C1654" i="2" s="1"/>
  <c r="F1653" i="2"/>
  <c r="B1653" i="2"/>
  <c r="C1653" i="2" s="1"/>
  <c r="F1652" i="2"/>
  <c r="B1652" i="2"/>
  <c r="C1652" i="2" s="1"/>
  <c r="F1651" i="2"/>
  <c r="B1651" i="2"/>
  <c r="C1651" i="2" s="1"/>
  <c r="F1650" i="2"/>
  <c r="B1650" i="2"/>
  <c r="C1650" i="2" s="1"/>
  <c r="F1649" i="2"/>
  <c r="B1649" i="2"/>
  <c r="C1649" i="2" s="1"/>
  <c r="F1648" i="2"/>
  <c r="B1648" i="2"/>
  <c r="C1648" i="2" s="1"/>
  <c r="F1647" i="2"/>
  <c r="B1647" i="2"/>
  <c r="C1647" i="2" s="1"/>
  <c r="F1646" i="2"/>
  <c r="B1646" i="2"/>
  <c r="C1646" i="2" s="1"/>
  <c r="F1645" i="2"/>
  <c r="B1645" i="2"/>
  <c r="C1645" i="2" s="1"/>
  <c r="F1644" i="2"/>
  <c r="B1644" i="2"/>
  <c r="C1644" i="2" s="1"/>
  <c r="F1643" i="2"/>
  <c r="B1643" i="2"/>
  <c r="C1643" i="2" s="1"/>
  <c r="F1642" i="2"/>
  <c r="B1642" i="2"/>
  <c r="C1642" i="2" s="1"/>
  <c r="F1641" i="2"/>
  <c r="B1641" i="2"/>
  <c r="C1641" i="2" s="1"/>
  <c r="F1640" i="2"/>
  <c r="B1640" i="2"/>
  <c r="C1640" i="2" s="1"/>
  <c r="F1639" i="2"/>
  <c r="B1639" i="2"/>
  <c r="C1639" i="2" s="1"/>
  <c r="F1638" i="2"/>
  <c r="B1638" i="2"/>
  <c r="C1638" i="2" s="1"/>
  <c r="F1637" i="2"/>
  <c r="B1637" i="2"/>
  <c r="C1637" i="2" s="1"/>
  <c r="F1636" i="2"/>
  <c r="B1636" i="2"/>
  <c r="C1636" i="2" s="1"/>
  <c r="F1635" i="2"/>
  <c r="B1635" i="2"/>
  <c r="C1635" i="2" s="1"/>
  <c r="F1634" i="2"/>
  <c r="B1634" i="2"/>
  <c r="C1634" i="2" s="1"/>
  <c r="F1633" i="2"/>
  <c r="B1633" i="2"/>
  <c r="C1633" i="2" s="1"/>
  <c r="F1632" i="2"/>
  <c r="B1632" i="2"/>
  <c r="C1632" i="2" s="1"/>
  <c r="F1631" i="2"/>
  <c r="B1631" i="2"/>
  <c r="C1631" i="2" s="1"/>
  <c r="F1630" i="2"/>
  <c r="B1630" i="2"/>
  <c r="C1630" i="2" s="1"/>
  <c r="F1629" i="2"/>
  <c r="B1629" i="2"/>
  <c r="C1629" i="2" s="1"/>
  <c r="F1628" i="2"/>
  <c r="B1628" i="2"/>
  <c r="C1628" i="2" s="1"/>
  <c r="F1627" i="2"/>
  <c r="B1627" i="2"/>
  <c r="C1627" i="2" s="1"/>
  <c r="F1626" i="2"/>
  <c r="B1626" i="2"/>
  <c r="C1626" i="2" s="1"/>
  <c r="F1625" i="2"/>
  <c r="B1625" i="2"/>
  <c r="C1625" i="2" s="1"/>
  <c r="F1624" i="2"/>
  <c r="B1624" i="2"/>
  <c r="C1624" i="2" s="1"/>
  <c r="F1623" i="2"/>
  <c r="B1623" i="2"/>
  <c r="C1623" i="2" s="1"/>
  <c r="F1622" i="2"/>
  <c r="B1622" i="2"/>
  <c r="C1622" i="2" s="1"/>
  <c r="F1621" i="2"/>
  <c r="B1621" i="2"/>
  <c r="C1621" i="2" s="1"/>
  <c r="F1620" i="2"/>
  <c r="B1620" i="2"/>
  <c r="C1620" i="2" s="1"/>
  <c r="F1619" i="2"/>
  <c r="B1619" i="2"/>
  <c r="C1619" i="2" s="1"/>
  <c r="F1618" i="2"/>
  <c r="B1618" i="2"/>
  <c r="C1618" i="2" s="1"/>
  <c r="F1617" i="2"/>
  <c r="B1617" i="2"/>
  <c r="C1617" i="2" s="1"/>
  <c r="F1616" i="2"/>
  <c r="B1616" i="2"/>
  <c r="C1616" i="2" s="1"/>
  <c r="F1615" i="2"/>
  <c r="B1615" i="2"/>
  <c r="C1615" i="2" s="1"/>
  <c r="F1614" i="2"/>
  <c r="B1614" i="2"/>
  <c r="C1614" i="2" s="1"/>
  <c r="F1613" i="2"/>
  <c r="B1613" i="2"/>
  <c r="C1613" i="2" s="1"/>
  <c r="F1612" i="2"/>
  <c r="B1612" i="2"/>
  <c r="C1612" i="2" s="1"/>
  <c r="F1611" i="2"/>
  <c r="B1611" i="2"/>
  <c r="C1611" i="2" s="1"/>
  <c r="F1610" i="2"/>
  <c r="B1610" i="2"/>
  <c r="C1610" i="2" s="1"/>
  <c r="F1609" i="2"/>
  <c r="B1609" i="2"/>
  <c r="C1609" i="2" s="1"/>
  <c r="F1608" i="2"/>
  <c r="B1608" i="2"/>
  <c r="C1608" i="2" s="1"/>
  <c r="F1607" i="2"/>
  <c r="B1607" i="2"/>
  <c r="C1607" i="2" s="1"/>
  <c r="F1606" i="2"/>
  <c r="B1606" i="2"/>
  <c r="C1606" i="2" s="1"/>
  <c r="F1605" i="2"/>
  <c r="B1605" i="2"/>
  <c r="C1605" i="2" s="1"/>
  <c r="F1604" i="2"/>
  <c r="B1604" i="2"/>
  <c r="C1604" i="2" s="1"/>
  <c r="F1603" i="2"/>
  <c r="B1603" i="2"/>
  <c r="C1603" i="2" s="1"/>
  <c r="F1602" i="2"/>
  <c r="B1602" i="2"/>
  <c r="C1602" i="2" s="1"/>
  <c r="F1601" i="2"/>
  <c r="B1601" i="2"/>
  <c r="C1601" i="2" s="1"/>
  <c r="F1600" i="2"/>
  <c r="B1600" i="2"/>
  <c r="C1600" i="2" s="1"/>
  <c r="F1599" i="2"/>
  <c r="B1599" i="2"/>
  <c r="C1599" i="2" s="1"/>
  <c r="F1598" i="2"/>
  <c r="B1598" i="2"/>
  <c r="C1598" i="2" s="1"/>
  <c r="F1597" i="2"/>
  <c r="B1597" i="2"/>
  <c r="C1597" i="2" s="1"/>
  <c r="F1596" i="2"/>
  <c r="B1596" i="2"/>
  <c r="C1596" i="2" s="1"/>
  <c r="F1595" i="2"/>
  <c r="B1595" i="2"/>
  <c r="C1595" i="2" s="1"/>
  <c r="F1594" i="2"/>
  <c r="B1594" i="2"/>
  <c r="C1594" i="2" s="1"/>
  <c r="F1593" i="2"/>
  <c r="B1593" i="2"/>
  <c r="C1593" i="2" s="1"/>
  <c r="F1592" i="2"/>
  <c r="B1592" i="2"/>
  <c r="C1592" i="2" s="1"/>
  <c r="F1591" i="2"/>
  <c r="B1591" i="2"/>
  <c r="C1591" i="2" s="1"/>
  <c r="F1590" i="2"/>
  <c r="B1590" i="2"/>
  <c r="C1590" i="2" s="1"/>
  <c r="F1589" i="2"/>
  <c r="B1589" i="2"/>
  <c r="C1589" i="2" s="1"/>
  <c r="F1588" i="2"/>
  <c r="B1588" i="2"/>
  <c r="C1588" i="2" s="1"/>
  <c r="F1587" i="2"/>
  <c r="B1587" i="2"/>
  <c r="C1587" i="2" s="1"/>
  <c r="F1586" i="2"/>
  <c r="B1586" i="2"/>
  <c r="C1586" i="2" s="1"/>
  <c r="F1585" i="2"/>
  <c r="B1585" i="2"/>
  <c r="C1585" i="2" s="1"/>
  <c r="F1584" i="2"/>
  <c r="B1584" i="2"/>
  <c r="C1584" i="2" s="1"/>
  <c r="F1583" i="2"/>
  <c r="B1583" i="2"/>
  <c r="C1583" i="2" s="1"/>
  <c r="F1582" i="2"/>
  <c r="B1582" i="2"/>
  <c r="C1582" i="2" s="1"/>
  <c r="F1581" i="2"/>
  <c r="B1581" i="2"/>
  <c r="C1581" i="2" s="1"/>
  <c r="F1580" i="2"/>
  <c r="B1580" i="2"/>
  <c r="C1580" i="2" s="1"/>
  <c r="F1579" i="2"/>
  <c r="B1579" i="2"/>
  <c r="C1579" i="2" s="1"/>
  <c r="F1578" i="2"/>
  <c r="B1578" i="2"/>
  <c r="C1578" i="2" s="1"/>
  <c r="F1577" i="2"/>
  <c r="B1577" i="2"/>
  <c r="C1577" i="2" s="1"/>
  <c r="F1576" i="2"/>
  <c r="B1576" i="2"/>
  <c r="C1576" i="2" s="1"/>
  <c r="F1575" i="2"/>
  <c r="B1575" i="2"/>
  <c r="C1575" i="2" s="1"/>
  <c r="F1574" i="2"/>
  <c r="B1574" i="2"/>
  <c r="C1574" i="2" s="1"/>
  <c r="F1573" i="2"/>
  <c r="B1573" i="2"/>
  <c r="C1573" i="2" s="1"/>
  <c r="F1572" i="2"/>
  <c r="B1572" i="2"/>
  <c r="C1572" i="2" s="1"/>
  <c r="F1571" i="2"/>
  <c r="B1571" i="2"/>
  <c r="C1571" i="2" s="1"/>
  <c r="F1570" i="2"/>
  <c r="B1570" i="2"/>
  <c r="C1570" i="2" s="1"/>
  <c r="F1569" i="2"/>
  <c r="B1569" i="2"/>
  <c r="C1569" i="2" s="1"/>
  <c r="F1568" i="2"/>
  <c r="B1568" i="2"/>
  <c r="C1568" i="2" s="1"/>
  <c r="F1567" i="2"/>
  <c r="B1567" i="2"/>
  <c r="C1567" i="2" s="1"/>
  <c r="F1566" i="2"/>
  <c r="B1566" i="2"/>
  <c r="C1566" i="2" s="1"/>
  <c r="F1565" i="2"/>
  <c r="B1565" i="2"/>
  <c r="C1565" i="2" s="1"/>
  <c r="F1564" i="2"/>
  <c r="B1564" i="2"/>
  <c r="C1564" i="2" s="1"/>
  <c r="F1563" i="2"/>
  <c r="B1563" i="2"/>
  <c r="C1563" i="2" s="1"/>
  <c r="F1562" i="2"/>
  <c r="B1562" i="2"/>
  <c r="C1562" i="2" s="1"/>
  <c r="F1561" i="2"/>
  <c r="B1561" i="2"/>
  <c r="C1561" i="2" s="1"/>
  <c r="F1560" i="2"/>
  <c r="B1560" i="2"/>
  <c r="C1560" i="2" s="1"/>
  <c r="F1559" i="2"/>
  <c r="B1559" i="2"/>
  <c r="C1559" i="2" s="1"/>
  <c r="F1558" i="2"/>
  <c r="B1558" i="2"/>
  <c r="C1558" i="2" s="1"/>
  <c r="F1557" i="2"/>
  <c r="B1557" i="2"/>
  <c r="C1557" i="2" s="1"/>
  <c r="F1556" i="2"/>
  <c r="B1556" i="2"/>
  <c r="C1556" i="2" s="1"/>
  <c r="F1555" i="2"/>
  <c r="B1555" i="2"/>
  <c r="C1555" i="2" s="1"/>
  <c r="F1554" i="2"/>
  <c r="B1554" i="2"/>
  <c r="C1554" i="2" s="1"/>
  <c r="F1553" i="2"/>
  <c r="B1553" i="2"/>
  <c r="C1553" i="2" s="1"/>
  <c r="F1552" i="2"/>
  <c r="B1552" i="2"/>
  <c r="C1552" i="2" s="1"/>
  <c r="F1551" i="2"/>
  <c r="B1551" i="2"/>
  <c r="C1551" i="2" s="1"/>
  <c r="F1550" i="2"/>
  <c r="B1550" i="2"/>
  <c r="C1550" i="2" s="1"/>
  <c r="F1549" i="2"/>
  <c r="B1549" i="2"/>
  <c r="C1549" i="2" s="1"/>
  <c r="F1548" i="2"/>
  <c r="B1548" i="2"/>
  <c r="C1548" i="2" s="1"/>
  <c r="F1547" i="2"/>
  <c r="B1547" i="2"/>
  <c r="C1547" i="2" s="1"/>
  <c r="F1546" i="2"/>
  <c r="B1546" i="2"/>
  <c r="C1546" i="2" s="1"/>
  <c r="F1545" i="2"/>
  <c r="B1545" i="2"/>
  <c r="C1545" i="2" s="1"/>
  <c r="F1544" i="2"/>
  <c r="B1544" i="2"/>
  <c r="C1544" i="2" s="1"/>
  <c r="F1543" i="2"/>
  <c r="B1543" i="2"/>
  <c r="C1543" i="2" s="1"/>
  <c r="F1542" i="2"/>
  <c r="B1542" i="2"/>
  <c r="C1542" i="2" s="1"/>
  <c r="F1541" i="2"/>
  <c r="B1541" i="2"/>
  <c r="C1541" i="2" s="1"/>
  <c r="F1540" i="2"/>
  <c r="B1540" i="2"/>
  <c r="C1540" i="2" s="1"/>
  <c r="F1539" i="2"/>
  <c r="B1539" i="2"/>
  <c r="C1539" i="2" s="1"/>
  <c r="F1538" i="2"/>
  <c r="B1538" i="2"/>
  <c r="C1538" i="2" s="1"/>
  <c r="F1537" i="2"/>
  <c r="B1537" i="2"/>
  <c r="C1537" i="2" s="1"/>
  <c r="F1536" i="2"/>
  <c r="B1536" i="2"/>
  <c r="C1536" i="2" s="1"/>
  <c r="F1535" i="2"/>
  <c r="B1535" i="2"/>
  <c r="C1535" i="2" s="1"/>
  <c r="F1534" i="2"/>
  <c r="B1534" i="2"/>
  <c r="C1534" i="2" s="1"/>
  <c r="F1533" i="2"/>
  <c r="B1533" i="2"/>
  <c r="C1533" i="2" s="1"/>
  <c r="F1532" i="2"/>
  <c r="B1532" i="2"/>
  <c r="C1532" i="2" s="1"/>
  <c r="F1531" i="2"/>
  <c r="B1531" i="2"/>
  <c r="C1531" i="2" s="1"/>
  <c r="F1530" i="2"/>
  <c r="B1530" i="2"/>
  <c r="C1530" i="2" s="1"/>
  <c r="F1529" i="2"/>
  <c r="B1529" i="2"/>
  <c r="C1529" i="2" s="1"/>
  <c r="F1528" i="2"/>
  <c r="B1528" i="2"/>
  <c r="C1528" i="2" s="1"/>
  <c r="F1527" i="2"/>
  <c r="B1527" i="2"/>
  <c r="C1527" i="2" s="1"/>
  <c r="F1526" i="2"/>
  <c r="B1526" i="2"/>
  <c r="C1526" i="2" s="1"/>
  <c r="F1525" i="2"/>
  <c r="B1525" i="2"/>
  <c r="C1525" i="2" s="1"/>
  <c r="F1524" i="2"/>
  <c r="B1524" i="2"/>
  <c r="C1524" i="2" s="1"/>
  <c r="F1523" i="2"/>
  <c r="B1523" i="2"/>
  <c r="C1523" i="2" s="1"/>
  <c r="F1522" i="2"/>
  <c r="B1522" i="2"/>
  <c r="C1522" i="2" s="1"/>
  <c r="F1521" i="2"/>
  <c r="B1521" i="2"/>
  <c r="C1521" i="2" s="1"/>
  <c r="F1520" i="2"/>
  <c r="B1520" i="2"/>
  <c r="C1520" i="2" s="1"/>
  <c r="F1519" i="2"/>
  <c r="B1519" i="2"/>
  <c r="C1519" i="2" s="1"/>
  <c r="F1518" i="2"/>
  <c r="B1518" i="2"/>
  <c r="C1518" i="2" s="1"/>
  <c r="F1517" i="2"/>
  <c r="B1517" i="2"/>
  <c r="C1517" i="2" s="1"/>
  <c r="F1516" i="2"/>
  <c r="B1516" i="2"/>
  <c r="C1516" i="2" s="1"/>
  <c r="F1515" i="2"/>
  <c r="B1515" i="2"/>
  <c r="C1515" i="2" s="1"/>
  <c r="F1514" i="2"/>
  <c r="B1514" i="2"/>
  <c r="C1514" i="2" s="1"/>
  <c r="F1513" i="2"/>
  <c r="B1513" i="2"/>
  <c r="C1513" i="2" s="1"/>
  <c r="F1512" i="2"/>
  <c r="B1512" i="2"/>
  <c r="C1512" i="2" s="1"/>
  <c r="F1511" i="2"/>
  <c r="B1511" i="2"/>
  <c r="C1511" i="2" s="1"/>
  <c r="F1510" i="2"/>
  <c r="B1510" i="2"/>
  <c r="C1510" i="2" s="1"/>
  <c r="F1509" i="2"/>
  <c r="B1509" i="2"/>
  <c r="C1509" i="2" s="1"/>
  <c r="F1508" i="2"/>
  <c r="B1508" i="2"/>
  <c r="C1508" i="2" s="1"/>
  <c r="F1507" i="2"/>
  <c r="B1507" i="2"/>
  <c r="C1507" i="2" s="1"/>
  <c r="F1506" i="2"/>
  <c r="B1506" i="2"/>
  <c r="C1506" i="2" s="1"/>
  <c r="F1505" i="2"/>
  <c r="B1505" i="2"/>
  <c r="C1505" i="2" s="1"/>
  <c r="F1504" i="2"/>
  <c r="B1504" i="2"/>
  <c r="C1504" i="2" s="1"/>
  <c r="F1503" i="2"/>
  <c r="B1503" i="2"/>
  <c r="C1503" i="2" s="1"/>
  <c r="F1502" i="2"/>
  <c r="B1502" i="2"/>
  <c r="C1502" i="2" s="1"/>
  <c r="F1501" i="2"/>
  <c r="B1501" i="2"/>
  <c r="C1501" i="2" s="1"/>
  <c r="F1500" i="2"/>
  <c r="B1500" i="2"/>
  <c r="C1500" i="2" s="1"/>
  <c r="F1499" i="2"/>
  <c r="B1499" i="2"/>
  <c r="C1499" i="2" s="1"/>
  <c r="F1498" i="2"/>
  <c r="B1498" i="2"/>
  <c r="C1498" i="2" s="1"/>
  <c r="F1497" i="2"/>
  <c r="B1497" i="2"/>
  <c r="C1497" i="2" s="1"/>
  <c r="F1496" i="2"/>
  <c r="B1496" i="2"/>
  <c r="C1496" i="2" s="1"/>
  <c r="F1495" i="2"/>
  <c r="B1495" i="2"/>
  <c r="C1495" i="2" s="1"/>
  <c r="F1494" i="2"/>
  <c r="B1494" i="2"/>
  <c r="C1494" i="2" s="1"/>
  <c r="F1493" i="2"/>
  <c r="B1493" i="2"/>
  <c r="C1493" i="2" s="1"/>
  <c r="F1492" i="2"/>
  <c r="B1492" i="2"/>
  <c r="C1492" i="2" s="1"/>
  <c r="F1491" i="2"/>
  <c r="B1491" i="2"/>
  <c r="C1491" i="2" s="1"/>
  <c r="F1490" i="2"/>
  <c r="B1490" i="2"/>
  <c r="C1490" i="2" s="1"/>
  <c r="F1489" i="2"/>
  <c r="B1489" i="2"/>
  <c r="C1489" i="2" s="1"/>
  <c r="F1488" i="2"/>
  <c r="B1488" i="2"/>
  <c r="C1488" i="2" s="1"/>
  <c r="F1487" i="2"/>
  <c r="B1487" i="2"/>
  <c r="C1487" i="2" s="1"/>
  <c r="F1486" i="2"/>
  <c r="B1486" i="2"/>
  <c r="C1486" i="2" s="1"/>
  <c r="F1485" i="2"/>
  <c r="B1485" i="2"/>
  <c r="C1485" i="2" s="1"/>
  <c r="F1484" i="2"/>
  <c r="B1484" i="2"/>
  <c r="C1484" i="2" s="1"/>
  <c r="F1483" i="2"/>
  <c r="B1483" i="2"/>
  <c r="C1483" i="2" s="1"/>
  <c r="F1482" i="2"/>
  <c r="B1482" i="2"/>
  <c r="C1482" i="2" s="1"/>
  <c r="F1481" i="2"/>
  <c r="B1481" i="2"/>
  <c r="C1481" i="2" s="1"/>
  <c r="F1480" i="2"/>
  <c r="B1480" i="2"/>
  <c r="C1480" i="2" s="1"/>
  <c r="F1479" i="2"/>
  <c r="B1479" i="2"/>
  <c r="C1479" i="2" s="1"/>
  <c r="F1478" i="2"/>
  <c r="B1478" i="2"/>
  <c r="C1478" i="2" s="1"/>
  <c r="F1477" i="2"/>
  <c r="B1477" i="2"/>
  <c r="C1477" i="2" s="1"/>
  <c r="F1476" i="2"/>
  <c r="B1476" i="2"/>
  <c r="C1476" i="2" s="1"/>
  <c r="F1475" i="2"/>
  <c r="B1475" i="2"/>
  <c r="C1475" i="2" s="1"/>
  <c r="F1474" i="2"/>
  <c r="B1474" i="2"/>
  <c r="C1474" i="2" s="1"/>
  <c r="F1473" i="2"/>
  <c r="B1473" i="2"/>
  <c r="C1473" i="2" s="1"/>
  <c r="F1472" i="2"/>
  <c r="B1472" i="2"/>
  <c r="C1472" i="2" s="1"/>
  <c r="F1471" i="2"/>
  <c r="B1471" i="2"/>
  <c r="C1471" i="2" s="1"/>
  <c r="F1470" i="2"/>
  <c r="B1470" i="2"/>
  <c r="C1470" i="2" s="1"/>
  <c r="F1469" i="2"/>
  <c r="B1469" i="2"/>
  <c r="C1469" i="2" s="1"/>
  <c r="F1468" i="2"/>
  <c r="B1468" i="2"/>
  <c r="C1468" i="2" s="1"/>
  <c r="F1467" i="2"/>
  <c r="B1467" i="2"/>
  <c r="C1467" i="2" s="1"/>
  <c r="F1466" i="2"/>
  <c r="B1466" i="2"/>
  <c r="C1466" i="2" s="1"/>
  <c r="F1465" i="2"/>
  <c r="B1465" i="2"/>
  <c r="C1465" i="2" s="1"/>
  <c r="F1464" i="2"/>
  <c r="B1464" i="2"/>
  <c r="C1464" i="2" s="1"/>
  <c r="F1463" i="2"/>
  <c r="B1463" i="2"/>
  <c r="C1463" i="2" s="1"/>
  <c r="F1462" i="2"/>
  <c r="B1462" i="2"/>
  <c r="C1462" i="2" s="1"/>
  <c r="F1461" i="2"/>
  <c r="B1461" i="2"/>
  <c r="C1461" i="2" s="1"/>
  <c r="F1460" i="2"/>
  <c r="B1460" i="2"/>
  <c r="C1460" i="2" s="1"/>
  <c r="F1459" i="2"/>
  <c r="B1459" i="2"/>
  <c r="C1459" i="2" s="1"/>
  <c r="F1458" i="2"/>
  <c r="B1458" i="2"/>
  <c r="C1458" i="2" s="1"/>
  <c r="F1457" i="2"/>
  <c r="B1457" i="2"/>
  <c r="C1457" i="2" s="1"/>
  <c r="F1456" i="2"/>
  <c r="B1456" i="2"/>
  <c r="C1456" i="2" s="1"/>
  <c r="F1455" i="2"/>
  <c r="B1455" i="2"/>
  <c r="C1455" i="2" s="1"/>
  <c r="F1454" i="2"/>
  <c r="B1454" i="2"/>
  <c r="C1454" i="2" s="1"/>
  <c r="F1453" i="2"/>
  <c r="B1453" i="2"/>
  <c r="C1453" i="2" s="1"/>
  <c r="F1452" i="2"/>
  <c r="B1452" i="2"/>
  <c r="C1452" i="2" s="1"/>
  <c r="F1451" i="2"/>
  <c r="B1451" i="2"/>
  <c r="C1451" i="2" s="1"/>
  <c r="F1450" i="2"/>
  <c r="B1450" i="2"/>
  <c r="C1450" i="2" s="1"/>
  <c r="F1449" i="2"/>
  <c r="B1449" i="2"/>
  <c r="C1449" i="2" s="1"/>
  <c r="F1448" i="2"/>
  <c r="B1448" i="2"/>
  <c r="C1448" i="2" s="1"/>
  <c r="F1447" i="2"/>
  <c r="B1447" i="2"/>
  <c r="C1447" i="2" s="1"/>
  <c r="F1446" i="2"/>
  <c r="B1446" i="2"/>
  <c r="C1446" i="2" s="1"/>
  <c r="F1445" i="2"/>
  <c r="B1445" i="2"/>
  <c r="C1445" i="2" s="1"/>
  <c r="F1444" i="2"/>
  <c r="B1444" i="2"/>
  <c r="C1444" i="2" s="1"/>
  <c r="F1443" i="2"/>
  <c r="B1443" i="2"/>
  <c r="C1443" i="2" s="1"/>
  <c r="F1442" i="2"/>
  <c r="B1442" i="2"/>
  <c r="C1442" i="2" s="1"/>
  <c r="F1441" i="2"/>
  <c r="B1441" i="2"/>
  <c r="C1441" i="2" s="1"/>
  <c r="F1440" i="2"/>
  <c r="B1440" i="2"/>
  <c r="C1440" i="2" s="1"/>
  <c r="F1439" i="2"/>
  <c r="B1439" i="2"/>
  <c r="C1439" i="2" s="1"/>
  <c r="F1438" i="2"/>
  <c r="B1438" i="2"/>
  <c r="C1438" i="2" s="1"/>
  <c r="F1437" i="2"/>
  <c r="B1437" i="2"/>
  <c r="C1437" i="2" s="1"/>
  <c r="F1436" i="2"/>
  <c r="B1436" i="2"/>
  <c r="C1436" i="2" s="1"/>
  <c r="F1435" i="2"/>
  <c r="B1435" i="2"/>
  <c r="C1435" i="2" s="1"/>
  <c r="F1434" i="2"/>
  <c r="B1434" i="2"/>
  <c r="C1434" i="2" s="1"/>
  <c r="F1433" i="2"/>
  <c r="B1433" i="2"/>
  <c r="C1433" i="2" s="1"/>
  <c r="F1432" i="2"/>
  <c r="B1432" i="2"/>
  <c r="C1432" i="2" s="1"/>
  <c r="F1431" i="2"/>
  <c r="B1431" i="2"/>
  <c r="C1431" i="2" s="1"/>
  <c r="F1430" i="2"/>
  <c r="B1430" i="2"/>
  <c r="C1430" i="2" s="1"/>
  <c r="F1429" i="2"/>
  <c r="B1429" i="2"/>
  <c r="C1429" i="2" s="1"/>
  <c r="F1428" i="2"/>
  <c r="B1428" i="2"/>
  <c r="C1428" i="2" s="1"/>
  <c r="F1427" i="2"/>
  <c r="B1427" i="2"/>
  <c r="C1427" i="2" s="1"/>
  <c r="F1426" i="2"/>
  <c r="B1426" i="2"/>
  <c r="C1426" i="2" s="1"/>
  <c r="F1425" i="2"/>
  <c r="B1425" i="2"/>
  <c r="C1425" i="2" s="1"/>
  <c r="F1424" i="2"/>
  <c r="B1424" i="2"/>
  <c r="C1424" i="2" s="1"/>
  <c r="F1423" i="2"/>
  <c r="B1423" i="2"/>
  <c r="C1423" i="2" s="1"/>
  <c r="F1422" i="2"/>
  <c r="B1422" i="2"/>
  <c r="C1422" i="2" s="1"/>
  <c r="F1421" i="2"/>
  <c r="B1421" i="2"/>
  <c r="C1421" i="2" s="1"/>
  <c r="F1420" i="2"/>
  <c r="B1420" i="2"/>
  <c r="C1420" i="2" s="1"/>
  <c r="F1419" i="2"/>
  <c r="B1419" i="2"/>
  <c r="C1419" i="2" s="1"/>
  <c r="F1418" i="2"/>
  <c r="B1418" i="2"/>
  <c r="C1418" i="2" s="1"/>
  <c r="F1417" i="2"/>
  <c r="B1417" i="2"/>
  <c r="C1417" i="2" s="1"/>
  <c r="F1416" i="2"/>
  <c r="B1416" i="2"/>
  <c r="C1416" i="2" s="1"/>
  <c r="F1415" i="2"/>
  <c r="B1415" i="2"/>
  <c r="C1415" i="2" s="1"/>
  <c r="F1414" i="2"/>
  <c r="B1414" i="2"/>
  <c r="C1414" i="2" s="1"/>
  <c r="F1413" i="2"/>
  <c r="B1413" i="2"/>
  <c r="C1413" i="2" s="1"/>
  <c r="F1412" i="2"/>
  <c r="B1412" i="2"/>
  <c r="C1412" i="2" s="1"/>
  <c r="F1411" i="2"/>
  <c r="B1411" i="2"/>
  <c r="C1411" i="2" s="1"/>
  <c r="F1410" i="2"/>
  <c r="B1410" i="2"/>
  <c r="C1410" i="2" s="1"/>
  <c r="F1409" i="2"/>
  <c r="B1409" i="2"/>
  <c r="C1409" i="2" s="1"/>
  <c r="F1408" i="2"/>
  <c r="B1408" i="2"/>
  <c r="C1408" i="2" s="1"/>
  <c r="F1407" i="2"/>
  <c r="B1407" i="2"/>
  <c r="C1407" i="2" s="1"/>
  <c r="F1406" i="2"/>
  <c r="B1406" i="2"/>
  <c r="C1406" i="2" s="1"/>
  <c r="F1405" i="2"/>
  <c r="B1405" i="2"/>
  <c r="C1405" i="2" s="1"/>
  <c r="F1404" i="2"/>
  <c r="B1404" i="2"/>
  <c r="C1404" i="2" s="1"/>
  <c r="F1403" i="2"/>
  <c r="B1403" i="2"/>
  <c r="C1403" i="2" s="1"/>
  <c r="F1402" i="2"/>
  <c r="B1402" i="2"/>
  <c r="C1402" i="2" s="1"/>
  <c r="F1401" i="2"/>
  <c r="B1401" i="2"/>
  <c r="C1401" i="2" s="1"/>
  <c r="F1400" i="2"/>
  <c r="B1400" i="2"/>
  <c r="C1400" i="2" s="1"/>
  <c r="F1399" i="2"/>
  <c r="B1399" i="2"/>
  <c r="C1399" i="2" s="1"/>
  <c r="F1398" i="2"/>
  <c r="B1398" i="2"/>
  <c r="C1398" i="2" s="1"/>
  <c r="F1397" i="2"/>
  <c r="B1397" i="2"/>
  <c r="C1397" i="2" s="1"/>
  <c r="F1396" i="2"/>
  <c r="B1396" i="2"/>
  <c r="C1396" i="2" s="1"/>
  <c r="F1395" i="2"/>
  <c r="B1395" i="2"/>
  <c r="C1395" i="2" s="1"/>
  <c r="F1394" i="2"/>
  <c r="B1394" i="2"/>
  <c r="C1394" i="2" s="1"/>
  <c r="F1393" i="2"/>
  <c r="B1393" i="2"/>
  <c r="C1393" i="2" s="1"/>
  <c r="F1392" i="2"/>
  <c r="B1392" i="2"/>
  <c r="C1392" i="2" s="1"/>
  <c r="F1391" i="2"/>
  <c r="B1391" i="2"/>
  <c r="C1391" i="2" s="1"/>
  <c r="F1390" i="2"/>
  <c r="B1390" i="2"/>
  <c r="C1390" i="2" s="1"/>
  <c r="F1389" i="2"/>
  <c r="B1389" i="2"/>
  <c r="C1389" i="2" s="1"/>
  <c r="F1388" i="2"/>
  <c r="B1388" i="2"/>
  <c r="C1388" i="2" s="1"/>
  <c r="F1387" i="2"/>
  <c r="B1387" i="2"/>
  <c r="C1387" i="2" s="1"/>
  <c r="F1386" i="2"/>
  <c r="B1386" i="2"/>
  <c r="C1386" i="2" s="1"/>
  <c r="F1385" i="2"/>
  <c r="B1385" i="2"/>
  <c r="C1385" i="2" s="1"/>
  <c r="F1384" i="2"/>
  <c r="B1384" i="2"/>
  <c r="C1384" i="2" s="1"/>
  <c r="F1383" i="2"/>
  <c r="B1383" i="2"/>
  <c r="C1383" i="2" s="1"/>
  <c r="F1382" i="2"/>
  <c r="B1382" i="2"/>
  <c r="C1382" i="2" s="1"/>
  <c r="F1381" i="2"/>
  <c r="B1381" i="2"/>
  <c r="C1381" i="2" s="1"/>
  <c r="F1380" i="2"/>
  <c r="B1380" i="2"/>
  <c r="C1380" i="2" s="1"/>
  <c r="F1379" i="2"/>
  <c r="B1379" i="2"/>
  <c r="C1379" i="2" s="1"/>
  <c r="F1378" i="2"/>
  <c r="B1378" i="2"/>
  <c r="C1378" i="2" s="1"/>
  <c r="F1377" i="2"/>
  <c r="B1377" i="2"/>
  <c r="C1377" i="2" s="1"/>
  <c r="F1376" i="2"/>
  <c r="B1376" i="2"/>
  <c r="C1376" i="2" s="1"/>
  <c r="F1375" i="2"/>
  <c r="B1375" i="2"/>
  <c r="C1375" i="2" s="1"/>
  <c r="F1374" i="2"/>
  <c r="B1374" i="2"/>
  <c r="C1374" i="2" s="1"/>
  <c r="F1373" i="2"/>
  <c r="B1373" i="2"/>
  <c r="C1373" i="2" s="1"/>
  <c r="F1372" i="2"/>
  <c r="B1372" i="2"/>
  <c r="C1372" i="2" s="1"/>
  <c r="F1371" i="2"/>
  <c r="B1371" i="2"/>
  <c r="C1371" i="2" s="1"/>
  <c r="F1370" i="2"/>
  <c r="B1370" i="2"/>
  <c r="C1370" i="2" s="1"/>
  <c r="F1369" i="2"/>
  <c r="B1369" i="2"/>
  <c r="C1369" i="2" s="1"/>
  <c r="F1368" i="2"/>
  <c r="B1368" i="2"/>
  <c r="C1368" i="2" s="1"/>
  <c r="F1367" i="2"/>
  <c r="B1367" i="2"/>
  <c r="C1367" i="2" s="1"/>
  <c r="F1366" i="2"/>
  <c r="B1366" i="2"/>
  <c r="C1366" i="2" s="1"/>
  <c r="F1365" i="2"/>
  <c r="B1365" i="2"/>
  <c r="C1365" i="2" s="1"/>
  <c r="F1364" i="2"/>
  <c r="B1364" i="2"/>
  <c r="C1364" i="2" s="1"/>
  <c r="F1363" i="2"/>
  <c r="B1363" i="2"/>
  <c r="C1363" i="2" s="1"/>
  <c r="F1362" i="2"/>
  <c r="B1362" i="2"/>
  <c r="C1362" i="2" s="1"/>
  <c r="F1361" i="2"/>
  <c r="B1361" i="2"/>
  <c r="C1361" i="2" s="1"/>
  <c r="F1360" i="2"/>
  <c r="B1360" i="2"/>
  <c r="C1360" i="2" s="1"/>
  <c r="F1359" i="2"/>
  <c r="B1359" i="2"/>
  <c r="C1359" i="2" s="1"/>
  <c r="F1358" i="2"/>
  <c r="B1358" i="2"/>
  <c r="C1358" i="2" s="1"/>
  <c r="F1357" i="2"/>
  <c r="B1357" i="2"/>
  <c r="C1357" i="2" s="1"/>
  <c r="F1356" i="2"/>
  <c r="G1356" i="2" s="1"/>
  <c r="B1356" i="2"/>
  <c r="C1356" i="2" s="1"/>
  <c r="F1355" i="2"/>
  <c r="B1355" i="2"/>
  <c r="C1355" i="2" s="1"/>
  <c r="F1354" i="2"/>
  <c r="B1354" i="2"/>
  <c r="C1354" i="2" s="1"/>
  <c r="F1353" i="2"/>
  <c r="B1353" i="2"/>
  <c r="C1353" i="2" s="1"/>
  <c r="F1352" i="2"/>
  <c r="B1352" i="2"/>
  <c r="C1352" i="2" s="1"/>
  <c r="F1351" i="2"/>
  <c r="B1351" i="2"/>
  <c r="C1351" i="2" s="1"/>
  <c r="F1350" i="2"/>
  <c r="B1350" i="2"/>
  <c r="C1350" i="2" s="1"/>
  <c r="F1349" i="2"/>
  <c r="B1349" i="2"/>
  <c r="C1349" i="2" s="1"/>
  <c r="F1348" i="2"/>
  <c r="B1348" i="2"/>
  <c r="C1348" i="2" s="1"/>
  <c r="F1347" i="2"/>
  <c r="B1347" i="2"/>
  <c r="C1347" i="2" s="1"/>
  <c r="F1346" i="2"/>
  <c r="G1346" i="2" s="1"/>
  <c r="B1346" i="2"/>
  <c r="C1346" i="2" s="1"/>
  <c r="F1345" i="2"/>
  <c r="B1345" i="2"/>
  <c r="C1345" i="2" s="1"/>
  <c r="F1344" i="2"/>
  <c r="B1344" i="2"/>
  <c r="C1344" i="2" s="1"/>
  <c r="F1343" i="2"/>
  <c r="B1343" i="2"/>
  <c r="C1343" i="2" s="1"/>
  <c r="F1342" i="2"/>
  <c r="B1342" i="2"/>
  <c r="C1342" i="2" s="1"/>
  <c r="F1341" i="2"/>
  <c r="B1341" i="2"/>
  <c r="C1341" i="2" s="1"/>
  <c r="F1340" i="2"/>
  <c r="B1340" i="2"/>
  <c r="C1340" i="2" s="1"/>
  <c r="F1339" i="2"/>
  <c r="B1339" i="2"/>
  <c r="C1339" i="2" s="1"/>
  <c r="F1338" i="2"/>
  <c r="B1338" i="2"/>
  <c r="C1338" i="2" s="1"/>
  <c r="F1337" i="2"/>
  <c r="B1337" i="2"/>
  <c r="C1337" i="2" s="1"/>
  <c r="F1336" i="2"/>
  <c r="B1336" i="2"/>
  <c r="C1336" i="2" s="1"/>
  <c r="F1335" i="2"/>
  <c r="B1335" i="2"/>
  <c r="C1335" i="2" s="1"/>
  <c r="F1334" i="2"/>
  <c r="B1334" i="2"/>
  <c r="C1334" i="2" s="1"/>
  <c r="F1333" i="2"/>
  <c r="B1333" i="2"/>
  <c r="C1333" i="2" s="1"/>
  <c r="F1332" i="2"/>
  <c r="B1332" i="2"/>
  <c r="C1332" i="2" s="1"/>
  <c r="F1331" i="2"/>
  <c r="B1331" i="2"/>
  <c r="C1331" i="2" s="1"/>
  <c r="F1330" i="2"/>
  <c r="B1330" i="2"/>
  <c r="C1330" i="2" s="1"/>
  <c r="F1329" i="2"/>
  <c r="B1329" i="2"/>
  <c r="C1329" i="2" s="1"/>
  <c r="F1328" i="2"/>
  <c r="B1328" i="2"/>
  <c r="C1328" i="2" s="1"/>
  <c r="F1327" i="2"/>
  <c r="B1327" i="2"/>
  <c r="C1327" i="2" s="1"/>
  <c r="F1326" i="2"/>
  <c r="B1326" i="2"/>
  <c r="C1326" i="2" s="1"/>
  <c r="F1325" i="2"/>
  <c r="B1325" i="2"/>
  <c r="C1325" i="2" s="1"/>
  <c r="F1324" i="2"/>
  <c r="B1324" i="2"/>
  <c r="C1324" i="2" s="1"/>
  <c r="F1323" i="2"/>
  <c r="B1323" i="2"/>
  <c r="C1323" i="2" s="1"/>
  <c r="F1322" i="2"/>
  <c r="B1322" i="2"/>
  <c r="C1322" i="2" s="1"/>
  <c r="F1321" i="2"/>
  <c r="B1321" i="2"/>
  <c r="C1321" i="2" s="1"/>
  <c r="F1320" i="2"/>
  <c r="B1320" i="2"/>
  <c r="C1320" i="2" s="1"/>
  <c r="F1319" i="2"/>
  <c r="B1319" i="2"/>
  <c r="C1319" i="2" s="1"/>
  <c r="F1318" i="2"/>
  <c r="B1318" i="2"/>
  <c r="C1318" i="2" s="1"/>
  <c r="F1317" i="2"/>
  <c r="B1317" i="2"/>
  <c r="C1317" i="2" s="1"/>
  <c r="F1316" i="2"/>
  <c r="B1316" i="2"/>
  <c r="C1316" i="2" s="1"/>
  <c r="F1315" i="2"/>
  <c r="B1315" i="2"/>
  <c r="C1315" i="2" s="1"/>
  <c r="F1314" i="2"/>
  <c r="B1314" i="2"/>
  <c r="C1314" i="2" s="1"/>
  <c r="F1313" i="2"/>
  <c r="B1313" i="2"/>
  <c r="C1313" i="2" s="1"/>
  <c r="F1312" i="2"/>
  <c r="B1312" i="2"/>
  <c r="C1312" i="2" s="1"/>
  <c r="F1311" i="2"/>
  <c r="B1311" i="2"/>
  <c r="C1311" i="2" s="1"/>
  <c r="F1310" i="2"/>
  <c r="B1310" i="2"/>
  <c r="C1310" i="2" s="1"/>
  <c r="F1309" i="2"/>
  <c r="B1309" i="2"/>
  <c r="C1309" i="2" s="1"/>
  <c r="F1308" i="2"/>
  <c r="B1308" i="2"/>
  <c r="C1308" i="2" s="1"/>
  <c r="F1307" i="2"/>
  <c r="B1307" i="2"/>
  <c r="C1307" i="2" s="1"/>
  <c r="F1306" i="2"/>
  <c r="B1306" i="2"/>
  <c r="C1306" i="2" s="1"/>
  <c r="F1305" i="2"/>
  <c r="B1305" i="2"/>
  <c r="C1305" i="2" s="1"/>
  <c r="F1304" i="2"/>
  <c r="B1304" i="2"/>
  <c r="C1304" i="2" s="1"/>
  <c r="F1303" i="2"/>
  <c r="B1303" i="2"/>
  <c r="C1303" i="2" s="1"/>
  <c r="F1302" i="2"/>
  <c r="B1302" i="2"/>
  <c r="C1302" i="2" s="1"/>
  <c r="F1301" i="2"/>
  <c r="B1301" i="2"/>
  <c r="C1301" i="2" s="1"/>
  <c r="F1300" i="2"/>
  <c r="B1300" i="2"/>
  <c r="C1300" i="2" s="1"/>
  <c r="F1299" i="2"/>
  <c r="B1299" i="2"/>
  <c r="C1299" i="2" s="1"/>
  <c r="F1298" i="2"/>
  <c r="B1298" i="2"/>
  <c r="C1298" i="2" s="1"/>
  <c r="F1297" i="2"/>
  <c r="B1297" i="2"/>
  <c r="C1297" i="2" s="1"/>
  <c r="F1296" i="2"/>
  <c r="B1296" i="2"/>
  <c r="C1296" i="2" s="1"/>
  <c r="F1295" i="2"/>
  <c r="B1295" i="2"/>
  <c r="C1295" i="2" s="1"/>
  <c r="F1294" i="2"/>
  <c r="B1294" i="2"/>
  <c r="C1294" i="2" s="1"/>
  <c r="F1293" i="2"/>
  <c r="B1293" i="2"/>
  <c r="C1293" i="2" s="1"/>
  <c r="F1292" i="2"/>
  <c r="B1292" i="2"/>
  <c r="C1292" i="2" s="1"/>
  <c r="F1291" i="2"/>
  <c r="B1291" i="2"/>
  <c r="C1291" i="2" s="1"/>
  <c r="F1290" i="2"/>
  <c r="B1290" i="2"/>
  <c r="C1290" i="2" s="1"/>
  <c r="F1289" i="2"/>
  <c r="B1289" i="2"/>
  <c r="C1289" i="2" s="1"/>
  <c r="F1288" i="2"/>
  <c r="B1288" i="2"/>
  <c r="C1288" i="2" s="1"/>
  <c r="F1287" i="2"/>
  <c r="B1287" i="2"/>
  <c r="C1287" i="2" s="1"/>
  <c r="F1286" i="2"/>
  <c r="B1286" i="2"/>
  <c r="C1286" i="2" s="1"/>
  <c r="F1285" i="2"/>
  <c r="B1285" i="2"/>
  <c r="C1285" i="2" s="1"/>
  <c r="F1284" i="2"/>
  <c r="B1284" i="2"/>
  <c r="C1284" i="2" s="1"/>
  <c r="F1283" i="2"/>
  <c r="B1283" i="2"/>
  <c r="C1283" i="2" s="1"/>
  <c r="F1282" i="2"/>
  <c r="B1282" i="2"/>
  <c r="C1282" i="2" s="1"/>
  <c r="F1281" i="2"/>
  <c r="B1281" i="2"/>
  <c r="C1281" i="2" s="1"/>
  <c r="F1280" i="2"/>
  <c r="B1280" i="2"/>
  <c r="C1280" i="2" s="1"/>
  <c r="F1279" i="2"/>
  <c r="B1279" i="2"/>
  <c r="C1279" i="2" s="1"/>
  <c r="F1278" i="2"/>
  <c r="B1278" i="2"/>
  <c r="C1278" i="2" s="1"/>
  <c r="F1277" i="2"/>
  <c r="B1277" i="2"/>
  <c r="C1277" i="2" s="1"/>
  <c r="F1276" i="2"/>
  <c r="B1276" i="2"/>
  <c r="C1276" i="2" s="1"/>
  <c r="F1275" i="2"/>
  <c r="B1275" i="2"/>
  <c r="C1275" i="2" s="1"/>
  <c r="F1274" i="2"/>
  <c r="B1274" i="2"/>
  <c r="C1274" i="2" s="1"/>
  <c r="F1273" i="2"/>
  <c r="B1273" i="2"/>
  <c r="C1273" i="2" s="1"/>
  <c r="F1272" i="2"/>
  <c r="B1272" i="2"/>
  <c r="C1272" i="2" s="1"/>
  <c r="F1271" i="2"/>
  <c r="B1271" i="2"/>
  <c r="C1271" i="2" s="1"/>
  <c r="F1270" i="2"/>
  <c r="B1270" i="2"/>
  <c r="C1270" i="2" s="1"/>
  <c r="F1269" i="2"/>
  <c r="B1269" i="2"/>
  <c r="C1269" i="2" s="1"/>
  <c r="F1268" i="2"/>
  <c r="B1268" i="2"/>
  <c r="C1268" i="2" s="1"/>
  <c r="F1267" i="2"/>
  <c r="B1267" i="2"/>
  <c r="C1267" i="2" s="1"/>
  <c r="F1266" i="2"/>
  <c r="B1266" i="2"/>
  <c r="C1266" i="2" s="1"/>
  <c r="F1265" i="2"/>
  <c r="B1265" i="2"/>
  <c r="C1265" i="2" s="1"/>
  <c r="F1264" i="2"/>
  <c r="B1264" i="2"/>
  <c r="C1264" i="2" s="1"/>
  <c r="F1263" i="2"/>
  <c r="B1263" i="2"/>
  <c r="C1263" i="2" s="1"/>
  <c r="F1262" i="2"/>
  <c r="B1262" i="2"/>
  <c r="C1262" i="2" s="1"/>
  <c r="F1261" i="2"/>
  <c r="B1261" i="2"/>
  <c r="C1261" i="2" s="1"/>
  <c r="F1260" i="2"/>
  <c r="B1260" i="2"/>
  <c r="C1260" i="2" s="1"/>
  <c r="F1259" i="2"/>
  <c r="B1259" i="2"/>
  <c r="C1259" i="2" s="1"/>
  <c r="F1258" i="2"/>
  <c r="B1258" i="2"/>
  <c r="C1258" i="2" s="1"/>
  <c r="F1257" i="2"/>
  <c r="B1257" i="2"/>
  <c r="C1257" i="2" s="1"/>
  <c r="F1256" i="2"/>
  <c r="B1256" i="2"/>
  <c r="C1256" i="2" s="1"/>
  <c r="F1255" i="2"/>
  <c r="B1255" i="2"/>
  <c r="C1255" i="2" s="1"/>
  <c r="F1254" i="2"/>
  <c r="B1254" i="2"/>
  <c r="C1254" i="2" s="1"/>
  <c r="F1253" i="2"/>
  <c r="B1253" i="2"/>
  <c r="C1253" i="2" s="1"/>
  <c r="F1252" i="2"/>
  <c r="B1252" i="2"/>
  <c r="C1252" i="2" s="1"/>
  <c r="F1251" i="2"/>
  <c r="B1251" i="2"/>
  <c r="C1251" i="2" s="1"/>
  <c r="F1250" i="2"/>
  <c r="B1250" i="2"/>
  <c r="C1250" i="2" s="1"/>
  <c r="F1249" i="2"/>
  <c r="B1249" i="2"/>
  <c r="C1249" i="2" s="1"/>
  <c r="F1248" i="2"/>
  <c r="B1248" i="2"/>
  <c r="C1248" i="2" s="1"/>
  <c r="F1247" i="2"/>
  <c r="B1247" i="2"/>
  <c r="C1247" i="2" s="1"/>
  <c r="F1246" i="2"/>
  <c r="B1246" i="2"/>
  <c r="C1246" i="2" s="1"/>
  <c r="F1245" i="2"/>
  <c r="B1245" i="2"/>
  <c r="C1245" i="2" s="1"/>
  <c r="F1244" i="2"/>
  <c r="B1244" i="2"/>
  <c r="C1244" i="2" s="1"/>
  <c r="F1243" i="2"/>
  <c r="B1243" i="2"/>
  <c r="C1243" i="2" s="1"/>
  <c r="F1242" i="2"/>
  <c r="B1242" i="2"/>
  <c r="C1242" i="2" s="1"/>
  <c r="F1241" i="2"/>
  <c r="B1241" i="2"/>
  <c r="C1241" i="2" s="1"/>
  <c r="F1240" i="2"/>
  <c r="B1240" i="2"/>
  <c r="C1240" i="2" s="1"/>
  <c r="F1239" i="2"/>
  <c r="B1239" i="2"/>
  <c r="C1239" i="2" s="1"/>
  <c r="F1238" i="2"/>
  <c r="B1238" i="2"/>
  <c r="C1238" i="2" s="1"/>
  <c r="F1237" i="2"/>
  <c r="B1237" i="2"/>
  <c r="C1237" i="2" s="1"/>
  <c r="F1236" i="2"/>
  <c r="B1236" i="2"/>
  <c r="C1236" i="2" s="1"/>
  <c r="F1235" i="2"/>
  <c r="B1235" i="2"/>
  <c r="C1235" i="2" s="1"/>
  <c r="F1234" i="2"/>
  <c r="B1234" i="2"/>
  <c r="C1234" i="2" s="1"/>
  <c r="F1233" i="2"/>
  <c r="B1233" i="2"/>
  <c r="C1233" i="2" s="1"/>
  <c r="F1232" i="2"/>
  <c r="B1232" i="2"/>
  <c r="C1232" i="2" s="1"/>
  <c r="F1231" i="2"/>
  <c r="B1231" i="2"/>
  <c r="C1231" i="2" s="1"/>
  <c r="F1230" i="2"/>
  <c r="B1230" i="2"/>
  <c r="C1230" i="2" s="1"/>
  <c r="F1229" i="2"/>
  <c r="B1229" i="2"/>
  <c r="C1229" i="2" s="1"/>
  <c r="F1228" i="2"/>
  <c r="B1228" i="2"/>
  <c r="C1228" i="2" s="1"/>
  <c r="F1227" i="2"/>
  <c r="B1227" i="2"/>
  <c r="C1227" i="2" s="1"/>
  <c r="F1226" i="2"/>
  <c r="B1226" i="2"/>
  <c r="C1226" i="2" s="1"/>
  <c r="F1225" i="2"/>
  <c r="B1225" i="2"/>
  <c r="C1225" i="2" s="1"/>
  <c r="F1224" i="2"/>
  <c r="B1224" i="2"/>
  <c r="C1224" i="2" s="1"/>
  <c r="F1223" i="2"/>
  <c r="B1223" i="2"/>
  <c r="C1223" i="2" s="1"/>
  <c r="F1222" i="2"/>
  <c r="B1222" i="2"/>
  <c r="C1222" i="2" s="1"/>
  <c r="F1221" i="2"/>
  <c r="B1221" i="2"/>
  <c r="C1221" i="2" s="1"/>
  <c r="F1220" i="2"/>
  <c r="B1220" i="2"/>
  <c r="C1220" i="2" s="1"/>
  <c r="F1219" i="2"/>
  <c r="B1219" i="2"/>
  <c r="C1219" i="2" s="1"/>
  <c r="F1218" i="2"/>
  <c r="B1218" i="2"/>
  <c r="C1218" i="2" s="1"/>
  <c r="F1217" i="2"/>
  <c r="B1217" i="2"/>
  <c r="C1217" i="2" s="1"/>
  <c r="F1216" i="2"/>
  <c r="B1216" i="2"/>
  <c r="C1216" i="2" s="1"/>
  <c r="F1215" i="2"/>
  <c r="B1215" i="2"/>
  <c r="C1215" i="2" s="1"/>
  <c r="F1214" i="2"/>
  <c r="B1214" i="2"/>
  <c r="C1214" i="2" s="1"/>
  <c r="F1213" i="2"/>
  <c r="B1213" i="2"/>
  <c r="C1213" i="2" s="1"/>
  <c r="F1212" i="2"/>
  <c r="B1212" i="2"/>
  <c r="C1212" i="2" s="1"/>
  <c r="F1211" i="2"/>
  <c r="B1211" i="2"/>
  <c r="C1211" i="2" s="1"/>
  <c r="F1210" i="2"/>
  <c r="B1210" i="2"/>
  <c r="C1210" i="2" s="1"/>
  <c r="F1209" i="2"/>
  <c r="B1209" i="2"/>
  <c r="C1209" i="2" s="1"/>
  <c r="F1208" i="2"/>
  <c r="B1208" i="2"/>
  <c r="C1208" i="2" s="1"/>
  <c r="F1207" i="2"/>
  <c r="B1207" i="2"/>
  <c r="C1207" i="2" s="1"/>
  <c r="F1206" i="2"/>
  <c r="B1206" i="2"/>
  <c r="C1206" i="2" s="1"/>
  <c r="F1205" i="2"/>
  <c r="B1205" i="2"/>
  <c r="C1205" i="2" s="1"/>
  <c r="F1204" i="2"/>
  <c r="B1204" i="2"/>
  <c r="C1204" i="2" s="1"/>
  <c r="F1203" i="2"/>
  <c r="B1203" i="2"/>
  <c r="C1203" i="2" s="1"/>
  <c r="F1202" i="2"/>
  <c r="B1202" i="2"/>
  <c r="C1202" i="2" s="1"/>
  <c r="F1201" i="2"/>
  <c r="B1201" i="2"/>
  <c r="C1201" i="2" s="1"/>
  <c r="F1200" i="2"/>
  <c r="B1200" i="2"/>
  <c r="C1200" i="2" s="1"/>
  <c r="F1199" i="2"/>
  <c r="B1199" i="2"/>
  <c r="C1199" i="2" s="1"/>
  <c r="F1198" i="2"/>
  <c r="B1198" i="2"/>
  <c r="C1198" i="2" s="1"/>
  <c r="F1197" i="2"/>
  <c r="B1197" i="2"/>
  <c r="C1197" i="2" s="1"/>
  <c r="F1196" i="2"/>
  <c r="B1196" i="2"/>
  <c r="C1196" i="2" s="1"/>
  <c r="F1195" i="2"/>
  <c r="B1195" i="2"/>
  <c r="C1195" i="2" s="1"/>
  <c r="F1194" i="2"/>
  <c r="B1194" i="2"/>
  <c r="C1194" i="2" s="1"/>
  <c r="F1193" i="2"/>
  <c r="B1193" i="2"/>
  <c r="C1193" i="2" s="1"/>
  <c r="F1192" i="2"/>
  <c r="B1192" i="2"/>
  <c r="C1192" i="2" s="1"/>
  <c r="F1191" i="2"/>
  <c r="B1191" i="2"/>
  <c r="C1191" i="2" s="1"/>
  <c r="F1190" i="2"/>
  <c r="B1190" i="2"/>
  <c r="C1190" i="2" s="1"/>
  <c r="F1189" i="2"/>
  <c r="B1189" i="2"/>
  <c r="C1189" i="2" s="1"/>
  <c r="F1188" i="2"/>
  <c r="B1188" i="2"/>
  <c r="C1188" i="2" s="1"/>
  <c r="F1187" i="2"/>
  <c r="B1187" i="2"/>
  <c r="C1187" i="2" s="1"/>
  <c r="F1186" i="2"/>
  <c r="B1186" i="2"/>
  <c r="C1186" i="2" s="1"/>
  <c r="F1185" i="2"/>
  <c r="B1185" i="2"/>
  <c r="C1185" i="2" s="1"/>
  <c r="F1184" i="2"/>
  <c r="B1184" i="2"/>
  <c r="C1184" i="2" s="1"/>
  <c r="F1183" i="2"/>
  <c r="B1183" i="2"/>
  <c r="C1183" i="2" s="1"/>
  <c r="F1182" i="2"/>
  <c r="B1182" i="2"/>
  <c r="C1182" i="2" s="1"/>
  <c r="F1181" i="2"/>
  <c r="B1181" i="2"/>
  <c r="C1181" i="2" s="1"/>
  <c r="F1180" i="2"/>
  <c r="B1180" i="2"/>
  <c r="C1180" i="2" s="1"/>
  <c r="F1179" i="2"/>
  <c r="B1179" i="2"/>
  <c r="C1179" i="2" s="1"/>
  <c r="F1178" i="2"/>
  <c r="B1178" i="2"/>
  <c r="C1178" i="2" s="1"/>
  <c r="F1177" i="2"/>
  <c r="B1177" i="2"/>
  <c r="C1177" i="2" s="1"/>
  <c r="F1176" i="2"/>
  <c r="B1176" i="2"/>
  <c r="C1176" i="2" s="1"/>
  <c r="F1175" i="2"/>
  <c r="B1175" i="2"/>
  <c r="C1175" i="2" s="1"/>
  <c r="F1174" i="2"/>
  <c r="B1174" i="2"/>
  <c r="C1174" i="2" s="1"/>
  <c r="F1173" i="2"/>
  <c r="B1173" i="2"/>
  <c r="C1173" i="2" s="1"/>
  <c r="F1172" i="2"/>
  <c r="B1172" i="2"/>
  <c r="C1172" i="2" s="1"/>
  <c r="F1171" i="2"/>
  <c r="B1171" i="2"/>
  <c r="C1171" i="2" s="1"/>
  <c r="F1170" i="2"/>
  <c r="B1170" i="2"/>
  <c r="C1170" i="2" s="1"/>
  <c r="F1169" i="2"/>
  <c r="B1169" i="2"/>
  <c r="C1169" i="2" s="1"/>
  <c r="F1168" i="2"/>
  <c r="B1168" i="2"/>
  <c r="C1168" i="2" s="1"/>
  <c r="F1167" i="2"/>
  <c r="B1167" i="2"/>
  <c r="C1167" i="2" s="1"/>
  <c r="F1166" i="2"/>
  <c r="B1166" i="2"/>
  <c r="C1166" i="2" s="1"/>
  <c r="F1165" i="2"/>
  <c r="B1165" i="2"/>
  <c r="C1165" i="2" s="1"/>
  <c r="F1164" i="2"/>
  <c r="B1164" i="2"/>
  <c r="C1164" i="2" s="1"/>
  <c r="F1163" i="2"/>
  <c r="B1163" i="2"/>
  <c r="C1163" i="2" s="1"/>
  <c r="F1162" i="2"/>
  <c r="B1162" i="2"/>
  <c r="C1162" i="2" s="1"/>
  <c r="F1161" i="2"/>
  <c r="B1161" i="2"/>
  <c r="C1161" i="2" s="1"/>
  <c r="F1160" i="2"/>
  <c r="B1160" i="2"/>
  <c r="C1160" i="2" s="1"/>
  <c r="F1159" i="2"/>
  <c r="B1159" i="2"/>
  <c r="C1159" i="2" s="1"/>
  <c r="F1158" i="2"/>
  <c r="B1158" i="2"/>
  <c r="C1158" i="2" s="1"/>
  <c r="F1157" i="2"/>
  <c r="B1157" i="2"/>
  <c r="C1157" i="2" s="1"/>
  <c r="F1156" i="2"/>
  <c r="B1156" i="2"/>
  <c r="C1156" i="2" s="1"/>
  <c r="F1155" i="2"/>
  <c r="B1155" i="2"/>
  <c r="C1155" i="2" s="1"/>
  <c r="F1154" i="2"/>
  <c r="B1154" i="2"/>
  <c r="C1154" i="2" s="1"/>
  <c r="F1153" i="2"/>
  <c r="B1153" i="2"/>
  <c r="C1153" i="2" s="1"/>
  <c r="F1152" i="2"/>
  <c r="B1152" i="2"/>
  <c r="C1152" i="2" s="1"/>
  <c r="F1151" i="2"/>
  <c r="B1151" i="2"/>
  <c r="C1151" i="2" s="1"/>
  <c r="F1150" i="2"/>
  <c r="B1150" i="2"/>
  <c r="C1150" i="2" s="1"/>
  <c r="F1149" i="2"/>
  <c r="B1149" i="2"/>
  <c r="C1149" i="2" s="1"/>
  <c r="F1148" i="2"/>
  <c r="B1148" i="2"/>
  <c r="C1148" i="2" s="1"/>
  <c r="F1147" i="2"/>
  <c r="B1147" i="2"/>
  <c r="C1147" i="2" s="1"/>
  <c r="F1146" i="2"/>
  <c r="B1146" i="2"/>
  <c r="C1146" i="2" s="1"/>
  <c r="F1145" i="2"/>
  <c r="B1145" i="2"/>
  <c r="C1145" i="2" s="1"/>
  <c r="F1144" i="2"/>
  <c r="B1144" i="2"/>
  <c r="C1144" i="2" s="1"/>
  <c r="F1143" i="2"/>
  <c r="B1143" i="2"/>
  <c r="C1143" i="2" s="1"/>
  <c r="F1142" i="2"/>
  <c r="B1142" i="2"/>
  <c r="C1142" i="2" s="1"/>
  <c r="F1141" i="2"/>
  <c r="B1141" i="2"/>
  <c r="C1141" i="2" s="1"/>
  <c r="F1140" i="2"/>
  <c r="B1140" i="2"/>
  <c r="C1140" i="2" s="1"/>
  <c r="F1139" i="2"/>
  <c r="B1139" i="2"/>
  <c r="C1139" i="2" s="1"/>
  <c r="F1138" i="2"/>
  <c r="B1138" i="2"/>
  <c r="C1138" i="2" s="1"/>
  <c r="F1137" i="2"/>
  <c r="B1137" i="2"/>
  <c r="C1137" i="2" s="1"/>
  <c r="F1136" i="2"/>
  <c r="B1136" i="2"/>
  <c r="C1136" i="2" s="1"/>
  <c r="F1135" i="2"/>
  <c r="B1135" i="2"/>
  <c r="C1135" i="2" s="1"/>
  <c r="F1134" i="2"/>
  <c r="B1134" i="2"/>
  <c r="C1134" i="2" s="1"/>
  <c r="F1133" i="2"/>
  <c r="B1133" i="2"/>
  <c r="C1133" i="2" s="1"/>
  <c r="F1132" i="2"/>
  <c r="B1132" i="2"/>
  <c r="C1132" i="2" s="1"/>
  <c r="F1131" i="2"/>
  <c r="B1131" i="2"/>
  <c r="C1131" i="2" s="1"/>
  <c r="F1130" i="2"/>
  <c r="B1130" i="2"/>
  <c r="C1130" i="2" s="1"/>
  <c r="F1129" i="2"/>
  <c r="B1129" i="2"/>
  <c r="C1129" i="2" s="1"/>
  <c r="F1128" i="2"/>
  <c r="B1128" i="2"/>
  <c r="C1128" i="2" s="1"/>
  <c r="F1127" i="2"/>
  <c r="B1127" i="2"/>
  <c r="C1127" i="2" s="1"/>
  <c r="F1126" i="2"/>
  <c r="B1126" i="2"/>
  <c r="C1126" i="2" s="1"/>
  <c r="F1125" i="2"/>
  <c r="B1125" i="2"/>
  <c r="C1125" i="2" s="1"/>
  <c r="F1124" i="2"/>
  <c r="B1124" i="2"/>
  <c r="C1124" i="2" s="1"/>
  <c r="F1123" i="2"/>
  <c r="B1123" i="2"/>
  <c r="C1123" i="2" s="1"/>
  <c r="F1122" i="2"/>
  <c r="B1122" i="2"/>
  <c r="C1122" i="2" s="1"/>
  <c r="F1121" i="2"/>
  <c r="B1121" i="2"/>
  <c r="C1121" i="2" s="1"/>
  <c r="F1120" i="2"/>
  <c r="B1120" i="2"/>
  <c r="C1120" i="2" s="1"/>
  <c r="F1119" i="2"/>
  <c r="B1119" i="2"/>
  <c r="C1119" i="2" s="1"/>
  <c r="F1118" i="2"/>
  <c r="B1118" i="2"/>
  <c r="C1118" i="2" s="1"/>
  <c r="F1117" i="2"/>
  <c r="B1117" i="2"/>
  <c r="C1117" i="2" s="1"/>
  <c r="F1116" i="2"/>
  <c r="B1116" i="2"/>
  <c r="C1116" i="2" s="1"/>
  <c r="F1115" i="2"/>
  <c r="B1115" i="2"/>
  <c r="C1115" i="2" s="1"/>
  <c r="F1114" i="2"/>
  <c r="B1114" i="2"/>
  <c r="C1114" i="2" s="1"/>
  <c r="F1113" i="2"/>
  <c r="B1113" i="2"/>
  <c r="C1113" i="2" s="1"/>
  <c r="F1112" i="2"/>
  <c r="B1112" i="2"/>
  <c r="C1112" i="2" s="1"/>
  <c r="F1111" i="2"/>
  <c r="B1111" i="2"/>
  <c r="C1111" i="2" s="1"/>
  <c r="F1110" i="2"/>
  <c r="B1110" i="2"/>
  <c r="C1110" i="2" s="1"/>
  <c r="F1109" i="2"/>
  <c r="B1109" i="2"/>
  <c r="C1109" i="2" s="1"/>
  <c r="F1108" i="2"/>
  <c r="B1108" i="2"/>
  <c r="C1108" i="2" s="1"/>
  <c r="F1107" i="2"/>
  <c r="B1107" i="2"/>
  <c r="C1107" i="2" s="1"/>
  <c r="F1106" i="2"/>
  <c r="B1106" i="2"/>
  <c r="C1106" i="2" s="1"/>
  <c r="F1105" i="2"/>
  <c r="B1105" i="2"/>
  <c r="C1105" i="2" s="1"/>
  <c r="F1104" i="2"/>
  <c r="B1104" i="2"/>
  <c r="C1104" i="2" s="1"/>
  <c r="F1103" i="2"/>
  <c r="B1103" i="2"/>
  <c r="C1103" i="2" s="1"/>
  <c r="F1102" i="2"/>
  <c r="B1102" i="2"/>
  <c r="C1102" i="2" s="1"/>
  <c r="F1101" i="2"/>
  <c r="B1101" i="2"/>
  <c r="C1101" i="2" s="1"/>
  <c r="F1100" i="2"/>
  <c r="B1100" i="2"/>
  <c r="C1100" i="2" s="1"/>
  <c r="F1099" i="2"/>
  <c r="B1099" i="2"/>
  <c r="C1099" i="2" s="1"/>
  <c r="F1098" i="2"/>
  <c r="B1098" i="2"/>
  <c r="C1098" i="2" s="1"/>
  <c r="F1097" i="2"/>
  <c r="B1097" i="2"/>
  <c r="C1097" i="2" s="1"/>
  <c r="F1096" i="2"/>
  <c r="B1096" i="2"/>
  <c r="C1096" i="2" s="1"/>
  <c r="F1095" i="2"/>
  <c r="B1095" i="2"/>
  <c r="C1095" i="2" s="1"/>
  <c r="F1094" i="2"/>
  <c r="B1094" i="2"/>
  <c r="C1094" i="2" s="1"/>
  <c r="F1093" i="2"/>
  <c r="B1093" i="2"/>
  <c r="C1093" i="2" s="1"/>
  <c r="F1092" i="2"/>
  <c r="B1092" i="2"/>
  <c r="C1092" i="2" s="1"/>
  <c r="F1091" i="2"/>
  <c r="B1091" i="2"/>
  <c r="C1091" i="2" s="1"/>
  <c r="F1090" i="2"/>
  <c r="B1090" i="2"/>
  <c r="C1090" i="2" s="1"/>
  <c r="F1089" i="2"/>
  <c r="B1089" i="2"/>
  <c r="C1089" i="2" s="1"/>
  <c r="F1088" i="2"/>
  <c r="B1088" i="2"/>
  <c r="C1088" i="2" s="1"/>
  <c r="F1087" i="2"/>
  <c r="B1087" i="2"/>
  <c r="C1087" i="2" s="1"/>
  <c r="F1086" i="2"/>
  <c r="B1086" i="2"/>
  <c r="C1086" i="2" s="1"/>
  <c r="F1085" i="2"/>
  <c r="B1085" i="2"/>
  <c r="C1085" i="2" s="1"/>
  <c r="F1084" i="2"/>
  <c r="B1084" i="2"/>
  <c r="C1084" i="2" s="1"/>
  <c r="F1083" i="2"/>
  <c r="B1083" i="2"/>
  <c r="C1083" i="2" s="1"/>
  <c r="F1082" i="2"/>
  <c r="B1082" i="2"/>
  <c r="C1082" i="2" s="1"/>
  <c r="F1081" i="2"/>
  <c r="B1081" i="2"/>
  <c r="C1081" i="2" s="1"/>
  <c r="F1080" i="2"/>
  <c r="B1080" i="2"/>
  <c r="C1080" i="2" s="1"/>
  <c r="F1079" i="2"/>
  <c r="B1079" i="2"/>
  <c r="C1079" i="2" s="1"/>
  <c r="F1078" i="2"/>
  <c r="B1078" i="2"/>
  <c r="C1078" i="2" s="1"/>
  <c r="F1077" i="2"/>
  <c r="B1077" i="2"/>
  <c r="C1077" i="2" s="1"/>
  <c r="F1076" i="2"/>
  <c r="B1076" i="2"/>
  <c r="C1076" i="2" s="1"/>
  <c r="F1075" i="2"/>
  <c r="B1075" i="2"/>
  <c r="C1075" i="2" s="1"/>
  <c r="F1074" i="2"/>
  <c r="B1074" i="2"/>
  <c r="C1074" i="2" s="1"/>
  <c r="F1073" i="2"/>
  <c r="B1073" i="2"/>
  <c r="C1073" i="2" s="1"/>
  <c r="F1072" i="2"/>
  <c r="B1072" i="2"/>
  <c r="C1072" i="2" s="1"/>
  <c r="F1071" i="2"/>
  <c r="B1071" i="2"/>
  <c r="C1071" i="2" s="1"/>
  <c r="F1070" i="2"/>
  <c r="B1070" i="2"/>
  <c r="C1070" i="2" s="1"/>
  <c r="F1069" i="2"/>
  <c r="B1069" i="2"/>
  <c r="C1069" i="2" s="1"/>
  <c r="F1068" i="2"/>
  <c r="B1068" i="2"/>
  <c r="C1068" i="2" s="1"/>
  <c r="F1067" i="2"/>
  <c r="B1067" i="2"/>
  <c r="C1067" i="2" s="1"/>
  <c r="F1066" i="2"/>
  <c r="B1066" i="2"/>
  <c r="C1066" i="2" s="1"/>
  <c r="F1065" i="2"/>
  <c r="B1065" i="2"/>
  <c r="C1065" i="2" s="1"/>
  <c r="F1064" i="2"/>
  <c r="B1064" i="2"/>
  <c r="C1064" i="2" s="1"/>
  <c r="F1063" i="2"/>
  <c r="B1063" i="2"/>
  <c r="C1063" i="2" s="1"/>
  <c r="F1062" i="2"/>
  <c r="B1062" i="2"/>
  <c r="C1062" i="2" s="1"/>
  <c r="F1061" i="2"/>
  <c r="B1061" i="2"/>
  <c r="C1061" i="2" s="1"/>
  <c r="F1060" i="2"/>
  <c r="B1060" i="2"/>
  <c r="C1060" i="2" s="1"/>
  <c r="F1059" i="2"/>
  <c r="B1059" i="2"/>
  <c r="C1059" i="2" s="1"/>
  <c r="F1058" i="2"/>
  <c r="B1058" i="2"/>
  <c r="C1058" i="2" s="1"/>
  <c r="F1057" i="2"/>
  <c r="B1057" i="2"/>
  <c r="C1057" i="2" s="1"/>
  <c r="F1056" i="2"/>
  <c r="B1056" i="2"/>
  <c r="C1056" i="2" s="1"/>
  <c r="F1055" i="2"/>
  <c r="B1055" i="2"/>
  <c r="C1055" i="2" s="1"/>
  <c r="F1054" i="2"/>
  <c r="B1054" i="2"/>
  <c r="C1054" i="2" s="1"/>
  <c r="F1053" i="2"/>
  <c r="B1053" i="2"/>
  <c r="C1053" i="2" s="1"/>
  <c r="F1052" i="2"/>
  <c r="B1052" i="2"/>
  <c r="C1052" i="2" s="1"/>
  <c r="F1051" i="2"/>
  <c r="B1051" i="2"/>
  <c r="C1051" i="2" s="1"/>
  <c r="F1050" i="2"/>
  <c r="B1050" i="2"/>
  <c r="C1050" i="2" s="1"/>
  <c r="F1049" i="2"/>
  <c r="B1049" i="2"/>
  <c r="C1049" i="2" s="1"/>
  <c r="F1048" i="2"/>
  <c r="B1048" i="2"/>
  <c r="C1048" i="2" s="1"/>
  <c r="F1047" i="2"/>
  <c r="B1047" i="2"/>
  <c r="C1047" i="2" s="1"/>
  <c r="F1046" i="2"/>
  <c r="B1046" i="2"/>
  <c r="C1046" i="2" s="1"/>
  <c r="F1045" i="2"/>
  <c r="B1045" i="2"/>
  <c r="C1045" i="2" s="1"/>
  <c r="F1044" i="2"/>
  <c r="B1044" i="2"/>
  <c r="C1044" i="2" s="1"/>
  <c r="F1043" i="2"/>
  <c r="B1043" i="2"/>
  <c r="C1043" i="2" s="1"/>
  <c r="F1042" i="2"/>
  <c r="B1042" i="2"/>
  <c r="C1042" i="2" s="1"/>
  <c r="F1041" i="2"/>
  <c r="B1041" i="2"/>
  <c r="C1041" i="2" s="1"/>
  <c r="F1040" i="2"/>
  <c r="B1040" i="2"/>
  <c r="C1040" i="2" s="1"/>
  <c r="F1039" i="2"/>
  <c r="B1039" i="2"/>
  <c r="C1039" i="2" s="1"/>
  <c r="F1038" i="2"/>
  <c r="B1038" i="2"/>
  <c r="C1038" i="2" s="1"/>
  <c r="F1037" i="2"/>
  <c r="B1037" i="2"/>
  <c r="C1037" i="2" s="1"/>
  <c r="F1036" i="2"/>
  <c r="B1036" i="2"/>
  <c r="C1036" i="2" s="1"/>
  <c r="F1035" i="2"/>
  <c r="B1035" i="2"/>
  <c r="C1035" i="2" s="1"/>
  <c r="F1034" i="2"/>
  <c r="B1034" i="2"/>
  <c r="C1034" i="2" s="1"/>
  <c r="F1033" i="2"/>
  <c r="B1033" i="2"/>
  <c r="C1033" i="2" s="1"/>
  <c r="F1032" i="2"/>
  <c r="B1032" i="2"/>
  <c r="C1032" i="2" s="1"/>
  <c r="F1031" i="2"/>
  <c r="B1031" i="2"/>
  <c r="C1031" i="2" s="1"/>
  <c r="F1030" i="2"/>
  <c r="B1030" i="2"/>
  <c r="C1030" i="2" s="1"/>
  <c r="F1029" i="2"/>
  <c r="B1029" i="2"/>
  <c r="C1029" i="2" s="1"/>
  <c r="F1028" i="2"/>
  <c r="B1028" i="2"/>
  <c r="C1028" i="2" s="1"/>
  <c r="F1027" i="2"/>
  <c r="B1027" i="2"/>
  <c r="C1027" i="2" s="1"/>
  <c r="F1026" i="2"/>
  <c r="B1026" i="2"/>
  <c r="C1026" i="2" s="1"/>
  <c r="F1025" i="2"/>
  <c r="B1025" i="2"/>
  <c r="C1025" i="2" s="1"/>
  <c r="F1024" i="2"/>
  <c r="B1024" i="2"/>
  <c r="C1024" i="2" s="1"/>
  <c r="F1023" i="2"/>
  <c r="B1023" i="2"/>
  <c r="C1023" i="2" s="1"/>
  <c r="F1022" i="2"/>
  <c r="B1022" i="2"/>
  <c r="C1022" i="2" s="1"/>
  <c r="F1021" i="2"/>
  <c r="B1021" i="2"/>
  <c r="C1021" i="2" s="1"/>
  <c r="F1020" i="2"/>
  <c r="B1020" i="2"/>
  <c r="C1020" i="2" s="1"/>
  <c r="F1019" i="2"/>
  <c r="B1019" i="2"/>
  <c r="C1019" i="2" s="1"/>
  <c r="F1018" i="2"/>
  <c r="B1018" i="2"/>
  <c r="C1018" i="2" s="1"/>
  <c r="F1017" i="2"/>
  <c r="B1017" i="2"/>
  <c r="C1017" i="2" s="1"/>
  <c r="F1016" i="2"/>
  <c r="B1016" i="2"/>
  <c r="C1016" i="2" s="1"/>
  <c r="F1015" i="2"/>
  <c r="B1015" i="2"/>
  <c r="C1015" i="2" s="1"/>
  <c r="F1014" i="2"/>
  <c r="B1014" i="2"/>
  <c r="C1014" i="2" s="1"/>
  <c r="F1013" i="2"/>
  <c r="B1013" i="2"/>
  <c r="C1013" i="2" s="1"/>
  <c r="F1012" i="2"/>
  <c r="B1012" i="2"/>
  <c r="C1012" i="2" s="1"/>
  <c r="F1011" i="2"/>
  <c r="B1011" i="2"/>
  <c r="C1011" i="2" s="1"/>
  <c r="F1010" i="2"/>
  <c r="B1010" i="2"/>
  <c r="C1010" i="2" s="1"/>
  <c r="F1009" i="2"/>
  <c r="B1009" i="2"/>
  <c r="C1009" i="2" s="1"/>
  <c r="F1008" i="2"/>
  <c r="B1008" i="2"/>
  <c r="C1008" i="2" s="1"/>
  <c r="F1007" i="2"/>
  <c r="B1007" i="2"/>
  <c r="C1007" i="2" s="1"/>
  <c r="F1006" i="2"/>
  <c r="B1006" i="2"/>
  <c r="C1006" i="2" s="1"/>
  <c r="F1005" i="2"/>
  <c r="B1005" i="2"/>
  <c r="C1005" i="2" s="1"/>
  <c r="F1004" i="2"/>
  <c r="B1004" i="2"/>
  <c r="C1004" i="2" s="1"/>
  <c r="F1003" i="2"/>
  <c r="B1003" i="2"/>
  <c r="C1003" i="2" s="1"/>
  <c r="F1002" i="2"/>
  <c r="B1002" i="2"/>
  <c r="C1002" i="2" s="1"/>
  <c r="F1001" i="2"/>
  <c r="B1001" i="2"/>
  <c r="C1001" i="2" s="1"/>
  <c r="F1000" i="2"/>
  <c r="B1000" i="2"/>
  <c r="C1000" i="2" s="1"/>
  <c r="F999" i="2"/>
  <c r="B999" i="2"/>
  <c r="C999" i="2" s="1"/>
  <c r="F998" i="2"/>
  <c r="B998" i="2"/>
  <c r="C998" i="2" s="1"/>
  <c r="F997" i="2"/>
  <c r="B997" i="2"/>
  <c r="C997" i="2" s="1"/>
  <c r="F996" i="2"/>
  <c r="B996" i="2"/>
  <c r="C996" i="2" s="1"/>
  <c r="F995" i="2"/>
  <c r="B995" i="2"/>
  <c r="C995" i="2" s="1"/>
  <c r="F994" i="2"/>
  <c r="B994" i="2"/>
  <c r="C994" i="2" s="1"/>
  <c r="F993" i="2"/>
  <c r="B993" i="2"/>
  <c r="C993" i="2" s="1"/>
  <c r="F992" i="2"/>
  <c r="B992" i="2"/>
  <c r="C992" i="2" s="1"/>
  <c r="F991" i="2"/>
  <c r="B991" i="2"/>
  <c r="C991" i="2" s="1"/>
  <c r="F990" i="2"/>
  <c r="B990" i="2"/>
  <c r="C990" i="2" s="1"/>
  <c r="F989" i="2"/>
  <c r="B989" i="2"/>
  <c r="C989" i="2" s="1"/>
  <c r="F988" i="2"/>
  <c r="B988" i="2"/>
  <c r="C988" i="2" s="1"/>
  <c r="F987" i="2"/>
  <c r="B987" i="2"/>
  <c r="C987" i="2" s="1"/>
  <c r="F986" i="2"/>
  <c r="B986" i="2"/>
  <c r="C986" i="2" s="1"/>
  <c r="F985" i="2"/>
  <c r="B985" i="2"/>
  <c r="C985" i="2" s="1"/>
  <c r="F984" i="2"/>
  <c r="B984" i="2"/>
  <c r="C984" i="2" s="1"/>
  <c r="F983" i="2"/>
  <c r="B983" i="2"/>
  <c r="C983" i="2" s="1"/>
  <c r="F982" i="2"/>
  <c r="B982" i="2"/>
  <c r="C982" i="2" s="1"/>
  <c r="F981" i="2"/>
  <c r="B981" i="2"/>
  <c r="C981" i="2" s="1"/>
  <c r="F980" i="2"/>
  <c r="B980" i="2"/>
  <c r="C980" i="2" s="1"/>
  <c r="F979" i="2"/>
  <c r="B979" i="2"/>
  <c r="C979" i="2" s="1"/>
  <c r="F978" i="2"/>
  <c r="B978" i="2"/>
  <c r="C978" i="2" s="1"/>
  <c r="F977" i="2"/>
  <c r="B977" i="2"/>
  <c r="C977" i="2" s="1"/>
  <c r="F976" i="2"/>
  <c r="B976" i="2"/>
  <c r="C976" i="2" s="1"/>
  <c r="F975" i="2"/>
  <c r="B975" i="2"/>
  <c r="C975" i="2" s="1"/>
  <c r="F974" i="2"/>
  <c r="B974" i="2"/>
  <c r="C974" i="2" s="1"/>
  <c r="F973" i="2"/>
  <c r="B973" i="2"/>
  <c r="C973" i="2" s="1"/>
  <c r="F972" i="2"/>
  <c r="B972" i="2"/>
  <c r="C972" i="2" s="1"/>
  <c r="F971" i="2"/>
  <c r="B971" i="2"/>
  <c r="C971" i="2" s="1"/>
  <c r="F970" i="2"/>
  <c r="B970" i="2"/>
  <c r="C970" i="2" s="1"/>
  <c r="F969" i="2"/>
  <c r="B969" i="2"/>
  <c r="C969" i="2" s="1"/>
  <c r="F968" i="2"/>
  <c r="B968" i="2"/>
  <c r="C968" i="2" s="1"/>
  <c r="F967" i="2"/>
  <c r="B967" i="2"/>
  <c r="C967" i="2" s="1"/>
  <c r="F966" i="2"/>
  <c r="B966" i="2"/>
  <c r="C966" i="2" s="1"/>
  <c r="F965" i="2"/>
  <c r="B965" i="2"/>
  <c r="C965" i="2" s="1"/>
  <c r="F964" i="2"/>
  <c r="B964" i="2"/>
  <c r="C964" i="2" s="1"/>
  <c r="F963" i="2"/>
  <c r="B963" i="2"/>
  <c r="C963" i="2" s="1"/>
  <c r="F962" i="2"/>
  <c r="B962" i="2"/>
  <c r="C962" i="2" s="1"/>
  <c r="F961" i="2"/>
  <c r="B961" i="2"/>
  <c r="C961" i="2" s="1"/>
  <c r="F960" i="2"/>
  <c r="B960" i="2"/>
  <c r="C960" i="2" s="1"/>
  <c r="F959" i="2"/>
  <c r="B959" i="2"/>
  <c r="C959" i="2" s="1"/>
  <c r="F958" i="2"/>
  <c r="B958" i="2"/>
  <c r="C958" i="2" s="1"/>
  <c r="F957" i="2"/>
  <c r="B957" i="2"/>
  <c r="C957" i="2" s="1"/>
  <c r="F956" i="2"/>
  <c r="B956" i="2"/>
  <c r="C956" i="2" s="1"/>
  <c r="F955" i="2"/>
  <c r="B955" i="2"/>
  <c r="C955" i="2" s="1"/>
  <c r="F954" i="2"/>
  <c r="B954" i="2"/>
  <c r="C954" i="2" s="1"/>
  <c r="F953" i="2"/>
  <c r="B953" i="2"/>
  <c r="C953" i="2" s="1"/>
  <c r="F952" i="2"/>
  <c r="B952" i="2"/>
  <c r="C952" i="2" s="1"/>
  <c r="F951" i="2"/>
  <c r="B951" i="2"/>
  <c r="C951" i="2" s="1"/>
  <c r="F950" i="2"/>
  <c r="B950" i="2"/>
  <c r="C950" i="2" s="1"/>
  <c r="F949" i="2"/>
  <c r="B949" i="2"/>
  <c r="C949" i="2" s="1"/>
  <c r="F948" i="2"/>
  <c r="B948" i="2"/>
  <c r="C948" i="2" s="1"/>
  <c r="F947" i="2"/>
  <c r="B947" i="2"/>
  <c r="C947" i="2" s="1"/>
  <c r="F946" i="2"/>
  <c r="B946" i="2"/>
  <c r="C946" i="2" s="1"/>
  <c r="F945" i="2"/>
  <c r="B945" i="2"/>
  <c r="C945" i="2" s="1"/>
  <c r="F944" i="2"/>
  <c r="B944" i="2"/>
  <c r="C944" i="2" s="1"/>
  <c r="F943" i="2"/>
  <c r="B943" i="2"/>
  <c r="C943" i="2" s="1"/>
  <c r="F942" i="2"/>
  <c r="B942" i="2"/>
  <c r="C942" i="2" s="1"/>
  <c r="F941" i="2"/>
  <c r="B941" i="2"/>
  <c r="C941" i="2" s="1"/>
  <c r="F940" i="2"/>
  <c r="B940" i="2"/>
  <c r="C940" i="2" s="1"/>
  <c r="F939" i="2"/>
  <c r="B939" i="2"/>
  <c r="C939" i="2" s="1"/>
  <c r="F938" i="2"/>
  <c r="B938" i="2"/>
  <c r="C938" i="2" s="1"/>
  <c r="F937" i="2"/>
  <c r="B937" i="2"/>
  <c r="C937" i="2" s="1"/>
  <c r="F936" i="2"/>
  <c r="B936" i="2"/>
  <c r="C936" i="2" s="1"/>
  <c r="F935" i="2"/>
  <c r="B935" i="2"/>
  <c r="C935" i="2" s="1"/>
  <c r="F934" i="2"/>
  <c r="B934" i="2"/>
  <c r="C934" i="2" s="1"/>
  <c r="F933" i="2"/>
  <c r="B933" i="2"/>
  <c r="C933" i="2" s="1"/>
  <c r="F932" i="2"/>
  <c r="B932" i="2"/>
  <c r="C932" i="2" s="1"/>
  <c r="F931" i="2"/>
  <c r="B931" i="2"/>
  <c r="C931" i="2" s="1"/>
  <c r="F930" i="2"/>
  <c r="B930" i="2"/>
  <c r="C930" i="2" s="1"/>
  <c r="F929" i="2"/>
  <c r="B929" i="2"/>
  <c r="C929" i="2" s="1"/>
  <c r="F928" i="2"/>
  <c r="B928" i="2"/>
  <c r="C928" i="2" s="1"/>
  <c r="F927" i="2"/>
  <c r="B927" i="2"/>
  <c r="C927" i="2" s="1"/>
  <c r="F926" i="2"/>
  <c r="B926" i="2"/>
  <c r="C926" i="2" s="1"/>
  <c r="F925" i="2"/>
  <c r="B925" i="2"/>
  <c r="C925" i="2" s="1"/>
  <c r="F924" i="2"/>
  <c r="B924" i="2"/>
  <c r="C924" i="2" s="1"/>
  <c r="F923" i="2"/>
  <c r="B923" i="2"/>
  <c r="C923" i="2" s="1"/>
  <c r="F922" i="2"/>
  <c r="B922" i="2"/>
  <c r="C922" i="2" s="1"/>
  <c r="F921" i="2"/>
  <c r="B921" i="2"/>
  <c r="C921" i="2" s="1"/>
  <c r="F920" i="2"/>
  <c r="B920" i="2"/>
  <c r="C920" i="2" s="1"/>
  <c r="F919" i="2"/>
  <c r="B919" i="2"/>
  <c r="C919" i="2" s="1"/>
  <c r="F918" i="2"/>
  <c r="B918" i="2"/>
  <c r="C918" i="2" s="1"/>
  <c r="F917" i="2"/>
  <c r="B917" i="2"/>
  <c r="C917" i="2" s="1"/>
  <c r="F916" i="2"/>
  <c r="B916" i="2"/>
  <c r="C916" i="2" s="1"/>
  <c r="F915" i="2"/>
  <c r="B915" i="2"/>
  <c r="C915" i="2" s="1"/>
  <c r="F914" i="2"/>
  <c r="B914" i="2"/>
  <c r="C914" i="2" s="1"/>
  <c r="F913" i="2"/>
  <c r="B913" i="2"/>
  <c r="C913" i="2" s="1"/>
  <c r="F912" i="2"/>
  <c r="B912" i="2"/>
  <c r="C912" i="2" s="1"/>
  <c r="F911" i="2"/>
  <c r="B911" i="2"/>
  <c r="C911" i="2" s="1"/>
  <c r="F910" i="2"/>
  <c r="B910" i="2"/>
  <c r="C910" i="2" s="1"/>
  <c r="F909" i="2"/>
  <c r="B909" i="2"/>
  <c r="C909" i="2" s="1"/>
  <c r="F908" i="2"/>
  <c r="B908" i="2"/>
  <c r="C908" i="2" s="1"/>
  <c r="F907" i="2"/>
  <c r="B907" i="2"/>
  <c r="C907" i="2" s="1"/>
  <c r="F906" i="2"/>
  <c r="B906" i="2"/>
  <c r="C906" i="2" s="1"/>
  <c r="F905" i="2"/>
  <c r="B905" i="2"/>
  <c r="C905" i="2" s="1"/>
  <c r="F904" i="2"/>
  <c r="B904" i="2"/>
  <c r="C904" i="2" s="1"/>
  <c r="F903" i="2"/>
  <c r="B903" i="2"/>
  <c r="C903" i="2" s="1"/>
  <c r="F902" i="2"/>
  <c r="B902" i="2"/>
  <c r="C902" i="2" s="1"/>
  <c r="F901" i="2"/>
  <c r="B901" i="2"/>
  <c r="C901" i="2" s="1"/>
  <c r="F900" i="2"/>
  <c r="B900" i="2"/>
  <c r="C900" i="2" s="1"/>
  <c r="F899" i="2"/>
  <c r="B899" i="2"/>
  <c r="C899" i="2" s="1"/>
  <c r="F898" i="2"/>
  <c r="B898" i="2"/>
  <c r="C898" i="2" s="1"/>
  <c r="F897" i="2"/>
  <c r="B897" i="2"/>
  <c r="C897" i="2" s="1"/>
  <c r="F896" i="2"/>
  <c r="B896" i="2"/>
  <c r="C896" i="2" s="1"/>
  <c r="F895" i="2"/>
  <c r="B895" i="2"/>
  <c r="C895" i="2" s="1"/>
  <c r="F894" i="2"/>
  <c r="G894" i="2" s="1"/>
  <c r="B894" i="2"/>
  <c r="C894" i="2" s="1"/>
  <c r="F893" i="2"/>
  <c r="B893" i="2"/>
  <c r="C893" i="2" s="1"/>
  <c r="F892" i="2"/>
  <c r="B892" i="2"/>
  <c r="C892" i="2" s="1"/>
  <c r="F891" i="2"/>
  <c r="B891" i="2"/>
  <c r="C891" i="2" s="1"/>
  <c r="F890" i="2"/>
  <c r="B890" i="2"/>
  <c r="C890" i="2" s="1"/>
  <c r="F889" i="2"/>
  <c r="B889" i="2"/>
  <c r="C889" i="2" s="1"/>
  <c r="F888" i="2"/>
  <c r="B888" i="2"/>
  <c r="C888" i="2" s="1"/>
  <c r="F887" i="2"/>
  <c r="B887" i="2"/>
  <c r="C887" i="2" s="1"/>
  <c r="F886" i="2"/>
  <c r="B886" i="2"/>
  <c r="C886" i="2" s="1"/>
  <c r="F885" i="2"/>
  <c r="B885" i="2"/>
  <c r="C885" i="2" s="1"/>
  <c r="F884" i="2"/>
  <c r="B884" i="2"/>
  <c r="C884" i="2" s="1"/>
  <c r="F883" i="2"/>
  <c r="B883" i="2"/>
  <c r="C883" i="2" s="1"/>
  <c r="F882" i="2"/>
  <c r="B882" i="2"/>
  <c r="C882" i="2" s="1"/>
  <c r="F881" i="2"/>
  <c r="B881" i="2"/>
  <c r="C881" i="2" s="1"/>
  <c r="F880" i="2"/>
  <c r="B880" i="2"/>
  <c r="C880" i="2" s="1"/>
  <c r="F879" i="2"/>
  <c r="B879" i="2"/>
  <c r="C879" i="2" s="1"/>
  <c r="F878" i="2"/>
  <c r="B878" i="2"/>
  <c r="C878" i="2" s="1"/>
  <c r="F877" i="2"/>
  <c r="B877" i="2"/>
  <c r="C877" i="2" s="1"/>
  <c r="F876" i="2"/>
  <c r="B876" i="2"/>
  <c r="C876" i="2" s="1"/>
  <c r="F875" i="2"/>
  <c r="B875" i="2"/>
  <c r="C875" i="2" s="1"/>
  <c r="F874" i="2"/>
  <c r="B874" i="2"/>
  <c r="C874" i="2" s="1"/>
  <c r="F873" i="2"/>
  <c r="B873" i="2"/>
  <c r="C873" i="2" s="1"/>
  <c r="F872" i="2"/>
  <c r="B872" i="2"/>
  <c r="C872" i="2" s="1"/>
  <c r="F871" i="2"/>
  <c r="B871" i="2"/>
  <c r="C871" i="2" s="1"/>
  <c r="F870" i="2"/>
  <c r="B870" i="2"/>
  <c r="C870" i="2" s="1"/>
  <c r="F869" i="2"/>
  <c r="B869" i="2"/>
  <c r="C869" i="2" s="1"/>
  <c r="F868" i="2"/>
  <c r="B868" i="2"/>
  <c r="C868" i="2" s="1"/>
  <c r="F867" i="2"/>
  <c r="B867" i="2"/>
  <c r="C867" i="2" s="1"/>
  <c r="F866" i="2"/>
  <c r="B866" i="2"/>
  <c r="C866" i="2" s="1"/>
  <c r="F865" i="2"/>
  <c r="B865" i="2"/>
  <c r="C865" i="2" s="1"/>
  <c r="F864" i="2"/>
  <c r="B864" i="2"/>
  <c r="C864" i="2" s="1"/>
  <c r="F863" i="2"/>
  <c r="B863" i="2"/>
  <c r="C863" i="2" s="1"/>
  <c r="F862" i="2"/>
  <c r="B862" i="2"/>
  <c r="C862" i="2" s="1"/>
  <c r="F861" i="2"/>
  <c r="B861" i="2"/>
  <c r="C861" i="2" s="1"/>
  <c r="F860" i="2"/>
  <c r="B860" i="2"/>
  <c r="C860" i="2" s="1"/>
  <c r="F859" i="2"/>
  <c r="B859" i="2"/>
  <c r="C859" i="2" s="1"/>
  <c r="F858" i="2"/>
  <c r="B858" i="2"/>
  <c r="C858" i="2" s="1"/>
  <c r="F857" i="2"/>
  <c r="B857" i="2"/>
  <c r="C857" i="2" s="1"/>
  <c r="F856" i="2"/>
  <c r="B856" i="2"/>
  <c r="C856" i="2" s="1"/>
  <c r="F855" i="2"/>
  <c r="B855" i="2"/>
  <c r="C855" i="2" s="1"/>
  <c r="F854" i="2"/>
  <c r="B854" i="2"/>
  <c r="C854" i="2" s="1"/>
  <c r="F853" i="2"/>
  <c r="B853" i="2"/>
  <c r="C853" i="2" s="1"/>
  <c r="F852" i="2"/>
  <c r="B852" i="2"/>
  <c r="C852" i="2" s="1"/>
  <c r="F851" i="2"/>
  <c r="B851" i="2"/>
  <c r="C851" i="2" s="1"/>
  <c r="F850" i="2"/>
  <c r="B850" i="2"/>
  <c r="C850" i="2" s="1"/>
  <c r="F849" i="2"/>
  <c r="B849" i="2"/>
  <c r="C849" i="2" s="1"/>
  <c r="F848" i="2"/>
  <c r="B848" i="2"/>
  <c r="C848" i="2" s="1"/>
  <c r="F847" i="2"/>
  <c r="B847" i="2"/>
  <c r="C847" i="2" s="1"/>
  <c r="F846" i="2"/>
  <c r="B846" i="2"/>
  <c r="C846" i="2" s="1"/>
  <c r="F845" i="2"/>
  <c r="B845" i="2"/>
  <c r="C845" i="2" s="1"/>
  <c r="F844" i="2"/>
  <c r="G844" i="2" s="1"/>
  <c r="B844" i="2"/>
  <c r="C844" i="2" s="1"/>
  <c r="F843" i="2"/>
  <c r="B843" i="2"/>
  <c r="C843" i="2" s="1"/>
  <c r="F842" i="2"/>
  <c r="B842" i="2"/>
  <c r="C842" i="2" s="1"/>
  <c r="F841" i="2"/>
  <c r="B841" i="2"/>
  <c r="C841" i="2" s="1"/>
  <c r="F840" i="2"/>
  <c r="B840" i="2"/>
  <c r="C840" i="2" s="1"/>
  <c r="F839" i="2"/>
  <c r="B839" i="2"/>
  <c r="C839" i="2" s="1"/>
  <c r="F838" i="2"/>
  <c r="B838" i="2"/>
  <c r="C838" i="2" s="1"/>
  <c r="F837" i="2"/>
  <c r="B837" i="2"/>
  <c r="C837" i="2" s="1"/>
  <c r="F836" i="2"/>
  <c r="B836" i="2"/>
  <c r="C836" i="2" s="1"/>
  <c r="F835" i="2"/>
  <c r="B835" i="2"/>
  <c r="C835" i="2" s="1"/>
  <c r="F834" i="2"/>
  <c r="B834" i="2"/>
  <c r="C834" i="2" s="1"/>
  <c r="F833" i="2"/>
  <c r="B833" i="2"/>
  <c r="C833" i="2" s="1"/>
  <c r="F832" i="2"/>
  <c r="B832" i="2"/>
  <c r="C832" i="2" s="1"/>
  <c r="F831" i="2"/>
  <c r="B831" i="2"/>
  <c r="C831" i="2" s="1"/>
  <c r="F830" i="2"/>
  <c r="B830" i="2"/>
  <c r="C830" i="2" s="1"/>
  <c r="F829" i="2"/>
  <c r="B829" i="2"/>
  <c r="C829" i="2" s="1"/>
  <c r="F828" i="2"/>
  <c r="B828" i="2"/>
  <c r="C828" i="2" s="1"/>
  <c r="F827" i="2"/>
  <c r="B827" i="2"/>
  <c r="C827" i="2" s="1"/>
  <c r="F826" i="2"/>
  <c r="B826" i="2"/>
  <c r="C826" i="2" s="1"/>
  <c r="F825" i="2"/>
  <c r="B825" i="2"/>
  <c r="C825" i="2" s="1"/>
  <c r="F824" i="2"/>
  <c r="B824" i="2"/>
  <c r="C824" i="2" s="1"/>
  <c r="F823" i="2"/>
  <c r="B823" i="2"/>
  <c r="C823" i="2" s="1"/>
  <c r="F822" i="2"/>
  <c r="B822" i="2"/>
  <c r="C822" i="2" s="1"/>
  <c r="F821" i="2"/>
  <c r="B821" i="2"/>
  <c r="C821" i="2" s="1"/>
  <c r="F820" i="2"/>
  <c r="B820" i="2"/>
  <c r="C820" i="2" s="1"/>
  <c r="F819" i="2"/>
  <c r="B819" i="2"/>
  <c r="C819" i="2" s="1"/>
  <c r="F818" i="2"/>
  <c r="B818" i="2"/>
  <c r="C818" i="2" s="1"/>
  <c r="F817" i="2"/>
  <c r="B817" i="2"/>
  <c r="C817" i="2" s="1"/>
  <c r="F816" i="2"/>
  <c r="B816" i="2"/>
  <c r="C816" i="2" s="1"/>
  <c r="F815" i="2"/>
  <c r="B815" i="2"/>
  <c r="C815" i="2" s="1"/>
  <c r="F814" i="2"/>
  <c r="B814" i="2"/>
  <c r="C814" i="2" s="1"/>
  <c r="F813" i="2"/>
  <c r="B813" i="2"/>
  <c r="C813" i="2" s="1"/>
  <c r="F812" i="2"/>
  <c r="B812" i="2"/>
  <c r="C812" i="2" s="1"/>
  <c r="F811" i="2"/>
  <c r="B811" i="2"/>
  <c r="C811" i="2" s="1"/>
  <c r="F810" i="2"/>
  <c r="B810" i="2"/>
  <c r="C810" i="2" s="1"/>
  <c r="F809" i="2"/>
  <c r="B809" i="2"/>
  <c r="C809" i="2" s="1"/>
  <c r="F808" i="2"/>
  <c r="B808" i="2"/>
  <c r="C808" i="2" s="1"/>
  <c r="F807" i="2"/>
  <c r="B807" i="2"/>
  <c r="C807" i="2" s="1"/>
  <c r="F806" i="2"/>
  <c r="B806" i="2"/>
  <c r="C806" i="2" s="1"/>
  <c r="F805" i="2"/>
  <c r="B805" i="2"/>
  <c r="C805" i="2" s="1"/>
  <c r="F804" i="2"/>
  <c r="B804" i="2"/>
  <c r="C804" i="2" s="1"/>
  <c r="F803" i="2"/>
  <c r="B803" i="2"/>
  <c r="C803" i="2" s="1"/>
  <c r="F802" i="2"/>
  <c r="B802" i="2"/>
  <c r="C802" i="2" s="1"/>
  <c r="F801" i="2"/>
  <c r="B801" i="2"/>
  <c r="C801" i="2" s="1"/>
  <c r="F800" i="2"/>
  <c r="B800" i="2"/>
  <c r="C800" i="2" s="1"/>
  <c r="F799" i="2"/>
  <c r="B799" i="2"/>
  <c r="C799" i="2" s="1"/>
  <c r="F798" i="2"/>
  <c r="B798" i="2"/>
  <c r="C798" i="2" s="1"/>
  <c r="F797" i="2"/>
  <c r="B797" i="2"/>
  <c r="C797" i="2" s="1"/>
  <c r="F796" i="2"/>
  <c r="B796" i="2"/>
  <c r="C796" i="2" s="1"/>
  <c r="F795" i="2"/>
  <c r="B795" i="2"/>
  <c r="C795" i="2" s="1"/>
  <c r="F794" i="2"/>
  <c r="B794" i="2"/>
  <c r="C794" i="2" s="1"/>
  <c r="F793" i="2"/>
  <c r="B793" i="2"/>
  <c r="C793" i="2" s="1"/>
  <c r="F792" i="2"/>
  <c r="B792" i="2"/>
  <c r="C792" i="2" s="1"/>
  <c r="F791" i="2"/>
  <c r="B791" i="2"/>
  <c r="C791" i="2" s="1"/>
  <c r="F790" i="2"/>
  <c r="B790" i="2"/>
  <c r="C790" i="2" s="1"/>
  <c r="F789" i="2"/>
  <c r="B789" i="2"/>
  <c r="C789" i="2" s="1"/>
  <c r="F788" i="2"/>
  <c r="B788" i="2"/>
  <c r="C788" i="2" s="1"/>
  <c r="F787" i="2"/>
  <c r="B787" i="2"/>
  <c r="C787" i="2" s="1"/>
  <c r="F786" i="2"/>
  <c r="B786" i="2"/>
  <c r="C786" i="2" s="1"/>
  <c r="F785" i="2"/>
  <c r="B785" i="2"/>
  <c r="C785" i="2" s="1"/>
  <c r="F784" i="2"/>
  <c r="B784" i="2"/>
  <c r="C784" i="2" s="1"/>
  <c r="F783" i="2"/>
  <c r="B783" i="2"/>
  <c r="C783" i="2" s="1"/>
  <c r="F782" i="2"/>
  <c r="B782" i="2"/>
  <c r="C782" i="2" s="1"/>
  <c r="F781" i="2"/>
  <c r="B781" i="2"/>
  <c r="C781" i="2" s="1"/>
  <c r="F780" i="2"/>
  <c r="B780" i="2"/>
  <c r="C780" i="2" s="1"/>
  <c r="F779" i="2"/>
  <c r="B779" i="2"/>
  <c r="C779" i="2" s="1"/>
  <c r="F778" i="2"/>
  <c r="B778" i="2"/>
  <c r="C778" i="2" s="1"/>
  <c r="F777" i="2"/>
  <c r="B777" i="2"/>
  <c r="C777" i="2" s="1"/>
  <c r="F776" i="2"/>
  <c r="B776" i="2"/>
  <c r="C776" i="2" s="1"/>
  <c r="F775" i="2"/>
  <c r="B775" i="2"/>
  <c r="C775" i="2" s="1"/>
  <c r="F774" i="2"/>
  <c r="B774" i="2"/>
  <c r="C774" i="2" s="1"/>
  <c r="F773" i="2"/>
  <c r="B773" i="2"/>
  <c r="C773" i="2" s="1"/>
  <c r="F772" i="2"/>
  <c r="B772" i="2"/>
  <c r="C772" i="2" s="1"/>
  <c r="F771" i="2"/>
  <c r="B771" i="2"/>
  <c r="C771" i="2" s="1"/>
  <c r="F770" i="2"/>
  <c r="B770" i="2"/>
  <c r="C770" i="2" s="1"/>
  <c r="F769" i="2"/>
  <c r="B769" i="2"/>
  <c r="C769" i="2" s="1"/>
  <c r="F768" i="2"/>
  <c r="B768" i="2"/>
  <c r="C768" i="2" s="1"/>
  <c r="F767" i="2"/>
  <c r="B767" i="2"/>
  <c r="C767" i="2" s="1"/>
  <c r="F766" i="2"/>
  <c r="B766" i="2"/>
  <c r="C766" i="2" s="1"/>
  <c r="F765" i="2"/>
  <c r="B765" i="2"/>
  <c r="C765" i="2" s="1"/>
  <c r="F764" i="2"/>
  <c r="B764" i="2"/>
  <c r="C764" i="2" s="1"/>
  <c r="F763" i="2"/>
  <c r="B763" i="2"/>
  <c r="C763" i="2" s="1"/>
  <c r="F762" i="2"/>
  <c r="B762" i="2"/>
  <c r="C762" i="2" s="1"/>
  <c r="F761" i="2"/>
  <c r="B761" i="2"/>
  <c r="C761" i="2" s="1"/>
  <c r="F760" i="2"/>
  <c r="B760" i="2"/>
  <c r="C760" i="2" s="1"/>
  <c r="F759" i="2"/>
  <c r="B759" i="2"/>
  <c r="C759" i="2" s="1"/>
  <c r="F758" i="2"/>
  <c r="B758" i="2"/>
  <c r="C758" i="2" s="1"/>
  <c r="F757" i="2"/>
  <c r="B757" i="2"/>
  <c r="C757" i="2" s="1"/>
  <c r="F756" i="2"/>
  <c r="B756" i="2"/>
  <c r="C756" i="2" s="1"/>
  <c r="F755" i="2"/>
  <c r="B755" i="2"/>
  <c r="C755" i="2" s="1"/>
  <c r="F754" i="2"/>
  <c r="B754" i="2"/>
  <c r="C754" i="2" s="1"/>
  <c r="F753" i="2"/>
  <c r="B753" i="2"/>
  <c r="C753" i="2" s="1"/>
  <c r="F752" i="2"/>
  <c r="B752" i="2"/>
  <c r="C752" i="2" s="1"/>
  <c r="F751" i="2"/>
  <c r="B751" i="2"/>
  <c r="C751" i="2" s="1"/>
  <c r="F750" i="2"/>
  <c r="B750" i="2"/>
  <c r="C750" i="2" s="1"/>
  <c r="F749" i="2"/>
  <c r="B749" i="2"/>
  <c r="C749" i="2" s="1"/>
  <c r="F748" i="2"/>
  <c r="B748" i="2"/>
  <c r="C748" i="2" s="1"/>
  <c r="F747" i="2"/>
  <c r="B747" i="2"/>
  <c r="C747" i="2" s="1"/>
  <c r="F746" i="2"/>
  <c r="B746" i="2"/>
  <c r="C746" i="2" s="1"/>
  <c r="F745" i="2"/>
  <c r="B745" i="2"/>
  <c r="C745" i="2" s="1"/>
  <c r="F744" i="2"/>
  <c r="B744" i="2"/>
  <c r="C744" i="2" s="1"/>
  <c r="F743" i="2"/>
  <c r="B743" i="2"/>
  <c r="C743" i="2" s="1"/>
  <c r="F742" i="2"/>
  <c r="B742" i="2"/>
  <c r="C742" i="2" s="1"/>
  <c r="F741" i="2"/>
  <c r="B741" i="2"/>
  <c r="C741" i="2" s="1"/>
  <c r="F740" i="2"/>
  <c r="B740" i="2"/>
  <c r="C740" i="2" s="1"/>
  <c r="F739" i="2"/>
  <c r="B739" i="2"/>
  <c r="C739" i="2" s="1"/>
  <c r="F738" i="2"/>
  <c r="B738" i="2"/>
  <c r="C738" i="2" s="1"/>
  <c r="F737" i="2"/>
  <c r="B737" i="2"/>
  <c r="C737" i="2" s="1"/>
  <c r="F736" i="2"/>
  <c r="B736" i="2"/>
  <c r="C736" i="2" s="1"/>
  <c r="F735" i="2"/>
  <c r="B735" i="2"/>
  <c r="C735" i="2" s="1"/>
  <c r="F734" i="2"/>
  <c r="B734" i="2"/>
  <c r="C734" i="2" s="1"/>
  <c r="F733" i="2"/>
  <c r="B733" i="2"/>
  <c r="C733" i="2" s="1"/>
  <c r="F732" i="2"/>
  <c r="B732" i="2"/>
  <c r="C732" i="2" s="1"/>
  <c r="F731" i="2"/>
  <c r="B731" i="2"/>
  <c r="C731" i="2" s="1"/>
  <c r="F730" i="2"/>
  <c r="B730" i="2"/>
  <c r="C730" i="2" s="1"/>
  <c r="F729" i="2"/>
  <c r="B729" i="2"/>
  <c r="C729" i="2" s="1"/>
  <c r="F728" i="2"/>
  <c r="B728" i="2"/>
  <c r="C728" i="2" s="1"/>
  <c r="F727" i="2"/>
  <c r="B727" i="2"/>
  <c r="C727" i="2" s="1"/>
  <c r="F726" i="2"/>
  <c r="B726" i="2"/>
  <c r="C726" i="2" s="1"/>
  <c r="F725" i="2"/>
  <c r="B725" i="2"/>
  <c r="C725" i="2" s="1"/>
  <c r="F724" i="2"/>
  <c r="B724" i="2"/>
  <c r="C724" i="2" s="1"/>
  <c r="F723" i="2"/>
  <c r="B723" i="2"/>
  <c r="C723" i="2" s="1"/>
  <c r="F722" i="2"/>
  <c r="B722" i="2"/>
  <c r="C722" i="2" s="1"/>
  <c r="F721" i="2"/>
  <c r="B721" i="2"/>
  <c r="C721" i="2" s="1"/>
  <c r="F720" i="2"/>
  <c r="B720" i="2"/>
  <c r="C720" i="2" s="1"/>
  <c r="F719" i="2"/>
  <c r="B719" i="2"/>
  <c r="C719" i="2" s="1"/>
  <c r="F718" i="2"/>
  <c r="B718" i="2"/>
  <c r="C718" i="2" s="1"/>
  <c r="F717" i="2"/>
  <c r="B717" i="2"/>
  <c r="C717" i="2" s="1"/>
  <c r="F716" i="2"/>
  <c r="B716" i="2"/>
  <c r="C716" i="2" s="1"/>
  <c r="F715" i="2"/>
  <c r="B715" i="2"/>
  <c r="C715" i="2" s="1"/>
  <c r="F714" i="2"/>
  <c r="B714" i="2"/>
  <c r="C714" i="2" s="1"/>
  <c r="F713" i="2"/>
  <c r="B713" i="2"/>
  <c r="C713" i="2" s="1"/>
  <c r="F712" i="2"/>
  <c r="B712" i="2"/>
  <c r="C712" i="2" s="1"/>
  <c r="F711" i="2"/>
  <c r="B711" i="2"/>
  <c r="C711" i="2" s="1"/>
  <c r="F710" i="2"/>
  <c r="B710" i="2"/>
  <c r="C710" i="2" s="1"/>
  <c r="F709" i="2"/>
  <c r="B709" i="2"/>
  <c r="C709" i="2" s="1"/>
  <c r="F708" i="2"/>
  <c r="B708" i="2"/>
  <c r="C708" i="2" s="1"/>
  <c r="F707" i="2"/>
  <c r="B707" i="2"/>
  <c r="C707" i="2" s="1"/>
  <c r="F706" i="2"/>
  <c r="B706" i="2"/>
  <c r="C706" i="2" s="1"/>
  <c r="F705" i="2"/>
  <c r="B705" i="2"/>
  <c r="C705" i="2" s="1"/>
  <c r="F704" i="2"/>
  <c r="B704" i="2"/>
  <c r="C704" i="2" s="1"/>
  <c r="F703" i="2"/>
  <c r="B703" i="2"/>
  <c r="C703" i="2" s="1"/>
  <c r="F702" i="2"/>
  <c r="B702" i="2"/>
  <c r="C702" i="2" s="1"/>
  <c r="F701" i="2"/>
  <c r="B701" i="2"/>
  <c r="C701" i="2" s="1"/>
  <c r="F700" i="2"/>
  <c r="B700" i="2"/>
  <c r="C700" i="2" s="1"/>
  <c r="F699" i="2"/>
  <c r="B699" i="2"/>
  <c r="C699" i="2" s="1"/>
  <c r="F698" i="2"/>
  <c r="B698" i="2"/>
  <c r="C698" i="2" s="1"/>
  <c r="F697" i="2"/>
  <c r="B697" i="2"/>
  <c r="C697" i="2" s="1"/>
  <c r="F696" i="2"/>
  <c r="B696" i="2"/>
  <c r="C696" i="2" s="1"/>
  <c r="F695" i="2"/>
  <c r="B695" i="2"/>
  <c r="C695" i="2" s="1"/>
  <c r="F694" i="2"/>
  <c r="B694" i="2"/>
  <c r="C694" i="2" s="1"/>
  <c r="F693" i="2"/>
  <c r="B693" i="2"/>
  <c r="C693" i="2" s="1"/>
  <c r="F692" i="2"/>
  <c r="B692" i="2"/>
  <c r="C692" i="2" s="1"/>
  <c r="F691" i="2"/>
  <c r="B691" i="2"/>
  <c r="C691" i="2" s="1"/>
  <c r="F690" i="2"/>
  <c r="B690" i="2"/>
  <c r="C690" i="2" s="1"/>
  <c r="F689" i="2"/>
  <c r="B689" i="2"/>
  <c r="C689" i="2" s="1"/>
  <c r="F688" i="2"/>
  <c r="B688" i="2"/>
  <c r="C688" i="2" s="1"/>
  <c r="F687" i="2"/>
  <c r="B687" i="2"/>
  <c r="C687" i="2" s="1"/>
  <c r="F686" i="2"/>
  <c r="B686" i="2"/>
  <c r="C686" i="2" s="1"/>
  <c r="F685" i="2"/>
  <c r="B685" i="2"/>
  <c r="C685" i="2" s="1"/>
  <c r="F684" i="2"/>
  <c r="B684" i="2"/>
  <c r="C684" i="2" s="1"/>
  <c r="F683" i="2"/>
  <c r="B683" i="2"/>
  <c r="C683" i="2" s="1"/>
  <c r="F682" i="2"/>
  <c r="B682" i="2"/>
  <c r="C682" i="2" s="1"/>
  <c r="F681" i="2"/>
  <c r="B681" i="2"/>
  <c r="C681" i="2" s="1"/>
  <c r="F680" i="2"/>
  <c r="B680" i="2"/>
  <c r="C680" i="2" s="1"/>
  <c r="F679" i="2"/>
  <c r="B679" i="2"/>
  <c r="C679" i="2" s="1"/>
  <c r="F678" i="2"/>
  <c r="B678" i="2"/>
  <c r="C678" i="2" s="1"/>
  <c r="F677" i="2"/>
  <c r="B677" i="2"/>
  <c r="C677" i="2" s="1"/>
  <c r="F676" i="2"/>
  <c r="B676" i="2"/>
  <c r="C676" i="2" s="1"/>
  <c r="F675" i="2"/>
  <c r="B675" i="2"/>
  <c r="C675" i="2" s="1"/>
  <c r="F674" i="2"/>
  <c r="B674" i="2"/>
  <c r="C674" i="2" s="1"/>
  <c r="F673" i="2"/>
  <c r="B673" i="2"/>
  <c r="C673" i="2" s="1"/>
  <c r="F672" i="2"/>
  <c r="B672" i="2"/>
  <c r="C672" i="2" s="1"/>
  <c r="F671" i="2"/>
  <c r="B671" i="2"/>
  <c r="C671" i="2" s="1"/>
  <c r="F670" i="2"/>
  <c r="B670" i="2"/>
  <c r="C670" i="2" s="1"/>
  <c r="F669" i="2"/>
  <c r="B669" i="2"/>
  <c r="C669" i="2" s="1"/>
  <c r="F668" i="2"/>
  <c r="B668" i="2"/>
  <c r="C668" i="2" s="1"/>
  <c r="F667" i="2"/>
  <c r="B667" i="2"/>
  <c r="C667" i="2" s="1"/>
  <c r="F666" i="2"/>
  <c r="B666" i="2"/>
  <c r="C666" i="2" s="1"/>
  <c r="F665" i="2"/>
  <c r="B665" i="2"/>
  <c r="C665" i="2" s="1"/>
  <c r="F664" i="2"/>
  <c r="B664" i="2"/>
  <c r="C664" i="2" s="1"/>
  <c r="F663" i="2"/>
  <c r="B663" i="2"/>
  <c r="C663" i="2" s="1"/>
  <c r="F662" i="2"/>
  <c r="B662" i="2"/>
  <c r="C662" i="2" s="1"/>
  <c r="F661" i="2"/>
  <c r="B661" i="2"/>
  <c r="C661" i="2" s="1"/>
  <c r="F660" i="2"/>
  <c r="B660" i="2"/>
  <c r="C660" i="2" s="1"/>
  <c r="F659" i="2"/>
  <c r="B659" i="2"/>
  <c r="C659" i="2" s="1"/>
  <c r="F658" i="2"/>
  <c r="B658" i="2"/>
  <c r="C658" i="2" s="1"/>
  <c r="F657" i="2"/>
  <c r="B657" i="2"/>
  <c r="C657" i="2" s="1"/>
  <c r="F656" i="2"/>
  <c r="B656" i="2"/>
  <c r="C656" i="2" s="1"/>
  <c r="F655" i="2"/>
  <c r="B655" i="2"/>
  <c r="C655" i="2" s="1"/>
  <c r="F654" i="2"/>
  <c r="B654" i="2"/>
  <c r="C654" i="2" s="1"/>
  <c r="F653" i="2"/>
  <c r="B653" i="2"/>
  <c r="C653" i="2" s="1"/>
  <c r="F652" i="2"/>
  <c r="B652" i="2"/>
  <c r="C652" i="2" s="1"/>
  <c r="F651" i="2"/>
  <c r="B651" i="2"/>
  <c r="C651" i="2" s="1"/>
  <c r="F650" i="2"/>
  <c r="B650" i="2"/>
  <c r="C650" i="2" s="1"/>
  <c r="F649" i="2"/>
  <c r="B649" i="2"/>
  <c r="C649" i="2" s="1"/>
  <c r="F648" i="2"/>
  <c r="B648" i="2"/>
  <c r="C648" i="2" s="1"/>
  <c r="F647" i="2"/>
  <c r="B647" i="2"/>
  <c r="C647" i="2" s="1"/>
  <c r="F646" i="2"/>
  <c r="B646" i="2"/>
  <c r="C646" i="2" s="1"/>
  <c r="F645" i="2"/>
  <c r="B645" i="2"/>
  <c r="C645" i="2" s="1"/>
  <c r="F644" i="2"/>
  <c r="B644" i="2"/>
  <c r="C644" i="2" s="1"/>
  <c r="F643" i="2"/>
  <c r="B643" i="2"/>
  <c r="C643" i="2" s="1"/>
  <c r="F642" i="2"/>
  <c r="B642" i="2"/>
  <c r="C642" i="2" s="1"/>
  <c r="F641" i="2"/>
  <c r="B641" i="2"/>
  <c r="C641" i="2" s="1"/>
  <c r="F640" i="2"/>
  <c r="B640" i="2"/>
  <c r="C640" i="2" s="1"/>
  <c r="F639" i="2"/>
  <c r="B639" i="2"/>
  <c r="C639" i="2" s="1"/>
  <c r="F638" i="2"/>
  <c r="B638" i="2"/>
  <c r="C638" i="2" s="1"/>
  <c r="F637" i="2"/>
  <c r="B637" i="2"/>
  <c r="C637" i="2" s="1"/>
  <c r="F636" i="2"/>
  <c r="B636" i="2"/>
  <c r="C636" i="2" s="1"/>
  <c r="F635" i="2"/>
  <c r="B635" i="2"/>
  <c r="C635" i="2" s="1"/>
  <c r="F634" i="2"/>
  <c r="B634" i="2"/>
  <c r="C634" i="2" s="1"/>
  <c r="F633" i="2"/>
  <c r="B633" i="2"/>
  <c r="C633" i="2" s="1"/>
  <c r="F632" i="2"/>
  <c r="B632" i="2"/>
  <c r="C632" i="2" s="1"/>
  <c r="F631" i="2"/>
  <c r="B631" i="2"/>
  <c r="C631" i="2" s="1"/>
  <c r="F630" i="2"/>
  <c r="B630" i="2"/>
  <c r="C630" i="2" s="1"/>
  <c r="F629" i="2"/>
  <c r="B629" i="2"/>
  <c r="C629" i="2" s="1"/>
  <c r="F628" i="2"/>
  <c r="B628" i="2"/>
  <c r="C628" i="2" s="1"/>
  <c r="F627" i="2"/>
  <c r="B627" i="2"/>
  <c r="C627" i="2" s="1"/>
  <c r="F626" i="2"/>
  <c r="B626" i="2"/>
  <c r="C626" i="2" s="1"/>
  <c r="F625" i="2"/>
  <c r="B625" i="2"/>
  <c r="C625" i="2" s="1"/>
  <c r="F624" i="2"/>
  <c r="B624" i="2"/>
  <c r="C624" i="2" s="1"/>
  <c r="F623" i="2"/>
  <c r="B623" i="2"/>
  <c r="C623" i="2" s="1"/>
  <c r="F622" i="2"/>
  <c r="B622" i="2"/>
  <c r="C622" i="2" s="1"/>
  <c r="F621" i="2"/>
  <c r="B621" i="2"/>
  <c r="C621" i="2" s="1"/>
  <c r="F620" i="2"/>
  <c r="B620" i="2"/>
  <c r="C620" i="2" s="1"/>
  <c r="F619" i="2"/>
  <c r="B619" i="2"/>
  <c r="C619" i="2" s="1"/>
  <c r="F618" i="2"/>
  <c r="B618" i="2"/>
  <c r="C618" i="2" s="1"/>
  <c r="F617" i="2"/>
  <c r="B617" i="2"/>
  <c r="C617" i="2" s="1"/>
  <c r="F616" i="2"/>
  <c r="B616" i="2"/>
  <c r="C616" i="2" s="1"/>
  <c r="F615" i="2"/>
  <c r="B615" i="2"/>
  <c r="C615" i="2" s="1"/>
  <c r="F614" i="2"/>
  <c r="B614" i="2"/>
  <c r="C614" i="2" s="1"/>
  <c r="F613" i="2"/>
  <c r="B613" i="2"/>
  <c r="C613" i="2" s="1"/>
  <c r="F612" i="2"/>
  <c r="B612" i="2"/>
  <c r="C612" i="2" s="1"/>
  <c r="F611" i="2"/>
  <c r="B611" i="2"/>
  <c r="C611" i="2" s="1"/>
  <c r="F610" i="2"/>
  <c r="B610" i="2"/>
  <c r="C610" i="2" s="1"/>
  <c r="F609" i="2"/>
  <c r="B609" i="2"/>
  <c r="C609" i="2" s="1"/>
  <c r="F608" i="2"/>
  <c r="B608" i="2"/>
  <c r="C608" i="2" s="1"/>
  <c r="F607" i="2"/>
  <c r="B607" i="2"/>
  <c r="C607" i="2" s="1"/>
  <c r="F606" i="2"/>
  <c r="B606" i="2"/>
  <c r="C606" i="2" s="1"/>
  <c r="F605" i="2"/>
  <c r="B605" i="2"/>
  <c r="C605" i="2" s="1"/>
  <c r="F604" i="2"/>
  <c r="B604" i="2"/>
  <c r="C604" i="2" s="1"/>
  <c r="F603" i="2"/>
  <c r="B603" i="2"/>
  <c r="C603" i="2" s="1"/>
  <c r="F602" i="2"/>
  <c r="B602" i="2"/>
  <c r="C602" i="2" s="1"/>
  <c r="F601" i="2"/>
  <c r="B601" i="2"/>
  <c r="C601" i="2" s="1"/>
  <c r="F600" i="2"/>
  <c r="B600" i="2"/>
  <c r="C600" i="2" s="1"/>
  <c r="F599" i="2"/>
  <c r="B599" i="2"/>
  <c r="C599" i="2" s="1"/>
  <c r="F598" i="2"/>
  <c r="B598" i="2"/>
  <c r="C598" i="2" s="1"/>
  <c r="F597" i="2"/>
  <c r="B597" i="2"/>
  <c r="C597" i="2" s="1"/>
  <c r="F596" i="2"/>
  <c r="B596" i="2"/>
  <c r="C596" i="2" s="1"/>
  <c r="F595" i="2"/>
  <c r="B595" i="2"/>
  <c r="C595" i="2" s="1"/>
  <c r="F594" i="2"/>
  <c r="B594" i="2"/>
  <c r="C594" i="2" s="1"/>
  <c r="F593" i="2"/>
  <c r="B593" i="2"/>
  <c r="C593" i="2" s="1"/>
  <c r="F592" i="2"/>
  <c r="B592" i="2"/>
  <c r="C592" i="2" s="1"/>
  <c r="F591" i="2"/>
  <c r="B591" i="2"/>
  <c r="C591" i="2" s="1"/>
  <c r="F590" i="2"/>
  <c r="B590" i="2"/>
  <c r="C590" i="2" s="1"/>
  <c r="F589" i="2"/>
  <c r="B589" i="2"/>
  <c r="C589" i="2" s="1"/>
  <c r="F588" i="2"/>
  <c r="B588" i="2"/>
  <c r="C588" i="2" s="1"/>
  <c r="F587" i="2"/>
  <c r="B587" i="2"/>
  <c r="C587" i="2" s="1"/>
  <c r="F586" i="2"/>
  <c r="B586" i="2"/>
  <c r="C586" i="2" s="1"/>
  <c r="F585" i="2"/>
  <c r="B585" i="2"/>
  <c r="C585" i="2" s="1"/>
  <c r="F584" i="2"/>
  <c r="B584" i="2"/>
  <c r="C584" i="2" s="1"/>
  <c r="F583" i="2"/>
  <c r="B583" i="2"/>
  <c r="C583" i="2" s="1"/>
  <c r="F582" i="2"/>
  <c r="B582" i="2"/>
  <c r="C582" i="2" s="1"/>
  <c r="F581" i="2"/>
  <c r="B581" i="2"/>
  <c r="C581" i="2" s="1"/>
  <c r="F580" i="2"/>
  <c r="B580" i="2"/>
  <c r="C580" i="2" s="1"/>
  <c r="F579" i="2"/>
  <c r="B579" i="2"/>
  <c r="C579" i="2" s="1"/>
  <c r="F578" i="2"/>
  <c r="B578" i="2"/>
  <c r="C578" i="2" s="1"/>
  <c r="F577" i="2"/>
  <c r="B577" i="2"/>
  <c r="C577" i="2" s="1"/>
  <c r="F576" i="2"/>
  <c r="B576" i="2"/>
  <c r="C576" i="2" s="1"/>
  <c r="F575" i="2"/>
  <c r="B575" i="2"/>
  <c r="C575" i="2" s="1"/>
  <c r="F574" i="2"/>
  <c r="B574" i="2"/>
  <c r="C574" i="2" s="1"/>
  <c r="F573" i="2"/>
  <c r="B573" i="2"/>
  <c r="C573" i="2" s="1"/>
  <c r="F572" i="2"/>
  <c r="B572" i="2"/>
  <c r="C572" i="2" s="1"/>
  <c r="F571" i="2"/>
  <c r="B571" i="2"/>
  <c r="C571" i="2" s="1"/>
  <c r="F570" i="2"/>
  <c r="B570" i="2"/>
  <c r="C570" i="2" s="1"/>
  <c r="F569" i="2"/>
  <c r="B569" i="2"/>
  <c r="C569" i="2" s="1"/>
  <c r="F568" i="2"/>
  <c r="B568" i="2"/>
  <c r="C568" i="2" s="1"/>
  <c r="F567" i="2"/>
  <c r="B567" i="2"/>
  <c r="C567" i="2" s="1"/>
  <c r="F566" i="2"/>
  <c r="B566" i="2"/>
  <c r="C566" i="2" s="1"/>
  <c r="F565" i="2"/>
  <c r="B565" i="2"/>
  <c r="C565" i="2" s="1"/>
  <c r="F564" i="2"/>
  <c r="B564" i="2"/>
  <c r="C564" i="2" s="1"/>
  <c r="F563" i="2"/>
  <c r="B563" i="2"/>
  <c r="C563" i="2" s="1"/>
  <c r="F562" i="2"/>
  <c r="B562" i="2"/>
  <c r="C562" i="2" s="1"/>
  <c r="F561" i="2"/>
  <c r="B561" i="2"/>
  <c r="C561" i="2" s="1"/>
  <c r="F560" i="2"/>
  <c r="B560" i="2"/>
  <c r="C560" i="2" s="1"/>
  <c r="F559" i="2"/>
  <c r="B559" i="2"/>
  <c r="C559" i="2" s="1"/>
  <c r="F558" i="2"/>
  <c r="B558" i="2"/>
  <c r="C558" i="2" s="1"/>
  <c r="F557" i="2"/>
  <c r="B557" i="2"/>
  <c r="C557" i="2" s="1"/>
  <c r="F556" i="2"/>
  <c r="B556" i="2"/>
  <c r="C556" i="2" s="1"/>
  <c r="F555" i="2"/>
  <c r="B555" i="2"/>
  <c r="C555" i="2" s="1"/>
  <c r="F554" i="2"/>
  <c r="B554" i="2"/>
  <c r="C554" i="2" s="1"/>
  <c r="F553" i="2"/>
  <c r="B553" i="2"/>
  <c r="C553" i="2" s="1"/>
  <c r="F552" i="2"/>
  <c r="B552" i="2"/>
  <c r="C552" i="2" s="1"/>
  <c r="F551" i="2"/>
  <c r="B551" i="2"/>
  <c r="C551" i="2" s="1"/>
  <c r="F550" i="2"/>
  <c r="G550" i="2" s="1"/>
  <c r="B550" i="2"/>
  <c r="C550" i="2" s="1"/>
  <c r="F549" i="2"/>
  <c r="G549" i="2" s="1"/>
  <c r="B549" i="2"/>
  <c r="C549" i="2" s="1"/>
  <c r="F548" i="2"/>
  <c r="G548" i="2" s="1"/>
  <c r="B548" i="2"/>
  <c r="C548" i="2" s="1"/>
  <c r="F547" i="2"/>
  <c r="G547" i="2" s="1"/>
  <c r="B547" i="2"/>
  <c r="C547" i="2" s="1"/>
  <c r="F546" i="2"/>
  <c r="G546" i="2" s="1"/>
  <c r="B546" i="2"/>
  <c r="C546" i="2" s="1"/>
  <c r="F545" i="2"/>
  <c r="G545" i="2" s="1"/>
  <c r="B545" i="2"/>
  <c r="C545" i="2" s="1"/>
  <c r="F544" i="2"/>
  <c r="G544" i="2" s="1"/>
  <c r="B544" i="2"/>
  <c r="C544" i="2" s="1"/>
  <c r="F543" i="2"/>
  <c r="G543" i="2" s="1"/>
  <c r="B543" i="2"/>
  <c r="C543" i="2" s="1"/>
  <c r="F542" i="2"/>
  <c r="G542" i="2" s="1"/>
  <c r="B542" i="2"/>
  <c r="C542" i="2" s="1"/>
  <c r="F541" i="2"/>
  <c r="G541" i="2" s="1"/>
  <c r="B541" i="2"/>
  <c r="C541" i="2" s="1"/>
  <c r="F540" i="2"/>
  <c r="G540" i="2" s="1"/>
  <c r="B540" i="2"/>
  <c r="C540" i="2" s="1"/>
  <c r="F539" i="2"/>
  <c r="B539" i="2"/>
  <c r="C539" i="2" s="1"/>
  <c r="F538" i="2"/>
  <c r="B538" i="2"/>
  <c r="C538" i="2" s="1"/>
  <c r="F537" i="2"/>
  <c r="B537" i="2"/>
  <c r="C537" i="2" s="1"/>
  <c r="F536" i="2"/>
  <c r="B536" i="2"/>
  <c r="C536" i="2" s="1"/>
  <c r="F535" i="2"/>
  <c r="B535" i="2"/>
  <c r="C535" i="2" s="1"/>
  <c r="F534" i="2"/>
  <c r="B534" i="2"/>
  <c r="C534" i="2" s="1"/>
  <c r="F533" i="2"/>
  <c r="B533" i="2"/>
  <c r="C533" i="2" s="1"/>
  <c r="F532" i="2"/>
  <c r="B532" i="2"/>
  <c r="C532" i="2" s="1"/>
  <c r="F531" i="2"/>
  <c r="B531" i="2"/>
  <c r="C531" i="2" s="1"/>
  <c r="F530" i="2"/>
  <c r="B530" i="2"/>
  <c r="C530" i="2" s="1"/>
  <c r="F529" i="2"/>
  <c r="B529" i="2"/>
  <c r="C529" i="2" s="1"/>
  <c r="F528" i="2"/>
  <c r="B528" i="2"/>
  <c r="C528" i="2" s="1"/>
  <c r="F527" i="2"/>
  <c r="B527" i="2"/>
  <c r="C527" i="2" s="1"/>
  <c r="F526" i="2"/>
  <c r="B526" i="2"/>
  <c r="C526" i="2" s="1"/>
  <c r="F525" i="2"/>
  <c r="B525" i="2"/>
  <c r="C525" i="2" s="1"/>
  <c r="F524" i="2"/>
  <c r="B524" i="2"/>
  <c r="C524" i="2" s="1"/>
  <c r="F523" i="2"/>
  <c r="B523" i="2"/>
  <c r="C523" i="2" s="1"/>
  <c r="F522" i="2"/>
  <c r="B522" i="2"/>
  <c r="C522" i="2" s="1"/>
  <c r="F521" i="2"/>
  <c r="B521" i="2"/>
  <c r="C521" i="2" s="1"/>
  <c r="F520" i="2"/>
  <c r="B520" i="2"/>
  <c r="C520" i="2" s="1"/>
  <c r="F519" i="2"/>
  <c r="B519" i="2"/>
  <c r="C519" i="2" s="1"/>
  <c r="F518" i="2"/>
  <c r="B518" i="2"/>
  <c r="C518" i="2" s="1"/>
  <c r="F517" i="2"/>
  <c r="B517" i="2"/>
  <c r="C517" i="2" s="1"/>
  <c r="F516" i="2"/>
  <c r="B516" i="2"/>
  <c r="C516" i="2" s="1"/>
  <c r="F515" i="2"/>
  <c r="B515" i="2"/>
  <c r="C515" i="2" s="1"/>
  <c r="F514" i="2"/>
  <c r="B514" i="2"/>
  <c r="C514" i="2" s="1"/>
  <c r="F513" i="2"/>
  <c r="B513" i="2"/>
  <c r="C513" i="2" s="1"/>
  <c r="F512" i="2"/>
  <c r="B512" i="2"/>
  <c r="C512" i="2" s="1"/>
  <c r="F511" i="2"/>
  <c r="B511" i="2"/>
  <c r="C511" i="2" s="1"/>
  <c r="F510" i="2"/>
  <c r="B510" i="2"/>
  <c r="C510" i="2" s="1"/>
  <c r="F509" i="2"/>
  <c r="B509" i="2"/>
  <c r="C509" i="2" s="1"/>
  <c r="F508" i="2"/>
  <c r="B508" i="2"/>
  <c r="C508" i="2" s="1"/>
  <c r="F507" i="2"/>
  <c r="B507" i="2"/>
  <c r="C507" i="2" s="1"/>
  <c r="F506" i="2"/>
  <c r="B506" i="2"/>
  <c r="C506" i="2" s="1"/>
  <c r="F505" i="2"/>
  <c r="B505" i="2"/>
  <c r="C505" i="2" s="1"/>
  <c r="F504" i="2"/>
  <c r="B504" i="2"/>
  <c r="C504" i="2" s="1"/>
  <c r="F503" i="2"/>
  <c r="B503" i="2"/>
  <c r="C503" i="2" s="1"/>
  <c r="F502" i="2"/>
  <c r="B502" i="2"/>
  <c r="C502" i="2" s="1"/>
  <c r="F501" i="2"/>
  <c r="B501" i="2"/>
  <c r="C501" i="2" s="1"/>
  <c r="F500" i="2"/>
  <c r="B500" i="2"/>
  <c r="C500" i="2" s="1"/>
  <c r="F499" i="2"/>
  <c r="B499" i="2"/>
  <c r="C499" i="2" s="1"/>
  <c r="F498" i="2"/>
  <c r="B498" i="2"/>
  <c r="C498" i="2" s="1"/>
  <c r="F497" i="2"/>
  <c r="B497" i="2"/>
  <c r="C497" i="2" s="1"/>
  <c r="F496" i="2"/>
  <c r="B496" i="2"/>
  <c r="C496" i="2" s="1"/>
  <c r="F495" i="2"/>
  <c r="B495" i="2"/>
  <c r="C495" i="2" s="1"/>
  <c r="F494" i="2"/>
  <c r="B494" i="2"/>
  <c r="C494" i="2" s="1"/>
  <c r="F493" i="2"/>
  <c r="B493" i="2"/>
  <c r="C493" i="2" s="1"/>
  <c r="F492" i="2"/>
  <c r="B492" i="2"/>
  <c r="C492" i="2" s="1"/>
  <c r="F491" i="2"/>
  <c r="B491" i="2"/>
  <c r="C491" i="2" s="1"/>
  <c r="F490" i="2"/>
  <c r="B490" i="2"/>
  <c r="C490" i="2" s="1"/>
  <c r="F489" i="2"/>
  <c r="B489" i="2"/>
  <c r="C489" i="2" s="1"/>
  <c r="F488" i="2"/>
  <c r="B488" i="2"/>
  <c r="C488" i="2" s="1"/>
  <c r="F487" i="2"/>
  <c r="B487" i="2"/>
  <c r="C487" i="2" s="1"/>
  <c r="F486" i="2"/>
  <c r="B486" i="2"/>
  <c r="C486" i="2" s="1"/>
  <c r="F485" i="2"/>
  <c r="B485" i="2"/>
  <c r="C485" i="2" s="1"/>
  <c r="F484" i="2"/>
  <c r="B484" i="2"/>
  <c r="C484" i="2" s="1"/>
  <c r="F483" i="2"/>
  <c r="B483" i="2"/>
  <c r="C483" i="2" s="1"/>
  <c r="F482" i="2"/>
  <c r="B482" i="2"/>
  <c r="C482" i="2" s="1"/>
  <c r="F481" i="2"/>
  <c r="B481" i="2"/>
  <c r="C481" i="2" s="1"/>
  <c r="F480" i="2"/>
  <c r="B480" i="2"/>
  <c r="C480" i="2" s="1"/>
  <c r="F479" i="2"/>
  <c r="B479" i="2"/>
  <c r="C479" i="2" s="1"/>
  <c r="F478" i="2"/>
  <c r="B478" i="2"/>
  <c r="C478" i="2" s="1"/>
  <c r="F477" i="2"/>
  <c r="B477" i="2"/>
  <c r="C477" i="2" s="1"/>
  <c r="F476" i="2"/>
  <c r="B476" i="2"/>
  <c r="C476" i="2" s="1"/>
  <c r="F475" i="2"/>
  <c r="B475" i="2"/>
  <c r="C475" i="2" s="1"/>
  <c r="F474" i="2"/>
  <c r="B474" i="2"/>
  <c r="C474" i="2" s="1"/>
  <c r="F473" i="2"/>
  <c r="B473" i="2"/>
  <c r="C473" i="2" s="1"/>
  <c r="F472" i="2"/>
  <c r="B472" i="2"/>
  <c r="C472" i="2" s="1"/>
  <c r="F471" i="2"/>
  <c r="B471" i="2"/>
  <c r="C471" i="2" s="1"/>
  <c r="F470" i="2"/>
  <c r="B470" i="2"/>
  <c r="C470" i="2" s="1"/>
  <c r="F469" i="2"/>
  <c r="B469" i="2"/>
  <c r="C469" i="2" s="1"/>
  <c r="F468" i="2"/>
  <c r="B468" i="2"/>
  <c r="C468" i="2" s="1"/>
  <c r="F467" i="2"/>
  <c r="B467" i="2"/>
  <c r="C467" i="2" s="1"/>
  <c r="F466" i="2"/>
  <c r="B466" i="2"/>
  <c r="C466" i="2" s="1"/>
  <c r="F465" i="2"/>
  <c r="B465" i="2"/>
  <c r="C465" i="2" s="1"/>
  <c r="F464" i="2"/>
  <c r="B464" i="2"/>
  <c r="C464" i="2" s="1"/>
  <c r="F463" i="2"/>
  <c r="B463" i="2"/>
  <c r="C463" i="2" s="1"/>
  <c r="F462" i="2"/>
  <c r="B462" i="2"/>
  <c r="C462" i="2" s="1"/>
  <c r="F461" i="2"/>
  <c r="B461" i="2"/>
  <c r="C461" i="2" s="1"/>
  <c r="F460" i="2"/>
  <c r="B460" i="2"/>
  <c r="C460" i="2" s="1"/>
  <c r="F459" i="2"/>
  <c r="B459" i="2"/>
  <c r="C459" i="2" s="1"/>
  <c r="F458" i="2"/>
  <c r="B458" i="2"/>
  <c r="C458" i="2" s="1"/>
  <c r="F457" i="2"/>
  <c r="B457" i="2"/>
  <c r="C457" i="2" s="1"/>
  <c r="F456" i="2"/>
  <c r="B456" i="2"/>
  <c r="C456" i="2" s="1"/>
  <c r="F455" i="2"/>
  <c r="B455" i="2"/>
  <c r="C455" i="2" s="1"/>
  <c r="F454" i="2"/>
  <c r="B454" i="2"/>
  <c r="C454" i="2" s="1"/>
  <c r="F453" i="2"/>
  <c r="B453" i="2"/>
  <c r="C453" i="2" s="1"/>
  <c r="F452" i="2"/>
  <c r="B452" i="2"/>
  <c r="C452" i="2" s="1"/>
  <c r="F451" i="2"/>
  <c r="B451" i="2"/>
  <c r="C451" i="2" s="1"/>
  <c r="F450" i="2"/>
  <c r="B450" i="2"/>
  <c r="C450" i="2" s="1"/>
  <c r="F449" i="2"/>
  <c r="B449" i="2"/>
  <c r="C449" i="2" s="1"/>
  <c r="F448" i="2"/>
  <c r="B448" i="2"/>
  <c r="C448" i="2" s="1"/>
  <c r="F447" i="2"/>
  <c r="B447" i="2"/>
  <c r="C447" i="2" s="1"/>
  <c r="F446" i="2"/>
  <c r="B446" i="2"/>
  <c r="C446" i="2" s="1"/>
  <c r="F445" i="2"/>
  <c r="B445" i="2"/>
  <c r="C445" i="2" s="1"/>
  <c r="F444" i="2"/>
  <c r="B444" i="2"/>
  <c r="C444" i="2" s="1"/>
  <c r="F443" i="2"/>
  <c r="B443" i="2"/>
  <c r="C443" i="2" s="1"/>
  <c r="F442" i="2"/>
  <c r="B442" i="2"/>
  <c r="C442" i="2" s="1"/>
  <c r="F441" i="2"/>
  <c r="B441" i="2"/>
  <c r="C441" i="2" s="1"/>
  <c r="F440" i="2"/>
  <c r="B440" i="2"/>
  <c r="C440" i="2" s="1"/>
  <c r="F439" i="2"/>
  <c r="B439" i="2"/>
  <c r="C439" i="2" s="1"/>
  <c r="F438" i="2"/>
  <c r="B438" i="2"/>
  <c r="C438" i="2" s="1"/>
  <c r="F437" i="2"/>
  <c r="B437" i="2"/>
  <c r="C437" i="2" s="1"/>
  <c r="F436" i="2"/>
  <c r="B436" i="2"/>
  <c r="C436" i="2" s="1"/>
  <c r="F435" i="2"/>
  <c r="B435" i="2"/>
  <c r="C435" i="2" s="1"/>
  <c r="F434" i="2"/>
  <c r="B434" i="2"/>
  <c r="C434" i="2" s="1"/>
  <c r="F433" i="2"/>
  <c r="B433" i="2"/>
  <c r="C433" i="2" s="1"/>
  <c r="F432" i="2"/>
  <c r="B432" i="2"/>
  <c r="C432" i="2" s="1"/>
  <c r="F431" i="2"/>
  <c r="B431" i="2"/>
  <c r="C431" i="2" s="1"/>
  <c r="F430" i="2"/>
  <c r="B430" i="2"/>
  <c r="C430" i="2" s="1"/>
  <c r="F429" i="2"/>
  <c r="B429" i="2"/>
  <c r="C429" i="2" s="1"/>
  <c r="F428" i="2"/>
  <c r="B428" i="2"/>
  <c r="C428" i="2" s="1"/>
  <c r="F427" i="2"/>
  <c r="B427" i="2"/>
  <c r="C427" i="2" s="1"/>
  <c r="F426" i="2"/>
  <c r="B426" i="2"/>
  <c r="C426" i="2" s="1"/>
  <c r="F425" i="2"/>
  <c r="B425" i="2"/>
  <c r="C425" i="2" s="1"/>
  <c r="F424" i="2"/>
  <c r="B424" i="2"/>
  <c r="C424" i="2" s="1"/>
  <c r="F423" i="2"/>
  <c r="B423" i="2"/>
  <c r="C423" i="2" s="1"/>
  <c r="F422" i="2"/>
  <c r="B422" i="2"/>
  <c r="C422" i="2" s="1"/>
  <c r="F421" i="2"/>
  <c r="B421" i="2"/>
  <c r="C421" i="2" s="1"/>
  <c r="F420" i="2"/>
  <c r="B420" i="2"/>
  <c r="C420" i="2" s="1"/>
  <c r="F419" i="2"/>
  <c r="B419" i="2"/>
  <c r="C419" i="2" s="1"/>
  <c r="F418" i="2"/>
  <c r="B418" i="2"/>
  <c r="C418" i="2" s="1"/>
  <c r="F417" i="2"/>
  <c r="B417" i="2"/>
  <c r="C417" i="2" s="1"/>
  <c r="F416" i="2"/>
  <c r="B416" i="2"/>
  <c r="C416" i="2" s="1"/>
  <c r="F415" i="2"/>
  <c r="B415" i="2"/>
  <c r="C415" i="2" s="1"/>
  <c r="F414" i="2"/>
  <c r="B414" i="2"/>
  <c r="C414" i="2" s="1"/>
  <c r="F413" i="2"/>
  <c r="B413" i="2"/>
  <c r="C413" i="2" s="1"/>
  <c r="F412" i="2"/>
  <c r="B412" i="2"/>
  <c r="C412" i="2" s="1"/>
  <c r="F411" i="2"/>
  <c r="B411" i="2"/>
  <c r="C411" i="2" s="1"/>
  <c r="F410" i="2"/>
  <c r="B410" i="2"/>
  <c r="C410" i="2" s="1"/>
  <c r="F409" i="2"/>
  <c r="B409" i="2"/>
  <c r="C409" i="2" s="1"/>
  <c r="F408" i="2"/>
  <c r="B408" i="2"/>
  <c r="C408" i="2" s="1"/>
  <c r="F407" i="2"/>
  <c r="B407" i="2"/>
  <c r="C407" i="2" s="1"/>
  <c r="F406" i="2"/>
  <c r="B406" i="2"/>
  <c r="C406" i="2" s="1"/>
  <c r="F405" i="2"/>
  <c r="B405" i="2"/>
  <c r="C405" i="2" s="1"/>
  <c r="F404" i="2"/>
  <c r="B404" i="2"/>
  <c r="C404" i="2" s="1"/>
  <c r="F403" i="2"/>
  <c r="B403" i="2"/>
  <c r="C403" i="2" s="1"/>
  <c r="F402" i="2"/>
  <c r="B402" i="2"/>
  <c r="C402" i="2" s="1"/>
  <c r="F401" i="2"/>
  <c r="B401" i="2"/>
  <c r="C401" i="2" s="1"/>
  <c r="F400" i="2"/>
  <c r="B400" i="2"/>
  <c r="C400" i="2" s="1"/>
  <c r="F399" i="2"/>
  <c r="B399" i="2"/>
  <c r="C399" i="2" s="1"/>
  <c r="F398" i="2"/>
  <c r="B398" i="2"/>
  <c r="C398" i="2" s="1"/>
  <c r="F397" i="2"/>
  <c r="B397" i="2"/>
  <c r="C397" i="2" s="1"/>
  <c r="F396" i="2"/>
  <c r="B396" i="2"/>
  <c r="C396" i="2" s="1"/>
  <c r="F395" i="2"/>
  <c r="B395" i="2"/>
  <c r="C395" i="2" s="1"/>
  <c r="F394" i="2"/>
  <c r="B394" i="2"/>
  <c r="C394" i="2" s="1"/>
  <c r="F393" i="2"/>
  <c r="B393" i="2"/>
  <c r="C393" i="2" s="1"/>
  <c r="F392" i="2"/>
  <c r="B392" i="2"/>
  <c r="C392" i="2" s="1"/>
  <c r="F391" i="2"/>
  <c r="B391" i="2"/>
  <c r="C391" i="2" s="1"/>
  <c r="F390" i="2"/>
  <c r="B390" i="2"/>
  <c r="C390" i="2" s="1"/>
  <c r="F389" i="2"/>
  <c r="B389" i="2"/>
  <c r="C389" i="2" s="1"/>
  <c r="F388" i="2"/>
  <c r="G388" i="2" s="1"/>
  <c r="B388" i="2"/>
  <c r="C388" i="2" s="1"/>
  <c r="F387" i="2"/>
  <c r="B387" i="2"/>
  <c r="C387" i="2" s="1"/>
  <c r="F386" i="2"/>
  <c r="B386" i="2"/>
  <c r="C386" i="2" s="1"/>
  <c r="F385" i="2"/>
  <c r="B385" i="2"/>
  <c r="C385" i="2" s="1"/>
  <c r="F384" i="2"/>
  <c r="B384" i="2"/>
  <c r="C384" i="2" s="1"/>
  <c r="F383" i="2"/>
  <c r="B383" i="2"/>
  <c r="C383" i="2" s="1"/>
  <c r="F382" i="2"/>
  <c r="B382" i="2"/>
  <c r="C382" i="2" s="1"/>
  <c r="F381" i="2"/>
  <c r="B381" i="2"/>
  <c r="C381" i="2" s="1"/>
  <c r="F380" i="2"/>
  <c r="B380" i="2"/>
  <c r="C380" i="2" s="1"/>
  <c r="F379" i="2"/>
  <c r="B379" i="2"/>
  <c r="C379" i="2" s="1"/>
  <c r="F378" i="2"/>
  <c r="B378" i="2"/>
  <c r="C378" i="2" s="1"/>
  <c r="F377" i="2"/>
  <c r="B377" i="2"/>
  <c r="C377" i="2" s="1"/>
  <c r="F376" i="2"/>
  <c r="B376" i="2"/>
  <c r="C376" i="2" s="1"/>
  <c r="F375" i="2"/>
  <c r="B375" i="2"/>
  <c r="C375" i="2" s="1"/>
  <c r="F374" i="2"/>
  <c r="B374" i="2"/>
  <c r="C374" i="2" s="1"/>
  <c r="F373" i="2"/>
  <c r="B373" i="2"/>
  <c r="C373" i="2" s="1"/>
  <c r="F372" i="2"/>
  <c r="B372" i="2"/>
  <c r="C372" i="2" s="1"/>
  <c r="F371" i="2"/>
  <c r="B371" i="2"/>
  <c r="C371" i="2" s="1"/>
  <c r="F370" i="2"/>
  <c r="B370" i="2"/>
  <c r="C370" i="2" s="1"/>
  <c r="F369" i="2"/>
  <c r="B369" i="2"/>
  <c r="C369" i="2" s="1"/>
  <c r="F368" i="2"/>
  <c r="B368" i="2"/>
  <c r="C368" i="2" s="1"/>
  <c r="F367" i="2"/>
  <c r="B367" i="2"/>
  <c r="C367" i="2" s="1"/>
  <c r="F366" i="2"/>
  <c r="B366" i="2"/>
  <c r="C366" i="2" s="1"/>
  <c r="F365" i="2"/>
  <c r="B365" i="2"/>
  <c r="C365" i="2" s="1"/>
  <c r="F364" i="2"/>
  <c r="B364" i="2"/>
  <c r="C364" i="2" s="1"/>
  <c r="F363" i="2"/>
  <c r="B363" i="2"/>
  <c r="C363" i="2" s="1"/>
  <c r="F362" i="2"/>
  <c r="B362" i="2"/>
  <c r="C362" i="2" s="1"/>
  <c r="F361" i="2"/>
  <c r="B361" i="2"/>
  <c r="C361" i="2" s="1"/>
  <c r="F360" i="2"/>
  <c r="B360" i="2"/>
  <c r="C360" i="2" s="1"/>
  <c r="F359" i="2"/>
  <c r="B359" i="2"/>
  <c r="C359" i="2" s="1"/>
  <c r="F358" i="2"/>
  <c r="B358" i="2"/>
  <c r="C358" i="2" s="1"/>
  <c r="F357" i="2"/>
  <c r="B357" i="2"/>
  <c r="C357" i="2" s="1"/>
  <c r="F356" i="2"/>
  <c r="B356" i="2"/>
  <c r="C356" i="2" s="1"/>
  <c r="F355" i="2"/>
  <c r="B355" i="2"/>
  <c r="C355" i="2" s="1"/>
  <c r="F354" i="2"/>
  <c r="B354" i="2"/>
  <c r="C354" i="2" s="1"/>
  <c r="F353" i="2"/>
  <c r="B353" i="2"/>
  <c r="C353" i="2" s="1"/>
  <c r="F352" i="2"/>
  <c r="B352" i="2"/>
  <c r="C352" i="2" s="1"/>
  <c r="F351" i="2"/>
  <c r="B351" i="2"/>
  <c r="C351" i="2" s="1"/>
  <c r="F350" i="2"/>
  <c r="B350" i="2"/>
  <c r="C350" i="2" s="1"/>
  <c r="F349" i="2"/>
  <c r="B349" i="2"/>
  <c r="C349" i="2" s="1"/>
  <c r="F348" i="2"/>
  <c r="B348" i="2"/>
  <c r="C348" i="2" s="1"/>
  <c r="F347" i="2"/>
  <c r="B347" i="2"/>
  <c r="C347" i="2" s="1"/>
  <c r="F346" i="2"/>
  <c r="B346" i="2"/>
  <c r="C346" i="2" s="1"/>
  <c r="F345" i="2"/>
  <c r="B345" i="2"/>
  <c r="C345" i="2" s="1"/>
  <c r="F344" i="2"/>
  <c r="B344" i="2"/>
  <c r="C344" i="2" s="1"/>
  <c r="F343" i="2"/>
  <c r="B343" i="2"/>
  <c r="C343" i="2" s="1"/>
  <c r="F342" i="2"/>
  <c r="B342" i="2"/>
  <c r="C342" i="2" s="1"/>
  <c r="F341" i="2"/>
  <c r="B341" i="2"/>
  <c r="C341" i="2" s="1"/>
  <c r="F340" i="2"/>
  <c r="B340" i="2"/>
  <c r="C340" i="2" s="1"/>
  <c r="F339" i="2"/>
  <c r="B339" i="2"/>
  <c r="C339" i="2" s="1"/>
  <c r="F338" i="2"/>
  <c r="B338" i="2"/>
  <c r="C338" i="2" s="1"/>
  <c r="F337" i="2"/>
  <c r="B337" i="2"/>
  <c r="C337" i="2" s="1"/>
  <c r="F336" i="2"/>
  <c r="B336" i="2"/>
  <c r="C336" i="2" s="1"/>
  <c r="F335" i="2"/>
  <c r="B335" i="2"/>
  <c r="C335" i="2" s="1"/>
  <c r="F334" i="2"/>
  <c r="B334" i="2"/>
  <c r="C334" i="2" s="1"/>
  <c r="F333" i="2"/>
  <c r="B333" i="2"/>
  <c r="C333" i="2" s="1"/>
  <c r="F332" i="2"/>
  <c r="B332" i="2"/>
  <c r="C332" i="2" s="1"/>
  <c r="F331" i="2"/>
  <c r="B331" i="2"/>
  <c r="C331" i="2" s="1"/>
  <c r="F330" i="2"/>
  <c r="B330" i="2"/>
  <c r="C330" i="2" s="1"/>
  <c r="F329" i="2"/>
  <c r="B329" i="2"/>
  <c r="C329" i="2" s="1"/>
  <c r="F328" i="2"/>
  <c r="B328" i="2"/>
  <c r="C328" i="2" s="1"/>
  <c r="F327" i="2"/>
  <c r="B327" i="2"/>
  <c r="C327" i="2" s="1"/>
  <c r="F326" i="2"/>
  <c r="B326" i="2"/>
  <c r="C326" i="2" s="1"/>
  <c r="F325" i="2"/>
  <c r="B325" i="2"/>
  <c r="C325" i="2" s="1"/>
  <c r="F324" i="2"/>
  <c r="G324" i="2" s="1"/>
  <c r="B324" i="2"/>
  <c r="C324" i="2" s="1"/>
  <c r="F323" i="2"/>
  <c r="B323" i="2"/>
  <c r="C323" i="2" s="1"/>
  <c r="F322" i="2"/>
  <c r="B322" i="2"/>
  <c r="C322" i="2" s="1"/>
  <c r="F321" i="2"/>
  <c r="B321" i="2"/>
  <c r="C321" i="2" s="1"/>
  <c r="F320" i="2"/>
  <c r="B320" i="2"/>
  <c r="C320" i="2" s="1"/>
  <c r="F319" i="2"/>
  <c r="B319" i="2"/>
  <c r="C319" i="2" s="1"/>
  <c r="F318" i="2"/>
  <c r="B318" i="2"/>
  <c r="C318" i="2" s="1"/>
  <c r="F317" i="2"/>
  <c r="B317" i="2"/>
  <c r="C317" i="2" s="1"/>
  <c r="F316" i="2"/>
  <c r="B316" i="2"/>
  <c r="C316" i="2" s="1"/>
  <c r="F315" i="2"/>
  <c r="B315" i="2"/>
  <c r="C315" i="2" s="1"/>
  <c r="F314" i="2"/>
  <c r="B314" i="2"/>
  <c r="C314" i="2" s="1"/>
  <c r="F313" i="2"/>
  <c r="B313" i="2"/>
  <c r="C313" i="2" s="1"/>
  <c r="F312" i="2"/>
  <c r="B312" i="2"/>
  <c r="C312" i="2" s="1"/>
  <c r="F311" i="2"/>
  <c r="B311" i="2"/>
  <c r="C311" i="2" s="1"/>
  <c r="F310" i="2"/>
  <c r="B310" i="2"/>
  <c r="C310" i="2" s="1"/>
  <c r="F309" i="2"/>
  <c r="B309" i="2"/>
  <c r="C309" i="2" s="1"/>
  <c r="F308" i="2"/>
  <c r="B308" i="2"/>
  <c r="C308" i="2" s="1"/>
  <c r="F307" i="2"/>
  <c r="B307" i="2"/>
  <c r="C307" i="2" s="1"/>
  <c r="F306" i="2"/>
  <c r="B306" i="2"/>
  <c r="C306" i="2" s="1"/>
  <c r="F305" i="2"/>
  <c r="B305" i="2"/>
  <c r="C305" i="2" s="1"/>
  <c r="F304" i="2"/>
  <c r="B304" i="2"/>
  <c r="C304" i="2" s="1"/>
  <c r="F303" i="2"/>
  <c r="B303" i="2"/>
  <c r="C303" i="2" s="1"/>
  <c r="F302" i="2"/>
  <c r="B302" i="2"/>
  <c r="C302" i="2" s="1"/>
  <c r="F301" i="2"/>
  <c r="B301" i="2"/>
  <c r="C301" i="2" s="1"/>
  <c r="F300" i="2"/>
  <c r="B300" i="2"/>
  <c r="C300" i="2" s="1"/>
  <c r="F299" i="2"/>
  <c r="B299" i="2"/>
  <c r="C299" i="2" s="1"/>
  <c r="F298" i="2"/>
  <c r="B298" i="2"/>
  <c r="C298" i="2" s="1"/>
  <c r="F297" i="2"/>
  <c r="B297" i="2"/>
  <c r="C297" i="2" s="1"/>
  <c r="F296" i="2"/>
  <c r="B296" i="2"/>
  <c r="C296" i="2" s="1"/>
  <c r="F295" i="2"/>
  <c r="B295" i="2"/>
  <c r="C295" i="2" s="1"/>
  <c r="F294" i="2"/>
  <c r="B294" i="2"/>
  <c r="C294" i="2" s="1"/>
  <c r="F293" i="2"/>
  <c r="B293" i="2"/>
  <c r="C293" i="2" s="1"/>
  <c r="F292" i="2"/>
  <c r="B292" i="2"/>
  <c r="C292" i="2" s="1"/>
  <c r="F291" i="2"/>
  <c r="B291" i="2"/>
  <c r="C291" i="2" s="1"/>
  <c r="F290" i="2"/>
  <c r="B290" i="2"/>
  <c r="C290" i="2" s="1"/>
  <c r="F289" i="2"/>
  <c r="B289" i="2"/>
  <c r="C289" i="2" s="1"/>
  <c r="F288" i="2"/>
  <c r="B288" i="2"/>
  <c r="C288" i="2" s="1"/>
  <c r="F287" i="2"/>
  <c r="B287" i="2"/>
  <c r="C287" i="2" s="1"/>
  <c r="F286" i="2"/>
  <c r="B286" i="2"/>
  <c r="C286" i="2" s="1"/>
  <c r="F285" i="2"/>
  <c r="B285" i="2"/>
  <c r="C285" i="2" s="1"/>
  <c r="F284" i="2"/>
  <c r="B284" i="2"/>
  <c r="C284" i="2" s="1"/>
  <c r="F283" i="2"/>
  <c r="B283" i="2"/>
  <c r="C283" i="2" s="1"/>
  <c r="F282" i="2"/>
  <c r="B282" i="2"/>
  <c r="C282" i="2" s="1"/>
  <c r="F281" i="2"/>
  <c r="B281" i="2"/>
  <c r="C281" i="2" s="1"/>
  <c r="F280" i="2"/>
  <c r="B280" i="2"/>
  <c r="C280" i="2" s="1"/>
  <c r="F279" i="2"/>
  <c r="B279" i="2"/>
  <c r="C279" i="2" s="1"/>
  <c r="F278" i="2"/>
  <c r="B278" i="2"/>
  <c r="C278" i="2" s="1"/>
  <c r="F277" i="2"/>
  <c r="B277" i="2"/>
  <c r="C277" i="2" s="1"/>
  <c r="F276" i="2"/>
  <c r="B276" i="2"/>
  <c r="C276" i="2" s="1"/>
  <c r="F275" i="2"/>
  <c r="B275" i="2"/>
  <c r="C275" i="2" s="1"/>
  <c r="F274" i="2"/>
  <c r="B274" i="2"/>
  <c r="C274" i="2" s="1"/>
  <c r="F273" i="2"/>
  <c r="B273" i="2"/>
  <c r="C273" i="2" s="1"/>
  <c r="F272" i="2"/>
  <c r="B272" i="2"/>
  <c r="C272" i="2" s="1"/>
  <c r="F271" i="2"/>
  <c r="B271" i="2"/>
  <c r="C271" i="2" s="1"/>
  <c r="F270" i="2"/>
  <c r="B270" i="2"/>
  <c r="C270" i="2" s="1"/>
  <c r="F269" i="2"/>
  <c r="B269" i="2"/>
  <c r="C269" i="2" s="1"/>
  <c r="F268" i="2"/>
  <c r="B268" i="2"/>
  <c r="C268" i="2" s="1"/>
  <c r="F267" i="2"/>
  <c r="B267" i="2"/>
  <c r="C267" i="2" s="1"/>
  <c r="F266" i="2"/>
  <c r="B266" i="2"/>
  <c r="C266" i="2" s="1"/>
  <c r="F265" i="2"/>
  <c r="B265" i="2"/>
  <c r="C265" i="2" s="1"/>
  <c r="F264" i="2"/>
  <c r="B264" i="2"/>
  <c r="C264" i="2" s="1"/>
  <c r="F263" i="2"/>
  <c r="B263" i="2"/>
  <c r="C263" i="2" s="1"/>
  <c r="F262" i="2"/>
  <c r="B262" i="2"/>
  <c r="C262" i="2" s="1"/>
  <c r="F261" i="2"/>
  <c r="B261" i="2"/>
  <c r="C261" i="2" s="1"/>
  <c r="F260" i="2"/>
  <c r="B260" i="2"/>
  <c r="C260" i="2" s="1"/>
  <c r="F259" i="2"/>
  <c r="B259" i="2"/>
  <c r="C259" i="2" s="1"/>
  <c r="F258" i="2"/>
  <c r="B258" i="2"/>
  <c r="C258" i="2" s="1"/>
  <c r="F257" i="2"/>
  <c r="B257" i="2"/>
  <c r="C257" i="2" s="1"/>
  <c r="F256" i="2"/>
  <c r="B256" i="2"/>
  <c r="C256" i="2" s="1"/>
  <c r="F255" i="2"/>
  <c r="B255" i="2"/>
  <c r="C255" i="2" s="1"/>
  <c r="F254" i="2"/>
  <c r="B254" i="2"/>
  <c r="C254" i="2" s="1"/>
  <c r="F253" i="2"/>
  <c r="B253" i="2"/>
  <c r="C253" i="2" s="1"/>
  <c r="F252" i="2"/>
  <c r="B252" i="2"/>
  <c r="C252" i="2" s="1"/>
  <c r="F251" i="2"/>
  <c r="B251" i="2"/>
  <c r="C251" i="2" s="1"/>
  <c r="F250" i="2"/>
  <c r="B250" i="2"/>
  <c r="C250" i="2" s="1"/>
  <c r="F249" i="2"/>
  <c r="B249" i="2"/>
  <c r="C249" i="2" s="1"/>
  <c r="F248" i="2"/>
  <c r="B248" i="2"/>
  <c r="C248" i="2" s="1"/>
  <c r="F247" i="2"/>
  <c r="B247" i="2"/>
  <c r="C247" i="2" s="1"/>
  <c r="F246" i="2"/>
  <c r="B246" i="2"/>
  <c r="C246" i="2" s="1"/>
  <c r="F245" i="2"/>
  <c r="B245" i="2"/>
  <c r="C245" i="2" s="1"/>
  <c r="F244" i="2"/>
  <c r="B244" i="2"/>
  <c r="C244" i="2" s="1"/>
  <c r="F243" i="2"/>
  <c r="B243" i="2"/>
  <c r="C243" i="2" s="1"/>
  <c r="F242" i="2"/>
  <c r="B242" i="2"/>
  <c r="C242" i="2" s="1"/>
  <c r="F241" i="2"/>
  <c r="B241" i="2"/>
  <c r="C241" i="2" s="1"/>
  <c r="F240" i="2"/>
  <c r="B240" i="2"/>
  <c r="C240" i="2" s="1"/>
  <c r="F239" i="2"/>
  <c r="B239" i="2"/>
  <c r="C239" i="2" s="1"/>
  <c r="F238" i="2"/>
  <c r="B238" i="2"/>
  <c r="C238" i="2" s="1"/>
  <c r="F237" i="2"/>
  <c r="B237" i="2"/>
  <c r="C237" i="2" s="1"/>
  <c r="F236" i="2"/>
  <c r="B236" i="2"/>
  <c r="C236" i="2" s="1"/>
  <c r="F235" i="2"/>
  <c r="B235" i="2"/>
  <c r="C235" i="2" s="1"/>
  <c r="F234" i="2"/>
  <c r="B234" i="2"/>
  <c r="C234" i="2" s="1"/>
  <c r="F233" i="2"/>
  <c r="B233" i="2"/>
  <c r="C233" i="2" s="1"/>
  <c r="F232" i="2"/>
  <c r="B232" i="2"/>
  <c r="C232" i="2" s="1"/>
  <c r="F231" i="2"/>
  <c r="B231" i="2"/>
  <c r="C231" i="2" s="1"/>
  <c r="F230" i="2"/>
  <c r="B230" i="2"/>
  <c r="C230" i="2" s="1"/>
  <c r="F229" i="2"/>
  <c r="B229" i="2"/>
  <c r="C229" i="2" s="1"/>
  <c r="F228" i="2"/>
  <c r="B228" i="2"/>
  <c r="C228" i="2" s="1"/>
  <c r="F227" i="2"/>
  <c r="B227" i="2"/>
  <c r="C227" i="2" s="1"/>
  <c r="F226" i="2"/>
  <c r="B226" i="2"/>
  <c r="C226" i="2" s="1"/>
  <c r="F225" i="2"/>
  <c r="B225" i="2"/>
  <c r="C225" i="2" s="1"/>
  <c r="F224" i="2"/>
  <c r="B224" i="2"/>
  <c r="C224" i="2" s="1"/>
  <c r="F223" i="2"/>
  <c r="B223" i="2"/>
  <c r="C223" i="2" s="1"/>
  <c r="F222" i="2"/>
  <c r="B222" i="2"/>
  <c r="C222" i="2" s="1"/>
  <c r="F221" i="2"/>
  <c r="B221" i="2"/>
  <c r="C221" i="2" s="1"/>
  <c r="F220" i="2"/>
  <c r="B220" i="2"/>
  <c r="C220" i="2" s="1"/>
  <c r="F219" i="2"/>
  <c r="B219" i="2"/>
  <c r="C219" i="2" s="1"/>
  <c r="F218" i="2"/>
  <c r="B218" i="2"/>
  <c r="C218" i="2" s="1"/>
  <c r="F217" i="2"/>
  <c r="B217" i="2"/>
  <c r="C217" i="2" s="1"/>
  <c r="F216" i="2"/>
  <c r="B216" i="2"/>
  <c r="C216" i="2" s="1"/>
  <c r="F215" i="2"/>
  <c r="B215" i="2"/>
  <c r="C215" i="2" s="1"/>
  <c r="F214" i="2"/>
  <c r="B214" i="2"/>
  <c r="C214" i="2" s="1"/>
  <c r="F213" i="2"/>
  <c r="B213" i="2"/>
  <c r="C213" i="2" s="1"/>
  <c r="F212" i="2"/>
  <c r="B212" i="2"/>
  <c r="C212" i="2" s="1"/>
  <c r="F211" i="2"/>
  <c r="B211" i="2"/>
  <c r="C211" i="2" s="1"/>
  <c r="F210" i="2"/>
  <c r="B210" i="2"/>
  <c r="C210" i="2" s="1"/>
  <c r="F209" i="2"/>
  <c r="B209" i="2"/>
  <c r="C209" i="2" s="1"/>
  <c r="F208" i="2"/>
  <c r="B208" i="2"/>
  <c r="C208" i="2" s="1"/>
  <c r="F207" i="2"/>
  <c r="B207" i="2"/>
  <c r="C207" i="2" s="1"/>
  <c r="F206" i="2"/>
  <c r="B206" i="2"/>
  <c r="C206" i="2" s="1"/>
  <c r="F205" i="2"/>
  <c r="B205" i="2"/>
  <c r="C205" i="2" s="1"/>
  <c r="F204" i="2"/>
  <c r="B204" i="2"/>
  <c r="C204" i="2" s="1"/>
  <c r="F203" i="2"/>
  <c r="B203" i="2"/>
  <c r="C203" i="2" s="1"/>
  <c r="F202" i="2"/>
  <c r="B202" i="2"/>
  <c r="C202" i="2" s="1"/>
  <c r="F201" i="2"/>
  <c r="B201" i="2"/>
  <c r="C201" i="2" s="1"/>
  <c r="F200" i="2"/>
  <c r="B200" i="2"/>
  <c r="C200" i="2" s="1"/>
  <c r="F199" i="2"/>
  <c r="B199" i="2"/>
  <c r="C199" i="2" s="1"/>
  <c r="F198" i="2"/>
  <c r="B198" i="2"/>
  <c r="C198" i="2" s="1"/>
  <c r="F197" i="2"/>
  <c r="B197" i="2"/>
  <c r="C197" i="2" s="1"/>
  <c r="F196" i="2"/>
  <c r="B196" i="2"/>
  <c r="C196" i="2" s="1"/>
  <c r="F195" i="2"/>
  <c r="B195" i="2"/>
  <c r="C195" i="2" s="1"/>
  <c r="F194" i="2"/>
  <c r="B194" i="2"/>
  <c r="C194" i="2" s="1"/>
  <c r="F193" i="2"/>
  <c r="B193" i="2"/>
  <c r="C193" i="2" s="1"/>
  <c r="F192" i="2"/>
  <c r="B192" i="2"/>
  <c r="C192" i="2" s="1"/>
  <c r="F191" i="2"/>
  <c r="B191" i="2"/>
  <c r="C191" i="2" s="1"/>
  <c r="F190" i="2"/>
  <c r="B190" i="2"/>
  <c r="C190" i="2" s="1"/>
  <c r="F189" i="2"/>
  <c r="B189" i="2"/>
  <c r="C189" i="2" s="1"/>
  <c r="F188" i="2"/>
  <c r="B188" i="2"/>
  <c r="C188" i="2" s="1"/>
  <c r="F187" i="2"/>
  <c r="B187" i="2"/>
  <c r="C187" i="2" s="1"/>
  <c r="F186" i="2"/>
  <c r="B186" i="2"/>
  <c r="C186" i="2" s="1"/>
  <c r="F185" i="2"/>
  <c r="B185" i="2"/>
  <c r="C185" i="2" s="1"/>
  <c r="F184" i="2"/>
  <c r="B184" i="2"/>
  <c r="C184" i="2" s="1"/>
  <c r="F183" i="2"/>
  <c r="B183" i="2"/>
  <c r="C183" i="2" s="1"/>
  <c r="F182" i="2"/>
  <c r="B182" i="2"/>
  <c r="C182" i="2" s="1"/>
  <c r="F181" i="2"/>
  <c r="B181" i="2"/>
  <c r="C181" i="2" s="1"/>
  <c r="F180" i="2"/>
  <c r="B180" i="2"/>
  <c r="C180" i="2" s="1"/>
  <c r="F179" i="2"/>
  <c r="B179" i="2"/>
  <c r="C179" i="2" s="1"/>
  <c r="F178" i="2"/>
  <c r="B178" i="2"/>
  <c r="C178" i="2" s="1"/>
  <c r="F177" i="2"/>
  <c r="B177" i="2"/>
  <c r="C177" i="2" s="1"/>
  <c r="F176" i="2"/>
  <c r="B176" i="2"/>
  <c r="C176" i="2" s="1"/>
  <c r="F175" i="2"/>
  <c r="B175" i="2"/>
  <c r="C175" i="2" s="1"/>
  <c r="F174" i="2"/>
  <c r="B174" i="2"/>
  <c r="C174" i="2" s="1"/>
  <c r="F173" i="2"/>
  <c r="B173" i="2"/>
  <c r="C173" i="2" s="1"/>
  <c r="F172" i="2"/>
  <c r="B172" i="2"/>
  <c r="C172" i="2" s="1"/>
  <c r="F171" i="2"/>
  <c r="B171" i="2"/>
  <c r="C171" i="2" s="1"/>
  <c r="F170" i="2"/>
  <c r="B170" i="2"/>
  <c r="C170" i="2" s="1"/>
  <c r="F169" i="2"/>
  <c r="B169" i="2"/>
  <c r="C169" i="2" s="1"/>
  <c r="F168" i="2"/>
  <c r="B168" i="2"/>
  <c r="C168" i="2" s="1"/>
  <c r="F167" i="2"/>
  <c r="B167" i="2"/>
  <c r="C167" i="2" s="1"/>
  <c r="F166" i="2"/>
  <c r="B166" i="2"/>
  <c r="C166" i="2" s="1"/>
  <c r="F165" i="2"/>
  <c r="B165" i="2"/>
  <c r="C165" i="2" s="1"/>
  <c r="F164" i="2"/>
  <c r="B164" i="2"/>
  <c r="C164" i="2" s="1"/>
  <c r="F163" i="2"/>
  <c r="B163" i="2"/>
  <c r="C163" i="2" s="1"/>
  <c r="F162" i="2"/>
  <c r="B162" i="2"/>
  <c r="C162" i="2" s="1"/>
  <c r="F161" i="2"/>
  <c r="B161" i="2"/>
  <c r="C161" i="2" s="1"/>
  <c r="F160" i="2"/>
  <c r="B160" i="2"/>
  <c r="C160" i="2" s="1"/>
  <c r="F159" i="2"/>
  <c r="B159" i="2"/>
  <c r="C159" i="2" s="1"/>
  <c r="F158" i="2"/>
  <c r="B158" i="2"/>
  <c r="C158" i="2" s="1"/>
  <c r="F157" i="2"/>
  <c r="B157" i="2"/>
  <c r="C157" i="2" s="1"/>
  <c r="F156" i="2"/>
  <c r="B156" i="2"/>
  <c r="C156" i="2" s="1"/>
  <c r="F155" i="2"/>
  <c r="B155" i="2"/>
  <c r="C155" i="2" s="1"/>
  <c r="F154" i="2"/>
  <c r="B154" i="2"/>
  <c r="C154" i="2" s="1"/>
  <c r="F153" i="2"/>
  <c r="B153" i="2"/>
  <c r="C153" i="2" s="1"/>
  <c r="F152" i="2"/>
  <c r="B152" i="2"/>
  <c r="C152" i="2" s="1"/>
  <c r="F151" i="2"/>
  <c r="B151" i="2"/>
  <c r="C151" i="2" s="1"/>
  <c r="F150" i="2"/>
  <c r="B150" i="2"/>
  <c r="C150" i="2" s="1"/>
  <c r="F149" i="2"/>
  <c r="B149" i="2"/>
  <c r="C149" i="2" s="1"/>
  <c r="F148" i="2"/>
  <c r="B148" i="2"/>
  <c r="C148" i="2" s="1"/>
  <c r="F147" i="2"/>
  <c r="B147" i="2"/>
  <c r="C147" i="2" s="1"/>
  <c r="F146" i="2"/>
  <c r="B146" i="2"/>
  <c r="C146" i="2" s="1"/>
  <c r="F145" i="2"/>
  <c r="B145" i="2"/>
  <c r="C145" i="2" s="1"/>
  <c r="F144" i="2"/>
  <c r="B144" i="2"/>
  <c r="C144" i="2" s="1"/>
  <c r="F143" i="2"/>
  <c r="B143" i="2"/>
  <c r="C143" i="2" s="1"/>
  <c r="F142" i="2"/>
  <c r="B142" i="2"/>
  <c r="C142" i="2" s="1"/>
  <c r="F141" i="2"/>
  <c r="B141" i="2"/>
  <c r="C141" i="2" s="1"/>
  <c r="F140" i="2"/>
  <c r="B140" i="2"/>
  <c r="C140" i="2" s="1"/>
  <c r="F139" i="2"/>
  <c r="B139" i="2"/>
  <c r="C139" i="2" s="1"/>
  <c r="F138" i="2"/>
  <c r="B138" i="2"/>
  <c r="C138" i="2" s="1"/>
  <c r="F137" i="2"/>
  <c r="B137" i="2"/>
  <c r="C137" i="2" s="1"/>
  <c r="F136" i="2"/>
  <c r="B136" i="2"/>
  <c r="C136" i="2" s="1"/>
  <c r="F135" i="2"/>
  <c r="B135" i="2"/>
  <c r="C135" i="2" s="1"/>
  <c r="F134" i="2"/>
  <c r="B134" i="2"/>
  <c r="C134" i="2" s="1"/>
  <c r="F133" i="2"/>
  <c r="B133" i="2"/>
  <c r="C133" i="2" s="1"/>
  <c r="F132" i="2"/>
  <c r="B132" i="2"/>
  <c r="C132" i="2" s="1"/>
  <c r="F131" i="2"/>
  <c r="B131" i="2"/>
  <c r="C131" i="2" s="1"/>
  <c r="F130" i="2"/>
  <c r="B130" i="2"/>
  <c r="C130" i="2" s="1"/>
  <c r="F129" i="2"/>
  <c r="B129" i="2"/>
  <c r="C129" i="2" s="1"/>
  <c r="F128" i="2"/>
  <c r="B128" i="2"/>
  <c r="C128" i="2" s="1"/>
  <c r="F127" i="2"/>
  <c r="B127" i="2"/>
  <c r="C127" i="2" s="1"/>
  <c r="F126" i="2"/>
  <c r="B126" i="2"/>
  <c r="C126" i="2" s="1"/>
  <c r="F125" i="2"/>
  <c r="B125" i="2"/>
  <c r="C125" i="2" s="1"/>
  <c r="F124" i="2"/>
  <c r="B124" i="2"/>
  <c r="C124" i="2" s="1"/>
  <c r="F123" i="2"/>
  <c r="B123" i="2"/>
  <c r="C123" i="2" s="1"/>
  <c r="F122" i="2"/>
  <c r="G122" i="2" s="1"/>
  <c r="B122" i="2"/>
  <c r="C122" i="2" s="1"/>
  <c r="F121" i="2"/>
  <c r="G121" i="2" s="1"/>
  <c r="B121" i="2"/>
  <c r="C121" i="2" s="1"/>
  <c r="F120" i="2"/>
  <c r="G120" i="2" s="1"/>
  <c r="B120" i="2"/>
  <c r="C120" i="2" s="1"/>
  <c r="F119" i="2"/>
  <c r="G119" i="2" s="1"/>
  <c r="B119" i="2"/>
  <c r="C119" i="2" s="1"/>
  <c r="F118" i="2"/>
  <c r="G118" i="2" s="1"/>
  <c r="B118" i="2"/>
  <c r="C118" i="2" s="1"/>
  <c r="F117" i="2"/>
  <c r="G117" i="2" s="1"/>
  <c r="B117" i="2"/>
  <c r="C117" i="2" s="1"/>
  <c r="F116" i="2"/>
  <c r="G116" i="2" s="1"/>
  <c r="B116" i="2"/>
  <c r="C116" i="2" s="1"/>
  <c r="F115" i="2"/>
  <c r="G115" i="2" s="1"/>
  <c r="B115" i="2"/>
  <c r="C115" i="2" s="1"/>
  <c r="F114" i="2"/>
  <c r="G114" i="2" s="1"/>
  <c r="B114" i="2"/>
  <c r="C114" i="2" s="1"/>
  <c r="F113" i="2"/>
  <c r="G113" i="2" s="1"/>
  <c r="B113" i="2"/>
  <c r="C113" i="2" s="1"/>
  <c r="F112" i="2"/>
  <c r="G112" i="2" s="1"/>
  <c r="B112" i="2"/>
  <c r="C112" i="2" s="1"/>
  <c r="F111" i="2"/>
  <c r="G111" i="2" s="1"/>
  <c r="B111" i="2"/>
  <c r="C111" i="2" s="1"/>
  <c r="F110" i="2"/>
  <c r="G110" i="2" s="1"/>
  <c r="B110" i="2"/>
  <c r="C110" i="2" s="1"/>
  <c r="F109" i="2"/>
  <c r="G109" i="2" s="1"/>
  <c r="B109" i="2"/>
  <c r="C109" i="2" s="1"/>
  <c r="F108" i="2"/>
  <c r="G108" i="2" s="1"/>
  <c r="B108" i="2"/>
  <c r="C108" i="2" s="1"/>
  <c r="F107" i="2"/>
  <c r="G107" i="2" s="1"/>
  <c r="B107" i="2"/>
  <c r="C107" i="2" s="1"/>
  <c r="F106" i="2"/>
  <c r="G106" i="2" s="1"/>
  <c r="B106" i="2"/>
  <c r="C106" i="2" s="1"/>
  <c r="F105" i="2"/>
  <c r="G105" i="2" s="1"/>
  <c r="B105" i="2"/>
  <c r="C105" i="2" s="1"/>
  <c r="F104" i="2"/>
  <c r="G104" i="2" s="1"/>
  <c r="B104" i="2"/>
  <c r="C104" i="2" s="1"/>
  <c r="F103" i="2"/>
  <c r="G103" i="2" s="1"/>
  <c r="B103" i="2"/>
  <c r="C103" i="2" s="1"/>
  <c r="F102" i="2"/>
  <c r="G102" i="2" s="1"/>
  <c r="C102" i="2"/>
  <c r="F101" i="2"/>
  <c r="G101" i="2" s="1"/>
  <c r="C101" i="2"/>
  <c r="F100" i="2"/>
  <c r="G100" i="2" s="1"/>
  <c r="C100" i="2"/>
  <c r="F99" i="2"/>
  <c r="G99" i="2" s="1"/>
  <c r="C99" i="2"/>
  <c r="F98" i="2"/>
  <c r="G98" i="2" s="1"/>
  <c r="C98" i="2"/>
  <c r="F97" i="2"/>
  <c r="G97" i="2" s="1"/>
  <c r="C97" i="2"/>
  <c r="F96" i="2"/>
  <c r="G96" i="2" s="1"/>
  <c r="C96" i="2"/>
  <c r="F95" i="2"/>
  <c r="G95" i="2" s="1"/>
  <c r="C95" i="2"/>
  <c r="F94" i="2"/>
  <c r="G94" i="2" s="1"/>
  <c r="C94" i="2"/>
  <c r="F93" i="2"/>
  <c r="G93" i="2" s="1"/>
  <c r="C93" i="2"/>
  <c r="F92" i="2"/>
  <c r="G92" i="2" s="1"/>
  <c r="C92" i="2"/>
  <c r="F91" i="2"/>
  <c r="G91" i="2" s="1"/>
  <c r="C91" i="2"/>
  <c r="F90" i="2"/>
  <c r="G90" i="2" s="1"/>
  <c r="C90" i="2"/>
  <c r="F89" i="2"/>
  <c r="G89" i="2" s="1"/>
  <c r="C89" i="2"/>
  <c r="F88" i="2"/>
  <c r="G88" i="2" s="1"/>
  <c r="C88" i="2"/>
  <c r="F87" i="2"/>
  <c r="G87" i="2" s="1"/>
  <c r="C87" i="2"/>
  <c r="F86" i="2"/>
  <c r="G86" i="2" s="1"/>
  <c r="C86" i="2"/>
  <c r="F85" i="2"/>
  <c r="G85" i="2" s="1"/>
  <c r="C85" i="2"/>
  <c r="F84" i="2"/>
  <c r="G84" i="2" s="1"/>
  <c r="C84" i="2"/>
  <c r="F83" i="2"/>
  <c r="G83" i="2" s="1"/>
  <c r="C83" i="2"/>
  <c r="F82" i="2"/>
  <c r="G82" i="2" s="1"/>
  <c r="C82" i="2"/>
  <c r="F81" i="2"/>
  <c r="G81" i="2" s="1"/>
  <c r="C81" i="2"/>
  <c r="F80" i="2"/>
  <c r="G80" i="2" s="1"/>
  <c r="C80" i="2"/>
  <c r="F79" i="2"/>
  <c r="G79" i="2" s="1"/>
  <c r="C79" i="2"/>
  <c r="F78" i="2"/>
  <c r="G78" i="2" s="1"/>
  <c r="C78" i="2"/>
  <c r="F77" i="2"/>
  <c r="G77" i="2" s="1"/>
  <c r="C77" i="2"/>
  <c r="F76" i="2"/>
  <c r="G76" i="2" s="1"/>
  <c r="C76" i="2"/>
  <c r="F75" i="2"/>
  <c r="G75" i="2" s="1"/>
  <c r="C75" i="2"/>
  <c r="F74" i="2"/>
  <c r="G74" i="2" s="1"/>
  <c r="C74" i="2"/>
  <c r="F73" i="2"/>
  <c r="G73" i="2" s="1"/>
  <c r="C73" i="2"/>
  <c r="F72" i="2"/>
  <c r="G72" i="2" s="1"/>
  <c r="C72" i="2"/>
  <c r="F71" i="2"/>
  <c r="G71" i="2" s="1"/>
  <c r="C71" i="2"/>
  <c r="F70" i="2"/>
  <c r="G70" i="2" s="1"/>
  <c r="C70" i="2"/>
  <c r="F69" i="2"/>
  <c r="G69" i="2" s="1"/>
  <c r="C69" i="2"/>
  <c r="F68" i="2"/>
  <c r="G68" i="2" s="1"/>
  <c r="C68" i="2"/>
  <c r="F67" i="2"/>
  <c r="G67" i="2" s="1"/>
  <c r="C67" i="2"/>
  <c r="F66" i="2"/>
  <c r="G66" i="2" s="1"/>
  <c r="C66" i="2"/>
  <c r="F65" i="2"/>
  <c r="G65" i="2" s="1"/>
  <c r="C65" i="2"/>
  <c r="F64" i="2"/>
  <c r="G64" i="2" s="1"/>
  <c r="C64" i="2"/>
  <c r="F63" i="2"/>
  <c r="G63" i="2" s="1"/>
  <c r="C63" i="2"/>
  <c r="F62" i="2"/>
  <c r="G62" i="2" s="1"/>
  <c r="C62" i="2"/>
  <c r="F61" i="2"/>
  <c r="G61" i="2" s="1"/>
  <c r="C61" i="2"/>
  <c r="F60" i="2"/>
  <c r="G60" i="2" s="1"/>
  <c r="C60" i="2"/>
  <c r="F59" i="2"/>
  <c r="G59" i="2" s="1"/>
  <c r="C59" i="2"/>
  <c r="F58" i="2"/>
  <c r="G58" i="2" s="1"/>
  <c r="C58" i="2"/>
  <c r="F57" i="2"/>
  <c r="G57" i="2" s="1"/>
  <c r="C57" i="2"/>
  <c r="F56" i="2"/>
  <c r="G56" i="2" s="1"/>
  <c r="C56" i="2"/>
  <c r="F55" i="2"/>
  <c r="G55" i="2" s="1"/>
  <c r="C55" i="2"/>
  <c r="F54" i="2"/>
  <c r="G54" i="2" s="1"/>
  <c r="C54" i="2"/>
  <c r="F53" i="2"/>
  <c r="G53" i="2" s="1"/>
  <c r="C53" i="2"/>
  <c r="F52" i="2"/>
  <c r="G52" i="2" s="1"/>
  <c r="C52" i="2"/>
  <c r="F51" i="2"/>
  <c r="G51" i="2" s="1"/>
  <c r="C51" i="2"/>
  <c r="F50" i="2"/>
  <c r="G50" i="2" s="1"/>
  <c r="C50" i="2"/>
  <c r="F49" i="2"/>
  <c r="G49" i="2" s="1"/>
  <c r="C49" i="2"/>
  <c r="F48" i="2"/>
  <c r="G48" i="2" s="1"/>
  <c r="C48" i="2"/>
  <c r="F47" i="2"/>
  <c r="G47" i="2" s="1"/>
  <c r="C47" i="2"/>
  <c r="F46" i="2"/>
  <c r="G46" i="2" s="1"/>
  <c r="C46" i="2"/>
  <c r="F45" i="2"/>
  <c r="G45" i="2" s="1"/>
  <c r="C45" i="2"/>
  <c r="F44" i="2"/>
  <c r="G44" i="2" s="1"/>
  <c r="C44" i="2"/>
  <c r="F43" i="2"/>
  <c r="G43" i="2" s="1"/>
  <c r="C43" i="2"/>
  <c r="F42" i="2"/>
  <c r="G42" i="2" s="1"/>
  <c r="C42" i="2"/>
  <c r="F41" i="2"/>
  <c r="G41" i="2" s="1"/>
  <c r="C41" i="2"/>
  <c r="F40" i="2"/>
  <c r="G40" i="2" s="1"/>
  <c r="C40" i="2"/>
  <c r="F39" i="2"/>
  <c r="G39" i="2" s="1"/>
  <c r="C39" i="2"/>
  <c r="F38" i="2"/>
  <c r="G38" i="2" s="1"/>
  <c r="C38" i="2"/>
  <c r="F37" i="2"/>
  <c r="G37" i="2" s="1"/>
  <c r="C37" i="2"/>
  <c r="F36" i="2"/>
  <c r="G36" i="2" s="1"/>
  <c r="C36" i="2"/>
  <c r="F35" i="2"/>
  <c r="G35" i="2" s="1"/>
  <c r="C35" i="2"/>
  <c r="F34" i="2"/>
  <c r="G34" i="2" s="1"/>
  <c r="C34" i="2"/>
  <c r="F33" i="2"/>
  <c r="G33" i="2" s="1"/>
  <c r="C33" i="2"/>
  <c r="F32" i="2"/>
  <c r="G32" i="2" s="1"/>
  <c r="C32" i="2"/>
  <c r="F31" i="2"/>
  <c r="G31" i="2" s="1"/>
  <c r="C31" i="2"/>
  <c r="F30" i="2"/>
  <c r="G30" i="2" s="1"/>
  <c r="C30" i="2"/>
  <c r="F29" i="2"/>
  <c r="G29" i="2" s="1"/>
  <c r="C29" i="2"/>
  <c r="F28" i="2"/>
  <c r="G28" i="2" s="1"/>
  <c r="C28" i="2"/>
  <c r="F27" i="2"/>
  <c r="G27" i="2" s="1"/>
  <c r="C27" i="2"/>
  <c r="F26" i="2"/>
  <c r="G26" i="2" s="1"/>
  <c r="C26" i="2"/>
  <c r="F25" i="2"/>
  <c r="G25" i="2" s="1"/>
  <c r="C25" i="2"/>
  <c r="F24" i="2"/>
  <c r="G24" i="2" s="1"/>
  <c r="C24" i="2"/>
  <c r="F23" i="2"/>
  <c r="G23" i="2" s="1"/>
  <c r="C23" i="2"/>
  <c r="F22" i="2"/>
  <c r="G22" i="2" s="1"/>
  <c r="C22" i="2"/>
  <c r="F21" i="2"/>
  <c r="G21" i="2" s="1"/>
  <c r="C21" i="2"/>
  <c r="F20" i="2"/>
  <c r="G20" i="2" s="1"/>
  <c r="C20" i="2"/>
  <c r="F19" i="2"/>
  <c r="G19" i="2" s="1"/>
  <c r="C19" i="2"/>
  <c r="F18" i="2"/>
  <c r="G18" i="2" s="1"/>
  <c r="C18" i="2"/>
  <c r="F17" i="2"/>
  <c r="G17" i="2" s="1"/>
  <c r="C17" i="2"/>
  <c r="F16" i="2"/>
  <c r="G16" i="2" s="1"/>
  <c r="C16" i="2"/>
  <c r="F15" i="2"/>
  <c r="G15" i="2" s="1"/>
  <c r="C15" i="2"/>
  <c r="F14" i="2"/>
  <c r="G14" i="2" s="1"/>
  <c r="C14" i="2"/>
  <c r="F13" i="2"/>
  <c r="G13" i="2" s="1"/>
  <c r="C13" i="2"/>
  <c r="F12" i="2"/>
  <c r="G12" i="2" s="1"/>
  <c r="C12" i="2"/>
  <c r="F11" i="2"/>
  <c r="G11" i="2" s="1"/>
  <c r="C11" i="2"/>
  <c r="F10" i="2"/>
  <c r="G10" i="2" s="1"/>
  <c r="C10" i="2"/>
  <c r="F9" i="2"/>
  <c r="G9" i="2" s="1"/>
  <c r="C9" i="2"/>
  <c r="F8" i="2"/>
  <c r="G8" i="2" s="1"/>
  <c r="C8" i="2"/>
  <c r="F7" i="2"/>
  <c r="G7" i="2" s="1"/>
  <c r="C7" i="2"/>
  <c r="F6" i="2"/>
  <c r="G6" i="2" s="1"/>
  <c r="C6" i="2"/>
  <c r="F5" i="2"/>
  <c r="G5" i="2" s="1"/>
  <c r="C5" i="2"/>
  <c r="F4" i="2"/>
  <c r="G4" i="2" s="1"/>
  <c r="C4" i="2"/>
  <c r="F3" i="2"/>
  <c r="G2471" i="2" l="1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U5" i="2"/>
  <c r="B8" i="10"/>
  <c r="B9" i="10"/>
  <c r="AE5" i="2"/>
  <c r="C9" i="10"/>
  <c r="AE6" i="2"/>
  <c r="CD1663" i="1"/>
  <c r="CC1663" i="1"/>
  <c r="BO3" i="1"/>
  <c r="BQ3" i="1"/>
  <c r="BO4" i="1"/>
  <c r="BQ4" i="1"/>
  <c r="BQ5" i="1"/>
  <c r="BO5" i="1"/>
  <c r="BQ6" i="1"/>
  <c r="BO6" i="1"/>
  <c r="BQ7" i="1"/>
  <c r="BO7" i="1"/>
  <c r="BQ8" i="1"/>
  <c r="BO8" i="1"/>
  <c r="BO9" i="1"/>
  <c r="BQ9" i="1"/>
  <c r="BQ10" i="1"/>
  <c r="BO10" i="1"/>
  <c r="BQ11" i="1"/>
  <c r="BO11" i="1"/>
  <c r="BQ12" i="1"/>
  <c r="BO12" i="1"/>
  <c r="BO13" i="1"/>
  <c r="BQ13" i="1"/>
  <c r="BO14" i="1"/>
  <c r="BQ14" i="1"/>
  <c r="BQ15" i="1"/>
  <c r="BO15" i="1"/>
  <c r="BQ16" i="1"/>
  <c r="BO16" i="1"/>
  <c r="BO17" i="1"/>
  <c r="BQ17" i="1"/>
  <c r="BO18" i="1"/>
  <c r="BQ18" i="1"/>
  <c r="BO19" i="1"/>
  <c r="BQ19" i="1"/>
  <c r="BQ20" i="1"/>
  <c r="BO20" i="1"/>
  <c r="BQ21" i="1"/>
  <c r="BO21" i="1"/>
  <c r="BO22" i="1"/>
  <c r="BQ22" i="1"/>
  <c r="BO23" i="1"/>
  <c r="BQ23" i="1"/>
  <c r="BQ24" i="1"/>
  <c r="BO24" i="1"/>
  <c r="BQ25" i="1"/>
  <c r="BO25" i="1"/>
  <c r="BQ26" i="1"/>
  <c r="BO26" i="1"/>
  <c r="BO27" i="1"/>
  <c r="BQ27" i="1"/>
  <c r="BQ28" i="1"/>
  <c r="BO28" i="1"/>
  <c r="BO29" i="1"/>
  <c r="BQ29" i="1"/>
  <c r="BO30" i="1"/>
  <c r="BQ30" i="1"/>
  <c r="BO31" i="1"/>
  <c r="BQ31" i="1"/>
  <c r="BO32" i="1"/>
  <c r="BQ32" i="1"/>
  <c r="BO33" i="1"/>
  <c r="BQ33" i="1"/>
  <c r="BO34" i="1"/>
  <c r="BQ34" i="1"/>
  <c r="BQ35" i="1"/>
  <c r="BO35" i="1"/>
  <c r="BQ36" i="1"/>
  <c r="BO36" i="1"/>
  <c r="BQ37" i="1"/>
  <c r="BO37" i="1"/>
  <c r="BQ38" i="1"/>
  <c r="BO38" i="1"/>
  <c r="BO39" i="1"/>
  <c r="BQ39" i="1"/>
  <c r="BO40" i="1"/>
  <c r="BQ40" i="1"/>
  <c r="BO41" i="1"/>
  <c r="BQ41" i="1"/>
  <c r="BQ42" i="1"/>
  <c r="BO42" i="1"/>
  <c r="BQ43" i="1"/>
  <c r="BO43" i="1"/>
  <c r="BQ44" i="1"/>
  <c r="BO44" i="1"/>
  <c r="BQ45" i="1"/>
  <c r="BO45" i="1"/>
  <c r="BO46" i="1"/>
  <c r="BQ46" i="1"/>
  <c r="BO47" i="1"/>
  <c r="BQ47" i="1"/>
  <c r="BO48" i="1"/>
  <c r="BQ48" i="1"/>
  <c r="BO49" i="1"/>
  <c r="BQ49" i="1"/>
  <c r="BQ50" i="1"/>
  <c r="BO50" i="1"/>
  <c r="BO51" i="1"/>
  <c r="BQ51" i="1"/>
  <c r="BQ52" i="1"/>
  <c r="BO52" i="1"/>
  <c r="BQ53" i="1"/>
  <c r="BO53" i="1"/>
  <c r="BO54" i="1"/>
  <c r="BQ54" i="1"/>
  <c r="BQ55" i="1"/>
  <c r="BO55" i="1"/>
  <c r="BQ56" i="1"/>
  <c r="BO56" i="1"/>
  <c r="BO57" i="1"/>
  <c r="BQ57" i="1"/>
  <c r="BQ58" i="1"/>
  <c r="BO58" i="1"/>
  <c r="BQ59" i="1"/>
  <c r="BO59" i="1"/>
  <c r="BQ60" i="1"/>
  <c r="BO60" i="1"/>
  <c r="BQ61" i="1"/>
  <c r="BO61" i="1"/>
  <c r="BQ62" i="1"/>
  <c r="BO62" i="1"/>
  <c r="BO63" i="1"/>
  <c r="BQ63" i="1"/>
  <c r="BQ64" i="1"/>
  <c r="BO64" i="1"/>
  <c r="BO65" i="1"/>
  <c r="BQ65" i="1"/>
  <c r="BO66" i="1"/>
  <c r="BQ66" i="1"/>
  <c r="BO67" i="1"/>
  <c r="BQ67" i="1"/>
  <c r="BO68" i="1"/>
  <c r="BQ68" i="1"/>
  <c r="BQ69" i="1"/>
  <c r="BO69" i="1"/>
  <c r="BO70" i="1"/>
  <c r="BQ70" i="1"/>
  <c r="BO71" i="1"/>
  <c r="BQ71" i="1"/>
  <c r="BO72" i="1"/>
  <c r="BQ72" i="1"/>
  <c r="BQ73" i="1"/>
  <c r="BO73" i="1"/>
  <c r="BQ74" i="1"/>
  <c r="BO74" i="1"/>
  <c r="BO75" i="1"/>
  <c r="BQ75" i="1"/>
  <c r="BQ76" i="1"/>
  <c r="BO76" i="1"/>
  <c r="BQ77" i="1"/>
  <c r="BO77" i="1"/>
  <c r="BO78" i="1"/>
  <c r="BQ78" i="1"/>
  <c r="BQ79" i="1"/>
  <c r="BO79" i="1"/>
  <c r="BO80" i="1"/>
  <c r="BQ80" i="1"/>
  <c r="BQ81" i="1"/>
  <c r="BO81" i="1"/>
  <c r="BQ82" i="1"/>
  <c r="BO82" i="1"/>
  <c r="BQ83" i="1"/>
  <c r="BO83" i="1"/>
  <c r="BQ84" i="1"/>
  <c r="BO84" i="1"/>
  <c r="BO85" i="1"/>
  <c r="BQ85" i="1"/>
  <c r="BO86" i="1"/>
  <c r="BQ86" i="1"/>
  <c r="BO87" i="1"/>
  <c r="BQ87" i="1"/>
  <c r="BO88" i="1"/>
  <c r="BQ88" i="1"/>
  <c r="BQ89" i="1"/>
  <c r="BO89" i="1"/>
  <c r="BQ90" i="1"/>
  <c r="BO90" i="1"/>
  <c r="BO91" i="1"/>
  <c r="BQ91" i="1"/>
  <c r="BQ92" i="1"/>
  <c r="BO92" i="1"/>
  <c r="BQ93" i="1"/>
  <c r="BO93" i="1"/>
  <c r="BO94" i="1"/>
  <c r="BQ94" i="1"/>
  <c r="BQ95" i="1"/>
  <c r="BO95" i="1"/>
  <c r="BQ96" i="1"/>
  <c r="BO96" i="1"/>
  <c r="BO97" i="1"/>
  <c r="BQ97" i="1"/>
  <c r="BQ98" i="1"/>
  <c r="BO98" i="1"/>
  <c r="BQ99" i="1"/>
  <c r="BO99" i="1"/>
  <c r="BQ100" i="1"/>
  <c r="BO100" i="1"/>
  <c r="BQ101" i="1"/>
  <c r="BO101" i="1"/>
  <c r="BQ102" i="1"/>
  <c r="BO102" i="1"/>
  <c r="BO103" i="1"/>
  <c r="BQ103" i="1"/>
  <c r="BQ104" i="1"/>
  <c r="BO104" i="1"/>
  <c r="BQ105" i="1"/>
  <c r="BO105" i="1"/>
  <c r="BO106" i="1"/>
  <c r="BQ106" i="1"/>
  <c r="BO107" i="1"/>
  <c r="BQ107" i="1"/>
  <c r="BQ108" i="1"/>
  <c r="BO108" i="1"/>
  <c r="BQ109" i="1"/>
  <c r="BO109" i="1"/>
  <c r="BO110" i="1"/>
  <c r="BQ110" i="1"/>
  <c r="BQ111" i="1"/>
  <c r="BO111" i="1"/>
  <c r="BO112" i="1"/>
  <c r="BQ112" i="1"/>
  <c r="BO113" i="1"/>
  <c r="BQ113" i="1"/>
  <c r="BO114" i="1"/>
  <c r="BQ114" i="1"/>
  <c r="BO115" i="1"/>
  <c r="BQ115" i="1"/>
  <c r="BO116" i="1"/>
  <c r="BQ116" i="1"/>
  <c r="BQ117" i="1"/>
  <c r="BO117" i="1"/>
  <c r="BQ118" i="1"/>
  <c r="BO118" i="1"/>
  <c r="BO119" i="1"/>
  <c r="BQ119" i="1"/>
  <c r="BO120" i="1"/>
  <c r="BQ120" i="1"/>
  <c r="BO121" i="1"/>
  <c r="BQ121" i="1"/>
  <c r="BO122" i="1"/>
  <c r="BQ122" i="1"/>
  <c r="BQ123" i="1"/>
  <c r="BO123" i="1"/>
  <c r="BO124" i="1"/>
  <c r="BQ124" i="1"/>
  <c r="BQ125" i="1"/>
  <c r="BO125" i="1"/>
  <c r="BO126" i="1"/>
  <c r="BQ126" i="1"/>
  <c r="BO127" i="1"/>
  <c r="BQ127" i="1"/>
  <c r="BQ128" i="1"/>
  <c r="BO128" i="1"/>
  <c r="BQ129" i="1"/>
  <c r="BO129" i="1"/>
  <c r="BO130" i="1"/>
  <c r="BQ130" i="1"/>
  <c r="BO131" i="1"/>
  <c r="BQ131" i="1"/>
  <c r="BO132" i="1"/>
  <c r="BQ132" i="1"/>
  <c r="BQ133" i="1"/>
  <c r="BO133" i="1"/>
  <c r="BQ134" i="1"/>
  <c r="BO134" i="1"/>
  <c r="BQ135" i="1"/>
  <c r="BO135" i="1"/>
  <c r="BO136" i="1"/>
  <c r="BQ136" i="1"/>
  <c r="BO137" i="1"/>
  <c r="BQ137" i="1"/>
  <c r="BQ138" i="1"/>
  <c r="BO138" i="1"/>
  <c r="BO139" i="1"/>
  <c r="BQ139" i="1"/>
  <c r="BQ140" i="1"/>
  <c r="BO140" i="1"/>
  <c r="BO141" i="1"/>
  <c r="BQ141" i="1"/>
  <c r="BO142" i="1"/>
  <c r="BQ142" i="1"/>
  <c r="BQ143" i="1"/>
  <c r="BO143" i="1"/>
  <c r="BQ144" i="1"/>
  <c r="BO144" i="1"/>
  <c r="BQ145" i="1"/>
  <c r="BO145" i="1"/>
  <c r="BQ146" i="1"/>
  <c r="BO146" i="1"/>
  <c r="BQ147" i="1"/>
  <c r="BO147" i="1"/>
  <c r="BO148" i="1"/>
  <c r="BQ148" i="1"/>
  <c r="BQ149" i="1"/>
  <c r="BO149" i="1"/>
  <c r="BQ150" i="1"/>
  <c r="BO150" i="1"/>
  <c r="BQ151" i="1"/>
  <c r="BO151" i="1"/>
  <c r="BO152" i="1"/>
  <c r="BQ152" i="1"/>
  <c r="BO153" i="1"/>
  <c r="BQ153" i="1"/>
  <c r="BO154" i="1"/>
  <c r="BQ154" i="1"/>
  <c r="BQ155" i="1"/>
  <c r="BO155" i="1"/>
  <c r="BO156" i="1"/>
  <c r="BQ156" i="1"/>
  <c r="BO157" i="1"/>
  <c r="BQ157" i="1"/>
  <c r="BQ158" i="1"/>
  <c r="BO158" i="1"/>
  <c r="BQ159" i="1"/>
  <c r="BO159" i="1"/>
  <c r="BQ160" i="1"/>
  <c r="BO160" i="1"/>
  <c r="BQ161" i="1"/>
  <c r="BO161" i="1"/>
  <c r="BO162" i="1"/>
  <c r="BQ162" i="1"/>
  <c r="BQ163" i="1"/>
  <c r="BO163" i="1"/>
  <c r="BQ164" i="1"/>
  <c r="BO164" i="1"/>
  <c r="BO165" i="1"/>
  <c r="BQ165" i="1"/>
  <c r="BQ166" i="1"/>
  <c r="BO166" i="1"/>
  <c r="BO167" i="1"/>
  <c r="BQ167" i="1"/>
  <c r="BQ168" i="1"/>
  <c r="BO168" i="1"/>
  <c r="BO169" i="1"/>
  <c r="BQ169" i="1"/>
  <c r="BO170" i="1"/>
  <c r="BQ170" i="1"/>
  <c r="BO171" i="1"/>
  <c r="BQ171" i="1"/>
  <c r="BO172" i="1"/>
  <c r="BQ172" i="1"/>
  <c r="BO173" i="1"/>
  <c r="BQ173" i="1"/>
  <c r="BQ174" i="1"/>
  <c r="BO174" i="1"/>
  <c r="BQ175" i="1"/>
  <c r="BO175" i="1"/>
  <c r="BO176" i="1"/>
  <c r="BQ176" i="1"/>
  <c r="BQ177" i="1"/>
  <c r="BO177" i="1"/>
  <c r="BO178" i="1"/>
  <c r="BQ178" i="1"/>
  <c r="BQ179" i="1"/>
  <c r="BO179" i="1"/>
  <c r="BQ180" i="1"/>
  <c r="BO180" i="1"/>
  <c r="BO181" i="1"/>
  <c r="BQ181" i="1"/>
  <c r="BQ182" i="1"/>
  <c r="BO182" i="1"/>
  <c r="BO183" i="1"/>
  <c r="BQ183" i="1"/>
  <c r="BO184" i="1"/>
  <c r="BQ184" i="1"/>
  <c r="BQ185" i="1"/>
  <c r="BO185" i="1"/>
  <c r="BO186" i="1"/>
  <c r="BQ186" i="1"/>
  <c r="BQ187" i="1"/>
  <c r="BO187" i="1"/>
  <c r="BQ188" i="1"/>
  <c r="BO188" i="1"/>
  <c r="BQ189" i="1"/>
  <c r="BO189" i="1"/>
  <c r="BQ190" i="1"/>
  <c r="BO190" i="1"/>
  <c r="BO191" i="1"/>
  <c r="BQ191" i="1"/>
  <c r="BQ192" i="1"/>
  <c r="BO192" i="1"/>
  <c r="BO193" i="1"/>
  <c r="BQ193" i="1"/>
  <c r="BO194" i="1"/>
  <c r="BQ194" i="1"/>
  <c r="BQ195" i="1"/>
  <c r="BO195" i="1"/>
  <c r="BQ196" i="1"/>
  <c r="BO196" i="1"/>
  <c r="BO197" i="1"/>
  <c r="BQ197" i="1"/>
  <c r="BQ198" i="1"/>
  <c r="BO198" i="1"/>
  <c r="BO199" i="1"/>
  <c r="BQ199" i="1"/>
  <c r="BQ200" i="1"/>
  <c r="BO200" i="1"/>
  <c r="BQ201" i="1"/>
  <c r="BO201" i="1"/>
  <c r="BQ202" i="1"/>
  <c r="BO202" i="1"/>
  <c r="BO203" i="1"/>
  <c r="BQ203" i="1"/>
  <c r="BQ204" i="1"/>
  <c r="BO204" i="1"/>
  <c r="BO205" i="1"/>
  <c r="BQ205" i="1"/>
  <c r="BO206" i="1"/>
  <c r="BQ206" i="1"/>
  <c r="BO207" i="1"/>
  <c r="BQ207" i="1"/>
  <c r="BQ208" i="1"/>
  <c r="BO208" i="1"/>
  <c r="BQ209" i="1"/>
  <c r="BO209" i="1"/>
  <c r="BO210" i="1"/>
  <c r="BQ210" i="1"/>
  <c r="BQ211" i="1"/>
  <c r="BO211" i="1"/>
  <c r="BQ212" i="1"/>
  <c r="BO212" i="1"/>
  <c r="BO213" i="1"/>
  <c r="BQ213" i="1"/>
  <c r="BO214" i="1"/>
  <c r="BQ214" i="1"/>
  <c r="BO215" i="1"/>
  <c r="BQ215" i="1"/>
  <c r="BQ216" i="1"/>
  <c r="BO216" i="1"/>
  <c r="BO217" i="1"/>
  <c r="BQ217" i="1"/>
  <c r="BO218" i="1"/>
  <c r="BQ218" i="1"/>
  <c r="BQ219" i="1"/>
  <c r="BO219" i="1"/>
  <c r="BO220" i="1"/>
  <c r="BQ220" i="1"/>
  <c r="BQ221" i="1"/>
  <c r="BO221" i="1"/>
  <c r="BQ222" i="1"/>
  <c r="BO222" i="1"/>
  <c r="BQ223" i="1"/>
  <c r="BO223" i="1"/>
  <c r="BO224" i="1"/>
  <c r="BQ224" i="1"/>
  <c r="BQ225" i="1"/>
  <c r="BO225" i="1"/>
  <c r="BQ226" i="1"/>
  <c r="BO226" i="1"/>
  <c r="BQ227" i="1"/>
  <c r="BO227" i="1"/>
  <c r="BO228" i="1"/>
  <c r="BQ228" i="1"/>
  <c r="BO229" i="1"/>
  <c r="BQ229" i="1"/>
  <c r="BQ230" i="1"/>
  <c r="BO230" i="1"/>
  <c r="BO231" i="1"/>
  <c r="BQ231" i="1"/>
  <c r="BO232" i="1"/>
  <c r="BQ232" i="1"/>
  <c r="BQ233" i="1"/>
  <c r="BO233" i="1"/>
  <c r="BQ234" i="1"/>
  <c r="BO234" i="1"/>
  <c r="BQ235" i="1"/>
  <c r="BO235" i="1"/>
  <c r="BO236" i="1"/>
  <c r="BQ236" i="1"/>
  <c r="BQ237" i="1"/>
  <c r="BO237" i="1"/>
  <c r="BQ238" i="1"/>
  <c r="BO238" i="1"/>
  <c r="BQ239" i="1"/>
  <c r="BO239" i="1"/>
  <c r="BO240" i="1"/>
  <c r="BQ240" i="1"/>
  <c r="BQ241" i="1"/>
  <c r="BO241" i="1"/>
  <c r="BQ242" i="1"/>
  <c r="BO242" i="1"/>
  <c r="BO243" i="1"/>
  <c r="BQ243" i="1"/>
  <c r="BO244" i="1"/>
  <c r="BQ244" i="1"/>
  <c r="BQ245" i="1"/>
  <c r="BO245" i="1"/>
  <c r="BO246" i="1"/>
  <c r="BQ246" i="1"/>
  <c r="BO247" i="1"/>
  <c r="BQ247" i="1"/>
  <c r="BO248" i="1"/>
  <c r="BQ248" i="1"/>
  <c r="BQ249" i="1"/>
  <c r="BO249" i="1"/>
  <c r="BQ250" i="1"/>
  <c r="BO250" i="1"/>
  <c r="BQ251" i="1"/>
  <c r="BO251" i="1"/>
  <c r="BO252" i="1"/>
  <c r="BQ252" i="1"/>
  <c r="BO253" i="1"/>
  <c r="BQ253" i="1"/>
  <c r="BO254" i="1"/>
  <c r="BQ254" i="1"/>
  <c r="BO255" i="1"/>
  <c r="BQ255" i="1"/>
  <c r="BQ256" i="1"/>
  <c r="BO256" i="1"/>
  <c r="BO257" i="1"/>
  <c r="BQ257" i="1"/>
  <c r="BQ258" i="1"/>
  <c r="BO258" i="1"/>
  <c r="BO259" i="1"/>
  <c r="BQ259" i="1"/>
  <c r="BO260" i="1"/>
  <c r="BQ260" i="1"/>
  <c r="BQ261" i="1"/>
  <c r="BO261" i="1"/>
  <c r="BQ262" i="1"/>
  <c r="BO262" i="1"/>
  <c r="BQ263" i="1"/>
  <c r="BO263" i="1"/>
  <c r="BO264" i="1"/>
  <c r="BQ264" i="1"/>
  <c r="BO265" i="1"/>
  <c r="BQ265" i="1"/>
  <c r="BQ266" i="1"/>
  <c r="BO266" i="1"/>
  <c r="BQ267" i="1"/>
  <c r="BO267" i="1"/>
  <c r="BQ268" i="1"/>
  <c r="BO268" i="1"/>
  <c r="BQ269" i="1"/>
  <c r="BO269" i="1"/>
  <c r="BQ270" i="1"/>
  <c r="BO270" i="1"/>
  <c r="BQ271" i="1"/>
  <c r="BO271" i="1"/>
  <c r="BQ272" i="1"/>
  <c r="BO272" i="1"/>
  <c r="BO273" i="1"/>
  <c r="BQ273" i="1"/>
  <c r="BO274" i="1"/>
  <c r="BQ274" i="1"/>
  <c r="BQ275" i="1"/>
  <c r="BO275" i="1"/>
  <c r="BQ276" i="1"/>
  <c r="BO276" i="1"/>
  <c r="BQ277" i="1"/>
  <c r="BO277" i="1"/>
  <c r="BO278" i="1"/>
  <c r="BQ278" i="1"/>
  <c r="BO279" i="1"/>
  <c r="BQ279" i="1"/>
  <c r="BO280" i="1"/>
  <c r="BQ280" i="1"/>
  <c r="BQ281" i="1"/>
  <c r="BO281" i="1"/>
  <c r="BO282" i="1"/>
  <c r="BQ282" i="1"/>
  <c r="BO283" i="1"/>
  <c r="BQ283" i="1"/>
  <c r="BQ284" i="1"/>
  <c r="BO284" i="1"/>
  <c r="BQ285" i="1"/>
  <c r="BO285" i="1"/>
  <c r="BQ286" i="1"/>
  <c r="BO286" i="1"/>
  <c r="BQ287" i="1"/>
  <c r="BO287" i="1"/>
  <c r="BQ288" i="1"/>
  <c r="BO288" i="1"/>
  <c r="BO289" i="1"/>
  <c r="BQ289" i="1"/>
  <c r="BO290" i="1"/>
  <c r="BQ290" i="1"/>
  <c r="BO291" i="1"/>
  <c r="BQ291" i="1"/>
  <c r="BQ292" i="1"/>
  <c r="BO292" i="1"/>
  <c r="BO293" i="1"/>
  <c r="BQ293" i="1"/>
  <c r="BQ294" i="1"/>
  <c r="BO294" i="1"/>
  <c r="BO295" i="1"/>
  <c r="BQ295" i="1"/>
  <c r="BQ296" i="1"/>
  <c r="BO296" i="1"/>
  <c r="BQ297" i="1"/>
  <c r="BO297" i="1"/>
  <c r="BQ298" i="1"/>
  <c r="BO298" i="1"/>
  <c r="BQ299" i="1"/>
  <c r="BO299" i="1"/>
  <c r="BO300" i="1"/>
  <c r="BQ300" i="1"/>
  <c r="BO301" i="1"/>
  <c r="BQ301" i="1"/>
  <c r="BO302" i="1"/>
  <c r="BQ302" i="1"/>
  <c r="BO303" i="1"/>
  <c r="BQ303" i="1"/>
  <c r="BO304" i="1"/>
  <c r="BQ304" i="1"/>
  <c r="BQ305" i="1"/>
  <c r="BO305" i="1"/>
  <c r="BQ306" i="1"/>
  <c r="BO306" i="1"/>
  <c r="BQ307" i="1"/>
  <c r="BO307" i="1"/>
  <c r="BO308" i="1"/>
  <c r="BQ308" i="1"/>
  <c r="BO309" i="1"/>
  <c r="BQ309" i="1"/>
  <c r="BQ310" i="1"/>
  <c r="BO310" i="1"/>
  <c r="BO311" i="1"/>
  <c r="BQ311" i="1"/>
  <c r="BQ312" i="1"/>
  <c r="BO312" i="1"/>
  <c r="BO313" i="1"/>
  <c r="BQ313" i="1"/>
  <c r="BO314" i="1"/>
  <c r="BQ314" i="1"/>
  <c r="BQ315" i="1"/>
  <c r="BO315" i="1"/>
  <c r="BQ316" i="1"/>
  <c r="BO316" i="1"/>
  <c r="BO317" i="1"/>
  <c r="BQ317" i="1"/>
  <c r="BO318" i="1"/>
  <c r="BQ318" i="1"/>
  <c r="BO319" i="1"/>
  <c r="BQ319" i="1"/>
  <c r="BO320" i="1"/>
  <c r="BQ320" i="1"/>
  <c r="BO321" i="1"/>
  <c r="BQ321" i="1"/>
  <c r="BO322" i="1"/>
  <c r="BQ322" i="1"/>
  <c r="BO323" i="1"/>
  <c r="BQ323" i="1"/>
  <c r="BO324" i="1"/>
  <c r="BQ324" i="1"/>
  <c r="BQ325" i="1"/>
  <c r="BO325" i="1"/>
  <c r="BQ326" i="1"/>
  <c r="BO326" i="1"/>
  <c r="BQ327" i="1"/>
  <c r="BO327" i="1"/>
  <c r="BQ328" i="1"/>
  <c r="BO328" i="1"/>
  <c r="BQ329" i="1"/>
  <c r="BO329" i="1"/>
  <c r="BO330" i="1"/>
  <c r="BQ330" i="1"/>
  <c r="BO331" i="1"/>
  <c r="BQ331" i="1"/>
  <c r="BQ332" i="1"/>
  <c r="BO332" i="1"/>
  <c r="BO333" i="1"/>
  <c r="BQ333" i="1"/>
  <c r="BO334" i="1"/>
  <c r="BQ334" i="1"/>
  <c r="BO335" i="1"/>
  <c r="BQ335" i="1"/>
  <c r="BO336" i="1"/>
  <c r="BQ336" i="1"/>
  <c r="BO337" i="1"/>
  <c r="BQ337" i="1"/>
  <c r="BQ338" i="1"/>
  <c r="BO338" i="1"/>
  <c r="BQ339" i="1"/>
  <c r="BO339" i="1"/>
  <c r="BO340" i="1"/>
  <c r="BQ340" i="1"/>
  <c r="BO341" i="1"/>
  <c r="BQ341" i="1"/>
  <c r="BO342" i="1"/>
  <c r="BQ342" i="1"/>
  <c r="BO343" i="1"/>
  <c r="BQ343" i="1"/>
  <c r="BO344" i="1"/>
  <c r="BQ344" i="1"/>
  <c r="BO345" i="1"/>
  <c r="BQ345" i="1"/>
  <c r="BQ346" i="1"/>
  <c r="BO346" i="1"/>
  <c r="BQ347" i="1"/>
  <c r="BO347" i="1"/>
  <c r="BQ348" i="1"/>
  <c r="BO348" i="1"/>
  <c r="BQ349" i="1"/>
  <c r="BO349" i="1"/>
  <c r="BO350" i="1"/>
  <c r="BQ350" i="1"/>
  <c r="BQ351" i="1"/>
  <c r="BO351" i="1"/>
  <c r="BQ352" i="1"/>
  <c r="BO352" i="1"/>
  <c r="BO353" i="1"/>
  <c r="BQ353" i="1"/>
  <c r="BQ354" i="1"/>
  <c r="BO354" i="1"/>
  <c r="BQ355" i="1"/>
  <c r="BO355" i="1"/>
  <c r="BQ356" i="1"/>
  <c r="BO356" i="1"/>
  <c r="BO357" i="1"/>
  <c r="BQ357" i="1"/>
  <c r="BO358" i="1"/>
  <c r="BQ358" i="1"/>
  <c r="BO359" i="1"/>
  <c r="BQ359" i="1"/>
  <c r="BO360" i="1"/>
  <c r="BQ360" i="1"/>
  <c r="BQ361" i="1"/>
  <c r="BO361" i="1"/>
  <c r="BO362" i="1"/>
  <c r="BQ362" i="1"/>
  <c r="BO363" i="1"/>
  <c r="BQ363" i="1"/>
  <c r="BQ364" i="1"/>
  <c r="BO364" i="1"/>
  <c r="BO365" i="1"/>
  <c r="BQ365" i="1"/>
  <c r="BO366" i="1"/>
  <c r="BQ366" i="1"/>
  <c r="BQ367" i="1"/>
  <c r="BO367" i="1"/>
  <c r="BO368" i="1"/>
  <c r="BQ368" i="1"/>
  <c r="BQ369" i="1"/>
  <c r="BO369" i="1"/>
  <c r="BQ370" i="1"/>
  <c r="BO370" i="1"/>
  <c r="BQ371" i="1"/>
  <c r="BO371" i="1"/>
  <c r="BO372" i="1"/>
  <c r="BQ372" i="1"/>
  <c r="BO373" i="1"/>
  <c r="BQ373" i="1"/>
  <c r="BO374" i="1"/>
  <c r="BQ374" i="1"/>
  <c r="BO375" i="1"/>
  <c r="BQ375" i="1"/>
  <c r="BO376" i="1"/>
  <c r="BQ376" i="1"/>
  <c r="BQ377" i="1"/>
  <c r="BO377" i="1"/>
  <c r="BQ378" i="1"/>
  <c r="BO378" i="1"/>
  <c r="BO379" i="1"/>
  <c r="BQ379" i="1"/>
  <c r="BO380" i="1"/>
  <c r="BQ380" i="1"/>
  <c r="BQ381" i="1"/>
  <c r="BO381" i="1"/>
  <c r="BO382" i="1"/>
  <c r="BQ382" i="1"/>
  <c r="BO383" i="1"/>
  <c r="BQ383" i="1"/>
  <c r="BO384" i="1"/>
  <c r="BQ384" i="1"/>
  <c r="BO385" i="1"/>
  <c r="BQ385" i="1"/>
  <c r="BO386" i="1"/>
  <c r="BQ386" i="1"/>
  <c r="BO387" i="1"/>
  <c r="BQ387" i="1"/>
  <c r="BO388" i="1"/>
  <c r="BQ388" i="1"/>
  <c r="BO389" i="1"/>
  <c r="BQ389" i="1"/>
  <c r="BO390" i="1"/>
  <c r="BQ390" i="1"/>
  <c r="BQ391" i="1"/>
  <c r="BO391" i="1"/>
  <c r="BQ392" i="1"/>
  <c r="BO392" i="1"/>
  <c r="BQ393" i="1"/>
  <c r="BO393" i="1"/>
  <c r="BQ394" i="1"/>
  <c r="BO394" i="1"/>
  <c r="BQ395" i="1"/>
  <c r="BO395" i="1"/>
  <c r="BO396" i="1"/>
  <c r="BQ396" i="1"/>
  <c r="BQ397" i="1"/>
  <c r="BO397" i="1"/>
  <c r="BQ398" i="1"/>
  <c r="BO398" i="1"/>
  <c r="BQ399" i="1"/>
  <c r="BO399" i="1"/>
  <c r="BO400" i="1"/>
  <c r="BQ400" i="1"/>
  <c r="BQ401" i="1"/>
  <c r="BO401" i="1"/>
  <c r="BO402" i="1"/>
  <c r="BQ402" i="1"/>
  <c r="BO403" i="1"/>
  <c r="BQ403" i="1"/>
  <c r="BO404" i="1"/>
  <c r="BQ404" i="1"/>
  <c r="BO405" i="1"/>
  <c r="BQ405" i="1"/>
  <c r="BQ406" i="1"/>
  <c r="BO406" i="1"/>
  <c r="BO407" i="1"/>
  <c r="BQ407" i="1"/>
  <c r="BO408" i="1"/>
  <c r="BQ408" i="1"/>
  <c r="BQ409" i="1"/>
  <c r="BO409" i="1"/>
  <c r="BO410" i="1"/>
  <c r="BQ410" i="1"/>
  <c r="BO411" i="1"/>
  <c r="BQ411" i="1"/>
  <c r="BQ412" i="1"/>
  <c r="BO412" i="1"/>
  <c r="BQ413" i="1"/>
  <c r="BO413" i="1"/>
  <c r="BO414" i="1"/>
  <c r="BQ414" i="1"/>
  <c r="BO415" i="1"/>
  <c r="BQ415" i="1"/>
  <c r="BO416" i="1"/>
  <c r="BQ416" i="1"/>
  <c r="BO417" i="1"/>
  <c r="BQ417" i="1"/>
  <c r="BQ418" i="1"/>
  <c r="BO418" i="1"/>
  <c r="BO419" i="1"/>
  <c r="BQ419" i="1"/>
  <c r="BO420" i="1"/>
  <c r="BQ420" i="1"/>
  <c r="BQ421" i="1"/>
  <c r="BO421" i="1"/>
  <c r="BO422" i="1"/>
  <c r="BQ422" i="1"/>
  <c r="BO423" i="1"/>
  <c r="BQ423" i="1"/>
  <c r="BO424" i="1"/>
  <c r="BQ424" i="1"/>
  <c r="BO425" i="1"/>
  <c r="BQ425" i="1"/>
  <c r="BO426" i="1"/>
  <c r="BQ426" i="1"/>
  <c r="BQ427" i="1"/>
  <c r="BO427" i="1"/>
  <c r="BO428" i="1"/>
  <c r="BQ428" i="1"/>
  <c r="BO429" i="1"/>
  <c r="BQ429" i="1"/>
  <c r="BQ430" i="1"/>
  <c r="BO430" i="1"/>
  <c r="BO431" i="1"/>
  <c r="BQ431" i="1"/>
  <c r="BQ432" i="1"/>
  <c r="BO432" i="1"/>
  <c r="BO433" i="1"/>
  <c r="BQ433" i="1"/>
  <c r="BQ434" i="1"/>
  <c r="BO434" i="1"/>
  <c r="BO435" i="1"/>
  <c r="BQ435" i="1"/>
  <c r="BQ436" i="1"/>
  <c r="BO436" i="1"/>
  <c r="BQ437" i="1"/>
  <c r="BO437" i="1"/>
  <c r="BQ438" i="1"/>
  <c r="BO438" i="1"/>
  <c r="BO439" i="1"/>
  <c r="BQ439" i="1"/>
  <c r="BQ440" i="1"/>
  <c r="BO440" i="1"/>
  <c r="BO441" i="1"/>
  <c r="BQ441" i="1"/>
  <c r="BQ442" i="1"/>
  <c r="BO442" i="1"/>
  <c r="BO443" i="1"/>
  <c r="BQ443" i="1"/>
  <c r="BO444" i="1"/>
  <c r="BQ444" i="1"/>
  <c r="BO445" i="1"/>
  <c r="BQ445" i="1"/>
  <c r="BO446" i="1"/>
  <c r="BQ446" i="1"/>
  <c r="BO447" i="1"/>
  <c r="BQ447" i="1"/>
  <c r="BO448" i="1"/>
  <c r="BQ448" i="1"/>
  <c r="BO449" i="1"/>
  <c r="BQ449" i="1"/>
  <c r="BQ450" i="1"/>
  <c r="BO450" i="1"/>
  <c r="BO451" i="1"/>
  <c r="BQ451" i="1"/>
  <c r="BO452" i="1"/>
  <c r="BQ452" i="1"/>
  <c r="BQ453" i="1"/>
  <c r="BO453" i="1"/>
  <c r="BQ454" i="1"/>
  <c r="BO454" i="1"/>
  <c r="BQ455" i="1"/>
  <c r="BO455" i="1"/>
  <c r="BQ456" i="1"/>
  <c r="BO456" i="1"/>
  <c r="BQ457" i="1"/>
  <c r="BO457" i="1"/>
  <c r="BO458" i="1"/>
  <c r="BQ458" i="1"/>
  <c r="BO459" i="1"/>
  <c r="BQ459" i="1"/>
  <c r="BO460" i="1"/>
  <c r="BQ460" i="1"/>
  <c r="BO461" i="1"/>
  <c r="BQ461" i="1"/>
  <c r="BO462" i="1"/>
  <c r="BQ462" i="1"/>
  <c r="BQ463" i="1"/>
  <c r="BO463" i="1"/>
  <c r="BO464" i="1"/>
  <c r="BQ464" i="1"/>
  <c r="BO465" i="1"/>
  <c r="BQ465" i="1"/>
  <c r="BQ466" i="1"/>
  <c r="BO466" i="1"/>
  <c r="BQ467" i="1"/>
  <c r="BO467" i="1"/>
  <c r="BQ468" i="1"/>
  <c r="BO468" i="1"/>
  <c r="BQ469" i="1"/>
  <c r="BO469" i="1"/>
  <c r="BO470" i="1"/>
  <c r="BQ470" i="1"/>
  <c r="BO471" i="1"/>
  <c r="BQ471" i="1"/>
  <c r="BO472" i="1"/>
  <c r="BQ472" i="1"/>
  <c r="BO473" i="1"/>
  <c r="BQ473" i="1"/>
  <c r="BQ474" i="1"/>
  <c r="BO474" i="1"/>
  <c r="BQ475" i="1"/>
  <c r="BO475" i="1"/>
  <c r="BO476" i="1"/>
  <c r="BQ476" i="1"/>
  <c r="BO477" i="1"/>
  <c r="BQ477" i="1"/>
  <c r="BO478" i="1"/>
  <c r="BQ478" i="1"/>
  <c r="BQ479" i="1"/>
  <c r="BO479" i="1"/>
  <c r="BO480" i="1"/>
  <c r="BQ480" i="1"/>
  <c r="BO481" i="1"/>
  <c r="BQ481" i="1"/>
  <c r="BO482" i="1"/>
  <c r="BQ482" i="1"/>
  <c r="BQ483" i="1"/>
  <c r="BO483" i="1"/>
  <c r="BO484" i="1"/>
  <c r="BQ484" i="1"/>
  <c r="BO485" i="1"/>
  <c r="BQ485" i="1"/>
  <c r="BQ486" i="1"/>
  <c r="BO486" i="1"/>
  <c r="BQ487" i="1"/>
  <c r="BO487" i="1"/>
  <c r="BQ488" i="1"/>
  <c r="BO488" i="1"/>
  <c r="BQ489" i="1"/>
  <c r="BO489" i="1"/>
  <c r="BQ490" i="1"/>
  <c r="BO490" i="1"/>
  <c r="BQ491" i="1"/>
  <c r="BO491" i="1"/>
  <c r="BQ492" i="1"/>
  <c r="BO492" i="1"/>
  <c r="BO493" i="1"/>
  <c r="BQ493" i="1"/>
  <c r="BO494" i="1"/>
  <c r="BQ494" i="1"/>
  <c r="BQ495" i="1"/>
  <c r="BO495" i="1"/>
  <c r="BO496" i="1"/>
  <c r="BQ496" i="1"/>
  <c r="BO497" i="1"/>
  <c r="BQ497" i="1"/>
  <c r="BQ498" i="1"/>
  <c r="BO498" i="1"/>
  <c r="BO499" i="1"/>
  <c r="BQ499" i="1"/>
  <c r="BQ500" i="1"/>
  <c r="BO500" i="1"/>
  <c r="BO501" i="1"/>
  <c r="BQ501" i="1"/>
  <c r="BO502" i="1"/>
  <c r="BQ502" i="1"/>
  <c r="BQ503" i="1"/>
  <c r="BO503" i="1"/>
  <c r="BO504" i="1"/>
  <c r="BQ504" i="1"/>
  <c r="BO505" i="1"/>
  <c r="BQ505" i="1"/>
  <c r="BQ506" i="1"/>
  <c r="BO506" i="1"/>
  <c r="BQ507" i="1"/>
  <c r="BO507" i="1"/>
  <c r="BQ508" i="1"/>
  <c r="BO508" i="1"/>
  <c r="BQ509" i="1"/>
  <c r="BO509" i="1"/>
  <c r="BO510" i="1"/>
  <c r="BQ510" i="1"/>
  <c r="BO511" i="1"/>
  <c r="BQ511" i="1"/>
  <c r="BQ512" i="1"/>
  <c r="BO512" i="1"/>
  <c r="BQ513" i="1"/>
  <c r="BO513" i="1"/>
  <c r="BO514" i="1"/>
  <c r="BQ514" i="1"/>
  <c r="BO515" i="1"/>
  <c r="BQ515" i="1"/>
  <c r="BO516" i="1"/>
  <c r="BQ516" i="1"/>
  <c r="BQ517" i="1"/>
  <c r="BO517" i="1"/>
  <c r="BQ518" i="1"/>
  <c r="BO518" i="1"/>
  <c r="BO519" i="1"/>
  <c r="BQ519" i="1"/>
  <c r="BO520" i="1"/>
  <c r="BQ520" i="1"/>
  <c r="BO521" i="1"/>
  <c r="BQ521" i="1"/>
  <c r="BO522" i="1"/>
  <c r="BQ522" i="1"/>
  <c r="BQ523" i="1"/>
  <c r="BO523" i="1"/>
  <c r="BQ524" i="1"/>
  <c r="BO524" i="1"/>
  <c r="BQ525" i="1"/>
  <c r="BO525" i="1"/>
  <c r="BQ526" i="1"/>
  <c r="BO526" i="1"/>
  <c r="BQ527" i="1"/>
  <c r="BO527" i="1"/>
  <c r="BO528" i="1"/>
  <c r="BQ528" i="1"/>
  <c r="BQ529" i="1"/>
  <c r="BO529" i="1"/>
  <c r="BQ530" i="1"/>
  <c r="BO530" i="1"/>
  <c r="BO531" i="1"/>
  <c r="BQ531" i="1"/>
  <c r="BQ532" i="1"/>
  <c r="BO532" i="1"/>
  <c r="BQ533" i="1"/>
  <c r="BO533" i="1"/>
  <c r="BO534" i="1"/>
  <c r="BQ534" i="1"/>
  <c r="BQ535" i="1"/>
  <c r="BO535" i="1"/>
  <c r="BQ536" i="1"/>
  <c r="BO536" i="1"/>
  <c r="BO537" i="1"/>
  <c r="BQ537" i="1"/>
  <c r="BQ538" i="1"/>
  <c r="BO538" i="1"/>
  <c r="BQ539" i="1"/>
  <c r="BO539" i="1"/>
  <c r="BO540" i="1"/>
  <c r="BQ540" i="1"/>
  <c r="BO541" i="1"/>
  <c r="BQ541" i="1"/>
  <c r="BQ542" i="1"/>
  <c r="BO542" i="1"/>
  <c r="BQ543" i="1"/>
  <c r="BO543" i="1"/>
  <c r="BO544" i="1"/>
  <c r="BQ544" i="1"/>
  <c r="BO545" i="1"/>
  <c r="BQ545" i="1"/>
  <c r="BO546" i="1"/>
  <c r="BQ546" i="1"/>
  <c r="BQ547" i="1"/>
  <c r="BO547" i="1"/>
  <c r="BQ548" i="1"/>
  <c r="BO548" i="1"/>
  <c r="BQ549" i="1"/>
  <c r="BO549" i="1"/>
  <c r="BO550" i="1"/>
  <c r="BQ550" i="1"/>
  <c r="BO551" i="1"/>
  <c r="BQ551" i="1"/>
  <c r="BO552" i="1"/>
  <c r="BQ552" i="1"/>
  <c r="BQ553" i="1"/>
  <c r="BO553" i="1"/>
  <c r="BO554" i="1"/>
  <c r="BQ554" i="1"/>
  <c r="BO555" i="1"/>
  <c r="BQ555" i="1"/>
  <c r="BQ556" i="1"/>
  <c r="BO556" i="1"/>
  <c r="BQ557" i="1"/>
  <c r="BO557" i="1"/>
  <c r="BO558" i="1"/>
  <c r="BQ558" i="1"/>
  <c r="BO559" i="1"/>
  <c r="BQ559" i="1"/>
  <c r="BO560" i="1"/>
  <c r="BQ560" i="1"/>
  <c r="BO561" i="1"/>
  <c r="BQ561" i="1"/>
  <c r="BO562" i="1"/>
  <c r="BQ562" i="1"/>
  <c r="BO563" i="1"/>
  <c r="BQ563" i="1"/>
  <c r="BQ564" i="1"/>
  <c r="BO564" i="1"/>
  <c r="BO565" i="1"/>
  <c r="BQ565" i="1"/>
  <c r="BO566" i="1"/>
  <c r="BQ566" i="1"/>
  <c r="BO567" i="1"/>
  <c r="BQ567" i="1"/>
  <c r="BQ568" i="1"/>
  <c r="BO568" i="1"/>
  <c r="BO569" i="1"/>
  <c r="BQ569" i="1"/>
  <c r="BO570" i="1"/>
  <c r="BQ570" i="1"/>
  <c r="BQ571" i="1"/>
  <c r="BO571" i="1"/>
  <c r="BQ572" i="1"/>
  <c r="BO572" i="1"/>
  <c r="BO573" i="1"/>
  <c r="BQ573" i="1"/>
  <c r="BQ574" i="1"/>
  <c r="BO574" i="1"/>
  <c r="BQ575" i="1"/>
  <c r="BO575" i="1"/>
  <c r="BO576" i="1"/>
  <c r="BQ576" i="1"/>
  <c r="BQ577" i="1"/>
  <c r="BO577" i="1"/>
  <c r="BO578" i="1"/>
  <c r="BQ578" i="1"/>
  <c r="BQ579" i="1"/>
  <c r="BO579" i="1"/>
  <c r="BO580" i="1"/>
  <c r="BQ580" i="1"/>
  <c r="BO581" i="1"/>
  <c r="BQ581" i="1"/>
  <c r="BO582" i="1"/>
  <c r="BQ582" i="1"/>
  <c r="BQ583" i="1"/>
  <c r="BO583" i="1"/>
  <c r="BQ584" i="1"/>
  <c r="BO584" i="1"/>
  <c r="BQ585" i="1"/>
  <c r="BO585" i="1"/>
  <c r="BQ586" i="1"/>
  <c r="BO586" i="1"/>
  <c r="BQ587" i="1"/>
  <c r="BO587" i="1"/>
  <c r="BQ588" i="1"/>
  <c r="BO588" i="1"/>
  <c r="BQ589" i="1"/>
  <c r="BO589" i="1"/>
  <c r="BO590" i="1"/>
  <c r="BQ590" i="1"/>
  <c r="BO591" i="1"/>
  <c r="BQ591" i="1"/>
  <c r="BO592" i="1"/>
  <c r="BQ592" i="1"/>
  <c r="BQ593" i="1"/>
  <c r="BO593" i="1"/>
  <c r="BO594" i="1"/>
  <c r="BQ594" i="1"/>
  <c r="BO595" i="1"/>
  <c r="BQ595" i="1"/>
  <c r="BO596" i="1"/>
  <c r="BQ596" i="1"/>
  <c r="BO597" i="1"/>
  <c r="BQ597" i="1"/>
  <c r="BQ598" i="1"/>
  <c r="BO598" i="1"/>
  <c r="BO599" i="1"/>
  <c r="BQ599" i="1"/>
  <c r="BQ600" i="1"/>
  <c r="BO600" i="1"/>
  <c r="BO601" i="1"/>
  <c r="BQ601" i="1"/>
  <c r="BO602" i="1"/>
  <c r="BQ602" i="1"/>
  <c r="BO603" i="1"/>
  <c r="BQ603" i="1"/>
  <c r="BO604" i="1"/>
  <c r="BQ604" i="1"/>
  <c r="BO605" i="1"/>
  <c r="BQ605" i="1"/>
  <c r="BO606" i="1"/>
  <c r="BQ606" i="1"/>
  <c r="BQ607" i="1"/>
  <c r="BO607" i="1"/>
  <c r="BQ608" i="1"/>
  <c r="BO608" i="1"/>
  <c r="BO609" i="1"/>
  <c r="BQ609" i="1"/>
  <c r="BO610" i="1"/>
  <c r="BQ610" i="1"/>
  <c r="BQ611" i="1"/>
  <c r="BO611" i="1"/>
  <c r="BO612" i="1"/>
  <c r="BQ612" i="1"/>
  <c r="BO613" i="1"/>
  <c r="BQ613" i="1"/>
  <c r="BQ614" i="1"/>
  <c r="BO614" i="1"/>
  <c r="BO615" i="1"/>
  <c r="BQ615" i="1"/>
  <c r="BQ616" i="1"/>
  <c r="BO616" i="1"/>
  <c r="BO617" i="1"/>
  <c r="BQ617" i="1"/>
  <c r="BQ618" i="1"/>
  <c r="BO618" i="1"/>
  <c r="BQ619" i="1"/>
  <c r="BO619" i="1"/>
  <c r="BQ620" i="1"/>
  <c r="BO620" i="1"/>
  <c r="BO621" i="1"/>
  <c r="BQ621" i="1"/>
  <c r="BQ622" i="1"/>
  <c r="BO622" i="1"/>
  <c r="BO623" i="1"/>
  <c r="BQ623" i="1"/>
  <c r="BQ624" i="1"/>
  <c r="BO624" i="1"/>
  <c r="BO625" i="1"/>
  <c r="BQ625" i="1"/>
  <c r="BQ626" i="1"/>
  <c r="BO626" i="1"/>
  <c r="BQ627" i="1"/>
  <c r="BO627" i="1"/>
  <c r="BQ628" i="1"/>
  <c r="BO628" i="1"/>
  <c r="BO629" i="1"/>
  <c r="BQ629" i="1"/>
  <c r="BO630" i="1"/>
  <c r="BQ630" i="1"/>
  <c r="BO631" i="1"/>
  <c r="BQ631" i="1"/>
  <c r="BO632" i="1"/>
  <c r="BQ632" i="1"/>
  <c r="BO633" i="1"/>
  <c r="BQ633" i="1"/>
  <c r="BO634" i="1"/>
  <c r="BQ634" i="1"/>
  <c r="BO635" i="1"/>
  <c r="BQ635" i="1"/>
  <c r="BQ636" i="1"/>
  <c r="BO636" i="1"/>
  <c r="BQ637" i="1"/>
  <c r="BO637" i="1"/>
  <c r="BO638" i="1"/>
  <c r="BQ638" i="1"/>
  <c r="BO639" i="1"/>
  <c r="BQ639" i="1"/>
  <c r="BQ640" i="1"/>
  <c r="BO640" i="1"/>
  <c r="BO641" i="1"/>
  <c r="BQ641" i="1"/>
  <c r="BQ642" i="1"/>
  <c r="BO642" i="1"/>
  <c r="BQ643" i="1"/>
  <c r="BO643" i="1"/>
  <c r="BQ644" i="1"/>
  <c r="BO644" i="1"/>
  <c r="BO645" i="1"/>
  <c r="BQ645" i="1"/>
  <c r="BO646" i="1"/>
  <c r="BQ646" i="1"/>
  <c r="BO647" i="1"/>
  <c r="BQ647" i="1"/>
  <c r="BQ648" i="1"/>
  <c r="BO648" i="1"/>
  <c r="BQ649" i="1"/>
  <c r="BO649" i="1"/>
  <c r="BO650" i="1"/>
  <c r="BQ650" i="1"/>
  <c r="BO651" i="1"/>
  <c r="BQ651" i="1"/>
  <c r="BO652" i="1"/>
  <c r="BQ652" i="1"/>
  <c r="BO653" i="1"/>
  <c r="BQ653" i="1"/>
  <c r="BQ654" i="1"/>
  <c r="BO654" i="1"/>
  <c r="BQ655" i="1"/>
  <c r="BO655" i="1"/>
  <c r="BQ656" i="1"/>
  <c r="BO656" i="1"/>
  <c r="BO657" i="1"/>
  <c r="BQ657" i="1"/>
  <c r="BO658" i="1"/>
  <c r="BQ658" i="1"/>
  <c r="BQ659" i="1"/>
  <c r="BO659" i="1"/>
  <c r="BO660" i="1"/>
  <c r="BQ660" i="1"/>
  <c r="BQ661" i="1"/>
  <c r="BO661" i="1"/>
  <c r="BO662" i="1"/>
  <c r="BQ662" i="1"/>
  <c r="BQ663" i="1"/>
  <c r="BO663" i="1"/>
  <c r="BQ664" i="1"/>
  <c r="BO664" i="1"/>
  <c r="BO665" i="1"/>
  <c r="BQ665" i="1"/>
  <c r="BO666" i="1"/>
  <c r="BQ666" i="1"/>
  <c r="BQ667" i="1"/>
  <c r="BO667" i="1"/>
  <c r="BQ668" i="1"/>
  <c r="BO668" i="1"/>
  <c r="BQ669" i="1"/>
  <c r="BO669" i="1"/>
  <c r="BO670" i="1"/>
  <c r="BQ670" i="1"/>
  <c r="BQ671" i="1"/>
  <c r="BO671" i="1"/>
  <c r="BO672" i="1"/>
  <c r="BQ672" i="1"/>
  <c r="BQ673" i="1"/>
  <c r="BO673" i="1"/>
  <c r="BO674" i="1"/>
  <c r="BQ674" i="1"/>
  <c r="BO675" i="1"/>
  <c r="BQ675" i="1"/>
  <c r="BO676" i="1"/>
  <c r="BQ676" i="1"/>
  <c r="BO677" i="1"/>
  <c r="BQ677" i="1"/>
  <c r="BO678" i="1"/>
  <c r="BQ678" i="1"/>
  <c r="BQ679" i="1"/>
  <c r="BO679" i="1"/>
  <c r="BQ680" i="1"/>
  <c r="BO680" i="1"/>
  <c r="BQ681" i="1"/>
  <c r="BO681" i="1"/>
  <c r="BQ682" i="1"/>
  <c r="BO682" i="1"/>
  <c r="BQ683" i="1"/>
  <c r="BO683" i="1"/>
  <c r="BQ684" i="1"/>
  <c r="BO684" i="1"/>
  <c r="BQ685" i="1"/>
  <c r="BO685" i="1"/>
  <c r="BQ686" i="1"/>
  <c r="BO686" i="1"/>
  <c r="BQ687" i="1"/>
  <c r="BO687" i="1"/>
  <c r="BO688" i="1"/>
  <c r="BQ688" i="1"/>
  <c r="BQ689" i="1"/>
  <c r="BO689" i="1"/>
  <c r="BQ690" i="1"/>
  <c r="BO690" i="1"/>
  <c r="BQ691" i="1"/>
  <c r="BO691" i="1"/>
  <c r="BO692" i="1"/>
  <c r="BQ692" i="1"/>
  <c r="BO693" i="1"/>
  <c r="BQ693" i="1"/>
  <c r="BQ694" i="1"/>
  <c r="BO694" i="1"/>
  <c r="BO695" i="1"/>
  <c r="BQ695" i="1"/>
  <c r="BQ696" i="1"/>
  <c r="BO696" i="1"/>
  <c r="BO697" i="1"/>
  <c r="BQ697" i="1"/>
  <c r="BO698" i="1"/>
  <c r="BQ698" i="1"/>
  <c r="BO699" i="1"/>
  <c r="BQ699" i="1"/>
  <c r="BO700" i="1"/>
  <c r="BQ700" i="1"/>
  <c r="BO701" i="1"/>
  <c r="BQ701" i="1"/>
  <c r="BQ702" i="1"/>
  <c r="BO702" i="1"/>
  <c r="BQ703" i="1"/>
  <c r="BO703" i="1"/>
  <c r="BO704" i="1"/>
  <c r="BQ704" i="1"/>
  <c r="BQ705" i="1"/>
  <c r="BO705" i="1"/>
  <c r="BQ706" i="1"/>
  <c r="BO706" i="1"/>
  <c r="BO707" i="1"/>
  <c r="BQ707" i="1"/>
  <c r="BO708" i="1"/>
  <c r="BQ708" i="1"/>
  <c r="BQ709" i="1"/>
  <c r="BO709" i="1"/>
  <c r="BO710" i="1"/>
  <c r="BQ710" i="1"/>
  <c r="BQ711" i="1"/>
  <c r="BO711" i="1"/>
  <c r="BQ712" i="1"/>
  <c r="BO712" i="1"/>
  <c r="BO713" i="1"/>
  <c r="BQ713" i="1"/>
  <c r="BO714" i="1"/>
  <c r="BQ714" i="1"/>
  <c r="BO715" i="1"/>
  <c r="BQ715" i="1"/>
  <c r="BO716" i="1"/>
  <c r="BQ716" i="1"/>
  <c r="BO717" i="1"/>
  <c r="BQ717" i="1"/>
  <c r="BO718" i="1"/>
  <c r="BQ718" i="1"/>
  <c r="BQ719" i="1"/>
  <c r="BO719" i="1"/>
  <c r="BQ720" i="1"/>
  <c r="BO720" i="1"/>
  <c r="BO721" i="1"/>
  <c r="BQ721" i="1"/>
  <c r="BO722" i="1"/>
  <c r="BQ722" i="1"/>
  <c r="BO723" i="1"/>
  <c r="BQ723" i="1"/>
  <c r="BO724" i="1"/>
  <c r="BQ724" i="1"/>
  <c r="BQ725" i="1"/>
  <c r="BO725" i="1"/>
  <c r="BO726" i="1"/>
  <c r="BQ726" i="1"/>
  <c r="BO727" i="1"/>
  <c r="BQ727" i="1"/>
  <c r="BO728" i="1"/>
  <c r="BQ728" i="1"/>
  <c r="BO729" i="1"/>
  <c r="BQ729" i="1"/>
  <c r="BQ730" i="1"/>
  <c r="BO730" i="1"/>
  <c r="BQ731" i="1"/>
  <c r="BO731" i="1"/>
  <c r="BQ732" i="1"/>
  <c r="BO732" i="1"/>
  <c r="BQ733" i="1"/>
  <c r="BO733" i="1"/>
  <c r="BQ734" i="1"/>
  <c r="BO734" i="1"/>
  <c r="BQ735" i="1"/>
  <c r="BO735" i="1"/>
  <c r="BO736" i="1"/>
  <c r="BQ736" i="1"/>
  <c r="BQ737" i="1"/>
  <c r="BO737" i="1"/>
  <c r="BO738" i="1"/>
  <c r="BQ738" i="1"/>
  <c r="BQ739" i="1"/>
  <c r="BO739" i="1"/>
  <c r="BQ740" i="1"/>
  <c r="BO740" i="1"/>
  <c r="BQ741" i="1"/>
  <c r="BO741" i="1"/>
  <c r="BO742" i="1"/>
  <c r="BQ742" i="1"/>
  <c r="BO743" i="1"/>
  <c r="BQ743" i="1"/>
  <c r="BQ744" i="1"/>
  <c r="BO744" i="1"/>
  <c r="BO745" i="1"/>
  <c r="BQ745" i="1"/>
  <c r="BO746" i="1"/>
  <c r="BQ746" i="1"/>
  <c r="BQ747" i="1"/>
  <c r="BO747" i="1"/>
  <c r="BQ748" i="1"/>
  <c r="BO748" i="1"/>
  <c r="BO749" i="1"/>
  <c r="BQ749" i="1"/>
  <c r="BQ750" i="1"/>
  <c r="BO750" i="1"/>
  <c r="BQ751" i="1"/>
  <c r="BO751" i="1"/>
  <c r="BO752" i="1"/>
  <c r="BQ752" i="1"/>
  <c r="BQ753" i="1"/>
  <c r="BO753" i="1"/>
  <c r="BQ754" i="1"/>
  <c r="BO754" i="1"/>
  <c r="BQ755" i="1"/>
  <c r="BO755" i="1"/>
  <c r="BO756" i="1"/>
  <c r="BQ756" i="1"/>
  <c r="BO757" i="1"/>
  <c r="BQ757" i="1"/>
  <c r="BO758" i="1"/>
  <c r="BQ758" i="1"/>
  <c r="BO759" i="1"/>
  <c r="BQ759" i="1"/>
  <c r="BO760" i="1"/>
  <c r="BQ760" i="1"/>
  <c r="BQ761" i="1"/>
  <c r="BO761" i="1"/>
  <c r="BQ762" i="1"/>
  <c r="BO762" i="1"/>
  <c r="BQ763" i="1"/>
  <c r="BO763" i="1"/>
  <c r="BQ764" i="1"/>
  <c r="BO764" i="1"/>
  <c r="BO765" i="1"/>
  <c r="BQ765" i="1"/>
  <c r="BO766" i="1"/>
  <c r="BQ766" i="1"/>
  <c r="BQ767" i="1"/>
  <c r="BO767" i="1"/>
  <c r="BO768" i="1"/>
  <c r="BQ768" i="1"/>
  <c r="BO769" i="1"/>
  <c r="BQ769" i="1"/>
  <c r="BQ770" i="1"/>
  <c r="BO770" i="1"/>
  <c r="BO771" i="1"/>
  <c r="BQ771" i="1"/>
  <c r="BO772" i="1"/>
  <c r="BQ772" i="1"/>
  <c r="BQ773" i="1"/>
  <c r="BO773" i="1"/>
  <c r="BO774" i="1"/>
  <c r="BQ774" i="1"/>
  <c r="BO775" i="1"/>
  <c r="BQ775" i="1"/>
  <c r="BO776" i="1"/>
  <c r="BQ776" i="1"/>
  <c r="BQ777" i="1"/>
  <c r="BO777" i="1"/>
  <c r="BO778" i="1"/>
  <c r="BQ778" i="1"/>
  <c r="BO779" i="1"/>
  <c r="BQ779" i="1"/>
  <c r="BO780" i="1"/>
  <c r="BQ780" i="1"/>
  <c r="BQ781" i="1"/>
  <c r="BO781" i="1"/>
  <c r="BO782" i="1"/>
  <c r="BQ782" i="1"/>
  <c r="BQ783" i="1"/>
  <c r="BO783" i="1"/>
  <c r="BO784" i="1"/>
  <c r="BQ784" i="1"/>
  <c r="BO785" i="1"/>
  <c r="BQ785" i="1"/>
  <c r="BO786" i="1"/>
  <c r="BQ786" i="1"/>
  <c r="BO787" i="1"/>
  <c r="BQ787" i="1"/>
  <c r="BQ788" i="1"/>
  <c r="BO788" i="1"/>
  <c r="BQ789" i="1"/>
  <c r="BO789" i="1"/>
  <c r="BQ790" i="1"/>
  <c r="BO790" i="1"/>
  <c r="BO791" i="1"/>
  <c r="BQ791" i="1"/>
  <c r="BQ792" i="1"/>
  <c r="BO792" i="1"/>
  <c r="BO793" i="1"/>
  <c r="BQ793" i="1"/>
  <c r="BQ794" i="1"/>
  <c r="BO794" i="1"/>
  <c r="BQ795" i="1"/>
  <c r="BO795" i="1"/>
  <c r="BQ796" i="1"/>
  <c r="BO796" i="1"/>
  <c r="BQ797" i="1"/>
  <c r="BO797" i="1"/>
  <c r="BQ798" i="1"/>
  <c r="BO798" i="1"/>
  <c r="BQ799" i="1"/>
  <c r="BO799" i="1"/>
  <c r="BO800" i="1"/>
  <c r="BQ800" i="1"/>
  <c r="BO801" i="1"/>
  <c r="BQ801" i="1"/>
  <c r="BQ802" i="1"/>
  <c r="BO802" i="1"/>
  <c r="BO803" i="1"/>
  <c r="BQ803" i="1"/>
  <c r="BO804" i="1"/>
  <c r="BQ804" i="1"/>
  <c r="BQ805" i="1"/>
  <c r="BO805" i="1"/>
  <c r="BO806" i="1"/>
  <c r="BQ806" i="1"/>
  <c r="BO807" i="1"/>
  <c r="BQ807" i="1"/>
  <c r="BO808" i="1"/>
  <c r="BQ808" i="1"/>
  <c r="BO809" i="1"/>
  <c r="BQ809" i="1"/>
  <c r="BQ810" i="1"/>
  <c r="BO810" i="1"/>
  <c r="BQ811" i="1"/>
  <c r="BO811" i="1"/>
  <c r="BO812" i="1"/>
  <c r="BQ812" i="1"/>
  <c r="BO813" i="1"/>
  <c r="BQ813" i="1"/>
  <c r="BO814" i="1"/>
  <c r="BQ814" i="1"/>
  <c r="BO815" i="1"/>
  <c r="BQ815" i="1"/>
  <c r="BQ816" i="1"/>
  <c r="BO816" i="1"/>
  <c r="BQ817" i="1"/>
  <c r="BO817" i="1"/>
  <c r="BQ818" i="1"/>
  <c r="BO818" i="1"/>
  <c r="BO819" i="1"/>
  <c r="BQ819" i="1"/>
  <c r="BO820" i="1"/>
  <c r="BQ820" i="1"/>
  <c r="BQ821" i="1"/>
  <c r="BO821" i="1"/>
  <c r="BQ822" i="1"/>
  <c r="BO822" i="1"/>
  <c r="BQ823" i="1"/>
  <c r="BO823" i="1"/>
  <c r="BQ824" i="1"/>
  <c r="BO824" i="1"/>
  <c r="BQ825" i="1"/>
  <c r="BO825" i="1"/>
  <c r="BQ826" i="1"/>
  <c r="BO826" i="1"/>
  <c r="BO827" i="1"/>
  <c r="BQ827" i="1"/>
  <c r="BO828" i="1"/>
  <c r="BQ828" i="1"/>
  <c r="BO829" i="1"/>
  <c r="BQ829" i="1"/>
  <c r="BQ830" i="1"/>
  <c r="BO830" i="1"/>
  <c r="BQ831" i="1"/>
  <c r="BO831" i="1"/>
  <c r="BO832" i="1"/>
  <c r="BQ832" i="1"/>
  <c r="BO833" i="1"/>
  <c r="BQ833" i="1"/>
  <c r="BQ834" i="1"/>
  <c r="BO834" i="1"/>
  <c r="BO835" i="1"/>
  <c r="BQ835" i="1"/>
  <c r="BO836" i="1"/>
  <c r="BQ836" i="1"/>
  <c r="BO837" i="1"/>
  <c r="BQ837" i="1"/>
  <c r="BO838" i="1"/>
  <c r="BQ838" i="1"/>
  <c r="BO839" i="1"/>
  <c r="BQ839" i="1"/>
  <c r="BQ840" i="1"/>
  <c r="BO840" i="1"/>
  <c r="BQ841" i="1"/>
  <c r="BO841" i="1"/>
  <c r="BQ842" i="1"/>
  <c r="BO842" i="1"/>
  <c r="BO843" i="1"/>
  <c r="BQ843" i="1"/>
  <c r="BQ844" i="1"/>
  <c r="BO844" i="1"/>
  <c r="BO845" i="1"/>
  <c r="BQ845" i="1"/>
  <c r="BO846" i="1"/>
  <c r="BQ846" i="1"/>
  <c r="BQ847" i="1"/>
  <c r="BO847" i="1"/>
  <c r="BO848" i="1"/>
  <c r="BQ848" i="1"/>
  <c r="BQ849" i="1"/>
  <c r="BO849" i="1"/>
  <c r="BQ850" i="1"/>
  <c r="BO850" i="1"/>
  <c r="BQ851" i="1"/>
  <c r="BO851" i="1"/>
  <c r="BO852" i="1"/>
  <c r="BQ852" i="1"/>
  <c r="BQ853" i="1"/>
  <c r="BO853" i="1"/>
  <c r="BQ854" i="1"/>
  <c r="BO854" i="1"/>
  <c r="BQ855" i="1"/>
  <c r="BO855" i="1"/>
  <c r="BO856" i="1"/>
  <c r="BQ856" i="1"/>
  <c r="BO857" i="1"/>
  <c r="BQ857" i="1"/>
  <c r="BQ858" i="1"/>
  <c r="BO858" i="1"/>
  <c r="BQ859" i="1"/>
  <c r="BO859" i="1"/>
  <c r="BO860" i="1"/>
  <c r="BQ860" i="1"/>
  <c r="BQ861" i="1"/>
  <c r="BO861" i="1"/>
  <c r="BO862" i="1"/>
  <c r="BQ862" i="1"/>
  <c r="BO863" i="1"/>
  <c r="BQ863" i="1"/>
  <c r="BQ864" i="1"/>
  <c r="BO864" i="1"/>
  <c r="BQ865" i="1"/>
  <c r="BO865" i="1"/>
  <c r="BO866" i="1"/>
  <c r="BQ866" i="1"/>
  <c r="BQ867" i="1"/>
  <c r="BO867" i="1"/>
  <c r="BQ868" i="1"/>
  <c r="BO868" i="1"/>
  <c r="BQ869" i="1"/>
  <c r="BO869" i="1"/>
  <c r="BO870" i="1"/>
  <c r="BQ870" i="1"/>
  <c r="BO871" i="1"/>
  <c r="BQ871" i="1"/>
  <c r="BQ872" i="1"/>
  <c r="BO872" i="1"/>
  <c r="BQ873" i="1"/>
  <c r="BO873" i="1"/>
  <c r="BQ874" i="1"/>
  <c r="BO874" i="1"/>
  <c r="BQ875" i="1"/>
  <c r="BO875" i="1"/>
  <c r="BO876" i="1"/>
  <c r="BQ876" i="1"/>
  <c r="BQ877" i="1"/>
  <c r="BO877" i="1"/>
  <c r="BO878" i="1"/>
  <c r="BQ878" i="1"/>
  <c r="BQ879" i="1"/>
  <c r="BO879" i="1"/>
  <c r="BQ880" i="1"/>
  <c r="BO880" i="1"/>
  <c r="BQ881" i="1"/>
  <c r="BO881" i="1"/>
  <c r="BO882" i="1"/>
  <c r="BQ882" i="1"/>
  <c r="BQ883" i="1"/>
  <c r="BO883" i="1"/>
  <c r="BQ884" i="1"/>
  <c r="BO884" i="1"/>
  <c r="BO885" i="1"/>
  <c r="BQ885" i="1"/>
  <c r="BO886" i="1"/>
  <c r="BQ886" i="1"/>
  <c r="BO887" i="1"/>
  <c r="BQ887" i="1"/>
  <c r="BO888" i="1"/>
  <c r="BQ888" i="1"/>
  <c r="BQ889" i="1"/>
  <c r="BO889" i="1"/>
  <c r="BO890" i="1"/>
  <c r="BQ890" i="1"/>
  <c r="BQ891" i="1"/>
  <c r="BO891" i="1"/>
  <c r="BQ892" i="1"/>
  <c r="BO892" i="1"/>
  <c r="BQ893" i="1"/>
  <c r="BO893" i="1"/>
  <c r="BQ894" i="1"/>
  <c r="BO894" i="1"/>
  <c r="BO895" i="1"/>
  <c r="BQ895" i="1"/>
  <c r="BO896" i="1"/>
  <c r="BQ896" i="1"/>
  <c r="BO897" i="1"/>
  <c r="BQ897" i="1"/>
  <c r="BO898" i="1"/>
  <c r="BQ898" i="1"/>
  <c r="BQ899" i="1"/>
  <c r="BO899" i="1"/>
  <c r="BQ900" i="1"/>
  <c r="BO900" i="1"/>
  <c r="BQ901" i="1"/>
  <c r="BO901" i="1"/>
  <c r="BQ902" i="1"/>
  <c r="BO902" i="1"/>
  <c r="BO903" i="1"/>
  <c r="BQ903" i="1"/>
  <c r="BO904" i="1"/>
  <c r="BQ904" i="1"/>
  <c r="BQ905" i="1"/>
  <c r="BO905" i="1"/>
  <c r="BQ906" i="1"/>
  <c r="BO906" i="1"/>
  <c r="BQ907" i="1"/>
  <c r="BO907" i="1"/>
  <c r="BQ908" i="1"/>
  <c r="BO908" i="1"/>
  <c r="BO909" i="1"/>
  <c r="BQ909" i="1"/>
  <c r="BQ910" i="1"/>
  <c r="BO910" i="1"/>
  <c r="BQ911" i="1"/>
  <c r="BO911" i="1"/>
  <c r="BO912" i="1"/>
  <c r="BQ912" i="1"/>
  <c r="BQ913" i="1"/>
  <c r="BO913" i="1"/>
  <c r="BO914" i="1"/>
  <c r="BQ914" i="1"/>
  <c r="BQ915" i="1"/>
  <c r="BO915" i="1"/>
  <c r="BO916" i="1"/>
  <c r="BQ916" i="1"/>
  <c r="BQ917" i="1"/>
  <c r="BO917" i="1"/>
  <c r="BQ918" i="1"/>
  <c r="BO918" i="1"/>
  <c r="BQ919" i="1"/>
  <c r="BO919" i="1"/>
  <c r="BQ920" i="1"/>
  <c r="BO920" i="1"/>
  <c r="BO921" i="1"/>
  <c r="BQ921" i="1"/>
  <c r="BQ922" i="1"/>
  <c r="BO922" i="1"/>
  <c r="BO923" i="1"/>
  <c r="BQ923" i="1"/>
  <c r="BO924" i="1"/>
  <c r="BQ924" i="1"/>
  <c r="BO925" i="1"/>
  <c r="BQ925" i="1"/>
  <c r="BQ926" i="1"/>
  <c r="BO926" i="1"/>
  <c r="BQ927" i="1"/>
  <c r="BO927" i="1"/>
  <c r="BQ928" i="1"/>
  <c r="BO928" i="1"/>
  <c r="BO929" i="1"/>
  <c r="BQ929" i="1"/>
  <c r="BQ930" i="1"/>
  <c r="BO930" i="1"/>
  <c r="BQ931" i="1"/>
  <c r="BO931" i="1"/>
  <c r="BQ932" i="1"/>
  <c r="BO932" i="1"/>
  <c r="BQ933" i="1"/>
  <c r="BO933" i="1"/>
  <c r="BO934" i="1"/>
  <c r="BQ934" i="1"/>
  <c r="BQ935" i="1"/>
  <c r="BO935" i="1"/>
  <c r="BQ936" i="1"/>
  <c r="BO936" i="1"/>
  <c r="BQ937" i="1"/>
  <c r="BO937" i="1"/>
  <c r="BQ938" i="1"/>
  <c r="BO938" i="1"/>
  <c r="BO939" i="1"/>
  <c r="BQ939" i="1"/>
  <c r="BQ940" i="1"/>
  <c r="BO940" i="1"/>
  <c r="BO941" i="1"/>
  <c r="BQ941" i="1"/>
  <c r="BQ942" i="1"/>
  <c r="BO942" i="1"/>
  <c r="BQ943" i="1"/>
  <c r="BO943" i="1"/>
  <c r="BQ944" i="1"/>
  <c r="BO944" i="1"/>
  <c r="BQ945" i="1"/>
  <c r="BO945" i="1"/>
  <c r="BO946" i="1"/>
  <c r="BQ946" i="1"/>
  <c r="BQ947" i="1"/>
  <c r="BO947" i="1"/>
  <c r="BO948" i="1"/>
  <c r="BQ948" i="1"/>
  <c r="BQ949" i="1"/>
  <c r="BO949" i="1"/>
  <c r="BO950" i="1"/>
  <c r="BQ950" i="1"/>
  <c r="BO951" i="1"/>
  <c r="BQ951" i="1"/>
  <c r="BQ952" i="1"/>
  <c r="BO952" i="1"/>
  <c r="BO953" i="1"/>
  <c r="BQ953" i="1"/>
  <c r="BO954" i="1"/>
  <c r="BQ954" i="1"/>
  <c r="BQ955" i="1"/>
  <c r="BO955" i="1"/>
  <c r="BO956" i="1"/>
  <c r="BQ956" i="1"/>
  <c r="BQ957" i="1"/>
  <c r="BO957" i="1"/>
  <c r="BQ958" i="1"/>
  <c r="BO958" i="1"/>
  <c r="BQ959" i="1"/>
  <c r="BO959" i="1"/>
  <c r="BQ960" i="1"/>
  <c r="BO960" i="1"/>
  <c r="BO961" i="1"/>
  <c r="BQ961" i="1"/>
  <c r="BO962" i="1"/>
  <c r="BQ962" i="1"/>
  <c r="BQ963" i="1"/>
  <c r="BO963" i="1"/>
  <c r="BQ964" i="1"/>
  <c r="BO964" i="1"/>
  <c r="BO965" i="1"/>
  <c r="BQ965" i="1"/>
  <c r="BO966" i="1"/>
  <c r="BQ966" i="1"/>
  <c r="BQ967" i="1"/>
  <c r="BO967" i="1"/>
  <c r="BQ968" i="1"/>
  <c r="BO968" i="1"/>
  <c r="BQ969" i="1"/>
  <c r="BO969" i="1"/>
  <c r="BQ970" i="1"/>
  <c r="BO970" i="1"/>
  <c r="BO971" i="1"/>
  <c r="BQ971" i="1"/>
  <c r="BQ972" i="1"/>
  <c r="BO972" i="1"/>
  <c r="BQ973" i="1"/>
  <c r="BO973" i="1"/>
  <c r="BQ974" i="1"/>
  <c r="BO974" i="1"/>
  <c r="BQ975" i="1"/>
  <c r="BO975" i="1"/>
  <c r="BO976" i="1"/>
  <c r="BQ976" i="1"/>
  <c r="BQ977" i="1"/>
  <c r="BO977" i="1"/>
  <c r="BQ978" i="1"/>
  <c r="BO978" i="1"/>
  <c r="BO979" i="1"/>
  <c r="BQ979" i="1"/>
  <c r="BO980" i="1"/>
  <c r="BQ980" i="1"/>
  <c r="BO981" i="1"/>
  <c r="BQ981" i="1"/>
  <c r="BO982" i="1"/>
  <c r="BQ982" i="1"/>
  <c r="BQ983" i="1"/>
  <c r="BO983" i="1"/>
  <c r="BO984" i="1"/>
  <c r="BQ984" i="1"/>
  <c r="BO985" i="1"/>
  <c r="BQ985" i="1"/>
  <c r="BQ986" i="1"/>
  <c r="BO986" i="1"/>
  <c r="BO987" i="1"/>
  <c r="BQ987" i="1"/>
  <c r="BQ988" i="1"/>
  <c r="BO988" i="1"/>
  <c r="BQ989" i="1"/>
  <c r="BO989" i="1"/>
  <c r="BO990" i="1"/>
  <c r="BQ990" i="1"/>
  <c r="BO991" i="1"/>
  <c r="BQ991" i="1"/>
  <c r="BO992" i="1"/>
  <c r="BQ992" i="1"/>
  <c r="BO993" i="1"/>
  <c r="BQ993" i="1"/>
  <c r="BO994" i="1"/>
  <c r="BQ994" i="1"/>
  <c r="BQ995" i="1"/>
  <c r="BO995" i="1"/>
  <c r="BQ996" i="1"/>
  <c r="BO996" i="1"/>
  <c r="BO997" i="1"/>
  <c r="BQ997" i="1"/>
  <c r="BO998" i="1"/>
  <c r="BQ998" i="1"/>
  <c r="BQ999" i="1"/>
  <c r="BO999" i="1"/>
  <c r="BQ1000" i="1"/>
  <c r="BO1000" i="1"/>
  <c r="BQ1001" i="1"/>
  <c r="BO1001" i="1"/>
  <c r="BO1002" i="1"/>
  <c r="BQ1002" i="1"/>
  <c r="BO1003" i="1"/>
  <c r="BQ1003" i="1"/>
  <c r="BQ1004" i="1"/>
  <c r="BO1004" i="1"/>
  <c r="BO1005" i="1"/>
  <c r="BQ1005" i="1"/>
  <c r="BQ1006" i="1"/>
  <c r="BO1006" i="1"/>
  <c r="BO1007" i="1"/>
  <c r="BQ1007" i="1"/>
  <c r="BQ1008" i="1"/>
  <c r="BO1008" i="1"/>
  <c r="BO1009" i="1"/>
  <c r="BQ1009" i="1"/>
  <c r="BQ1010" i="1"/>
  <c r="BO1010" i="1"/>
  <c r="BO1011" i="1"/>
  <c r="BQ1011" i="1"/>
  <c r="BO1012" i="1"/>
  <c r="BQ1012" i="1"/>
  <c r="BO1013" i="1"/>
  <c r="BQ1013" i="1"/>
  <c r="BQ1014" i="1"/>
  <c r="BO1014" i="1"/>
  <c r="BO1015" i="1"/>
  <c r="BQ1015" i="1"/>
  <c r="BQ1016" i="1"/>
  <c r="BO1016" i="1"/>
  <c r="BO1017" i="1"/>
  <c r="BQ1017" i="1"/>
  <c r="BQ1018" i="1"/>
  <c r="BO1018" i="1"/>
  <c r="BO1019" i="1"/>
  <c r="BQ1019" i="1"/>
  <c r="BO1020" i="1"/>
  <c r="BQ1020" i="1"/>
  <c r="BQ1021" i="1"/>
  <c r="BO1021" i="1"/>
  <c r="BO1022" i="1"/>
  <c r="BQ1022" i="1"/>
  <c r="BQ1023" i="1"/>
  <c r="BO1023" i="1"/>
  <c r="BO1024" i="1"/>
  <c r="BQ1024" i="1"/>
  <c r="BO1025" i="1"/>
  <c r="BQ1025" i="1"/>
  <c r="BO1026" i="1"/>
  <c r="BQ1026" i="1"/>
  <c r="BQ1027" i="1"/>
  <c r="BO1027" i="1"/>
  <c r="BQ1028" i="1"/>
  <c r="BO1028" i="1"/>
  <c r="BO1029" i="1"/>
  <c r="BQ1029" i="1"/>
  <c r="BQ1030" i="1"/>
  <c r="BO1030" i="1"/>
  <c r="BO1031" i="1"/>
  <c r="BQ1031" i="1"/>
  <c r="BO1032" i="1"/>
  <c r="BQ1032" i="1"/>
  <c r="BO1033" i="1"/>
  <c r="BQ1033" i="1"/>
  <c r="BO1034" i="1"/>
  <c r="BQ1034" i="1"/>
  <c r="BQ1035" i="1"/>
  <c r="BO1035" i="1"/>
  <c r="BQ1036" i="1"/>
  <c r="BO1036" i="1"/>
  <c r="BQ1037" i="1"/>
  <c r="BO1037" i="1"/>
  <c r="BQ1038" i="1"/>
  <c r="BO1038" i="1"/>
  <c r="BO1039" i="1"/>
  <c r="BQ1039" i="1"/>
  <c r="BO1040" i="1"/>
  <c r="BQ1040" i="1"/>
  <c r="BQ1041" i="1"/>
  <c r="BO1041" i="1"/>
  <c r="BO1042" i="1"/>
  <c r="BQ1042" i="1"/>
  <c r="BQ1043" i="1"/>
  <c r="BO1043" i="1"/>
  <c r="BO1044" i="1"/>
  <c r="BQ1044" i="1"/>
  <c r="BQ1045" i="1"/>
  <c r="BO1045" i="1"/>
  <c r="BQ1046" i="1"/>
  <c r="BO1046" i="1"/>
  <c r="BO1047" i="1"/>
  <c r="BQ1047" i="1"/>
  <c r="BQ1048" i="1"/>
  <c r="BO1048" i="1"/>
  <c r="BQ1049" i="1"/>
  <c r="BO1049" i="1"/>
  <c r="BO1050" i="1"/>
  <c r="BQ1050" i="1"/>
  <c r="BO1051" i="1"/>
  <c r="BQ1051" i="1"/>
  <c r="BQ1052" i="1"/>
  <c r="BO1052" i="1"/>
  <c r="BO1053" i="1"/>
  <c r="BQ1053" i="1"/>
  <c r="BQ1054" i="1"/>
  <c r="BO1054" i="1"/>
  <c r="BO1055" i="1"/>
  <c r="BQ1055" i="1"/>
  <c r="BO1056" i="1"/>
  <c r="BQ1056" i="1"/>
  <c r="BO1057" i="1"/>
  <c r="BQ1057" i="1"/>
  <c r="BQ1058" i="1"/>
  <c r="BO1058" i="1"/>
  <c r="BQ1059" i="1"/>
  <c r="BO1059" i="1"/>
  <c r="BO1060" i="1"/>
  <c r="BQ1060" i="1"/>
  <c r="BQ1061" i="1"/>
  <c r="BO1061" i="1"/>
  <c r="BQ1062" i="1"/>
  <c r="BO1062" i="1"/>
  <c r="BO1063" i="1"/>
  <c r="BQ1063" i="1"/>
  <c r="BQ1064" i="1"/>
  <c r="BO1064" i="1"/>
  <c r="BO1065" i="1"/>
  <c r="BQ1065" i="1"/>
  <c r="BQ1066" i="1"/>
  <c r="BO1066" i="1"/>
  <c r="BO1067" i="1"/>
  <c r="BQ1067" i="1"/>
  <c r="BQ1068" i="1"/>
  <c r="BO1068" i="1"/>
  <c r="BQ1069" i="1"/>
  <c r="BO1069" i="1"/>
  <c r="BO1070" i="1"/>
  <c r="BQ1070" i="1"/>
  <c r="BQ1071" i="1"/>
  <c r="BO1071" i="1"/>
  <c r="BQ1072" i="1"/>
  <c r="BO1072" i="1"/>
  <c r="BO1073" i="1"/>
  <c r="BQ1073" i="1"/>
  <c r="BQ1074" i="1"/>
  <c r="BO1074" i="1"/>
  <c r="BO1075" i="1"/>
  <c r="BQ1075" i="1"/>
  <c r="BO1076" i="1"/>
  <c r="BQ1076" i="1"/>
  <c r="BQ1077" i="1"/>
  <c r="BO1077" i="1"/>
  <c r="BO1078" i="1"/>
  <c r="BQ1078" i="1"/>
  <c r="BQ1079" i="1"/>
  <c r="BO1079" i="1"/>
  <c r="BO1080" i="1"/>
  <c r="BQ1080" i="1"/>
  <c r="BO1081" i="1"/>
  <c r="BQ1081" i="1"/>
  <c r="BO1082" i="1"/>
  <c r="BQ1082" i="1"/>
  <c r="BO1083" i="1"/>
  <c r="BQ1083" i="1"/>
  <c r="BO1084" i="1"/>
  <c r="BQ1084" i="1"/>
  <c r="BO1085" i="1"/>
  <c r="BQ1085" i="1"/>
  <c r="BQ1086" i="1"/>
  <c r="BO1086" i="1"/>
  <c r="BQ1087" i="1"/>
  <c r="BO1087" i="1"/>
  <c r="BO1088" i="1"/>
  <c r="BQ1088" i="1"/>
  <c r="BO1089" i="1"/>
  <c r="BQ1089" i="1"/>
  <c r="BQ1090" i="1"/>
  <c r="BO1090" i="1"/>
  <c r="BQ1091" i="1"/>
  <c r="BO1091" i="1"/>
  <c r="BQ1092" i="1"/>
  <c r="BO1092" i="1"/>
  <c r="BQ1093" i="1"/>
  <c r="BO1093" i="1"/>
  <c r="BQ1094" i="1"/>
  <c r="BO1094" i="1"/>
  <c r="BQ1095" i="1"/>
  <c r="BO1095" i="1"/>
  <c r="BQ1096" i="1"/>
  <c r="BO1096" i="1"/>
  <c r="BO1097" i="1"/>
  <c r="BQ1097" i="1"/>
  <c r="BQ1098" i="1"/>
  <c r="BO1098" i="1"/>
  <c r="BA733" i="1"/>
  <c r="BC733" i="1"/>
  <c r="BA734" i="1"/>
  <c r="BC734" i="1"/>
  <c r="BA735" i="1"/>
  <c r="BC735" i="1"/>
  <c r="BA736" i="1"/>
  <c r="BC736" i="1"/>
  <c r="BA737" i="1"/>
  <c r="BC737" i="1"/>
  <c r="BA738" i="1"/>
  <c r="BC738" i="1"/>
  <c r="BA739" i="1"/>
  <c r="BC739" i="1"/>
  <c r="BA740" i="1"/>
  <c r="BC740" i="1"/>
  <c r="BC741" i="1"/>
  <c r="BA741" i="1"/>
  <c r="BC742" i="1"/>
  <c r="BA742" i="1"/>
  <c r="BA743" i="1"/>
  <c r="BC743" i="1"/>
  <c r="BA744" i="1"/>
  <c r="BC744" i="1"/>
  <c r="BA745" i="1"/>
  <c r="BC745" i="1"/>
  <c r="BC746" i="1"/>
  <c r="BA746" i="1"/>
  <c r="BC747" i="1"/>
  <c r="BA747" i="1"/>
  <c r="BA748" i="1"/>
  <c r="BC748" i="1"/>
  <c r="BC749" i="1"/>
  <c r="BA749" i="1"/>
  <c r="BC750" i="1"/>
  <c r="BA750" i="1"/>
  <c r="BC751" i="1"/>
  <c r="BA751" i="1"/>
  <c r="BC752" i="1"/>
  <c r="BA752" i="1"/>
  <c r="BA753" i="1"/>
  <c r="BC753" i="1"/>
  <c r="BC754" i="1"/>
  <c r="BA754" i="1"/>
  <c r="BA755" i="1"/>
  <c r="BC755" i="1"/>
  <c r="BA756" i="1"/>
  <c r="BC756" i="1"/>
  <c r="BA757" i="1"/>
  <c r="BC757" i="1"/>
  <c r="BC758" i="1"/>
  <c r="BA758" i="1"/>
  <c r="BC759" i="1"/>
  <c r="BA759" i="1"/>
  <c r="BC760" i="1"/>
  <c r="BA760" i="1"/>
  <c r="BA761" i="1"/>
  <c r="BC761" i="1"/>
  <c r="BC762" i="1"/>
  <c r="BA762" i="1"/>
  <c r="BC763" i="1"/>
  <c r="BA763" i="1"/>
  <c r="BA764" i="1"/>
  <c r="BC764" i="1"/>
  <c r="BA765" i="1"/>
  <c r="BC765" i="1"/>
  <c r="BA766" i="1"/>
  <c r="BC766" i="1"/>
  <c r="BC767" i="1"/>
  <c r="BA767" i="1"/>
  <c r="BA768" i="1"/>
  <c r="BC768" i="1"/>
  <c r="BA769" i="1"/>
  <c r="BC769" i="1"/>
  <c r="BA770" i="1"/>
  <c r="BC770" i="1"/>
  <c r="BA771" i="1"/>
  <c r="BC771" i="1"/>
  <c r="BA772" i="1"/>
  <c r="BC772" i="1"/>
  <c r="BC773" i="1"/>
  <c r="BA773" i="1"/>
  <c r="BC774" i="1"/>
  <c r="BA774" i="1"/>
  <c r="BC775" i="1"/>
  <c r="BA775" i="1"/>
  <c r="BC776" i="1"/>
  <c r="BA776" i="1"/>
  <c r="BA777" i="1"/>
  <c r="BC777" i="1"/>
  <c r="BA778" i="1"/>
  <c r="BC778" i="1"/>
  <c r="BC779" i="1"/>
  <c r="BA779" i="1"/>
  <c r="BC780" i="1"/>
  <c r="BA780" i="1"/>
  <c r="BA781" i="1"/>
  <c r="BC781" i="1"/>
  <c r="BA782" i="1"/>
  <c r="BC782" i="1"/>
  <c r="BC783" i="1"/>
  <c r="BA783" i="1"/>
  <c r="BA784" i="1"/>
  <c r="BC784" i="1"/>
  <c r="BA785" i="1"/>
  <c r="BC785" i="1"/>
  <c r="BA786" i="1"/>
  <c r="BC786" i="1"/>
  <c r="BC787" i="1"/>
  <c r="BA787" i="1"/>
  <c r="BA788" i="1"/>
  <c r="BC788" i="1"/>
  <c r="BA789" i="1"/>
  <c r="BC789" i="1"/>
  <c r="BC790" i="1"/>
  <c r="BA790" i="1"/>
  <c r="BA791" i="1"/>
  <c r="BC791" i="1"/>
  <c r="BC792" i="1"/>
  <c r="BA792" i="1"/>
  <c r="BA793" i="1"/>
  <c r="BC793" i="1"/>
  <c r="BC794" i="1"/>
  <c r="BA794" i="1"/>
  <c r="BA795" i="1"/>
  <c r="BC795" i="1"/>
  <c r="BC796" i="1"/>
  <c r="BA796" i="1"/>
  <c r="BC797" i="1"/>
  <c r="BA797" i="1"/>
  <c r="BC798" i="1"/>
  <c r="BA798" i="1"/>
  <c r="BA799" i="1"/>
  <c r="BC799" i="1"/>
  <c r="BA800" i="1"/>
  <c r="BC800" i="1"/>
  <c r="BA801" i="1"/>
  <c r="BC801" i="1"/>
  <c r="BC802" i="1"/>
  <c r="BA802" i="1"/>
  <c r="BC803" i="1"/>
  <c r="BA803" i="1"/>
  <c r="BA804" i="1"/>
  <c r="BC804" i="1"/>
  <c r="BA805" i="1"/>
  <c r="BC805" i="1"/>
  <c r="BC806" i="1"/>
  <c r="BA806" i="1"/>
  <c r="BA807" i="1"/>
  <c r="BC807" i="1"/>
  <c r="BC808" i="1"/>
  <c r="BA808" i="1"/>
  <c r="BC809" i="1"/>
  <c r="BA809" i="1"/>
  <c r="BA810" i="1"/>
  <c r="BC810" i="1"/>
  <c r="BC811" i="1"/>
  <c r="BA811" i="1"/>
  <c r="BA812" i="1"/>
  <c r="BC812" i="1"/>
  <c r="BA813" i="1"/>
  <c r="BC813" i="1"/>
  <c r="BC814" i="1"/>
  <c r="BA814" i="1"/>
  <c r="BA815" i="1"/>
  <c r="BC815" i="1"/>
  <c r="BC816" i="1"/>
  <c r="BA816" i="1"/>
  <c r="BC817" i="1"/>
  <c r="BA817" i="1"/>
  <c r="BA818" i="1"/>
  <c r="BC818" i="1"/>
  <c r="BC819" i="1"/>
  <c r="BA819" i="1"/>
  <c r="BA820" i="1"/>
  <c r="BC820" i="1"/>
  <c r="BA821" i="1"/>
  <c r="BC821" i="1"/>
  <c r="BC822" i="1"/>
  <c r="BA822" i="1"/>
  <c r="BC823" i="1"/>
  <c r="BA823" i="1"/>
  <c r="BA824" i="1"/>
  <c r="BC824" i="1"/>
  <c r="BC825" i="1"/>
  <c r="BA825" i="1"/>
  <c r="BA826" i="1"/>
  <c r="BC826" i="1"/>
  <c r="BA827" i="1"/>
  <c r="BC827" i="1"/>
  <c r="BA828" i="1"/>
  <c r="BC828" i="1"/>
  <c r="BA829" i="1"/>
  <c r="BC829" i="1"/>
  <c r="BC830" i="1"/>
  <c r="BA830" i="1"/>
  <c r="BC831" i="1"/>
  <c r="BA831" i="1"/>
  <c r="BA832" i="1"/>
  <c r="BC832" i="1"/>
  <c r="BA833" i="1"/>
  <c r="BC833" i="1"/>
  <c r="BC834" i="1"/>
  <c r="BA834" i="1"/>
  <c r="BC835" i="1"/>
  <c r="BA835" i="1"/>
  <c r="BA836" i="1"/>
  <c r="BC836" i="1"/>
  <c r="BC837" i="1"/>
  <c r="BA837" i="1"/>
  <c r="BC838" i="1"/>
  <c r="BA838" i="1"/>
  <c r="BC839" i="1"/>
  <c r="BA839" i="1"/>
  <c r="BA840" i="1"/>
  <c r="BC840" i="1"/>
  <c r="BC841" i="1"/>
  <c r="BA841" i="1"/>
  <c r="BA842" i="1"/>
  <c r="BC842" i="1"/>
  <c r="BC843" i="1"/>
  <c r="BA843" i="1"/>
  <c r="BA844" i="1"/>
  <c r="BC844" i="1"/>
  <c r="BC845" i="1"/>
  <c r="BA845" i="1"/>
  <c r="BA846" i="1"/>
  <c r="BC846" i="1"/>
  <c r="BC847" i="1"/>
  <c r="BA847" i="1"/>
  <c r="BC848" i="1"/>
  <c r="BA848" i="1"/>
  <c r="BA849" i="1"/>
  <c r="BC849" i="1"/>
  <c r="BA850" i="1"/>
  <c r="BC850" i="1"/>
  <c r="BA851" i="1"/>
  <c r="BC851" i="1"/>
  <c r="BC852" i="1"/>
  <c r="BA852" i="1"/>
  <c r="BA853" i="1"/>
  <c r="BC853" i="1"/>
  <c r="BC854" i="1"/>
  <c r="BA854" i="1"/>
  <c r="BA855" i="1"/>
  <c r="BC855" i="1"/>
  <c r="BC856" i="1"/>
  <c r="BA856" i="1"/>
  <c r="BC857" i="1"/>
  <c r="BA857" i="1"/>
  <c r="BC858" i="1"/>
  <c r="BA858" i="1"/>
  <c r="BC859" i="1"/>
  <c r="BA859" i="1"/>
  <c r="BA860" i="1"/>
  <c r="BC860" i="1"/>
  <c r="BC861" i="1"/>
  <c r="BA861" i="1"/>
  <c r="BA862" i="1"/>
  <c r="BC862" i="1"/>
  <c r="BA863" i="1"/>
  <c r="BC863" i="1"/>
  <c r="BC864" i="1"/>
  <c r="BA864" i="1"/>
  <c r="BA865" i="1"/>
  <c r="BC865" i="1"/>
  <c r="BC866" i="1"/>
  <c r="BA866" i="1"/>
  <c r="BC867" i="1"/>
  <c r="BA867" i="1"/>
  <c r="BC868" i="1"/>
  <c r="BA868" i="1"/>
  <c r="BA869" i="1"/>
  <c r="BC869" i="1"/>
  <c r="BA870" i="1"/>
  <c r="BC870" i="1"/>
  <c r="BA871" i="1"/>
  <c r="BC871" i="1"/>
  <c r="BA872" i="1"/>
  <c r="BC872" i="1"/>
  <c r="BC873" i="1"/>
  <c r="BA873" i="1"/>
  <c r="BA874" i="1"/>
  <c r="BC874" i="1"/>
  <c r="BA875" i="1"/>
  <c r="BC875" i="1"/>
  <c r="BC876" i="1"/>
  <c r="BA876" i="1"/>
  <c r="BC877" i="1"/>
  <c r="BA877" i="1"/>
  <c r="BA878" i="1"/>
  <c r="BC878" i="1"/>
  <c r="BA879" i="1"/>
  <c r="BC879" i="1"/>
  <c r="BC880" i="1"/>
  <c r="BA880" i="1"/>
  <c r="BC881" i="1"/>
  <c r="BA881" i="1"/>
  <c r="BA882" i="1"/>
  <c r="BC882" i="1"/>
  <c r="BA883" i="1"/>
  <c r="BC883" i="1"/>
  <c r="BC884" i="1"/>
  <c r="BA884" i="1"/>
  <c r="BA885" i="1"/>
  <c r="BC885" i="1"/>
  <c r="BC886" i="1"/>
  <c r="BA886" i="1"/>
  <c r="BC887" i="1"/>
  <c r="BA887" i="1"/>
  <c r="BA888" i="1"/>
  <c r="BC888" i="1"/>
  <c r="BA889" i="1"/>
  <c r="BC889" i="1"/>
  <c r="BC890" i="1"/>
  <c r="BA890" i="1"/>
  <c r="BA891" i="1"/>
  <c r="BC891" i="1"/>
  <c r="BC892" i="1"/>
  <c r="BA892" i="1"/>
  <c r="BC893" i="1"/>
  <c r="BA893" i="1"/>
  <c r="BC894" i="1"/>
  <c r="BA894" i="1"/>
  <c r="BA895" i="1"/>
  <c r="BC895" i="1"/>
  <c r="BA896" i="1"/>
  <c r="BC896" i="1"/>
  <c r="BC897" i="1"/>
  <c r="BA897" i="1"/>
  <c r="BA898" i="1"/>
  <c r="BC898" i="1"/>
  <c r="BC899" i="1"/>
  <c r="BA899" i="1"/>
  <c r="BC900" i="1"/>
  <c r="BA900" i="1"/>
  <c r="BC901" i="1"/>
  <c r="BA901" i="1"/>
  <c r="BA902" i="1"/>
  <c r="BC902" i="1"/>
  <c r="BA903" i="1"/>
  <c r="BC903" i="1"/>
  <c r="BC904" i="1"/>
  <c r="BA904" i="1"/>
  <c r="BA905" i="1"/>
  <c r="BC905" i="1"/>
  <c r="BA906" i="1"/>
  <c r="BC906" i="1"/>
  <c r="BC907" i="1"/>
  <c r="BA907" i="1"/>
  <c r="BC908" i="1"/>
  <c r="BA908" i="1"/>
  <c r="BA909" i="1"/>
  <c r="BC909" i="1"/>
  <c r="BC910" i="1"/>
  <c r="BA910" i="1"/>
  <c r="BC911" i="1"/>
  <c r="BA911" i="1"/>
  <c r="BA912" i="1"/>
  <c r="BC912" i="1"/>
  <c r="BC913" i="1"/>
  <c r="BA913" i="1"/>
  <c r="BC914" i="1"/>
  <c r="BA914" i="1"/>
  <c r="BA915" i="1"/>
  <c r="BC915" i="1"/>
  <c r="BA916" i="1"/>
  <c r="BC916" i="1"/>
  <c r="BA917" i="1"/>
  <c r="BC917" i="1"/>
  <c r="BA918" i="1"/>
  <c r="BC918" i="1"/>
  <c r="BC919" i="1"/>
  <c r="BA919" i="1"/>
  <c r="BC920" i="1"/>
  <c r="BA920" i="1"/>
  <c r="BA921" i="1"/>
  <c r="BC921" i="1"/>
  <c r="BC922" i="1"/>
  <c r="BA922" i="1"/>
  <c r="BA923" i="1"/>
  <c r="BC923" i="1"/>
  <c r="BA924" i="1"/>
  <c r="BC924" i="1"/>
  <c r="BC925" i="1"/>
  <c r="BA925" i="1"/>
  <c r="BA926" i="1"/>
  <c r="BC926" i="1"/>
  <c r="BC927" i="1"/>
  <c r="BA927" i="1"/>
  <c r="BC928" i="1"/>
  <c r="BA928" i="1"/>
  <c r="BA929" i="1"/>
  <c r="BC929" i="1"/>
  <c r="BA930" i="1"/>
  <c r="BC930" i="1"/>
  <c r="BC931" i="1"/>
  <c r="BA931" i="1"/>
  <c r="BC932" i="1"/>
  <c r="BA932" i="1"/>
  <c r="BA933" i="1"/>
  <c r="BC933" i="1"/>
  <c r="BA934" i="1"/>
  <c r="BC934" i="1"/>
  <c r="BA935" i="1"/>
  <c r="BC935" i="1"/>
  <c r="BA936" i="1"/>
  <c r="BC936" i="1"/>
  <c r="BC937" i="1"/>
  <c r="BA937" i="1"/>
  <c r="BC938" i="1"/>
  <c r="BA938" i="1"/>
  <c r="BA939" i="1"/>
  <c r="BC939" i="1"/>
  <c r="BA940" i="1"/>
  <c r="BC940" i="1"/>
  <c r="BA941" i="1"/>
  <c r="BC941" i="1"/>
  <c r="BA942" i="1"/>
  <c r="BC942" i="1"/>
  <c r="BC943" i="1"/>
  <c r="BA943" i="1"/>
  <c r="BC944" i="1"/>
  <c r="BA944" i="1"/>
  <c r="BA945" i="1"/>
  <c r="BC945" i="1"/>
  <c r="BA946" i="1"/>
  <c r="BC946" i="1"/>
  <c r="BA947" i="1"/>
  <c r="BC947" i="1"/>
  <c r="BA948" i="1"/>
  <c r="BC948" i="1"/>
  <c r="BC949" i="1"/>
  <c r="BA949" i="1"/>
  <c r="BC950" i="1"/>
  <c r="BA950" i="1"/>
  <c r="BC951" i="1"/>
  <c r="BA951" i="1"/>
  <c r="BC952" i="1"/>
  <c r="BA952" i="1"/>
  <c r="BC953" i="1"/>
  <c r="BA953" i="1"/>
  <c r="BC954" i="1"/>
  <c r="BA954" i="1"/>
  <c r="BC955" i="1"/>
  <c r="BA955" i="1"/>
  <c r="BC956" i="1"/>
  <c r="BA956" i="1"/>
  <c r="BA957" i="1"/>
  <c r="BC957" i="1"/>
  <c r="BA958" i="1"/>
  <c r="BC958" i="1"/>
  <c r="BA959" i="1"/>
  <c r="BC959" i="1"/>
  <c r="BC960" i="1"/>
  <c r="BA960" i="1"/>
  <c r="BA961" i="1"/>
  <c r="BC961" i="1"/>
  <c r="BA962" i="1"/>
  <c r="BC962" i="1"/>
  <c r="BC963" i="1"/>
  <c r="BA963" i="1"/>
  <c r="BC964" i="1"/>
  <c r="BA964" i="1"/>
  <c r="BA965" i="1"/>
  <c r="BC965" i="1"/>
  <c r="BC966" i="1"/>
  <c r="BA966" i="1"/>
  <c r="BA967" i="1"/>
  <c r="BC967" i="1"/>
  <c r="BA968" i="1"/>
  <c r="BC968" i="1"/>
  <c r="BC969" i="1"/>
  <c r="BA969" i="1"/>
  <c r="BC970" i="1"/>
  <c r="BA970" i="1"/>
  <c r="BC971" i="1"/>
  <c r="BA971" i="1"/>
  <c r="BC972" i="1"/>
  <c r="BA972" i="1"/>
  <c r="BA973" i="1"/>
  <c r="BC973" i="1"/>
  <c r="BA974" i="1"/>
  <c r="BC974" i="1"/>
  <c r="BA975" i="1"/>
  <c r="BC975" i="1"/>
  <c r="BA976" i="1"/>
  <c r="BC976" i="1"/>
  <c r="BA977" i="1"/>
  <c r="BC977" i="1"/>
  <c r="BC978" i="1"/>
  <c r="BA978" i="1"/>
  <c r="BA979" i="1"/>
  <c r="BC979" i="1"/>
  <c r="BC980" i="1"/>
  <c r="BA980" i="1"/>
  <c r="BC981" i="1"/>
  <c r="BA981" i="1"/>
  <c r="BC982" i="1"/>
  <c r="BA982" i="1"/>
  <c r="BA983" i="1"/>
  <c r="BC983" i="1"/>
  <c r="BC984" i="1"/>
  <c r="BA984" i="1"/>
  <c r="BA985" i="1"/>
  <c r="BC985" i="1"/>
  <c r="BA986" i="1"/>
  <c r="BC986" i="1"/>
  <c r="BC987" i="1"/>
  <c r="BA987" i="1"/>
  <c r="BA988" i="1"/>
  <c r="BC988" i="1"/>
  <c r="BA989" i="1"/>
  <c r="BC989" i="1"/>
  <c r="BA990" i="1"/>
  <c r="BC990" i="1"/>
  <c r="BC991" i="1"/>
  <c r="BA991" i="1"/>
  <c r="BC992" i="1"/>
  <c r="BA992" i="1"/>
  <c r="BA993" i="1"/>
  <c r="BC993" i="1"/>
  <c r="BC994" i="1"/>
  <c r="BA994" i="1"/>
  <c r="BC995" i="1"/>
  <c r="BA995" i="1"/>
  <c r="BC996" i="1"/>
  <c r="BA996" i="1"/>
  <c r="BC997" i="1"/>
  <c r="BA997" i="1"/>
  <c r="BC998" i="1"/>
  <c r="BA998" i="1"/>
  <c r="BA999" i="1"/>
  <c r="BC999" i="1"/>
  <c r="BA1000" i="1"/>
  <c r="BC1000" i="1"/>
  <c r="BA1001" i="1"/>
  <c r="BC1001" i="1"/>
  <c r="BC1002" i="1"/>
  <c r="BA1002" i="1"/>
  <c r="BC1003" i="1"/>
  <c r="BA1003" i="1"/>
  <c r="BA1004" i="1"/>
  <c r="BC1004" i="1"/>
  <c r="BA1005" i="1"/>
  <c r="BC1005" i="1"/>
  <c r="BA1006" i="1"/>
  <c r="BC1006" i="1"/>
  <c r="BA1007" i="1"/>
  <c r="BC1007" i="1"/>
  <c r="BC1008" i="1"/>
  <c r="BA1008" i="1"/>
  <c r="BC1009" i="1"/>
  <c r="BA1009" i="1"/>
  <c r="BC1010" i="1"/>
  <c r="BA1010" i="1"/>
  <c r="BC1011" i="1"/>
  <c r="BA1011" i="1"/>
  <c r="BA1012" i="1"/>
  <c r="BC1012" i="1"/>
  <c r="BA1013" i="1"/>
  <c r="BC1013" i="1"/>
  <c r="BC1014" i="1"/>
  <c r="BA1014" i="1"/>
  <c r="BA1015" i="1"/>
  <c r="BC1015" i="1"/>
  <c r="BC1016" i="1"/>
  <c r="BA1016" i="1"/>
  <c r="BA1017" i="1"/>
  <c r="BC1017" i="1"/>
  <c r="BA1018" i="1"/>
  <c r="BC1018" i="1"/>
  <c r="BA1019" i="1"/>
  <c r="BC1019" i="1"/>
  <c r="BC1020" i="1"/>
  <c r="BA1020" i="1"/>
  <c r="BA1021" i="1"/>
  <c r="BC1021" i="1"/>
  <c r="BA1022" i="1"/>
  <c r="BC1022" i="1"/>
  <c r="BA1023" i="1"/>
  <c r="BC1023" i="1"/>
  <c r="BA1024" i="1"/>
  <c r="BC1024" i="1"/>
  <c r="BC1025" i="1"/>
  <c r="BA1025" i="1"/>
  <c r="BA1026" i="1"/>
  <c r="BC1026" i="1"/>
  <c r="BA1027" i="1"/>
  <c r="BC1027" i="1"/>
  <c r="BA1028" i="1"/>
  <c r="BC1028" i="1"/>
  <c r="BC1029" i="1"/>
  <c r="BA1029" i="1"/>
  <c r="BA1030" i="1"/>
  <c r="BC1030" i="1"/>
  <c r="BC1031" i="1"/>
  <c r="BA1031" i="1"/>
  <c r="BA1032" i="1"/>
  <c r="BC1032" i="1"/>
  <c r="BA1033" i="1"/>
  <c r="BC1033" i="1"/>
  <c r="BC1034" i="1"/>
  <c r="BA1034" i="1"/>
  <c r="BC1035" i="1"/>
  <c r="BA1035" i="1"/>
  <c r="BC1036" i="1"/>
  <c r="BA1036" i="1"/>
  <c r="BA1037" i="1"/>
  <c r="BC1037" i="1"/>
  <c r="BC1038" i="1"/>
  <c r="BA1038" i="1"/>
  <c r="BC1039" i="1"/>
  <c r="BA1039" i="1"/>
  <c r="BC1040" i="1"/>
  <c r="BA1040" i="1"/>
  <c r="BC1041" i="1"/>
  <c r="BA1041" i="1"/>
  <c r="BC1042" i="1"/>
  <c r="BA1042" i="1"/>
  <c r="BC1043" i="1"/>
  <c r="BA1043" i="1"/>
  <c r="BA1044" i="1"/>
  <c r="BC1044" i="1"/>
  <c r="BA1045" i="1"/>
  <c r="BC1045" i="1"/>
  <c r="BA1046" i="1"/>
  <c r="BC1046" i="1"/>
  <c r="BA1047" i="1"/>
  <c r="BC1047" i="1"/>
  <c r="BC1048" i="1"/>
  <c r="BA1048" i="1"/>
  <c r="BA1049" i="1"/>
  <c r="BC1049" i="1"/>
  <c r="BC1050" i="1"/>
  <c r="BA1050" i="1"/>
  <c r="BC1051" i="1"/>
  <c r="BA1051" i="1"/>
  <c r="BC1052" i="1"/>
  <c r="BA1052" i="1"/>
  <c r="BA1053" i="1"/>
  <c r="BC1053" i="1"/>
  <c r="BA1054" i="1"/>
  <c r="BC1054" i="1"/>
  <c r="BA1055" i="1"/>
  <c r="BC1055" i="1"/>
  <c r="BC1056" i="1"/>
  <c r="BA1056" i="1"/>
  <c r="BA1057" i="1"/>
  <c r="BC1057" i="1"/>
  <c r="BC1058" i="1"/>
  <c r="BA1058" i="1"/>
  <c r="BC1059" i="1"/>
  <c r="BA1059" i="1"/>
  <c r="BC1060" i="1"/>
  <c r="BA1060" i="1"/>
  <c r="BC1061" i="1"/>
  <c r="BA1061" i="1"/>
  <c r="BA1062" i="1"/>
  <c r="BC1062" i="1"/>
  <c r="BA1063" i="1"/>
  <c r="BC1063" i="1"/>
  <c r="BA1064" i="1"/>
  <c r="BC1064" i="1"/>
  <c r="BA1065" i="1"/>
  <c r="BC1065" i="1"/>
  <c r="BA1066" i="1"/>
  <c r="BC1066" i="1"/>
  <c r="BA1067" i="1"/>
  <c r="BC1067" i="1"/>
  <c r="BC1068" i="1"/>
  <c r="BA1068" i="1"/>
  <c r="BA1069" i="1"/>
  <c r="BC1069" i="1"/>
  <c r="BA1070" i="1"/>
  <c r="BC1070" i="1"/>
  <c r="BC1071" i="1"/>
  <c r="BA1071" i="1"/>
  <c r="BA1072" i="1"/>
  <c r="BC1072" i="1"/>
  <c r="BA1073" i="1"/>
  <c r="BC1073" i="1"/>
  <c r="BA1074" i="1"/>
  <c r="BC1074" i="1"/>
  <c r="BC1075" i="1"/>
  <c r="BA1075" i="1"/>
  <c r="BA1076" i="1"/>
  <c r="BC1076" i="1"/>
  <c r="BA1077" i="1"/>
  <c r="BC1077" i="1"/>
  <c r="BC1078" i="1"/>
  <c r="BA1078" i="1"/>
  <c r="BA1079" i="1"/>
  <c r="BC1079" i="1"/>
  <c r="BC1080" i="1"/>
  <c r="BA1080" i="1"/>
  <c r="BA1081" i="1"/>
  <c r="BC1081" i="1"/>
  <c r="BC1082" i="1"/>
  <c r="BA1082" i="1"/>
  <c r="BA1083" i="1"/>
  <c r="BC1083" i="1"/>
  <c r="BC1084" i="1"/>
  <c r="BA1084" i="1"/>
  <c r="BC1085" i="1"/>
  <c r="BA1085" i="1"/>
  <c r="BA1086" i="1"/>
  <c r="BC1086" i="1"/>
  <c r="BA1087" i="1"/>
  <c r="BC1087" i="1"/>
  <c r="BC1088" i="1"/>
  <c r="BA1088" i="1"/>
  <c r="BA1089" i="1"/>
  <c r="BC1089" i="1"/>
  <c r="BC1090" i="1"/>
  <c r="BA1090" i="1"/>
  <c r="BA1091" i="1"/>
  <c r="BC1091" i="1"/>
  <c r="BA1092" i="1"/>
  <c r="BC1092" i="1"/>
  <c r="BA1093" i="1"/>
  <c r="BC1093" i="1"/>
  <c r="BA1094" i="1"/>
  <c r="BC1094" i="1"/>
  <c r="BA1095" i="1"/>
  <c r="BC1095" i="1"/>
  <c r="BA1096" i="1"/>
  <c r="BC1096" i="1"/>
  <c r="BA1097" i="1"/>
  <c r="BC1097" i="1"/>
  <c r="BA1098" i="1"/>
  <c r="BC1098" i="1"/>
  <c r="G3706" i="2"/>
  <c r="Y3" i="1"/>
  <c r="X3" i="1"/>
  <c r="W3" i="1"/>
  <c r="AL3" i="1"/>
  <c r="AM3" i="1"/>
  <c r="AN3" i="1"/>
  <c r="W4" i="1"/>
  <c r="X4" i="1"/>
  <c r="Y4" i="1"/>
  <c r="AL4" i="1"/>
  <c r="AN4" i="1"/>
  <c r="AM4" i="1"/>
  <c r="W5" i="1"/>
  <c r="X5" i="1"/>
  <c r="Y5" i="1"/>
  <c r="AM5" i="1"/>
  <c r="AN5" i="1"/>
  <c r="AL5" i="1"/>
  <c r="X6" i="1"/>
  <c r="Y6" i="1"/>
  <c r="W6" i="1"/>
  <c r="AL6" i="1"/>
  <c r="AN6" i="1"/>
  <c r="AM6" i="1"/>
  <c r="W7" i="1"/>
  <c r="X7" i="1"/>
  <c r="Y7" i="1"/>
  <c r="AL7" i="1"/>
  <c r="AM7" i="1"/>
  <c r="AN7" i="1"/>
  <c r="X8" i="1"/>
  <c r="Y8" i="1"/>
  <c r="W8" i="1"/>
  <c r="AL8" i="1"/>
  <c r="AM8" i="1"/>
  <c r="AN8" i="1"/>
  <c r="W9" i="1"/>
  <c r="Y9" i="1"/>
  <c r="X9" i="1"/>
  <c r="AM9" i="1"/>
  <c r="AN9" i="1"/>
  <c r="AL9" i="1"/>
  <c r="X10" i="1"/>
  <c r="Y10" i="1"/>
  <c r="W10" i="1"/>
  <c r="AM10" i="1"/>
  <c r="AL10" i="1"/>
  <c r="AN10" i="1"/>
  <c r="W11" i="1"/>
  <c r="X11" i="1"/>
  <c r="Y11" i="1"/>
  <c r="AN11" i="1"/>
  <c r="AM11" i="1"/>
  <c r="AL11" i="1"/>
  <c r="W12" i="1"/>
  <c r="X12" i="1"/>
  <c r="Y12" i="1"/>
  <c r="AN12" i="1"/>
  <c r="AL12" i="1"/>
  <c r="AM12" i="1"/>
  <c r="Y13" i="1"/>
  <c r="X13" i="1"/>
  <c r="W13" i="1"/>
  <c r="AL13" i="1"/>
  <c r="AN13" i="1"/>
  <c r="AM13" i="1"/>
  <c r="Y14" i="1"/>
  <c r="W14" i="1"/>
  <c r="X14" i="1"/>
  <c r="AM14" i="1"/>
  <c r="AN14" i="1"/>
  <c r="AL14" i="1"/>
  <c r="X15" i="1"/>
  <c r="Y15" i="1"/>
  <c r="W15" i="1"/>
  <c r="AN15" i="1"/>
  <c r="AL15" i="1"/>
  <c r="AM15" i="1"/>
  <c r="W16" i="1"/>
  <c r="X16" i="1"/>
  <c r="Y16" i="1"/>
  <c r="AN16" i="1"/>
  <c r="AL16" i="1"/>
  <c r="AM16" i="1"/>
  <c r="X17" i="1"/>
  <c r="Y17" i="1"/>
  <c r="W17" i="1"/>
  <c r="AN17" i="1"/>
  <c r="AM17" i="1"/>
  <c r="AL17" i="1"/>
  <c r="X18" i="1"/>
  <c r="W18" i="1"/>
  <c r="Y18" i="1"/>
  <c r="AL18" i="1"/>
  <c r="AM18" i="1"/>
  <c r="AN18" i="1"/>
  <c r="W19" i="1"/>
  <c r="X19" i="1"/>
  <c r="Y19" i="1"/>
  <c r="AM19" i="1"/>
  <c r="AL19" i="1"/>
  <c r="AN19" i="1"/>
  <c r="X20" i="1"/>
  <c r="Y20" i="1"/>
  <c r="W20" i="1"/>
  <c r="AN20" i="1"/>
  <c r="AL20" i="1"/>
  <c r="AM20" i="1"/>
  <c r="X21" i="1"/>
  <c r="Y21" i="1"/>
  <c r="W21" i="1"/>
  <c r="AN21" i="1"/>
  <c r="AL21" i="1"/>
  <c r="AM21" i="1"/>
  <c r="W22" i="1"/>
  <c r="Y22" i="1"/>
  <c r="X22" i="1"/>
  <c r="AN22" i="1"/>
  <c r="AL22" i="1"/>
  <c r="AM22" i="1"/>
  <c r="X23" i="1"/>
  <c r="W23" i="1"/>
  <c r="Y23" i="1"/>
  <c r="AL23" i="1"/>
  <c r="AN23" i="1"/>
  <c r="AM23" i="1"/>
  <c r="W24" i="1"/>
  <c r="X24" i="1"/>
  <c r="Y24" i="1"/>
  <c r="AN24" i="1"/>
  <c r="AM24" i="1"/>
  <c r="AL24" i="1"/>
  <c r="X25" i="1"/>
  <c r="Y25" i="1"/>
  <c r="W25" i="1"/>
  <c r="AN25" i="1"/>
  <c r="AM25" i="1"/>
  <c r="AL25" i="1"/>
  <c r="Y26" i="1"/>
  <c r="X26" i="1"/>
  <c r="W26" i="1"/>
  <c r="AL26" i="1"/>
  <c r="AN26" i="1"/>
  <c r="AM26" i="1"/>
  <c r="X27" i="1"/>
  <c r="W27" i="1"/>
  <c r="Y27" i="1"/>
  <c r="AM27" i="1"/>
  <c r="AN27" i="1"/>
  <c r="AL27" i="1"/>
  <c r="X28" i="1"/>
  <c r="W28" i="1"/>
  <c r="Y28" i="1"/>
  <c r="AN28" i="1"/>
  <c r="AL28" i="1"/>
  <c r="AM28" i="1"/>
  <c r="Y29" i="1"/>
  <c r="W29" i="1"/>
  <c r="X29" i="1"/>
  <c r="AL29" i="1"/>
  <c r="AM29" i="1"/>
  <c r="AN29" i="1"/>
  <c r="X30" i="1"/>
  <c r="W30" i="1"/>
  <c r="Y30" i="1"/>
  <c r="AN30" i="1"/>
  <c r="AM30" i="1"/>
  <c r="AL30" i="1"/>
  <c r="Y31" i="1"/>
  <c r="W31" i="1"/>
  <c r="X31" i="1"/>
  <c r="AN31" i="1"/>
  <c r="AL31" i="1"/>
  <c r="AM31" i="1"/>
  <c r="X32" i="1"/>
  <c r="Y32" i="1"/>
  <c r="W32" i="1"/>
  <c r="AM32" i="1"/>
  <c r="AL32" i="1"/>
  <c r="AN32" i="1"/>
  <c r="X33" i="1"/>
  <c r="Y33" i="1"/>
  <c r="W33" i="1"/>
  <c r="AM33" i="1"/>
  <c r="AN33" i="1"/>
  <c r="AL33" i="1"/>
  <c r="Y34" i="1"/>
  <c r="W34" i="1"/>
  <c r="X34" i="1"/>
  <c r="AN34" i="1"/>
  <c r="AL34" i="1"/>
  <c r="AM34" i="1"/>
  <c r="X35" i="1"/>
  <c r="Y35" i="1"/>
  <c r="W35" i="1"/>
  <c r="AM35" i="1"/>
  <c r="AL35" i="1"/>
  <c r="AN35" i="1"/>
  <c r="X36" i="1"/>
  <c r="Y36" i="1"/>
  <c r="W36" i="1"/>
  <c r="AL36" i="1"/>
  <c r="AN36" i="1"/>
  <c r="AM36" i="1"/>
  <c r="W37" i="1"/>
  <c r="Y37" i="1"/>
  <c r="X37" i="1"/>
  <c r="AN37" i="1"/>
  <c r="AL37" i="1"/>
  <c r="AM37" i="1"/>
  <c r="W38" i="1"/>
  <c r="Y38" i="1"/>
  <c r="X38" i="1"/>
  <c r="AL38" i="1"/>
  <c r="AN38" i="1"/>
  <c r="AM38" i="1"/>
  <c r="Y39" i="1"/>
  <c r="X39" i="1"/>
  <c r="W39" i="1"/>
  <c r="AL39" i="1"/>
  <c r="AN39" i="1"/>
  <c r="AM39" i="1"/>
  <c r="W40" i="1"/>
  <c r="Y40" i="1"/>
  <c r="X40" i="1"/>
  <c r="AL40" i="1"/>
  <c r="AN40" i="1"/>
  <c r="AM40" i="1"/>
  <c r="W41" i="1"/>
  <c r="X41" i="1"/>
  <c r="Y41" i="1"/>
  <c r="AL41" i="1"/>
  <c r="AM41" i="1"/>
  <c r="AN41" i="1"/>
  <c r="Y42" i="1"/>
  <c r="W42" i="1"/>
  <c r="X42" i="1"/>
  <c r="AM42" i="1"/>
  <c r="AL42" i="1"/>
  <c r="AN42" i="1"/>
  <c r="Y43" i="1"/>
  <c r="X43" i="1"/>
  <c r="W43" i="1"/>
  <c r="AM43" i="1"/>
  <c r="AN43" i="1"/>
  <c r="AL43" i="1"/>
  <c r="W44" i="1"/>
  <c r="X44" i="1"/>
  <c r="Y44" i="1"/>
  <c r="AN44" i="1"/>
  <c r="AM44" i="1"/>
  <c r="AL44" i="1"/>
  <c r="W45" i="1"/>
  <c r="Y45" i="1"/>
  <c r="X45" i="1"/>
  <c r="AL45" i="1"/>
  <c r="AN45" i="1"/>
  <c r="AM45" i="1"/>
  <c r="X46" i="1"/>
  <c r="Y46" i="1"/>
  <c r="W46" i="1"/>
  <c r="AM46" i="1"/>
  <c r="AN46" i="1"/>
  <c r="AL46" i="1"/>
  <c r="Y47" i="1"/>
  <c r="X47" i="1"/>
  <c r="W47" i="1"/>
  <c r="AM47" i="1"/>
  <c r="AN47" i="1"/>
  <c r="AL47" i="1"/>
  <c r="W48" i="1"/>
  <c r="Y48" i="1"/>
  <c r="X48" i="1"/>
  <c r="AL48" i="1"/>
  <c r="AN48" i="1"/>
  <c r="AM48" i="1"/>
  <c r="X49" i="1"/>
  <c r="W49" i="1"/>
  <c r="Y49" i="1"/>
  <c r="AL49" i="1"/>
  <c r="AN49" i="1"/>
  <c r="AM49" i="1"/>
  <c r="W50" i="1"/>
  <c r="X50" i="1"/>
  <c r="Y50" i="1"/>
  <c r="AN50" i="1"/>
  <c r="AM50" i="1"/>
  <c r="AL50" i="1"/>
  <c r="Y51" i="1"/>
  <c r="W51" i="1"/>
  <c r="X51" i="1"/>
  <c r="AL51" i="1"/>
  <c r="AM51" i="1"/>
  <c r="AN51" i="1"/>
  <c r="Y52" i="1"/>
  <c r="W52" i="1"/>
  <c r="X52" i="1"/>
  <c r="AL52" i="1"/>
  <c r="AM52" i="1"/>
  <c r="AN52" i="1"/>
  <c r="Y53" i="1"/>
  <c r="W53" i="1"/>
  <c r="X53" i="1"/>
  <c r="AN53" i="1"/>
  <c r="AL53" i="1"/>
  <c r="AM53" i="1"/>
  <c r="X54" i="1"/>
  <c r="Y54" i="1"/>
  <c r="W54" i="1"/>
  <c r="AN54" i="1"/>
  <c r="AL54" i="1"/>
  <c r="AM54" i="1"/>
  <c r="X55" i="1"/>
  <c r="Y55" i="1"/>
  <c r="W55" i="1"/>
  <c r="AL55" i="1"/>
  <c r="AM55" i="1"/>
  <c r="AN55" i="1"/>
  <c r="X56" i="1"/>
  <c r="Y56" i="1"/>
  <c r="W56" i="1"/>
  <c r="AM56" i="1"/>
  <c r="AL56" i="1"/>
  <c r="AN56" i="1"/>
  <c r="X57" i="1"/>
  <c r="Y57" i="1"/>
  <c r="W57" i="1"/>
  <c r="AN57" i="1"/>
  <c r="AL57" i="1"/>
  <c r="AM57" i="1"/>
  <c r="W58" i="1"/>
  <c r="Y58" i="1"/>
  <c r="X58" i="1"/>
  <c r="AL58" i="1"/>
  <c r="AM58" i="1"/>
  <c r="AN58" i="1"/>
  <c r="W59" i="1"/>
  <c r="Y59" i="1"/>
  <c r="X59" i="1"/>
  <c r="AN59" i="1"/>
  <c r="AL59" i="1"/>
  <c r="AM59" i="1"/>
  <c r="W60" i="1"/>
  <c r="X60" i="1"/>
  <c r="Y60" i="1"/>
  <c r="AM60" i="1"/>
  <c r="AN60" i="1"/>
  <c r="AL60" i="1"/>
  <c r="Y61" i="1"/>
  <c r="X61" i="1"/>
  <c r="W61" i="1"/>
  <c r="AM61" i="1"/>
  <c r="AL61" i="1"/>
  <c r="AN61" i="1"/>
  <c r="W62" i="1"/>
  <c r="Y62" i="1"/>
  <c r="X62" i="1"/>
  <c r="AM62" i="1"/>
  <c r="AL62" i="1"/>
  <c r="AN62" i="1"/>
  <c r="X63" i="1"/>
  <c r="Y63" i="1"/>
  <c r="W63" i="1"/>
  <c r="AN63" i="1"/>
  <c r="AM63" i="1"/>
  <c r="AL63" i="1"/>
  <c r="W64" i="1"/>
  <c r="Y64" i="1"/>
  <c r="X64" i="1"/>
  <c r="AL64" i="1"/>
  <c r="AN64" i="1"/>
  <c r="AM64" i="1"/>
  <c r="Y65" i="1"/>
  <c r="X65" i="1"/>
  <c r="W65" i="1"/>
  <c r="AN65" i="1"/>
  <c r="AM65" i="1"/>
  <c r="AL65" i="1"/>
  <c r="W66" i="1"/>
  <c r="Y66" i="1"/>
  <c r="X66" i="1"/>
  <c r="AM66" i="1"/>
  <c r="AL66" i="1"/>
  <c r="AN66" i="1"/>
  <c r="X67" i="1"/>
  <c r="W67" i="1"/>
  <c r="Y67" i="1"/>
  <c r="AM67" i="1"/>
  <c r="AL67" i="1"/>
  <c r="AN67" i="1"/>
  <c r="W68" i="1"/>
  <c r="X68" i="1"/>
  <c r="Y68" i="1"/>
  <c r="AL68" i="1"/>
  <c r="AN68" i="1"/>
  <c r="AM68" i="1"/>
  <c r="X69" i="1"/>
  <c r="W69" i="1"/>
  <c r="Y69" i="1"/>
  <c r="AL69" i="1"/>
  <c r="AM69" i="1"/>
  <c r="AN69" i="1"/>
  <c r="Y70" i="1"/>
  <c r="X70" i="1"/>
  <c r="W70" i="1"/>
  <c r="AL70" i="1"/>
  <c r="AN70" i="1"/>
  <c r="AM70" i="1"/>
  <c r="Y71" i="1"/>
  <c r="W71" i="1"/>
  <c r="X71" i="1"/>
  <c r="AN71" i="1"/>
  <c r="AM71" i="1"/>
  <c r="AL71" i="1"/>
  <c r="W72" i="1"/>
  <c r="X72" i="1"/>
  <c r="Y72" i="1"/>
  <c r="AL72" i="1"/>
  <c r="AN72" i="1"/>
  <c r="AM72" i="1"/>
  <c r="W73" i="1"/>
  <c r="X73" i="1"/>
  <c r="Y73" i="1"/>
  <c r="AN73" i="1"/>
  <c r="AL73" i="1"/>
  <c r="AM73" i="1"/>
  <c r="X74" i="1"/>
  <c r="Y74" i="1"/>
  <c r="W74" i="1"/>
  <c r="AL74" i="1"/>
  <c r="AN74" i="1"/>
  <c r="AM74" i="1"/>
  <c r="X75" i="1"/>
  <c r="W75" i="1"/>
  <c r="Y75" i="1"/>
  <c r="AM75" i="1"/>
  <c r="AL75" i="1"/>
  <c r="AN75" i="1"/>
  <c r="X76" i="1"/>
  <c r="Y76" i="1"/>
  <c r="W76" i="1"/>
  <c r="AM76" i="1"/>
  <c r="AN76" i="1"/>
  <c r="AL76" i="1"/>
  <c r="W77" i="1"/>
  <c r="Y77" i="1"/>
  <c r="X77" i="1"/>
  <c r="AL77" i="1"/>
  <c r="AN77" i="1"/>
  <c r="AM77" i="1"/>
  <c r="X78" i="1"/>
  <c r="Y78" i="1"/>
  <c r="W78" i="1"/>
  <c r="AL78" i="1"/>
  <c r="AM78" i="1"/>
  <c r="AN78" i="1"/>
  <c r="X79" i="1"/>
  <c r="W79" i="1"/>
  <c r="Y79" i="1"/>
  <c r="AN79" i="1"/>
  <c r="AL79" i="1"/>
  <c r="AM79" i="1"/>
  <c r="Y80" i="1"/>
  <c r="X80" i="1"/>
  <c r="W80" i="1"/>
  <c r="AM80" i="1"/>
  <c r="AN80" i="1"/>
  <c r="AL80" i="1"/>
  <c r="W81" i="1"/>
  <c r="Y81" i="1"/>
  <c r="X81" i="1"/>
  <c r="AM81" i="1"/>
  <c r="AN81" i="1"/>
  <c r="AL81" i="1"/>
  <c r="Y82" i="1"/>
  <c r="W82" i="1"/>
  <c r="X82" i="1"/>
  <c r="AM82" i="1"/>
  <c r="AL82" i="1"/>
  <c r="AN82" i="1"/>
  <c r="Y83" i="1"/>
  <c r="W83" i="1"/>
  <c r="X83" i="1"/>
  <c r="AL83" i="1"/>
  <c r="AN83" i="1"/>
  <c r="AM83" i="1"/>
  <c r="W84" i="1"/>
  <c r="X84" i="1"/>
  <c r="Y84" i="1"/>
  <c r="AL84" i="1"/>
  <c r="AN84" i="1"/>
  <c r="AM84" i="1"/>
  <c r="X85" i="1"/>
  <c r="W85" i="1"/>
  <c r="Y85" i="1"/>
  <c r="AL85" i="1"/>
  <c r="AM85" i="1"/>
  <c r="AN85" i="1"/>
  <c r="Y86" i="1"/>
  <c r="W86" i="1"/>
  <c r="X86" i="1"/>
  <c r="AM86" i="1"/>
  <c r="AN86" i="1"/>
  <c r="AL86" i="1"/>
  <c r="X87" i="1"/>
  <c r="W87" i="1"/>
  <c r="Y87" i="1"/>
  <c r="AM87" i="1"/>
  <c r="AN87" i="1"/>
  <c r="AL87" i="1"/>
  <c r="W88" i="1"/>
  <c r="X88" i="1"/>
  <c r="Y88" i="1"/>
  <c r="AM88" i="1"/>
  <c r="AN88" i="1"/>
  <c r="AL88" i="1"/>
  <c r="X89" i="1"/>
  <c r="W89" i="1"/>
  <c r="Y89" i="1"/>
  <c r="AM89" i="1"/>
  <c r="AN89" i="1"/>
  <c r="AL89" i="1"/>
  <c r="X90" i="1"/>
  <c r="Y90" i="1"/>
  <c r="W90" i="1"/>
  <c r="AN90" i="1"/>
  <c r="AM90" i="1"/>
  <c r="AL90" i="1"/>
  <c r="W91" i="1"/>
  <c r="X91" i="1"/>
  <c r="Y91" i="1"/>
  <c r="AL91" i="1"/>
  <c r="AN91" i="1"/>
  <c r="AM91" i="1"/>
  <c r="X92" i="1"/>
  <c r="Y92" i="1"/>
  <c r="W92" i="1"/>
  <c r="AM92" i="1"/>
  <c r="AN92" i="1"/>
  <c r="AL92" i="1"/>
  <c r="Y93" i="1"/>
  <c r="W93" i="1"/>
  <c r="X93" i="1"/>
  <c r="AN93" i="1"/>
  <c r="AL93" i="1"/>
  <c r="AM93" i="1"/>
  <c r="X94" i="1"/>
  <c r="Y94" i="1"/>
  <c r="W94" i="1"/>
  <c r="AN94" i="1"/>
  <c r="AM94" i="1"/>
  <c r="AL94" i="1"/>
  <c r="X95" i="1"/>
  <c r="W95" i="1"/>
  <c r="Y95" i="1"/>
  <c r="AM95" i="1"/>
  <c r="AN95" i="1"/>
  <c r="AL95" i="1"/>
  <c r="X96" i="1"/>
  <c r="Y96" i="1"/>
  <c r="W96" i="1"/>
  <c r="AM96" i="1"/>
  <c r="AN96" i="1"/>
  <c r="AL96" i="1"/>
  <c r="W97" i="1"/>
  <c r="X97" i="1"/>
  <c r="Y97" i="1"/>
  <c r="AN97" i="1"/>
  <c r="AM97" i="1"/>
  <c r="AL97" i="1"/>
  <c r="X98" i="1"/>
  <c r="Y98" i="1"/>
  <c r="W98" i="1"/>
  <c r="AN98" i="1"/>
  <c r="AL98" i="1"/>
  <c r="AM98" i="1"/>
  <c r="W99" i="1"/>
  <c r="Y99" i="1"/>
  <c r="X99" i="1"/>
  <c r="AM99" i="1"/>
  <c r="AN99" i="1"/>
  <c r="AL99" i="1"/>
  <c r="X100" i="1"/>
  <c r="W100" i="1"/>
  <c r="Y100" i="1"/>
  <c r="AM100" i="1"/>
  <c r="AL100" i="1"/>
  <c r="AN100" i="1"/>
  <c r="Y101" i="1"/>
  <c r="W101" i="1"/>
  <c r="X101" i="1"/>
  <c r="AL101" i="1"/>
  <c r="AN101" i="1"/>
  <c r="AM101" i="1"/>
  <c r="Y102" i="1"/>
  <c r="X102" i="1"/>
  <c r="W102" i="1"/>
  <c r="AL102" i="1"/>
  <c r="AN102" i="1"/>
  <c r="AM102" i="1"/>
  <c r="Y103" i="1"/>
  <c r="W103" i="1"/>
  <c r="X103" i="1"/>
  <c r="AL103" i="1"/>
  <c r="AN103" i="1"/>
  <c r="AM103" i="1"/>
  <c r="X104" i="1"/>
  <c r="Y104" i="1"/>
  <c r="W104" i="1"/>
  <c r="AM104" i="1"/>
  <c r="AN104" i="1"/>
  <c r="AL104" i="1"/>
  <c r="Y105" i="1"/>
  <c r="W105" i="1"/>
  <c r="X105" i="1"/>
  <c r="AL105" i="1"/>
  <c r="AN105" i="1"/>
  <c r="AM105" i="1"/>
  <c r="W106" i="1"/>
  <c r="Y106" i="1"/>
  <c r="X106" i="1"/>
  <c r="AL106" i="1"/>
  <c r="AM106" i="1"/>
  <c r="AN106" i="1"/>
  <c r="W107" i="1"/>
  <c r="Y107" i="1"/>
  <c r="X107" i="1"/>
  <c r="AM107" i="1"/>
  <c r="AN107" i="1"/>
  <c r="AL107" i="1"/>
  <c r="Y108" i="1"/>
  <c r="W108" i="1"/>
  <c r="X108" i="1"/>
  <c r="AL108" i="1"/>
  <c r="AM108" i="1"/>
  <c r="AN108" i="1"/>
  <c r="W109" i="1"/>
  <c r="X109" i="1"/>
  <c r="Y109" i="1"/>
  <c r="AM109" i="1"/>
  <c r="AN109" i="1"/>
  <c r="AL109" i="1"/>
  <c r="X110" i="1"/>
  <c r="W110" i="1"/>
  <c r="Y110" i="1"/>
  <c r="AN110" i="1"/>
  <c r="AM110" i="1"/>
  <c r="AL110" i="1"/>
  <c r="W111" i="1"/>
  <c r="X111" i="1"/>
  <c r="Y111" i="1"/>
  <c r="AM111" i="1"/>
  <c r="AN111" i="1"/>
  <c r="AL111" i="1"/>
  <c r="Y112" i="1"/>
  <c r="W112" i="1"/>
  <c r="X112" i="1"/>
  <c r="AM112" i="1"/>
  <c r="AN112" i="1"/>
  <c r="AL112" i="1"/>
  <c r="W113" i="1"/>
  <c r="X113" i="1"/>
  <c r="Y113" i="1"/>
  <c r="AM113" i="1"/>
  <c r="AL113" i="1"/>
  <c r="AN113" i="1"/>
  <c r="X114" i="1"/>
  <c r="W114" i="1"/>
  <c r="Y114" i="1"/>
  <c r="AM114" i="1"/>
  <c r="AN114" i="1"/>
  <c r="AL114" i="1"/>
  <c r="X115" i="1"/>
  <c r="Y115" i="1"/>
  <c r="W115" i="1"/>
  <c r="AL115" i="1"/>
  <c r="AM115" i="1"/>
  <c r="AN115" i="1"/>
  <c r="Y116" i="1"/>
  <c r="X116" i="1"/>
  <c r="W116" i="1"/>
  <c r="AN116" i="1"/>
  <c r="AM116" i="1"/>
  <c r="AL116" i="1"/>
  <c r="X117" i="1"/>
  <c r="W117" i="1"/>
  <c r="Y117" i="1"/>
  <c r="AN117" i="1"/>
  <c r="AM117" i="1"/>
  <c r="AL117" i="1"/>
  <c r="Y118" i="1"/>
  <c r="W118" i="1"/>
  <c r="X118" i="1"/>
  <c r="AM118" i="1"/>
  <c r="AN118" i="1"/>
  <c r="AL118" i="1"/>
  <c r="Y119" i="1"/>
  <c r="X119" i="1"/>
  <c r="W119" i="1"/>
  <c r="AN119" i="1"/>
  <c r="AL119" i="1"/>
  <c r="AM119" i="1"/>
  <c r="Y120" i="1"/>
  <c r="W120" i="1"/>
  <c r="X120" i="1"/>
  <c r="AN120" i="1"/>
  <c r="AL120" i="1"/>
  <c r="AM120" i="1"/>
  <c r="Y121" i="1"/>
  <c r="W121" i="1"/>
  <c r="X121" i="1"/>
  <c r="AL121" i="1"/>
  <c r="AN121" i="1"/>
  <c r="AM121" i="1"/>
  <c r="Y122" i="1"/>
  <c r="X122" i="1"/>
  <c r="W122" i="1"/>
  <c r="AN122" i="1"/>
  <c r="AM122" i="1"/>
  <c r="AL122" i="1"/>
  <c r="W123" i="1"/>
  <c r="Y123" i="1"/>
  <c r="X123" i="1"/>
  <c r="AM123" i="1"/>
  <c r="AN123" i="1"/>
  <c r="AL123" i="1"/>
  <c r="Y124" i="1"/>
  <c r="X124" i="1"/>
  <c r="W124" i="1"/>
  <c r="AN124" i="1"/>
  <c r="AL124" i="1"/>
  <c r="AM124" i="1"/>
  <c r="X125" i="1"/>
  <c r="Y125" i="1"/>
  <c r="W125" i="1"/>
  <c r="AM125" i="1"/>
  <c r="AN125" i="1"/>
  <c r="AL125" i="1"/>
  <c r="W126" i="1"/>
  <c r="Y126" i="1"/>
  <c r="X126" i="1"/>
  <c r="AM126" i="1"/>
  <c r="AN126" i="1"/>
  <c r="AL126" i="1"/>
  <c r="X127" i="1"/>
  <c r="Y127" i="1"/>
  <c r="W127" i="1"/>
  <c r="AM127" i="1"/>
  <c r="AN127" i="1"/>
  <c r="AL127" i="1"/>
  <c r="Y128" i="1"/>
  <c r="W128" i="1"/>
  <c r="X128" i="1"/>
  <c r="AM128" i="1"/>
  <c r="AL128" i="1"/>
  <c r="AN128" i="1"/>
  <c r="Y129" i="1"/>
  <c r="W129" i="1"/>
  <c r="X129" i="1"/>
  <c r="AN129" i="1"/>
  <c r="AM129" i="1"/>
  <c r="AL129" i="1"/>
  <c r="W130" i="1"/>
  <c r="X130" i="1"/>
  <c r="Y130" i="1"/>
  <c r="AL130" i="1"/>
  <c r="AM130" i="1"/>
  <c r="AN130" i="1"/>
  <c r="X131" i="1"/>
  <c r="Y131" i="1"/>
  <c r="W131" i="1"/>
  <c r="AL131" i="1"/>
  <c r="AN131" i="1"/>
  <c r="AM131" i="1"/>
  <c r="X132" i="1"/>
  <c r="Y132" i="1"/>
  <c r="W132" i="1"/>
  <c r="AN132" i="1"/>
  <c r="AL132" i="1"/>
  <c r="AM132" i="1"/>
  <c r="Y133" i="1"/>
  <c r="W133" i="1"/>
  <c r="X133" i="1"/>
  <c r="AL133" i="1"/>
  <c r="AN133" i="1"/>
  <c r="AM133" i="1"/>
  <c r="X134" i="1"/>
  <c r="Y134" i="1"/>
  <c r="W134" i="1"/>
  <c r="AM134" i="1"/>
  <c r="AL134" i="1"/>
  <c r="AN134" i="1"/>
  <c r="W135" i="1"/>
  <c r="Y135" i="1"/>
  <c r="X135" i="1"/>
  <c r="AM135" i="1"/>
  <c r="AN135" i="1"/>
  <c r="AL135" i="1"/>
  <c r="W136" i="1"/>
  <c r="Y136" i="1"/>
  <c r="X136" i="1"/>
  <c r="AM136" i="1"/>
  <c r="AN136" i="1"/>
  <c r="AL136" i="1"/>
  <c r="X137" i="1"/>
  <c r="Y137" i="1"/>
  <c r="W137" i="1"/>
  <c r="AN137" i="1"/>
  <c r="AM137" i="1"/>
  <c r="AL137" i="1"/>
  <c r="X138" i="1"/>
  <c r="W138" i="1"/>
  <c r="Y138" i="1"/>
  <c r="AM138" i="1"/>
  <c r="AL138" i="1"/>
  <c r="AN138" i="1"/>
  <c r="W139" i="1"/>
  <c r="X139" i="1"/>
  <c r="Y139" i="1"/>
  <c r="AL139" i="1"/>
  <c r="AN139" i="1"/>
  <c r="AM139" i="1"/>
  <c r="Y140" i="1"/>
  <c r="W140" i="1"/>
  <c r="X140" i="1"/>
  <c r="AM140" i="1"/>
  <c r="AN140" i="1"/>
  <c r="AL140" i="1"/>
  <c r="Y141" i="1"/>
  <c r="X141" i="1"/>
  <c r="W141" i="1"/>
  <c r="AL141" i="1"/>
  <c r="AN141" i="1"/>
  <c r="AM141" i="1"/>
  <c r="W142" i="1"/>
  <c r="X142" i="1"/>
  <c r="Y142" i="1"/>
  <c r="AL142" i="1"/>
  <c r="AN142" i="1"/>
  <c r="AM142" i="1"/>
  <c r="X143" i="1"/>
  <c r="W143" i="1"/>
  <c r="Y143" i="1"/>
  <c r="AN143" i="1"/>
  <c r="AL143" i="1"/>
  <c r="AM143" i="1"/>
  <c r="Y144" i="1"/>
  <c r="W144" i="1"/>
  <c r="X144" i="1"/>
  <c r="AN144" i="1"/>
  <c r="AL144" i="1"/>
  <c r="AM144" i="1"/>
  <c r="W145" i="1"/>
  <c r="X145" i="1"/>
  <c r="Y145" i="1"/>
  <c r="AN145" i="1"/>
  <c r="AL145" i="1"/>
  <c r="AM145" i="1"/>
  <c r="W146" i="1"/>
  <c r="Y146" i="1"/>
  <c r="X146" i="1"/>
  <c r="AM146" i="1"/>
  <c r="AL146" i="1"/>
  <c r="AN146" i="1"/>
  <c r="W147" i="1"/>
  <c r="Y147" i="1"/>
  <c r="X147" i="1"/>
  <c r="AN147" i="1"/>
  <c r="AM147" i="1"/>
  <c r="AL147" i="1"/>
  <c r="X148" i="1"/>
  <c r="Y148" i="1"/>
  <c r="W148" i="1"/>
  <c r="AL148" i="1"/>
  <c r="AM148" i="1"/>
  <c r="AN148" i="1"/>
  <c r="Y149" i="1"/>
  <c r="W149" i="1"/>
  <c r="X149" i="1"/>
  <c r="AN149" i="1"/>
  <c r="AL149" i="1"/>
  <c r="AM149" i="1"/>
  <c r="W150" i="1"/>
  <c r="X150" i="1"/>
  <c r="Y150" i="1"/>
  <c r="AL150" i="1"/>
  <c r="AN150" i="1"/>
  <c r="AM150" i="1"/>
  <c r="Y151" i="1"/>
  <c r="W151" i="1"/>
  <c r="X151" i="1"/>
  <c r="AN151" i="1"/>
  <c r="AM151" i="1"/>
  <c r="AL151" i="1"/>
  <c r="Y152" i="1"/>
  <c r="X152" i="1"/>
  <c r="W152" i="1"/>
  <c r="AL152" i="1"/>
  <c r="AM152" i="1"/>
  <c r="AN152" i="1"/>
  <c r="Y153" i="1"/>
  <c r="X153" i="1"/>
  <c r="W153" i="1"/>
  <c r="AM153" i="1"/>
  <c r="AL153" i="1"/>
  <c r="AN153" i="1"/>
  <c r="Y154" i="1"/>
  <c r="W154" i="1"/>
  <c r="X154" i="1"/>
  <c r="AM154" i="1"/>
  <c r="AL154" i="1"/>
  <c r="AN154" i="1"/>
  <c r="W155" i="1"/>
  <c r="Y155" i="1"/>
  <c r="X155" i="1"/>
  <c r="AL155" i="1"/>
  <c r="AN155" i="1"/>
  <c r="AM155" i="1"/>
  <c r="X156" i="1"/>
  <c r="W156" i="1"/>
  <c r="Y156" i="1"/>
  <c r="AN156" i="1"/>
  <c r="AM156" i="1"/>
  <c r="AL156" i="1"/>
  <c r="X157" i="1"/>
  <c r="Y157" i="1"/>
  <c r="W157" i="1"/>
  <c r="AM157" i="1"/>
  <c r="AN157" i="1"/>
  <c r="AL157" i="1"/>
  <c r="Y158" i="1"/>
  <c r="X158" i="1"/>
  <c r="W158" i="1"/>
  <c r="AL158" i="1"/>
  <c r="AM158" i="1"/>
  <c r="AN158" i="1"/>
  <c r="X159" i="1"/>
  <c r="W159" i="1"/>
  <c r="Y159" i="1"/>
  <c r="AM159" i="1"/>
  <c r="AN159" i="1"/>
  <c r="AL159" i="1"/>
  <c r="Y160" i="1"/>
  <c r="X160" i="1"/>
  <c r="W160" i="1"/>
  <c r="AN160" i="1"/>
  <c r="AL160" i="1"/>
  <c r="AM160" i="1"/>
  <c r="W161" i="1"/>
  <c r="X161" i="1"/>
  <c r="Y161" i="1"/>
  <c r="AM161" i="1"/>
  <c r="AN161" i="1"/>
  <c r="AL161" i="1"/>
  <c r="Y162" i="1"/>
  <c r="W162" i="1"/>
  <c r="X162" i="1"/>
  <c r="AM162" i="1"/>
  <c r="AN162" i="1"/>
  <c r="AL162" i="1"/>
  <c r="Y163" i="1"/>
  <c r="W163" i="1"/>
  <c r="X163" i="1"/>
  <c r="AN163" i="1"/>
  <c r="AM163" i="1"/>
  <c r="AL163" i="1"/>
  <c r="X164" i="1"/>
  <c r="W164" i="1"/>
  <c r="Y164" i="1"/>
  <c r="AL164" i="1"/>
  <c r="AN164" i="1"/>
  <c r="AM164" i="1"/>
  <c r="W165" i="1"/>
  <c r="Y165" i="1"/>
  <c r="X165" i="1"/>
  <c r="AM165" i="1"/>
  <c r="AN165" i="1"/>
  <c r="AL165" i="1"/>
  <c r="Y166" i="1"/>
  <c r="X166" i="1"/>
  <c r="W166" i="1"/>
  <c r="AM166" i="1"/>
  <c r="AL166" i="1"/>
  <c r="AN166" i="1"/>
  <c r="X167" i="1"/>
  <c r="W167" i="1"/>
  <c r="Y167" i="1"/>
  <c r="AM167" i="1"/>
  <c r="AN167" i="1"/>
  <c r="AL167" i="1"/>
  <c r="W168" i="1"/>
  <c r="X168" i="1"/>
  <c r="Y168" i="1"/>
  <c r="AN168" i="1"/>
  <c r="AM168" i="1"/>
  <c r="AL168" i="1"/>
  <c r="W169" i="1"/>
  <c r="X169" i="1"/>
  <c r="Y169" i="1"/>
  <c r="AM169" i="1"/>
  <c r="AN169" i="1"/>
  <c r="AL169" i="1"/>
  <c r="X170" i="1"/>
  <c r="Y170" i="1"/>
  <c r="W170" i="1"/>
  <c r="AM170" i="1"/>
  <c r="AN170" i="1"/>
  <c r="AL170" i="1"/>
  <c r="Y171" i="1"/>
  <c r="X171" i="1"/>
  <c r="W171" i="1"/>
  <c r="AM171" i="1"/>
  <c r="AL171" i="1"/>
  <c r="AN171" i="1"/>
  <c r="W172" i="1"/>
  <c r="Y172" i="1"/>
  <c r="X172" i="1"/>
  <c r="AM172" i="1"/>
  <c r="AL172" i="1"/>
  <c r="AN172" i="1"/>
  <c r="X173" i="1"/>
  <c r="Y173" i="1"/>
  <c r="W173" i="1"/>
  <c r="AM173" i="1"/>
  <c r="AL173" i="1"/>
  <c r="AN173" i="1"/>
  <c r="Y174" i="1"/>
  <c r="X174" i="1"/>
  <c r="W174" i="1"/>
  <c r="AL174" i="1"/>
  <c r="AN174" i="1"/>
  <c r="AM174" i="1"/>
  <c r="W175" i="1"/>
  <c r="X175" i="1"/>
  <c r="Y175" i="1"/>
  <c r="AN175" i="1"/>
  <c r="AL175" i="1"/>
  <c r="AM175" i="1"/>
  <c r="W176" i="1"/>
  <c r="X176" i="1"/>
  <c r="Y176" i="1"/>
  <c r="AN176" i="1"/>
  <c r="AL176" i="1"/>
  <c r="AM176" i="1"/>
  <c r="W177" i="1"/>
  <c r="Y177" i="1"/>
  <c r="X177" i="1"/>
  <c r="AM177" i="1"/>
  <c r="AL177" i="1"/>
  <c r="AN177" i="1"/>
  <c r="X178" i="1"/>
  <c r="Y178" i="1"/>
  <c r="W178" i="1"/>
  <c r="AM178" i="1"/>
  <c r="AN178" i="1"/>
  <c r="AL178" i="1"/>
  <c r="X179" i="1"/>
  <c r="Y179" i="1"/>
  <c r="W179" i="1"/>
  <c r="AL179" i="1"/>
  <c r="AM179" i="1"/>
  <c r="AN179" i="1"/>
  <c r="X180" i="1"/>
  <c r="W180" i="1"/>
  <c r="Y180" i="1"/>
  <c r="AL180" i="1"/>
  <c r="AM180" i="1"/>
  <c r="AN180" i="1"/>
  <c r="W181" i="1"/>
  <c r="Y181" i="1"/>
  <c r="X181" i="1"/>
  <c r="AL181" i="1"/>
  <c r="AM181" i="1"/>
  <c r="AN181" i="1"/>
  <c r="W182" i="1"/>
  <c r="X182" i="1"/>
  <c r="Y182" i="1"/>
  <c r="AL182" i="1"/>
  <c r="AM182" i="1"/>
  <c r="AN182" i="1"/>
  <c r="Y183" i="1"/>
  <c r="W183" i="1"/>
  <c r="X183" i="1"/>
  <c r="AM183" i="1"/>
  <c r="AN183" i="1"/>
  <c r="AL183" i="1"/>
  <c r="Y184" i="1"/>
  <c r="X184" i="1"/>
  <c r="W184" i="1"/>
  <c r="AM184" i="1"/>
  <c r="AN184" i="1"/>
  <c r="AL184" i="1"/>
  <c r="W185" i="1"/>
  <c r="Y185" i="1"/>
  <c r="X185" i="1"/>
  <c r="AN185" i="1"/>
  <c r="AM185" i="1"/>
  <c r="AL185" i="1"/>
  <c r="Y186" i="1"/>
  <c r="X186" i="1"/>
  <c r="W186" i="1"/>
  <c r="AL186" i="1"/>
  <c r="AN186" i="1"/>
  <c r="AM186" i="1"/>
  <c r="W187" i="1"/>
  <c r="X187" i="1"/>
  <c r="Y187" i="1"/>
  <c r="AM187" i="1"/>
  <c r="AN187" i="1"/>
  <c r="AL187" i="1"/>
  <c r="X188" i="1"/>
  <c r="Y188" i="1"/>
  <c r="W188" i="1"/>
  <c r="AM188" i="1"/>
  <c r="AN188" i="1"/>
  <c r="AL188" i="1"/>
  <c r="Y189" i="1"/>
  <c r="W189" i="1"/>
  <c r="X189" i="1"/>
  <c r="AN189" i="1"/>
  <c r="AL189" i="1"/>
  <c r="AM189" i="1"/>
  <c r="W190" i="1"/>
  <c r="Y190" i="1"/>
  <c r="X190" i="1"/>
  <c r="AM190" i="1"/>
  <c r="AN190" i="1"/>
  <c r="AL190" i="1"/>
  <c r="Y191" i="1"/>
  <c r="X191" i="1"/>
  <c r="W191" i="1"/>
  <c r="AL191" i="1"/>
  <c r="AM191" i="1"/>
  <c r="AN191" i="1"/>
  <c r="W192" i="1"/>
  <c r="X192" i="1"/>
  <c r="Y192" i="1"/>
  <c r="AM192" i="1"/>
  <c r="AL192" i="1"/>
  <c r="AN192" i="1"/>
  <c r="Y193" i="1"/>
  <c r="X193" i="1"/>
  <c r="W193" i="1"/>
  <c r="AN193" i="1"/>
  <c r="AM193" i="1"/>
  <c r="AL193" i="1"/>
  <c r="X194" i="1"/>
  <c r="Y194" i="1"/>
  <c r="W194" i="1"/>
  <c r="AN194" i="1"/>
  <c r="AL194" i="1"/>
  <c r="AM194" i="1"/>
  <c r="W195" i="1"/>
  <c r="X195" i="1"/>
  <c r="Y195" i="1"/>
  <c r="AL195" i="1"/>
  <c r="AM195" i="1"/>
  <c r="AN195" i="1"/>
  <c r="Y196" i="1"/>
  <c r="W196" i="1"/>
  <c r="X196" i="1"/>
  <c r="AM196" i="1"/>
  <c r="AN196" i="1"/>
  <c r="AL196" i="1"/>
  <c r="Y197" i="1"/>
  <c r="X197" i="1"/>
  <c r="W197" i="1"/>
  <c r="AN197" i="1"/>
  <c r="AL197" i="1"/>
  <c r="AM197" i="1"/>
  <c r="X198" i="1"/>
  <c r="W198" i="1"/>
  <c r="Y198" i="1"/>
  <c r="AL198" i="1"/>
  <c r="AN198" i="1"/>
  <c r="AM198" i="1"/>
  <c r="Y199" i="1"/>
  <c r="X199" i="1"/>
  <c r="W199" i="1"/>
  <c r="AM199" i="1"/>
  <c r="AN199" i="1"/>
  <c r="AL199" i="1"/>
  <c r="W200" i="1"/>
  <c r="X200" i="1"/>
  <c r="Y200" i="1"/>
  <c r="AM200" i="1"/>
  <c r="AN200" i="1"/>
  <c r="AL200" i="1"/>
  <c r="W201" i="1"/>
  <c r="X201" i="1"/>
  <c r="Y201" i="1"/>
  <c r="AM201" i="1"/>
  <c r="AN201" i="1"/>
  <c r="AL201" i="1"/>
  <c r="W202" i="1"/>
  <c r="X202" i="1"/>
  <c r="Y202" i="1"/>
  <c r="AL202" i="1"/>
  <c r="AN202" i="1"/>
  <c r="AM202" i="1"/>
  <c r="W203" i="1"/>
  <c r="X203" i="1"/>
  <c r="Y203" i="1"/>
  <c r="AL203" i="1"/>
  <c r="AM203" i="1"/>
  <c r="AN203" i="1"/>
  <c r="X204" i="1"/>
  <c r="W204" i="1"/>
  <c r="Y204" i="1"/>
  <c r="AN204" i="1"/>
  <c r="AM204" i="1"/>
  <c r="AL204" i="1"/>
  <c r="Y205" i="1"/>
  <c r="X205" i="1"/>
  <c r="W205" i="1"/>
  <c r="AN205" i="1"/>
  <c r="AL205" i="1"/>
  <c r="AM205" i="1"/>
  <c r="W206" i="1"/>
  <c r="X206" i="1"/>
  <c r="Y206" i="1"/>
  <c r="AM206" i="1"/>
  <c r="AL206" i="1"/>
  <c r="AN206" i="1"/>
  <c r="W207" i="1"/>
  <c r="X207" i="1"/>
  <c r="Y207" i="1"/>
  <c r="AN207" i="1"/>
  <c r="AM207" i="1"/>
  <c r="AL207" i="1"/>
  <c r="W208" i="1"/>
  <c r="Y208" i="1"/>
  <c r="X208" i="1"/>
  <c r="AN208" i="1"/>
  <c r="AM208" i="1"/>
  <c r="AL208" i="1"/>
  <c r="W209" i="1"/>
  <c r="X209" i="1"/>
  <c r="Y209" i="1"/>
  <c r="AN209" i="1"/>
  <c r="AL209" i="1"/>
  <c r="AM209" i="1"/>
  <c r="Y210" i="1"/>
  <c r="X210" i="1"/>
  <c r="W210" i="1"/>
  <c r="AM210" i="1"/>
  <c r="AL210" i="1"/>
  <c r="AN210" i="1"/>
  <c r="Y211" i="1"/>
  <c r="X211" i="1"/>
  <c r="W211" i="1"/>
  <c r="AN211" i="1"/>
  <c r="AM211" i="1"/>
  <c r="AL211" i="1"/>
  <c r="W212" i="1"/>
  <c r="Y212" i="1"/>
  <c r="X212" i="1"/>
  <c r="AN212" i="1"/>
  <c r="AM212" i="1"/>
  <c r="AL212" i="1"/>
  <c r="W213" i="1"/>
  <c r="X213" i="1"/>
  <c r="Y213" i="1"/>
  <c r="AM213" i="1"/>
  <c r="AN213" i="1"/>
  <c r="AL213" i="1"/>
  <c r="X214" i="1"/>
  <c r="W214" i="1"/>
  <c r="Y214" i="1"/>
  <c r="AL214" i="1"/>
  <c r="AN214" i="1"/>
  <c r="AM214" i="1"/>
  <c r="W215" i="1"/>
  <c r="X215" i="1"/>
  <c r="Y215" i="1"/>
  <c r="AM215" i="1"/>
  <c r="AL215" i="1"/>
  <c r="AN215" i="1"/>
  <c r="X216" i="1"/>
  <c r="Y216" i="1"/>
  <c r="W216" i="1"/>
  <c r="AL216" i="1"/>
  <c r="AM216" i="1"/>
  <c r="AN216" i="1"/>
  <c r="X217" i="1"/>
  <c r="Y217" i="1"/>
  <c r="W217" i="1"/>
  <c r="AM217" i="1"/>
  <c r="AL217" i="1"/>
  <c r="AN217" i="1"/>
  <c r="Y218" i="1"/>
  <c r="W218" i="1"/>
  <c r="X218" i="1"/>
  <c r="AN218" i="1"/>
  <c r="AL218" i="1"/>
  <c r="AM218" i="1"/>
  <c r="W219" i="1"/>
  <c r="X219" i="1"/>
  <c r="Y219" i="1"/>
  <c r="AM219" i="1"/>
  <c r="AN219" i="1"/>
  <c r="AL219" i="1"/>
  <c r="W220" i="1"/>
  <c r="X220" i="1"/>
  <c r="Y220" i="1"/>
  <c r="AL220" i="1"/>
  <c r="AM220" i="1"/>
  <c r="AN220" i="1"/>
  <c r="X221" i="1"/>
  <c r="W221" i="1"/>
  <c r="Y221" i="1"/>
  <c r="AN221" i="1"/>
  <c r="AM221" i="1"/>
  <c r="AL221" i="1"/>
  <c r="Y222" i="1"/>
  <c r="X222" i="1"/>
  <c r="W222" i="1"/>
  <c r="AM222" i="1"/>
  <c r="AN222" i="1"/>
  <c r="AL222" i="1"/>
  <c r="Y223" i="1"/>
  <c r="W223" i="1"/>
  <c r="X223" i="1"/>
  <c r="AN223" i="1"/>
  <c r="AM223" i="1"/>
  <c r="AL223" i="1"/>
  <c r="Y224" i="1"/>
  <c r="X224" i="1"/>
  <c r="W224" i="1"/>
  <c r="AL224" i="1"/>
  <c r="AM224" i="1"/>
  <c r="AN224" i="1"/>
  <c r="X225" i="1"/>
  <c r="Y225" i="1"/>
  <c r="W225" i="1"/>
  <c r="AM225" i="1"/>
  <c r="AN225" i="1"/>
  <c r="AL225" i="1"/>
  <c r="X226" i="1"/>
  <c r="Y226" i="1"/>
  <c r="W226" i="1"/>
  <c r="AN226" i="1"/>
  <c r="AM226" i="1"/>
  <c r="AL226" i="1"/>
  <c r="X227" i="1"/>
  <c r="Y227" i="1"/>
  <c r="W227" i="1"/>
  <c r="AL227" i="1"/>
  <c r="AM227" i="1"/>
  <c r="AN227" i="1"/>
  <c r="X228" i="1"/>
  <c r="Y228" i="1"/>
  <c r="W228" i="1"/>
  <c r="AM228" i="1"/>
  <c r="AN228" i="1"/>
  <c r="AL228" i="1"/>
  <c r="W229" i="1"/>
  <c r="X229" i="1"/>
  <c r="Y229" i="1"/>
  <c r="AN229" i="1"/>
  <c r="AM229" i="1"/>
  <c r="AL229" i="1"/>
  <c r="W230" i="1"/>
  <c r="Y230" i="1"/>
  <c r="X230" i="1"/>
  <c r="AN230" i="1"/>
  <c r="AM230" i="1"/>
  <c r="AL230" i="1"/>
  <c r="Y231" i="1"/>
  <c r="W231" i="1"/>
  <c r="X231" i="1"/>
  <c r="AN231" i="1"/>
  <c r="AL231" i="1"/>
  <c r="AM231" i="1"/>
  <c r="X232" i="1"/>
  <c r="Y232" i="1"/>
  <c r="W232" i="1"/>
  <c r="AN232" i="1"/>
  <c r="AM232" i="1"/>
  <c r="AL232" i="1"/>
  <c r="Y233" i="1"/>
  <c r="W233" i="1"/>
  <c r="X233" i="1"/>
  <c r="AM233" i="1"/>
  <c r="AN233" i="1"/>
  <c r="AL233" i="1"/>
  <c r="X234" i="1"/>
  <c r="W234" i="1"/>
  <c r="Y234" i="1"/>
  <c r="AN234" i="1"/>
  <c r="AL234" i="1"/>
  <c r="AM234" i="1"/>
  <c r="W235" i="1"/>
  <c r="X235" i="1"/>
  <c r="Y235" i="1"/>
  <c r="AM235" i="1"/>
  <c r="AN235" i="1"/>
  <c r="AL235" i="1"/>
  <c r="Y236" i="1"/>
  <c r="X236" i="1"/>
  <c r="W236" i="1"/>
  <c r="AM236" i="1"/>
  <c r="AL236" i="1"/>
  <c r="AN236" i="1"/>
  <c r="W237" i="1"/>
  <c r="Y237" i="1"/>
  <c r="X237" i="1"/>
  <c r="AN237" i="1"/>
  <c r="AM237" i="1"/>
  <c r="AL237" i="1"/>
  <c r="X238" i="1"/>
  <c r="W238" i="1"/>
  <c r="Y238" i="1"/>
  <c r="AN238" i="1"/>
  <c r="AL238" i="1"/>
  <c r="AM238" i="1"/>
  <c r="X239" i="1"/>
  <c r="Y239" i="1"/>
  <c r="W239" i="1"/>
  <c r="AN239" i="1"/>
  <c r="AL239" i="1"/>
  <c r="AM239" i="1"/>
  <c r="W240" i="1"/>
  <c r="Y240" i="1"/>
  <c r="X240" i="1"/>
  <c r="AM240" i="1"/>
  <c r="AL240" i="1"/>
  <c r="AN240" i="1"/>
  <c r="X241" i="1"/>
  <c r="W241" i="1"/>
  <c r="Y241" i="1"/>
  <c r="AN241" i="1"/>
  <c r="AM241" i="1"/>
  <c r="AL241" i="1"/>
  <c r="X242" i="1"/>
  <c r="W242" i="1"/>
  <c r="Y242" i="1"/>
  <c r="AN242" i="1"/>
  <c r="AM242" i="1"/>
  <c r="AL242" i="1"/>
  <c r="Y243" i="1"/>
  <c r="W243" i="1"/>
  <c r="X243" i="1"/>
  <c r="AM243" i="1"/>
  <c r="AN243" i="1"/>
  <c r="AL243" i="1"/>
  <c r="Y244" i="1"/>
  <c r="W244" i="1"/>
  <c r="X244" i="1"/>
  <c r="AL244" i="1"/>
  <c r="AN244" i="1"/>
  <c r="AM244" i="1"/>
  <c r="W245" i="1"/>
  <c r="Y245" i="1"/>
  <c r="X245" i="1"/>
  <c r="AL245" i="1"/>
  <c r="AM245" i="1"/>
  <c r="AN245" i="1"/>
  <c r="X246" i="1"/>
  <c r="W246" i="1"/>
  <c r="Y246" i="1"/>
  <c r="AN246" i="1"/>
  <c r="AM246" i="1"/>
  <c r="AL246" i="1"/>
  <c r="X247" i="1"/>
  <c r="W247" i="1"/>
  <c r="Y247" i="1"/>
  <c r="AL247" i="1"/>
  <c r="AM247" i="1"/>
  <c r="AN247" i="1"/>
  <c r="X248" i="1"/>
  <c r="W248" i="1"/>
  <c r="Y248" i="1"/>
  <c r="AM248" i="1"/>
  <c r="AL248" i="1"/>
  <c r="AN248" i="1"/>
  <c r="Y249" i="1"/>
  <c r="W249" i="1"/>
  <c r="X249" i="1"/>
  <c r="AN249" i="1"/>
  <c r="AL249" i="1"/>
  <c r="AM249" i="1"/>
  <c r="Y250" i="1"/>
  <c r="W250" i="1"/>
  <c r="X250" i="1"/>
  <c r="AM250" i="1"/>
  <c r="AN250" i="1"/>
  <c r="AL250" i="1"/>
  <c r="Y251" i="1"/>
  <c r="X251" i="1"/>
  <c r="W251" i="1"/>
  <c r="AN251" i="1"/>
  <c r="AL251" i="1"/>
  <c r="AM251" i="1"/>
  <c r="W252" i="1"/>
  <c r="Y252" i="1"/>
  <c r="X252" i="1"/>
  <c r="AL252" i="1"/>
  <c r="AN252" i="1"/>
  <c r="AM252" i="1"/>
  <c r="W253" i="1"/>
  <c r="Y253" i="1"/>
  <c r="X253" i="1"/>
  <c r="AL253" i="1"/>
  <c r="AN253" i="1"/>
  <c r="AM253" i="1"/>
  <c r="X254" i="1"/>
  <c r="W254" i="1"/>
  <c r="Y254" i="1"/>
  <c r="AN254" i="1"/>
  <c r="AM254" i="1"/>
  <c r="AL254" i="1"/>
  <c r="W255" i="1"/>
  <c r="Y255" i="1"/>
  <c r="X255" i="1"/>
  <c r="AM255" i="1"/>
  <c r="AL255" i="1"/>
  <c r="AN255" i="1"/>
  <c r="X256" i="1"/>
  <c r="W256" i="1"/>
  <c r="Y256" i="1"/>
  <c r="AM256" i="1"/>
  <c r="AL256" i="1"/>
  <c r="AN256" i="1"/>
  <c r="Y257" i="1"/>
  <c r="W257" i="1"/>
  <c r="X257" i="1"/>
  <c r="AN257" i="1"/>
  <c r="AM257" i="1"/>
  <c r="AL257" i="1"/>
  <c r="W258" i="1"/>
  <c r="X258" i="1"/>
  <c r="Y258" i="1"/>
  <c r="AL258" i="1"/>
  <c r="AN258" i="1"/>
  <c r="AM258" i="1"/>
  <c r="W259" i="1"/>
  <c r="Y259" i="1"/>
  <c r="X259" i="1"/>
  <c r="AL259" i="1"/>
  <c r="AM259" i="1"/>
  <c r="AN259" i="1"/>
  <c r="W260" i="1"/>
  <c r="Y260" i="1"/>
  <c r="X260" i="1"/>
  <c r="AN260" i="1"/>
  <c r="AM260" i="1"/>
  <c r="AL260" i="1"/>
  <c r="Y261" i="1"/>
  <c r="X261" i="1"/>
  <c r="W261" i="1"/>
  <c r="AM261" i="1"/>
  <c r="AL261" i="1"/>
  <c r="AN261" i="1"/>
  <c r="X262" i="1"/>
  <c r="W262" i="1"/>
  <c r="Y262" i="1"/>
  <c r="AM262" i="1"/>
  <c r="AL262" i="1"/>
  <c r="AN262" i="1"/>
  <c r="W263" i="1"/>
  <c r="Y263" i="1"/>
  <c r="X263" i="1"/>
  <c r="AM263" i="1"/>
  <c r="AN263" i="1"/>
  <c r="AL263" i="1"/>
  <c r="W264" i="1"/>
  <c r="X264" i="1"/>
  <c r="Y264" i="1"/>
  <c r="AN264" i="1"/>
  <c r="AM264" i="1"/>
  <c r="AL264" i="1"/>
  <c r="Y265" i="1"/>
  <c r="X265" i="1"/>
  <c r="W265" i="1"/>
  <c r="AN265" i="1"/>
  <c r="AL265" i="1"/>
  <c r="AM265" i="1"/>
  <c r="Y266" i="1"/>
  <c r="X266" i="1"/>
  <c r="W266" i="1"/>
  <c r="AM266" i="1"/>
  <c r="AL266" i="1"/>
  <c r="AN266" i="1"/>
  <c r="W267" i="1"/>
  <c r="X267" i="1"/>
  <c r="Y267" i="1"/>
  <c r="AN267" i="1"/>
  <c r="AM267" i="1"/>
  <c r="AL267" i="1"/>
  <c r="W268" i="1"/>
  <c r="Y268" i="1"/>
  <c r="X268" i="1"/>
  <c r="AM268" i="1"/>
  <c r="AL268" i="1"/>
  <c r="AN268" i="1"/>
  <c r="X269" i="1"/>
  <c r="Y269" i="1"/>
  <c r="W269" i="1"/>
  <c r="AL269" i="1"/>
  <c r="AM269" i="1"/>
  <c r="AN269" i="1"/>
  <c r="W270" i="1"/>
  <c r="X270" i="1"/>
  <c r="Y270" i="1"/>
  <c r="AN270" i="1"/>
  <c r="AL270" i="1"/>
  <c r="AM270" i="1"/>
  <c r="W271" i="1"/>
  <c r="X271" i="1"/>
  <c r="Y271" i="1"/>
  <c r="AN271" i="1"/>
  <c r="AL271" i="1"/>
  <c r="AM271" i="1"/>
  <c r="Y272" i="1"/>
  <c r="X272" i="1"/>
  <c r="W272" i="1"/>
  <c r="AL272" i="1"/>
  <c r="AN272" i="1"/>
  <c r="AM272" i="1"/>
  <c r="W273" i="1"/>
  <c r="Y273" i="1"/>
  <c r="X273" i="1"/>
  <c r="AL273" i="1"/>
  <c r="AM273" i="1"/>
  <c r="AN273" i="1"/>
  <c r="W274" i="1"/>
  <c r="X274" i="1"/>
  <c r="Y274" i="1"/>
  <c r="AN274" i="1"/>
  <c r="AL274" i="1"/>
  <c r="AM274" i="1"/>
  <c r="Y275" i="1"/>
  <c r="W275" i="1"/>
  <c r="X275" i="1"/>
  <c r="AM275" i="1"/>
  <c r="AL275" i="1"/>
  <c r="AN275" i="1"/>
  <c r="X276" i="1"/>
  <c r="W276" i="1"/>
  <c r="Y276" i="1"/>
  <c r="AL276" i="1"/>
  <c r="AN276" i="1"/>
  <c r="AM276" i="1"/>
  <c r="W277" i="1"/>
  <c r="Y277" i="1"/>
  <c r="X277" i="1"/>
  <c r="AN277" i="1"/>
  <c r="AM277" i="1"/>
  <c r="AL277" i="1"/>
  <c r="Y278" i="1"/>
  <c r="X278" i="1"/>
  <c r="W278" i="1"/>
  <c r="AL278" i="1"/>
  <c r="AM278" i="1"/>
  <c r="AN278" i="1"/>
  <c r="Y279" i="1"/>
  <c r="X279" i="1"/>
  <c r="W279" i="1"/>
  <c r="AL279" i="1"/>
  <c r="AN279" i="1"/>
  <c r="AM279" i="1"/>
  <c r="W280" i="1"/>
  <c r="Y280" i="1"/>
  <c r="X280" i="1"/>
  <c r="AN280" i="1"/>
  <c r="AL280" i="1"/>
  <c r="AM280" i="1"/>
  <c r="W281" i="1"/>
  <c r="X281" i="1"/>
  <c r="Y281" i="1"/>
  <c r="AM281" i="1"/>
  <c r="AN281" i="1"/>
  <c r="AL281" i="1"/>
  <c r="W282" i="1"/>
  <c r="Y282" i="1"/>
  <c r="X282" i="1"/>
  <c r="AN282" i="1"/>
  <c r="AL282" i="1"/>
  <c r="AM282" i="1"/>
  <c r="Y283" i="1"/>
  <c r="W283" i="1"/>
  <c r="X283" i="1"/>
  <c r="AM283" i="1"/>
  <c r="AN283" i="1"/>
  <c r="AL283" i="1"/>
  <c r="X284" i="1"/>
  <c r="W284" i="1"/>
  <c r="Y284" i="1"/>
  <c r="AL284" i="1"/>
  <c r="AM284" i="1"/>
  <c r="AN284" i="1"/>
  <c r="Y285" i="1"/>
  <c r="W285" i="1"/>
  <c r="X285" i="1"/>
  <c r="AL285" i="1"/>
  <c r="AM285" i="1"/>
  <c r="AN285" i="1"/>
  <c r="X286" i="1"/>
  <c r="Y286" i="1"/>
  <c r="W286" i="1"/>
  <c r="AN286" i="1"/>
  <c r="AL286" i="1"/>
  <c r="AM286" i="1"/>
  <c r="X287" i="1"/>
  <c r="Y287" i="1"/>
  <c r="W287" i="1"/>
  <c r="AN287" i="1"/>
  <c r="AL287" i="1"/>
  <c r="AM287" i="1"/>
  <c r="X288" i="1"/>
  <c r="W288" i="1"/>
  <c r="Y288" i="1"/>
  <c r="AM288" i="1"/>
  <c r="AN288" i="1"/>
  <c r="AL288" i="1"/>
  <c r="Y289" i="1"/>
  <c r="W289" i="1"/>
  <c r="X289" i="1"/>
  <c r="AN289" i="1"/>
  <c r="AL289" i="1"/>
  <c r="AM289" i="1"/>
  <c r="X290" i="1"/>
  <c r="W290" i="1"/>
  <c r="Y290" i="1"/>
  <c r="AN290" i="1"/>
  <c r="AM290" i="1"/>
  <c r="AL290" i="1"/>
  <c r="X291" i="1"/>
  <c r="Y291" i="1"/>
  <c r="W291" i="1"/>
  <c r="AL291" i="1"/>
  <c r="AN291" i="1"/>
  <c r="AM291" i="1"/>
  <c r="Y292" i="1"/>
  <c r="X292" i="1"/>
  <c r="W292" i="1"/>
  <c r="AN292" i="1"/>
  <c r="AM292" i="1"/>
  <c r="AL292" i="1"/>
  <c r="W293" i="1"/>
  <c r="X293" i="1"/>
  <c r="Y293" i="1"/>
  <c r="AL293" i="1"/>
  <c r="AM293" i="1"/>
  <c r="AN293" i="1"/>
  <c r="Y294" i="1"/>
  <c r="X294" i="1"/>
  <c r="W294" i="1"/>
  <c r="AL294" i="1"/>
  <c r="AN294" i="1"/>
  <c r="AM294" i="1"/>
  <c r="W295" i="1"/>
  <c r="Y295" i="1"/>
  <c r="X295" i="1"/>
  <c r="AL295" i="1"/>
  <c r="AM295" i="1"/>
  <c r="AN295" i="1"/>
  <c r="Y296" i="1"/>
  <c r="W296" i="1"/>
  <c r="X296" i="1"/>
  <c r="AN296" i="1"/>
  <c r="AM296" i="1"/>
  <c r="AL296" i="1"/>
  <c r="X297" i="1"/>
  <c r="W297" i="1"/>
  <c r="Y297" i="1"/>
  <c r="AN297" i="1"/>
  <c r="AM297" i="1"/>
  <c r="AL297" i="1"/>
  <c r="Y298" i="1"/>
  <c r="W298" i="1"/>
  <c r="X298" i="1"/>
  <c r="AN298" i="1"/>
  <c r="AL298" i="1"/>
  <c r="AM298" i="1"/>
  <c r="W299" i="1"/>
  <c r="X299" i="1"/>
  <c r="Y299" i="1"/>
  <c r="AN299" i="1"/>
  <c r="AL299" i="1"/>
  <c r="AM299" i="1"/>
  <c r="W300" i="1"/>
  <c r="X300" i="1"/>
  <c r="Y300" i="1"/>
  <c r="AM300" i="1"/>
  <c r="AN300" i="1"/>
  <c r="AL300" i="1"/>
  <c r="W301" i="1"/>
  <c r="Y301" i="1"/>
  <c r="X301" i="1"/>
  <c r="AL301" i="1"/>
  <c r="AM301" i="1"/>
  <c r="AN301" i="1"/>
  <c r="X302" i="1"/>
  <c r="W302" i="1"/>
  <c r="Y302" i="1"/>
  <c r="AM302" i="1"/>
  <c r="AL302" i="1"/>
  <c r="AN302" i="1"/>
  <c r="X303" i="1"/>
  <c r="W303" i="1"/>
  <c r="Y303" i="1"/>
  <c r="AL303" i="1"/>
  <c r="AN303" i="1"/>
  <c r="AM303" i="1"/>
  <c r="Y304" i="1"/>
  <c r="X304" i="1"/>
  <c r="W304" i="1"/>
  <c r="AL304" i="1"/>
  <c r="AM304" i="1"/>
  <c r="AN304" i="1"/>
  <c r="W305" i="1"/>
  <c r="Y305" i="1"/>
  <c r="X305" i="1"/>
  <c r="AM305" i="1"/>
  <c r="AL305" i="1"/>
  <c r="AN305" i="1"/>
  <c r="W306" i="1"/>
  <c r="X306" i="1"/>
  <c r="Y306" i="1"/>
  <c r="AM306" i="1"/>
  <c r="AL306" i="1"/>
  <c r="AN306" i="1"/>
  <c r="X307" i="1"/>
  <c r="Y307" i="1"/>
  <c r="W307" i="1"/>
  <c r="AL307" i="1"/>
  <c r="AN307" i="1"/>
  <c r="AM307" i="1"/>
  <c r="X308" i="1"/>
  <c r="Y308" i="1"/>
  <c r="W308" i="1"/>
  <c r="AM308" i="1"/>
  <c r="AL308" i="1"/>
  <c r="AN308" i="1"/>
  <c r="W309" i="1"/>
  <c r="Y309" i="1"/>
  <c r="X309" i="1"/>
  <c r="AM309" i="1"/>
  <c r="AL309" i="1"/>
  <c r="AN309" i="1"/>
  <c r="W310" i="1"/>
  <c r="Y310" i="1"/>
  <c r="X310" i="1"/>
  <c r="AN310" i="1"/>
  <c r="AL310" i="1"/>
  <c r="AM310" i="1"/>
  <c r="X311" i="1"/>
  <c r="W311" i="1"/>
  <c r="Y311" i="1"/>
  <c r="AN311" i="1"/>
  <c r="AL311" i="1"/>
  <c r="AM311" i="1"/>
  <c r="W312" i="1"/>
  <c r="X312" i="1"/>
  <c r="Y312" i="1"/>
  <c r="AN312" i="1"/>
  <c r="AM312" i="1"/>
  <c r="AL312" i="1"/>
  <c r="Y313" i="1"/>
  <c r="W313" i="1"/>
  <c r="X313" i="1"/>
  <c r="AL313" i="1"/>
  <c r="AN313" i="1"/>
  <c r="AM313" i="1"/>
  <c r="X314" i="1"/>
  <c r="Y314" i="1"/>
  <c r="W314" i="1"/>
  <c r="AL314" i="1"/>
  <c r="AM314" i="1"/>
  <c r="AN314" i="1"/>
  <c r="X315" i="1"/>
  <c r="Y315" i="1"/>
  <c r="W315" i="1"/>
  <c r="AM315" i="1"/>
  <c r="AL315" i="1"/>
  <c r="AN315" i="1"/>
  <c r="W316" i="1"/>
  <c r="Y316" i="1"/>
  <c r="X316" i="1"/>
  <c r="AL316" i="1"/>
  <c r="AM316" i="1"/>
  <c r="AN316" i="1"/>
  <c r="X317" i="1"/>
  <c r="Y317" i="1"/>
  <c r="W317" i="1"/>
  <c r="AN317" i="1"/>
  <c r="AL317" i="1"/>
  <c r="AM317" i="1"/>
  <c r="Y318" i="1"/>
  <c r="X318" i="1"/>
  <c r="W318" i="1"/>
  <c r="AM318" i="1"/>
  <c r="AN318" i="1"/>
  <c r="AL318" i="1"/>
  <c r="X319" i="1"/>
  <c r="Y319" i="1"/>
  <c r="W319" i="1"/>
  <c r="AL319" i="1"/>
  <c r="AM319" i="1"/>
  <c r="AN319" i="1"/>
  <c r="Y320" i="1"/>
  <c r="X320" i="1"/>
  <c r="W320" i="1"/>
  <c r="AL320" i="1"/>
  <c r="AM320" i="1"/>
  <c r="AN320" i="1"/>
  <c r="W321" i="1"/>
  <c r="X321" i="1"/>
  <c r="Y321" i="1"/>
  <c r="AN321" i="1"/>
  <c r="AM321" i="1"/>
  <c r="AL321" i="1"/>
  <c r="W322" i="1"/>
  <c r="X322" i="1"/>
  <c r="Y322" i="1"/>
  <c r="AN322" i="1"/>
  <c r="AL322" i="1"/>
  <c r="AM322" i="1"/>
  <c r="Y323" i="1"/>
  <c r="W323" i="1"/>
  <c r="X323" i="1"/>
  <c r="AL323" i="1"/>
  <c r="AM323" i="1"/>
  <c r="AN323" i="1"/>
  <c r="X324" i="1"/>
  <c r="Y324" i="1"/>
  <c r="W324" i="1"/>
  <c r="AN324" i="1"/>
  <c r="AM324" i="1"/>
  <c r="AL324" i="1"/>
  <c r="Y325" i="1"/>
  <c r="X325" i="1"/>
  <c r="W325" i="1"/>
  <c r="AM325" i="1"/>
  <c r="AN325" i="1"/>
  <c r="AL325" i="1"/>
  <c r="Y326" i="1"/>
  <c r="W326" i="1"/>
  <c r="X326" i="1"/>
  <c r="AM326" i="1"/>
  <c r="AN326" i="1"/>
  <c r="AL326" i="1"/>
  <c r="W327" i="1"/>
  <c r="X327" i="1"/>
  <c r="Y327" i="1"/>
  <c r="AL327" i="1"/>
  <c r="AM327" i="1"/>
  <c r="AN327" i="1"/>
  <c r="Y328" i="1"/>
  <c r="X328" i="1"/>
  <c r="W328" i="1"/>
  <c r="AM328" i="1"/>
  <c r="AN328" i="1"/>
  <c r="AL328" i="1"/>
  <c r="X329" i="1"/>
  <c r="W329" i="1"/>
  <c r="Y329" i="1"/>
  <c r="AN329" i="1"/>
  <c r="AM329" i="1"/>
  <c r="AL329" i="1"/>
  <c r="X330" i="1"/>
  <c r="W330" i="1"/>
  <c r="Y330" i="1"/>
  <c r="AM330" i="1"/>
  <c r="AL330" i="1"/>
  <c r="AN330" i="1"/>
  <c r="W331" i="1"/>
  <c r="X331" i="1"/>
  <c r="Y331" i="1"/>
  <c r="AN331" i="1"/>
  <c r="AM331" i="1"/>
  <c r="AL331" i="1"/>
  <c r="Y332" i="1"/>
  <c r="W332" i="1"/>
  <c r="X332" i="1"/>
  <c r="AM332" i="1"/>
  <c r="AL332" i="1"/>
  <c r="AN332" i="1"/>
  <c r="X333" i="1"/>
  <c r="Y333" i="1"/>
  <c r="W333" i="1"/>
  <c r="AN333" i="1"/>
  <c r="AL333" i="1"/>
  <c r="AM333" i="1"/>
  <c r="X334" i="1"/>
  <c r="Y334" i="1"/>
  <c r="W334" i="1"/>
  <c r="AN334" i="1"/>
  <c r="AL334" i="1"/>
  <c r="AM334" i="1"/>
  <c r="W335" i="1"/>
  <c r="Y335" i="1"/>
  <c r="X335" i="1"/>
  <c r="AL335" i="1"/>
  <c r="AN335" i="1"/>
  <c r="AM335" i="1"/>
  <c r="X336" i="1"/>
  <c r="W336" i="1"/>
  <c r="Y336" i="1"/>
  <c r="AN336" i="1"/>
  <c r="AM336" i="1"/>
  <c r="AL336" i="1"/>
  <c r="X337" i="1"/>
  <c r="Y337" i="1"/>
  <c r="W337" i="1"/>
  <c r="AM337" i="1"/>
  <c r="AL337" i="1"/>
  <c r="AN337" i="1"/>
  <c r="W338" i="1"/>
  <c r="Y338" i="1"/>
  <c r="X338" i="1"/>
  <c r="AM338" i="1"/>
  <c r="AN338" i="1"/>
  <c r="AL338" i="1"/>
  <c r="X339" i="1"/>
  <c r="W339" i="1"/>
  <c r="Y339" i="1"/>
  <c r="AL339" i="1"/>
  <c r="AM339" i="1"/>
  <c r="AN339" i="1"/>
  <c r="W340" i="1"/>
  <c r="X340" i="1"/>
  <c r="Y340" i="1"/>
  <c r="AN340" i="1"/>
  <c r="AM340" i="1"/>
  <c r="AL340" i="1"/>
  <c r="X341" i="1"/>
  <c r="Y341" i="1"/>
  <c r="W341" i="1"/>
  <c r="AM341" i="1"/>
  <c r="AL341" i="1"/>
  <c r="AN341" i="1"/>
  <c r="W342" i="1"/>
  <c r="Y342" i="1"/>
  <c r="X342" i="1"/>
  <c r="AN342" i="1"/>
  <c r="AM342" i="1"/>
  <c r="AL342" i="1"/>
  <c r="X343" i="1"/>
  <c r="Y343" i="1"/>
  <c r="W343" i="1"/>
  <c r="AM343" i="1"/>
  <c r="AL343" i="1"/>
  <c r="AN343" i="1"/>
  <c r="Y344" i="1"/>
  <c r="X344" i="1"/>
  <c r="W344" i="1"/>
  <c r="AL344" i="1"/>
  <c r="AN344" i="1"/>
  <c r="AM344" i="1"/>
  <c r="X345" i="1"/>
  <c r="W345" i="1"/>
  <c r="Y345" i="1"/>
  <c r="AN345" i="1"/>
  <c r="AL345" i="1"/>
  <c r="AM345" i="1"/>
  <c r="W346" i="1"/>
  <c r="X346" i="1"/>
  <c r="Y346" i="1"/>
  <c r="AM346" i="1"/>
  <c r="AN346" i="1"/>
  <c r="AL346" i="1"/>
  <c r="W347" i="1"/>
  <c r="Y347" i="1"/>
  <c r="X347" i="1"/>
  <c r="AM347" i="1"/>
  <c r="AN347" i="1"/>
  <c r="AL347" i="1"/>
  <c r="Y348" i="1"/>
  <c r="X348" i="1"/>
  <c r="W348" i="1"/>
  <c r="AM348" i="1"/>
  <c r="AN348" i="1"/>
  <c r="AL348" i="1"/>
  <c r="W349" i="1"/>
  <c r="Y349" i="1"/>
  <c r="X349" i="1"/>
  <c r="AL349" i="1"/>
  <c r="AM349" i="1"/>
  <c r="AN349" i="1"/>
  <c r="W350" i="1"/>
  <c r="Y350" i="1"/>
  <c r="X350" i="1"/>
  <c r="AL350" i="1"/>
  <c r="AN350" i="1"/>
  <c r="AM350" i="1"/>
  <c r="X351" i="1"/>
  <c r="Y351" i="1"/>
  <c r="W351" i="1"/>
  <c r="AN351" i="1"/>
  <c r="AM351" i="1"/>
  <c r="AL351" i="1"/>
  <c r="W352" i="1"/>
  <c r="Y352" i="1"/>
  <c r="X352" i="1"/>
  <c r="AL352" i="1"/>
  <c r="AM352" i="1"/>
  <c r="AN352" i="1"/>
  <c r="W353" i="1"/>
  <c r="Y353" i="1"/>
  <c r="X353" i="1"/>
  <c r="AN353" i="1"/>
  <c r="AM353" i="1"/>
  <c r="AL353" i="1"/>
  <c r="Y354" i="1"/>
  <c r="X354" i="1"/>
  <c r="W354" i="1"/>
  <c r="AN354" i="1"/>
  <c r="AM354" i="1"/>
  <c r="AL354" i="1"/>
  <c r="Y355" i="1"/>
  <c r="W355" i="1"/>
  <c r="X355" i="1"/>
  <c r="AN355" i="1"/>
  <c r="AM355" i="1"/>
  <c r="AL355" i="1"/>
  <c r="W356" i="1"/>
  <c r="X356" i="1"/>
  <c r="Y356" i="1"/>
  <c r="AN356" i="1"/>
  <c r="AM356" i="1"/>
  <c r="AL356" i="1"/>
  <c r="Y357" i="1"/>
  <c r="X357" i="1"/>
  <c r="W357" i="1"/>
  <c r="AM357" i="1"/>
  <c r="AL357" i="1"/>
  <c r="AN357" i="1"/>
  <c r="Y358" i="1"/>
  <c r="X358" i="1"/>
  <c r="W358" i="1"/>
  <c r="AN358" i="1"/>
  <c r="AM358" i="1"/>
  <c r="AL358" i="1"/>
  <c r="X359" i="1"/>
  <c r="W359" i="1"/>
  <c r="Y359" i="1"/>
  <c r="AL359" i="1"/>
  <c r="AN359" i="1"/>
  <c r="AM359" i="1"/>
  <c r="Y360" i="1"/>
  <c r="W360" i="1"/>
  <c r="X360" i="1"/>
  <c r="AN360" i="1"/>
  <c r="AM360" i="1"/>
  <c r="AL360" i="1"/>
  <c r="Y361" i="1"/>
  <c r="X361" i="1"/>
  <c r="W361" i="1"/>
  <c r="AL361" i="1"/>
  <c r="AM361" i="1"/>
  <c r="AN361" i="1"/>
  <c r="W362" i="1"/>
  <c r="X362" i="1"/>
  <c r="Y362" i="1"/>
  <c r="AL362" i="1"/>
  <c r="AN362" i="1"/>
  <c r="AM362" i="1"/>
  <c r="W363" i="1"/>
  <c r="Y363" i="1"/>
  <c r="X363" i="1"/>
  <c r="AN363" i="1"/>
  <c r="AM363" i="1"/>
  <c r="AL363" i="1"/>
  <c r="W364" i="1"/>
  <c r="X364" i="1"/>
  <c r="Y364" i="1"/>
  <c r="AM364" i="1"/>
  <c r="AN364" i="1"/>
  <c r="AL364" i="1"/>
  <c r="Y365" i="1"/>
  <c r="X365" i="1"/>
  <c r="W365" i="1"/>
  <c r="AM365" i="1"/>
  <c r="AN365" i="1"/>
  <c r="AL365" i="1"/>
  <c r="W366" i="1"/>
  <c r="Y366" i="1"/>
  <c r="X366" i="1"/>
  <c r="AN366" i="1"/>
  <c r="AL366" i="1"/>
  <c r="AM366" i="1"/>
  <c r="X367" i="1"/>
  <c r="Y367" i="1"/>
  <c r="W367" i="1"/>
  <c r="AN367" i="1"/>
  <c r="AL367" i="1"/>
  <c r="AM367" i="1"/>
  <c r="W368" i="1"/>
  <c r="X368" i="1"/>
  <c r="Y368" i="1"/>
  <c r="AL368" i="1"/>
  <c r="AM368" i="1"/>
  <c r="AN368" i="1"/>
  <c r="X369" i="1"/>
  <c r="W369" i="1"/>
  <c r="Y369" i="1"/>
  <c r="AM369" i="1"/>
  <c r="AN369" i="1"/>
  <c r="AL369" i="1"/>
  <c r="W370" i="1"/>
  <c r="X370" i="1"/>
  <c r="Y370" i="1"/>
  <c r="AL370" i="1"/>
  <c r="AM370" i="1"/>
  <c r="AN370" i="1"/>
  <c r="Y371" i="1"/>
  <c r="X371" i="1"/>
  <c r="W371" i="1"/>
  <c r="AN371" i="1"/>
  <c r="AL371" i="1"/>
  <c r="AM371" i="1"/>
  <c r="X372" i="1"/>
  <c r="W372" i="1"/>
  <c r="Y372" i="1"/>
  <c r="AN372" i="1"/>
  <c r="AL372" i="1"/>
  <c r="AM372" i="1"/>
  <c r="Y373" i="1"/>
  <c r="W373" i="1"/>
  <c r="X373" i="1"/>
  <c r="AM373" i="1"/>
  <c r="AL373" i="1"/>
  <c r="AN373" i="1"/>
  <c r="W374" i="1"/>
  <c r="Y374" i="1"/>
  <c r="X374" i="1"/>
  <c r="AN374" i="1"/>
  <c r="AL374" i="1"/>
  <c r="AM374" i="1"/>
  <c r="W375" i="1"/>
  <c r="X375" i="1"/>
  <c r="Y375" i="1"/>
  <c r="AM375" i="1"/>
  <c r="AL375" i="1"/>
  <c r="AN375" i="1"/>
  <c r="X376" i="1"/>
  <c r="Y376" i="1"/>
  <c r="W376" i="1"/>
  <c r="AN376" i="1"/>
  <c r="AM376" i="1"/>
  <c r="AL376" i="1"/>
  <c r="W377" i="1"/>
  <c r="Y377" i="1"/>
  <c r="X377" i="1"/>
  <c r="AL377" i="1"/>
  <c r="AN377" i="1"/>
  <c r="AM377" i="1"/>
  <c r="X378" i="1"/>
  <c r="Y378" i="1"/>
  <c r="W378" i="1"/>
  <c r="AM378" i="1"/>
  <c r="AL378" i="1"/>
  <c r="AN378" i="1"/>
  <c r="X379" i="1"/>
  <c r="Y379" i="1"/>
  <c r="W379" i="1"/>
  <c r="AL379" i="1"/>
  <c r="AN379" i="1"/>
  <c r="AM379" i="1"/>
  <c r="W380" i="1"/>
  <c r="Y380" i="1"/>
  <c r="X380" i="1"/>
  <c r="AM380" i="1"/>
  <c r="AL380" i="1"/>
  <c r="AN380" i="1"/>
  <c r="X381" i="1"/>
  <c r="W381" i="1"/>
  <c r="Y381" i="1"/>
  <c r="AN381" i="1"/>
  <c r="AL381" i="1"/>
  <c r="AM381" i="1"/>
  <c r="X382" i="1"/>
  <c r="Y382" i="1"/>
  <c r="W382" i="1"/>
  <c r="AM382" i="1"/>
  <c r="AN382" i="1"/>
  <c r="AL382" i="1"/>
  <c r="W383" i="1"/>
  <c r="Y383" i="1"/>
  <c r="X383" i="1"/>
  <c r="AN383" i="1"/>
  <c r="AL383" i="1"/>
  <c r="AM383" i="1"/>
  <c r="Y384" i="1"/>
  <c r="X384" i="1"/>
  <c r="W384" i="1"/>
  <c r="AL384" i="1"/>
  <c r="AM384" i="1"/>
  <c r="AN384" i="1"/>
  <c r="X385" i="1"/>
  <c r="W385" i="1"/>
  <c r="Y385" i="1"/>
  <c r="AN385" i="1"/>
  <c r="AL385" i="1"/>
  <c r="AM385" i="1"/>
  <c r="Y386" i="1"/>
  <c r="W386" i="1"/>
  <c r="X386" i="1"/>
  <c r="AM386" i="1"/>
  <c r="AN386" i="1"/>
  <c r="AL386" i="1"/>
  <c r="Y387" i="1"/>
  <c r="W387" i="1"/>
  <c r="X387" i="1"/>
  <c r="AL387" i="1"/>
  <c r="AM387" i="1"/>
  <c r="AN387" i="1"/>
  <c r="X388" i="1"/>
  <c r="W388" i="1"/>
  <c r="Y388" i="1"/>
  <c r="AL388" i="1"/>
  <c r="AN388" i="1"/>
  <c r="AM388" i="1"/>
  <c r="W389" i="1"/>
  <c r="X389" i="1"/>
  <c r="Y389" i="1"/>
  <c r="AL389" i="1"/>
  <c r="AM389" i="1"/>
  <c r="AN389" i="1"/>
  <c r="W390" i="1"/>
  <c r="X390" i="1"/>
  <c r="Y390" i="1"/>
  <c r="AN390" i="1"/>
  <c r="AL390" i="1"/>
  <c r="AM390" i="1"/>
  <c r="Y391" i="1"/>
  <c r="X391" i="1"/>
  <c r="W391" i="1"/>
  <c r="AM391" i="1"/>
  <c r="AL391" i="1"/>
  <c r="AN391" i="1"/>
  <c r="W392" i="1"/>
  <c r="Y392" i="1"/>
  <c r="X392" i="1"/>
  <c r="AL392" i="1"/>
  <c r="AN392" i="1"/>
  <c r="AM392" i="1"/>
  <c r="W393" i="1"/>
  <c r="X393" i="1"/>
  <c r="Y393" i="1"/>
  <c r="AL393" i="1"/>
  <c r="AM393" i="1"/>
  <c r="AN393" i="1"/>
  <c r="X394" i="1"/>
  <c r="Y394" i="1"/>
  <c r="W394" i="1"/>
  <c r="AM394" i="1"/>
  <c r="AN394" i="1"/>
  <c r="AL394" i="1"/>
  <c r="W395" i="1"/>
  <c r="X395" i="1"/>
  <c r="Y395" i="1"/>
  <c r="AL395" i="1"/>
  <c r="AN395" i="1"/>
  <c r="AM395" i="1"/>
  <c r="X396" i="1"/>
  <c r="Y396" i="1"/>
  <c r="W396" i="1"/>
  <c r="AL396" i="1"/>
  <c r="AN396" i="1"/>
  <c r="AM396" i="1"/>
  <c r="Y397" i="1"/>
  <c r="W397" i="1"/>
  <c r="X397" i="1"/>
  <c r="AN397" i="1"/>
  <c r="AL397" i="1"/>
  <c r="AM397" i="1"/>
  <c r="X398" i="1"/>
  <c r="Y398" i="1"/>
  <c r="W398" i="1"/>
  <c r="AN398" i="1"/>
  <c r="AM398" i="1"/>
  <c r="AL398" i="1"/>
  <c r="W399" i="1"/>
  <c r="X399" i="1"/>
  <c r="Y399" i="1"/>
  <c r="AL399" i="1"/>
  <c r="AN399" i="1"/>
  <c r="AM399" i="1"/>
  <c r="X400" i="1"/>
  <c r="W400" i="1"/>
  <c r="Y400" i="1"/>
  <c r="AN400" i="1"/>
  <c r="AM400" i="1"/>
  <c r="AL400" i="1"/>
  <c r="X401" i="1"/>
  <c r="W401" i="1"/>
  <c r="Y401" i="1"/>
  <c r="AM401" i="1"/>
  <c r="AN401" i="1"/>
  <c r="AL401" i="1"/>
  <c r="X402" i="1"/>
  <c r="W402" i="1"/>
  <c r="Y402" i="1"/>
  <c r="AM402" i="1"/>
  <c r="AN402" i="1"/>
  <c r="AL402" i="1"/>
  <c r="X403" i="1"/>
  <c r="W403" i="1"/>
  <c r="Y403" i="1"/>
  <c r="AM403" i="1"/>
  <c r="AL403" i="1"/>
  <c r="AN403" i="1"/>
  <c r="W404" i="1"/>
  <c r="Y404" i="1"/>
  <c r="X404" i="1"/>
  <c r="AM404" i="1"/>
  <c r="AN404" i="1"/>
  <c r="AL404" i="1"/>
  <c r="W405" i="1"/>
  <c r="X405" i="1"/>
  <c r="Y405" i="1"/>
  <c r="AM405" i="1"/>
  <c r="AL405" i="1"/>
  <c r="AN405" i="1"/>
  <c r="X406" i="1"/>
  <c r="Y406" i="1"/>
  <c r="W406" i="1"/>
  <c r="AN406" i="1"/>
  <c r="AM406" i="1"/>
  <c r="AL406" i="1"/>
  <c r="Y407" i="1"/>
  <c r="X407" i="1"/>
  <c r="W407" i="1"/>
  <c r="AM407" i="1"/>
  <c r="AN407" i="1"/>
  <c r="AL407" i="1"/>
  <c r="Y408" i="1"/>
  <c r="W408" i="1"/>
  <c r="X408" i="1"/>
  <c r="AN408" i="1"/>
  <c r="AM408" i="1"/>
  <c r="AL408" i="1"/>
  <c r="X409" i="1"/>
  <c r="W409" i="1"/>
  <c r="Y409" i="1"/>
  <c r="AM409" i="1"/>
  <c r="AL409" i="1"/>
  <c r="AN409" i="1"/>
  <c r="X410" i="1"/>
  <c r="Y410" i="1"/>
  <c r="W410" i="1"/>
  <c r="AM410" i="1"/>
  <c r="AL410" i="1"/>
  <c r="AN410" i="1"/>
  <c r="Y411" i="1"/>
  <c r="X411" i="1"/>
  <c r="W411" i="1"/>
  <c r="AN411" i="1"/>
  <c r="AM411" i="1"/>
  <c r="AL411" i="1"/>
  <c r="W412" i="1"/>
  <c r="Y412" i="1"/>
  <c r="X412" i="1"/>
  <c r="AN412" i="1"/>
  <c r="AM412" i="1"/>
  <c r="AL412" i="1"/>
  <c r="W413" i="1"/>
  <c r="Y413" i="1"/>
  <c r="X413" i="1"/>
  <c r="AM413" i="1"/>
  <c r="AN413" i="1"/>
  <c r="AL413" i="1"/>
  <c r="Y414" i="1"/>
  <c r="X414" i="1"/>
  <c r="W414" i="1"/>
  <c r="AL414" i="1"/>
  <c r="AM414" i="1"/>
  <c r="AN414" i="1"/>
  <c r="W415" i="1"/>
  <c r="X415" i="1"/>
  <c r="Y415" i="1"/>
  <c r="AL415" i="1"/>
  <c r="AN415" i="1"/>
  <c r="AM415" i="1"/>
  <c r="Y416" i="1"/>
  <c r="W416" i="1"/>
  <c r="X416" i="1"/>
  <c r="AM416" i="1"/>
  <c r="AL416" i="1"/>
  <c r="AN416" i="1"/>
  <c r="W417" i="1"/>
  <c r="Y417" i="1"/>
  <c r="X417" i="1"/>
  <c r="AN417" i="1"/>
  <c r="AL417" i="1"/>
  <c r="AM417" i="1"/>
  <c r="X418" i="1"/>
  <c r="W418" i="1"/>
  <c r="Y418" i="1"/>
  <c r="AM418" i="1"/>
  <c r="AN418" i="1"/>
  <c r="AL418" i="1"/>
  <c r="X419" i="1"/>
  <c r="W419" i="1"/>
  <c r="Y419" i="1"/>
  <c r="AN419" i="1"/>
  <c r="AM419" i="1"/>
  <c r="AL419" i="1"/>
  <c r="X420" i="1"/>
  <c r="W420" i="1"/>
  <c r="Y420" i="1"/>
  <c r="AL420" i="1"/>
  <c r="AN420" i="1"/>
  <c r="AM420" i="1"/>
  <c r="Y421" i="1"/>
  <c r="W421" i="1"/>
  <c r="X421" i="1"/>
  <c r="AN421" i="1"/>
  <c r="AM421" i="1"/>
  <c r="AL421" i="1"/>
  <c r="W422" i="1"/>
  <c r="Y422" i="1"/>
  <c r="X422" i="1"/>
  <c r="AN422" i="1"/>
  <c r="AL422" i="1"/>
  <c r="AM422" i="1"/>
  <c r="W423" i="1"/>
  <c r="Y423" i="1"/>
  <c r="X423" i="1"/>
  <c r="AM423" i="1"/>
  <c r="AL423" i="1"/>
  <c r="AN423" i="1"/>
  <c r="W424" i="1"/>
  <c r="Y424" i="1"/>
  <c r="X424" i="1"/>
  <c r="AN424" i="1"/>
  <c r="AM424" i="1"/>
  <c r="AL424" i="1"/>
  <c r="Y425" i="1"/>
  <c r="X425" i="1"/>
  <c r="W425" i="1"/>
  <c r="AM425" i="1"/>
  <c r="AN425" i="1"/>
  <c r="AL425" i="1"/>
  <c r="X426" i="1"/>
  <c r="W426" i="1"/>
  <c r="Y426" i="1"/>
  <c r="AM426" i="1"/>
  <c r="AN426" i="1"/>
  <c r="AL426" i="1"/>
  <c r="X427" i="1"/>
  <c r="Y427" i="1"/>
  <c r="W427" i="1"/>
  <c r="AM427" i="1"/>
  <c r="AL427" i="1"/>
  <c r="AN427" i="1"/>
  <c r="X428" i="1"/>
  <c r="Y428" i="1"/>
  <c r="W428" i="1"/>
  <c r="AM428" i="1"/>
  <c r="AL428" i="1"/>
  <c r="AN428" i="1"/>
  <c r="W429" i="1"/>
  <c r="Y429" i="1"/>
  <c r="X429" i="1"/>
  <c r="AL429" i="1"/>
  <c r="AM429" i="1"/>
  <c r="AN429" i="1"/>
  <c r="X430" i="1"/>
  <c r="W430" i="1"/>
  <c r="Y430" i="1"/>
  <c r="AM430" i="1"/>
  <c r="AL430" i="1"/>
  <c r="AN430" i="1"/>
  <c r="W431" i="1"/>
  <c r="Y431" i="1"/>
  <c r="X431" i="1"/>
  <c r="AL431" i="1"/>
  <c r="AM431" i="1"/>
  <c r="AN431" i="1"/>
  <c r="X432" i="1"/>
  <c r="Y432" i="1"/>
  <c r="W432" i="1"/>
  <c r="AM432" i="1"/>
  <c r="AN432" i="1"/>
  <c r="AL432" i="1"/>
  <c r="W433" i="1"/>
  <c r="X433" i="1"/>
  <c r="Y433" i="1"/>
  <c r="AM433" i="1"/>
  <c r="AL433" i="1"/>
  <c r="AN433" i="1"/>
  <c r="W434" i="1"/>
  <c r="X434" i="1"/>
  <c r="Y434" i="1"/>
  <c r="AN434" i="1"/>
  <c r="AL434" i="1"/>
  <c r="AM434" i="1"/>
  <c r="Y435" i="1"/>
  <c r="X435" i="1"/>
  <c r="W435" i="1"/>
  <c r="AL435" i="1"/>
  <c r="AN435" i="1"/>
  <c r="AM435" i="1"/>
  <c r="Y436" i="1"/>
  <c r="X436" i="1"/>
  <c r="W436" i="1"/>
  <c r="AM436" i="1"/>
  <c r="AL436" i="1"/>
  <c r="AN436" i="1"/>
  <c r="Y437" i="1"/>
  <c r="X437" i="1"/>
  <c r="W437" i="1"/>
  <c r="AL437" i="1"/>
  <c r="AN437" i="1"/>
  <c r="AM437" i="1"/>
  <c r="W438" i="1"/>
  <c r="Y438" i="1"/>
  <c r="X438" i="1"/>
  <c r="AM438" i="1"/>
  <c r="AN438" i="1"/>
  <c r="AL438" i="1"/>
  <c r="W439" i="1"/>
  <c r="Y439" i="1"/>
  <c r="X439" i="1"/>
  <c r="AN439" i="1"/>
  <c r="AM439" i="1"/>
  <c r="AL439" i="1"/>
  <c r="X440" i="1"/>
  <c r="Y440" i="1"/>
  <c r="W440" i="1"/>
  <c r="AN440" i="1"/>
  <c r="AL440" i="1"/>
  <c r="AM440" i="1"/>
  <c r="X441" i="1"/>
  <c r="Y441" i="1"/>
  <c r="W441" i="1"/>
  <c r="AM441" i="1"/>
  <c r="AL441" i="1"/>
  <c r="AN441" i="1"/>
  <c r="X442" i="1"/>
  <c r="W442" i="1"/>
  <c r="Y442" i="1"/>
  <c r="AN442" i="1"/>
  <c r="AL442" i="1"/>
  <c r="AM442" i="1"/>
  <c r="X443" i="1"/>
  <c r="Y443" i="1"/>
  <c r="W443" i="1"/>
  <c r="AN443" i="1"/>
  <c r="AL443" i="1"/>
  <c r="AM443" i="1"/>
  <c r="W444" i="1"/>
  <c r="Y444" i="1"/>
  <c r="X444" i="1"/>
  <c r="AM444" i="1"/>
  <c r="AL444" i="1"/>
  <c r="AN444" i="1"/>
  <c r="W445" i="1"/>
  <c r="Y445" i="1"/>
  <c r="X445" i="1"/>
  <c r="AM445" i="1"/>
  <c r="AN445" i="1"/>
  <c r="AL445" i="1"/>
  <c r="Y446" i="1"/>
  <c r="X446" i="1"/>
  <c r="W446" i="1"/>
  <c r="AN446" i="1"/>
  <c r="AM446" i="1"/>
  <c r="AL446" i="1"/>
  <c r="W447" i="1"/>
  <c r="X447" i="1"/>
  <c r="Y447" i="1"/>
  <c r="AL447" i="1"/>
  <c r="AN447" i="1"/>
  <c r="AM447" i="1"/>
  <c r="W448" i="1"/>
  <c r="X448" i="1"/>
  <c r="Y448" i="1"/>
  <c r="AL448" i="1"/>
  <c r="AN448" i="1"/>
  <c r="AM448" i="1"/>
  <c r="Y449" i="1"/>
  <c r="X449" i="1"/>
  <c r="W449" i="1"/>
  <c r="AL449" i="1"/>
  <c r="AM449" i="1"/>
  <c r="AN449" i="1"/>
  <c r="W450" i="1"/>
  <c r="X450" i="1"/>
  <c r="Y450" i="1"/>
  <c r="AM450" i="1"/>
  <c r="AL450" i="1"/>
  <c r="AN450" i="1"/>
  <c r="Y451" i="1"/>
  <c r="X451" i="1"/>
  <c r="W451" i="1"/>
  <c r="AM451" i="1"/>
  <c r="AL451" i="1"/>
  <c r="AN451" i="1"/>
  <c r="W452" i="1"/>
  <c r="X452" i="1"/>
  <c r="Y452" i="1"/>
  <c r="AL452" i="1"/>
  <c r="AM452" i="1"/>
  <c r="AN452" i="1"/>
  <c r="Y453" i="1"/>
  <c r="W453" i="1"/>
  <c r="X453" i="1"/>
  <c r="AM453" i="1"/>
  <c r="AN453" i="1"/>
  <c r="AL453" i="1"/>
  <c r="X454" i="1"/>
  <c r="Y454" i="1"/>
  <c r="W454" i="1"/>
  <c r="AL454" i="1"/>
  <c r="AN454" i="1"/>
  <c r="AM454" i="1"/>
  <c r="Y455" i="1"/>
  <c r="X455" i="1"/>
  <c r="W455" i="1"/>
  <c r="AL455" i="1"/>
  <c r="AM455" i="1"/>
  <c r="AN455" i="1"/>
  <c r="W456" i="1"/>
  <c r="X456" i="1"/>
  <c r="Y456" i="1"/>
  <c r="AN456" i="1"/>
  <c r="AM456" i="1"/>
  <c r="AL456" i="1"/>
  <c r="W457" i="1"/>
  <c r="Y457" i="1"/>
  <c r="X457" i="1"/>
  <c r="AN457" i="1"/>
  <c r="AL457" i="1"/>
  <c r="AM457" i="1"/>
  <c r="Y458" i="1"/>
  <c r="W458" i="1"/>
  <c r="X458" i="1"/>
  <c r="AN458" i="1"/>
  <c r="AL458" i="1"/>
  <c r="AM458" i="1"/>
  <c r="Y459" i="1"/>
  <c r="W459" i="1"/>
  <c r="X459" i="1"/>
  <c r="AM459" i="1"/>
  <c r="AL459" i="1"/>
  <c r="AN459" i="1"/>
  <c r="Y460" i="1"/>
  <c r="X460" i="1"/>
  <c r="W460" i="1"/>
  <c r="AN460" i="1"/>
  <c r="AL460" i="1"/>
  <c r="AM460" i="1"/>
  <c r="W461" i="1"/>
  <c r="X461" i="1"/>
  <c r="Y461" i="1"/>
  <c r="AM461" i="1"/>
  <c r="AL461" i="1"/>
  <c r="AN461" i="1"/>
  <c r="W462" i="1"/>
  <c r="X462" i="1"/>
  <c r="Y462" i="1"/>
  <c r="AN462" i="1"/>
  <c r="AM462" i="1"/>
  <c r="AL462" i="1"/>
  <c r="W463" i="1"/>
  <c r="Y463" i="1"/>
  <c r="X463" i="1"/>
  <c r="AL463" i="1"/>
  <c r="AN463" i="1"/>
  <c r="AM463" i="1"/>
  <c r="W464" i="1"/>
  <c r="X464" i="1"/>
  <c r="Y464" i="1"/>
  <c r="AN464" i="1"/>
  <c r="AM464" i="1"/>
  <c r="AL464" i="1"/>
  <c r="Y465" i="1"/>
  <c r="W465" i="1"/>
  <c r="X465" i="1"/>
  <c r="AM465" i="1"/>
  <c r="AN465" i="1"/>
  <c r="AL465" i="1"/>
  <c r="X466" i="1"/>
  <c r="Y466" i="1"/>
  <c r="W466" i="1"/>
  <c r="AL466" i="1"/>
  <c r="AN466" i="1"/>
  <c r="AM466" i="1"/>
  <c r="W467" i="1"/>
  <c r="X467" i="1"/>
  <c r="Y467" i="1"/>
  <c r="AL467" i="1"/>
  <c r="AN467" i="1"/>
  <c r="AM467" i="1"/>
  <c r="W468" i="1"/>
  <c r="X468" i="1"/>
  <c r="Y468" i="1"/>
  <c r="AM468" i="1"/>
  <c r="AL468" i="1"/>
  <c r="AN468" i="1"/>
  <c r="Y469" i="1"/>
  <c r="X469" i="1"/>
  <c r="W469" i="1"/>
  <c r="AM469" i="1"/>
  <c r="AL469" i="1"/>
  <c r="AN469" i="1"/>
  <c r="X470" i="1"/>
  <c r="W470" i="1"/>
  <c r="Y470" i="1"/>
  <c r="AN470" i="1"/>
  <c r="AL470" i="1"/>
  <c r="AM470" i="1"/>
  <c r="Y471" i="1"/>
  <c r="W471" i="1"/>
  <c r="X471" i="1"/>
  <c r="AN471" i="1"/>
  <c r="AL471" i="1"/>
  <c r="AM471" i="1"/>
  <c r="X472" i="1"/>
  <c r="W472" i="1"/>
  <c r="Y472" i="1"/>
  <c r="AL472" i="1"/>
  <c r="AM472" i="1"/>
  <c r="AN472" i="1"/>
  <c r="X473" i="1"/>
  <c r="W473" i="1"/>
  <c r="Y473" i="1"/>
  <c r="AM473" i="1"/>
  <c r="AN473" i="1"/>
  <c r="AL473" i="1"/>
  <c r="Y474" i="1"/>
  <c r="W474" i="1"/>
  <c r="X474" i="1"/>
  <c r="AN474" i="1"/>
  <c r="AM474" i="1"/>
  <c r="AL474" i="1"/>
  <c r="X475" i="1"/>
  <c r="W475" i="1"/>
  <c r="Y475" i="1"/>
  <c r="AM475" i="1"/>
  <c r="AN475" i="1"/>
  <c r="AL475" i="1"/>
  <c r="Y476" i="1"/>
  <c r="W476" i="1"/>
  <c r="X476" i="1"/>
  <c r="AN476" i="1"/>
  <c r="AL476" i="1"/>
  <c r="AM476" i="1"/>
  <c r="X477" i="1"/>
  <c r="W477" i="1"/>
  <c r="Y477" i="1"/>
  <c r="AL477" i="1"/>
  <c r="AM477" i="1"/>
  <c r="AN477" i="1"/>
  <c r="Y478" i="1"/>
  <c r="X478" i="1"/>
  <c r="W478" i="1"/>
  <c r="AN478" i="1"/>
  <c r="AL478" i="1"/>
  <c r="AM478" i="1"/>
  <c r="W479" i="1"/>
  <c r="Y479" i="1"/>
  <c r="X479" i="1"/>
  <c r="AN479" i="1"/>
  <c r="AM479" i="1"/>
  <c r="AL479" i="1"/>
  <c r="W480" i="1"/>
  <c r="Y480" i="1"/>
  <c r="X480" i="1"/>
  <c r="AL480" i="1"/>
  <c r="AM480" i="1"/>
  <c r="AN480" i="1"/>
  <c r="X481" i="1"/>
  <c r="Y481" i="1"/>
  <c r="W481" i="1"/>
  <c r="AN481" i="1"/>
  <c r="AL481" i="1"/>
  <c r="AM481" i="1"/>
  <c r="X482" i="1"/>
  <c r="W482" i="1"/>
  <c r="Y482" i="1"/>
  <c r="AM482" i="1"/>
  <c r="AL482" i="1"/>
  <c r="AN482" i="1"/>
  <c r="X483" i="1"/>
  <c r="Y483" i="1"/>
  <c r="W483" i="1"/>
  <c r="AN483" i="1"/>
  <c r="AL483" i="1"/>
  <c r="AM483" i="1"/>
  <c r="Y484" i="1"/>
  <c r="W484" i="1"/>
  <c r="X484" i="1"/>
  <c r="AL484" i="1"/>
  <c r="AN484" i="1"/>
  <c r="AM484" i="1"/>
  <c r="W485" i="1"/>
  <c r="X485" i="1"/>
  <c r="Y485" i="1"/>
  <c r="AL485" i="1"/>
  <c r="AN485" i="1"/>
  <c r="AM485" i="1"/>
  <c r="X486" i="1"/>
  <c r="Y486" i="1"/>
  <c r="W486" i="1"/>
  <c r="AM486" i="1"/>
  <c r="AL486" i="1"/>
  <c r="AN486" i="1"/>
  <c r="W487" i="1"/>
  <c r="Y487" i="1"/>
  <c r="X487" i="1"/>
  <c r="AM487" i="1"/>
  <c r="AL487" i="1"/>
  <c r="AN487" i="1"/>
  <c r="Y488" i="1"/>
  <c r="X488" i="1"/>
  <c r="W488" i="1"/>
  <c r="AL488" i="1"/>
  <c r="AM488" i="1"/>
  <c r="AN488" i="1"/>
  <c r="Y489" i="1"/>
  <c r="W489" i="1"/>
  <c r="X489" i="1"/>
  <c r="AN489" i="1"/>
  <c r="AL489" i="1"/>
  <c r="AM489" i="1"/>
  <c r="Y490" i="1"/>
  <c r="X490" i="1"/>
  <c r="W490" i="1"/>
  <c r="AL490" i="1"/>
  <c r="AM490" i="1"/>
  <c r="AN490" i="1"/>
  <c r="W491" i="1"/>
  <c r="Y491" i="1"/>
  <c r="X491" i="1"/>
  <c r="AN491" i="1"/>
  <c r="AM491" i="1"/>
  <c r="AL491" i="1"/>
  <c r="Y492" i="1"/>
  <c r="W492" i="1"/>
  <c r="X492" i="1"/>
  <c r="AM492" i="1"/>
  <c r="AN492" i="1"/>
  <c r="AL492" i="1"/>
  <c r="W493" i="1"/>
  <c r="X493" i="1"/>
  <c r="Y493" i="1"/>
  <c r="AL493" i="1"/>
  <c r="AN493" i="1"/>
  <c r="AM493" i="1"/>
  <c r="W494" i="1"/>
  <c r="X494" i="1"/>
  <c r="Y494" i="1"/>
  <c r="AM494" i="1"/>
  <c r="AN494" i="1"/>
  <c r="AL494" i="1"/>
  <c r="Y495" i="1"/>
  <c r="W495" i="1"/>
  <c r="X495" i="1"/>
  <c r="AN495" i="1"/>
  <c r="AM495" i="1"/>
  <c r="AL495" i="1"/>
  <c r="W496" i="1"/>
  <c r="X496" i="1"/>
  <c r="Y496" i="1"/>
  <c r="AM496" i="1"/>
  <c r="AL496" i="1"/>
  <c r="AN496" i="1"/>
  <c r="X497" i="1"/>
  <c r="Y497" i="1"/>
  <c r="W497" i="1"/>
  <c r="AN497" i="1"/>
  <c r="AL497" i="1"/>
  <c r="AM497" i="1"/>
  <c r="W498" i="1"/>
  <c r="Y498" i="1"/>
  <c r="X498" i="1"/>
  <c r="AL498" i="1"/>
  <c r="AM498" i="1"/>
  <c r="AN498" i="1"/>
  <c r="X499" i="1"/>
  <c r="Y499" i="1"/>
  <c r="W499" i="1"/>
  <c r="AM499" i="1"/>
  <c r="AN499" i="1"/>
  <c r="AL499" i="1"/>
  <c r="W500" i="1"/>
  <c r="Y500" i="1"/>
  <c r="X500" i="1"/>
  <c r="AN500" i="1"/>
  <c r="AL500" i="1"/>
  <c r="AM500" i="1"/>
  <c r="X501" i="1"/>
  <c r="W501" i="1"/>
  <c r="Y501" i="1"/>
  <c r="AL501" i="1"/>
  <c r="AN501" i="1"/>
  <c r="AM501" i="1"/>
  <c r="Y502" i="1"/>
  <c r="W502" i="1"/>
  <c r="X502" i="1"/>
  <c r="AN502" i="1"/>
  <c r="AL502" i="1"/>
  <c r="AM502" i="1"/>
  <c r="X503" i="1"/>
  <c r="Y503" i="1"/>
  <c r="W503" i="1"/>
  <c r="AM503" i="1"/>
  <c r="AN503" i="1"/>
  <c r="AL503" i="1"/>
  <c r="W504" i="1"/>
  <c r="Y504" i="1"/>
  <c r="X504" i="1"/>
  <c r="AL504" i="1"/>
  <c r="AM504" i="1"/>
  <c r="AN504" i="1"/>
  <c r="W505" i="1"/>
  <c r="X505" i="1"/>
  <c r="Y505" i="1"/>
  <c r="AL505" i="1"/>
  <c r="AM505" i="1"/>
  <c r="AN505" i="1"/>
  <c r="W506" i="1"/>
  <c r="Y506" i="1"/>
  <c r="X506" i="1"/>
  <c r="AL506" i="1"/>
  <c r="AN506" i="1"/>
  <c r="AM506" i="1"/>
  <c r="X507" i="1"/>
  <c r="W507" i="1"/>
  <c r="Y507" i="1"/>
  <c r="AM507" i="1"/>
  <c r="AL507" i="1"/>
  <c r="AN507" i="1"/>
  <c r="Y508" i="1"/>
  <c r="X508" i="1"/>
  <c r="W508" i="1"/>
  <c r="AM508" i="1"/>
  <c r="AL508" i="1"/>
  <c r="AN508" i="1"/>
  <c r="W509" i="1"/>
  <c r="X509" i="1"/>
  <c r="Y509" i="1"/>
  <c r="AN509" i="1"/>
  <c r="AM509" i="1"/>
  <c r="AL509" i="1"/>
  <c r="X510" i="1"/>
  <c r="Y510" i="1"/>
  <c r="W510" i="1"/>
  <c r="AL510" i="1"/>
  <c r="AM510" i="1"/>
  <c r="AN510" i="1"/>
  <c r="Y511" i="1"/>
  <c r="W511" i="1"/>
  <c r="X511" i="1"/>
  <c r="AN511" i="1"/>
  <c r="AL511" i="1"/>
  <c r="AM511" i="1"/>
  <c r="Y512" i="1"/>
  <c r="W512" i="1"/>
  <c r="X512" i="1"/>
  <c r="AL512" i="1"/>
  <c r="AN512" i="1"/>
  <c r="AM512" i="1"/>
  <c r="W513" i="1"/>
  <c r="X513" i="1"/>
  <c r="Y513" i="1"/>
  <c r="AN513" i="1"/>
  <c r="AM513" i="1"/>
  <c r="AL513" i="1"/>
  <c r="X514" i="1"/>
  <c r="W514" i="1"/>
  <c r="Y514" i="1"/>
  <c r="AL514" i="1"/>
  <c r="AM514" i="1"/>
  <c r="AN514" i="1"/>
  <c r="Y515" i="1"/>
  <c r="X515" i="1"/>
  <c r="W515" i="1"/>
  <c r="AM515" i="1"/>
  <c r="AL515" i="1"/>
  <c r="AN515" i="1"/>
  <c r="Y516" i="1"/>
  <c r="W516" i="1"/>
  <c r="X516" i="1"/>
  <c r="AL516" i="1"/>
  <c r="AM516" i="1"/>
  <c r="AN516" i="1"/>
  <c r="W517" i="1"/>
  <c r="Y517" i="1"/>
  <c r="X517" i="1"/>
  <c r="AL517" i="1"/>
  <c r="AM517" i="1"/>
  <c r="AN517" i="1"/>
  <c r="Y518" i="1"/>
  <c r="X518" i="1"/>
  <c r="W518" i="1"/>
  <c r="AM518" i="1"/>
  <c r="AN518" i="1"/>
  <c r="AL518" i="1"/>
  <c r="X519" i="1"/>
  <c r="W519" i="1"/>
  <c r="Y519" i="1"/>
  <c r="AM519" i="1"/>
  <c r="AN519" i="1"/>
  <c r="AL519" i="1"/>
  <c r="Y520" i="1"/>
  <c r="X520" i="1"/>
  <c r="W520" i="1"/>
  <c r="AL520" i="1"/>
  <c r="AM520" i="1"/>
  <c r="AN520" i="1"/>
  <c r="W521" i="1"/>
  <c r="X521" i="1"/>
  <c r="Y521" i="1"/>
  <c r="AL521" i="1"/>
  <c r="AN521" i="1"/>
  <c r="AM521" i="1"/>
  <c r="W522" i="1"/>
  <c r="Y522" i="1"/>
  <c r="X522" i="1"/>
  <c r="AL522" i="1"/>
  <c r="AM522" i="1"/>
  <c r="AN522" i="1"/>
  <c r="Y523" i="1"/>
  <c r="W523" i="1"/>
  <c r="X523" i="1"/>
  <c r="AL523" i="1"/>
  <c r="AN523" i="1"/>
  <c r="AM523" i="1"/>
  <c r="X524" i="1"/>
  <c r="W524" i="1"/>
  <c r="Y524" i="1"/>
  <c r="AL524" i="1"/>
  <c r="AN524" i="1"/>
  <c r="AM524" i="1"/>
  <c r="X525" i="1"/>
  <c r="Y525" i="1"/>
  <c r="W525" i="1"/>
  <c r="AL525" i="1"/>
  <c r="AM525" i="1"/>
  <c r="AN525" i="1"/>
  <c r="Y526" i="1"/>
  <c r="W526" i="1"/>
  <c r="X526" i="1"/>
  <c r="AM526" i="1"/>
  <c r="AN526" i="1"/>
  <c r="AL526" i="1"/>
  <c r="Y527" i="1"/>
  <c r="X527" i="1"/>
  <c r="W527" i="1"/>
  <c r="AL527" i="1"/>
  <c r="AM527" i="1"/>
  <c r="AN527" i="1"/>
  <c r="X528" i="1"/>
  <c r="W528" i="1"/>
  <c r="Y528" i="1"/>
  <c r="AM528" i="1"/>
  <c r="AL528" i="1"/>
  <c r="AN528" i="1"/>
  <c r="Y529" i="1"/>
  <c r="X529" i="1"/>
  <c r="W529" i="1"/>
  <c r="AL529" i="1"/>
  <c r="AM529" i="1"/>
  <c r="AN529" i="1"/>
  <c r="X530" i="1"/>
  <c r="Y530" i="1"/>
  <c r="W530" i="1"/>
  <c r="AL530" i="1"/>
  <c r="AM530" i="1"/>
  <c r="AN530" i="1"/>
  <c r="X531" i="1"/>
  <c r="W531" i="1"/>
  <c r="Y531" i="1"/>
  <c r="AL531" i="1"/>
  <c r="AM531" i="1"/>
  <c r="AN531" i="1"/>
  <c r="W532" i="1"/>
  <c r="X532" i="1"/>
  <c r="Y532" i="1"/>
  <c r="AN532" i="1"/>
  <c r="AM532" i="1"/>
  <c r="AL532" i="1"/>
  <c r="W533" i="1"/>
  <c r="Y533" i="1"/>
  <c r="X533" i="1"/>
  <c r="AL533" i="1"/>
  <c r="AN533" i="1"/>
  <c r="AM533" i="1"/>
  <c r="X534" i="1"/>
  <c r="Y534" i="1"/>
  <c r="W534" i="1"/>
  <c r="AL534" i="1"/>
  <c r="AM534" i="1"/>
  <c r="AN534" i="1"/>
  <c r="X535" i="1"/>
  <c r="Y535" i="1"/>
  <c r="W535" i="1"/>
  <c r="AM535" i="1"/>
  <c r="AL535" i="1"/>
  <c r="AN535" i="1"/>
  <c r="Y536" i="1"/>
  <c r="X536" i="1"/>
  <c r="W536" i="1"/>
  <c r="AL536" i="1"/>
  <c r="AN536" i="1"/>
  <c r="AM536" i="1"/>
  <c r="Y537" i="1"/>
  <c r="W537" i="1"/>
  <c r="X537" i="1"/>
  <c r="AM537" i="1"/>
  <c r="AL537" i="1"/>
  <c r="AN537" i="1"/>
  <c r="Y538" i="1"/>
  <c r="W538" i="1"/>
  <c r="X538" i="1"/>
  <c r="AM538" i="1"/>
  <c r="AN538" i="1"/>
  <c r="AL538" i="1"/>
  <c r="W539" i="1"/>
  <c r="Y539" i="1"/>
  <c r="X539" i="1"/>
  <c r="AM539" i="1"/>
  <c r="AL539" i="1"/>
  <c r="AN539" i="1"/>
  <c r="Y540" i="1"/>
  <c r="W540" i="1"/>
  <c r="X540" i="1"/>
  <c r="AM540" i="1"/>
  <c r="AN540" i="1"/>
  <c r="AL540" i="1"/>
  <c r="W541" i="1"/>
  <c r="X541" i="1"/>
  <c r="Y541" i="1"/>
  <c r="AL541" i="1"/>
  <c r="AN541" i="1"/>
  <c r="AM541" i="1"/>
  <c r="W542" i="1"/>
  <c r="X542" i="1"/>
  <c r="Y542" i="1"/>
  <c r="AN542" i="1"/>
  <c r="AL542" i="1"/>
  <c r="AM542" i="1"/>
  <c r="W543" i="1"/>
  <c r="X543" i="1"/>
  <c r="Y543" i="1"/>
  <c r="AL543" i="1"/>
  <c r="AN543" i="1"/>
  <c r="AM543" i="1"/>
  <c r="W544" i="1"/>
  <c r="X544" i="1"/>
  <c r="Y544" i="1"/>
  <c r="AM544" i="1"/>
  <c r="AL544" i="1"/>
  <c r="AN544" i="1"/>
  <c r="Y545" i="1"/>
  <c r="W545" i="1"/>
  <c r="X545" i="1"/>
  <c r="AL545" i="1"/>
  <c r="AN545" i="1"/>
  <c r="AM545" i="1"/>
  <c r="X546" i="1"/>
  <c r="Y546" i="1"/>
  <c r="W546" i="1"/>
  <c r="AN546" i="1"/>
  <c r="AL546" i="1"/>
  <c r="AM546" i="1"/>
  <c r="W547" i="1"/>
  <c r="X547" i="1"/>
  <c r="Y547" i="1"/>
  <c r="AN547" i="1"/>
  <c r="AL547" i="1"/>
  <c r="AM547" i="1"/>
  <c r="W548" i="1"/>
  <c r="Y548" i="1"/>
  <c r="X548" i="1"/>
  <c r="AM548" i="1"/>
  <c r="AN548" i="1"/>
  <c r="AL548" i="1"/>
  <c r="Y549" i="1"/>
  <c r="W549" i="1"/>
  <c r="X549" i="1"/>
  <c r="AL549" i="1"/>
  <c r="AM549" i="1"/>
  <c r="AN549" i="1"/>
  <c r="X550" i="1"/>
  <c r="W550" i="1"/>
  <c r="Y550" i="1"/>
  <c r="AN550" i="1"/>
  <c r="AM550" i="1"/>
  <c r="AL550" i="1"/>
  <c r="W551" i="1"/>
  <c r="X551" i="1"/>
  <c r="Y551" i="1"/>
  <c r="AL551" i="1"/>
  <c r="AM551" i="1"/>
  <c r="AN551" i="1"/>
  <c r="Y552" i="1"/>
  <c r="X552" i="1"/>
  <c r="W552" i="1"/>
  <c r="AL552" i="1"/>
  <c r="AM552" i="1"/>
  <c r="AN552" i="1"/>
  <c r="Y553" i="1"/>
  <c r="X553" i="1"/>
  <c r="W553" i="1"/>
  <c r="AM553" i="1"/>
  <c r="AL553" i="1"/>
  <c r="AN553" i="1"/>
  <c r="Y554" i="1"/>
  <c r="W554" i="1"/>
  <c r="X554" i="1"/>
  <c r="AN554" i="1"/>
  <c r="AM554" i="1"/>
  <c r="AL554" i="1"/>
  <c r="W555" i="1"/>
  <c r="X555" i="1"/>
  <c r="Y555" i="1"/>
  <c r="AM555" i="1"/>
  <c r="AN555" i="1"/>
  <c r="AL555" i="1"/>
  <c r="Y556" i="1"/>
  <c r="X556" i="1"/>
  <c r="W556" i="1"/>
  <c r="AL556" i="1"/>
  <c r="AM556" i="1"/>
  <c r="AN556" i="1"/>
  <c r="Y557" i="1"/>
  <c r="X557" i="1"/>
  <c r="W557" i="1"/>
  <c r="AN557" i="1"/>
  <c r="AL557" i="1"/>
  <c r="AM557" i="1"/>
  <c r="W558" i="1"/>
  <c r="X558" i="1"/>
  <c r="Y558" i="1"/>
  <c r="AL558" i="1"/>
  <c r="AM558" i="1"/>
  <c r="AN558" i="1"/>
  <c r="Y559" i="1"/>
  <c r="X559" i="1"/>
  <c r="W559" i="1"/>
  <c r="AL559" i="1"/>
  <c r="AN559" i="1"/>
  <c r="AM559" i="1"/>
  <c r="X560" i="1"/>
  <c r="Y560" i="1"/>
  <c r="W560" i="1"/>
  <c r="AL560" i="1"/>
  <c r="AM560" i="1"/>
  <c r="AN560" i="1"/>
  <c r="W561" i="1"/>
  <c r="X561" i="1"/>
  <c r="Y561" i="1"/>
  <c r="AL561" i="1"/>
  <c r="AM561" i="1"/>
  <c r="AN561" i="1"/>
  <c r="W562" i="1"/>
  <c r="X562" i="1"/>
  <c r="Y562" i="1"/>
  <c r="AL562" i="1"/>
  <c r="AM562" i="1"/>
  <c r="AN562" i="1"/>
  <c r="W563" i="1"/>
  <c r="X563" i="1"/>
  <c r="Y563" i="1"/>
  <c r="AL563" i="1"/>
  <c r="AM563" i="1"/>
  <c r="AN563" i="1"/>
  <c r="W564" i="1"/>
  <c r="X564" i="1"/>
  <c r="Y564" i="1"/>
  <c r="AL564" i="1"/>
  <c r="AM564" i="1"/>
  <c r="AN564" i="1"/>
  <c r="X565" i="1"/>
  <c r="W565" i="1"/>
  <c r="Y565" i="1"/>
  <c r="AL565" i="1"/>
  <c r="AM565" i="1"/>
  <c r="AN565" i="1"/>
  <c r="W566" i="1"/>
  <c r="X566" i="1"/>
  <c r="Y566" i="1"/>
  <c r="AM566" i="1"/>
  <c r="AN566" i="1"/>
  <c r="AL566" i="1"/>
  <c r="W567" i="1"/>
  <c r="Y567" i="1"/>
  <c r="X567" i="1"/>
  <c r="AM567" i="1"/>
  <c r="AN567" i="1"/>
  <c r="AL567" i="1"/>
  <c r="W568" i="1"/>
  <c r="X568" i="1"/>
  <c r="Y568" i="1"/>
  <c r="AL568" i="1"/>
  <c r="AM568" i="1"/>
  <c r="AN568" i="1"/>
  <c r="W569" i="1"/>
  <c r="X569" i="1"/>
  <c r="Y569" i="1"/>
  <c r="AN569" i="1"/>
  <c r="AL569" i="1"/>
  <c r="AM569" i="1"/>
  <c r="W570" i="1"/>
  <c r="Y570" i="1"/>
  <c r="X570" i="1"/>
  <c r="AN570" i="1"/>
  <c r="AM570" i="1"/>
  <c r="AL570" i="1"/>
  <c r="W571" i="1"/>
  <c r="X571" i="1"/>
  <c r="Y571" i="1"/>
  <c r="AN571" i="1"/>
  <c r="AL571" i="1"/>
  <c r="AM571" i="1"/>
  <c r="W572" i="1"/>
  <c r="X572" i="1"/>
  <c r="Y572" i="1"/>
  <c r="AN572" i="1"/>
  <c r="AM572" i="1"/>
  <c r="AL572" i="1"/>
  <c r="Y573" i="1"/>
  <c r="W573" i="1"/>
  <c r="X573" i="1"/>
  <c r="AN573" i="1"/>
  <c r="AM573" i="1"/>
  <c r="AL573" i="1"/>
  <c r="X574" i="1"/>
  <c r="W574" i="1"/>
  <c r="Y574" i="1"/>
  <c r="AL574" i="1"/>
  <c r="AM574" i="1"/>
  <c r="AN574" i="1"/>
  <c r="Y575" i="1"/>
  <c r="W575" i="1"/>
  <c r="X575" i="1"/>
  <c r="AL575" i="1"/>
  <c r="AM575" i="1"/>
  <c r="AN575" i="1"/>
  <c r="Y576" i="1"/>
  <c r="W576" i="1"/>
  <c r="X576" i="1"/>
  <c r="AM576" i="1"/>
  <c r="AL576" i="1"/>
  <c r="AN576" i="1"/>
  <c r="Y577" i="1"/>
  <c r="W577" i="1"/>
  <c r="X577" i="1"/>
  <c r="AL577" i="1"/>
  <c r="AN577" i="1"/>
  <c r="AM577" i="1"/>
  <c r="W578" i="1"/>
  <c r="X578" i="1"/>
  <c r="Y578" i="1"/>
  <c r="AN578" i="1"/>
  <c r="AM578" i="1"/>
  <c r="AL578" i="1"/>
  <c r="Y579" i="1"/>
  <c r="W579" i="1"/>
  <c r="X579" i="1"/>
  <c r="AN579" i="1"/>
  <c r="AL579" i="1"/>
  <c r="AM579" i="1"/>
  <c r="W580" i="1"/>
  <c r="Y580" i="1"/>
  <c r="X580" i="1"/>
  <c r="AM580" i="1"/>
  <c r="AN580" i="1"/>
  <c r="AL580" i="1"/>
  <c r="X581" i="1"/>
  <c r="W581" i="1"/>
  <c r="Y581" i="1"/>
  <c r="AM581" i="1"/>
  <c r="AL581" i="1"/>
  <c r="AN581" i="1"/>
  <c r="W582" i="1"/>
  <c r="Y582" i="1"/>
  <c r="X582" i="1"/>
  <c r="AN582" i="1"/>
  <c r="AM582" i="1"/>
  <c r="AL582" i="1"/>
  <c r="W583" i="1"/>
  <c r="X583" i="1"/>
  <c r="Y583" i="1"/>
  <c r="AN583" i="1"/>
  <c r="AM583" i="1"/>
  <c r="AL583" i="1"/>
  <c r="W584" i="1"/>
  <c r="Y584" i="1"/>
  <c r="X584" i="1"/>
  <c r="AN584" i="1"/>
  <c r="AL584" i="1"/>
  <c r="AM584" i="1"/>
  <c r="W585" i="1"/>
  <c r="X585" i="1"/>
  <c r="Y585" i="1"/>
  <c r="AL585" i="1"/>
  <c r="AN585" i="1"/>
  <c r="AM585" i="1"/>
  <c r="Y586" i="1"/>
  <c r="W586" i="1"/>
  <c r="X586" i="1"/>
  <c r="AN586" i="1"/>
  <c r="AL586" i="1"/>
  <c r="AM586" i="1"/>
  <c r="X587" i="1"/>
  <c r="Y587" i="1"/>
  <c r="W587" i="1"/>
  <c r="AN587" i="1"/>
  <c r="AM587" i="1"/>
  <c r="AL587" i="1"/>
  <c r="X588" i="1"/>
  <c r="Y588" i="1"/>
  <c r="W588" i="1"/>
  <c r="AN588" i="1"/>
  <c r="AL588" i="1"/>
  <c r="AM588" i="1"/>
  <c r="W589" i="1"/>
  <c r="X589" i="1"/>
  <c r="Y589" i="1"/>
  <c r="AL589" i="1"/>
  <c r="AN589" i="1"/>
  <c r="AM589" i="1"/>
  <c r="W590" i="1"/>
  <c r="Y590" i="1"/>
  <c r="X590" i="1"/>
  <c r="AM590" i="1"/>
  <c r="AN590" i="1"/>
  <c r="AL590" i="1"/>
  <c r="Y591" i="1"/>
  <c r="X591" i="1"/>
  <c r="W591" i="1"/>
  <c r="AM591" i="1"/>
  <c r="AL591" i="1"/>
  <c r="AN591" i="1"/>
  <c r="X592" i="1"/>
  <c r="Y592" i="1"/>
  <c r="W592" i="1"/>
  <c r="AL592" i="1"/>
  <c r="AN592" i="1"/>
  <c r="AM592" i="1"/>
  <c r="W593" i="1"/>
  <c r="X593" i="1"/>
  <c r="Y593" i="1"/>
  <c r="AN593" i="1"/>
  <c r="AL593" i="1"/>
  <c r="AM593" i="1"/>
  <c r="Y594" i="1"/>
  <c r="X594" i="1"/>
  <c r="W594" i="1"/>
  <c r="AM594" i="1"/>
  <c r="AN594" i="1"/>
  <c r="AL594" i="1"/>
  <c r="Y595" i="1"/>
  <c r="W595" i="1"/>
  <c r="X595" i="1"/>
  <c r="AL595" i="1"/>
  <c r="AM595" i="1"/>
  <c r="AN595" i="1"/>
  <c r="Y596" i="1"/>
  <c r="X596" i="1"/>
  <c r="W596" i="1"/>
  <c r="AL596" i="1"/>
  <c r="AM596" i="1"/>
  <c r="AN596" i="1"/>
  <c r="X597" i="1"/>
  <c r="W597" i="1"/>
  <c r="Y597" i="1"/>
  <c r="AN597" i="1"/>
  <c r="AM597" i="1"/>
  <c r="AL597" i="1"/>
  <c r="X598" i="1"/>
  <c r="W598" i="1"/>
  <c r="Y598" i="1"/>
  <c r="AM598" i="1"/>
  <c r="AN598" i="1"/>
  <c r="AL598" i="1"/>
  <c r="W599" i="1"/>
  <c r="X599" i="1"/>
  <c r="Y599" i="1"/>
  <c r="AL599" i="1"/>
  <c r="AN599" i="1"/>
  <c r="AM599" i="1"/>
  <c r="X600" i="1"/>
  <c r="W600" i="1"/>
  <c r="Y600" i="1"/>
  <c r="AL600" i="1"/>
  <c r="AN600" i="1"/>
  <c r="AM600" i="1"/>
  <c r="X601" i="1"/>
  <c r="W601" i="1"/>
  <c r="Y601" i="1"/>
  <c r="AL601" i="1"/>
  <c r="AM601" i="1"/>
  <c r="AN601" i="1"/>
  <c r="W602" i="1"/>
  <c r="Y602" i="1"/>
  <c r="X602" i="1"/>
  <c r="AL602" i="1"/>
  <c r="AM602" i="1"/>
  <c r="AN602" i="1"/>
  <c r="X603" i="1"/>
  <c r="W603" i="1"/>
  <c r="Y603" i="1"/>
  <c r="AL603" i="1"/>
  <c r="AM603" i="1"/>
  <c r="AN603" i="1"/>
  <c r="X604" i="1"/>
  <c r="Y604" i="1"/>
  <c r="W604" i="1"/>
  <c r="AM604" i="1"/>
  <c r="AN604" i="1"/>
  <c r="AL604" i="1"/>
  <c r="Y605" i="1"/>
  <c r="X605" i="1"/>
  <c r="W605" i="1"/>
  <c r="AM605" i="1"/>
  <c r="AN605" i="1"/>
  <c r="AL605" i="1"/>
  <c r="X606" i="1"/>
  <c r="Y606" i="1"/>
  <c r="W606" i="1"/>
  <c r="AL606" i="1"/>
  <c r="AN606" i="1"/>
  <c r="AM606" i="1"/>
  <c r="W607" i="1"/>
  <c r="Y607" i="1"/>
  <c r="X607" i="1"/>
  <c r="AL607" i="1"/>
  <c r="AM607" i="1"/>
  <c r="AN607" i="1"/>
  <c r="X608" i="1"/>
  <c r="Y608" i="1"/>
  <c r="W608" i="1"/>
  <c r="AN608" i="1"/>
  <c r="AM608" i="1"/>
  <c r="AL608" i="1"/>
  <c r="Y609" i="1"/>
  <c r="X609" i="1"/>
  <c r="W609" i="1"/>
  <c r="AL609" i="1"/>
  <c r="AN609" i="1"/>
  <c r="AM609" i="1"/>
  <c r="X610" i="1"/>
  <c r="W610" i="1"/>
  <c r="Y610" i="1"/>
  <c r="AM610" i="1"/>
  <c r="AN610" i="1"/>
  <c r="AL610" i="1"/>
  <c r="W611" i="1"/>
  <c r="X611" i="1"/>
  <c r="Y611" i="1"/>
  <c r="AL611" i="1"/>
  <c r="AN611" i="1"/>
  <c r="AM611" i="1"/>
  <c r="W612" i="1"/>
  <c r="Y612" i="1"/>
  <c r="X612" i="1"/>
  <c r="AL612" i="1"/>
  <c r="AM612" i="1"/>
  <c r="AN612" i="1"/>
  <c r="X613" i="1"/>
  <c r="Y613" i="1"/>
  <c r="W613" i="1"/>
  <c r="AL613" i="1"/>
  <c r="AM613" i="1"/>
  <c r="AN613" i="1"/>
  <c r="X614" i="1"/>
  <c r="Y614" i="1"/>
  <c r="W614" i="1"/>
  <c r="AL614" i="1"/>
  <c r="AN614" i="1"/>
  <c r="AM614" i="1"/>
  <c r="X615" i="1"/>
  <c r="W615" i="1"/>
  <c r="Y615" i="1"/>
  <c r="AM615" i="1"/>
  <c r="AN615" i="1"/>
  <c r="AL615" i="1"/>
  <c r="Y616" i="1"/>
  <c r="X616" i="1"/>
  <c r="W616" i="1"/>
  <c r="AN616" i="1"/>
  <c r="AM616" i="1"/>
  <c r="AL616" i="1"/>
  <c r="W617" i="1"/>
  <c r="Y617" i="1"/>
  <c r="X617" i="1"/>
  <c r="AL617" i="1"/>
  <c r="AM617" i="1"/>
  <c r="AN617" i="1"/>
  <c r="W618" i="1"/>
  <c r="Y618" i="1"/>
  <c r="X618" i="1"/>
  <c r="AL618" i="1"/>
  <c r="AM618" i="1"/>
  <c r="AN618" i="1"/>
  <c r="Y619" i="1"/>
  <c r="X619" i="1"/>
  <c r="W619" i="1"/>
  <c r="AN619" i="1"/>
  <c r="AL619" i="1"/>
  <c r="AM619" i="1"/>
  <c r="Y620" i="1"/>
  <c r="W620" i="1"/>
  <c r="X620" i="1"/>
  <c r="AL620" i="1"/>
  <c r="AM620" i="1"/>
  <c r="AN620" i="1"/>
  <c r="W621" i="1"/>
  <c r="X621" i="1"/>
  <c r="Y621" i="1"/>
  <c r="AN621" i="1"/>
  <c r="AL621" i="1"/>
  <c r="AM621" i="1"/>
  <c r="X622" i="1"/>
  <c r="W622" i="1"/>
  <c r="Y622" i="1"/>
  <c r="AL622" i="1"/>
  <c r="AN622" i="1"/>
  <c r="AM622" i="1"/>
  <c r="Y623" i="1"/>
  <c r="W623" i="1"/>
  <c r="X623" i="1"/>
  <c r="AL623" i="1"/>
  <c r="AN623" i="1"/>
  <c r="AM623" i="1"/>
  <c r="Y624" i="1"/>
  <c r="X624" i="1"/>
  <c r="W624" i="1"/>
  <c r="AL624" i="1"/>
  <c r="AM624" i="1"/>
  <c r="AN624" i="1"/>
  <c r="Y625" i="1"/>
  <c r="X625" i="1"/>
  <c r="W625" i="1"/>
  <c r="AL625" i="1"/>
  <c r="AM625" i="1"/>
  <c r="AN625" i="1"/>
  <c r="W626" i="1"/>
  <c r="X626" i="1"/>
  <c r="Y626" i="1"/>
  <c r="AM626" i="1"/>
  <c r="AL626" i="1"/>
  <c r="AN626" i="1"/>
  <c r="Y627" i="1"/>
  <c r="W627" i="1"/>
  <c r="X627" i="1"/>
  <c r="AN627" i="1"/>
  <c r="AL627" i="1"/>
  <c r="AM627" i="1"/>
  <c r="Y628" i="1"/>
  <c r="X628" i="1"/>
  <c r="W628" i="1"/>
  <c r="AL628" i="1"/>
  <c r="AM628" i="1"/>
  <c r="AN628" i="1"/>
  <c r="Y629" i="1"/>
  <c r="W629" i="1"/>
  <c r="X629" i="1"/>
  <c r="AL629" i="1"/>
  <c r="AN629" i="1"/>
  <c r="AM629" i="1"/>
  <c r="Y630" i="1"/>
  <c r="W630" i="1"/>
  <c r="X630" i="1"/>
  <c r="AL630" i="1"/>
  <c r="AM630" i="1"/>
  <c r="AN630" i="1"/>
  <c r="Y631" i="1"/>
  <c r="X631" i="1"/>
  <c r="W631" i="1"/>
  <c r="AN631" i="1"/>
  <c r="AM631" i="1"/>
  <c r="AL631" i="1"/>
  <c r="W632" i="1"/>
  <c r="X632" i="1"/>
  <c r="Y632" i="1"/>
  <c r="AM632" i="1"/>
  <c r="AL632" i="1"/>
  <c r="AN632" i="1"/>
  <c r="X633" i="1"/>
  <c r="Y633" i="1"/>
  <c r="W633" i="1"/>
  <c r="AN633" i="1"/>
  <c r="AM633" i="1"/>
  <c r="AL633" i="1"/>
  <c r="X634" i="1"/>
  <c r="W634" i="1"/>
  <c r="Y634" i="1"/>
  <c r="AN634" i="1"/>
  <c r="AL634" i="1"/>
  <c r="AM634" i="1"/>
  <c r="Y635" i="1"/>
  <c r="W635" i="1"/>
  <c r="X635" i="1"/>
  <c r="AN635" i="1"/>
  <c r="AL635" i="1"/>
  <c r="AM635" i="1"/>
  <c r="W636" i="1"/>
  <c r="Y636" i="1"/>
  <c r="X636" i="1"/>
  <c r="AL636" i="1"/>
  <c r="AM636" i="1"/>
  <c r="AN636" i="1"/>
  <c r="X637" i="1"/>
  <c r="Y637" i="1"/>
  <c r="W637" i="1"/>
  <c r="AM637" i="1"/>
  <c r="AL637" i="1"/>
  <c r="AN637" i="1"/>
  <c r="Y638" i="1"/>
  <c r="W638" i="1"/>
  <c r="X638" i="1"/>
  <c r="AN638" i="1"/>
  <c r="AM638" i="1"/>
  <c r="AL638" i="1"/>
  <c r="Y639" i="1"/>
  <c r="X639" i="1"/>
  <c r="W639" i="1"/>
  <c r="AL639" i="1"/>
  <c r="AM639" i="1"/>
  <c r="AN639" i="1"/>
  <c r="W640" i="1"/>
  <c r="X640" i="1"/>
  <c r="Y640" i="1"/>
  <c r="AM640" i="1"/>
  <c r="AL640" i="1"/>
  <c r="AN640" i="1"/>
  <c r="X641" i="1"/>
  <c r="W641" i="1"/>
  <c r="Y641" i="1"/>
  <c r="AN641" i="1"/>
  <c r="AM641" i="1"/>
  <c r="AL641" i="1"/>
  <c r="Y642" i="1"/>
  <c r="W642" i="1"/>
  <c r="X642" i="1"/>
  <c r="AL642" i="1"/>
  <c r="AN642" i="1"/>
  <c r="AM642" i="1"/>
  <c r="Y643" i="1"/>
  <c r="W643" i="1"/>
  <c r="X643" i="1"/>
  <c r="AM643" i="1"/>
  <c r="AN643" i="1"/>
  <c r="AL643" i="1"/>
  <c r="Y644" i="1"/>
  <c r="W644" i="1"/>
  <c r="X644" i="1"/>
  <c r="AL644" i="1"/>
  <c r="AM644" i="1"/>
  <c r="AN644" i="1"/>
  <c r="X645" i="1"/>
  <c r="Y645" i="1"/>
  <c r="W645" i="1"/>
  <c r="AL645" i="1"/>
  <c r="AM645" i="1"/>
  <c r="AN645" i="1"/>
  <c r="X646" i="1"/>
  <c r="W646" i="1"/>
  <c r="Y646" i="1"/>
  <c r="AL646" i="1"/>
  <c r="AM646" i="1"/>
  <c r="AN646" i="1"/>
  <c r="W647" i="1"/>
  <c r="Y647" i="1"/>
  <c r="X647" i="1"/>
  <c r="AM647" i="1"/>
  <c r="AN647" i="1"/>
  <c r="AL647" i="1"/>
  <c r="X648" i="1"/>
  <c r="Y648" i="1"/>
  <c r="W648" i="1"/>
  <c r="AL648" i="1"/>
  <c r="AM648" i="1"/>
  <c r="AN648" i="1"/>
  <c r="X649" i="1"/>
  <c r="W649" i="1"/>
  <c r="Y649" i="1"/>
  <c r="AM649" i="1"/>
  <c r="AL649" i="1"/>
  <c r="AN649" i="1"/>
  <c r="Y650" i="1"/>
  <c r="W650" i="1"/>
  <c r="X650" i="1"/>
  <c r="AL650" i="1"/>
  <c r="AM650" i="1"/>
  <c r="AN650" i="1"/>
  <c r="X651" i="1"/>
  <c r="W651" i="1"/>
  <c r="Y651" i="1"/>
  <c r="AL651" i="1"/>
  <c r="AM651" i="1"/>
  <c r="AN651" i="1"/>
  <c r="Y652" i="1"/>
  <c r="X652" i="1"/>
  <c r="W652" i="1"/>
  <c r="AL652" i="1"/>
  <c r="AN652" i="1"/>
  <c r="AM652" i="1"/>
  <c r="X653" i="1"/>
  <c r="W653" i="1"/>
  <c r="Y653" i="1"/>
  <c r="AM653" i="1"/>
  <c r="AL653" i="1"/>
  <c r="AN653" i="1"/>
  <c r="Y654" i="1"/>
  <c r="W654" i="1"/>
  <c r="X654" i="1"/>
  <c r="AL654" i="1"/>
  <c r="AM654" i="1"/>
  <c r="AN654" i="1"/>
  <c r="Y655" i="1"/>
  <c r="X655" i="1"/>
  <c r="W655" i="1"/>
  <c r="AL655" i="1"/>
  <c r="AM655" i="1"/>
  <c r="AN655" i="1"/>
  <c r="W656" i="1"/>
  <c r="Y656" i="1"/>
  <c r="X656" i="1"/>
  <c r="AM656" i="1"/>
  <c r="AN656" i="1"/>
  <c r="AL656" i="1"/>
  <c r="X657" i="1"/>
  <c r="Y657" i="1"/>
  <c r="W657" i="1"/>
  <c r="AM657" i="1"/>
  <c r="AL657" i="1"/>
  <c r="AN657" i="1"/>
  <c r="X658" i="1"/>
  <c r="W658" i="1"/>
  <c r="Y658" i="1"/>
  <c r="AN658" i="1"/>
  <c r="AL658" i="1"/>
  <c r="AM658" i="1"/>
  <c r="Y659" i="1"/>
  <c r="W659" i="1"/>
  <c r="X659" i="1"/>
  <c r="AM659" i="1"/>
  <c r="AL659" i="1"/>
  <c r="AN659" i="1"/>
  <c r="X660" i="1"/>
  <c r="W660" i="1"/>
  <c r="Y660" i="1"/>
  <c r="AL660" i="1"/>
  <c r="AM660" i="1"/>
  <c r="AN660" i="1"/>
  <c r="Y661" i="1"/>
  <c r="W661" i="1"/>
  <c r="X661" i="1"/>
  <c r="AN661" i="1"/>
  <c r="AM661" i="1"/>
  <c r="AL661" i="1"/>
  <c r="X662" i="1"/>
  <c r="Y662" i="1"/>
  <c r="W662" i="1"/>
  <c r="AM662" i="1"/>
  <c r="AL662" i="1"/>
  <c r="AN662" i="1"/>
  <c r="W663" i="1"/>
  <c r="Y663" i="1"/>
  <c r="X663" i="1"/>
  <c r="AM663" i="1"/>
  <c r="AN663" i="1"/>
  <c r="AL663" i="1"/>
  <c r="Y664" i="1"/>
  <c r="W664" i="1"/>
  <c r="X664" i="1"/>
  <c r="AN664" i="1"/>
  <c r="AM664" i="1"/>
  <c r="AL664" i="1"/>
  <c r="X665" i="1"/>
  <c r="Y665" i="1"/>
  <c r="W665" i="1"/>
  <c r="AL665" i="1"/>
  <c r="AN665" i="1"/>
  <c r="AM665" i="1"/>
  <c r="X666" i="1"/>
  <c r="Y666" i="1"/>
  <c r="W666" i="1"/>
  <c r="AM666" i="1"/>
  <c r="AN666" i="1"/>
  <c r="AL666" i="1"/>
  <c r="X667" i="1"/>
  <c r="W667" i="1"/>
  <c r="Y667" i="1"/>
  <c r="AN667" i="1"/>
  <c r="AL667" i="1"/>
  <c r="AM667" i="1"/>
  <c r="X668" i="1"/>
  <c r="Y668" i="1"/>
  <c r="W668" i="1"/>
  <c r="AN668" i="1"/>
  <c r="AM668" i="1"/>
  <c r="AL668" i="1"/>
  <c r="W669" i="1"/>
  <c r="Y669" i="1"/>
  <c r="X669" i="1"/>
  <c r="AM669" i="1"/>
  <c r="AL669" i="1"/>
  <c r="AN669" i="1"/>
  <c r="X670" i="1"/>
  <c r="W670" i="1"/>
  <c r="Y670" i="1"/>
  <c r="AL670" i="1"/>
  <c r="AN670" i="1"/>
  <c r="AM670" i="1"/>
  <c r="Y671" i="1"/>
  <c r="W671" i="1"/>
  <c r="X671" i="1"/>
  <c r="AM671" i="1"/>
  <c r="AL671" i="1"/>
  <c r="AN671" i="1"/>
  <c r="X672" i="1"/>
  <c r="W672" i="1"/>
  <c r="Y672" i="1"/>
  <c r="AN672" i="1"/>
  <c r="AL672" i="1"/>
  <c r="AM672" i="1"/>
  <c r="W673" i="1"/>
  <c r="Y673" i="1"/>
  <c r="X673" i="1"/>
  <c r="AM673" i="1"/>
  <c r="AL673" i="1"/>
  <c r="AN673" i="1"/>
  <c r="Y674" i="1"/>
  <c r="X674" i="1"/>
  <c r="W674" i="1"/>
  <c r="AL674" i="1"/>
  <c r="AM674" i="1"/>
  <c r="AN674" i="1"/>
  <c r="Y675" i="1"/>
  <c r="X675" i="1"/>
  <c r="W675" i="1"/>
  <c r="AM675" i="1"/>
  <c r="AL675" i="1"/>
  <c r="AN675" i="1"/>
  <c r="W676" i="1"/>
  <c r="Y676" i="1"/>
  <c r="X676" i="1"/>
  <c r="AM676" i="1"/>
  <c r="AN676" i="1"/>
  <c r="AL676" i="1"/>
  <c r="X677" i="1"/>
  <c r="Y677" i="1"/>
  <c r="W677" i="1"/>
  <c r="AL677" i="1"/>
  <c r="AN677" i="1"/>
  <c r="AM677" i="1"/>
  <c r="W678" i="1"/>
  <c r="Y678" i="1"/>
  <c r="X678" i="1"/>
  <c r="AM678" i="1"/>
  <c r="AN678" i="1"/>
  <c r="AL678" i="1"/>
  <c r="Y679" i="1"/>
  <c r="X679" i="1"/>
  <c r="W679" i="1"/>
  <c r="AM679" i="1"/>
  <c r="AN679" i="1"/>
  <c r="AL679" i="1"/>
  <c r="Y680" i="1"/>
  <c r="X680" i="1"/>
  <c r="W680" i="1"/>
  <c r="AM680" i="1"/>
  <c r="AN680" i="1"/>
  <c r="AL680" i="1"/>
  <c r="W681" i="1"/>
  <c r="X681" i="1"/>
  <c r="Y681" i="1"/>
  <c r="AM681" i="1"/>
  <c r="AN681" i="1"/>
  <c r="AL681" i="1"/>
  <c r="X682" i="1"/>
  <c r="W682" i="1"/>
  <c r="Y682" i="1"/>
  <c r="AL682" i="1"/>
  <c r="AM682" i="1"/>
  <c r="AN682" i="1"/>
  <c r="W683" i="1"/>
  <c r="X683" i="1"/>
  <c r="Y683" i="1"/>
  <c r="AM683" i="1"/>
  <c r="AL683" i="1"/>
  <c r="AN683" i="1"/>
  <c r="Y684" i="1"/>
  <c r="X684" i="1"/>
  <c r="W684" i="1"/>
  <c r="AL684" i="1"/>
  <c r="AN684" i="1"/>
  <c r="AM684" i="1"/>
  <c r="X685" i="1"/>
  <c r="W685" i="1"/>
  <c r="Y685" i="1"/>
  <c r="AL685" i="1"/>
  <c r="AM685" i="1"/>
  <c r="AN685" i="1"/>
  <c r="W686" i="1"/>
  <c r="Y686" i="1"/>
  <c r="X686" i="1"/>
  <c r="AN686" i="1"/>
  <c r="AL686" i="1"/>
  <c r="AM686" i="1"/>
  <c r="X687" i="1"/>
  <c r="W687" i="1"/>
  <c r="Y687" i="1"/>
  <c r="AN687" i="1"/>
  <c r="AM687" i="1"/>
  <c r="AL687" i="1"/>
  <c r="W688" i="1"/>
  <c r="X688" i="1"/>
  <c r="Y688" i="1"/>
  <c r="AL688" i="1"/>
  <c r="AN688" i="1"/>
  <c r="AM688" i="1"/>
  <c r="X689" i="1"/>
  <c r="W689" i="1"/>
  <c r="Y689" i="1"/>
  <c r="AL689" i="1"/>
  <c r="AM689" i="1"/>
  <c r="AN689" i="1"/>
  <c r="X690" i="1"/>
  <c r="Y690" i="1"/>
  <c r="W690" i="1"/>
  <c r="AN690" i="1"/>
  <c r="AL690" i="1"/>
  <c r="AM690" i="1"/>
  <c r="W691" i="1"/>
  <c r="Y691" i="1"/>
  <c r="X691" i="1"/>
  <c r="AN691" i="1"/>
  <c r="AM691" i="1"/>
  <c r="AL691" i="1"/>
  <c r="X692" i="1"/>
  <c r="W692" i="1"/>
  <c r="Y692" i="1"/>
  <c r="AM692" i="1"/>
  <c r="AN692" i="1"/>
  <c r="AL692" i="1"/>
  <c r="W693" i="1"/>
  <c r="Y693" i="1"/>
  <c r="X693" i="1"/>
  <c r="AN693" i="1"/>
  <c r="AL693" i="1"/>
  <c r="AM693" i="1"/>
  <c r="Y694" i="1"/>
  <c r="X694" i="1"/>
  <c r="W694" i="1"/>
  <c r="AL694" i="1"/>
  <c r="AN694" i="1"/>
  <c r="AM694" i="1"/>
  <c r="Y695" i="1"/>
  <c r="X695" i="1"/>
  <c r="W695" i="1"/>
  <c r="AM695" i="1"/>
  <c r="AL695" i="1"/>
  <c r="AN695" i="1"/>
  <c r="X696" i="1"/>
  <c r="W696" i="1"/>
  <c r="Y696" i="1"/>
  <c r="AM696" i="1"/>
  <c r="AL696" i="1"/>
  <c r="AN696" i="1"/>
  <c r="Y697" i="1"/>
  <c r="X697" i="1"/>
  <c r="W697" i="1"/>
  <c r="AL697" i="1"/>
  <c r="AM697" i="1"/>
  <c r="AN697" i="1"/>
  <c r="X698" i="1"/>
  <c r="W698" i="1"/>
  <c r="Y698" i="1"/>
  <c r="AL698" i="1"/>
  <c r="AN698" i="1"/>
  <c r="AM698" i="1"/>
  <c r="X699" i="1"/>
  <c r="Y699" i="1"/>
  <c r="W699" i="1"/>
  <c r="AL699" i="1"/>
  <c r="AM699" i="1"/>
  <c r="AN699" i="1"/>
  <c r="W700" i="1"/>
  <c r="Y700" i="1"/>
  <c r="X700" i="1"/>
  <c r="AM700" i="1"/>
  <c r="AL700" i="1"/>
  <c r="AN700" i="1"/>
  <c r="X701" i="1"/>
  <c r="W701" i="1"/>
  <c r="Y701" i="1"/>
  <c r="AM701" i="1"/>
  <c r="AN701" i="1"/>
  <c r="AL701" i="1"/>
  <c r="W702" i="1"/>
  <c r="Y702" i="1"/>
  <c r="X702" i="1"/>
  <c r="AN702" i="1"/>
  <c r="AM702" i="1"/>
  <c r="AL702" i="1"/>
  <c r="W703" i="1"/>
  <c r="X703" i="1"/>
  <c r="Y703" i="1"/>
  <c r="AM703" i="1"/>
  <c r="AN703" i="1"/>
  <c r="AL703" i="1"/>
  <c r="W704" i="1"/>
  <c r="X704" i="1"/>
  <c r="Y704" i="1"/>
  <c r="AN704" i="1"/>
  <c r="AL704" i="1"/>
  <c r="AM704" i="1"/>
  <c r="X705" i="1"/>
  <c r="Y705" i="1"/>
  <c r="W705" i="1"/>
  <c r="AL705" i="1"/>
  <c r="AM705" i="1"/>
  <c r="AN705" i="1"/>
  <c r="X706" i="1"/>
  <c r="Y706" i="1"/>
  <c r="W706" i="1"/>
  <c r="AM706" i="1"/>
  <c r="AL706" i="1"/>
  <c r="AN706" i="1"/>
  <c r="W707" i="1"/>
  <c r="X707" i="1"/>
  <c r="Y707" i="1"/>
  <c r="AN707" i="1"/>
  <c r="AL707" i="1"/>
  <c r="AM707" i="1"/>
  <c r="W708" i="1"/>
  <c r="X708" i="1"/>
  <c r="Y708" i="1"/>
  <c r="AL708" i="1"/>
  <c r="AM708" i="1"/>
  <c r="AN708" i="1"/>
  <c r="W709" i="1"/>
  <c r="Y709" i="1"/>
  <c r="X709" i="1"/>
  <c r="AM709" i="1"/>
  <c r="AL709" i="1"/>
  <c r="AN709" i="1"/>
  <c r="X710" i="1"/>
  <c r="Y710" i="1"/>
  <c r="W710" i="1"/>
  <c r="AL710" i="1"/>
  <c r="AN710" i="1"/>
  <c r="AM710" i="1"/>
  <c r="W711" i="1"/>
  <c r="X711" i="1"/>
  <c r="Y711" i="1"/>
  <c r="AN711" i="1"/>
  <c r="AM711" i="1"/>
  <c r="AL711" i="1"/>
  <c r="Y712" i="1"/>
  <c r="X712" i="1"/>
  <c r="W712" i="1"/>
  <c r="AN712" i="1"/>
  <c r="AL712" i="1"/>
  <c r="AM712" i="1"/>
  <c r="X713" i="1"/>
  <c r="Y713" i="1"/>
  <c r="W713" i="1"/>
  <c r="AL713" i="1"/>
  <c r="AN713" i="1"/>
  <c r="AM713" i="1"/>
  <c r="W714" i="1"/>
  <c r="Y714" i="1"/>
  <c r="X714" i="1"/>
  <c r="AL714" i="1"/>
  <c r="AM714" i="1"/>
  <c r="AN714" i="1"/>
  <c r="Y715" i="1"/>
  <c r="X715" i="1"/>
  <c r="W715" i="1"/>
  <c r="AL715" i="1"/>
  <c r="AN715" i="1"/>
  <c r="AM715" i="1"/>
  <c r="X716" i="1"/>
  <c r="Y716" i="1"/>
  <c r="W716" i="1"/>
  <c r="AL716" i="1"/>
  <c r="AN716" i="1"/>
  <c r="AM716" i="1"/>
  <c r="W717" i="1"/>
  <c r="Y717" i="1"/>
  <c r="X717" i="1"/>
  <c r="AM717" i="1"/>
  <c r="AN717" i="1"/>
  <c r="AL717" i="1"/>
  <c r="W718" i="1"/>
  <c r="X718" i="1"/>
  <c r="Y718" i="1"/>
  <c r="AM718" i="1"/>
  <c r="AL718" i="1"/>
  <c r="AN718" i="1"/>
  <c r="X719" i="1"/>
  <c r="W719" i="1"/>
  <c r="Y719" i="1"/>
  <c r="AN719" i="1"/>
  <c r="AL719" i="1"/>
  <c r="AM719" i="1"/>
  <c r="W720" i="1"/>
  <c r="Y720" i="1"/>
  <c r="X720" i="1"/>
  <c r="AN720" i="1"/>
  <c r="AM720" i="1"/>
  <c r="AL720" i="1"/>
  <c r="Y721" i="1"/>
  <c r="X721" i="1"/>
  <c r="W721" i="1"/>
  <c r="AN721" i="1"/>
  <c r="AL721" i="1"/>
  <c r="AM721" i="1"/>
  <c r="Y722" i="1"/>
  <c r="X722" i="1"/>
  <c r="W722" i="1"/>
  <c r="AN722" i="1"/>
  <c r="AM722" i="1"/>
  <c r="AL722" i="1"/>
  <c r="W723" i="1"/>
  <c r="Y723" i="1"/>
  <c r="X723" i="1"/>
  <c r="AN723" i="1"/>
  <c r="AM723" i="1"/>
  <c r="AL723" i="1"/>
  <c r="X724" i="1"/>
  <c r="W724" i="1"/>
  <c r="Y724" i="1"/>
  <c r="AM724" i="1"/>
  <c r="AL724" i="1"/>
  <c r="AN724" i="1"/>
  <c r="X725" i="1"/>
  <c r="Y725" i="1"/>
  <c r="W725" i="1"/>
  <c r="AN725" i="1"/>
  <c r="AL725" i="1"/>
  <c r="AM725" i="1"/>
  <c r="W726" i="1"/>
  <c r="X726" i="1"/>
  <c r="Y726" i="1"/>
  <c r="AL726" i="1"/>
  <c r="AN726" i="1"/>
  <c r="AM726" i="1"/>
  <c r="W727" i="1"/>
  <c r="Y727" i="1"/>
  <c r="X727" i="1"/>
  <c r="AM727" i="1"/>
  <c r="AL727" i="1"/>
  <c r="AN727" i="1"/>
  <c r="W728" i="1"/>
  <c r="X728" i="1"/>
  <c r="Y728" i="1"/>
  <c r="AM728" i="1"/>
  <c r="AL728" i="1"/>
  <c r="AN728" i="1"/>
  <c r="Y729" i="1"/>
  <c r="W729" i="1"/>
  <c r="X729" i="1"/>
  <c r="AL729" i="1"/>
  <c r="AN729" i="1"/>
  <c r="AM729" i="1"/>
  <c r="Y730" i="1"/>
  <c r="X730" i="1"/>
  <c r="W730" i="1"/>
  <c r="AL730" i="1"/>
  <c r="AN730" i="1"/>
  <c r="AM730" i="1"/>
  <c r="W731" i="1"/>
  <c r="X731" i="1"/>
  <c r="Y731" i="1"/>
  <c r="AL731" i="1"/>
  <c r="AM731" i="1"/>
  <c r="AN731" i="1"/>
  <c r="X732" i="1"/>
  <c r="W732" i="1"/>
  <c r="Y732" i="1"/>
  <c r="AM732" i="1"/>
  <c r="AN732" i="1"/>
  <c r="AL732" i="1"/>
  <c r="W733" i="1"/>
  <c r="Y733" i="1"/>
  <c r="X733" i="1"/>
  <c r="AL733" i="1"/>
  <c r="AM733" i="1"/>
  <c r="AN733" i="1"/>
  <c r="Y734" i="1"/>
  <c r="W734" i="1"/>
  <c r="X734" i="1"/>
  <c r="AL734" i="1"/>
  <c r="AM734" i="1"/>
  <c r="AN734" i="1"/>
  <c r="W735" i="1"/>
  <c r="X735" i="1"/>
  <c r="Y735" i="1"/>
  <c r="AL735" i="1"/>
  <c r="AM735" i="1"/>
  <c r="AN735" i="1"/>
  <c r="W736" i="1"/>
  <c r="X736" i="1"/>
  <c r="Y736" i="1"/>
  <c r="AL736" i="1"/>
  <c r="AM736" i="1"/>
  <c r="AN736" i="1"/>
  <c r="W737" i="1"/>
  <c r="X737" i="1"/>
  <c r="Y737" i="1"/>
  <c r="AM737" i="1"/>
  <c r="AN737" i="1"/>
  <c r="AL737" i="1"/>
  <c r="Y738" i="1"/>
  <c r="X738" i="1"/>
  <c r="W738" i="1"/>
  <c r="AL738" i="1"/>
  <c r="AM738" i="1"/>
  <c r="AN738" i="1"/>
  <c r="X739" i="1"/>
  <c r="W739" i="1"/>
  <c r="Y739" i="1"/>
  <c r="AM739" i="1"/>
  <c r="AL739" i="1"/>
  <c r="AN739" i="1"/>
  <c r="W740" i="1"/>
  <c r="Y740" i="1"/>
  <c r="X740" i="1"/>
  <c r="AM740" i="1"/>
  <c r="AL740" i="1"/>
  <c r="AN740" i="1"/>
  <c r="W741" i="1"/>
  <c r="X741" i="1"/>
  <c r="Y741" i="1"/>
  <c r="AN741" i="1"/>
  <c r="AM741" i="1"/>
  <c r="AL741" i="1"/>
  <c r="W742" i="1"/>
  <c r="X742" i="1"/>
  <c r="Y742" i="1"/>
  <c r="AN742" i="1"/>
  <c r="AL742" i="1"/>
  <c r="AM742" i="1"/>
  <c r="Y743" i="1"/>
  <c r="W743" i="1"/>
  <c r="X743" i="1"/>
  <c r="AM743" i="1"/>
  <c r="AN743" i="1"/>
  <c r="AL743" i="1"/>
  <c r="W744" i="1"/>
  <c r="Y744" i="1"/>
  <c r="X744" i="1"/>
  <c r="AL744" i="1"/>
  <c r="AM744" i="1"/>
  <c r="AN744" i="1"/>
  <c r="W745" i="1"/>
  <c r="X745" i="1"/>
  <c r="Y745" i="1"/>
  <c r="AM745" i="1"/>
  <c r="AL745" i="1"/>
  <c r="AN745" i="1"/>
  <c r="W746" i="1"/>
  <c r="Y746" i="1"/>
  <c r="X746" i="1"/>
  <c r="AN746" i="1"/>
  <c r="AM746" i="1"/>
  <c r="AL746" i="1"/>
  <c r="X747" i="1"/>
  <c r="Y747" i="1"/>
  <c r="W747" i="1"/>
  <c r="AM747" i="1"/>
  <c r="AL747" i="1"/>
  <c r="AN747" i="1"/>
  <c r="X748" i="1"/>
  <c r="W748" i="1"/>
  <c r="Y748" i="1"/>
  <c r="AN748" i="1"/>
  <c r="AL748" i="1"/>
  <c r="AM748" i="1"/>
  <c r="W749" i="1"/>
  <c r="X749" i="1"/>
  <c r="Y749" i="1"/>
  <c r="AM749" i="1"/>
  <c r="AN749" i="1"/>
  <c r="AL749" i="1"/>
  <c r="X750" i="1"/>
  <c r="Y750" i="1"/>
  <c r="W750" i="1"/>
  <c r="AL750" i="1"/>
  <c r="AN750" i="1"/>
  <c r="AM750" i="1"/>
  <c r="Y751" i="1"/>
  <c r="X751" i="1"/>
  <c r="W751" i="1"/>
  <c r="AN751" i="1"/>
  <c r="AL751" i="1"/>
  <c r="AM751" i="1"/>
  <c r="X752" i="1"/>
  <c r="Y752" i="1"/>
  <c r="W752" i="1"/>
  <c r="AL752" i="1"/>
  <c r="AM752" i="1"/>
  <c r="AN752" i="1"/>
  <c r="Y753" i="1"/>
  <c r="W753" i="1"/>
  <c r="X753" i="1"/>
  <c r="AM753" i="1"/>
  <c r="AN753" i="1"/>
  <c r="AL753" i="1"/>
  <c r="Y754" i="1"/>
  <c r="X754" i="1"/>
  <c r="W754" i="1"/>
  <c r="AN754" i="1"/>
  <c r="AM754" i="1"/>
  <c r="AL754" i="1"/>
  <c r="X755" i="1"/>
  <c r="W755" i="1"/>
  <c r="Y755" i="1"/>
  <c r="AL755" i="1"/>
  <c r="AN755" i="1"/>
  <c r="AM755" i="1"/>
  <c r="X756" i="1"/>
  <c r="W756" i="1"/>
  <c r="Y756" i="1"/>
  <c r="AN756" i="1"/>
  <c r="AL756" i="1"/>
  <c r="AM756" i="1"/>
  <c r="Y757" i="1"/>
  <c r="X757" i="1"/>
  <c r="W757" i="1"/>
  <c r="AL757" i="1"/>
  <c r="AN757" i="1"/>
  <c r="AM757" i="1"/>
  <c r="W758" i="1"/>
  <c r="X758" i="1"/>
  <c r="Y758" i="1"/>
  <c r="AL758" i="1"/>
  <c r="AM758" i="1"/>
  <c r="AN758" i="1"/>
  <c r="X759" i="1"/>
  <c r="Y759" i="1"/>
  <c r="W759" i="1"/>
  <c r="AL759" i="1"/>
  <c r="AN759" i="1"/>
  <c r="AM759" i="1"/>
  <c r="X760" i="1"/>
  <c r="W760" i="1"/>
  <c r="Y760" i="1"/>
  <c r="AL760" i="1"/>
  <c r="AM760" i="1"/>
  <c r="AN760" i="1"/>
  <c r="X761" i="1"/>
  <c r="Y761" i="1"/>
  <c r="W761" i="1"/>
  <c r="AM761" i="1"/>
  <c r="AN761" i="1"/>
  <c r="AL761" i="1"/>
  <c r="X762" i="1"/>
  <c r="W762" i="1"/>
  <c r="Y762" i="1"/>
  <c r="AM762" i="1"/>
  <c r="AN762" i="1"/>
  <c r="AL762" i="1"/>
  <c r="W763" i="1"/>
  <c r="X763" i="1"/>
  <c r="Y763" i="1"/>
  <c r="AL763" i="1"/>
  <c r="AN763" i="1"/>
  <c r="AM763" i="1"/>
  <c r="W764" i="1"/>
  <c r="Y764" i="1"/>
  <c r="X764" i="1"/>
  <c r="AL764" i="1"/>
  <c r="AN764" i="1"/>
  <c r="AM764" i="1"/>
  <c r="W765" i="1"/>
  <c r="X765" i="1"/>
  <c r="Y765" i="1"/>
  <c r="AM765" i="1"/>
  <c r="AN765" i="1"/>
  <c r="AL765" i="1"/>
  <c r="W766" i="1"/>
  <c r="X766" i="1"/>
  <c r="Y766" i="1"/>
  <c r="AL766" i="1"/>
  <c r="AM766" i="1"/>
  <c r="AN766" i="1"/>
  <c r="W767" i="1"/>
  <c r="X767" i="1"/>
  <c r="Y767" i="1"/>
  <c r="AN767" i="1"/>
  <c r="AM767" i="1"/>
  <c r="AL767" i="1"/>
  <c r="X768" i="1"/>
  <c r="Y768" i="1"/>
  <c r="W768" i="1"/>
  <c r="AL768" i="1"/>
  <c r="AN768" i="1"/>
  <c r="AM768" i="1"/>
  <c r="W769" i="1"/>
  <c r="Y769" i="1"/>
  <c r="X769" i="1"/>
  <c r="AM769" i="1"/>
  <c r="AL769" i="1"/>
  <c r="AN769" i="1"/>
  <c r="Y770" i="1"/>
  <c r="X770" i="1"/>
  <c r="W770" i="1"/>
  <c r="AL770" i="1"/>
  <c r="AN770" i="1"/>
  <c r="AM770" i="1"/>
  <c r="W771" i="1"/>
  <c r="Y771" i="1"/>
  <c r="X771" i="1"/>
  <c r="AN771" i="1"/>
  <c r="AM771" i="1"/>
  <c r="AL771" i="1"/>
  <c r="X772" i="1"/>
  <c r="W772" i="1"/>
  <c r="Y772" i="1"/>
  <c r="AL772" i="1"/>
  <c r="AN772" i="1"/>
  <c r="AM772" i="1"/>
  <c r="W773" i="1"/>
  <c r="X773" i="1"/>
  <c r="Y773" i="1"/>
  <c r="AL773" i="1"/>
  <c r="AM773" i="1"/>
  <c r="AN773" i="1"/>
  <c r="X774" i="1"/>
  <c r="Y774" i="1"/>
  <c r="W774" i="1"/>
  <c r="AM774" i="1"/>
  <c r="AL774" i="1"/>
  <c r="AN774" i="1"/>
  <c r="W775" i="1"/>
  <c r="X775" i="1"/>
  <c r="Y775" i="1"/>
  <c r="AL775" i="1"/>
  <c r="AM775" i="1"/>
  <c r="AN775" i="1"/>
  <c r="W776" i="1"/>
  <c r="X776" i="1"/>
  <c r="Y776" i="1"/>
  <c r="AL776" i="1"/>
  <c r="AM776" i="1"/>
  <c r="AN776" i="1"/>
  <c r="W777" i="1"/>
  <c r="X777" i="1"/>
  <c r="Y777" i="1"/>
  <c r="AN777" i="1"/>
  <c r="AL777" i="1"/>
  <c r="AM777" i="1"/>
  <c r="W778" i="1"/>
  <c r="Y778" i="1"/>
  <c r="X778" i="1"/>
  <c r="AM778" i="1"/>
  <c r="AL778" i="1"/>
  <c r="AN778" i="1"/>
  <c r="X779" i="1"/>
  <c r="W779" i="1"/>
  <c r="Y779" i="1"/>
  <c r="AM779" i="1"/>
  <c r="AL779" i="1"/>
  <c r="AN779" i="1"/>
  <c r="X780" i="1"/>
  <c r="W780" i="1"/>
  <c r="Y780" i="1"/>
  <c r="AN780" i="1"/>
  <c r="AM780" i="1"/>
  <c r="AL780" i="1"/>
  <c r="X781" i="1"/>
  <c r="Y781" i="1"/>
  <c r="W781" i="1"/>
  <c r="AL781" i="1"/>
  <c r="AN781" i="1"/>
  <c r="AM781" i="1"/>
  <c r="X782" i="1"/>
  <c r="W782" i="1"/>
  <c r="Y782" i="1"/>
  <c r="AN782" i="1"/>
  <c r="AL782" i="1"/>
  <c r="AM782" i="1"/>
  <c r="W783" i="1"/>
  <c r="X783" i="1"/>
  <c r="Y783" i="1"/>
  <c r="AM783" i="1"/>
  <c r="AL783" i="1"/>
  <c r="AN783" i="1"/>
  <c r="Y784" i="1"/>
  <c r="X784" i="1"/>
  <c r="W784" i="1"/>
  <c r="AN784" i="1"/>
  <c r="AL784" i="1"/>
  <c r="AM784" i="1"/>
  <c r="Y785" i="1"/>
  <c r="W785" i="1"/>
  <c r="X785" i="1"/>
  <c r="AL785" i="1"/>
  <c r="AN785" i="1"/>
  <c r="AM785" i="1"/>
  <c r="Y786" i="1"/>
  <c r="X786" i="1"/>
  <c r="W786" i="1"/>
  <c r="AL786" i="1"/>
  <c r="AN786" i="1"/>
  <c r="AM786" i="1"/>
  <c r="Y787" i="1"/>
  <c r="W787" i="1"/>
  <c r="X787" i="1"/>
  <c r="AM787" i="1"/>
  <c r="AL787" i="1"/>
  <c r="AN787" i="1"/>
  <c r="X788" i="1"/>
  <c r="W788" i="1"/>
  <c r="Y788" i="1"/>
  <c r="AN788" i="1"/>
  <c r="AL788" i="1"/>
  <c r="AM788" i="1"/>
  <c r="X789" i="1"/>
  <c r="Y789" i="1"/>
  <c r="W789" i="1"/>
  <c r="AL789" i="1"/>
  <c r="AN789" i="1"/>
  <c r="AM789" i="1"/>
  <c r="W790" i="1"/>
  <c r="Y790" i="1"/>
  <c r="X790" i="1"/>
  <c r="AM790" i="1"/>
  <c r="AN790" i="1"/>
  <c r="AL790" i="1"/>
  <c r="X791" i="1"/>
  <c r="Y791" i="1"/>
  <c r="W791" i="1"/>
  <c r="AL791" i="1"/>
  <c r="AM791" i="1"/>
  <c r="AN791" i="1"/>
  <c r="X792" i="1"/>
  <c r="Y792" i="1"/>
  <c r="W792" i="1"/>
  <c r="AN792" i="1"/>
  <c r="AM792" i="1"/>
  <c r="AL792" i="1"/>
  <c r="Y793" i="1"/>
  <c r="X793" i="1"/>
  <c r="W793" i="1"/>
  <c r="AN793" i="1"/>
  <c r="AL793" i="1"/>
  <c r="AM793" i="1"/>
  <c r="X794" i="1"/>
  <c r="W794" i="1"/>
  <c r="Y794" i="1"/>
  <c r="AL794" i="1"/>
  <c r="AN794" i="1"/>
  <c r="AM794" i="1"/>
  <c r="X795" i="1"/>
  <c r="Y795" i="1"/>
  <c r="W795" i="1"/>
  <c r="AL795" i="1"/>
  <c r="AM795" i="1"/>
  <c r="AN795" i="1"/>
  <c r="Y796" i="1"/>
  <c r="W796" i="1"/>
  <c r="X796" i="1"/>
  <c r="AL796" i="1"/>
  <c r="AM796" i="1"/>
  <c r="AN796" i="1"/>
  <c r="Y797" i="1"/>
  <c r="W797" i="1"/>
  <c r="X797" i="1"/>
  <c r="AM797" i="1"/>
  <c r="AN797" i="1"/>
  <c r="AL797" i="1"/>
  <c r="Y798" i="1"/>
  <c r="W798" i="1"/>
  <c r="X798" i="1"/>
  <c r="AM798" i="1"/>
  <c r="AL798" i="1"/>
  <c r="AN798" i="1"/>
  <c r="Y799" i="1"/>
  <c r="X799" i="1"/>
  <c r="W799" i="1"/>
  <c r="AL799" i="1"/>
  <c r="AM799" i="1"/>
  <c r="AN799" i="1"/>
  <c r="Y800" i="1"/>
  <c r="W800" i="1"/>
  <c r="X800" i="1"/>
  <c r="AN800" i="1"/>
  <c r="AM800" i="1"/>
  <c r="AL800" i="1"/>
  <c r="W801" i="1"/>
  <c r="X801" i="1"/>
  <c r="Y801" i="1"/>
  <c r="AL801" i="1"/>
  <c r="AN801" i="1"/>
  <c r="AM801" i="1"/>
  <c r="X802" i="1"/>
  <c r="Y802" i="1"/>
  <c r="W802" i="1"/>
  <c r="AM802" i="1"/>
  <c r="AL802" i="1"/>
  <c r="AN802" i="1"/>
  <c r="Y803" i="1"/>
  <c r="X803" i="1"/>
  <c r="W803" i="1"/>
  <c r="AN803" i="1"/>
  <c r="AM803" i="1"/>
  <c r="AL803" i="1"/>
  <c r="W804" i="1"/>
  <c r="X804" i="1"/>
  <c r="Y804" i="1"/>
  <c r="AM804" i="1"/>
  <c r="AN804" i="1"/>
  <c r="AL804" i="1"/>
  <c r="X805" i="1"/>
  <c r="Y805" i="1"/>
  <c r="W805" i="1"/>
  <c r="AM805" i="1"/>
  <c r="AN805" i="1"/>
  <c r="AL805" i="1"/>
  <c r="Y806" i="1"/>
  <c r="W806" i="1"/>
  <c r="X806" i="1"/>
  <c r="AN806" i="1"/>
  <c r="AM806" i="1"/>
  <c r="AL806" i="1"/>
  <c r="W807" i="1"/>
  <c r="Y807" i="1"/>
  <c r="X807" i="1"/>
  <c r="AM807" i="1"/>
  <c r="AL807" i="1"/>
  <c r="AN807" i="1"/>
  <c r="X808" i="1"/>
  <c r="W808" i="1"/>
  <c r="Y808" i="1"/>
  <c r="AM808" i="1"/>
  <c r="AN808" i="1"/>
  <c r="AL808" i="1"/>
  <c r="X809" i="1"/>
  <c r="W809" i="1"/>
  <c r="Y809" i="1"/>
  <c r="AM809" i="1"/>
  <c r="AN809" i="1"/>
  <c r="AL809" i="1"/>
  <c r="Y810" i="1"/>
  <c r="W810" i="1"/>
  <c r="X810" i="1"/>
  <c r="AL810" i="1"/>
  <c r="AM810" i="1"/>
  <c r="AN810" i="1"/>
  <c r="W811" i="1"/>
  <c r="Y811" i="1"/>
  <c r="X811" i="1"/>
  <c r="AL811" i="1"/>
  <c r="AN811" i="1"/>
  <c r="AM811" i="1"/>
  <c r="Y812" i="1"/>
  <c r="X812" i="1"/>
  <c r="W812" i="1"/>
  <c r="AM812" i="1"/>
  <c r="AL812" i="1"/>
  <c r="AN812" i="1"/>
  <c r="Y813" i="1"/>
  <c r="X813" i="1"/>
  <c r="W813" i="1"/>
  <c r="AN813" i="1"/>
  <c r="AM813" i="1"/>
  <c r="AL813" i="1"/>
  <c r="X814" i="1"/>
  <c r="Y814" i="1"/>
  <c r="W814" i="1"/>
  <c r="AM814" i="1"/>
  <c r="AL814" i="1"/>
  <c r="AN814" i="1"/>
  <c r="Y815" i="1"/>
  <c r="X815" i="1"/>
  <c r="W815" i="1"/>
  <c r="AL815" i="1"/>
  <c r="AN815" i="1"/>
  <c r="AM815" i="1"/>
  <c r="X816" i="1"/>
  <c r="W816" i="1"/>
  <c r="Y816" i="1"/>
  <c r="AM816" i="1"/>
  <c r="AL816" i="1"/>
  <c r="AN816" i="1"/>
  <c r="W817" i="1"/>
  <c r="X817" i="1"/>
  <c r="Y817" i="1"/>
  <c r="AN817" i="1"/>
  <c r="AM817" i="1"/>
  <c r="AL817" i="1"/>
  <c r="Y818" i="1"/>
  <c r="W818" i="1"/>
  <c r="X818" i="1"/>
  <c r="AM818" i="1"/>
  <c r="AL818" i="1"/>
  <c r="AN818" i="1"/>
  <c r="X819" i="1"/>
  <c r="W819" i="1"/>
  <c r="Y819" i="1"/>
  <c r="AL819" i="1"/>
  <c r="AN819" i="1"/>
  <c r="AM819" i="1"/>
  <c r="W820" i="1"/>
  <c r="X820" i="1"/>
  <c r="Y820" i="1"/>
  <c r="AN820" i="1"/>
  <c r="AL820" i="1"/>
  <c r="AM820" i="1"/>
  <c r="W821" i="1"/>
  <c r="X821" i="1"/>
  <c r="Y821" i="1"/>
  <c r="AL821" i="1"/>
  <c r="AM821" i="1"/>
  <c r="AN821" i="1"/>
  <c r="Y822" i="1"/>
  <c r="W822" i="1"/>
  <c r="X822" i="1"/>
  <c r="AM822" i="1"/>
  <c r="AN822" i="1"/>
  <c r="AL822" i="1"/>
  <c r="X823" i="1"/>
  <c r="Y823" i="1"/>
  <c r="W823" i="1"/>
  <c r="AM823" i="1"/>
  <c r="AL823" i="1"/>
  <c r="AN823" i="1"/>
  <c r="W824" i="1"/>
  <c r="Y824" i="1"/>
  <c r="X824" i="1"/>
  <c r="AM824" i="1"/>
  <c r="AL824" i="1"/>
  <c r="AN824" i="1"/>
  <c r="W825" i="1"/>
  <c r="X825" i="1"/>
  <c r="Y825" i="1"/>
  <c r="AM825" i="1"/>
  <c r="AN825" i="1"/>
  <c r="AL825" i="1"/>
  <c r="W826" i="1"/>
  <c r="X826" i="1"/>
  <c r="Y826" i="1"/>
  <c r="AN826" i="1"/>
  <c r="AM826" i="1"/>
  <c r="AL826" i="1"/>
  <c r="Y827" i="1"/>
  <c r="W827" i="1"/>
  <c r="X827" i="1"/>
  <c r="AM827" i="1"/>
  <c r="AL827" i="1"/>
  <c r="AN827" i="1"/>
  <c r="X828" i="1"/>
  <c r="Y828" i="1"/>
  <c r="W828" i="1"/>
  <c r="AM828" i="1"/>
  <c r="AN828" i="1"/>
  <c r="AL828" i="1"/>
  <c r="Y829" i="1"/>
  <c r="X829" i="1"/>
  <c r="W829" i="1"/>
  <c r="AM829" i="1"/>
  <c r="AL829" i="1"/>
  <c r="AN829" i="1"/>
  <c r="X830" i="1"/>
  <c r="W830" i="1"/>
  <c r="Y830" i="1"/>
  <c r="AL830" i="1"/>
  <c r="AN830" i="1"/>
  <c r="AM830" i="1"/>
  <c r="W831" i="1"/>
  <c r="X831" i="1"/>
  <c r="Y831" i="1"/>
  <c r="AN831" i="1"/>
  <c r="AL831" i="1"/>
  <c r="AM831" i="1"/>
  <c r="X832" i="1"/>
  <c r="W832" i="1"/>
  <c r="Y832" i="1"/>
  <c r="AN832" i="1"/>
  <c r="AL832" i="1"/>
  <c r="AM832" i="1"/>
  <c r="Y833" i="1"/>
  <c r="W833" i="1"/>
  <c r="X833" i="1"/>
  <c r="AL833" i="1"/>
  <c r="AM833" i="1"/>
  <c r="AN833" i="1"/>
  <c r="W834" i="1"/>
  <c r="X834" i="1"/>
  <c r="Y834" i="1"/>
  <c r="AM834" i="1"/>
  <c r="AL834" i="1"/>
  <c r="AN834" i="1"/>
  <c r="X835" i="1"/>
  <c r="Y835" i="1"/>
  <c r="W835" i="1"/>
  <c r="AM835" i="1"/>
  <c r="AN835" i="1"/>
  <c r="AL835" i="1"/>
  <c r="Y836" i="1"/>
  <c r="X836" i="1"/>
  <c r="W836" i="1"/>
  <c r="AL836" i="1"/>
  <c r="AM836" i="1"/>
  <c r="AN836" i="1"/>
  <c r="Y837" i="1"/>
  <c r="W837" i="1"/>
  <c r="X837" i="1"/>
  <c r="AM837" i="1"/>
  <c r="AN837" i="1"/>
  <c r="AL837" i="1"/>
  <c r="W838" i="1"/>
  <c r="Y838" i="1"/>
  <c r="X838" i="1"/>
  <c r="AM838" i="1"/>
  <c r="AL838" i="1"/>
  <c r="AN838" i="1"/>
  <c r="X839" i="1"/>
  <c r="Y839" i="1"/>
  <c r="W839" i="1"/>
  <c r="AM839" i="1"/>
  <c r="AN839" i="1"/>
  <c r="AL839" i="1"/>
  <c r="X840" i="1"/>
  <c r="Y840" i="1"/>
  <c r="W840" i="1"/>
  <c r="AL840" i="1"/>
  <c r="AN840" i="1"/>
  <c r="AM840" i="1"/>
  <c r="W841" i="1"/>
  <c r="X841" i="1"/>
  <c r="Y841" i="1"/>
  <c r="AM841" i="1"/>
  <c r="AN841" i="1"/>
  <c r="AL841" i="1"/>
  <c r="W842" i="1"/>
  <c r="X842" i="1"/>
  <c r="Y842" i="1"/>
  <c r="AM842" i="1"/>
  <c r="AN842" i="1"/>
  <c r="AL842" i="1"/>
  <c r="W843" i="1"/>
  <c r="Y843" i="1"/>
  <c r="X843" i="1"/>
  <c r="AM843" i="1"/>
  <c r="AL843" i="1"/>
  <c r="AN843" i="1"/>
  <c r="W844" i="1"/>
  <c r="X844" i="1"/>
  <c r="Y844" i="1"/>
  <c r="AL844" i="1"/>
  <c r="AM844" i="1"/>
  <c r="AN844" i="1"/>
  <c r="Y845" i="1"/>
  <c r="X845" i="1"/>
  <c r="W845" i="1"/>
  <c r="AN845" i="1"/>
  <c r="AL845" i="1"/>
  <c r="AM845" i="1"/>
  <c r="W846" i="1"/>
  <c r="X846" i="1"/>
  <c r="Y846" i="1"/>
  <c r="AN846" i="1"/>
  <c r="AM846" i="1"/>
  <c r="AL846" i="1"/>
  <c r="Y847" i="1"/>
  <c r="X847" i="1"/>
  <c r="W847" i="1"/>
  <c r="AM847" i="1"/>
  <c r="AN847" i="1"/>
  <c r="AL847" i="1"/>
  <c r="Y848" i="1"/>
  <c r="W848" i="1"/>
  <c r="X848" i="1"/>
  <c r="AL848" i="1"/>
  <c r="AN848" i="1"/>
  <c r="AM848" i="1"/>
  <c r="W849" i="1"/>
  <c r="X849" i="1"/>
  <c r="Y849" i="1"/>
  <c r="AN849" i="1"/>
  <c r="AL849" i="1"/>
  <c r="AM849" i="1"/>
  <c r="W850" i="1"/>
  <c r="Y850" i="1"/>
  <c r="X850" i="1"/>
  <c r="AN850" i="1"/>
  <c r="AL850" i="1"/>
  <c r="AM850" i="1"/>
  <c r="Y851" i="1"/>
  <c r="W851" i="1"/>
  <c r="X851" i="1"/>
  <c r="AM851" i="1"/>
  <c r="AN851" i="1"/>
  <c r="AL851" i="1"/>
  <c r="W852" i="1"/>
  <c r="Y852" i="1"/>
  <c r="X852" i="1"/>
  <c r="AL852" i="1"/>
  <c r="AN852" i="1"/>
  <c r="AM852" i="1"/>
  <c r="W853" i="1"/>
  <c r="Y853" i="1"/>
  <c r="X853" i="1"/>
  <c r="AM853" i="1"/>
  <c r="AN853" i="1"/>
  <c r="AL853" i="1"/>
  <c r="X854" i="1"/>
  <c r="W854" i="1"/>
  <c r="Y854" i="1"/>
  <c r="AM854" i="1"/>
  <c r="AN854" i="1"/>
  <c r="AL854" i="1"/>
  <c r="W855" i="1"/>
  <c r="Y855" i="1"/>
  <c r="X855" i="1"/>
  <c r="AN855" i="1"/>
  <c r="AL855" i="1"/>
  <c r="AM855" i="1"/>
  <c r="X856" i="1"/>
  <c r="Y856" i="1"/>
  <c r="W856" i="1"/>
  <c r="AN856" i="1"/>
  <c r="AM856" i="1"/>
  <c r="AL856" i="1"/>
  <c r="Y857" i="1"/>
  <c r="W857" i="1"/>
  <c r="X857" i="1"/>
  <c r="AM857" i="1"/>
  <c r="AL857" i="1"/>
  <c r="AN857" i="1"/>
  <c r="Y858" i="1"/>
  <c r="W858" i="1"/>
  <c r="X858" i="1"/>
  <c r="AM858" i="1"/>
  <c r="AL858" i="1"/>
  <c r="AN858" i="1"/>
  <c r="X859" i="1"/>
  <c r="Y859" i="1"/>
  <c r="W859" i="1"/>
  <c r="AN859" i="1"/>
  <c r="AM859" i="1"/>
  <c r="AL859" i="1"/>
  <c r="X860" i="1"/>
  <c r="W860" i="1"/>
  <c r="Y860" i="1"/>
  <c r="AL860" i="1"/>
  <c r="AM860" i="1"/>
  <c r="AN860" i="1"/>
  <c r="X861" i="1"/>
  <c r="Y861" i="1"/>
  <c r="W861" i="1"/>
  <c r="AN861" i="1"/>
  <c r="AM861" i="1"/>
  <c r="AL861" i="1"/>
  <c r="W862" i="1"/>
  <c r="X862" i="1"/>
  <c r="Y862" i="1"/>
  <c r="AL862" i="1"/>
  <c r="AN862" i="1"/>
  <c r="AM862" i="1"/>
  <c r="X863" i="1"/>
  <c r="Y863" i="1"/>
  <c r="W863" i="1"/>
  <c r="AL863" i="1"/>
  <c r="AM863" i="1"/>
  <c r="AN863" i="1"/>
  <c r="Y864" i="1"/>
  <c r="X864" i="1"/>
  <c r="W864" i="1"/>
  <c r="AM864" i="1"/>
  <c r="AL864" i="1"/>
  <c r="AN864" i="1"/>
  <c r="W865" i="1"/>
  <c r="Y865" i="1"/>
  <c r="X865" i="1"/>
  <c r="AN865" i="1"/>
  <c r="AM865" i="1"/>
  <c r="AL865" i="1"/>
  <c r="Y866" i="1"/>
  <c r="X866" i="1"/>
  <c r="W866" i="1"/>
  <c r="AL866" i="1"/>
  <c r="AM866" i="1"/>
  <c r="AN866" i="1"/>
  <c r="W867" i="1"/>
  <c r="Y867" i="1"/>
  <c r="X867" i="1"/>
  <c r="AN867" i="1"/>
  <c r="AM867" i="1"/>
  <c r="AL867" i="1"/>
  <c r="W868" i="1"/>
  <c r="X868" i="1"/>
  <c r="Y868" i="1"/>
  <c r="AM868" i="1"/>
  <c r="AN868" i="1"/>
  <c r="AL868" i="1"/>
  <c r="X869" i="1"/>
  <c r="Y869" i="1"/>
  <c r="W869" i="1"/>
  <c r="AN869" i="1"/>
  <c r="AL869" i="1"/>
  <c r="AM869" i="1"/>
  <c r="X870" i="1"/>
  <c r="W870" i="1"/>
  <c r="Y870" i="1"/>
  <c r="AN870" i="1"/>
  <c r="AL870" i="1"/>
  <c r="AM870" i="1"/>
  <c r="Y871" i="1"/>
  <c r="X871" i="1"/>
  <c r="W871" i="1"/>
  <c r="AM871" i="1"/>
  <c r="AN871" i="1"/>
  <c r="AL871" i="1"/>
  <c r="W872" i="1"/>
  <c r="Y872" i="1"/>
  <c r="X872" i="1"/>
  <c r="AM872" i="1"/>
  <c r="AN872" i="1"/>
  <c r="AL872" i="1"/>
  <c r="W873" i="1"/>
  <c r="X873" i="1"/>
  <c r="Y873" i="1"/>
  <c r="AN873" i="1"/>
  <c r="AL873" i="1"/>
  <c r="AM873" i="1"/>
  <c r="W874" i="1"/>
  <c r="X874" i="1"/>
  <c r="Y874" i="1"/>
  <c r="AN874" i="1"/>
  <c r="AL874" i="1"/>
  <c r="AM874" i="1"/>
  <c r="X875" i="1"/>
  <c r="W875" i="1"/>
  <c r="Y875" i="1"/>
  <c r="AM875" i="1"/>
  <c r="AL875" i="1"/>
  <c r="AN875" i="1"/>
  <c r="Y876" i="1"/>
  <c r="X876" i="1"/>
  <c r="W876" i="1"/>
  <c r="AM876" i="1"/>
  <c r="AL876" i="1"/>
  <c r="AN876" i="1"/>
  <c r="W877" i="1"/>
  <c r="X877" i="1"/>
  <c r="Y877" i="1"/>
  <c r="AL877" i="1"/>
  <c r="AM877" i="1"/>
  <c r="AN877" i="1"/>
  <c r="Y878" i="1"/>
  <c r="W878" i="1"/>
  <c r="X878" i="1"/>
  <c r="AL878" i="1"/>
  <c r="AN878" i="1"/>
  <c r="AM878" i="1"/>
  <c r="X879" i="1"/>
  <c r="W879" i="1"/>
  <c r="Y879" i="1"/>
  <c r="AL879" i="1"/>
  <c r="AN879" i="1"/>
  <c r="AM879" i="1"/>
  <c r="X880" i="1"/>
  <c r="Y880" i="1"/>
  <c r="W880" i="1"/>
  <c r="AM880" i="1"/>
  <c r="AL880" i="1"/>
  <c r="AN880" i="1"/>
  <c r="W881" i="1"/>
  <c r="Y881" i="1"/>
  <c r="X881" i="1"/>
  <c r="AM881" i="1"/>
  <c r="AN881" i="1"/>
  <c r="AL881" i="1"/>
  <c r="Y882" i="1"/>
  <c r="W882" i="1"/>
  <c r="X882" i="1"/>
  <c r="AN882" i="1"/>
  <c r="AM882" i="1"/>
  <c r="AL882" i="1"/>
  <c r="Y883" i="1"/>
  <c r="X883" i="1"/>
  <c r="W883" i="1"/>
  <c r="AN883" i="1"/>
  <c r="AL883" i="1"/>
  <c r="AM883" i="1"/>
  <c r="X884" i="1"/>
  <c r="Y884" i="1"/>
  <c r="W884" i="1"/>
  <c r="AL884" i="1"/>
  <c r="AN884" i="1"/>
  <c r="AM884" i="1"/>
  <c r="Y885" i="1"/>
  <c r="W885" i="1"/>
  <c r="X885" i="1"/>
  <c r="AN885" i="1"/>
  <c r="AM885" i="1"/>
  <c r="AL885" i="1"/>
  <c r="Y886" i="1"/>
  <c r="X886" i="1"/>
  <c r="W886" i="1"/>
  <c r="AM886" i="1"/>
  <c r="AN886" i="1"/>
  <c r="AL886" i="1"/>
  <c r="Y887" i="1"/>
  <c r="X887" i="1"/>
  <c r="W887" i="1"/>
  <c r="AM887" i="1"/>
  <c r="AL887" i="1"/>
  <c r="AN887" i="1"/>
  <c r="Y888" i="1"/>
  <c r="X888" i="1"/>
  <c r="W888" i="1"/>
  <c r="AN888" i="1"/>
  <c r="AL888" i="1"/>
  <c r="AM888" i="1"/>
  <c r="X889" i="1"/>
  <c r="W889" i="1"/>
  <c r="Y889" i="1"/>
  <c r="AM889" i="1"/>
  <c r="AL889" i="1"/>
  <c r="AN889" i="1"/>
  <c r="X890" i="1"/>
  <c r="W890" i="1"/>
  <c r="Y890" i="1"/>
  <c r="AM890" i="1"/>
  <c r="AL890" i="1"/>
  <c r="AN890" i="1"/>
  <c r="Y891" i="1"/>
  <c r="W891" i="1"/>
  <c r="X891" i="1"/>
  <c r="AN891" i="1"/>
  <c r="AM891" i="1"/>
  <c r="AL891" i="1"/>
  <c r="Y892" i="1"/>
  <c r="X892" i="1"/>
  <c r="W892" i="1"/>
  <c r="AL892" i="1"/>
  <c r="AN892" i="1"/>
  <c r="AM892" i="1"/>
  <c r="W893" i="1"/>
  <c r="X893" i="1"/>
  <c r="Y893" i="1"/>
  <c r="AL893" i="1"/>
  <c r="AM893" i="1"/>
  <c r="AN893" i="1"/>
  <c r="W894" i="1"/>
  <c r="X894" i="1"/>
  <c r="Y894" i="1"/>
  <c r="AL894" i="1"/>
  <c r="AM894" i="1"/>
  <c r="AN894" i="1"/>
  <c r="X895" i="1"/>
  <c r="Y895" i="1"/>
  <c r="W895" i="1"/>
  <c r="AM895" i="1"/>
  <c r="AL895" i="1"/>
  <c r="AN895" i="1"/>
  <c r="X896" i="1"/>
  <c r="W896" i="1"/>
  <c r="Y896" i="1"/>
  <c r="AL896" i="1"/>
  <c r="AM896" i="1"/>
  <c r="AN896" i="1"/>
  <c r="X897" i="1"/>
  <c r="Y897" i="1"/>
  <c r="W897" i="1"/>
  <c r="AL897" i="1"/>
  <c r="AN897" i="1"/>
  <c r="AM897" i="1"/>
  <c r="W898" i="1"/>
  <c r="Y898" i="1"/>
  <c r="X898" i="1"/>
  <c r="AM898" i="1"/>
  <c r="AL898" i="1"/>
  <c r="AN898" i="1"/>
  <c r="Y899" i="1"/>
  <c r="W899" i="1"/>
  <c r="X899" i="1"/>
  <c r="AL899" i="1"/>
  <c r="AM899" i="1"/>
  <c r="AN899" i="1"/>
  <c r="W900" i="1"/>
  <c r="X900" i="1"/>
  <c r="Y900" i="1"/>
  <c r="AL900" i="1"/>
  <c r="AN900" i="1"/>
  <c r="AM900" i="1"/>
  <c r="Y901" i="1"/>
  <c r="W901" i="1"/>
  <c r="X901" i="1"/>
  <c r="AM901" i="1"/>
  <c r="AL901" i="1"/>
  <c r="AN901" i="1"/>
  <c r="Y902" i="1"/>
  <c r="X902" i="1"/>
  <c r="W902" i="1"/>
  <c r="AM902" i="1"/>
  <c r="AN902" i="1"/>
  <c r="AL902" i="1"/>
  <c r="Y903" i="1"/>
  <c r="X903" i="1"/>
  <c r="W903" i="1"/>
  <c r="AN903" i="1"/>
  <c r="AL903" i="1"/>
  <c r="AM903" i="1"/>
  <c r="W904" i="1"/>
  <c r="Y904" i="1"/>
  <c r="X904" i="1"/>
  <c r="AN904" i="1"/>
  <c r="AL904" i="1"/>
  <c r="AM904" i="1"/>
  <c r="W905" i="1"/>
  <c r="Y905" i="1"/>
  <c r="X905" i="1"/>
  <c r="AL905" i="1"/>
  <c r="AN905" i="1"/>
  <c r="AM905" i="1"/>
  <c r="Y906" i="1"/>
  <c r="W906" i="1"/>
  <c r="X906" i="1"/>
  <c r="AN906" i="1"/>
  <c r="AL906" i="1"/>
  <c r="AM906" i="1"/>
  <c r="W907" i="1"/>
  <c r="Y907" i="1"/>
  <c r="X907" i="1"/>
  <c r="AN907" i="1"/>
  <c r="AM907" i="1"/>
  <c r="AL907" i="1"/>
  <c r="W908" i="1"/>
  <c r="Y908" i="1"/>
  <c r="X908" i="1"/>
  <c r="AL908" i="1"/>
  <c r="AM908" i="1"/>
  <c r="AN908" i="1"/>
  <c r="W909" i="1"/>
  <c r="X909" i="1"/>
  <c r="Y909" i="1"/>
  <c r="AM909" i="1"/>
  <c r="AL909" i="1"/>
  <c r="AN909" i="1"/>
  <c r="Y910" i="1"/>
  <c r="X910" i="1"/>
  <c r="W910" i="1"/>
  <c r="AN910" i="1"/>
  <c r="AM910" i="1"/>
  <c r="AL910" i="1"/>
  <c r="Y911" i="1"/>
  <c r="X911" i="1"/>
  <c r="W911" i="1"/>
  <c r="AM911" i="1"/>
  <c r="AN911" i="1"/>
  <c r="AL911" i="1"/>
  <c r="X912" i="1"/>
  <c r="Y912" i="1"/>
  <c r="W912" i="1"/>
  <c r="AN912" i="1"/>
  <c r="AM912" i="1"/>
  <c r="AL912" i="1"/>
  <c r="Y913" i="1"/>
  <c r="X913" i="1"/>
  <c r="W913" i="1"/>
  <c r="AM913" i="1"/>
  <c r="AL913" i="1"/>
  <c r="AN913" i="1"/>
  <c r="X914" i="1"/>
  <c r="Y914" i="1"/>
  <c r="W914" i="1"/>
  <c r="AN914" i="1"/>
  <c r="AL914" i="1"/>
  <c r="AM914" i="1"/>
  <c r="X915" i="1"/>
  <c r="Y915" i="1"/>
  <c r="W915" i="1"/>
  <c r="AN915" i="1"/>
  <c r="AM915" i="1"/>
  <c r="AL915" i="1"/>
  <c r="Y916" i="1"/>
  <c r="X916" i="1"/>
  <c r="W916" i="1"/>
  <c r="AM916" i="1"/>
  <c r="AN916" i="1"/>
  <c r="AL916" i="1"/>
  <c r="Y917" i="1"/>
  <c r="X917" i="1"/>
  <c r="W917" i="1"/>
  <c r="AM917" i="1"/>
  <c r="AN917" i="1"/>
  <c r="AL917" i="1"/>
  <c r="W918" i="1"/>
  <c r="Y918" i="1"/>
  <c r="X918" i="1"/>
  <c r="AL918" i="1"/>
  <c r="AM918" i="1"/>
  <c r="AN918" i="1"/>
  <c r="W919" i="1"/>
  <c r="X919" i="1"/>
  <c r="Y919" i="1"/>
  <c r="AL919" i="1"/>
  <c r="AM919" i="1"/>
  <c r="AN919" i="1"/>
  <c r="X920" i="1"/>
  <c r="W920" i="1"/>
  <c r="Y920" i="1"/>
  <c r="AL920" i="1"/>
  <c r="AN920" i="1"/>
  <c r="AM920" i="1"/>
  <c r="Y921" i="1"/>
  <c r="X921" i="1"/>
  <c r="W921" i="1"/>
  <c r="AL921" i="1"/>
  <c r="AN921" i="1"/>
  <c r="AM921" i="1"/>
  <c r="X922" i="1"/>
  <c r="W922" i="1"/>
  <c r="Y922" i="1"/>
  <c r="AM922" i="1"/>
  <c r="AL922" i="1"/>
  <c r="AN922" i="1"/>
  <c r="Y923" i="1"/>
  <c r="X923" i="1"/>
  <c r="W923" i="1"/>
  <c r="AL923" i="1"/>
  <c r="AN923" i="1"/>
  <c r="AM923" i="1"/>
  <c r="W924" i="1"/>
  <c r="X924" i="1"/>
  <c r="Y924" i="1"/>
  <c r="AL924" i="1"/>
  <c r="AM924" i="1"/>
  <c r="AN924" i="1"/>
  <c r="X925" i="1"/>
  <c r="Y925" i="1"/>
  <c r="W925" i="1"/>
  <c r="AL925" i="1"/>
  <c r="AM925" i="1"/>
  <c r="AN925" i="1"/>
  <c r="W926" i="1"/>
  <c r="X926" i="1"/>
  <c r="Y926" i="1"/>
  <c r="AL926" i="1"/>
  <c r="AN926" i="1"/>
  <c r="AM926" i="1"/>
  <c r="W927" i="1"/>
  <c r="X927" i="1"/>
  <c r="Y927" i="1"/>
  <c r="AL927" i="1"/>
  <c r="AM927" i="1"/>
  <c r="AN927" i="1"/>
  <c r="X928" i="1"/>
  <c r="Y928" i="1"/>
  <c r="W928" i="1"/>
  <c r="AL928" i="1"/>
  <c r="AM928" i="1"/>
  <c r="AN928" i="1"/>
  <c r="W929" i="1"/>
  <c r="X929" i="1"/>
  <c r="Y929" i="1"/>
  <c r="AL929" i="1"/>
  <c r="AM929" i="1"/>
  <c r="AN929" i="1"/>
  <c r="Y930" i="1"/>
  <c r="X930" i="1"/>
  <c r="W930" i="1"/>
  <c r="AL930" i="1"/>
  <c r="AM930" i="1"/>
  <c r="AN930" i="1"/>
  <c r="Y931" i="1"/>
  <c r="X931" i="1"/>
  <c r="W931" i="1"/>
  <c r="AL931" i="1"/>
  <c r="AM931" i="1"/>
  <c r="AN931" i="1"/>
  <c r="W932" i="1"/>
  <c r="X932" i="1"/>
  <c r="Y932" i="1"/>
  <c r="AM932" i="1"/>
  <c r="AN932" i="1"/>
  <c r="AL932" i="1"/>
  <c r="W933" i="1"/>
  <c r="Y933" i="1"/>
  <c r="X933" i="1"/>
  <c r="AM933" i="1"/>
  <c r="AN933" i="1"/>
  <c r="AL933" i="1"/>
  <c r="W934" i="1"/>
  <c r="X934" i="1"/>
  <c r="Y934" i="1"/>
  <c r="AN934" i="1"/>
  <c r="AL934" i="1"/>
  <c r="AM934" i="1"/>
  <c r="W935" i="1"/>
  <c r="X935" i="1"/>
  <c r="Y935" i="1"/>
  <c r="AM935" i="1"/>
  <c r="AN935" i="1"/>
  <c r="AL935" i="1"/>
  <c r="X936" i="1"/>
  <c r="Y936" i="1"/>
  <c r="W936" i="1"/>
  <c r="AL936" i="1"/>
  <c r="AM936" i="1"/>
  <c r="AN936" i="1"/>
  <c r="Y937" i="1"/>
  <c r="W937" i="1"/>
  <c r="X937" i="1"/>
  <c r="AL937" i="1"/>
  <c r="AN937" i="1"/>
  <c r="AM937" i="1"/>
  <c r="X938" i="1"/>
  <c r="Y938" i="1"/>
  <c r="W938" i="1"/>
  <c r="AM938" i="1"/>
  <c r="AN938" i="1"/>
  <c r="AL938" i="1"/>
  <c r="W939" i="1"/>
  <c r="X939" i="1"/>
  <c r="Y939" i="1"/>
  <c r="AM939" i="1"/>
  <c r="AL939" i="1"/>
  <c r="AN939" i="1"/>
  <c r="X940" i="1"/>
  <c r="Y940" i="1"/>
  <c r="W940" i="1"/>
  <c r="AM940" i="1"/>
  <c r="AL940" i="1"/>
  <c r="AN940" i="1"/>
  <c r="W941" i="1"/>
  <c r="X941" i="1"/>
  <c r="Y941" i="1"/>
  <c r="AL941" i="1"/>
  <c r="AM941" i="1"/>
  <c r="AN941" i="1"/>
  <c r="X942" i="1"/>
  <c r="Y942" i="1"/>
  <c r="W942" i="1"/>
  <c r="AM942" i="1"/>
  <c r="AN942" i="1"/>
  <c r="AL942" i="1"/>
  <c r="W943" i="1"/>
  <c r="X943" i="1"/>
  <c r="Y943" i="1"/>
  <c r="AM943" i="1"/>
  <c r="AL943" i="1"/>
  <c r="AN943" i="1"/>
  <c r="Y944" i="1"/>
  <c r="X944" i="1"/>
  <c r="W944" i="1"/>
  <c r="AN944" i="1"/>
  <c r="AM944" i="1"/>
  <c r="AL944" i="1"/>
  <c r="W945" i="1"/>
  <c r="Y945" i="1"/>
  <c r="X945" i="1"/>
  <c r="AN945" i="1"/>
  <c r="AM945" i="1"/>
  <c r="AL945" i="1"/>
  <c r="X946" i="1"/>
  <c r="W946" i="1"/>
  <c r="Y946" i="1"/>
  <c r="AM946" i="1"/>
  <c r="AN946" i="1"/>
  <c r="AL946" i="1"/>
  <c r="W947" i="1"/>
  <c r="Y947" i="1"/>
  <c r="X947" i="1"/>
  <c r="AM947" i="1"/>
  <c r="AN947" i="1"/>
  <c r="AL947" i="1"/>
  <c r="X948" i="1"/>
  <c r="W948" i="1"/>
  <c r="Y948" i="1"/>
  <c r="AN948" i="1"/>
  <c r="AM948" i="1"/>
  <c r="AL948" i="1"/>
  <c r="W949" i="1"/>
  <c r="Y949" i="1"/>
  <c r="X949" i="1"/>
  <c r="AN949" i="1"/>
  <c r="AL949" i="1"/>
  <c r="AM949" i="1"/>
  <c r="W950" i="1"/>
  <c r="X950" i="1"/>
  <c r="Y950" i="1"/>
  <c r="AM950" i="1"/>
  <c r="AL950" i="1"/>
  <c r="AN950" i="1"/>
  <c r="X951" i="1"/>
  <c r="W951" i="1"/>
  <c r="Y951" i="1"/>
  <c r="AM951" i="1"/>
  <c r="AL951" i="1"/>
  <c r="AN951" i="1"/>
  <c r="Y952" i="1"/>
  <c r="X952" i="1"/>
  <c r="W952" i="1"/>
  <c r="AL952" i="1"/>
  <c r="AM952" i="1"/>
  <c r="AN952" i="1"/>
  <c r="X953" i="1"/>
  <c r="W953" i="1"/>
  <c r="Y953" i="1"/>
  <c r="AM953" i="1"/>
  <c r="AN953" i="1"/>
  <c r="AL953" i="1"/>
  <c r="X954" i="1"/>
  <c r="W954" i="1"/>
  <c r="Y954" i="1"/>
  <c r="AN954" i="1"/>
  <c r="AL954" i="1"/>
  <c r="AM954" i="1"/>
  <c r="X955" i="1"/>
  <c r="Y955" i="1"/>
  <c r="W955" i="1"/>
  <c r="AL955" i="1"/>
  <c r="AM955" i="1"/>
  <c r="AN955" i="1"/>
  <c r="W956" i="1"/>
  <c r="X956" i="1"/>
  <c r="Y956" i="1"/>
  <c r="AM956" i="1"/>
  <c r="AN956" i="1"/>
  <c r="AL956" i="1"/>
  <c r="X957" i="1"/>
  <c r="Y957" i="1"/>
  <c r="W957" i="1"/>
  <c r="AM957" i="1"/>
  <c r="AN957" i="1"/>
  <c r="AL957" i="1"/>
  <c r="W958" i="1"/>
  <c r="Y958" i="1"/>
  <c r="X958" i="1"/>
  <c r="AM958" i="1"/>
  <c r="AL958" i="1"/>
  <c r="AN958" i="1"/>
  <c r="X959" i="1"/>
  <c r="Y959" i="1"/>
  <c r="W959" i="1"/>
  <c r="AL959" i="1"/>
  <c r="AM959" i="1"/>
  <c r="AN959" i="1"/>
  <c r="Y960" i="1"/>
  <c r="W960" i="1"/>
  <c r="X960" i="1"/>
  <c r="AM960" i="1"/>
  <c r="AN960" i="1"/>
  <c r="AL960" i="1"/>
  <c r="X961" i="1"/>
  <c r="Y961" i="1"/>
  <c r="W961" i="1"/>
  <c r="AL961" i="1"/>
  <c r="AM961" i="1"/>
  <c r="AN961" i="1"/>
  <c r="X962" i="1"/>
  <c r="Y962" i="1"/>
  <c r="W962" i="1"/>
  <c r="AM962" i="1"/>
  <c r="AN962" i="1"/>
  <c r="AL962" i="1"/>
  <c r="Y963" i="1"/>
  <c r="X963" i="1"/>
  <c r="W963" i="1"/>
  <c r="AN963" i="1"/>
  <c r="AL963" i="1"/>
  <c r="AM963" i="1"/>
  <c r="W964" i="1"/>
  <c r="X964" i="1"/>
  <c r="Y964" i="1"/>
  <c r="AN964" i="1"/>
  <c r="AM964" i="1"/>
  <c r="AL964" i="1"/>
  <c r="X965" i="1"/>
  <c r="Y965" i="1"/>
  <c r="W965" i="1"/>
  <c r="AN965" i="1"/>
  <c r="AL965" i="1"/>
  <c r="AM965" i="1"/>
  <c r="X966" i="1"/>
  <c r="W966" i="1"/>
  <c r="Y966" i="1"/>
  <c r="AL966" i="1"/>
  <c r="AN966" i="1"/>
  <c r="AM966" i="1"/>
  <c r="X967" i="1"/>
  <c r="Y967" i="1"/>
  <c r="W967" i="1"/>
  <c r="AL967" i="1"/>
  <c r="AN967" i="1"/>
  <c r="AM967" i="1"/>
  <c r="X968" i="1"/>
  <c r="Y968" i="1"/>
  <c r="W968" i="1"/>
  <c r="AM968" i="1"/>
  <c r="AL968" i="1"/>
  <c r="AN968" i="1"/>
  <c r="X969" i="1"/>
  <c r="Y969" i="1"/>
  <c r="W969" i="1"/>
  <c r="AN969" i="1"/>
  <c r="AM969" i="1"/>
  <c r="AL969" i="1"/>
  <c r="W970" i="1"/>
  <c r="X970" i="1"/>
  <c r="Y970" i="1"/>
  <c r="AN970" i="1"/>
  <c r="AM970" i="1"/>
  <c r="AL970" i="1"/>
  <c r="Y971" i="1"/>
  <c r="W971" i="1"/>
  <c r="X971" i="1"/>
  <c r="AN971" i="1"/>
  <c r="AM971" i="1"/>
  <c r="AL971" i="1"/>
  <c r="W972" i="1"/>
  <c r="Y972" i="1"/>
  <c r="X972" i="1"/>
  <c r="AN972" i="1"/>
  <c r="AM972" i="1"/>
  <c r="AL972" i="1"/>
  <c r="Y973" i="1"/>
  <c r="X973" i="1"/>
  <c r="W973" i="1"/>
  <c r="AM973" i="1"/>
  <c r="AN973" i="1"/>
  <c r="AL973" i="1"/>
  <c r="W974" i="1"/>
  <c r="Y974" i="1"/>
  <c r="X974" i="1"/>
  <c r="AN974" i="1"/>
  <c r="AL974" i="1"/>
  <c r="AM974" i="1"/>
  <c r="Y975" i="1"/>
  <c r="W975" i="1"/>
  <c r="X975" i="1"/>
  <c r="AN975" i="1"/>
  <c r="AM975" i="1"/>
  <c r="AL975" i="1"/>
  <c r="X976" i="1"/>
  <c r="W976" i="1"/>
  <c r="Y976" i="1"/>
  <c r="AL976" i="1"/>
  <c r="AM976" i="1"/>
  <c r="AN976" i="1"/>
  <c r="Y977" i="1"/>
  <c r="X977" i="1"/>
  <c r="W977" i="1"/>
  <c r="AM977" i="1"/>
  <c r="AN977" i="1"/>
  <c r="AL977" i="1"/>
  <c r="X978" i="1"/>
  <c r="W978" i="1"/>
  <c r="Y978" i="1"/>
  <c r="AL978" i="1"/>
  <c r="AM978" i="1"/>
  <c r="AN978" i="1"/>
  <c r="X979" i="1"/>
  <c r="Y979" i="1"/>
  <c r="W979" i="1"/>
  <c r="AN979" i="1"/>
  <c r="AL979" i="1"/>
  <c r="AM979" i="1"/>
  <c r="X980" i="1"/>
  <c r="Y980" i="1"/>
  <c r="W980" i="1"/>
  <c r="AL980" i="1"/>
  <c r="AN980" i="1"/>
  <c r="AM980" i="1"/>
  <c r="X981" i="1"/>
  <c r="Y981" i="1"/>
  <c r="W981" i="1"/>
  <c r="AM981" i="1"/>
  <c r="AL981" i="1"/>
  <c r="AN981" i="1"/>
  <c r="X982" i="1"/>
  <c r="W982" i="1"/>
  <c r="Y982" i="1"/>
  <c r="AL982" i="1"/>
  <c r="AM982" i="1"/>
  <c r="AN982" i="1"/>
  <c r="Y983" i="1"/>
  <c r="W983" i="1"/>
  <c r="X983" i="1"/>
  <c r="AM983" i="1"/>
  <c r="AL983" i="1"/>
  <c r="AN983" i="1"/>
  <c r="W984" i="1"/>
  <c r="Y984" i="1"/>
  <c r="X984" i="1"/>
  <c r="AN984" i="1"/>
  <c r="AL984" i="1"/>
  <c r="AM984" i="1"/>
  <c r="Y985" i="1"/>
  <c r="X985" i="1"/>
  <c r="W985" i="1"/>
  <c r="AL985" i="1"/>
  <c r="AN985" i="1"/>
  <c r="AM985" i="1"/>
  <c r="W986" i="1"/>
  <c r="X986" i="1"/>
  <c r="Y986" i="1"/>
  <c r="AN986" i="1"/>
  <c r="AM986" i="1"/>
  <c r="AL986" i="1"/>
  <c r="Y987" i="1"/>
  <c r="W987" i="1"/>
  <c r="X987" i="1"/>
  <c r="AM987" i="1"/>
  <c r="AN987" i="1"/>
  <c r="AL987" i="1"/>
  <c r="X988" i="1"/>
  <c r="Y988" i="1"/>
  <c r="W988" i="1"/>
  <c r="AM988" i="1"/>
  <c r="AL988" i="1"/>
  <c r="AN988" i="1"/>
  <c r="Y989" i="1"/>
  <c r="X989" i="1"/>
  <c r="W989" i="1"/>
  <c r="AL989" i="1"/>
  <c r="AN989" i="1"/>
  <c r="AM989" i="1"/>
  <c r="Y990" i="1"/>
  <c r="X990" i="1"/>
  <c r="W990" i="1"/>
  <c r="AL990" i="1"/>
  <c r="AM990" i="1"/>
  <c r="AN990" i="1"/>
  <c r="X991" i="1"/>
  <c r="W991" i="1"/>
  <c r="Y991" i="1"/>
  <c r="AN991" i="1"/>
  <c r="AL991" i="1"/>
  <c r="AM991" i="1"/>
  <c r="X992" i="1"/>
  <c r="Y992" i="1"/>
  <c r="W992" i="1"/>
  <c r="AL992" i="1"/>
  <c r="AM992" i="1"/>
  <c r="AN992" i="1"/>
  <c r="Y993" i="1"/>
  <c r="W993" i="1"/>
  <c r="X993" i="1"/>
  <c r="AM993" i="1"/>
  <c r="AN993" i="1"/>
  <c r="AL993" i="1"/>
  <c r="W994" i="1"/>
  <c r="Y994" i="1"/>
  <c r="X994" i="1"/>
  <c r="AM994" i="1"/>
  <c r="AL994" i="1"/>
  <c r="AN994" i="1"/>
  <c r="X995" i="1"/>
  <c r="Y995" i="1"/>
  <c r="W995" i="1"/>
  <c r="AL995" i="1"/>
  <c r="AM995" i="1"/>
  <c r="AN995" i="1"/>
  <c r="Y996" i="1"/>
  <c r="W996" i="1"/>
  <c r="X996" i="1"/>
  <c r="AM996" i="1"/>
  <c r="AN996" i="1"/>
  <c r="AL996" i="1"/>
  <c r="W997" i="1"/>
  <c r="Y997" i="1"/>
  <c r="X997" i="1"/>
  <c r="AN997" i="1"/>
  <c r="AM997" i="1"/>
  <c r="AL997" i="1"/>
  <c r="Y998" i="1"/>
  <c r="X998" i="1"/>
  <c r="W998" i="1"/>
  <c r="AL998" i="1"/>
  <c r="AM998" i="1"/>
  <c r="AN998" i="1"/>
  <c r="Y999" i="1"/>
  <c r="X999" i="1"/>
  <c r="W999" i="1"/>
  <c r="AL999" i="1"/>
  <c r="AM999" i="1"/>
  <c r="AN999" i="1"/>
  <c r="Y1000" i="1"/>
  <c r="X1000" i="1"/>
  <c r="W1000" i="1"/>
  <c r="AM1000" i="1"/>
  <c r="AL1000" i="1"/>
  <c r="AN1000" i="1"/>
  <c r="W1001" i="1"/>
  <c r="X1001" i="1"/>
  <c r="Y1001" i="1"/>
  <c r="AN1001" i="1"/>
  <c r="AL1001" i="1"/>
  <c r="AM1001" i="1"/>
  <c r="Y1002" i="1"/>
  <c r="X1002" i="1"/>
  <c r="W1002" i="1"/>
  <c r="AN1002" i="1"/>
  <c r="AL1002" i="1"/>
  <c r="AM1002" i="1"/>
  <c r="X1003" i="1"/>
  <c r="Y1003" i="1"/>
  <c r="W1003" i="1"/>
  <c r="AM1003" i="1"/>
  <c r="AN1003" i="1"/>
  <c r="AL1003" i="1"/>
  <c r="X1004" i="1"/>
  <c r="Y1004" i="1"/>
  <c r="W1004" i="1"/>
  <c r="AL1004" i="1"/>
  <c r="AN1004" i="1"/>
  <c r="AM1004" i="1"/>
  <c r="X1005" i="1"/>
  <c r="Y1005" i="1"/>
  <c r="W1005" i="1"/>
  <c r="AM1005" i="1"/>
  <c r="AL1005" i="1"/>
  <c r="AN1005" i="1"/>
  <c r="W1006" i="1"/>
  <c r="X1006" i="1"/>
  <c r="Y1006" i="1"/>
  <c r="AL1006" i="1"/>
  <c r="AN1006" i="1"/>
  <c r="AM1006" i="1"/>
  <c r="W1007" i="1"/>
  <c r="X1007" i="1"/>
  <c r="Y1007" i="1"/>
  <c r="AM1007" i="1"/>
  <c r="AL1007" i="1"/>
  <c r="AN1007" i="1"/>
  <c r="W1008" i="1"/>
  <c r="Y1008" i="1"/>
  <c r="X1008" i="1"/>
  <c r="AN1008" i="1"/>
  <c r="AL1008" i="1"/>
  <c r="AM1008" i="1"/>
  <c r="W1009" i="1"/>
  <c r="Y1009" i="1"/>
  <c r="X1009" i="1"/>
  <c r="AM1009" i="1"/>
  <c r="AN1009" i="1"/>
  <c r="AL1009" i="1"/>
  <c r="Y1010" i="1"/>
  <c r="X1010" i="1"/>
  <c r="W1010" i="1"/>
  <c r="AN1010" i="1"/>
  <c r="AM1010" i="1"/>
  <c r="AL1010" i="1"/>
  <c r="X1011" i="1"/>
  <c r="W1011" i="1"/>
  <c r="Y1011" i="1"/>
  <c r="AN1011" i="1"/>
  <c r="AM1011" i="1"/>
  <c r="AL1011" i="1"/>
  <c r="W1012" i="1"/>
  <c r="Y1012" i="1"/>
  <c r="X1012" i="1"/>
  <c r="AM1012" i="1"/>
  <c r="AN1012" i="1"/>
  <c r="AL1012" i="1"/>
  <c r="W1013" i="1"/>
  <c r="Y1013" i="1"/>
  <c r="X1013" i="1"/>
  <c r="AN1013" i="1"/>
  <c r="AL1013" i="1"/>
  <c r="AM1013" i="1"/>
  <c r="W1014" i="1"/>
  <c r="X1014" i="1"/>
  <c r="Y1014" i="1"/>
  <c r="AL1014" i="1"/>
  <c r="AM1014" i="1"/>
  <c r="AN1014" i="1"/>
  <c r="W1015" i="1"/>
  <c r="Y1015" i="1"/>
  <c r="X1015" i="1"/>
  <c r="AN1015" i="1"/>
  <c r="AL1015" i="1"/>
  <c r="AM1015" i="1"/>
  <c r="Y1016" i="1"/>
  <c r="X1016" i="1"/>
  <c r="W1016" i="1"/>
  <c r="AL1016" i="1"/>
  <c r="AN1016" i="1"/>
  <c r="AM1016" i="1"/>
  <c r="X1017" i="1"/>
  <c r="W1017" i="1"/>
  <c r="Y1017" i="1"/>
  <c r="AL1017" i="1"/>
  <c r="AN1017" i="1"/>
  <c r="AM1017" i="1"/>
  <c r="Y1018" i="1"/>
  <c r="X1018" i="1"/>
  <c r="W1018" i="1"/>
  <c r="AM1018" i="1"/>
  <c r="AN1018" i="1"/>
  <c r="AL1018" i="1"/>
  <c r="W1019" i="1"/>
  <c r="X1019" i="1"/>
  <c r="Y1019" i="1"/>
  <c r="AL1019" i="1"/>
  <c r="AM1019" i="1"/>
  <c r="AN1019" i="1"/>
  <c r="Y1020" i="1"/>
  <c r="W1020" i="1"/>
  <c r="X1020" i="1"/>
  <c r="AL1020" i="1"/>
  <c r="AN1020" i="1"/>
  <c r="AM1020" i="1"/>
  <c r="X1021" i="1"/>
  <c r="Y1021" i="1"/>
  <c r="W1021" i="1"/>
  <c r="AN1021" i="1"/>
  <c r="AM1021" i="1"/>
  <c r="AL1021" i="1"/>
  <c r="Y1022" i="1"/>
  <c r="W1022" i="1"/>
  <c r="X1022" i="1"/>
  <c r="AM1022" i="1"/>
  <c r="AL1022" i="1"/>
  <c r="AN1022" i="1"/>
  <c r="Y1023" i="1"/>
  <c r="W1023" i="1"/>
  <c r="X1023" i="1"/>
  <c r="AM1023" i="1"/>
  <c r="AL1023" i="1"/>
  <c r="AN1023" i="1"/>
  <c r="X1024" i="1"/>
  <c r="W1024" i="1"/>
  <c r="Y1024" i="1"/>
  <c r="AL1024" i="1"/>
  <c r="AN1024" i="1"/>
  <c r="AM1024" i="1"/>
  <c r="X1025" i="1"/>
  <c r="W1025" i="1"/>
  <c r="Y1025" i="1"/>
  <c r="AN1025" i="1"/>
  <c r="AM1025" i="1"/>
  <c r="AL1025" i="1"/>
  <c r="X1026" i="1"/>
  <c r="W1026" i="1"/>
  <c r="Y1026" i="1"/>
  <c r="AM1026" i="1"/>
  <c r="AN1026" i="1"/>
  <c r="AL1026" i="1"/>
  <c r="W1027" i="1"/>
  <c r="X1027" i="1"/>
  <c r="Y1027" i="1"/>
  <c r="AL1027" i="1"/>
  <c r="AM1027" i="1"/>
  <c r="AN1027" i="1"/>
  <c r="W1028" i="1"/>
  <c r="X1028" i="1"/>
  <c r="Y1028" i="1"/>
  <c r="AN1028" i="1"/>
  <c r="AL1028" i="1"/>
  <c r="AM1028" i="1"/>
  <c r="Y1029" i="1"/>
  <c r="X1029" i="1"/>
  <c r="W1029" i="1"/>
  <c r="AN1029" i="1"/>
  <c r="AL1029" i="1"/>
  <c r="AM1029" i="1"/>
  <c r="Y1030" i="1"/>
  <c r="W1030" i="1"/>
  <c r="X1030" i="1"/>
  <c r="AM1030" i="1"/>
  <c r="AL1030" i="1"/>
  <c r="AN1030" i="1"/>
  <c r="X1031" i="1"/>
  <c r="Y1031" i="1"/>
  <c r="W1031" i="1"/>
  <c r="AL1031" i="1"/>
  <c r="AM1031" i="1"/>
  <c r="AN1031" i="1"/>
  <c r="X1032" i="1"/>
  <c r="W1032" i="1"/>
  <c r="Y1032" i="1"/>
  <c r="AL1032" i="1"/>
  <c r="AM1032" i="1"/>
  <c r="AN1032" i="1"/>
  <c r="X1033" i="1"/>
  <c r="W1033" i="1"/>
  <c r="Y1033" i="1"/>
  <c r="AN1033" i="1"/>
  <c r="AL1033" i="1"/>
  <c r="AM1033" i="1"/>
  <c r="W1034" i="1"/>
  <c r="X1034" i="1"/>
  <c r="Y1034" i="1"/>
  <c r="AL1034" i="1"/>
  <c r="AN1034" i="1"/>
  <c r="AM1034" i="1"/>
  <c r="W1035" i="1"/>
  <c r="Y1035" i="1"/>
  <c r="X1035" i="1"/>
  <c r="AM1035" i="1"/>
  <c r="AL1035" i="1"/>
  <c r="AN1035" i="1"/>
  <c r="Y1036" i="1"/>
  <c r="W1036" i="1"/>
  <c r="X1036" i="1"/>
  <c r="AM1036" i="1"/>
  <c r="AN1036" i="1"/>
  <c r="AL1036" i="1"/>
  <c r="Y1037" i="1"/>
  <c r="W1037" i="1"/>
  <c r="X1037" i="1"/>
  <c r="AN1037" i="1"/>
  <c r="AL1037" i="1"/>
  <c r="AM1037" i="1"/>
  <c r="X1038" i="1"/>
  <c r="W1038" i="1"/>
  <c r="Y1038" i="1"/>
  <c r="AN1038" i="1"/>
  <c r="AL1038" i="1"/>
  <c r="AM1038" i="1"/>
  <c r="X1039" i="1"/>
  <c r="Y1039" i="1"/>
  <c r="W1039" i="1"/>
  <c r="AM1039" i="1"/>
  <c r="AL1039" i="1"/>
  <c r="AN1039" i="1"/>
  <c r="W1040" i="1"/>
  <c r="Y1040" i="1"/>
  <c r="X1040" i="1"/>
  <c r="AN1040" i="1"/>
  <c r="AM1040" i="1"/>
  <c r="AL1040" i="1"/>
  <c r="W1041" i="1"/>
  <c r="Y1041" i="1"/>
  <c r="X1041" i="1"/>
  <c r="AN1041" i="1"/>
  <c r="AL1041" i="1"/>
  <c r="AM1041" i="1"/>
  <c r="Y1042" i="1"/>
  <c r="X1042" i="1"/>
  <c r="W1042" i="1"/>
  <c r="AN1042" i="1"/>
  <c r="AL1042" i="1"/>
  <c r="AM1042" i="1"/>
  <c r="X1043" i="1"/>
  <c r="Y1043" i="1"/>
  <c r="W1043" i="1"/>
  <c r="AN1043" i="1"/>
  <c r="AL1043" i="1"/>
  <c r="AM1043" i="1"/>
  <c r="W1044" i="1"/>
  <c r="X1044" i="1"/>
  <c r="Y1044" i="1"/>
  <c r="AN1044" i="1"/>
  <c r="AL1044" i="1"/>
  <c r="AM1044" i="1"/>
  <c r="Y1045" i="1"/>
  <c r="W1045" i="1"/>
  <c r="X1045" i="1"/>
  <c r="AL1045" i="1"/>
  <c r="AM1045" i="1"/>
  <c r="AN1045" i="1"/>
  <c r="W1046" i="1"/>
  <c r="X1046" i="1"/>
  <c r="Y1046" i="1"/>
  <c r="AN1046" i="1"/>
  <c r="AM1046" i="1"/>
  <c r="AL1046" i="1"/>
  <c r="Y1047" i="1"/>
  <c r="W1047" i="1"/>
  <c r="X1047" i="1"/>
  <c r="AN1047" i="1"/>
  <c r="AM1047" i="1"/>
  <c r="AL1047" i="1"/>
  <c r="Y1048" i="1"/>
  <c r="W1048" i="1"/>
  <c r="X1048" i="1"/>
  <c r="AN1048" i="1"/>
  <c r="AM1048" i="1"/>
  <c r="AL1048" i="1"/>
  <c r="W1049" i="1"/>
  <c r="Y1049" i="1"/>
  <c r="X1049" i="1"/>
  <c r="AL1049" i="1"/>
  <c r="AM1049" i="1"/>
  <c r="AN1049" i="1"/>
  <c r="Y1050" i="1"/>
  <c r="X1050" i="1"/>
  <c r="W1050" i="1"/>
  <c r="AN1050" i="1"/>
  <c r="AM1050" i="1"/>
  <c r="AL1050" i="1"/>
  <c r="W1051" i="1"/>
  <c r="Y1051" i="1"/>
  <c r="X1051" i="1"/>
  <c r="AN1051" i="1"/>
  <c r="AL1051" i="1"/>
  <c r="AM1051" i="1"/>
  <c r="Y1052" i="1"/>
  <c r="X1052" i="1"/>
  <c r="W1052" i="1"/>
  <c r="AM1052" i="1"/>
  <c r="AL1052" i="1"/>
  <c r="AN1052" i="1"/>
  <c r="Y1053" i="1"/>
  <c r="W1053" i="1"/>
  <c r="X1053" i="1"/>
  <c r="AM1053" i="1"/>
  <c r="AN1053" i="1"/>
  <c r="AL1053" i="1"/>
  <c r="Y1054" i="1"/>
  <c r="W1054" i="1"/>
  <c r="X1054" i="1"/>
  <c r="AN1054" i="1"/>
  <c r="AM1054" i="1"/>
  <c r="AL1054" i="1"/>
  <c r="W1055" i="1"/>
  <c r="X1055" i="1"/>
  <c r="Y1055" i="1"/>
  <c r="AL1055" i="1"/>
  <c r="AN1055" i="1"/>
  <c r="AM1055" i="1"/>
  <c r="Y1056" i="1"/>
  <c r="X1056" i="1"/>
  <c r="W1056" i="1"/>
  <c r="AM1056" i="1"/>
  <c r="AL1056" i="1"/>
  <c r="AN1056" i="1"/>
  <c r="W1057" i="1"/>
  <c r="X1057" i="1"/>
  <c r="Y1057" i="1"/>
  <c r="AN1057" i="1"/>
  <c r="AM1057" i="1"/>
  <c r="AL1057" i="1"/>
  <c r="W1058" i="1"/>
  <c r="Y1058" i="1"/>
  <c r="X1058" i="1"/>
  <c r="AL1058" i="1"/>
  <c r="AM1058" i="1"/>
  <c r="AN1058" i="1"/>
  <c r="Y1059" i="1"/>
  <c r="W1059" i="1"/>
  <c r="X1059" i="1"/>
  <c r="AN1059" i="1"/>
  <c r="AL1059" i="1"/>
  <c r="AM1059" i="1"/>
  <c r="W1060" i="1"/>
  <c r="X1060" i="1"/>
  <c r="Y1060" i="1"/>
  <c r="AN1060" i="1"/>
  <c r="AM1060" i="1"/>
  <c r="AL1060" i="1"/>
  <c r="W1061" i="1"/>
  <c r="Y1061" i="1"/>
  <c r="X1061" i="1"/>
  <c r="AM1061" i="1"/>
  <c r="AL1061" i="1"/>
  <c r="AN1061" i="1"/>
  <c r="X1062" i="1"/>
  <c r="Y1062" i="1"/>
  <c r="W1062" i="1"/>
  <c r="AM1062" i="1"/>
  <c r="AL1062" i="1"/>
  <c r="AN1062" i="1"/>
  <c r="Y1063" i="1"/>
  <c r="X1063" i="1"/>
  <c r="W1063" i="1"/>
  <c r="AL1063" i="1"/>
  <c r="AM1063" i="1"/>
  <c r="AN1063" i="1"/>
  <c r="X1064" i="1"/>
  <c r="Y1064" i="1"/>
  <c r="W1064" i="1"/>
  <c r="AM1064" i="1"/>
  <c r="AN1064" i="1"/>
  <c r="AL1064" i="1"/>
  <c r="Y1065" i="1"/>
  <c r="X1065" i="1"/>
  <c r="W1065" i="1"/>
  <c r="AN1065" i="1"/>
  <c r="AM1065" i="1"/>
  <c r="AL1065" i="1"/>
  <c r="W1066" i="1"/>
  <c r="X1066" i="1"/>
  <c r="Y1066" i="1"/>
  <c r="AL1066" i="1"/>
  <c r="AN1066" i="1"/>
  <c r="AM1066" i="1"/>
  <c r="Y1067" i="1"/>
  <c r="W1067" i="1"/>
  <c r="X1067" i="1"/>
  <c r="AM1067" i="1"/>
  <c r="AN1067" i="1"/>
  <c r="AL1067" i="1"/>
  <c r="Y1068" i="1"/>
  <c r="W1068" i="1"/>
  <c r="X1068" i="1"/>
  <c r="AN1068" i="1"/>
  <c r="AM1068" i="1"/>
  <c r="AL1068" i="1"/>
  <c r="Y1069" i="1"/>
  <c r="X1069" i="1"/>
  <c r="W1069" i="1"/>
  <c r="AM1069" i="1"/>
  <c r="AN1069" i="1"/>
  <c r="AL1069" i="1"/>
  <c r="Y1070" i="1"/>
  <c r="W1070" i="1"/>
  <c r="X1070" i="1"/>
  <c r="AN1070" i="1"/>
  <c r="AM1070" i="1"/>
  <c r="AL1070" i="1"/>
  <c r="W1071" i="1"/>
  <c r="X1071" i="1"/>
  <c r="Y1071" i="1"/>
  <c r="AM1071" i="1"/>
  <c r="AL1071" i="1"/>
  <c r="AN1071" i="1"/>
  <c r="W1072" i="1"/>
  <c r="Y1072" i="1"/>
  <c r="X1072" i="1"/>
  <c r="AL1072" i="1"/>
  <c r="AM1072" i="1"/>
  <c r="AN1072" i="1"/>
  <c r="W1073" i="1"/>
  <c r="X1073" i="1"/>
  <c r="Y1073" i="1"/>
  <c r="AN1073" i="1"/>
  <c r="AM1073" i="1"/>
  <c r="AL1073" i="1"/>
  <c r="W1074" i="1"/>
  <c r="Y1074" i="1"/>
  <c r="X1074" i="1"/>
  <c r="AL1074" i="1"/>
  <c r="AM1074" i="1"/>
  <c r="AN1074" i="1"/>
  <c r="X1075" i="1"/>
  <c r="W1075" i="1"/>
  <c r="Y1075" i="1"/>
  <c r="AN1075" i="1"/>
  <c r="AL1075" i="1"/>
  <c r="AM1075" i="1"/>
  <c r="W1076" i="1"/>
  <c r="X1076" i="1"/>
  <c r="Y1076" i="1"/>
  <c r="AL1076" i="1"/>
  <c r="AM1076" i="1"/>
  <c r="AN1076" i="1"/>
  <c r="X1077" i="1"/>
  <c r="Y1077" i="1"/>
  <c r="W1077" i="1"/>
  <c r="AN1077" i="1"/>
  <c r="AM1077" i="1"/>
  <c r="AL1077" i="1"/>
  <c r="X1078" i="1"/>
  <c r="Y1078" i="1"/>
  <c r="W1078" i="1"/>
  <c r="AN1078" i="1"/>
  <c r="AM1078" i="1"/>
  <c r="AL1078" i="1"/>
  <c r="X1079" i="1"/>
  <c r="W1079" i="1"/>
  <c r="Y1079" i="1"/>
  <c r="AM1079" i="1"/>
  <c r="AN1079" i="1"/>
  <c r="AL1079" i="1"/>
  <c r="X1080" i="1"/>
  <c r="W1080" i="1"/>
  <c r="Y1080" i="1"/>
  <c r="AL1080" i="1"/>
  <c r="AN1080" i="1"/>
  <c r="AM1080" i="1"/>
  <c r="X1081" i="1"/>
  <c r="W1081" i="1"/>
  <c r="Y1081" i="1"/>
  <c r="AL1081" i="1"/>
  <c r="AM1081" i="1"/>
  <c r="AN1081" i="1"/>
  <c r="Y1082" i="1"/>
  <c r="W1082" i="1"/>
  <c r="X1082" i="1"/>
  <c r="AN1082" i="1"/>
  <c r="AM1082" i="1"/>
  <c r="AL1082" i="1"/>
  <c r="X1083" i="1"/>
  <c r="W1083" i="1"/>
  <c r="Y1083" i="1"/>
  <c r="AN1083" i="1"/>
  <c r="AL1083" i="1"/>
  <c r="AM1083" i="1"/>
  <c r="X1084" i="1"/>
  <c r="Y1084" i="1"/>
  <c r="W1084" i="1"/>
  <c r="AN1084" i="1"/>
  <c r="AM1084" i="1"/>
  <c r="AL1084" i="1"/>
  <c r="X1085" i="1"/>
  <c r="Y1085" i="1"/>
  <c r="W1085" i="1"/>
  <c r="AM1085" i="1"/>
  <c r="AL1085" i="1"/>
  <c r="AN1085" i="1"/>
  <c r="Y1086" i="1"/>
  <c r="X1086" i="1"/>
  <c r="W1086" i="1"/>
  <c r="AN1086" i="1"/>
  <c r="AM1086" i="1"/>
  <c r="AL1086" i="1"/>
  <c r="Y1087" i="1"/>
  <c r="X1087" i="1"/>
  <c r="W1087" i="1"/>
  <c r="AN1087" i="1"/>
  <c r="AM1087" i="1"/>
  <c r="AL1087" i="1"/>
  <c r="X1088" i="1"/>
  <c r="Y1088" i="1"/>
  <c r="W1088" i="1"/>
  <c r="AL1088" i="1"/>
  <c r="AM1088" i="1"/>
  <c r="AN1088" i="1"/>
  <c r="Y1089" i="1"/>
  <c r="W1089" i="1"/>
  <c r="X1089" i="1"/>
  <c r="AL1089" i="1"/>
  <c r="AM1089" i="1"/>
  <c r="AN1089" i="1"/>
  <c r="X1090" i="1"/>
  <c r="Y1090" i="1"/>
  <c r="W1090" i="1"/>
  <c r="AL1090" i="1"/>
  <c r="AM1090" i="1"/>
  <c r="AN1090" i="1"/>
  <c r="Y1091" i="1"/>
  <c r="W1091" i="1"/>
  <c r="X1091" i="1"/>
  <c r="AM1091" i="1"/>
  <c r="AN1091" i="1"/>
  <c r="AL1091" i="1"/>
  <c r="W1092" i="1"/>
  <c r="X1092" i="1"/>
  <c r="Y1092" i="1"/>
  <c r="AM1092" i="1"/>
  <c r="AL1092" i="1"/>
  <c r="AN1092" i="1"/>
  <c r="W1093" i="1"/>
  <c r="X1093" i="1"/>
  <c r="Y1093" i="1"/>
  <c r="AM1093" i="1"/>
  <c r="AL1093" i="1"/>
  <c r="AN1093" i="1"/>
  <c r="W1094" i="1"/>
  <c r="Y1094" i="1"/>
  <c r="X1094" i="1"/>
  <c r="AL1094" i="1"/>
  <c r="AN1094" i="1"/>
  <c r="AM1094" i="1"/>
  <c r="Y1095" i="1"/>
  <c r="X1095" i="1"/>
  <c r="W1095" i="1"/>
  <c r="AN1095" i="1"/>
  <c r="AM1095" i="1"/>
  <c r="AL1095" i="1"/>
  <c r="W1096" i="1"/>
  <c r="X1096" i="1"/>
  <c r="Y1096" i="1"/>
  <c r="AM1096" i="1"/>
  <c r="AN1096" i="1"/>
  <c r="AL1096" i="1"/>
  <c r="Y1097" i="1"/>
  <c r="X1097" i="1"/>
  <c r="W1097" i="1"/>
  <c r="AN1097" i="1"/>
  <c r="AM1097" i="1"/>
  <c r="AL1097" i="1"/>
  <c r="H1098" i="1"/>
  <c r="I1098" i="1"/>
  <c r="W1098" i="1"/>
  <c r="X1098" i="1"/>
  <c r="Y1098" i="1"/>
  <c r="AL1098" i="1"/>
  <c r="AM1098" i="1"/>
  <c r="AN1098" i="1"/>
  <c r="H1099" i="1"/>
  <c r="I1099" i="1"/>
  <c r="Y1099" i="1"/>
  <c r="X1099" i="1"/>
  <c r="W1099" i="1"/>
  <c r="AM1099" i="1"/>
  <c r="AL1099" i="1"/>
  <c r="AN1099" i="1"/>
  <c r="BA1099" i="1"/>
  <c r="BC1099" i="1"/>
  <c r="BQ1099" i="1"/>
  <c r="BO1099" i="1"/>
  <c r="I1100" i="1"/>
  <c r="H1100" i="1"/>
  <c r="X1100" i="1"/>
  <c r="W1100" i="1"/>
  <c r="Y1100" i="1"/>
  <c r="AM1100" i="1"/>
  <c r="AN1100" i="1"/>
  <c r="AL1100" i="1"/>
  <c r="BA1100" i="1"/>
  <c r="BC1100" i="1"/>
  <c r="BQ1100" i="1"/>
  <c r="BO1100" i="1"/>
  <c r="I1101" i="1"/>
  <c r="H1101" i="1"/>
  <c r="Y1101" i="1"/>
  <c r="W1101" i="1"/>
  <c r="X1101" i="1"/>
  <c r="AN1101" i="1"/>
  <c r="AM1101" i="1"/>
  <c r="AL1101" i="1"/>
  <c r="BA1101" i="1"/>
  <c r="BC1101" i="1"/>
  <c r="BO1101" i="1"/>
  <c r="BQ1101" i="1"/>
  <c r="H1102" i="1"/>
  <c r="I1102" i="1"/>
  <c r="W1102" i="1"/>
  <c r="X1102" i="1"/>
  <c r="Y1102" i="1"/>
  <c r="AL1102" i="1"/>
  <c r="AM1102" i="1"/>
  <c r="AN1102" i="1"/>
  <c r="BA1102" i="1"/>
  <c r="BC1102" i="1"/>
  <c r="BQ1102" i="1"/>
  <c r="BO1102" i="1"/>
  <c r="H1103" i="1"/>
  <c r="I1103" i="1"/>
  <c r="W1103" i="1"/>
  <c r="X1103" i="1"/>
  <c r="Y1103" i="1"/>
  <c r="AN1103" i="1"/>
  <c r="AL1103" i="1"/>
  <c r="AM1103" i="1"/>
  <c r="BC1103" i="1"/>
  <c r="BA1103" i="1"/>
  <c r="BO1103" i="1"/>
  <c r="BQ1103" i="1"/>
  <c r="I1104" i="1"/>
  <c r="H1104" i="1"/>
  <c r="Y1104" i="1"/>
  <c r="W1104" i="1"/>
  <c r="X1104" i="1"/>
  <c r="AM1104" i="1"/>
  <c r="AN1104" i="1"/>
  <c r="AL1104" i="1"/>
  <c r="BA1104" i="1"/>
  <c r="BC1104" i="1"/>
  <c r="BQ1104" i="1"/>
  <c r="BO1104" i="1"/>
  <c r="H1105" i="1"/>
  <c r="I1105" i="1"/>
  <c r="X1105" i="1"/>
  <c r="Y1105" i="1"/>
  <c r="W1105" i="1"/>
  <c r="AM1105" i="1"/>
  <c r="AL1105" i="1"/>
  <c r="AN1105" i="1"/>
  <c r="BA1105" i="1"/>
  <c r="BC1105" i="1"/>
  <c r="BO1105" i="1"/>
  <c r="BQ1105" i="1"/>
  <c r="I1106" i="1"/>
  <c r="H1106" i="1"/>
  <c r="W1106" i="1"/>
  <c r="Y1106" i="1"/>
  <c r="X1106" i="1"/>
  <c r="AN1106" i="1"/>
  <c r="AM1106" i="1"/>
  <c r="AL1106" i="1"/>
  <c r="BA1106" i="1"/>
  <c r="BC1106" i="1"/>
  <c r="BO1106" i="1"/>
  <c r="BQ1106" i="1"/>
  <c r="H1107" i="1"/>
  <c r="I1107" i="1"/>
  <c r="W1107" i="1"/>
  <c r="X1107" i="1"/>
  <c r="Y1107" i="1"/>
  <c r="AL1107" i="1"/>
  <c r="AM1107" i="1"/>
  <c r="AN1107" i="1"/>
  <c r="BA1107" i="1"/>
  <c r="BC1107" i="1"/>
  <c r="BQ1107" i="1"/>
  <c r="BO1107" i="1"/>
  <c r="H1108" i="1"/>
  <c r="I1108" i="1"/>
  <c r="W1108" i="1"/>
  <c r="X1108" i="1"/>
  <c r="Y1108" i="1"/>
  <c r="AL1108" i="1"/>
  <c r="AN1108" i="1"/>
  <c r="AM1108" i="1"/>
  <c r="BA1108" i="1"/>
  <c r="BC1108" i="1"/>
  <c r="BQ1108" i="1"/>
  <c r="BO1108" i="1"/>
  <c r="H1109" i="1"/>
  <c r="I1109" i="1"/>
  <c r="W1109" i="1"/>
  <c r="Y1109" i="1"/>
  <c r="X1109" i="1"/>
  <c r="AN1109" i="1"/>
  <c r="AM1109" i="1"/>
  <c r="AL1109" i="1"/>
  <c r="BA1109" i="1"/>
  <c r="BC1109" i="1"/>
  <c r="BQ1109" i="1"/>
  <c r="BO1109" i="1"/>
  <c r="I1110" i="1"/>
  <c r="H1110" i="1"/>
  <c r="W1110" i="1"/>
  <c r="Y1110" i="1"/>
  <c r="X1110" i="1"/>
  <c r="AL1110" i="1"/>
  <c r="AM1110" i="1"/>
  <c r="AN1110" i="1"/>
  <c r="BC1110" i="1"/>
  <c r="BA1110" i="1"/>
  <c r="BQ1110" i="1"/>
  <c r="BO1110" i="1"/>
  <c r="H1111" i="1"/>
  <c r="I1111" i="1"/>
  <c r="W1111" i="1"/>
  <c r="X1111" i="1"/>
  <c r="Y1111" i="1"/>
  <c r="AL1111" i="1"/>
  <c r="AN1111" i="1"/>
  <c r="AM1111" i="1"/>
  <c r="BA1111" i="1"/>
  <c r="BC1111" i="1"/>
  <c r="BO1111" i="1"/>
  <c r="BQ1111" i="1"/>
  <c r="I1112" i="1"/>
  <c r="H1112" i="1"/>
  <c r="Y1112" i="1"/>
  <c r="W1112" i="1"/>
  <c r="X1112" i="1"/>
  <c r="AM1112" i="1"/>
  <c r="AL1112" i="1"/>
  <c r="AN1112" i="1"/>
  <c r="BC1112" i="1"/>
  <c r="BA1112" i="1"/>
  <c r="BQ1112" i="1"/>
  <c r="BO1112" i="1"/>
  <c r="I1113" i="1"/>
  <c r="H1113" i="1"/>
  <c r="X1113" i="1"/>
  <c r="Y1113" i="1"/>
  <c r="W1113" i="1"/>
  <c r="AN1113" i="1"/>
  <c r="AL1113" i="1"/>
  <c r="AM1113" i="1"/>
  <c r="BA1113" i="1"/>
  <c r="BC1113" i="1"/>
  <c r="BQ1113" i="1"/>
  <c r="BO1113" i="1"/>
  <c r="I1114" i="1"/>
  <c r="H1114" i="1"/>
  <c r="W1114" i="1"/>
  <c r="X1114" i="1"/>
  <c r="Y1114" i="1"/>
  <c r="AL1114" i="1"/>
  <c r="AN1114" i="1"/>
  <c r="AM1114" i="1"/>
  <c r="BA1114" i="1"/>
  <c r="BC1114" i="1"/>
  <c r="BQ1114" i="1"/>
  <c r="BO1114" i="1"/>
  <c r="H1115" i="1"/>
  <c r="I1115" i="1"/>
  <c r="W1115" i="1"/>
  <c r="Y1115" i="1"/>
  <c r="X1115" i="1"/>
  <c r="AL1115" i="1"/>
  <c r="AN1115" i="1"/>
  <c r="AM1115" i="1"/>
  <c r="BA1115" i="1"/>
  <c r="BC1115" i="1"/>
  <c r="BQ1115" i="1"/>
  <c r="BO1115" i="1"/>
  <c r="I1116" i="1"/>
  <c r="H1116" i="1"/>
  <c r="Y1116" i="1"/>
  <c r="W1116" i="1"/>
  <c r="X1116" i="1"/>
  <c r="AN1116" i="1"/>
  <c r="AM1116" i="1"/>
  <c r="AL1116" i="1"/>
  <c r="BC1116" i="1"/>
  <c r="BA1116" i="1"/>
  <c r="BO1116" i="1"/>
  <c r="BQ1116" i="1"/>
  <c r="I1117" i="1"/>
  <c r="H1117" i="1"/>
  <c r="W1117" i="1"/>
  <c r="X1117" i="1"/>
  <c r="Y1117" i="1"/>
  <c r="AL1117" i="1"/>
  <c r="AN1117" i="1"/>
  <c r="AM1117" i="1"/>
  <c r="BA1117" i="1"/>
  <c r="BC1117" i="1"/>
  <c r="BO1117" i="1"/>
  <c r="BQ1117" i="1"/>
  <c r="I1118" i="1"/>
  <c r="H1118" i="1"/>
  <c r="W1118" i="1"/>
  <c r="Y1118" i="1"/>
  <c r="X1118" i="1"/>
  <c r="AN1118" i="1"/>
  <c r="AL1118" i="1"/>
  <c r="AM1118" i="1"/>
  <c r="BA1118" i="1"/>
  <c r="BC1118" i="1"/>
  <c r="BQ1118" i="1"/>
  <c r="BO1118" i="1"/>
  <c r="H1119" i="1"/>
  <c r="I1119" i="1"/>
  <c r="W1119" i="1"/>
  <c r="X1119" i="1"/>
  <c r="Y1119" i="1"/>
  <c r="AL1119" i="1"/>
  <c r="AM1119" i="1"/>
  <c r="AN1119" i="1"/>
  <c r="BA1119" i="1"/>
  <c r="BC1119" i="1"/>
  <c r="BQ1119" i="1"/>
  <c r="BO1119" i="1"/>
  <c r="H1120" i="1"/>
  <c r="I1120" i="1"/>
  <c r="X1120" i="1"/>
  <c r="Y1120" i="1"/>
  <c r="W1120" i="1"/>
  <c r="AL1120" i="1"/>
  <c r="AM1120" i="1"/>
  <c r="AN1120" i="1"/>
  <c r="BC1120" i="1"/>
  <c r="BA1120" i="1"/>
  <c r="BO1120" i="1"/>
  <c r="BQ1120" i="1"/>
  <c r="I1121" i="1"/>
  <c r="H1121" i="1"/>
  <c r="W1121" i="1"/>
  <c r="Y1121" i="1"/>
  <c r="X1121" i="1"/>
  <c r="AM1121" i="1"/>
  <c r="AN1121" i="1"/>
  <c r="AL1121" i="1"/>
  <c r="BC1121" i="1"/>
  <c r="BA1121" i="1"/>
  <c r="BO1121" i="1"/>
  <c r="BQ1121" i="1"/>
  <c r="I1122" i="1"/>
  <c r="H1122" i="1"/>
  <c r="Y1122" i="1"/>
  <c r="W1122" i="1"/>
  <c r="X1122" i="1"/>
  <c r="AL1122" i="1"/>
  <c r="AN1122" i="1"/>
  <c r="AM1122" i="1"/>
  <c r="BC1122" i="1"/>
  <c r="BA1122" i="1"/>
  <c r="BQ1122" i="1"/>
  <c r="BO1122" i="1"/>
  <c r="H1123" i="1"/>
  <c r="I1123" i="1"/>
  <c r="X1123" i="1"/>
  <c r="W1123" i="1"/>
  <c r="Y1123" i="1"/>
  <c r="AM1123" i="1"/>
  <c r="AL1123" i="1"/>
  <c r="AN1123" i="1"/>
  <c r="BC1123" i="1"/>
  <c r="BA1123" i="1"/>
  <c r="BQ1123" i="1"/>
  <c r="BO1123" i="1"/>
  <c r="H1124" i="1"/>
  <c r="I1124" i="1"/>
  <c r="Y1124" i="1"/>
  <c r="X1124" i="1"/>
  <c r="W1124" i="1"/>
  <c r="AL1124" i="1"/>
  <c r="AN1124" i="1"/>
  <c r="AM1124" i="1"/>
  <c r="BA1124" i="1"/>
  <c r="BC1124" i="1"/>
  <c r="BO1124" i="1"/>
  <c r="BQ1124" i="1"/>
  <c r="H1125" i="1"/>
  <c r="I1125" i="1"/>
  <c r="Y1125" i="1"/>
  <c r="X1125" i="1"/>
  <c r="W1125" i="1"/>
  <c r="AN1125" i="1"/>
  <c r="AM1125" i="1"/>
  <c r="AL1125" i="1"/>
  <c r="BA1125" i="1"/>
  <c r="BC1125" i="1"/>
  <c r="BQ1125" i="1"/>
  <c r="BO1125" i="1"/>
  <c r="I1126" i="1"/>
  <c r="H1126" i="1"/>
  <c r="Y1126" i="1"/>
  <c r="W1126" i="1"/>
  <c r="X1126" i="1"/>
  <c r="AN1126" i="1"/>
  <c r="AL1126" i="1"/>
  <c r="AM1126" i="1"/>
  <c r="BC1126" i="1"/>
  <c r="BA1126" i="1"/>
  <c r="BQ1126" i="1"/>
  <c r="BO1126" i="1"/>
  <c r="H1127" i="1"/>
  <c r="I1127" i="1"/>
  <c r="X1127" i="1"/>
  <c r="W1127" i="1"/>
  <c r="Y1127" i="1"/>
  <c r="AN1127" i="1"/>
  <c r="AM1127" i="1"/>
  <c r="AL1127" i="1"/>
  <c r="BA1127" i="1"/>
  <c r="BC1127" i="1"/>
  <c r="BO1127" i="1"/>
  <c r="BQ1127" i="1"/>
  <c r="I1128" i="1"/>
  <c r="H1128" i="1"/>
  <c r="W1128" i="1"/>
  <c r="X1128" i="1"/>
  <c r="Y1128" i="1"/>
  <c r="AL1128" i="1"/>
  <c r="AN1128" i="1"/>
  <c r="AM1128" i="1"/>
  <c r="BC1128" i="1"/>
  <c r="BA1128" i="1"/>
  <c r="BQ1128" i="1"/>
  <c r="BO1128" i="1"/>
  <c r="I1129" i="1"/>
  <c r="H1129" i="1"/>
  <c r="Y1129" i="1"/>
  <c r="W1129" i="1"/>
  <c r="X1129" i="1"/>
  <c r="AM1129" i="1"/>
  <c r="AN1129" i="1"/>
  <c r="AL1129" i="1"/>
  <c r="BA1129" i="1"/>
  <c r="BC1129" i="1"/>
  <c r="BQ1129" i="1"/>
  <c r="BO1129" i="1"/>
  <c r="I1130" i="1"/>
  <c r="H1130" i="1"/>
  <c r="W1130" i="1"/>
  <c r="X1130" i="1"/>
  <c r="Y1130" i="1"/>
  <c r="AL1130" i="1"/>
  <c r="AN1130" i="1"/>
  <c r="AM1130" i="1"/>
  <c r="BA1130" i="1"/>
  <c r="BC1130" i="1"/>
  <c r="BQ1130" i="1"/>
  <c r="BO1130" i="1"/>
  <c r="H1131" i="1"/>
  <c r="I1131" i="1"/>
  <c r="W1131" i="1"/>
  <c r="X1131" i="1"/>
  <c r="Y1131" i="1"/>
  <c r="AN1131" i="1"/>
  <c r="AL1131" i="1"/>
  <c r="AM1131" i="1"/>
  <c r="BA1131" i="1"/>
  <c r="BC1131" i="1"/>
  <c r="BO1131" i="1"/>
  <c r="BQ1131" i="1"/>
  <c r="H1132" i="1"/>
  <c r="I1132" i="1"/>
  <c r="W1132" i="1"/>
  <c r="Y1132" i="1"/>
  <c r="X1132" i="1"/>
  <c r="AN1132" i="1"/>
  <c r="AL1132" i="1"/>
  <c r="AM1132" i="1"/>
  <c r="BC1132" i="1"/>
  <c r="BA1132" i="1"/>
  <c r="BQ1132" i="1"/>
  <c r="BO1132" i="1"/>
  <c r="H1133" i="1"/>
  <c r="I1133" i="1"/>
  <c r="X1133" i="1"/>
  <c r="W1133" i="1"/>
  <c r="Y1133" i="1"/>
  <c r="AN1133" i="1"/>
  <c r="AM1133" i="1"/>
  <c r="AL1133" i="1"/>
  <c r="BA1133" i="1"/>
  <c r="BC1133" i="1"/>
  <c r="BQ1133" i="1"/>
  <c r="BO1133" i="1"/>
  <c r="H1134" i="1"/>
  <c r="I1134" i="1"/>
  <c r="X1134" i="1"/>
  <c r="W1134" i="1"/>
  <c r="Y1134" i="1"/>
  <c r="AN1134" i="1"/>
  <c r="AL1134" i="1"/>
  <c r="AM1134" i="1"/>
  <c r="BA1134" i="1"/>
  <c r="BC1134" i="1"/>
  <c r="BQ1134" i="1"/>
  <c r="BO1134" i="1"/>
  <c r="I1135" i="1"/>
  <c r="H1135" i="1"/>
  <c r="W1135" i="1"/>
  <c r="X1135" i="1"/>
  <c r="Y1135" i="1"/>
  <c r="AL1135" i="1"/>
  <c r="AN1135" i="1"/>
  <c r="AM1135" i="1"/>
  <c r="BA1135" i="1"/>
  <c r="BC1135" i="1"/>
  <c r="BQ1135" i="1"/>
  <c r="BO1135" i="1"/>
  <c r="I1136" i="1"/>
  <c r="H1136" i="1"/>
  <c r="Y1136" i="1"/>
  <c r="X1136" i="1"/>
  <c r="W1136" i="1"/>
  <c r="AN1136" i="1"/>
  <c r="AM1136" i="1"/>
  <c r="AL1136" i="1"/>
  <c r="BC1136" i="1"/>
  <c r="BA1136" i="1"/>
  <c r="BO1136" i="1"/>
  <c r="BQ1136" i="1"/>
  <c r="H1137" i="1"/>
  <c r="I1137" i="1"/>
  <c r="X1137" i="1"/>
  <c r="W1137" i="1"/>
  <c r="Y1137" i="1"/>
  <c r="AL1137" i="1"/>
  <c r="AN1137" i="1"/>
  <c r="AM1137" i="1"/>
  <c r="BC1137" i="1"/>
  <c r="BA1137" i="1"/>
  <c r="BO1137" i="1"/>
  <c r="BQ1137" i="1"/>
  <c r="H1138" i="1"/>
  <c r="I1138" i="1"/>
  <c r="W1138" i="1"/>
  <c r="X1138" i="1"/>
  <c r="Y1138" i="1"/>
  <c r="AM1138" i="1"/>
  <c r="AL1138" i="1"/>
  <c r="AN1138" i="1"/>
  <c r="BC1138" i="1"/>
  <c r="BA1138" i="1"/>
  <c r="BO1138" i="1"/>
  <c r="BQ1138" i="1"/>
  <c r="H1139" i="1"/>
  <c r="I1139" i="1"/>
  <c r="Y1139" i="1"/>
  <c r="W1139" i="1"/>
  <c r="X1139" i="1"/>
  <c r="AN1139" i="1"/>
  <c r="AM1139" i="1"/>
  <c r="AL1139" i="1"/>
  <c r="BA1139" i="1"/>
  <c r="BC1139" i="1"/>
  <c r="BQ1139" i="1"/>
  <c r="BO1139" i="1"/>
  <c r="I1140" i="1"/>
  <c r="H1140" i="1"/>
  <c r="X1140" i="1"/>
  <c r="W1140" i="1"/>
  <c r="Y1140" i="1"/>
  <c r="AM1140" i="1"/>
  <c r="AL1140" i="1"/>
  <c r="AN1140" i="1"/>
  <c r="BC1140" i="1"/>
  <c r="BA1140" i="1"/>
  <c r="BQ1140" i="1"/>
  <c r="BO1140" i="1"/>
  <c r="I1141" i="1"/>
  <c r="H1141" i="1"/>
  <c r="X1141" i="1"/>
  <c r="Y1141" i="1"/>
  <c r="W1141" i="1"/>
  <c r="AM1141" i="1"/>
  <c r="AN1141" i="1"/>
  <c r="AL1141" i="1"/>
  <c r="BA1141" i="1"/>
  <c r="BC1141" i="1"/>
  <c r="BQ1141" i="1"/>
  <c r="BO1141" i="1"/>
  <c r="H1142" i="1"/>
  <c r="I1142" i="1"/>
  <c r="X1142" i="1"/>
  <c r="W1142" i="1"/>
  <c r="Y1142" i="1"/>
  <c r="AM1142" i="1"/>
  <c r="AL1142" i="1"/>
  <c r="AN1142" i="1"/>
  <c r="BA1142" i="1"/>
  <c r="BC1142" i="1"/>
  <c r="BO1142" i="1"/>
  <c r="BQ1142" i="1"/>
  <c r="H1143" i="1"/>
  <c r="I1143" i="1"/>
  <c r="Y1143" i="1"/>
  <c r="W1143" i="1"/>
  <c r="X1143" i="1"/>
  <c r="AN1143" i="1"/>
  <c r="AM1143" i="1"/>
  <c r="AL1143" i="1"/>
  <c r="BC1143" i="1"/>
  <c r="BA1143" i="1"/>
  <c r="BQ1143" i="1"/>
  <c r="BO1143" i="1"/>
  <c r="H1144" i="1"/>
  <c r="I1144" i="1"/>
  <c r="X1144" i="1"/>
  <c r="Y1144" i="1"/>
  <c r="W1144" i="1"/>
  <c r="AN1144" i="1"/>
  <c r="AM1144" i="1"/>
  <c r="AL1144" i="1"/>
  <c r="BA1144" i="1"/>
  <c r="BC1144" i="1"/>
  <c r="BO1144" i="1"/>
  <c r="BQ1144" i="1"/>
  <c r="I1145" i="1"/>
  <c r="H1145" i="1"/>
  <c r="W1145" i="1"/>
  <c r="Y1145" i="1"/>
  <c r="X1145" i="1"/>
  <c r="AL1145" i="1"/>
  <c r="AN1145" i="1"/>
  <c r="AM1145" i="1"/>
  <c r="BA1145" i="1"/>
  <c r="BC1145" i="1"/>
  <c r="BO1145" i="1"/>
  <c r="BQ1145" i="1"/>
  <c r="I1146" i="1"/>
  <c r="H1146" i="1"/>
  <c r="W1146" i="1"/>
  <c r="Y1146" i="1"/>
  <c r="X1146" i="1"/>
  <c r="AN1146" i="1"/>
  <c r="AL1146" i="1"/>
  <c r="AM1146" i="1"/>
  <c r="BC1146" i="1"/>
  <c r="BA1146" i="1"/>
  <c r="BO1146" i="1"/>
  <c r="BQ1146" i="1"/>
  <c r="I1147" i="1"/>
  <c r="H1147" i="1"/>
  <c r="W1147" i="1"/>
  <c r="Y1147" i="1"/>
  <c r="X1147" i="1"/>
  <c r="AL1147" i="1"/>
  <c r="AM1147" i="1"/>
  <c r="AN1147" i="1"/>
  <c r="BC1147" i="1"/>
  <c r="BA1147" i="1"/>
  <c r="BO1147" i="1"/>
  <c r="BQ1147" i="1"/>
  <c r="H1148" i="1"/>
  <c r="I1148" i="1"/>
  <c r="W1148" i="1"/>
  <c r="Y1148" i="1"/>
  <c r="X1148" i="1"/>
  <c r="AM1148" i="1"/>
  <c r="AL1148" i="1"/>
  <c r="AN1148" i="1"/>
  <c r="BC1148" i="1"/>
  <c r="BA1148" i="1"/>
  <c r="BO1148" i="1"/>
  <c r="BQ1148" i="1"/>
  <c r="H1149" i="1"/>
  <c r="I1149" i="1"/>
  <c r="Y1149" i="1"/>
  <c r="X1149" i="1"/>
  <c r="W1149" i="1"/>
  <c r="AL1149" i="1"/>
  <c r="AM1149" i="1"/>
  <c r="AN1149" i="1"/>
  <c r="BA1149" i="1"/>
  <c r="BC1149" i="1"/>
  <c r="BO1149" i="1"/>
  <c r="BQ1149" i="1"/>
  <c r="H1150" i="1"/>
  <c r="I1150" i="1"/>
  <c r="X1150" i="1"/>
  <c r="Y1150" i="1"/>
  <c r="W1150" i="1"/>
  <c r="AM1150" i="1"/>
  <c r="AN1150" i="1"/>
  <c r="AL1150" i="1"/>
  <c r="BC1150" i="1"/>
  <c r="BA1150" i="1"/>
  <c r="BO1150" i="1"/>
  <c r="BQ1150" i="1"/>
  <c r="I1151" i="1"/>
  <c r="H1151" i="1"/>
  <c r="X1151" i="1"/>
  <c r="Y1151" i="1"/>
  <c r="W1151" i="1"/>
  <c r="AL1151" i="1"/>
  <c r="AN1151" i="1"/>
  <c r="AM1151" i="1"/>
  <c r="BA1151" i="1"/>
  <c r="BC1151" i="1"/>
  <c r="BO1151" i="1"/>
  <c r="BQ1151" i="1"/>
  <c r="H1152" i="1"/>
  <c r="I1152" i="1"/>
  <c r="X1152" i="1"/>
  <c r="Y1152" i="1"/>
  <c r="W1152" i="1"/>
  <c r="AM1152" i="1"/>
  <c r="AL1152" i="1"/>
  <c r="AN1152" i="1"/>
  <c r="BA1152" i="1"/>
  <c r="BC1152" i="1"/>
  <c r="BO1152" i="1"/>
  <c r="BQ1152" i="1"/>
  <c r="I1153" i="1"/>
  <c r="H1153" i="1"/>
  <c r="W1153" i="1"/>
  <c r="X1153" i="1"/>
  <c r="Y1153" i="1"/>
  <c r="AM1153" i="1"/>
  <c r="AN1153" i="1"/>
  <c r="AL1153" i="1"/>
  <c r="BA1153" i="1"/>
  <c r="BC1153" i="1"/>
  <c r="BO1153" i="1"/>
  <c r="BQ1153" i="1"/>
  <c r="H1154" i="1"/>
  <c r="I1154" i="1"/>
  <c r="Y1154" i="1"/>
  <c r="W1154" i="1"/>
  <c r="X1154" i="1"/>
  <c r="AM1154" i="1"/>
  <c r="AL1154" i="1"/>
  <c r="AN1154" i="1"/>
  <c r="BA1154" i="1"/>
  <c r="BC1154" i="1"/>
  <c r="BQ1154" i="1"/>
  <c r="BO1154" i="1"/>
  <c r="H1155" i="1"/>
  <c r="I1155" i="1"/>
  <c r="W1155" i="1"/>
  <c r="Y1155" i="1"/>
  <c r="X1155" i="1"/>
  <c r="AN1155" i="1"/>
  <c r="AL1155" i="1"/>
  <c r="AM1155" i="1"/>
  <c r="BC1155" i="1"/>
  <c r="BA1155" i="1"/>
  <c r="BO1155" i="1"/>
  <c r="BQ1155" i="1"/>
  <c r="H1156" i="1"/>
  <c r="I1156" i="1"/>
  <c r="W1156" i="1"/>
  <c r="Y1156" i="1"/>
  <c r="X1156" i="1"/>
  <c r="AL1156" i="1"/>
  <c r="AN1156" i="1"/>
  <c r="AM1156" i="1"/>
  <c r="BA1156" i="1"/>
  <c r="BC1156" i="1"/>
  <c r="BQ1156" i="1"/>
  <c r="BO1156" i="1"/>
  <c r="I1157" i="1"/>
  <c r="H1157" i="1"/>
  <c r="X1157" i="1"/>
  <c r="W1157" i="1"/>
  <c r="Y1157" i="1"/>
  <c r="AL1157" i="1"/>
  <c r="AM1157" i="1"/>
  <c r="AN1157" i="1"/>
  <c r="BC1157" i="1"/>
  <c r="BA1157" i="1"/>
  <c r="BQ1157" i="1"/>
  <c r="BO1157" i="1"/>
  <c r="H1158" i="1"/>
  <c r="I1158" i="1"/>
  <c r="X1158" i="1"/>
  <c r="W1158" i="1"/>
  <c r="Y1158" i="1"/>
  <c r="AM1158" i="1"/>
  <c r="AL1158" i="1"/>
  <c r="AN1158" i="1"/>
  <c r="BC1158" i="1"/>
  <c r="BA1158" i="1"/>
  <c r="BO1158" i="1"/>
  <c r="BQ1158" i="1"/>
  <c r="H1159" i="1"/>
  <c r="I1159" i="1"/>
  <c r="W1159" i="1"/>
  <c r="Y1159" i="1"/>
  <c r="X1159" i="1"/>
  <c r="AN1159" i="1"/>
  <c r="AL1159" i="1"/>
  <c r="AM1159" i="1"/>
  <c r="BC1159" i="1"/>
  <c r="BA1159" i="1"/>
  <c r="BO1159" i="1"/>
  <c r="BQ1159" i="1"/>
  <c r="H1160" i="1"/>
  <c r="I1160" i="1"/>
  <c r="W1160" i="1"/>
  <c r="Y1160" i="1"/>
  <c r="X1160" i="1"/>
  <c r="AM1160" i="1"/>
  <c r="AN1160" i="1"/>
  <c r="AL1160" i="1"/>
  <c r="BC1160" i="1"/>
  <c r="BA1160" i="1"/>
  <c r="BO1160" i="1"/>
  <c r="BQ1160" i="1"/>
  <c r="H1161" i="1"/>
  <c r="I1161" i="1"/>
  <c r="X1161" i="1"/>
  <c r="Y1161" i="1"/>
  <c r="W1161" i="1"/>
  <c r="AL1161" i="1"/>
  <c r="AN1161" i="1"/>
  <c r="AM1161" i="1"/>
  <c r="BC1161" i="1"/>
  <c r="BA1161" i="1"/>
  <c r="BO1161" i="1"/>
  <c r="BQ1161" i="1"/>
  <c r="H1162" i="1"/>
  <c r="I1162" i="1"/>
  <c r="W1162" i="1"/>
  <c r="X1162" i="1"/>
  <c r="Y1162" i="1"/>
  <c r="AL1162" i="1"/>
  <c r="AN1162" i="1"/>
  <c r="AM1162" i="1"/>
  <c r="BA1162" i="1"/>
  <c r="BC1162" i="1"/>
  <c r="BQ1162" i="1"/>
  <c r="BO1162" i="1"/>
  <c r="H1163" i="1"/>
  <c r="I1163" i="1"/>
  <c r="W1163" i="1"/>
  <c r="X1163" i="1"/>
  <c r="Y1163" i="1"/>
  <c r="AL1163" i="1"/>
  <c r="AM1163" i="1"/>
  <c r="AN1163" i="1"/>
  <c r="BC1163" i="1"/>
  <c r="BA1163" i="1"/>
  <c r="BO1163" i="1"/>
  <c r="BQ1163" i="1"/>
  <c r="H1164" i="1"/>
  <c r="I1164" i="1"/>
  <c r="W1164" i="1"/>
  <c r="Y1164" i="1"/>
  <c r="X1164" i="1"/>
  <c r="AL1164" i="1"/>
  <c r="AM1164" i="1"/>
  <c r="AN1164" i="1"/>
  <c r="BA1164" i="1"/>
  <c r="BC1164" i="1"/>
  <c r="BO1164" i="1"/>
  <c r="BQ1164" i="1"/>
  <c r="I1165" i="1"/>
  <c r="H1165" i="1"/>
  <c r="Y1165" i="1"/>
  <c r="X1165" i="1"/>
  <c r="W1165" i="1"/>
  <c r="AL1165" i="1"/>
  <c r="AM1165" i="1"/>
  <c r="AN1165" i="1"/>
  <c r="BC1165" i="1"/>
  <c r="BA1165" i="1"/>
  <c r="BO1165" i="1"/>
  <c r="BQ1165" i="1"/>
  <c r="H1166" i="1"/>
  <c r="I1166" i="1"/>
  <c r="W1166" i="1"/>
  <c r="Y1166" i="1"/>
  <c r="X1166" i="1"/>
  <c r="AM1166" i="1"/>
  <c r="AN1166" i="1"/>
  <c r="AL1166" i="1"/>
  <c r="BC1166" i="1"/>
  <c r="BA1166" i="1"/>
  <c r="BO1166" i="1"/>
  <c r="BQ1166" i="1"/>
  <c r="H1167" i="1"/>
  <c r="I1167" i="1"/>
  <c r="W1167" i="1"/>
  <c r="Y1167" i="1"/>
  <c r="X1167" i="1"/>
  <c r="AN1167" i="1"/>
  <c r="AL1167" i="1"/>
  <c r="AM1167" i="1"/>
  <c r="BA1167" i="1"/>
  <c r="BC1167" i="1"/>
  <c r="BO1167" i="1"/>
  <c r="BQ1167" i="1"/>
  <c r="H1168" i="1"/>
  <c r="I1168" i="1"/>
  <c r="X1168" i="1"/>
  <c r="W1168" i="1"/>
  <c r="Y1168" i="1"/>
  <c r="AM1168" i="1"/>
  <c r="AL1168" i="1"/>
  <c r="AN1168" i="1"/>
  <c r="BA1168" i="1"/>
  <c r="BC1168" i="1"/>
  <c r="BO1168" i="1"/>
  <c r="BQ1168" i="1"/>
  <c r="H1169" i="1"/>
  <c r="I1169" i="1"/>
  <c r="Y1169" i="1"/>
  <c r="W1169" i="1"/>
  <c r="X1169" i="1"/>
  <c r="AL1169" i="1"/>
  <c r="AM1169" i="1"/>
  <c r="AN1169" i="1"/>
  <c r="BC1169" i="1"/>
  <c r="BA1169" i="1"/>
  <c r="BQ1169" i="1"/>
  <c r="BO1169" i="1"/>
  <c r="H1170" i="1"/>
  <c r="I1170" i="1"/>
  <c r="X1170" i="1"/>
  <c r="Y1170" i="1"/>
  <c r="W1170" i="1"/>
  <c r="AM1170" i="1"/>
  <c r="AN1170" i="1"/>
  <c r="AL1170" i="1"/>
  <c r="BC1170" i="1"/>
  <c r="BA1170" i="1"/>
  <c r="BQ1170" i="1"/>
  <c r="BO1170" i="1"/>
  <c r="H1171" i="1"/>
  <c r="I1171" i="1"/>
  <c r="X1171" i="1"/>
  <c r="W1171" i="1"/>
  <c r="Y1171" i="1"/>
  <c r="AM1171" i="1"/>
  <c r="AL1171" i="1"/>
  <c r="AN1171" i="1"/>
  <c r="BA1171" i="1"/>
  <c r="BC1171" i="1"/>
  <c r="BO1171" i="1"/>
  <c r="BQ1171" i="1"/>
  <c r="H1172" i="1"/>
  <c r="I1172" i="1"/>
  <c r="X1172" i="1"/>
  <c r="Y1172" i="1"/>
  <c r="W1172" i="1"/>
  <c r="AL1172" i="1"/>
  <c r="AM1172" i="1"/>
  <c r="AN1172" i="1"/>
  <c r="BA1172" i="1"/>
  <c r="BC1172" i="1"/>
  <c r="BO1172" i="1"/>
  <c r="BQ1172" i="1"/>
  <c r="H1173" i="1"/>
  <c r="I1173" i="1"/>
  <c r="X1173" i="1"/>
  <c r="W1173" i="1"/>
  <c r="Y1173" i="1"/>
  <c r="AL1173" i="1"/>
  <c r="AN1173" i="1"/>
  <c r="AM1173" i="1"/>
  <c r="BC1173" i="1"/>
  <c r="BA1173" i="1"/>
  <c r="BO1173" i="1"/>
  <c r="BQ1173" i="1"/>
  <c r="H1174" i="1"/>
  <c r="I1174" i="1"/>
  <c r="W1174" i="1"/>
  <c r="Y1174" i="1"/>
  <c r="X1174" i="1"/>
  <c r="AM1174" i="1"/>
  <c r="AL1174" i="1"/>
  <c r="AN1174" i="1"/>
  <c r="BA1174" i="1"/>
  <c r="BC1174" i="1"/>
  <c r="BQ1174" i="1"/>
  <c r="BO1174" i="1"/>
  <c r="H1175" i="1"/>
  <c r="I1175" i="1"/>
  <c r="Y1175" i="1"/>
  <c r="W1175" i="1"/>
  <c r="X1175" i="1"/>
  <c r="AM1175" i="1"/>
  <c r="AN1175" i="1"/>
  <c r="AL1175" i="1"/>
  <c r="BA1175" i="1"/>
  <c r="BC1175" i="1"/>
  <c r="BQ1175" i="1"/>
  <c r="BO1175" i="1"/>
  <c r="H1176" i="1"/>
  <c r="I1176" i="1"/>
  <c r="Y1176" i="1"/>
  <c r="W1176" i="1"/>
  <c r="X1176" i="1"/>
  <c r="AM1176" i="1"/>
  <c r="AL1176" i="1"/>
  <c r="AN1176" i="1"/>
  <c r="BA1176" i="1"/>
  <c r="BC1176" i="1"/>
  <c r="BO1176" i="1"/>
  <c r="BQ1176" i="1"/>
  <c r="I1177" i="1"/>
  <c r="H1177" i="1"/>
  <c r="Y1177" i="1"/>
  <c r="W1177" i="1"/>
  <c r="X1177" i="1"/>
  <c r="AM1177" i="1"/>
  <c r="AN1177" i="1"/>
  <c r="AL1177" i="1"/>
  <c r="BA1177" i="1"/>
  <c r="BC1177" i="1"/>
  <c r="BQ1177" i="1"/>
  <c r="BO1177" i="1"/>
  <c r="H1178" i="1"/>
  <c r="I1178" i="1"/>
  <c r="Y1178" i="1"/>
  <c r="W1178" i="1"/>
  <c r="X1178" i="1"/>
  <c r="AN1178" i="1"/>
  <c r="AL1178" i="1"/>
  <c r="AM1178" i="1"/>
  <c r="BC1178" i="1"/>
  <c r="BA1178" i="1"/>
  <c r="BO1178" i="1"/>
  <c r="BQ1178" i="1"/>
  <c r="I1179" i="1"/>
  <c r="H1179" i="1"/>
  <c r="X1179" i="1"/>
  <c r="Y1179" i="1"/>
  <c r="W1179" i="1"/>
  <c r="AL1179" i="1"/>
  <c r="AM1179" i="1"/>
  <c r="AN1179" i="1"/>
  <c r="BC1179" i="1"/>
  <c r="BA1179" i="1"/>
  <c r="BQ1179" i="1"/>
  <c r="BO1179" i="1"/>
  <c r="I1180" i="1"/>
  <c r="H1180" i="1"/>
  <c r="W1180" i="1"/>
  <c r="X1180" i="1"/>
  <c r="Y1180" i="1"/>
  <c r="AM1180" i="1"/>
  <c r="AN1180" i="1"/>
  <c r="AL1180" i="1"/>
  <c r="BC1180" i="1"/>
  <c r="BA1180" i="1"/>
  <c r="BQ1180" i="1"/>
  <c r="BO1180" i="1"/>
  <c r="I1181" i="1"/>
  <c r="H1181" i="1"/>
  <c r="Y1181" i="1"/>
  <c r="W1181" i="1"/>
  <c r="X1181" i="1"/>
  <c r="AN1181" i="1"/>
  <c r="AM1181" i="1"/>
  <c r="AL1181" i="1"/>
  <c r="BA1181" i="1"/>
  <c r="BC1181" i="1"/>
  <c r="BO1181" i="1"/>
  <c r="BQ1181" i="1"/>
  <c r="I1182" i="1"/>
  <c r="H1182" i="1"/>
  <c r="W1182" i="1"/>
  <c r="Y1182" i="1"/>
  <c r="X1182" i="1"/>
  <c r="AN1182" i="1"/>
  <c r="AM1182" i="1"/>
  <c r="AL1182" i="1"/>
  <c r="BC1182" i="1"/>
  <c r="BA1182" i="1"/>
  <c r="BQ1182" i="1"/>
  <c r="BO1182" i="1"/>
  <c r="I1183" i="1"/>
  <c r="H1183" i="1"/>
  <c r="Y1183" i="1"/>
  <c r="X1183" i="1"/>
  <c r="W1183" i="1"/>
  <c r="AN1183" i="1"/>
  <c r="AL1183" i="1"/>
  <c r="AM1183" i="1"/>
  <c r="BA1183" i="1"/>
  <c r="BC1183" i="1"/>
  <c r="BO1183" i="1"/>
  <c r="BQ1183" i="1"/>
  <c r="I1184" i="1"/>
  <c r="H1184" i="1"/>
  <c r="X1184" i="1"/>
  <c r="W1184" i="1"/>
  <c r="Y1184" i="1"/>
  <c r="AL1184" i="1"/>
  <c r="AM1184" i="1"/>
  <c r="AN1184" i="1"/>
  <c r="BA1184" i="1"/>
  <c r="BC1184" i="1"/>
  <c r="BQ1184" i="1"/>
  <c r="BO1184" i="1"/>
  <c r="H1185" i="1"/>
  <c r="I1185" i="1"/>
  <c r="W1185" i="1"/>
  <c r="Y1185" i="1"/>
  <c r="X1185" i="1"/>
  <c r="AL1185" i="1"/>
  <c r="AM1185" i="1"/>
  <c r="AN1185" i="1"/>
  <c r="BC1185" i="1"/>
  <c r="BA1185" i="1"/>
  <c r="BO1185" i="1"/>
  <c r="BQ1185" i="1"/>
  <c r="H1186" i="1"/>
  <c r="I1186" i="1"/>
  <c r="Y1186" i="1"/>
  <c r="W1186" i="1"/>
  <c r="X1186" i="1"/>
  <c r="AN1186" i="1"/>
  <c r="AL1186" i="1"/>
  <c r="AM1186" i="1"/>
  <c r="BC1186" i="1"/>
  <c r="BA1186" i="1"/>
  <c r="BO1186" i="1"/>
  <c r="BQ1186" i="1"/>
  <c r="H1187" i="1"/>
  <c r="I1187" i="1"/>
  <c r="W1187" i="1"/>
  <c r="Y1187" i="1"/>
  <c r="X1187" i="1"/>
  <c r="AM1187" i="1"/>
  <c r="AN1187" i="1"/>
  <c r="AL1187" i="1"/>
  <c r="BC1187" i="1"/>
  <c r="BA1187" i="1"/>
  <c r="BO1187" i="1"/>
  <c r="BQ1187" i="1"/>
  <c r="I1188" i="1"/>
  <c r="H1188" i="1"/>
  <c r="W1188" i="1"/>
  <c r="X1188" i="1"/>
  <c r="Y1188" i="1"/>
  <c r="AL1188" i="1"/>
  <c r="AM1188" i="1"/>
  <c r="AN1188" i="1"/>
  <c r="BC1188" i="1"/>
  <c r="BA1188" i="1"/>
  <c r="BO1188" i="1"/>
  <c r="BQ1188" i="1"/>
  <c r="H1189" i="1"/>
  <c r="I1189" i="1"/>
  <c r="X1189" i="1"/>
  <c r="W1189" i="1"/>
  <c r="Y1189" i="1"/>
  <c r="AM1189" i="1"/>
  <c r="AN1189" i="1"/>
  <c r="AL1189" i="1"/>
  <c r="BA1189" i="1"/>
  <c r="BC1189" i="1"/>
  <c r="BQ1189" i="1"/>
  <c r="BO1189" i="1"/>
  <c r="H1190" i="1"/>
  <c r="I1190" i="1"/>
  <c r="W1190" i="1"/>
  <c r="Y1190" i="1"/>
  <c r="X1190" i="1"/>
  <c r="AN1190" i="1"/>
  <c r="AM1190" i="1"/>
  <c r="AL1190" i="1"/>
  <c r="BC1190" i="1"/>
  <c r="BA1190" i="1"/>
  <c r="BO1190" i="1"/>
  <c r="BQ1190" i="1"/>
  <c r="H1191" i="1"/>
  <c r="I1191" i="1"/>
  <c r="Y1191" i="1"/>
  <c r="X1191" i="1"/>
  <c r="W1191" i="1"/>
  <c r="AL1191" i="1"/>
  <c r="AM1191" i="1"/>
  <c r="AN1191" i="1"/>
  <c r="BA1191" i="1"/>
  <c r="BC1191" i="1"/>
  <c r="BO1191" i="1"/>
  <c r="BQ1191" i="1"/>
  <c r="I1192" i="1"/>
  <c r="H1192" i="1"/>
  <c r="W1192" i="1"/>
  <c r="X1192" i="1"/>
  <c r="Y1192" i="1"/>
  <c r="AL1192" i="1"/>
  <c r="AN1192" i="1"/>
  <c r="AM1192" i="1"/>
  <c r="BC1192" i="1"/>
  <c r="BA1192" i="1"/>
  <c r="BQ1192" i="1"/>
  <c r="BO1192" i="1"/>
  <c r="I1193" i="1"/>
  <c r="H1193" i="1"/>
  <c r="W1193" i="1"/>
  <c r="Y1193" i="1"/>
  <c r="X1193" i="1"/>
  <c r="AM1193" i="1"/>
  <c r="AN1193" i="1"/>
  <c r="AL1193" i="1"/>
  <c r="BA1193" i="1"/>
  <c r="BC1193" i="1"/>
  <c r="BO1193" i="1"/>
  <c r="BQ1193" i="1"/>
  <c r="H1194" i="1"/>
  <c r="I1194" i="1"/>
  <c r="X1194" i="1"/>
  <c r="Y1194" i="1"/>
  <c r="W1194" i="1"/>
  <c r="AL1194" i="1"/>
  <c r="AN1194" i="1"/>
  <c r="AM1194" i="1"/>
  <c r="BC1194" i="1"/>
  <c r="BA1194" i="1"/>
  <c r="BO1194" i="1"/>
  <c r="BQ1194" i="1"/>
  <c r="H1195" i="1"/>
  <c r="I1195" i="1"/>
  <c r="Y1195" i="1"/>
  <c r="X1195" i="1"/>
  <c r="W1195" i="1"/>
  <c r="AL1195" i="1"/>
  <c r="AN1195" i="1"/>
  <c r="AM1195" i="1"/>
  <c r="BC1195" i="1"/>
  <c r="BA1195" i="1"/>
  <c r="BO1195" i="1"/>
  <c r="BQ1195" i="1"/>
  <c r="H1196" i="1"/>
  <c r="I1196" i="1"/>
  <c r="Y1196" i="1"/>
  <c r="W1196" i="1"/>
  <c r="X1196" i="1"/>
  <c r="AL1196" i="1"/>
  <c r="AN1196" i="1"/>
  <c r="AM1196" i="1"/>
  <c r="BC1196" i="1"/>
  <c r="BA1196" i="1"/>
  <c r="BO1196" i="1"/>
  <c r="BQ1196" i="1"/>
  <c r="H1197" i="1"/>
  <c r="I1197" i="1"/>
  <c r="Y1197" i="1"/>
  <c r="X1197" i="1"/>
  <c r="W1197" i="1"/>
  <c r="AL1197" i="1"/>
  <c r="AM1197" i="1"/>
  <c r="AN1197" i="1"/>
  <c r="BC1197" i="1"/>
  <c r="BA1197" i="1"/>
  <c r="BO1197" i="1"/>
  <c r="BQ1197" i="1"/>
  <c r="I1198" i="1"/>
  <c r="H1198" i="1"/>
  <c r="W1198" i="1"/>
  <c r="X1198" i="1"/>
  <c r="Y1198" i="1"/>
  <c r="AL1198" i="1"/>
  <c r="AN1198" i="1"/>
  <c r="AM1198" i="1"/>
  <c r="BC1198" i="1"/>
  <c r="BA1198" i="1"/>
  <c r="BO1198" i="1"/>
  <c r="BQ1198" i="1"/>
  <c r="I1199" i="1"/>
  <c r="H1199" i="1"/>
  <c r="Y1199" i="1"/>
  <c r="X1199" i="1"/>
  <c r="W1199" i="1"/>
  <c r="AN1199" i="1"/>
  <c r="AM1199" i="1"/>
  <c r="AL1199" i="1"/>
  <c r="BC1199" i="1"/>
  <c r="BA1199" i="1"/>
  <c r="BQ1199" i="1"/>
  <c r="BO1199" i="1"/>
  <c r="H1200" i="1"/>
  <c r="I1200" i="1"/>
  <c r="W1200" i="1"/>
  <c r="X1200" i="1"/>
  <c r="Y1200" i="1"/>
  <c r="AL1200" i="1"/>
  <c r="AM1200" i="1"/>
  <c r="AN1200" i="1"/>
  <c r="BA1200" i="1"/>
  <c r="BC1200" i="1"/>
  <c r="BQ1200" i="1"/>
  <c r="BO1200" i="1"/>
  <c r="I1201" i="1"/>
  <c r="H1201" i="1"/>
  <c r="Y1201" i="1"/>
  <c r="W1201" i="1"/>
  <c r="X1201" i="1"/>
  <c r="AL1201" i="1"/>
  <c r="AN1201" i="1"/>
  <c r="AM1201" i="1"/>
  <c r="BC1201" i="1"/>
  <c r="BA1201" i="1"/>
  <c r="BQ1201" i="1"/>
  <c r="BO1201" i="1"/>
  <c r="H1202" i="1"/>
  <c r="I1202" i="1"/>
  <c r="X1202" i="1"/>
  <c r="Y1202" i="1"/>
  <c r="W1202" i="1"/>
  <c r="AM1202" i="1"/>
  <c r="AL1202" i="1"/>
  <c r="AN1202" i="1"/>
  <c r="BC1202" i="1"/>
  <c r="BA1202" i="1"/>
  <c r="BO1202" i="1"/>
  <c r="BQ1202" i="1"/>
  <c r="H1203" i="1"/>
  <c r="I1203" i="1"/>
  <c r="Y1203" i="1"/>
  <c r="W1203" i="1"/>
  <c r="X1203" i="1"/>
  <c r="AM1203" i="1"/>
  <c r="AL1203" i="1"/>
  <c r="AN1203" i="1"/>
  <c r="BA1203" i="1"/>
  <c r="BC1203" i="1"/>
  <c r="BO1203" i="1"/>
  <c r="BQ1203" i="1"/>
  <c r="I1204" i="1"/>
  <c r="H1204" i="1"/>
  <c r="Y1204" i="1"/>
  <c r="X1204" i="1"/>
  <c r="W1204" i="1"/>
  <c r="AM1204" i="1"/>
  <c r="AN1204" i="1"/>
  <c r="AL1204" i="1"/>
  <c r="BA1204" i="1"/>
  <c r="BC1204" i="1"/>
  <c r="BO1204" i="1"/>
  <c r="BQ1204" i="1"/>
  <c r="I1205" i="1"/>
  <c r="H1205" i="1"/>
  <c r="X1205" i="1"/>
  <c r="W1205" i="1"/>
  <c r="Y1205" i="1"/>
  <c r="AL1205" i="1"/>
  <c r="AN1205" i="1"/>
  <c r="AM1205" i="1"/>
  <c r="BC1205" i="1"/>
  <c r="BA1205" i="1"/>
  <c r="BQ1205" i="1"/>
  <c r="BO1205" i="1"/>
  <c r="I1206" i="1"/>
  <c r="H1206" i="1"/>
  <c r="W1206" i="1"/>
  <c r="X1206" i="1"/>
  <c r="Y1206" i="1"/>
  <c r="AL1206" i="1"/>
  <c r="AM1206" i="1"/>
  <c r="AN1206" i="1"/>
  <c r="BC1206" i="1"/>
  <c r="BA1206" i="1"/>
  <c r="BQ1206" i="1"/>
  <c r="BO1206" i="1"/>
  <c r="H1207" i="1"/>
  <c r="I1207" i="1"/>
  <c r="W1207" i="1"/>
  <c r="X1207" i="1"/>
  <c r="Y1207" i="1"/>
  <c r="AN1207" i="1"/>
  <c r="AL1207" i="1"/>
  <c r="AM1207" i="1"/>
  <c r="BA1207" i="1"/>
  <c r="BC1207" i="1"/>
  <c r="BQ1207" i="1"/>
  <c r="BO1207" i="1"/>
  <c r="H1208" i="1"/>
  <c r="I1208" i="1"/>
  <c r="Y1208" i="1"/>
  <c r="W1208" i="1"/>
  <c r="X1208" i="1"/>
  <c r="AN1208" i="1"/>
  <c r="AL1208" i="1"/>
  <c r="AM1208" i="1"/>
  <c r="BC1208" i="1"/>
  <c r="BA1208" i="1"/>
  <c r="BO1208" i="1"/>
  <c r="BQ1208" i="1"/>
  <c r="I1209" i="1"/>
  <c r="H1209" i="1"/>
  <c r="X1209" i="1"/>
  <c r="W1209" i="1"/>
  <c r="Y1209" i="1"/>
  <c r="AN1209" i="1"/>
  <c r="AL1209" i="1"/>
  <c r="AM1209" i="1"/>
  <c r="BC1209" i="1"/>
  <c r="BA1209" i="1"/>
  <c r="BQ1209" i="1"/>
  <c r="BO1209" i="1"/>
  <c r="H1210" i="1"/>
  <c r="I1210" i="1"/>
  <c r="W1210" i="1"/>
  <c r="Y1210" i="1"/>
  <c r="X1210" i="1"/>
  <c r="AL1210" i="1"/>
  <c r="AM1210" i="1"/>
  <c r="AN1210" i="1"/>
  <c r="BC1210" i="1"/>
  <c r="BA1210" i="1"/>
  <c r="BQ1210" i="1"/>
  <c r="BO1210" i="1"/>
  <c r="H1211" i="1"/>
  <c r="I1211" i="1"/>
  <c r="W1211" i="1"/>
  <c r="Y1211" i="1"/>
  <c r="X1211" i="1"/>
  <c r="AM1211" i="1"/>
  <c r="AN1211" i="1"/>
  <c r="AL1211" i="1"/>
  <c r="BA1211" i="1"/>
  <c r="BC1211" i="1"/>
  <c r="BO1211" i="1"/>
  <c r="BQ1211" i="1"/>
  <c r="H1212" i="1"/>
  <c r="I1212" i="1"/>
  <c r="Y1212" i="1"/>
  <c r="X1212" i="1"/>
  <c r="W1212" i="1"/>
  <c r="AM1212" i="1"/>
  <c r="AN1212" i="1"/>
  <c r="AL1212" i="1"/>
  <c r="BC1212" i="1"/>
  <c r="BA1212" i="1"/>
  <c r="BO1212" i="1"/>
  <c r="BQ1212" i="1"/>
  <c r="I1213" i="1"/>
  <c r="H1213" i="1"/>
  <c r="Y1213" i="1"/>
  <c r="W1213" i="1"/>
  <c r="X1213" i="1"/>
  <c r="AN1213" i="1"/>
  <c r="AL1213" i="1"/>
  <c r="AM1213" i="1"/>
  <c r="BC1213" i="1"/>
  <c r="BA1213" i="1"/>
  <c r="BO1213" i="1"/>
  <c r="BQ1213" i="1"/>
  <c r="I1214" i="1"/>
  <c r="H1214" i="1"/>
  <c r="W1214" i="1"/>
  <c r="X1214" i="1"/>
  <c r="Y1214" i="1"/>
  <c r="AM1214" i="1"/>
  <c r="AN1214" i="1"/>
  <c r="AL1214" i="1"/>
  <c r="BA1214" i="1"/>
  <c r="BC1214" i="1"/>
  <c r="BQ1214" i="1"/>
  <c r="BO1214" i="1"/>
  <c r="H1215" i="1"/>
  <c r="I1215" i="1"/>
  <c r="W1215" i="1"/>
  <c r="Y1215" i="1"/>
  <c r="X1215" i="1"/>
  <c r="AL1215" i="1"/>
  <c r="AN1215" i="1"/>
  <c r="AM1215" i="1"/>
  <c r="BA1215" i="1"/>
  <c r="BC1215" i="1"/>
  <c r="BO1215" i="1"/>
  <c r="BQ1215" i="1"/>
  <c r="H1216" i="1"/>
  <c r="I1216" i="1"/>
  <c r="W1216" i="1"/>
  <c r="X1216" i="1"/>
  <c r="Y1216" i="1"/>
  <c r="AL1216" i="1"/>
  <c r="AN1216" i="1"/>
  <c r="AM1216" i="1"/>
  <c r="BC1216" i="1"/>
  <c r="BA1216" i="1"/>
  <c r="BQ1216" i="1"/>
  <c r="BO1216" i="1"/>
  <c r="H1217" i="1"/>
  <c r="I1217" i="1"/>
  <c r="X1217" i="1"/>
  <c r="W1217" i="1"/>
  <c r="Y1217" i="1"/>
  <c r="AL1217" i="1"/>
  <c r="AM1217" i="1"/>
  <c r="AN1217" i="1"/>
  <c r="BC1217" i="1"/>
  <c r="BA1217" i="1"/>
  <c r="BO1217" i="1"/>
  <c r="BQ1217" i="1"/>
  <c r="I1218" i="1"/>
  <c r="H1218" i="1"/>
  <c r="W1218" i="1"/>
  <c r="Y1218" i="1"/>
  <c r="X1218" i="1"/>
  <c r="AN1218" i="1"/>
  <c r="AM1218" i="1"/>
  <c r="AL1218" i="1"/>
  <c r="BA1218" i="1"/>
  <c r="BC1218" i="1"/>
  <c r="BQ1218" i="1"/>
  <c r="BO1218" i="1"/>
  <c r="I1219" i="1"/>
  <c r="H1219" i="1"/>
  <c r="Y1219" i="1"/>
  <c r="W1219" i="1"/>
  <c r="X1219" i="1"/>
  <c r="AN1219" i="1"/>
  <c r="AM1219" i="1"/>
  <c r="AL1219" i="1"/>
  <c r="BA1219" i="1"/>
  <c r="BC1219" i="1"/>
  <c r="BQ1219" i="1"/>
  <c r="BO1219" i="1"/>
  <c r="I1220" i="1"/>
  <c r="H1220" i="1"/>
  <c r="W1220" i="1"/>
  <c r="X1220" i="1"/>
  <c r="Y1220" i="1"/>
  <c r="AL1220" i="1"/>
  <c r="AN1220" i="1"/>
  <c r="AM1220" i="1"/>
  <c r="BC1220" i="1"/>
  <c r="BA1220" i="1"/>
  <c r="BQ1220" i="1"/>
  <c r="BO1220" i="1"/>
  <c r="I1221" i="1"/>
  <c r="H1221" i="1"/>
  <c r="W1221" i="1"/>
  <c r="Y1221" i="1"/>
  <c r="X1221" i="1"/>
  <c r="AL1221" i="1"/>
  <c r="AM1221" i="1"/>
  <c r="AN1221" i="1"/>
  <c r="BA1221" i="1"/>
  <c r="BC1221" i="1"/>
  <c r="BQ1221" i="1"/>
  <c r="BO1221" i="1"/>
  <c r="H1222" i="1"/>
  <c r="I1222" i="1"/>
  <c r="X1222" i="1"/>
  <c r="W1222" i="1"/>
  <c r="Y1222" i="1"/>
  <c r="AN1222" i="1"/>
  <c r="AM1222" i="1"/>
  <c r="AL1222" i="1"/>
  <c r="BA1222" i="1"/>
  <c r="BC1222" i="1"/>
  <c r="BQ1222" i="1"/>
  <c r="BO1222" i="1"/>
  <c r="H1223" i="1"/>
  <c r="I1223" i="1"/>
  <c r="Y1223" i="1"/>
  <c r="X1223" i="1"/>
  <c r="W1223" i="1"/>
  <c r="AN1223" i="1"/>
  <c r="AL1223" i="1"/>
  <c r="AM1223" i="1"/>
  <c r="BC1223" i="1"/>
  <c r="BA1223" i="1"/>
  <c r="BO1223" i="1"/>
  <c r="BQ1223" i="1"/>
  <c r="H1224" i="1"/>
  <c r="I1224" i="1"/>
  <c r="Y1224" i="1"/>
  <c r="X1224" i="1"/>
  <c r="W1224" i="1"/>
  <c r="AM1224" i="1"/>
  <c r="AN1224" i="1"/>
  <c r="AL1224" i="1"/>
  <c r="BA1224" i="1"/>
  <c r="BC1224" i="1"/>
  <c r="BO1224" i="1"/>
  <c r="BQ1224" i="1"/>
  <c r="H1225" i="1"/>
  <c r="I1225" i="1"/>
  <c r="W1225" i="1"/>
  <c r="Y1225" i="1"/>
  <c r="X1225" i="1"/>
  <c r="AN1225" i="1"/>
  <c r="AL1225" i="1"/>
  <c r="AM1225" i="1"/>
  <c r="BC1225" i="1"/>
  <c r="BA1225" i="1"/>
  <c r="BQ1225" i="1"/>
  <c r="BO1225" i="1"/>
  <c r="I1226" i="1"/>
  <c r="H1226" i="1"/>
  <c r="W1226" i="1"/>
  <c r="Y1226" i="1"/>
  <c r="X1226" i="1"/>
  <c r="AM1226" i="1"/>
  <c r="AN1226" i="1"/>
  <c r="AL1226" i="1"/>
  <c r="BC1226" i="1"/>
  <c r="BA1226" i="1"/>
  <c r="BO1226" i="1"/>
  <c r="BQ1226" i="1"/>
  <c r="I1227" i="1"/>
  <c r="H1227" i="1"/>
  <c r="Y1227" i="1"/>
  <c r="W1227" i="1"/>
  <c r="X1227" i="1"/>
  <c r="AM1227" i="1"/>
  <c r="AL1227" i="1"/>
  <c r="AN1227" i="1"/>
  <c r="BC1227" i="1"/>
  <c r="BA1227" i="1"/>
  <c r="BO1227" i="1"/>
  <c r="BQ1227" i="1"/>
  <c r="I1228" i="1"/>
  <c r="H1228" i="1"/>
  <c r="X1228" i="1"/>
  <c r="Y1228" i="1"/>
  <c r="W1228" i="1"/>
  <c r="AL1228" i="1"/>
  <c r="AN1228" i="1"/>
  <c r="AM1228" i="1"/>
  <c r="BC1228" i="1"/>
  <c r="BA1228" i="1"/>
  <c r="BQ1228" i="1"/>
  <c r="BO1228" i="1"/>
  <c r="H1229" i="1"/>
  <c r="I1229" i="1"/>
  <c r="W1229" i="1"/>
  <c r="Y1229" i="1"/>
  <c r="X1229" i="1"/>
  <c r="AL1229" i="1"/>
  <c r="AM1229" i="1"/>
  <c r="AN1229" i="1"/>
  <c r="BC1229" i="1"/>
  <c r="BA1229" i="1"/>
  <c r="BO1229" i="1"/>
  <c r="BQ1229" i="1"/>
  <c r="I1230" i="1"/>
  <c r="H1230" i="1"/>
  <c r="W1230" i="1"/>
  <c r="X1230" i="1"/>
  <c r="Y1230" i="1"/>
  <c r="AM1230" i="1"/>
  <c r="AL1230" i="1"/>
  <c r="AN1230" i="1"/>
  <c r="BC1230" i="1"/>
  <c r="BA1230" i="1"/>
  <c r="BQ1230" i="1"/>
  <c r="BO1230" i="1"/>
  <c r="H1231" i="1"/>
  <c r="I1231" i="1"/>
  <c r="X1231" i="1"/>
  <c r="W1231" i="1"/>
  <c r="Y1231" i="1"/>
  <c r="AM1231" i="1"/>
  <c r="AN1231" i="1"/>
  <c r="AL1231" i="1"/>
  <c r="BC1231" i="1"/>
  <c r="BA1231" i="1"/>
  <c r="BQ1231" i="1"/>
  <c r="BO1231" i="1"/>
  <c r="H1232" i="1"/>
  <c r="I1232" i="1"/>
  <c r="W1232" i="1"/>
  <c r="X1232" i="1"/>
  <c r="Y1232" i="1"/>
  <c r="AL1232" i="1"/>
  <c r="AN1232" i="1"/>
  <c r="AM1232" i="1"/>
  <c r="BA1232" i="1"/>
  <c r="BC1232" i="1"/>
  <c r="BO1232" i="1"/>
  <c r="BQ1232" i="1"/>
  <c r="I1233" i="1"/>
  <c r="H1233" i="1"/>
  <c r="Y1233" i="1"/>
  <c r="X1233" i="1"/>
  <c r="W1233" i="1"/>
  <c r="AM1233" i="1"/>
  <c r="AN1233" i="1"/>
  <c r="AL1233" i="1"/>
  <c r="BA1233" i="1"/>
  <c r="BC1233" i="1"/>
  <c r="BQ1233" i="1"/>
  <c r="BO1233" i="1"/>
  <c r="I1234" i="1"/>
  <c r="H1234" i="1"/>
  <c r="W1234" i="1"/>
  <c r="Y1234" i="1"/>
  <c r="X1234" i="1"/>
  <c r="AN1234" i="1"/>
  <c r="AL1234" i="1"/>
  <c r="AM1234" i="1"/>
  <c r="BC1234" i="1"/>
  <c r="BA1234" i="1"/>
  <c r="BO1234" i="1"/>
  <c r="BQ1234" i="1"/>
  <c r="I1235" i="1"/>
  <c r="H1235" i="1"/>
  <c r="W1235" i="1"/>
  <c r="X1235" i="1"/>
  <c r="Y1235" i="1"/>
  <c r="AN1235" i="1"/>
  <c r="AM1235" i="1"/>
  <c r="AL1235" i="1"/>
  <c r="BA1235" i="1"/>
  <c r="BC1235" i="1"/>
  <c r="BO1235" i="1"/>
  <c r="BQ1235" i="1"/>
  <c r="H1236" i="1"/>
  <c r="I1236" i="1"/>
  <c r="W1236" i="1"/>
  <c r="X1236" i="1"/>
  <c r="Y1236" i="1"/>
  <c r="AM1236" i="1"/>
  <c r="AN1236" i="1"/>
  <c r="AL1236" i="1"/>
  <c r="BC1236" i="1"/>
  <c r="BA1236" i="1"/>
  <c r="BQ1236" i="1"/>
  <c r="BO1236" i="1"/>
  <c r="H1237" i="1"/>
  <c r="I1237" i="1"/>
  <c r="W1237" i="1"/>
  <c r="X1237" i="1"/>
  <c r="Y1237" i="1"/>
  <c r="AL1237" i="1"/>
  <c r="AM1237" i="1"/>
  <c r="AN1237" i="1"/>
  <c r="BC1237" i="1"/>
  <c r="BA1237" i="1"/>
  <c r="BQ1237" i="1"/>
  <c r="BO1237" i="1"/>
  <c r="H1238" i="1"/>
  <c r="I1238" i="1"/>
  <c r="Y1238" i="1"/>
  <c r="W1238" i="1"/>
  <c r="X1238" i="1"/>
  <c r="AM1238" i="1"/>
  <c r="AL1238" i="1"/>
  <c r="AN1238" i="1"/>
  <c r="BA1238" i="1"/>
  <c r="BC1238" i="1"/>
  <c r="BO1238" i="1"/>
  <c r="BQ1238" i="1"/>
  <c r="H1239" i="1"/>
  <c r="I1239" i="1"/>
  <c r="W1239" i="1"/>
  <c r="X1239" i="1"/>
  <c r="Y1239" i="1"/>
  <c r="AL1239" i="1"/>
  <c r="AM1239" i="1"/>
  <c r="AN1239" i="1"/>
  <c r="BA1239" i="1"/>
  <c r="BC1239" i="1"/>
  <c r="BO1239" i="1"/>
  <c r="BQ1239" i="1"/>
  <c r="I1240" i="1"/>
  <c r="H1240" i="1"/>
  <c r="W1240" i="1"/>
  <c r="X1240" i="1"/>
  <c r="Y1240" i="1"/>
  <c r="AL1240" i="1"/>
  <c r="AN1240" i="1"/>
  <c r="AM1240" i="1"/>
  <c r="BC1240" i="1"/>
  <c r="BA1240" i="1"/>
  <c r="BQ1240" i="1"/>
  <c r="BO1240" i="1"/>
  <c r="H1241" i="1"/>
  <c r="I1241" i="1"/>
  <c r="W1241" i="1"/>
  <c r="X1241" i="1"/>
  <c r="Y1241" i="1"/>
  <c r="AL1241" i="1"/>
  <c r="AM1241" i="1"/>
  <c r="AN1241" i="1"/>
  <c r="BC1241" i="1"/>
  <c r="BA1241" i="1"/>
  <c r="BQ1241" i="1"/>
  <c r="BO1241" i="1"/>
  <c r="I1242" i="1"/>
  <c r="H1242" i="1"/>
  <c r="X1242" i="1"/>
  <c r="W1242" i="1"/>
  <c r="Y1242" i="1"/>
  <c r="AM1242" i="1"/>
  <c r="AL1242" i="1"/>
  <c r="AN1242" i="1"/>
  <c r="BA1242" i="1"/>
  <c r="BC1242" i="1"/>
  <c r="BO1242" i="1"/>
  <c r="BQ1242" i="1"/>
  <c r="H1243" i="1"/>
  <c r="I1243" i="1"/>
  <c r="Y1243" i="1"/>
  <c r="W1243" i="1"/>
  <c r="X1243" i="1"/>
  <c r="AM1243" i="1"/>
  <c r="AN1243" i="1"/>
  <c r="AL1243" i="1"/>
  <c r="BA1243" i="1"/>
  <c r="BC1243" i="1"/>
  <c r="BO1243" i="1"/>
  <c r="BQ1243" i="1"/>
  <c r="H1244" i="1"/>
  <c r="I1244" i="1"/>
  <c r="W1244" i="1"/>
  <c r="X1244" i="1"/>
  <c r="Y1244" i="1"/>
  <c r="AN1244" i="1"/>
  <c r="AM1244" i="1"/>
  <c r="AL1244" i="1"/>
  <c r="BA1244" i="1"/>
  <c r="BC1244" i="1"/>
  <c r="BO1244" i="1"/>
  <c r="BQ1244" i="1"/>
  <c r="H1245" i="1"/>
  <c r="I1245" i="1"/>
  <c r="W1245" i="1"/>
  <c r="X1245" i="1"/>
  <c r="Y1245" i="1"/>
  <c r="AL1245" i="1"/>
  <c r="AM1245" i="1"/>
  <c r="AN1245" i="1"/>
  <c r="BA1245" i="1"/>
  <c r="BC1245" i="1"/>
  <c r="BO1245" i="1"/>
  <c r="BQ1245" i="1"/>
  <c r="H1246" i="1"/>
  <c r="I1246" i="1"/>
  <c r="W1246" i="1"/>
  <c r="X1246" i="1"/>
  <c r="Y1246" i="1"/>
  <c r="AL1246" i="1"/>
  <c r="AM1246" i="1"/>
  <c r="AN1246" i="1"/>
  <c r="BA1246" i="1"/>
  <c r="BC1246" i="1"/>
  <c r="BO1246" i="1"/>
  <c r="BQ1246" i="1"/>
  <c r="H1247" i="1"/>
  <c r="I1247" i="1"/>
  <c r="Y1247" i="1"/>
  <c r="W1247" i="1"/>
  <c r="X1247" i="1"/>
  <c r="AL1247" i="1"/>
  <c r="AM1247" i="1"/>
  <c r="AN1247" i="1"/>
  <c r="BA1247" i="1"/>
  <c r="BC1247" i="1"/>
  <c r="BO1247" i="1"/>
  <c r="BQ1247" i="1"/>
  <c r="H1248" i="1"/>
  <c r="I1248" i="1"/>
  <c r="W1248" i="1"/>
  <c r="X1248" i="1"/>
  <c r="Y1248" i="1"/>
  <c r="AL1248" i="1"/>
  <c r="AM1248" i="1"/>
  <c r="AN1248" i="1"/>
  <c r="BA1248" i="1"/>
  <c r="BC1248" i="1"/>
  <c r="BO1248" i="1"/>
  <c r="BQ1248" i="1"/>
  <c r="H1249" i="1"/>
  <c r="I1249" i="1"/>
  <c r="W1249" i="1"/>
  <c r="X1249" i="1"/>
  <c r="Y1249" i="1"/>
  <c r="AN1249" i="1"/>
  <c r="AM1249" i="1"/>
  <c r="AL1249" i="1"/>
  <c r="BC1249" i="1"/>
  <c r="BA1249" i="1"/>
  <c r="BQ1249" i="1"/>
  <c r="BO1249" i="1"/>
  <c r="I1250" i="1"/>
  <c r="H1250" i="1"/>
  <c r="Y1250" i="1"/>
  <c r="X1250" i="1"/>
  <c r="W1250" i="1"/>
  <c r="AL1250" i="1"/>
  <c r="AM1250" i="1"/>
  <c r="AN1250" i="1"/>
  <c r="BA1250" i="1"/>
  <c r="BC1250" i="1"/>
  <c r="BO1250" i="1"/>
  <c r="BQ1250" i="1"/>
  <c r="I1251" i="1"/>
  <c r="H1251" i="1"/>
  <c r="Y1251" i="1"/>
  <c r="X1251" i="1"/>
  <c r="W1251" i="1"/>
  <c r="AN1251" i="1"/>
  <c r="AM1251" i="1"/>
  <c r="AL1251" i="1"/>
  <c r="BC1251" i="1"/>
  <c r="BA1251" i="1"/>
  <c r="BQ1251" i="1"/>
  <c r="BO1251" i="1"/>
  <c r="I1252" i="1"/>
  <c r="H1252" i="1"/>
  <c r="X1252" i="1"/>
  <c r="Y1252" i="1"/>
  <c r="W1252" i="1"/>
  <c r="AN1252" i="1"/>
  <c r="AL1252" i="1"/>
  <c r="AM1252" i="1"/>
  <c r="BA1252" i="1"/>
  <c r="BC1252" i="1"/>
  <c r="BO1252" i="1"/>
  <c r="BQ1252" i="1"/>
  <c r="H1253" i="1"/>
  <c r="I1253" i="1"/>
  <c r="Y1253" i="1"/>
  <c r="X1253" i="1"/>
  <c r="W1253" i="1"/>
  <c r="AN1253" i="1"/>
  <c r="AM1253" i="1"/>
  <c r="AL1253" i="1"/>
  <c r="BC1253" i="1"/>
  <c r="BA1253" i="1"/>
  <c r="BO1253" i="1"/>
  <c r="BQ1253" i="1"/>
  <c r="H1254" i="1"/>
  <c r="I1254" i="1"/>
  <c r="X1254" i="1"/>
  <c r="W1254" i="1"/>
  <c r="Y1254" i="1"/>
  <c r="AM1254" i="1"/>
  <c r="AN1254" i="1"/>
  <c r="AL1254" i="1"/>
  <c r="BC1254" i="1"/>
  <c r="BA1254" i="1"/>
  <c r="BQ1254" i="1"/>
  <c r="BO1254" i="1"/>
  <c r="I1255" i="1"/>
  <c r="H1255" i="1"/>
  <c r="W1255" i="1"/>
  <c r="X1255" i="1"/>
  <c r="Y1255" i="1"/>
  <c r="AL1255" i="1"/>
  <c r="AM1255" i="1"/>
  <c r="AN1255" i="1"/>
  <c r="BC1255" i="1"/>
  <c r="BA1255" i="1"/>
  <c r="BO1255" i="1"/>
  <c r="BQ1255" i="1"/>
  <c r="I1256" i="1"/>
  <c r="H1256" i="1"/>
  <c r="Y1256" i="1"/>
  <c r="W1256" i="1"/>
  <c r="X1256" i="1"/>
  <c r="AN1256" i="1"/>
  <c r="AL1256" i="1"/>
  <c r="AM1256" i="1"/>
  <c r="BA1256" i="1"/>
  <c r="BC1256" i="1"/>
  <c r="BQ1256" i="1"/>
  <c r="BO1256" i="1"/>
  <c r="H1257" i="1"/>
  <c r="I1257" i="1"/>
  <c r="W1257" i="1"/>
  <c r="Y1257" i="1"/>
  <c r="X1257" i="1"/>
  <c r="AN1257" i="1"/>
  <c r="AM1257" i="1"/>
  <c r="AL1257" i="1"/>
  <c r="BA1257" i="1"/>
  <c r="BC1257" i="1"/>
  <c r="BQ1257" i="1"/>
  <c r="BO1257" i="1"/>
  <c r="H1258" i="1"/>
  <c r="I1258" i="1"/>
  <c r="X1258" i="1"/>
  <c r="W1258" i="1"/>
  <c r="Y1258" i="1"/>
  <c r="AM1258" i="1"/>
  <c r="AN1258" i="1"/>
  <c r="AL1258" i="1"/>
  <c r="BC1258" i="1"/>
  <c r="BA1258" i="1"/>
  <c r="BO1258" i="1"/>
  <c r="BQ1258" i="1"/>
  <c r="I1259" i="1"/>
  <c r="H1259" i="1"/>
  <c r="W1259" i="1"/>
  <c r="Y1259" i="1"/>
  <c r="X1259" i="1"/>
  <c r="AM1259" i="1"/>
  <c r="AL1259" i="1"/>
  <c r="AN1259" i="1"/>
  <c r="BA1259" i="1"/>
  <c r="BC1259" i="1"/>
  <c r="BO1259" i="1"/>
  <c r="BQ1259" i="1"/>
  <c r="H1260" i="1"/>
  <c r="I1260" i="1"/>
  <c r="Y1260" i="1"/>
  <c r="W1260" i="1"/>
  <c r="X1260" i="1"/>
  <c r="AN1260" i="1"/>
  <c r="AL1260" i="1"/>
  <c r="AM1260" i="1"/>
  <c r="BA1260" i="1"/>
  <c r="BC1260" i="1"/>
  <c r="BQ1260" i="1"/>
  <c r="BO1260" i="1"/>
  <c r="I1261" i="1"/>
  <c r="H1261" i="1"/>
  <c r="Y1261" i="1"/>
  <c r="X1261" i="1"/>
  <c r="W1261" i="1"/>
  <c r="AM1261" i="1"/>
  <c r="AN1261" i="1"/>
  <c r="AL1261" i="1"/>
  <c r="BC1261" i="1"/>
  <c r="BA1261" i="1"/>
  <c r="BQ1261" i="1"/>
  <c r="BO1261" i="1"/>
  <c r="I1262" i="1"/>
  <c r="H1262" i="1"/>
  <c r="Y1262" i="1"/>
  <c r="X1262" i="1"/>
  <c r="W1262" i="1"/>
  <c r="AL1262" i="1"/>
  <c r="AM1262" i="1"/>
  <c r="AN1262" i="1"/>
  <c r="BA1262" i="1"/>
  <c r="BC1262" i="1"/>
  <c r="BO1262" i="1"/>
  <c r="BQ1262" i="1"/>
  <c r="H1263" i="1"/>
  <c r="I1263" i="1"/>
  <c r="Y1263" i="1"/>
  <c r="X1263" i="1"/>
  <c r="W1263" i="1"/>
  <c r="AN1263" i="1"/>
  <c r="AM1263" i="1"/>
  <c r="AL1263" i="1"/>
  <c r="BA1263" i="1"/>
  <c r="BC1263" i="1"/>
  <c r="BQ1263" i="1"/>
  <c r="BO1263" i="1"/>
  <c r="H1264" i="1"/>
  <c r="I1264" i="1"/>
  <c r="X1264" i="1"/>
  <c r="W1264" i="1"/>
  <c r="Y1264" i="1"/>
  <c r="AM1264" i="1"/>
  <c r="AL1264" i="1"/>
  <c r="AN1264" i="1"/>
  <c r="BA1264" i="1"/>
  <c r="BC1264" i="1"/>
  <c r="BO1264" i="1"/>
  <c r="BQ1264" i="1"/>
  <c r="H1265" i="1"/>
  <c r="I1265" i="1"/>
  <c r="W1265" i="1"/>
  <c r="X1265" i="1"/>
  <c r="Y1265" i="1"/>
  <c r="AM1265" i="1"/>
  <c r="AL1265" i="1"/>
  <c r="AN1265" i="1"/>
  <c r="BC1265" i="1"/>
  <c r="BA1265" i="1"/>
  <c r="BQ1265" i="1"/>
  <c r="BO1265" i="1"/>
  <c r="I1266" i="1"/>
  <c r="H1266" i="1"/>
  <c r="W1266" i="1"/>
  <c r="X1266" i="1"/>
  <c r="Y1266" i="1"/>
  <c r="AN1266" i="1"/>
  <c r="AM1266" i="1"/>
  <c r="AL1266" i="1"/>
  <c r="BC1266" i="1"/>
  <c r="BA1266" i="1"/>
  <c r="BQ1266" i="1"/>
  <c r="BO1266" i="1"/>
  <c r="I1267" i="1"/>
  <c r="H1267" i="1"/>
  <c r="X1267" i="1"/>
  <c r="Y1267" i="1"/>
  <c r="W1267" i="1"/>
  <c r="AM1267" i="1"/>
  <c r="AL1267" i="1"/>
  <c r="AN1267" i="1"/>
  <c r="BA1267" i="1"/>
  <c r="BC1267" i="1"/>
  <c r="BO1267" i="1"/>
  <c r="BQ1267" i="1"/>
  <c r="I1268" i="1"/>
  <c r="H1268" i="1"/>
  <c r="W1268" i="1"/>
  <c r="Y1268" i="1"/>
  <c r="X1268" i="1"/>
  <c r="AN1268" i="1"/>
  <c r="AM1268" i="1"/>
  <c r="AL1268" i="1"/>
  <c r="BC1268" i="1"/>
  <c r="BA1268" i="1"/>
  <c r="BO1268" i="1"/>
  <c r="BQ1268" i="1"/>
  <c r="I1269" i="1"/>
  <c r="H1269" i="1"/>
  <c r="Y1269" i="1"/>
  <c r="W1269" i="1"/>
  <c r="X1269" i="1"/>
  <c r="AM1269" i="1"/>
  <c r="AN1269" i="1"/>
  <c r="AL1269" i="1"/>
  <c r="BC1269" i="1"/>
  <c r="BA1269" i="1"/>
  <c r="BO1269" i="1"/>
  <c r="BQ1269" i="1"/>
  <c r="I1270" i="1"/>
  <c r="H1270" i="1"/>
  <c r="Y1270" i="1"/>
  <c r="X1270" i="1"/>
  <c r="W1270" i="1"/>
  <c r="AL1270" i="1"/>
  <c r="AM1270" i="1"/>
  <c r="AN1270" i="1"/>
  <c r="BC1270" i="1"/>
  <c r="BA1270" i="1"/>
  <c r="BQ1270" i="1"/>
  <c r="BO1270" i="1"/>
  <c r="I1271" i="1"/>
  <c r="H1271" i="1"/>
  <c r="W1271" i="1"/>
  <c r="X1271" i="1"/>
  <c r="Y1271" i="1"/>
  <c r="AL1271" i="1"/>
  <c r="AM1271" i="1"/>
  <c r="AN1271" i="1"/>
  <c r="BC1271" i="1"/>
  <c r="BA1271" i="1"/>
  <c r="BO1271" i="1"/>
  <c r="BQ1271" i="1"/>
  <c r="I1272" i="1"/>
  <c r="H1272" i="1"/>
  <c r="Y1272" i="1"/>
  <c r="W1272" i="1"/>
  <c r="X1272" i="1"/>
  <c r="AL1272" i="1"/>
  <c r="AM1272" i="1"/>
  <c r="AN1272" i="1"/>
  <c r="BC1272" i="1"/>
  <c r="BA1272" i="1"/>
  <c r="BQ1272" i="1"/>
  <c r="BO1272" i="1"/>
  <c r="I1273" i="1"/>
  <c r="H1273" i="1"/>
  <c r="W1273" i="1"/>
  <c r="Y1273" i="1"/>
  <c r="X1273" i="1"/>
  <c r="AL1273" i="1"/>
  <c r="AN1273" i="1"/>
  <c r="AM1273" i="1"/>
  <c r="BA1273" i="1"/>
  <c r="BC1273" i="1"/>
  <c r="BQ1273" i="1"/>
  <c r="BO1273" i="1"/>
  <c r="H1274" i="1"/>
  <c r="I1274" i="1"/>
  <c r="Y1274" i="1"/>
  <c r="W1274" i="1"/>
  <c r="X1274" i="1"/>
  <c r="AL1274" i="1"/>
  <c r="AM1274" i="1"/>
  <c r="AN1274" i="1"/>
  <c r="BA1274" i="1"/>
  <c r="BC1274" i="1"/>
  <c r="BQ1274" i="1"/>
  <c r="BO1274" i="1"/>
  <c r="I1275" i="1"/>
  <c r="H1275" i="1"/>
  <c r="W1275" i="1"/>
  <c r="Y1275" i="1"/>
  <c r="X1275" i="1"/>
  <c r="AL1275" i="1"/>
  <c r="AN1275" i="1"/>
  <c r="AM1275" i="1"/>
  <c r="BA1275" i="1"/>
  <c r="BC1275" i="1"/>
  <c r="BQ1275" i="1"/>
  <c r="BO1275" i="1"/>
  <c r="H1276" i="1"/>
  <c r="I1276" i="1"/>
  <c r="X1276" i="1"/>
  <c r="Y1276" i="1"/>
  <c r="W1276" i="1"/>
  <c r="AM1276" i="1"/>
  <c r="AL1276" i="1"/>
  <c r="AN1276" i="1"/>
  <c r="BA1276" i="1"/>
  <c r="BC1276" i="1"/>
  <c r="BO1276" i="1"/>
  <c r="BQ1276" i="1"/>
  <c r="H1277" i="1"/>
  <c r="I1277" i="1"/>
  <c r="X1277" i="1"/>
  <c r="Y1277" i="1"/>
  <c r="W1277" i="1"/>
  <c r="AL1277" i="1"/>
  <c r="AM1277" i="1"/>
  <c r="AN1277" i="1"/>
  <c r="BA1277" i="1"/>
  <c r="BC1277" i="1"/>
  <c r="BO1277" i="1"/>
  <c r="BQ1277" i="1"/>
  <c r="I1278" i="1"/>
  <c r="H1278" i="1"/>
  <c r="X1278" i="1"/>
  <c r="W1278" i="1"/>
  <c r="Y1278" i="1"/>
  <c r="AN1278" i="1"/>
  <c r="AM1278" i="1"/>
  <c r="AL1278" i="1"/>
  <c r="BC1278" i="1"/>
  <c r="BA1278" i="1"/>
  <c r="BQ1278" i="1"/>
  <c r="BO1278" i="1"/>
  <c r="I1279" i="1"/>
  <c r="H1279" i="1"/>
  <c r="X1279" i="1"/>
  <c r="Y1279" i="1"/>
  <c r="W1279" i="1"/>
  <c r="AN1279" i="1"/>
  <c r="AM1279" i="1"/>
  <c r="AL1279" i="1"/>
  <c r="BA1279" i="1"/>
  <c r="BC1279" i="1"/>
  <c r="BQ1279" i="1"/>
  <c r="BO1279" i="1"/>
  <c r="H1280" i="1"/>
  <c r="I1280" i="1"/>
  <c r="Y1280" i="1"/>
  <c r="W1280" i="1"/>
  <c r="X1280" i="1"/>
  <c r="AN1280" i="1"/>
  <c r="AM1280" i="1"/>
  <c r="AL1280" i="1"/>
  <c r="BC1280" i="1"/>
  <c r="BA1280" i="1"/>
  <c r="BO1280" i="1"/>
  <c r="BQ1280" i="1"/>
  <c r="I1281" i="1"/>
  <c r="H1281" i="1"/>
  <c r="Y1281" i="1"/>
  <c r="X1281" i="1"/>
  <c r="W1281" i="1"/>
  <c r="AN1281" i="1"/>
  <c r="AM1281" i="1"/>
  <c r="AL1281" i="1"/>
  <c r="BC1281" i="1"/>
  <c r="BA1281" i="1"/>
  <c r="BO1281" i="1"/>
  <c r="BQ1281" i="1"/>
  <c r="H1282" i="1"/>
  <c r="I1282" i="1"/>
  <c r="X1282" i="1"/>
  <c r="Y1282" i="1"/>
  <c r="W1282" i="1"/>
  <c r="AN1282" i="1"/>
  <c r="AL1282" i="1"/>
  <c r="AM1282" i="1"/>
  <c r="BA1282" i="1"/>
  <c r="BC1282" i="1"/>
  <c r="BQ1282" i="1"/>
  <c r="BO1282" i="1"/>
  <c r="I1283" i="1"/>
  <c r="H1283" i="1"/>
  <c r="W1283" i="1"/>
  <c r="Y1283" i="1"/>
  <c r="X1283" i="1"/>
  <c r="AM1283" i="1"/>
  <c r="AL1283" i="1"/>
  <c r="AN1283" i="1"/>
  <c r="BC1283" i="1"/>
  <c r="BA1283" i="1"/>
  <c r="BQ1283" i="1"/>
  <c r="BO1283" i="1"/>
  <c r="H1284" i="1"/>
  <c r="I1284" i="1"/>
  <c r="Y1284" i="1"/>
  <c r="X1284" i="1"/>
  <c r="W1284" i="1"/>
  <c r="AM1284" i="1"/>
  <c r="AN1284" i="1"/>
  <c r="AL1284" i="1"/>
  <c r="BC1284" i="1"/>
  <c r="BA1284" i="1"/>
  <c r="BO1284" i="1"/>
  <c r="BQ1284" i="1"/>
  <c r="I1285" i="1"/>
  <c r="H1285" i="1"/>
  <c r="Y1285" i="1"/>
  <c r="X1285" i="1"/>
  <c r="W1285" i="1"/>
  <c r="AM1285" i="1"/>
  <c r="AL1285" i="1"/>
  <c r="AN1285" i="1"/>
  <c r="BA1285" i="1"/>
  <c r="BC1285" i="1"/>
  <c r="BO1285" i="1"/>
  <c r="BQ1285" i="1"/>
  <c r="I1286" i="1"/>
  <c r="H1286" i="1"/>
  <c r="W1286" i="1"/>
  <c r="Y1286" i="1"/>
  <c r="X1286" i="1"/>
  <c r="AN1286" i="1"/>
  <c r="AM1286" i="1"/>
  <c r="AL1286" i="1"/>
  <c r="BA1286" i="1"/>
  <c r="BC1286" i="1"/>
  <c r="BO1286" i="1"/>
  <c r="BQ1286" i="1"/>
  <c r="I1287" i="1"/>
  <c r="H1287" i="1"/>
  <c r="Y1287" i="1"/>
  <c r="W1287" i="1"/>
  <c r="X1287" i="1"/>
  <c r="AN1287" i="1"/>
  <c r="AM1287" i="1"/>
  <c r="AL1287" i="1"/>
  <c r="BC1287" i="1"/>
  <c r="BA1287" i="1"/>
  <c r="BQ1287" i="1"/>
  <c r="BO1287" i="1"/>
  <c r="I1288" i="1"/>
  <c r="H1288" i="1"/>
  <c r="X1288" i="1"/>
  <c r="Y1288" i="1"/>
  <c r="W1288" i="1"/>
  <c r="AM1288" i="1"/>
  <c r="AN1288" i="1"/>
  <c r="AL1288" i="1"/>
  <c r="BC1288" i="1"/>
  <c r="BA1288" i="1"/>
  <c r="BO1288" i="1"/>
  <c r="BQ1288" i="1"/>
  <c r="I1289" i="1"/>
  <c r="H1289" i="1"/>
  <c r="X1289" i="1"/>
  <c r="Y1289" i="1"/>
  <c r="W1289" i="1"/>
  <c r="AN1289" i="1"/>
  <c r="AL1289" i="1"/>
  <c r="AM1289" i="1"/>
  <c r="BA1289" i="1"/>
  <c r="BC1289" i="1"/>
  <c r="BO1289" i="1"/>
  <c r="BQ1289" i="1"/>
  <c r="H1290" i="1"/>
  <c r="I1290" i="1"/>
  <c r="X1290" i="1"/>
  <c r="Y1290" i="1"/>
  <c r="W1290" i="1"/>
  <c r="AM1290" i="1"/>
  <c r="AN1290" i="1"/>
  <c r="AL1290" i="1"/>
  <c r="BC1290" i="1"/>
  <c r="BA1290" i="1"/>
  <c r="BO1290" i="1"/>
  <c r="BQ1290" i="1"/>
  <c r="H1291" i="1"/>
  <c r="I1291" i="1"/>
  <c r="X1291" i="1"/>
  <c r="Y1291" i="1"/>
  <c r="W1291" i="1"/>
  <c r="AN1291" i="1"/>
  <c r="AM1291" i="1"/>
  <c r="AL1291" i="1"/>
  <c r="BA1291" i="1"/>
  <c r="BC1291" i="1"/>
  <c r="BQ1291" i="1"/>
  <c r="BO1291" i="1"/>
  <c r="H1292" i="1"/>
  <c r="I1292" i="1"/>
  <c r="W1292" i="1"/>
  <c r="Y1292" i="1"/>
  <c r="X1292" i="1"/>
  <c r="AN1292" i="1"/>
  <c r="AM1292" i="1"/>
  <c r="AL1292" i="1"/>
  <c r="BA1292" i="1"/>
  <c r="BC1292" i="1"/>
  <c r="BO1292" i="1"/>
  <c r="BQ1292" i="1"/>
  <c r="H1293" i="1"/>
  <c r="I1293" i="1"/>
  <c r="X1293" i="1"/>
  <c r="Y1293" i="1"/>
  <c r="W1293" i="1"/>
  <c r="AL1293" i="1"/>
  <c r="AM1293" i="1"/>
  <c r="AN1293" i="1"/>
  <c r="BA1293" i="1"/>
  <c r="BC1293" i="1"/>
  <c r="BQ1293" i="1"/>
  <c r="BO1293" i="1"/>
  <c r="I1294" i="1"/>
  <c r="H1294" i="1"/>
  <c r="Y1294" i="1"/>
  <c r="X1294" i="1"/>
  <c r="W1294" i="1"/>
  <c r="AN1294" i="1"/>
  <c r="AM1294" i="1"/>
  <c r="AL1294" i="1"/>
  <c r="BC1294" i="1"/>
  <c r="BA1294" i="1"/>
  <c r="BO1294" i="1"/>
  <c r="BQ1294" i="1"/>
  <c r="I1295" i="1"/>
  <c r="H1295" i="1"/>
  <c r="X1295" i="1"/>
  <c r="Y1295" i="1"/>
  <c r="W1295" i="1"/>
  <c r="AM1295" i="1"/>
  <c r="AN1295" i="1"/>
  <c r="AL1295" i="1"/>
  <c r="BC1295" i="1"/>
  <c r="BA1295" i="1"/>
  <c r="BQ1295" i="1"/>
  <c r="BO1295" i="1"/>
  <c r="H1296" i="1"/>
  <c r="I1296" i="1"/>
  <c r="W1296" i="1"/>
  <c r="Y1296" i="1"/>
  <c r="X1296" i="1"/>
  <c r="AL1296" i="1"/>
  <c r="AM1296" i="1"/>
  <c r="AN1296" i="1"/>
  <c r="BA1296" i="1"/>
  <c r="BC1296" i="1"/>
  <c r="BQ1296" i="1"/>
  <c r="BO1296" i="1"/>
  <c r="H1297" i="1"/>
  <c r="I1297" i="1"/>
  <c r="W1297" i="1"/>
  <c r="Y1297" i="1"/>
  <c r="X1297" i="1"/>
  <c r="AN1297" i="1"/>
  <c r="AL1297" i="1"/>
  <c r="AM1297" i="1"/>
  <c r="BA1297" i="1"/>
  <c r="BC1297" i="1"/>
  <c r="BQ1297" i="1"/>
  <c r="BO1297" i="1"/>
  <c r="I1298" i="1"/>
  <c r="H1298" i="1"/>
  <c r="Y1298" i="1"/>
  <c r="X1298" i="1"/>
  <c r="W1298" i="1"/>
  <c r="AM1298" i="1"/>
  <c r="AN1298" i="1"/>
  <c r="AL1298" i="1"/>
  <c r="BA1298" i="1"/>
  <c r="BC1298" i="1"/>
  <c r="BO1298" i="1"/>
  <c r="BQ1298" i="1"/>
  <c r="I1299" i="1"/>
  <c r="H1299" i="1"/>
  <c r="W1299" i="1"/>
  <c r="X1299" i="1"/>
  <c r="Y1299" i="1"/>
  <c r="AL1299" i="1"/>
  <c r="AM1299" i="1"/>
  <c r="AN1299" i="1"/>
  <c r="BC1299" i="1"/>
  <c r="BA1299" i="1"/>
  <c r="BQ1299" i="1"/>
  <c r="BO1299" i="1"/>
  <c r="H1300" i="1"/>
  <c r="I1300" i="1"/>
  <c r="Y1300" i="1"/>
  <c r="X1300" i="1"/>
  <c r="W1300" i="1"/>
  <c r="AL1300" i="1"/>
  <c r="AN1300" i="1"/>
  <c r="AM1300" i="1"/>
  <c r="BA1300" i="1"/>
  <c r="BC1300" i="1"/>
  <c r="BO1300" i="1"/>
  <c r="BQ1300" i="1"/>
  <c r="H1301" i="1"/>
  <c r="I1301" i="1"/>
  <c r="X1301" i="1"/>
  <c r="W1301" i="1"/>
  <c r="Y1301" i="1"/>
  <c r="AN1301" i="1"/>
  <c r="AL1301" i="1"/>
  <c r="AM1301" i="1"/>
  <c r="BA1301" i="1"/>
  <c r="BC1301" i="1"/>
  <c r="BO1301" i="1"/>
  <c r="BQ1301" i="1"/>
  <c r="I1302" i="1"/>
  <c r="H1302" i="1"/>
  <c r="W1302" i="1"/>
  <c r="Y1302" i="1"/>
  <c r="X1302" i="1"/>
  <c r="AL1302" i="1"/>
  <c r="AN1302" i="1"/>
  <c r="AM1302" i="1"/>
  <c r="BC1302" i="1"/>
  <c r="BA1302" i="1"/>
  <c r="BQ1302" i="1"/>
  <c r="BO1302" i="1"/>
  <c r="I1303" i="1"/>
  <c r="H1303" i="1"/>
  <c r="W1303" i="1"/>
  <c r="Y1303" i="1"/>
  <c r="X1303" i="1"/>
  <c r="AM1303" i="1"/>
  <c r="AN1303" i="1"/>
  <c r="AL1303" i="1"/>
  <c r="BC1303" i="1"/>
  <c r="BA1303" i="1"/>
  <c r="BQ1303" i="1"/>
  <c r="BO1303" i="1"/>
  <c r="I1304" i="1"/>
  <c r="H1304" i="1"/>
  <c r="W1304" i="1"/>
  <c r="X1304" i="1"/>
  <c r="Y1304" i="1"/>
  <c r="AN1304" i="1"/>
  <c r="AM1304" i="1"/>
  <c r="AL1304" i="1"/>
  <c r="BA1304" i="1"/>
  <c r="BC1304" i="1"/>
  <c r="BO1304" i="1"/>
  <c r="BQ1304" i="1"/>
  <c r="H1305" i="1"/>
  <c r="I1305" i="1"/>
  <c r="Y1305" i="1"/>
  <c r="W1305" i="1"/>
  <c r="X1305" i="1"/>
  <c r="AL1305" i="1"/>
  <c r="AN1305" i="1"/>
  <c r="AM1305" i="1"/>
  <c r="BC1305" i="1"/>
  <c r="BA1305" i="1"/>
  <c r="BO1305" i="1"/>
  <c r="BQ1305" i="1"/>
  <c r="H1306" i="1"/>
  <c r="I1306" i="1"/>
  <c r="Y1306" i="1"/>
  <c r="X1306" i="1"/>
  <c r="W1306" i="1"/>
  <c r="AL1306" i="1"/>
  <c r="AN1306" i="1"/>
  <c r="AM1306" i="1"/>
  <c r="BC1306" i="1"/>
  <c r="BA1306" i="1"/>
  <c r="BQ1306" i="1"/>
  <c r="BO1306" i="1"/>
  <c r="H1307" i="1"/>
  <c r="I1307" i="1"/>
  <c r="W1307" i="1"/>
  <c r="X1307" i="1"/>
  <c r="Y1307" i="1"/>
  <c r="AL1307" i="1"/>
  <c r="AM1307" i="1"/>
  <c r="AN1307" i="1"/>
  <c r="BA1307" i="1"/>
  <c r="BC1307" i="1"/>
  <c r="BQ1307" i="1"/>
  <c r="BO1307" i="1"/>
  <c r="I1308" i="1"/>
  <c r="H1308" i="1"/>
  <c r="Y1308" i="1"/>
  <c r="W1308" i="1"/>
  <c r="X1308" i="1"/>
  <c r="AM1308" i="1"/>
  <c r="AN1308" i="1"/>
  <c r="AL1308" i="1"/>
  <c r="BA1308" i="1"/>
  <c r="BC1308" i="1"/>
  <c r="BO1308" i="1"/>
  <c r="BQ1308" i="1"/>
  <c r="H1309" i="1"/>
  <c r="I1309" i="1"/>
  <c r="W1309" i="1"/>
  <c r="Y1309" i="1"/>
  <c r="X1309" i="1"/>
  <c r="AN1309" i="1"/>
  <c r="AM1309" i="1"/>
  <c r="AL1309" i="1"/>
  <c r="BA1309" i="1"/>
  <c r="BC1309" i="1"/>
  <c r="BQ1309" i="1"/>
  <c r="BO1309" i="1"/>
  <c r="H1310" i="1"/>
  <c r="I1310" i="1"/>
  <c r="X1310" i="1"/>
  <c r="W1310" i="1"/>
  <c r="Y1310" i="1"/>
  <c r="AN1310" i="1"/>
  <c r="AL1310" i="1"/>
  <c r="AM1310" i="1"/>
  <c r="BA1310" i="1"/>
  <c r="BC1310" i="1"/>
  <c r="BQ1310" i="1"/>
  <c r="BO1310" i="1"/>
  <c r="I1311" i="1"/>
  <c r="H1311" i="1"/>
  <c r="Y1311" i="1"/>
  <c r="X1311" i="1"/>
  <c r="W1311" i="1"/>
  <c r="AL1311" i="1"/>
  <c r="AM1311" i="1"/>
  <c r="AN1311" i="1"/>
  <c r="BA1311" i="1"/>
  <c r="BC1311" i="1"/>
  <c r="BO1311" i="1"/>
  <c r="BQ1311" i="1"/>
  <c r="I1312" i="1"/>
  <c r="H1312" i="1"/>
  <c r="W1312" i="1"/>
  <c r="X1312" i="1"/>
  <c r="Y1312" i="1"/>
  <c r="AN1312" i="1"/>
  <c r="AM1312" i="1"/>
  <c r="AL1312" i="1"/>
  <c r="BC1312" i="1"/>
  <c r="BA1312" i="1"/>
  <c r="BQ1312" i="1"/>
  <c r="BO1312" i="1"/>
  <c r="I1313" i="1"/>
  <c r="H1313" i="1"/>
  <c r="Y1313" i="1"/>
  <c r="X1313" i="1"/>
  <c r="W1313" i="1"/>
  <c r="AN1313" i="1"/>
  <c r="AL1313" i="1"/>
  <c r="AM1313" i="1"/>
  <c r="BC1313" i="1"/>
  <c r="BA1313" i="1"/>
  <c r="BQ1313" i="1"/>
  <c r="BO1313" i="1"/>
  <c r="I1314" i="1"/>
  <c r="H1314" i="1"/>
  <c r="Y1314" i="1"/>
  <c r="X1314" i="1"/>
  <c r="W1314" i="1"/>
  <c r="AM1314" i="1"/>
  <c r="AN1314" i="1"/>
  <c r="AL1314" i="1"/>
  <c r="BC1314" i="1"/>
  <c r="BA1314" i="1"/>
  <c r="BQ1314" i="1"/>
  <c r="BO1314" i="1"/>
  <c r="I1315" i="1"/>
  <c r="H1315" i="1"/>
  <c r="Y1315" i="1"/>
  <c r="W1315" i="1"/>
  <c r="X1315" i="1"/>
  <c r="AN1315" i="1"/>
  <c r="AL1315" i="1"/>
  <c r="AM1315" i="1"/>
  <c r="BA1315" i="1"/>
  <c r="BC1315" i="1"/>
  <c r="BQ1315" i="1"/>
  <c r="BO1315" i="1"/>
  <c r="H1316" i="1"/>
  <c r="I1316" i="1"/>
  <c r="W1316" i="1"/>
  <c r="Y1316" i="1"/>
  <c r="X1316" i="1"/>
  <c r="AL1316" i="1"/>
  <c r="AN1316" i="1"/>
  <c r="AM1316" i="1"/>
  <c r="BC1316" i="1"/>
  <c r="BA1316" i="1"/>
  <c r="BQ1316" i="1"/>
  <c r="BO1316" i="1"/>
  <c r="I1317" i="1"/>
  <c r="H1317" i="1"/>
  <c r="Y1317" i="1"/>
  <c r="W1317" i="1"/>
  <c r="X1317" i="1"/>
  <c r="AM1317" i="1"/>
  <c r="AN1317" i="1"/>
  <c r="AL1317" i="1"/>
  <c r="BA1317" i="1"/>
  <c r="BC1317" i="1"/>
  <c r="BQ1317" i="1"/>
  <c r="BO1317" i="1"/>
  <c r="H1318" i="1"/>
  <c r="I1318" i="1"/>
  <c r="W1318" i="1"/>
  <c r="Y1318" i="1"/>
  <c r="X1318" i="1"/>
  <c r="AM1318" i="1"/>
  <c r="AL1318" i="1"/>
  <c r="AN1318" i="1"/>
  <c r="BA1318" i="1"/>
  <c r="BC1318" i="1"/>
  <c r="BO1318" i="1"/>
  <c r="BQ1318" i="1"/>
  <c r="I1319" i="1"/>
  <c r="H1319" i="1"/>
  <c r="W1319" i="1"/>
  <c r="X1319" i="1"/>
  <c r="Y1319" i="1"/>
  <c r="AM1319" i="1"/>
  <c r="AN1319" i="1"/>
  <c r="AL1319" i="1"/>
  <c r="BA1319" i="1"/>
  <c r="BC1319" i="1"/>
  <c r="BQ1319" i="1"/>
  <c r="BO1319" i="1"/>
  <c r="H1320" i="1"/>
  <c r="I1320" i="1"/>
  <c r="X1320" i="1"/>
  <c r="W1320" i="1"/>
  <c r="Y1320" i="1"/>
  <c r="AL1320" i="1"/>
  <c r="AM1320" i="1"/>
  <c r="AN1320" i="1"/>
  <c r="BC1320" i="1"/>
  <c r="BA1320" i="1"/>
  <c r="BO1320" i="1"/>
  <c r="BQ1320" i="1"/>
  <c r="I1321" i="1"/>
  <c r="H1321" i="1"/>
  <c r="Y1321" i="1"/>
  <c r="W1321" i="1"/>
  <c r="X1321" i="1"/>
  <c r="AN1321" i="1"/>
  <c r="AL1321" i="1"/>
  <c r="AM1321" i="1"/>
  <c r="BC1321" i="1"/>
  <c r="BA1321" i="1"/>
  <c r="BQ1321" i="1"/>
  <c r="BO1321" i="1"/>
  <c r="I1322" i="1"/>
  <c r="H1322" i="1"/>
  <c r="W1322" i="1"/>
  <c r="X1322" i="1"/>
  <c r="Y1322" i="1"/>
  <c r="AN1322" i="1"/>
  <c r="AM1322" i="1"/>
  <c r="AL1322" i="1"/>
  <c r="BC1322" i="1"/>
  <c r="BA1322" i="1"/>
  <c r="BO1322" i="1"/>
  <c r="BQ1322" i="1"/>
  <c r="I1323" i="1"/>
  <c r="H1323" i="1"/>
  <c r="W1323" i="1"/>
  <c r="Y1323" i="1"/>
  <c r="X1323" i="1"/>
  <c r="AN1323" i="1"/>
  <c r="AM1323" i="1"/>
  <c r="AL1323" i="1"/>
  <c r="BC1323" i="1"/>
  <c r="BA1323" i="1"/>
  <c r="BO1323" i="1"/>
  <c r="BQ1323" i="1"/>
  <c r="H1324" i="1"/>
  <c r="I1324" i="1"/>
  <c r="X1324" i="1"/>
  <c r="W1324" i="1"/>
  <c r="Y1324" i="1"/>
  <c r="AN1324" i="1"/>
  <c r="AL1324" i="1"/>
  <c r="AM1324" i="1"/>
  <c r="BC1324" i="1"/>
  <c r="BA1324" i="1"/>
  <c r="BO1324" i="1"/>
  <c r="BQ1324" i="1"/>
  <c r="H1325" i="1"/>
  <c r="I1325" i="1"/>
  <c r="W1325" i="1"/>
  <c r="X1325" i="1"/>
  <c r="Y1325" i="1"/>
  <c r="AL1325" i="1"/>
  <c r="AN1325" i="1"/>
  <c r="AM1325" i="1"/>
  <c r="BA1325" i="1"/>
  <c r="BC1325" i="1"/>
  <c r="BO1325" i="1"/>
  <c r="BQ1325" i="1"/>
  <c r="H1326" i="1"/>
  <c r="I1326" i="1"/>
  <c r="W1326" i="1"/>
  <c r="X1326" i="1"/>
  <c r="Y1326" i="1"/>
  <c r="AL1326" i="1"/>
  <c r="AM1326" i="1"/>
  <c r="AN1326" i="1"/>
  <c r="BA1326" i="1"/>
  <c r="BC1326" i="1"/>
  <c r="BO1326" i="1"/>
  <c r="BQ1326" i="1"/>
  <c r="H1327" i="1"/>
  <c r="I1327" i="1"/>
  <c r="Y1327" i="1"/>
  <c r="X1327" i="1"/>
  <c r="W1327" i="1"/>
  <c r="AN1327" i="1"/>
  <c r="AL1327" i="1"/>
  <c r="AM1327" i="1"/>
  <c r="BA1327" i="1"/>
  <c r="BC1327" i="1"/>
  <c r="BO1327" i="1"/>
  <c r="BQ1327" i="1"/>
  <c r="H1328" i="1"/>
  <c r="I1328" i="1"/>
  <c r="Y1328" i="1"/>
  <c r="X1328" i="1"/>
  <c r="W1328" i="1"/>
  <c r="AM1328" i="1"/>
  <c r="AN1328" i="1"/>
  <c r="AL1328" i="1"/>
  <c r="BC1328" i="1"/>
  <c r="BA1328" i="1"/>
  <c r="BO1328" i="1"/>
  <c r="BQ1328" i="1"/>
  <c r="H1329" i="1"/>
  <c r="I1329" i="1"/>
  <c r="Y1329" i="1"/>
  <c r="X1329" i="1"/>
  <c r="W1329" i="1"/>
  <c r="AN1329" i="1"/>
  <c r="AM1329" i="1"/>
  <c r="AL1329" i="1"/>
  <c r="BC1329" i="1"/>
  <c r="BA1329" i="1"/>
  <c r="BQ1329" i="1"/>
  <c r="BO1329" i="1"/>
  <c r="I1330" i="1"/>
  <c r="H1330" i="1"/>
  <c r="X1330" i="1"/>
  <c r="Y1330" i="1"/>
  <c r="W1330" i="1"/>
  <c r="AN1330" i="1"/>
  <c r="AM1330" i="1"/>
  <c r="AL1330" i="1"/>
  <c r="BC1330" i="1"/>
  <c r="BA1330" i="1"/>
  <c r="BQ1330" i="1"/>
  <c r="BO1330" i="1"/>
  <c r="H1331" i="1"/>
  <c r="I1331" i="1"/>
  <c r="W1331" i="1"/>
  <c r="X1331" i="1"/>
  <c r="Y1331" i="1"/>
  <c r="AM1331" i="1"/>
  <c r="AL1331" i="1"/>
  <c r="AN1331" i="1"/>
  <c r="BA1331" i="1"/>
  <c r="BC1331" i="1"/>
  <c r="BQ1331" i="1"/>
  <c r="BO1331" i="1"/>
  <c r="I1332" i="1"/>
  <c r="H1332" i="1"/>
  <c r="W1332" i="1"/>
  <c r="Y1332" i="1"/>
  <c r="X1332" i="1"/>
  <c r="AL1332" i="1"/>
  <c r="AM1332" i="1"/>
  <c r="AN1332" i="1"/>
  <c r="BA1332" i="1"/>
  <c r="BC1332" i="1"/>
  <c r="BQ1332" i="1"/>
  <c r="BO1332" i="1"/>
  <c r="H1333" i="1"/>
  <c r="I1333" i="1"/>
  <c r="Y1333" i="1"/>
  <c r="W1333" i="1"/>
  <c r="X1333" i="1"/>
  <c r="AM1333" i="1"/>
  <c r="AL1333" i="1"/>
  <c r="AN1333" i="1"/>
  <c r="BC1333" i="1"/>
  <c r="BA1333" i="1"/>
  <c r="BQ1333" i="1"/>
  <c r="BO1333" i="1"/>
  <c r="I1334" i="1"/>
  <c r="H1334" i="1"/>
  <c r="X1334" i="1"/>
  <c r="W1334" i="1"/>
  <c r="Y1334" i="1"/>
  <c r="AL1334" i="1"/>
  <c r="AM1334" i="1"/>
  <c r="AN1334" i="1"/>
  <c r="BA1334" i="1"/>
  <c r="BC1334" i="1"/>
  <c r="BO1334" i="1"/>
  <c r="BQ1334" i="1"/>
  <c r="H1335" i="1"/>
  <c r="I1335" i="1"/>
  <c r="X1335" i="1"/>
  <c r="Y1335" i="1"/>
  <c r="W1335" i="1"/>
  <c r="AL1335" i="1"/>
  <c r="AM1335" i="1"/>
  <c r="AN1335" i="1"/>
  <c r="BC1335" i="1"/>
  <c r="BA1335" i="1"/>
  <c r="BQ1335" i="1"/>
  <c r="BO1335" i="1"/>
  <c r="H1336" i="1"/>
  <c r="I1336" i="1"/>
  <c r="X1336" i="1"/>
  <c r="W1336" i="1"/>
  <c r="Y1336" i="1"/>
  <c r="AL1336" i="1"/>
  <c r="AM1336" i="1"/>
  <c r="AN1336" i="1"/>
  <c r="BC1336" i="1"/>
  <c r="BA1336" i="1"/>
  <c r="BO1336" i="1"/>
  <c r="BQ1336" i="1"/>
  <c r="I1337" i="1"/>
  <c r="H1337" i="1"/>
  <c r="X1337" i="1"/>
  <c r="W1337" i="1"/>
  <c r="Y1337" i="1"/>
  <c r="AL1337" i="1"/>
  <c r="AM1337" i="1"/>
  <c r="AN1337" i="1"/>
  <c r="BA1337" i="1"/>
  <c r="BC1337" i="1"/>
  <c r="BO1337" i="1"/>
  <c r="BQ1337" i="1"/>
  <c r="I1338" i="1"/>
  <c r="H1338" i="1"/>
  <c r="W1338" i="1"/>
  <c r="Y1338" i="1"/>
  <c r="X1338" i="1"/>
  <c r="AL1338" i="1"/>
  <c r="AM1338" i="1"/>
  <c r="AN1338" i="1"/>
  <c r="BA1338" i="1"/>
  <c r="BC1338" i="1"/>
  <c r="BO1338" i="1"/>
  <c r="BQ1338" i="1"/>
  <c r="H1339" i="1"/>
  <c r="I1339" i="1"/>
  <c r="W1339" i="1"/>
  <c r="Y1339" i="1"/>
  <c r="X1339" i="1"/>
  <c r="AL1339" i="1"/>
  <c r="AM1339" i="1"/>
  <c r="AN1339" i="1"/>
  <c r="BC1339" i="1"/>
  <c r="BA1339" i="1"/>
  <c r="BQ1339" i="1"/>
  <c r="BO1339" i="1"/>
  <c r="I1340" i="1"/>
  <c r="H1340" i="1"/>
  <c r="X1340" i="1"/>
  <c r="W1340" i="1"/>
  <c r="Y1340" i="1"/>
  <c r="AN1340" i="1"/>
  <c r="AL1340" i="1"/>
  <c r="AM1340" i="1"/>
  <c r="BA1340" i="1"/>
  <c r="BC1340" i="1"/>
  <c r="BO1340" i="1"/>
  <c r="BQ1340" i="1"/>
  <c r="H1341" i="1"/>
  <c r="I1341" i="1"/>
  <c r="Y1341" i="1"/>
  <c r="W1341" i="1"/>
  <c r="X1341" i="1"/>
  <c r="AL1341" i="1"/>
  <c r="AN1341" i="1"/>
  <c r="AM1341" i="1"/>
  <c r="BC1341" i="1"/>
  <c r="BA1341" i="1"/>
  <c r="BO1341" i="1"/>
  <c r="BQ1341" i="1"/>
  <c r="I1342" i="1"/>
  <c r="H1342" i="1"/>
  <c r="X1342" i="1"/>
  <c r="W1342" i="1"/>
  <c r="Y1342" i="1"/>
  <c r="AN1342" i="1"/>
  <c r="AM1342" i="1"/>
  <c r="AL1342" i="1"/>
  <c r="BC1342" i="1"/>
  <c r="BA1342" i="1"/>
  <c r="BQ1342" i="1"/>
  <c r="BO1342" i="1"/>
  <c r="I1343" i="1"/>
  <c r="H1343" i="1"/>
  <c r="X1343" i="1"/>
  <c r="Y1343" i="1"/>
  <c r="W1343" i="1"/>
  <c r="AM1343" i="1"/>
  <c r="AN1343" i="1"/>
  <c r="AL1343" i="1"/>
  <c r="BC1343" i="1"/>
  <c r="BA1343" i="1"/>
  <c r="BQ1343" i="1"/>
  <c r="BO1343" i="1"/>
  <c r="I1344" i="1"/>
  <c r="H1344" i="1"/>
  <c r="X1344" i="1"/>
  <c r="Y1344" i="1"/>
  <c r="W1344" i="1"/>
  <c r="AM1344" i="1"/>
  <c r="AL1344" i="1"/>
  <c r="AN1344" i="1"/>
  <c r="BA1344" i="1"/>
  <c r="BC1344" i="1"/>
  <c r="BQ1344" i="1"/>
  <c r="BO1344" i="1"/>
  <c r="H1345" i="1"/>
  <c r="I1345" i="1"/>
  <c r="W1345" i="1"/>
  <c r="Y1345" i="1"/>
  <c r="X1345" i="1"/>
  <c r="AN1345" i="1"/>
  <c r="AL1345" i="1"/>
  <c r="AM1345" i="1"/>
  <c r="BA1345" i="1"/>
  <c r="BC1345" i="1"/>
  <c r="BO1345" i="1"/>
  <c r="BQ1345" i="1"/>
  <c r="I1346" i="1"/>
  <c r="H1346" i="1"/>
  <c r="Y1346" i="1"/>
  <c r="W1346" i="1"/>
  <c r="X1346" i="1"/>
  <c r="AN1346" i="1"/>
  <c r="AL1346" i="1"/>
  <c r="AM1346" i="1"/>
  <c r="BC1346" i="1"/>
  <c r="BA1346" i="1"/>
  <c r="BO1346" i="1"/>
  <c r="BQ1346" i="1"/>
  <c r="I1347" i="1"/>
  <c r="H1347" i="1"/>
  <c r="Y1347" i="1"/>
  <c r="X1347" i="1"/>
  <c r="W1347" i="1"/>
  <c r="AL1347" i="1"/>
  <c r="AN1347" i="1"/>
  <c r="AM1347" i="1"/>
  <c r="BC1347" i="1"/>
  <c r="BA1347" i="1"/>
  <c r="BO1347" i="1"/>
  <c r="BQ1347" i="1"/>
  <c r="H1348" i="1"/>
  <c r="I1348" i="1"/>
  <c r="X1348" i="1"/>
  <c r="Y1348" i="1"/>
  <c r="W1348" i="1"/>
  <c r="AM1348" i="1"/>
  <c r="AN1348" i="1"/>
  <c r="AL1348" i="1"/>
  <c r="BA1348" i="1"/>
  <c r="BC1348" i="1"/>
  <c r="BQ1348" i="1"/>
  <c r="BO1348" i="1"/>
  <c r="H1349" i="1"/>
  <c r="I1349" i="1"/>
  <c r="Y1349" i="1"/>
  <c r="X1349" i="1"/>
  <c r="W1349" i="1"/>
  <c r="AN1349" i="1"/>
  <c r="AL1349" i="1"/>
  <c r="AM1349" i="1"/>
  <c r="BC1349" i="1"/>
  <c r="BA1349" i="1"/>
  <c r="BO1349" i="1"/>
  <c r="BQ1349" i="1"/>
  <c r="H1350" i="1"/>
  <c r="I1350" i="1"/>
  <c r="Y1350" i="1"/>
  <c r="W1350" i="1"/>
  <c r="X1350" i="1"/>
  <c r="AM1350" i="1"/>
  <c r="AN1350" i="1"/>
  <c r="AL1350" i="1"/>
  <c r="BC1350" i="1"/>
  <c r="BA1350" i="1"/>
  <c r="BO1350" i="1"/>
  <c r="BQ1350" i="1"/>
  <c r="H1351" i="1"/>
  <c r="I1351" i="1"/>
  <c r="W1351" i="1"/>
  <c r="Y1351" i="1"/>
  <c r="X1351" i="1"/>
  <c r="AM1351" i="1"/>
  <c r="AL1351" i="1"/>
  <c r="AN1351" i="1"/>
  <c r="BA1351" i="1"/>
  <c r="BC1351" i="1"/>
  <c r="BQ1351" i="1"/>
  <c r="BO1351" i="1"/>
  <c r="H1352" i="1"/>
  <c r="I1352" i="1"/>
  <c r="X1352" i="1"/>
  <c r="W1352" i="1"/>
  <c r="Y1352" i="1"/>
  <c r="AM1352" i="1"/>
  <c r="AL1352" i="1"/>
  <c r="AN1352" i="1"/>
  <c r="BC1352" i="1"/>
  <c r="BA1352" i="1"/>
  <c r="BO1352" i="1"/>
  <c r="BQ1352" i="1"/>
  <c r="I1353" i="1"/>
  <c r="H1353" i="1"/>
  <c r="X1353" i="1"/>
  <c r="Y1353" i="1"/>
  <c r="W1353" i="1"/>
  <c r="AL1353" i="1"/>
  <c r="AN1353" i="1"/>
  <c r="AM1353" i="1"/>
  <c r="BC1353" i="1"/>
  <c r="BA1353" i="1"/>
  <c r="BO1353" i="1"/>
  <c r="BQ1353" i="1"/>
  <c r="H1354" i="1"/>
  <c r="I1354" i="1"/>
  <c r="X1354" i="1"/>
  <c r="W1354" i="1"/>
  <c r="Y1354" i="1"/>
  <c r="AN1354" i="1"/>
  <c r="AL1354" i="1"/>
  <c r="AM1354" i="1"/>
  <c r="BA1354" i="1"/>
  <c r="BC1354" i="1"/>
  <c r="BO1354" i="1"/>
  <c r="BQ1354" i="1"/>
  <c r="H1355" i="1"/>
  <c r="I1355" i="1"/>
  <c r="X1355" i="1"/>
  <c r="W1355" i="1"/>
  <c r="Y1355" i="1"/>
  <c r="AM1355" i="1"/>
  <c r="AN1355" i="1"/>
  <c r="AL1355" i="1"/>
  <c r="BA1355" i="1"/>
  <c r="BC1355" i="1"/>
  <c r="BO1355" i="1"/>
  <c r="BQ1355" i="1"/>
  <c r="H1356" i="1"/>
  <c r="I1356" i="1"/>
  <c r="Y1356" i="1"/>
  <c r="W1356" i="1"/>
  <c r="X1356" i="1"/>
  <c r="AN1356" i="1"/>
  <c r="AL1356" i="1"/>
  <c r="AM1356" i="1"/>
  <c r="BA1356" i="1"/>
  <c r="BC1356" i="1"/>
  <c r="BO1356" i="1"/>
  <c r="BQ1356" i="1"/>
  <c r="I1357" i="1"/>
  <c r="H1357" i="1"/>
  <c r="Y1357" i="1"/>
  <c r="W1357" i="1"/>
  <c r="X1357" i="1"/>
  <c r="AL1357" i="1"/>
  <c r="AM1357" i="1"/>
  <c r="AN1357" i="1"/>
  <c r="BC1357" i="1"/>
  <c r="BA1357" i="1"/>
  <c r="BO1357" i="1"/>
  <c r="BQ1357" i="1"/>
  <c r="H1358" i="1"/>
  <c r="I1358" i="1"/>
  <c r="Y1358" i="1"/>
  <c r="X1358" i="1"/>
  <c r="W1358" i="1"/>
  <c r="AN1358" i="1"/>
  <c r="AL1358" i="1"/>
  <c r="AM1358" i="1"/>
  <c r="BA1358" i="1"/>
  <c r="BC1358" i="1"/>
  <c r="BO1358" i="1"/>
  <c r="BQ1358" i="1"/>
  <c r="H1359" i="1"/>
  <c r="I1359" i="1"/>
  <c r="Y1359" i="1"/>
  <c r="X1359" i="1"/>
  <c r="W1359" i="1"/>
  <c r="AM1359" i="1"/>
  <c r="AL1359" i="1"/>
  <c r="AN1359" i="1"/>
  <c r="BC1359" i="1"/>
  <c r="BA1359" i="1"/>
  <c r="BQ1359" i="1"/>
  <c r="BO1359" i="1"/>
  <c r="H1360" i="1"/>
  <c r="I1360" i="1"/>
  <c r="Y1360" i="1"/>
  <c r="X1360" i="1"/>
  <c r="W1360" i="1"/>
  <c r="AL1360" i="1"/>
  <c r="AM1360" i="1"/>
  <c r="AN1360" i="1"/>
  <c r="BC1360" i="1"/>
  <c r="BA1360" i="1"/>
  <c r="BQ1360" i="1"/>
  <c r="BO1360" i="1"/>
  <c r="H1361" i="1"/>
  <c r="I1361" i="1"/>
  <c r="Y1361" i="1"/>
  <c r="X1361" i="1"/>
  <c r="W1361" i="1"/>
  <c r="AL1361" i="1"/>
  <c r="AM1361" i="1"/>
  <c r="AN1361" i="1"/>
  <c r="BC1361" i="1"/>
  <c r="BA1361" i="1"/>
  <c r="BQ1361" i="1"/>
  <c r="BO1361" i="1"/>
  <c r="I1362" i="1"/>
  <c r="H1362" i="1"/>
  <c r="X1362" i="1"/>
  <c r="W1362" i="1"/>
  <c r="Y1362" i="1"/>
  <c r="AN1362" i="1"/>
  <c r="AL1362" i="1"/>
  <c r="AM1362" i="1"/>
  <c r="BC1362" i="1"/>
  <c r="BA1362" i="1"/>
  <c r="BQ1362" i="1"/>
  <c r="BO1362" i="1"/>
  <c r="H1363" i="1"/>
  <c r="I1363" i="1"/>
  <c r="W1363" i="1"/>
  <c r="Y1363" i="1"/>
  <c r="X1363" i="1"/>
  <c r="AL1363" i="1"/>
  <c r="AN1363" i="1"/>
  <c r="AM1363" i="1"/>
  <c r="BC1363" i="1"/>
  <c r="BA1363" i="1"/>
  <c r="BO1363" i="1"/>
  <c r="BQ1363" i="1"/>
  <c r="H1364" i="1"/>
  <c r="I1364" i="1"/>
  <c r="Y1364" i="1"/>
  <c r="X1364" i="1"/>
  <c r="W1364" i="1"/>
  <c r="AL1364" i="1"/>
  <c r="AM1364" i="1"/>
  <c r="AN1364" i="1"/>
  <c r="BA1364" i="1"/>
  <c r="BC1364" i="1"/>
  <c r="BQ1364" i="1"/>
  <c r="BO1364" i="1"/>
  <c r="H1365" i="1"/>
  <c r="I1365" i="1"/>
  <c r="X1365" i="1"/>
  <c r="Y1365" i="1"/>
  <c r="W1365" i="1"/>
  <c r="AL1365" i="1"/>
  <c r="AM1365" i="1"/>
  <c r="AN1365" i="1"/>
  <c r="BA1365" i="1"/>
  <c r="BC1365" i="1"/>
  <c r="BO1365" i="1"/>
  <c r="BQ1365" i="1"/>
  <c r="H1366" i="1"/>
  <c r="I1366" i="1"/>
  <c r="W1366" i="1"/>
  <c r="X1366" i="1"/>
  <c r="Y1366" i="1"/>
  <c r="AN1366" i="1"/>
  <c r="AM1366" i="1"/>
  <c r="AL1366" i="1"/>
  <c r="BC1366" i="1"/>
  <c r="BA1366" i="1"/>
  <c r="BQ1366" i="1"/>
  <c r="BO1366" i="1"/>
  <c r="I1367" i="1"/>
  <c r="H1367" i="1"/>
  <c r="W1367" i="1"/>
  <c r="Y1367" i="1"/>
  <c r="X1367" i="1"/>
  <c r="AN1367" i="1"/>
  <c r="AM1367" i="1"/>
  <c r="AL1367" i="1"/>
  <c r="BC1367" i="1"/>
  <c r="BA1367" i="1"/>
  <c r="BO1367" i="1"/>
  <c r="BQ1367" i="1"/>
  <c r="H1368" i="1"/>
  <c r="I1368" i="1"/>
  <c r="W1368" i="1"/>
  <c r="Y1368" i="1"/>
  <c r="X1368" i="1"/>
  <c r="AM1368" i="1"/>
  <c r="AN1368" i="1"/>
  <c r="AL1368" i="1"/>
  <c r="BA1368" i="1"/>
  <c r="BC1368" i="1"/>
  <c r="BQ1368" i="1"/>
  <c r="BO1368" i="1"/>
  <c r="H1369" i="1"/>
  <c r="I1369" i="1"/>
  <c r="Y1369" i="1"/>
  <c r="W1369" i="1"/>
  <c r="X1369" i="1"/>
  <c r="AN1369" i="1"/>
  <c r="AL1369" i="1"/>
  <c r="AM1369" i="1"/>
  <c r="BA1369" i="1"/>
  <c r="BC1369" i="1"/>
  <c r="BO1369" i="1"/>
  <c r="BQ1369" i="1"/>
  <c r="H1370" i="1"/>
  <c r="I1370" i="1"/>
  <c r="W1370" i="1"/>
  <c r="X1370" i="1"/>
  <c r="Y1370" i="1"/>
  <c r="AL1370" i="1"/>
  <c r="AM1370" i="1"/>
  <c r="AN1370" i="1"/>
  <c r="BC1370" i="1"/>
  <c r="BA1370" i="1"/>
  <c r="BQ1370" i="1"/>
  <c r="BO1370" i="1"/>
  <c r="I1371" i="1"/>
  <c r="H1371" i="1"/>
  <c r="W1371" i="1"/>
  <c r="Y1371" i="1"/>
  <c r="X1371" i="1"/>
  <c r="AN1371" i="1"/>
  <c r="AM1371" i="1"/>
  <c r="AL1371" i="1"/>
  <c r="BC1371" i="1"/>
  <c r="BA1371" i="1"/>
  <c r="BO1371" i="1"/>
  <c r="BQ1371" i="1"/>
  <c r="I1372" i="1"/>
  <c r="H1372" i="1"/>
  <c r="W1372" i="1"/>
  <c r="X1372" i="1"/>
  <c r="Y1372" i="1"/>
  <c r="AM1372" i="1"/>
  <c r="AL1372" i="1"/>
  <c r="AN1372" i="1"/>
  <c r="BA1372" i="1"/>
  <c r="BC1372" i="1"/>
  <c r="BO1372" i="1"/>
  <c r="BQ1372" i="1"/>
  <c r="H1373" i="1"/>
  <c r="I1373" i="1"/>
  <c r="Y1373" i="1"/>
  <c r="W1373" i="1"/>
  <c r="X1373" i="1"/>
  <c r="AN1373" i="1"/>
  <c r="AM1373" i="1"/>
  <c r="AL1373" i="1"/>
  <c r="BC1373" i="1"/>
  <c r="BA1373" i="1"/>
  <c r="BQ1373" i="1"/>
  <c r="BO1373" i="1"/>
  <c r="I1374" i="1"/>
  <c r="H1374" i="1"/>
  <c r="Y1374" i="1"/>
  <c r="W1374" i="1"/>
  <c r="X1374" i="1"/>
  <c r="AM1374" i="1"/>
  <c r="AN1374" i="1"/>
  <c r="AL1374" i="1"/>
  <c r="BC1374" i="1"/>
  <c r="BA1374" i="1"/>
  <c r="BQ1374" i="1"/>
  <c r="BO1374" i="1"/>
  <c r="H1375" i="1"/>
  <c r="I1375" i="1"/>
  <c r="X1375" i="1"/>
  <c r="W1375" i="1"/>
  <c r="Y1375" i="1"/>
  <c r="AN1375" i="1"/>
  <c r="AL1375" i="1"/>
  <c r="AM1375" i="1"/>
  <c r="BA1375" i="1"/>
  <c r="BC1375" i="1"/>
  <c r="BQ1375" i="1"/>
  <c r="BO1375" i="1"/>
  <c r="I1376" i="1"/>
  <c r="H1376" i="1"/>
  <c r="W1376" i="1"/>
  <c r="Y1376" i="1"/>
  <c r="X1376" i="1"/>
  <c r="AL1376" i="1"/>
  <c r="AN1376" i="1"/>
  <c r="AM1376" i="1"/>
  <c r="BC1376" i="1"/>
  <c r="BA1376" i="1"/>
  <c r="BO1376" i="1"/>
  <c r="BQ1376" i="1"/>
  <c r="I1377" i="1"/>
  <c r="H1377" i="1"/>
  <c r="W1377" i="1"/>
  <c r="X1377" i="1"/>
  <c r="Y1377" i="1"/>
  <c r="AM1377" i="1"/>
  <c r="AN1377" i="1"/>
  <c r="AL1377" i="1"/>
  <c r="BC1377" i="1"/>
  <c r="BA1377" i="1"/>
  <c r="BO1377" i="1"/>
  <c r="BQ1377" i="1"/>
  <c r="H1378" i="1"/>
  <c r="I1378" i="1"/>
  <c r="W1378" i="1"/>
  <c r="Y1378" i="1"/>
  <c r="X1378" i="1"/>
  <c r="AL1378" i="1"/>
  <c r="AM1378" i="1"/>
  <c r="AN1378" i="1"/>
  <c r="BA1378" i="1"/>
  <c r="BC1378" i="1"/>
  <c r="BO1378" i="1"/>
  <c r="BQ1378" i="1"/>
  <c r="H1379" i="1"/>
  <c r="I1379" i="1"/>
  <c r="W1379" i="1"/>
  <c r="X1379" i="1"/>
  <c r="Y1379" i="1"/>
  <c r="AN1379" i="1"/>
  <c r="AL1379" i="1"/>
  <c r="AM1379" i="1"/>
  <c r="BA1379" i="1"/>
  <c r="BC1379" i="1"/>
  <c r="BO1379" i="1"/>
  <c r="BQ1379" i="1"/>
  <c r="I1380" i="1"/>
  <c r="H1380" i="1"/>
  <c r="X1380" i="1"/>
  <c r="Y1380" i="1"/>
  <c r="W1380" i="1"/>
  <c r="AL1380" i="1"/>
  <c r="AM1380" i="1"/>
  <c r="AN1380" i="1"/>
  <c r="BA1380" i="1"/>
  <c r="BC1380" i="1"/>
  <c r="BO1380" i="1"/>
  <c r="BQ1380" i="1"/>
  <c r="H1381" i="1"/>
  <c r="I1381" i="1"/>
  <c r="X1381" i="1"/>
  <c r="Y1381" i="1"/>
  <c r="W1381" i="1"/>
  <c r="AL1381" i="1"/>
  <c r="AN1381" i="1"/>
  <c r="AM1381" i="1"/>
  <c r="BC1381" i="1"/>
  <c r="BA1381" i="1"/>
  <c r="BQ1381" i="1"/>
  <c r="BO1381" i="1"/>
  <c r="I1382" i="1"/>
  <c r="H1382" i="1"/>
  <c r="W1382" i="1"/>
  <c r="X1382" i="1"/>
  <c r="Y1382" i="1"/>
  <c r="AL1382" i="1"/>
  <c r="AM1382" i="1"/>
  <c r="AN1382" i="1"/>
  <c r="BA1382" i="1"/>
  <c r="BC1382" i="1"/>
  <c r="BO1382" i="1"/>
  <c r="BQ1382" i="1"/>
  <c r="H1383" i="1"/>
  <c r="I1383" i="1"/>
  <c r="Y1383" i="1"/>
  <c r="X1383" i="1"/>
  <c r="W1383" i="1"/>
  <c r="AM1383" i="1"/>
  <c r="AN1383" i="1"/>
  <c r="AL1383" i="1"/>
  <c r="BC1383" i="1"/>
  <c r="BA1383" i="1"/>
  <c r="BQ1383" i="1"/>
  <c r="BO1383" i="1"/>
  <c r="I1384" i="1"/>
  <c r="H1384" i="1"/>
  <c r="Y1384" i="1"/>
  <c r="W1384" i="1"/>
  <c r="X1384" i="1"/>
  <c r="AN1384" i="1"/>
  <c r="AL1384" i="1"/>
  <c r="AM1384" i="1"/>
  <c r="BA1384" i="1"/>
  <c r="BC1384" i="1"/>
  <c r="BO1384" i="1"/>
  <c r="BQ1384" i="1"/>
  <c r="H1385" i="1"/>
  <c r="I1385" i="1"/>
  <c r="W1385" i="1"/>
  <c r="X1385" i="1"/>
  <c r="Y1385" i="1"/>
  <c r="AM1385" i="1"/>
  <c r="AN1385" i="1"/>
  <c r="AL1385" i="1"/>
  <c r="BC1385" i="1"/>
  <c r="BA1385" i="1"/>
  <c r="BO1385" i="1"/>
  <c r="BQ1385" i="1"/>
  <c r="H1386" i="1"/>
  <c r="I1386" i="1"/>
  <c r="W1386" i="1"/>
  <c r="Y1386" i="1"/>
  <c r="X1386" i="1"/>
  <c r="AL1386" i="1"/>
  <c r="AM1386" i="1"/>
  <c r="AN1386" i="1"/>
  <c r="BA1386" i="1"/>
  <c r="BC1386" i="1"/>
  <c r="BQ1386" i="1"/>
  <c r="BO1386" i="1"/>
  <c r="I1387" i="1"/>
  <c r="H1387" i="1"/>
  <c r="W1387" i="1"/>
  <c r="X1387" i="1"/>
  <c r="Y1387" i="1"/>
  <c r="AM1387" i="1"/>
  <c r="AL1387" i="1"/>
  <c r="AN1387" i="1"/>
  <c r="BA1387" i="1"/>
  <c r="BC1387" i="1"/>
  <c r="BO1387" i="1"/>
  <c r="BQ1387" i="1"/>
  <c r="I1388" i="1"/>
  <c r="H1388" i="1"/>
  <c r="W1388" i="1"/>
  <c r="X1388" i="1"/>
  <c r="Y1388" i="1"/>
  <c r="AN1388" i="1"/>
  <c r="AM1388" i="1"/>
  <c r="AL1388" i="1"/>
  <c r="BA1388" i="1"/>
  <c r="BC1388" i="1"/>
  <c r="BQ1388" i="1"/>
  <c r="BO1388" i="1"/>
  <c r="H1389" i="1"/>
  <c r="I1389" i="1"/>
  <c r="W1389" i="1"/>
  <c r="X1389" i="1"/>
  <c r="Y1389" i="1"/>
  <c r="AL1389" i="1"/>
  <c r="AN1389" i="1"/>
  <c r="AM1389" i="1"/>
  <c r="BA1389" i="1"/>
  <c r="BC1389" i="1"/>
  <c r="BQ1389" i="1"/>
  <c r="BO1389" i="1"/>
  <c r="H1390" i="1"/>
  <c r="I1390" i="1"/>
  <c r="W1390" i="1"/>
  <c r="X1390" i="1"/>
  <c r="Y1390" i="1"/>
  <c r="AN1390" i="1"/>
  <c r="AL1390" i="1"/>
  <c r="AM1390" i="1"/>
  <c r="BA1390" i="1"/>
  <c r="BC1390" i="1"/>
  <c r="BO1390" i="1"/>
  <c r="BQ1390" i="1"/>
  <c r="I1391" i="1"/>
  <c r="H1391" i="1"/>
  <c r="W1391" i="1"/>
  <c r="Y1391" i="1"/>
  <c r="X1391" i="1"/>
  <c r="AN1391" i="1"/>
  <c r="AM1391" i="1"/>
  <c r="AL1391" i="1"/>
  <c r="BA1391" i="1"/>
  <c r="BC1391" i="1"/>
  <c r="BO1391" i="1"/>
  <c r="BQ1391" i="1"/>
  <c r="H1392" i="1"/>
  <c r="I1392" i="1"/>
  <c r="W1392" i="1"/>
  <c r="X1392" i="1"/>
  <c r="Y1392" i="1"/>
  <c r="AM1392" i="1"/>
  <c r="AN1392" i="1"/>
  <c r="AL1392" i="1"/>
  <c r="BA1392" i="1"/>
  <c r="BC1392" i="1"/>
  <c r="BQ1392" i="1"/>
  <c r="BO1392" i="1"/>
  <c r="I1393" i="1"/>
  <c r="H1393" i="1"/>
  <c r="Y1393" i="1"/>
  <c r="X1393" i="1"/>
  <c r="W1393" i="1"/>
  <c r="AN1393" i="1"/>
  <c r="AM1393" i="1"/>
  <c r="AL1393" i="1"/>
  <c r="BC1393" i="1"/>
  <c r="BA1393" i="1"/>
  <c r="BQ1393" i="1"/>
  <c r="BO1393" i="1"/>
  <c r="H1394" i="1"/>
  <c r="I1394" i="1"/>
  <c r="Y1394" i="1"/>
  <c r="X1394" i="1"/>
  <c r="W1394" i="1"/>
  <c r="AL1394" i="1"/>
  <c r="AN1394" i="1"/>
  <c r="AM1394" i="1"/>
  <c r="BC1394" i="1"/>
  <c r="BA1394" i="1"/>
  <c r="BQ1394" i="1"/>
  <c r="BO1394" i="1"/>
  <c r="I1395" i="1"/>
  <c r="H1395" i="1"/>
  <c r="W1395" i="1"/>
  <c r="X1395" i="1"/>
  <c r="Y1395" i="1"/>
  <c r="AL1395" i="1"/>
  <c r="AM1395" i="1"/>
  <c r="AN1395" i="1"/>
  <c r="BA1395" i="1"/>
  <c r="BC1395" i="1"/>
  <c r="BQ1395" i="1"/>
  <c r="BO1395" i="1"/>
  <c r="I1396" i="1"/>
  <c r="H1396" i="1"/>
  <c r="W1396" i="1"/>
  <c r="X1396" i="1"/>
  <c r="Y1396" i="1"/>
  <c r="AN1396" i="1"/>
  <c r="AL1396" i="1"/>
  <c r="AM1396" i="1"/>
  <c r="BA1396" i="1"/>
  <c r="BC1396" i="1"/>
  <c r="BO1396" i="1"/>
  <c r="BQ1396" i="1"/>
  <c r="I1397" i="1"/>
  <c r="H1397" i="1"/>
  <c r="W1397" i="1"/>
  <c r="X1397" i="1"/>
  <c r="Y1397" i="1"/>
  <c r="AL1397" i="1"/>
  <c r="AN1397" i="1"/>
  <c r="AM1397" i="1"/>
  <c r="BA1397" i="1"/>
  <c r="BC1397" i="1"/>
  <c r="BQ1397" i="1"/>
  <c r="BO1397" i="1"/>
  <c r="I1398" i="1"/>
  <c r="H1398" i="1"/>
  <c r="X1398" i="1"/>
  <c r="W1398" i="1"/>
  <c r="Y1398" i="1"/>
  <c r="AM1398" i="1"/>
  <c r="AL1398" i="1"/>
  <c r="AN1398" i="1"/>
  <c r="BA1398" i="1"/>
  <c r="BC1398" i="1"/>
  <c r="BO1398" i="1"/>
  <c r="BQ1398" i="1"/>
  <c r="I1399" i="1"/>
  <c r="H1399" i="1"/>
  <c r="Y1399" i="1"/>
  <c r="X1399" i="1"/>
  <c r="W1399" i="1"/>
  <c r="AL1399" i="1"/>
  <c r="AM1399" i="1"/>
  <c r="AN1399" i="1"/>
  <c r="BC1399" i="1"/>
  <c r="BA1399" i="1"/>
  <c r="BQ1399" i="1"/>
  <c r="BO1399" i="1"/>
  <c r="I1400" i="1"/>
  <c r="H1400" i="1"/>
  <c r="W1400" i="1"/>
  <c r="X1400" i="1"/>
  <c r="Y1400" i="1"/>
  <c r="AM1400" i="1"/>
  <c r="AN1400" i="1"/>
  <c r="AL1400" i="1"/>
  <c r="BC1400" i="1"/>
  <c r="BA1400" i="1"/>
  <c r="BQ1400" i="1"/>
  <c r="BO1400" i="1"/>
  <c r="H1401" i="1"/>
  <c r="I1401" i="1"/>
  <c r="W1401" i="1"/>
  <c r="Y1401" i="1"/>
  <c r="X1401" i="1"/>
  <c r="AL1401" i="1"/>
  <c r="AM1401" i="1"/>
  <c r="AN1401" i="1"/>
  <c r="BC1401" i="1"/>
  <c r="BA1401" i="1"/>
  <c r="BO1401" i="1"/>
  <c r="BQ1401" i="1"/>
  <c r="I1402" i="1"/>
  <c r="H1402" i="1"/>
  <c r="W1402" i="1"/>
  <c r="X1402" i="1"/>
  <c r="Y1402" i="1"/>
  <c r="AL1402" i="1"/>
  <c r="AM1402" i="1"/>
  <c r="AN1402" i="1"/>
  <c r="BC1402" i="1"/>
  <c r="BA1402" i="1"/>
  <c r="BO1402" i="1"/>
  <c r="BQ1402" i="1"/>
  <c r="H1403" i="1"/>
  <c r="I1403" i="1"/>
  <c r="X1403" i="1"/>
  <c r="W1403" i="1"/>
  <c r="Y1403" i="1"/>
  <c r="AM1403" i="1"/>
  <c r="AL1403" i="1"/>
  <c r="AN1403" i="1"/>
  <c r="BC1403" i="1"/>
  <c r="BA1403" i="1"/>
  <c r="BQ1403" i="1"/>
  <c r="BO1403" i="1"/>
  <c r="I1404" i="1"/>
  <c r="H1404" i="1"/>
  <c r="W1404" i="1"/>
  <c r="X1404" i="1"/>
  <c r="Y1404" i="1"/>
  <c r="AM1404" i="1"/>
  <c r="AN1404" i="1"/>
  <c r="AL1404" i="1"/>
  <c r="BA1404" i="1"/>
  <c r="BC1404" i="1"/>
  <c r="BQ1404" i="1"/>
  <c r="BO1404" i="1"/>
  <c r="H1405" i="1"/>
  <c r="I1405" i="1"/>
  <c r="W1405" i="1"/>
  <c r="Y1405" i="1"/>
  <c r="X1405" i="1"/>
  <c r="AL1405" i="1"/>
  <c r="AN1405" i="1"/>
  <c r="AM1405" i="1"/>
  <c r="BC1405" i="1"/>
  <c r="BA1405" i="1"/>
  <c r="BQ1405" i="1"/>
  <c r="BO1405" i="1"/>
  <c r="H1406" i="1"/>
  <c r="I1406" i="1"/>
  <c r="Y1406" i="1"/>
  <c r="W1406" i="1"/>
  <c r="X1406" i="1"/>
  <c r="AM1406" i="1"/>
  <c r="AN1406" i="1"/>
  <c r="AL1406" i="1"/>
  <c r="BC1406" i="1"/>
  <c r="BA1406" i="1"/>
  <c r="BQ1406" i="1"/>
  <c r="BO1406" i="1"/>
  <c r="I1407" i="1"/>
  <c r="H1407" i="1"/>
  <c r="X1407" i="1"/>
  <c r="W1407" i="1"/>
  <c r="Y1407" i="1"/>
  <c r="AM1407" i="1"/>
  <c r="AL1407" i="1"/>
  <c r="AN1407" i="1"/>
  <c r="BC1407" i="1"/>
  <c r="BA1407" i="1"/>
  <c r="BO1407" i="1"/>
  <c r="BQ1407" i="1"/>
  <c r="H1408" i="1"/>
  <c r="I1408" i="1"/>
  <c r="Y1408" i="1"/>
  <c r="W1408" i="1"/>
  <c r="X1408" i="1"/>
  <c r="AL1408" i="1"/>
  <c r="AM1408" i="1"/>
  <c r="AN1408" i="1"/>
  <c r="BC1408" i="1"/>
  <c r="BA1408" i="1"/>
  <c r="BQ1408" i="1"/>
  <c r="BO1408" i="1"/>
  <c r="H1409" i="1"/>
  <c r="I1409" i="1"/>
  <c r="W1409" i="1"/>
  <c r="X1409" i="1"/>
  <c r="Y1409" i="1"/>
  <c r="AL1409" i="1"/>
  <c r="AN1409" i="1"/>
  <c r="AM1409" i="1"/>
  <c r="BA1409" i="1"/>
  <c r="BC1409" i="1"/>
  <c r="BQ1409" i="1"/>
  <c r="BO1409" i="1"/>
  <c r="H1410" i="1"/>
  <c r="I1410" i="1"/>
  <c r="Y1410" i="1"/>
  <c r="X1410" i="1"/>
  <c r="W1410" i="1"/>
  <c r="AM1410" i="1"/>
  <c r="AN1410" i="1"/>
  <c r="AL1410" i="1"/>
  <c r="BC1410" i="1"/>
  <c r="BA1410" i="1"/>
  <c r="BQ1410" i="1"/>
  <c r="BO1410" i="1"/>
  <c r="H1411" i="1"/>
  <c r="I1411" i="1"/>
  <c r="W1411" i="1"/>
  <c r="Y1411" i="1"/>
  <c r="X1411" i="1"/>
  <c r="AM1411" i="1"/>
  <c r="AN1411" i="1"/>
  <c r="AL1411" i="1"/>
  <c r="BC1411" i="1"/>
  <c r="BA1411" i="1"/>
  <c r="BQ1411" i="1"/>
  <c r="BO1411" i="1"/>
  <c r="I1412" i="1"/>
  <c r="H1412" i="1"/>
  <c r="Y1412" i="1"/>
  <c r="W1412" i="1"/>
  <c r="X1412" i="1"/>
  <c r="AN1412" i="1"/>
  <c r="AL1412" i="1"/>
  <c r="AM1412" i="1"/>
  <c r="BA1412" i="1"/>
  <c r="BC1412" i="1"/>
  <c r="BO1412" i="1"/>
  <c r="BQ1412" i="1"/>
  <c r="I1413" i="1"/>
  <c r="H1413" i="1"/>
  <c r="X1413" i="1"/>
  <c r="Y1413" i="1"/>
  <c r="W1413" i="1"/>
  <c r="AN1413" i="1"/>
  <c r="AM1413" i="1"/>
  <c r="AL1413" i="1"/>
  <c r="BA1413" i="1"/>
  <c r="BC1413" i="1"/>
  <c r="BQ1413" i="1"/>
  <c r="BO1413" i="1"/>
  <c r="I1414" i="1"/>
  <c r="H1414" i="1"/>
  <c r="X1414" i="1"/>
  <c r="W1414" i="1"/>
  <c r="Y1414" i="1"/>
  <c r="AM1414" i="1"/>
  <c r="AL1414" i="1"/>
  <c r="AN1414" i="1"/>
  <c r="BC1414" i="1"/>
  <c r="BA1414" i="1"/>
  <c r="BO1414" i="1"/>
  <c r="BQ1414" i="1"/>
  <c r="H1415" i="1"/>
  <c r="I1415" i="1"/>
  <c r="X1415" i="1"/>
  <c r="Y1415" i="1"/>
  <c r="W1415" i="1"/>
  <c r="AL1415" i="1"/>
  <c r="AM1415" i="1"/>
  <c r="AN1415" i="1"/>
  <c r="BA1415" i="1"/>
  <c r="BC1415" i="1"/>
  <c r="BO1415" i="1"/>
  <c r="BQ1415" i="1"/>
  <c r="I1416" i="1"/>
  <c r="H1416" i="1"/>
  <c r="X1416" i="1"/>
  <c r="Y1416" i="1"/>
  <c r="W1416" i="1"/>
  <c r="AM1416" i="1"/>
  <c r="AN1416" i="1"/>
  <c r="AL1416" i="1"/>
  <c r="BC1416" i="1"/>
  <c r="BA1416" i="1"/>
  <c r="BO1416" i="1"/>
  <c r="BQ1416" i="1"/>
  <c r="H1417" i="1"/>
  <c r="I1417" i="1"/>
  <c r="X1417" i="1"/>
  <c r="Y1417" i="1"/>
  <c r="W1417" i="1"/>
  <c r="AL1417" i="1"/>
  <c r="AN1417" i="1"/>
  <c r="AM1417" i="1"/>
  <c r="BC1417" i="1"/>
  <c r="BA1417" i="1"/>
  <c r="BQ1417" i="1"/>
  <c r="BO1417" i="1"/>
  <c r="I1418" i="1"/>
  <c r="H1418" i="1"/>
  <c r="X1418" i="1"/>
  <c r="W1418" i="1"/>
  <c r="Y1418" i="1"/>
  <c r="AM1418" i="1"/>
  <c r="AN1418" i="1"/>
  <c r="AL1418" i="1"/>
  <c r="BC1418" i="1"/>
  <c r="BA1418" i="1"/>
  <c r="BO1418" i="1"/>
  <c r="BQ1418" i="1"/>
  <c r="H1419" i="1"/>
  <c r="I1419" i="1"/>
  <c r="X1419" i="1"/>
  <c r="Y1419" i="1"/>
  <c r="W1419" i="1"/>
  <c r="AN1419" i="1"/>
  <c r="AM1419" i="1"/>
  <c r="AL1419" i="1"/>
  <c r="BA1419" i="1"/>
  <c r="BC1419" i="1"/>
  <c r="BO1419" i="1"/>
  <c r="BQ1419" i="1"/>
  <c r="I1420" i="1"/>
  <c r="H1420" i="1"/>
  <c r="X1420" i="1"/>
  <c r="Y1420" i="1"/>
  <c r="W1420" i="1"/>
  <c r="AM1420" i="1"/>
  <c r="AL1420" i="1"/>
  <c r="AN1420" i="1"/>
  <c r="BA1420" i="1"/>
  <c r="BC1420" i="1"/>
  <c r="BO1420" i="1"/>
  <c r="BQ1420" i="1"/>
  <c r="H1421" i="1"/>
  <c r="I1421" i="1"/>
  <c r="W1421" i="1"/>
  <c r="X1421" i="1"/>
  <c r="Y1421" i="1"/>
  <c r="AN1421" i="1"/>
  <c r="AM1421" i="1"/>
  <c r="AL1421" i="1"/>
  <c r="BA1421" i="1"/>
  <c r="BC1421" i="1"/>
  <c r="BQ1421" i="1"/>
  <c r="BO1421" i="1"/>
  <c r="H1422" i="1"/>
  <c r="I1422" i="1"/>
  <c r="X1422" i="1"/>
  <c r="W1422" i="1"/>
  <c r="Y1422" i="1"/>
  <c r="AN1422" i="1"/>
  <c r="AL1422" i="1"/>
  <c r="AM1422" i="1"/>
  <c r="BA1422" i="1"/>
  <c r="BC1422" i="1"/>
  <c r="BQ1422" i="1"/>
  <c r="BO1422" i="1"/>
  <c r="I1423" i="1"/>
  <c r="H1423" i="1"/>
  <c r="X1423" i="1"/>
  <c r="Y1423" i="1"/>
  <c r="W1423" i="1"/>
  <c r="AL1423" i="1"/>
  <c r="AN1423" i="1"/>
  <c r="AM1423" i="1"/>
  <c r="BC1423" i="1"/>
  <c r="BA1423" i="1"/>
  <c r="BQ1423" i="1"/>
  <c r="BO1423" i="1"/>
  <c r="H1424" i="1"/>
  <c r="I1424" i="1"/>
  <c r="X1424" i="1"/>
  <c r="Y1424" i="1"/>
  <c r="W1424" i="1"/>
  <c r="AN1424" i="1"/>
  <c r="AM1424" i="1"/>
  <c r="AL1424" i="1"/>
  <c r="BC1424" i="1"/>
  <c r="BA1424" i="1"/>
  <c r="BQ1424" i="1"/>
  <c r="BO1424" i="1"/>
  <c r="I1425" i="1"/>
  <c r="H1425" i="1"/>
  <c r="X1425" i="1"/>
  <c r="Y1425" i="1"/>
  <c r="W1425" i="1"/>
  <c r="AL1425" i="1"/>
  <c r="AM1425" i="1"/>
  <c r="AN1425" i="1"/>
  <c r="BA1425" i="1"/>
  <c r="BC1425" i="1"/>
  <c r="BO1425" i="1"/>
  <c r="BQ1425" i="1"/>
  <c r="H1426" i="1"/>
  <c r="I1426" i="1"/>
  <c r="X1426" i="1"/>
  <c r="Y1426" i="1"/>
  <c r="W1426" i="1"/>
  <c r="AL1426" i="1"/>
  <c r="AN1426" i="1"/>
  <c r="AM1426" i="1"/>
  <c r="BC1426" i="1"/>
  <c r="BA1426" i="1"/>
  <c r="BQ1426" i="1"/>
  <c r="BO1426" i="1"/>
  <c r="I1427" i="1"/>
  <c r="H1427" i="1"/>
  <c r="W1427" i="1"/>
  <c r="X1427" i="1"/>
  <c r="Y1427" i="1"/>
  <c r="AL1427" i="1"/>
  <c r="AN1427" i="1"/>
  <c r="AM1427" i="1"/>
  <c r="BC1427" i="1"/>
  <c r="BA1427" i="1"/>
  <c r="BO1427" i="1"/>
  <c r="BQ1427" i="1"/>
  <c r="H1428" i="1"/>
  <c r="I1428" i="1"/>
  <c r="W1428" i="1"/>
  <c r="Y1428" i="1"/>
  <c r="X1428" i="1"/>
  <c r="AM1428" i="1"/>
  <c r="AN1428" i="1"/>
  <c r="AL1428" i="1"/>
  <c r="BA1428" i="1"/>
  <c r="BC1428" i="1"/>
  <c r="BQ1428" i="1"/>
  <c r="BO1428" i="1"/>
  <c r="I1429" i="1"/>
  <c r="H1429" i="1"/>
  <c r="W1429" i="1"/>
  <c r="Y1429" i="1"/>
  <c r="X1429" i="1"/>
  <c r="AN1429" i="1"/>
  <c r="AM1429" i="1"/>
  <c r="AL1429" i="1"/>
  <c r="BC1429" i="1"/>
  <c r="BA1429" i="1"/>
  <c r="BO1429" i="1"/>
  <c r="BQ1429" i="1"/>
  <c r="I1430" i="1"/>
  <c r="H1430" i="1"/>
  <c r="X1430" i="1"/>
  <c r="W1430" i="1"/>
  <c r="Y1430" i="1"/>
  <c r="AM1430" i="1"/>
  <c r="AN1430" i="1"/>
  <c r="AL1430" i="1"/>
  <c r="BC1430" i="1"/>
  <c r="BA1430" i="1"/>
  <c r="BQ1430" i="1"/>
  <c r="BO1430" i="1"/>
  <c r="H1431" i="1"/>
  <c r="I1431" i="1"/>
  <c r="X1431" i="1"/>
  <c r="W1431" i="1"/>
  <c r="Y1431" i="1"/>
  <c r="AM1431" i="1"/>
  <c r="AL1431" i="1"/>
  <c r="AN1431" i="1"/>
  <c r="BC1431" i="1"/>
  <c r="BA1431" i="1"/>
  <c r="BO1431" i="1"/>
  <c r="BQ1431" i="1"/>
  <c r="H1432" i="1"/>
  <c r="I1432" i="1"/>
  <c r="W1432" i="1"/>
  <c r="X1432" i="1"/>
  <c r="Y1432" i="1"/>
  <c r="AL1432" i="1"/>
  <c r="AN1432" i="1"/>
  <c r="AM1432" i="1"/>
  <c r="BC1432" i="1"/>
  <c r="BA1432" i="1"/>
  <c r="BQ1432" i="1"/>
  <c r="BO1432" i="1"/>
  <c r="H1433" i="1"/>
  <c r="I1433" i="1"/>
  <c r="Y1433" i="1"/>
  <c r="W1433" i="1"/>
  <c r="X1433" i="1"/>
  <c r="AL1433" i="1"/>
  <c r="AM1433" i="1"/>
  <c r="AN1433" i="1"/>
  <c r="BC1433" i="1"/>
  <c r="BA1433" i="1"/>
  <c r="BQ1433" i="1"/>
  <c r="BO1433" i="1"/>
  <c r="I1434" i="1"/>
  <c r="H1434" i="1"/>
  <c r="X1434" i="1"/>
  <c r="Y1434" i="1"/>
  <c r="W1434" i="1"/>
  <c r="AN1434" i="1"/>
  <c r="AL1434" i="1"/>
  <c r="AM1434" i="1"/>
  <c r="BA1434" i="1"/>
  <c r="BC1434" i="1"/>
  <c r="BO1434" i="1"/>
  <c r="BQ1434" i="1"/>
  <c r="I1435" i="1"/>
  <c r="H1435" i="1"/>
  <c r="X1435" i="1"/>
  <c r="W1435" i="1"/>
  <c r="Y1435" i="1"/>
  <c r="AL1435" i="1"/>
  <c r="AN1435" i="1"/>
  <c r="AM1435" i="1"/>
  <c r="BC1435" i="1"/>
  <c r="BA1435" i="1"/>
  <c r="BQ1435" i="1"/>
  <c r="BO1435" i="1"/>
  <c r="H1436" i="1"/>
  <c r="I1436" i="1"/>
  <c r="Y1436" i="1"/>
  <c r="W1436" i="1"/>
  <c r="X1436" i="1"/>
  <c r="AL1436" i="1"/>
  <c r="AN1436" i="1"/>
  <c r="AM1436" i="1"/>
  <c r="BA1436" i="1"/>
  <c r="BC1436" i="1"/>
  <c r="BO1436" i="1"/>
  <c r="BQ1436" i="1"/>
  <c r="I1437" i="1"/>
  <c r="H1437" i="1"/>
  <c r="W1437" i="1"/>
  <c r="Y1437" i="1"/>
  <c r="X1437" i="1"/>
  <c r="AM1437" i="1"/>
  <c r="AN1437" i="1"/>
  <c r="AL1437" i="1"/>
  <c r="BC1437" i="1"/>
  <c r="BA1437" i="1"/>
  <c r="BQ1437" i="1"/>
  <c r="BO1437" i="1"/>
  <c r="I1438" i="1"/>
  <c r="H1438" i="1"/>
  <c r="W1438" i="1"/>
  <c r="Y1438" i="1"/>
  <c r="X1438" i="1"/>
  <c r="AM1438" i="1"/>
  <c r="AN1438" i="1"/>
  <c r="AL1438" i="1"/>
  <c r="BA1438" i="1"/>
  <c r="BC1438" i="1"/>
  <c r="BO1438" i="1"/>
  <c r="BQ1438" i="1"/>
  <c r="H1439" i="1"/>
  <c r="I1439" i="1"/>
  <c r="Y1439" i="1"/>
  <c r="X1439" i="1"/>
  <c r="W1439" i="1"/>
  <c r="AL1439" i="1"/>
  <c r="AN1439" i="1"/>
  <c r="AM1439" i="1"/>
  <c r="BC1439" i="1"/>
  <c r="BA1439" i="1"/>
  <c r="BO1439" i="1"/>
  <c r="BQ1439" i="1"/>
  <c r="I1440" i="1"/>
  <c r="H1440" i="1"/>
  <c r="X1440" i="1"/>
  <c r="W1440" i="1"/>
  <c r="Y1440" i="1"/>
  <c r="AM1440" i="1"/>
  <c r="AL1440" i="1"/>
  <c r="AN1440" i="1"/>
  <c r="BC1440" i="1"/>
  <c r="BA1440" i="1"/>
  <c r="BQ1440" i="1"/>
  <c r="BO1440" i="1"/>
  <c r="I1441" i="1"/>
  <c r="H1441" i="1"/>
  <c r="Y1441" i="1"/>
  <c r="X1441" i="1"/>
  <c r="W1441" i="1"/>
  <c r="AL1441" i="1"/>
  <c r="AM1441" i="1"/>
  <c r="AN1441" i="1"/>
  <c r="BA1441" i="1"/>
  <c r="BC1441" i="1"/>
  <c r="BO1441" i="1"/>
  <c r="BQ1441" i="1"/>
  <c r="H1442" i="1"/>
  <c r="I1442" i="1"/>
  <c r="X1442" i="1"/>
  <c r="W1442" i="1"/>
  <c r="Y1442" i="1"/>
  <c r="AN1442" i="1"/>
  <c r="AM1442" i="1"/>
  <c r="AL1442" i="1"/>
  <c r="BC1442" i="1"/>
  <c r="BA1442" i="1"/>
  <c r="BO1442" i="1"/>
  <c r="BQ1442" i="1"/>
  <c r="I1443" i="1"/>
  <c r="H1443" i="1"/>
  <c r="X1443" i="1"/>
  <c r="Y1443" i="1"/>
  <c r="W1443" i="1"/>
  <c r="AM1443" i="1"/>
  <c r="AL1443" i="1"/>
  <c r="AN1443" i="1"/>
  <c r="BC1443" i="1"/>
  <c r="BA1443" i="1"/>
  <c r="BQ1443" i="1"/>
  <c r="BO1443" i="1"/>
  <c r="I1444" i="1"/>
  <c r="H1444" i="1"/>
  <c r="Y1444" i="1"/>
  <c r="W1444" i="1"/>
  <c r="X1444" i="1"/>
  <c r="AN1444" i="1"/>
  <c r="AL1444" i="1"/>
  <c r="AM1444" i="1"/>
  <c r="BA1444" i="1"/>
  <c r="BC1444" i="1"/>
  <c r="BQ1444" i="1"/>
  <c r="BO1444" i="1"/>
  <c r="H1445" i="1"/>
  <c r="I1445" i="1"/>
  <c r="Y1445" i="1"/>
  <c r="X1445" i="1"/>
  <c r="W1445" i="1"/>
  <c r="AN1445" i="1"/>
  <c r="AL1445" i="1"/>
  <c r="AM1445" i="1"/>
  <c r="BC1445" i="1"/>
  <c r="BA1445" i="1"/>
  <c r="BQ1445" i="1"/>
  <c r="BO1445" i="1"/>
  <c r="I1446" i="1"/>
  <c r="H1446" i="1"/>
  <c r="X1446" i="1"/>
  <c r="Y1446" i="1"/>
  <c r="W1446" i="1"/>
  <c r="AL1446" i="1"/>
  <c r="AN1446" i="1"/>
  <c r="AM1446" i="1"/>
  <c r="BC1446" i="1"/>
  <c r="BA1446" i="1"/>
  <c r="BQ1446" i="1"/>
  <c r="BO1446" i="1"/>
  <c r="H1447" i="1"/>
  <c r="I1447" i="1"/>
  <c r="Y1447" i="1"/>
  <c r="W1447" i="1"/>
  <c r="X1447" i="1"/>
  <c r="AL1447" i="1"/>
  <c r="AM1447" i="1"/>
  <c r="AN1447" i="1"/>
  <c r="BC1447" i="1"/>
  <c r="BA1447" i="1"/>
  <c r="BO1447" i="1"/>
  <c r="BQ1447" i="1"/>
  <c r="I1448" i="1"/>
  <c r="H1448" i="1"/>
  <c r="W1448" i="1"/>
  <c r="Y1448" i="1"/>
  <c r="X1448" i="1"/>
  <c r="AN1448" i="1"/>
  <c r="AL1448" i="1"/>
  <c r="AM1448" i="1"/>
  <c r="BC1448" i="1"/>
  <c r="BA1448" i="1"/>
  <c r="BO1448" i="1"/>
  <c r="BQ1448" i="1"/>
  <c r="I1449" i="1"/>
  <c r="H1449" i="1"/>
  <c r="W1449" i="1"/>
  <c r="X1449" i="1"/>
  <c r="Y1449" i="1"/>
  <c r="AN1449" i="1"/>
  <c r="AM1449" i="1"/>
  <c r="AL1449" i="1"/>
  <c r="BC1449" i="1"/>
  <c r="BA1449" i="1"/>
  <c r="BQ1449" i="1"/>
  <c r="BO1449" i="1"/>
  <c r="I1450" i="1"/>
  <c r="H1450" i="1"/>
  <c r="X1450" i="1"/>
  <c r="Y1450" i="1"/>
  <c r="W1450" i="1"/>
  <c r="AL1450" i="1"/>
  <c r="AN1450" i="1"/>
  <c r="AM1450" i="1"/>
  <c r="BA1450" i="1"/>
  <c r="BC1450" i="1"/>
  <c r="BO1450" i="1"/>
  <c r="BQ1450" i="1"/>
  <c r="I1451" i="1"/>
  <c r="H1451" i="1"/>
  <c r="X1451" i="1"/>
  <c r="Y1451" i="1"/>
  <c r="W1451" i="1"/>
  <c r="AL1451" i="1"/>
  <c r="AM1451" i="1"/>
  <c r="AN1451" i="1"/>
  <c r="BA1451" i="1"/>
  <c r="BC1451" i="1"/>
  <c r="BO1451" i="1"/>
  <c r="BQ1451" i="1"/>
  <c r="H1452" i="1"/>
  <c r="I1452" i="1"/>
  <c r="X1452" i="1"/>
  <c r="W1452" i="1"/>
  <c r="Y1452" i="1"/>
  <c r="AM1452" i="1"/>
  <c r="AL1452" i="1"/>
  <c r="AN1452" i="1"/>
  <c r="BC1452" i="1"/>
  <c r="BA1452" i="1"/>
  <c r="BQ1452" i="1"/>
  <c r="BO1452" i="1"/>
  <c r="I1453" i="1"/>
  <c r="H1453" i="1"/>
  <c r="Y1453" i="1"/>
  <c r="W1453" i="1"/>
  <c r="X1453" i="1"/>
  <c r="AN1453" i="1"/>
  <c r="AL1453" i="1"/>
  <c r="AM1453" i="1"/>
  <c r="BC1453" i="1"/>
  <c r="BA1453" i="1"/>
  <c r="BQ1453" i="1"/>
  <c r="BO1453" i="1"/>
  <c r="H1454" i="1"/>
  <c r="I1454" i="1"/>
  <c r="W1454" i="1"/>
  <c r="X1454" i="1"/>
  <c r="Y1454" i="1"/>
  <c r="AM1454" i="1"/>
  <c r="AN1454" i="1"/>
  <c r="AL1454" i="1"/>
  <c r="BC1454" i="1"/>
  <c r="BA1454" i="1"/>
  <c r="BO1454" i="1"/>
  <c r="BQ1454" i="1"/>
  <c r="H1455" i="1"/>
  <c r="I1455" i="1"/>
  <c r="W1455" i="1"/>
  <c r="X1455" i="1"/>
  <c r="Y1455" i="1"/>
  <c r="AM1455" i="1"/>
  <c r="AL1455" i="1"/>
  <c r="AN1455" i="1"/>
  <c r="BC1455" i="1"/>
  <c r="BA1455" i="1"/>
  <c r="BO1455" i="1"/>
  <c r="BQ1455" i="1"/>
  <c r="H1456" i="1"/>
  <c r="I1456" i="1"/>
  <c r="Y1456" i="1"/>
  <c r="X1456" i="1"/>
  <c r="W1456" i="1"/>
  <c r="AM1456" i="1"/>
  <c r="AN1456" i="1"/>
  <c r="AL1456" i="1"/>
  <c r="BC1456" i="1"/>
  <c r="BA1456" i="1"/>
  <c r="BQ1456" i="1"/>
  <c r="BO1456" i="1"/>
  <c r="H1457" i="1"/>
  <c r="I1457" i="1"/>
  <c r="X1457" i="1"/>
  <c r="Y1457" i="1"/>
  <c r="W1457" i="1"/>
  <c r="AL1457" i="1"/>
  <c r="AN1457" i="1"/>
  <c r="AM1457" i="1"/>
  <c r="BC1457" i="1"/>
  <c r="BA1457" i="1"/>
  <c r="BQ1457" i="1"/>
  <c r="BO1457" i="1"/>
  <c r="I1458" i="1"/>
  <c r="H1458" i="1"/>
  <c r="Y1458" i="1"/>
  <c r="X1458" i="1"/>
  <c r="W1458" i="1"/>
  <c r="AM1458" i="1"/>
  <c r="AN1458" i="1"/>
  <c r="AL1458" i="1"/>
  <c r="BA1458" i="1"/>
  <c r="BC1458" i="1"/>
  <c r="BO1458" i="1"/>
  <c r="BQ1458" i="1"/>
  <c r="I1459" i="1"/>
  <c r="H1459" i="1"/>
  <c r="Y1459" i="1"/>
  <c r="W1459" i="1"/>
  <c r="X1459" i="1"/>
  <c r="AL1459" i="1"/>
  <c r="AM1459" i="1"/>
  <c r="AN1459" i="1"/>
  <c r="BC1459" i="1"/>
  <c r="BA1459" i="1"/>
  <c r="BO1459" i="1"/>
  <c r="BQ1459" i="1"/>
  <c r="I1460" i="1"/>
  <c r="H1460" i="1"/>
  <c r="X1460" i="1"/>
  <c r="W1460" i="1"/>
  <c r="Y1460" i="1"/>
  <c r="AL1460" i="1"/>
  <c r="AN1460" i="1"/>
  <c r="AM1460" i="1"/>
  <c r="BC1460" i="1"/>
  <c r="BA1460" i="1"/>
  <c r="BQ1460" i="1"/>
  <c r="BO1460" i="1"/>
  <c r="I1461" i="1"/>
  <c r="H1461" i="1"/>
  <c r="W1461" i="1"/>
  <c r="Y1461" i="1"/>
  <c r="X1461" i="1"/>
  <c r="AM1461" i="1"/>
  <c r="AN1461" i="1"/>
  <c r="AL1461" i="1"/>
  <c r="BA1461" i="1"/>
  <c r="BC1461" i="1"/>
  <c r="BO1461" i="1"/>
  <c r="BQ1461" i="1"/>
  <c r="H1462" i="1"/>
  <c r="I1462" i="1"/>
  <c r="W1462" i="1"/>
  <c r="X1462" i="1"/>
  <c r="Y1462" i="1"/>
  <c r="AL1462" i="1"/>
  <c r="AM1462" i="1"/>
  <c r="AN1462" i="1"/>
  <c r="BA1462" i="1"/>
  <c r="BC1462" i="1"/>
  <c r="BO1462" i="1"/>
  <c r="BQ1462" i="1"/>
  <c r="H1463" i="1"/>
  <c r="I1463" i="1"/>
  <c r="X1463" i="1"/>
  <c r="W1463" i="1"/>
  <c r="Y1463" i="1"/>
  <c r="AN1463" i="1"/>
  <c r="AM1463" i="1"/>
  <c r="AL1463" i="1"/>
  <c r="BC1463" i="1"/>
  <c r="BA1463" i="1"/>
  <c r="BO1463" i="1"/>
  <c r="BQ1463" i="1"/>
  <c r="I1464" i="1"/>
  <c r="H1464" i="1"/>
  <c r="X1464" i="1"/>
  <c r="W1464" i="1"/>
  <c r="Y1464" i="1"/>
  <c r="AM1464" i="1"/>
  <c r="AN1464" i="1"/>
  <c r="AL1464" i="1"/>
  <c r="CE1465" i="1"/>
  <c r="CC1465" i="1"/>
  <c r="CD1465" i="1"/>
  <c r="CE1466" i="1"/>
  <c r="CC1466" i="1"/>
  <c r="CD1466" i="1"/>
  <c r="CE1467" i="1"/>
  <c r="CD1467" i="1"/>
  <c r="CC1467" i="1"/>
  <c r="CD1468" i="1"/>
  <c r="CC1468" i="1"/>
  <c r="CE1468" i="1"/>
  <c r="CD1469" i="1"/>
  <c r="CC1469" i="1"/>
  <c r="CE1469" i="1"/>
  <c r="CE1470" i="1"/>
  <c r="CC1470" i="1"/>
  <c r="CD1470" i="1"/>
  <c r="CC1471" i="1"/>
  <c r="CE1471" i="1"/>
  <c r="CD1471" i="1"/>
  <c r="CC1472" i="1"/>
  <c r="CD1472" i="1"/>
  <c r="CE1472" i="1"/>
  <c r="CD1473" i="1"/>
  <c r="CC1473" i="1"/>
  <c r="CE1473" i="1"/>
  <c r="CE1474" i="1"/>
  <c r="CD1474" i="1"/>
  <c r="CC1474" i="1"/>
  <c r="CC1475" i="1"/>
  <c r="CE1475" i="1"/>
  <c r="CD1475" i="1"/>
  <c r="CE1476" i="1"/>
  <c r="CC1476" i="1"/>
  <c r="CD1476" i="1"/>
  <c r="CC1477" i="1"/>
  <c r="CE1477" i="1"/>
  <c r="CD1477" i="1"/>
  <c r="CC1478" i="1"/>
  <c r="CE1478" i="1"/>
  <c r="CD1478" i="1"/>
  <c r="CE1479" i="1"/>
  <c r="CD1479" i="1"/>
  <c r="CC1479" i="1"/>
  <c r="CE1480" i="1"/>
  <c r="CD1480" i="1"/>
  <c r="CC1480" i="1"/>
  <c r="CE1481" i="1"/>
  <c r="CD1481" i="1"/>
  <c r="CC1481" i="1"/>
  <c r="CE1482" i="1"/>
  <c r="CC1482" i="1"/>
  <c r="CD1482" i="1"/>
  <c r="CD1483" i="1"/>
  <c r="CE1483" i="1"/>
  <c r="CC1483" i="1"/>
  <c r="CD1484" i="1"/>
  <c r="CC1484" i="1"/>
  <c r="CE1484" i="1"/>
  <c r="CD1485" i="1"/>
  <c r="CC1485" i="1"/>
  <c r="CE1485" i="1"/>
  <c r="CD1486" i="1"/>
  <c r="CE1486" i="1"/>
  <c r="CC1486" i="1"/>
  <c r="CE1487" i="1"/>
  <c r="CD1487" i="1"/>
  <c r="CC1487" i="1"/>
  <c r="CD1488" i="1"/>
  <c r="CE1488" i="1"/>
  <c r="CC1488" i="1"/>
  <c r="CD1489" i="1"/>
  <c r="CC1489" i="1"/>
  <c r="CE1489" i="1"/>
  <c r="CD1490" i="1"/>
  <c r="CE1490" i="1"/>
  <c r="CC1490" i="1"/>
  <c r="CC1491" i="1"/>
  <c r="CD1491" i="1"/>
  <c r="CE1491" i="1"/>
  <c r="CC1492" i="1"/>
  <c r="CD1492" i="1"/>
  <c r="CE1492" i="1"/>
  <c r="CD1493" i="1"/>
  <c r="CE1493" i="1"/>
  <c r="CC1493" i="1"/>
  <c r="CD1494" i="1"/>
  <c r="CC1494" i="1"/>
  <c r="CE1494" i="1"/>
  <c r="CE1495" i="1"/>
  <c r="CD1495" i="1"/>
  <c r="CC1495" i="1"/>
  <c r="CD1496" i="1"/>
  <c r="CE1496" i="1"/>
  <c r="CC1496" i="1"/>
  <c r="CE1497" i="1"/>
  <c r="CC1497" i="1"/>
  <c r="CD1497" i="1"/>
  <c r="CD1498" i="1"/>
  <c r="CC1498" i="1"/>
  <c r="CE1498" i="1"/>
  <c r="CC1499" i="1"/>
  <c r="CE1499" i="1"/>
  <c r="CD1499" i="1"/>
  <c r="CE1500" i="1"/>
  <c r="CD1500" i="1"/>
  <c r="CC1500" i="1"/>
  <c r="CC1501" i="1"/>
  <c r="CD1501" i="1"/>
  <c r="CE1501" i="1"/>
  <c r="CE1502" i="1"/>
  <c r="CD1502" i="1"/>
  <c r="CC1502" i="1"/>
  <c r="CD1503" i="1"/>
  <c r="CE1503" i="1"/>
  <c r="CC1503" i="1"/>
  <c r="CD1504" i="1"/>
  <c r="CC1504" i="1"/>
  <c r="CE1504" i="1"/>
  <c r="CE1505" i="1"/>
  <c r="CC1505" i="1"/>
  <c r="CD1505" i="1"/>
  <c r="CC1506" i="1"/>
  <c r="CE1506" i="1"/>
  <c r="CD1506" i="1"/>
  <c r="CC1507" i="1"/>
  <c r="CE1507" i="1"/>
  <c r="CD1507" i="1"/>
  <c r="CD1508" i="1"/>
  <c r="CC1508" i="1"/>
  <c r="CE1508" i="1"/>
  <c r="CE1509" i="1"/>
  <c r="CD1509" i="1"/>
  <c r="CC1509" i="1"/>
  <c r="CE1510" i="1"/>
  <c r="CC1510" i="1"/>
  <c r="CD1510" i="1"/>
  <c r="CE1511" i="1"/>
  <c r="CC1511" i="1"/>
  <c r="CD1511" i="1"/>
  <c r="CC1512" i="1"/>
  <c r="CD1512" i="1"/>
  <c r="CE1512" i="1"/>
  <c r="CE1513" i="1"/>
  <c r="CD1513" i="1"/>
  <c r="CC1513" i="1"/>
  <c r="CD1514" i="1"/>
  <c r="CC1514" i="1"/>
  <c r="CE1514" i="1"/>
  <c r="CC1515" i="1"/>
  <c r="CD1515" i="1"/>
  <c r="CE1515" i="1"/>
  <c r="CE1516" i="1"/>
  <c r="CD1516" i="1"/>
  <c r="CC1516" i="1"/>
  <c r="CE1517" i="1"/>
  <c r="CD1517" i="1"/>
  <c r="CC1517" i="1"/>
  <c r="CD1518" i="1"/>
  <c r="CE1518" i="1"/>
  <c r="CC1518" i="1"/>
  <c r="CC1519" i="1"/>
  <c r="CD1519" i="1"/>
  <c r="CE1519" i="1"/>
  <c r="CC1520" i="1"/>
  <c r="CE1520" i="1"/>
  <c r="CD1520" i="1"/>
  <c r="CE1521" i="1"/>
  <c r="CD1521" i="1"/>
  <c r="CC1521" i="1"/>
  <c r="CC1522" i="1"/>
  <c r="CD1522" i="1"/>
  <c r="CE1522" i="1"/>
  <c r="CC1523" i="1"/>
  <c r="CE1523" i="1"/>
  <c r="CD1523" i="1"/>
  <c r="CC1524" i="1"/>
  <c r="CE1524" i="1"/>
  <c r="CD1524" i="1"/>
  <c r="CC1525" i="1"/>
  <c r="CD1525" i="1"/>
  <c r="CE1525" i="1"/>
  <c r="CC1526" i="1"/>
  <c r="CD1526" i="1"/>
  <c r="CE1526" i="1"/>
  <c r="CE1527" i="1"/>
  <c r="CC1527" i="1"/>
  <c r="CD1527" i="1"/>
  <c r="CE1528" i="1"/>
  <c r="CD1528" i="1"/>
  <c r="CC1528" i="1"/>
  <c r="CD1529" i="1"/>
  <c r="CE1529" i="1"/>
  <c r="CC1529" i="1"/>
  <c r="CE1530" i="1"/>
  <c r="CC1530" i="1"/>
  <c r="CD1530" i="1"/>
  <c r="CD1531" i="1"/>
  <c r="CC1531" i="1"/>
  <c r="CE1531" i="1"/>
  <c r="CE1532" i="1"/>
  <c r="CC1532" i="1"/>
  <c r="CD1532" i="1"/>
  <c r="CE1533" i="1"/>
  <c r="CD1533" i="1"/>
  <c r="CC1533" i="1"/>
  <c r="CE1534" i="1"/>
  <c r="CC1534" i="1"/>
  <c r="CD1534" i="1"/>
  <c r="CC1535" i="1"/>
  <c r="CE1535" i="1"/>
  <c r="CD1535" i="1"/>
  <c r="CE1536" i="1"/>
  <c r="CD1536" i="1"/>
  <c r="CC1536" i="1"/>
  <c r="CC1537" i="1"/>
  <c r="CE1537" i="1"/>
  <c r="CD1537" i="1"/>
  <c r="CD1538" i="1"/>
  <c r="CE1538" i="1"/>
  <c r="CC1538" i="1"/>
  <c r="CD1539" i="1"/>
  <c r="CC1539" i="1"/>
  <c r="CE1539" i="1"/>
  <c r="CD1540" i="1"/>
  <c r="CC1540" i="1"/>
  <c r="CE1540" i="1"/>
  <c r="CD1541" i="1"/>
  <c r="CE1541" i="1"/>
  <c r="CC1541" i="1"/>
  <c r="CC1542" i="1"/>
  <c r="CD1542" i="1"/>
  <c r="CE1542" i="1"/>
  <c r="CE1543" i="1"/>
  <c r="CD1543" i="1"/>
  <c r="CC1543" i="1"/>
  <c r="CC1544" i="1"/>
  <c r="CE1544" i="1"/>
  <c r="CD1544" i="1"/>
  <c r="CE1545" i="1"/>
  <c r="CD1545" i="1"/>
  <c r="CC1545" i="1"/>
  <c r="CD1546" i="1"/>
  <c r="CE1546" i="1"/>
  <c r="CC1546" i="1"/>
  <c r="CD1547" i="1"/>
  <c r="CC1547" i="1"/>
  <c r="CE1547" i="1"/>
  <c r="CC1548" i="1"/>
  <c r="CD1548" i="1"/>
  <c r="CE1548" i="1"/>
  <c r="CD1549" i="1"/>
  <c r="CE1549" i="1"/>
  <c r="CC1549" i="1"/>
  <c r="CD1550" i="1"/>
  <c r="CC1550" i="1"/>
  <c r="CE1550" i="1"/>
  <c r="CC1551" i="1"/>
  <c r="CD1551" i="1"/>
  <c r="CE1551" i="1"/>
  <c r="CC1552" i="1"/>
  <c r="CE1552" i="1"/>
  <c r="CD1552" i="1"/>
  <c r="CD1553" i="1"/>
  <c r="CC1553" i="1"/>
  <c r="CE1553" i="1"/>
  <c r="CC1554" i="1"/>
  <c r="CD1554" i="1"/>
  <c r="CE1554" i="1"/>
  <c r="CE1555" i="1"/>
  <c r="CD1555" i="1"/>
  <c r="CC1555" i="1"/>
  <c r="CE1556" i="1"/>
  <c r="CD1556" i="1"/>
  <c r="CC1556" i="1"/>
  <c r="CC1557" i="1"/>
  <c r="CE1557" i="1"/>
  <c r="CD1557" i="1"/>
  <c r="CC1558" i="1"/>
  <c r="CD1558" i="1"/>
  <c r="CE1558" i="1"/>
  <c r="CE1559" i="1"/>
  <c r="CC1559" i="1"/>
  <c r="CD1559" i="1"/>
  <c r="CE1560" i="1"/>
  <c r="CD1560" i="1"/>
  <c r="CC1560" i="1"/>
  <c r="CC1561" i="1"/>
  <c r="CE1561" i="1"/>
  <c r="CD1561" i="1"/>
  <c r="CE1562" i="1"/>
  <c r="CC1562" i="1"/>
  <c r="CD1562" i="1"/>
  <c r="CD1563" i="1"/>
  <c r="CC1563" i="1"/>
  <c r="CE1563" i="1"/>
  <c r="CE1564" i="1"/>
  <c r="CC1564" i="1"/>
  <c r="CD1564" i="1"/>
  <c r="CD1565" i="1"/>
  <c r="CE1565" i="1"/>
  <c r="CC1565" i="1"/>
  <c r="CE1566" i="1"/>
  <c r="CD1566" i="1"/>
  <c r="CC1566" i="1"/>
  <c r="CD1567" i="1"/>
  <c r="CE1567" i="1"/>
  <c r="CC1567" i="1"/>
  <c r="CE1568" i="1"/>
  <c r="CD1568" i="1"/>
  <c r="CC1568" i="1"/>
  <c r="CE1569" i="1"/>
  <c r="CC1569" i="1"/>
  <c r="CD1569" i="1"/>
  <c r="CD1570" i="1"/>
  <c r="CE1570" i="1"/>
  <c r="CC1570" i="1"/>
  <c r="CE1571" i="1"/>
  <c r="CD1571" i="1"/>
  <c r="CC1571" i="1"/>
  <c r="CC1572" i="1"/>
  <c r="CD1572" i="1"/>
  <c r="CE1572" i="1"/>
  <c r="CE1573" i="1"/>
  <c r="CC1573" i="1"/>
  <c r="CD1573" i="1"/>
  <c r="CE1574" i="1"/>
  <c r="CD1574" i="1"/>
  <c r="CC1574" i="1"/>
  <c r="CD1575" i="1"/>
  <c r="CE1575" i="1"/>
  <c r="CC1575" i="1"/>
  <c r="CE1576" i="1"/>
  <c r="CD1576" i="1"/>
  <c r="CC1576" i="1"/>
  <c r="CD1577" i="1"/>
  <c r="CC1577" i="1"/>
  <c r="CE1577" i="1"/>
  <c r="CD1578" i="1"/>
  <c r="CE1578" i="1"/>
  <c r="CC1578" i="1"/>
  <c r="CC1579" i="1"/>
  <c r="CD1579" i="1"/>
  <c r="CE1579" i="1"/>
  <c r="CE1580" i="1"/>
  <c r="CD1580" i="1"/>
  <c r="CC1580" i="1"/>
  <c r="CD1581" i="1"/>
  <c r="CE1581" i="1"/>
  <c r="CC1581" i="1"/>
  <c r="CC1582" i="1"/>
  <c r="CD1582" i="1"/>
  <c r="CE1582" i="1"/>
  <c r="CC1583" i="1"/>
  <c r="CD1583" i="1"/>
  <c r="CE1583" i="1"/>
  <c r="CD1584" i="1"/>
  <c r="CC1584" i="1"/>
  <c r="CE1584" i="1"/>
  <c r="CD1585" i="1"/>
  <c r="CE1585" i="1"/>
  <c r="CC1585" i="1"/>
  <c r="CD1586" i="1"/>
  <c r="CE1586" i="1"/>
  <c r="CC1586" i="1"/>
  <c r="CD1587" i="1"/>
  <c r="CC1587" i="1"/>
  <c r="CE1587" i="1"/>
  <c r="CD1588" i="1"/>
  <c r="CC1588" i="1"/>
  <c r="CE1588" i="1"/>
  <c r="CC1589" i="1"/>
  <c r="CD1589" i="1"/>
  <c r="CE1589" i="1"/>
  <c r="CD1590" i="1"/>
  <c r="CE1590" i="1"/>
  <c r="CC1590" i="1"/>
  <c r="CD1591" i="1"/>
  <c r="CE1591" i="1"/>
  <c r="CC1591" i="1"/>
  <c r="CD1592" i="1"/>
  <c r="CC1592" i="1"/>
  <c r="CE1592" i="1"/>
  <c r="CE1593" i="1"/>
  <c r="CD1593" i="1"/>
  <c r="CC1593" i="1"/>
  <c r="CE1594" i="1"/>
  <c r="CC1594" i="1"/>
  <c r="CD1594" i="1"/>
  <c r="CD1595" i="1"/>
  <c r="CE1595" i="1"/>
  <c r="CC1595" i="1"/>
  <c r="CD1596" i="1"/>
  <c r="CC1596" i="1"/>
  <c r="CE1596" i="1"/>
  <c r="CD1597" i="1"/>
  <c r="CE1597" i="1"/>
  <c r="CC1597" i="1"/>
  <c r="CD1598" i="1"/>
  <c r="CC1598" i="1"/>
  <c r="CE1598" i="1"/>
  <c r="CD1599" i="1"/>
  <c r="CC1599" i="1"/>
  <c r="CE1599" i="1"/>
  <c r="CE1600" i="1"/>
  <c r="CD1600" i="1"/>
  <c r="CC1600" i="1"/>
  <c r="CC1601" i="1"/>
  <c r="CD1601" i="1"/>
  <c r="CE1601" i="1"/>
  <c r="CE1602" i="1"/>
  <c r="CC1602" i="1"/>
  <c r="CD1602" i="1"/>
  <c r="CC1603" i="1"/>
  <c r="CD1603" i="1"/>
  <c r="CE1603" i="1"/>
  <c r="CC1604" i="1"/>
  <c r="CD1604" i="1"/>
  <c r="CE1604" i="1"/>
  <c r="CE1605" i="1"/>
  <c r="CC1605" i="1"/>
  <c r="CD1605" i="1"/>
  <c r="CC1606" i="1"/>
  <c r="CE1606" i="1"/>
  <c r="CD1606" i="1"/>
  <c r="CE1607" i="1"/>
  <c r="CC1607" i="1"/>
  <c r="CD1607" i="1"/>
  <c r="CD1608" i="1"/>
  <c r="CE1608" i="1"/>
  <c r="CC1608" i="1"/>
  <c r="CE1609" i="1"/>
  <c r="CD1609" i="1"/>
  <c r="CC1609" i="1"/>
  <c r="CC1610" i="1"/>
  <c r="CE1610" i="1"/>
  <c r="CD1610" i="1"/>
  <c r="CD1611" i="1"/>
  <c r="CE1611" i="1"/>
  <c r="CC1611" i="1"/>
  <c r="CC1612" i="1"/>
  <c r="CD1612" i="1"/>
  <c r="CE1612" i="1"/>
  <c r="CC1613" i="1"/>
  <c r="CE1613" i="1"/>
  <c r="CD1613" i="1"/>
  <c r="CC1614" i="1"/>
  <c r="CE1614" i="1"/>
  <c r="CD1614" i="1"/>
  <c r="CC1615" i="1"/>
  <c r="CE1615" i="1"/>
  <c r="CD1615" i="1"/>
  <c r="CD1616" i="1"/>
  <c r="CC1616" i="1"/>
  <c r="CE1616" i="1"/>
  <c r="CC1617" i="1"/>
  <c r="CE1617" i="1"/>
  <c r="CD1617" i="1"/>
  <c r="CD1618" i="1"/>
  <c r="CE1618" i="1"/>
  <c r="CC1618" i="1"/>
  <c r="CE1619" i="1"/>
  <c r="CC1619" i="1"/>
  <c r="CD1619" i="1"/>
  <c r="CC1620" i="1"/>
  <c r="CE1620" i="1"/>
  <c r="CD1620" i="1"/>
  <c r="CE1621" i="1"/>
  <c r="CC1621" i="1"/>
  <c r="CD1621" i="1"/>
  <c r="CC1622" i="1"/>
  <c r="CE1622" i="1"/>
  <c r="CD1622" i="1"/>
  <c r="CE1623" i="1"/>
  <c r="CD1623" i="1"/>
  <c r="CC1623" i="1"/>
  <c r="CD1624" i="1"/>
  <c r="CE1624" i="1"/>
  <c r="CC1624" i="1"/>
  <c r="CC1625" i="1"/>
  <c r="CE1625" i="1"/>
  <c r="CD1625" i="1"/>
  <c r="CE1626" i="1"/>
  <c r="CC1626" i="1"/>
  <c r="CD1626" i="1"/>
  <c r="CE1627" i="1"/>
  <c r="CD1627" i="1"/>
  <c r="CC1627" i="1"/>
  <c r="CC1628" i="1"/>
  <c r="CD1628" i="1"/>
  <c r="CE1628" i="1"/>
  <c r="CC1629" i="1"/>
  <c r="CE1629" i="1"/>
  <c r="CD1629" i="1"/>
  <c r="CC1630" i="1"/>
  <c r="CE1630" i="1"/>
  <c r="CD1630" i="1"/>
  <c r="CC1631" i="1"/>
  <c r="CE1631" i="1"/>
  <c r="CD1631" i="1"/>
  <c r="CC1632" i="1"/>
  <c r="CE1632" i="1"/>
  <c r="CD1632" i="1"/>
  <c r="CD1633" i="1"/>
  <c r="CC1633" i="1"/>
  <c r="CE1633" i="1"/>
  <c r="CE1634" i="1"/>
  <c r="CC1634" i="1"/>
  <c r="CD1634" i="1"/>
  <c r="CD1635" i="1"/>
  <c r="CC1635" i="1"/>
  <c r="CE1635" i="1"/>
  <c r="CD1636" i="1"/>
  <c r="CC1636" i="1"/>
  <c r="CE1636" i="1"/>
  <c r="CC1637" i="1"/>
  <c r="CE1637" i="1"/>
  <c r="CD1637" i="1"/>
  <c r="CC1638" i="1"/>
  <c r="CE1638" i="1"/>
  <c r="CD1638" i="1"/>
  <c r="CE1639" i="1"/>
  <c r="CC1639" i="1"/>
  <c r="CD1639" i="1"/>
  <c r="CC1640" i="1"/>
  <c r="CD1640" i="1"/>
  <c r="CE1640" i="1"/>
  <c r="CE1641" i="1"/>
  <c r="CC1641" i="1"/>
  <c r="CD1641" i="1"/>
  <c r="CC1642" i="1"/>
  <c r="CD1642" i="1"/>
  <c r="CE1642" i="1"/>
  <c r="CC1643" i="1"/>
  <c r="CE1643" i="1"/>
  <c r="CD1643" i="1"/>
  <c r="CC1644" i="1"/>
  <c r="CE1644" i="1"/>
  <c r="CD1644" i="1"/>
  <c r="CE1654" i="1"/>
  <c r="CD1654" i="1"/>
  <c r="CC1654" i="1"/>
  <c r="CE1655" i="1"/>
  <c r="CC1655" i="1"/>
  <c r="CD1655" i="1"/>
  <c r="CE1656" i="1"/>
  <c r="CC1656" i="1"/>
  <c r="CD1656" i="1"/>
  <c r="CC1657" i="1"/>
  <c r="CE1657" i="1"/>
  <c r="CD1657" i="1"/>
  <c r="CC1658" i="1"/>
  <c r="CE1658" i="1"/>
  <c r="CD1658" i="1"/>
  <c r="CC1659" i="1"/>
  <c r="CD1659" i="1"/>
  <c r="CE1659" i="1"/>
  <c r="CE1660" i="1"/>
  <c r="CD1660" i="1"/>
  <c r="CC1660" i="1"/>
  <c r="CD1661" i="1"/>
  <c r="CE1661" i="1"/>
  <c r="CC1661" i="1"/>
  <c r="CE1662" i="1"/>
  <c r="CD1662" i="1"/>
  <c r="CC1662" i="1"/>
  <c r="CE1663" i="1"/>
  <c r="CC1664" i="1"/>
  <c r="CD1664" i="1"/>
  <c r="CE1664" i="1"/>
  <c r="CD1665" i="1"/>
  <c r="CE1665" i="1"/>
  <c r="CC1665" i="1"/>
  <c r="CD1666" i="1"/>
  <c r="CC1666" i="1"/>
  <c r="CE1666" i="1"/>
  <c r="CD1667" i="1"/>
  <c r="CC1667" i="1"/>
  <c r="CE1667" i="1"/>
  <c r="CD1668" i="1"/>
  <c r="CC1668" i="1"/>
  <c r="CE1668" i="1"/>
  <c r="CC1669" i="1"/>
  <c r="CD1669" i="1"/>
  <c r="CE1669" i="1"/>
  <c r="CD1670" i="1"/>
  <c r="CE1670" i="1"/>
  <c r="CC1670" i="1"/>
  <c r="CC1671" i="1"/>
  <c r="CD1671" i="1"/>
  <c r="CE1671" i="1"/>
  <c r="CE1672" i="1"/>
  <c r="CC1672" i="1"/>
  <c r="CD1672" i="1"/>
  <c r="CE1673" i="1"/>
  <c r="CC1673" i="1"/>
  <c r="CD1673" i="1"/>
  <c r="CD1674" i="1"/>
  <c r="CC1674" i="1"/>
  <c r="CE1674" i="1"/>
  <c r="CE1675" i="1"/>
  <c r="CD1675" i="1"/>
  <c r="CC1675" i="1"/>
  <c r="CC1676" i="1"/>
  <c r="CE1676" i="1"/>
  <c r="CD1676" i="1"/>
  <c r="CC1677" i="1"/>
  <c r="CE1677" i="1"/>
  <c r="CD1677" i="1"/>
  <c r="CC1678" i="1"/>
  <c r="CD1678" i="1"/>
  <c r="CE1678" i="1"/>
  <c r="CC1679" i="1"/>
  <c r="CD1679" i="1"/>
  <c r="CE1679" i="1"/>
  <c r="CE1680" i="1"/>
  <c r="CC1680" i="1"/>
  <c r="CD1680" i="1"/>
  <c r="CE1681" i="1"/>
  <c r="CD1681" i="1"/>
  <c r="CC1681" i="1"/>
  <c r="CC1682" i="1"/>
  <c r="CE1682" i="1"/>
  <c r="CD1682" i="1"/>
  <c r="CC1683" i="1"/>
  <c r="CE1683" i="1"/>
  <c r="CD1683" i="1"/>
  <c r="CE1684" i="1"/>
  <c r="CD1684" i="1"/>
  <c r="CC1684" i="1"/>
  <c r="CE1685" i="1"/>
  <c r="CC1685" i="1"/>
  <c r="CD1685" i="1"/>
  <c r="CD1686" i="1"/>
  <c r="CC1686" i="1"/>
  <c r="CE1686" i="1"/>
  <c r="CD1687" i="1"/>
  <c r="CC1687" i="1"/>
  <c r="CE1687" i="1"/>
  <c r="CC1688" i="1"/>
  <c r="CE1688" i="1"/>
  <c r="CD1688" i="1"/>
  <c r="CC1689" i="1"/>
  <c r="CE1689" i="1"/>
  <c r="CD1689" i="1"/>
  <c r="CE1690" i="1"/>
  <c r="CC1690" i="1"/>
  <c r="CD1690" i="1"/>
  <c r="CE1691" i="1"/>
  <c r="CD1691" i="1"/>
  <c r="CC1691" i="1"/>
  <c r="CE1692" i="1"/>
  <c r="CC1692" i="1"/>
  <c r="CD1692" i="1"/>
  <c r="CE1693" i="1"/>
  <c r="CD1693" i="1"/>
  <c r="CC1693" i="1"/>
  <c r="CD1694" i="1"/>
  <c r="CE1694" i="1"/>
  <c r="CC1694" i="1"/>
  <c r="CD1695" i="1"/>
  <c r="CC1695" i="1"/>
  <c r="CE1695" i="1"/>
  <c r="CC1696" i="1"/>
  <c r="CD1696" i="1"/>
  <c r="CE1696" i="1"/>
  <c r="CD1697" i="1"/>
  <c r="CC1697" i="1"/>
  <c r="CE1697" i="1"/>
  <c r="CC1698" i="1"/>
  <c r="CE1698" i="1"/>
  <c r="CD1698" i="1"/>
  <c r="CE1699" i="1"/>
  <c r="CC1699" i="1"/>
  <c r="CD1699" i="1"/>
  <c r="CD1700" i="1"/>
  <c r="CE1700" i="1"/>
  <c r="CC1700" i="1"/>
  <c r="CC1701" i="1"/>
  <c r="CE1701" i="1"/>
  <c r="CD1701" i="1"/>
  <c r="CD1702" i="1"/>
  <c r="CC1702" i="1"/>
  <c r="CE1702" i="1"/>
  <c r="CE1703" i="1"/>
  <c r="CD1703" i="1"/>
  <c r="CC1703" i="1"/>
  <c r="CC1704" i="1"/>
  <c r="CD1704" i="1"/>
  <c r="CE1704" i="1"/>
  <c r="CE1705" i="1"/>
  <c r="CD1705" i="1"/>
  <c r="CC1705" i="1"/>
  <c r="CE1706" i="1"/>
  <c r="CC1706" i="1"/>
  <c r="CD1706" i="1"/>
  <c r="CD1707" i="1"/>
  <c r="CC1707" i="1"/>
  <c r="CE1707" i="1"/>
  <c r="CC1708" i="1"/>
  <c r="CD1708" i="1"/>
  <c r="CE1708" i="1"/>
  <c r="CD1709" i="1"/>
  <c r="CE1709" i="1"/>
  <c r="CC1709" i="1"/>
  <c r="CC1710" i="1"/>
  <c r="CE1710" i="1"/>
  <c r="CD1710" i="1"/>
  <c r="CE1711" i="1"/>
  <c r="CD1711" i="1"/>
  <c r="CC1711" i="1"/>
  <c r="CC1712" i="1"/>
  <c r="CE1712" i="1"/>
  <c r="CD1712" i="1"/>
  <c r="CE1713" i="1"/>
  <c r="CC1713" i="1"/>
  <c r="CD1713" i="1"/>
  <c r="CE1714" i="1"/>
  <c r="CC1714" i="1"/>
  <c r="CD1714" i="1"/>
  <c r="CE1715" i="1"/>
  <c r="CD1715" i="1"/>
  <c r="CC1715" i="1"/>
  <c r="CE1716" i="1"/>
  <c r="CC1716" i="1"/>
  <c r="CD1716" i="1"/>
  <c r="CC1717" i="1"/>
  <c r="CD1717" i="1"/>
  <c r="CE1717" i="1"/>
  <c r="CE1718" i="1"/>
  <c r="CC1718" i="1"/>
  <c r="CD1718" i="1"/>
  <c r="CE1719" i="1"/>
  <c r="CD1719" i="1"/>
  <c r="CC1719" i="1"/>
  <c r="CD1720" i="1"/>
  <c r="CE1720" i="1"/>
  <c r="CC1720" i="1"/>
  <c r="CD1721" i="1"/>
  <c r="CC1721" i="1"/>
  <c r="CE1721" i="1"/>
  <c r="CE1722" i="1"/>
  <c r="CC1722" i="1"/>
  <c r="CD1722" i="1"/>
  <c r="CE1723" i="1"/>
  <c r="CD1723" i="1"/>
  <c r="CC1723" i="1"/>
  <c r="CC1724" i="1"/>
  <c r="CD1724" i="1"/>
  <c r="CE1724" i="1"/>
  <c r="CC1725" i="1"/>
  <c r="CD1725" i="1"/>
  <c r="CE1725" i="1"/>
  <c r="CE1726" i="1"/>
  <c r="CD1726" i="1"/>
  <c r="CC1726" i="1"/>
  <c r="CC1727" i="1"/>
  <c r="CD1727" i="1"/>
  <c r="CE1727" i="1"/>
  <c r="CC1728" i="1"/>
  <c r="CE1728" i="1"/>
  <c r="CD1728" i="1"/>
  <c r="CE1729" i="1"/>
  <c r="CC1729" i="1"/>
  <c r="CD1729" i="1"/>
  <c r="CC1730" i="1"/>
  <c r="CE1730" i="1"/>
  <c r="CD1730" i="1"/>
  <c r="CC1731" i="1"/>
  <c r="CD1731" i="1"/>
  <c r="CE1731" i="1"/>
  <c r="CE1732" i="1"/>
  <c r="CD1732" i="1"/>
  <c r="CC1732" i="1"/>
  <c r="CD1733" i="1"/>
  <c r="CC1733" i="1"/>
  <c r="CE1733" i="1"/>
  <c r="CD1734" i="1"/>
  <c r="CE1734" i="1"/>
  <c r="CC1734" i="1"/>
  <c r="CC1735" i="1"/>
  <c r="CE1735" i="1"/>
  <c r="CD1735" i="1"/>
  <c r="CE1736" i="1"/>
  <c r="CD1736" i="1"/>
  <c r="CC1736" i="1"/>
  <c r="CC1737" i="1"/>
  <c r="CE1737" i="1"/>
  <c r="CD1737" i="1"/>
  <c r="CD1738" i="1"/>
  <c r="CC1738" i="1"/>
  <c r="CE1738" i="1"/>
  <c r="CE1739" i="1"/>
  <c r="CC1739" i="1"/>
  <c r="CD1739" i="1"/>
  <c r="CC1740" i="1"/>
  <c r="CD1740" i="1"/>
  <c r="CE1740" i="1"/>
  <c r="CE1741" i="1"/>
  <c r="CD1741" i="1"/>
  <c r="CC1741" i="1"/>
  <c r="CC1742" i="1"/>
  <c r="CE1742" i="1"/>
  <c r="CD1742" i="1"/>
  <c r="CC1743" i="1"/>
  <c r="CD1743" i="1"/>
  <c r="CE1743" i="1"/>
  <c r="CC1744" i="1"/>
  <c r="CE1744" i="1"/>
  <c r="CD1744" i="1"/>
  <c r="CC1745" i="1"/>
  <c r="CD1745" i="1"/>
  <c r="CE1745" i="1"/>
  <c r="CC1746" i="1"/>
  <c r="CE1746" i="1"/>
  <c r="CD1746" i="1"/>
  <c r="CC1747" i="1"/>
  <c r="CE1747" i="1"/>
  <c r="CD1747" i="1"/>
  <c r="CD1748" i="1"/>
  <c r="CE1748" i="1"/>
  <c r="CC1748" i="1"/>
  <c r="CC1749" i="1"/>
  <c r="CD1749" i="1"/>
  <c r="CE1749" i="1"/>
  <c r="CD1750" i="1"/>
  <c r="CC1750" i="1"/>
  <c r="CE1750" i="1"/>
  <c r="CD1751" i="1"/>
  <c r="CC1751" i="1"/>
  <c r="CE1751" i="1"/>
  <c r="CC1752" i="1"/>
  <c r="CD1752" i="1"/>
  <c r="CE1752" i="1"/>
  <c r="CE1753" i="1"/>
  <c r="CC1753" i="1"/>
  <c r="CD1753" i="1"/>
  <c r="CC1754" i="1"/>
  <c r="CE1754" i="1"/>
  <c r="CD1754" i="1"/>
  <c r="CE1755" i="1"/>
  <c r="CC1755" i="1"/>
  <c r="CD1755" i="1"/>
  <c r="CC1756" i="1"/>
  <c r="CD1756" i="1"/>
  <c r="CE1756" i="1"/>
  <c r="CD1757" i="1"/>
  <c r="CC1757" i="1"/>
  <c r="CE1757" i="1"/>
  <c r="CC1758" i="1"/>
  <c r="CE1758" i="1"/>
  <c r="CD1758" i="1"/>
  <c r="CC1759" i="1"/>
  <c r="CE1759" i="1"/>
  <c r="CD1759" i="1"/>
  <c r="CC1760" i="1"/>
  <c r="CD1760" i="1"/>
  <c r="CE1760" i="1"/>
  <c r="CD1761" i="1"/>
  <c r="CC1761" i="1"/>
  <c r="CE1761" i="1"/>
  <c r="CE1762" i="1"/>
  <c r="CD1762" i="1"/>
  <c r="CC1762" i="1"/>
  <c r="CE1763" i="1"/>
  <c r="CD1763" i="1"/>
  <c r="CC1763" i="1"/>
  <c r="CE1764" i="1"/>
  <c r="CC1764" i="1"/>
  <c r="CD1764" i="1"/>
  <c r="CD1765" i="1"/>
  <c r="CC1765" i="1"/>
  <c r="CE1765" i="1"/>
  <c r="CE1766" i="1"/>
  <c r="CC1766" i="1"/>
  <c r="CD1766" i="1"/>
  <c r="CE1767" i="1"/>
  <c r="CD1767" i="1"/>
  <c r="CC1767" i="1"/>
  <c r="CE1768" i="1"/>
  <c r="CC1768" i="1"/>
  <c r="CD1768" i="1"/>
  <c r="CD1769" i="1"/>
  <c r="CE1769" i="1"/>
  <c r="CC1769" i="1"/>
  <c r="CC1770" i="1"/>
  <c r="CD1770" i="1"/>
  <c r="CE1770" i="1"/>
  <c r="CE1771" i="1"/>
  <c r="CD1771" i="1"/>
  <c r="CC1771" i="1"/>
  <c r="CC1772" i="1"/>
  <c r="CE1772" i="1"/>
  <c r="CD1772" i="1"/>
  <c r="CE1773" i="1"/>
  <c r="CD1773" i="1"/>
  <c r="CC1773" i="1"/>
  <c r="CC1774" i="1"/>
  <c r="CD1774" i="1"/>
  <c r="CE1774" i="1"/>
  <c r="CE1775" i="1"/>
  <c r="CC1775" i="1"/>
  <c r="CD1775" i="1"/>
  <c r="CE1776" i="1"/>
  <c r="CC1776" i="1"/>
  <c r="CD1776" i="1"/>
  <c r="CE1777" i="1"/>
  <c r="CD1777" i="1"/>
  <c r="CC1777" i="1"/>
  <c r="CD1778" i="1"/>
  <c r="CC1778" i="1"/>
  <c r="CE1778" i="1"/>
  <c r="CC1779" i="1"/>
  <c r="CE1779" i="1"/>
  <c r="CD1779" i="1"/>
  <c r="CC1780" i="1"/>
  <c r="CE1780" i="1"/>
  <c r="CD1780" i="1"/>
  <c r="CE1781" i="1"/>
  <c r="CD1781" i="1"/>
  <c r="CC1781" i="1"/>
  <c r="CE1782" i="1"/>
  <c r="CD1782" i="1"/>
  <c r="CC1782" i="1"/>
  <c r="CE1783" i="1"/>
  <c r="CC1783" i="1"/>
  <c r="CD1783" i="1"/>
  <c r="CE1784" i="1"/>
  <c r="CC1784" i="1"/>
  <c r="CD1784" i="1"/>
  <c r="CE1785" i="1"/>
  <c r="CC1785" i="1"/>
  <c r="CD1785" i="1"/>
  <c r="CD1786" i="1"/>
  <c r="CE1786" i="1"/>
  <c r="CC1786" i="1"/>
  <c r="CE1787" i="1"/>
  <c r="CD1787" i="1"/>
  <c r="CC1787" i="1"/>
  <c r="CE1788" i="1"/>
  <c r="CC1788" i="1"/>
  <c r="CD1788" i="1"/>
  <c r="CE1789" i="1"/>
  <c r="CC1789" i="1"/>
  <c r="CD1789" i="1"/>
  <c r="CC1790" i="1"/>
  <c r="CD1790" i="1"/>
  <c r="CE1790" i="1"/>
  <c r="CE1791" i="1"/>
  <c r="CC1791" i="1"/>
  <c r="CD1791" i="1"/>
  <c r="CE1792" i="1"/>
  <c r="CD1792" i="1"/>
  <c r="CC1792" i="1"/>
  <c r="CD1793" i="1"/>
  <c r="CE1793" i="1"/>
  <c r="CC1793" i="1"/>
  <c r="CD1794" i="1"/>
  <c r="CC1794" i="1"/>
  <c r="CE1794" i="1"/>
  <c r="CC1795" i="1"/>
  <c r="CE1795" i="1"/>
  <c r="CD1795" i="1"/>
  <c r="CE1796" i="1"/>
  <c r="CC1796" i="1"/>
  <c r="CD1796" i="1"/>
  <c r="CE1797" i="1"/>
  <c r="CC1797" i="1"/>
  <c r="CD1797" i="1"/>
  <c r="CD1798" i="1"/>
  <c r="CC1798" i="1"/>
  <c r="CE1798" i="1"/>
  <c r="CE1799" i="1"/>
  <c r="CD1799" i="1"/>
  <c r="CC1799" i="1"/>
  <c r="CE1800" i="1"/>
  <c r="CD1800" i="1"/>
  <c r="CC1800" i="1"/>
  <c r="CC1801" i="1"/>
  <c r="CE1801" i="1"/>
  <c r="CD1801" i="1"/>
  <c r="CC1802" i="1"/>
  <c r="CE1802" i="1"/>
  <c r="CD1802" i="1"/>
  <c r="CD1803" i="1"/>
  <c r="CE1803" i="1"/>
  <c r="CC1803" i="1"/>
  <c r="CC1804" i="1"/>
  <c r="CD1804" i="1"/>
  <c r="CE1804" i="1"/>
  <c r="CC1805" i="1"/>
  <c r="CD1805" i="1"/>
  <c r="CE1805" i="1"/>
  <c r="CE1806" i="1"/>
  <c r="CD1806" i="1"/>
  <c r="CC1806" i="1"/>
  <c r="CD1807" i="1"/>
  <c r="CE1807" i="1"/>
  <c r="CC1807" i="1"/>
  <c r="CE1808" i="1"/>
  <c r="CD1808" i="1"/>
  <c r="CC1808" i="1"/>
  <c r="CD1809" i="1"/>
  <c r="CE1809" i="1"/>
  <c r="CC1809" i="1"/>
  <c r="CC1810" i="1"/>
  <c r="CD1810" i="1"/>
  <c r="CE1810" i="1"/>
  <c r="CD1811" i="1"/>
  <c r="CE1811" i="1"/>
  <c r="CC1811" i="1"/>
  <c r="CC1812" i="1"/>
  <c r="CE1812" i="1"/>
  <c r="CD1812" i="1"/>
  <c r="CC1813" i="1"/>
  <c r="CD1813" i="1"/>
  <c r="CE1813" i="1"/>
  <c r="CE1814" i="1"/>
  <c r="CC1814" i="1"/>
  <c r="CD1814" i="1"/>
  <c r="CC1815" i="1"/>
  <c r="CE1815" i="1"/>
  <c r="CD1815" i="1"/>
  <c r="CE1816" i="1"/>
  <c r="CD1816" i="1"/>
  <c r="CC1816" i="1"/>
  <c r="CC1817" i="1"/>
  <c r="CE1817" i="1"/>
  <c r="CD1817" i="1"/>
  <c r="CE1818" i="1"/>
  <c r="CC1818" i="1"/>
  <c r="CD1818" i="1"/>
  <c r="CD1819" i="1"/>
  <c r="CC1819" i="1"/>
  <c r="CE1819" i="1"/>
  <c r="CC1820" i="1"/>
  <c r="CD1820" i="1"/>
  <c r="CE1820" i="1"/>
  <c r="CD1821" i="1"/>
  <c r="CC1821" i="1"/>
  <c r="CE1821" i="1"/>
  <c r="CD1822" i="1"/>
  <c r="CE1822" i="1"/>
  <c r="CC1822" i="1"/>
  <c r="CD1823" i="1"/>
  <c r="CE1823" i="1"/>
  <c r="CC1823" i="1"/>
  <c r="CE1824" i="1"/>
  <c r="CC1824" i="1"/>
  <c r="CD1824" i="1"/>
  <c r="CD1825" i="1"/>
  <c r="CE1825" i="1"/>
  <c r="CC1825" i="1"/>
  <c r="CE1826" i="1"/>
  <c r="CC1826" i="1"/>
  <c r="CD1826" i="1"/>
  <c r="CD1827" i="1"/>
  <c r="CE1827" i="1"/>
  <c r="CC1827" i="1"/>
  <c r="CD1828" i="1"/>
  <c r="CE1828" i="1"/>
  <c r="CC1828" i="1"/>
  <c r="CC1464" i="1"/>
  <c r="CD1464" i="1"/>
  <c r="CE1464" i="1"/>
  <c r="CS1466" i="1"/>
  <c r="CT1466" i="1"/>
  <c r="CR1466" i="1"/>
  <c r="CS1467" i="1"/>
  <c r="CT1467" i="1"/>
  <c r="CR1467" i="1"/>
  <c r="CR1468" i="1"/>
  <c r="CT1468" i="1"/>
  <c r="CS1468" i="1"/>
  <c r="CT1469" i="1"/>
  <c r="CR1469" i="1"/>
  <c r="CS1469" i="1"/>
  <c r="CR1470" i="1"/>
  <c r="CS1470" i="1"/>
  <c r="CT1470" i="1"/>
  <c r="CT1471" i="1"/>
  <c r="CS1471" i="1"/>
  <c r="CR1471" i="1"/>
  <c r="CT1472" i="1"/>
  <c r="CS1472" i="1"/>
  <c r="CR1472" i="1"/>
  <c r="CT1473" i="1"/>
  <c r="CS1473" i="1"/>
  <c r="CR1473" i="1"/>
  <c r="CS1474" i="1"/>
  <c r="CR1474" i="1"/>
  <c r="CT1474" i="1"/>
  <c r="CT1475" i="1"/>
  <c r="CS1475" i="1"/>
  <c r="CR1475" i="1"/>
  <c r="CT1476" i="1"/>
  <c r="CR1476" i="1"/>
  <c r="CS1476" i="1"/>
  <c r="CS1477" i="1"/>
  <c r="CT1477" i="1"/>
  <c r="CR1477" i="1"/>
  <c r="CS1478" i="1"/>
  <c r="CR1478" i="1"/>
  <c r="CT1478" i="1"/>
  <c r="CT1479" i="1"/>
  <c r="CS1479" i="1"/>
  <c r="CR1479" i="1"/>
  <c r="CT1480" i="1"/>
  <c r="CS1480" i="1"/>
  <c r="CR1480" i="1"/>
  <c r="CT1481" i="1"/>
  <c r="CS1481" i="1"/>
  <c r="CR1481" i="1"/>
  <c r="CS1482" i="1"/>
  <c r="CT1482" i="1"/>
  <c r="CR1482" i="1"/>
  <c r="CS1483" i="1"/>
  <c r="CT1483" i="1"/>
  <c r="CR1483" i="1"/>
  <c r="CR1484" i="1"/>
  <c r="CS1484" i="1"/>
  <c r="CT1484" i="1"/>
  <c r="CT1485" i="1"/>
  <c r="CS1485" i="1"/>
  <c r="CR1485" i="1"/>
  <c r="CT1486" i="1"/>
  <c r="CR1486" i="1"/>
  <c r="CS1486" i="1"/>
  <c r="CT1487" i="1"/>
  <c r="CR1487" i="1"/>
  <c r="CS1487" i="1"/>
  <c r="CR1488" i="1"/>
  <c r="CS1488" i="1"/>
  <c r="CT1488" i="1"/>
  <c r="CR1489" i="1"/>
  <c r="CT1489" i="1"/>
  <c r="CS1489" i="1"/>
  <c r="CR1490" i="1"/>
  <c r="CS1490" i="1"/>
  <c r="CT1490" i="1"/>
  <c r="CR1491" i="1"/>
  <c r="CT1491" i="1"/>
  <c r="CS1491" i="1"/>
  <c r="CT1492" i="1"/>
  <c r="CS1492" i="1"/>
  <c r="CR1492" i="1"/>
  <c r="CS1493" i="1"/>
  <c r="CR1493" i="1"/>
  <c r="CT1493" i="1"/>
  <c r="CR1494" i="1"/>
  <c r="CS1494" i="1"/>
  <c r="CT1494" i="1"/>
  <c r="CR1495" i="1"/>
  <c r="CT1495" i="1"/>
  <c r="CS1495" i="1"/>
  <c r="CS1496" i="1"/>
  <c r="CT1496" i="1"/>
  <c r="CR1496" i="1"/>
  <c r="CT1497" i="1"/>
  <c r="CS1497" i="1"/>
  <c r="CR1497" i="1"/>
  <c r="CS1498" i="1"/>
  <c r="CR1498" i="1"/>
  <c r="CT1498" i="1"/>
  <c r="CS1499" i="1"/>
  <c r="CT1499" i="1"/>
  <c r="CR1499" i="1"/>
  <c r="CT1500" i="1"/>
  <c r="CS1500" i="1"/>
  <c r="CR1500" i="1"/>
  <c r="CT1501" i="1"/>
  <c r="CR1501" i="1"/>
  <c r="CS1501" i="1"/>
  <c r="CR1502" i="1"/>
  <c r="CS1502" i="1"/>
  <c r="CT1502" i="1"/>
  <c r="CR1503" i="1"/>
  <c r="CS1503" i="1"/>
  <c r="CT1503" i="1"/>
  <c r="CR1504" i="1"/>
  <c r="CT1504" i="1"/>
  <c r="CS1504" i="1"/>
  <c r="CS1505" i="1"/>
  <c r="CR1505" i="1"/>
  <c r="CT1505" i="1"/>
  <c r="CR1506" i="1"/>
  <c r="CT1506" i="1"/>
  <c r="CS1506" i="1"/>
  <c r="CS1507" i="1"/>
  <c r="CT1507" i="1"/>
  <c r="CR1507" i="1"/>
  <c r="CS1508" i="1"/>
  <c r="CT1508" i="1"/>
  <c r="CR1508" i="1"/>
  <c r="CT1509" i="1"/>
  <c r="CS1509" i="1"/>
  <c r="CR1509" i="1"/>
  <c r="CT1510" i="1"/>
  <c r="CR1510" i="1"/>
  <c r="CS1510" i="1"/>
  <c r="CS1511" i="1"/>
  <c r="CT1511" i="1"/>
  <c r="CR1511" i="1"/>
  <c r="CR1512" i="1"/>
  <c r="CT1512" i="1"/>
  <c r="CS1512" i="1"/>
  <c r="CS1513" i="1"/>
  <c r="CR1513" i="1"/>
  <c r="CT1513" i="1"/>
  <c r="CS1514" i="1"/>
  <c r="CT1514" i="1"/>
  <c r="CR1514" i="1"/>
  <c r="CT1515" i="1"/>
  <c r="CR1515" i="1"/>
  <c r="CS1515" i="1"/>
  <c r="CS1516" i="1"/>
  <c r="CT1516" i="1"/>
  <c r="CR1516" i="1"/>
  <c r="CS1517" i="1"/>
  <c r="CT1517" i="1"/>
  <c r="CR1517" i="1"/>
  <c r="CR1518" i="1"/>
  <c r="CS1518" i="1"/>
  <c r="CT1518" i="1"/>
  <c r="CR1519" i="1"/>
  <c r="CS1519" i="1"/>
  <c r="CT1519" i="1"/>
  <c r="CT1520" i="1"/>
  <c r="CS1520" i="1"/>
  <c r="CR1520" i="1"/>
  <c r="CT1521" i="1"/>
  <c r="CS1521" i="1"/>
  <c r="CR1521" i="1"/>
  <c r="CS1522" i="1"/>
  <c r="CT1522" i="1"/>
  <c r="CR1522" i="1"/>
  <c r="CS1523" i="1"/>
  <c r="CT1523" i="1"/>
  <c r="CR1523" i="1"/>
  <c r="CT1524" i="1"/>
  <c r="CR1524" i="1"/>
  <c r="CS1524" i="1"/>
  <c r="CS1525" i="1"/>
  <c r="CR1525" i="1"/>
  <c r="CT1525" i="1"/>
  <c r="CR1526" i="1"/>
  <c r="CS1526" i="1"/>
  <c r="CT1526" i="1"/>
  <c r="CS1527" i="1"/>
  <c r="CR1527" i="1"/>
  <c r="CT1527" i="1"/>
  <c r="CR1528" i="1"/>
  <c r="CT1528" i="1"/>
  <c r="CS1528" i="1"/>
  <c r="CT1529" i="1"/>
  <c r="CR1529" i="1"/>
  <c r="CS1529" i="1"/>
  <c r="CS1530" i="1"/>
  <c r="CT1530" i="1"/>
  <c r="CR1530" i="1"/>
  <c r="CR1531" i="1"/>
  <c r="CS1531" i="1"/>
  <c r="CT1531" i="1"/>
  <c r="CR1532" i="1"/>
  <c r="CT1532" i="1"/>
  <c r="CS1532" i="1"/>
  <c r="CR1533" i="1"/>
  <c r="CS1533" i="1"/>
  <c r="CT1533" i="1"/>
  <c r="CR1534" i="1"/>
  <c r="CT1534" i="1"/>
  <c r="CS1534" i="1"/>
  <c r="CR1535" i="1"/>
  <c r="CS1535" i="1"/>
  <c r="CT1535" i="1"/>
  <c r="CT1536" i="1"/>
  <c r="CS1536" i="1"/>
  <c r="CR1536" i="1"/>
  <c r="CS1537" i="1"/>
  <c r="CR1537" i="1"/>
  <c r="CT1537" i="1"/>
  <c r="CT1538" i="1"/>
  <c r="CS1538" i="1"/>
  <c r="CR1538" i="1"/>
  <c r="CS1539" i="1"/>
  <c r="CR1539" i="1"/>
  <c r="CT1539" i="1"/>
  <c r="CT1540" i="1"/>
  <c r="CR1540" i="1"/>
  <c r="CS1540" i="1"/>
  <c r="CR1541" i="1"/>
  <c r="CS1541" i="1"/>
  <c r="CT1541" i="1"/>
  <c r="CT1542" i="1"/>
  <c r="CS1542" i="1"/>
  <c r="CR1542" i="1"/>
  <c r="CT1543" i="1"/>
  <c r="CS1543" i="1"/>
  <c r="CR1543" i="1"/>
  <c r="CR1544" i="1"/>
  <c r="CS1544" i="1"/>
  <c r="CT1544" i="1"/>
  <c r="CR1545" i="1"/>
  <c r="CS1545" i="1"/>
  <c r="CT1545" i="1"/>
  <c r="CS1546" i="1"/>
  <c r="CR1546" i="1"/>
  <c r="CT1546" i="1"/>
  <c r="CT1547" i="1"/>
  <c r="CS1547" i="1"/>
  <c r="CR1547" i="1"/>
  <c r="CS1548" i="1"/>
  <c r="CT1548" i="1"/>
  <c r="CR1548" i="1"/>
  <c r="CT1549" i="1"/>
  <c r="CS1549" i="1"/>
  <c r="CR1549" i="1"/>
  <c r="CT1550" i="1"/>
  <c r="CS1550" i="1"/>
  <c r="CR1550" i="1"/>
  <c r="CR1551" i="1"/>
  <c r="CS1551" i="1"/>
  <c r="CT1551" i="1"/>
  <c r="CT1552" i="1"/>
  <c r="CR1552" i="1"/>
  <c r="CS1552" i="1"/>
  <c r="CS1553" i="1"/>
  <c r="CT1553" i="1"/>
  <c r="CR1553" i="1"/>
  <c r="CT1554" i="1"/>
  <c r="CS1554" i="1"/>
  <c r="CR1554" i="1"/>
  <c r="CS1555" i="1"/>
  <c r="CR1555" i="1"/>
  <c r="CT1555" i="1"/>
  <c r="CT1556" i="1"/>
  <c r="CS1556" i="1"/>
  <c r="CR1556" i="1"/>
  <c r="CT1557" i="1"/>
  <c r="CR1557" i="1"/>
  <c r="CS1557" i="1"/>
  <c r="CS1558" i="1"/>
  <c r="CT1558" i="1"/>
  <c r="CR1558" i="1"/>
  <c r="CS1559" i="1"/>
  <c r="CT1559" i="1"/>
  <c r="CR1559" i="1"/>
  <c r="CS1560" i="1"/>
  <c r="CR1560" i="1"/>
  <c r="CT1560" i="1"/>
  <c r="CT1561" i="1"/>
  <c r="CS1561" i="1"/>
  <c r="CR1561" i="1"/>
  <c r="CS1562" i="1"/>
  <c r="CT1562" i="1"/>
  <c r="CR1562" i="1"/>
  <c r="CT1563" i="1"/>
  <c r="CS1563" i="1"/>
  <c r="CR1563" i="1"/>
  <c r="CS1564" i="1"/>
  <c r="CT1564" i="1"/>
  <c r="CR1564" i="1"/>
  <c r="CS1565" i="1"/>
  <c r="CT1565" i="1"/>
  <c r="CR1565" i="1"/>
  <c r="CT1566" i="1"/>
  <c r="CR1566" i="1"/>
  <c r="CS1566" i="1"/>
  <c r="CR1567" i="1"/>
  <c r="CT1567" i="1"/>
  <c r="CS1567" i="1"/>
  <c r="CT1568" i="1"/>
  <c r="CS1568" i="1"/>
  <c r="CR1568" i="1"/>
  <c r="CT1569" i="1"/>
  <c r="CR1569" i="1"/>
  <c r="CS1569" i="1"/>
  <c r="CT1570" i="1"/>
  <c r="CR1570" i="1"/>
  <c r="CS1570" i="1"/>
  <c r="CS1571" i="1"/>
  <c r="CT1571" i="1"/>
  <c r="CR1571" i="1"/>
  <c r="CT1572" i="1"/>
  <c r="CR1572" i="1"/>
  <c r="CS1572" i="1"/>
  <c r="CR1573" i="1"/>
  <c r="CT1573" i="1"/>
  <c r="CS1573" i="1"/>
  <c r="CR1574" i="1"/>
  <c r="CT1574" i="1"/>
  <c r="CS1574" i="1"/>
  <c r="CR1575" i="1"/>
  <c r="CT1575" i="1"/>
  <c r="CS1575" i="1"/>
  <c r="CR1576" i="1"/>
  <c r="CT1576" i="1"/>
  <c r="CS1576" i="1"/>
  <c r="CR1577" i="1"/>
  <c r="CS1577" i="1"/>
  <c r="CT1577" i="1"/>
  <c r="CT1578" i="1"/>
  <c r="CS1578" i="1"/>
  <c r="CR1578" i="1"/>
  <c r="CT1579" i="1"/>
  <c r="CS1579" i="1"/>
  <c r="CR1579" i="1"/>
  <c r="CR1580" i="1"/>
  <c r="CS1580" i="1"/>
  <c r="CT1580" i="1"/>
  <c r="CR1581" i="1"/>
  <c r="CT1581" i="1"/>
  <c r="CS1581" i="1"/>
  <c r="CR1582" i="1"/>
  <c r="CS1582" i="1"/>
  <c r="CT1582" i="1"/>
  <c r="CR1583" i="1"/>
  <c r="CS1583" i="1"/>
  <c r="CT1583" i="1"/>
  <c r="CS1584" i="1"/>
  <c r="CT1584" i="1"/>
  <c r="CR1584" i="1"/>
  <c r="CT1585" i="1"/>
  <c r="CS1585" i="1"/>
  <c r="CR1585" i="1"/>
  <c r="CS1586" i="1"/>
  <c r="CR1586" i="1"/>
  <c r="CT1586" i="1"/>
  <c r="CR1587" i="1"/>
  <c r="CT1587" i="1"/>
  <c r="CS1587" i="1"/>
  <c r="CR1588" i="1"/>
  <c r="CS1588" i="1"/>
  <c r="CT1588" i="1"/>
  <c r="CS1589" i="1"/>
  <c r="CR1589" i="1"/>
  <c r="CT1589" i="1"/>
  <c r="CR1590" i="1"/>
  <c r="CS1590" i="1"/>
  <c r="CT1590" i="1"/>
  <c r="CT1591" i="1"/>
  <c r="CR1591" i="1"/>
  <c r="CS1591" i="1"/>
  <c r="CS1592" i="1"/>
  <c r="CR1592" i="1"/>
  <c r="CT1592" i="1"/>
  <c r="CT1593" i="1"/>
  <c r="CR1593" i="1"/>
  <c r="CS1593" i="1"/>
  <c r="CS1594" i="1"/>
  <c r="CR1594" i="1"/>
  <c r="CT1594" i="1"/>
  <c r="CT1595" i="1"/>
  <c r="CS1595" i="1"/>
  <c r="CR1595" i="1"/>
  <c r="CT1596" i="1"/>
  <c r="CR1596" i="1"/>
  <c r="CS1596" i="1"/>
  <c r="CS1597" i="1"/>
  <c r="CR1597" i="1"/>
  <c r="CT1597" i="1"/>
  <c r="CS1598" i="1"/>
  <c r="CT1598" i="1"/>
  <c r="CR1598" i="1"/>
  <c r="CT1599" i="1"/>
  <c r="CR1599" i="1"/>
  <c r="CS1599" i="1"/>
  <c r="CS1600" i="1"/>
  <c r="CR1600" i="1"/>
  <c r="CT1600" i="1"/>
  <c r="CT1601" i="1"/>
  <c r="CR1601" i="1"/>
  <c r="CS1601" i="1"/>
  <c r="CS1602" i="1"/>
  <c r="CT1602" i="1"/>
  <c r="CR1602" i="1"/>
  <c r="CR1603" i="1"/>
  <c r="CT1603" i="1"/>
  <c r="CS1603" i="1"/>
  <c r="CR1604" i="1"/>
  <c r="CS1604" i="1"/>
  <c r="CT1604" i="1"/>
  <c r="CR1605" i="1"/>
  <c r="CS1605" i="1"/>
  <c r="CT1605" i="1"/>
  <c r="CR1606" i="1"/>
  <c r="CS1606" i="1"/>
  <c r="CT1606" i="1"/>
  <c r="CS1607" i="1"/>
  <c r="CR1607" i="1"/>
  <c r="CT1607" i="1"/>
  <c r="CR1608" i="1"/>
  <c r="CS1608" i="1"/>
  <c r="CT1608" i="1"/>
  <c r="CR1609" i="1"/>
  <c r="CS1609" i="1"/>
  <c r="CT1609" i="1"/>
  <c r="CS1610" i="1"/>
  <c r="CT1610" i="1"/>
  <c r="CR1610" i="1"/>
  <c r="CT1611" i="1"/>
  <c r="CR1611" i="1"/>
  <c r="CS1611" i="1"/>
  <c r="CT1612" i="1"/>
  <c r="CS1612" i="1"/>
  <c r="CR1612" i="1"/>
  <c r="CT1613" i="1"/>
  <c r="CS1613" i="1"/>
  <c r="CR1613" i="1"/>
  <c r="CT1614" i="1"/>
  <c r="CS1614" i="1"/>
  <c r="CR1614" i="1"/>
  <c r="CT1615" i="1"/>
  <c r="CS1615" i="1"/>
  <c r="CR1615" i="1"/>
  <c r="CT1616" i="1"/>
  <c r="CR1616" i="1"/>
  <c r="CS1616" i="1"/>
  <c r="CR1617" i="1"/>
  <c r="CS1617" i="1"/>
  <c r="CT1617" i="1"/>
  <c r="CS1618" i="1"/>
  <c r="CT1618" i="1"/>
  <c r="CR1618" i="1"/>
  <c r="CR1619" i="1"/>
  <c r="CT1619" i="1"/>
  <c r="CS1619" i="1"/>
  <c r="CT1620" i="1"/>
  <c r="CS1620" i="1"/>
  <c r="CR1620" i="1"/>
  <c r="CS1621" i="1"/>
  <c r="CT1621" i="1"/>
  <c r="CR1621" i="1"/>
  <c r="CR1622" i="1"/>
  <c r="CT1622" i="1"/>
  <c r="CS1622" i="1"/>
  <c r="CR1623" i="1"/>
  <c r="CT1623" i="1"/>
  <c r="CS1623" i="1"/>
  <c r="CR1624" i="1"/>
  <c r="CT1624" i="1"/>
  <c r="CS1624" i="1"/>
  <c r="CR1625" i="1"/>
  <c r="CS1625" i="1"/>
  <c r="CT1625" i="1"/>
  <c r="CR1626" i="1"/>
  <c r="CS1626" i="1"/>
  <c r="CT1626" i="1"/>
  <c r="CS1627" i="1"/>
  <c r="CT1627" i="1"/>
  <c r="CR1627" i="1"/>
  <c r="CR1628" i="1"/>
  <c r="CT1628" i="1"/>
  <c r="CS1628" i="1"/>
  <c r="CS1629" i="1"/>
  <c r="CT1629" i="1"/>
  <c r="CR1629" i="1"/>
  <c r="CR1630" i="1"/>
  <c r="CS1630" i="1"/>
  <c r="CT1630" i="1"/>
  <c r="CS1631" i="1"/>
  <c r="CR1631" i="1"/>
  <c r="CT1631" i="1"/>
  <c r="CT1632" i="1"/>
  <c r="CR1632" i="1"/>
  <c r="CS1632" i="1"/>
  <c r="CS1633" i="1"/>
  <c r="CT1633" i="1"/>
  <c r="CR1633" i="1"/>
  <c r="CT1634" i="1"/>
  <c r="CS1634" i="1"/>
  <c r="CR1634" i="1"/>
  <c r="CR1635" i="1"/>
  <c r="CS1635" i="1"/>
  <c r="CT1635" i="1"/>
  <c r="CR1636" i="1"/>
  <c r="CT1636" i="1"/>
  <c r="CS1636" i="1"/>
  <c r="CS1637" i="1"/>
  <c r="CR1637" i="1"/>
  <c r="CT1637" i="1"/>
  <c r="CT1638" i="1"/>
  <c r="CR1638" i="1"/>
  <c r="CS1638" i="1"/>
  <c r="CR1639" i="1"/>
  <c r="CT1639" i="1"/>
  <c r="CS1639" i="1"/>
  <c r="CS1640" i="1"/>
  <c r="CT1640" i="1"/>
  <c r="CR1640" i="1"/>
  <c r="CT1641" i="1"/>
  <c r="CR1641" i="1"/>
  <c r="CS1641" i="1"/>
  <c r="CT1642" i="1"/>
  <c r="CS1642" i="1"/>
  <c r="CR1642" i="1"/>
  <c r="CS1643" i="1"/>
  <c r="CT1643" i="1"/>
  <c r="CR1643" i="1"/>
  <c r="CR1644" i="1"/>
  <c r="CS1644" i="1"/>
  <c r="CT1644" i="1"/>
  <c r="CT1654" i="1"/>
  <c r="CS1654" i="1"/>
  <c r="CR1654" i="1"/>
  <c r="CR1655" i="1"/>
  <c r="CS1655" i="1"/>
  <c r="CT1655" i="1"/>
  <c r="CR1656" i="1"/>
  <c r="CS1656" i="1"/>
  <c r="CT1656" i="1"/>
  <c r="CT1657" i="1"/>
  <c r="CS1657" i="1"/>
  <c r="CR1657" i="1"/>
  <c r="CT1658" i="1"/>
  <c r="CS1658" i="1"/>
  <c r="CR1658" i="1"/>
  <c r="CS1659" i="1"/>
  <c r="CR1659" i="1"/>
  <c r="CT1659" i="1"/>
  <c r="CT1660" i="1"/>
  <c r="CS1660" i="1"/>
  <c r="CR1660" i="1"/>
  <c r="CR1661" i="1"/>
  <c r="CT1661" i="1"/>
  <c r="CS1661" i="1"/>
  <c r="CR1662" i="1"/>
  <c r="CS1662" i="1"/>
  <c r="CT1662" i="1"/>
  <c r="CS1663" i="1"/>
  <c r="CT1663" i="1"/>
  <c r="CR1663" i="1"/>
  <c r="CS1664" i="1"/>
  <c r="CT1664" i="1"/>
  <c r="CR1664" i="1"/>
  <c r="CS1665" i="1"/>
  <c r="CT1665" i="1"/>
  <c r="CR1665" i="1"/>
  <c r="CT1666" i="1"/>
  <c r="CS1666" i="1"/>
  <c r="CR1666" i="1"/>
  <c r="CS1667" i="1"/>
  <c r="CR1667" i="1"/>
  <c r="CT1667" i="1"/>
  <c r="CS1668" i="1"/>
  <c r="CR1668" i="1"/>
  <c r="CT1668" i="1"/>
  <c r="CT1669" i="1"/>
  <c r="CS1669" i="1"/>
  <c r="CR1669" i="1"/>
  <c r="CS1670" i="1"/>
  <c r="CT1670" i="1"/>
  <c r="CR1670" i="1"/>
  <c r="CS1671" i="1"/>
  <c r="CR1671" i="1"/>
  <c r="CT1671" i="1"/>
  <c r="CS1672" i="1"/>
  <c r="CT1672" i="1"/>
  <c r="CR1672" i="1"/>
  <c r="CS1673" i="1"/>
  <c r="CT1673" i="1"/>
  <c r="CR1673" i="1"/>
  <c r="CT1674" i="1"/>
  <c r="CS1674" i="1"/>
  <c r="CR1674" i="1"/>
  <c r="CT1675" i="1"/>
  <c r="CR1675" i="1"/>
  <c r="CS1675" i="1"/>
  <c r="CT1676" i="1"/>
  <c r="CR1676" i="1"/>
  <c r="CS1676" i="1"/>
  <c r="CT1677" i="1"/>
  <c r="CR1677" i="1"/>
  <c r="CS1677" i="1"/>
  <c r="CR1678" i="1"/>
  <c r="CS1678" i="1"/>
  <c r="CT1678" i="1"/>
  <c r="CS1679" i="1"/>
  <c r="CR1679" i="1"/>
  <c r="CT1679" i="1"/>
  <c r="CR1680" i="1"/>
  <c r="CT1680" i="1"/>
  <c r="CS1680" i="1"/>
  <c r="CT1681" i="1"/>
  <c r="CS1681" i="1"/>
  <c r="CR1681" i="1"/>
  <c r="CS1682" i="1"/>
  <c r="CT1682" i="1"/>
  <c r="CR1682" i="1"/>
  <c r="CS1683" i="1"/>
  <c r="CR1683" i="1"/>
  <c r="CT1683" i="1"/>
  <c r="CR1684" i="1"/>
  <c r="CT1684" i="1"/>
  <c r="CS1684" i="1"/>
  <c r="CT1685" i="1"/>
  <c r="CS1685" i="1"/>
  <c r="CR1685" i="1"/>
  <c r="CT1686" i="1"/>
  <c r="CR1686" i="1"/>
  <c r="CS1686" i="1"/>
  <c r="CR1687" i="1"/>
  <c r="CT1687" i="1"/>
  <c r="CS1687" i="1"/>
  <c r="CR1688" i="1"/>
  <c r="CS1688" i="1"/>
  <c r="CT1688" i="1"/>
  <c r="CR1689" i="1"/>
  <c r="CS1689" i="1"/>
  <c r="CT1689" i="1"/>
  <c r="CR1690" i="1"/>
  <c r="CT1690" i="1"/>
  <c r="CS1690" i="1"/>
  <c r="CT1691" i="1"/>
  <c r="CR1691" i="1"/>
  <c r="CS1691" i="1"/>
  <c r="CR1692" i="1"/>
  <c r="CS1692" i="1"/>
  <c r="CT1692" i="1"/>
  <c r="CT1693" i="1"/>
  <c r="CS1693" i="1"/>
  <c r="CR1693" i="1"/>
  <c r="CS1694" i="1"/>
  <c r="CT1694" i="1"/>
  <c r="CR1694" i="1"/>
  <c r="CR1695" i="1"/>
  <c r="CT1695" i="1"/>
  <c r="CS1695" i="1"/>
  <c r="CR1696" i="1"/>
  <c r="CT1696" i="1"/>
  <c r="CS1696" i="1"/>
  <c r="CT1697" i="1"/>
  <c r="CR1697" i="1"/>
  <c r="CS1697" i="1"/>
  <c r="CT1698" i="1"/>
  <c r="CR1698" i="1"/>
  <c r="CS1698" i="1"/>
  <c r="CT1699" i="1"/>
  <c r="CR1699" i="1"/>
  <c r="CS1699" i="1"/>
  <c r="CT1700" i="1"/>
  <c r="CS1700" i="1"/>
  <c r="CR1700" i="1"/>
  <c r="CS1701" i="1"/>
  <c r="CT1701" i="1"/>
  <c r="CR1701" i="1"/>
  <c r="CS1702" i="1"/>
  <c r="CT1702" i="1"/>
  <c r="CR1702" i="1"/>
  <c r="CR1703" i="1"/>
  <c r="CS1703" i="1"/>
  <c r="CT1703" i="1"/>
  <c r="CT1704" i="1"/>
  <c r="CS1704" i="1"/>
  <c r="CR1704" i="1"/>
  <c r="CR1705" i="1"/>
  <c r="CT1705" i="1"/>
  <c r="CS1705" i="1"/>
  <c r="CS1706" i="1"/>
  <c r="CT1706" i="1"/>
  <c r="CR1706" i="1"/>
  <c r="CS1707" i="1"/>
  <c r="CT1707" i="1"/>
  <c r="CR1707" i="1"/>
  <c r="CT1708" i="1"/>
  <c r="CR1708" i="1"/>
  <c r="CS1708" i="1"/>
  <c r="CR1709" i="1"/>
  <c r="CT1709" i="1"/>
  <c r="CS1709" i="1"/>
  <c r="CR1710" i="1"/>
  <c r="CS1710" i="1"/>
  <c r="CT1710" i="1"/>
  <c r="CS1711" i="1"/>
  <c r="CT1711" i="1"/>
  <c r="CR1711" i="1"/>
  <c r="CR1712" i="1"/>
  <c r="CT1712" i="1"/>
  <c r="CS1712" i="1"/>
  <c r="CT1713" i="1"/>
  <c r="CS1713" i="1"/>
  <c r="CR1713" i="1"/>
  <c r="CR1714" i="1"/>
  <c r="CT1714" i="1"/>
  <c r="CS1714" i="1"/>
  <c r="CS1715" i="1"/>
  <c r="CR1715" i="1"/>
  <c r="CT1715" i="1"/>
  <c r="CR1716" i="1"/>
  <c r="CT1716" i="1"/>
  <c r="CS1716" i="1"/>
  <c r="CS1717" i="1"/>
  <c r="CR1717" i="1"/>
  <c r="CT1717" i="1"/>
  <c r="CR1718" i="1"/>
  <c r="CS1718" i="1"/>
  <c r="CT1718" i="1"/>
  <c r="CR1719" i="1"/>
  <c r="CS1719" i="1"/>
  <c r="CT1719" i="1"/>
  <c r="CS1720" i="1"/>
  <c r="CT1720" i="1"/>
  <c r="CR1720" i="1"/>
  <c r="CR1721" i="1"/>
  <c r="CS1721" i="1"/>
  <c r="CT1721" i="1"/>
  <c r="CR1722" i="1"/>
  <c r="CS1722" i="1"/>
  <c r="CT1722" i="1"/>
  <c r="CS1723" i="1"/>
  <c r="CT1723" i="1"/>
  <c r="CR1723" i="1"/>
  <c r="CT1724" i="1"/>
  <c r="CS1724" i="1"/>
  <c r="CR1724" i="1"/>
  <c r="CT1725" i="1"/>
  <c r="CR1725" i="1"/>
  <c r="CS1725" i="1"/>
  <c r="CS1726" i="1"/>
  <c r="CT1726" i="1"/>
  <c r="CR1726" i="1"/>
  <c r="CT1727" i="1"/>
  <c r="CR1727" i="1"/>
  <c r="CS1727" i="1"/>
  <c r="CR1728" i="1"/>
  <c r="CT1728" i="1"/>
  <c r="CS1728" i="1"/>
  <c r="CS1729" i="1"/>
  <c r="CT1729" i="1"/>
  <c r="CR1729" i="1"/>
  <c r="CS1730" i="1"/>
  <c r="CT1730" i="1"/>
  <c r="CR1730" i="1"/>
  <c r="CR1731" i="1"/>
  <c r="CS1731" i="1"/>
  <c r="CT1731" i="1"/>
  <c r="CT1732" i="1"/>
  <c r="CR1732" i="1"/>
  <c r="CS1732" i="1"/>
  <c r="CR1733" i="1"/>
  <c r="CS1733" i="1"/>
  <c r="CT1733" i="1"/>
  <c r="CT1734" i="1"/>
  <c r="CS1734" i="1"/>
  <c r="CR1734" i="1"/>
  <c r="CS1735" i="1"/>
  <c r="CR1735" i="1"/>
  <c r="CT1735" i="1"/>
  <c r="CS1736" i="1"/>
  <c r="CT1736" i="1"/>
  <c r="CR1736" i="1"/>
  <c r="CS1737" i="1"/>
  <c r="CR1737" i="1"/>
  <c r="CT1737" i="1"/>
  <c r="CS1738" i="1"/>
  <c r="CT1738" i="1"/>
  <c r="CR1738" i="1"/>
  <c r="CS1739" i="1"/>
  <c r="CR1739" i="1"/>
  <c r="CT1739" i="1"/>
  <c r="CT1740" i="1"/>
  <c r="CR1740" i="1"/>
  <c r="CS1740" i="1"/>
  <c r="CT1741" i="1"/>
  <c r="CS1741" i="1"/>
  <c r="CR1741" i="1"/>
  <c r="CR1742" i="1"/>
  <c r="CS1742" i="1"/>
  <c r="CT1742" i="1"/>
  <c r="CR1743" i="1"/>
  <c r="CS1743" i="1"/>
  <c r="CT1743" i="1"/>
  <c r="CR1744" i="1"/>
  <c r="CT1744" i="1"/>
  <c r="CS1744" i="1"/>
  <c r="CS1745" i="1"/>
  <c r="CR1745" i="1"/>
  <c r="CT1745" i="1"/>
  <c r="CT1746" i="1"/>
  <c r="CR1746" i="1"/>
  <c r="CS1746" i="1"/>
  <c r="CR1747" i="1"/>
  <c r="CS1747" i="1"/>
  <c r="CT1747" i="1"/>
  <c r="CR1748" i="1"/>
  <c r="CT1748" i="1"/>
  <c r="CS1748" i="1"/>
  <c r="CS1749" i="1"/>
  <c r="CR1749" i="1"/>
  <c r="CT1749" i="1"/>
  <c r="CS1750" i="1"/>
  <c r="CR1750" i="1"/>
  <c r="CT1750" i="1"/>
  <c r="CR1751" i="1"/>
  <c r="CT1751" i="1"/>
  <c r="CS1751" i="1"/>
  <c r="CS1752" i="1"/>
  <c r="CT1752" i="1"/>
  <c r="CR1752" i="1"/>
  <c r="CS1753" i="1"/>
  <c r="CT1753" i="1"/>
  <c r="CR1753" i="1"/>
  <c r="CS1754" i="1"/>
  <c r="CT1754" i="1"/>
  <c r="CR1754" i="1"/>
  <c r="CS1755" i="1"/>
  <c r="CR1755" i="1"/>
  <c r="CT1755" i="1"/>
  <c r="CT1756" i="1"/>
  <c r="CR1756" i="1"/>
  <c r="CS1756" i="1"/>
  <c r="CR1757" i="1"/>
  <c r="CT1757" i="1"/>
  <c r="CS1757" i="1"/>
  <c r="CT1758" i="1"/>
  <c r="CS1758" i="1"/>
  <c r="CR1758" i="1"/>
  <c r="CR1759" i="1"/>
  <c r="CT1759" i="1"/>
  <c r="CS1759" i="1"/>
  <c r="CR1760" i="1"/>
  <c r="CS1760" i="1"/>
  <c r="CT1760" i="1"/>
  <c r="CT1761" i="1"/>
  <c r="CR1761" i="1"/>
  <c r="CS1761" i="1"/>
  <c r="CS1762" i="1"/>
  <c r="CR1762" i="1"/>
  <c r="CT1762" i="1"/>
  <c r="CT1763" i="1"/>
  <c r="CS1763" i="1"/>
  <c r="CR1763" i="1"/>
  <c r="CS1764" i="1"/>
  <c r="CT1764" i="1"/>
  <c r="CR1764" i="1"/>
  <c r="CR1765" i="1"/>
  <c r="CT1765" i="1"/>
  <c r="CS1765" i="1"/>
  <c r="CS1766" i="1"/>
  <c r="CR1766" i="1"/>
  <c r="CT1766" i="1"/>
  <c r="CR1767" i="1"/>
  <c r="CT1767" i="1"/>
  <c r="CS1767" i="1"/>
  <c r="CS1768" i="1"/>
  <c r="CR1768" i="1"/>
  <c r="CT1768" i="1"/>
  <c r="CS1769" i="1"/>
  <c r="CR1769" i="1"/>
  <c r="CT1769" i="1"/>
  <c r="CT1770" i="1"/>
  <c r="CS1770" i="1"/>
  <c r="CR1770" i="1"/>
  <c r="CR1771" i="1"/>
  <c r="CS1771" i="1"/>
  <c r="CT1771" i="1"/>
  <c r="CR1772" i="1"/>
  <c r="CT1772" i="1"/>
  <c r="CS1772" i="1"/>
  <c r="CR1773" i="1"/>
  <c r="CT1773" i="1"/>
  <c r="CS1773" i="1"/>
  <c r="CR1774" i="1"/>
  <c r="CS1774" i="1"/>
  <c r="CT1774" i="1"/>
  <c r="CT1775" i="1"/>
  <c r="CS1775" i="1"/>
  <c r="CR1775" i="1"/>
  <c r="CT1776" i="1"/>
  <c r="CR1776" i="1"/>
  <c r="CS1776" i="1"/>
  <c r="CS1777" i="1"/>
  <c r="CR1777" i="1"/>
  <c r="CT1777" i="1"/>
  <c r="CT1778" i="1"/>
  <c r="CR1778" i="1"/>
  <c r="CS1778" i="1"/>
  <c r="CT1779" i="1"/>
  <c r="CS1779" i="1"/>
  <c r="CR1779" i="1"/>
  <c r="CR1780" i="1"/>
  <c r="CT1780" i="1"/>
  <c r="CS1780" i="1"/>
  <c r="CR1781" i="1"/>
  <c r="CT1781" i="1"/>
  <c r="CS1781" i="1"/>
  <c r="CT1782" i="1"/>
  <c r="CR1782" i="1"/>
  <c r="CS1782" i="1"/>
  <c r="CR1783" i="1"/>
  <c r="CT1783" i="1"/>
  <c r="CS1783" i="1"/>
  <c r="CR1784" i="1"/>
  <c r="CT1784" i="1"/>
  <c r="CS1784" i="1"/>
  <c r="CR1785" i="1"/>
  <c r="CS1785" i="1"/>
  <c r="CT1785" i="1"/>
  <c r="CT1786" i="1"/>
  <c r="CS1786" i="1"/>
  <c r="CR1786" i="1"/>
  <c r="CT1787" i="1"/>
  <c r="CS1787" i="1"/>
  <c r="CR1787" i="1"/>
  <c r="CR1788" i="1"/>
  <c r="CS1788" i="1"/>
  <c r="CT1788" i="1"/>
  <c r="CR1789" i="1"/>
  <c r="CS1789" i="1"/>
  <c r="CT1789" i="1"/>
  <c r="CR1790" i="1"/>
  <c r="CS1790" i="1"/>
  <c r="CT1790" i="1"/>
  <c r="CR1791" i="1"/>
  <c r="CS1791" i="1"/>
  <c r="CT1791" i="1"/>
  <c r="CT1792" i="1"/>
  <c r="CS1792" i="1"/>
  <c r="CR1792" i="1"/>
  <c r="CT1793" i="1"/>
  <c r="CR1793" i="1"/>
  <c r="CS1793" i="1"/>
  <c r="CT1794" i="1"/>
  <c r="CS1794" i="1"/>
  <c r="CR1794" i="1"/>
  <c r="CS1795" i="1"/>
  <c r="CT1795" i="1"/>
  <c r="CR1795" i="1"/>
  <c r="CR1796" i="1"/>
  <c r="CS1796" i="1"/>
  <c r="CT1796" i="1"/>
  <c r="CS1797" i="1"/>
  <c r="CT1797" i="1"/>
  <c r="CR1797" i="1"/>
  <c r="CT1798" i="1"/>
  <c r="CS1798" i="1"/>
  <c r="CR1798" i="1"/>
  <c r="CT1799" i="1"/>
  <c r="CS1799" i="1"/>
  <c r="CR1799" i="1"/>
  <c r="CS1800" i="1"/>
  <c r="CT1800" i="1"/>
  <c r="CR1800" i="1"/>
  <c r="CR1801" i="1"/>
  <c r="CT1801" i="1"/>
  <c r="CS1801" i="1"/>
  <c r="CS1802" i="1"/>
  <c r="CT1802" i="1"/>
  <c r="CR1802" i="1"/>
  <c r="CS1803" i="1"/>
  <c r="CR1803" i="1"/>
  <c r="CT1803" i="1"/>
  <c r="CS1804" i="1"/>
  <c r="CT1804" i="1"/>
  <c r="CR1804" i="1"/>
  <c r="CR1805" i="1"/>
  <c r="CT1805" i="1"/>
  <c r="CS1805" i="1"/>
  <c r="CT1806" i="1"/>
  <c r="CS1806" i="1"/>
  <c r="CR1806" i="1"/>
  <c r="CS1807" i="1"/>
  <c r="CT1807" i="1"/>
  <c r="CR1807" i="1"/>
  <c r="CT1808" i="1"/>
  <c r="CS1808" i="1"/>
  <c r="CR1808" i="1"/>
  <c r="CR1809" i="1"/>
  <c r="CT1809" i="1"/>
  <c r="CS1809" i="1"/>
  <c r="CS1810" i="1"/>
  <c r="CT1810" i="1"/>
  <c r="CR1810" i="1"/>
  <c r="CS1811" i="1"/>
  <c r="CT1811" i="1"/>
  <c r="CR1811" i="1"/>
  <c r="CR1812" i="1"/>
  <c r="CT1812" i="1"/>
  <c r="CS1812" i="1"/>
  <c r="CR1813" i="1"/>
  <c r="CS1813" i="1"/>
  <c r="CT1813" i="1"/>
  <c r="CT1814" i="1"/>
  <c r="CS1814" i="1"/>
  <c r="CR1814" i="1"/>
  <c r="CR1815" i="1"/>
  <c r="CT1815" i="1"/>
  <c r="CS1815" i="1"/>
  <c r="CS1816" i="1"/>
  <c r="CR1816" i="1"/>
  <c r="CT1816" i="1"/>
  <c r="CS1817" i="1"/>
  <c r="CT1817" i="1"/>
  <c r="CR1817" i="1"/>
  <c r="CT1818" i="1"/>
  <c r="CS1818" i="1"/>
  <c r="CR1818" i="1"/>
  <c r="CR1819" i="1"/>
  <c r="CT1819" i="1"/>
  <c r="CS1819" i="1"/>
  <c r="CT1820" i="1"/>
  <c r="CS1820" i="1"/>
  <c r="CR1820" i="1"/>
  <c r="CR1821" i="1"/>
  <c r="CS1821" i="1"/>
  <c r="CT1821" i="1"/>
  <c r="CT1822" i="1"/>
  <c r="CR1822" i="1"/>
  <c r="CS1822" i="1"/>
  <c r="CT1823" i="1"/>
  <c r="CS1823" i="1"/>
  <c r="CR1823" i="1"/>
  <c r="CR1824" i="1"/>
  <c r="CS1824" i="1"/>
  <c r="CT1824" i="1"/>
  <c r="CT1825" i="1"/>
  <c r="CS1825" i="1"/>
  <c r="CR1825" i="1"/>
  <c r="CR1826" i="1"/>
  <c r="CS1826" i="1"/>
  <c r="CT1826" i="1"/>
  <c r="CR1827" i="1"/>
  <c r="CT1827" i="1"/>
  <c r="CS1827" i="1"/>
  <c r="CR1828" i="1"/>
  <c r="CT1828" i="1"/>
  <c r="CS1828" i="1"/>
  <c r="CT1465" i="1"/>
  <c r="CS1465" i="1"/>
  <c r="CR1465" i="1"/>
  <c r="CR1464" i="1"/>
  <c r="CT1464" i="1"/>
  <c r="CS1464" i="1"/>
  <c r="CT1651" i="1"/>
  <c r="CR1651" i="1"/>
  <c r="CS1651" i="1"/>
  <c r="CT1652" i="1"/>
  <c r="CS1652" i="1"/>
  <c r="CR1652" i="1"/>
  <c r="CT1653" i="1"/>
  <c r="CS1653" i="1"/>
  <c r="CR1653" i="1"/>
  <c r="CC1651" i="1"/>
  <c r="CE1651" i="1"/>
  <c r="CD1651" i="1"/>
  <c r="CC1652" i="1"/>
  <c r="CD1652" i="1"/>
  <c r="CE1652" i="1"/>
  <c r="CE1653" i="1"/>
  <c r="CC1653" i="1"/>
  <c r="CD1653" i="1"/>
  <c r="CT1645" i="1"/>
  <c r="CR1645" i="1"/>
  <c r="CS1645" i="1"/>
  <c r="CT1646" i="1"/>
  <c r="CR1646" i="1"/>
  <c r="CS1646" i="1"/>
  <c r="CT1647" i="1"/>
  <c r="CR1647" i="1"/>
  <c r="CS1647" i="1"/>
  <c r="CT1648" i="1"/>
  <c r="CR1648" i="1"/>
  <c r="CS1648" i="1"/>
  <c r="CT1649" i="1"/>
  <c r="CR1649" i="1"/>
  <c r="CS1649" i="1"/>
  <c r="CT1650" i="1"/>
  <c r="CR1650" i="1"/>
  <c r="CS1650" i="1"/>
  <c r="CE1645" i="1"/>
  <c r="CC1645" i="1"/>
  <c r="CD1645" i="1"/>
  <c r="CE1646" i="1"/>
  <c r="CC1646" i="1"/>
  <c r="CD1646" i="1"/>
  <c r="CE1647" i="1"/>
  <c r="CC1647" i="1"/>
  <c r="CD1647" i="1"/>
  <c r="CE1648" i="1"/>
  <c r="CC1648" i="1"/>
  <c r="CD1648" i="1"/>
  <c r="CE1649" i="1"/>
  <c r="CC1649" i="1"/>
  <c r="CD1649" i="1"/>
  <c r="CE1650" i="1"/>
  <c r="CC1650" i="1"/>
  <c r="CD1650" i="1"/>
  <c r="J1476" i="1"/>
  <c r="J1480" i="1"/>
  <c r="J1486" i="1"/>
  <c r="J1492" i="1"/>
  <c r="J1499" i="1"/>
  <c r="J1505" i="1"/>
  <c r="J1510" i="1"/>
  <c r="J1515" i="1"/>
  <c r="J1520" i="1"/>
  <c r="J1525" i="1"/>
  <c r="J1530" i="1"/>
  <c r="J1535" i="1"/>
  <c r="J1540" i="1"/>
  <c r="J1545" i="1"/>
  <c r="J1547" i="1"/>
  <c r="J1552" i="1"/>
  <c r="J1558" i="1"/>
  <c r="J1564" i="1"/>
  <c r="J1570" i="1"/>
  <c r="J1575" i="1"/>
  <c r="J1580" i="1"/>
  <c r="J1585" i="1"/>
  <c r="J1591" i="1"/>
  <c r="J1597" i="1"/>
  <c r="J1608" i="1"/>
  <c r="J1615" i="1"/>
  <c r="J1622" i="1"/>
  <c r="J1629" i="1"/>
  <c r="J1637" i="1"/>
  <c r="J1646" i="1"/>
  <c r="J1654" i="1"/>
  <c r="J1663" i="1"/>
  <c r="J1672" i="1"/>
  <c r="J1680" i="1"/>
  <c r="J1690" i="1"/>
  <c r="J1697" i="1"/>
  <c r="J1705" i="1"/>
  <c r="J1716" i="1"/>
  <c r="J1724" i="1"/>
  <c r="J1730" i="1"/>
  <c r="J1739" i="1"/>
  <c r="J1748" i="1"/>
  <c r="J1759" i="1"/>
  <c r="J1770" i="1"/>
  <c r="J1778" i="1"/>
  <c r="J1787" i="1"/>
  <c r="J1797" i="1"/>
  <c r="J1808" i="1"/>
  <c r="J1819" i="1"/>
  <c r="J1827" i="1"/>
  <c r="Y689" i="3"/>
  <c r="J1589" i="1"/>
  <c r="J1633" i="1"/>
  <c r="J1641" i="1"/>
  <c r="J1648" i="1"/>
  <c r="J1657" i="1"/>
  <c r="J1466" i="1"/>
  <c r="J1474" i="1"/>
  <c r="J1481" i="1"/>
  <c r="J1487" i="1"/>
  <c r="J1494" i="1"/>
  <c r="J1500" i="1"/>
  <c r="J1506" i="1"/>
  <c r="J1512" i="1"/>
  <c r="J1517" i="1"/>
  <c r="J1522" i="1"/>
  <c r="J1527" i="1"/>
  <c r="J1532" i="1"/>
  <c r="J1536" i="1"/>
  <c r="J1541" i="1"/>
  <c r="J1546" i="1"/>
  <c r="J1548" i="1"/>
  <c r="J1553" i="1"/>
  <c r="J1557" i="1"/>
  <c r="J1562" i="1"/>
  <c r="J1568" i="1"/>
  <c r="J1574" i="1"/>
  <c r="J1579" i="1"/>
  <c r="J1584" i="1"/>
  <c r="J1590" i="1"/>
  <c r="J1595" i="1"/>
  <c r="J1600" i="1"/>
  <c r="J1605" i="1"/>
  <c r="J1611" i="1"/>
  <c r="J1617" i="1"/>
  <c r="J1624" i="1"/>
  <c r="J1632" i="1"/>
  <c r="J1638" i="1"/>
  <c r="J1644" i="1"/>
  <c r="J1651" i="1"/>
  <c r="J1658" i="1"/>
  <c r="J1666" i="1"/>
  <c r="J1674" i="1"/>
  <c r="J1679" i="1"/>
  <c r="J1686" i="1"/>
  <c r="J1691" i="1"/>
  <c r="J1698" i="1"/>
  <c r="J1703" i="1"/>
  <c r="J1712" i="1"/>
  <c r="J1719" i="1"/>
  <c r="J1726" i="1"/>
  <c r="J1734" i="1"/>
  <c r="J1741" i="1"/>
  <c r="J1747" i="1"/>
  <c r="J1755" i="1"/>
  <c r="J1761" i="1"/>
  <c r="J1768" i="1"/>
  <c r="J1777" i="1"/>
  <c r="J1784" i="1"/>
  <c r="J1789" i="1"/>
  <c r="J1802" i="1"/>
  <c r="J1807" i="1"/>
  <c r="J1815" i="1"/>
  <c r="J1822" i="1"/>
  <c r="J1468" i="1"/>
  <c r="J1475" i="1"/>
  <c r="J1482" i="1"/>
  <c r="J1489" i="1"/>
  <c r="J1495" i="1"/>
  <c r="J1501" i="1"/>
  <c r="J1507" i="1"/>
  <c r="J1598" i="1"/>
  <c r="J1606" i="1"/>
  <c r="J1614" i="1"/>
  <c r="J1619" i="1"/>
  <c r="J1626" i="1"/>
  <c r="J1634" i="1"/>
  <c r="J1642" i="1"/>
  <c r="J1649" i="1"/>
  <c r="J1659" i="1"/>
  <c r="J1665" i="1"/>
  <c r="J1669" i="1"/>
  <c r="J1675" i="1"/>
  <c r="J1681" i="1"/>
  <c r="J1687" i="1"/>
  <c r="J1693" i="1"/>
  <c r="J1699" i="1"/>
  <c r="J1706" i="1"/>
  <c r="J1713" i="1"/>
  <c r="J1720" i="1"/>
  <c r="J1727" i="1"/>
  <c r="J1732" i="1"/>
  <c r="J1743" i="1"/>
  <c r="J1750" i="1"/>
  <c r="J1757" i="1"/>
  <c r="J1766" i="1"/>
  <c r="J1773" i="1"/>
  <c r="J1780" i="1"/>
  <c r="J1788" i="1"/>
  <c r="J1795" i="1"/>
  <c r="J1804" i="1"/>
  <c r="J1810" i="1"/>
  <c r="J1817" i="1"/>
  <c r="J1825" i="1"/>
  <c r="J1465" i="1"/>
  <c r="J1472" i="1"/>
  <c r="J1478" i="1"/>
  <c r="J1483" i="1"/>
  <c r="J1488" i="1"/>
  <c r="J1493" i="1"/>
  <c r="J1498" i="1"/>
  <c r="J1503" i="1"/>
  <c r="J1509" i="1"/>
  <c r="J1514" i="1"/>
  <c r="J1519" i="1"/>
  <c r="J1524" i="1"/>
  <c r="J1529" i="1"/>
  <c r="J1534" i="1"/>
  <c r="J1538" i="1"/>
  <c r="J1543" i="1"/>
  <c r="J1551" i="1"/>
  <c r="J1555" i="1"/>
  <c r="J1561" i="1"/>
  <c r="J1566" i="1"/>
  <c r="J1569" i="1"/>
  <c r="J1573" i="1"/>
  <c r="J1578" i="1"/>
  <c r="J1583" i="1"/>
  <c r="J1587" i="1"/>
  <c r="J1592" i="1"/>
  <c r="J1599" i="1"/>
  <c r="J1603" i="1"/>
  <c r="J1610" i="1"/>
  <c r="J1618" i="1"/>
  <c r="J1625" i="1"/>
  <c r="J1631" i="1"/>
  <c r="J1639" i="1"/>
  <c r="J1647" i="1"/>
  <c r="J1653" i="1"/>
  <c r="J1660" i="1"/>
  <c r="J1667" i="1"/>
  <c r="J1673" i="1"/>
  <c r="J1682" i="1"/>
  <c r="J1688" i="1"/>
  <c r="J1694" i="1"/>
  <c r="J1701" i="1"/>
  <c r="J1707" i="1"/>
  <c r="J1715" i="1"/>
  <c r="J1722" i="1"/>
  <c r="J1728" i="1"/>
  <c r="J1735" i="1"/>
  <c r="J1738" i="1"/>
  <c r="J1745" i="1"/>
  <c r="J1754" i="1"/>
  <c r="J1762" i="1"/>
  <c r="J1769" i="1"/>
  <c r="J1776" i="1"/>
  <c r="J1783" i="1"/>
  <c r="J1792" i="1"/>
  <c r="J1801" i="1"/>
  <c r="J1809" i="1"/>
  <c r="J1816" i="1"/>
  <c r="J1824" i="1"/>
  <c r="J1469" i="1"/>
  <c r="J1467" i="1"/>
  <c r="J1473" i="1"/>
  <c r="J1479" i="1"/>
  <c r="J1485" i="1"/>
  <c r="J1491" i="1"/>
  <c r="J1496" i="1"/>
  <c r="J1502" i="1"/>
  <c r="J1508" i="1"/>
  <c r="J1513" i="1"/>
  <c r="J1518" i="1"/>
  <c r="J1523" i="1"/>
  <c r="J1528" i="1"/>
  <c r="J1533" i="1"/>
  <c r="J1539" i="1"/>
  <c r="J1542" i="1"/>
  <c r="J1549" i="1"/>
  <c r="J1554" i="1"/>
  <c r="J1559" i="1"/>
  <c r="J1563" i="1"/>
  <c r="J1572" i="1"/>
  <c r="J1577" i="1"/>
  <c r="J1582" i="1"/>
  <c r="J1588" i="1"/>
  <c r="J1593" i="1"/>
  <c r="J1601" i="1"/>
  <c r="J1609" i="1"/>
  <c r="J1616" i="1"/>
  <c r="J1623" i="1"/>
  <c r="J1630" i="1"/>
  <c r="J1640" i="1"/>
  <c r="J1652" i="1"/>
  <c r="J1661" i="1"/>
  <c r="J1671" i="1"/>
  <c r="J1676" i="1"/>
  <c r="J1683" i="1"/>
  <c r="J1689" i="1"/>
  <c r="J1696" i="1"/>
  <c r="J1704" i="1"/>
  <c r="J1710" i="1"/>
  <c r="J1717" i="1"/>
  <c r="J1723" i="1"/>
  <c r="J1731" i="1"/>
  <c r="J1736" i="1"/>
  <c r="J1742" i="1"/>
  <c r="J1751" i="1"/>
  <c r="J1760" i="1"/>
  <c r="J1767" i="1"/>
  <c r="J1775" i="1"/>
  <c r="J1785" i="1"/>
  <c r="J1790" i="1"/>
  <c r="J1798" i="1"/>
  <c r="J1805" i="1"/>
  <c r="J1812" i="1"/>
  <c r="J1820" i="1"/>
  <c r="J1828" i="1"/>
  <c r="J1470" i="1"/>
  <c r="J1471" i="1"/>
  <c r="J1477" i="1"/>
  <c r="J1484" i="1"/>
  <c r="J1490" i="1"/>
  <c r="J1497" i="1"/>
  <c r="J1504" i="1"/>
  <c r="J1511" i="1"/>
  <c r="J1516" i="1"/>
  <c r="J1521" i="1"/>
  <c r="J1526" i="1"/>
  <c r="J1531" i="1"/>
  <c r="J1537" i="1"/>
  <c r="J1544" i="1"/>
  <c r="J1550" i="1"/>
  <c r="J1556" i="1"/>
  <c r="J1560" i="1"/>
  <c r="J1565" i="1"/>
  <c r="J1571" i="1"/>
  <c r="J1576" i="1"/>
  <c r="J1581" i="1"/>
  <c r="J1586" i="1"/>
  <c r="J1594" i="1"/>
  <c r="J1602" i="1"/>
  <c r="J1607" i="1"/>
  <c r="J1613" i="1"/>
  <c r="J1621" i="1"/>
  <c r="J1628" i="1"/>
  <c r="J1635" i="1"/>
  <c r="J1643" i="1"/>
  <c r="J1650" i="1"/>
  <c r="J1656" i="1"/>
  <c r="J1664" i="1"/>
  <c r="J1670" i="1"/>
  <c r="J1678" i="1"/>
  <c r="J1684" i="1"/>
  <c r="J1695" i="1"/>
  <c r="J1702" i="1"/>
  <c r="J1708" i="1"/>
  <c r="J1714" i="1"/>
  <c r="J1721" i="1"/>
  <c r="J1729" i="1"/>
  <c r="J1737" i="1"/>
  <c r="J1746" i="1"/>
  <c r="J1752" i="1"/>
  <c r="J1763" i="1"/>
  <c r="J1771" i="1"/>
  <c r="J1779" i="1"/>
  <c r="J1793" i="1"/>
  <c r="J1799" i="1"/>
  <c r="J1806" i="1"/>
  <c r="J1814" i="1"/>
  <c r="J1821" i="1"/>
  <c r="J1567" i="1"/>
  <c r="J1596" i="1"/>
  <c r="J1604" i="1"/>
  <c r="J1612" i="1"/>
  <c r="J1620" i="1"/>
  <c r="J1627" i="1"/>
  <c r="J1636" i="1"/>
  <c r="J1645" i="1"/>
  <c r="J1655" i="1"/>
  <c r="J1662" i="1"/>
  <c r="J1668" i="1"/>
  <c r="J1677" i="1"/>
  <c r="J1685" i="1"/>
  <c r="J1692" i="1"/>
  <c r="J1700" i="1"/>
  <c r="J1709" i="1"/>
  <c r="J1718" i="1"/>
  <c r="J1725" i="1"/>
  <c r="J1733" i="1"/>
  <c r="J1740" i="1"/>
  <c r="J1749" i="1"/>
  <c r="J1756" i="1"/>
  <c r="J1765" i="1"/>
  <c r="J1774" i="1"/>
  <c r="J1782" i="1"/>
  <c r="J1791" i="1"/>
  <c r="J1796" i="1"/>
  <c r="J1803" i="1"/>
  <c r="J1813" i="1"/>
  <c r="J1823" i="1"/>
  <c r="J1711" i="1"/>
  <c r="J1744" i="1"/>
  <c r="J1753" i="1"/>
  <c r="J1758" i="1"/>
  <c r="J1764" i="1"/>
  <c r="J1772" i="1"/>
  <c r="J1781" i="1"/>
  <c r="J1786" i="1"/>
  <c r="J1794" i="1"/>
  <c r="J1800" i="1"/>
  <c r="J1811" i="1"/>
  <c r="J1818" i="1"/>
  <c r="J1826" i="1"/>
  <c r="U4" i="2"/>
  <c r="U6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5119" i="2"/>
  <c r="G4302" i="2"/>
  <c r="G3358" i="2"/>
  <c r="G3326" i="2"/>
  <c r="G3316" i="2"/>
  <c r="G3308" i="2"/>
  <c r="G3302" i="2"/>
  <c r="G3104" i="2"/>
  <c r="G2908" i="2"/>
  <c r="G2895" i="2"/>
  <c r="G2893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4642" i="2"/>
  <c r="G4628" i="2"/>
  <c r="G4624" i="2"/>
  <c r="G4615" i="2"/>
  <c r="G4609" i="2"/>
  <c r="G4605" i="2"/>
  <c r="G4585" i="2"/>
  <c r="G4577" i="2"/>
  <c r="G4565" i="2"/>
  <c r="G4551" i="2"/>
  <c r="G4549" i="2"/>
  <c r="G4544" i="2"/>
  <c r="G4535" i="2"/>
  <c r="G4531" i="2"/>
  <c r="G4526" i="2"/>
  <c r="G4522" i="2"/>
  <c r="G4512" i="2"/>
  <c r="G3848" i="2"/>
  <c r="G3843" i="2"/>
  <c r="G3840" i="2"/>
  <c r="G3835" i="2"/>
  <c r="G3831" i="2"/>
  <c r="G3828" i="2"/>
  <c r="G3810" i="2"/>
  <c r="G3807" i="2"/>
  <c r="G3799" i="2"/>
  <c r="G3791" i="2"/>
  <c r="G3787" i="2"/>
  <c r="G3782" i="2"/>
  <c r="G3777" i="2"/>
  <c r="G3770" i="2"/>
  <c r="G3767" i="2"/>
  <c r="G3764" i="2"/>
  <c r="G3745" i="2"/>
  <c r="G3741" i="2"/>
  <c r="G3723" i="2"/>
  <c r="G3705" i="2"/>
  <c r="G3701" i="2"/>
  <c r="G3697" i="2"/>
  <c r="G3168" i="2"/>
  <c r="G3160" i="2"/>
  <c r="G3155" i="2"/>
  <c r="G3142" i="2"/>
  <c r="G3138" i="2"/>
  <c r="G3121" i="2"/>
  <c r="G3115" i="2"/>
  <c r="G4629" i="2"/>
  <c r="G4622" i="2"/>
  <c r="G4612" i="2"/>
  <c r="G4607" i="2"/>
  <c r="G4601" i="2"/>
  <c r="G4596" i="2"/>
  <c r="G4584" i="2"/>
  <c r="G4579" i="2"/>
  <c r="G4572" i="2"/>
  <c r="G4566" i="2"/>
  <c r="G4563" i="2"/>
  <c r="G4557" i="2"/>
  <c r="G4536" i="2"/>
  <c r="G4523" i="2"/>
  <c r="G4517" i="2"/>
  <c r="G4513" i="2"/>
  <c r="G4508" i="2"/>
  <c r="G3836" i="2"/>
  <c r="G3821" i="2"/>
  <c r="G3816" i="2"/>
  <c r="G3813" i="2"/>
  <c r="G3809" i="2"/>
  <c r="G3805" i="2"/>
  <c r="G3795" i="2"/>
  <c r="G3762" i="2"/>
  <c r="G3758" i="2"/>
  <c r="G3755" i="2"/>
  <c r="G3751" i="2"/>
  <c r="G3731" i="2"/>
  <c r="G3727" i="2"/>
  <c r="G3722" i="2"/>
  <c r="G3717" i="2"/>
  <c r="G3712" i="2"/>
  <c r="G3708" i="2"/>
  <c r="G3698" i="2"/>
  <c r="G3172" i="2"/>
  <c r="G3163" i="2"/>
  <c r="G3156" i="2"/>
  <c r="G3146" i="2"/>
  <c r="G3140" i="2"/>
  <c r="G3134" i="2"/>
  <c r="G3110" i="2"/>
  <c r="G3107" i="2"/>
  <c r="G4637" i="2"/>
  <c r="G4625" i="2"/>
  <c r="G4620" i="2"/>
  <c r="G4616" i="2"/>
  <c r="G4606" i="2"/>
  <c r="G4587" i="2"/>
  <c r="G4583" i="2"/>
  <c r="G4562" i="2"/>
  <c r="G4542" i="2"/>
  <c r="G4534" i="2"/>
  <c r="G4520" i="2"/>
  <c r="G3851" i="2"/>
  <c r="G3846" i="2"/>
  <c r="G3837" i="2"/>
  <c r="G3814" i="2"/>
  <c r="G3804" i="2"/>
  <c r="G3796" i="2"/>
  <c r="G3781" i="2"/>
  <c r="G3757" i="2"/>
  <c r="G3740" i="2"/>
  <c r="G3734" i="2"/>
  <c r="G3728" i="2"/>
  <c r="G3724" i="2"/>
  <c r="G3720" i="2"/>
  <c r="G3162" i="2"/>
  <c r="G3159" i="2"/>
  <c r="G3151" i="2"/>
  <c r="G3139" i="2"/>
  <c r="G3129" i="2"/>
  <c r="G3125" i="2"/>
  <c r="G3122" i="2"/>
  <c r="G7102" i="2"/>
  <c r="G7098" i="2"/>
  <c r="G7094" i="2"/>
  <c r="G7091" i="2"/>
  <c r="G7088" i="2"/>
  <c r="G7083" i="2"/>
  <c r="G7080" i="2"/>
  <c r="G7077" i="2"/>
  <c r="G7072" i="2"/>
  <c r="G7069" i="2"/>
  <c r="G7066" i="2"/>
  <c r="G7064" i="2"/>
  <c r="G7061" i="2"/>
  <c r="G7058" i="2"/>
  <c r="G7054" i="2"/>
  <c r="G7051" i="2"/>
  <c r="G7047" i="2"/>
  <c r="G7044" i="2"/>
  <c r="G7041" i="2"/>
  <c r="G7038" i="2"/>
  <c r="G7036" i="2"/>
  <c r="G7032" i="2"/>
  <c r="G7029" i="2"/>
  <c r="G7027" i="2"/>
  <c r="G7023" i="2"/>
  <c r="G7019" i="2"/>
  <c r="G7017" i="2"/>
  <c r="G7014" i="2"/>
  <c r="G7010" i="2"/>
  <c r="G7007" i="2"/>
  <c r="G7005" i="2"/>
  <c r="G7002" i="2"/>
  <c r="G6999" i="2"/>
  <c r="G6996" i="2"/>
  <c r="G6993" i="2"/>
  <c r="G6991" i="2"/>
  <c r="G6988" i="2"/>
  <c r="G6985" i="2"/>
  <c r="G6982" i="2"/>
  <c r="G6979" i="2"/>
  <c r="G6976" i="2"/>
  <c r="G6972" i="2"/>
  <c r="G6969" i="2"/>
  <c r="G6966" i="2"/>
  <c r="G6964" i="2"/>
  <c r="G6961" i="2"/>
  <c r="G6958" i="2"/>
  <c r="G6955" i="2"/>
  <c r="G6953" i="2"/>
  <c r="G6950" i="2"/>
  <c r="G6948" i="2"/>
  <c r="G6945" i="2"/>
  <c r="G6942" i="2"/>
  <c r="G6939" i="2"/>
  <c r="G6936" i="2"/>
  <c r="G6933" i="2"/>
  <c r="G6930" i="2"/>
  <c r="G6927" i="2"/>
  <c r="G6925" i="2"/>
  <c r="G6922" i="2"/>
  <c r="G6919" i="2"/>
  <c r="G6916" i="2"/>
  <c r="G6913" i="2"/>
  <c r="G6910" i="2"/>
  <c r="G6907" i="2"/>
  <c r="G6905" i="2"/>
  <c r="G6902" i="2"/>
  <c r="G6899" i="2"/>
  <c r="G6896" i="2"/>
  <c r="G6893" i="2"/>
  <c r="G6890" i="2"/>
  <c r="G6887" i="2"/>
  <c r="G6884" i="2"/>
  <c r="G6881" i="2"/>
  <c r="G6879" i="2"/>
  <c r="G6876" i="2"/>
  <c r="G6872" i="2"/>
  <c r="G6869" i="2"/>
  <c r="G6867" i="2"/>
  <c r="G6864" i="2"/>
  <c r="G6860" i="2"/>
  <c r="G6856" i="2"/>
  <c r="G6853" i="2"/>
  <c r="G6850" i="2"/>
  <c r="G6848" i="2"/>
  <c r="G6846" i="2"/>
  <c r="G6842" i="2"/>
  <c r="G6837" i="2"/>
  <c r="G6835" i="2"/>
  <c r="G6832" i="2"/>
  <c r="G6828" i="2"/>
  <c r="G6824" i="2"/>
  <c r="G6821" i="2"/>
  <c r="G6818" i="2"/>
  <c r="G6816" i="2"/>
  <c r="G6813" i="2"/>
  <c r="G6808" i="2"/>
  <c r="G6806" i="2"/>
  <c r="G6802" i="2"/>
  <c r="G6799" i="2"/>
  <c r="G6797" i="2"/>
  <c r="G6795" i="2"/>
  <c r="G6792" i="2"/>
  <c r="G6789" i="2"/>
  <c r="G6786" i="2"/>
  <c r="G6783" i="2"/>
  <c r="G6780" i="2"/>
  <c r="G6776" i="2"/>
  <c r="G6773" i="2"/>
  <c r="G6770" i="2"/>
  <c r="G6767" i="2"/>
  <c r="G6764" i="2"/>
  <c r="G6760" i="2"/>
  <c r="G6757" i="2"/>
  <c r="G6754" i="2"/>
  <c r="G6751" i="2"/>
  <c r="G6748" i="2"/>
  <c r="G6746" i="2"/>
  <c r="G6742" i="2"/>
  <c r="G6738" i="2"/>
  <c r="G6736" i="2"/>
  <c r="G6733" i="2"/>
  <c r="G6730" i="2"/>
  <c r="G6727" i="2"/>
  <c r="G6724" i="2"/>
  <c r="G6722" i="2"/>
  <c r="G6718" i="2"/>
  <c r="G6717" i="2"/>
  <c r="G6714" i="2"/>
  <c r="G6711" i="2"/>
  <c r="G6708" i="2"/>
  <c r="G6705" i="2"/>
  <c r="G6703" i="2"/>
  <c r="G6700" i="2"/>
  <c r="G6696" i="2"/>
  <c r="G6693" i="2"/>
  <c r="G6690" i="2"/>
  <c r="G6687" i="2"/>
  <c r="G6684" i="2"/>
  <c r="G6681" i="2"/>
  <c r="G6678" i="2"/>
  <c r="G6675" i="2"/>
  <c r="G6672" i="2"/>
  <c r="G6668" i="2"/>
  <c r="G6664" i="2"/>
  <c r="G6661" i="2"/>
  <c r="G6658" i="2"/>
  <c r="G6654" i="2"/>
  <c r="G6652" i="2"/>
  <c r="G6649" i="2"/>
  <c r="G6646" i="2"/>
  <c r="G6644" i="2"/>
  <c r="G6640" i="2"/>
  <c r="G6636" i="2"/>
  <c r="G6633" i="2"/>
  <c r="G6630" i="2"/>
  <c r="G6627" i="2"/>
  <c r="G6625" i="2"/>
  <c r="G6622" i="2"/>
  <c r="G6620" i="2"/>
  <c r="G6617" i="2"/>
  <c r="G6613" i="2"/>
  <c r="G6610" i="2"/>
  <c r="G6607" i="2"/>
  <c r="G6604" i="2"/>
  <c r="G6601" i="2"/>
  <c r="G6599" i="2"/>
  <c r="G6597" i="2"/>
  <c r="G6595" i="2"/>
  <c r="G6593" i="2"/>
  <c r="G6592" i="2"/>
  <c r="G6586" i="2"/>
  <c r="G6583" i="2"/>
  <c r="G6580" i="2"/>
  <c r="G6576" i="2"/>
  <c r="G6573" i="2"/>
  <c r="G6571" i="2"/>
  <c r="G6568" i="2"/>
  <c r="G6565" i="2"/>
  <c r="G6560" i="2"/>
  <c r="G6557" i="2"/>
  <c r="G6554" i="2"/>
  <c r="G6551" i="2"/>
  <c r="G6548" i="2"/>
  <c r="G6545" i="2"/>
  <c r="G6542" i="2"/>
  <c r="G6540" i="2"/>
  <c r="G6536" i="2"/>
  <c r="G6533" i="2"/>
  <c r="G6530" i="2"/>
  <c r="G6527" i="2"/>
  <c r="G6524" i="2"/>
  <c r="G6520" i="2"/>
  <c r="G6518" i="2"/>
  <c r="G6515" i="2"/>
  <c r="G6512" i="2"/>
  <c r="G6509" i="2"/>
  <c r="G6508" i="2"/>
  <c r="G6504" i="2"/>
  <c r="G6501" i="2"/>
  <c r="G6498" i="2"/>
  <c r="G6495" i="2"/>
  <c r="G6492" i="2"/>
  <c r="G6489" i="2"/>
  <c r="G6486" i="2"/>
  <c r="G6483" i="2"/>
  <c r="G6480" i="2"/>
  <c r="G6477" i="2"/>
  <c r="G6474" i="2"/>
  <c r="G6472" i="2"/>
  <c r="G6469" i="2"/>
  <c r="G6466" i="2"/>
  <c r="G6463" i="2"/>
  <c r="G6461" i="2"/>
  <c r="G6457" i="2"/>
  <c r="G6454" i="2"/>
  <c r="G6451" i="2"/>
  <c r="G6448" i="2"/>
  <c r="G6445" i="2"/>
  <c r="G6442" i="2"/>
  <c r="G6439" i="2"/>
  <c r="G6436" i="2"/>
  <c r="G6433" i="2"/>
  <c r="G6430" i="2"/>
  <c r="G6428" i="2"/>
  <c r="G6424" i="2"/>
  <c r="G6422" i="2"/>
  <c r="G6419" i="2"/>
  <c r="G6416" i="2"/>
  <c r="G6413" i="2"/>
  <c r="G6410" i="2"/>
  <c r="G6407" i="2"/>
  <c r="G6404" i="2"/>
  <c r="G6402" i="2"/>
  <c r="G6401" i="2"/>
  <c r="G6398" i="2"/>
  <c r="G6394" i="2"/>
  <c r="G6388" i="2"/>
  <c r="G6385" i="2"/>
  <c r="G6382" i="2"/>
  <c r="G6379" i="2"/>
  <c r="G6375" i="2"/>
  <c r="G6373" i="2"/>
  <c r="G6372" i="2"/>
  <c r="G6370" i="2"/>
  <c r="G6367" i="2"/>
  <c r="G6364" i="2"/>
  <c r="G6361" i="2"/>
  <c r="G6356" i="2"/>
  <c r="G6353" i="2"/>
  <c r="G6350" i="2"/>
  <c r="G6346" i="2"/>
  <c r="G6343" i="2"/>
  <c r="G6342" i="2"/>
  <c r="G6153" i="2"/>
  <c r="G6151" i="2"/>
  <c r="G6141" i="2"/>
  <c r="G6139" i="2"/>
  <c r="G6136" i="2"/>
  <c r="G6132" i="2"/>
  <c r="G6129" i="2"/>
  <c r="G6127" i="2"/>
  <c r="G6126" i="2"/>
  <c r="G6124" i="2"/>
  <c r="G6122" i="2"/>
  <c r="G6120" i="2"/>
  <c r="G6118" i="2"/>
  <c r="G6116" i="2"/>
  <c r="G6113" i="2"/>
  <c r="G6111" i="2"/>
  <c r="G6110" i="2"/>
  <c r="G6108" i="2"/>
  <c r="G6101" i="2"/>
  <c r="G6099" i="2"/>
  <c r="G6097" i="2"/>
  <c r="G6093" i="2"/>
  <c r="G6091" i="2"/>
  <c r="G6090" i="2"/>
  <c r="G6088" i="2"/>
  <c r="G6086" i="2"/>
  <c r="G6084" i="2"/>
  <c r="G6077" i="2"/>
  <c r="G6075" i="2"/>
  <c r="G6073" i="2"/>
  <c r="G6067" i="2"/>
  <c r="G6062" i="2"/>
  <c r="G6061" i="2"/>
  <c r="G6059" i="2"/>
  <c r="G6057" i="2"/>
  <c r="G6043" i="2"/>
  <c r="G6018" i="2"/>
  <c r="G6016" i="2"/>
  <c r="G6014" i="2"/>
  <c r="G6012" i="2"/>
  <c r="G6007" i="2"/>
  <c r="G6006" i="2"/>
  <c r="G6004" i="2"/>
  <c r="G5991" i="2"/>
  <c r="G5988" i="2"/>
  <c r="G5979" i="2"/>
  <c r="G5978" i="2"/>
  <c r="G5976" i="2"/>
  <c r="G5974" i="2"/>
  <c r="G5971" i="2"/>
  <c r="G5962" i="2"/>
  <c r="G5960" i="2"/>
  <c r="G5958" i="2"/>
  <c r="G5956" i="2"/>
  <c r="G5952" i="2"/>
  <c r="G5950" i="2"/>
  <c r="G5948" i="2"/>
  <c r="G5945" i="2"/>
  <c r="G5931" i="2"/>
  <c r="G5929" i="2"/>
  <c r="G5928" i="2"/>
  <c r="G5922" i="2"/>
  <c r="G5919" i="2"/>
  <c r="G5914" i="2"/>
  <c r="G5912" i="2"/>
  <c r="G5905" i="2"/>
  <c r="G5904" i="2"/>
  <c r="G5902" i="2"/>
  <c r="G5900" i="2"/>
  <c r="G5898" i="2"/>
  <c r="G5896" i="2"/>
  <c r="G5884" i="2"/>
  <c r="G5875" i="2"/>
  <c r="G5845" i="2"/>
  <c r="G5844" i="2"/>
  <c r="G5842" i="2"/>
  <c r="G5840" i="2"/>
  <c r="G5838" i="2"/>
  <c r="G5836" i="2"/>
  <c r="G5834" i="2"/>
  <c r="G5829" i="2"/>
  <c r="G5824" i="2"/>
  <c r="G5817" i="2"/>
  <c r="G5815" i="2"/>
  <c r="G5813" i="2"/>
  <c r="G5811" i="2"/>
  <c r="G5795" i="2"/>
  <c r="G5793" i="2"/>
  <c r="G5774" i="2"/>
  <c r="G5772" i="2"/>
  <c r="G5770" i="2"/>
  <c r="G5768" i="2"/>
  <c r="G5763" i="2"/>
  <c r="G5761" i="2"/>
  <c r="G5759" i="2"/>
  <c r="G5751" i="2"/>
  <c r="G5748" i="2"/>
  <c r="G5746" i="2"/>
  <c r="G5741" i="2"/>
  <c r="G5738" i="2"/>
  <c r="G5735" i="2"/>
  <c r="G5729" i="2"/>
  <c r="G5381" i="2"/>
  <c r="G5371" i="2"/>
  <c r="G5366" i="2"/>
  <c r="G5364" i="2"/>
  <c r="G5357" i="2"/>
  <c r="G5353" i="2"/>
  <c r="G5343" i="2"/>
  <c r="G5337" i="2"/>
  <c r="G5333" i="2"/>
  <c r="G5326" i="2"/>
  <c r="G5324" i="2"/>
  <c r="G5322" i="2"/>
  <c r="G5320" i="2"/>
  <c r="G5315" i="2"/>
  <c r="G5313" i="2"/>
  <c r="G5310" i="2"/>
  <c r="G5306" i="2"/>
  <c r="G5301" i="2"/>
  <c r="G5297" i="2"/>
  <c r="G5292" i="2"/>
  <c r="G5285" i="2"/>
  <c r="G5278" i="2"/>
  <c r="G5273" i="2"/>
  <c r="G5271" i="2"/>
  <c r="G5267" i="2"/>
  <c r="G5261" i="2"/>
  <c r="G5252" i="2"/>
  <c r="G5250" i="2"/>
  <c r="G5248" i="2"/>
  <c r="G5242" i="2"/>
  <c r="G5240" i="2"/>
  <c r="G5238" i="2"/>
  <c r="G5234" i="2"/>
  <c r="G5229" i="2"/>
  <c r="G5227" i="2"/>
  <c r="G5225" i="2"/>
  <c r="G5223" i="2"/>
  <c r="G5219" i="2"/>
  <c r="G5217" i="2"/>
  <c r="G5214" i="2"/>
  <c r="G5213" i="2"/>
  <c r="G5155" i="2"/>
  <c r="G5152" i="2"/>
  <c r="G5143" i="2"/>
  <c r="G5138" i="2"/>
  <c r="G5131" i="2"/>
  <c r="G5124" i="2"/>
  <c r="G5121" i="2"/>
  <c r="G4702" i="2"/>
  <c r="G4699" i="2"/>
  <c r="G4696" i="2"/>
  <c r="G4686" i="2"/>
  <c r="G4684" i="2"/>
  <c r="G4682" i="2"/>
  <c r="G4679" i="2"/>
  <c r="G4676" i="2"/>
  <c r="G4674" i="2"/>
  <c r="G4671" i="2"/>
  <c r="G4669" i="2"/>
  <c r="G4666" i="2"/>
  <c r="G4663" i="2"/>
  <c r="G4656" i="2"/>
  <c r="G4651" i="2"/>
  <c r="G4641" i="2"/>
  <c r="G4638" i="2"/>
  <c r="G4636" i="2"/>
  <c r="G4631" i="2"/>
  <c r="G4614" i="2"/>
  <c r="G4608" i="2"/>
  <c r="G4603" i="2"/>
  <c r="G4599" i="2"/>
  <c r="G4590" i="2"/>
  <c r="G4586" i="2"/>
  <c r="G4581" i="2"/>
  <c r="G4571" i="2"/>
  <c r="G4568" i="2"/>
  <c r="G4559" i="2"/>
  <c r="G4550" i="2"/>
  <c r="G4547" i="2"/>
  <c r="G4545" i="2"/>
  <c r="G4540" i="2"/>
  <c r="G4530" i="2"/>
  <c r="G4527" i="2"/>
  <c r="G4514" i="2"/>
  <c r="G4510" i="2"/>
  <c r="G3845" i="2"/>
  <c r="G3841" i="2"/>
  <c r="G3833" i="2"/>
  <c r="G3829" i="2"/>
  <c r="G3822" i="2"/>
  <c r="G3818" i="2"/>
  <c r="G3812" i="2"/>
  <c r="G3779" i="2"/>
  <c r="G3773" i="2"/>
  <c r="G3766" i="2"/>
  <c r="G3756" i="2"/>
  <c r="G3749" i="2"/>
  <c r="G3739" i="2"/>
  <c r="G3730" i="2"/>
  <c r="G3713" i="2"/>
  <c r="G3707" i="2"/>
  <c r="G3173" i="2"/>
  <c r="I3173" i="2" s="1"/>
  <c r="J3173" i="2" s="1"/>
  <c r="L3174" i="2" s="1"/>
  <c r="L3175" i="2" s="1"/>
  <c r="G3161" i="2"/>
  <c r="G3154" i="2"/>
  <c r="G3144" i="2"/>
  <c r="G3137" i="2"/>
  <c r="G3133" i="2"/>
  <c r="G3127" i="2"/>
  <c r="G3118" i="2"/>
  <c r="G3111" i="2"/>
  <c r="G3105" i="2"/>
  <c r="G7101" i="2"/>
  <c r="G7100" i="2"/>
  <c r="G7097" i="2"/>
  <c r="G7095" i="2"/>
  <c r="G7092" i="2"/>
  <c r="G7089" i="2"/>
  <c r="G7086" i="2"/>
  <c r="G7085" i="2"/>
  <c r="G7082" i="2"/>
  <c r="G7079" i="2"/>
  <c r="G7076" i="2"/>
  <c r="G7074" i="2"/>
  <c r="G7070" i="2"/>
  <c r="G7067" i="2"/>
  <c r="G7065" i="2"/>
  <c r="G7062" i="2"/>
  <c r="G7059" i="2"/>
  <c r="G7056" i="2"/>
  <c r="G7053" i="2"/>
  <c r="G7050" i="2"/>
  <c r="G7049" i="2"/>
  <c r="G7046" i="2"/>
  <c r="G7043" i="2"/>
  <c r="G7042" i="2"/>
  <c r="G7039" i="2"/>
  <c r="G7037" i="2"/>
  <c r="G7034" i="2"/>
  <c r="G7031" i="2"/>
  <c r="G7028" i="2"/>
  <c r="G7025" i="2"/>
  <c r="G7022" i="2"/>
  <c r="G7021" i="2"/>
  <c r="G7018" i="2"/>
  <c r="G7015" i="2"/>
  <c r="G7013" i="2"/>
  <c r="G7011" i="2"/>
  <c r="G7008" i="2"/>
  <c r="G7003" i="2"/>
  <c r="G7000" i="2"/>
  <c r="G6997" i="2"/>
  <c r="G6994" i="2"/>
  <c r="G6990" i="2"/>
  <c r="G6987" i="2"/>
  <c r="G6984" i="2"/>
  <c r="G6980" i="2"/>
  <c r="G6977" i="2"/>
  <c r="G6974" i="2"/>
  <c r="G6971" i="2"/>
  <c r="G6968" i="2"/>
  <c r="G6965" i="2"/>
  <c r="G6962" i="2"/>
  <c r="G6960" i="2"/>
  <c r="G6956" i="2"/>
  <c r="G6952" i="2"/>
  <c r="G6949" i="2"/>
  <c r="G6946" i="2"/>
  <c r="G6943" i="2"/>
  <c r="G6940" i="2"/>
  <c r="G6937" i="2"/>
  <c r="G6934" i="2"/>
  <c r="G6931" i="2"/>
  <c r="G6928" i="2"/>
  <c r="G6924" i="2"/>
  <c r="G6920" i="2"/>
  <c r="G6917" i="2"/>
  <c r="G6914" i="2"/>
  <c r="G6911" i="2"/>
  <c r="G6908" i="2"/>
  <c r="G6904" i="2"/>
  <c r="G6901" i="2"/>
  <c r="G6898" i="2"/>
  <c r="G6894" i="2"/>
  <c r="G6891" i="2"/>
  <c r="G6889" i="2"/>
  <c r="G6885" i="2"/>
  <c r="G6882" i="2"/>
  <c r="G6880" i="2"/>
  <c r="G6877" i="2"/>
  <c r="G6873" i="2"/>
  <c r="G6870" i="2"/>
  <c r="G6866" i="2"/>
  <c r="G6863" i="2"/>
  <c r="G6861" i="2"/>
  <c r="G6858" i="2"/>
  <c r="G6855" i="2"/>
  <c r="G6852" i="2"/>
  <c r="G6845" i="2"/>
  <c r="G6843" i="2"/>
  <c r="G6840" i="2"/>
  <c r="G6839" i="2"/>
  <c r="G6834" i="2"/>
  <c r="G6831" i="2"/>
  <c r="G6827" i="2"/>
  <c r="G6825" i="2"/>
  <c r="G6822" i="2"/>
  <c r="G6819" i="2"/>
  <c r="G6814" i="2"/>
  <c r="G6811" i="2"/>
  <c r="G6809" i="2"/>
  <c r="G6807" i="2"/>
  <c r="G6804" i="2"/>
  <c r="G6800" i="2"/>
  <c r="G6796" i="2"/>
  <c r="G6793" i="2"/>
  <c r="G6791" i="2"/>
  <c r="G6788" i="2"/>
  <c r="G6784" i="2"/>
  <c r="G6781" i="2"/>
  <c r="G6777" i="2"/>
  <c r="G6774" i="2"/>
  <c r="G6771" i="2"/>
  <c r="G6768" i="2"/>
  <c r="G6765" i="2"/>
  <c r="G6762" i="2"/>
  <c r="G6759" i="2"/>
  <c r="G6756" i="2"/>
  <c r="G6753" i="2"/>
  <c r="G6750" i="2"/>
  <c r="G6747" i="2"/>
  <c r="G6745" i="2"/>
  <c r="G6743" i="2"/>
  <c r="G6739" i="2"/>
  <c r="G6737" i="2"/>
  <c r="G6734" i="2"/>
  <c r="G6732" i="2"/>
  <c r="G6729" i="2"/>
  <c r="G6726" i="2"/>
  <c r="G6723" i="2"/>
  <c r="G6720" i="2"/>
  <c r="G6715" i="2"/>
  <c r="G6712" i="2"/>
  <c r="G6709" i="2"/>
  <c r="G6706" i="2"/>
  <c r="G6702" i="2"/>
  <c r="G6699" i="2"/>
  <c r="G6697" i="2"/>
  <c r="G6694" i="2"/>
  <c r="G6691" i="2"/>
  <c r="G6688" i="2"/>
  <c r="G6683" i="2"/>
  <c r="G6680" i="2"/>
  <c r="G6677" i="2"/>
  <c r="G6674" i="2"/>
  <c r="G6671" i="2"/>
  <c r="G6669" i="2"/>
  <c r="G6666" i="2"/>
  <c r="G6663" i="2"/>
  <c r="G6660" i="2"/>
  <c r="G6657" i="2"/>
  <c r="G6655" i="2"/>
  <c r="G6651" i="2"/>
  <c r="G6648" i="2"/>
  <c r="G6643" i="2"/>
  <c r="G6641" i="2"/>
  <c r="G6638" i="2"/>
  <c r="G6634" i="2"/>
  <c r="G6631" i="2"/>
  <c r="G6628" i="2"/>
  <c r="G6624" i="2"/>
  <c r="G6619" i="2"/>
  <c r="G6616" i="2"/>
  <c r="G6614" i="2"/>
  <c r="G6611" i="2"/>
  <c r="G6608" i="2"/>
  <c r="G6605" i="2"/>
  <c r="G6602" i="2"/>
  <c r="G6600" i="2"/>
  <c r="G6598" i="2"/>
  <c r="G6596" i="2"/>
  <c r="G6594" i="2"/>
  <c r="G6591" i="2"/>
  <c r="G6582" i="2"/>
  <c r="G6579" i="2"/>
  <c r="G6578" i="2"/>
  <c r="G6575" i="2"/>
  <c r="G6572" i="2"/>
  <c r="G6569" i="2"/>
  <c r="G6566" i="2"/>
  <c r="G6563" i="2"/>
  <c r="G6561" i="2"/>
  <c r="G6558" i="2"/>
  <c r="G6555" i="2"/>
  <c r="G6552" i="2"/>
  <c r="G6550" i="2"/>
  <c r="G6547" i="2"/>
  <c r="G6544" i="2"/>
  <c r="G6539" i="2"/>
  <c r="G6537" i="2"/>
  <c r="G6534" i="2"/>
  <c r="G6531" i="2"/>
  <c r="G6528" i="2"/>
  <c r="G6525" i="2"/>
  <c r="G6522" i="2"/>
  <c r="G6519" i="2"/>
  <c r="G6516" i="2"/>
  <c r="G6513" i="2"/>
  <c r="G6511" i="2"/>
  <c r="G6506" i="2"/>
  <c r="G6503" i="2"/>
  <c r="G6500" i="2"/>
  <c r="G6497" i="2"/>
  <c r="G6494" i="2"/>
  <c r="G6491" i="2"/>
  <c r="G6488" i="2"/>
  <c r="G6485" i="2"/>
  <c r="G6482" i="2"/>
  <c r="G6479" i="2"/>
  <c r="G6476" i="2"/>
  <c r="G6473" i="2"/>
  <c r="G6470" i="2"/>
  <c r="G6467" i="2"/>
  <c r="G6464" i="2"/>
  <c r="G6459" i="2"/>
  <c r="G6456" i="2"/>
  <c r="G6453" i="2"/>
  <c r="G6450" i="2"/>
  <c r="G6447" i="2"/>
  <c r="G6444" i="2"/>
  <c r="G6441" i="2"/>
  <c r="G6438" i="2"/>
  <c r="G6435" i="2"/>
  <c r="G6432" i="2"/>
  <c r="G6429" i="2"/>
  <c r="G6426" i="2"/>
  <c r="G6423" i="2"/>
  <c r="G6420" i="2"/>
  <c r="G6417" i="2"/>
  <c r="G6414" i="2"/>
  <c r="G6412" i="2"/>
  <c r="G6409" i="2"/>
  <c r="G6405" i="2"/>
  <c r="G6399" i="2"/>
  <c r="G6397" i="2"/>
  <c r="G6395" i="2"/>
  <c r="G6392" i="2"/>
  <c r="G6391" i="2"/>
  <c r="G6389" i="2"/>
  <c r="G6387" i="2"/>
  <c r="G6386" i="2"/>
  <c r="G6384" i="2"/>
  <c r="G6381" i="2"/>
  <c r="G6378" i="2"/>
  <c r="G6376" i="2"/>
  <c r="G6368" i="2"/>
  <c r="G6365" i="2"/>
  <c r="G6363" i="2"/>
  <c r="G6360" i="2"/>
  <c r="G6357" i="2"/>
  <c r="G6354" i="2"/>
  <c r="G6351" i="2"/>
  <c r="G6348" i="2"/>
  <c r="G6345" i="2"/>
  <c r="G6154" i="2"/>
  <c r="G6149" i="2"/>
  <c r="G6143" i="2"/>
  <c r="G6140" i="2"/>
  <c r="G6138" i="2"/>
  <c r="G6114" i="2"/>
  <c r="G6112" i="2"/>
  <c r="G6109" i="2"/>
  <c r="G6107" i="2"/>
  <c r="G6105" i="2"/>
  <c r="G6098" i="2"/>
  <c r="G6082" i="2"/>
  <c r="G6064" i="2"/>
  <c r="G6063" i="2"/>
  <c r="G6049" i="2"/>
  <c r="G6033" i="2"/>
  <c r="G6011" i="2"/>
  <c r="G6008" i="2"/>
  <c r="G5999" i="2"/>
  <c r="G5997" i="2"/>
  <c r="G5995" i="2"/>
  <c r="G5993" i="2"/>
  <c r="G5986" i="2"/>
  <c r="G5984" i="2"/>
  <c r="G5982" i="2"/>
  <c r="G5973" i="2"/>
  <c r="G5970" i="2"/>
  <c r="G5968" i="2"/>
  <c r="G5966" i="2"/>
  <c r="G5964" i="2"/>
  <c r="G5947" i="2"/>
  <c r="G5946" i="2"/>
  <c r="G5944" i="2"/>
  <c r="G5942" i="2"/>
  <c r="G5940" i="2"/>
  <c r="G5938" i="2"/>
  <c r="G5927" i="2"/>
  <c r="G5926" i="2"/>
  <c r="G5924" i="2"/>
  <c r="G5923" i="2"/>
  <c r="G5918" i="2"/>
  <c r="G5917" i="2"/>
  <c r="G5915" i="2"/>
  <c r="G5911" i="2"/>
  <c r="G5909" i="2"/>
  <c r="G5908" i="2"/>
  <c r="G5906" i="2"/>
  <c r="G5894" i="2"/>
  <c r="G5891" i="2"/>
  <c r="G5890" i="2"/>
  <c r="G5888" i="2"/>
  <c r="G5886" i="2"/>
  <c r="G5882" i="2"/>
  <c r="G5880" i="2"/>
  <c r="G5878" i="2"/>
  <c r="G5876" i="2"/>
  <c r="G5874" i="2"/>
  <c r="G5872" i="2"/>
  <c r="G5870" i="2"/>
  <c r="G5868" i="2"/>
  <c r="G5862" i="2"/>
  <c r="G5860" i="2"/>
  <c r="G5858" i="2"/>
  <c r="G5856" i="2"/>
  <c r="G5849" i="2"/>
  <c r="G5847" i="2"/>
  <c r="G5843" i="2"/>
  <c r="G5841" i="2"/>
  <c r="G5830" i="2"/>
  <c r="G5827" i="2"/>
  <c r="G5825" i="2"/>
  <c r="G5823" i="2"/>
  <c r="G5822" i="2"/>
  <c r="G5820" i="2"/>
  <c r="G5818" i="2"/>
  <c r="G5816" i="2"/>
  <c r="G5814" i="2"/>
  <c r="G5812" i="2"/>
  <c r="G5810" i="2"/>
  <c r="G5805" i="2"/>
  <c r="G5791" i="2"/>
  <c r="G5788" i="2"/>
  <c r="G5784" i="2"/>
  <c r="G5781" i="2"/>
  <c r="G5777" i="2"/>
  <c r="G5755" i="2"/>
  <c r="G5753" i="2"/>
  <c r="G5747" i="2"/>
  <c r="G5745" i="2"/>
  <c r="G5743" i="2"/>
  <c r="G5733" i="2"/>
  <c r="G5731" i="2"/>
  <c r="G5376" i="2"/>
  <c r="G5373" i="2"/>
  <c r="G5365" i="2"/>
  <c r="G5360" i="2"/>
  <c r="G5355" i="2"/>
  <c r="G5352" i="2"/>
  <c r="G5349" i="2"/>
  <c r="G5346" i="2"/>
  <c r="G5344" i="2"/>
  <c r="G5341" i="2"/>
  <c r="G5336" i="2"/>
  <c r="G5331" i="2"/>
  <c r="G5318" i="2"/>
  <c r="G5316" i="2"/>
  <c r="G5314" i="2"/>
  <c r="G5311" i="2"/>
  <c r="G5308" i="2"/>
  <c r="G5303" i="2"/>
  <c r="G5298" i="2"/>
  <c r="G5295" i="2"/>
  <c r="G5291" i="2"/>
  <c r="G5289" i="2"/>
  <c r="G5279" i="2"/>
  <c r="G5276" i="2"/>
  <c r="G5266" i="2"/>
  <c r="G5263" i="2"/>
  <c r="G5260" i="2"/>
  <c r="G5258" i="2"/>
  <c r="G5257" i="2"/>
  <c r="G5237" i="2"/>
  <c r="G5235" i="2"/>
  <c r="G5233" i="2"/>
  <c r="G5220" i="2"/>
  <c r="G5215" i="2"/>
  <c r="G5208" i="2"/>
  <c r="G5206" i="2"/>
  <c r="G5198" i="2"/>
  <c r="G5195" i="2"/>
  <c r="G5188" i="2"/>
  <c r="G5185" i="2"/>
  <c r="G5181" i="2"/>
  <c r="G5179" i="2"/>
  <c r="G5171" i="2"/>
  <c r="G5169" i="2"/>
  <c r="G5159" i="2"/>
  <c r="G5157" i="2"/>
  <c r="G5156" i="2"/>
  <c r="G5150" i="2"/>
  <c r="G5145" i="2"/>
  <c r="G5140" i="2"/>
  <c r="G5137" i="2"/>
  <c r="G5135" i="2"/>
  <c r="G5133" i="2"/>
  <c r="G5128" i="2"/>
  <c r="G5126" i="2"/>
  <c r="G5122" i="2"/>
  <c r="G5120" i="2"/>
  <c r="G4690" i="2"/>
  <c r="G4687" i="2"/>
  <c r="G4685" i="2"/>
  <c r="G4681" i="2"/>
  <c r="G4673" i="2"/>
  <c r="G4670" i="2"/>
  <c r="G4660" i="2"/>
  <c r="G4654" i="2"/>
  <c r="G4649" i="2"/>
  <c r="G4643" i="2"/>
  <c r="G4640" i="2"/>
  <c r="G4634" i="2"/>
  <c r="G4600" i="2"/>
  <c r="G4595" i="2"/>
  <c r="G4588" i="2"/>
  <c r="G4580" i="2"/>
  <c r="G4576" i="2"/>
  <c r="G4573" i="2"/>
  <c r="G4569" i="2"/>
  <c r="G4560" i="2"/>
  <c r="G4555" i="2"/>
  <c r="G4552" i="2"/>
  <c r="G4548" i="2"/>
  <c r="G4539" i="2"/>
  <c r="G4529" i="2"/>
  <c r="G4525" i="2"/>
  <c r="G4519" i="2"/>
  <c r="G4516" i="2"/>
  <c r="G3850" i="2"/>
  <c r="G3842" i="2"/>
  <c r="G3826" i="2"/>
  <c r="G3817" i="2"/>
  <c r="G3801" i="2"/>
  <c r="G3790" i="2"/>
  <c r="G3785" i="2"/>
  <c r="G3780" i="2"/>
  <c r="G3774" i="2"/>
  <c r="G3769" i="2"/>
  <c r="G3765" i="2"/>
  <c r="G3760" i="2"/>
  <c r="G3753" i="2"/>
  <c r="G3715" i="2"/>
  <c r="G3699" i="2"/>
  <c r="G3171" i="2"/>
  <c r="G3141" i="2"/>
  <c r="G3132" i="2"/>
  <c r="G7103" i="2"/>
  <c r="G7099" i="2"/>
  <c r="G7096" i="2"/>
  <c r="G7093" i="2"/>
  <c r="G7090" i="2"/>
  <c r="G7087" i="2"/>
  <c r="G7084" i="2"/>
  <c r="G7081" i="2"/>
  <c r="G7078" i="2"/>
  <c r="G7075" i="2"/>
  <c r="G7073" i="2"/>
  <c r="G7071" i="2"/>
  <c r="G7068" i="2"/>
  <c r="G7063" i="2"/>
  <c r="G7060" i="2"/>
  <c r="G7057" i="2"/>
  <c r="G7055" i="2"/>
  <c r="G7052" i="2"/>
  <c r="G7048" i="2"/>
  <c r="G7045" i="2"/>
  <c r="G7040" i="2"/>
  <c r="G7035" i="2"/>
  <c r="G7033" i="2"/>
  <c r="G7030" i="2"/>
  <c r="G7026" i="2"/>
  <c r="G7024" i="2"/>
  <c r="G7020" i="2"/>
  <c r="G7016" i="2"/>
  <c r="G7012" i="2"/>
  <c r="G7009" i="2"/>
  <c r="G7006" i="2"/>
  <c r="G7004" i="2"/>
  <c r="G7001" i="2"/>
  <c r="G6998" i="2"/>
  <c r="G6995" i="2"/>
  <c r="G6992" i="2"/>
  <c r="G6989" i="2"/>
  <c r="G6986" i="2"/>
  <c r="G6983" i="2"/>
  <c r="G6981" i="2"/>
  <c r="G6978" i="2"/>
  <c r="G6975" i="2"/>
  <c r="G6973" i="2"/>
  <c r="G6970" i="2"/>
  <c r="G6967" i="2"/>
  <c r="G6963" i="2"/>
  <c r="G6959" i="2"/>
  <c r="G6957" i="2"/>
  <c r="G6954" i="2"/>
  <c r="G6951" i="2"/>
  <c r="G6947" i="2"/>
  <c r="G6944" i="2"/>
  <c r="G6941" i="2"/>
  <c r="G6938" i="2"/>
  <c r="G6935" i="2"/>
  <c r="G6932" i="2"/>
  <c r="G6929" i="2"/>
  <c r="G6926" i="2"/>
  <c r="G6923" i="2"/>
  <c r="G6921" i="2"/>
  <c r="G6918" i="2"/>
  <c r="G6915" i="2"/>
  <c r="G6912" i="2"/>
  <c r="G6909" i="2"/>
  <c r="G6906" i="2"/>
  <c r="G6903" i="2"/>
  <c r="G6900" i="2"/>
  <c r="G6897" i="2"/>
  <c r="G6895" i="2"/>
  <c r="G6892" i="2"/>
  <c r="G6888" i="2"/>
  <c r="G6886" i="2"/>
  <c r="G6883" i="2"/>
  <c r="G6878" i="2"/>
  <c r="G6875" i="2"/>
  <c r="G6874" i="2"/>
  <c r="G6871" i="2"/>
  <c r="G6868" i="2"/>
  <c r="G6865" i="2"/>
  <c r="G6862" i="2"/>
  <c r="G6859" i="2"/>
  <c r="G6857" i="2"/>
  <c r="G6854" i="2"/>
  <c r="G6851" i="2"/>
  <c r="G6849" i="2"/>
  <c r="G6847" i="2"/>
  <c r="G6844" i="2"/>
  <c r="G6841" i="2"/>
  <c r="G6838" i="2"/>
  <c r="G6836" i="2"/>
  <c r="G6833" i="2"/>
  <c r="G6830" i="2"/>
  <c r="G6829" i="2"/>
  <c r="G6826" i="2"/>
  <c r="G6823" i="2"/>
  <c r="G6820" i="2"/>
  <c r="G6817" i="2"/>
  <c r="G6815" i="2"/>
  <c r="G6812" i="2"/>
  <c r="G6810" i="2"/>
  <c r="G6805" i="2"/>
  <c r="G6803" i="2"/>
  <c r="G6801" i="2"/>
  <c r="G6798" i="2"/>
  <c r="G6794" i="2"/>
  <c r="G6790" i="2"/>
  <c r="G6787" i="2"/>
  <c r="G6785" i="2"/>
  <c r="G6782" i="2"/>
  <c r="G6779" i="2"/>
  <c r="G6778" i="2"/>
  <c r="G6775" i="2"/>
  <c r="G6772" i="2"/>
  <c r="G6769" i="2"/>
  <c r="G6766" i="2"/>
  <c r="G6763" i="2"/>
  <c r="G6761" i="2"/>
  <c r="G6758" i="2"/>
  <c r="G6755" i="2"/>
  <c r="G6752" i="2"/>
  <c r="G6749" i="2"/>
  <c r="G6744" i="2"/>
  <c r="G6741" i="2"/>
  <c r="G6740" i="2"/>
  <c r="G6735" i="2"/>
  <c r="G6731" i="2"/>
  <c r="G6728" i="2"/>
  <c r="G6725" i="2"/>
  <c r="G6721" i="2"/>
  <c r="G6719" i="2"/>
  <c r="G6716" i="2"/>
  <c r="G6713" i="2"/>
  <c r="G6710" i="2"/>
  <c r="G6707" i="2"/>
  <c r="G6704" i="2"/>
  <c r="G6701" i="2"/>
  <c r="G6698" i="2"/>
  <c r="G6695" i="2"/>
  <c r="G6692" i="2"/>
  <c r="G6689" i="2"/>
  <c r="G6686" i="2"/>
  <c r="G6685" i="2"/>
  <c r="G6682" i="2"/>
  <c r="G6679" i="2"/>
  <c r="G6676" i="2"/>
  <c r="G6673" i="2"/>
  <c r="G6670" i="2"/>
  <c r="G6667" i="2"/>
  <c r="G6665" i="2"/>
  <c r="G6662" i="2"/>
  <c r="G6659" i="2"/>
  <c r="G6656" i="2"/>
  <c r="G6653" i="2"/>
  <c r="G6650" i="2"/>
  <c r="G6647" i="2"/>
  <c r="G6645" i="2"/>
  <c r="G6642" i="2"/>
  <c r="G6639" i="2"/>
  <c r="G6637" i="2"/>
  <c r="G6635" i="2"/>
  <c r="G6632" i="2"/>
  <c r="G6629" i="2"/>
  <c r="G6626" i="2"/>
  <c r="G6623" i="2"/>
  <c r="G6621" i="2"/>
  <c r="G6618" i="2"/>
  <c r="G6615" i="2"/>
  <c r="G6612" i="2"/>
  <c r="G6609" i="2"/>
  <c r="G6606" i="2"/>
  <c r="G6603" i="2"/>
  <c r="G6590" i="2"/>
  <c r="G6589" i="2"/>
  <c r="G6588" i="2"/>
  <c r="G6587" i="2"/>
  <c r="G6585" i="2"/>
  <c r="G6584" i="2"/>
  <c r="G6581" i="2"/>
  <c r="G6577" i="2"/>
  <c r="G6574" i="2"/>
  <c r="G6570" i="2"/>
  <c r="G6567" i="2"/>
  <c r="G6564" i="2"/>
  <c r="G6562" i="2"/>
  <c r="G6559" i="2"/>
  <c r="G6556" i="2"/>
  <c r="G6553" i="2"/>
  <c r="G6549" i="2"/>
  <c r="G6546" i="2"/>
  <c r="G6543" i="2"/>
  <c r="G6541" i="2"/>
  <c r="G6538" i="2"/>
  <c r="G6535" i="2"/>
  <c r="G6532" i="2"/>
  <c r="G6529" i="2"/>
  <c r="G6526" i="2"/>
  <c r="G6523" i="2"/>
  <c r="G6521" i="2"/>
  <c r="G6517" i="2"/>
  <c r="G6514" i="2"/>
  <c r="G6510" i="2"/>
  <c r="G6507" i="2"/>
  <c r="G6505" i="2"/>
  <c r="G6502" i="2"/>
  <c r="G6499" i="2"/>
  <c r="G6496" i="2"/>
  <c r="G6493" i="2"/>
  <c r="G6490" i="2"/>
  <c r="G6487" i="2"/>
  <c r="G6484" i="2"/>
  <c r="G6481" i="2"/>
  <c r="G6478" i="2"/>
  <c r="G6475" i="2"/>
  <c r="G6471" i="2"/>
  <c r="G6468" i="2"/>
  <c r="G6465" i="2"/>
  <c r="G6462" i="2"/>
  <c r="G6460" i="2"/>
  <c r="G6458" i="2"/>
  <c r="G6455" i="2"/>
  <c r="G6452" i="2"/>
  <c r="G6449" i="2"/>
  <c r="G6446" i="2"/>
  <c r="G6443" i="2"/>
  <c r="G6440" i="2"/>
  <c r="G6437" i="2"/>
  <c r="G6434" i="2"/>
  <c r="G6431" i="2"/>
  <c r="G6427" i="2"/>
  <c r="G6425" i="2"/>
  <c r="G6421" i="2"/>
  <c r="G6418" i="2"/>
  <c r="G6415" i="2"/>
  <c r="G6411" i="2"/>
  <c r="G6408" i="2"/>
  <c r="G6406" i="2"/>
  <c r="G6403" i="2"/>
  <c r="G6400" i="2"/>
  <c r="G6396" i="2"/>
  <c r="G6393" i="2"/>
  <c r="G6390" i="2"/>
  <c r="G6383" i="2"/>
  <c r="G6380" i="2"/>
  <c r="G6377" i="2"/>
  <c r="G6374" i="2"/>
  <c r="G6371" i="2"/>
  <c r="G6369" i="2"/>
  <c r="G6366" i="2"/>
  <c r="G6362" i="2"/>
  <c r="G6359" i="2"/>
  <c r="G6358" i="2"/>
  <c r="G6355" i="2"/>
  <c r="G6352" i="2"/>
  <c r="G6349" i="2"/>
  <c r="G6347" i="2"/>
  <c r="G6344" i="2"/>
  <c r="G6341" i="2"/>
  <c r="G6340" i="2"/>
  <c r="G6150" i="2"/>
  <c r="G6148" i="2"/>
  <c r="G6146" i="2"/>
  <c r="G6144" i="2"/>
  <c r="G6142" i="2"/>
  <c r="G6137" i="2"/>
  <c r="G6135" i="2"/>
  <c r="G6133" i="2"/>
  <c r="G6131" i="2"/>
  <c r="G6130" i="2"/>
  <c r="G6128" i="2"/>
  <c r="G6123" i="2"/>
  <c r="G6121" i="2"/>
  <c r="G6119" i="2"/>
  <c r="G6117" i="2"/>
  <c r="G6115" i="2"/>
  <c r="G6106" i="2"/>
  <c r="G6104" i="2"/>
  <c r="G6102" i="2"/>
  <c r="G6100" i="2"/>
  <c r="G6096" i="2"/>
  <c r="G6094" i="2"/>
  <c r="G6089" i="2"/>
  <c r="G6085" i="2"/>
  <c r="G6083" i="2"/>
  <c r="G6081" i="2"/>
  <c r="G6079" i="2"/>
  <c r="G6076" i="2"/>
  <c r="G6074" i="2"/>
  <c r="G6072" i="2"/>
  <c r="G6070" i="2"/>
  <c r="G6068" i="2"/>
  <c r="G6066" i="2"/>
  <c r="G6065" i="2"/>
  <c r="G6058" i="2"/>
  <c r="G6056" i="2"/>
  <c r="G6055" i="2"/>
  <c r="G6053" i="2"/>
  <c r="G6051" i="2"/>
  <c r="G6048" i="2"/>
  <c r="G6046" i="2"/>
  <c r="G6044" i="2"/>
  <c r="G6042" i="2"/>
  <c r="G6040" i="2"/>
  <c r="G6038" i="2"/>
  <c r="G6036" i="2"/>
  <c r="G6034" i="2"/>
  <c r="G6032" i="2"/>
  <c r="G6030" i="2"/>
  <c r="G6028" i="2"/>
  <c r="G6025" i="2"/>
  <c r="G6023" i="2"/>
  <c r="G6021" i="2"/>
  <c r="G6020" i="2"/>
  <c r="G6015" i="2"/>
  <c r="G6013" i="2"/>
  <c r="G6009" i="2"/>
  <c r="G6005" i="2"/>
  <c r="G6003" i="2"/>
  <c r="G6001" i="2"/>
  <c r="G6000" i="2"/>
  <c r="G5998" i="2"/>
  <c r="G5996" i="2"/>
  <c r="G5994" i="2"/>
  <c r="G5992" i="2"/>
  <c r="G5990" i="2"/>
  <c r="G5989" i="2"/>
  <c r="G5987" i="2"/>
  <c r="G5980" i="2"/>
  <c r="G5977" i="2"/>
  <c r="G5975" i="2"/>
  <c r="G5972" i="2"/>
  <c r="G5969" i="2"/>
  <c r="G5963" i="2"/>
  <c r="G5961" i="2"/>
  <c r="G5954" i="2"/>
  <c r="G5943" i="2"/>
  <c r="G5941" i="2"/>
  <c r="G5939" i="2"/>
  <c r="G5937" i="2"/>
  <c r="G5935" i="2"/>
  <c r="G5933" i="2"/>
  <c r="G5932" i="2"/>
  <c r="G5930" i="2"/>
  <c r="G5901" i="2"/>
  <c r="G5899" i="2"/>
  <c r="G5897" i="2"/>
  <c r="G5895" i="2"/>
  <c r="G5893" i="2"/>
  <c r="G5887" i="2"/>
  <c r="G5866" i="2"/>
  <c r="G5864" i="2"/>
  <c r="G5859" i="2"/>
  <c r="G5854" i="2"/>
  <c r="G5852" i="2"/>
  <c r="G5850" i="2"/>
  <c r="G5848" i="2"/>
  <c r="G5846" i="2"/>
  <c r="G5839" i="2"/>
  <c r="G5837" i="2"/>
  <c r="G5835" i="2"/>
  <c r="G5833" i="2"/>
  <c r="G5831" i="2"/>
  <c r="G5821" i="2"/>
  <c r="G5819" i="2"/>
  <c r="G5809" i="2"/>
  <c r="G5807" i="2"/>
  <c r="G5803" i="2"/>
  <c r="G5801" i="2"/>
  <c r="G5799" i="2"/>
  <c r="G5797" i="2"/>
  <c r="G5790" i="2"/>
  <c r="G5786" i="2"/>
  <c r="G5785" i="2"/>
  <c r="G5779" i="2"/>
  <c r="G5775" i="2"/>
  <c r="G5771" i="2"/>
  <c r="G5766" i="2"/>
  <c r="G5764" i="2"/>
  <c r="G5762" i="2"/>
  <c r="G5760" i="2"/>
  <c r="G5758" i="2"/>
  <c r="G5756" i="2"/>
  <c r="G5754" i="2"/>
  <c r="G5752" i="2"/>
  <c r="G5749" i="2"/>
  <c r="G5740" i="2"/>
  <c r="G5737" i="2"/>
  <c r="G5734" i="2"/>
  <c r="G5732" i="2"/>
  <c r="G5730" i="2"/>
  <c r="G5375" i="2"/>
  <c r="G5372" i="2"/>
  <c r="G5370" i="2"/>
  <c r="G5368" i="2"/>
  <c r="G5363" i="2"/>
  <c r="G5359" i="2"/>
  <c r="G5354" i="2"/>
  <c r="G5350" i="2"/>
  <c r="G5348" i="2"/>
  <c r="G5338" i="2"/>
  <c r="G5332" i="2"/>
  <c r="G5327" i="2"/>
  <c r="G5323" i="2"/>
  <c r="G5321" i="2"/>
  <c r="G5319" i="2"/>
  <c r="G5317" i="2"/>
  <c r="G5312" i="2"/>
  <c r="G5304" i="2"/>
  <c r="G5302" i="2"/>
  <c r="G5299" i="2"/>
  <c r="G5293" i="2"/>
  <c r="G5286" i="2"/>
  <c r="G5283" i="2"/>
  <c r="G5281" i="2"/>
  <c r="G5275" i="2"/>
  <c r="G5272" i="2"/>
  <c r="G5269" i="2"/>
  <c r="G5255" i="2"/>
  <c r="G5253" i="2"/>
  <c r="G5251" i="2"/>
  <c r="G5246" i="2"/>
  <c r="G5241" i="2"/>
  <c r="G5239" i="2"/>
  <c r="G5236" i="2"/>
  <c r="G5232" i="2"/>
  <c r="G5230" i="2"/>
  <c r="G5228" i="2"/>
  <c r="G5222" i="2"/>
  <c r="G5212" i="2"/>
  <c r="G5211" i="2"/>
  <c r="G5207" i="2"/>
  <c r="G5205" i="2"/>
  <c r="G5202" i="2"/>
  <c r="G5193" i="2"/>
  <c r="G5191" i="2"/>
  <c r="G5190" i="2"/>
  <c r="G5186" i="2"/>
  <c r="G5184" i="2"/>
  <c r="G5182" i="2"/>
  <c r="G5180" i="2"/>
  <c r="G5178" i="2"/>
  <c r="G5176" i="2"/>
  <c r="G5175" i="2"/>
  <c r="G5173" i="2"/>
  <c r="G5172" i="2"/>
  <c r="G5167" i="2"/>
  <c r="G5166" i="2"/>
  <c r="G5164" i="2"/>
  <c r="G5162" i="2"/>
  <c r="G5160" i="2"/>
  <c r="G5158" i="2"/>
  <c r="G5151" i="2"/>
  <c r="G5146" i="2"/>
  <c r="G5142" i="2"/>
  <c r="G5130" i="2"/>
  <c r="G5125" i="2"/>
  <c r="G4705" i="2"/>
  <c r="G4703" i="2"/>
  <c r="G4700" i="2"/>
  <c r="G4697" i="2"/>
  <c r="G4694" i="2"/>
  <c r="G4691" i="2"/>
  <c r="G4680" i="2"/>
  <c r="G4677" i="2"/>
  <c r="G4668" i="2"/>
  <c r="G4665" i="2"/>
  <c r="G4662" i="2"/>
  <c r="G4659" i="2"/>
  <c r="G4657" i="2"/>
  <c r="G4655" i="2"/>
  <c r="G4652" i="2"/>
  <c r="G4648" i="2"/>
  <c r="G4646" i="2"/>
  <c r="G4644" i="2"/>
  <c r="G4626" i="2"/>
  <c r="G4618" i="2"/>
  <c r="G4598" i="2"/>
  <c r="G4594" i="2"/>
  <c r="G4582" i="2"/>
  <c r="G4578" i="2"/>
  <c r="G4574" i="2"/>
  <c r="G4567" i="2"/>
  <c r="G4556" i="2"/>
  <c r="G4541" i="2"/>
  <c r="G4537" i="2"/>
  <c r="G4533" i="2"/>
  <c r="G4518" i="2"/>
  <c r="G3853" i="2"/>
  <c r="G3839" i="2"/>
  <c r="G3827" i="2"/>
  <c r="G3824" i="2"/>
  <c r="G3819" i="2"/>
  <c r="G3802" i="2"/>
  <c r="G3798" i="2"/>
  <c r="G3793" i="2"/>
  <c r="G3789" i="2"/>
  <c r="G3768" i="2"/>
  <c r="G3752" i="2"/>
  <c r="G3742" i="2"/>
  <c r="G3737" i="2"/>
  <c r="G3716" i="2"/>
  <c r="G3710" i="2"/>
  <c r="G3704" i="2"/>
  <c r="G3174" i="2"/>
  <c r="G3166" i="2"/>
  <c r="G3152" i="2"/>
  <c r="G3131" i="2"/>
  <c r="G3123" i="2"/>
  <c r="G3114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2" i="2"/>
  <c r="G6147" i="2"/>
  <c r="G6145" i="2"/>
  <c r="G6134" i="2"/>
  <c r="G6125" i="2"/>
  <c r="G6103" i="2"/>
  <c r="G6095" i="2"/>
  <c r="G6092" i="2"/>
  <c r="G6087" i="2"/>
  <c r="G6080" i="2"/>
  <c r="G6078" i="2"/>
  <c r="G6071" i="2"/>
  <c r="G6069" i="2"/>
  <c r="G6060" i="2"/>
  <c r="G6054" i="2"/>
  <c r="G6052" i="2"/>
  <c r="G6050" i="2"/>
  <c r="G6047" i="2"/>
  <c r="G6045" i="2"/>
  <c r="G6041" i="2"/>
  <c r="G6039" i="2"/>
  <c r="G6037" i="2"/>
  <c r="G6035" i="2"/>
  <c r="G6031" i="2"/>
  <c r="G6029" i="2"/>
  <c r="G6027" i="2"/>
  <c r="G6026" i="2"/>
  <c r="G6024" i="2"/>
  <c r="G6022" i="2"/>
  <c r="G6019" i="2"/>
  <c r="G6017" i="2"/>
  <c r="G6010" i="2"/>
  <c r="G6002" i="2"/>
  <c r="G5985" i="2"/>
  <c r="G5983" i="2"/>
  <c r="G5981" i="2"/>
  <c r="G5967" i="2"/>
  <c r="G5965" i="2"/>
  <c r="G5959" i="2"/>
  <c r="G5957" i="2"/>
  <c r="G5955" i="2"/>
  <c r="G5953" i="2"/>
  <c r="G5951" i="2"/>
  <c r="G5949" i="2"/>
  <c r="G5936" i="2"/>
  <c r="G5934" i="2"/>
  <c r="G5925" i="2"/>
  <c r="G5921" i="2"/>
  <c r="G5920" i="2"/>
  <c r="G5916" i="2"/>
  <c r="G5913" i="2"/>
  <c r="G5910" i="2"/>
  <c r="G5907" i="2"/>
  <c r="G5903" i="2"/>
  <c r="G5892" i="2"/>
  <c r="G5889" i="2"/>
  <c r="G5885" i="2"/>
  <c r="G5883" i="2"/>
  <c r="G5881" i="2"/>
  <c r="G5879" i="2"/>
  <c r="G5877" i="2"/>
  <c r="G5873" i="2"/>
  <c r="G5871" i="2"/>
  <c r="G5869" i="2"/>
  <c r="G5867" i="2"/>
  <c r="G5865" i="2"/>
  <c r="G5863" i="2"/>
  <c r="G5861" i="2"/>
  <c r="G5857" i="2"/>
  <c r="G5855" i="2"/>
  <c r="G5853" i="2"/>
  <c r="G5851" i="2"/>
  <c r="G5832" i="2"/>
  <c r="G5828" i="2"/>
  <c r="G5826" i="2"/>
  <c r="G5808" i="2"/>
  <c r="G5806" i="2"/>
  <c r="G5804" i="2"/>
  <c r="G5802" i="2"/>
  <c r="G5800" i="2"/>
  <c r="G5798" i="2"/>
  <c r="G5796" i="2"/>
  <c r="G5794" i="2"/>
  <c r="G5792" i="2"/>
  <c r="G5789" i="2"/>
  <c r="G5787" i="2"/>
  <c r="G5783" i="2"/>
  <c r="G5782" i="2"/>
  <c r="G5780" i="2"/>
  <c r="G5778" i="2"/>
  <c r="G5776" i="2"/>
  <c r="G5773" i="2"/>
  <c r="G5769" i="2"/>
  <c r="G5767" i="2"/>
  <c r="G5765" i="2"/>
  <c r="G5757" i="2"/>
  <c r="G5750" i="2"/>
  <c r="G5744" i="2"/>
  <c r="G5742" i="2"/>
  <c r="G5739" i="2"/>
  <c r="G5736" i="2"/>
  <c r="G5378" i="2"/>
  <c r="G5374" i="2"/>
  <c r="G5369" i="2"/>
  <c r="G5362" i="2"/>
  <c r="G5356" i="2"/>
  <c r="G5351" i="2"/>
  <c r="G5347" i="2"/>
  <c r="G5342" i="2"/>
  <c r="G5339" i="2"/>
  <c r="G5334" i="2"/>
  <c r="G5330" i="2"/>
  <c r="G5309" i="2"/>
  <c r="G5307" i="2"/>
  <c r="G5294" i="2"/>
  <c r="G5290" i="2"/>
  <c r="G5288" i="2"/>
  <c r="G5284" i="2"/>
  <c r="G5282" i="2"/>
  <c r="G5280" i="2"/>
  <c r="G5274" i="2"/>
  <c r="G5265" i="2"/>
  <c r="G5262" i="2"/>
  <c r="G5249" i="2"/>
  <c r="G5247" i="2"/>
  <c r="G5244" i="2"/>
  <c r="G5231" i="2"/>
  <c r="G5226" i="2"/>
  <c r="G5221" i="2"/>
  <c r="G5218" i="2"/>
  <c r="G5216" i="2"/>
  <c r="G5209" i="2"/>
  <c r="G5203" i="2"/>
  <c r="G5201" i="2"/>
  <c r="G5199" i="2"/>
  <c r="G5192" i="2"/>
  <c r="G5183" i="2"/>
  <c r="G5170" i="2"/>
  <c r="G5153" i="2"/>
  <c r="G5148" i="2"/>
  <c r="G5141" i="2"/>
  <c r="G5139" i="2"/>
  <c r="G5134" i="2"/>
  <c r="G5129" i="2"/>
  <c r="G4704" i="2"/>
  <c r="G4701" i="2"/>
  <c r="G4698" i="2"/>
  <c r="G4658" i="2"/>
  <c r="G4653" i="2"/>
  <c r="G4639" i="2"/>
  <c r="G4635" i="2"/>
  <c r="G4630" i="2"/>
  <c r="G4623" i="2"/>
  <c r="G4610" i="2"/>
  <c r="G4602" i="2"/>
  <c r="G4592" i="2"/>
  <c r="G4564" i="2"/>
  <c r="G4558" i="2"/>
  <c r="G4553" i="2"/>
  <c r="G4543" i="2"/>
  <c r="G4521" i="2"/>
  <c r="G4515" i="2"/>
  <c r="G4511" i="2"/>
  <c r="G3852" i="2"/>
  <c r="G3847" i="2"/>
  <c r="G3838" i="2"/>
  <c r="G3834" i="2"/>
  <c r="G3825" i="2"/>
  <c r="G3820" i="2"/>
  <c r="G3806" i="2"/>
  <c r="G3803" i="2"/>
  <c r="G3794" i="2"/>
  <c r="G3748" i="2"/>
  <c r="G3735" i="2"/>
  <c r="G3726" i="2"/>
  <c r="G3721" i="2"/>
  <c r="G3711" i="2"/>
  <c r="G3702" i="2"/>
  <c r="G3165" i="2"/>
  <c r="G3157" i="2"/>
  <c r="G3145" i="2"/>
  <c r="G310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0" i="2"/>
  <c r="G5379" i="2"/>
  <c r="G5377" i="2"/>
  <c r="G5367" i="2"/>
  <c r="G5361" i="2"/>
  <c r="G5358" i="2"/>
  <c r="G5345" i="2"/>
  <c r="G5340" i="2"/>
  <c r="G5335" i="2"/>
  <c r="G5329" i="2"/>
  <c r="G5328" i="2"/>
  <c r="G5325" i="2"/>
  <c r="G5305" i="2"/>
  <c r="G5300" i="2"/>
  <c r="G5296" i="2"/>
  <c r="G5287" i="2"/>
  <c r="G5277" i="2"/>
  <c r="G5270" i="2"/>
  <c r="G5268" i="2"/>
  <c r="G5264" i="2"/>
  <c r="G5259" i="2"/>
  <c r="G5256" i="2"/>
  <c r="G5254" i="2"/>
  <c r="G5245" i="2"/>
  <c r="G5243" i="2"/>
  <c r="G5224" i="2"/>
  <c r="G5210" i="2"/>
  <c r="G5204" i="2"/>
  <c r="G5200" i="2"/>
  <c r="G5197" i="2"/>
  <c r="G5196" i="2"/>
  <c r="G5194" i="2"/>
  <c r="G5189" i="2"/>
  <c r="G5187" i="2"/>
  <c r="G5177" i="2"/>
  <c r="G5174" i="2"/>
  <c r="G5168" i="2"/>
  <c r="G5165" i="2"/>
  <c r="G5163" i="2"/>
  <c r="G5161" i="2"/>
  <c r="G5154" i="2"/>
  <c r="G5149" i="2"/>
  <c r="G5147" i="2"/>
  <c r="G5144" i="2"/>
  <c r="G5136" i="2"/>
  <c r="G5132" i="2"/>
  <c r="G5127" i="2"/>
  <c r="G5123" i="2"/>
  <c r="G5118" i="2"/>
  <c r="G4706" i="2"/>
  <c r="G4693" i="2"/>
  <c r="G4688" i="2"/>
  <c r="G4678" i="2"/>
  <c r="G4675" i="2"/>
  <c r="G4672" i="2"/>
  <c r="G4664" i="2"/>
  <c r="G4645" i="2"/>
  <c r="G4632" i="2"/>
  <c r="G4619" i="2"/>
  <c r="G4611" i="2"/>
  <c r="G4604" i="2"/>
  <c r="G4589" i="2"/>
  <c r="G4575" i="2"/>
  <c r="G4538" i="2"/>
  <c r="G4509" i="2"/>
  <c r="G3832" i="2"/>
  <c r="G3823" i="2"/>
  <c r="G3786" i="2"/>
  <c r="G3772" i="2"/>
  <c r="G3746" i="2"/>
  <c r="G3736" i="2"/>
  <c r="G3725" i="2"/>
  <c r="G3719" i="2"/>
  <c r="G3709" i="2"/>
  <c r="G3700" i="2"/>
  <c r="G3153" i="2"/>
  <c r="G3150" i="2"/>
  <c r="G3120" i="2"/>
  <c r="G3113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695" i="2"/>
  <c r="G4692" i="2"/>
  <c r="G4689" i="2"/>
  <c r="G4683" i="2"/>
  <c r="G4667" i="2"/>
  <c r="G4661" i="2"/>
  <c r="G4650" i="2"/>
  <c r="G4647" i="2"/>
  <c r="G4633" i="2"/>
  <c r="G4627" i="2"/>
  <c r="G4621" i="2"/>
  <c r="G4617" i="2"/>
  <c r="G4613" i="2"/>
  <c r="G4597" i="2"/>
  <c r="G4593" i="2"/>
  <c r="G4591" i="2"/>
  <c r="G4570" i="2"/>
  <c r="G4561" i="2"/>
  <c r="G4554" i="2"/>
  <c r="G4546" i="2"/>
  <c r="G4532" i="2"/>
  <c r="G4528" i="2"/>
  <c r="G4524" i="2"/>
  <c r="G3849" i="2"/>
  <c r="G3844" i="2"/>
  <c r="G3830" i="2"/>
  <c r="G3815" i="2"/>
  <c r="G3811" i="2"/>
  <c r="G3808" i="2"/>
  <c r="G3800" i="2"/>
  <c r="G3797" i="2"/>
  <c r="G3792" i="2"/>
  <c r="G3784" i="2"/>
  <c r="G3778" i="2"/>
  <c r="G3775" i="2"/>
  <c r="G3763" i="2"/>
  <c r="G3743" i="2"/>
  <c r="G3733" i="2"/>
  <c r="G3718" i="2"/>
  <c r="G3714" i="2"/>
  <c r="G3170" i="2"/>
  <c r="G3158" i="2"/>
  <c r="G3147" i="2"/>
  <c r="G3136" i="2"/>
  <c r="G3130" i="2"/>
  <c r="G3124" i="2"/>
  <c r="G3117" i="2"/>
  <c r="G3106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3788" i="2"/>
  <c r="G3783" i="2"/>
  <c r="G3776" i="2"/>
  <c r="G3771" i="2"/>
  <c r="G3761" i="2"/>
  <c r="G3759" i="2"/>
  <c r="G3754" i="2"/>
  <c r="G3747" i="2"/>
  <c r="G3732" i="2"/>
  <c r="G3729" i="2"/>
  <c r="G3703" i="2"/>
  <c r="G3167" i="2"/>
  <c r="G3148" i="2"/>
  <c r="G3143" i="2"/>
  <c r="G3135" i="2"/>
  <c r="G3126" i="2"/>
  <c r="G3119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25" i="2"/>
  <c r="G3422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5" i="2"/>
  <c r="G3324" i="2"/>
  <c r="G3323" i="2"/>
  <c r="G3322" i="2"/>
  <c r="G3321" i="2"/>
  <c r="G3320" i="2"/>
  <c r="G3319" i="2"/>
  <c r="G3318" i="2"/>
  <c r="G3317" i="2"/>
  <c r="G3315" i="2"/>
  <c r="G3314" i="2"/>
  <c r="G3312" i="2"/>
  <c r="G3311" i="2"/>
  <c r="G3310" i="2"/>
  <c r="G3309" i="2"/>
  <c r="G3307" i="2"/>
  <c r="G3306" i="2"/>
  <c r="G3305" i="2"/>
  <c r="G3304" i="2"/>
  <c r="G3303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69" i="2"/>
  <c r="G3164" i="2"/>
  <c r="G3149" i="2"/>
  <c r="G3128" i="2"/>
  <c r="G3116" i="2"/>
  <c r="G3112" i="2"/>
  <c r="G3108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4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5" i="2"/>
  <c r="G1354" i="2"/>
  <c r="G1353" i="2"/>
  <c r="G1352" i="2"/>
  <c r="G1351" i="2"/>
  <c r="G1350" i="2"/>
  <c r="G1349" i="2"/>
  <c r="G1348" i="2"/>
  <c r="G1347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635" i="2"/>
  <c r="G628" i="2"/>
  <c r="G627" i="2"/>
  <c r="G626" i="2"/>
  <c r="G622" i="2"/>
  <c r="G621" i="2"/>
  <c r="G619" i="2"/>
  <c r="G616" i="2"/>
  <c r="G611" i="2"/>
  <c r="G610" i="2"/>
  <c r="G609" i="2"/>
  <c r="G608" i="2"/>
  <c r="G607" i="2"/>
  <c r="G603" i="2"/>
  <c r="G602" i="2"/>
  <c r="G595" i="2"/>
  <c r="G593" i="2"/>
  <c r="G588" i="2"/>
  <c r="G587" i="2"/>
  <c r="G576" i="2"/>
  <c r="G572" i="2"/>
  <c r="G567" i="2"/>
  <c r="G566" i="2"/>
  <c r="G565" i="2"/>
  <c r="G560" i="2"/>
  <c r="G559" i="2"/>
  <c r="G558" i="2"/>
  <c r="G557" i="2"/>
  <c r="G556" i="2"/>
  <c r="G555" i="2"/>
  <c r="G554" i="2"/>
  <c r="G551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4" i="2"/>
  <c r="G633" i="2"/>
  <c r="G632" i="2"/>
  <c r="G631" i="2"/>
  <c r="G630" i="2"/>
  <c r="G629" i="2"/>
  <c r="G625" i="2"/>
  <c r="G624" i="2"/>
  <c r="G623" i="2"/>
  <c r="G620" i="2"/>
  <c r="G618" i="2"/>
  <c r="G617" i="2"/>
  <c r="G615" i="2"/>
  <c r="G614" i="2"/>
  <c r="G613" i="2"/>
  <c r="G612" i="2"/>
  <c r="G606" i="2"/>
  <c r="G605" i="2"/>
  <c r="G604" i="2"/>
  <c r="G601" i="2"/>
  <c r="G600" i="2"/>
  <c r="G599" i="2"/>
  <c r="G598" i="2"/>
  <c r="G597" i="2"/>
  <c r="G596" i="2"/>
  <c r="G594" i="2"/>
  <c r="G592" i="2"/>
  <c r="G591" i="2"/>
  <c r="G590" i="2"/>
  <c r="G589" i="2"/>
  <c r="G586" i="2"/>
  <c r="G585" i="2"/>
  <c r="G584" i="2"/>
  <c r="G583" i="2"/>
  <c r="G582" i="2"/>
  <c r="G581" i="2"/>
  <c r="G580" i="2"/>
  <c r="G579" i="2"/>
  <c r="G578" i="2"/>
  <c r="G577" i="2"/>
  <c r="G575" i="2"/>
  <c r="G574" i="2"/>
  <c r="G573" i="2"/>
  <c r="G571" i="2"/>
  <c r="G570" i="2"/>
  <c r="G569" i="2"/>
  <c r="G568" i="2"/>
  <c r="G564" i="2"/>
  <c r="G563" i="2"/>
  <c r="G562" i="2"/>
  <c r="G561" i="2"/>
  <c r="G553" i="2"/>
  <c r="G552" i="2"/>
  <c r="G3103" i="2"/>
  <c r="G3696" i="2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AL1465" i="1"/>
  <c r="AN1465" i="1"/>
  <c r="AM1465" i="1"/>
  <c r="AL1466" i="1"/>
  <c r="AN1466" i="1"/>
  <c r="AM1466" i="1"/>
  <c r="AM1467" i="1"/>
  <c r="AL1467" i="1"/>
  <c r="AN1467" i="1"/>
  <c r="AM1468" i="1"/>
  <c r="AL1468" i="1"/>
  <c r="AN1468" i="1"/>
  <c r="AN1469" i="1"/>
  <c r="AM1469" i="1"/>
  <c r="AL1469" i="1"/>
  <c r="AL1470" i="1"/>
  <c r="AN1470" i="1"/>
  <c r="AM1470" i="1"/>
  <c r="AN1471" i="1"/>
  <c r="AL1471" i="1"/>
  <c r="AM1471" i="1"/>
  <c r="AN1472" i="1"/>
  <c r="AM1472" i="1"/>
  <c r="AL1472" i="1"/>
  <c r="AM1473" i="1"/>
  <c r="AL1473" i="1"/>
  <c r="AN1473" i="1"/>
  <c r="AM1474" i="1"/>
  <c r="AL1474" i="1"/>
  <c r="AN1474" i="1"/>
  <c r="AL1475" i="1"/>
  <c r="AN1475" i="1"/>
  <c r="AM1475" i="1"/>
  <c r="AN1476" i="1"/>
  <c r="AM1476" i="1"/>
  <c r="AL1476" i="1"/>
  <c r="AL1477" i="1"/>
  <c r="AN1477" i="1"/>
  <c r="AM1477" i="1"/>
  <c r="AL1478" i="1"/>
  <c r="AM1478" i="1"/>
  <c r="AN1478" i="1"/>
  <c r="AM1479" i="1"/>
  <c r="AL1479" i="1"/>
  <c r="AN1479" i="1"/>
  <c r="AL1480" i="1"/>
  <c r="AN1480" i="1"/>
  <c r="AM1480" i="1"/>
  <c r="AN1481" i="1"/>
  <c r="AL1481" i="1"/>
  <c r="AM1481" i="1"/>
  <c r="AM1482" i="1"/>
  <c r="AL1482" i="1"/>
  <c r="AN1482" i="1"/>
  <c r="AN1483" i="1"/>
  <c r="AL1483" i="1"/>
  <c r="AM1483" i="1"/>
  <c r="AN1484" i="1"/>
  <c r="AL1484" i="1"/>
  <c r="AM1484" i="1"/>
  <c r="AN1485" i="1"/>
  <c r="AL1485" i="1"/>
  <c r="AM1485" i="1"/>
  <c r="AN1486" i="1"/>
  <c r="AL1486" i="1"/>
  <c r="AM1486" i="1"/>
  <c r="AM1487" i="1"/>
  <c r="AL1487" i="1"/>
  <c r="AN1487" i="1"/>
  <c r="AL1488" i="1"/>
  <c r="AM1488" i="1"/>
  <c r="AN1488" i="1"/>
  <c r="AN1489" i="1"/>
  <c r="AL1489" i="1"/>
  <c r="AM1489" i="1"/>
  <c r="AL1490" i="1"/>
  <c r="AM1490" i="1"/>
  <c r="AN1490" i="1"/>
  <c r="AN1491" i="1"/>
  <c r="AL1491" i="1"/>
  <c r="AM1491" i="1"/>
  <c r="AM1492" i="1"/>
  <c r="AL1492" i="1"/>
  <c r="AN1492" i="1"/>
  <c r="AL1493" i="1"/>
  <c r="AN1493" i="1"/>
  <c r="AM1493" i="1"/>
  <c r="AM1494" i="1"/>
  <c r="AN1494" i="1"/>
  <c r="AL1494" i="1"/>
  <c r="AL1495" i="1"/>
  <c r="AM1495" i="1"/>
  <c r="AN1495" i="1"/>
  <c r="AM1496" i="1"/>
  <c r="AN1496" i="1"/>
  <c r="AL1496" i="1"/>
  <c r="AM1497" i="1"/>
  <c r="AN1497" i="1"/>
  <c r="AL1497" i="1"/>
  <c r="AL1498" i="1"/>
  <c r="AM1498" i="1"/>
  <c r="AN1498" i="1"/>
  <c r="AL1499" i="1"/>
  <c r="AN1499" i="1"/>
  <c r="AM1499" i="1"/>
  <c r="AN1500" i="1"/>
  <c r="AL1500" i="1"/>
  <c r="AM1500" i="1"/>
  <c r="AN1501" i="1"/>
  <c r="AL1501" i="1"/>
  <c r="AM1501" i="1"/>
  <c r="AL1502" i="1"/>
  <c r="AN1502" i="1"/>
  <c r="AM1502" i="1"/>
  <c r="AM1503" i="1"/>
  <c r="AL1503" i="1"/>
  <c r="AN1503" i="1"/>
  <c r="AL1504" i="1"/>
  <c r="AN1504" i="1"/>
  <c r="AM1504" i="1"/>
  <c r="AL1505" i="1"/>
  <c r="AM1505" i="1"/>
  <c r="AN1505" i="1"/>
  <c r="AN1506" i="1"/>
  <c r="AM1506" i="1"/>
  <c r="AL1506" i="1"/>
  <c r="AM1507" i="1"/>
  <c r="AN1507" i="1"/>
  <c r="AL1507" i="1"/>
  <c r="AL1508" i="1"/>
  <c r="AN1508" i="1"/>
  <c r="AM1508" i="1"/>
  <c r="AN1509" i="1"/>
  <c r="AL1509" i="1"/>
  <c r="AM1509" i="1"/>
  <c r="AL1510" i="1"/>
  <c r="AM1510" i="1"/>
  <c r="AN1510" i="1"/>
  <c r="AN1511" i="1"/>
  <c r="AM1511" i="1"/>
  <c r="AL1511" i="1"/>
  <c r="AL1512" i="1"/>
  <c r="AN1512" i="1"/>
  <c r="AM1512" i="1"/>
  <c r="AN1513" i="1"/>
  <c r="AL1513" i="1"/>
  <c r="AM1513" i="1"/>
  <c r="AN1514" i="1"/>
  <c r="AM1514" i="1"/>
  <c r="AL1514" i="1"/>
  <c r="AN1515" i="1"/>
  <c r="AM1515" i="1"/>
  <c r="AL1515" i="1"/>
  <c r="AN1516" i="1"/>
  <c r="AM1516" i="1"/>
  <c r="AL1516" i="1"/>
  <c r="AM1517" i="1"/>
  <c r="AL1517" i="1"/>
  <c r="AN1517" i="1"/>
  <c r="AL1518" i="1"/>
  <c r="AM1518" i="1"/>
  <c r="AN1518" i="1"/>
  <c r="AN1519" i="1"/>
  <c r="AL1519" i="1"/>
  <c r="AM1519" i="1"/>
  <c r="AN1520" i="1"/>
  <c r="AM1520" i="1"/>
  <c r="AL1520" i="1"/>
  <c r="AM1521" i="1"/>
  <c r="AN1521" i="1"/>
  <c r="AL1521" i="1"/>
  <c r="AN1522" i="1"/>
  <c r="AL1522" i="1"/>
  <c r="AM1522" i="1"/>
  <c r="AM1523" i="1"/>
  <c r="AL1523" i="1"/>
  <c r="AN1523" i="1"/>
  <c r="AN1524" i="1"/>
  <c r="AM1524" i="1"/>
  <c r="AL1524" i="1"/>
  <c r="AL1525" i="1"/>
  <c r="AM1525" i="1"/>
  <c r="AN1525" i="1"/>
  <c r="AM1526" i="1"/>
  <c r="AN1526" i="1"/>
  <c r="AL1526" i="1"/>
  <c r="AL1527" i="1"/>
  <c r="AM1527" i="1"/>
  <c r="AN1527" i="1"/>
  <c r="AN1528" i="1"/>
  <c r="AL1528" i="1"/>
  <c r="AM1528" i="1"/>
  <c r="AL1529" i="1"/>
  <c r="AN1529" i="1"/>
  <c r="AM1529" i="1"/>
  <c r="AN1530" i="1"/>
  <c r="AM1530" i="1"/>
  <c r="AL1530" i="1"/>
  <c r="AM1531" i="1"/>
  <c r="AN1531" i="1"/>
  <c r="AL1531" i="1"/>
  <c r="AM1532" i="1"/>
  <c r="AL1532" i="1"/>
  <c r="AN1532" i="1"/>
  <c r="AN1533" i="1"/>
  <c r="AL1533" i="1"/>
  <c r="AM1533" i="1"/>
  <c r="AN1534" i="1"/>
  <c r="AL1534" i="1"/>
  <c r="AM1534" i="1"/>
  <c r="AN1535" i="1"/>
  <c r="AM1535" i="1"/>
  <c r="AL1535" i="1"/>
  <c r="AM1536" i="1"/>
  <c r="AL1536" i="1"/>
  <c r="AN1536" i="1"/>
  <c r="AN1537" i="1"/>
  <c r="AL1537" i="1"/>
  <c r="AM1537" i="1"/>
  <c r="AN1538" i="1"/>
  <c r="AL1538" i="1"/>
  <c r="AM1538" i="1"/>
  <c r="AM1539" i="1"/>
  <c r="AL1539" i="1"/>
  <c r="AN1539" i="1"/>
  <c r="AL1540" i="1"/>
  <c r="AM1540" i="1"/>
  <c r="AN1540" i="1"/>
  <c r="AM1541" i="1"/>
  <c r="AL1541" i="1"/>
  <c r="AN1541" i="1"/>
  <c r="AN1542" i="1"/>
  <c r="AL1542" i="1"/>
  <c r="AM1542" i="1"/>
  <c r="AN1543" i="1"/>
  <c r="AL1543" i="1"/>
  <c r="AM1543" i="1"/>
  <c r="AL1544" i="1"/>
  <c r="AN1544" i="1"/>
  <c r="AM1544" i="1"/>
  <c r="AL1545" i="1"/>
  <c r="AN1545" i="1"/>
  <c r="AM1545" i="1"/>
  <c r="AL1546" i="1"/>
  <c r="AN1546" i="1"/>
  <c r="AM1546" i="1"/>
  <c r="AL1547" i="1"/>
  <c r="AN1547" i="1"/>
  <c r="AM1547" i="1"/>
  <c r="AL1548" i="1"/>
  <c r="AN1548" i="1"/>
  <c r="AM1548" i="1"/>
  <c r="AN1549" i="1"/>
  <c r="AL1549" i="1"/>
  <c r="AM1549" i="1"/>
  <c r="AM1550" i="1"/>
  <c r="AN1550" i="1"/>
  <c r="AL1550" i="1"/>
  <c r="AL1551" i="1"/>
  <c r="AM1551" i="1"/>
  <c r="AN1551" i="1"/>
  <c r="AN1552" i="1"/>
  <c r="AM1552" i="1"/>
  <c r="AL1552" i="1"/>
  <c r="AN1553" i="1"/>
  <c r="AM1553" i="1"/>
  <c r="AL1553" i="1"/>
  <c r="AL1554" i="1"/>
  <c r="AN1554" i="1"/>
  <c r="AM1554" i="1"/>
  <c r="AL1555" i="1"/>
  <c r="AN1555" i="1"/>
  <c r="AM1555" i="1"/>
  <c r="AM1556" i="1"/>
  <c r="AN1556" i="1"/>
  <c r="AL1556" i="1"/>
  <c r="AM1557" i="1"/>
  <c r="AN1557" i="1"/>
  <c r="AL1557" i="1"/>
  <c r="AL1558" i="1"/>
  <c r="AN1558" i="1"/>
  <c r="AM1558" i="1"/>
  <c r="AL1559" i="1"/>
  <c r="AN1559" i="1"/>
  <c r="AM1559" i="1"/>
  <c r="AM1560" i="1"/>
  <c r="AN1560" i="1"/>
  <c r="AL1560" i="1"/>
  <c r="AN1561" i="1"/>
  <c r="AM1561" i="1"/>
  <c r="AL1561" i="1"/>
  <c r="AL1562" i="1"/>
  <c r="AM1562" i="1"/>
  <c r="AN1562" i="1"/>
  <c r="AL1563" i="1"/>
  <c r="AM1563" i="1"/>
  <c r="AN1563" i="1"/>
  <c r="AL1564" i="1"/>
  <c r="AM1564" i="1"/>
  <c r="AN1564" i="1"/>
  <c r="AM1565" i="1"/>
  <c r="AN1565" i="1"/>
  <c r="AL1565" i="1"/>
  <c r="AN1566" i="1"/>
  <c r="AM1566" i="1"/>
  <c r="AL1566" i="1"/>
  <c r="AL1567" i="1"/>
  <c r="AN1567" i="1"/>
  <c r="AM1567" i="1"/>
  <c r="AM1568" i="1"/>
  <c r="AN1568" i="1"/>
  <c r="AL1568" i="1"/>
  <c r="AN1569" i="1"/>
  <c r="AM1569" i="1"/>
  <c r="AL1569" i="1"/>
  <c r="AN1570" i="1"/>
  <c r="AM1570" i="1"/>
  <c r="AL1570" i="1"/>
  <c r="AN1571" i="1"/>
  <c r="AM1571" i="1"/>
  <c r="AL1571" i="1"/>
  <c r="AN1572" i="1"/>
  <c r="AL1572" i="1"/>
  <c r="AM1572" i="1"/>
  <c r="AM1573" i="1"/>
  <c r="AN1573" i="1"/>
  <c r="AL1573" i="1"/>
  <c r="AN1574" i="1"/>
  <c r="AM1574" i="1"/>
  <c r="AL1574" i="1"/>
  <c r="AN1575" i="1"/>
  <c r="AL1575" i="1"/>
  <c r="AM1575" i="1"/>
  <c r="AN1576" i="1"/>
  <c r="AM1576" i="1"/>
  <c r="AL1576" i="1"/>
  <c r="AM1577" i="1"/>
  <c r="AL1577" i="1"/>
  <c r="AN1577" i="1"/>
  <c r="AN1578" i="1"/>
  <c r="AL1578" i="1"/>
  <c r="AM1578" i="1"/>
  <c r="AL1579" i="1"/>
  <c r="AM1579" i="1"/>
  <c r="AN1579" i="1"/>
  <c r="AM1580" i="1"/>
  <c r="AN1580" i="1"/>
  <c r="AL1580" i="1"/>
  <c r="AN1581" i="1"/>
  <c r="AM1581" i="1"/>
  <c r="AL1581" i="1"/>
  <c r="AL1582" i="1"/>
  <c r="AN1582" i="1"/>
  <c r="AM1582" i="1"/>
  <c r="AL1583" i="1"/>
  <c r="AN1583" i="1"/>
  <c r="AM1583" i="1"/>
  <c r="AM1584" i="1"/>
  <c r="AL1584" i="1"/>
  <c r="AN1584" i="1"/>
  <c r="AL1585" i="1"/>
  <c r="AM1585" i="1"/>
  <c r="AN1585" i="1"/>
  <c r="AM1586" i="1"/>
  <c r="AN1586" i="1"/>
  <c r="AL1586" i="1"/>
  <c r="AN1587" i="1"/>
  <c r="AL1587" i="1"/>
  <c r="AM1587" i="1"/>
  <c r="AM1588" i="1"/>
  <c r="AN1588" i="1"/>
  <c r="AL1588" i="1"/>
  <c r="AL1589" i="1"/>
  <c r="AM1589" i="1"/>
  <c r="AN1589" i="1"/>
  <c r="AM1590" i="1"/>
  <c r="AN1590" i="1"/>
  <c r="AL1590" i="1"/>
  <c r="AM1591" i="1"/>
  <c r="AL1591" i="1"/>
  <c r="AN1591" i="1"/>
  <c r="AM1592" i="1"/>
  <c r="AL1592" i="1"/>
  <c r="AN1592" i="1"/>
  <c r="AM1593" i="1"/>
  <c r="AL1593" i="1"/>
  <c r="AN1593" i="1"/>
  <c r="AM1594" i="1"/>
  <c r="AN1594" i="1"/>
  <c r="AL1594" i="1"/>
  <c r="AM1595" i="1"/>
  <c r="AN1595" i="1"/>
  <c r="AL1595" i="1"/>
  <c r="AM1596" i="1"/>
  <c r="AL1596" i="1"/>
  <c r="AN1596" i="1"/>
  <c r="AN1597" i="1"/>
  <c r="AM1597" i="1"/>
  <c r="AL1597" i="1"/>
  <c r="AN1598" i="1"/>
  <c r="AL1598" i="1"/>
  <c r="AM1598" i="1"/>
  <c r="AN1599" i="1"/>
  <c r="AL1599" i="1"/>
  <c r="AM1599" i="1"/>
  <c r="AM1600" i="1"/>
  <c r="AL1600" i="1"/>
  <c r="AN1600" i="1"/>
  <c r="AL1601" i="1"/>
  <c r="AN1601" i="1"/>
  <c r="AM1601" i="1"/>
  <c r="AM1602" i="1"/>
  <c r="AN1602" i="1"/>
  <c r="AL1602" i="1"/>
  <c r="AM1603" i="1"/>
  <c r="AN1603" i="1"/>
  <c r="AL1603" i="1"/>
  <c r="AM1604" i="1"/>
  <c r="AL1604" i="1"/>
  <c r="AN1604" i="1"/>
  <c r="AM1605" i="1"/>
  <c r="AN1605" i="1"/>
  <c r="AL1605" i="1"/>
  <c r="AM1606" i="1"/>
  <c r="AN1606" i="1"/>
  <c r="AL1606" i="1"/>
  <c r="AL1607" i="1"/>
  <c r="AM1607" i="1"/>
  <c r="AN1607" i="1"/>
  <c r="AL1608" i="1"/>
  <c r="AM1608" i="1"/>
  <c r="AN1608" i="1"/>
  <c r="AL1609" i="1"/>
  <c r="AN1609" i="1"/>
  <c r="AM1609" i="1"/>
  <c r="AM1610" i="1"/>
  <c r="AL1610" i="1"/>
  <c r="AN1610" i="1"/>
  <c r="AL1611" i="1"/>
  <c r="AM1611" i="1"/>
  <c r="AN1611" i="1"/>
  <c r="AN1612" i="1"/>
  <c r="AL1612" i="1"/>
  <c r="AM1612" i="1"/>
  <c r="AM1613" i="1"/>
  <c r="AN1613" i="1"/>
  <c r="AL1613" i="1"/>
  <c r="AL1614" i="1"/>
  <c r="AM1614" i="1"/>
  <c r="AN1614" i="1"/>
  <c r="AM1615" i="1"/>
  <c r="AL1615" i="1"/>
  <c r="AN1615" i="1"/>
  <c r="AN1616" i="1"/>
  <c r="AM1616" i="1"/>
  <c r="AL1616" i="1"/>
  <c r="AL1617" i="1"/>
  <c r="AM1617" i="1"/>
  <c r="AN1617" i="1"/>
  <c r="AL1618" i="1"/>
  <c r="AM1618" i="1"/>
  <c r="AN1618" i="1"/>
  <c r="AM1619" i="1"/>
  <c r="AL1619" i="1"/>
  <c r="AN1619" i="1"/>
  <c r="AL1620" i="1"/>
  <c r="AN1620" i="1"/>
  <c r="AM1620" i="1"/>
  <c r="AN1621" i="1"/>
  <c r="AM1621" i="1"/>
  <c r="AL1621" i="1"/>
  <c r="AM1622" i="1"/>
  <c r="AL1622" i="1"/>
  <c r="AN1622" i="1"/>
  <c r="AM1623" i="1"/>
  <c r="AN1623" i="1"/>
  <c r="AL1623" i="1"/>
  <c r="AN1624" i="1"/>
  <c r="AM1624" i="1"/>
  <c r="AL1624" i="1"/>
  <c r="AL1625" i="1"/>
  <c r="AM1625" i="1"/>
  <c r="AN1625" i="1"/>
  <c r="AM1626" i="1"/>
  <c r="AL1626" i="1"/>
  <c r="AN1626" i="1"/>
  <c r="AN1627" i="1"/>
  <c r="AL1627" i="1"/>
  <c r="AM1627" i="1"/>
  <c r="AM1628" i="1"/>
  <c r="AN1628" i="1"/>
  <c r="AL1628" i="1"/>
  <c r="AL1629" i="1"/>
  <c r="AN1629" i="1"/>
  <c r="AM1629" i="1"/>
  <c r="AN1630" i="1"/>
  <c r="AM1630" i="1"/>
  <c r="AL1630" i="1"/>
  <c r="AN1631" i="1"/>
  <c r="AL1631" i="1"/>
  <c r="AM1631" i="1"/>
  <c r="AN1632" i="1"/>
  <c r="AM1632" i="1"/>
  <c r="AL1632" i="1"/>
  <c r="AN1633" i="1"/>
  <c r="AM1633" i="1"/>
  <c r="AL1633" i="1"/>
  <c r="AL1634" i="1"/>
  <c r="AM1634" i="1"/>
  <c r="AN1634" i="1"/>
  <c r="AN1635" i="1"/>
  <c r="AM1635" i="1"/>
  <c r="AL1635" i="1"/>
  <c r="AL1636" i="1"/>
  <c r="AM1636" i="1"/>
  <c r="AN1636" i="1"/>
  <c r="AN1637" i="1"/>
  <c r="AM1637" i="1"/>
  <c r="AL1637" i="1"/>
  <c r="AL1638" i="1"/>
  <c r="AM1638" i="1"/>
  <c r="AN1638" i="1"/>
  <c r="AN1639" i="1"/>
  <c r="AM1639" i="1"/>
  <c r="AL1639" i="1"/>
  <c r="AL1640" i="1"/>
  <c r="AM1640" i="1"/>
  <c r="AN1640" i="1"/>
  <c r="AM1641" i="1"/>
  <c r="AL1641" i="1"/>
  <c r="AN1641" i="1"/>
  <c r="AL1642" i="1"/>
  <c r="AN1642" i="1"/>
  <c r="AM1642" i="1"/>
  <c r="AL1643" i="1"/>
  <c r="AN1643" i="1"/>
  <c r="AM1643" i="1"/>
  <c r="AL1644" i="1"/>
  <c r="AN1644" i="1"/>
  <c r="AM1644" i="1"/>
  <c r="AM1645" i="1"/>
  <c r="AN1645" i="1"/>
  <c r="AL1645" i="1"/>
  <c r="AM1646" i="1"/>
  <c r="AN1646" i="1"/>
  <c r="AL1646" i="1"/>
  <c r="AL1647" i="1"/>
  <c r="AM1647" i="1"/>
  <c r="AN1647" i="1"/>
  <c r="AN1648" i="1"/>
  <c r="AL1648" i="1"/>
  <c r="AM1648" i="1"/>
  <c r="AM1649" i="1"/>
  <c r="AN1649" i="1"/>
  <c r="AL1649" i="1"/>
  <c r="AM1650" i="1"/>
  <c r="AN1650" i="1"/>
  <c r="AL1650" i="1"/>
  <c r="AM1651" i="1"/>
  <c r="AN1651" i="1"/>
  <c r="AL1651" i="1"/>
  <c r="AL1652" i="1"/>
  <c r="AN1652" i="1"/>
  <c r="AM1652" i="1"/>
  <c r="AM1653" i="1"/>
  <c r="AN1653" i="1"/>
  <c r="AL1653" i="1"/>
  <c r="AM1654" i="1"/>
  <c r="AL1654" i="1"/>
  <c r="AN1654" i="1"/>
  <c r="AN1655" i="1"/>
  <c r="AM1655" i="1"/>
  <c r="AL1655" i="1"/>
  <c r="AL1656" i="1"/>
  <c r="AN1656" i="1"/>
  <c r="AM1656" i="1"/>
  <c r="AN1657" i="1"/>
  <c r="AM1657" i="1"/>
  <c r="AL1657" i="1"/>
  <c r="AN1658" i="1"/>
  <c r="AL1658" i="1"/>
  <c r="AM1658" i="1"/>
  <c r="AM1659" i="1"/>
  <c r="AN1659" i="1"/>
  <c r="AL1659" i="1"/>
  <c r="AM1660" i="1"/>
  <c r="AL1660" i="1"/>
  <c r="AN1660" i="1"/>
  <c r="AL1661" i="1"/>
  <c r="AN1661" i="1"/>
  <c r="AM1661" i="1"/>
  <c r="AM1662" i="1"/>
  <c r="AL1662" i="1"/>
  <c r="AN1662" i="1"/>
  <c r="AL1663" i="1"/>
  <c r="AN1663" i="1"/>
  <c r="AM1663" i="1"/>
  <c r="AL1664" i="1"/>
  <c r="AN1664" i="1"/>
  <c r="AM1664" i="1"/>
  <c r="AN1665" i="1"/>
  <c r="AL1665" i="1"/>
  <c r="AM1665" i="1"/>
  <c r="AN1666" i="1"/>
  <c r="AL1666" i="1"/>
  <c r="AM1666" i="1"/>
  <c r="AN1667" i="1"/>
  <c r="AL1667" i="1"/>
  <c r="AM1667" i="1"/>
  <c r="AM1668" i="1"/>
  <c r="AL1668" i="1"/>
  <c r="AN1668" i="1"/>
  <c r="AN1669" i="1"/>
  <c r="AM1669" i="1"/>
  <c r="AL1669" i="1"/>
  <c r="AL1670" i="1"/>
  <c r="AN1670" i="1"/>
  <c r="AM1670" i="1"/>
  <c r="AM1671" i="1"/>
  <c r="AL1671" i="1"/>
  <c r="AN1671" i="1"/>
  <c r="AN1672" i="1"/>
  <c r="AL1672" i="1"/>
  <c r="AM1672" i="1"/>
  <c r="AL1673" i="1"/>
  <c r="AM1673" i="1"/>
  <c r="AN1673" i="1"/>
  <c r="AN1674" i="1"/>
  <c r="AL1674" i="1"/>
  <c r="AM1674" i="1"/>
  <c r="AN1675" i="1"/>
  <c r="AL1675" i="1"/>
  <c r="AM1675" i="1"/>
  <c r="AL1676" i="1"/>
  <c r="AM1676" i="1"/>
  <c r="AN1676" i="1"/>
  <c r="AN1677" i="1"/>
  <c r="AM1677" i="1"/>
  <c r="AL1677" i="1"/>
  <c r="AN1678" i="1"/>
  <c r="AM1678" i="1"/>
  <c r="AL1678" i="1"/>
  <c r="AN1679" i="1"/>
  <c r="AL1679" i="1"/>
  <c r="AM1679" i="1"/>
  <c r="AN1680" i="1"/>
  <c r="AM1680" i="1"/>
  <c r="AL1680" i="1"/>
  <c r="AL1681" i="1"/>
  <c r="AM1681" i="1"/>
  <c r="AN1681" i="1"/>
  <c r="AL1682" i="1"/>
  <c r="AM1682" i="1"/>
  <c r="AN1682" i="1"/>
  <c r="AL1683" i="1"/>
  <c r="AN1683" i="1"/>
  <c r="AM1683" i="1"/>
  <c r="AN1684" i="1"/>
  <c r="AM1684" i="1"/>
  <c r="AL1684" i="1"/>
  <c r="AM1685" i="1"/>
  <c r="AN1685" i="1"/>
  <c r="AL1685" i="1"/>
  <c r="AL1686" i="1"/>
  <c r="AM1686" i="1"/>
  <c r="AN1686" i="1"/>
  <c r="AN1687" i="1"/>
  <c r="AM1687" i="1"/>
  <c r="AL1687" i="1"/>
  <c r="AL1688" i="1"/>
  <c r="AN1688" i="1"/>
  <c r="AM1688" i="1"/>
  <c r="AN1689" i="1"/>
  <c r="AM1689" i="1"/>
  <c r="AL1689" i="1"/>
  <c r="AN1690" i="1"/>
  <c r="AM1690" i="1"/>
  <c r="AL1690" i="1"/>
  <c r="AM1691" i="1"/>
  <c r="AL1691" i="1"/>
  <c r="AN1691" i="1"/>
  <c r="AL1692" i="1"/>
  <c r="AN1692" i="1"/>
  <c r="AM1692" i="1"/>
  <c r="AM1693" i="1"/>
  <c r="AL1693" i="1"/>
  <c r="AN1693" i="1"/>
  <c r="AL1694" i="1"/>
  <c r="AM1694" i="1"/>
  <c r="AN1694" i="1"/>
  <c r="AM1695" i="1"/>
  <c r="AN1695" i="1"/>
  <c r="AL1695" i="1"/>
  <c r="AN1696" i="1"/>
  <c r="AL1696" i="1"/>
  <c r="AM1696" i="1"/>
  <c r="AN1697" i="1"/>
  <c r="AM1697" i="1"/>
  <c r="AL1697" i="1"/>
  <c r="AN1698" i="1"/>
  <c r="AL1698" i="1"/>
  <c r="AM1698" i="1"/>
  <c r="AL1699" i="1"/>
  <c r="AN1699" i="1"/>
  <c r="AM1699" i="1"/>
  <c r="AM1700" i="1"/>
  <c r="AL1700" i="1"/>
  <c r="AN1700" i="1"/>
  <c r="AL1701" i="1"/>
  <c r="AN1701" i="1"/>
  <c r="AM1701" i="1"/>
  <c r="AN1702" i="1"/>
  <c r="AL1702" i="1"/>
  <c r="AM1702" i="1"/>
  <c r="AM1703" i="1"/>
  <c r="AL1703" i="1"/>
  <c r="AN1703" i="1"/>
  <c r="AM1704" i="1"/>
  <c r="AL1704" i="1"/>
  <c r="AN1704" i="1"/>
  <c r="AM1705" i="1"/>
  <c r="AL1705" i="1"/>
  <c r="AN1705" i="1"/>
  <c r="AN1706" i="1"/>
  <c r="AL1706" i="1"/>
  <c r="AM1706" i="1"/>
  <c r="AN1707" i="1"/>
  <c r="AM1707" i="1"/>
  <c r="AL1707" i="1"/>
  <c r="AM1708" i="1"/>
  <c r="AN1708" i="1"/>
  <c r="AL1708" i="1"/>
  <c r="AL1709" i="1"/>
  <c r="AM1709" i="1"/>
  <c r="AN1709" i="1"/>
  <c r="AL1710" i="1"/>
  <c r="AN1710" i="1"/>
  <c r="AM1710" i="1"/>
  <c r="AL1711" i="1"/>
  <c r="AM1711" i="1"/>
  <c r="AN1711" i="1"/>
  <c r="AN1712" i="1"/>
  <c r="AM1712" i="1"/>
  <c r="AL1712" i="1"/>
  <c r="AL1713" i="1"/>
  <c r="AN1713" i="1"/>
  <c r="AM1713" i="1"/>
  <c r="AN1714" i="1"/>
  <c r="AM1714" i="1"/>
  <c r="AL1714" i="1"/>
  <c r="AN1715" i="1"/>
  <c r="AM1715" i="1"/>
  <c r="AL1715" i="1"/>
  <c r="AN1716" i="1"/>
  <c r="AM1716" i="1"/>
  <c r="AL1716" i="1"/>
  <c r="AL1717" i="1"/>
  <c r="AM1717" i="1"/>
  <c r="AN1717" i="1"/>
  <c r="AL1718" i="1"/>
  <c r="AN1718" i="1"/>
  <c r="AM1718" i="1"/>
  <c r="AN1719" i="1"/>
  <c r="AM1719" i="1"/>
  <c r="AL1719" i="1"/>
  <c r="AL1720" i="1"/>
  <c r="AM1720" i="1"/>
  <c r="AN1720" i="1"/>
  <c r="AM1721" i="1"/>
  <c r="AL1721" i="1"/>
  <c r="AN1721" i="1"/>
  <c r="AL1722" i="1"/>
  <c r="AN1722" i="1"/>
  <c r="AM1722" i="1"/>
  <c r="AL1723" i="1"/>
  <c r="AN1723" i="1"/>
  <c r="AM1723" i="1"/>
  <c r="AM1724" i="1"/>
  <c r="AN1724" i="1"/>
  <c r="AL1724" i="1"/>
  <c r="AM1725" i="1"/>
  <c r="AN1725" i="1"/>
  <c r="AL1725" i="1"/>
  <c r="AN1726" i="1"/>
  <c r="AL1726" i="1"/>
  <c r="AM1726" i="1"/>
  <c r="AN1727" i="1"/>
  <c r="AL1727" i="1"/>
  <c r="AM1727" i="1"/>
  <c r="AL1728" i="1"/>
  <c r="AN1728" i="1"/>
  <c r="AM1728" i="1"/>
  <c r="AM1729" i="1"/>
  <c r="AN1729" i="1"/>
  <c r="AL1729" i="1"/>
  <c r="AL1730" i="1"/>
  <c r="AN1730" i="1"/>
  <c r="AM1730" i="1"/>
  <c r="AM1731" i="1"/>
  <c r="AN1731" i="1"/>
  <c r="AL1731" i="1"/>
  <c r="AN1732" i="1"/>
  <c r="AM1732" i="1"/>
  <c r="AL1732" i="1"/>
  <c r="AM1733" i="1"/>
  <c r="AN1733" i="1"/>
  <c r="AL1733" i="1"/>
  <c r="AM1734" i="1"/>
  <c r="AL1734" i="1"/>
  <c r="AN1734" i="1"/>
  <c r="AM1735" i="1"/>
  <c r="AN1735" i="1"/>
  <c r="AL1735" i="1"/>
  <c r="AN1736" i="1"/>
  <c r="AL1736" i="1"/>
  <c r="AM1736" i="1"/>
  <c r="AL1737" i="1"/>
  <c r="AN1737" i="1"/>
  <c r="AM1737" i="1"/>
  <c r="AN1738" i="1"/>
  <c r="AL1738" i="1"/>
  <c r="AM1738" i="1"/>
  <c r="AN1739" i="1"/>
  <c r="AM1739" i="1"/>
  <c r="AL1739" i="1"/>
  <c r="AL1740" i="1"/>
  <c r="AM1740" i="1"/>
  <c r="AN1740" i="1"/>
  <c r="AM1741" i="1"/>
  <c r="AL1741" i="1"/>
  <c r="AN1741" i="1"/>
  <c r="AN1742" i="1"/>
  <c r="AM1742" i="1"/>
  <c r="AL1742" i="1"/>
  <c r="AL1743" i="1"/>
  <c r="AN1743" i="1"/>
  <c r="AM1743" i="1"/>
  <c r="AN1744" i="1"/>
  <c r="AM1744" i="1"/>
  <c r="AL1744" i="1"/>
  <c r="AL1745" i="1"/>
  <c r="AN1745" i="1"/>
  <c r="AM1745" i="1"/>
  <c r="AL1746" i="1"/>
  <c r="AN1746" i="1"/>
  <c r="AM1746" i="1"/>
  <c r="AM1747" i="1"/>
  <c r="AL1747" i="1"/>
  <c r="AN1747" i="1"/>
  <c r="AM1748" i="1"/>
  <c r="AL1748" i="1"/>
  <c r="AN1748" i="1"/>
  <c r="AL1749" i="1"/>
  <c r="AM1749" i="1"/>
  <c r="AN1749" i="1"/>
  <c r="AN1750" i="1"/>
  <c r="AM1750" i="1"/>
  <c r="AL1750" i="1"/>
  <c r="AM1751" i="1"/>
  <c r="AN1751" i="1"/>
  <c r="AL1751" i="1"/>
  <c r="AL1752" i="1"/>
  <c r="AM1752" i="1"/>
  <c r="AN1752" i="1"/>
  <c r="AM1753" i="1"/>
  <c r="AN1753" i="1"/>
  <c r="AL1753" i="1"/>
  <c r="AL1754" i="1"/>
  <c r="AN1754" i="1"/>
  <c r="AM1754" i="1"/>
  <c r="AM1755" i="1"/>
  <c r="AL1755" i="1"/>
  <c r="AN1755" i="1"/>
  <c r="AM1756" i="1"/>
  <c r="AN1756" i="1"/>
  <c r="AL1756" i="1"/>
  <c r="AL1757" i="1"/>
  <c r="AN1757" i="1"/>
  <c r="AM1757" i="1"/>
  <c r="AN1758" i="1"/>
  <c r="AL1758" i="1"/>
  <c r="AM1758" i="1"/>
  <c r="AN1759" i="1"/>
  <c r="AL1759" i="1"/>
  <c r="AM1759" i="1"/>
  <c r="AN1760" i="1"/>
  <c r="AL1760" i="1"/>
  <c r="AM1760" i="1"/>
  <c r="AL1761" i="1"/>
  <c r="AN1761" i="1"/>
  <c r="AM1761" i="1"/>
  <c r="AL1762" i="1"/>
  <c r="AN1762" i="1"/>
  <c r="AM1762" i="1"/>
  <c r="AM1763" i="1"/>
  <c r="AN1763" i="1"/>
  <c r="AL1763" i="1"/>
  <c r="AN1764" i="1"/>
  <c r="AM1764" i="1"/>
  <c r="AL1764" i="1"/>
  <c r="AN1765" i="1"/>
  <c r="AM1765" i="1"/>
  <c r="AL1765" i="1"/>
  <c r="AL1766" i="1"/>
  <c r="AM1766" i="1"/>
  <c r="AN1766" i="1"/>
  <c r="AL1767" i="1"/>
  <c r="AN1767" i="1"/>
  <c r="AM1767" i="1"/>
  <c r="AL1768" i="1"/>
  <c r="AM1768" i="1"/>
  <c r="AN1768" i="1"/>
  <c r="AN1769" i="1"/>
  <c r="AL1769" i="1"/>
  <c r="AM1769" i="1"/>
  <c r="AN1770" i="1"/>
  <c r="AL1770" i="1"/>
  <c r="AM1770" i="1"/>
  <c r="AM1771" i="1"/>
  <c r="AN1771" i="1"/>
  <c r="AL1771" i="1"/>
  <c r="AN1772" i="1"/>
  <c r="AL1772" i="1"/>
  <c r="AM1772" i="1"/>
  <c r="AM1773" i="1"/>
  <c r="AN1773" i="1"/>
  <c r="AL1773" i="1"/>
  <c r="AM1774" i="1"/>
  <c r="AL1774" i="1"/>
  <c r="AN1774" i="1"/>
  <c r="AN1775" i="1"/>
  <c r="AM1775" i="1"/>
  <c r="AL1775" i="1"/>
  <c r="AN1776" i="1"/>
  <c r="AM1776" i="1"/>
  <c r="AL1776" i="1"/>
  <c r="AL1777" i="1"/>
  <c r="AN1777" i="1"/>
  <c r="AM1777" i="1"/>
  <c r="AN1778" i="1"/>
  <c r="AL1778" i="1"/>
  <c r="AM1778" i="1"/>
  <c r="AN1779" i="1"/>
  <c r="AM1779" i="1"/>
  <c r="AL1779" i="1"/>
  <c r="AN1780" i="1"/>
  <c r="AL1780" i="1"/>
  <c r="AM1780" i="1"/>
  <c r="AN1781" i="1"/>
  <c r="AM1781" i="1"/>
  <c r="AL1781" i="1"/>
  <c r="AL1782" i="1"/>
  <c r="AM1782" i="1"/>
  <c r="AN1782" i="1"/>
  <c r="AL1783" i="1"/>
  <c r="AM1783" i="1"/>
  <c r="AN1783" i="1"/>
  <c r="AM1784" i="1"/>
  <c r="AN1784" i="1"/>
  <c r="AL1784" i="1"/>
  <c r="AN1785" i="1"/>
  <c r="AM1785" i="1"/>
  <c r="AL1785" i="1"/>
  <c r="AN1786" i="1"/>
  <c r="AL1786" i="1"/>
  <c r="AM1786" i="1"/>
  <c r="AM1787" i="1"/>
  <c r="AL1787" i="1"/>
  <c r="AN1787" i="1"/>
  <c r="AL1788" i="1"/>
  <c r="AM1788" i="1"/>
  <c r="AN1788" i="1"/>
  <c r="AL1789" i="1"/>
  <c r="AN1789" i="1"/>
  <c r="AM1789" i="1"/>
  <c r="AL1790" i="1"/>
  <c r="AM1790" i="1"/>
  <c r="AN1790" i="1"/>
  <c r="AN1791" i="1"/>
  <c r="AL1791" i="1"/>
  <c r="AM1791" i="1"/>
  <c r="AL1792" i="1"/>
  <c r="AM1792" i="1"/>
  <c r="AN1792" i="1"/>
  <c r="AN1793" i="1"/>
  <c r="AL1793" i="1"/>
  <c r="AM1793" i="1"/>
  <c r="AM1794" i="1"/>
  <c r="AL1794" i="1"/>
  <c r="AN1794" i="1"/>
  <c r="AN1795" i="1"/>
  <c r="AM1795" i="1"/>
  <c r="AL1795" i="1"/>
  <c r="AN1796" i="1"/>
  <c r="AL1796" i="1"/>
  <c r="AM1796" i="1"/>
  <c r="AN1797" i="1"/>
  <c r="AM1797" i="1"/>
  <c r="AL1797" i="1"/>
  <c r="AM1798" i="1"/>
  <c r="AN1798" i="1"/>
  <c r="AL1798" i="1"/>
  <c r="AM1799" i="1"/>
  <c r="AN1799" i="1"/>
  <c r="AL1799" i="1"/>
  <c r="AM1800" i="1"/>
  <c r="AN1800" i="1"/>
  <c r="AL1800" i="1"/>
  <c r="AM1801" i="1"/>
  <c r="AN1801" i="1"/>
  <c r="AL1801" i="1"/>
  <c r="AN1802" i="1"/>
  <c r="AM1802" i="1"/>
  <c r="AL1802" i="1"/>
  <c r="AL1803" i="1"/>
  <c r="AM1803" i="1"/>
  <c r="AN1803" i="1"/>
  <c r="AM1804" i="1"/>
  <c r="AL1804" i="1"/>
  <c r="AN1804" i="1"/>
  <c r="AN1805" i="1"/>
  <c r="AM1805" i="1"/>
  <c r="AL1805" i="1"/>
  <c r="AL1806" i="1"/>
  <c r="AN1806" i="1"/>
  <c r="AM1806" i="1"/>
  <c r="AM1807" i="1"/>
  <c r="AN1807" i="1"/>
  <c r="AL1807" i="1"/>
  <c r="AM1808" i="1"/>
  <c r="AN1808" i="1"/>
  <c r="AL1808" i="1"/>
  <c r="AM1809" i="1"/>
  <c r="AN1809" i="1"/>
  <c r="AL1809" i="1"/>
  <c r="AN1810" i="1"/>
  <c r="AM1810" i="1"/>
  <c r="AL1810" i="1"/>
  <c r="AN1811" i="1"/>
  <c r="AM1811" i="1"/>
  <c r="AL1811" i="1"/>
  <c r="AM1812" i="1"/>
  <c r="AN1812" i="1"/>
  <c r="AL1812" i="1"/>
  <c r="AM1813" i="1"/>
  <c r="AL1813" i="1"/>
  <c r="AN1813" i="1"/>
  <c r="AM1814" i="1"/>
  <c r="AN1814" i="1"/>
  <c r="AL1814" i="1"/>
  <c r="AM1815" i="1"/>
  <c r="AL1815" i="1"/>
  <c r="AN1815" i="1"/>
  <c r="AM1816" i="1"/>
  <c r="AN1816" i="1"/>
  <c r="AL1816" i="1"/>
  <c r="AM1817" i="1"/>
  <c r="AN1817" i="1"/>
  <c r="AL1817" i="1"/>
  <c r="AN1818" i="1"/>
  <c r="AM1818" i="1"/>
  <c r="AL1818" i="1"/>
  <c r="AL1819" i="1"/>
  <c r="AM1819" i="1"/>
  <c r="AN1819" i="1"/>
  <c r="AL1820" i="1"/>
  <c r="AN1820" i="1"/>
  <c r="AM1820" i="1"/>
  <c r="AM1821" i="1"/>
  <c r="AN1821" i="1"/>
  <c r="AL1821" i="1"/>
  <c r="AM1822" i="1"/>
  <c r="AN1822" i="1"/>
  <c r="AL1822" i="1"/>
  <c r="AM1823" i="1"/>
  <c r="AL1823" i="1"/>
  <c r="AN1823" i="1"/>
  <c r="AM1824" i="1"/>
  <c r="AN1824" i="1"/>
  <c r="AL1824" i="1"/>
  <c r="AM1825" i="1"/>
  <c r="AN1825" i="1"/>
  <c r="AL1825" i="1"/>
  <c r="AN1826" i="1"/>
  <c r="AL1826" i="1"/>
  <c r="AM1826" i="1"/>
  <c r="AL1827" i="1"/>
  <c r="AN1827" i="1"/>
  <c r="AM1827" i="1"/>
  <c r="AN1828" i="1"/>
  <c r="AL1828" i="1"/>
  <c r="AM1828" i="1"/>
  <c r="W1465" i="1"/>
  <c r="X1465" i="1"/>
  <c r="W1466" i="1"/>
  <c r="X1466" i="1"/>
  <c r="W1467" i="1"/>
  <c r="X1467" i="1"/>
  <c r="W1468" i="1"/>
  <c r="X1468" i="1"/>
  <c r="W1469" i="1"/>
  <c r="X1469" i="1"/>
  <c r="W1470" i="1"/>
  <c r="X1470" i="1"/>
  <c r="W1471" i="1"/>
  <c r="X1471" i="1"/>
  <c r="W1472" i="1"/>
  <c r="X1472" i="1"/>
  <c r="W1473" i="1"/>
  <c r="X1473" i="1"/>
  <c r="W1474" i="1"/>
  <c r="X1474" i="1"/>
  <c r="W1475" i="1"/>
  <c r="X1475" i="1"/>
  <c r="W1476" i="1"/>
  <c r="X1476" i="1"/>
  <c r="W1477" i="1"/>
  <c r="X1477" i="1"/>
  <c r="W1478" i="1"/>
  <c r="X1478" i="1"/>
  <c r="W1479" i="1"/>
  <c r="X1479" i="1"/>
  <c r="W1480" i="1"/>
  <c r="X1480" i="1"/>
  <c r="W1481" i="1"/>
  <c r="X1481" i="1"/>
  <c r="W1482" i="1"/>
  <c r="X1482" i="1"/>
  <c r="W1483" i="1"/>
  <c r="X1483" i="1"/>
  <c r="W1484" i="1"/>
  <c r="X1484" i="1"/>
  <c r="W1485" i="1"/>
  <c r="X1485" i="1"/>
  <c r="W1486" i="1"/>
  <c r="X1486" i="1"/>
  <c r="W1487" i="1"/>
  <c r="X1487" i="1"/>
  <c r="W1488" i="1"/>
  <c r="X1488" i="1"/>
  <c r="W1489" i="1"/>
  <c r="X1489" i="1"/>
  <c r="W1490" i="1"/>
  <c r="X1490" i="1"/>
  <c r="W1491" i="1"/>
  <c r="X1491" i="1"/>
  <c r="W1492" i="1"/>
  <c r="X1492" i="1"/>
  <c r="W1493" i="1"/>
  <c r="X1493" i="1"/>
  <c r="W1494" i="1"/>
  <c r="X1494" i="1"/>
  <c r="W1495" i="1"/>
  <c r="X1495" i="1"/>
  <c r="W1496" i="1"/>
  <c r="X1496" i="1"/>
  <c r="W1497" i="1"/>
  <c r="X1497" i="1"/>
  <c r="W1498" i="1"/>
  <c r="X1498" i="1"/>
  <c r="W1499" i="1"/>
  <c r="X1499" i="1"/>
  <c r="W1500" i="1"/>
  <c r="X1500" i="1"/>
  <c r="W1501" i="1"/>
  <c r="X1501" i="1"/>
  <c r="W1502" i="1"/>
  <c r="X1502" i="1"/>
  <c r="W1503" i="1"/>
  <c r="X1503" i="1"/>
  <c r="W1504" i="1"/>
  <c r="X1504" i="1"/>
  <c r="W1505" i="1"/>
  <c r="X1505" i="1"/>
  <c r="W1506" i="1"/>
  <c r="X1506" i="1"/>
  <c r="W1507" i="1"/>
  <c r="X1507" i="1"/>
  <c r="W1508" i="1"/>
  <c r="X1508" i="1"/>
  <c r="W1509" i="1"/>
  <c r="X1509" i="1"/>
  <c r="W1510" i="1"/>
  <c r="X1510" i="1"/>
  <c r="W1511" i="1"/>
  <c r="X1511" i="1"/>
  <c r="W1512" i="1"/>
  <c r="X1512" i="1"/>
  <c r="W1513" i="1"/>
  <c r="X1513" i="1"/>
  <c r="W1514" i="1"/>
  <c r="X1514" i="1"/>
  <c r="W1515" i="1"/>
  <c r="X1515" i="1"/>
  <c r="W1516" i="1"/>
  <c r="X1516" i="1"/>
  <c r="W1517" i="1"/>
  <c r="X1517" i="1"/>
  <c r="W1518" i="1"/>
  <c r="X1518" i="1"/>
  <c r="W1519" i="1"/>
  <c r="X1519" i="1"/>
  <c r="W1520" i="1"/>
  <c r="X1520" i="1"/>
  <c r="W1521" i="1"/>
  <c r="X1521" i="1"/>
  <c r="W1522" i="1"/>
  <c r="X1522" i="1"/>
  <c r="W1523" i="1"/>
  <c r="X1523" i="1"/>
  <c r="W1524" i="1"/>
  <c r="X1524" i="1"/>
  <c r="W1525" i="1"/>
  <c r="X1525" i="1"/>
  <c r="W1526" i="1"/>
  <c r="X1526" i="1"/>
  <c r="W1527" i="1"/>
  <c r="X1527" i="1"/>
  <c r="W1528" i="1"/>
  <c r="X1528" i="1"/>
  <c r="W1529" i="1"/>
  <c r="X1529" i="1"/>
  <c r="W1530" i="1"/>
  <c r="X1530" i="1"/>
  <c r="W1531" i="1"/>
  <c r="X1531" i="1"/>
  <c r="W1532" i="1"/>
  <c r="X1532" i="1"/>
  <c r="W1533" i="1"/>
  <c r="X1533" i="1"/>
  <c r="W1534" i="1"/>
  <c r="X1534" i="1"/>
  <c r="W1535" i="1"/>
  <c r="X1535" i="1"/>
  <c r="W1536" i="1"/>
  <c r="X1536" i="1"/>
  <c r="W1537" i="1"/>
  <c r="X1537" i="1"/>
  <c r="W1538" i="1"/>
  <c r="X1538" i="1"/>
  <c r="W1539" i="1"/>
  <c r="X1539" i="1"/>
  <c r="W1540" i="1"/>
  <c r="X1540" i="1"/>
  <c r="W1541" i="1"/>
  <c r="X1541" i="1"/>
  <c r="W1542" i="1"/>
  <c r="X1542" i="1"/>
  <c r="W1543" i="1"/>
  <c r="X1543" i="1"/>
  <c r="W1544" i="1"/>
  <c r="X1544" i="1"/>
  <c r="W1545" i="1"/>
  <c r="X1545" i="1"/>
  <c r="W1546" i="1"/>
  <c r="X1546" i="1"/>
  <c r="W1547" i="1"/>
  <c r="X1547" i="1"/>
  <c r="W1548" i="1"/>
  <c r="X1548" i="1"/>
  <c r="W1549" i="1"/>
  <c r="X1549" i="1"/>
  <c r="W1550" i="1"/>
  <c r="X1550" i="1"/>
  <c r="W1551" i="1"/>
  <c r="X1551" i="1"/>
  <c r="W1552" i="1"/>
  <c r="X1552" i="1"/>
  <c r="W1553" i="1"/>
  <c r="X1553" i="1"/>
  <c r="W1554" i="1"/>
  <c r="X1554" i="1"/>
  <c r="W1555" i="1"/>
  <c r="X1555" i="1"/>
  <c r="W1556" i="1"/>
  <c r="X1556" i="1"/>
  <c r="W1557" i="1"/>
  <c r="X1557" i="1"/>
  <c r="W1558" i="1"/>
  <c r="X1558" i="1"/>
  <c r="W1559" i="1"/>
  <c r="X1559" i="1"/>
  <c r="W1560" i="1"/>
  <c r="X1560" i="1"/>
  <c r="W1561" i="1"/>
  <c r="X1561" i="1"/>
  <c r="W1562" i="1"/>
  <c r="X1562" i="1"/>
  <c r="W1563" i="1"/>
  <c r="X1563" i="1"/>
  <c r="W1564" i="1"/>
  <c r="X1564" i="1"/>
  <c r="W1565" i="1"/>
  <c r="X1565" i="1"/>
  <c r="W1566" i="1"/>
  <c r="X1566" i="1"/>
  <c r="W1567" i="1"/>
  <c r="X1567" i="1"/>
  <c r="W1568" i="1"/>
  <c r="X1568" i="1"/>
  <c r="W1569" i="1"/>
  <c r="X1569" i="1"/>
  <c r="W1570" i="1"/>
  <c r="X1570" i="1"/>
  <c r="W1571" i="1"/>
  <c r="X1571" i="1"/>
  <c r="W1572" i="1"/>
  <c r="X1572" i="1"/>
  <c r="W1573" i="1"/>
  <c r="X1573" i="1"/>
  <c r="W1574" i="1"/>
  <c r="X1574" i="1"/>
  <c r="W1575" i="1"/>
  <c r="X1575" i="1"/>
  <c r="W1576" i="1"/>
  <c r="X1576" i="1"/>
  <c r="W1577" i="1"/>
  <c r="X1577" i="1"/>
  <c r="W1578" i="1"/>
  <c r="X1578" i="1"/>
  <c r="W1579" i="1"/>
  <c r="X1579" i="1"/>
  <c r="W1580" i="1"/>
  <c r="X1580" i="1"/>
  <c r="W1581" i="1"/>
  <c r="X1581" i="1"/>
  <c r="W1582" i="1"/>
  <c r="X1582" i="1"/>
  <c r="W1583" i="1"/>
  <c r="X1583" i="1"/>
  <c r="W1584" i="1"/>
  <c r="X1584" i="1"/>
  <c r="W1585" i="1"/>
  <c r="X1585" i="1"/>
  <c r="W1586" i="1"/>
  <c r="X1586" i="1"/>
  <c r="W1587" i="1"/>
  <c r="X1587" i="1"/>
  <c r="W1588" i="1"/>
  <c r="X1588" i="1"/>
  <c r="W1589" i="1"/>
  <c r="X1589" i="1"/>
  <c r="W1590" i="1"/>
  <c r="X1590" i="1"/>
  <c r="W1591" i="1"/>
  <c r="X1591" i="1"/>
  <c r="W1592" i="1"/>
  <c r="X1592" i="1"/>
  <c r="W1593" i="1"/>
  <c r="X1593" i="1"/>
  <c r="W1594" i="1"/>
  <c r="X1594" i="1"/>
  <c r="W1595" i="1"/>
  <c r="X1595" i="1"/>
  <c r="W1596" i="1"/>
  <c r="X1596" i="1"/>
  <c r="W1597" i="1"/>
  <c r="X1597" i="1"/>
  <c r="W1598" i="1"/>
  <c r="X1598" i="1"/>
  <c r="W1599" i="1"/>
  <c r="X1599" i="1"/>
  <c r="W1600" i="1"/>
  <c r="X1600" i="1"/>
  <c r="W1601" i="1"/>
  <c r="X1601" i="1"/>
  <c r="W1602" i="1"/>
  <c r="X1602" i="1"/>
  <c r="W1603" i="1"/>
  <c r="X1603" i="1"/>
  <c r="W1604" i="1"/>
  <c r="X1604" i="1"/>
  <c r="W1605" i="1"/>
  <c r="X1605" i="1"/>
  <c r="W1606" i="1"/>
  <c r="X1606" i="1"/>
  <c r="W1607" i="1"/>
  <c r="X1607" i="1"/>
  <c r="W1608" i="1"/>
  <c r="X1608" i="1"/>
  <c r="W1609" i="1"/>
  <c r="X1609" i="1"/>
  <c r="W1610" i="1"/>
  <c r="X1610" i="1"/>
  <c r="W1611" i="1"/>
  <c r="X1611" i="1"/>
  <c r="W1612" i="1"/>
  <c r="X1612" i="1"/>
  <c r="W1613" i="1"/>
  <c r="X1613" i="1"/>
  <c r="W1614" i="1"/>
  <c r="X1614" i="1"/>
  <c r="W1615" i="1"/>
  <c r="X1615" i="1"/>
  <c r="W1616" i="1"/>
  <c r="X1616" i="1"/>
  <c r="W1617" i="1"/>
  <c r="X1617" i="1"/>
  <c r="W1618" i="1"/>
  <c r="X1618" i="1"/>
  <c r="W1619" i="1"/>
  <c r="X1619" i="1"/>
  <c r="W1620" i="1"/>
  <c r="X1620" i="1"/>
  <c r="W1621" i="1"/>
  <c r="X1621" i="1"/>
  <c r="W1622" i="1"/>
  <c r="X1622" i="1"/>
  <c r="W1623" i="1"/>
  <c r="X1623" i="1"/>
  <c r="W1624" i="1"/>
  <c r="X1624" i="1"/>
  <c r="W1625" i="1"/>
  <c r="X1625" i="1"/>
  <c r="W1626" i="1"/>
  <c r="X1626" i="1"/>
  <c r="W1627" i="1"/>
  <c r="X1627" i="1"/>
  <c r="W1628" i="1"/>
  <c r="X1628" i="1"/>
  <c r="W1629" i="1"/>
  <c r="X1629" i="1"/>
  <c r="W1630" i="1"/>
  <c r="X1630" i="1"/>
  <c r="W1631" i="1"/>
  <c r="X1631" i="1"/>
  <c r="W1632" i="1"/>
  <c r="X1632" i="1"/>
  <c r="W1633" i="1"/>
  <c r="X1633" i="1"/>
  <c r="W1634" i="1"/>
  <c r="X1634" i="1"/>
  <c r="W1635" i="1"/>
  <c r="X1635" i="1"/>
  <c r="W1636" i="1"/>
  <c r="X1636" i="1"/>
  <c r="W1637" i="1"/>
  <c r="X1637" i="1"/>
  <c r="W1638" i="1"/>
  <c r="X1638" i="1"/>
  <c r="W1639" i="1"/>
  <c r="X1639" i="1"/>
  <c r="W1640" i="1"/>
  <c r="X1640" i="1"/>
  <c r="W1641" i="1"/>
  <c r="X1641" i="1"/>
  <c r="W1642" i="1"/>
  <c r="X1642" i="1"/>
  <c r="W1643" i="1"/>
  <c r="X1643" i="1"/>
  <c r="W1644" i="1"/>
  <c r="X1644" i="1"/>
  <c r="W1645" i="1"/>
  <c r="X1645" i="1"/>
  <c r="W1646" i="1"/>
  <c r="X1646" i="1"/>
  <c r="W1647" i="1"/>
  <c r="X1647" i="1"/>
  <c r="W1648" i="1"/>
  <c r="X1648" i="1"/>
  <c r="W1649" i="1"/>
  <c r="X1649" i="1"/>
  <c r="W1650" i="1"/>
  <c r="X1650" i="1"/>
  <c r="W1651" i="1"/>
  <c r="X1651" i="1"/>
  <c r="W1652" i="1"/>
  <c r="X1652" i="1"/>
  <c r="W1653" i="1"/>
  <c r="X1653" i="1"/>
  <c r="W1654" i="1"/>
  <c r="X1654" i="1"/>
  <c r="W1655" i="1"/>
  <c r="X1655" i="1"/>
  <c r="W1656" i="1"/>
  <c r="X1656" i="1"/>
  <c r="W1657" i="1"/>
  <c r="X1657" i="1"/>
  <c r="W1658" i="1"/>
  <c r="X1658" i="1"/>
  <c r="W1659" i="1"/>
  <c r="X1659" i="1"/>
  <c r="W1660" i="1"/>
  <c r="X1660" i="1"/>
  <c r="W1661" i="1"/>
  <c r="X1661" i="1"/>
  <c r="W1662" i="1"/>
  <c r="X1662" i="1"/>
  <c r="W1663" i="1"/>
  <c r="X1663" i="1"/>
  <c r="W1664" i="1"/>
  <c r="X1664" i="1"/>
  <c r="W1665" i="1"/>
  <c r="X1665" i="1"/>
  <c r="W1666" i="1"/>
  <c r="X1666" i="1"/>
  <c r="W1667" i="1"/>
  <c r="X1667" i="1"/>
  <c r="W1668" i="1"/>
  <c r="X1668" i="1"/>
  <c r="W1669" i="1"/>
  <c r="X1669" i="1"/>
  <c r="W1670" i="1"/>
  <c r="X1670" i="1"/>
  <c r="W1671" i="1"/>
  <c r="X1671" i="1"/>
  <c r="W1672" i="1"/>
  <c r="X1672" i="1"/>
  <c r="W1673" i="1"/>
  <c r="X1673" i="1"/>
  <c r="W1674" i="1"/>
  <c r="X1674" i="1"/>
  <c r="W1675" i="1"/>
  <c r="X1675" i="1"/>
  <c r="W1676" i="1"/>
  <c r="X1676" i="1"/>
  <c r="W1677" i="1"/>
  <c r="X1677" i="1"/>
  <c r="W1678" i="1"/>
  <c r="X1678" i="1"/>
  <c r="W1679" i="1"/>
  <c r="X1679" i="1"/>
  <c r="W1680" i="1"/>
  <c r="X1680" i="1"/>
  <c r="W1681" i="1"/>
  <c r="X1681" i="1"/>
  <c r="W1682" i="1"/>
  <c r="X1682" i="1"/>
  <c r="W1683" i="1"/>
  <c r="X1683" i="1"/>
  <c r="W1684" i="1"/>
  <c r="X1684" i="1"/>
  <c r="W1685" i="1"/>
  <c r="X1685" i="1"/>
  <c r="W1686" i="1"/>
  <c r="X1686" i="1"/>
  <c r="W1687" i="1"/>
  <c r="X1687" i="1"/>
  <c r="W1688" i="1"/>
  <c r="X1688" i="1"/>
  <c r="W1689" i="1"/>
  <c r="X1689" i="1"/>
  <c r="W1690" i="1"/>
  <c r="X1690" i="1"/>
  <c r="W1691" i="1"/>
  <c r="X1691" i="1"/>
  <c r="W1692" i="1"/>
  <c r="X1692" i="1"/>
  <c r="W1693" i="1"/>
  <c r="X1693" i="1"/>
  <c r="W1694" i="1"/>
  <c r="X1694" i="1"/>
  <c r="W1695" i="1"/>
  <c r="X1695" i="1"/>
  <c r="W1696" i="1"/>
  <c r="X1696" i="1"/>
  <c r="W1697" i="1"/>
  <c r="X1697" i="1"/>
  <c r="W1698" i="1"/>
  <c r="X1698" i="1"/>
  <c r="W1699" i="1"/>
  <c r="X1699" i="1"/>
  <c r="W1700" i="1"/>
  <c r="X1700" i="1"/>
  <c r="W1701" i="1"/>
  <c r="X1701" i="1"/>
  <c r="W1702" i="1"/>
  <c r="X1702" i="1"/>
  <c r="W1703" i="1"/>
  <c r="X1703" i="1"/>
  <c r="W1704" i="1"/>
  <c r="X1704" i="1"/>
  <c r="W1705" i="1"/>
  <c r="X1705" i="1"/>
  <c r="W1706" i="1"/>
  <c r="X1706" i="1"/>
  <c r="W1707" i="1"/>
  <c r="X1707" i="1"/>
  <c r="W1708" i="1"/>
  <c r="X1708" i="1"/>
  <c r="W1709" i="1"/>
  <c r="X1709" i="1"/>
  <c r="W1710" i="1"/>
  <c r="X1710" i="1"/>
  <c r="W1711" i="1"/>
  <c r="X1711" i="1"/>
  <c r="W1712" i="1"/>
  <c r="X1712" i="1"/>
  <c r="W1713" i="1"/>
  <c r="X1713" i="1"/>
  <c r="W1714" i="1"/>
  <c r="X1714" i="1"/>
  <c r="W1715" i="1"/>
  <c r="X1715" i="1"/>
  <c r="W1716" i="1"/>
  <c r="X1716" i="1"/>
  <c r="W1717" i="1"/>
  <c r="X1717" i="1"/>
  <c r="W1718" i="1"/>
  <c r="X1718" i="1"/>
  <c r="W1719" i="1"/>
  <c r="X1719" i="1"/>
  <c r="W1720" i="1"/>
  <c r="X1720" i="1"/>
  <c r="W1721" i="1"/>
  <c r="X1721" i="1"/>
  <c r="W1722" i="1"/>
  <c r="X1722" i="1"/>
  <c r="W1723" i="1"/>
  <c r="X1723" i="1"/>
  <c r="W1724" i="1"/>
  <c r="X1724" i="1"/>
  <c r="W1725" i="1"/>
  <c r="X1725" i="1"/>
  <c r="W1726" i="1"/>
  <c r="X1726" i="1"/>
  <c r="W1727" i="1"/>
  <c r="X1727" i="1"/>
  <c r="W1728" i="1"/>
  <c r="X1728" i="1"/>
  <c r="W1729" i="1"/>
  <c r="X1729" i="1"/>
  <c r="W1730" i="1"/>
  <c r="X1730" i="1"/>
  <c r="W1731" i="1"/>
  <c r="X1731" i="1"/>
  <c r="W1732" i="1"/>
  <c r="X1732" i="1"/>
  <c r="W1733" i="1"/>
  <c r="X1733" i="1"/>
  <c r="W1734" i="1"/>
  <c r="X1734" i="1"/>
  <c r="W1735" i="1"/>
  <c r="X1735" i="1"/>
  <c r="W1736" i="1"/>
  <c r="X1736" i="1"/>
  <c r="W1737" i="1"/>
  <c r="X1737" i="1"/>
  <c r="W1738" i="1"/>
  <c r="X1738" i="1"/>
  <c r="W1739" i="1"/>
  <c r="X1739" i="1"/>
  <c r="W1740" i="1"/>
  <c r="X1740" i="1"/>
  <c r="W1741" i="1"/>
  <c r="X1741" i="1"/>
  <c r="W1742" i="1"/>
  <c r="X1742" i="1"/>
  <c r="W1743" i="1"/>
  <c r="X1743" i="1"/>
  <c r="W1744" i="1"/>
  <c r="X1744" i="1"/>
  <c r="W1745" i="1"/>
  <c r="X1745" i="1"/>
  <c r="W1746" i="1"/>
  <c r="X1746" i="1"/>
  <c r="W1747" i="1"/>
  <c r="X1747" i="1"/>
  <c r="W1748" i="1"/>
  <c r="X1748" i="1"/>
  <c r="W1749" i="1"/>
  <c r="X1749" i="1"/>
  <c r="W1750" i="1"/>
  <c r="X1750" i="1"/>
  <c r="W1751" i="1"/>
  <c r="X1751" i="1"/>
  <c r="W1752" i="1"/>
  <c r="X1752" i="1"/>
  <c r="W1753" i="1"/>
  <c r="X1753" i="1"/>
  <c r="W1754" i="1"/>
  <c r="X1754" i="1"/>
  <c r="W1755" i="1"/>
  <c r="X1755" i="1"/>
  <c r="W1756" i="1"/>
  <c r="X1756" i="1"/>
  <c r="W1757" i="1"/>
  <c r="X1757" i="1"/>
  <c r="W1758" i="1"/>
  <c r="X1758" i="1"/>
  <c r="W1759" i="1"/>
  <c r="X1759" i="1"/>
  <c r="W1760" i="1"/>
  <c r="X1760" i="1"/>
  <c r="W1761" i="1"/>
  <c r="X1761" i="1"/>
  <c r="W1762" i="1"/>
  <c r="X1762" i="1"/>
  <c r="W1763" i="1"/>
  <c r="X1763" i="1"/>
  <c r="W1764" i="1"/>
  <c r="X1764" i="1"/>
  <c r="W1765" i="1"/>
  <c r="X1765" i="1"/>
  <c r="W1766" i="1"/>
  <c r="X1766" i="1"/>
  <c r="W1767" i="1"/>
  <c r="X1767" i="1"/>
  <c r="W1768" i="1"/>
  <c r="X1768" i="1"/>
  <c r="W1769" i="1"/>
  <c r="X1769" i="1"/>
  <c r="W1770" i="1"/>
  <c r="X1770" i="1"/>
  <c r="W1771" i="1"/>
  <c r="X1771" i="1"/>
  <c r="W1772" i="1"/>
  <c r="X1772" i="1"/>
  <c r="W1773" i="1"/>
  <c r="X1773" i="1"/>
  <c r="W1774" i="1"/>
  <c r="X1774" i="1"/>
  <c r="W1775" i="1"/>
  <c r="X1775" i="1"/>
  <c r="W1776" i="1"/>
  <c r="X1776" i="1"/>
  <c r="W1777" i="1"/>
  <c r="X1777" i="1"/>
  <c r="W1778" i="1"/>
  <c r="X1778" i="1"/>
  <c r="W1779" i="1"/>
  <c r="X1779" i="1"/>
  <c r="W1780" i="1"/>
  <c r="X1780" i="1"/>
  <c r="W1781" i="1"/>
  <c r="X1781" i="1"/>
  <c r="W1782" i="1"/>
  <c r="X1782" i="1"/>
  <c r="W1783" i="1"/>
  <c r="X1783" i="1"/>
  <c r="W1784" i="1"/>
  <c r="X1784" i="1"/>
  <c r="W1785" i="1"/>
  <c r="X1785" i="1"/>
  <c r="W1786" i="1"/>
  <c r="X1786" i="1"/>
  <c r="W1787" i="1"/>
  <c r="X1787" i="1"/>
  <c r="W1788" i="1"/>
  <c r="X1788" i="1"/>
  <c r="W1789" i="1"/>
  <c r="X1789" i="1"/>
  <c r="W1790" i="1"/>
  <c r="X1790" i="1"/>
  <c r="W1791" i="1"/>
  <c r="X1791" i="1"/>
  <c r="W1792" i="1"/>
  <c r="X1792" i="1"/>
  <c r="W1793" i="1"/>
  <c r="X1793" i="1"/>
  <c r="W1794" i="1"/>
  <c r="X1794" i="1"/>
  <c r="W1795" i="1"/>
  <c r="X1795" i="1"/>
  <c r="W1796" i="1"/>
  <c r="X1796" i="1"/>
  <c r="W1797" i="1"/>
  <c r="X1797" i="1"/>
  <c r="W1798" i="1"/>
  <c r="X1798" i="1"/>
  <c r="W1799" i="1"/>
  <c r="X1799" i="1"/>
  <c r="W1800" i="1"/>
  <c r="X1800" i="1"/>
  <c r="W1801" i="1"/>
  <c r="X1801" i="1"/>
  <c r="W1802" i="1"/>
  <c r="X1802" i="1"/>
  <c r="W1803" i="1"/>
  <c r="X1803" i="1"/>
  <c r="W1804" i="1"/>
  <c r="X1804" i="1"/>
  <c r="W1805" i="1"/>
  <c r="X1805" i="1"/>
  <c r="W1806" i="1"/>
  <c r="X1806" i="1"/>
  <c r="W1807" i="1"/>
  <c r="X1807" i="1"/>
  <c r="W1808" i="1"/>
  <c r="X1808" i="1"/>
  <c r="W1809" i="1"/>
  <c r="X1809" i="1"/>
  <c r="W1810" i="1"/>
  <c r="X1810" i="1"/>
  <c r="W1811" i="1"/>
  <c r="X1811" i="1"/>
  <c r="W1812" i="1"/>
  <c r="X1812" i="1"/>
  <c r="W1813" i="1"/>
  <c r="X1813" i="1"/>
  <c r="W1814" i="1"/>
  <c r="X1814" i="1"/>
  <c r="W1815" i="1"/>
  <c r="X1815" i="1"/>
  <c r="W1816" i="1"/>
  <c r="X1816" i="1"/>
  <c r="W1817" i="1"/>
  <c r="X1817" i="1"/>
  <c r="W1818" i="1"/>
  <c r="X1818" i="1"/>
  <c r="W1819" i="1"/>
  <c r="X1819" i="1"/>
  <c r="W1820" i="1"/>
  <c r="X1820" i="1"/>
  <c r="W1821" i="1"/>
  <c r="X1821" i="1"/>
  <c r="W1822" i="1"/>
  <c r="X1822" i="1"/>
  <c r="W1823" i="1"/>
  <c r="X1823" i="1"/>
  <c r="W1824" i="1"/>
  <c r="X1824" i="1"/>
  <c r="W1825" i="1"/>
  <c r="X1825" i="1"/>
  <c r="W1826" i="1"/>
  <c r="X1826" i="1"/>
  <c r="W1827" i="1"/>
  <c r="X1827" i="1"/>
  <c r="W1828" i="1"/>
  <c r="X1828" i="1"/>
  <c r="AI687" i="3"/>
  <c r="BC1465" i="1"/>
  <c r="BA1465" i="1"/>
  <c r="BC1466" i="1"/>
  <c r="BA1466" i="1"/>
  <c r="BC1467" i="1"/>
  <c r="BA1467" i="1"/>
  <c r="BA1468" i="1"/>
  <c r="BC1468" i="1"/>
  <c r="BA1469" i="1"/>
  <c r="BC1469" i="1"/>
  <c r="BC1470" i="1"/>
  <c r="BA1470" i="1"/>
  <c r="BA1471" i="1"/>
  <c r="BC1471" i="1"/>
  <c r="BA1472" i="1"/>
  <c r="BC1472" i="1"/>
  <c r="BC1473" i="1"/>
  <c r="BA1473" i="1"/>
  <c r="BC1474" i="1"/>
  <c r="BA1474" i="1"/>
  <c r="BC1475" i="1"/>
  <c r="BA1475" i="1"/>
  <c r="BA1476" i="1"/>
  <c r="BC1476" i="1"/>
  <c r="BC1477" i="1"/>
  <c r="BA1477" i="1"/>
  <c r="BA1478" i="1"/>
  <c r="BC1478" i="1"/>
  <c r="BA1479" i="1"/>
  <c r="BC1479" i="1"/>
  <c r="BC1480" i="1"/>
  <c r="BA1480" i="1"/>
  <c r="BA1481" i="1"/>
  <c r="BC1481" i="1"/>
  <c r="BA1482" i="1"/>
  <c r="BC1482" i="1"/>
  <c r="BA1483" i="1"/>
  <c r="BC1483" i="1"/>
  <c r="BA1484" i="1"/>
  <c r="BC1484" i="1"/>
  <c r="BC1485" i="1"/>
  <c r="BA1485" i="1"/>
  <c r="BC1486" i="1"/>
  <c r="BA1486" i="1"/>
  <c r="BC1487" i="1"/>
  <c r="BA1487" i="1"/>
  <c r="BC1488" i="1"/>
  <c r="BA1488" i="1"/>
  <c r="BA1489" i="1"/>
  <c r="BC1489" i="1"/>
  <c r="BC1490" i="1"/>
  <c r="BA1490" i="1"/>
  <c r="BA1491" i="1"/>
  <c r="BC1491" i="1"/>
  <c r="BC1492" i="1"/>
  <c r="BA1492" i="1"/>
  <c r="BC1493" i="1"/>
  <c r="BA1493" i="1"/>
  <c r="BA1494" i="1"/>
  <c r="BC1494" i="1"/>
  <c r="BA1495" i="1"/>
  <c r="BC1495" i="1"/>
  <c r="BC1496" i="1"/>
  <c r="BA1496" i="1"/>
  <c r="BA1497" i="1"/>
  <c r="BC1497" i="1"/>
  <c r="BA1498" i="1"/>
  <c r="BC1498" i="1"/>
  <c r="BC1499" i="1"/>
  <c r="BA1499" i="1"/>
  <c r="BC1500" i="1"/>
  <c r="BA1500" i="1"/>
  <c r="BC1501" i="1"/>
  <c r="BA1501" i="1"/>
  <c r="BA1502" i="1"/>
  <c r="BC1502" i="1"/>
  <c r="BA1503" i="1"/>
  <c r="BC1503" i="1"/>
  <c r="BC1504" i="1"/>
  <c r="BA1504" i="1"/>
  <c r="BC1505" i="1"/>
  <c r="BA1505" i="1"/>
  <c r="BA1506" i="1"/>
  <c r="BC1506" i="1"/>
  <c r="BA1507" i="1"/>
  <c r="BC1507" i="1"/>
  <c r="BA1508" i="1"/>
  <c r="BC1508" i="1"/>
  <c r="BA1509" i="1"/>
  <c r="BC1509" i="1"/>
  <c r="BA1510" i="1"/>
  <c r="BC1510" i="1"/>
  <c r="BC1511" i="1"/>
  <c r="BA1511" i="1"/>
  <c r="BA1512" i="1"/>
  <c r="BC1512" i="1"/>
  <c r="BC1513" i="1"/>
  <c r="BA1513" i="1"/>
  <c r="BC1514" i="1"/>
  <c r="BA1514" i="1"/>
  <c r="BC1515" i="1"/>
  <c r="BA1515" i="1"/>
  <c r="BC1516" i="1"/>
  <c r="BA1516" i="1"/>
  <c r="BC1517" i="1"/>
  <c r="BA1517" i="1"/>
  <c r="BA1518" i="1"/>
  <c r="BC1518" i="1"/>
  <c r="BA1519" i="1"/>
  <c r="BC1519" i="1"/>
  <c r="BC1520" i="1"/>
  <c r="BA1520" i="1"/>
  <c r="BC1521" i="1"/>
  <c r="BA1521" i="1"/>
  <c r="BA1522" i="1"/>
  <c r="BC1522" i="1"/>
  <c r="BC1523" i="1"/>
  <c r="BA1523" i="1"/>
  <c r="BA1524" i="1"/>
  <c r="BC1524" i="1"/>
  <c r="BA1525" i="1"/>
  <c r="BC1525" i="1"/>
  <c r="BC1526" i="1"/>
  <c r="BA1526" i="1"/>
  <c r="BC1527" i="1"/>
  <c r="BA1527" i="1"/>
  <c r="BC1528" i="1"/>
  <c r="BA1528" i="1"/>
  <c r="BC1529" i="1"/>
  <c r="BA1529" i="1"/>
  <c r="BA1530" i="1"/>
  <c r="BC1530" i="1"/>
  <c r="BA1531" i="1"/>
  <c r="BC1531" i="1"/>
  <c r="BC1532" i="1"/>
  <c r="BA1532" i="1"/>
  <c r="BC1533" i="1"/>
  <c r="BA1533" i="1"/>
  <c r="BC1534" i="1"/>
  <c r="BA1534" i="1"/>
  <c r="BA1535" i="1"/>
  <c r="BC1535" i="1"/>
  <c r="BC1536" i="1"/>
  <c r="BA1536" i="1"/>
  <c r="BA1537" i="1"/>
  <c r="BC1537" i="1"/>
  <c r="BA1538" i="1"/>
  <c r="BC1538" i="1"/>
  <c r="BC1539" i="1"/>
  <c r="BA1539" i="1"/>
  <c r="BC1540" i="1"/>
  <c r="BA1540" i="1"/>
  <c r="BC1541" i="1"/>
  <c r="BA1541" i="1"/>
  <c r="BC1542" i="1"/>
  <c r="BA1542" i="1"/>
  <c r="BC1543" i="1"/>
  <c r="BA1543" i="1"/>
  <c r="BC1544" i="1"/>
  <c r="BA1544" i="1"/>
  <c r="BC1545" i="1"/>
  <c r="BA1545" i="1"/>
  <c r="BC1546" i="1"/>
  <c r="BA1546" i="1"/>
  <c r="BA1547" i="1"/>
  <c r="BC1547" i="1"/>
  <c r="BA1548" i="1"/>
  <c r="BC1548" i="1"/>
  <c r="BA1549" i="1"/>
  <c r="BC1549" i="1"/>
  <c r="BC1550" i="1"/>
  <c r="BA1550" i="1"/>
  <c r="BC1551" i="1"/>
  <c r="BA1551" i="1"/>
  <c r="BC1552" i="1"/>
  <c r="BA1552" i="1"/>
  <c r="BA1553" i="1"/>
  <c r="BC1553" i="1"/>
  <c r="BC1554" i="1"/>
  <c r="BA1554" i="1"/>
  <c r="BA1555" i="1"/>
  <c r="BC1555" i="1"/>
  <c r="BC1556" i="1"/>
  <c r="BA1556" i="1"/>
  <c r="BA1557" i="1"/>
  <c r="BC1557" i="1"/>
  <c r="BA1558" i="1"/>
  <c r="BC1558" i="1"/>
  <c r="BA1559" i="1"/>
  <c r="BC1559" i="1"/>
  <c r="BA1560" i="1"/>
  <c r="BC1560" i="1"/>
  <c r="BC1561" i="1"/>
  <c r="BA1561" i="1"/>
  <c r="BC1562" i="1"/>
  <c r="BA1562" i="1"/>
  <c r="BC1563" i="1"/>
  <c r="BA1563" i="1"/>
  <c r="BC1564" i="1"/>
  <c r="BA1564" i="1"/>
  <c r="BC1565" i="1"/>
  <c r="BA1565" i="1"/>
  <c r="BA1566" i="1"/>
  <c r="BC1566" i="1"/>
  <c r="BC1567" i="1"/>
  <c r="BA1567" i="1"/>
  <c r="BA1568" i="1"/>
  <c r="BC1568" i="1"/>
  <c r="BC1569" i="1"/>
  <c r="BA1569" i="1"/>
  <c r="BA1570" i="1"/>
  <c r="BC1570" i="1"/>
  <c r="BA1571" i="1"/>
  <c r="BC1571" i="1"/>
  <c r="BC1572" i="1"/>
  <c r="BA1572" i="1"/>
  <c r="BC1573" i="1"/>
  <c r="BA1573" i="1"/>
  <c r="BC1574" i="1"/>
  <c r="BA1574" i="1"/>
  <c r="BA1575" i="1"/>
  <c r="BC1575" i="1"/>
  <c r="BA1576" i="1"/>
  <c r="BC1576" i="1"/>
  <c r="BC1577" i="1"/>
  <c r="BA1577" i="1"/>
  <c r="BA1578" i="1"/>
  <c r="BC1578" i="1"/>
  <c r="BC1579" i="1"/>
  <c r="BA1579" i="1"/>
  <c r="BA1580" i="1"/>
  <c r="BC1580" i="1"/>
  <c r="BC1581" i="1"/>
  <c r="BA1581" i="1"/>
  <c r="BA1582" i="1"/>
  <c r="BC1582" i="1"/>
  <c r="BA1583" i="1"/>
  <c r="BC1583" i="1"/>
  <c r="BA1584" i="1"/>
  <c r="BC1584" i="1"/>
  <c r="BC1585" i="1"/>
  <c r="BA1585" i="1"/>
  <c r="BC1586" i="1"/>
  <c r="BA1586" i="1"/>
  <c r="BC1587" i="1"/>
  <c r="BA1587" i="1"/>
  <c r="BA1588" i="1"/>
  <c r="BC1588" i="1"/>
  <c r="BC1589" i="1"/>
  <c r="BA1589" i="1"/>
  <c r="BA1590" i="1"/>
  <c r="BC1590" i="1"/>
  <c r="BA1591" i="1"/>
  <c r="BC1591" i="1"/>
  <c r="BA1592" i="1"/>
  <c r="BC1592" i="1"/>
  <c r="BC1593" i="1"/>
  <c r="BA1593" i="1"/>
  <c r="BA1594" i="1"/>
  <c r="BC1594" i="1"/>
  <c r="BC1595" i="1"/>
  <c r="BA1595" i="1"/>
  <c r="BC1596" i="1"/>
  <c r="BA1596" i="1"/>
  <c r="BC1597" i="1"/>
  <c r="BA1597" i="1"/>
  <c r="BC1598" i="1"/>
  <c r="BA1598" i="1"/>
  <c r="BC1599" i="1"/>
  <c r="BA1599" i="1"/>
  <c r="BC1600" i="1"/>
  <c r="BA1600" i="1"/>
  <c r="BA1601" i="1"/>
  <c r="BC1601" i="1"/>
  <c r="BA1602" i="1"/>
  <c r="BC1602" i="1"/>
  <c r="BA1603" i="1"/>
  <c r="BC1603" i="1"/>
  <c r="BA1604" i="1"/>
  <c r="BC1604" i="1"/>
  <c r="BA1605" i="1"/>
  <c r="BC1605" i="1"/>
  <c r="BA1606" i="1"/>
  <c r="BC1606" i="1"/>
  <c r="BC1607" i="1"/>
  <c r="BA1607" i="1"/>
  <c r="BA1608" i="1"/>
  <c r="BC1608" i="1"/>
  <c r="BC1609" i="1"/>
  <c r="BA1609" i="1"/>
  <c r="BC1610" i="1"/>
  <c r="BA1610" i="1"/>
  <c r="BC1611" i="1"/>
  <c r="BA1611" i="1"/>
  <c r="BA1612" i="1"/>
  <c r="BC1612" i="1"/>
  <c r="BC1613" i="1"/>
  <c r="BA1613" i="1"/>
  <c r="BC1614" i="1"/>
  <c r="BA1614" i="1"/>
  <c r="BC1615" i="1"/>
  <c r="BA1615" i="1"/>
  <c r="BC1616" i="1"/>
  <c r="BA1616" i="1"/>
  <c r="BA1617" i="1"/>
  <c r="BC1617" i="1"/>
  <c r="BC1618" i="1"/>
  <c r="BA1618" i="1"/>
  <c r="BA1619" i="1"/>
  <c r="BC1619" i="1"/>
  <c r="BC1620" i="1"/>
  <c r="BA1620" i="1"/>
  <c r="BA1621" i="1"/>
  <c r="BC1621" i="1"/>
  <c r="BC1622" i="1"/>
  <c r="BA1622" i="1"/>
  <c r="BC1623" i="1"/>
  <c r="BA1623" i="1"/>
  <c r="BA1624" i="1"/>
  <c r="BC1624" i="1"/>
  <c r="BA1625" i="1"/>
  <c r="BC1625" i="1"/>
  <c r="BA1626" i="1"/>
  <c r="BC1626" i="1"/>
  <c r="BC1627" i="1"/>
  <c r="BA1627" i="1"/>
  <c r="BA1628" i="1"/>
  <c r="BC1628" i="1"/>
  <c r="BC1629" i="1"/>
  <c r="BA1629" i="1"/>
  <c r="BC1630" i="1"/>
  <c r="BA1630" i="1"/>
  <c r="BA1631" i="1"/>
  <c r="BC1631" i="1"/>
  <c r="BC1632" i="1"/>
  <c r="BA1632" i="1"/>
  <c r="BA1633" i="1"/>
  <c r="BC1633" i="1"/>
  <c r="BA1634" i="1"/>
  <c r="BC1634" i="1"/>
  <c r="BC1635" i="1"/>
  <c r="BA1635" i="1"/>
  <c r="BC1636" i="1"/>
  <c r="BA1636" i="1"/>
  <c r="BC1637" i="1"/>
  <c r="BA1637" i="1"/>
  <c r="BA1638" i="1"/>
  <c r="BC1638" i="1"/>
  <c r="BC1639" i="1"/>
  <c r="BA1639" i="1"/>
  <c r="BC1640" i="1"/>
  <c r="BA1640" i="1"/>
  <c r="BA1641" i="1"/>
  <c r="BC1641" i="1"/>
  <c r="BA1642" i="1"/>
  <c r="BC1642" i="1"/>
  <c r="BC1643" i="1"/>
  <c r="BA1643" i="1"/>
  <c r="BA1644" i="1"/>
  <c r="BC1644" i="1"/>
  <c r="BA1645" i="1"/>
  <c r="BC1645" i="1"/>
  <c r="BC1646" i="1"/>
  <c r="BA1646" i="1"/>
  <c r="BC1647" i="1"/>
  <c r="BA1647" i="1"/>
  <c r="BC1648" i="1"/>
  <c r="BA1648" i="1"/>
  <c r="BA1649" i="1"/>
  <c r="BC1649" i="1"/>
  <c r="BC1650" i="1"/>
  <c r="BA1650" i="1"/>
  <c r="BC1651" i="1"/>
  <c r="BA1651" i="1"/>
  <c r="BA1652" i="1"/>
  <c r="BC1652" i="1"/>
  <c r="BC1653" i="1"/>
  <c r="BA1653" i="1"/>
  <c r="BA1654" i="1"/>
  <c r="BC1654" i="1"/>
  <c r="BC1655" i="1"/>
  <c r="BA1655" i="1"/>
  <c r="BA1656" i="1"/>
  <c r="BC1656" i="1"/>
  <c r="BC1657" i="1"/>
  <c r="BA1657" i="1"/>
  <c r="BC1658" i="1"/>
  <c r="BA1658" i="1"/>
  <c r="BC1659" i="1"/>
  <c r="BA1659" i="1"/>
  <c r="BA1660" i="1"/>
  <c r="BC1660" i="1"/>
  <c r="BA1661" i="1"/>
  <c r="BC1661" i="1"/>
  <c r="BA1662" i="1"/>
  <c r="BC1662" i="1"/>
  <c r="BA1663" i="1"/>
  <c r="BC1663" i="1"/>
  <c r="BC1664" i="1"/>
  <c r="BA1664" i="1"/>
  <c r="BC1665" i="1"/>
  <c r="BA1665" i="1"/>
  <c r="BC1666" i="1"/>
  <c r="BA1666" i="1"/>
  <c r="BC1667" i="1"/>
  <c r="BA1667" i="1"/>
  <c r="BA1668" i="1"/>
  <c r="BC1668" i="1"/>
  <c r="BC1669" i="1"/>
  <c r="BA1669" i="1"/>
  <c r="BA1670" i="1"/>
  <c r="BC1670" i="1"/>
  <c r="BA1671" i="1"/>
  <c r="BC1671" i="1"/>
  <c r="BC1672" i="1"/>
  <c r="BA1672" i="1"/>
  <c r="BA1673" i="1"/>
  <c r="BC1673" i="1"/>
  <c r="BC1674" i="1"/>
  <c r="BA1674" i="1"/>
  <c r="BA1675" i="1"/>
  <c r="BC1675" i="1"/>
  <c r="BC1676" i="1"/>
  <c r="BA1676" i="1"/>
  <c r="BA1677" i="1"/>
  <c r="BC1677" i="1"/>
  <c r="BC1678" i="1"/>
  <c r="BA1678" i="1"/>
  <c r="BC1679" i="1"/>
  <c r="BA1679" i="1"/>
  <c r="BA1680" i="1"/>
  <c r="BC1680" i="1"/>
  <c r="BA1681" i="1"/>
  <c r="BC1681" i="1"/>
  <c r="BC1682" i="1"/>
  <c r="BA1682" i="1"/>
  <c r="BA1683" i="1"/>
  <c r="BC1683" i="1"/>
  <c r="BC1684" i="1"/>
  <c r="BA1684" i="1"/>
  <c r="BA1685" i="1"/>
  <c r="BC1685" i="1"/>
  <c r="BA1686" i="1"/>
  <c r="BC1686" i="1"/>
  <c r="BC1687" i="1"/>
  <c r="BA1687" i="1"/>
  <c r="BA1688" i="1"/>
  <c r="BC1688" i="1"/>
  <c r="BC1689" i="1"/>
  <c r="BA1689" i="1"/>
  <c r="BC1690" i="1"/>
  <c r="BA1690" i="1"/>
  <c r="BA1691" i="1"/>
  <c r="BC1691" i="1"/>
  <c r="BA1692" i="1"/>
  <c r="BC1692" i="1"/>
  <c r="BC1693" i="1"/>
  <c r="BA1693" i="1"/>
  <c r="BC1694" i="1"/>
  <c r="BA1694" i="1"/>
  <c r="BC1695" i="1"/>
  <c r="BA1695" i="1"/>
  <c r="BA1696" i="1"/>
  <c r="BC1696" i="1"/>
  <c r="BA1697" i="1"/>
  <c r="BC1697" i="1"/>
  <c r="BA1698" i="1"/>
  <c r="BC1698" i="1"/>
  <c r="BC1699" i="1"/>
  <c r="BA1699" i="1"/>
  <c r="BA1700" i="1"/>
  <c r="BC1700" i="1"/>
  <c r="BC1701" i="1"/>
  <c r="BA1701" i="1"/>
  <c r="BC1702" i="1"/>
  <c r="BA1702" i="1"/>
  <c r="BA1703" i="1"/>
  <c r="BC1703" i="1"/>
  <c r="BA1704" i="1"/>
  <c r="BC1704" i="1"/>
  <c r="BA1705" i="1"/>
  <c r="BC1705" i="1"/>
  <c r="BA1706" i="1"/>
  <c r="BC1706" i="1"/>
  <c r="BA1707" i="1"/>
  <c r="BC1707" i="1"/>
  <c r="BC1708" i="1"/>
  <c r="BA1708" i="1"/>
  <c r="BC1709" i="1"/>
  <c r="BA1709" i="1"/>
  <c r="BA1710" i="1"/>
  <c r="BC1710" i="1"/>
  <c r="BA1711" i="1"/>
  <c r="BC1711" i="1"/>
  <c r="BC1712" i="1"/>
  <c r="BA1712" i="1"/>
  <c r="BA1713" i="1"/>
  <c r="BC1713" i="1"/>
  <c r="BC1714" i="1"/>
  <c r="BA1714" i="1"/>
  <c r="BA1715" i="1"/>
  <c r="BC1715" i="1"/>
  <c r="BA1716" i="1"/>
  <c r="BC1716" i="1"/>
  <c r="BA1717" i="1"/>
  <c r="BC1717" i="1"/>
  <c r="BC1718" i="1"/>
  <c r="BA1718" i="1"/>
  <c r="BA1719" i="1"/>
  <c r="BC1719" i="1"/>
  <c r="BA1720" i="1"/>
  <c r="BC1720" i="1"/>
  <c r="BC1721" i="1"/>
  <c r="BA1721" i="1"/>
  <c r="BC1722" i="1"/>
  <c r="BA1722" i="1"/>
  <c r="BA1723" i="1"/>
  <c r="BC1723" i="1"/>
  <c r="BC1724" i="1"/>
  <c r="BA1724" i="1"/>
  <c r="BC1725" i="1"/>
  <c r="BA1725" i="1"/>
  <c r="BC1726" i="1"/>
  <c r="BA1726" i="1"/>
  <c r="BC1727" i="1"/>
  <c r="BA1727" i="1"/>
  <c r="BA1728" i="1"/>
  <c r="BC1728" i="1"/>
  <c r="BC1729" i="1"/>
  <c r="BA1729" i="1"/>
  <c r="BA1730" i="1"/>
  <c r="BC1730" i="1"/>
  <c r="BA1731" i="1"/>
  <c r="BC1731" i="1"/>
  <c r="BC1732" i="1"/>
  <c r="BA1732" i="1"/>
  <c r="BC1733" i="1"/>
  <c r="BA1733" i="1"/>
  <c r="BC1734" i="1"/>
  <c r="BA1734" i="1"/>
  <c r="BC1735" i="1"/>
  <c r="BA1735" i="1"/>
  <c r="BA1736" i="1"/>
  <c r="BC1736" i="1"/>
  <c r="BC1737" i="1"/>
  <c r="BA1737" i="1"/>
  <c r="BC1738" i="1"/>
  <c r="BA1738" i="1"/>
  <c r="BA1739" i="1"/>
  <c r="BC1739" i="1"/>
  <c r="BC1740" i="1"/>
  <c r="BA1740" i="1"/>
  <c r="BA1741" i="1"/>
  <c r="BC1741" i="1"/>
  <c r="BC1742" i="1"/>
  <c r="BA1742" i="1"/>
  <c r="BA1743" i="1"/>
  <c r="BC1743" i="1"/>
  <c r="BA1744" i="1"/>
  <c r="BC1744" i="1"/>
  <c r="BC1745" i="1"/>
  <c r="BA1745" i="1"/>
  <c r="BA1746" i="1"/>
  <c r="BC1746" i="1"/>
  <c r="BC1747" i="1"/>
  <c r="BA1747" i="1"/>
  <c r="BA1748" i="1"/>
  <c r="BC1748" i="1"/>
  <c r="BC1749" i="1"/>
  <c r="BA1749" i="1"/>
  <c r="BC1750" i="1"/>
  <c r="BA1750" i="1"/>
  <c r="BC1751" i="1"/>
  <c r="BA1751" i="1"/>
  <c r="BC1752" i="1"/>
  <c r="BA1752" i="1"/>
  <c r="BC1753" i="1"/>
  <c r="BA1753" i="1"/>
  <c r="BA1754" i="1"/>
  <c r="BC1754" i="1"/>
  <c r="BC1755" i="1"/>
  <c r="BA1755" i="1"/>
  <c r="BA1756" i="1"/>
  <c r="BC1756" i="1"/>
  <c r="BC1757" i="1"/>
  <c r="BA1757" i="1"/>
  <c r="BC1758" i="1"/>
  <c r="BA1758" i="1"/>
  <c r="BA1759" i="1"/>
  <c r="BC1759" i="1"/>
  <c r="BA1760" i="1"/>
  <c r="BC1760" i="1"/>
  <c r="BA1761" i="1"/>
  <c r="BC1761" i="1"/>
  <c r="BC1762" i="1"/>
  <c r="BA1762" i="1"/>
  <c r="BC1763" i="1"/>
  <c r="BA1763" i="1"/>
  <c r="BA1764" i="1"/>
  <c r="BC1764" i="1"/>
  <c r="BC1765" i="1"/>
  <c r="BA1765" i="1"/>
  <c r="BC1766" i="1"/>
  <c r="BA1766" i="1"/>
  <c r="BA1767" i="1"/>
  <c r="BC1767" i="1"/>
  <c r="BC1768" i="1"/>
  <c r="BA1768" i="1"/>
  <c r="BC1769" i="1"/>
  <c r="BA1769" i="1"/>
  <c r="BC1770" i="1"/>
  <c r="BA1770" i="1"/>
  <c r="BC1771" i="1"/>
  <c r="BA1771" i="1"/>
  <c r="BA1772" i="1"/>
  <c r="BC1772" i="1"/>
  <c r="BC1773" i="1"/>
  <c r="BA1773" i="1"/>
  <c r="BC1774" i="1"/>
  <c r="BA1774" i="1"/>
  <c r="BC1775" i="1"/>
  <c r="BA1775" i="1"/>
  <c r="BA1776" i="1"/>
  <c r="BC1776" i="1"/>
  <c r="BA1777" i="1"/>
  <c r="BC1777" i="1"/>
  <c r="BA1778" i="1"/>
  <c r="BC1778" i="1"/>
  <c r="BC1779" i="1"/>
  <c r="BA1779" i="1"/>
  <c r="BA1780" i="1"/>
  <c r="BC1780" i="1"/>
  <c r="BA1781" i="1"/>
  <c r="BC1781" i="1"/>
  <c r="BA1782" i="1"/>
  <c r="BC1782" i="1"/>
  <c r="BC1783" i="1"/>
  <c r="BA1783" i="1"/>
  <c r="BC1784" i="1"/>
  <c r="BA1784" i="1"/>
  <c r="BC1785" i="1"/>
  <c r="BA1785" i="1"/>
  <c r="BA1786" i="1"/>
  <c r="BC1786" i="1"/>
  <c r="BA1787" i="1"/>
  <c r="BC1787" i="1"/>
  <c r="BC1788" i="1"/>
  <c r="BA1788" i="1"/>
  <c r="BC1789" i="1"/>
  <c r="BA1789" i="1"/>
  <c r="BA1790" i="1"/>
  <c r="BC1790" i="1"/>
  <c r="BC1791" i="1"/>
  <c r="BA1791" i="1"/>
  <c r="BC1792" i="1"/>
  <c r="BA1792" i="1"/>
  <c r="BC1793" i="1"/>
  <c r="BA1793" i="1"/>
  <c r="BC1794" i="1"/>
  <c r="BA1794" i="1"/>
  <c r="BA1795" i="1"/>
  <c r="BC1795" i="1"/>
  <c r="BC1796" i="1"/>
  <c r="BA1796" i="1"/>
  <c r="BC1797" i="1"/>
  <c r="BA1797" i="1"/>
  <c r="BC1798" i="1"/>
  <c r="BA1798" i="1"/>
  <c r="BC1799" i="1"/>
  <c r="BA1799" i="1"/>
  <c r="BC1800" i="1"/>
  <c r="BA1800" i="1"/>
  <c r="BA1801" i="1"/>
  <c r="BC1801" i="1"/>
  <c r="BA1802" i="1"/>
  <c r="BC1802" i="1"/>
  <c r="BC1803" i="1"/>
  <c r="BA1803" i="1"/>
  <c r="BA1804" i="1"/>
  <c r="BC1804" i="1"/>
  <c r="BC1805" i="1"/>
  <c r="BA1805" i="1"/>
  <c r="BA1806" i="1"/>
  <c r="BC1806" i="1"/>
  <c r="BA1807" i="1"/>
  <c r="BC1807" i="1"/>
  <c r="BC1808" i="1"/>
  <c r="BA1808" i="1"/>
  <c r="BC1809" i="1"/>
  <c r="BA1809" i="1"/>
  <c r="BA1810" i="1"/>
  <c r="BC1810" i="1"/>
  <c r="BA1811" i="1"/>
  <c r="BC1811" i="1"/>
  <c r="BC1812" i="1"/>
  <c r="BA1812" i="1"/>
  <c r="BC1813" i="1"/>
  <c r="BA1813" i="1"/>
  <c r="BA1814" i="1"/>
  <c r="BC1814" i="1"/>
  <c r="BC1815" i="1"/>
  <c r="BA1815" i="1"/>
  <c r="BA1816" i="1"/>
  <c r="BC1816" i="1"/>
  <c r="BC1817" i="1"/>
  <c r="BA1817" i="1"/>
  <c r="BA1818" i="1"/>
  <c r="BC1818" i="1"/>
  <c r="BA1819" i="1"/>
  <c r="BC1819" i="1"/>
  <c r="BA1820" i="1"/>
  <c r="BC1820" i="1"/>
  <c r="BA1821" i="1"/>
  <c r="BC1821" i="1"/>
  <c r="BA1822" i="1"/>
  <c r="BC1822" i="1"/>
  <c r="BC1823" i="1"/>
  <c r="BA1823" i="1"/>
  <c r="BC1824" i="1"/>
  <c r="BA1824" i="1"/>
  <c r="BA1825" i="1"/>
  <c r="BC1825" i="1"/>
  <c r="BA1826" i="1"/>
  <c r="BC1826" i="1"/>
  <c r="BC1827" i="1"/>
  <c r="BA1827" i="1"/>
  <c r="BC1828" i="1"/>
  <c r="BA1828" i="1"/>
  <c r="BC1464" i="1"/>
  <c r="BA1464" i="1"/>
  <c r="BO1468" i="1"/>
  <c r="BQ1468" i="1"/>
  <c r="BO1469" i="1"/>
  <c r="BQ1469" i="1"/>
  <c r="BQ1470" i="1"/>
  <c r="BO1470" i="1"/>
  <c r="BO1471" i="1"/>
  <c r="BQ1471" i="1"/>
  <c r="BQ1472" i="1"/>
  <c r="BO1472" i="1"/>
  <c r="BQ1473" i="1"/>
  <c r="BO1473" i="1"/>
  <c r="BQ1474" i="1"/>
  <c r="BO1474" i="1"/>
  <c r="BO1475" i="1"/>
  <c r="BQ1475" i="1"/>
  <c r="BO1476" i="1"/>
  <c r="BQ1476" i="1"/>
  <c r="BQ1477" i="1"/>
  <c r="BO1477" i="1"/>
  <c r="BQ1478" i="1"/>
  <c r="BO1478" i="1"/>
  <c r="BQ1479" i="1"/>
  <c r="BO1479" i="1"/>
  <c r="BQ1480" i="1"/>
  <c r="BO1480" i="1"/>
  <c r="BQ1481" i="1"/>
  <c r="BO1481" i="1"/>
  <c r="BO1482" i="1"/>
  <c r="BQ1482" i="1"/>
  <c r="BQ1483" i="1"/>
  <c r="BO1483" i="1"/>
  <c r="BQ1484" i="1"/>
  <c r="BO1484" i="1"/>
  <c r="BO1485" i="1"/>
  <c r="BQ1485" i="1"/>
  <c r="BO1486" i="1"/>
  <c r="BQ1486" i="1"/>
  <c r="BQ1487" i="1"/>
  <c r="BO1487" i="1"/>
  <c r="BO1488" i="1"/>
  <c r="BQ1488" i="1"/>
  <c r="BQ1489" i="1"/>
  <c r="BO1489" i="1"/>
  <c r="BO1490" i="1"/>
  <c r="BQ1490" i="1"/>
  <c r="BO1491" i="1"/>
  <c r="BQ1491" i="1"/>
  <c r="BQ1492" i="1"/>
  <c r="BO1492" i="1"/>
  <c r="BO1493" i="1"/>
  <c r="BQ1493" i="1"/>
  <c r="BQ1494" i="1"/>
  <c r="BO1494" i="1"/>
  <c r="BO1495" i="1"/>
  <c r="BQ1495" i="1"/>
  <c r="BO1496" i="1"/>
  <c r="BQ1496" i="1"/>
  <c r="BO1497" i="1"/>
  <c r="BQ1497" i="1"/>
  <c r="BO1498" i="1"/>
  <c r="BQ1498" i="1"/>
  <c r="BQ1499" i="1"/>
  <c r="BO1499" i="1"/>
  <c r="BQ1500" i="1"/>
  <c r="BO1500" i="1"/>
  <c r="BQ1501" i="1"/>
  <c r="BO1501" i="1"/>
  <c r="BO1502" i="1"/>
  <c r="BQ1502" i="1"/>
  <c r="BQ1503" i="1"/>
  <c r="BO1503" i="1"/>
  <c r="BQ1504" i="1"/>
  <c r="BO1504" i="1"/>
  <c r="BO1505" i="1"/>
  <c r="BQ1505" i="1"/>
  <c r="BO1506" i="1"/>
  <c r="BQ1506" i="1"/>
  <c r="BQ1507" i="1"/>
  <c r="BO1507" i="1"/>
  <c r="BO1508" i="1"/>
  <c r="BQ1508" i="1"/>
  <c r="BQ1509" i="1"/>
  <c r="BO1509" i="1"/>
  <c r="BQ1510" i="1"/>
  <c r="BO1510" i="1"/>
  <c r="BQ1511" i="1"/>
  <c r="BO1511" i="1"/>
  <c r="BO1512" i="1"/>
  <c r="BQ1512" i="1"/>
  <c r="BQ1513" i="1"/>
  <c r="BO1513" i="1"/>
  <c r="BO1514" i="1"/>
  <c r="BQ1514" i="1"/>
  <c r="BQ1515" i="1"/>
  <c r="BO1515" i="1"/>
  <c r="BO1516" i="1"/>
  <c r="BQ1516" i="1"/>
  <c r="BQ1517" i="1"/>
  <c r="BO1517" i="1"/>
  <c r="BQ1518" i="1"/>
  <c r="BO1518" i="1"/>
  <c r="BO1519" i="1"/>
  <c r="BQ1519" i="1"/>
  <c r="BQ1520" i="1"/>
  <c r="BO1520" i="1"/>
  <c r="BO1521" i="1"/>
  <c r="BQ1521" i="1"/>
  <c r="BO1522" i="1"/>
  <c r="BQ1522" i="1"/>
  <c r="BQ1523" i="1"/>
  <c r="BO1523" i="1"/>
  <c r="BO1524" i="1"/>
  <c r="BQ1524" i="1"/>
  <c r="BO1525" i="1"/>
  <c r="BQ1525" i="1"/>
  <c r="BO1526" i="1"/>
  <c r="BQ1526" i="1"/>
  <c r="BO1527" i="1"/>
  <c r="BQ1527" i="1"/>
  <c r="BQ1528" i="1"/>
  <c r="BO1528" i="1"/>
  <c r="BO1529" i="1"/>
  <c r="BQ1529" i="1"/>
  <c r="BQ1530" i="1"/>
  <c r="BO1530" i="1"/>
  <c r="BO1531" i="1"/>
  <c r="BQ1531" i="1"/>
  <c r="BQ1532" i="1"/>
  <c r="BO1532" i="1"/>
  <c r="BO1533" i="1"/>
  <c r="BQ1533" i="1"/>
  <c r="BQ1534" i="1"/>
  <c r="BO1534" i="1"/>
  <c r="BO1535" i="1"/>
  <c r="BQ1535" i="1"/>
  <c r="BO1536" i="1"/>
  <c r="BQ1536" i="1"/>
  <c r="BQ1537" i="1"/>
  <c r="BO1537" i="1"/>
  <c r="BO1538" i="1"/>
  <c r="BQ1538" i="1"/>
  <c r="BO1539" i="1"/>
  <c r="BO1540" i="1"/>
  <c r="BO1541" i="1"/>
  <c r="BO1542" i="1"/>
  <c r="BO1543" i="1"/>
  <c r="BO1544" i="1"/>
  <c r="BO1545" i="1"/>
  <c r="BO1546" i="1"/>
  <c r="BO1547" i="1"/>
  <c r="BO1548" i="1"/>
  <c r="BO1549" i="1"/>
  <c r="BO1550" i="1"/>
  <c r="BO1551" i="1"/>
  <c r="BO1552" i="1"/>
  <c r="BQ1552" i="1"/>
  <c r="BQ1553" i="1"/>
  <c r="BO1553" i="1"/>
  <c r="BQ1554" i="1"/>
  <c r="BO1554" i="1"/>
  <c r="BQ1555" i="1"/>
  <c r="BO1555" i="1"/>
  <c r="BO1556" i="1"/>
  <c r="BQ1556" i="1"/>
  <c r="BO1557" i="1"/>
  <c r="BQ1557" i="1"/>
  <c r="BO1558" i="1"/>
  <c r="BQ1558" i="1"/>
  <c r="BO1559" i="1"/>
  <c r="BQ1559" i="1"/>
  <c r="BQ1560" i="1"/>
  <c r="BO1560" i="1"/>
  <c r="BQ1561" i="1"/>
  <c r="BO1561" i="1"/>
  <c r="BQ1562" i="1"/>
  <c r="BO1562" i="1"/>
  <c r="BQ1563" i="1"/>
  <c r="BO1563" i="1"/>
  <c r="BQ1564" i="1"/>
  <c r="BO1564" i="1"/>
  <c r="BO1565" i="1"/>
  <c r="BQ1565" i="1"/>
  <c r="BQ1566" i="1"/>
  <c r="BO1566" i="1"/>
  <c r="BQ1567" i="1"/>
  <c r="BO1567" i="1"/>
  <c r="BQ1568" i="1"/>
  <c r="BO1568" i="1"/>
  <c r="BO1569" i="1"/>
  <c r="BQ1569" i="1"/>
  <c r="BQ1570" i="1"/>
  <c r="BO1570" i="1"/>
  <c r="BO1571" i="1"/>
  <c r="BQ1571" i="1"/>
  <c r="BQ1572" i="1"/>
  <c r="BO1572" i="1"/>
  <c r="BO1573" i="1"/>
  <c r="BQ1573" i="1"/>
  <c r="BO1574" i="1"/>
  <c r="BQ1574" i="1"/>
  <c r="BQ1575" i="1"/>
  <c r="BO1575" i="1"/>
  <c r="BQ1576" i="1"/>
  <c r="BO1576" i="1"/>
  <c r="BQ1577" i="1"/>
  <c r="BO1577" i="1"/>
  <c r="BQ1578" i="1"/>
  <c r="BO1578" i="1"/>
  <c r="BO1579" i="1"/>
  <c r="BQ1579" i="1"/>
  <c r="BO1580" i="1"/>
  <c r="BQ1580" i="1"/>
  <c r="BO1581" i="1"/>
  <c r="BQ1581" i="1"/>
  <c r="BQ1582" i="1"/>
  <c r="BO1582" i="1"/>
  <c r="BO1583" i="1"/>
  <c r="BQ1583" i="1"/>
  <c r="BO1584" i="1"/>
  <c r="BQ1584" i="1"/>
  <c r="BO1585" i="1"/>
  <c r="BQ1585" i="1"/>
  <c r="BQ1586" i="1"/>
  <c r="BO1586" i="1"/>
  <c r="BO1587" i="1"/>
  <c r="BQ1587" i="1"/>
  <c r="BO1588" i="1"/>
  <c r="BQ1588" i="1"/>
  <c r="BO1589" i="1"/>
  <c r="BQ1589" i="1"/>
  <c r="BO1590" i="1"/>
  <c r="BQ1590" i="1"/>
  <c r="BQ1591" i="1"/>
  <c r="BO1591" i="1"/>
  <c r="BQ1592" i="1"/>
  <c r="BO1592" i="1"/>
  <c r="BQ1593" i="1"/>
  <c r="BO1593" i="1"/>
  <c r="BQ1594" i="1"/>
  <c r="BO1594" i="1"/>
  <c r="BO1595" i="1"/>
  <c r="BQ1595" i="1"/>
  <c r="BO1596" i="1"/>
  <c r="BQ1596" i="1"/>
  <c r="BQ1597" i="1"/>
  <c r="BO1597" i="1"/>
  <c r="BO1598" i="1"/>
  <c r="BQ1598" i="1"/>
  <c r="BQ1599" i="1"/>
  <c r="BO1599" i="1"/>
  <c r="BQ1600" i="1"/>
  <c r="BO1600" i="1"/>
  <c r="BO1601" i="1"/>
  <c r="BQ1601" i="1"/>
  <c r="BO1602" i="1"/>
  <c r="BQ1602" i="1"/>
  <c r="BO1603" i="1"/>
  <c r="BQ1603" i="1"/>
  <c r="BO1604" i="1"/>
  <c r="BQ1604" i="1"/>
  <c r="BQ1605" i="1"/>
  <c r="BO1605" i="1"/>
  <c r="BQ1606" i="1"/>
  <c r="BO1606" i="1"/>
  <c r="BQ1607" i="1"/>
  <c r="BO1607" i="1"/>
  <c r="BQ1608" i="1"/>
  <c r="BO1608" i="1"/>
  <c r="BO1609" i="1"/>
  <c r="BQ1609" i="1"/>
  <c r="BO1610" i="1"/>
  <c r="BQ1610" i="1"/>
  <c r="BO1611" i="1"/>
  <c r="BQ1611" i="1"/>
  <c r="BO1612" i="1"/>
  <c r="BQ1612" i="1"/>
  <c r="BQ1613" i="1"/>
  <c r="BO1613" i="1"/>
  <c r="BO1614" i="1"/>
  <c r="BQ1614" i="1"/>
  <c r="BO1615" i="1"/>
  <c r="BQ1615" i="1"/>
  <c r="BO1616" i="1"/>
  <c r="BQ1616" i="1"/>
  <c r="BO1617" i="1"/>
  <c r="BQ1617" i="1"/>
  <c r="BO1618" i="1"/>
  <c r="BQ1618" i="1"/>
  <c r="BO1619" i="1"/>
  <c r="BQ1619" i="1"/>
  <c r="BO1620" i="1"/>
  <c r="BQ1620" i="1"/>
  <c r="BQ1621" i="1"/>
  <c r="BO1621" i="1"/>
  <c r="BQ1622" i="1"/>
  <c r="BO1622" i="1"/>
  <c r="BO1623" i="1"/>
  <c r="BQ1623" i="1"/>
  <c r="BO1624" i="1"/>
  <c r="BQ1624" i="1"/>
  <c r="BO1625" i="1"/>
  <c r="BQ1625" i="1"/>
  <c r="BO1626" i="1"/>
  <c r="BQ1626" i="1"/>
  <c r="BO1627" i="1"/>
  <c r="BQ1627" i="1"/>
  <c r="BO1628" i="1"/>
  <c r="BQ1628" i="1"/>
  <c r="BO1629" i="1"/>
  <c r="BQ1629" i="1"/>
  <c r="BQ1630" i="1"/>
  <c r="BO1630" i="1"/>
  <c r="BO1631" i="1"/>
  <c r="BQ1631" i="1"/>
  <c r="BO1632" i="1"/>
  <c r="BQ1632" i="1"/>
  <c r="BQ1633" i="1"/>
  <c r="BO1633" i="1"/>
  <c r="BQ1634" i="1"/>
  <c r="BO1634" i="1"/>
  <c r="BQ1635" i="1"/>
  <c r="BO1635" i="1"/>
  <c r="BQ1636" i="1"/>
  <c r="BO1636" i="1"/>
  <c r="BO1637" i="1"/>
  <c r="BQ1637" i="1"/>
  <c r="BO1638" i="1"/>
  <c r="BQ1638" i="1"/>
  <c r="BQ1639" i="1"/>
  <c r="BO1639" i="1"/>
  <c r="BO1640" i="1"/>
  <c r="BQ1640" i="1"/>
  <c r="BQ1641" i="1"/>
  <c r="BO1641" i="1"/>
  <c r="BQ1642" i="1"/>
  <c r="BO1642" i="1"/>
  <c r="BQ1643" i="1"/>
  <c r="BO1643" i="1"/>
  <c r="BQ1644" i="1"/>
  <c r="BO1644" i="1"/>
  <c r="BQ1645" i="1"/>
  <c r="BO1645" i="1"/>
  <c r="BQ1646" i="1"/>
  <c r="BO1646" i="1"/>
  <c r="BQ1647" i="1"/>
  <c r="BO1647" i="1"/>
  <c r="BO1648" i="1"/>
  <c r="BQ1648" i="1"/>
  <c r="BQ1649" i="1"/>
  <c r="BO1649" i="1"/>
  <c r="BO1650" i="1"/>
  <c r="BQ1650" i="1"/>
  <c r="BO1651" i="1"/>
  <c r="BQ1651" i="1"/>
  <c r="BQ1652" i="1"/>
  <c r="BO1652" i="1"/>
  <c r="BO1653" i="1"/>
  <c r="BQ1653" i="1"/>
  <c r="BO1654" i="1"/>
  <c r="BQ1654" i="1"/>
  <c r="BQ1655" i="1"/>
  <c r="BO1655" i="1"/>
  <c r="BO1656" i="1"/>
  <c r="BQ1656" i="1"/>
  <c r="BQ1657" i="1"/>
  <c r="BO1657" i="1"/>
  <c r="BO1658" i="1"/>
  <c r="BQ1658" i="1"/>
  <c r="BQ1659" i="1"/>
  <c r="BO1659" i="1"/>
  <c r="BO1660" i="1"/>
  <c r="BQ1660" i="1"/>
  <c r="BQ1661" i="1"/>
  <c r="BO1661" i="1"/>
  <c r="BO1662" i="1"/>
  <c r="BQ1662" i="1"/>
  <c r="BQ1663" i="1"/>
  <c r="BO1663" i="1"/>
  <c r="BO1664" i="1"/>
  <c r="BQ1664" i="1"/>
  <c r="BO1665" i="1"/>
  <c r="BQ1665" i="1"/>
  <c r="BO1666" i="1"/>
  <c r="BQ1666" i="1"/>
  <c r="BO1667" i="1"/>
  <c r="BQ1667" i="1"/>
  <c r="BQ1668" i="1"/>
  <c r="BO1668" i="1"/>
  <c r="BO1669" i="1"/>
  <c r="BQ1669" i="1"/>
  <c r="BO1670" i="1"/>
  <c r="BQ1670" i="1"/>
  <c r="BQ1671" i="1"/>
  <c r="BO1671" i="1"/>
  <c r="BQ1672" i="1"/>
  <c r="BO1672" i="1"/>
  <c r="BQ1673" i="1"/>
  <c r="BO1673" i="1"/>
  <c r="BO1674" i="1"/>
  <c r="BQ1674" i="1"/>
  <c r="BO1675" i="1"/>
  <c r="BQ1675" i="1"/>
  <c r="BO1676" i="1"/>
  <c r="BQ1676" i="1"/>
  <c r="BO1677" i="1"/>
  <c r="BQ1677" i="1"/>
  <c r="BO1678" i="1"/>
  <c r="BQ1678" i="1"/>
  <c r="BO1679" i="1"/>
  <c r="BQ1679" i="1"/>
  <c r="BQ1680" i="1"/>
  <c r="BO1680" i="1"/>
  <c r="BQ1681" i="1"/>
  <c r="BO1681" i="1"/>
  <c r="BO1682" i="1"/>
  <c r="BQ1682" i="1"/>
  <c r="BO1683" i="1"/>
  <c r="BQ1683" i="1"/>
  <c r="BQ1684" i="1"/>
  <c r="BO1684" i="1"/>
  <c r="BQ1685" i="1"/>
  <c r="BO1685" i="1"/>
  <c r="BQ1686" i="1"/>
  <c r="BO1686" i="1"/>
  <c r="BQ1687" i="1"/>
  <c r="BO1687" i="1"/>
  <c r="BQ1688" i="1"/>
  <c r="BO1688" i="1"/>
  <c r="BO1689" i="1"/>
  <c r="BQ1689" i="1"/>
  <c r="BO1690" i="1"/>
  <c r="BQ1690" i="1"/>
  <c r="BQ1691" i="1"/>
  <c r="BO1691" i="1"/>
  <c r="BO1692" i="1"/>
  <c r="BQ1692" i="1"/>
  <c r="BQ1693" i="1"/>
  <c r="BO1693" i="1"/>
  <c r="BO1694" i="1"/>
  <c r="BQ1694" i="1"/>
  <c r="BO1695" i="1"/>
  <c r="BQ1695" i="1"/>
  <c r="BQ1696" i="1"/>
  <c r="BO1696" i="1"/>
  <c r="BQ1697" i="1"/>
  <c r="BO1697" i="1"/>
  <c r="BO1698" i="1"/>
  <c r="BQ1698" i="1"/>
  <c r="BQ1699" i="1"/>
  <c r="BO1699" i="1"/>
  <c r="BO1700" i="1"/>
  <c r="BQ1700" i="1"/>
  <c r="BQ1701" i="1"/>
  <c r="BO1701" i="1"/>
  <c r="BQ1702" i="1"/>
  <c r="BO1702" i="1"/>
  <c r="BO1703" i="1"/>
  <c r="BQ1703" i="1"/>
  <c r="BQ1704" i="1"/>
  <c r="BO1704" i="1"/>
  <c r="BQ1705" i="1"/>
  <c r="BO1705" i="1"/>
  <c r="BQ1706" i="1"/>
  <c r="BO1706" i="1"/>
  <c r="BQ1707" i="1"/>
  <c r="BO1707" i="1"/>
  <c r="BO1708" i="1"/>
  <c r="BQ1708" i="1"/>
  <c r="BO1709" i="1"/>
  <c r="BQ1709" i="1"/>
  <c r="BO1710" i="1"/>
  <c r="BQ1710" i="1"/>
  <c r="BO1711" i="1"/>
  <c r="BQ1711" i="1"/>
  <c r="BQ1712" i="1"/>
  <c r="BO1712" i="1"/>
  <c r="BQ1713" i="1"/>
  <c r="BO1713" i="1"/>
  <c r="BO1714" i="1"/>
  <c r="BQ1714" i="1"/>
  <c r="BQ1715" i="1"/>
  <c r="BO1715" i="1"/>
  <c r="BQ1716" i="1"/>
  <c r="BO1716" i="1"/>
  <c r="BQ1717" i="1"/>
  <c r="BO1717" i="1"/>
  <c r="BQ1718" i="1"/>
  <c r="BO1718" i="1"/>
  <c r="BQ1719" i="1"/>
  <c r="BO1719" i="1"/>
  <c r="BO1720" i="1"/>
  <c r="BQ1720" i="1"/>
  <c r="BQ1721" i="1"/>
  <c r="BO1721" i="1"/>
  <c r="BQ1722" i="1"/>
  <c r="BO1722" i="1"/>
  <c r="BQ1723" i="1"/>
  <c r="BO1723" i="1"/>
  <c r="BQ1724" i="1"/>
  <c r="BO1724" i="1"/>
  <c r="BQ1725" i="1"/>
  <c r="BO1725" i="1"/>
  <c r="BQ1726" i="1"/>
  <c r="BO1726" i="1"/>
  <c r="BQ1727" i="1"/>
  <c r="BO1727" i="1"/>
  <c r="BQ1728" i="1"/>
  <c r="BO1728" i="1"/>
  <c r="BQ1729" i="1"/>
  <c r="BO1729" i="1"/>
  <c r="BO1730" i="1"/>
  <c r="BQ1730" i="1"/>
  <c r="BQ1731" i="1"/>
  <c r="BO1731" i="1"/>
  <c r="BO1732" i="1"/>
  <c r="BQ1732" i="1"/>
  <c r="BQ1733" i="1"/>
  <c r="BO1733" i="1"/>
  <c r="BO1734" i="1"/>
  <c r="BQ1734" i="1"/>
  <c r="BQ1735" i="1"/>
  <c r="BO1735" i="1"/>
  <c r="BQ1736" i="1"/>
  <c r="BO1736" i="1"/>
  <c r="BQ1737" i="1"/>
  <c r="BO1737" i="1"/>
  <c r="BQ1738" i="1"/>
  <c r="BO1738" i="1"/>
  <c r="BQ1739" i="1"/>
  <c r="BO1739" i="1"/>
  <c r="BQ1740" i="1"/>
  <c r="BO1740" i="1"/>
  <c r="BQ1741" i="1"/>
  <c r="BO1741" i="1"/>
  <c r="BO1742" i="1"/>
  <c r="BQ1742" i="1"/>
  <c r="BQ1743" i="1"/>
  <c r="BO1743" i="1"/>
  <c r="BO1744" i="1"/>
  <c r="BQ1744" i="1"/>
  <c r="BQ1745" i="1"/>
  <c r="BO1745" i="1"/>
  <c r="BO1746" i="1"/>
  <c r="BQ1746" i="1"/>
  <c r="BO1747" i="1"/>
  <c r="BQ1747" i="1"/>
  <c r="BO1748" i="1"/>
  <c r="BQ1748" i="1"/>
  <c r="BO1749" i="1"/>
  <c r="BQ1749" i="1"/>
  <c r="BQ1750" i="1"/>
  <c r="BO1750" i="1"/>
  <c r="BO1751" i="1"/>
  <c r="BQ1751" i="1"/>
  <c r="BQ1752" i="1"/>
  <c r="BO1752" i="1"/>
  <c r="BQ1753" i="1"/>
  <c r="BO1753" i="1"/>
  <c r="BO1754" i="1"/>
  <c r="BQ1754" i="1"/>
  <c r="BQ1755" i="1"/>
  <c r="BO1755" i="1"/>
  <c r="BQ1756" i="1"/>
  <c r="BO1756" i="1"/>
  <c r="BQ1757" i="1"/>
  <c r="BO1757" i="1"/>
  <c r="BQ1758" i="1"/>
  <c r="BO1758" i="1"/>
  <c r="BQ1759" i="1"/>
  <c r="BO1759" i="1"/>
  <c r="BQ1760" i="1"/>
  <c r="BO1760" i="1"/>
  <c r="BQ1761" i="1"/>
  <c r="BO1761" i="1"/>
  <c r="BO1762" i="1"/>
  <c r="BQ1762" i="1"/>
  <c r="BO1763" i="1"/>
  <c r="BQ1763" i="1"/>
  <c r="BO1764" i="1"/>
  <c r="BQ1764" i="1"/>
  <c r="BQ1765" i="1"/>
  <c r="BO1765" i="1"/>
  <c r="BQ1766" i="1"/>
  <c r="BO1766" i="1"/>
  <c r="BQ1767" i="1"/>
  <c r="BO1767" i="1"/>
  <c r="BQ1768" i="1"/>
  <c r="BO1768" i="1"/>
  <c r="BQ1769" i="1"/>
  <c r="BO1769" i="1"/>
  <c r="BQ1770" i="1"/>
  <c r="BO1770" i="1"/>
  <c r="BQ1771" i="1"/>
  <c r="BO1771" i="1"/>
  <c r="BQ1772" i="1"/>
  <c r="BO1772" i="1"/>
  <c r="BQ1773" i="1"/>
  <c r="BO1773" i="1"/>
  <c r="BO1774" i="1"/>
  <c r="BQ1774" i="1"/>
  <c r="BQ1775" i="1"/>
  <c r="BO1775" i="1"/>
  <c r="BQ1776" i="1"/>
  <c r="BO1776" i="1"/>
  <c r="BQ1777" i="1"/>
  <c r="BO1777" i="1"/>
  <c r="BO1778" i="1"/>
  <c r="BQ1778" i="1"/>
  <c r="BO1779" i="1"/>
  <c r="BQ1779" i="1"/>
  <c r="BQ1780" i="1"/>
  <c r="BO1780" i="1"/>
  <c r="BQ1781" i="1"/>
  <c r="BO1781" i="1"/>
  <c r="BO1782" i="1"/>
  <c r="BQ1782" i="1"/>
  <c r="BQ1783" i="1"/>
  <c r="BO1783" i="1"/>
  <c r="BQ1784" i="1"/>
  <c r="BO1784" i="1"/>
  <c r="BO1785" i="1"/>
  <c r="BQ1785" i="1"/>
  <c r="BQ1786" i="1"/>
  <c r="BO1786" i="1"/>
  <c r="BQ1787" i="1"/>
  <c r="BO1787" i="1"/>
  <c r="BQ1788" i="1"/>
  <c r="BO1788" i="1"/>
  <c r="BO1789" i="1"/>
  <c r="BQ1789" i="1"/>
  <c r="BO1790" i="1"/>
  <c r="BQ1790" i="1"/>
  <c r="BQ1791" i="1"/>
  <c r="BO1791" i="1"/>
  <c r="BQ1792" i="1"/>
  <c r="BO1792" i="1"/>
  <c r="BO1793" i="1"/>
  <c r="BQ1793" i="1"/>
  <c r="BQ1794" i="1"/>
  <c r="BO1794" i="1"/>
  <c r="BO1795" i="1"/>
  <c r="BQ1795" i="1"/>
  <c r="BQ1796" i="1"/>
  <c r="BO1796" i="1"/>
  <c r="BO1797" i="1"/>
  <c r="BQ1797" i="1"/>
  <c r="BO1798" i="1"/>
  <c r="BQ1798" i="1"/>
  <c r="BQ1799" i="1"/>
  <c r="BO1799" i="1"/>
  <c r="BQ1800" i="1"/>
  <c r="BO1800" i="1"/>
  <c r="BO1801" i="1"/>
  <c r="BQ1801" i="1"/>
  <c r="BQ1802" i="1"/>
  <c r="BO1802" i="1"/>
  <c r="BO1803" i="1"/>
  <c r="BQ1803" i="1"/>
  <c r="BO1804" i="1"/>
  <c r="BQ1804" i="1"/>
  <c r="BQ1805" i="1"/>
  <c r="BO1805" i="1"/>
  <c r="BO1806" i="1"/>
  <c r="BQ1806" i="1"/>
  <c r="BO1807" i="1"/>
  <c r="BQ1807" i="1"/>
  <c r="BQ1808" i="1"/>
  <c r="BO1808" i="1"/>
  <c r="BO1809" i="1"/>
  <c r="BQ1809" i="1"/>
  <c r="BO1810" i="1"/>
  <c r="BQ1810" i="1"/>
  <c r="BO1811" i="1"/>
  <c r="BQ1811" i="1"/>
  <c r="BO1812" i="1"/>
  <c r="BQ1812" i="1"/>
  <c r="BQ1813" i="1"/>
  <c r="BO1813" i="1"/>
  <c r="BQ1814" i="1"/>
  <c r="BO1814" i="1"/>
  <c r="BO1815" i="1"/>
  <c r="BQ1815" i="1"/>
  <c r="BO1816" i="1"/>
  <c r="BQ1816" i="1"/>
  <c r="BO1817" i="1"/>
  <c r="BQ1817" i="1"/>
  <c r="BQ1818" i="1"/>
  <c r="BO1818" i="1"/>
  <c r="BQ1819" i="1"/>
  <c r="BO1819" i="1"/>
  <c r="BO1820" i="1"/>
  <c r="BQ1820" i="1"/>
  <c r="BO1821" i="1"/>
  <c r="BQ1821" i="1"/>
  <c r="BQ1822" i="1"/>
  <c r="BO1822" i="1"/>
  <c r="BO1823" i="1"/>
  <c r="BQ1823" i="1"/>
  <c r="BO1824" i="1"/>
  <c r="BQ1824" i="1"/>
  <c r="BQ1825" i="1"/>
  <c r="BO1825" i="1"/>
  <c r="BO1826" i="1"/>
  <c r="BQ1826" i="1"/>
  <c r="BQ1827" i="1"/>
  <c r="BO1827" i="1"/>
  <c r="BO1828" i="1"/>
  <c r="BQ1828" i="1"/>
  <c r="BQ1465" i="1"/>
  <c r="BO1465" i="1"/>
  <c r="BQ1466" i="1"/>
  <c r="BO1466" i="1"/>
  <c r="BO1467" i="1"/>
  <c r="BQ1467" i="1"/>
  <c r="BQ1464" i="1"/>
  <c r="BO1464" i="1"/>
  <c r="K19" i="6"/>
  <c r="K20" i="6"/>
  <c r="K18" i="6"/>
  <c r="N15" i="7"/>
  <c r="N16" i="7"/>
  <c r="N14" i="7"/>
  <c r="D4" i="7"/>
  <c r="E4" i="7"/>
  <c r="D456" i="7"/>
  <c r="E456" i="7"/>
  <c r="C211" i="7"/>
  <c r="I210" i="7"/>
  <c r="I211" i="7"/>
  <c r="B200" i="7"/>
  <c r="C201" i="7"/>
  <c r="F3" i="5"/>
  <c r="G2" i="5"/>
  <c r="G3" i="5" s="1"/>
  <c r="C2307" i="4"/>
  <c r="H2307" i="4" s="1"/>
  <c r="B2308" i="4"/>
  <c r="G2307" i="4"/>
  <c r="C2207" i="4"/>
  <c r="H2207" i="4" s="1"/>
  <c r="G2207" i="4"/>
  <c r="B2208" i="4"/>
  <c r="B2108" i="4"/>
  <c r="C2107" i="4"/>
  <c r="H2107" i="4" s="1"/>
  <c r="G2107" i="4"/>
  <c r="B2008" i="4"/>
  <c r="G2007" i="4"/>
  <c r="C2007" i="4"/>
  <c r="H2007" i="4" s="1"/>
  <c r="H2306" i="4"/>
  <c r="H2006" i="4"/>
  <c r="C1907" i="4"/>
  <c r="H1907" i="4" s="1"/>
  <c r="G1907" i="4"/>
  <c r="B1908" i="4"/>
  <c r="B1808" i="4"/>
  <c r="G1807" i="4"/>
  <c r="C1807" i="4"/>
  <c r="H1807" i="4" s="1"/>
  <c r="B1708" i="4"/>
  <c r="C1707" i="4"/>
  <c r="H1707" i="4" s="1"/>
  <c r="G1707" i="4"/>
  <c r="B1608" i="4"/>
  <c r="G1607" i="4"/>
  <c r="C1607" i="4"/>
  <c r="H1607" i="4" s="1"/>
  <c r="C1507" i="4"/>
  <c r="H1507" i="4" s="1"/>
  <c r="B1508" i="4"/>
  <c r="G1507" i="4"/>
  <c r="C1407" i="4"/>
  <c r="H1407" i="4" s="1"/>
  <c r="G1407" i="4"/>
  <c r="B1408" i="4"/>
  <c r="B1308" i="4"/>
  <c r="G1307" i="4"/>
  <c r="C1307" i="4"/>
  <c r="H1307" i="4" s="1"/>
  <c r="C1207" i="4"/>
  <c r="H1207" i="4" s="1"/>
  <c r="G1207" i="4"/>
  <c r="B1208" i="4"/>
  <c r="G1107" i="4"/>
  <c r="B1108" i="4"/>
  <c r="C1107" i="4"/>
  <c r="H1107" i="4" s="1"/>
  <c r="B1008" i="4"/>
  <c r="G1007" i="4"/>
  <c r="C1007" i="4"/>
  <c r="H1007" i="4" s="1"/>
  <c r="G907" i="4"/>
  <c r="C907" i="4"/>
  <c r="H907" i="4" s="1"/>
  <c r="B908" i="4"/>
  <c r="B808" i="4"/>
  <c r="G807" i="4"/>
  <c r="C807" i="4"/>
  <c r="H807" i="4" s="1"/>
  <c r="B708" i="4"/>
  <c r="C707" i="4"/>
  <c r="H707" i="4" s="1"/>
  <c r="G707" i="4"/>
  <c r="G607" i="4"/>
  <c r="B608" i="4"/>
  <c r="C607" i="4"/>
  <c r="H607" i="4" s="1"/>
  <c r="C507" i="4"/>
  <c r="H507" i="4" s="1"/>
  <c r="B508" i="4"/>
  <c r="G507" i="4"/>
  <c r="C407" i="4"/>
  <c r="H407" i="4" s="1"/>
  <c r="B408" i="4"/>
  <c r="G407" i="4"/>
  <c r="B308" i="4"/>
  <c r="G307" i="4"/>
  <c r="C307" i="4"/>
  <c r="H307" i="4" s="1"/>
  <c r="B208" i="4"/>
  <c r="G207" i="4"/>
  <c r="C207" i="4"/>
  <c r="H207" i="4" s="1"/>
  <c r="C107" i="4"/>
  <c r="H107" i="4" s="1"/>
  <c r="G107" i="4"/>
  <c r="B108" i="4"/>
  <c r="C7" i="4"/>
  <c r="H7" i="4" s="1"/>
  <c r="G7" i="4"/>
  <c r="B8" i="4"/>
  <c r="G3750" i="2"/>
  <c r="J3752" i="2"/>
  <c r="J3754" i="2" s="1"/>
  <c r="J3756" i="2" s="1"/>
  <c r="J3759" i="2" s="1"/>
  <c r="J3745" i="2"/>
  <c r="K3745" i="2" s="1"/>
  <c r="L3745" i="2" s="1"/>
  <c r="M3746" i="2" s="1"/>
  <c r="G3744" i="2"/>
  <c r="G3738" i="2"/>
  <c r="J3746" i="2"/>
  <c r="J3435" i="2"/>
  <c r="G3435" i="2"/>
  <c r="J3434" i="2"/>
  <c r="G3434" i="2"/>
  <c r="J3433" i="2"/>
  <c r="G3433" i="2"/>
  <c r="J3432" i="2"/>
  <c r="G3432" i="2"/>
  <c r="G3431" i="2"/>
  <c r="J3431" i="2"/>
  <c r="J3430" i="2"/>
  <c r="G3430" i="2"/>
  <c r="G3429" i="2"/>
  <c r="J3429" i="2"/>
  <c r="J3428" i="2"/>
  <c r="G3428" i="2"/>
  <c r="G3427" i="2"/>
  <c r="J3427" i="2"/>
  <c r="J3425" i="2"/>
  <c r="G3426" i="2"/>
  <c r="J3426" i="2"/>
  <c r="G3424" i="2"/>
  <c r="J3424" i="2"/>
  <c r="J3422" i="2"/>
  <c r="G3423" i="2"/>
  <c r="J3423" i="2"/>
  <c r="J3421" i="2"/>
  <c r="G3421" i="2"/>
  <c r="J3419" i="2"/>
  <c r="J3420" i="2"/>
  <c r="G3420" i="2"/>
  <c r="L3428" i="2"/>
  <c r="L3429" i="2" s="1"/>
  <c r="L3430" i="2" s="1"/>
  <c r="L3432" i="2" s="1"/>
  <c r="G3419" i="2"/>
  <c r="G3313" i="2"/>
  <c r="J3313" i="2"/>
  <c r="J3315" i="2" s="1"/>
  <c r="D3259" i="2"/>
  <c r="D5" i="7" l="1"/>
  <c r="E5" i="7"/>
  <c r="D457" i="7"/>
  <c r="E457" i="7"/>
  <c r="C200" i="7"/>
  <c r="B199" i="7"/>
  <c r="G2308" i="4"/>
  <c r="B2309" i="4"/>
  <c r="C2308" i="4"/>
  <c r="H2308" i="4" s="1"/>
  <c r="G2208" i="4"/>
  <c r="B2209" i="4"/>
  <c r="C2208" i="4"/>
  <c r="H2208" i="4" s="1"/>
  <c r="G2108" i="4"/>
  <c r="B2109" i="4"/>
  <c r="C2108" i="4"/>
  <c r="H2108" i="4" s="1"/>
  <c r="C2008" i="4"/>
  <c r="H2008" i="4" s="1"/>
  <c r="B2009" i="4"/>
  <c r="G2008" i="4"/>
  <c r="G1908" i="4"/>
  <c r="B1909" i="4"/>
  <c r="C1908" i="4"/>
  <c r="H1908" i="4" s="1"/>
  <c r="C1808" i="4"/>
  <c r="H1808" i="4" s="1"/>
  <c r="G1808" i="4"/>
  <c r="B1809" i="4"/>
  <c r="C1708" i="4"/>
  <c r="H1708" i="4" s="1"/>
  <c r="G1708" i="4"/>
  <c r="B1709" i="4"/>
  <c r="C1608" i="4"/>
  <c r="H1608" i="4" s="1"/>
  <c r="G1608" i="4"/>
  <c r="B1609" i="4"/>
  <c r="B1509" i="4"/>
  <c r="G1508" i="4"/>
  <c r="C1508" i="4"/>
  <c r="H1508" i="4" s="1"/>
  <c r="B1409" i="4"/>
  <c r="G1408" i="4"/>
  <c r="C1408" i="4"/>
  <c r="H1408" i="4" s="1"/>
  <c r="C1308" i="4"/>
  <c r="H1308" i="4" s="1"/>
  <c r="G1308" i="4"/>
  <c r="B1309" i="4"/>
  <c r="C1208" i="4"/>
  <c r="H1208" i="4" s="1"/>
  <c r="G1208" i="4"/>
  <c r="B1209" i="4"/>
  <c r="C1108" i="4"/>
  <c r="H1108" i="4" s="1"/>
  <c r="G1108" i="4"/>
  <c r="B1109" i="4"/>
  <c r="C1008" i="4"/>
  <c r="H1008" i="4" s="1"/>
  <c r="G1008" i="4"/>
  <c r="B1009" i="4"/>
  <c r="C908" i="4"/>
  <c r="H908" i="4" s="1"/>
  <c r="G908" i="4"/>
  <c r="B909" i="4"/>
  <c r="C808" i="4"/>
  <c r="H808" i="4" s="1"/>
  <c r="G808" i="4"/>
  <c r="B809" i="4"/>
  <c r="G708" i="4"/>
  <c r="B709" i="4"/>
  <c r="C708" i="4"/>
  <c r="H708" i="4" s="1"/>
  <c r="B609" i="4"/>
  <c r="C608" i="4"/>
  <c r="H608" i="4" s="1"/>
  <c r="G608" i="4"/>
  <c r="B509" i="4"/>
  <c r="G508" i="4"/>
  <c r="C508" i="4"/>
  <c r="H508" i="4" s="1"/>
  <c r="G408" i="4"/>
  <c r="C408" i="4"/>
  <c r="H408" i="4" s="1"/>
  <c r="B409" i="4"/>
  <c r="C308" i="4"/>
  <c r="H308" i="4" s="1"/>
  <c r="G308" i="4"/>
  <c r="B309" i="4"/>
  <c r="C208" i="4"/>
  <c r="H208" i="4" s="1"/>
  <c r="G208" i="4"/>
  <c r="B209" i="4"/>
  <c r="C108" i="4"/>
  <c r="H108" i="4" s="1"/>
  <c r="G108" i="4"/>
  <c r="B109" i="4"/>
  <c r="C8" i="4"/>
  <c r="H8" i="4" s="1"/>
  <c r="G8" i="4"/>
  <c r="B9" i="4"/>
  <c r="E6" i="7" l="1"/>
  <c r="D6" i="7"/>
  <c r="D458" i="7"/>
  <c r="E458" i="7"/>
  <c r="C199" i="7"/>
  <c r="B198" i="7"/>
  <c r="C2309" i="4"/>
  <c r="H2309" i="4" s="1"/>
  <c r="G2309" i="4"/>
  <c r="B2310" i="4"/>
  <c r="B2210" i="4"/>
  <c r="C2209" i="4"/>
  <c r="H2209" i="4" s="1"/>
  <c r="G2209" i="4"/>
  <c r="C2109" i="4"/>
  <c r="H2109" i="4" s="1"/>
  <c r="B2110" i="4"/>
  <c r="G2109" i="4"/>
  <c r="G2009" i="4"/>
  <c r="B2010" i="4"/>
  <c r="C2009" i="4"/>
  <c r="H2009" i="4" s="1"/>
  <c r="C1909" i="4"/>
  <c r="H1909" i="4" s="1"/>
  <c r="G1909" i="4"/>
  <c r="B1910" i="4"/>
  <c r="C1809" i="4"/>
  <c r="H1809" i="4" s="1"/>
  <c r="G1809" i="4"/>
  <c r="B1810" i="4"/>
  <c r="C1709" i="4"/>
  <c r="H1709" i="4" s="1"/>
  <c r="G1709" i="4"/>
  <c r="B1710" i="4"/>
  <c r="C1609" i="4"/>
  <c r="H1609" i="4" s="1"/>
  <c r="G1609" i="4"/>
  <c r="B1610" i="4"/>
  <c r="B1510" i="4"/>
  <c r="G1509" i="4"/>
  <c r="C1509" i="4"/>
  <c r="H1509" i="4" s="1"/>
  <c r="C1409" i="4"/>
  <c r="H1409" i="4" s="1"/>
  <c r="B1410" i="4"/>
  <c r="G1409" i="4"/>
  <c r="C1309" i="4"/>
  <c r="H1309" i="4" s="1"/>
  <c r="G1309" i="4"/>
  <c r="B1310" i="4"/>
  <c r="C1209" i="4"/>
  <c r="H1209" i="4" s="1"/>
  <c r="G1209" i="4"/>
  <c r="B1210" i="4"/>
  <c r="C1109" i="4"/>
  <c r="H1109" i="4" s="1"/>
  <c r="G1109" i="4"/>
  <c r="B1110" i="4"/>
  <c r="C1009" i="4"/>
  <c r="H1009" i="4" s="1"/>
  <c r="G1009" i="4"/>
  <c r="B1010" i="4"/>
  <c r="C909" i="4"/>
  <c r="H909" i="4" s="1"/>
  <c r="G909" i="4"/>
  <c r="B910" i="4"/>
  <c r="C809" i="4"/>
  <c r="H809" i="4" s="1"/>
  <c r="G809" i="4"/>
  <c r="B810" i="4"/>
  <c r="G709" i="4"/>
  <c r="B710" i="4"/>
  <c r="C709" i="4"/>
  <c r="H709" i="4" s="1"/>
  <c r="G609" i="4"/>
  <c r="B610" i="4"/>
  <c r="C609" i="4"/>
  <c r="H609" i="4" s="1"/>
  <c r="G509" i="4"/>
  <c r="B510" i="4"/>
  <c r="C509" i="4"/>
  <c r="H509" i="4" s="1"/>
  <c r="C409" i="4"/>
  <c r="H409" i="4" s="1"/>
  <c r="B410" i="4"/>
  <c r="G409" i="4"/>
  <c r="C309" i="4"/>
  <c r="H309" i="4" s="1"/>
  <c r="G309" i="4"/>
  <c r="B310" i="4"/>
  <c r="C209" i="4"/>
  <c r="H209" i="4" s="1"/>
  <c r="G209" i="4"/>
  <c r="B210" i="4"/>
  <c r="C109" i="4"/>
  <c r="H109" i="4" s="1"/>
  <c r="G109" i="4"/>
  <c r="B110" i="4"/>
  <c r="C9" i="4"/>
  <c r="H9" i="4" s="1"/>
  <c r="G9" i="4"/>
  <c r="B10" i="4"/>
  <c r="D7" i="7" l="1"/>
  <c r="E7" i="7"/>
  <c r="E459" i="7"/>
  <c r="D459" i="7"/>
  <c r="B197" i="7"/>
  <c r="C198" i="7"/>
  <c r="C2310" i="4"/>
  <c r="H2310" i="4" s="1"/>
  <c r="G2310" i="4"/>
  <c r="B2311" i="4"/>
  <c r="G2210" i="4"/>
  <c r="C2210" i="4"/>
  <c r="H2210" i="4" s="1"/>
  <c r="B2211" i="4"/>
  <c r="B2111" i="4"/>
  <c r="G2110" i="4"/>
  <c r="C2110" i="4"/>
  <c r="H2110" i="4" s="1"/>
  <c r="G2010" i="4"/>
  <c r="B2011" i="4"/>
  <c r="C2010" i="4"/>
  <c r="H2010" i="4" s="1"/>
  <c r="G1910" i="4"/>
  <c r="B1911" i="4"/>
  <c r="C1910" i="4"/>
  <c r="H1910" i="4" s="1"/>
  <c r="C1810" i="4"/>
  <c r="H1810" i="4" s="1"/>
  <c r="G1810" i="4"/>
  <c r="B1811" i="4"/>
  <c r="C1710" i="4"/>
  <c r="H1710" i="4" s="1"/>
  <c r="G1710" i="4"/>
  <c r="B1711" i="4"/>
  <c r="C1610" i="4"/>
  <c r="H1610" i="4" s="1"/>
  <c r="G1610" i="4"/>
  <c r="B1611" i="4"/>
  <c r="G1510" i="4"/>
  <c r="C1510" i="4"/>
  <c r="H1510" i="4" s="1"/>
  <c r="B1511" i="4"/>
  <c r="C1410" i="4"/>
  <c r="H1410" i="4" s="1"/>
  <c r="B1411" i="4"/>
  <c r="G1410" i="4"/>
  <c r="C1310" i="4"/>
  <c r="H1310" i="4" s="1"/>
  <c r="G1310" i="4"/>
  <c r="B1311" i="4"/>
  <c r="C1210" i="4"/>
  <c r="H1210" i="4" s="1"/>
  <c r="G1210" i="4"/>
  <c r="B1211" i="4"/>
  <c r="C1110" i="4"/>
  <c r="H1110" i="4" s="1"/>
  <c r="G1110" i="4"/>
  <c r="B1111" i="4"/>
  <c r="C1010" i="4"/>
  <c r="H1010" i="4" s="1"/>
  <c r="G1010" i="4"/>
  <c r="B1011" i="4"/>
  <c r="C910" i="4"/>
  <c r="H910" i="4" s="1"/>
  <c r="G910" i="4"/>
  <c r="B911" i="4"/>
  <c r="C810" i="4"/>
  <c r="H810" i="4" s="1"/>
  <c r="G810" i="4"/>
  <c r="B811" i="4"/>
  <c r="G710" i="4"/>
  <c r="C710" i="4"/>
  <c r="H710" i="4" s="1"/>
  <c r="B711" i="4"/>
  <c r="C610" i="4"/>
  <c r="H610" i="4" s="1"/>
  <c r="G610" i="4"/>
  <c r="B611" i="4"/>
  <c r="C510" i="4"/>
  <c r="H510" i="4" s="1"/>
  <c r="B511" i="4"/>
  <c r="G510" i="4"/>
  <c r="G410" i="4"/>
  <c r="C410" i="4"/>
  <c r="H410" i="4" s="1"/>
  <c r="B411" i="4"/>
  <c r="C310" i="4"/>
  <c r="H310" i="4" s="1"/>
  <c r="G310" i="4"/>
  <c r="B311" i="4"/>
  <c r="C210" i="4"/>
  <c r="H210" i="4" s="1"/>
  <c r="G210" i="4"/>
  <c r="B211" i="4"/>
  <c r="C110" i="4"/>
  <c r="H110" i="4" s="1"/>
  <c r="G110" i="4"/>
  <c r="B111" i="4"/>
  <c r="C10" i="4"/>
  <c r="H10" i="4" s="1"/>
  <c r="G10" i="4"/>
  <c r="B11" i="4"/>
  <c r="E8" i="7" l="1"/>
  <c r="D8" i="7"/>
  <c r="E460" i="7"/>
  <c r="D460" i="7"/>
  <c r="B196" i="7"/>
  <c r="C197" i="7"/>
  <c r="B2312" i="4"/>
  <c r="C2311" i="4"/>
  <c r="H2311" i="4" s="1"/>
  <c r="G2311" i="4"/>
  <c r="G2211" i="4"/>
  <c r="B2212" i="4"/>
  <c r="C2211" i="4"/>
  <c r="H2211" i="4" s="1"/>
  <c r="G2111" i="4"/>
  <c r="C2111" i="4"/>
  <c r="H2111" i="4" s="1"/>
  <c r="B2112" i="4"/>
  <c r="G2011" i="4"/>
  <c r="C2011" i="4"/>
  <c r="H2011" i="4" s="1"/>
  <c r="B2012" i="4"/>
  <c r="B1912" i="4"/>
  <c r="C1911" i="4"/>
  <c r="H1911" i="4" s="1"/>
  <c r="G1911" i="4"/>
  <c r="C1811" i="4"/>
  <c r="H1811" i="4" s="1"/>
  <c r="G1811" i="4"/>
  <c r="B1812" i="4"/>
  <c r="C1711" i="4"/>
  <c r="H1711" i="4" s="1"/>
  <c r="G1711" i="4"/>
  <c r="B1712" i="4"/>
  <c r="C1611" i="4"/>
  <c r="H1611" i="4" s="1"/>
  <c r="G1611" i="4"/>
  <c r="B1612" i="4"/>
  <c r="C1511" i="4"/>
  <c r="H1511" i="4" s="1"/>
  <c r="G1511" i="4"/>
  <c r="B1512" i="4"/>
  <c r="G1411" i="4"/>
  <c r="C1411" i="4"/>
  <c r="H1411" i="4" s="1"/>
  <c r="B1412" i="4"/>
  <c r="C1311" i="4"/>
  <c r="H1311" i="4" s="1"/>
  <c r="G1311" i="4"/>
  <c r="B1312" i="4"/>
  <c r="C1211" i="4"/>
  <c r="H1211" i="4" s="1"/>
  <c r="G1211" i="4"/>
  <c r="B1212" i="4"/>
  <c r="C1111" i="4"/>
  <c r="H1111" i="4" s="1"/>
  <c r="G1111" i="4"/>
  <c r="B1112" i="4"/>
  <c r="C1011" i="4"/>
  <c r="H1011" i="4" s="1"/>
  <c r="G1011" i="4"/>
  <c r="B1012" i="4"/>
  <c r="C911" i="4"/>
  <c r="H911" i="4" s="1"/>
  <c r="G911" i="4"/>
  <c r="B912" i="4"/>
  <c r="C811" i="4"/>
  <c r="H811" i="4" s="1"/>
  <c r="G811" i="4"/>
  <c r="B812" i="4"/>
  <c r="B712" i="4"/>
  <c r="G711" i="4"/>
  <c r="C711" i="4"/>
  <c r="H711" i="4" s="1"/>
  <c r="G611" i="4"/>
  <c r="B612" i="4"/>
  <c r="C611" i="4"/>
  <c r="H611" i="4" s="1"/>
  <c r="B512" i="4"/>
  <c r="C511" i="4"/>
  <c r="H511" i="4" s="1"/>
  <c r="G511" i="4"/>
  <c r="G411" i="4"/>
  <c r="B412" i="4"/>
  <c r="C411" i="4"/>
  <c r="H411" i="4" s="1"/>
  <c r="C311" i="4"/>
  <c r="H311" i="4" s="1"/>
  <c r="G311" i="4"/>
  <c r="B312" i="4"/>
  <c r="C211" i="4"/>
  <c r="H211" i="4" s="1"/>
  <c r="G211" i="4"/>
  <c r="B212" i="4"/>
  <c r="C111" i="4"/>
  <c r="H111" i="4" s="1"/>
  <c r="G111" i="4"/>
  <c r="B112" i="4"/>
  <c r="C11" i="4"/>
  <c r="H11" i="4" s="1"/>
  <c r="G11" i="4"/>
  <c r="B12" i="4"/>
  <c r="D9" i="7" l="1"/>
  <c r="E9" i="7"/>
  <c r="E461" i="7"/>
  <c r="D461" i="7"/>
  <c r="C196" i="7"/>
  <c r="B195" i="7"/>
  <c r="C2312" i="4"/>
  <c r="H2312" i="4" s="1"/>
  <c r="B2313" i="4"/>
  <c r="G2312" i="4"/>
  <c r="B2213" i="4"/>
  <c r="G2212" i="4"/>
  <c r="C2212" i="4"/>
  <c r="H2212" i="4" s="1"/>
  <c r="G2112" i="4"/>
  <c r="B2113" i="4"/>
  <c r="C2112" i="4"/>
  <c r="H2112" i="4" s="1"/>
  <c r="B2013" i="4"/>
  <c r="G2012" i="4"/>
  <c r="C2012" i="4"/>
  <c r="H2012" i="4" s="1"/>
  <c r="G1912" i="4"/>
  <c r="C1912" i="4"/>
  <c r="H1912" i="4" s="1"/>
  <c r="B1913" i="4"/>
  <c r="C1812" i="4"/>
  <c r="H1812" i="4" s="1"/>
  <c r="G1812" i="4"/>
  <c r="B1813" i="4"/>
  <c r="C1712" i="4"/>
  <c r="H1712" i="4" s="1"/>
  <c r="G1712" i="4"/>
  <c r="B1713" i="4"/>
  <c r="C1612" i="4"/>
  <c r="H1612" i="4" s="1"/>
  <c r="G1612" i="4"/>
  <c r="B1613" i="4"/>
  <c r="G1512" i="4"/>
  <c r="C1512" i="4"/>
  <c r="H1512" i="4" s="1"/>
  <c r="B1513" i="4"/>
  <c r="G1412" i="4"/>
  <c r="C1412" i="4"/>
  <c r="H1412" i="4" s="1"/>
  <c r="B1413" i="4"/>
  <c r="C1312" i="4"/>
  <c r="H1312" i="4" s="1"/>
  <c r="G1312" i="4"/>
  <c r="B1313" i="4"/>
  <c r="C1212" i="4"/>
  <c r="H1212" i="4" s="1"/>
  <c r="G1212" i="4"/>
  <c r="B1213" i="4"/>
  <c r="C1112" i="4"/>
  <c r="H1112" i="4" s="1"/>
  <c r="G1112" i="4"/>
  <c r="B1113" i="4"/>
  <c r="C1012" i="4"/>
  <c r="H1012" i="4" s="1"/>
  <c r="G1012" i="4"/>
  <c r="B1013" i="4"/>
  <c r="C912" i="4"/>
  <c r="H912" i="4" s="1"/>
  <c r="G912" i="4"/>
  <c r="B913" i="4"/>
  <c r="C812" i="4"/>
  <c r="H812" i="4" s="1"/>
  <c r="G812" i="4"/>
  <c r="B813" i="4"/>
  <c r="C712" i="4"/>
  <c r="H712" i="4" s="1"/>
  <c r="G712" i="4"/>
  <c r="B713" i="4"/>
  <c r="B613" i="4"/>
  <c r="G612" i="4"/>
  <c r="C612" i="4"/>
  <c r="H612" i="4" s="1"/>
  <c r="B513" i="4"/>
  <c r="G512" i="4"/>
  <c r="C512" i="4"/>
  <c r="H512" i="4" s="1"/>
  <c r="C412" i="4"/>
  <c r="H412" i="4" s="1"/>
  <c r="B413" i="4"/>
  <c r="G412" i="4"/>
  <c r="C312" i="4"/>
  <c r="H312" i="4" s="1"/>
  <c r="G312" i="4"/>
  <c r="B313" i="4"/>
  <c r="C212" i="4"/>
  <c r="H212" i="4" s="1"/>
  <c r="G212" i="4"/>
  <c r="B213" i="4"/>
  <c r="C112" i="4"/>
  <c r="H112" i="4" s="1"/>
  <c r="G112" i="4"/>
  <c r="B113" i="4"/>
  <c r="C12" i="4"/>
  <c r="H12" i="4" s="1"/>
  <c r="G12" i="4"/>
  <c r="B13" i="4"/>
  <c r="D10" i="7" l="1"/>
  <c r="E10" i="7"/>
  <c r="E462" i="7"/>
  <c r="D462" i="7"/>
  <c r="B194" i="7"/>
  <c r="C195" i="7"/>
  <c r="B2314" i="4"/>
  <c r="G2313" i="4"/>
  <c r="C2313" i="4"/>
  <c r="H2313" i="4" s="1"/>
  <c r="G2213" i="4"/>
  <c r="C2213" i="4"/>
  <c r="H2213" i="4" s="1"/>
  <c r="B2214" i="4"/>
  <c r="G2113" i="4"/>
  <c r="C2113" i="4"/>
  <c r="H2113" i="4" s="1"/>
  <c r="B2114" i="4"/>
  <c r="G2013" i="4"/>
  <c r="C2013" i="4"/>
  <c r="H2013" i="4" s="1"/>
  <c r="B2014" i="4"/>
  <c r="G1913" i="4"/>
  <c r="C1913" i="4"/>
  <c r="H1913" i="4" s="1"/>
  <c r="B1914" i="4"/>
  <c r="J1913" i="4"/>
  <c r="C1813" i="4"/>
  <c r="H1813" i="4" s="1"/>
  <c r="G1813" i="4"/>
  <c r="B1814" i="4"/>
  <c r="C1713" i="4"/>
  <c r="H1713" i="4" s="1"/>
  <c r="G1713" i="4"/>
  <c r="B1714" i="4"/>
  <c r="C1613" i="4"/>
  <c r="H1613" i="4" s="1"/>
  <c r="G1613" i="4"/>
  <c r="B1614" i="4"/>
  <c r="G1513" i="4"/>
  <c r="C1513" i="4"/>
  <c r="H1513" i="4" s="1"/>
  <c r="B1514" i="4"/>
  <c r="G1413" i="4"/>
  <c r="B1414" i="4"/>
  <c r="C1413" i="4"/>
  <c r="H1413" i="4" s="1"/>
  <c r="C1313" i="4"/>
  <c r="H1313" i="4" s="1"/>
  <c r="G1313" i="4"/>
  <c r="B1314" i="4"/>
  <c r="C1213" i="4"/>
  <c r="H1213" i="4" s="1"/>
  <c r="G1213" i="4"/>
  <c r="B1214" i="4"/>
  <c r="C1113" i="4"/>
  <c r="H1113" i="4" s="1"/>
  <c r="G1113" i="4"/>
  <c r="B1114" i="4"/>
  <c r="C1013" i="4"/>
  <c r="H1013" i="4" s="1"/>
  <c r="G1013" i="4"/>
  <c r="B1014" i="4"/>
  <c r="C913" i="4"/>
  <c r="H913" i="4" s="1"/>
  <c r="G913" i="4"/>
  <c r="B914" i="4"/>
  <c r="C813" i="4"/>
  <c r="H813" i="4" s="1"/>
  <c r="G813" i="4"/>
  <c r="B814" i="4"/>
  <c r="C713" i="4"/>
  <c r="H713" i="4" s="1"/>
  <c r="B714" i="4"/>
  <c r="G713" i="4"/>
  <c r="C613" i="4"/>
  <c r="H613" i="4" s="1"/>
  <c r="G613" i="4"/>
  <c r="B614" i="4"/>
  <c r="G513" i="4"/>
  <c r="C513" i="4"/>
  <c r="H513" i="4" s="1"/>
  <c r="B514" i="4"/>
  <c r="C413" i="4"/>
  <c r="H413" i="4" s="1"/>
  <c r="G413" i="4"/>
  <c r="B414" i="4"/>
  <c r="C313" i="4"/>
  <c r="H313" i="4" s="1"/>
  <c r="G313" i="4"/>
  <c r="B314" i="4"/>
  <c r="C213" i="4"/>
  <c r="H213" i="4" s="1"/>
  <c r="G213" i="4"/>
  <c r="B214" i="4"/>
  <c r="C113" i="4"/>
  <c r="H113" i="4" s="1"/>
  <c r="G113" i="4"/>
  <c r="B114" i="4"/>
  <c r="C13" i="4"/>
  <c r="H13" i="4" s="1"/>
  <c r="G13" i="4"/>
  <c r="B14" i="4"/>
  <c r="D11" i="7" l="1"/>
  <c r="E11" i="7"/>
  <c r="E463" i="7"/>
  <c r="D463" i="7"/>
  <c r="C194" i="7"/>
  <c r="B193" i="7"/>
  <c r="C2314" i="4"/>
  <c r="H2314" i="4" s="1"/>
  <c r="B2315" i="4"/>
  <c r="G2314" i="4"/>
  <c r="B2215" i="4"/>
  <c r="C2214" i="4"/>
  <c r="H2214" i="4" s="1"/>
  <c r="G2214" i="4"/>
  <c r="G2114" i="4"/>
  <c r="C2114" i="4"/>
  <c r="H2114" i="4" s="1"/>
  <c r="B2115" i="4"/>
  <c r="G2014" i="4"/>
  <c r="B2015" i="4"/>
  <c r="C2014" i="4"/>
  <c r="H2014" i="4" s="1"/>
  <c r="C1914" i="4"/>
  <c r="H1914" i="4" s="1"/>
  <c r="G1914" i="4"/>
  <c r="B1915" i="4"/>
  <c r="C1814" i="4"/>
  <c r="H1814" i="4" s="1"/>
  <c r="G1814" i="4"/>
  <c r="B1815" i="4"/>
  <c r="C1714" i="4"/>
  <c r="H1714" i="4" s="1"/>
  <c r="G1714" i="4"/>
  <c r="B1715" i="4"/>
  <c r="C1614" i="4"/>
  <c r="H1614" i="4" s="1"/>
  <c r="G1614" i="4"/>
  <c r="B1615" i="4"/>
  <c r="C1514" i="4"/>
  <c r="H1514" i="4" s="1"/>
  <c r="B1515" i="4"/>
  <c r="G1514" i="4"/>
  <c r="B1415" i="4"/>
  <c r="C1414" i="4"/>
  <c r="H1414" i="4" s="1"/>
  <c r="G1414" i="4"/>
  <c r="C1314" i="4"/>
  <c r="H1314" i="4" s="1"/>
  <c r="G1314" i="4"/>
  <c r="B1315" i="4"/>
  <c r="C1214" i="4"/>
  <c r="H1214" i="4" s="1"/>
  <c r="G1214" i="4"/>
  <c r="B1215" i="4"/>
  <c r="C1114" i="4"/>
  <c r="H1114" i="4" s="1"/>
  <c r="G1114" i="4"/>
  <c r="B1115" i="4"/>
  <c r="C1014" i="4"/>
  <c r="H1014" i="4" s="1"/>
  <c r="G1014" i="4"/>
  <c r="B1015" i="4"/>
  <c r="C914" i="4"/>
  <c r="H914" i="4" s="1"/>
  <c r="G914" i="4"/>
  <c r="B915" i="4"/>
  <c r="C814" i="4"/>
  <c r="H814" i="4" s="1"/>
  <c r="G814" i="4"/>
  <c r="B815" i="4"/>
  <c r="G714" i="4"/>
  <c r="B715" i="4"/>
  <c r="C714" i="4"/>
  <c r="H714" i="4" s="1"/>
  <c r="G614" i="4"/>
  <c r="C614" i="4"/>
  <c r="H614" i="4" s="1"/>
  <c r="B615" i="4"/>
  <c r="G514" i="4"/>
  <c r="C514" i="4"/>
  <c r="H514" i="4" s="1"/>
  <c r="B515" i="4"/>
  <c r="G414" i="4"/>
  <c r="C414" i="4"/>
  <c r="H414" i="4" s="1"/>
  <c r="B415" i="4"/>
  <c r="C314" i="4"/>
  <c r="H314" i="4" s="1"/>
  <c r="G314" i="4"/>
  <c r="B315" i="4"/>
  <c r="C214" i="4"/>
  <c r="H214" i="4" s="1"/>
  <c r="G214" i="4"/>
  <c r="B215" i="4"/>
  <c r="C114" i="4"/>
  <c r="H114" i="4" s="1"/>
  <c r="G114" i="4"/>
  <c r="B115" i="4"/>
  <c r="C14" i="4"/>
  <c r="H14" i="4" s="1"/>
  <c r="G14" i="4"/>
  <c r="B15" i="4"/>
  <c r="E12" i="7" l="1"/>
  <c r="D12" i="7"/>
  <c r="E464" i="7"/>
  <c r="D464" i="7"/>
  <c r="C193" i="7"/>
  <c r="B192" i="7"/>
  <c r="C2315" i="4"/>
  <c r="H2315" i="4" s="1"/>
  <c r="B2316" i="4"/>
  <c r="G2315" i="4"/>
  <c r="G2215" i="4"/>
  <c r="B2216" i="4"/>
  <c r="C2215" i="4"/>
  <c r="H2215" i="4" s="1"/>
  <c r="B2116" i="4"/>
  <c r="G2115" i="4"/>
  <c r="C2115" i="4"/>
  <c r="H2115" i="4" s="1"/>
  <c r="G2015" i="4"/>
  <c r="B2016" i="4"/>
  <c r="C2015" i="4"/>
  <c r="H2015" i="4" s="1"/>
  <c r="G1915" i="4"/>
  <c r="C1915" i="4"/>
  <c r="H1915" i="4" s="1"/>
  <c r="B1916" i="4"/>
  <c r="C1815" i="4"/>
  <c r="H1815" i="4" s="1"/>
  <c r="G1815" i="4"/>
  <c r="B1816" i="4"/>
  <c r="C1715" i="4"/>
  <c r="H1715" i="4" s="1"/>
  <c r="G1715" i="4"/>
  <c r="B1716" i="4"/>
  <c r="C1615" i="4"/>
  <c r="H1615" i="4" s="1"/>
  <c r="G1615" i="4"/>
  <c r="B1616" i="4"/>
  <c r="C1515" i="4"/>
  <c r="H1515" i="4" s="1"/>
  <c r="G1515" i="4"/>
  <c r="B1516" i="4"/>
  <c r="C1415" i="4"/>
  <c r="H1415" i="4" s="1"/>
  <c r="B1416" i="4"/>
  <c r="G1415" i="4"/>
  <c r="C1315" i="4"/>
  <c r="H1315" i="4" s="1"/>
  <c r="G1315" i="4"/>
  <c r="B1316" i="4"/>
  <c r="C1215" i="4"/>
  <c r="H1215" i="4" s="1"/>
  <c r="G1215" i="4"/>
  <c r="B1216" i="4"/>
  <c r="C1115" i="4"/>
  <c r="H1115" i="4" s="1"/>
  <c r="G1115" i="4"/>
  <c r="B1116" i="4"/>
  <c r="C1015" i="4"/>
  <c r="H1015" i="4" s="1"/>
  <c r="G1015" i="4"/>
  <c r="B1016" i="4"/>
  <c r="C915" i="4"/>
  <c r="H915" i="4" s="1"/>
  <c r="G915" i="4"/>
  <c r="B916" i="4"/>
  <c r="C815" i="4"/>
  <c r="H815" i="4" s="1"/>
  <c r="G815" i="4"/>
  <c r="B816" i="4"/>
  <c r="C715" i="4"/>
  <c r="H715" i="4" s="1"/>
  <c r="G715" i="4"/>
  <c r="B716" i="4"/>
  <c r="G615" i="4"/>
  <c r="C615" i="4"/>
  <c r="H615" i="4" s="1"/>
  <c r="B616" i="4"/>
  <c r="B516" i="4"/>
  <c r="C515" i="4"/>
  <c r="H515" i="4" s="1"/>
  <c r="G515" i="4"/>
  <c r="B416" i="4"/>
  <c r="G415" i="4"/>
  <c r="C415" i="4"/>
  <c r="H415" i="4" s="1"/>
  <c r="C315" i="4"/>
  <c r="H315" i="4" s="1"/>
  <c r="G315" i="4"/>
  <c r="B316" i="4"/>
  <c r="C215" i="4"/>
  <c r="H215" i="4" s="1"/>
  <c r="G215" i="4"/>
  <c r="B216" i="4"/>
  <c r="C115" i="4"/>
  <c r="H115" i="4" s="1"/>
  <c r="G115" i="4"/>
  <c r="B116" i="4"/>
  <c r="C15" i="4"/>
  <c r="H15" i="4" s="1"/>
  <c r="G15" i="4"/>
  <c r="B16" i="4"/>
  <c r="D13" i="7" l="1"/>
  <c r="E13" i="7"/>
  <c r="E465" i="7"/>
  <c r="D465" i="7"/>
  <c r="C192" i="7"/>
  <c r="B191" i="7"/>
  <c r="G2316" i="4"/>
  <c r="C2316" i="4"/>
  <c r="H2316" i="4" s="1"/>
  <c r="B2317" i="4"/>
  <c r="G2216" i="4"/>
  <c r="B2217" i="4"/>
  <c r="C2216" i="4"/>
  <c r="H2216" i="4" s="1"/>
  <c r="B2117" i="4"/>
  <c r="C2116" i="4"/>
  <c r="H2116" i="4" s="1"/>
  <c r="G2116" i="4"/>
  <c r="B2017" i="4"/>
  <c r="G2016" i="4"/>
  <c r="C2016" i="4"/>
  <c r="H2016" i="4" s="1"/>
  <c r="B1917" i="4"/>
  <c r="G1916" i="4"/>
  <c r="C1916" i="4"/>
  <c r="H1916" i="4" s="1"/>
  <c r="C1816" i="4"/>
  <c r="H1816" i="4" s="1"/>
  <c r="G1816" i="4"/>
  <c r="B1817" i="4"/>
  <c r="C1716" i="4"/>
  <c r="H1716" i="4" s="1"/>
  <c r="G1716" i="4"/>
  <c r="B1717" i="4"/>
  <c r="C1616" i="4"/>
  <c r="H1616" i="4" s="1"/>
  <c r="G1616" i="4"/>
  <c r="B1617" i="4"/>
  <c r="G1516" i="4"/>
  <c r="C1516" i="4"/>
  <c r="H1516" i="4" s="1"/>
  <c r="B1517" i="4"/>
  <c r="B1417" i="4"/>
  <c r="G1416" i="4"/>
  <c r="C1416" i="4"/>
  <c r="H1416" i="4" s="1"/>
  <c r="C1316" i="4"/>
  <c r="H1316" i="4" s="1"/>
  <c r="G1316" i="4"/>
  <c r="B1317" i="4"/>
  <c r="C1216" i="4"/>
  <c r="H1216" i="4" s="1"/>
  <c r="G1216" i="4"/>
  <c r="B1217" i="4"/>
  <c r="C1116" i="4"/>
  <c r="H1116" i="4" s="1"/>
  <c r="G1116" i="4"/>
  <c r="B1117" i="4"/>
  <c r="C1016" i="4"/>
  <c r="H1016" i="4" s="1"/>
  <c r="G1016" i="4"/>
  <c r="B1017" i="4"/>
  <c r="C916" i="4"/>
  <c r="H916" i="4" s="1"/>
  <c r="G916" i="4"/>
  <c r="B917" i="4"/>
  <c r="C816" i="4"/>
  <c r="H816" i="4" s="1"/>
  <c r="G816" i="4"/>
  <c r="B817" i="4"/>
  <c r="B717" i="4"/>
  <c r="C716" i="4"/>
  <c r="H716" i="4" s="1"/>
  <c r="G716" i="4"/>
  <c r="G616" i="4"/>
  <c r="C616" i="4"/>
  <c r="H616" i="4" s="1"/>
  <c r="B617" i="4"/>
  <c r="C516" i="4"/>
  <c r="H516" i="4" s="1"/>
  <c r="B517" i="4"/>
  <c r="G516" i="4"/>
  <c r="C416" i="4"/>
  <c r="H416" i="4" s="1"/>
  <c r="B417" i="4"/>
  <c r="G416" i="4"/>
  <c r="C316" i="4"/>
  <c r="H316" i="4" s="1"/>
  <c r="G316" i="4"/>
  <c r="B317" i="4"/>
  <c r="C216" i="4"/>
  <c r="H216" i="4" s="1"/>
  <c r="G216" i="4"/>
  <c r="B217" i="4"/>
  <c r="C116" i="4"/>
  <c r="H116" i="4" s="1"/>
  <c r="G116" i="4"/>
  <c r="B117" i="4"/>
  <c r="C16" i="4"/>
  <c r="H16" i="4" s="1"/>
  <c r="G16" i="4"/>
  <c r="B17" i="4"/>
  <c r="E14" i="7" l="1"/>
  <c r="D14" i="7"/>
  <c r="E466" i="7"/>
  <c r="D466" i="7"/>
  <c r="C191" i="7"/>
  <c r="B190" i="7"/>
  <c r="C2317" i="4"/>
  <c r="H2317" i="4" s="1"/>
  <c r="G2317" i="4"/>
  <c r="B2318" i="4"/>
  <c r="B2218" i="4"/>
  <c r="C2217" i="4"/>
  <c r="H2217" i="4" s="1"/>
  <c r="G2217" i="4"/>
  <c r="G2117" i="4"/>
  <c r="C2117" i="4"/>
  <c r="H2117" i="4" s="1"/>
  <c r="B2118" i="4"/>
  <c r="B2018" i="4"/>
  <c r="G2017" i="4"/>
  <c r="C2017" i="4"/>
  <c r="H2017" i="4" s="1"/>
  <c r="B1918" i="4"/>
  <c r="C1917" i="4"/>
  <c r="H1917" i="4" s="1"/>
  <c r="G1917" i="4"/>
  <c r="C1817" i="4"/>
  <c r="H1817" i="4" s="1"/>
  <c r="G1817" i="4"/>
  <c r="B1818" i="4"/>
  <c r="C1717" i="4"/>
  <c r="H1717" i="4" s="1"/>
  <c r="G1717" i="4"/>
  <c r="B1718" i="4"/>
  <c r="C1617" i="4"/>
  <c r="H1617" i="4" s="1"/>
  <c r="G1617" i="4"/>
  <c r="B1618" i="4"/>
  <c r="G1517" i="4"/>
  <c r="B1518" i="4"/>
  <c r="C1517" i="4"/>
  <c r="H1517" i="4" s="1"/>
  <c r="G1417" i="4"/>
  <c r="B1418" i="4"/>
  <c r="C1417" i="4"/>
  <c r="H1417" i="4" s="1"/>
  <c r="C1317" i="4"/>
  <c r="H1317" i="4" s="1"/>
  <c r="G1317" i="4"/>
  <c r="B1318" i="4"/>
  <c r="C1217" i="4"/>
  <c r="H1217" i="4" s="1"/>
  <c r="G1217" i="4"/>
  <c r="B1218" i="4"/>
  <c r="C1117" i="4"/>
  <c r="H1117" i="4" s="1"/>
  <c r="G1117" i="4"/>
  <c r="B1118" i="4"/>
  <c r="C1017" i="4"/>
  <c r="H1017" i="4" s="1"/>
  <c r="G1017" i="4"/>
  <c r="B1018" i="4"/>
  <c r="C917" i="4"/>
  <c r="H917" i="4" s="1"/>
  <c r="G917" i="4"/>
  <c r="B918" i="4"/>
  <c r="C817" i="4"/>
  <c r="H817" i="4" s="1"/>
  <c r="G817" i="4"/>
  <c r="B818" i="4"/>
  <c r="B718" i="4"/>
  <c r="G717" i="4"/>
  <c r="C717" i="4"/>
  <c r="H717" i="4" s="1"/>
  <c r="B618" i="4"/>
  <c r="G617" i="4"/>
  <c r="C617" i="4"/>
  <c r="H617" i="4" s="1"/>
  <c r="C517" i="4"/>
  <c r="H517" i="4" s="1"/>
  <c r="B518" i="4"/>
  <c r="G517" i="4"/>
  <c r="G417" i="4"/>
  <c r="B418" i="4"/>
  <c r="C417" i="4"/>
  <c r="H417" i="4" s="1"/>
  <c r="C317" i="4"/>
  <c r="H317" i="4" s="1"/>
  <c r="G317" i="4"/>
  <c r="B318" i="4"/>
  <c r="C217" i="4"/>
  <c r="H217" i="4" s="1"/>
  <c r="G217" i="4"/>
  <c r="B218" i="4"/>
  <c r="C117" i="4"/>
  <c r="H117" i="4" s="1"/>
  <c r="G117" i="4"/>
  <c r="B118" i="4"/>
  <c r="C17" i="4"/>
  <c r="H17" i="4" s="1"/>
  <c r="G17" i="4"/>
  <c r="B18" i="4"/>
  <c r="D15" i="7" l="1"/>
  <c r="E15" i="7"/>
  <c r="E467" i="7"/>
  <c r="D467" i="7"/>
  <c r="C190" i="7"/>
  <c r="B189" i="7"/>
  <c r="G2318" i="4"/>
  <c r="B2319" i="4"/>
  <c r="C2318" i="4"/>
  <c r="H2318" i="4" s="1"/>
  <c r="B2219" i="4"/>
  <c r="C2218" i="4"/>
  <c r="H2218" i="4" s="1"/>
  <c r="G2218" i="4"/>
  <c r="B2119" i="4"/>
  <c r="C2118" i="4"/>
  <c r="H2118" i="4" s="1"/>
  <c r="G2118" i="4"/>
  <c r="B2019" i="4"/>
  <c r="C2018" i="4"/>
  <c r="H2018" i="4" s="1"/>
  <c r="G2018" i="4"/>
  <c r="G1918" i="4"/>
  <c r="C1918" i="4"/>
  <c r="H1918" i="4" s="1"/>
  <c r="B1919" i="4"/>
  <c r="C1818" i="4"/>
  <c r="H1818" i="4" s="1"/>
  <c r="G1818" i="4"/>
  <c r="B1819" i="4"/>
  <c r="C1718" i="4"/>
  <c r="H1718" i="4" s="1"/>
  <c r="G1718" i="4"/>
  <c r="B1719" i="4"/>
  <c r="C1618" i="4"/>
  <c r="H1618" i="4" s="1"/>
  <c r="G1618" i="4"/>
  <c r="B1619" i="4"/>
  <c r="B1519" i="4"/>
  <c r="C1518" i="4"/>
  <c r="H1518" i="4" s="1"/>
  <c r="G1518" i="4"/>
  <c r="C1418" i="4"/>
  <c r="H1418" i="4" s="1"/>
  <c r="G1418" i="4"/>
  <c r="B1419" i="4"/>
  <c r="C1318" i="4"/>
  <c r="H1318" i="4" s="1"/>
  <c r="G1318" i="4"/>
  <c r="B1319" i="4"/>
  <c r="C1218" i="4"/>
  <c r="H1218" i="4" s="1"/>
  <c r="G1218" i="4"/>
  <c r="B1219" i="4"/>
  <c r="C1118" i="4"/>
  <c r="H1118" i="4" s="1"/>
  <c r="G1118" i="4"/>
  <c r="B1119" i="4"/>
  <c r="C1018" i="4"/>
  <c r="H1018" i="4" s="1"/>
  <c r="G1018" i="4"/>
  <c r="B1019" i="4"/>
  <c r="C918" i="4"/>
  <c r="H918" i="4" s="1"/>
  <c r="G918" i="4"/>
  <c r="B919" i="4"/>
  <c r="C818" i="4"/>
  <c r="H818" i="4" s="1"/>
  <c r="G818" i="4"/>
  <c r="B819" i="4"/>
  <c r="G718" i="4"/>
  <c r="B719" i="4"/>
  <c r="C718" i="4"/>
  <c r="H718" i="4" s="1"/>
  <c r="B619" i="4"/>
  <c r="C618" i="4"/>
  <c r="H618" i="4" s="1"/>
  <c r="G618" i="4"/>
  <c r="G518" i="4"/>
  <c r="B519" i="4"/>
  <c r="C518" i="4"/>
  <c r="H518" i="4" s="1"/>
  <c r="G418" i="4"/>
  <c r="B419" i="4"/>
  <c r="C418" i="4"/>
  <c r="H418" i="4" s="1"/>
  <c r="C318" i="4"/>
  <c r="H318" i="4" s="1"/>
  <c r="G318" i="4"/>
  <c r="B319" i="4"/>
  <c r="C218" i="4"/>
  <c r="H218" i="4" s="1"/>
  <c r="G218" i="4"/>
  <c r="B219" i="4"/>
  <c r="C118" i="4"/>
  <c r="H118" i="4" s="1"/>
  <c r="G118" i="4"/>
  <c r="B119" i="4"/>
  <c r="C18" i="4"/>
  <c r="H18" i="4" s="1"/>
  <c r="G18" i="4"/>
  <c r="B19" i="4"/>
  <c r="E16" i="7" l="1"/>
  <c r="D16" i="7"/>
  <c r="E468" i="7"/>
  <c r="D468" i="7"/>
  <c r="B188" i="7"/>
  <c r="C189" i="7"/>
  <c r="B2320" i="4"/>
  <c r="G2319" i="4"/>
  <c r="C2319" i="4"/>
  <c r="H2319" i="4" s="1"/>
  <c r="G2219" i="4"/>
  <c r="B2220" i="4"/>
  <c r="C2219" i="4"/>
  <c r="H2219" i="4" s="1"/>
  <c r="G2119" i="4"/>
  <c r="C2119" i="4"/>
  <c r="H2119" i="4" s="1"/>
  <c r="B2120" i="4"/>
  <c r="B2020" i="4"/>
  <c r="G2019" i="4"/>
  <c r="C2019" i="4"/>
  <c r="H2019" i="4" s="1"/>
  <c r="G1919" i="4"/>
  <c r="C1919" i="4"/>
  <c r="H1919" i="4" s="1"/>
  <c r="B1920" i="4"/>
  <c r="C1819" i="4"/>
  <c r="H1819" i="4" s="1"/>
  <c r="G1819" i="4"/>
  <c r="B1820" i="4"/>
  <c r="C1719" i="4"/>
  <c r="H1719" i="4" s="1"/>
  <c r="G1719" i="4"/>
  <c r="B1720" i="4"/>
  <c r="C1619" i="4"/>
  <c r="H1619" i="4" s="1"/>
  <c r="G1619" i="4"/>
  <c r="B1620" i="4"/>
  <c r="B1520" i="4"/>
  <c r="C1519" i="4"/>
  <c r="H1519" i="4" s="1"/>
  <c r="G1519" i="4"/>
  <c r="B1420" i="4"/>
  <c r="G1419" i="4"/>
  <c r="C1419" i="4"/>
  <c r="H1419" i="4" s="1"/>
  <c r="C1319" i="4"/>
  <c r="H1319" i="4" s="1"/>
  <c r="G1319" i="4"/>
  <c r="B1320" i="4"/>
  <c r="C1219" i="4"/>
  <c r="H1219" i="4" s="1"/>
  <c r="G1219" i="4"/>
  <c r="B1220" i="4"/>
  <c r="C1119" i="4"/>
  <c r="H1119" i="4" s="1"/>
  <c r="G1119" i="4"/>
  <c r="B1120" i="4"/>
  <c r="C1019" i="4"/>
  <c r="H1019" i="4" s="1"/>
  <c r="G1019" i="4"/>
  <c r="B1020" i="4"/>
  <c r="C919" i="4"/>
  <c r="H919" i="4" s="1"/>
  <c r="G919" i="4"/>
  <c r="B920" i="4"/>
  <c r="C819" i="4"/>
  <c r="H819" i="4" s="1"/>
  <c r="G819" i="4"/>
  <c r="B820" i="4"/>
  <c r="C719" i="4"/>
  <c r="H719" i="4" s="1"/>
  <c r="G719" i="4"/>
  <c r="B720" i="4"/>
  <c r="B620" i="4"/>
  <c r="G619" i="4"/>
  <c r="C619" i="4"/>
  <c r="H619" i="4" s="1"/>
  <c r="C519" i="4"/>
  <c r="H519" i="4" s="1"/>
  <c r="G519" i="4"/>
  <c r="B520" i="4"/>
  <c r="G419" i="4"/>
  <c r="B420" i="4"/>
  <c r="C419" i="4"/>
  <c r="H419" i="4" s="1"/>
  <c r="C319" i="4"/>
  <c r="H319" i="4" s="1"/>
  <c r="G319" i="4"/>
  <c r="B320" i="4"/>
  <c r="C219" i="4"/>
  <c r="H219" i="4" s="1"/>
  <c r="G219" i="4"/>
  <c r="B220" i="4"/>
  <c r="C119" i="4"/>
  <c r="H119" i="4" s="1"/>
  <c r="G119" i="4"/>
  <c r="B120" i="4"/>
  <c r="C19" i="4"/>
  <c r="H19" i="4" s="1"/>
  <c r="G19" i="4"/>
  <c r="B20" i="4"/>
  <c r="D17" i="7" l="1"/>
  <c r="E17" i="7"/>
  <c r="E469" i="7"/>
  <c r="D469" i="7"/>
  <c r="C188" i="7"/>
  <c r="B187" i="7"/>
  <c r="C2320" i="4"/>
  <c r="H2320" i="4" s="1"/>
  <c r="G2320" i="4"/>
  <c r="B2321" i="4"/>
  <c r="B2221" i="4"/>
  <c r="C2220" i="4"/>
  <c r="H2220" i="4" s="1"/>
  <c r="G2220" i="4"/>
  <c r="G2120" i="4"/>
  <c r="B2121" i="4"/>
  <c r="C2120" i="4"/>
  <c r="H2120" i="4" s="1"/>
  <c r="B2021" i="4"/>
  <c r="G2020" i="4"/>
  <c r="C2020" i="4"/>
  <c r="H2020" i="4" s="1"/>
  <c r="B1921" i="4"/>
  <c r="C1920" i="4"/>
  <c r="H1920" i="4" s="1"/>
  <c r="G1920" i="4"/>
  <c r="C1820" i="4"/>
  <c r="H1820" i="4" s="1"/>
  <c r="G1820" i="4"/>
  <c r="B1821" i="4"/>
  <c r="C1720" i="4"/>
  <c r="H1720" i="4" s="1"/>
  <c r="G1720" i="4"/>
  <c r="B1721" i="4"/>
  <c r="C1620" i="4"/>
  <c r="H1620" i="4" s="1"/>
  <c r="G1620" i="4"/>
  <c r="B1621" i="4"/>
  <c r="C1520" i="4"/>
  <c r="H1520" i="4" s="1"/>
  <c r="G1520" i="4"/>
  <c r="B1521" i="4"/>
  <c r="C1420" i="4"/>
  <c r="H1420" i="4" s="1"/>
  <c r="G1420" i="4"/>
  <c r="B1421" i="4"/>
  <c r="C1320" i="4"/>
  <c r="H1320" i="4" s="1"/>
  <c r="G1320" i="4"/>
  <c r="B1321" i="4"/>
  <c r="C1220" i="4"/>
  <c r="H1220" i="4" s="1"/>
  <c r="G1220" i="4"/>
  <c r="B1221" i="4"/>
  <c r="C1120" i="4"/>
  <c r="H1120" i="4" s="1"/>
  <c r="G1120" i="4"/>
  <c r="B1121" i="4"/>
  <c r="C1020" i="4"/>
  <c r="H1020" i="4" s="1"/>
  <c r="G1020" i="4"/>
  <c r="B1021" i="4"/>
  <c r="C920" i="4"/>
  <c r="H920" i="4" s="1"/>
  <c r="G920" i="4"/>
  <c r="B921" i="4"/>
  <c r="C820" i="4"/>
  <c r="H820" i="4" s="1"/>
  <c r="G820" i="4"/>
  <c r="B821" i="4"/>
  <c r="G720" i="4"/>
  <c r="C720" i="4"/>
  <c r="H720" i="4" s="1"/>
  <c r="B721" i="4"/>
  <c r="B621" i="4"/>
  <c r="C620" i="4"/>
  <c r="H620" i="4" s="1"/>
  <c r="G620" i="4"/>
  <c r="G520" i="4"/>
  <c r="C520" i="4"/>
  <c r="H520" i="4" s="1"/>
  <c r="B521" i="4"/>
  <c r="B421" i="4"/>
  <c r="C420" i="4"/>
  <c r="H420" i="4" s="1"/>
  <c r="G420" i="4"/>
  <c r="C320" i="4"/>
  <c r="H320" i="4" s="1"/>
  <c r="G320" i="4"/>
  <c r="B321" i="4"/>
  <c r="C220" i="4"/>
  <c r="H220" i="4" s="1"/>
  <c r="G220" i="4"/>
  <c r="B221" i="4"/>
  <c r="C120" i="4"/>
  <c r="H120" i="4" s="1"/>
  <c r="G120" i="4"/>
  <c r="B121" i="4"/>
  <c r="C20" i="4"/>
  <c r="H20" i="4" s="1"/>
  <c r="G20" i="4"/>
  <c r="B21" i="4"/>
  <c r="D18" i="7" l="1"/>
  <c r="E18" i="7"/>
  <c r="D470" i="7"/>
  <c r="E470" i="7"/>
  <c r="B186" i="7"/>
  <c r="C187" i="7"/>
  <c r="C2321" i="4"/>
  <c r="H2321" i="4" s="1"/>
  <c r="B2322" i="4"/>
  <c r="G2321" i="4"/>
  <c r="C2221" i="4"/>
  <c r="H2221" i="4" s="1"/>
  <c r="B2222" i="4"/>
  <c r="G2221" i="4"/>
  <c r="B2122" i="4"/>
  <c r="C2121" i="4"/>
  <c r="H2121" i="4" s="1"/>
  <c r="G2121" i="4"/>
  <c r="C2021" i="4"/>
  <c r="H2021" i="4" s="1"/>
  <c r="B2022" i="4"/>
  <c r="G2021" i="4"/>
  <c r="B1922" i="4"/>
  <c r="G1921" i="4"/>
  <c r="C1921" i="4"/>
  <c r="H1921" i="4" s="1"/>
  <c r="C1821" i="4"/>
  <c r="H1821" i="4" s="1"/>
  <c r="G1821" i="4"/>
  <c r="B1822" i="4"/>
  <c r="C1721" i="4"/>
  <c r="H1721" i="4" s="1"/>
  <c r="G1721" i="4"/>
  <c r="B1722" i="4"/>
  <c r="C1621" i="4"/>
  <c r="H1621" i="4" s="1"/>
  <c r="G1621" i="4"/>
  <c r="B1622" i="4"/>
  <c r="B1522" i="4"/>
  <c r="C1521" i="4"/>
  <c r="H1521" i="4" s="1"/>
  <c r="G1521" i="4"/>
  <c r="C1421" i="4"/>
  <c r="H1421" i="4" s="1"/>
  <c r="G1421" i="4"/>
  <c r="B1422" i="4"/>
  <c r="C1321" i="4"/>
  <c r="H1321" i="4" s="1"/>
  <c r="G1321" i="4"/>
  <c r="B1322" i="4"/>
  <c r="C1221" i="4"/>
  <c r="H1221" i="4" s="1"/>
  <c r="G1221" i="4"/>
  <c r="B1222" i="4"/>
  <c r="C1121" i="4"/>
  <c r="H1121" i="4" s="1"/>
  <c r="G1121" i="4"/>
  <c r="B1122" i="4"/>
  <c r="C1021" i="4"/>
  <c r="H1021" i="4" s="1"/>
  <c r="G1021" i="4"/>
  <c r="B1022" i="4"/>
  <c r="C921" i="4"/>
  <c r="H921" i="4" s="1"/>
  <c r="G921" i="4"/>
  <c r="B922" i="4"/>
  <c r="C821" i="4"/>
  <c r="H821" i="4" s="1"/>
  <c r="G821" i="4"/>
  <c r="B822" i="4"/>
  <c r="G721" i="4"/>
  <c r="C721" i="4"/>
  <c r="H721" i="4" s="1"/>
  <c r="B722" i="4"/>
  <c r="G621" i="4"/>
  <c r="B622" i="4"/>
  <c r="C621" i="4"/>
  <c r="H621" i="4" s="1"/>
  <c r="G521" i="4"/>
  <c r="C521" i="4"/>
  <c r="H521" i="4" s="1"/>
  <c r="B522" i="4"/>
  <c r="G421" i="4"/>
  <c r="C421" i="4"/>
  <c r="H421" i="4" s="1"/>
  <c r="B422" i="4"/>
  <c r="C321" i="4"/>
  <c r="H321" i="4" s="1"/>
  <c r="G321" i="4"/>
  <c r="B322" i="4"/>
  <c r="C221" i="4"/>
  <c r="H221" i="4" s="1"/>
  <c r="G221" i="4"/>
  <c r="B222" i="4"/>
  <c r="C121" i="4"/>
  <c r="H121" i="4" s="1"/>
  <c r="G121" i="4"/>
  <c r="B122" i="4"/>
  <c r="C21" i="4"/>
  <c r="H21" i="4" s="1"/>
  <c r="G21" i="4"/>
  <c r="B22" i="4"/>
  <c r="E19" i="7" l="1"/>
  <c r="D19" i="7"/>
  <c r="E471" i="7"/>
  <c r="D471" i="7"/>
  <c r="B185" i="7"/>
  <c r="C186" i="7"/>
  <c r="B2323" i="4"/>
  <c r="C2322" i="4"/>
  <c r="H2322" i="4" s="1"/>
  <c r="G2322" i="4"/>
  <c r="B2223" i="4"/>
  <c r="C2222" i="4"/>
  <c r="H2222" i="4" s="1"/>
  <c r="G2222" i="4"/>
  <c r="B2123" i="4"/>
  <c r="C2122" i="4"/>
  <c r="H2122" i="4" s="1"/>
  <c r="G2122" i="4"/>
  <c r="G2022" i="4"/>
  <c r="B2023" i="4"/>
  <c r="C2022" i="4"/>
  <c r="H2022" i="4" s="1"/>
  <c r="C1922" i="4"/>
  <c r="H1922" i="4" s="1"/>
  <c r="B1923" i="4"/>
  <c r="G1922" i="4"/>
  <c r="C1822" i="4"/>
  <c r="H1822" i="4" s="1"/>
  <c r="G1822" i="4"/>
  <c r="B1823" i="4"/>
  <c r="C1722" i="4"/>
  <c r="H1722" i="4" s="1"/>
  <c r="G1722" i="4"/>
  <c r="B1723" i="4"/>
  <c r="C1622" i="4"/>
  <c r="H1622" i="4" s="1"/>
  <c r="G1622" i="4"/>
  <c r="B1623" i="4"/>
  <c r="C1522" i="4"/>
  <c r="H1522" i="4" s="1"/>
  <c r="G1522" i="4"/>
  <c r="B1523" i="4"/>
  <c r="B1423" i="4"/>
  <c r="C1422" i="4"/>
  <c r="H1422" i="4" s="1"/>
  <c r="G1422" i="4"/>
  <c r="C1322" i="4"/>
  <c r="H1322" i="4" s="1"/>
  <c r="G1322" i="4"/>
  <c r="B1323" i="4"/>
  <c r="C1222" i="4"/>
  <c r="H1222" i="4" s="1"/>
  <c r="G1222" i="4"/>
  <c r="B1223" i="4"/>
  <c r="C1122" i="4"/>
  <c r="H1122" i="4" s="1"/>
  <c r="G1122" i="4"/>
  <c r="B1123" i="4"/>
  <c r="C1022" i="4"/>
  <c r="H1022" i="4" s="1"/>
  <c r="G1022" i="4"/>
  <c r="B1023" i="4"/>
  <c r="C922" i="4"/>
  <c r="H922" i="4" s="1"/>
  <c r="G922" i="4"/>
  <c r="B923" i="4"/>
  <c r="C822" i="4"/>
  <c r="H822" i="4" s="1"/>
  <c r="G822" i="4"/>
  <c r="B823" i="4"/>
  <c r="B723" i="4"/>
  <c r="C722" i="4"/>
  <c r="H722" i="4" s="1"/>
  <c r="G722" i="4"/>
  <c r="C622" i="4"/>
  <c r="H622" i="4" s="1"/>
  <c r="G622" i="4"/>
  <c r="B623" i="4"/>
  <c r="B523" i="4"/>
  <c r="G522" i="4"/>
  <c r="C522" i="4"/>
  <c r="H522" i="4" s="1"/>
  <c r="B423" i="4"/>
  <c r="C422" i="4"/>
  <c r="H422" i="4" s="1"/>
  <c r="G422" i="4"/>
  <c r="C322" i="4"/>
  <c r="H322" i="4" s="1"/>
  <c r="G322" i="4"/>
  <c r="B323" i="4"/>
  <c r="C222" i="4"/>
  <c r="H222" i="4" s="1"/>
  <c r="G222" i="4"/>
  <c r="B223" i="4"/>
  <c r="C122" i="4"/>
  <c r="H122" i="4" s="1"/>
  <c r="G122" i="4"/>
  <c r="B123" i="4"/>
  <c r="C22" i="4"/>
  <c r="H22" i="4" s="1"/>
  <c r="G22" i="4"/>
  <c r="B23" i="4"/>
  <c r="D20" i="7" l="1"/>
  <c r="E20" i="7"/>
  <c r="D472" i="7"/>
  <c r="E472" i="7"/>
  <c r="B184" i="7"/>
  <c r="C185" i="7"/>
  <c r="G2323" i="4"/>
  <c r="C2323" i="4"/>
  <c r="H2323" i="4" s="1"/>
  <c r="B2324" i="4"/>
  <c r="G2223" i="4"/>
  <c r="B2224" i="4"/>
  <c r="C2223" i="4"/>
  <c r="H2223" i="4" s="1"/>
  <c r="G2123" i="4"/>
  <c r="C2123" i="4"/>
  <c r="H2123" i="4" s="1"/>
  <c r="B2124" i="4"/>
  <c r="B2024" i="4"/>
  <c r="C2023" i="4"/>
  <c r="H2023" i="4" s="1"/>
  <c r="G2023" i="4"/>
  <c r="G1923" i="4"/>
  <c r="C1923" i="4"/>
  <c r="H1923" i="4" s="1"/>
  <c r="B1924" i="4"/>
  <c r="C1823" i="4"/>
  <c r="H1823" i="4" s="1"/>
  <c r="G1823" i="4"/>
  <c r="B1824" i="4"/>
  <c r="C1723" i="4"/>
  <c r="H1723" i="4" s="1"/>
  <c r="G1723" i="4"/>
  <c r="B1724" i="4"/>
  <c r="C1623" i="4"/>
  <c r="H1623" i="4" s="1"/>
  <c r="G1623" i="4"/>
  <c r="B1624" i="4"/>
  <c r="C1523" i="4"/>
  <c r="H1523" i="4" s="1"/>
  <c r="G1523" i="4"/>
  <c r="B1524" i="4"/>
  <c r="G1423" i="4"/>
  <c r="B1424" i="4"/>
  <c r="C1423" i="4"/>
  <c r="H1423" i="4" s="1"/>
  <c r="C1323" i="4"/>
  <c r="H1323" i="4" s="1"/>
  <c r="G1323" i="4"/>
  <c r="B1324" i="4"/>
  <c r="C1223" i="4"/>
  <c r="H1223" i="4" s="1"/>
  <c r="G1223" i="4"/>
  <c r="B1224" i="4"/>
  <c r="C1123" i="4"/>
  <c r="H1123" i="4" s="1"/>
  <c r="G1123" i="4"/>
  <c r="B1124" i="4"/>
  <c r="C1023" i="4"/>
  <c r="H1023" i="4" s="1"/>
  <c r="G1023" i="4"/>
  <c r="B1024" i="4"/>
  <c r="C923" i="4"/>
  <c r="H923" i="4" s="1"/>
  <c r="G923" i="4"/>
  <c r="B924" i="4"/>
  <c r="C823" i="4"/>
  <c r="H823" i="4" s="1"/>
  <c r="G823" i="4"/>
  <c r="B824" i="4"/>
  <c r="G723" i="4"/>
  <c r="B724" i="4"/>
  <c r="C723" i="4"/>
  <c r="H723" i="4" s="1"/>
  <c r="C623" i="4"/>
  <c r="H623" i="4" s="1"/>
  <c r="B624" i="4"/>
  <c r="G623" i="4"/>
  <c r="C523" i="4"/>
  <c r="H523" i="4" s="1"/>
  <c r="G523" i="4"/>
  <c r="B524" i="4"/>
  <c r="B424" i="4"/>
  <c r="C423" i="4"/>
  <c r="H423" i="4" s="1"/>
  <c r="G423" i="4"/>
  <c r="C323" i="4"/>
  <c r="H323" i="4" s="1"/>
  <c r="G323" i="4"/>
  <c r="B324" i="4"/>
  <c r="C223" i="4"/>
  <c r="H223" i="4" s="1"/>
  <c r="G223" i="4"/>
  <c r="B224" i="4"/>
  <c r="C123" i="4"/>
  <c r="H123" i="4" s="1"/>
  <c r="G123" i="4"/>
  <c r="B124" i="4"/>
  <c r="C23" i="4"/>
  <c r="H23" i="4" s="1"/>
  <c r="G23" i="4"/>
  <c r="B24" i="4"/>
  <c r="D21" i="7" l="1"/>
  <c r="E21" i="7"/>
  <c r="D473" i="7"/>
  <c r="E473" i="7"/>
  <c r="B183" i="7"/>
  <c r="C184" i="7"/>
  <c r="B2325" i="4"/>
  <c r="C2324" i="4"/>
  <c r="H2324" i="4" s="1"/>
  <c r="G2324" i="4"/>
  <c r="G2224" i="4"/>
  <c r="B2225" i="4"/>
  <c r="C2224" i="4"/>
  <c r="H2224" i="4" s="1"/>
  <c r="B2125" i="4"/>
  <c r="G2124" i="4"/>
  <c r="C2124" i="4"/>
  <c r="H2124" i="4" s="1"/>
  <c r="C2024" i="4"/>
  <c r="H2024" i="4" s="1"/>
  <c r="B2025" i="4"/>
  <c r="G2024" i="4"/>
  <c r="B1925" i="4"/>
  <c r="C1924" i="4"/>
  <c r="H1924" i="4" s="1"/>
  <c r="G1924" i="4"/>
  <c r="C1824" i="4"/>
  <c r="H1824" i="4" s="1"/>
  <c r="G1824" i="4"/>
  <c r="B1825" i="4"/>
  <c r="C1724" i="4"/>
  <c r="H1724" i="4" s="1"/>
  <c r="G1724" i="4"/>
  <c r="B1725" i="4"/>
  <c r="C1624" i="4"/>
  <c r="H1624" i="4" s="1"/>
  <c r="G1624" i="4"/>
  <c r="B1625" i="4"/>
  <c r="G1524" i="4"/>
  <c r="B1525" i="4"/>
  <c r="C1524" i="4"/>
  <c r="H1524" i="4" s="1"/>
  <c r="G1424" i="4"/>
  <c r="C1424" i="4"/>
  <c r="H1424" i="4" s="1"/>
  <c r="B1425" i="4"/>
  <c r="C1324" i="4"/>
  <c r="H1324" i="4" s="1"/>
  <c r="G1324" i="4"/>
  <c r="B1325" i="4"/>
  <c r="C1224" i="4"/>
  <c r="H1224" i="4" s="1"/>
  <c r="G1224" i="4"/>
  <c r="B1225" i="4"/>
  <c r="C1124" i="4"/>
  <c r="H1124" i="4" s="1"/>
  <c r="G1124" i="4"/>
  <c r="B1125" i="4"/>
  <c r="C1024" i="4"/>
  <c r="H1024" i="4" s="1"/>
  <c r="G1024" i="4"/>
  <c r="B1025" i="4"/>
  <c r="C924" i="4"/>
  <c r="H924" i="4" s="1"/>
  <c r="G924" i="4"/>
  <c r="B925" i="4"/>
  <c r="C824" i="4"/>
  <c r="H824" i="4" s="1"/>
  <c r="G824" i="4"/>
  <c r="B825" i="4"/>
  <c r="C724" i="4"/>
  <c r="H724" i="4" s="1"/>
  <c r="G724" i="4"/>
  <c r="B725" i="4"/>
  <c r="G624" i="4"/>
  <c r="B625" i="4"/>
  <c r="C624" i="4"/>
  <c r="H624" i="4" s="1"/>
  <c r="G524" i="4"/>
  <c r="B525" i="4"/>
  <c r="C524" i="4"/>
  <c r="H524" i="4" s="1"/>
  <c r="B425" i="4"/>
  <c r="C424" i="4"/>
  <c r="H424" i="4" s="1"/>
  <c r="G424" i="4"/>
  <c r="C324" i="4"/>
  <c r="H324" i="4" s="1"/>
  <c r="G324" i="4"/>
  <c r="B325" i="4"/>
  <c r="C224" i="4"/>
  <c r="H224" i="4" s="1"/>
  <c r="G224" i="4"/>
  <c r="B225" i="4"/>
  <c r="C124" i="4"/>
  <c r="H124" i="4" s="1"/>
  <c r="G124" i="4"/>
  <c r="B125" i="4"/>
  <c r="C24" i="4"/>
  <c r="H24" i="4" s="1"/>
  <c r="G24" i="4"/>
  <c r="B25" i="4"/>
  <c r="D22" i="7" l="1"/>
  <c r="E22" i="7"/>
  <c r="D474" i="7"/>
  <c r="E474" i="7"/>
  <c r="B182" i="7"/>
  <c r="C183" i="7"/>
  <c r="G2325" i="4"/>
  <c r="C2325" i="4"/>
  <c r="H2325" i="4" s="1"/>
  <c r="B2326" i="4"/>
  <c r="C2225" i="4"/>
  <c r="H2225" i="4" s="1"/>
  <c r="B2226" i="4"/>
  <c r="G2225" i="4"/>
  <c r="G2125" i="4"/>
  <c r="C2125" i="4"/>
  <c r="H2125" i="4" s="1"/>
  <c r="B2126" i="4"/>
  <c r="B2026" i="4"/>
  <c r="G2025" i="4"/>
  <c r="C2025" i="4"/>
  <c r="H2025" i="4" s="1"/>
  <c r="G1925" i="4"/>
  <c r="C1925" i="4"/>
  <c r="H1925" i="4" s="1"/>
  <c r="B1926" i="4"/>
  <c r="C1825" i="4"/>
  <c r="H1825" i="4" s="1"/>
  <c r="G1825" i="4"/>
  <c r="B1826" i="4"/>
  <c r="C1725" i="4"/>
  <c r="H1725" i="4" s="1"/>
  <c r="G1725" i="4"/>
  <c r="B1726" i="4"/>
  <c r="C1625" i="4"/>
  <c r="H1625" i="4" s="1"/>
  <c r="G1625" i="4"/>
  <c r="B1626" i="4"/>
  <c r="G1525" i="4"/>
  <c r="B1526" i="4"/>
  <c r="C1525" i="4"/>
  <c r="H1525" i="4" s="1"/>
  <c r="B1426" i="4"/>
  <c r="C1425" i="4"/>
  <c r="H1425" i="4" s="1"/>
  <c r="G1425" i="4"/>
  <c r="C1325" i="4"/>
  <c r="H1325" i="4" s="1"/>
  <c r="G1325" i="4"/>
  <c r="B1326" i="4"/>
  <c r="C1225" i="4"/>
  <c r="H1225" i="4" s="1"/>
  <c r="G1225" i="4"/>
  <c r="B1226" i="4"/>
  <c r="C1125" i="4"/>
  <c r="H1125" i="4" s="1"/>
  <c r="G1125" i="4"/>
  <c r="B1126" i="4"/>
  <c r="C1025" i="4"/>
  <c r="H1025" i="4" s="1"/>
  <c r="G1025" i="4"/>
  <c r="B1026" i="4"/>
  <c r="C925" i="4"/>
  <c r="H925" i="4" s="1"/>
  <c r="G925" i="4"/>
  <c r="B926" i="4"/>
  <c r="C825" i="4"/>
  <c r="H825" i="4" s="1"/>
  <c r="G825" i="4"/>
  <c r="B826" i="4"/>
  <c r="B726" i="4"/>
  <c r="G725" i="4"/>
  <c r="C725" i="4"/>
  <c r="H725" i="4" s="1"/>
  <c r="C625" i="4"/>
  <c r="H625" i="4" s="1"/>
  <c r="G625" i="4"/>
  <c r="B626" i="4"/>
  <c r="C525" i="4"/>
  <c r="H525" i="4" s="1"/>
  <c r="G525" i="4"/>
  <c r="B526" i="4"/>
  <c r="C425" i="4"/>
  <c r="H425" i="4" s="1"/>
  <c r="G425" i="4"/>
  <c r="B426" i="4"/>
  <c r="C325" i="4"/>
  <c r="H325" i="4" s="1"/>
  <c r="G325" i="4"/>
  <c r="B326" i="4"/>
  <c r="C225" i="4"/>
  <c r="H225" i="4" s="1"/>
  <c r="G225" i="4"/>
  <c r="B226" i="4"/>
  <c r="C125" i="4"/>
  <c r="H125" i="4" s="1"/>
  <c r="G125" i="4"/>
  <c r="B126" i="4"/>
  <c r="C25" i="4"/>
  <c r="H25" i="4" s="1"/>
  <c r="G25" i="4"/>
  <c r="B26" i="4"/>
  <c r="D23" i="7" l="1"/>
  <c r="E23" i="7"/>
  <c r="E475" i="7"/>
  <c r="D475" i="7"/>
  <c r="C182" i="7"/>
  <c r="B181" i="7"/>
  <c r="C2326" i="4"/>
  <c r="H2326" i="4" s="1"/>
  <c r="G2326" i="4"/>
  <c r="B2327" i="4"/>
  <c r="C2226" i="4"/>
  <c r="H2226" i="4" s="1"/>
  <c r="B2227" i="4"/>
  <c r="G2226" i="4"/>
  <c r="G2126" i="4"/>
  <c r="B2127" i="4"/>
  <c r="C2126" i="4"/>
  <c r="H2126" i="4" s="1"/>
  <c r="G2026" i="4"/>
  <c r="C2026" i="4"/>
  <c r="H2026" i="4" s="1"/>
  <c r="B2027" i="4"/>
  <c r="C1926" i="4"/>
  <c r="H1926" i="4" s="1"/>
  <c r="B1927" i="4"/>
  <c r="G1926" i="4"/>
  <c r="C1826" i="4"/>
  <c r="H1826" i="4" s="1"/>
  <c r="G1826" i="4"/>
  <c r="B1827" i="4"/>
  <c r="C1726" i="4"/>
  <c r="H1726" i="4" s="1"/>
  <c r="G1726" i="4"/>
  <c r="B1727" i="4"/>
  <c r="C1626" i="4"/>
  <c r="H1626" i="4" s="1"/>
  <c r="G1626" i="4"/>
  <c r="B1627" i="4"/>
  <c r="B1527" i="4"/>
  <c r="C1526" i="4"/>
  <c r="H1526" i="4" s="1"/>
  <c r="G1526" i="4"/>
  <c r="C1426" i="4"/>
  <c r="H1426" i="4" s="1"/>
  <c r="G1426" i="4"/>
  <c r="B1427" i="4"/>
  <c r="C1326" i="4"/>
  <c r="H1326" i="4" s="1"/>
  <c r="G1326" i="4"/>
  <c r="B1327" i="4"/>
  <c r="C1226" i="4"/>
  <c r="H1226" i="4" s="1"/>
  <c r="G1226" i="4"/>
  <c r="B1227" i="4"/>
  <c r="C1126" i="4"/>
  <c r="H1126" i="4" s="1"/>
  <c r="G1126" i="4"/>
  <c r="B1127" i="4"/>
  <c r="C1026" i="4"/>
  <c r="H1026" i="4" s="1"/>
  <c r="G1026" i="4"/>
  <c r="B1027" i="4"/>
  <c r="C926" i="4"/>
  <c r="H926" i="4" s="1"/>
  <c r="G926" i="4"/>
  <c r="B927" i="4"/>
  <c r="C826" i="4"/>
  <c r="H826" i="4" s="1"/>
  <c r="G826" i="4"/>
  <c r="B827" i="4"/>
  <c r="C726" i="4"/>
  <c r="H726" i="4" s="1"/>
  <c r="G726" i="4"/>
  <c r="B727" i="4"/>
  <c r="B627" i="4"/>
  <c r="G626" i="4"/>
  <c r="C626" i="4"/>
  <c r="H626" i="4" s="1"/>
  <c r="G526" i="4"/>
  <c r="C526" i="4"/>
  <c r="H526" i="4" s="1"/>
  <c r="B527" i="4"/>
  <c r="B427" i="4"/>
  <c r="G426" i="4"/>
  <c r="C426" i="4"/>
  <c r="H426" i="4" s="1"/>
  <c r="C326" i="4"/>
  <c r="H326" i="4" s="1"/>
  <c r="G326" i="4"/>
  <c r="B327" i="4"/>
  <c r="C226" i="4"/>
  <c r="H226" i="4" s="1"/>
  <c r="G226" i="4"/>
  <c r="B227" i="4"/>
  <c r="C126" i="4"/>
  <c r="H126" i="4" s="1"/>
  <c r="G126" i="4"/>
  <c r="B127" i="4"/>
  <c r="C26" i="4"/>
  <c r="H26" i="4" s="1"/>
  <c r="G26" i="4"/>
  <c r="B27" i="4"/>
  <c r="D24" i="7" l="1"/>
  <c r="E24" i="7"/>
  <c r="D476" i="7"/>
  <c r="E476" i="7"/>
  <c r="C181" i="7"/>
  <c r="B180" i="7"/>
  <c r="C2327" i="4"/>
  <c r="H2327" i="4" s="1"/>
  <c r="B2328" i="4"/>
  <c r="G2327" i="4"/>
  <c r="C2227" i="4"/>
  <c r="H2227" i="4" s="1"/>
  <c r="B2228" i="4"/>
  <c r="G2227" i="4"/>
  <c r="G2127" i="4"/>
  <c r="B2128" i="4"/>
  <c r="C2127" i="4"/>
  <c r="H2127" i="4" s="1"/>
  <c r="C2027" i="4"/>
  <c r="H2027" i="4" s="1"/>
  <c r="B2028" i="4"/>
  <c r="G2027" i="4"/>
  <c r="G1927" i="4"/>
  <c r="B1928" i="4"/>
  <c r="C1927" i="4"/>
  <c r="H1927" i="4" s="1"/>
  <c r="C1827" i="4"/>
  <c r="H1827" i="4" s="1"/>
  <c r="G1827" i="4"/>
  <c r="B1828" i="4"/>
  <c r="C1727" i="4"/>
  <c r="H1727" i="4" s="1"/>
  <c r="G1727" i="4"/>
  <c r="B1728" i="4"/>
  <c r="C1627" i="4"/>
  <c r="H1627" i="4" s="1"/>
  <c r="G1627" i="4"/>
  <c r="B1628" i="4"/>
  <c r="G1527" i="4"/>
  <c r="C1527" i="4"/>
  <c r="H1527" i="4" s="1"/>
  <c r="B1528" i="4"/>
  <c r="C1427" i="4"/>
  <c r="H1427" i="4" s="1"/>
  <c r="B1428" i="4"/>
  <c r="G1427" i="4"/>
  <c r="C1327" i="4"/>
  <c r="H1327" i="4" s="1"/>
  <c r="G1327" i="4"/>
  <c r="B1328" i="4"/>
  <c r="C1227" i="4"/>
  <c r="H1227" i="4" s="1"/>
  <c r="G1227" i="4"/>
  <c r="B1228" i="4"/>
  <c r="C1127" i="4"/>
  <c r="H1127" i="4" s="1"/>
  <c r="G1127" i="4"/>
  <c r="B1128" i="4"/>
  <c r="C1027" i="4"/>
  <c r="H1027" i="4" s="1"/>
  <c r="G1027" i="4"/>
  <c r="B1028" i="4"/>
  <c r="C927" i="4"/>
  <c r="H927" i="4" s="1"/>
  <c r="G927" i="4"/>
  <c r="B928" i="4"/>
  <c r="C827" i="4"/>
  <c r="H827" i="4" s="1"/>
  <c r="G827" i="4"/>
  <c r="B828" i="4"/>
  <c r="C727" i="4"/>
  <c r="H727" i="4" s="1"/>
  <c r="B728" i="4"/>
  <c r="G727" i="4"/>
  <c r="B628" i="4"/>
  <c r="G627" i="4"/>
  <c r="C627" i="4"/>
  <c r="H627" i="4" s="1"/>
  <c r="C527" i="4"/>
  <c r="H527" i="4" s="1"/>
  <c r="G527" i="4"/>
  <c r="B528" i="4"/>
  <c r="B428" i="4"/>
  <c r="C427" i="4"/>
  <c r="H427" i="4" s="1"/>
  <c r="G427" i="4"/>
  <c r="C327" i="4"/>
  <c r="H327" i="4" s="1"/>
  <c r="G327" i="4"/>
  <c r="B328" i="4"/>
  <c r="C227" i="4"/>
  <c r="H227" i="4" s="1"/>
  <c r="G227" i="4"/>
  <c r="B228" i="4"/>
  <c r="C127" i="4"/>
  <c r="H127" i="4" s="1"/>
  <c r="G127" i="4"/>
  <c r="B128" i="4"/>
  <c r="C27" i="4"/>
  <c r="H27" i="4" s="1"/>
  <c r="G27" i="4"/>
  <c r="B28" i="4"/>
  <c r="E25" i="7" l="1"/>
  <c r="D25" i="7"/>
  <c r="E477" i="7"/>
  <c r="D477" i="7"/>
  <c r="B179" i="7"/>
  <c r="C180" i="7"/>
  <c r="G2328" i="4"/>
  <c r="B2329" i="4"/>
  <c r="C2328" i="4"/>
  <c r="H2328" i="4" s="1"/>
  <c r="G2228" i="4"/>
  <c r="B2229" i="4"/>
  <c r="C2228" i="4"/>
  <c r="H2228" i="4" s="1"/>
  <c r="C2128" i="4"/>
  <c r="H2128" i="4" s="1"/>
  <c r="B2129" i="4"/>
  <c r="G2128" i="4"/>
  <c r="C2028" i="4"/>
  <c r="H2028" i="4" s="1"/>
  <c r="B2029" i="4"/>
  <c r="G2028" i="4"/>
  <c r="G1928" i="4"/>
  <c r="C1928" i="4"/>
  <c r="H1928" i="4" s="1"/>
  <c r="B1929" i="4"/>
  <c r="C1828" i="4"/>
  <c r="H1828" i="4" s="1"/>
  <c r="G1828" i="4"/>
  <c r="B1829" i="4"/>
  <c r="C1728" i="4"/>
  <c r="H1728" i="4" s="1"/>
  <c r="G1728" i="4"/>
  <c r="B1729" i="4"/>
  <c r="C1628" i="4"/>
  <c r="H1628" i="4" s="1"/>
  <c r="G1628" i="4"/>
  <c r="B1629" i="4"/>
  <c r="G1528" i="4"/>
  <c r="C1528" i="4"/>
  <c r="H1528" i="4" s="1"/>
  <c r="B1529" i="4"/>
  <c r="B1429" i="4"/>
  <c r="C1428" i="4"/>
  <c r="H1428" i="4" s="1"/>
  <c r="G1428" i="4"/>
  <c r="C1328" i="4"/>
  <c r="H1328" i="4" s="1"/>
  <c r="G1328" i="4"/>
  <c r="B1329" i="4"/>
  <c r="C1228" i="4"/>
  <c r="H1228" i="4" s="1"/>
  <c r="G1228" i="4"/>
  <c r="B1229" i="4"/>
  <c r="C1128" i="4"/>
  <c r="H1128" i="4" s="1"/>
  <c r="G1128" i="4"/>
  <c r="B1129" i="4"/>
  <c r="C1028" i="4"/>
  <c r="H1028" i="4" s="1"/>
  <c r="G1028" i="4"/>
  <c r="B1029" i="4"/>
  <c r="C928" i="4"/>
  <c r="H928" i="4" s="1"/>
  <c r="G928" i="4"/>
  <c r="B929" i="4"/>
  <c r="C828" i="4"/>
  <c r="H828" i="4" s="1"/>
  <c r="G828" i="4"/>
  <c r="B829" i="4"/>
  <c r="C728" i="4"/>
  <c r="H728" i="4" s="1"/>
  <c r="B729" i="4"/>
  <c r="G728" i="4"/>
  <c r="C628" i="4"/>
  <c r="H628" i="4" s="1"/>
  <c r="B629" i="4"/>
  <c r="G628" i="4"/>
  <c r="G528" i="4"/>
  <c r="C528" i="4"/>
  <c r="H528" i="4" s="1"/>
  <c r="B529" i="4"/>
  <c r="G428" i="4"/>
  <c r="C428" i="4"/>
  <c r="H428" i="4" s="1"/>
  <c r="B429" i="4"/>
  <c r="C328" i="4"/>
  <c r="H328" i="4" s="1"/>
  <c r="G328" i="4"/>
  <c r="B329" i="4"/>
  <c r="C228" i="4"/>
  <c r="H228" i="4" s="1"/>
  <c r="G228" i="4"/>
  <c r="B229" i="4"/>
  <c r="C128" i="4"/>
  <c r="H128" i="4" s="1"/>
  <c r="G128" i="4"/>
  <c r="B129" i="4"/>
  <c r="C28" i="4"/>
  <c r="H28" i="4" s="1"/>
  <c r="G28" i="4"/>
  <c r="B29" i="4"/>
  <c r="E26" i="7" l="1"/>
  <c r="D26" i="7"/>
  <c r="E478" i="7"/>
  <c r="D478" i="7"/>
  <c r="C179" i="7"/>
  <c r="B178" i="7"/>
  <c r="C2329" i="4"/>
  <c r="H2329" i="4" s="1"/>
  <c r="B2330" i="4"/>
  <c r="G2329" i="4"/>
  <c r="G2229" i="4"/>
  <c r="C2229" i="4"/>
  <c r="H2229" i="4" s="1"/>
  <c r="B2230" i="4"/>
  <c r="B2130" i="4"/>
  <c r="G2129" i="4"/>
  <c r="C2129" i="4"/>
  <c r="H2129" i="4" s="1"/>
  <c r="G2029" i="4"/>
  <c r="B2030" i="4"/>
  <c r="C2029" i="4"/>
  <c r="H2029" i="4" s="1"/>
  <c r="G1929" i="4"/>
  <c r="B1930" i="4"/>
  <c r="C1929" i="4"/>
  <c r="H1929" i="4" s="1"/>
  <c r="C1829" i="4"/>
  <c r="H1829" i="4" s="1"/>
  <c r="G1829" i="4"/>
  <c r="B1830" i="4"/>
  <c r="C1729" i="4"/>
  <c r="H1729" i="4" s="1"/>
  <c r="G1729" i="4"/>
  <c r="B1730" i="4"/>
  <c r="C1629" i="4"/>
  <c r="H1629" i="4" s="1"/>
  <c r="G1629" i="4"/>
  <c r="B1630" i="4"/>
  <c r="G1529" i="4"/>
  <c r="B1530" i="4"/>
  <c r="C1529" i="4"/>
  <c r="H1529" i="4" s="1"/>
  <c r="C1429" i="4"/>
  <c r="H1429" i="4" s="1"/>
  <c r="G1429" i="4"/>
  <c r="B1430" i="4"/>
  <c r="C1329" i="4"/>
  <c r="H1329" i="4" s="1"/>
  <c r="G1329" i="4"/>
  <c r="B1330" i="4"/>
  <c r="C1229" i="4"/>
  <c r="H1229" i="4" s="1"/>
  <c r="G1229" i="4"/>
  <c r="B1230" i="4"/>
  <c r="C1129" i="4"/>
  <c r="H1129" i="4" s="1"/>
  <c r="G1129" i="4"/>
  <c r="B1130" i="4"/>
  <c r="C1029" i="4"/>
  <c r="H1029" i="4" s="1"/>
  <c r="G1029" i="4"/>
  <c r="B1030" i="4"/>
  <c r="C929" i="4"/>
  <c r="H929" i="4" s="1"/>
  <c r="G929" i="4"/>
  <c r="B930" i="4"/>
  <c r="C829" i="4"/>
  <c r="H829" i="4" s="1"/>
  <c r="G829" i="4"/>
  <c r="B830" i="4"/>
  <c r="G729" i="4"/>
  <c r="C729" i="4"/>
  <c r="H729" i="4" s="1"/>
  <c r="B730" i="4"/>
  <c r="C629" i="4"/>
  <c r="H629" i="4" s="1"/>
  <c r="G629" i="4"/>
  <c r="B630" i="4"/>
  <c r="G529" i="4"/>
  <c r="C529" i="4"/>
  <c r="H529" i="4" s="1"/>
  <c r="B530" i="4"/>
  <c r="C429" i="4"/>
  <c r="H429" i="4" s="1"/>
  <c r="B430" i="4"/>
  <c r="G429" i="4"/>
  <c r="C329" i="4"/>
  <c r="H329" i="4" s="1"/>
  <c r="G329" i="4"/>
  <c r="B330" i="4"/>
  <c r="C229" i="4"/>
  <c r="H229" i="4" s="1"/>
  <c r="G229" i="4"/>
  <c r="B230" i="4"/>
  <c r="C129" i="4"/>
  <c r="H129" i="4" s="1"/>
  <c r="G129" i="4"/>
  <c r="B130" i="4"/>
  <c r="C29" i="4"/>
  <c r="H29" i="4" s="1"/>
  <c r="G29" i="4"/>
  <c r="B30" i="4"/>
  <c r="D27" i="7" l="1"/>
  <c r="E27" i="7"/>
  <c r="D479" i="7"/>
  <c r="E479" i="7"/>
  <c r="C178" i="7"/>
  <c r="B177" i="7"/>
  <c r="B2331" i="4"/>
  <c r="G2330" i="4"/>
  <c r="C2330" i="4"/>
  <c r="H2330" i="4" s="1"/>
  <c r="C2230" i="4"/>
  <c r="H2230" i="4" s="1"/>
  <c r="B2231" i="4"/>
  <c r="G2230" i="4"/>
  <c r="B2131" i="4"/>
  <c r="G2130" i="4"/>
  <c r="C2130" i="4"/>
  <c r="H2130" i="4" s="1"/>
  <c r="G2030" i="4"/>
  <c r="C2030" i="4"/>
  <c r="H2030" i="4" s="1"/>
  <c r="B2031" i="4"/>
  <c r="G1930" i="4"/>
  <c r="B1931" i="4"/>
  <c r="C1930" i="4"/>
  <c r="H1930" i="4" s="1"/>
  <c r="C1830" i="4"/>
  <c r="H1830" i="4" s="1"/>
  <c r="G1830" i="4"/>
  <c r="B1831" i="4"/>
  <c r="C1730" i="4"/>
  <c r="H1730" i="4" s="1"/>
  <c r="G1730" i="4"/>
  <c r="B1731" i="4"/>
  <c r="C1630" i="4"/>
  <c r="H1630" i="4" s="1"/>
  <c r="G1630" i="4"/>
  <c r="B1631" i="4"/>
  <c r="C1530" i="4"/>
  <c r="H1530" i="4" s="1"/>
  <c r="G1530" i="4"/>
  <c r="B1531" i="4"/>
  <c r="G1430" i="4"/>
  <c r="C1430" i="4"/>
  <c r="H1430" i="4" s="1"/>
  <c r="B1431" i="4"/>
  <c r="C1330" i="4"/>
  <c r="H1330" i="4" s="1"/>
  <c r="G1330" i="4"/>
  <c r="B1331" i="4"/>
  <c r="C1230" i="4"/>
  <c r="H1230" i="4" s="1"/>
  <c r="G1230" i="4"/>
  <c r="B1231" i="4"/>
  <c r="C1130" i="4"/>
  <c r="H1130" i="4" s="1"/>
  <c r="G1130" i="4"/>
  <c r="B1131" i="4"/>
  <c r="C1030" i="4"/>
  <c r="H1030" i="4" s="1"/>
  <c r="G1030" i="4"/>
  <c r="B1031" i="4"/>
  <c r="C930" i="4"/>
  <c r="H930" i="4" s="1"/>
  <c r="G930" i="4"/>
  <c r="B931" i="4"/>
  <c r="C830" i="4"/>
  <c r="H830" i="4" s="1"/>
  <c r="G830" i="4"/>
  <c r="B831" i="4"/>
  <c r="C730" i="4"/>
  <c r="H730" i="4" s="1"/>
  <c r="G730" i="4"/>
  <c r="B731" i="4"/>
  <c r="G630" i="4"/>
  <c r="B631" i="4"/>
  <c r="C630" i="4"/>
  <c r="H630" i="4" s="1"/>
  <c r="C530" i="4"/>
  <c r="H530" i="4" s="1"/>
  <c r="B531" i="4"/>
  <c r="G530" i="4"/>
  <c r="C430" i="4"/>
  <c r="H430" i="4" s="1"/>
  <c r="B431" i="4"/>
  <c r="G430" i="4"/>
  <c r="C330" i="4"/>
  <c r="H330" i="4" s="1"/>
  <c r="G330" i="4"/>
  <c r="B331" i="4"/>
  <c r="C230" i="4"/>
  <c r="H230" i="4" s="1"/>
  <c r="G230" i="4"/>
  <c r="B231" i="4"/>
  <c r="C130" i="4"/>
  <c r="H130" i="4" s="1"/>
  <c r="G130" i="4"/>
  <c r="B131" i="4"/>
  <c r="C30" i="4"/>
  <c r="H30" i="4" s="1"/>
  <c r="G30" i="4"/>
  <c r="B31" i="4"/>
  <c r="D28" i="7" l="1"/>
  <c r="E28" i="7"/>
  <c r="E480" i="7"/>
  <c r="D480" i="7"/>
  <c r="C177" i="7"/>
  <c r="B176" i="7"/>
  <c r="G2331" i="4"/>
  <c r="C2331" i="4"/>
  <c r="H2331" i="4" s="1"/>
  <c r="B2332" i="4"/>
  <c r="B2232" i="4"/>
  <c r="G2231" i="4"/>
  <c r="C2231" i="4"/>
  <c r="H2231" i="4" s="1"/>
  <c r="G2131" i="4"/>
  <c r="C2131" i="4"/>
  <c r="H2131" i="4" s="1"/>
  <c r="B2132" i="4"/>
  <c r="C2031" i="4"/>
  <c r="H2031" i="4" s="1"/>
  <c r="G2031" i="4"/>
  <c r="B2032" i="4"/>
  <c r="G1931" i="4"/>
  <c r="C1931" i="4"/>
  <c r="H1931" i="4" s="1"/>
  <c r="B1932" i="4"/>
  <c r="C1831" i="4"/>
  <c r="H1831" i="4" s="1"/>
  <c r="G1831" i="4"/>
  <c r="B1832" i="4"/>
  <c r="C1731" i="4"/>
  <c r="H1731" i="4" s="1"/>
  <c r="G1731" i="4"/>
  <c r="B1732" i="4"/>
  <c r="C1631" i="4"/>
  <c r="H1631" i="4" s="1"/>
  <c r="G1631" i="4"/>
  <c r="B1632" i="4"/>
  <c r="C1531" i="4"/>
  <c r="H1531" i="4" s="1"/>
  <c r="G1531" i="4"/>
  <c r="B1532" i="4"/>
  <c r="C1431" i="4"/>
  <c r="H1431" i="4" s="1"/>
  <c r="G1431" i="4"/>
  <c r="B1432" i="4"/>
  <c r="C1331" i="4"/>
  <c r="H1331" i="4" s="1"/>
  <c r="G1331" i="4"/>
  <c r="B1332" i="4"/>
  <c r="C1231" i="4"/>
  <c r="H1231" i="4" s="1"/>
  <c r="G1231" i="4"/>
  <c r="B1232" i="4"/>
  <c r="C1131" i="4"/>
  <c r="H1131" i="4" s="1"/>
  <c r="G1131" i="4"/>
  <c r="B1132" i="4"/>
  <c r="C1031" i="4"/>
  <c r="H1031" i="4" s="1"/>
  <c r="G1031" i="4"/>
  <c r="B1032" i="4"/>
  <c r="C931" i="4"/>
  <c r="H931" i="4" s="1"/>
  <c r="G931" i="4"/>
  <c r="B932" i="4"/>
  <c r="C831" i="4"/>
  <c r="H831" i="4" s="1"/>
  <c r="G831" i="4"/>
  <c r="B832" i="4"/>
  <c r="B732" i="4"/>
  <c r="G731" i="4"/>
  <c r="C731" i="4"/>
  <c r="H731" i="4" s="1"/>
  <c r="G631" i="4"/>
  <c r="B632" i="4"/>
  <c r="C631" i="4"/>
  <c r="H631" i="4" s="1"/>
  <c r="C531" i="4"/>
  <c r="H531" i="4" s="1"/>
  <c r="B532" i="4"/>
  <c r="G531" i="4"/>
  <c r="C431" i="4"/>
  <c r="H431" i="4" s="1"/>
  <c r="G431" i="4"/>
  <c r="B432" i="4"/>
  <c r="C331" i="4"/>
  <c r="H331" i="4" s="1"/>
  <c r="G331" i="4"/>
  <c r="B332" i="4"/>
  <c r="C231" i="4"/>
  <c r="H231" i="4" s="1"/>
  <c r="G231" i="4"/>
  <c r="B232" i="4"/>
  <c r="C131" i="4"/>
  <c r="H131" i="4" s="1"/>
  <c r="G131" i="4"/>
  <c r="B132" i="4"/>
  <c r="C31" i="4"/>
  <c r="H31" i="4" s="1"/>
  <c r="G31" i="4"/>
  <c r="B32" i="4"/>
  <c r="D29" i="7" l="1"/>
  <c r="E29" i="7"/>
  <c r="D481" i="7"/>
  <c r="E481" i="7"/>
  <c r="B175" i="7"/>
  <c r="C176" i="7"/>
  <c r="C2332" i="4"/>
  <c r="H2332" i="4" s="1"/>
  <c r="G2332" i="4"/>
  <c r="B2333" i="4"/>
  <c r="C2232" i="4"/>
  <c r="H2232" i="4" s="1"/>
  <c r="B2233" i="4"/>
  <c r="G2232" i="4"/>
  <c r="C2132" i="4"/>
  <c r="H2132" i="4" s="1"/>
  <c r="B2133" i="4"/>
  <c r="G2132" i="4"/>
  <c r="C2032" i="4"/>
  <c r="H2032" i="4" s="1"/>
  <c r="G2032" i="4"/>
  <c r="B2033" i="4"/>
  <c r="G1932" i="4"/>
  <c r="C1932" i="4"/>
  <c r="H1932" i="4" s="1"/>
  <c r="B1933" i="4"/>
  <c r="C1832" i="4"/>
  <c r="H1832" i="4" s="1"/>
  <c r="G1832" i="4"/>
  <c r="B1833" i="4"/>
  <c r="C1732" i="4"/>
  <c r="H1732" i="4" s="1"/>
  <c r="G1732" i="4"/>
  <c r="B1733" i="4"/>
  <c r="C1632" i="4"/>
  <c r="H1632" i="4" s="1"/>
  <c r="G1632" i="4"/>
  <c r="B1633" i="4"/>
  <c r="C1532" i="4"/>
  <c r="H1532" i="4" s="1"/>
  <c r="G1532" i="4"/>
  <c r="B1533" i="4"/>
  <c r="B1433" i="4"/>
  <c r="C1432" i="4"/>
  <c r="H1432" i="4" s="1"/>
  <c r="G1432" i="4"/>
  <c r="C1332" i="4"/>
  <c r="H1332" i="4" s="1"/>
  <c r="G1332" i="4"/>
  <c r="B1333" i="4"/>
  <c r="C1232" i="4"/>
  <c r="H1232" i="4" s="1"/>
  <c r="G1232" i="4"/>
  <c r="B1233" i="4"/>
  <c r="C1132" i="4"/>
  <c r="H1132" i="4" s="1"/>
  <c r="G1132" i="4"/>
  <c r="B1133" i="4"/>
  <c r="C1032" i="4"/>
  <c r="H1032" i="4" s="1"/>
  <c r="G1032" i="4"/>
  <c r="B1033" i="4"/>
  <c r="C932" i="4"/>
  <c r="H932" i="4" s="1"/>
  <c r="G932" i="4"/>
  <c r="B933" i="4"/>
  <c r="C832" i="4"/>
  <c r="H832" i="4" s="1"/>
  <c r="G832" i="4"/>
  <c r="B833" i="4"/>
  <c r="C732" i="4"/>
  <c r="H732" i="4" s="1"/>
  <c r="G732" i="4"/>
  <c r="B733" i="4"/>
  <c r="B633" i="4"/>
  <c r="G632" i="4"/>
  <c r="C632" i="4"/>
  <c r="H632" i="4" s="1"/>
  <c r="B533" i="4"/>
  <c r="C532" i="4"/>
  <c r="H532" i="4" s="1"/>
  <c r="G532" i="4"/>
  <c r="C432" i="4"/>
  <c r="H432" i="4" s="1"/>
  <c r="G432" i="4"/>
  <c r="B433" i="4"/>
  <c r="C332" i="4"/>
  <c r="H332" i="4" s="1"/>
  <c r="G332" i="4"/>
  <c r="B333" i="4"/>
  <c r="C232" i="4"/>
  <c r="H232" i="4" s="1"/>
  <c r="G232" i="4"/>
  <c r="B233" i="4"/>
  <c r="C132" i="4"/>
  <c r="H132" i="4" s="1"/>
  <c r="G132" i="4"/>
  <c r="B133" i="4"/>
  <c r="C32" i="4"/>
  <c r="H32" i="4" s="1"/>
  <c r="G32" i="4"/>
  <c r="B33" i="4"/>
  <c r="E30" i="7" l="1"/>
  <c r="D30" i="7"/>
  <c r="E482" i="7"/>
  <c r="D482" i="7"/>
  <c r="C175" i="7"/>
  <c r="B174" i="7"/>
  <c r="C2333" i="4"/>
  <c r="H2333" i="4" s="1"/>
  <c r="B2334" i="4"/>
  <c r="G2333" i="4"/>
  <c r="B2234" i="4"/>
  <c r="C2233" i="4"/>
  <c r="H2233" i="4" s="1"/>
  <c r="G2233" i="4"/>
  <c r="B2134" i="4"/>
  <c r="C2133" i="4"/>
  <c r="H2133" i="4" s="1"/>
  <c r="G2133" i="4"/>
  <c r="G2033" i="4"/>
  <c r="C2033" i="4"/>
  <c r="H2033" i="4" s="1"/>
  <c r="B2034" i="4"/>
  <c r="B1934" i="4"/>
  <c r="C1933" i="4"/>
  <c r="H1933" i="4" s="1"/>
  <c r="G1933" i="4"/>
  <c r="C1833" i="4"/>
  <c r="H1833" i="4" s="1"/>
  <c r="G1833" i="4"/>
  <c r="B1834" i="4"/>
  <c r="C1733" i="4"/>
  <c r="H1733" i="4" s="1"/>
  <c r="G1733" i="4"/>
  <c r="B1734" i="4"/>
  <c r="C1633" i="4"/>
  <c r="H1633" i="4" s="1"/>
  <c r="G1633" i="4"/>
  <c r="B1634" i="4"/>
  <c r="C1533" i="4"/>
  <c r="H1533" i="4" s="1"/>
  <c r="G1533" i="4"/>
  <c r="B1534" i="4"/>
  <c r="C1433" i="4"/>
  <c r="H1433" i="4" s="1"/>
  <c r="G1433" i="4"/>
  <c r="B1434" i="4"/>
  <c r="C1333" i="4"/>
  <c r="H1333" i="4" s="1"/>
  <c r="G1333" i="4"/>
  <c r="B1334" i="4"/>
  <c r="C1233" i="4"/>
  <c r="H1233" i="4" s="1"/>
  <c r="G1233" i="4"/>
  <c r="B1234" i="4"/>
  <c r="C1133" i="4"/>
  <c r="H1133" i="4" s="1"/>
  <c r="G1133" i="4"/>
  <c r="B1134" i="4"/>
  <c r="C1033" i="4"/>
  <c r="H1033" i="4" s="1"/>
  <c r="G1033" i="4"/>
  <c r="B1034" i="4"/>
  <c r="C933" i="4"/>
  <c r="H933" i="4" s="1"/>
  <c r="G933" i="4"/>
  <c r="B934" i="4"/>
  <c r="C833" i="4"/>
  <c r="H833" i="4" s="1"/>
  <c r="G833" i="4"/>
  <c r="B834" i="4"/>
  <c r="B734" i="4"/>
  <c r="C733" i="4"/>
  <c r="H733" i="4" s="1"/>
  <c r="G733" i="4"/>
  <c r="C633" i="4"/>
  <c r="H633" i="4" s="1"/>
  <c r="G633" i="4"/>
  <c r="B634" i="4"/>
  <c r="G533" i="4"/>
  <c r="B534" i="4"/>
  <c r="C533" i="4"/>
  <c r="H533" i="4" s="1"/>
  <c r="C433" i="4"/>
  <c r="H433" i="4" s="1"/>
  <c r="G433" i="4"/>
  <c r="B434" i="4"/>
  <c r="C333" i="4"/>
  <c r="H333" i="4" s="1"/>
  <c r="G333" i="4"/>
  <c r="B334" i="4"/>
  <c r="C233" i="4"/>
  <c r="H233" i="4" s="1"/>
  <c r="G233" i="4"/>
  <c r="B234" i="4"/>
  <c r="C133" i="4"/>
  <c r="H133" i="4" s="1"/>
  <c r="G133" i="4"/>
  <c r="B134" i="4"/>
  <c r="C33" i="4"/>
  <c r="H33" i="4" s="1"/>
  <c r="G33" i="4"/>
  <c r="B34" i="4"/>
  <c r="D31" i="7" l="1"/>
  <c r="E31" i="7"/>
  <c r="D483" i="7"/>
  <c r="E483" i="7"/>
  <c r="C174" i="7"/>
  <c r="B173" i="7"/>
  <c r="B2335" i="4"/>
  <c r="C2334" i="4"/>
  <c r="H2334" i="4" s="1"/>
  <c r="G2334" i="4"/>
  <c r="B2235" i="4"/>
  <c r="C2234" i="4"/>
  <c r="H2234" i="4" s="1"/>
  <c r="G2234" i="4"/>
  <c r="C2134" i="4"/>
  <c r="H2134" i="4" s="1"/>
  <c r="B2135" i="4"/>
  <c r="G2134" i="4"/>
  <c r="C2034" i="4"/>
  <c r="H2034" i="4" s="1"/>
  <c r="B2035" i="4"/>
  <c r="G2034" i="4"/>
  <c r="B1935" i="4"/>
  <c r="C1934" i="4"/>
  <c r="H1934" i="4" s="1"/>
  <c r="G1934" i="4"/>
  <c r="C1834" i="4"/>
  <c r="H1834" i="4" s="1"/>
  <c r="G1834" i="4"/>
  <c r="B1835" i="4"/>
  <c r="C1734" i="4"/>
  <c r="H1734" i="4" s="1"/>
  <c r="G1734" i="4"/>
  <c r="B1735" i="4"/>
  <c r="C1634" i="4"/>
  <c r="H1634" i="4" s="1"/>
  <c r="G1634" i="4"/>
  <c r="B1635" i="4"/>
  <c r="C1534" i="4"/>
  <c r="H1534" i="4" s="1"/>
  <c r="G1534" i="4"/>
  <c r="B1535" i="4"/>
  <c r="B1435" i="4"/>
  <c r="C1434" i="4"/>
  <c r="H1434" i="4" s="1"/>
  <c r="G1434" i="4"/>
  <c r="C1334" i="4"/>
  <c r="H1334" i="4" s="1"/>
  <c r="G1334" i="4"/>
  <c r="B1335" i="4"/>
  <c r="C1234" i="4"/>
  <c r="H1234" i="4" s="1"/>
  <c r="G1234" i="4"/>
  <c r="B1235" i="4"/>
  <c r="C1134" i="4"/>
  <c r="H1134" i="4" s="1"/>
  <c r="G1134" i="4"/>
  <c r="B1135" i="4"/>
  <c r="C1034" i="4"/>
  <c r="H1034" i="4" s="1"/>
  <c r="G1034" i="4"/>
  <c r="B1035" i="4"/>
  <c r="C934" i="4"/>
  <c r="H934" i="4" s="1"/>
  <c r="G934" i="4"/>
  <c r="B935" i="4"/>
  <c r="C834" i="4"/>
  <c r="H834" i="4" s="1"/>
  <c r="G834" i="4"/>
  <c r="B835" i="4"/>
  <c r="B735" i="4"/>
  <c r="G734" i="4"/>
  <c r="C734" i="4"/>
  <c r="H734" i="4" s="1"/>
  <c r="C634" i="4"/>
  <c r="H634" i="4" s="1"/>
  <c r="B635" i="4"/>
  <c r="G634" i="4"/>
  <c r="G534" i="4"/>
  <c r="C534" i="4"/>
  <c r="H534" i="4" s="1"/>
  <c r="B535" i="4"/>
  <c r="C434" i="4"/>
  <c r="H434" i="4" s="1"/>
  <c r="G434" i="4"/>
  <c r="B435" i="4"/>
  <c r="C334" i="4"/>
  <c r="H334" i="4" s="1"/>
  <c r="G334" i="4"/>
  <c r="B335" i="4"/>
  <c r="C234" i="4"/>
  <c r="H234" i="4" s="1"/>
  <c r="G234" i="4"/>
  <c r="B235" i="4"/>
  <c r="C134" i="4"/>
  <c r="H134" i="4" s="1"/>
  <c r="G134" i="4"/>
  <c r="B135" i="4"/>
  <c r="C34" i="4"/>
  <c r="H34" i="4" s="1"/>
  <c r="G34" i="4"/>
  <c r="B35" i="4"/>
  <c r="E32" i="7" l="1"/>
  <c r="D32" i="7"/>
  <c r="E484" i="7"/>
  <c r="D484" i="7"/>
  <c r="B172" i="7"/>
  <c r="C173" i="7"/>
  <c r="G2335" i="4"/>
  <c r="C2335" i="4"/>
  <c r="H2335" i="4" s="1"/>
  <c r="B2336" i="4"/>
  <c r="G2235" i="4"/>
  <c r="C2235" i="4"/>
  <c r="H2235" i="4" s="1"/>
  <c r="B2236" i="4"/>
  <c r="C2135" i="4"/>
  <c r="H2135" i="4" s="1"/>
  <c r="B2136" i="4"/>
  <c r="G2135" i="4"/>
  <c r="B2036" i="4"/>
  <c r="C2035" i="4"/>
  <c r="H2035" i="4" s="1"/>
  <c r="G2035" i="4"/>
  <c r="G1935" i="4"/>
  <c r="B1936" i="4"/>
  <c r="C1935" i="4"/>
  <c r="H1935" i="4" s="1"/>
  <c r="C1835" i="4"/>
  <c r="H1835" i="4" s="1"/>
  <c r="G1835" i="4"/>
  <c r="B1836" i="4"/>
  <c r="C1735" i="4"/>
  <c r="H1735" i="4" s="1"/>
  <c r="G1735" i="4"/>
  <c r="B1736" i="4"/>
  <c r="C1635" i="4"/>
  <c r="H1635" i="4" s="1"/>
  <c r="G1635" i="4"/>
  <c r="B1636" i="4"/>
  <c r="C1535" i="4"/>
  <c r="H1535" i="4" s="1"/>
  <c r="G1535" i="4"/>
  <c r="B1536" i="4"/>
  <c r="B1436" i="4"/>
  <c r="G1435" i="4"/>
  <c r="C1435" i="4"/>
  <c r="H1435" i="4" s="1"/>
  <c r="C1335" i="4"/>
  <c r="H1335" i="4" s="1"/>
  <c r="G1335" i="4"/>
  <c r="B1336" i="4"/>
  <c r="C1235" i="4"/>
  <c r="H1235" i="4" s="1"/>
  <c r="G1235" i="4"/>
  <c r="B1236" i="4"/>
  <c r="C1135" i="4"/>
  <c r="H1135" i="4" s="1"/>
  <c r="G1135" i="4"/>
  <c r="B1136" i="4"/>
  <c r="C1035" i="4"/>
  <c r="H1035" i="4" s="1"/>
  <c r="G1035" i="4"/>
  <c r="B1036" i="4"/>
  <c r="C935" i="4"/>
  <c r="H935" i="4" s="1"/>
  <c r="G935" i="4"/>
  <c r="B936" i="4"/>
  <c r="C835" i="4"/>
  <c r="H835" i="4" s="1"/>
  <c r="G835" i="4"/>
  <c r="B836" i="4"/>
  <c r="B736" i="4"/>
  <c r="C735" i="4"/>
  <c r="H735" i="4" s="1"/>
  <c r="G735" i="4"/>
  <c r="G635" i="4"/>
  <c r="C635" i="4"/>
  <c r="H635" i="4" s="1"/>
  <c r="B636" i="4"/>
  <c r="G535" i="4"/>
  <c r="C535" i="4"/>
  <c r="H535" i="4" s="1"/>
  <c r="B536" i="4"/>
  <c r="G435" i="4"/>
  <c r="B436" i="4"/>
  <c r="C435" i="4"/>
  <c r="H435" i="4" s="1"/>
  <c r="C335" i="4"/>
  <c r="H335" i="4" s="1"/>
  <c r="G335" i="4"/>
  <c r="B336" i="4"/>
  <c r="C235" i="4"/>
  <c r="H235" i="4" s="1"/>
  <c r="G235" i="4"/>
  <c r="B236" i="4"/>
  <c r="C135" i="4"/>
  <c r="H135" i="4" s="1"/>
  <c r="G135" i="4"/>
  <c r="B136" i="4"/>
  <c r="C35" i="4"/>
  <c r="H35" i="4" s="1"/>
  <c r="G35" i="4"/>
  <c r="B36" i="4"/>
  <c r="E33" i="7" l="1"/>
  <c r="D33" i="7"/>
  <c r="E485" i="7"/>
  <c r="D485" i="7"/>
  <c r="B171" i="7"/>
  <c r="C172" i="7"/>
  <c r="G2336" i="4"/>
  <c r="B2337" i="4"/>
  <c r="C2336" i="4"/>
  <c r="H2336" i="4" s="1"/>
  <c r="C2236" i="4"/>
  <c r="H2236" i="4" s="1"/>
  <c r="G2236" i="4"/>
  <c r="B2237" i="4"/>
  <c r="C2136" i="4"/>
  <c r="H2136" i="4" s="1"/>
  <c r="G2136" i="4"/>
  <c r="B2137" i="4"/>
  <c r="C2036" i="4"/>
  <c r="H2036" i="4" s="1"/>
  <c r="B2037" i="4"/>
  <c r="G2036" i="4"/>
  <c r="B1937" i="4"/>
  <c r="G1936" i="4"/>
  <c r="C1936" i="4"/>
  <c r="H1936" i="4" s="1"/>
  <c r="C1836" i="4"/>
  <c r="H1836" i="4" s="1"/>
  <c r="G1836" i="4"/>
  <c r="B1837" i="4"/>
  <c r="C1736" i="4"/>
  <c r="H1736" i="4" s="1"/>
  <c r="G1736" i="4"/>
  <c r="B1737" i="4"/>
  <c r="C1636" i="4"/>
  <c r="H1636" i="4" s="1"/>
  <c r="G1636" i="4"/>
  <c r="B1637" i="4"/>
  <c r="C1536" i="4"/>
  <c r="H1536" i="4" s="1"/>
  <c r="G1536" i="4"/>
  <c r="B1537" i="4"/>
  <c r="C1436" i="4"/>
  <c r="H1436" i="4" s="1"/>
  <c r="B1437" i="4"/>
  <c r="G1436" i="4"/>
  <c r="C1336" i="4"/>
  <c r="H1336" i="4" s="1"/>
  <c r="G1336" i="4"/>
  <c r="B1337" i="4"/>
  <c r="C1236" i="4"/>
  <c r="H1236" i="4" s="1"/>
  <c r="G1236" i="4"/>
  <c r="B1237" i="4"/>
  <c r="C1136" i="4"/>
  <c r="H1136" i="4" s="1"/>
  <c r="G1136" i="4"/>
  <c r="B1137" i="4"/>
  <c r="C1036" i="4"/>
  <c r="H1036" i="4" s="1"/>
  <c r="G1036" i="4"/>
  <c r="B1037" i="4"/>
  <c r="C936" i="4"/>
  <c r="H936" i="4" s="1"/>
  <c r="G936" i="4"/>
  <c r="B937" i="4"/>
  <c r="C836" i="4"/>
  <c r="H836" i="4" s="1"/>
  <c r="G836" i="4"/>
  <c r="B837" i="4"/>
  <c r="C736" i="4"/>
  <c r="H736" i="4" s="1"/>
  <c r="B737" i="4"/>
  <c r="G736" i="4"/>
  <c r="B637" i="4"/>
  <c r="C636" i="4"/>
  <c r="H636" i="4" s="1"/>
  <c r="G636" i="4"/>
  <c r="C536" i="4"/>
  <c r="H536" i="4" s="1"/>
  <c r="G536" i="4"/>
  <c r="B537" i="4"/>
  <c r="G436" i="4"/>
  <c r="C436" i="4"/>
  <c r="H436" i="4" s="1"/>
  <c r="B437" i="4"/>
  <c r="C336" i="4"/>
  <c r="H336" i="4" s="1"/>
  <c r="G336" i="4"/>
  <c r="B337" i="4"/>
  <c r="C236" i="4"/>
  <c r="H236" i="4" s="1"/>
  <c r="G236" i="4"/>
  <c r="B237" i="4"/>
  <c r="C136" i="4"/>
  <c r="H136" i="4" s="1"/>
  <c r="G136" i="4"/>
  <c r="B137" i="4"/>
  <c r="C36" i="4"/>
  <c r="H36" i="4" s="1"/>
  <c r="G36" i="4"/>
  <c r="B37" i="4"/>
  <c r="D34" i="7" l="1"/>
  <c r="E34" i="7"/>
  <c r="D486" i="7"/>
  <c r="E486" i="7"/>
  <c r="C171" i="7"/>
  <c r="B170" i="7"/>
  <c r="B2338" i="4"/>
  <c r="C2337" i="4"/>
  <c r="H2337" i="4" s="1"/>
  <c r="G2337" i="4"/>
  <c r="B2238" i="4"/>
  <c r="C2237" i="4"/>
  <c r="H2237" i="4" s="1"/>
  <c r="G2237" i="4"/>
  <c r="G2137" i="4"/>
  <c r="C2137" i="4"/>
  <c r="H2137" i="4" s="1"/>
  <c r="B2138" i="4"/>
  <c r="B2038" i="4"/>
  <c r="G2037" i="4"/>
  <c r="C2037" i="4"/>
  <c r="H2037" i="4" s="1"/>
  <c r="G1937" i="4"/>
  <c r="B1938" i="4"/>
  <c r="C1937" i="4"/>
  <c r="H1937" i="4" s="1"/>
  <c r="C1837" i="4"/>
  <c r="H1837" i="4" s="1"/>
  <c r="G1837" i="4"/>
  <c r="B1838" i="4"/>
  <c r="C1737" i="4"/>
  <c r="H1737" i="4" s="1"/>
  <c r="G1737" i="4"/>
  <c r="B1738" i="4"/>
  <c r="C1637" i="4"/>
  <c r="H1637" i="4" s="1"/>
  <c r="G1637" i="4"/>
  <c r="B1638" i="4"/>
  <c r="C1537" i="4"/>
  <c r="H1537" i="4" s="1"/>
  <c r="G1537" i="4"/>
  <c r="B1538" i="4"/>
  <c r="C1437" i="4"/>
  <c r="H1437" i="4" s="1"/>
  <c r="G1437" i="4"/>
  <c r="B1438" i="4"/>
  <c r="C1337" i="4"/>
  <c r="H1337" i="4" s="1"/>
  <c r="G1337" i="4"/>
  <c r="B1338" i="4"/>
  <c r="C1237" i="4"/>
  <c r="H1237" i="4" s="1"/>
  <c r="G1237" i="4"/>
  <c r="B1238" i="4"/>
  <c r="C1137" i="4"/>
  <c r="H1137" i="4" s="1"/>
  <c r="G1137" i="4"/>
  <c r="B1138" i="4"/>
  <c r="C1037" i="4"/>
  <c r="H1037" i="4" s="1"/>
  <c r="G1037" i="4"/>
  <c r="B1038" i="4"/>
  <c r="C937" i="4"/>
  <c r="H937" i="4" s="1"/>
  <c r="G937" i="4"/>
  <c r="B938" i="4"/>
  <c r="C837" i="4"/>
  <c r="H837" i="4" s="1"/>
  <c r="G837" i="4"/>
  <c r="B838" i="4"/>
  <c r="G737" i="4"/>
  <c r="B738" i="4"/>
  <c r="C737" i="4"/>
  <c r="H737" i="4" s="1"/>
  <c r="B638" i="4"/>
  <c r="G637" i="4"/>
  <c r="C637" i="4"/>
  <c r="H637" i="4" s="1"/>
  <c r="B538" i="4"/>
  <c r="G537" i="4"/>
  <c r="C537" i="4"/>
  <c r="H537" i="4" s="1"/>
  <c r="B438" i="4"/>
  <c r="C437" i="4"/>
  <c r="H437" i="4" s="1"/>
  <c r="G437" i="4"/>
  <c r="C337" i="4"/>
  <c r="H337" i="4" s="1"/>
  <c r="G337" i="4"/>
  <c r="B338" i="4"/>
  <c r="C237" i="4"/>
  <c r="H237" i="4" s="1"/>
  <c r="G237" i="4"/>
  <c r="B238" i="4"/>
  <c r="C137" i="4"/>
  <c r="H137" i="4" s="1"/>
  <c r="G137" i="4"/>
  <c r="B138" i="4"/>
  <c r="C37" i="4"/>
  <c r="H37" i="4" s="1"/>
  <c r="G37" i="4"/>
  <c r="B38" i="4"/>
  <c r="D35" i="7" l="1"/>
  <c r="E35" i="7"/>
  <c r="D487" i="7"/>
  <c r="E487" i="7"/>
  <c r="B169" i="7"/>
  <c r="C170" i="7"/>
  <c r="B2339" i="4"/>
  <c r="G2338" i="4"/>
  <c r="C2338" i="4"/>
  <c r="H2338" i="4" s="1"/>
  <c r="G2238" i="4"/>
  <c r="C2238" i="4"/>
  <c r="H2238" i="4" s="1"/>
  <c r="B2239" i="4"/>
  <c r="B2139" i="4"/>
  <c r="C2138" i="4"/>
  <c r="H2138" i="4" s="1"/>
  <c r="G2138" i="4"/>
  <c r="B2039" i="4"/>
  <c r="C2038" i="4"/>
  <c r="H2038" i="4" s="1"/>
  <c r="G2038" i="4"/>
  <c r="G1938" i="4"/>
  <c r="C1938" i="4"/>
  <c r="H1938" i="4" s="1"/>
  <c r="B1939" i="4"/>
  <c r="C1838" i="4"/>
  <c r="H1838" i="4" s="1"/>
  <c r="G1838" i="4"/>
  <c r="B1839" i="4"/>
  <c r="C1738" i="4"/>
  <c r="H1738" i="4" s="1"/>
  <c r="G1738" i="4"/>
  <c r="B1739" i="4"/>
  <c r="C1638" i="4"/>
  <c r="H1638" i="4" s="1"/>
  <c r="G1638" i="4"/>
  <c r="B1639" i="4"/>
  <c r="C1538" i="4"/>
  <c r="H1538" i="4" s="1"/>
  <c r="G1538" i="4"/>
  <c r="B1539" i="4"/>
  <c r="G1438" i="4"/>
  <c r="C1438" i="4"/>
  <c r="H1438" i="4" s="1"/>
  <c r="B1439" i="4"/>
  <c r="C1338" i="4"/>
  <c r="H1338" i="4" s="1"/>
  <c r="G1338" i="4"/>
  <c r="B1339" i="4"/>
  <c r="C1238" i="4"/>
  <c r="H1238" i="4" s="1"/>
  <c r="G1238" i="4"/>
  <c r="B1239" i="4"/>
  <c r="C1138" i="4"/>
  <c r="H1138" i="4" s="1"/>
  <c r="G1138" i="4"/>
  <c r="B1139" i="4"/>
  <c r="C1038" i="4"/>
  <c r="H1038" i="4" s="1"/>
  <c r="G1038" i="4"/>
  <c r="B1039" i="4"/>
  <c r="C938" i="4"/>
  <c r="H938" i="4" s="1"/>
  <c r="G938" i="4"/>
  <c r="B939" i="4"/>
  <c r="C838" i="4"/>
  <c r="H838" i="4" s="1"/>
  <c r="G838" i="4"/>
  <c r="B839" i="4"/>
  <c r="C738" i="4"/>
  <c r="H738" i="4" s="1"/>
  <c r="G738" i="4"/>
  <c r="B739" i="4"/>
  <c r="G638" i="4"/>
  <c r="C638" i="4"/>
  <c r="H638" i="4" s="1"/>
  <c r="B639" i="4"/>
  <c r="B539" i="4"/>
  <c r="G538" i="4"/>
  <c r="C538" i="4"/>
  <c r="H538" i="4" s="1"/>
  <c r="G438" i="4"/>
  <c r="C438" i="4"/>
  <c r="H438" i="4" s="1"/>
  <c r="B439" i="4"/>
  <c r="C338" i="4"/>
  <c r="H338" i="4" s="1"/>
  <c r="G338" i="4"/>
  <c r="B339" i="4"/>
  <c r="C238" i="4"/>
  <c r="H238" i="4" s="1"/>
  <c r="G238" i="4"/>
  <c r="B239" i="4"/>
  <c r="C138" i="4"/>
  <c r="H138" i="4" s="1"/>
  <c r="G138" i="4"/>
  <c r="B139" i="4"/>
  <c r="C38" i="4"/>
  <c r="H38" i="4" s="1"/>
  <c r="G38" i="4"/>
  <c r="B39" i="4"/>
  <c r="E36" i="7" l="1"/>
  <c r="D36" i="7"/>
  <c r="E488" i="7"/>
  <c r="D488" i="7"/>
  <c r="C169" i="7"/>
  <c r="B168" i="7"/>
  <c r="G2339" i="4"/>
  <c r="B2340" i="4"/>
  <c r="C2339" i="4"/>
  <c r="H2339" i="4" s="1"/>
  <c r="C2239" i="4"/>
  <c r="H2239" i="4" s="1"/>
  <c r="G2239" i="4"/>
  <c r="B2240" i="4"/>
  <c r="C2139" i="4"/>
  <c r="H2139" i="4" s="1"/>
  <c r="B2140" i="4"/>
  <c r="G2139" i="4"/>
  <c r="B2040" i="4"/>
  <c r="G2039" i="4"/>
  <c r="C2039" i="4"/>
  <c r="H2039" i="4" s="1"/>
  <c r="G1939" i="4"/>
  <c r="B1940" i="4"/>
  <c r="C1939" i="4"/>
  <c r="H1939" i="4" s="1"/>
  <c r="C1839" i="4"/>
  <c r="H1839" i="4" s="1"/>
  <c r="G1839" i="4"/>
  <c r="B1840" i="4"/>
  <c r="C1739" i="4"/>
  <c r="H1739" i="4" s="1"/>
  <c r="G1739" i="4"/>
  <c r="B1740" i="4"/>
  <c r="C1639" i="4"/>
  <c r="H1639" i="4" s="1"/>
  <c r="G1639" i="4"/>
  <c r="B1640" i="4"/>
  <c r="C1539" i="4"/>
  <c r="H1539" i="4" s="1"/>
  <c r="G1539" i="4"/>
  <c r="B1540" i="4"/>
  <c r="B1440" i="4"/>
  <c r="G1439" i="4"/>
  <c r="C1439" i="4"/>
  <c r="H1439" i="4" s="1"/>
  <c r="C1339" i="4"/>
  <c r="H1339" i="4" s="1"/>
  <c r="G1339" i="4"/>
  <c r="B1340" i="4"/>
  <c r="C1239" i="4"/>
  <c r="H1239" i="4" s="1"/>
  <c r="G1239" i="4"/>
  <c r="B1240" i="4"/>
  <c r="C1139" i="4"/>
  <c r="H1139" i="4" s="1"/>
  <c r="G1139" i="4"/>
  <c r="B1140" i="4"/>
  <c r="C1039" i="4"/>
  <c r="H1039" i="4" s="1"/>
  <c r="G1039" i="4"/>
  <c r="B1040" i="4"/>
  <c r="C939" i="4"/>
  <c r="H939" i="4" s="1"/>
  <c r="G939" i="4"/>
  <c r="B940" i="4"/>
  <c r="C839" i="4"/>
  <c r="H839" i="4" s="1"/>
  <c r="G839" i="4"/>
  <c r="B840" i="4"/>
  <c r="C739" i="4"/>
  <c r="H739" i="4" s="1"/>
  <c r="B740" i="4"/>
  <c r="G739" i="4"/>
  <c r="C639" i="4"/>
  <c r="H639" i="4" s="1"/>
  <c r="G639" i="4"/>
  <c r="B640" i="4"/>
  <c r="C539" i="4"/>
  <c r="H539" i="4" s="1"/>
  <c r="G539" i="4"/>
  <c r="B540" i="4"/>
  <c r="G439" i="4"/>
  <c r="B440" i="4"/>
  <c r="C439" i="4"/>
  <c r="H439" i="4" s="1"/>
  <c r="C339" i="4"/>
  <c r="H339" i="4" s="1"/>
  <c r="G339" i="4"/>
  <c r="B340" i="4"/>
  <c r="C239" i="4"/>
  <c r="H239" i="4" s="1"/>
  <c r="G239" i="4"/>
  <c r="B240" i="4"/>
  <c r="C139" i="4"/>
  <c r="H139" i="4" s="1"/>
  <c r="G139" i="4"/>
  <c r="B140" i="4"/>
  <c r="C39" i="4"/>
  <c r="H39" i="4" s="1"/>
  <c r="G39" i="4"/>
  <c r="B40" i="4"/>
  <c r="E37" i="7" l="1"/>
  <c r="D37" i="7"/>
  <c r="E489" i="7"/>
  <c r="D489" i="7"/>
  <c r="C168" i="7"/>
  <c r="B167" i="7"/>
  <c r="C2340" i="4"/>
  <c r="H2340" i="4" s="1"/>
  <c r="G2340" i="4"/>
  <c r="B2341" i="4"/>
  <c r="C2240" i="4"/>
  <c r="H2240" i="4" s="1"/>
  <c r="G2240" i="4"/>
  <c r="B2241" i="4"/>
  <c r="G2140" i="4"/>
  <c r="B2141" i="4"/>
  <c r="C2140" i="4"/>
  <c r="H2140" i="4" s="1"/>
  <c r="B2041" i="4"/>
  <c r="G2040" i="4"/>
  <c r="C2040" i="4"/>
  <c r="H2040" i="4" s="1"/>
  <c r="C1940" i="4"/>
  <c r="H1940" i="4" s="1"/>
  <c r="B1941" i="4"/>
  <c r="G1940" i="4"/>
  <c r="C1840" i="4"/>
  <c r="H1840" i="4" s="1"/>
  <c r="G1840" i="4"/>
  <c r="B1841" i="4"/>
  <c r="C1740" i="4"/>
  <c r="H1740" i="4" s="1"/>
  <c r="G1740" i="4"/>
  <c r="B1741" i="4"/>
  <c r="C1640" i="4"/>
  <c r="H1640" i="4" s="1"/>
  <c r="G1640" i="4"/>
  <c r="B1641" i="4"/>
  <c r="C1540" i="4"/>
  <c r="H1540" i="4" s="1"/>
  <c r="G1540" i="4"/>
  <c r="B1541" i="4"/>
  <c r="B1441" i="4"/>
  <c r="C1440" i="4"/>
  <c r="H1440" i="4" s="1"/>
  <c r="G1440" i="4"/>
  <c r="C1340" i="4"/>
  <c r="H1340" i="4" s="1"/>
  <c r="G1340" i="4"/>
  <c r="B1341" i="4"/>
  <c r="C1240" i="4"/>
  <c r="H1240" i="4" s="1"/>
  <c r="G1240" i="4"/>
  <c r="B1241" i="4"/>
  <c r="C1140" i="4"/>
  <c r="H1140" i="4" s="1"/>
  <c r="G1140" i="4"/>
  <c r="B1141" i="4"/>
  <c r="C1040" i="4"/>
  <c r="H1040" i="4" s="1"/>
  <c r="G1040" i="4"/>
  <c r="B1041" i="4"/>
  <c r="C940" i="4"/>
  <c r="H940" i="4" s="1"/>
  <c r="G940" i="4"/>
  <c r="B941" i="4"/>
  <c r="C840" i="4"/>
  <c r="H840" i="4" s="1"/>
  <c r="G840" i="4"/>
  <c r="B841" i="4"/>
  <c r="G740" i="4"/>
  <c r="B741" i="4"/>
  <c r="C740" i="4"/>
  <c r="H740" i="4" s="1"/>
  <c r="G640" i="4"/>
  <c r="C640" i="4"/>
  <c r="H640" i="4" s="1"/>
  <c r="B641" i="4"/>
  <c r="B541" i="4"/>
  <c r="C540" i="4"/>
  <c r="H540" i="4" s="1"/>
  <c r="G540" i="4"/>
  <c r="C440" i="4"/>
  <c r="H440" i="4" s="1"/>
  <c r="G440" i="4"/>
  <c r="B441" i="4"/>
  <c r="C340" i="4"/>
  <c r="H340" i="4" s="1"/>
  <c r="G340" i="4"/>
  <c r="B341" i="4"/>
  <c r="C240" i="4"/>
  <c r="H240" i="4" s="1"/>
  <c r="G240" i="4"/>
  <c r="B241" i="4"/>
  <c r="C140" i="4"/>
  <c r="H140" i="4" s="1"/>
  <c r="G140" i="4"/>
  <c r="B141" i="4"/>
  <c r="C40" i="4"/>
  <c r="H40" i="4" s="1"/>
  <c r="G40" i="4"/>
  <c r="B41" i="4"/>
  <c r="E38" i="7" l="1"/>
  <c r="D38" i="7"/>
  <c r="D490" i="7"/>
  <c r="E490" i="7"/>
  <c r="C167" i="7"/>
  <c r="B166" i="7"/>
  <c r="C2341" i="4"/>
  <c r="H2341" i="4" s="1"/>
  <c r="G2341" i="4"/>
  <c r="B2342" i="4"/>
  <c r="C2241" i="4"/>
  <c r="H2241" i="4" s="1"/>
  <c r="G2241" i="4"/>
  <c r="B2242" i="4"/>
  <c r="C2141" i="4"/>
  <c r="H2141" i="4" s="1"/>
  <c r="B2142" i="4"/>
  <c r="G2141" i="4"/>
  <c r="C2041" i="4"/>
  <c r="H2041" i="4" s="1"/>
  <c r="G2041" i="4"/>
  <c r="B2042" i="4"/>
  <c r="B1942" i="4"/>
  <c r="G1941" i="4"/>
  <c r="C1941" i="4"/>
  <c r="H1941" i="4" s="1"/>
  <c r="C1841" i="4"/>
  <c r="H1841" i="4" s="1"/>
  <c r="G1841" i="4"/>
  <c r="B1842" i="4"/>
  <c r="C1741" i="4"/>
  <c r="H1741" i="4" s="1"/>
  <c r="G1741" i="4"/>
  <c r="B1742" i="4"/>
  <c r="C1641" i="4"/>
  <c r="H1641" i="4" s="1"/>
  <c r="G1641" i="4"/>
  <c r="B1642" i="4"/>
  <c r="C1541" i="4"/>
  <c r="H1541" i="4" s="1"/>
  <c r="G1541" i="4"/>
  <c r="B1542" i="4"/>
  <c r="G1441" i="4"/>
  <c r="C1441" i="4"/>
  <c r="H1441" i="4" s="1"/>
  <c r="B1442" i="4"/>
  <c r="C1341" i="4"/>
  <c r="H1341" i="4" s="1"/>
  <c r="G1341" i="4"/>
  <c r="B1342" i="4"/>
  <c r="C1241" i="4"/>
  <c r="H1241" i="4" s="1"/>
  <c r="G1241" i="4"/>
  <c r="B1242" i="4"/>
  <c r="C1141" i="4"/>
  <c r="H1141" i="4" s="1"/>
  <c r="G1141" i="4"/>
  <c r="B1142" i="4"/>
  <c r="C1041" i="4"/>
  <c r="H1041" i="4" s="1"/>
  <c r="G1041" i="4"/>
  <c r="B1042" i="4"/>
  <c r="C941" i="4"/>
  <c r="H941" i="4" s="1"/>
  <c r="G941" i="4"/>
  <c r="B942" i="4"/>
  <c r="C841" i="4"/>
  <c r="H841" i="4" s="1"/>
  <c r="G841" i="4"/>
  <c r="B842" i="4"/>
  <c r="C741" i="4"/>
  <c r="H741" i="4" s="1"/>
  <c r="G741" i="4"/>
  <c r="B742" i="4"/>
  <c r="C641" i="4"/>
  <c r="H641" i="4" s="1"/>
  <c r="B642" i="4"/>
  <c r="G641" i="4"/>
  <c r="B542" i="4"/>
  <c r="C541" i="4"/>
  <c r="H541" i="4" s="1"/>
  <c r="G541" i="4"/>
  <c r="C441" i="4"/>
  <c r="H441" i="4" s="1"/>
  <c r="G441" i="4"/>
  <c r="B442" i="4"/>
  <c r="C341" i="4"/>
  <c r="H341" i="4" s="1"/>
  <c r="G341" i="4"/>
  <c r="B342" i="4"/>
  <c r="C241" i="4"/>
  <c r="H241" i="4" s="1"/>
  <c r="G241" i="4"/>
  <c r="B242" i="4"/>
  <c r="C141" i="4"/>
  <c r="H141" i="4" s="1"/>
  <c r="G141" i="4"/>
  <c r="B142" i="4"/>
  <c r="C41" i="4"/>
  <c r="H41" i="4" s="1"/>
  <c r="G41" i="4"/>
  <c r="B42" i="4"/>
  <c r="E39" i="7" l="1"/>
  <c r="D39" i="7"/>
  <c r="E491" i="7"/>
  <c r="D491" i="7"/>
  <c r="C166" i="7"/>
  <c r="B165" i="7"/>
  <c r="B2343" i="4"/>
  <c r="C2342" i="4"/>
  <c r="H2342" i="4" s="1"/>
  <c r="G2342" i="4"/>
  <c r="G2242" i="4"/>
  <c r="C2242" i="4"/>
  <c r="H2242" i="4" s="1"/>
  <c r="B2243" i="4"/>
  <c r="B2143" i="4"/>
  <c r="C2142" i="4"/>
  <c r="H2142" i="4" s="1"/>
  <c r="G2142" i="4"/>
  <c r="B2043" i="4"/>
  <c r="C2042" i="4"/>
  <c r="H2042" i="4" s="1"/>
  <c r="G2042" i="4"/>
  <c r="C1942" i="4"/>
  <c r="H1942" i="4" s="1"/>
  <c r="B1943" i="4"/>
  <c r="G1942" i="4"/>
  <c r="C1842" i="4"/>
  <c r="H1842" i="4" s="1"/>
  <c r="G1842" i="4"/>
  <c r="B1843" i="4"/>
  <c r="C1742" i="4"/>
  <c r="H1742" i="4" s="1"/>
  <c r="G1742" i="4"/>
  <c r="B1743" i="4"/>
  <c r="C1642" i="4"/>
  <c r="H1642" i="4" s="1"/>
  <c r="G1642" i="4"/>
  <c r="B1643" i="4"/>
  <c r="C1542" i="4"/>
  <c r="H1542" i="4" s="1"/>
  <c r="G1542" i="4"/>
  <c r="B1543" i="4"/>
  <c r="B1443" i="4"/>
  <c r="C1442" i="4"/>
  <c r="H1442" i="4" s="1"/>
  <c r="G1442" i="4"/>
  <c r="C1342" i="4"/>
  <c r="H1342" i="4" s="1"/>
  <c r="G1342" i="4"/>
  <c r="B1343" i="4"/>
  <c r="C1242" i="4"/>
  <c r="H1242" i="4" s="1"/>
  <c r="G1242" i="4"/>
  <c r="B1243" i="4"/>
  <c r="C1142" i="4"/>
  <c r="H1142" i="4" s="1"/>
  <c r="G1142" i="4"/>
  <c r="B1143" i="4"/>
  <c r="C1042" i="4"/>
  <c r="H1042" i="4" s="1"/>
  <c r="G1042" i="4"/>
  <c r="B1043" i="4"/>
  <c r="C942" i="4"/>
  <c r="H942" i="4" s="1"/>
  <c r="G942" i="4"/>
  <c r="B943" i="4"/>
  <c r="C842" i="4"/>
  <c r="H842" i="4" s="1"/>
  <c r="G842" i="4"/>
  <c r="B843" i="4"/>
  <c r="C742" i="4"/>
  <c r="H742" i="4" s="1"/>
  <c r="G742" i="4"/>
  <c r="B743" i="4"/>
  <c r="C642" i="4"/>
  <c r="H642" i="4" s="1"/>
  <c r="G642" i="4"/>
  <c r="B643" i="4"/>
  <c r="B543" i="4"/>
  <c r="G542" i="4"/>
  <c r="C542" i="4"/>
  <c r="H542" i="4" s="1"/>
  <c r="G442" i="4"/>
  <c r="B443" i="4"/>
  <c r="C442" i="4"/>
  <c r="H442" i="4" s="1"/>
  <c r="C342" i="4"/>
  <c r="H342" i="4" s="1"/>
  <c r="G342" i="4"/>
  <c r="B343" i="4"/>
  <c r="C242" i="4"/>
  <c r="H242" i="4" s="1"/>
  <c r="G242" i="4"/>
  <c r="B243" i="4"/>
  <c r="C142" i="4"/>
  <c r="H142" i="4" s="1"/>
  <c r="G142" i="4"/>
  <c r="B143" i="4"/>
  <c r="C42" i="4"/>
  <c r="H42" i="4" s="1"/>
  <c r="G42" i="4"/>
  <c r="B43" i="4"/>
  <c r="D40" i="7" l="1"/>
  <c r="E40" i="7"/>
  <c r="E492" i="7"/>
  <c r="D492" i="7"/>
  <c r="B164" i="7"/>
  <c r="C165" i="7"/>
  <c r="B2344" i="4"/>
  <c r="C2343" i="4"/>
  <c r="H2343" i="4" s="1"/>
  <c r="G2343" i="4"/>
  <c r="C2243" i="4"/>
  <c r="H2243" i="4" s="1"/>
  <c r="G2243" i="4"/>
  <c r="B2244" i="4"/>
  <c r="G2143" i="4"/>
  <c r="C2143" i="4"/>
  <c r="H2143" i="4" s="1"/>
  <c r="B2144" i="4"/>
  <c r="B2044" i="4"/>
  <c r="C2043" i="4"/>
  <c r="H2043" i="4" s="1"/>
  <c r="G2043" i="4"/>
  <c r="C1943" i="4"/>
  <c r="H1943" i="4" s="1"/>
  <c r="B1944" i="4"/>
  <c r="G1943" i="4"/>
  <c r="C1843" i="4"/>
  <c r="H1843" i="4" s="1"/>
  <c r="G1843" i="4"/>
  <c r="B1844" i="4"/>
  <c r="C1743" i="4"/>
  <c r="H1743" i="4" s="1"/>
  <c r="G1743" i="4"/>
  <c r="B1744" i="4"/>
  <c r="C1643" i="4"/>
  <c r="H1643" i="4" s="1"/>
  <c r="G1643" i="4"/>
  <c r="B1644" i="4"/>
  <c r="C1543" i="4"/>
  <c r="H1543" i="4" s="1"/>
  <c r="G1543" i="4"/>
  <c r="B1544" i="4"/>
  <c r="G1443" i="4"/>
  <c r="C1443" i="4"/>
  <c r="H1443" i="4" s="1"/>
  <c r="B1444" i="4"/>
  <c r="C1343" i="4"/>
  <c r="H1343" i="4" s="1"/>
  <c r="G1343" i="4"/>
  <c r="B1344" i="4"/>
  <c r="C1243" i="4"/>
  <c r="H1243" i="4" s="1"/>
  <c r="G1243" i="4"/>
  <c r="B1244" i="4"/>
  <c r="C1143" i="4"/>
  <c r="H1143" i="4" s="1"/>
  <c r="G1143" i="4"/>
  <c r="B1144" i="4"/>
  <c r="C1043" i="4"/>
  <c r="H1043" i="4" s="1"/>
  <c r="G1043" i="4"/>
  <c r="B1044" i="4"/>
  <c r="C943" i="4"/>
  <c r="H943" i="4" s="1"/>
  <c r="G943" i="4"/>
  <c r="B944" i="4"/>
  <c r="C843" i="4"/>
  <c r="H843" i="4" s="1"/>
  <c r="G843" i="4"/>
  <c r="B844" i="4"/>
  <c r="G743" i="4"/>
  <c r="C743" i="4"/>
  <c r="H743" i="4" s="1"/>
  <c r="B744" i="4"/>
  <c r="G643" i="4"/>
  <c r="C643" i="4"/>
  <c r="H643" i="4" s="1"/>
  <c r="B644" i="4"/>
  <c r="G543" i="4"/>
  <c r="B544" i="4"/>
  <c r="C543" i="4"/>
  <c r="H543" i="4" s="1"/>
  <c r="G443" i="4"/>
  <c r="B444" i="4"/>
  <c r="C443" i="4"/>
  <c r="H443" i="4" s="1"/>
  <c r="C343" i="4"/>
  <c r="H343" i="4" s="1"/>
  <c r="G343" i="4"/>
  <c r="B344" i="4"/>
  <c r="C243" i="4"/>
  <c r="H243" i="4" s="1"/>
  <c r="G243" i="4"/>
  <c r="B244" i="4"/>
  <c r="C143" i="4"/>
  <c r="H143" i="4" s="1"/>
  <c r="G143" i="4"/>
  <c r="B144" i="4"/>
  <c r="C43" i="4"/>
  <c r="H43" i="4" s="1"/>
  <c r="G43" i="4"/>
  <c r="B44" i="4"/>
  <c r="E41" i="7" l="1"/>
  <c r="D41" i="7"/>
  <c r="D493" i="7"/>
  <c r="E493" i="7"/>
  <c r="B163" i="7"/>
  <c r="C164" i="7"/>
  <c r="G2344" i="4"/>
  <c r="C2344" i="4"/>
  <c r="H2344" i="4" s="1"/>
  <c r="B2345" i="4"/>
  <c r="C2244" i="4"/>
  <c r="H2244" i="4" s="1"/>
  <c r="B2245" i="4"/>
  <c r="G2244" i="4"/>
  <c r="G2144" i="4"/>
  <c r="C2144" i="4"/>
  <c r="H2144" i="4" s="1"/>
  <c r="B2145" i="4"/>
  <c r="B2045" i="4"/>
  <c r="G2044" i="4"/>
  <c r="C2044" i="4"/>
  <c r="H2044" i="4" s="1"/>
  <c r="B1945" i="4"/>
  <c r="C1944" i="4"/>
  <c r="H1944" i="4" s="1"/>
  <c r="G1944" i="4"/>
  <c r="C1844" i="4"/>
  <c r="H1844" i="4" s="1"/>
  <c r="G1844" i="4"/>
  <c r="B1845" i="4"/>
  <c r="C1744" i="4"/>
  <c r="H1744" i="4" s="1"/>
  <c r="G1744" i="4"/>
  <c r="B1745" i="4"/>
  <c r="C1644" i="4"/>
  <c r="H1644" i="4" s="1"/>
  <c r="G1644" i="4"/>
  <c r="B1645" i="4"/>
  <c r="C1544" i="4"/>
  <c r="H1544" i="4" s="1"/>
  <c r="G1544" i="4"/>
  <c r="B1545" i="4"/>
  <c r="G1444" i="4"/>
  <c r="C1444" i="4"/>
  <c r="H1444" i="4" s="1"/>
  <c r="B1445" i="4"/>
  <c r="C1344" i="4"/>
  <c r="H1344" i="4" s="1"/>
  <c r="G1344" i="4"/>
  <c r="B1345" i="4"/>
  <c r="C1244" i="4"/>
  <c r="H1244" i="4" s="1"/>
  <c r="G1244" i="4"/>
  <c r="B1245" i="4"/>
  <c r="C1144" i="4"/>
  <c r="H1144" i="4" s="1"/>
  <c r="G1144" i="4"/>
  <c r="B1145" i="4"/>
  <c r="C1044" i="4"/>
  <c r="H1044" i="4" s="1"/>
  <c r="G1044" i="4"/>
  <c r="B1045" i="4"/>
  <c r="C944" i="4"/>
  <c r="H944" i="4" s="1"/>
  <c r="G944" i="4"/>
  <c r="B945" i="4"/>
  <c r="C844" i="4"/>
  <c r="H844" i="4" s="1"/>
  <c r="G844" i="4"/>
  <c r="B845" i="4"/>
  <c r="B745" i="4"/>
  <c r="G744" i="4"/>
  <c r="C744" i="4"/>
  <c r="H744" i="4" s="1"/>
  <c r="C644" i="4"/>
  <c r="H644" i="4" s="1"/>
  <c r="G644" i="4"/>
  <c r="B645" i="4"/>
  <c r="C544" i="4"/>
  <c r="H544" i="4" s="1"/>
  <c r="B545" i="4"/>
  <c r="G544" i="4"/>
  <c r="C444" i="4"/>
  <c r="H444" i="4" s="1"/>
  <c r="G444" i="4"/>
  <c r="B445" i="4"/>
  <c r="G344" i="4"/>
  <c r="B345" i="4"/>
  <c r="C344" i="4"/>
  <c r="H344" i="4" s="1"/>
  <c r="C244" i="4"/>
  <c r="H244" i="4" s="1"/>
  <c r="G244" i="4"/>
  <c r="B245" i="4"/>
  <c r="C144" i="4"/>
  <c r="H144" i="4" s="1"/>
  <c r="G144" i="4"/>
  <c r="B145" i="4"/>
  <c r="C44" i="4"/>
  <c r="H44" i="4" s="1"/>
  <c r="G44" i="4"/>
  <c r="B45" i="4"/>
  <c r="D42" i="7" l="1"/>
  <c r="E42" i="7"/>
  <c r="E494" i="7"/>
  <c r="D494" i="7"/>
  <c r="B162" i="7"/>
  <c r="C163" i="7"/>
  <c r="B2346" i="4"/>
  <c r="C2345" i="4"/>
  <c r="H2345" i="4" s="1"/>
  <c r="G2345" i="4"/>
  <c r="B2246" i="4"/>
  <c r="C2245" i="4"/>
  <c r="H2245" i="4" s="1"/>
  <c r="G2245" i="4"/>
  <c r="B2146" i="4"/>
  <c r="C2145" i="4"/>
  <c r="H2145" i="4" s="1"/>
  <c r="G2145" i="4"/>
  <c r="G2045" i="4"/>
  <c r="B2046" i="4"/>
  <c r="C2045" i="4"/>
  <c r="H2045" i="4" s="1"/>
  <c r="B1946" i="4"/>
  <c r="G1945" i="4"/>
  <c r="C1945" i="4"/>
  <c r="H1945" i="4" s="1"/>
  <c r="C1845" i="4"/>
  <c r="H1845" i="4" s="1"/>
  <c r="G1845" i="4"/>
  <c r="B1846" i="4"/>
  <c r="C1745" i="4"/>
  <c r="H1745" i="4" s="1"/>
  <c r="G1745" i="4"/>
  <c r="B1746" i="4"/>
  <c r="C1645" i="4"/>
  <c r="H1645" i="4" s="1"/>
  <c r="G1645" i="4"/>
  <c r="B1646" i="4"/>
  <c r="C1545" i="4"/>
  <c r="H1545" i="4" s="1"/>
  <c r="G1545" i="4"/>
  <c r="B1546" i="4"/>
  <c r="G1445" i="4"/>
  <c r="B1446" i="4"/>
  <c r="C1445" i="4"/>
  <c r="H1445" i="4" s="1"/>
  <c r="C1345" i="4"/>
  <c r="H1345" i="4" s="1"/>
  <c r="G1345" i="4"/>
  <c r="B1346" i="4"/>
  <c r="C1245" i="4"/>
  <c r="H1245" i="4" s="1"/>
  <c r="G1245" i="4"/>
  <c r="B1246" i="4"/>
  <c r="C1145" i="4"/>
  <c r="H1145" i="4" s="1"/>
  <c r="G1145" i="4"/>
  <c r="B1146" i="4"/>
  <c r="C1045" i="4"/>
  <c r="H1045" i="4" s="1"/>
  <c r="G1045" i="4"/>
  <c r="B1046" i="4"/>
  <c r="C945" i="4"/>
  <c r="H945" i="4" s="1"/>
  <c r="G945" i="4"/>
  <c r="B946" i="4"/>
  <c r="C845" i="4"/>
  <c r="H845" i="4" s="1"/>
  <c r="G845" i="4"/>
  <c r="B846" i="4"/>
  <c r="G745" i="4"/>
  <c r="C745" i="4"/>
  <c r="H745" i="4" s="1"/>
  <c r="B746" i="4"/>
  <c r="B646" i="4"/>
  <c r="G645" i="4"/>
  <c r="C645" i="4"/>
  <c r="H645" i="4" s="1"/>
  <c r="G545" i="4"/>
  <c r="C545" i="4"/>
  <c r="H545" i="4" s="1"/>
  <c r="B546" i="4"/>
  <c r="B446" i="4"/>
  <c r="C445" i="4"/>
  <c r="H445" i="4" s="1"/>
  <c r="G445" i="4"/>
  <c r="G345" i="4"/>
  <c r="C345" i="4"/>
  <c r="H345" i="4" s="1"/>
  <c r="B346" i="4"/>
  <c r="C245" i="4"/>
  <c r="H245" i="4" s="1"/>
  <c r="G245" i="4"/>
  <c r="B246" i="4"/>
  <c r="C145" i="4"/>
  <c r="H145" i="4" s="1"/>
  <c r="G145" i="4"/>
  <c r="B146" i="4"/>
  <c r="C45" i="4"/>
  <c r="H45" i="4" s="1"/>
  <c r="G45" i="4"/>
  <c r="B46" i="4"/>
  <c r="E43" i="7" l="1"/>
  <c r="D43" i="7"/>
  <c r="D495" i="7"/>
  <c r="E495" i="7"/>
  <c r="B161" i="7"/>
  <c r="C162" i="7"/>
  <c r="C2346" i="4"/>
  <c r="H2346" i="4" s="1"/>
  <c r="G2346" i="4"/>
  <c r="B2347" i="4"/>
  <c r="B2247" i="4"/>
  <c r="C2246" i="4"/>
  <c r="H2246" i="4" s="1"/>
  <c r="G2246" i="4"/>
  <c r="B2147" i="4"/>
  <c r="C2146" i="4"/>
  <c r="H2146" i="4" s="1"/>
  <c r="G2146" i="4"/>
  <c r="G2046" i="4"/>
  <c r="C2046" i="4"/>
  <c r="H2046" i="4" s="1"/>
  <c r="B2047" i="4"/>
  <c r="B1947" i="4"/>
  <c r="C1946" i="4"/>
  <c r="H1946" i="4" s="1"/>
  <c r="G1946" i="4"/>
  <c r="C1846" i="4"/>
  <c r="H1846" i="4" s="1"/>
  <c r="G1846" i="4"/>
  <c r="B1847" i="4"/>
  <c r="C1746" i="4"/>
  <c r="H1746" i="4" s="1"/>
  <c r="G1746" i="4"/>
  <c r="B1747" i="4"/>
  <c r="C1646" i="4"/>
  <c r="H1646" i="4" s="1"/>
  <c r="G1646" i="4"/>
  <c r="B1647" i="4"/>
  <c r="C1546" i="4"/>
  <c r="H1546" i="4" s="1"/>
  <c r="G1546" i="4"/>
  <c r="B1547" i="4"/>
  <c r="G1446" i="4"/>
  <c r="C1446" i="4"/>
  <c r="H1446" i="4" s="1"/>
  <c r="B1447" i="4"/>
  <c r="C1346" i="4"/>
  <c r="H1346" i="4" s="1"/>
  <c r="G1346" i="4"/>
  <c r="B1347" i="4"/>
  <c r="C1246" i="4"/>
  <c r="H1246" i="4" s="1"/>
  <c r="G1246" i="4"/>
  <c r="B1247" i="4"/>
  <c r="C1146" i="4"/>
  <c r="H1146" i="4" s="1"/>
  <c r="G1146" i="4"/>
  <c r="B1147" i="4"/>
  <c r="C1046" i="4"/>
  <c r="H1046" i="4" s="1"/>
  <c r="G1046" i="4"/>
  <c r="B1047" i="4"/>
  <c r="C946" i="4"/>
  <c r="H946" i="4" s="1"/>
  <c r="G946" i="4"/>
  <c r="B947" i="4"/>
  <c r="C846" i="4"/>
  <c r="H846" i="4" s="1"/>
  <c r="G846" i="4"/>
  <c r="B847" i="4"/>
  <c r="C746" i="4"/>
  <c r="H746" i="4" s="1"/>
  <c r="G746" i="4"/>
  <c r="B747" i="4"/>
  <c r="G646" i="4"/>
  <c r="B647" i="4"/>
  <c r="C646" i="4"/>
  <c r="H646" i="4" s="1"/>
  <c r="B547" i="4"/>
  <c r="C546" i="4"/>
  <c r="H546" i="4" s="1"/>
  <c r="G546" i="4"/>
  <c r="B447" i="4"/>
  <c r="C446" i="4"/>
  <c r="H446" i="4" s="1"/>
  <c r="G446" i="4"/>
  <c r="C346" i="4"/>
  <c r="H346" i="4" s="1"/>
  <c r="B347" i="4"/>
  <c r="G346" i="4"/>
  <c r="C246" i="4"/>
  <c r="H246" i="4" s="1"/>
  <c r="G246" i="4"/>
  <c r="B247" i="4"/>
  <c r="C146" i="4"/>
  <c r="H146" i="4" s="1"/>
  <c r="G146" i="4"/>
  <c r="B147" i="4"/>
  <c r="C46" i="4"/>
  <c r="H46" i="4" s="1"/>
  <c r="G46" i="4"/>
  <c r="B47" i="4"/>
  <c r="D44" i="7" l="1"/>
  <c r="E44" i="7"/>
  <c r="D496" i="7"/>
  <c r="E496" i="7"/>
  <c r="B160" i="7"/>
  <c r="C161" i="7"/>
  <c r="B2348" i="4"/>
  <c r="C2347" i="4"/>
  <c r="H2347" i="4" s="1"/>
  <c r="G2347" i="4"/>
  <c r="B2248" i="4"/>
  <c r="C2247" i="4"/>
  <c r="H2247" i="4" s="1"/>
  <c r="G2247" i="4"/>
  <c r="B2148" i="4"/>
  <c r="C2147" i="4"/>
  <c r="H2147" i="4" s="1"/>
  <c r="G2147" i="4"/>
  <c r="B2048" i="4"/>
  <c r="G2047" i="4"/>
  <c r="C2047" i="4"/>
  <c r="H2047" i="4" s="1"/>
  <c r="C1947" i="4"/>
  <c r="H1947" i="4" s="1"/>
  <c r="G1947" i="4"/>
  <c r="B1948" i="4"/>
  <c r="C1847" i="4"/>
  <c r="H1847" i="4" s="1"/>
  <c r="G1847" i="4"/>
  <c r="B1848" i="4"/>
  <c r="C1747" i="4"/>
  <c r="H1747" i="4" s="1"/>
  <c r="G1747" i="4"/>
  <c r="B1748" i="4"/>
  <c r="C1647" i="4"/>
  <c r="H1647" i="4" s="1"/>
  <c r="G1647" i="4"/>
  <c r="B1648" i="4"/>
  <c r="C1547" i="4"/>
  <c r="H1547" i="4" s="1"/>
  <c r="G1547" i="4"/>
  <c r="B1548" i="4"/>
  <c r="B1448" i="4"/>
  <c r="C1447" i="4"/>
  <c r="H1447" i="4" s="1"/>
  <c r="G1447" i="4"/>
  <c r="C1347" i="4"/>
  <c r="H1347" i="4" s="1"/>
  <c r="G1347" i="4"/>
  <c r="B1348" i="4"/>
  <c r="C1247" i="4"/>
  <c r="H1247" i="4" s="1"/>
  <c r="G1247" i="4"/>
  <c r="B1248" i="4"/>
  <c r="C1147" i="4"/>
  <c r="H1147" i="4" s="1"/>
  <c r="G1147" i="4"/>
  <c r="B1148" i="4"/>
  <c r="C1047" i="4"/>
  <c r="H1047" i="4" s="1"/>
  <c r="G1047" i="4"/>
  <c r="B1048" i="4"/>
  <c r="C947" i="4"/>
  <c r="H947" i="4" s="1"/>
  <c r="G947" i="4"/>
  <c r="B948" i="4"/>
  <c r="C847" i="4"/>
  <c r="H847" i="4" s="1"/>
  <c r="G847" i="4"/>
  <c r="B848" i="4"/>
  <c r="B748" i="4"/>
  <c r="G747" i="4"/>
  <c r="C747" i="4"/>
  <c r="H747" i="4" s="1"/>
  <c r="B648" i="4"/>
  <c r="G647" i="4"/>
  <c r="C647" i="4"/>
  <c r="H647" i="4" s="1"/>
  <c r="B548" i="4"/>
  <c r="G547" i="4"/>
  <c r="C547" i="4"/>
  <c r="H547" i="4" s="1"/>
  <c r="C447" i="4"/>
  <c r="H447" i="4" s="1"/>
  <c r="B448" i="4"/>
  <c r="G447" i="4"/>
  <c r="G347" i="4"/>
  <c r="C347" i="4"/>
  <c r="H347" i="4" s="1"/>
  <c r="B348" i="4"/>
  <c r="C247" i="4"/>
  <c r="H247" i="4" s="1"/>
  <c r="G247" i="4"/>
  <c r="B248" i="4"/>
  <c r="C147" i="4"/>
  <c r="H147" i="4" s="1"/>
  <c r="G147" i="4"/>
  <c r="B148" i="4"/>
  <c r="C47" i="4"/>
  <c r="H47" i="4" s="1"/>
  <c r="G47" i="4"/>
  <c r="B48" i="4"/>
  <c r="E45" i="7" l="1"/>
  <c r="D45" i="7"/>
  <c r="D497" i="7"/>
  <c r="E497" i="7"/>
  <c r="B159" i="7"/>
  <c r="C160" i="7"/>
  <c r="G2348" i="4"/>
  <c r="B2349" i="4"/>
  <c r="C2348" i="4"/>
  <c r="H2348" i="4" s="1"/>
  <c r="G2248" i="4"/>
  <c r="C2248" i="4"/>
  <c r="H2248" i="4" s="1"/>
  <c r="B2249" i="4"/>
  <c r="C2148" i="4"/>
  <c r="H2148" i="4" s="1"/>
  <c r="B2149" i="4"/>
  <c r="G2148" i="4"/>
  <c r="B2049" i="4"/>
  <c r="G2048" i="4"/>
  <c r="C2048" i="4"/>
  <c r="H2048" i="4" s="1"/>
  <c r="B1949" i="4"/>
  <c r="C1948" i="4"/>
  <c r="H1948" i="4" s="1"/>
  <c r="G1948" i="4"/>
  <c r="C1848" i="4"/>
  <c r="H1848" i="4" s="1"/>
  <c r="G1848" i="4"/>
  <c r="B1849" i="4"/>
  <c r="C1748" i="4"/>
  <c r="H1748" i="4" s="1"/>
  <c r="G1748" i="4"/>
  <c r="B1749" i="4"/>
  <c r="C1648" i="4"/>
  <c r="H1648" i="4" s="1"/>
  <c r="G1648" i="4"/>
  <c r="B1649" i="4"/>
  <c r="C1548" i="4"/>
  <c r="H1548" i="4" s="1"/>
  <c r="G1548" i="4"/>
  <c r="B1549" i="4"/>
  <c r="C1448" i="4"/>
  <c r="H1448" i="4" s="1"/>
  <c r="G1448" i="4"/>
  <c r="B1449" i="4"/>
  <c r="C1348" i="4"/>
  <c r="H1348" i="4" s="1"/>
  <c r="G1348" i="4"/>
  <c r="B1349" i="4"/>
  <c r="C1248" i="4"/>
  <c r="H1248" i="4" s="1"/>
  <c r="G1248" i="4"/>
  <c r="B1249" i="4"/>
  <c r="C1148" i="4"/>
  <c r="H1148" i="4" s="1"/>
  <c r="G1148" i="4"/>
  <c r="B1149" i="4"/>
  <c r="C1048" i="4"/>
  <c r="H1048" i="4" s="1"/>
  <c r="G1048" i="4"/>
  <c r="B1049" i="4"/>
  <c r="C948" i="4"/>
  <c r="H948" i="4" s="1"/>
  <c r="G948" i="4"/>
  <c r="B949" i="4"/>
  <c r="C848" i="4"/>
  <c r="H848" i="4" s="1"/>
  <c r="G848" i="4"/>
  <c r="B849" i="4"/>
  <c r="C748" i="4"/>
  <c r="H748" i="4" s="1"/>
  <c r="G748" i="4"/>
  <c r="B749" i="4"/>
  <c r="G648" i="4"/>
  <c r="C648" i="4"/>
  <c r="H648" i="4" s="1"/>
  <c r="B649" i="4"/>
  <c r="G548" i="4"/>
  <c r="C548" i="4"/>
  <c r="H548" i="4" s="1"/>
  <c r="B549" i="4"/>
  <c r="C448" i="4"/>
  <c r="H448" i="4" s="1"/>
  <c r="G448" i="4"/>
  <c r="B449" i="4"/>
  <c r="C348" i="4"/>
  <c r="H348" i="4" s="1"/>
  <c r="G348" i="4"/>
  <c r="B349" i="4"/>
  <c r="C248" i="4"/>
  <c r="H248" i="4" s="1"/>
  <c r="G248" i="4"/>
  <c r="B249" i="4"/>
  <c r="C148" i="4"/>
  <c r="H148" i="4" s="1"/>
  <c r="G148" i="4"/>
  <c r="B149" i="4"/>
  <c r="C48" i="4"/>
  <c r="H48" i="4" s="1"/>
  <c r="G48" i="4"/>
  <c r="B49" i="4"/>
  <c r="D46" i="7" l="1"/>
  <c r="E46" i="7"/>
  <c r="E498" i="7"/>
  <c r="D498" i="7"/>
  <c r="C159" i="7"/>
  <c r="B158" i="7"/>
  <c r="B2350" i="4"/>
  <c r="G2349" i="4"/>
  <c r="C2349" i="4"/>
  <c r="H2349" i="4" s="1"/>
  <c r="B2250" i="4"/>
  <c r="C2249" i="4"/>
  <c r="H2249" i="4" s="1"/>
  <c r="G2249" i="4"/>
  <c r="B2150" i="4"/>
  <c r="C2149" i="4"/>
  <c r="H2149" i="4" s="1"/>
  <c r="G2149" i="4"/>
  <c r="B2050" i="4"/>
  <c r="G2049" i="4"/>
  <c r="C2049" i="4"/>
  <c r="H2049" i="4" s="1"/>
  <c r="C1949" i="4"/>
  <c r="H1949" i="4" s="1"/>
  <c r="G1949" i="4"/>
  <c r="B1950" i="4"/>
  <c r="C1849" i="4"/>
  <c r="H1849" i="4" s="1"/>
  <c r="G1849" i="4"/>
  <c r="B1850" i="4"/>
  <c r="C1749" i="4"/>
  <c r="H1749" i="4" s="1"/>
  <c r="G1749" i="4"/>
  <c r="B1750" i="4"/>
  <c r="C1649" i="4"/>
  <c r="H1649" i="4" s="1"/>
  <c r="G1649" i="4"/>
  <c r="B1650" i="4"/>
  <c r="C1549" i="4"/>
  <c r="H1549" i="4" s="1"/>
  <c r="G1549" i="4"/>
  <c r="B1550" i="4"/>
  <c r="G1449" i="4"/>
  <c r="B1450" i="4"/>
  <c r="C1449" i="4"/>
  <c r="H1449" i="4" s="1"/>
  <c r="C1349" i="4"/>
  <c r="H1349" i="4" s="1"/>
  <c r="G1349" i="4"/>
  <c r="B1350" i="4"/>
  <c r="C1249" i="4"/>
  <c r="H1249" i="4" s="1"/>
  <c r="G1249" i="4"/>
  <c r="B1250" i="4"/>
  <c r="C1149" i="4"/>
  <c r="H1149" i="4" s="1"/>
  <c r="G1149" i="4"/>
  <c r="B1150" i="4"/>
  <c r="C1049" i="4"/>
  <c r="H1049" i="4" s="1"/>
  <c r="G1049" i="4"/>
  <c r="B1050" i="4"/>
  <c r="C949" i="4"/>
  <c r="H949" i="4" s="1"/>
  <c r="G949" i="4"/>
  <c r="B950" i="4"/>
  <c r="C849" i="4"/>
  <c r="H849" i="4" s="1"/>
  <c r="G849" i="4"/>
  <c r="B850" i="4"/>
  <c r="B750" i="4"/>
  <c r="C749" i="4"/>
  <c r="H749" i="4" s="1"/>
  <c r="G749" i="4"/>
  <c r="B650" i="4"/>
  <c r="C649" i="4"/>
  <c r="H649" i="4" s="1"/>
  <c r="G649" i="4"/>
  <c r="B550" i="4"/>
  <c r="C549" i="4"/>
  <c r="H549" i="4" s="1"/>
  <c r="G549" i="4"/>
  <c r="C449" i="4"/>
  <c r="H449" i="4" s="1"/>
  <c r="G449" i="4"/>
  <c r="B450" i="4"/>
  <c r="B350" i="4"/>
  <c r="G349" i="4"/>
  <c r="C349" i="4"/>
  <c r="H349" i="4" s="1"/>
  <c r="C249" i="4"/>
  <c r="H249" i="4" s="1"/>
  <c r="G249" i="4"/>
  <c r="B250" i="4"/>
  <c r="C149" i="4"/>
  <c r="H149" i="4" s="1"/>
  <c r="G149" i="4"/>
  <c r="B150" i="4"/>
  <c r="C49" i="4"/>
  <c r="H49" i="4" s="1"/>
  <c r="G49" i="4"/>
  <c r="B50" i="4"/>
  <c r="E47" i="7" l="1"/>
  <c r="D47" i="7"/>
  <c r="E499" i="7"/>
  <c r="D499" i="7"/>
  <c r="C158" i="7"/>
  <c r="B157" i="7"/>
  <c r="B2351" i="4"/>
  <c r="G2350" i="4"/>
  <c r="C2350" i="4"/>
  <c r="H2350" i="4" s="1"/>
  <c r="G2250" i="4"/>
  <c r="B2251" i="4"/>
  <c r="C2250" i="4"/>
  <c r="H2250" i="4" s="1"/>
  <c r="C2150" i="4"/>
  <c r="H2150" i="4" s="1"/>
  <c r="B2151" i="4"/>
  <c r="G2150" i="4"/>
  <c r="G2050" i="4"/>
  <c r="C2050" i="4"/>
  <c r="H2050" i="4" s="1"/>
  <c r="B2051" i="4"/>
  <c r="C1950" i="4"/>
  <c r="H1950" i="4" s="1"/>
  <c r="G1950" i="4"/>
  <c r="B1951" i="4"/>
  <c r="C1850" i="4"/>
  <c r="H1850" i="4" s="1"/>
  <c r="G1850" i="4"/>
  <c r="B1851" i="4"/>
  <c r="C1750" i="4"/>
  <c r="H1750" i="4" s="1"/>
  <c r="G1750" i="4"/>
  <c r="B1751" i="4"/>
  <c r="C1650" i="4"/>
  <c r="H1650" i="4" s="1"/>
  <c r="G1650" i="4"/>
  <c r="B1651" i="4"/>
  <c r="C1550" i="4"/>
  <c r="H1550" i="4" s="1"/>
  <c r="G1550" i="4"/>
  <c r="B1551" i="4"/>
  <c r="B1451" i="4"/>
  <c r="G1450" i="4"/>
  <c r="C1450" i="4"/>
  <c r="H1450" i="4" s="1"/>
  <c r="C1350" i="4"/>
  <c r="H1350" i="4" s="1"/>
  <c r="G1350" i="4"/>
  <c r="B1351" i="4"/>
  <c r="C1250" i="4"/>
  <c r="H1250" i="4" s="1"/>
  <c r="G1250" i="4"/>
  <c r="B1251" i="4"/>
  <c r="C1150" i="4"/>
  <c r="H1150" i="4" s="1"/>
  <c r="G1150" i="4"/>
  <c r="B1151" i="4"/>
  <c r="C1050" i="4"/>
  <c r="H1050" i="4" s="1"/>
  <c r="G1050" i="4"/>
  <c r="B1051" i="4"/>
  <c r="C950" i="4"/>
  <c r="H950" i="4" s="1"/>
  <c r="G950" i="4"/>
  <c r="B951" i="4"/>
  <c r="B851" i="4"/>
  <c r="C850" i="4"/>
  <c r="H850" i="4" s="1"/>
  <c r="G850" i="4"/>
  <c r="G750" i="4"/>
  <c r="C750" i="4"/>
  <c r="H750" i="4" s="1"/>
  <c r="B751" i="4"/>
  <c r="G650" i="4"/>
  <c r="C650" i="4"/>
  <c r="H650" i="4" s="1"/>
  <c r="B651" i="4"/>
  <c r="C550" i="4"/>
  <c r="H550" i="4" s="1"/>
  <c r="G550" i="4"/>
  <c r="B551" i="4"/>
  <c r="G450" i="4"/>
  <c r="C450" i="4"/>
  <c r="H450" i="4" s="1"/>
  <c r="B451" i="4"/>
  <c r="C350" i="4"/>
  <c r="H350" i="4" s="1"/>
  <c r="B351" i="4"/>
  <c r="G350" i="4"/>
  <c r="C250" i="4"/>
  <c r="H250" i="4" s="1"/>
  <c r="G250" i="4"/>
  <c r="B251" i="4"/>
  <c r="C150" i="4"/>
  <c r="H150" i="4" s="1"/>
  <c r="G150" i="4"/>
  <c r="B151" i="4"/>
  <c r="C50" i="4"/>
  <c r="H50" i="4" s="1"/>
  <c r="G50" i="4"/>
  <c r="B51" i="4"/>
  <c r="D48" i="7" l="1"/>
  <c r="E48" i="7"/>
  <c r="E500" i="7"/>
  <c r="D500" i="7"/>
  <c r="C157" i="7"/>
  <c r="B156" i="7"/>
  <c r="C2351" i="4"/>
  <c r="H2351" i="4" s="1"/>
  <c r="B2352" i="4"/>
  <c r="G2351" i="4"/>
  <c r="G2251" i="4"/>
  <c r="C2251" i="4"/>
  <c r="H2251" i="4" s="1"/>
  <c r="B2252" i="4"/>
  <c r="C2151" i="4"/>
  <c r="H2151" i="4" s="1"/>
  <c r="G2151" i="4"/>
  <c r="B2152" i="4"/>
  <c r="B2052" i="4"/>
  <c r="C2051" i="4"/>
  <c r="H2051" i="4" s="1"/>
  <c r="G2051" i="4"/>
  <c r="G1951" i="4"/>
  <c r="B1952" i="4"/>
  <c r="C1951" i="4"/>
  <c r="H1951" i="4" s="1"/>
  <c r="C1851" i="4"/>
  <c r="H1851" i="4" s="1"/>
  <c r="G1851" i="4"/>
  <c r="B1852" i="4"/>
  <c r="C1751" i="4"/>
  <c r="H1751" i="4" s="1"/>
  <c r="G1751" i="4"/>
  <c r="B1752" i="4"/>
  <c r="C1651" i="4"/>
  <c r="H1651" i="4" s="1"/>
  <c r="G1651" i="4"/>
  <c r="B1652" i="4"/>
  <c r="C1551" i="4"/>
  <c r="H1551" i="4" s="1"/>
  <c r="G1551" i="4"/>
  <c r="B1552" i="4"/>
  <c r="G1451" i="4"/>
  <c r="C1451" i="4"/>
  <c r="H1451" i="4" s="1"/>
  <c r="B1452" i="4"/>
  <c r="C1351" i="4"/>
  <c r="H1351" i="4" s="1"/>
  <c r="G1351" i="4"/>
  <c r="B1352" i="4"/>
  <c r="C1251" i="4"/>
  <c r="H1251" i="4" s="1"/>
  <c r="G1251" i="4"/>
  <c r="B1252" i="4"/>
  <c r="C1151" i="4"/>
  <c r="H1151" i="4" s="1"/>
  <c r="G1151" i="4"/>
  <c r="B1152" i="4"/>
  <c r="C1051" i="4"/>
  <c r="H1051" i="4" s="1"/>
  <c r="G1051" i="4"/>
  <c r="B1052" i="4"/>
  <c r="C951" i="4"/>
  <c r="H951" i="4" s="1"/>
  <c r="G951" i="4"/>
  <c r="B952" i="4"/>
  <c r="C851" i="4"/>
  <c r="H851" i="4" s="1"/>
  <c r="G851" i="4"/>
  <c r="B852" i="4"/>
  <c r="C751" i="4"/>
  <c r="H751" i="4" s="1"/>
  <c r="B752" i="4"/>
  <c r="G751" i="4"/>
  <c r="G651" i="4"/>
  <c r="C651" i="4"/>
  <c r="H651" i="4" s="1"/>
  <c r="B652" i="4"/>
  <c r="B552" i="4"/>
  <c r="G551" i="4"/>
  <c r="C551" i="4"/>
  <c r="H551" i="4" s="1"/>
  <c r="C451" i="4"/>
  <c r="H451" i="4" s="1"/>
  <c r="B452" i="4"/>
  <c r="G451" i="4"/>
  <c r="B352" i="4"/>
  <c r="C351" i="4"/>
  <c r="H351" i="4" s="1"/>
  <c r="G351" i="4"/>
  <c r="C251" i="4"/>
  <c r="H251" i="4" s="1"/>
  <c r="G251" i="4"/>
  <c r="B252" i="4"/>
  <c r="C151" i="4"/>
  <c r="H151" i="4" s="1"/>
  <c r="G151" i="4"/>
  <c r="B152" i="4"/>
  <c r="C51" i="4"/>
  <c r="H51" i="4" s="1"/>
  <c r="G51" i="4"/>
  <c r="B52" i="4"/>
  <c r="E49" i="7" l="1"/>
  <c r="D49" i="7"/>
  <c r="D501" i="7"/>
  <c r="E501" i="7"/>
  <c r="C156" i="7"/>
  <c r="B155" i="7"/>
  <c r="C2352" i="4"/>
  <c r="H2352" i="4" s="1"/>
  <c r="G2352" i="4"/>
  <c r="B2353" i="4"/>
  <c r="G2252" i="4"/>
  <c r="B2253" i="4"/>
  <c r="C2252" i="4"/>
  <c r="H2252" i="4" s="1"/>
  <c r="B2153" i="4"/>
  <c r="C2152" i="4"/>
  <c r="H2152" i="4" s="1"/>
  <c r="G2152" i="4"/>
  <c r="B2053" i="4"/>
  <c r="G2052" i="4"/>
  <c r="C2052" i="4"/>
  <c r="H2052" i="4" s="1"/>
  <c r="B1953" i="4"/>
  <c r="G1952" i="4"/>
  <c r="C1952" i="4"/>
  <c r="H1952" i="4" s="1"/>
  <c r="C1852" i="4"/>
  <c r="H1852" i="4" s="1"/>
  <c r="G1852" i="4"/>
  <c r="B1853" i="4"/>
  <c r="C1752" i="4"/>
  <c r="H1752" i="4" s="1"/>
  <c r="G1752" i="4"/>
  <c r="B1753" i="4"/>
  <c r="C1652" i="4"/>
  <c r="H1652" i="4" s="1"/>
  <c r="G1652" i="4"/>
  <c r="B1653" i="4"/>
  <c r="C1552" i="4"/>
  <c r="H1552" i="4" s="1"/>
  <c r="G1552" i="4"/>
  <c r="B1553" i="4"/>
  <c r="G1452" i="4"/>
  <c r="C1452" i="4"/>
  <c r="H1452" i="4" s="1"/>
  <c r="B1453" i="4"/>
  <c r="C1352" i="4"/>
  <c r="H1352" i="4" s="1"/>
  <c r="G1352" i="4"/>
  <c r="B1353" i="4"/>
  <c r="C1252" i="4"/>
  <c r="H1252" i="4" s="1"/>
  <c r="G1252" i="4"/>
  <c r="B1253" i="4"/>
  <c r="C1152" i="4"/>
  <c r="H1152" i="4" s="1"/>
  <c r="G1152" i="4"/>
  <c r="B1153" i="4"/>
  <c r="C1052" i="4"/>
  <c r="H1052" i="4" s="1"/>
  <c r="G1052" i="4"/>
  <c r="B1053" i="4"/>
  <c r="C952" i="4"/>
  <c r="H952" i="4" s="1"/>
  <c r="G952" i="4"/>
  <c r="B953" i="4"/>
  <c r="C852" i="4"/>
  <c r="H852" i="4" s="1"/>
  <c r="G852" i="4"/>
  <c r="B853" i="4"/>
  <c r="C752" i="4"/>
  <c r="H752" i="4" s="1"/>
  <c r="B753" i="4"/>
  <c r="G752" i="4"/>
  <c r="C652" i="4"/>
  <c r="H652" i="4" s="1"/>
  <c r="B653" i="4"/>
  <c r="G652" i="4"/>
  <c r="C552" i="4"/>
  <c r="H552" i="4" s="1"/>
  <c r="B553" i="4"/>
  <c r="G552" i="4"/>
  <c r="C452" i="4"/>
  <c r="H452" i="4" s="1"/>
  <c r="B453" i="4"/>
  <c r="G452" i="4"/>
  <c r="B353" i="4"/>
  <c r="C352" i="4"/>
  <c r="H352" i="4" s="1"/>
  <c r="G352" i="4"/>
  <c r="C252" i="4"/>
  <c r="H252" i="4" s="1"/>
  <c r="G252" i="4"/>
  <c r="B253" i="4"/>
  <c r="C152" i="4"/>
  <c r="H152" i="4" s="1"/>
  <c r="G152" i="4"/>
  <c r="B153" i="4"/>
  <c r="C52" i="4"/>
  <c r="H52" i="4" s="1"/>
  <c r="G52" i="4"/>
  <c r="B53" i="4"/>
  <c r="D50" i="7" l="1"/>
  <c r="E50" i="7"/>
  <c r="E502" i="7"/>
  <c r="D502" i="7"/>
  <c r="B154" i="7"/>
  <c r="C155" i="7"/>
  <c r="C2353" i="4"/>
  <c r="H2353" i="4" s="1"/>
  <c r="G2353" i="4"/>
  <c r="B2354" i="4"/>
  <c r="B2254" i="4"/>
  <c r="G2253" i="4"/>
  <c r="C2253" i="4"/>
  <c r="H2253" i="4" s="1"/>
  <c r="G2153" i="4"/>
  <c r="B2154" i="4"/>
  <c r="C2153" i="4"/>
  <c r="H2153" i="4" s="1"/>
  <c r="G2053" i="4"/>
  <c r="C2053" i="4"/>
  <c r="H2053" i="4" s="1"/>
  <c r="B2054" i="4"/>
  <c r="B1954" i="4"/>
  <c r="G1953" i="4"/>
  <c r="C1953" i="4"/>
  <c r="H1953" i="4" s="1"/>
  <c r="C1853" i="4"/>
  <c r="H1853" i="4" s="1"/>
  <c r="G1853" i="4"/>
  <c r="B1854" i="4"/>
  <c r="C1753" i="4"/>
  <c r="H1753" i="4" s="1"/>
  <c r="G1753" i="4"/>
  <c r="B1754" i="4"/>
  <c r="C1653" i="4"/>
  <c r="H1653" i="4" s="1"/>
  <c r="G1653" i="4"/>
  <c r="B1654" i="4"/>
  <c r="C1553" i="4"/>
  <c r="H1553" i="4" s="1"/>
  <c r="G1553" i="4"/>
  <c r="B1554" i="4"/>
  <c r="C1453" i="4"/>
  <c r="H1453" i="4" s="1"/>
  <c r="G1453" i="4"/>
  <c r="B1454" i="4"/>
  <c r="C1353" i="4"/>
  <c r="H1353" i="4" s="1"/>
  <c r="G1353" i="4"/>
  <c r="B1354" i="4"/>
  <c r="C1253" i="4"/>
  <c r="H1253" i="4" s="1"/>
  <c r="G1253" i="4"/>
  <c r="B1254" i="4"/>
  <c r="C1153" i="4"/>
  <c r="H1153" i="4" s="1"/>
  <c r="G1153" i="4"/>
  <c r="B1154" i="4"/>
  <c r="C1053" i="4"/>
  <c r="H1053" i="4" s="1"/>
  <c r="G1053" i="4"/>
  <c r="B1054" i="4"/>
  <c r="C953" i="4"/>
  <c r="H953" i="4" s="1"/>
  <c r="G953" i="4"/>
  <c r="B954" i="4"/>
  <c r="B854" i="4"/>
  <c r="C853" i="4"/>
  <c r="H853" i="4" s="1"/>
  <c r="G853" i="4"/>
  <c r="B754" i="4"/>
  <c r="G753" i="4"/>
  <c r="C753" i="4"/>
  <c r="H753" i="4" s="1"/>
  <c r="G653" i="4"/>
  <c r="C653" i="4"/>
  <c r="H653" i="4" s="1"/>
  <c r="B654" i="4"/>
  <c r="B554" i="4"/>
  <c r="G553" i="4"/>
  <c r="C553" i="4"/>
  <c r="H553" i="4" s="1"/>
  <c r="B454" i="4"/>
  <c r="G453" i="4"/>
  <c r="C453" i="4"/>
  <c r="H453" i="4" s="1"/>
  <c r="B354" i="4"/>
  <c r="C353" i="4"/>
  <c r="H353" i="4" s="1"/>
  <c r="G353" i="4"/>
  <c r="C253" i="4"/>
  <c r="H253" i="4" s="1"/>
  <c r="G253" i="4"/>
  <c r="B254" i="4"/>
  <c r="C153" i="4"/>
  <c r="H153" i="4" s="1"/>
  <c r="G153" i="4"/>
  <c r="B154" i="4"/>
  <c r="C53" i="4"/>
  <c r="H53" i="4" s="1"/>
  <c r="G53" i="4"/>
  <c r="B54" i="4"/>
  <c r="D51" i="7" l="1"/>
  <c r="E51" i="7"/>
  <c r="C154" i="7"/>
  <c r="B153" i="7"/>
  <c r="G2354" i="4"/>
  <c r="C2354" i="4"/>
  <c r="H2354" i="4" s="1"/>
  <c r="B2355" i="4"/>
  <c r="C2254" i="4"/>
  <c r="H2254" i="4" s="1"/>
  <c r="B2255" i="4"/>
  <c r="G2254" i="4"/>
  <c r="G2154" i="4"/>
  <c r="B2155" i="4"/>
  <c r="C2154" i="4"/>
  <c r="H2154" i="4" s="1"/>
  <c r="C2054" i="4"/>
  <c r="H2054" i="4" s="1"/>
  <c r="G2054" i="4"/>
  <c r="B2055" i="4"/>
  <c r="C1954" i="4"/>
  <c r="H1954" i="4" s="1"/>
  <c r="B1955" i="4"/>
  <c r="G1954" i="4"/>
  <c r="C1854" i="4"/>
  <c r="H1854" i="4" s="1"/>
  <c r="G1854" i="4"/>
  <c r="B1855" i="4"/>
  <c r="C1754" i="4"/>
  <c r="H1754" i="4" s="1"/>
  <c r="G1754" i="4"/>
  <c r="B1755" i="4"/>
  <c r="C1654" i="4"/>
  <c r="H1654" i="4" s="1"/>
  <c r="G1654" i="4"/>
  <c r="B1655" i="4"/>
  <c r="C1554" i="4"/>
  <c r="H1554" i="4" s="1"/>
  <c r="G1554" i="4"/>
  <c r="B1555" i="4"/>
  <c r="C1454" i="4"/>
  <c r="H1454" i="4" s="1"/>
  <c r="G1454" i="4"/>
  <c r="B1455" i="4"/>
  <c r="C1354" i="4"/>
  <c r="H1354" i="4" s="1"/>
  <c r="G1354" i="4"/>
  <c r="B1355" i="4"/>
  <c r="C1254" i="4"/>
  <c r="H1254" i="4" s="1"/>
  <c r="G1254" i="4"/>
  <c r="B1255" i="4"/>
  <c r="C1154" i="4"/>
  <c r="H1154" i="4" s="1"/>
  <c r="G1154" i="4"/>
  <c r="B1155" i="4"/>
  <c r="C1054" i="4"/>
  <c r="H1054" i="4" s="1"/>
  <c r="G1054" i="4"/>
  <c r="B1055" i="4"/>
  <c r="C954" i="4"/>
  <c r="H954" i="4" s="1"/>
  <c r="G954" i="4"/>
  <c r="B955" i="4"/>
  <c r="B855" i="4"/>
  <c r="C854" i="4"/>
  <c r="H854" i="4" s="1"/>
  <c r="G854" i="4"/>
  <c r="B755" i="4"/>
  <c r="G754" i="4"/>
  <c r="C754" i="4"/>
  <c r="H754" i="4" s="1"/>
  <c r="B655" i="4"/>
  <c r="C654" i="4"/>
  <c r="H654" i="4" s="1"/>
  <c r="G654" i="4"/>
  <c r="C554" i="4"/>
  <c r="H554" i="4" s="1"/>
  <c r="G554" i="4"/>
  <c r="B555" i="4"/>
  <c r="B455" i="4"/>
  <c r="C454" i="4"/>
  <c r="H454" i="4" s="1"/>
  <c r="G454" i="4"/>
  <c r="G354" i="4"/>
  <c r="C354" i="4"/>
  <c r="H354" i="4" s="1"/>
  <c r="B355" i="4"/>
  <c r="C254" i="4"/>
  <c r="H254" i="4" s="1"/>
  <c r="G254" i="4"/>
  <c r="B255" i="4"/>
  <c r="C154" i="4"/>
  <c r="H154" i="4" s="1"/>
  <c r="G154" i="4"/>
  <c r="B155" i="4"/>
  <c r="C54" i="4"/>
  <c r="H54" i="4" s="1"/>
  <c r="G54" i="4"/>
  <c r="B55" i="4"/>
  <c r="D52" i="7" l="1"/>
  <c r="E52" i="7"/>
  <c r="B152" i="7"/>
  <c r="C153" i="7"/>
  <c r="B2356" i="4"/>
  <c r="G2355" i="4"/>
  <c r="C2355" i="4"/>
  <c r="H2355" i="4" s="1"/>
  <c r="C2255" i="4"/>
  <c r="H2255" i="4" s="1"/>
  <c r="G2255" i="4"/>
  <c r="B2256" i="4"/>
  <c r="B2156" i="4"/>
  <c r="C2155" i="4"/>
  <c r="H2155" i="4" s="1"/>
  <c r="G2155" i="4"/>
  <c r="C2055" i="4"/>
  <c r="H2055" i="4" s="1"/>
  <c r="B2056" i="4"/>
  <c r="G2055" i="4"/>
  <c r="G1955" i="4"/>
  <c r="B1956" i="4"/>
  <c r="C1955" i="4"/>
  <c r="H1955" i="4" s="1"/>
  <c r="C1855" i="4"/>
  <c r="H1855" i="4" s="1"/>
  <c r="G1855" i="4"/>
  <c r="B1856" i="4"/>
  <c r="C1755" i="4"/>
  <c r="H1755" i="4" s="1"/>
  <c r="G1755" i="4"/>
  <c r="B1756" i="4"/>
  <c r="C1655" i="4"/>
  <c r="H1655" i="4" s="1"/>
  <c r="G1655" i="4"/>
  <c r="B1656" i="4"/>
  <c r="C1555" i="4"/>
  <c r="H1555" i="4" s="1"/>
  <c r="G1555" i="4"/>
  <c r="B1556" i="4"/>
  <c r="G1455" i="4"/>
  <c r="B1456" i="4"/>
  <c r="C1455" i="4"/>
  <c r="H1455" i="4" s="1"/>
  <c r="C1355" i="4"/>
  <c r="H1355" i="4" s="1"/>
  <c r="B1356" i="4"/>
  <c r="G1355" i="4"/>
  <c r="C1255" i="4"/>
  <c r="H1255" i="4" s="1"/>
  <c r="G1255" i="4"/>
  <c r="B1256" i="4"/>
  <c r="C1155" i="4"/>
  <c r="H1155" i="4" s="1"/>
  <c r="G1155" i="4"/>
  <c r="B1156" i="4"/>
  <c r="C1055" i="4"/>
  <c r="H1055" i="4" s="1"/>
  <c r="G1055" i="4"/>
  <c r="B1056" i="4"/>
  <c r="C955" i="4"/>
  <c r="H955" i="4" s="1"/>
  <c r="G955" i="4"/>
  <c r="B956" i="4"/>
  <c r="C855" i="4"/>
  <c r="H855" i="4" s="1"/>
  <c r="G855" i="4"/>
  <c r="B856" i="4"/>
  <c r="B756" i="4"/>
  <c r="C755" i="4"/>
  <c r="H755" i="4" s="1"/>
  <c r="G755" i="4"/>
  <c r="C655" i="4"/>
  <c r="H655" i="4" s="1"/>
  <c r="B656" i="4"/>
  <c r="G655" i="4"/>
  <c r="G555" i="4"/>
  <c r="C555" i="4"/>
  <c r="H555" i="4" s="1"/>
  <c r="B556" i="4"/>
  <c r="C455" i="4"/>
  <c r="H455" i="4" s="1"/>
  <c r="B456" i="4"/>
  <c r="G455" i="4"/>
  <c r="G355" i="4"/>
  <c r="C355" i="4"/>
  <c r="H355" i="4" s="1"/>
  <c r="B356" i="4"/>
  <c r="C255" i="4"/>
  <c r="H255" i="4" s="1"/>
  <c r="G255" i="4"/>
  <c r="B256" i="4"/>
  <c r="C155" i="4"/>
  <c r="H155" i="4" s="1"/>
  <c r="G155" i="4"/>
  <c r="B156" i="4"/>
  <c r="C55" i="4"/>
  <c r="H55" i="4" s="1"/>
  <c r="G55" i="4"/>
  <c r="B56" i="4"/>
  <c r="E53" i="7" l="1"/>
  <c r="D53" i="7"/>
  <c r="B151" i="7"/>
  <c r="C152" i="7"/>
  <c r="B2357" i="4"/>
  <c r="G2356" i="4"/>
  <c r="C2356" i="4"/>
  <c r="H2356" i="4" s="1"/>
  <c r="G2256" i="4"/>
  <c r="B2257" i="4"/>
  <c r="C2256" i="4"/>
  <c r="H2256" i="4" s="1"/>
  <c r="G2156" i="4"/>
  <c r="C2156" i="4"/>
  <c r="H2156" i="4" s="1"/>
  <c r="B2157" i="4"/>
  <c r="C2056" i="4"/>
  <c r="H2056" i="4" s="1"/>
  <c r="B2057" i="4"/>
  <c r="G2056" i="4"/>
  <c r="B1957" i="4"/>
  <c r="C1956" i="4"/>
  <c r="G1956" i="4"/>
  <c r="C1856" i="4"/>
  <c r="H1856" i="4" s="1"/>
  <c r="G1856" i="4"/>
  <c r="B1857" i="4"/>
  <c r="C1756" i="4"/>
  <c r="H1756" i="4" s="1"/>
  <c r="G1756" i="4"/>
  <c r="B1757" i="4"/>
  <c r="C1656" i="4"/>
  <c r="H1656" i="4" s="1"/>
  <c r="G1656" i="4"/>
  <c r="B1657" i="4"/>
  <c r="C1556" i="4"/>
  <c r="H1556" i="4" s="1"/>
  <c r="G1556" i="4"/>
  <c r="B1557" i="4"/>
  <c r="B1457" i="4"/>
  <c r="C1456" i="4"/>
  <c r="H1456" i="4" s="1"/>
  <c r="G1456" i="4"/>
  <c r="B1357" i="4"/>
  <c r="C1356" i="4"/>
  <c r="H1356" i="4" s="1"/>
  <c r="G1356" i="4"/>
  <c r="C1256" i="4"/>
  <c r="H1256" i="4" s="1"/>
  <c r="G1256" i="4"/>
  <c r="B1257" i="4"/>
  <c r="C1156" i="4"/>
  <c r="H1156" i="4" s="1"/>
  <c r="G1156" i="4"/>
  <c r="B1157" i="4"/>
  <c r="C1056" i="4"/>
  <c r="H1056" i="4" s="1"/>
  <c r="G1056" i="4"/>
  <c r="B1057" i="4"/>
  <c r="C956" i="4"/>
  <c r="H956" i="4" s="1"/>
  <c r="G956" i="4"/>
  <c r="B957" i="4"/>
  <c r="C856" i="4"/>
  <c r="H856" i="4" s="1"/>
  <c r="G856" i="4"/>
  <c r="B857" i="4"/>
  <c r="B757" i="4"/>
  <c r="C756" i="4"/>
  <c r="H756" i="4" s="1"/>
  <c r="G756" i="4"/>
  <c r="C656" i="4"/>
  <c r="H656" i="4" s="1"/>
  <c r="B657" i="4"/>
  <c r="G656" i="4"/>
  <c r="G556" i="4"/>
  <c r="C556" i="4"/>
  <c r="H556" i="4" s="1"/>
  <c r="B557" i="4"/>
  <c r="C456" i="4"/>
  <c r="H456" i="4" s="1"/>
  <c r="G456" i="4"/>
  <c r="B457" i="4"/>
  <c r="G356" i="4"/>
  <c r="C356" i="4"/>
  <c r="H356" i="4" s="1"/>
  <c r="B357" i="4"/>
  <c r="C256" i="4"/>
  <c r="H256" i="4" s="1"/>
  <c r="G256" i="4"/>
  <c r="B257" i="4"/>
  <c r="C156" i="4"/>
  <c r="H156" i="4" s="1"/>
  <c r="G156" i="4"/>
  <c r="B157" i="4"/>
  <c r="C56" i="4"/>
  <c r="H56" i="4" s="1"/>
  <c r="G56" i="4"/>
  <c r="B57" i="4"/>
  <c r="D54" i="7" l="1"/>
  <c r="E54" i="7"/>
  <c r="B150" i="7"/>
  <c r="C151" i="7"/>
  <c r="B2358" i="4"/>
  <c r="C2357" i="4"/>
  <c r="H2357" i="4" s="1"/>
  <c r="G2357" i="4"/>
  <c r="C2257" i="4"/>
  <c r="H2257" i="4" s="1"/>
  <c r="B2258" i="4"/>
  <c r="G2257" i="4"/>
  <c r="G2157" i="4"/>
  <c r="C2157" i="4"/>
  <c r="H2157" i="4" s="1"/>
  <c r="B2158" i="4"/>
  <c r="G2057" i="4"/>
  <c r="B2058" i="4"/>
  <c r="C2057" i="4"/>
  <c r="H2057" i="4" s="1"/>
  <c r="G1957" i="4"/>
  <c r="C1957" i="4"/>
  <c r="H1957" i="4" s="1"/>
  <c r="B1958" i="4"/>
  <c r="H1956" i="4"/>
  <c r="C1857" i="4"/>
  <c r="H1857" i="4" s="1"/>
  <c r="G1857" i="4"/>
  <c r="B1858" i="4"/>
  <c r="C1757" i="4"/>
  <c r="H1757" i="4" s="1"/>
  <c r="G1757" i="4"/>
  <c r="B1758" i="4"/>
  <c r="C1657" i="4"/>
  <c r="H1657" i="4" s="1"/>
  <c r="G1657" i="4"/>
  <c r="B1658" i="4"/>
  <c r="C1557" i="4"/>
  <c r="H1557" i="4" s="1"/>
  <c r="G1557" i="4"/>
  <c r="B1558" i="4"/>
  <c r="C1457" i="4"/>
  <c r="H1457" i="4" s="1"/>
  <c r="B1458" i="4"/>
  <c r="G1457" i="4"/>
  <c r="G1357" i="4"/>
  <c r="B1358" i="4"/>
  <c r="C1357" i="4"/>
  <c r="H1357" i="4" s="1"/>
  <c r="C1257" i="4"/>
  <c r="H1257" i="4" s="1"/>
  <c r="G1257" i="4"/>
  <c r="B1258" i="4"/>
  <c r="C1157" i="4"/>
  <c r="H1157" i="4" s="1"/>
  <c r="G1157" i="4"/>
  <c r="B1158" i="4"/>
  <c r="C1057" i="4"/>
  <c r="H1057" i="4" s="1"/>
  <c r="G1057" i="4"/>
  <c r="B1058" i="4"/>
  <c r="C957" i="4"/>
  <c r="H957" i="4" s="1"/>
  <c r="G957" i="4"/>
  <c r="B958" i="4"/>
  <c r="C857" i="4"/>
  <c r="H857" i="4" s="1"/>
  <c r="G857" i="4"/>
  <c r="B858" i="4"/>
  <c r="G757" i="4"/>
  <c r="B758" i="4"/>
  <c r="C757" i="4"/>
  <c r="H757" i="4" s="1"/>
  <c r="G657" i="4"/>
  <c r="C657" i="4"/>
  <c r="H657" i="4" s="1"/>
  <c r="B658" i="4"/>
  <c r="C557" i="4"/>
  <c r="H557" i="4" s="1"/>
  <c r="G557" i="4"/>
  <c r="B558" i="4"/>
  <c r="B458" i="4"/>
  <c r="C457" i="4"/>
  <c r="H457" i="4" s="1"/>
  <c r="G457" i="4"/>
  <c r="B358" i="4"/>
  <c r="C357" i="4"/>
  <c r="H357" i="4" s="1"/>
  <c r="G357" i="4"/>
  <c r="C257" i="4"/>
  <c r="H257" i="4" s="1"/>
  <c r="G257" i="4"/>
  <c r="B258" i="4"/>
  <c r="C157" i="4"/>
  <c r="H157" i="4" s="1"/>
  <c r="G157" i="4"/>
  <c r="B158" i="4"/>
  <c r="C57" i="4"/>
  <c r="H57" i="4" s="1"/>
  <c r="G57" i="4"/>
  <c r="B58" i="4"/>
  <c r="D55" i="7" l="1"/>
  <c r="E55" i="7"/>
  <c r="B149" i="7"/>
  <c r="C150" i="7"/>
  <c r="C2358" i="4"/>
  <c r="H2358" i="4" s="1"/>
  <c r="B2359" i="4"/>
  <c r="G2358" i="4"/>
  <c r="B2259" i="4"/>
  <c r="G2258" i="4"/>
  <c r="C2258" i="4"/>
  <c r="H2258" i="4" s="1"/>
  <c r="C2158" i="4"/>
  <c r="H2158" i="4" s="1"/>
  <c r="G2158" i="4"/>
  <c r="B2159" i="4"/>
  <c r="C2058" i="4"/>
  <c r="H2058" i="4" s="1"/>
  <c r="B2059" i="4"/>
  <c r="G2058" i="4"/>
  <c r="G1958" i="4"/>
  <c r="B1959" i="4"/>
  <c r="C1958" i="4"/>
  <c r="H1958" i="4" s="1"/>
  <c r="C1858" i="4"/>
  <c r="H1858" i="4" s="1"/>
  <c r="G1858" i="4"/>
  <c r="B1859" i="4"/>
  <c r="C1758" i="4"/>
  <c r="H1758" i="4" s="1"/>
  <c r="G1758" i="4"/>
  <c r="B1759" i="4"/>
  <c r="C1658" i="4"/>
  <c r="H1658" i="4" s="1"/>
  <c r="G1658" i="4"/>
  <c r="B1659" i="4"/>
  <c r="C1558" i="4"/>
  <c r="H1558" i="4" s="1"/>
  <c r="G1558" i="4"/>
  <c r="B1559" i="4"/>
  <c r="C1458" i="4"/>
  <c r="H1458" i="4" s="1"/>
  <c r="B1459" i="4"/>
  <c r="G1458" i="4"/>
  <c r="C1358" i="4"/>
  <c r="H1358" i="4" s="1"/>
  <c r="B1359" i="4"/>
  <c r="G1358" i="4"/>
  <c r="C1258" i="4"/>
  <c r="H1258" i="4" s="1"/>
  <c r="G1258" i="4"/>
  <c r="B1259" i="4"/>
  <c r="C1158" i="4"/>
  <c r="H1158" i="4" s="1"/>
  <c r="G1158" i="4"/>
  <c r="B1159" i="4"/>
  <c r="C1058" i="4"/>
  <c r="H1058" i="4" s="1"/>
  <c r="G1058" i="4"/>
  <c r="B1059" i="4"/>
  <c r="C958" i="4"/>
  <c r="H958" i="4" s="1"/>
  <c r="G958" i="4"/>
  <c r="B959" i="4"/>
  <c r="C858" i="4"/>
  <c r="H858" i="4" s="1"/>
  <c r="G858" i="4"/>
  <c r="B859" i="4"/>
  <c r="C758" i="4"/>
  <c r="H758" i="4" s="1"/>
  <c r="B759" i="4"/>
  <c r="G758" i="4"/>
  <c r="B659" i="4"/>
  <c r="C658" i="4"/>
  <c r="H658" i="4" s="1"/>
  <c r="G658" i="4"/>
  <c r="B559" i="4"/>
  <c r="G558" i="4"/>
  <c r="C558" i="4"/>
  <c r="H558" i="4" s="1"/>
  <c r="G458" i="4"/>
  <c r="C458" i="4"/>
  <c r="H458" i="4" s="1"/>
  <c r="B459" i="4"/>
  <c r="B359" i="4"/>
  <c r="G358" i="4"/>
  <c r="C358" i="4"/>
  <c r="H358" i="4" s="1"/>
  <c r="C258" i="4"/>
  <c r="H258" i="4" s="1"/>
  <c r="G258" i="4"/>
  <c r="B259" i="4"/>
  <c r="C158" i="4"/>
  <c r="H158" i="4" s="1"/>
  <c r="G158" i="4"/>
  <c r="B159" i="4"/>
  <c r="C58" i="4"/>
  <c r="H58" i="4" s="1"/>
  <c r="G58" i="4"/>
  <c r="B59" i="4"/>
  <c r="E56" i="7" l="1"/>
  <c r="D56" i="7"/>
  <c r="C149" i="7"/>
  <c r="B148" i="7"/>
  <c r="B2360" i="4"/>
  <c r="G2359" i="4"/>
  <c r="C2359" i="4"/>
  <c r="H2359" i="4" s="1"/>
  <c r="G2259" i="4"/>
  <c r="B2260" i="4"/>
  <c r="C2259" i="4"/>
  <c r="H2259" i="4" s="1"/>
  <c r="B2160" i="4"/>
  <c r="G2159" i="4"/>
  <c r="C2159" i="4"/>
  <c r="H2159" i="4" s="1"/>
  <c r="C2059" i="4"/>
  <c r="H2059" i="4" s="1"/>
  <c r="G2059" i="4"/>
  <c r="B2060" i="4"/>
  <c r="G1959" i="4"/>
  <c r="B1960" i="4"/>
  <c r="C1959" i="4"/>
  <c r="H1959" i="4" s="1"/>
  <c r="C1859" i="4"/>
  <c r="H1859" i="4" s="1"/>
  <c r="G1859" i="4"/>
  <c r="B1860" i="4"/>
  <c r="C1759" i="4"/>
  <c r="H1759" i="4" s="1"/>
  <c r="G1759" i="4"/>
  <c r="B1760" i="4"/>
  <c r="C1659" i="4"/>
  <c r="H1659" i="4" s="1"/>
  <c r="G1659" i="4"/>
  <c r="B1660" i="4"/>
  <c r="C1559" i="4"/>
  <c r="H1559" i="4" s="1"/>
  <c r="G1559" i="4"/>
  <c r="B1560" i="4"/>
  <c r="G1459" i="4"/>
  <c r="C1459" i="4"/>
  <c r="H1459" i="4" s="1"/>
  <c r="B1460" i="4"/>
  <c r="B1360" i="4"/>
  <c r="G1359" i="4"/>
  <c r="C1359" i="4"/>
  <c r="H1359" i="4" s="1"/>
  <c r="C1259" i="4"/>
  <c r="H1259" i="4" s="1"/>
  <c r="G1259" i="4"/>
  <c r="B1260" i="4"/>
  <c r="C1159" i="4"/>
  <c r="H1159" i="4" s="1"/>
  <c r="G1159" i="4"/>
  <c r="B1160" i="4"/>
  <c r="C1059" i="4"/>
  <c r="H1059" i="4" s="1"/>
  <c r="G1059" i="4"/>
  <c r="B1060" i="4"/>
  <c r="C959" i="4"/>
  <c r="H959" i="4" s="1"/>
  <c r="G959" i="4"/>
  <c r="B960" i="4"/>
  <c r="C859" i="4"/>
  <c r="H859" i="4" s="1"/>
  <c r="G859" i="4"/>
  <c r="B860" i="4"/>
  <c r="G759" i="4"/>
  <c r="B760" i="4"/>
  <c r="C759" i="4"/>
  <c r="H759" i="4" s="1"/>
  <c r="B660" i="4"/>
  <c r="G659" i="4"/>
  <c r="C659" i="4"/>
  <c r="H659" i="4" s="1"/>
  <c r="B560" i="4"/>
  <c r="G559" i="4"/>
  <c r="C559" i="4"/>
  <c r="H559" i="4" s="1"/>
  <c r="C459" i="4"/>
  <c r="H459" i="4" s="1"/>
  <c r="G459" i="4"/>
  <c r="B460" i="4"/>
  <c r="G359" i="4"/>
  <c r="C359" i="4"/>
  <c r="H359" i="4" s="1"/>
  <c r="B360" i="4"/>
  <c r="C259" i="4"/>
  <c r="H259" i="4" s="1"/>
  <c r="G259" i="4"/>
  <c r="B260" i="4"/>
  <c r="C159" i="4"/>
  <c r="H159" i="4" s="1"/>
  <c r="G159" i="4"/>
  <c r="B160" i="4"/>
  <c r="C59" i="4"/>
  <c r="H59" i="4" s="1"/>
  <c r="G59" i="4"/>
  <c r="B60" i="4"/>
  <c r="D57" i="7" l="1"/>
  <c r="E57" i="7"/>
  <c r="C148" i="7"/>
  <c r="B147" i="7"/>
  <c r="B2361" i="4"/>
  <c r="C2360" i="4"/>
  <c r="H2360" i="4" s="1"/>
  <c r="G2360" i="4"/>
  <c r="B2261" i="4"/>
  <c r="C2260" i="4"/>
  <c r="H2260" i="4" s="1"/>
  <c r="G2260" i="4"/>
  <c r="G2160" i="4"/>
  <c r="B2161" i="4"/>
  <c r="C2160" i="4"/>
  <c r="H2160" i="4" s="1"/>
  <c r="C2060" i="4"/>
  <c r="H2060" i="4" s="1"/>
  <c r="G2060" i="4"/>
  <c r="B2061" i="4"/>
  <c r="B1961" i="4"/>
  <c r="C1960" i="4"/>
  <c r="H1960" i="4" s="1"/>
  <c r="G1960" i="4"/>
  <c r="C1860" i="4"/>
  <c r="H1860" i="4" s="1"/>
  <c r="G1860" i="4"/>
  <c r="B1861" i="4"/>
  <c r="C1760" i="4"/>
  <c r="H1760" i="4" s="1"/>
  <c r="G1760" i="4"/>
  <c r="B1761" i="4"/>
  <c r="C1660" i="4"/>
  <c r="H1660" i="4" s="1"/>
  <c r="G1660" i="4"/>
  <c r="B1661" i="4"/>
  <c r="C1560" i="4"/>
  <c r="H1560" i="4" s="1"/>
  <c r="G1560" i="4"/>
  <c r="B1561" i="4"/>
  <c r="C1460" i="4"/>
  <c r="H1460" i="4" s="1"/>
  <c r="G1460" i="4"/>
  <c r="B1461" i="4"/>
  <c r="B1361" i="4"/>
  <c r="C1360" i="4"/>
  <c r="H1360" i="4" s="1"/>
  <c r="G1360" i="4"/>
  <c r="C1260" i="4"/>
  <c r="H1260" i="4" s="1"/>
  <c r="G1260" i="4"/>
  <c r="B1261" i="4"/>
  <c r="C1160" i="4"/>
  <c r="H1160" i="4" s="1"/>
  <c r="G1160" i="4"/>
  <c r="B1161" i="4"/>
  <c r="C1060" i="4"/>
  <c r="H1060" i="4" s="1"/>
  <c r="G1060" i="4"/>
  <c r="B1061" i="4"/>
  <c r="C960" i="4"/>
  <c r="H960" i="4" s="1"/>
  <c r="G960" i="4"/>
  <c r="B961" i="4"/>
  <c r="C860" i="4"/>
  <c r="H860" i="4" s="1"/>
  <c r="G860" i="4"/>
  <c r="B861" i="4"/>
  <c r="G760" i="4"/>
  <c r="C760" i="4"/>
  <c r="H760" i="4" s="1"/>
  <c r="B761" i="4"/>
  <c r="B661" i="4"/>
  <c r="C660" i="4"/>
  <c r="H660" i="4" s="1"/>
  <c r="G660" i="4"/>
  <c r="C560" i="4"/>
  <c r="H560" i="4" s="1"/>
  <c r="G560" i="4"/>
  <c r="B561" i="4"/>
  <c r="B461" i="4"/>
  <c r="C460" i="4"/>
  <c r="H460" i="4" s="1"/>
  <c r="G460" i="4"/>
  <c r="G360" i="4"/>
  <c r="C360" i="4"/>
  <c r="H360" i="4" s="1"/>
  <c r="B361" i="4"/>
  <c r="C260" i="4"/>
  <c r="H260" i="4" s="1"/>
  <c r="G260" i="4"/>
  <c r="B261" i="4"/>
  <c r="C160" i="4"/>
  <c r="H160" i="4" s="1"/>
  <c r="G160" i="4"/>
  <c r="B161" i="4"/>
  <c r="C60" i="4"/>
  <c r="H60" i="4" s="1"/>
  <c r="G60" i="4"/>
  <c r="B61" i="4"/>
  <c r="D58" i="7" l="1"/>
  <c r="E58" i="7"/>
  <c r="C147" i="7"/>
  <c r="B146" i="7"/>
  <c r="B2362" i="4"/>
  <c r="G2361" i="4"/>
  <c r="C2361" i="4"/>
  <c r="H2361" i="4" s="1"/>
  <c r="B2262" i="4"/>
  <c r="C2261" i="4"/>
  <c r="H2261" i="4" s="1"/>
  <c r="G2261" i="4"/>
  <c r="C2161" i="4"/>
  <c r="H2161" i="4" s="1"/>
  <c r="G2161" i="4"/>
  <c r="B2162" i="4"/>
  <c r="B2062" i="4"/>
  <c r="C2061" i="4"/>
  <c r="H2061" i="4" s="1"/>
  <c r="G2061" i="4"/>
  <c r="B1962" i="4"/>
  <c r="G1961" i="4"/>
  <c r="C1961" i="4"/>
  <c r="H1961" i="4" s="1"/>
  <c r="C1861" i="4"/>
  <c r="H1861" i="4" s="1"/>
  <c r="B1862" i="4"/>
  <c r="G1861" i="4"/>
  <c r="C1761" i="4"/>
  <c r="H1761" i="4" s="1"/>
  <c r="G1761" i="4"/>
  <c r="B1762" i="4"/>
  <c r="C1661" i="4"/>
  <c r="H1661" i="4" s="1"/>
  <c r="G1661" i="4"/>
  <c r="B1662" i="4"/>
  <c r="C1561" i="4"/>
  <c r="H1561" i="4" s="1"/>
  <c r="G1561" i="4"/>
  <c r="B1562" i="4"/>
  <c r="C1461" i="4"/>
  <c r="H1461" i="4" s="1"/>
  <c r="G1461" i="4"/>
  <c r="B1462" i="4"/>
  <c r="C1361" i="4"/>
  <c r="H1361" i="4" s="1"/>
  <c r="G1361" i="4"/>
  <c r="B1362" i="4"/>
  <c r="C1261" i="4"/>
  <c r="H1261" i="4" s="1"/>
  <c r="G1261" i="4"/>
  <c r="B1262" i="4"/>
  <c r="C1161" i="4"/>
  <c r="H1161" i="4" s="1"/>
  <c r="G1161" i="4"/>
  <c r="B1162" i="4"/>
  <c r="C1061" i="4"/>
  <c r="H1061" i="4" s="1"/>
  <c r="G1061" i="4"/>
  <c r="B1062" i="4"/>
  <c r="C961" i="4"/>
  <c r="H961" i="4" s="1"/>
  <c r="G961" i="4"/>
  <c r="B962" i="4"/>
  <c r="C861" i="4"/>
  <c r="H861" i="4" s="1"/>
  <c r="G861" i="4"/>
  <c r="B862" i="4"/>
  <c r="B762" i="4"/>
  <c r="G761" i="4"/>
  <c r="C761" i="4"/>
  <c r="H761" i="4" s="1"/>
  <c r="C661" i="4"/>
  <c r="H661" i="4" s="1"/>
  <c r="B662" i="4"/>
  <c r="G661" i="4"/>
  <c r="C561" i="4"/>
  <c r="H561" i="4" s="1"/>
  <c r="G561" i="4"/>
  <c r="B562" i="4"/>
  <c r="G461" i="4"/>
  <c r="B462" i="4"/>
  <c r="C461" i="4"/>
  <c r="H461" i="4" s="1"/>
  <c r="G361" i="4"/>
  <c r="C361" i="4"/>
  <c r="H361" i="4" s="1"/>
  <c r="B362" i="4"/>
  <c r="C261" i="4"/>
  <c r="H261" i="4" s="1"/>
  <c r="G261" i="4"/>
  <c r="B262" i="4"/>
  <c r="C161" i="4"/>
  <c r="H161" i="4" s="1"/>
  <c r="G161" i="4"/>
  <c r="B162" i="4"/>
  <c r="C61" i="4"/>
  <c r="H61" i="4" s="1"/>
  <c r="G61" i="4"/>
  <c r="B62" i="4"/>
  <c r="E59" i="7" l="1"/>
  <c r="D59" i="7"/>
  <c r="B145" i="7"/>
  <c r="C146" i="7"/>
  <c r="G2362" i="4"/>
  <c r="B2363" i="4"/>
  <c r="C2362" i="4"/>
  <c r="H2362" i="4" s="1"/>
  <c r="G2262" i="4"/>
  <c r="C2262" i="4"/>
  <c r="H2262" i="4" s="1"/>
  <c r="B2263" i="4"/>
  <c r="B2163" i="4"/>
  <c r="C2162" i="4"/>
  <c r="H2162" i="4" s="1"/>
  <c r="G2162" i="4"/>
  <c r="C2062" i="4"/>
  <c r="H2062" i="4" s="1"/>
  <c r="G2062" i="4"/>
  <c r="B2063" i="4"/>
  <c r="C1962" i="4"/>
  <c r="H1962" i="4" s="1"/>
  <c r="G1962" i="4"/>
  <c r="B1963" i="4"/>
  <c r="B1863" i="4"/>
  <c r="G1862" i="4"/>
  <c r="C1862" i="4"/>
  <c r="H1862" i="4" s="1"/>
  <c r="C1762" i="4"/>
  <c r="H1762" i="4" s="1"/>
  <c r="G1762" i="4"/>
  <c r="B1763" i="4"/>
  <c r="C1662" i="4"/>
  <c r="H1662" i="4" s="1"/>
  <c r="G1662" i="4"/>
  <c r="B1663" i="4"/>
  <c r="C1562" i="4"/>
  <c r="H1562" i="4" s="1"/>
  <c r="G1562" i="4"/>
  <c r="B1563" i="4"/>
  <c r="C1462" i="4"/>
  <c r="H1462" i="4" s="1"/>
  <c r="G1462" i="4"/>
  <c r="B1463" i="4"/>
  <c r="C1362" i="4"/>
  <c r="H1362" i="4" s="1"/>
  <c r="G1362" i="4"/>
  <c r="B1363" i="4"/>
  <c r="C1262" i="4"/>
  <c r="H1262" i="4" s="1"/>
  <c r="G1262" i="4"/>
  <c r="B1263" i="4"/>
  <c r="C1162" i="4"/>
  <c r="H1162" i="4" s="1"/>
  <c r="G1162" i="4"/>
  <c r="B1163" i="4"/>
  <c r="C1062" i="4"/>
  <c r="H1062" i="4" s="1"/>
  <c r="G1062" i="4"/>
  <c r="B1063" i="4"/>
  <c r="C962" i="4"/>
  <c r="H962" i="4" s="1"/>
  <c r="G962" i="4"/>
  <c r="B963" i="4"/>
  <c r="C862" i="4"/>
  <c r="H862" i="4" s="1"/>
  <c r="G862" i="4"/>
  <c r="B863" i="4"/>
  <c r="C762" i="4"/>
  <c r="H762" i="4" s="1"/>
  <c r="B763" i="4"/>
  <c r="G762" i="4"/>
  <c r="G662" i="4"/>
  <c r="B663" i="4"/>
  <c r="C662" i="4"/>
  <c r="H662" i="4" s="1"/>
  <c r="G562" i="4"/>
  <c r="B563" i="4"/>
  <c r="C562" i="4"/>
  <c r="H562" i="4" s="1"/>
  <c r="B463" i="4"/>
  <c r="C462" i="4"/>
  <c r="H462" i="4" s="1"/>
  <c r="G462" i="4"/>
  <c r="G362" i="4"/>
  <c r="B363" i="4"/>
  <c r="C362" i="4"/>
  <c r="H362" i="4" s="1"/>
  <c r="C262" i="4"/>
  <c r="H262" i="4" s="1"/>
  <c r="G262" i="4"/>
  <c r="B263" i="4"/>
  <c r="C162" i="4"/>
  <c r="H162" i="4" s="1"/>
  <c r="G162" i="4"/>
  <c r="B163" i="4"/>
  <c r="C62" i="4"/>
  <c r="H62" i="4" s="1"/>
  <c r="G62" i="4"/>
  <c r="B63" i="4"/>
  <c r="E60" i="7" l="1"/>
  <c r="D60" i="7"/>
  <c r="C145" i="7"/>
  <c r="B144" i="7"/>
  <c r="B2364" i="4"/>
  <c r="C2363" i="4"/>
  <c r="H2363" i="4" s="1"/>
  <c r="G2363" i="4"/>
  <c r="B2264" i="4"/>
  <c r="C2263" i="4"/>
  <c r="H2263" i="4" s="1"/>
  <c r="G2263" i="4"/>
  <c r="C2163" i="4"/>
  <c r="H2163" i="4" s="1"/>
  <c r="B2164" i="4"/>
  <c r="G2163" i="4"/>
  <c r="C2063" i="4"/>
  <c r="H2063" i="4" s="1"/>
  <c r="G2063" i="4"/>
  <c r="B2064" i="4"/>
  <c r="B1964" i="4"/>
  <c r="G1963" i="4"/>
  <c r="C1963" i="4"/>
  <c r="H1963" i="4" s="1"/>
  <c r="G1863" i="4"/>
  <c r="C1863" i="4"/>
  <c r="H1863" i="4" s="1"/>
  <c r="B1864" i="4"/>
  <c r="C1763" i="4"/>
  <c r="H1763" i="4" s="1"/>
  <c r="G1763" i="4"/>
  <c r="B1764" i="4"/>
  <c r="C1663" i="4"/>
  <c r="H1663" i="4" s="1"/>
  <c r="G1663" i="4"/>
  <c r="B1664" i="4"/>
  <c r="C1563" i="4"/>
  <c r="H1563" i="4" s="1"/>
  <c r="G1563" i="4"/>
  <c r="B1564" i="4"/>
  <c r="C1463" i="4"/>
  <c r="H1463" i="4" s="1"/>
  <c r="G1463" i="4"/>
  <c r="B1464" i="4"/>
  <c r="G1363" i="4"/>
  <c r="B1364" i="4"/>
  <c r="C1363" i="4"/>
  <c r="H1363" i="4" s="1"/>
  <c r="C1263" i="4"/>
  <c r="H1263" i="4" s="1"/>
  <c r="G1263" i="4"/>
  <c r="B1264" i="4"/>
  <c r="C1163" i="4"/>
  <c r="H1163" i="4" s="1"/>
  <c r="G1163" i="4"/>
  <c r="B1164" i="4"/>
  <c r="C1063" i="4"/>
  <c r="H1063" i="4" s="1"/>
  <c r="G1063" i="4"/>
  <c r="B1064" i="4"/>
  <c r="C963" i="4"/>
  <c r="H963" i="4" s="1"/>
  <c r="G963" i="4"/>
  <c r="B964" i="4"/>
  <c r="C863" i="4"/>
  <c r="H863" i="4" s="1"/>
  <c r="G863" i="4"/>
  <c r="B864" i="4"/>
  <c r="C763" i="4"/>
  <c r="H763" i="4" s="1"/>
  <c r="B764" i="4"/>
  <c r="G763" i="4"/>
  <c r="G663" i="4"/>
  <c r="C663" i="4"/>
  <c r="H663" i="4" s="1"/>
  <c r="B664" i="4"/>
  <c r="B564" i="4"/>
  <c r="G563" i="4"/>
  <c r="C563" i="4"/>
  <c r="H563" i="4" s="1"/>
  <c r="B464" i="4"/>
  <c r="C463" i="4"/>
  <c r="H463" i="4" s="1"/>
  <c r="G463" i="4"/>
  <c r="B364" i="4"/>
  <c r="G363" i="4"/>
  <c r="C363" i="4"/>
  <c r="H363" i="4" s="1"/>
  <c r="C263" i="4"/>
  <c r="H263" i="4" s="1"/>
  <c r="G263" i="4"/>
  <c r="B264" i="4"/>
  <c r="C163" i="4"/>
  <c r="H163" i="4" s="1"/>
  <c r="G163" i="4"/>
  <c r="B164" i="4"/>
  <c r="C63" i="4"/>
  <c r="H63" i="4" s="1"/>
  <c r="G63" i="4"/>
  <c r="B64" i="4"/>
  <c r="E61" i="7" l="1"/>
  <c r="D61" i="7"/>
  <c r="B143" i="7"/>
  <c r="C144" i="7"/>
  <c r="G2364" i="4"/>
  <c r="C2364" i="4"/>
  <c r="H2364" i="4" s="1"/>
  <c r="B2365" i="4"/>
  <c r="B2265" i="4"/>
  <c r="C2264" i="4"/>
  <c r="H2264" i="4" s="1"/>
  <c r="G2264" i="4"/>
  <c r="C2164" i="4"/>
  <c r="H2164" i="4" s="1"/>
  <c r="G2164" i="4"/>
  <c r="B2165" i="4"/>
  <c r="G2064" i="4"/>
  <c r="C2064" i="4"/>
  <c r="H2064" i="4" s="1"/>
  <c r="B2065" i="4"/>
  <c r="B1965" i="4"/>
  <c r="G1964" i="4"/>
  <c r="C1964" i="4"/>
  <c r="H1964" i="4" s="1"/>
  <c r="B1865" i="4"/>
  <c r="G1864" i="4"/>
  <c r="C1864" i="4"/>
  <c r="H1864" i="4" s="1"/>
  <c r="C1764" i="4"/>
  <c r="H1764" i="4" s="1"/>
  <c r="G1764" i="4"/>
  <c r="B1765" i="4"/>
  <c r="C1664" i="4"/>
  <c r="H1664" i="4" s="1"/>
  <c r="G1664" i="4"/>
  <c r="B1665" i="4"/>
  <c r="C1564" i="4"/>
  <c r="H1564" i="4" s="1"/>
  <c r="G1564" i="4"/>
  <c r="B1565" i="4"/>
  <c r="C1464" i="4"/>
  <c r="H1464" i="4" s="1"/>
  <c r="G1464" i="4"/>
  <c r="B1465" i="4"/>
  <c r="B1365" i="4"/>
  <c r="G1364" i="4"/>
  <c r="C1364" i="4"/>
  <c r="H1364" i="4" s="1"/>
  <c r="C1264" i="4"/>
  <c r="H1264" i="4" s="1"/>
  <c r="G1264" i="4"/>
  <c r="B1265" i="4"/>
  <c r="C1164" i="4"/>
  <c r="H1164" i="4" s="1"/>
  <c r="G1164" i="4"/>
  <c r="B1165" i="4"/>
  <c r="C1064" i="4"/>
  <c r="H1064" i="4" s="1"/>
  <c r="G1064" i="4"/>
  <c r="B1065" i="4"/>
  <c r="C964" i="4"/>
  <c r="H964" i="4" s="1"/>
  <c r="G964" i="4"/>
  <c r="B965" i="4"/>
  <c r="C864" i="4"/>
  <c r="H864" i="4" s="1"/>
  <c r="G864" i="4"/>
  <c r="B865" i="4"/>
  <c r="G764" i="4"/>
  <c r="B765" i="4"/>
  <c r="C764" i="4"/>
  <c r="H764" i="4" s="1"/>
  <c r="G664" i="4"/>
  <c r="B665" i="4"/>
  <c r="C664" i="4"/>
  <c r="H664" i="4" s="1"/>
  <c r="C564" i="4"/>
  <c r="H564" i="4" s="1"/>
  <c r="B565" i="4"/>
  <c r="G564" i="4"/>
  <c r="B465" i="4"/>
  <c r="C464" i="4"/>
  <c r="H464" i="4" s="1"/>
  <c r="G464" i="4"/>
  <c r="C364" i="4"/>
  <c r="H364" i="4" s="1"/>
  <c r="G364" i="4"/>
  <c r="B365" i="4"/>
  <c r="C264" i="4"/>
  <c r="H264" i="4" s="1"/>
  <c r="G264" i="4"/>
  <c r="B265" i="4"/>
  <c r="C164" i="4"/>
  <c r="H164" i="4" s="1"/>
  <c r="G164" i="4"/>
  <c r="B165" i="4"/>
  <c r="C64" i="4"/>
  <c r="H64" i="4" s="1"/>
  <c r="G64" i="4"/>
  <c r="B65" i="4"/>
  <c r="D62" i="7" l="1"/>
  <c r="E62" i="7"/>
  <c r="C143" i="7"/>
  <c r="B142" i="7"/>
  <c r="C2365" i="4"/>
  <c r="H2365" i="4" s="1"/>
  <c r="B2366" i="4"/>
  <c r="G2365" i="4"/>
  <c r="C2265" i="4"/>
  <c r="H2265" i="4" s="1"/>
  <c r="B2266" i="4"/>
  <c r="G2265" i="4"/>
  <c r="C2165" i="4"/>
  <c r="H2165" i="4" s="1"/>
  <c r="B2166" i="4"/>
  <c r="G2165" i="4"/>
  <c r="G2065" i="4"/>
  <c r="B2066" i="4"/>
  <c r="C2065" i="4"/>
  <c r="H2065" i="4" s="1"/>
  <c r="C1965" i="4"/>
  <c r="H1965" i="4" s="1"/>
  <c r="B1966" i="4"/>
  <c r="G1965" i="4"/>
  <c r="C1865" i="4"/>
  <c r="H1865" i="4" s="1"/>
  <c r="G1865" i="4"/>
  <c r="B1866" i="4"/>
  <c r="C1765" i="4"/>
  <c r="H1765" i="4" s="1"/>
  <c r="G1765" i="4"/>
  <c r="B1766" i="4"/>
  <c r="C1665" i="4"/>
  <c r="H1665" i="4" s="1"/>
  <c r="G1665" i="4"/>
  <c r="B1666" i="4"/>
  <c r="C1565" i="4"/>
  <c r="H1565" i="4" s="1"/>
  <c r="G1565" i="4"/>
  <c r="B1566" i="4"/>
  <c r="C1465" i="4"/>
  <c r="H1465" i="4" s="1"/>
  <c r="B1466" i="4"/>
  <c r="G1465" i="4"/>
  <c r="G1365" i="4"/>
  <c r="C1365" i="4"/>
  <c r="H1365" i="4" s="1"/>
  <c r="B1366" i="4"/>
  <c r="C1265" i="4"/>
  <c r="H1265" i="4" s="1"/>
  <c r="G1265" i="4"/>
  <c r="B1266" i="4"/>
  <c r="C1165" i="4"/>
  <c r="H1165" i="4" s="1"/>
  <c r="G1165" i="4"/>
  <c r="B1166" i="4"/>
  <c r="C1065" i="4"/>
  <c r="H1065" i="4" s="1"/>
  <c r="G1065" i="4"/>
  <c r="B1066" i="4"/>
  <c r="C965" i="4"/>
  <c r="H965" i="4" s="1"/>
  <c r="G965" i="4"/>
  <c r="B966" i="4"/>
  <c r="C865" i="4"/>
  <c r="H865" i="4" s="1"/>
  <c r="G865" i="4"/>
  <c r="B866" i="4"/>
  <c r="C765" i="4"/>
  <c r="H765" i="4" s="1"/>
  <c r="B766" i="4"/>
  <c r="G765" i="4"/>
  <c r="B666" i="4"/>
  <c r="C665" i="4"/>
  <c r="H665" i="4" s="1"/>
  <c r="G665" i="4"/>
  <c r="C565" i="4"/>
  <c r="H565" i="4" s="1"/>
  <c r="G565" i="4"/>
  <c r="B566" i="4"/>
  <c r="G465" i="4"/>
  <c r="C465" i="4"/>
  <c r="H465" i="4" s="1"/>
  <c r="B466" i="4"/>
  <c r="B366" i="4"/>
  <c r="G365" i="4"/>
  <c r="C365" i="4"/>
  <c r="H365" i="4" s="1"/>
  <c r="C265" i="4"/>
  <c r="H265" i="4" s="1"/>
  <c r="G265" i="4"/>
  <c r="B266" i="4"/>
  <c r="C165" i="4"/>
  <c r="H165" i="4" s="1"/>
  <c r="G165" i="4"/>
  <c r="B166" i="4"/>
  <c r="C65" i="4"/>
  <c r="H65" i="4" s="1"/>
  <c r="G65" i="4"/>
  <c r="B66" i="4"/>
  <c r="E63" i="7" l="1"/>
  <c r="D63" i="7"/>
  <c r="C142" i="7"/>
  <c r="B141" i="7"/>
  <c r="G2366" i="4"/>
  <c r="B2367" i="4"/>
  <c r="C2366" i="4"/>
  <c r="H2366" i="4" s="1"/>
  <c r="C2266" i="4"/>
  <c r="H2266" i="4" s="1"/>
  <c r="G2266" i="4"/>
  <c r="B2267" i="4"/>
  <c r="G2166" i="4"/>
  <c r="B2167" i="4"/>
  <c r="C2166" i="4"/>
  <c r="H2166" i="4" s="1"/>
  <c r="C2066" i="4"/>
  <c r="H2066" i="4" s="1"/>
  <c r="B2067" i="4"/>
  <c r="G2066" i="4"/>
  <c r="G1966" i="4"/>
  <c r="C1966" i="4"/>
  <c r="H1966" i="4" s="1"/>
  <c r="B1967" i="4"/>
  <c r="C1866" i="4"/>
  <c r="H1866" i="4" s="1"/>
  <c r="B1867" i="4"/>
  <c r="G1866" i="4"/>
  <c r="C1766" i="4"/>
  <c r="H1766" i="4" s="1"/>
  <c r="G1766" i="4"/>
  <c r="B1767" i="4"/>
  <c r="C1666" i="4"/>
  <c r="H1666" i="4" s="1"/>
  <c r="G1666" i="4"/>
  <c r="B1667" i="4"/>
  <c r="C1566" i="4"/>
  <c r="H1566" i="4" s="1"/>
  <c r="G1566" i="4"/>
  <c r="B1567" i="4"/>
  <c r="C1466" i="4"/>
  <c r="H1466" i="4" s="1"/>
  <c r="B1467" i="4"/>
  <c r="G1466" i="4"/>
  <c r="B1367" i="4"/>
  <c r="C1366" i="4"/>
  <c r="H1366" i="4" s="1"/>
  <c r="G1366" i="4"/>
  <c r="C1266" i="4"/>
  <c r="H1266" i="4" s="1"/>
  <c r="G1266" i="4"/>
  <c r="B1267" i="4"/>
  <c r="C1166" i="4"/>
  <c r="H1166" i="4" s="1"/>
  <c r="G1166" i="4"/>
  <c r="B1167" i="4"/>
  <c r="C1066" i="4"/>
  <c r="H1066" i="4" s="1"/>
  <c r="G1066" i="4"/>
  <c r="B1067" i="4"/>
  <c r="C966" i="4"/>
  <c r="H966" i="4" s="1"/>
  <c r="G966" i="4"/>
  <c r="B967" i="4"/>
  <c r="C866" i="4"/>
  <c r="H866" i="4" s="1"/>
  <c r="G866" i="4"/>
  <c r="B867" i="4"/>
  <c r="C766" i="4"/>
  <c r="H766" i="4" s="1"/>
  <c r="G766" i="4"/>
  <c r="B767" i="4"/>
  <c r="G666" i="4"/>
  <c r="C666" i="4"/>
  <c r="H666" i="4" s="1"/>
  <c r="B667" i="4"/>
  <c r="C566" i="4"/>
  <c r="H566" i="4" s="1"/>
  <c r="G566" i="4"/>
  <c r="B567" i="4"/>
  <c r="C466" i="4"/>
  <c r="H466" i="4" s="1"/>
  <c r="B467" i="4"/>
  <c r="G466" i="4"/>
  <c r="B367" i="4"/>
  <c r="G366" i="4"/>
  <c r="C366" i="4"/>
  <c r="H366" i="4" s="1"/>
  <c r="C266" i="4"/>
  <c r="H266" i="4" s="1"/>
  <c r="G266" i="4"/>
  <c r="B267" i="4"/>
  <c r="C166" i="4"/>
  <c r="H166" i="4" s="1"/>
  <c r="G166" i="4"/>
  <c r="B167" i="4"/>
  <c r="C66" i="4"/>
  <c r="H66" i="4" s="1"/>
  <c r="G66" i="4"/>
  <c r="B67" i="4"/>
  <c r="E64" i="7" l="1"/>
  <c r="D64" i="7"/>
  <c r="B140" i="7"/>
  <c r="C141" i="7"/>
  <c r="C2367" i="4"/>
  <c r="H2367" i="4" s="1"/>
  <c r="G2367" i="4"/>
  <c r="B2368" i="4"/>
  <c r="B2268" i="4"/>
  <c r="G2267" i="4"/>
  <c r="C2267" i="4"/>
  <c r="H2267" i="4" s="1"/>
  <c r="C2167" i="4"/>
  <c r="H2167" i="4" s="1"/>
  <c r="G2167" i="4"/>
  <c r="B2168" i="4"/>
  <c r="B2068" i="4"/>
  <c r="G2067" i="4"/>
  <c r="C2067" i="4"/>
  <c r="H2067" i="4" s="1"/>
  <c r="B1968" i="4"/>
  <c r="C1967" i="4"/>
  <c r="H1967" i="4" s="1"/>
  <c r="G1967" i="4"/>
  <c r="G1867" i="4"/>
  <c r="C1867" i="4"/>
  <c r="H1867" i="4" s="1"/>
  <c r="B1868" i="4"/>
  <c r="C1767" i="4"/>
  <c r="H1767" i="4" s="1"/>
  <c r="G1767" i="4"/>
  <c r="B1768" i="4"/>
  <c r="C1667" i="4"/>
  <c r="H1667" i="4" s="1"/>
  <c r="G1667" i="4"/>
  <c r="B1668" i="4"/>
  <c r="C1567" i="4"/>
  <c r="H1567" i="4" s="1"/>
  <c r="G1567" i="4"/>
  <c r="B1568" i="4"/>
  <c r="G1467" i="4"/>
  <c r="B1468" i="4"/>
  <c r="C1467" i="4"/>
  <c r="H1467" i="4" s="1"/>
  <c r="C1367" i="4"/>
  <c r="H1367" i="4" s="1"/>
  <c r="B1368" i="4"/>
  <c r="G1367" i="4"/>
  <c r="C1267" i="4"/>
  <c r="H1267" i="4" s="1"/>
  <c r="G1267" i="4"/>
  <c r="B1268" i="4"/>
  <c r="C1167" i="4"/>
  <c r="H1167" i="4" s="1"/>
  <c r="G1167" i="4"/>
  <c r="B1168" i="4"/>
  <c r="C1067" i="4"/>
  <c r="H1067" i="4" s="1"/>
  <c r="G1067" i="4"/>
  <c r="B1068" i="4"/>
  <c r="C967" i="4"/>
  <c r="H967" i="4" s="1"/>
  <c r="G967" i="4"/>
  <c r="B968" i="4"/>
  <c r="C867" i="4"/>
  <c r="H867" i="4" s="1"/>
  <c r="G867" i="4"/>
  <c r="B868" i="4"/>
  <c r="B768" i="4"/>
  <c r="G767" i="4"/>
  <c r="C767" i="4"/>
  <c r="H767" i="4" s="1"/>
  <c r="G667" i="4"/>
  <c r="B668" i="4"/>
  <c r="C667" i="4"/>
  <c r="H667" i="4" s="1"/>
  <c r="B568" i="4"/>
  <c r="G567" i="4"/>
  <c r="C567" i="4"/>
  <c r="H567" i="4" s="1"/>
  <c r="G467" i="4"/>
  <c r="B468" i="4"/>
  <c r="C467" i="4"/>
  <c r="H467" i="4" s="1"/>
  <c r="B368" i="4"/>
  <c r="G367" i="4"/>
  <c r="C367" i="4"/>
  <c r="H367" i="4" s="1"/>
  <c r="C267" i="4"/>
  <c r="H267" i="4" s="1"/>
  <c r="G267" i="4"/>
  <c r="B268" i="4"/>
  <c r="C167" i="4"/>
  <c r="H167" i="4" s="1"/>
  <c r="G167" i="4"/>
  <c r="B168" i="4"/>
  <c r="C67" i="4"/>
  <c r="H67" i="4" s="1"/>
  <c r="G67" i="4"/>
  <c r="B68" i="4"/>
  <c r="E65" i="7" l="1"/>
  <c r="D65" i="7"/>
  <c r="C140" i="7"/>
  <c r="B139" i="7"/>
  <c r="B2369" i="4"/>
  <c r="C2368" i="4"/>
  <c r="H2368" i="4" s="1"/>
  <c r="G2368" i="4"/>
  <c r="C2268" i="4"/>
  <c r="H2268" i="4" s="1"/>
  <c r="G2268" i="4"/>
  <c r="B2269" i="4"/>
  <c r="C2168" i="4"/>
  <c r="H2168" i="4" s="1"/>
  <c r="G2168" i="4"/>
  <c r="B2169" i="4"/>
  <c r="G2068" i="4"/>
  <c r="B2069" i="4"/>
  <c r="C2068" i="4"/>
  <c r="G1968" i="4"/>
  <c r="C1968" i="4"/>
  <c r="H1968" i="4" s="1"/>
  <c r="B1969" i="4"/>
  <c r="G1868" i="4"/>
  <c r="B1869" i="4"/>
  <c r="C1868" i="4"/>
  <c r="H1868" i="4" s="1"/>
  <c r="C1768" i="4"/>
  <c r="H1768" i="4" s="1"/>
  <c r="G1768" i="4"/>
  <c r="B1769" i="4"/>
  <c r="C1668" i="4"/>
  <c r="H1668" i="4" s="1"/>
  <c r="G1668" i="4"/>
  <c r="B1669" i="4"/>
  <c r="C1568" i="4"/>
  <c r="H1568" i="4" s="1"/>
  <c r="G1568" i="4"/>
  <c r="B1569" i="4"/>
  <c r="C1468" i="4"/>
  <c r="H1468" i="4" s="1"/>
  <c r="B1469" i="4"/>
  <c r="G1468" i="4"/>
  <c r="G1368" i="4"/>
  <c r="B1369" i="4"/>
  <c r="C1368" i="4"/>
  <c r="H1368" i="4" s="1"/>
  <c r="C1268" i="4"/>
  <c r="H1268" i="4" s="1"/>
  <c r="G1268" i="4"/>
  <c r="B1269" i="4"/>
  <c r="C1168" i="4"/>
  <c r="H1168" i="4" s="1"/>
  <c r="G1168" i="4"/>
  <c r="B1169" i="4"/>
  <c r="C1068" i="4"/>
  <c r="H1068" i="4" s="1"/>
  <c r="G1068" i="4"/>
  <c r="B1069" i="4"/>
  <c r="C968" i="4"/>
  <c r="H968" i="4" s="1"/>
  <c r="G968" i="4"/>
  <c r="B969" i="4"/>
  <c r="C868" i="4"/>
  <c r="H868" i="4" s="1"/>
  <c r="G868" i="4"/>
  <c r="B869" i="4"/>
  <c r="G768" i="4"/>
  <c r="B769" i="4"/>
  <c r="C768" i="4"/>
  <c r="H768" i="4" s="1"/>
  <c r="G668" i="4"/>
  <c r="B669" i="4"/>
  <c r="C668" i="4"/>
  <c r="H668" i="4" s="1"/>
  <c r="C568" i="4"/>
  <c r="H568" i="4" s="1"/>
  <c r="G568" i="4"/>
  <c r="B569" i="4"/>
  <c r="G468" i="4"/>
  <c r="C468" i="4"/>
  <c r="H468" i="4" s="1"/>
  <c r="B469" i="4"/>
  <c r="B369" i="4"/>
  <c r="G368" i="4"/>
  <c r="C368" i="4"/>
  <c r="H368" i="4" s="1"/>
  <c r="C268" i="4"/>
  <c r="H268" i="4" s="1"/>
  <c r="G268" i="4"/>
  <c r="B269" i="4"/>
  <c r="C168" i="4"/>
  <c r="H168" i="4" s="1"/>
  <c r="G168" i="4"/>
  <c r="B169" i="4"/>
  <c r="C68" i="4"/>
  <c r="H68" i="4" s="1"/>
  <c r="G68" i="4"/>
  <c r="B69" i="4"/>
  <c r="E66" i="7" l="1"/>
  <c r="D66" i="7"/>
  <c r="B138" i="7"/>
  <c r="C139" i="7"/>
  <c r="C2369" i="4"/>
  <c r="H2369" i="4" s="1"/>
  <c r="G2369" i="4"/>
  <c r="B2370" i="4"/>
  <c r="C2269" i="4"/>
  <c r="H2269" i="4" s="1"/>
  <c r="G2269" i="4"/>
  <c r="B2270" i="4"/>
  <c r="B2170" i="4"/>
  <c r="G2169" i="4"/>
  <c r="C2169" i="4"/>
  <c r="H2169" i="4" s="1"/>
  <c r="G2069" i="4"/>
  <c r="C2069" i="4"/>
  <c r="H2069" i="4" s="1"/>
  <c r="B2070" i="4"/>
  <c r="H2068" i="4"/>
  <c r="B1970" i="4"/>
  <c r="C1969" i="4"/>
  <c r="H1969" i="4" s="1"/>
  <c r="G1969" i="4"/>
  <c r="B1870" i="4"/>
  <c r="G1869" i="4"/>
  <c r="C1869" i="4"/>
  <c r="H1869" i="4" s="1"/>
  <c r="C1769" i="4"/>
  <c r="H1769" i="4" s="1"/>
  <c r="G1769" i="4"/>
  <c r="B1770" i="4"/>
  <c r="C1669" i="4"/>
  <c r="H1669" i="4" s="1"/>
  <c r="G1669" i="4"/>
  <c r="B1670" i="4"/>
  <c r="C1569" i="4"/>
  <c r="H1569" i="4" s="1"/>
  <c r="G1569" i="4"/>
  <c r="B1570" i="4"/>
  <c r="C1469" i="4"/>
  <c r="H1469" i="4" s="1"/>
  <c r="G1469" i="4"/>
  <c r="B1470" i="4"/>
  <c r="G1369" i="4"/>
  <c r="C1369" i="4"/>
  <c r="H1369" i="4" s="1"/>
  <c r="B1370" i="4"/>
  <c r="C1269" i="4"/>
  <c r="H1269" i="4" s="1"/>
  <c r="G1269" i="4"/>
  <c r="B1270" i="4"/>
  <c r="C1169" i="4"/>
  <c r="H1169" i="4" s="1"/>
  <c r="G1169" i="4"/>
  <c r="B1170" i="4"/>
  <c r="C1069" i="4"/>
  <c r="H1069" i="4" s="1"/>
  <c r="G1069" i="4"/>
  <c r="B1070" i="4"/>
  <c r="C969" i="4"/>
  <c r="H969" i="4" s="1"/>
  <c r="G969" i="4"/>
  <c r="B970" i="4"/>
  <c r="C869" i="4"/>
  <c r="H869" i="4" s="1"/>
  <c r="G869" i="4"/>
  <c r="B870" i="4"/>
  <c r="C769" i="4"/>
  <c r="H769" i="4" s="1"/>
  <c r="B770" i="4"/>
  <c r="G769" i="4"/>
  <c r="B670" i="4"/>
  <c r="G669" i="4"/>
  <c r="C669" i="4"/>
  <c r="H669" i="4" s="1"/>
  <c r="G569" i="4"/>
  <c r="C569" i="4"/>
  <c r="H569" i="4" s="1"/>
  <c r="B570" i="4"/>
  <c r="B470" i="4"/>
  <c r="G469" i="4"/>
  <c r="C469" i="4"/>
  <c r="H469" i="4" s="1"/>
  <c r="C369" i="4"/>
  <c r="H369" i="4" s="1"/>
  <c r="B370" i="4"/>
  <c r="G369" i="4"/>
  <c r="C269" i="4"/>
  <c r="H269" i="4" s="1"/>
  <c r="G269" i="4"/>
  <c r="B270" i="4"/>
  <c r="C169" i="4"/>
  <c r="H169" i="4" s="1"/>
  <c r="G169" i="4"/>
  <c r="B170" i="4"/>
  <c r="C69" i="4"/>
  <c r="H69" i="4" s="1"/>
  <c r="G69" i="4"/>
  <c r="B70" i="4"/>
  <c r="E67" i="7" l="1"/>
  <c r="D67" i="7"/>
  <c r="B137" i="7"/>
  <c r="C138" i="7"/>
  <c r="B2371" i="4"/>
  <c r="C2370" i="4"/>
  <c r="H2370" i="4" s="1"/>
  <c r="G2370" i="4"/>
  <c r="C2270" i="4"/>
  <c r="H2270" i="4" s="1"/>
  <c r="B2271" i="4"/>
  <c r="G2270" i="4"/>
  <c r="B2171" i="4"/>
  <c r="C2170" i="4"/>
  <c r="H2170" i="4" s="1"/>
  <c r="G2170" i="4"/>
  <c r="B2071" i="4"/>
  <c r="C2070" i="4"/>
  <c r="H2070" i="4" s="1"/>
  <c r="G2070" i="4"/>
  <c r="G1970" i="4"/>
  <c r="C1970" i="4"/>
  <c r="H1970" i="4" s="1"/>
  <c r="B1971" i="4"/>
  <c r="B1871" i="4"/>
  <c r="C1870" i="4"/>
  <c r="H1870" i="4" s="1"/>
  <c r="G1870" i="4"/>
  <c r="C1770" i="4"/>
  <c r="H1770" i="4" s="1"/>
  <c r="G1770" i="4"/>
  <c r="B1771" i="4"/>
  <c r="C1670" i="4"/>
  <c r="H1670" i="4" s="1"/>
  <c r="G1670" i="4"/>
  <c r="B1671" i="4"/>
  <c r="C1570" i="4"/>
  <c r="H1570" i="4" s="1"/>
  <c r="G1570" i="4"/>
  <c r="B1571" i="4"/>
  <c r="G1470" i="4"/>
  <c r="C1470" i="4"/>
  <c r="H1470" i="4" s="1"/>
  <c r="B1471" i="4"/>
  <c r="C1370" i="4"/>
  <c r="H1370" i="4" s="1"/>
  <c r="B1371" i="4"/>
  <c r="G1370" i="4"/>
  <c r="C1270" i="4"/>
  <c r="H1270" i="4" s="1"/>
  <c r="G1270" i="4"/>
  <c r="B1271" i="4"/>
  <c r="C1170" i="4"/>
  <c r="H1170" i="4" s="1"/>
  <c r="G1170" i="4"/>
  <c r="B1171" i="4"/>
  <c r="C1070" i="4"/>
  <c r="H1070" i="4" s="1"/>
  <c r="G1070" i="4"/>
  <c r="B1071" i="4"/>
  <c r="C970" i="4"/>
  <c r="H970" i="4" s="1"/>
  <c r="G970" i="4"/>
  <c r="B971" i="4"/>
  <c r="C870" i="4"/>
  <c r="H870" i="4" s="1"/>
  <c r="G870" i="4"/>
  <c r="B871" i="4"/>
  <c r="C770" i="4"/>
  <c r="H770" i="4" s="1"/>
  <c r="G770" i="4"/>
  <c r="B771" i="4"/>
  <c r="B671" i="4"/>
  <c r="C670" i="4"/>
  <c r="H670" i="4" s="1"/>
  <c r="G670" i="4"/>
  <c r="C570" i="4"/>
  <c r="H570" i="4" s="1"/>
  <c r="B571" i="4"/>
  <c r="G570" i="4"/>
  <c r="B471" i="4"/>
  <c r="C470" i="4"/>
  <c r="H470" i="4" s="1"/>
  <c r="G470" i="4"/>
  <c r="G370" i="4"/>
  <c r="B371" i="4"/>
  <c r="C370" i="4"/>
  <c r="H370" i="4" s="1"/>
  <c r="C270" i="4"/>
  <c r="H270" i="4" s="1"/>
  <c r="G270" i="4"/>
  <c r="B271" i="4"/>
  <c r="C170" i="4"/>
  <c r="H170" i="4" s="1"/>
  <c r="G170" i="4"/>
  <c r="B171" i="4"/>
  <c r="C70" i="4"/>
  <c r="H70" i="4" s="1"/>
  <c r="G70" i="4"/>
  <c r="B71" i="4"/>
  <c r="E68" i="7" l="1"/>
  <c r="D68" i="7"/>
  <c r="C137" i="7"/>
  <c r="B136" i="7"/>
  <c r="C2371" i="4"/>
  <c r="H2371" i="4" s="1"/>
  <c r="G2371" i="4"/>
  <c r="B2372" i="4"/>
  <c r="G2271" i="4"/>
  <c r="C2271" i="4"/>
  <c r="H2271" i="4" s="1"/>
  <c r="B2272" i="4"/>
  <c r="C2171" i="4"/>
  <c r="H2171" i="4" s="1"/>
  <c r="G2171" i="4"/>
  <c r="B2172" i="4"/>
  <c r="C2071" i="4"/>
  <c r="H2071" i="4" s="1"/>
  <c r="B2072" i="4"/>
  <c r="G2071" i="4"/>
  <c r="B1972" i="4"/>
  <c r="C1971" i="4"/>
  <c r="H1971" i="4" s="1"/>
  <c r="G1971" i="4"/>
  <c r="B1872" i="4"/>
  <c r="G1871" i="4"/>
  <c r="C1871" i="4"/>
  <c r="H1871" i="4" s="1"/>
  <c r="C1771" i="4"/>
  <c r="H1771" i="4" s="1"/>
  <c r="G1771" i="4"/>
  <c r="B1772" i="4"/>
  <c r="C1671" i="4"/>
  <c r="H1671" i="4" s="1"/>
  <c r="G1671" i="4"/>
  <c r="B1672" i="4"/>
  <c r="C1571" i="4"/>
  <c r="H1571" i="4" s="1"/>
  <c r="G1571" i="4"/>
  <c r="B1572" i="4"/>
  <c r="G1471" i="4"/>
  <c r="C1471" i="4"/>
  <c r="H1471" i="4" s="1"/>
  <c r="B1472" i="4"/>
  <c r="G1371" i="4"/>
  <c r="C1371" i="4"/>
  <c r="H1371" i="4" s="1"/>
  <c r="B1372" i="4"/>
  <c r="C1271" i="4"/>
  <c r="H1271" i="4" s="1"/>
  <c r="G1271" i="4"/>
  <c r="B1272" i="4"/>
  <c r="C1171" i="4"/>
  <c r="H1171" i="4" s="1"/>
  <c r="G1171" i="4"/>
  <c r="B1172" i="4"/>
  <c r="C1071" i="4"/>
  <c r="H1071" i="4" s="1"/>
  <c r="G1071" i="4"/>
  <c r="B1072" i="4"/>
  <c r="C971" i="4"/>
  <c r="H971" i="4" s="1"/>
  <c r="G971" i="4"/>
  <c r="B972" i="4"/>
  <c r="C871" i="4"/>
  <c r="H871" i="4" s="1"/>
  <c r="G871" i="4"/>
  <c r="B872" i="4"/>
  <c r="G771" i="4"/>
  <c r="C771" i="4"/>
  <c r="H771" i="4" s="1"/>
  <c r="B772" i="4"/>
  <c r="B672" i="4"/>
  <c r="C671" i="4"/>
  <c r="H671" i="4" s="1"/>
  <c r="G671" i="4"/>
  <c r="G571" i="4"/>
  <c r="B572" i="4"/>
  <c r="C571" i="4"/>
  <c r="H571" i="4" s="1"/>
  <c r="C471" i="4"/>
  <c r="H471" i="4" s="1"/>
  <c r="G471" i="4"/>
  <c r="B472" i="4"/>
  <c r="C371" i="4"/>
  <c r="H371" i="4" s="1"/>
  <c r="G371" i="4"/>
  <c r="B372" i="4"/>
  <c r="C271" i="4"/>
  <c r="H271" i="4" s="1"/>
  <c r="G271" i="4"/>
  <c r="B272" i="4"/>
  <c r="C171" i="4"/>
  <c r="H171" i="4" s="1"/>
  <c r="G171" i="4"/>
  <c r="B172" i="4"/>
  <c r="C71" i="4"/>
  <c r="H71" i="4" s="1"/>
  <c r="G71" i="4"/>
  <c r="B72" i="4"/>
  <c r="E69" i="7" l="1"/>
  <c r="D69" i="7"/>
  <c r="B135" i="7"/>
  <c r="C136" i="7"/>
  <c r="C2372" i="4"/>
  <c r="H2372" i="4" s="1"/>
  <c r="G2372" i="4"/>
  <c r="B2373" i="4"/>
  <c r="B2273" i="4"/>
  <c r="C2272" i="4"/>
  <c r="H2272" i="4" s="1"/>
  <c r="G2272" i="4"/>
  <c r="C2172" i="4"/>
  <c r="H2172" i="4" s="1"/>
  <c r="G2172" i="4"/>
  <c r="B2173" i="4"/>
  <c r="G2072" i="4"/>
  <c r="B2073" i="4"/>
  <c r="C2072" i="4"/>
  <c r="H2072" i="4" s="1"/>
  <c r="G1972" i="4"/>
  <c r="B1973" i="4"/>
  <c r="C1972" i="4"/>
  <c r="H1972" i="4" s="1"/>
  <c r="G1872" i="4"/>
  <c r="B1873" i="4"/>
  <c r="C1872" i="4"/>
  <c r="H1872" i="4" s="1"/>
  <c r="C1772" i="4"/>
  <c r="H1772" i="4" s="1"/>
  <c r="G1772" i="4"/>
  <c r="B1773" i="4"/>
  <c r="C1672" i="4"/>
  <c r="H1672" i="4" s="1"/>
  <c r="G1672" i="4"/>
  <c r="B1673" i="4"/>
  <c r="C1572" i="4"/>
  <c r="H1572" i="4" s="1"/>
  <c r="G1572" i="4"/>
  <c r="B1573" i="4"/>
  <c r="B1473" i="4"/>
  <c r="G1472" i="4"/>
  <c r="C1472" i="4"/>
  <c r="H1472" i="4" s="1"/>
  <c r="B1373" i="4"/>
  <c r="C1372" i="4"/>
  <c r="H1372" i="4" s="1"/>
  <c r="G1372" i="4"/>
  <c r="C1272" i="4"/>
  <c r="H1272" i="4" s="1"/>
  <c r="G1272" i="4"/>
  <c r="B1273" i="4"/>
  <c r="C1172" i="4"/>
  <c r="H1172" i="4" s="1"/>
  <c r="G1172" i="4"/>
  <c r="B1173" i="4"/>
  <c r="C1072" i="4"/>
  <c r="H1072" i="4" s="1"/>
  <c r="G1072" i="4"/>
  <c r="B1073" i="4"/>
  <c r="C972" i="4"/>
  <c r="H972" i="4" s="1"/>
  <c r="G972" i="4"/>
  <c r="B973" i="4"/>
  <c r="C872" i="4"/>
  <c r="H872" i="4" s="1"/>
  <c r="G872" i="4"/>
  <c r="B873" i="4"/>
  <c r="C772" i="4"/>
  <c r="H772" i="4" s="1"/>
  <c r="B773" i="4"/>
  <c r="G772" i="4"/>
  <c r="B673" i="4"/>
  <c r="G672" i="4"/>
  <c r="C672" i="4"/>
  <c r="H672" i="4" s="1"/>
  <c r="G572" i="4"/>
  <c r="C572" i="4"/>
  <c r="H572" i="4" s="1"/>
  <c r="B573" i="4"/>
  <c r="G472" i="4"/>
  <c r="B473" i="4"/>
  <c r="C472" i="4"/>
  <c r="H472" i="4" s="1"/>
  <c r="G372" i="4"/>
  <c r="C372" i="4"/>
  <c r="H372" i="4" s="1"/>
  <c r="B373" i="4"/>
  <c r="C272" i="4"/>
  <c r="H272" i="4" s="1"/>
  <c r="G272" i="4"/>
  <c r="B273" i="4"/>
  <c r="C172" i="4"/>
  <c r="H172" i="4" s="1"/>
  <c r="G172" i="4"/>
  <c r="B173" i="4"/>
  <c r="C72" i="4"/>
  <c r="H72" i="4" s="1"/>
  <c r="G72" i="4"/>
  <c r="B73" i="4"/>
  <c r="E70" i="7" l="1"/>
  <c r="D70" i="7"/>
  <c r="C135" i="7"/>
  <c r="B134" i="7"/>
  <c r="C2373" i="4"/>
  <c r="H2373" i="4" s="1"/>
  <c r="G2373" i="4"/>
  <c r="B2374" i="4"/>
  <c r="C2273" i="4"/>
  <c r="H2273" i="4" s="1"/>
  <c r="B2274" i="4"/>
  <c r="G2273" i="4"/>
  <c r="G2173" i="4"/>
  <c r="C2173" i="4"/>
  <c r="H2173" i="4" s="1"/>
  <c r="B2174" i="4"/>
  <c r="G2073" i="4"/>
  <c r="B2074" i="4"/>
  <c r="C2073" i="4"/>
  <c r="H2073" i="4" s="1"/>
  <c r="C1973" i="4"/>
  <c r="H1973" i="4" s="1"/>
  <c r="B1974" i="4"/>
  <c r="G1973" i="4"/>
  <c r="C1873" i="4"/>
  <c r="H1873" i="4" s="1"/>
  <c r="B1874" i="4"/>
  <c r="G1873" i="4"/>
  <c r="C1773" i="4"/>
  <c r="H1773" i="4" s="1"/>
  <c r="G1773" i="4"/>
  <c r="B1774" i="4"/>
  <c r="C1673" i="4"/>
  <c r="H1673" i="4" s="1"/>
  <c r="G1673" i="4"/>
  <c r="B1674" i="4"/>
  <c r="C1573" i="4"/>
  <c r="H1573" i="4" s="1"/>
  <c r="G1573" i="4"/>
  <c r="B1574" i="4"/>
  <c r="G1473" i="4"/>
  <c r="B1474" i="4"/>
  <c r="C1473" i="4"/>
  <c r="H1473" i="4" s="1"/>
  <c r="G1373" i="4"/>
  <c r="B1374" i="4"/>
  <c r="C1373" i="4"/>
  <c r="H1373" i="4" s="1"/>
  <c r="C1273" i="4"/>
  <c r="H1273" i="4" s="1"/>
  <c r="G1273" i="4"/>
  <c r="B1274" i="4"/>
  <c r="C1173" i="4"/>
  <c r="H1173" i="4" s="1"/>
  <c r="G1173" i="4"/>
  <c r="B1174" i="4"/>
  <c r="C1073" i="4"/>
  <c r="H1073" i="4" s="1"/>
  <c r="G1073" i="4"/>
  <c r="B1074" i="4"/>
  <c r="C973" i="4"/>
  <c r="H973" i="4" s="1"/>
  <c r="G973" i="4"/>
  <c r="B974" i="4"/>
  <c r="C873" i="4"/>
  <c r="H873" i="4" s="1"/>
  <c r="G873" i="4"/>
  <c r="B874" i="4"/>
  <c r="B774" i="4"/>
  <c r="G773" i="4"/>
  <c r="C773" i="4"/>
  <c r="H773" i="4" s="1"/>
  <c r="G673" i="4"/>
  <c r="B674" i="4"/>
  <c r="C673" i="4"/>
  <c r="H673" i="4" s="1"/>
  <c r="C573" i="4"/>
  <c r="H573" i="4" s="1"/>
  <c r="G573" i="4"/>
  <c r="B574" i="4"/>
  <c r="G473" i="4"/>
  <c r="C473" i="4"/>
  <c r="H473" i="4" s="1"/>
  <c r="B474" i="4"/>
  <c r="G373" i="4"/>
  <c r="B374" i="4"/>
  <c r="C373" i="4"/>
  <c r="H373" i="4" s="1"/>
  <c r="C273" i="4"/>
  <c r="H273" i="4" s="1"/>
  <c r="G273" i="4"/>
  <c r="B274" i="4"/>
  <c r="C173" i="4"/>
  <c r="H173" i="4" s="1"/>
  <c r="G173" i="4"/>
  <c r="B174" i="4"/>
  <c r="C73" i="4"/>
  <c r="H73" i="4" s="1"/>
  <c r="G73" i="4"/>
  <c r="B74" i="4"/>
  <c r="E71" i="7" l="1"/>
  <c r="D71" i="7"/>
  <c r="B133" i="7"/>
  <c r="C134" i="7"/>
  <c r="C2374" i="4"/>
  <c r="H2374" i="4" s="1"/>
  <c r="G2374" i="4"/>
  <c r="B2375" i="4"/>
  <c r="G2274" i="4"/>
  <c r="B2275" i="4"/>
  <c r="C2274" i="4"/>
  <c r="H2274" i="4" s="1"/>
  <c r="C2174" i="4"/>
  <c r="H2174" i="4" s="1"/>
  <c r="B2175" i="4"/>
  <c r="G2174" i="4"/>
  <c r="B2075" i="4"/>
  <c r="C2074" i="4"/>
  <c r="H2074" i="4" s="1"/>
  <c r="G2074" i="4"/>
  <c r="C1974" i="4"/>
  <c r="H1974" i="4" s="1"/>
  <c r="G1974" i="4"/>
  <c r="B1975" i="4"/>
  <c r="C1874" i="4"/>
  <c r="H1874" i="4" s="1"/>
  <c r="G1874" i="4"/>
  <c r="B1875" i="4"/>
  <c r="C1774" i="4"/>
  <c r="H1774" i="4" s="1"/>
  <c r="G1774" i="4"/>
  <c r="B1775" i="4"/>
  <c r="C1674" i="4"/>
  <c r="H1674" i="4" s="1"/>
  <c r="G1674" i="4"/>
  <c r="B1675" i="4"/>
  <c r="C1574" i="4"/>
  <c r="H1574" i="4" s="1"/>
  <c r="G1574" i="4"/>
  <c r="B1575" i="4"/>
  <c r="G1474" i="4"/>
  <c r="C1474" i="4"/>
  <c r="H1474" i="4" s="1"/>
  <c r="B1475" i="4"/>
  <c r="B1375" i="4"/>
  <c r="G1374" i="4"/>
  <c r="C1374" i="4"/>
  <c r="H1374" i="4" s="1"/>
  <c r="C1274" i="4"/>
  <c r="H1274" i="4" s="1"/>
  <c r="G1274" i="4"/>
  <c r="B1275" i="4"/>
  <c r="C1174" i="4"/>
  <c r="H1174" i="4" s="1"/>
  <c r="G1174" i="4"/>
  <c r="B1175" i="4"/>
  <c r="C1074" i="4"/>
  <c r="H1074" i="4" s="1"/>
  <c r="G1074" i="4"/>
  <c r="B1075" i="4"/>
  <c r="C974" i="4"/>
  <c r="H974" i="4" s="1"/>
  <c r="G974" i="4"/>
  <c r="B975" i="4"/>
  <c r="C874" i="4"/>
  <c r="H874" i="4" s="1"/>
  <c r="G874" i="4"/>
  <c r="B875" i="4"/>
  <c r="B775" i="4"/>
  <c r="C774" i="4"/>
  <c r="H774" i="4" s="1"/>
  <c r="G774" i="4"/>
  <c r="G674" i="4"/>
  <c r="C674" i="4"/>
  <c r="H674" i="4" s="1"/>
  <c r="B675" i="4"/>
  <c r="C574" i="4"/>
  <c r="H574" i="4" s="1"/>
  <c r="B575" i="4"/>
  <c r="G574" i="4"/>
  <c r="C474" i="4"/>
  <c r="H474" i="4" s="1"/>
  <c r="B475" i="4"/>
  <c r="G474" i="4"/>
  <c r="C374" i="4"/>
  <c r="H374" i="4" s="1"/>
  <c r="B375" i="4"/>
  <c r="G374" i="4"/>
  <c r="C274" i="4"/>
  <c r="H274" i="4" s="1"/>
  <c r="G274" i="4"/>
  <c r="B275" i="4"/>
  <c r="C174" i="4"/>
  <c r="H174" i="4" s="1"/>
  <c r="G174" i="4"/>
  <c r="B175" i="4"/>
  <c r="C74" i="4"/>
  <c r="H74" i="4" s="1"/>
  <c r="G74" i="4"/>
  <c r="B75" i="4"/>
  <c r="E72" i="7" l="1"/>
  <c r="D72" i="7"/>
  <c r="B132" i="7"/>
  <c r="C133" i="7"/>
  <c r="C2375" i="4"/>
  <c r="H2375" i="4" s="1"/>
  <c r="B2376" i="4"/>
  <c r="G2375" i="4"/>
  <c r="C2275" i="4"/>
  <c r="H2275" i="4" s="1"/>
  <c r="B2276" i="4"/>
  <c r="G2275" i="4"/>
  <c r="G2175" i="4"/>
  <c r="C2175" i="4"/>
  <c r="H2175" i="4" s="1"/>
  <c r="B2176" i="4"/>
  <c r="G2075" i="4"/>
  <c r="B2076" i="4"/>
  <c r="C2075" i="4"/>
  <c r="H2075" i="4" s="1"/>
  <c r="B1976" i="4"/>
  <c r="C1975" i="4"/>
  <c r="H1975" i="4" s="1"/>
  <c r="G1975" i="4"/>
  <c r="B1876" i="4"/>
  <c r="G1875" i="4"/>
  <c r="C1875" i="4"/>
  <c r="H1875" i="4" s="1"/>
  <c r="C1775" i="4"/>
  <c r="H1775" i="4" s="1"/>
  <c r="G1775" i="4"/>
  <c r="B1776" i="4"/>
  <c r="C1675" i="4"/>
  <c r="H1675" i="4" s="1"/>
  <c r="G1675" i="4"/>
  <c r="B1676" i="4"/>
  <c r="C1575" i="4"/>
  <c r="H1575" i="4" s="1"/>
  <c r="G1575" i="4"/>
  <c r="B1576" i="4"/>
  <c r="C1475" i="4"/>
  <c r="H1475" i="4" s="1"/>
  <c r="B1476" i="4"/>
  <c r="G1475" i="4"/>
  <c r="B1376" i="4"/>
  <c r="C1375" i="4"/>
  <c r="H1375" i="4" s="1"/>
  <c r="G1375" i="4"/>
  <c r="C1275" i="4"/>
  <c r="H1275" i="4" s="1"/>
  <c r="G1275" i="4"/>
  <c r="B1276" i="4"/>
  <c r="C1175" i="4"/>
  <c r="H1175" i="4" s="1"/>
  <c r="G1175" i="4"/>
  <c r="B1176" i="4"/>
  <c r="C1075" i="4"/>
  <c r="H1075" i="4" s="1"/>
  <c r="G1075" i="4"/>
  <c r="B1076" i="4"/>
  <c r="C975" i="4"/>
  <c r="H975" i="4" s="1"/>
  <c r="G975" i="4"/>
  <c r="B976" i="4"/>
  <c r="C875" i="4"/>
  <c r="H875" i="4" s="1"/>
  <c r="G875" i="4"/>
  <c r="B876" i="4"/>
  <c r="C775" i="4"/>
  <c r="H775" i="4" s="1"/>
  <c r="G775" i="4"/>
  <c r="B776" i="4"/>
  <c r="C675" i="4"/>
  <c r="H675" i="4" s="1"/>
  <c r="B676" i="4"/>
  <c r="G675" i="4"/>
  <c r="G575" i="4"/>
  <c r="C575" i="4"/>
  <c r="H575" i="4" s="1"/>
  <c r="B576" i="4"/>
  <c r="B476" i="4"/>
  <c r="C475" i="4"/>
  <c r="H475" i="4" s="1"/>
  <c r="G475" i="4"/>
  <c r="G375" i="4"/>
  <c r="C375" i="4"/>
  <c r="H375" i="4" s="1"/>
  <c r="B376" i="4"/>
  <c r="C275" i="4"/>
  <c r="H275" i="4" s="1"/>
  <c r="G275" i="4"/>
  <c r="B276" i="4"/>
  <c r="C175" i="4"/>
  <c r="H175" i="4" s="1"/>
  <c r="G175" i="4"/>
  <c r="B176" i="4"/>
  <c r="C75" i="4"/>
  <c r="H75" i="4" s="1"/>
  <c r="G75" i="4"/>
  <c r="B76" i="4"/>
  <c r="E73" i="7" l="1"/>
  <c r="D73" i="7"/>
  <c r="C132" i="7"/>
  <c r="B131" i="7"/>
  <c r="C2376" i="4"/>
  <c r="H2376" i="4" s="1"/>
  <c r="G2376" i="4"/>
  <c r="B2377" i="4"/>
  <c r="G2276" i="4"/>
  <c r="B2277" i="4"/>
  <c r="C2276" i="4"/>
  <c r="H2276" i="4" s="1"/>
  <c r="G2176" i="4"/>
  <c r="C2176" i="4"/>
  <c r="H2176" i="4" s="1"/>
  <c r="B2177" i="4"/>
  <c r="G2076" i="4"/>
  <c r="C2076" i="4"/>
  <c r="H2076" i="4" s="1"/>
  <c r="B2077" i="4"/>
  <c r="C1976" i="4"/>
  <c r="H1976" i="4" s="1"/>
  <c r="B1977" i="4"/>
  <c r="G1976" i="4"/>
  <c r="C1876" i="4"/>
  <c r="H1876" i="4" s="1"/>
  <c r="B1877" i="4"/>
  <c r="G1876" i="4"/>
  <c r="C1776" i="4"/>
  <c r="H1776" i="4" s="1"/>
  <c r="G1776" i="4"/>
  <c r="B1777" i="4"/>
  <c r="C1676" i="4"/>
  <c r="H1676" i="4" s="1"/>
  <c r="G1676" i="4"/>
  <c r="B1677" i="4"/>
  <c r="C1576" i="4"/>
  <c r="H1576" i="4" s="1"/>
  <c r="G1576" i="4"/>
  <c r="B1577" i="4"/>
  <c r="G1476" i="4"/>
  <c r="B1477" i="4"/>
  <c r="C1476" i="4"/>
  <c r="H1476" i="4" s="1"/>
  <c r="G1376" i="4"/>
  <c r="C1376" i="4"/>
  <c r="H1376" i="4" s="1"/>
  <c r="B1377" i="4"/>
  <c r="C1276" i="4"/>
  <c r="H1276" i="4" s="1"/>
  <c r="G1276" i="4"/>
  <c r="B1277" i="4"/>
  <c r="C1176" i="4"/>
  <c r="H1176" i="4" s="1"/>
  <c r="G1176" i="4"/>
  <c r="B1177" i="4"/>
  <c r="C1076" i="4"/>
  <c r="H1076" i="4" s="1"/>
  <c r="G1076" i="4"/>
  <c r="B1077" i="4"/>
  <c r="C976" i="4"/>
  <c r="H976" i="4" s="1"/>
  <c r="G976" i="4"/>
  <c r="B977" i="4"/>
  <c r="C876" i="4"/>
  <c r="H876" i="4" s="1"/>
  <c r="G876" i="4"/>
  <c r="B877" i="4"/>
  <c r="G776" i="4"/>
  <c r="C776" i="4"/>
  <c r="H776" i="4" s="1"/>
  <c r="B777" i="4"/>
  <c r="C676" i="4"/>
  <c r="H676" i="4" s="1"/>
  <c r="B677" i="4"/>
  <c r="G676" i="4"/>
  <c r="B577" i="4"/>
  <c r="C576" i="4"/>
  <c r="H576" i="4" s="1"/>
  <c r="G576" i="4"/>
  <c r="B477" i="4"/>
  <c r="G476" i="4"/>
  <c r="C476" i="4"/>
  <c r="H476" i="4" s="1"/>
  <c r="B377" i="4"/>
  <c r="C376" i="4"/>
  <c r="H376" i="4" s="1"/>
  <c r="G376" i="4"/>
  <c r="C276" i="4"/>
  <c r="H276" i="4" s="1"/>
  <c r="G276" i="4"/>
  <c r="B277" i="4"/>
  <c r="C176" i="4"/>
  <c r="H176" i="4" s="1"/>
  <c r="G176" i="4"/>
  <c r="B177" i="4"/>
  <c r="C76" i="4"/>
  <c r="H76" i="4" s="1"/>
  <c r="G76" i="4"/>
  <c r="B77" i="4"/>
  <c r="E74" i="7" l="1"/>
  <c r="D74" i="7"/>
  <c r="C131" i="7"/>
  <c r="B130" i="7"/>
  <c r="C2377" i="4"/>
  <c r="H2377" i="4" s="1"/>
  <c r="G2377" i="4"/>
  <c r="B2378" i="4"/>
  <c r="B2278" i="4"/>
  <c r="G2277" i="4"/>
  <c r="C2277" i="4"/>
  <c r="H2277" i="4" s="1"/>
  <c r="G2177" i="4"/>
  <c r="B2178" i="4"/>
  <c r="C2177" i="4"/>
  <c r="H2177" i="4" s="1"/>
  <c r="C2077" i="4"/>
  <c r="H2077" i="4" s="1"/>
  <c r="B2078" i="4"/>
  <c r="G2077" i="4"/>
  <c r="B1978" i="4"/>
  <c r="C1977" i="4"/>
  <c r="H1977" i="4" s="1"/>
  <c r="G1977" i="4"/>
  <c r="C1877" i="4"/>
  <c r="H1877" i="4" s="1"/>
  <c r="B1878" i="4"/>
  <c r="G1877" i="4"/>
  <c r="C1777" i="4"/>
  <c r="H1777" i="4" s="1"/>
  <c r="G1777" i="4"/>
  <c r="B1778" i="4"/>
  <c r="C1677" i="4"/>
  <c r="H1677" i="4" s="1"/>
  <c r="G1677" i="4"/>
  <c r="B1678" i="4"/>
  <c r="C1577" i="4"/>
  <c r="H1577" i="4" s="1"/>
  <c r="G1577" i="4"/>
  <c r="B1578" i="4"/>
  <c r="G1477" i="4"/>
  <c r="B1478" i="4"/>
  <c r="C1477" i="4"/>
  <c r="H1477" i="4" s="1"/>
  <c r="G1377" i="4"/>
  <c r="B1378" i="4"/>
  <c r="C1377" i="4"/>
  <c r="H1377" i="4" s="1"/>
  <c r="C1277" i="4"/>
  <c r="H1277" i="4" s="1"/>
  <c r="G1277" i="4"/>
  <c r="B1278" i="4"/>
  <c r="C1177" i="4"/>
  <c r="H1177" i="4" s="1"/>
  <c r="G1177" i="4"/>
  <c r="B1178" i="4"/>
  <c r="C1077" i="4"/>
  <c r="H1077" i="4" s="1"/>
  <c r="G1077" i="4"/>
  <c r="B1078" i="4"/>
  <c r="C977" i="4"/>
  <c r="H977" i="4" s="1"/>
  <c r="G977" i="4"/>
  <c r="B978" i="4"/>
  <c r="C877" i="4"/>
  <c r="H877" i="4" s="1"/>
  <c r="G877" i="4"/>
  <c r="B878" i="4"/>
  <c r="C777" i="4"/>
  <c r="H777" i="4" s="1"/>
  <c r="G777" i="4"/>
  <c r="B778" i="4"/>
  <c r="B678" i="4"/>
  <c r="C677" i="4"/>
  <c r="H677" i="4" s="1"/>
  <c r="G677" i="4"/>
  <c r="B578" i="4"/>
  <c r="G577" i="4"/>
  <c r="C577" i="4"/>
  <c r="H577" i="4" s="1"/>
  <c r="C477" i="4"/>
  <c r="H477" i="4" s="1"/>
  <c r="G477" i="4"/>
  <c r="B478" i="4"/>
  <c r="B378" i="4"/>
  <c r="C377" i="4"/>
  <c r="H377" i="4" s="1"/>
  <c r="G377" i="4"/>
  <c r="C277" i="4"/>
  <c r="H277" i="4" s="1"/>
  <c r="G277" i="4"/>
  <c r="B278" i="4"/>
  <c r="C177" i="4"/>
  <c r="H177" i="4" s="1"/>
  <c r="G177" i="4"/>
  <c r="B178" i="4"/>
  <c r="C77" i="4"/>
  <c r="H77" i="4" s="1"/>
  <c r="G77" i="4"/>
  <c r="B78" i="4"/>
  <c r="E75" i="7" l="1"/>
  <c r="D75" i="7"/>
  <c r="B129" i="7"/>
  <c r="C130" i="7"/>
  <c r="C2378" i="4"/>
  <c r="H2378" i="4" s="1"/>
  <c r="G2378" i="4"/>
  <c r="B2379" i="4"/>
  <c r="B2279" i="4"/>
  <c r="C2278" i="4"/>
  <c r="H2278" i="4" s="1"/>
  <c r="G2278" i="4"/>
  <c r="C2178" i="4"/>
  <c r="H2178" i="4" s="1"/>
  <c r="G2178" i="4"/>
  <c r="B2179" i="4"/>
  <c r="G2078" i="4"/>
  <c r="C2078" i="4"/>
  <c r="H2078" i="4" s="1"/>
  <c r="B2079" i="4"/>
  <c r="B1979" i="4"/>
  <c r="G1978" i="4"/>
  <c r="C1978" i="4"/>
  <c r="H1978" i="4" s="1"/>
  <c r="B1879" i="4"/>
  <c r="C1878" i="4"/>
  <c r="H1878" i="4" s="1"/>
  <c r="G1878" i="4"/>
  <c r="C1778" i="4"/>
  <c r="H1778" i="4" s="1"/>
  <c r="G1778" i="4"/>
  <c r="B1779" i="4"/>
  <c r="C1678" i="4"/>
  <c r="H1678" i="4" s="1"/>
  <c r="G1678" i="4"/>
  <c r="B1679" i="4"/>
  <c r="C1578" i="4"/>
  <c r="H1578" i="4" s="1"/>
  <c r="G1578" i="4"/>
  <c r="B1579" i="4"/>
  <c r="B1479" i="4"/>
  <c r="G1478" i="4"/>
  <c r="C1478" i="4"/>
  <c r="H1478" i="4" s="1"/>
  <c r="B1379" i="4"/>
  <c r="G1378" i="4"/>
  <c r="C1378" i="4"/>
  <c r="H1378" i="4" s="1"/>
  <c r="C1278" i="4"/>
  <c r="H1278" i="4" s="1"/>
  <c r="G1278" i="4"/>
  <c r="B1279" i="4"/>
  <c r="C1178" i="4"/>
  <c r="H1178" i="4" s="1"/>
  <c r="G1178" i="4"/>
  <c r="B1179" i="4"/>
  <c r="C1078" i="4"/>
  <c r="H1078" i="4" s="1"/>
  <c r="G1078" i="4"/>
  <c r="B1079" i="4"/>
  <c r="C978" i="4"/>
  <c r="H978" i="4" s="1"/>
  <c r="G978" i="4"/>
  <c r="B979" i="4"/>
  <c r="C878" i="4"/>
  <c r="H878" i="4" s="1"/>
  <c r="G878" i="4"/>
  <c r="B879" i="4"/>
  <c r="C778" i="4"/>
  <c r="H778" i="4" s="1"/>
  <c r="B779" i="4"/>
  <c r="G778" i="4"/>
  <c r="C678" i="4"/>
  <c r="H678" i="4" s="1"/>
  <c r="B679" i="4"/>
  <c r="G678" i="4"/>
  <c r="B579" i="4"/>
  <c r="C578" i="4"/>
  <c r="H578" i="4" s="1"/>
  <c r="G578" i="4"/>
  <c r="G478" i="4"/>
  <c r="C478" i="4"/>
  <c r="H478" i="4" s="1"/>
  <c r="B479" i="4"/>
  <c r="B379" i="4"/>
  <c r="C378" i="4"/>
  <c r="H378" i="4" s="1"/>
  <c r="G378" i="4"/>
  <c r="C278" i="4"/>
  <c r="H278" i="4" s="1"/>
  <c r="G278" i="4"/>
  <c r="B279" i="4"/>
  <c r="C178" i="4"/>
  <c r="H178" i="4" s="1"/>
  <c r="G178" i="4"/>
  <c r="B179" i="4"/>
  <c r="C78" i="4"/>
  <c r="H78" i="4" s="1"/>
  <c r="G78" i="4"/>
  <c r="B79" i="4"/>
  <c r="E76" i="7" l="1"/>
  <c r="D76" i="7"/>
  <c r="B128" i="7"/>
  <c r="C129" i="7"/>
  <c r="C2379" i="4"/>
  <c r="H2379" i="4" s="1"/>
  <c r="G2379" i="4"/>
  <c r="B2380" i="4"/>
  <c r="C2279" i="4"/>
  <c r="H2279" i="4" s="1"/>
  <c r="B2280" i="4"/>
  <c r="G2279" i="4"/>
  <c r="C2179" i="4"/>
  <c r="H2179" i="4" s="1"/>
  <c r="G2179" i="4"/>
  <c r="B2180" i="4"/>
  <c r="B2080" i="4"/>
  <c r="C2079" i="4"/>
  <c r="H2079" i="4" s="1"/>
  <c r="G2079" i="4"/>
  <c r="B1980" i="4"/>
  <c r="G1979" i="4"/>
  <c r="C1979" i="4"/>
  <c r="H1979" i="4" s="1"/>
  <c r="B1880" i="4"/>
  <c r="C1879" i="4"/>
  <c r="H1879" i="4" s="1"/>
  <c r="G1879" i="4"/>
  <c r="C1779" i="4"/>
  <c r="H1779" i="4" s="1"/>
  <c r="G1779" i="4"/>
  <c r="B1780" i="4"/>
  <c r="C1679" i="4"/>
  <c r="H1679" i="4" s="1"/>
  <c r="G1679" i="4"/>
  <c r="B1680" i="4"/>
  <c r="C1579" i="4"/>
  <c r="H1579" i="4" s="1"/>
  <c r="G1579" i="4"/>
  <c r="B1580" i="4"/>
  <c r="B1480" i="4"/>
  <c r="C1479" i="4"/>
  <c r="H1479" i="4" s="1"/>
  <c r="G1479" i="4"/>
  <c r="C1379" i="4"/>
  <c r="H1379" i="4" s="1"/>
  <c r="G1379" i="4"/>
  <c r="B1380" i="4"/>
  <c r="C1279" i="4"/>
  <c r="H1279" i="4" s="1"/>
  <c r="G1279" i="4"/>
  <c r="B1280" i="4"/>
  <c r="C1179" i="4"/>
  <c r="H1179" i="4" s="1"/>
  <c r="G1179" i="4"/>
  <c r="B1180" i="4"/>
  <c r="C1079" i="4"/>
  <c r="H1079" i="4" s="1"/>
  <c r="G1079" i="4"/>
  <c r="B1080" i="4"/>
  <c r="C979" i="4"/>
  <c r="H979" i="4" s="1"/>
  <c r="G979" i="4"/>
  <c r="B980" i="4"/>
  <c r="C879" i="4"/>
  <c r="H879" i="4" s="1"/>
  <c r="G879" i="4"/>
  <c r="B880" i="4"/>
  <c r="B780" i="4"/>
  <c r="C779" i="4"/>
  <c r="H779" i="4" s="1"/>
  <c r="G779" i="4"/>
  <c r="G679" i="4"/>
  <c r="C679" i="4"/>
  <c r="H679" i="4" s="1"/>
  <c r="B680" i="4"/>
  <c r="C579" i="4"/>
  <c r="H579" i="4" s="1"/>
  <c r="B580" i="4"/>
  <c r="G579" i="4"/>
  <c r="C479" i="4"/>
  <c r="H479" i="4" s="1"/>
  <c r="G479" i="4"/>
  <c r="B480" i="4"/>
  <c r="C379" i="4"/>
  <c r="H379" i="4" s="1"/>
  <c r="G379" i="4"/>
  <c r="B380" i="4"/>
  <c r="C279" i="4"/>
  <c r="H279" i="4" s="1"/>
  <c r="G279" i="4"/>
  <c r="B280" i="4"/>
  <c r="C179" i="4"/>
  <c r="H179" i="4" s="1"/>
  <c r="G179" i="4"/>
  <c r="B180" i="4"/>
  <c r="C79" i="4"/>
  <c r="H79" i="4" s="1"/>
  <c r="G79" i="4"/>
  <c r="B80" i="4"/>
  <c r="D77" i="7" l="1"/>
  <c r="E77" i="7"/>
  <c r="B127" i="7"/>
  <c r="C128" i="7"/>
  <c r="C2380" i="4"/>
  <c r="H2380" i="4" s="1"/>
  <c r="G2380" i="4"/>
  <c r="B2381" i="4"/>
  <c r="C2280" i="4"/>
  <c r="H2280" i="4" s="1"/>
  <c r="B2281" i="4"/>
  <c r="G2280" i="4"/>
  <c r="G2180" i="4"/>
  <c r="B2181" i="4"/>
  <c r="C2180" i="4"/>
  <c r="H2180" i="4" s="1"/>
  <c r="C2080" i="4"/>
  <c r="H2080" i="4" s="1"/>
  <c r="G2080" i="4"/>
  <c r="B2081" i="4"/>
  <c r="C1980" i="4"/>
  <c r="H1980" i="4" s="1"/>
  <c r="G1980" i="4"/>
  <c r="B1981" i="4"/>
  <c r="C1880" i="4"/>
  <c r="H1880" i="4" s="1"/>
  <c r="G1880" i="4"/>
  <c r="B1881" i="4"/>
  <c r="C1780" i="4"/>
  <c r="H1780" i="4" s="1"/>
  <c r="G1780" i="4"/>
  <c r="B1781" i="4"/>
  <c r="C1680" i="4"/>
  <c r="H1680" i="4" s="1"/>
  <c r="G1680" i="4"/>
  <c r="B1681" i="4"/>
  <c r="C1580" i="4"/>
  <c r="H1580" i="4" s="1"/>
  <c r="G1580" i="4"/>
  <c r="B1581" i="4"/>
  <c r="G1480" i="4"/>
  <c r="C1480" i="4"/>
  <c r="H1480" i="4" s="1"/>
  <c r="B1481" i="4"/>
  <c r="C1380" i="4"/>
  <c r="H1380" i="4" s="1"/>
  <c r="B1381" i="4"/>
  <c r="G1380" i="4"/>
  <c r="C1280" i="4"/>
  <c r="H1280" i="4" s="1"/>
  <c r="G1280" i="4"/>
  <c r="B1281" i="4"/>
  <c r="C1180" i="4"/>
  <c r="H1180" i="4" s="1"/>
  <c r="G1180" i="4"/>
  <c r="B1181" i="4"/>
  <c r="C1080" i="4"/>
  <c r="H1080" i="4" s="1"/>
  <c r="G1080" i="4"/>
  <c r="B1081" i="4"/>
  <c r="C980" i="4"/>
  <c r="H980" i="4" s="1"/>
  <c r="G980" i="4"/>
  <c r="B981" i="4"/>
  <c r="C880" i="4"/>
  <c r="H880" i="4" s="1"/>
  <c r="G880" i="4"/>
  <c r="B881" i="4"/>
  <c r="G780" i="4"/>
  <c r="B781" i="4"/>
  <c r="C780" i="4"/>
  <c r="H780" i="4" s="1"/>
  <c r="G680" i="4"/>
  <c r="B681" i="4"/>
  <c r="C680" i="4"/>
  <c r="H680" i="4" s="1"/>
  <c r="G580" i="4"/>
  <c r="C580" i="4"/>
  <c r="H580" i="4" s="1"/>
  <c r="B581" i="4"/>
  <c r="B481" i="4"/>
  <c r="G480" i="4"/>
  <c r="C480" i="4"/>
  <c r="H480" i="4" s="1"/>
  <c r="C380" i="4"/>
  <c r="H380" i="4" s="1"/>
  <c r="G380" i="4"/>
  <c r="B381" i="4"/>
  <c r="C280" i="4"/>
  <c r="H280" i="4" s="1"/>
  <c r="G280" i="4"/>
  <c r="B281" i="4"/>
  <c r="C180" i="4"/>
  <c r="H180" i="4" s="1"/>
  <c r="G180" i="4"/>
  <c r="B181" i="4"/>
  <c r="C80" i="4"/>
  <c r="H80" i="4" s="1"/>
  <c r="G80" i="4"/>
  <c r="B81" i="4"/>
  <c r="E78" i="7" l="1"/>
  <c r="D78" i="7"/>
  <c r="B126" i="7"/>
  <c r="C127" i="7"/>
  <c r="C2381" i="4"/>
  <c r="H2381" i="4" s="1"/>
  <c r="G2381" i="4"/>
  <c r="B2382" i="4"/>
  <c r="C2281" i="4"/>
  <c r="H2281" i="4" s="1"/>
  <c r="G2281" i="4"/>
  <c r="B2282" i="4"/>
  <c r="B2182" i="4"/>
  <c r="G2181" i="4"/>
  <c r="C2181" i="4"/>
  <c r="H2181" i="4" s="1"/>
  <c r="B2082" i="4"/>
  <c r="G2081" i="4"/>
  <c r="C2081" i="4"/>
  <c r="H2081" i="4" s="1"/>
  <c r="G1981" i="4"/>
  <c r="C1981" i="4"/>
  <c r="H1981" i="4" s="1"/>
  <c r="B1982" i="4"/>
  <c r="C1881" i="4"/>
  <c r="H1881" i="4" s="1"/>
  <c r="G1881" i="4"/>
  <c r="B1882" i="4"/>
  <c r="C1781" i="4"/>
  <c r="H1781" i="4" s="1"/>
  <c r="G1781" i="4"/>
  <c r="B1782" i="4"/>
  <c r="C1681" i="4"/>
  <c r="H1681" i="4" s="1"/>
  <c r="G1681" i="4"/>
  <c r="B1682" i="4"/>
  <c r="C1581" i="4"/>
  <c r="H1581" i="4" s="1"/>
  <c r="G1581" i="4"/>
  <c r="B1582" i="4"/>
  <c r="G1481" i="4"/>
  <c r="B1482" i="4"/>
  <c r="C1481" i="4"/>
  <c r="H1481" i="4" s="1"/>
  <c r="C1381" i="4"/>
  <c r="H1381" i="4" s="1"/>
  <c r="G1381" i="4"/>
  <c r="B1382" i="4"/>
  <c r="C1281" i="4"/>
  <c r="H1281" i="4" s="1"/>
  <c r="G1281" i="4"/>
  <c r="B1282" i="4"/>
  <c r="C1181" i="4"/>
  <c r="H1181" i="4" s="1"/>
  <c r="G1181" i="4"/>
  <c r="B1182" i="4"/>
  <c r="C1081" i="4"/>
  <c r="H1081" i="4" s="1"/>
  <c r="G1081" i="4"/>
  <c r="B1082" i="4"/>
  <c r="C981" i="4"/>
  <c r="H981" i="4" s="1"/>
  <c r="G981" i="4"/>
  <c r="B982" i="4"/>
  <c r="C881" i="4"/>
  <c r="H881" i="4" s="1"/>
  <c r="G881" i="4"/>
  <c r="B882" i="4"/>
  <c r="C781" i="4"/>
  <c r="H781" i="4" s="1"/>
  <c r="G781" i="4"/>
  <c r="B782" i="4"/>
  <c r="G681" i="4"/>
  <c r="C681" i="4"/>
  <c r="H681" i="4" s="1"/>
  <c r="B682" i="4"/>
  <c r="B582" i="4"/>
  <c r="G581" i="4"/>
  <c r="C581" i="4"/>
  <c r="H581" i="4" s="1"/>
  <c r="B482" i="4"/>
  <c r="G481" i="4"/>
  <c r="C481" i="4"/>
  <c r="H481" i="4" s="1"/>
  <c r="B382" i="4"/>
  <c r="C381" i="4"/>
  <c r="H381" i="4" s="1"/>
  <c r="G381" i="4"/>
  <c r="C281" i="4"/>
  <c r="H281" i="4" s="1"/>
  <c r="G281" i="4"/>
  <c r="B282" i="4"/>
  <c r="C181" i="4"/>
  <c r="H181" i="4" s="1"/>
  <c r="G181" i="4"/>
  <c r="B182" i="4"/>
  <c r="C81" i="4"/>
  <c r="H81" i="4" s="1"/>
  <c r="G81" i="4"/>
  <c r="B82" i="4"/>
  <c r="E79" i="7" l="1"/>
  <c r="D79" i="7"/>
  <c r="C126" i="7"/>
  <c r="B125" i="7"/>
  <c r="C2382" i="4"/>
  <c r="H2382" i="4" s="1"/>
  <c r="G2382" i="4"/>
  <c r="B2383" i="4"/>
  <c r="G2282" i="4"/>
  <c r="C2282" i="4"/>
  <c r="H2282" i="4" s="1"/>
  <c r="B2283" i="4"/>
  <c r="C2182" i="4"/>
  <c r="H2182" i="4" s="1"/>
  <c r="G2182" i="4"/>
  <c r="B2183" i="4"/>
  <c r="G2082" i="4"/>
  <c r="C2082" i="4"/>
  <c r="H2082" i="4" s="1"/>
  <c r="B2083" i="4"/>
  <c r="B1983" i="4"/>
  <c r="G1982" i="4"/>
  <c r="C1982" i="4"/>
  <c r="H1982" i="4" s="1"/>
  <c r="G1882" i="4"/>
  <c r="C1882" i="4"/>
  <c r="H1882" i="4" s="1"/>
  <c r="B1883" i="4"/>
  <c r="C1782" i="4"/>
  <c r="H1782" i="4" s="1"/>
  <c r="G1782" i="4"/>
  <c r="B1783" i="4"/>
  <c r="C1682" i="4"/>
  <c r="H1682" i="4" s="1"/>
  <c r="G1682" i="4"/>
  <c r="B1683" i="4"/>
  <c r="C1582" i="4"/>
  <c r="H1582" i="4" s="1"/>
  <c r="G1582" i="4"/>
  <c r="B1583" i="4"/>
  <c r="B1483" i="4"/>
  <c r="C1482" i="4"/>
  <c r="H1482" i="4" s="1"/>
  <c r="G1482" i="4"/>
  <c r="C1382" i="4"/>
  <c r="H1382" i="4" s="1"/>
  <c r="B1383" i="4"/>
  <c r="G1382" i="4"/>
  <c r="C1282" i="4"/>
  <c r="H1282" i="4" s="1"/>
  <c r="G1282" i="4"/>
  <c r="B1283" i="4"/>
  <c r="C1182" i="4"/>
  <c r="H1182" i="4" s="1"/>
  <c r="G1182" i="4"/>
  <c r="B1183" i="4"/>
  <c r="C1082" i="4"/>
  <c r="H1082" i="4" s="1"/>
  <c r="G1082" i="4"/>
  <c r="B1083" i="4"/>
  <c r="C982" i="4"/>
  <c r="H982" i="4" s="1"/>
  <c r="G982" i="4"/>
  <c r="B983" i="4"/>
  <c r="C882" i="4"/>
  <c r="H882" i="4" s="1"/>
  <c r="G882" i="4"/>
  <c r="B883" i="4"/>
  <c r="C782" i="4"/>
  <c r="H782" i="4" s="1"/>
  <c r="G782" i="4"/>
  <c r="B783" i="4"/>
  <c r="G682" i="4"/>
  <c r="C682" i="4"/>
  <c r="H682" i="4" s="1"/>
  <c r="B683" i="4"/>
  <c r="C582" i="4"/>
  <c r="H582" i="4" s="1"/>
  <c r="B583" i="4"/>
  <c r="G582" i="4"/>
  <c r="G482" i="4"/>
  <c r="C482" i="4"/>
  <c r="H482" i="4" s="1"/>
  <c r="B483" i="4"/>
  <c r="C382" i="4"/>
  <c r="H382" i="4" s="1"/>
  <c r="G382" i="4"/>
  <c r="B383" i="4"/>
  <c r="C282" i="4"/>
  <c r="H282" i="4" s="1"/>
  <c r="G282" i="4"/>
  <c r="B283" i="4"/>
  <c r="C182" i="4"/>
  <c r="H182" i="4" s="1"/>
  <c r="G182" i="4"/>
  <c r="B183" i="4"/>
  <c r="C82" i="4"/>
  <c r="H82" i="4" s="1"/>
  <c r="G82" i="4"/>
  <c r="B83" i="4"/>
  <c r="E80" i="7" l="1"/>
  <c r="D80" i="7"/>
  <c r="B124" i="7"/>
  <c r="C125" i="7"/>
  <c r="C2383" i="4"/>
  <c r="H2383" i="4" s="1"/>
  <c r="G2383" i="4"/>
  <c r="B2384" i="4"/>
  <c r="C2283" i="4"/>
  <c r="H2283" i="4" s="1"/>
  <c r="B2284" i="4"/>
  <c r="G2283" i="4"/>
  <c r="G2183" i="4"/>
  <c r="B2184" i="4"/>
  <c r="C2183" i="4"/>
  <c r="H2183" i="4" s="1"/>
  <c r="C2083" i="4"/>
  <c r="H2083" i="4" s="1"/>
  <c r="B2084" i="4"/>
  <c r="G2083" i="4"/>
  <c r="B1984" i="4"/>
  <c r="G1983" i="4"/>
  <c r="C1983" i="4"/>
  <c r="H1983" i="4" s="1"/>
  <c r="B1884" i="4"/>
  <c r="C1883" i="4"/>
  <c r="H1883" i="4" s="1"/>
  <c r="G1883" i="4"/>
  <c r="C1783" i="4"/>
  <c r="H1783" i="4" s="1"/>
  <c r="G1783" i="4"/>
  <c r="B1784" i="4"/>
  <c r="C1683" i="4"/>
  <c r="H1683" i="4" s="1"/>
  <c r="G1683" i="4"/>
  <c r="B1684" i="4"/>
  <c r="C1583" i="4"/>
  <c r="H1583" i="4" s="1"/>
  <c r="G1583" i="4"/>
  <c r="B1584" i="4"/>
  <c r="C1483" i="4"/>
  <c r="H1483" i="4" s="1"/>
  <c r="B1484" i="4"/>
  <c r="G1483" i="4"/>
  <c r="C1383" i="4"/>
  <c r="H1383" i="4" s="1"/>
  <c r="B1384" i="4"/>
  <c r="G1383" i="4"/>
  <c r="C1283" i="4"/>
  <c r="H1283" i="4" s="1"/>
  <c r="G1283" i="4"/>
  <c r="B1284" i="4"/>
  <c r="C1183" i="4"/>
  <c r="H1183" i="4" s="1"/>
  <c r="G1183" i="4"/>
  <c r="B1184" i="4"/>
  <c r="C1083" i="4"/>
  <c r="H1083" i="4" s="1"/>
  <c r="G1083" i="4"/>
  <c r="B1084" i="4"/>
  <c r="C983" i="4"/>
  <c r="H983" i="4" s="1"/>
  <c r="G983" i="4"/>
  <c r="B984" i="4"/>
  <c r="C883" i="4"/>
  <c r="H883" i="4" s="1"/>
  <c r="G883" i="4"/>
  <c r="B884" i="4"/>
  <c r="C783" i="4"/>
  <c r="H783" i="4" s="1"/>
  <c r="G783" i="4"/>
  <c r="B784" i="4"/>
  <c r="B684" i="4"/>
  <c r="G683" i="4"/>
  <c r="C683" i="4"/>
  <c r="H683" i="4" s="1"/>
  <c r="B584" i="4"/>
  <c r="C583" i="4"/>
  <c r="H583" i="4" s="1"/>
  <c r="G583" i="4"/>
  <c r="B484" i="4"/>
  <c r="C483" i="4"/>
  <c r="H483" i="4" s="1"/>
  <c r="G483" i="4"/>
  <c r="B384" i="4"/>
  <c r="C383" i="4"/>
  <c r="H383" i="4" s="1"/>
  <c r="G383" i="4"/>
  <c r="C283" i="4"/>
  <c r="H283" i="4" s="1"/>
  <c r="G283" i="4"/>
  <c r="B284" i="4"/>
  <c r="C183" i="4"/>
  <c r="H183" i="4" s="1"/>
  <c r="G183" i="4"/>
  <c r="B184" i="4"/>
  <c r="C83" i="4"/>
  <c r="H83" i="4" s="1"/>
  <c r="G83" i="4"/>
  <c r="B84" i="4"/>
  <c r="E81" i="7" l="1"/>
  <c r="D81" i="7"/>
  <c r="B123" i="7"/>
  <c r="C124" i="7"/>
  <c r="C2384" i="4"/>
  <c r="H2384" i="4" s="1"/>
  <c r="G2384" i="4"/>
  <c r="B2385" i="4"/>
  <c r="C2284" i="4"/>
  <c r="H2284" i="4" s="1"/>
  <c r="G2284" i="4"/>
  <c r="B2285" i="4"/>
  <c r="G2184" i="4"/>
  <c r="B2185" i="4"/>
  <c r="C2184" i="4"/>
  <c r="H2184" i="4" s="1"/>
  <c r="C2084" i="4"/>
  <c r="H2084" i="4" s="1"/>
  <c r="G2084" i="4"/>
  <c r="B2085" i="4"/>
  <c r="C1984" i="4"/>
  <c r="H1984" i="4" s="1"/>
  <c r="G1984" i="4"/>
  <c r="B1985" i="4"/>
  <c r="G1884" i="4"/>
  <c r="B1885" i="4"/>
  <c r="C1884" i="4"/>
  <c r="H1884" i="4" s="1"/>
  <c r="C1784" i="4"/>
  <c r="H1784" i="4" s="1"/>
  <c r="G1784" i="4"/>
  <c r="B1785" i="4"/>
  <c r="C1684" i="4"/>
  <c r="H1684" i="4" s="1"/>
  <c r="G1684" i="4"/>
  <c r="B1685" i="4"/>
  <c r="C1584" i="4"/>
  <c r="H1584" i="4" s="1"/>
  <c r="G1584" i="4"/>
  <c r="B1585" i="4"/>
  <c r="B1485" i="4"/>
  <c r="C1484" i="4"/>
  <c r="H1484" i="4" s="1"/>
  <c r="G1484" i="4"/>
  <c r="C1384" i="4"/>
  <c r="H1384" i="4" s="1"/>
  <c r="G1384" i="4"/>
  <c r="B1385" i="4"/>
  <c r="C1284" i="4"/>
  <c r="H1284" i="4" s="1"/>
  <c r="G1284" i="4"/>
  <c r="B1285" i="4"/>
  <c r="C1184" i="4"/>
  <c r="H1184" i="4" s="1"/>
  <c r="G1184" i="4"/>
  <c r="B1185" i="4"/>
  <c r="C1084" i="4"/>
  <c r="H1084" i="4" s="1"/>
  <c r="G1084" i="4"/>
  <c r="B1085" i="4"/>
  <c r="C984" i="4"/>
  <c r="H984" i="4" s="1"/>
  <c r="G984" i="4"/>
  <c r="B985" i="4"/>
  <c r="C884" i="4"/>
  <c r="H884" i="4" s="1"/>
  <c r="G884" i="4"/>
  <c r="B885" i="4"/>
  <c r="C784" i="4"/>
  <c r="H784" i="4" s="1"/>
  <c r="G784" i="4"/>
  <c r="B785" i="4"/>
  <c r="C684" i="4"/>
  <c r="H684" i="4" s="1"/>
  <c r="B685" i="4"/>
  <c r="G684" i="4"/>
  <c r="C584" i="4"/>
  <c r="H584" i="4" s="1"/>
  <c r="B585" i="4"/>
  <c r="G584" i="4"/>
  <c r="G484" i="4"/>
  <c r="C484" i="4"/>
  <c r="H484" i="4" s="1"/>
  <c r="B485" i="4"/>
  <c r="G384" i="4"/>
  <c r="C384" i="4"/>
  <c r="H384" i="4" s="1"/>
  <c r="B385" i="4"/>
  <c r="C284" i="4"/>
  <c r="H284" i="4" s="1"/>
  <c r="G284" i="4"/>
  <c r="B285" i="4"/>
  <c r="C184" i="4"/>
  <c r="H184" i="4" s="1"/>
  <c r="G184" i="4"/>
  <c r="B185" i="4"/>
  <c r="C84" i="4"/>
  <c r="H84" i="4" s="1"/>
  <c r="G84" i="4"/>
  <c r="B85" i="4"/>
  <c r="E82" i="7" l="1"/>
  <c r="D82" i="7"/>
  <c r="B122" i="7"/>
  <c r="C123" i="7"/>
  <c r="C2385" i="4"/>
  <c r="H2385" i="4" s="1"/>
  <c r="G2385" i="4"/>
  <c r="B2386" i="4"/>
  <c r="C2285" i="4"/>
  <c r="H2285" i="4" s="1"/>
  <c r="G2285" i="4"/>
  <c r="B2286" i="4"/>
  <c r="G2185" i="4"/>
  <c r="B2186" i="4"/>
  <c r="C2185" i="4"/>
  <c r="H2185" i="4" s="1"/>
  <c r="B2086" i="4"/>
  <c r="G2085" i="4"/>
  <c r="C2085" i="4"/>
  <c r="H2085" i="4" s="1"/>
  <c r="G1985" i="4"/>
  <c r="C1985" i="4"/>
  <c r="H1985" i="4" s="1"/>
  <c r="B1986" i="4"/>
  <c r="G1885" i="4"/>
  <c r="C1885" i="4"/>
  <c r="H1885" i="4" s="1"/>
  <c r="B1886" i="4"/>
  <c r="C1785" i="4"/>
  <c r="H1785" i="4" s="1"/>
  <c r="G1785" i="4"/>
  <c r="B1786" i="4"/>
  <c r="C1685" i="4"/>
  <c r="H1685" i="4" s="1"/>
  <c r="G1685" i="4"/>
  <c r="B1686" i="4"/>
  <c r="C1585" i="4"/>
  <c r="H1585" i="4" s="1"/>
  <c r="G1585" i="4"/>
  <c r="B1586" i="4"/>
  <c r="C1485" i="4"/>
  <c r="H1485" i="4" s="1"/>
  <c r="G1485" i="4"/>
  <c r="B1486" i="4"/>
  <c r="B1386" i="4"/>
  <c r="C1385" i="4"/>
  <c r="H1385" i="4" s="1"/>
  <c r="G1385" i="4"/>
  <c r="C1285" i="4"/>
  <c r="H1285" i="4" s="1"/>
  <c r="G1285" i="4"/>
  <c r="B1286" i="4"/>
  <c r="C1185" i="4"/>
  <c r="H1185" i="4" s="1"/>
  <c r="G1185" i="4"/>
  <c r="B1186" i="4"/>
  <c r="C1085" i="4"/>
  <c r="H1085" i="4" s="1"/>
  <c r="G1085" i="4"/>
  <c r="B1086" i="4"/>
  <c r="C985" i="4"/>
  <c r="H985" i="4" s="1"/>
  <c r="G985" i="4"/>
  <c r="B986" i="4"/>
  <c r="C885" i="4"/>
  <c r="H885" i="4" s="1"/>
  <c r="G885" i="4"/>
  <c r="B886" i="4"/>
  <c r="C785" i="4"/>
  <c r="H785" i="4" s="1"/>
  <c r="G785" i="4"/>
  <c r="B786" i="4"/>
  <c r="G685" i="4"/>
  <c r="B686" i="4"/>
  <c r="C685" i="4"/>
  <c r="H685" i="4" s="1"/>
  <c r="G585" i="4"/>
  <c r="B586" i="4"/>
  <c r="C585" i="4"/>
  <c r="H585" i="4" s="1"/>
  <c r="B486" i="4"/>
  <c r="G485" i="4"/>
  <c r="C485" i="4"/>
  <c r="H485" i="4" s="1"/>
  <c r="B386" i="4"/>
  <c r="G385" i="4"/>
  <c r="C385" i="4"/>
  <c r="H385" i="4" s="1"/>
  <c r="C285" i="4"/>
  <c r="H285" i="4" s="1"/>
  <c r="G285" i="4"/>
  <c r="B286" i="4"/>
  <c r="C185" i="4"/>
  <c r="H185" i="4" s="1"/>
  <c r="G185" i="4"/>
  <c r="B186" i="4"/>
  <c r="C85" i="4"/>
  <c r="H85" i="4" s="1"/>
  <c r="G85" i="4"/>
  <c r="B86" i="4"/>
  <c r="E83" i="7" l="1"/>
  <c r="D83" i="7"/>
  <c r="B121" i="7"/>
  <c r="C122" i="7"/>
  <c r="C2386" i="4"/>
  <c r="H2386" i="4" s="1"/>
  <c r="G2386" i="4"/>
  <c r="B2387" i="4"/>
  <c r="C2286" i="4"/>
  <c r="H2286" i="4" s="1"/>
  <c r="B2287" i="4"/>
  <c r="G2286" i="4"/>
  <c r="C2186" i="4"/>
  <c r="H2186" i="4" s="1"/>
  <c r="G2186" i="4"/>
  <c r="B2187" i="4"/>
  <c r="C2086" i="4"/>
  <c r="B2087" i="4"/>
  <c r="G2086" i="4"/>
  <c r="C1986" i="4"/>
  <c r="H1986" i="4" s="1"/>
  <c r="B1987" i="4"/>
  <c r="G1986" i="4"/>
  <c r="B1887" i="4"/>
  <c r="C1886" i="4"/>
  <c r="H1886" i="4" s="1"/>
  <c r="G1886" i="4"/>
  <c r="C1786" i="4"/>
  <c r="H1786" i="4" s="1"/>
  <c r="G1786" i="4"/>
  <c r="B1787" i="4"/>
  <c r="C1686" i="4"/>
  <c r="H1686" i="4" s="1"/>
  <c r="G1686" i="4"/>
  <c r="B1687" i="4"/>
  <c r="C1586" i="4"/>
  <c r="H1586" i="4" s="1"/>
  <c r="G1586" i="4"/>
  <c r="B1587" i="4"/>
  <c r="G1486" i="4"/>
  <c r="B1487" i="4"/>
  <c r="C1486" i="4"/>
  <c r="H1486" i="4" s="1"/>
  <c r="B1387" i="4"/>
  <c r="C1386" i="4"/>
  <c r="H1386" i="4" s="1"/>
  <c r="G1386" i="4"/>
  <c r="C1286" i="4"/>
  <c r="H1286" i="4" s="1"/>
  <c r="G1286" i="4"/>
  <c r="B1287" i="4"/>
  <c r="C1186" i="4"/>
  <c r="H1186" i="4" s="1"/>
  <c r="G1186" i="4"/>
  <c r="B1187" i="4"/>
  <c r="C1086" i="4"/>
  <c r="H1086" i="4" s="1"/>
  <c r="G1086" i="4"/>
  <c r="B1087" i="4"/>
  <c r="C986" i="4"/>
  <c r="H986" i="4" s="1"/>
  <c r="G986" i="4"/>
  <c r="B987" i="4"/>
  <c r="C886" i="4"/>
  <c r="H886" i="4" s="1"/>
  <c r="G886" i="4"/>
  <c r="B887" i="4"/>
  <c r="C786" i="4"/>
  <c r="H786" i="4" s="1"/>
  <c r="G786" i="4"/>
  <c r="B787" i="4"/>
  <c r="C686" i="4"/>
  <c r="H686" i="4" s="1"/>
  <c r="B687" i="4"/>
  <c r="G686" i="4"/>
  <c r="B587" i="4"/>
  <c r="G586" i="4"/>
  <c r="C586" i="4"/>
  <c r="H586" i="4" s="1"/>
  <c r="C486" i="4"/>
  <c r="H486" i="4" s="1"/>
  <c r="B487" i="4"/>
  <c r="G486" i="4"/>
  <c r="B387" i="4"/>
  <c r="G386" i="4"/>
  <c r="C386" i="4"/>
  <c r="H386" i="4" s="1"/>
  <c r="C286" i="4"/>
  <c r="H286" i="4" s="1"/>
  <c r="G286" i="4"/>
  <c r="B287" i="4"/>
  <c r="C186" i="4"/>
  <c r="H186" i="4" s="1"/>
  <c r="G186" i="4"/>
  <c r="B187" i="4"/>
  <c r="C86" i="4"/>
  <c r="H86" i="4" s="1"/>
  <c r="G86" i="4"/>
  <c r="B87" i="4"/>
  <c r="E84" i="7" l="1"/>
  <c r="D84" i="7"/>
  <c r="B120" i="7"/>
  <c r="C121" i="7"/>
  <c r="C2387" i="4"/>
  <c r="H2387" i="4" s="1"/>
  <c r="G2387" i="4"/>
  <c r="B2388" i="4"/>
  <c r="G2287" i="4"/>
  <c r="C2287" i="4"/>
  <c r="H2287" i="4" s="1"/>
  <c r="B2288" i="4"/>
  <c r="C2187" i="4"/>
  <c r="H2187" i="4" s="1"/>
  <c r="B2188" i="4"/>
  <c r="G2187" i="4"/>
  <c r="H2086" i="4"/>
  <c r="D2" i="4"/>
  <c r="G2087" i="4"/>
  <c r="B2088" i="4"/>
  <c r="C2087" i="4"/>
  <c r="B1988" i="4"/>
  <c r="C1987" i="4"/>
  <c r="H1987" i="4" s="1"/>
  <c r="G1987" i="4"/>
  <c r="B1888" i="4"/>
  <c r="G1887" i="4"/>
  <c r="C1887" i="4"/>
  <c r="H1887" i="4" s="1"/>
  <c r="C1787" i="4"/>
  <c r="H1787" i="4" s="1"/>
  <c r="G1787" i="4"/>
  <c r="B1788" i="4"/>
  <c r="C1687" i="4"/>
  <c r="H1687" i="4" s="1"/>
  <c r="G1687" i="4"/>
  <c r="B1688" i="4"/>
  <c r="C1587" i="4"/>
  <c r="H1587" i="4" s="1"/>
  <c r="G1587" i="4"/>
  <c r="B1588" i="4"/>
  <c r="G1487" i="4"/>
  <c r="B1488" i="4"/>
  <c r="C1487" i="4"/>
  <c r="H1487" i="4" s="1"/>
  <c r="G1387" i="4"/>
  <c r="C1387" i="4"/>
  <c r="H1387" i="4" s="1"/>
  <c r="B1388" i="4"/>
  <c r="C1287" i="4"/>
  <c r="H1287" i="4" s="1"/>
  <c r="G1287" i="4"/>
  <c r="B1288" i="4"/>
  <c r="C1187" i="4"/>
  <c r="H1187" i="4" s="1"/>
  <c r="G1187" i="4"/>
  <c r="B1188" i="4"/>
  <c r="C1087" i="4"/>
  <c r="H1087" i="4" s="1"/>
  <c r="G1087" i="4"/>
  <c r="B1088" i="4"/>
  <c r="C987" i="4"/>
  <c r="H987" i="4" s="1"/>
  <c r="G987" i="4"/>
  <c r="B988" i="4"/>
  <c r="C887" i="4"/>
  <c r="H887" i="4" s="1"/>
  <c r="G887" i="4"/>
  <c r="B888" i="4"/>
  <c r="C787" i="4"/>
  <c r="H787" i="4" s="1"/>
  <c r="G787" i="4"/>
  <c r="B788" i="4"/>
  <c r="C687" i="4"/>
  <c r="H687" i="4" s="1"/>
  <c r="G687" i="4"/>
  <c r="B688" i="4"/>
  <c r="G587" i="4"/>
  <c r="C587" i="4"/>
  <c r="H587" i="4" s="1"/>
  <c r="B588" i="4"/>
  <c r="G487" i="4"/>
  <c r="C487" i="4"/>
  <c r="H487" i="4" s="1"/>
  <c r="B488" i="4"/>
  <c r="B388" i="4"/>
  <c r="C387" i="4"/>
  <c r="H387" i="4" s="1"/>
  <c r="G387" i="4"/>
  <c r="C287" i="4"/>
  <c r="H287" i="4" s="1"/>
  <c r="G287" i="4"/>
  <c r="B288" i="4"/>
  <c r="C187" i="4"/>
  <c r="H187" i="4" s="1"/>
  <c r="G187" i="4"/>
  <c r="B188" i="4"/>
  <c r="C87" i="4"/>
  <c r="H87" i="4" s="1"/>
  <c r="G87" i="4"/>
  <c r="B88" i="4"/>
  <c r="D85" i="7" l="1"/>
  <c r="E85" i="7"/>
  <c r="B119" i="7"/>
  <c r="C120" i="7"/>
  <c r="C2388" i="4"/>
  <c r="H2388" i="4" s="1"/>
  <c r="G2388" i="4"/>
  <c r="B2389" i="4"/>
  <c r="C2288" i="4"/>
  <c r="H2288" i="4" s="1"/>
  <c r="G2288" i="4"/>
  <c r="B2289" i="4"/>
  <c r="G2188" i="4"/>
  <c r="C2188" i="4"/>
  <c r="H2188" i="4" s="1"/>
  <c r="B2189" i="4"/>
  <c r="F2" i="4"/>
  <c r="G4" i="4"/>
  <c r="G2088" i="4"/>
  <c r="B2089" i="4"/>
  <c r="C2088" i="4"/>
  <c r="H2088" i="4" s="1"/>
  <c r="L2" i="4"/>
  <c r="H2087" i="4"/>
  <c r="C1988" i="4"/>
  <c r="H1988" i="4" s="1"/>
  <c r="B1989" i="4"/>
  <c r="G1988" i="4"/>
  <c r="G1888" i="4"/>
  <c r="B1889" i="4"/>
  <c r="C1888" i="4"/>
  <c r="H1888" i="4" s="1"/>
  <c r="C1788" i="4"/>
  <c r="H1788" i="4" s="1"/>
  <c r="G1788" i="4"/>
  <c r="B1789" i="4"/>
  <c r="C1688" i="4"/>
  <c r="H1688" i="4" s="1"/>
  <c r="G1688" i="4"/>
  <c r="B1689" i="4"/>
  <c r="C1588" i="4"/>
  <c r="H1588" i="4" s="1"/>
  <c r="G1588" i="4"/>
  <c r="B1589" i="4"/>
  <c r="G1488" i="4"/>
  <c r="B1489" i="4"/>
  <c r="C1488" i="4"/>
  <c r="H1488" i="4" s="1"/>
  <c r="G1388" i="4"/>
  <c r="B1389" i="4"/>
  <c r="C1388" i="4"/>
  <c r="H1388" i="4" s="1"/>
  <c r="C1288" i="4"/>
  <c r="H1288" i="4" s="1"/>
  <c r="G1288" i="4"/>
  <c r="B1289" i="4"/>
  <c r="C1188" i="4"/>
  <c r="H1188" i="4" s="1"/>
  <c r="G1188" i="4"/>
  <c r="B1189" i="4"/>
  <c r="C1088" i="4"/>
  <c r="H1088" i="4" s="1"/>
  <c r="G1088" i="4"/>
  <c r="B1089" i="4"/>
  <c r="C988" i="4"/>
  <c r="H988" i="4" s="1"/>
  <c r="G988" i="4"/>
  <c r="B989" i="4"/>
  <c r="C888" i="4"/>
  <c r="H888" i="4" s="1"/>
  <c r="G888" i="4"/>
  <c r="B889" i="4"/>
  <c r="C788" i="4"/>
  <c r="H788" i="4" s="1"/>
  <c r="G788" i="4"/>
  <c r="B789" i="4"/>
  <c r="B689" i="4"/>
  <c r="C688" i="4"/>
  <c r="H688" i="4" s="1"/>
  <c r="G688" i="4"/>
  <c r="B589" i="4"/>
  <c r="C588" i="4"/>
  <c r="H588" i="4" s="1"/>
  <c r="G588" i="4"/>
  <c r="G488" i="4"/>
  <c r="B489" i="4"/>
  <c r="C488" i="4"/>
  <c r="H488" i="4" s="1"/>
  <c r="B389" i="4"/>
  <c r="G388" i="4"/>
  <c r="C388" i="4"/>
  <c r="H388" i="4" s="1"/>
  <c r="C288" i="4"/>
  <c r="H288" i="4" s="1"/>
  <c r="G288" i="4"/>
  <c r="B289" i="4"/>
  <c r="C188" i="4"/>
  <c r="H188" i="4" s="1"/>
  <c r="G188" i="4"/>
  <c r="B189" i="4"/>
  <c r="C88" i="4"/>
  <c r="H88" i="4" s="1"/>
  <c r="G88" i="4"/>
  <c r="B89" i="4"/>
  <c r="E86" i="7" l="1"/>
  <c r="D86" i="7"/>
  <c r="B118" i="7"/>
  <c r="C119" i="7"/>
  <c r="C2389" i="4"/>
  <c r="H2389" i="4" s="1"/>
  <c r="G2389" i="4"/>
  <c r="B2390" i="4"/>
  <c r="B2290" i="4"/>
  <c r="G2289" i="4"/>
  <c r="C2289" i="4"/>
  <c r="H2289" i="4" s="1"/>
  <c r="C2189" i="4"/>
  <c r="H2189" i="4" s="1"/>
  <c r="B2190" i="4"/>
  <c r="G2189" i="4"/>
  <c r="G2089" i="4"/>
  <c r="C2089" i="4"/>
  <c r="H2089" i="4" s="1"/>
  <c r="B2090" i="4"/>
  <c r="B1990" i="4"/>
  <c r="C1989" i="4"/>
  <c r="H1989" i="4" s="1"/>
  <c r="G1989" i="4"/>
  <c r="B1890" i="4"/>
  <c r="G1889" i="4"/>
  <c r="C1889" i="4"/>
  <c r="H1889" i="4" s="1"/>
  <c r="C1789" i="4"/>
  <c r="H1789" i="4" s="1"/>
  <c r="G1789" i="4"/>
  <c r="B1790" i="4"/>
  <c r="C1689" i="4"/>
  <c r="H1689" i="4" s="1"/>
  <c r="G1689" i="4"/>
  <c r="B1690" i="4"/>
  <c r="C1589" i="4"/>
  <c r="H1589" i="4" s="1"/>
  <c r="G1589" i="4"/>
  <c r="B1590" i="4"/>
  <c r="G1489" i="4"/>
  <c r="C1489" i="4"/>
  <c r="H1489" i="4" s="1"/>
  <c r="B1490" i="4"/>
  <c r="B1390" i="4"/>
  <c r="G1389" i="4"/>
  <c r="C1389" i="4"/>
  <c r="H1389" i="4" s="1"/>
  <c r="C1289" i="4"/>
  <c r="H1289" i="4" s="1"/>
  <c r="G1289" i="4"/>
  <c r="B1290" i="4"/>
  <c r="C1189" i="4"/>
  <c r="H1189" i="4" s="1"/>
  <c r="G1189" i="4"/>
  <c r="B1190" i="4"/>
  <c r="C1089" i="4"/>
  <c r="H1089" i="4" s="1"/>
  <c r="G1089" i="4"/>
  <c r="B1090" i="4"/>
  <c r="C989" i="4"/>
  <c r="H989" i="4" s="1"/>
  <c r="G989" i="4"/>
  <c r="B990" i="4"/>
  <c r="C889" i="4"/>
  <c r="H889" i="4" s="1"/>
  <c r="G889" i="4"/>
  <c r="B890" i="4"/>
  <c r="C789" i="4"/>
  <c r="H789" i="4" s="1"/>
  <c r="G789" i="4"/>
  <c r="B790" i="4"/>
  <c r="B690" i="4"/>
  <c r="G689" i="4"/>
  <c r="C689" i="4"/>
  <c r="H689" i="4" s="1"/>
  <c r="G589" i="4"/>
  <c r="C589" i="4"/>
  <c r="H589" i="4" s="1"/>
  <c r="B590" i="4"/>
  <c r="C489" i="4"/>
  <c r="H489" i="4" s="1"/>
  <c r="B490" i="4"/>
  <c r="G489" i="4"/>
  <c r="C389" i="4"/>
  <c r="H389" i="4" s="1"/>
  <c r="G389" i="4"/>
  <c r="B390" i="4"/>
  <c r="C289" i="4"/>
  <c r="H289" i="4" s="1"/>
  <c r="G289" i="4"/>
  <c r="B290" i="4"/>
  <c r="C189" i="4"/>
  <c r="H189" i="4" s="1"/>
  <c r="G189" i="4"/>
  <c r="B190" i="4"/>
  <c r="C89" i="4"/>
  <c r="H89" i="4" s="1"/>
  <c r="G89" i="4"/>
  <c r="B90" i="4"/>
  <c r="E87" i="7" l="1"/>
  <c r="D87" i="7"/>
  <c r="B117" i="7"/>
  <c r="C118" i="7"/>
  <c r="C2390" i="4"/>
  <c r="H2390" i="4" s="1"/>
  <c r="G2390" i="4"/>
  <c r="B2391" i="4"/>
  <c r="C2290" i="4"/>
  <c r="H2290" i="4" s="1"/>
  <c r="B2291" i="4"/>
  <c r="G2290" i="4"/>
  <c r="B2191" i="4"/>
  <c r="C2190" i="4"/>
  <c r="H2190" i="4" s="1"/>
  <c r="G2190" i="4"/>
  <c r="B2091" i="4"/>
  <c r="C2090" i="4"/>
  <c r="H2090" i="4" s="1"/>
  <c r="G2090" i="4"/>
  <c r="G1990" i="4"/>
  <c r="B1991" i="4"/>
  <c r="C1990" i="4"/>
  <c r="H1990" i="4" s="1"/>
  <c r="C1890" i="4"/>
  <c r="H1890" i="4" s="1"/>
  <c r="B1891" i="4"/>
  <c r="G1890" i="4"/>
  <c r="C1790" i="4"/>
  <c r="H1790" i="4" s="1"/>
  <c r="G1790" i="4"/>
  <c r="B1791" i="4"/>
  <c r="C1690" i="4"/>
  <c r="H1690" i="4" s="1"/>
  <c r="G1690" i="4"/>
  <c r="B1691" i="4"/>
  <c r="C1590" i="4"/>
  <c r="H1590" i="4" s="1"/>
  <c r="G1590" i="4"/>
  <c r="B1591" i="4"/>
  <c r="C1490" i="4"/>
  <c r="H1490" i="4" s="1"/>
  <c r="B1491" i="4"/>
  <c r="G1490" i="4"/>
  <c r="G1390" i="4"/>
  <c r="C1390" i="4"/>
  <c r="H1390" i="4" s="1"/>
  <c r="B1391" i="4"/>
  <c r="C1290" i="4"/>
  <c r="H1290" i="4" s="1"/>
  <c r="G1290" i="4"/>
  <c r="B1291" i="4"/>
  <c r="C1190" i="4"/>
  <c r="H1190" i="4" s="1"/>
  <c r="G1190" i="4"/>
  <c r="B1191" i="4"/>
  <c r="C1090" i="4"/>
  <c r="H1090" i="4" s="1"/>
  <c r="G1090" i="4"/>
  <c r="B1091" i="4"/>
  <c r="C990" i="4"/>
  <c r="H990" i="4" s="1"/>
  <c r="G990" i="4"/>
  <c r="B991" i="4"/>
  <c r="C890" i="4"/>
  <c r="H890" i="4" s="1"/>
  <c r="G890" i="4"/>
  <c r="B891" i="4"/>
  <c r="C790" i="4"/>
  <c r="H790" i="4" s="1"/>
  <c r="G790" i="4"/>
  <c r="B791" i="4"/>
  <c r="G690" i="4"/>
  <c r="C690" i="4"/>
  <c r="H690" i="4" s="1"/>
  <c r="B691" i="4"/>
  <c r="B591" i="4"/>
  <c r="G590" i="4"/>
  <c r="C590" i="4"/>
  <c r="H590" i="4" s="1"/>
  <c r="G490" i="4"/>
  <c r="C490" i="4"/>
  <c r="H490" i="4" s="1"/>
  <c r="B491" i="4"/>
  <c r="B391" i="4"/>
  <c r="C390" i="4"/>
  <c r="H390" i="4" s="1"/>
  <c r="G390" i="4"/>
  <c r="C290" i="4"/>
  <c r="H290" i="4" s="1"/>
  <c r="G290" i="4"/>
  <c r="B291" i="4"/>
  <c r="C190" i="4"/>
  <c r="H190" i="4" s="1"/>
  <c r="G190" i="4"/>
  <c r="B191" i="4"/>
  <c r="C90" i="4"/>
  <c r="H90" i="4" s="1"/>
  <c r="G90" i="4"/>
  <c r="B91" i="4"/>
  <c r="E88" i="7" l="1"/>
  <c r="D88" i="7"/>
  <c r="B116" i="7"/>
  <c r="C117" i="7"/>
  <c r="C2391" i="4"/>
  <c r="H2391" i="4" s="1"/>
  <c r="G2391" i="4"/>
  <c r="B2392" i="4"/>
  <c r="B2292" i="4"/>
  <c r="C2291" i="4"/>
  <c r="H2291" i="4" s="1"/>
  <c r="G2291" i="4"/>
  <c r="C2191" i="4"/>
  <c r="H2191" i="4" s="1"/>
  <c r="B2192" i="4"/>
  <c r="G2191" i="4"/>
  <c r="B2092" i="4"/>
  <c r="G2091" i="4"/>
  <c r="C2091" i="4"/>
  <c r="H2091" i="4" s="1"/>
  <c r="C1991" i="4"/>
  <c r="H1991" i="4" s="1"/>
  <c r="G1991" i="4"/>
  <c r="B1992" i="4"/>
  <c r="G1891" i="4"/>
  <c r="B1892" i="4"/>
  <c r="C1891" i="4"/>
  <c r="H1891" i="4" s="1"/>
  <c r="C1791" i="4"/>
  <c r="H1791" i="4" s="1"/>
  <c r="G1791" i="4"/>
  <c r="B1792" i="4"/>
  <c r="C1691" i="4"/>
  <c r="H1691" i="4" s="1"/>
  <c r="G1691" i="4"/>
  <c r="B1692" i="4"/>
  <c r="C1591" i="4"/>
  <c r="H1591" i="4" s="1"/>
  <c r="G1591" i="4"/>
  <c r="B1592" i="4"/>
  <c r="C1491" i="4"/>
  <c r="H1491" i="4" s="1"/>
  <c r="G1491" i="4"/>
  <c r="B1492" i="4"/>
  <c r="G1391" i="4"/>
  <c r="C1391" i="4"/>
  <c r="H1391" i="4" s="1"/>
  <c r="B1392" i="4"/>
  <c r="C1291" i="4"/>
  <c r="H1291" i="4" s="1"/>
  <c r="G1291" i="4"/>
  <c r="B1292" i="4"/>
  <c r="C1191" i="4"/>
  <c r="H1191" i="4" s="1"/>
  <c r="G1191" i="4"/>
  <c r="B1192" i="4"/>
  <c r="C1091" i="4"/>
  <c r="H1091" i="4" s="1"/>
  <c r="G1091" i="4"/>
  <c r="B1092" i="4"/>
  <c r="C991" i="4"/>
  <c r="H991" i="4" s="1"/>
  <c r="G991" i="4"/>
  <c r="B992" i="4"/>
  <c r="C891" i="4"/>
  <c r="H891" i="4" s="1"/>
  <c r="G891" i="4"/>
  <c r="B892" i="4"/>
  <c r="C791" i="4"/>
  <c r="H791" i="4" s="1"/>
  <c r="G791" i="4"/>
  <c r="B792" i="4"/>
  <c r="B692" i="4"/>
  <c r="G691" i="4"/>
  <c r="C691" i="4"/>
  <c r="H691" i="4" s="1"/>
  <c r="B592" i="4"/>
  <c r="C591" i="4"/>
  <c r="H591" i="4" s="1"/>
  <c r="G591" i="4"/>
  <c r="C491" i="4"/>
  <c r="H491" i="4" s="1"/>
  <c r="G491" i="4"/>
  <c r="B492" i="4"/>
  <c r="G391" i="4"/>
  <c r="C391" i="4"/>
  <c r="H391" i="4" s="1"/>
  <c r="B392" i="4"/>
  <c r="C291" i="4"/>
  <c r="H291" i="4" s="1"/>
  <c r="G291" i="4"/>
  <c r="B292" i="4"/>
  <c r="C191" i="4"/>
  <c r="H191" i="4" s="1"/>
  <c r="G191" i="4"/>
  <c r="B192" i="4"/>
  <c r="C91" i="4"/>
  <c r="H91" i="4" s="1"/>
  <c r="G91" i="4"/>
  <c r="B92" i="4"/>
  <c r="E89" i="7" l="1"/>
  <c r="D89" i="7"/>
  <c r="B115" i="7"/>
  <c r="C116" i="7"/>
  <c r="C2392" i="4"/>
  <c r="H2392" i="4" s="1"/>
  <c r="G2392" i="4"/>
  <c r="B2393" i="4"/>
  <c r="G2292" i="4"/>
  <c r="C2292" i="4"/>
  <c r="H2292" i="4" s="1"/>
  <c r="B2293" i="4"/>
  <c r="B2193" i="4"/>
  <c r="C2192" i="4"/>
  <c r="H2192" i="4" s="1"/>
  <c r="G2192" i="4"/>
  <c r="B2093" i="4"/>
  <c r="C2092" i="4"/>
  <c r="H2092" i="4" s="1"/>
  <c r="G2092" i="4"/>
  <c r="B1993" i="4"/>
  <c r="G1992" i="4"/>
  <c r="C1992" i="4"/>
  <c r="H1992" i="4" s="1"/>
  <c r="B1893" i="4"/>
  <c r="C1892" i="4"/>
  <c r="H1892" i="4" s="1"/>
  <c r="G1892" i="4"/>
  <c r="C1792" i="4"/>
  <c r="H1792" i="4" s="1"/>
  <c r="G1792" i="4"/>
  <c r="B1793" i="4"/>
  <c r="C1692" i="4"/>
  <c r="H1692" i="4" s="1"/>
  <c r="G1692" i="4"/>
  <c r="B1693" i="4"/>
  <c r="C1592" i="4"/>
  <c r="H1592" i="4" s="1"/>
  <c r="G1592" i="4"/>
  <c r="B1593" i="4"/>
  <c r="G1492" i="4"/>
  <c r="C1492" i="4"/>
  <c r="H1492" i="4" s="1"/>
  <c r="B1493" i="4"/>
  <c r="G1392" i="4"/>
  <c r="C1392" i="4"/>
  <c r="H1392" i="4" s="1"/>
  <c r="B1393" i="4"/>
  <c r="C1292" i="4"/>
  <c r="H1292" i="4" s="1"/>
  <c r="G1292" i="4"/>
  <c r="B1293" i="4"/>
  <c r="C1192" i="4"/>
  <c r="H1192" i="4" s="1"/>
  <c r="G1192" i="4"/>
  <c r="B1193" i="4"/>
  <c r="C1092" i="4"/>
  <c r="H1092" i="4" s="1"/>
  <c r="G1092" i="4"/>
  <c r="B1093" i="4"/>
  <c r="C992" i="4"/>
  <c r="H992" i="4" s="1"/>
  <c r="G992" i="4"/>
  <c r="B993" i="4"/>
  <c r="C892" i="4"/>
  <c r="H892" i="4" s="1"/>
  <c r="G892" i="4"/>
  <c r="B893" i="4"/>
  <c r="C792" i="4"/>
  <c r="H792" i="4" s="1"/>
  <c r="G792" i="4"/>
  <c r="B793" i="4"/>
  <c r="B693" i="4"/>
  <c r="G692" i="4"/>
  <c r="C692" i="4"/>
  <c r="H692" i="4" s="1"/>
  <c r="C592" i="4"/>
  <c r="H592" i="4" s="1"/>
  <c r="B593" i="4"/>
  <c r="G592" i="4"/>
  <c r="B493" i="4"/>
  <c r="G492" i="4"/>
  <c r="C492" i="4"/>
  <c r="H492" i="4" s="1"/>
  <c r="C392" i="4"/>
  <c r="H392" i="4" s="1"/>
  <c r="B393" i="4"/>
  <c r="G392" i="4"/>
  <c r="C292" i="4"/>
  <c r="H292" i="4" s="1"/>
  <c r="G292" i="4"/>
  <c r="B293" i="4"/>
  <c r="C192" i="4"/>
  <c r="H192" i="4" s="1"/>
  <c r="G192" i="4"/>
  <c r="B193" i="4"/>
  <c r="C92" i="4"/>
  <c r="H92" i="4" s="1"/>
  <c r="G92" i="4"/>
  <c r="B93" i="4"/>
  <c r="E90" i="7" l="1"/>
  <c r="D90" i="7"/>
  <c r="C115" i="7"/>
  <c r="B114" i="7"/>
  <c r="C2393" i="4"/>
  <c r="H2393" i="4" s="1"/>
  <c r="G2393" i="4"/>
  <c r="B2394" i="4"/>
  <c r="G2293" i="4"/>
  <c r="C2293" i="4"/>
  <c r="H2293" i="4" s="1"/>
  <c r="B2294" i="4"/>
  <c r="C2193" i="4"/>
  <c r="H2193" i="4" s="1"/>
  <c r="B2194" i="4"/>
  <c r="G2193" i="4"/>
  <c r="G2093" i="4"/>
  <c r="B2094" i="4"/>
  <c r="C2093" i="4"/>
  <c r="H2093" i="4" s="1"/>
  <c r="G1993" i="4"/>
  <c r="C1993" i="4"/>
  <c r="H1993" i="4" s="1"/>
  <c r="B1994" i="4"/>
  <c r="C1893" i="4"/>
  <c r="H1893" i="4" s="1"/>
  <c r="B1894" i="4"/>
  <c r="G1893" i="4"/>
  <c r="C1793" i="4"/>
  <c r="H1793" i="4" s="1"/>
  <c r="G1793" i="4"/>
  <c r="B1794" i="4"/>
  <c r="C1693" i="4"/>
  <c r="H1693" i="4" s="1"/>
  <c r="G1693" i="4"/>
  <c r="B1694" i="4"/>
  <c r="C1593" i="4"/>
  <c r="H1593" i="4" s="1"/>
  <c r="G1593" i="4"/>
  <c r="B1594" i="4"/>
  <c r="G1493" i="4"/>
  <c r="B1494" i="4"/>
  <c r="C1493" i="4"/>
  <c r="H1493" i="4" s="1"/>
  <c r="B1394" i="4"/>
  <c r="C1393" i="4"/>
  <c r="H1393" i="4" s="1"/>
  <c r="G1393" i="4"/>
  <c r="C1293" i="4"/>
  <c r="H1293" i="4" s="1"/>
  <c r="G1293" i="4"/>
  <c r="B1294" i="4"/>
  <c r="C1193" i="4"/>
  <c r="H1193" i="4" s="1"/>
  <c r="G1193" i="4"/>
  <c r="B1194" i="4"/>
  <c r="C1093" i="4"/>
  <c r="H1093" i="4" s="1"/>
  <c r="G1093" i="4"/>
  <c r="B1094" i="4"/>
  <c r="C993" i="4"/>
  <c r="H993" i="4" s="1"/>
  <c r="G993" i="4"/>
  <c r="B994" i="4"/>
  <c r="C893" i="4"/>
  <c r="H893" i="4" s="1"/>
  <c r="G893" i="4"/>
  <c r="B894" i="4"/>
  <c r="C793" i="4"/>
  <c r="H793" i="4" s="1"/>
  <c r="G793" i="4"/>
  <c r="B794" i="4"/>
  <c r="G693" i="4"/>
  <c r="C693" i="4"/>
  <c r="H693" i="4" s="1"/>
  <c r="B694" i="4"/>
  <c r="G593" i="4"/>
  <c r="C593" i="4"/>
  <c r="H593" i="4" s="1"/>
  <c r="B594" i="4"/>
  <c r="B494" i="4"/>
  <c r="G493" i="4"/>
  <c r="C493" i="4"/>
  <c r="H493" i="4" s="1"/>
  <c r="G393" i="4"/>
  <c r="B394" i="4"/>
  <c r="C393" i="4"/>
  <c r="H393" i="4" s="1"/>
  <c r="C293" i="4"/>
  <c r="H293" i="4" s="1"/>
  <c r="G293" i="4"/>
  <c r="B294" i="4"/>
  <c r="C193" i="4"/>
  <c r="H193" i="4" s="1"/>
  <c r="G193" i="4"/>
  <c r="B194" i="4"/>
  <c r="C93" i="4"/>
  <c r="H93" i="4" s="1"/>
  <c r="G93" i="4"/>
  <c r="B94" i="4"/>
  <c r="D91" i="7" l="1"/>
  <c r="E91" i="7"/>
  <c r="C114" i="7"/>
  <c r="B113" i="7"/>
  <c r="C2394" i="4"/>
  <c r="H2394" i="4" s="1"/>
  <c r="G2394" i="4"/>
  <c r="B2395" i="4"/>
  <c r="G2294" i="4"/>
  <c r="C2294" i="4"/>
  <c r="H2294" i="4" s="1"/>
  <c r="B2295" i="4"/>
  <c r="G2194" i="4"/>
  <c r="B2195" i="4"/>
  <c r="C2194" i="4"/>
  <c r="H2194" i="4" s="1"/>
  <c r="G2094" i="4"/>
  <c r="C2094" i="4"/>
  <c r="H2094" i="4" s="1"/>
  <c r="B2095" i="4"/>
  <c r="B1995" i="4"/>
  <c r="G1994" i="4"/>
  <c r="C1994" i="4"/>
  <c r="H1994" i="4" s="1"/>
  <c r="G1894" i="4"/>
  <c r="C1894" i="4"/>
  <c r="H1894" i="4" s="1"/>
  <c r="B1895" i="4"/>
  <c r="C1794" i="4"/>
  <c r="H1794" i="4" s="1"/>
  <c r="G1794" i="4"/>
  <c r="B1795" i="4"/>
  <c r="C1694" i="4"/>
  <c r="H1694" i="4" s="1"/>
  <c r="G1694" i="4"/>
  <c r="B1695" i="4"/>
  <c r="C1594" i="4"/>
  <c r="H1594" i="4" s="1"/>
  <c r="G1594" i="4"/>
  <c r="B1595" i="4"/>
  <c r="B1495" i="4"/>
  <c r="G1494" i="4"/>
  <c r="C1494" i="4"/>
  <c r="H1494" i="4" s="1"/>
  <c r="G1394" i="4"/>
  <c r="C1394" i="4"/>
  <c r="H1394" i="4" s="1"/>
  <c r="B1395" i="4"/>
  <c r="C1294" i="4"/>
  <c r="H1294" i="4" s="1"/>
  <c r="G1294" i="4"/>
  <c r="B1295" i="4"/>
  <c r="C1194" i="4"/>
  <c r="H1194" i="4" s="1"/>
  <c r="G1194" i="4"/>
  <c r="B1195" i="4"/>
  <c r="C1094" i="4"/>
  <c r="H1094" i="4" s="1"/>
  <c r="G1094" i="4"/>
  <c r="B1095" i="4"/>
  <c r="C994" i="4"/>
  <c r="H994" i="4" s="1"/>
  <c r="G994" i="4"/>
  <c r="B995" i="4"/>
  <c r="C894" i="4"/>
  <c r="H894" i="4" s="1"/>
  <c r="G894" i="4"/>
  <c r="B895" i="4"/>
  <c r="C794" i="4"/>
  <c r="H794" i="4" s="1"/>
  <c r="G794" i="4"/>
  <c r="B795" i="4"/>
  <c r="G694" i="4"/>
  <c r="B695" i="4"/>
  <c r="C694" i="4"/>
  <c r="H694" i="4" s="1"/>
  <c r="G594" i="4"/>
  <c r="C594" i="4"/>
  <c r="H594" i="4" s="1"/>
  <c r="B595" i="4"/>
  <c r="G494" i="4"/>
  <c r="B495" i="4"/>
  <c r="C494" i="4"/>
  <c r="H494" i="4" s="1"/>
  <c r="G394" i="4"/>
  <c r="B395" i="4"/>
  <c r="C394" i="4"/>
  <c r="H394" i="4" s="1"/>
  <c r="C294" i="4"/>
  <c r="H294" i="4" s="1"/>
  <c r="G294" i="4"/>
  <c r="B295" i="4"/>
  <c r="C194" i="4"/>
  <c r="H194" i="4" s="1"/>
  <c r="G194" i="4"/>
  <c r="B195" i="4"/>
  <c r="C94" i="4"/>
  <c r="H94" i="4" s="1"/>
  <c r="G94" i="4"/>
  <c r="B95" i="4"/>
  <c r="E92" i="7" l="1"/>
  <c r="D92" i="7"/>
  <c r="B112" i="7"/>
  <c r="C113" i="7"/>
  <c r="C2395" i="4"/>
  <c r="H2395" i="4" s="1"/>
  <c r="G2395" i="4"/>
  <c r="B2396" i="4"/>
  <c r="G2295" i="4"/>
  <c r="B2296" i="4"/>
  <c r="C2295" i="4"/>
  <c r="H2295" i="4" s="1"/>
  <c r="B2196" i="4"/>
  <c r="G2195" i="4"/>
  <c r="C2195" i="4"/>
  <c r="H2195" i="4" s="1"/>
  <c r="C2095" i="4"/>
  <c r="H2095" i="4" s="1"/>
  <c r="B2096" i="4"/>
  <c r="G2095" i="4"/>
  <c r="B1996" i="4"/>
  <c r="C1995" i="4"/>
  <c r="H1995" i="4" s="1"/>
  <c r="G1995" i="4"/>
  <c r="G1895" i="4"/>
  <c r="C1895" i="4"/>
  <c r="H1895" i="4" s="1"/>
  <c r="B1896" i="4"/>
  <c r="C1795" i="4"/>
  <c r="H1795" i="4" s="1"/>
  <c r="G1795" i="4"/>
  <c r="B1796" i="4"/>
  <c r="C1695" i="4"/>
  <c r="H1695" i="4" s="1"/>
  <c r="G1695" i="4"/>
  <c r="B1696" i="4"/>
  <c r="C1595" i="4"/>
  <c r="H1595" i="4" s="1"/>
  <c r="G1595" i="4"/>
  <c r="B1596" i="4"/>
  <c r="B1496" i="4"/>
  <c r="C1495" i="4"/>
  <c r="H1495" i="4" s="1"/>
  <c r="G1495" i="4"/>
  <c r="G1395" i="4"/>
  <c r="B1396" i="4"/>
  <c r="C1395" i="4"/>
  <c r="H1395" i="4" s="1"/>
  <c r="C1295" i="4"/>
  <c r="H1295" i="4" s="1"/>
  <c r="G1295" i="4"/>
  <c r="B1296" i="4"/>
  <c r="C1195" i="4"/>
  <c r="H1195" i="4" s="1"/>
  <c r="G1195" i="4"/>
  <c r="B1196" i="4"/>
  <c r="C1095" i="4"/>
  <c r="H1095" i="4" s="1"/>
  <c r="G1095" i="4"/>
  <c r="B1096" i="4"/>
  <c r="C995" i="4"/>
  <c r="H995" i="4" s="1"/>
  <c r="G995" i="4"/>
  <c r="B996" i="4"/>
  <c r="C895" i="4"/>
  <c r="H895" i="4" s="1"/>
  <c r="G895" i="4"/>
  <c r="B896" i="4"/>
  <c r="C795" i="4"/>
  <c r="H795" i="4" s="1"/>
  <c r="G795" i="4"/>
  <c r="B796" i="4"/>
  <c r="B696" i="4"/>
  <c r="C695" i="4"/>
  <c r="H695" i="4" s="1"/>
  <c r="G695" i="4"/>
  <c r="C595" i="4"/>
  <c r="H595" i="4" s="1"/>
  <c r="G595" i="4"/>
  <c r="B596" i="4"/>
  <c r="G495" i="4"/>
  <c r="B496" i="4"/>
  <c r="C495" i="4"/>
  <c r="H495" i="4" s="1"/>
  <c r="B396" i="4"/>
  <c r="G395" i="4"/>
  <c r="C395" i="4"/>
  <c r="H395" i="4" s="1"/>
  <c r="C295" i="4"/>
  <c r="H295" i="4" s="1"/>
  <c r="G295" i="4"/>
  <c r="B296" i="4"/>
  <c r="C195" i="4"/>
  <c r="H195" i="4" s="1"/>
  <c r="G195" i="4"/>
  <c r="B196" i="4"/>
  <c r="C95" i="4"/>
  <c r="H95" i="4" s="1"/>
  <c r="G95" i="4"/>
  <c r="B96" i="4"/>
  <c r="D93" i="7" l="1"/>
  <c r="E93" i="7"/>
  <c r="C112" i="7"/>
  <c r="B111" i="7"/>
  <c r="C2396" i="4"/>
  <c r="H2396" i="4" s="1"/>
  <c r="G2396" i="4"/>
  <c r="B2397" i="4"/>
  <c r="B2297" i="4"/>
  <c r="C2296" i="4"/>
  <c r="H2296" i="4" s="1"/>
  <c r="G2296" i="4"/>
  <c r="C2196" i="4"/>
  <c r="H2196" i="4" s="1"/>
  <c r="G2196" i="4"/>
  <c r="B2197" i="4"/>
  <c r="C2096" i="4"/>
  <c r="B2097" i="4"/>
  <c r="G2096" i="4"/>
  <c r="G1996" i="4"/>
  <c r="C1996" i="4"/>
  <c r="H1996" i="4" s="1"/>
  <c r="B1997" i="4"/>
  <c r="G1896" i="4"/>
  <c r="C1896" i="4"/>
  <c r="H1896" i="4" s="1"/>
  <c r="B1897" i="4"/>
  <c r="C1796" i="4"/>
  <c r="H1796" i="4" s="1"/>
  <c r="G1796" i="4"/>
  <c r="B1797" i="4"/>
  <c r="C1696" i="4"/>
  <c r="H1696" i="4" s="1"/>
  <c r="G1696" i="4"/>
  <c r="B1697" i="4"/>
  <c r="C1596" i="4"/>
  <c r="H1596" i="4" s="1"/>
  <c r="G1596" i="4"/>
  <c r="B1597" i="4"/>
  <c r="G1496" i="4"/>
  <c r="C1496" i="4"/>
  <c r="H1496" i="4" s="1"/>
  <c r="B1497" i="4"/>
  <c r="C1396" i="4"/>
  <c r="H1396" i="4" s="1"/>
  <c r="B1397" i="4"/>
  <c r="G1396" i="4"/>
  <c r="C1296" i="4"/>
  <c r="H1296" i="4" s="1"/>
  <c r="G1296" i="4"/>
  <c r="B1297" i="4"/>
  <c r="C1196" i="4"/>
  <c r="H1196" i="4" s="1"/>
  <c r="G1196" i="4"/>
  <c r="B1197" i="4"/>
  <c r="C1096" i="4"/>
  <c r="H1096" i="4" s="1"/>
  <c r="G1096" i="4"/>
  <c r="B1097" i="4"/>
  <c r="C996" i="4"/>
  <c r="H996" i="4" s="1"/>
  <c r="G996" i="4"/>
  <c r="B997" i="4"/>
  <c r="C896" i="4"/>
  <c r="H896" i="4" s="1"/>
  <c r="G896" i="4"/>
  <c r="B897" i="4"/>
  <c r="C796" i="4"/>
  <c r="H796" i="4" s="1"/>
  <c r="G796" i="4"/>
  <c r="B797" i="4"/>
  <c r="B697" i="4"/>
  <c r="C696" i="4"/>
  <c r="H696" i="4" s="1"/>
  <c r="G696" i="4"/>
  <c r="G596" i="4"/>
  <c r="B597" i="4"/>
  <c r="C596" i="4"/>
  <c r="H596" i="4" s="1"/>
  <c r="C496" i="4"/>
  <c r="H496" i="4" s="1"/>
  <c r="B497" i="4"/>
  <c r="G496" i="4"/>
  <c r="C396" i="4"/>
  <c r="H396" i="4" s="1"/>
  <c r="G396" i="4"/>
  <c r="B397" i="4"/>
  <c r="C296" i="4"/>
  <c r="H296" i="4" s="1"/>
  <c r="G296" i="4"/>
  <c r="B297" i="4"/>
  <c r="C196" i="4"/>
  <c r="H196" i="4" s="1"/>
  <c r="G196" i="4"/>
  <c r="B197" i="4"/>
  <c r="C96" i="4"/>
  <c r="H96" i="4" s="1"/>
  <c r="G96" i="4"/>
  <c r="B97" i="4"/>
  <c r="D94" i="7" l="1"/>
  <c r="E94" i="7"/>
  <c r="C111" i="7"/>
  <c r="B110" i="7"/>
  <c r="C2397" i="4"/>
  <c r="H2397" i="4" s="1"/>
  <c r="G2397" i="4"/>
  <c r="B2398" i="4"/>
  <c r="G2297" i="4"/>
  <c r="B2298" i="4"/>
  <c r="C2297" i="4"/>
  <c r="H2297" i="4" s="1"/>
  <c r="B2198" i="4"/>
  <c r="G2197" i="4"/>
  <c r="C2197" i="4"/>
  <c r="H2197" i="4" s="1"/>
  <c r="D3" i="4"/>
  <c r="H2096" i="4"/>
  <c r="B2098" i="4"/>
  <c r="C2097" i="4"/>
  <c r="H2097" i="4" s="1"/>
  <c r="G2097" i="4"/>
  <c r="G1997" i="4"/>
  <c r="C1997" i="4"/>
  <c r="H1997" i="4" s="1"/>
  <c r="B1998" i="4"/>
  <c r="G1897" i="4"/>
  <c r="C1897" i="4"/>
  <c r="H1897" i="4" s="1"/>
  <c r="B1898" i="4"/>
  <c r="C1797" i="4"/>
  <c r="H1797" i="4" s="1"/>
  <c r="G1797" i="4"/>
  <c r="B1798" i="4"/>
  <c r="C1697" i="4"/>
  <c r="H1697" i="4" s="1"/>
  <c r="G1697" i="4"/>
  <c r="B1698" i="4"/>
  <c r="C1597" i="4"/>
  <c r="H1597" i="4" s="1"/>
  <c r="G1597" i="4"/>
  <c r="B1598" i="4"/>
  <c r="C1497" i="4"/>
  <c r="H1497" i="4" s="1"/>
  <c r="B1498" i="4"/>
  <c r="G1497" i="4"/>
  <c r="C1397" i="4"/>
  <c r="H1397" i="4" s="1"/>
  <c r="B1398" i="4"/>
  <c r="G1397" i="4"/>
  <c r="C1297" i="4"/>
  <c r="H1297" i="4" s="1"/>
  <c r="G1297" i="4"/>
  <c r="B1298" i="4"/>
  <c r="C1197" i="4"/>
  <c r="H1197" i="4" s="1"/>
  <c r="G1197" i="4"/>
  <c r="B1198" i="4"/>
  <c r="C1097" i="4"/>
  <c r="H1097" i="4" s="1"/>
  <c r="G1097" i="4"/>
  <c r="B1098" i="4"/>
  <c r="C997" i="4"/>
  <c r="H997" i="4" s="1"/>
  <c r="G997" i="4"/>
  <c r="B998" i="4"/>
  <c r="C897" i="4"/>
  <c r="H897" i="4" s="1"/>
  <c r="G897" i="4"/>
  <c r="B898" i="4"/>
  <c r="C797" i="4"/>
  <c r="H797" i="4" s="1"/>
  <c r="G797" i="4"/>
  <c r="B798" i="4"/>
  <c r="C697" i="4"/>
  <c r="H697" i="4" s="1"/>
  <c r="B698" i="4"/>
  <c r="G697" i="4"/>
  <c r="C597" i="4"/>
  <c r="H597" i="4" s="1"/>
  <c r="B598" i="4"/>
  <c r="G597" i="4"/>
  <c r="B498" i="4"/>
  <c r="G497" i="4"/>
  <c r="C497" i="4"/>
  <c r="H497" i="4" s="1"/>
  <c r="G397" i="4"/>
  <c r="B398" i="4"/>
  <c r="C397" i="4"/>
  <c r="H397" i="4" s="1"/>
  <c r="C297" i="4"/>
  <c r="H297" i="4" s="1"/>
  <c r="G297" i="4"/>
  <c r="B298" i="4"/>
  <c r="C197" i="4"/>
  <c r="H197" i="4" s="1"/>
  <c r="G197" i="4"/>
  <c r="B198" i="4"/>
  <c r="C97" i="4"/>
  <c r="H97" i="4" s="1"/>
  <c r="G97" i="4"/>
  <c r="B98" i="4"/>
  <c r="E95" i="7" l="1"/>
  <c r="D95" i="7"/>
  <c r="C110" i="7"/>
  <c r="B109" i="7"/>
  <c r="C2398" i="4"/>
  <c r="H2398" i="4" s="1"/>
  <c r="G2398" i="4"/>
  <c r="B2399" i="4"/>
  <c r="C2298" i="4"/>
  <c r="H2298" i="4" s="1"/>
  <c r="G2298" i="4"/>
  <c r="B2299" i="4"/>
  <c r="C2198" i="4"/>
  <c r="H2198" i="4" s="1"/>
  <c r="B2199" i="4"/>
  <c r="G2198" i="4"/>
  <c r="F3" i="4"/>
  <c r="G2" i="4"/>
  <c r="G3" i="4" s="1"/>
  <c r="C2098" i="4"/>
  <c r="H2098" i="4" s="1"/>
  <c r="B2099" i="4"/>
  <c r="G2098" i="4"/>
  <c r="G1998" i="4"/>
  <c r="B1999" i="4"/>
  <c r="C1998" i="4"/>
  <c r="H1998" i="4" s="1"/>
  <c r="B1899" i="4"/>
  <c r="G1898" i="4"/>
  <c r="C1898" i="4"/>
  <c r="H1898" i="4" s="1"/>
  <c r="C1798" i="4"/>
  <c r="H1798" i="4" s="1"/>
  <c r="G1798" i="4"/>
  <c r="B1799" i="4"/>
  <c r="C1698" i="4"/>
  <c r="H1698" i="4" s="1"/>
  <c r="G1698" i="4"/>
  <c r="B1699" i="4"/>
  <c r="C1598" i="4"/>
  <c r="H1598" i="4" s="1"/>
  <c r="G1598" i="4"/>
  <c r="B1599" i="4"/>
  <c r="G1498" i="4"/>
  <c r="B1499" i="4"/>
  <c r="C1498" i="4"/>
  <c r="H1498" i="4" s="1"/>
  <c r="B1399" i="4"/>
  <c r="C1398" i="4"/>
  <c r="H1398" i="4" s="1"/>
  <c r="G1398" i="4"/>
  <c r="C1298" i="4"/>
  <c r="H1298" i="4" s="1"/>
  <c r="G1298" i="4"/>
  <c r="B1299" i="4"/>
  <c r="C1198" i="4"/>
  <c r="H1198" i="4" s="1"/>
  <c r="G1198" i="4"/>
  <c r="B1199" i="4"/>
  <c r="C1098" i="4"/>
  <c r="H1098" i="4" s="1"/>
  <c r="G1098" i="4"/>
  <c r="B1099" i="4"/>
  <c r="C998" i="4"/>
  <c r="H998" i="4" s="1"/>
  <c r="G998" i="4"/>
  <c r="B999" i="4"/>
  <c r="C898" i="4"/>
  <c r="H898" i="4" s="1"/>
  <c r="G898" i="4"/>
  <c r="B899" i="4"/>
  <c r="C798" i="4"/>
  <c r="H798" i="4" s="1"/>
  <c r="G798" i="4"/>
  <c r="B799" i="4"/>
  <c r="B699" i="4"/>
  <c r="G698" i="4"/>
  <c r="C698" i="4"/>
  <c r="H698" i="4" s="1"/>
  <c r="C598" i="4"/>
  <c r="H598" i="4" s="1"/>
  <c r="G598" i="4"/>
  <c r="B599" i="4"/>
  <c r="G498" i="4"/>
  <c r="B499" i="4"/>
  <c r="C498" i="4"/>
  <c r="H498" i="4" s="1"/>
  <c r="C398" i="4"/>
  <c r="H398" i="4" s="1"/>
  <c r="B399" i="4"/>
  <c r="G398" i="4"/>
  <c r="C298" i="4"/>
  <c r="H298" i="4" s="1"/>
  <c r="G298" i="4"/>
  <c r="B299" i="4"/>
  <c r="C198" i="4"/>
  <c r="H198" i="4" s="1"/>
  <c r="G198" i="4"/>
  <c r="B199" i="4"/>
  <c r="C98" i="4"/>
  <c r="H98" i="4" s="1"/>
  <c r="G98" i="4"/>
  <c r="B99" i="4"/>
  <c r="D96" i="7" l="1"/>
  <c r="E96" i="7"/>
  <c r="B108" i="7"/>
  <c r="C109" i="7"/>
  <c r="C2399" i="4"/>
  <c r="H2399" i="4" s="1"/>
  <c r="G2399" i="4"/>
  <c r="B2400" i="4"/>
  <c r="C2299" i="4"/>
  <c r="H2299" i="4" s="1"/>
  <c r="G2299" i="4"/>
  <c r="B2300" i="4"/>
  <c r="B2200" i="4"/>
  <c r="G2199" i="4"/>
  <c r="C2199" i="4"/>
  <c r="H2199" i="4" s="1"/>
  <c r="C2099" i="4"/>
  <c r="H2099" i="4" s="1"/>
  <c r="B2100" i="4"/>
  <c r="G2099" i="4"/>
  <c r="B2000" i="4"/>
  <c r="C1999" i="4"/>
  <c r="H1999" i="4" s="1"/>
  <c r="G1999" i="4"/>
  <c r="C1899" i="4"/>
  <c r="H1899" i="4" s="1"/>
  <c r="B1900" i="4"/>
  <c r="G1899" i="4"/>
  <c r="C1799" i="4"/>
  <c r="H1799" i="4" s="1"/>
  <c r="G1799" i="4"/>
  <c r="B1800" i="4"/>
  <c r="C1699" i="4"/>
  <c r="H1699" i="4" s="1"/>
  <c r="G1699" i="4"/>
  <c r="B1700" i="4"/>
  <c r="C1599" i="4"/>
  <c r="H1599" i="4" s="1"/>
  <c r="G1599" i="4"/>
  <c r="B1600" i="4"/>
  <c r="C1499" i="4"/>
  <c r="H1499" i="4" s="1"/>
  <c r="B1500" i="4"/>
  <c r="G1499" i="4"/>
  <c r="C1399" i="4"/>
  <c r="H1399" i="4" s="1"/>
  <c r="B1400" i="4"/>
  <c r="G1399" i="4"/>
  <c r="C1299" i="4"/>
  <c r="H1299" i="4" s="1"/>
  <c r="G1299" i="4"/>
  <c r="B1300" i="4"/>
  <c r="C1199" i="4"/>
  <c r="H1199" i="4" s="1"/>
  <c r="G1199" i="4"/>
  <c r="B1200" i="4"/>
  <c r="C1099" i="4"/>
  <c r="H1099" i="4" s="1"/>
  <c r="G1099" i="4"/>
  <c r="B1100" i="4"/>
  <c r="C999" i="4"/>
  <c r="H999" i="4" s="1"/>
  <c r="G999" i="4"/>
  <c r="B1000" i="4"/>
  <c r="C899" i="4"/>
  <c r="H899" i="4" s="1"/>
  <c r="G899" i="4"/>
  <c r="B900" i="4"/>
  <c r="C799" i="4"/>
  <c r="H799" i="4" s="1"/>
  <c r="G799" i="4"/>
  <c r="B800" i="4"/>
  <c r="B700" i="4"/>
  <c r="C699" i="4"/>
  <c r="H699" i="4" s="1"/>
  <c r="G699" i="4"/>
  <c r="B600" i="4"/>
  <c r="C599" i="4"/>
  <c r="H599" i="4" s="1"/>
  <c r="G599" i="4"/>
  <c r="B500" i="4"/>
  <c r="G499" i="4"/>
  <c r="C499" i="4"/>
  <c r="H499" i="4" s="1"/>
  <c r="C399" i="4"/>
  <c r="H399" i="4" s="1"/>
  <c r="G399" i="4"/>
  <c r="B400" i="4"/>
  <c r="C299" i="4"/>
  <c r="H299" i="4" s="1"/>
  <c r="G299" i="4"/>
  <c r="B300" i="4"/>
  <c r="C199" i="4"/>
  <c r="H199" i="4" s="1"/>
  <c r="G199" i="4"/>
  <c r="B200" i="4"/>
  <c r="C99" i="4"/>
  <c r="H99" i="4" s="1"/>
  <c r="G99" i="4"/>
  <c r="B100" i="4"/>
  <c r="D97" i="7" l="1"/>
  <c r="E97" i="7"/>
  <c r="B107" i="7"/>
  <c r="C108" i="7"/>
  <c r="C2400" i="4"/>
  <c r="H2400" i="4" s="1"/>
  <c r="G2400" i="4"/>
  <c r="B2401" i="4"/>
  <c r="G2300" i="4"/>
  <c r="C2300" i="4"/>
  <c r="H2300" i="4" s="1"/>
  <c r="B2301" i="4"/>
  <c r="G2200" i="4"/>
  <c r="C2200" i="4"/>
  <c r="H2200" i="4" s="1"/>
  <c r="B2201" i="4"/>
  <c r="C2100" i="4"/>
  <c r="H2100" i="4" s="1"/>
  <c r="G2100" i="4"/>
  <c r="B2101" i="4"/>
  <c r="G2000" i="4"/>
  <c r="C2000" i="4"/>
  <c r="H2000" i="4" s="1"/>
  <c r="B2001" i="4"/>
  <c r="B1901" i="4"/>
  <c r="G1900" i="4"/>
  <c r="C1900" i="4"/>
  <c r="H1900" i="4" s="1"/>
  <c r="C1800" i="4"/>
  <c r="H1800" i="4" s="1"/>
  <c r="G1800" i="4"/>
  <c r="B1801" i="4"/>
  <c r="C1700" i="4"/>
  <c r="H1700" i="4" s="1"/>
  <c r="G1700" i="4"/>
  <c r="B1701" i="4"/>
  <c r="C1600" i="4"/>
  <c r="H1600" i="4" s="1"/>
  <c r="G1600" i="4"/>
  <c r="B1601" i="4"/>
  <c r="C1500" i="4"/>
  <c r="H1500" i="4" s="1"/>
  <c r="G1500" i="4"/>
  <c r="B1501" i="4"/>
  <c r="G1400" i="4"/>
  <c r="C1400" i="4"/>
  <c r="H1400" i="4" s="1"/>
  <c r="B1401" i="4"/>
  <c r="C1300" i="4"/>
  <c r="H1300" i="4" s="1"/>
  <c r="G1300" i="4"/>
  <c r="B1301" i="4"/>
  <c r="C1200" i="4"/>
  <c r="H1200" i="4" s="1"/>
  <c r="G1200" i="4"/>
  <c r="B1201" i="4"/>
  <c r="C1100" i="4"/>
  <c r="H1100" i="4" s="1"/>
  <c r="G1100" i="4"/>
  <c r="B1101" i="4"/>
  <c r="C1000" i="4"/>
  <c r="H1000" i="4" s="1"/>
  <c r="G1000" i="4"/>
  <c r="B1001" i="4"/>
  <c r="C900" i="4"/>
  <c r="H900" i="4" s="1"/>
  <c r="G900" i="4"/>
  <c r="B901" i="4"/>
  <c r="C800" i="4"/>
  <c r="H800" i="4" s="1"/>
  <c r="G800" i="4"/>
  <c r="B801" i="4"/>
  <c r="B701" i="4"/>
  <c r="G700" i="4"/>
  <c r="C700" i="4"/>
  <c r="H700" i="4" s="1"/>
  <c r="B601" i="4"/>
  <c r="C600" i="4"/>
  <c r="H600" i="4" s="1"/>
  <c r="G600" i="4"/>
  <c r="C500" i="4"/>
  <c r="H500" i="4" s="1"/>
  <c r="G500" i="4"/>
  <c r="B501" i="4"/>
  <c r="C400" i="4"/>
  <c r="H400" i="4" s="1"/>
  <c r="B401" i="4"/>
  <c r="G400" i="4"/>
  <c r="C300" i="4"/>
  <c r="H300" i="4" s="1"/>
  <c r="G300" i="4"/>
  <c r="B301" i="4"/>
  <c r="C200" i="4"/>
  <c r="H200" i="4" s="1"/>
  <c r="G200" i="4"/>
  <c r="B201" i="4"/>
  <c r="C100" i="4"/>
  <c r="H100" i="4" s="1"/>
  <c r="G100" i="4"/>
  <c r="B101" i="4"/>
  <c r="E98" i="7" l="1"/>
  <c r="D98" i="7"/>
  <c r="B106" i="7"/>
  <c r="C107" i="7"/>
  <c r="C2401" i="4"/>
  <c r="H2401" i="4" s="1"/>
  <c r="G2401" i="4"/>
  <c r="B2402" i="4"/>
  <c r="C2301" i="4"/>
  <c r="H2301" i="4" s="1"/>
  <c r="G2301" i="4"/>
  <c r="B2302" i="4"/>
  <c r="C2201" i="4"/>
  <c r="H2201" i="4" s="1"/>
  <c r="B2202" i="4"/>
  <c r="G2201" i="4"/>
  <c r="G2101" i="4"/>
  <c r="B2102" i="4"/>
  <c r="C2101" i="4"/>
  <c r="H2101" i="4" s="1"/>
  <c r="B2002" i="4"/>
  <c r="C2001" i="4"/>
  <c r="H2001" i="4" s="1"/>
  <c r="G2001" i="4"/>
  <c r="B1902" i="4"/>
  <c r="G1901" i="4"/>
  <c r="C1901" i="4"/>
  <c r="H1901" i="4" s="1"/>
  <c r="C1801" i="4"/>
  <c r="H1801" i="4" s="1"/>
  <c r="G1801" i="4"/>
  <c r="B1802" i="4"/>
  <c r="C1701" i="4"/>
  <c r="H1701" i="4" s="1"/>
  <c r="G1701" i="4"/>
  <c r="B1702" i="4"/>
  <c r="C1601" i="4"/>
  <c r="H1601" i="4" s="1"/>
  <c r="G1601" i="4"/>
  <c r="B1602" i="4"/>
  <c r="B1502" i="4"/>
  <c r="C1501" i="4"/>
  <c r="H1501" i="4" s="1"/>
  <c r="G1501" i="4"/>
  <c r="B1402" i="4"/>
  <c r="C1401" i="4"/>
  <c r="H1401" i="4" s="1"/>
  <c r="G1401" i="4"/>
  <c r="C1301" i="4"/>
  <c r="H1301" i="4" s="1"/>
  <c r="G1301" i="4"/>
  <c r="B1302" i="4"/>
  <c r="C1201" i="4"/>
  <c r="H1201" i="4" s="1"/>
  <c r="G1201" i="4"/>
  <c r="B1202" i="4"/>
  <c r="C1101" i="4"/>
  <c r="H1101" i="4" s="1"/>
  <c r="G1101" i="4"/>
  <c r="B1102" i="4"/>
  <c r="C1001" i="4"/>
  <c r="H1001" i="4" s="1"/>
  <c r="G1001" i="4"/>
  <c r="B1002" i="4"/>
  <c r="C901" i="4"/>
  <c r="H901" i="4" s="1"/>
  <c r="G901" i="4"/>
  <c r="B902" i="4"/>
  <c r="C801" i="4"/>
  <c r="H801" i="4" s="1"/>
  <c r="G801" i="4"/>
  <c r="B802" i="4"/>
  <c r="G701" i="4"/>
  <c r="B702" i="4"/>
  <c r="C701" i="4"/>
  <c r="H701" i="4" s="1"/>
  <c r="G601" i="4"/>
  <c r="B602" i="4"/>
  <c r="C601" i="4"/>
  <c r="H601" i="4" s="1"/>
  <c r="C501" i="4"/>
  <c r="H501" i="4" s="1"/>
  <c r="G501" i="4"/>
  <c r="B502" i="4"/>
  <c r="G401" i="4"/>
  <c r="B402" i="4"/>
  <c r="C401" i="4"/>
  <c r="H401" i="4" s="1"/>
  <c r="C301" i="4"/>
  <c r="H301" i="4" s="1"/>
  <c r="G301" i="4"/>
  <c r="B302" i="4"/>
  <c r="C201" i="4"/>
  <c r="H201" i="4" s="1"/>
  <c r="G201" i="4"/>
  <c r="B202" i="4"/>
  <c r="C101" i="4"/>
  <c r="H101" i="4" s="1"/>
  <c r="G101" i="4"/>
  <c r="B102" i="4"/>
  <c r="E99" i="7" l="1"/>
  <c r="D99" i="7"/>
  <c r="B105" i="7"/>
  <c r="C106" i="7"/>
  <c r="C2402" i="4"/>
  <c r="H2402" i="4" s="1"/>
  <c r="G2402" i="4"/>
  <c r="B2403" i="4"/>
  <c r="B2303" i="4"/>
  <c r="C2302" i="4"/>
  <c r="H2302" i="4" s="1"/>
  <c r="G2302" i="4"/>
  <c r="C2202" i="4"/>
  <c r="H2202" i="4" s="1"/>
  <c r="B2203" i="4"/>
  <c r="G2202" i="4"/>
  <c r="C2102" i="4"/>
  <c r="H2102" i="4" s="1"/>
  <c r="B2103" i="4"/>
  <c r="G2102" i="4"/>
  <c r="B2003" i="4"/>
  <c r="C2002" i="4"/>
  <c r="H2002" i="4" s="1"/>
  <c r="G2002" i="4"/>
  <c r="B1903" i="4"/>
  <c r="G1902" i="4"/>
  <c r="C1902" i="4"/>
  <c r="H1902" i="4" s="1"/>
  <c r="C1802" i="4"/>
  <c r="H1802" i="4" s="1"/>
  <c r="G1802" i="4"/>
  <c r="B1803" i="4"/>
  <c r="C1702" i="4"/>
  <c r="H1702" i="4" s="1"/>
  <c r="G1702" i="4"/>
  <c r="B1703" i="4"/>
  <c r="C1602" i="4"/>
  <c r="H1602" i="4" s="1"/>
  <c r="G1602" i="4"/>
  <c r="B1603" i="4"/>
  <c r="G1502" i="4"/>
  <c r="C1502" i="4"/>
  <c r="H1502" i="4" s="1"/>
  <c r="B1503" i="4"/>
  <c r="B1403" i="4"/>
  <c r="G1402" i="4"/>
  <c r="C1402" i="4"/>
  <c r="H1402" i="4" s="1"/>
  <c r="C1302" i="4"/>
  <c r="H1302" i="4" s="1"/>
  <c r="G1302" i="4"/>
  <c r="B1303" i="4"/>
  <c r="C1202" i="4"/>
  <c r="H1202" i="4" s="1"/>
  <c r="G1202" i="4"/>
  <c r="B1203" i="4"/>
  <c r="C1102" i="4"/>
  <c r="H1102" i="4" s="1"/>
  <c r="G1102" i="4"/>
  <c r="B1103" i="4"/>
  <c r="C1002" i="4"/>
  <c r="H1002" i="4" s="1"/>
  <c r="G1002" i="4"/>
  <c r="B1003" i="4"/>
  <c r="C902" i="4"/>
  <c r="H902" i="4" s="1"/>
  <c r="G902" i="4"/>
  <c r="B903" i="4"/>
  <c r="C802" i="4"/>
  <c r="H802" i="4" s="1"/>
  <c r="G802" i="4"/>
  <c r="B803" i="4"/>
  <c r="C702" i="4"/>
  <c r="H702" i="4" s="1"/>
  <c r="B703" i="4"/>
  <c r="G702" i="4"/>
  <c r="C602" i="4"/>
  <c r="H602" i="4" s="1"/>
  <c r="B603" i="4"/>
  <c r="G602" i="4"/>
  <c r="C502" i="4"/>
  <c r="H502" i="4" s="1"/>
  <c r="G502" i="4"/>
  <c r="B503" i="4"/>
  <c r="G402" i="4"/>
  <c r="B403" i="4"/>
  <c r="C402" i="4"/>
  <c r="H402" i="4" s="1"/>
  <c r="C302" i="4"/>
  <c r="H302" i="4" s="1"/>
  <c r="G302" i="4"/>
  <c r="B303" i="4"/>
  <c r="C202" i="4"/>
  <c r="H202" i="4" s="1"/>
  <c r="G202" i="4"/>
  <c r="B203" i="4"/>
  <c r="C102" i="4"/>
  <c r="H102" i="4" s="1"/>
  <c r="G102" i="4"/>
  <c r="B103" i="4"/>
  <c r="E100" i="7" l="1"/>
  <c r="D100" i="7"/>
  <c r="B104" i="7"/>
  <c r="C105" i="7"/>
  <c r="C2403" i="4"/>
  <c r="H2403" i="4" s="1"/>
  <c r="G2403" i="4"/>
  <c r="B2404" i="4"/>
  <c r="G2303" i="4"/>
  <c r="C2303" i="4"/>
  <c r="H2303" i="4" s="1"/>
  <c r="B2304" i="4"/>
  <c r="C2203" i="4"/>
  <c r="H2203" i="4" s="1"/>
  <c r="B2204" i="4"/>
  <c r="G2203" i="4"/>
  <c r="B2104" i="4"/>
  <c r="G2103" i="4"/>
  <c r="C2103" i="4"/>
  <c r="H2103" i="4" s="1"/>
  <c r="B2004" i="4"/>
  <c r="C2003" i="4"/>
  <c r="H2003" i="4" s="1"/>
  <c r="G2003" i="4"/>
  <c r="G1903" i="4"/>
  <c r="B1904" i="4"/>
  <c r="C1903" i="4"/>
  <c r="H1903" i="4" s="1"/>
  <c r="C1803" i="4"/>
  <c r="H1803" i="4" s="1"/>
  <c r="G1803" i="4"/>
  <c r="B1804" i="4"/>
  <c r="C1703" i="4"/>
  <c r="H1703" i="4" s="1"/>
  <c r="G1703" i="4"/>
  <c r="B1704" i="4"/>
  <c r="C1603" i="4"/>
  <c r="H1603" i="4" s="1"/>
  <c r="G1603" i="4"/>
  <c r="B1604" i="4"/>
  <c r="G1503" i="4"/>
  <c r="C1503" i="4"/>
  <c r="H1503" i="4" s="1"/>
  <c r="B1504" i="4"/>
  <c r="G1403" i="4"/>
  <c r="C1403" i="4"/>
  <c r="H1403" i="4" s="1"/>
  <c r="B1404" i="4"/>
  <c r="C1303" i="4"/>
  <c r="H1303" i="4" s="1"/>
  <c r="G1303" i="4"/>
  <c r="B1304" i="4"/>
  <c r="C1203" i="4"/>
  <c r="H1203" i="4" s="1"/>
  <c r="G1203" i="4"/>
  <c r="B1204" i="4"/>
  <c r="C1103" i="4"/>
  <c r="H1103" i="4" s="1"/>
  <c r="G1103" i="4"/>
  <c r="B1104" i="4"/>
  <c r="C1003" i="4"/>
  <c r="H1003" i="4" s="1"/>
  <c r="G1003" i="4"/>
  <c r="B1004" i="4"/>
  <c r="C903" i="4"/>
  <c r="H903" i="4" s="1"/>
  <c r="G903" i="4"/>
  <c r="B904" i="4"/>
  <c r="C803" i="4"/>
  <c r="H803" i="4" s="1"/>
  <c r="G803" i="4"/>
  <c r="B804" i="4"/>
  <c r="G703" i="4"/>
  <c r="B704" i="4"/>
  <c r="C703" i="4"/>
  <c r="H703" i="4" s="1"/>
  <c r="C603" i="4"/>
  <c r="H603" i="4" s="1"/>
  <c r="G603" i="4"/>
  <c r="B604" i="4"/>
  <c r="B504" i="4"/>
  <c r="C503" i="4"/>
  <c r="H503" i="4" s="1"/>
  <c r="G503" i="4"/>
  <c r="C403" i="4"/>
  <c r="H403" i="4" s="1"/>
  <c r="G403" i="4"/>
  <c r="B404" i="4"/>
  <c r="C303" i="4"/>
  <c r="H303" i="4" s="1"/>
  <c r="G303" i="4"/>
  <c r="B304" i="4"/>
  <c r="C203" i="4"/>
  <c r="H203" i="4" s="1"/>
  <c r="G203" i="4"/>
  <c r="B204" i="4"/>
  <c r="C103" i="4"/>
  <c r="H103" i="4" s="1"/>
  <c r="G103" i="4"/>
  <c r="B104" i="4"/>
  <c r="D101" i="7" l="1"/>
  <c r="E101" i="7"/>
  <c r="B103" i="7"/>
  <c r="C103" i="7" s="1"/>
  <c r="C104" i="7"/>
  <c r="C2404" i="4"/>
  <c r="H2404" i="4" s="1"/>
  <c r="G2404" i="4"/>
  <c r="B2405" i="4"/>
  <c r="C2304" i="4"/>
  <c r="H2304" i="4" s="1"/>
  <c r="G2304" i="4"/>
  <c r="B2305" i="4"/>
  <c r="G2204" i="4"/>
  <c r="C2204" i="4"/>
  <c r="H2204" i="4" s="1"/>
  <c r="B2205" i="4"/>
  <c r="B2105" i="4"/>
  <c r="C2104" i="4"/>
  <c r="H2104" i="4" s="1"/>
  <c r="G2104" i="4"/>
  <c r="G2004" i="4"/>
  <c r="B2005" i="4"/>
  <c r="C2004" i="4"/>
  <c r="H2004" i="4" s="1"/>
  <c r="C1904" i="4"/>
  <c r="H1904" i="4" s="1"/>
  <c r="B1905" i="4"/>
  <c r="G1904" i="4"/>
  <c r="C1804" i="4"/>
  <c r="H1804" i="4" s="1"/>
  <c r="G1804" i="4"/>
  <c r="B1805" i="4"/>
  <c r="C1704" i="4"/>
  <c r="H1704" i="4" s="1"/>
  <c r="G1704" i="4"/>
  <c r="B1705" i="4"/>
  <c r="C1604" i="4"/>
  <c r="H1604" i="4" s="1"/>
  <c r="G1604" i="4"/>
  <c r="B1605" i="4"/>
  <c r="B1505" i="4"/>
  <c r="C1504" i="4"/>
  <c r="H1504" i="4" s="1"/>
  <c r="G1504" i="4"/>
  <c r="G1404" i="4"/>
  <c r="C1404" i="4"/>
  <c r="H1404" i="4" s="1"/>
  <c r="B1405" i="4"/>
  <c r="C1304" i="4"/>
  <c r="H1304" i="4" s="1"/>
  <c r="G1304" i="4"/>
  <c r="B1305" i="4"/>
  <c r="C1204" i="4"/>
  <c r="H1204" i="4" s="1"/>
  <c r="G1204" i="4"/>
  <c r="B1205" i="4"/>
  <c r="C1104" i="4"/>
  <c r="H1104" i="4" s="1"/>
  <c r="G1104" i="4"/>
  <c r="B1105" i="4"/>
  <c r="C1004" i="4"/>
  <c r="H1004" i="4" s="1"/>
  <c r="G1004" i="4"/>
  <c r="B1005" i="4"/>
  <c r="C904" i="4"/>
  <c r="H904" i="4" s="1"/>
  <c r="G904" i="4"/>
  <c r="B905" i="4"/>
  <c r="C804" i="4"/>
  <c r="H804" i="4" s="1"/>
  <c r="G804" i="4"/>
  <c r="B805" i="4"/>
  <c r="C704" i="4"/>
  <c r="H704" i="4" s="1"/>
  <c r="G704" i="4"/>
  <c r="B705" i="4"/>
  <c r="B605" i="4"/>
  <c r="C604" i="4"/>
  <c r="H604" i="4" s="1"/>
  <c r="G604" i="4"/>
  <c r="C504" i="4"/>
  <c r="H504" i="4" s="1"/>
  <c r="B505" i="4"/>
  <c r="G504" i="4"/>
  <c r="B405" i="4"/>
  <c r="C404" i="4"/>
  <c r="H404" i="4" s="1"/>
  <c r="G404" i="4"/>
  <c r="C304" i="4"/>
  <c r="H304" i="4" s="1"/>
  <c r="G304" i="4"/>
  <c r="B305" i="4"/>
  <c r="C204" i="4"/>
  <c r="H204" i="4" s="1"/>
  <c r="G204" i="4"/>
  <c r="B205" i="4"/>
  <c r="C104" i="4"/>
  <c r="H104" i="4" s="1"/>
  <c r="G104" i="4"/>
  <c r="B105" i="4"/>
  <c r="E102" i="7" l="1"/>
  <c r="D102" i="7"/>
  <c r="C2405" i="4"/>
  <c r="H2405" i="4" s="1"/>
  <c r="G2405" i="4"/>
  <c r="G2306" i="4"/>
  <c r="C2305" i="4"/>
  <c r="H2305" i="4" s="1"/>
  <c r="G2305" i="4"/>
  <c r="G2205" i="4"/>
  <c r="G2206" i="4"/>
  <c r="C2205" i="4"/>
  <c r="H2205" i="4" s="1"/>
  <c r="G2105" i="4"/>
  <c r="G2106" i="4"/>
  <c r="C2105" i="4"/>
  <c r="H2105" i="4" s="1"/>
  <c r="C2005" i="4"/>
  <c r="H2005" i="4" s="1"/>
  <c r="G2005" i="4"/>
  <c r="G2006" i="4"/>
  <c r="C1905" i="4"/>
  <c r="H1905" i="4" s="1"/>
  <c r="G1905" i="4"/>
  <c r="G1906" i="4"/>
  <c r="C1805" i="4"/>
  <c r="H1805" i="4" s="1"/>
  <c r="G1805" i="4"/>
  <c r="G1806" i="4"/>
  <c r="C1705" i="4"/>
  <c r="H1705" i="4" s="1"/>
  <c r="G1705" i="4"/>
  <c r="G1706" i="4"/>
  <c r="C1605" i="4"/>
  <c r="H1605" i="4" s="1"/>
  <c r="G1605" i="4"/>
  <c r="G1606" i="4"/>
  <c r="G1505" i="4"/>
  <c r="C1505" i="4"/>
  <c r="H1505" i="4" s="1"/>
  <c r="G1506" i="4"/>
  <c r="C1405" i="4"/>
  <c r="H1405" i="4" s="1"/>
  <c r="G1405" i="4"/>
  <c r="G1406" i="4"/>
  <c r="C1305" i="4"/>
  <c r="H1305" i="4" s="1"/>
  <c r="G1305" i="4"/>
  <c r="G1306" i="4"/>
  <c r="C1205" i="4"/>
  <c r="H1205" i="4" s="1"/>
  <c r="G1205" i="4"/>
  <c r="G1206" i="4"/>
  <c r="C1105" i="4"/>
  <c r="H1105" i="4" s="1"/>
  <c r="G1105" i="4"/>
  <c r="G1106" i="4"/>
  <c r="C1005" i="4"/>
  <c r="H1005" i="4" s="1"/>
  <c r="G1005" i="4"/>
  <c r="G1006" i="4"/>
  <c r="C905" i="4"/>
  <c r="H905" i="4" s="1"/>
  <c r="G905" i="4"/>
  <c r="G906" i="4"/>
  <c r="C805" i="4"/>
  <c r="H805" i="4" s="1"/>
  <c r="G805" i="4"/>
  <c r="G806" i="4"/>
  <c r="G705" i="4"/>
  <c r="G706" i="4"/>
  <c r="C705" i="4"/>
  <c r="H705" i="4" s="1"/>
  <c r="G605" i="4"/>
  <c r="C605" i="4"/>
  <c r="G606" i="4"/>
  <c r="G506" i="4"/>
  <c r="G505" i="4"/>
  <c r="C505" i="4"/>
  <c r="H505" i="4" s="1"/>
  <c r="G406" i="4"/>
  <c r="G405" i="4"/>
  <c r="C405" i="4"/>
  <c r="H405" i="4" s="1"/>
  <c r="C305" i="4"/>
  <c r="H305" i="4" s="1"/>
  <c r="G305" i="4"/>
  <c r="G306" i="4"/>
  <c r="C205" i="4"/>
  <c r="H205" i="4" s="1"/>
  <c r="G205" i="4"/>
  <c r="G206" i="4"/>
  <c r="C105" i="4"/>
  <c r="H105" i="4" s="1"/>
  <c r="G105" i="4"/>
  <c r="G106" i="4"/>
  <c r="H605" i="4" l="1"/>
  <c r="L3" i="4"/>
  <c r="L4" i="4" s="1"/>
  <c r="B5" i="6" l="1"/>
  <c r="B33" i="6"/>
  <c r="B6" i="6" l="1"/>
  <c r="D5" i="6"/>
  <c r="B34" i="6"/>
  <c r="D33" i="6"/>
  <c r="B7" i="6" l="1"/>
  <c r="D6" i="6"/>
  <c r="D34" i="6"/>
  <c r="B35" i="6"/>
  <c r="D7" i="6" l="1"/>
  <c r="B8" i="6"/>
  <c r="D35" i="6"/>
  <c r="B36" i="6"/>
  <c r="B9" i="6" l="1"/>
  <c r="D8" i="6"/>
  <c r="B37" i="6"/>
  <c r="D36" i="6"/>
  <c r="D9" i="6" l="1"/>
  <c r="B10" i="6"/>
  <c r="D37" i="6"/>
  <c r="B38" i="6"/>
  <c r="B11" i="6" l="1"/>
  <c r="D10" i="6"/>
  <c r="D38" i="6"/>
  <c r="B39" i="6"/>
  <c r="B12" i="6" l="1"/>
  <c r="D11" i="6"/>
  <c r="D39" i="6"/>
  <c r="B40" i="6"/>
  <c r="D12" i="6" l="1"/>
  <c r="B13" i="6"/>
  <c r="D40" i="6"/>
  <c r="B41" i="6"/>
  <c r="D13" i="6" l="1"/>
  <c r="B14" i="6"/>
  <c r="D41" i="6"/>
  <c r="B42" i="6"/>
  <c r="D14" i="6" l="1"/>
  <c r="B15" i="6"/>
  <c r="D42" i="6"/>
  <c r="B43" i="6"/>
  <c r="D15" i="6" l="1"/>
  <c r="B16" i="6"/>
  <c r="D43" i="6"/>
  <c r="B44" i="6"/>
  <c r="D16" i="6" l="1"/>
  <c r="B17" i="6"/>
  <c r="D44" i="6"/>
  <c r="B45" i="6"/>
  <c r="D17" i="6" l="1"/>
  <c r="B18" i="6"/>
  <c r="D45" i="6"/>
  <c r="B46" i="6"/>
  <c r="D18" i="6" l="1"/>
  <c r="B19" i="6"/>
  <c r="D46" i="6"/>
  <c r="B47" i="6"/>
  <c r="D19" i="6" l="1"/>
  <c r="B20" i="6"/>
  <c r="D47" i="6"/>
  <c r="B48" i="6"/>
  <c r="D20" i="6" l="1"/>
  <c r="B21" i="6"/>
  <c r="D48" i="6"/>
  <c r="B49" i="6"/>
  <c r="D21" i="6" l="1"/>
  <c r="B22" i="6"/>
  <c r="D49" i="6"/>
  <c r="B50" i="6"/>
  <c r="D22" i="6" l="1"/>
  <c r="B23" i="6"/>
  <c r="D50" i="6"/>
  <c r="B51" i="6"/>
  <c r="D23" i="6" l="1"/>
  <c r="B24" i="6"/>
  <c r="D51" i="6"/>
  <c r="B52" i="6"/>
  <c r="D24" i="6" l="1"/>
  <c r="B25" i="6"/>
  <c r="D52" i="6"/>
  <c r="B53" i="6"/>
  <c r="D25" i="6" l="1"/>
  <c r="B26" i="6"/>
  <c r="D53" i="6"/>
  <c r="B54" i="6"/>
  <c r="D26" i="6" l="1"/>
  <c r="B27" i="6"/>
  <c r="D54" i="6"/>
  <c r="B55" i="6"/>
  <c r="D27" i="6" l="1"/>
  <c r="B28" i="6"/>
  <c r="D55" i="6"/>
  <c r="B56" i="6"/>
  <c r="D28" i="6" l="1"/>
  <c r="B29" i="6"/>
  <c r="D56" i="6"/>
  <c r="B57" i="6"/>
  <c r="D29" i="6" l="1"/>
  <c r="B30" i="6"/>
  <c r="D57" i="6"/>
  <c r="B58" i="6"/>
  <c r="D30" i="6" l="1"/>
  <c r="B31" i="6"/>
  <c r="D31" i="6" s="1"/>
  <c r="D58" i="6"/>
  <c r="B59" i="6"/>
  <c r="D59" i="6" l="1"/>
  <c r="B60" i="6"/>
  <c r="D60" i="6" l="1"/>
  <c r="B61" i="6"/>
  <c r="D61" i="6" l="1"/>
  <c r="B62" i="6"/>
  <c r="D62" i="6" l="1"/>
  <c r="B63" i="6"/>
  <c r="D63" i="6" l="1"/>
  <c r="B64" i="6"/>
  <c r="D64" i="6" l="1"/>
  <c r="B65" i="6"/>
  <c r="D65" i="6" l="1"/>
  <c r="B66" i="6"/>
  <c r="D66" i="6" l="1"/>
  <c r="B67" i="6"/>
  <c r="D67" i="6" l="1"/>
  <c r="B68" i="6"/>
  <c r="D68" i="6" l="1"/>
  <c r="B69" i="6"/>
  <c r="D69" i="6" l="1"/>
  <c r="B70" i="6"/>
  <c r="D70" i="6" l="1"/>
  <c r="B71" i="6"/>
  <c r="D71" i="6" l="1"/>
  <c r="B72" i="6"/>
  <c r="D72" i="6" l="1"/>
  <c r="B73" i="6"/>
  <c r="D73" i="6" l="1"/>
  <c r="B74" i="6"/>
  <c r="D74" i="6" l="1"/>
  <c r="B75" i="6"/>
  <c r="D75" i="6" l="1"/>
  <c r="B76" i="6"/>
  <c r="D76" i="6" l="1"/>
  <c r="B77" i="6"/>
  <c r="D77" i="6" l="1"/>
  <c r="B78" i="6"/>
  <c r="D78" i="6" l="1"/>
  <c r="B79" i="6"/>
  <c r="D79" i="6" l="1"/>
  <c r="B80" i="6"/>
  <c r="D80" i="6" l="1"/>
  <c r="B81" i="6"/>
  <c r="D81" i="6" l="1"/>
  <c r="B82" i="6"/>
  <c r="D82" i="6" l="1"/>
  <c r="B83" i="6"/>
  <c r="D83" i="6" l="1"/>
  <c r="B84" i="6"/>
  <c r="D84" i="6" l="1"/>
  <c r="B85" i="6"/>
  <c r="D85" i="6" l="1"/>
  <c r="B86" i="6"/>
  <c r="D86" i="6" l="1"/>
  <c r="B87" i="6"/>
  <c r="D87" i="6" l="1"/>
  <c r="B88" i="6"/>
  <c r="D88" i="6" l="1"/>
  <c r="B89" i="6"/>
  <c r="D89" i="6" l="1"/>
  <c r="B90" i="6"/>
  <c r="D90" i="6" l="1"/>
  <c r="B91" i="6"/>
  <c r="D91" i="6" l="1"/>
  <c r="B92" i="6"/>
  <c r="D92" i="6" l="1"/>
  <c r="B93" i="6"/>
  <c r="D93" i="6" l="1"/>
  <c r="B94" i="6"/>
  <c r="D94" i="6" l="1"/>
  <c r="B95" i="6"/>
  <c r="D95" i="6" l="1"/>
  <c r="B96" i="6"/>
  <c r="D96" i="6" l="1"/>
  <c r="B97" i="6"/>
  <c r="D97" i="6" l="1"/>
  <c r="B98" i="6"/>
  <c r="D98" i="6" l="1"/>
  <c r="B99" i="6"/>
  <c r="D99" i="6" l="1"/>
  <c r="B100" i="6"/>
  <c r="D100" i="6" l="1"/>
  <c r="B101" i="6"/>
  <c r="D101" i="6" l="1"/>
  <c r="B102" i="6"/>
  <c r="D102" i="6" l="1"/>
  <c r="B103" i="6"/>
  <c r="D103" i="6" l="1"/>
  <c r="B104" i="6"/>
  <c r="D104" i="6" l="1"/>
  <c r="B105" i="6"/>
  <c r="D105" i="6" l="1"/>
  <c r="B106" i="6"/>
  <c r="D106" i="6" l="1"/>
  <c r="B107" i="6"/>
  <c r="D107" i="6" l="1"/>
  <c r="B108" i="6"/>
  <c r="D108" i="6" l="1"/>
  <c r="B109" i="6"/>
  <c r="D109" i="6" l="1"/>
  <c r="B110" i="6"/>
  <c r="D110" i="6" l="1"/>
  <c r="B111" i="6"/>
  <c r="D111" i="6" l="1"/>
  <c r="B112" i="6"/>
  <c r="D112" i="6" l="1"/>
  <c r="B113" i="6"/>
  <c r="D113" i="6" l="1"/>
  <c r="B114" i="6"/>
  <c r="D114" i="6" l="1"/>
  <c r="B115" i="6"/>
  <c r="D115" i="6" l="1"/>
  <c r="B116" i="6"/>
  <c r="D116" i="6" l="1"/>
  <c r="B117" i="6"/>
  <c r="D117" i="6" l="1"/>
  <c r="B118" i="6"/>
  <c r="D118" i="6" l="1"/>
  <c r="B119" i="6"/>
  <c r="D119" i="6" l="1"/>
  <c r="B120" i="6"/>
  <c r="D120" i="6" l="1"/>
  <c r="B121" i="6"/>
  <c r="D121" i="6" l="1"/>
  <c r="B122" i="6"/>
  <c r="D122" i="6" l="1"/>
  <c r="B123" i="6"/>
  <c r="D123" i="6" l="1"/>
  <c r="B124" i="6"/>
  <c r="D124" i="6" l="1"/>
  <c r="B125" i="6"/>
  <c r="D125" i="6" l="1"/>
  <c r="B126" i="6"/>
  <c r="D126" i="6" l="1"/>
  <c r="B127" i="6"/>
  <c r="D127" i="6" l="1"/>
  <c r="B128" i="6"/>
  <c r="D128" i="6" l="1"/>
  <c r="B129" i="6"/>
  <c r="D129" i="6" l="1"/>
  <c r="B130" i="6"/>
  <c r="D130" i="6" l="1"/>
  <c r="B131" i="6"/>
  <c r="D131" i="6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<sst xmlns="http://schemas.openxmlformats.org/spreadsheetml/2006/main" count="520" uniqueCount="178">
  <si>
    <t>ເຂື່ອນ</t>
  </si>
  <si>
    <t>ຮູບພາບ</t>
  </si>
  <si>
    <t>(All)</t>
  </si>
  <si>
    <t>NEM</t>
  </si>
  <si>
    <t>NK2</t>
  </si>
  <si>
    <t>NK3</t>
  </si>
  <si>
    <t>NNG3A</t>
  </si>
  <si>
    <t>XNN1</t>
  </si>
  <si>
    <t>NSPC</t>
  </si>
  <si>
    <t>NSPC (NamPhak+NamPha Reservoir (US))</t>
  </si>
  <si>
    <t>NSPC (PhouPong Reservoir (DS))</t>
  </si>
  <si>
    <t>ວັນທີ</t>
  </si>
  <si>
    <t>ປະລິມານ
ນໍ້າຝົນ
(mm)</t>
  </si>
  <si>
    <t>ແຜນນໍ້າເຂົ້າ
(MCM)</t>
  </si>
  <si>
    <t>ນໍ້າເຂົ້າ
(MCM)</t>
  </si>
  <si>
    <t>ນໍ້າອອກTB discharge
(MCM)</t>
  </si>
  <si>
    <t>ນໍ້າລົ້ນ Overflow
(MCM)</t>
  </si>
  <si>
    <t>ບໍລິມາດນໍ້າໃນອ່າງ 
(MCM)</t>
  </si>
  <si>
    <t>%
ນໍ້າໃນອ່າງ</t>
  </si>
  <si>
    <t>ນໍ້າໃຊ້ໄດ້ 
(MCM)</t>
  </si>
  <si>
    <t>% 
ນໍ້າໃຊ້ໄດ້</t>
  </si>
  <si>
    <t>ລະດັບນໍ້າ ສູງສຸດ
MASL</t>
  </si>
  <si>
    <t>ລະດັບນໍ້າ ຕໍ່າສຸດ
MASL</t>
  </si>
  <si>
    <t>ລະດັບນໍ້າຈີງ
ເຂື່ອນຫຼັກ
MASL</t>
  </si>
  <si>
    <t>ລະດັບນໍ້າຈີງ
ເຂື່ອນອ່ວຍນໍ້າ
MASL</t>
  </si>
  <si>
    <t>ແຜນພະລັງງານ
(GWh)</t>
  </si>
  <si>
    <t>ພະລັງງານຈີງ
(GWh)</t>
  </si>
  <si>
    <t>Plan WL masl</t>
  </si>
  <si>
    <t>ລະດັບນໍ້າຈີງ
MASL</t>
  </si>
  <si>
    <t>ລະດັບນໍ້າຈີງ
(ນໍ້າປາ)
MASL</t>
  </si>
  <si>
    <t>ລະດັບນໍ້າຈີງ
(ພູໂປ່ງ)
MASL</t>
  </si>
  <si>
    <t>(MCM)</t>
  </si>
  <si>
    <t>Main Dam</t>
  </si>
  <si>
    <t>DIV Dam</t>
  </si>
  <si>
    <t>Level</t>
  </si>
  <si>
    <t>Full Mm3</t>
  </si>
  <si>
    <t>Active volume</t>
  </si>
  <si>
    <t>Elevation</t>
  </si>
  <si>
    <t>Active Volume</t>
  </si>
  <si>
    <t>Full Volumne m3</t>
  </si>
  <si>
    <t>Full Volume m3</t>
  </si>
  <si>
    <t>ຄ່າໄຟ M$/GWh</t>
  </si>
  <si>
    <t>NEM Main Dam Reservoir Water Level and Volume data</t>
  </si>
  <si>
    <t>NEM Diversion Dam Reservoir Water Level and Volume data</t>
  </si>
  <si>
    <t>MASL</t>
  </si>
  <si>
    <t>Volume (m3)</t>
  </si>
  <si>
    <t>NO.</t>
  </si>
  <si>
    <t xml:space="preserve">Elevation </t>
  </si>
  <si>
    <t>Interpolated Volume</t>
  </si>
  <si>
    <t>Storage</t>
  </si>
  <si>
    <t>Space</t>
  </si>
  <si>
    <r>
      <t>m</t>
    </r>
    <r>
      <rPr>
        <vertAlign val="superscript"/>
        <sz val="14"/>
        <color theme="1"/>
        <rFont val="Times New Roman"/>
        <family val="1"/>
      </rPr>
      <t>3</t>
    </r>
  </si>
  <si>
    <t>MCM</t>
  </si>
  <si>
    <t>%</t>
  </si>
  <si>
    <t>m</t>
  </si>
  <si>
    <t>Input MASL</t>
  </si>
  <si>
    <t>FSL</t>
  </si>
  <si>
    <t>MOL</t>
  </si>
  <si>
    <t>ແບບເກົ່າທີ່ເຂື່ອນໃຊ້ ປັດຈຸບັນ</t>
  </si>
  <si>
    <r>
      <t xml:space="preserve">NEM </t>
    </r>
    <r>
      <rPr>
        <b/>
        <sz val="16"/>
        <color rgb="FFFF0000"/>
        <rFont val="Times New Roman"/>
        <family val="1"/>
      </rPr>
      <t>Diversion Dam</t>
    </r>
    <r>
      <rPr>
        <b/>
        <sz val="16"/>
        <color theme="1"/>
        <rFont val="Times New Roman"/>
        <family val="1"/>
      </rPr>
      <t xml:space="preserve"> Reservoir Water Level and Volume data</t>
    </r>
  </si>
  <si>
    <r>
      <t xml:space="preserve">NEM </t>
    </r>
    <r>
      <rPr>
        <b/>
        <sz val="16"/>
        <color rgb="FFFF0000"/>
        <rFont val="Times New Roman"/>
        <family val="1"/>
      </rPr>
      <t>Main Dam</t>
    </r>
    <r>
      <rPr>
        <b/>
        <sz val="16"/>
        <color theme="1"/>
        <rFont val="Times New Roman"/>
        <family val="1"/>
      </rPr>
      <t xml:space="preserve"> Reservoir Water Level and Volume data</t>
    </r>
  </si>
  <si>
    <t>y119rj</t>
  </si>
  <si>
    <t>Reservoir</t>
  </si>
  <si>
    <t xml:space="preserve">Active </t>
  </si>
  <si>
    <t>Diff</t>
  </si>
  <si>
    <t>WL</t>
  </si>
  <si>
    <t>Active Volume m3</t>
  </si>
  <si>
    <t>masl</t>
  </si>
  <si>
    <t>m3</t>
  </si>
  <si>
    <t>Current</t>
  </si>
  <si>
    <t>m3/m</t>
  </si>
  <si>
    <r>
      <rPr>
        <b/>
        <sz val="18"/>
        <color rgb="FF0000FF"/>
        <rFont val="Phetsarath OT"/>
      </rPr>
      <t>ປະມານການນໍ້າໃນອ່າງເກັບ ເຂື່ອນນໍ້າກົງ</t>
    </r>
    <r>
      <rPr>
        <b/>
        <sz val="18"/>
        <color rgb="FF0000FF"/>
        <rFont val="Times New Roman"/>
        <family val="1"/>
      </rPr>
      <t xml:space="preserve"> 3 ( Update )</t>
    </r>
  </si>
  <si>
    <t>NK3 - Level</t>
  </si>
  <si>
    <r>
      <rPr>
        <b/>
        <sz val="14"/>
        <color theme="1"/>
        <rFont val="Times New Roman"/>
        <family val="1"/>
      </rPr>
      <t>New total 
( m</t>
    </r>
    <r>
      <rPr>
        <b/>
        <sz val="16"/>
        <color theme="1"/>
        <rFont val="Times New Roman"/>
        <family val="1"/>
      </rPr>
      <t>³ )</t>
    </r>
  </si>
  <si>
    <t>Live storage
 ( m³ )</t>
  </si>
  <si>
    <r>
      <rPr>
        <b/>
        <sz val="12"/>
        <color theme="1"/>
        <rFont val="Times New Roman"/>
        <family val="1"/>
      </rPr>
      <t xml:space="preserve"> Area_2D TH (new)  ( m</t>
    </r>
    <r>
      <rPr>
        <b/>
        <sz val="14"/>
        <color theme="1"/>
        <rFont val="Times New Roman"/>
        <family val="1"/>
      </rPr>
      <t>² )</t>
    </r>
  </si>
  <si>
    <t>Remark</t>
  </si>
  <si>
    <t>NK3 Reservoir Water Level and Volume data</t>
  </si>
  <si>
    <t>Rang-WL</t>
  </si>
  <si>
    <t>Turbine Rate</t>
  </si>
  <si>
    <t>541.8 - 538</t>
  </si>
  <si>
    <t>18x3</t>
  </si>
  <si>
    <t>537.9 - 535</t>
  </si>
  <si>
    <t>534.9 - 531</t>
  </si>
  <si>
    <t>530.9 - 527</t>
  </si>
  <si>
    <t>17x3</t>
  </si>
  <si>
    <t>526.9 - 523</t>
  </si>
  <si>
    <t>16x3</t>
  </si>
  <si>
    <t>522.9 - 520</t>
  </si>
  <si>
    <t xml:space="preserve">NK2 </t>
  </si>
  <si>
    <t>ຕົ້ນຊົ່ວໂມງ</t>
  </si>
  <si>
    <t>ທ້າຍຊົ່ວໂມງ</t>
  </si>
  <si>
    <t>(msl.)</t>
  </si>
  <si>
    <t>(%)</t>
  </si>
  <si>
    <t>Volume</t>
  </si>
  <si>
    <t>NK2 Reservoir Water Level and Volume data</t>
  </si>
  <si>
    <t>NK2 Level
[masl]</t>
  </si>
  <si>
    <t>Active
[m3]</t>
  </si>
  <si>
    <t>Total Volume
[MCM]</t>
  </si>
  <si>
    <t>Total 
[%]</t>
  </si>
  <si>
    <t>Active
[MCM]</t>
  </si>
  <si>
    <t>Active
[%]</t>
  </si>
  <si>
    <t>R. Water Level (msal)</t>
  </si>
  <si>
    <t xml:space="preserve"> Volume (m3)</t>
  </si>
  <si>
    <t>Volume (Mm3)</t>
  </si>
  <si>
    <t xml:space="preserve">Active Storage </t>
  </si>
  <si>
    <t>Active Storage (%)</t>
  </si>
  <si>
    <t>WL Plan masl</t>
  </si>
  <si>
    <t>427- 426</t>
  </si>
  <si>
    <t>427- 427</t>
  </si>
  <si>
    <t>423.99-422</t>
  </si>
  <si>
    <t>423.99-423</t>
  </si>
  <si>
    <t>FORECAST($V$35,OFFSET(Volume!$H$4:$H$12,MATCH($V$35,Volume!$G$4:$G$12)-1,0,2),OFFSET(Volume!$G$4:$G$12,MATCH($V$35,Volume!$G$4:$G$12,1)-1,0,2))</t>
  </si>
  <si>
    <t>NNG3A Reservoir Water Level and Volume data</t>
  </si>
  <si>
    <t>Water Level (masl)</t>
  </si>
  <si>
    <t>Reservoir Volume (MCM)</t>
  </si>
  <si>
    <t>Active Storage (MCM)</t>
  </si>
  <si>
    <t>Volume (%)</t>
  </si>
  <si>
    <t>WL (masl)</t>
  </si>
  <si>
    <t>FSL [masl]</t>
  </si>
  <si>
    <t>MOL [masl]</t>
  </si>
  <si>
    <t>ນໍ້າລົ້ນ</t>
  </si>
  <si>
    <t>ນໍ້າລົ້ນ 1051.30 (100%)</t>
  </si>
  <si>
    <t>Min</t>
  </si>
  <si>
    <t>Max</t>
  </si>
  <si>
    <t>VL1</t>
  </si>
  <si>
    <t>XNN1 Reservoir Water Level and Volume data</t>
  </si>
  <si>
    <t>ນໍ້າເຂົ້າຄອງ</t>
  </si>
  <si>
    <t>ຄ່າເກົ່າ</t>
  </si>
  <si>
    <t>Nam Pha Dam</t>
  </si>
  <si>
    <t>Phou pong Dam</t>
  </si>
  <si>
    <t>NamPhak+NamPha Reservoir (US)</t>
  </si>
  <si>
    <t>PhouPong Reservoir (DS)</t>
  </si>
  <si>
    <t>Volume (Lidar)</t>
  </si>
  <si>
    <t>https://docs.google.com/spreadsheets/d/1_1LCQLmCzEkifulNRT2Z_-DJ3A9-w9xWHnY7HXKsTRU/edit?pli=1&amp;gid=154377161#gid=154377161</t>
  </si>
  <si>
    <t>CSE_Hydro and Energy data sharing - Google Sheets</t>
  </si>
  <si>
    <t>Inflow_NK32_daily&amp;24hr-Cal.xlsx</t>
  </si>
  <si>
    <t>https://raw.githubusercontent.com/phaphithoun-cloud/hydropower-dashboard/main/DATA%20CENTER%20for%20CSE%20DOM%20HPP%20_Update.xlsx</t>
  </si>
  <si>
    <t>ບໍລິມາດນໍ້າເຕັມອ່າງ</t>
  </si>
  <si>
    <t>ບໍລິມາດນໍ້າຕາຍ</t>
  </si>
  <si>
    <t>ລະດັບນໍ້າ ສູງສຸດ</t>
  </si>
  <si>
    <t>ລະດັບນໍ້າຕໍ່າສຸດ</t>
  </si>
  <si>
    <t>ລະດັບນໍ້າທ້າຍເຮືອນຈັກ</t>
  </si>
  <si>
    <t>ອັດຕາການກີນນໍ້າຂອງເຄື່ອງຈັກ</t>
  </si>
  <si>
    <t>ວັນທີ  COD</t>
  </si>
  <si>
    <t>ອັດຕາຄ່າໄຟຟ້າ M$/GWh</t>
  </si>
  <si>
    <t>Hmax</t>
  </si>
  <si>
    <t>Hmin</t>
  </si>
  <si>
    <t>m3/s</t>
  </si>
  <si>
    <t>ປະເພດເຄື່ອງຈັກ</t>
  </si>
  <si>
    <t>MW</t>
  </si>
  <si>
    <t>Mm3/GWh</t>
  </si>
  <si>
    <t>Plan (GWh/y)</t>
  </si>
  <si>
    <t>Plan Income ($)</t>
  </si>
  <si>
    <t>Acc (GWh/y)</t>
  </si>
  <si>
    <t>Acc Income ($)</t>
  </si>
  <si>
    <t>lost %</t>
  </si>
  <si>
    <t>k* lost</t>
  </si>
  <si>
    <t>36.5/129MW (2 Unit)</t>
  </si>
  <si>
    <t>Pelton</t>
  </si>
  <si>
    <t>75.43/66MW (3Unit)</t>
  </si>
  <si>
    <t>Francis</t>
  </si>
  <si>
    <t>COD EDL 20-07-2018</t>
  </si>
  <si>
    <t>60.78/54MW (3Unit)</t>
  </si>
  <si>
    <t>COD EDL 22-01-2022</t>
  </si>
  <si>
    <t>34/44MW (5Unit)</t>
  </si>
  <si>
    <t>24/14.8MW (2Unit)</t>
  </si>
  <si>
    <t>NSPC (US)</t>
  </si>
  <si>
    <t>11/8MW (1Unit)</t>
  </si>
  <si>
    <t>NSPC (DS)</t>
  </si>
  <si>
    <t>28.7/160MW (2Unit)</t>
  </si>
  <si>
    <t>H gross</t>
  </si>
  <si>
    <t>Energy</t>
  </si>
  <si>
    <t>m^3/s</t>
  </si>
  <si>
    <t>8MW Nampa</t>
  </si>
  <si>
    <t>Turbine Discharge</t>
  </si>
  <si>
    <t>MCM/GWh</t>
  </si>
  <si>
    <t>https://docs.google.com/spreadsheets/d/1YxU4Eu-u3qTQlvoW0a0ytZrekvAj3Qbv/edit?gid=2144647602#gid=2144647602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</si>
</sst>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* #,##0_);_(* \(#,##0\);_(* &quot;-&quot;??_);_(@_)"/>
    <numFmt numFmtId="165" formatCode="_(* #,##0.000000_);_(* \(#,##0.000000\);_(* &quot;-&quot;??_);_(@_)"/>
    <numFmt numFmtId="166" formatCode="_(* #,##0.00000_);_(* \(#,##0.0000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 * #,##0.00_ ;_ * \-#,##0.00_ ;_ * &quot;-&quot;??_ ;_ @_ "/>
    <numFmt numFmtId="170" formatCode="_-* #,##0_-;\-* #,##0_-;_-* &quot;-&quot;??_-;_-@_-"/>
    <numFmt numFmtId="171" formatCode="_-* #,##0.00_-;\-* #,##0.00_-;_-* &quot;-&quot;??_-;_-@_-"/>
    <numFmt numFmtId="172" formatCode="_ * #,##0.0000000_ ;_ * \-#,##0.0000000_ ;_ * &quot;-&quot;??_ ;_ @_ "/>
    <numFmt numFmtId="173" formatCode="0.000"/>
    <numFmt numFmtId="174" formatCode="0.0000"/>
    <numFmt numFmtId="175" formatCode="#,##0.0000_);[Red]\(#,##0.0000\)"/>
    <numFmt numFmtId="176" formatCode="#,##0.000"/>
    <numFmt numFmtId="177" formatCode="0.000000%"/>
    <numFmt numFmtId="178" formatCode="0.000000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hetsarath OT VLP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Phetsarath"/>
    </font>
    <font>
      <sz val="11"/>
      <name val="Calibri"/>
      <family val="2"/>
    </font>
    <font>
      <sz val="11"/>
      <color theme="1"/>
      <name val="Phetsarath"/>
    </font>
    <font>
      <b/>
      <sz val="18"/>
      <color rgb="FF0000FF"/>
      <name val="Times New Roman"/>
      <family val="1"/>
    </font>
    <font>
      <b/>
      <sz val="18"/>
      <color rgb="FF0000FF"/>
      <name val="Phetsarath OT"/>
    </font>
    <font>
      <sz val="12"/>
      <color theme="1"/>
      <name val="Times New Roman"/>
      <family val="1"/>
    </font>
    <font>
      <b/>
      <sz val="14"/>
      <color rgb="FF0000FF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FF"/>
      <name val="Times New Roman"/>
      <family val="1"/>
    </font>
    <font>
      <sz val="12"/>
      <color rgb="FF0000FF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33CC"/>
      <name val="Times New Roman"/>
      <family val="1"/>
    </font>
    <font>
      <sz val="12"/>
      <color rgb="FF0033CC"/>
      <name val="Times New Roman"/>
      <family val="1"/>
    </font>
    <font>
      <b/>
      <sz val="18"/>
      <color theme="1"/>
      <name val="Calibri"/>
      <family val="2"/>
      <scheme val="minor"/>
    </font>
    <font>
      <b/>
      <sz val="11"/>
      <color theme="1"/>
      <name val="Phetsarath OT"/>
    </font>
    <font>
      <sz val="11"/>
      <name val="Phetsarath OT"/>
    </font>
    <font>
      <sz val="11"/>
      <color theme="1"/>
      <name val="Phetsarath OT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FF"/>
      <name val="Times New Roman"/>
      <family val="1"/>
    </font>
    <font>
      <b/>
      <sz val="12"/>
      <color theme="1"/>
      <name val="Calibri"/>
      <family val="2"/>
      <scheme val="minor"/>
    </font>
    <font>
      <vertAlign val="superscript"/>
      <sz val="14"/>
      <color theme="1"/>
      <name val="Times New Roman"/>
      <family val="1"/>
    </font>
    <font>
      <sz val="11"/>
      <color theme="8"/>
      <name val="Phetsarath OT VLP"/>
    </font>
    <font>
      <sz val="11"/>
      <color rgb="FF0070C0"/>
      <name val="Phetsarath OT VLP"/>
    </font>
    <font>
      <sz val="11"/>
      <color rgb="FFC00000"/>
      <name val="Phetsarath OT VLP"/>
    </font>
    <font>
      <sz val="11"/>
      <color rgb="FFFF0000"/>
      <name val="Phetsarath OT VLP"/>
    </font>
    <font>
      <sz val="10"/>
      <color theme="1"/>
      <name val="Phetsarath OT VLP"/>
    </font>
    <font>
      <sz val="10"/>
      <color rgb="FF0070C0"/>
      <name val="Phetsarath OT VLP"/>
    </font>
    <font>
      <sz val="10"/>
      <color rgb="FFFF0000"/>
      <name val="Phetsarath OT VLP"/>
    </font>
    <font>
      <sz val="10"/>
      <color rgb="FFC00000"/>
      <name val="Phetsarath OT VLP"/>
    </font>
    <font>
      <sz val="10"/>
      <color theme="8"/>
      <name val="Phetsarath OT VLP"/>
    </font>
    <font>
      <b/>
      <sz val="12"/>
      <name val="Phetsarath O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6"/>
      <color rgb="FFFF0000"/>
      <name val="Times New Roman"/>
      <family val="1"/>
    </font>
    <font>
      <strike/>
      <sz val="11"/>
      <color rgb="FF0070C0"/>
      <name val="Phetsarath OT VLP"/>
    </font>
    <font>
      <strike/>
      <sz val="11"/>
      <color theme="1"/>
      <name val="Phetsarath OT VLP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Phetsarath OT VLP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FFFCC"/>
        <bgColor rgb="FFFFFFCC"/>
      </patternFill>
    </fill>
    <fill>
      <patternFill patternType="solid">
        <fgColor rgb="FFFFCCCC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66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1FE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5" tint="0.39997558519241921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404DE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404D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1404DE"/>
      </left>
      <right style="thin">
        <color auto="1"/>
      </right>
      <top style="thin">
        <color auto="1"/>
      </top>
      <bottom/>
      <diagonal/>
    </border>
    <border>
      <left style="medium">
        <color rgb="FF1404DE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1" borderId="10" applyNumberFormat="0" applyFont="0" applyAlignment="0" applyProtection="0"/>
    <xf numFmtId="0" fontId="4" fillId="0" borderId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51" fillId="0" borderId="0" applyNumberFormat="0" applyFill="0" applyBorder="0" applyAlignment="0" applyProtection="0"/>
    <xf numFmtId="0" fontId="4" fillId="0" borderId="0"/>
  </cellStyleXfs>
  <cellXfs count="4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6" fillId="13" borderId="13" xfId="5" applyFont="1" applyFill="1" applyBorder="1" applyAlignment="1">
      <alignment horizontal="center" vertical="center"/>
    </xf>
    <xf numFmtId="0" fontId="0" fillId="14" borderId="13" xfId="5" applyFont="1" applyFill="1" applyBorder="1" applyAlignment="1">
      <alignment horizontal="center" vertical="center"/>
    </xf>
    <xf numFmtId="0" fontId="0" fillId="0" borderId="13" xfId="0" applyBorder="1"/>
    <xf numFmtId="0" fontId="6" fillId="12" borderId="13" xfId="5" applyFont="1" applyFill="1" applyBorder="1" applyAlignment="1">
      <alignment horizontal="center" vertical="center"/>
    </xf>
    <xf numFmtId="43" fontId="6" fillId="12" borderId="13" xfId="6" applyFont="1" applyFill="1" applyBorder="1" applyAlignment="1">
      <alignment horizontal="center" vertical="center"/>
    </xf>
    <xf numFmtId="0" fontId="4" fillId="0" borderId="13" xfId="4" applyBorder="1"/>
    <xf numFmtId="0" fontId="5" fillId="12" borderId="13" xfId="4" applyFont="1" applyFill="1" applyBorder="1" applyAlignment="1">
      <alignment horizontal="center" vertical="center"/>
    </xf>
    <xf numFmtId="43" fontId="5" fillId="12" borderId="13" xfId="6" applyFont="1" applyFill="1" applyBorder="1" applyAlignment="1">
      <alignment horizontal="center" vertical="center"/>
    </xf>
    <xf numFmtId="0" fontId="1" fillId="14" borderId="13" xfId="5" applyFill="1" applyBorder="1"/>
    <xf numFmtId="2" fontId="1" fillId="12" borderId="13" xfId="5" applyNumberFormat="1" applyFill="1" applyBorder="1"/>
    <xf numFmtId="165" fontId="1" fillId="12" borderId="13" xfId="6" applyNumberFormat="1" applyFont="1" applyFill="1" applyBorder="1"/>
    <xf numFmtId="2" fontId="6" fillId="14" borderId="13" xfId="5" applyNumberFormat="1" applyFont="1" applyFill="1" applyBorder="1" applyAlignment="1">
      <alignment vertical="center"/>
    </xf>
    <xf numFmtId="0" fontId="4" fillId="12" borderId="13" xfId="4" applyFill="1" applyBorder="1" applyAlignment="1">
      <alignment horizontal="center"/>
    </xf>
    <xf numFmtId="165" fontId="4" fillId="12" borderId="13" xfId="6" applyNumberFormat="1" applyFont="1" applyFill="1" applyBorder="1" applyAlignment="1">
      <alignment horizontal="center" vertical="center"/>
    </xf>
    <xf numFmtId="43" fontId="4" fillId="12" borderId="13" xfId="6" applyFont="1" applyFill="1" applyBorder="1"/>
    <xf numFmtId="2" fontId="6" fillId="12" borderId="13" xfId="5" applyNumberFormat="1" applyFont="1" applyFill="1" applyBorder="1"/>
    <xf numFmtId="43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43" fontId="0" fillId="0" borderId="0" xfId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15" borderId="0" xfId="0" applyFill="1"/>
    <xf numFmtId="43" fontId="0" fillId="15" borderId="0" xfId="0" applyNumberFormat="1" applyFill="1"/>
    <xf numFmtId="165" fontId="1" fillId="15" borderId="13" xfId="6" applyNumberFormat="1" applyFont="1" applyFill="1" applyBorder="1"/>
    <xf numFmtId="165" fontId="4" fillId="15" borderId="13" xfId="6" applyNumberFormat="1" applyFont="1" applyFill="1" applyBorder="1" applyAlignment="1">
      <alignment horizontal="center" vertical="center"/>
    </xf>
    <xf numFmtId="2" fontId="6" fillId="13" borderId="13" xfId="5" applyNumberFormat="1" applyFont="1" applyFill="1" applyBorder="1"/>
    <xf numFmtId="165" fontId="1" fillId="13" borderId="13" xfId="6" applyNumberFormat="1" applyFont="1" applyFill="1" applyBorder="1"/>
    <xf numFmtId="43" fontId="4" fillId="13" borderId="13" xfId="6" applyFont="1" applyFill="1" applyBorder="1"/>
    <xf numFmtId="2" fontId="1" fillId="14" borderId="15" xfId="5" applyNumberFormat="1" applyFill="1" applyBorder="1"/>
    <xf numFmtId="0" fontId="4" fillId="0" borderId="0" xfId="4"/>
    <xf numFmtId="2" fontId="6" fillId="14" borderId="0" xfId="5" applyNumberFormat="1" applyFont="1" applyFill="1" applyAlignment="1">
      <alignment vertical="center"/>
    </xf>
    <xf numFmtId="0" fontId="4" fillId="12" borderId="15" xfId="4" applyFill="1" applyBorder="1" applyAlignment="1">
      <alignment horizontal="center"/>
    </xf>
    <xf numFmtId="165" fontId="4" fillId="12" borderId="0" xfId="6" applyNumberFormat="1" applyFont="1" applyFill="1" applyBorder="1" applyAlignment="1">
      <alignment horizontal="center" vertical="center"/>
    </xf>
    <xf numFmtId="43" fontId="4" fillId="12" borderId="16" xfId="6" applyFont="1" applyFill="1" applyBorder="1"/>
    <xf numFmtId="0" fontId="1" fillId="14" borderId="0" xfId="5" applyFill="1"/>
    <xf numFmtId="2" fontId="6" fillId="14" borderId="15" xfId="5" applyNumberFormat="1" applyFont="1" applyFill="1" applyBorder="1"/>
    <xf numFmtId="43" fontId="4" fillId="12" borderId="0" xfId="6" applyFont="1" applyFill="1" applyBorder="1" applyAlignment="1">
      <alignment horizontal="center" vertical="center"/>
    </xf>
    <xf numFmtId="0" fontId="7" fillId="16" borderId="17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2" fillId="17" borderId="17" xfId="0" applyFont="1" applyFill="1" applyBorder="1" applyAlignment="1">
      <alignment horizontal="center" vertical="center" wrapText="1"/>
    </xf>
    <xf numFmtId="0" fontId="12" fillId="18" borderId="17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/>
    </xf>
    <xf numFmtId="2" fontId="9" fillId="18" borderId="21" xfId="0" applyNumberFormat="1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164" fontId="9" fillId="19" borderId="17" xfId="0" applyNumberFormat="1" applyFont="1" applyFill="1" applyBorder="1" applyAlignment="1">
      <alignment horizontal="center"/>
    </xf>
    <xf numFmtId="10" fontId="9" fillId="0" borderId="17" xfId="0" applyNumberFormat="1" applyFont="1" applyBorder="1" applyAlignment="1">
      <alignment horizontal="center"/>
    </xf>
    <xf numFmtId="164" fontId="12" fillId="18" borderId="17" xfId="0" applyNumberFormat="1" applyFont="1" applyFill="1" applyBorder="1" applyAlignment="1">
      <alignment horizontal="center"/>
    </xf>
    <xf numFmtId="2" fontId="12" fillId="18" borderId="17" xfId="0" applyNumberFormat="1" applyFont="1" applyFill="1" applyBorder="1" applyAlignment="1">
      <alignment horizontal="center"/>
    </xf>
    <xf numFmtId="43" fontId="12" fillId="17" borderId="17" xfId="0" applyNumberFormat="1" applyFont="1" applyFill="1" applyBorder="1" applyAlignment="1">
      <alignment horizontal="center" vertical="center" wrapText="1"/>
    </xf>
    <xf numFmtId="164" fontId="12" fillId="18" borderId="17" xfId="0" applyNumberFormat="1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2" fontId="13" fillId="0" borderId="0" xfId="0" applyNumberFormat="1" applyFont="1" applyAlignment="1">
      <alignment vertical="center"/>
    </xf>
    <xf numFmtId="0" fontId="15" fillId="0" borderId="0" xfId="0" applyFont="1"/>
    <xf numFmtId="0" fontId="15" fillId="0" borderId="17" xfId="0" applyFont="1" applyBorder="1" applyAlignment="1">
      <alignment horizontal="center"/>
    </xf>
    <xf numFmtId="2" fontId="15" fillId="0" borderId="17" xfId="0" applyNumberFormat="1" applyFont="1" applyBorder="1" applyAlignment="1">
      <alignment horizontal="center"/>
    </xf>
    <xf numFmtId="164" fontId="15" fillId="0" borderId="17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 vertical="center" wrapText="1"/>
    </xf>
    <xf numFmtId="3" fontId="17" fillId="0" borderId="23" xfId="0" applyNumberFormat="1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3" fontId="19" fillId="0" borderId="23" xfId="0" applyNumberFormat="1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0" xfId="0" applyFont="1"/>
    <xf numFmtId="2" fontId="20" fillId="20" borderId="25" xfId="0" applyNumberFormat="1" applyFont="1" applyFill="1" applyBorder="1" applyAlignment="1">
      <alignment horizontal="center"/>
    </xf>
    <xf numFmtId="3" fontId="20" fillId="20" borderId="26" xfId="0" applyNumberFormat="1" applyFont="1" applyFill="1" applyBorder="1" applyAlignment="1">
      <alignment horizontal="center"/>
    </xf>
    <xf numFmtId="0" fontId="16" fillId="0" borderId="26" xfId="0" applyFont="1" applyBorder="1" applyAlignment="1">
      <alignment horizontal="center" vertical="center" wrapText="1"/>
    </xf>
    <xf numFmtId="0" fontId="20" fillId="20" borderId="27" xfId="0" applyFont="1" applyFill="1" applyBorder="1" applyAlignment="1">
      <alignment horizontal="center"/>
    </xf>
    <xf numFmtId="0" fontId="15" fillId="21" borderId="0" xfId="0" applyFont="1" applyFill="1"/>
    <xf numFmtId="2" fontId="21" fillId="0" borderId="28" xfId="0" applyNumberFormat="1" applyFont="1" applyBorder="1" applyAlignment="1">
      <alignment horizontal="center"/>
    </xf>
    <xf numFmtId="3" fontId="15" fillId="0" borderId="28" xfId="0" applyNumberFormat="1" applyFont="1" applyBorder="1" applyAlignment="1">
      <alignment horizontal="center"/>
    </xf>
    <xf numFmtId="0" fontId="15" fillId="0" borderId="28" xfId="0" applyFont="1" applyBorder="1"/>
    <xf numFmtId="2" fontId="15" fillId="21" borderId="0" xfId="0" applyNumberFormat="1" applyFont="1" applyFill="1" applyAlignment="1">
      <alignment horizontal="center" vertical="center"/>
    </xf>
    <xf numFmtId="10" fontId="15" fillId="0" borderId="0" xfId="2" applyNumberFormat="1" applyFont="1"/>
    <xf numFmtId="169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21" fillId="0" borderId="17" xfId="0" applyNumberFormat="1" applyFont="1" applyBorder="1" applyAlignment="1">
      <alignment horizontal="center"/>
    </xf>
    <xf numFmtId="3" fontId="15" fillId="0" borderId="17" xfId="0" applyNumberFormat="1" applyFont="1" applyBorder="1" applyAlignment="1">
      <alignment horizontal="center"/>
    </xf>
    <xf numFmtId="0" fontId="15" fillId="0" borderId="17" xfId="0" applyFont="1" applyBorder="1"/>
    <xf numFmtId="2" fontId="20" fillId="20" borderId="17" xfId="0" applyNumberFormat="1" applyFont="1" applyFill="1" applyBorder="1" applyAlignment="1">
      <alignment horizontal="center"/>
    </xf>
    <xf numFmtId="3" fontId="20" fillId="20" borderId="17" xfId="0" applyNumberFormat="1" applyFont="1" applyFill="1" applyBorder="1" applyAlignment="1">
      <alignment horizontal="center"/>
    </xf>
    <xf numFmtId="0" fontId="15" fillId="20" borderId="17" xfId="0" applyFont="1" applyFill="1" applyBorder="1"/>
    <xf numFmtId="3" fontId="15" fillId="0" borderId="0" xfId="0" applyNumberFormat="1" applyFont="1"/>
    <xf numFmtId="2" fontId="22" fillId="0" borderId="17" xfId="0" applyNumberFormat="1" applyFont="1" applyBorder="1" applyAlignment="1">
      <alignment horizontal="center"/>
    </xf>
    <xf numFmtId="3" fontId="22" fillId="0" borderId="17" xfId="0" applyNumberFormat="1" applyFont="1" applyBorder="1" applyAlignment="1">
      <alignment horizontal="center"/>
    </xf>
    <xf numFmtId="2" fontId="21" fillId="21" borderId="17" xfId="0" applyNumberFormat="1" applyFont="1" applyFill="1" applyBorder="1" applyAlignment="1">
      <alignment horizontal="center"/>
    </xf>
    <xf numFmtId="3" fontId="15" fillId="21" borderId="17" xfId="0" applyNumberFormat="1" applyFont="1" applyFill="1" applyBorder="1" applyAlignment="1">
      <alignment horizontal="center"/>
    </xf>
    <xf numFmtId="0" fontId="15" fillId="21" borderId="17" xfId="0" applyFont="1" applyFill="1" applyBorder="1"/>
    <xf numFmtId="2" fontId="15" fillId="0" borderId="0" xfId="0" applyNumberFormat="1" applyFont="1"/>
    <xf numFmtId="0" fontId="20" fillId="20" borderId="17" xfId="0" applyFont="1" applyFill="1" applyBorder="1"/>
    <xf numFmtId="2" fontId="23" fillId="0" borderId="17" xfId="0" applyNumberFormat="1" applyFont="1" applyBorder="1" applyAlignment="1">
      <alignment horizontal="center"/>
    </xf>
    <xf numFmtId="3" fontId="23" fillId="20" borderId="17" xfId="0" applyNumberFormat="1" applyFont="1" applyFill="1" applyBorder="1" applyAlignment="1">
      <alignment horizontal="center"/>
    </xf>
    <xf numFmtId="0" fontId="23" fillId="20" borderId="17" xfId="0" applyFont="1" applyFill="1" applyBorder="1" applyAlignment="1">
      <alignment horizontal="center"/>
    </xf>
    <xf numFmtId="2" fontId="20" fillId="21" borderId="17" xfId="0" applyNumberFormat="1" applyFont="1" applyFill="1" applyBorder="1" applyAlignment="1">
      <alignment horizontal="center"/>
    </xf>
    <xf numFmtId="2" fontId="24" fillId="20" borderId="17" xfId="0" applyNumberFormat="1" applyFont="1" applyFill="1" applyBorder="1" applyAlignment="1">
      <alignment horizontal="center"/>
    </xf>
    <xf numFmtId="3" fontId="25" fillId="20" borderId="17" xfId="0" applyNumberFormat="1" applyFont="1" applyFill="1" applyBorder="1" applyAlignment="1">
      <alignment horizontal="center"/>
    </xf>
    <xf numFmtId="3" fontId="15" fillId="20" borderId="17" xfId="0" applyNumberFormat="1" applyFont="1" applyFill="1" applyBorder="1" applyAlignment="1">
      <alignment horizontal="center"/>
    </xf>
    <xf numFmtId="0" fontId="25" fillId="20" borderId="17" xfId="0" applyFont="1" applyFill="1" applyBorder="1"/>
    <xf numFmtId="0" fontId="26" fillId="22" borderId="13" xfId="7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8" fillId="23" borderId="13" xfId="0" applyFont="1" applyFill="1" applyBorder="1" applyAlignment="1">
      <alignment horizontal="center" vertical="center" wrapText="1"/>
    </xf>
    <xf numFmtId="0" fontId="28" fillId="24" borderId="13" xfId="0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center"/>
    </xf>
    <xf numFmtId="2" fontId="9" fillId="24" borderId="30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9" fillId="25" borderId="13" xfId="1" applyNumberFormat="1" applyFont="1" applyFill="1" applyBorder="1" applyAlignment="1">
      <alignment horizontal="center" vertical="center"/>
    </xf>
    <xf numFmtId="10" fontId="9" fillId="0" borderId="13" xfId="2" applyNumberFormat="1" applyFont="1" applyBorder="1" applyAlignment="1">
      <alignment horizontal="center" vertical="center"/>
    </xf>
    <xf numFmtId="164" fontId="29" fillId="15" borderId="13" xfId="0" applyNumberFormat="1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2" fontId="29" fillId="15" borderId="13" xfId="0" applyNumberFormat="1" applyFont="1" applyFill="1" applyBorder="1" applyAlignment="1">
      <alignment horizontal="center" vertical="center"/>
    </xf>
    <xf numFmtId="2" fontId="28" fillId="23" borderId="31" xfId="3" applyNumberFormat="1" applyFont="1" applyFill="1" applyBorder="1" applyAlignment="1">
      <alignment horizontal="center" wrapText="1"/>
    </xf>
    <xf numFmtId="164" fontId="28" fillId="24" borderId="13" xfId="1" applyNumberFormat="1" applyFont="1" applyFill="1" applyBorder="1" applyAlignment="1">
      <alignment horizontal="center" wrapText="1"/>
    </xf>
    <xf numFmtId="164" fontId="28" fillId="24" borderId="31" xfId="1" applyNumberFormat="1" applyFont="1" applyFill="1" applyBorder="1" applyAlignment="1">
      <alignment horizontal="center" wrapText="1"/>
    </xf>
    <xf numFmtId="0" fontId="29" fillId="0" borderId="0" xfId="0" applyFont="1" applyAlignment="1">
      <alignment horizontal="center"/>
    </xf>
    <xf numFmtId="0" fontId="15" fillId="0" borderId="13" xfId="0" applyFont="1" applyBorder="1" applyAlignment="1">
      <alignment horizontal="center"/>
    </xf>
    <xf numFmtId="2" fontId="15" fillId="0" borderId="13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15" fillId="26" borderId="13" xfId="0" applyFont="1" applyFill="1" applyBorder="1" applyAlignment="1">
      <alignment horizontal="center"/>
    </xf>
    <xf numFmtId="0" fontId="15" fillId="26" borderId="13" xfId="0" applyFont="1" applyFill="1" applyBorder="1" applyAlignment="1">
      <alignment horizontal="center" wrapText="1"/>
    </xf>
    <xf numFmtId="169" fontId="0" fillId="0" borderId="0" xfId="8" applyFont="1"/>
    <xf numFmtId="170" fontId="0" fillId="0" borderId="0" xfId="8" applyNumberFormat="1" applyFont="1"/>
    <xf numFmtId="171" fontId="0" fillId="0" borderId="0" xfId="8" applyNumberFormat="1" applyFont="1"/>
    <xf numFmtId="3" fontId="15" fillId="0" borderId="13" xfId="0" applyNumberFormat="1" applyFont="1" applyBorder="1" applyAlignment="1">
      <alignment horizontal="center"/>
    </xf>
    <xf numFmtId="43" fontId="15" fillId="0" borderId="13" xfId="1" applyFont="1" applyBorder="1"/>
    <xf numFmtId="4" fontId="15" fillId="0" borderId="13" xfId="0" applyNumberFormat="1" applyFont="1" applyBorder="1" applyAlignment="1">
      <alignment horizontal="center"/>
    </xf>
    <xf numFmtId="2" fontId="15" fillId="0" borderId="13" xfId="0" applyNumberFormat="1" applyFont="1" applyBorder="1"/>
    <xf numFmtId="2" fontId="0" fillId="0" borderId="0" xfId="8" applyNumberFormat="1" applyFont="1"/>
    <xf numFmtId="172" fontId="0" fillId="0" borderId="0" xfId="8" applyNumberFormat="1" applyFont="1"/>
    <xf numFmtId="43" fontId="15" fillId="0" borderId="0" xfId="0" applyNumberFormat="1" applyFont="1"/>
    <xf numFmtId="4" fontId="1" fillId="0" borderId="0" xfId="9" applyNumberFormat="1" applyAlignment="1" applyProtection="1">
      <alignment horizontal="center"/>
      <protection hidden="1"/>
    </xf>
    <xf numFmtId="173" fontId="1" fillId="0" borderId="0" xfId="9" applyNumberFormat="1" applyAlignment="1" applyProtection="1">
      <alignment horizontal="center"/>
      <protection hidden="1"/>
    </xf>
    <xf numFmtId="169" fontId="0" fillId="15" borderId="0" xfId="8" applyFont="1" applyFill="1"/>
    <xf numFmtId="169" fontId="0" fillId="0" borderId="0" xfId="8" applyFont="1" applyFill="1"/>
    <xf numFmtId="43" fontId="15" fillId="0" borderId="13" xfId="1" applyFont="1" applyFill="1" applyBorder="1"/>
    <xf numFmtId="4" fontId="15" fillId="0" borderId="0" xfId="0" applyNumberFormat="1" applyFont="1"/>
    <xf numFmtId="170" fontId="0" fillId="0" borderId="0" xfId="8" applyNumberFormat="1" applyFont="1" applyFill="1"/>
    <xf numFmtId="171" fontId="0" fillId="0" borderId="0" xfId="8" applyNumberFormat="1" applyFont="1" applyFill="1"/>
    <xf numFmtId="166" fontId="15" fillId="0" borderId="0" xfId="0" applyNumberFormat="1" applyFont="1"/>
    <xf numFmtId="3" fontId="15" fillId="15" borderId="13" xfId="0" applyNumberFormat="1" applyFont="1" applyFill="1" applyBorder="1" applyAlignment="1">
      <alignment horizontal="center"/>
    </xf>
    <xf numFmtId="43" fontId="15" fillId="15" borderId="13" xfId="1" applyFont="1" applyFill="1" applyBorder="1"/>
    <xf numFmtId="4" fontId="15" fillId="15" borderId="13" xfId="0" applyNumberFormat="1" applyFont="1" applyFill="1" applyBorder="1" applyAlignment="1">
      <alignment horizontal="center"/>
    </xf>
    <xf numFmtId="2" fontId="15" fillId="15" borderId="13" xfId="0" applyNumberFormat="1" applyFont="1" applyFill="1" applyBorder="1"/>
    <xf numFmtId="0" fontId="0" fillId="0" borderId="0" xfId="0" applyAlignment="1">
      <alignment horizontal="center"/>
    </xf>
    <xf numFmtId="0" fontId="8" fillId="27" borderId="32" xfId="0" applyFont="1" applyFill="1" applyBorder="1" applyAlignment="1">
      <alignment horizontal="center" vertical="center"/>
    </xf>
    <xf numFmtId="164" fontId="8" fillId="27" borderId="32" xfId="1" applyNumberFormat="1" applyFont="1" applyFill="1" applyBorder="1" applyAlignment="1">
      <alignment horizontal="center" vertical="center"/>
    </xf>
    <xf numFmtId="0" fontId="8" fillId="27" borderId="32" xfId="1" applyNumberFormat="1" applyFont="1" applyFill="1" applyBorder="1" applyAlignment="1">
      <alignment horizontal="center" vertical="center"/>
    </xf>
    <xf numFmtId="40" fontId="8" fillId="27" borderId="32" xfId="1" applyNumberFormat="1" applyFont="1" applyFill="1" applyBorder="1" applyAlignment="1">
      <alignment horizontal="center" vertical="center"/>
    </xf>
    <xf numFmtId="0" fontId="8" fillId="27" borderId="32" xfId="1" applyNumberFormat="1" applyFont="1" applyFill="1" applyBorder="1" applyAlignment="1">
      <alignment horizontal="center"/>
    </xf>
    <xf numFmtId="40" fontId="8" fillId="27" borderId="32" xfId="0" applyNumberFormat="1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/>
    <xf numFmtId="174" fontId="0" fillId="0" borderId="0" xfId="0" applyNumberFormat="1"/>
    <xf numFmtId="43" fontId="0" fillId="28" borderId="0" xfId="1" applyFont="1" applyFill="1"/>
    <xf numFmtId="43" fontId="0" fillId="4" borderId="0" xfId="1" applyFont="1" applyFill="1"/>
    <xf numFmtId="0" fontId="0" fillId="4" borderId="0" xfId="0" applyFill="1"/>
    <xf numFmtId="168" fontId="0" fillId="0" borderId="0" xfId="1" applyNumberFormat="1" applyFont="1"/>
    <xf numFmtId="168" fontId="0" fillId="4" borderId="0" xfId="1" applyNumberFormat="1" applyFont="1" applyFill="1"/>
    <xf numFmtId="168" fontId="30" fillId="0" borderId="0" xfId="1" applyNumberFormat="1" applyFont="1"/>
    <xf numFmtId="43" fontId="0" fillId="0" borderId="0" xfId="1" applyFont="1" applyFill="1"/>
    <xf numFmtId="168" fontId="0" fillId="0" borderId="0" xfId="1" applyNumberFormat="1" applyFont="1" applyFill="1"/>
    <xf numFmtId="43" fontId="0" fillId="29" borderId="0" xfId="1" applyFont="1" applyFill="1"/>
    <xf numFmtId="168" fontId="0" fillId="29" borderId="0" xfId="1" applyNumberFormat="1" applyFont="1" applyFill="1"/>
    <xf numFmtId="0" fontId="0" fillId="29" borderId="0" xfId="0" applyFill="1"/>
    <xf numFmtId="9" fontId="0" fillId="29" borderId="0" xfId="2" applyFont="1" applyFill="1" applyAlignment="1">
      <alignment horizontal="center"/>
    </xf>
    <xf numFmtId="9" fontId="0" fillId="29" borderId="0" xfId="0" applyNumberFormat="1" applyFill="1"/>
    <xf numFmtId="164" fontId="31" fillId="0" borderId="0" xfId="1" applyNumberFormat="1" applyFont="1"/>
    <xf numFmtId="168" fontId="31" fillId="0" borderId="0" xfId="1" applyNumberFormat="1" applyFont="1"/>
    <xf numFmtId="43" fontId="31" fillId="0" borderId="0" xfId="1" applyFont="1"/>
    <xf numFmtId="10" fontId="0" fillId="0" borderId="0" xfId="2" applyNumberFormat="1" applyFont="1"/>
    <xf numFmtId="10" fontId="0" fillId="29" borderId="0" xfId="2" applyNumberFormat="1" applyFont="1" applyFill="1"/>
    <xf numFmtId="0" fontId="0" fillId="29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right"/>
    </xf>
    <xf numFmtId="175" fontId="8" fillId="27" borderId="32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5" fillId="3" borderId="3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30" borderId="13" xfId="0" applyFont="1" applyFill="1" applyBorder="1" applyAlignment="1">
      <alignment horizontal="center" vertical="center"/>
    </xf>
    <xf numFmtId="0" fontId="15" fillId="30" borderId="11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30" borderId="13" xfId="0" applyFont="1" applyFill="1" applyBorder="1" applyAlignment="1">
      <alignment horizontal="center"/>
    </xf>
    <xf numFmtId="176" fontId="32" fillId="0" borderId="13" xfId="0" applyNumberFormat="1" applyFont="1" applyBorder="1" applyAlignment="1">
      <alignment horizontal="center"/>
    </xf>
    <xf numFmtId="3" fontId="33" fillId="0" borderId="0" xfId="0" applyNumberFormat="1" applyFont="1" applyAlignment="1">
      <alignment horizontal="center"/>
    </xf>
    <xf numFmtId="0" fontId="15" fillId="9" borderId="13" xfId="0" applyFont="1" applyFill="1" applyBorder="1" applyAlignment="1">
      <alignment horizontal="center"/>
    </xf>
    <xf numFmtId="176" fontId="32" fillId="9" borderId="13" xfId="0" applyNumberFormat="1" applyFont="1" applyFill="1" applyBorder="1" applyAlignment="1">
      <alignment horizontal="center"/>
    </xf>
    <xf numFmtId="0" fontId="15" fillId="31" borderId="13" xfId="0" applyFont="1" applyFill="1" applyBorder="1" applyAlignment="1">
      <alignment horizontal="center"/>
    </xf>
    <xf numFmtId="176" fontId="32" fillId="31" borderId="13" xfId="0" applyNumberFormat="1" applyFont="1" applyFill="1" applyBorder="1" applyAlignment="1">
      <alignment horizontal="center"/>
    </xf>
    <xf numFmtId="0" fontId="15" fillId="0" borderId="3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3" fontId="33" fillId="0" borderId="13" xfId="0" applyNumberFormat="1" applyFont="1" applyBorder="1" applyAlignment="1">
      <alignment horizontal="center"/>
    </xf>
    <xf numFmtId="168" fontId="0" fillId="32" borderId="0" xfId="1" applyNumberFormat="1" applyFont="1" applyFill="1"/>
    <xf numFmtId="9" fontId="0" fillId="29" borderId="0" xfId="2" applyFont="1" applyFill="1"/>
    <xf numFmtId="0" fontId="30" fillId="4" borderId="0" xfId="0" applyFont="1" applyFill="1"/>
    <xf numFmtId="10" fontId="0" fillId="4" borderId="0" xfId="2" applyNumberFormat="1" applyFont="1" applyFill="1"/>
    <xf numFmtId="10" fontId="0" fillId="0" borderId="0" xfId="2" applyNumberFormat="1" applyFont="1" applyFill="1"/>
    <xf numFmtId="9" fontId="0" fillId="0" borderId="0" xfId="2" applyFont="1" applyFill="1"/>
    <xf numFmtId="174" fontId="30" fillId="33" borderId="0" xfId="0" applyNumberFormat="1" applyFont="1" applyFill="1"/>
    <xf numFmtId="0" fontId="34" fillId="0" borderId="0" xfId="0" applyFont="1"/>
    <xf numFmtId="0" fontId="32" fillId="0" borderId="0" xfId="0" applyFont="1" applyAlignment="1">
      <alignment horizontal="center"/>
    </xf>
    <xf numFmtId="0" fontId="32" fillId="4" borderId="13" xfId="0" applyFont="1" applyFill="1" applyBorder="1" applyAlignment="1">
      <alignment horizontal="center" vertical="center"/>
    </xf>
    <xf numFmtId="0" fontId="15" fillId="34" borderId="13" xfId="0" applyFont="1" applyFill="1" applyBorder="1" applyAlignment="1">
      <alignment horizontal="center" vertical="center" wrapText="1"/>
    </xf>
    <xf numFmtId="4" fontId="15" fillId="0" borderId="16" xfId="0" applyNumberFormat="1" applyFont="1" applyBorder="1"/>
    <xf numFmtId="2" fontId="32" fillId="4" borderId="13" xfId="0" applyNumberFormat="1" applyFont="1" applyFill="1" applyBorder="1" applyAlignment="1">
      <alignment horizontal="center" vertical="center"/>
    </xf>
    <xf numFmtId="2" fontId="15" fillId="34" borderId="13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" fontId="15" fillId="0" borderId="13" xfId="0" applyNumberFormat="1" applyFont="1" applyBorder="1"/>
    <xf numFmtId="176" fontId="15" fillId="34" borderId="13" xfId="0" applyNumberFormat="1" applyFont="1" applyFill="1" applyBorder="1"/>
    <xf numFmtId="3" fontId="32" fillId="0" borderId="13" xfId="0" applyNumberFormat="1" applyFont="1" applyBorder="1" applyAlignment="1">
      <alignment horizontal="center"/>
    </xf>
    <xf numFmtId="0" fontId="18" fillId="12" borderId="15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0" fontId="32" fillId="34" borderId="11" xfId="0" applyFont="1" applyFill="1" applyBorder="1" applyAlignment="1">
      <alignment horizontal="center" vertical="center" wrapText="1"/>
    </xf>
    <xf numFmtId="0" fontId="32" fillId="34" borderId="14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 wrapText="1"/>
    </xf>
    <xf numFmtId="0" fontId="32" fillId="36" borderId="31" xfId="0" applyFont="1" applyFill="1" applyBorder="1" applyAlignment="1">
      <alignment horizontal="center"/>
    </xf>
    <xf numFmtId="0" fontId="33" fillId="0" borderId="15" xfId="0" applyFont="1" applyBorder="1" applyAlignment="1">
      <alignment horizontal="center" vertical="center" wrapText="1"/>
    </xf>
    <xf numFmtId="0" fontId="32" fillId="36" borderId="15" xfId="0" applyFont="1" applyFill="1" applyBorder="1" applyAlignment="1">
      <alignment horizontal="center" vertical="center"/>
    </xf>
    <xf numFmtId="0" fontId="15" fillId="30" borderId="13" xfId="0" applyFont="1" applyFill="1" applyBorder="1" applyAlignment="1">
      <alignment horizontal="center" vertical="center" wrapText="1"/>
    </xf>
    <xf numFmtId="4" fontId="45" fillId="0" borderId="0" xfId="0" applyNumberFormat="1" applyFont="1" applyAlignment="1">
      <alignment horizontal="center"/>
    </xf>
    <xf numFmtId="0" fontId="32" fillId="36" borderId="15" xfId="0" applyFont="1" applyFill="1" applyBorder="1" applyAlignment="1">
      <alignment horizontal="center"/>
    </xf>
    <xf numFmtId="2" fontId="15" fillId="0" borderId="34" xfId="0" applyNumberFormat="1" applyFont="1" applyBorder="1" applyAlignment="1">
      <alignment horizontal="center"/>
    </xf>
    <xf numFmtId="2" fontId="46" fillId="0" borderId="13" xfId="0" applyNumberFormat="1" applyFont="1" applyBorder="1" applyAlignment="1">
      <alignment horizontal="center" vertical="center"/>
    </xf>
    <xf numFmtId="176" fontId="15" fillId="34" borderId="52" xfId="0" applyNumberFormat="1" applyFont="1" applyFill="1" applyBorder="1" applyAlignment="1">
      <alignment horizontal="center"/>
    </xf>
    <xf numFmtId="0" fontId="32" fillId="0" borderId="13" xfId="0" applyFont="1" applyBorder="1" applyAlignment="1">
      <alignment horizontal="center"/>
    </xf>
    <xf numFmtId="3" fontId="33" fillId="0" borderId="34" xfId="0" applyNumberFormat="1" applyFont="1" applyBorder="1" applyAlignment="1">
      <alignment horizontal="center"/>
    </xf>
    <xf numFmtId="2" fontId="15" fillId="0" borderId="15" xfId="0" applyNumberFormat="1" applyFont="1" applyBorder="1" applyAlignment="1">
      <alignment horizontal="center"/>
    </xf>
    <xf numFmtId="0" fontId="32" fillId="9" borderId="13" xfId="0" applyFont="1" applyFill="1" applyBorder="1" applyAlignment="1">
      <alignment horizontal="center"/>
    </xf>
    <xf numFmtId="0" fontId="15" fillId="37" borderId="13" xfId="0" applyFont="1" applyFill="1" applyBorder="1" applyAlignment="1">
      <alignment horizontal="center"/>
    </xf>
    <xf numFmtId="0" fontId="32" fillId="37" borderId="13" xfId="0" applyFont="1" applyFill="1" applyBorder="1" applyAlignment="1">
      <alignment horizontal="center"/>
    </xf>
    <xf numFmtId="0" fontId="32" fillId="36" borderId="51" xfId="0" applyFont="1" applyFill="1" applyBorder="1" applyAlignment="1">
      <alignment horizontal="center"/>
    </xf>
    <xf numFmtId="168" fontId="32" fillId="0" borderId="13" xfId="1" applyNumberFormat="1" applyFont="1" applyBorder="1" applyAlignment="1">
      <alignment horizontal="center"/>
    </xf>
    <xf numFmtId="168" fontId="32" fillId="9" borderId="13" xfId="1" applyNumberFormat="1" applyFont="1" applyFill="1" applyBorder="1" applyAlignment="1">
      <alignment horizontal="center"/>
    </xf>
    <xf numFmtId="168" fontId="32" fillId="31" borderId="13" xfId="1" applyNumberFormat="1" applyFont="1" applyFill="1" applyBorder="1" applyAlignment="1">
      <alignment horizontal="center"/>
    </xf>
    <xf numFmtId="168" fontId="32" fillId="37" borderId="13" xfId="1" applyNumberFormat="1" applyFont="1" applyFill="1" applyBorder="1" applyAlignment="1">
      <alignment horizontal="center"/>
    </xf>
    <xf numFmtId="4" fontId="15" fillId="37" borderId="13" xfId="0" applyNumberFormat="1" applyFont="1" applyFill="1" applyBorder="1"/>
    <xf numFmtId="0" fontId="2" fillId="0" borderId="13" xfId="0" applyFont="1" applyBorder="1"/>
    <xf numFmtId="0" fontId="32" fillId="31" borderId="13" xfId="0" applyFont="1" applyFill="1" applyBorder="1" applyAlignment="1">
      <alignment horizontal="center"/>
    </xf>
    <xf numFmtId="2" fontId="15" fillId="37" borderId="15" xfId="0" applyNumberFormat="1" applyFont="1" applyFill="1" applyBorder="1" applyAlignment="1">
      <alignment horizontal="center"/>
    </xf>
    <xf numFmtId="2" fontId="46" fillId="15" borderId="13" xfId="0" applyNumberFormat="1" applyFont="1" applyFill="1" applyBorder="1" applyAlignment="1">
      <alignment horizontal="center" vertical="center"/>
    </xf>
    <xf numFmtId="2" fontId="15" fillId="0" borderId="35" xfId="0" applyNumberFormat="1" applyFont="1" applyBorder="1" applyAlignment="1">
      <alignment horizontal="center"/>
    </xf>
    <xf numFmtId="4" fontId="15" fillId="0" borderId="0" xfId="0" applyNumberFormat="1" applyFont="1" applyAlignment="1">
      <alignment horizontal="center"/>
    </xf>
    <xf numFmtId="4" fontId="15" fillId="4" borderId="13" xfId="0" applyNumberFormat="1" applyFont="1" applyFill="1" applyBorder="1"/>
    <xf numFmtId="176" fontId="15" fillId="4" borderId="13" xfId="0" applyNumberFormat="1" applyFont="1" applyFill="1" applyBorder="1"/>
    <xf numFmtId="0" fontId="47" fillId="15" borderId="0" xfId="0" applyFont="1" applyFill="1"/>
    <xf numFmtId="43" fontId="32" fillId="0" borderId="13" xfId="1" applyFont="1" applyBorder="1" applyAlignment="1">
      <alignment horizontal="center"/>
    </xf>
    <xf numFmtId="43" fontId="32" fillId="9" borderId="13" xfId="1" applyFont="1" applyFill="1" applyBorder="1" applyAlignment="1">
      <alignment horizontal="center"/>
    </xf>
    <xf numFmtId="43" fontId="32" fillId="31" borderId="13" xfId="1" applyFont="1" applyFill="1" applyBorder="1" applyAlignment="1">
      <alignment horizontal="center"/>
    </xf>
    <xf numFmtId="2" fontId="6" fillId="15" borderId="13" xfId="5" applyNumberFormat="1" applyFont="1" applyFill="1" applyBorder="1"/>
    <xf numFmtId="0" fontId="4" fillId="15" borderId="13" xfId="4" applyFill="1" applyBorder="1" applyAlignment="1">
      <alignment horizontal="center"/>
    </xf>
    <xf numFmtId="4" fontId="15" fillId="0" borderId="31" xfId="0" applyNumberFormat="1" applyFont="1" applyBorder="1"/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3" fontId="15" fillId="9" borderId="13" xfId="1" applyFont="1" applyFill="1" applyBorder="1" applyAlignment="1">
      <alignment horizontal="center"/>
    </xf>
    <xf numFmtId="43" fontId="15" fillId="31" borderId="13" xfId="1" applyFont="1" applyFill="1" applyBorder="1" applyAlignment="1">
      <alignment horizontal="center"/>
    </xf>
    <xf numFmtId="14" fontId="2" fillId="10" borderId="46" xfId="0" applyNumberFormat="1" applyFont="1" applyFill="1" applyBorder="1"/>
    <xf numFmtId="14" fontId="2" fillId="4" borderId="46" xfId="0" applyNumberFormat="1" applyFont="1" applyFill="1" applyBorder="1"/>
    <xf numFmtId="14" fontId="2" fillId="38" borderId="46" xfId="0" applyNumberFormat="1" applyFont="1" applyFill="1" applyBorder="1"/>
    <xf numFmtId="14" fontId="2" fillId="2" borderId="46" xfId="0" applyNumberFormat="1" applyFont="1" applyFill="1" applyBorder="1"/>
    <xf numFmtId="0" fontId="51" fillId="0" borderId="0" xfId="10"/>
    <xf numFmtId="0" fontId="2" fillId="0" borderId="0" xfId="0" applyFont="1" applyAlignment="1">
      <alignment vertical="center"/>
    </xf>
    <xf numFmtId="166" fontId="2" fillId="0" borderId="0" xfId="1" applyNumberFormat="1" applyFont="1" applyAlignment="1">
      <alignment vertical="center"/>
    </xf>
    <xf numFmtId="0" fontId="53" fillId="0" borderId="0" xfId="0" applyFont="1" applyAlignment="1">
      <alignment horizontal="center" vertical="top"/>
    </xf>
    <xf numFmtId="0" fontId="53" fillId="0" borderId="13" xfId="0" applyFont="1" applyBorder="1" applyAlignment="1">
      <alignment vertical="center"/>
    </xf>
    <xf numFmtId="168" fontId="2" fillId="0" borderId="13" xfId="1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4" fontId="2" fillId="0" borderId="13" xfId="0" applyNumberFormat="1" applyFont="1" applyBorder="1" applyAlignment="1">
      <alignment vertical="center"/>
    </xf>
    <xf numFmtId="0" fontId="2" fillId="15" borderId="13" xfId="0" applyFont="1" applyFill="1" applyBorder="1" applyAlignment="1">
      <alignment vertical="center"/>
    </xf>
    <xf numFmtId="0" fontId="53" fillId="0" borderId="33" xfId="0" applyFont="1" applyBorder="1" applyAlignment="1">
      <alignment vertical="center"/>
    </xf>
    <xf numFmtId="168" fontId="2" fillId="0" borderId="33" xfId="1" applyNumberFormat="1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53" fillId="0" borderId="56" xfId="0" applyFont="1" applyBorder="1" applyAlignment="1">
      <alignment horizontal="center" vertical="top"/>
    </xf>
    <xf numFmtId="0" fontId="53" fillId="0" borderId="57" xfId="0" applyFont="1" applyBorder="1" applyAlignment="1">
      <alignment horizontal="center" vertical="top" wrapText="1"/>
    </xf>
    <xf numFmtId="0" fontId="53" fillId="0" borderId="58" xfId="0" applyFont="1" applyBorder="1" applyAlignment="1">
      <alignment vertical="center"/>
    </xf>
    <xf numFmtId="0" fontId="53" fillId="0" borderId="59" xfId="0" applyFont="1" applyBorder="1" applyAlignment="1">
      <alignment horizontal="center" vertical="center"/>
    </xf>
    <xf numFmtId="0" fontId="53" fillId="0" borderId="60" xfId="0" applyFont="1" applyBorder="1" applyAlignment="1">
      <alignment vertical="center"/>
    </xf>
    <xf numFmtId="0" fontId="53" fillId="0" borderId="61" xfId="0" applyFont="1" applyBorder="1" applyAlignment="1">
      <alignment vertical="center"/>
    </xf>
    <xf numFmtId="43" fontId="2" fillId="0" borderId="59" xfId="0" applyNumberFormat="1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53" fillId="0" borderId="59" xfId="0" applyFont="1" applyBorder="1" applyAlignment="1">
      <alignment vertical="center"/>
    </xf>
    <xf numFmtId="0" fontId="53" fillId="0" borderId="59" xfId="0" applyFont="1" applyBorder="1" applyAlignment="1">
      <alignment horizontal="center" vertical="top" wrapText="1"/>
    </xf>
    <xf numFmtId="0" fontId="53" fillId="5" borderId="13" xfId="0" applyFont="1" applyFill="1" applyBorder="1" applyAlignment="1">
      <alignment horizontal="center" vertical="center"/>
    </xf>
    <xf numFmtId="0" fontId="53" fillId="0" borderId="0" xfId="0" applyFont="1" applyAlignment="1">
      <alignment horizontal="left" vertical="top"/>
    </xf>
    <xf numFmtId="168" fontId="39" fillId="0" borderId="13" xfId="1" applyNumberFormat="1" applyFont="1" applyBorder="1" applyAlignment="1">
      <alignment vertical="center"/>
    </xf>
    <xf numFmtId="0" fontId="54" fillId="24" borderId="13" xfId="0" applyFont="1" applyFill="1" applyBorder="1" applyAlignment="1">
      <alignment horizontal="center"/>
    </xf>
    <xf numFmtId="0" fontId="55" fillId="39" borderId="14" xfId="0" applyFont="1" applyFill="1" applyBorder="1" applyAlignment="1">
      <alignment horizontal="center"/>
    </xf>
    <xf numFmtId="0" fontId="55" fillId="39" borderId="13" xfId="0" applyFont="1" applyFill="1" applyBorder="1" applyAlignment="1">
      <alignment horizontal="center"/>
    </xf>
    <xf numFmtId="0" fontId="2" fillId="6" borderId="13" xfId="11" applyFont="1" applyFill="1" applyBorder="1" applyAlignment="1">
      <alignment horizontal="center"/>
    </xf>
    <xf numFmtId="2" fontId="2" fillId="6" borderId="13" xfId="11" applyNumberFormat="1" applyFont="1" applyFill="1" applyBorder="1" applyAlignment="1">
      <alignment horizontal="center"/>
    </xf>
    <xf numFmtId="43" fontId="2" fillId="0" borderId="0" xfId="0" applyNumberFormat="1" applyFont="1" applyAlignment="1">
      <alignment vertical="center"/>
    </xf>
    <xf numFmtId="168" fontId="2" fillId="2" borderId="0" xfId="1" applyNumberFormat="1" applyFont="1" applyFill="1" applyAlignment="1">
      <alignment vertical="center"/>
    </xf>
    <xf numFmtId="168" fontId="2" fillId="4" borderId="0" xfId="1" applyNumberFormat="1" applyFont="1" applyFill="1" applyAlignment="1">
      <alignment vertical="center"/>
    </xf>
    <xf numFmtId="0" fontId="53" fillId="9" borderId="0" xfId="0" applyFont="1" applyFill="1" applyAlignment="1">
      <alignment horizontal="center" vertical="center"/>
    </xf>
    <xf numFmtId="0" fontId="53" fillId="9" borderId="0" xfId="0" applyFont="1" applyFill="1" applyAlignment="1">
      <alignment horizontal="center" vertical="center" wrapText="1"/>
    </xf>
    <xf numFmtId="2" fontId="40" fillId="28" borderId="32" xfId="0" applyNumberFormat="1" applyFont="1" applyFill="1" applyBorder="1"/>
    <xf numFmtId="2" fontId="40" fillId="28" borderId="44" xfId="0" applyNumberFormat="1" applyFont="1" applyFill="1" applyBorder="1"/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2" fontId="40" fillId="28" borderId="32" xfId="1" applyNumberFormat="1" applyFont="1" applyFill="1" applyBorder="1"/>
    <xf numFmtId="14" fontId="2" fillId="0" borderId="46" xfId="0" applyNumberFormat="1" applyFont="1" applyBorder="1"/>
    <xf numFmtId="2" fontId="40" fillId="28" borderId="41" xfId="0" applyNumberFormat="1" applyFont="1" applyFill="1" applyBorder="1"/>
    <xf numFmtId="14" fontId="2" fillId="0" borderId="40" xfId="0" applyNumberFormat="1" applyFont="1" applyBorder="1"/>
    <xf numFmtId="0" fontId="2" fillId="0" borderId="0" xfId="0" applyFont="1" applyProtection="1"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43" fontId="36" fillId="6" borderId="39" xfId="1" applyFont="1" applyFill="1" applyBorder="1" applyAlignment="1" applyProtection="1">
      <alignment horizontal="center" vertical="center" wrapText="1"/>
      <protection locked="0"/>
    </xf>
    <xf numFmtId="43" fontId="2" fillId="6" borderId="37" xfId="1" applyFont="1" applyFill="1" applyBorder="1" applyAlignment="1" applyProtection="1">
      <alignment horizontal="center" vertical="center" wrapText="1"/>
      <protection locked="0"/>
    </xf>
    <xf numFmtId="43" fontId="36" fillId="2" borderId="37" xfId="1" applyFont="1" applyFill="1" applyBorder="1" applyAlignment="1" applyProtection="1">
      <alignment horizontal="center" vertical="center" wrapText="1"/>
      <protection locked="0"/>
    </xf>
    <xf numFmtId="43" fontId="36" fillId="3" borderId="37" xfId="1" applyFont="1" applyFill="1" applyBorder="1" applyAlignment="1" applyProtection="1">
      <alignment horizontal="center" vertical="center" wrapText="1"/>
      <protection locked="0"/>
    </xf>
    <xf numFmtId="43" fontId="36" fillId="40" borderId="37" xfId="1" applyFont="1" applyFill="1" applyBorder="1" applyAlignment="1" applyProtection="1">
      <alignment horizontal="center" vertical="center" wrapText="1"/>
      <protection locked="0"/>
    </xf>
    <xf numFmtId="0" fontId="2" fillId="4" borderId="37" xfId="0" applyFont="1" applyFill="1" applyBorder="1" applyAlignment="1" applyProtection="1">
      <alignment horizontal="center" vertical="center" wrapText="1"/>
      <protection locked="0"/>
    </xf>
    <xf numFmtId="0" fontId="2" fillId="5" borderId="37" xfId="0" applyFont="1" applyFill="1" applyBorder="1" applyAlignment="1" applyProtection="1">
      <alignment horizontal="center" vertical="center" wrapText="1"/>
      <protection locked="0"/>
    </xf>
    <xf numFmtId="0" fontId="2" fillId="7" borderId="37" xfId="0" applyFont="1" applyFill="1" applyBorder="1" applyAlignment="1" applyProtection="1">
      <alignment horizontal="center" vertical="center" wrapText="1"/>
      <protection locked="0"/>
    </xf>
    <xf numFmtId="0" fontId="2" fillId="8" borderId="37" xfId="0" applyFont="1" applyFill="1" applyBorder="1" applyAlignment="1" applyProtection="1">
      <alignment horizontal="center" vertical="center" wrapText="1"/>
      <protection locked="0"/>
    </xf>
    <xf numFmtId="0" fontId="39" fillId="9" borderId="37" xfId="0" applyFont="1" applyFill="1" applyBorder="1" applyAlignment="1" applyProtection="1">
      <alignment horizontal="center" vertical="center" wrapText="1"/>
      <protection locked="0"/>
    </xf>
    <xf numFmtId="0" fontId="2" fillId="6" borderId="37" xfId="0" applyFont="1" applyFill="1" applyBorder="1" applyAlignment="1" applyProtection="1">
      <alignment horizontal="center" vertical="center" wrapText="1"/>
      <protection locked="0"/>
    </xf>
    <xf numFmtId="0" fontId="36" fillId="3" borderId="38" xfId="0" applyFont="1" applyFill="1" applyBorder="1" applyAlignment="1" applyProtection="1">
      <alignment horizontal="center" vertical="center" wrapText="1"/>
      <protection locked="0"/>
    </xf>
    <xf numFmtId="43" fontId="37" fillId="6" borderId="36" xfId="1" applyFont="1" applyFill="1" applyBorder="1" applyAlignment="1" applyProtection="1">
      <alignment horizontal="center" vertical="center" wrapText="1"/>
      <protection locked="0"/>
    </xf>
    <xf numFmtId="0" fontId="37" fillId="2" borderId="37" xfId="0" applyFont="1" applyFill="1" applyBorder="1" applyAlignment="1" applyProtection="1">
      <alignment horizontal="center" vertical="center" wrapText="1"/>
      <protection locked="0"/>
    </xf>
    <xf numFmtId="0" fontId="2" fillId="35" borderId="37" xfId="0" applyFont="1" applyFill="1" applyBorder="1" applyAlignment="1" applyProtection="1">
      <alignment horizontal="center" vertical="center" wrapText="1"/>
      <protection locked="0"/>
    </xf>
    <xf numFmtId="0" fontId="37" fillId="3" borderId="50" xfId="0" applyFont="1" applyFill="1" applyBorder="1" applyAlignment="1" applyProtection="1">
      <alignment horizontal="center" vertical="center" wrapText="1"/>
      <protection locked="0"/>
    </xf>
    <xf numFmtId="43" fontId="37" fillId="6" borderId="39" xfId="1" applyFont="1" applyFill="1" applyBorder="1" applyAlignment="1" applyProtection="1">
      <alignment horizontal="center" vertical="center" wrapText="1"/>
      <protection locked="0"/>
    </xf>
    <xf numFmtId="0" fontId="37" fillId="3" borderId="38" xfId="0" applyFont="1" applyFill="1" applyBorder="1" applyAlignment="1" applyProtection="1">
      <alignment horizontal="center" vertical="center" wrapText="1"/>
      <protection locked="0"/>
    </xf>
    <xf numFmtId="43" fontId="37" fillId="6" borderId="4" xfId="1" applyFont="1" applyFill="1" applyBorder="1" applyAlignment="1" applyProtection="1">
      <alignment horizontal="center" vertical="center" wrapText="1"/>
      <protection locked="0"/>
    </xf>
    <xf numFmtId="43" fontId="2" fillId="6" borderId="5" xfId="1" applyFont="1" applyFill="1" applyBorder="1" applyAlignment="1" applyProtection="1">
      <alignment horizontal="center" vertical="center" wrapText="1"/>
      <protection locked="0"/>
    </xf>
    <xf numFmtId="0" fontId="37" fillId="2" borderId="5" xfId="0" applyFont="1" applyFill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 wrapText="1"/>
      <protection locked="0"/>
    </xf>
    <xf numFmtId="0" fontId="2" fillId="5" borderId="5" xfId="0" applyFont="1" applyFill="1" applyBorder="1" applyAlignment="1" applyProtection="1">
      <alignment horizontal="center" vertical="center" wrapText="1"/>
      <protection locked="0"/>
    </xf>
    <xf numFmtId="0" fontId="2" fillId="7" borderId="5" xfId="0" applyFont="1" applyFill="1" applyBorder="1" applyAlignment="1" applyProtection="1">
      <alignment horizontal="center" vertical="center" wrapText="1"/>
      <protection locked="0"/>
    </xf>
    <xf numFmtId="0" fontId="2" fillId="8" borderId="5" xfId="0" applyFont="1" applyFill="1" applyBorder="1" applyAlignment="1" applyProtection="1">
      <alignment horizontal="center" vertical="center" wrapText="1"/>
      <protection locked="0"/>
    </xf>
    <xf numFmtId="0" fontId="38" fillId="9" borderId="5" xfId="0" applyFont="1" applyFill="1" applyBorder="1" applyAlignment="1" applyProtection="1">
      <alignment horizontal="center" vertical="center" wrapText="1"/>
      <protection locked="0"/>
    </xf>
    <xf numFmtId="0" fontId="2" fillId="6" borderId="5" xfId="0" applyFont="1" applyFill="1" applyBorder="1" applyAlignment="1" applyProtection="1">
      <alignment horizontal="center" vertical="center" wrapText="1"/>
      <protection locked="0"/>
    </xf>
    <xf numFmtId="0" fontId="37" fillId="3" borderId="6" xfId="0" applyFont="1" applyFill="1" applyBorder="1" applyAlignment="1" applyProtection="1">
      <alignment horizontal="center" vertical="center" wrapText="1"/>
      <protection locked="0"/>
    </xf>
    <xf numFmtId="43" fontId="2" fillId="6" borderId="36" xfId="1" applyFont="1" applyFill="1" applyBorder="1" applyAlignment="1" applyProtection="1">
      <alignment horizontal="center" vertical="center" wrapText="1"/>
      <protection locked="0"/>
    </xf>
    <xf numFmtId="0" fontId="38" fillId="9" borderId="37" xfId="0" applyFont="1" applyFill="1" applyBorder="1" applyAlignment="1" applyProtection="1">
      <alignment horizontal="center" vertical="center" wrapText="1"/>
      <protection locked="0"/>
    </xf>
    <xf numFmtId="0" fontId="49" fillId="3" borderId="37" xfId="0" applyFont="1" applyFill="1" applyBorder="1" applyAlignment="1" applyProtection="1">
      <alignment horizontal="center" vertical="center" wrapText="1"/>
      <protection locked="0"/>
    </xf>
    <xf numFmtId="43" fontId="50" fillId="6" borderId="36" xfId="1" applyFont="1" applyFill="1" applyBorder="1" applyAlignment="1" applyProtection="1">
      <alignment horizontal="center" vertical="center" wrapText="1"/>
      <protection locked="0"/>
    </xf>
    <xf numFmtId="0" fontId="37" fillId="3" borderId="3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4" fontId="2" fillId="0" borderId="40" xfId="0" applyNumberFormat="1" applyFont="1" applyBorder="1" applyProtection="1">
      <protection locked="0"/>
    </xf>
    <xf numFmtId="2" fontId="40" fillId="28" borderId="32" xfId="0" applyNumberFormat="1" applyFont="1" applyFill="1" applyBorder="1" applyProtection="1">
      <protection locked="0"/>
    </xf>
    <xf numFmtId="2" fontId="40" fillId="28" borderId="44" xfId="0" applyNumberFormat="1" applyFont="1" applyFill="1" applyBorder="1" applyProtection="1">
      <protection locked="0"/>
    </xf>
    <xf numFmtId="0" fontId="36" fillId="0" borderId="0" xfId="0" applyFont="1" applyProtection="1">
      <protection locked="0"/>
    </xf>
    <xf numFmtId="43" fontId="2" fillId="0" borderId="0" xfId="1" applyFont="1" applyAlignment="1" applyProtection="1">
      <alignment horizontal="center" vertical="center"/>
      <protection locked="0"/>
    </xf>
    <xf numFmtId="43" fontId="36" fillId="0" borderId="0" xfId="1" applyFont="1" applyAlignment="1" applyProtection="1">
      <alignment horizontal="center" vertical="center"/>
      <protection locked="0"/>
    </xf>
    <xf numFmtId="0" fontId="39" fillId="0" borderId="0" xfId="0" applyFont="1" applyProtection="1">
      <protection locked="0"/>
    </xf>
    <xf numFmtId="0" fontId="37" fillId="0" borderId="0" xfId="0" applyFont="1" applyProtection="1">
      <protection locked="0"/>
    </xf>
    <xf numFmtId="0" fontId="38" fillId="0" borderId="0" xfId="0" applyFont="1" applyProtection="1">
      <protection locked="0"/>
    </xf>
    <xf numFmtId="2" fontId="40" fillId="28" borderId="32" xfId="1" applyNumberFormat="1" applyFont="1" applyFill="1" applyBorder="1" applyProtection="1">
      <protection locked="0"/>
    </xf>
    <xf numFmtId="2" fontId="44" fillId="35" borderId="53" xfId="1" applyNumberFormat="1" applyFont="1" applyFill="1" applyBorder="1"/>
    <xf numFmtId="2" fontId="40" fillId="28" borderId="54" xfId="1" applyNumberFormat="1" applyFont="1" applyFill="1" applyBorder="1" applyAlignment="1">
      <alignment horizontal="center" vertical="center"/>
    </xf>
    <xf numFmtId="2" fontId="44" fillId="35" borderId="54" xfId="1" applyNumberFormat="1" applyFont="1" applyFill="1" applyBorder="1" applyAlignment="1">
      <alignment horizontal="center" vertical="center"/>
    </xf>
    <xf numFmtId="2" fontId="40" fillId="28" borderId="54" xfId="1" applyNumberFormat="1" applyFont="1" applyFill="1" applyBorder="1"/>
    <xf numFmtId="2" fontId="40" fillId="28" borderId="54" xfId="0" applyNumberFormat="1" applyFont="1" applyFill="1" applyBorder="1"/>
    <xf numFmtId="2" fontId="42" fillId="35" borderId="54" xfId="0" applyNumberFormat="1" applyFont="1" applyFill="1" applyBorder="1"/>
    <xf numFmtId="2" fontId="44" fillId="35" borderId="55" xfId="1" applyNumberFormat="1" applyFont="1" applyFill="1" applyBorder="1"/>
    <xf numFmtId="2" fontId="41" fillId="35" borderId="48" xfId="1" applyNumberFormat="1" applyFont="1" applyFill="1" applyBorder="1"/>
    <xf numFmtId="2" fontId="41" fillId="35" borderId="32" xfId="1" applyNumberFormat="1" applyFont="1" applyFill="1" applyBorder="1"/>
    <xf numFmtId="2" fontId="42" fillId="35" borderId="32" xfId="0" applyNumberFormat="1" applyFont="1" applyFill="1" applyBorder="1"/>
    <xf numFmtId="2" fontId="41" fillId="35" borderId="43" xfId="1" applyNumberFormat="1" applyFont="1" applyFill="1" applyBorder="1"/>
    <xf numFmtId="2" fontId="41" fillId="35" borderId="48" xfId="0" applyNumberFormat="1" applyFont="1" applyFill="1" applyBorder="1"/>
    <xf numFmtId="2" fontId="43" fillId="35" borderId="32" xfId="0" applyNumberFormat="1" applyFont="1" applyFill="1" applyBorder="1"/>
    <xf numFmtId="2" fontId="41" fillId="35" borderId="53" xfId="1" applyNumberFormat="1" applyFont="1" applyFill="1" applyBorder="1"/>
    <xf numFmtId="2" fontId="41" fillId="35" borderId="54" xfId="1" applyNumberFormat="1" applyFont="1" applyFill="1" applyBorder="1"/>
    <xf numFmtId="2" fontId="42" fillId="35" borderId="54" xfId="1" applyNumberFormat="1" applyFont="1" applyFill="1" applyBorder="1"/>
    <xf numFmtId="2" fontId="41" fillId="35" borderId="55" xfId="1" applyNumberFormat="1" applyFont="1" applyFill="1" applyBorder="1"/>
    <xf numFmtId="2" fontId="41" fillId="15" borderId="32" xfId="1" applyNumberFormat="1" applyFont="1" applyFill="1" applyBorder="1"/>
    <xf numFmtId="2" fontId="44" fillId="35" borderId="48" xfId="1" applyNumberFormat="1" applyFont="1" applyFill="1" applyBorder="1"/>
    <xf numFmtId="2" fontId="40" fillId="28" borderId="32" xfId="1" applyNumberFormat="1" applyFont="1" applyFill="1" applyBorder="1" applyAlignment="1">
      <alignment horizontal="center" vertical="center"/>
    </xf>
    <xf numFmtId="2" fontId="44" fillId="35" borderId="32" xfId="1" applyNumberFormat="1" applyFont="1" applyFill="1" applyBorder="1" applyAlignment="1">
      <alignment horizontal="center" vertical="center"/>
    </xf>
    <xf numFmtId="2" fontId="44" fillId="35" borderId="43" xfId="1" applyNumberFormat="1" applyFont="1" applyFill="1" applyBorder="1"/>
    <xf numFmtId="2" fontId="42" fillId="35" borderId="32" xfId="1" applyNumberFormat="1" applyFont="1" applyFill="1" applyBorder="1"/>
    <xf numFmtId="2" fontId="44" fillId="35" borderId="49" xfId="1" applyNumberFormat="1" applyFont="1" applyFill="1" applyBorder="1"/>
    <xf numFmtId="2" fontId="40" fillId="28" borderId="44" xfId="1" applyNumberFormat="1" applyFont="1" applyFill="1" applyBorder="1" applyAlignment="1">
      <alignment horizontal="center" vertical="center"/>
    </xf>
    <xf numFmtId="2" fontId="44" fillId="35" borderId="44" xfId="1" applyNumberFormat="1" applyFont="1" applyFill="1" applyBorder="1" applyAlignment="1">
      <alignment horizontal="center" vertical="center"/>
    </xf>
    <xf numFmtId="2" fontId="40" fillId="28" borderId="44" xfId="1" applyNumberFormat="1" applyFont="1" applyFill="1" applyBorder="1"/>
    <xf numFmtId="2" fontId="42" fillId="35" borderId="44" xfId="0" applyNumberFormat="1" applyFont="1" applyFill="1" applyBorder="1"/>
    <xf numFmtId="2" fontId="44" fillId="35" borderId="45" xfId="1" applyNumberFormat="1" applyFont="1" applyFill="1" applyBorder="1"/>
    <xf numFmtId="2" fontId="41" fillId="35" borderId="49" xfId="1" applyNumberFormat="1" applyFont="1" applyFill="1" applyBorder="1"/>
    <xf numFmtId="2" fontId="41" fillId="35" borderId="44" xfId="1" applyNumberFormat="1" applyFont="1" applyFill="1" applyBorder="1"/>
    <xf numFmtId="2" fontId="41" fillId="35" borderId="45" xfId="1" applyNumberFormat="1" applyFont="1" applyFill="1" applyBorder="1"/>
    <xf numFmtId="2" fontId="41" fillId="35" borderId="49" xfId="0" applyNumberFormat="1" applyFont="1" applyFill="1" applyBorder="1"/>
    <xf numFmtId="2" fontId="43" fillId="35" borderId="44" xfId="0" applyNumberFormat="1" applyFont="1" applyFill="1" applyBorder="1"/>
    <xf numFmtId="2" fontId="42" fillId="35" borderId="44" xfId="1" applyNumberFormat="1" applyFont="1" applyFill="1" applyBorder="1"/>
    <xf numFmtId="2" fontId="44" fillId="35" borderId="47" xfId="1" applyNumberFormat="1" applyFont="1" applyFill="1" applyBorder="1" applyProtection="1"/>
    <xf numFmtId="2" fontId="40" fillId="28" borderId="41" xfId="1" applyNumberFormat="1" applyFont="1" applyFill="1" applyBorder="1" applyAlignment="1" applyProtection="1">
      <alignment horizontal="center" vertical="center"/>
    </xf>
    <xf numFmtId="2" fontId="44" fillId="35" borderId="41" xfId="1" applyNumberFormat="1" applyFont="1" applyFill="1" applyBorder="1" applyAlignment="1" applyProtection="1">
      <alignment horizontal="center" vertical="center"/>
    </xf>
    <xf numFmtId="2" fontId="40" fillId="28" borderId="41" xfId="1" applyNumberFormat="1" applyFont="1" applyFill="1" applyBorder="1" applyProtection="1"/>
    <xf numFmtId="2" fontId="42" fillId="35" borderId="41" xfId="0" applyNumberFormat="1" applyFont="1" applyFill="1" applyBorder="1"/>
    <xf numFmtId="2" fontId="44" fillId="35" borderId="42" xfId="1" applyNumberFormat="1" applyFont="1" applyFill="1" applyBorder="1" applyProtection="1"/>
    <xf numFmtId="2" fontId="41" fillId="35" borderId="47" xfId="1" applyNumberFormat="1" applyFont="1" applyFill="1" applyBorder="1" applyProtection="1"/>
    <xf numFmtId="2" fontId="41" fillId="35" borderId="41" xfId="1" applyNumberFormat="1" applyFont="1" applyFill="1" applyBorder="1" applyProtection="1"/>
    <xf numFmtId="2" fontId="41" fillId="35" borderId="42" xfId="1" applyNumberFormat="1" applyFont="1" applyFill="1" applyBorder="1" applyProtection="1"/>
    <xf numFmtId="2" fontId="41" fillId="35" borderId="47" xfId="0" applyNumberFormat="1" applyFont="1" applyFill="1" applyBorder="1"/>
    <xf numFmtId="2" fontId="43" fillId="35" borderId="41" xfId="0" applyNumberFormat="1" applyFont="1" applyFill="1" applyBorder="1"/>
    <xf numFmtId="2" fontId="41" fillId="35" borderId="32" xfId="1" applyNumberFormat="1" applyFont="1" applyFill="1" applyBorder="1" applyProtection="1"/>
    <xf numFmtId="2" fontId="42" fillId="35" borderId="41" xfId="1" applyNumberFormat="1" applyFont="1" applyFill="1" applyBorder="1" applyProtection="1"/>
    <xf numFmtId="2" fontId="44" fillId="35" borderId="48" xfId="1" applyNumberFormat="1" applyFont="1" applyFill="1" applyBorder="1" applyProtection="1"/>
    <xf numFmtId="2" fontId="40" fillId="28" borderId="32" xfId="1" applyNumberFormat="1" applyFont="1" applyFill="1" applyBorder="1" applyAlignment="1" applyProtection="1">
      <alignment horizontal="center" vertical="center"/>
    </xf>
    <xf numFmtId="2" fontId="44" fillId="35" borderId="32" xfId="1" applyNumberFormat="1" applyFont="1" applyFill="1" applyBorder="1" applyAlignment="1" applyProtection="1">
      <alignment horizontal="center" vertical="center"/>
    </xf>
    <xf numFmtId="2" fontId="40" fillId="28" borderId="32" xfId="1" applyNumberFormat="1" applyFont="1" applyFill="1" applyBorder="1" applyProtection="1"/>
    <xf numFmtId="2" fontId="44" fillId="35" borderId="43" xfId="1" applyNumberFormat="1" applyFont="1" applyFill="1" applyBorder="1" applyProtection="1"/>
    <xf numFmtId="2" fontId="41" fillId="35" borderId="48" xfId="1" applyNumberFormat="1" applyFont="1" applyFill="1" applyBorder="1" applyProtection="1"/>
    <xf numFmtId="2" fontId="41" fillId="35" borderId="43" xfId="1" applyNumberFormat="1" applyFont="1" applyFill="1" applyBorder="1" applyProtection="1"/>
    <xf numFmtId="2" fontId="42" fillId="35" borderId="32" xfId="1" applyNumberFormat="1" applyFont="1" applyFill="1" applyBorder="1" applyProtection="1"/>
    <xf numFmtId="2" fontId="41" fillId="15" borderId="32" xfId="1" applyNumberFormat="1" applyFont="1" applyFill="1" applyBorder="1" applyProtection="1"/>
    <xf numFmtId="2" fontId="44" fillId="35" borderId="48" xfId="1" applyNumberFormat="1" applyFont="1" applyFill="1" applyBorder="1" applyProtection="1">
      <protection locked="0"/>
    </xf>
    <xf numFmtId="2" fontId="40" fillId="28" borderId="32" xfId="1" applyNumberFormat="1" applyFont="1" applyFill="1" applyBorder="1" applyAlignment="1" applyProtection="1">
      <alignment horizontal="center" vertical="center"/>
      <protection locked="0"/>
    </xf>
    <xf numFmtId="2" fontId="44" fillId="35" borderId="32" xfId="1" applyNumberFormat="1" applyFont="1" applyFill="1" applyBorder="1" applyAlignment="1" applyProtection="1">
      <alignment horizontal="center" vertical="center"/>
      <protection locked="0"/>
    </xf>
    <xf numFmtId="2" fontId="42" fillId="35" borderId="32" xfId="0" applyNumberFormat="1" applyFont="1" applyFill="1" applyBorder="1" applyProtection="1">
      <protection locked="0"/>
    </xf>
    <xf numFmtId="2" fontId="44" fillId="35" borderId="43" xfId="1" applyNumberFormat="1" applyFont="1" applyFill="1" applyBorder="1" applyProtection="1">
      <protection locked="0"/>
    </xf>
    <xf numFmtId="2" fontId="41" fillId="35" borderId="48" xfId="1" applyNumberFormat="1" applyFont="1" applyFill="1" applyBorder="1" applyProtection="1">
      <protection locked="0"/>
    </xf>
    <xf numFmtId="2" fontId="41" fillId="35" borderId="32" xfId="1" applyNumberFormat="1" applyFont="1" applyFill="1" applyBorder="1" applyProtection="1">
      <protection locked="0"/>
    </xf>
    <xf numFmtId="2" fontId="41" fillId="35" borderId="43" xfId="1" applyNumberFormat="1" applyFont="1" applyFill="1" applyBorder="1" applyProtection="1">
      <protection locked="0"/>
    </xf>
    <xf numFmtId="2" fontId="41" fillId="35" borderId="48" xfId="0" applyNumberFormat="1" applyFont="1" applyFill="1" applyBorder="1" applyProtection="1">
      <protection locked="0"/>
    </xf>
    <xf numFmtId="2" fontId="43" fillId="35" borderId="32" xfId="0" applyNumberFormat="1" applyFont="1" applyFill="1" applyBorder="1" applyProtection="1">
      <protection locked="0"/>
    </xf>
    <xf numFmtId="2" fontId="42" fillId="35" borderId="32" xfId="1" applyNumberFormat="1" applyFont="1" applyFill="1" applyBorder="1" applyProtection="1">
      <protection locked="0"/>
    </xf>
    <xf numFmtId="2" fontId="44" fillId="35" borderId="48" xfId="0" applyNumberFormat="1" applyFont="1" applyFill="1" applyBorder="1" applyProtection="1">
      <protection locked="0"/>
    </xf>
    <xf numFmtId="2" fontId="44" fillId="35" borderId="49" xfId="0" applyNumberFormat="1" applyFont="1" applyFill="1" applyBorder="1" applyProtection="1">
      <protection locked="0"/>
    </xf>
    <xf numFmtId="2" fontId="40" fillId="28" borderId="44" xfId="1" applyNumberFormat="1" applyFont="1" applyFill="1" applyBorder="1" applyAlignment="1" applyProtection="1">
      <alignment horizontal="center" vertical="center"/>
      <protection locked="0"/>
    </xf>
    <xf numFmtId="2" fontId="44" fillId="35" borderId="44" xfId="1" applyNumberFormat="1" applyFont="1" applyFill="1" applyBorder="1" applyAlignment="1" applyProtection="1">
      <alignment horizontal="center" vertical="center"/>
      <protection locked="0"/>
    </xf>
    <xf numFmtId="2" fontId="40" fillId="28" borderId="44" xfId="1" applyNumberFormat="1" applyFont="1" applyFill="1" applyBorder="1" applyProtection="1">
      <protection locked="0"/>
    </xf>
    <xf numFmtId="2" fontId="42" fillId="35" borderId="44" xfId="0" applyNumberFormat="1" applyFont="1" applyFill="1" applyBorder="1" applyProtection="1">
      <protection locked="0"/>
    </xf>
    <xf numFmtId="2" fontId="44" fillId="35" borderId="45" xfId="1" applyNumberFormat="1" applyFont="1" applyFill="1" applyBorder="1" applyProtection="1">
      <protection locked="0"/>
    </xf>
    <xf numFmtId="2" fontId="41" fillId="35" borderId="49" xfId="1" applyNumberFormat="1" applyFont="1" applyFill="1" applyBorder="1" applyProtection="1">
      <protection locked="0"/>
    </xf>
    <xf numFmtId="2" fontId="41" fillId="35" borderId="44" xfId="1" applyNumberFormat="1" applyFont="1" applyFill="1" applyBorder="1" applyProtection="1">
      <protection locked="0"/>
    </xf>
    <xf numFmtId="2" fontId="41" fillId="35" borderId="45" xfId="1" applyNumberFormat="1" applyFont="1" applyFill="1" applyBorder="1" applyProtection="1">
      <protection locked="0"/>
    </xf>
    <xf numFmtId="2" fontId="41" fillId="35" borderId="49" xfId="0" applyNumberFormat="1" applyFont="1" applyFill="1" applyBorder="1" applyProtection="1">
      <protection locked="0"/>
    </xf>
    <xf numFmtId="2" fontId="43" fillId="35" borderId="44" xfId="0" applyNumberFormat="1" applyFont="1" applyFill="1" applyBorder="1" applyProtection="1">
      <protection locked="0"/>
    </xf>
    <xf numFmtId="2" fontId="42" fillId="35" borderId="44" xfId="1" applyNumberFormat="1" applyFont="1" applyFill="1" applyBorder="1" applyProtection="1">
      <protection locked="0"/>
    </xf>
    <xf numFmtId="2" fontId="0" fillId="0" borderId="13" xfId="1" applyNumberFormat="1" applyFont="1" applyBorder="1"/>
    <xf numFmtId="0" fontId="6" fillId="0" borderId="13" xfId="0" applyFont="1" applyBorder="1" applyAlignment="1">
      <alignment horizontal="center" vertical="center"/>
    </xf>
    <xf numFmtId="0" fontId="0" fillId="6" borderId="13" xfId="0" applyFill="1" applyBorder="1"/>
    <xf numFmtId="2" fontId="0" fillId="6" borderId="13" xfId="1" applyNumberFormat="1" applyFont="1" applyFill="1" applyBorder="1"/>
    <xf numFmtId="0" fontId="53" fillId="10" borderId="7" xfId="0" applyFont="1" applyFill="1" applyBorder="1" applyAlignment="1" applyProtection="1">
      <alignment horizontal="center"/>
      <protection locked="0"/>
    </xf>
    <xf numFmtId="0" fontId="53" fillId="10" borderId="8" xfId="0" applyFont="1" applyFill="1" applyBorder="1" applyAlignment="1" applyProtection="1">
      <alignment horizontal="center"/>
      <protection locked="0"/>
    </xf>
    <xf numFmtId="0" fontId="53" fillId="10" borderId="9" xfId="0" applyFont="1" applyFill="1" applyBorder="1" applyAlignment="1" applyProtection="1">
      <alignment horizontal="center"/>
      <protection locked="0"/>
    </xf>
    <xf numFmtId="0" fontId="53" fillId="10" borderId="2" xfId="0" applyFont="1" applyFill="1" applyBorder="1" applyAlignment="1" applyProtection="1">
      <alignment horizontal="center"/>
      <protection locked="0"/>
    </xf>
    <xf numFmtId="0" fontId="53" fillId="8" borderId="1" xfId="0" applyFont="1" applyFill="1" applyBorder="1" applyAlignment="1" applyProtection="1">
      <alignment horizontal="center"/>
      <protection locked="0"/>
    </xf>
    <xf numFmtId="0" fontId="53" fillId="8" borderId="2" xfId="0" applyFont="1" applyFill="1" applyBorder="1" applyAlignment="1" applyProtection="1">
      <alignment horizontal="center"/>
      <protection locked="0"/>
    </xf>
    <xf numFmtId="0" fontId="53" fillId="8" borderId="3" xfId="0" applyFont="1" applyFill="1" applyBorder="1" applyAlignment="1" applyProtection="1">
      <alignment horizontal="center"/>
      <protection locked="0"/>
    </xf>
    <xf numFmtId="0" fontId="53" fillId="8" borderId="7" xfId="0" applyFont="1" applyFill="1" applyBorder="1" applyAlignment="1" applyProtection="1">
      <alignment horizontal="center"/>
      <protection locked="0"/>
    </xf>
    <xf numFmtId="0" fontId="53" fillId="8" borderId="8" xfId="0" applyFont="1" applyFill="1" applyBorder="1" applyAlignment="1" applyProtection="1">
      <alignment horizontal="center"/>
      <protection locked="0"/>
    </xf>
    <xf numFmtId="0" fontId="53" fillId="8" borderId="9" xfId="0" applyFont="1" applyFill="1" applyBorder="1" applyAlignment="1" applyProtection="1">
      <alignment horizontal="center"/>
      <protection locked="0"/>
    </xf>
    <xf numFmtId="0" fontId="53" fillId="10" borderId="1" xfId="0" applyFont="1" applyFill="1" applyBorder="1" applyAlignment="1" applyProtection="1">
      <alignment horizontal="center"/>
      <protection locked="0"/>
    </xf>
    <xf numFmtId="0" fontId="53" fillId="10" borderId="3" xfId="0" applyFont="1" applyFill="1" applyBorder="1" applyAlignment="1" applyProtection="1">
      <alignment horizontal="center"/>
      <protection locked="0"/>
    </xf>
    <xf numFmtId="0" fontId="5" fillId="12" borderId="11" xfId="4" applyFont="1" applyFill="1" applyBorder="1" applyAlignment="1">
      <alignment horizontal="center"/>
    </xf>
    <xf numFmtId="0" fontId="5" fillId="12" borderId="12" xfId="4" applyFont="1" applyFill="1" applyBorder="1" applyAlignment="1">
      <alignment horizontal="center"/>
    </xf>
    <xf numFmtId="0" fontId="5" fillId="12" borderId="14" xfId="4" applyFont="1" applyFill="1" applyBorder="1" applyAlignment="1">
      <alignment horizontal="center"/>
    </xf>
    <xf numFmtId="0" fontId="18" fillId="12" borderId="15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5" fillId="3" borderId="31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36" borderId="15" xfId="0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32" fillId="34" borderId="11" xfId="0" applyFont="1" applyFill="1" applyBorder="1" applyAlignment="1">
      <alignment horizontal="center" vertical="center" wrapText="1"/>
    </xf>
    <xf numFmtId="0" fontId="32" fillId="34" borderId="14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/>
    </xf>
    <xf numFmtId="0" fontId="11" fillId="0" borderId="20" xfId="0" applyFont="1" applyBorder="1"/>
    <xf numFmtId="2" fontId="13" fillId="0" borderId="0" xfId="0" applyNumberFormat="1" applyFont="1" applyAlignment="1">
      <alignment horizontal="center" vertical="center"/>
    </xf>
    <xf numFmtId="0" fontId="0" fillId="0" borderId="0" xfId="0"/>
    <xf numFmtId="0" fontId="27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4" borderId="13" xfId="0" applyFont="1" applyFill="1" applyBorder="1" applyAlignment="1">
      <alignment horizontal="center" vertical="center"/>
    </xf>
    <xf numFmtId="0" fontId="53" fillId="0" borderId="13" xfId="0" applyFont="1" applyBorder="1" applyAlignment="1">
      <alignment horizontal="center" vertical="center" wrapText="1"/>
    </xf>
    <xf numFmtId="0" fontId="53" fillId="0" borderId="35" xfId="0" applyFont="1" applyBorder="1" applyAlignment="1">
      <alignment horizontal="center" vertical="top" wrapText="1"/>
    </xf>
    <xf numFmtId="0" fontId="53" fillId="0" borderId="62" xfId="0" applyFont="1" applyBorder="1" applyAlignment="1">
      <alignment horizontal="center" vertical="top" wrapText="1"/>
    </xf>
    <xf numFmtId="0" fontId="53" fillId="0" borderId="63" xfId="0" applyFont="1" applyBorder="1" applyAlignment="1">
      <alignment horizontal="center" vertical="top" wrapText="1"/>
    </xf>
  </cellXfs>
  <cellStyles count="12">
    <cellStyle name="Comma" xfId="1" builtinId="3"/>
    <cellStyle name="Comma 2" xfId="8" xr:uid="{5239CEC6-2EE0-4511-AA2A-DEC6A78FA808}"/>
    <cellStyle name="Comma 23" xfId="6" xr:uid="{67E03E5E-9B18-422B-9335-F61C1378220C}"/>
    <cellStyle name="Hyperlink" xfId="10" builtinId="8"/>
    <cellStyle name="Normal" xfId="0" builtinId="0"/>
    <cellStyle name="Normal 2" xfId="11" xr:uid="{777ECCB9-98D9-4121-9FFA-FE68F8295CBE}"/>
    <cellStyle name="Normal 2 3" xfId="9" xr:uid="{4A597633-FACC-45FD-8A85-367A059FEB75}"/>
    <cellStyle name="Normal 24" xfId="4" xr:uid="{4DE8EB0E-D588-4654-8E88-A860BB7C86E8}"/>
    <cellStyle name="Normal 3" xfId="7" xr:uid="{65B2A19F-4ECF-4DEC-87A3-F4F77F9156C7}"/>
    <cellStyle name="Normal 8 2 2" xfId="5" xr:uid="{F29F89A0-C66A-4ECC-9D74-437133E9A5C4}"/>
    <cellStyle name="Note" xfId="3" builtinId="10"/>
    <cellStyle name="Percent" xfId="2" builtinId="5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7C80"/>
        </patternFill>
      </fill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NEM Main Dam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V_NEM!$R$684</c:f>
              <c:strCache>
                <c:ptCount val="1"/>
                <c:pt idx="0">
                  <c:v>NEM Main Dam Reservoir Water Level and Volume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V_NEM!$T$687:$T$703</c:f>
              <c:numCache>
                <c:formatCode>#,##0.000</c:formatCode>
                <c:ptCount val="17"/>
                <c:pt idx="0">
                  <c:v>6.1097264999999998E-2</c:v>
                </c:pt>
                <c:pt idx="1">
                  <c:v>9.9021175000000003E-2</c:v>
                </c:pt>
                <c:pt idx="2">
                  <c:v>0.14783048999999998</c:v>
                </c:pt>
                <c:pt idx="3">
                  <c:v>0.20688208</c:v>
                </c:pt>
                <c:pt idx="4">
                  <c:v>0.27965612499999998</c:v>
                </c:pt>
                <c:pt idx="5">
                  <c:v>0.36428599</c:v>
                </c:pt>
                <c:pt idx="6">
                  <c:v>0.46231559999999999</c:v>
                </c:pt>
                <c:pt idx="7">
                  <c:v>0.57613771499999999</c:v>
                </c:pt>
                <c:pt idx="8">
                  <c:v>0.70636284999999999</c:v>
                </c:pt>
                <c:pt idx="9">
                  <c:v>0.85528660499999998</c:v>
                </c:pt>
                <c:pt idx="10">
                  <c:v>1.026577565</c:v>
                </c:pt>
                <c:pt idx="11">
                  <c:v>1.2272710949999999</c:v>
                </c:pt>
                <c:pt idx="12">
                  <c:v>1.4605129849999998</c:v>
                </c:pt>
                <c:pt idx="13">
                  <c:v>1.7228887099999999</c:v>
                </c:pt>
                <c:pt idx="14">
                  <c:v>2.0162687500000001</c:v>
                </c:pt>
                <c:pt idx="15">
                  <c:v>2.3517462349999998</c:v>
                </c:pt>
                <c:pt idx="16">
                  <c:v>2.7402238149999998</c:v>
                </c:pt>
              </c:numCache>
            </c:numRef>
          </c:xVal>
          <c:yVal>
            <c:numRef>
              <c:f>V_NEM!$R$687:$R$703</c:f>
              <c:numCache>
                <c:formatCode>#,##0.00</c:formatCode>
                <c:ptCount val="17"/>
                <c:pt idx="0">
                  <c:v>775</c:v>
                </c:pt>
                <c:pt idx="1">
                  <c:v>776</c:v>
                </c:pt>
                <c:pt idx="2">
                  <c:v>777</c:v>
                </c:pt>
                <c:pt idx="3">
                  <c:v>778</c:v>
                </c:pt>
                <c:pt idx="4">
                  <c:v>779</c:v>
                </c:pt>
                <c:pt idx="5">
                  <c:v>780</c:v>
                </c:pt>
                <c:pt idx="6">
                  <c:v>781</c:v>
                </c:pt>
                <c:pt idx="7">
                  <c:v>782</c:v>
                </c:pt>
                <c:pt idx="8">
                  <c:v>783</c:v>
                </c:pt>
                <c:pt idx="9">
                  <c:v>784</c:v>
                </c:pt>
                <c:pt idx="10">
                  <c:v>785</c:v>
                </c:pt>
                <c:pt idx="11">
                  <c:v>786</c:v>
                </c:pt>
                <c:pt idx="12">
                  <c:v>787</c:v>
                </c:pt>
                <c:pt idx="13">
                  <c:v>788</c:v>
                </c:pt>
                <c:pt idx="14">
                  <c:v>789</c:v>
                </c:pt>
                <c:pt idx="15">
                  <c:v>790</c:v>
                </c:pt>
                <c:pt idx="16">
                  <c:v>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CE-470F-B94B-DAA5E9DAF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613408"/>
        <c:axId val="1788612448"/>
      </c:scatterChart>
      <c:valAx>
        <c:axId val="178861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 [MCM]</a:t>
                </a:r>
              </a:p>
            </c:rich>
          </c:tx>
          <c:layout>
            <c:manualLayout>
              <c:xMode val="edge"/>
              <c:yMode val="edge"/>
              <c:x val="0.36506150861577091"/>
              <c:y val="0.906046955984222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8612448"/>
        <c:crosses val="autoZero"/>
        <c:crossBetween val="midCat"/>
      </c:valAx>
      <c:valAx>
        <c:axId val="178861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3518078993692912E-2"/>
              <c:y val="0.14359593524513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86134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NEM Diversion Dam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V_NEM!$AB$684</c:f>
              <c:strCache>
                <c:ptCount val="1"/>
                <c:pt idx="0">
                  <c:v>NEM Diversion Dam Reservoir Water Level and Volume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V_NEM!$AD$687:$AD$703</c:f>
              <c:numCache>
                <c:formatCode>#,##0.000</c:formatCode>
                <c:ptCount val="17"/>
                <c:pt idx="0">
                  <c:v>4.2446999999999998E-4</c:v>
                </c:pt>
                <c:pt idx="1">
                  <c:v>2.10458E-3</c:v>
                </c:pt>
                <c:pt idx="2">
                  <c:v>5.2901400000000005E-3</c:v>
                </c:pt>
                <c:pt idx="3">
                  <c:v>9.8005550000000007E-3</c:v>
                </c:pt>
                <c:pt idx="4">
                  <c:v>1.6518764999999998E-2</c:v>
                </c:pt>
                <c:pt idx="5">
                  <c:v>2.7183635000000001E-2</c:v>
                </c:pt>
                <c:pt idx="6">
                  <c:v>4.3134855000000007E-2</c:v>
                </c:pt>
                <c:pt idx="7">
                  <c:v>6.3348420000000003E-2</c:v>
                </c:pt>
                <c:pt idx="8">
                  <c:v>8.661698000000001E-2</c:v>
                </c:pt>
                <c:pt idx="9">
                  <c:v>0.11388800000000002</c:v>
                </c:pt>
                <c:pt idx="10">
                  <c:v>0.14570945000000002</c:v>
                </c:pt>
                <c:pt idx="11">
                  <c:v>0.18158543499999999</c:v>
                </c:pt>
                <c:pt idx="12">
                  <c:v>0.22138931000000001</c:v>
                </c:pt>
                <c:pt idx="13">
                  <c:v>0.26550233500000003</c:v>
                </c:pt>
                <c:pt idx="14">
                  <c:v>0.31495033</c:v>
                </c:pt>
                <c:pt idx="15">
                  <c:v>0.37173200500000003</c:v>
                </c:pt>
                <c:pt idx="16">
                  <c:v>0.43576182499999999</c:v>
                </c:pt>
              </c:numCache>
            </c:numRef>
          </c:xVal>
          <c:yVal>
            <c:numRef>
              <c:f>V_NEM!$AB$687:$AB$703</c:f>
              <c:numCache>
                <c:formatCode>0.00</c:formatCode>
                <c:ptCount val="17"/>
                <c:pt idx="0">
                  <c:v>775</c:v>
                </c:pt>
                <c:pt idx="1">
                  <c:v>776</c:v>
                </c:pt>
                <c:pt idx="2">
                  <c:v>777</c:v>
                </c:pt>
                <c:pt idx="3">
                  <c:v>778</c:v>
                </c:pt>
                <c:pt idx="4">
                  <c:v>779</c:v>
                </c:pt>
                <c:pt idx="5">
                  <c:v>780</c:v>
                </c:pt>
                <c:pt idx="6">
                  <c:v>781</c:v>
                </c:pt>
                <c:pt idx="7">
                  <c:v>782</c:v>
                </c:pt>
                <c:pt idx="8">
                  <c:v>783</c:v>
                </c:pt>
                <c:pt idx="9">
                  <c:v>784</c:v>
                </c:pt>
                <c:pt idx="10">
                  <c:v>785</c:v>
                </c:pt>
                <c:pt idx="11">
                  <c:v>786</c:v>
                </c:pt>
                <c:pt idx="12">
                  <c:v>787</c:v>
                </c:pt>
                <c:pt idx="13">
                  <c:v>788</c:v>
                </c:pt>
                <c:pt idx="14">
                  <c:v>789</c:v>
                </c:pt>
                <c:pt idx="15">
                  <c:v>790</c:v>
                </c:pt>
                <c:pt idx="16">
                  <c:v>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78-4042-812A-F58A503D4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706288"/>
        <c:axId val="55235744"/>
      </c:scatterChart>
      <c:valAx>
        <c:axId val="181970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 [MCM]</a:t>
                </a:r>
              </a:p>
            </c:rich>
          </c:tx>
          <c:layout>
            <c:manualLayout>
              <c:xMode val="edge"/>
              <c:yMode val="edge"/>
              <c:x val="0.459324818218182"/>
              <c:y val="0.90552380952380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235744"/>
        <c:crosses val="autoZero"/>
        <c:crossBetween val="midCat"/>
      </c:valAx>
      <c:valAx>
        <c:axId val="552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3917884481558803E-2"/>
              <c:y val="0.17665721784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19706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NEM Main Dam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V_NEM!$R$708</c:f>
              <c:strCache>
                <c:ptCount val="1"/>
                <c:pt idx="0">
                  <c:v>NEM Diversion Dam Reservoir Water Level and Volume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V_NEM!$T$711:$T$727</c:f>
              <c:numCache>
                <c:formatCode>#,##0.000</c:formatCode>
                <c:ptCount val="17"/>
                <c:pt idx="0">
                  <c:v>4.2447000000000003E-4</c:v>
                </c:pt>
                <c:pt idx="1">
                  <c:v>2.1045799999999952E-3</c:v>
                </c:pt>
                <c:pt idx="2">
                  <c:v>5.2901399999999823E-3</c:v>
                </c:pt>
                <c:pt idx="3">
                  <c:v>9.8005549999999626E-3</c:v>
                </c:pt>
                <c:pt idx="4">
                  <c:v>1.6518764999999956E-2</c:v>
                </c:pt>
                <c:pt idx="5">
                  <c:v>2.7183635000000112E-2</c:v>
                </c:pt>
                <c:pt idx="6">
                  <c:v>4.3134854999999979E-2</c:v>
                </c:pt>
                <c:pt idx="7">
                  <c:v>6.3348419999999628E-2</c:v>
                </c:pt>
                <c:pt idx="8">
                  <c:v>8.6616979999999344E-2</c:v>
                </c:pt>
                <c:pt idx="9">
                  <c:v>0.11388799999999948</c:v>
                </c:pt>
                <c:pt idx="10">
                  <c:v>0.14570944999999966</c:v>
                </c:pt>
                <c:pt idx="11">
                  <c:v>0.18158543499999988</c:v>
                </c:pt>
                <c:pt idx="12">
                  <c:v>0.22138931000000059</c:v>
                </c:pt>
                <c:pt idx="13">
                  <c:v>0.26550233499999931</c:v>
                </c:pt>
                <c:pt idx="14">
                  <c:v>0.31495033000000011</c:v>
                </c:pt>
                <c:pt idx="15">
                  <c:v>0.37173200499999992</c:v>
                </c:pt>
                <c:pt idx="16">
                  <c:v>0.43576182500000188</c:v>
                </c:pt>
              </c:numCache>
            </c:numRef>
          </c:xVal>
          <c:yVal>
            <c:numRef>
              <c:f>V_NEM!$R$711:$R$727</c:f>
              <c:numCache>
                <c:formatCode>#,##0.00</c:formatCode>
                <c:ptCount val="17"/>
                <c:pt idx="0">
                  <c:v>775</c:v>
                </c:pt>
                <c:pt idx="1">
                  <c:v>776</c:v>
                </c:pt>
                <c:pt idx="2">
                  <c:v>777</c:v>
                </c:pt>
                <c:pt idx="3">
                  <c:v>778</c:v>
                </c:pt>
                <c:pt idx="4">
                  <c:v>779</c:v>
                </c:pt>
                <c:pt idx="5">
                  <c:v>780</c:v>
                </c:pt>
                <c:pt idx="6">
                  <c:v>781</c:v>
                </c:pt>
                <c:pt idx="7">
                  <c:v>782</c:v>
                </c:pt>
                <c:pt idx="8">
                  <c:v>783</c:v>
                </c:pt>
                <c:pt idx="9">
                  <c:v>784</c:v>
                </c:pt>
                <c:pt idx="10">
                  <c:v>785</c:v>
                </c:pt>
                <c:pt idx="11">
                  <c:v>786</c:v>
                </c:pt>
                <c:pt idx="12">
                  <c:v>787</c:v>
                </c:pt>
                <c:pt idx="13">
                  <c:v>788</c:v>
                </c:pt>
                <c:pt idx="14">
                  <c:v>789</c:v>
                </c:pt>
                <c:pt idx="15">
                  <c:v>790</c:v>
                </c:pt>
                <c:pt idx="16">
                  <c:v>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A0-402F-93E9-FA773576A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613408"/>
        <c:axId val="1788612448"/>
      </c:scatterChart>
      <c:valAx>
        <c:axId val="178861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 [MCM]</a:t>
                </a:r>
              </a:p>
            </c:rich>
          </c:tx>
          <c:layout>
            <c:manualLayout>
              <c:xMode val="edge"/>
              <c:yMode val="edge"/>
              <c:x val="0.36506150861577091"/>
              <c:y val="0.906046955984222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8612448"/>
        <c:crosses val="autoZero"/>
        <c:crossBetween val="midCat"/>
      </c:valAx>
      <c:valAx>
        <c:axId val="178861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3518078993692912E-2"/>
              <c:y val="0.14359593524513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86134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NEM Diversion Dam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V_NEM!$AB$708</c:f>
              <c:strCache>
                <c:ptCount val="1"/>
                <c:pt idx="0">
                  <c:v>NEM Main Dam Reservoir Water Level and Volume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V_NEM!$AD$711:$AD$727</c:f>
              <c:numCache>
                <c:formatCode>#,##0.000</c:formatCode>
                <c:ptCount val="17"/>
                <c:pt idx="0">
                  <c:v>6.1338249999999999E-3</c:v>
                </c:pt>
                <c:pt idx="1">
                  <c:v>1.7469790000000016E-2</c:v>
                </c:pt>
                <c:pt idx="2">
                  <c:v>3.5219304999999951E-2</c:v>
                </c:pt>
                <c:pt idx="3">
                  <c:v>6.1097265000000116E-2</c:v>
                </c:pt>
                <c:pt idx="4">
                  <c:v>9.9021175000000641E-2</c:v>
                </c:pt>
                <c:pt idx="5">
                  <c:v>0.1478304900000007</c:v>
                </c:pt>
                <c:pt idx="6">
                  <c:v>0.20688208000000055</c:v>
                </c:pt>
                <c:pt idx="7">
                  <c:v>0.27965612500000103</c:v>
                </c:pt>
                <c:pt idx="8">
                  <c:v>0.36428599000000222</c:v>
                </c:pt>
                <c:pt idx="9">
                  <c:v>0.46231559999999999</c:v>
                </c:pt>
                <c:pt idx="10">
                  <c:v>0.57613771499999977</c:v>
                </c:pt>
                <c:pt idx="11">
                  <c:v>0.70636285000000321</c:v>
                </c:pt>
                <c:pt idx="12">
                  <c:v>0.85528660499999942</c:v>
                </c:pt>
                <c:pt idx="13">
                  <c:v>1.0265775650000009</c:v>
                </c:pt>
                <c:pt idx="14">
                  <c:v>1.2272710950000019</c:v>
                </c:pt>
                <c:pt idx="15">
                  <c:v>1.4605129849999949</c:v>
                </c:pt>
                <c:pt idx="16">
                  <c:v>1.7228887099999974</c:v>
                </c:pt>
              </c:numCache>
            </c:numRef>
          </c:xVal>
          <c:yVal>
            <c:numRef>
              <c:f>V_NEM!$AB$711:$AB$727</c:f>
              <c:numCache>
                <c:formatCode>#,##0.00</c:formatCode>
                <c:ptCount val="17"/>
                <c:pt idx="0">
                  <c:v>775</c:v>
                </c:pt>
                <c:pt idx="1">
                  <c:v>776</c:v>
                </c:pt>
                <c:pt idx="2">
                  <c:v>777</c:v>
                </c:pt>
                <c:pt idx="3">
                  <c:v>778</c:v>
                </c:pt>
                <c:pt idx="4">
                  <c:v>779</c:v>
                </c:pt>
                <c:pt idx="5">
                  <c:v>780</c:v>
                </c:pt>
                <c:pt idx="6">
                  <c:v>781</c:v>
                </c:pt>
                <c:pt idx="7">
                  <c:v>782</c:v>
                </c:pt>
                <c:pt idx="8">
                  <c:v>783</c:v>
                </c:pt>
                <c:pt idx="9">
                  <c:v>784</c:v>
                </c:pt>
                <c:pt idx="10">
                  <c:v>785</c:v>
                </c:pt>
                <c:pt idx="11">
                  <c:v>786</c:v>
                </c:pt>
                <c:pt idx="12">
                  <c:v>787</c:v>
                </c:pt>
                <c:pt idx="13">
                  <c:v>788</c:v>
                </c:pt>
                <c:pt idx="14">
                  <c:v>789</c:v>
                </c:pt>
                <c:pt idx="15">
                  <c:v>790</c:v>
                </c:pt>
                <c:pt idx="16">
                  <c:v>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88-4DEE-AED3-6DCFE2CA3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706288"/>
        <c:axId val="55235744"/>
      </c:scatterChart>
      <c:valAx>
        <c:axId val="181970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 [MCM]</a:t>
                </a:r>
              </a:p>
            </c:rich>
          </c:tx>
          <c:layout>
            <c:manualLayout>
              <c:xMode val="edge"/>
              <c:yMode val="edge"/>
              <c:x val="0.459324818218182"/>
              <c:y val="0.90552380952380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235744"/>
        <c:crosses val="autoZero"/>
        <c:crossBetween val="midCat"/>
      </c:valAx>
      <c:valAx>
        <c:axId val="552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3917884481558803E-2"/>
              <c:y val="0.17665721784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19706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NEM Diversion Dam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V_NEM!$AB$733</c:f>
              <c:strCache>
                <c:ptCount val="1"/>
                <c:pt idx="0">
                  <c:v>NEM Main Dam Reservoir Water Level and Volume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V_NEM!$AD$736:$AD$755</c:f>
              <c:numCache>
                <c:formatCode>#,##0.000</c:formatCode>
                <c:ptCount val="20"/>
                <c:pt idx="0">
                  <c:v>6.1338249999999999E-3</c:v>
                </c:pt>
                <c:pt idx="1">
                  <c:v>1.7469790000000016E-2</c:v>
                </c:pt>
                <c:pt idx="2">
                  <c:v>3.5219304999999951E-2</c:v>
                </c:pt>
                <c:pt idx="3">
                  <c:v>6.1097265000000116E-2</c:v>
                </c:pt>
                <c:pt idx="4">
                  <c:v>9.9021175000000641E-2</c:v>
                </c:pt>
                <c:pt idx="5">
                  <c:v>0.1478304900000007</c:v>
                </c:pt>
                <c:pt idx="6">
                  <c:v>0.20688208000000055</c:v>
                </c:pt>
                <c:pt idx="7">
                  <c:v>0.27965612500000103</c:v>
                </c:pt>
                <c:pt idx="8">
                  <c:v>0.36428599000000222</c:v>
                </c:pt>
                <c:pt idx="9">
                  <c:v>0.46231559999999999</c:v>
                </c:pt>
                <c:pt idx="10">
                  <c:v>0.57613771499999977</c:v>
                </c:pt>
                <c:pt idx="11">
                  <c:v>0.70636285000000321</c:v>
                </c:pt>
                <c:pt idx="12">
                  <c:v>0.85528660499999942</c:v>
                </c:pt>
                <c:pt idx="13">
                  <c:v>1.0265775650000009</c:v>
                </c:pt>
                <c:pt idx="14">
                  <c:v>1.2272710950000019</c:v>
                </c:pt>
                <c:pt idx="15">
                  <c:v>1.4605129849999949</c:v>
                </c:pt>
                <c:pt idx="16">
                  <c:v>1.7228887099999974</c:v>
                </c:pt>
                <c:pt idx="17" formatCode="General">
                  <c:v>2.0162687500000041</c:v>
                </c:pt>
                <c:pt idx="18" formatCode="General">
                  <c:v>2.3517462350000145</c:v>
                </c:pt>
                <c:pt idx="19" formatCode="General">
                  <c:v>2.7402238150000087</c:v>
                </c:pt>
              </c:numCache>
            </c:numRef>
          </c:xVal>
          <c:yVal>
            <c:numRef>
              <c:f>V_NEM!$AB$736:$AB$755</c:f>
              <c:numCache>
                <c:formatCode>#,##0.00</c:formatCode>
                <c:ptCount val="20"/>
                <c:pt idx="0">
                  <c:v>772</c:v>
                </c:pt>
                <c:pt idx="1">
                  <c:v>773</c:v>
                </c:pt>
                <c:pt idx="2">
                  <c:v>774</c:v>
                </c:pt>
                <c:pt idx="3">
                  <c:v>775</c:v>
                </c:pt>
                <c:pt idx="4">
                  <c:v>776</c:v>
                </c:pt>
                <c:pt idx="5">
                  <c:v>777</c:v>
                </c:pt>
                <c:pt idx="6">
                  <c:v>778</c:v>
                </c:pt>
                <c:pt idx="7">
                  <c:v>779</c:v>
                </c:pt>
                <c:pt idx="8">
                  <c:v>780</c:v>
                </c:pt>
                <c:pt idx="9">
                  <c:v>781</c:v>
                </c:pt>
                <c:pt idx="10">
                  <c:v>782</c:v>
                </c:pt>
                <c:pt idx="11">
                  <c:v>783</c:v>
                </c:pt>
                <c:pt idx="12">
                  <c:v>784</c:v>
                </c:pt>
                <c:pt idx="13">
                  <c:v>785</c:v>
                </c:pt>
                <c:pt idx="14">
                  <c:v>786</c:v>
                </c:pt>
                <c:pt idx="15">
                  <c:v>787</c:v>
                </c:pt>
                <c:pt idx="16">
                  <c:v>788</c:v>
                </c:pt>
                <c:pt idx="17">
                  <c:v>789</c:v>
                </c:pt>
                <c:pt idx="18">
                  <c:v>790</c:v>
                </c:pt>
                <c:pt idx="19">
                  <c:v>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B9-49C8-94DB-7867C581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706288"/>
        <c:axId val="55235744"/>
      </c:scatterChart>
      <c:valAx>
        <c:axId val="181970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 [MCM]</a:t>
                </a:r>
              </a:p>
            </c:rich>
          </c:tx>
          <c:layout>
            <c:manualLayout>
              <c:xMode val="edge"/>
              <c:yMode val="edge"/>
              <c:x val="0.459324818218182"/>
              <c:y val="0.90552380952380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235744"/>
        <c:crosses val="autoZero"/>
        <c:crossBetween val="midCat"/>
      </c:valAx>
      <c:valAx>
        <c:axId val="552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3917884481558803E-2"/>
              <c:y val="0.17665721784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19706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NK3 Reservoir Water Level and Volume data</a:t>
            </a:r>
          </a:p>
        </c:rich>
      </c:tx>
      <c:layout>
        <c:manualLayout>
          <c:xMode val="edge"/>
          <c:yMode val="edge"/>
          <c:x val="0.20809073143184181"/>
          <c:y val="3.07928353453339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79411980169684"/>
          <c:y val="0.11965910101196092"/>
          <c:w val="0.74553525176820123"/>
          <c:h val="0.7136309032984692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V_NK3!$Q$6</c:f>
              <c:strCache>
                <c:ptCount val="1"/>
                <c:pt idx="0">
                  <c:v>Volume (m3)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V_NK3!$R$8:$R$32</c:f>
              <c:numCache>
                <c:formatCode>#,##0.000</c:formatCode>
                <c:ptCount val="25"/>
                <c:pt idx="0">
                  <c:v>56.578651999999998</c:v>
                </c:pt>
                <c:pt idx="1">
                  <c:v>67.396142999999995</c:v>
                </c:pt>
                <c:pt idx="2">
                  <c:v>79.070912000000007</c:v>
                </c:pt>
                <c:pt idx="3">
                  <c:v>91.670179000000005</c:v>
                </c:pt>
                <c:pt idx="4">
                  <c:v>105.304822</c:v>
                </c:pt>
                <c:pt idx="5">
                  <c:v>122.76473300000001</c:v>
                </c:pt>
                <c:pt idx="6">
                  <c:v>141.282973</c:v>
                </c:pt>
                <c:pt idx="7">
                  <c:v>160.80279100000001</c:v>
                </c:pt>
                <c:pt idx="8">
                  <c:v>181.346609</c:v>
                </c:pt>
                <c:pt idx="9">
                  <c:v>202.977644</c:v>
                </c:pt>
                <c:pt idx="10">
                  <c:v>227.242549</c:v>
                </c:pt>
                <c:pt idx="11">
                  <c:v>252.673967</c:v>
                </c:pt>
                <c:pt idx="12">
                  <c:v>279.213391</c:v>
                </c:pt>
                <c:pt idx="13">
                  <c:v>306.88158399999998</c:v>
                </c:pt>
                <c:pt idx="14">
                  <c:v>335.70628499999998</c:v>
                </c:pt>
                <c:pt idx="15">
                  <c:v>367.06420800000001</c:v>
                </c:pt>
                <c:pt idx="16">
                  <c:v>399.60299300000003</c:v>
                </c:pt>
                <c:pt idx="17">
                  <c:v>433.26873799999998</c:v>
                </c:pt>
                <c:pt idx="18">
                  <c:v>468.05524300000002</c:v>
                </c:pt>
                <c:pt idx="19">
                  <c:v>503.99596400000001</c:v>
                </c:pt>
                <c:pt idx="20">
                  <c:v>542.14713800000004</c:v>
                </c:pt>
                <c:pt idx="21">
                  <c:v>581.33722</c:v>
                </c:pt>
                <c:pt idx="22">
                  <c:v>621.51888699999995</c:v>
                </c:pt>
                <c:pt idx="23">
                  <c:v>662.69203000000005</c:v>
                </c:pt>
                <c:pt idx="24">
                  <c:v>704.86393099999998</c:v>
                </c:pt>
              </c:numCache>
            </c:numRef>
          </c:xVal>
          <c:yVal>
            <c:numRef>
              <c:f>V_NK3!$P$8:$P$32</c:f>
              <c:numCache>
                <c:formatCode>#,##0.00</c:formatCode>
                <c:ptCount val="25"/>
                <c:pt idx="0">
                  <c:v>521</c:v>
                </c:pt>
                <c:pt idx="1">
                  <c:v>522</c:v>
                </c:pt>
                <c:pt idx="2">
                  <c:v>523</c:v>
                </c:pt>
                <c:pt idx="3">
                  <c:v>524</c:v>
                </c:pt>
                <c:pt idx="4">
                  <c:v>525</c:v>
                </c:pt>
                <c:pt idx="5">
                  <c:v>526</c:v>
                </c:pt>
                <c:pt idx="6">
                  <c:v>527</c:v>
                </c:pt>
                <c:pt idx="7">
                  <c:v>528</c:v>
                </c:pt>
                <c:pt idx="8">
                  <c:v>529</c:v>
                </c:pt>
                <c:pt idx="9">
                  <c:v>530</c:v>
                </c:pt>
                <c:pt idx="10">
                  <c:v>531</c:v>
                </c:pt>
                <c:pt idx="11">
                  <c:v>532</c:v>
                </c:pt>
                <c:pt idx="12">
                  <c:v>533</c:v>
                </c:pt>
                <c:pt idx="13">
                  <c:v>534</c:v>
                </c:pt>
                <c:pt idx="14">
                  <c:v>535</c:v>
                </c:pt>
                <c:pt idx="15">
                  <c:v>536</c:v>
                </c:pt>
                <c:pt idx="16">
                  <c:v>537</c:v>
                </c:pt>
                <c:pt idx="17">
                  <c:v>538</c:v>
                </c:pt>
                <c:pt idx="18">
                  <c:v>539</c:v>
                </c:pt>
                <c:pt idx="19">
                  <c:v>540</c:v>
                </c:pt>
                <c:pt idx="20">
                  <c:v>541</c:v>
                </c:pt>
                <c:pt idx="21">
                  <c:v>542</c:v>
                </c:pt>
                <c:pt idx="22">
                  <c:v>543</c:v>
                </c:pt>
                <c:pt idx="23">
                  <c:v>544</c:v>
                </c:pt>
                <c:pt idx="24">
                  <c:v>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40-4307-BAEF-84BFF33E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89776"/>
        <c:axId val="390390952"/>
      </c:scatterChart>
      <c:valAx>
        <c:axId val="390389776"/>
        <c:scaling>
          <c:orientation val="minMax"/>
          <c:max val="8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Volume [MCM]</a:t>
                </a:r>
              </a:p>
            </c:rich>
          </c:tx>
          <c:layout>
            <c:manualLayout>
              <c:xMode val="edge"/>
              <c:yMode val="edge"/>
              <c:x val="0.35533158352550637"/>
              <c:y val="0.90845194285304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90952"/>
        <c:crosses val="autoZero"/>
        <c:crossBetween val="midCat"/>
        <c:majorUnit val="100"/>
      </c:valAx>
      <c:valAx>
        <c:axId val="390390952"/>
        <c:scaling>
          <c:orientation val="minMax"/>
          <c:max val="550"/>
          <c:min val="5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6876059599045704E-2"/>
              <c:y val="0.17619100570872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897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Turbine discharge NK3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V_NK3!$AB$6:$AB$11</c:f>
              <c:numCache>
                <c:formatCode>0.00</c:formatCode>
                <c:ptCount val="6"/>
                <c:pt idx="0">
                  <c:v>4.05</c:v>
                </c:pt>
                <c:pt idx="1">
                  <c:v>4.24</c:v>
                </c:pt>
                <c:pt idx="2">
                  <c:v>4.4000000000000004</c:v>
                </c:pt>
                <c:pt idx="3">
                  <c:v>4.5999999999999996</c:v>
                </c:pt>
                <c:pt idx="4">
                  <c:v>4.82</c:v>
                </c:pt>
                <c:pt idx="5">
                  <c:v>5.0199999999999996</c:v>
                </c:pt>
              </c:numCache>
            </c:numRef>
          </c:cat>
          <c:val>
            <c:numRef>
              <c:f>V_NK3!$Z$6:$Z$11</c:f>
              <c:numCache>
                <c:formatCode>General</c:formatCode>
                <c:ptCount val="6"/>
                <c:pt idx="0">
                  <c:v>538</c:v>
                </c:pt>
                <c:pt idx="1">
                  <c:v>535</c:v>
                </c:pt>
                <c:pt idx="2">
                  <c:v>531</c:v>
                </c:pt>
                <c:pt idx="3">
                  <c:v>527</c:v>
                </c:pt>
                <c:pt idx="4">
                  <c:v>523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3-47FC-82A4-85223F7EC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973791"/>
        <c:axId val="648141279"/>
      </c:lineChart>
      <c:catAx>
        <c:axId val="96997379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41279"/>
        <c:crosses val="autoZero"/>
        <c:auto val="1"/>
        <c:lblAlgn val="ctr"/>
        <c:lblOffset val="100"/>
        <c:noMultiLvlLbl val="0"/>
      </c:catAx>
      <c:valAx>
        <c:axId val="64814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7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NK2 Reservoir Water Level and Volume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V_NK2!$R$6</c:f>
              <c:strCache>
                <c:ptCount val="1"/>
                <c:pt idx="0">
                  <c:v>NK2 Reservoir Water Level and Volume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xVal>
            <c:numRef>
              <c:f>V_NK2!$T$10:$T$19</c:f>
              <c:numCache>
                <c:formatCode>#,##0.000</c:formatCode>
                <c:ptCount val="10"/>
                <c:pt idx="0">
                  <c:v>36.451428569999997</c:v>
                </c:pt>
                <c:pt idx="1">
                  <c:v>40.820000000027797</c:v>
                </c:pt>
                <c:pt idx="2">
                  <c:v>45.188571428595296</c:v>
                </c:pt>
                <c:pt idx="3">
                  <c:v>49.557142857162702</c:v>
                </c:pt>
                <c:pt idx="4">
                  <c:v>53.925714285730201</c:v>
                </c:pt>
                <c:pt idx="5">
                  <c:v>58.294285714297601</c:v>
                </c:pt>
                <c:pt idx="6">
                  <c:v>62.6628571428651</c:v>
                </c:pt>
                <c:pt idx="7">
                  <c:v>67.031428571432599</c:v>
                </c:pt>
                <c:pt idx="8">
                  <c:v>71.400000000000006</c:v>
                </c:pt>
                <c:pt idx="9">
                  <c:v>75.768571428567498</c:v>
                </c:pt>
              </c:numCache>
            </c:numRef>
          </c:xVal>
          <c:yVal>
            <c:numRef>
              <c:f>V_NK2!$R$10:$R$19</c:f>
              <c:numCache>
                <c:formatCode>#,##0.00</c:formatCode>
                <c:ptCount val="10"/>
                <c:pt idx="0">
                  <c:v>419.00000000000102</c:v>
                </c:pt>
                <c:pt idx="1">
                  <c:v>420</c:v>
                </c:pt>
                <c:pt idx="2">
                  <c:v>420.99999999999898</c:v>
                </c:pt>
                <c:pt idx="3">
                  <c:v>421.99999999999801</c:v>
                </c:pt>
                <c:pt idx="4">
                  <c:v>422.99999999999699</c:v>
                </c:pt>
                <c:pt idx="5">
                  <c:v>423.99999999999602</c:v>
                </c:pt>
                <c:pt idx="6">
                  <c:v>424.999999999995</c:v>
                </c:pt>
                <c:pt idx="7">
                  <c:v>425.999999999995</c:v>
                </c:pt>
                <c:pt idx="8">
                  <c:v>426.99999999999397</c:v>
                </c:pt>
                <c:pt idx="9">
                  <c:v>427.99999999999301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F5-47F8-9C3E-5B7F781D7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041952"/>
        <c:axId val="1644025632"/>
      </c:scatterChart>
      <c:valAx>
        <c:axId val="1644041952"/>
        <c:scaling>
          <c:orientation val="minMax"/>
          <c:max val="8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 [MCM]</a:t>
                </a:r>
              </a:p>
            </c:rich>
          </c:tx>
          <c:layout>
            <c:manualLayout>
              <c:xMode val="edge"/>
              <c:yMode val="edge"/>
              <c:x val="0.38731436502428868"/>
              <c:y val="0.89837520039774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025632"/>
        <c:crosses val="autoZero"/>
        <c:crossBetween val="midCat"/>
        <c:majorUnit val="10"/>
      </c:valAx>
      <c:valAx>
        <c:axId val="16440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1103400416377515E-2"/>
              <c:y val="0.14913840990033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041952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Turbine discharge NK2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V_NK2!$AH$8:$AH$11</c:f>
              <c:numCache>
                <c:formatCode>General</c:formatCode>
                <c:ptCount val="4"/>
                <c:pt idx="0">
                  <c:v>4.13</c:v>
                </c:pt>
                <c:pt idx="1">
                  <c:v>4.2</c:v>
                </c:pt>
                <c:pt idx="2">
                  <c:v>4.29</c:v>
                </c:pt>
                <c:pt idx="3">
                  <c:v>5.29</c:v>
                </c:pt>
              </c:numCache>
            </c:numRef>
          </c:cat>
          <c:val>
            <c:numRef>
              <c:f>V_NK2!$AF$8:$AF$11</c:f>
              <c:numCache>
                <c:formatCode>General</c:formatCode>
                <c:ptCount val="4"/>
                <c:pt idx="0">
                  <c:v>426</c:v>
                </c:pt>
                <c:pt idx="1">
                  <c:v>424</c:v>
                </c:pt>
                <c:pt idx="2">
                  <c:v>422</c:v>
                </c:pt>
                <c:pt idx="3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2-4D2B-BF35-682FD6BB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043391"/>
        <c:axId val="543420479"/>
      </c:lineChart>
      <c:catAx>
        <c:axId val="97004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20479"/>
        <c:crosses val="autoZero"/>
        <c:auto val="1"/>
        <c:lblAlgn val="ctr"/>
        <c:lblOffset val="100"/>
        <c:noMultiLvlLbl val="0"/>
      </c:catAx>
      <c:valAx>
        <c:axId val="5434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4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1"/>
          <c:order val="0"/>
          <c:tx>
            <c:strRef>
              <c:f>V_NNG3A!$I$3</c:f>
              <c:strCache>
                <c:ptCount val="1"/>
                <c:pt idx="0">
                  <c:v> Reservoir Volume (MCM)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E3D-47AE-8A96-61ADC152CD1F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27432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V_NNG3A!$H$4:$H$12</c:f>
              <c:numCache>
                <c:formatCode>General</c:formatCode>
                <c:ptCount val="9"/>
                <c:pt idx="0">
                  <c:v>1019</c:v>
                </c:pt>
                <c:pt idx="1">
                  <c:v>1047</c:v>
                </c:pt>
                <c:pt idx="2">
                  <c:v>1048</c:v>
                </c:pt>
                <c:pt idx="3">
                  <c:v>1049</c:v>
                </c:pt>
                <c:pt idx="4">
                  <c:v>1050</c:v>
                </c:pt>
                <c:pt idx="5">
                  <c:v>1051</c:v>
                </c:pt>
                <c:pt idx="6">
                  <c:v>1052</c:v>
                </c:pt>
                <c:pt idx="7">
                  <c:v>1053</c:v>
                </c:pt>
                <c:pt idx="8">
                  <c:v>1054</c:v>
                </c:pt>
              </c:numCache>
            </c:numRef>
          </c:cat>
          <c:val>
            <c:numRef>
              <c:f>V_NNG3A!$I$4:$I$12</c:f>
              <c:numCache>
                <c:formatCode>#,##0.00_);[Red]\(#,##0.00\)</c:formatCode>
                <c:ptCount val="9"/>
                <c:pt idx="0">
                  <c:v>0</c:v>
                </c:pt>
                <c:pt idx="1">
                  <c:v>10.9875862068965</c:v>
                </c:pt>
                <c:pt idx="2">
                  <c:v>11.38</c:v>
                </c:pt>
                <c:pt idx="3">
                  <c:v>12.615</c:v>
                </c:pt>
                <c:pt idx="4">
                  <c:v>13.85</c:v>
                </c:pt>
                <c:pt idx="5">
                  <c:v>14.110000000000699</c:v>
                </c:pt>
                <c:pt idx="6">
                  <c:v>14.370000000001401</c:v>
                </c:pt>
                <c:pt idx="7">
                  <c:v>14.630000000001999</c:v>
                </c:pt>
                <c:pt idx="8">
                  <c:v>14.89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D-47AE-8A96-61ADC152CD1F}"/>
            </c:ext>
          </c:extLst>
        </c:ser>
        <c:ser>
          <c:idx val="2"/>
          <c:order val="1"/>
          <c:tx>
            <c:strRef>
              <c:f>V_NNG3A!$J$3</c:f>
              <c:strCache>
                <c:ptCount val="1"/>
                <c:pt idx="0">
                  <c:v> Active Storage (MCM)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9144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V_NNG3A!$H$4:$H$12</c:f>
              <c:numCache>
                <c:formatCode>General</c:formatCode>
                <c:ptCount val="9"/>
                <c:pt idx="0">
                  <c:v>1019</c:v>
                </c:pt>
                <c:pt idx="1">
                  <c:v>1047</c:v>
                </c:pt>
                <c:pt idx="2">
                  <c:v>1048</c:v>
                </c:pt>
                <c:pt idx="3">
                  <c:v>1049</c:v>
                </c:pt>
                <c:pt idx="4">
                  <c:v>1050</c:v>
                </c:pt>
                <c:pt idx="5">
                  <c:v>1051</c:v>
                </c:pt>
                <c:pt idx="6">
                  <c:v>1052</c:v>
                </c:pt>
                <c:pt idx="7">
                  <c:v>1053</c:v>
                </c:pt>
                <c:pt idx="8">
                  <c:v>1054</c:v>
                </c:pt>
              </c:numCache>
            </c:numRef>
          </c:cat>
          <c:val>
            <c:numRef>
              <c:f>V_NNG3A!$J$4:$J$12</c:f>
              <c:numCache>
                <c:formatCode>#,##0.00_);[Red]\(#,##0.00\)</c:formatCode>
                <c:ptCount val="9"/>
                <c:pt idx="0">
                  <c:v>-10.9875862068965</c:v>
                </c:pt>
                <c:pt idx="1">
                  <c:v>0</c:v>
                </c:pt>
                <c:pt idx="2">
                  <c:v>0.392413793103501</c:v>
                </c:pt>
                <c:pt idx="3">
                  <c:v>1.62741379310352</c:v>
                </c:pt>
                <c:pt idx="4">
                  <c:v>2.8624137931034999</c:v>
                </c:pt>
                <c:pt idx="5">
                  <c:v>3.1224137931041902</c:v>
                </c:pt>
                <c:pt idx="6">
                  <c:v>3.3824137931048899</c:v>
                </c:pt>
                <c:pt idx="7">
                  <c:v>3.6424137931054998</c:v>
                </c:pt>
                <c:pt idx="8">
                  <c:v>3.9024137931034999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3D-47AE-8A96-61ADC152CD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36008832"/>
        <c:axId val="1209252512"/>
      </c:lineChart>
      <c:catAx>
        <c:axId val="103600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52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9252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088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NNG3A Reservoir Water Level and Volume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V_NNG3A!$H$2</c:f>
              <c:strCache>
                <c:ptCount val="1"/>
                <c:pt idx="0">
                  <c:v>NNG3A Reservoir Water Level and Volume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V_NNG3A!$I$4:$I$12</c:f>
              <c:numCache>
                <c:formatCode>#,##0.00_);[Red]\(#,##0.00\)</c:formatCode>
                <c:ptCount val="9"/>
                <c:pt idx="0">
                  <c:v>0</c:v>
                </c:pt>
                <c:pt idx="1">
                  <c:v>10.9875862068965</c:v>
                </c:pt>
                <c:pt idx="2">
                  <c:v>11.38</c:v>
                </c:pt>
                <c:pt idx="3">
                  <c:v>12.615</c:v>
                </c:pt>
                <c:pt idx="4">
                  <c:v>13.85</c:v>
                </c:pt>
                <c:pt idx="5">
                  <c:v>14.110000000000699</c:v>
                </c:pt>
                <c:pt idx="6">
                  <c:v>14.370000000001401</c:v>
                </c:pt>
                <c:pt idx="7">
                  <c:v>14.630000000001999</c:v>
                </c:pt>
                <c:pt idx="8">
                  <c:v>14.89</c:v>
                </c:pt>
              </c:numCache>
            </c:numRef>
          </c:xVal>
          <c:yVal>
            <c:numRef>
              <c:f>V_NNG3A!$H$4:$H$12</c:f>
              <c:numCache>
                <c:formatCode>General</c:formatCode>
                <c:ptCount val="9"/>
                <c:pt idx="0">
                  <c:v>1019</c:v>
                </c:pt>
                <c:pt idx="1">
                  <c:v>1047</c:v>
                </c:pt>
                <c:pt idx="2">
                  <c:v>1048</c:v>
                </c:pt>
                <c:pt idx="3">
                  <c:v>1049</c:v>
                </c:pt>
                <c:pt idx="4">
                  <c:v>1050</c:v>
                </c:pt>
                <c:pt idx="5">
                  <c:v>1051</c:v>
                </c:pt>
                <c:pt idx="6">
                  <c:v>1052</c:v>
                </c:pt>
                <c:pt idx="7">
                  <c:v>1053</c:v>
                </c:pt>
                <c:pt idx="8">
                  <c:v>1054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A3-43CC-95C6-1DE35BB43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37152"/>
        <c:axId val="1642335712"/>
      </c:scatterChart>
      <c:valAx>
        <c:axId val="16423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 [MCM]</a:t>
                </a:r>
              </a:p>
            </c:rich>
          </c:tx>
          <c:layout>
            <c:manualLayout>
              <c:xMode val="edge"/>
              <c:yMode val="edge"/>
              <c:x val="0.37896762904636921"/>
              <c:y val="0.894918527372730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2335712"/>
        <c:crosses val="autoZero"/>
        <c:crossBetween val="midCat"/>
      </c:valAx>
      <c:valAx>
        <c:axId val="164233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3447795823665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23371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V_XNN1!$K$1</c:f>
              <c:strCache>
                <c:ptCount val="1"/>
                <c:pt idx="0">
                  <c:v>XNN1 Reservoir Water Level and Volume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V_XNN1!$L$3:$L$8</c:f>
              <c:numCache>
                <c:formatCode>#,##0.0000_);[Red]\(#,##0.0000\)</c:formatCode>
                <c:ptCount val="6"/>
                <c:pt idx="0">
                  <c:v>0.12</c:v>
                </c:pt>
                <c:pt idx="1">
                  <c:v>0.156</c:v>
                </c:pt>
                <c:pt idx="2">
                  <c:v>0.17399999999999999</c:v>
                </c:pt>
                <c:pt idx="3">
                  <c:v>0.192</c:v>
                </c:pt>
                <c:pt idx="4">
                  <c:v>0.21</c:v>
                </c:pt>
                <c:pt idx="5">
                  <c:v>0.22781999999999999</c:v>
                </c:pt>
              </c:numCache>
            </c:numRef>
          </c:xVal>
          <c:yVal>
            <c:numRef>
              <c:f>V_XNN1!$K$3:$K$8</c:f>
              <c:numCache>
                <c:formatCode>General</c:formatCode>
                <c:ptCount val="6"/>
                <c:pt idx="0">
                  <c:v>248</c:v>
                </c:pt>
                <c:pt idx="1">
                  <c:v>249</c:v>
                </c:pt>
                <c:pt idx="2">
                  <c:v>250</c:v>
                </c:pt>
                <c:pt idx="3">
                  <c:v>251</c:v>
                </c:pt>
                <c:pt idx="4">
                  <c:v>252</c:v>
                </c:pt>
                <c:pt idx="5">
                  <c:v>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24-4B73-BB70-71F4C1324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37152"/>
        <c:axId val="1642335712"/>
      </c:scatterChart>
      <c:valAx>
        <c:axId val="16423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 [MCM]</a:t>
                </a:r>
              </a:p>
            </c:rich>
          </c:tx>
          <c:layout>
            <c:manualLayout>
              <c:xMode val="edge"/>
              <c:yMode val="edge"/>
              <c:x val="0.37896762904636921"/>
              <c:y val="0.894918527372730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0_);[Red]\(#,##0.00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2335712"/>
        <c:crosses val="autoZero"/>
        <c:crossBetween val="midCat"/>
      </c:valAx>
      <c:valAx>
        <c:axId val="164233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3447795823665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23371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 b="1"/>
              <a:t>Elevation-Storage Curve of NamPhak+NamPa (US)</a:t>
            </a:r>
          </a:p>
        </c:rich>
      </c:tx>
      <c:layout>
        <c:manualLayout>
          <c:xMode val="edge"/>
          <c:yMode val="edge"/>
          <c:x val="0.19303615682077732"/>
          <c:y val="2.6880854302732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79411980169684"/>
          <c:y val="0.11965910101196092"/>
          <c:w val="0.74553525176820123"/>
          <c:h val="0.7136309032984692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V_NSPC!$O$2</c:f>
              <c:strCache>
                <c:ptCount val="1"/>
                <c:pt idx="0">
                  <c:v>Volume (Lidar)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V_NSPC!$P$4:$P$67</c:f>
              <c:numCache>
                <c:formatCode>#,##0.000</c:formatCode>
                <c:ptCount val="64"/>
                <c:pt idx="0">
                  <c:v>4.7910309999999998E-2</c:v>
                </c:pt>
                <c:pt idx="1">
                  <c:v>6.3031619999999997E-2</c:v>
                </c:pt>
                <c:pt idx="2">
                  <c:v>8.039288E-2</c:v>
                </c:pt>
                <c:pt idx="3">
                  <c:v>9.9998369999999989E-2</c:v>
                </c:pt>
                <c:pt idx="4">
                  <c:v>0.12184727000000001</c:v>
                </c:pt>
                <c:pt idx="5">
                  <c:v>0.14583897000000001</c:v>
                </c:pt>
                <c:pt idx="6">
                  <c:v>0.17187264000000002</c:v>
                </c:pt>
                <c:pt idx="7">
                  <c:v>0.19995179000000002</c:v>
                </c:pt>
                <c:pt idx="8">
                  <c:v>0.23011713</c:v>
                </c:pt>
                <c:pt idx="9">
                  <c:v>0.26281533000000001</c:v>
                </c:pt>
                <c:pt idx="10">
                  <c:v>0.29920656000000001</c:v>
                </c:pt>
                <c:pt idx="11">
                  <c:v>0.33825039000000001</c:v>
                </c:pt>
                <c:pt idx="12">
                  <c:v>0.37933277000000004</c:v>
                </c:pt>
                <c:pt idx="13">
                  <c:v>0.42221396999999999</c:v>
                </c:pt>
                <c:pt idx="14">
                  <c:v>0.46702396999999995</c:v>
                </c:pt>
                <c:pt idx="15">
                  <c:v>0.51384854999999996</c:v>
                </c:pt>
                <c:pt idx="16">
                  <c:v>0.56259380000000003</c:v>
                </c:pt>
                <c:pt idx="17">
                  <c:v>0.61320021999999996</c:v>
                </c:pt>
                <c:pt idx="18">
                  <c:v>0.66571014000000006</c:v>
                </c:pt>
                <c:pt idx="19">
                  <c:v>0.72029666000000003</c:v>
                </c:pt>
                <c:pt idx="20">
                  <c:v>1.0671668000000001</c:v>
                </c:pt>
                <c:pt idx="21">
                  <c:v>1.1808039099999998</c:v>
                </c:pt>
                <c:pt idx="22">
                  <c:v>1.3196244099999999</c:v>
                </c:pt>
                <c:pt idx="23">
                  <c:v>1.48637507</c:v>
                </c:pt>
                <c:pt idx="24">
                  <c:v>1.6868489799999999</c:v>
                </c:pt>
                <c:pt idx="25">
                  <c:v>1.9302654099999998</c:v>
                </c:pt>
                <c:pt idx="26">
                  <c:v>2.2833271399999999</c:v>
                </c:pt>
                <c:pt idx="27">
                  <c:v>2.7609527099999998</c:v>
                </c:pt>
                <c:pt idx="28">
                  <c:v>3.4873672200000003</c:v>
                </c:pt>
                <c:pt idx="29">
                  <c:v>4.0441707200000003</c:v>
                </c:pt>
                <c:pt idx="30">
                  <c:v>5.1904413499999995</c:v>
                </c:pt>
                <c:pt idx="31">
                  <c:v>6.5903912999999994</c:v>
                </c:pt>
                <c:pt idx="32">
                  <c:v>8.2089298700000004</c:v>
                </c:pt>
                <c:pt idx="33">
                  <c:v>10.017448289999999</c:v>
                </c:pt>
                <c:pt idx="34">
                  <c:v>11.98892062</c:v>
                </c:pt>
                <c:pt idx="35">
                  <c:v>14.1229911</c:v>
                </c:pt>
                <c:pt idx="36">
                  <c:v>16.41332019</c:v>
                </c:pt>
                <c:pt idx="37">
                  <c:v>18.858789959999999</c:v>
                </c:pt>
                <c:pt idx="38">
                  <c:v>21.45498152</c:v>
                </c:pt>
                <c:pt idx="39">
                  <c:v>24.241554879999999</c:v>
                </c:pt>
                <c:pt idx="40">
                  <c:v>27.182761690000003</c:v>
                </c:pt>
                <c:pt idx="41">
                  <c:v>30.288597469999999</c:v>
                </c:pt>
                <c:pt idx="42">
                  <c:v>33.555159450000005</c:v>
                </c:pt>
                <c:pt idx="43">
                  <c:v>36.98055875</c:v>
                </c:pt>
                <c:pt idx="44">
                  <c:v>40.563838170000004</c:v>
                </c:pt>
                <c:pt idx="45">
                  <c:v>44.29202325</c:v>
                </c:pt>
                <c:pt idx="46">
                  <c:v>48.164891099999998</c:v>
                </c:pt>
                <c:pt idx="47">
                  <c:v>52.185797200000003</c:v>
                </c:pt>
                <c:pt idx="48">
                  <c:v>56.357213789999996</c:v>
                </c:pt>
                <c:pt idx="49">
                  <c:v>60.706952219999998</c:v>
                </c:pt>
                <c:pt idx="50">
                  <c:v>65.181529339999997</c:v>
                </c:pt>
                <c:pt idx="51">
                  <c:v>69.783185459999999</c:v>
                </c:pt>
                <c:pt idx="52">
                  <c:v>74.533479569999997</c:v>
                </c:pt>
                <c:pt idx="53">
                  <c:v>80.73326548</c:v>
                </c:pt>
                <c:pt idx="54">
                  <c:v>86.012328730000007</c:v>
                </c:pt>
                <c:pt idx="55">
                  <c:v>91.446095540000002</c:v>
                </c:pt>
                <c:pt idx="56">
                  <c:v>97.03429783</c:v>
                </c:pt>
                <c:pt idx="57">
                  <c:v>102.78527259000001</c:v>
                </c:pt>
                <c:pt idx="58">
                  <c:v>108.70773819</c:v>
                </c:pt>
                <c:pt idx="59">
                  <c:v>114.84219042000001</c:v>
                </c:pt>
                <c:pt idx="60">
                  <c:v>121.16321179000001</c:v>
                </c:pt>
                <c:pt idx="61">
                  <c:v>127.67090954000001</c:v>
                </c:pt>
                <c:pt idx="62">
                  <c:v>134.36012962999999</c:v>
                </c:pt>
                <c:pt idx="63">
                  <c:v>141.19508984999902</c:v>
                </c:pt>
              </c:numCache>
            </c:numRef>
          </c:xVal>
          <c:yVal>
            <c:numRef>
              <c:f>V_NSPC!$N$4:$N$67</c:f>
              <c:numCache>
                <c:formatCode>#,##0.00</c:formatCode>
                <c:ptCount val="64"/>
                <c:pt idx="0">
                  <c:v>935</c:v>
                </c:pt>
                <c:pt idx="1">
                  <c:v>936</c:v>
                </c:pt>
                <c:pt idx="2">
                  <c:v>937</c:v>
                </c:pt>
                <c:pt idx="3">
                  <c:v>938</c:v>
                </c:pt>
                <c:pt idx="4">
                  <c:v>939</c:v>
                </c:pt>
                <c:pt idx="5">
                  <c:v>940</c:v>
                </c:pt>
                <c:pt idx="6">
                  <c:v>941</c:v>
                </c:pt>
                <c:pt idx="7">
                  <c:v>942</c:v>
                </c:pt>
                <c:pt idx="8">
                  <c:v>943</c:v>
                </c:pt>
                <c:pt idx="9">
                  <c:v>944</c:v>
                </c:pt>
                <c:pt idx="10">
                  <c:v>945</c:v>
                </c:pt>
                <c:pt idx="11">
                  <c:v>946</c:v>
                </c:pt>
                <c:pt idx="12">
                  <c:v>947</c:v>
                </c:pt>
                <c:pt idx="13">
                  <c:v>948</c:v>
                </c:pt>
                <c:pt idx="14">
                  <c:v>949</c:v>
                </c:pt>
                <c:pt idx="15">
                  <c:v>950</c:v>
                </c:pt>
                <c:pt idx="16">
                  <c:v>951</c:v>
                </c:pt>
                <c:pt idx="17">
                  <c:v>952</c:v>
                </c:pt>
                <c:pt idx="18">
                  <c:v>953</c:v>
                </c:pt>
                <c:pt idx="19">
                  <c:v>954</c:v>
                </c:pt>
                <c:pt idx="20">
                  <c:v>955</c:v>
                </c:pt>
                <c:pt idx="21">
                  <c:v>956</c:v>
                </c:pt>
                <c:pt idx="22">
                  <c:v>957</c:v>
                </c:pt>
                <c:pt idx="23">
                  <c:v>958</c:v>
                </c:pt>
                <c:pt idx="24">
                  <c:v>959</c:v>
                </c:pt>
                <c:pt idx="25">
                  <c:v>960</c:v>
                </c:pt>
                <c:pt idx="26">
                  <c:v>961</c:v>
                </c:pt>
                <c:pt idx="27">
                  <c:v>962</c:v>
                </c:pt>
                <c:pt idx="28">
                  <c:v>963</c:v>
                </c:pt>
                <c:pt idx="29">
                  <c:v>964</c:v>
                </c:pt>
                <c:pt idx="30">
                  <c:v>965</c:v>
                </c:pt>
                <c:pt idx="31">
                  <c:v>966</c:v>
                </c:pt>
                <c:pt idx="32">
                  <c:v>967</c:v>
                </c:pt>
                <c:pt idx="33">
                  <c:v>968</c:v>
                </c:pt>
                <c:pt idx="34">
                  <c:v>969</c:v>
                </c:pt>
                <c:pt idx="35">
                  <c:v>970</c:v>
                </c:pt>
                <c:pt idx="36">
                  <c:v>971</c:v>
                </c:pt>
                <c:pt idx="37">
                  <c:v>972</c:v>
                </c:pt>
                <c:pt idx="38">
                  <c:v>973</c:v>
                </c:pt>
                <c:pt idx="39">
                  <c:v>974</c:v>
                </c:pt>
                <c:pt idx="40">
                  <c:v>975</c:v>
                </c:pt>
                <c:pt idx="41">
                  <c:v>976</c:v>
                </c:pt>
                <c:pt idx="42">
                  <c:v>977</c:v>
                </c:pt>
                <c:pt idx="43">
                  <c:v>978</c:v>
                </c:pt>
                <c:pt idx="44">
                  <c:v>979</c:v>
                </c:pt>
                <c:pt idx="45">
                  <c:v>980</c:v>
                </c:pt>
                <c:pt idx="46">
                  <c:v>981</c:v>
                </c:pt>
                <c:pt idx="47">
                  <c:v>982</c:v>
                </c:pt>
                <c:pt idx="48">
                  <c:v>983</c:v>
                </c:pt>
                <c:pt idx="49">
                  <c:v>984</c:v>
                </c:pt>
                <c:pt idx="50">
                  <c:v>985</c:v>
                </c:pt>
                <c:pt idx="51">
                  <c:v>986</c:v>
                </c:pt>
                <c:pt idx="52">
                  <c:v>987</c:v>
                </c:pt>
                <c:pt idx="53">
                  <c:v>988</c:v>
                </c:pt>
                <c:pt idx="54">
                  <c:v>989</c:v>
                </c:pt>
                <c:pt idx="55">
                  <c:v>990</c:v>
                </c:pt>
                <c:pt idx="56">
                  <c:v>991</c:v>
                </c:pt>
                <c:pt idx="57">
                  <c:v>992</c:v>
                </c:pt>
                <c:pt idx="58">
                  <c:v>993</c:v>
                </c:pt>
                <c:pt idx="59">
                  <c:v>994</c:v>
                </c:pt>
                <c:pt idx="60">
                  <c:v>995</c:v>
                </c:pt>
                <c:pt idx="61">
                  <c:v>996</c:v>
                </c:pt>
                <c:pt idx="62">
                  <c:v>997</c:v>
                </c:pt>
                <c:pt idx="63">
                  <c:v>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C5-415D-AA8C-7DA28E0D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89776"/>
        <c:axId val="390390952"/>
      </c:scatterChart>
      <c:valAx>
        <c:axId val="390389776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Volume (Lidar) [MCM]</a:t>
                </a:r>
              </a:p>
            </c:rich>
          </c:tx>
          <c:layout>
            <c:manualLayout>
              <c:xMode val="edge"/>
              <c:yMode val="edge"/>
              <c:x val="0.35533158352550637"/>
              <c:y val="0.90845194285304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90952"/>
        <c:crosses val="autoZero"/>
        <c:crossBetween val="midCat"/>
        <c:majorUnit val="30"/>
      </c:valAx>
      <c:valAx>
        <c:axId val="390390952"/>
        <c:scaling>
          <c:orientation val="minMax"/>
          <c:min val="9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Reservoir Water Level [mASL]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897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4514307417258516"/>
          <c:y val="0.11862974701187795"/>
          <c:w val="0.40028335791456915"/>
          <c:h val="5.4116051844821426E-2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Elevation-Storage Curve of PhouPong (DS)</a:t>
            </a:r>
          </a:p>
        </c:rich>
      </c:tx>
      <c:layout>
        <c:manualLayout>
          <c:xMode val="edge"/>
          <c:yMode val="edge"/>
          <c:x val="0.18553287222075965"/>
          <c:y val="3.3145220242695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32359781372034"/>
          <c:y val="0.11965910101196092"/>
          <c:w val="0.7695198983616518"/>
          <c:h val="0.7301439686903042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V_NSPC!$Y$2</c:f>
              <c:strCache>
                <c:ptCount val="1"/>
                <c:pt idx="0">
                  <c:v>Volume (Lidar)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V_NSPC!$Z$4:$Z$46</c:f>
              <c:numCache>
                <c:formatCode>#,##0.000</c:formatCode>
                <c:ptCount val="43"/>
                <c:pt idx="0">
                  <c:v>0</c:v>
                </c:pt>
                <c:pt idx="1">
                  <c:v>3.5852699999999998E-3</c:v>
                </c:pt>
                <c:pt idx="2">
                  <c:v>1.0159930000000001E-2</c:v>
                </c:pt>
                <c:pt idx="3">
                  <c:v>1.924828E-2</c:v>
                </c:pt>
                <c:pt idx="4">
                  <c:v>2.9645990000000001E-2</c:v>
                </c:pt>
                <c:pt idx="5">
                  <c:v>4.1359710000000001E-2</c:v>
                </c:pt>
                <c:pt idx="6">
                  <c:v>5.4362710000000002E-2</c:v>
                </c:pt>
                <c:pt idx="7">
                  <c:v>6.8712449999999994E-2</c:v>
                </c:pt>
                <c:pt idx="8">
                  <c:v>8.4434789999999996E-2</c:v>
                </c:pt>
                <c:pt idx="9">
                  <c:v>0.10151275999999999</c:v>
                </c:pt>
                <c:pt idx="10">
                  <c:v>0.12030569000000001</c:v>
                </c:pt>
                <c:pt idx="11">
                  <c:v>0.14086369000000001</c:v>
                </c:pt>
                <c:pt idx="12">
                  <c:v>0.16310632</c:v>
                </c:pt>
                <c:pt idx="13">
                  <c:v>0.18720729999999999</c:v>
                </c:pt>
                <c:pt idx="14">
                  <c:v>0.21376882999999999</c:v>
                </c:pt>
                <c:pt idx="15">
                  <c:v>0.24370622</c:v>
                </c:pt>
                <c:pt idx="16">
                  <c:v>0.27635031999999998</c:v>
                </c:pt>
                <c:pt idx="17">
                  <c:v>0.31150510999999997</c:v>
                </c:pt>
                <c:pt idx="18">
                  <c:v>0.35591223</c:v>
                </c:pt>
                <c:pt idx="19">
                  <c:v>0.40514717</c:v>
                </c:pt>
                <c:pt idx="20">
                  <c:v>0.49176396999999999</c:v>
                </c:pt>
                <c:pt idx="21">
                  <c:v>0.57165564000000002</c:v>
                </c:pt>
                <c:pt idx="22">
                  <c:v>0.66265426000000005</c:v>
                </c:pt>
                <c:pt idx="23">
                  <c:v>0.85375631000000007</c:v>
                </c:pt>
                <c:pt idx="24">
                  <c:v>1.13847217</c:v>
                </c:pt>
                <c:pt idx="25">
                  <c:v>1.5714902500000001</c:v>
                </c:pt>
                <c:pt idx="26">
                  <c:v>2.18456121</c:v>
                </c:pt>
                <c:pt idx="27">
                  <c:v>2.9482807900000001</c:v>
                </c:pt>
                <c:pt idx="28">
                  <c:v>4.43324797</c:v>
                </c:pt>
                <c:pt idx="29">
                  <c:v>5.5460445999999992</c:v>
                </c:pt>
                <c:pt idx="30">
                  <c:v>6.7644135499999996</c:v>
                </c:pt>
                <c:pt idx="31">
                  <c:v>8.0984385200000002</c:v>
                </c:pt>
                <c:pt idx="32">
                  <c:v>9.5447635299999991</c:v>
                </c:pt>
                <c:pt idx="33">
                  <c:v>11.172695640000001</c:v>
                </c:pt>
                <c:pt idx="34">
                  <c:v>13.12429225</c:v>
                </c:pt>
                <c:pt idx="35">
                  <c:v>15.443158220000001</c:v>
                </c:pt>
                <c:pt idx="36">
                  <c:v>16.726557140000001</c:v>
                </c:pt>
                <c:pt idx="37">
                  <c:v>18.066956079999997</c:v>
                </c:pt>
                <c:pt idx="38">
                  <c:v>19.46335419</c:v>
                </c:pt>
                <c:pt idx="39">
                  <c:v>20.914887800000002</c:v>
                </c:pt>
                <c:pt idx="40">
                  <c:v>22.4346189</c:v>
                </c:pt>
                <c:pt idx="41">
                  <c:v>24.022166250000001</c:v>
                </c:pt>
                <c:pt idx="42">
                  <c:v>25.639714850000001</c:v>
                </c:pt>
              </c:numCache>
            </c:numRef>
          </c:xVal>
          <c:yVal>
            <c:numRef>
              <c:f>V_NSPC!$X$4:$X$46</c:f>
              <c:numCache>
                <c:formatCode>0.00</c:formatCode>
                <c:ptCount val="43"/>
                <c:pt idx="0">
                  <c:v>874</c:v>
                </c:pt>
                <c:pt idx="1">
                  <c:v>875</c:v>
                </c:pt>
                <c:pt idx="2">
                  <c:v>876</c:v>
                </c:pt>
                <c:pt idx="3">
                  <c:v>877</c:v>
                </c:pt>
                <c:pt idx="4">
                  <c:v>878</c:v>
                </c:pt>
                <c:pt idx="5">
                  <c:v>879</c:v>
                </c:pt>
                <c:pt idx="6">
                  <c:v>880</c:v>
                </c:pt>
                <c:pt idx="7">
                  <c:v>881</c:v>
                </c:pt>
                <c:pt idx="8">
                  <c:v>882</c:v>
                </c:pt>
                <c:pt idx="9">
                  <c:v>883</c:v>
                </c:pt>
                <c:pt idx="10">
                  <c:v>884</c:v>
                </c:pt>
                <c:pt idx="11">
                  <c:v>885</c:v>
                </c:pt>
                <c:pt idx="12">
                  <c:v>886</c:v>
                </c:pt>
                <c:pt idx="13">
                  <c:v>887</c:v>
                </c:pt>
                <c:pt idx="14">
                  <c:v>888</c:v>
                </c:pt>
                <c:pt idx="15">
                  <c:v>889</c:v>
                </c:pt>
                <c:pt idx="16">
                  <c:v>890</c:v>
                </c:pt>
                <c:pt idx="17">
                  <c:v>891</c:v>
                </c:pt>
                <c:pt idx="18">
                  <c:v>892</c:v>
                </c:pt>
                <c:pt idx="19">
                  <c:v>893</c:v>
                </c:pt>
                <c:pt idx="20">
                  <c:v>894</c:v>
                </c:pt>
                <c:pt idx="21">
                  <c:v>895</c:v>
                </c:pt>
                <c:pt idx="22">
                  <c:v>896</c:v>
                </c:pt>
                <c:pt idx="23">
                  <c:v>897</c:v>
                </c:pt>
                <c:pt idx="24">
                  <c:v>898</c:v>
                </c:pt>
                <c:pt idx="25">
                  <c:v>899</c:v>
                </c:pt>
                <c:pt idx="26">
                  <c:v>900</c:v>
                </c:pt>
                <c:pt idx="27">
                  <c:v>901</c:v>
                </c:pt>
                <c:pt idx="28">
                  <c:v>902</c:v>
                </c:pt>
                <c:pt idx="29">
                  <c:v>903</c:v>
                </c:pt>
                <c:pt idx="30">
                  <c:v>904</c:v>
                </c:pt>
                <c:pt idx="31">
                  <c:v>905</c:v>
                </c:pt>
                <c:pt idx="32">
                  <c:v>906</c:v>
                </c:pt>
                <c:pt idx="33">
                  <c:v>907</c:v>
                </c:pt>
                <c:pt idx="34">
                  <c:v>908</c:v>
                </c:pt>
                <c:pt idx="35">
                  <c:v>909</c:v>
                </c:pt>
                <c:pt idx="36">
                  <c:v>909.5</c:v>
                </c:pt>
                <c:pt idx="37">
                  <c:v>910</c:v>
                </c:pt>
                <c:pt idx="38">
                  <c:v>910.5</c:v>
                </c:pt>
                <c:pt idx="39">
                  <c:v>911</c:v>
                </c:pt>
                <c:pt idx="40">
                  <c:v>911.5</c:v>
                </c:pt>
                <c:pt idx="41">
                  <c:v>912</c:v>
                </c:pt>
                <c:pt idx="42">
                  <c:v>912.5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15-415C-8859-2FFEF4A5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94872"/>
        <c:axId val="390395264"/>
      </c:scatterChart>
      <c:valAx>
        <c:axId val="39039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Volume (Lidar) [MCM]</a:t>
                </a:r>
              </a:p>
            </c:rich>
          </c:tx>
          <c:layout>
            <c:manualLayout>
              <c:xMode val="edge"/>
              <c:yMode val="edge"/>
              <c:x val="0.36701916414985281"/>
              <c:y val="0.92559474444392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95264"/>
        <c:crosses val="autoZero"/>
        <c:crossBetween val="midCat"/>
      </c:valAx>
      <c:valAx>
        <c:axId val="390395264"/>
        <c:scaling>
          <c:orientation val="minMax"/>
          <c:min val="87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9.98734894332097E-3"/>
              <c:y val="0.18576620230163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948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1476991728008025"/>
          <c:y val="0.12942862911366845"/>
          <c:w val="0.36520619691245315"/>
          <c:h val="7.4108652279200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Waterlevel and Energy Curve Nampa (US)</a:t>
            </a:r>
          </a:p>
        </c:rich>
      </c:tx>
      <c:layout>
        <c:manualLayout>
          <c:xMode val="edge"/>
          <c:yMode val="edge"/>
          <c:x val="0.18553287222075965"/>
          <c:y val="3.3145220242695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32359781372034"/>
          <c:y val="0.11965910101196092"/>
          <c:w val="0.7695198983616518"/>
          <c:h val="0.7301439686903042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V_NSPC!$AO$3</c:f>
              <c:strCache>
                <c:ptCount val="1"/>
                <c:pt idx="0">
                  <c:v>Energy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V_NSPC!$AO$5:$AO$45</c:f>
              <c:numCache>
                <c:formatCode>0.00</c:formatCode>
                <c:ptCount val="41"/>
                <c:pt idx="0">
                  <c:v>8</c:v>
                </c:pt>
                <c:pt idx="1">
                  <c:v>7.8875000000000002</c:v>
                </c:pt>
                <c:pt idx="2">
                  <c:v>7.7750000000000004</c:v>
                </c:pt>
                <c:pt idx="3">
                  <c:v>7.6625000000000005</c:v>
                </c:pt>
                <c:pt idx="4">
                  <c:v>7.5500000000000007</c:v>
                </c:pt>
                <c:pt idx="5">
                  <c:v>7.4375000000000009</c:v>
                </c:pt>
                <c:pt idx="6">
                  <c:v>7.3250000000000011</c:v>
                </c:pt>
                <c:pt idx="7">
                  <c:v>7.2125000000000012</c:v>
                </c:pt>
                <c:pt idx="8">
                  <c:v>7.1000000000000014</c:v>
                </c:pt>
                <c:pt idx="9">
                  <c:v>6.9875000000000016</c:v>
                </c:pt>
                <c:pt idx="10">
                  <c:v>6.8750000000000018</c:v>
                </c:pt>
                <c:pt idx="11">
                  <c:v>6.762500000000002</c:v>
                </c:pt>
                <c:pt idx="12">
                  <c:v>6.6500000000000021</c:v>
                </c:pt>
                <c:pt idx="13">
                  <c:v>6.5375000000000023</c:v>
                </c:pt>
                <c:pt idx="14">
                  <c:v>6.4250000000000025</c:v>
                </c:pt>
                <c:pt idx="15">
                  <c:v>6.3125000000000027</c:v>
                </c:pt>
                <c:pt idx="16">
                  <c:v>6.2000000000000028</c:v>
                </c:pt>
                <c:pt idx="17">
                  <c:v>6.087500000000003</c:v>
                </c:pt>
                <c:pt idx="18">
                  <c:v>5.9750000000000032</c:v>
                </c:pt>
                <c:pt idx="19">
                  <c:v>5.8625000000000034</c:v>
                </c:pt>
                <c:pt idx="20">
                  <c:v>5.7500000000000036</c:v>
                </c:pt>
                <c:pt idx="21">
                  <c:v>5.6375000000000037</c:v>
                </c:pt>
                <c:pt idx="22">
                  <c:v>5.5250000000000039</c:v>
                </c:pt>
                <c:pt idx="23">
                  <c:v>5.4125000000000041</c:v>
                </c:pt>
                <c:pt idx="24">
                  <c:v>5.3000000000000043</c:v>
                </c:pt>
                <c:pt idx="25">
                  <c:v>5.1875000000000044</c:v>
                </c:pt>
                <c:pt idx="26">
                  <c:v>5.0750000000000046</c:v>
                </c:pt>
                <c:pt idx="27">
                  <c:v>4.9625000000000048</c:v>
                </c:pt>
                <c:pt idx="28">
                  <c:v>4.850000000000005</c:v>
                </c:pt>
                <c:pt idx="29">
                  <c:v>4.7375000000000052</c:v>
                </c:pt>
                <c:pt idx="30">
                  <c:v>4.6250000000000053</c:v>
                </c:pt>
                <c:pt idx="31">
                  <c:v>4.5125000000000055</c:v>
                </c:pt>
                <c:pt idx="32">
                  <c:v>4.4000000000000057</c:v>
                </c:pt>
                <c:pt idx="33">
                  <c:v>4.2875000000000059</c:v>
                </c:pt>
                <c:pt idx="34">
                  <c:v>4.175000000000006</c:v>
                </c:pt>
                <c:pt idx="35">
                  <c:v>4.0625000000000062</c:v>
                </c:pt>
                <c:pt idx="36">
                  <c:v>3.9500000000000064</c:v>
                </c:pt>
                <c:pt idx="37">
                  <c:v>3.8375000000000066</c:v>
                </c:pt>
                <c:pt idx="38">
                  <c:v>3.7250000000000068</c:v>
                </c:pt>
                <c:pt idx="39">
                  <c:v>3.6125000000000069</c:v>
                </c:pt>
                <c:pt idx="40">
                  <c:v>3.5</c:v>
                </c:pt>
              </c:numCache>
            </c:numRef>
          </c:xVal>
          <c:yVal>
            <c:numRef>
              <c:f>V_NSPC!$AL$5:$AL$45</c:f>
              <c:numCache>
                <c:formatCode>General</c:formatCode>
                <c:ptCount val="41"/>
                <c:pt idx="0">
                  <c:v>995</c:v>
                </c:pt>
                <c:pt idx="1">
                  <c:v>994</c:v>
                </c:pt>
                <c:pt idx="2">
                  <c:v>993</c:v>
                </c:pt>
                <c:pt idx="3">
                  <c:v>992</c:v>
                </c:pt>
                <c:pt idx="4">
                  <c:v>991</c:v>
                </c:pt>
                <c:pt idx="5">
                  <c:v>990</c:v>
                </c:pt>
                <c:pt idx="6">
                  <c:v>989</c:v>
                </c:pt>
                <c:pt idx="7">
                  <c:v>988</c:v>
                </c:pt>
                <c:pt idx="8">
                  <c:v>987</c:v>
                </c:pt>
                <c:pt idx="9">
                  <c:v>986</c:v>
                </c:pt>
                <c:pt idx="10">
                  <c:v>985</c:v>
                </c:pt>
                <c:pt idx="11">
                  <c:v>984</c:v>
                </c:pt>
                <c:pt idx="12">
                  <c:v>983</c:v>
                </c:pt>
                <c:pt idx="13">
                  <c:v>982</c:v>
                </c:pt>
                <c:pt idx="14">
                  <c:v>981</c:v>
                </c:pt>
                <c:pt idx="15">
                  <c:v>980</c:v>
                </c:pt>
                <c:pt idx="16">
                  <c:v>979</c:v>
                </c:pt>
                <c:pt idx="17">
                  <c:v>978</c:v>
                </c:pt>
                <c:pt idx="18">
                  <c:v>977</c:v>
                </c:pt>
                <c:pt idx="19">
                  <c:v>976</c:v>
                </c:pt>
                <c:pt idx="20">
                  <c:v>975</c:v>
                </c:pt>
                <c:pt idx="21">
                  <c:v>974</c:v>
                </c:pt>
                <c:pt idx="22">
                  <c:v>973</c:v>
                </c:pt>
                <c:pt idx="23">
                  <c:v>972</c:v>
                </c:pt>
                <c:pt idx="24">
                  <c:v>971</c:v>
                </c:pt>
                <c:pt idx="25">
                  <c:v>970</c:v>
                </c:pt>
                <c:pt idx="26">
                  <c:v>969</c:v>
                </c:pt>
                <c:pt idx="27">
                  <c:v>968</c:v>
                </c:pt>
                <c:pt idx="28">
                  <c:v>967</c:v>
                </c:pt>
                <c:pt idx="29">
                  <c:v>966</c:v>
                </c:pt>
                <c:pt idx="30">
                  <c:v>965</c:v>
                </c:pt>
                <c:pt idx="31">
                  <c:v>964</c:v>
                </c:pt>
                <c:pt idx="32">
                  <c:v>963</c:v>
                </c:pt>
                <c:pt idx="33">
                  <c:v>962</c:v>
                </c:pt>
                <c:pt idx="34">
                  <c:v>961</c:v>
                </c:pt>
                <c:pt idx="35">
                  <c:v>960</c:v>
                </c:pt>
                <c:pt idx="36">
                  <c:v>959</c:v>
                </c:pt>
                <c:pt idx="37">
                  <c:v>958</c:v>
                </c:pt>
                <c:pt idx="38">
                  <c:v>957</c:v>
                </c:pt>
                <c:pt idx="39">
                  <c:v>956</c:v>
                </c:pt>
                <c:pt idx="40">
                  <c:v>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91-4736-AF98-86F5B02D8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94872"/>
        <c:axId val="390395264"/>
      </c:scatterChart>
      <c:valAx>
        <c:axId val="39039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Volume (Lidar) [MW]</a:t>
                </a:r>
              </a:p>
            </c:rich>
          </c:tx>
          <c:layout>
            <c:manualLayout>
              <c:xMode val="edge"/>
              <c:yMode val="edge"/>
              <c:x val="0.36701916414985281"/>
              <c:y val="0.92559474444392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95264"/>
        <c:crosses val="autoZero"/>
        <c:crossBetween val="midCat"/>
      </c:valAx>
      <c:valAx>
        <c:axId val="3903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9.98734894332097E-3"/>
              <c:y val="0.18576620230163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948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1476991728008025"/>
          <c:y val="0.12942862911366845"/>
          <c:w val="0.36520619691245315"/>
          <c:h val="7.4108652279200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Waterlevel</a:t>
            </a:r>
            <a:r>
              <a:rPr lang="en-US"/>
              <a:t> and Turbine rate Curve Nampa (US)</a:t>
            </a:r>
          </a:p>
        </c:rich>
      </c:tx>
      <c:layout>
        <c:manualLayout>
          <c:xMode val="edge"/>
          <c:yMode val="edge"/>
          <c:x val="0.18553287222075965"/>
          <c:y val="3.3145220242695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32359781372034"/>
          <c:y val="0.11965910101196092"/>
          <c:w val="0.7695198983616518"/>
          <c:h val="0.7301439686903042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V_NSPC!$AO$3</c:f>
              <c:strCache>
                <c:ptCount val="1"/>
                <c:pt idx="0">
                  <c:v>Energy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V_NSPC!$AN$5:$AN$45</c:f>
              <c:numCache>
                <c:formatCode>0.00</c:formatCode>
                <c:ptCount val="41"/>
                <c:pt idx="0">
                  <c:v>10.89</c:v>
                </c:pt>
                <c:pt idx="1">
                  <c:v>10.842750000000001</c:v>
                </c:pt>
                <c:pt idx="2">
                  <c:v>10.795500000000001</c:v>
                </c:pt>
                <c:pt idx="3">
                  <c:v>10.748250000000001</c:v>
                </c:pt>
                <c:pt idx="4">
                  <c:v>10.701000000000001</c:v>
                </c:pt>
                <c:pt idx="5">
                  <c:v>10.65375</c:v>
                </c:pt>
                <c:pt idx="6">
                  <c:v>10.6065</c:v>
                </c:pt>
                <c:pt idx="7">
                  <c:v>10.55925</c:v>
                </c:pt>
                <c:pt idx="8">
                  <c:v>10.512</c:v>
                </c:pt>
                <c:pt idx="9">
                  <c:v>10.46475</c:v>
                </c:pt>
                <c:pt idx="10">
                  <c:v>10.4175</c:v>
                </c:pt>
                <c:pt idx="11">
                  <c:v>10.37025</c:v>
                </c:pt>
                <c:pt idx="12">
                  <c:v>10.323</c:v>
                </c:pt>
                <c:pt idx="13">
                  <c:v>10.27575</c:v>
                </c:pt>
                <c:pt idx="14">
                  <c:v>10.2285</c:v>
                </c:pt>
                <c:pt idx="15">
                  <c:v>10.18125</c:v>
                </c:pt>
                <c:pt idx="16">
                  <c:v>10.134</c:v>
                </c:pt>
                <c:pt idx="17">
                  <c:v>10.08675</c:v>
                </c:pt>
                <c:pt idx="18">
                  <c:v>10.0395</c:v>
                </c:pt>
                <c:pt idx="19">
                  <c:v>9.9922500000000003</c:v>
                </c:pt>
                <c:pt idx="20">
                  <c:v>9.9450000000000003</c:v>
                </c:pt>
                <c:pt idx="21">
                  <c:v>9.8977500000000003</c:v>
                </c:pt>
                <c:pt idx="22">
                  <c:v>9.8505000000000003</c:v>
                </c:pt>
                <c:pt idx="23">
                  <c:v>9.8032500000000002</c:v>
                </c:pt>
                <c:pt idx="24">
                  <c:v>9.7560000000000002</c:v>
                </c:pt>
                <c:pt idx="25">
                  <c:v>9.7087500000000002</c:v>
                </c:pt>
                <c:pt idx="26">
                  <c:v>9.6615000000000002</c:v>
                </c:pt>
                <c:pt idx="27">
                  <c:v>9.6142500000000002</c:v>
                </c:pt>
                <c:pt idx="28">
                  <c:v>9.5670000000000002</c:v>
                </c:pt>
                <c:pt idx="29">
                  <c:v>9.5197500000000002</c:v>
                </c:pt>
                <c:pt idx="30">
                  <c:v>9.4725000000000001</c:v>
                </c:pt>
                <c:pt idx="31">
                  <c:v>9.4252500000000001</c:v>
                </c:pt>
                <c:pt idx="32">
                  <c:v>9.3780000000000001</c:v>
                </c:pt>
                <c:pt idx="33">
                  <c:v>9.3307500000000001</c:v>
                </c:pt>
                <c:pt idx="34">
                  <c:v>9.2835000000000001</c:v>
                </c:pt>
                <c:pt idx="35">
                  <c:v>9.2362500000000001</c:v>
                </c:pt>
                <c:pt idx="36">
                  <c:v>9.1890000000000001</c:v>
                </c:pt>
                <c:pt idx="37">
                  <c:v>9.14175</c:v>
                </c:pt>
                <c:pt idx="38">
                  <c:v>9.0945</c:v>
                </c:pt>
                <c:pt idx="39">
                  <c:v>9.04725</c:v>
                </c:pt>
                <c:pt idx="40">
                  <c:v>9</c:v>
                </c:pt>
              </c:numCache>
            </c:numRef>
          </c:xVal>
          <c:yVal>
            <c:numRef>
              <c:f>V_NSPC!$AL$5:$AL$45</c:f>
              <c:numCache>
                <c:formatCode>General</c:formatCode>
                <c:ptCount val="41"/>
                <c:pt idx="0">
                  <c:v>995</c:v>
                </c:pt>
                <c:pt idx="1">
                  <c:v>994</c:v>
                </c:pt>
                <c:pt idx="2">
                  <c:v>993</c:v>
                </c:pt>
                <c:pt idx="3">
                  <c:v>992</c:v>
                </c:pt>
                <c:pt idx="4">
                  <c:v>991</c:v>
                </c:pt>
                <c:pt idx="5">
                  <c:v>990</c:v>
                </c:pt>
                <c:pt idx="6">
                  <c:v>989</c:v>
                </c:pt>
                <c:pt idx="7">
                  <c:v>988</c:v>
                </c:pt>
                <c:pt idx="8">
                  <c:v>987</c:v>
                </c:pt>
                <c:pt idx="9">
                  <c:v>986</c:v>
                </c:pt>
                <c:pt idx="10">
                  <c:v>985</c:v>
                </c:pt>
                <c:pt idx="11">
                  <c:v>984</c:v>
                </c:pt>
                <c:pt idx="12">
                  <c:v>983</c:v>
                </c:pt>
                <c:pt idx="13">
                  <c:v>982</c:v>
                </c:pt>
                <c:pt idx="14">
                  <c:v>981</c:v>
                </c:pt>
                <c:pt idx="15">
                  <c:v>980</c:v>
                </c:pt>
                <c:pt idx="16">
                  <c:v>979</c:v>
                </c:pt>
                <c:pt idx="17">
                  <c:v>978</c:v>
                </c:pt>
                <c:pt idx="18">
                  <c:v>977</c:v>
                </c:pt>
                <c:pt idx="19">
                  <c:v>976</c:v>
                </c:pt>
                <c:pt idx="20">
                  <c:v>975</c:v>
                </c:pt>
                <c:pt idx="21">
                  <c:v>974</c:v>
                </c:pt>
                <c:pt idx="22">
                  <c:v>973</c:v>
                </c:pt>
                <c:pt idx="23">
                  <c:v>972</c:v>
                </c:pt>
                <c:pt idx="24">
                  <c:v>971</c:v>
                </c:pt>
                <c:pt idx="25">
                  <c:v>970</c:v>
                </c:pt>
                <c:pt idx="26">
                  <c:v>969</c:v>
                </c:pt>
                <c:pt idx="27">
                  <c:v>968</c:v>
                </c:pt>
                <c:pt idx="28">
                  <c:v>967</c:v>
                </c:pt>
                <c:pt idx="29">
                  <c:v>966</c:v>
                </c:pt>
                <c:pt idx="30">
                  <c:v>965</c:v>
                </c:pt>
                <c:pt idx="31">
                  <c:v>964</c:v>
                </c:pt>
                <c:pt idx="32">
                  <c:v>963</c:v>
                </c:pt>
                <c:pt idx="33">
                  <c:v>962</c:v>
                </c:pt>
                <c:pt idx="34">
                  <c:v>961</c:v>
                </c:pt>
                <c:pt idx="35">
                  <c:v>960</c:v>
                </c:pt>
                <c:pt idx="36">
                  <c:v>959</c:v>
                </c:pt>
                <c:pt idx="37">
                  <c:v>958</c:v>
                </c:pt>
                <c:pt idx="38">
                  <c:v>957</c:v>
                </c:pt>
                <c:pt idx="39">
                  <c:v>956</c:v>
                </c:pt>
                <c:pt idx="40">
                  <c:v>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DB-42A8-8B1C-162335B74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94872"/>
        <c:axId val="390395264"/>
      </c:scatterChart>
      <c:valAx>
        <c:axId val="39039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Volume (Lidar) [m^3/s]</a:t>
                </a:r>
              </a:p>
            </c:rich>
          </c:tx>
          <c:layout>
            <c:manualLayout>
              <c:xMode val="edge"/>
              <c:yMode val="edge"/>
              <c:x val="0.36701916414985281"/>
              <c:y val="0.92559474444392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95264"/>
        <c:crosses val="autoZero"/>
        <c:crossBetween val="midCat"/>
      </c:valAx>
      <c:valAx>
        <c:axId val="3903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Reservoir Water Level [mASL]</a:t>
                </a:r>
              </a:p>
            </c:rich>
          </c:tx>
          <c:layout>
            <c:manualLayout>
              <c:xMode val="edge"/>
              <c:yMode val="edge"/>
              <c:x val="9.98734894332097E-3"/>
              <c:y val="0.18576620230163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03948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1476991728008025"/>
          <c:y val="0.12942862911366845"/>
          <c:w val="0.36520619691245315"/>
          <c:h val="7.4108652279200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585107</xdr:colOff>
      <xdr:row>689</xdr:row>
      <xdr:rowOff>76426</xdr:rowOff>
    </xdr:from>
    <xdr:to>
      <xdr:col>25</xdr:col>
      <xdr:colOff>899432</xdr:colOff>
      <xdr:row>702</xdr:row>
      <xdr:rowOff>261257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9EA1E9-6306-4AF1-89AA-3E44DB951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198437</xdr:colOff>
      <xdr:row>689</xdr:row>
      <xdr:rowOff>114301</xdr:rowOff>
    </xdr:from>
    <xdr:to>
      <xdr:col>36</xdr:col>
      <xdr:colOff>344487</xdr:colOff>
      <xdr:row>702</xdr:row>
      <xdr:rowOff>228601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5D1617-CA31-48A5-8064-377AD4175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95250</xdr:colOff>
      <xdr:row>713</xdr:row>
      <xdr:rowOff>87312</xdr:rowOff>
    </xdr:from>
    <xdr:to>
      <xdr:col>25</xdr:col>
      <xdr:colOff>409575</xdr:colOff>
      <xdr:row>727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08BE6A-F3FA-4FA4-A7BA-F6F738166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198437</xdr:colOff>
      <xdr:row>713</xdr:row>
      <xdr:rowOff>114301</xdr:rowOff>
    </xdr:from>
    <xdr:to>
      <xdr:col>36</xdr:col>
      <xdr:colOff>344487</xdr:colOff>
      <xdr:row>726</xdr:row>
      <xdr:rowOff>228601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78A61D-1474-4395-83C1-F76E25CA4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198437</xdr:colOff>
      <xdr:row>738</xdr:row>
      <xdr:rowOff>114301</xdr:rowOff>
    </xdr:from>
    <xdr:to>
      <xdr:col>36</xdr:col>
      <xdr:colOff>344487</xdr:colOff>
      <xdr:row>756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4078A-E88F-4CCC-9D24-9ECE1972D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198438</xdr:colOff>
      <xdr:row>11</xdr:row>
      <xdr:rowOff>19050</xdr:rowOff>
    </xdr:from>
    <xdr:to>
      <xdr:col>23</xdr:col>
      <xdr:colOff>349250</xdr:colOff>
      <xdr:row>24</xdr:row>
      <xdr:rowOff>49212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C89E3-9D67-4242-B175-14D02E217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446314</xdr:colOff>
      <xdr:row>11</xdr:row>
      <xdr:rowOff>65315</xdr:rowOff>
    </xdr:from>
    <xdr:to>
      <xdr:col>30</xdr:col>
      <xdr:colOff>65314</xdr:colOff>
      <xdr:row>21</xdr:row>
      <xdr:rowOff>87086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479BD5-F1CF-EAB5-8C54-1DBF80707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600075</xdr:colOff>
      <xdr:row>0</xdr:row>
      <xdr:rowOff>83820</xdr:rowOff>
    </xdr:from>
    <xdr:to>
      <xdr:col>16</xdr:col>
      <xdr:colOff>740011</xdr:colOff>
      <xdr:row>6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645D1-E6F4-42DF-95B8-7A32FA719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54125" y="83820"/>
          <a:ext cx="2062081" cy="1564005"/>
        </a:xfrm>
        <a:prstGeom prst="rect">
          <a:avLst/>
        </a:prstGeom>
      </xdr:spPr>
    </xdr:pic>
    <xdr:clientData/>
  </xdr:twoCellAnchor>
  <xdr:twoCellAnchor>
    <xdr:from>
      <xdr:col>20</xdr:col>
      <xdr:colOff>239712</xdr:colOff>
      <xdr:row>12</xdr:row>
      <xdr:rowOff>144461</xdr:rowOff>
    </xdr:from>
    <xdr:to>
      <xdr:col>26</xdr:col>
      <xdr:colOff>312737</xdr:colOff>
      <xdr:row>26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EE95AA-ED0E-40DD-921C-07999E08E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21772</xdr:colOff>
      <xdr:row>11</xdr:row>
      <xdr:rowOff>54429</xdr:rowOff>
    </xdr:from>
    <xdr:to>
      <xdr:col>38</xdr:col>
      <xdr:colOff>21772</xdr:colOff>
      <xdr:row>22</xdr:row>
      <xdr:rowOff>21772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E21593-625E-DB53-848A-F2131F52D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93345</xdr:colOff>
      <xdr:row>40</xdr:row>
      <xdr:rowOff>125730</xdr:rowOff>
    </xdr:from>
    <xdr:to>
      <xdr:col>15</xdr:col>
      <xdr:colOff>28575</xdr:colOff>
      <xdr:row>61</xdr:row>
      <xdr:rowOff>17145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B2518A-08E1-2C5F-8191-F91879F41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95248</xdr:colOff>
      <xdr:row>22</xdr:row>
      <xdr:rowOff>91440</xdr:rowOff>
    </xdr:from>
    <xdr:to>
      <xdr:col>11</xdr:col>
      <xdr:colOff>761999</xdr:colOff>
      <xdr:row>39</xdr:row>
      <xdr:rowOff>155893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1630DA-D333-49CF-827E-60D657212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17</xdr:row>
      <xdr:rowOff>64770</xdr:rowOff>
    </xdr:from>
    <xdr:to>
      <xdr:col>12</xdr:col>
      <xdr:colOff>1474470</xdr:colOff>
      <xdr:row>34</xdr:row>
      <xdr:rowOff>131128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055BB-0823-49DC-A0A3-C182E3433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198438</xdr:colOff>
      <xdr:row>7</xdr:row>
      <xdr:rowOff>19050</xdr:rowOff>
    </xdr:from>
    <xdr:to>
      <xdr:col>21</xdr:col>
      <xdr:colOff>349250</xdr:colOff>
      <xdr:row>20</xdr:row>
      <xdr:rowOff>49212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79A7D-59C8-4AC0-95D4-8CC96084E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7937</xdr:colOff>
      <xdr:row>7</xdr:row>
      <xdr:rowOff>1587</xdr:rowOff>
    </xdr:from>
    <xdr:to>
      <xdr:col>32</xdr:col>
      <xdr:colOff>523875</xdr:colOff>
      <xdr:row>20</xdr:row>
      <xdr:rowOff>1587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783A76-0FCB-4D21-8FBC-8D765691B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484910</xdr:colOff>
      <xdr:row>4</xdr:row>
      <xdr:rowOff>41563</xdr:rowOff>
    </xdr:from>
    <xdr:to>
      <xdr:col>51</xdr:col>
      <xdr:colOff>460521</xdr:colOff>
      <xdr:row>17</xdr:row>
      <xdr:rowOff>41563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30C2A7-2B87-4E19-B7A0-EB5F8EDD3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526472</xdr:colOff>
      <xdr:row>18</xdr:row>
      <xdr:rowOff>235527</xdr:rowOff>
    </xdr:from>
    <xdr:to>
      <xdr:col>51</xdr:col>
      <xdr:colOff>502083</xdr:colOff>
      <xdr:row>31</xdr:row>
      <xdr:rowOff>235527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525F2C-8770-4CCB-88CE-28A9F3B4B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aphithoun.p\Downloads\Template%20&#3649;&#3592;&#3585;&#3615;&#3619;&#3637;\01%20Sales%20KPI%20Dashboard%202025\Sales%20Dashboard%202025.xlsx" TargetMode="External"/><Relationship Id="rId1" Type="http://schemas.openxmlformats.org/officeDocument/2006/relationships/externalLinkPath" Target="file:///C:\Users\phaphithoun.p\Downloads\Template%20&#3649;&#3592;&#3585;&#3615;&#3619;&#3637;\01%20Sales%20KPI%20Dashboard%202025\Sales%20Dashboard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hare%20NSPC-DOM%202026/Graph_Report/Month%2006/NSPC_Graph%20Report_Onesheet%202026-06-30.xlsx" TargetMode="External"/><Relationship Id="rId2" Type="http://schemas.openxmlformats.org/officeDocument/2006/relationships/externalLinkPath" Target="https://chaleunenergy-my.sharepoint.com/personal/phaphithoun_p_csenergy_la/Documents/Share%20NSPC-DOM%202026/Graph_Report/Month%2006/NSPC_Graph%20Report_Onesheet%202026-06-30.xlsx" TargetMode="External"/><Relationship Id="rId1" Type="http://schemas.openxmlformats.org/officeDocument/2006/relationships/externalLinkPath" Target="/personal/phaphithoun_p_csenergy_la/Documents/Share%20NSPC-DOM%202026/Graph_Report/Month%2006/NSPC_Graph%20Report_Onesheet%202026-06-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et up Product"/>
      <sheetName val="DATA"/>
      <sheetName val="Pivot"/>
      <sheetName val="Link VDO การทำ"/>
      <sheetName val="Online Course"/>
      <sheetName val="Sales Dashboard 2025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SPC M"/>
      <sheetName val="NSPC D"/>
      <sheetName val="NSPC EDC"/>
      <sheetName val="water 12"/>
      <sheetName val="NSPC inflow"/>
      <sheetName val="NEM inflow10"/>
      <sheetName val="NEM inflow11"/>
      <sheetName val="Inflowdaily_NSPC"/>
      <sheetName val="Hourly Power and WL"/>
      <sheetName val="Graph report"/>
      <sheetName val="4Hourly Report"/>
      <sheetName val="6hour to EDC"/>
      <sheetName val="Weekly report"/>
      <sheetName val="Hourly Today-1"/>
      <sheetName val="Onesheet Report"/>
      <sheetName val="Data_Monthly"/>
      <sheetName val="CFO Daily report"/>
      <sheetName val="Volume"/>
      <sheetName val="ບົດລາຍງານເດືອນ MD"/>
      <sheetName val="MD"/>
      <sheetName val="Plan"/>
      <sheetName val="Inflow data"/>
      <sheetName val="NP Inflo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C3">
            <v>0</v>
          </cell>
        </row>
        <row r="4">
          <cell r="C4">
            <v>2.9450066736981698E-5</v>
          </cell>
        </row>
        <row r="5">
          <cell r="C5">
            <v>5.8903975438117603E-5</v>
          </cell>
        </row>
        <row r="6">
          <cell r="C6">
            <v>8.8365568067561901E-5</v>
          </cell>
        </row>
        <row r="7">
          <cell r="C7">
            <v>1.17838686589469E-4</v>
          </cell>
        </row>
        <row r="8">
          <cell r="C8">
            <v>1.47327172967992E-4</v>
          </cell>
        </row>
        <row r="9">
          <cell r="C9">
            <v>1.7683486916728701E-4</v>
          </cell>
        </row>
        <row r="10">
          <cell r="C10">
            <v>2.06365617151843E-4</v>
          </cell>
        </row>
        <row r="11">
          <cell r="C11">
            <v>2.35923258885142E-4</v>
          </cell>
        </row>
        <row r="12">
          <cell r="C12">
            <v>2.65511636331676E-4</v>
          </cell>
        </row>
        <row r="13">
          <cell r="C13">
            <v>2.9513459145559702E-4</v>
          </cell>
        </row>
        <row r="14">
          <cell r="C14">
            <v>3.2479596622105999E-4</v>
          </cell>
        </row>
        <row r="15">
          <cell r="C15">
            <v>3.54499602592219E-4</v>
          </cell>
        </row>
        <row r="16">
          <cell r="C16">
            <v>3.8424934253322902E-4</v>
          </cell>
        </row>
        <row r="17">
          <cell r="C17">
            <v>4.1404902800824399E-4</v>
          </cell>
        </row>
        <row r="18">
          <cell r="C18">
            <v>4.4390250098141697E-4</v>
          </cell>
        </row>
        <row r="19">
          <cell r="C19">
            <v>4.7381360341690299E-4</v>
          </cell>
        </row>
        <row r="20">
          <cell r="C20">
            <v>5.0378617727885695E-4</v>
          </cell>
        </row>
        <row r="21">
          <cell r="C21">
            <v>5.3382406453143197E-4</v>
          </cell>
        </row>
        <row r="22">
          <cell r="C22">
            <v>5.6393110713912498E-4</v>
          </cell>
        </row>
        <row r="23">
          <cell r="C23">
            <v>5.9411114706540698E-4</v>
          </cell>
        </row>
        <row r="24">
          <cell r="C24">
            <v>6.24368026274772E-4</v>
          </cell>
        </row>
        <row r="25">
          <cell r="C25">
            <v>6.5470558673137605E-4</v>
          </cell>
        </row>
        <row r="26">
          <cell r="C26">
            <v>6.8512767039937198E-4</v>
          </cell>
        </row>
        <row r="27">
          <cell r="C27">
            <v>7.1563811924291502E-4</v>
          </cell>
        </row>
        <row r="28">
          <cell r="C28">
            <v>7.4624077522615899E-4</v>
          </cell>
        </row>
        <row r="29">
          <cell r="C29">
            <v>7.7693948031325698E-4</v>
          </cell>
        </row>
        <row r="30">
          <cell r="C30">
            <v>8.0773807646836605E-4</v>
          </cell>
        </row>
        <row r="31">
          <cell r="C31">
            <v>8.3864040565563699E-4</v>
          </cell>
        </row>
        <row r="32">
          <cell r="C32">
            <v>8.69650309839227E-4</v>
          </cell>
        </row>
        <row r="33">
          <cell r="C33">
            <v>9.0077163098328805E-4</v>
          </cell>
        </row>
        <row r="34">
          <cell r="C34">
            <v>9.3200821105197495E-4</v>
          </cell>
        </row>
        <row r="35">
          <cell r="C35">
            <v>9.6336389200979997E-4</v>
          </cell>
        </row>
        <row r="36">
          <cell r="C36">
            <v>9.9484251582020308E-4</v>
          </cell>
        </row>
        <row r="37">
          <cell r="C37">
            <v>1.0264479244477E-3</v>
          </cell>
        </row>
        <row r="38">
          <cell r="C38">
            <v>1.0581839598564301E-3</v>
          </cell>
        </row>
        <row r="39">
          <cell r="C39">
            <v>1.09005446401056E-3</v>
          </cell>
        </row>
        <row r="40">
          <cell r="C40">
            <v>1.12206327887425E-3</v>
          </cell>
        </row>
        <row r="41">
          <cell r="C41">
            <v>1.15421424641164E-3</v>
          </cell>
        </row>
        <row r="42">
          <cell r="C42">
            <v>1.1865112085868801E-3</v>
          </cell>
        </row>
        <row r="43">
          <cell r="C43">
            <v>1.2189580073641499E-3</v>
          </cell>
        </row>
        <row r="44">
          <cell r="C44">
            <v>1.2515584847075799E-3</v>
          </cell>
        </row>
        <row r="45">
          <cell r="C45">
            <v>1.2843164825813299E-3</v>
          </cell>
        </row>
        <row r="46">
          <cell r="C46">
            <v>1.3172358429495599E-3</v>
          </cell>
        </row>
        <row r="47">
          <cell r="C47">
            <v>1.3503204077768001E-3</v>
          </cell>
        </row>
        <row r="48">
          <cell r="C48">
            <v>1.3835740190264499E-3</v>
          </cell>
        </row>
        <row r="49">
          <cell r="C49">
            <v>1.4170005186630299E-3</v>
          </cell>
        </row>
        <row r="50">
          <cell r="C50">
            <v>1.45060374865071E-3</v>
          </cell>
        </row>
        <row r="51">
          <cell r="C51">
            <v>1.4843875509536399E-3</v>
          </cell>
        </row>
        <row r="52">
          <cell r="C52">
            <v>1.51835576753597E-3</v>
          </cell>
        </row>
        <row r="53">
          <cell r="C53">
            <v>1.55251224036185E-3</v>
          </cell>
        </row>
        <row r="54">
          <cell r="C54">
            <v>1.58686081139545E-3</v>
          </cell>
        </row>
        <row r="55">
          <cell r="C55">
            <v>1.62140532260091E-3</v>
          </cell>
        </row>
        <row r="56">
          <cell r="C56">
            <v>1.65614961594239E-3</v>
          </cell>
        </row>
        <row r="57">
          <cell r="C57">
            <v>1.69109753338404E-3</v>
          </cell>
        </row>
        <row r="58">
          <cell r="C58">
            <v>1.72625291689002E-3</v>
          </cell>
        </row>
        <row r="59">
          <cell r="C59">
            <v>1.7616196084244799E-3</v>
          </cell>
        </row>
        <row r="60">
          <cell r="C60">
            <v>1.79720144995198E-3</v>
          </cell>
        </row>
        <row r="61">
          <cell r="C61">
            <v>1.8330022834358601E-3</v>
          </cell>
        </row>
        <row r="62">
          <cell r="C62">
            <v>1.8690259508406901E-3</v>
          </cell>
        </row>
        <row r="63">
          <cell r="C63">
            <v>1.9052762941306201E-3</v>
          </cell>
        </row>
        <row r="64">
          <cell r="C64">
            <v>1.9417571552698E-3</v>
          </cell>
        </row>
        <row r="65">
          <cell r="C65">
            <v>1.9784723762223898E-3</v>
          </cell>
        </row>
        <row r="66">
          <cell r="C66">
            <v>2.0154257989525399E-3</v>
          </cell>
        </row>
        <row r="67">
          <cell r="C67">
            <v>2.0526212654244E-3</v>
          </cell>
        </row>
        <row r="68">
          <cell r="C68">
            <v>2.0900626176021302E-3</v>
          </cell>
        </row>
        <row r="69">
          <cell r="C69">
            <v>2.12775369744989E-3</v>
          </cell>
        </row>
        <row r="70">
          <cell r="C70">
            <v>2.1656983469318198E-3</v>
          </cell>
        </row>
        <row r="71">
          <cell r="C71">
            <v>2.2039004080120798E-3</v>
          </cell>
        </row>
        <row r="72">
          <cell r="C72">
            <v>2.2423637226552701E-3</v>
          </cell>
        </row>
        <row r="73">
          <cell r="C73">
            <v>2.2810921328246599E-3</v>
          </cell>
        </row>
        <row r="74">
          <cell r="C74">
            <v>2.3200894804848498E-3</v>
          </cell>
        </row>
        <row r="75">
          <cell r="C75">
            <v>2.35935960759998E-3</v>
          </cell>
        </row>
        <row r="76">
          <cell r="C76">
            <v>2.3989063561342199E-3</v>
          </cell>
        </row>
        <row r="77">
          <cell r="C77">
            <v>2.43873356805172E-3</v>
          </cell>
        </row>
        <row r="78">
          <cell r="C78">
            <v>2.47884508531662E-3</v>
          </cell>
        </row>
        <row r="79">
          <cell r="C79">
            <v>2.5192447498930898E-3</v>
          </cell>
        </row>
        <row r="80">
          <cell r="C80">
            <v>2.5599364037452799E-3</v>
          </cell>
        </row>
        <row r="81">
          <cell r="C81">
            <v>2.6009238888373499E-3</v>
          </cell>
        </row>
        <row r="82">
          <cell r="C82">
            <v>2.6422110471334402E-3</v>
          </cell>
        </row>
        <row r="83">
          <cell r="C83">
            <v>2.68380172059771E-3</v>
          </cell>
        </row>
        <row r="84">
          <cell r="C84">
            <v>2.7256997511943201E-3</v>
          </cell>
        </row>
        <row r="85">
          <cell r="C85">
            <v>2.7679089808879099E-3</v>
          </cell>
        </row>
        <row r="86">
          <cell r="C86">
            <v>2.81043325164166E-3</v>
          </cell>
        </row>
        <row r="87">
          <cell r="C87">
            <v>2.8532764054202001E-3</v>
          </cell>
        </row>
        <row r="88">
          <cell r="C88">
            <v>2.8964422841876998E-3</v>
          </cell>
        </row>
        <row r="89">
          <cell r="C89">
            <v>2.93993472990831E-3</v>
          </cell>
        </row>
        <row r="90">
          <cell r="C90">
            <v>2.9837575845461802E-3</v>
          </cell>
        </row>
        <row r="91">
          <cell r="C91">
            <v>3.0279146900654701E-3</v>
          </cell>
        </row>
        <row r="92">
          <cell r="C92">
            <v>3.0724098884303201E-3</v>
          </cell>
        </row>
        <row r="93">
          <cell r="C93">
            <v>3.1172470216048998E-3</v>
          </cell>
        </row>
        <row r="94">
          <cell r="C94">
            <v>3.1624299315533601E-3</v>
          </cell>
        </row>
        <row r="95">
          <cell r="C95">
            <v>3.2079624602398501E-3</v>
          </cell>
        </row>
        <row r="96">
          <cell r="C96">
            <v>3.2538484496285299E-3</v>
          </cell>
        </row>
        <row r="97">
          <cell r="C97">
            <v>3.3000917416840699E-3</v>
          </cell>
        </row>
        <row r="98">
          <cell r="C98">
            <v>3.3466961783695901E-3</v>
          </cell>
        </row>
        <row r="99">
          <cell r="C99">
            <v>3.3936656016497601E-3</v>
          </cell>
        </row>
        <row r="100">
          <cell r="C100">
            <v>3.44100385348873E-3</v>
          </cell>
        </row>
        <row r="101">
          <cell r="C101">
            <v>3.4887147758506502E-3</v>
          </cell>
        </row>
        <row r="102">
          <cell r="C102">
            <v>3.5368022106996898E-3</v>
          </cell>
        </row>
        <row r="103">
          <cell r="C103">
            <v>3.5852700000000002E-3</v>
          </cell>
          <cell r="F103">
            <v>4.7910309999999998E-2</v>
          </cell>
        </row>
        <row r="104">
          <cell r="C104">
            <v>3.63412113314157E-3</v>
          </cell>
          <cell r="F104">
            <v>4.8056789551495498E-2</v>
          </cell>
        </row>
        <row r="105">
          <cell r="C105">
            <v>3.68335518921779E-3</v>
          </cell>
          <cell r="F105">
            <v>4.8203271943404097E-2</v>
          </cell>
        </row>
        <row r="106">
          <cell r="C106">
            <v>3.7329708947478899E-3</v>
          </cell>
          <cell r="F106">
            <v>4.8349760016139103E-2</v>
          </cell>
        </row>
        <row r="107">
          <cell r="C107">
            <v>3.7829669762510999E-3</v>
          </cell>
          <cell r="F107">
            <v>4.8496256610113399E-2</v>
          </cell>
        </row>
        <row r="108">
          <cell r="C108">
            <v>3.8333421602466402E-3</v>
          </cell>
          <cell r="F108">
            <v>4.86427645657403E-2</v>
          </cell>
        </row>
        <row r="109">
          <cell r="C109">
            <v>3.8840951732537501E-3</v>
          </cell>
          <cell r="F109">
            <v>4.8789286723433002E-2</v>
          </cell>
        </row>
        <row r="110">
          <cell r="C110">
            <v>3.9352247417922303E-3</v>
          </cell>
          <cell r="F110">
            <v>4.8935825923606201E-2</v>
          </cell>
        </row>
        <row r="111">
          <cell r="C111">
            <v>3.9867295923801602E-3</v>
          </cell>
          <cell r="F111">
            <v>4.9082385006669699E-2</v>
          </cell>
        </row>
        <row r="112">
          <cell r="C112">
            <v>4.0386084515373396E-3</v>
          </cell>
          <cell r="F112">
            <v>4.9228966813038399E-2</v>
          </cell>
        </row>
        <row r="113">
          <cell r="C113">
            <v>4.0908600457830102E-3</v>
          </cell>
          <cell r="F113">
            <v>4.9375574183125402E-2</v>
          </cell>
        </row>
        <row r="114">
          <cell r="C114">
            <v>4.1434831016363798E-3</v>
          </cell>
          <cell r="F114">
            <v>4.9522209957343799E-2</v>
          </cell>
        </row>
        <row r="115">
          <cell r="C115">
            <v>4.19647634561669E-3</v>
          </cell>
          <cell r="F115">
            <v>4.96688769761068E-2</v>
          </cell>
        </row>
        <row r="116">
          <cell r="C116">
            <v>4.2498385042431704E-3</v>
          </cell>
          <cell r="F116">
            <v>4.9815578079827498E-2</v>
          </cell>
        </row>
        <row r="117">
          <cell r="C117">
            <v>4.30356830403504E-3</v>
          </cell>
          <cell r="F117">
            <v>4.9962316108919103E-2</v>
          </cell>
        </row>
        <row r="118">
          <cell r="C118">
            <v>4.3576644715115397E-3</v>
          </cell>
          <cell r="F118">
            <v>5.0109093903794699E-2</v>
          </cell>
        </row>
        <row r="119">
          <cell r="C119">
            <v>4.4121257331918998E-3</v>
          </cell>
          <cell r="F119">
            <v>5.0255914304867498E-2</v>
          </cell>
        </row>
        <row r="120">
          <cell r="C120">
            <v>4.4669508155953403E-3</v>
          </cell>
          <cell r="F120">
            <v>5.0402780152550501E-2</v>
          </cell>
        </row>
        <row r="121">
          <cell r="C121">
            <v>4.5221384452410899E-3</v>
          </cell>
          <cell r="F121">
            <v>5.0549694287257099E-2</v>
          </cell>
        </row>
        <row r="122">
          <cell r="C122">
            <v>4.5776873486490103E-3</v>
          </cell>
          <cell r="F122">
            <v>5.06966595494018E-2</v>
          </cell>
        </row>
        <row r="123">
          <cell r="C123">
            <v>4.6335962523370803E-3</v>
          </cell>
          <cell r="F123">
            <v>5.0843678779394698E-2</v>
          </cell>
        </row>
        <row r="124">
          <cell r="C124">
            <v>4.6898638828251496E-3</v>
          </cell>
          <cell r="F124">
            <v>5.0990754817650398E-2</v>
          </cell>
        </row>
        <row r="125">
          <cell r="C125">
            <v>4.74648896663244E-3</v>
          </cell>
          <cell r="F125">
            <v>5.1137890504582097E-2</v>
          </cell>
        </row>
        <row r="126">
          <cell r="C126">
            <v>4.8034702302781904E-3</v>
          </cell>
          <cell r="F126">
            <v>5.1285088680602997E-2</v>
          </cell>
        </row>
        <row r="127">
          <cell r="C127">
            <v>4.8608064002816304E-3</v>
          </cell>
          <cell r="F127">
            <v>5.1432352186126302E-2</v>
          </cell>
        </row>
        <row r="128">
          <cell r="C128">
            <v>4.9184962031619903E-3</v>
          </cell>
          <cell r="F128">
            <v>5.1579683861564897E-2</v>
          </cell>
        </row>
        <row r="129">
          <cell r="C129">
            <v>4.9765383654384798E-3</v>
          </cell>
          <cell r="F129">
            <v>5.1727086547332199E-2</v>
          </cell>
        </row>
        <row r="130">
          <cell r="C130">
            <v>5.0349316136303604E-3</v>
          </cell>
          <cell r="F130">
            <v>5.1874563083841203E-2</v>
          </cell>
        </row>
        <row r="131">
          <cell r="C131">
            <v>5.0936746742568303E-3</v>
          </cell>
          <cell r="F131">
            <v>5.20221163115051E-2</v>
          </cell>
        </row>
        <row r="132">
          <cell r="C132">
            <v>5.1527662738371297E-3</v>
          </cell>
          <cell r="F132">
            <v>5.2169749070737098E-2</v>
          </cell>
        </row>
        <row r="133">
          <cell r="C133">
            <v>5.2122051388904999E-3</v>
          </cell>
          <cell r="F133">
            <v>5.2317464201950201E-2</v>
          </cell>
        </row>
        <row r="134">
          <cell r="C134">
            <v>5.2719899959361499E-3</v>
          </cell>
          <cell r="F134">
            <v>5.2465264545557597E-2</v>
          </cell>
        </row>
        <row r="135">
          <cell r="C135">
            <v>5.3321195714940003E-3</v>
          </cell>
          <cell r="F135">
            <v>5.2613152941974203E-2</v>
          </cell>
        </row>
        <row r="136">
          <cell r="C136">
            <v>5.3925925920819198E-3</v>
          </cell>
          <cell r="F136">
            <v>5.2761132231609699E-2</v>
          </cell>
        </row>
        <row r="137">
          <cell r="C137">
            <v>5.4534077842198197E-3</v>
          </cell>
          <cell r="F137">
            <v>5.2909205254878897E-2</v>
          </cell>
        </row>
        <row r="138">
          <cell r="C138">
            <v>5.5145638744269199E-3</v>
          </cell>
          <cell r="F138">
            <v>5.3057374852194999E-2</v>
          </cell>
        </row>
        <row r="139">
          <cell r="C139">
            <v>5.5760595892224603E-3</v>
          </cell>
          <cell r="F139">
            <v>5.3205643863971197E-2</v>
          </cell>
        </row>
        <row r="140">
          <cell r="C140">
            <v>5.6378936551256496E-3</v>
          </cell>
          <cell r="F140">
            <v>5.3354015130620602E-2</v>
          </cell>
        </row>
        <row r="141">
          <cell r="C141">
            <v>5.70006479865574E-3</v>
          </cell>
          <cell r="F141">
            <v>5.3502491492556301E-2</v>
          </cell>
        </row>
        <row r="142">
          <cell r="C142">
            <v>5.7625717463319504E-3</v>
          </cell>
          <cell r="F142">
            <v>5.3651075790191398E-2</v>
          </cell>
        </row>
        <row r="143">
          <cell r="C143">
            <v>5.8254132246735096E-3</v>
          </cell>
          <cell r="F143">
            <v>5.3799770863939202E-2</v>
          </cell>
        </row>
        <row r="144">
          <cell r="C144">
            <v>5.8885879601996496E-3</v>
          </cell>
          <cell r="F144">
            <v>5.39485795542127E-2</v>
          </cell>
        </row>
        <row r="145">
          <cell r="C145">
            <v>5.9520946794295896E-3</v>
          </cell>
          <cell r="F145">
            <v>5.4097504701425103E-2</v>
          </cell>
        </row>
        <row r="146">
          <cell r="C146">
            <v>6.0159321088825704E-3</v>
          </cell>
          <cell r="F146">
            <v>5.42465491459896E-2</v>
          </cell>
        </row>
        <row r="147">
          <cell r="C147">
            <v>6.0800989750785499E-3</v>
          </cell>
          <cell r="F147">
            <v>5.4395715728320901E-2</v>
          </cell>
        </row>
        <row r="148">
          <cell r="C148">
            <v>6.1445940045352903E-3</v>
          </cell>
          <cell r="F148">
            <v>5.4545007288828898E-2</v>
          </cell>
        </row>
        <row r="149">
          <cell r="C149">
            <v>6.2094159237727599E-3</v>
          </cell>
          <cell r="F149">
            <v>5.4694426667928397E-2</v>
          </cell>
        </row>
        <row r="150">
          <cell r="C150">
            <v>6.2745634593101797E-3</v>
          </cell>
          <cell r="F150">
            <v>5.4843976706032499E-2</v>
          </cell>
        </row>
        <row r="151">
          <cell r="C151">
            <v>6.3400353376667799E-3</v>
          </cell>
          <cell r="F151">
            <v>5.4993660243554301E-2</v>
          </cell>
        </row>
        <row r="152">
          <cell r="C152">
            <v>6.4058302853617901E-3</v>
          </cell>
          <cell r="F152">
            <v>5.5143480120907098E-2</v>
          </cell>
        </row>
        <row r="153">
          <cell r="C153">
            <v>6.4719470289144399E-3</v>
          </cell>
          <cell r="F153">
            <v>5.5293439178503899E-2</v>
          </cell>
        </row>
        <row r="154">
          <cell r="C154">
            <v>6.5383842948439604E-3</v>
          </cell>
          <cell r="F154">
            <v>5.5443540256757899E-2</v>
          </cell>
        </row>
        <row r="155">
          <cell r="C155">
            <v>6.6051408096695699E-3</v>
          </cell>
          <cell r="F155">
            <v>5.5593786196082302E-2</v>
          </cell>
        </row>
        <row r="156">
          <cell r="C156">
            <v>6.6722152999105101E-3</v>
          </cell>
          <cell r="F156">
            <v>5.5744179836890097E-2</v>
          </cell>
        </row>
        <row r="157">
          <cell r="C157">
            <v>6.739606492086E-3</v>
          </cell>
          <cell r="F157">
            <v>5.5894724019594597E-2</v>
          </cell>
        </row>
        <row r="158">
          <cell r="C158">
            <v>6.8073131127152804E-3</v>
          </cell>
          <cell r="F158">
            <v>5.6045421584608797E-2</v>
          </cell>
        </row>
        <row r="159">
          <cell r="C159">
            <v>6.8753338883175696E-3</v>
          </cell>
          <cell r="F159">
            <v>5.6196275372345998E-2</v>
          </cell>
        </row>
        <row r="160">
          <cell r="C160">
            <v>6.9436675454128804E-3</v>
          </cell>
          <cell r="F160">
            <v>5.6347288223220902E-2</v>
          </cell>
        </row>
        <row r="161">
          <cell r="C161">
            <v>7.0123128105188904E-3</v>
          </cell>
          <cell r="F161">
            <v>5.6498462977643299E-2</v>
          </cell>
        </row>
        <row r="162">
          <cell r="C162">
            <v>7.08126841015559E-3</v>
          </cell>
          <cell r="F162">
            <v>5.6649802476028098E-2</v>
          </cell>
        </row>
        <row r="163">
          <cell r="C163">
            <v>7.1505330708422302E-3</v>
          </cell>
          <cell r="F163">
            <v>5.6801309558788302E-2</v>
          </cell>
        </row>
        <row r="164">
          <cell r="C164">
            <v>7.2201055190980199E-3</v>
          </cell>
          <cell r="F164">
            <v>5.6952987066337203E-2</v>
          </cell>
        </row>
        <row r="165">
          <cell r="C165">
            <v>7.2899844814421902E-3</v>
          </cell>
          <cell r="F165">
            <v>5.7104837839087902E-2</v>
          </cell>
        </row>
        <row r="166">
          <cell r="C166">
            <v>7.3601686843939897E-3</v>
          </cell>
          <cell r="F166">
            <v>5.7256864717453497E-2</v>
          </cell>
        </row>
        <row r="167">
          <cell r="C167">
            <v>7.4306568544726202E-3</v>
          </cell>
          <cell r="F167">
            <v>5.7409070541847199E-2</v>
          </cell>
        </row>
        <row r="168">
          <cell r="C168">
            <v>7.5014477181973302E-3</v>
          </cell>
          <cell r="F168">
            <v>5.7561458152682099E-2</v>
          </cell>
        </row>
        <row r="169">
          <cell r="C169">
            <v>7.5725400020873503E-3</v>
          </cell>
          <cell r="F169">
            <v>5.7714030390371297E-2</v>
          </cell>
        </row>
        <row r="170">
          <cell r="C170">
            <v>7.6439324326618898E-3</v>
          </cell>
          <cell r="F170">
            <v>5.7866790095327997E-2</v>
          </cell>
        </row>
        <row r="171">
          <cell r="C171">
            <v>7.7156237364401897E-3</v>
          </cell>
          <cell r="F171">
            <v>5.8019740107965401E-2</v>
          </cell>
        </row>
        <row r="172">
          <cell r="C172">
            <v>7.7876126399423103E-3</v>
          </cell>
          <cell r="F172">
            <v>5.8172883268698301E-2</v>
          </cell>
        </row>
        <row r="173">
          <cell r="C173">
            <v>7.8598978696858193E-3</v>
          </cell>
          <cell r="F173">
            <v>5.8326222417936398E-2</v>
          </cell>
        </row>
        <row r="174">
          <cell r="C174">
            <v>7.9324781521907806E-3</v>
          </cell>
          <cell r="F174">
            <v>5.84797603960946E-2</v>
          </cell>
        </row>
        <row r="175">
          <cell r="C175">
            <v>8.0053522139764202E-3</v>
          </cell>
          <cell r="F175">
            <v>5.8633500043586001E-2</v>
          </cell>
        </row>
        <row r="176">
          <cell r="C176">
            <v>8.0785187815619608E-3</v>
          </cell>
          <cell r="F176">
            <v>5.8787444200823699E-2</v>
          </cell>
        </row>
        <row r="177">
          <cell r="C177">
            <v>8.1519765814666301E-3</v>
          </cell>
          <cell r="F177">
            <v>5.8941595708221002E-2</v>
          </cell>
        </row>
        <row r="178">
          <cell r="C178">
            <v>8.2257243402096697E-3</v>
          </cell>
          <cell r="F178">
            <v>5.9095957406190898E-2</v>
          </cell>
        </row>
        <row r="179">
          <cell r="C179">
            <v>8.2997607843103005E-3</v>
          </cell>
          <cell r="F179">
            <v>5.9250532135146597E-2</v>
          </cell>
        </row>
        <row r="180">
          <cell r="C180">
            <v>8.3740846402877503E-3</v>
          </cell>
          <cell r="F180">
            <v>5.9405322735501302E-2</v>
          </cell>
        </row>
        <row r="181">
          <cell r="C181">
            <v>8.4486946346612503E-3</v>
          </cell>
          <cell r="F181">
            <v>5.9560332047668002E-2</v>
          </cell>
        </row>
        <row r="182">
          <cell r="C182">
            <v>8.52358949395003E-3</v>
          </cell>
          <cell r="F182">
            <v>5.9715562912059997E-2</v>
          </cell>
        </row>
        <row r="183">
          <cell r="C183">
            <v>8.5987679446733103E-3</v>
          </cell>
          <cell r="F183">
            <v>5.9871018169090302E-2</v>
          </cell>
        </row>
        <row r="184">
          <cell r="C184">
            <v>8.6742287133503293E-3</v>
          </cell>
          <cell r="F184">
            <v>6.0026700659172101E-2</v>
          </cell>
        </row>
        <row r="185">
          <cell r="C185">
            <v>8.7499705265011805E-3</v>
          </cell>
          <cell r="F185">
            <v>6.0182613222720401E-2</v>
          </cell>
        </row>
        <row r="186">
          <cell r="C186">
            <v>8.8259921106433707E-3</v>
          </cell>
          <cell r="F186">
            <v>6.0338758700144698E-2</v>
          </cell>
        </row>
        <row r="187">
          <cell r="C187">
            <v>8.9022921922969692E-3</v>
          </cell>
          <cell r="F187">
            <v>6.0495139931860002E-2</v>
          </cell>
        </row>
        <row r="188">
          <cell r="C188">
            <v>8.9788694979812296E-3</v>
          </cell>
          <cell r="F188">
            <v>6.06517597582793E-2</v>
          </cell>
        </row>
        <row r="189">
          <cell r="C189">
            <v>9.0557227542153798E-3</v>
          </cell>
          <cell r="F189">
            <v>6.0808621019815899E-2</v>
          </cell>
        </row>
        <row r="190">
          <cell r="C190">
            <v>9.1328506875186302E-3</v>
          </cell>
          <cell r="F190">
            <v>6.0965726556882802E-2</v>
          </cell>
        </row>
        <row r="191">
          <cell r="C191">
            <v>9.2102520244102207E-3</v>
          </cell>
          <cell r="F191">
            <v>6.1123079209893301E-2</v>
          </cell>
        </row>
        <row r="192">
          <cell r="C192">
            <v>9.2879254914093792E-3</v>
          </cell>
          <cell r="F192">
            <v>6.1280681819260503E-2</v>
          </cell>
        </row>
        <row r="193">
          <cell r="C193">
            <v>9.3658698150353298E-3</v>
          </cell>
          <cell r="F193">
            <v>6.1438537225397397E-2</v>
          </cell>
        </row>
        <row r="194">
          <cell r="C194">
            <v>9.4440837218073108E-3</v>
          </cell>
          <cell r="F194">
            <v>6.1596648268717302E-2</v>
          </cell>
        </row>
        <row r="195">
          <cell r="C195">
            <v>9.52256593824455E-3</v>
          </cell>
          <cell r="F195">
            <v>6.1755017789633299E-2</v>
          </cell>
        </row>
        <row r="196">
          <cell r="C196">
            <v>9.6013151908662699E-3</v>
          </cell>
          <cell r="F196">
            <v>6.1913648628558603E-2</v>
          </cell>
        </row>
        <row r="197">
          <cell r="C197">
            <v>9.6803302061926003E-3</v>
          </cell>
          <cell r="F197">
            <v>6.2072543625908E-2</v>
          </cell>
        </row>
        <row r="198">
          <cell r="C198">
            <v>9.7596097107409806E-3</v>
          </cell>
          <cell r="F198">
            <v>6.2231705622091203E-2</v>
          </cell>
        </row>
        <row r="199">
          <cell r="C199">
            <v>9.8391524310315302E-3</v>
          </cell>
          <cell r="F199">
            <v>6.2391137457522998E-2</v>
          </cell>
        </row>
        <row r="200">
          <cell r="C200">
            <v>9.9189570935834699E-3</v>
          </cell>
          <cell r="F200">
            <v>6.2550841972616705E-2</v>
          </cell>
        </row>
        <row r="201">
          <cell r="C201">
            <v>9.99902242491605E-3</v>
          </cell>
          <cell r="F201">
            <v>6.27108220077853E-2</v>
          </cell>
        </row>
        <row r="202">
          <cell r="C202">
            <v>1.00793471515485E-2</v>
          </cell>
          <cell r="F202">
            <v>6.2871080403441998E-2</v>
          </cell>
        </row>
        <row r="203">
          <cell r="C203">
            <v>1.0159929999999999E-2</v>
          </cell>
          <cell r="F203">
            <v>6.3031619999999997E-2</v>
          </cell>
        </row>
        <row r="204">
          <cell r="C204">
            <v>1.02407696419965E-2</v>
          </cell>
          <cell r="F204">
            <v>6.3192443037409202E-2</v>
          </cell>
        </row>
        <row r="205">
          <cell r="C205">
            <v>1.0321864530090199E-2</v>
          </cell>
          <cell r="F205">
            <v>6.3353549353767094E-2</v>
          </cell>
        </row>
        <row r="206">
          <cell r="C206">
            <v>1.040321306204E-2</v>
          </cell>
          <cell r="F206">
            <v>6.3514938186708003E-2</v>
          </cell>
        </row>
        <row r="207">
          <cell r="C207">
            <v>1.0484813635605E-2</v>
          </cell>
          <cell r="F207">
            <v>6.3676608773866106E-2</v>
          </cell>
        </row>
        <row r="208">
          <cell r="C208">
            <v>1.0566664648544E-2</v>
          </cell>
          <cell r="F208">
            <v>6.3838560352875606E-2</v>
          </cell>
        </row>
        <row r="209">
          <cell r="C209">
            <v>1.0648764498616001E-2</v>
          </cell>
          <cell r="F209">
            <v>6.4000792161371001E-2</v>
          </cell>
        </row>
        <row r="210">
          <cell r="C210">
            <v>1.07311115835808E-2</v>
          </cell>
          <cell r="F210">
            <v>6.4163303436988395E-2</v>
          </cell>
        </row>
        <row r="211">
          <cell r="C211">
            <v>1.0813704301195499E-2</v>
          </cell>
          <cell r="F211">
            <v>6.4326093417358204E-2</v>
          </cell>
        </row>
        <row r="212">
          <cell r="C212">
            <v>1.0896541049220001E-2</v>
          </cell>
          <cell r="F212">
            <v>6.4489161340116605E-2</v>
          </cell>
        </row>
        <row r="213">
          <cell r="C213">
            <v>1.09796202254131E-2</v>
          </cell>
          <cell r="F213">
            <v>6.4652506442897995E-2</v>
          </cell>
        </row>
        <row r="214">
          <cell r="C214">
            <v>1.10629402275339E-2</v>
          </cell>
          <cell r="F214">
            <v>6.4816127963336606E-2</v>
          </cell>
        </row>
        <row r="215">
          <cell r="C215">
            <v>1.11464994533412E-2</v>
          </cell>
          <cell r="F215">
            <v>6.4980025139066699E-2</v>
          </cell>
        </row>
        <row r="216">
          <cell r="C216">
            <v>1.1230296300594E-2</v>
          </cell>
          <cell r="F216">
            <v>6.5144197207722507E-2</v>
          </cell>
        </row>
        <row r="217">
          <cell r="C217">
            <v>1.13143291670511E-2</v>
          </cell>
          <cell r="F217">
            <v>6.5308643406938302E-2</v>
          </cell>
        </row>
        <row r="218">
          <cell r="C218">
            <v>1.13985964504717E-2</v>
          </cell>
          <cell r="F218">
            <v>6.5473362974348498E-2</v>
          </cell>
        </row>
        <row r="219">
          <cell r="C219">
            <v>1.14830965486144E-2</v>
          </cell>
          <cell r="F219">
            <v>6.5638355147587202E-2</v>
          </cell>
        </row>
        <row r="220">
          <cell r="C220">
            <v>1.15678278592384E-2</v>
          </cell>
          <cell r="F220">
            <v>6.5803619164288896E-2</v>
          </cell>
        </row>
        <row r="221">
          <cell r="C221">
            <v>1.1652788780102501E-2</v>
          </cell>
          <cell r="F221">
            <v>6.5969154262087701E-2</v>
          </cell>
        </row>
        <row r="222">
          <cell r="C222">
            <v>1.17379777089667E-2</v>
          </cell>
          <cell r="F222">
            <v>6.6134959678619806E-2</v>
          </cell>
        </row>
        <row r="223">
          <cell r="C223">
            <v>1.18233930435878E-2</v>
          </cell>
          <cell r="F223">
            <v>6.6301034651515697E-2</v>
          </cell>
        </row>
        <row r="224">
          <cell r="C224">
            <v>1.1909033181725899E-2</v>
          </cell>
          <cell r="F224">
            <v>6.6467378418411702E-2</v>
          </cell>
        </row>
        <row r="225">
          <cell r="C225">
            <v>1.1994896521139799E-2</v>
          </cell>
          <cell r="F225">
            <v>6.6633990216941996E-2</v>
          </cell>
        </row>
        <row r="226">
          <cell r="C226">
            <v>1.20809814595885E-2</v>
          </cell>
          <cell r="F226">
            <v>6.6800869284740702E-2</v>
          </cell>
        </row>
        <row r="227">
          <cell r="C227">
            <v>1.21672863948309E-2</v>
          </cell>
          <cell r="F227">
            <v>6.6968014859442399E-2</v>
          </cell>
        </row>
        <row r="228">
          <cell r="C228">
            <v>1.22538097246259E-2</v>
          </cell>
          <cell r="F228">
            <v>6.7135426178681096E-2</v>
          </cell>
        </row>
        <row r="229">
          <cell r="C229">
            <v>1.2340549846732499E-2</v>
          </cell>
          <cell r="F229">
            <v>6.7303102480091304E-2</v>
          </cell>
        </row>
        <row r="230">
          <cell r="C230">
            <v>1.2427505158909599E-2</v>
          </cell>
          <cell r="F230">
            <v>6.7471043001307199E-2</v>
          </cell>
        </row>
        <row r="231">
          <cell r="C231">
            <v>1.2514674058916099E-2</v>
          </cell>
          <cell r="F231">
            <v>6.7639246979963E-2</v>
          </cell>
        </row>
        <row r="232">
          <cell r="C232">
            <v>1.2602054944511E-2</v>
          </cell>
          <cell r="F232">
            <v>6.7807713653692994E-2</v>
          </cell>
        </row>
        <row r="233">
          <cell r="C233">
            <v>1.26896462134531E-2</v>
          </cell>
          <cell r="F233">
            <v>6.7976442260131595E-2</v>
          </cell>
        </row>
        <row r="234">
          <cell r="C234">
            <v>1.27774462635015E-2</v>
          </cell>
          <cell r="F234">
            <v>6.8145432036912895E-2</v>
          </cell>
        </row>
        <row r="235">
          <cell r="C235">
            <v>1.2865453492415999E-2</v>
          </cell>
          <cell r="F235">
            <v>6.8314682221673306E-2</v>
          </cell>
        </row>
        <row r="236">
          <cell r="C236">
            <v>1.29536662979536E-2</v>
          </cell>
          <cell r="F236">
            <v>6.8484192052043105E-2</v>
          </cell>
        </row>
        <row r="237">
          <cell r="C237">
            <v>1.30420830778742E-2</v>
          </cell>
          <cell r="F237">
            <v>6.8653960765658606E-2</v>
          </cell>
        </row>
        <row r="238">
          <cell r="C238">
            <v>1.3130702229936699E-2</v>
          </cell>
          <cell r="F238">
            <v>6.8823987600153999E-2</v>
          </cell>
        </row>
        <row r="239">
          <cell r="C239">
            <v>1.3219522151900099E-2</v>
          </cell>
          <cell r="F239">
            <v>6.89942717931636E-2</v>
          </cell>
        </row>
        <row r="240">
          <cell r="C240">
            <v>1.33085412415233E-2</v>
          </cell>
          <cell r="F240">
            <v>6.9164812582321697E-2</v>
          </cell>
        </row>
        <row r="241">
          <cell r="C241">
            <v>1.33977578965652E-2</v>
          </cell>
          <cell r="F241">
            <v>6.9335609205262494E-2</v>
          </cell>
        </row>
        <row r="242">
          <cell r="C242">
            <v>1.34871705147848E-2</v>
          </cell>
          <cell r="F242">
            <v>6.9506660899620404E-2</v>
          </cell>
        </row>
        <row r="243">
          <cell r="C243">
            <v>1.3576777493940999E-2</v>
          </cell>
          <cell r="F243">
            <v>6.9677966903029603E-2</v>
          </cell>
        </row>
        <row r="244">
          <cell r="C244">
            <v>1.36665772317926E-2</v>
          </cell>
          <cell r="F244">
            <v>6.9849526453124394E-2</v>
          </cell>
        </row>
        <row r="245">
          <cell r="C245">
            <v>1.37565681260988E-2</v>
          </cell>
          <cell r="F245">
            <v>7.0021338787539106E-2</v>
          </cell>
        </row>
        <row r="246">
          <cell r="C246">
            <v>1.38467485746183E-2</v>
          </cell>
          <cell r="F246">
            <v>7.0193403143907998E-2</v>
          </cell>
        </row>
        <row r="247">
          <cell r="C247">
            <v>1.3937116975111101E-2</v>
          </cell>
          <cell r="F247">
            <v>7.0365718759867302E-2</v>
          </cell>
        </row>
        <row r="248">
          <cell r="C248">
            <v>1.40276717253341E-2</v>
          </cell>
          <cell r="F248">
            <v>7.0538284873047294E-2</v>
          </cell>
        </row>
        <row r="249">
          <cell r="C249">
            <v>1.41184112230473E-2</v>
          </cell>
          <cell r="F249">
            <v>7.0711100721084399E-2</v>
          </cell>
        </row>
        <row r="250">
          <cell r="C250">
            <v>1.42093338660096E-2</v>
          </cell>
          <cell r="F250">
            <v>7.0884165541612698E-2</v>
          </cell>
        </row>
        <row r="251">
          <cell r="C251">
            <v>1.4300438051980001E-2</v>
          </cell>
          <cell r="F251">
            <v>7.1057478572266602E-2</v>
          </cell>
        </row>
        <row r="252">
          <cell r="C252">
            <v>1.43917221787172E-2</v>
          </cell>
          <cell r="F252">
            <v>7.12310390506804E-2</v>
          </cell>
        </row>
        <row r="253">
          <cell r="C253">
            <v>1.44831846439804E-2</v>
          </cell>
          <cell r="F253">
            <v>7.1404846214488296E-2</v>
          </cell>
        </row>
        <row r="254">
          <cell r="C254">
            <v>1.45748238455284E-2</v>
          </cell>
          <cell r="F254">
            <v>7.1578899301324606E-2</v>
          </cell>
        </row>
        <row r="255">
          <cell r="C255">
            <v>1.4666638181120101E-2</v>
          </cell>
          <cell r="F255">
            <v>7.1753197548823505E-2</v>
          </cell>
        </row>
        <row r="256">
          <cell r="C256">
            <v>1.47586260485145E-2</v>
          </cell>
          <cell r="F256">
            <v>7.1927740194619505E-2</v>
          </cell>
        </row>
        <row r="257">
          <cell r="C257">
            <v>1.4850785845470499E-2</v>
          </cell>
          <cell r="F257">
            <v>7.2102526476346698E-2</v>
          </cell>
        </row>
        <row r="258">
          <cell r="C258">
            <v>1.49431159697471E-2</v>
          </cell>
          <cell r="F258">
            <v>7.2277555631639401E-2</v>
          </cell>
        </row>
        <row r="259">
          <cell r="C259">
            <v>1.5035614819103101E-2</v>
          </cell>
          <cell r="F259">
            <v>7.2452826898131997E-2</v>
          </cell>
        </row>
        <row r="260">
          <cell r="C260">
            <v>1.51282807912985E-2</v>
          </cell>
          <cell r="F260">
            <v>7.2628339513460594E-2</v>
          </cell>
        </row>
        <row r="261">
          <cell r="C261">
            <v>1.5221112284090199E-2</v>
          </cell>
          <cell r="F261">
            <v>7.2804092715255606E-2</v>
          </cell>
        </row>
        <row r="262">
          <cell r="C262">
            <v>1.5314107695238201E-2</v>
          </cell>
          <cell r="F262">
            <v>7.2980085741153305E-2</v>
          </cell>
        </row>
        <row r="263">
          <cell r="C263">
            <v>1.54072654225014E-2</v>
          </cell>
          <cell r="F263">
            <v>7.3156317828787898E-2</v>
          </cell>
        </row>
        <row r="264">
          <cell r="C264">
            <v>1.5500583863638701E-2</v>
          </cell>
          <cell r="F264">
            <v>7.3332788215793698E-2</v>
          </cell>
        </row>
        <row r="265">
          <cell r="C265">
            <v>1.5594061416409E-2</v>
          </cell>
          <cell r="F265">
            <v>7.3509496139804995E-2</v>
          </cell>
        </row>
        <row r="266">
          <cell r="C266">
            <v>1.5687696478571302E-2</v>
          </cell>
          <cell r="F266">
            <v>7.3686440838456102E-2</v>
          </cell>
        </row>
        <row r="267">
          <cell r="C267">
            <v>1.5781487447884501E-2</v>
          </cell>
          <cell r="F267">
            <v>7.3863621549381198E-2</v>
          </cell>
        </row>
        <row r="268">
          <cell r="C268">
            <v>1.5875432722107601E-2</v>
          </cell>
          <cell r="F268">
            <v>7.4041037510214597E-2</v>
          </cell>
        </row>
        <row r="269">
          <cell r="C269">
            <v>1.5969530698999399E-2</v>
          </cell>
          <cell r="F269">
            <v>7.4218687958590698E-2</v>
          </cell>
        </row>
        <row r="270">
          <cell r="C270">
            <v>1.6063779776318898E-2</v>
          </cell>
          <cell r="F270">
            <v>7.4396572132143707E-2</v>
          </cell>
        </row>
        <row r="271">
          <cell r="C271">
            <v>1.6158178351824998E-2</v>
          </cell>
          <cell r="F271">
            <v>7.4574689268507799E-2</v>
          </cell>
        </row>
        <row r="272">
          <cell r="C272">
            <v>1.62527248232778E-2</v>
          </cell>
          <cell r="F272">
            <v>7.47530386053194E-2</v>
          </cell>
        </row>
        <row r="273">
          <cell r="C273">
            <v>1.6347417588433999E-2</v>
          </cell>
          <cell r="F273">
            <v>7.49316193802088E-2</v>
          </cell>
        </row>
        <row r="274">
          <cell r="C274">
            <v>1.6442255045053599E-2</v>
          </cell>
          <cell r="F274">
            <v>7.5110430830812105E-2</v>
          </cell>
        </row>
        <row r="275">
          <cell r="C275">
            <v>1.65372355908955E-2</v>
          </cell>
          <cell r="F275">
            <v>7.5289472194763798E-2</v>
          </cell>
        </row>
        <row r="276">
          <cell r="C276">
            <v>1.6632357623718699E-2</v>
          </cell>
          <cell r="F276">
            <v>7.5468742709698E-2</v>
          </cell>
        </row>
        <row r="277">
          <cell r="C277">
            <v>1.6727619541282199E-2</v>
          </cell>
          <cell r="F277">
            <v>7.5648241613249095E-2</v>
          </cell>
        </row>
        <row r="278">
          <cell r="C278">
            <v>1.6823019741344699E-2</v>
          </cell>
          <cell r="F278">
            <v>7.5827968143051303E-2</v>
          </cell>
        </row>
        <row r="279">
          <cell r="C279">
            <v>1.69185566216653E-2</v>
          </cell>
          <cell r="F279">
            <v>7.6007921536738896E-2</v>
          </cell>
        </row>
        <row r="280">
          <cell r="C280">
            <v>1.7014228580002899E-2</v>
          </cell>
          <cell r="F280">
            <v>7.6188101031946204E-2</v>
          </cell>
        </row>
        <row r="281">
          <cell r="C281">
            <v>1.7110034014116499E-2</v>
          </cell>
          <cell r="F281">
            <v>7.6368505866307501E-2</v>
          </cell>
        </row>
        <row r="282">
          <cell r="C282">
            <v>1.72059713217649E-2</v>
          </cell>
          <cell r="F282">
            <v>7.6549135277457103E-2</v>
          </cell>
        </row>
        <row r="283">
          <cell r="C283">
            <v>1.7302038900707001E-2</v>
          </cell>
          <cell r="F283">
            <v>7.6729988503029201E-2</v>
          </cell>
        </row>
        <row r="284">
          <cell r="C284">
            <v>1.7398235148701899E-2</v>
          </cell>
          <cell r="F284">
            <v>7.6911064780658095E-2</v>
          </cell>
        </row>
        <row r="285">
          <cell r="C285">
            <v>1.7494558463509599E-2</v>
          </cell>
          <cell r="F285">
            <v>7.7092363347980197E-2</v>
          </cell>
        </row>
        <row r="286">
          <cell r="C286">
            <v>1.7591007242886699E-2</v>
          </cell>
          <cell r="F286">
            <v>7.7273883442625604E-2</v>
          </cell>
        </row>
        <row r="287">
          <cell r="C287">
            <v>1.76875798845933E-2</v>
          </cell>
          <cell r="F287">
            <v>7.7455624302230602E-2</v>
          </cell>
        </row>
        <row r="288">
          <cell r="C288">
            <v>1.7784274786388402E-2</v>
          </cell>
          <cell r="F288">
            <v>7.7637585164429604E-2</v>
          </cell>
        </row>
        <row r="289">
          <cell r="C289">
            <v>1.78810903460308E-2</v>
          </cell>
          <cell r="F289">
            <v>7.78197652668568E-2</v>
          </cell>
        </row>
        <row r="290">
          <cell r="C290">
            <v>1.7978024961279499E-2</v>
          </cell>
          <cell r="F290">
            <v>7.8002163847146505E-2</v>
          </cell>
        </row>
        <row r="291">
          <cell r="C291">
            <v>1.8075077029893499E-2</v>
          </cell>
          <cell r="F291">
            <v>7.8184780142932994E-2</v>
          </cell>
        </row>
        <row r="292">
          <cell r="C292">
            <v>1.81722449496316E-2</v>
          </cell>
          <cell r="F292">
            <v>7.8367613391850596E-2</v>
          </cell>
        </row>
        <row r="293">
          <cell r="C293">
            <v>1.82695271182527E-2</v>
          </cell>
          <cell r="F293">
            <v>7.8550662831533502E-2</v>
          </cell>
        </row>
        <row r="294">
          <cell r="C294">
            <v>1.8366921933515901E-2</v>
          </cell>
          <cell r="F294">
            <v>7.8733927699615999E-2</v>
          </cell>
        </row>
        <row r="295">
          <cell r="C295">
            <v>1.84644277931801E-2</v>
          </cell>
          <cell r="F295">
            <v>7.8917407233732403E-2</v>
          </cell>
        </row>
        <row r="296">
          <cell r="C296">
            <v>1.8562043095004099E-2</v>
          </cell>
          <cell r="F296">
            <v>7.9101100671517002E-2</v>
          </cell>
        </row>
        <row r="297">
          <cell r="C297">
            <v>1.8659766236748001E-2</v>
          </cell>
          <cell r="F297">
            <v>7.9285007250606193E-2</v>
          </cell>
        </row>
        <row r="298">
          <cell r="C298">
            <v>1.8757595616168601E-2</v>
          </cell>
          <cell r="F298">
            <v>7.9469126208630003E-2</v>
          </cell>
        </row>
        <row r="299">
          <cell r="C299">
            <v>1.88555296310258E-2</v>
          </cell>
          <cell r="F299">
            <v>7.9653456783224802E-2</v>
          </cell>
        </row>
        <row r="300">
          <cell r="C300">
            <v>1.8953566679078701E-2</v>
          </cell>
          <cell r="F300">
            <v>7.9837998212025002E-2</v>
          </cell>
        </row>
        <row r="301">
          <cell r="C301">
            <v>1.9051705158086001E-2</v>
          </cell>
          <cell r="F301">
            <v>8.0022749732664697E-2</v>
          </cell>
        </row>
        <row r="302">
          <cell r="C302">
            <v>1.9149943465806799E-2</v>
          </cell>
          <cell r="F302">
            <v>8.0207710582778299E-2</v>
          </cell>
        </row>
        <row r="303">
          <cell r="C303">
            <v>1.924828E-2</v>
          </cell>
          <cell r="F303">
            <v>8.039288E-2</v>
          </cell>
        </row>
        <row r="304">
          <cell r="C304">
            <v>1.9346713501542202E-2</v>
          </cell>
          <cell r="F304">
            <v>8.0578257388146696E-2</v>
          </cell>
        </row>
        <row r="305">
          <cell r="C305">
            <v>1.9445244083780799E-2</v>
          </cell>
          <cell r="F305">
            <v>8.0763842815765596E-2</v>
          </cell>
        </row>
        <row r="306">
          <cell r="C306">
            <v>1.9543872203180698E-2</v>
          </cell>
          <cell r="F306">
            <v>8.0949636517586396E-2</v>
          </cell>
        </row>
        <row r="307">
          <cell r="C307">
            <v>1.96425983162072E-2</v>
          </cell>
          <cell r="F307">
            <v>8.1135638728338802E-2</v>
          </cell>
        </row>
        <row r="308">
          <cell r="C308">
            <v>1.97414228793251E-2</v>
          </cell>
          <cell r="F308">
            <v>8.1321849682752606E-2</v>
          </cell>
        </row>
        <row r="309">
          <cell r="C309">
            <v>1.9840346348999699E-2</v>
          </cell>
          <cell r="F309">
            <v>8.1508269615557502E-2</v>
          </cell>
        </row>
        <row r="310">
          <cell r="C310">
            <v>1.9939369181696899E-2</v>
          </cell>
          <cell r="F310">
            <v>8.1694898761485293E-2</v>
          </cell>
        </row>
        <row r="311">
          <cell r="C311">
            <v>2.0038491833879801E-2</v>
          </cell>
          <cell r="F311">
            <v>8.1881737355261594E-2</v>
          </cell>
        </row>
        <row r="312">
          <cell r="C312">
            <v>2.01377147620143E-2</v>
          </cell>
          <cell r="F312">
            <v>8.2068785631618194E-2</v>
          </cell>
        </row>
        <row r="313">
          <cell r="C313">
            <v>2.02370384225657E-2</v>
          </cell>
          <cell r="F313">
            <v>8.22560438252848E-2</v>
          </cell>
        </row>
        <row r="314">
          <cell r="C314">
            <v>2.0336463271998801E-2</v>
          </cell>
          <cell r="F314">
            <v>8.2443512170991204E-2</v>
          </cell>
        </row>
        <row r="315">
          <cell r="C315">
            <v>2.0435989766778798E-2</v>
          </cell>
          <cell r="F315">
            <v>8.26311909034671E-2</v>
          </cell>
        </row>
        <row r="316">
          <cell r="C316">
            <v>2.0535618363370801E-2</v>
          </cell>
          <cell r="F316">
            <v>8.2819080257442196E-2</v>
          </cell>
        </row>
        <row r="317">
          <cell r="C317">
            <v>2.0635349518239698E-2</v>
          </cell>
          <cell r="F317">
            <v>8.3007180467646297E-2</v>
          </cell>
        </row>
        <row r="318">
          <cell r="C318">
            <v>2.0735183687850701E-2</v>
          </cell>
          <cell r="F318">
            <v>8.3195491768809193E-2</v>
          </cell>
        </row>
        <row r="319">
          <cell r="C319">
            <v>2.0835121328668799E-2</v>
          </cell>
          <cell r="F319">
            <v>8.33840143956604E-2</v>
          </cell>
        </row>
        <row r="320">
          <cell r="C320">
            <v>2.0935162897158899E-2</v>
          </cell>
          <cell r="F320">
            <v>8.3572748582929901E-2</v>
          </cell>
        </row>
        <row r="321">
          <cell r="C321">
            <v>2.1035308849786299E-2</v>
          </cell>
          <cell r="F321">
            <v>8.3761694565347294E-2</v>
          </cell>
        </row>
        <row r="322">
          <cell r="C322">
            <v>2.1135559643016999E-2</v>
          </cell>
          <cell r="F322">
            <v>8.3950852577644494E-2</v>
          </cell>
        </row>
        <row r="323">
          <cell r="C323">
            <v>2.12359157333139E-2</v>
          </cell>
          <cell r="F323">
            <v>8.4140222854546906E-2</v>
          </cell>
        </row>
        <row r="324">
          <cell r="C324">
            <v>2.1336377577143201E-2</v>
          </cell>
          <cell r="F324">
            <v>8.4329805630786403E-2</v>
          </cell>
        </row>
        <row r="325">
          <cell r="C325">
            <v>2.14369456309698E-2</v>
          </cell>
          <cell r="F325">
            <v>8.4519601141092804E-2</v>
          </cell>
        </row>
        <row r="326">
          <cell r="C326">
            <v>2.15376203512588E-2</v>
          </cell>
          <cell r="F326">
            <v>8.4709609620195803E-2</v>
          </cell>
        </row>
        <row r="327">
          <cell r="C327">
            <v>2.1638402194475399E-2</v>
          </cell>
          <cell r="F327">
            <v>8.4899831302825093E-2</v>
          </cell>
        </row>
        <row r="328">
          <cell r="C328">
            <v>2.1739291617084398E-2</v>
          </cell>
          <cell r="F328">
            <v>8.5090266423710495E-2</v>
          </cell>
        </row>
        <row r="329">
          <cell r="C329">
            <v>2.1840289075551099E-2</v>
          </cell>
          <cell r="F329">
            <v>8.5280915217581604E-2</v>
          </cell>
        </row>
        <row r="330">
          <cell r="C330">
            <v>2.1941395026340401E-2</v>
          </cell>
          <cell r="F330">
            <v>8.5471777919168296E-2</v>
          </cell>
        </row>
        <row r="331">
          <cell r="C331">
            <v>2.20426099259174E-2</v>
          </cell>
          <cell r="F331">
            <v>8.5662854763200305E-2</v>
          </cell>
        </row>
        <row r="332">
          <cell r="C332">
            <v>2.21439342307472E-2</v>
          </cell>
          <cell r="F332">
            <v>8.5854145984407201E-2</v>
          </cell>
        </row>
        <row r="333">
          <cell r="C333">
            <v>2.2245368397294699E-2</v>
          </cell>
          <cell r="F333">
            <v>8.6045651817518901E-2</v>
          </cell>
        </row>
        <row r="334">
          <cell r="C334">
            <v>2.2346912882025099E-2</v>
          </cell>
          <cell r="F334">
            <v>8.6237372497265097E-2</v>
          </cell>
        </row>
        <row r="335">
          <cell r="C335">
            <v>2.2448568141404598E-2</v>
          </cell>
          <cell r="F335">
            <v>8.6429308258377593E-2</v>
          </cell>
        </row>
        <row r="336">
          <cell r="C336">
            <v>2.2550334631895801E-2</v>
          </cell>
          <cell r="F336">
            <v>8.6621459335581893E-2</v>
          </cell>
        </row>
        <row r="337">
          <cell r="C337">
            <v>2.26522128099651E-2</v>
          </cell>
          <cell r="F337">
            <v>8.6813825963609897E-2</v>
          </cell>
        </row>
        <row r="338">
          <cell r="C338">
            <v>2.2754203132077402E-2</v>
          </cell>
          <cell r="F338">
            <v>8.7006408377191299E-2</v>
          </cell>
        </row>
        <row r="339">
          <cell r="C339">
            <v>2.2856306054697802E-2</v>
          </cell>
          <cell r="F339">
            <v>8.7199206811055793E-2</v>
          </cell>
        </row>
        <row r="340">
          <cell r="C340">
            <v>2.2958522034291402E-2</v>
          </cell>
          <cell r="F340">
            <v>8.7392221499933295E-2</v>
          </cell>
        </row>
        <row r="341">
          <cell r="C341">
            <v>2.3060851527323099E-2</v>
          </cell>
          <cell r="F341">
            <v>8.7585452678553305E-2</v>
          </cell>
        </row>
        <row r="342">
          <cell r="C342">
            <v>2.3163294990258099E-2</v>
          </cell>
          <cell r="F342">
            <v>8.77789005816456E-2</v>
          </cell>
        </row>
        <row r="343">
          <cell r="C343">
            <v>2.32658528795615E-2</v>
          </cell>
          <cell r="F343">
            <v>8.7972565443940096E-2</v>
          </cell>
        </row>
        <row r="344">
          <cell r="C344">
            <v>2.3368525651698099E-2</v>
          </cell>
          <cell r="F344">
            <v>8.8166447500166403E-2</v>
          </cell>
        </row>
        <row r="345">
          <cell r="C345">
            <v>2.34713137631332E-2</v>
          </cell>
          <cell r="F345">
            <v>8.8360546985054203E-2</v>
          </cell>
        </row>
        <row r="346">
          <cell r="C346">
            <v>2.3574217670331798E-2</v>
          </cell>
          <cell r="F346">
            <v>8.85548641333333E-2</v>
          </cell>
        </row>
        <row r="347">
          <cell r="C347">
            <v>2.3677237829760001E-2</v>
          </cell>
          <cell r="F347">
            <v>8.8749399179735594E-2</v>
          </cell>
        </row>
        <row r="348">
          <cell r="C348">
            <v>2.37803746978806E-2</v>
          </cell>
          <cell r="F348">
            <v>8.8944152358986506E-2</v>
          </cell>
        </row>
        <row r="349">
          <cell r="C349">
            <v>2.38836287311599E-2</v>
          </cell>
          <cell r="F349">
            <v>8.9139123905817894E-2</v>
          </cell>
        </row>
        <row r="350">
          <cell r="C350">
            <v>2.3987000386062801E-2</v>
          </cell>
          <cell r="F350">
            <v>8.9334314054959493E-2</v>
          </cell>
        </row>
        <row r="351">
          <cell r="C351">
            <v>2.4090490119054401E-2</v>
          </cell>
          <cell r="F351">
            <v>8.9529723041141096E-2</v>
          </cell>
        </row>
        <row r="352">
          <cell r="C352">
            <v>2.4194098386599801E-2</v>
          </cell>
          <cell r="F352">
            <v>8.9725351099092299E-2</v>
          </cell>
        </row>
        <row r="353">
          <cell r="C353">
            <v>2.4297825645164001E-2</v>
          </cell>
          <cell r="F353">
            <v>8.9921198463543003E-2</v>
          </cell>
        </row>
        <row r="354">
          <cell r="C354">
            <v>2.44016723512121E-2</v>
          </cell>
          <cell r="F354">
            <v>9.0117265369222793E-2</v>
          </cell>
        </row>
        <row r="355">
          <cell r="C355">
            <v>2.4505638961209001E-2</v>
          </cell>
          <cell r="F355">
            <v>9.0313552050861598E-2</v>
          </cell>
        </row>
        <row r="356">
          <cell r="C356">
            <v>2.4609725931619999E-2</v>
          </cell>
          <cell r="F356">
            <v>9.0510058743189001E-2</v>
          </cell>
        </row>
        <row r="357">
          <cell r="C357">
            <v>2.4713933718910001E-2</v>
          </cell>
          <cell r="F357">
            <v>9.0706785680934807E-2</v>
          </cell>
        </row>
        <row r="358">
          <cell r="C358">
            <v>2.4818262779543999E-2</v>
          </cell>
          <cell r="F358">
            <v>9.0903733098828599E-2</v>
          </cell>
        </row>
        <row r="359">
          <cell r="C359">
            <v>2.4922713569987199E-2</v>
          </cell>
          <cell r="F359">
            <v>9.1100901231600306E-2</v>
          </cell>
        </row>
        <row r="360">
          <cell r="C360">
            <v>2.5027286546705801E-2</v>
          </cell>
          <cell r="F360">
            <v>9.1298290313981803E-2</v>
          </cell>
        </row>
        <row r="361">
          <cell r="C361">
            <v>2.51319821661624E-2</v>
          </cell>
          <cell r="F361">
            <v>9.1495900580698397E-2</v>
          </cell>
        </row>
        <row r="362">
          <cell r="C362">
            <v>2.5236800884823201E-2</v>
          </cell>
          <cell r="F362">
            <v>9.16937322664821E-2</v>
          </cell>
        </row>
        <row r="363">
          <cell r="C363">
            <v>2.5341743159153399E-2</v>
          </cell>
          <cell r="F363">
            <v>9.1891785606062495E-2</v>
          </cell>
        </row>
        <row r="364">
          <cell r="C364">
            <v>2.5446809445618002E-2</v>
          </cell>
          <cell r="F364">
            <v>9.2090060834169402E-2</v>
          </cell>
        </row>
        <row r="365">
          <cell r="C365">
            <v>2.5552000200682001E-2</v>
          </cell>
          <cell r="F365">
            <v>9.2288558185532596E-2</v>
          </cell>
        </row>
        <row r="366">
          <cell r="C366">
            <v>2.56573158808104E-2</v>
          </cell>
          <cell r="F366">
            <v>9.2487277894881703E-2</v>
          </cell>
        </row>
        <row r="367">
          <cell r="C367">
            <v>2.57627569424684E-2</v>
          </cell>
          <cell r="F367">
            <v>9.2686220196946598E-2</v>
          </cell>
        </row>
        <row r="368">
          <cell r="C368">
            <v>2.5868323842121E-2</v>
          </cell>
          <cell r="F368">
            <v>9.2885385326456904E-2</v>
          </cell>
        </row>
        <row r="369">
          <cell r="C369">
            <v>2.59740170362333E-2</v>
          </cell>
          <cell r="F369">
            <v>9.3084773518142497E-2</v>
          </cell>
        </row>
        <row r="370">
          <cell r="C370">
            <v>2.6079836981270199E-2</v>
          </cell>
          <cell r="F370">
            <v>9.3284385006732903E-2</v>
          </cell>
        </row>
        <row r="371">
          <cell r="C371">
            <v>2.61857841336968E-2</v>
          </cell>
          <cell r="F371">
            <v>9.3484220026957998E-2</v>
          </cell>
        </row>
        <row r="372">
          <cell r="C372">
            <v>2.6291858949979499E-2</v>
          </cell>
          <cell r="F372">
            <v>9.3684278813549696E-2</v>
          </cell>
        </row>
        <row r="373">
          <cell r="C373">
            <v>2.6398061886580799E-2</v>
          </cell>
          <cell r="F373">
            <v>9.3884561601233305E-2</v>
          </cell>
        </row>
        <row r="374">
          <cell r="C374">
            <v>2.6504393399966901E-2</v>
          </cell>
          <cell r="F374">
            <v>9.4085068624740795E-2</v>
          </cell>
        </row>
        <row r="375">
          <cell r="C375">
            <v>2.6610853946603001E-2</v>
          </cell>
          <cell r="F375">
            <v>9.4285800118801902E-2</v>
          </cell>
        </row>
        <row r="376">
          <cell r="C376">
            <v>2.6717443982954101E-2</v>
          </cell>
          <cell r="F376">
            <v>9.4486756318146306E-2</v>
          </cell>
        </row>
        <row r="377">
          <cell r="C377">
            <v>2.6824163965485301E-2</v>
          </cell>
          <cell r="F377">
            <v>9.4687937457503799E-2</v>
          </cell>
        </row>
        <row r="378">
          <cell r="C378">
            <v>2.6931014350661499E-2</v>
          </cell>
          <cell r="F378">
            <v>9.4889343771604004E-2</v>
          </cell>
        </row>
        <row r="379">
          <cell r="C379">
            <v>2.7037995594947899E-2</v>
          </cell>
          <cell r="F379">
            <v>9.5090975495176797E-2</v>
          </cell>
        </row>
        <row r="380">
          <cell r="C380">
            <v>2.71451081548095E-2</v>
          </cell>
          <cell r="F380">
            <v>9.5292832862951898E-2</v>
          </cell>
        </row>
        <row r="381">
          <cell r="C381">
            <v>2.72523524867113E-2</v>
          </cell>
          <cell r="F381">
            <v>9.5494916109659003E-2</v>
          </cell>
        </row>
        <row r="382">
          <cell r="C382">
            <v>2.7359729047118499E-2</v>
          </cell>
          <cell r="F382">
            <v>9.5697225470027805E-2</v>
          </cell>
        </row>
        <row r="383">
          <cell r="C383">
            <v>2.74672382924959E-2</v>
          </cell>
          <cell r="F383">
            <v>9.5899761178788095E-2</v>
          </cell>
        </row>
        <row r="384">
          <cell r="C384">
            <v>2.75748806793088E-2</v>
          </cell>
          <cell r="F384">
            <v>9.6102523470669596E-2</v>
          </cell>
        </row>
        <row r="385">
          <cell r="C385">
            <v>2.7682656664023399E-2</v>
          </cell>
          <cell r="F385">
            <v>9.6305512580404304E-2</v>
          </cell>
        </row>
        <row r="386">
          <cell r="C386">
            <v>2.7790566703102201E-2</v>
          </cell>
          <cell r="F386">
            <v>9.6508728742717501E-2</v>
          </cell>
        </row>
        <row r="387">
          <cell r="C387">
            <v>2.7898611253011601E-2</v>
          </cell>
          <cell r="F387">
            <v>9.6712172192341003E-2</v>
          </cell>
        </row>
        <row r="388">
          <cell r="C388">
            <v>2.8006790770216599E-2</v>
          </cell>
          <cell r="F388">
            <v>9.69158431640047E-2</v>
          </cell>
        </row>
        <row r="389">
          <cell r="C389">
            <v>2.8115105711182201E-2</v>
          </cell>
          <cell r="F389">
            <v>9.7119741892438299E-2</v>
          </cell>
        </row>
        <row r="390">
          <cell r="C390">
            <v>2.82235565323736E-2</v>
          </cell>
          <cell r="F390">
            <v>9.7323868612371495E-2</v>
          </cell>
        </row>
        <row r="391">
          <cell r="C391">
            <v>2.83321436902557E-2</v>
          </cell>
          <cell r="F391">
            <v>9.7528223558533994E-2</v>
          </cell>
        </row>
        <row r="392">
          <cell r="C392">
            <v>2.84408676412936E-2</v>
          </cell>
          <cell r="F392">
            <v>9.77328069656557E-2</v>
          </cell>
        </row>
        <row r="393">
          <cell r="C393">
            <v>2.85497288419524E-2</v>
          </cell>
          <cell r="F393">
            <v>9.7937619068466097E-2</v>
          </cell>
        </row>
        <row r="394">
          <cell r="C394">
            <v>2.8658727748697099E-2</v>
          </cell>
          <cell r="F394">
            <v>9.81426601016952E-2</v>
          </cell>
        </row>
        <row r="395">
          <cell r="C395">
            <v>2.8767864817992699E-2</v>
          </cell>
          <cell r="F395">
            <v>9.8347930300072495E-2</v>
          </cell>
        </row>
        <row r="396">
          <cell r="C396">
            <v>2.88771405063044E-2</v>
          </cell>
          <cell r="F396">
            <v>9.8553429898327799E-2</v>
          </cell>
        </row>
        <row r="397">
          <cell r="C397">
            <v>2.8986555270098399E-2</v>
          </cell>
          <cell r="F397">
            <v>9.8759159131193194E-2</v>
          </cell>
        </row>
        <row r="398">
          <cell r="C398">
            <v>2.9096109565837198E-2</v>
          </cell>
          <cell r="F398">
            <v>9.8965118233393795E-2</v>
          </cell>
        </row>
        <row r="399">
          <cell r="C399">
            <v>2.9205803849987201E-2</v>
          </cell>
          <cell r="F399">
            <v>9.9171307439661696E-2</v>
          </cell>
        </row>
        <row r="400">
          <cell r="C400">
            <v>2.9315638579013498E-2</v>
          </cell>
          <cell r="F400">
            <v>9.9377726984726494E-2</v>
          </cell>
        </row>
        <row r="401">
          <cell r="C401">
            <v>2.9425614209381001E-2</v>
          </cell>
          <cell r="F401">
            <v>9.9584377103317995E-2</v>
          </cell>
        </row>
        <row r="402">
          <cell r="C402">
            <v>2.9535731197554801E-2</v>
          </cell>
          <cell r="F402">
            <v>9.9791258030165905E-2</v>
          </cell>
        </row>
        <row r="403">
          <cell r="C403">
            <v>2.9645990000000001E-2</v>
          </cell>
          <cell r="F403">
            <v>9.9998370000000003E-2</v>
          </cell>
        </row>
        <row r="404">
          <cell r="C404">
            <v>2.9756390966484299E-2</v>
          </cell>
          <cell r="F404">
            <v>0.100205713178183</v>
          </cell>
        </row>
        <row r="405">
          <cell r="C405">
            <v>2.9866934019985799E-2</v>
          </cell>
          <cell r="F405">
            <v>0.100413287452608</v>
          </cell>
        </row>
        <row r="406">
          <cell r="C406">
            <v>2.9977618976785501E-2</v>
          </cell>
          <cell r="F406">
            <v>0.10062109264180299</v>
          </cell>
        </row>
        <row r="407">
          <cell r="C407">
            <v>3.0088445653164202E-2</v>
          </cell>
          <cell r="F407">
            <v>0.100829128564295</v>
          </cell>
        </row>
        <row r="408">
          <cell r="C408">
            <v>3.0199413865402799E-2</v>
          </cell>
          <cell r="F408">
            <v>0.10103739503860901</v>
          </cell>
        </row>
        <row r="409">
          <cell r="C409">
            <v>3.0310523429782101E-2</v>
          </cell>
          <cell r="F409">
            <v>0.101245891883273</v>
          </cell>
        </row>
        <row r="410">
          <cell r="C410">
            <v>3.0421774162584399E-2</v>
          </cell>
          <cell r="F410">
            <v>0.10145461891681599</v>
          </cell>
        </row>
        <row r="411">
          <cell r="C411">
            <v>3.0533165880087799E-2</v>
          </cell>
          <cell r="F411">
            <v>0.10166357595776</v>
          </cell>
        </row>
        <row r="412">
          <cell r="C412">
            <v>3.0644698398574598E-2</v>
          </cell>
          <cell r="F412">
            <v>0.10187276282463401</v>
          </cell>
        </row>
        <row r="413">
          <cell r="C413">
            <v>3.0756371534325599E-2</v>
          </cell>
          <cell r="F413">
            <v>0.102082179335965</v>
          </cell>
        </row>
        <row r="414">
          <cell r="C414">
            <v>3.0868185103621701E-2</v>
          </cell>
          <cell r="F414">
            <v>0.10229182531028</v>
          </cell>
        </row>
        <row r="415">
          <cell r="C415">
            <v>3.0980138922743702E-2</v>
          </cell>
          <cell r="F415">
            <v>0.102501700566106</v>
          </cell>
        </row>
        <row r="416">
          <cell r="C416">
            <v>3.1092232807972599E-2</v>
          </cell>
          <cell r="F416">
            <v>0.10271180492196801</v>
          </cell>
        </row>
        <row r="417">
          <cell r="C417">
            <v>3.1204466575589101E-2</v>
          </cell>
          <cell r="F417">
            <v>0.10292213819639499</v>
          </cell>
        </row>
        <row r="418">
          <cell r="C418">
            <v>3.1316840041874197E-2</v>
          </cell>
          <cell r="F418">
            <v>0.103132700207912</v>
          </cell>
        </row>
        <row r="419">
          <cell r="C419">
            <v>3.1429353023108599E-2</v>
          </cell>
          <cell r="F419">
            <v>0.10334349077504699</v>
          </cell>
        </row>
        <row r="420">
          <cell r="C420">
            <v>3.15420053355734E-2</v>
          </cell>
          <cell r="F420">
            <v>0.103554509716327</v>
          </cell>
        </row>
        <row r="421">
          <cell r="C421">
            <v>3.1654796795549299E-2</v>
          </cell>
          <cell r="F421">
            <v>0.103765756850278</v>
          </cell>
        </row>
        <row r="422">
          <cell r="C422">
            <v>3.1767727219318399E-2</v>
          </cell>
          <cell r="F422">
            <v>0.10397723199542901</v>
          </cell>
        </row>
        <row r="423">
          <cell r="C423">
            <v>3.1880796423159198E-2</v>
          </cell>
          <cell r="F423">
            <v>0.104188934970302</v>
          </cell>
        </row>
        <row r="424">
          <cell r="C424">
            <v>3.1994004223353703E-2</v>
          </cell>
          <cell r="F424">
            <v>0.104400865593427</v>
          </cell>
        </row>
        <row r="425">
          <cell r="C425">
            <v>3.2107350436182798E-2</v>
          </cell>
          <cell r="F425">
            <v>0.10461302368333</v>
          </cell>
        </row>
        <row r="426">
          <cell r="C426">
            <v>3.2220834877927297E-2</v>
          </cell>
          <cell r="F426">
            <v>0.104825409058538</v>
          </cell>
        </row>
        <row r="427">
          <cell r="C427">
            <v>3.2334457364868299E-2</v>
          </cell>
          <cell r="F427">
            <v>0.10503802153757801</v>
          </cell>
        </row>
        <row r="428">
          <cell r="C428">
            <v>3.24482177132863E-2</v>
          </cell>
          <cell r="F428">
            <v>0.105250860938977</v>
          </cell>
        </row>
        <row r="429">
          <cell r="C429">
            <v>3.2562115739462501E-2</v>
          </cell>
          <cell r="F429">
            <v>0.105463927081261</v>
          </cell>
        </row>
        <row r="430">
          <cell r="C430">
            <v>3.2676151259677599E-2</v>
          </cell>
          <cell r="F430">
            <v>0.10567721978295699</v>
          </cell>
        </row>
        <row r="431">
          <cell r="C431">
            <v>3.27903240902125E-2</v>
          </cell>
          <cell r="F431">
            <v>0.105890738862593</v>
          </cell>
        </row>
        <row r="432">
          <cell r="C432">
            <v>3.29046340473481E-2</v>
          </cell>
          <cell r="F432">
            <v>0.106104484138694</v>
          </cell>
        </row>
        <row r="433">
          <cell r="C433">
            <v>3.3019080947365102E-2</v>
          </cell>
          <cell r="F433">
            <v>0.106318455429787</v>
          </cell>
        </row>
        <row r="434">
          <cell r="C434">
            <v>3.3133664606544599E-2</v>
          </cell>
          <cell r="F434">
            <v>0.1065326525544</v>
          </cell>
        </row>
        <row r="435">
          <cell r="C435">
            <v>3.3248384841168703E-2</v>
          </cell>
          <cell r="F435">
            <v>0.10674707533106199</v>
          </cell>
        </row>
        <row r="436">
          <cell r="C436">
            <v>3.33632414675155E-2</v>
          </cell>
          <cell r="F436">
            <v>0.106961723578294</v>
          </cell>
        </row>
        <row r="437">
          <cell r="C437">
            <v>3.3478234301867402E-2</v>
          </cell>
          <cell r="F437">
            <v>0.107176597114625</v>
          </cell>
        </row>
        <row r="438">
          <cell r="C438">
            <v>3.3593363160505103E-2</v>
          </cell>
          <cell r="F438">
            <v>0.107391695758583</v>
          </cell>
        </row>
        <row r="439">
          <cell r="C439">
            <v>3.3708627859709503E-2</v>
          </cell>
          <cell r="F439">
            <v>0.107607019328695</v>
          </cell>
        </row>
        <row r="440">
          <cell r="C440">
            <v>3.3824028215761602E-2</v>
          </cell>
          <cell r="F440">
            <v>0.10782256764348599</v>
          </cell>
        </row>
        <row r="441">
          <cell r="C441">
            <v>3.3939564044942E-2</v>
          </cell>
          <cell r="F441">
            <v>0.10803834052148401</v>
          </cell>
        </row>
        <row r="442">
          <cell r="C442">
            <v>3.4055235163531802E-2</v>
          </cell>
          <cell r="F442">
            <v>0.108254337781215</v>
          </cell>
        </row>
        <row r="443">
          <cell r="C443">
            <v>3.4171041387811803E-2</v>
          </cell>
          <cell r="F443">
            <v>0.10847055924120701</v>
          </cell>
        </row>
        <row r="444">
          <cell r="C444">
            <v>3.4286982534062899E-2</v>
          </cell>
          <cell r="F444">
            <v>0.10868700471998601</v>
          </cell>
        </row>
        <row r="445">
          <cell r="C445">
            <v>3.44030584185658E-2</v>
          </cell>
          <cell r="F445">
            <v>0.10890367403607901</v>
          </cell>
        </row>
        <row r="446">
          <cell r="C446">
            <v>3.45192688576016E-2</v>
          </cell>
          <cell r="F446">
            <v>0.10912056700801299</v>
          </cell>
        </row>
        <row r="447">
          <cell r="C447">
            <v>3.4635613667452297E-2</v>
          </cell>
          <cell r="F447">
            <v>0.10933768345431701</v>
          </cell>
        </row>
        <row r="448">
          <cell r="C448">
            <v>3.4752092664396203E-2</v>
          </cell>
          <cell r="F448">
            <v>0.109555023193512</v>
          </cell>
        </row>
        <row r="449">
          <cell r="C449">
            <v>3.4868705664715401E-2</v>
          </cell>
          <cell r="F449">
            <v>0.109772586044128</v>
          </cell>
        </row>
        <row r="450">
          <cell r="C450">
            <v>3.4985452484691003E-2</v>
          </cell>
          <cell r="F450">
            <v>0.109990371824693</v>
          </cell>
        </row>
        <row r="451">
          <cell r="C451">
            <v>3.5102332940603602E-2</v>
          </cell>
          <cell r="F451">
            <v>0.110208380353731</v>
          </cell>
        </row>
        <row r="452">
          <cell r="C452">
            <v>3.52193468487342E-2</v>
          </cell>
          <cell r="F452">
            <v>0.11042661144977101</v>
          </cell>
        </row>
        <row r="453">
          <cell r="C453">
            <v>3.53364940253637E-2</v>
          </cell>
          <cell r="F453">
            <v>0.11064506493134001</v>
          </cell>
        </row>
        <row r="454">
          <cell r="C454">
            <v>3.5453774286772897E-2</v>
          </cell>
          <cell r="F454">
            <v>0.110863740616963</v>
          </cell>
        </row>
        <row r="455">
          <cell r="C455">
            <v>3.5571187449242599E-2</v>
          </cell>
          <cell r="F455">
            <v>0.111082638325168</v>
          </cell>
        </row>
        <row r="456">
          <cell r="C456">
            <v>3.5688733329053798E-2</v>
          </cell>
          <cell r="F456">
            <v>0.111301757874481</v>
          </cell>
        </row>
        <row r="457">
          <cell r="C457">
            <v>3.5806411742487297E-2</v>
          </cell>
          <cell r="F457">
            <v>0.11152109908343</v>
          </cell>
        </row>
        <row r="458">
          <cell r="C458">
            <v>3.5924222505823902E-2</v>
          </cell>
          <cell r="F458">
            <v>0.111740661770541</v>
          </cell>
        </row>
        <row r="459">
          <cell r="C459">
            <v>3.6042165435344602E-2</v>
          </cell>
          <cell r="F459">
            <v>0.11196044575434</v>
          </cell>
        </row>
        <row r="460">
          <cell r="C460">
            <v>3.6160240347331597E-2</v>
          </cell>
          <cell r="F460">
            <v>0.112180450853358</v>
          </cell>
        </row>
        <row r="461">
          <cell r="C461">
            <v>3.62784470580629E-2</v>
          </cell>
          <cell r="F461">
            <v>0.11240067688611501</v>
          </cell>
        </row>
        <row r="462">
          <cell r="C462">
            <v>3.63967853838209E-2</v>
          </cell>
          <cell r="F462">
            <v>0.11262112367114201</v>
          </cell>
        </row>
        <row r="463">
          <cell r="C463">
            <v>3.6515255140886403E-2</v>
          </cell>
          <cell r="F463">
            <v>0.112841791026965</v>
          </cell>
        </row>
        <row r="464">
          <cell r="C464">
            <v>3.6633856145540301E-2</v>
          </cell>
          <cell r="F464">
            <v>0.11306267877211</v>
          </cell>
        </row>
        <row r="465">
          <cell r="C465">
            <v>3.6752588214063402E-2</v>
          </cell>
          <cell r="F465">
            <v>0.113283786725105</v>
          </cell>
        </row>
        <row r="466">
          <cell r="C466">
            <v>3.6871451162736602E-2</v>
          </cell>
          <cell r="F466">
            <v>0.113505114704476</v>
          </cell>
        </row>
        <row r="467">
          <cell r="C467">
            <v>3.6990444807840799E-2</v>
          </cell>
          <cell r="F467">
            <v>0.11372666252875099</v>
          </cell>
        </row>
        <row r="468">
          <cell r="C468">
            <v>3.71095689656568E-2</v>
          </cell>
          <cell r="F468">
            <v>0.11394843001645499</v>
          </cell>
        </row>
        <row r="469">
          <cell r="C469">
            <v>3.7228823452465497E-2</v>
          </cell>
          <cell r="F469">
            <v>0.11417041698611601</v>
          </cell>
        </row>
        <row r="470">
          <cell r="C470">
            <v>3.7348208084547703E-2</v>
          </cell>
          <cell r="F470">
            <v>0.11439262325626</v>
          </cell>
        </row>
        <row r="471">
          <cell r="C471">
            <v>3.7467722678184399E-2</v>
          </cell>
          <cell r="F471">
            <v>0.114615048645414</v>
          </cell>
        </row>
        <row r="472">
          <cell r="C472">
            <v>3.7587367049657698E-2</v>
          </cell>
          <cell r="F472">
            <v>0.114837692972108</v>
          </cell>
        </row>
        <row r="473">
          <cell r="C473">
            <v>3.7707141015245901E-2</v>
          </cell>
          <cell r="F473">
            <v>0.115060556054863</v>
          </cell>
        </row>
        <row r="474">
          <cell r="C474">
            <v>3.7827044391231003E-2</v>
          </cell>
          <cell r="F474">
            <v>0.11528363771220899</v>
          </cell>
        </row>
        <row r="475">
          <cell r="C475">
            <v>3.7947076993894102E-2</v>
          </cell>
          <cell r="F475">
            <v>0.115506937762672</v>
          </cell>
        </row>
        <row r="476">
          <cell r="C476">
            <v>3.8067238639515902E-2</v>
          </cell>
          <cell r="F476">
            <v>0.11573045602477899</v>
          </cell>
        </row>
        <row r="477">
          <cell r="C477">
            <v>3.81875291443773E-2</v>
          </cell>
          <cell r="F477">
            <v>0.115954192317057</v>
          </cell>
        </row>
        <row r="478">
          <cell r="C478">
            <v>3.83079483247592E-2</v>
          </cell>
          <cell r="F478">
            <v>0.116178146458033</v>
          </cell>
        </row>
        <row r="479">
          <cell r="C479">
            <v>3.8428495996942397E-2</v>
          </cell>
          <cell r="F479">
            <v>0.116402318266233</v>
          </cell>
        </row>
        <row r="480">
          <cell r="C480">
            <v>3.8549171977207898E-2</v>
          </cell>
          <cell r="F480">
            <v>0.11662670756018401</v>
          </cell>
        </row>
        <row r="481">
          <cell r="C481">
            <v>3.8669976081836498E-2</v>
          </cell>
          <cell r="F481">
            <v>0.116851314158413</v>
          </cell>
        </row>
        <row r="482">
          <cell r="C482">
            <v>3.8790908127109003E-2</v>
          </cell>
          <cell r="F482">
            <v>0.117076137879447</v>
          </cell>
        </row>
        <row r="483">
          <cell r="C483">
            <v>3.8911967929306297E-2</v>
          </cell>
          <cell r="F483">
            <v>0.117301178541813</v>
          </cell>
        </row>
        <row r="484">
          <cell r="C484">
            <v>3.9033155304709299E-2</v>
          </cell>
          <cell r="F484">
            <v>0.117526435964037</v>
          </cell>
        </row>
        <row r="485">
          <cell r="C485">
            <v>3.9154470069600197E-2</v>
          </cell>
          <cell r="F485">
            <v>0.117751909964648</v>
          </cell>
        </row>
        <row r="486">
          <cell r="C486">
            <v>3.9275912040257203E-2</v>
          </cell>
          <cell r="F486">
            <v>0.11797760036216901</v>
          </cell>
        </row>
        <row r="487">
          <cell r="C487">
            <v>3.9397481032962402E-2</v>
          </cell>
          <cell r="F487">
            <v>0.11820350697512901</v>
          </cell>
        </row>
        <row r="488">
          <cell r="C488">
            <v>3.9519176863996801E-2</v>
          </cell>
          <cell r="F488">
            <v>0.118429629622054</v>
          </cell>
        </row>
        <row r="489">
          <cell r="C489">
            <v>3.9640999349641201E-2</v>
          </cell>
          <cell r="F489">
            <v>0.118655968121472</v>
          </cell>
        </row>
        <row r="490">
          <cell r="C490">
            <v>3.97629483061765E-2</v>
          </cell>
          <cell r="F490">
            <v>0.118882522291908</v>
          </cell>
        </row>
        <row r="491">
          <cell r="C491">
            <v>3.9885023549883498E-2</v>
          </cell>
          <cell r="F491">
            <v>0.11910929195189</v>
          </cell>
        </row>
        <row r="492">
          <cell r="C492">
            <v>4.00072248970431E-2</v>
          </cell>
          <cell r="F492">
            <v>0.119336276919945</v>
          </cell>
        </row>
        <row r="493">
          <cell r="C493">
            <v>4.0129552163936197E-2</v>
          </cell>
          <cell r="F493">
            <v>0.119563477014599</v>
          </cell>
        </row>
        <row r="494">
          <cell r="C494">
            <v>4.0252005166843699E-2</v>
          </cell>
          <cell r="F494">
            <v>0.119790892054379</v>
          </cell>
        </row>
        <row r="495">
          <cell r="C495">
            <v>4.0374583722046303E-2</v>
          </cell>
          <cell r="F495">
            <v>0.120018521857813</v>
          </cell>
        </row>
        <row r="496">
          <cell r="C496">
            <v>4.0497287645824998E-2</v>
          </cell>
          <cell r="F496">
            <v>0.120246366243426</v>
          </cell>
        </row>
        <row r="497">
          <cell r="C497">
            <v>4.0620116754461998E-2</v>
          </cell>
          <cell r="F497">
            <v>0.12047442502974801</v>
          </cell>
        </row>
        <row r="498">
          <cell r="C498">
            <v>4.0743070864235502E-2</v>
          </cell>
          <cell r="F498">
            <v>0.1207026980353</v>
          </cell>
        </row>
        <row r="499">
          <cell r="C499">
            <v>4.0866149791427601E-2</v>
          </cell>
          <cell r="F499">
            <v>0.120931185078613</v>
          </cell>
        </row>
        <row r="500">
          <cell r="C500">
            <v>4.0989353352319201E-2</v>
          </cell>
          <cell r="F500">
            <v>0.12115988597821301</v>
          </cell>
        </row>
        <row r="501">
          <cell r="C501">
            <v>4.1112681363191302E-2</v>
          </cell>
          <cell r="F501">
            <v>0.12138880055262601</v>
          </cell>
        </row>
        <row r="502">
          <cell r="C502">
            <v>4.12361336403246E-2</v>
          </cell>
          <cell r="F502">
            <v>0.121617928620379</v>
          </cell>
        </row>
        <row r="503">
          <cell r="C503">
            <v>4.1359710000000001E-2</v>
          </cell>
          <cell r="F503">
            <v>0.12184726999999999</v>
          </cell>
        </row>
        <row r="504">
          <cell r="C504">
            <v>4.14834103087902E-2</v>
          </cell>
          <cell r="F504">
            <v>0.122076824521511</v>
          </cell>
        </row>
        <row r="505">
          <cell r="C505">
            <v>4.16072346344349E-2</v>
          </cell>
          <cell r="F505">
            <v>0.122306592060919</v>
          </cell>
        </row>
        <row r="506">
          <cell r="C506">
            <v>4.1731183094965499E-2</v>
          </cell>
          <cell r="F506">
            <v>0.122536572505727</v>
          </cell>
        </row>
        <row r="507">
          <cell r="C507">
            <v>4.1855255808413601E-2</v>
          </cell>
          <cell r="F507">
            <v>0.12276676574343801</v>
          </cell>
        </row>
        <row r="508">
          <cell r="C508">
            <v>4.1979452892810701E-2</v>
          </cell>
          <cell r="F508">
            <v>0.12299717166155601</v>
          </cell>
        </row>
        <row r="509">
          <cell r="C509">
            <v>4.2103774466188203E-2</v>
          </cell>
          <cell r="F509">
            <v>0.123227790147584</v>
          </cell>
        </row>
        <row r="510">
          <cell r="C510">
            <v>4.2228220646579002E-2</v>
          </cell>
          <cell r="F510">
            <v>0.123458621089027</v>
          </cell>
        </row>
        <row r="511">
          <cell r="C511">
            <v>4.2352791552011701E-2</v>
          </cell>
          <cell r="F511">
            <v>0.123689664373383</v>
          </cell>
        </row>
        <row r="512">
          <cell r="C512">
            <v>4.2477487300519402E-2</v>
          </cell>
          <cell r="F512">
            <v>0.123920919888159</v>
          </cell>
        </row>
        <row r="513">
          <cell r="C513">
            <v>4.26023080101334E-2</v>
          </cell>
          <cell r="F513">
            <v>0.124152387520856</v>
          </cell>
        </row>
        <row r="514">
          <cell r="C514">
            <v>4.2727253798885298E-2</v>
          </cell>
          <cell r="F514">
            <v>0.12438406715898</v>
          </cell>
        </row>
        <row r="515">
          <cell r="C515">
            <v>4.2852324784806599E-2</v>
          </cell>
          <cell r="F515">
            <v>0.124615958690031</v>
          </cell>
        </row>
        <row r="516">
          <cell r="C516">
            <v>4.2977521085928602E-2</v>
          </cell>
          <cell r="F516">
            <v>0.12484806200151501</v>
          </cell>
        </row>
        <row r="517">
          <cell r="C517">
            <v>4.3102842820282997E-2</v>
          </cell>
          <cell r="F517">
            <v>0.12508037698093299</v>
          </cell>
        </row>
        <row r="518">
          <cell r="C518">
            <v>4.32282901059012E-2</v>
          </cell>
          <cell r="F518">
            <v>0.125312903515789</v>
          </cell>
        </row>
        <row r="519">
          <cell r="C519">
            <v>4.3353863060814603E-2</v>
          </cell>
          <cell r="F519">
            <v>0.12554564149358599</v>
          </cell>
        </row>
        <row r="520">
          <cell r="C520">
            <v>4.3479561803054803E-2</v>
          </cell>
          <cell r="F520">
            <v>0.12577859080182699</v>
          </cell>
        </row>
        <row r="521">
          <cell r="C521">
            <v>4.3605386450653302E-2</v>
          </cell>
          <cell r="F521">
            <v>0.12601175132801601</v>
          </cell>
        </row>
        <row r="522">
          <cell r="C522">
            <v>4.3731337121643003E-2</v>
          </cell>
          <cell r="F522">
            <v>0.12624512295965801</v>
          </cell>
        </row>
        <row r="523">
          <cell r="C523">
            <v>4.3857413934052403E-2</v>
          </cell>
          <cell r="F523">
            <v>0.12647870558425101</v>
          </cell>
        </row>
        <row r="524">
          <cell r="C524">
            <v>4.3983617005914598E-2</v>
          </cell>
          <cell r="F524">
            <v>0.12671249908930099</v>
          </cell>
        </row>
        <row r="525">
          <cell r="C525">
            <v>4.4109946455261E-2</v>
          </cell>
          <cell r="F525">
            <v>0.126946503362311</v>
          </cell>
        </row>
        <row r="526">
          <cell r="C526">
            <v>4.4236402400123102E-2</v>
          </cell>
          <cell r="F526">
            <v>0.12718071829078401</v>
          </cell>
        </row>
        <row r="527">
          <cell r="C527">
            <v>4.4362984958532303E-2</v>
          </cell>
          <cell r="F527">
            <v>0.12741514376222299</v>
          </cell>
        </row>
        <row r="528">
          <cell r="C528">
            <v>4.4489694248520201E-2</v>
          </cell>
          <cell r="F528">
            <v>0.12764977966413199</v>
          </cell>
        </row>
        <row r="529">
          <cell r="C529">
            <v>4.4616530388118199E-2</v>
          </cell>
          <cell r="F529">
            <v>0.127884625884013</v>
          </cell>
        </row>
        <row r="530">
          <cell r="C530">
            <v>4.4743493495357903E-2</v>
          </cell>
          <cell r="F530">
            <v>0.12811968230936999</v>
          </cell>
        </row>
        <row r="531">
          <cell r="C531">
            <v>4.4870583688270703E-2</v>
          </cell>
          <cell r="F531">
            <v>0.12835494882770501</v>
          </cell>
        </row>
        <row r="532">
          <cell r="C532">
            <v>4.49978010848881E-2</v>
          </cell>
          <cell r="F532">
            <v>0.12859042532652301</v>
          </cell>
        </row>
        <row r="533">
          <cell r="C533">
            <v>4.5125145803241597E-2</v>
          </cell>
          <cell r="F533">
            <v>0.128826111693325</v>
          </cell>
        </row>
        <row r="534">
          <cell r="C534">
            <v>4.5252617961362603E-2</v>
          </cell>
          <cell r="F534">
            <v>0.129062007815616</v>
          </cell>
        </row>
        <row r="535">
          <cell r="C535">
            <v>4.5380217677284201E-2</v>
          </cell>
          <cell r="F535">
            <v>0.12929811358090099</v>
          </cell>
        </row>
        <row r="536">
          <cell r="C536">
            <v>4.5507945069034897E-2</v>
          </cell>
          <cell r="F536">
            <v>0.12953442887667799</v>
          </cell>
        </row>
        <row r="537">
          <cell r="C537">
            <v>4.5635800254647599E-2</v>
          </cell>
          <cell r="F537">
            <v>0.12977095359045299</v>
          </cell>
        </row>
        <row r="538">
          <cell r="C538">
            <v>4.5763783352153801E-2</v>
          </cell>
          <cell r="F538">
            <v>0.130007687609728</v>
          </cell>
        </row>
        <row r="539">
          <cell r="C539">
            <v>4.5891894479584999E-2</v>
          </cell>
          <cell r="F539">
            <v>0.13024463082200699</v>
          </cell>
        </row>
        <row r="540">
          <cell r="C540">
            <v>4.60201337549727E-2</v>
          </cell>
          <cell r="F540">
            <v>0.130481783114794</v>
          </cell>
        </row>
        <row r="541">
          <cell r="C541">
            <v>4.6148501296348399E-2</v>
          </cell>
          <cell r="F541">
            <v>0.13071914437559101</v>
          </cell>
        </row>
        <row r="542">
          <cell r="C542">
            <v>4.6276997221743603E-2</v>
          </cell>
          <cell r="F542">
            <v>0.13095671449190099</v>
          </cell>
        </row>
        <row r="543">
          <cell r="C543">
            <v>4.6405621649189703E-2</v>
          </cell>
          <cell r="F543">
            <v>0.13119449335122699</v>
          </cell>
        </row>
        <row r="544">
          <cell r="C544">
            <v>4.65343746967182E-2</v>
          </cell>
          <cell r="F544">
            <v>0.13143248084107401</v>
          </cell>
        </row>
        <row r="545">
          <cell r="C545">
            <v>4.66632564823607E-2</v>
          </cell>
          <cell r="F545">
            <v>0.13167067684894301</v>
          </cell>
        </row>
        <row r="546">
          <cell r="C546">
            <v>4.6792267124148502E-2</v>
          </cell>
          <cell r="F546">
            <v>0.131909081262338</v>
          </cell>
        </row>
        <row r="547">
          <cell r="C547">
            <v>4.6921406740114802E-2</v>
          </cell>
          <cell r="F547">
            <v>0.132147693968765</v>
          </cell>
        </row>
        <row r="548">
          <cell r="C548">
            <v>4.70506754482879E-2</v>
          </cell>
          <cell r="F548">
            <v>0.132386514855722</v>
          </cell>
        </row>
        <row r="549">
          <cell r="C549">
            <v>4.7180073366700902E-2</v>
          </cell>
          <cell r="F549">
            <v>0.13262554381071401</v>
          </cell>
        </row>
        <row r="550">
          <cell r="C550">
            <v>4.7309600613385301E-2</v>
          </cell>
          <cell r="F550">
            <v>0.132864780721244</v>
          </cell>
        </row>
        <row r="551">
          <cell r="C551">
            <v>4.7439257306372502E-2</v>
          </cell>
          <cell r="F551">
            <v>0.13310422547481601</v>
          </cell>
        </row>
        <row r="552">
          <cell r="C552">
            <v>4.7569043563694E-2</v>
          </cell>
          <cell r="F552">
            <v>0.13334387795893299</v>
          </cell>
        </row>
        <row r="553">
          <cell r="C553">
            <v>4.7698959503381301E-2</v>
          </cell>
          <cell r="F553">
            <v>0.133583738061098</v>
          </cell>
        </row>
        <row r="554">
          <cell r="C554">
            <v>4.7829005243465901E-2</v>
          </cell>
          <cell r="F554">
            <v>0.13382380566881399</v>
          </cell>
        </row>
        <row r="555">
          <cell r="C555">
            <v>4.7959180901979301E-2</v>
          </cell>
          <cell r="F555">
            <v>0.134064080669585</v>
          </cell>
        </row>
        <row r="556">
          <cell r="C556">
            <v>4.8089486596953002E-2</v>
          </cell>
          <cell r="F556">
            <v>0.134304562950912</v>
          </cell>
        </row>
        <row r="557">
          <cell r="C557">
            <v>4.8219922446418401E-2</v>
          </cell>
          <cell r="F557">
            <v>0.13454525240030099</v>
          </cell>
        </row>
        <row r="558">
          <cell r="C558">
            <v>4.8350488568407103E-2</v>
          </cell>
          <cell r="F558">
            <v>0.13478614890525301</v>
          </cell>
        </row>
        <row r="559">
          <cell r="C559">
            <v>4.8481185080950402E-2</v>
          </cell>
          <cell r="F559">
            <v>0.13502725235327201</v>
          </cell>
        </row>
        <row r="560">
          <cell r="C560">
            <v>4.8612012102081499E-2</v>
          </cell>
          <cell r="F560">
            <v>0.13526856263186299</v>
          </cell>
        </row>
        <row r="561">
          <cell r="C561">
            <v>4.87429697498288E-2</v>
          </cell>
          <cell r="F561">
            <v>0.13551007962852499</v>
          </cell>
        </row>
        <row r="562">
          <cell r="C562">
            <v>4.8874058142225299E-2</v>
          </cell>
          <cell r="F562">
            <v>0.135751803230763</v>
          </cell>
        </row>
        <row r="563">
          <cell r="C563">
            <v>4.9005277397302399E-2</v>
          </cell>
          <cell r="F563">
            <v>0.135993733326081</v>
          </cell>
        </row>
        <row r="564">
          <cell r="C564">
            <v>4.9136627633091699E-2</v>
          </cell>
          <cell r="F564">
            <v>0.13623586980198099</v>
          </cell>
        </row>
        <row r="565">
          <cell r="C565">
            <v>4.9268108967624701E-2</v>
          </cell>
          <cell r="F565">
            <v>0.13647821254596701</v>
          </cell>
        </row>
        <row r="566">
          <cell r="C566">
            <v>4.9399721518932703E-2</v>
          </cell>
          <cell r="F566">
            <v>0.13672076144554199</v>
          </cell>
        </row>
        <row r="567">
          <cell r="C567">
            <v>4.9531465405047402E-2</v>
          </cell>
          <cell r="F567">
            <v>0.136963516388209</v>
          </cell>
        </row>
        <row r="568">
          <cell r="C568">
            <v>4.9663340744000202E-2</v>
          </cell>
          <cell r="F568">
            <v>0.137206477261471</v>
          </cell>
        </row>
        <row r="569">
          <cell r="C569">
            <v>4.97953476538225E-2</v>
          </cell>
          <cell r="F569">
            <v>0.13744964395283099</v>
          </cell>
        </row>
        <row r="570">
          <cell r="C570">
            <v>4.9927486252545998E-2</v>
          </cell>
          <cell r="F570">
            <v>0.137693016349792</v>
          </cell>
        </row>
        <row r="571">
          <cell r="C571">
            <v>5.00597566582019E-2</v>
          </cell>
          <cell r="F571">
            <v>0.137936594339858</v>
          </cell>
        </row>
        <row r="572">
          <cell r="C572">
            <v>5.0192158988823503E-2</v>
          </cell>
          <cell r="F572">
            <v>0.13818037781053499</v>
          </cell>
        </row>
        <row r="573">
          <cell r="C573">
            <v>5.0324693362438999E-2</v>
          </cell>
          <cell r="F573">
            <v>0.13842436664932001</v>
          </cell>
        </row>
        <row r="574">
          <cell r="C574">
            <v>5.0457359897081597E-2</v>
          </cell>
          <cell r="F574">
            <v>0.138668560743718</v>
          </cell>
        </row>
        <row r="575">
          <cell r="C575">
            <v>5.05901587107827E-2</v>
          </cell>
          <cell r="F575">
            <v>0.13891295998123401</v>
          </cell>
        </row>
        <row r="576">
          <cell r="C576">
            <v>5.0723089921573698E-2</v>
          </cell>
          <cell r="F576">
            <v>0.13915756424937001</v>
          </cell>
        </row>
        <row r="577">
          <cell r="C577">
            <v>5.0856153647486302E-2</v>
          </cell>
          <cell r="F577">
            <v>0.13940237343563</v>
          </cell>
        </row>
        <row r="578">
          <cell r="C578">
            <v>5.0989350006551797E-2</v>
          </cell>
          <cell r="F578">
            <v>0.13964738742751601</v>
          </cell>
        </row>
        <row r="579">
          <cell r="C579">
            <v>5.1122679116801698E-2</v>
          </cell>
          <cell r="F579">
            <v>0.13989260611253099</v>
          </cell>
        </row>
        <row r="580">
          <cell r="C580">
            <v>5.1256141096267603E-2</v>
          </cell>
          <cell r="F580">
            <v>0.14013802937818001</v>
          </cell>
        </row>
        <row r="581">
          <cell r="C581">
            <v>5.1389736062980799E-2</v>
          </cell>
          <cell r="F581">
            <v>0.14038365711196499</v>
          </cell>
        </row>
        <row r="582">
          <cell r="C582">
            <v>5.1523464134973003E-2</v>
          </cell>
          <cell r="F582">
            <v>0.14062948920138801</v>
          </cell>
        </row>
        <row r="583">
          <cell r="C583">
            <v>5.1657325430275597E-2</v>
          </cell>
          <cell r="F583">
            <v>0.14087552553395399</v>
          </cell>
        </row>
        <row r="584">
          <cell r="C584">
            <v>5.1791320066919999E-2</v>
          </cell>
          <cell r="F584">
            <v>0.141121765997166</v>
          </cell>
        </row>
        <row r="585">
          <cell r="C585">
            <v>5.1925448162939397E-2</v>
          </cell>
          <cell r="F585">
            <v>0.14136821047852899</v>
          </cell>
        </row>
        <row r="586">
          <cell r="C586">
            <v>5.2059709836362003E-2</v>
          </cell>
          <cell r="F586">
            <v>0.14161485886554001</v>
          </cell>
        </row>
        <row r="587">
          <cell r="C587">
            <v>5.2194105205220998E-2</v>
          </cell>
          <cell r="F587">
            <v>0.141861711045707</v>
          </cell>
        </row>
        <row r="588">
          <cell r="C588">
            <v>5.2328634387547798E-2</v>
          </cell>
          <cell r="F588">
            <v>0.14210876690653099</v>
          </cell>
        </row>
        <row r="589">
          <cell r="C589">
            <v>5.24632975013739E-2</v>
          </cell>
          <cell r="F589">
            <v>0.142356026335517</v>
          </cell>
        </row>
        <row r="590">
          <cell r="C590">
            <v>5.2598094664730803E-2</v>
          </cell>
          <cell r="F590">
            <v>0.142603489220167</v>
          </cell>
        </row>
        <row r="591">
          <cell r="C591">
            <v>5.2733025995650003E-2</v>
          </cell>
          <cell r="F591">
            <v>0.14285115544798499</v>
          </cell>
        </row>
        <row r="592">
          <cell r="C592">
            <v>5.2868091612162903E-2</v>
          </cell>
          <cell r="F592">
            <v>0.143099024906473</v>
          </cell>
        </row>
        <row r="593">
          <cell r="C593">
            <v>5.3003291632301101E-2</v>
          </cell>
          <cell r="F593">
            <v>0.14334709748313401</v>
          </cell>
        </row>
        <row r="594">
          <cell r="C594">
            <v>5.3138626174096003E-2</v>
          </cell>
          <cell r="F594">
            <v>0.14359537306547299</v>
          </cell>
        </row>
        <row r="595">
          <cell r="C595">
            <v>5.3274095355579101E-2</v>
          </cell>
          <cell r="F595">
            <v>0.143843851540991</v>
          </cell>
        </row>
        <row r="596">
          <cell r="C596">
            <v>5.3409699294782002E-2</v>
          </cell>
          <cell r="F596">
            <v>0.144092532797193</v>
          </cell>
        </row>
        <row r="597">
          <cell r="C597">
            <v>5.3545438109737602E-2</v>
          </cell>
          <cell r="F597">
            <v>0.14434141672158399</v>
          </cell>
        </row>
        <row r="598">
          <cell r="C598">
            <v>5.3681311918474299E-2</v>
          </cell>
          <cell r="F598">
            <v>0.144590503201661</v>
          </cell>
        </row>
        <row r="599">
          <cell r="C599">
            <v>5.3817320839025101E-2</v>
          </cell>
          <cell r="F599">
            <v>0.144839792124931</v>
          </cell>
        </row>
        <row r="600">
          <cell r="C600">
            <v>5.3953464989421697E-2</v>
          </cell>
          <cell r="F600">
            <v>0.14508928337889701</v>
          </cell>
        </row>
        <row r="601">
          <cell r="C601">
            <v>5.4089744487695303E-2</v>
          </cell>
          <cell r="F601">
            <v>0.14533897685106201</v>
          </cell>
        </row>
        <row r="602">
          <cell r="C602">
            <v>5.4226159451877601E-2</v>
          </cell>
          <cell r="F602">
            <v>0.14558887242892801</v>
          </cell>
        </row>
        <row r="603">
          <cell r="C603">
            <v>5.4362710000000002E-2</v>
          </cell>
          <cell r="F603">
            <v>0.14583897000000001</v>
          </cell>
        </row>
        <row r="604">
          <cell r="C604">
            <v>5.4499396239814299E-2</v>
          </cell>
          <cell r="F604">
            <v>0.146089269474943</v>
          </cell>
        </row>
        <row r="605">
          <cell r="C605">
            <v>5.4636218237953303E-2</v>
          </cell>
          <cell r="F605">
            <v>0.146339770857075</v>
          </cell>
        </row>
        <row r="606">
          <cell r="C606">
            <v>5.4773176050770297E-2</v>
          </cell>
          <cell r="F606">
            <v>0.14659047417287599</v>
          </cell>
        </row>
        <row r="607">
          <cell r="C607">
            <v>5.4910269734618503E-2</v>
          </cell>
          <cell r="F607">
            <v>0.146841379448828</v>
          </cell>
        </row>
        <row r="608">
          <cell r="C608">
            <v>5.5047499345851097E-2</v>
          </cell>
          <cell r="F608">
            <v>0.14709248671141101</v>
          </cell>
        </row>
        <row r="609">
          <cell r="C609">
            <v>5.5184864940821199E-2</v>
          </cell>
          <cell r="F609">
            <v>0.14734379598710501</v>
          </cell>
        </row>
        <row r="610">
          <cell r="C610">
            <v>5.5322366575883603E-2</v>
          </cell>
          <cell r="F610">
            <v>0.14759530730239401</v>
          </cell>
        </row>
        <row r="611">
          <cell r="C611">
            <v>5.5460004307388303E-2</v>
          </cell>
          <cell r="F611">
            <v>0.14784702068375299</v>
          </cell>
        </row>
        <row r="612">
          <cell r="C612">
            <v>5.5597778191690199E-2</v>
          </cell>
          <cell r="F612">
            <v>0.14809893615766501</v>
          </cell>
        </row>
        <row r="613">
          <cell r="C613">
            <v>5.5735688285142401E-2</v>
          </cell>
          <cell r="F613">
            <v>0.148351053750612</v>
          </cell>
        </row>
        <row r="614">
          <cell r="C614">
            <v>5.5873734644098103E-2</v>
          </cell>
          <cell r="F614">
            <v>0.14860337348907399</v>
          </cell>
        </row>
        <row r="615">
          <cell r="C615">
            <v>5.6011917324910399E-2</v>
          </cell>
          <cell r="F615">
            <v>0.14885589539953001</v>
          </cell>
        </row>
        <row r="616">
          <cell r="C616">
            <v>5.6150236383932697E-2</v>
          </cell>
          <cell r="F616">
            <v>0.14910861950846299</v>
          </cell>
        </row>
        <row r="617">
          <cell r="C617">
            <v>5.6288691877517998E-2</v>
          </cell>
          <cell r="F617">
            <v>0.14936154584235301</v>
          </cell>
        </row>
        <row r="618">
          <cell r="C618">
            <v>5.6427283862019499E-2</v>
          </cell>
          <cell r="F618">
            <v>0.14961467442768001</v>
          </cell>
        </row>
        <row r="619">
          <cell r="C619">
            <v>5.6566012393790603E-2</v>
          </cell>
          <cell r="F619">
            <v>0.14986800529092401</v>
          </cell>
        </row>
        <row r="620">
          <cell r="C620">
            <v>5.6704877529184197E-2</v>
          </cell>
          <cell r="F620">
            <v>0.15012153845856799</v>
          </cell>
        </row>
        <row r="621">
          <cell r="C621">
            <v>5.6843879324553703E-2</v>
          </cell>
          <cell r="F621">
            <v>0.15037527395709099</v>
          </cell>
        </row>
        <row r="622">
          <cell r="C622">
            <v>5.6983017836253799E-2</v>
          </cell>
          <cell r="F622">
            <v>0.150629211812976</v>
          </cell>
        </row>
        <row r="623">
          <cell r="C623">
            <v>5.71222931206345E-2</v>
          </cell>
          <cell r="F623">
            <v>0.15088335205269901</v>
          </cell>
        </row>
        <row r="624">
          <cell r="C624">
            <v>5.7261705234050601E-2</v>
          </cell>
          <cell r="F624">
            <v>0.15113769470274399</v>
          </cell>
        </row>
        <row r="625">
          <cell r="C625">
            <v>5.7401254232855303E-2</v>
          </cell>
          <cell r="F625">
            <v>0.15139223978958999</v>
          </cell>
        </row>
        <row r="626">
          <cell r="C626">
            <v>5.7540940173401799E-2</v>
          </cell>
          <cell r="F626">
            <v>0.15164698733971901</v>
          </cell>
        </row>
        <row r="627">
          <cell r="C627">
            <v>5.7680763112043301E-2</v>
          </cell>
          <cell r="F627">
            <v>0.151901937379611</v>
          </cell>
        </row>
        <row r="628">
          <cell r="C628">
            <v>5.78207231051329E-2</v>
          </cell>
          <cell r="F628">
            <v>0.152157089935747</v>
          </cell>
        </row>
        <row r="629">
          <cell r="C629">
            <v>5.7960820209023899E-2</v>
          </cell>
          <cell r="F629">
            <v>0.15241244503460699</v>
          </cell>
        </row>
        <row r="630">
          <cell r="C630">
            <v>5.81010544800694E-2</v>
          </cell>
          <cell r="F630">
            <v>0.152668002702672</v>
          </cell>
        </row>
        <row r="631">
          <cell r="C631">
            <v>5.8241425974622701E-2</v>
          </cell>
          <cell r="F631">
            <v>0.15292376296642299</v>
          </cell>
        </row>
        <row r="632">
          <cell r="C632">
            <v>5.8381934749036801E-2</v>
          </cell>
          <cell r="F632">
            <v>0.15317972585233999</v>
          </cell>
        </row>
        <row r="633">
          <cell r="C633">
            <v>5.8522580859665101E-2</v>
          </cell>
          <cell r="F633">
            <v>0.153435891386905</v>
          </cell>
        </row>
        <row r="634">
          <cell r="C634">
            <v>5.8663364362860702E-2</v>
          </cell>
          <cell r="F634">
            <v>0.15369225959659699</v>
          </cell>
        </row>
        <row r="635">
          <cell r="C635">
            <v>5.8804285314978402E-2</v>
          </cell>
          <cell r="F635">
            <v>0.15394883050790001</v>
          </cell>
        </row>
        <row r="636">
          <cell r="C636">
            <v>5.8945343772368201E-2</v>
          </cell>
          <cell r="F636">
            <v>0.15420560414728901</v>
          </cell>
        </row>
        <row r="637">
          <cell r="C637">
            <v>5.9086539791384798E-2</v>
          </cell>
          <cell r="F637">
            <v>0.15446258054124801</v>
          </cell>
        </row>
        <row r="638">
          <cell r="C638">
            <v>5.9227873428381497E-2</v>
          </cell>
          <cell r="F638">
            <v>0.15471975971625701</v>
          </cell>
        </row>
        <row r="639">
          <cell r="C639">
            <v>5.9369344739711498E-2</v>
          </cell>
          <cell r="F639">
            <v>0.154977141698798</v>
          </cell>
        </row>
        <row r="640">
          <cell r="C640">
            <v>5.9510953781727903E-2</v>
          </cell>
          <cell r="F640">
            <v>0.155234726515349</v>
          </cell>
        </row>
        <row r="641">
          <cell r="C641">
            <v>5.9652700610784003E-2</v>
          </cell>
          <cell r="F641">
            <v>0.15549251419239299</v>
          </cell>
        </row>
        <row r="642">
          <cell r="C642">
            <v>5.97945852832329E-2</v>
          </cell>
          <cell r="F642">
            <v>0.15575050475641</v>
          </cell>
        </row>
        <row r="643">
          <cell r="C643">
            <v>5.9936607855427697E-2</v>
          </cell>
          <cell r="F643">
            <v>0.15600869823388</v>
          </cell>
        </row>
        <row r="644">
          <cell r="C644">
            <v>6.0078768383721802E-2</v>
          </cell>
          <cell r="F644">
            <v>0.15626709465128399</v>
          </cell>
        </row>
        <row r="645">
          <cell r="C645">
            <v>6.0221066924468401E-2</v>
          </cell>
          <cell r="F645">
            <v>0.156525694035103</v>
          </cell>
        </row>
        <row r="646">
          <cell r="C646">
            <v>6.0363503534020403E-2</v>
          </cell>
          <cell r="F646">
            <v>0.15678449641181699</v>
          </cell>
        </row>
        <row r="647">
          <cell r="C647">
            <v>6.0506078268732902E-2</v>
          </cell>
          <cell r="F647">
            <v>0.15704350180791099</v>
          </cell>
        </row>
        <row r="648">
          <cell r="C648">
            <v>6.0648791184955801E-2</v>
          </cell>
          <cell r="F648">
            <v>0.15730271024985801</v>
          </cell>
        </row>
        <row r="649">
          <cell r="C649">
            <v>6.07916423390438E-2</v>
          </cell>
          <cell r="F649">
            <v>0.157562121764143</v>
          </cell>
        </row>
        <row r="650">
          <cell r="C650">
            <v>6.0934631787350098E-2</v>
          </cell>
          <cell r="F650">
            <v>0.157821736377245</v>
          </cell>
        </row>
        <row r="651">
          <cell r="C651">
            <v>6.1077759586227999E-2</v>
          </cell>
          <cell r="F651">
            <v>0.158081554115647</v>
          </cell>
        </row>
        <row r="652">
          <cell r="C652">
            <v>6.1221025792030599E-2</v>
          </cell>
          <cell r="F652">
            <v>0.15834157500582699</v>
          </cell>
        </row>
        <row r="653">
          <cell r="C653">
            <v>6.1364430461111098E-2</v>
          </cell>
          <cell r="F653">
            <v>0.158601799074268</v>
          </cell>
        </row>
        <row r="654">
          <cell r="C654">
            <v>6.15079736498228E-2</v>
          </cell>
          <cell r="F654">
            <v>0.15886222634744901</v>
          </cell>
        </row>
        <row r="655">
          <cell r="C655">
            <v>6.1651655414518697E-2</v>
          </cell>
          <cell r="F655">
            <v>0.15912285685185101</v>
          </cell>
        </row>
        <row r="656">
          <cell r="C656">
            <v>6.1795475811552203E-2</v>
          </cell>
          <cell r="F656">
            <v>0.15938369061395499</v>
          </cell>
        </row>
        <row r="657">
          <cell r="C657">
            <v>6.1939434897276303E-2</v>
          </cell>
          <cell r="F657">
            <v>0.15964472766024199</v>
          </cell>
        </row>
        <row r="658">
          <cell r="C658">
            <v>6.2083532728044302E-2</v>
          </cell>
          <cell r="F658">
            <v>0.15990596801719201</v>
          </cell>
        </row>
        <row r="659">
          <cell r="C659">
            <v>6.2227769360209399E-2</v>
          </cell>
          <cell r="F659">
            <v>0.16016741171128501</v>
          </cell>
        </row>
        <row r="660">
          <cell r="C660">
            <v>6.23721448501263E-2</v>
          </cell>
          <cell r="F660">
            <v>0.16042905876900601</v>
          </cell>
        </row>
        <row r="661">
          <cell r="C661">
            <v>6.2516659254145096E-2</v>
          </cell>
          <cell r="F661">
            <v>0.16069090921682999</v>
          </cell>
        </row>
        <row r="662">
          <cell r="C662">
            <v>6.2661312628620403E-2</v>
          </cell>
          <cell r="F662">
            <v>0.16095296308123899</v>
          </cell>
        </row>
        <row r="663">
          <cell r="C663">
            <v>6.2806105029905607E-2</v>
          </cell>
          <cell r="F663">
            <v>0.161215220388714</v>
          </cell>
        </row>
        <row r="664">
          <cell r="C664">
            <v>6.2951036514353895E-2</v>
          </cell>
          <cell r="F664">
            <v>0.16147768116573599</v>
          </cell>
        </row>
        <row r="665">
          <cell r="C665">
            <v>6.30961071383183E-2</v>
          </cell>
          <cell r="F665">
            <v>0.16174034543878699</v>
          </cell>
        </row>
        <row r="666">
          <cell r="C666">
            <v>6.3241316958152105E-2</v>
          </cell>
          <cell r="F666">
            <v>0.16200321323434499</v>
          </cell>
        </row>
        <row r="667">
          <cell r="C667">
            <v>6.3386666030208594E-2</v>
          </cell>
          <cell r="F667">
            <v>0.162266284578892</v>
          </cell>
        </row>
        <row r="668">
          <cell r="C668">
            <v>6.3532154410840702E-2</v>
          </cell>
          <cell r="F668">
            <v>0.16252955949890899</v>
          </cell>
        </row>
        <row r="669">
          <cell r="C669">
            <v>6.3677782156401894E-2</v>
          </cell>
          <cell r="F669">
            <v>0.162793038020877</v>
          </cell>
        </row>
        <row r="670">
          <cell r="C670">
            <v>6.3823549323245202E-2</v>
          </cell>
          <cell r="F670">
            <v>0.16305672017127501</v>
          </cell>
        </row>
        <row r="671">
          <cell r="C671">
            <v>6.3969455967723798E-2</v>
          </cell>
          <cell r="F671">
            <v>0.16332060597658499</v>
          </cell>
        </row>
        <row r="672">
          <cell r="C672">
            <v>6.4115502146192702E-2</v>
          </cell>
          <cell r="F672">
            <v>0.16358469546328999</v>
          </cell>
        </row>
        <row r="673">
          <cell r="C673">
            <v>6.42616879150016E-2</v>
          </cell>
          <cell r="F673">
            <v>0.16384898865786501</v>
          </cell>
        </row>
        <row r="674">
          <cell r="C674">
            <v>6.4408013330505498E-2</v>
          </cell>
          <cell r="F674">
            <v>0.16411348558679301</v>
          </cell>
        </row>
        <row r="675">
          <cell r="C675">
            <v>6.4554478449057401E-2</v>
          </cell>
          <cell r="F675">
            <v>0.16437818627655601</v>
          </cell>
        </row>
        <row r="676">
          <cell r="C676">
            <v>6.4701083327010703E-2</v>
          </cell>
          <cell r="F676">
            <v>0.16464309075363301</v>
          </cell>
        </row>
        <row r="677">
          <cell r="C677">
            <v>6.4847828020718395E-2</v>
          </cell>
          <cell r="F677">
            <v>0.16490819904450599</v>
          </cell>
        </row>
        <row r="678">
          <cell r="C678">
            <v>6.4994712586533804E-2</v>
          </cell>
          <cell r="F678">
            <v>0.16517351117565501</v>
          </cell>
        </row>
        <row r="679">
          <cell r="C679">
            <v>6.51417370808101E-2</v>
          </cell>
          <cell r="F679">
            <v>0.16543902717355999</v>
          </cell>
        </row>
        <row r="680">
          <cell r="C680">
            <v>6.52889015599004E-2</v>
          </cell>
          <cell r="F680">
            <v>0.16570474706470301</v>
          </cell>
        </row>
        <row r="681">
          <cell r="C681">
            <v>6.5436206080158002E-2</v>
          </cell>
          <cell r="F681">
            <v>0.165970670875564</v>
          </cell>
        </row>
        <row r="682">
          <cell r="C682">
            <v>6.5583650697935994E-2</v>
          </cell>
          <cell r="F682">
            <v>0.166236798632624</v>
          </cell>
        </row>
        <row r="683">
          <cell r="C683">
            <v>6.5731235469587701E-2</v>
          </cell>
          <cell r="F683">
            <v>0.166503130362363</v>
          </cell>
        </row>
        <row r="684">
          <cell r="C684">
            <v>6.5878960451466198E-2</v>
          </cell>
          <cell r="F684">
            <v>0.16676966609126201</v>
          </cell>
        </row>
        <row r="685">
          <cell r="C685">
            <v>6.6026825699926406E-2</v>
          </cell>
          <cell r="F685">
            <v>0.16703640584580501</v>
          </cell>
        </row>
        <row r="686">
          <cell r="C686">
            <v>6.6174831271318096E-2</v>
          </cell>
          <cell r="F686">
            <v>0.16730334965246499</v>
          </cell>
        </row>
        <row r="687">
          <cell r="C687">
            <v>6.6322977221996204E-2</v>
          </cell>
          <cell r="F687">
            <v>0.16757049753772801</v>
          </cell>
        </row>
        <row r="688">
          <cell r="C688">
            <v>6.6471263608313805E-2</v>
          </cell>
          <cell r="F688">
            <v>0.16783784952807301</v>
          </cell>
        </row>
        <row r="689">
          <cell r="C689">
            <v>6.6619690486624306E-2</v>
          </cell>
          <cell r="F689">
            <v>0.168105405649982</v>
          </cell>
        </row>
        <row r="690">
          <cell r="C690">
            <v>6.6768257913280699E-2</v>
          </cell>
          <cell r="F690">
            <v>0.16837316592993401</v>
          </cell>
        </row>
        <row r="691">
          <cell r="C691">
            <v>6.6916965944636295E-2</v>
          </cell>
          <cell r="F691">
            <v>0.168641130394411</v>
          </cell>
        </row>
        <row r="692">
          <cell r="C692">
            <v>6.7065814637044197E-2</v>
          </cell>
          <cell r="F692">
            <v>0.16890929906989299</v>
          </cell>
        </row>
        <row r="693">
          <cell r="C693">
            <v>6.7214804046857604E-2</v>
          </cell>
          <cell r="F693">
            <v>0.16917767198285999</v>
          </cell>
        </row>
        <row r="694">
          <cell r="C694">
            <v>6.7363934230429801E-2</v>
          </cell>
          <cell r="F694">
            <v>0.169446249159795</v>
          </cell>
        </row>
        <row r="695">
          <cell r="C695">
            <v>6.7513205244113902E-2</v>
          </cell>
          <cell r="F695">
            <v>0.16971503062717599</v>
          </cell>
        </row>
        <row r="696">
          <cell r="C696">
            <v>6.7662617144262999E-2</v>
          </cell>
          <cell r="F696">
            <v>0.169984016411485</v>
          </cell>
        </row>
        <row r="697">
          <cell r="C697">
            <v>6.7812169987232204E-2</v>
          </cell>
          <cell r="F697">
            <v>0.170253206539205</v>
          </cell>
        </row>
        <row r="698">
          <cell r="C698">
            <v>6.7961863829371194E-2</v>
          </cell>
          <cell r="F698">
            <v>0.17052260103681099</v>
          </cell>
        </row>
        <row r="699">
          <cell r="C699">
            <v>6.8111698727034806E-2</v>
          </cell>
          <cell r="F699">
            <v>0.17079219993078701</v>
          </cell>
        </row>
        <row r="700">
          <cell r="C700">
            <v>6.8261674736576294E-2</v>
          </cell>
          <cell r="F700">
            <v>0.171062003247613</v>
          </cell>
        </row>
        <row r="701">
          <cell r="C701">
            <v>6.8411791914348902E-2</v>
          </cell>
          <cell r="F701">
            <v>0.17133201101376999</v>
          </cell>
        </row>
        <row r="702">
          <cell r="C702">
            <v>6.8562050316705703E-2</v>
          </cell>
          <cell r="F702">
            <v>0.17160222325573901</v>
          </cell>
        </row>
        <row r="703">
          <cell r="C703">
            <v>6.8712449999999994E-2</v>
          </cell>
          <cell r="F703">
            <v>0.17187263999999999</v>
          </cell>
        </row>
        <row r="704">
          <cell r="C704">
            <v>6.8862990979811994E-2</v>
          </cell>
          <cell r="F704">
            <v>0.17214326127322599</v>
          </cell>
        </row>
        <row r="705">
          <cell r="C705">
            <v>6.9013673108630297E-2</v>
          </cell>
          <cell r="F705">
            <v>0.17241408710285899</v>
          </cell>
        </row>
        <row r="706">
          <cell r="C706">
            <v>6.9164496198170805E-2</v>
          </cell>
          <cell r="F706">
            <v>0.17268511751653401</v>
          </cell>
        </row>
        <row r="707">
          <cell r="C707">
            <v>6.93154600601492E-2</v>
          </cell>
          <cell r="F707">
            <v>0.17295635254188399</v>
          </cell>
        </row>
        <row r="708">
          <cell r="C708">
            <v>6.9466564506281206E-2</v>
          </cell>
          <cell r="F708">
            <v>0.17322779220654499</v>
          </cell>
        </row>
        <row r="709">
          <cell r="C709">
            <v>6.96178093482826E-2</v>
          </cell>
          <cell r="F709">
            <v>0.173499436538149</v>
          </cell>
        </row>
        <row r="710">
          <cell r="C710">
            <v>6.9769194397870896E-2</v>
          </cell>
          <cell r="F710">
            <v>0.17377128556433599</v>
          </cell>
        </row>
        <row r="711">
          <cell r="C711">
            <v>6.9920719466758305E-2</v>
          </cell>
          <cell r="F711">
            <v>0.174043339312731</v>
          </cell>
        </row>
        <row r="712">
          <cell r="C712">
            <v>7.0072384366662396E-2</v>
          </cell>
          <cell r="F712">
            <v>0.174315597810974</v>
          </cell>
        </row>
        <row r="713">
          <cell r="C713">
            <v>7.0224188909298907E-2</v>
          </cell>
          <cell r="F713">
            <v>0.174588061086699</v>
          </cell>
        </row>
        <row r="714">
          <cell r="C714">
            <v>7.0376132906383601E-2</v>
          </cell>
          <cell r="F714">
            <v>0.174860729167539</v>
          </cell>
        </row>
        <row r="715">
          <cell r="C715">
            <v>7.0528216169632105E-2</v>
          </cell>
          <cell r="F715">
            <v>0.17513360208112799</v>
          </cell>
        </row>
        <row r="716">
          <cell r="C716">
            <v>7.0680438510760404E-2</v>
          </cell>
          <cell r="F716">
            <v>0.175406679855102</v>
          </cell>
        </row>
        <row r="717">
          <cell r="C717">
            <v>7.0832799741484001E-2</v>
          </cell>
          <cell r="F717">
            <v>0.175679962517095</v>
          </cell>
        </row>
        <row r="718">
          <cell r="C718">
            <v>7.0985299673518798E-2</v>
          </cell>
          <cell r="F718">
            <v>0.17595345009474</v>
          </cell>
        </row>
        <row r="719">
          <cell r="C719">
            <v>7.1137938118580504E-2</v>
          </cell>
          <cell r="F719">
            <v>0.17622714261567199</v>
          </cell>
        </row>
        <row r="720">
          <cell r="C720">
            <v>7.1290714888384898E-2</v>
          </cell>
          <cell r="F720">
            <v>0.17650104010752499</v>
          </cell>
        </row>
        <row r="721">
          <cell r="C721">
            <v>7.1443629794647703E-2</v>
          </cell>
          <cell r="F721">
            <v>0.176775142597934</v>
          </cell>
        </row>
        <row r="722">
          <cell r="C722">
            <v>7.1596682649086404E-2</v>
          </cell>
          <cell r="F722">
            <v>0.17704945011453599</v>
          </cell>
        </row>
        <row r="723">
          <cell r="C723">
            <v>7.1749873263413297E-2</v>
          </cell>
          <cell r="F723">
            <v>0.17732396268495801</v>
          </cell>
        </row>
        <row r="724">
          <cell r="C724">
            <v>7.1903201449345894E-2</v>
          </cell>
          <cell r="F724">
            <v>0.17759868033683901</v>
          </cell>
        </row>
        <row r="725">
          <cell r="C725">
            <v>7.2056667018600001E-2</v>
          </cell>
          <cell r="F725">
            <v>0.177873603097813</v>
          </cell>
        </row>
        <row r="726">
          <cell r="C726">
            <v>7.2210269782891204E-2</v>
          </cell>
          <cell r="F726">
            <v>0.17814873099551401</v>
          </cell>
        </row>
        <row r="727">
          <cell r="C727">
            <v>7.2364009553935293E-2</v>
          </cell>
          <cell r="F727">
            <v>0.17842406405757499</v>
          </cell>
        </row>
        <row r="728">
          <cell r="C728">
            <v>7.2517886143448201E-2</v>
          </cell>
          <cell r="F728">
            <v>0.17869960231163201</v>
          </cell>
        </row>
        <row r="729">
          <cell r="C729">
            <v>7.2671899363145498E-2</v>
          </cell>
          <cell r="F729">
            <v>0.17897534578531901</v>
          </cell>
        </row>
        <row r="730">
          <cell r="C730">
            <v>7.2826049024742906E-2</v>
          </cell>
          <cell r="F730">
            <v>0.17925129450627</v>
          </cell>
        </row>
        <row r="731">
          <cell r="C731">
            <v>7.2980334939956398E-2</v>
          </cell>
          <cell r="F731">
            <v>0.17952744850211899</v>
          </cell>
        </row>
        <row r="732">
          <cell r="C732">
            <v>7.3134756920501504E-2</v>
          </cell>
          <cell r="F732">
            <v>0.17980380780050101</v>
          </cell>
        </row>
        <row r="733">
          <cell r="C733">
            <v>7.3289314778094097E-2</v>
          </cell>
          <cell r="F733">
            <v>0.18008037242904901</v>
          </cell>
        </row>
        <row r="734">
          <cell r="C734">
            <v>7.3444008324449903E-2</v>
          </cell>
          <cell r="F734">
            <v>0.18035714241539899</v>
          </cell>
        </row>
        <row r="735">
          <cell r="C735">
            <v>7.3598837371286405E-2</v>
          </cell>
          <cell r="F735">
            <v>0.18063411778718699</v>
          </cell>
        </row>
        <row r="736">
          <cell r="C736">
            <v>7.3753801730315899E-2</v>
          </cell>
          <cell r="F736">
            <v>0.180911298572041</v>
          </cell>
        </row>
        <row r="737">
          <cell r="C737">
            <v>7.3908901213255898E-2</v>
          </cell>
          <cell r="F737">
            <v>0.181188684797599</v>
          </cell>
        </row>
        <row r="738">
          <cell r="C738">
            <v>7.4064135631822001E-2</v>
          </cell>
          <cell r="F738">
            <v>0.18146627649149599</v>
          </cell>
        </row>
        <row r="739">
          <cell r="C739">
            <v>7.4219504797730096E-2</v>
          </cell>
          <cell r="F739">
            <v>0.181744073681365</v>
          </cell>
        </row>
        <row r="740">
          <cell r="C740">
            <v>7.4375008522696004E-2</v>
          </cell>
          <cell r="F740">
            <v>0.18202207639484</v>
          </cell>
        </row>
        <row r="741">
          <cell r="C741">
            <v>7.4530646618435295E-2</v>
          </cell>
          <cell r="F741">
            <v>0.182300284659557</v>
          </cell>
        </row>
        <row r="742">
          <cell r="C742">
            <v>7.46864188966639E-2</v>
          </cell>
          <cell r="F742">
            <v>0.18257869850314901</v>
          </cell>
        </row>
        <row r="743">
          <cell r="C743">
            <v>7.4842325169097404E-2</v>
          </cell>
          <cell r="F743">
            <v>0.18285731795325</v>
          </cell>
        </row>
        <row r="744">
          <cell r="C744">
            <v>7.4998365247451695E-2</v>
          </cell>
          <cell r="F744">
            <v>0.18313614303749501</v>
          </cell>
        </row>
        <row r="745">
          <cell r="C745">
            <v>7.51545389434424E-2</v>
          </cell>
          <cell r="F745">
            <v>0.18341517378351899</v>
          </cell>
        </row>
        <row r="746">
          <cell r="C746">
            <v>7.5310846068785395E-2</v>
          </cell>
          <cell r="F746">
            <v>0.183694410218954</v>
          </cell>
        </row>
        <row r="747">
          <cell r="C747">
            <v>7.5467286435198205E-2</v>
          </cell>
          <cell r="F747">
            <v>0.18397385237144001</v>
          </cell>
        </row>
        <row r="748">
          <cell r="C748">
            <v>7.5623859854392905E-2</v>
          </cell>
          <cell r="F748">
            <v>0.18425350026860299</v>
          </cell>
        </row>
        <row r="749">
          <cell r="C749">
            <v>7.5780566138087202E-2</v>
          </cell>
          <cell r="F749">
            <v>0.18453335393808101</v>
          </cell>
        </row>
        <row r="750">
          <cell r="C750">
            <v>7.5937405097996694E-2</v>
          </cell>
          <cell r="F750">
            <v>0.18481341340750901</v>
          </cell>
        </row>
        <row r="751">
          <cell r="C751">
            <v>7.6094376545837103E-2</v>
          </cell>
          <cell r="F751">
            <v>0.18509367870452101</v>
          </cell>
        </row>
        <row r="752">
          <cell r="C752">
            <v>7.6251480293324403E-2</v>
          </cell>
          <cell r="F752">
            <v>0.18537414985674999</v>
          </cell>
        </row>
        <row r="753">
          <cell r="C753">
            <v>7.6408716152174094E-2</v>
          </cell>
          <cell r="F753">
            <v>0.18565482689183199</v>
          </cell>
        </row>
        <row r="754">
          <cell r="C754">
            <v>7.6566083934102094E-2</v>
          </cell>
          <cell r="F754">
            <v>0.18593570983739999</v>
          </cell>
        </row>
        <row r="755">
          <cell r="C755">
            <v>7.6723583450824195E-2</v>
          </cell>
          <cell r="F755">
            <v>0.18621679872108901</v>
          </cell>
        </row>
        <row r="756">
          <cell r="C756">
            <v>7.6881214514055995E-2</v>
          </cell>
          <cell r="F756">
            <v>0.18649809357053301</v>
          </cell>
        </row>
        <row r="757">
          <cell r="C757">
            <v>7.7038976935513301E-2</v>
          </cell>
          <cell r="F757">
            <v>0.186779594413367</v>
          </cell>
        </row>
        <row r="758">
          <cell r="C758">
            <v>7.7196870526911807E-2</v>
          </cell>
          <cell r="F758">
            <v>0.18706130127722401</v>
          </cell>
        </row>
        <row r="759">
          <cell r="C759">
            <v>7.7354895099967402E-2</v>
          </cell>
          <cell r="F759">
            <v>0.18734321418973901</v>
          </cell>
        </row>
        <row r="760">
          <cell r="C760">
            <v>7.7513050466397601E-2</v>
          </cell>
          <cell r="F760">
            <v>0.18762533317854899</v>
          </cell>
        </row>
        <row r="761">
          <cell r="C761">
            <v>7.7671336437914504E-2</v>
          </cell>
          <cell r="F761">
            <v>0.187907658271283</v>
          </cell>
        </row>
        <row r="762">
          <cell r="C762">
            <v>7.7829752826235707E-2</v>
          </cell>
          <cell r="F762">
            <v>0.188190189495577</v>
          </cell>
        </row>
        <row r="763">
          <cell r="C763">
            <v>7.7988299443076906E-2</v>
          </cell>
          <cell r="F763">
            <v>0.188472926879067</v>
          </cell>
        </row>
        <row r="764">
          <cell r="C764">
            <v>7.8146976100153906E-2</v>
          </cell>
          <cell r="F764">
            <v>0.18875587044938499</v>
          </cell>
        </row>
        <row r="765">
          <cell r="C765">
            <v>7.83057826091825E-2</v>
          </cell>
          <cell r="F765">
            <v>0.18903902023416699</v>
          </cell>
        </row>
        <row r="766">
          <cell r="C766">
            <v>7.8464718781878301E-2</v>
          </cell>
          <cell r="F766">
            <v>0.189322376261048</v>
          </cell>
        </row>
        <row r="767">
          <cell r="C767">
            <v>7.8623784429957197E-2</v>
          </cell>
          <cell r="F767">
            <v>0.18960593855766</v>
          </cell>
        </row>
        <row r="768">
          <cell r="C768">
            <v>7.8782979365134898E-2</v>
          </cell>
          <cell r="F768">
            <v>0.189889707151638</v>
          </cell>
        </row>
        <row r="769">
          <cell r="C769">
            <v>7.8942303399127098E-2</v>
          </cell>
          <cell r="F769">
            <v>0.190173682070617</v>
          </cell>
        </row>
        <row r="770">
          <cell r="C770">
            <v>7.9101756343649701E-2</v>
          </cell>
          <cell r="F770">
            <v>0.190457863342231</v>
          </cell>
        </row>
        <row r="771">
          <cell r="C771">
            <v>7.9261338010418306E-2</v>
          </cell>
          <cell r="F771">
            <v>0.19074225099411399</v>
          </cell>
        </row>
        <row r="772">
          <cell r="C772">
            <v>7.9421048211150494E-2</v>
          </cell>
          <cell r="F772">
            <v>0.19102684505390399</v>
          </cell>
        </row>
        <row r="773">
          <cell r="C773">
            <v>7.9580886757558505E-2</v>
          </cell>
          <cell r="F773">
            <v>0.191311645549228</v>
          </cell>
        </row>
        <row r="774">
          <cell r="C774">
            <v>7.9740853461359701E-2</v>
          </cell>
          <cell r="F774">
            <v>0.19159665250772501</v>
          </cell>
        </row>
        <row r="775">
          <cell r="C775">
            <v>7.9900948134270094E-2</v>
          </cell>
          <cell r="F775">
            <v>0.191881865957027</v>
          </cell>
        </row>
        <row r="776">
          <cell r="C776">
            <v>8.0061170588005201E-2</v>
          </cell>
          <cell r="F776">
            <v>0.19216728592477</v>
          </cell>
        </row>
        <row r="777">
          <cell r="C777">
            <v>8.0221520634280993E-2</v>
          </cell>
          <cell r="F777">
            <v>0.192452912438588</v>
          </cell>
        </row>
        <row r="778">
          <cell r="C778">
            <v>8.0381998084813E-2</v>
          </cell>
          <cell r="F778">
            <v>0.192738745526115</v>
          </cell>
        </row>
        <row r="779">
          <cell r="C779">
            <v>8.0542602751317194E-2</v>
          </cell>
          <cell r="F779">
            <v>0.19302478521498601</v>
          </cell>
        </row>
        <row r="780">
          <cell r="C780">
            <v>8.0703334445509103E-2</v>
          </cell>
          <cell r="F780">
            <v>0.19331103153283399</v>
          </cell>
        </row>
        <row r="781">
          <cell r="C781">
            <v>8.0864192979104701E-2</v>
          </cell>
          <cell r="F781">
            <v>0.193597484507294</v>
          </cell>
        </row>
        <row r="782">
          <cell r="C782">
            <v>8.10251781638196E-2</v>
          </cell>
          <cell r="F782">
            <v>0.193884144166</v>
          </cell>
        </row>
        <row r="783">
          <cell r="C783">
            <v>8.1186289811369494E-2</v>
          </cell>
          <cell r="F783">
            <v>0.194171010536586</v>
          </cell>
        </row>
        <row r="784">
          <cell r="C784">
            <v>8.1347527733470301E-2</v>
          </cell>
          <cell r="F784">
            <v>0.19445808364668701</v>
          </cell>
        </row>
        <row r="785">
          <cell r="C785">
            <v>8.1508891741839604E-2</v>
          </cell>
          <cell r="F785">
            <v>0.19474536352394101</v>
          </cell>
        </row>
        <row r="786">
          <cell r="C786">
            <v>8.1670381648189294E-2</v>
          </cell>
          <cell r="F786">
            <v>0.19503285019597499</v>
          </cell>
        </row>
        <row r="787">
          <cell r="C787">
            <v>8.1831997264237094E-2</v>
          </cell>
          <cell r="F787">
            <v>0.19532054369042601</v>
          </cell>
        </row>
        <row r="788">
          <cell r="C788">
            <v>8.1993738401698907E-2</v>
          </cell>
          <cell r="F788">
            <v>0.195608444034929</v>
          </cell>
        </row>
        <row r="789">
          <cell r="C789">
            <v>8.2155604872290094E-2</v>
          </cell>
          <cell r="F789">
            <v>0.195896551257118</v>
          </cell>
        </row>
        <row r="790">
          <cell r="C790">
            <v>8.2317596487726796E-2</v>
          </cell>
          <cell r="F790">
            <v>0.19618486538462701</v>
          </cell>
        </row>
        <row r="791">
          <cell r="C791">
            <v>8.2479713059724596E-2</v>
          </cell>
          <cell r="F791">
            <v>0.19647338644509099</v>
          </cell>
        </row>
        <row r="792">
          <cell r="C792">
            <v>8.2641954399999204E-2</v>
          </cell>
          <cell r="F792">
            <v>0.196762114466144</v>
          </cell>
        </row>
        <row r="793">
          <cell r="C793">
            <v>8.2804320320266397E-2</v>
          </cell>
          <cell r="F793">
            <v>0.19705104947541999</v>
          </cell>
        </row>
        <row r="794">
          <cell r="C794">
            <v>8.2966810632241997E-2</v>
          </cell>
          <cell r="F794">
            <v>0.19734019150055401</v>
          </cell>
        </row>
        <row r="795">
          <cell r="C795">
            <v>8.3129425147641697E-2</v>
          </cell>
          <cell r="F795">
            <v>0.197629540569179</v>
          </cell>
        </row>
        <row r="796">
          <cell r="C796">
            <v>8.3292163678181305E-2</v>
          </cell>
          <cell r="F796">
            <v>0.19791909670892999</v>
          </cell>
        </row>
        <row r="797">
          <cell r="C797">
            <v>8.3455026035578403E-2</v>
          </cell>
          <cell r="F797">
            <v>0.198208859947445</v>
          </cell>
        </row>
        <row r="798">
          <cell r="C798">
            <v>8.3618012031544994E-2</v>
          </cell>
          <cell r="F798">
            <v>0.19849883031235099</v>
          </cell>
        </row>
        <row r="799">
          <cell r="C799">
            <v>8.3781121477798703E-2</v>
          </cell>
          <cell r="F799">
            <v>0.198789007831286</v>
          </cell>
        </row>
        <row r="800">
          <cell r="C800">
            <v>8.3944354186055406E-2</v>
          </cell>
          <cell r="F800">
            <v>0.199079392531884</v>
          </cell>
        </row>
        <row r="801">
          <cell r="C801">
            <v>8.4107709968030603E-2</v>
          </cell>
          <cell r="F801">
            <v>0.19936998444178</v>
          </cell>
        </row>
        <row r="802">
          <cell r="C802">
            <v>8.4271188635440197E-2</v>
          </cell>
          <cell r="F802">
            <v>0.199660783588607</v>
          </cell>
        </row>
        <row r="803">
          <cell r="C803">
            <v>8.4434789999999996E-2</v>
          </cell>
          <cell r="F803">
            <v>0.19995178999999999</v>
          </cell>
        </row>
        <row r="804">
          <cell r="C804">
            <v>8.4598514003967007E-2</v>
          </cell>
          <cell r="F804">
            <v>0.20024300371686099</v>
          </cell>
        </row>
        <row r="805">
          <cell r="C805">
            <v>8.4762361111763704E-2</v>
          </cell>
          <cell r="F805">
            <v>0.200534424833165</v>
          </cell>
        </row>
        <row r="806">
          <cell r="C806">
            <v>8.4926331918353901E-2</v>
          </cell>
          <cell r="F806">
            <v>0.20082605345615301</v>
          </cell>
        </row>
        <row r="807">
          <cell r="C807">
            <v>8.5090427018701398E-2</v>
          </cell>
          <cell r="F807">
            <v>0.20111788969306901</v>
          </cell>
        </row>
        <row r="808">
          <cell r="C808">
            <v>8.5254647007769899E-2</v>
          </cell>
          <cell r="F808">
            <v>0.20140993365115301</v>
          </cell>
        </row>
        <row r="809">
          <cell r="C809">
            <v>8.5418992480523398E-2</v>
          </cell>
          <cell r="F809">
            <v>0.20170218543764901</v>
          </cell>
        </row>
        <row r="810">
          <cell r="C810">
            <v>8.5583464031927403E-2</v>
          </cell>
          <cell r="F810">
            <v>0.20199464515980201</v>
          </cell>
        </row>
        <row r="811">
          <cell r="C811">
            <v>8.5748062256941995E-2</v>
          </cell>
          <cell r="F811">
            <v>0.202287312924848</v>
          </cell>
        </row>
        <row r="812">
          <cell r="C812">
            <v>8.5912787750533001E-2</v>
          </cell>
          <cell r="F812">
            <v>0.20258018884003201</v>
          </cell>
        </row>
        <row r="813">
          <cell r="C813">
            <v>8.6077641107663999E-2</v>
          </cell>
          <cell r="F813">
            <v>0.202873273012597</v>
          </cell>
        </row>
        <row r="814">
          <cell r="C814">
            <v>8.6242622923298803E-2</v>
          </cell>
          <cell r="F814">
            <v>0.20316656554978399</v>
          </cell>
        </row>
        <row r="815">
          <cell r="C815">
            <v>8.6407733792401395E-2</v>
          </cell>
          <cell r="F815">
            <v>0.203460066558837</v>
          </cell>
        </row>
        <row r="816">
          <cell r="C816">
            <v>8.6572974309935505E-2</v>
          </cell>
          <cell r="F816">
            <v>0.203753776146997</v>
          </cell>
        </row>
        <row r="817">
          <cell r="C817">
            <v>8.6738345070864795E-2</v>
          </cell>
          <cell r="F817">
            <v>0.204047694421506</v>
          </cell>
        </row>
        <row r="818">
          <cell r="C818">
            <v>8.6903846670153204E-2</v>
          </cell>
          <cell r="F818">
            <v>0.204341821489608</v>
          </cell>
        </row>
        <row r="819">
          <cell r="C819">
            <v>8.7069479702764505E-2</v>
          </cell>
          <cell r="F819">
            <v>0.20463615745854299</v>
          </cell>
        </row>
        <row r="820">
          <cell r="C820">
            <v>8.7235244763662498E-2</v>
          </cell>
          <cell r="F820">
            <v>0.204930702435555</v>
          </cell>
        </row>
        <row r="821">
          <cell r="C821">
            <v>8.7401142447810901E-2</v>
          </cell>
          <cell r="F821">
            <v>0.20522545652788499</v>
          </cell>
        </row>
        <row r="822">
          <cell r="C822">
            <v>8.7567173350175498E-2</v>
          </cell>
          <cell r="F822">
            <v>0.20552041984277999</v>
          </cell>
        </row>
        <row r="823">
          <cell r="C823">
            <v>8.7733338065716301E-2</v>
          </cell>
          <cell r="F823">
            <v>0.205815592487475</v>
          </cell>
        </row>
        <row r="824">
          <cell r="C824">
            <v>8.7899637189398999E-2</v>
          </cell>
          <cell r="F824">
            <v>0.20611097456921501</v>
          </cell>
        </row>
        <row r="825">
          <cell r="C825">
            <v>8.8066071316187294E-2</v>
          </cell>
          <cell r="F825">
            <v>0.206406566195242</v>
          </cell>
        </row>
        <row r="826">
          <cell r="C826">
            <v>8.8232641041045098E-2</v>
          </cell>
          <cell r="F826">
            <v>0.20670236747279999</v>
          </cell>
        </row>
        <row r="827">
          <cell r="C827">
            <v>8.8399346958936198E-2</v>
          </cell>
          <cell r="F827">
            <v>0.20699837850913</v>
          </cell>
        </row>
        <row r="828">
          <cell r="C828">
            <v>8.8566189664824393E-2</v>
          </cell>
          <cell r="F828">
            <v>0.20729459941147399</v>
          </cell>
        </row>
        <row r="829">
          <cell r="C829">
            <v>8.8733169753673402E-2</v>
          </cell>
          <cell r="F829">
            <v>0.20759103028707501</v>
          </cell>
        </row>
        <row r="830">
          <cell r="C830">
            <v>8.8900287820447094E-2</v>
          </cell>
          <cell r="F830">
            <v>0.207887671243175</v>
          </cell>
        </row>
        <row r="831">
          <cell r="C831">
            <v>8.9067544460109296E-2</v>
          </cell>
          <cell r="F831">
            <v>0.20818452238701601</v>
          </cell>
        </row>
        <row r="832">
          <cell r="C832">
            <v>8.92349402676237E-2</v>
          </cell>
          <cell r="F832">
            <v>0.208481583825841</v>
          </cell>
        </row>
        <row r="833">
          <cell r="C833">
            <v>8.9402475837954201E-2</v>
          </cell>
          <cell r="F833">
            <v>0.208778855666891</v>
          </cell>
        </row>
        <row r="834">
          <cell r="C834">
            <v>8.9570151766064504E-2</v>
          </cell>
          <cell r="F834">
            <v>0.20907633801740999</v>
          </cell>
        </row>
        <row r="835">
          <cell r="C835">
            <v>8.9737968646920505E-2</v>
          </cell>
          <cell r="F835">
            <v>0.209374030984642</v>
          </cell>
        </row>
        <row r="836">
          <cell r="C836">
            <v>8.9905927075482006E-2</v>
          </cell>
          <cell r="F836">
            <v>0.20967193467582401</v>
          </cell>
        </row>
        <row r="837">
          <cell r="C837">
            <v>9.0074027646714697E-2</v>
          </cell>
          <cell r="F837">
            <v>0.2099700491982</v>
          </cell>
        </row>
        <row r="838">
          <cell r="C838">
            <v>9.0242270955582501E-2</v>
          </cell>
          <cell r="F838">
            <v>0.21026837465901299</v>
          </cell>
        </row>
        <row r="839">
          <cell r="C839">
            <v>9.0410657597049193E-2</v>
          </cell>
          <cell r="F839">
            <v>0.21056691116550599</v>
          </cell>
        </row>
        <row r="840">
          <cell r="C840">
            <v>9.0579188166078503E-2</v>
          </cell>
          <cell r="F840">
            <v>0.21086565882492</v>
          </cell>
        </row>
        <row r="841">
          <cell r="C841">
            <v>9.0747863257634301E-2</v>
          </cell>
          <cell r="F841">
            <v>0.21116461774449799</v>
          </cell>
        </row>
        <row r="842">
          <cell r="C842">
            <v>9.0916683466680401E-2</v>
          </cell>
          <cell r="F842">
            <v>0.211463788031483</v>
          </cell>
        </row>
        <row r="843">
          <cell r="C843">
            <v>9.1085649388180506E-2</v>
          </cell>
          <cell r="F843">
            <v>0.21176316979311499</v>
          </cell>
        </row>
        <row r="844">
          <cell r="C844">
            <v>9.1254761617098404E-2</v>
          </cell>
          <cell r="F844">
            <v>0.21206276313663899</v>
          </cell>
        </row>
        <row r="845">
          <cell r="C845">
            <v>9.1424020748398005E-2</v>
          </cell>
          <cell r="F845">
            <v>0.212362568169295</v>
          </cell>
        </row>
        <row r="846">
          <cell r="C846">
            <v>9.1593427377043096E-2</v>
          </cell>
          <cell r="F846">
            <v>0.21266258499832699</v>
          </cell>
        </row>
        <row r="847">
          <cell r="C847">
            <v>9.1762982097999296E-2</v>
          </cell>
          <cell r="F847">
            <v>0.212962813730979</v>
          </cell>
        </row>
        <row r="848">
          <cell r="C848">
            <v>9.19326855062267E-2</v>
          </cell>
          <cell r="F848">
            <v>0.21326325447448799</v>
          </cell>
        </row>
        <row r="849">
          <cell r="C849">
            <v>9.2102538196690897E-2</v>
          </cell>
          <cell r="F849">
            <v>0.21356390733609801</v>
          </cell>
        </row>
        <row r="850">
          <cell r="C850">
            <v>9.2272540764355801E-2</v>
          </cell>
          <cell r="F850">
            <v>0.21386477242305299</v>
          </cell>
        </row>
        <row r="851">
          <cell r="C851">
            <v>9.24426938041851E-2</v>
          </cell>
          <cell r="F851">
            <v>0.21416584984259401</v>
          </cell>
        </row>
        <row r="852">
          <cell r="C852">
            <v>9.2612997911142705E-2</v>
          </cell>
          <cell r="F852">
            <v>0.21446713970196399</v>
          </cell>
        </row>
        <row r="853">
          <cell r="C853">
            <v>9.2783453680192293E-2</v>
          </cell>
          <cell r="F853">
            <v>0.21476864210840599</v>
          </cell>
        </row>
        <row r="854">
          <cell r="C854">
            <v>9.2954061706297705E-2</v>
          </cell>
          <cell r="F854">
            <v>0.21507035716916001</v>
          </cell>
        </row>
        <row r="855">
          <cell r="C855">
            <v>9.3124822584422798E-2</v>
          </cell>
          <cell r="F855">
            <v>0.21537228499146999</v>
          </cell>
        </row>
        <row r="856">
          <cell r="C856">
            <v>9.3295736909531399E-2</v>
          </cell>
          <cell r="F856">
            <v>0.215674425682577</v>
          </cell>
        </row>
        <row r="857">
          <cell r="C857">
            <v>9.3466805276587198E-2</v>
          </cell>
          <cell r="F857">
            <v>0.21597677934972501</v>
          </cell>
        </row>
        <row r="858">
          <cell r="C858">
            <v>9.3638028280553995E-2</v>
          </cell>
          <cell r="F858">
            <v>0.21627934610015501</v>
          </cell>
        </row>
        <row r="859">
          <cell r="C859">
            <v>9.3809406516395702E-2</v>
          </cell>
          <cell r="F859">
            <v>0.21658212604110999</v>
          </cell>
        </row>
        <row r="860">
          <cell r="C860">
            <v>9.3980940579078007E-2</v>
          </cell>
          <cell r="F860">
            <v>0.216885119279835</v>
          </cell>
        </row>
        <row r="861">
          <cell r="C861">
            <v>9.4152631063560699E-2</v>
          </cell>
          <cell r="F861">
            <v>0.21718832592356599</v>
          </cell>
        </row>
        <row r="862">
          <cell r="C862">
            <v>9.4324478564809702E-2</v>
          </cell>
          <cell r="F862">
            <v>0.21749174607954699</v>
          </cell>
        </row>
        <row r="863">
          <cell r="C863">
            <v>9.4496483677788706E-2</v>
          </cell>
          <cell r="F863">
            <v>0.21779537985502301</v>
          </cell>
        </row>
        <row r="864">
          <cell r="C864">
            <v>9.4668646997461595E-2</v>
          </cell>
          <cell r="F864">
            <v>0.218099227357235</v>
          </cell>
        </row>
        <row r="865">
          <cell r="C865">
            <v>9.4840969118792098E-2</v>
          </cell>
          <cell r="F865">
            <v>0.21840328869342401</v>
          </cell>
        </row>
        <row r="866">
          <cell r="C866">
            <v>9.5013450636744101E-2</v>
          </cell>
          <cell r="F866">
            <v>0.21870756397083399</v>
          </cell>
        </row>
        <row r="867">
          <cell r="C867">
            <v>9.5186092146281195E-2</v>
          </cell>
          <cell r="F867">
            <v>0.219012053296707</v>
          </cell>
        </row>
        <row r="868">
          <cell r="C868">
            <v>9.5358894242367404E-2</v>
          </cell>
          <cell r="F868">
            <v>0.21931675677828499</v>
          </cell>
        </row>
        <row r="869">
          <cell r="C869">
            <v>9.5531857519966498E-2</v>
          </cell>
          <cell r="F869">
            <v>0.21962167452281001</v>
          </cell>
        </row>
        <row r="870">
          <cell r="C870">
            <v>9.57049825740421E-2</v>
          </cell>
          <cell r="F870">
            <v>0.21992680663752401</v>
          </cell>
        </row>
        <row r="871">
          <cell r="C871">
            <v>9.5878269999558202E-2</v>
          </cell>
          <cell r="F871">
            <v>0.22023215322966999</v>
          </cell>
        </row>
        <row r="872">
          <cell r="C872">
            <v>9.6051720391480494E-2</v>
          </cell>
          <cell r="F872">
            <v>0.220537714406494</v>
          </cell>
        </row>
        <row r="873">
          <cell r="C873">
            <v>9.6225334344768904E-2</v>
          </cell>
          <cell r="F873">
            <v>0.22084349027523001</v>
          </cell>
        </row>
        <row r="874">
          <cell r="C874">
            <v>9.6399112454389105E-2</v>
          </cell>
          <cell r="F874">
            <v>0.221149480943125</v>
          </cell>
        </row>
        <row r="875">
          <cell r="C875">
            <v>9.6573055315304898E-2</v>
          </cell>
          <cell r="F875">
            <v>0.22145568651742001</v>
          </cell>
        </row>
        <row r="876">
          <cell r="C876">
            <v>9.6747163522480098E-2</v>
          </cell>
          <cell r="F876">
            <v>0.22176210710535901</v>
          </cell>
        </row>
        <row r="877">
          <cell r="C877">
            <v>9.6921437670878602E-2</v>
          </cell>
          <cell r="F877">
            <v>0.22206874281418301</v>
          </cell>
        </row>
        <row r="878">
          <cell r="C878">
            <v>9.7095878355464099E-2</v>
          </cell>
          <cell r="F878">
            <v>0.222375593751134</v>
          </cell>
        </row>
        <row r="879">
          <cell r="C879">
            <v>9.7270486171200293E-2</v>
          </cell>
          <cell r="F879">
            <v>0.22268266002345599</v>
          </cell>
        </row>
        <row r="880">
          <cell r="C880">
            <v>9.7445261713051304E-2</v>
          </cell>
          <cell r="F880">
            <v>0.22298994173838901</v>
          </cell>
        </row>
        <row r="881">
          <cell r="C881">
            <v>9.7620205575980598E-2</v>
          </cell>
          <cell r="F881">
            <v>0.223297439003177</v>
          </cell>
        </row>
        <row r="882">
          <cell r="C882">
            <v>9.7795318354952199E-2</v>
          </cell>
          <cell r="F882">
            <v>0.223605151925061</v>
          </cell>
        </row>
        <row r="883">
          <cell r="C883">
            <v>9.7970600644929795E-2</v>
          </cell>
          <cell r="F883">
            <v>0.22391308061128401</v>
          </cell>
        </row>
        <row r="884">
          <cell r="C884">
            <v>9.8146053040877201E-2</v>
          </cell>
          <cell r="F884">
            <v>0.22422122516908899</v>
          </cell>
        </row>
        <row r="885">
          <cell r="C885">
            <v>9.8321676137760203E-2</v>
          </cell>
          <cell r="F885">
            <v>0.22452958570571999</v>
          </cell>
        </row>
        <row r="886">
          <cell r="C886">
            <v>9.8497470530538603E-2</v>
          </cell>
          <cell r="F886">
            <v>0.224838162328413</v>
          </cell>
        </row>
        <row r="887">
          <cell r="C887">
            <v>9.8673436814178297E-2</v>
          </cell>
          <cell r="F887">
            <v>0.22514695514441499</v>
          </cell>
        </row>
        <row r="888">
          <cell r="C888">
            <v>9.8849575583642907E-2</v>
          </cell>
          <cell r="F888">
            <v>0.22545596426096601</v>
          </cell>
        </row>
        <row r="889">
          <cell r="C889">
            <v>9.9025887433896398E-2</v>
          </cell>
          <cell r="F889">
            <v>0.22576518978530999</v>
          </cell>
        </row>
        <row r="890">
          <cell r="C890">
            <v>9.9202372959902502E-2</v>
          </cell>
          <cell r="F890">
            <v>0.22607463182468801</v>
          </cell>
        </row>
        <row r="891">
          <cell r="C891">
            <v>9.9379032756625005E-2</v>
          </cell>
          <cell r="F891">
            <v>0.22638429048634401</v>
          </cell>
        </row>
        <row r="892">
          <cell r="C892">
            <v>9.9555867419027694E-2</v>
          </cell>
          <cell r="F892">
            <v>0.226694165877519</v>
          </cell>
        </row>
        <row r="893">
          <cell r="C893">
            <v>9.9732877542074494E-2</v>
          </cell>
          <cell r="F893">
            <v>0.22700425810545499</v>
          </cell>
        </row>
        <row r="894">
          <cell r="C894">
            <v>9.9910063720728998E-2</v>
          </cell>
          <cell r="F894">
            <v>0.22731456727739499</v>
          </cell>
        </row>
        <row r="895">
          <cell r="C895">
            <v>0.10008742654995501</v>
          </cell>
          <cell r="F895">
            <v>0.22762509350058099</v>
          </cell>
        </row>
        <row r="896">
          <cell r="C896">
            <v>0.100264966624717</v>
          </cell>
          <cell r="F896">
            <v>0.22793583688225499</v>
          </cell>
        </row>
        <row r="897">
          <cell r="C897">
            <v>0.100442684539979</v>
          </cell>
          <cell r="F897">
            <v>0.22824679752966401</v>
          </cell>
        </row>
        <row r="898">
          <cell r="C898">
            <v>0.100620580890703</v>
          </cell>
          <cell r="F898">
            <v>0.22855797555004101</v>
          </cell>
        </row>
        <row r="899">
          <cell r="C899">
            <v>0.100798656271854</v>
          </cell>
          <cell r="F899">
            <v>0.22886937105063401</v>
          </cell>
        </row>
        <row r="900">
          <cell r="C900">
            <v>0.100976911278395</v>
          </cell>
          <cell r="F900">
            <v>0.22918098413868401</v>
          </cell>
        </row>
        <row r="901">
          <cell r="C901">
            <v>0.10115534650529</v>
          </cell>
          <cell r="F901">
            <v>0.229492814921433</v>
          </cell>
        </row>
        <row r="902">
          <cell r="C902">
            <v>0.101333962547504</v>
          </cell>
          <cell r="F902">
            <v>0.229804863506125</v>
          </cell>
        </row>
        <row r="903">
          <cell r="C903">
            <v>0.10151275999999999</v>
          </cell>
          <cell r="F903">
            <v>0.23011713</v>
          </cell>
        </row>
        <row r="904">
          <cell r="C904">
            <v>0.101691739352649</v>
          </cell>
          <cell r="F904">
            <v>0.23042961486299801</v>
          </cell>
        </row>
        <row r="905">
          <cell r="C905">
            <v>0.101870900674953</v>
          </cell>
          <cell r="F905">
            <v>0.23074231996583799</v>
          </cell>
        </row>
        <row r="906">
          <cell r="C906">
            <v>0.10205024393132101</v>
          </cell>
          <cell r="F906">
            <v>0.23105524753193801</v>
          </cell>
        </row>
        <row r="907">
          <cell r="C907">
            <v>0.10222976908616201</v>
          </cell>
          <cell r="F907">
            <v>0.23136839978471499</v>
          </cell>
        </row>
        <row r="908">
          <cell r="C908">
            <v>0.102409476103885</v>
          </cell>
          <cell r="F908">
            <v>0.23168177894758499</v>
          </cell>
        </row>
        <row r="909">
          <cell r="C909">
            <v>0.102589364948898</v>
          </cell>
          <cell r="F909">
            <v>0.23199538724396501</v>
          </cell>
        </row>
        <row r="910">
          <cell r="C910">
            <v>0.10276943558561399</v>
          </cell>
          <cell r="F910">
            <v>0.23230922689727401</v>
          </cell>
        </row>
        <row r="911">
          <cell r="C911">
            <v>0.102949687978438</v>
          </cell>
          <cell r="F911">
            <v>0.232623300130923</v>
          </cell>
        </row>
        <row r="912">
          <cell r="C912">
            <v>0.10313012209177901</v>
          </cell>
          <cell r="F912">
            <v>0.232937609168332</v>
          </cell>
        </row>
        <row r="913">
          <cell r="C913">
            <v>0.10331073789004699</v>
          </cell>
          <cell r="F913">
            <v>0.23325215623291801</v>
          </cell>
        </row>
        <row r="914">
          <cell r="C914">
            <v>0.103491535337652</v>
          </cell>
          <cell r="F914">
            <v>0.23356694354809601</v>
          </cell>
        </row>
        <row r="915">
          <cell r="C915">
            <v>0.103672514399003</v>
          </cell>
          <cell r="F915">
            <v>0.233881973337285</v>
          </cell>
        </row>
        <row r="916">
          <cell r="C916">
            <v>0.103853675038507</v>
          </cell>
          <cell r="F916">
            <v>0.234197247823899</v>
          </cell>
        </row>
        <row r="917">
          <cell r="C917">
            <v>0.104035017220575</v>
          </cell>
          <cell r="F917">
            <v>0.234512769231358</v>
          </cell>
        </row>
        <row r="918">
          <cell r="C918">
            <v>0.104216540909616</v>
          </cell>
          <cell r="F918">
            <v>0.234828539783076</v>
          </cell>
        </row>
        <row r="919">
          <cell r="C919">
            <v>0.104398246070038</v>
          </cell>
          <cell r="F919">
            <v>0.23514456170247</v>
          </cell>
        </row>
        <row r="920">
          <cell r="C920">
            <v>0.10458013266625101</v>
          </cell>
          <cell r="F920">
            <v>0.23546083721295799</v>
          </cell>
        </row>
        <row r="921">
          <cell r="C921">
            <v>0.10476220066266401</v>
          </cell>
          <cell r="F921">
            <v>0.235777368537956</v>
          </cell>
        </row>
        <row r="922">
          <cell r="C922">
            <v>0.10494445002368701</v>
          </cell>
          <cell r="F922">
            <v>0.23609415790088401</v>
          </cell>
        </row>
        <row r="923">
          <cell r="C923">
            <v>0.105126880713726</v>
          </cell>
          <cell r="F923">
            <v>0.23641120752515099</v>
          </cell>
        </row>
        <row r="924">
          <cell r="C924">
            <v>0.105309492697192</v>
          </cell>
          <cell r="F924">
            <v>0.23672851963417901</v>
          </cell>
        </row>
        <row r="925">
          <cell r="C925">
            <v>0.105492285938493</v>
          </cell>
          <cell r="F925">
            <v>0.237046096451383</v>
          </cell>
        </row>
        <row r="926">
          <cell r="C926">
            <v>0.10567526040204001</v>
          </cell>
          <cell r="F926">
            <v>0.23736394020018101</v>
          </cell>
        </row>
        <row r="927">
          <cell r="C927">
            <v>0.105858416052241</v>
          </cell>
          <cell r="F927">
            <v>0.23768205310398799</v>
          </cell>
        </row>
        <row r="928">
          <cell r="C928">
            <v>0.10604175285350401</v>
          </cell>
          <cell r="F928">
            <v>0.23800043738622201</v>
          </cell>
        </row>
        <row r="929">
          <cell r="C929">
            <v>0.10622527077023999</v>
          </cell>
          <cell r="F929">
            <v>0.23831909527030001</v>
          </cell>
        </row>
        <row r="930">
          <cell r="C930">
            <v>0.106408969766857</v>
          </cell>
          <cell r="F930">
            <v>0.23863802897963801</v>
          </cell>
        </row>
        <row r="931">
          <cell r="C931">
            <v>0.106592849807764</v>
          </cell>
          <cell r="F931">
            <v>0.23895724073765201</v>
          </cell>
        </row>
        <row r="932">
          <cell r="C932">
            <v>0.10677691085737</v>
          </cell>
          <cell r="F932">
            <v>0.23927673276775999</v>
          </cell>
        </row>
        <row r="933">
          <cell r="C933">
            <v>0.10696115288008499</v>
          </cell>
          <cell r="F933">
            <v>0.239596507293378</v>
          </cell>
        </row>
        <row r="934">
          <cell r="C934">
            <v>0.107145575840316</v>
          </cell>
          <cell r="F934">
            <v>0.23991656653792201</v>
          </cell>
        </row>
        <row r="935">
          <cell r="C935">
            <v>0.107330179702477</v>
          </cell>
          <cell r="F935">
            <v>0.24023691272481401</v>
          </cell>
        </row>
        <row r="936">
          <cell r="C936">
            <v>0.10751496443097</v>
          </cell>
          <cell r="F936">
            <v>0.24055754807746199</v>
          </cell>
        </row>
        <row r="937">
          <cell r="C937">
            <v>0.107699929990208</v>
          </cell>
          <cell r="F937">
            <v>0.24087847481928701</v>
          </cell>
        </row>
        <row r="938">
          <cell r="C938">
            <v>0.1078850763446</v>
          </cell>
          <cell r="F938">
            <v>0.24119969517370601</v>
          </cell>
        </row>
        <row r="939">
          <cell r="C939">
            <v>0.108070403458554</v>
          </cell>
          <cell r="F939">
            <v>0.24152121136413399</v>
          </cell>
        </row>
        <row r="940">
          <cell r="C940">
            <v>0.10825591129648</v>
          </cell>
          <cell r="F940">
            <v>0.24184302561398999</v>
          </cell>
        </row>
        <row r="941">
          <cell r="C941">
            <v>0.108441599822787</v>
          </cell>
          <cell r="F941">
            <v>0.242165140146689</v>
          </cell>
        </row>
        <row r="942">
          <cell r="C942">
            <v>0.108627469001883</v>
          </cell>
          <cell r="F942">
            <v>0.24248755718564799</v>
          </cell>
        </row>
        <row r="943">
          <cell r="C943">
            <v>0.10881351879817799</v>
          </cell>
          <cell r="F943">
            <v>0.242810278954284</v>
          </cell>
        </row>
        <row r="944">
          <cell r="C944">
            <v>0.108999749176081</v>
          </cell>
          <cell r="F944">
            <v>0.24313330767601299</v>
          </cell>
        </row>
        <row r="945">
          <cell r="C945">
            <v>0.109186160100001</v>
          </cell>
          <cell r="F945">
            <v>0.24345664557425301</v>
          </cell>
        </row>
        <row r="946">
          <cell r="C946">
            <v>0.109372751534347</v>
          </cell>
          <cell r="F946">
            <v>0.24378029487242001</v>
          </cell>
        </row>
        <row r="947">
          <cell r="C947">
            <v>0.10955952344353</v>
          </cell>
          <cell r="F947">
            <v>0.24410425779393399</v>
          </cell>
        </row>
        <row r="948">
          <cell r="C948">
            <v>0.109746475791955</v>
          </cell>
          <cell r="F948">
            <v>0.24442853656220501</v>
          </cell>
        </row>
        <row r="949">
          <cell r="C949">
            <v>0.109933608544033</v>
          </cell>
          <cell r="F949">
            <v>0.244753133400652</v>
          </cell>
        </row>
        <row r="950">
          <cell r="C950">
            <v>0.110120921664173</v>
          </cell>
          <cell r="F950">
            <v>0.24507805053269399</v>
          </cell>
        </row>
        <row r="951">
          <cell r="C951">
            <v>0.11030841511678401</v>
          </cell>
          <cell r="F951">
            <v>0.245403290181745</v>
          </cell>
        </row>
        <row r="952">
          <cell r="C952">
            <v>0.110496088866276</v>
          </cell>
          <cell r="F952">
            <v>0.24572885457122401</v>
          </cell>
        </row>
        <row r="953">
          <cell r="C953">
            <v>0.110683942877057</v>
          </cell>
          <cell r="F953">
            <v>0.24605474592454599</v>
          </cell>
        </row>
        <row r="954">
          <cell r="C954">
            <v>0.110871977113536</v>
          </cell>
          <cell r="F954">
            <v>0.246380966465129</v>
          </cell>
        </row>
        <row r="955">
          <cell r="C955">
            <v>0.111060191540123</v>
          </cell>
          <cell r="F955">
            <v>0.24670751841638899</v>
          </cell>
        </row>
        <row r="956">
          <cell r="C956">
            <v>0.111248586121226</v>
          </cell>
          <cell r="F956">
            <v>0.24703440400174201</v>
          </cell>
        </row>
        <row r="957">
          <cell r="C957">
            <v>0.111437160821254</v>
          </cell>
          <cell r="F957">
            <v>0.24736162544460599</v>
          </cell>
        </row>
        <row r="958">
          <cell r="C958">
            <v>0.111625915604617</v>
          </cell>
          <cell r="F958">
            <v>0.24768918496839701</v>
          </cell>
        </row>
        <row r="959">
          <cell r="C959">
            <v>0.11181485043572401</v>
          </cell>
          <cell r="F959">
            <v>0.24801708479653101</v>
          </cell>
        </row>
        <row r="960">
          <cell r="C960">
            <v>0.112003965278986</v>
          </cell>
          <cell r="F960">
            <v>0.24834532715242999</v>
          </cell>
        </row>
        <row r="961">
          <cell r="C961">
            <v>0.11219326009880699</v>
          </cell>
          <cell r="F961">
            <v>0.248673914259502</v>
          </cell>
        </row>
        <row r="962">
          <cell r="C962">
            <v>0.112382734859599</v>
          </cell>
          <cell r="F962">
            <v>0.24900284834116901</v>
          </cell>
        </row>
        <row r="963">
          <cell r="C963">
            <v>0.11257238952577001</v>
          </cell>
          <cell r="F963">
            <v>0.249332131620845</v>
          </cell>
        </row>
        <row r="964">
          <cell r="C964">
            <v>0.112762224061731</v>
          </cell>
          <cell r="F964">
            <v>0.249661766321949</v>
          </cell>
        </row>
        <row r="965">
          <cell r="C965">
            <v>0.11295223843188899</v>
          </cell>
          <cell r="F965">
            <v>0.249991754667896</v>
          </cell>
        </row>
        <row r="966">
          <cell r="C966">
            <v>0.113142432600655</v>
          </cell>
          <cell r="F966">
            <v>0.25032209888210399</v>
          </cell>
        </row>
        <row r="967">
          <cell r="C967">
            <v>0.11333280653243601</v>
          </cell>
          <cell r="F967">
            <v>0.25065280118798999</v>
          </cell>
        </row>
        <row r="968">
          <cell r="C968">
            <v>0.113523360191643</v>
          </cell>
          <cell r="F968">
            <v>0.25098386380896898</v>
          </cell>
        </row>
        <row r="969">
          <cell r="C969">
            <v>0.113714093542684</v>
          </cell>
          <cell r="F969">
            <v>0.25131528896845801</v>
          </cell>
        </row>
        <row r="970">
          <cell r="C970">
            <v>0.11390500654996701</v>
          </cell>
          <cell r="F970">
            <v>0.25164707888987498</v>
          </cell>
        </row>
        <row r="971">
          <cell r="C971">
            <v>0.114096099177904</v>
          </cell>
          <cell r="F971">
            <v>0.251979235796636</v>
          </cell>
        </row>
        <row r="972">
          <cell r="C972">
            <v>0.114287371390903</v>
          </cell>
          <cell r="F972">
            <v>0.25231176191216098</v>
          </cell>
        </row>
        <row r="973">
          <cell r="C973">
            <v>0.114478823153371</v>
          </cell>
          <cell r="F973">
            <v>0.25264465945985998</v>
          </cell>
        </row>
        <row r="974">
          <cell r="C974">
            <v>0.114670454429718</v>
          </cell>
          <cell r="F974">
            <v>0.25297793066315299</v>
          </cell>
        </row>
        <row r="975">
          <cell r="C975">
            <v>0.114862265184353</v>
          </cell>
          <cell r="F975">
            <v>0.25331157774545598</v>
          </cell>
        </row>
        <row r="976">
          <cell r="C976">
            <v>0.115054255381686</v>
          </cell>
          <cell r="F976">
            <v>0.25364560293018701</v>
          </cell>
        </row>
        <row r="977">
          <cell r="C977">
            <v>0.115246424986126</v>
          </cell>
          <cell r="F977">
            <v>0.25398000844076202</v>
          </cell>
        </row>
        <row r="978">
          <cell r="C978">
            <v>0.11543877396208101</v>
          </cell>
          <cell r="F978">
            <v>0.25431479650059702</v>
          </cell>
        </row>
        <row r="979">
          <cell r="C979">
            <v>0.11563130227396</v>
          </cell>
          <cell r="F979">
            <v>0.25464996933311002</v>
          </cell>
        </row>
        <row r="980">
          <cell r="C980">
            <v>0.115824009886174</v>
          </cell>
          <cell r="F980">
            <v>0.25498552916171602</v>
          </cell>
        </row>
        <row r="981">
          <cell r="C981">
            <v>0.11601689676313</v>
          </cell>
          <cell r="F981">
            <v>0.25532147820983397</v>
          </cell>
        </row>
        <row r="982">
          <cell r="C982">
            <v>0.116209962869238</v>
          </cell>
          <cell r="F982">
            <v>0.255657818700879</v>
          </cell>
        </row>
        <row r="983">
          <cell r="C983">
            <v>0.11640320816890699</v>
          </cell>
          <cell r="F983">
            <v>0.255994552858268</v>
          </cell>
        </row>
        <row r="984">
          <cell r="C984">
            <v>0.116596632626545</v>
          </cell>
          <cell r="F984">
            <v>0.25633168290541802</v>
          </cell>
        </row>
        <row r="985">
          <cell r="C985">
            <v>0.11679023620656501</v>
          </cell>
          <cell r="F985">
            <v>0.25666921106574903</v>
          </cell>
        </row>
        <row r="986">
          <cell r="C986">
            <v>0.11698401887337</v>
          </cell>
          <cell r="F986">
            <v>0.25700713956267002</v>
          </cell>
        </row>
        <row r="987">
          <cell r="C987">
            <v>0.11717798059137299</v>
          </cell>
          <cell r="F987">
            <v>0.257345470619602</v>
          </cell>
        </row>
        <row r="988">
          <cell r="C988">
            <v>0.117372121324982</v>
          </cell>
          <cell r="F988">
            <v>0.25768420645996198</v>
          </cell>
        </row>
        <row r="989">
          <cell r="C989">
            <v>0.117566441038606</v>
          </cell>
          <cell r="F989">
            <v>0.25802334930716497</v>
          </cell>
        </row>
        <row r="990">
          <cell r="C990">
            <v>0.11776093969665399</v>
          </cell>
          <cell r="F990">
            <v>0.25836290138462997</v>
          </cell>
        </row>
        <row r="991">
          <cell r="C991">
            <v>0.117955617263535</v>
          </cell>
          <cell r="F991">
            <v>0.25870286491577199</v>
          </cell>
        </row>
        <row r="992">
          <cell r="C992">
            <v>0.118150473703658</v>
          </cell>
          <cell r="F992">
            <v>0.25904324212400798</v>
          </cell>
        </row>
        <row r="993">
          <cell r="C993">
            <v>0.11834550898143301</v>
          </cell>
          <cell r="F993">
            <v>0.25938403523275599</v>
          </cell>
        </row>
        <row r="994">
          <cell r="C994">
            <v>0.118540723061269</v>
          </cell>
          <cell r="F994">
            <v>0.25972524646542999</v>
          </cell>
        </row>
        <row r="995">
          <cell r="C995">
            <v>0.11873611590757301</v>
          </cell>
          <cell r="F995">
            <v>0.26006687804544898</v>
          </cell>
        </row>
        <row r="996">
          <cell r="C996">
            <v>0.11893168748475701</v>
          </cell>
          <cell r="F996">
            <v>0.26040893219622901</v>
          </cell>
        </row>
        <row r="997">
          <cell r="C997">
            <v>0.11912743775723</v>
          </cell>
          <cell r="F997">
            <v>0.26075141114119099</v>
          </cell>
        </row>
        <row r="998">
          <cell r="C998">
            <v>0.119323366689397</v>
          </cell>
          <cell r="F998">
            <v>0.26109431710374298</v>
          </cell>
        </row>
        <row r="999">
          <cell r="C999">
            <v>0.11951947424567</v>
          </cell>
          <cell r="F999">
            <v>0.26143765230730598</v>
          </cell>
        </row>
        <row r="1000">
          <cell r="C1000">
            <v>0.119715760390458</v>
          </cell>
          <cell r="F1000">
            <v>0.261781418975296</v>
          </cell>
        </row>
        <row r="1001">
          <cell r="C1001">
            <v>0.119912225088169</v>
          </cell>
          <cell r="F1001">
            <v>0.26212561933113099</v>
          </cell>
        </row>
        <row r="1002">
          <cell r="C1002">
            <v>0.120108868303214</v>
          </cell>
          <cell r="F1002">
            <v>0.26247025559822701</v>
          </cell>
        </row>
        <row r="1003">
          <cell r="C1003">
            <v>0.12030569000000001</v>
          </cell>
          <cell r="F1003">
            <v>0.26281533000000001</v>
          </cell>
        </row>
        <row r="1004">
          <cell r="C1004">
            <v>0.120502690123546</v>
          </cell>
          <cell r="F1004">
            <v>0.263160844049317</v>
          </cell>
        </row>
        <row r="1005">
          <cell r="C1005">
            <v>0.12069986854130201</v>
          </cell>
          <cell r="F1005">
            <v>0.263506796416839</v>
          </cell>
        </row>
        <row r="1006">
          <cell r="C1006">
            <v>0.12089722510133</v>
          </cell>
          <cell r="F1006">
            <v>0.26385318506267802</v>
          </cell>
        </row>
        <row r="1007">
          <cell r="C1007">
            <v>0.12109475965168801</v>
          </cell>
          <cell r="F1007">
            <v>0.26420000794694398</v>
          </cell>
        </row>
        <row r="1008">
          <cell r="C1008">
            <v>0.121292472040437</v>
          </cell>
          <cell r="F1008">
            <v>0.26454726302974801</v>
          </cell>
        </row>
        <row r="1009">
          <cell r="C1009">
            <v>0.121490362115637</v>
          </cell>
          <cell r="F1009">
            <v>0.26489494827120202</v>
          </cell>
        </row>
        <row r="1010">
          <cell r="C1010">
            <v>0.12168842972535</v>
          </cell>
          <cell r="F1010">
            <v>0.26524306163142097</v>
          </cell>
        </row>
        <row r="1011">
          <cell r="C1011">
            <v>0.121886674717632</v>
          </cell>
          <cell r="F1011">
            <v>0.265591601070507</v>
          </cell>
        </row>
        <row r="1012">
          <cell r="C1012">
            <v>0.12208509694054499</v>
          </cell>
          <cell r="F1012">
            <v>0.26594056454857501</v>
          </cell>
        </row>
        <row r="1013">
          <cell r="C1013">
            <v>0.12228369624214901</v>
          </cell>
          <cell r="F1013">
            <v>0.26628995002573702</v>
          </cell>
        </row>
        <row r="1014">
          <cell r="C1014">
            <v>0.12248247247050301</v>
          </cell>
          <cell r="F1014">
            <v>0.266639755462104</v>
          </cell>
        </row>
        <row r="1015">
          <cell r="C1015">
            <v>0.122681425473669</v>
          </cell>
          <cell r="F1015">
            <v>0.26698997881778602</v>
          </cell>
        </row>
        <row r="1016">
          <cell r="C1016">
            <v>0.122880555099705</v>
          </cell>
          <cell r="F1016">
            <v>0.267340618052894</v>
          </cell>
        </row>
        <row r="1017">
          <cell r="C1017">
            <v>0.123079861196672</v>
          </cell>
          <cell r="F1017">
            <v>0.267691671127541</v>
          </cell>
        </row>
        <row r="1018">
          <cell r="C1018">
            <v>0.12327934361263</v>
          </cell>
          <cell r="F1018">
            <v>0.26804313600183599</v>
          </cell>
        </row>
        <row r="1019">
          <cell r="C1019">
            <v>0.123479002195639</v>
          </cell>
          <cell r="F1019">
            <v>0.26839501063589</v>
          </cell>
        </row>
        <row r="1020">
          <cell r="C1020">
            <v>0.123678836793758</v>
          </cell>
          <cell r="F1020">
            <v>0.26874729298981498</v>
          </cell>
        </row>
        <row r="1021">
          <cell r="C1021">
            <v>0.123878847255049</v>
          </cell>
          <cell r="F1021">
            <v>0.26909998102372201</v>
          </cell>
        </row>
        <row r="1022">
          <cell r="C1022">
            <v>0.124079033427573</v>
          </cell>
          <cell r="F1022">
            <v>0.269453072697726</v>
          </cell>
        </row>
        <row r="1023">
          <cell r="C1023">
            <v>0.12427939515938501</v>
          </cell>
          <cell r="F1023">
            <v>0.26980656597192898</v>
          </cell>
        </row>
        <row r="1024">
          <cell r="C1024">
            <v>0.12447993229854799</v>
          </cell>
          <cell r="F1024">
            <v>0.27016045880644701</v>
          </cell>
        </row>
        <row r="1025">
          <cell r="C1025">
            <v>0.124680644693122</v>
          </cell>
          <cell r="F1025">
            <v>0.27051474916139101</v>
          </cell>
        </row>
        <row r="1026">
          <cell r="C1026">
            <v>0.124881532191166</v>
          </cell>
          <cell r="F1026">
            <v>0.27086943499687099</v>
          </cell>
        </row>
        <row r="1027">
          <cell r="C1027">
            <v>0.12508259464074201</v>
          </cell>
          <cell r="F1027">
            <v>0.27122451427299898</v>
          </cell>
        </row>
        <row r="1028">
          <cell r="C1028">
            <v>0.12528383188990799</v>
          </cell>
          <cell r="F1028">
            <v>0.271579984949886</v>
          </cell>
        </row>
        <row r="1029">
          <cell r="C1029">
            <v>0.12548524378672599</v>
          </cell>
          <cell r="F1029">
            <v>0.27193584498764301</v>
          </cell>
        </row>
        <row r="1030">
          <cell r="C1030">
            <v>0.125686830179254</v>
          </cell>
          <cell r="F1030">
            <v>0.27229209234638102</v>
          </cell>
        </row>
        <row r="1031">
          <cell r="C1031">
            <v>0.12588859091555299</v>
          </cell>
          <cell r="F1031">
            <v>0.27264872498621101</v>
          </cell>
        </row>
        <row r="1032">
          <cell r="C1032">
            <v>0.12609052584368199</v>
          </cell>
          <cell r="F1032">
            <v>0.273005740867243</v>
          </cell>
        </row>
        <row r="1033">
          <cell r="C1033">
            <v>0.126292634811703</v>
          </cell>
          <cell r="F1033">
            <v>0.273363137949589</v>
          </cell>
        </row>
        <row r="1034">
          <cell r="C1034">
            <v>0.12649491766767401</v>
          </cell>
          <cell r="F1034">
            <v>0.27372091419336098</v>
          </cell>
        </row>
        <row r="1035">
          <cell r="C1035">
            <v>0.12669737425965799</v>
          </cell>
          <cell r="F1035">
            <v>0.27407906755867201</v>
          </cell>
        </row>
        <row r="1036">
          <cell r="C1036">
            <v>0.12690000443571101</v>
          </cell>
          <cell r="F1036">
            <v>0.27443759600562601</v>
          </cell>
        </row>
        <row r="1037">
          <cell r="C1037">
            <v>0.12710280804389501</v>
          </cell>
          <cell r="F1037">
            <v>0.27479649749433799</v>
          </cell>
        </row>
        <row r="1038">
          <cell r="C1038">
            <v>0.12730578493226899</v>
          </cell>
          <cell r="F1038">
            <v>0.27515576998491897</v>
          </cell>
        </row>
        <row r="1039">
          <cell r="C1039">
            <v>0.12750893494889501</v>
          </cell>
          <cell r="F1039">
            <v>0.27551541143747998</v>
          </cell>
        </row>
        <row r="1040">
          <cell r="C1040">
            <v>0.127712257941831</v>
          </cell>
          <cell r="F1040">
            <v>0.27587541981213198</v>
          </cell>
        </row>
        <row r="1041">
          <cell r="C1041">
            <v>0.127915753759137</v>
          </cell>
          <cell r="F1041">
            <v>0.27623579306898599</v>
          </cell>
        </row>
        <row r="1042">
          <cell r="C1042">
            <v>0.12811942224887499</v>
          </cell>
          <cell r="F1042">
            <v>0.27659652916815403</v>
          </cell>
        </row>
        <row r="1043">
          <cell r="C1043">
            <v>0.12832326325910301</v>
          </cell>
          <cell r="F1043">
            <v>0.276957626069745</v>
          </cell>
        </row>
        <row r="1044">
          <cell r="C1044">
            <v>0.12852727663788199</v>
          </cell>
          <cell r="F1044">
            <v>0.27731908173387099</v>
          </cell>
        </row>
        <row r="1045">
          <cell r="C1045">
            <v>0.128731462233272</v>
          </cell>
          <cell r="F1045">
            <v>0.27768089412064401</v>
          </cell>
        </row>
        <row r="1046">
          <cell r="C1046">
            <v>0.128935819893333</v>
          </cell>
          <cell r="F1046">
            <v>0.27804306119017302</v>
          </cell>
        </row>
        <row r="1047">
          <cell r="C1047">
            <v>0.12914034946612701</v>
          </cell>
          <cell r="F1047">
            <v>0.278405580902575</v>
          </cell>
        </row>
        <row r="1048">
          <cell r="C1048">
            <v>0.12934505079970901</v>
          </cell>
          <cell r="F1048">
            <v>0.27876845121795202</v>
          </cell>
        </row>
        <row r="1049">
          <cell r="C1049">
            <v>0.129549923742142</v>
          </cell>
          <cell r="F1049">
            <v>0.27913167009641898</v>
          </cell>
        </row>
        <row r="1050">
          <cell r="C1050">
            <v>0.12975496814148599</v>
          </cell>
          <cell r="F1050">
            <v>0.27949523549808702</v>
          </cell>
        </row>
        <row r="1051">
          <cell r="C1051">
            <v>0.12996018384579999</v>
          </cell>
          <cell r="F1051">
            <v>0.279859145383068</v>
          </cell>
        </row>
        <row r="1052">
          <cell r="C1052">
            <v>0.13016557070314499</v>
          </cell>
          <cell r="F1052">
            <v>0.28022339771147198</v>
          </cell>
        </row>
        <row r="1053">
          <cell r="C1053">
            <v>0.13037112856158101</v>
          </cell>
          <cell r="F1053">
            <v>0.28058799044340899</v>
          </cell>
        </row>
        <row r="1054">
          <cell r="C1054">
            <v>0.13057685726916801</v>
          </cell>
          <cell r="F1054">
            <v>0.28095292153899298</v>
          </cell>
        </row>
        <row r="1055">
          <cell r="C1055">
            <v>0.13078275667396499</v>
          </cell>
          <cell r="F1055">
            <v>0.28131818895833199</v>
          </cell>
        </row>
        <row r="1056">
          <cell r="C1056">
            <v>0.13098882662403299</v>
          </cell>
          <cell r="F1056">
            <v>0.28168379066153898</v>
          </cell>
        </row>
        <row r="1057">
          <cell r="C1057">
            <v>0.13119506696743199</v>
          </cell>
          <cell r="F1057">
            <v>0.28204972460872402</v>
          </cell>
        </row>
        <row r="1058">
          <cell r="C1058">
            <v>0.13140147755222201</v>
          </cell>
          <cell r="F1058">
            <v>0.28241598875999901</v>
          </cell>
        </row>
        <row r="1059">
          <cell r="C1059">
            <v>0.13160805822646199</v>
          </cell>
          <cell r="F1059">
            <v>0.28278258107547399</v>
          </cell>
        </row>
        <row r="1060">
          <cell r="C1060">
            <v>0.131814808838215</v>
          </cell>
          <cell r="F1060">
            <v>0.28314949951526402</v>
          </cell>
        </row>
        <row r="1061">
          <cell r="C1061">
            <v>0.13202172923553701</v>
          </cell>
          <cell r="F1061">
            <v>0.28351674203947302</v>
          </cell>
        </row>
        <row r="1062">
          <cell r="C1062">
            <v>0.13222881926648899</v>
          </cell>
          <cell r="F1062">
            <v>0.28388430660821501</v>
          </cell>
        </row>
        <row r="1063">
          <cell r="C1063">
            <v>0.13243607877913199</v>
          </cell>
          <cell r="F1063">
            <v>0.284252191181601</v>
          </cell>
        </row>
        <row r="1064">
          <cell r="C1064">
            <v>0.13264350762152599</v>
          </cell>
          <cell r="F1064">
            <v>0.28462039371974301</v>
          </cell>
        </row>
        <row r="1065">
          <cell r="C1065">
            <v>0.132851105641731</v>
          </cell>
          <cell r="F1065">
            <v>0.28498891218275202</v>
          </cell>
        </row>
        <row r="1066">
          <cell r="C1066">
            <v>0.133058872687806</v>
          </cell>
          <cell r="F1066">
            <v>0.28535774453073798</v>
          </cell>
        </row>
        <row r="1067">
          <cell r="C1067">
            <v>0.13326680860781201</v>
          </cell>
          <cell r="F1067">
            <v>0.28572688872381202</v>
          </cell>
        </row>
        <row r="1068">
          <cell r="C1068">
            <v>0.13347491324980801</v>
          </cell>
          <cell r="F1068">
            <v>0.28609634272208601</v>
          </cell>
        </row>
        <row r="1069">
          <cell r="C1069">
            <v>0.13368318646185501</v>
          </cell>
          <cell r="F1069">
            <v>0.286466104485671</v>
          </cell>
        </row>
        <row r="1070">
          <cell r="C1070">
            <v>0.13389162809201299</v>
          </cell>
          <cell r="F1070">
            <v>0.28683617197467698</v>
          </cell>
        </row>
        <row r="1071">
          <cell r="C1071">
            <v>0.134100237988342</v>
          </cell>
          <cell r="F1071">
            <v>0.28720654314921501</v>
          </cell>
        </row>
        <row r="1072">
          <cell r="C1072">
            <v>0.13430901599890399</v>
          </cell>
          <cell r="F1072">
            <v>0.287577215969402</v>
          </cell>
        </row>
        <row r="1073">
          <cell r="C1073">
            <v>0.134517961971754</v>
          </cell>
          <cell r="F1073">
            <v>0.28794818839533898</v>
          </cell>
        </row>
        <row r="1074">
          <cell r="C1074">
            <v>0.13472707575495399</v>
          </cell>
          <cell r="F1074">
            <v>0.28831945838714101</v>
          </cell>
        </row>
        <row r="1075">
          <cell r="C1075">
            <v>0.13493635719656499</v>
          </cell>
          <cell r="F1075">
            <v>0.28869102390492002</v>
          </cell>
        </row>
        <row r="1076">
          <cell r="C1076">
            <v>0.135145806144647</v>
          </cell>
          <cell r="F1076">
            <v>0.28906288290878701</v>
          </cell>
        </row>
        <row r="1077">
          <cell r="C1077">
            <v>0.13535542244726001</v>
          </cell>
          <cell r="F1077">
            <v>0.28943503335885301</v>
          </cell>
        </row>
        <row r="1078">
          <cell r="C1078">
            <v>0.13556520595246299</v>
          </cell>
          <cell r="F1078">
            <v>0.28980747321522798</v>
          </cell>
        </row>
        <row r="1079">
          <cell r="C1079">
            <v>0.13577515650831701</v>
          </cell>
          <cell r="F1079">
            <v>0.29018020043802401</v>
          </cell>
        </row>
        <row r="1080">
          <cell r="C1080">
            <v>0.13598527396288199</v>
          </cell>
          <cell r="F1080">
            <v>0.29055321298735098</v>
          </cell>
        </row>
        <row r="1081">
          <cell r="C1081">
            <v>0.136195558164217</v>
          </cell>
          <cell r="F1081">
            <v>0.29092650882332199</v>
          </cell>
        </row>
        <row r="1082">
          <cell r="C1082">
            <v>0.13640600896038199</v>
          </cell>
          <cell r="F1082">
            <v>0.291300085906046</v>
          </cell>
        </row>
        <row r="1083">
          <cell r="C1083">
            <v>0.13661662619943901</v>
          </cell>
          <cell r="F1083">
            <v>0.29167394219563503</v>
          </cell>
        </row>
        <row r="1084">
          <cell r="C1084">
            <v>0.13682740972944599</v>
          </cell>
          <cell r="F1084">
            <v>0.29204807565219998</v>
          </cell>
        </row>
        <row r="1085">
          <cell r="C1085">
            <v>0.13703835939846601</v>
          </cell>
          <cell r="F1085">
            <v>0.29242248423585598</v>
          </cell>
        </row>
        <row r="1086">
          <cell r="C1086">
            <v>0.13724947505455401</v>
          </cell>
          <cell r="F1086">
            <v>0.29279716590670501</v>
          </cell>
        </row>
        <row r="1087">
          <cell r="C1087">
            <v>0.137460756545773</v>
          </cell>
          <cell r="F1087">
            <v>0.29317211862486398</v>
          </cell>
        </row>
        <row r="1088">
          <cell r="C1088">
            <v>0.13767220372018299</v>
          </cell>
          <cell r="F1088">
            <v>0.293547340350442</v>
          </cell>
        </row>
        <row r="1089">
          <cell r="C1089">
            <v>0.13788381642584299</v>
          </cell>
          <cell r="F1089">
            <v>0.29392282904355099</v>
          </cell>
        </row>
        <row r="1090">
          <cell r="C1090">
            <v>0.13809559451081399</v>
          </cell>
          <cell r="F1090">
            <v>0.29429858266430198</v>
          </cell>
        </row>
        <row r="1091">
          <cell r="C1091">
            <v>0.138307537823155</v>
          </cell>
          <cell r="F1091">
            <v>0.29467459917280697</v>
          </cell>
        </row>
        <row r="1092">
          <cell r="C1092">
            <v>0.13851964621092699</v>
          </cell>
          <cell r="F1092">
            <v>0.295050876529175</v>
          </cell>
        </row>
        <row r="1093">
          <cell r="C1093">
            <v>0.13873191952218999</v>
          </cell>
          <cell r="F1093">
            <v>0.29542741269351802</v>
          </cell>
        </row>
        <row r="1094">
          <cell r="C1094">
            <v>0.13894435760500301</v>
          </cell>
          <cell r="F1094">
            <v>0.295804205625947</v>
          </cell>
        </row>
        <row r="1095">
          <cell r="C1095">
            <v>0.139156960307427</v>
          </cell>
          <cell r="F1095">
            <v>0.29618125328657302</v>
          </cell>
        </row>
        <row r="1096">
          <cell r="C1096">
            <v>0.13936972747752099</v>
          </cell>
          <cell r="F1096">
            <v>0.29655855363550698</v>
          </cell>
        </row>
        <row r="1097">
          <cell r="C1097">
            <v>0.13958265896334801</v>
          </cell>
          <cell r="F1097">
            <v>0.29693610463286402</v>
          </cell>
        </row>
        <row r="1098">
          <cell r="C1098">
            <v>0.13979575461296401</v>
          </cell>
          <cell r="F1098">
            <v>0.29731390423874698</v>
          </cell>
        </row>
        <row r="1099">
          <cell r="C1099">
            <v>0.14000901427442999</v>
          </cell>
          <cell r="F1099">
            <v>0.29769195041327201</v>
          </cell>
        </row>
        <row r="1100">
          <cell r="C1100">
            <v>0.14022243779580701</v>
          </cell>
          <cell r="F1100">
            <v>0.29807024111654801</v>
          </cell>
        </row>
        <row r="1101">
          <cell r="C1101">
            <v>0.14043602502515401</v>
          </cell>
          <cell r="F1101">
            <v>0.29844877430868699</v>
          </cell>
        </row>
        <row r="1102">
          <cell r="C1102">
            <v>0.14064977581053201</v>
          </cell>
          <cell r="F1102">
            <v>0.29882754794980099</v>
          </cell>
        </row>
        <row r="1103">
          <cell r="C1103">
            <v>0.14086369000000001</v>
          </cell>
          <cell r="F1103">
            <v>0.29920656000000001</v>
          </cell>
        </row>
        <row r="1104">
          <cell r="C1104">
            <v>0.141077767493727</v>
          </cell>
          <cell r="F1104">
            <v>0.29958580870830298</v>
          </cell>
        </row>
        <row r="1105">
          <cell r="C1105">
            <v>0.141292008400316</v>
          </cell>
          <cell r="F1105">
            <v>0.29996529347936102</v>
          </cell>
        </row>
        <row r="1106">
          <cell r="C1106">
            <v>0.14150641288047799</v>
          </cell>
          <cell r="F1106">
            <v>0.30034501400673502</v>
          </cell>
        </row>
        <row r="1107">
          <cell r="C1107">
            <v>0.14172098109492301</v>
          </cell>
          <cell r="F1107">
            <v>0.30072496998398202</v>
          </cell>
        </row>
        <row r="1108">
          <cell r="C1108">
            <v>0.14193571320436199</v>
          </cell>
          <cell r="F1108">
            <v>0.30110516110466201</v>
          </cell>
        </row>
        <row r="1109">
          <cell r="C1109">
            <v>0.14215060936950699</v>
          </cell>
          <cell r="F1109">
            <v>0.30148558706233503</v>
          </cell>
        </row>
        <row r="1110">
          <cell r="C1110">
            <v>0.14236566975107001</v>
          </cell>
          <cell r="F1110">
            <v>0.30186624755056302</v>
          </cell>
        </row>
        <row r="1111">
          <cell r="C1111">
            <v>0.142580894509758</v>
          </cell>
          <cell r="F1111">
            <v>0.30224714226289801</v>
          </cell>
        </row>
        <row r="1112">
          <cell r="C1112">
            <v>0.14279628380628501</v>
          </cell>
          <cell r="F1112">
            <v>0.30262827089290401</v>
          </cell>
        </row>
        <row r="1113">
          <cell r="C1113">
            <v>0.14301183780136101</v>
          </cell>
          <cell r="F1113">
            <v>0.30300963313413898</v>
          </cell>
        </row>
        <row r="1114">
          <cell r="C1114">
            <v>0.143227556655697</v>
          </cell>
          <cell r="F1114">
            <v>0.303391228680162</v>
          </cell>
        </row>
        <row r="1115">
          <cell r="C1115">
            <v>0.14344344053000399</v>
          </cell>
          <cell r="F1115">
            <v>0.30377305722453302</v>
          </cell>
        </row>
        <row r="1116">
          <cell r="C1116">
            <v>0.143659489584993</v>
          </cell>
          <cell r="F1116">
            <v>0.304155118460812</v>
          </cell>
        </row>
        <row r="1117">
          <cell r="C1117">
            <v>0.143875703981375</v>
          </cell>
          <cell r="F1117">
            <v>0.30453741208255702</v>
          </cell>
        </row>
        <row r="1118">
          <cell r="C1118">
            <v>0.144092083879862</v>
          </cell>
          <cell r="F1118">
            <v>0.30491993778332699</v>
          </cell>
        </row>
        <row r="1119">
          <cell r="C1119">
            <v>0.14430862944116299</v>
          </cell>
          <cell r="F1119">
            <v>0.30530269525668302</v>
          </cell>
        </row>
        <row r="1120">
          <cell r="C1120">
            <v>0.144525340825991</v>
          </cell>
          <cell r="F1120">
            <v>0.30568568419618197</v>
          </cell>
        </row>
        <row r="1121">
          <cell r="C1121">
            <v>0.14474221819505501</v>
          </cell>
          <cell r="F1121">
            <v>0.30606890429538502</v>
          </cell>
        </row>
        <row r="1122">
          <cell r="C1122">
            <v>0.144959261709069</v>
          </cell>
          <cell r="F1122">
            <v>0.30645235524785502</v>
          </cell>
        </row>
        <row r="1123">
          <cell r="C1123">
            <v>0.14517647152874</v>
          </cell>
          <cell r="F1123">
            <v>0.30683603674714299</v>
          </cell>
        </row>
        <row r="1124">
          <cell r="C1124">
            <v>0.14539384781478101</v>
          </cell>
          <cell r="F1124">
            <v>0.307219948486811</v>
          </cell>
        </row>
        <row r="1125">
          <cell r="C1125">
            <v>0.145611390727903</v>
          </cell>
          <cell r="F1125">
            <v>0.30760409016042001</v>
          </cell>
        </row>
        <row r="1126">
          <cell r="C1126">
            <v>0.145829100428816</v>
          </cell>
          <cell r="F1126">
            <v>0.30798846146152897</v>
          </cell>
        </row>
        <row r="1127">
          <cell r="C1127">
            <v>0.146046977078232</v>
          </cell>
          <cell r="F1127">
            <v>0.30837306208369603</v>
          </cell>
        </row>
        <row r="1128">
          <cell r="C1128">
            <v>0.14626502083686199</v>
          </cell>
          <cell r="F1128">
            <v>0.30875789172048201</v>
          </cell>
        </row>
        <row r="1129">
          <cell r="C1129">
            <v>0.14648323186541601</v>
          </cell>
          <cell r="F1129">
            <v>0.30914295006544501</v>
          </cell>
        </row>
        <row r="1130">
          <cell r="C1130">
            <v>0.14670161032460599</v>
          </cell>
          <cell r="F1130">
            <v>0.30952823681214398</v>
          </cell>
        </row>
        <row r="1131">
          <cell r="C1131">
            <v>0.146920156375143</v>
          </cell>
          <cell r="F1131">
            <v>0.30991375165413998</v>
          </cell>
        </row>
        <row r="1132">
          <cell r="C1132">
            <v>0.147138870177737</v>
          </cell>
          <cell r="F1132">
            <v>0.31029949428498999</v>
          </cell>
        </row>
        <row r="1133">
          <cell r="C1133">
            <v>0.14735775189309899</v>
          </cell>
          <cell r="F1133">
            <v>0.31068546439825501</v>
          </cell>
        </row>
        <row r="1134">
          <cell r="C1134">
            <v>0.14757680168194101</v>
          </cell>
          <cell r="F1134">
            <v>0.31107166168749301</v>
          </cell>
        </row>
        <row r="1135">
          <cell r="C1135">
            <v>0.14779601970497599</v>
          </cell>
          <cell r="F1135">
            <v>0.31145808584626899</v>
          </cell>
        </row>
        <row r="1136">
          <cell r="C1136">
            <v>0.14801540612291</v>
          </cell>
          <cell r="F1136">
            <v>0.311844736568133</v>
          </cell>
        </row>
        <row r="1137">
          <cell r="C1137">
            <v>0.14823496109645601</v>
          </cell>
          <cell r="F1137">
            <v>0.31223161354664702</v>
          </cell>
        </row>
        <row r="1138">
          <cell r="C1138">
            <v>0.14845468478632501</v>
          </cell>
          <cell r="F1138">
            <v>0.31261871647537298</v>
          </cell>
        </row>
        <row r="1139">
          <cell r="C1139">
            <v>0.148674577353229</v>
          </cell>
          <cell r="F1139">
            <v>0.313006045047868</v>
          </cell>
        </row>
        <row r="1140">
          <cell r="C1140">
            <v>0.14889463895787799</v>
          </cell>
          <cell r="F1140">
            <v>0.31339359895769198</v>
          </cell>
        </row>
        <row r="1141">
          <cell r="C1141">
            <v>0.14911486976098301</v>
          </cell>
          <cell r="F1141">
            <v>0.31378137789840499</v>
          </cell>
        </row>
        <row r="1142">
          <cell r="C1142">
            <v>0.14933526992325499</v>
          </cell>
          <cell r="F1142">
            <v>0.314169381563565</v>
          </cell>
        </row>
        <row r="1143">
          <cell r="C1143">
            <v>0.149555839605405</v>
          </cell>
          <cell r="F1143">
            <v>0.31455760964673202</v>
          </cell>
        </row>
        <row r="1144">
          <cell r="C1144">
            <v>0.149776578968145</v>
          </cell>
          <cell r="F1144">
            <v>0.31494606184146501</v>
          </cell>
        </row>
        <row r="1145">
          <cell r="C1145">
            <v>0.149997488172184</v>
          </cell>
          <cell r="F1145">
            <v>0.31533473784132299</v>
          </cell>
        </row>
        <row r="1146">
          <cell r="C1146">
            <v>0.150218567378235</v>
          </cell>
          <cell r="F1146">
            <v>0.31572363733986603</v>
          </cell>
        </row>
        <row r="1147">
          <cell r="C1147">
            <v>0.15043981674701001</v>
          </cell>
          <cell r="F1147">
            <v>0.31611276003065703</v>
          </cell>
        </row>
        <row r="1148">
          <cell r="C1148">
            <v>0.150661236439215</v>
          </cell>
          <cell r="F1148">
            <v>0.31650210560724701</v>
          </cell>
        </row>
        <row r="1149">
          <cell r="C1149">
            <v>0.15088282661556399</v>
          </cell>
          <cell r="F1149">
            <v>0.31689167376319899</v>
          </cell>
        </row>
        <row r="1150">
          <cell r="C1150">
            <v>0.151104587436768</v>
          </cell>
          <cell r="F1150">
            <v>0.31728146419207298</v>
          </cell>
        </row>
        <row r="1151">
          <cell r="C1151">
            <v>0.151326519063538</v>
          </cell>
          <cell r="F1151">
            <v>0.317671476587428</v>
          </cell>
        </row>
        <row r="1152">
          <cell r="C1152">
            <v>0.151548621656585</v>
          </cell>
          <cell r="F1152">
            <v>0.31806171064282202</v>
          </cell>
        </row>
        <row r="1153">
          <cell r="C1153">
            <v>0.151770895376619</v>
          </cell>
          <cell r="F1153">
            <v>0.31845216605181598</v>
          </cell>
        </row>
        <row r="1154">
          <cell r="C1154">
            <v>0.151993340384352</v>
          </cell>
          <cell r="F1154">
            <v>0.31884284250796802</v>
          </cell>
        </row>
        <row r="1155">
          <cell r="C1155">
            <v>0.15221595684049499</v>
          </cell>
          <cell r="F1155">
            <v>0.31923373970483798</v>
          </cell>
        </row>
        <row r="1156">
          <cell r="C1156">
            <v>0.15243874490575901</v>
          </cell>
          <cell r="F1156">
            <v>0.319624857335986</v>
          </cell>
        </row>
        <row r="1157">
          <cell r="C1157">
            <v>0.152661704740853</v>
          </cell>
          <cell r="F1157">
            <v>0.32001619509496898</v>
          </cell>
        </row>
        <row r="1158">
          <cell r="C1158">
            <v>0.15288483650649101</v>
          </cell>
          <cell r="F1158">
            <v>0.32040775267534799</v>
          </cell>
        </row>
        <row r="1159">
          <cell r="C1159">
            <v>0.15310814036338199</v>
          </cell>
          <cell r="F1159">
            <v>0.32079952977068199</v>
          </cell>
        </row>
        <row r="1160">
          <cell r="C1160">
            <v>0.15333161647224</v>
          </cell>
          <cell r="F1160">
            <v>0.321191526074534</v>
          </cell>
        </row>
        <row r="1161">
          <cell r="C1161">
            <v>0.15355526499377101</v>
          </cell>
          <cell r="F1161">
            <v>0.32158374128045603</v>
          </cell>
        </row>
        <row r="1162">
          <cell r="C1162">
            <v>0.15377908608868901</v>
          </cell>
          <cell r="F1162">
            <v>0.32197617508200899</v>
          </cell>
        </row>
        <row r="1163">
          <cell r="C1163">
            <v>0.15400307991770301</v>
          </cell>
          <cell r="F1163">
            <v>0.322368827172755</v>
          </cell>
        </row>
        <row r="1164">
          <cell r="C1164">
            <v>0.15422724664152701</v>
          </cell>
          <cell r="F1164">
            <v>0.32276169724625098</v>
          </cell>
        </row>
        <row r="1165">
          <cell r="C1165">
            <v>0.15445158642086901</v>
          </cell>
          <cell r="F1165">
            <v>0.32315478499605799</v>
          </cell>
        </row>
        <row r="1166">
          <cell r="C1166">
            <v>0.154676099416442</v>
          </cell>
          <cell r="F1166">
            <v>0.32354809011573399</v>
          </cell>
        </row>
        <row r="1167">
          <cell r="C1167">
            <v>0.154900785788955</v>
          </cell>
          <cell r="F1167">
            <v>0.323941612298839</v>
          </cell>
        </row>
        <row r="1168">
          <cell r="C1168">
            <v>0.15512564569912199</v>
          </cell>
          <cell r="F1168">
            <v>0.32433535123893198</v>
          </cell>
        </row>
        <row r="1169">
          <cell r="C1169">
            <v>0.15535067930765101</v>
          </cell>
          <cell r="F1169">
            <v>0.324729306629573</v>
          </cell>
        </row>
        <row r="1170">
          <cell r="C1170">
            <v>0.155575886775254</v>
          </cell>
          <cell r="F1170">
            <v>0.32512347816431902</v>
          </cell>
        </row>
        <row r="1171">
          <cell r="C1171">
            <v>0.15580126826264201</v>
          </cell>
          <cell r="F1171">
            <v>0.32551786553673201</v>
          </cell>
        </row>
        <row r="1172">
          <cell r="C1172">
            <v>0.156026823930529</v>
          </cell>
          <cell r="F1172">
            <v>0.32591246844037403</v>
          </cell>
        </row>
        <row r="1173">
          <cell r="C1173">
            <v>0.15625255393962101</v>
          </cell>
          <cell r="F1173">
            <v>0.32630728656879598</v>
          </cell>
        </row>
        <row r="1174">
          <cell r="C1174">
            <v>0.15647845845062999</v>
          </cell>
          <cell r="F1174">
            <v>0.32670231961556101</v>
          </cell>
        </row>
        <row r="1175">
          <cell r="C1175">
            <v>0.156704537624269</v>
          </cell>
          <cell r="F1175">
            <v>0.32709756727422901</v>
          </cell>
        </row>
        <row r="1176">
          <cell r="C1176">
            <v>0.15693079162124701</v>
          </cell>
          <cell r="F1176">
            <v>0.32749302923835899</v>
          </cell>
        </row>
        <row r="1177">
          <cell r="C1177">
            <v>0.15715722060227599</v>
          </cell>
          <cell r="F1177">
            <v>0.32788870520150998</v>
          </cell>
        </row>
        <row r="1178">
          <cell r="C1178">
            <v>0.157383824728067</v>
          </cell>
          <cell r="F1178">
            <v>0.32828459485724198</v>
          </cell>
        </row>
        <row r="1179">
          <cell r="C1179">
            <v>0.15761060415933001</v>
          </cell>
          <cell r="F1179">
            <v>0.32868069789911403</v>
          </cell>
        </row>
        <row r="1180">
          <cell r="C1180">
            <v>0.15783755905677799</v>
          </cell>
          <cell r="F1180">
            <v>0.32907701402068401</v>
          </cell>
        </row>
        <row r="1181">
          <cell r="C1181">
            <v>0.15806468958111999</v>
          </cell>
          <cell r="F1181">
            <v>0.32947354291551301</v>
          </cell>
        </row>
        <row r="1182">
          <cell r="C1182">
            <v>0.158291995893068</v>
          </cell>
          <cell r="F1182">
            <v>0.32987028427715898</v>
          </cell>
        </row>
        <row r="1183">
          <cell r="C1183">
            <v>0.15851947815333201</v>
          </cell>
          <cell r="F1183">
            <v>0.33026723779918199</v>
          </cell>
        </row>
        <row r="1184">
          <cell r="C1184">
            <v>0.15874713652262401</v>
          </cell>
          <cell r="F1184">
            <v>0.33066440317514001</v>
          </cell>
        </row>
        <row r="1185">
          <cell r="C1185">
            <v>0.15897497116165701</v>
          </cell>
          <cell r="F1185">
            <v>0.33106178009859899</v>
          </cell>
        </row>
        <row r="1186">
          <cell r="C1186">
            <v>0.15920298223113699</v>
          </cell>
          <cell r="F1186">
            <v>0.33145936826310801</v>
          </cell>
        </row>
        <row r="1187">
          <cell r="C1187">
            <v>0.159431169891778</v>
          </cell>
          <cell r="F1187">
            <v>0.33185716736222998</v>
          </cell>
        </row>
        <row r="1188">
          <cell r="C1188">
            <v>0.15965953430429</v>
          </cell>
          <cell r="F1188">
            <v>0.33225517708952501</v>
          </cell>
        </row>
        <row r="1189">
          <cell r="C1189">
            <v>0.15988807562938401</v>
          </cell>
          <cell r="F1189">
            <v>0.33265339713855202</v>
          </cell>
        </row>
        <row r="1190">
          <cell r="C1190">
            <v>0.16011679402777201</v>
          </cell>
          <cell r="F1190">
            <v>0.33305182720287102</v>
          </cell>
        </row>
        <row r="1191">
          <cell r="C1191">
            <v>0.16034568966016399</v>
          </cell>
          <cell r="F1191">
            <v>0.33345046697604103</v>
          </cell>
        </row>
        <row r="1192">
          <cell r="C1192">
            <v>0.160574762687271</v>
          </cell>
          <cell r="F1192">
            <v>0.33384931615162</v>
          </cell>
        </row>
        <row r="1193">
          <cell r="C1193">
            <v>0.16080401326980501</v>
          </cell>
          <cell r="F1193">
            <v>0.33424837442316901</v>
          </cell>
        </row>
        <row r="1194">
          <cell r="C1194">
            <v>0.16103344156847599</v>
          </cell>
          <cell r="F1194">
            <v>0.33464764148424597</v>
          </cell>
        </row>
        <row r="1195">
          <cell r="C1195">
            <v>0.161263047743995</v>
          </cell>
          <cell r="F1195">
            <v>0.335047117028411</v>
          </cell>
        </row>
        <row r="1196">
          <cell r="C1196">
            <v>0.16149283195707301</v>
          </cell>
          <cell r="F1196">
            <v>0.33544680074922201</v>
          </cell>
        </row>
        <row r="1197">
          <cell r="C1197">
            <v>0.16172279436842399</v>
          </cell>
          <cell r="F1197">
            <v>0.335846692340245</v>
          </cell>
        </row>
        <row r="1198">
          <cell r="C1198">
            <v>0.161952935138753</v>
          </cell>
          <cell r="F1198">
            <v>0.33624679149502801</v>
          </cell>
        </row>
        <row r="1199">
          <cell r="C1199">
            <v>0.16218325442877499</v>
          </cell>
          <cell r="F1199">
            <v>0.33664709790713598</v>
          </cell>
        </row>
        <row r="1200">
          <cell r="C1200">
            <v>0.162413752399199</v>
          </cell>
          <cell r="F1200">
            <v>0.337047611270128</v>
          </cell>
        </row>
        <row r="1201">
          <cell r="C1201">
            <v>0.16264442921073799</v>
          </cell>
          <cell r="F1201">
            <v>0.33744833127756302</v>
          </cell>
        </row>
        <row r="1202">
          <cell r="C1202">
            <v>0.16287528502410101</v>
          </cell>
          <cell r="F1202">
            <v>0.337849257623001</v>
          </cell>
        </row>
        <row r="1203">
          <cell r="C1203">
            <v>0.16310632</v>
          </cell>
          <cell r="F1203">
            <v>0.33825039000000001</v>
          </cell>
        </row>
        <row r="1204">
          <cell r="C1204">
            <v>0.16333753436426399</v>
          </cell>
          <cell r="F1204">
            <v>0.33865172808341898</v>
          </cell>
        </row>
        <row r="1205">
          <cell r="C1205">
            <v>0.16356892860319</v>
          </cell>
          <cell r="F1205">
            <v>0.33905327147331099</v>
          </cell>
        </row>
        <row r="1206">
          <cell r="C1206">
            <v>0.16380050326819601</v>
          </cell>
          <cell r="F1206">
            <v>0.33945501975102699</v>
          </cell>
        </row>
        <row r="1207">
          <cell r="C1207">
            <v>0.164032258910697</v>
          </cell>
          <cell r="F1207">
            <v>0.33985697249792102</v>
          </cell>
        </row>
        <row r="1208">
          <cell r="C1208">
            <v>0.16426419608210899</v>
          </cell>
          <cell r="F1208">
            <v>0.34025912929534402</v>
          </cell>
        </row>
        <row r="1209">
          <cell r="C1209">
            <v>0.16449631533384901</v>
          </cell>
          <cell r="F1209">
            <v>0.34066148972464699</v>
          </cell>
        </row>
        <row r="1210">
          <cell r="C1210">
            <v>0.164728617217336</v>
          </cell>
          <cell r="F1210">
            <v>0.34106405336718798</v>
          </cell>
        </row>
        <row r="1211">
          <cell r="C1211">
            <v>0.16496110228398</v>
          </cell>
          <cell r="F1211">
            <v>0.34146681980430899</v>
          </cell>
        </row>
        <row r="1212">
          <cell r="C1212">
            <v>0.165193771085199</v>
          </cell>
          <cell r="F1212">
            <v>0.341869788617367</v>
          </cell>
        </row>
        <row r="1213">
          <cell r="C1213">
            <v>0.165426624172411</v>
          </cell>
          <cell r="F1213">
            <v>0.34227295938771402</v>
          </cell>
        </row>
        <row r="1214">
          <cell r="C1214">
            <v>0.16565966209703201</v>
          </cell>
          <cell r="F1214">
            <v>0.34267633169670098</v>
          </cell>
        </row>
        <row r="1215">
          <cell r="C1215">
            <v>0.165892885410477</v>
          </cell>
          <cell r="F1215">
            <v>0.34307990512568198</v>
          </cell>
        </row>
        <row r="1216">
          <cell r="C1216">
            <v>0.16612629466416201</v>
          </cell>
          <cell r="F1216">
            <v>0.34348367925600698</v>
          </cell>
        </row>
        <row r="1217">
          <cell r="C1217">
            <v>0.166359890409505</v>
          </cell>
          <cell r="F1217">
            <v>0.34388765366902901</v>
          </cell>
        </row>
        <row r="1218">
          <cell r="C1218">
            <v>0.16659367319792001</v>
          </cell>
          <cell r="F1218">
            <v>0.34429182794610003</v>
          </cell>
        </row>
        <row r="1219">
          <cell r="C1219">
            <v>0.166827643580825</v>
          </cell>
          <cell r="F1219">
            <v>0.34469620166857201</v>
          </cell>
        </row>
        <row r="1220">
          <cell r="C1220">
            <v>0.16706180210963401</v>
          </cell>
          <cell r="F1220">
            <v>0.34510077441779602</v>
          </cell>
        </row>
        <row r="1221">
          <cell r="C1221">
            <v>0.167296149335766</v>
          </cell>
          <cell r="F1221">
            <v>0.34550554577512499</v>
          </cell>
        </row>
        <row r="1222">
          <cell r="C1222">
            <v>0.16753068581063699</v>
          </cell>
          <cell r="F1222">
            <v>0.34591051532191602</v>
          </cell>
        </row>
        <row r="1223">
          <cell r="C1223">
            <v>0.16776541208566001</v>
          </cell>
          <cell r="F1223">
            <v>0.34631568263951101</v>
          </cell>
        </row>
        <row r="1224">
          <cell r="C1224">
            <v>0.16800032871225201</v>
          </cell>
          <cell r="F1224">
            <v>0.34672104730926701</v>
          </cell>
        </row>
        <row r="1225">
          <cell r="C1225">
            <v>0.16823543624182999</v>
          </cell>
          <cell r="F1225">
            <v>0.347126608912535</v>
          </cell>
        </row>
        <row r="1226">
          <cell r="C1226">
            <v>0.16847073522581099</v>
          </cell>
          <cell r="F1226">
            <v>0.34753236703066798</v>
          </cell>
        </row>
        <row r="1227">
          <cell r="C1227">
            <v>0.16870622621560999</v>
          </cell>
          <cell r="F1227">
            <v>0.347938321245018</v>
          </cell>
        </row>
        <row r="1228">
          <cell r="C1228">
            <v>0.168941909762644</v>
          </cell>
          <cell r="F1228">
            <v>0.34834447113693701</v>
          </cell>
        </row>
        <row r="1229">
          <cell r="C1229">
            <v>0.16917778641832801</v>
          </cell>
          <cell r="F1229">
            <v>0.34875081628777599</v>
          </cell>
        </row>
        <row r="1230">
          <cell r="C1230">
            <v>0.16941385673407899</v>
          </cell>
          <cell r="F1230">
            <v>0.349157356278888</v>
          </cell>
        </row>
        <row r="1231">
          <cell r="C1231">
            <v>0.16965012126131301</v>
          </cell>
          <cell r="F1231">
            <v>0.34956409069162497</v>
          </cell>
        </row>
        <row r="1232">
          <cell r="C1232">
            <v>0.16988658055144601</v>
          </cell>
          <cell r="F1232">
            <v>0.34997101910733802</v>
          </cell>
        </row>
        <row r="1233">
          <cell r="C1233">
            <v>0.170123235155894</v>
          </cell>
          <cell r="F1233">
            <v>0.35037814110738003</v>
          </cell>
        </row>
        <row r="1234">
          <cell r="C1234">
            <v>0.17036008562607399</v>
          </cell>
          <cell r="F1234">
            <v>0.35078545627310298</v>
          </cell>
        </row>
        <row r="1235">
          <cell r="C1235">
            <v>0.170597132513404</v>
          </cell>
          <cell r="F1235">
            <v>0.35119296418586299</v>
          </cell>
        </row>
        <row r="1236">
          <cell r="C1236">
            <v>0.17083437636929399</v>
          </cell>
          <cell r="F1236">
            <v>0.351600664427003</v>
          </cell>
        </row>
        <row r="1237">
          <cell r="C1237">
            <v>0.171071817745165</v>
          </cell>
          <cell r="F1237">
            <v>0.35200855657787999</v>
          </cell>
        </row>
        <row r="1238">
          <cell r="C1238">
            <v>0.17130945719243201</v>
          </cell>
          <cell r="F1238">
            <v>0.35241664021984598</v>
          </cell>
        </row>
        <row r="1239">
          <cell r="C1239">
            <v>0.171547295262511</v>
          </cell>
          <cell r="F1239">
            <v>0.352824914934252</v>
          </cell>
        </row>
        <row r="1240">
          <cell r="C1240">
            <v>0.17178533250681799</v>
          </cell>
          <cell r="F1240">
            <v>0.35323338030245099</v>
          </cell>
        </row>
        <row r="1241">
          <cell r="C1241">
            <v>0.17202356947677</v>
          </cell>
          <cell r="F1241">
            <v>0.35364203590579402</v>
          </cell>
        </row>
        <row r="1242">
          <cell r="C1242">
            <v>0.172262006723783</v>
          </cell>
          <cell r="F1242">
            <v>0.354050881325634</v>
          </cell>
        </row>
        <row r="1243">
          <cell r="C1243">
            <v>0.17250064479927199</v>
          </cell>
          <cell r="F1243">
            <v>0.35445991614332301</v>
          </cell>
        </row>
        <row r="1244">
          <cell r="C1244">
            <v>0.17273948425465399</v>
          </cell>
          <cell r="F1244">
            <v>0.35486913994021202</v>
          </cell>
        </row>
        <row r="1245">
          <cell r="C1245">
            <v>0.172978525641345</v>
          </cell>
          <cell r="F1245">
            <v>0.35527855229765398</v>
          </cell>
        </row>
        <row r="1246">
          <cell r="C1246">
            <v>0.17321776951076101</v>
          </cell>
          <cell r="F1246">
            <v>0.355688152797001</v>
          </cell>
        </row>
        <row r="1247">
          <cell r="C1247">
            <v>0.17345721641432199</v>
          </cell>
          <cell r="F1247">
            <v>0.35609794101960801</v>
          </cell>
        </row>
        <row r="1248">
          <cell r="C1248">
            <v>0.173696866903437</v>
          </cell>
          <cell r="F1248">
            <v>0.35650791654682001</v>
          </cell>
        </row>
        <row r="1249">
          <cell r="C1249">
            <v>0.17393672152952599</v>
          </cell>
          <cell r="F1249">
            <v>0.356918078959992</v>
          </cell>
        </row>
        <row r="1250">
          <cell r="C1250">
            <v>0.17417678084400501</v>
          </cell>
          <cell r="F1250">
            <v>0.35732842784047703</v>
          </cell>
        </row>
        <row r="1251">
          <cell r="C1251">
            <v>0.17441704539829</v>
          </cell>
          <cell r="F1251">
            <v>0.35773896276962702</v>
          </cell>
        </row>
        <row r="1252">
          <cell r="C1252">
            <v>0.17465751574379701</v>
          </cell>
          <cell r="F1252">
            <v>0.35814968332879299</v>
          </cell>
        </row>
        <row r="1253">
          <cell r="C1253">
            <v>0.17489819243194199</v>
          </cell>
          <cell r="F1253">
            <v>0.35856058909932698</v>
          </cell>
        </row>
        <row r="1254">
          <cell r="C1254">
            <v>0.175139076014142</v>
          </cell>
          <cell r="F1254">
            <v>0.35897167966258198</v>
          </cell>
        </row>
        <row r="1255">
          <cell r="C1255">
            <v>0.175380167041812</v>
          </cell>
          <cell r="F1255">
            <v>0.35938295459990999</v>
          </cell>
        </row>
        <row r="1256">
          <cell r="C1256">
            <v>0.175621466066369</v>
          </cell>
          <cell r="F1256">
            <v>0.359794413492662</v>
          </cell>
        </row>
        <row r="1257">
          <cell r="C1257">
            <v>0.17586297363922901</v>
          </cell>
          <cell r="F1257">
            <v>0.36020605592219002</v>
          </cell>
        </row>
        <row r="1258">
          <cell r="C1258">
            <v>0.176104690311808</v>
          </cell>
          <cell r="F1258">
            <v>0.36061788146984702</v>
          </cell>
        </row>
        <row r="1259">
          <cell r="C1259">
            <v>0.17634661663552201</v>
          </cell>
          <cell r="F1259">
            <v>0.36102988971698502</v>
          </cell>
        </row>
        <row r="1260">
          <cell r="C1260">
            <v>0.17658875316179101</v>
          </cell>
          <cell r="F1260">
            <v>0.36144208024496</v>
          </cell>
        </row>
        <row r="1261">
          <cell r="C1261">
            <v>0.17683110044202399</v>
          </cell>
          <cell r="F1261">
            <v>0.36185445263511401</v>
          </cell>
        </row>
        <row r="1262">
          <cell r="C1262">
            <v>0.17707365902764099</v>
          </cell>
          <cell r="F1262">
            <v>0.362267006468805</v>
          </cell>
        </row>
        <row r="1263">
          <cell r="C1263">
            <v>0.17731642947005699</v>
          </cell>
          <cell r="F1263">
            <v>0.36267974132738501</v>
          </cell>
        </row>
        <row r="1264">
          <cell r="C1264">
            <v>0.17755941232069</v>
          </cell>
          <cell r="F1264">
            <v>0.36309265679220498</v>
          </cell>
        </row>
        <row r="1265">
          <cell r="C1265">
            <v>0.177802608130954</v>
          </cell>
          <cell r="F1265">
            <v>0.36350575244461703</v>
          </cell>
        </row>
        <row r="1266">
          <cell r="C1266">
            <v>0.178046017452267</v>
          </cell>
          <cell r="F1266">
            <v>0.36391902786597402</v>
          </cell>
        </row>
        <row r="1267">
          <cell r="C1267">
            <v>0.17828964083604501</v>
          </cell>
          <cell r="F1267">
            <v>0.36433248263762802</v>
          </cell>
        </row>
        <row r="1268">
          <cell r="C1268">
            <v>0.17853347883370299</v>
          </cell>
          <cell r="F1268">
            <v>0.36474611634093002</v>
          </cell>
        </row>
        <row r="1269">
          <cell r="C1269">
            <v>0.178777531996657</v>
          </cell>
          <cell r="F1269">
            <v>0.36515992855723201</v>
          </cell>
        </row>
        <row r="1270">
          <cell r="C1270">
            <v>0.17902180087632499</v>
          </cell>
          <cell r="F1270">
            <v>0.36557391886788598</v>
          </cell>
        </row>
        <row r="1271">
          <cell r="C1271">
            <v>0.17926628602412101</v>
          </cell>
          <cell r="F1271">
            <v>0.365988086854245</v>
          </cell>
        </row>
        <row r="1272">
          <cell r="C1272">
            <v>0.179510987991466</v>
          </cell>
          <cell r="F1272">
            <v>0.36640243209766499</v>
          </cell>
        </row>
        <row r="1273">
          <cell r="C1273">
            <v>0.17975590732976901</v>
          </cell>
          <cell r="F1273">
            <v>0.36681695417948901</v>
          </cell>
        </row>
        <row r="1274">
          <cell r="C1274">
            <v>0.18000104459044899</v>
          </cell>
          <cell r="F1274">
            <v>0.367231652681073</v>
          </cell>
        </row>
        <row r="1275">
          <cell r="C1275">
            <v>0.18024640032492401</v>
          </cell>
          <cell r="F1275">
            <v>0.36764652718377</v>
          </cell>
        </row>
        <row r="1276">
          <cell r="C1276">
            <v>0.18049197508460799</v>
          </cell>
          <cell r="F1276">
            <v>0.36806157726893102</v>
          </cell>
        </row>
        <row r="1277">
          <cell r="C1277">
            <v>0.18073776942091799</v>
          </cell>
          <cell r="F1277">
            <v>0.36847680251790799</v>
          </cell>
        </row>
        <row r="1278">
          <cell r="C1278">
            <v>0.18098378388527001</v>
          </cell>
          <cell r="F1278">
            <v>0.36889220251205401</v>
          </cell>
        </row>
        <row r="1279">
          <cell r="C1279">
            <v>0.18123001902908001</v>
          </cell>
          <cell r="F1279">
            <v>0.36930777683271998</v>
          </cell>
        </row>
        <row r="1280">
          <cell r="C1280">
            <v>0.18147647540376399</v>
          </cell>
          <cell r="F1280">
            <v>0.369723525061258</v>
          </cell>
        </row>
        <row r="1281">
          <cell r="C1281">
            <v>0.18172315356074001</v>
          </cell>
          <cell r="F1281">
            <v>0.370139446779021</v>
          </cell>
        </row>
        <row r="1282">
          <cell r="C1282">
            <v>0.181970054051422</v>
          </cell>
          <cell r="F1282">
            <v>0.37055554156735998</v>
          </cell>
        </row>
        <row r="1283">
          <cell r="C1283">
            <v>0.18221717742722601</v>
          </cell>
          <cell r="F1283">
            <v>0.370971809007628</v>
          </cell>
        </row>
        <row r="1284">
          <cell r="C1284">
            <v>0.18246452423956999</v>
          </cell>
          <cell r="F1284">
            <v>0.37138824868117498</v>
          </cell>
        </row>
        <row r="1285">
          <cell r="C1285">
            <v>0.18271209503987201</v>
          </cell>
          <cell r="F1285">
            <v>0.37180486016935999</v>
          </cell>
        </row>
        <row r="1286">
          <cell r="C1286">
            <v>0.182959890379542</v>
          </cell>
          <cell r="F1286">
            <v>0.37222164305352401</v>
          </cell>
        </row>
        <row r="1287">
          <cell r="C1287">
            <v>0.18320791081000001</v>
          </cell>
          <cell r="F1287">
            <v>0.37263859691502499</v>
          </cell>
        </row>
        <row r="1288">
          <cell r="C1288">
            <v>0.18345615688266101</v>
          </cell>
          <cell r="F1288">
            <v>0.37305572133521397</v>
          </cell>
        </row>
        <row r="1289">
          <cell r="C1289">
            <v>0.18370462914894201</v>
          </cell>
          <cell r="F1289">
            <v>0.37347301589544302</v>
          </cell>
        </row>
        <row r="1290">
          <cell r="C1290">
            <v>0.183953328160259</v>
          </cell>
          <cell r="F1290">
            <v>0.373890480177064</v>
          </cell>
        </row>
        <row r="1291">
          <cell r="C1291">
            <v>0.18420225446802799</v>
          </cell>
          <cell r="F1291">
            <v>0.37430811376142997</v>
          </cell>
        </row>
        <row r="1292">
          <cell r="C1292">
            <v>0.18445140862366499</v>
          </cell>
          <cell r="F1292">
            <v>0.37472591622989199</v>
          </cell>
        </row>
        <row r="1293">
          <cell r="C1293">
            <v>0.18470079117858701</v>
          </cell>
          <cell r="F1293">
            <v>0.37514388716380198</v>
          </cell>
        </row>
        <row r="1294">
          <cell r="C1294">
            <v>0.18495040268420901</v>
          </cell>
          <cell r="F1294">
            <v>0.37556202614451201</v>
          </cell>
        </row>
        <row r="1295">
          <cell r="C1295">
            <v>0.18520024369194801</v>
          </cell>
          <cell r="F1295">
            <v>0.375980332753375</v>
          </cell>
        </row>
        <row r="1296">
          <cell r="C1296">
            <v>0.18545031475321999</v>
          </cell>
          <cell r="F1296">
            <v>0.37639880657174202</v>
          </cell>
        </row>
        <row r="1297">
          <cell r="C1297">
            <v>0.18570061641944299</v>
          </cell>
          <cell r="F1297">
            <v>0.37681744718096999</v>
          </cell>
        </row>
        <row r="1298">
          <cell r="C1298">
            <v>0.18595114924202899</v>
          </cell>
          <cell r="F1298">
            <v>0.37723625416240097</v>
          </cell>
        </row>
        <row r="1299">
          <cell r="C1299">
            <v>0.186201913772396</v>
          </cell>
          <cell r="F1299">
            <v>0.37765522709739202</v>
          </cell>
        </row>
        <row r="1300">
          <cell r="C1300">
            <v>0.18645291056196001</v>
          </cell>
          <cell r="F1300">
            <v>0.37807436556729601</v>
          </cell>
        </row>
        <row r="1301">
          <cell r="C1301">
            <v>0.18670414016213799</v>
          </cell>
          <cell r="F1301">
            <v>0.378493669153464</v>
          </cell>
        </row>
        <row r="1302">
          <cell r="C1302">
            <v>0.186955603124346</v>
          </cell>
          <cell r="F1302">
            <v>0.37891313743724803</v>
          </cell>
        </row>
        <row r="1303">
          <cell r="C1303">
            <v>0.18720729999999999</v>
          </cell>
          <cell r="F1303">
            <v>0.37933276999999999</v>
          </cell>
        </row>
        <row r="1304">
          <cell r="C1304">
            <v>0.18745923145641699</v>
          </cell>
          <cell r="F1304">
            <v>0.37975256658328899</v>
          </cell>
        </row>
        <row r="1305">
          <cell r="C1305">
            <v>0.18771139862452099</v>
          </cell>
          <cell r="F1305">
            <v>0.380172527569551</v>
          </cell>
        </row>
        <row r="1306">
          <cell r="C1306">
            <v>0.187963802751135</v>
          </cell>
          <cell r="F1306">
            <v>0.380592653501439</v>
          </cell>
        </row>
        <row r="1307">
          <cell r="C1307">
            <v>0.18821644508308499</v>
          </cell>
          <cell r="F1307">
            <v>0.38101294492160498</v>
          </cell>
        </row>
        <row r="1308">
          <cell r="C1308">
            <v>0.188469326867195</v>
          </cell>
          <cell r="F1308">
            <v>0.38143340237270301</v>
          </cell>
        </row>
        <row r="1309">
          <cell r="C1309">
            <v>0.18872244935028801</v>
          </cell>
          <cell r="F1309">
            <v>0.38185402639738503</v>
          </cell>
        </row>
        <row r="1310">
          <cell r="C1310">
            <v>0.18897581377919401</v>
          </cell>
          <cell r="F1310">
            <v>0.382274817538308</v>
          </cell>
        </row>
        <row r="1311">
          <cell r="C1311">
            <v>0.18922942140072899</v>
          </cell>
          <cell r="F1311">
            <v>0.38269577633811602</v>
          </cell>
        </row>
        <row r="1312">
          <cell r="C1312">
            <v>0.189483273461722</v>
          </cell>
          <cell r="F1312">
            <v>0.38311690333946702</v>
          </cell>
        </row>
        <row r="1313">
          <cell r="C1313">
            <v>0.189737371208997</v>
          </cell>
          <cell r="F1313">
            <v>0.38353819908501302</v>
          </cell>
        </row>
        <row r="1314">
          <cell r="C1314">
            <v>0.18999171588937799</v>
          </cell>
          <cell r="F1314">
            <v>0.38395966411740701</v>
          </cell>
        </row>
        <row r="1315">
          <cell r="C1315">
            <v>0.19024630874969001</v>
          </cell>
          <cell r="F1315">
            <v>0.38438129897930101</v>
          </cell>
        </row>
        <row r="1316">
          <cell r="C1316">
            <v>0.19050115103675699</v>
          </cell>
          <cell r="F1316">
            <v>0.38480310421334901</v>
          </cell>
        </row>
        <row r="1317">
          <cell r="C1317">
            <v>0.19075624399740401</v>
          </cell>
          <cell r="F1317">
            <v>0.38522508036220399</v>
          </cell>
        </row>
        <row r="1318">
          <cell r="C1318">
            <v>0.19101158887845501</v>
          </cell>
          <cell r="F1318">
            <v>0.38564722796851703</v>
          </cell>
        </row>
        <row r="1319">
          <cell r="C1319">
            <v>0.191267186926734</v>
          </cell>
          <cell r="F1319">
            <v>0.386069547574943</v>
          </cell>
        </row>
        <row r="1320">
          <cell r="C1320">
            <v>0.19152303938906601</v>
          </cell>
          <cell r="F1320">
            <v>0.38649203972413299</v>
          </cell>
        </row>
        <row r="1321">
          <cell r="C1321">
            <v>0.19177914751227601</v>
          </cell>
          <cell r="F1321">
            <v>0.38691470495874097</v>
          </cell>
        </row>
        <row r="1322">
          <cell r="C1322">
            <v>0.19203551254319001</v>
          </cell>
          <cell r="F1322">
            <v>0.38733754382142299</v>
          </cell>
        </row>
        <row r="1323">
          <cell r="C1323">
            <v>0.19229213572862799</v>
          </cell>
          <cell r="F1323">
            <v>0.38776055685482402</v>
          </cell>
        </row>
        <row r="1324">
          <cell r="C1324">
            <v>0.19254901831541599</v>
          </cell>
          <cell r="F1324">
            <v>0.38818374460160099</v>
          </cell>
        </row>
        <row r="1325">
          <cell r="C1325">
            <v>0.192806161550379</v>
          </cell>
          <cell r="F1325">
            <v>0.38860710760440698</v>
          </cell>
        </row>
        <row r="1326">
          <cell r="C1326">
            <v>0.193063566680342</v>
          </cell>
          <cell r="F1326">
            <v>0.38903064640589302</v>
          </cell>
        </row>
        <row r="1327">
          <cell r="C1327">
            <v>0.193321234952128</v>
          </cell>
          <cell r="F1327">
            <v>0.38945436154871399</v>
          </cell>
        </row>
        <row r="1328">
          <cell r="C1328">
            <v>0.193579167612563</v>
          </cell>
          <cell r="F1328">
            <v>0.38987825357552203</v>
          </cell>
        </row>
        <row r="1329">
          <cell r="C1329">
            <v>0.193837365908471</v>
          </cell>
          <cell r="F1329">
            <v>0.39030232302897</v>
          </cell>
        </row>
        <row r="1330">
          <cell r="C1330">
            <v>0.194095831086676</v>
          </cell>
          <cell r="F1330">
            <v>0.39072657045171</v>
          </cell>
        </row>
        <row r="1331">
          <cell r="C1331">
            <v>0.194354564394003</v>
          </cell>
          <cell r="F1331">
            <v>0.391150996386395</v>
          </cell>
        </row>
        <row r="1332">
          <cell r="C1332">
            <v>0.19461356707727501</v>
          </cell>
          <cell r="F1332">
            <v>0.39157560137567898</v>
          </cell>
        </row>
        <row r="1333">
          <cell r="C1333">
            <v>0.19487284038331801</v>
          </cell>
          <cell r="F1333">
            <v>0.39200038596221298</v>
          </cell>
        </row>
        <row r="1334">
          <cell r="C1334">
            <v>0.19513238555895701</v>
          </cell>
          <cell r="F1334">
            <v>0.39242535068865098</v>
          </cell>
        </row>
        <row r="1335">
          <cell r="C1335">
            <v>0.19539220385101699</v>
          </cell>
          <cell r="F1335">
            <v>0.39285049609764999</v>
          </cell>
        </row>
        <row r="1336">
          <cell r="C1336">
            <v>0.19565229650631799</v>
          </cell>
          <cell r="F1336">
            <v>0.39327582273185402</v>
          </cell>
        </row>
        <row r="1337">
          <cell r="C1337">
            <v>0.19591266477168801</v>
          </cell>
          <cell r="F1337">
            <v>0.39370133113391997</v>
          </cell>
        </row>
        <row r="1338">
          <cell r="C1338">
            <v>0.19617330989394999</v>
          </cell>
          <cell r="F1338">
            <v>0.3941270218465</v>
          </cell>
        </row>
        <row r="1339">
          <cell r="C1339">
            <v>0.196434233119929</v>
          </cell>
          <cell r="F1339">
            <v>0.39455289541224797</v>
          </cell>
        </row>
        <row r="1340">
          <cell r="C1340">
            <v>0.19669543569644901</v>
          </cell>
          <cell r="F1340">
            <v>0.39497895237381597</v>
          </cell>
        </row>
        <row r="1341">
          <cell r="C1341">
            <v>0.19695691887033601</v>
          </cell>
          <cell r="F1341">
            <v>0.39540519327385798</v>
          </cell>
        </row>
        <row r="1342">
          <cell r="C1342">
            <v>0.19721868388841299</v>
          </cell>
          <cell r="F1342">
            <v>0.39583161865502497</v>
          </cell>
        </row>
        <row r="1343">
          <cell r="C1343">
            <v>0.19748073199750499</v>
          </cell>
          <cell r="F1343">
            <v>0.39625822905997099</v>
          </cell>
        </row>
        <row r="1344">
          <cell r="C1344">
            <v>0.19774306444443501</v>
          </cell>
          <cell r="F1344">
            <v>0.396685025031348</v>
          </cell>
        </row>
        <row r="1345">
          <cell r="C1345">
            <v>0.19800568247603001</v>
          </cell>
          <cell r="F1345">
            <v>0.39711200711180999</v>
          </cell>
        </row>
        <row r="1346">
          <cell r="C1346">
            <v>0.19826858733911301</v>
          </cell>
          <cell r="F1346">
            <v>0.397539175844009</v>
          </cell>
        </row>
        <row r="1347">
          <cell r="C1347">
            <v>0.19853178028051099</v>
          </cell>
          <cell r="F1347">
            <v>0.39796653177060198</v>
          </cell>
        </row>
        <row r="1348">
          <cell r="C1348">
            <v>0.19879526254704299</v>
          </cell>
          <cell r="F1348">
            <v>0.398394075434234</v>
          </cell>
        </row>
        <row r="1349">
          <cell r="C1349">
            <v>0.19905903538553599</v>
          </cell>
          <cell r="F1349">
            <v>0.39882180737756001</v>
          </cell>
        </row>
        <row r="1350">
          <cell r="C1350">
            <v>0.199323100042816</v>
          </cell>
          <cell r="F1350">
            <v>0.39924972814323501</v>
          </cell>
        </row>
        <row r="1351">
          <cell r="C1351">
            <v>0.199587457765705</v>
          </cell>
          <cell r="F1351">
            <v>0.39967783827391101</v>
          </cell>
        </row>
        <row r="1352">
          <cell r="C1352">
            <v>0.19985210980102899</v>
          </cell>
          <cell r="F1352">
            <v>0.40010613831224001</v>
          </cell>
        </row>
        <row r="1353">
          <cell r="C1353">
            <v>0.200117057395612</v>
          </cell>
          <cell r="F1353">
            <v>0.40053462880087598</v>
          </cell>
        </row>
        <row r="1354">
          <cell r="C1354">
            <v>0.200382301796279</v>
          </cell>
          <cell r="F1354">
            <v>0.40096331028247101</v>
          </cell>
        </row>
        <row r="1355">
          <cell r="C1355">
            <v>0.20064784424985399</v>
          </cell>
          <cell r="F1355">
            <v>0.40139218329967902</v>
          </cell>
        </row>
        <row r="1356">
          <cell r="C1356">
            <v>0.20091368600316101</v>
          </cell>
          <cell r="F1356">
            <v>0.40182124839515099</v>
          </cell>
        </row>
        <row r="1357">
          <cell r="C1357">
            <v>0.201179828303024</v>
          </cell>
          <cell r="F1357">
            <v>0.40225050611154101</v>
          </cell>
        </row>
        <row r="1358">
          <cell r="C1358">
            <v>0.201446272396269</v>
          </cell>
          <cell r="F1358">
            <v>0.402679956991501</v>
          </cell>
        </row>
        <row r="1359">
          <cell r="C1359">
            <v>0.20171301952972001</v>
          </cell>
          <cell r="F1359">
            <v>0.403109601577684</v>
          </cell>
        </row>
        <row r="1360">
          <cell r="C1360">
            <v>0.20198007095020401</v>
          </cell>
          <cell r="F1360">
            <v>0.40353944041274897</v>
          </cell>
        </row>
        <row r="1361">
          <cell r="C1361">
            <v>0.20224742790453901</v>
          </cell>
          <cell r="F1361">
            <v>0.40396947403933697</v>
          </cell>
        </row>
        <row r="1362">
          <cell r="C1362">
            <v>0.202515091639553</v>
          </cell>
          <cell r="F1362">
            <v>0.40439970300010702</v>
          </cell>
        </row>
        <row r="1363">
          <cell r="C1363">
            <v>0.202783063402071</v>
          </cell>
          <cell r="F1363">
            <v>0.404830127837711</v>
          </cell>
        </row>
        <row r="1364">
          <cell r="C1364">
            <v>0.20305134443891601</v>
          </cell>
          <cell r="F1364">
            <v>0.40526074909480198</v>
          </cell>
        </row>
        <row r="1365">
          <cell r="C1365">
            <v>0.203319935996914</v>
          </cell>
          <cell r="F1365">
            <v>0.405691567314033</v>
          </cell>
        </row>
        <row r="1366">
          <cell r="C1366">
            <v>0.20358883932288799</v>
          </cell>
          <cell r="F1366">
            <v>0.40612258303805698</v>
          </cell>
        </row>
        <row r="1367">
          <cell r="C1367">
            <v>0.203858055663664</v>
          </cell>
          <cell r="F1367">
            <v>0.40655379680952702</v>
          </cell>
        </row>
        <row r="1368">
          <cell r="C1368">
            <v>0.204127586266065</v>
          </cell>
          <cell r="F1368">
            <v>0.40698520917109399</v>
          </cell>
        </row>
        <row r="1369">
          <cell r="C1369">
            <v>0.20439743237691599</v>
          </cell>
          <cell r="F1369">
            <v>0.40741682066541302</v>
          </cell>
        </row>
        <row r="1370">
          <cell r="C1370">
            <v>0.20466759524304101</v>
          </cell>
          <cell r="F1370">
            <v>0.40784863183513498</v>
          </cell>
        </row>
        <row r="1371">
          <cell r="C1371">
            <v>0.20493807611126499</v>
          </cell>
          <cell r="F1371">
            <v>0.40828064322291502</v>
          </cell>
        </row>
        <row r="1372">
          <cell r="C1372">
            <v>0.20520887622841499</v>
          </cell>
          <cell r="F1372">
            <v>0.408712855371408</v>
          </cell>
        </row>
        <row r="1373">
          <cell r="C1373">
            <v>0.20547999684130999</v>
          </cell>
          <cell r="F1373">
            <v>0.40914526882325902</v>
          </cell>
        </row>
        <row r="1374">
          <cell r="C1374">
            <v>0.20575143919677699</v>
          </cell>
          <cell r="F1374">
            <v>0.409577884121124</v>
          </cell>
        </row>
        <row r="1375">
          <cell r="C1375">
            <v>0.206023204541641</v>
          </cell>
          <cell r="F1375">
            <v>0.41001070180765797</v>
          </cell>
        </row>
        <row r="1376">
          <cell r="C1376">
            <v>0.20629529412272499</v>
          </cell>
          <cell r="F1376">
            <v>0.41044372242551103</v>
          </cell>
        </row>
        <row r="1377">
          <cell r="C1377">
            <v>0.20656770918685499</v>
          </cell>
          <cell r="F1377">
            <v>0.41087694651733903</v>
          </cell>
        </row>
        <row r="1378">
          <cell r="C1378">
            <v>0.20684045098085499</v>
          </cell>
          <cell r="F1378">
            <v>0.41131037462579201</v>
          </cell>
        </row>
        <row r="1379">
          <cell r="C1379">
            <v>0.20711352075154901</v>
          </cell>
          <cell r="F1379">
            <v>0.41174400729352401</v>
          </cell>
        </row>
        <row r="1380">
          <cell r="C1380">
            <v>0.20738691974576201</v>
          </cell>
          <cell r="F1380">
            <v>0.412177845063188</v>
          </cell>
        </row>
        <row r="1381">
          <cell r="C1381">
            <v>0.20766064921031699</v>
          </cell>
          <cell r="F1381">
            <v>0.41261188847743602</v>
          </cell>
        </row>
        <row r="1382">
          <cell r="C1382">
            <v>0.20793471039204101</v>
          </cell>
          <cell r="F1382">
            <v>0.41304613807892099</v>
          </cell>
        </row>
        <row r="1383">
          <cell r="C1383">
            <v>0.20820910453775601</v>
          </cell>
          <cell r="F1383">
            <v>0.413480594410297</v>
          </cell>
        </row>
        <row r="1384">
          <cell r="C1384">
            <v>0.20848383289428801</v>
          </cell>
          <cell r="F1384">
            <v>0.41391525801421503</v>
          </cell>
        </row>
        <row r="1385">
          <cell r="C1385">
            <v>0.20875889670846301</v>
          </cell>
          <cell r="F1385">
            <v>0.41435012943333399</v>
          </cell>
        </row>
        <row r="1386">
          <cell r="C1386">
            <v>0.20903429722710101</v>
          </cell>
          <cell r="F1386">
            <v>0.41478520921029599</v>
          </cell>
        </row>
        <row r="1387">
          <cell r="C1387">
            <v>0.209310035697028</v>
          </cell>
          <cell r="F1387">
            <v>0.415220497887759</v>
          </cell>
        </row>
        <row r="1388">
          <cell r="C1388">
            <v>0.20958611336506999</v>
          </cell>
          <cell r="F1388">
            <v>0.41565599600837599</v>
          </cell>
        </row>
        <row r="1389">
          <cell r="C1389">
            <v>0.20986253147805001</v>
          </cell>
          <cell r="F1389">
            <v>0.41609170411480001</v>
          </cell>
        </row>
        <row r="1390">
          <cell r="C1390">
            <v>0.21013929128279299</v>
          </cell>
          <cell r="F1390">
            <v>0.41652762274968302</v>
          </cell>
        </row>
        <row r="1391">
          <cell r="C1391">
            <v>0.210416394026123</v>
          </cell>
          <cell r="F1391">
            <v>0.41696375245567902</v>
          </cell>
        </row>
        <row r="1392">
          <cell r="C1392">
            <v>0.21069384095486501</v>
          </cell>
          <cell r="F1392">
            <v>0.41740009377543902</v>
          </cell>
        </row>
        <row r="1393">
          <cell r="C1393">
            <v>0.21097163331584401</v>
          </cell>
          <cell r="F1393">
            <v>0.41783664725161801</v>
          </cell>
        </row>
        <row r="1394">
          <cell r="C1394">
            <v>0.21124977235588299</v>
          </cell>
          <cell r="F1394">
            <v>0.41827341342686702</v>
          </cell>
        </row>
        <row r="1395">
          <cell r="C1395">
            <v>0.21152825932180699</v>
          </cell>
          <cell r="F1395">
            <v>0.41871039284383899</v>
          </cell>
        </row>
        <row r="1396">
          <cell r="C1396">
            <v>0.21180709546044099</v>
          </cell>
          <cell r="F1396">
            <v>0.41914758604518798</v>
          </cell>
        </row>
        <row r="1397">
          <cell r="C1397">
            <v>0.21208628201861199</v>
          </cell>
          <cell r="F1397">
            <v>0.41958499357357099</v>
          </cell>
        </row>
        <row r="1398">
          <cell r="C1398">
            <v>0.21236582024313799</v>
          </cell>
          <cell r="F1398">
            <v>0.42002261597162999</v>
          </cell>
        </row>
        <row r="1399">
          <cell r="C1399">
            <v>0.21264571138084701</v>
          </cell>
          <cell r="F1399">
            <v>0.42046045378202401</v>
          </cell>
        </row>
        <row r="1400">
          <cell r="C1400">
            <v>0.21292595667856301</v>
          </cell>
          <cell r="F1400">
            <v>0.42089850754740499</v>
          </cell>
        </row>
        <row r="1401">
          <cell r="C1401">
            <v>0.21320655738311101</v>
          </cell>
          <cell r="F1401">
            <v>0.421336777810426</v>
          </cell>
        </row>
        <row r="1402">
          <cell r="C1402">
            <v>0.213487514741315</v>
          </cell>
          <cell r="F1402">
            <v>0.42177526511374003</v>
          </cell>
        </row>
        <row r="1403">
          <cell r="C1403">
            <v>0.21376882999999999</v>
          </cell>
          <cell r="F1403">
            <v>0.42221396999999999</v>
          </cell>
        </row>
        <row r="1404">
          <cell r="C1404">
            <v>0.21405050419037699</v>
          </cell>
          <cell r="F1404">
            <v>0.42265289275940199</v>
          </cell>
        </row>
        <row r="1405">
          <cell r="C1405">
            <v>0.21433253748120401</v>
          </cell>
          <cell r="F1405">
            <v>0.42309203267231998</v>
          </cell>
        </row>
        <row r="1406">
          <cell r="C1406">
            <v>0.21461492982562899</v>
          </cell>
          <cell r="F1406">
            <v>0.42353138876666901</v>
          </cell>
        </row>
        <row r="1407">
          <cell r="C1407">
            <v>0.214897681176797</v>
          </cell>
          <cell r="F1407">
            <v>0.423970960070368</v>
          </cell>
        </row>
        <row r="1408">
          <cell r="C1408">
            <v>0.21518079148785499</v>
          </cell>
          <cell r="F1408">
            <v>0.42441074561133302</v>
          </cell>
        </row>
        <row r="1409">
          <cell r="C1409">
            <v>0.21546426071194799</v>
          </cell>
          <cell r="F1409">
            <v>0.42485074441748</v>
          </cell>
        </row>
        <row r="1410">
          <cell r="C1410">
            <v>0.21574808880222701</v>
          </cell>
          <cell r="F1410">
            <v>0.42529095551673302</v>
          </cell>
        </row>
        <row r="1411">
          <cell r="C1411">
            <v>0.21603227571183001</v>
          </cell>
          <cell r="F1411">
            <v>0.425731377936997</v>
          </cell>
        </row>
        <row r="1412">
          <cell r="C1412">
            <v>0.21631682139390701</v>
          </cell>
          <cell r="F1412">
            <v>0.42617201070619398</v>
          </cell>
        </row>
        <row r="1413">
          <cell r="C1413">
            <v>0.216601725801604</v>
          </cell>
          <cell r="F1413">
            <v>0.42661285285224099</v>
          </cell>
        </row>
        <row r="1414">
          <cell r="C1414">
            <v>0.21688698888806801</v>
          </cell>
          <cell r="F1414">
            <v>0.42705390340305599</v>
          </cell>
        </row>
        <row r="1415">
          <cell r="C1415">
            <v>0.21717261060644399</v>
          </cell>
          <cell r="F1415">
            <v>0.42749516138655502</v>
          </cell>
        </row>
        <row r="1416">
          <cell r="C1416">
            <v>0.21745859090987801</v>
          </cell>
          <cell r="F1416">
            <v>0.427936625830655</v>
          </cell>
        </row>
        <row r="1417">
          <cell r="C1417">
            <v>0.21774492975151699</v>
          </cell>
          <cell r="F1417">
            <v>0.42837829576327202</v>
          </cell>
        </row>
        <row r="1418">
          <cell r="C1418">
            <v>0.21803162708450699</v>
          </cell>
          <cell r="F1418">
            <v>0.42882017021232499</v>
          </cell>
        </row>
        <row r="1419">
          <cell r="C1419">
            <v>0.21831868286199399</v>
          </cell>
          <cell r="F1419">
            <v>0.429262248205729</v>
          </cell>
        </row>
        <row r="1420">
          <cell r="C1420">
            <v>0.218606097037124</v>
          </cell>
          <cell r="F1420">
            <v>0.42970452877140097</v>
          </cell>
        </row>
        <row r="1421">
          <cell r="C1421">
            <v>0.21889386956304299</v>
          </cell>
          <cell r="F1421">
            <v>0.43014701093725899</v>
          </cell>
        </row>
        <row r="1422">
          <cell r="C1422">
            <v>0.21918200039290101</v>
          </cell>
          <cell r="F1422">
            <v>0.43058969373122402</v>
          </cell>
        </row>
        <row r="1423">
          <cell r="C1423">
            <v>0.21947048947983699</v>
          </cell>
          <cell r="F1423">
            <v>0.431032576181203</v>
          </cell>
        </row>
        <row r="1424">
          <cell r="C1424">
            <v>0.21975933677699999</v>
          </cell>
          <cell r="F1424">
            <v>0.431475657315118</v>
          </cell>
        </row>
        <row r="1425">
          <cell r="C1425">
            <v>0.220048542237537</v>
          </cell>
          <cell r="F1425">
            <v>0.431918936160886</v>
          </cell>
        </row>
        <row r="1426">
          <cell r="C1426">
            <v>0.22033810581459501</v>
          </cell>
          <cell r="F1426">
            <v>0.43236241174642298</v>
          </cell>
        </row>
        <row r="1427">
          <cell r="C1427">
            <v>0.22062802746131799</v>
          </cell>
          <cell r="F1427">
            <v>0.43280608309964802</v>
          </cell>
        </row>
        <row r="1428">
          <cell r="C1428">
            <v>0.220918307130853</v>
          </cell>
          <cell r="F1428">
            <v>0.43324994924847499</v>
          </cell>
        </row>
        <row r="1429">
          <cell r="C1429">
            <v>0.22120894477634601</v>
          </cell>
          <cell r="F1429">
            <v>0.43369400922082302</v>
          </cell>
        </row>
        <row r="1430">
          <cell r="C1430">
            <v>0.221499940350944</v>
          </cell>
          <cell r="F1430">
            <v>0.43413826204460798</v>
          </cell>
        </row>
        <row r="1431">
          <cell r="C1431">
            <v>0.221791293807792</v>
          </cell>
          <cell r="F1431">
            <v>0.43458270674774802</v>
          </cell>
        </row>
        <row r="1432">
          <cell r="C1432">
            <v>0.22208300510003701</v>
          </cell>
          <cell r="F1432">
            <v>0.43502734235815799</v>
          </cell>
        </row>
        <row r="1433">
          <cell r="C1433">
            <v>0.222375074180825</v>
          </cell>
          <cell r="F1433">
            <v>0.43547216790375598</v>
          </cell>
        </row>
        <row r="1434">
          <cell r="C1434">
            <v>0.22266750100330199</v>
          </cell>
          <cell r="F1434">
            <v>0.43591718241245903</v>
          </cell>
        </row>
        <row r="1435">
          <cell r="C1435">
            <v>0.222960285520617</v>
          </cell>
          <cell r="F1435">
            <v>0.43636238491218898</v>
          </cell>
        </row>
        <row r="1436">
          <cell r="C1436">
            <v>0.22325342768591</v>
          </cell>
          <cell r="F1436">
            <v>0.436807774430852</v>
          </cell>
        </row>
        <row r="1437">
          <cell r="C1437">
            <v>0.22354692745233001</v>
          </cell>
          <cell r="F1437">
            <v>0.43725334999637</v>
          </cell>
        </row>
        <row r="1438">
          <cell r="C1438">
            <v>0.22384078477302299</v>
          </cell>
          <cell r="F1438">
            <v>0.437699110636661</v>
          </cell>
        </row>
        <row r="1439">
          <cell r="C1439">
            <v>0.224134999601136</v>
          </cell>
          <cell r="F1439">
            <v>0.43814505537963999</v>
          </cell>
        </row>
        <row r="1440">
          <cell r="C1440">
            <v>0.22442957188981499</v>
          </cell>
          <cell r="F1440">
            <v>0.43859118325322599</v>
          </cell>
        </row>
        <row r="1441">
          <cell r="C1441">
            <v>0.224724501592206</v>
          </cell>
          <cell r="F1441">
            <v>0.43903749328533498</v>
          </cell>
        </row>
        <row r="1442">
          <cell r="C1442">
            <v>0.225019788661454</v>
          </cell>
          <cell r="F1442">
            <v>0.43948398450388299</v>
          </cell>
        </row>
        <row r="1443">
          <cell r="C1443">
            <v>0.225315433050707</v>
          </cell>
          <cell r="F1443">
            <v>0.43993065593678798</v>
          </cell>
        </row>
        <row r="1444">
          <cell r="C1444">
            <v>0.22561143471310899</v>
          </cell>
          <cell r="F1444">
            <v>0.44037750661196601</v>
          </cell>
        </row>
        <row r="1445">
          <cell r="C1445">
            <v>0.22590779360180899</v>
          </cell>
          <cell r="F1445">
            <v>0.44082453555733497</v>
          </cell>
        </row>
        <row r="1446">
          <cell r="C1446">
            <v>0.22620450966995001</v>
          </cell>
          <cell r="F1446">
            <v>0.44127174180081102</v>
          </cell>
        </row>
        <row r="1447">
          <cell r="C1447">
            <v>0.226501582870684</v>
          </cell>
          <cell r="F1447">
            <v>0.44171912437031602</v>
          </cell>
        </row>
        <row r="1448">
          <cell r="C1448">
            <v>0.22679901315714901</v>
          </cell>
          <cell r="F1448">
            <v>0.442166682293757</v>
          </cell>
        </row>
        <row r="1449">
          <cell r="C1449">
            <v>0.227096800482494</v>
          </cell>
          <cell r="F1449">
            <v>0.44261441459905698</v>
          </cell>
        </row>
        <row r="1450">
          <cell r="C1450">
            <v>0.22739494479986699</v>
          </cell>
          <cell r="F1450">
            <v>0.44306232031413001</v>
          </cell>
        </row>
        <row r="1451">
          <cell r="C1451">
            <v>0.22769344606241301</v>
          </cell>
          <cell r="F1451">
            <v>0.44351039846689599</v>
          </cell>
        </row>
        <row r="1452">
          <cell r="C1452">
            <v>0.22799230422327799</v>
          </cell>
          <cell r="F1452">
            <v>0.44395864808527002</v>
          </cell>
        </row>
        <row r="1453">
          <cell r="C1453">
            <v>0.228291519235609</v>
          </cell>
          <cell r="F1453">
            <v>0.44440706819716902</v>
          </cell>
        </row>
        <row r="1454">
          <cell r="C1454">
            <v>0.22859109105255099</v>
          </cell>
          <cell r="F1454">
            <v>0.44485565783051101</v>
          </cell>
        </row>
        <row r="1455">
          <cell r="C1455">
            <v>0.228891019627251</v>
          </cell>
          <cell r="F1455">
            <v>0.44530441601321202</v>
          </cell>
        </row>
        <row r="1456">
          <cell r="C1456">
            <v>0.229191304912854</v>
          </cell>
          <cell r="F1456">
            <v>0.44575334177318798</v>
          </cell>
        </row>
        <row r="1457">
          <cell r="C1457">
            <v>0.22949194686250701</v>
          </cell>
          <cell r="F1457">
            <v>0.44620243413835797</v>
          </cell>
        </row>
        <row r="1458">
          <cell r="C1458">
            <v>0.22979294542935699</v>
          </cell>
          <cell r="F1458">
            <v>0.44665169213663802</v>
          </cell>
        </row>
        <row r="1459">
          <cell r="C1459">
            <v>0.230094300566548</v>
          </cell>
          <cell r="F1459">
            <v>0.447101114795944</v>
          </cell>
        </row>
        <row r="1460">
          <cell r="C1460">
            <v>0.23039601222723199</v>
          </cell>
          <cell r="F1460">
            <v>0.44755070114419798</v>
          </cell>
        </row>
        <row r="1461">
          <cell r="C1461">
            <v>0.230698080364546</v>
          </cell>
          <cell r="F1461">
            <v>0.44800045020930801</v>
          </cell>
        </row>
        <row r="1462">
          <cell r="C1462">
            <v>0.23100050493164101</v>
          </cell>
          <cell r="F1462">
            <v>0.448450361019196</v>
          </cell>
        </row>
        <row r="1463">
          <cell r="C1463">
            <v>0.23130328588166199</v>
          </cell>
          <cell r="F1463">
            <v>0.44890043260177698</v>
          </cell>
        </row>
        <row r="1464">
          <cell r="C1464">
            <v>0.23160642316775701</v>
          </cell>
          <cell r="F1464">
            <v>0.44935066398496998</v>
          </cell>
        </row>
        <row r="1465">
          <cell r="C1465">
            <v>0.23190991674306999</v>
          </cell>
          <cell r="F1465">
            <v>0.44980105419668998</v>
          </cell>
        </row>
        <row r="1466">
          <cell r="C1466">
            <v>0.23221376656074799</v>
          </cell>
          <cell r="F1466">
            <v>0.450251602264855</v>
          </cell>
        </row>
        <row r="1467">
          <cell r="C1467">
            <v>0.232517972573938</v>
          </cell>
          <cell r="F1467">
            <v>0.45070230721738203</v>
          </cell>
        </row>
        <row r="1468">
          <cell r="C1468">
            <v>0.23282253473578501</v>
          </cell>
          <cell r="F1468">
            <v>0.45115316808218803</v>
          </cell>
        </row>
        <row r="1469">
          <cell r="C1469">
            <v>0.23312745299943499</v>
          </cell>
          <cell r="F1469">
            <v>0.45160418388718798</v>
          </cell>
        </row>
        <row r="1470">
          <cell r="C1470">
            <v>0.23343272731803499</v>
          </cell>
          <cell r="F1470">
            <v>0.45205535366030097</v>
          </cell>
        </row>
        <row r="1471">
          <cell r="C1471">
            <v>0.233738357644731</v>
          </cell>
          <cell r="F1471">
            <v>0.45250667642944398</v>
          </cell>
        </row>
        <row r="1472">
          <cell r="C1472">
            <v>0.23404434393267201</v>
          </cell>
          <cell r="F1472">
            <v>0.45295815122253702</v>
          </cell>
        </row>
        <row r="1473">
          <cell r="C1473">
            <v>0.23435068613499799</v>
          </cell>
          <cell r="F1473">
            <v>0.45340977706748797</v>
          </cell>
        </row>
        <row r="1474">
          <cell r="C1474">
            <v>0.23465738420485699</v>
          </cell>
          <cell r="F1474">
            <v>0.45386155299221898</v>
          </cell>
        </row>
        <row r="1475">
          <cell r="C1475">
            <v>0.23496443809539699</v>
          </cell>
          <cell r="F1475">
            <v>0.454313478024647</v>
          </cell>
        </row>
        <row r="1476">
          <cell r="C1476">
            <v>0.23527184775976401</v>
          </cell>
          <cell r="F1476">
            <v>0.45476555119268802</v>
          </cell>
        </row>
        <row r="1477">
          <cell r="C1477">
            <v>0.23557961315110301</v>
          </cell>
          <cell r="F1477">
            <v>0.45521777152426002</v>
          </cell>
        </row>
        <row r="1478">
          <cell r="C1478">
            <v>0.23588773422256001</v>
          </cell>
          <cell r="F1478">
            <v>0.45567013804727902</v>
          </cell>
        </row>
        <row r="1479">
          <cell r="C1479">
            <v>0.23619621092728299</v>
          </cell>
          <cell r="F1479">
            <v>0.45612264978966199</v>
          </cell>
        </row>
        <row r="1480">
          <cell r="C1480">
            <v>0.23650504321841601</v>
          </cell>
          <cell r="F1480">
            <v>0.45657530577932598</v>
          </cell>
        </row>
        <row r="1481">
          <cell r="C1481">
            <v>0.23681423104910601</v>
          </cell>
          <cell r="F1481">
            <v>0.457028105044188</v>
          </cell>
        </row>
        <row r="1482">
          <cell r="C1482">
            <v>0.23712377437250001</v>
          </cell>
          <cell r="F1482">
            <v>0.45748104661216499</v>
          </cell>
        </row>
        <row r="1483">
          <cell r="C1483">
            <v>0.23743367314174199</v>
          </cell>
          <cell r="F1483">
            <v>0.45793412951117402</v>
          </cell>
        </row>
        <row r="1484">
          <cell r="C1484">
            <v>0.23774392730998101</v>
          </cell>
          <cell r="F1484">
            <v>0.45838735276913101</v>
          </cell>
        </row>
        <row r="1485">
          <cell r="C1485">
            <v>0.23805453683036401</v>
          </cell>
          <cell r="F1485">
            <v>0.45884071541395899</v>
          </cell>
        </row>
        <row r="1486">
          <cell r="C1486">
            <v>0.23836550165603099</v>
          </cell>
          <cell r="F1486">
            <v>0.459294216473564</v>
          </cell>
        </row>
        <row r="1487">
          <cell r="C1487">
            <v>0.23867682174013299</v>
          </cell>
          <cell r="F1487">
            <v>0.45974785497586801</v>
          </cell>
        </row>
        <row r="1488">
          <cell r="C1488">
            <v>0.23898849703581401</v>
          </cell>
          <cell r="F1488">
            <v>0.46020162994878799</v>
          </cell>
        </row>
        <row r="1489">
          <cell r="C1489">
            <v>0.23930052749622099</v>
          </cell>
          <cell r="F1489">
            <v>0.46065554042024098</v>
          </cell>
        </row>
        <row r="1490">
          <cell r="C1490">
            <v>0.239612913074501</v>
          </cell>
          <cell r="F1490">
            <v>0.46110958541814401</v>
          </cell>
        </row>
        <row r="1491">
          <cell r="C1491">
            <v>0.23992565372379901</v>
          </cell>
          <cell r="F1491">
            <v>0.46156376397041399</v>
          </cell>
        </row>
        <row r="1492">
          <cell r="C1492">
            <v>0.240238749397261</v>
          </cell>
          <cell r="F1492">
            <v>0.46201807510496701</v>
          </cell>
        </row>
        <row r="1493">
          <cell r="C1493">
            <v>0.24055220004803399</v>
          </cell>
          <cell r="F1493">
            <v>0.46247251784971999</v>
          </cell>
        </row>
        <row r="1494">
          <cell r="C1494">
            <v>0.240866005629264</v>
          </cell>
          <cell r="F1494">
            <v>0.46292709123259101</v>
          </cell>
        </row>
        <row r="1495">
          <cell r="C1495">
            <v>0.24118016609409601</v>
          </cell>
          <cell r="F1495">
            <v>0.46338179428149701</v>
          </cell>
        </row>
        <row r="1496">
          <cell r="C1496">
            <v>0.24149468139567801</v>
          </cell>
          <cell r="F1496">
            <v>0.46383662602435299</v>
          </cell>
        </row>
        <row r="1497">
          <cell r="C1497">
            <v>0.24180955148715799</v>
          </cell>
          <cell r="F1497">
            <v>0.464291585489082</v>
          </cell>
        </row>
        <row r="1498">
          <cell r="C1498">
            <v>0.24212477632167601</v>
          </cell>
          <cell r="F1498">
            <v>0.46474667170359102</v>
          </cell>
        </row>
        <row r="1499">
          <cell r="C1499">
            <v>0.24244035585238199</v>
          </cell>
          <cell r="F1499">
            <v>0.46520188369580201</v>
          </cell>
        </row>
        <row r="1500">
          <cell r="C1500">
            <v>0.242756290032421</v>
          </cell>
          <cell r="F1500">
            <v>0.46565722049363201</v>
          </cell>
        </row>
        <row r="1501">
          <cell r="C1501">
            <v>0.24307257881493899</v>
          </cell>
          <cell r="F1501">
            <v>0.46611268112499599</v>
          </cell>
        </row>
        <row r="1502">
          <cell r="C1502">
            <v>0.24338922215308401</v>
          </cell>
          <cell r="F1502">
            <v>0.46656826461781398</v>
          </cell>
        </row>
        <row r="1503">
          <cell r="C1503">
            <v>0.24370622</v>
          </cell>
          <cell r="F1503">
            <v>0.46702397000000001</v>
          </cell>
        </row>
        <row r="1504">
          <cell r="C1504">
            <v>0.24402357147092499</v>
          </cell>
          <cell r="F1504">
            <v>0.46747979710488002</v>
          </cell>
        </row>
        <row r="1505">
          <cell r="C1505">
            <v>0.24434127232945901</v>
          </cell>
          <cell r="F1505">
            <v>0.46793574898740498</v>
          </cell>
        </row>
        <row r="1506">
          <cell r="C1506">
            <v>0.24465931750129399</v>
          </cell>
          <cell r="F1506">
            <v>0.46839182950793601</v>
          </cell>
        </row>
        <row r="1507">
          <cell r="C1507">
            <v>0.24497770191211901</v>
          </cell>
          <cell r="F1507">
            <v>0.46884804252683199</v>
          </cell>
        </row>
        <row r="1508">
          <cell r="C1508">
            <v>0.24529642048762701</v>
          </cell>
          <cell r="F1508">
            <v>0.469304391904453</v>
          </cell>
        </row>
        <row r="1509">
          <cell r="C1509">
            <v>0.24561546815350799</v>
          </cell>
          <cell r="F1509">
            <v>0.46976088150115902</v>
          </cell>
        </row>
        <row r="1510">
          <cell r="C1510">
            <v>0.245934839835457</v>
          </cell>
          <cell r="F1510">
            <v>0.47021751517731403</v>
          </cell>
        </row>
        <row r="1511">
          <cell r="C1511">
            <v>0.24625453045915799</v>
          </cell>
          <cell r="F1511">
            <v>0.470674296793268</v>
          </cell>
        </row>
        <row r="1512">
          <cell r="C1512">
            <v>0.24657453495030601</v>
          </cell>
          <cell r="F1512">
            <v>0.47113123020938602</v>
          </cell>
        </row>
        <row r="1513">
          <cell r="C1513">
            <v>0.24689484823458999</v>
          </cell>
          <cell r="F1513">
            <v>0.47158831928602801</v>
          </cell>
        </row>
        <row r="1514">
          <cell r="C1514">
            <v>0.24721546523770399</v>
          </cell>
          <cell r="F1514">
            <v>0.47204556788355201</v>
          </cell>
        </row>
        <row r="1515">
          <cell r="C1515">
            <v>0.247536380885336</v>
          </cell>
          <cell r="F1515">
            <v>0.47250297986231998</v>
          </cell>
        </row>
        <row r="1516">
          <cell r="C1516">
            <v>0.24785759010318001</v>
          </cell>
          <cell r="F1516">
            <v>0.47296055908269002</v>
          </cell>
        </row>
        <row r="1517">
          <cell r="C1517">
            <v>0.24817908781692499</v>
          </cell>
          <cell r="F1517">
            <v>0.473418309405023</v>
          </cell>
        </row>
        <row r="1518">
          <cell r="C1518">
            <v>0.248500868952263</v>
          </cell>
          <cell r="F1518">
            <v>0.47387623468967699</v>
          </cell>
        </row>
        <row r="1519">
          <cell r="C1519">
            <v>0.24882292843488499</v>
          </cell>
          <cell r="F1519">
            <v>0.47433433879701398</v>
          </cell>
        </row>
        <row r="1520">
          <cell r="C1520">
            <v>0.249145261190481</v>
          </cell>
          <cell r="F1520">
            <v>0.47479262558739099</v>
          </cell>
        </row>
        <row r="1521">
          <cell r="C1521">
            <v>0.24946786214474301</v>
          </cell>
          <cell r="F1521">
            <v>0.47525109892117001</v>
          </cell>
        </row>
        <row r="1522">
          <cell r="C1522">
            <v>0.24979072622336601</v>
          </cell>
          <cell r="F1522">
            <v>0.47570976265871601</v>
          </cell>
        </row>
        <row r="1523">
          <cell r="C1523">
            <v>0.25011384835203299</v>
          </cell>
          <cell r="F1523">
            <v>0.47616862066037602</v>
          </cell>
        </row>
        <row r="1524">
          <cell r="C1524">
            <v>0.25043722345643998</v>
          </cell>
          <cell r="F1524">
            <v>0.47662767678651702</v>
          </cell>
        </row>
        <row r="1525">
          <cell r="C1525">
            <v>0.25076084646227598</v>
          </cell>
          <cell r="F1525">
            <v>0.47708693489749798</v>
          </cell>
        </row>
        <row r="1526">
          <cell r="C1526">
            <v>0.25108471229523299</v>
          </cell>
          <cell r="F1526">
            <v>0.477546398853678</v>
          </cell>
        </row>
        <row r="1527">
          <cell r="C1527">
            <v>0.251408815881003</v>
          </cell>
          <cell r="F1527">
            <v>0.47800607251541799</v>
          </cell>
        </row>
        <row r="1528">
          <cell r="C1528">
            <v>0.25173315214527497</v>
          </cell>
          <cell r="F1528">
            <v>0.47846595974307699</v>
          </cell>
        </row>
        <row r="1529">
          <cell r="C1529">
            <v>0.25205771601374199</v>
          </cell>
          <cell r="F1529">
            <v>0.47892606439701502</v>
          </cell>
        </row>
        <row r="1530">
          <cell r="C1530">
            <v>0.25238250241209398</v>
          </cell>
          <cell r="F1530">
            <v>0.47938639033759201</v>
          </cell>
        </row>
        <row r="1531">
          <cell r="C1531">
            <v>0.25270750626602301</v>
          </cell>
          <cell r="F1531">
            <v>0.47984694142516698</v>
          </cell>
        </row>
        <row r="1532">
          <cell r="C1532">
            <v>0.253032722501219</v>
          </cell>
          <cell r="F1532">
            <v>0.48030772152009998</v>
          </cell>
        </row>
        <row r="1533">
          <cell r="C1533">
            <v>0.25335814604337298</v>
          </cell>
          <cell r="F1533">
            <v>0.48076873448274998</v>
          </cell>
        </row>
        <row r="1534">
          <cell r="C1534">
            <v>0.25368377181817697</v>
          </cell>
          <cell r="F1534">
            <v>0.48122998417347801</v>
          </cell>
        </row>
        <row r="1535">
          <cell r="C1535">
            <v>0.25400959475132501</v>
          </cell>
          <cell r="F1535">
            <v>0.48169147445264898</v>
          </cell>
        </row>
        <row r="1536">
          <cell r="C1536">
            <v>0.254335609768501</v>
          </cell>
          <cell r="F1536">
            <v>0.482153209180611</v>
          </cell>
        </row>
        <row r="1537">
          <cell r="C1537">
            <v>0.25466181179539998</v>
          </cell>
          <cell r="F1537">
            <v>0.48261519221772903</v>
          </cell>
        </row>
        <row r="1538">
          <cell r="C1538">
            <v>0.25498819575771198</v>
          </cell>
          <cell r="F1538">
            <v>0.48307742742436399</v>
          </cell>
        </row>
        <row r="1539">
          <cell r="C1539">
            <v>0.25531475658112901</v>
          </cell>
          <cell r="F1539">
            <v>0.48353991866087498</v>
          </cell>
        </row>
        <row r="1540">
          <cell r="C1540">
            <v>0.255641489191342</v>
          </cell>
          <cell r="F1540">
            <v>0.48400266978762102</v>
          </cell>
        </row>
        <row r="1541">
          <cell r="C1541">
            <v>0.25596838851404102</v>
          </cell>
          <cell r="F1541">
            <v>0.48446568466496298</v>
          </cell>
        </row>
        <row r="1542">
          <cell r="C1542">
            <v>0.256295449474919</v>
          </cell>
          <cell r="F1542">
            <v>0.48492896715326</v>
          </cell>
        </row>
        <row r="1543">
          <cell r="C1543">
            <v>0.25662266699966502</v>
          </cell>
          <cell r="F1543">
            <v>0.48539252111287201</v>
          </cell>
        </row>
        <row r="1544">
          <cell r="C1544">
            <v>0.25695003601397098</v>
          </cell>
          <cell r="F1544">
            <v>0.48585635040415798</v>
          </cell>
        </row>
        <row r="1545">
          <cell r="C1545">
            <v>0.25727755144352799</v>
          </cell>
          <cell r="F1545">
            <v>0.48632045888747899</v>
          </cell>
        </row>
        <row r="1546">
          <cell r="C1546">
            <v>0.25760520821402799</v>
          </cell>
          <cell r="F1546">
            <v>0.48678485042319303</v>
          </cell>
        </row>
        <row r="1547">
          <cell r="C1547">
            <v>0.25793300125116397</v>
          </cell>
          <cell r="F1547">
            <v>0.487249528871667</v>
          </cell>
        </row>
        <row r="1548">
          <cell r="C1548">
            <v>0.25826092548062102</v>
          </cell>
          <cell r="F1548">
            <v>0.48771449809324802</v>
          </cell>
        </row>
        <row r="1549">
          <cell r="C1549">
            <v>0.25858897582809198</v>
          </cell>
          <cell r="F1549">
            <v>0.48817976194830298</v>
          </cell>
        </row>
        <row r="1550">
          <cell r="C1550">
            <v>0.258917147219271</v>
          </cell>
          <cell r="F1550">
            <v>0.48864532429718999</v>
          </cell>
        </row>
        <row r="1551">
          <cell r="C1551">
            <v>0.259245434579846</v>
          </cell>
          <cell r="F1551">
            <v>0.48911118900027101</v>
          </cell>
        </row>
        <row r="1552">
          <cell r="C1552">
            <v>0.259573832835509</v>
          </cell>
          <cell r="F1552">
            <v>0.48957735991790302</v>
          </cell>
        </row>
        <row r="1553">
          <cell r="C1553">
            <v>0.25990233691195302</v>
          </cell>
          <cell r="F1553">
            <v>0.490043840910447</v>
          </cell>
        </row>
        <row r="1554">
          <cell r="C1554">
            <v>0.26023094173486599</v>
          </cell>
          <cell r="F1554">
            <v>0.49051063583826299</v>
          </cell>
        </row>
        <row r="1555">
          <cell r="C1555">
            <v>0.26055964222994099</v>
          </cell>
          <cell r="F1555">
            <v>0.49097774856171</v>
          </cell>
        </row>
        <row r="1556">
          <cell r="C1556">
            <v>0.26088843332286898</v>
          </cell>
          <cell r="F1556">
            <v>0.49144518294114797</v>
          </cell>
        </row>
        <row r="1557">
          <cell r="C1557">
            <v>0.26121730993934</v>
          </cell>
          <cell r="F1557">
            <v>0.49191294283693698</v>
          </cell>
        </row>
        <row r="1558">
          <cell r="C1558">
            <v>0.26154626700504602</v>
          </cell>
          <cell r="F1558">
            <v>0.49238103210943601</v>
          </cell>
        </row>
        <row r="1559">
          <cell r="C1559">
            <v>0.261875299445677</v>
          </cell>
          <cell r="F1559">
            <v>0.49284945461900598</v>
          </cell>
        </row>
        <row r="1560">
          <cell r="C1560">
            <v>0.26220440218692898</v>
          </cell>
          <cell r="F1560">
            <v>0.49331821422601102</v>
          </cell>
        </row>
        <row r="1561">
          <cell r="C1561">
            <v>0.26253357015448497</v>
          </cell>
          <cell r="F1561">
            <v>0.49378731479080001</v>
          </cell>
        </row>
        <row r="1562">
          <cell r="C1562">
            <v>0.26286279827404002</v>
          </cell>
          <cell r="F1562">
            <v>0.49425676017373898</v>
          </cell>
        </row>
        <row r="1563">
          <cell r="C1563">
            <v>0.26319208147128398</v>
          </cell>
          <cell r="F1563">
            <v>0.49472655423518602</v>
          </cell>
        </row>
        <row r="1564">
          <cell r="C1564">
            <v>0.26352141467190998</v>
          </cell>
          <cell r="F1564">
            <v>0.49519670083550199</v>
          </cell>
        </row>
        <row r="1565">
          <cell r="C1565">
            <v>0.263850792801607</v>
          </cell>
          <cell r="F1565">
            <v>0.49566720383504698</v>
          </cell>
        </row>
        <row r="1566">
          <cell r="C1566">
            <v>0.26418021078606801</v>
          </cell>
          <cell r="F1566">
            <v>0.49613806709418001</v>
          </cell>
        </row>
        <row r="1567">
          <cell r="C1567">
            <v>0.26450966355098199</v>
          </cell>
          <cell r="F1567">
            <v>0.49660929447326102</v>
          </cell>
        </row>
        <row r="1568">
          <cell r="C1568">
            <v>0.264839146022042</v>
          </cell>
          <cell r="F1568">
            <v>0.49708088983264898</v>
          </cell>
        </row>
        <row r="1569">
          <cell r="C1569">
            <v>0.26516865312493798</v>
          </cell>
          <cell r="F1569">
            <v>0.49755285703270502</v>
          </cell>
        </row>
        <row r="1570">
          <cell r="C1570">
            <v>0.265498179785361</v>
          </cell>
          <cell r="F1570">
            <v>0.49802519993378802</v>
          </cell>
        </row>
        <row r="1571">
          <cell r="C1571">
            <v>0.26582772092900198</v>
          </cell>
          <cell r="F1571">
            <v>0.49849792239625701</v>
          </cell>
        </row>
        <row r="1572">
          <cell r="C1572">
            <v>0.26615727148155599</v>
          </cell>
          <cell r="F1572">
            <v>0.49897102828047801</v>
          </cell>
        </row>
        <row r="1573">
          <cell r="C1573">
            <v>0.26648682636870702</v>
          </cell>
          <cell r="F1573">
            <v>0.49944452144680102</v>
          </cell>
        </row>
        <row r="1574">
          <cell r="C1574">
            <v>0.26681638051614998</v>
          </cell>
          <cell r="F1574">
            <v>0.49991840575558799</v>
          </cell>
        </row>
        <row r="1575">
          <cell r="C1575">
            <v>0.267145928849574</v>
          </cell>
          <cell r="F1575">
            <v>0.50039268506720203</v>
          </cell>
        </row>
        <row r="1576">
          <cell r="C1576">
            <v>0.267475466294673</v>
          </cell>
          <cell r="F1576">
            <v>0.50086736324200098</v>
          </cell>
        </row>
        <row r="1577">
          <cell r="C1577">
            <v>0.26780498777713502</v>
          </cell>
          <cell r="F1577">
            <v>0.50134244414034401</v>
          </cell>
        </row>
        <row r="1578">
          <cell r="C1578">
            <v>0.26813448822265401</v>
          </cell>
          <cell r="F1578">
            <v>0.50181793162259303</v>
          </cell>
        </row>
        <row r="1579">
          <cell r="C1579">
            <v>0.26846396255691901</v>
          </cell>
          <cell r="F1579">
            <v>0.50229382954910595</v>
          </cell>
        </row>
        <row r="1580">
          <cell r="C1580">
            <v>0.26879340570562099</v>
          </cell>
          <cell r="F1580">
            <v>0.50277014178024304</v>
          </cell>
        </row>
        <row r="1581">
          <cell r="C1581">
            <v>0.26912281259445298</v>
          </cell>
          <cell r="F1581">
            <v>0.50324687217636399</v>
          </cell>
        </row>
        <row r="1582">
          <cell r="C1582">
            <v>0.26945217814910399</v>
          </cell>
          <cell r="F1582">
            <v>0.50372402459782795</v>
          </cell>
        </row>
        <row r="1583">
          <cell r="C1583">
            <v>0.26978149729526602</v>
          </cell>
          <cell r="F1583">
            <v>0.50420160290499605</v>
          </cell>
        </row>
        <row r="1584">
          <cell r="C1584">
            <v>0.27011076495863001</v>
          </cell>
          <cell r="F1584">
            <v>0.504679610958227</v>
          </cell>
        </row>
        <row r="1585">
          <cell r="C1585">
            <v>0.27043997606489001</v>
          </cell>
          <cell r="F1585">
            <v>0.50515805261788504</v>
          </cell>
        </row>
        <row r="1586">
          <cell r="C1586">
            <v>0.27076912553973098</v>
          </cell>
          <cell r="F1586">
            <v>0.50563693174432101</v>
          </cell>
        </row>
        <row r="1587">
          <cell r="C1587">
            <v>0.27109820830884701</v>
          </cell>
          <cell r="F1587">
            <v>0.50611625219789902</v>
          </cell>
        </row>
        <row r="1588">
          <cell r="C1588">
            <v>0.27142721929792901</v>
          </cell>
          <cell r="F1588">
            <v>0.50659601783897801</v>
          </cell>
        </row>
        <row r="1589">
          <cell r="C1589">
            <v>0.27175615343266801</v>
          </cell>
          <cell r="F1589">
            <v>0.50707623252792</v>
          </cell>
        </row>
        <row r="1590">
          <cell r="C1590">
            <v>0.27208500563875498</v>
          </cell>
          <cell r="F1590">
            <v>0.50755690012508203</v>
          </cell>
        </row>
        <row r="1591">
          <cell r="C1591">
            <v>0.27241377084188101</v>
          </cell>
          <cell r="F1591">
            <v>0.50803802449082502</v>
          </cell>
        </row>
        <row r="1592">
          <cell r="C1592">
            <v>0.272742443967738</v>
          </cell>
          <cell r="F1592">
            <v>0.50851960948550901</v>
          </cell>
        </row>
        <row r="1593">
          <cell r="C1593">
            <v>0.27307101994201599</v>
          </cell>
          <cell r="F1593">
            <v>0.50900165896949401</v>
          </cell>
        </row>
        <row r="1594">
          <cell r="C1594">
            <v>0.273399493690406</v>
          </cell>
          <cell r="F1594">
            <v>0.50948417680313796</v>
          </cell>
        </row>
        <row r="1595">
          <cell r="C1595">
            <v>0.27372786013859901</v>
          </cell>
          <cell r="F1595">
            <v>0.50996716684680299</v>
          </cell>
        </row>
        <row r="1596">
          <cell r="C1596">
            <v>0.27405611421228698</v>
          </cell>
          <cell r="F1596">
            <v>0.51045063296084603</v>
          </cell>
        </row>
        <row r="1597">
          <cell r="C1597">
            <v>0.274384250837165</v>
          </cell>
          <cell r="F1597">
            <v>0.51093457900563499</v>
          </cell>
        </row>
        <row r="1598">
          <cell r="C1598">
            <v>0.27471226493891499</v>
          </cell>
          <cell r="F1598">
            <v>0.51141900884151703</v>
          </cell>
        </row>
        <row r="1599">
          <cell r="C1599">
            <v>0.27504015144323202</v>
          </cell>
          <cell r="F1599">
            <v>0.51190392632885695</v>
          </cell>
        </row>
        <row r="1600">
          <cell r="C1600">
            <v>0.27536790527580901</v>
          </cell>
          <cell r="F1600">
            <v>0.512389335328016</v>
          </cell>
        </row>
        <row r="1601">
          <cell r="C1601">
            <v>0.27569552136233499</v>
          </cell>
          <cell r="F1601">
            <v>0.512875239699353</v>
          </cell>
        </row>
        <row r="1602">
          <cell r="C1602">
            <v>0.27602299462850099</v>
          </cell>
          <cell r="F1602">
            <v>0.51336164330322798</v>
          </cell>
        </row>
        <row r="1603">
          <cell r="C1603">
            <v>0.27635031999999998</v>
          </cell>
          <cell r="F1603">
            <v>0.51384854999999996</v>
          </cell>
        </row>
        <row r="1604">
          <cell r="C1604">
            <v>0.27667749644290102</v>
          </cell>
          <cell r="F1604">
            <v>0.51433596050116703</v>
          </cell>
        </row>
        <row r="1605">
          <cell r="C1605">
            <v>0.277004539084795</v>
          </cell>
          <cell r="F1605">
            <v>0.51482386292277504</v>
          </cell>
        </row>
        <row r="1606">
          <cell r="C1606">
            <v>0.27733146709365097</v>
          </cell>
          <cell r="F1606">
            <v>0.515312242232009</v>
          </cell>
        </row>
        <row r="1607">
          <cell r="C1607">
            <v>0.27765829963743799</v>
          </cell>
          <cell r="F1607">
            <v>0.51580108339605302</v>
          </cell>
        </row>
        <row r="1608">
          <cell r="C1608">
            <v>0.27798505588412697</v>
          </cell>
          <cell r="F1608">
            <v>0.51629037138209199</v>
          </cell>
        </row>
        <row r="1609">
          <cell r="C1609">
            <v>0.27831175500168798</v>
          </cell>
          <cell r="F1609">
            <v>0.51678009115730805</v>
          </cell>
        </row>
        <row r="1610">
          <cell r="C1610">
            <v>0.27863841615809298</v>
          </cell>
          <cell r="F1610">
            <v>0.51727022768889397</v>
          </cell>
        </row>
        <row r="1611">
          <cell r="C1611">
            <v>0.27896505852130499</v>
          </cell>
          <cell r="F1611">
            <v>0.51776076594402098</v>
          </cell>
        </row>
        <row r="1612">
          <cell r="C1612">
            <v>0.27929170125929698</v>
          </cell>
          <cell r="F1612">
            <v>0.51825169088987899</v>
          </cell>
        </row>
        <row r="1613">
          <cell r="C1613">
            <v>0.27961836354003899</v>
          </cell>
          <cell r="F1613">
            <v>0.518742987493654</v>
          </cell>
        </row>
        <row r="1614">
          <cell r="C1614">
            <v>0.27994506453149998</v>
          </cell>
          <cell r="F1614">
            <v>0.51923464072252801</v>
          </cell>
        </row>
        <row r="1615">
          <cell r="C1615">
            <v>0.28027182340165102</v>
          </cell>
          <cell r="F1615">
            <v>0.51972663554368603</v>
          </cell>
        </row>
        <row r="1616">
          <cell r="C1616">
            <v>0.28059865931846101</v>
          </cell>
          <cell r="F1616">
            <v>0.52021895692431297</v>
          </cell>
        </row>
        <row r="1617">
          <cell r="C1617">
            <v>0.28092559144989998</v>
          </cell>
          <cell r="F1617">
            <v>0.52071158983159305</v>
          </cell>
        </row>
        <row r="1618">
          <cell r="C1618">
            <v>0.28125263896393699</v>
          </cell>
          <cell r="F1618">
            <v>0.52120451923270905</v>
          </cell>
        </row>
        <row r="1619">
          <cell r="C1619">
            <v>0.28157982102854201</v>
          </cell>
          <cell r="F1619">
            <v>0.52169773009484799</v>
          </cell>
        </row>
        <row r="1620">
          <cell r="C1620">
            <v>0.28190715681168399</v>
          </cell>
          <cell r="F1620">
            <v>0.52219120738519198</v>
          </cell>
        </row>
        <row r="1621">
          <cell r="C1621">
            <v>0.28223466548133402</v>
          </cell>
          <cell r="F1621">
            <v>0.52268493607092503</v>
          </cell>
        </row>
        <row r="1622">
          <cell r="C1622">
            <v>0.28256236620546499</v>
          </cell>
          <cell r="F1622">
            <v>0.52317890111923904</v>
          </cell>
        </row>
        <row r="1623">
          <cell r="C1623">
            <v>0.28289027815203799</v>
          </cell>
          <cell r="F1623">
            <v>0.52367308749730601</v>
          </cell>
        </row>
        <row r="1624">
          <cell r="C1624">
            <v>0.28321842048902901</v>
          </cell>
          <cell r="F1624">
            <v>0.52416748017231496</v>
          </cell>
        </row>
        <row r="1625">
          <cell r="C1625">
            <v>0.28354681238440499</v>
          </cell>
          <cell r="F1625">
            <v>0.524662064111451</v>
          </cell>
        </row>
        <row r="1626">
          <cell r="C1626">
            <v>0.28387547300613702</v>
          </cell>
          <cell r="F1626">
            <v>0.52515682428189903</v>
          </cell>
        </row>
        <row r="1627">
          <cell r="C1627">
            <v>0.284204421522194</v>
          </cell>
          <cell r="F1627">
            <v>0.52565174565084205</v>
          </cell>
        </row>
        <row r="1628">
          <cell r="C1628">
            <v>0.284533677100546</v>
          </cell>
          <cell r="F1628">
            <v>0.52614681318546597</v>
          </cell>
        </row>
        <row r="1629">
          <cell r="C1629">
            <v>0.28486325890916298</v>
          </cell>
          <cell r="F1629">
            <v>0.52664201185295301</v>
          </cell>
        </row>
        <row r="1630">
          <cell r="C1630">
            <v>0.28519318611601502</v>
          </cell>
          <cell r="F1630">
            <v>0.52713732662048896</v>
          </cell>
        </row>
        <row r="1631">
          <cell r="C1631">
            <v>0.28552347788907101</v>
          </cell>
          <cell r="F1631">
            <v>0.52763274245525804</v>
          </cell>
        </row>
        <row r="1632">
          <cell r="C1632">
            <v>0.28585415339629999</v>
          </cell>
          <cell r="F1632">
            <v>0.52812824432444305</v>
          </cell>
        </row>
        <row r="1633">
          <cell r="C1633">
            <v>0.28618523180567401</v>
          </cell>
          <cell r="F1633">
            <v>0.52862381719522999</v>
          </cell>
        </row>
        <row r="1634">
          <cell r="C1634">
            <v>0.28651673228516</v>
          </cell>
          <cell r="F1634">
            <v>0.52911944603480299</v>
          </cell>
        </row>
        <row r="1635">
          <cell r="C1635">
            <v>0.28684867400273301</v>
          </cell>
          <cell r="F1635">
            <v>0.52961511581035103</v>
          </cell>
        </row>
        <row r="1636">
          <cell r="C1636">
            <v>0.28718107612635402</v>
          </cell>
          <cell r="F1636">
            <v>0.53011081148904704</v>
          </cell>
        </row>
        <row r="1637">
          <cell r="C1637">
            <v>0.28751395782399802</v>
          </cell>
          <cell r="F1637">
            <v>0.53060651803808201</v>
          </cell>
        </row>
        <row r="1638">
          <cell r="C1638">
            <v>0.28784733826363401</v>
          </cell>
          <cell r="F1638">
            <v>0.53110222042463995</v>
          </cell>
        </row>
        <row r="1639">
          <cell r="C1639">
            <v>0.28818123661323097</v>
          </cell>
          <cell r="F1639">
            <v>0.53159790361590498</v>
          </cell>
        </row>
        <row r="1640">
          <cell r="C1640">
            <v>0.28851567204076001</v>
          </cell>
          <cell r="F1640">
            <v>0.53209355257905999</v>
          </cell>
        </row>
        <row r="1641">
          <cell r="C1641">
            <v>0.28885066371418899</v>
          </cell>
          <cell r="F1641">
            <v>0.532589152281292</v>
          </cell>
        </row>
        <row r="1642">
          <cell r="C1642">
            <v>0.28918623080148897</v>
          </cell>
          <cell r="F1642">
            <v>0.53308468768978301</v>
          </cell>
        </row>
        <row r="1643">
          <cell r="C1643">
            <v>0.289522392470629</v>
          </cell>
          <cell r="F1643">
            <v>0.53358014377171803</v>
          </cell>
        </row>
        <row r="1644">
          <cell r="C1644">
            <v>0.28985916788957999</v>
          </cell>
          <cell r="F1644">
            <v>0.53407550549428195</v>
          </cell>
        </row>
        <row r="1645">
          <cell r="C1645">
            <v>0.29019657622631001</v>
          </cell>
          <cell r="F1645">
            <v>0.53457075782465802</v>
          </cell>
        </row>
        <row r="1646">
          <cell r="C1646">
            <v>0.29053463664878898</v>
          </cell>
          <cell r="F1646">
            <v>0.535065885730031</v>
          </cell>
        </row>
        <row r="1647">
          <cell r="C1647">
            <v>0.290873368324991</v>
          </cell>
          <cell r="F1647">
            <v>0.53556087417759102</v>
          </cell>
        </row>
        <row r="1648">
          <cell r="C1648">
            <v>0.29121279042287801</v>
          </cell>
          <cell r="F1648">
            <v>0.53605570813451098</v>
          </cell>
        </row>
        <row r="1649">
          <cell r="C1649">
            <v>0.291552922110423</v>
          </cell>
          <cell r="F1649">
            <v>0.53655037256798099</v>
          </cell>
        </row>
        <row r="1650">
          <cell r="C1650">
            <v>0.291893782555596</v>
          </cell>
          <cell r="F1650">
            <v>0.53704485244518496</v>
          </cell>
        </row>
        <row r="1651">
          <cell r="C1651">
            <v>0.29223539092636702</v>
          </cell>
          <cell r="F1651">
            <v>0.537539132733307</v>
          </cell>
        </row>
        <row r="1652">
          <cell r="C1652">
            <v>0.29257776639070499</v>
          </cell>
          <cell r="F1652">
            <v>0.53803319839953201</v>
          </cell>
        </row>
        <row r="1653">
          <cell r="C1653">
            <v>0.29292092811658099</v>
          </cell>
          <cell r="F1653">
            <v>0.53852703441104299</v>
          </cell>
        </row>
        <row r="1654">
          <cell r="C1654">
            <v>0.29326489527196298</v>
          </cell>
          <cell r="F1654">
            <v>0.53902062573502596</v>
          </cell>
        </row>
        <row r="1655">
          <cell r="C1655">
            <v>0.29360968702482099</v>
          </cell>
          <cell r="F1655">
            <v>0.53951395733866403</v>
          </cell>
        </row>
        <row r="1656">
          <cell r="C1656">
            <v>0.29395532254312601</v>
          </cell>
          <cell r="F1656">
            <v>0.54000701418914199</v>
          </cell>
        </row>
        <row r="1657">
          <cell r="C1657">
            <v>0.29430182099484598</v>
          </cell>
          <cell r="F1657">
            <v>0.54049978125364395</v>
          </cell>
        </row>
        <row r="1658">
          <cell r="C1658">
            <v>0.29464920154795199</v>
          </cell>
          <cell r="F1658">
            <v>0.54099224349935404</v>
          </cell>
        </row>
        <row r="1659">
          <cell r="C1659">
            <v>0.29499748337041298</v>
          </cell>
          <cell r="F1659">
            <v>0.54148438589345704</v>
          </cell>
        </row>
        <row r="1660">
          <cell r="C1660">
            <v>0.295346685630203</v>
          </cell>
          <cell r="F1660">
            <v>0.54197619340314196</v>
          </cell>
        </row>
        <row r="1661">
          <cell r="C1661">
            <v>0.29569682749528298</v>
          </cell>
          <cell r="F1661">
            <v>0.54246765099558303</v>
          </cell>
        </row>
        <row r="1662">
          <cell r="C1662">
            <v>0.29604792813362701</v>
          </cell>
          <cell r="F1662">
            <v>0.54295874363796903</v>
          </cell>
        </row>
        <row r="1663">
          <cell r="C1663">
            <v>0.29640000671320599</v>
          </cell>
          <cell r="F1663">
            <v>0.54344945629748498</v>
          </cell>
        </row>
        <row r="1664">
          <cell r="C1664">
            <v>0.296753082401987</v>
          </cell>
          <cell r="F1664">
            <v>0.54393977394131499</v>
          </cell>
        </row>
        <row r="1665">
          <cell r="C1665">
            <v>0.29710717436794198</v>
          </cell>
          <cell r="F1665">
            <v>0.54442968153664295</v>
          </cell>
        </row>
        <row r="1666">
          <cell r="C1666">
            <v>0.29746230177903998</v>
          </cell>
          <cell r="F1666">
            <v>0.54491916405065299</v>
          </cell>
        </row>
        <row r="1667">
          <cell r="C1667">
            <v>0.29781848380324999</v>
          </cell>
          <cell r="F1667">
            <v>0.54540820645053001</v>
          </cell>
        </row>
        <row r="1668">
          <cell r="C1668">
            <v>0.29817573960854299</v>
          </cell>
          <cell r="F1668">
            <v>0.545896793703459</v>
          </cell>
        </row>
        <row r="1669">
          <cell r="C1669">
            <v>0.29853408836288697</v>
          </cell>
          <cell r="F1669">
            <v>0.54638491077662299</v>
          </cell>
        </row>
        <row r="1670">
          <cell r="C1670">
            <v>0.29889354923425399</v>
          </cell>
          <cell r="F1670">
            <v>0.54687254263720597</v>
          </cell>
        </row>
        <row r="1671">
          <cell r="C1671">
            <v>0.29925414139061102</v>
          </cell>
          <cell r="F1671">
            <v>0.54735967425239296</v>
          </cell>
        </row>
        <row r="1672">
          <cell r="C1672">
            <v>0.299615883999933</v>
          </cell>
          <cell r="F1672">
            <v>0.54784629058937395</v>
          </cell>
        </row>
        <row r="1673">
          <cell r="C1673">
            <v>0.29997879623018198</v>
          </cell>
          <cell r="F1673">
            <v>0.54833237661532197</v>
          </cell>
        </row>
        <row r="1674">
          <cell r="C1674">
            <v>0.300342897249331</v>
          </cell>
          <cell r="F1674">
            <v>0.54881791729742702</v>
          </cell>
        </row>
        <row r="1675">
          <cell r="C1675">
            <v>0.30070820622535099</v>
          </cell>
          <cell r="F1675">
            <v>0.54930289760287299</v>
          </cell>
        </row>
        <row r="1676">
          <cell r="C1676">
            <v>0.30107474232620901</v>
          </cell>
          <cell r="F1676">
            <v>0.549787302498844</v>
          </cell>
        </row>
        <row r="1677">
          <cell r="C1677">
            <v>0.30144252471987798</v>
          </cell>
          <cell r="F1677">
            <v>0.55027111695252495</v>
          </cell>
        </row>
        <row r="1678">
          <cell r="C1678">
            <v>0.301811572574325</v>
          </cell>
          <cell r="F1678">
            <v>0.55075432593109896</v>
          </cell>
        </row>
        <row r="1679">
          <cell r="C1679">
            <v>0.30218190505752102</v>
          </cell>
          <cell r="F1679">
            <v>0.55123691440175204</v>
          </cell>
        </row>
        <row r="1680">
          <cell r="C1680">
            <v>0.30255354133743501</v>
          </cell>
          <cell r="F1680">
            <v>0.55171886733166697</v>
          </cell>
        </row>
        <row r="1681">
          <cell r="C1681">
            <v>0.30292650058203702</v>
          </cell>
          <cell r="F1681">
            <v>0.55220016968802899</v>
          </cell>
        </row>
        <row r="1682">
          <cell r="C1682">
            <v>0.30330080195929698</v>
          </cell>
          <cell r="F1682">
            <v>0.55268080643802198</v>
          </cell>
        </row>
        <row r="1683">
          <cell r="C1683">
            <v>0.30367646463718501</v>
          </cell>
          <cell r="F1683">
            <v>0.55316076254882995</v>
          </cell>
        </row>
        <row r="1684">
          <cell r="C1684">
            <v>0.30405350778366902</v>
          </cell>
          <cell r="F1684">
            <v>0.55364002298763704</v>
          </cell>
        </row>
        <row r="1685">
          <cell r="C1685">
            <v>0.30443195056672501</v>
          </cell>
          <cell r="F1685">
            <v>0.55411857272163401</v>
          </cell>
        </row>
        <row r="1686">
          <cell r="C1686">
            <v>0.30481181215431202</v>
          </cell>
          <cell r="F1686">
            <v>0.55459639671799399</v>
          </cell>
        </row>
        <row r="1687">
          <cell r="C1687">
            <v>0.305193111714406</v>
          </cell>
          <cell r="F1687">
            <v>0.55507347994390599</v>
          </cell>
        </row>
        <row r="1688">
          <cell r="C1688">
            <v>0.30557586841497603</v>
          </cell>
          <cell r="F1688">
            <v>0.55554980736655502</v>
          </cell>
        </row>
        <row r="1689">
          <cell r="C1689">
            <v>0.30596010142399099</v>
          </cell>
          <cell r="F1689">
            <v>0.55602536395312396</v>
          </cell>
        </row>
        <row r="1690">
          <cell r="C1690">
            <v>0.306345829909421</v>
          </cell>
          <cell r="F1690">
            <v>0.55650013467079895</v>
          </cell>
        </row>
        <row r="1691">
          <cell r="C1691">
            <v>0.30673307303923603</v>
          </cell>
          <cell r="F1691">
            <v>0.55697410448676299</v>
          </cell>
        </row>
        <row r="1692">
          <cell r="C1692">
            <v>0.30712184998140502</v>
          </cell>
          <cell r="F1692">
            <v>0.55744725836820197</v>
          </cell>
        </row>
        <row r="1693">
          <cell r="C1693">
            <v>0.30751217990389901</v>
          </cell>
          <cell r="F1693">
            <v>0.55791958128229802</v>
          </cell>
        </row>
        <row r="1694">
          <cell r="C1694">
            <v>0.30790408197468699</v>
          </cell>
          <cell r="F1694">
            <v>0.55839105819623602</v>
          </cell>
        </row>
        <row r="1695">
          <cell r="C1695">
            <v>0.30829757536173802</v>
          </cell>
          <cell r="F1695">
            <v>0.558861674077201</v>
          </cell>
        </row>
        <row r="1696">
          <cell r="C1696">
            <v>0.30869267923302202</v>
          </cell>
          <cell r="F1696">
            <v>0.55933141389237695</v>
          </cell>
        </row>
        <row r="1697">
          <cell r="C1697">
            <v>0.30908941275651403</v>
          </cell>
          <cell r="F1697">
            <v>0.55980026260895399</v>
          </cell>
        </row>
        <row r="1698">
          <cell r="C1698">
            <v>0.30948779510017399</v>
          </cell>
          <cell r="F1698">
            <v>0.56026820519410503</v>
          </cell>
        </row>
        <row r="1699">
          <cell r="C1699">
            <v>0.30988784543197601</v>
          </cell>
          <cell r="F1699">
            <v>0.56073522661501896</v>
          </cell>
        </row>
        <row r="1700">
          <cell r="C1700">
            <v>0.31028958291989001</v>
          </cell>
          <cell r="F1700">
            <v>0.561201311838882</v>
          </cell>
        </row>
        <row r="1701">
          <cell r="C1701">
            <v>0.31069302673188498</v>
          </cell>
          <cell r="F1701">
            <v>0.56166644583287695</v>
          </cell>
        </row>
        <row r="1702">
          <cell r="C1702">
            <v>0.31109819603593197</v>
          </cell>
          <cell r="F1702">
            <v>0.56213061356418803</v>
          </cell>
        </row>
        <row r="1703">
          <cell r="C1703">
            <v>0.31150510999999997</v>
          </cell>
          <cell r="F1703">
            <v>0.56259380000000003</v>
          </cell>
        </row>
        <row r="1704">
          <cell r="C1704">
            <v>0.31191377940610898</v>
          </cell>
          <cell r="F1704">
            <v>0.56305600193195005</v>
          </cell>
        </row>
        <row r="1705">
          <cell r="C1705">
            <v>0.31232418149247798</v>
          </cell>
          <cell r="F1705">
            <v>0.56351726344948905</v>
          </cell>
        </row>
        <row r="1706">
          <cell r="C1706">
            <v>0.31273628511137902</v>
          </cell>
          <cell r="F1706">
            <v>0.56397764046651999</v>
          </cell>
        </row>
        <row r="1707">
          <cell r="C1707">
            <v>0.31315005911507998</v>
          </cell>
          <cell r="F1707">
            <v>0.56443718889694505</v>
          </cell>
        </row>
        <row r="1708">
          <cell r="C1708">
            <v>0.31356547235585402</v>
          </cell>
          <cell r="F1708">
            <v>0.56489596465466696</v>
          </cell>
        </row>
        <row r="1709">
          <cell r="C1709">
            <v>0.31398249368596898</v>
          </cell>
          <cell r="F1709">
            <v>0.565354023653591</v>
          </cell>
        </row>
        <row r="1710">
          <cell r="C1710">
            <v>0.31440109195770199</v>
          </cell>
          <cell r="F1710">
            <v>0.565811421807624</v>
          </cell>
        </row>
        <row r="1711">
          <cell r="C1711">
            <v>0.31482123602331102</v>
          </cell>
          <cell r="F1711">
            <v>0.56626821503065905</v>
          </cell>
        </row>
        <row r="1712">
          <cell r="C1712">
            <v>0.315242894735074</v>
          </cell>
          <cell r="F1712">
            <v>0.56672445923660497</v>
          </cell>
        </row>
        <row r="1713">
          <cell r="C1713">
            <v>0.31566603694525902</v>
          </cell>
          <cell r="F1713">
            <v>0.56718021033936505</v>
          </cell>
        </row>
        <row r="1714">
          <cell r="C1714">
            <v>0.31609063150613698</v>
          </cell>
          <cell r="F1714">
            <v>0.56763552425284103</v>
          </cell>
        </row>
        <row r="1715">
          <cell r="C1715">
            <v>0.31651664726997902</v>
          </cell>
          <cell r="F1715">
            <v>0.56809045689093696</v>
          </cell>
        </row>
        <row r="1716">
          <cell r="C1716">
            <v>0.31694405308905399</v>
          </cell>
          <cell r="F1716">
            <v>0.56854506416755701</v>
          </cell>
        </row>
        <row r="1717">
          <cell r="C1717">
            <v>0.31737281781563198</v>
          </cell>
          <cell r="F1717">
            <v>0.56899940199660304</v>
          </cell>
        </row>
        <row r="1718">
          <cell r="C1718">
            <v>0.31780291030198499</v>
          </cell>
          <cell r="F1718">
            <v>0.56945352629197798</v>
          </cell>
        </row>
        <row r="1719">
          <cell r="C1719">
            <v>0.318234299400382</v>
          </cell>
          <cell r="F1719">
            <v>0.56990749296758603</v>
          </cell>
        </row>
        <row r="1720">
          <cell r="C1720">
            <v>0.31866695396309302</v>
          </cell>
          <cell r="F1720">
            <v>0.57036135793733</v>
          </cell>
        </row>
        <row r="1721">
          <cell r="C1721">
            <v>0.31910084284238899</v>
          </cell>
          <cell r="F1721">
            <v>0.57081517711511398</v>
          </cell>
        </row>
        <row r="1722">
          <cell r="C1722">
            <v>0.31953593489054599</v>
          </cell>
          <cell r="F1722">
            <v>0.57126900641484402</v>
          </cell>
        </row>
        <row r="1723">
          <cell r="C1723">
            <v>0.31997219895982199</v>
          </cell>
          <cell r="F1723">
            <v>0.57172290175041496</v>
          </cell>
        </row>
        <row r="1724">
          <cell r="C1724">
            <v>0.32040960390249401</v>
          </cell>
          <cell r="F1724">
            <v>0.57217691903573398</v>
          </cell>
        </row>
        <row r="1725">
          <cell r="C1725">
            <v>0.32084811857083101</v>
          </cell>
          <cell r="F1725">
            <v>0.57263111418470503</v>
          </cell>
        </row>
        <row r="1726">
          <cell r="C1726">
            <v>0.32128771181710403</v>
          </cell>
          <cell r="F1726">
            <v>0.57308554311123105</v>
          </cell>
        </row>
        <row r="1727">
          <cell r="C1727">
            <v>0.321728352493584</v>
          </cell>
          <cell r="F1727">
            <v>0.57354026172921502</v>
          </cell>
        </row>
        <row r="1728">
          <cell r="C1728">
            <v>0.32217000945253998</v>
          </cell>
          <cell r="F1728">
            <v>0.57399532595255998</v>
          </cell>
        </row>
        <row r="1729">
          <cell r="C1729">
            <v>0.32261265154624202</v>
          </cell>
          <cell r="F1729">
            <v>0.57445079169516899</v>
          </cell>
        </row>
        <row r="1730">
          <cell r="C1730">
            <v>0.323056247626962</v>
          </cell>
          <cell r="F1730">
            <v>0.57490671487094602</v>
          </cell>
        </row>
        <row r="1731">
          <cell r="C1731">
            <v>0.32350076654696802</v>
          </cell>
          <cell r="F1731">
            <v>0.57536315139379401</v>
          </cell>
        </row>
        <row r="1732">
          <cell r="C1732">
            <v>0.32394617715853202</v>
          </cell>
          <cell r="F1732">
            <v>0.57582015717761603</v>
          </cell>
        </row>
        <row r="1733">
          <cell r="C1733">
            <v>0.324392448313923</v>
          </cell>
          <cell r="F1733">
            <v>0.57627778813631503</v>
          </cell>
        </row>
        <row r="1734">
          <cell r="C1734">
            <v>0.324839548865412</v>
          </cell>
          <cell r="F1734">
            <v>0.57673610018379495</v>
          </cell>
        </row>
        <row r="1735">
          <cell r="C1735">
            <v>0.32528744766527501</v>
          </cell>
          <cell r="F1735">
            <v>0.57719514923396198</v>
          </cell>
        </row>
        <row r="1736">
          <cell r="C1736">
            <v>0.32573611356577098</v>
          </cell>
          <cell r="F1736">
            <v>0.57765499120071195</v>
          </cell>
        </row>
        <row r="1737">
          <cell r="C1737">
            <v>0.32618551541917501</v>
          </cell>
          <cell r="F1737">
            <v>0.57811568199795105</v>
          </cell>
        </row>
        <row r="1738">
          <cell r="C1738">
            <v>0.32663562207775798</v>
          </cell>
          <cell r="F1738">
            <v>0.57857727753958299</v>
          </cell>
        </row>
        <row r="1739">
          <cell r="C1739">
            <v>0.32708640239379</v>
          </cell>
          <cell r="F1739">
            <v>0.57903983373951096</v>
          </cell>
        </row>
        <row r="1740">
          <cell r="C1740">
            <v>0.327537825219541</v>
          </cell>
          <cell r="F1740">
            <v>0.57950340651163901</v>
          </cell>
        </row>
        <row r="1741">
          <cell r="C1741">
            <v>0.32798985940728198</v>
          </cell>
          <cell r="F1741">
            <v>0.57996805176986899</v>
          </cell>
        </row>
        <row r="1742">
          <cell r="C1742">
            <v>0.32844247380928199</v>
          </cell>
          <cell r="F1742">
            <v>0.58043382542810396</v>
          </cell>
        </row>
        <row r="1743">
          <cell r="C1743">
            <v>0.32889563727781301</v>
          </cell>
          <cell r="F1743">
            <v>0.58090078340024898</v>
          </cell>
        </row>
        <row r="1744">
          <cell r="C1744">
            <v>0.329349318665143</v>
          </cell>
          <cell r="F1744">
            <v>0.581368981600205</v>
          </cell>
        </row>
        <row r="1745">
          <cell r="C1745">
            <v>0.32980348682354499</v>
          </cell>
          <cell r="F1745">
            <v>0.58183847594187599</v>
          </cell>
        </row>
        <row r="1746">
          <cell r="C1746">
            <v>0.33025811060528598</v>
          </cell>
          <cell r="F1746">
            <v>0.58230932233916599</v>
          </cell>
        </row>
        <row r="1747">
          <cell r="C1747">
            <v>0.33071315886264402</v>
          </cell>
          <cell r="F1747">
            <v>0.58278157670598296</v>
          </cell>
        </row>
        <row r="1748">
          <cell r="C1748">
            <v>0.33116860044787799</v>
          </cell>
          <cell r="F1748">
            <v>0.58325529495621897</v>
          </cell>
        </row>
        <row r="1749">
          <cell r="C1749">
            <v>0.331624404213264</v>
          </cell>
          <cell r="F1749">
            <v>0.58373053300378297</v>
          </cell>
        </row>
        <row r="1750">
          <cell r="C1750">
            <v>0.33208053901107099</v>
          </cell>
          <cell r="F1750">
            <v>0.58420734676257802</v>
          </cell>
        </row>
        <row r="1751">
          <cell r="C1751">
            <v>0.33253697369356999</v>
          </cell>
          <cell r="F1751">
            <v>0.58468579214650696</v>
          </cell>
        </row>
        <row r="1752">
          <cell r="C1752">
            <v>0.33299367711303102</v>
          </cell>
          <cell r="F1752">
            <v>0.58516592506947296</v>
          </cell>
        </row>
        <row r="1753">
          <cell r="C1753">
            <v>0.333450618121725</v>
          </cell>
          <cell r="F1753">
            <v>0.58564780144537998</v>
          </cell>
        </row>
        <row r="1754">
          <cell r="C1754">
            <v>0.33390776557192098</v>
          </cell>
          <cell r="F1754">
            <v>0.58613147718813097</v>
          </cell>
        </row>
        <row r="1755">
          <cell r="C1755">
            <v>0.33436508831589001</v>
          </cell>
          <cell r="F1755">
            <v>0.58661700821162799</v>
          </cell>
        </row>
        <row r="1756">
          <cell r="C1756">
            <v>0.33482255520590198</v>
          </cell>
          <cell r="F1756">
            <v>0.58710445042977599</v>
          </cell>
        </row>
        <row r="1757">
          <cell r="C1757">
            <v>0.33528013509422699</v>
          </cell>
          <cell r="F1757">
            <v>0.58759385975647704</v>
          </cell>
        </row>
        <row r="1758">
          <cell r="C1758">
            <v>0.33573779683313598</v>
          </cell>
          <cell r="F1758">
            <v>0.58808529210563398</v>
          </cell>
        </row>
        <row r="1759">
          <cell r="C1759">
            <v>0.336195509274899</v>
          </cell>
          <cell r="F1759">
            <v>0.58857880339114999</v>
          </cell>
        </row>
        <row r="1760">
          <cell r="C1760">
            <v>0.33665324127179103</v>
          </cell>
          <cell r="F1760">
            <v>0.589074449526935</v>
          </cell>
        </row>
        <row r="1761">
          <cell r="C1761">
            <v>0.33711096167607202</v>
          </cell>
          <cell r="F1761">
            <v>0.58957228642688098</v>
          </cell>
        </row>
        <row r="1762">
          <cell r="C1762">
            <v>0.33756863934001802</v>
          </cell>
          <cell r="F1762">
            <v>0.59007237000489499</v>
          </cell>
        </row>
        <row r="1763">
          <cell r="C1763">
            <v>0.33802624311589902</v>
          </cell>
          <cell r="F1763">
            <v>0.59057475617488198</v>
          </cell>
        </row>
        <row r="1764">
          <cell r="C1764">
            <v>0.33848374185598401</v>
          </cell>
          <cell r="F1764">
            <v>0.59107950085074401</v>
          </cell>
        </row>
        <row r="1765">
          <cell r="C1765">
            <v>0.33894110441254499</v>
          </cell>
          <cell r="F1765">
            <v>0.59158665994638404</v>
          </cell>
        </row>
        <row r="1766">
          <cell r="C1766">
            <v>0.33939829963785101</v>
          </cell>
          <cell r="F1766">
            <v>0.59209628937570602</v>
          </cell>
        </row>
        <row r="1767">
          <cell r="C1767">
            <v>0.339855296384173</v>
          </cell>
          <cell r="F1767">
            <v>0.59260844505261401</v>
          </cell>
        </row>
        <row r="1768">
          <cell r="C1768">
            <v>0.34031206350378101</v>
          </cell>
          <cell r="F1768">
            <v>0.59312318289100896</v>
          </cell>
        </row>
        <row r="1769">
          <cell r="C1769">
            <v>0.34076856984894499</v>
          </cell>
          <cell r="F1769">
            <v>0.59364055880479505</v>
          </cell>
        </row>
        <row r="1770">
          <cell r="C1770">
            <v>0.34122478427193598</v>
          </cell>
          <cell r="F1770">
            <v>0.594160628707877</v>
          </cell>
        </row>
        <row r="1771">
          <cell r="C1771">
            <v>0.34168067562502302</v>
          </cell>
          <cell r="F1771">
            <v>0.594683448514155</v>
          </cell>
        </row>
        <row r="1772">
          <cell r="C1772">
            <v>0.34213621276048301</v>
          </cell>
          <cell r="F1772">
            <v>0.59520907413753998</v>
          </cell>
        </row>
        <row r="1773">
          <cell r="C1773">
            <v>0.34259136453057398</v>
          </cell>
          <cell r="F1773">
            <v>0.59573756149192403</v>
          </cell>
        </row>
        <row r="1774">
          <cell r="C1774">
            <v>0.343046099787573</v>
          </cell>
          <cell r="F1774">
            <v>0.59626896649121397</v>
          </cell>
        </row>
        <row r="1775">
          <cell r="C1775">
            <v>0.343500387383749</v>
          </cell>
          <cell r="F1775">
            <v>0.59680334504931498</v>
          </cell>
        </row>
        <row r="1776">
          <cell r="C1776">
            <v>0.34395419617137402</v>
          </cell>
          <cell r="F1776">
            <v>0.59734075308012902</v>
          </cell>
        </row>
        <row r="1777">
          <cell r="C1777">
            <v>0.344407495002716</v>
          </cell>
          <cell r="F1777">
            <v>0.59788124649756003</v>
          </cell>
        </row>
        <row r="1778">
          <cell r="C1778">
            <v>0.344860252730047</v>
          </cell>
          <cell r="F1778">
            <v>0.59842488121551096</v>
          </cell>
        </row>
        <row r="1779">
          <cell r="C1779">
            <v>0.34531243820563701</v>
          </cell>
          <cell r="F1779">
            <v>0.598971713147884</v>
          </cell>
        </row>
        <row r="1780">
          <cell r="C1780">
            <v>0.34576402028175501</v>
          </cell>
          <cell r="F1780">
            <v>0.59952179820858398</v>
          </cell>
        </row>
        <row r="1781">
          <cell r="C1781">
            <v>0.34621496781067201</v>
          </cell>
          <cell r="F1781">
            <v>0.60007519231151296</v>
          </cell>
        </row>
        <row r="1782">
          <cell r="C1782">
            <v>0.346665249644659</v>
          </cell>
          <cell r="F1782">
            <v>0.60063195137057401</v>
          </cell>
        </row>
        <row r="1783">
          <cell r="C1783">
            <v>0.34711483463598503</v>
          </cell>
          <cell r="F1783">
            <v>0.60119213129967197</v>
          </cell>
        </row>
        <row r="1784">
          <cell r="C1784">
            <v>0.34756369163692202</v>
          </cell>
          <cell r="F1784">
            <v>0.60175578801270801</v>
          </cell>
        </row>
        <row r="1785">
          <cell r="C1785">
            <v>0.34801178949974299</v>
          </cell>
          <cell r="F1785">
            <v>0.60232297742359198</v>
          </cell>
        </row>
        <row r="1786">
          <cell r="C1786">
            <v>0.34845909707670902</v>
          </cell>
          <cell r="F1786">
            <v>0.60289375544621504</v>
          </cell>
        </row>
        <row r="1787">
          <cell r="C1787">
            <v>0.34890558322009602</v>
          </cell>
          <cell r="F1787">
            <v>0.60346817799448704</v>
          </cell>
        </row>
        <row r="1788">
          <cell r="C1788">
            <v>0.34935121678217401</v>
          </cell>
          <cell r="F1788">
            <v>0.60404630098231005</v>
          </cell>
        </row>
        <row r="1789">
          <cell r="C1789">
            <v>0.34979596661521301</v>
          </cell>
          <cell r="F1789">
            <v>0.604628180323588</v>
          </cell>
        </row>
        <row r="1790">
          <cell r="C1790">
            <v>0.35023980157148299</v>
          </cell>
          <cell r="F1790">
            <v>0.60521387193222298</v>
          </cell>
        </row>
        <row r="1791">
          <cell r="C1791">
            <v>0.35068269050325401</v>
          </cell>
          <cell r="F1791">
            <v>0.60580343172212003</v>
          </cell>
        </row>
        <row r="1792">
          <cell r="C1792">
            <v>0.35112460226279801</v>
          </cell>
          <cell r="F1792">
            <v>0.60639691560718001</v>
          </cell>
        </row>
        <row r="1793">
          <cell r="C1793">
            <v>0.35156550570238299</v>
          </cell>
          <cell r="F1793">
            <v>0.60699437950130897</v>
          </cell>
        </row>
        <row r="1794">
          <cell r="C1794">
            <v>0.35200536967427998</v>
          </cell>
          <cell r="F1794">
            <v>0.60759587931840697</v>
          </cell>
        </row>
        <row r="1795">
          <cell r="C1795">
            <v>0.35244416303075998</v>
          </cell>
          <cell r="F1795">
            <v>0.60820147097237998</v>
          </cell>
        </row>
        <row r="1796">
          <cell r="C1796">
            <v>0.352881854624092</v>
          </cell>
          <cell r="F1796">
            <v>0.60881121037712904</v>
          </cell>
        </row>
        <row r="1797">
          <cell r="C1797">
            <v>0.353318413306553</v>
          </cell>
          <cell r="F1797">
            <v>0.609425153446565</v>
          </cell>
        </row>
        <row r="1798">
          <cell r="C1798">
            <v>0.35375380793040101</v>
          </cell>
          <cell r="F1798">
            <v>0.61004335609457805</v>
          </cell>
        </row>
        <row r="1799">
          <cell r="C1799">
            <v>0.354188007347913</v>
          </cell>
          <cell r="F1799">
            <v>0.61066587423507701</v>
          </cell>
        </row>
        <row r="1800">
          <cell r="C1800">
            <v>0.35462098041135898</v>
          </cell>
          <cell r="F1800">
            <v>0.61129276378196495</v>
          </cell>
        </row>
        <row r="1801">
          <cell r="C1801">
            <v>0.35505269597300798</v>
          </cell>
          <cell r="F1801">
            <v>0.61192408064914705</v>
          </cell>
        </row>
        <row r="1802">
          <cell r="C1802">
            <v>0.35548312288513201</v>
          </cell>
          <cell r="F1802">
            <v>0.61255988075052403</v>
          </cell>
        </row>
        <row r="1803">
          <cell r="C1803">
            <v>0.35591223</v>
          </cell>
          <cell r="F1803">
            <v>0.61320021999999996</v>
          </cell>
        </row>
        <row r="1804">
          <cell r="C1804">
            <v>0.35634000450715198</v>
          </cell>
          <cell r="F1804">
            <v>0.61384511026435795</v>
          </cell>
        </row>
        <row r="1805">
          <cell r="C1805">
            <v>0.35676650694520901</v>
          </cell>
          <cell r="F1805">
            <v>0.61449438722190197</v>
          </cell>
        </row>
        <row r="1806">
          <cell r="C1806">
            <v>0.35719181619005902</v>
          </cell>
          <cell r="F1806">
            <v>0.61514784250381405</v>
          </cell>
        </row>
        <row r="1807">
          <cell r="C1807">
            <v>0.357616011117591</v>
          </cell>
          <cell r="F1807">
            <v>0.61580526774127797</v>
          </cell>
        </row>
        <row r="1808">
          <cell r="C1808">
            <v>0.358039170603695</v>
          </cell>
          <cell r="F1808">
            <v>0.616466454565475</v>
          </cell>
        </row>
        <row r="1809">
          <cell r="C1809">
            <v>0.358461373524261</v>
          </cell>
          <cell r="F1809">
            <v>0.61713119460759103</v>
          </cell>
        </row>
        <row r="1810">
          <cell r="C1810">
            <v>0.35888269875518303</v>
          </cell>
          <cell r="F1810">
            <v>0.61779927949881397</v>
          </cell>
        </row>
        <row r="1811">
          <cell r="C1811">
            <v>0.35930322517233898</v>
          </cell>
          <cell r="F1811">
            <v>0.61847050087031297</v>
          </cell>
        </row>
        <row r="1812">
          <cell r="C1812">
            <v>0.359723031651626</v>
          </cell>
          <cell r="F1812">
            <v>0.61914465035327904</v>
          </cell>
        </row>
        <row r="1813">
          <cell r="C1813">
            <v>0.36014219706893102</v>
          </cell>
          <cell r="F1813">
            <v>0.61982151957889398</v>
          </cell>
        </row>
        <row r="1814">
          <cell r="C1814">
            <v>0.36056080030014398</v>
          </cell>
          <cell r="F1814">
            <v>0.62050090017834203</v>
          </cell>
        </row>
        <row r="1815">
          <cell r="C1815">
            <v>0.36097892022115502</v>
          </cell>
          <cell r="F1815">
            <v>0.621182583782806</v>
          </cell>
        </row>
        <row r="1816">
          <cell r="C1816">
            <v>0.36139663570785302</v>
          </cell>
          <cell r="F1816">
            <v>0.62186636202346801</v>
          </cell>
        </row>
        <row r="1817">
          <cell r="C1817">
            <v>0.36181402563612802</v>
          </cell>
          <cell r="F1817">
            <v>0.62255202653151198</v>
          </cell>
        </row>
        <row r="1818">
          <cell r="C1818">
            <v>0.36223116888186802</v>
          </cell>
          <cell r="F1818">
            <v>0.62323936893812104</v>
          </cell>
        </row>
        <row r="1819">
          <cell r="C1819">
            <v>0.36264814432096298</v>
          </cell>
          <cell r="F1819">
            <v>0.62392818087447699</v>
          </cell>
        </row>
        <row r="1820">
          <cell r="C1820">
            <v>0.36306503082930203</v>
          </cell>
          <cell r="F1820">
            <v>0.62461825397176496</v>
          </cell>
        </row>
        <row r="1821">
          <cell r="C1821">
            <v>0.36348190728277502</v>
          </cell>
          <cell r="F1821">
            <v>0.62530937986116597</v>
          </cell>
        </row>
        <row r="1822">
          <cell r="C1822">
            <v>0.363898852557276</v>
          </cell>
          <cell r="F1822">
            <v>0.62600135017387204</v>
          </cell>
        </row>
        <row r="1823">
          <cell r="C1823">
            <v>0.36431594552868501</v>
          </cell>
          <cell r="F1823">
            <v>0.62669395654104998</v>
          </cell>
        </row>
        <row r="1824">
          <cell r="C1824">
            <v>0.364733265072896</v>
          </cell>
          <cell r="F1824">
            <v>0.62738699059389103</v>
          </cell>
        </row>
        <row r="1825">
          <cell r="C1825">
            <v>0.36515089006579798</v>
          </cell>
          <cell r="F1825">
            <v>0.62808024396357798</v>
          </cell>
        </row>
        <row r="1826">
          <cell r="C1826">
            <v>0.36556889938328102</v>
          </cell>
          <cell r="F1826">
            <v>0.62877350828129397</v>
          </cell>
        </row>
        <row r="1827">
          <cell r="C1827">
            <v>0.36598737190123298</v>
          </cell>
          <cell r="F1827">
            <v>0.62946657517822202</v>
          </cell>
        </row>
        <row r="1828">
          <cell r="C1828">
            <v>0.36640638649554502</v>
          </cell>
          <cell r="F1828">
            <v>0.63015923628554504</v>
          </cell>
        </row>
        <row r="1829">
          <cell r="C1829">
            <v>0.36682602204210601</v>
          </cell>
          <cell r="F1829">
            <v>0.63085128323444695</v>
          </cell>
        </row>
        <row r="1830">
          <cell r="C1830">
            <v>0.367246357416804</v>
          </cell>
          <cell r="F1830">
            <v>0.63154250765610898</v>
          </cell>
        </row>
        <row r="1831">
          <cell r="C1831">
            <v>0.36766747149552997</v>
          </cell>
          <cell r="F1831">
            <v>0.63223270118171604</v>
          </cell>
        </row>
        <row r="1832">
          <cell r="C1832">
            <v>0.36808944315417302</v>
          </cell>
          <cell r="F1832">
            <v>0.63292165544245005</v>
          </cell>
        </row>
        <row r="1833">
          <cell r="C1833">
            <v>0.36851235126862197</v>
          </cell>
          <cell r="F1833">
            <v>0.63360916206949502</v>
          </cell>
        </row>
        <row r="1834">
          <cell r="C1834">
            <v>0.36893627471476598</v>
          </cell>
          <cell r="F1834">
            <v>0.63429501269403199</v>
          </cell>
        </row>
        <row r="1835">
          <cell r="C1835">
            <v>0.36936129236850102</v>
          </cell>
          <cell r="F1835">
            <v>0.63497899894725396</v>
          </cell>
        </row>
        <row r="1836">
          <cell r="C1836">
            <v>0.36978748310570397</v>
          </cell>
          <cell r="F1836">
            <v>0.63566091246032796</v>
          </cell>
        </row>
        <row r="1837">
          <cell r="C1837">
            <v>0.370214925802271</v>
          </cell>
          <cell r="F1837">
            <v>0.63634054486444402</v>
          </cell>
        </row>
        <row r="1838">
          <cell r="C1838">
            <v>0.37064369933409103</v>
          </cell>
          <cell r="F1838">
            <v>0.63701768779078505</v>
          </cell>
        </row>
        <row r="1839">
          <cell r="C1839">
            <v>0.37107388257705398</v>
          </cell>
          <cell r="F1839">
            <v>0.63769213287053494</v>
          </cell>
        </row>
        <row r="1840">
          <cell r="C1840">
            <v>0.37150555440704802</v>
          </cell>
          <cell r="F1840">
            <v>0.63836367173487696</v>
          </cell>
        </row>
        <row r="1841">
          <cell r="C1841">
            <v>0.37193879369996302</v>
          </cell>
          <cell r="F1841">
            <v>0.639032096014993</v>
          </cell>
        </row>
        <row r="1842">
          <cell r="C1842">
            <v>0.37237367933168902</v>
          </cell>
          <cell r="F1842">
            <v>0.63969719734206598</v>
          </cell>
        </row>
        <row r="1843">
          <cell r="C1843">
            <v>0.37281029017811401</v>
          </cell>
          <cell r="F1843">
            <v>0.64035876734728103</v>
          </cell>
        </row>
        <row r="1844">
          <cell r="C1844">
            <v>0.37324870511512898</v>
          </cell>
          <cell r="F1844">
            <v>0.64101659766181895</v>
          </cell>
        </row>
        <row r="1845">
          <cell r="C1845">
            <v>0.37368900301862201</v>
          </cell>
          <cell r="F1845">
            <v>0.64167047991686399</v>
          </cell>
        </row>
        <row r="1846">
          <cell r="C1846">
            <v>0.374131262764483</v>
          </cell>
          <cell r="F1846">
            <v>0.64232020574359805</v>
          </cell>
        </row>
        <row r="1847">
          <cell r="C1847">
            <v>0.37457556322860602</v>
          </cell>
          <cell r="F1847">
            <v>0.64296556677321304</v>
          </cell>
        </row>
        <row r="1848">
          <cell r="C1848">
            <v>0.37502198328687097</v>
          </cell>
          <cell r="F1848">
            <v>0.64360635463687599</v>
          </cell>
        </row>
        <row r="1849">
          <cell r="C1849">
            <v>0.375470601815171</v>
          </cell>
          <cell r="F1849">
            <v>0.64424236096577803</v>
          </cell>
        </row>
        <row r="1850">
          <cell r="C1850">
            <v>0.37592149768939698</v>
          </cell>
          <cell r="F1850">
            <v>0.64487337739110195</v>
          </cell>
        </row>
        <row r="1851">
          <cell r="C1851">
            <v>0.376374749785438</v>
          </cell>
          <cell r="F1851">
            <v>0.64549919554403101</v>
          </cell>
        </row>
        <row r="1852">
          <cell r="C1852">
            <v>0.376830436979183</v>
          </cell>
          <cell r="F1852">
            <v>0.646119607055748</v>
          </cell>
        </row>
        <row r="1853">
          <cell r="C1853">
            <v>0.37728863814652103</v>
          </cell>
          <cell r="F1853">
            <v>0.64673440355743606</v>
          </cell>
        </row>
        <row r="1854">
          <cell r="C1854">
            <v>0.377749432163342</v>
          </cell>
          <cell r="F1854">
            <v>0.64734337668027797</v>
          </cell>
        </row>
        <row r="1855">
          <cell r="C1855">
            <v>0.37821289790553497</v>
          </cell>
          <cell r="F1855">
            <v>0.64794631805545699</v>
          </cell>
        </row>
        <row r="1856">
          <cell r="C1856">
            <v>0.37867911424898998</v>
          </cell>
          <cell r="F1856">
            <v>0.64854301931415603</v>
          </cell>
        </row>
        <row r="1857">
          <cell r="C1857">
            <v>0.37914816006959501</v>
          </cell>
          <cell r="F1857">
            <v>0.649133272087559</v>
          </cell>
        </row>
        <row r="1858">
          <cell r="C1858">
            <v>0.37962011424324099</v>
          </cell>
          <cell r="F1858">
            <v>0.64971686800684703</v>
          </cell>
        </row>
        <row r="1859">
          <cell r="C1859">
            <v>0.38009505564581603</v>
          </cell>
          <cell r="F1859">
            <v>0.65029359870320502</v>
          </cell>
        </row>
        <row r="1860">
          <cell r="C1860">
            <v>0.38057306315321598</v>
          </cell>
          <cell r="F1860">
            <v>0.65086325580782201</v>
          </cell>
        </row>
        <row r="1861">
          <cell r="C1861">
            <v>0.38105421564131903</v>
          </cell>
          <cell r="F1861">
            <v>0.65142563095186701</v>
          </cell>
        </row>
        <row r="1862">
          <cell r="C1862">
            <v>0.38153859198601903</v>
          </cell>
          <cell r="F1862">
            <v>0.65198051576653104</v>
          </cell>
        </row>
        <row r="1863">
          <cell r="C1863">
            <v>0.38202627106320602</v>
          </cell>
          <cell r="F1863">
            <v>0.65252770188299603</v>
          </cell>
        </row>
        <row r="1864">
          <cell r="C1864">
            <v>0.38251733174877001</v>
          </cell>
          <cell r="F1864">
            <v>0.65306698093244497</v>
          </cell>
        </row>
        <row r="1865">
          <cell r="C1865">
            <v>0.38301185291860002</v>
          </cell>
          <cell r="F1865">
            <v>0.65359814454606202</v>
          </cell>
        </row>
        <row r="1866">
          <cell r="C1866">
            <v>0.38350991344858498</v>
          </cell>
          <cell r="F1866">
            <v>0.65412098435502997</v>
          </cell>
        </row>
        <row r="1867">
          <cell r="C1867">
            <v>0.38401159221461401</v>
          </cell>
          <cell r="F1867">
            <v>0.65463529199053105</v>
          </cell>
        </row>
        <row r="1868">
          <cell r="C1868">
            <v>0.38451696809257702</v>
          </cell>
          <cell r="F1868">
            <v>0.65514085908374797</v>
          </cell>
        </row>
        <row r="1869">
          <cell r="C1869">
            <v>0.385026119958363</v>
          </cell>
          <cell r="F1869">
            <v>0.65563747726586596</v>
          </cell>
        </row>
        <row r="1870">
          <cell r="C1870">
            <v>0.385539126687862</v>
          </cell>
          <cell r="F1870">
            <v>0.65612493816806505</v>
          </cell>
        </row>
        <row r="1871">
          <cell r="C1871">
            <v>0.386056067156963</v>
          </cell>
          <cell r="F1871">
            <v>0.65660303342153103</v>
          </cell>
        </row>
        <row r="1872">
          <cell r="C1872">
            <v>0.38657702024156099</v>
          </cell>
          <cell r="F1872">
            <v>0.65707155465745004</v>
          </cell>
        </row>
        <row r="1873">
          <cell r="C1873">
            <v>0.38710206481753401</v>
          </cell>
          <cell r="F1873">
            <v>0.65753029350699599</v>
          </cell>
        </row>
        <row r="1874">
          <cell r="C1874">
            <v>0.38763127976077699</v>
          </cell>
          <cell r="F1874">
            <v>0.65797904160135701</v>
          </cell>
        </row>
        <row r="1875">
          <cell r="C1875">
            <v>0.38816474394717898</v>
          </cell>
          <cell r="F1875">
            <v>0.658417590571716</v>
          </cell>
        </row>
        <row r="1876">
          <cell r="C1876">
            <v>0.38870253625263101</v>
          </cell>
          <cell r="F1876">
            <v>0.65884573204925501</v>
          </cell>
        </row>
        <row r="1877">
          <cell r="C1877">
            <v>0.38924473555302003</v>
          </cell>
          <cell r="F1877">
            <v>0.65926325766515803</v>
          </cell>
        </row>
        <row r="1878">
          <cell r="C1878">
            <v>0.389791420724237</v>
          </cell>
          <cell r="F1878">
            <v>0.65966995905060799</v>
          </cell>
        </row>
        <row r="1879">
          <cell r="C1879">
            <v>0.39034267064216999</v>
          </cell>
          <cell r="F1879">
            <v>0.66006562783678902</v>
          </cell>
        </row>
        <row r="1880">
          <cell r="C1880">
            <v>0.39089856418271002</v>
          </cell>
          <cell r="F1880">
            <v>0.66045005565488202</v>
          </cell>
        </row>
        <row r="1881">
          <cell r="C1881">
            <v>0.39145918022174597</v>
          </cell>
          <cell r="F1881">
            <v>0.66082303413607102</v>
          </cell>
        </row>
        <row r="1882">
          <cell r="C1882">
            <v>0.39202459763516601</v>
          </cell>
          <cell r="F1882">
            <v>0.66118435491153904</v>
          </cell>
        </row>
        <row r="1883">
          <cell r="C1883">
            <v>0.39259489529886099</v>
          </cell>
          <cell r="F1883">
            <v>0.66153380961246999</v>
          </cell>
        </row>
        <row r="1884">
          <cell r="C1884">
            <v>0.39317015208871903</v>
          </cell>
          <cell r="F1884">
            <v>0.66187118987004501</v>
          </cell>
        </row>
        <row r="1885">
          <cell r="C1885">
            <v>0.39375044688063798</v>
          </cell>
          <cell r="F1885">
            <v>0.66219628731545299</v>
          </cell>
        </row>
        <row r="1886">
          <cell r="C1886">
            <v>0.39433585855049202</v>
          </cell>
          <cell r="F1886">
            <v>0.66250889357986698</v>
          </cell>
        </row>
        <row r="1887">
          <cell r="C1887">
            <v>0.39492646597417702</v>
          </cell>
          <cell r="F1887">
            <v>0.66280880029447697</v>
          </cell>
        </row>
        <row r="1888">
          <cell r="C1888">
            <v>0.39552234802758401</v>
          </cell>
          <cell r="F1888">
            <v>0.66309579909046301</v>
          </cell>
        </row>
        <row r="1889">
          <cell r="C1889">
            <v>0.39612358358660199</v>
          </cell>
          <cell r="F1889">
            <v>0.66336968159901</v>
          </cell>
        </row>
        <row r="1890">
          <cell r="C1890">
            <v>0.39673025152711899</v>
          </cell>
          <cell r="F1890">
            <v>0.66363023945129995</v>
          </cell>
        </row>
        <row r="1891">
          <cell r="C1891">
            <v>0.39734243072502601</v>
          </cell>
          <cell r="F1891">
            <v>0.66387726427851601</v>
          </cell>
        </row>
        <row r="1892">
          <cell r="C1892">
            <v>0.39796020005621102</v>
          </cell>
          <cell r="F1892">
            <v>0.66411054771184197</v>
          </cell>
        </row>
        <row r="1893">
          <cell r="C1893">
            <v>0.39858363839656402</v>
          </cell>
          <cell r="F1893">
            <v>0.66432988138246096</v>
          </cell>
        </row>
        <row r="1894">
          <cell r="C1894">
            <v>0.39921282462197399</v>
          </cell>
          <cell r="F1894">
            <v>0.66453505692155501</v>
          </cell>
        </row>
        <row r="1895">
          <cell r="C1895">
            <v>0.39984783760833098</v>
          </cell>
          <cell r="F1895">
            <v>0.66472586596030703</v>
          </cell>
        </row>
        <row r="1896">
          <cell r="C1896">
            <v>0.40048875623152402</v>
          </cell>
          <cell r="F1896">
            <v>0.66490210012990103</v>
          </cell>
        </row>
        <row r="1897">
          <cell r="C1897">
            <v>0.40113565936744999</v>
          </cell>
          <cell r="F1897">
            <v>0.66506355106152204</v>
          </cell>
        </row>
        <row r="1898">
          <cell r="C1898">
            <v>0.401788625891984</v>
          </cell>
          <cell r="F1898">
            <v>0.66521001038634797</v>
          </cell>
        </row>
        <row r="1899">
          <cell r="C1899">
            <v>0.40244773468102102</v>
          </cell>
          <cell r="F1899">
            <v>0.66534126973556496</v>
          </cell>
        </row>
        <row r="1900">
          <cell r="C1900">
            <v>0.40311306461045199</v>
          </cell>
          <cell r="F1900">
            <v>0.66545712074035501</v>
          </cell>
        </row>
        <row r="1901">
          <cell r="C1901">
            <v>0.403784694556166</v>
          </cell>
          <cell r="F1901">
            <v>0.66555735503190305</v>
          </cell>
        </row>
        <row r="1902">
          <cell r="C1902">
            <v>0.40446270339405199</v>
          </cell>
          <cell r="F1902">
            <v>0.66564176424138999</v>
          </cell>
        </row>
        <row r="1903">
          <cell r="C1903">
            <v>0.40514717</v>
          </cell>
          <cell r="F1903">
            <v>0.66571013999999995</v>
          </cell>
        </row>
        <row r="1904">
          <cell r="C1904">
            <v>0.40583814526531897</v>
          </cell>
          <cell r="F1904">
            <v>0.66576243843371297</v>
          </cell>
        </row>
        <row r="1905">
          <cell r="C1905">
            <v>0.40653556814300201</v>
          </cell>
          <cell r="F1905">
            <v>0.66579927364769598</v>
          </cell>
        </row>
        <row r="1906">
          <cell r="C1906">
            <v>0.40723934960146002</v>
          </cell>
          <cell r="F1906">
            <v>0.66582142424191504</v>
          </cell>
        </row>
        <row r="1907">
          <cell r="C1907">
            <v>0.40794940060910501</v>
          </cell>
          <cell r="F1907">
            <v>0.66582966881633399</v>
          </cell>
        </row>
        <row r="1908">
          <cell r="C1908">
            <v>0.40866563213435197</v>
          </cell>
          <cell r="F1908">
            <v>0.66582478597091699</v>
          </cell>
        </row>
        <row r="1909">
          <cell r="C1909">
            <v>0.40938795514560999</v>
          </cell>
          <cell r="F1909">
            <v>0.66580755430562899</v>
          </cell>
        </row>
        <row r="1910">
          <cell r="C1910">
            <v>0.41011628061130201</v>
          </cell>
          <cell r="F1910">
            <v>0.66577875242043505</v>
          </cell>
        </row>
        <row r="1911">
          <cell r="C1911">
            <v>0.41085051949982199</v>
          </cell>
          <cell r="F1911">
            <v>0.665739158915301</v>
          </cell>
        </row>
        <row r="1912">
          <cell r="C1912">
            <v>0.41159058277959198</v>
          </cell>
          <cell r="F1912">
            <v>0.66568955239018901</v>
          </cell>
        </row>
        <row r="1913">
          <cell r="C1913">
            <v>0.41233638141902401</v>
          </cell>
          <cell r="F1913">
            <v>0.66563071144506503</v>
          </cell>
        </row>
        <row r="1914">
          <cell r="C1914">
            <v>0.41308782638652902</v>
          </cell>
          <cell r="F1914">
            <v>0.66556341467989399</v>
          </cell>
        </row>
        <row r="1915">
          <cell r="C1915">
            <v>0.41384482865052102</v>
          </cell>
          <cell r="F1915">
            <v>0.66548844069464097</v>
          </cell>
        </row>
        <row r="1916">
          <cell r="C1916">
            <v>0.41460729917941203</v>
          </cell>
          <cell r="F1916">
            <v>0.66540656808927001</v>
          </cell>
        </row>
        <row r="1917">
          <cell r="C1917">
            <v>0.41537514894161298</v>
          </cell>
          <cell r="F1917">
            <v>0.66531857546374495</v>
          </cell>
        </row>
        <row r="1918">
          <cell r="C1918">
            <v>0.41614828890553801</v>
          </cell>
          <cell r="F1918">
            <v>0.66522524141803197</v>
          </cell>
        </row>
        <row r="1919">
          <cell r="C1919">
            <v>0.41692663003959801</v>
          </cell>
          <cell r="F1919">
            <v>0.66512734455209499</v>
          </cell>
        </row>
        <row r="1920">
          <cell r="C1920">
            <v>0.41771008331220699</v>
          </cell>
          <cell r="F1920">
            <v>0.66502566346589898</v>
          </cell>
        </row>
        <row r="1921">
          <cell r="C1921">
            <v>0.41849855969177502</v>
          </cell>
          <cell r="F1921">
            <v>0.66492097675940798</v>
          </cell>
        </row>
        <row r="1922">
          <cell r="C1922">
            <v>0.41929197014672498</v>
          </cell>
          <cell r="F1922">
            <v>0.66481406303258606</v>
          </cell>
        </row>
        <row r="1923">
          <cell r="C1923">
            <v>0.42009022564545001</v>
          </cell>
          <cell r="F1923">
            <v>0.66470570088540004</v>
          </cell>
        </row>
        <row r="1924">
          <cell r="C1924">
            <v>0.420893237156373</v>
          </cell>
          <cell r="F1924">
            <v>0.66459666891781399</v>
          </cell>
        </row>
        <row r="1925">
          <cell r="C1925">
            <v>0.42170091564790502</v>
          </cell>
          <cell r="F1925">
            <v>0.66448774572979197</v>
          </cell>
        </row>
        <row r="1926">
          <cell r="C1926">
            <v>0.42251317208845901</v>
          </cell>
          <cell r="F1926">
            <v>0.66437970992129902</v>
          </cell>
        </row>
        <row r="1927">
          <cell r="C1927">
            <v>0.42332991744644599</v>
          </cell>
          <cell r="F1927">
            <v>0.66427334009229999</v>
          </cell>
        </row>
        <row r="1928">
          <cell r="C1928">
            <v>0.42415106269028002</v>
          </cell>
          <cell r="F1928">
            <v>0.66416941484275904</v>
          </cell>
        </row>
        <row r="1929">
          <cell r="C1929">
            <v>0.424976518788373</v>
          </cell>
          <cell r="F1929">
            <v>0.66406871277264101</v>
          </cell>
        </row>
        <row r="1930">
          <cell r="C1930">
            <v>0.425806196709136</v>
          </cell>
          <cell r="F1930">
            <v>0.66397201248190996</v>
          </cell>
        </row>
        <row r="1931">
          <cell r="C1931">
            <v>0.42664000742098301</v>
          </cell>
          <cell r="F1931">
            <v>0.66388009257053204</v>
          </cell>
        </row>
        <row r="1932">
          <cell r="C1932">
            <v>0.42747786189232501</v>
          </cell>
          <cell r="F1932">
            <v>0.663793731638471</v>
          </cell>
        </row>
        <row r="1933">
          <cell r="C1933">
            <v>0.42831967109157498</v>
          </cell>
          <cell r="F1933">
            <v>0.66371370828569198</v>
          </cell>
        </row>
        <row r="1934">
          <cell r="C1934">
            <v>0.42916534598714601</v>
          </cell>
          <cell r="F1934">
            <v>0.66364080111215895</v>
          </cell>
        </row>
        <row r="1935">
          <cell r="C1935">
            <v>0.43001479754745803</v>
          </cell>
          <cell r="F1935">
            <v>0.66357578871783596</v>
          </cell>
        </row>
        <row r="1936">
          <cell r="C1936">
            <v>0.43086793674090501</v>
          </cell>
          <cell r="F1936">
            <v>0.66351944970268995</v>
          </cell>
        </row>
        <row r="1937">
          <cell r="C1937">
            <v>0.43172467453591001</v>
          </cell>
          <cell r="F1937">
            <v>0.66347256266668397</v>
          </cell>
        </row>
        <row r="1938">
          <cell r="C1938">
            <v>0.43258492190088399</v>
          </cell>
          <cell r="F1938">
            <v>0.66343590620978299</v>
          </cell>
        </row>
        <row r="1939">
          <cell r="C1939">
            <v>0.433448589804239</v>
          </cell>
          <cell r="F1939">
            <v>0.66341025893195305</v>
          </cell>
        </row>
        <row r="1940">
          <cell r="C1940">
            <v>0.43431558921438801</v>
          </cell>
          <cell r="F1940">
            <v>0.66339639943315598</v>
          </cell>
        </row>
        <row r="1941">
          <cell r="C1941">
            <v>0.43518583109974401</v>
          </cell>
          <cell r="F1941">
            <v>0.66339510631335896</v>
          </cell>
        </row>
        <row r="1942">
          <cell r="C1942">
            <v>0.43605922642871803</v>
          </cell>
          <cell r="F1942">
            <v>0.66340715817252605</v>
          </cell>
        </row>
        <row r="1943">
          <cell r="C1943">
            <v>0.436935686169724</v>
          </cell>
          <cell r="F1943">
            <v>0.66343333361062096</v>
          </cell>
        </row>
        <row r="1944">
          <cell r="C1944">
            <v>0.437815121291172</v>
          </cell>
          <cell r="F1944">
            <v>0.66347441122760997</v>
          </cell>
        </row>
        <row r="1945">
          <cell r="C1945">
            <v>0.43869744276147599</v>
          </cell>
          <cell r="F1945">
            <v>0.66353116962345604</v>
          </cell>
        </row>
        <row r="1946">
          <cell r="C1946">
            <v>0.43958256154904701</v>
          </cell>
          <cell r="F1946">
            <v>0.663604387398125</v>
          </cell>
        </row>
        <row r="1947">
          <cell r="C1947">
            <v>0.44047038862230897</v>
          </cell>
          <cell r="F1947">
            <v>0.663694843151583</v>
          </cell>
        </row>
        <row r="1948">
          <cell r="C1948">
            <v>0.441360834949653</v>
          </cell>
          <cell r="F1948">
            <v>0.66380331548379101</v>
          </cell>
        </row>
        <row r="1949">
          <cell r="C1949">
            <v>0.44225381149950199</v>
          </cell>
          <cell r="F1949">
            <v>0.66393058299471597</v>
          </cell>
        </row>
        <row r="1950">
          <cell r="C1950">
            <v>0.44314922924026801</v>
          </cell>
          <cell r="F1950">
            <v>0.66407742428432204</v>
          </cell>
        </row>
        <row r="1951">
          <cell r="C1951">
            <v>0.444046999140363</v>
          </cell>
          <cell r="F1951">
            <v>0.66424461795257495</v>
          </cell>
        </row>
        <row r="1952">
          <cell r="C1952">
            <v>0.44494703216819997</v>
          </cell>
          <cell r="F1952">
            <v>0.66443294259943797</v>
          </cell>
        </row>
        <row r="1953">
          <cell r="C1953">
            <v>0.445849239292191</v>
          </cell>
          <cell r="F1953">
            <v>0.66464317682487695</v>
          </cell>
        </row>
        <row r="1954">
          <cell r="C1954">
            <v>0.44675353148074798</v>
          </cell>
          <cell r="F1954">
            <v>0.66487609922885504</v>
          </cell>
        </row>
        <row r="1955">
          <cell r="C1955">
            <v>0.44765981970228402</v>
          </cell>
          <cell r="F1955">
            <v>0.66513248841133799</v>
          </cell>
        </row>
        <row r="1956">
          <cell r="C1956">
            <v>0.44856801492520998</v>
          </cell>
          <cell r="F1956">
            <v>0.66541312297229105</v>
          </cell>
        </row>
        <row r="1957">
          <cell r="C1957">
            <v>0.44947802811794002</v>
          </cell>
          <cell r="F1957">
            <v>0.66571878151167796</v>
          </cell>
        </row>
        <row r="1958">
          <cell r="C1958">
            <v>0.45038977024888499</v>
          </cell>
          <cell r="F1958">
            <v>0.666050242629463</v>
          </cell>
        </row>
        <row r="1959">
          <cell r="C1959">
            <v>0.45130315228645801</v>
          </cell>
          <cell r="F1959">
            <v>0.66640828492561299</v>
          </cell>
        </row>
        <row r="1960">
          <cell r="C1960">
            <v>0.45221808519908102</v>
          </cell>
          <cell r="F1960">
            <v>0.666793687000094</v>
          </cell>
        </row>
        <row r="1961">
          <cell r="C1961">
            <v>0.453134479955146</v>
          </cell>
          <cell r="F1961">
            <v>0.66720722745286498</v>
          </cell>
        </row>
        <row r="1962">
          <cell r="C1962">
            <v>0.45405224752307599</v>
          </cell>
          <cell r="F1962">
            <v>0.66764968488389298</v>
          </cell>
        </row>
        <row r="1963">
          <cell r="C1963">
            <v>0.45497129887128301</v>
          </cell>
          <cell r="F1963">
            <v>0.66812183789314294</v>
          </cell>
        </row>
        <row r="1964">
          <cell r="C1964">
            <v>0.45589154496818002</v>
          </cell>
          <cell r="F1964">
            <v>0.66862446508058004</v>
          </cell>
        </row>
        <row r="1965">
          <cell r="C1965">
            <v>0.45681289678217701</v>
          </cell>
          <cell r="F1965">
            <v>0.669158345046168</v>
          </cell>
        </row>
        <row r="1966">
          <cell r="C1966">
            <v>0.45773526528168901</v>
          </cell>
          <cell r="F1966">
            <v>0.66972425638987299</v>
          </cell>
        </row>
        <row r="1967">
          <cell r="C1967">
            <v>0.45865856143512701</v>
          </cell>
          <cell r="F1967">
            <v>0.67032297771165905</v>
          </cell>
        </row>
        <row r="1968">
          <cell r="C1968">
            <v>0.45958269621090397</v>
          </cell>
          <cell r="F1968">
            <v>0.67095528761149004</v>
          </cell>
        </row>
        <row r="1969">
          <cell r="C1969">
            <v>0.46050758057743102</v>
          </cell>
          <cell r="F1969">
            <v>0.671621964689332</v>
          </cell>
        </row>
        <row r="1970">
          <cell r="C1970">
            <v>0.46143312550312199</v>
          </cell>
          <cell r="F1970">
            <v>0.67232378754514899</v>
          </cell>
        </row>
        <row r="1971">
          <cell r="C1971">
            <v>0.462359241956388</v>
          </cell>
          <cell r="F1971">
            <v>0.67306153477890496</v>
          </cell>
        </row>
        <row r="1972">
          <cell r="C1972">
            <v>0.463285840905652</v>
          </cell>
          <cell r="F1972">
            <v>0.67383598499057495</v>
          </cell>
        </row>
        <row r="1973">
          <cell r="C1973">
            <v>0.46421283331930602</v>
          </cell>
          <cell r="F1973">
            <v>0.67464791678010505</v>
          </cell>
        </row>
        <row r="1974">
          <cell r="C1974">
            <v>0.46514013016577199</v>
          </cell>
          <cell r="F1974">
            <v>0.67549810874746896</v>
          </cell>
        </row>
        <row r="1975">
          <cell r="C1975">
            <v>0.46606764241346299</v>
          </cell>
          <cell r="F1975">
            <v>0.67638733949263197</v>
          </cell>
        </row>
        <row r="1976">
          <cell r="C1976">
            <v>0.46699528103079002</v>
          </cell>
          <cell r="F1976">
            <v>0.67731638761555701</v>
          </cell>
        </row>
        <row r="1977">
          <cell r="C1977">
            <v>0.46792295698616698</v>
          </cell>
          <cell r="F1977">
            <v>0.67828603171621005</v>
          </cell>
        </row>
        <row r="1978">
          <cell r="C1978">
            <v>0.46885058124800599</v>
          </cell>
          <cell r="F1978">
            <v>0.67929705039455601</v>
          </cell>
        </row>
        <row r="1979">
          <cell r="C1979">
            <v>0.46977806478471901</v>
          </cell>
          <cell r="F1979">
            <v>0.68035022225055897</v>
          </cell>
        </row>
        <row r="1980">
          <cell r="C1980">
            <v>0.47070531856471698</v>
          </cell>
          <cell r="F1980">
            <v>0.68144632588418397</v>
          </cell>
        </row>
        <row r="1981">
          <cell r="C1981">
            <v>0.47163225355641403</v>
          </cell>
          <cell r="F1981">
            <v>0.68258613989539496</v>
          </cell>
        </row>
        <row r="1982">
          <cell r="C1982">
            <v>0.47255878072822199</v>
          </cell>
          <cell r="F1982">
            <v>0.683770442884157</v>
          </cell>
        </row>
        <row r="1983">
          <cell r="C1983">
            <v>0.473484811048554</v>
          </cell>
          <cell r="F1983">
            <v>0.68500001345043504</v>
          </cell>
        </row>
        <row r="1984">
          <cell r="C1984">
            <v>0.47441025548582</v>
          </cell>
          <cell r="F1984">
            <v>0.68627563019419402</v>
          </cell>
        </row>
        <row r="1985">
          <cell r="C1985">
            <v>0.47533502500844499</v>
          </cell>
          <cell r="F1985">
            <v>0.68759807171541398</v>
          </cell>
        </row>
        <row r="1986">
          <cell r="C1986">
            <v>0.476259030584819</v>
          </cell>
          <cell r="F1986">
            <v>0.68896811661402801</v>
          </cell>
        </row>
        <row r="1987">
          <cell r="C1987">
            <v>0.47718218318336603</v>
          </cell>
          <cell r="F1987">
            <v>0.69038654349001705</v>
          </cell>
        </row>
        <row r="1988">
          <cell r="C1988">
            <v>0.47810439377249703</v>
          </cell>
          <cell r="F1988">
            <v>0.69185413094334602</v>
          </cell>
        </row>
        <row r="1989">
          <cell r="C1989">
            <v>0.47902557332062501</v>
          </cell>
          <cell r="F1989">
            <v>0.69337165757397801</v>
          </cell>
        </row>
        <row r="1990">
          <cell r="C1990">
            <v>0.47994563279616298</v>
          </cell>
          <cell r="F1990">
            <v>0.69493990198187905</v>
          </cell>
        </row>
        <row r="1991">
          <cell r="C1991">
            <v>0.48086448316752201</v>
          </cell>
          <cell r="F1991">
            <v>0.69655964276701399</v>
          </cell>
        </row>
        <row r="1992">
          <cell r="C1992">
            <v>0.48178203540311398</v>
          </cell>
          <cell r="F1992">
            <v>0.69823165852934699</v>
          </cell>
        </row>
        <row r="1993">
          <cell r="C1993">
            <v>0.48269820047135298</v>
          </cell>
          <cell r="F1993">
            <v>0.699956727868842</v>
          </cell>
        </row>
        <row r="1994">
          <cell r="C1994">
            <v>0.483612889340651</v>
          </cell>
          <cell r="F1994">
            <v>0.70173562938546397</v>
          </cell>
        </row>
        <row r="1995">
          <cell r="C1995">
            <v>0.484526012979419</v>
          </cell>
          <cell r="F1995">
            <v>0.70356914167917906</v>
          </cell>
        </row>
        <row r="1996">
          <cell r="C1996">
            <v>0.48543748235606998</v>
          </cell>
          <cell r="F1996">
            <v>0.70545804334995099</v>
          </cell>
        </row>
        <row r="1997">
          <cell r="C1997">
            <v>0.48634720843902701</v>
          </cell>
          <cell r="F1997">
            <v>0.70740311299776604</v>
          </cell>
        </row>
        <row r="1998">
          <cell r="C1998">
            <v>0.487255102196682</v>
          </cell>
          <cell r="F1998">
            <v>0.70940512922254595</v>
          </cell>
        </row>
        <row r="1999">
          <cell r="C1999">
            <v>0.488161074597456</v>
          </cell>
          <cell r="F1999">
            <v>0.71146487062427599</v>
          </cell>
        </row>
        <row r="2000">
          <cell r="C2000">
            <v>0.48906503660976303</v>
          </cell>
          <cell r="F2000">
            <v>0.713583115802922</v>
          </cell>
        </row>
        <row r="2001">
          <cell r="C2001">
            <v>0.48996689920201397</v>
          </cell>
          <cell r="F2001">
            <v>0.71576064335844802</v>
          </cell>
        </row>
        <row r="2002">
          <cell r="C2002">
            <v>0.49086657334262301</v>
          </cell>
          <cell r="F2002">
            <v>0.71799823189081902</v>
          </cell>
        </row>
        <row r="2003">
          <cell r="C2003">
            <v>0.49176396999999999</v>
          </cell>
          <cell r="F2003">
            <v>0.72029666000000003</v>
          </cell>
        </row>
        <row r="2004">
          <cell r="C2004">
            <v>0.49265901708257698</v>
          </cell>
          <cell r="F2004">
            <v>0.72265638238780705</v>
          </cell>
        </row>
        <row r="2005">
          <cell r="C2005">
            <v>0.49355171025885702</v>
          </cell>
          <cell r="F2005">
            <v>0.72507655816346706</v>
          </cell>
        </row>
        <row r="2006">
          <cell r="C2006">
            <v>0.49444206213736203</v>
          </cell>
          <cell r="F2006">
            <v>0.72755602253805696</v>
          </cell>
        </row>
        <row r="2007">
          <cell r="C2007">
            <v>0.49533008532661199</v>
          </cell>
          <cell r="F2007">
            <v>0.73009361072265599</v>
          </cell>
        </row>
        <row r="2008">
          <cell r="C2008">
            <v>0.49621579243512898</v>
          </cell>
          <cell r="F2008">
            <v>0.73268815792834296</v>
          </cell>
        </row>
        <row r="2009">
          <cell r="C2009">
            <v>0.49709919607143499</v>
          </cell>
          <cell r="F2009">
            <v>0.735338499366194</v>
          </cell>
        </row>
        <row r="2010">
          <cell r="C2010">
            <v>0.49798030884406203</v>
          </cell>
          <cell r="F2010">
            <v>0.73804347024732098</v>
          </cell>
        </row>
        <row r="2011">
          <cell r="C2011">
            <v>0.49885914336150899</v>
          </cell>
          <cell r="F2011">
            <v>0.74080190578273797</v>
          </cell>
        </row>
        <row r="2012">
          <cell r="C2012">
            <v>0.499735712232309</v>
          </cell>
          <cell r="F2012">
            <v>0.74361264118355597</v>
          </cell>
        </row>
        <row r="2013">
          <cell r="C2013">
            <v>0.500610028064984</v>
          </cell>
          <cell r="F2013">
            <v>0.74647451166085199</v>
          </cell>
        </row>
        <row r="2014">
          <cell r="C2014">
            <v>0.501482103468054</v>
          </cell>
          <cell r="F2014">
            <v>0.74938635242570495</v>
          </cell>
        </row>
        <row r="2015">
          <cell r="C2015">
            <v>0.50235195105004105</v>
          </cell>
          <cell r="F2015">
            <v>0.75234699868919197</v>
          </cell>
        </row>
        <row r="2016">
          <cell r="C2016">
            <v>0.50321958341946704</v>
          </cell>
          <cell r="F2016">
            <v>0.75535528566239196</v>
          </cell>
        </row>
        <row r="2017">
          <cell r="C2017">
            <v>0.50408501318485299</v>
          </cell>
          <cell r="F2017">
            <v>0.75841004855638405</v>
          </cell>
        </row>
        <row r="2018">
          <cell r="C2018">
            <v>0.50494825295472001</v>
          </cell>
          <cell r="F2018">
            <v>0.76151012258224404</v>
          </cell>
        </row>
        <row r="2019">
          <cell r="C2019">
            <v>0.50580931533758999</v>
          </cell>
          <cell r="F2019">
            <v>0.76465434295105295</v>
          </cell>
        </row>
        <row r="2020">
          <cell r="C2020">
            <v>0.50666821294198305</v>
          </cell>
          <cell r="F2020">
            <v>0.76784154487388701</v>
          </cell>
        </row>
        <row r="2021">
          <cell r="C2021">
            <v>0.50752495837642297</v>
          </cell>
          <cell r="F2021">
            <v>0.77107056356182602</v>
          </cell>
        </row>
        <row r="2022">
          <cell r="C2022">
            <v>0.50837956424943898</v>
          </cell>
          <cell r="F2022">
            <v>0.77434023422598397</v>
          </cell>
        </row>
        <row r="2023">
          <cell r="C2023">
            <v>0.50923204316953397</v>
          </cell>
          <cell r="F2023">
            <v>0.77764939207736505</v>
          </cell>
        </row>
        <row r="2024">
          <cell r="C2024">
            <v>0.51008240774523905</v>
          </cell>
          <cell r="F2024">
            <v>0.78099687232708603</v>
          </cell>
        </row>
        <row r="2025">
          <cell r="C2025">
            <v>0.51093067058507502</v>
          </cell>
          <cell r="F2025">
            <v>0.78438151018622304</v>
          </cell>
        </row>
        <row r="2026">
          <cell r="C2026">
            <v>0.51177684429756298</v>
          </cell>
          <cell r="F2026">
            <v>0.78780214086585598</v>
          </cell>
        </row>
        <row r="2027">
          <cell r="C2027">
            <v>0.51262094149122595</v>
          </cell>
          <cell r="F2027">
            <v>0.79125759957706199</v>
          </cell>
        </row>
        <row r="2028">
          <cell r="C2028">
            <v>0.51346297477458402</v>
          </cell>
          <cell r="F2028">
            <v>0.79474672153091996</v>
          </cell>
        </row>
        <row r="2029">
          <cell r="C2029">
            <v>0.514302956756159</v>
          </cell>
          <cell r="F2029">
            <v>0.79826834193850704</v>
          </cell>
        </row>
        <row r="2030">
          <cell r="C2030">
            <v>0.51514090004447199</v>
          </cell>
          <cell r="F2030">
            <v>0.80182129601090302</v>
          </cell>
        </row>
        <row r="2031">
          <cell r="C2031">
            <v>0.51597681724804501</v>
          </cell>
          <cell r="F2031">
            <v>0.80540441895918502</v>
          </cell>
        </row>
        <row r="2032">
          <cell r="C2032">
            <v>0.51681072097539904</v>
          </cell>
          <cell r="F2032">
            <v>0.80901654599443196</v>
          </cell>
        </row>
        <row r="2033">
          <cell r="C2033">
            <v>0.51764262383505499</v>
          </cell>
          <cell r="F2033">
            <v>0.81265651232772096</v>
          </cell>
        </row>
        <row r="2034">
          <cell r="C2034">
            <v>0.51847253843553598</v>
          </cell>
          <cell r="F2034">
            <v>0.81632315317013204</v>
          </cell>
        </row>
        <row r="2035">
          <cell r="C2035">
            <v>0.519300477385371</v>
          </cell>
          <cell r="F2035">
            <v>0.82001530373278397</v>
          </cell>
        </row>
        <row r="2036">
          <cell r="C2036">
            <v>0.52012645329306395</v>
          </cell>
          <cell r="F2036">
            <v>0.82373179922667095</v>
          </cell>
        </row>
        <row r="2037">
          <cell r="C2037">
            <v>0.52095047876714495</v>
          </cell>
          <cell r="F2037">
            <v>0.82747147486291395</v>
          </cell>
        </row>
        <row r="2038">
          <cell r="C2038">
            <v>0.52177256641613501</v>
          </cell>
          <cell r="F2038">
            <v>0.83123316585259099</v>
          </cell>
        </row>
        <row r="2039">
          <cell r="C2039">
            <v>0.52259272884855701</v>
          </cell>
          <cell r="F2039">
            <v>0.83501570740678099</v>
          </cell>
        </row>
        <row r="2040">
          <cell r="C2040">
            <v>0.52341097867293096</v>
          </cell>
          <cell r="F2040">
            <v>0.83881793473655997</v>
          </cell>
        </row>
        <row r="2041">
          <cell r="C2041">
            <v>0.52422732849777798</v>
          </cell>
          <cell r="F2041">
            <v>0.84263868305300804</v>
          </cell>
        </row>
        <row r="2042">
          <cell r="C2042">
            <v>0.52504179093162096</v>
          </cell>
          <cell r="F2042">
            <v>0.84647678756720302</v>
          </cell>
        </row>
        <row r="2043">
          <cell r="C2043">
            <v>0.52585437858298101</v>
          </cell>
          <cell r="F2043">
            <v>0.85033108349022402</v>
          </cell>
        </row>
        <row r="2044">
          <cell r="C2044">
            <v>0.52666510406037903</v>
          </cell>
          <cell r="F2044">
            <v>0.85420040603314695</v>
          </cell>
        </row>
        <row r="2045">
          <cell r="C2045">
            <v>0.52747397997233603</v>
          </cell>
          <cell r="F2045">
            <v>0.85808359040705195</v>
          </cell>
        </row>
        <row r="2046">
          <cell r="C2046">
            <v>0.528281018927374</v>
          </cell>
          <cell r="F2046">
            <v>0.86197947182301704</v>
          </cell>
        </row>
        <row r="2047">
          <cell r="C2047">
            <v>0.52908623353402395</v>
          </cell>
          <cell r="F2047">
            <v>0.86588688549216397</v>
          </cell>
        </row>
        <row r="2048">
          <cell r="C2048">
            <v>0.52988963640078801</v>
          </cell>
          <cell r="F2048">
            <v>0.86980466662548295</v>
          </cell>
        </row>
        <row r="2049">
          <cell r="C2049">
            <v>0.53069124013619795</v>
          </cell>
          <cell r="F2049">
            <v>0.87373165043409595</v>
          </cell>
        </row>
        <row r="2050">
          <cell r="C2050">
            <v>0.531491057348774</v>
          </cell>
          <cell r="F2050">
            <v>0.877666672129082</v>
          </cell>
        </row>
        <row r="2051">
          <cell r="C2051">
            <v>0.53228910064703705</v>
          </cell>
          <cell r="F2051">
            <v>0.88160856692151901</v>
          </cell>
        </row>
        <row r="2052">
          <cell r="C2052">
            <v>0.533085382639511</v>
          </cell>
          <cell r="F2052">
            <v>0.88555617002248499</v>
          </cell>
        </row>
        <row r="2053">
          <cell r="C2053">
            <v>0.53387991593471495</v>
          </cell>
          <cell r="F2053">
            <v>0.88950831664305796</v>
          </cell>
        </row>
        <row r="2054">
          <cell r="C2054">
            <v>0.53467271314117204</v>
          </cell>
          <cell r="F2054">
            <v>0.89346384199431705</v>
          </cell>
        </row>
        <row r="2055">
          <cell r="C2055">
            <v>0.53546378686740204</v>
          </cell>
          <cell r="F2055">
            <v>0.89742158128733995</v>
          </cell>
        </row>
        <row r="2056">
          <cell r="C2056">
            <v>0.53625314972192695</v>
          </cell>
          <cell r="F2056">
            <v>0.90138036973320401</v>
          </cell>
        </row>
        <row r="2057">
          <cell r="C2057">
            <v>0.537040814313268</v>
          </cell>
          <cell r="F2057">
            <v>0.90533904254298903</v>
          </cell>
        </row>
        <row r="2058">
          <cell r="C2058">
            <v>0.53782679324994798</v>
          </cell>
          <cell r="F2058">
            <v>0.90929643492777201</v>
          </cell>
        </row>
        <row r="2059">
          <cell r="C2059">
            <v>0.53861109914048699</v>
          </cell>
          <cell r="F2059">
            <v>0.91325138209863199</v>
          </cell>
        </row>
        <row r="2060">
          <cell r="C2060">
            <v>0.53939374459341505</v>
          </cell>
          <cell r="F2060">
            <v>0.91720271926669195</v>
          </cell>
        </row>
        <row r="2061">
          <cell r="C2061">
            <v>0.54017474221723705</v>
          </cell>
          <cell r="F2061">
            <v>0.92114928164293997</v>
          </cell>
        </row>
        <row r="2062">
          <cell r="C2062">
            <v>0.54095410462048199</v>
          </cell>
          <cell r="F2062">
            <v>0.92508990443850003</v>
          </cell>
        </row>
        <row r="2063">
          <cell r="C2063">
            <v>0.54173184441167199</v>
          </cell>
          <cell r="F2063">
            <v>0.92902342286444906</v>
          </cell>
        </row>
        <row r="2064">
          <cell r="C2064">
            <v>0.54250797419932895</v>
          </cell>
          <cell r="F2064">
            <v>0.93294867213186505</v>
          </cell>
        </row>
        <row r="2065">
          <cell r="C2065">
            <v>0.54328250659197297</v>
          </cell>
          <cell r="F2065">
            <v>0.93686448745182804</v>
          </cell>
        </row>
        <row r="2066">
          <cell r="C2066">
            <v>0.54405545419812595</v>
          </cell>
          <cell r="F2066">
            <v>0.94076970403541504</v>
          </cell>
        </row>
        <row r="2067">
          <cell r="C2067">
            <v>0.54482682962631002</v>
          </cell>
          <cell r="F2067">
            <v>0.94466315709370396</v>
          </cell>
        </row>
        <row r="2068">
          <cell r="C2068">
            <v>0.54559664548504605</v>
          </cell>
          <cell r="F2068">
            <v>0.94854368183777404</v>
          </cell>
        </row>
        <row r="2069">
          <cell r="C2069">
            <v>0.54636491438285595</v>
          </cell>
          <cell r="F2069">
            <v>0.95241011347870397</v>
          </cell>
        </row>
        <row r="2070">
          <cell r="C2070">
            <v>0.54713164892826005</v>
          </cell>
          <cell r="F2070">
            <v>0.95626128722756998</v>
          </cell>
        </row>
        <row r="2071">
          <cell r="C2071">
            <v>0.54789686172978103</v>
          </cell>
          <cell r="F2071">
            <v>0.96009603829545198</v>
          </cell>
        </row>
        <row r="2072">
          <cell r="C2072">
            <v>0.54866056539594799</v>
          </cell>
          <cell r="F2072">
            <v>0.96391320189346996</v>
          </cell>
        </row>
        <row r="2073">
          <cell r="C2073">
            <v>0.54942277253526595</v>
          </cell>
          <cell r="F2073">
            <v>0.96771161323261701</v>
          </cell>
        </row>
        <row r="2074">
          <cell r="C2074">
            <v>0.55018349575626402</v>
          </cell>
          <cell r="F2074">
            <v>0.97149010752401499</v>
          </cell>
        </row>
        <row r="2075">
          <cell r="C2075">
            <v>0.55094274766746398</v>
          </cell>
          <cell r="F2075">
            <v>0.97524751997874004</v>
          </cell>
        </row>
        <row r="2076">
          <cell r="C2076">
            <v>0.55170054087738696</v>
          </cell>
          <cell r="F2076">
            <v>0.97898268580787196</v>
          </cell>
        </row>
        <row r="2077">
          <cell r="C2077">
            <v>0.55245688799455495</v>
          </cell>
          <cell r="F2077">
            <v>0.98269444022248797</v>
          </cell>
        </row>
        <row r="2078">
          <cell r="C2078">
            <v>0.55321180162748895</v>
          </cell>
          <cell r="F2078">
            <v>0.98638161843366801</v>
          </cell>
        </row>
        <row r="2079">
          <cell r="C2079">
            <v>0.55396529438471098</v>
          </cell>
          <cell r="F2079">
            <v>0.99004305565248896</v>
          </cell>
        </row>
        <row r="2080">
          <cell r="C2080">
            <v>0.55471737887474104</v>
          </cell>
          <cell r="F2080">
            <v>0.99367758709002896</v>
          </cell>
        </row>
        <row r="2081">
          <cell r="C2081">
            <v>0.55546806770610302</v>
          </cell>
          <cell r="F2081">
            <v>0.99728404795736703</v>
          </cell>
        </row>
        <row r="2082">
          <cell r="C2082">
            <v>0.55621737348731604</v>
          </cell>
          <cell r="F2082">
            <v>1.00086127346558</v>
          </cell>
        </row>
        <row r="2083">
          <cell r="C2083">
            <v>0.55696530882690198</v>
          </cell>
          <cell r="F2083">
            <v>1.00440809882575</v>
          </cell>
        </row>
        <row r="2084">
          <cell r="C2084">
            <v>0.55771188633338298</v>
          </cell>
          <cell r="F2084">
            <v>1.00792335924895</v>
          </cell>
        </row>
        <row r="2085">
          <cell r="C2085">
            <v>0.55845711861528802</v>
          </cell>
          <cell r="F2085">
            <v>1.0114058899463001</v>
          </cell>
        </row>
        <row r="2086">
          <cell r="C2086">
            <v>0.55920101828112201</v>
          </cell>
          <cell r="F2086">
            <v>1.0148545261288</v>
          </cell>
        </row>
        <row r="2087">
          <cell r="C2087">
            <v>0.55994359793941595</v>
          </cell>
          <cell r="F2087">
            <v>1.01826810300756</v>
          </cell>
        </row>
        <row r="2088">
          <cell r="C2088">
            <v>0.56068487019868896</v>
          </cell>
          <cell r="F2088">
            <v>1.02164545579368</v>
          </cell>
        </row>
        <row r="2089">
          <cell r="C2089">
            <v>0.56142484766746503</v>
          </cell>
          <cell r="F2089">
            <v>1.02498541969821</v>
          </cell>
        </row>
        <row r="2090">
          <cell r="C2090">
            <v>0.56216354295426296</v>
          </cell>
          <cell r="F2090">
            <v>1.0282868299322501</v>
          </cell>
        </row>
        <row r="2091">
          <cell r="C2091">
            <v>0.56290096866760597</v>
          </cell>
          <cell r="F2091">
            <v>1.0315485217068601</v>
          </cell>
        </row>
        <row r="2092">
          <cell r="C2092">
            <v>0.56363713741601495</v>
          </cell>
          <cell r="F2092">
            <v>1.03476933023314</v>
          </cell>
        </row>
        <row r="2093">
          <cell r="C2093">
            <v>0.56437206180801103</v>
          </cell>
          <cell r="F2093">
            <v>1.0379480907221501</v>
          </cell>
        </row>
        <row r="2094">
          <cell r="C2094">
            <v>0.56510575445211597</v>
          </cell>
          <cell r="F2094">
            <v>1.04108363838497</v>
          </cell>
        </row>
        <row r="2095">
          <cell r="C2095">
            <v>0.56583822795685201</v>
          </cell>
          <cell r="F2095">
            <v>1.0441748084326901</v>
          </cell>
        </row>
        <row r="2096">
          <cell r="C2096">
            <v>0.56656949493073905</v>
          </cell>
          <cell r="F2096">
            <v>1.0472204360763799</v>
          </cell>
        </row>
        <row r="2097">
          <cell r="C2097">
            <v>0.56729956798230696</v>
          </cell>
          <cell r="F2097">
            <v>1.05021935652716</v>
          </cell>
        </row>
        <row r="2098">
          <cell r="C2098">
            <v>0.568028459720062</v>
          </cell>
          <cell r="F2098">
            <v>1.05317040499602</v>
          </cell>
        </row>
        <row r="2099">
          <cell r="C2099">
            <v>0.56875618275253204</v>
          </cell>
          <cell r="F2099">
            <v>1.05607241669409</v>
          </cell>
        </row>
        <row r="2100">
          <cell r="C2100">
            <v>0.56948274968823898</v>
          </cell>
          <cell r="F2100">
            <v>1.0589242268324499</v>
          </cell>
        </row>
        <row r="2101">
          <cell r="C2101">
            <v>0.57020817313570604</v>
          </cell>
          <cell r="F2101">
            <v>1.0617246706221699</v>
          </cell>
        </row>
        <row r="2102">
          <cell r="C2102">
            <v>0.57093246570345202</v>
          </cell>
          <cell r="F2102">
            <v>1.06447258327432</v>
          </cell>
        </row>
        <row r="2103">
          <cell r="C2103">
            <v>0.57165564000000002</v>
          </cell>
          <cell r="F2103">
            <v>1.0671668000000001</v>
          </cell>
        </row>
        <row r="2104">
          <cell r="C2104">
            <v>0.57237773079744803</v>
          </cell>
          <cell r="F2104">
            <v>1.0698064713844</v>
          </cell>
        </row>
        <row r="2105">
          <cell r="C2105">
            <v>0.57309886152220002</v>
          </cell>
          <cell r="F2105">
            <v>1.0723920095092101</v>
          </cell>
        </row>
        <row r="2106">
          <cell r="C2106">
            <v>0.57381917776423996</v>
          </cell>
          <cell r="F2106">
            <v>1.07492414183027</v>
          </cell>
        </row>
        <row r="2107">
          <cell r="C2107">
            <v>0.57453882511354804</v>
          </cell>
          <cell r="F2107">
            <v>1.0774035958034001</v>
          </cell>
        </row>
        <row r="2108">
          <cell r="C2108">
            <v>0.57525794916010797</v>
          </cell>
          <cell r="F2108">
            <v>1.0798310988844</v>
          </cell>
        </row>
        <row r="2109">
          <cell r="C2109">
            <v>0.57597669549390096</v>
          </cell>
          <cell r="F2109">
            <v>1.08220737852912</v>
          </cell>
        </row>
        <row r="2110">
          <cell r="C2110">
            <v>0.57669520970491694</v>
          </cell>
          <cell r="F2110">
            <v>1.0845331621934</v>
          </cell>
        </row>
        <row r="2111">
          <cell r="C2111">
            <v>0.57741363738312201</v>
          </cell>
          <cell r="F2111">
            <v>1.086809177333</v>
          </cell>
        </row>
        <row r="2112">
          <cell r="C2112">
            <v>0.57813212411850701</v>
          </cell>
          <cell r="F2112">
            <v>1.0890361514037801</v>
          </cell>
        </row>
        <row r="2113">
          <cell r="C2113">
            <v>0.578850815501052</v>
          </cell>
          <cell r="F2113">
            <v>1.0912148118615601</v>
          </cell>
        </row>
        <row r="2114">
          <cell r="C2114">
            <v>0.57956985712074105</v>
          </cell>
          <cell r="F2114">
            <v>1.0933458861621601</v>
          </cell>
        </row>
        <row r="2115">
          <cell r="C2115">
            <v>0.58028939456755602</v>
          </cell>
          <cell r="F2115">
            <v>1.0954301017614001</v>
          </cell>
        </row>
        <row r="2116">
          <cell r="C2116">
            <v>0.58100957343147797</v>
          </cell>
          <cell r="F2116">
            <v>1.0974681861151101</v>
          </cell>
        </row>
        <row r="2117">
          <cell r="C2117">
            <v>0.58173053930248897</v>
          </cell>
          <cell r="F2117">
            <v>1.0994608666790999</v>
          </cell>
        </row>
        <row r="2118">
          <cell r="C2118">
            <v>0.58245243777057099</v>
          </cell>
          <cell r="F2118">
            <v>1.10140887090921</v>
          </cell>
        </row>
        <row r="2119">
          <cell r="C2119">
            <v>0.58317541442570697</v>
          </cell>
          <cell r="F2119">
            <v>1.10331292626125</v>
          </cell>
        </row>
        <row r="2120">
          <cell r="C2120">
            <v>0.583899614857879</v>
          </cell>
          <cell r="F2120">
            <v>1.1051737601910401</v>
          </cell>
        </row>
        <row r="2121">
          <cell r="C2121">
            <v>0.58462518465706803</v>
          </cell>
          <cell r="F2121">
            <v>1.1069921001544201</v>
          </cell>
        </row>
        <row r="2122">
          <cell r="C2122">
            <v>0.58535226941326601</v>
          </cell>
          <cell r="F2122">
            <v>1.10876867360721</v>
          </cell>
        </row>
        <row r="2123">
          <cell r="C2123">
            <v>0.58608101471643603</v>
          </cell>
          <cell r="F2123">
            <v>1.1105042080052101</v>
          </cell>
        </row>
        <row r="2124">
          <cell r="C2124">
            <v>0.58681156615657004</v>
          </cell>
          <cell r="F2124">
            <v>1.11219943080425</v>
          </cell>
        </row>
        <row r="2125">
          <cell r="C2125">
            <v>0.58754406932365</v>
          </cell>
          <cell r="F2125">
            <v>1.1138550694601601</v>
          </cell>
        </row>
        <row r="2126">
          <cell r="C2126">
            <v>0.58827866980765797</v>
          </cell>
          <cell r="F2126">
            <v>1.11547185142876</v>
          </cell>
        </row>
        <row r="2127">
          <cell r="C2127">
            <v>0.58901551319857604</v>
          </cell>
          <cell r="F2127">
            <v>1.11705050416587</v>
          </cell>
        </row>
        <row r="2128">
          <cell r="C2128">
            <v>0.58975474508638503</v>
          </cell>
          <cell r="F2128">
            <v>1.1185917551273099</v>
          </cell>
        </row>
        <row r="2129">
          <cell r="C2129">
            <v>0.59049651106106804</v>
          </cell>
          <cell r="F2129">
            <v>1.1200963317689201</v>
          </cell>
        </row>
        <row r="2130">
          <cell r="C2130">
            <v>0.59124095671260701</v>
          </cell>
          <cell r="F2130">
            <v>1.1215649615465</v>
          </cell>
        </row>
        <row r="2131">
          <cell r="C2131">
            <v>0.59198822763098502</v>
          </cell>
          <cell r="F2131">
            <v>1.12299837191589</v>
          </cell>
        </row>
        <row r="2132">
          <cell r="C2132">
            <v>0.59273846940618202</v>
          </cell>
          <cell r="F2132">
            <v>1.1243972903329</v>
          </cell>
        </row>
        <row r="2133">
          <cell r="C2133">
            <v>0.59349182762818098</v>
          </cell>
          <cell r="F2133">
            <v>1.12576244425335</v>
          </cell>
        </row>
        <row r="2134">
          <cell r="C2134">
            <v>0.59424844788696396</v>
          </cell>
          <cell r="F2134">
            <v>1.12709456113308</v>
          </cell>
        </row>
        <row r="2135">
          <cell r="C2135">
            <v>0.59500847577252203</v>
          </cell>
          <cell r="F2135">
            <v>1.1283943684279101</v>
          </cell>
        </row>
        <row r="2136">
          <cell r="C2136">
            <v>0.59577205687482004</v>
          </cell>
          <cell r="F2136">
            <v>1.12966259359364</v>
          </cell>
        </row>
        <row r="2137">
          <cell r="C2137">
            <v>0.59653933678384696</v>
          </cell>
          <cell r="F2137">
            <v>1.1308999640861099</v>
          </cell>
        </row>
        <row r="2138">
          <cell r="C2138">
            <v>0.59731046108958696</v>
          </cell>
          <cell r="F2138">
            <v>1.13210720736114</v>
          </cell>
        </row>
        <row r="2139">
          <cell r="C2139">
            <v>0.59808557538202201</v>
          </cell>
          <cell r="F2139">
            <v>1.13328505087455</v>
          </cell>
        </row>
        <row r="2140">
          <cell r="C2140">
            <v>0.59886482525113205</v>
          </cell>
          <cell r="F2140">
            <v>1.1344342220821599</v>
          </cell>
        </row>
        <row r="2141">
          <cell r="C2141">
            <v>0.59964835628690105</v>
          </cell>
          <cell r="F2141">
            <v>1.1355554484398001</v>
          </cell>
        </row>
        <row r="2142">
          <cell r="C2142">
            <v>0.60043631407930997</v>
          </cell>
          <cell r="F2142">
            <v>1.1366494574032899</v>
          </cell>
        </row>
        <row r="2143">
          <cell r="C2143">
            <v>0.601228844218342</v>
          </cell>
          <cell r="F2143">
            <v>1.13771697642845</v>
          </cell>
        </row>
        <row r="2144">
          <cell r="C2144">
            <v>0.60202609229397797</v>
          </cell>
          <cell r="F2144">
            <v>1.1387587329711</v>
          </cell>
        </row>
        <row r="2145">
          <cell r="C2145">
            <v>0.60282820389619995</v>
          </cell>
          <cell r="F2145">
            <v>1.13977545448707</v>
          </cell>
        </row>
        <row r="2146">
          <cell r="C2146">
            <v>0.60363532461499203</v>
          </cell>
          <cell r="F2146">
            <v>1.14076786843218</v>
          </cell>
        </row>
        <row r="2147">
          <cell r="C2147">
            <v>0.60444760004034204</v>
          </cell>
          <cell r="F2147">
            <v>1.14173670226225</v>
          </cell>
        </row>
        <row r="2148">
          <cell r="C2148">
            <v>0.60526517576221694</v>
          </cell>
          <cell r="F2148">
            <v>1.1426826834331001</v>
          </cell>
        </row>
        <row r="2149">
          <cell r="C2149">
            <v>0.60608819737060604</v>
          </cell>
          <cell r="F2149">
            <v>1.1436065394005599</v>
          </cell>
        </row>
        <row r="2150">
          <cell r="C2150">
            <v>0.60691681045549095</v>
          </cell>
          <cell r="F2150">
            <v>1.1445089976204501</v>
          </cell>
        </row>
        <row r="2151">
          <cell r="C2151">
            <v>0.60775116060685597</v>
          </cell>
          <cell r="F2151">
            <v>1.1453907855485801</v>
          </cell>
        </row>
        <row r="2152">
          <cell r="C2152">
            <v>0.60859139341468105</v>
          </cell>
          <cell r="F2152">
            <v>1.1462526306407901</v>
          </cell>
        </row>
        <row r="2153">
          <cell r="C2153">
            <v>0.60943765446894904</v>
          </cell>
          <cell r="F2153">
            <v>1.1470952603528899</v>
          </cell>
        </row>
        <row r="2154">
          <cell r="C2154">
            <v>0.61029008935964202</v>
          </cell>
          <cell r="F2154">
            <v>1.14791940214071</v>
          </cell>
        </row>
        <row r="2155">
          <cell r="C2155">
            <v>0.61114884367674105</v>
          </cell>
          <cell r="F2155">
            <v>1.1487257834600699</v>
          </cell>
        </row>
        <row r="2156">
          <cell r="C2156">
            <v>0.61201406301022998</v>
          </cell>
          <cell r="F2156">
            <v>1.1495151317668</v>
          </cell>
        </row>
        <row r="2157">
          <cell r="C2157">
            <v>0.612885892950089</v>
          </cell>
          <cell r="F2157">
            <v>1.1502881745167</v>
          </cell>
        </row>
        <row r="2158">
          <cell r="C2158">
            <v>0.61376447908630105</v>
          </cell>
          <cell r="F2158">
            <v>1.1510456391656201</v>
          </cell>
        </row>
        <row r="2159">
          <cell r="C2159">
            <v>0.614649967008849</v>
          </cell>
          <cell r="F2159">
            <v>1.1517882531693699</v>
          </cell>
        </row>
        <row r="2160">
          <cell r="C2160">
            <v>0.615542502307724</v>
          </cell>
          <cell r="F2160">
            <v>1.15251674398377</v>
          </cell>
        </row>
        <row r="2161">
          <cell r="C2161">
            <v>0.61644223057288705</v>
          </cell>
          <cell r="F2161">
            <v>1.1532318390646401</v>
          </cell>
        </row>
        <row r="2162">
          <cell r="C2162">
            <v>0.61734929739433198</v>
          </cell>
          <cell r="F2162">
            <v>1.15393426586781</v>
          </cell>
        </row>
        <row r="2163">
          <cell r="C2163">
            <v>0.61826384836203996</v>
          </cell>
          <cell r="F2163">
            <v>1.1546247518491</v>
          </cell>
        </row>
        <row r="2164">
          <cell r="C2164">
            <v>0.61918602906599296</v>
          </cell>
          <cell r="F2164">
            <v>1.15530402446433</v>
          </cell>
        </row>
        <row r="2165">
          <cell r="C2165">
            <v>0.62011598509617405</v>
          </cell>
          <cell r="F2165">
            <v>1.1559728111693299</v>
          </cell>
        </row>
        <row r="2166">
          <cell r="C2166">
            <v>0.62105386204256297</v>
          </cell>
          <cell r="F2166">
            <v>1.15663183941991</v>
          </cell>
        </row>
        <row r="2167">
          <cell r="C2167">
            <v>0.621999805495144</v>
          </cell>
          <cell r="F2167">
            <v>1.1572818366719</v>
          </cell>
        </row>
        <row r="2168">
          <cell r="C2168">
            <v>0.622953961043899</v>
          </cell>
          <cell r="F2168">
            <v>1.1579235303811199</v>
          </cell>
        </row>
        <row r="2169">
          <cell r="C2169">
            <v>0.62391647427880903</v>
          </cell>
          <cell r="F2169">
            <v>1.1585576480034001</v>
          </cell>
        </row>
        <row r="2170">
          <cell r="C2170">
            <v>0.62488749078985595</v>
          </cell>
          <cell r="F2170">
            <v>1.1591849169945501</v>
          </cell>
        </row>
        <row r="2171">
          <cell r="C2171">
            <v>0.62586715616702304</v>
          </cell>
          <cell r="F2171">
            <v>1.1598060648104001</v>
          </cell>
        </row>
        <row r="2172">
          <cell r="C2172">
            <v>0.62685561600030204</v>
          </cell>
          <cell r="F2172">
            <v>1.1604218189067801</v>
          </cell>
        </row>
        <row r="2173">
          <cell r="C2173">
            <v>0.62785301587965403</v>
          </cell>
          <cell r="F2173">
            <v>1.1610329067395</v>
          </cell>
        </row>
        <row r="2174">
          <cell r="C2174">
            <v>0.62885950139507196</v>
          </cell>
          <cell r="F2174">
            <v>1.16164005576438</v>
          </cell>
        </row>
        <row r="2175">
          <cell r="C2175">
            <v>0.62987521813653702</v>
          </cell>
          <cell r="F2175">
            <v>1.1622439934372499</v>
          </cell>
        </row>
        <row r="2176">
          <cell r="C2176">
            <v>0.63090031169403105</v>
          </cell>
          <cell r="F2176">
            <v>1.16284544721394</v>
          </cell>
        </row>
        <row r="2177">
          <cell r="C2177">
            <v>0.631934927657538</v>
          </cell>
          <cell r="F2177">
            <v>1.1634451445502501</v>
          </cell>
        </row>
        <row r="2178">
          <cell r="C2178">
            <v>0.63297921161703796</v>
          </cell>
          <cell r="F2178">
            <v>1.1640438129020201</v>
          </cell>
        </row>
        <row r="2179">
          <cell r="C2179">
            <v>0.63403330916251399</v>
          </cell>
          <cell r="F2179">
            <v>1.1646421797250699</v>
          </cell>
        </row>
        <row r="2180">
          <cell r="C2180">
            <v>0.63509736588394805</v>
          </cell>
          <cell r="F2180">
            <v>1.16524097247522</v>
          </cell>
        </row>
        <row r="2181">
          <cell r="C2181">
            <v>0.63617152737132199</v>
          </cell>
          <cell r="F2181">
            <v>1.1658409186082901</v>
          </cell>
        </row>
        <row r="2182">
          <cell r="C2182">
            <v>0.63725593921461698</v>
          </cell>
          <cell r="F2182">
            <v>1.1664427455801101</v>
          </cell>
        </row>
        <row r="2183">
          <cell r="C2183">
            <v>0.638350747003817</v>
          </cell>
          <cell r="F2183">
            <v>1.1670471808464999</v>
          </cell>
        </row>
        <row r="2184">
          <cell r="C2184">
            <v>0.63945609632890199</v>
          </cell>
          <cell r="F2184">
            <v>1.16765495186327</v>
          </cell>
        </row>
        <row r="2185">
          <cell r="C2185">
            <v>0.64057213277986802</v>
          </cell>
          <cell r="F2185">
            <v>1.1682667860862701</v>
          </cell>
        </row>
        <row r="2186">
          <cell r="C2186">
            <v>0.64169900194667195</v>
          </cell>
          <cell r="F2186">
            <v>1.16888341097129</v>
          </cell>
        </row>
        <row r="2187">
          <cell r="C2187">
            <v>0.64283684941930797</v>
          </cell>
          <cell r="F2187">
            <v>1.1695055539741801</v>
          </cell>
        </row>
        <row r="2188">
          <cell r="C2188">
            <v>0.64398582078775701</v>
          </cell>
          <cell r="F2188">
            <v>1.17013394255074</v>
          </cell>
        </row>
        <row r="2189">
          <cell r="C2189">
            <v>0.64514606164200305</v>
          </cell>
          <cell r="F2189">
            <v>1.1707693041567999</v>
          </cell>
        </row>
        <row r="2190">
          <cell r="C2190">
            <v>0.64631771757202805</v>
          </cell>
          <cell r="F2190">
            <v>1.1714123662481899</v>
          </cell>
        </row>
        <row r="2191">
          <cell r="C2191">
            <v>0.64750093416781196</v>
          </cell>
          <cell r="F2191">
            <v>1.17206385628073</v>
          </cell>
        </row>
        <row r="2192">
          <cell r="C2192">
            <v>0.64869585701933896</v>
          </cell>
          <cell r="F2192">
            <v>1.1727245017102299</v>
          </cell>
        </row>
        <row r="2193">
          <cell r="C2193">
            <v>0.64990263171659002</v>
          </cell>
          <cell r="F2193">
            <v>1.17339502999253</v>
          </cell>
        </row>
        <row r="2194">
          <cell r="C2194">
            <v>0.65112140384954698</v>
          </cell>
          <cell r="F2194">
            <v>1.17407616858344</v>
          </cell>
        </row>
        <row r="2195">
          <cell r="C2195">
            <v>0.65235231900819302</v>
          </cell>
          <cell r="F2195">
            <v>1.17476864493879</v>
          </cell>
        </row>
        <row r="2196">
          <cell r="C2196">
            <v>0.65359552278250899</v>
          </cell>
          <cell r="F2196">
            <v>1.1754731865143999</v>
          </cell>
        </row>
        <row r="2197">
          <cell r="C2197">
            <v>0.65485116076249195</v>
          </cell>
          <cell r="F2197">
            <v>1.1761905207660901</v>
          </cell>
        </row>
        <row r="2198">
          <cell r="C2198">
            <v>0.65611937853809499</v>
          </cell>
          <cell r="F2198">
            <v>1.1769213751496901</v>
          </cell>
        </row>
        <row r="2199">
          <cell r="C2199">
            <v>0.65740032169931495</v>
          </cell>
          <cell r="F2199">
            <v>1.1776664771210099</v>
          </cell>
        </row>
        <row r="2200">
          <cell r="C2200">
            <v>0.65869413583613301</v>
          </cell>
          <cell r="F2200">
            <v>1.17842655413588</v>
          </cell>
        </row>
        <row r="2201">
          <cell r="C2201">
            <v>0.66000096653853202</v>
          </cell>
          <cell r="F2201">
            <v>1.1792023336501201</v>
          </cell>
        </row>
        <row r="2202">
          <cell r="C2202">
            <v>0.66132095939649405</v>
          </cell>
          <cell r="F2202">
            <v>1.17999454311955</v>
          </cell>
        </row>
        <row r="2203">
          <cell r="C2203">
            <v>0.66265426000000005</v>
          </cell>
          <cell r="F2203">
            <v>1.1808039100000001</v>
          </cell>
        </row>
        <row r="2204">
          <cell r="C2204">
            <v>0.66400097950910797</v>
          </cell>
          <cell r="F2204">
            <v>1.18163100808201</v>
          </cell>
        </row>
        <row r="2205">
          <cell r="C2205">
            <v>0.66536109136417299</v>
          </cell>
          <cell r="F2205">
            <v>1.1824757964950099</v>
          </cell>
        </row>
        <row r="2206">
          <cell r="C2206">
            <v>0.66673453457562504</v>
          </cell>
          <cell r="F2206">
            <v>1.1833380807031599</v>
          </cell>
        </row>
        <row r="2207">
          <cell r="C2207">
            <v>0.66812124815389595</v>
          </cell>
          <cell r="F2207">
            <v>1.1842176661705901</v>
          </cell>
        </row>
        <row r="2208">
          <cell r="C2208">
            <v>0.669521171109415</v>
          </cell>
          <cell r="F2208">
            <v>1.18511435836148</v>
          </cell>
        </row>
        <row r="2209">
          <cell r="C2209">
            <v>0.67093424245261302</v>
          </cell>
          <cell r="F2209">
            <v>1.1860279627399599</v>
          </cell>
        </row>
        <row r="2210">
          <cell r="C2210">
            <v>0.67236040119393603</v>
          </cell>
          <cell r="F2210">
            <v>1.18695828477021</v>
          </cell>
        </row>
        <row r="2211">
          <cell r="C2211">
            <v>0.67379958634378301</v>
          </cell>
          <cell r="F2211">
            <v>1.1879051299163501</v>
          </cell>
        </row>
        <row r="2212">
          <cell r="C2212">
            <v>0.67525173691260099</v>
          </cell>
          <cell r="F2212">
            <v>1.18886830364255</v>
          </cell>
        </row>
        <row r="2213">
          <cell r="C2213">
            <v>0.67671679191081902</v>
          </cell>
          <cell r="F2213">
            <v>1.1898476114129499</v>
          </cell>
        </row>
        <row r="2214">
          <cell r="C2214">
            <v>0.67819469034886803</v>
          </cell>
          <cell r="F2214">
            <v>1.1908428586917099</v>
          </cell>
        </row>
        <row r="2215">
          <cell r="C2215">
            <v>0.67968537123717798</v>
          </cell>
          <cell r="F2215">
            <v>1.1918538509429799</v>
          </cell>
        </row>
        <row r="2216">
          <cell r="C2216">
            <v>0.68118877358618102</v>
          </cell>
          <cell r="F2216">
            <v>1.19288039363092</v>
          </cell>
        </row>
        <row r="2217">
          <cell r="C2217">
            <v>0.68270483640630497</v>
          </cell>
          <cell r="F2217">
            <v>1.1939222922196699</v>
          </cell>
        </row>
        <row r="2218">
          <cell r="C2218">
            <v>0.684233498707983</v>
          </cell>
          <cell r="F2218">
            <v>1.1949793521734</v>
          </cell>
        </row>
        <row r="2219">
          <cell r="C2219">
            <v>0.68577469950164405</v>
          </cell>
          <cell r="F2219">
            <v>1.1960513789562399</v>
          </cell>
        </row>
        <row r="2220">
          <cell r="C2220">
            <v>0.68732837779771805</v>
          </cell>
          <cell r="F2220">
            <v>1.19713817803235</v>
          </cell>
        </row>
        <row r="2221">
          <cell r="C2221">
            <v>0.68889447260663705</v>
          </cell>
          <cell r="F2221">
            <v>1.19823955486589</v>
          </cell>
        </row>
        <row r="2222">
          <cell r="C2222">
            <v>0.69047292293884799</v>
          </cell>
          <cell r="F2222">
            <v>1.1993553149210201</v>
          </cell>
        </row>
        <row r="2223">
          <cell r="C2223">
            <v>0.69206366780474604</v>
          </cell>
          <cell r="F2223">
            <v>1.2004852636618599</v>
          </cell>
        </row>
        <row r="2224">
          <cell r="C2224">
            <v>0.69366664621478002</v>
          </cell>
          <cell r="F2224">
            <v>1.20162920655258</v>
          </cell>
        </row>
        <row r="2225">
          <cell r="C2225">
            <v>0.69528179717937899</v>
          </cell>
          <cell r="F2225">
            <v>1.20278694905734</v>
          </cell>
        </row>
        <row r="2226">
          <cell r="C2226">
            <v>0.69690905970897499</v>
          </cell>
          <cell r="F2226">
            <v>1.20395829664028</v>
          </cell>
        </row>
        <row r="2227">
          <cell r="C2227">
            <v>0.69854837281399695</v>
          </cell>
          <cell r="F2227">
            <v>1.2051430547655599</v>
          </cell>
        </row>
        <row r="2228">
          <cell r="C2228">
            <v>0.70019967550487605</v>
          </cell>
          <cell r="F2228">
            <v>1.20634102889733</v>
          </cell>
        </row>
        <row r="2229">
          <cell r="C2229">
            <v>0.70186290679204399</v>
          </cell>
          <cell r="F2229">
            <v>1.20755202449974</v>
          </cell>
        </row>
        <row r="2230">
          <cell r="C2230">
            <v>0.70353800568592895</v>
          </cell>
          <cell r="F2230">
            <v>1.2087758470369401</v>
          </cell>
        </row>
        <row r="2231">
          <cell r="C2231">
            <v>0.70522491119696196</v>
          </cell>
          <cell r="F2231">
            <v>1.21001230197309</v>
          </cell>
        </row>
        <row r="2232">
          <cell r="C2232">
            <v>0.70692356233557396</v>
          </cell>
          <cell r="F2232">
            <v>1.21126119477233</v>
          </cell>
        </row>
        <row r="2233">
          <cell r="C2233">
            <v>0.70863389811219601</v>
          </cell>
          <cell r="F2233">
            <v>1.21252233089882</v>
          </cell>
        </row>
        <row r="2234">
          <cell r="C2234">
            <v>0.71035585753725705</v>
          </cell>
          <cell r="F2234">
            <v>1.21379551581672</v>
          </cell>
        </row>
        <row r="2235">
          <cell r="C2235">
            <v>0.712089379621208</v>
          </cell>
          <cell r="F2235">
            <v>1.21508055499018</v>
          </cell>
        </row>
        <row r="2236">
          <cell r="C2236">
            <v>0.71383440337444104</v>
          </cell>
          <cell r="F2236">
            <v>1.2163772538833399</v>
          </cell>
        </row>
        <row r="2237">
          <cell r="C2237">
            <v>0.715590867807404</v>
          </cell>
          <cell r="F2237">
            <v>1.21768541796035</v>
          </cell>
        </row>
        <row r="2238">
          <cell r="C2238">
            <v>0.71735871193052902</v>
          </cell>
          <cell r="F2238">
            <v>1.2190048526853801</v>
          </cell>
        </row>
        <row r="2239">
          <cell r="C2239">
            <v>0.71913787475424495</v>
          </cell>
          <cell r="F2239">
            <v>1.22033536352256</v>
          </cell>
        </row>
        <row r="2240">
          <cell r="C2240">
            <v>0.72092829528898394</v>
          </cell>
          <cell r="F2240">
            <v>1.22167675593606</v>
          </cell>
        </row>
        <row r="2241">
          <cell r="C2241">
            <v>0.72272991254517605</v>
          </cell>
          <cell r="F2241">
            <v>1.22302883539003</v>
          </cell>
        </row>
        <row r="2242">
          <cell r="C2242">
            <v>0.72454266553324997</v>
          </cell>
          <cell r="F2242">
            <v>1.22439140734861</v>
          </cell>
        </row>
        <row r="2243">
          <cell r="C2243">
            <v>0.726366493263639</v>
          </cell>
          <cell r="F2243">
            <v>1.22576427727597</v>
          </cell>
        </row>
        <row r="2244">
          <cell r="C2244">
            <v>0.72820133474677096</v>
          </cell>
          <cell r="F2244">
            <v>1.22714725063624</v>
          </cell>
        </row>
        <row r="2245">
          <cell r="C2245">
            <v>0.730047128993078</v>
          </cell>
          <cell r="F2245">
            <v>1.2285401328936001</v>
          </cell>
        </row>
        <row r="2246">
          <cell r="C2246">
            <v>0.73190381501298996</v>
          </cell>
          <cell r="F2246">
            <v>1.2299427295121801</v>
          </cell>
        </row>
        <row r="2247">
          <cell r="C2247">
            <v>0.73377133181695897</v>
          </cell>
          <cell r="F2247">
            <v>1.2313548459561501</v>
          </cell>
        </row>
        <row r="2248">
          <cell r="C2248">
            <v>0.73564961841537202</v>
          </cell>
          <cell r="F2248">
            <v>1.23277628768964</v>
          </cell>
        </row>
        <row r="2249">
          <cell r="C2249">
            <v>0.73753861381868202</v>
          </cell>
          <cell r="F2249">
            <v>1.2342068601768099</v>
          </cell>
        </row>
        <row r="2250">
          <cell r="C2250">
            <v>0.73943825703731803</v>
          </cell>
          <cell r="F2250">
            <v>1.23564636888182</v>
          </cell>
        </row>
        <row r="2251">
          <cell r="C2251">
            <v>0.74134848708171097</v>
          </cell>
          <cell r="F2251">
            <v>1.2370946192688199</v>
          </cell>
        </row>
        <row r="2252">
          <cell r="C2252">
            <v>0.74326924296229102</v>
          </cell>
          <cell r="F2252">
            <v>1.23855141680195</v>
          </cell>
        </row>
        <row r="2253">
          <cell r="C2253">
            <v>0.74520046368949</v>
          </cell>
          <cell r="F2253">
            <v>1.24001656694538</v>
          </cell>
        </row>
        <row r="2254">
          <cell r="C2254">
            <v>0.74714208827373696</v>
          </cell>
          <cell r="F2254">
            <v>1.2414898751632499</v>
          </cell>
        </row>
        <row r="2255">
          <cell r="C2255">
            <v>0.74909405572546295</v>
          </cell>
          <cell r="F2255">
            <v>1.24297114691972</v>
          </cell>
        </row>
        <row r="2256">
          <cell r="C2256">
            <v>0.75105630505509802</v>
          </cell>
          <cell r="F2256">
            <v>1.2444601876789301</v>
          </cell>
        </row>
        <row r="2257">
          <cell r="C2257">
            <v>0.75302877527307299</v>
          </cell>
          <cell r="F2257">
            <v>1.2459568029050401</v>
          </cell>
        </row>
        <row r="2258">
          <cell r="C2258">
            <v>0.75501140538981804</v>
          </cell>
          <cell r="F2258">
            <v>1.2474607980622101</v>
          </cell>
        </row>
        <row r="2259">
          <cell r="C2259">
            <v>0.75700413441576297</v>
          </cell>
          <cell r="F2259">
            <v>1.2489719786145801</v>
          </cell>
        </row>
        <row r="2260">
          <cell r="C2260">
            <v>0.75900690136136295</v>
          </cell>
          <cell r="F2260">
            <v>1.2504901500263199</v>
          </cell>
        </row>
        <row r="2261">
          <cell r="C2261">
            <v>0.76101964523700005</v>
          </cell>
          <cell r="F2261">
            <v>1.2520151177615599</v>
          </cell>
        </row>
        <row r="2262">
          <cell r="C2262">
            <v>0.76304230505313098</v>
          </cell>
          <cell r="F2262">
            <v>1.2535466872844501</v>
          </cell>
        </row>
        <row r="2263">
          <cell r="C2263">
            <v>0.76507481982018299</v>
          </cell>
          <cell r="F2263">
            <v>1.25508466405916</v>
          </cell>
        </row>
        <row r="2264">
          <cell r="C2264">
            <v>0.76711712854858705</v>
          </cell>
          <cell r="F2264">
            <v>1.25662885354983</v>
          </cell>
        </row>
        <row r="2265">
          <cell r="C2265">
            <v>0.76916917024877496</v>
          </cell>
          <cell r="F2265">
            <v>1.2581790612206201</v>
          </cell>
        </row>
        <row r="2266">
          <cell r="C2266">
            <v>0.771230883931177</v>
          </cell>
          <cell r="F2266">
            <v>1.2597350925356801</v>
          </cell>
        </row>
        <row r="2267">
          <cell r="C2267">
            <v>0.77330220860622301</v>
          </cell>
          <cell r="F2267">
            <v>1.2612967529591601</v>
          </cell>
        </row>
        <row r="2268">
          <cell r="C2268">
            <v>0.77538308328434302</v>
          </cell>
          <cell r="F2268">
            <v>1.2628638479552099</v>
          </cell>
        </row>
        <row r="2269">
          <cell r="C2269">
            <v>0.77747344697596799</v>
          </cell>
          <cell r="F2269">
            <v>1.26443618298799</v>
          </cell>
        </row>
        <row r="2270">
          <cell r="C2270">
            <v>0.77957323869152795</v>
          </cell>
          <cell r="F2270">
            <v>1.2660135635216501</v>
          </cell>
        </row>
        <row r="2271">
          <cell r="C2271">
            <v>0.78168239744145396</v>
          </cell>
          <cell r="F2271">
            <v>1.26759579502033</v>
          </cell>
        </row>
        <row r="2272">
          <cell r="C2272">
            <v>0.78380086223620005</v>
          </cell>
          <cell r="F2272">
            <v>1.26918268294821</v>
          </cell>
        </row>
        <row r="2273">
          <cell r="C2273">
            <v>0.78592857208614997</v>
          </cell>
          <cell r="F2273">
            <v>1.2707740327694099</v>
          </cell>
        </row>
        <row r="2274">
          <cell r="C2274">
            <v>0.78806546600175498</v>
          </cell>
          <cell r="F2274">
            <v>1.2723696499481001</v>
          </cell>
        </row>
        <row r="2275">
          <cell r="C2275">
            <v>0.79021148299344901</v>
          </cell>
          <cell r="F2275">
            <v>1.27396933994842</v>
          </cell>
        </row>
        <row r="2276">
          <cell r="C2276">
            <v>0.79236656207166001</v>
          </cell>
          <cell r="F2276">
            <v>1.2755729082345399</v>
          </cell>
        </row>
        <row r="2277">
          <cell r="C2277">
            <v>0.79453064224682002</v>
          </cell>
          <cell r="F2277">
            <v>1.2771801602705899</v>
          </cell>
        </row>
        <row r="2278">
          <cell r="C2278">
            <v>0.79670366252935898</v>
          </cell>
          <cell r="F2278">
            <v>1.2787909015207399</v>
          </cell>
        </row>
        <row r="2279">
          <cell r="C2279">
            <v>0.79888556192970706</v>
          </cell>
          <cell r="F2279">
            <v>1.28040493744914</v>
          </cell>
        </row>
        <row r="2280">
          <cell r="C2280">
            <v>0.80107627945829396</v>
          </cell>
          <cell r="F2280">
            <v>1.2820220735199299</v>
          </cell>
        </row>
        <row r="2281">
          <cell r="C2281">
            <v>0.80327575412555097</v>
          </cell>
          <cell r="F2281">
            <v>1.2836421151972699</v>
          </cell>
        </row>
        <row r="2282">
          <cell r="C2282">
            <v>0.80548392494191001</v>
          </cell>
          <cell r="F2282">
            <v>1.28526486794532</v>
          </cell>
        </row>
        <row r="2283">
          <cell r="C2283">
            <v>0.80770073091779804</v>
          </cell>
          <cell r="F2283">
            <v>1.28689013722822</v>
          </cell>
        </row>
        <row r="2284">
          <cell r="C2284">
            <v>0.80992611106364898</v>
          </cell>
          <cell r="F2284">
            <v>1.2885177285101299</v>
          </cell>
        </row>
        <row r="2285">
          <cell r="C2285">
            <v>0.81216000438991598</v>
          </cell>
          <cell r="F2285">
            <v>1.2901474472552199</v>
          </cell>
        </row>
        <row r="2286">
          <cell r="C2286">
            <v>0.81440234990698102</v>
          </cell>
          <cell r="F2286">
            <v>1.2917790989275899</v>
          </cell>
        </row>
        <row r="2287">
          <cell r="C2287">
            <v>0.81665308662529801</v>
          </cell>
          <cell r="F2287">
            <v>1.29341248899143</v>
          </cell>
        </row>
        <row r="2288">
          <cell r="C2288">
            <v>0.818912153555299</v>
          </cell>
          <cell r="F2288">
            <v>1.2950474229108899</v>
          </cell>
        </row>
        <row r="2289">
          <cell r="C2289">
            <v>0.82117948970741295</v>
          </cell>
          <cell r="F2289">
            <v>1.29668370615011</v>
          </cell>
        </row>
        <row r="2290">
          <cell r="C2290">
            <v>0.82345503409206999</v>
          </cell>
          <cell r="F2290">
            <v>1.2983211441732601</v>
          </cell>
        </row>
        <row r="2291">
          <cell r="C2291">
            <v>0.82573872571970297</v>
          </cell>
          <cell r="F2291">
            <v>1.2999595424444701</v>
          </cell>
        </row>
        <row r="2292">
          <cell r="C2292">
            <v>0.82803050360074004</v>
          </cell>
          <cell r="F2292">
            <v>1.30159870642791</v>
          </cell>
        </row>
        <row r="2293">
          <cell r="C2293">
            <v>0.83033030674561203</v>
          </cell>
          <cell r="F2293">
            <v>1.3032384415877201</v>
          </cell>
        </row>
        <row r="2294">
          <cell r="C2294">
            <v>0.832638074164751</v>
          </cell>
          <cell r="F2294">
            <v>1.30487855338806</v>
          </cell>
        </row>
        <row r="2295">
          <cell r="C2295">
            <v>0.83495374486858498</v>
          </cell>
          <cell r="F2295">
            <v>1.30651884729309</v>
          </cell>
        </row>
        <row r="2296">
          <cell r="C2296">
            <v>0.83727725786754603</v>
          </cell>
          <cell r="F2296">
            <v>1.3081591287669401</v>
          </cell>
        </row>
        <row r="2297">
          <cell r="C2297">
            <v>0.83960855217208996</v>
          </cell>
          <cell r="F2297">
            <v>1.30979920327379</v>
          </cell>
        </row>
        <row r="2298">
          <cell r="C2298">
            <v>0.84194756679259597</v>
          </cell>
          <cell r="F2298">
            <v>1.31143887627777</v>
          </cell>
        </row>
        <row r="2299">
          <cell r="C2299">
            <v>0.84429424073951898</v>
          </cell>
          <cell r="F2299">
            <v>1.3130779532430299</v>
          </cell>
        </row>
        <row r="2300">
          <cell r="C2300">
            <v>0.84664851302329103</v>
          </cell>
          <cell r="F2300">
            <v>1.31471623963373</v>
          </cell>
        </row>
        <row r="2301">
          <cell r="C2301">
            <v>0.84901032265434095</v>
          </cell>
          <cell r="F2301">
            <v>1.3163535409140299</v>
          </cell>
        </row>
        <row r="2302">
          <cell r="C2302">
            <v>0.85137960864310103</v>
          </cell>
          <cell r="F2302">
            <v>1.31798966254806</v>
          </cell>
        </row>
        <row r="2303">
          <cell r="C2303">
            <v>0.85375630999999996</v>
          </cell>
          <cell r="F2303">
            <v>1.3196244100000001</v>
          </cell>
        </row>
        <row r="2304">
          <cell r="C2304">
            <v>0.85614038580549401</v>
          </cell>
          <cell r="F2304">
            <v>1.3212576323513201</v>
          </cell>
        </row>
        <row r="2305">
          <cell r="C2305">
            <v>0.85853187542013398</v>
          </cell>
          <cell r="F2305">
            <v>1.32288935315289</v>
          </cell>
        </row>
        <row r="2306">
          <cell r="C2306">
            <v>0.86093083827449601</v>
          </cell>
          <cell r="F2306">
            <v>1.32451963957287</v>
          </cell>
        </row>
        <row r="2307">
          <cell r="C2307">
            <v>0.863337333799157</v>
          </cell>
          <cell r="F2307">
            <v>1.3261485587794799</v>
          </cell>
        </row>
        <row r="2308">
          <cell r="C2308">
            <v>0.86575142142469297</v>
          </cell>
          <cell r="F2308">
            <v>1.3277761779408901</v>
          </cell>
        </row>
        <row r="2309">
          <cell r="C2309">
            <v>0.86817316058168004</v>
          </cell>
          <cell r="F2309">
            <v>1.3294025642253</v>
          </cell>
        </row>
        <row r="2310">
          <cell r="C2310">
            <v>0.87060261070072298</v>
          </cell>
          <cell r="F2310">
            <v>1.3310277848009</v>
          </cell>
        </row>
        <row r="2311">
          <cell r="C2311">
            <v>0.87303983121234097</v>
          </cell>
          <cell r="F2311">
            <v>1.33265190683587</v>
          </cell>
        </row>
        <row r="2312">
          <cell r="C2312">
            <v>0.87548488154713899</v>
          </cell>
          <cell r="F2312">
            <v>1.3342749974983901</v>
          </cell>
        </row>
        <row r="2313">
          <cell r="C2313">
            <v>0.87793782113569396</v>
          </cell>
          <cell r="F2313">
            <v>1.3358971239566699</v>
          </cell>
        </row>
        <row r="2314">
          <cell r="C2314">
            <v>0.880398709408581</v>
          </cell>
          <cell r="F2314">
            <v>1.3375183533788799</v>
          </cell>
        </row>
        <row r="2315">
          <cell r="C2315">
            <v>0.88286760579637602</v>
          </cell>
          <cell r="F2315">
            <v>1.3391387529332299</v>
          </cell>
        </row>
        <row r="2316">
          <cell r="C2316">
            <v>0.88534456972965603</v>
          </cell>
          <cell r="F2316">
            <v>1.3407583897878901</v>
          </cell>
        </row>
        <row r="2317">
          <cell r="C2317">
            <v>0.88782966063899704</v>
          </cell>
          <cell r="F2317">
            <v>1.34237733111107</v>
          </cell>
        </row>
        <row r="2318">
          <cell r="C2318">
            <v>0.89032293795497597</v>
          </cell>
          <cell r="F2318">
            <v>1.34399564407094</v>
          </cell>
        </row>
        <row r="2319">
          <cell r="C2319">
            <v>0.89282446110816804</v>
          </cell>
          <cell r="F2319">
            <v>1.34561339583569</v>
          </cell>
        </row>
        <row r="2320">
          <cell r="C2320">
            <v>0.89533428952914895</v>
          </cell>
          <cell r="F2320">
            <v>1.3472306535735299</v>
          </cell>
        </row>
        <row r="2321">
          <cell r="C2321">
            <v>0.89785248264849704</v>
          </cell>
          <cell r="F2321">
            <v>1.3488474844526199</v>
          </cell>
        </row>
        <row r="2322">
          <cell r="C2322">
            <v>0.90037909989681597</v>
          </cell>
          <cell r="F2322">
            <v>1.3504639556411899</v>
          </cell>
        </row>
        <row r="2323">
          <cell r="C2323">
            <v>0.90291420070462403</v>
          </cell>
          <cell r="F2323">
            <v>1.35208013430739</v>
          </cell>
        </row>
        <row r="2324">
          <cell r="C2324">
            <v>0.90545784450252698</v>
          </cell>
          <cell r="F2324">
            <v>1.35369608761941</v>
          </cell>
        </row>
        <row r="2325">
          <cell r="C2325">
            <v>0.90801009072110095</v>
          </cell>
          <cell r="F2325">
            <v>1.35531188274546</v>
          </cell>
        </row>
        <row r="2326">
          <cell r="C2326">
            <v>0.91057099879092196</v>
          </cell>
          <cell r="F2326">
            <v>1.3569275868537201</v>
          </cell>
        </row>
        <row r="2327">
          <cell r="C2327">
            <v>0.91314062814256503</v>
          </cell>
          <cell r="F2327">
            <v>1.35854326711238</v>
          </cell>
        </row>
        <row r="2328">
          <cell r="C2328">
            <v>0.91571903820660905</v>
          </cell>
          <cell r="F2328">
            <v>1.3601589906896201</v>
          </cell>
        </row>
        <row r="2329">
          <cell r="C2329">
            <v>0.91830628841362905</v>
          </cell>
          <cell r="F2329">
            <v>1.3617748247536501</v>
          </cell>
        </row>
        <row r="2330">
          <cell r="C2330">
            <v>0.92090243819420003</v>
          </cell>
          <cell r="F2330">
            <v>1.3633908364726399</v>
          </cell>
        </row>
        <row r="2331">
          <cell r="C2331">
            <v>0.92350754697890003</v>
          </cell>
          <cell r="F2331">
            <v>1.36500709301479</v>
          </cell>
        </row>
        <row r="2332">
          <cell r="C2332">
            <v>0.92612167419830405</v>
          </cell>
          <cell r="F2332">
            <v>1.3666236615482901</v>
          </cell>
        </row>
        <row r="2333">
          <cell r="C2333">
            <v>0.92874487928298899</v>
          </cell>
          <cell r="F2333">
            <v>1.36824060924132</v>
          </cell>
        </row>
        <row r="2334">
          <cell r="C2334">
            <v>0.93137722166353099</v>
          </cell>
          <cell r="F2334">
            <v>1.36985800326207</v>
          </cell>
        </row>
        <row r="2335">
          <cell r="C2335">
            <v>0.93401876077053603</v>
          </cell>
          <cell r="F2335">
            <v>1.37147591077875</v>
          </cell>
        </row>
        <row r="2336">
          <cell r="C2336">
            <v>0.93666955603452096</v>
          </cell>
          <cell r="F2336">
            <v>1.3730943989595199</v>
          </cell>
        </row>
        <row r="2337">
          <cell r="C2337">
            <v>0.93932966688609099</v>
          </cell>
          <cell r="F2337">
            <v>1.3747135349725801</v>
          </cell>
        </row>
        <row r="2338">
          <cell r="C2338">
            <v>0.94199915275582302</v>
          </cell>
          <cell r="F2338">
            <v>1.37633338598613</v>
          </cell>
        </row>
        <row r="2339">
          <cell r="C2339">
            <v>0.94467807307429297</v>
          </cell>
          <cell r="F2339">
            <v>1.3779540191683399</v>
          </cell>
        </row>
        <row r="2340">
          <cell r="C2340">
            <v>0.94736648727207695</v>
          </cell>
          <cell r="F2340">
            <v>1.3795755016874101</v>
          </cell>
        </row>
        <row r="2341">
          <cell r="C2341">
            <v>0.95006445477975199</v>
          </cell>
          <cell r="F2341">
            <v>1.38119790071153</v>
          </cell>
        </row>
        <row r="2342">
          <cell r="C2342">
            <v>0.95277203502789398</v>
          </cell>
          <cell r="F2342">
            <v>1.38282128340888</v>
          </cell>
        </row>
        <row r="2343">
          <cell r="C2343">
            <v>0.95548928744707795</v>
          </cell>
          <cell r="F2343">
            <v>1.38444571694767</v>
          </cell>
        </row>
        <row r="2344">
          <cell r="C2344">
            <v>0.95821627146788202</v>
          </cell>
          <cell r="F2344">
            <v>1.3860712684960601</v>
          </cell>
        </row>
        <row r="2345">
          <cell r="C2345">
            <v>0.96095304652088098</v>
          </cell>
          <cell r="F2345">
            <v>1.38769800522227</v>
          </cell>
        </row>
        <row r="2346">
          <cell r="C2346">
            <v>0.96369967203665197</v>
          </cell>
          <cell r="F2346">
            <v>1.38932599429447</v>
          </cell>
        </row>
        <row r="2347">
          <cell r="C2347">
            <v>0.96645620744580296</v>
          </cell>
          <cell r="F2347">
            <v>1.3909553028808599</v>
          </cell>
        </row>
        <row r="2348">
          <cell r="C2348">
            <v>0.96922271217884604</v>
          </cell>
          <cell r="F2348">
            <v>1.39258599814962</v>
          </cell>
        </row>
        <row r="2349">
          <cell r="C2349">
            <v>0.97199924566638896</v>
          </cell>
          <cell r="F2349">
            <v>1.3942181472689299</v>
          </cell>
        </row>
        <row r="2350">
          <cell r="C2350">
            <v>0.97478586733900896</v>
          </cell>
          <cell r="F2350">
            <v>1.395851817407</v>
          </cell>
        </row>
        <row r="2351">
          <cell r="C2351">
            <v>0.97758263662728195</v>
          </cell>
          <cell r="F2351">
            <v>1.3974870757319999</v>
          </cell>
        </row>
        <row r="2352">
          <cell r="C2352">
            <v>0.98038961296178395</v>
          </cell>
          <cell r="F2352">
            <v>1.3991239894121399</v>
          </cell>
        </row>
        <row r="2353">
          <cell r="C2353">
            <v>0.98320685577309097</v>
          </cell>
          <cell r="F2353">
            <v>1.4007626256155901</v>
          </cell>
        </row>
        <row r="2354">
          <cell r="C2354">
            <v>0.98603442449178003</v>
          </cell>
          <cell r="F2354">
            <v>1.4024030515105499</v>
          </cell>
        </row>
        <row r="2355">
          <cell r="C2355">
            <v>0.98887237854842602</v>
          </cell>
          <cell r="F2355">
            <v>1.4040453342652099</v>
          </cell>
        </row>
        <row r="2356">
          <cell r="C2356">
            <v>0.99172077737360698</v>
          </cell>
          <cell r="F2356">
            <v>1.4056895410477599</v>
          </cell>
        </row>
        <row r="2357">
          <cell r="C2357">
            <v>0.99457968039789701</v>
          </cell>
          <cell r="F2357">
            <v>1.4073357390263701</v>
          </cell>
        </row>
        <row r="2358">
          <cell r="C2358">
            <v>0.99744914705187404</v>
          </cell>
          <cell r="F2358">
            <v>1.40898399536926</v>
          </cell>
        </row>
        <row r="2359">
          <cell r="C2359">
            <v>1.0003292367661101</v>
          </cell>
          <cell r="F2359">
            <v>1.41063437724459</v>
          </cell>
        </row>
        <row r="2360">
          <cell r="C2360">
            <v>1.00322000897123</v>
          </cell>
          <cell r="F2360">
            <v>1.4122869518205901</v>
          </cell>
        </row>
        <row r="2361">
          <cell r="C2361">
            <v>1.0061215230977201</v>
          </cell>
          <cell r="F2361">
            <v>1.4139417862654</v>
          </cell>
        </row>
        <row r="2362">
          <cell r="C2362">
            <v>1.0090338385762001</v>
          </cell>
          <cell r="F2362">
            <v>1.4155989477472299</v>
          </cell>
        </row>
        <row r="2363">
          <cell r="C2363">
            <v>1.0119570148372601</v>
          </cell>
          <cell r="F2363">
            <v>1.41725850343427</v>
          </cell>
        </row>
        <row r="2364">
          <cell r="C2364">
            <v>1.01489111131145</v>
          </cell>
          <cell r="F2364">
            <v>1.41892052049471</v>
          </cell>
        </row>
        <row r="2365">
          <cell r="C2365">
            <v>1.01783618742937</v>
          </cell>
          <cell r="F2365">
            <v>1.4205850660967401</v>
          </cell>
        </row>
        <row r="2366">
          <cell r="C2366">
            <v>1.0207923026215799</v>
          </cell>
          <cell r="F2366">
            <v>1.42225220740855</v>
          </cell>
        </row>
        <row r="2367">
          <cell r="C2367">
            <v>1.0237595163186699</v>
          </cell>
          <cell r="F2367">
            <v>1.42392201159832</v>
          </cell>
        </row>
        <row r="2368">
          <cell r="C2368">
            <v>1.0267378879511999</v>
          </cell>
          <cell r="F2368">
            <v>1.42559454583425</v>
          </cell>
        </row>
        <row r="2369">
          <cell r="C2369">
            <v>1.02972747694976</v>
          </cell>
          <cell r="F2369">
            <v>1.42726987728453</v>
          </cell>
        </row>
        <row r="2370">
          <cell r="C2370">
            <v>1.0327283427449201</v>
          </cell>
          <cell r="F2370">
            <v>1.4289480731173401</v>
          </cell>
        </row>
        <row r="2371">
          <cell r="C2371">
            <v>1.0357405447672601</v>
          </cell>
          <cell r="F2371">
            <v>1.4306292005008701</v>
          </cell>
        </row>
        <row r="2372">
          <cell r="C2372">
            <v>1.0387641424473799</v>
          </cell>
          <cell r="F2372">
            <v>1.4323133266033301</v>
          </cell>
        </row>
        <row r="2373">
          <cell r="C2373">
            <v>1.0417991952158101</v>
          </cell>
          <cell r="F2373">
            <v>1.4340005185928799</v>
          </cell>
        </row>
        <row r="2374">
          <cell r="C2374">
            <v>1.04484576250313</v>
          </cell>
          <cell r="F2374">
            <v>1.43569084363772</v>
          </cell>
        </row>
        <row r="2375">
          <cell r="C2375">
            <v>1.04790390373994</v>
          </cell>
          <cell r="F2375">
            <v>1.4373843689060399</v>
          </cell>
        </row>
        <row r="2376">
          <cell r="C2376">
            <v>1.05097367835681</v>
          </cell>
          <cell r="F2376">
            <v>1.4390811615660299</v>
          </cell>
        </row>
        <row r="2377">
          <cell r="C2377">
            <v>1.0540551457843099</v>
          </cell>
          <cell r="F2377">
            <v>1.44078128878587</v>
          </cell>
        </row>
        <row r="2378">
          <cell r="C2378">
            <v>1.05714836545303</v>
          </cell>
          <cell r="F2378">
            <v>1.4424848177337699</v>
          </cell>
        </row>
        <row r="2379">
          <cell r="C2379">
            <v>1.0602533967935299</v>
          </cell>
          <cell r="F2379">
            <v>1.4441918155779001</v>
          </cell>
        </row>
        <row r="2380">
          <cell r="C2380">
            <v>1.06337029923639</v>
          </cell>
          <cell r="F2380">
            <v>1.44590234948645</v>
          </cell>
        </row>
        <row r="2381">
          <cell r="C2381">
            <v>1.0664991322121999</v>
          </cell>
          <cell r="F2381">
            <v>1.44761648662763</v>
          </cell>
        </row>
        <row r="2382">
          <cell r="C2382">
            <v>1.0696399551515201</v>
          </cell>
          <cell r="F2382">
            <v>1.4493342941695999</v>
          </cell>
        </row>
        <row r="2383">
          <cell r="C2383">
            <v>1.0727928274849301</v>
          </cell>
          <cell r="F2383">
            <v>1.4510558392805699</v>
          </cell>
        </row>
        <row r="2384">
          <cell r="C2384">
            <v>1.0759578086430099</v>
          </cell>
          <cell r="F2384">
            <v>1.4527811891287301</v>
          </cell>
        </row>
        <row r="2385">
          <cell r="C2385">
            <v>1.0791349580563701</v>
          </cell>
          <cell r="F2385">
            <v>1.45451041088227</v>
          </cell>
        </row>
        <row r="2386">
          <cell r="C2386">
            <v>1.0823243351555201</v>
          </cell>
          <cell r="F2386">
            <v>1.45624357170936</v>
          </cell>
        </row>
        <row r="2387">
          <cell r="C2387">
            <v>1.08552599937106</v>
          </cell>
          <cell r="F2387">
            <v>1.45798073877819</v>
          </cell>
        </row>
        <row r="2388">
          <cell r="C2388">
            <v>1.08874001013358</v>
          </cell>
          <cell r="F2388">
            <v>1.45972197925697</v>
          </cell>
        </row>
        <row r="2389">
          <cell r="C2389">
            <v>1.09196642687364</v>
          </cell>
          <cell r="F2389">
            <v>1.4614673603138699</v>
          </cell>
        </row>
        <row r="2390">
          <cell r="C2390">
            <v>1.0952053090218401</v>
          </cell>
          <cell r="F2390">
            <v>1.4632169491170901</v>
          </cell>
        </row>
        <row r="2391">
          <cell r="C2391">
            <v>1.09845671600873</v>
          </cell>
          <cell r="F2391">
            <v>1.46497081283482</v>
          </cell>
        </row>
        <row r="2392">
          <cell r="C2392">
            <v>1.1017207072649</v>
          </cell>
          <cell r="F2392">
            <v>1.46672901863525</v>
          </cell>
        </row>
        <row r="2393">
          <cell r="C2393">
            <v>1.10499734222093</v>
          </cell>
          <cell r="F2393">
            <v>1.4684916336865601</v>
          </cell>
        </row>
        <row r="2394">
          <cell r="C2394">
            <v>1.1082866803073901</v>
          </cell>
          <cell r="F2394">
            <v>1.4702587251569501</v>
          </cell>
        </row>
        <row r="2395">
          <cell r="C2395">
            <v>1.1115887809548499</v>
          </cell>
          <cell r="F2395">
            <v>1.4720303602145901</v>
          </cell>
        </row>
        <row r="2396">
          <cell r="C2396">
            <v>1.1149037035939</v>
          </cell>
          <cell r="F2396">
            <v>1.4738066060277</v>
          </cell>
        </row>
        <row r="2397">
          <cell r="C2397">
            <v>1.1182315076551399</v>
          </cell>
          <cell r="F2397">
            <v>1.4755875297644601</v>
          </cell>
        </row>
        <row r="2398">
          <cell r="C2398">
            <v>1.1215722525690901</v>
          </cell>
          <cell r="F2398">
            <v>1.4773731985930401</v>
          </cell>
        </row>
        <row r="2399">
          <cell r="C2399">
            <v>1.1249259977663399</v>
          </cell>
          <cell r="F2399">
            <v>1.4791636796816301</v>
          </cell>
        </row>
        <row r="2400">
          <cell r="C2400">
            <v>1.1282928026774801</v>
          </cell>
          <cell r="F2400">
            <v>1.48095904019844</v>
          </cell>
        </row>
        <row r="2401">
          <cell r="C2401">
            <v>1.1316727267330899</v>
          </cell>
          <cell r="F2401">
            <v>1.4827593473116401</v>
          </cell>
        </row>
        <row r="2402">
          <cell r="C2402">
            <v>1.1350658293637399</v>
          </cell>
          <cell r="F2402">
            <v>1.48456466818943</v>
          </cell>
        </row>
        <row r="2403">
          <cell r="C2403">
            <v>1.13847217</v>
          </cell>
          <cell r="F2403">
            <v>1.48637507</v>
          </cell>
        </row>
        <row r="2404">
          <cell r="C2404">
            <v>1.1418918234003099</v>
          </cell>
          <cell r="F2404">
            <v>1.4881906021537801</v>
          </cell>
        </row>
        <row r="2405">
          <cell r="C2405">
            <v>1.1453249256345499</v>
          </cell>
          <cell r="F2405">
            <v>1.49001124303015</v>
          </cell>
        </row>
        <row r="2406">
          <cell r="C2406">
            <v>1.1487716281004201</v>
          </cell>
          <cell r="F2406">
            <v>1.4918369532507501</v>
          </cell>
        </row>
        <row r="2407">
          <cell r="C2407">
            <v>1.15223208219566</v>
          </cell>
          <cell r="F2407">
            <v>1.49366769343721</v>
          </cell>
        </row>
        <row r="2408">
          <cell r="C2408">
            <v>1.1557064393180001</v>
          </cell>
          <cell r="F2408">
            <v>1.49550342421116</v>
          </cell>
        </row>
        <row r="2409">
          <cell r="C2409">
            <v>1.15919485086515</v>
          </cell>
          <cell r="F2409">
            <v>1.4973441061942401</v>
          </cell>
        </row>
        <row r="2410">
          <cell r="C2410">
            <v>1.1626974682348801</v>
          </cell>
          <cell r="F2410">
            <v>1.49918970000809</v>
          </cell>
        </row>
        <row r="2411">
          <cell r="C2411">
            <v>1.16621444282483</v>
          </cell>
          <cell r="F2411">
            <v>1.5010401662743</v>
          </cell>
        </row>
        <row r="2412">
          <cell r="C2412">
            <v>1.16974592603278</v>
          </cell>
          <cell r="F2412">
            <v>1.5028954656145299</v>
          </cell>
        </row>
        <row r="2413">
          <cell r="C2413">
            <v>1.1732920692564399</v>
          </cell>
          <cell r="F2413">
            <v>1.50475555865041</v>
          </cell>
        </row>
        <row r="2414">
          <cell r="C2414">
            <v>1.17685302389354</v>
          </cell>
          <cell r="F2414">
            <v>1.50662040600356</v>
          </cell>
        </row>
        <row r="2415">
          <cell r="C2415">
            <v>1.1804289413418001</v>
          </cell>
          <cell r="F2415">
            <v>1.5084899682956201</v>
          </cell>
        </row>
        <row r="2416">
          <cell r="C2416">
            <v>1.18401997299896</v>
          </cell>
          <cell r="F2416">
            <v>1.5103642061482301</v>
          </cell>
        </row>
        <row r="2417">
          <cell r="C2417">
            <v>1.1876262702627201</v>
          </cell>
          <cell r="F2417">
            <v>1.512243080183</v>
          </cell>
        </row>
        <row r="2418">
          <cell r="C2418">
            <v>1.1912479845308299</v>
          </cell>
          <cell r="F2418">
            <v>1.51412655102158</v>
          </cell>
        </row>
        <row r="2419">
          <cell r="C2419">
            <v>1.194885267201</v>
          </cell>
          <cell r="F2419">
            <v>1.5160145792855999</v>
          </cell>
        </row>
        <row r="2420">
          <cell r="C2420">
            <v>1.1985382696709499</v>
          </cell>
          <cell r="F2420">
            <v>1.5179071255966701</v>
          </cell>
        </row>
        <row r="2421">
          <cell r="C2421">
            <v>1.20220714333842</v>
          </cell>
          <cell r="F2421">
            <v>1.5198041505764499</v>
          </cell>
        </row>
        <row r="2422">
          <cell r="C2422">
            <v>1.2058920396011601</v>
          </cell>
          <cell r="F2422">
            <v>1.52170561484657</v>
          </cell>
        </row>
        <row r="2423">
          <cell r="C2423">
            <v>1.20959310985683</v>
          </cell>
          <cell r="F2423">
            <v>1.5236114790286399</v>
          </cell>
        </row>
        <row r="2424">
          <cell r="C2424">
            <v>1.2133105055031801</v>
          </cell>
          <cell r="F2424">
            <v>1.5255217037442901</v>
          </cell>
        </row>
        <row r="2425">
          <cell r="C2425">
            <v>1.2170443779379401</v>
          </cell>
          <cell r="F2425">
            <v>1.5274362496151599</v>
          </cell>
        </row>
        <row r="2426">
          <cell r="C2426">
            <v>1.2207948785588401</v>
          </cell>
          <cell r="F2426">
            <v>1.5293550772628901</v>
          </cell>
        </row>
        <row r="2427">
          <cell r="C2427">
            <v>1.2245621587636</v>
          </cell>
          <cell r="F2427">
            <v>1.5312781473090999</v>
          </cell>
        </row>
        <row r="2428">
          <cell r="C2428">
            <v>1.22834636994994</v>
          </cell>
          <cell r="F2428">
            <v>1.53320542037542</v>
          </cell>
        </row>
        <row r="2429">
          <cell r="C2429">
            <v>1.2321476635155899</v>
          </cell>
          <cell r="F2429">
            <v>1.5351368570835</v>
          </cell>
        </row>
        <row r="2430">
          <cell r="C2430">
            <v>1.23596619085827</v>
          </cell>
          <cell r="F2430">
            <v>1.53707241805495</v>
          </cell>
        </row>
        <row r="2431">
          <cell r="C2431">
            <v>1.2398021033757101</v>
          </cell>
          <cell r="F2431">
            <v>1.5390120639114</v>
          </cell>
        </row>
        <row r="2432">
          <cell r="C2432">
            <v>1.2436555524656401</v>
          </cell>
          <cell r="F2432">
            <v>1.5409557552744999</v>
          </cell>
        </row>
        <row r="2433">
          <cell r="C2433">
            <v>1.2475266895257699</v>
          </cell>
          <cell r="F2433">
            <v>1.54290345276587</v>
          </cell>
        </row>
        <row r="2434">
          <cell r="C2434">
            <v>1.25141566595384</v>
          </cell>
          <cell r="F2434">
            <v>1.5448551170071401</v>
          </cell>
        </row>
        <row r="2435">
          <cell r="C2435">
            <v>1.2553226331476099</v>
          </cell>
          <cell r="F2435">
            <v>1.5468107086199701</v>
          </cell>
        </row>
        <row r="2436">
          <cell r="C2436">
            <v>1.2592477425047099</v>
          </cell>
          <cell r="F2436">
            <v>1.5487701882259399</v>
          </cell>
        </row>
        <row r="2437">
          <cell r="C2437">
            <v>1.2631911454229201</v>
          </cell>
          <cell r="F2437">
            <v>1.5507335164467</v>
          </cell>
        </row>
        <row r="2438">
          <cell r="C2438">
            <v>1.2671529932999701</v>
          </cell>
          <cell r="F2438">
            <v>1.5527006539038899</v>
          </cell>
        </row>
        <row r="2439">
          <cell r="C2439">
            <v>1.2711334375335701</v>
          </cell>
          <cell r="F2439">
            <v>1.55467156121914</v>
          </cell>
        </row>
        <row r="2440">
          <cell r="C2440">
            <v>1.27513262952145</v>
          </cell>
          <cell r="F2440">
            <v>1.5566461990140801</v>
          </cell>
        </row>
        <row r="2441">
          <cell r="C2441">
            <v>1.27915072066133</v>
          </cell>
          <cell r="F2441">
            <v>1.5586245279103399</v>
          </cell>
        </row>
        <row r="2442">
          <cell r="C2442">
            <v>1.2831878623509401</v>
          </cell>
          <cell r="F2442">
            <v>1.56060650852955</v>
          </cell>
        </row>
        <row r="2443">
          <cell r="C2443">
            <v>1.28724420598801</v>
          </cell>
          <cell r="F2443">
            <v>1.5625921014933499</v>
          </cell>
        </row>
        <row r="2444">
          <cell r="C2444">
            <v>1.29131990297026</v>
          </cell>
          <cell r="F2444">
            <v>1.5645812674233599</v>
          </cell>
        </row>
        <row r="2445">
          <cell r="C2445">
            <v>1.2954151046954101</v>
          </cell>
          <cell r="F2445">
            <v>1.56657396694121</v>
          </cell>
        </row>
        <row r="2446">
          <cell r="C2446">
            <v>1.29952996256119</v>
          </cell>
          <cell r="F2446">
            <v>1.56857016066854</v>
          </cell>
        </row>
        <row r="2447">
          <cell r="C2447">
            <v>1.3036646279653601</v>
          </cell>
          <cell r="F2447">
            <v>1.570569809227</v>
          </cell>
        </row>
        <row r="2448">
          <cell r="C2448">
            <v>1.3078192523055701</v>
          </cell>
          <cell r="F2448">
            <v>1.5725728732381801</v>
          </cell>
        </row>
        <row r="2449">
          <cell r="C2449">
            <v>1.31199398697958</v>
          </cell>
          <cell r="F2449">
            <v>1.57457931332373</v>
          </cell>
        </row>
        <row r="2450">
          <cell r="C2450">
            <v>1.3161889833851199</v>
          </cell>
          <cell r="F2450">
            <v>1.5765890901052799</v>
          </cell>
        </row>
        <row r="2451">
          <cell r="C2451">
            <v>1.3204043929199101</v>
          </cell>
          <cell r="F2451">
            <v>1.5786021642044601</v>
          </cell>
        </row>
        <row r="2452">
          <cell r="C2452">
            <v>1.32464036698168</v>
          </cell>
          <cell r="F2452">
            <v>1.58061849624291</v>
          </cell>
        </row>
        <row r="2453">
          <cell r="C2453">
            <v>1.32889705696815</v>
          </cell>
          <cell r="F2453">
            <v>1.5826380468422501</v>
          </cell>
        </row>
        <row r="2454">
          <cell r="C2454">
            <v>1.33317461427704</v>
          </cell>
          <cell r="F2454">
            <v>1.5846607766241201</v>
          </cell>
        </row>
        <row r="2455">
          <cell r="C2455">
            <v>1.3374731903060799</v>
          </cell>
          <cell r="F2455">
            <v>1.5866866462101401</v>
          </cell>
        </row>
        <row r="2456">
          <cell r="C2456">
            <v>1.3417929364529999</v>
          </cell>
          <cell r="F2456">
            <v>1.58871561622195</v>
          </cell>
        </row>
        <row r="2457">
          <cell r="C2457">
            <v>1.3461340041155101</v>
          </cell>
          <cell r="F2457">
            <v>1.5907476472811899</v>
          </cell>
        </row>
        <row r="2458">
          <cell r="C2458">
            <v>1.3504965446913499</v>
          </cell>
          <cell r="F2458">
            <v>1.5927827000094701</v>
          </cell>
        </row>
        <row r="2459">
          <cell r="C2459">
            <v>1.35488070957824</v>
          </cell>
          <cell r="F2459">
            <v>1.59482073502844</v>
          </cell>
        </row>
        <row r="2460">
          <cell r="C2460">
            <v>1.35928665017396</v>
          </cell>
          <cell r="F2460">
            <v>1.59686171295974</v>
          </cell>
        </row>
        <row r="2461">
          <cell r="C2461">
            <v>1.3637145178761201</v>
          </cell>
          <cell r="F2461">
            <v>1.5989055944249599</v>
          </cell>
        </row>
        <row r="2462">
          <cell r="C2462">
            <v>1.3681644640824999</v>
          </cell>
          <cell r="F2462">
            <v>1.6009523400457599</v>
          </cell>
        </row>
        <row r="2463">
          <cell r="C2463">
            <v>1.3726366401908301</v>
          </cell>
          <cell r="F2463">
            <v>1.6030019104437701</v>
          </cell>
        </row>
        <row r="2464">
          <cell r="C2464">
            <v>1.3771311975988301</v>
          </cell>
          <cell r="F2464">
            <v>1.60505426624061</v>
          </cell>
        </row>
        <row r="2465">
          <cell r="C2465">
            <v>1.38164828770423</v>
          </cell>
          <cell r="F2465">
            <v>1.60710936805793</v>
          </cell>
        </row>
        <row r="2466">
          <cell r="C2466">
            <v>1.38618806190475</v>
          </cell>
          <cell r="F2466">
            <v>1.6091671765173401</v>
          </cell>
        </row>
        <row r="2467">
          <cell r="C2467">
            <v>1.3907506715981199</v>
          </cell>
          <cell r="F2467">
            <v>1.61122765224049</v>
          </cell>
        </row>
        <row r="2468">
          <cell r="C2468">
            <v>1.39533626818206</v>
          </cell>
          <cell r="F2468">
            <v>1.6132907558489999</v>
          </cell>
        </row>
        <row r="2469">
          <cell r="C2469">
            <v>1.3999450030542899</v>
          </cell>
          <cell r="F2469">
            <v>1.6153564479645</v>
          </cell>
        </row>
        <row r="2470">
          <cell r="C2470">
            <v>1.40457702761254</v>
          </cell>
          <cell r="F2470">
            <v>1.6174246892086299</v>
          </cell>
        </row>
        <row r="2471">
          <cell r="C2471">
            <v>1.4092324932545399</v>
          </cell>
          <cell r="F2471">
            <v>1.6194954402030199</v>
          </cell>
        </row>
        <row r="2472">
          <cell r="C2472">
            <v>1.41391155137805</v>
          </cell>
          <cell r="F2472">
            <v>1.6215686615693199</v>
          </cell>
        </row>
        <row r="2473">
          <cell r="C2473">
            <v>1.4186143533807101</v>
          </cell>
          <cell r="F2473">
            <v>1.6236443139291099</v>
          </cell>
        </row>
        <row r="2474">
          <cell r="C2474">
            <v>1.4233410506602899</v>
          </cell>
          <cell r="F2474">
            <v>1.6257223579040501</v>
          </cell>
        </row>
        <row r="2475">
          <cell r="C2475">
            <v>1.42809179461451</v>
          </cell>
          <cell r="F2475">
            <v>1.62780275411577</v>
          </cell>
        </row>
        <row r="2476">
          <cell r="C2476">
            <v>1.4328667366411001</v>
          </cell>
          <cell r="F2476">
            <v>1.6298854631859101</v>
          </cell>
        </row>
        <row r="2477">
          <cell r="C2477">
            <v>1.43766602813778</v>
          </cell>
          <cell r="F2477">
            <v>1.63197044573609</v>
          </cell>
        </row>
        <row r="2478">
          <cell r="C2478">
            <v>1.44248982050228</v>
          </cell>
          <cell r="F2478">
            <v>1.6340576623879499</v>
          </cell>
        </row>
        <row r="2479">
          <cell r="C2479">
            <v>1.4473382651323199</v>
          </cell>
          <cell r="F2479">
            <v>1.6361470737631101</v>
          </cell>
        </row>
        <row r="2480">
          <cell r="C2480">
            <v>1.4522115134256299</v>
          </cell>
          <cell r="F2480">
            <v>1.6382386404832101</v>
          </cell>
        </row>
        <row r="2481">
          <cell r="C2481">
            <v>1.4571097167799301</v>
          </cell>
          <cell r="F2481">
            <v>1.6403323231698801</v>
          </cell>
        </row>
        <row r="2482">
          <cell r="C2482">
            <v>1.46203302659294</v>
          </cell>
          <cell r="F2482">
            <v>1.6424280824447399</v>
          </cell>
        </row>
        <row r="2483">
          <cell r="C2483">
            <v>1.4669815942623901</v>
          </cell>
          <cell r="F2483">
            <v>1.6445258789294399</v>
          </cell>
        </row>
        <row r="2484">
          <cell r="C2484">
            <v>1.4719555711860099</v>
          </cell>
          <cell r="F2484">
            <v>1.6466256732455999</v>
          </cell>
        </row>
        <row r="2485">
          <cell r="C2485">
            <v>1.47695510876157</v>
          </cell>
          <cell r="F2485">
            <v>1.6487274260148801</v>
          </cell>
        </row>
        <row r="2486">
          <cell r="C2486">
            <v>1.4819803583866999</v>
          </cell>
          <cell r="F2486">
            <v>1.6508310978588601</v>
          </cell>
        </row>
        <row r="2487">
          <cell r="C2487">
            <v>1.4870314714591599</v>
          </cell>
          <cell r="F2487">
            <v>1.6529366493991899</v>
          </cell>
        </row>
        <row r="2488">
          <cell r="C2488">
            <v>1.4921085993766801</v>
          </cell>
          <cell r="F2488">
            <v>1.65504404125751</v>
          </cell>
        </row>
        <row r="2489">
          <cell r="C2489">
            <v>1.497211893537</v>
          </cell>
          <cell r="F2489">
            <v>1.65715323405545</v>
          </cell>
        </row>
        <row r="2490">
          <cell r="C2490">
            <v>1.50234150533782</v>
          </cell>
          <cell r="F2490">
            <v>1.65926418841464</v>
          </cell>
        </row>
        <row r="2491">
          <cell r="C2491">
            <v>1.50749758617688</v>
          </cell>
          <cell r="F2491">
            <v>1.66137686495671</v>
          </cell>
        </row>
        <row r="2492">
          <cell r="C2492">
            <v>1.5126802874519101</v>
          </cell>
          <cell r="F2492">
            <v>1.66349122430329</v>
          </cell>
        </row>
        <row r="2493">
          <cell r="C2493">
            <v>1.5178897605606201</v>
          </cell>
          <cell r="F2493">
            <v>1.6656072270760101</v>
          </cell>
        </row>
        <row r="2494">
          <cell r="C2494">
            <v>1.5231261569007399</v>
          </cell>
          <cell r="F2494">
            <v>1.6677248338965101</v>
          </cell>
        </row>
        <row r="2495">
          <cell r="C2495">
            <v>1.52838962787</v>
          </cell>
          <cell r="F2495">
            <v>1.6698440053864101</v>
          </cell>
        </row>
        <row r="2496">
          <cell r="C2496">
            <v>1.5336803248661199</v>
          </cell>
          <cell r="F2496">
            <v>1.67196470216735</v>
          </cell>
        </row>
        <row r="2497">
          <cell r="C2497">
            <v>1.5389983992868901</v>
          </cell>
          <cell r="F2497">
            <v>1.67408688486099</v>
          </cell>
        </row>
        <row r="2498">
          <cell r="C2498">
            <v>1.54434400252991</v>
          </cell>
          <cell r="F2498">
            <v>1.6762105140888901</v>
          </cell>
        </row>
        <row r="2499">
          <cell r="C2499">
            <v>1.54971728599296</v>
          </cell>
          <cell r="F2499">
            <v>1.67833555047273</v>
          </cell>
        </row>
        <row r="2500">
          <cell r="C2500">
            <v>1.55511840107377</v>
          </cell>
          <cell r="F2500">
            <v>1.68046195463413</v>
          </cell>
        </row>
        <row r="2501">
          <cell r="C2501">
            <v>1.5605474991700601</v>
          </cell>
          <cell r="F2501">
            <v>1.6825896871947199</v>
          </cell>
        </row>
        <row r="2502">
          <cell r="C2502">
            <v>1.56600473167956</v>
          </cell>
          <cell r="F2502">
            <v>1.6847187087761299</v>
          </cell>
        </row>
        <row r="2503">
          <cell r="C2503">
            <v>1.5714902500000001</v>
          </cell>
          <cell r="F2503">
            <v>1.6868489799999999</v>
          </cell>
        </row>
        <row r="2504">
          <cell r="C2504">
            <v>1.5770041012098901</v>
          </cell>
          <cell r="F2504">
            <v>1.68898049232783</v>
          </cell>
        </row>
        <row r="2505">
          <cell r="C2505">
            <v>1.58254591511092</v>
          </cell>
          <cell r="F2505">
            <v>1.6911133605806601</v>
          </cell>
        </row>
        <row r="2506">
          <cell r="C2506">
            <v>1.5881152171855799</v>
          </cell>
          <cell r="F2506">
            <v>1.69324773041939</v>
          </cell>
        </row>
        <row r="2507">
          <cell r="C2507">
            <v>1.59371153291635</v>
          </cell>
          <cell r="F2507">
            <v>1.6953837475049101</v>
          </cell>
        </row>
        <row r="2508">
          <cell r="C2508">
            <v>1.59933438778572</v>
          </cell>
          <cell r="F2508">
            <v>1.6975215574981499</v>
          </cell>
        </row>
        <row r="2509">
          <cell r="C2509">
            <v>1.6049833072761699</v>
          </cell>
          <cell r="F2509">
            <v>1.6996613060600101</v>
          </cell>
        </row>
        <row r="2510">
          <cell r="C2510">
            <v>1.6106578168702601</v>
          </cell>
          <cell r="F2510">
            <v>1.7018031388514101</v>
          </cell>
        </row>
        <row r="2511">
          <cell r="C2511">
            <v>1.6163574420503399</v>
          </cell>
          <cell r="F2511">
            <v>1.70394720153322</v>
          </cell>
        </row>
        <row r="2512">
          <cell r="C2512">
            <v>1.62208170829896</v>
          </cell>
          <cell r="F2512">
            <v>1.70609363976636</v>
          </cell>
        </row>
        <row r="2513">
          <cell r="C2513">
            <v>1.6278301410986</v>
          </cell>
          <cell r="F2513">
            <v>1.70824259921174</v>
          </cell>
        </row>
        <row r="2514">
          <cell r="C2514">
            <v>1.63360226593175</v>
          </cell>
          <cell r="F2514">
            <v>1.71039422553027</v>
          </cell>
        </row>
        <row r="2515">
          <cell r="C2515">
            <v>1.6393976082809001</v>
          </cell>
          <cell r="F2515">
            <v>1.71254866438285</v>
          </cell>
        </row>
        <row r="2516">
          <cell r="C2516">
            <v>1.64521569362852</v>
          </cell>
          <cell r="F2516">
            <v>1.71470606143038</v>
          </cell>
        </row>
        <row r="2517">
          <cell r="C2517">
            <v>1.6510560474571101</v>
          </cell>
          <cell r="F2517">
            <v>1.71686656233379</v>
          </cell>
        </row>
        <row r="2518">
          <cell r="C2518">
            <v>1.6569181952491501</v>
          </cell>
          <cell r="F2518">
            <v>1.7190303127539599</v>
          </cell>
        </row>
        <row r="2519">
          <cell r="C2519">
            <v>1.66280166248713</v>
          </cell>
          <cell r="F2519">
            <v>1.7211974583518099</v>
          </cell>
        </row>
        <row r="2520">
          <cell r="C2520">
            <v>1.66870597465353</v>
          </cell>
          <cell r="F2520">
            <v>1.7233681447882401</v>
          </cell>
        </row>
        <row r="2521">
          <cell r="C2521">
            <v>1.67463065723083</v>
          </cell>
          <cell r="F2521">
            <v>1.7255425177241599</v>
          </cell>
        </row>
        <row r="2522">
          <cell r="C2522">
            <v>1.6805752357015999</v>
          </cell>
          <cell r="F2522">
            <v>1.7277207228205</v>
          </cell>
        </row>
        <row r="2523">
          <cell r="C2523">
            <v>1.6865392355481701</v>
          </cell>
          <cell r="F2523">
            <v>1.7299029057381201</v>
          </cell>
        </row>
        <row r="2524">
          <cell r="C2524">
            <v>1.6925221822531</v>
          </cell>
          <cell r="F2524">
            <v>1.7320892121379401</v>
          </cell>
        </row>
        <row r="2525">
          <cell r="C2525">
            <v>1.69852360129888</v>
          </cell>
          <cell r="F2525">
            <v>1.73427978768088</v>
          </cell>
        </row>
        <row r="2526">
          <cell r="C2526">
            <v>1.7045430181679899</v>
          </cell>
          <cell r="F2526">
            <v>1.73647477802784</v>
          </cell>
        </row>
        <row r="2527">
          <cell r="C2527">
            <v>1.71057995834292</v>
          </cell>
          <cell r="F2527">
            <v>1.73867432883972</v>
          </cell>
        </row>
        <row r="2528">
          <cell r="C2528">
            <v>1.71663394730615</v>
          </cell>
          <cell r="F2528">
            <v>1.74087858577743</v>
          </cell>
        </row>
        <row r="2529">
          <cell r="C2529">
            <v>1.7227045105401599</v>
          </cell>
          <cell r="F2529">
            <v>1.7430876945018701</v>
          </cell>
        </row>
        <row r="2530">
          <cell r="C2530">
            <v>1.7287911735274499</v>
          </cell>
          <cell r="F2530">
            <v>1.74530180067396</v>
          </cell>
        </row>
        <row r="2531">
          <cell r="C2531">
            <v>1.7348934617505001</v>
          </cell>
          <cell r="F2531">
            <v>1.7475210499545999</v>
          </cell>
        </row>
        <row r="2532">
          <cell r="C2532">
            <v>1.74101090069179</v>
          </cell>
          <cell r="F2532">
            <v>1.7497455880046999</v>
          </cell>
        </row>
        <row r="2533">
          <cell r="C2533">
            <v>1.7471430158338099</v>
          </cell>
          <cell r="F2533">
            <v>1.7519755604851499</v>
          </cell>
        </row>
        <row r="2534">
          <cell r="C2534">
            <v>1.75328933265904</v>
          </cell>
          <cell r="F2534">
            <v>1.7542111130568701</v>
          </cell>
        </row>
        <row r="2535">
          <cell r="C2535">
            <v>1.7594493766500301</v>
          </cell>
          <cell r="F2535">
            <v>1.7564523913807999</v>
          </cell>
        </row>
        <row r="2536">
          <cell r="C2536">
            <v>1.76562267328915</v>
          </cell>
          <cell r="F2536">
            <v>1.7586995411177699</v>
          </cell>
        </row>
        <row r="2537">
          <cell r="C2537">
            <v>1.77180874805893</v>
          </cell>
          <cell r="F2537">
            <v>1.7609527079287299</v>
          </cell>
        </row>
        <row r="2538">
          <cell r="C2538">
            <v>1.77800712644186</v>
          </cell>
          <cell r="F2538">
            <v>1.7632120374745801</v>
          </cell>
        </row>
        <row r="2539">
          <cell r="C2539">
            <v>1.7842173339204399</v>
          </cell>
          <cell r="F2539">
            <v>1.76547767541623</v>
          </cell>
        </row>
        <row r="2540">
          <cell r="C2540">
            <v>1.79043889597713</v>
          </cell>
          <cell r="F2540">
            <v>1.7677497674145799</v>
          </cell>
        </row>
        <row r="2541">
          <cell r="C2541">
            <v>1.7966713380944399</v>
          </cell>
          <cell r="F2541">
            <v>1.77002845913054</v>
          </cell>
        </row>
        <row r="2542">
          <cell r="C2542">
            <v>1.8029141857548401</v>
          </cell>
          <cell r="F2542">
            <v>1.77231389622502</v>
          </cell>
        </row>
        <row r="2543">
          <cell r="C2543">
            <v>1.8091669644408199</v>
          </cell>
          <cell r="F2543">
            <v>1.77460622435891</v>
          </cell>
        </row>
        <row r="2544">
          <cell r="C2544">
            <v>1.8154291996348699</v>
          </cell>
          <cell r="F2544">
            <v>1.77690558919314</v>
          </cell>
        </row>
        <row r="2545">
          <cell r="C2545">
            <v>1.8217004168194699</v>
          </cell>
          <cell r="F2545">
            <v>1.7792121363886</v>
          </cell>
        </row>
        <row r="2546">
          <cell r="C2546">
            <v>1.8279801414771</v>
          </cell>
          <cell r="F2546">
            <v>1.78152601160619</v>
          </cell>
        </row>
        <row r="2547">
          <cell r="C2547">
            <v>1.8342678990903201</v>
          </cell>
          <cell r="F2547">
            <v>1.7838473605068601</v>
          </cell>
        </row>
        <row r="2548">
          <cell r="C2548">
            <v>1.8405632151414799</v>
          </cell>
          <cell r="F2548">
            <v>1.78617632875146</v>
          </cell>
        </row>
        <row r="2549">
          <cell r="C2549">
            <v>1.84686561511313</v>
          </cell>
          <cell r="F2549">
            <v>1.78851306200091</v>
          </cell>
        </row>
        <row r="2550">
          <cell r="C2550">
            <v>1.8531746244877501</v>
          </cell>
          <cell r="F2550">
            <v>1.7908577059161299</v>
          </cell>
        </row>
        <row r="2551">
          <cell r="C2551">
            <v>1.85948976874783</v>
          </cell>
          <cell r="F2551">
            <v>1.7932104061580101</v>
          </cell>
        </row>
        <row r="2552">
          <cell r="C2552">
            <v>1.8658105733758601</v>
          </cell>
          <cell r="F2552">
            <v>1.79557130838747</v>
          </cell>
        </row>
        <row r="2553">
          <cell r="C2553">
            <v>1.8721365638543299</v>
          </cell>
          <cell r="F2553">
            <v>1.79794055826541</v>
          </cell>
        </row>
        <row r="2554">
          <cell r="C2554">
            <v>1.87846726566571</v>
          </cell>
          <cell r="F2554">
            <v>1.80031830145274</v>
          </cell>
        </row>
        <row r="2555">
          <cell r="C2555">
            <v>1.8848022042924899</v>
          </cell>
          <cell r="F2555">
            <v>1.80270468361037</v>
          </cell>
        </row>
        <row r="2556">
          <cell r="C2556">
            <v>1.8911409052171499</v>
          </cell>
          <cell r="F2556">
            <v>1.80509985039919</v>
          </cell>
        </row>
        <row r="2557">
          <cell r="C2557">
            <v>1.8974828939221899</v>
          </cell>
          <cell r="F2557">
            <v>1.80750394748012</v>
          </cell>
        </row>
        <row r="2558">
          <cell r="C2558">
            <v>1.9038276958900899</v>
          </cell>
          <cell r="F2558">
            <v>1.8099171205140601</v>
          </cell>
        </row>
        <row r="2559">
          <cell r="C2559">
            <v>1.91017483660333</v>
          </cell>
          <cell r="F2559">
            <v>1.8123395151619199</v>
          </cell>
        </row>
        <row r="2560">
          <cell r="C2560">
            <v>1.9165238415444701</v>
          </cell>
          <cell r="F2560">
            <v>1.81477127708463</v>
          </cell>
        </row>
        <row r="2561">
          <cell r="C2561">
            <v>1.92287423619585</v>
          </cell>
          <cell r="F2561">
            <v>1.81721255194304</v>
          </cell>
        </row>
        <row r="2562">
          <cell r="C2562">
            <v>1.9292255460400201</v>
          </cell>
          <cell r="F2562">
            <v>1.81966348539809</v>
          </cell>
        </row>
        <row r="2563">
          <cell r="C2563">
            <v>1.93557729655948</v>
          </cell>
          <cell r="F2563">
            <v>1.82212422311068</v>
          </cell>
        </row>
        <row r="2564">
          <cell r="C2564">
            <v>1.94192901323671</v>
          </cell>
          <cell r="F2564">
            <v>1.8245949107417201</v>
          </cell>
        </row>
        <row r="2565">
          <cell r="C2565">
            <v>1.9482802215541899</v>
          </cell>
          <cell r="F2565">
            <v>1.82707569395211</v>
          </cell>
        </row>
        <row r="2566">
          <cell r="C2566">
            <v>1.95463044699441</v>
          </cell>
          <cell r="F2566">
            <v>1.82956671840276</v>
          </cell>
        </row>
        <row r="2567">
          <cell r="C2567">
            <v>1.9609792150398599</v>
          </cell>
          <cell r="F2567">
            <v>1.83206812975458</v>
          </cell>
        </row>
        <row r="2568">
          <cell r="C2568">
            <v>1.96732605117301</v>
          </cell>
          <cell r="F2568">
            <v>1.8345800736684701</v>
          </cell>
        </row>
        <row r="2569">
          <cell r="C2569">
            <v>1.9736704808763601</v>
          </cell>
          <cell r="F2569">
            <v>1.83710269580534</v>
          </cell>
        </row>
        <row r="2570">
          <cell r="C2570">
            <v>1.98001202963239</v>
          </cell>
          <cell r="F2570">
            <v>1.83963614182609</v>
          </cell>
        </row>
        <row r="2571">
          <cell r="C2571">
            <v>1.9863502229235801</v>
          </cell>
          <cell r="F2571">
            <v>1.8421805573916299</v>
          </cell>
        </row>
        <row r="2572">
          <cell r="C2572">
            <v>1.99268458623249</v>
          </cell>
          <cell r="F2572">
            <v>1.8447360881629</v>
          </cell>
        </row>
        <row r="2573">
          <cell r="C2573">
            <v>1.9990146450414601</v>
          </cell>
          <cell r="F2573">
            <v>1.84730287980074</v>
          </cell>
        </row>
        <row r="2574">
          <cell r="C2574">
            <v>2.0053399248330601</v>
          </cell>
          <cell r="F2574">
            <v>1.8498810779660899</v>
          </cell>
        </row>
        <row r="2575">
          <cell r="C2575">
            <v>2.0116599510897601</v>
          </cell>
          <cell r="F2575">
            <v>1.8524708283198601</v>
          </cell>
        </row>
        <row r="2576">
          <cell r="C2576">
            <v>2.01797424929405</v>
          </cell>
          <cell r="F2576">
            <v>1.8550722765229399</v>
          </cell>
        </row>
        <row r="2577">
          <cell r="C2577">
            <v>2.02428234492842</v>
          </cell>
          <cell r="F2577">
            <v>1.8576855682362501</v>
          </cell>
        </row>
        <row r="2578">
          <cell r="C2578">
            <v>2.0305837634753501</v>
          </cell>
          <cell r="F2578">
            <v>1.8603108491206899</v>
          </cell>
        </row>
        <row r="2579">
          <cell r="C2579">
            <v>2.03687803041732</v>
          </cell>
          <cell r="F2579">
            <v>1.86294826483718</v>
          </cell>
        </row>
        <row r="2580">
          <cell r="C2580">
            <v>2.0431646712368199</v>
          </cell>
          <cell r="F2580">
            <v>1.8655979610466</v>
          </cell>
        </row>
        <row r="2581">
          <cell r="C2581">
            <v>2.0494432114163401</v>
          </cell>
          <cell r="F2581">
            <v>1.8682600834098799</v>
          </cell>
        </row>
        <row r="2582">
          <cell r="C2582">
            <v>2.0557131764383598</v>
          </cell>
          <cell r="F2582">
            <v>1.8709347775879099</v>
          </cell>
        </row>
        <row r="2583">
          <cell r="C2583">
            <v>2.0619740917853702</v>
          </cell>
          <cell r="F2583">
            <v>1.8736221892416101</v>
          </cell>
        </row>
        <row r="2584">
          <cell r="C2584">
            <v>2.0682254829398499</v>
          </cell>
          <cell r="F2584">
            <v>1.8763224640318701</v>
          </cell>
        </row>
        <row r="2585">
          <cell r="C2585">
            <v>2.0744668753843598</v>
          </cell>
          <cell r="F2585">
            <v>1.87903574761964</v>
          </cell>
        </row>
        <row r="2586">
          <cell r="C2586">
            <v>2.0806977946012402</v>
          </cell>
          <cell r="F2586">
            <v>1.88176218566576</v>
          </cell>
        </row>
        <row r="2587">
          <cell r="C2587">
            <v>2.0869177660730398</v>
          </cell>
          <cell r="F2587">
            <v>1.88450192383116</v>
          </cell>
        </row>
        <row r="2588">
          <cell r="C2588">
            <v>2.0931263152822601</v>
          </cell>
          <cell r="F2588">
            <v>1.8872551077767601</v>
          </cell>
        </row>
        <row r="2589">
          <cell r="C2589">
            <v>2.0993229677113798</v>
          </cell>
          <cell r="F2589">
            <v>1.8900218831634601</v>
          </cell>
        </row>
        <row r="2590">
          <cell r="C2590">
            <v>2.1055072488428701</v>
          </cell>
          <cell r="F2590">
            <v>1.89280239565216</v>
          </cell>
        </row>
        <row r="2591">
          <cell r="C2591">
            <v>2.1116786841592399</v>
          </cell>
          <cell r="F2591">
            <v>1.8955967909037801</v>
          </cell>
        </row>
        <row r="2592">
          <cell r="C2592">
            <v>2.1178367991429599</v>
          </cell>
          <cell r="F2592">
            <v>1.8984052145792001</v>
          </cell>
        </row>
        <row r="2593">
          <cell r="C2593">
            <v>2.1239811192765199</v>
          </cell>
          <cell r="F2593">
            <v>1.90122781233936</v>
          </cell>
        </row>
        <row r="2594">
          <cell r="C2594">
            <v>2.1301111700424</v>
          </cell>
          <cell r="F2594">
            <v>1.9040647298451401</v>
          </cell>
        </row>
        <row r="2595">
          <cell r="C2595">
            <v>2.1362264769230901</v>
          </cell>
          <cell r="F2595">
            <v>1.9069161127574601</v>
          </cell>
        </row>
        <row r="2596">
          <cell r="C2596">
            <v>2.1423265654010701</v>
          </cell>
          <cell r="F2596">
            <v>1.9097821067372101</v>
          </cell>
        </row>
        <row r="2597">
          <cell r="C2597">
            <v>2.1484109609589002</v>
          </cell>
          <cell r="F2597">
            <v>1.9126628574453499</v>
          </cell>
        </row>
        <row r="2598">
          <cell r="C2598">
            <v>2.1544791890789301</v>
          </cell>
          <cell r="F2598">
            <v>1.91555851054271</v>
          </cell>
        </row>
        <row r="2599">
          <cell r="C2599">
            <v>2.1605307752437</v>
          </cell>
          <cell r="F2599">
            <v>1.91846921169022</v>
          </cell>
        </row>
        <row r="2600">
          <cell r="C2600">
            <v>2.1665652449357098</v>
          </cell>
          <cell r="F2600">
            <v>1.9213951065488</v>
          </cell>
        </row>
        <row r="2601">
          <cell r="C2601">
            <v>2.1725821236374401</v>
          </cell>
          <cell r="F2601">
            <v>1.9243363407793601</v>
          </cell>
        </row>
        <row r="2602">
          <cell r="C2602">
            <v>2.1785809368313802</v>
          </cell>
          <cell r="F2602">
            <v>1.92729306004279</v>
          </cell>
        </row>
        <row r="2603">
          <cell r="C2603">
            <v>2.18456121</v>
          </cell>
          <cell r="F2603">
            <v>1.9302654100000001</v>
          </cell>
        </row>
        <row r="2604">
          <cell r="C2604">
            <v>2.1905228094198499</v>
          </cell>
          <cell r="F2604">
            <v>1.9332534881936501</v>
          </cell>
        </row>
        <row r="2605">
          <cell r="C2605">
            <v>2.1964669645436401</v>
          </cell>
          <cell r="F2605">
            <v>1.9362571996934199</v>
          </cell>
        </row>
        <row r="2606">
          <cell r="C2606">
            <v>2.2023952456181699</v>
          </cell>
          <cell r="F2606">
            <v>1.93927640145073</v>
          </cell>
        </row>
        <row r="2607">
          <cell r="C2607">
            <v>2.2083092228901902</v>
          </cell>
          <cell r="F2607">
            <v>1.942310950417</v>
          </cell>
        </row>
        <row r="2608">
          <cell r="C2608">
            <v>2.2142104666064801</v>
          </cell>
          <cell r="F2608">
            <v>1.94536070354366</v>
          </cell>
        </row>
        <row r="2609">
          <cell r="C2609">
            <v>2.22010054701382</v>
          </cell>
          <cell r="F2609">
            <v>1.9484255177821299</v>
          </cell>
        </row>
        <row r="2610">
          <cell r="C2610">
            <v>2.22598103435906</v>
          </cell>
          <cell r="F2610">
            <v>1.9515052500838801</v>
          </cell>
        </row>
        <row r="2611">
          <cell r="C2611">
            <v>2.2318534988888201</v>
          </cell>
          <cell r="F2611">
            <v>1.95459975740025</v>
          </cell>
        </row>
        <row r="2612">
          <cell r="C2612">
            <v>2.2377195108499599</v>
          </cell>
          <cell r="F2612">
            <v>1.9577088966827001</v>
          </cell>
        </row>
        <row r="2613">
          <cell r="C2613">
            <v>2.24358064048924</v>
          </cell>
          <cell r="F2613">
            <v>1.9608325248826699</v>
          </cell>
        </row>
        <row r="2614">
          <cell r="C2614">
            <v>2.2494384580534499</v>
          </cell>
          <cell r="F2614">
            <v>1.96397049895158</v>
          </cell>
        </row>
        <row r="2615">
          <cell r="C2615">
            <v>2.2552945337893502</v>
          </cell>
          <cell r="F2615">
            <v>1.96712267584084</v>
          </cell>
        </row>
        <row r="2616">
          <cell r="C2616">
            <v>2.2611504379437202</v>
          </cell>
          <cell r="F2616">
            <v>1.9702889125018901</v>
          </cell>
        </row>
        <row r="2617">
          <cell r="C2617">
            <v>2.26700774076334</v>
          </cell>
          <cell r="F2617">
            <v>1.97346906588615</v>
          </cell>
        </row>
        <row r="2618">
          <cell r="C2618">
            <v>2.2728680124949801</v>
          </cell>
          <cell r="F2618">
            <v>1.9766629929450501</v>
          </cell>
        </row>
        <row r="2619">
          <cell r="C2619">
            <v>2.2787328233854098</v>
          </cell>
          <cell r="F2619">
            <v>1.9798705506300001</v>
          </cell>
        </row>
        <row r="2620">
          <cell r="C2620">
            <v>2.2846037436814202</v>
          </cell>
          <cell r="F2620">
            <v>1.98309159589244</v>
          </cell>
        </row>
        <row r="2621">
          <cell r="C2621">
            <v>2.2904823436297601</v>
          </cell>
          <cell r="F2621">
            <v>1.98632598568379</v>
          </cell>
        </row>
        <row r="2622">
          <cell r="C2622">
            <v>2.2963701934773</v>
          </cell>
          <cell r="F2622">
            <v>1.9895735769555001</v>
          </cell>
        </row>
        <row r="2623">
          <cell r="C2623">
            <v>2.3022688634706601</v>
          </cell>
          <cell r="F2623">
            <v>1.9928342266589401</v>
          </cell>
        </row>
        <row r="2624">
          <cell r="C2624">
            <v>2.3081799238566898</v>
          </cell>
          <cell r="F2624">
            <v>1.9961077917455701</v>
          </cell>
        </row>
        <row r="2625">
          <cell r="C2625">
            <v>2.31410494488216</v>
          </cell>
          <cell r="F2625">
            <v>1.99939412916679</v>
          </cell>
        </row>
        <row r="2626">
          <cell r="C2626">
            <v>2.32004549679385</v>
          </cell>
          <cell r="F2626">
            <v>2.0026930958740499</v>
          </cell>
        </row>
        <row r="2627">
          <cell r="C2627">
            <v>2.3260031498385301</v>
          </cell>
          <cell r="F2627">
            <v>2.0060045488187699</v>
          </cell>
        </row>
        <row r="2628">
          <cell r="C2628">
            <v>2.33197947426298</v>
          </cell>
          <cell r="F2628">
            <v>2.0093283449523698</v>
          </cell>
        </row>
        <row r="2629">
          <cell r="C2629">
            <v>2.3379760403139702</v>
          </cell>
          <cell r="F2629">
            <v>2.0126643412262801</v>
          </cell>
        </row>
        <row r="2630">
          <cell r="C2630">
            <v>2.3439944182382799</v>
          </cell>
          <cell r="F2630">
            <v>2.0160123945919102</v>
          </cell>
        </row>
        <row r="2631">
          <cell r="C2631">
            <v>2.35003617828268</v>
          </cell>
          <cell r="F2631">
            <v>2.01937236200071</v>
          </cell>
        </row>
        <row r="2632">
          <cell r="C2632">
            <v>2.3561028906939399</v>
          </cell>
          <cell r="F2632">
            <v>2.02274410040408</v>
          </cell>
        </row>
        <row r="2633">
          <cell r="C2633">
            <v>2.36219612571885</v>
          </cell>
          <cell r="F2633">
            <v>2.0261274667534499</v>
          </cell>
        </row>
        <row r="2634">
          <cell r="C2634">
            <v>2.36831745360417</v>
          </cell>
          <cell r="F2634">
            <v>2.02952231800026</v>
          </cell>
        </row>
        <row r="2635">
          <cell r="C2635">
            <v>2.3744684445967499</v>
          </cell>
          <cell r="F2635">
            <v>2.0329285110959598</v>
          </cell>
        </row>
        <row r="2636">
          <cell r="C2636">
            <v>2.3806506689432201</v>
          </cell>
          <cell r="F2636">
            <v>2.0363459029919002</v>
          </cell>
        </row>
        <row r="2637">
          <cell r="C2637">
            <v>2.38686569689043</v>
          </cell>
          <cell r="F2637">
            <v>2.03977435063954</v>
          </cell>
        </row>
        <row r="2638">
          <cell r="C2638">
            <v>2.3931150986851599</v>
          </cell>
          <cell r="F2638">
            <v>2.0432137109903099</v>
          </cell>
        </row>
        <row r="2639">
          <cell r="C2639">
            <v>2.3994004445741699</v>
          </cell>
          <cell r="F2639">
            <v>2.0466638409956399</v>
          </cell>
        </row>
        <row r="2640">
          <cell r="C2640">
            <v>2.4057233048042499</v>
          </cell>
          <cell r="F2640">
            <v>2.0501245976069402</v>
          </cell>
        </row>
        <row r="2641">
          <cell r="C2641">
            <v>2.4120852496221699</v>
          </cell>
          <cell r="F2641">
            <v>2.05359583777564</v>
          </cell>
        </row>
        <row r="2642">
          <cell r="C2642">
            <v>2.4184878492747002</v>
          </cell>
          <cell r="F2642">
            <v>2.0570774184531802</v>
          </cell>
        </row>
        <row r="2643">
          <cell r="C2643">
            <v>2.4249326740086099</v>
          </cell>
          <cell r="F2643">
            <v>2.0605691965909601</v>
          </cell>
        </row>
        <row r="2644">
          <cell r="C2644">
            <v>2.4314212940706899</v>
          </cell>
          <cell r="F2644">
            <v>2.0640710291404201</v>
          </cell>
        </row>
        <row r="2645">
          <cell r="C2645">
            <v>2.4379552797077002</v>
          </cell>
          <cell r="F2645">
            <v>2.0675827730529801</v>
          </cell>
        </row>
        <row r="2646">
          <cell r="C2646">
            <v>2.4445362011664198</v>
          </cell>
          <cell r="F2646">
            <v>2.0711042852800601</v>
          </cell>
        </row>
        <row r="2647">
          <cell r="C2647">
            <v>2.45116562869371</v>
          </cell>
          <cell r="F2647">
            <v>2.0746354227731398</v>
          </cell>
        </row>
        <row r="2648">
          <cell r="C2648">
            <v>2.4578451325361801</v>
          </cell>
          <cell r="F2648">
            <v>2.07817604248355</v>
          </cell>
        </row>
        <row r="2649">
          <cell r="C2649">
            <v>2.4645762829406799</v>
          </cell>
          <cell r="F2649">
            <v>2.0817260013627599</v>
          </cell>
        </row>
        <row r="2650">
          <cell r="C2650">
            <v>2.4713606501540002</v>
          </cell>
          <cell r="F2650">
            <v>2.0852851563621999</v>
          </cell>
        </row>
        <row r="2651">
          <cell r="C2651">
            <v>2.4781998044228999</v>
          </cell>
          <cell r="F2651">
            <v>2.0888533644332798</v>
          </cell>
        </row>
        <row r="2652">
          <cell r="C2652">
            <v>2.48509531599416</v>
          </cell>
          <cell r="F2652">
            <v>2.09243048252744</v>
          </cell>
        </row>
        <row r="2653">
          <cell r="C2653">
            <v>2.49204875511455</v>
          </cell>
          <cell r="F2653">
            <v>2.0960163675960999</v>
          </cell>
        </row>
        <row r="2654">
          <cell r="C2654">
            <v>2.4990616920308502</v>
          </cell>
          <cell r="F2654">
            <v>2.0996108765906798</v>
          </cell>
        </row>
        <row r="2655">
          <cell r="C2655">
            <v>2.5061356969898299</v>
          </cell>
          <cell r="F2655">
            <v>2.1032138664626099</v>
          </cell>
        </row>
        <row r="2656">
          <cell r="C2656">
            <v>2.5132723402382702</v>
          </cell>
          <cell r="F2656">
            <v>2.10682519416331</v>
          </cell>
        </row>
        <row r="2657">
          <cell r="C2657">
            <v>2.5204731920229402</v>
          </cell>
          <cell r="F2657">
            <v>2.1104447166442002</v>
          </cell>
        </row>
        <row r="2658">
          <cell r="C2658">
            <v>2.52773982259062</v>
          </cell>
          <cell r="F2658">
            <v>2.1140722908567202</v>
          </cell>
        </row>
        <row r="2659">
          <cell r="C2659">
            <v>2.5350738021880801</v>
          </cell>
          <cell r="F2659">
            <v>2.11770777375229</v>
          </cell>
        </row>
        <row r="2660">
          <cell r="C2660">
            <v>2.54247670106218</v>
          </cell>
          <cell r="F2660">
            <v>2.1213510222823699</v>
          </cell>
        </row>
        <row r="2661">
          <cell r="C2661">
            <v>2.5499500894595299</v>
          </cell>
          <cell r="F2661">
            <v>2.1250018933982999</v>
          </cell>
        </row>
        <row r="2662">
          <cell r="C2662">
            <v>2.5574955376269899</v>
          </cell>
          <cell r="F2662">
            <v>2.1286602440515501</v>
          </cell>
        </row>
        <row r="2663">
          <cell r="C2663">
            <v>2.5651146158113201</v>
          </cell>
          <cell r="F2663">
            <v>2.1323259311935501</v>
          </cell>
        </row>
        <row r="2664">
          <cell r="C2664">
            <v>2.5728088942593099</v>
          </cell>
          <cell r="F2664">
            <v>2.1359988117757198</v>
          </cell>
        </row>
        <row r="2665">
          <cell r="C2665">
            <v>2.5805799432177299</v>
          </cell>
          <cell r="F2665">
            <v>2.1396787427494801</v>
          </cell>
        </row>
        <row r="2666">
          <cell r="C2666">
            <v>2.5884293329333499</v>
          </cell>
          <cell r="F2666">
            <v>2.1433655810662602</v>
          </cell>
        </row>
        <row r="2667">
          <cell r="C2667">
            <v>2.5963586336529501</v>
          </cell>
          <cell r="F2667">
            <v>2.1470591836774902</v>
          </cell>
        </row>
        <row r="2668">
          <cell r="C2668">
            <v>2.6043694156233101</v>
          </cell>
          <cell r="F2668">
            <v>2.1507594075345802</v>
          </cell>
        </row>
        <row r="2669">
          <cell r="C2669">
            <v>2.6124632490911899</v>
          </cell>
          <cell r="F2669">
            <v>2.1544661095889701</v>
          </cell>
        </row>
        <row r="2670">
          <cell r="C2670">
            <v>2.6206417043033801</v>
          </cell>
          <cell r="F2670">
            <v>2.1581791467920799</v>
          </cell>
        </row>
        <row r="2671">
          <cell r="C2671">
            <v>2.62890635150664</v>
          </cell>
          <cell r="F2671">
            <v>2.1618983760953299</v>
          </cell>
        </row>
        <row r="2672">
          <cell r="C2672">
            <v>2.6372587609478599</v>
          </cell>
          <cell r="F2672">
            <v>2.1656236544501799</v>
          </cell>
        </row>
        <row r="2673">
          <cell r="C2673">
            <v>2.6457005028735998</v>
          </cell>
          <cell r="F2673">
            <v>2.16935483880799</v>
          </cell>
        </row>
        <row r="2674">
          <cell r="C2674">
            <v>2.6542331475307499</v>
          </cell>
          <cell r="F2674">
            <v>2.1730917861202199</v>
          </cell>
        </row>
        <row r="2675">
          <cell r="C2675">
            <v>2.6628582651660699</v>
          </cell>
          <cell r="F2675">
            <v>2.1768343533382799</v>
          </cell>
        </row>
        <row r="2676">
          <cell r="C2676">
            <v>2.6715774260263401</v>
          </cell>
          <cell r="F2676">
            <v>2.1805823974136098</v>
          </cell>
        </row>
        <row r="2677">
          <cell r="C2677">
            <v>2.68039220035834</v>
          </cell>
          <cell r="F2677">
            <v>2.1843357752976398</v>
          </cell>
        </row>
        <row r="2678">
          <cell r="C2678">
            <v>2.6893041584088402</v>
          </cell>
          <cell r="F2678">
            <v>2.1880943439417702</v>
          </cell>
        </row>
        <row r="2679">
          <cell r="C2679">
            <v>2.69831487042461</v>
          </cell>
          <cell r="F2679">
            <v>2.1918579602974502</v>
          </cell>
        </row>
        <row r="2680">
          <cell r="C2680">
            <v>2.7074259066524302</v>
          </cell>
          <cell r="F2680">
            <v>2.1956264813161002</v>
          </cell>
        </row>
        <row r="2681">
          <cell r="C2681">
            <v>2.71663883733908</v>
          </cell>
          <cell r="F2681">
            <v>2.1993997639491298</v>
          </cell>
        </row>
        <row r="2682">
          <cell r="C2682">
            <v>2.7259552327313301</v>
          </cell>
          <cell r="F2682">
            <v>2.2031776651479702</v>
          </cell>
        </row>
        <row r="2683">
          <cell r="C2683">
            <v>2.73537666307594</v>
          </cell>
          <cell r="F2683">
            <v>2.2069600418640598</v>
          </cell>
        </row>
        <row r="2684">
          <cell r="C2684">
            <v>2.7449046986197101</v>
          </cell>
          <cell r="F2684">
            <v>2.2107467510488101</v>
          </cell>
        </row>
        <row r="2685">
          <cell r="C2685">
            <v>2.7545409096095099</v>
          </cell>
          <cell r="F2685">
            <v>2.2145376496536899</v>
          </cell>
        </row>
        <row r="2686">
          <cell r="C2686">
            <v>2.7642868662918998</v>
          </cell>
          <cell r="F2686">
            <v>2.2183325946300401</v>
          </cell>
        </row>
        <row r="2687">
          <cell r="C2687">
            <v>2.7741441389137602</v>
          </cell>
          <cell r="F2687">
            <v>2.22213144292932</v>
          </cell>
        </row>
        <row r="2688">
          <cell r="C2688">
            <v>2.78411429772187</v>
          </cell>
          <cell r="F2688">
            <v>2.22593405150297</v>
          </cell>
        </row>
        <row r="2689">
          <cell r="C2689">
            <v>2.794198912963</v>
          </cell>
          <cell r="F2689">
            <v>2.22974027730241</v>
          </cell>
        </row>
        <row r="2690">
          <cell r="C2690">
            <v>2.8043995548839198</v>
          </cell>
          <cell r="F2690">
            <v>2.2335499772790599</v>
          </cell>
        </row>
        <row r="2691">
          <cell r="C2691">
            <v>2.8147177937314201</v>
          </cell>
          <cell r="F2691">
            <v>2.2373630083843401</v>
          </cell>
        </row>
        <row r="2692">
          <cell r="C2692">
            <v>2.8251551997522601</v>
          </cell>
          <cell r="F2692">
            <v>2.24117922756969</v>
          </cell>
        </row>
        <row r="2693">
          <cell r="C2693">
            <v>2.8357133431932202</v>
          </cell>
          <cell r="F2693">
            <v>2.2449984917865198</v>
          </cell>
        </row>
        <row r="2694">
          <cell r="C2694">
            <v>2.84639379430108</v>
          </cell>
          <cell r="F2694">
            <v>2.24882065798626</v>
          </cell>
        </row>
        <row r="2695">
          <cell r="C2695">
            <v>2.8571981233226</v>
          </cell>
          <cell r="F2695">
            <v>2.25264558312033</v>
          </cell>
        </row>
        <row r="2696">
          <cell r="C2696">
            <v>2.8681279005045699</v>
          </cell>
          <cell r="F2696">
            <v>2.2564731241401699</v>
          </cell>
        </row>
        <row r="2697">
          <cell r="C2697">
            <v>2.8791846960938901</v>
          </cell>
          <cell r="F2697">
            <v>2.26030313799723</v>
          </cell>
        </row>
        <row r="2698">
          <cell r="C2698">
            <v>2.8903700803370702</v>
          </cell>
          <cell r="F2698">
            <v>2.2641354816428598</v>
          </cell>
        </row>
        <row r="2699">
          <cell r="C2699">
            <v>2.9016856234810202</v>
          </cell>
          <cell r="F2699">
            <v>2.26797001202852</v>
          </cell>
        </row>
        <row r="2700">
          <cell r="C2700">
            <v>2.91313289577251</v>
          </cell>
          <cell r="F2700">
            <v>2.2718065861056398</v>
          </cell>
        </row>
        <row r="2701">
          <cell r="C2701">
            <v>2.9247134674583299</v>
          </cell>
          <cell r="F2701">
            <v>2.2756450608256502</v>
          </cell>
        </row>
        <row r="2702">
          <cell r="C2702">
            <v>2.93642890878523</v>
          </cell>
          <cell r="F2702">
            <v>2.2794852931399601</v>
          </cell>
        </row>
        <row r="2703">
          <cell r="C2703">
            <v>2.9482807900000001</v>
          </cell>
          <cell r="F2703">
            <v>2.2833271399999999</v>
          </cell>
        </row>
        <row r="2704">
          <cell r="C2704">
            <v>2.96027002249566</v>
          </cell>
          <cell r="F2704">
            <v>2.2871705682060699</v>
          </cell>
        </row>
        <row r="2705">
          <cell r="C2705">
            <v>2.9723948822502702</v>
          </cell>
          <cell r="F2705">
            <v>2.2910159839539301</v>
          </cell>
        </row>
        <row r="2706">
          <cell r="C2706">
            <v>2.9846529863881002</v>
          </cell>
          <cell r="F2706">
            <v>2.2948639032882201</v>
          </cell>
        </row>
        <row r="2707">
          <cell r="C2707">
            <v>2.9970419520334701</v>
          </cell>
          <cell r="F2707">
            <v>2.2987148422535699</v>
          </cell>
        </row>
        <row r="2708">
          <cell r="C2708">
            <v>3.0095593963106602</v>
          </cell>
          <cell r="F2708">
            <v>2.30256931689462</v>
          </cell>
        </row>
        <row r="2709">
          <cell r="C2709">
            <v>3.0222029363439802</v>
          </cell>
          <cell r="F2709">
            <v>2.3064278432559999</v>
          </cell>
        </row>
        <row r="2710">
          <cell r="C2710">
            <v>3.03497018925786</v>
          </cell>
          <cell r="F2710">
            <v>2.3102909373823999</v>
          </cell>
        </row>
        <row r="2711">
          <cell r="C2711">
            <v>3.0478587721763102</v>
          </cell>
          <cell r="F2711">
            <v>2.3141591153183501</v>
          </cell>
        </row>
        <row r="2712">
          <cell r="C2712">
            <v>3.0608663022237601</v>
          </cell>
          <cell r="F2712">
            <v>2.3180328931085499</v>
          </cell>
        </row>
        <row r="2713">
          <cell r="C2713">
            <v>3.0739903965245299</v>
          </cell>
          <cell r="F2713">
            <v>2.3219127867976201</v>
          </cell>
        </row>
        <row r="2714">
          <cell r="C2714">
            <v>3.0872286722029001</v>
          </cell>
          <cell r="F2714">
            <v>2.3257993124301901</v>
          </cell>
        </row>
        <row r="2715">
          <cell r="C2715">
            <v>3.10057874638317</v>
          </cell>
          <cell r="F2715">
            <v>2.3296929860509201</v>
          </cell>
        </row>
        <row r="2716">
          <cell r="C2716">
            <v>3.1140382361896299</v>
          </cell>
          <cell r="F2716">
            <v>2.3335943237044199</v>
          </cell>
        </row>
        <row r="2717">
          <cell r="C2717">
            <v>3.1276047587465898</v>
          </cell>
          <cell r="F2717">
            <v>2.33750384143534</v>
          </cell>
        </row>
        <row r="2718">
          <cell r="C2718">
            <v>3.1412759311783298</v>
          </cell>
          <cell r="F2718">
            <v>2.34142205528831</v>
          </cell>
        </row>
        <row r="2719">
          <cell r="C2719">
            <v>3.1550493706091598</v>
          </cell>
          <cell r="F2719">
            <v>2.3453494813079598</v>
          </cell>
        </row>
        <row r="2720">
          <cell r="C2720">
            <v>3.1689226941633701</v>
          </cell>
          <cell r="F2720">
            <v>2.3492866355389399</v>
          </cell>
        </row>
        <row r="2721">
          <cell r="C2721">
            <v>3.1828935189652499</v>
          </cell>
          <cell r="F2721">
            <v>2.3532340340258702</v>
          </cell>
        </row>
        <row r="2722">
          <cell r="C2722">
            <v>3.1969594621392701</v>
          </cell>
          <cell r="F2722">
            <v>2.3571921928134398</v>
          </cell>
        </row>
        <row r="2723">
          <cell r="C2723">
            <v>3.2111181408094001</v>
          </cell>
          <cell r="F2723">
            <v>2.3611616279461902</v>
          </cell>
        </row>
        <row r="2724">
          <cell r="C2724">
            <v>3.2253671721000901</v>
          </cell>
          <cell r="F2724">
            <v>2.3651428554688101</v>
          </cell>
        </row>
        <row r="2725">
          <cell r="C2725">
            <v>3.2397041731356402</v>
          </cell>
          <cell r="F2725">
            <v>2.3691363914259198</v>
          </cell>
        </row>
        <row r="2726">
          <cell r="C2726">
            <v>3.2541267610403501</v>
          </cell>
          <cell r="F2726">
            <v>2.3731427518621602</v>
          </cell>
        </row>
        <row r="2727">
          <cell r="C2727">
            <v>3.2686325529385098</v>
          </cell>
          <cell r="F2727">
            <v>2.3771624528221702</v>
          </cell>
        </row>
        <row r="2728">
          <cell r="C2728">
            <v>3.2832191659544301</v>
          </cell>
          <cell r="F2728">
            <v>2.3811960103505898</v>
          </cell>
        </row>
        <row r="2729">
          <cell r="C2729">
            <v>3.2978842172123799</v>
          </cell>
          <cell r="F2729">
            <v>2.3852439404920398</v>
          </cell>
        </row>
        <row r="2730">
          <cell r="C2730">
            <v>3.3126253238366798</v>
          </cell>
          <cell r="F2730">
            <v>2.3893067592911601</v>
          </cell>
        </row>
        <row r="2731">
          <cell r="C2731">
            <v>3.3274401029516198</v>
          </cell>
          <cell r="F2731">
            <v>2.3933849827925999</v>
          </cell>
        </row>
        <row r="2732">
          <cell r="C2732">
            <v>3.3423261716814898</v>
          </cell>
          <cell r="F2732">
            <v>2.3974791270409801</v>
          </cell>
        </row>
        <row r="2733">
          <cell r="C2733">
            <v>3.3572811471505899</v>
          </cell>
          <cell r="F2733">
            <v>2.4015897080809401</v>
          </cell>
        </row>
        <row r="2734">
          <cell r="C2734">
            <v>3.3723026464832202</v>
          </cell>
          <cell r="F2734">
            <v>2.40571724195711</v>
          </cell>
        </row>
        <row r="2735">
          <cell r="C2735">
            <v>3.3873882868038501</v>
          </cell>
          <cell r="F2735">
            <v>2.40986224471418</v>
          </cell>
        </row>
        <row r="2736">
          <cell r="C2736">
            <v>3.4025356852364199</v>
          </cell>
          <cell r="F2736">
            <v>2.41402523239669</v>
          </cell>
        </row>
        <row r="2737">
          <cell r="C2737">
            <v>3.4177424589054</v>
          </cell>
          <cell r="F2737">
            <v>2.4182067210493199</v>
          </cell>
        </row>
        <row r="2738">
          <cell r="C2738">
            <v>3.4330062249351001</v>
          </cell>
          <cell r="F2738">
            <v>2.42240722671671</v>
          </cell>
        </row>
        <row r="2739">
          <cell r="C2739">
            <v>3.4483246004498098</v>
          </cell>
          <cell r="F2739">
            <v>2.42662726544348</v>
          </cell>
        </row>
        <row r="2740">
          <cell r="C2740">
            <v>3.4636952025738199</v>
          </cell>
          <cell r="F2740">
            <v>2.4308673532742899</v>
          </cell>
        </row>
        <row r="2741">
          <cell r="C2741">
            <v>3.4791156484314198</v>
          </cell>
          <cell r="F2741">
            <v>2.4351280062537501</v>
          </cell>
        </row>
        <row r="2742">
          <cell r="C2742">
            <v>3.4945835551469302</v>
          </cell>
          <cell r="F2742">
            <v>2.4394097404265098</v>
          </cell>
        </row>
        <row r="2743">
          <cell r="C2743">
            <v>3.51009653984462</v>
          </cell>
          <cell r="F2743">
            <v>2.4437130718372</v>
          </cell>
        </row>
        <row r="2744">
          <cell r="C2744">
            <v>3.5256522196488098</v>
          </cell>
          <cell r="F2744">
            <v>2.4480385165304601</v>
          </cell>
        </row>
        <row r="2745">
          <cell r="C2745">
            <v>3.5412482116837798</v>
          </cell>
          <cell r="F2745">
            <v>2.4523865905509199</v>
          </cell>
        </row>
        <row r="2746">
          <cell r="C2746">
            <v>3.5568821330738301</v>
          </cell>
          <cell r="F2746">
            <v>2.4567578099432201</v>
          </cell>
        </row>
        <row r="2747">
          <cell r="C2747">
            <v>3.5725516009434299</v>
          </cell>
          <cell r="F2747">
            <v>2.46115269075205</v>
          </cell>
        </row>
        <row r="2748">
          <cell r="C2748">
            <v>3.5882542324165301</v>
          </cell>
          <cell r="F2748">
            <v>2.46557174902193</v>
          </cell>
        </row>
        <row r="2749">
          <cell r="C2749">
            <v>3.6039876446175998</v>
          </cell>
          <cell r="F2749">
            <v>2.4700155007975502</v>
          </cell>
        </row>
        <row r="2750">
          <cell r="C2750">
            <v>3.6197494546709299</v>
          </cell>
          <cell r="F2750">
            <v>2.4744844621235602</v>
          </cell>
        </row>
        <row r="2751">
          <cell r="C2751">
            <v>3.6355372797008298</v>
          </cell>
          <cell r="F2751">
            <v>2.4789791490445801</v>
          </cell>
        </row>
        <row r="2752">
          <cell r="C2752">
            <v>3.6513487368315798</v>
          </cell>
          <cell r="F2752">
            <v>2.4835000776052398</v>
          </cell>
        </row>
        <row r="2753">
          <cell r="C2753">
            <v>3.6671814431874901</v>
          </cell>
          <cell r="F2753">
            <v>2.4880477638501901</v>
          </cell>
        </row>
        <row r="2754">
          <cell r="C2754">
            <v>3.6830330158928399</v>
          </cell>
          <cell r="F2754">
            <v>2.4926227238240699</v>
          </cell>
        </row>
        <row r="2755">
          <cell r="C2755">
            <v>3.69890107207195</v>
          </cell>
          <cell r="F2755">
            <v>2.4972254735714898</v>
          </cell>
        </row>
        <row r="2756">
          <cell r="C2756">
            <v>3.7147832288490901</v>
          </cell>
          <cell r="F2756">
            <v>2.5018565291371102</v>
          </cell>
        </row>
        <row r="2757">
          <cell r="C2757">
            <v>3.7306771033485799</v>
          </cell>
          <cell r="F2757">
            <v>2.5065164065655501</v>
          </cell>
        </row>
        <row r="2758">
          <cell r="C2758">
            <v>3.7465803126946899</v>
          </cell>
          <cell r="F2758">
            <v>2.51120562190146</v>
          </cell>
        </row>
        <row r="2759">
          <cell r="C2759">
            <v>3.7624904740117402</v>
          </cell>
          <cell r="F2759">
            <v>2.5159246911894599</v>
          </cell>
        </row>
        <row r="2760">
          <cell r="C2760">
            <v>3.7784052044242</v>
          </cell>
          <cell r="F2760">
            <v>2.5206741304742399</v>
          </cell>
        </row>
        <row r="2761">
          <cell r="C2761">
            <v>3.7943221210560001</v>
          </cell>
          <cell r="F2761">
            <v>2.52545445580034</v>
          </cell>
        </row>
        <row r="2762">
          <cell r="C2762">
            <v>3.8102388410316199</v>
          </cell>
          <cell r="F2762">
            <v>2.53026618321244</v>
          </cell>
        </row>
        <row r="2763">
          <cell r="C2763">
            <v>3.8261529814753499</v>
          </cell>
          <cell r="F2763">
            <v>2.5351098287551701</v>
          </cell>
        </row>
        <row r="2764">
          <cell r="C2764">
            <v>3.8420621595114999</v>
          </cell>
          <cell r="F2764">
            <v>2.53998590847318</v>
          </cell>
        </row>
        <row r="2765">
          <cell r="C2765">
            <v>3.8579639922643501</v>
          </cell>
          <cell r="F2765">
            <v>2.5448949384111001</v>
          </cell>
        </row>
        <row r="2766">
          <cell r="C2766">
            <v>3.8738560968582099</v>
          </cell>
          <cell r="F2766">
            <v>2.5498374346135599</v>
          </cell>
        </row>
        <row r="2767">
          <cell r="C2767">
            <v>3.8897360904173701</v>
          </cell>
          <cell r="F2767">
            <v>2.5548139131252001</v>
          </cell>
        </row>
        <row r="2768">
          <cell r="C2768">
            <v>3.9056015900661198</v>
          </cell>
          <cell r="F2768">
            <v>2.5598248899906499</v>
          </cell>
        </row>
        <row r="2769">
          <cell r="C2769">
            <v>3.9214502129287698</v>
          </cell>
          <cell r="F2769">
            <v>2.5648708812545502</v>
          </cell>
        </row>
        <row r="2770">
          <cell r="C2770">
            <v>3.93727957612961</v>
          </cell>
          <cell r="F2770">
            <v>2.5699524029615302</v>
          </cell>
        </row>
        <row r="2771">
          <cell r="C2771">
            <v>3.9530872967929298</v>
          </cell>
          <cell r="F2771">
            <v>2.5750699711562302</v>
          </cell>
        </row>
        <row r="2772">
          <cell r="C2772">
            <v>3.9688709920432101</v>
          </cell>
          <cell r="F2772">
            <v>2.5802241018833501</v>
          </cell>
        </row>
        <row r="2773">
          <cell r="C2773">
            <v>3.9846282790043901</v>
          </cell>
          <cell r="F2773">
            <v>2.5854153111873899</v>
          </cell>
        </row>
        <row r="2774">
          <cell r="C2774">
            <v>4.0003567748009399</v>
          </cell>
          <cell r="F2774">
            <v>2.5906441151130699</v>
          </cell>
        </row>
        <row r="2775">
          <cell r="C2775">
            <v>4.0160540965571601</v>
          </cell>
          <cell r="F2775">
            <v>2.5959110297049999</v>
          </cell>
        </row>
        <row r="2776">
          <cell r="C2776">
            <v>4.0317178613973503</v>
          </cell>
          <cell r="F2776">
            <v>2.6012165710078201</v>
          </cell>
        </row>
        <row r="2777">
          <cell r="C2777">
            <v>4.0473456864457997</v>
          </cell>
          <cell r="F2777">
            <v>2.6065612550661799</v>
          </cell>
        </row>
        <row r="2778">
          <cell r="C2778">
            <v>4.0629351888268097</v>
          </cell>
          <cell r="F2778">
            <v>2.6119455979247101</v>
          </cell>
        </row>
        <row r="2779">
          <cell r="C2779">
            <v>4.0784839856646702</v>
          </cell>
          <cell r="F2779">
            <v>2.61737011562803</v>
          </cell>
        </row>
        <row r="2780">
          <cell r="C2780">
            <v>4.09398969408368</v>
          </cell>
          <cell r="F2780">
            <v>2.62283532422079</v>
          </cell>
        </row>
        <row r="2781">
          <cell r="C2781">
            <v>4.1094499312081396</v>
          </cell>
          <cell r="F2781">
            <v>2.6283417397476301</v>
          </cell>
        </row>
        <row r="2782">
          <cell r="C2782">
            <v>4.1248623141623399</v>
          </cell>
          <cell r="F2782">
            <v>2.6338898782531701</v>
          </cell>
        </row>
        <row r="2783">
          <cell r="C2783">
            <v>4.1402244600705798</v>
          </cell>
          <cell r="F2783">
            <v>2.63948025578205</v>
          </cell>
        </row>
        <row r="2784">
          <cell r="C2784">
            <v>4.1555339860571596</v>
          </cell>
          <cell r="F2784">
            <v>2.6451133883789102</v>
          </cell>
        </row>
        <row r="2785">
          <cell r="C2785">
            <v>4.17078850924654</v>
          </cell>
          <cell r="F2785">
            <v>2.65078979208845</v>
          </cell>
        </row>
        <row r="2786">
          <cell r="C2786">
            <v>4.1859856467626697</v>
          </cell>
          <cell r="F2786">
            <v>2.6565099829551699</v>
          </cell>
        </row>
        <row r="2787">
          <cell r="C2787">
            <v>4.2011230157300297</v>
          </cell>
          <cell r="F2787">
            <v>2.6622744770237698</v>
          </cell>
        </row>
        <row r="2788">
          <cell r="C2788">
            <v>4.2161982332729098</v>
          </cell>
          <cell r="F2788">
            <v>2.6680837903388901</v>
          </cell>
        </row>
        <row r="2789">
          <cell r="C2789">
            <v>4.2312089165155999</v>
          </cell>
          <cell r="F2789">
            <v>2.6739384389451701</v>
          </cell>
        </row>
        <row r="2790">
          <cell r="C2790">
            <v>4.2461526825824096</v>
          </cell>
          <cell r="F2790">
            <v>2.6798389388872401</v>
          </cell>
        </row>
        <row r="2791">
          <cell r="C2791">
            <v>4.2610271485976199</v>
          </cell>
          <cell r="F2791">
            <v>2.6857858062097302</v>
          </cell>
        </row>
        <row r="2792">
          <cell r="C2792">
            <v>4.2758299316855402</v>
          </cell>
          <cell r="F2792">
            <v>2.69177955695727</v>
          </cell>
        </row>
        <row r="2793">
          <cell r="C2793">
            <v>4.2905586489704604</v>
          </cell>
          <cell r="F2793">
            <v>2.6978207071745199</v>
          </cell>
        </row>
        <row r="2794">
          <cell r="C2794">
            <v>4.3052109175766704</v>
          </cell>
          <cell r="F2794">
            <v>2.7039097729060901</v>
          </cell>
        </row>
        <row r="2795">
          <cell r="C2795">
            <v>4.3197843546284798</v>
          </cell>
          <cell r="F2795">
            <v>2.7100472701966298</v>
          </cell>
        </row>
        <row r="2796">
          <cell r="C2796">
            <v>4.3342765772501801</v>
          </cell>
          <cell r="F2796">
            <v>2.7162337150907701</v>
          </cell>
        </row>
        <row r="2797">
          <cell r="C2797">
            <v>4.3486852025662301</v>
          </cell>
          <cell r="F2797">
            <v>2.72246962363322</v>
          </cell>
        </row>
        <row r="2798">
          <cell r="C2798">
            <v>4.3630078477005902</v>
          </cell>
          <cell r="F2798">
            <v>2.7287555118684699</v>
          </cell>
        </row>
        <row r="2799">
          <cell r="C2799">
            <v>4.3772421297777298</v>
          </cell>
          <cell r="F2799">
            <v>2.73509189584122</v>
          </cell>
        </row>
        <row r="2800">
          <cell r="C2800">
            <v>4.3913856659219501</v>
          </cell>
          <cell r="F2800">
            <v>2.7414792915961099</v>
          </cell>
        </row>
        <row r="2801">
          <cell r="C2801">
            <v>4.4054360732575297</v>
          </cell>
          <cell r="F2801">
            <v>2.7479182151777799</v>
          </cell>
        </row>
        <row r="2802">
          <cell r="C2802">
            <v>4.4193909689087896</v>
          </cell>
          <cell r="F2802">
            <v>2.7544091826308699</v>
          </cell>
        </row>
        <row r="2803">
          <cell r="C2803">
            <v>4.43324797</v>
          </cell>
          <cell r="F2803">
            <v>2.7609527100000002</v>
          </cell>
        </row>
        <row r="2804">
          <cell r="C2804">
            <v>4.4470053242592797</v>
          </cell>
          <cell r="F2804">
            <v>2.7675490313591502</v>
          </cell>
        </row>
        <row r="2805">
          <cell r="C2805">
            <v>4.46066380182996</v>
          </cell>
          <cell r="F2805">
            <v>2.7741972528996102</v>
          </cell>
        </row>
        <row r="2806">
          <cell r="C2806">
            <v>4.4742248034591796</v>
          </cell>
          <cell r="F2806">
            <v>2.78089619884202</v>
          </cell>
        </row>
        <row r="2807">
          <cell r="C2807">
            <v>4.4876897298940799</v>
          </cell>
          <cell r="F2807">
            <v>2.78764469340702</v>
          </cell>
        </row>
        <row r="2808">
          <cell r="C2808">
            <v>4.5010599818817996</v>
          </cell>
          <cell r="F2808">
            <v>2.79444156081524</v>
          </cell>
        </row>
        <row r="2809">
          <cell r="C2809">
            <v>4.5143369601694801</v>
          </cell>
          <cell r="F2809">
            <v>2.8012856252873202</v>
          </cell>
        </row>
        <row r="2810">
          <cell r="C2810">
            <v>4.5275220655044199</v>
          </cell>
          <cell r="F2810">
            <v>2.80817571104396</v>
          </cell>
        </row>
        <row r="2811">
          <cell r="C2811">
            <v>4.5406166986334497</v>
          </cell>
          <cell r="F2811">
            <v>2.8151106423056498</v>
          </cell>
        </row>
        <row r="2812">
          <cell r="C2812">
            <v>4.5536222603038601</v>
          </cell>
          <cell r="F2812">
            <v>2.8220892432930902</v>
          </cell>
        </row>
        <row r="2813">
          <cell r="C2813">
            <v>4.5665401512627897</v>
          </cell>
          <cell r="F2813">
            <v>2.8291103382269198</v>
          </cell>
        </row>
        <row r="2814">
          <cell r="C2814">
            <v>4.5793717722574003</v>
          </cell>
          <cell r="F2814">
            <v>2.8361727513277799</v>
          </cell>
        </row>
        <row r="2815">
          <cell r="C2815">
            <v>4.5921185240347997</v>
          </cell>
          <cell r="F2815">
            <v>2.8432753068163001</v>
          </cell>
        </row>
        <row r="2816">
          <cell r="C2816">
            <v>4.6047818073421602</v>
          </cell>
          <cell r="F2816">
            <v>2.8504168289131102</v>
          </cell>
        </row>
        <row r="2817">
          <cell r="C2817">
            <v>4.6173630229266003</v>
          </cell>
          <cell r="F2817">
            <v>2.8575961418388598</v>
          </cell>
        </row>
        <row r="2818">
          <cell r="C2818">
            <v>4.6298635715352701</v>
          </cell>
          <cell r="F2818">
            <v>2.8648120698141599</v>
          </cell>
        </row>
        <row r="2819">
          <cell r="C2819">
            <v>4.6422848539153101</v>
          </cell>
          <cell r="F2819">
            <v>2.8720634370596598</v>
          </cell>
        </row>
        <row r="2820">
          <cell r="C2820">
            <v>4.6546282708138502</v>
          </cell>
          <cell r="F2820">
            <v>2.8793490677959901</v>
          </cell>
        </row>
        <row r="2821">
          <cell r="C2821">
            <v>4.6668952229780496</v>
          </cell>
          <cell r="F2821">
            <v>2.8866677862437902</v>
          </cell>
        </row>
        <row r="2822">
          <cell r="C2822">
            <v>4.6790871111551704</v>
          </cell>
          <cell r="F2822">
            <v>2.8940184166237701</v>
          </cell>
        </row>
        <row r="2823">
          <cell r="C2823">
            <v>4.6912053360920902</v>
          </cell>
          <cell r="F2823">
            <v>2.90139978315641</v>
          </cell>
        </row>
        <row r="2824">
          <cell r="C2824">
            <v>4.7032512985360801</v>
          </cell>
          <cell r="F2824">
            <v>2.9088107100624101</v>
          </cell>
        </row>
        <row r="2825">
          <cell r="C2825">
            <v>4.7152263992342798</v>
          </cell>
          <cell r="F2825">
            <v>2.9162500215624099</v>
          </cell>
        </row>
        <row r="2826">
          <cell r="C2826">
            <v>4.7271320389338296</v>
          </cell>
          <cell r="F2826">
            <v>2.9237165418770501</v>
          </cell>
        </row>
        <row r="2827">
          <cell r="C2827">
            <v>4.7389696183818799</v>
          </cell>
          <cell r="F2827">
            <v>2.9312090952269698</v>
          </cell>
        </row>
        <row r="2828">
          <cell r="C2828">
            <v>4.7507405383255703</v>
          </cell>
          <cell r="F2828">
            <v>2.9387265058327898</v>
          </cell>
        </row>
        <row r="2829">
          <cell r="C2829">
            <v>4.7624461995120297</v>
          </cell>
          <cell r="F2829">
            <v>2.94626759791515</v>
          </cell>
        </row>
        <row r="2830">
          <cell r="C2830">
            <v>4.7740880026883996</v>
          </cell>
          <cell r="F2830">
            <v>2.9538311956946801</v>
          </cell>
        </row>
        <row r="2831">
          <cell r="C2831">
            <v>4.7856673486018302</v>
          </cell>
          <cell r="F2831">
            <v>2.96141612339202</v>
          </cell>
        </row>
        <row r="2832">
          <cell r="C2832">
            <v>4.7971856379994602</v>
          </cell>
          <cell r="F2832">
            <v>2.9690212052278002</v>
          </cell>
        </row>
        <row r="2833">
          <cell r="C2833">
            <v>4.8086442716284203</v>
          </cell>
          <cell r="F2833">
            <v>2.9766452654226701</v>
          </cell>
        </row>
        <row r="2834">
          <cell r="C2834">
            <v>4.82004465023586</v>
          </cell>
          <cell r="F2834">
            <v>2.9842871281972401</v>
          </cell>
        </row>
        <row r="2835">
          <cell r="C2835">
            <v>4.8313881745690601</v>
          </cell>
          <cell r="F2835">
            <v>2.9919456177722501</v>
          </cell>
        </row>
        <row r="2836">
          <cell r="C2836">
            <v>4.8426762453748804</v>
          </cell>
          <cell r="F2836">
            <v>2.99961955836815</v>
          </cell>
        </row>
        <row r="2837">
          <cell r="C2837">
            <v>4.8539102634005999</v>
          </cell>
          <cell r="F2837">
            <v>3.00730777420566</v>
          </cell>
        </row>
        <row r="2838">
          <cell r="C2838">
            <v>4.8650916293933602</v>
          </cell>
          <cell r="F2838">
            <v>3.01500908950542</v>
          </cell>
        </row>
        <row r="2839">
          <cell r="C2839">
            <v>4.8762217441003104</v>
          </cell>
          <cell r="F2839">
            <v>3.02272232848807</v>
          </cell>
        </row>
        <row r="2840">
          <cell r="C2840">
            <v>4.8873020082685699</v>
          </cell>
          <cell r="F2840">
            <v>3.0304463153742298</v>
          </cell>
        </row>
        <row r="2841">
          <cell r="C2841">
            <v>4.8983338226453004</v>
          </cell>
          <cell r="F2841">
            <v>3.0381798743845501</v>
          </cell>
        </row>
        <row r="2842">
          <cell r="C2842">
            <v>4.9093185879776398</v>
          </cell>
          <cell r="F2842">
            <v>3.0459218297396502</v>
          </cell>
        </row>
        <row r="2843">
          <cell r="C2843">
            <v>4.9202577050127196</v>
          </cell>
          <cell r="F2843">
            <v>3.0536710056601701</v>
          </cell>
        </row>
        <row r="2844">
          <cell r="C2844">
            <v>4.9311525744976796</v>
          </cell>
          <cell r="F2844">
            <v>3.06142622636674</v>
          </cell>
        </row>
        <row r="2845">
          <cell r="C2845">
            <v>4.94200459717967</v>
          </cell>
          <cell r="F2845">
            <v>3.0691863160800099</v>
          </cell>
        </row>
        <row r="2846">
          <cell r="C2846">
            <v>4.9528151738058197</v>
          </cell>
          <cell r="F2846">
            <v>3.07695009902059</v>
          </cell>
        </row>
        <row r="2847">
          <cell r="C2847">
            <v>4.9635857051234096</v>
          </cell>
          <cell r="F2847">
            <v>3.0847163994092299</v>
          </cell>
        </row>
        <row r="2848">
          <cell r="C2848">
            <v>4.9743175918793199</v>
          </cell>
          <cell r="F2848">
            <v>3.0924840414663599</v>
          </cell>
        </row>
        <row r="2849">
          <cell r="C2849">
            <v>4.9850122348208199</v>
          </cell>
          <cell r="F2849">
            <v>3.10025184941273</v>
          </cell>
        </row>
        <row r="2850">
          <cell r="C2850">
            <v>4.9956710346950404</v>
          </cell>
          <cell r="F2850">
            <v>3.10801864746895</v>
          </cell>
        </row>
        <row r="2851">
          <cell r="C2851">
            <v>5.0062953922491404</v>
          </cell>
          <cell r="F2851">
            <v>3.1157832598556698</v>
          </cell>
        </row>
        <row r="2852">
          <cell r="C2852">
            <v>5.01688670823025</v>
          </cell>
          <cell r="F2852">
            <v>3.12354451079351</v>
          </cell>
        </row>
        <row r="2853">
          <cell r="C2853">
            <v>5.0274463833854997</v>
          </cell>
          <cell r="F2853">
            <v>3.1313012245031202</v>
          </cell>
        </row>
        <row r="2854">
          <cell r="C2854">
            <v>5.0379758184620496</v>
          </cell>
          <cell r="F2854">
            <v>3.1390522252051301</v>
          </cell>
        </row>
        <row r="2855">
          <cell r="C2855">
            <v>5.0484764142070402</v>
          </cell>
          <cell r="F2855">
            <v>3.1467963371201702</v>
          </cell>
        </row>
        <row r="2856">
          <cell r="C2856">
            <v>5.0589495713675898</v>
          </cell>
          <cell r="F2856">
            <v>3.1545323844688702</v>
          </cell>
        </row>
        <row r="2857">
          <cell r="C2857">
            <v>5.0693966906908603</v>
          </cell>
          <cell r="F2857">
            <v>3.1622591914718798</v>
          </cell>
        </row>
        <row r="2858">
          <cell r="C2858">
            <v>5.0798191729239797</v>
          </cell>
          <cell r="F2858">
            <v>3.1699755823498199</v>
          </cell>
        </row>
        <row r="2859">
          <cell r="C2859">
            <v>5.0902184188141</v>
          </cell>
          <cell r="F2859">
            <v>3.1776803813233299</v>
          </cell>
        </row>
        <row r="2860">
          <cell r="C2860">
            <v>5.1005958291084701</v>
          </cell>
          <cell r="F2860">
            <v>3.18537241261313</v>
          </cell>
        </row>
        <row r="2861">
          <cell r="C2861">
            <v>5.1109528045539996</v>
          </cell>
          <cell r="F2861">
            <v>3.1930505004396799</v>
          </cell>
        </row>
        <row r="2862">
          <cell r="C2862">
            <v>5.1212907458979497</v>
          </cell>
          <cell r="F2862">
            <v>3.2007134690236998</v>
          </cell>
        </row>
        <row r="2863">
          <cell r="C2863">
            <v>5.1316110538874504</v>
          </cell>
          <cell r="F2863">
            <v>3.2083601425858301</v>
          </cell>
        </row>
        <row r="2864">
          <cell r="C2864">
            <v>5.1419151292696501</v>
          </cell>
          <cell r="F2864">
            <v>3.2159893453467001</v>
          </cell>
        </row>
        <row r="2865">
          <cell r="C2865">
            <v>5.1522043727917</v>
          </cell>
          <cell r="F2865">
            <v>3.2235999015269399</v>
          </cell>
        </row>
        <row r="2866">
          <cell r="C2866">
            <v>5.1624801852007201</v>
          </cell>
          <cell r="F2866">
            <v>3.2311906353471902</v>
          </cell>
        </row>
        <row r="2867">
          <cell r="C2867">
            <v>5.1727439672438598</v>
          </cell>
          <cell r="F2867">
            <v>3.2387603710280901</v>
          </cell>
        </row>
        <row r="2868">
          <cell r="C2868">
            <v>5.1829971196682596</v>
          </cell>
          <cell r="F2868">
            <v>3.24630793279026</v>
          </cell>
        </row>
        <row r="2869">
          <cell r="C2869">
            <v>5.1932410432210601</v>
          </cell>
          <cell r="F2869">
            <v>3.2538321448543499</v>
          </cell>
        </row>
        <row r="2870">
          <cell r="C2870">
            <v>5.2034771386494096</v>
          </cell>
          <cell r="F2870">
            <v>3.2613318314409798</v>
          </cell>
        </row>
        <row r="2871">
          <cell r="C2871">
            <v>5.21370680670044</v>
          </cell>
          <cell r="F2871">
            <v>3.2688058167707901</v>
          </cell>
        </row>
        <row r="2872">
          <cell r="C2872">
            <v>5.2239314481214096</v>
          </cell>
          <cell r="F2872">
            <v>3.2762529250645001</v>
          </cell>
        </row>
        <row r="2873">
          <cell r="C2873">
            <v>5.2341524636592203</v>
          </cell>
          <cell r="F2873">
            <v>3.28367198054258</v>
          </cell>
        </row>
        <row r="2874">
          <cell r="C2874">
            <v>5.2443712540611402</v>
          </cell>
          <cell r="F2874">
            <v>3.2910618074257401</v>
          </cell>
        </row>
        <row r="2875">
          <cell r="C2875">
            <v>5.2545892200743101</v>
          </cell>
          <cell r="F2875">
            <v>3.2984212299346201</v>
          </cell>
        </row>
        <row r="2876">
          <cell r="C2876">
            <v>5.2648077624458596</v>
          </cell>
          <cell r="F2876">
            <v>3.3057490722898399</v>
          </cell>
        </row>
        <row r="2877">
          <cell r="C2877">
            <v>5.2750282819229399</v>
          </cell>
          <cell r="F2877">
            <v>3.31304415871206</v>
          </cell>
        </row>
        <row r="2878">
          <cell r="C2878">
            <v>5.2852521792526899</v>
          </cell>
          <cell r="F2878">
            <v>3.3203053134218998</v>
          </cell>
        </row>
        <row r="2879">
          <cell r="C2879">
            <v>5.2954808551822499</v>
          </cell>
          <cell r="F2879">
            <v>3.3275313606399899</v>
          </cell>
        </row>
        <row r="2880">
          <cell r="C2880">
            <v>5.3057157104587498</v>
          </cell>
          <cell r="F2880">
            <v>3.3347211245869701</v>
          </cell>
        </row>
        <row r="2881">
          <cell r="C2881">
            <v>5.3159581458293399</v>
          </cell>
          <cell r="F2881">
            <v>3.3418734294834702</v>
          </cell>
        </row>
        <row r="2882">
          <cell r="C2882">
            <v>5.3262095620411696</v>
          </cell>
          <cell r="F2882">
            <v>3.3489870995501398</v>
          </cell>
        </row>
        <row r="2883">
          <cell r="C2883">
            <v>5.3364713598413598</v>
          </cell>
          <cell r="F2883">
            <v>3.35606095900759</v>
          </cell>
        </row>
        <row r="2884">
          <cell r="C2884">
            <v>5.3467449399770697</v>
          </cell>
          <cell r="F2884">
            <v>3.3630938320764701</v>
          </cell>
        </row>
        <row r="2885">
          <cell r="C2885">
            <v>5.3570317031955499</v>
          </cell>
          <cell r="F2885">
            <v>3.3700845429774899</v>
          </cell>
        </row>
        <row r="2886">
          <cell r="C2886">
            <v>5.3673330502437002</v>
          </cell>
          <cell r="F2886">
            <v>3.3770319159311302</v>
          </cell>
        </row>
        <row r="2887">
          <cell r="C2887">
            <v>5.3776503818687802</v>
          </cell>
          <cell r="F2887">
            <v>3.3839347751580902</v>
          </cell>
        </row>
        <row r="2888">
          <cell r="C2888">
            <v>5.3879850988179401</v>
          </cell>
          <cell r="F2888">
            <v>3.39079194487902</v>
          </cell>
        </row>
        <row r="2889">
          <cell r="C2889">
            <v>5.3983386018383204</v>
          </cell>
          <cell r="F2889">
            <v>3.3976022493145499</v>
          </cell>
        </row>
        <row r="2890">
          <cell r="C2890">
            <v>5.40871229167705</v>
          </cell>
          <cell r="F2890">
            <v>3.4043645126853099</v>
          </cell>
        </row>
        <row r="2891">
          <cell r="C2891">
            <v>5.4191075690812696</v>
          </cell>
          <cell r="F2891">
            <v>3.41107755921194</v>
          </cell>
        </row>
        <row r="2892">
          <cell r="C2892">
            <v>5.4295258347981301</v>
          </cell>
          <cell r="F2892">
            <v>3.41774021311506</v>
          </cell>
        </row>
        <row r="2893">
          <cell r="C2893">
            <v>5.4399684895747704</v>
          </cell>
          <cell r="F2893">
            <v>3.4243512986153299</v>
          </cell>
        </row>
        <row r="2894">
          <cell r="C2894">
            <v>5.4504369341583301</v>
          </cell>
          <cell r="F2894">
            <v>3.4309096399333598</v>
          </cell>
        </row>
        <row r="2895">
          <cell r="C2895">
            <v>5.4609325692959496</v>
          </cell>
          <cell r="F2895">
            <v>3.4374140612897901</v>
          </cell>
        </row>
        <row r="2896">
          <cell r="C2896">
            <v>5.4714567957347597</v>
          </cell>
          <cell r="F2896">
            <v>3.4438633869052699</v>
          </cell>
        </row>
        <row r="2897">
          <cell r="C2897">
            <v>5.4820110142220404</v>
          </cell>
          <cell r="F2897">
            <v>3.4502564410004899</v>
          </cell>
        </row>
        <row r="2898">
          <cell r="C2898">
            <v>5.4925966255046799</v>
          </cell>
          <cell r="F2898">
            <v>3.4565920477959402</v>
          </cell>
        </row>
        <row r="2899">
          <cell r="C2899">
            <v>5.5032150303299403</v>
          </cell>
          <cell r="F2899">
            <v>3.4628690315123301</v>
          </cell>
        </row>
        <row r="2900">
          <cell r="C2900">
            <v>5.5138676294449596</v>
          </cell>
          <cell r="F2900">
            <v>3.4690862163702998</v>
          </cell>
        </row>
        <row r="2901">
          <cell r="C2901">
            <v>5.5245558235968799</v>
          </cell>
          <cell r="F2901">
            <v>3.47524242659048</v>
          </cell>
        </row>
        <row r="2902">
          <cell r="C2902">
            <v>5.5352810135328498</v>
          </cell>
          <cell r="F2902">
            <v>3.4813364863934999</v>
          </cell>
        </row>
        <row r="2903">
          <cell r="C2903">
            <v>5.5460446000000001</v>
          </cell>
          <cell r="F2903">
            <v>3.4873672199999999</v>
          </cell>
        </row>
        <row r="2904">
          <cell r="C2904">
            <v>5.55684769134501</v>
          </cell>
          <cell r="F2904">
            <v>3.4933339270393602</v>
          </cell>
        </row>
        <row r="2905">
          <cell r="C2905">
            <v>5.5676902263127097</v>
          </cell>
          <cell r="F2905">
            <v>3.4992378087759599</v>
          </cell>
        </row>
        <row r="2906">
          <cell r="C2906">
            <v>5.5785718512474602</v>
          </cell>
          <cell r="F2906">
            <v>3.5050805418829301</v>
          </cell>
        </row>
        <row r="2907">
          <cell r="C2907">
            <v>5.5894922124936102</v>
          </cell>
          <cell r="F2907">
            <v>3.5108638030333998</v>
          </cell>
        </row>
        <row r="2908">
          <cell r="C2908">
            <v>5.6004509563955303</v>
          </cell>
          <cell r="F2908">
            <v>3.5165892689004798</v>
          </cell>
        </row>
        <row r="2909">
          <cell r="C2909">
            <v>5.6114477292975904</v>
          </cell>
          <cell r="F2909">
            <v>3.5222586161573202</v>
          </cell>
        </row>
        <row r="2910">
          <cell r="C2910">
            <v>5.6224821775442599</v>
          </cell>
          <cell r="F2910">
            <v>3.5278735214771002</v>
          </cell>
        </row>
        <row r="2911">
          <cell r="C2911">
            <v>5.6335539474796601</v>
          </cell>
          <cell r="F2911">
            <v>3.53343566153282</v>
          </cell>
        </row>
        <row r="2912">
          <cell r="C2912">
            <v>5.64466268544827</v>
          </cell>
          <cell r="F2912">
            <v>3.5389467129976699</v>
          </cell>
        </row>
        <row r="2913">
          <cell r="C2913">
            <v>5.6558080377944604</v>
          </cell>
          <cell r="F2913">
            <v>3.5444083525447798</v>
          </cell>
        </row>
        <row r="2914">
          <cell r="C2914">
            <v>5.6669896508625799</v>
          </cell>
          <cell r="F2914">
            <v>3.5498222568472801</v>
          </cell>
        </row>
        <row r="2915">
          <cell r="C2915">
            <v>5.6782071709970099</v>
          </cell>
          <cell r="F2915">
            <v>3.5551901025783001</v>
          </cell>
        </row>
        <row r="2916">
          <cell r="C2916">
            <v>5.6894602445420901</v>
          </cell>
          <cell r="F2916">
            <v>3.5605135664109602</v>
          </cell>
        </row>
        <row r="2917">
          <cell r="C2917">
            <v>5.7007485178421904</v>
          </cell>
          <cell r="F2917">
            <v>3.5657943250183899</v>
          </cell>
        </row>
        <row r="2918">
          <cell r="C2918">
            <v>5.71207163724167</v>
          </cell>
          <cell r="F2918">
            <v>3.5710340550737198</v>
          </cell>
        </row>
        <row r="2919">
          <cell r="C2919">
            <v>5.7234292490848997</v>
          </cell>
          <cell r="F2919">
            <v>3.57623443325007</v>
          </cell>
        </row>
        <row r="2920">
          <cell r="C2920">
            <v>5.7348209997162298</v>
          </cell>
          <cell r="F2920">
            <v>3.5813971362205801</v>
          </cell>
        </row>
        <row r="2921">
          <cell r="C2921">
            <v>5.7462465354800196</v>
          </cell>
          <cell r="F2921">
            <v>3.5865238406583702</v>
          </cell>
        </row>
        <row r="2922">
          <cell r="C2922">
            <v>5.7577055027207704</v>
          </cell>
          <cell r="F2922">
            <v>3.59161622323662</v>
          </cell>
        </row>
        <row r="2923">
          <cell r="C2923">
            <v>5.7691975477825803</v>
          </cell>
          <cell r="F2923">
            <v>3.59667596062835</v>
          </cell>
        </row>
        <row r="2924">
          <cell r="C2924">
            <v>5.7807223170099302</v>
          </cell>
          <cell r="F2924">
            <v>3.6017047295067499</v>
          </cell>
        </row>
        <row r="2925">
          <cell r="C2925">
            <v>5.79227945674719</v>
          </cell>
          <cell r="F2925">
            <v>3.60670420654494</v>
          </cell>
        </row>
        <row r="2926">
          <cell r="C2926">
            <v>5.8038686133387296</v>
          </cell>
          <cell r="F2926">
            <v>3.6116760684160401</v>
          </cell>
        </row>
        <row r="2927">
          <cell r="C2927">
            <v>5.8154894331289002</v>
          </cell>
          <cell r="F2927">
            <v>3.6166219917931901</v>
          </cell>
        </row>
        <row r="2928">
          <cell r="C2928">
            <v>5.8271415624620602</v>
          </cell>
          <cell r="F2928">
            <v>3.6215436533495202</v>
          </cell>
        </row>
        <row r="2929">
          <cell r="C2929">
            <v>5.8388246476825696</v>
          </cell>
          <cell r="F2929">
            <v>3.6264427297581499</v>
          </cell>
        </row>
        <row r="2930">
          <cell r="C2930">
            <v>5.8505383351348001</v>
          </cell>
          <cell r="F2930">
            <v>3.6313208976921998</v>
          </cell>
        </row>
        <row r="2931">
          <cell r="C2931">
            <v>5.8622822711631004</v>
          </cell>
          <cell r="F2931">
            <v>3.6361798338248099</v>
          </cell>
        </row>
        <row r="2932">
          <cell r="C2932">
            <v>5.87405610211185</v>
          </cell>
          <cell r="F2932">
            <v>3.6410212148291099</v>
          </cell>
        </row>
        <row r="2933">
          <cell r="C2933">
            <v>5.8858594743253896</v>
          </cell>
          <cell r="F2933">
            <v>3.6458467173782201</v>
          </cell>
        </row>
        <row r="2934">
          <cell r="C2934">
            <v>5.8976920341480898</v>
          </cell>
          <cell r="F2934">
            <v>3.6506580181452599</v>
          </cell>
        </row>
        <row r="2935">
          <cell r="C2935">
            <v>5.9095534279244504</v>
          </cell>
          <cell r="F2935">
            <v>3.6554567938034301</v>
          </cell>
        </row>
        <row r="2936">
          <cell r="C2936">
            <v>5.9214433019985604</v>
          </cell>
          <cell r="F2936">
            <v>3.6602447210257401</v>
          </cell>
        </row>
        <row r="2937">
          <cell r="C2937">
            <v>5.9333613027149097</v>
          </cell>
          <cell r="F2937">
            <v>3.66502347648537</v>
          </cell>
        </row>
        <row r="2938">
          <cell r="C2938">
            <v>5.9453070764178602</v>
          </cell>
          <cell r="F2938">
            <v>3.6697947368554402</v>
          </cell>
        </row>
        <row r="2939">
          <cell r="C2939">
            <v>5.9572802694517799</v>
          </cell>
          <cell r="F2939">
            <v>3.6745601788091</v>
          </cell>
        </row>
        <row r="2940">
          <cell r="C2940">
            <v>5.9692805281610299</v>
          </cell>
          <cell r="F2940">
            <v>3.6793214790194599</v>
          </cell>
        </row>
        <row r="2941">
          <cell r="C2941">
            <v>5.9813074988899704</v>
          </cell>
          <cell r="F2941">
            <v>3.6840803141596501</v>
          </cell>
        </row>
        <row r="2942">
          <cell r="C2942">
            <v>5.9933608279829498</v>
          </cell>
          <cell r="F2942">
            <v>3.6888383609028002</v>
          </cell>
        </row>
        <row r="2943">
          <cell r="C2943">
            <v>6.0054401617843496</v>
          </cell>
          <cell r="F2943">
            <v>3.6935972959220398</v>
          </cell>
        </row>
        <row r="2944">
          <cell r="C2944">
            <v>6.0175451466385201</v>
          </cell>
          <cell r="F2944">
            <v>3.6983587958904902</v>
          </cell>
        </row>
        <row r="2945">
          <cell r="C2945">
            <v>6.0296754288898198</v>
          </cell>
          <cell r="F2945">
            <v>3.7031245374812798</v>
          </cell>
        </row>
        <row r="2946">
          <cell r="C2946">
            <v>6.0418306548826104</v>
          </cell>
          <cell r="F2946">
            <v>3.7078961973675502</v>
          </cell>
        </row>
        <row r="2947">
          <cell r="C2947">
            <v>6.0540104709614004</v>
          </cell>
          <cell r="F2947">
            <v>3.7126754522224599</v>
          </cell>
        </row>
        <row r="2948">
          <cell r="C2948">
            <v>6.0662145234702702</v>
          </cell>
          <cell r="F2948">
            <v>3.7174639787190502</v>
          </cell>
        </row>
        <row r="2949">
          <cell r="C2949">
            <v>6.0784424587537096</v>
          </cell>
          <cell r="F2949">
            <v>3.7222634535304899</v>
          </cell>
        </row>
        <row r="2950">
          <cell r="C2950">
            <v>6.0906939231560902</v>
          </cell>
          <cell r="F2950">
            <v>3.72707555332991</v>
          </cell>
        </row>
        <row r="2951">
          <cell r="C2951">
            <v>6.10296856302178</v>
          </cell>
          <cell r="F2951">
            <v>3.73190195479043</v>
          </cell>
        </row>
        <row r="2952">
          <cell r="C2952">
            <v>6.1152660246951198</v>
          </cell>
          <cell r="F2952">
            <v>3.7367443345851901</v>
          </cell>
        </row>
        <row r="2953">
          <cell r="C2953">
            <v>6.12758595452049</v>
          </cell>
          <cell r="F2953">
            <v>3.74160436938732</v>
          </cell>
        </row>
        <row r="2954">
          <cell r="C2954">
            <v>6.1399279988422402</v>
          </cell>
          <cell r="F2954">
            <v>3.7464837358699299</v>
          </cell>
        </row>
        <row r="2955">
          <cell r="C2955">
            <v>6.1522918040047401</v>
          </cell>
          <cell r="F2955">
            <v>3.7513841107061601</v>
          </cell>
        </row>
        <row r="2956">
          <cell r="C2956">
            <v>6.1646770163523401</v>
          </cell>
          <cell r="F2956">
            <v>3.7563071705691402</v>
          </cell>
        </row>
        <row r="2957">
          <cell r="C2957">
            <v>6.1770832822294102</v>
          </cell>
          <cell r="F2957">
            <v>3.7612545921319902</v>
          </cell>
        </row>
        <row r="2958">
          <cell r="C2958">
            <v>6.1895102479802997</v>
          </cell>
          <cell r="F2958">
            <v>3.7662280520678402</v>
          </cell>
        </row>
        <row r="2959">
          <cell r="C2959">
            <v>6.2019575599493901</v>
          </cell>
          <cell r="F2959">
            <v>3.77122922704981</v>
          </cell>
        </row>
        <row r="2960">
          <cell r="C2960">
            <v>6.2144248644811704</v>
          </cell>
          <cell r="F2960">
            <v>3.7762597937511</v>
          </cell>
        </row>
        <row r="2961">
          <cell r="C2961">
            <v>6.2269118079197199</v>
          </cell>
          <cell r="F2961">
            <v>3.7813214288447199</v>
          </cell>
        </row>
        <row r="2962">
          <cell r="C2962">
            <v>6.23941803660954</v>
          </cell>
          <cell r="F2962">
            <v>3.78641580900385</v>
          </cell>
        </row>
        <row r="2963">
          <cell r="C2963">
            <v>6.2519431968949899</v>
          </cell>
          <cell r="F2963">
            <v>3.7915446109016102</v>
          </cell>
        </row>
        <row r="2964">
          <cell r="C2964">
            <v>6.2644869351204502</v>
          </cell>
          <cell r="F2964">
            <v>3.79670951121114</v>
          </cell>
        </row>
        <row r="2965">
          <cell r="C2965">
            <v>6.2770488976302499</v>
          </cell>
          <cell r="F2965">
            <v>3.8019121866055698</v>
          </cell>
        </row>
        <row r="2966">
          <cell r="C2966">
            <v>6.2896287307687802</v>
          </cell>
          <cell r="F2966">
            <v>3.8071543137580099</v>
          </cell>
        </row>
        <row r="2967">
          <cell r="C2967">
            <v>6.3022260808803798</v>
          </cell>
          <cell r="F2967">
            <v>3.8124375693416002</v>
          </cell>
        </row>
        <row r="2968">
          <cell r="C2968">
            <v>6.3148405943094303</v>
          </cell>
          <cell r="F2968">
            <v>3.8177636300294702</v>
          </cell>
        </row>
        <row r="2969">
          <cell r="C2969">
            <v>6.3274719174002696</v>
          </cell>
          <cell r="F2969">
            <v>3.8231341724947399</v>
          </cell>
        </row>
        <row r="2970">
          <cell r="C2970">
            <v>6.3401196964972799</v>
          </cell>
          <cell r="F2970">
            <v>3.82855087341055</v>
          </cell>
        </row>
        <row r="2971">
          <cell r="C2971">
            <v>6.3527835779448099</v>
          </cell>
          <cell r="F2971">
            <v>3.8340154094500098</v>
          </cell>
        </row>
        <row r="2972">
          <cell r="C2972">
            <v>6.3654632080873697</v>
          </cell>
          <cell r="F2972">
            <v>3.8395294572863201</v>
          </cell>
        </row>
        <row r="2973">
          <cell r="C2973">
            <v>6.3781582332690396</v>
          </cell>
          <cell r="F2973">
            <v>3.8450946935924799</v>
          </cell>
        </row>
        <row r="2974">
          <cell r="C2974">
            <v>6.3908682998343096</v>
          </cell>
          <cell r="F2974">
            <v>3.8507127950416802</v>
          </cell>
        </row>
        <row r="2975">
          <cell r="C2975">
            <v>6.4035930541275397</v>
          </cell>
          <cell r="F2975">
            <v>3.8563854383070502</v>
          </cell>
        </row>
        <row r="2976">
          <cell r="C2976">
            <v>6.4163321424931103</v>
          </cell>
          <cell r="F2976">
            <v>3.86211430006172</v>
          </cell>
        </row>
        <row r="2977">
          <cell r="C2977">
            <v>6.4290852112753702</v>
          </cell>
          <cell r="F2977">
            <v>3.8679010569788099</v>
          </cell>
        </row>
        <row r="2978">
          <cell r="C2978">
            <v>6.4418519068186804</v>
          </cell>
          <cell r="F2978">
            <v>3.8737473857314599</v>
          </cell>
        </row>
        <row r="2979">
          <cell r="C2979">
            <v>6.4546318754673999</v>
          </cell>
          <cell r="F2979">
            <v>3.8796549629927801</v>
          </cell>
        </row>
        <row r="2980">
          <cell r="C2980">
            <v>6.4674247635658997</v>
          </cell>
          <cell r="F2980">
            <v>3.8856254654359099</v>
          </cell>
        </row>
        <row r="2981">
          <cell r="C2981">
            <v>6.48023021745853</v>
          </cell>
          <cell r="F2981">
            <v>3.8916605697339701</v>
          </cell>
        </row>
        <row r="2982">
          <cell r="C2982">
            <v>6.4930478834896599</v>
          </cell>
          <cell r="F2982">
            <v>3.8977619525600899</v>
          </cell>
        </row>
        <row r="2983">
          <cell r="C2983">
            <v>6.5058774080036503</v>
          </cell>
          <cell r="F2983">
            <v>3.9039312905874102</v>
          </cell>
        </row>
        <row r="2984">
          <cell r="C2984">
            <v>6.5187184373448499</v>
          </cell>
          <cell r="F2984">
            <v>3.91017026048904</v>
          </cell>
        </row>
        <row r="2985">
          <cell r="C2985">
            <v>6.5315706178577804</v>
          </cell>
          <cell r="F2985">
            <v>3.9164805389381798</v>
          </cell>
        </row>
        <row r="2986">
          <cell r="C2986">
            <v>6.5444335958865096</v>
          </cell>
          <cell r="F2986">
            <v>3.92286380260783</v>
          </cell>
        </row>
        <row r="2987">
          <cell r="C2987">
            <v>6.5573070177755399</v>
          </cell>
          <cell r="F2987">
            <v>3.9293217281711801</v>
          </cell>
        </row>
        <row r="2988">
          <cell r="C2988">
            <v>6.5701905298692296</v>
          </cell>
          <cell r="F2988">
            <v>3.9358559923013501</v>
          </cell>
        </row>
        <row r="2989">
          <cell r="C2989">
            <v>6.5830837785119503</v>
          </cell>
          <cell r="F2989">
            <v>3.9424682716714798</v>
          </cell>
        </row>
        <row r="2990">
          <cell r="C2990">
            <v>6.5959864100480496</v>
          </cell>
          <cell r="F2990">
            <v>3.9491602429546901</v>
          </cell>
        </row>
        <row r="2991">
          <cell r="C2991">
            <v>6.6088980708219003</v>
          </cell>
          <cell r="F2991">
            <v>3.9559335828241098</v>
          </cell>
        </row>
        <row r="2992">
          <cell r="C2992">
            <v>6.6218184071778596</v>
          </cell>
          <cell r="F2992">
            <v>3.96278996795286</v>
          </cell>
        </row>
        <row r="2993">
          <cell r="C2993">
            <v>6.6347470654602896</v>
          </cell>
          <cell r="F2993">
            <v>3.9697310750140802</v>
          </cell>
        </row>
        <row r="2994">
          <cell r="C2994">
            <v>6.6476836920135502</v>
          </cell>
          <cell r="F2994">
            <v>3.9767585806809</v>
          </cell>
        </row>
        <row r="2995">
          <cell r="C2995">
            <v>6.660627933182</v>
          </cell>
          <cell r="F2995">
            <v>3.9838741616264302</v>
          </cell>
        </row>
        <row r="2996">
          <cell r="C2996">
            <v>6.6735794353099998</v>
          </cell>
          <cell r="F2996">
            <v>3.9910794945238099</v>
          </cell>
        </row>
        <row r="2997">
          <cell r="C2997">
            <v>6.6865378447420696</v>
          </cell>
          <cell r="F2997">
            <v>3.9983762560462499</v>
          </cell>
        </row>
        <row r="2998">
          <cell r="C2998">
            <v>6.6995028078222596</v>
          </cell>
          <cell r="F2998">
            <v>4.0057661228667101</v>
          </cell>
        </row>
        <row r="2999">
          <cell r="C2999">
            <v>6.7124739708950898</v>
          </cell>
          <cell r="F2999">
            <v>4.0132507716583996</v>
          </cell>
        </row>
        <row r="3000">
          <cell r="C3000">
            <v>6.7254509803049203</v>
          </cell>
          <cell r="F3000">
            <v>4.0208318790944402</v>
          </cell>
        </row>
        <row r="3001">
          <cell r="C3001">
            <v>6.7384334823960996</v>
          </cell>
          <cell r="F3001">
            <v>4.0285111218479699</v>
          </cell>
        </row>
        <row r="3002">
          <cell r="C3002">
            <v>6.7514211235130102</v>
          </cell>
          <cell r="F3002">
            <v>4.0362901765921197</v>
          </cell>
        </row>
        <row r="3003">
          <cell r="C3003">
            <v>6.7644135500000004</v>
          </cell>
          <cell r="F3003">
            <v>4.0441707200000003</v>
          </cell>
        </row>
        <row r="3004">
          <cell r="C3004">
            <v>6.7774104795402996</v>
          </cell>
          <cell r="F3004">
            <v>4.0521539865585101</v>
          </cell>
        </row>
        <row r="3005">
          <cell r="C3005">
            <v>6.7904119151726698</v>
          </cell>
          <cell r="F3005">
            <v>4.06023944200959</v>
          </cell>
        </row>
        <row r="3006">
          <cell r="C3006">
            <v>6.8034179312746996</v>
          </cell>
          <cell r="F3006">
            <v>4.0684261099089296</v>
          </cell>
        </row>
        <row r="3007">
          <cell r="C3007">
            <v>6.8164286022240201</v>
          </cell>
          <cell r="F3007">
            <v>4.0767130138122196</v>
          </cell>
        </row>
        <row r="3008">
          <cell r="C3008">
            <v>6.8294440023982403</v>
          </cell>
          <cell r="F3008">
            <v>4.0850991772751497</v>
          </cell>
        </row>
        <row r="3009">
          <cell r="C3009">
            <v>6.8424642061749799</v>
          </cell>
          <cell r="F3009">
            <v>4.0935836238534398</v>
          </cell>
        </row>
        <row r="3010">
          <cell r="C3010">
            <v>6.8554892879320004</v>
          </cell>
          <cell r="F3010">
            <v>4.1021653771028603</v>
          </cell>
        </row>
        <row r="3011">
          <cell r="C3011">
            <v>6.8685193220466099</v>
          </cell>
          <cell r="F3011">
            <v>4.1108434605789199</v>
          </cell>
        </row>
        <row r="3012">
          <cell r="C3012">
            <v>6.8815543828965797</v>
          </cell>
          <cell r="F3012">
            <v>4.1196168978374201</v>
          </cell>
        </row>
        <row r="3013">
          <cell r="C3013">
            <v>6.8945945448595296</v>
          </cell>
          <cell r="F3013">
            <v>4.12848471243404</v>
          </cell>
        </row>
        <row r="3014">
          <cell r="C3014">
            <v>6.9076398823130596</v>
          </cell>
          <cell r="F3014">
            <v>4.13744592792448</v>
          </cell>
        </row>
        <row r="3015">
          <cell r="C3015">
            <v>6.9206904696347999</v>
          </cell>
          <cell r="F3015">
            <v>4.1464995678644403</v>
          </cell>
        </row>
        <row r="3016">
          <cell r="C3016">
            <v>6.9337463812023596</v>
          </cell>
          <cell r="F3016">
            <v>4.1556446558096196</v>
          </cell>
        </row>
        <row r="3017">
          <cell r="C3017">
            <v>6.9468076913933396</v>
          </cell>
          <cell r="F3017">
            <v>4.1648802153156996</v>
          </cell>
        </row>
        <row r="3018">
          <cell r="C3018">
            <v>6.95987447458538</v>
          </cell>
          <cell r="F3018">
            <v>4.1742052699383896</v>
          </cell>
        </row>
        <row r="3019">
          <cell r="C3019">
            <v>6.9729468051560799</v>
          </cell>
          <cell r="F3019">
            <v>4.1836188432333801</v>
          </cell>
        </row>
        <row r="3020">
          <cell r="C3020">
            <v>6.9860247574830501</v>
          </cell>
          <cell r="F3020">
            <v>4.1931199587563599</v>
          </cell>
        </row>
        <row r="3021">
          <cell r="C3021">
            <v>6.9991084059439199</v>
          </cell>
          <cell r="F3021">
            <v>4.2027076400630401</v>
          </cell>
        </row>
        <row r="3022">
          <cell r="C3022">
            <v>7.0121978249164396</v>
          </cell>
          <cell r="F3022">
            <v>4.2123809107092098</v>
          </cell>
        </row>
        <row r="3023">
          <cell r="C3023">
            <v>7.0252930887779304</v>
          </cell>
          <cell r="F3023">
            <v>4.2221387942503501</v>
          </cell>
        </row>
        <row r="3024">
          <cell r="C3024">
            <v>7.0383942719061503</v>
          </cell>
          <cell r="F3024">
            <v>4.2319803142422696</v>
          </cell>
        </row>
        <row r="3025">
          <cell r="C3025">
            <v>7.0515014486787297</v>
          </cell>
          <cell r="F3025">
            <v>4.2419044942406696</v>
          </cell>
        </row>
        <row r="3026">
          <cell r="C3026">
            <v>7.0646146934732696</v>
          </cell>
          <cell r="F3026">
            <v>4.2519103578012301</v>
          </cell>
        </row>
        <row r="3027">
          <cell r="C3027">
            <v>7.0777340806673896</v>
          </cell>
          <cell r="F3027">
            <v>4.2619969284796602</v>
          </cell>
        </row>
        <row r="3028">
          <cell r="C3028">
            <v>7.0908596846387004</v>
          </cell>
          <cell r="F3028">
            <v>4.2721632298316399</v>
          </cell>
        </row>
        <row r="3029">
          <cell r="C3029">
            <v>7.1039915797648296</v>
          </cell>
          <cell r="F3029">
            <v>4.2824082854128802</v>
          </cell>
        </row>
        <row r="3030">
          <cell r="C3030">
            <v>7.1171298404233703</v>
          </cell>
          <cell r="F3030">
            <v>4.29273111877907</v>
          </cell>
        </row>
        <row r="3031">
          <cell r="C3031">
            <v>7.1302745409919499</v>
          </cell>
          <cell r="F3031">
            <v>4.3031307534859096</v>
          </cell>
        </row>
        <row r="3032">
          <cell r="C3032">
            <v>7.1434257558481802</v>
          </cell>
          <cell r="F3032">
            <v>4.3136062130890904</v>
          </cell>
        </row>
        <row r="3033">
          <cell r="C3033">
            <v>7.1565835593696798</v>
          </cell>
          <cell r="F3033">
            <v>4.3241565211442996</v>
          </cell>
        </row>
        <row r="3034">
          <cell r="C3034">
            <v>7.1697480259340596</v>
          </cell>
          <cell r="F3034">
            <v>4.3347807012072499</v>
          </cell>
        </row>
        <row r="3035">
          <cell r="C3035">
            <v>7.18291922991909</v>
          </cell>
          <cell r="F3035">
            <v>4.3454777768337403</v>
          </cell>
        </row>
        <row r="3036">
          <cell r="C3036">
            <v>7.19609724570208</v>
          </cell>
          <cell r="F3036">
            <v>4.3562467715792401</v>
          </cell>
        </row>
        <row r="3037">
          <cell r="C3037">
            <v>7.2092821476607902</v>
          </cell>
          <cell r="F3037">
            <v>4.36708670899956</v>
          </cell>
        </row>
        <row r="3038">
          <cell r="C3038">
            <v>7.2224740101728502</v>
          </cell>
          <cell r="F3038">
            <v>4.3779966126503904</v>
          </cell>
        </row>
        <row r="3039">
          <cell r="C3039">
            <v>7.2356729076158501</v>
          </cell>
          <cell r="F3039">
            <v>4.38897550608743</v>
          </cell>
        </row>
        <row r="3040">
          <cell r="C3040">
            <v>7.2488789143674301</v>
          </cell>
          <cell r="F3040">
            <v>4.4000224128663801</v>
          </cell>
        </row>
        <row r="3041">
          <cell r="C3041">
            <v>7.2620921048051903</v>
          </cell>
          <cell r="F3041">
            <v>4.4111363565429196</v>
          </cell>
        </row>
        <row r="3042">
          <cell r="C3042">
            <v>7.2753125533067502</v>
          </cell>
          <cell r="F3042">
            <v>4.4223163606727596</v>
          </cell>
        </row>
        <row r="3043">
          <cell r="C3043">
            <v>7.2885403342497197</v>
          </cell>
          <cell r="F3043">
            <v>4.4335614488116004</v>
          </cell>
        </row>
        <row r="3044">
          <cell r="C3044">
            <v>7.3017755220117202</v>
          </cell>
          <cell r="F3044">
            <v>4.4448706445151203</v>
          </cell>
        </row>
        <row r="3045">
          <cell r="C3045">
            <v>7.3150181909703704</v>
          </cell>
          <cell r="F3045">
            <v>4.4562429713390204</v>
          </cell>
        </row>
        <row r="3046">
          <cell r="C3046">
            <v>7.3282684155032598</v>
          </cell>
          <cell r="F3046">
            <v>4.4676774528390002</v>
          </cell>
        </row>
        <row r="3047">
          <cell r="C3047">
            <v>7.3415262699881803</v>
          </cell>
          <cell r="F3047">
            <v>4.4791731125708898</v>
          </cell>
        </row>
        <row r="3048">
          <cell r="C3048">
            <v>7.3547918288024396</v>
          </cell>
          <cell r="F3048">
            <v>4.4907289740901097</v>
          </cell>
        </row>
        <row r="3049">
          <cell r="C3049">
            <v>7.3680651663237997</v>
          </cell>
          <cell r="F3049">
            <v>4.5023440609524998</v>
          </cell>
        </row>
        <row r="3050">
          <cell r="C3050">
            <v>7.3813463569298703</v>
          </cell>
          <cell r="F3050">
            <v>4.5140173967137498</v>
          </cell>
        </row>
        <row r="3051">
          <cell r="C3051">
            <v>7.3946354749982799</v>
          </cell>
          <cell r="F3051">
            <v>4.52574800492956</v>
          </cell>
        </row>
        <row r="3052">
          <cell r="C3052">
            <v>7.4079325949066197</v>
          </cell>
          <cell r="F3052">
            <v>4.5375349091556103</v>
          </cell>
        </row>
        <row r="3053">
          <cell r="C3053">
            <v>7.4212377910325298</v>
          </cell>
          <cell r="F3053">
            <v>4.54937713294761</v>
          </cell>
        </row>
        <row r="3054">
          <cell r="C3054">
            <v>7.4345511377536102</v>
          </cell>
          <cell r="F3054">
            <v>4.5612736998612498</v>
          </cell>
        </row>
        <row r="3055">
          <cell r="C3055">
            <v>7.4478727094474797</v>
          </cell>
          <cell r="F3055">
            <v>4.5732236334522396</v>
          </cell>
        </row>
        <row r="3056">
          <cell r="C3056">
            <v>7.4612025804917499</v>
          </cell>
          <cell r="F3056">
            <v>4.5852259572762497</v>
          </cell>
        </row>
        <row r="3057">
          <cell r="C3057">
            <v>7.4745408252640404</v>
          </cell>
          <cell r="F3057">
            <v>4.5972796948889902</v>
          </cell>
        </row>
        <row r="3058">
          <cell r="C3058">
            <v>7.48788751814197</v>
          </cell>
          <cell r="F3058">
            <v>4.60938386984615</v>
          </cell>
        </row>
        <row r="3059">
          <cell r="C3059">
            <v>7.5012427335031404</v>
          </cell>
          <cell r="F3059">
            <v>4.62153750570344</v>
          </cell>
        </row>
        <row r="3060">
          <cell r="C3060">
            <v>7.5146065457253197</v>
          </cell>
          <cell r="F3060">
            <v>4.6337396260166797</v>
          </cell>
        </row>
        <row r="3061">
          <cell r="C3061">
            <v>7.52797902918583</v>
          </cell>
          <cell r="F3061">
            <v>4.6459892543412904</v>
          </cell>
        </row>
        <row r="3062">
          <cell r="C3062">
            <v>7.5413602582624302</v>
          </cell>
          <cell r="F3062">
            <v>4.6582854142330996</v>
          </cell>
        </row>
        <row r="3063">
          <cell r="C3063">
            <v>7.5547503073327302</v>
          </cell>
          <cell r="F3063">
            <v>4.6706271292478201</v>
          </cell>
        </row>
        <row r="3064">
          <cell r="C3064">
            <v>7.5681492507743604</v>
          </cell>
          <cell r="F3064">
            <v>4.68301342294113</v>
          </cell>
        </row>
        <row r="3065">
          <cell r="C3065">
            <v>7.5815571629649199</v>
          </cell>
          <cell r="F3065">
            <v>4.6954433188687403</v>
          </cell>
        </row>
        <row r="3066">
          <cell r="C3066">
            <v>7.5949741182820301</v>
          </cell>
          <cell r="F3066">
            <v>4.7079158405863302</v>
          </cell>
        </row>
        <row r="3067">
          <cell r="C3067">
            <v>7.6084001911032999</v>
          </cell>
          <cell r="F3067">
            <v>4.7204300116495999</v>
          </cell>
        </row>
        <row r="3068">
          <cell r="C3068">
            <v>7.6218354558063597</v>
          </cell>
          <cell r="F3068">
            <v>4.7329848556142604</v>
          </cell>
        </row>
        <row r="3069">
          <cell r="C3069">
            <v>7.6352799867687997</v>
          </cell>
          <cell r="F3069">
            <v>4.74557939603599</v>
          </cell>
        </row>
        <row r="3070">
          <cell r="C3070">
            <v>7.64873385836826</v>
          </cell>
          <cell r="F3070">
            <v>4.7582126564704899</v>
          </cell>
        </row>
        <row r="3071">
          <cell r="C3071">
            <v>7.6621971449823398</v>
          </cell>
          <cell r="F3071">
            <v>4.7708836604734497</v>
          </cell>
        </row>
        <row r="3072">
          <cell r="C3072">
            <v>7.6756699209888</v>
          </cell>
          <cell r="F3072">
            <v>4.78359143160072</v>
          </cell>
        </row>
        <row r="3073">
          <cell r="C3073">
            <v>7.6891522607649696</v>
          </cell>
          <cell r="F3073">
            <v>4.7963349934077</v>
          </cell>
        </row>
        <row r="3074">
          <cell r="C3074">
            <v>7.7026442386885998</v>
          </cell>
          <cell r="F3074">
            <v>4.8091133694502304</v>
          </cell>
        </row>
        <row r="3075">
          <cell r="C3075">
            <v>7.71614592913732</v>
          </cell>
          <cell r="F3075">
            <v>4.8219255832840098</v>
          </cell>
        </row>
        <row r="3076">
          <cell r="C3076">
            <v>7.7296574064887302</v>
          </cell>
          <cell r="F3076">
            <v>4.8347706584647296</v>
          </cell>
        </row>
        <row r="3077">
          <cell r="C3077">
            <v>7.7431787451204501</v>
          </cell>
          <cell r="F3077">
            <v>4.8476476185480903</v>
          </cell>
        </row>
        <row r="3078">
          <cell r="C3078">
            <v>7.7567100194100904</v>
          </cell>
          <cell r="F3078">
            <v>4.8605554870897798</v>
          </cell>
        </row>
        <row r="3079">
          <cell r="C3079">
            <v>7.7702513037352796</v>
          </cell>
          <cell r="F3079">
            <v>4.8734932876455002</v>
          </cell>
        </row>
        <row r="3080">
          <cell r="C3080">
            <v>7.7838026724736196</v>
          </cell>
          <cell r="F3080">
            <v>4.8864600437709402</v>
          </cell>
        </row>
        <row r="3081">
          <cell r="C3081">
            <v>7.7973642000027299</v>
          </cell>
          <cell r="F3081">
            <v>4.8994547790218101</v>
          </cell>
        </row>
        <row r="3082">
          <cell r="C3082">
            <v>7.8109359607002196</v>
          </cell>
          <cell r="F3082">
            <v>4.9124765169537898</v>
          </cell>
        </row>
        <row r="3083">
          <cell r="C3083">
            <v>7.82451802894371</v>
          </cell>
          <cell r="F3083">
            <v>4.9255242811225797</v>
          </cell>
        </row>
        <row r="3084">
          <cell r="C3084">
            <v>7.83811047911081</v>
          </cell>
          <cell r="F3084">
            <v>4.9385970950838702</v>
          </cell>
        </row>
        <row r="3085">
          <cell r="C3085">
            <v>7.8517133855793002</v>
          </cell>
          <cell r="F3085">
            <v>4.95169398239352</v>
          </cell>
        </row>
        <row r="3086">
          <cell r="C3086">
            <v>7.8653268227264697</v>
          </cell>
          <cell r="F3086">
            <v>4.9648139666069202</v>
          </cell>
        </row>
        <row r="3087">
          <cell r="C3087">
            <v>7.8789508649300997</v>
          </cell>
          <cell r="F3087">
            <v>4.9779560712799098</v>
          </cell>
        </row>
        <row r="3088">
          <cell r="C3088">
            <v>7.8925855865678001</v>
          </cell>
          <cell r="F3088">
            <v>4.9911193199681803</v>
          </cell>
        </row>
        <row r="3089">
          <cell r="C3089">
            <v>7.9062310620171896</v>
          </cell>
          <cell r="F3089">
            <v>5.0043027362274399</v>
          </cell>
        </row>
        <row r="3090">
          <cell r="C3090">
            <v>7.9198873656558799</v>
          </cell>
          <cell r="F3090">
            <v>5.0175053436133803</v>
          </cell>
        </row>
        <row r="3091">
          <cell r="C3091">
            <v>7.9335545718614799</v>
          </cell>
          <cell r="F3091">
            <v>5.0307261656816999</v>
          </cell>
        </row>
        <row r="3092">
          <cell r="C3092">
            <v>7.94723275501162</v>
          </cell>
          <cell r="F3092">
            <v>5.0439642259880797</v>
          </cell>
        </row>
        <row r="3093">
          <cell r="C3093">
            <v>7.9609219894838903</v>
          </cell>
          <cell r="F3093">
            <v>5.0572185480882297</v>
          </cell>
        </row>
        <row r="3094">
          <cell r="C3094">
            <v>7.9746223496559301</v>
          </cell>
          <cell r="F3094">
            <v>5.0704881555378396</v>
          </cell>
        </row>
        <row r="3095">
          <cell r="C3095">
            <v>7.9883339099053403</v>
          </cell>
          <cell r="F3095">
            <v>5.0837720718926098</v>
          </cell>
        </row>
        <row r="3096">
          <cell r="C3096">
            <v>8.0020567446097406</v>
          </cell>
          <cell r="F3096">
            <v>5.09706932070823</v>
          </cell>
        </row>
        <row r="3097">
          <cell r="C3097">
            <v>8.0157909281469006</v>
          </cell>
          <cell r="F3097">
            <v>5.1103789255405498</v>
          </cell>
        </row>
        <row r="3098">
          <cell r="C3098">
            <v>8.0295365348941203</v>
          </cell>
          <cell r="F3098">
            <v>5.1236999099449596</v>
          </cell>
        </row>
        <row r="3099">
          <cell r="C3099">
            <v>8.0432936392291694</v>
          </cell>
          <cell r="F3099">
            <v>5.1370312974773098</v>
          </cell>
        </row>
        <row r="3100">
          <cell r="C3100">
            <v>8.0570623155296701</v>
          </cell>
          <cell r="F3100">
            <v>5.1503721116932901</v>
          </cell>
        </row>
        <row r="3101">
          <cell r="C3101">
            <v>8.0708426381732306</v>
          </cell>
          <cell r="F3101">
            <v>5.1637213761486098</v>
          </cell>
        </row>
        <row r="3102">
          <cell r="C3102">
            <v>8.0846346815374694</v>
          </cell>
          <cell r="F3102">
            <v>5.1770781143989399</v>
          </cell>
        </row>
        <row r="3103">
          <cell r="C3103">
            <v>8.0984385200000002</v>
          </cell>
          <cell r="F3103">
            <v>5.1904413500000004</v>
          </cell>
        </row>
        <row r="3104">
          <cell r="C3104">
            <v>8.1122542215437203</v>
          </cell>
          <cell r="F3104">
            <v>5.20381030497773</v>
          </cell>
        </row>
        <row r="3105">
          <cell r="C3105">
            <v>8.1260818285726408</v>
          </cell>
          <cell r="F3105">
            <v>5.2171849952390996</v>
          </cell>
        </row>
        <row r="3106">
          <cell r="C3106">
            <v>8.1399213770960603</v>
          </cell>
          <cell r="F3106">
            <v>5.2305656351613603</v>
          </cell>
        </row>
        <row r="3107">
          <cell r="C3107">
            <v>8.1537729031233006</v>
          </cell>
          <cell r="F3107">
            <v>5.2439524391217196</v>
          </cell>
        </row>
        <row r="3108">
          <cell r="C3108">
            <v>8.1676364426636408</v>
          </cell>
          <cell r="F3108">
            <v>5.2573456214974099</v>
          </cell>
        </row>
        <row r="3109">
          <cell r="C3109">
            <v>8.1815120317263794</v>
          </cell>
          <cell r="F3109">
            <v>5.2707453966656796</v>
          </cell>
        </row>
        <row r="3110">
          <cell r="C3110">
            <v>8.1953997063209894</v>
          </cell>
          <cell r="F3110">
            <v>5.2841519790038998</v>
          </cell>
        </row>
        <row r="3111">
          <cell r="C3111">
            <v>8.2092995024564601</v>
          </cell>
          <cell r="F3111">
            <v>5.29756558288899</v>
          </cell>
        </row>
        <row r="3112">
          <cell r="C3112">
            <v>8.2232114561422307</v>
          </cell>
          <cell r="F3112">
            <v>5.3109864226983499</v>
          </cell>
        </row>
        <row r="3113">
          <cell r="C3113">
            <v>8.2371356033876104</v>
          </cell>
          <cell r="F3113">
            <v>5.3244147128092001</v>
          </cell>
        </row>
        <row r="3114">
          <cell r="C3114">
            <v>8.2510719802018908</v>
          </cell>
          <cell r="F3114">
            <v>5.3378506675987598</v>
          </cell>
        </row>
        <row r="3115">
          <cell r="C3115">
            <v>8.2650206225943901</v>
          </cell>
          <cell r="F3115">
            <v>5.3512945014442801</v>
          </cell>
        </row>
        <row r="3116">
          <cell r="C3116">
            <v>8.2789815665743909</v>
          </cell>
          <cell r="F3116">
            <v>5.36474642872298</v>
          </cell>
        </row>
        <row r="3117">
          <cell r="C3117">
            <v>8.2929548481512096</v>
          </cell>
          <cell r="F3117">
            <v>5.3782066638120902</v>
          </cell>
        </row>
        <row r="3118">
          <cell r="C3118">
            <v>8.3069405033341308</v>
          </cell>
          <cell r="F3118">
            <v>5.3916754210888502</v>
          </cell>
        </row>
        <row r="3119">
          <cell r="C3119">
            <v>8.3209385681324601</v>
          </cell>
          <cell r="F3119">
            <v>5.40515291493048</v>
          </cell>
        </row>
        <row r="3120">
          <cell r="C3120">
            <v>8.3349490785555105</v>
          </cell>
          <cell r="F3120">
            <v>5.4186393597142199</v>
          </cell>
        </row>
        <row r="3121">
          <cell r="C3121">
            <v>8.3489720706125592</v>
          </cell>
          <cell r="F3121">
            <v>5.43213496981729</v>
          </cell>
        </row>
        <row r="3122">
          <cell r="C3122">
            <v>8.3630075803130897</v>
          </cell>
          <cell r="F3122">
            <v>5.4456399596170701</v>
          </cell>
        </row>
        <row r="3123">
          <cell r="C3123">
            <v>8.3770556436660701</v>
          </cell>
          <cell r="F3123">
            <v>5.4591545434905102</v>
          </cell>
        </row>
        <row r="3124">
          <cell r="C3124">
            <v>8.3911162966809503</v>
          </cell>
          <cell r="F3124">
            <v>5.4726789358149599</v>
          </cell>
        </row>
        <row r="3125">
          <cell r="C3125">
            <v>8.40518957536705</v>
          </cell>
          <cell r="F3125">
            <v>5.48621335096768</v>
          </cell>
        </row>
        <row r="3126">
          <cell r="C3126">
            <v>8.4192755157336698</v>
          </cell>
          <cell r="F3126">
            <v>5.4997580033258799</v>
          </cell>
        </row>
        <row r="3127">
          <cell r="C3127">
            <v>8.4333741537900906</v>
          </cell>
          <cell r="F3127">
            <v>5.5133131072668</v>
          </cell>
        </row>
        <row r="3128">
          <cell r="C3128">
            <v>8.4474855255456305</v>
          </cell>
          <cell r="F3128">
            <v>5.52687887716767</v>
          </cell>
        </row>
        <row r="3129">
          <cell r="C3129">
            <v>8.4616096670095793</v>
          </cell>
          <cell r="F3129">
            <v>5.5404555274057099</v>
          </cell>
        </row>
        <row r="3130">
          <cell r="C3130">
            <v>8.4757466141912392</v>
          </cell>
          <cell r="F3130">
            <v>5.5540432723581699</v>
          </cell>
        </row>
        <row r="3131">
          <cell r="C3131">
            <v>8.4898964030999196</v>
          </cell>
          <cell r="F3131">
            <v>5.5676423264022699</v>
          </cell>
        </row>
        <row r="3132">
          <cell r="C3132">
            <v>8.5040590697449101</v>
          </cell>
          <cell r="F3132">
            <v>5.5812529039152299</v>
          </cell>
        </row>
        <row r="3133">
          <cell r="C3133">
            <v>8.5182346501355095</v>
          </cell>
          <cell r="F3133">
            <v>5.5948752192743001</v>
          </cell>
        </row>
        <row r="3134">
          <cell r="C3134">
            <v>8.5324231802810395</v>
          </cell>
          <cell r="F3134">
            <v>5.6085094868566996</v>
          </cell>
        </row>
        <row r="3135">
          <cell r="C3135">
            <v>8.5466246961909302</v>
          </cell>
          <cell r="F3135">
            <v>5.6221559210398198</v>
          </cell>
        </row>
        <row r="3136">
          <cell r="C3136">
            <v>8.5608392338741801</v>
          </cell>
          <cell r="F3136">
            <v>5.6358147362005804</v>
          </cell>
        </row>
        <row r="3137">
          <cell r="C3137">
            <v>8.5750668293402494</v>
          </cell>
          <cell r="F3137">
            <v>5.6494861467163497</v>
          </cell>
        </row>
        <row r="3138">
          <cell r="C3138">
            <v>8.5893075185984298</v>
          </cell>
          <cell r="F3138">
            <v>5.6631703669643896</v>
          </cell>
        </row>
        <row r="3139">
          <cell r="C3139">
            <v>8.6035613376580198</v>
          </cell>
          <cell r="F3139">
            <v>5.6768676113219003</v>
          </cell>
        </row>
        <row r="3140">
          <cell r="C3140">
            <v>8.6178283225283394</v>
          </cell>
          <cell r="F3140">
            <v>5.6905780941661304</v>
          </cell>
        </row>
        <row r="3141">
          <cell r="C3141">
            <v>8.6321085092186696</v>
          </cell>
          <cell r="F3141">
            <v>5.7043020298743103</v>
          </cell>
        </row>
        <row r="3142">
          <cell r="C3142">
            <v>8.6464019337383107</v>
          </cell>
          <cell r="F3142">
            <v>5.7180396328236602</v>
          </cell>
        </row>
        <row r="3143">
          <cell r="C3143">
            <v>8.6607086320965792</v>
          </cell>
          <cell r="F3143">
            <v>5.7317911173914204</v>
          </cell>
        </row>
        <row r="3144">
          <cell r="C3144">
            <v>8.6750286403027594</v>
          </cell>
          <cell r="F3144">
            <v>5.7455566979548198</v>
          </cell>
        </row>
        <row r="3145">
          <cell r="C3145">
            <v>8.6893619943661609</v>
          </cell>
          <cell r="F3145">
            <v>5.7593365888910801</v>
          </cell>
        </row>
        <row r="3146">
          <cell r="C3146">
            <v>8.7037087302960696</v>
          </cell>
          <cell r="F3146">
            <v>5.77313100457744</v>
          </cell>
        </row>
        <row r="3147">
          <cell r="C3147">
            <v>8.7180688841019691</v>
          </cell>
          <cell r="F3147">
            <v>5.7869401593912899</v>
          </cell>
        </row>
        <row r="3148">
          <cell r="C3148">
            <v>8.7324424917928294</v>
          </cell>
          <cell r="F3148">
            <v>5.8007642677095399</v>
          </cell>
        </row>
        <row r="3149">
          <cell r="C3149">
            <v>8.7468295893781001</v>
          </cell>
          <cell r="F3149">
            <v>5.8146035439095796</v>
          </cell>
        </row>
        <row r="3150">
          <cell r="C3150">
            <v>8.7612302128670905</v>
          </cell>
          <cell r="F3150">
            <v>5.8284582023686298</v>
          </cell>
        </row>
        <row r="3151">
          <cell r="C3151">
            <v>8.7756443982690993</v>
          </cell>
          <cell r="F3151">
            <v>5.8423284574639398</v>
          </cell>
        </row>
        <row r="3152">
          <cell r="C3152">
            <v>8.7900721815934393</v>
          </cell>
          <cell r="F3152">
            <v>5.8562145235727296</v>
          </cell>
        </row>
        <row r="3153">
          <cell r="C3153">
            <v>8.8045135988493897</v>
          </cell>
          <cell r="F3153">
            <v>5.8701166150722397</v>
          </cell>
        </row>
        <row r="3154">
          <cell r="C3154">
            <v>8.8189686860462597</v>
          </cell>
          <cell r="F3154">
            <v>5.8840349463396802</v>
          </cell>
        </row>
        <row r="3155">
          <cell r="C3155">
            <v>8.8334374791933499</v>
          </cell>
          <cell r="F3155">
            <v>5.8979697317523003</v>
          </cell>
        </row>
        <row r="3156">
          <cell r="C3156">
            <v>8.8479200142999694</v>
          </cell>
          <cell r="F3156">
            <v>5.9119211856873202</v>
          </cell>
        </row>
        <row r="3157">
          <cell r="C3157">
            <v>8.8624163273753993</v>
          </cell>
          <cell r="F3157">
            <v>5.9258895225219703</v>
          </cell>
        </row>
        <row r="3158">
          <cell r="C3158">
            <v>8.8769264544289594</v>
          </cell>
          <cell r="F3158">
            <v>5.9398749566334903</v>
          </cell>
        </row>
        <row r="3159">
          <cell r="C3159">
            <v>8.8914504314699396</v>
          </cell>
          <cell r="F3159">
            <v>5.9538777023991001</v>
          </cell>
        </row>
        <row r="3160">
          <cell r="C3160">
            <v>8.9059882945078108</v>
          </cell>
          <cell r="F3160">
            <v>5.9678979741961999</v>
          </cell>
        </row>
        <row r="3161">
          <cell r="C3161">
            <v>8.9205400795515306</v>
          </cell>
          <cell r="F3161">
            <v>5.9819359864016901</v>
          </cell>
        </row>
        <row r="3162">
          <cell r="C3162">
            <v>8.9351058226105806</v>
          </cell>
          <cell r="F3162">
            <v>5.99599195339297</v>
          </cell>
        </row>
        <row r="3163">
          <cell r="C3163">
            <v>8.9496855596942506</v>
          </cell>
          <cell r="F3163">
            <v>6.0100660895472702</v>
          </cell>
        </row>
        <row r="3164">
          <cell r="C3164">
            <v>8.9642793268118393</v>
          </cell>
          <cell r="F3164">
            <v>6.0241586092418196</v>
          </cell>
        </row>
        <row r="3165">
          <cell r="C3165">
            <v>8.9788871599726594</v>
          </cell>
          <cell r="F3165">
            <v>6.0382697268538399</v>
          </cell>
        </row>
        <row r="3166">
          <cell r="C3166">
            <v>8.9935090951860008</v>
          </cell>
          <cell r="F3166">
            <v>6.0523996567605698</v>
          </cell>
        </row>
        <row r="3167">
          <cell r="C3167">
            <v>9.0081451684611693</v>
          </cell>
          <cell r="F3167">
            <v>6.0665486133392399</v>
          </cell>
        </row>
        <row r="3168">
          <cell r="C3168">
            <v>9.0227954158074599</v>
          </cell>
          <cell r="F3168">
            <v>6.0807168109670799</v>
          </cell>
        </row>
        <row r="3169">
          <cell r="C3169">
            <v>9.0374598732341695</v>
          </cell>
          <cell r="F3169">
            <v>6.0949044640213197</v>
          </cell>
        </row>
        <row r="3170">
          <cell r="C3170">
            <v>9.0521385767506093</v>
          </cell>
          <cell r="F3170">
            <v>6.1091117868791898</v>
          </cell>
        </row>
        <row r="3171">
          <cell r="C3171">
            <v>9.0668315623660796</v>
          </cell>
          <cell r="F3171">
            <v>6.1233389939179199</v>
          </cell>
        </row>
        <row r="3172">
          <cell r="C3172">
            <v>9.0815388660900407</v>
          </cell>
          <cell r="F3172">
            <v>6.1375862995149104</v>
          </cell>
        </row>
        <row r="3173">
          <cell r="C3173">
            <v>9.0962605239314591</v>
          </cell>
          <cell r="F3173">
            <v>6.1518539180470597</v>
          </cell>
        </row>
        <row r="3174">
          <cell r="C3174">
            <v>9.1109965718998005</v>
          </cell>
          <cell r="F3174">
            <v>6.1661420638917503</v>
          </cell>
        </row>
        <row r="3175">
          <cell r="C3175">
            <v>9.1257470460043706</v>
          </cell>
          <cell r="F3175">
            <v>6.1804509514262396</v>
          </cell>
        </row>
        <row r="3176">
          <cell r="C3176">
            <v>9.1405119822544805</v>
          </cell>
          <cell r="F3176">
            <v>6.1947807950277296</v>
          </cell>
        </row>
        <row r="3177">
          <cell r="C3177">
            <v>9.1552914166594004</v>
          </cell>
          <cell r="F3177">
            <v>6.2091318090734697</v>
          </cell>
        </row>
        <row r="3178">
          <cell r="C3178">
            <v>9.1700853852284503</v>
          </cell>
          <cell r="F3178">
            <v>6.2235042079406897</v>
          </cell>
        </row>
        <row r="3179">
          <cell r="C3179">
            <v>9.1848939239709395</v>
          </cell>
          <cell r="F3179">
            <v>6.2378982060066104</v>
          </cell>
        </row>
        <row r="3180">
          <cell r="C3180">
            <v>9.1997170688961507</v>
          </cell>
          <cell r="F3180">
            <v>6.2523140176484597</v>
          </cell>
        </row>
        <row r="3181">
          <cell r="C3181">
            <v>9.2145548560133808</v>
          </cell>
          <cell r="F3181">
            <v>6.2667518572434897</v>
          </cell>
        </row>
        <row r="3182">
          <cell r="C3182">
            <v>9.2294073213319496</v>
          </cell>
          <cell r="F3182">
            <v>6.2812119391688999</v>
          </cell>
        </row>
        <row r="3183">
          <cell r="C3183">
            <v>9.2442745008611507</v>
          </cell>
          <cell r="F3183">
            <v>6.2956944778019501</v>
          </cell>
        </row>
        <row r="3184">
          <cell r="C3184">
            <v>9.25915643061027</v>
          </cell>
          <cell r="F3184">
            <v>6.3101996875198596</v>
          </cell>
        </row>
        <row r="3185">
          <cell r="C3185">
            <v>9.2740531465888001</v>
          </cell>
          <cell r="F3185">
            <v>6.3247277827000099</v>
          </cell>
        </row>
        <row r="3186">
          <cell r="C3186">
            <v>9.2889646848056806</v>
          </cell>
          <cell r="F3186">
            <v>6.3392789777193297</v>
          </cell>
        </row>
        <row r="3187">
          <cell r="C3187">
            <v>9.3038910812704003</v>
          </cell>
          <cell r="F3187">
            <v>6.3538534869551899</v>
          </cell>
        </row>
        <row r="3188">
          <cell r="C3188">
            <v>9.3188323719922508</v>
          </cell>
          <cell r="F3188">
            <v>6.3684515247848301</v>
          </cell>
        </row>
        <row r="3189">
          <cell r="C3189">
            <v>9.33378859298052</v>
          </cell>
          <cell r="F3189">
            <v>6.38307330558548</v>
          </cell>
        </row>
        <row r="3190">
          <cell r="C3190">
            <v>9.3487597802445297</v>
          </cell>
          <cell r="F3190">
            <v>6.3977190437343801</v>
          </cell>
        </row>
        <row r="3191">
          <cell r="C3191">
            <v>9.3637459697935697</v>
          </cell>
          <cell r="F3191">
            <v>6.4123889536087404</v>
          </cell>
        </row>
        <row r="3192">
          <cell r="C3192">
            <v>9.3787471976369492</v>
          </cell>
          <cell r="F3192">
            <v>6.4270832495858103</v>
          </cell>
        </row>
        <row r="3193">
          <cell r="C3193">
            <v>9.3937634997839492</v>
          </cell>
          <cell r="F3193">
            <v>6.4418021460428099</v>
          </cell>
        </row>
        <row r="3194">
          <cell r="C3194">
            <v>9.4087949122438896</v>
          </cell>
          <cell r="F3194">
            <v>6.4565458573569696</v>
          </cell>
        </row>
        <row r="3195">
          <cell r="C3195">
            <v>9.4238414710260496</v>
          </cell>
          <cell r="F3195">
            <v>6.47131459790553</v>
          </cell>
        </row>
        <row r="3196">
          <cell r="C3196">
            <v>9.4389032121397598</v>
          </cell>
          <cell r="F3196">
            <v>6.4861085820657101</v>
          </cell>
        </row>
        <row r="3197">
          <cell r="C3197">
            <v>9.4539801715944698</v>
          </cell>
          <cell r="F3197">
            <v>6.5009280242149199</v>
          </cell>
        </row>
        <row r="3198">
          <cell r="C3198">
            <v>9.4690723853991408</v>
          </cell>
          <cell r="F3198">
            <v>6.5157731387300402</v>
          </cell>
        </row>
        <row r="3199">
          <cell r="C3199">
            <v>9.4841798895632401</v>
          </cell>
          <cell r="F3199">
            <v>6.53064413998848</v>
          </cell>
        </row>
        <row r="3200">
          <cell r="C3200">
            <v>9.4993027200960807</v>
          </cell>
          <cell r="F3200">
            <v>6.5455412423674604</v>
          </cell>
        </row>
        <row r="3201">
          <cell r="C3201">
            <v>9.5144409130069505</v>
          </cell>
          <cell r="F3201">
            <v>6.5604646602442198</v>
          </cell>
        </row>
        <row r="3202">
          <cell r="C3202">
            <v>9.5295945043051606</v>
          </cell>
          <cell r="F3202">
            <v>6.5754146079959899</v>
          </cell>
        </row>
        <row r="3203">
          <cell r="C3203">
            <v>9.5447635300000009</v>
          </cell>
          <cell r="F3203">
            <v>6.5903913000000003</v>
          </cell>
        </row>
        <row r="3204">
          <cell r="C3204">
            <v>9.5599480530038203</v>
          </cell>
          <cell r="F3204">
            <v>6.6053948996358001</v>
          </cell>
        </row>
        <row r="3205">
          <cell r="C3205">
            <v>9.5751482438411202</v>
          </cell>
          <cell r="F3205">
            <v>6.6204253662922499</v>
          </cell>
        </row>
        <row r="3206">
          <cell r="C3206">
            <v>9.5903642999394396</v>
          </cell>
          <cell r="F3206">
            <v>6.6354826083605403</v>
          </cell>
        </row>
        <row r="3207">
          <cell r="C3207">
            <v>9.6055964187263303</v>
          </cell>
          <cell r="F3207">
            <v>6.6505665342318396</v>
          </cell>
        </row>
        <row r="3208">
          <cell r="C3208">
            <v>9.6208447976293296</v>
          </cell>
          <cell r="F3208">
            <v>6.6656770522973297</v>
          </cell>
        </row>
        <row r="3209">
          <cell r="C3209">
            <v>9.6361096340759893</v>
          </cell>
          <cell r="F3209">
            <v>6.6808140709482204</v>
          </cell>
        </row>
        <row r="3210">
          <cell r="C3210">
            <v>9.6513911254940208</v>
          </cell>
          <cell r="F3210">
            <v>6.6959774985758296</v>
          </cell>
        </row>
        <row r="3211">
          <cell r="C3211">
            <v>9.6666894693106205</v>
          </cell>
          <cell r="F3211">
            <v>6.7111672435710199</v>
          </cell>
        </row>
        <row r="3212">
          <cell r="C3212">
            <v>9.6820048629535105</v>
          </cell>
          <cell r="F3212">
            <v>6.7263832143251303</v>
          </cell>
        </row>
        <row r="3213">
          <cell r="C3213">
            <v>9.6973375038502407</v>
          </cell>
          <cell r="F3213">
            <v>6.7416253192293603</v>
          </cell>
        </row>
        <row r="3214">
          <cell r="C3214">
            <v>9.7126875894283398</v>
          </cell>
          <cell r="F3214">
            <v>6.7568934666748799</v>
          </cell>
        </row>
        <row r="3215">
          <cell r="C3215">
            <v>9.7280553171153592</v>
          </cell>
          <cell r="F3215">
            <v>6.77218756505287</v>
          </cell>
        </row>
        <row r="3216">
          <cell r="C3216">
            <v>9.7434408843388507</v>
          </cell>
          <cell r="F3216">
            <v>6.7875075227545203</v>
          </cell>
        </row>
        <row r="3217">
          <cell r="C3217">
            <v>9.7588444885263499</v>
          </cell>
          <cell r="F3217">
            <v>6.8028532481710098</v>
          </cell>
        </row>
        <row r="3218">
          <cell r="C3218">
            <v>9.7742663271053996</v>
          </cell>
          <cell r="F3218">
            <v>6.8182246496935299</v>
          </cell>
        </row>
        <row r="3219">
          <cell r="C3219">
            <v>9.7897065975035495</v>
          </cell>
          <cell r="F3219">
            <v>6.8336216357132402</v>
          </cell>
        </row>
        <row r="3220">
          <cell r="C3220">
            <v>9.8051654971483497</v>
          </cell>
          <cell r="F3220">
            <v>6.8490441146213499</v>
          </cell>
        </row>
        <row r="3221">
          <cell r="C3221">
            <v>9.8206432234673304</v>
          </cell>
          <cell r="F3221">
            <v>6.8644919948090202</v>
          </cell>
        </row>
        <row r="3222">
          <cell r="C3222">
            <v>9.8361399738882103</v>
          </cell>
          <cell r="F3222">
            <v>6.87996518466763</v>
          </cell>
        </row>
        <row r="3223">
          <cell r="C3223">
            <v>9.8516559458381998</v>
          </cell>
          <cell r="F3223">
            <v>6.8954635925879897</v>
          </cell>
        </row>
        <row r="3224">
          <cell r="C3224">
            <v>9.8671913367449999</v>
          </cell>
          <cell r="F3224">
            <v>6.9109871269614596</v>
          </cell>
        </row>
        <row r="3225">
          <cell r="C3225">
            <v>9.8827463440361694</v>
          </cell>
          <cell r="F3225">
            <v>6.9265356961792399</v>
          </cell>
        </row>
        <row r="3226">
          <cell r="C3226">
            <v>9.8983211651392402</v>
          </cell>
          <cell r="F3226">
            <v>6.9421092086325</v>
          </cell>
        </row>
        <row r="3227">
          <cell r="C3227">
            <v>9.9139159974817694</v>
          </cell>
          <cell r="F3227">
            <v>6.9577075727124198</v>
          </cell>
        </row>
        <row r="3228">
          <cell r="C3228">
            <v>9.9295310384912892</v>
          </cell>
          <cell r="F3228">
            <v>6.9733306968101898</v>
          </cell>
        </row>
        <row r="3229">
          <cell r="C3229">
            <v>9.9451664855953403</v>
          </cell>
          <cell r="F3229">
            <v>6.98897848931699</v>
          </cell>
        </row>
        <row r="3230">
          <cell r="C3230">
            <v>9.9608225362214906</v>
          </cell>
          <cell r="F3230">
            <v>7.0046508586240002</v>
          </cell>
        </row>
        <row r="3231">
          <cell r="C3231">
            <v>9.9764993877972596</v>
          </cell>
          <cell r="F3231">
            <v>7.0203477131224004</v>
          </cell>
        </row>
        <row r="3232">
          <cell r="C3232">
            <v>9.9921972377502009</v>
          </cell>
          <cell r="F3232">
            <v>7.0360689612033802</v>
          </cell>
        </row>
        <row r="3233">
          <cell r="C3233">
            <v>10.0079162835079</v>
          </cell>
          <cell r="F3233">
            <v>7.0518145112581196</v>
          </cell>
        </row>
        <row r="3234">
          <cell r="C3234">
            <v>10.023656722497799</v>
          </cell>
          <cell r="F3234">
            <v>7.0675842716778003</v>
          </cell>
        </row>
        <row r="3235">
          <cell r="C3235">
            <v>10.0394187521477</v>
          </cell>
          <cell r="F3235">
            <v>7.0833781508537799</v>
          </cell>
        </row>
        <row r="3236">
          <cell r="C3236">
            <v>10.0552025698848</v>
          </cell>
          <cell r="F3236">
            <v>7.09919605717689</v>
          </cell>
        </row>
        <row r="3237">
          <cell r="C3237">
            <v>10.071008373136699</v>
          </cell>
          <cell r="F3237">
            <v>7.1150378990384802</v>
          </cell>
        </row>
        <row r="3238">
          <cell r="C3238">
            <v>10.0868363593311</v>
          </cell>
          <cell r="F3238">
            <v>7.13090358482975</v>
          </cell>
        </row>
        <row r="3239">
          <cell r="C3239">
            <v>10.1026867258955</v>
          </cell>
          <cell r="F3239">
            <v>7.1467930229418704</v>
          </cell>
        </row>
        <row r="3240">
          <cell r="C3240">
            <v>10.118559670257399</v>
          </cell>
          <cell r="F3240">
            <v>7.1627061217660204</v>
          </cell>
        </row>
        <row r="3241">
          <cell r="C3241">
            <v>10.134455389844399</v>
          </cell>
          <cell r="F3241">
            <v>7.1786427896934004</v>
          </cell>
        </row>
        <row r="3242">
          <cell r="C3242">
            <v>10.150374082083999</v>
          </cell>
          <cell r="F3242">
            <v>7.1946029351151699</v>
          </cell>
        </row>
        <row r="3243">
          <cell r="C3243">
            <v>10.1663159444038</v>
          </cell>
          <cell r="F3243">
            <v>7.2105864664225301</v>
          </cell>
        </row>
        <row r="3244">
          <cell r="C3244">
            <v>10.1822811742312</v>
          </cell>
          <cell r="F3244">
            <v>7.2265932920066396</v>
          </cell>
        </row>
        <row r="3245">
          <cell r="C3245">
            <v>10.1982699689939</v>
          </cell>
          <cell r="F3245">
            <v>7.2426233202587103</v>
          </cell>
        </row>
        <row r="3246">
          <cell r="C3246">
            <v>10.214282526119399</v>
          </cell>
          <cell r="F3246">
            <v>7.2586764595699096</v>
          </cell>
        </row>
        <row r="3247">
          <cell r="C3247">
            <v>10.230319043035401</v>
          </cell>
          <cell r="F3247">
            <v>7.2747526183316102</v>
          </cell>
        </row>
        <row r="3248">
          <cell r="C3248">
            <v>10.2463797171691</v>
          </cell>
          <cell r="F3248">
            <v>7.2908517049346102</v>
          </cell>
        </row>
        <row r="3249">
          <cell r="C3249">
            <v>10.2624647459483</v>
          </cell>
          <cell r="F3249">
            <v>7.3069736277702901</v>
          </cell>
        </row>
        <row r="3250">
          <cell r="C3250">
            <v>10.278574326800401</v>
          </cell>
          <cell r="F3250">
            <v>7.3231182952298397</v>
          </cell>
        </row>
        <row r="3251">
          <cell r="C3251">
            <v>10.294708657153</v>
          </cell>
          <cell r="F3251">
            <v>7.3392856157044202</v>
          </cell>
        </row>
        <row r="3252">
          <cell r="C3252">
            <v>10.3108679344337</v>
          </cell>
          <cell r="F3252">
            <v>7.3554754975852301</v>
          </cell>
        </row>
        <row r="3253">
          <cell r="C3253">
            <v>10.327052356069901</v>
          </cell>
          <cell r="F3253">
            <v>7.3716878492634397</v>
          </cell>
        </row>
        <row r="3254">
          <cell r="C3254">
            <v>10.3432621194893</v>
          </cell>
          <cell r="F3254">
            <v>7.3879225791302501</v>
          </cell>
        </row>
        <row r="3255">
          <cell r="C3255">
            <v>10.3594974221194</v>
          </cell>
          <cell r="F3255">
            <v>7.4041795955768199</v>
          </cell>
        </row>
        <row r="3256">
          <cell r="C3256">
            <v>10.3757584613878</v>
          </cell>
          <cell r="F3256">
            <v>7.4204588069943496</v>
          </cell>
        </row>
        <row r="3257">
          <cell r="C3257">
            <v>10.392045434721901</v>
          </cell>
          <cell r="F3257">
            <v>7.4367601217740198</v>
          </cell>
        </row>
        <row r="3258">
          <cell r="C3258">
            <v>10.408358539549299</v>
          </cell>
          <cell r="F3258">
            <v>7.4530834483070096</v>
          </cell>
        </row>
        <row r="3259">
          <cell r="C3259">
            <v>10.424697973297601</v>
          </cell>
          <cell r="F3259">
            <v>7.4694286949844901</v>
          </cell>
        </row>
        <row r="3260">
          <cell r="C3260">
            <v>10.441063933394499</v>
          </cell>
          <cell r="F3260">
            <v>7.4857957701978499</v>
          </cell>
        </row>
        <row r="3261">
          <cell r="C3261">
            <v>10.4574566172671</v>
          </cell>
          <cell r="F3261">
            <v>7.5021845823378897</v>
          </cell>
        </row>
        <row r="3262">
          <cell r="C3262">
            <v>10.4738762223433</v>
          </cell>
          <cell r="F3262">
            <v>7.5185950397959704</v>
          </cell>
        </row>
        <row r="3263">
          <cell r="C3263">
            <v>10.490322946050499</v>
          </cell>
          <cell r="F3263">
            <v>7.53502705096329</v>
          </cell>
        </row>
        <row r="3264">
          <cell r="C3264">
            <v>10.5067969858162</v>
          </cell>
          <cell r="F3264">
            <v>7.5514805242310201</v>
          </cell>
        </row>
        <row r="3265">
          <cell r="C3265">
            <v>10.5232985390682</v>
          </cell>
          <cell r="F3265">
            <v>7.56795536799034</v>
          </cell>
        </row>
        <row r="3266">
          <cell r="C3266">
            <v>10.539827803233701</v>
          </cell>
          <cell r="F3266">
            <v>7.5844514906324401</v>
          </cell>
        </row>
        <row r="3267">
          <cell r="C3267">
            <v>10.556384975740499</v>
          </cell>
          <cell r="F3267">
            <v>7.6009688005485101</v>
          </cell>
        </row>
        <row r="3268">
          <cell r="C3268">
            <v>10.5729702540161</v>
          </cell>
          <cell r="F3268">
            <v>7.6175072061297202</v>
          </cell>
        </row>
        <row r="3269">
          <cell r="C3269">
            <v>10.589583835488</v>
          </cell>
          <cell r="F3269">
            <v>7.6340666157672503</v>
          </cell>
        </row>
        <row r="3270">
          <cell r="C3270">
            <v>10.6062259175837</v>
          </cell>
          <cell r="F3270">
            <v>7.6506469378522901</v>
          </cell>
        </row>
        <row r="3271">
          <cell r="C3271">
            <v>10.6228966977308</v>
          </cell>
          <cell r="F3271">
            <v>7.6672480807760204</v>
          </cell>
        </row>
        <row r="3272">
          <cell r="C3272">
            <v>10.639596373357101</v>
          </cell>
          <cell r="F3272">
            <v>7.6838699529298102</v>
          </cell>
        </row>
        <row r="3273">
          <cell r="C3273">
            <v>10.656325141889599</v>
          </cell>
          <cell r="F3273">
            <v>7.7005124627044701</v>
          </cell>
        </row>
        <row r="3274">
          <cell r="C3274">
            <v>10.673083200756199</v>
          </cell>
          <cell r="F3274">
            <v>7.71717551849137</v>
          </cell>
        </row>
        <row r="3275">
          <cell r="C3275">
            <v>10.689870747384299</v>
          </cell>
          <cell r="F3275">
            <v>7.73385902868168</v>
          </cell>
        </row>
        <row r="3276">
          <cell r="C3276">
            <v>10.7066879792016</v>
          </cell>
          <cell r="F3276">
            <v>7.7505629016665996</v>
          </cell>
        </row>
        <row r="3277">
          <cell r="C3277">
            <v>10.723535093635499</v>
          </cell>
          <cell r="F3277">
            <v>7.7672870458372998</v>
          </cell>
        </row>
        <row r="3278">
          <cell r="C3278">
            <v>10.7404122881136</v>
          </cell>
          <cell r="F3278">
            <v>7.7840313695849703</v>
          </cell>
        </row>
        <row r="3279">
          <cell r="C3279">
            <v>10.757319760063501</v>
          </cell>
          <cell r="F3279">
            <v>7.8007957813007902</v>
          </cell>
        </row>
        <row r="3280">
          <cell r="C3280">
            <v>10.7742577069126</v>
          </cell>
          <cell r="F3280">
            <v>7.8175801893759402</v>
          </cell>
        </row>
        <row r="3281">
          <cell r="C3281">
            <v>10.7912263260886</v>
          </cell>
          <cell r="F3281">
            <v>7.8343845022016101</v>
          </cell>
        </row>
        <row r="3282">
          <cell r="C3282">
            <v>10.808225815019</v>
          </cell>
          <cell r="F3282">
            <v>7.8512086281689699</v>
          </cell>
        </row>
        <row r="3283">
          <cell r="C3283">
            <v>10.825256371131299</v>
          </cell>
          <cell r="F3283">
            <v>7.8680524756692103</v>
          </cell>
        </row>
        <row r="3284">
          <cell r="C3284">
            <v>10.842318191853099</v>
          </cell>
          <cell r="F3284">
            <v>7.88491595309352</v>
          </cell>
        </row>
        <row r="3285">
          <cell r="C3285">
            <v>10.859411474611999</v>
          </cell>
          <cell r="F3285">
            <v>7.9017989688332602</v>
          </cell>
        </row>
        <row r="3286">
          <cell r="C3286">
            <v>10.8765364168354</v>
          </cell>
          <cell r="F3286">
            <v>7.9187014312792297</v>
          </cell>
        </row>
        <row r="3287">
          <cell r="C3287">
            <v>10.893693215950799</v>
          </cell>
          <cell r="F3287">
            <v>7.9356232488228198</v>
          </cell>
        </row>
        <row r="3288">
          <cell r="C3288">
            <v>10.910882069385901</v>
          </cell>
          <cell r="F3288">
            <v>7.95256432985519</v>
          </cell>
        </row>
        <row r="3289">
          <cell r="C3289">
            <v>10.9281031745682</v>
          </cell>
          <cell r="F3289">
            <v>7.9695245827675398</v>
          </cell>
        </row>
        <row r="3290">
          <cell r="C3290">
            <v>10.9453567289252</v>
          </cell>
          <cell r="F3290">
            <v>7.9865039159510403</v>
          </cell>
        </row>
        <row r="3291">
          <cell r="C3291">
            <v>10.962642929884501</v>
          </cell>
          <cell r="F3291">
            <v>8.0035022377968907</v>
          </cell>
        </row>
        <row r="3292">
          <cell r="C3292">
            <v>10.9799619748736</v>
          </cell>
          <cell r="F3292">
            <v>8.0205194566962508</v>
          </cell>
        </row>
        <row r="3293">
          <cell r="C3293">
            <v>10.9973140613201</v>
          </cell>
          <cell r="F3293">
            <v>8.0375554810403198</v>
          </cell>
        </row>
        <row r="3294">
          <cell r="C3294">
            <v>11.0146993866515</v>
          </cell>
          <cell r="F3294">
            <v>8.0546102192202707</v>
          </cell>
        </row>
        <row r="3295">
          <cell r="C3295">
            <v>11.0321181482953</v>
          </cell>
          <cell r="F3295">
            <v>8.0716835796272903</v>
          </cell>
        </row>
        <row r="3296">
          <cell r="C3296">
            <v>11.0495705436792</v>
          </cell>
          <cell r="F3296">
            <v>8.0887754706525605</v>
          </cell>
        </row>
        <row r="3297">
          <cell r="C3297">
            <v>11.067056770230799</v>
          </cell>
          <cell r="F3297">
            <v>8.1058858006874601</v>
          </cell>
        </row>
        <row r="3298">
          <cell r="C3298">
            <v>11.0845770253772</v>
          </cell>
          <cell r="F3298">
            <v>8.12301447812278</v>
          </cell>
        </row>
        <row r="3299">
          <cell r="C3299">
            <v>11.102131506546399</v>
          </cell>
          <cell r="F3299">
            <v>8.1401614113499008</v>
          </cell>
        </row>
        <row r="3300">
          <cell r="C3300">
            <v>11.1197204111656</v>
          </cell>
          <cell r="F3300">
            <v>8.1573265087600006</v>
          </cell>
        </row>
        <row r="3301">
          <cell r="C3301">
            <v>11.137343936662701</v>
          </cell>
          <cell r="F3301">
            <v>8.1745096787442595</v>
          </cell>
        </row>
        <row r="3302">
          <cell r="C3302">
            <v>11.155002280464901</v>
          </cell>
          <cell r="F3302">
            <v>8.1917108296938697</v>
          </cell>
        </row>
        <row r="3303">
          <cell r="C3303">
            <v>11.172695640000001</v>
          </cell>
          <cell r="F3303">
            <v>8.2089298700000004</v>
          </cell>
        </row>
        <row r="3304">
          <cell r="C3304">
            <v>11.1904241842283</v>
          </cell>
          <cell r="F3304">
            <v>8.2261667200562201</v>
          </cell>
        </row>
        <row r="3305">
          <cell r="C3305">
            <v>11.2081879682419</v>
          </cell>
          <cell r="F3305">
            <v>8.2434213482655601</v>
          </cell>
        </row>
        <row r="3306">
          <cell r="C3306">
            <v>11.2259870186657</v>
          </cell>
          <cell r="F3306">
            <v>8.2606937350334597</v>
          </cell>
        </row>
        <row r="3307">
          <cell r="C3307">
            <v>11.243821362124701</v>
          </cell>
          <cell r="F3307">
            <v>8.2779838607653193</v>
          </cell>
        </row>
        <row r="3308">
          <cell r="C3308">
            <v>11.2616910252436</v>
          </cell>
          <cell r="F3308">
            <v>8.29529170586658</v>
          </cell>
        </row>
        <row r="3309">
          <cell r="C3309">
            <v>11.2795960346476</v>
          </cell>
          <cell r="F3309">
            <v>8.3126172507426404</v>
          </cell>
        </row>
        <row r="3310">
          <cell r="C3310">
            <v>11.2975364169616</v>
          </cell>
          <cell r="F3310">
            <v>8.3299604757991297</v>
          </cell>
        </row>
        <row r="3311">
          <cell r="C3311">
            <v>11.3155121988102</v>
          </cell>
          <cell r="F3311">
            <v>8.34732136144107</v>
          </cell>
        </row>
        <row r="3312">
          <cell r="C3312">
            <v>11.3335234068186</v>
          </cell>
          <cell r="F3312">
            <v>8.3646998880740799</v>
          </cell>
        </row>
        <row r="3313">
          <cell r="C3313">
            <v>11.3515700676116</v>
          </cell>
          <cell r="F3313">
            <v>8.3820960361035795</v>
          </cell>
        </row>
        <row r="3314">
          <cell r="C3314">
            <v>11.369652207814299</v>
          </cell>
          <cell r="F3314">
            <v>8.3995097859349794</v>
          </cell>
        </row>
        <row r="3315">
          <cell r="C3315">
            <v>11.387769854051401</v>
          </cell>
          <cell r="F3315">
            <v>8.4169411179737192</v>
          </cell>
        </row>
        <row r="3316">
          <cell r="C3316">
            <v>11.4059230329479</v>
          </cell>
          <cell r="F3316">
            <v>8.4343900126251992</v>
          </cell>
        </row>
        <row r="3317">
          <cell r="C3317">
            <v>11.424111771128899</v>
          </cell>
          <cell r="F3317">
            <v>8.4518564502948497</v>
          </cell>
        </row>
        <row r="3318">
          <cell r="C3318">
            <v>11.442336095219</v>
          </cell>
          <cell r="F3318">
            <v>8.4693404113880906</v>
          </cell>
        </row>
        <row r="3319">
          <cell r="C3319">
            <v>11.4605960318434</v>
          </cell>
          <cell r="F3319">
            <v>8.4868418763103293</v>
          </cell>
        </row>
        <row r="3320">
          <cell r="C3320">
            <v>11.478891607626901</v>
          </cell>
          <cell r="F3320">
            <v>8.5043608254669998</v>
          </cell>
        </row>
        <row r="3321">
          <cell r="C3321">
            <v>11.4972228491945</v>
          </cell>
          <cell r="F3321">
            <v>8.5218972392635202</v>
          </cell>
        </row>
        <row r="3322">
          <cell r="C3322">
            <v>11.515589783171199</v>
          </cell>
          <cell r="F3322">
            <v>8.5394510981055003</v>
          </cell>
        </row>
        <row r="3323">
          <cell r="C3323">
            <v>11.533992436181601</v>
          </cell>
          <cell r="F3323">
            <v>8.5570223823979692</v>
          </cell>
        </row>
        <row r="3324">
          <cell r="C3324">
            <v>11.552430834850799</v>
          </cell>
          <cell r="F3324">
            <v>8.5746110725465492</v>
          </cell>
        </row>
        <row r="3325">
          <cell r="C3325">
            <v>11.5709050058037</v>
          </cell>
          <cell r="F3325">
            <v>8.5922171489566495</v>
          </cell>
        </row>
        <row r="3326">
          <cell r="C3326">
            <v>11.589414975665299</v>
          </cell>
          <cell r="F3326">
            <v>8.6098405920337004</v>
          </cell>
        </row>
        <row r="3327">
          <cell r="C3327">
            <v>11.607960771060499</v>
          </cell>
          <cell r="F3327">
            <v>8.6274813821831096</v>
          </cell>
        </row>
        <row r="3328">
          <cell r="C3328">
            <v>11.6265424186142</v>
          </cell>
          <cell r="F3328">
            <v>8.6451394998103108</v>
          </cell>
        </row>
        <row r="3329">
          <cell r="C3329">
            <v>11.6451599449514</v>
          </cell>
          <cell r="F3329">
            <v>8.6628149253207205</v>
          </cell>
        </row>
        <row r="3330">
          <cell r="C3330">
            <v>11.663813376696799</v>
          </cell>
          <cell r="F3330">
            <v>8.6805076391197495</v>
          </cell>
        </row>
        <row r="3331">
          <cell r="C3331">
            <v>11.6825027404756</v>
          </cell>
          <cell r="F3331">
            <v>8.6982176216128302</v>
          </cell>
        </row>
        <row r="3332">
          <cell r="C3332">
            <v>11.701228062912501</v>
          </cell>
          <cell r="F3332">
            <v>8.7159448532053698</v>
          </cell>
        </row>
        <row r="3333">
          <cell r="C3333">
            <v>11.7199893706326</v>
          </cell>
          <cell r="F3333">
            <v>8.7336893143027901</v>
          </cell>
        </row>
        <row r="3334">
          <cell r="C3334">
            <v>11.738786690260699</v>
          </cell>
          <cell r="F3334">
            <v>8.7514509853105196</v>
          </cell>
        </row>
        <row r="3335">
          <cell r="C3335">
            <v>11.757620048422</v>
          </cell>
          <cell r="F3335">
            <v>8.7692298466341807</v>
          </cell>
        </row>
        <row r="3336">
          <cell r="C3336">
            <v>11.7764894717409</v>
          </cell>
          <cell r="F3336">
            <v>8.7870258786787794</v>
          </cell>
        </row>
        <row r="3337">
          <cell r="C3337">
            <v>11.7953949868427</v>
          </cell>
          <cell r="F3337">
            <v>8.8048390618499397</v>
          </cell>
        </row>
        <row r="3338">
          <cell r="C3338">
            <v>11.814336620352201</v>
          </cell>
          <cell r="F3338">
            <v>8.8226693765530797</v>
          </cell>
        </row>
        <row r="3339">
          <cell r="C3339">
            <v>11.8333143988944</v>
          </cell>
          <cell r="F3339">
            <v>8.8405168031936299</v>
          </cell>
        </row>
        <row r="3340">
          <cell r="C3340">
            <v>11.852328349094099</v>
          </cell>
          <cell r="F3340">
            <v>8.8583813221769994</v>
          </cell>
        </row>
        <row r="3341">
          <cell r="C3341">
            <v>11.8713784975764</v>
          </cell>
          <cell r="F3341">
            <v>8.8762629139086204</v>
          </cell>
        </row>
        <row r="3342">
          <cell r="C3342">
            <v>11.890464870966101</v>
          </cell>
          <cell r="F3342">
            <v>8.8941615587939005</v>
          </cell>
        </row>
        <row r="3343">
          <cell r="C3343">
            <v>11.909587495888101</v>
          </cell>
          <cell r="F3343">
            <v>8.9120772372382593</v>
          </cell>
        </row>
        <row r="3344">
          <cell r="C3344">
            <v>11.9287463989674</v>
          </cell>
          <cell r="F3344">
            <v>8.9300099296471203</v>
          </cell>
        </row>
        <row r="3345">
          <cell r="C3345">
            <v>11.9479416068289</v>
          </cell>
          <cell r="F3345">
            <v>8.9479596164259103</v>
          </cell>
        </row>
        <row r="3346">
          <cell r="C3346">
            <v>11.967173146097499</v>
          </cell>
          <cell r="F3346">
            <v>8.9659262779800404</v>
          </cell>
        </row>
        <row r="3347">
          <cell r="C3347">
            <v>11.986441043398401</v>
          </cell>
          <cell r="F3347">
            <v>8.9839098947151292</v>
          </cell>
        </row>
        <row r="3348">
          <cell r="C3348">
            <v>12.005745325355999</v>
          </cell>
          <cell r="F3348">
            <v>9.0019104470362006</v>
          </cell>
        </row>
        <row r="3349">
          <cell r="C3349">
            <v>12.0250860185955</v>
          </cell>
          <cell r="F3349">
            <v>9.0199279153488803</v>
          </cell>
        </row>
        <row r="3350">
          <cell r="C3350">
            <v>12.044463149741899</v>
          </cell>
          <cell r="F3350">
            <v>9.0379622800585793</v>
          </cell>
        </row>
        <row r="3351">
          <cell r="C3351">
            <v>12.063876745419901</v>
          </cell>
          <cell r="F3351">
            <v>9.0560135215707103</v>
          </cell>
        </row>
        <row r="3352">
          <cell r="C3352">
            <v>12.083326832254601</v>
          </cell>
          <cell r="F3352">
            <v>9.0740816202907109</v>
          </cell>
        </row>
        <row r="3353">
          <cell r="C3353">
            <v>12.1028134368709</v>
          </cell>
          <cell r="F3353">
            <v>9.0921665566239902</v>
          </cell>
        </row>
        <row r="3354">
          <cell r="C3354">
            <v>12.1223365858937</v>
          </cell>
          <cell r="F3354">
            <v>9.1102683109759699</v>
          </cell>
        </row>
        <row r="3355">
          <cell r="C3355">
            <v>12.141896305948</v>
          </cell>
          <cell r="F3355">
            <v>9.1283868637520698</v>
          </cell>
        </row>
        <row r="3356">
          <cell r="C3356">
            <v>12.1614926236585</v>
          </cell>
          <cell r="F3356">
            <v>9.1465221953577096</v>
          </cell>
        </row>
        <row r="3357">
          <cell r="C3357">
            <v>12.181125565650399</v>
          </cell>
          <cell r="F3357">
            <v>9.1646742861983093</v>
          </cell>
        </row>
        <row r="3358">
          <cell r="C3358">
            <v>12.2007951585484</v>
          </cell>
          <cell r="F3358">
            <v>9.1828431166792903</v>
          </cell>
        </row>
        <row r="3359">
          <cell r="C3359">
            <v>12.220501428977601</v>
          </cell>
          <cell r="F3359">
            <v>9.2010286672060797</v>
          </cell>
        </row>
        <row r="3360">
          <cell r="C3360">
            <v>12.240244403563</v>
          </cell>
          <cell r="F3360">
            <v>9.2192309181842802</v>
          </cell>
        </row>
        <row r="3361">
          <cell r="C3361">
            <v>12.260024108929199</v>
          </cell>
          <cell r="F3361">
            <v>9.2374498500189208</v>
          </cell>
        </row>
        <row r="3362">
          <cell r="C3362">
            <v>12.2798405717012</v>
          </cell>
          <cell r="F3362">
            <v>9.2556854431156204</v>
          </cell>
        </row>
        <row r="3363">
          <cell r="C3363">
            <v>12.2996938185041</v>
          </cell>
          <cell r="F3363">
            <v>9.2739376778798004</v>
          </cell>
        </row>
        <row r="3364">
          <cell r="C3364">
            <v>12.319583875962699</v>
          </cell>
          <cell r="F3364">
            <v>9.2922065347168807</v>
          </cell>
        </row>
        <row r="3365">
          <cell r="C3365">
            <v>12.339510770702001</v>
          </cell>
          <cell r="F3365">
            <v>9.3104919940322795</v>
          </cell>
        </row>
        <row r="3366">
          <cell r="C3366">
            <v>12.3594745293468</v>
          </cell>
          <cell r="F3366">
            <v>9.3287940362314092</v>
          </cell>
        </row>
        <row r="3367">
          <cell r="C3367">
            <v>12.3794751785221</v>
          </cell>
          <cell r="F3367">
            <v>9.3471126417197095</v>
          </cell>
        </row>
        <row r="3368">
          <cell r="C3368">
            <v>12.399512744852901</v>
          </cell>
          <cell r="F3368">
            <v>9.3654477909025804</v>
          </cell>
        </row>
        <row r="3369">
          <cell r="C3369">
            <v>12.419587254964</v>
          </cell>
          <cell r="F3369">
            <v>9.3837994641854507</v>
          </cell>
        </row>
        <row r="3370">
          <cell r="C3370">
            <v>12.4396987354804</v>
          </cell>
          <cell r="F3370">
            <v>9.4021676419737403</v>
          </cell>
        </row>
        <row r="3371">
          <cell r="C3371">
            <v>12.459847213027</v>
          </cell>
          <cell r="F3371">
            <v>9.4205523046728601</v>
          </cell>
        </row>
        <row r="3372">
          <cell r="C3372">
            <v>12.4800327142289</v>
          </cell>
          <cell r="F3372">
            <v>9.4389534326884608</v>
          </cell>
        </row>
        <row r="3373">
          <cell r="C3373">
            <v>12.500255265710599</v>
          </cell>
          <cell r="F3373">
            <v>9.4573710064255092</v>
          </cell>
        </row>
        <row r="3374">
          <cell r="C3374">
            <v>12.5205148940973</v>
          </cell>
          <cell r="F3374">
            <v>9.4758050062896704</v>
          </cell>
        </row>
        <row r="3375">
          <cell r="C3375">
            <v>12.5408116260139</v>
          </cell>
          <cell r="F3375">
            <v>9.4942554126863499</v>
          </cell>
        </row>
        <row r="3376">
          <cell r="C3376">
            <v>12.5611454880853</v>
          </cell>
          <cell r="F3376">
            <v>9.5127222060209604</v>
          </cell>
        </row>
        <row r="3377">
          <cell r="C3377">
            <v>12.581516506936399</v>
          </cell>
          <cell r="F3377">
            <v>9.5312053666989307</v>
          </cell>
        </row>
        <row r="3378">
          <cell r="C3378">
            <v>12.6019247091922</v>
          </cell>
          <cell r="F3378">
            <v>9.5497048751256699</v>
          </cell>
        </row>
        <row r="3379">
          <cell r="C3379">
            <v>12.6223701214775</v>
          </cell>
          <cell r="F3379">
            <v>9.5682207117066103</v>
          </cell>
        </row>
        <row r="3380">
          <cell r="C3380">
            <v>12.642852770417401</v>
          </cell>
          <cell r="F3380">
            <v>9.5867528568471698</v>
          </cell>
        </row>
        <row r="3381">
          <cell r="C3381">
            <v>12.6633726826367</v>
          </cell>
          <cell r="F3381">
            <v>9.6053012909527595</v>
          </cell>
        </row>
        <row r="3382">
          <cell r="C3382">
            <v>12.6839298847603</v>
          </cell>
          <cell r="F3382">
            <v>9.6238659944288099</v>
          </cell>
        </row>
        <row r="3383">
          <cell r="C3383">
            <v>12.704524403413201</v>
          </cell>
          <cell r="F3383">
            <v>9.64244694768073</v>
          </cell>
        </row>
        <row r="3384">
          <cell r="C3384">
            <v>12.725156265220299</v>
          </cell>
          <cell r="F3384">
            <v>9.6610441311139503</v>
          </cell>
        </row>
        <row r="3385">
          <cell r="C3385">
            <v>12.7458254968068</v>
          </cell>
          <cell r="F3385">
            <v>9.6796575251341004</v>
          </cell>
        </row>
        <row r="3386">
          <cell r="C3386">
            <v>12.766532124796999</v>
          </cell>
          <cell r="F3386">
            <v>9.6982871101461594</v>
          </cell>
        </row>
        <row r="3387">
          <cell r="C3387">
            <v>12.787276175816199</v>
          </cell>
          <cell r="F3387">
            <v>9.7169328665557906</v>
          </cell>
        </row>
        <row r="3388">
          <cell r="C3388">
            <v>12.8080576764893</v>
          </cell>
          <cell r="F3388">
            <v>9.7355947747683906</v>
          </cell>
        </row>
        <row r="3389">
          <cell r="C3389">
            <v>12.828876653441201</v>
          </cell>
          <cell r="F3389">
            <v>9.7542728151893794</v>
          </cell>
        </row>
        <row r="3390">
          <cell r="C3390">
            <v>12.849733133296899</v>
          </cell>
          <cell r="F3390">
            <v>9.7729669682241909</v>
          </cell>
        </row>
        <row r="3391">
          <cell r="C3391">
            <v>12.870627142681199</v>
          </cell>
          <cell r="F3391">
            <v>9.7916772142782307</v>
          </cell>
        </row>
        <row r="3392">
          <cell r="C3392">
            <v>12.891558708219099</v>
          </cell>
          <cell r="F3392">
            <v>9.8104035337569204</v>
          </cell>
        </row>
        <row r="3393">
          <cell r="C3393">
            <v>12.9125278565354</v>
          </cell>
          <cell r="F3393">
            <v>9.8291459070656906</v>
          </cell>
        </row>
        <row r="3394">
          <cell r="C3394">
            <v>12.933534614255199</v>
          </cell>
          <cell r="F3394">
            <v>9.8479043146099503</v>
          </cell>
        </row>
        <row r="3395">
          <cell r="C3395">
            <v>12.9545790080034</v>
          </cell>
          <cell r="F3395">
            <v>9.8666787367951194</v>
          </cell>
        </row>
        <row r="3396">
          <cell r="C3396">
            <v>12.9756610644048</v>
          </cell>
          <cell r="F3396">
            <v>9.8854691540266302</v>
          </cell>
        </row>
        <row r="3397">
          <cell r="C3397">
            <v>12.9967808100846</v>
          </cell>
          <cell r="F3397">
            <v>9.9042755467101102</v>
          </cell>
        </row>
        <row r="3398">
          <cell r="C3398">
            <v>13.017938271667299</v>
          </cell>
          <cell r="F3398">
            <v>9.9230978952505406</v>
          </cell>
        </row>
        <row r="3399">
          <cell r="C3399">
            <v>13.039133475778099</v>
          </cell>
          <cell r="F3399">
            <v>9.9419361800535704</v>
          </cell>
        </row>
        <row r="3400">
          <cell r="C3400">
            <v>13.060366449041799</v>
          </cell>
          <cell r="F3400">
            <v>9.9607903815246104</v>
          </cell>
        </row>
        <row r="3401">
          <cell r="C3401">
            <v>13.081637218083401</v>
          </cell>
          <cell r="F3401">
            <v>9.9796604800690805</v>
          </cell>
        </row>
        <row r="3402">
          <cell r="C3402">
            <v>13.102945809527901</v>
          </cell>
          <cell r="F3402">
            <v>9.9985464560924004</v>
          </cell>
        </row>
        <row r="3403">
          <cell r="C3403">
            <v>13.12429225</v>
          </cell>
          <cell r="F3403">
            <v>10.017448290000001</v>
          </cell>
        </row>
        <row r="3404">
          <cell r="C3404">
            <v>13.1456765546376</v>
          </cell>
          <cell r="F3404">
            <v>10.036365966768299</v>
          </cell>
        </row>
        <row r="3405">
          <cell r="C3405">
            <v>13.1670986926298</v>
          </cell>
          <cell r="F3405">
            <v>10.0552994896578</v>
          </cell>
        </row>
        <row r="3406">
          <cell r="C3406">
            <v>13.188558621678601</v>
          </cell>
          <cell r="F3406">
            <v>10.0742488665</v>
          </cell>
        </row>
        <row r="3407">
          <cell r="C3407">
            <v>13.2100562994857</v>
          </cell>
          <cell r="F3407">
            <v>10.0932141051263</v>
          </cell>
        </row>
        <row r="3408">
          <cell r="C3408">
            <v>13.2315916837532</v>
          </cell>
          <cell r="F3408">
            <v>10.1121952133684</v>
          </cell>
        </row>
        <row r="3409">
          <cell r="C3409">
            <v>13.253164732182899</v>
          </cell>
          <cell r="F3409">
            <v>10.131192199057599</v>
          </cell>
        </row>
        <row r="3410">
          <cell r="C3410">
            <v>13.274775402477101</v>
          </cell>
          <cell r="F3410">
            <v>10.1502050700257</v>
          </cell>
        </row>
        <row r="3411">
          <cell r="C3411">
            <v>13.2964236523372</v>
          </cell>
          <cell r="F3411">
            <v>10.1692338341038</v>
          </cell>
        </row>
        <row r="3412">
          <cell r="C3412">
            <v>13.318109439465299</v>
          </cell>
          <cell r="F3412">
            <v>10.1882784991236</v>
          </cell>
        </row>
        <row r="3413">
          <cell r="C3413">
            <v>13.3398327215634</v>
          </cell>
          <cell r="F3413">
            <v>10.2073390729166</v>
          </cell>
        </row>
        <row r="3414">
          <cell r="C3414">
            <v>13.3615934563334</v>
          </cell>
          <cell r="F3414">
            <v>10.2264155633142</v>
          </cell>
        </row>
        <row r="3415">
          <cell r="C3415">
            <v>13.3833916014772</v>
          </cell>
          <cell r="F3415">
            <v>10.245507978148</v>
          </cell>
        </row>
        <row r="3416">
          <cell r="C3416">
            <v>13.4052271146967</v>
          </cell>
          <cell r="F3416">
            <v>10.264616325249399</v>
          </cell>
        </row>
        <row r="3417">
          <cell r="C3417">
            <v>13.427099953693901</v>
          </cell>
          <cell r="F3417">
            <v>10.283740612450099</v>
          </cell>
        </row>
        <row r="3418">
          <cell r="C3418">
            <v>13.449010076170699</v>
          </cell>
          <cell r="F3418">
            <v>10.302880847581401</v>
          </cell>
        </row>
        <row r="3419">
          <cell r="C3419">
            <v>13.470957439829</v>
          </cell>
          <cell r="F3419">
            <v>10.3220370384749</v>
          </cell>
        </row>
        <row r="3420">
          <cell r="C3420">
            <v>13.4929420023707</v>
          </cell>
          <cell r="F3420">
            <v>10.341209192961999</v>
          </cell>
        </row>
        <row r="3421">
          <cell r="C3421">
            <v>13.5149637214978</v>
          </cell>
          <cell r="F3421">
            <v>10.3603973188743</v>
          </cell>
        </row>
        <row r="3422">
          <cell r="C3422">
            <v>13.537022554912401</v>
          </cell>
          <cell r="F3422">
            <v>10.3796014240435</v>
          </cell>
        </row>
        <row r="3423">
          <cell r="C3423">
            <v>13.559118460316</v>
          </cell>
          <cell r="F3423">
            <v>10.3988215163006</v>
          </cell>
        </row>
        <row r="3424">
          <cell r="C3424">
            <v>13.5812513954107</v>
          </cell>
          <cell r="F3424">
            <v>10.418057603477401</v>
          </cell>
        </row>
        <row r="3425">
          <cell r="C3425">
            <v>13.6034213178985</v>
          </cell>
          <cell r="F3425">
            <v>10.4373096934053</v>
          </cell>
        </row>
        <row r="3426">
          <cell r="C3426">
            <v>13.625628185481199</v>
          </cell>
          <cell r="F3426">
            <v>10.456577793915899</v>
          </cell>
        </row>
        <row r="3427">
          <cell r="C3427">
            <v>13.647871955860801</v>
          </cell>
          <cell r="F3427">
            <v>10.475861912840699</v>
          </cell>
        </row>
        <row r="3428">
          <cell r="C3428">
            <v>13.670152586739301</v>
          </cell>
          <cell r="F3428">
            <v>10.495162058010999</v>
          </cell>
        </row>
        <row r="3429">
          <cell r="C3429">
            <v>13.6924700358185</v>
          </cell>
          <cell r="F3429">
            <v>10.514478237258601</v>
          </cell>
        </row>
        <row r="3430">
          <cell r="C3430">
            <v>13.7148242608004</v>
          </cell>
          <cell r="F3430">
            <v>10.5338104584148</v>
          </cell>
        </row>
        <row r="3431">
          <cell r="C3431">
            <v>13.737215219386901</v>
          </cell>
          <cell r="F3431">
            <v>10.5531587293111</v>
          </cell>
        </row>
        <row r="3432">
          <cell r="C3432">
            <v>13.7596428692798</v>
          </cell>
          <cell r="F3432">
            <v>10.572523057779099</v>
          </cell>
        </row>
        <row r="3433">
          <cell r="C3433">
            <v>13.7821071681813</v>
          </cell>
          <cell r="F3433">
            <v>10.5919034516502</v>
          </cell>
        </row>
        <row r="3434">
          <cell r="C3434">
            <v>13.8046080737931</v>
          </cell>
          <cell r="F3434">
            <v>10.611299918756</v>
          </cell>
        </row>
        <row r="3435">
          <cell r="C3435">
            <v>13.8271455438174</v>
          </cell>
          <cell r="F3435">
            <v>10.630712466928101</v>
          </cell>
        </row>
        <row r="3436">
          <cell r="C3436">
            <v>13.8497195359557</v>
          </cell>
          <cell r="F3436">
            <v>10.650141103997701</v>
          </cell>
        </row>
        <row r="3437">
          <cell r="C3437">
            <v>13.8723300079102</v>
          </cell>
          <cell r="F3437">
            <v>10.6695858377963</v>
          </cell>
        </row>
        <row r="3438">
          <cell r="C3438">
            <v>13.894976917382699</v>
          </cell>
          <cell r="F3438">
            <v>10.6890466761557</v>
          </cell>
        </row>
        <row r="3439">
          <cell r="C3439">
            <v>13.917660222075201</v>
          </cell>
          <cell r="F3439">
            <v>10.7085236269071</v>
          </cell>
        </row>
        <row r="3440">
          <cell r="C3440">
            <v>13.940379879689599</v>
          </cell>
          <cell r="F3440">
            <v>10.7280166978822</v>
          </cell>
        </row>
        <row r="3441">
          <cell r="C3441">
            <v>13.9631358479279</v>
          </cell>
          <cell r="F3441">
            <v>10.7475258969124</v>
          </cell>
        </row>
        <row r="3442">
          <cell r="C3442">
            <v>13.985928084491899</v>
          </cell>
          <cell r="F3442">
            <v>10.7670512318292</v>
          </cell>
        </row>
        <row r="3443">
          <cell r="C3443">
            <v>14.0087565470835</v>
          </cell>
          <cell r="F3443">
            <v>10.7865927104642</v>
          </cell>
        </row>
        <row r="3444">
          <cell r="C3444">
            <v>14.031621193404799</v>
          </cell>
          <cell r="F3444">
            <v>10.8061503406488</v>
          </cell>
        </row>
        <row r="3445">
          <cell r="C3445">
            <v>14.054521981157601</v>
          </cell>
          <cell r="F3445">
            <v>10.8257241302145</v>
          </cell>
        </row>
        <row r="3446">
          <cell r="C3446">
            <v>14.0774588680439</v>
          </cell>
          <cell r="F3446">
            <v>10.845314086992801</v>
          </cell>
        </row>
        <row r="3447">
          <cell r="C3447">
            <v>14.1004318117658</v>
          </cell>
          <cell r="F3447">
            <v>10.864920218815501</v>
          </cell>
        </row>
        <row r="3448">
          <cell r="C3448">
            <v>14.1234407700248</v>
          </cell>
          <cell r="F3448">
            <v>10.884542533513599</v>
          </cell>
        </row>
        <row r="3449">
          <cell r="C3449">
            <v>14.1464857005229</v>
          </cell>
          <cell r="F3449">
            <v>10.904181038918701</v>
          </cell>
        </row>
        <row r="3450">
          <cell r="C3450">
            <v>14.169566560962201</v>
          </cell>
          <cell r="F3450">
            <v>10.923835742862501</v>
          </cell>
        </row>
        <row r="3451">
          <cell r="C3451">
            <v>14.1926833090446</v>
          </cell>
          <cell r="F3451">
            <v>10.943506653176399</v>
          </cell>
        </row>
        <row r="3452">
          <cell r="C3452">
            <v>14.215835902472</v>
          </cell>
          <cell r="F3452">
            <v>10.963193777692</v>
          </cell>
        </row>
        <row r="3453">
          <cell r="C3453">
            <v>14.239024298946299</v>
          </cell>
          <cell r="F3453">
            <v>10.982897124240599</v>
          </cell>
        </row>
        <row r="3454">
          <cell r="C3454">
            <v>14.2622484561695</v>
          </cell>
          <cell r="F3454">
            <v>11.0026167006538</v>
          </cell>
        </row>
        <row r="3455">
          <cell r="C3455">
            <v>14.285508331843401</v>
          </cell>
          <cell r="F3455">
            <v>11.022352514763201</v>
          </cell>
        </row>
        <row r="3456">
          <cell r="C3456">
            <v>14.30880388367</v>
          </cell>
          <cell r="F3456">
            <v>11.042104574400099</v>
          </cell>
        </row>
        <row r="3457">
          <cell r="C3457">
            <v>14.3321350693512</v>
          </cell>
          <cell r="F3457">
            <v>11.0618728873962</v>
          </cell>
        </row>
        <row r="3458">
          <cell r="C3458">
            <v>14.355501846588901</v>
          </cell>
          <cell r="F3458">
            <v>11.0816574615828</v>
          </cell>
        </row>
        <row r="3459">
          <cell r="C3459">
            <v>14.3789041730852</v>
          </cell>
          <cell r="F3459">
            <v>11.101458304791599</v>
          </cell>
        </row>
        <row r="3460">
          <cell r="C3460">
            <v>14.402342006542</v>
          </cell>
          <cell r="F3460">
            <v>11.121275424854099</v>
          </cell>
        </row>
        <row r="3461">
          <cell r="C3461">
            <v>14.425815304660899</v>
          </cell>
          <cell r="F3461">
            <v>11.141108829601601</v>
          </cell>
        </row>
        <row r="3462">
          <cell r="C3462">
            <v>14.449324025144101</v>
          </cell>
          <cell r="F3462">
            <v>11.160958526865601</v>
          </cell>
        </row>
        <row r="3463">
          <cell r="C3463">
            <v>14.472868125693401</v>
          </cell>
          <cell r="F3463">
            <v>11.1808245244777</v>
          </cell>
        </row>
        <row r="3464">
          <cell r="C3464">
            <v>14.496447564010801</v>
          </cell>
          <cell r="F3464">
            <v>11.2007068302695</v>
          </cell>
        </row>
        <row r="3465">
          <cell r="C3465">
            <v>14.5200622977982</v>
          </cell>
          <cell r="F3465">
            <v>11.2206054520723</v>
          </cell>
        </row>
        <row r="3466">
          <cell r="C3466">
            <v>14.5437122847575</v>
          </cell>
          <cell r="F3466">
            <v>11.240520397717701</v>
          </cell>
        </row>
        <row r="3467">
          <cell r="C3467">
            <v>14.5673974825906</v>
          </cell>
          <cell r="F3467">
            <v>11.260451675037199</v>
          </cell>
        </row>
        <row r="3468">
          <cell r="C3468">
            <v>14.5911178489996</v>
          </cell>
          <cell r="F3468">
            <v>11.280399291862199</v>
          </cell>
        </row>
        <row r="3469">
          <cell r="C3469">
            <v>14.6148733416862</v>
          </cell>
          <cell r="F3469">
            <v>11.300363256024401</v>
          </cell>
        </row>
        <row r="3470">
          <cell r="C3470">
            <v>14.638663918352499</v>
          </cell>
          <cell r="F3470">
            <v>11.3203435753551</v>
          </cell>
        </row>
        <row r="3471">
          <cell r="C3471">
            <v>14.662489536700299</v>
          </cell>
          <cell r="F3471">
            <v>11.3403402576859</v>
          </cell>
        </row>
        <row r="3472">
          <cell r="C3472">
            <v>14.686350154431899</v>
          </cell>
          <cell r="F3472">
            <v>11.360353310848501</v>
          </cell>
        </row>
        <row r="3473">
          <cell r="C3473">
            <v>14.7102457292485</v>
          </cell>
          <cell r="F3473">
            <v>11.380382742674</v>
          </cell>
        </row>
        <row r="3474">
          <cell r="C3474">
            <v>14.7341762188525</v>
          </cell>
          <cell r="F3474">
            <v>11.400428560993999</v>
          </cell>
        </row>
        <row r="3475">
          <cell r="C3475">
            <v>14.7581415809458</v>
          </cell>
          <cell r="F3475">
            <v>11.4204907736401</v>
          </cell>
        </row>
        <row r="3476">
          <cell r="C3476">
            <v>14.782141773230199</v>
          </cell>
          <cell r="F3476">
            <v>11.4405693884438</v>
          </cell>
        </row>
        <row r="3477">
          <cell r="C3477">
            <v>14.8061767534077</v>
          </cell>
          <cell r="F3477">
            <v>11.460664413236501</v>
          </cell>
        </row>
        <row r="3478">
          <cell r="C3478">
            <v>14.8302464791802</v>
          </cell>
          <cell r="F3478">
            <v>11.480775855849799</v>
          </cell>
        </row>
        <row r="3479">
          <cell r="C3479">
            <v>14.8543509082496</v>
          </cell>
          <cell r="F3479">
            <v>11.500903724115201</v>
          </cell>
        </row>
        <row r="3480">
          <cell r="C3480">
            <v>14.8784899983179</v>
          </cell>
          <cell r="F3480">
            <v>11.5210480258642</v>
          </cell>
        </row>
        <row r="3481">
          <cell r="C3481">
            <v>14.902663707086999</v>
          </cell>
          <cell r="F3481">
            <v>11.5412087689282</v>
          </cell>
        </row>
        <row r="3482">
          <cell r="C3482">
            <v>14.9268719922588</v>
          </cell>
          <cell r="F3482">
            <v>11.561385961138701</v>
          </cell>
        </row>
        <row r="3483">
          <cell r="C3483">
            <v>14.9511148115353</v>
          </cell>
          <cell r="F3483">
            <v>11.581579610327401</v>
          </cell>
        </row>
        <row r="3484">
          <cell r="C3484">
            <v>14.975392122618301</v>
          </cell>
          <cell r="F3484">
            <v>11.601789724325499</v>
          </cell>
        </row>
        <row r="3485">
          <cell r="C3485">
            <v>14.99970388321</v>
          </cell>
          <cell r="F3485">
            <v>11.622016310965</v>
          </cell>
        </row>
        <row r="3486">
          <cell r="C3486">
            <v>15.024050051011899</v>
          </cell>
          <cell r="F3486">
            <v>11.642259378076799</v>
          </cell>
        </row>
        <row r="3487">
          <cell r="C3487">
            <v>15.0484305837261</v>
          </cell>
          <cell r="F3487">
            <v>11.662518933492599</v>
          </cell>
        </row>
        <row r="3488">
          <cell r="C3488">
            <v>15.0728454390545</v>
          </cell>
          <cell r="F3488">
            <v>11.682794985044</v>
          </cell>
        </row>
        <row r="3489">
          <cell r="C3489">
            <v>15.0972945746992</v>
          </cell>
          <cell r="F3489">
            <v>11.7030875405625</v>
          </cell>
        </row>
        <row r="3490">
          <cell r="C3490">
            <v>15.121777948361901</v>
          </cell>
          <cell r="F3490">
            <v>11.723396607879399</v>
          </cell>
        </row>
        <row r="3491">
          <cell r="C3491">
            <v>15.146295517744701</v>
          </cell>
          <cell r="F3491">
            <v>11.7437221948265</v>
          </cell>
        </row>
        <row r="3492">
          <cell r="C3492">
            <v>15.170847240549399</v>
          </cell>
          <cell r="F3492">
            <v>11.764064309235</v>
          </cell>
        </row>
        <row r="3493">
          <cell r="C3493">
            <v>15.195433074477901</v>
          </cell>
          <cell r="F3493">
            <v>11.7844229589367</v>
          </cell>
        </row>
        <row r="3494">
          <cell r="C3494">
            <v>15.220052977232299</v>
          </cell>
          <cell r="F3494">
            <v>11.8047981517628</v>
          </cell>
        </row>
        <row r="3495">
          <cell r="C3495">
            <v>15.2447069065144</v>
          </cell>
          <cell r="F3495">
            <v>11.825189895545</v>
          </cell>
        </row>
        <row r="3496">
          <cell r="C3496">
            <v>15.2693948200261</v>
          </cell>
          <cell r="F3496">
            <v>11.8455981981148</v>
          </cell>
        </row>
        <row r="3497">
          <cell r="C3497">
            <v>15.2941166754697</v>
          </cell>
          <cell r="F3497">
            <v>11.8660230673038</v>
          </cell>
        </row>
        <row r="3498">
          <cell r="C3498">
            <v>15.318872430546399</v>
          </cell>
          <cell r="F3498">
            <v>11.8864645109431</v>
          </cell>
        </row>
        <row r="3499">
          <cell r="C3499">
            <v>15.3436620429586</v>
          </cell>
          <cell r="F3499">
            <v>11.9069225368644</v>
          </cell>
        </row>
        <row r="3500">
          <cell r="C3500">
            <v>15.368485470408199</v>
          </cell>
          <cell r="F3500">
            <v>11.9273971528992</v>
          </cell>
        </row>
        <row r="3501">
          <cell r="C3501">
            <v>15.393342670596899</v>
          </cell>
          <cell r="F3501">
            <v>11.9478883668791</v>
          </cell>
        </row>
        <row r="3502">
          <cell r="C3502">
            <v>15.4182336012269</v>
          </cell>
          <cell r="F3502">
            <v>11.9683961866356</v>
          </cell>
        </row>
        <row r="3503">
          <cell r="C3503">
            <v>15.443158220000001</v>
          </cell>
          <cell r="F3503">
            <v>11.98892062</v>
          </cell>
        </row>
        <row r="3504">
          <cell r="C3504">
            <v>15.468116445821201</v>
          </cell>
          <cell r="F3504">
            <v>12.009461671187699</v>
          </cell>
        </row>
        <row r="3505">
          <cell r="C3505">
            <v>15.493108042407901</v>
          </cell>
          <cell r="F3505">
            <v>12.030019329949001</v>
          </cell>
        </row>
        <row r="3506">
          <cell r="C3506">
            <v>15.5181327346806</v>
          </cell>
          <cell r="F3506">
            <v>12.0505935824178</v>
          </cell>
        </row>
        <row r="3507">
          <cell r="C3507">
            <v>15.5431902475597</v>
          </cell>
          <cell r="F3507">
            <v>12.0711844147283</v>
          </cell>
        </row>
        <row r="3508">
          <cell r="C3508">
            <v>15.5682803059657</v>
          </cell>
          <cell r="F3508">
            <v>12.0917918130144</v>
          </cell>
        </row>
        <row r="3509">
          <cell r="C3509">
            <v>15.5934026348191</v>
          </cell>
          <cell r="F3509">
            <v>12.1124157634101</v>
          </cell>
        </row>
        <row r="3510">
          <cell r="C3510">
            <v>15.618556959040699</v>
          </cell>
          <cell r="F3510">
            <v>12.1330562520498</v>
          </cell>
        </row>
        <row r="3511">
          <cell r="C3511">
            <v>15.643743003550201</v>
          </cell>
          <cell r="F3511">
            <v>12.1537132650669</v>
          </cell>
        </row>
        <row r="3512">
          <cell r="C3512">
            <v>15.6689604932686</v>
          </cell>
          <cell r="F3512">
            <v>12.1743867885958</v>
          </cell>
        </row>
        <row r="3513">
          <cell r="C3513">
            <v>15.6942091531162</v>
          </cell>
          <cell r="F3513">
            <v>12.1950768087704</v>
          </cell>
        </row>
        <row r="3514">
          <cell r="C3514">
            <v>15.7194887080136</v>
          </cell>
          <cell r="F3514">
            <v>12.2157833117249</v>
          </cell>
        </row>
        <row r="3515">
          <cell r="C3515">
            <v>15.744798882881099</v>
          </cell>
          <cell r="F3515">
            <v>12.2365062835931</v>
          </cell>
        </row>
        <row r="3516">
          <cell r="C3516">
            <v>15.7701394026393</v>
          </cell>
          <cell r="F3516">
            <v>12.257245710509199</v>
          </cell>
        </row>
        <row r="3517">
          <cell r="C3517">
            <v>15.795509992208601</v>
          </cell>
          <cell r="F3517">
            <v>12.278001578607199</v>
          </cell>
        </row>
        <row r="3518">
          <cell r="C3518">
            <v>15.8209103765096</v>
          </cell>
          <cell r="F3518">
            <v>12.2987738740211</v>
          </cell>
        </row>
        <row r="3519">
          <cell r="C3519">
            <v>15.8463402804626</v>
          </cell>
          <cell r="F3519">
            <v>12.319562582884901</v>
          </cell>
        </row>
        <row r="3520">
          <cell r="C3520">
            <v>15.871799428988099</v>
          </cell>
          <cell r="F3520">
            <v>12.340367691332601</v>
          </cell>
        </row>
        <row r="3521">
          <cell r="C3521">
            <v>15.8972875470067</v>
          </cell>
          <cell r="F3521">
            <v>12.3611891854984</v>
          </cell>
        </row>
        <row r="3522">
          <cell r="C3522">
            <v>15.922804359439001</v>
          </cell>
          <cell r="F3522">
            <v>12.382027051516401</v>
          </cell>
        </row>
        <row r="3523">
          <cell r="C3523">
            <v>15.948349591205</v>
          </cell>
          <cell r="F3523">
            <v>12.4028812755201</v>
          </cell>
        </row>
        <row r="3524">
          <cell r="C3524">
            <v>15.9739229672254</v>
          </cell>
          <cell r="F3524">
            <v>12.423751843644</v>
          </cell>
        </row>
        <row r="3525">
          <cell r="C3525">
            <v>15.999524212420701</v>
          </cell>
          <cell r="F3525">
            <v>12.444638742021899</v>
          </cell>
        </row>
        <row r="3526">
          <cell r="C3526">
            <v>16.025153051711399</v>
          </cell>
          <cell r="F3526">
            <v>12.4655419567879</v>
          </cell>
        </row>
        <row r="3527">
          <cell r="C3527">
            <v>16.050809210017899</v>
          </cell>
          <cell r="F3527">
            <v>12.4864614740761</v>
          </cell>
        </row>
        <row r="3528">
          <cell r="C3528">
            <v>16.076492412260599</v>
          </cell>
          <cell r="F3528">
            <v>12.5073972800205</v>
          </cell>
        </row>
        <row r="3529">
          <cell r="C3529">
            <v>16.102202383360201</v>
          </cell>
          <cell r="F3529">
            <v>12.528349360755</v>
          </cell>
        </row>
        <row r="3530">
          <cell r="C3530">
            <v>16.127938848237001</v>
          </cell>
          <cell r="F3530">
            <v>12.5493177024138</v>
          </cell>
        </row>
        <row r="3531">
          <cell r="C3531">
            <v>16.1537015318115</v>
          </cell>
          <cell r="F3531">
            <v>12.570302291130799</v>
          </cell>
        </row>
        <row r="3532">
          <cell r="C3532">
            <v>16.1794901590041</v>
          </cell>
          <cell r="F3532">
            <v>12.5913031130401</v>
          </cell>
        </row>
        <row r="3533">
          <cell r="C3533">
            <v>16.205304454735401</v>
          </cell>
          <cell r="F3533">
            <v>12.6123201542758</v>
          </cell>
        </row>
        <row r="3534">
          <cell r="C3534">
            <v>16.2311441439258</v>
          </cell>
          <cell r="F3534">
            <v>12.6333534009717</v>
          </cell>
        </row>
        <row r="3535">
          <cell r="C3535">
            <v>16.2570089514961</v>
          </cell>
          <cell r="F3535">
            <v>12.6544028392622</v>
          </cell>
        </row>
        <row r="3536">
          <cell r="C3536">
            <v>16.282898602366199</v>
          </cell>
          <cell r="F3536">
            <v>12.6754684552809</v>
          </cell>
        </row>
        <row r="3537">
          <cell r="C3537">
            <v>16.308812821456801</v>
          </cell>
          <cell r="F3537">
            <v>12.696550235162</v>
          </cell>
        </row>
        <row r="3538">
          <cell r="C3538">
            <v>16.334751333688299</v>
          </cell>
          <cell r="F3538">
            <v>12.717648165039501</v>
          </cell>
        </row>
        <row r="3539">
          <cell r="C3539">
            <v>16.360713863981299</v>
          </cell>
          <cell r="F3539">
            <v>12.738762231047501</v>
          </cell>
        </row>
        <row r="3540">
          <cell r="C3540">
            <v>16.386700137256302</v>
          </cell>
          <cell r="F3540">
            <v>12.75989241932</v>
          </cell>
        </row>
        <row r="3541">
          <cell r="C3541">
            <v>16.412709878433599</v>
          </cell>
          <cell r="F3541">
            <v>12.781038715991</v>
          </cell>
        </row>
        <row r="3542">
          <cell r="C3542">
            <v>16.438742812433802</v>
          </cell>
          <cell r="F3542">
            <v>12.8022011071946</v>
          </cell>
        </row>
        <row r="3543">
          <cell r="C3543">
            <v>16.464798664177401</v>
          </cell>
          <cell r="F3543">
            <v>12.823379579064699</v>
          </cell>
        </row>
        <row r="3544">
          <cell r="C3544">
            <v>16.490877158584802</v>
          </cell>
          <cell r="F3544">
            <v>12.8445741177354</v>
          </cell>
        </row>
        <row r="3545">
          <cell r="C3545">
            <v>16.516978020576399</v>
          </cell>
          <cell r="F3545">
            <v>12.865784709340801</v>
          </cell>
        </row>
        <row r="3546">
          <cell r="C3546">
            <v>16.5431009750728</v>
          </cell>
          <cell r="F3546">
            <v>12.8870113400148</v>
          </cell>
        </row>
        <row r="3547">
          <cell r="C3547">
            <v>16.569245746994699</v>
          </cell>
          <cell r="F3547">
            <v>12.9082539958917</v>
          </cell>
        </row>
        <row r="3548">
          <cell r="C3548">
            <v>16.5954120612619</v>
          </cell>
          <cell r="F3548">
            <v>12.929512663105101</v>
          </cell>
        </row>
        <row r="3549">
          <cell r="C3549">
            <v>16.621599642795399</v>
          </cell>
          <cell r="F3549">
            <v>12.9507873277892</v>
          </cell>
        </row>
        <row r="3550">
          <cell r="C3550">
            <v>16.647808216515401</v>
          </cell>
          <cell r="F3550">
            <v>12.972077976078101</v>
          </cell>
        </row>
        <row r="3551">
          <cell r="C3551">
            <v>16.6740375073426</v>
          </cell>
          <cell r="F3551">
            <v>12.9933845941058</v>
          </cell>
        </row>
        <row r="3552">
          <cell r="C3552">
            <v>16.700287240197301</v>
          </cell>
          <cell r="F3552">
            <v>13.0147071680063</v>
          </cell>
        </row>
        <row r="3553">
          <cell r="C3553">
            <v>16.726557140000001</v>
          </cell>
          <cell r="F3553">
            <v>13.036045683913599</v>
          </cell>
        </row>
        <row r="3554">
          <cell r="C3554">
            <v>16.752846989834001</v>
          </cell>
          <cell r="F3554">
            <v>13.057400127961801</v>
          </cell>
        </row>
        <row r="3555">
          <cell r="C3555">
            <v>16.7791568054338</v>
          </cell>
          <cell r="F3555">
            <v>13.078770486284901</v>
          </cell>
        </row>
        <row r="3556">
          <cell r="C3556">
            <v>16.805486660696399</v>
          </cell>
          <cell r="F3556">
            <v>13.100156745016999</v>
          </cell>
        </row>
        <row r="3557">
          <cell r="C3557">
            <v>16.831836629519199</v>
          </cell>
          <cell r="F3557">
            <v>13.121558890291899</v>
          </cell>
        </row>
        <row r="3558">
          <cell r="C3558">
            <v>16.8582067857993</v>
          </cell>
          <cell r="F3558">
            <v>13.142976908243901</v>
          </cell>
        </row>
        <row r="3559">
          <cell r="C3559">
            <v>16.884597203434001</v>
          </cell>
          <cell r="F3559">
            <v>13.164410785006799</v>
          </cell>
        </row>
        <row r="3560">
          <cell r="C3560">
            <v>16.911007956320699</v>
          </cell>
          <cell r="F3560">
            <v>13.1858605067151</v>
          </cell>
        </row>
        <row r="3561">
          <cell r="C3561">
            <v>16.937439118356099</v>
          </cell>
          <cell r="F3561">
            <v>13.207326059502099</v>
          </cell>
        </row>
        <row r="3562">
          <cell r="C3562">
            <v>16.9638907634376</v>
          </cell>
          <cell r="F3562">
            <v>13.228807429502201</v>
          </cell>
        </row>
        <row r="3563">
          <cell r="C3563">
            <v>16.990362965462602</v>
          </cell>
          <cell r="F3563">
            <v>13.2503046028495</v>
          </cell>
        </row>
        <row r="3564">
          <cell r="C3564">
            <v>17.016855798328098</v>
          </cell>
          <cell r="F3564">
            <v>13.2718175656779</v>
          </cell>
        </row>
        <row r="3565">
          <cell r="C3565">
            <v>17.043369335931501</v>
          </cell>
          <cell r="F3565">
            <v>13.2933463041214</v>
          </cell>
        </row>
        <row r="3566">
          <cell r="C3566">
            <v>17.069903652169799</v>
          </cell>
          <cell r="F3566">
            <v>13.3148908043141</v>
          </cell>
        </row>
        <row r="3567">
          <cell r="C3567">
            <v>17.096458820940398</v>
          </cell>
          <cell r="F3567">
            <v>13.3364510523901</v>
          </cell>
        </row>
        <row r="3568">
          <cell r="C3568">
            <v>17.123034916140401</v>
          </cell>
          <cell r="F3568">
            <v>13.3580270344833</v>
          </cell>
        </row>
        <row r="3569">
          <cell r="C3569">
            <v>17.149632011667101</v>
          </cell>
          <cell r="F3569">
            <v>13.3796187367277</v>
          </cell>
        </row>
        <row r="3570">
          <cell r="C3570">
            <v>17.176250181417601</v>
          </cell>
          <cell r="F3570">
            <v>13.4012261452575</v>
          </cell>
        </row>
        <row r="3571">
          <cell r="C3571">
            <v>17.2028894992891</v>
          </cell>
          <cell r="F3571">
            <v>13.422849246206599</v>
          </cell>
        </row>
        <row r="3572">
          <cell r="C3572">
            <v>17.229550039179198</v>
          </cell>
          <cell r="F3572">
            <v>13.444488025709299</v>
          </cell>
        </row>
        <row r="3573">
          <cell r="C3573">
            <v>17.256231874984501</v>
          </cell>
          <cell r="F3573">
            <v>13.466142469899101</v>
          </cell>
        </row>
        <row r="3574">
          <cell r="C3574">
            <v>17.282935080602499</v>
          </cell>
          <cell r="F3574">
            <v>13.487812564910399</v>
          </cell>
        </row>
        <row r="3575">
          <cell r="C3575">
            <v>17.309659729930399</v>
          </cell>
          <cell r="F3575">
            <v>13.5094982968771</v>
          </cell>
        </row>
        <row r="3576">
          <cell r="C3576">
            <v>17.336405896865401</v>
          </cell>
          <cell r="F3576">
            <v>13.5311996519332</v>
          </cell>
        </row>
        <row r="3577">
          <cell r="C3577">
            <v>17.363173655304699</v>
          </cell>
          <cell r="F3577">
            <v>13.5529166162128</v>
          </cell>
        </row>
        <row r="3578">
          <cell r="C3578">
            <v>17.389963079145598</v>
          </cell>
          <cell r="F3578">
            <v>13.57464917585</v>
          </cell>
        </row>
        <row r="3579">
          <cell r="C3579">
            <v>17.416774242285101</v>
          </cell>
          <cell r="F3579">
            <v>13.596397316978599</v>
          </cell>
        </row>
        <row r="3580">
          <cell r="C3580">
            <v>17.443607218620599</v>
          </cell>
          <cell r="F3580">
            <v>13.618161025732901</v>
          </cell>
        </row>
        <row r="3581">
          <cell r="C3581">
            <v>17.470462082049298</v>
          </cell>
          <cell r="F3581">
            <v>13.6399402882467</v>
          </cell>
        </row>
        <row r="3582">
          <cell r="C3582">
            <v>17.4973389064683</v>
          </cell>
          <cell r="F3582">
            <v>13.661735090654201</v>
          </cell>
        </row>
        <row r="3583">
          <cell r="C3583">
            <v>17.524237765774899</v>
          </cell>
          <cell r="F3583">
            <v>13.683545419089301</v>
          </cell>
        </row>
        <row r="3584">
          <cell r="C3584">
            <v>17.551158733866298</v>
          </cell>
          <cell r="F3584">
            <v>13.7053712596861</v>
          </cell>
        </row>
        <row r="3585">
          <cell r="C3585">
            <v>17.578101884639999</v>
          </cell>
          <cell r="F3585">
            <v>13.7272125985788</v>
          </cell>
        </row>
        <row r="3586">
          <cell r="C3586">
            <v>17.605067291992501</v>
          </cell>
          <cell r="F3586">
            <v>13.749069421901099</v>
          </cell>
        </row>
        <row r="3587">
          <cell r="C3587">
            <v>17.632055029821501</v>
          </cell>
          <cell r="F3587">
            <v>13.770941715787099</v>
          </cell>
        </row>
        <row r="3588">
          <cell r="C3588">
            <v>17.6590651720241</v>
          </cell>
          <cell r="F3588">
            <v>13.792829466370801</v>
          </cell>
        </row>
        <row r="3589">
          <cell r="C3589">
            <v>17.686097792497499</v>
          </cell>
          <cell r="F3589">
            <v>13.814732659786401</v>
          </cell>
        </row>
        <row r="3590">
          <cell r="C3590">
            <v>17.713152965138999</v>
          </cell>
          <cell r="F3590">
            <v>13.8366512821678</v>
          </cell>
        </row>
        <row r="3591">
          <cell r="C3591">
            <v>17.740230763845702</v>
          </cell>
          <cell r="F3591">
            <v>13.8585853196491</v>
          </cell>
        </row>
        <row r="3592">
          <cell r="C3592">
            <v>17.767331262514901</v>
          </cell>
          <cell r="F3592">
            <v>13.8805347583643</v>
          </cell>
        </row>
        <row r="3593">
          <cell r="C3593">
            <v>17.794454535043698</v>
          </cell>
          <cell r="F3593">
            <v>13.9024995844474</v>
          </cell>
        </row>
        <row r="3594">
          <cell r="C3594">
            <v>17.821600655329402</v>
          </cell>
          <cell r="F3594">
            <v>13.9244797840324</v>
          </cell>
        </row>
        <row r="3595">
          <cell r="C3595">
            <v>17.848769697269201</v>
          </cell>
          <cell r="F3595">
            <v>13.9464753432534</v>
          </cell>
        </row>
        <row r="3596">
          <cell r="C3596">
            <v>17.875961734760299</v>
          </cell>
          <cell r="F3596">
            <v>13.9684862482444</v>
          </cell>
        </row>
        <row r="3597">
          <cell r="C3597">
            <v>17.903176841700201</v>
          </cell>
          <cell r="F3597">
            <v>13.9905124851397</v>
          </cell>
        </row>
        <row r="3598">
          <cell r="C3598">
            <v>17.930415091985498</v>
          </cell>
          <cell r="F3598">
            <v>14.0125540400728</v>
          </cell>
        </row>
        <row r="3599">
          <cell r="C3599">
            <v>17.9576765595137</v>
          </cell>
          <cell r="F3599">
            <v>14.034610899178</v>
          </cell>
        </row>
        <row r="3600">
          <cell r="C3600">
            <v>17.984961318182101</v>
          </cell>
          <cell r="F3600">
            <v>14.056683048589299</v>
          </cell>
        </row>
        <row r="3601">
          <cell r="C3601">
            <v>18.012269441887799</v>
          </cell>
          <cell r="F3601">
            <v>14.078770474440701</v>
          </cell>
        </row>
        <row r="3602">
          <cell r="C3602">
            <v>18.039601004527999</v>
          </cell>
          <cell r="F3602">
            <v>14.100873162866201</v>
          </cell>
        </row>
        <row r="3603">
          <cell r="C3603">
            <v>18.066956080000001</v>
          </cell>
          <cell r="F3603">
            <v>14.1229911</v>
          </cell>
        </row>
        <row r="3604">
          <cell r="C3604">
            <v>18.094334718459699</v>
          </cell>
          <cell r="F3604">
            <v>14.1451242758862</v>
          </cell>
        </row>
        <row r="3605">
          <cell r="C3605">
            <v>18.121736875098399</v>
          </cell>
          <cell r="F3605">
            <v>14.1672726962097</v>
          </cell>
        </row>
        <row r="3606">
          <cell r="C3606">
            <v>18.1491624813657</v>
          </cell>
          <cell r="F3606">
            <v>14.1894363705657</v>
          </cell>
        </row>
        <row r="3607">
          <cell r="C3607">
            <v>18.176611468711702</v>
          </cell>
          <cell r="F3607">
            <v>14.211615308549501</v>
          </cell>
        </row>
        <row r="3608">
          <cell r="C3608">
            <v>18.204083768586301</v>
          </cell>
          <cell r="F3608">
            <v>14.233809519756001</v>
          </cell>
        </row>
        <row r="3609">
          <cell r="C3609">
            <v>18.231579312439301</v>
          </cell>
          <cell r="F3609">
            <v>14.2560190137806</v>
          </cell>
        </row>
        <row r="3610">
          <cell r="C3610">
            <v>18.2590980317209</v>
          </cell>
          <cell r="F3610">
            <v>14.278243800218499</v>
          </cell>
        </row>
        <row r="3611">
          <cell r="C3611">
            <v>18.286639857880498</v>
          </cell>
          <cell r="F3611">
            <v>14.3004838886645</v>
          </cell>
        </row>
        <row r="3612">
          <cell r="C3612">
            <v>18.3142047223681</v>
          </cell>
          <cell r="F3612">
            <v>14.322739288713899</v>
          </cell>
        </row>
        <row r="3613">
          <cell r="C3613">
            <v>18.341792556633798</v>
          </cell>
          <cell r="F3613">
            <v>14.345010009961999</v>
          </cell>
        </row>
        <row r="3614">
          <cell r="C3614">
            <v>18.369403292127298</v>
          </cell>
          <cell r="F3614">
            <v>14.3672960620037</v>
          </cell>
        </row>
        <row r="3615">
          <cell r="C3615">
            <v>18.397036860298702</v>
          </cell>
          <cell r="F3615">
            <v>14.3895974544344</v>
          </cell>
        </row>
        <row r="3616">
          <cell r="C3616">
            <v>18.424693192597701</v>
          </cell>
          <cell r="F3616">
            <v>14.411914196849199</v>
          </cell>
        </row>
        <row r="3617">
          <cell r="C3617">
            <v>18.452372220474299</v>
          </cell>
          <cell r="F3617">
            <v>14.434246298843201</v>
          </cell>
        </row>
        <row r="3618">
          <cell r="C3618">
            <v>18.480073875378402</v>
          </cell>
          <cell r="F3618">
            <v>14.4565937700115</v>
          </cell>
        </row>
        <row r="3619">
          <cell r="C3619">
            <v>18.507798088759898</v>
          </cell>
          <cell r="F3619">
            <v>14.4789566199494</v>
          </cell>
        </row>
        <row r="3620">
          <cell r="C3620">
            <v>18.535544792068599</v>
          </cell>
          <cell r="F3620">
            <v>14.5013348582519</v>
          </cell>
        </row>
        <row r="3621">
          <cell r="C3621">
            <v>18.563313916754499</v>
          </cell>
          <cell r="F3621">
            <v>14.5237284945143</v>
          </cell>
        </row>
        <row r="3622">
          <cell r="C3622">
            <v>18.5911053942677</v>
          </cell>
          <cell r="F3622">
            <v>14.5461375383319</v>
          </cell>
        </row>
        <row r="3623">
          <cell r="C3623">
            <v>18.618919156057601</v>
          </cell>
          <cell r="F3623">
            <v>14.5685619992994</v>
          </cell>
        </row>
        <row r="3624">
          <cell r="C3624">
            <v>18.646755133574199</v>
          </cell>
          <cell r="F3624">
            <v>14.591001887012199</v>
          </cell>
        </row>
        <row r="3625">
          <cell r="C3625">
            <v>18.674613258267598</v>
          </cell>
          <cell r="F3625">
            <v>14.6134572110655</v>
          </cell>
        </row>
        <row r="3626">
          <cell r="C3626">
            <v>18.7024934615877</v>
          </cell>
          <cell r="F3626">
            <v>14.635927981054399</v>
          </cell>
        </row>
        <row r="3627">
          <cell r="C3627">
            <v>18.730395674984202</v>
          </cell>
          <cell r="F3627">
            <v>14.658414206573999</v>
          </cell>
        </row>
        <row r="3628">
          <cell r="C3628">
            <v>18.758319829907101</v>
          </cell>
          <cell r="F3628">
            <v>14.680915897219499</v>
          </cell>
        </row>
        <row r="3629">
          <cell r="C3629">
            <v>18.786265857806399</v>
          </cell>
          <cell r="F3629">
            <v>14.7034330625861</v>
          </cell>
        </row>
        <row r="3630">
          <cell r="C3630">
            <v>18.8142336901318</v>
          </cell>
          <cell r="F3630">
            <v>14.7259657122689</v>
          </cell>
        </row>
        <row r="3631">
          <cell r="C3631">
            <v>18.842223258333298</v>
          </cell>
          <cell r="F3631">
            <v>14.7485138558631</v>
          </cell>
        </row>
        <row r="3632">
          <cell r="C3632">
            <v>18.870234493860799</v>
          </cell>
          <cell r="F3632">
            <v>14.7710775029638</v>
          </cell>
        </row>
        <row r="3633">
          <cell r="C3633">
            <v>18.898267328164199</v>
          </cell>
          <cell r="F3633">
            <v>14.7936566631662</v>
          </cell>
        </row>
        <row r="3634">
          <cell r="C3634">
            <v>18.9263216926933</v>
          </cell>
          <cell r="F3634">
            <v>14.8162513460654</v>
          </cell>
        </row>
        <row r="3635">
          <cell r="C3635">
            <v>18.9543975188984</v>
          </cell>
          <cell r="F3635">
            <v>14.8388615612569</v>
          </cell>
        </row>
        <row r="3636">
          <cell r="C3636">
            <v>18.982494738228699</v>
          </cell>
          <cell r="F3636">
            <v>14.8614873183353</v>
          </cell>
        </row>
        <row r="3637">
          <cell r="C3637">
            <v>19.0106132821345</v>
          </cell>
          <cell r="F3637">
            <v>14.884128626895899</v>
          </cell>
        </row>
        <row r="3638">
          <cell r="C3638">
            <v>19.0387530820656</v>
          </cell>
          <cell r="F3638">
            <v>14.906785496534001</v>
          </cell>
        </row>
        <row r="3639">
          <cell r="C3639">
            <v>19.066914069471899</v>
          </cell>
          <cell r="F3639">
            <v>14.929457936844701</v>
          </cell>
        </row>
        <row r="3640">
          <cell r="C3640">
            <v>19.095096175803299</v>
          </cell>
          <cell r="F3640">
            <v>14.9521459574232</v>
          </cell>
        </row>
        <row r="3641">
          <cell r="C3641">
            <v>19.123299332509799</v>
          </cell>
          <cell r="F3641">
            <v>14.974849567864601</v>
          </cell>
        </row>
        <row r="3642">
          <cell r="C3642">
            <v>19.151523471041202</v>
          </cell>
          <cell r="F3642">
            <v>14.9975687777641</v>
          </cell>
        </row>
        <row r="3643">
          <cell r="C3643">
            <v>19.1797685228474</v>
          </cell>
          <cell r="F3643">
            <v>15.020303596716699</v>
          </cell>
        </row>
        <row r="3644">
          <cell r="C3644">
            <v>19.208034419378201</v>
          </cell>
          <cell r="F3644">
            <v>15.0430540343178</v>
          </cell>
        </row>
        <row r="3645">
          <cell r="C3645">
            <v>19.236321092083699</v>
          </cell>
          <cell r="F3645">
            <v>15.0658201001624</v>
          </cell>
        </row>
        <row r="3646">
          <cell r="C3646">
            <v>19.264628472413602</v>
          </cell>
          <cell r="F3646">
            <v>15.0886018038457</v>
          </cell>
        </row>
        <row r="3647">
          <cell r="C3647">
            <v>19.292956491818298</v>
          </cell>
          <cell r="F3647">
            <v>15.111399154962999</v>
          </cell>
        </row>
        <row r="3648">
          <cell r="C3648">
            <v>19.3213050817468</v>
          </cell>
          <cell r="F3648">
            <v>15.134212163109099</v>
          </cell>
        </row>
        <row r="3649">
          <cell r="C3649">
            <v>19.3496741736496</v>
          </cell>
          <cell r="F3649">
            <v>15.1570408378794</v>
          </cell>
        </row>
        <row r="3650">
          <cell r="C3650">
            <v>19.378063698976401</v>
          </cell>
          <cell r="F3650">
            <v>15.1798851888689</v>
          </cell>
        </row>
        <row r="3651">
          <cell r="C3651">
            <v>19.4064735891771</v>
          </cell>
          <cell r="F3651">
            <v>15.202745225672899</v>
          </cell>
        </row>
        <row r="3652">
          <cell r="C3652">
            <v>19.434903775701699</v>
          </cell>
          <cell r="F3652">
            <v>15.2256209578865</v>
          </cell>
        </row>
        <row r="3653">
          <cell r="C3653">
            <v>19.46335419</v>
          </cell>
          <cell r="F3653">
            <v>15.2485123951049</v>
          </cell>
        </row>
        <row r="3654">
          <cell r="C3654">
            <v>19.491824801421501</v>
          </cell>
          <cell r="F3654">
            <v>15.2714195469232</v>
          </cell>
        </row>
        <row r="3655">
          <cell r="C3655">
            <v>19.520315730913602</v>
          </cell>
          <cell r="F3655">
            <v>15.2943424229365</v>
          </cell>
        </row>
        <row r="3656">
          <cell r="C3656">
            <v>19.548827137323499</v>
          </cell>
          <cell r="F3656">
            <v>15.3172810327401</v>
          </cell>
        </row>
        <row r="3657">
          <cell r="C3657">
            <v>19.577359179498199</v>
          </cell>
          <cell r="F3657">
            <v>15.3402353859291</v>
          </cell>
        </row>
        <row r="3658">
          <cell r="C3658">
            <v>19.605912016284702</v>
          </cell>
          <cell r="F3658">
            <v>15.363205492098601</v>
          </cell>
        </row>
        <row r="3659">
          <cell r="C3659">
            <v>19.634485806530201</v>
          </cell>
          <cell r="F3659">
            <v>15.3861913608437</v>
          </cell>
        </row>
        <row r="3660">
          <cell r="C3660">
            <v>19.663080709081999</v>
          </cell>
          <cell r="F3660">
            <v>15.40919300176</v>
          </cell>
        </row>
        <row r="3661">
          <cell r="C3661">
            <v>19.691696882786399</v>
          </cell>
          <cell r="F3661">
            <v>15.432210424441999</v>
          </cell>
        </row>
        <row r="3662">
          <cell r="C3662">
            <v>19.720334486491002</v>
          </cell>
          <cell r="F3662">
            <v>15.4552436384852</v>
          </cell>
        </row>
        <row r="3663">
          <cell r="C3663">
            <v>19.748993679042702</v>
          </cell>
          <cell r="F3663">
            <v>15.478292653484701</v>
          </cell>
        </row>
        <row r="3664">
          <cell r="C3664">
            <v>19.7776746192886</v>
          </cell>
          <cell r="F3664">
            <v>15.501357479035599</v>
          </cell>
        </row>
        <row r="3665">
          <cell r="C3665">
            <v>19.806377466075801</v>
          </cell>
          <cell r="F3665">
            <v>15.5244381247331</v>
          </cell>
        </row>
        <row r="3666">
          <cell r="C3666">
            <v>19.8351023782513</v>
          </cell>
          <cell r="F3666">
            <v>15.5475346001724</v>
          </cell>
        </row>
        <row r="3667">
          <cell r="C3667">
            <v>19.8638495146621</v>
          </cell>
          <cell r="F3667">
            <v>15.5706469149486</v>
          </cell>
        </row>
        <row r="3668">
          <cell r="C3668">
            <v>19.892619034155501</v>
          </cell>
          <cell r="F3668">
            <v>15.5937750786569</v>
          </cell>
        </row>
        <row r="3669">
          <cell r="C3669">
            <v>19.9214110955783</v>
          </cell>
          <cell r="F3669">
            <v>15.6169191008924</v>
          </cell>
        </row>
        <row r="3670">
          <cell r="C3670">
            <v>19.950225857777699</v>
          </cell>
          <cell r="F3670">
            <v>15.6400789912503</v>
          </cell>
        </row>
        <row r="3671">
          <cell r="C3671">
            <v>19.979063479600601</v>
          </cell>
          <cell r="F3671">
            <v>15.663254759325699</v>
          </cell>
        </row>
        <row r="3672">
          <cell r="C3672">
            <v>20.0079241198946</v>
          </cell>
          <cell r="F3672">
            <v>15.6864464147141</v>
          </cell>
        </row>
        <row r="3673">
          <cell r="C3673">
            <v>20.036807937506001</v>
          </cell>
          <cell r="F3673">
            <v>15.70965396701</v>
          </cell>
        </row>
        <row r="3674">
          <cell r="C3674">
            <v>20.0657150912822</v>
          </cell>
          <cell r="F3674">
            <v>15.732877425809001</v>
          </cell>
        </row>
        <row r="3675">
          <cell r="C3675">
            <v>20.094645740070199</v>
          </cell>
          <cell r="F3675">
            <v>15.756116800706099</v>
          </cell>
        </row>
        <row r="3676">
          <cell r="C3676">
            <v>20.123600042717101</v>
          </cell>
          <cell r="F3676">
            <v>15.7793721012965</v>
          </cell>
        </row>
        <row r="3677">
          <cell r="C3677">
            <v>20.15257815807</v>
          </cell>
          <cell r="F3677">
            <v>15.8026433371754</v>
          </cell>
        </row>
        <row r="3678">
          <cell r="C3678">
            <v>20.181580244975901</v>
          </cell>
          <cell r="F3678">
            <v>15.825930517937801</v>
          </cell>
        </row>
        <row r="3679">
          <cell r="C3679">
            <v>20.210606462281799</v>
          </cell>
          <cell r="F3679">
            <v>15.8492336531791</v>
          </cell>
        </row>
        <row r="3680">
          <cell r="C3680">
            <v>20.2396569688349</v>
          </cell>
          <cell r="F3680">
            <v>15.8725527524943</v>
          </cell>
        </row>
        <row r="3681">
          <cell r="C3681">
            <v>20.2687319234822</v>
          </cell>
          <cell r="F3681">
            <v>15.8958878254785</v>
          </cell>
        </row>
        <row r="3682">
          <cell r="C3682">
            <v>20.297831485070802</v>
          </cell>
          <cell r="F3682">
            <v>15.919238881727001</v>
          </cell>
        </row>
        <row r="3683">
          <cell r="C3683">
            <v>20.3269558124477</v>
          </cell>
          <cell r="F3683">
            <v>15.9426059308348</v>
          </cell>
        </row>
        <row r="3684">
          <cell r="C3684">
            <v>20.3561050644599</v>
          </cell>
          <cell r="F3684">
            <v>15.965988982397199</v>
          </cell>
        </row>
        <row r="3685">
          <cell r="C3685">
            <v>20.3852793999549</v>
          </cell>
          <cell r="F3685">
            <v>15.9893880460096</v>
          </cell>
        </row>
        <row r="3686">
          <cell r="C3686">
            <v>20.414478977779002</v>
          </cell>
          <cell r="F3686">
            <v>16.012803131266502</v>
          </cell>
        </row>
        <row r="3687">
          <cell r="C3687">
            <v>20.4437039567797</v>
          </cell>
          <cell r="F3687">
            <v>16.036234247763399</v>
          </cell>
        </row>
        <row r="3688">
          <cell r="C3688">
            <v>20.472954495804</v>
          </cell>
          <cell r="F3688">
            <v>16.0596814050955</v>
          </cell>
        </row>
        <row r="3689">
          <cell r="C3689">
            <v>20.5022307536989</v>
          </cell>
          <cell r="F3689">
            <v>16.0831446128579</v>
          </cell>
        </row>
        <row r="3690">
          <cell r="C3690">
            <v>20.531532889311599</v>
          </cell>
          <cell r="F3690">
            <v>16.106623880645699</v>
          </cell>
        </row>
        <row r="3691">
          <cell r="C3691">
            <v>20.560861061489</v>
          </cell>
          <cell r="F3691">
            <v>16.130119218054201</v>
          </cell>
        </row>
        <row r="3692">
          <cell r="C3692">
            <v>20.590215429078299</v>
          </cell>
          <cell r="F3692">
            <v>16.1536306346784</v>
          </cell>
        </row>
        <row r="3693">
          <cell r="C3693">
            <v>20.619596150926402</v>
          </cell>
          <cell r="F3693">
            <v>16.177158140113601</v>
          </cell>
        </row>
        <row r="3694">
          <cell r="C3694">
            <v>20.649003385880501</v>
          </cell>
          <cell r="F3694">
            <v>16.200701743954799</v>
          </cell>
        </row>
        <row r="3695">
          <cell r="C3695">
            <v>20.678437292787599</v>
          </cell>
          <cell r="F3695">
            <v>16.224261455797201</v>
          </cell>
        </row>
        <row r="3696">
          <cell r="C3696">
            <v>20.7078980304948</v>
          </cell>
          <cell r="F3696">
            <v>16.247837285236098</v>
          </cell>
        </row>
        <row r="3697">
          <cell r="C3697">
            <v>20.737385757849399</v>
          </cell>
          <cell r="F3697">
            <v>16.271429241866699</v>
          </cell>
        </row>
        <row r="3698">
          <cell r="C3698">
            <v>20.766900633697901</v>
          </cell>
          <cell r="F3698">
            <v>16.295037335283801</v>
          </cell>
        </row>
        <row r="3699">
          <cell r="C3699">
            <v>20.796442816887598</v>
          </cell>
          <cell r="F3699">
            <v>16.3186615750827</v>
          </cell>
        </row>
        <row r="3700">
          <cell r="C3700">
            <v>20.826012466265599</v>
          </cell>
          <cell r="F3700">
            <v>16.342301970858699</v>
          </cell>
        </row>
        <row r="3701">
          <cell r="C3701">
            <v>20.855609740679</v>
          </cell>
          <cell r="F3701">
            <v>16.3659585322068</v>
          </cell>
        </row>
        <row r="3702">
          <cell r="C3702">
            <v>20.8852347989748</v>
          </cell>
          <cell r="F3702">
            <v>16.389631268722098</v>
          </cell>
        </row>
        <row r="3703">
          <cell r="C3703">
            <v>20.914887799999999</v>
          </cell>
          <cell r="F3703">
            <v>16.41332019</v>
          </cell>
        </row>
        <row r="3704">
          <cell r="C3704">
            <v>20.944568886150201</v>
          </cell>
          <cell r="F3704">
            <v>16.437025298832602</v>
          </cell>
        </row>
        <row r="3705">
          <cell r="C3705">
            <v>20.974278134014298</v>
          </cell>
          <cell r="F3705">
            <v>16.460746570800499</v>
          </cell>
        </row>
        <row r="3706">
          <cell r="C3706">
            <v>21.004015603729702</v>
          </cell>
          <cell r="F3706">
            <v>16.484483974681702</v>
          </cell>
        </row>
        <row r="3707">
          <cell r="C3707">
            <v>21.033781355433799</v>
          </cell>
          <cell r="F3707">
            <v>16.5082374792538</v>
          </cell>
        </row>
        <row r="3708">
          <cell r="C3708">
            <v>21.063575449264</v>
          </cell>
          <cell r="F3708">
            <v>16.532007053294599</v>
          </cell>
        </row>
        <row r="3709">
          <cell r="C3709">
            <v>21.093397945357701</v>
          </cell>
          <cell r="F3709">
            <v>16.555792665581901</v>
          </cell>
        </row>
        <row r="3710">
          <cell r="C3710">
            <v>21.123248903852701</v>
          </cell>
          <cell r="F3710">
            <v>16.579594284893801</v>
          </cell>
        </row>
        <row r="3711">
          <cell r="C3711">
            <v>21.153128384885601</v>
          </cell>
          <cell r="F3711">
            <v>16.6034118800074</v>
          </cell>
        </row>
        <row r="3712">
          <cell r="C3712">
            <v>21.183036448594201</v>
          </cell>
          <cell r="F3712">
            <v>16.627245419700898</v>
          </cell>
        </row>
        <row r="3713">
          <cell r="C3713">
            <v>21.2129731551159</v>
          </cell>
          <cell r="F3713">
            <v>16.651094872752001</v>
          </cell>
        </row>
        <row r="3714">
          <cell r="C3714">
            <v>21.242938564587998</v>
          </cell>
          <cell r="F3714">
            <v>16.674960207938501</v>
          </cell>
        </row>
        <row r="3715">
          <cell r="C3715">
            <v>21.2729327371481</v>
          </cell>
          <cell r="F3715">
            <v>16.698841394038102</v>
          </cell>
        </row>
        <row r="3716">
          <cell r="C3716">
            <v>21.302955732933398</v>
          </cell>
          <cell r="F3716">
            <v>16.7227383998287</v>
          </cell>
        </row>
        <row r="3717">
          <cell r="C3717">
            <v>21.3330076120813</v>
          </cell>
          <cell r="F3717">
            <v>16.746651194087999</v>
          </cell>
        </row>
        <row r="3718">
          <cell r="C3718">
            <v>21.363088434729299</v>
          </cell>
          <cell r="F3718">
            <v>16.7705797455938</v>
          </cell>
        </row>
        <row r="3719">
          <cell r="C3719">
            <v>21.393198261014799</v>
          </cell>
          <cell r="F3719">
            <v>16.794524023123898</v>
          </cell>
        </row>
        <row r="3720">
          <cell r="C3720">
            <v>21.423337151075</v>
          </cell>
          <cell r="F3720">
            <v>16.818483995455999</v>
          </cell>
        </row>
        <row r="3721">
          <cell r="C3721">
            <v>21.453505165047599</v>
          </cell>
          <cell r="F3721">
            <v>16.842459631368001</v>
          </cell>
        </row>
        <row r="3722">
          <cell r="C3722">
            <v>21.483702363070101</v>
          </cell>
          <cell r="F3722">
            <v>16.866450899637801</v>
          </cell>
        </row>
        <row r="3723">
          <cell r="C3723">
            <v>21.513928805279299</v>
          </cell>
          <cell r="F3723">
            <v>16.890457769042701</v>
          </cell>
        </row>
        <row r="3724">
          <cell r="C3724">
            <v>21.544184551812901</v>
          </cell>
          <cell r="F3724">
            <v>16.9144802083608</v>
          </cell>
        </row>
        <row r="3725">
          <cell r="C3725">
            <v>21.574469662808301</v>
          </cell>
          <cell r="F3725">
            <v>16.938518186369802</v>
          </cell>
        </row>
        <row r="3726">
          <cell r="C3726">
            <v>21.6047841984029</v>
          </cell>
          <cell r="F3726">
            <v>16.962571671847599</v>
          </cell>
        </row>
        <row r="3727">
          <cell r="C3727">
            <v>21.635128218734199</v>
          </cell>
          <cell r="F3727">
            <v>16.986640633571799</v>
          </cell>
        </row>
        <row r="3728">
          <cell r="C3728">
            <v>21.665501783939401</v>
          </cell>
          <cell r="F3728">
            <v>17.010725040320299</v>
          </cell>
        </row>
        <row r="3729">
          <cell r="C3729">
            <v>21.695904954155999</v>
          </cell>
          <cell r="F3729">
            <v>17.034824860870799</v>
          </cell>
        </row>
        <row r="3730">
          <cell r="C3730">
            <v>21.726337789521502</v>
          </cell>
          <cell r="F3730">
            <v>17.058940064001199</v>
          </cell>
        </row>
        <row r="3731">
          <cell r="C3731">
            <v>21.756800350173101</v>
          </cell>
          <cell r="F3731">
            <v>17.083070618489099</v>
          </cell>
        </row>
        <row r="3732">
          <cell r="C3732">
            <v>21.787292696248201</v>
          </cell>
          <cell r="F3732">
            <v>17.1072164931124</v>
          </cell>
        </row>
        <row r="3733">
          <cell r="C3733">
            <v>21.817814887884399</v>
          </cell>
          <cell r="F3733">
            <v>17.131377656648901</v>
          </cell>
        </row>
        <row r="3734">
          <cell r="C3734">
            <v>21.848366985218899</v>
          </cell>
          <cell r="F3734">
            <v>17.1555540778763</v>
          </cell>
        </row>
        <row r="3735">
          <cell r="C3735">
            <v>21.878949048389501</v>
          </cell>
          <cell r="F3735">
            <v>17.179745725572602</v>
          </cell>
        </row>
        <row r="3736">
          <cell r="C3736">
            <v>21.909561137533</v>
          </cell>
          <cell r="F3736">
            <v>17.203952568515199</v>
          </cell>
        </row>
        <row r="3737">
          <cell r="C3737">
            <v>21.940203312786998</v>
          </cell>
          <cell r="F3737">
            <v>17.2281745754821</v>
          </cell>
        </row>
        <row r="3738">
          <cell r="C3738">
            <v>21.970875634288902</v>
          </cell>
          <cell r="F3738">
            <v>17.252411715250901</v>
          </cell>
        </row>
        <row r="3739">
          <cell r="C3739">
            <v>22.001578162176202</v>
          </cell>
          <cell r="F3739">
            <v>17.276663956599599</v>
          </cell>
        </row>
        <row r="3740">
          <cell r="C3740">
            <v>22.032310956586201</v>
          </cell>
          <cell r="F3740">
            <v>17.300931268305899</v>
          </cell>
        </row>
        <row r="3741">
          <cell r="C3741">
            <v>22.063074077656299</v>
          </cell>
          <cell r="F3741">
            <v>17.325213619147501</v>
          </cell>
        </row>
        <row r="3742">
          <cell r="C3742">
            <v>22.093867585523999</v>
          </cell>
          <cell r="F3742">
            <v>17.349510977902298</v>
          </cell>
        </row>
        <row r="3743">
          <cell r="C3743">
            <v>22.124691540326499</v>
          </cell>
          <cell r="F3743">
            <v>17.373823313348002</v>
          </cell>
        </row>
        <row r="3744">
          <cell r="C3744">
            <v>22.155546002201401</v>
          </cell>
          <cell r="F3744">
            <v>17.3981505942624</v>
          </cell>
        </row>
        <row r="3745">
          <cell r="C3745">
            <v>22.186431031285998</v>
          </cell>
          <cell r="F3745">
            <v>17.422492789423298</v>
          </cell>
        </row>
        <row r="3746">
          <cell r="C3746">
            <v>22.217346687717701</v>
          </cell>
          <cell r="F3746">
            <v>17.4468498676084</v>
          </cell>
        </row>
        <row r="3747">
          <cell r="C3747">
            <v>22.248293031634301</v>
          </cell>
          <cell r="F3747">
            <v>17.471221797595799</v>
          </cell>
        </row>
        <row r="3748">
          <cell r="C3748">
            <v>22.279270123172399</v>
          </cell>
          <cell r="F3748">
            <v>17.495608548162799</v>
          </cell>
        </row>
        <row r="3749">
          <cell r="C3749">
            <v>22.310278022469699</v>
          </cell>
          <cell r="F3749">
            <v>17.5200100880873</v>
          </cell>
        </row>
        <row r="3750">
          <cell r="C3750">
            <v>22.3413167896638</v>
          </cell>
          <cell r="F3750">
            <v>17.544426386147201</v>
          </cell>
        </row>
        <row r="3751">
          <cell r="C3751">
            <v>22.372386484891901</v>
          </cell>
          <cell r="F3751">
            <v>17.568857411120199</v>
          </cell>
        </row>
        <row r="3752">
          <cell r="C3752">
            <v>22.403487168291502</v>
          </cell>
          <cell r="F3752">
            <v>17.5933031317842</v>
          </cell>
        </row>
        <row r="3753">
          <cell r="C3753">
            <v>22.4346189</v>
          </cell>
          <cell r="F3753">
            <v>17.617763516916799</v>
          </cell>
        </row>
        <row r="3754">
          <cell r="C3754">
            <v>22.465781660515798</v>
          </cell>
          <cell r="F3754">
            <v>17.642238535295899</v>
          </cell>
        </row>
        <row r="3755">
          <cell r="C3755">
            <v>22.496975111781701</v>
          </cell>
          <cell r="F3755">
            <v>17.6667281556992</v>
          </cell>
        </row>
        <row r="3756">
          <cell r="C3756">
            <v>22.528198836101499</v>
          </cell>
          <cell r="F3756">
            <v>17.691232346904599</v>
          </cell>
        </row>
        <row r="3757">
          <cell r="C3757">
            <v>22.559452415779202</v>
          </cell>
          <cell r="F3757">
            <v>17.715751077689699</v>
          </cell>
        </row>
        <row r="3758">
          <cell r="C3758">
            <v>22.5907354331185</v>
          </cell>
          <cell r="F3758">
            <v>17.740284316832501</v>
          </cell>
        </row>
        <row r="3759">
          <cell r="C3759">
            <v>22.622047470423201</v>
          </cell>
          <cell r="F3759">
            <v>17.764832033110601</v>
          </cell>
        </row>
        <row r="3760">
          <cell r="C3760">
            <v>22.6533881099976</v>
          </cell>
          <cell r="F3760">
            <v>17.789394195302101</v>
          </cell>
        </row>
        <row r="3761">
          <cell r="C3761">
            <v>22.6847569341449</v>
          </cell>
          <cell r="F3761">
            <v>17.813970772184199</v>
          </cell>
        </row>
        <row r="3762">
          <cell r="C3762">
            <v>22.716153525169101</v>
          </cell>
          <cell r="F3762">
            <v>17.838561732534998</v>
          </cell>
        </row>
        <row r="3763">
          <cell r="C3763">
            <v>22.747577465374199</v>
          </cell>
          <cell r="F3763">
            <v>17.863167045132201</v>
          </cell>
        </row>
        <row r="3764">
          <cell r="C3764">
            <v>22.779028337063998</v>
          </cell>
          <cell r="F3764">
            <v>17.887786678753699</v>
          </cell>
        </row>
        <row r="3765">
          <cell r="C3765">
            <v>22.810505722542299</v>
          </cell>
          <cell r="F3765">
            <v>17.9124206021772</v>
          </cell>
        </row>
        <row r="3766">
          <cell r="C3766">
            <v>22.842009204113001</v>
          </cell>
          <cell r="F3766">
            <v>17.9370687841805</v>
          </cell>
        </row>
        <row r="3767">
          <cell r="C3767">
            <v>22.873538364079899</v>
          </cell>
          <cell r="F3767">
            <v>17.9617311935414</v>
          </cell>
        </row>
        <row r="3768">
          <cell r="C3768">
            <v>22.905092784746898</v>
          </cell>
          <cell r="F3768">
            <v>17.9864077990376</v>
          </cell>
        </row>
        <row r="3769">
          <cell r="C3769">
            <v>22.936672048417801</v>
          </cell>
          <cell r="F3769">
            <v>18.011098569447</v>
          </cell>
        </row>
        <row r="3770">
          <cell r="C3770">
            <v>22.9682757373965</v>
          </cell>
          <cell r="F3770">
            <v>18.035803473547201</v>
          </cell>
        </row>
        <row r="3771">
          <cell r="C3771">
            <v>22.999903433986699</v>
          </cell>
          <cell r="F3771">
            <v>18.060522480116099</v>
          </cell>
        </row>
        <row r="3772">
          <cell r="C3772">
            <v>23.0315547204928</v>
          </cell>
          <cell r="F3772">
            <v>18.085255557931699</v>
          </cell>
        </row>
        <row r="3773">
          <cell r="C3773">
            <v>23.063229179217799</v>
          </cell>
          <cell r="F3773">
            <v>18.110002675771302</v>
          </cell>
        </row>
        <row r="3774">
          <cell r="C3774">
            <v>23.094926392465901</v>
          </cell>
          <cell r="F3774">
            <v>18.134763802412898</v>
          </cell>
        </row>
        <row r="3775">
          <cell r="C3775">
            <v>23.126645942541</v>
          </cell>
          <cell r="F3775">
            <v>18.1595389066343</v>
          </cell>
        </row>
        <row r="3776">
          <cell r="C3776">
            <v>23.158387411746901</v>
          </cell>
          <cell r="F3776">
            <v>18.184327957213199</v>
          </cell>
        </row>
        <row r="3777">
          <cell r="C3777">
            <v>23.1901503823875</v>
          </cell>
          <cell r="F3777">
            <v>18.2091309229275</v>
          </cell>
        </row>
        <row r="3778">
          <cell r="C3778">
            <v>23.221934436766499</v>
          </cell>
          <cell r="F3778">
            <v>18.233947772554899</v>
          </cell>
        </row>
        <row r="3779">
          <cell r="C3779">
            <v>23.253739157187901</v>
          </cell>
          <cell r="F3779">
            <v>18.2587784748732</v>
          </cell>
        </row>
        <row r="3780">
          <cell r="C3780">
            <v>23.285564125955599</v>
          </cell>
          <cell r="F3780">
            <v>18.2836229986601</v>
          </cell>
        </row>
        <row r="3781">
          <cell r="C3781">
            <v>23.317408925373201</v>
          </cell>
          <cell r="F3781">
            <v>18.308481312693502</v>
          </cell>
        </row>
        <row r="3782">
          <cell r="C3782">
            <v>23.349273137744699</v>
          </cell>
          <cell r="F3782">
            <v>18.333353385751099</v>
          </cell>
        </row>
        <row r="3783">
          <cell r="C3783">
            <v>23.381156345373999</v>
          </cell>
          <cell r="F3783">
            <v>18.358239186610799</v>
          </cell>
        </row>
        <row r="3784">
          <cell r="C3784">
            <v>23.413058130564799</v>
          </cell>
          <cell r="F3784">
            <v>18.383138684050198</v>
          </cell>
        </row>
        <row r="3785">
          <cell r="C3785">
            <v>23.4449780756213</v>
          </cell>
          <cell r="F3785">
            <v>18.4080518468474</v>
          </cell>
        </row>
        <row r="3786">
          <cell r="C3786">
            <v>23.476915762846801</v>
          </cell>
          <cell r="F3786">
            <v>18.432978643779698</v>
          </cell>
        </row>
        <row r="3787">
          <cell r="C3787">
            <v>23.5088707745454</v>
          </cell>
          <cell r="F3787">
            <v>18.457919043625001</v>
          </cell>
        </row>
        <row r="3788">
          <cell r="C3788">
            <v>23.540842693020899</v>
          </cell>
          <cell r="F3788">
            <v>18.482873015161299</v>
          </cell>
        </row>
        <row r="3789">
          <cell r="C3789">
            <v>23.572831100577201</v>
          </cell>
          <cell r="F3789">
            <v>18.507840527166199</v>
          </cell>
        </row>
        <row r="3790">
          <cell r="C3790">
            <v>23.604835579518099</v>
          </cell>
          <cell r="F3790">
            <v>18.532821548417601</v>
          </cell>
        </row>
        <row r="3791">
          <cell r="C3791">
            <v>23.636855712147401</v>
          </cell>
          <cell r="F3791">
            <v>18.557816047693201</v>
          </cell>
        </row>
        <row r="3792">
          <cell r="C3792">
            <v>23.6688910807691</v>
          </cell>
          <cell r="F3792">
            <v>18.582823993770699</v>
          </cell>
        </row>
        <row r="3793">
          <cell r="C3793">
            <v>23.700941267687</v>
          </cell>
          <cell r="F3793">
            <v>18.6078453554281</v>
          </cell>
        </row>
        <row r="3794">
          <cell r="C3794">
            <v>23.733005855204802</v>
          </cell>
          <cell r="F3794">
            <v>18.632880101443</v>
          </cell>
        </row>
        <row r="3795">
          <cell r="C3795">
            <v>23.765084425626501</v>
          </cell>
          <cell r="F3795">
            <v>18.657928200593201</v>
          </cell>
        </row>
        <row r="3796">
          <cell r="C3796">
            <v>23.797176561255899</v>
          </cell>
          <cell r="F3796">
            <v>18.6829896216565</v>
          </cell>
        </row>
        <row r="3797">
          <cell r="C3797">
            <v>23.829281844397201</v>
          </cell>
          <cell r="F3797">
            <v>18.708064333410999</v>
          </cell>
        </row>
        <row r="3798">
          <cell r="C3798">
            <v>23.861399857353501</v>
          </cell>
          <cell r="F3798">
            <v>18.733152304633801</v>
          </cell>
        </row>
        <row r="3799">
          <cell r="C3799">
            <v>23.893530182429</v>
          </cell>
          <cell r="F3799">
            <v>18.758253504103099</v>
          </cell>
        </row>
        <row r="3800">
          <cell r="C3800">
            <v>23.9256724019275</v>
          </cell>
          <cell r="F3800">
            <v>18.783367900596499</v>
          </cell>
        </row>
        <row r="3801">
          <cell r="C3801">
            <v>23.957826098152999</v>
          </cell>
          <cell r="F3801">
            <v>18.808495462892001</v>
          </cell>
        </row>
        <row r="3802">
          <cell r="C3802">
            <v>23.9899908534092</v>
          </cell>
          <cell r="F3802">
            <v>18.833636159767199</v>
          </cell>
        </row>
        <row r="3803">
          <cell r="C3803">
            <v>24.022166250000001</v>
          </cell>
          <cell r="F3803">
            <v>18.858789959999999</v>
          </cell>
        </row>
        <row r="3804">
          <cell r="C3804">
            <v>24.054351905766499</v>
          </cell>
          <cell r="F3804">
            <v>18.883956852368499</v>
          </cell>
        </row>
        <row r="3805">
          <cell r="C3805">
            <v>24.0865475806986</v>
          </cell>
          <cell r="F3805">
            <v>18.909136905652701</v>
          </cell>
        </row>
        <row r="3806">
          <cell r="C3806">
            <v>24.118753070323699</v>
          </cell>
          <cell r="F3806">
            <v>18.934330208633099</v>
          </cell>
        </row>
        <row r="3807">
          <cell r="C3807">
            <v>24.150968170168799</v>
          </cell>
          <cell r="F3807">
            <v>18.959536850089901</v>
          </cell>
        </row>
        <row r="3808">
          <cell r="C3808">
            <v>24.183192675761301</v>
          </cell>
          <cell r="F3808">
            <v>18.984756918803701</v>
          </cell>
        </row>
        <row r="3809">
          <cell r="C3809">
            <v>24.2154263826285</v>
          </cell>
          <cell r="F3809">
            <v>19.0099905035548</v>
          </cell>
        </row>
        <row r="3810">
          <cell r="C3810">
            <v>24.247669086297801</v>
          </cell>
          <cell r="F3810">
            <v>19.035237693123801</v>
          </cell>
        </row>
        <row r="3811">
          <cell r="C3811">
            <v>24.279920582295802</v>
          </cell>
          <cell r="F3811">
            <v>19.060498576290701</v>
          </cell>
        </row>
        <row r="3812">
          <cell r="C3812">
            <v>24.312180666149999</v>
          </cell>
          <cell r="F3812">
            <v>19.085773241836101</v>
          </cell>
        </row>
        <row r="3813">
          <cell r="C3813">
            <v>24.344449133387801</v>
          </cell>
          <cell r="F3813">
            <v>19.1110617785403</v>
          </cell>
        </row>
        <row r="3814">
          <cell r="C3814">
            <v>24.3767257795364</v>
          </cell>
          <cell r="F3814">
            <v>19.136364275183901</v>
          </cell>
        </row>
        <row r="3815">
          <cell r="C3815">
            <v>24.409010400122899</v>
          </cell>
          <cell r="F3815">
            <v>19.1616808205472</v>
          </cell>
        </row>
        <row r="3816">
          <cell r="C3816">
            <v>24.441302790674701</v>
          </cell>
          <cell r="F3816">
            <v>19.187011503410499</v>
          </cell>
        </row>
        <row r="3817">
          <cell r="C3817">
            <v>24.4736027467188</v>
          </cell>
          <cell r="F3817">
            <v>19.212356412554399</v>
          </cell>
        </row>
        <row r="3818">
          <cell r="C3818">
            <v>24.5059100637827</v>
          </cell>
          <cell r="F3818">
            <v>19.237715636759098</v>
          </cell>
        </row>
        <row r="3819">
          <cell r="C3819">
            <v>24.5382245373934</v>
          </cell>
          <cell r="F3819">
            <v>19.2630892648051</v>
          </cell>
        </row>
        <row r="3820">
          <cell r="C3820">
            <v>24.570545963078299</v>
          </cell>
          <cell r="F3820">
            <v>19.288477385472799</v>
          </cell>
        </row>
        <row r="3821">
          <cell r="C3821">
            <v>24.602874136364601</v>
          </cell>
          <cell r="F3821">
            <v>19.3138800875426</v>
          </cell>
        </row>
        <row r="3822">
          <cell r="C3822">
            <v>24.635208852779801</v>
          </cell>
          <cell r="F3822">
            <v>19.339297459795201</v>
          </cell>
        </row>
        <row r="3823">
          <cell r="C3823">
            <v>24.6675499078505</v>
          </cell>
          <cell r="F3823">
            <v>19.364729591010299</v>
          </cell>
        </row>
        <row r="3824">
          <cell r="C3824">
            <v>24.699897097104301</v>
          </cell>
          <cell r="F3824">
            <v>19.390176569968698</v>
          </cell>
        </row>
        <row r="3825">
          <cell r="C3825">
            <v>24.732250216068302</v>
          </cell>
          <cell r="F3825">
            <v>19.415638485450799</v>
          </cell>
        </row>
        <row r="3826">
          <cell r="C3826">
            <v>24.764609060269901</v>
          </cell>
          <cell r="F3826">
            <v>19.441115426237001</v>
          </cell>
        </row>
        <row r="3827">
          <cell r="C3827">
            <v>24.7969734252362</v>
          </cell>
          <cell r="F3827">
            <v>19.466607481107602</v>
          </cell>
        </row>
        <row r="3828">
          <cell r="C3828">
            <v>24.829343106494498</v>
          </cell>
          <cell r="F3828">
            <v>19.4921147388431</v>
          </cell>
        </row>
        <row r="3829">
          <cell r="C3829">
            <v>24.861717899572</v>
          </cell>
          <cell r="F3829">
            <v>19.517637288223899</v>
          </cell>
        </row>
        <row r="3830">
          <cell r="C3830">
            <v>24.894097599996002</v>
          </cell>
          <cell r="F3830">
            <v>19.543175218030299</v>
          </cell>
        </row>
        <row r="3831">
          <cell r="C3831">
            <v>24.9264820032936</v>
          </cell>
          <cell r="F3831">
            <v>19.568728617042801</v>
          </cell>
        </row>
        <row r="3832">
          <cell r="C3832">
            <v>24.9588709049922</v>
          </cell>
          <cell r="F3832">
            <v>19.5942975740418</v>
          </cell>
        </row>
        <row r="3833">
          <cell r="C3833">
            <v>24.991264100618899</v>
          </cell>
          <cell r="F3833">
            <v>19.6198821778076</v>
          </cell>
        </row>
        <row r="3834">
          <cell r="C3834">
            <v>25.023661385701001</v>
          </cell>
          <cell r="F3834">
            <v>19.645482517120701</v>
          </cell>
        </row>
        <row r="3835">
          <cell r="C3835">
            <v>25.056062555766101</v>
          </cell>
          <cell r="F3835">
            <v>19.671098680761698</v>
          </cell>
        </row>
        <row r="3836">
          <cell r="C3836">
            <v>25.088467406340602</v>
          </cell>
          <cell r="F3836">
            <v>19.696730757510501</v>
          </cell>
        </row>
        <row r="3837">
          <cell r="C3837">
            <v>25.1208757329522</v>
          </cell>
          <cell r="F3837">
            <v>19.722378836147701</v>
          </cell>
        </row>
        <row r="3838">
          <cell r="C3838">
            <v>25.153287331128102</v>
          </cell>
          <cell r="F3838">
            <v>19.748043005453798</v>
          </cell>
        </row>
        <row r="3839">
          <cell r="C3839">
            <v>25.185701996395501</v>
          </cell>
          <cell r="F3839">
            <v>19.7737233542091</v>
          </cell>
        </row>
        <row r="3840">
          <cell r="C3840">
            <v>25.2181195242817</v>
          </cell>
          <cell r="F3840">
            <v>19.799419971194101</v>
          </cell>
        </row>
        <row r="3841">
          <cell r="C3841">
            <v>25.250539710313799</v>
          </cell>
          <cell r="F3841">
            <v>19.8251329451891</v>
          </cell>
        </row>
        <row r="3842">
          <cell r="C3842">
            <v>25.2829623500193</v>
          </cell>
          <cell r="F3842">
            <v>19.850862364974599</v>
          </cell>
        </row>
        <row r="3843">
          <cell r="C3843">
            <v>25.315387238925101</v>
          </cell>
          <cell r="F3843">
            <v>19.876608319330899</v>
          </cell>
        </row>
        <row r="3844">
          <cell r="C3844">
            <v>25.347814172558699</v>
          </cell>
          <cell r="F3844">
            <v>19.902370897038399</v>
          </cell>
        </row>
        <row r="3845">
          <cell r="C3845">
            <v>25.380242946447101</v>
          </cell>
          <cell r="F3845">
            <v>19.928150186877598</v>
          </cell>
        </row>
        <row r="3846">
          <cell r="C3846">
            <v>25.412673356117701</v>
          </cell>
          <cell r="F3846">
            <v>19.953946277628798</v>
          </cell>
        </row>
        <row r="3847">
          <cell r="C3847">
            <v>25.445105197098101</v>
          </cell>
          <cell r="F3847">
            <v>19.9797592580728</v>
          </cell>
        </row>
        <row r="3848">
          <cell r="C3848">
            <v>25.477538264914699</v>
          </cell>
          <cell r="F3848">
            <v>20.0055892169892</v>
          </cell>
        </row>
        <row r="3849">
          <cell r="C3849">
            <v>25.509972355095101</v>
          </cell>
          <cell r="F3849">
            <v>20.0314362431589</v>
          </cell>
        </row>
        <row r="3850">
          <cell r="C3850">
            <v>25.542407263166702</v>
          </cell>
          <cell r="F3850">
            <v>20.0573004253622</v>
          </cell>
        </row>
        <row r="3851">
          <cell r="C3851">
            <v>25.5748427846565</v>
          </cell>
          <cell r="F3851">
            <v>20.0831818523796</v>
          </cell>
        </row>
        <row r="3852">
          <cell r="C3852">
            <v>25.607278715091901</v>
          </cell>
          <cell r="F3852">
            <v>20.109080612991399</v>
          </cell>
        </row>
        <row r="3853">
          <cell r="C3853">
            <v>25.639714850000001</v>
          </cell>
          <cell r="F3853">
            <v>20.134996795977901</v>
          </cell>
        </row>
        <row r="3854">
          <cell r="F3854">
            <v>20.1609304901197</v>
          </cell>
        </row>
        <row r="3855">
          <cell r="F3855">
            <v>20.186881784197201</v>
          </cell>
        </row>
        <row r="3856">
          <cell r="F3856">
            <v>20.212850766990599</v>
          </cell>
        </row>
        <row r="3857">
          <cell r="F3857">
            <v>20.238837527280399</v>
          </cell>
        </row>
        <row r="3858">
          <cell r="F3858">
            <v>20.264842153847098</v>
          </cell>
        </row>
        <row r="3859">
          <cell r="F3859">
            <v>20.290864735470901</v>
          </cell>
        </row>
        <row r="3860">
          <cell r="F3860">
            <v>20.316905360932701</v>
          </cell>
        </row>
        <row r="3861">
          <cell r="F3861">
            <v>20.342964119012201</v>
          </cell>
        </row>
        <row r="3862">
          <cell r="F3862">
            <v>20.369041098490101</v>
          </cell>
        </row>
        <row r="3863">
          <cell r="F3863">
            <v>20.3951363881467</v>
          </cell>
        </row>
        <row r="3864">
          <cell r="F3864">
            <v>20.4212500767626</v>
          </cell>
        </row>
        <row r="3865">
          <cell r="F3865">
            <v>20.4473822531181</v>
          </cell>
        </row>
        <row r="3866">
          <cell r="F3866">
            <v>20.473533005993499</v>
          </cell>
        </row>
        <row r="3867">
          <cell r="F3867">
            <v>20.499702424169399</v>
          </cell>
        </row>
        <row r="3868">
          <cell r="F3868">
            <v>20.525890596425999</v>
          </cell>
        </row>
        <row r="3869">
          <cell r="F3869">
            <v>20.5520976115439</v>
          </cell>
        </row>
        <row r="3870">
          <cell r="F3870">
            <v>20.5783235583033</v>
          </cell>
        </row>
        <row r="3871">
          <cell r="F3871">
            <v>20.604568525484702</v>
          </cell>
        </row>
        <row r="3872">
          <cell r="F3872">
            <v>20.6308326018688</v>
          </cell>
        </row>
        <row r="3873">
          <cell r="F3873">
            <v>20.657115876235299</v>
          </cell>
        </row>
        <row r="3874">
          <cell r="F3874">
            <v>20.683418437365098</v>
          </cell>
        </row>
        <row r="3875">
          <cell r="F3875">
            <v>20.7097403740384</v>
          </cell>
        </row>
        <row r="3876">
          <cell r="F3876">
            <v>20.7360817750357</v>
          </cell>
        </row>
        <row r="3877">
          <cell r="F3877">
            <v>20.762442729137302</v>
          </cell>
        </row>
        <row r="3878">
          <cell r="F3878">
            <v>20.788823325123801</v>
          </cell>
        </row>
        <row r="3879">
          <cell r="F3879">
            <v>20.815223651775401</v>
          </cell>
        </row>
        <row r="3880">
          <cell r="F3880">
            <v>20.841643797872599</v>
          </cell>
        </row>
        <row r="3881">
          <cell r="F3881">
            <v>20.868083852195699</v>
          </cell>
        </row>
        <row r="3882">
          <cell r="F3882">
            <v>20.8945439035252</v>
          </cell>
        </row>
        <row r="3883">
          <cell r="F3883">
            <v>20.921024040641498</v>
          </cell>
        </row>
        <row r="3884">
          <cell r="F3884">
            <v>20.947524352324901</v>
          </cell>
        </row>
        <row r="3885">
          <cell r="F3885">
            <v>20.9740449273562</v>
          </cell>
        </row>
        <row r="3886">
          <cell r="F3886">
            <v>21.000585854515101</v>
          </cell>
        </row>
        <row r="3887">
          <cell r="F3887">
            <v>21.0271472225824</v>
          </cell>
        </row>
        <row r="3888">
          <cell r="F3888">
            <v>21.053729120338399</v>
          </cell>
        </row>
        <row r="3889">
          <cell r="F3889">
            <v>21.080331636563599</v>
          </cell>
        </row>
        <row r="3890">
          <cell r="F3890">
            <v>21.1069548600383</v>
          </cell>
        </row>
        <row r="3891">
          <cell r="F3891">
            <v>21.133598879543001</v>
          </cell>
        </row>
        <row r="3892">
          <cell r="F3892">
            <v>21.160263783857999</v>
          </cell>
        </row>
        <row r="3893">
          <cell r="F3893">
            <v>21.186949661763801</v>
          </cell>
        </row>
        <row r="3894">
          <cell r="F3894">
            <v>21.2136566020407</v>
          </cell>
        </row>
        <row r="3895">
          <cell r="F3895">
            <v>21.2403846934691</v>
          </cell>
        </row>
        <row r="3896">
          <cell r="F3896">
            <v>21.267134024829499</v>
          </cell>
        </row>
        <row r="3897">
          <cell r="F3897">
            <v>21.2939046849025</v>
          </cell>
        </row>
        <row r="3898">
          <cell r="F3898">
            <v>21.3206967624679</v>
          </cell>
        </row>
        <row r="3899">
          <cell r="F3899">
            <v>21.3475103463065</v>
          </cell>
        </row>
        <row r="3900">
          <cell r="F3900">
            <v>21.374345525198599</v>
          </cell>
        </row>
        <row r="3901">
          <cell r="F3901">
            <v>21.401202387924599</v>
          </cell>
        </row>
        <row r="3902">
          <cell r="F3902">
            <v>21.428081023264902</v>
          </cell>
        </row>
        <row r="3903">
          <cell r="F3903">
            <v>21.45498152</v>
          </cell>
        </row>
        <row r="3904">
          <cell r="F3904">
            <v>21.4819039377902</v>
          </cell>
        </row>
        <row r="3905">
          <cell r="F3905">
            <v>21.508848219816301</v>
          </cell>
        </row>
        <row r="3906">
          <cell r="F3906">
            <v>21.535814280138801</v>
          </cell>
        </row>
        <row r="3907">
          <cell r="F3907">
            <v>21.562802032818499</v>
          </cell>
        </row>
        <row r="3908">
          <cell r="F3908">
            <v>21.5898113919162</v>
          </cell>
        </row>
        <row r="3909">
          <cell r="F3909">
            <v>21.616842271492398</v>
          </cell>
        </row>
        <row r="3910">
          <cell r="F3910">
            <v>21.643894585608098</v>
          </cell>
        </row>
        <row r="3911">
          <cell r="F3911">
            <v>21.670968248323501</v>
          </cell>
        </row>
        <row r="3912">
          <cell r="F3912">
            <v>21.698063173699602</v>
          </cell>
        </row>
        <row r="3913">
          <cell r="F3913">
            <v>21.725179275797</v>
          </cell>
        </row>
        <row r="3914">
          <cell r="F3914">
            <v>21.752316468676401</v>
          </cell>
        </row>
        <row r="3915">
          <cell r="F3915">
            <v>21.779474666398599</v>
          </cell>
        </row>
        <row r="3916">
          <cell r="F3916">
            <v>21.8066537830241</v>
          </cell>
        </row>
        <row r="3917">
          <cell r="F3917">
            <v>21.8338537326138</v>
          </cell>
        </row>
        <row r="3918">
          <cell r="F3918">
            <v>21.8610744292282</v>
          </cell>
        </row>
        <row r="3919">
          <cell r="F3919">
            <v>21.8883157869281</v>
          </cell>
        </row>
        <row r="3920">
          <cell r="F3920">
            <v>21.915577719774198</v>
          </cell>
        </row>
        <row r="3921">
          <cell r="F3921">
            <v>21.9428601418272</v>
          </cell>
        </row>
        <row r="3922">
          <cell r="F3922">
            <v>21.970162967147999</v>
          </cell>
        </row>
        <row r="3923">
          <cell r="F3923">
            <v>21.9974861097968</v>
          </cell>
        </row>
        <row r="3924">
          <cell r="F3924">
            <v>22.024829483834498</v>
          </cell>
        </row>
        <row r="3925">
          <cell r="F3925">
            <v>22.052193003321801</v>
          </cell>
        </row>
        <row r="3926">
          <cell r="F3926">
            <v>22.0795765823195</v>
          </cell>
        </row>
        <row r="3927">
          <cell r="F3927">
            <v>22.106980134888101</v>
          </cell>
        </row>
        <row r="3928">
          <cell r="F3928">
            <v>22.134403575088498</v>
          </cell>
        </row>
        <row r="3929">
          <cell r="F3929">
            <v>22.1618468169812</v>
          </cell>
        </row>
        <row r="3930">
          <cell r="F3930">
            <v>22.189309774627102</v>
          </cell>
        </row>
        <row r="3931">
          <cell r="F3931">
            <v>22.2167923620867</v>
          </cell>
        </row>
        <row r="3932">
          <cell r="F3932">
            <v>22.2442944934207</v>
          </cell>
        </row>
        <row r="3933">
          <cell r="F3933">
            <v>22.271816082689998</v>
          </cell>
        </row>
        <row r="3934">
          <cell r="F3934">
            <v>22.299357043954998</v>
          </cell>
        </row>
        <row r="3935">
          <cell r="F3935">
            <v>22.326917291276999</v>
          </cell>
        </row>
        <row r="3936">
          <cell r="F3936">
            <v>22.354496738715799</v>
          </cell>
        </row>
        <row r="3937">
          <cell r="F3937">
            <v>22.382095300332502</v>
          </cell>
        </row>
        <row r="3938">
          <cell r="F3938">
            <v>22.409712890187901</v>
          </cell>
        </row>
        <row r="3939">
          <cell r="F3939">
            <v>22.437349422342599</v>
          </cell>
        </row>
        <row r="3940">
          <cell r="F3940">
            <v>22.465004810857199</v>
          </cell>
        </row>
        <row r="3941">
          <cell r="F3941">
            <v>22.4926789697925</v>
          </cell>
        </row>
        <row r="3942">
          <cell r="F3942">
            <v>22.520371813209199</v>
          </cell>
        </row>
        <row r="3943">
          <cell r="F3943">
            <v>22.548083255167999</v>
          </cell>
        </row>
        <row r="3944">
          <cell r="F3944">
            <v>22.5758132097295</v>
          </cell>
        </row>
        <row r="3945">
          <cell r="F3945">
            <v>22.603561590954499</v>
          </cell>
        </row>
        <row r="3946">
          <cell r="F3946">
            <v>22.631328312903602</v>
          </cell>
        </row>
        <row r="3947">
          <cell r="F3947">
            <v>22.659113289637801</v>
          </cell>
        </row>
        <row r="3948">
          <cell r="F3948">
            <v>22.686916435217299</v>
          </cell>
        </row>
        <row r="3949">
          <cell r="F3949">
            <v>22.714737663702898</v>
          </cell>
        </row>
        <row r="3950">
          <cell r="F3950">
            <v>22.742576889155501</v>
          </cell>
        </row>
        <row r="3951">
          <cell r="F3951">
            <v>22.770434025635598</v>
          </cell>
        </row>
        <row r="3952">
          <cell r="F3952">
            <v>22.798308987204098</v>
          </cell>
        </row>
        <row r="3953">
          <cell r="F3953">
            <v>22.8262016879215</v>
          </cell>
        </row>
        <row r="3954">
          <cell r="F3954">
            <v>22.854112041848499</v>
          </cell>
        </row>
        <row r="3955">
          <cell r="F3955">
            <v>22.882039963045901</v>
          </cell>
        </row>
        <row r="3956">
          <cell r="F3956">
            <v>22.9099853655744</v>
          </cell>
        </row>
        <row r="3957">
          <cell r="F3957">
            <v>22.9379481634946</v>
          </cell>
        </row>
        <row r="3958">
          <cell r="F3958">
            <v>22.965928270867199</v>
          </cell>
        </row>
        <row r="3959">
          <cell r="F3959">
            <v>22.993925601752899</v>
          </cell>
        </row>
        <row r="3960">
          <cell r="F3960">
            <v>23.0219400702128</v>
          </cell>
        </row>
        <row r="3961">
          <cell r="F3961">
            <v>23.0499715903069</v>
          </cell>
        </row>
        <row r="3962">
          <cell r="F3962">
            <v>23.078020076096099</v>
          </cell>
        </row>
        <row r="3963">
          <cell r="F3963">
            <v>23.106085441641198</v>
          </cell>
        </row>
        <row r="3964">
          <cell r="F3964">
            <v>23.1341676010029</v>
          </cell>
        </row>
        <row r="3965">
          <cell r="F3965">
            <v>23.1622664682418</v>
          </cell>
        </row>
        <row r="3966">
          <cell r="F3966">
            <v>23.190381957418701</v>
          </cell>
        </row>
        <row r="3967">
          <cell r="F3967">
            <v>23.218513982594299</v>
          </cell>
        </row>
        <row r="3968">
          <cell r="F3968">
            <v>23.246662457829199</v>
          </cell>
        </row>
        <row r="3969">
          <cell r="F3969">
            <v>23.2748272971841</v>
          </cell>
        </row>
        <row r="3970">
          <cell r="F3970">
            <v>23.303008414719699</v>
          </cell>
        </row>
        <row r="3971">
          <cell r="F3971">
            <v>23.331205724496701</v>
          </cell>
        </row>
        <row r="3972">
          <cell r="F3972">
            <v>23.3594191405762</v>
          </cell>
        </row>
        <row r="3973">
          <cell r="F3973">
            <v>23.387648577018101</v>
          </cell>
        </row>
        <row r="3974">
          <cell r="F3974">
            <v>23.4158939478835</v>
          </cell>
        </row>
        <row r="3975">
          <cell r="F3975">
            <v>23.444155167233099</v>
          </cell>
        </row>
        <row r="3976">
          <cell r="F3976">
            <v>23.472432149127499</v>
          </cell>
        </row>
        <row r="3977">
          <cell r="F3977">
            <v>23.500724807627499</v>
          </cell>
        </row>
        <row r="3978">
          <cell r="F3978">
            <v>23.5290330567937</v>
          </cell>
        </row>
        <row r="3979">
          <cell r="F3979">
            <v>23.557356810686901</v>
          </cell>
        </row>
        <row r="3980">
          <cell r="F3980">
            <v>23.5856959833677</v>
          </cell>
        </row>
        <row r="3981">
          <cell r="F3981">
            <v>23.614050488896801</v>
          </cell>
        </row>
        <row r="3982">
          <cell r="F3982">
            <v>23.6424202413349</v>
          </cell>
        </row>
        <row r="3983">
          <cell r="F3983">
            <v>23.670805154742698</v>
          </cell>
        </row>
        <row r="3984">
          <cell r="F3984">
            <v>23.699205143180901</v>
          </cell>
        </row>
        <row r="3985">
          <cell r="F3985">
            <v>23.727620120710501</v>
          </cell>
        </row>
        <row r="3986">
          <cell r="F3986">
            <v>23.7560500013915</v>
          </cell>
        </row>
        <row r="3987">
          <cell r="F3987">
            <v>23.784494699284998</v>
          </cell>
        </row>
        <row r="3988">
          <cell r="F3988">
            <v>23.8129541284517</v>
          </cell>
        </row>
        <row r="3989">
          <cell r="F3989">
            <v>23.841428202952201</v>
          </cell>
        </row>
        <row r="3990">
          <cell r="F3990">
            <v>23.869916836847199</v>
          </cell>
        </row>
        <row r="3991">
          <cell r="F3991">
            <v>23.898419944197499</v>
          </cell>
        </row>
        <row r="3992">
          <cell r="F3992">
            <v>23.9269374390637</v>
          </cell>
        </row>
        <row r="3993">
          <cell r="F3993">
            <v>23.955469235506499</v>
          </cell>
        </row>
        <row r="3994">
          <cell r="F3994">
            <v>23.984015247586498</v>
          </cell>
        </row>
        <row r="3995">
          <cell r="F3995">
            <v>24.012575389364599</v>
          </cell>
        </row>
        <row r="3996">
          <cell r="F3996">
            <v>24.0411495749014</v>
          </cell>
        </row>
        <row r="3997">
          <cell r="F3997">
            <v>24.069737718257802</v>
          </cell>
        </row>
        <row r="3998">
          <cell r="F3998">
            <v>24.098339733494001</v>
          </cell>
        </row>
        <row r="3999">
          <cell r="F3999">
            <v>24.126955534670898</v>
          </cell>
        </row>
        <row r="4000">
          <cell r="F4000">
            <v>24.155585035849299</v>
          </cell>
        </row>
        <row r="4001">
          <cell r="F4001">
            <v>24.184228151089801</v>
          </cell>
        </row>
        <row r="4002">
          <cell r="F4002">
            <v>24.2128847944531</v>
          </cell>
        </row>
        <row r="4003">
          <cell r="F4003">
            <v>24.241554879999999</v>
          </cell>
        </row>
        <row r="4004">
          <cell r="F4004">
            <v>24.2702383428621</v>
          </cell>
        </row>
        <row r="4005">
          <cell r="F4005">
            <v>24.298935202455102</v>
          </cell>
        </row>
        <row r="4006">
          <cell r="F4006">
            <v>24.327645499265799</v>
          </cell>
        </row>
        <row r="4007">
          <cell r="F4007">
            <v>24.356369273780899</v>
          </cell>
        </row>
        <row r="4008">
          <cell r="F4008">
            <v>24.385106566487099</v>
          </cell>
        </row>
        <row r="4009">
          <cell r="F4009">
            <v>24.413857417871299</v>
          </cell>
        </row>
        <row r="4010">
          <cell r="F4010">
            <v>24.4426218684204</v>
          </cell>
        </row>
        <row r="4011">
          <cell r="F4011">
            <v>24.471399958620601</v>
          </cell>
        </row>
        <row r="4012">
          <cell r="F4012">
            <v>24.5001917289589</v>
          </cell>
        </row>
        <row r="4013">
          <cell r="F4013">
            <v>24.5289972199221</v>
          </cell>
        </row>
        <row r="4014">
          <cell r="F4014">
            <v>24.557816471996802</v>
          </cell>
        </row>
        <row r="4015">
          <cell r="F4015">
            <v>24.586649525669898</v>
          </cell>
        </row>
        <row r="4016">
          <cell r="F4016">
            <v>24.615496421427999</v>
          </cell>
        </row>
        <row r="4017">
          <cell r="F4017">
            <v>24.644357199758002</v>
          </cell>
        </row>
        <row r="4018">
          <cell r="F4018">
            <v>24.673231901146501</v>
          </cell>
        </row>
        <row r="4019">
          <cell r="F4019">
            <v>24.7021205660802</v>
          </cell>
        </row>
        <row r="4020">
          <cell r="F4020">
            <v>24.731023235045999</v>
          </cell>
        </row>
        <row r="4021">
          <cell r="F4021">
            <v>24.759939948530601</v>
          </cell>
        </row>
        <row r="4022">
          <cell r="F4022">
            <v>24.788870747021001</v>
          </cell>
        </row>
        <row r="4023">
          <cell r="F4023">
            <v>24.817815671003299</v>
          </cell>
        </row>
        <row r="4024">
          <cell r="F4024">
            <v>24.8467747609646</v>
          </cell>
        </row>
        <row r="4025">
          <cell r="F4025">
            <v>24.875748057391501</v>
          </cell>
        </row>
        <row r="4026">
          <cell r="F4026">
            <v>24.904735600771001</v>
          </cell>
        </row>
        <row r="4027">
          <cell r="F4027">
            <v>24.933737431589599</v>
          </cell>
        </row>
        <row r="4028">
          <cell r="F4028">
            <v>24.962753590334199</v>
          </cell>
        </row>
        <row r="4029">
          <cell r="F4029">
            <v>24.991784117491399</v>
          </cell>
        </row>
        <row r="4030">
          <cell r="F4030">
            <v>25.020829053547999</v>
          </cell>
        </row>
        <row r="4031">
          <cell r="F4031">
            <v>25.049888438990799</v>
          </cell>
        </row>
        <row r="4032">
          <cell r="F4032">
            <v>25.078962314306501</v>
          </cell>
        </row>
        <row r="4033">
          <cell r="F4033">
            <v>25.108050719981801</v>
          </cell>
        </row>
        <row r="4034">
          <cell r="F4034">
            <v>25.1371536965034</v>
          </cell>
        </row>
        <row r="4035">
          <cell r="F4035">
            <v>25.166271284358501</v>
          </cell>
        </row>
        <row r="4036">
          <cell r="F4036">
            <v>25.1954035240331</v>
          </cell>
        </row>
        <row r="4037">
          <cell r="F4037">
            <v>25.2245504560142</v>
          </cell>
        </row>
        <row r="4038">
          <cell r="F4038">
            <v>25.253712120788698</v>
          </cell>
        </row>
        <row r="4039">
          <cell r="F4039">
            <v>25.282888558843201</v>
          </cell>
        </row>
        <row r="4040">
          <cell r="F4040">
            <v>25.312079810664599</v>
          </cell>
        </row>
        <row r="4041">
          <cell r="F4041">
            <v>25.341285916739398</v>
          </cell>
        </row>
        <row r="4042">
          <cell r="F4042">
            <v>25.370506917554501</v>
          </cell>
        </row>
        <row r="4043">
          <cell r="F4043">
            <v>25.399742853596699</v>
          </cell>
        </row>
        <row r="4044">
          <cell r="F4044">
            <v>25.428993765352601</v>
          </cell>
        </row>
        <row r="4045">
          <cell r="F4045">
            <v>25.4582596933089</v>
          </cell>
        </row>
        <row r="4046">
          <cell r="F4046">
            <v>25.487540677952499</v>
          </cell>
        </row>
        <row r="4047">
          <cell r="F4047">
            <v>25.516836759770399</v>
          </cell>
        </row>
        <row r="4048">
          <cell r="F4048">
            <v>25.546147979248602</v>
          </cell>
        </row>
        <row r="4049">
          <cell r="F4049">
            <v>25.5754743768743</v>
          </cell>
        </row>
        <row r="4050">
          <cell r="F4050">
            <v>25.604815993134199</v>
          </cell>
        </row>
        <row r="4051">
          <cell r="F4051">
            <v>25.634172868514899</v>
          </cell>
        </row>
        <row r="4052">
          <cell r="F4052">
            <v>25.663545043503401</v>
          </cell>
        </row>
        <row r="4053">
          <cell r="F4053">
            <v>25.6929325585862</v>
          </cell>
        </row>
        <row r="4054">
          <cell r="F4054">
            <v>25.7223354542501</v>
          </cell>
        </row>
        <row r="4055">
          <cell r="F4055">
            <v>25.751753770981999</v>
          </cell>
        </row>
        <row r="4056">
          <cell r="F4056">
            <v>25.781187549268399</v>
          </cell>
        </row>
        <row r="4057">
          <cell r="F4057">
            <v>25.810636829596199</v>
          </cell>
        </row>
        <row r="4058">
          <cell r="F4058">
            <v>25.840101652451999</v>
          </cell>
        </row>
        <row r="4059">
          <cell r="F4059">
            <v>25.869582058322699</v>
          </cell>
        </row>
        <row r="4060">
          <cell r="F4060">
            <v>25.899078087695301</v>
          </cell>
        </row>
        <row r="4061">
          <cell r="F4061">
            <v>25.928589781055901</v>
          </cell>
        </row>
        <row r="4062">
          <cell r="F4062">
            <v>25.958117178891499</v>
          </cell>
        </row>
        <row r="4063">
          <cell r="F4063">
            <v>25.9876603216888</v>
          </cell>
        </row>
        <row r="4064">
          <cell r="F4064">
            <v>26.017219249934701</v>
          </cell>
        </row>
        <row r="4065">
          <cell r="F4065">
            <v>26.046794004115799</v>
          </cell>
        </row>
        <row r="4066">
          <cell r="F4066">
            <v>26.076384624719001</v>
          </cell>
        </row>
        <row r="4067">
          <cell r="F4067">
            <v>26.1059911522308</v>
          </cell>
        </row>
        <row r="4068">
          <cell r="F4068">
            <v>26.135613627138198</v>
          </cell>
        </row>
        <row r="4069">
          <cell r="F4069">
            <v>26.165252089927701</v>
          </cell>
        </row>
        <row r="4070">
          <cell r="F4070">
            <v>26.194906581086201</v>
          </cell>
        </row>
        <row r="4071">
          <cell r="F4071">
            <v>26.224577141100401</v>
          </cell>
        </row>
        <row r="4072">
          <cell r="F4072">
            <v>26.254263810457299</v>
          </cell>
        </row>
        <row r="4073">
          <cell r="F4073">
            <v>26.2839666296431</v>
          </cell>
        </row>
        <row r="4074">
          <cell r="F4074">
            <v>26.313685639144701</v>
          </cell>
        </row>
        <row r="4075">
          <cell r="F4075">
            <v>26.343420879448999</v>
          </cell>
        </row>
        <row r="4076">
          <cell r="F4076">
            <v>26.373172391042701</v>
          </cell>
        </row>
        <row r="4077">
          <cell r="F4077">
            <v>26.402940214412499</v>
          </cell>
        </row>
        <row r="4078">
          <cell r="F4078">
            <v>26.432724390045099</v>
          </cell>
        </row>
        <row r="4079">
          <cell r="F4079">
            <v>26.462524958427402</v>
          </cell>
        </row>
        <row r="4080">
          <cell r="F4080">
            <v>26.492341960045898</v>
          </cell>
        </row>
        <row r="4081">
          <cell r="F4081">
            <v>26.522175435387599</v>
          </cell>
        </row>
        <row r="4082">
          <cell r="F4082">
            <v>26.552025424939</v>
          </cell>
        </row>
        <row r="4083">
          <cell r="F4083">
            <v>26.581891969187001</v>
          </cell>
        </row>
        <row r="4084">
          <cell r="F4084">
            <v>26.6117751086183</v>
          </cell>
        </row>
        <row r="4085">
          <cell r="F4085">
            <v>26.64167488372</v>
          </cell>
        </row>
        <row r="4086">
          <cell r="F4086">
            <v>26.6715913349781</v>
          </cell>
        </row>
        <row r="4087">
          <cell r="F4087">
            <v>26.7015245028796</v>
          </cell>
        </row>
        <row r="4088">
          <cell r="F4088">
            <v>26.7314744279115</v>
          </cell>
        </row>
        <row r="4089">
          <cell r="F4089">
            <v>26.761441150560199</v>
          </cell>
        </row>
        <row r="4090">
          <cell r="F4090">
            <v>26.7914247113128</v>
          </cell>
        </row>
        <row r="4091">
          <cell r="F4091">
            <v>26.821425150655699</v>
          </cell>
        </row>
        <row r="4092">
          <cell r="F4092">
            <v>26.851442509075898</v>
          </cell>
        </row>
        <row r="4093">
          <cell r="F4093">
            <v>26.881476827059998</v>
          </cell>
        </row>
        <row r="4094">
          <cell r="F4094">
            <v>26.911528145094699</v>
          </cell>
        </row>
        <row r="4095">
          <cell r="F4095">
            <v>26.941596503666901</v>
          </cell>
        </row>
        <row r="4096">
          <cell r="F4096">
            <v>26.971681943263199</v>
          </cell>
        </row>
        <row r="4097">
          <cell r="F4097">
            <v>27.0017845043708</v>
          </cell>
        </row>
        <row r="4098">
          <cell r="F4098">
            <v>27.0319042274756</v>
          </cell>
        </row>
        <row r="4099">
          <cell r="F4099">
            <v>27.062041153064801</v>
          </cell>
        </row>
        <row r="4100">
          <cell r="F4100">
            <v>27.092195321625098</v>
          </cell>
        </row>
        <row r="4101">
          <cell r="F4101">
            <v>27.1223667736433</v>
          </cell>
        </row>
        <row r="4102">
          <cell r="F4102">
            <v>27.152555549605999</v>
          </cell>
        </row>
        <row r="4103">
          <cell r="F4103">
            <v>27.18276169</v>
          </cell>
        </row>
        <row r="4104">
          <cell r="F4104">
            <v>27.212985225891899</v>
          </cell>
        </row>
        <row r="4105">
          <cell r="F4105">
            <v>27.243226150667301</v>
          </cell>
        </row>
        <row r="4106">
          <cell r="F4106">
            <v>27.2734844482917</v>
          </cell>
        </row>
        <row r="4107">
          <cell r="F4107">
            <v>27.3037601027306</v>
          </cell>
        </row>
        <row r="4108">
          <cell r="F4108">
            <v>27.3340530979495</v>
          </cell>
        </row>
        <row r="4109">
          <cell r="F4109">
            <v>27.3643634179138</v>
          </cell>
        </row>
        <row r="4110">
          <cell r="F4110">
            <v>27.394691046589301</v>
          </cell>
        </row>
        <row r="4111">
          <cell r="F4111">
            <v>27.4250359679409</v>
          </cell>
        </row>
        <row r="4112">
          <cell r="F4112">
            <v>27.455398165934302</v>
          </cell>
        </row>
        <row r="4113">
          <cell r="F4113">
            <v>27.4857776245351</v>
          </cell>
        </row>
        <row r="4114">
          <cell r="F4114">
            <v>27.516174327708601</v>
          </cell>
        </row>
        <row r="4115">
          <cell r="F4115">
            <v>27.546588259420499</v>
          </cell>
        </row>
        <row r="4116">
          <cell r="F4116">
            <v>27.5770194036361</v>
          </cell>
        </row>
        <row r="4117">
          <cell r="F4117">
            <v>27.607467744320999</v>
          </cell>
        </row>
        <row r="4118">
          <cell r="F4118">
            <v>27.637933265440498</v>
          </cell>
        </row>
        <row r="4119">
          <cell r="F4119">
            <v>27.668415950960199</v>
          </cell>
        </row>
        <row r="4120">
          <cell r="F4120">
            <v>27.6989157848456</v>
          </cell>
        </row>
        <row r="4121">
          <cell r="F4121">
            <v>27.729432751062198</v>
          </cell>
        </row>
        <row r="4122">
          <cell r="F4122">
            <v>27.7599668335756</v>
          </cell>
        </row>
        <row r="4123">
          <cell r="F4123">
            <v>27.790518016350902</v>
          </cell>
        </row>
        <row r="4124">
          <cell r="F4124">
            <v>27.821086283353601</v>
          </cell>
        </row>
        <row r="4125">
          <cell r="F4125">
            <v>27.851671618549499</v>
          </cell>
        </row>
        <row r="4126">
          <cell r="F4126">
            <v>27.882274005903799</v>
          </cell>
        </row>
        <row r="4127">
          <cell r="F4127">
            <v>27.912893429382098</v>
          </cell>
        </row>
        <row r="4128">
          <cell r="F4128">
            <v>27.943529872949899</v>
          </cell>
        </row>
        <row r="4129">
          <cell r="F4129">
            <v>27.9741833205725</v>
          </cell>
        </row>
        <row r="4130">
          <cell r="F4130">
            <v>28.004853756215699</v>
          </cell>
        </row>
        <row r="4131">
          <cell r="F4131">
            <v>28.035541163844702</v>
          </cell>
        </row>
        <row r="4132">
          <cell r="F4132">
            <v>28.066245527425</v>
          </cell>
        </row>
        <row r="4133">
          <cell r="F4133">
            <v>28.096966830922199</v>
          </cell>
        </row>
        <row r="4134">
          <cell r="F4134">
            <v>28.1277050583017</v>
          </cell>
        </row>
        <row r="4135">
          <cell r="F4135">
            <v>28.158460193529301</v>
          </cell>
        </row>
        <row r="4136">
          <cell r="F4136">
            <v>28.189232220569899</v>
          </cell>
        </row>
        <row r="4137">
          <cell r="F4137">
            <v>28.220021123389198</v>
          </cell>
        </row>
        <row r="4138">
          <cell r="F4138">
            <v>28.250826885952598</v>
          </cell>
        </row>
        <row r="4139">
          <cell r="F4139">
            <v>28.281649492225799</v>
          </cell>
        </row>
        <row r="4140">
          <cell r="F4140">
            <v>28.312488926174201</v>
          </cell>
        </row>
        <row r="4141">
          <cell r="F4141">
            <v>28.343345171763101</v>
          </cell>
        </row>
        <row r="4142">
          <cell r="F4142">
            <v>28.374218212958201</v>
          </cell>
        </row>
        <row r="4143">
          <cell r="F4143">
            <v>28.4051080337249</v>
          </cell>
        </row>
        <row r="4144">
          <cell r="F4144">
            <v>28.436014618028601</v>
          </cell>
        </row>
        <row r="4145">
          <cell r="F4145">
            <v>28.4669379498349</v>
          </cell>
        </row>
        <row r="4146">
          <cell r="F4146">
            <v>28.497878013109201</v>
          </cell>
        </row>
        <row r="4147">
          <cell r="F4147">
            <v>28.5288347918173</v>
          </cell>
        </row>
        <row r="4148">
          <cell r="F4148">
            <v>28.559808269924002</v>
          </cell>
        </row>
        <row r="4149">
          <cell r="F4149">
            <v>28.5907984313952</v>
          </cell>
        </row>
        <row r="4150">
          <cell r="F4150">
            <v>28.6218052601963</v>
          </cell>
        </row>
        <row r="4151">
          <cell r="F4151">
            <v>28.652828740292801</v>
          </cell>
        </row>
        <row r="4152">
          <cell r="F4152">
            <v>28.6838688556501</v>
          </cell>
        </row>
        <row r="4153">
          <cell r="F4153">
            <v>28.714925590233801</v>
          </cell>
        </row>
        <row r="4154">
          <cell r="F4154">
            <v>28.7459989280092</v>
          </cell>
        </row>
        <row r="4155">
          <cell r="F4155">
            <v>28.777088852942001</v>
          </cell>
        </row>
        <row r="4156">
          <cell r="F4156">
            <v>28.808195348997501</v>
          </cell>
        </row>
        <row r="4157">
          <cell r="F4157">
            <v>28.839318400141298</v>
          </cell>
        </row>
        <row r="4158">
          <cell r="F4158">
            <v>28.870457990338799</v>
          </cell>
        </row>
        <row r="4159">
          <cell r="F4159">
            <v>28.901614103555499</v>
          </cell>
        </row>
        <row r="4160">
          <cell r="F4160">
            <v>28.9327867237572</v>
          </cell>
        </row>
        <row r="4161">
          <cell r="F4161">
            <v>28.963975834908599</v>
          </cell>
        </row>
        <row r="4162">
          <cell r="F4162">
            <v>28.995181420975701</v>
          </cell>
        </row>
        <row r="4163">
          <cell r="F4163">
            <v>29.026403465923899</v>
          </cell>
        </row>
        <row r="4164">
          <cell r="F4164">
            <v>29.057641953718701</v>
          </cell>
        </row>
        <row r="4165">
          <cell r="F4165">
            <v>29.088896868325399</v>
          </cell>
        </row>
        <row r="4166">
          <cell r="F4166">
            <v>29.120168193709699</v>
          </cell>
        </row>
        <row r="4167">
          <cell r="F4167">
            <v>29.151455913837001</v>
          </cell>
        </row>
        <row r="4168">
          <cell r="F4168">
            <v>29.182760012672802</v>
          </cell>
        </row>
        <row r="4169">
          <cell r="F4169">
            <v>29.214080474182499</v>
          </cell>
        </row>
        <row r="4170">
          <cell r="F4170">
            <v>29.245417282331601</v>
          </cell>
        </row>
        <row r="4171">
          <cell r="F4171">
            <v>29.276770421085601</v>
          </cell>
        </row>
        <row r="4172">
          <cell r="F4172">
            <v>29.308139874410301</v>
          </cell>
        </row>
        <row r="4173">
          <cell r="F4173">
            <v>29.3395256262705</v>
          </cell>
        </row>
        <row r="4174">
          <cell r="F4174">
            <v>29.370927660631999</v>
          </cell>
        </row>
        <row r="4175">
          <cell r="F4175">
            <v>29.402345961460298</v>
          </cell>
        </row>
        <row r="4176">
          <cell r="F4176">
            <v>29.433780512720901</v>
          </cell>
        </row>
        <row r="4177">
          <cell r="F4177">
            <v>29.465231298379202</v>
          </cell>
        </row>
        <row r="4178">
          <cell r="F4178">
            <v>29.496698302400802</v>
          </cell>
        </row>
        <row r="4179">
          <cell r="F4179">
            <v>29.528181508751</v>
          </cell>
        </row>
        <row r="4180">
          <cell r="F4180">
            <v>29.559680901395399</v>
          </cell>
        </row>
        <row r="4181">
          <cell r="F4181">
            <v>29.591196464299401</v>
          </cell>
        </row>
        <row r="4182">
          <cell r="F4182">
            <v>29.622728181428599</v>
          </cell>
        </row>
        <row r="4183">
          <cell r="F4183">
            <v>29.6542760367483</v>
          </cell>
        </row>
        <row r="4184">
          <cell r="F4184">
            <v>29.685840014224102</v>
          </cell>
        </row>
        <row r="4185">
          <cell r="F4185">
            <v>29.717420097821901</v>
          </cell>
        </row>
        <row r="4186">
          <cell r="F4186">
            <v>29.7490162715062</v>
          </cell>
        </row>
        <row r="4187">
          <cell r="F4187">
            <v>29.780628519243098</v>
          </cell>
        </row>
        <row r="4188">
          <cell r="F4188">
            <v>29.812256824997899</v>
          </cell>
        </row>
        <row r="4189">
          <cell r="F4189">
            <v>29.843901172736199</v>
          </cell>
        </row>
        <row r="4190">
          <cell r="F4190">
            <v>29.875561546423398</v>
          </cell>
        </row>
        <row r="4191">
          <cell r="F4191">
            <v>29.907237930025001</v>
          </cell>
        </row>
        <row r="4192">
          <cell r="F4192">
            <v>29.9389303075064</v>
          </cell>
        </row>
        <row r="4193">
          <cell r="F4193">
            <v>29.970638662833199</v>
          </cell>
        </row>
        <row r="4194">
          <cell r="F4194">
            <v>30.002362979970801</v>
          </cell>
        </row>
        <row r="4195">
          <cell r="F4195">
            <v>30.0341032428848</v>
          </cell>
        </row>
        <row r="4196">
          <cell r="F4196">
            <v>30.0658594355404</v>
          </cell>
        </row>
        <row r="4197">
          <cell r="F4197">
            <v>30.097631541903699</v>
          </cell>
        </row>
        <row r="4198">
          <cell r="F4198">
            <v>30.129419545939399</v>
          </cell>
        </row>
        <row r="4199">
          <cell r="F4199">
            <v>30.161223431613202</v>
          </cell>
        </row>
        <row r="4200">
          <cell r="F4200">
            <v>30.193043182890701</v>
          </cell>
        </row>
        <row r="4201">
          <cell r="F4201">
            <v>30.224878783737399</v>
          </cell>
        </row>
        <row r="4202">
          <cell r="F4202">
            <v>30.256730218118602</v>
          </cell>
        </row>
        <row r="4203">
          <cell r="F4203">
            <v>30.288597469999999</v>
          </cell>
        </row>
        <row r="4204">
          <cell r="F4204">
            <v>30.3204805260585</v>
          </cell>
        </row>
        <row r="4205">
          <cell r="F4205">
            <v>30.352379383817301</v>
          </cell>
        </row>
        <row r="4206">
          <cell r="F4206">
            <v>30.384294043511101</v>
          </cell>
        </row>
        <row r="4207">
          <cell r="F4207">
            <v>30.4162245053747</v>
          </cell>
        </row>
        <row r="4208">
          <cell r="F4208">
            <v>30.4481707696429</v>
          </cell>
        </row>
        <row r="4209">
          <cell r="F4209">
            <v>30.4801328365504</v>
          </cell>
        </row>
        <row r="4210">
          <cell r="F4210">
            <v>30.512110706332201</v>
          </cell>
        </row>
        <row r="4211">
          <cell r="F4211">
            <v>30.5441043792224</v>
          </cell>
        </row>
        <row r="4212">
          <cell r="F4212">
            <v>30.5761138554561</v>
          </cell>
        </row>
        <row r="4213">
          <cell r="F4213">
            <v>30.6081391352681</v>
          </cell>
        </row>
        <row r="4214">
          <cell r="F4214">
            <v>30.640180218893001</v>
          </cell>
        </row>
        <row r="4215">
          <cell r="F4215">
            <v>30.672237106565699</v>
          </cell>
        </row>
        <row r="4216">
          <cell r="F4216">
            <v>30.7043097985208</v>
          </cell>
        </row>
        <row r="4217">
          <cell r="F4217">
            <v>30.736398294993101</v>
          </cell>
        </row>
        <row r="4218">
          <cell r="F4218">
            <v>30.768502596217299</v>
          </cell>
        </row>
        <row r="4219">
          <cell r="F4219">
            <v>30.800622702428299</v>
          </cell>
        </row>
        <row r="4220">
          <cell r="F4220">
            <v>30.832758613860701</v>
          </cell>
        </row>
        <row r="4221">
          <cell r="F4221">
            <v>30.864910330749201</v>
          </cell>
        </row>
        <row r="4222">
          <cell r="F4222">
            <v>30.897077853329002</v>
          </cell>
        </row>
        <row r="4223">
          <cell r="F4223">
            <v>30.9292611818341</v>
          </cell>
        </row>
        <row r="4224">
          <cell r="F4224">
            <v>30.961460316499601</v>
          </cell>
        </row>
        <row r="4225">
          <cell r="F4225">
            <v>30.993675257560199</v>
          </cell>
        </row>
        <row r="4226">
          <cell r="F4226">
            <v>31.0259060052507</v>
          </cell>
        </row>
        <row r="4227">
          <cell r="F4227">
            <v>31.058152559805698</v>
          </cell>
        </row>
        <row r="4228">
          <cell r="F4228">
            <v>31.090414921460201</v>
          </cell>
        </row>
        <row r="4229">
          <cell r="F4229">
            <v>31.122693090448699</v>
          </cell>
        </row>
        <row r="4230">
          <cell r="F4230">
            <v>31.1549870670061</v>
          </cell>
        </row>
        <row r="4231">
          <cell r="F4231">
            <v>31.187296851367002</v>
          </cell>
        </row>
        <row r="4232">
          <cell r="F4232">
            <v>31.219622443766301</v>
          </cell>
        </row>
        <row r="4233">
          <cell r="F4233">
            <v>31.251963844438599</v>
          </cell>
        </row>
        <row r="4234">
          <cell r="F4234">
            <v>31.284321053618701</v>
          </cell>
        </row>
        <row r="4235">
          <cell r="F4235">
            <v>31.3166940715418</v>
          </cell>
        </row>
        <row r="4236">
          <cell r="F4236">
            <v>31.349082898441701</v>
          </cell>
        </row>
        <row r="4237">
          <cell r="F4237">
            <v>31.381487534553699</v>
          </cell>
        </row>
        <row r="4238">
          <cell r="F4238">
            <v>31.413907980112398</v>
          </cell>
        </row>
        <row r="4239">
          <cell r="F4239">
            <v>31.446344235352601</v>
          </cell>
        </row>
        <row r="4240">
          <cell r="F4240">
            <v>31.478796300509099</v>
          </cell>
        </row>
        <row r="4241">
          <cell r="F4241">
            <v>31.5112641758165</v>
          </cell>
        </row>
        <row r="4242">
          <cell r="F4242">
            <v>31.543747861509701</v>
          </cell>
        </row>
        <row r="4243">
          <cell r="F4243">
            <v>31.576247357823299</v>
          </cell>
        </row>
        <row r="4244">
          <cell r="F4244">
            <v>31.608762664992199</v>
          </cell>
        </row>
        <row r="4245">
          <cell r="F4245">
            <v>31.641293783251001</v>
          </cell>
        </row>
        <row r="4246">
          <cell r="F4246">
            <v>31.673840712834501</v>
          </cell>
        </row>
        <row r="4247">
          <cell r="F4247">
            <v>31.706403453977799</v>
          </cell>
        </row>
        <row r="4248">
          <cell r="F4248">
            <v>31.738982006914899</v>
          </cell>
        </row>
        <row r="4249">
          <cell r="F4249">
            <v>31.771576371880901</v>
          </cell>
        </row>
        <row r="4250">
          <cell r="F4250">
            <v>31.804186549110501</v>
          </cell>
        </row>
        <row r="4251">
          <cell r="F4251">
            <v>31.836812538838601</v>
          </cell>
        </row>
        <row r="4252">
          <cell r="F4252">
            <v>31.8694543412998</v>
          </cell>
        </row>
        <row r="4253">
          <cell r="F4253">
            <v>31.902111956728799</v>
          </cell>
        </row>
        <row r="4254">
          <cell r="C4254">
            <v>0</v>
          </cell>
          <cell r="F4254">
            <v>31.934785385360499</v>
          </cell>
        </row>
        <row r="4255">
          <cell r="C4255">
            <v>0</v>
          </cell>
          <cell r="F4255">
            <v>31.9674746274295</v>
          </cell>
        </row>
        <row r="4256">
          <cell r="F4256">
            <v>32.0001796831707</v>
          </cell>
        </row>
        <row r="4257">
          <cell r="F4257">
            <v>32.032900552818603</v>
          </cell>
        </row>
        <row r="4258">
          <cell r="F4258">
            <v>32.065637236608197</v>
          </cell>
        </row>
        <row r="4259">
          <cell r="F4259">
            <v>32.098389734774102</v>
          </cell>
        </row>
        <row r="4260">
          <cell r="F4260">
            <v>32.131158047551402</v>
          </cell>
        </row>
        <row r="4261">
          <cell r="F4261">
            <v>32.1639421751741</v>
          </cell>
        </row>
        <row r="4262">
          <cell r="F4262">
            <v>32.196742117877399</v>
          </cell>
        </row>
        <row r="4263">
          <cell r="F4263">
            <v>32.229557875895999</v>
          </cell>
        </row>
        <row r="4264">
          <cell r="F4264">
            <v>32.2623894494646</v>
          </cell>
        </row>
        <row r="4265">
          <cell r="F4265">
            <v>32.2952368388179</v>
          </cell>
        </row>
        <row r="4266">
          <cell r="F4266">
            <v>32.328100044190798</v>
          </cell>
        </row>
        <row r="4267">
          <cell r="F4267">
            <v>32.360979065817901</v>
          </cell>
        </row>
        <row r="4268">
          <cell r="F4268">
            <v>32.3938739039341</v>
          </cell>
        </row>
        <row r="4269">
          <cell r="F4269">
            <v>32.426784558773903</v>
          </cell>
        </row>
        <row r="4270">
          <cell r="F4270">
            <v>32.459711030572201</v>
          </cell>
        </row>
        <row r="4271">
          <cell r="F4271">
            <v>32.4926533195638</v>
          </cell>
        </row>
        <row r="4272">
          <cell r="F4272">
            <v>32.525611425983598</v>
          </cell>
        </row>
        <row r="4273">
          <cell r="F4273">
            <v>32.558585350065798</v>
          </cell>
        </row>
        <row r="4274">
          <cell r="F4274">
            <v>32.591575092045403</v>
          </cell>
        </row>
        <row r="4275">
          <cell r="F4275">
            <v>32.624580652157199</v>
          </cell>
        </row>
        <row r="4276">
          <cell r="F4276">
            <v>32.6576020306359</v>
          </cell>
        </row>
        <row r="4277">
          <cell r="F4277">
            <v>32.690639227716296</v>
          </cell>
        </row>
        <row r="4278">
          <cell r="F4278">
            <v>32.723692243633003</v>
          </cell>
        </row>
        <row r="4279">
          <cell r="F4279">
            <v>32.756761078620897</v>
          </cell>
        </row>
        <row r="4280">
          <cell r="F4280">
            <v>32.789845732914699</v>
          </cell>
        </row>
        <row r="4281">
          <cell r="F4281">
            <v>32.822946206749101</v>
          </cell>
        </row>
        <row r="4282">
          <cell r="F4282">
            <v>32.856062500358902</v>
          </cell>
        </row>
        <row r="4283">
          <cell r="F4283">
            <v>32.889194613978802</v>
          </cell>
        </row>
        <row r="4284">
          <cell r="F4284">
            <v>32.922342547843499</v>
          </cell>
        </row>
        <row r="4285">
          <cell r="F4285">
            <v>32.955506302188198</v>
          </cell>
        </row>
        <row r="4286">
          <cell r="F4286">
            <v>32.988685877246802</v>
          </cell>
        </row>
        <row r="4287">
          <cell r="F4287">
            <v>33.0218812732545</v>
          </cell>
        </row>
        <row r="4288">
          <cell r="F4288">
            <v>33.055092490446</v>
          </cell>
        </row>
        <row r="4289">
          <cell r="F4289">
            <v>33.088319529056101</v>
          </cell>
        </row>
        <row r="4290">
          <cell r="F4290">
            <v>33.1215623893195</v>
          </cell>
        </row>
        <row r="4291">
          <cell r="F4291">
            <v>33.154821071470799</v>
          </cell>
        </row>
        <row r="4292">
          <cell r="F4292">
            <v>33.188095575745002</v>
          </cell>
        </row>
        <row r="4293">
          <cell r="F4293">
            <v>33.221385902376703</v>
          </cell>
        </row>
        <row r="4294">
          <cell r="F4294">
            <v>33.2546920516006</v>
          </cell>
        </row>
        <row r="4295">
          <cell r="F4295">
            <v>33.288014023651499</v>
          </cell>
        </row>
        <row r="4296">
          <cell r="F4296">
            <v>33.321351818764199</v>
          </cell>
        </row>
        <row r="4297">
          <cell r="F4297">
            <v>33.354705437173699</v>
          </cell>
        </row>
        <row r="4298">
          <cell r="F4298">
            <v>33.388074879114001</v>
          </cell>
        </row>
        <row r="4299">
          <cell r="F4299">
            <v>33.421460144820401</v>
          </cell>
        </row>
        <row r="4300">
          <cell r="F4300">
            <v>33.454861234527399</v>
          </cell>
        </row>
        <row r="4301">
          <cell r="F4301">
            <v>33.488278148469803</v>
          </cell>
        </row>
        <row r="4302">
          <cell r="F4302">
            <v>33.521710886882403</v>
          </cell>
        </row>
        <row r="4303">
          <cell r="F4303">
            <v>33.555159449999998</v>
          </cell>
        </row>
        <row r="4304">
          <cell r="F4304">
            <v>33.588623838645098</v>
          </cell>
        </row>
        <row r="4305">
          <cell r="F4305">
            <v>33.622104055992203</v>
          </cell>
        </row>
        <row r="4306">
          <cell r="F4306">
            <v>33.6556001058036</v>
          </cell>
        </row>
        <row r="4307">
          <cell r="F4307">
            <v>33.689111991841401</v>
          </cell>
        </row>
        <row r="4308">
          <cell r="F4308">
            <v>33.722639717867999</v>
          </cell>
        </row>
        <row r="4309">
          <cell r="F4309">
            <v>33.756183287645698</v>
          </cell>
        </row>
        <row r="4310">
          <cell r="F4310">
            <v>33.789742704937098</v>
          </cell>
        </row>
        <row r="4311">
          <cell r="F4311">
            <v>33.823317973503698</v>
          </cell>
        </row>
        <row r="4312">
          <cell r="F4312">
            <v>33.8569090971083</v>
          </cell>
        </row>
        <row r="4313">
          <cell r="F4313">
            <v>33.890516079513098</v>
          </cell>
        </row>
        <row r="4314">
          <cell r="F4314">
            <v>33.924138924480303</v>
          </cell>
        </row>
        <row r="4315">
          <cell r="F4315">
            <v>33.957777635772302</v>
          </cell>
        </row>
        <row r="4316">
          <cell r="F4316">
            <v>33.991432217151399</v>
          </cell>
        </row>
        <row r="4317">
          <cell r="F4317">
            <v>34.025102672379703</v>
          </cell>
        </row>
        <row r="4318">
          <cell r="F4318">
            <v>34.058789005219701</v>
          </cell>
        </row>
        <row r="4319">
          <cell r="F4319">
            <v>34.092491219433498</v>
          </cell>
        </row>
        <row r="4320">
          <cell r="F4320">
            <v>34.126209318783502</v>
          </cell>
        </row>
        <row r="4321">
          <cell r="F4321">
            <v>34.159943307031902</v>
          </cell>
        </row>
        <row r="4322">
          <cell r="F4322">
            <v>34.193693187941498</v>
          </cell>
        </row>
        <row r="4323">
          <cell r="F4323">
            <v>34.227458965273698</v>
          </cell>
        </row>
        <row r="4324">
          <cell r="F4324">
            <v>34.261240642791101</v>
          </cell>
        </row>
        <row r="4325">
          <cell r="F4325">
            <v>34.295038224256103</v>
          </cell>
        </row>
        <row r="4326">
          <cell r="F4326">
            <v>34.328851713431</v>
          </cell>
        </row>
        <row r="4327">
          <cell r="F4327">
            <v>34.362681114078001</v>
          </cell>
        </row>
        <row r="4328">
          <cell r="F4328">
            <v>34.396526429959401</v>
          </cell>
        </row>
        <row r="4329">
          <cell r="F4329">
            <v>34.430387664837497</v>
          </cell>
        </row>
        <row r="4330">
          <cell r="F4330">
            <v>34.464264822474597</v>
          </cell>
        </row>
        <row r="4331">
          <cell r="F4331">
            <v>34.498157906632898</v>
          </cell>
        </row>
        <row r="4332">
          <cell r="F4332">
            <v>34.532066921074801</v>
          </cell>
        </row>
        <row r="4333">
          <cell r="F4333">
            <v>34.565991869562502</v>
          </cell>
        </row>
        <row r="4334">
          <cell r="F4334">
            <v>34.599932755858198</v>
          </cell>
        </row>
        <row r="4335">
          <cell r="F4335">
            <v>34.633889583724802</v>
          </cell>
        </row>
        <row r="4336">
          <cell r="F4336">
            <v>34.6678623569236</v>
          </cell>
        </row>
        <row r="4337">
          <cell r="F4337">
            <v>34.701851079217299</v>
          </cell>
        </row>
        <row r="4338">
          <cell r="F4338">
            <v>34.735855754368302</v>
          </cell>
        </row>
        <row r="4339">
          <cell r="F4339">
            <v>34.769876386138797</v>
          </cell>
        </row>
        <row r="4340">
          <cell r="F4340">
            <v>34.803912978291002</v>
          </cell>
        </row>
        <row r="4341">
          <cell r="F4341">
            <v>34.837965534587397</v>
          </cell>
        </row>
        <row r="4342">
          <cell r="F4342">
            <v>34.87203405879</v>
          </cell>
        </row>
        <row r="4343">
          <cell r="F4343">
            <v>34.906118554661298</v>
          </cell>
        </row>
        <row r="4344">
          <cell r="F4344">
            <v>34.940219025963501</v>
          </cell>
        </row>
        <row r="4345">
          <cell r="F4345">
            <v>34.974335476458897</v>
          </cell>
        </row>
        <row r="4346">
          <cell r="F4346">
            <v>35.008467909909797</v>
          </cell>
        </row>
        <row r="4347">
          <cell r="F4347">
            <v>35.042616330078801</v>
          </cell>
        </row>
        <row r="4348">
          <cell r="F4348">
            <v>35.0767807407275</v>
          </cell>
        </row>
        <row r="4349">
          <cell r="F4349">
            <v>35.110961145618397</v>
          </cell>
        </row>
        <row r="4350">
          <cell r="F4350">
            <v>35.145157548514</v>
          </cell>
        </row>
        <row r="4351">
          <cell r="F4351">
            <v>35.179369953176398</v>
          </cell>
        </row>
        <row r="4352">
          <cell r="F4352">
            <v>35.213598363368</v>
          </cell>
        </row>
        <row r="4353">
          <cell r="F4353">
            <v>35.247842782851002</v>
          </cell>
        </row>
        <row r="4354">
          <cell r="F4354">
            <v>35.282103215387799</v>
          </cell>
        </row>
        <row r="4355">
          <cell r="F4355">
            <v>35.316379664740502</v>
          </cell>
        </row>
        <row r="4356">
          <cell r="F4356">
            <v>35.350672134671498</v>
          </cell>
        </row>
        <row r="4357">
          <cell r="F4357">
            <v>35.384980628943097</v>
          </cell>
        </row>
        <row r="4358">
          <cell r="F4358">
            <v>35.419305151317602</v>
          </cell>
        </row>
        <row r="4359">
          <cell r="F4359">
            <v>35.453645705557101</v>
          </cell>
        </row>
        <row r="4360">
          <cell r="F4360">
            <v>35.488002295424501</v>
          </cell>
        </row>
        <row r="4361">
          <cell r="F4361">
            <v>35.522374924681102</v>
          </cell>
        </row>
        <row r="4362">
          <cell r="F4362">
            <v>35.556763597089798</v>
          </cell>
        </row>
        <row r="4363">
          <cell r="F4363">
            <v>35.591168316412599</v>
          </cell>
        </row>
        <row r="4364">
          <cell r="F4364">
            <v>35.625589086411999</v>
          </cell>
        </row>
        <row r="4365">
          <cell r="F4365">
            <v>35.660025910850202</v>
          </cell>
        </row>
        <row r="4366">
          <cell r="F4366">
            <v>35.694478793489601</v>
          </cell>
        </row>
        <row r="4367">
          <cell r="F4367">
            <v>35.728947738092202</v>
          </cell>
        </row>
        <row r="4368">
          <cell r="F4368">
            <v>35.763432748420598</v>
          </cell>
        </row>
        <row r="4369">
          <cell r="F4369">
            <v>35.7979338282368</v>
          </cell>
        </row>
        <row r="4370">
          <cell r="F4370">
            <v>35.832450981303303</v>
          </cell>
        </row>
        <row r="4371">
          <cell r="F4371">
            <v>35.866984211382302</v>
          </cell>
        </row>
        <row r="4372">
          <cell r="F4372">
            <v>35.901533522236399</v>
          </cell>
        </row>
        <row r="4373">
          <cell r="F4373">
            <v>35.936098917627298</v>
          </cell>
        </row>
        <row r="4374">
          <cell r="F4374">
            <v>35.970680401317402</v>
          </cell>
        </row>
        <row r="4375">
          <cell r="F4375">
            <v>36.005277977069198</v>
          </cell>
        </row>
        <row r="4376">
          <cell r="F4376">
            <v>36.039891648644897</v>
          </cell>
        </row>
        <row r="4377">
          <cell r="F4377">
            <v>36.0745214198068</v>
          </cell>
        </row>
        <row r="4378">
          <cell r="F4378">
            <v>36.109167294317103</v>
          </cell>
        </row>
        <row r="4379">
          <cell r="F4379">
            <v>36.143829275938202</v>
          </cell>
        </row>
        <row r="4380">
          <cell r="F4380">
            <v>36.1785073684323</v>
          </cell>
        </row>
        <row r="4381">
          <cell r="F4381">
            <v>36.213201575561698</v>
          </cell>
        </row>
        <row r="4382">
          <cell r="F4382">
            <v>36.247911901088798</v>
          </cell>
        </row>
        <row r="4383">
          <cell r="F4383">
            <v>36.282638348775599</v>
          </cell>
        </row>
        <row r="4384">
          <cell r="F4384">
            <v>36.3173809223847</v>
          </cell>
        </row>
        <row r="4385">
          <cell r="F4385">
            <v>36.352139625678497</v>
          </cell>
        </row>
        <row r="4386">
          <cell r="F4386">
            <v>36.386914462418702</v>
          </cell>
        </row>
        <row r="4387">
          <cell r="F4387">
            <v>36.421705436367901</v>
          </cell>
        </row>
        <row r="4388">
          <cell r="F4388">
            <v>36.456512551288398</v>
          </cell>
        </row>
        <row r="4389">
          <cell r="F4389">
            <v>36.491335810942402</v>
          </cell>
        </row>
        <row r="4390">
          <cell r="F4390">
            <v>36.526175219092202</v>
          </cell>
        </row>
        <row r="4391">
          <cell r="F4391">
            <v>36.5610307795002</v>
          </cell>
        </row>
        <row r="4392">
          <cell r="F4392">
            <v>36.595902495928598</v>
          </cell>
        </row>
        <row r="4393">
          <cell r="F4393">
            <v>36.6307903721396</v>
          </cell>
        </row>
        <row r="4394">
          <cell r="F4394">
            <v>36.6656944118957</v>
          </cell>
        </row>
        <row r="4395">
          <cell r="F4395">
            <v>36.700614618958902</v>
          </cell>
        </row>
        <row r="4396">
          <cell r="F4396">
            <v>36.7355509970917</v>
          </cell>
        </row>
        <row r="4397">
          <cell r="F4397">
            <v>36.770503550056702</v>
          </cell>
        </row>
        <row r="4398">
          <cell r="F4398">
            <v>36.805472281615401</v>
          </cell>
        </row>
        <row r="4399">
          <cell r="F4399">
            <v>36.840457195530497</v>
          </cell>
        </row>
        <row r="4400">
          <cell r="F4400">
            <v>36.875458295564201</v>
          </cell>
        </row>
        <row r="4401">
          <cell r="F4401">
            <v>36.9104755854788</v>
          </cell>
        </row>
        <row r="4402">
          <cell r="F4402">
            <v>36.945509069036703</v>
          </cell>
        </row>
        <row r="4403">
          <cell r="F4403">
            <v>36.98055875</v>
          </cell>
        </row>
        <row r="4404">
          <cell r="F4404">
            <v>37.0156246279996</v>
          </cell>
        </row>
        <row r="4405">
          <cell r="F4405">
            <v>37.050706686139797</v>
          </cell>
        </row>
        <row r="4406">
          <cell r="F4406">
            <v>37.085804903393701</v>
          </cell>
        </row>
        <row r="4407">
          <cell r="F4407">
            <v>37.120919258734197</v>
          </cell>
        </row>
        <row r="4408">
          <cell r="F4408">
            <v>37.156049731134203</v>
          </cell>
        </row>
        <row r="4409">
          <cell r="F4409">
            <v>37.191196299566698</v>
          </cell>
        </row>
        <row r="4410">
          <cell r="F4410">
            <v>37.226358943004897</v>
          </cell>
        </row>
        <row r="4411">
          <cell r="F4411">
            <v>37.261537640421103</v>
          </cell>
        </row>
        <row r="4412">
          <cell r="F4412">
            <v>37.296732370788497</v>
          </cell>
        </row>
        <row r="4413">
          <cell r="F4413">
            <v>37.331943113080101</v>
          </cell>
        </row>
        <row r="4414">
          <cell r="F4414">
            <v>37.367169846268801</v>
          </cell>
        </row>
        <row r="4415">
          <cell r="F4415">
            <v>37.402412549327501</v>
          </cell>
        </row>
        <row r="4416">
          <cell r="F4416">
            <v>37.4376712012293</v>
          </cell>
        </row>
        <row r="4417">
          <cell r="F4417">
            <v>37.472945780947001</v>
          </cell>
        </row>
        <row r="4418">
          <cell r="F4418">
            <v>37.508236267453498</v>
          </cell>
        </row>
        <row r="4419">
          <cell r="F4419">
            <v>37.5435426397218</v>
          </cell>
        </row>
        <row r="4420">
          <cell r="F4420">
            <v>37.5788648767249</v>
          </cell>
        </row>
        <row r="4421">
          <cell r="F4421">
            <v>37.614202957435602</v>
          </cell>
        </row>
        <row r="4422">
          <cell r="F4422">
            <v>37.649556860827403</v>
          </cell>
        </row>
        <row r="4423">
          <cell r="F4423">
            <v>37.684926565872203</v>
          </cell>
        </row>
        <row r="4424">
          <cell r="F4424">
            <v>37.720312051543502</v>
          </cell>
        </row>
        <row r="4425">
          <cell r="F4425">
            <v>37.755713296814299</v>
          </cell>
        </row>
        <row r="4426">
          <cell r="F4426">
            <v>37.791130280657299</v>
          </cell>
        </row>
        <row r="4427">
          <cell r="F4427">
            <v>37.826562982045601</v>
          </cell>
        </row>
        <row r="4428">
          <cell r="F4428">
            <v>37.8620113799522</v>
          </cell>
        </row>
        <row r="4429">
          <cell r="F4429">
            <v>37.897475453349898</v>
          </cell>
        </row>
        <row r="4430">
          <cell r="F4430">
            <v>37.932955181211597</v>
          </cell>
        </row>
        <row r="4431">
          <cell r="F4431">
            <v>37.968450542510404</v>
          </cell>
        </row>
        <row r="4432">
          <cell r="F4432">
            <v>38.0039615162191</v>
          </cell>
        </row>
        <row r="4433">
          <cell r="F4433">
            <v>38.039488081310701</v>
          </cell>
        </row>
        <row r="4434">
          <cell r="F4434">
            <v>38.075030216758101</v>
          </cell>
        </row>
        <row r="4435">
          <cell r="F4435">
            <v>38.110587901534601</v>
          </cell>
        </row>
        <row r="4436">
          <cell r="F4436">
            <v>38.146161114612497</v>
          </cell>
        </row>
        <row r="4437">
          <cell r="F4437">
            <v>38.181749834964897</v>
          </cell>
        </row>
        <row r="4438">
          <cell r="F4438">
            <v>38.217354041564903</v>
          </cell>
        </row>
        <row r="4439">
          <cell r="F4439">
            <v>38.252973713385401</v>
          </cell>
        </row>
        <row r="4440">
          <cell r="F4440">
            <v>38.288608829399301</v>
          </cell>
        </row>
        <row r="4441">
          <cell r="F4441">
            <v>38.324259368579597</v>
          </cell>
        </row>
        <row r="4442">
          <cell r="F4442">
            <v>38.359925309899097</v>
          </cell>
        </row>
        <row r="4443">
          <cell r="F4443">
            <v>38.395606632330903</v>
          </cell>
        </row>
        <row r="4444">
          <cell r="F4444">
            <v>38.431303314847803</v>
          </cell>
        </row>
        <row r="4445">
          <cell r="F4445">
            <v>38.467015336422897</v>
          </cell>
        </row>
        <row r="4446">
          <cell r="F4446">
            <v>38.502742676028902</v>
          </cell>
        </row>
        <row r="4447">
          <cell r="F4447">
            <v>38.538485312639402</v>
          </cell>
        </row>
        <row r="4448">
          <cell r="F4448">
            <v>38.574243225226297</v>
          </cell>
        </row>
        <row r="4449">
          <cell r="F4449">
            <v>38.6100163927631</v>
          </cell>
        </row>
        <row r="4450">
          <cell r="F4450">
            <v>38.645804794222599</v>
          </cell>
        </row>
        <row r="4451">
          <cell r="F4451">
            <v>38.681608408577802</v>
          </cell>
        </row>
        <row r="4452">
          <cell r="F4452">
            <v>38.717427214801702</v>
          </cell>
        </row>
        <row r="4453">
          <cell r="F4453">
            <v>38.753261191867097</v>
          </cell>
        </row>
        <row r="4454">
          <cell r="F4454">
            <v>38.789110318747099</v>
          </cell>
        </row>
        <row r="4455">
          <cell r="F4455">
            <v>38.824974574414497</v>
          </cell>
        </row>
        <row r="4456">
          <cell r="F4456">
            <v>38.860853937842201</v>
          </cell>
        </row>
        <row r="4457">
          <cell r="F4457">
            <v>38.896748388003303</v>
          </cell>
        </row>
        <row r="4458">
          <cell r="F4458">
            <v>38.932657903870599</v>
          </cell>
        </row>
        <row r="4459">
          <cell r="F4459">
            <v>38.968582464417103</v>
          </cell>
        </row>
        <row r="4460">
          <cell r="F4460">
            <v>39.004522048616103</v>
          </cell>
        </row>
        <row r="4461">
          <cell r="F4461">
            <v>39.040476635439802</v>
          </cell>
        </row>
        <row r="4462">
          <cell r="F4462">
            <v>39.076446203861401</v>
          </cell>
        </row>
        <row r="4463">
          <cell r="F4463">
            <v>39.112430732854001</v>
          </cell>
        </row>
        <row r="4464">
          <cell r="F4464">
            <v>39.148430201390397</v>
          </cell>
        </row>
        <row r="4465">
          <cell r="F4465">
            <v>39.184444588443597</v>
          </cell>
        </row>
        <row r="4466">
          <cell r="F4466">
            <v>39.220473872986503</v>
          </cell>
        </row>
        <row r="4467">
          <cell r="F4467">
            <v>39.256518033992101</v>
          </cell>
        </row>
        <row r="4468">
          <cell r="F4468">
            <v>39.292577050433302</v>
          </cell>
        </row>
        <row r="4469">
          <cell r="F4469">
            <v>39.328650901282998</v>
          </cell>
        </row>
        <row r="4470">
          <cell r="F4470">
            <v>39.3647395655141</v>
          </cell>
        </row>
        <row r="4471">
          <cell r="F4471">
            <v>39.4008430220997</v>
          </cell>
        </row>
        <row r="4472">
          <cell r="F4472">
            <v>39.436961250012999</v>
          </cell>
        </row>
        <row r="4473">
          <cell r="F4473">
            <v>39.473094228226103</v>
          </cell>
        </row>
        <row r="4474">
          <cell r="F4474">
            <v>39.509241935712403</v>
          </cell>
        </row>
        <row r="4475">
          <cell r="F4475">
            <v>39.545404351444901</v>
          </cell>
        </row>
        <row r="4476">
          <cell r="F4476">
            <v>39.581581454396499</v>
          </cell>
        </row>
        <row r="4477">
          <cell r="F4477">
            <v>39.617773223539999</v>
          </cell>
        </row>
        <row r="4478">
          <cell r="F4478">
            <v>39.653979637848501</v>
          </cell>
        </row>
        <row r="4479">
          <cell r="F4479">
            <v>39.6902006762949</v>
          </cell>
        </row>
        <row r="4480">
          <cell r="F4480">
            <v>39.726436317851999</v>
          </cell>
        </row>
        <row r="4481">
          <cell r="F4481">
            <v>39.762686541492897</v>
          </cell>
        </row>
        <row r="4482">
          <cell r="F4482">
            <v>39.798951326190497</v>
          </cell>
        </row>
        <row r="4483">
          <cell r="F4483">
            <v>39.835230650917701</v>
          </cell>
        </row>
        <row r="4484">
          <cell r="F4484">
            <v>39.871524494647403</v>
          </cell>
        </row>
        <row r="4485">
          <cell r="F4485">
            <v>39.907832836353101</v>
          </cell>
        </row>
        <row r="4486">
          <cell r="F4486">
            <v>39.944155655006703</v>
          </cell>
        </row>
        <row r="4487">
          <cell r="F4487">
            <v>39.9804929295817</v>
          </cell>
        </row>
        <row r="4488">
          <cell r="F4488">
            <v>40.016844639051001</v>
          </cell>
        </row>
        <row r="4489">
          <cell r="F4489">
            <v>40.053210762387501</v>
          </cell>
        </row>
        <row r="4490">
          <cell r="F4490">
            <v>40.0895912785641</v>
          </cell>
        </row>
        <row r="4491">
          <cell r="F4491">
            <v>40.125986166553801</v>
          </cell>
        </row>
        <row r="4492">
          <cell r="F4492">
            <v>40.162395405329598</v>
          </cell>
        </row>
        <row r="4493">
          <cell r="F4493">
            <v>40.198818973864299</v>
          </cell>
        </row>
        <row r="4494">
          <cell r="F4494">
            <v>40.235256851130899</v>
          </cell>
        </row>
        <row r="4495">
          <cell r="F4495">
            <v>40.271709016102299</v>
          </cell>
        </row>
        <row r="4496">
          <cell r="F4496">
            <v>40.308175447751502</v>
          </cell>
        </row>
        <row r="4497">
          <cell r="F4497">
            <v>40.344656125051799</v>
          </cell>
        </row>
        <row r="4498">
          <cell r="F4498">
            <v>40.381151026975303</v>
          </cell>
        </row>
        <row r="4499">
          <cell r="F4499">
            <v>40.417660132495399</v>
          </cell>
        </row>
        <row r="4500">
          <cell r="F4500">
            <v>40.454183420584897</v>
          </cell>
        </row>
        <row r="4501">
          <cell r="F4501">
            <v>40.490720870216897</v>
          </cell>
        </row>
        <row r="4502">
          <cell r="F4502">
            <v>40.527272460364301</v>
          </cell>
        </row>
        <row r="4503">
          <cell r="F4503">
            <v>40.563838169999997</v>
          </cell>
        </row>
        <row r="4504">
          <cell r="F4504">
            <v>40.600417982018001</v>
          </cell>
        </row>
        <row r="4505">
          <cell r="F4505">
            <v>40.637011894996398</v>
          </cell>
        </row>
        <row r="4506">
          <cell r="F4506">
            <v>40.6736199114345</v>
          </cell>
        </row>
        <row r="4507">
          <cell r="F4507">
            <v>40.710242033831499</v>
          </cell>
        </row>
        <row r="4508">
          <cell r="F4508">
            <v>40.7468782646866</v>
          </cell>
        </row>
        <row r="4509">
          <cell r="F4509">
            <v>40.783528606499097</v>
          </cell>
        </row>
        <row r="4510">
          <cell r="F4510">
            <v>40.820193061768499</v>
          </cell>
        </row>
        <row r="4511">
          <cell r="F4511">
            <v>40.856871632993297</v>
          </cell>
        </row>
        <row r="4512">
          <cell r="F4512">
            <v>40.8935643226731</v>
          </cell>
        </row>
        <row r="4513">
          <cell r="F4513">
            <v>40.930271133307201</v>
          </cell>
        </row>
        <row r="4514">
          <cell r="F4514">
            <v>40.9669920673946</v>
          </cell>
        </row>
        <row r="4515">
          <cell r="F4515">
            <v>41.0037271274348</v>
          </cell>
        </row>
        <row r="4516">
          <cell r="F4516">
            <v>41.040476315926803</v>
          </cell>
        </row>
        <row r="4517">
          <cell r="F4517">
            <v>41.077239635369899</v>
          </cell>
        </row>
        <row r="4518">
          <cell r="F4518">
            <v>41.114017088263303</v>
          </cell>
        </row>
        <row r="4519">
          <cell r="F4519">
            <v>41.150808677106298</v>
          </cell>
        </row>
        <row r="4520">
          <cell r="F4520">
            <v>41.187614404397998</v>
          </cell>
        </row>
        <row r="4521">
          <cell r="F4521">
            <v>41.224434272637801</v>
          </cell>
        </row>
        <row r="4522">
          <cell r="F4522">
            <v>41.261268284325098</v>
          </cell>
        </row>
        <row r="4523">
          <cell r="F4523">
            <v>41.298116441958499</v>
          </cell>
        </row>
        <row r="4524">
          <cell r="F4524">
            <v>41.3349787480375</v>
          </cell>
        </row>
        <row r="4525">
          <cell r="F4525">
            <v>41.371855205061401</v>
          </cell>
        </row>
        <row r="4526">
          <cell r="F4526">
            <v>41.408745815529301</v>
          </cell>
        </row>
        <row r="4527">
          <cell r="F4527">
            <v>41.445650581940598</v>
          </cell>
        </row>
        <row r="4528">
          <cell r="F4528">
            <v>41.482569506794398</v>
          </cell>
        </row>
        <row r="4529">
          <cell r="F4529">
            <v>41.519502592589902</v>
          </cell>
        </row>
        <row r="4530">
          <cell r="F4530">
            <v>41.556449841826399</v>
          </cell>
        </row>
        <row r="4531">
          <cell r="F4531">
            <v>41.593411257003098</v>
          </cell>
        </row>
        <row r="4532">
          <cell r="F4532">
            <v>41.630386840619202</v>
          </cell>
        </row>
        <row r="4533">
          <cell r="F4533">
            <v>41.667376595173899</v>
          </cell>
        </row>
        <row r="4534">
          <cell r="F4534">
            <v>41.704380523166499</v>
          </cell>
        </row>
        <row r="4535">
          <cell r="F4535">
            <v>41.741398627096501</v>
          </cell>
        </row>
        <row r="4536">
          <cell r="F4536">
            <v>41.7784309094625</v>
          </cell>
        </row>
        <row r="4537">
          <cell r="F4537">
            <v>41.815477372763901</v>
          </cell>
        </row>
        <row r="4538">
          <cell r="F4538">
            <v>41.852538019500102</v>
          </cell>
        </row>
        <row r="4539">
          <cell r="F4539">
            <v>41.889612852170202</v>
          </cell>
        </row>
        <row r="4540">
          <cell r="F4540">
            <v>41.926701873273501</v>
          </cell>
        </row>
        <row r="4541">
          <cell r="F4541">
            <v>41.963805085309197</v>
          </cell>
        </row>
        <row r="4542">
          <cell r="F4542">
            <v>42.000922490776503</v>
          </cell>
        </row>
        <row r="4543">
          <cell r="F4543">
            <v>42.038054092174598</v>
          </cell>
        </row>
        <row r="4544">
          <cell r="F4544">
            <v>42.0751998920028</v>
          </cell>
        </row>
        <row r="4545">
          <cell r="F4545">
            <v>42.112359892760203</v>
          </cell>
        </row>
        <row r="4546">
          <cell r="F4546">
            <v>42.149534096946198</v>
          </cell>
        </row>
        <row r="4547">
          <cell r="F4547">
            <v>42.186722507060203</v>
          </cell>
        </row>
        <row r="4548">
          <cell r="F4548">
            <v>42.2239251256008</v>
          </cell>
        </row>
        <row r="4549">
          <cell r="F4549">
            <v>42.2611419550676</v>
          </cell>
        </row>
        <row r="4550">
          <cell r="F4550">
            <v>42.298372997959703</v>
          </cell>
        </row>
        <row r="4551">
          <cell r="F4551">
            <v>42.335618256776399</v>
          </cell>
        </row>
        <row r="4552">
          <cell r="F4552">
            <v>42.372877734016903</v>
          </cell>
        </row>
        <row r="4553">
          <cell r="F4553">
            <v>42.410151432180498</v>
          </cell>
        </row>
        <row r="4554">
          <cell r="F4554">
            <v>42.447439353766299</v>
          </cell>
        </row>
        <row r="4555">
          <cell r="F4555">
            <v>42.484741501273596</v>
          </cell>
        </row>
        <row r="4556">
          <cell r="F4556">
            <v>42.522057877201597</v>
          </cell>
        </row>
        <row r="4557">
          <cell r="F4557">
            <v>42.559388484049499</v>
          </cell>
        </row>
        <row r="4558">
          <cell r="F4558">
            <v>42.596733324316503</v>
          </cell>
        </row>
        <row r="4559">
          <cell r="F4559">
            <v>42.634092400501899</v>
          </cell>
        </row>
        <row r="4560">
          <cell r="F4560">
            <v>42.671465715105398</v>
          </cell>
        </row>
        <row r="4561">
          <cell r="F4561">
            <v>42.708853270625099</v>
          </cell>
        </row>
        <row r="4562">
          <cell r="F4562">
            <v>42.746255069560902</v>
          </cell>
        </row>
        <row r="4563">
          <cell r="F4563">
            <v>42.783671114412002</v>
          </cell>
        </row>
        <row r="4564">
          <cell r="F4564">
            <v>42.821101407677403</v>
          </cell>
        </row>
        <row r="4565">
          <cell r="F4565">
            <v>42.858545951856598</v>
          </cell>
        </row>
        <row r="4566">
          <cell r="F4566">
            <v>42.8960047494487</v>
          </cell>
        </row>
        <row r="4567">
          <cell r="F4567">
            <v>42.933477802952901</v>
          </cell>
        </row>
        <row r="4568">
          <cell r="F4568">
            <v>42.970965114868399</v>
          </cell>
        </row>
        <row r="4569">
          <cell r="F4569">
            <v>43.008466687694501</v>
          </cell>
        </row>
        <row r="4570">
          <cell r="F4570">
            <v>43.045982523930398</v>
          </cell>
        </row>
        <row r="4571">
          <cell r="F4571">
            <v>43.083512626075297</v>
          </cell>
        </row>
        <row r="4572">
          <cell r="F4572">
            <v>43.121056996628802</v>
          </cell>
        </row>
        <row r="4573">
          <cell r="F4573">
            <v>43.158615638089302</v>
          </cell>
        </row>
        <row r="4574">
          <cell r="F4574">
            <v>43.1961885529565</v>
          </cell>
        </row>
        <row r="4575">
          <cell r="F4575">
            <v>43.233775743729602</v>
          </cell>
        </row>
        <row r="4576">
          <cell r="F4576">
            <v>43.271377212907801</v>
          </cell>
        </row>
        <row r="4577">
          <cell r="F4577">
            <v>43.308992962990303</v>
          </cell>
        </row>
        <row r="4578">
          <cell r="F4578">
            <v>43.346622996476398</v>
          </cell>
        </row>
        <row r="4579">
          <cell r="F4579">
            <v>43.384267315865202</v>
          </cell>
        </row>
        <row r="4580">
          <cell r="F4580">
            <v>43.421925923655998</v>
          </cell>
        </row>
        <row r="4581">
          <cell r="F4581">
            <v>43.459598822347999</v>
          </cell>
        </row>
        <row r="4582">
          <cell r="F4582">
            <v>43.497286014440498</v>
          </cell>
        </row>
        <row r="4583">
          <cell r="F4583">
            <v>43.5349875024325</v>
          </cell>
        </row>
        <row r="4584">
          <cell r="F4584">
            <v>43.572703288823497</v>
          </cell>
        </row>
        <row r="4585">
          <cell r="F4585">
            <v>43.610433376113001</v>
          </cell>
        </row>
        <row r="4586">
          <cell r="F4586">
            <v>43.6481777667993</v>
          </cell>
        </row>
        <row r="4587">
          <cell r="F4587">
            <v>43.685936463382198</v>
          </cell>
        </row>
        <row r="4588">
          <cell r="F4588">
            <v>43.723709468360802</v>
          </cell>
        </row>
        <row r="4589">
          <cell r="F4589">
            <v>43.761496784234403</v>
          </cell>
        </row>
        <row r="4590">
          <cell r="F4590">
            <v>43.7992984135021</v>
          </cell>
        </row>
        <row r="4591">
          <cell r="F4591">
            <v>43.8371143586633</v>
          </cell>
        </row>
        <row r="4592">
          <cell r="F4592">
            <v>43.8749446222171</v>
          </cell>
        </row>
        <row r="4593">
          <cell r="F4593">
            <v>43.912789206662801</v>
          </cell>
        </row>
        <row r="4594">
          <cell r="F4594">
            <v>43.950648114499501</v>
          </cell>
        </row>
        <row r="4595">
          <cell r="F4595">
            <v>43.988521348226499</v>
          </cell>
        </row>
        <row r="4596">
          <cell r="F4596">
            <v>44.0264089103431</v>
          </cell>
        </row>
        <row r="4597">
          <cell r="F4597">
            <v>44.064310803348803</v>
          </cell>
        </row>
        <row r="4598">
          <cell r="F4598">
            <v>44.102227029741996</v>
          </cell>
        </row>
        <row r="4599">
          <cell r="F4599">
            <v>44.140157592022398</v>
          </cell>
        </row>
        <row r="4600">
          <cell r="F4600">
            <v>44.178102492689099</v>
          </cell>
        </row>
        <row r="4601">
          <cell r="F4601">
            <v>44.216061734241499</v>
          </cell>
        </row>
        <row r="4602">
          <cell r="F4602">
            <v>44.254035319178698</v>
          </cell>
        </row>
        <row r="4603">
          <cell r="F4603">
            <v>44.29202325</v>
          </cell>
        </row>
        <row r="4604">
          <cell r="F4604">
            <v>44.330025530403503</v>
          </cell>
        </row>
        <row r="4605">
          <cell r="F4605">
            <v>44.3680421688831</v>
          </cell>
        </row>
        <row r="4606">
          <cell r="F4606">
            <v>44.406073175131603</v>
          </cell>
        </row>
        <row r="4607">
          <cell r="F4607">
            <v>44.444118558842</v>
          </cell>
        </row>
        <row r="4608">
          <cell r="F4608">
            <v>44.482178329706997</v>
          </cell>
        </row>
        <row r="4609">
          <cell r="F4609">
            <v>44.520252497419499</v>
          </cell>
        </row>
        <row r="4610">
          <cell r="F4610">
            <v>44.5583410716728</v>
          </cell>
        </row>
        <row r="4611">
          <cell r="F4611">
            <v>44.596444062158803</v>
          </cell>
        </row>
        <row r="4612">
          <cell r="F4612">
            <v>44.634561478570902</v>
          </cell>
        </row>
        <row r="4613">
          <cell r="F4613">
            <v>44.672693330601803</v>
          </cell>
        </row>
        <row r="4614">
          <cell r="F4614">
            <v>44.710839627944402</v>
          </cell>
        </row>
        <row r="4615">
          <cell r="F4615">
            <v>44.749000380291598</v>
          </cell>
        </row>
        <row r="4616">
          <cell r="F4616">
            <v>44.787175597336201</v>
          </cell>
        </row>
        <row r="4617">
          <cell r="F4617">
            <v>44.825365288771003</v>
          </cell>
        </row>
        <row r="4618">
          <cell r="F4618">
            <v>44.863569464289</v>
          </cell>
        </row>
        <row r="4619">
          <cell r="F4619">
            <v>44.901788133582798</v>
          </cell>
        </row>
        <row r="4620">
          <cell r="F4620">
            <v>44.9400213063454</v>
          </cell>
        </row>
        <row r="4621">
          <cell r="F4621">
            <v>44.978268992269697</v>
          </cell>
        </row>
        <row r="4622">
          <cell r="F4622">
            <v>45.016531201048799</v>
          </cell>
        </row>
        <row r="4623">
          <cell r="F4623">
            <v>45.0548079423749</v>
          </cell>
        </row>
        <row r="4624">
          <cell r="F4624">
            <v>45.093099225941003</v>
          </cell>
        </row>
        <row r="4625">
          <cell r="F4625">
            <v>45.131405061440198</v>
          </cell>
        </row>
        <row r="4626">
          <cell r="F4626">
            <v>45.169725458565203</v>
          </cell>
        </row>
        <row r="4627">
          <cell r="F4627">
            <v>45.208060427008903</v>
          </cell>
        </row>
        <row r="4628">
          <cell r="F4628">
            <v>45.246409976464101</v>
          </cell>
        </row>
        <row r="4629">
          <cell r="F4629">
            <v>45.284774116623701</v>
          </cell>
        </row>
        <row r="4630">
          <cell r="F4630">
            <v>45.323152857180602</v>
          </cell>
        </row>
        <row r="4631">
          <cell r="F4631">
            <v>45.361546207827402</v>
          </cell>
        </row>
        <row r="4632">
          <cell r="F4632">
            <v>45.399954178257197</v>
          </cell>
        </row>
        <row r="4633">
          <cell r="F4633">
            <v>45.438376778162699</v>
          </cell>
        </row>
        <row r="4634">
          <cell r="F4634">
            <v>45.476814017236798</v>
          </cell>
        </row>
        <row r="4635">
          <cell r="F4635">
            <v>45.515265905172797</v>
          </cell>
        </row>
        <row r="4636">
          <cell r="F4636">
            <v>45.553732451662697</v>
          </cell>
        </row>
        <row r="4637">
          <cell r="F4637">
            <v>45.592213666399601</v>
          </cell>
        </row>
        <row r="4638">
          <cell r="F4638">
            <v>45.6307095590766</v>
          </cell>
        </row>
        <row r="4639">
          <cell r="F4639">
            <v>45.669220139386297</v>
          </cell>
        </row>
        <row r="4640">
          <cell r="F4640">
            <v>45.707745417021698</v>
          </cell>
        </row>
        <row r="4641">
          <cell r="F4641">
            <v>45.7462854016756</v>
          </cell>
        </row>
        <row r="4642">
          <cell r="F4642">
            <v>45.7848401030408</v>
          </cell>
        </row>
        <row r="4643">
          <cell r="F4643">
            <v>45.823409530810203</v>
          </cell>
        </row>
        <row r="4644">
          <cell r="F4644">
            <v>45.861993694676698</v>
          </cell>
        </row>
        <row r="4645">
          <cell r="F4645">
            <v>45.900592604332999</v>
          </cell>
        </row>
        <row r="4646">
          <cell r="F4646">
            <v>45.939206269472102</v>
          </cell>
        </row>
        <row r="4647">
          <cell r="F4647">
            <v>45.977834699787103</v>
          </cell>
        </row>
        <row r="4648">
          <cell r="F4648">
            <v>46.016477904970102</v>
          </cell>
        </row>
        <row r="4649">
          <cell r="F4649">
            <v>46.055135894714397</v>
          </cell>
        </row>
        <row r="4650">
          <cell r="F4650">
            <v>46.093808678712797</v>
          </cell>
        </row>
        <row r="4651">
          <cell r="F4651">
            <v>46.132496266658102</v>
          </cell>
        </row>
        <row r="4652">
          <cell r="F4652">
            <v>46.1711986682432</v>
          </cell>
        </row>
        <row r="4653">
          <cell r="F4653">
            <v>46.209915893160897</v>
          </cell>
        </row>
        <row r="4654">
          <cell r="F4654">
            <v>46.248647951104097</v>
          </cell>
        </row>
        <row r="4655">
          <cell r="F4655">
            <v>46.287394851765598</v>
          </cell>
        </row>
        <row r="4656">
          <cell r="F4656">
            <v>46.326156604838303</v>
          </cell>
        </row>
        <row r="4657">
          <cell r="F4657">
            <v>46.364933220014898</v>
          </cell>
        </row>
        <row r="4658">
          <cell r="F4658">
            <v>46.403724706988498</v>
          </cell>
        </row>
        <row r="4659">
          <cell r="F4659">
            <v>46.442531075451697</v>
          </cell>
        </row>
        <row r="4660">
          <cell r="F4660">
            <v>46.481352335097803</v>
          </cell>
        </row>
        <row r="4661">
          <cell r="F4661">
            <v>46.520188495619003</v>
          </cell>
        </row>
        <row r="4662">
          <cell r="F4662">
            <v>46.5590395667083</v>
          </cell>
        </row>
        <row r="4663">
          <cell r="F4663">
            <v>46.597905558058699</v>
          </cell>
        </row>
        <row r="4664">
          <cell r="F4664">
            <v>46.636786479363003</v>
          </cell>
        </row>
        <row r="4665">
          <cell r="F4665">
            <v>46.675682340314097</v>
          </cell>
        </row>
        <row r="4666">
          <cell r="F4666">
            <v>46.714593150604799</v>
          </cell>
        </row>
        <row r="4667">
          <cell r="F4667">
            <v>46.753518919927899</v>
          </cell>
        </row>
        <row r="4668">
          <cell r="F4668">
            <v>46.792459657976302</v>
          </cell>
        </row>
        <row r="4669">
          <cell r="F4669">
            <v>46.831415374442798</v>
          </cell>
        </row>
        <row r="4670">
          <cell r="F4670">
            <v>46.8703860790203</v>
          </cell>
        </row>
        <row r="4671">
          <cell r="F4671">
            <v>46.909371781401703</v>
          </cell>
        </row>
        <row r="4672">
          <cell r="F4672">
            <v>46.948372491280097</v>
          </cell>
        </row>
        <row r="4673">
          <cell r="F4673">
            <v>46.987388218347597</v>
          </cell>
        </row>
        <row r="4674">
          <cell r="F4674">
            <v>47.0264189722974</v>
          </cell>
        </row>
        <row r="4675">
          <cell r="F4675">
            <v>47.065464762822501</v>
          </cell>
        </row>
        <row r="4676">
          <cell r="F4676">
            <v>47.104525599615599</v>
          </cell>
        </row>
        <row r="4677">
          <cell r="F4677">
            <v>47.143601492369498</v>
          </cell>
        </row>
        <row r="4678">
          <cell r="F4678">
            <v>47.182692450777203</v>
          </cell>
        </row>
        <row r="4679">
          <cell r="F4679">
            <v>47.221798484531497</v>
          </cell>
        </row>
        <row r="4680">
          <cell r="F4680">
            <v>47.2609196033251</v>
          </cell>
        </row>
        <row r="4681">
          <cell r="F4681">
            <v>47.300055816851099</v>
          </cell>
        </row>
        <row r="4682">
          <cell r="F4682">
            <v>47.339207134802102</v>
          </cell>
        </row>
        <row r="4683">
          <cell r="F4683">
            <v>47.378373566871097</v>
          </cell>
        </row>
        <row r="4684">
          <cell r="F4684">
            <v>47.417555122750898</v>
          </cell>
        </row>
        <row r="4685">
          <cell r="F4685">
            <v>47.456751812134698</v>
          </cell>
        </row>
        <row r="4686">
          <cell r="F4686">
            <v>47.4959636447146</v>
          </cell>
        </row>
        <row r="4687">
          <cell r="F4687">
            <v>47.535190630183799</v>
          </cell>
        </row>
        <row r="4688">
          <cell r="F4688">
            <v>47.574432778235199</v>
          </cell>
        </row>
        <row r="4689">
          <cell r="F4689">
            <v>47.613690098561598</v>
          </cell>
        </row>
        <row r="4690">
          <cell r="F4690">
            <v>47.652962600855801</v>
          </cell>
        </row>
        <row r="4691">
          <cell r="F4691">
            <v>47.692250294810698</v>
          </cell>
        </row>
        <row r="4692">
          <cell r="F4692">
            <v>47.7315531901192</v>
          </cell>
        </row>
        <row r="4693">
          <cell r="F4693">
            <v>47.770871296474098</v>
          </cell>
        </row>
        <row r="4694">
          <cell r="F4694">
            <v>47.810204623568197</v>
          </cell>
        </row>
        <row r="4695">
          <cell r="F4695">
            <v>47.849553181094301</v>
          </cell>
        </row>
        <row r="4696">
          <cell r="F4696">
            <v>47.888916978745399</v>
          </cell>
        </row>
        <row r="4697">
          <cell r="F4697">
            <v>47.928296026214703</v>
          </cell>
        </row>
        <row r="4698">
          <cell r="F4698">
            <v>47.967690333194099</v>
          </cell>
        </row>
        <row r="4699">
          <cell r="F4699">
            <v>48.007099909376997</v>
          </cell>
        </row>
        <row r="4700">
          <cell r="F4700">
            <v>48.046524764456201</v>
          </cell>
        </row>
        <row r="4701">
          <cell r="F4701">
            <v>48.085964908124502</v>
          </cell>
        </row>
        <row r="4702">
          <cell r="F4702">
            <v>48.125420350074897</v>
          </cell>
        </row>
        <row r="4703">
          <cell r="F4703">
            <v>48.164891099999998</v>
          </cell>
        </row>
        <row r="4704">
          <cell r="F4704">
            <v>48.204377162454399</v>
          </cell>
        </row>
        <row r="4705">
          <cell r="F4705">
            <v>48.243878521438702</v>
          </cell>
        </row>
        <row r="4706">
          <cell r="F4706">
            <v>48.283395155815299</v>
          </cell>
        </row>
        <row r="4707">
          <cell r="F4707">
            <v>48.322927044446402</v>
          </cell>
        </row>
        <row r="4708">
          <cell r="F4708">
            <v>48.362474166194303</v>
          </cell>
        </row>
        <row r="4709">
          <cell r="F4709">
            <v>48.402036499921202</v>
          </cell>
        </row>
        <row r="4710">
          <cell r="F4710">
            <v>48.4416140244901</v>
          </cell>
        </row>
        <row r="4711">
          <cell r="F4711">
            <v>48.481206718762103</v>
          </cell>
        </row>
        <row r="4712">
          <cell r="F4712">
            <v>48.520814561599998</v>
          </cell>
        </row>
        <row r="4713">
          <cell r="F4713">
            <v>48.560437531866199</v>
          </cell>
        </row>
        <row r="4714">
          <cell r="F4714">
            <v>48.600075608422898</v>
          </cell>
        </row>
        <row r="4715">
          <cell r="F4715">
            <v>48.639728770132301</v>
          </cell>
        </row>
        <row r="4716">
          <cell r="F4716">
            <v>48.679396995856898</v>
          </cell>
        </row>
        <row r="4717">
          <cell r="F4717">
            <v>48.719080264458803</v>
          </cell>
        </row>
        <row r="4718">
          <cell r="F4718">
            <v>48.758778554800301</v>
          </cell>
        </row>
        <row r="4719">
          <cell r="F4719">
            <v>48.798491845743797</v>
          </cell>
        </row>
        <row r="4720">
          <cell r="F4720">
            <v>48.838220116151497</v>
          </cell>
        </row>
        <row r="4721">
          <cell r="F4721">
            <v>48.8779633448857</v>
          </cell>
        </row>
        <row r="4722">
          <cell r="F4722">
            <v>48.917721510809102</v>
          </cell>
        </row>
        <row r="4723">
          <cell r="F4723">
            <v>48.9574945927831</v>
          </cell>
        </row>
        <row r="4724">
          <cell r="F4724">
            <v>48.997282569670503</v>
          </cell>
        </row>
        <row r="4725">
          <cell r="F4725">
            <v>49.037085420333497</v>
          </cell>
        </row>
        <row r="4726">
          <cell r="F4726">
            <v>49.076903123634402</v>
          </cell>
        </row>
        <row r="4727">
          <cell r="F4727">
            <v>49.116735658435502</v>
          </cell>
        </row>
        <row r="4728">
          <cell r="F4728">
            <v>49.156583003599103</v>
          </cell>
        </row>
        <row r="4729">
          <cell r="F4729">
            <v>49.196445137987403</v>
          </cell>
        </row>
        <row r="4730">
          <cell r="F4730">
            <v>49.236322040462802</v>
          </cell>
        </row>
        <row r="4731">
          <cell r="F4731">
            <v>49.276213689887499</v>
          </cell>
        </row>
        <row r="4732">
          <cell r="F4732">
            <v>49.316120065123897</v>
          </cell>
        </row>
        <row r="4733">
          <cell r="F4733">
            <v>49.356041145034098</v>
          </cell>
        </row>
        <row r="4734">
          <cell r="F4734">
            <v>49.395976908480598</v>
          </cell>
        </row>
        <row r="4735">
          <cell r="F4735">
            <v>49.435927334325903</v>
          </cell>
        </row>
        <row r="4736">
          <cell r="F4736">
            <v>49.475892401431501</v>
          </cell>
        </row>
        <row r="4737">
          <cell r="F4737">
            <v>49.515872088660203</v>
          </cell>
        </row>
        <row r="4738">
          <cell r="F4738">
            <v>49.555866374874199</v>
          </cell>
        </row>
        <row r="4739">
          <cell r="F4739">
            <v>49.595875238935797</v>
          </cell>
        </row>
        <row r="4740">
          <cell r="F4740">
            <v>49.635898659707301</v>
          </cell>
        </row>
        <row r="4741">
          <cell r="F4741">
            <v>49.675936616050997</v>
          </cell>
        </row>
        <row r="4742">
          <cell r="F4742">
            <v>49.715989086829097</v>
          </cell>
        </row>
        <row r="4743">
          <cell r="F4743">
            <v>49.756056050903901</v>
          </cell>
        </row>
        <row r="4744">
          <cell r="F4744">
            <v>49.796137487137798</v>
          </cell>
        </row>
        <row r="4745">
          <cell r="F4745">
            <v>49.836233374392997</v>
          </cell>
        </row>
        <row r="4746">
          <cell r="F4746">
            <v>49.876343691531702</v>
          </cell>
        </row>
        <row r="4747">
          <cell r="F4747">
            <v>49.916468417416802</v>
          </cell>
        </row>
        <row r="4748">
          <cell r="F4748">
            <v>49.956607530909601</v>
          </cell>
        </row>
        <row r="4749">
          <cell r="F4749">
            <v>49.996761010872902</v>
          </cell>
        </row>
        <row r="4750">
          <cell r="F4750">
            <v>50.036928836168798</v>
          </cell>
        </row>
        <row r="4751">
          <cell r="F4751">
            <v>50.0771109856598</v>
          </cell>
        </row>
        <row r="4752">
          <cell r="F4752">
            <v>50.117307438208002</v>
          </cell>
        </row>
        <row r="4753">
          <cell r="F4753">
            <v>50.1575181726759</v>
          </cell>
        </row>
        <row r="4754">
          <cell r="F4754">
            <v>50.197743167925601</v>
          </cell>
        </row>
        <row r="4755">
          <cell r="F4755">
            <v>50.237982402819398</v>
          </cell>
        </row>
        <row r="4756">
          <cell r="F4756">
            <v>50.278235856219602</v>
          </cell>
        </row>
        <row r="4757">
          <cell r="F4757">
            <v>50.318503506988598</v>
          </cell>
        </row>
        <row r="4758">
          <cell r="F4758">
            <v>50.3587853339886</v>
          </cell>
        </row>
        <row r="4759">
          <cell r="F4759">
            <v>50.399081316081798</v>
          </cell>
        </row>
        <row r="4760">
          <cell r="F4760">
            <v>50.439391432131103</v>
          </cell>
        </row>
        <row r="4761">
          <cell r="F4761">
            <v>50.479715660997797</v>
          </cell>
        </row>
        <row r="4762">
          <cell r="F4762">
            <v>50.5200539815445</v>
          </cell>
        </row>
        <row r="4763">
          <cell r="F4763">
            <v>50.5604063726337</v>
          </cell>
        </row>
        <row r="4764">
          <cell r="F4764">
            <v>50.600772813127598</v>
          </cell>
        </row>
        <row r="4765">
          <cell r="F4765">
            <v>50.641153281888499</v>
          </cell>
        </row>
        <row r="4766">
          <cell r="F4766">
            <v>50.681547757778603</v>
          </cell>
        </row>
        <row r="4767">
          <cell r="F4767">
            <v>50.721956219660299</v>
          </cell>
        </row>
        <row r="4768">
          <cell r="F4768">
            <v>50.762378646395803</v>
          </cell>
        </row>
        <row r="4769">
          <cell r="F4769">
            <v>50.802815016847497</v>
          </cell>
        </row>
        <row r="4770">
          <cell r="F4770">
            <v>50.843265309877502</v>
          </cell>
        </row>
        <row r="4771">
          <cell r="F4771">
            <v>50.883729504348203</v>
          </cell>
        </row>
        <row r="4772">
          <cell r="F4772">
            <v>50.924207579122402</v>
          </cell>
        </row>
        <row r="4773">
          <cell r="F4773">
            <v>50.964699513061298</v>
          </cell>
        </row>
        <row r="4774">
          <cell r="F4774">
            <v>51.005205285027799</v>
          </cell>
        </row>
        <row r="4775">
          <cell r="F4775">
            <v>51.045724873884097</v>
          </cell>
        </row>
        <row r="4776">
          <cell r="F4776">
            <v>51.086258258492499</v>
          </cell>
        </row>
        <row r="4777">
          <cell r="F4777">
            <v>51.126805417715303</v>
          </cell>
        </row>
        <row r="4778">
          <cell r="F4778">
            <v>51.167366330414701</v>
          </cell>
        </row>
        <row r="4779">
          <cell r="F4779">
            <v>51.207940975453099</v>
          </cell>
        </row>
        <row r="4780">
          <cell r="F4780">
            <v>51.248529331692801</v>
          </cell>
        </row>
        <row r="4781">
          <cell r="F4781">
            <v>51.289131377996</v>
          </cell>
        </row>
        <row r="4782">
          <cell r="F4782">
            <v>51.329747093224903</v>
          </cell>
        </row>
        <row r="4783">
          <cell r="F4783">
            <v>51.370376456241999</v>
          </cell>
        </row>
        <row r="4784">
          <cell r="F4784">
            <v>51.411019445909403</v>
          </cell>
        </row>
        <row r="4785">
          <cell r="F4785">
            <v>51.451676041090003</v>
          </cell>
        </row>
        <row r="4786">
          <cell r="F4786">
            <v>51.492346220644997</v>
          </cell>
        </row>
        <row r="4787">
          <cell r="F4787">
            <v>51.533029963437301</v>
          </cell>
        </row>
        <row r="4788">
          <cell r="F4788">
            <v>51.573727248329</v>
          </cell>
        </row>
        <row r="4789">
          <cell r="F4789">
            <v>51.6144380541826</v>
          </cell>
        </row>
        <row r="4790">
          <cell r="F4790">
            <v>51.655162359860199</v>
          </cell>
        </row>
        <row r="4791">
          <cell r="F4791">
            <v>51.695900144224197</v>
          </cell>
        </row>
        <row r="4792">
          <cell r="F4792">
            <v>51.736651386136899</v>
          </cell>
        </row>
        <row r="4793">
          <cell r="F4793">
            <v>51.777416064460397</v>
          </cell>
        </row>
        <row r="4794">
          <cell r="F4794">
            <v>51.818194158057203</v>
          </cell>
        </row>
        <row r="4795">
          <cell r="F4795">
            <v>51.858985645789502</v>
          </cell>
        </row>
        <row r="4796">
          <cell r="F4796">
            <v>51.899790506519501</v>
          </cell>
        </row>
        <row r="4797">
          <cell r="F4797">
            <v>51.940608719110102</v>
          </cell>
        </row>
        <row r="4798">
          <cell r="F4798">
            <v>51.981440262422602</v>
          </cell>
        </row>
        <row r="4799">
          <cell r="F4799">
            <v>52.022285115319697</v>
          </cell>
        </row>
        <row r="4800">
          <cell r="F4800">
            <v>52.0631432566637</v>
          </cell>
        </row>
        <row r="4801">
          <cell r="F4801">
            <v>52.104014665316903</v>
          </cell>
        </row>
        <row r="4802">
          <cell r="F4802">
            <v>52.144899320141597</v>
          </cell>
        </row>
        <row r="4803">
          <cell r="F4803">
            <v>52.185797200000003</v>
          </cell>
        </row>
        <row r="4804">
          <cell r="F4804">
            <v>52.226708302226001</v>
          </cell>
        </row>
        <row r="4805">
          <cell r="F4805">
            <v>52.267632698039598</v>
          </cell>
        </row>
        <row r="4806">
          <cell r="F4806">
            <v>52.308570477132101</v>
          </cell>
        </row>
        <row r="4807">
          <cell r="F4807">
            <v>52.349521729194997</v>
          </cell>
        </row>
        <row r="4808">
          <cell r="F4808">
            <v>52.390486543919899</v>
          </cell>
        </row>
        <row r="4809">
          <cell r="F4809">
            <v>52.431465010997997</v>
          </cell>
        </row>
        <row r="4810">
          <cell r="F4810">
            <v>52.472457220121498</v>
          </cell>
        </row>
        <row r="4811">
          <cell r="F4811">
            <v>52.513463260980799</v>
          </cell>
        </row>
        <row r="4812">
          <cell r="F4812">
            <v>52.554483223267802</v>
          </cell>
        </row>
        <row r="4813">
          <cell r="F4813">
            <v>52.595517196674002</v>
          </cell>
        </row>
        <row r="4814">
          <cell r="F4814">
            <v>52.636565270890898</v>
          </cell>
        </row>
        <row r="4815">
          <cell r="F4815">
            <v>52.677627535609901</v>
          </cell>
        </row>
        <row r="4816">
          <cell r="F4816">
            <v>52.7187040805224</v>
          </cell>
        </row>
        <row r="4817">
          <cell r="F4817">
            <v>52.75979499532</v>
          </cell>
        </row>
        <row r="4818">
          <cell r="F4818">
            <v>52.800900369694098</v>
          </cell>
        </row>
        <row r="4819">
          <cell r="F4819">
            <v>52.842020293336198</v>
          </cell>
        </row>
        <row r="4820">
          <cell r="F4820">
            <v>52.883154855937697</v>
          </cell>
        </row>
        <row r="4821">
          <cell r="F4821">
            <v>52.924304147190099</v>
          </cell>
        </row>
        <row r="4822">
          <cell r="F4822">
            <v>52.965468256785201</v>
          </cell>
        </row>
        <row r="4823">
          <cell r="F4823">
            <v>53.006647274413801</v>
          </cell>
        </row>
        <row r="4824">
          <cell r="F4824">
            <v>53.047841289767597</v>
          </cell>
        </row>
        <row r="4825">
          <cell r="F4825">
            <v>53.089050392538098</v>
          </cell>
        </row>
        <row r="4826">
          <cell r="F4826">
            <v>53.130274672416803</v>
          </cell>
        </row>
        <row r="4827">
          <cell r="F4827">
            <v>53.171514219095101</v>
          </cell>
        </row>
        <row r="4828">
          <cell r="F4828">
            <v>53.212769122264604</v>
          </cell>
        </row>
        <row r="4829">
          <cell r="F4829">
            <v>53.254039471616601</v>
          </cell>
        </row>
        <row r="4830">
          <cell r="F4830">
            <v>53.295325356842703</v>
          </cell>
        </row>
        <row r="4831">
          <cell r="F4831">
            <v>53.336626867634202</v>
          </cell>
        </row>
        <row r="4832">
          <cell r="F4832">
            <v>53.3779440936827</v>
          </cell>
        </row>
        <row r="4833">
          <cell r="F4833">
            <v>53.419277124679702</v>
          </cell>
        </row>
        <row r="4834">
          <cell r="F4834">
            <v>53.460626050316499</v>
          </cell>
        </row>
        <row r="4835">
          <cell r="F4835">
            <v>53.501990960285099</v>
          </cell>
        </row>
        <row r="4836">
          <cell r="F4836">
            <v>53.543371944275997</v>
          </cell>
        </row>
        <row r="4837">
          <cell r="F4837">
            <v>53.584769091981201</v>
          </cell>
        </row>
        <row r="4838">
          <cell r="F4838">
            <v>53.626182493092102</v>
          </cell>
        </row>
        <row r="4839">
          <cell r="F4839">
            <v>53.667612237300197</v>
          </cell>
        </row>
        <row r="4840">
          <cell r="F4840">
            <v>53.709058414296898</v>
          </cell>
        </row>
        <row r="4841">
          <cell r="F4841">
            <v>53.750521113773701</v>
          </cell>
        </row>
        <row r="4842">
          <cell r="F4842">
            <v>53.792000425422103</v>
          </cell>
        </row>
        <row r="4843">
          <cell r="F4843">
            <v>53.833496438933501</v>
          </cell>
        </row>
        <row r="4844">
          <cell r="F4844">
            <v>53.875009243999401</v>
          </cell>
        </row>
        <row r="4845">
          <cell r="F4845">
            <v>53.916538930311198</v>
          </cell>
        </row>
        <row r="4846">
          <cell r="F4846">
            <v>53.958085587560497</v>
          </cell>
        </row>
        <row r="4847">
          <cell r="F4847">
            <v>53.999649305439</v>
          </cell>
        </row>
        <row r="4848">
          <cell r="F4848">
            <v>54.041230173637501</v>
          </cell>
        </row>
        <row r="4849">
          <cell r="F4849">
            <v>54.082828281847704</v>
          </cell>
        </row>
        <row r="4850">
          <cell r="F4850">
            <v>54.124443719761203</v>
          </cell>
        </row>
        <row r="4851">
          <cell r="F4851">
            <v>54.166076577069298</v>
          </cell>
        </row>
        <row r="4852">
          <cell r="F4852">
            <v>54.207726943463697</v>
          </cell>
        </row>
        <row r="4853">
          <cell r="F4853">
            <v>54.249394908635601</v>
          </cell>
        </row>
        <row r="4854">
          <cell r="F4854">
            <v>54.291080562276697</v>
          </cell>
        </row>
        <row r="4855">
          <cell r="F4855">
            <v>54.332783994078298</v>
          </cell>
        </row>
        <row r="4856">
          <cell r="F4856">
            <v>54.374505293732</v>
          </cell>
        </row>
        <row r="4857">
          <cell r="F4857">
            <v>54.4162445509291</v>
          </cell>
        </row>
        <row r="4858">
          <cell r="F4858">
            <v>54.458001855361097</v>
          </cell>
        </row>
        <row r="4859">
          <cell r="F4859">
            <v>54.4997772967195</v>
          </cell>
        </row>
        <row r="4860">
          <cell r="F4860">
            <v>54.541570964696298</v>
          </cell>
        </row>
        <row r="4861">
          <cell r="F4861">
            <v>54.5833829489819</v>
          </cell>
        </row>
        <row r="4862">
          <cell r="F4862">
            <v>54.625213339268299</v>
          </cell>
        </row>
        <row r="4863">
          <cell r="F4863">
            <v>54.667062225246902</v>
          </cell>
        </row>
        <row r="4864">
          <cell r="F4864">
            <v>54.708929696609303</v>
          </cell>
        </row>
        <row r="4865">
          <cell r="F4865">
            <v>54.750815843046702</v>
          </cell>
        </row>
        <row r="4866">
          <cell r="F4866">
            <v>54.792720754250901</v>
          </cell>
        </row>
        <row r="4867">
          <cell r="F4867">
            <v>54.834644519912999</v>
          </cell>
        </row>
        <row r="4868">
          <cell r="F4868">
            <v>54.876587229724798</v>
          </cell>
        </row>
        <row r="4869">
          <cell r="F4869">
            <v>54.918548973377497</v>
          </cell>
        </row>
        <row r="4870">
          <cell r="F4870">
            <v>54.9605298405627</v>
          </cell>
        </row>
        <row r="4871">
          <cell r="F4871">
            <v>55.002529920971902</v>
          </cell>
        </row>
        <row r="4872">
          <cell r="F4872">
            <v>55.044549304296901</v>
          </cell>
        </row>
        <row r="4873">
          <cell r="F4873">
            <v>55.086588080228204</v>
          </cell>
        </row>
        <row r="4874">
          <cell r="F4874">
            <v>55.128646338457898</v>
          </cell>
        </row>
        <row r="4875">
          <cell r="F4875">
            <v>55.170724168677303</v>
          </cell>
        </row>
        <row r="4876">
          <cell r="F4876">
            <v>55.212821660578001</v>
          </cell>
        </row>
        <row r="4877">
          <cell r="F4877">
            <v>55.254938903851397</v>
          </cell>
        </row>
        <row r="4878">
          <cell r="F4878">
            <v>55.297075988188901</v>
          </cell>
        </row>
        <row r="4879">
          <cell r="F4879">
            <v>55.339233003281997</v>
          </cell>
        </row>
        <row r="4880">
          <cell r="F4880">
            <v>55.381410038822203</v>
          </cell>
        </row>
        <row r="4881">
          <cell r="F4881">
            <v>55.423607184500902</v>
          </cell>
        </row>
        <row r="4882">
          <cell r="F4882">
            <v>55.465824530009698</v>
          </cell>
        </row>
        <row r="4883">
          <cell r="F4883">
            <v>55.508062165039902</v>
          </cell>
        </row>
        <row r="4884">
          <cell r="F4884">
            <v>55.550320179282998</v>
          </cell>
        </row>
        <row r="4885">
          <cell r="F4885">
            <v>55.592598662430902</v>
          </cell>
        </row>
        <row r="4886">
          <cell r="F4886">
            <v>55.6348977041742</v>
          </cell>
        </row>
        <row r="4887">
          <cell r="F4887">
            <v>55.677217394204902</v>
          </cell>
        </row>
        <row r="4888">
          <cell r="F4888">
            <v>55.719557822214199</v>
          </cell>
        </row>
        <row r="4889">
          <cell r="F4889">
            <v>55.761919077893801</v>
          </cell>
        </row>
        <row r="4890">
          <cell r="F4890">
            <v>55.804301250935097</v>
          </cell>
        </row>
        <row r="4891">
          <cell r="F4891">
            <v>55.846704431029501</v>
          </cell>
        </row>
        <row r="4892">
          <cell r="F4892">
            <v>55.889128707868601</v>
          </cell>
        </row>
        <row r="4893">
          <cell r="F4893">
            <v>55.931574171143701</v>
          </cell>
        </row>
        <row r="4894">
          <cell r="F4894">
            <v>55.9740409105463</v>
          </cell>
        </row>
        <row r="4895">
          <cell r="F4895">
            <v>56.016529015767901</v>
          </cell>
        </row>
        <row r="4896">
          <cell r="F4896">
            <v>56.059038576499901</v>
          </cell>
        </row>
        <row r="4897">
          <cell r="F4897">
            <v>56.101569682434402</v>
          </cell>
        </row>
        <row r="4898">
          <cell r="F4898">
            <v>56.144122423261699</v>
          </cell>
        </row>
        <row r="4899">
          <cell r="F4899">
            <v>56.1866968886739</v>
          </cell>
        </row>
        <row r="4900">
          <cell r="F4900">
            <v>56.229293168362297</v>
          </cell>
        </row>
        <row r="4901">
          <cell r="F4901">
            <v>56.271911352018499</v>
          </cell>
        </row>
        <row r="4902">
          <cell r="F4902">
            <v>56.314551529333897</v>
          </cell>
        </row>
        <row r="4903">
          <cell r="F4903">
            <v>56.357213790000003</v>
          </cell>
        </row>
        <row r="4904">
          <cell r="F4904">
            <v>56.399898180299601</v>
          </cell>
        </row>
        <row r="4905">
          <cell r="F4905">
            <v>56.4426045728814</v>
          </cell>
        </row>
        <row r="4906">
          <cell r="F4906">
            <v>56.485332796985197</v>
          </cell>
        </row>
        <row r="4907">
          <cell r="F4907">
            <v>56.528082681851103</v>
          </cell>
        </row>
        <row r="4908">
          <cell r="F4908">
            <v>56.570854056719</v>
          </cell>
        </row>
        <row r="4909">
          <cell r="F4909">
            <v>56.613646750828899</v>
          </cell>
        </row>
        <row r="4910">
          <cell r="F4910">
            <v>56.656460593421201</v>
          </cell>
        </row>
        <row r="4911">
          <cell r="F4911">
            <v>56.699295413735001</v>
          </cell>
        </row>
        <row r="4912">
          <cell r="F4912">
            <v>56.7421510410108</v>
          </cell>
        </row>
        <row r="4913">
          <cell r="F4913">
            <v>56.785027304488402</v>
          </cell>
        </row>
        <row r="4914">
          <cell r="F4914">
            <v>56.827924033407903</v>
          </cell>
        </row>
        <row r="4915">
          <cell r="F4915">
            <v>56.870841057009201</v>
          </cell>
        </row>
        <row r="4916">
          <cell r="F4916">
            <v>56.913778204532299</v>
          </cell>
        </row>
        <row r="4917">
          <cell r="F4917">
            <v>56.956735305217201</v>
          </cell>
        </row>
        <row r="4918">
          <cell r="F4918">
            <v>56.999712188303803</v>
          </cell>
        </row>
        <row r="4919">
          <cell r="F4919">
            <v>57.042708683032203</v>
          </cell>
        </row>
        <row r="4920">
          <cell r="F4920">
            <v>57.085724618642303</v>
          </cell>
        </row>
        <row r="4921">
          <cell r="F4921">
            <v>57.1287598243741</v>
          </cell>
        </row>
        <row r="4922">
          <cell r="F4922">
            <v>57.171814129467897</v>
          </cell>
        </row>
        <row r="4923">
          <cell r="F4923">
            <v>57.214887363162902</v>
          </cell>
        </row>
        <row r="4924">
          <cell r="F4924">
            <v>57.2579793546996</v>
          </cell>
        </row>
        <row r="4925">
          <cell r="F4925">
            <v>57.301089933317698</v>
          </cell>
        </row>
        <row r="4926">
          <cell r="F4926">
            <v>57.344218928257398</v>
          </cell>
        </row>
        <row r="4927">
          <cell r="F4927">
            <v>57.387366168758597</v>
          </cell>
        </row>
        <row r="4928">
          <cell r="F4928">
            <v>57.430531484061298</v>
          </cell>
        </row>
        <row r="4929">
          <cell r="F4929">
            <v>57.473714703405498</v>
          </cell>
        </row>
        <row r="4930">
          <cell r="F4930">
            <v>57.516915656031003</v>
          </cell>
        </row>
        <row r="4931">
          <cell r="F4931">
            <v>57.560134171177999</v>
          </cell>
        </row>
        <row r="4932">
          <cell r="F4932">
            <v>57.6033700780864</v>
          </cell>
        </row>
        <row r="4933">
          <cell r="F4933">
            <v>57.6466232059961</v>
          </cell>
        </row>
        <row r="4934">
          <cell r="F4934">
            <v>57.689893384146998</v>
          </cell>
        </row>
        <row r="4935">
          <cell r="F4935">
            <v>57.733180441779901</v>
          </cell>
        </row>
        <row r="4936">
          <cell r="F4936">
            <v>57.776484208133397</v>
          </cell>
        </row>
        <row r="4937">
          <cell r="F4937">
            <v>57.819804512448201</v>
          </cell>
        </row>
        <row r="4938">
          <cell r="F4938">
            <v>57.863141183964203</v>
          </cell>
        </row>
        <row r="4939">
          <cell r="F4939">
            <v>57.906494051921399</v>
          </cell>
        </row>
        <row r="4940">
          <cell r="F4940">
            <v>57.949862945559801</v>
          </cell>
        </row>
        <row r="4941">
          <cell r="F4941">
            <v>57.993247694119198</v>
          </cell>
        </row>
        <row r="4942">
          <cell r="F4942">
            <v>58.0366481268398</v>
          </cell>
        </row>
        <row r="4943">
          <cell r="F4943">
            <v>58.080064072961498</v>
          </cell>
        </row>
        <row r="4944">
          <cell r="F4944">
            <v>58.123495361724203</v>
          </cell>
        </row>
        <row r="4945">
          <cell r="F4945">
            <v>58.166941822367903</v>
          </cell>
        </row>
        <row r="4946">
          <cell r="F4946">
            <v>58.210403284132603</v>
          </cell>
        </row>
        <row r="4947">
          <cell r="F4947">
            <v>58.253879576258797</v>
          </cell>
        </row>
        <row r="4948">
          <cell r="F4948">
            <v>58.2973705279854</v>
          </cell>
        </row>
        <row r="4949">
          <cell r="F4949">
            <v>58.340875968552901</v>
          </cell>
        </row>
        <row r="4950">
          <cell r="F4950">
            <v>58.384395727201301</v>
          </cell>
        </row>
        <row r="4951">
          <cell r="F4951">
            <v>58.427929633170599</v>
          </cell>
        </row>
        <row r="4952">
          <cell r="F4952">
            <v>58.471477515700698</v>
          </cell>
        </row>
        <row r="4953">
          <cell r="F4953">
            <v>58.515039204031602</v>
          </cell>
        </row>
        <row r="4954">
          <cell r="F4954">
            <v>58.558614527403201</v>
          </cell>
        </row>
        <row r="4955">
          <cell r="F4955">
            <v>58.602203315055597</v>
          </cell>
        </row>
        <row r="4956">
          <cell r="F4956">
            <v>58.645805396228802</v>
          </cell>
        </row>
        <row r="4957">
          <cell r="F4957">
            <v>58.689420600162599</v>
          </cell>
        </row>
        <row r="4958">
          <cell r="F4958">
            <v>58.733048756097098</v>
          </cell>
        </row>
        <row r="4959">
          <cell r="F4959">
            <v>58.776689693272203</v>
          </cell>
        </row>
        <row r="4960">
          <cell r="F4960">
            <v>58.820343240928501</v>
          </cell>
        </row>
        <row r="4961">
          <cell r="F4961">
            <v>58.864009228304802</v>
          </cell>
        </row>
        <row r="4962">
          <cell r="F4962">
            <v>58.907687484641698</v>
          </cell>
        </row>
        <row r="4963">
          <cell r="F4963">
            <v>58.951377839179102</v>
          </cell>
        </row>
        <row r="4964">
          <cell r="F4964">
            <v>58.995080121157002</v>
          </cell>
        </row>
        <row r="4965">
          <cell r="F4965">
            <v>59.038794159815403</v>
          </cell>
        </row>
        <row r="4966">
          <cell r="F4966">
            <v>59.0825197843943</v>
          </cell>
        </row>
        <row r="4967">
          <cell r="F4967">
            <v>59.126256824133499</v>
          </cell>
        </row>
        <row r="4968">
          <cell r="F4968">
            <v>59.170005108273202</v>
          </cell>
        </row>
        <row r="4969">
          <cell r="F4969">
            <v>59.213764466053199</v>
          </cell>
        </row>
        <row r="4970">
          <cell r="F4970">
            <v>59.257534726713601</v>
          </cell>
        </row>
        <row r="4971">
          <cell r="F4971">
            <v>59.301315719494298</v>
          </cell>
        </row>
        <row r="4972">
          <cell r="F4972">
            <v>59.345107273635698</v>
          </cell>
        </row>
        <row r="4973">
          <cell r="F4973">
            <v>59.388909218377002</v>
          </cell>
        </row>
        <row r="4974">
          <cell r="F4974">
            <v>59.432721382958398</v>
          </cell>
        </row>
        <row r="4975">
          <cell r="F4975">
            <v>59.476543596620097</v>
          </cell>
        </row>
        <row r="4976">
          <cell r="F4976">
            <v>59.520375688601902</v>
          </cell>
        </row>
        <row r="4977">
          <cell r="F4977">
            <v>59.564217488143903</v>
          </cell>
        </row>
        <row r="4978">
          <cell r="F4978">
            <v>59.608068824485997</v>
          </cell>
        </row>
        <row r="4979">
          <cell r="F4979">
            <v>59.651929526868201</v>
          </cell>
        </row>
        <row r="4980">
          <cell r="F4980">
            <v>59.695799424530499</v>
          </cell>
        </row>
        <row r="4981">
          <cell r="F4981">
            <v>59.7396783467128</v>
          </cell>
        </row>
        <row r="4982">
          <cell r="F4982">
            <v>59.783566122655103</v>
          </cell>
        </row>
        <row r="4983">
          <cell r="F4983">
            <v>59.827462581597402</v>
          </cell>
        </row>
        <row r="4984">
          <cell r="F4984">
            <v>59.871367552779702</v>
          </cell>
        </row>
        <row r="4985">
          <cell r="F4985">
            <v>59.915280865442398</v>
          </cell>
        </row>
        <row r="4986">
          <cell r="F4986">
            <v>59.959202348824498</v>
          </cell>
        </row>
        <row r="4987">
          <cell r="F4987">
            <v>60.003131832166503</v>
          </cell>
        </row>
        <row r="4988">
          <cell r="F4988">
            <v>60.047069144708303</v>
          </cell>
        </row>
        <row r="4989">
          <cell r="F4989">
            <v>60.091014115690001</v>
          </cell>
        </row>
        <row r="4990">
          <cell r="F4990">
            <v>60.134966574351502</v>
          </cell>
        </row>
        <row r="4991">
          <cell r="F4991">
            <v>60.178926349932702</v>
          </cell>
        </row>
        <row r="4992">
          <cell r="F4992">
            <v>60.222893271673698</v>
          </cell>
        </row>
        <row r="4993">
          <cell r="F4993">
            <v>60.266867168814301</v>
          </cell>
        </row>
        <row r="4994">
          <cell r="F4994">
            <v>60.310847870594699</v>
          </cell>
        </row>
        <row r="4995">
          <cell r="F4995">
            <v>60.354835206254698</v>
          </cell>
        </row>
        <row r="4996">
          <cell r="F4996">
            <v>60.398829005034401</v>
          </cell>
        </row>
        <row r="4997">
          <cell r="F4997">
            <v>60.442829096174201</v>
          </cell>
        </row>
        <row r="4998">
          <cell r="F4998">
            <v>60.486835308913001</v>
          </cell>
        </row>
        <row r="4999">
          <cell r="F4999">
            <v>60.530847472491402</v>
          </cell>
        </row>
        <row r="5000">
          <cell r="F5000">
            <v>60.574865416149301</v>
          </cell>
        </row>
        <row r="5001">
          <cell r="F5001">
            <v>60.6188889691268</v>
          </cell>
        </row>
        <row r="5002">
          <cell r="F5002">
            <v>60.662917960663698</v>
          </cell>
        </row>
        <row r="5003">
          <cell r="F5003">
            <v>60.706952219999998</v>
          </cell>
        </row>
        <row r="5004">
          <cell r="F5004">
            <v>60.750991650244003</v>
          </cell>
        </row>
        <row r="5005">
          <cell r="F5005">
            <v>60.795036449977303</v>
          </cell>
        </row>
        <row r="5006">
          <cell r="F5006">
            <v>60.839086891649401</v>
          </cell>
        </row>
        <row r="5007">
          <cell r="F5007">
            <v>60.883143247710201</v>
          </cell>
        </row>
        <row r="5008">
          <cell r="F5008">
            <v>60.9272057906093</v>
          </cell>
        </row>
        <row r="5009">
          <cell r="F5009">
            <v>60.971274792796699</v>
          </cell>
        </row>
        <row r="5010">
          <cell r="F5010">
            <v>61.015350526722401</v>
          </cell>
        </row>
        <row r="5011">
          <cell r="F5011">
            <v>61.059433264835299</v>
          </cell>
        </row>
        <row r="5012">
          <cell r="F5012">
            <v>61.103523279585602</v>
          </cell>
        </row>
        <row r="5013">
          <cell r="F5013">
            <v>61.147620843423098</v>
          </cell>
        </row>
        <row r="5014">
          <cell r="F5014">
            <v>61.1917262287974</v>
          </cell>
        </row>
        <row r="5015">
          <cell r="F5015">
            <v>61.235839708158402</v>
          </cell>
        </row>
        <row r="5016">
          <cell r="F5016">
            <v>61.2799615539558</v>
          </cell>
        </row>
        <row r="5017">
          <cell r="F5017">
            <v>61.3240920386393</v>
          </cell>
        </row>
        <row r="5018">
          <cell r="F5018">
            <v>61.368231434658703</v>
          </cell>
        </row>
        <row r="5019">
          <cell r="F5019">
            <v>61.4123800144637</v>
          </cell>
        </row>
        <row r="5020">
          <cell r="F5020">
            <v>61.456538050504101</v>
          </cell>
        </row>
        <row r="5021">
          <cell r="F5021">
            <v>61.500705815229601</v>
          </cell>
        </row>
        <row r="5022">
          <cell r="F5022">
            <v>61.544883581090602</v>
          </cell>
        </row>
        <row r="5023">
          <cell r="F5023">
            <v>61.589071620535599</v>
          </cell>
        </row>
        <row r="5024">
          <cell r="F5024">
            <v>61.633270206014998</v>
          </cell>
        </row>
        <row r="5025">
          <cell r="F5025">
            <v>61.677479609978597</v>
          </cell>
        </row>
        <row r="5026">
          <cell r="F5026">
            <v>61.721700104876</v>
          </cell>
        </row>
        <row r="5027">
          <cell r="F5027">
            <v>61.765931963157001</v>
          </cell>
        </row>
        <row r="5028">
          <cell r="F5028">
            <v>61.810175457271399</v>
          </cell>
        </row>
        <row r="5029">
          <cell r="F5029">
            <v>61.854430859668902</v>
          </cell>
        </row>
        <row r="5030">
          <cell r="F5030">
            <v>61.898698442799201</v>
          </cell>
        </row>
        <row r="5031">
          <cell r="F5031">
            <v>61.942978479112199</v>
          </cell>
        </row>
        <row r="5032">
          <cell r="F5032">
            <v>61.987271241057499</v>
          </cell>
        </row>
        <row r="5033">
          <cell r="F5033">
            <v>62.031577001084997</v>
          </cell>
        </row>
        <row r="5034">
          <cell r="F5034">
            <v>62.075896031644199</v>
          </cell>
        </row>
        <row r="5035">
          <cell r="F5035">
            <v>62.120228605185602</v>
          </cell>
        </row>
        <row r="5036">
          <cell r="F5036">
            <v>62.164574994157803</v>
          </cell>
        </row>
        <row r="5037">
          <cell r="F5037">
            <v>62.208935471011202</v>
          </cell>
        </row>
        <row r="5038">
          <cell r="F5038">
            <v>62.253310308195303</v>
          </cell>
        </row>
        <row r="5039">
          <cell r="F5039">
            <v>62.297699778160101</v>
          </cell>
        </row>
        <row r="5040">
          <cell r="F5040">
            <v>62.342104153355201</v>
          </cell>
        </row>
        <row r="5041">
          <cell r="F5041">
            <v>62.386523706230399</v>
          </cell>
        </row>
        <row r="5042">
          <cell r="F5042">
            <v>62.430958709235398</v>
          </cell>
        </row>
        <row r="5043">
          <cell r="F5043">
            <v>62.475409434820001</v>
          </cell>
        </row>
        <row r="5044">
          <cell r="F5044">
            <v>62.519876155433899</v>
          </cell>
        </row>
        <row r="5045">
          <cell r="F5045">
            <v>62.5643591435269</v>
          </cell>
        </row>
        <row r="5046">
          <cell r="F5046">
            <v>62.608858671548802</v>
          </cell>
        </row>
        <row r="5047">
          <cell r="F5047">
            <v>62.653375011949699</v>
          </cell>
        </row>
        <row r="5048">
          <cell r="F5048">
            <v>62.697908437178398</v>
          </cell>
        </row>
        <row r="5049">
          <cell r="F5049">
            <v>62.742459219685202</v>
          </cell>
        </row>
        <row r="5050">
          <cell r="F5050">
            <v>62.787027631919898</v>
          </cell>
        </row>
        <row r="5051">
          <cell r="F5051">
            <v>62.831613946332098</v>
          </cell>
        </row>
        <row r="5052">
          <cell r="F5052">
            <v>62.876218435371598</v>
          </cell>
        </row>
        <row r="5053">
          <cell r="F5053">
            <v>62.920841371488102</v>
          </cell>
        </row>
        <row r="5054">
          <cell r="F5054">
            <v>62.965483027131498</v>
          </cell>
        </row>
        <row r="5055">
          <cell r="F5055">
            <v>63.010143674751397</v>
          </cell>
        </row>
        <row r="5056">
          <cell r="F5056">
            <v>63.054823586797703</v>
          </cell>
        </row>
        <row r="5057">
          <cell r="F5057">
            <v>63.099523035719997</v>
          </cell>
        </row>
        <row r="5058">
          <cell r="F5058">
            <v>63.144242293967999</v>
          </cell>
        </row>
        <row r="5059">
          <cell r="F5059">
            <v>63.188981633991702</v>
          </cell>
        </row>
        <row r="5060">
          <cell r="F5060">
            <v>63.233741328241102</v>
          </cell>
        </row>
        <row r="5061">
          <cell r="F5061">
            <v>63.2785216491651</v>
          </cell>
        </row>
        <row r="5062">
          <cell r="F5062">
            <v>63.323322869213897</v>
          </cell>
        </row>
        <row r="5063">
          <cell r="F5063">
            <v>63.368145260837203</v>
          </cell>
        </row>
        <row r="5064">
          <cell r="F5064">
            <v>63.4129890964848</v>
          </cell>
        </row>
        <row r="5065">
          <cell r="F5065">
            <v>63.4578546486064</v>
          </cell>
        </row>
        <row r="5066">
          <cell r="F5066">
            <v>63.502742189651897</v>
          </cell>
        </row>
        <row r="5067">
          <cell r="F5067">
            <v>63.547651992070797</v>
          </cell>
        </row>
        <row r="5068">
          <cell r="F5068">
            <v>63.592584328313102</v>
          </cell>
        </row>
        <row r="5069">
          <cell r="F5069">
            <v>63.637539470828301</v>
          </cell>
        </row>
        <row r="5070">
          <cell r="F5070">
            <v>63.682517692066298</v>
          </cell>
        </row>
        <row r="5071">
          <cell r="F5071">
            <v>63.727519264476904</v>
          </cell>
        </row>
        <row r="5072">
          <cell r="F5072">
            <v>63.772544460510197</v>
          </cell>
        </row>
        <row r="5073">
          <cell r="F5073">
            <v>63.817593552615101</v>
          </cell>
        </row>
        <row r="5074">
          <cell r="F5074">
            <v>63.862666813241702</v>
          </cell>
        </row>
        <row r="5075">
          <cell r="F5075">
            <v>63.907764514839798</v>
          </cell>
        </row>
        <row r="5076">
          <cell r="F5076">
            <v>63.952886929859197</v>
          </cell>
        </row>
        <row r="5077">
          <cell r="F5077">
            <v>63.998034330749597</v>
          </cell>
        </row>
        <row r="5078">
          <cell r="F5078">
            <v>64.043206989960794</v>
          </cell>
        </row>
        <row r="5079">
          <cell r="F5079">
            <v>64.088405179942498</v>
          </cell>
        </row>
        <row r="5080">
          <cell r="F5080">
            <v>64.133629173144399</v>
          </cell>
        </row>
        <row r="5081">
          <cell r="F5081">
            <v>64.178879242016293</v>
          </cell>
        </row>
        <row r="5082">
          <cell r="F5082">
            <v>64.224155659008005</v>
          </cell>
        </row>
        <row r="5083">
          <cell r="F5083">
            <v>64.269458696569203</v>
          </cell>
        </row>
        <row r="5084">
          <cell r="F5084">
            <v>64.314788627149596</v>
          </cell>
        </row>
        <row r="5085">
          <cell r="F5085">
            <v>64.360145723199494</v>
          </cell>
        </row>
        <row r="5086">
          <cell r="F5086">
            <v>64.405530257167698</v>
          </cell>
        </row>
        <row r="5087">
          <cell r="F5087">
            <v>64.450942501504301</v>
          </cell>
        </row>
        <row r="5088">
          <cell r="F5088">
            <v>64.496382728659199</v>
          </cell>
        </row>
        <row r="5089">
          <cell r="F5089">
            <v>64.541851211082104</v>
          </cell>
        </row>
        <row r="5090">
          <cell r="F5090">
            <v>64.587348221222697</v>
          </cell>
        </row>
        <row r="5091">
          <cell r="F5091">
            <v>64.632874031530804</v>
          </cell>
        </row>
        <row r="5092">
          <cell r="F5092">
            <v>64.678428914456106</v>
          </cell>
        </row>
        <row r="5093">
          <cell r="F5093">
            <v>64.724013142448399</v>
          </cell>
        </row>
        <row r="5094">
          <cell r="F5094">
            <v>64.769626987957395</v>
          </cell>
        </row>
        <row r="5095">
          <cell r="F5095">
            <v>64.815270723432903</v>
          </cell>
        </row>
        <row r="5096">
          <cell r="F5096">
            <v>64.860944621324606</v>
          </cell>
        </row>
        <row r="5097">
          <cell r="F5097">
            <v>64.906648954082698</v>
          </cell>
        </row>
        <row r="5098">
          <cell r="F5098">
            <v>64.952383994156193</v>
          </cell>
        </row>
        <row r="5099">
          <cell r="F5099">
            <v>64.998150013995001</v>
          </cell>
        </row>
        <row r="5100">
          <cell r="F5100">
            <v>65.043947286049104</v>
          </cell>
        </row>
        <row r="5101">
          <cell r="F5101">
            <v>65.089776082768097</v>
          </cell>
        </row>
        <row r="5102">
          <cell r="F5102">
            <v>65.135636676601806</v>
          </cell>
        </row>
        <row r="5103">
          <cell r="F5103">
            <v>65.181529339999997</v>
          </cell>
        </row>
        <row r="5104">
          <cell r="F5104">
            <v>65.227454149071207</v>
          </cell>
        </row>
        <row r="5105">
          <cell r="F5105">
            <v>65.273410394559605</v>
          </cell>
        </row>
        <row r="5106">
          <cell r="F5106">
            <v>65.319397170867902</v>
          </cell>
        </row>
        <row r="5107">
          <cell r="F5107">
            <v>65.365413572399206</v>
          </cell>
        </row>
        <row r="5108">
          <cell r="F5108">
            <v>65.411458693556199</v>
          </cell>
        </row>
        <row r="5109">
          <cell r="F5109">
            <v>65.457531628741904</v>
          </cell>
        </row>
        <row r="5110">
          <cell r="F5110">
            <v>65.5036314723597</v>
          </cell>
        </row>
        <row r="5111">
          <cell r="F5111">
            <v>65.549757318811402</v>
          </cell>
        </row>
        <row r="5112">
          <cell r="F5112">
            <v>65.595908262500501</v>
          </cell>
        </row>
        <row r="5113">
          <cell r="F5113">
            <v>65.642083397829893</v>
          </cell>
        </row>
        <row r="5114">
          <cell r="F5114">
            <v>65.688281819202501</v>
          </cell>
        </row>
        <row r="5115">
          <cell r="F5115">
            <v>65.734502621021093</v>
          </cell>
        </row>
        <row r="5116">
          <cell r="F5116">
            <v>65.780744897688606</v>
          </cell>
        </row>
        <row r="5117">
          <cell r="F5117">
            <v>65.827007743607993</v>
          </cell>
        </row>
        <row r="5118">
          <cell r="F5118">
            <v>65.873290253182105</v>
          </cell>
        </row>
        <row r="5119">
          <cell r="F5119">
            <v>65.919591520813896</v>
          </cell>
        </row>
        <row r="5120">
          <cell r="F5120">
            <v>65.965910640906202</v>
          </cell>
        </row>
        <row r="5121">
          <cell r="F5121">
            <v>66.012246707862005</v>
          </cell>
        </row>
        <row r="5122">
          <cell r="F5122">
            <v>66.058598816084597</v>
          </cell>
        </row>
        <row r="5123">
          <cell r="F5123">
            <v>66.104966059975894</v>
          </cell>
        </row>
        <row r="5124">
          <cell r="F5124">
            <v>66.151347533939301</v>
          </cell>
        </row>
        <row r="5125">
          <cell r="F5125">
            <v>66.1977423323777</v>
          </cell>
        </row>
        <row r="5126">
          <cell r="F5126">
            <v>66.244149549694001</v>
          </cell>
        </row>
        <row r="5127">
          <cell r="F5127">
            <v>66.290568280291097</v>
          </cell>
        </row>
        <row r="5128">
          <cell r="F5128">
            <v>66.336997618571999</v>
          </cell>
        </row>
        <row r="5129">
          <cell r="F5129">
            <v>66.383436658939402</v>
          </cell>
        </row>
        <row r="5130">
          <cell r="F5130">
            <v>66.429884495796301</v>
          </cell>
        </row>
        <row r="5131">
          <cell r="F5131">
            <v>66.476340223545606</v>
          </cell>
        </row>
        <row r="5132">
          <cell r="F5132">
            <v>66.522802936590196</v>
          </cell>
        </row>
        <row r="5133">
          <cell r="F5133">
            <v>66.569271729332897</v>
          </cell>
        </row>
        <row r="5134">
          <cell r="F5134">
            <v>66.615745696176802</v>
          </cell>
        </row>
        <row r="5135">
          <cell r="F5135">
            <v>66.662223931525105</v>
          </cell>
        </row>
        <row r="5136">
          <cell r="F5136">
            <v>66.708705529779806</v>
          </cell>
        </row>
        <row r="5137">
          <cell r="F5137">
            <v>66.755189585344198</v>
          </cell>
        </row>
        <row r="5138">
          <cell r="F5138">
            <v>66.801675192621303</v>
          </cell>
        </row>
        <row r="5139">
          <cell r="F5139">
            <v>66.848161446013904</v>
          </cell>
        </row>
        <row r="5140">
          <cell r="F5140">
            <v>66.894647439924995</v>
          </cell>
        </row>
        <row r="5141">
          <cell r="F5141">
            <v>66.9411322687574</v>
          </cell>
        </row>
        <row r="5142">
          <cell r="F5142">
            <v>66.987615026914099</v>
          </cell>
        </row>
        <row r="5143">
          <cell r="F5143">
            <v>67.034094808797903</v>
          </cell>
        </row>
        <row r="5144">
          <cell r="F5144">
            <v>67.080570708811706</v>
          </cell>
        </row>
        <row r="5145">
          <cell r="F5145">
            <v>67.127041821358503</v>
          </cell>
        </row>
        <row r="5146">
          <cell r="F5146">
            <v>67.173507240841104</v>
          </cell>
        </row>
        <row r="5147">
          <cell r="F5147">
            <v>67.219966061662902</v>
          </cell>
        </row>
        <row r="5148">
          <cell r="F5148">
            <v>67.266417378225796</v>
          </cell>
        </row>
        <row r="5149">
          <cell r="F5149">
            <v>67.312860284933294</v>
          </cell>
        </row>
        <row r="5150">
          <cell r="F5150">
            <v>67.359293876188104</v>
          </cell>
        </row>
        <row r="5151">
          <cell r="F5151">
            <v>67.405717246393195</v>
          </cell>
        </row>
        <row r="5152">
          <cell r="F5152">
            <v>67.452129489951503</v>
          </cell>
        </row>
        <row r="5153">
          <cell r="F5153">
            <v>67.498529701265895</v>
          </cell>
        </row>
        <row r="5154">
          <cell r="F5154">
            <v>67.544916974739294</v>
          </cell>
        </row>
        <row r="5155">
          <cell r="F5155">
            <v>67.591290404774597</v>
          </cell>
        </row>
        <row r="5156">
          <cell r="F5156">
            <v>67.637649085774697</v>
          </cell>
        </row>
        <row r="5157">
          <cell r="F5157">
            <v>67.683992112142406</v>
          </cell>
        </row>
        <row r="5158">
          <cell r="F5158">
            <v>67.730318578280702</v>
          </cell>
        </row>
        <row r="5159">
          <cell r="F5159">
            <v>67.776627578592496</v>
          </cell>
        </row>
        <row r="5160">
          <cell r="F5160">
            <v>67.822918207481194</v>
          </cell>
        </row>
        <row r="5161">
          <cell r="F5161">
            <v>67.869189559348499</v>
          </cell>
        </row>
        <row r="5162">
          <cell r="F5162">
            <v>67.915440728598099</v>
          </cell>
        </row>
        <row r="5163">
          <cell r="F5163">
            <v>67.961670809632693</v>
          </cell>
        </row>
        <row r="5164">
          <cell r="F5164">
            <v>68.007878896855203</v>
          </cell>
        </row>
        <row r="5165">
          <cell r="F5165">
            <v>68.054064084668596</v>
          </cell>
        </row>
        <row r="5166">
          <cell r="F5166">
            <v>68.100225467475695</v>
          </cell>
        </row>
        <row r="5167">
          <cell r="F5167">
            <v>68.146362139679397</v>
          </cell>
        </row>
        <row r="5168">
          <cell r="F5168">
            <v>68.192473195682695</v>
          </cell>
        </row>
        <row r="5169">
          <cell r="F5169">
            <v>68.238557729888399</v>
          </cell>
        </row>
        <row r="5170">
          <cell r="F5170">
            <v>68.284614836699404</v>
          </cell>
        </row>
        <row r="5171">
          <cell r="F5171">
            <v>68.330643610518607</v>
          </cell>
        </row>
        <row r="5172">
          <cell r="F5172">
            <v>68.376643145749497</v>
          </cell>
        </row>
        <row r="5173">
          <cell r="F5173">
            <v>68.422612536793807</v>
          </cell>
        </row>
        <row r="5174">
          <cell r="F5174">
            <v>68.468550878055098</v>
          </cell>
        </row>
        <row r="5175">
          <cell r="F5175">
            <v>68.514457263936094</v>
          </cell>
        </row>
        <row r="5176">
          <cell r="F5176">
            <v>68.560330788839806</v>
          </cell>
        </row>
        <row r="5177">
          <cell r="F5177">
            <v>68.606170547169199</v>
          </cell>
        </row>
        <row r="5178">
          <cell r="F5178">
            <v>68.651975633326899</v>
          </cell>
        </row>
        <row r="5179">
          <cell r="F5179">
            <v>68.697745141716098</v>
          </cell>
        </row>
        <row r="5180">
          <cell r="F5180">
            <v>68.743478166739607</v>
          </cell>
        </row>
        <row r="5181">
          <cell r="F5181">
            <v>68.789173802800207</v>
          </cell>
        </row>
        <row r="5182">
          <cell r="F5182">
            <v>68.834831144300907</v>
          </cell>
        </row>
        <row r="5183">
          <cell r="F5183">
            <v>68.880449285644602</v>
          </cell>
        </row>
        <row r="5184">
          <cell r="F5184">
            <v>68.926027321234102</v>
          </cell>
        </row>
        <row r="5185">
          <cell r="F5185">
            <v>68.9715643454728</v>
          </cell>
        </row>
        <row r="5186">
          <cell r="F5186">
            <v>69.017059452762794</v>
          </cell>
        </row>
        <row r="5187">
          <cell r="F5187">
            <v>69.062511737507194</v>
          </cell>
        </row>
        <row r="5188">
          <cell r="F5188">
            <v>69.107920294109107</v>
          </cell>
        </row>
        <row r="5189">
          <cell r="F5189">
            <v>69.153284216971301</v>
          </cell>
        </row>
        <row r="5190">
          <cell r="F5190">
            <v>69.198602600496798</v>
          </cell>
        </row>
        <row r="5191">
          <cell r="F5191">
            <v>69.243874539088395</v>
          </cell>
        </row>
        <row r="5192">
          <cell r="F5192">
            <v>69.289099127149001</v>
          </cell>
        </row>
        <row r="5193">
          <cell r="F5193">
            <v>69.334275459081596</v>
          </cell>
        </row>
        <row r="5194">
          <cell r="F5194">
            <v>69.379402629288904</v>
          </cell>
        </row>
        <row r="5195">
          <cell r="F5195">
            <v>69.424479732174007</v>
          </cell>
        </row>
        <row r="5196">
          <cell r="F5196">
            <v>69.469505862139599</v>
          </cell>
        </row>
        <row r="5197">
          <cell r="F5197">
            <v>69.5144801135893</v>
          </cell>
        </row>
        <row r="5198">
          <cell r="F5198">
            <v>69.559401580924899</v>
          </cell>
        </row>
        <row r="5199">
          <cell r="F5199">
            <v>69.604269358549701</v>
          </cell>
        </row>
        <row r="5200">
          <cell r="F5200">
            <v>69.6490825408668</v>
          </cell>
        </row>
        <row r="5201">
          <cell r="F5201">
            <v>69.693840222278894</v>
          </cell>
        </row>
        <row r="5202">
          <cell r="F5202">
            <v>69.738541497189004</v>
          </cell>
        </row>
        <row r="5203">
          <cell r="F5203">
            <v>69.783185459999999</v>
          </cell>
        </row>
        <row r="5204">
          <cell r="F5204">
            <v>69.827771935929704</v>
          </cell>
        </row>
        <row r="5205">
          <cell r="F5205">
            <v>69.872303673455804</v>
          </cell>
        </row>
        <row r="5206">
          <cell r="F5206">
            <v>69.9167841518709</v>
          </cell>
        </row>
        <row r="5207">
          <cell r="F5207">
            <v>69.961216850467594</v>
          </cell>
        </row>
        <row r="5208">
          <cell r="F5208">
            <v>70.005605248538401</v>
          </cell>
        </row>
        <row r="5209">
          <cell r="F5209">
            <v>70.049952825376195</v>
          </cell>
        </row>
        <row r="5210">
          <cell r="F5210">
            <v>70.094263060273803</v>
          </cell>
        </row>
        <row r="5211">
          <cell r="F5211">
            <v>70.138539432523004</v>
          </cell>
        </row>
        <row r="5212">
          <cell r="F5212">
            <v>70.182785421416796</v>
          </cell>
        </row>
        <row r="5213">
          <cell r="F5213">
            <v>70.227004506247894</v>
          </cell>
        </row>
        <row r="5214">
          <cell r="F5214">
            <v>70.271200166308802</v>
          </cell>
        </row>
        <row r="5215">
          <cell r="F5215">
            <v>70.315375880892205</v>
          </cell>
        </row>
        <row r="5216">
          <cell r="F5216">
            <v>70.359535129290705</v>
          </cell>
        </row>
        <row r="5217">
          <cell r="F5217">
            <v>70.403681390796905</v>
          </cell>
        </row>
        <row r="5218">
          <cell r="F5218">
            <v>70.447818144703405</v>
          </cell>
        </row>
        <row r="5219">
          <cell r="F5219">
            <v>70.491948870302807</v>
          </cell>
        </row>
        <row r="5220">
          <cell r="F5220">
            <v>70.536077046887698</v>
          </cell>
        </row>
        <row r="5221">
          <cell r="F5221">
            <v>70.580206153750794</v>
          </cell>
        </row>
        <row r="5222">
          <cell r="F5222">
            <v>70.624339670185094</v>
          </cell>
        </row>
        <row r="5223">
          <cell r="F5223">
            <v>70.668481075482205</v>
          </cell>
        </row>
        <row r="5224">
          <cell r="F5224">
            <v>70.712633848935297</v>
          </cell>
        </row>
        <row r="5225">
          <cell r="F5225">
            <v>70.756801469837001</v>
          </cell>
        </row>
        <row r="5226">
          <cell r="F5226">
            <v>70.800987417479902</v>
          </cell>
        </row>
        <row r="5227">
          <cell r="F5227">
            <v>70.845195171156504</v>
          </cell>
        </row>
        <row r="5228">
          <cell r="F5228">
            <v>70.889428210159593</v>
          </cell>
        </row>
        <row r="5229">
          <cell r="F5229">
            <v>70.9336900137816</v>
          </cell>
        </row>
        <row r="5230">
          <cell r="F5230">
            <v>70.977984061315297</v>
          </cell>
        </row>
        <row r="5231">
          <cell r="F5231">
            <v>71.0223138320532</v>
          </cell>
        </row>
        <row r="5232">
          <cell r="F5232">
            <v>71.066682805287897</v>
          </cell>
        </row>
        <row r="5233">
          <cell r="F5233">
            <v>71.111094460312103</v>
          </cell>
        </row>
        <row r="5234">
          <cell r="F5234">
            <v>71.155552276418305</v>
          </cell>
        </row>
        <row r="5235">
          <cell r="F5235">
            <v>71.200059732899703</v>
          </cell>
        </row>
        <row r="5236">
          <cell r="F5236">
            <v>71.244620309047804</v>
          </cell>
        </row>
        <row r="5237">
          <cell r="F5237">
            <v>71.289237484155805</v>
          </cell>
        </row>
        <row r="5238">
          <cell r="F5238">
            <v>71.333914737516395</v>
          </cell>
        </row>
        <row r="5239">
          <cell r="F5239">
            <v>71.378655548422003</v>
          </cell>
        </row>
        <row r="5240">
          <cell r="F5240">
            <v>71.423463396165403</v>
          </cell>
        </row>
        <row r="5241">
          <cell r="F5241">
            <v>71.468341760038996</v>
          </cell>
        </row>
        <row r="5242">
          <cell r="F5242">
            <v>71.513294119335598</v>
          </cell>
        </row>
        <row r="5243">
          <cell r="F5243">
            <v>71.558323953347696</v>
          </cell>
        </row>
        <row r="5244">
          <cell r="F5244">
            <v>71.603434741368005</v>
          </cell>
        </row>
        <row r="5245">
          <cell r="F5245">
            <v>71.648629962689</v>
          </cell>
        </row>
        <row r="5246">
          <cell r="F5246">
            <v>71.693913096603396</v>
          </cell>
        </row>
        <row r="5247">
          <cell r="F5247">
            <v>71.739287622404305</v>
          </cell>
        </row>
        <row r="5248">
          <cell r="F5248">
            <v>71.784757019383207</v>
          </cell>
        </row>
        <row r="5249">
          <cell r="F5249">
            <v>71.8303247668334</v>
          </cell>
        </row>
        <row r="5250">
          <cell r="F5250">
            <v>71.875994344047299</v>
          </cell>
        </row>
        <row r="5251">
          <cell r="F5251">
            <v>71.921769230317693</v>
          </cell>
        </row>
        <row r="5252">
          <cell r="F5252">
            <v>71.967652904937097</v>
          </cell>
        </row>
        <row r="5253">
          <cell r="F5253">
            <v>72.013648847198098</v>
          </cell>
        </row>
        <row r="5254">
          <cell r="F5254">
            <v>72.059760536393398</v>
          </cell>
        </row>
        <row r="5255">
          <cell r="F5255">
            <v>72.105991451815498</v>
          </cell>
        </row>
        <row r="5256">
          <cell r="F5256">
            <v>72.1523450727571</v>
          </cell>
        </row>
        <row r="5257">
          <cell r="F5257">
            <v>72.198824878510706</v>
          </cell>
        </row>
        <row r="5258">
          <cell r="F5258">
            <v>72.245434348369002</v>
          </cell>
        </row>
        <row r="5259">
          <cell r="F5259">
            <v>72.292176961624605</v>
          </cell>
        </row>
        <row r="5260">
          <cell r="F5260">
            <v>72.339056197570699</v>
          </cell>
        </row>
        <row r="5261">
          <cell r="F5261">
            <v>72.386075535498705</v>
          </cell>
        </row>
        <row r="5262">
          <cell r="F5262">
            <v>72.433238454701794</v>
          </cell>
        </row>
        <row r="5263">
          <cell r="F5263">
            <v>72.480548434472695</v>
          </cell>
        </row>
        <row r="5264">
          <cell r="F5264">
            <v>72.528008954103896</v>
          </cell>
        </row>
        <row r="5265">
          <cell r="F5265">
            <v>72.575623492887999</v>
          </cell>
        </row>
        <row r="5266">
          <cell r="F5266">
            <v>72.623395530117705</v>
          </cell>
        </row>
        <row r="5267">
          <cell r="F5267">
            <v>72.671328545085601</v>
          </cell>
        </row>
        <row r="5268">
          <cell r="F5268">
            <v>72.719426017084203</v>
          </cell>
        </row>
        <row r="5269">
          <cell r="F5269">
            <v>72.767691425406198</v>
          </cell>
        </row>
        <row r="5270">
          <cell r="F5270">
            <v>72.816128249344203</v>
          </cell>
        </row>
        <row r="5271">
          <cell r="F5271">
            <v>72.864739968190804</v>
          </cell>
        </row>
        <row r="5272">
          <cell r="F5272">
            <v>72.9135300612392</v>
          </cell>
        </row>
        <row r="5273">
          <cell r="F5273">
            <v>72.962502007780799</v>
          </cell>
        </row>
        <row r="5274">
          <cell r="F5274">
            <v>73.011659287108898</v>
          </cell>
        </row>
        <row r="5275">
          <cell r="F5275">
            <v>73.061005378516001</v>
          </cell>
        </row>
        <row r="5276">
          <cell r="F5276">
            <v>73.110543761294707</v>
          </cell>
        </row>
        <row r="5277">
          <cell r="F5277">
            <v>73.160277914737705</v>
          </cell>
        </row>
        <row r="5278">
          <cell r="F5278">
            <v>73.210211318137596</v>
          </cell>
        </row>
        <row r="5279">
          <cell r="F5279">
            <v>73.260347450786995</v>
          </cell>
        </row>
        <row r="5280">
          <cell r="F5280">
            <v>73.310689791978405</v>
          </cell>
        </row>
        <row r="5281">
          <cell r="F5281">
            <v>73.361241821004498</v>
          </cell>
        </row>
        <row r="5282">
          <cell r="F5282">
            <v>73.412007017158004</v>
          </cell>
        </row>
        <row r="5283">
          <cell r="F5283">
            <v>73.462988859731297</v>
          </cell>
        </row>
        <row r="5284">
          <cell r="F5284">
            <v>73.514190828017206</v>
          </cell>
        </row>
        <row r="5285">
          <cell r="F5285">
            <v>73.565616401308802</v>
          </cell>
        </row>
        <row r="5286">
          <cell r="F5286">
            <v>73.617269058897506</v>
          </cell>
        </row>
        <row r="5287">
          <cell r="F5287">
            <v>73.669152280076602</v>
          </cell>
        </row>
        <row r="5288">
          <cell r="F5288">
            <v>73.721269544138707</v>
          </cell>
        </row>
        <row r="5289">
          <cell r="F5289">
            <v>73.773624330376293</v>
          </cell>
        </row>
        <row r="5290">
          <cell r="F5290">
            <v>73.826220118082105</v>
          </cell>
        </row>
        <row r="5291">
          <cell r="F5291">
            <v>73.879060386548801</v>
          </cell>
        </row>
        <row r="5292">
          <cell r="F5292">
            <v>73.932148615068797</v>
          </cell>
        </row>
        <row r="5293">
          <cell r="F5293">
            <v>73.985488282934796</v>
          </cell>
        </row>
        <row r="5294">
          <cell r="F5294">
            <v>74.039082869439397</v>
          </cell>
        </row>
        <row r="5295">
          <cell r="F5295">
            <v>74.092935853875204</v>
          </cell>
        </row>
        <row r="5296">
          <cell r="F5296">
            <v>74.147050715534903</v>
          </cell>
        </row>
        <row r="5297">
          <cell r="F5297">
            <v>74.201430933711706</v>
          </cell>
        </row>
        <row r="5298">
          <cell r="F5298">
            <v>74.256079987696907</v>
          </cell>
        </row>
        <row r="5299">
          <cell r="F5299">
            <v>74.311001356783706</v>
          </cell>
        </row>
        <row r="5300">
          <cell r="F5300">
            <v>74.366198520264902</v>
          </cell>
        </row>
        <row r="5301">
          <cell r="F5301">
            <v>74.421674957432899</v>
          </cell>
        </row>
        <row r="5302">
          <cell r="F5302">
            <v>74.477434147580396</v>
          </cell>
        </row>
        <row r="5303">
          <cell r="F5303">
            <v>74.533479569999997</v>
          </cell>
        </row>
        <row r="5304">
          <cell r="F5304">
            <v>74.5898132563605</v>
          </cell>
        </row>
        <row r="5305">
          <cell r="F5305">
            <v>74.646431447835198</v>
          </cell>
        </row>
        <row r="5306">
          <cell r="F5306">
            <v>74.703328937973694</v>
          </cell>
        </row>
        <row r="5307">
          <cell r="F5307">
            <v>74.760500520325394</v>
          </cell>
        </row>
        <row r="5308">
          <cell r="F5308">
            <v>74.81794098844</v>
          </cell>
        </row>
        <row r="5309">
          <cell r="F5309">
            <v>74.875645135866904</v>
          </cell>
        </row>
        <row r="5310">
          <cell r="F5310">
            <v>74.933607756156405</v>
          </cell>
        </row>
        <row r="5311">
          <cell r="F5311">
            <v>74.991823642856602</v>
          </cell>
        </row>
        <row r="5312">
          <cell r="F5312">
            <v>75.050287589517694</v>
          </cell>
        </row>
        <row r="5313">
          <cell r="F5313">
            <v>75.1089943896893</v>
          </cell>
        </row>
        <row r="5314">
          <cell r="F5314">
            <v>75.167938836920897</v>
          </cell>
        </row>
        <row r="5315">
          <cell r="F5315">
            <v>75.227115724761902</v>
          </cell>
        </row>
        <row r="5316">
          <cell r="F5316">
            <v>75.286519846762005</v>
          </cell>
        </row>
        <row r="5317">
          <cell r="F5317">
            <v>75.346145996470696</v>
          </cell>
        </row>
        <row r="5318">
          <cell r="F5318">
            <v>75.405988967437395</v>
          </cell>
        </row>
        <row r="5319">
          <cell r="F5319">
            <v>75.466043553211705</v>
          </cell>
        </row>
        <row r="5320">
          <cell r="F5320">
            <v>75.526304547343202</v>
          </cell>
        </row>
        <row r="5321">
          <cell r="F5321">
            <v>75.586766743381403</v>
          </cell>
        </row>
        <row r="5322">
          <cell r="F5322">
            <v>75.647424934876398</v>
          </cell>
        </row>
        <row r="5323">
          <cell r="F5323">
            <v>75.708273915376495</v>
          </cell>
        </row>
        <row r="5324">
          <cell r="F5324">
            <v>75.769308478431796</v>
          </cell>
        </row>
        <row r="5325">
          <cell r="F5325">
            <v>75.830523417591905</v>
          </cell>
        </row>
        <row r="5326">
          <cell r="F5326">
            <v>75.891913526406199</v>
          </cell>
        </row>
        <row r="5327">
          <cell r="F5327">
            <v>75.953473598424495</v>
          </cell>
        </row>
        <row r="5328">
          <cell r="F5328">
            <v>76.015198427195998</v>
          </cell>
        </row>
        <row r="5329">
          <cell r="F5329">
            <v>76.077082806270496</v>
          </cell>
        </row>
        <row r="5330">
          <cell r="F5330">
            <v>76.139121529197297</v>
          </cell>
        </row>
        <row r="5331">
          <cell r="F5331">
            <v>76.201309389526102</v>
          </cell>
        </row>
        <row r="5332">
          <cell r="F5332">
            <v>76.263641180806303</v>
          </cell>
        </row>
        <row r="5333">
          <cell r="F5333">
            <v>76.326111696587503</v>
          </cell>
        </row>
        <row r="5334">
          <cell r="F5334">
            <v>76.388715730419307</v>
          </cell>
        </row>
        <row r="5335">
          <cell r="F5335">
            <v>76.4514480758518</v>
          </cell>
        </row>
        <row r="5336">
          <cell r="F5336">
            <v>76.514303526433096</v>
          </cell>
        </row>
        <row r="5337">
          <cell r="F5337">
            <v>76.577276875713494</v>
          </cell>
        </row>
        <row r="5338">
          <cell r="F5338">
            <v>76.640362917242598</v>
          </cell>
        </row>
        <row r="5339">
          <cell r="F5339">
            <v>76.703556444569799</v>
          </cell>
        </row>
        <row r="5340">
          <cell r="F5340">
            <v>76.7668522512446</v>
          </cell>
        </row>
        <row r="5341">
          <cell r="F5341">
            <v>76.830245130816706</v>
          </cell>
        </row>
        <row r="5342">
          <cell r="F5342">
            <v>76.893729876835494</v>
          </cell>
        </row>
        <row r="5343">
          <cell r="F5343">
            <v>76.957301282850594</v>
          </cell>
        </row>
        <row r="5344">
          <cell r="F5344">
            <v>77.020954142411398</v>
          </cell>
        </row>
        <row r="5345">
          <cell r="F5345">
            <v>77.084683249067496</v>
          </cell>
        </row>
        <row r="5346">
          <cell r="F5346">
            <v>77.148483396368505</v>
          </cell>
        </row>
        <row r="5347">
          <cell r="F5347">
            <v>77.212349377864598</v>
          </cell>
        </row>
        <row r="5348">
          <cell r="F5348">
            <v>77.276275987103801</v>
          </cell>
        </row>
        <row r="5349">
          <cell r="F5349">
            <v>77.340258017636401</v>
          </cell>
        </row>
        <row r="5350">
          <cell r="F5350">
            <v>77.404290263012001</v>
          </cell>
        </row>
        <row r="5351">
          <cell r="F5351">
            <v>77.468367516780006</v>
          </cell>
        </row>
        <row r="5352">
          <cell r="F5352">
            <v>77.532484572490006</v>
          </cell>
        </row>
        <row r="5353">
          <cell r="F5353">
            <v>77.596636223691604</v>
          </cell>
        </row>
        <row r="5354">
          <cell r="F5354">
            <v>77.660817263934206</v>
          </cell>
        </row>
        <row r="5355">
          <cell r="F5355">
            <v>77.725022486767301</v>
          </cell>
        </row>
        <row r="5356">
          <cell r="F5356">
            <v>77.789246685740594</v>
          </cell>
        </row>
        <row r="5357">
          <cell r="F5357">
            <v>77.853484654403502</v>
          </cell>
        </row>
        <row r="5358">
          <cell r="F5358">
            <v>77.917731186305502</v>
          </cell>
        </row>
        <row r="5359">
          <cell r="F5359">
            <v>77.981981074996298</v>
          </cell>
        </row>
        <row r="5360">
          <cell r="F5360">
            <v>78.046229114025905</v>
          </cell>
        </row>
        <row r="5361">
          <cell r="F5361">
            <v>78.110470096942606</v>
          </cell>
        </row>
        <row r="5362">
          <cell r="F5362">
            <v>78.174698817296502</v>
          </cell>
        </row>
        <row r="5363">
          <cell r="F5363">
            <v>78.238910068637296</v>
          </cell>
        </row>
        <row r="5364">
          <cell r="F5364">
            <v>78.303098644514293</v>
          </cell>
        </row>
        <row r="5365">
          <cell r="F5365">
            <v>78.367259338477197</v>
          </cell>
        </row>
        <row r="5366">
          <cell r="F5366">
            <v>78.431386944075399</v>
          </cell>
        </row>
        <row r="5367">
          <cell r="F5367">
            <v>78.495476254858502</v>
          </cell>
        </row>
        <row r="5368">
          <cell r="F5368">
            <v>78.559522064376097</v>
          </cell>
        </row>
        <row r="5369">
          <cell r="F5369">
            <v>78.623519166177601</v>
          </cell>
        </row>
        <row r="5370">
          <cell r="F5370">
            <v>78.687462353812506</v>
          </cell>
        </row>
        <row r="5371">
          <cell r="F5371">
            <v>78.751346420830501</v>
          </cell>
        </row>
        <row r="5372">
          <cell r="F5372">
            <v>78.8151661607818</v>
          </cell>
        </row>
        <row r="5373">
          <cell r="F5373">
            <v>78.878916367214302</v>
          </cell>
        </row>
        <row r="5374">
          <cell r="F5374">
            <v>78.942591833678406</v>
          </cell>
        </row>
        <row r="5375">
          <cell r="F5375">
            <v>79.006187353723703</v>
          </cell>
        </row>
        <row r="5376">
          <cell r="F5376">
            <v>79.069697720899597</v>
          </cell>
        </row>
        <row r="5377">
          <cell r="F5377">
            <v>79.133117728755593</v>
          </cell>
        </row>
        <row r="5378">
          <cell r="F5378">
            <v>79.196442170841294</v>
          </cell>
        </row>
        <row r="5379">
          <cell r="F5379">
            <v>79.259665840706305</v>
          </cell>
        </row>
        <row r="5380">
          <cell r="F5380">
            <v>79.322783531900001</v>
          </cell>
        </row>
        <row r="5381">
          <cell r="F5381">
            <v>79.385790037971901</v>
          </cell>
        </row>
        <row r="5382">
          <cell r="F5382">
            <v>79.448680152471695</v>
          </cell>
        </row>
        <row r="5383">
          <cell r="F5383">
            <v>79.511448668948702</v>
          </cell>
        </row>
        <row r="5384">
          <cell r="F5384">
            <v>79.574090380952597</v>
          </cell>
        </row>
        <row r="5385">
          <cell r="F5385">
            <v>79.636600082033596</v>
          </cell>
        </row>
        <row r="5386">
          <cell r="F5386">
            <v>79.698972565739794</v>
          </cell>
        </row>
        <row r="5387">
          <cell r="F5387">
            <v>79.761202625621493</v>
          </cell>
        </row>
        <row r="5388">
          <cell r="F5388">
            <v>79.823285055227998</v>
          </cell>
        </row>
        <row r="5389">
          <cell r="F5389">
            <v>79.885214648109098</v>
          </cell>
        </row>
        <row r="5390">
          <cell r="F5390">
            <v>79.946986197814098</v>
          </cell>
        </row>
        <row r="5391">
          <cell r="F5391">
            <v>80.008594497892702</v>
          </cell>
        </row>
        <row r="5392">
          <cell r="F5392">
            <v>80.070034341894399</v>
          </cell>
        </row>
        <row r="5393">
          <cell r="F5393">
            <v>80.131300523368594</v>
          </cell>
        </row>
        <row r="5394">
          <cell r="F5394">
            <v>80.192387835865006</v>
          </cell>
        </row>
        <row r="5395">
          <cell r="F5395">
            <v>80.253291072932996</v>
          </cell>
        </row>
        <row r="5396">
          <cell r="F5396">
            <v>80.314005028122196</v>
          </cell>
        </row>
        <row r="5397">
          <cell r="F5397">
            <v>80.374524494982694</v>
          </cell>
        </row>
        <row r="5398">
          <cell r="F5398">
            <v>80.4348442670628</v>
          </cell>
        </row>
        <row r="5399">
          <cell r="F5399">
            <v>80.494959137912602</v>
          </cell>
        </row>
        <row r="5400">
          <cell r="F5400">
            <v>80.554863901081703</v>
          </cell>
        </row>
        <row r="5401">
          <cell r="F5401">
            <v>80.614553350119607</v>
          </cell>
        </row>
        <row r="5402">
          <cell r="F5402">
            <v>80.674022278575904</v>
          </cell>
        </row>
        <row r="5403">
          <cell r="F5403">
            <v>80.73326548</v>
          </cell>
        </row>
        <row r="5404">
          <cell r="F5404">
            <v>80.792279136553603</v>
          </cell>
        </row>
        <row r="5405">
          <cell r="F5405">
            <v>80.851064984847199</v>
          </cell>
        </row>
        <row r="5406">
          <cell r="F5406">
            <v>80.909626150103193</v>
          </cell>
        </row>
        <row r="5407">
          <cell r="F5407">
            <v>80.967965757544107</v>
          </cell>
        </row>
        <row r="5408">
          <cell r="F5408">
            <v>81.026086932392502</v>
          </cell>
        </row>
        <row r="5409">
          <cell r="F5409">
            <v>81.083992799870899</v>
          </cell>
        </row>
        <row r="5410">
          <cell r="F5410">
            <v>81.141686485202499</v>
          </cell>
        </row>
        <row r="5411">
          <cell r="F5411">
            <v>81.1991711136085</v>
          </cell>
        </row>
        <row r="5412">
          <cell r="F5412">
            <v>81.256449810312105</v>
          </cell>
        </row>
        <row r="5413">
          <cell r="F5413">
            <v>81.313525700535706</v>
          </cell>
        </row>
        <row r="5414">
          <cell r="F5414">
            <v>81.370401909501993</v>
          </cell>
        </row>
        <row r="5415">
          <cell r="F5415">
            <v>81.427081562433401</v>
          </cell>
        </row>
        <row r="5416">
          <cell r="F5416">
            <v>81.483567784552505</v>
          </cell>
        </row>
        <row r="5417">
          <cell r="F5417">
            <v>81.539863701081799</v>
          </cell>
        </row>
        <row r="5418">
          <cell r="F5418">
            <v>81.595972437243702</v>
          </cell>
        </row>
        <row r="5419">
          <cell r="F5419">
            <v>81.651897118261004</v>
          </cell>
        </row>
        <row r="5420">
          <cell r="F5420">
            <v>81.707640869355998</v>
          </cell>
        </row>
        <row r="5421">
          <cell r="F5421">
            <v>81.763206815751303</v>
          </cell>
        </row>
        <row r="5422">
          <cell r="F5422">
            <v>81.818598082669993</v>
          </cell>
        </row>
        <row r="5423">
          <cell r="F5423">
            <v>81.873817795333395</v>
          </cell>
        </row>
        <row r="5424">
          <cell r="F5424">
            <v>81.928869078964695</v>
          </cell>
        </row>
        <row r="5425">
          <cell r="F5425">
            <v>81.983755058786301</v>
          </cell>
        </row>
        <row r="5426">
          <cell r="F5426">
            <v>82.038478860020902</v>
          </cell>
        </row>
        <row r="5427">
          <cell r="F5427">
            <v>82.093043607890905</v>
          </cell>
        </row>
        <row r="5428">
          <cell r="F5428">
            <v>82.147452427618902</v>
          </cell>
        </row>
        <row r="5429">
          <cell r="F5429">
            <v>82.201708444427297</v>
          </cell>
        </row>
        <row r="5430">
          <cell r="F5430">
            <v>82.255814783538696</v>
          </cell>
        </row>
        <row r="5431">
          <cell r="F5431">
            <v>82.309774570175605</v>
          </cell>
        </row>
        <row r="5432">
          <cell r="F5432">
            <v>82.363590929560601</v>
          </cell>
        </row>
        <row r="5433">
          <cell r="F5433">
            <v>82.417266986916204</v>
          </cell>
        </row>
        <row r="5434">
          <cell r="F5434">
            <v>82.470805867464904</v>
          </cell>
        </row>
        <row r="5435">
          <cell r="F5435">
            <v>82.524210696429805</v>
          </cell>
        </row>
        <row r="5436">
          <cell r="F5436">
            <v>82.577484599032204</v>
          </cell>
        </row>
        <row r="5437">
          <cell r="F5437">
            <v>82.630630700495303</v>
          </cell>
        </row>
        <row r="5438">
          <cell r="F5438">
            <v>82.683652126041594</v>
          </cell>
        </row>
        <row r="5439">
          <cell r="F5439">
            <v>82.736552000893596</v>
          </cell>
        </row>
        <row r="5440">
          <cell r="F5440">
            <v>82.789333450273801</v>
          </cell>
        </row>
        <row r="5441">
          <cell r="F5441">
            <v>82.841999599404801</v>
          </cell>
        </row>
        <row r="5442">
          <cell r="F5442">
            <v>82.8945535735091</v>
          </cell>
        </row>
        <row r="5443">
          <cell r="F5443">
            <v>82.946998497809204</v>
          </cell>
        </row>
        <row r="5444">
          <cell r="F5444">
            <v>82.999337497527705</v>
          </cell>
        </row>
        <row r="5445">
          <cell r="F5445">
            <v>83.051573697886994</v>
          </cell>
        </row>
        <row r="5446">
          <cell r="F5446">
            <v>83.103710224109605</v>
          </cell>
        </row>
        <row r="5447">
          <cell r="F5447">
            <v>83.155750201418797</v>
          </cell>
        </row>
        <row r="5448">
          <cell r="F5448">
            <v>83.207696755035798</v>
          </cell>
        </row>
        <row r="5449">
          <cell r="F5449">
            <v>83.259553010183794</v>
          </cell>
        </row>
        <row r="5450">
          <cell r="F5450">
            <v>83.311322092085206</v>
          </cell>
        </row>
        <row r="5451">
          <cell r="F5451">
            <v>83.363007125962596</v>
          </cell>
        </row>
        <row r="5452">
          <cell r="F5452">
            <v>83.414611237038599</v>
          </cell>
        </row>
        <row r="5453">
          <cell r="F5453">
            <v>83.466137550535606</v>
          </cell>
        </row>
        <row r="5454">
          <cell r="F5454">
            <v>83.517589191676194</v>
          </cell>
        </row>
        <row r="5455">
          <cell r="F5455">
            <v>83.568969285682797</v>
          </cell>
        </row>
        <row r="5456">
          <cell r="F5456">
            <v>83.620280957778107</v>
          </cell>
        </row>
        <row r="5457">
          <cell r="F5457">
            <v>83.671527333184599</v>
          </cell>
        </row>
        <row r="5458">
          <cell r="F5458">
            <v>83.722711537124695</v>
          </cell>
        </row>
        <row r="5459">
          <cell r="F5459">
            <v>83.773836694821</v>
          </cell>
        </row>
        <row r="5460">
          <cell r="F5460">
            <v>83.824905931496502</v>
          </cell>
        </row>
        <row r="5461">
          <cell r="F5461">
            <v>83.875922372372798</v>
          </cell>
        </row>
        <row r="5462">
          <cell r="F5462">
            <v>83.926889142672806</v>
          </cell>
        </row>
        <row r="5463">
          <cell r="F5463">
            <v>83.977809367619102</v>
          </cell>
        </row>
        <row r="5464">
          <cell r="F5464">
            <v>84.028686172434206</v>
          </cell>
        </row>
        <row r="5465">
          <cell r="F5465">
            <v>84.079522682340595</v>
          </cell>
        </row>
        <row r="5466">
          <cell r="F5466">
            <v>84.130322022560904</v>
          </cell>
        </row>
        <row r="5467">
          <cell r="F5467">
            <v>84.181087318317594</v>
          </cell>
        </row>
        <row r="5468">
          <cell r="F5468">
            <v>84.231821694833201</v>
          </cell>
        </row>
        <row r="5469">
          <cell r="F5469">
            <v>84.282528277330201</v>
          </cell>
        </row>
        <row r="5470">
          <cell r="F5470">
            <v>84.3332101910311</v>
          </cell>
        </row>
        <row r="5471">
          <cell r="F5471">
            <v>84.383870561158602</v>
          </cell>
        </row>
        <row r="5472">
          <cell r="F5472">
            <v>84.434512512935598</v>
          </cell>
        </row>
        <row r="5473">
          <cell r="F5473">
            <v>84.485139171583498</v>
          </cell>
        </row>
        <row r="5474">
          <cell r="F5474">
            <v>84.535753662325604</v>
          </cell>
        </row>
        <row r="5475">
          <cell r="F5475">
            <v>84.586359110384095</v>
          </cell>
        </row>
        <row r="5476">
          <cell r="F5476">
            <v>84.636958640981803</v>
          </cell>
        </row>
        <row r="5477">
          <cell r="F5477">
            <v>84.687555379341106</v>
          </cell>
        </row>
        <row r="5478">
          <cell r="F5478">
            <v>84.738152450684495</v>
          </cell>
        </row>
        <row r="5479">
          <cell r="F5479">
            <v>84.788752980234605</v>
          </cell>
        </row>
        <row r="5480">
          <cell r="F5480">
            <v>84.839360093213898</v>
          </cell>
        </row>
        <row r="5481">
          <cell r="F5481">
            <v>84.889976914844894</v>
          </cell>
        </row>
        <row r="5482">
          <cell r="F5482">
            <v>84.940606570350198</v>
          </cell>
        </row>
        <row r="5483">
          <cell r="F5483">
            <v>84.991252184952202</v>
          </cell>
        </row>
        <row r="5484">
          <cell r="F5484">
            <v>85.041916883873498</v>
          </cell>
        </row>
        <row r="5485">
          <cell r="F5485">
            <v>85.092603792337101</v>
          </cell>
        </row>
        <row r="5486">
          <cell r="F5486">
            <v>85.143316035564595</v>
          </cell>
        </row>
        <row r="5487">
          <cell r="F5487">
            <v>85.194056738778897</v>
          </cell>
        </row>
        <row r="5488">
          <cell r="F5488">
            <v>85.244829027202499</v>
          </cell>
        </row>
        <row r="5489">
          <cell r="F5489">
            <v>85.295636026058105</v>
          </cell>
        </row>
        <row r="5490">
          <cell r="F5490">
            <v>85.346480860568107</v>
          </cell>
        </row>
        <row r="5491">
          <cell r="F5491">
            <v>85.397366655955096</v>
          </cell>
        </row>
        <row r="5492">
          <cell r="F5492">
            <v>85.448296537441493</v>
          </cell>
        </row>
        <row r="5493">
          <cell r="F5493">
            <v>85.499273630249903</v>
          </cell>
        </row>
        <row r="5494">
          <cell r="F5494">
            <v>85.550301059602901</v>
          </cell>
        </row>
        <row r="5495">
          <cell r="F5495">
            <v>85.601381950722896</v>
          </cell>
        </row>
        <row r="5496">
          <cell r="F5496">
            <v>85.652519428832406</v>
          </cell>
        </row>
        <row r="5497">
          <cell r="F5497">
            <v>85.703716619154704</v>
          </cell>
        </row>
        <row r="5498">
          <cell r="F5498">
            <v>85.754976646911004</v>
          </cell>
        </row>
        <row r="5499">
          <cell r="F5499">
            <v>85.806302637324407</v>
          </cell>
        </row>
        <row r="5500">
          <cell r="F5500">
            <v>85.857697715617505</v>
          </cell>
        </row>
        <row r="5501">
          <cell r="F5501">
            <v>85.909165007012803</v>
          </cell>
        </row>
        <row r="5502">
          <cell r="F5502">
            <v>85.960707636732806</v>
          </cell>
        </row>
        <row r="5503">
          <cell r="F5503">
            <v>86.012328729999993</v>
          </cell>
        </row>
        <row r="5504">
          <cell r="F5504">
            <v>86.064030750852893</v>
          </cell>
        </row>
        <row r="5505">
          <cell r="F5505">
            <v>86.1158135185932</v>
          </cell>
        </row>
        <row r="5506">
          <cell r="F5506">
            <v>86.1676761913387</v>
          </cell>
        </row>
        <row r="5507">
          <cell r="F5507">
            <v>86.219617927206997</v>
          </cell>
        </row>
        <row r="5508">
          <cell r="F5508">
            <v>86.271637884315894</v>
          </cell>
        </row>
        <row r="5509">
          <cell r="F5509">
            <v>86.323735220783007</v>
          </cell>
        </row>
        <row r="5510">
          <cell r="F5510">
            <v>86.375909094726694</v>
          </cell>
        </row>
        <row r="5511">
          <cell r="F5511">
            <v>86.428158664263407</v>
          </cell>
        </row>
        <row r="5512">
          <cell r="F5512">
            <v>86.480483087511502</v>
          </cell>
        </row>
        <row r="5513">
          <cell r="F5513">
            <v>86.532881522588596</v>
          </cell>
        </row>
        <row r="5514">
          <cell r="F5514">
            <v>86.585353127612507</v>
          </cell>
        </row>
        <row r="5515">
          <cell r="F5515">
            <v>86.637897060700794</v>
          </cell>
        </row>
        <row r="5516">
          <cell r="F5516">
            <v>86.690512479971204</v>
          </cell>
        </row>
        <row r="5517">
          <cell r="F5517">
            <v>86.743198543541496</v>
          </cell>
        </row>
        <row r="5518">
          <cell r="F5518">
            <v>86.795954409529301</v>
          </cell>
        </row>
        <row r="5519">
          <cell r="F5519">
            <v>86.848779236052394</v>
          </cell>
        </row>
        <row r="5520">
          <cell r="F5520">
            <v>86.901672181228406</v>
          </cell>
        </row>
        <row r="5521">
          <cell r="F5521">
            <v>86.954632403174998</v>
          </cell>
        </row>
        <row r="5522">
          <cell r="F5522">
            <v>87.007659060010496</v>
          </cell>
        </row>
        <row r="5523">
          <cell r="F5523">
            <v>87.060751309851497</v>
          </cell>
        </row>
        <row r="5524">
          <cell r="F5524">
            <v>87.1139083108162</v>
          </cell>
        </row>
        <row r="5525">
          <cell r="F5525">
            <v>87.167129221022293</v>
          </cell>
        </row>
        <row r="5526">
          <cell r="F5526">
            <v>87.220413198587494</v>
          </cell>
        </row>
        <row r="5527">
          <cell r="F5527">
            <v>87.273759401629604</v>
          </cell>
        </row>
        <row r="5528">
          <cell r="F5528">
            <v>87.3271669882661</v>
          </cell>
        </row>
        <row r="5529">
          <cell r="F5529">
            <v>87.380635116614897</v>
          </cell>
        </row>
        <row r="5530">
          <cell r="F5530">
            <v>87.434162944793599</v>
          </cell>
        </row>
        <row r="5531">
          <cell r="F5531">
            <v>87.487749630919893</v>
          </cell>
        </row>
        <row r="5532">
          <cell r="F5532">
            <v>87.541394333111498</v>
          </cell>
        </row>
        <row r="5533">
          <cell r="F5533">
            <v>87.595096209486101</v>
          </cell>
        </row>
        <row r="5534">
          <cell r="F5534">
            <v>87.648854418161406</v>
          </cell>
        </row>
        <row r="5535">
          <cell r="F5535">
            <v>87.702668117255797</v>
          </cell>
        </row>
        <row r="5536">
          <cell r="F5536">
            <v>87.756536464885599</v>
          </cell>
        </row>
        <row r="5537">
          <cell r="F5537">
            <v>87.810458619169196</v>
          </cell>
        </row>
        <row r="5538">
          <cell r="F5538">
            <v>87.864433738224307</v>
          </cell>
        </row>
        <row r="5539">
          <cell r="F5539">
            <v>87.918460980168604</v>
          </cell>
        </row>
        <row r="5540">
          <cell r="F5540">
            <v>87.972539503119805</v>
          </cell>
        </row>
        <row r="5541">
          <cell r="F5541">
            <v>88.026668465195598</v>
          </cell>
        </row>
        <row r="5542">
          <cell r="F5542">
            <v>88.080847024513702</v>
          </cell>
        </row>
        <row r="5543">
          <cell r="F5543">
            <v>88.135074339191803</v>
          </cell>
        </row>
        <row r="5544">
          <cell r="F5544">
            <v>88.189349567347605</v>
          </cell>
        </row>
        <row r="5545">
          <cell r="F5545">
            <v>88.243671867098698</v>
          </cell>
        </row>
        <row r="5546">
          <cell r="F5546">
            <v>88.298040396562897</v>
          </cell>
        </row>
        <row r="5547">
          <cell r="F5547">
            <v>88.352454313858601</v>
          </cell>
        </row>
        <row r="5548">
          <cell r="F5548">
            <v>88.406912777102093</v>
          </cell>
        </row>
        <row r="5549">
          <cell r="F5549">
            <v>88.4614149444117</v>
          </cell>
        </row>
        <row r="5550">
          <cell r="F5550">
            <v>88.515959973905296</v>
          </cell>
        </row>
        <row r="5551">
          <cell r="F5551">
            <v>88.570547023700399</v>
          </cell>
        </row>
        <row r="5552">
          <cell r="F5552">
            <v>88.625175251914797</v>
          </cell>
        </row>
        <row r="5553">
          <cell r="F5553">
            <v>88.679843816666093</v>
          </cell>
        </row>
        <row r="5554">
          <cell r="F5554">
            <v>88.734551876072103</v>
          </cell>
        </row>
        <row r="5555">
          <cell r="F5555">
            <v>88.789298588250503</v>
          </cell>
        </row>
        <row r="5556">
          <cell r="F5556">
            <v>88.844083111318994</v>
          </cell>
        </row>
        <row r="5557">
          <cell r="F5557">
            <v>88.898904603395195</v>
          </cell>
        </row>
        <row r="5558">
          <cell r="F5558">
            <v>88.953762222596794</v>
          </cell>
        </row>
        <row r="5559">
          <cell r="F5559">
            <v>89.008655127041607</v>
          </cell>
        </row>
        <row r="5560">
          <cell r="F5560">
            <v>89.063582474848005</v>
          </cell>
        </row>
        <row r="5561">
          <cell r="F5561">
            <v>89.118543424132199</v>
          </cell>
        </row>
        <row r="5562">
          <cell r="F5562">
            <v>89.173537133012701</v>
          </cell>
        </row>
        <row r="5563">
          <cell r="F5563">
            <v>89.228562759607101</v>
          </cell>
        </row>
        <row r="5564">
          <cell r="F5564">
            <v>89.283619462033201</v>
          </cell>
        </row>
        <row r="5565">
          <cell r="F5565">
            <v>89.338706398408604</v>
          </cell>
        </row>
        <row r="5566">
          <cell r="F5566">
            <v>89.393822726851099</v>
          </cell>
        </row>
        <row r="5567">
          <cell r="F5567">
            <v>89.448967605478302</v>
          </cell>
        </row>
        <row r="5568">
          <cell r="F5568">
            <v>89.504140192408002</v>
          </cell>
        </row>
        <row r="5569">
          <cell r="F5569">
            <v>89.559339645757802</v>
          </cell>
        </row>
        <row r="5570">
          <cell r="F5570">
            <v>89.614565123645406</v>
          </cell>
        </row>
        <row r="5571">
          <cell r="F5571">
            <v>89.6698157841886</v>
          </cell>
        </row>
        <row r="5572">
          <cell r="F5572">
            <v>89.7250907855056</v>
          </cell>
        </row>
        <row r="5573">
          <cell r="F5573">
            <v>89.780389285712999</v>
          </cell>
        </row>
        <row r="5574">
          <cell r="F5574">
            <v>89.8357104429289</v>
          </cell>
        </row>
        <row r="5575">
          <cell r="F5575">
            <v>89.891053415271202</v>
          </cell>
        </row>
        <row r="5576">
          <cell r="F5576">
            <v>89.946417360857595</v>
          </cell>
        </row>
        <row r="5577">
          <cell r="F5577">
            <v>90.001801437805597</v>
          </cell>
        </row>
        <row r="5578">
          <cell r="F5578">
            <v>90.057204804233095</v>
          </cell>
        </row>
        <row r="5579">
          <cell r="F5579">
            <v>90.112626618257593</v>
          </cell>
        </row>
        <row r="5580">
          <cell r="F5580">
            <v>90.168066037996994</v>
          </cell>
        </row>
        <row r="5581">
          <cell r="F5581">
            <v>90.223522221568999</v>
          </cell>
        </row>
        <row r="5582">
          <cell r="F5582">
            <v>90.278994327091098</v>
          </cell>
        </row>
        <row r="5583">
          <cell r="F5583">
            <v>90.334481512681094</v>
          </cell>
        </row>
        <row r="5584">
          <cell r="F5584">
            <v>90.389982936456803</v>
          </cell>
        </row>
        <row r="5585">
          <cell r="F5585">
            <v>90.445497756536398</v>
          </cell>
        </row>
        <row r="5586">
          <cell r="F5586">
            <v>90.5010251310364</v>
          </cell>
        </row>
        <row r="5587">
          <cell r="F5587">
            <v>90.556564218074996</v>
          </cell>
        </row>
        <row r="5588">
          <cell r="F5588">
            <v>90.612114175770103</v>
          </cell>
        </row>
        <row r="5589">
          <cell r="F5589">
            <v>90.667674162239294</v>
          </cell>
        </row>
        <row r="5590">
          <cell r="F5590">
            <v>90.723243335600301</v>
          </cell>
        </row>
        <row r="5591">
          <cell r="F5591">
            <v>90.7788208539707</v>
          </cell>
        </row>
        <row r="5592">
          <cell r="F5592">
            <v>90.834405875468406</v>
          </cell>
        </row>
        <row r="5593">
          <cell r="F5593">
            <v>90.889997558210993</v>
          </cell>
        </row>
        <row r="5594">
          <cell r="F5594">
            <v>90.945595060316194</v>
          </cell>
        </row>
        <row r="5595">
          <cell r="F5595">
            <v>91.001197539901597</v>
          </cell>
        </row>
        <row r="5596">
          <cell r="F5596">
            <v>91.056804155085004</v>
          </cell>
        </row>
        <row r="5597">
          <cell r="F5597">
            <v>91.112414063984801</v>
          </cell>
        </row>
        <row r="5598">
          <cell r="F5598">
            <v>91.168026424717297</v>
          </cell>
        </row>
        <row r="5599">
          <cell r="F5599">
            <v>91.223640395400906</v>
          </cell>
        </row>
        <row r="5600">
          <cell r="F5600">
            <v>91.279255134153203</v>
          </cell>
        </row>
        <row r="5601">
          <cell r="F5601">
            <v>91.334869799092104</v>
          </cell>
        </row>
        <row r="5602">
          <cell r="F5602">
            <v>91.390483548335098</v>
          </cell>
        </row>
        <row r="5603">
          <cell r="F5603">
            <v>91.446095540000002</v>
          </cell>
        </row>
        <row r="5604">
          <cell r="F5604">
            <v>91.501705112634596</v>
          </cell>
        </row>
        <row r="5605">
          <cell r="F5605">
            <v>91.557312326506903</v>
          </cell>
        </row>
        <row r="5606">
          <cell r="F5606">
            <v>91.612917422315206</v>
          </cell>
        </row>
        <row r="5607">
          <cell r="F5607">
            <v>91.668520640757706</v>
          </cell>
        </row>
        <row r="5608">
          <cell r="F5608">
            <v>91.7241222225326</v>
          </cell>
        </row>
        <row r="5609">
          <cell r="F5609">
            <v>91.779722408338003</v>
          </cell>
        </row>
        <row r="5610">
          <cell r="F5610">
            <v>91.835321438872995</v>
          </cell>
        </row>
        <row r="5611">
          <cell r="F5611">
            <v>91.890919554834198</v>
          </cell>
        </row>
        <row r="5612">
          <cell r="F5612">
            <v>91.946516996920707</v>
          </cell>
        </row>
        <row r="5613">
          <cell r="F5613">
            <v>92.002114005830606</v>
          </cell>
        </row>
        <row r="5614">
          <cell r="F5614">
            <v>92.057710822262095</v>
          </cell>
        </row>
        <row r="5615">
          <cell r="F5615">
            <v>92.113307686913402</v>
          </cell>
        </row>
        <row r="5616">
          <cell r="F5616">
            <v>92.168904840482696</v>
          </cell>
        </row>
        <row r="5617">
          <cell r="F5617">
            <v>92.224502523668207</v>
          </cell>
        </row>
        <row r="5618">
          <cell r="F5618">
            <v>92.280100977168203</v>
          </cell>
        </row>
        <row r="5619">
          <cell r="F5619">
            <v>92.3357004416808</v>
          </cell>
        </row>
        <row r="5620">
          <cell r="F5620">
            <v>92.391301157904195</v>
          </cell>
        </row>
        <row r="5621">
          <cell r="F5621">
            <v>92.446903366536702</v>
          </cell>
        </row>
        <row r="5622">
          <cell r="F5622">
            <v>92.502507308277004</v>
          </cell>
        </row>
        <row r="5623">
          <cell r="F5623">
            <v>92.558113223822204</v>
          </cell>
        </row>
        <row r="5624">
          <cell r="F5624">
            <v>92.613721353871</v>
          </cell>
        </row>
        <row r="5625">
          <cell r="F5625">
            <v>92.669331939121605</v>
          </cell>
        </row>
        <row r="5626">
          <cell r="F5626">
            <v>92.724945220272303</v>
          </cell>
        </row>
        <row r="5627">
          <cell r="F5627">
            <v>92.780561438021294</v>
          </cell>
        </row>
        <row r="5628">
          <cell r="F5628">
            <v>92.836180833066706</v>
          </cell>
        </row>
        <row r="5629">
          <cell r="F5629">
            <v>92.891803646106794</v>
          </cell>
        </row>
        <row r="5630">
          <cell r="F5630">
            <v>92.947430117839801</v>
          </cell>
        </row>
        <row r="5631">
          <cell r="F5631">
            <v>93.003060488963797</v>
          </cell>
        </row>
        <row r="5632">
          <cell r="F5632">
            <v>93.058695000177195</v>
          </cell>
        </row>
        <row r="5633">
          <cell r="F5633">
            <v>93.114333892177896</v>
          </cell>
        </row>
        <row r="5634">
          <cell r="F5634">
            <v>93.169977405664397</v>
          </cell>
        </row>
        <row r="5635">
          <cell r="F5635">
            <v>93.225625781335395</v>
          </cell>
        </row>
        <row r="5636">
          <cell r="F5636">
            <v>93.281279259887896</v>
          </cell>
        </row>
        <row r="5637">
          <cell r="F5637">
            <v>93.336938082020694</v>
          </cell>
        </row>
        <row r="5638">
          <cell r="F5638">
            <v>93.392602488431905</v>
          </cell>
        </row>
        <row r="5639">
          <cell r="F5639">
            <v>93.448272719819897</v>
          </cell>
        </row>
        <row r="5640">
          <cell r="F5640">
            <v>93.5039490168828</v>
          </cell>
        </row>
        <row r="5641">
          <cell r="F5641">
            <v>93.559631620318697</v>
          </cell>
        </row>
        <row r="5642">
          <cell r="F5642">
            <v>93.615320770826003</v>
          </cell>
        </row>
        <row r="5643">
          <cell r="F5643">
            <v>93.671016709102801</v>
          </cell>
        </row>
        <row r="5644">
          <cell r="F5644">
            <v>93.726719675847406</v>
          </cell>
        </row>
        <row r="5645">
          <cell r="F5645">
            <v>93.782429911757802</v>
          </cell>
        </row>
        <row r="5646">
          <cell r="F5646">
            <v>93.838147657532403</v>
          </cell>
        </row>
        <row r="5647">
          <cell r="F5647">
            <v>93.893873153870004</v>
          </cell>
        </row>
        <row r="5648">
          <cell r="F5648">
            <v>93.949606641467497</v>
          </cell>
        </row>
        <row r="5649">
          <cell r="F5649">
            <v>94.005348361023707</v>
          </cell>
        </row>
        <row r="5650">
          <cell r="F5650">
            <v>94.061098553236803</v>
          </cell>
        </row>
        <row r="5651">
          <cell r="F5651">
            <v>94.1168574588051</v>
          </cell>
        </row>
        <row r="5652">
          <cell r="F5652">
            <v>94.172625318426796</v>
          </cell>
        </row>
        <row r="5653">
          <cell r="F5653">
            <v>94.228402372800005</v>
          </cell>
        </row>
        <row r="5654">
          <cell r="F5654">
            <v>94.284188862622997</v>
          </cell>
        </row>
        <row r="5655">
          <cell r="F5655">
            <v>94.339985028593901</v>
          </cell>
        </row>
        <row r="5656">
          <cell r="F5656">
            <v>94.395791111411</v>
          </cell>
        </row>
        <row r="5657">
          <cell r="F5657">
            <v>94.451607351772495</v>
          </cell>
        </row>
        <row r="5658">
          <cell r="F5658">
            <v>94.507433990376498</v>
          </cell>
        </row>
        <row r="5659">
          <cell r="F5659">
            <v>94.563271267921394</v>
          </cell>
        </row>
        <row r="5660">
          <cell r="F5660">
            <v>94.619119425105794</v>
          </cell>
        </row>
        <row r="5661">
          <cell r="F5661">
            <v>94.674978702626802</v>
          </cell>
        </row>
        <row r="5662">
          <cell r="F5662">
            <v>94.730849341183202</v>
          </cell>
        </row>
        <row r="5663">
          <cell r="F5663">
            <v>94.786731581473205</v>
          </cell>
        </row>
        <row r="5664">
          <cell r="F5664">
            <v>94.842625664194898</v>
          </cell>
        </row>
        <row r="5665">
          <cell r="F5665">
            <v>94.898531830046707</v>
          </cell>
        </row>
        <row r="5666">
          <cell r="F5666">
            <v>94.954450319726703</v>
          </cell>
        </row>
        <row r="5667">
          <cell r="F5667">
            <v>95.0103813739331</v>
          </cell>
        </row>
        <row r="5668">
          <cell r="F5668">
            <v>95.066325233364097</v>
          </cell>
        </row>
        <row r="5669">
          <cell r="F5669">
            <v>95.122282138717907</v>
          </cell>
        </row>
        <row r="5670">
          <cell r="F5670">
            <v>95.1782523306928</v>
          </cell>
        </row>
        <row r="5671">
          <cell r="F5671">
            <v>95.234236049986805</v>
          </cell>
        </row>
        <row r="5672">
          <cell r="F5672">
            <v>95.290233537298903</v>
          </cell>
        </row>
        <row r="5673">
          <cell r="F5673">
            <v>95.346245033326099</v>
          </cell>
        </row>
        <row r="5674">
          <cell r="F5674">
            <v>95.402270778767004</v>
          </cell>
        </row>
        <row r="5675">
          <cell r="F5675">
            <v>95.458311014320003</v>
          </cell>
        </row>
        <row r="5676">
          <cell r="F5676">
            <v>95.514365980683294</v>
          </cell>
        </row>
        <row r="5677">
          <cell r="F5677">
            <v>95.570435918554907</v>
          </cell>
        </row>
        <row r="5678">
          <cell r="F5678">
            <v>95.626521068633295</v>
          </cell>
        </row>
        <row r="5679">
          <cell r="F5679">
            <v>95.682621671616403</v>
          </cell>
        </row>
        <row r="5680">
          <cell r="F5680">
            <v>95.738737968202699</v>
          </cell>
        </row>
        <row r="5681">
          <cell r="F5681">
            <v>95.794870199090198</v>
          </cell>
        </row>
        <row r="5682">
          <cell r="F5682">
            <v>95.851018604977199</v>
          </cell>
        </row>
        <row r="5683">
          <cell r="F5683">
            <v>95.907183426561801</v>
          </cell>
        </row>
        <row r="5684">
          <cell r="F5684">
            <v>95.963364904542303</v>
          </cell>
        </row>
        <row r="5685">
          <cell r="F5685">
            <v>96.0195632796176</v>
          </cell>
        </row>
        <row r="5686">
          <cell r="F5686">
            <v>96.0757787924844</v>
          </cell>
        </row>
        <row r="5687">
          <cell r="F5687">
            <v>96.132011683841796</v>
          </cell>
        </row>
        <row r="5688">
          <cell r="F5688">
            <v>96.188262194387804</v>
          </cell>
        </row>
        <row r="5689">
          <cell r="F5689">
            <v>96.244530564820707</v>
          </cell>
        </row>
        <row r="5690">
          <cell r="F5690">
            <v>96.300817035838705</v>
          </cell>
        </row>
        <row r="5691">
          <cell r="F5691">
            <v>96.357121848140096</v>
          </cell>
        </row>
        <row r="5692">
          <cell r="F5692">
            <v>96.413445242422895</v>
          </cell>
        </row>
        <row r="5693">
          <cell r="F5693">
            <v>96.469787459385401</v>
          </cell>
        </row>
        <row r="5694">
          <cell r="F5694">
            <v>96.526148739725897</v>
          </cell>
        </row>
        <row r="5695">
          <cell r="F5695">
            <v>96.582529324142399</v>
          </cell>
        </row>
        <row r="5696">
          <cell r="F5696">
            <v>96.638929453333304</v>
          </cell>
        </row>
        <row r="5697">
          <cell r="F5697">
            <v>96.695349367997295</v>
          </cell>
        </row>
        <row r="5698">
          <cell r="F5698">
            <v>96.751789308831405</v>
          </cell>
        </row>
        <row r="5699">
          <cell r="F5699">
            <v>96.808249516534502</v>
          </cell>
        </row>
        <row r="5700">
          <cell r="F5700">
            <v>96.8647302318046</v>
          </cell>
        </row>
        <row r="5701">
          <cell r="F5701">
            <v>96.921231695340197</v>
          </cell>
        </row>
        <row r="5702">
          <cell r="F5702">
            <v>96.977754147839207</v>
          </cell>
        </row>
        <row r="5703">
          <cell r="F5703">
            <v>97.03429783</v>
          </cell>
        </row>
        <row r="5704">
          <cell r="F5704">
            <v>97.090862930589594</v>
          </cell>
        </row>
        <row r="5705">
          <cell r="F5705">
            <v>97.147449430650596</v>
          </cell>
        </row>
        <row r="5706">
          <cell r="F5706">
            <v>97.204057259294402</v>
          </cell>
        </row>
        <row r="5707">
          <cell r="F5707">
            <v>97.260686345632394</v>
          </cell>
        </row>
        <row r="5708">
          <cell r="F5708">
            <v>97.317336618776096</v>
          </cell>
        </row>
        <row r="5709">
          <cell r="F5709">
            <v>97.374008007836807</v>
          </cell>
        </row>
        <row r="5710">
          <cell r="F5710">
            <v>97.430700441926703</v>
          </cell>
        </row>
        <row r="5711">
          <cell r="F5711">
            <v>97.487413850155903</v>
          </cell>
        </row>
        <row r="5712">
          <cell r="F5712">
            <v>97.5441481616365</v>
          </cell>
        </row>
        <row r="5713">
          <cell r="F5713">
            <v>97.600903305479804</v>
          </cell>
        </row>
        <row r="5714">
          <cell r="F5714">
            <v>97.657679210797397</v>
          </cell>
        </row>
        <row r="5715">
          <cell r="F5715">
            <v>97.714475806700605</v>
          </cell>
        </row>
        <row r="5716">
          <cell r="F5716">
            <v>97.771293022300895</v>
          </cell>
        </row>
        <row r="5717">
          <cell r="F5717">
            <v>97.828130786709593</v>
          </cell>
        </row>
        <row r="5718">
          <cell r="F5718">
            <v>97.884989029038294</v>
          </cell>
        </row>
        <row r="5719">
          <cell r="F5719">
            <v>97.941867678398395</v>
          </cell>
        </row>
        <row r="5720">
          <cell r="F5720">
            <v>97.998766663901193</v>
          </cell>
        </row>
        <row r="5721">
          <cell r="F5721">
            <v>98.055685914658198</v>
          </cell>
        </row>
        <row r="5722">
          <cell r="F5722">
            <v>98.112625359781504</v>
          </cell>
        </row>
        <row r="5723">
          <cell r="F5723">
            <v>98.169584928381298</v>
          </cell>
        </row>
        <row r="5724">
          <cell r="F5724">
            <v>98.226564549569503</v>
          </cell>
        </row>
        <row r="5725">
          <cell r="F5725">
            <v>98.2835641524576</v>
          </cell>
        </row>
        <row r="5726">
          <cell r="F5726">
            <v>98.340583666157102</v>
          </cell>
        </row>
        <row r="5727">
          <cell r="F5727">
            <v>98.397623019779303</v>
          </cell>
        </row>
        <row r="5728">
          <cell r="F5728">
            <v>98.454682142435701</v>
          </cell>
        </row>
        <row r="5729">
          <cell r="F5729">
            <v>98.511760963237705</v>
          </cell>
        </row>
        <row r="5730">
          <cell r="F5730">
            <v>98.568859411296799</v>
          </cell>
        </row>
        <row r="5731">
          <cell r="F5731">
            <v>98.625977415724407</v>
          </cell>
        </row>
        <row r="5732">
          <cell r="F5732">
            <v>98.683114905631797</v>
          </cell>
        </row>
        <row r="5733">
          <cell r="F5733">
            <v>98.740271810130594</v>
          </cell>
        </row>
        <row r="5734">
          <cell r="F5734">
            <v>98.797448058332094</v>
          </cell>
        </row>
        <row r="5735">
          <cell r="F5735">
            <v>98.854643579348505</v>
          </cell>
        </row>
        <row r="5736">
          <cell r="F5736">
            <v>98.9118583022899</v>
          </cell>
        </row>
        <row r="5737">
          <cell r="F5737">
            <v>98.969092156268204</v>
          </cell>
        </row>
        <row r="5738">
          <cell r="F5738">
            <v>99.026345070395095</v>
          </cell>
        </row>
        <row r="5739">
          <cell r="F5739">
            <v>99.083616973781801</v>
          </cell>
        </row>
        <row r="5740">
          <cell r="F5740">
            <v>99.140907795539803</v>
          </cell>
        </row>
        <row r="5741">
          <cell r="F5741">
            <v>99.198217464780598</v>
          </cell>
        </row>
        <row r="5742">
          <cell r="F5742">
            <v>99.255545910615496</v>
          </cell>
        </row>
        <row r="5743">
          <cell r="F5743">
            <v>99.312893062155993</v>
          </cell>
        </row>
        <row r="5744">
          <cell r="F5744">
            <v>99.3702588485136</v>
          </cell>
        </row>
        <row r="5745">
          <cell r="F5745">
            <v>99.427643198799601</v>
          </cell>
        </row>
        <row r="5746">
          <cell r="F5746">
            <v>99.485046042125504</v>
          </cell>
        </row>
        <row r="5747">
          <cell r="F5747">
            <v>99.542467307603403</v>
          </cell>
        </row>
        <row r="5748">
          <cell r="F5748">
            <v>99.599906924343301</v>
          </cell>
        </row>
        <row r="5749">
          <cell r="F5749">
            <v>99.657364821457406</v>
          </cell>
        </row>
        <row r="5750">
          <cell r="F5750">
            <v>99.7148409280571</v>
          </cell>
        </row>
        <row r="5751">
          <cell r="F5751">
            <v>99.772335173253794</v>
          </cell>
        </row>
        <row r="5752">
          <cell r="F5752">
            <v>99.829847486158897</v>
          </cell>
        </row>
        <row r="5753">
          <cell r="F5753">
            <v>99.887377795883907</v>
          </cell>
        </row>
        <row r="5754">
          <cell r="F5754">
            <v>99.944926031540206</v>
          </cell>
        </row>
        <row r="5755">
          <cell r="F5755">
            <v>100.002492122239</v>
          </cell>
        </row>
        <row r="5756">
          <cell r="F5756">
            <v>100.060075997092</v>
          </cell>
        </row>
        <row r="5757">
          <cell r="F5757">
            <v>100.117677585211</v>
          </cell>
        </row>
        <row r="5758">
          <cell r="F5758">
            <v>100.175296815707</v>
          </cell>
        </row>
        <row r="5759">
          <cell r="F5759">
            <v>100.232933617691</v>
          </cell>
        </row>
        <row r="5760">
          <cell r="F5760">
            <v>100.290587920276</v>
          </cell>
        </row>
        <row r="5761">
          <cell r="F5761">
            <v>100.348259652571</v>
          </cell>
        </row>
        <row r="5762">
          <cell r="F5762">
            <v>100.405948743689</v>
          </cell>
        </row>
        <row r="5763">
          <cell r="F5763">
            <v>100.463655122741</v>
          </cell>
        </row>
        <row r="5764">
          <cell r="F5764">
            <v>100.521378718839</v>
          </cell>
        </row>
        <row r="5765">
          <cell r="F5765">
            <v>100.579119461093</v>
          </cell>
        </row>
        <row r="5766">
          <cell r="F5766">
            <v>100.636877278616</v>
          </cell>
        </row>
        <row r="5767">
          <cell r="F5767">
            <v>100.69465210051899</v>
          </cell>
        </row>
        <row r="5768">
          <cell r="F5768">
            <v>100.752443855914</v>
          </cell>
        </row>
        <row r="5769">
          <cell r="F5769">
            <v>100.81025247391101</v>
          </cell>
        </row>
        <row r="5770">
          <cell r="F5770">
            <v>100.86807788362201</v>
          </cell>
        </row>
        <row r="5771">
          <cell r="F5771">
            <v>100.925920014158</v>
          </cell>
        </row>
        <row r="5772">
          <cell r="F5772">
            <v>100.983778794632</v>
          </cell>
        </row>
        <row r="5773">
          <cell r="F5773">
            <v>101.041654154154</v>
          </cell>
        </row>
        <row r="5774">
          <cell r="F5774">
            <v>101.09954602183601</v>
          </cell>
        </row>
        <row r="5775">
          <cell r="F5775">
            <v>101.15745432678899</v>
          </cell>
        </row>
        <row r="5776">
          <cell r="F5776">
            <v>101.215378998125</v>
          </cell>
        </row>
        <row r="5777">
          <cell r="F5777">
            <v>101.27331996495499</v>
          </cell>
        </row>
        <row r="5778">
          <cell r="F5778">
            <v>101.33127715639</v>
          </cell>
        </row>
        <row r="5779">
          <cell r="F5779">
            <v>101.38925050154199</v>
          </cell>
        </row>
        <row r="5780">
          <cell r="F5780">
            <v>101.44723992952299</v>
          </cell>
        </row>
        <row r="5781">
          <cell r="F5781">
            <v>101.505245369444</v>
          </cell>
        </row>
        <row r="5782">
          <cell r="F5782">
            <v>101.56326675041601</v>
          </cell>
        </row>
        <row r="5783">
          <cell r="F5783">
            <v>101.62130400155</v>
          </cell>
        </row>
        <row r="5784">
          <cell r="F5784">
            <v>101.679357051959</v>
          </cell>
        </row>
        <row r="5785">
          <cell r="F5785">
            <v>101.737425830753</v>
          </cell>
        </row>
        <row r="5786">
          <cell r="F5786">
            <v>101.795510267045</v>
          </cell>
        </row>
        <row r="5787">
          <cell r="F5787">
            <v>101.853610289944</v>
          </cell>
        </row>
        <row r="5788">
          <cell r="F5788">
            <v>101.91172582856299</v>
          </cell>
        </row>
        <row r="5789">
          <cell r="F5789">
            <v>101.969856812014</v>
          </cell>
        </row>
        <row r="5790">
          <cell r="F5790">
            <v>102.028003169407</v>
          </cell>
        </row>
        <row r="5791">
          <cell r="F5791">
            <v>102.086164829854</v>
          </cell>
        </row>
        <row r="5792">
          <cell r="F5792">
            <v>102.144341722467</v>
          </cell>
        </row>
        <row r="5793">
          <cell r="F5793">
            <v>102.202533776357</v>
          </cell>
        </row>
        <row r="5794">
          <cell r="F5794">
            <v>102.260740920635</v>
          </cell>
        </row>
        <row r="5795">
          <cell r="F5795">
            <v>102.318963084413</v>
          </cell>
        </row>
        <row r="5796">
          <cell r="F5796">
            <v>102.37720019680199</v>
          </cell>
        </row>
        <row r="5797">
          <cell r="F5797">
            <v>102.43545218691401</v>
          </cell>
        </row>
        <row r="5798">
          <cell r="F5798">
            <v>102.49371898386001</v>
          </cell>
        </row>
        <row r="5799">
          <cell r="F5799">
            <v>102.55200051675099</v>
          </cell>
        </row>
        <row r="5800">
          <cell r="F5800">
            <v>102.610296714699</v>
          </cell>
        </row>
        <row r="5801">
          <cell r="F5801">
            <v>102.668607506816</v>
          </cell>
        </row>
        <row r="5802">
          <cell r="F5802">
            <v>102.72693282221201</v>
          </cell>
        </row>
        <row r="5803">
          <cell r="F5803">
            <v>102.78527259000001</v>
          </cell>
        </row>
        <row r="5804">
          <cell r="F5804">
            <v>102.843626766966</v>
          </cell>
        </row>
        <row r="5805">
          <cell r="F5805">
            <v>102.901995420601</v>
          </cell>
        </row>
        <row r="5806">
          <cell r="F5806">
            <v>102.96037864607101</v>
          </cell>
        </row>
        <row r="5807">
          <cell r="F5807">
            <v>103.01877653854299</v>
          </cell>
        </row>
        <row r="5808">
          <cell r="F5808">
            <v>103.077189193183</v>
          </cell>
        </row>
        <row r="5809">
          <cell r="F5809">
            <v>103.13561670515701</v>
          </cell>
        </row>
        <row r="5810">
          <cell r="F5810">
            <v>103.194059169632</v>
          </cell>
        </row>
        <row r="5811">
          <cell r="F5811">
            <v>103.252516681773</v>
          </cell>
        </row>
        <row r="5812">
          <cell r="F5812">
            <v>103.310989336747</v>
          </cell>
        </row>
        <row r="5813">
          <cell r="F5813">
            <v>103.369477229721</v>
          </cell>
        </row>
        <row r="5814">
          <cell r="F5814">
            <v>103.42798045585999</v>
          </cell>
        </row>
        <row r="5815">
          <cell r="F5815">
            <v>103.48649911033201</v>
          </cell>
        </row>
        <row r="5816">
          <cell r="F5816">
            <v>103.54503328830199</v>
          </cell>
        </row>
        <row r="5817">
          <cell r="F5817">
            <v>103.60358308493601</v>
          </cell>
        </row>
        <row r="5818">
          <cell r="F5818">
            <v>103.66214859540101</v>
          </cell>
        </row>
        <row r="5819">
          <cell r="F5819">
            <v>103.72072991486399</v>
          </cell>
        </row>
        <row r="5820">
          <cell r="F5820">
            <v>103.77932713849</v>
          </cell>
        </row>
        <row r="5821">
          <cell r="F5821">
            <v>103.837940361446</v>
          </cell>
        </row>
        <row r="5822">
          <cell r="F5822">
            <v>103.896569678899</v>
          </cell>
        </row>
        <row r="5823">
          <cell r="F5823">
            <v>103.955215186014</v>
          </cell>
        </row>
        <row r="5824">
          <cell r="F5824">
            <v>104.01387697795801</v>
          </cell>
        </row>
        <row r="5825">
          <cell r="F5825">
            <v>104.072555149897</v>
          </cell>
        </row>
        <row r="5826">
          <cell r="F5826">
            <v>104.131249796997</v>
          </cell>
        </row>
        <row r="5827">
          <cell r="F5827">
            <v>104.18996101442499</v>
          </cell>
        </row>
        <row r="5828">
          <cell r="F5828">
            <v>104.24868889734699</v>
          </cell>
        </row>
        <row r="5829">
          <cell r="F5829">
            <v>104.307433540929</v>
          </cell>
        </row>
        <row r="5830">
          <cell r="F5830">
            <v>104.366195040338</v>
          </cell>
        </row>
        <row r="5831">
          <cell r="F5831">
            <v>104.42497349074</v>
          </cell>
        </row>
        <row r="5832">
          <cell r="F5832">
            <v>104.483768987301</v>
          </cell>
        </row>
        <row r="5833">
          <cell r="F5833">
            <v>104.54258162518801</v>
          </cell>
        </row>
        <row r="5834">
          <cell r="F5834">
            <v>104.60141149956701</v>
          </cell>
        </row>
        <row r="5835">
          <cell r="F5835">
            <v>104.66025870560399</v>
          </cell>
        </row>
        <row r="5836">
          <cell r="F5836">
            <v>104.71912333846601</v>
          </cell>
        </row>
        <row r="5837">
          <cell r="F5837">
            <v>104.77800549331801</v>
          </cell>
        </row>
        <row r="5838">
          <cell r="F5838">
            <v>104.836905265327</v>
          </cell>
        </row>
        <row r="5839">
          <cell r="F5839">
            <v>104.89582274966</v>
          </cell>
        </row>
        <row r="5840">
          <cell r="F5840">
            <v>104.954758041483</v>
          </cell>
        </row>
        <row r="5841">
          <cell r="F5841">
            <v>105.01371123596201</v>
          </cell>
        </row>
        <row r="5842">
          <cell r="F5842">
            <v>105.072682428262</v>
          </cell>
        </row>
        <row r="5843">
          <cell r="F5843">
            <v>105.131671713552</v>
          </cell>
        </row>
        <row r="5844">
          <cell r="F5844">
            <v>105.190679186997</v>
          </cell>
        </row>
        <row r="5845">
          <cell r="F5845">
            <v>105.24970494376301</v>
          </cell>
        </row>
        <row r="5846">
          <cell r="F5846">
            <v>105.308749079016</v>
          </cell>
        </row>
        <row r="5847">
          <cell r="F5847">
            <v>105.367811687924</v>
          </cell>
        </row>
        <row r="5848">
          <cell r="F5848">
            <v>105.42689286565199</v>
          </cell>
        </row>
        <row r="5849">
          <cell r="F5849">
            <v>105.48599270736599</v>
          </cell>
        </row>
        <row r="5850">
          <cell r="F5850">
            <v>105.545111308233</v>
          </cell>
        </row>
        <row r="5851">
          <cell r="F5851">
            <v>105.60424876342</v>
          </cell>
        </row>
        <row r="5852">
          <cell r="F5852">
            <v>105.663405168091</v>
          </cell>
        </row>
        <row r="5853">
          <cell r="F5853">
            <v>105.72258061741501</v>
          </cell>
        </row>
        <row r="5854">
          <cell r="F5854">
            <v>105.78177520655601</v>
          </cell>
        </row>
        <row r="5855">
          <cell r="F5855">
            <v>105.840989030682</v>
          </cell>
        </row>
        <row r="5856">
          <cell r="F5856">
            <v>105.900222184958</v>
          </cell>
        </row>
        <row r="5857">
          <cell r="F5857">
            <v>105.959474764552</v>
          </cell>
        </row>
        <row r="5858">
          <cell r="F5858">
            <v>106.01874686462899</v>
          </cell>
        </row>
        <row r="5859">
          <cell r="F5859">
            <v>106.078038580355</v>
          </cell>
        </row>
        <row r="5860">
          <cell r="F5860">
            <v>106.137350006898</v>
          </cell>
        </row>
        <row r="5861">
          <cell r="F5861">
            <v>106.196681239423</v>
          </cell>
        </row>
        <row r="5862">
          <cell r="F5862">
            <v>106.25603237309601</v>
          </cell>
        </row>
        <row r="5863">
          <cell r="F5863">
            <v>106.315403503084</v>
          </cell>
        </row>
        <row r="5864">
          <cell r="F5864">
            <v>106.374794724553</v>
          </cell>
        </row>
        <row r="5865">
          <cell r="F5865">
            <v>106.434206132669</v>
          </cell>
        </row>
        <row r="5866">
          <cell r="F5866">
            <v>106.49363782259999</v>
          </cell>
        </row>
        <row r="5867">
          <cell r="F5867">
            <v>106.55308988951001</v>
          </cell>
        </row>
        <row r="5868">
          <cell r="F5868">
            <v>106.612562428567</v>
          </cell>
        </row>
        <row r="5869">
          <cell r="F5869">
            <v>106.67205553493601</v>
          </cell>
        </row>
        <row r="5870">
          <cell r="F5870">
            <v>106.73156930378499</v>
          </cell>
        </row>
        <row r="5871">
          <cell r="F5871">
            <v>106.791103830279</v>
          </cell>
        </row>
        <row r="5872">
          <cell r="F5872">
            <v>106.850659209585</v>
          </cell>
        </row>
        <row r="5873">
          <cell r="F5873">
            <v>106.910235536868</v>
          </cell>
        </row>
        <row r="5874">
          <cell r="F5874">
            <v>106.969832907296</v>
          </cell>
        </row>
        <row r="5875">
          <cell r="F5875">
            <v>107.02945141603399</v>
          </cell>
        </row>
        <row r="5876">
          <cell r="F5876">
            <v>107.089091158249</v>
          </cell>
        </row>
        <row r="5877">
          <cell r="F5877">
            <v>107.148752229107</v>
          </cell>
        </row>
        <row r="5878">
          <cell r="F5878">
            <v>107.208434723775</v>
          </cell>
        </row>
        <row r="5879">
          <cell r="F5879">
            <v>107.268138737418</v>
          </cell>
        </row>
        <row r="5880">
          <cell r="F5880">
            <v>107.32786436520399</v>
          </cell>
        </row>
        <row r="5881">
          <cell r="F5881">
            <v>107.387611702298</v>
          </cell>
        </row>
        <row r="5882">
          <cell r="F5882">
            <v>107.44738084386699</v>
          </cell>
        </row>
        <row r="5883">
          <cell r="F5883">
            <v>107.507171885076</v>
          </cell>
        </row>
        <row r="5884">
          <cell r="F5884">
            <v>107.566984921093</v>
          </cell>
        </row>
        <row r="5885">
          <cell r="F5885">
            <v>107.626820047085</v>
          </cell>
        </row>
        <row r="5886">
          <cell r="F5886">
            <v>107.68667735821499</v>
          </cell>
        </row>
        <row r="5887">
          <cell r="F5887">
            <v>107.746556949652</v>
          </cell>
        </row>
        <row r="5888">
          <cell r="F5888">
            <v>107.806458916561</v>
          </cell>
        </row>
        <row r="5889">
          <cell r="F5889">
            <v>107.86638335411</v>
          </cell>
        </row>
        <row r="5890">
          <cell r="F5890">
            <v>107.926330357463</v>
          </cell>
        </row>
        <row r="5891">
          <cell r="F5891">
            <v>107.986300021788</v>
          </cell>
        </row>
        <row r="5892">
          <cell r="F5892">
            <v>108.046292442251</v>
          </cell>
        </row>
        <row r="5893">
          <cell r="F5893">
            <v>108.106307714018</v>
          </cell>
        </row>
        <row r="5894">
          <cell r="F5894">
            <v>108.166345932255</v>
          </cell>
        </row>
        <row r="5895">
          <cell r="F5895">
            <v>108.226407192129</v>
          </cell>
        </row>
        <row r="5896">
          <cell r="F5896">
            <v>108.286491588806</v>
          </cell>
        </row>
        <row r="5897">
          <cell r="F5897">
            <v>108.346599217453</v>
          </cell>
        </row>
        <row r="5898">
          <cell r="F5898">
            <v>108.406730173235</v>
          </cell>
        </row>
        <row r="5899">
          <cell r="F5899">
            <v>108.466884551319</v>
          </cell>
        </row>
        <row r="5900">
          <cell r="F5900">
            <v>108.527062446871</v>
          </cell>
        </row>
        <row r="5901">
          <cell r="F5901">
            <v>108.58726395505801</v>
          </cell>
        </row>
        <row r="5902">
          <cell r="F5902">
            <v>108.647489171045</v>
          </cell>
        </row>
        <row r="5903">
          <cell r="F5903">
            <v>108.70773819</v>
          </cell>
        </row>
        <row r="5904">
          <cell r="F5904">
            <v>108.768011080094</v>
          </cell>
        </row>
        <row r="5905">
          <cell r="F5905">
            <v>108.828307801519</v>
          </cell>
        </row>
        <row r="5906">
          <cell r="F5906">
            <v>108.88862828747401</v>
          </cell>
        </row>
        <row r="5907">
          <cell r="F5907">
            <v>108.948972471156</v>
          </cell>
        </row>
        <row r="5908">
          <cell r="F5908">
            <v>109.00934028576501</v>
          </cell>
        </row>
        <row r="5909">
          <cell r="F5909">
            <v>109.069731664497</v>
          </cell>
        </row>
        <row r="5910">
          <cell r="F5910">
            <v>109.130146540552</v>
          </cell>
        </row>
        <row r="5911">
          <cell r="F5911">
            <v>109.190584847126</v>
          </cell>
        </row>
        <row r="5912">
          <cell r="F5912">
            <v>109.251046517419</v>
          </cell>
        </row>
        <row r="5913">
          <cell r="F5913">
            <v>109.311531484627</v>
          </cell>
        </row>
        <row r="5914">
          <cell r="F5914">
            <v>109.37203968195</v>
          </cell>
        </row>
        <row r="5915">
          <cell r="F5915">
            <v>109.43257104258601</v>
          </cell>
        </row>
        <row r="5916">
          <cell r="F5916">
            <v>109.49312549973099</v>
          </cell>
        </row>
        <row r="5917">
          <cell r="F5917">
            <v>109.553702986586</v>
          </cell>
        </row>
        <row r="5918">
          <cell r="F5918">
            <v>109.61430343634601</v>
          </cell>
        </row>
        <row r="5919">
          <cell r="F5919">
            <v>109.674926782212</v>
          </cell>
        </row>
        <row r="5920">
          <cell r="F5920">
            <v>109.73557295738</v>
          </cell>
        </row>
        <row r="5921">
          <cell r="F5921">
            <v>109.79624189504899</v>
          </cell>
        </row>
        <row r="5922">
          <cell r="F5922">
            <v>109.856933528418</v>
          </cell>
        </row>
        <row r="5923">
          <cell r="F5923">
            <v>109.91764779068301</v>
          </cell>
        </row>
        <row r="5924">
          <cell r="F5924">
            <v>109.978384615043</v>
          </cell>
        </row>
        <row r="5925">
          <cell r="F5925">
            <v>110.03914393469699</v>
          </cell>
        </row>
        <row r="5926">
          <cell r="F5926">
            <v>110.099925682841</v>
          </cell>
        </row>
        <row r="5927">
          <cell r="F5927">
            <v>110.160729792675</v>
          </cell>
        </row>
        <row r="5928">
          <cell r="F5928">
            <v>110.221556197396</v>
          </cell>
        </row>
        <row r="5929">
          <cell r="F5929">
            <v>110.28240483020301</v>
          </cell>
        </row>
        <row r="5930">
          <cell r="F5930">
            <v>110.343275624293</v>
          </cell>
        </row>
        <row r="5931">
          <cell r="F5931">
            <v>110.404168512865</v>
          </cell>
        </row>
        <row r="5932">
          <cell r="F5932">
            <v>110.46508342911601</v>
          </cell>
        </row>
        <row r="5933">
          <cell r="F5933">
            <v>110.526020306245</v>
          </cell>
        </row>
        <row r="5934">
          <cell r="F5934">
            <v>110.58697907745101</v>
          </cell>
        </row>
        <row r="5935">
          <cell r="F5935">
            <v>110.64795967593</v>
          </cell>
        </row>
        <row r="5936">
          <cell r="F5936">
            <v>110.70896203488201</v>
          </cell>
        </row>
        <row r="5937">
          <cell r="F5937">
            <v>110.769986087503</v>
          </cell>
        </row>
        <row r="5938">
          <cell r="F5938">
            <v>110.831031766992</v>
          </cell>
        </row>
        <row r="5939">
          <cell r="F5939">
            <v>110.89209900654799</v>
          </cell>
        </row>
        <row r="5940">
          <cell r="F5940">
            <v>110.953187739368</v>
          </cell>
        </row>
        <row r="5941">
          <cell r="F5941">
            <v>111.01429789865</v>
          </cell>
        </row>
        <row r="5942">
          <cell r="F5942">
            <v>111.075429417593</v>
          </cell>
        </row>
        <row r="5943">
          <cell r="F5943">
            <v>111.13658222939399</v>
          </cell>
        </row>
        <row r="5944">
          <cell r="F5944">
            <v>111.197756267253</v>
          </cell>
        </row>
        <row r="5945">
          <cell r="F5945">
            <v>111.258951464365</v>
          </cell>
        </row>
        <row r="5946">
          <cell r="F5946">
            <v>111.320167753931</v>
          </cell>
        </row>
        <row r="5947">
          <cell r="F5947">
            <v>111.381405069148</v>
          </cell>
        </row>
        <row r="5948">
          <cell r="F5948">
            <v>111.44266334321399</v>
          </cell>
        </row>
        <row r="5949">
          <cell r="F5949">
            <v>111.503942509326</v>
          </cell>
        </row>
        <row r="5950">
          <cell r="F5950">
            <v>111.56524250068399</v>
          </cell>
        </row>
        <row r="5951">
          <cell r="F5951">
            <v>111.62656325048501</v>
          </cell>
        </row>
        <row r="5952">
          <cell r="F5952">
            <v>111.687904691927</v>
          </cell>
        </row>
        <row r="5953">
          <cell r="F5953">
            <v>111.74926675820799</v>
          </cell>
        </row>
        <row r="5954">
          <cell r="F5954">
            <v>111.810649382527</v>
          </cell>
        </row>
        <row r="5955">
          <cell r="F5955">
            <v>111.872052498081</v>
          </cell>
        </row>
        <row r="5956">
          <cell r="F5956">
            <v>111.933476038069</v>
          </cell>
        </row>
        <row r="5957">
          <cell r="F5957">
            <v>111.994919935689</v>
          </cell>
        </row>
        <row r="5958">
          <cell r="F5958">
            <v>112.05638412413801</v>
          </cell>
        </row>
        <row r="5959">
          <cell r="F5959">
            <v>112.117868536616</v>
          </cell>
        </row>
        <row r="5960">
          <cell r="F5960">
            <v>112.17937310631901</v>
          </cell>
        </row>
        <row r="5961">
          <cell r="F5961">
            <v>112.24089776644701</v>
          </cell>
        </row>
        <row r="5962">
          <cell r="F5962">
            <v>112.302442450196</v>
          </cell>
        </row>
        <row r="5963">
          <cell r="F5963">
            <v>112.364007090765</v>
          </cell>
        </row>
        <row r="5964">
          <cell r="F5964">
            <v>112.42559162135301</v>
          </cell>
        </row>
        <row r="5965">
          <cell r="F5965">
            <v>112.487195975156</v>
          </cell>
        </row>
        <row r="5966">
          <cell r="F5966">
            <v>112.548820085375</v>
          </cell>
        </row>
        <row r="5967">
          <cell r="F5967">
            <v>112.61046388520499</v>
          </cell>
        </row>
        <row r="5968">
          <cell r="F5968">
            <v>112.67212730784701</v>
          </cell>
        </row>
        <row r="5969">
          <cell r="F5969">
            <v>112.733810286496</v>
          </cell>
        </row>
        <row r="5970">
          <cell r="F5970">
            <v>112.795512754353</v>
          </cell>
        </row>
        <row r="5971">
          <cell r="F5971">
            <v>112.857234644614</v>
          </cell>
        </row>
        <row r="5972">
          <cell r="F5972">
            <v>112.918975890479</v>
          </cell>
        </row>
        <row r="5973">
          <cell r="F5973">
            <v>112.980736425144</v>
          </cell>
        </row>
        <row r="5974">
          <cell r="F5974">
            <v>113.042516181808</v>
          </cell>
        </row>
        <row r="5975">
          <cell r="F5975">
            <v>113.104315093669</v>
          </cell>
        </row>
        <row r="5976">
          <cell r="F5976">
            <v>113.16613309392601</v>
          </cell>
        </row>
        <row r="5977">
          <cell r="F5977">
            <v>113.22797011577499</v>
          </cell>
        </row>
        <row r="5978">
          <cell r="F5978">
            <v>113.28982609241601</v>
          </cell>
        </row>
        <row r="5979">
          <cell r="F5979">
            <v>113.35170095704601</v>
          </cell>
        </row>
        <row r="5980">
          <cell r="F5980">
            <v>113.413594642864</v>
          </cell>
        </row>
        <row r="5981">
          <cell r="F5981">
            <v>113.475507083068</v>
          </cell>
        </row>
        <row r="5982">
          <cell r="F5982">
            <v>113.537438210855</v>
          </cell>
        </row>
        <row r="5983">
          <cell r="F5983">
            <v>113.599387959423</v>
          </cell>
        </row>
        <row r="5984">
          <cell r="F5984">
            <v>113.661356261972</v>
          </cell>
        </row>
        <row r="5985">
          <cell r="F5985">
            <v>113.723343051699</v>
          </cell>
        </row>
        <row r="5986">
          <cell r="F5986">
            <v>113.785348261801</v>
          </cell>
        </row>
        <row r="5987">
          <cell r="F5987">
            <v>113.847371825477</v>
          </cell>
        </row>
        <row r="5988">
          <cell r="F5988">
            <v>113.909413675926</v>
          </cell>
        </row>
        <row r="5989">
          <cell r="F5989">
            <v>113.971473746345</v>
          </cell>
        </row>
        <row r="5990">
          <cell r="F5990">
            <v>114.033551969931</v>
          </cell>
        </row>
        <row r="5991">
          <cell r="F5991">
            <v>114.095648279885</v>
          </cell>
        </row>
        <row r="5992">
          <cell r="F5992">
            <v>114.157762609402</v>
          </cell>
        </row>
        <row r="5993">
          <cell r="F5993">
            <v>114.219894891683</v>
          </cell>
        </row>
        <row r="5994">
          <cell r="F5994">
            <v>114.28204505992301</v>
          </cell>
        </row>
        <row r="5995">
          <cell r="F5995">
            <v>114.344213047323</v>
          </cell>
        </row>
        <row r="5996">
          <cell r="F5996">
            <v>114.406398787079</v>
          </cell>
        </row>
        <row r="5997">
          <cell r="F5997">
            <v>114.468602212391</v>
          </cell>
        </row>
        <row r="5998">
          <cell r="F5998">
            <v>114.530823256454</v>
          </cell>
        </row>
        <row r="5999">
          <cell r="F5999">
            <v>114.59306185246901</v>
          </cell>
        </row>
        <row r="6000">
          <cell r="F6000">
            <v>114.655317933633</v>
          </cell>
        </row>
        <row r="6001">
          <cell r="F6001">
            <v>114.71759143314399</v>
          </cell>
        </row>
        <row r="6002">
          <cell r="F6002">
            <v>114.7798822842</v>
          </cell>
        </row>
        <row r="6003">
          <cell r="F6003">
            <v>114.84219041999999</v>
          </cell>
        </row>
        <row r="6004">
          <cell r="F6004">
            <v>114.90451578813099</v>
          </cell>
        </row>
        <row r="6005">
          <cell r="F6005">
            <v>114.966858393739</v>
          </cell>
        </row>
        <row r="6006">
          <cell r="F6006">
            <v>115.029218256362</v>
          </cell>
        </row>
        <row r="6007">
          <cell r="F6007">
            <v>115.09159539553499</v>
          </cell>
        </row>
        <row r="6008">
          <cell r="F6008">
            <v>115.15398983079599</v>
          </cell>
        </row>
        <row r="6009">
          <cell r="F6009">
            <v>115.21640158168</v>
          </cell>
        </row>
        <row r="6010">
          <cell r="F6010">
            <v>115.27883066772399</v>
          </cell>
        </row>
        <row r="6011">
          <cell r="F6011">
            <v>115.34127710846499</v>
          </cell>
        </row>
        <row r="6012">
          <cell r="F6012">
            <v>115.40374092343799</v>
          </cell>
        </row>
        <row r="6013">
          <cell r="F6013">
            <v>115.466222132181</v>
          </cell>
        </row>
        <row r="6014">
          <cell r="F6014">
            <v>115.528720754229</v>
          </cell>
        </row>
        <row r="6015">
          <cell r="F6015">
            <v>115.59123680912001</v>
          </cell>
        </row>
        <row r="6016">
          <cell r="F6016">
            <v>115.653770316389</v>
          </cell>
        </row>
        <row r="6017">
          <cell r="F6017">
            <v>115.716321295573</v>
          </cell>
        </row>
        <row r="6018">
          <cell r="F6018">
            <v>115.778889766208</v>
          </cell>
        </row>
        <row r="6019">
          <cell r="F6019">
            <v>115.84147574783201</v>
          </cell>
        </row>
        <row r="6020">
          <cell r="F6020">
            <v>115.90407925997999</v>
          </cell>
        </row>
        <row r="6021">
          <cell r="F6021">
            <v>115.966700322189</v>
          </cell>
        </row>
        <row r="6022">
          <cell r="F6022">
            <v>116.02933895399499</v>
          </cell>
        </row>
        <row r="6023">
          <cell r="F6023">
            <v>116.09199517493499</v>
          </cell>
        </row>
        <row r="6024">
          <cell r="F6024">
            <v>116.154669004545</v>
          </cell>
        </row>
        <row r="6025">
          <cell r="F6025">
            <v>116.217360462361</v>
          </cell>
        </row>
        <row r="6026">
          <cell r="F6026">
            <v>116.28006956791999</v>
          </cell>
        </row>
        <row r="6027">
          <cell r="F6027">
            <v>116.34279634075899</v>
          </cell>
        </row>
        <row r="6028">
          <cell r="F6028">
            <v>116.40554080041299</v>
          </cell>
        </row>
        <row r="6029">
          <cell r="F6029">
            <v>116.46830296642</v>
          </cell>
        </row>
        <row r="6030">
          <cell r="F6030">
            <v>116.531082858315</v>
          </cell>
        </row>
        <row r="6031">
          <cell r="F6031">
            <v>116.593880495636</v>
          </cell>
        </row>
        <row r="6032">
          <cell r="F6032">
            <v>116.656695897918</v>
          </cell>
        </row>
        <row r="6033">
          <cell r="F6033">
            <v>116.719529084698</v>
          </cell>
        </row>
        <row r="6034">
          <cell r="F6034">
            <v>116.782380075513</v>
          </cell>
        </row>
        <row r="6035">
          <cell r="F6035">
            <v>116.845248889899</v>
          </cell>
        </row>
        <row r="6036">
          <cell r="F6036">
            <v>116.90813554739201</v>
          </cell>
        </row>
        <row r="6037">
          <cell r="F6037">
            <v>116.971040067529</v>
          </cell>
        </row>
        <row r="6038">
          <cell r="F6038">
            <v>117.033962469846</v>
          </cell>
        </row>
        <row r="6039">
          <cell r="F6039">
            <v>117.09690277388</v>
          </cell>
        </row>
        <row r="6040">
          <cell r="F6040">
            <v>117.159860999166</v>
          </cell>
        </row>
        <row r="6041">
          <cell r="F6041">
            <v>117.222837165242</v>
          </cell>
        </row>
        <row r="6042">
          <cell r="F6042">
            <v>117.285831291645</v>
          </cell>
        </row>
        <row r="6043">
          <cell r="F6043">
            <v>117.34884339790899</v>
          </cell>
        </row>
        <row r="6044">
          <cell r="F6044">
            <v>117.411873503572</v>
          </cell>
        </row>
        <row r="6045">
          <cell r="F6045">
            <v>117.474921628171</v>
          </cell>
        </row>
        <row r="6046">
          <cell r="F6046">
            <v>117.53798779124099</v>
          </cell>
        </row>
        <row r="6047">
          <cell r="F6047">
            <v>117.601072012321</v>
          </cell>
        </row>
        <row r="6048">
          <cell r="F6048">
            <v>117.66417431094401</v>
          </cell>
        </row>
        <row r="6049">
          <cell r="F6049">
            <v>117.727294706648</v>
          </cell>
        </row>
        <row r="6050">
          <cell r="F6050">
            <v>117.790433218969</v>
          </cell>
        </row>
        <row r="6051">
          <cell r="F6051">
            <v>117.853589867445</v>
          </cell>
        </row>
        <row r="6052">
          <cell r="F6052">
            <v>117.91676467161101</v>
          </cell>
        </row>
        <row r="6053">
          <cell r="F6053">
            <v>117.97995765100301</v>
          </cell>
        </row>
        <row r="6054">
          <cell r="F6054">
            <v>118.043168825159</v>
          </cell>
        </row>
        <row r="6055">
          <cell r="F6055">
            <v>118.106398213614</v>
          </cell>
        </row>
        <row r="6056">
          <cell r="F6056">
            <v>118.169645835906</v>
          </cell>
        </row>
        <row r="6057">
          <cell r="F6057">
            <v>118.232911711569</v>
          </cell>
        </row>
        <row r="6058">
          <cell r="F6058">
            <v>118.29619586014201</v>
          </cell>
        </row>
        <row r="6059">
          <cell r="F6059">
            <v>118.359498301161</v>
          </cell>
        </row>
        <row r="6060">
          <cell r="F6060">
            <v>118.422819054161</v>
          </cell>
        </row>
        <row r="6061">
          <cell r="F6061">
            <v>118.48615813868</v>
          </cell>
        </row>
        <row r="6062">
          <cell r="F6062">
            <v>118.54951557425299</v>
          </cell>
        </row>
        <row r="6063">
          <cell r="F6063">
            <v>118.612891380417</v>
          </cell>
        </row>
        <row r="6064">
          <cell r="F6064">
            <v>118.676285576708</v>
          </cell>
        </row>
        <row r="6065">
          <cell r="F6065">
            <v>118.739698182664</v>
          </cell>
        </row>
        <row r="6066">
          <cell r="F6066">
            <v>118.80312921782</v>
          </cell>
        </row>
        <row r="6067">
          <cell r="F6067">
            <v>118.866578701713</v>
          </cell>
        </row>
        <row r="6068">
          <cell r="F6068">
            <v>118.93004665388</v>
          </cell>
        </row>
        <row r="6069">
          <cell r="F6069">
            <v>118.993533093856</v>
          </cell>
        </row>
        <row r="6070">
          <cell r="F6070">
            <v>119.057038041178</v>
          </cell>
        </row>
        <row r="6071">
          <cell r="F6071">
            <v>119.120561515383</v>
          </cell>
        </row>
        <row r="6072">
          <cell r="F6072">
            <v>119.184103536007</v>
          </cell>
        </row>
        <row r="6073">
          <cell r="F6073">
            <v>119.247664122587</v>
          </cell>
        </row>
        <row r="6074">
          <cell r="F6074">
            <v>119.311243294658</v>
          </cell>
        </row>
        <row r="6075">
          <cell r="F6075">
            <v>119.374841071758</v>
          </cell>
        </row>
        <row r="6076">
          <cell r="F6076">
            <v>119.43845747342201</v>
          </cell>
        </row>
        <row r="6077">
          <cell r="F6077">
            <v>119.502092519188</v>
          </cell>
        </row>
        <row r="6078">
          <cell r="F6078">
            <v>119.565746228592</v>
          </cell>
        </row>
        <row r="6079">
          <cell r="F6079">
            <v>119.62941862116899</v>
          </cell>
        </row>
        <row r="6080">
          <cell r="F6080">
            <v>119.693109716457</v>
          </cell>
        </row>
        <row r="6081">
          <cell r="F6081">
            <v>119.756819533992</v>
          </cell>
        </row>
        <row r="6082">
          <cell r="F6082">
            <v>119.820548093311</v>
          </cell>
        </row>
        <row r="6083">
          <cell r="F6083">
            <v>119.884295413949</v>
          </cell>
        </row>
        <row r="6084">
          <cell r="F6084">
            <v>119.948061515444</v>
          </cell>
        </row>
        <row r="6085">
          <cell r="F6085">
            <v>120.01184641733199</v>
          </cell>
        </row>
        <row r="6086">
          <cell r="F6086">
            <v>120.075650139148</v>
          </cell>
        </row>
        <row r="6087">
          <cell r="F6087">
            <v>120.139472700431</v>
          </cell>
        </row>
        <row r="6088">
          <cell r="F6088">
            <v>120.20331412071501</v>
          </cell>
        </row>
        <row r="6089">
          <cell r="F6089">
            <v>120.267174419537</v>
          </cell>
        </row>
        <row r="6090">
          <cell r="F6090">
            <v>120.331053616435</v>
          </cell>
        </row>
        <row r="6091">
          <cell r="F6091">
            <v>120.394951730944</v>
          </cell>
        </row>
        <row r="6092">
          <cell r="F6092">
            <v>120.458868782601</v>
          </cell>
        </row>
        <row r="6093">
          <cell r="F6093">
            <v>120.522804790942</v>
          </cell>
        </row>
        <row r="6094">
          <cell r="F6094">
            <v>120.586759775503</v>
          </cell>
        </row>
        <row r="6095">
          <cell r="F6095">
            <v>120.650733755822</v>
          </cell>
        </row>
        <row r="6096">
          <cell r="F6096">
            <v>120.714726751434</v>
          </cell>
        </row>
        <row r="6097">
          <cell r="F6097">
            <v>120.778738781877</v>
          </cell>
        </row>
        <row r="6098">
          <cell r="F6098">
            <v>120.842769866686</v>
          </cell>
        </row>
        <row r="6099">
          <cell r="F6099">
            <v>120.906820025397</v>
          </cell>
        </row>
        <row r="6100">
          <cell r="F6100">
            <v>120.970889277548</v>
          </cell>
        </row>
        <row r="6101">
          <cell r="F6101">
            <v>121.03497764267399</v>
          </cell>
        </row>
        <row r="6102">
          <cell r="F6102">
            <v>121.09908514031299</v>
          </cell>
        </row>
        <row r="6103">
          <cell r="F6103">
            <v>121.16321179000001</v>
          </cell>
        </row>
        <row r="6104">
          <cell r="F6104">
            <v>121.227357606233</v>
          </cell>
        </row>
        <row r="6105">
          <cell r="F6105">
            <v>121.29152258335</v>
          </cell>
        </row>
        <row r="6106">
          <cell r="F6106">
            <v>121.355706710652</v>
          </cell>
        </row>
        <row r="6107">
          <cell r="F6107">
            <v>121.419909977437</v>
          </cell>
        </row>
        <row r="6108">
          <cell r="F6108">
            <v>121.48413237300601</v>
          </cell>
        </row>
        <row r="6109">
          <cell r="F6109">
            <v>121.548373886658</v>
          </cell>
        </row>
        <row r="6110">
          <cell r="F6110">
            <v>121.612634507694</v>
          </cell>
        </row>
        <row r="6111">
          <cell r="F6111">
            <v>121.676914225411</v>
          </cell>
        </row>
        <row r="6112">
          <cell r="F6112">
            <v>121.74121302911</v>
          </cell>
        </row>
        <row r="6113">
          <cell r="F6113">
            <v>121.805530908091</v>
          </cell>
        </row>
        <row r="6114">
          <cell r="F6114">
            <v>121.869867851653</v>
          </cell>
        </row>
        <row r="6115">
          <cell r="F6115">
            <v>121.93422384909501</v>
          </cell>
        </row>
        <row r="6116">
          <cell r="F6116">
            <v>121.998598889718</v>
          </cell>
        </row>
        <row r="6117">
          <cell r="F6117">
            <v>122.062992962821</v>
          </cell>
        </row>
        <row r="6118">
          <cell r="F6118">
            <v>122.12740605770399</v>
          </cell>
        </row>
        <row r="6119">
          <cell r="F6119">
            <v>122.19183816366601</v>
          </cell>
        </row>
        <row r="6120">
          <cell r="F6120">
            <v>122.256289270007</v>
          </cell>
        </row>
        <row r="6121">
          <cell r="F6121">
            <v>122.320759366026</v>
          </cell>
        </row>
        <row r="6122">
          <cell r="F6122">
            <v>122.385248441024</v>
          </cell>
        </row>
        <row r="6123">
          <cell r="F6123">
            <v>122.449756484299</v>
          </cell>
        </row>
        <row r="6124">
          <cell r="F6124">
            <v>122.51428348515201</v>
          </cell>
        </row>
        <row r="6125">
          <cell r="F6125">
            <v>122.57882943288099</v>
          </cell>
        </row>
        <row r="6126">
          <cell r="F6126">
            <v>122.643394316787</v>
          </cell>
        </row>
        <row r="6127">
          <cell r="F6127">
            <v>122.707978126169</v>
          </cell>
        </row>
        <row r="6128">
          <cell r="F6128">
            <v>122.772580850327</v>
          </cell>
        </row>
        <row r="6129">
          <cell r="F6129">
            <v>122.83720247856</v>
          </cell>
        </row>
        <row r="6130">
          <cell r="F6130">
            <v>122.90184300016899</v>
          </cell>
        </row>
        <row r="6131">
          <cell r="F6131">
            <v>122.96650240445101</v>
          </cell>
        </row>
        <row r="6132">
          <cell r="F6132">
            <v>123.031180680709</v>
          </cell>
        </row>
        <row r="6133">
          <cell r="F6133">
            <v>123.09587781824</v>
          </cell>
        </row>
        <row r="6134">
          <cell r="F6134">
            <v>123.160593806344</v>
          </cell>
        </row>
        <row r="6135">
          <cell r="F6135">
            <v>123.225328634322</v>
          </cell>
        </row>
        <row r="6136">
          <cell r="F6136">
            <v>123.290082291473</v>
          </cell>
        </row>
        <row r="6137">
          <cell r="F6137">
            <v>123.35485476709501</v>
          </cell>
        </row>
        <row r="6138">
          <cell r="F6138">
            <v>123.41964605049</v>
          </cell>
        </row>
        <row r="6139">
          <cell r="F6139">
            <v>123.484456130956</v>
          </cell>
        </row>
        <row r="6140">
          <cell r="F6140">
            <v>123.549284997793</v>
          </cell>
        </row>
        <row r="6141">
          <cell r="F6141">
            <v>123.61413264030099</v>
          </cell>
        </row>
        <row r="6142">
          <cell r="F6142">
            <v>123.67899904778</v>
          </cell>
        </row>
        <row r="6143">
          <cell r="F6143">
            <v>123.74388420952801</v>
          </cell>
        </row>
        <row r="6144">
          <cell r="F6144">
            <v>123.808788114846</v>
          </cell>
        </row>
        <row r="6145">
          <cell r="F6145">
            <v>123.873710753034</v>
          </cell>
        </row>
        <row r="6146">
          <cell r="F6146">
            <v>123.93865211339001</v>
          </cell>
        </row>
        <row r="6147">
          <cell r="F6147">
            <v>124.003612185215</v>
          </cell>
        </row>
        <row r="6148">
          <cell r="F6148">
            <v>124.068590957808</v>
          </cell>
        </row>
        <row r="6149">
          <cell r="F6149">
            <v>124.133588420469</v>
          </cell>
        </row>
        <row r="6150">
          <cell r="F6150">
            <v>124.198604562496</v>
          </cell>
        </row>
        <row r="6151">
          <cell r="F6151">
            <v>124.263639373191</v>
          </cell>
        </row>
        <row r="6152">
          <cell r="F6152">
            <v>124.328692841852</v>
          </cell>
        </row>
        <row r="6153">
          <cell r="F6153">
            <v>124.39376495777999</v>
          </cell>
        </row>
        <row r="6154">
          <cell r="F6154">
            <v>124.458855710273</v>
          </cell>
        </row>
        <row r="6155">
          <cell r="F6155">
            <v>124.523965088631</v>
          </cell>
        </row>
        <row r="6156">
          <cell r="F6156">
            <v>124.589093082155</v>
          </cell>
        </row>
        <row r="6157">
          <cell r="F6157">
            <v>124.65423968014299</v>
          </cell>
        </row>
        <row r="6158">
          <cell r="F6158">
            <v>124.719404871896</v>
          </cell>
        </row>
        <row r="6159">
          <cell r="F6159">
            <v>124.784588646712</v>
          </cell>
        </row>
        <row r="6160">
          <cell r="F6160">
            <v>124.849790993892</v>
          </cell>
        </row>
        <row r="6161">
          <cell r="F6161">
            <v>124.915011902735</v>
          </cell>
        </row>
        <row r="6162">
          <cell r="F6162">
            <v>124.980251362541</v>
          </cell>
        </row>
        <row r="6163">
          <cell r="F6163">
            <v>125.045509362609</v>
          </cell>
        </row>
        <row r="6164">
          <cell r="F6164">
            <v>125.110785892238</v>
          </cell>
        </row>
        <row r="6165">
          <cell r="F6165">
            <v>125.17608094073</v>
          </cell>
        </row>
        <row r="6166">
          <cell r="F6166">
            <v>125.241394497382</v>
          </cell>
        </row>
        <row r="6167">
          <cell r="F6167">
            <v>125.306726551495</v>
          </cell>
        </row>
        <row r="6168">
          <cell r="F6168">
            <v>125.372077092369</v>
          </cell>
        </row>
        <row r="6169">
          <cell r="F6169">
            <v>125.437446109303</v>
          </cell>
        </row>
        <row r="6170">
          <cell r="F6170">
            <v>125.502833591596</v>
          </cell>
        </row>
        <row r="6171">
          <cell r="F6171">
            <v>125.56823952854801</v>
          </cell>
        </row>
        <row r="6172">
          <cell r="F6172">
            <v>125.63366390946</v>
          </cell>
        </row>
        <row r="6173">
          <cell r="F6173">
            <v>125.69910672363</v>
          </cell>
        </row>
        <row r="6174">
          <cell r="F6174">
            <v>125.76456796035799</v>
          </cell>
        </row>
        <row r="6175">
          <cell r="F6175">
            <v>125.830047608944</v>
          </cell>
        </row>
        <row r="6176">
          <cell r="F6176">
            <v>125.895545658686</v>
          </cell>
        </row>
        <row r="6177">
          <cell r="F6177">
            <v>125.961062098886</v>
          </cell>
        </row>
        <row r="6178">
          <cell r="F6178">
            <v>126.026596918843</v>
          </cell>
        </row>
        <row r="6179">
          <cell r="F6179">
            <v>126.09215010785501</v>
          </cell>
        </row>
        <row r="6180">
          <cell r="F6180">
            <v>126.157721655223</v>
          </cell>
        </row>
        <row r="6181">
          <cell r="F6181">
            <v>126.223311550247</v>
          </cell>
        </row>
        <row r="6182">
          <cell r="F6182">
            <v>126.28891978222499</v>
          </cell>
        </row>
        <row r="6183">
          <cell r="F6183">
            <v>126.354546340459</v>
          </cell>
        </row>
        <row r="6184">
          <cell r="F6184">
            <v>126.420191214246</v>
          </cell>
        </row>
        <row r="6185">
          <cell r="F6185">
            <v>126.485854392888</v>
          </cell>
        </row>
        <row r="6186">
          <cell r="F6186">
            <v>126.55153586568299</v>
          </cell>
        </row>
        <row r="6187">
          <cell r="F6187">
            <v>126.617235621931</v>
          </cell>
        </row>
        <row r="6188">
          <cell r="F6188">
            <v>126.682953650931</v>
          </cell>
        </row>
        <row r="6189">
          <cell r="F6189">
            <v>126.748689941984</v>
          </cell>
        </row>
        <row r="6190">
          <cell r="F6190">
            <v>126.814444484389</v>
          </cell>
        </row>
        <row r="6191">
          <cell r="F6191">
            <v>126.880217267445</v>
          </cell>
        </row>
        <row r="6192">
          <cell r="F6192">
            <v>126.94600828045201</v>
          </cell>
        </row>
        <row r="6193">
          <cell r="F6193">
            <v>127.011817512711</v>
          </cell>
        </row>
        <row r="6194">
          <cell r="F6194">
            <v>127.077644953519</v>
          </cell>
        </row>
        <row r="6195">
          <cell r="F6195">
            <v>127.143490592178</v>
          </cell>
        </row>
        <row r="6196">
          <cell r="F6196">
            <v>127.20935441798601</v>
          </cell>
        </row>
        <row r="6197">
          <cell r="F6197">
            <v>127.275236420244</v>
          </cell>
        </row>
        <row r="6198">
          <cell r="F6198">
            <v>127.34113658825</v>
          </cell>
        </row>
        <row r="6199">
          <cell r="F6199">
            <v>127.407054911305</v>
          </cell>
        </row>
        <row r="6200">
          <cell r="F6200">
            <v>127.47299137870699</v>
          </cell>
        </row>
        <row r="6201">
          <cell r="F6201">
            <v>127.538945979758</v>
          </cell>
        </row>
        <row r="6202">
          <cell r="F6202">
            <v>127.604918703755</v>
          </cell>
        </row>
        <row r="6203">
          <cell r="F6203">
            <v>127.67090954</v>
          </cell>
        </row>
        <row r="6204">
          <cell r="F6204">
            <v>127.73691847829799</v>
          </cell>
        </row>
        <row r="6205">
          <cell r="F6205">
            <v>127.802945510483</v>
          </cell>
        </row>
        <row r="6206">
          <cell r="F6206">
            <v>127.868990628897</v>
          </cell>
        </row>
        <row r="6207">
          <cell r="F6207">
            <v>127.93505382588</v>
          </cell>
        </row>
        <row r="6208">
          <cell r="F6208">
            <v>128.001135093773</v>
          </cell>
        </row>
        <row r="6209">
          <cell r="F6209">
            <v>128.06723442491599</v>
          </cell>
        </row>
        <row r="6210">
          <cell r="F6210">
            <v>128.13335181165201</v>
          </cell>
        </row>
        <row r="6211">
          <cell r="F6211">
            <v>128.19948724631999</v>
          </cell>
        </row>
        <row r="6212">
          <cell r="F6212">
            <v>128.26564072126101</v>
          </cell>
        </row>
        <row r="6213">
          <cell r="F6213">
            <v>128.331812228817</v>
          </cell>
        </row>
        <row r="6214">
          <cell r="F6214">
            <v>128.398001761328</v>
          </cell>
        </row>
        <row r="6215">
          <cell r="F6215">
            <v>128.464209311134</v>
          </cell>
        </row>
        <row r="6216">
          <cell r="F6216">
            <v>128.53043487057801</v>
          </cell>
        </row>
        <row r="6217">
          <cell r="F6217">
            <v>128.59667843199901</v>
          </cell>
        </row>
        <row r="6218">
          <cell r="F6218">
            <v>128.66293998773901</v>
          </cell>
        </row>
        <row r="6219">
          <cell r="F6219">
            <v>128.72921953013901</v>
          </cell>
        </row>
        <row r="6220">
          <cell r="F6220">
            <v>128.79551705153901</v>
          </cell>
        </row>
        <row r="6221">
          <cell r="F6221">
            <v>128.86183254427999</v>
          </cell>
        </row>
        <row r="6222">
          <cell r="F6222">
            <v>128.92816600070401</v>
          </cell>
        </row>
        <row r="6223">
          <cell r="F6223">
            <v>128.99451741314999</v>
          </cell>
        </row>
        <row r="6224">
          <cell r="F6224">
            <v>129.06088677395999</v>
          </cell>
        </row>
        <row r="6225">
          <cell r="F6225">
            <v>129.12727407547399</v>
          </cell>
        </row>
        <row r="6226">
          <cell r="F6226">
            <v>129.19367931003401</v>
          </cell>
        </row>
        <row r="6227">
          <cell r="F6227">
            <v>129.26010246998101</v>
          </cell>
        </row>
        <row r="6228">
          <cell r="F6228">
            <v>129.32654354765401</v>
          </cell>
        </row>
        <row r="6229">
          <cell r="F6229">
            <v>129.39300253539599</v>
          </cell>
        </row>
        <row r="6230">
          <cell r="F6230">
            <v>129.45947942554699</v>
          </cell>
        </row>
        <row r="6231">
          <cell r="F6231">
            <v>129.525974210447</v>
          </cell>
        </row>
        <row r="6232">
          <cell r="F6232">
            <v>129.592486882439</v>
          </cell>
        </row>
        <row r="6233">
          <cell r="F6233">
            <v>129.65901743386101</v>
          </cell>
        </row>
        <row r="6234">
          <cell r="F6234">
            <v>129.72556585705701</v>
          </cell>
        </row>
        <row r="6235">
          <cell r="F6235">
            <v>129.79213214436601</v>
          </cell>
        </row>
        <row r="6236">
          <cell r="F6236">
            <v>129.85871628812899</v>
          </cell>
        </row>
        <row r="6237">
          <cell r="F6237">
            <v>129.92531828068701</v>
          </cell>
        </row>
        <row r="6238">
          <cell r="F6238">
            <v>129.99193811437999</v>
          </cell>
        </row>
        <row r="6239">
          <cell r="F6239">
            <v>130.05857578155101</v>
          </cell>
        </row>
        <row r="6240">
          <cell r="F6240">
            <v>130.12523127453801</v>
          </cell>
        </row>
        <row r="6241">
          <cell r="F6241">
            <v>130.19190458568499</v>
          </cell>
        </row>
        <row r="6242">
          <cell r="F6242">
            <v>130.25859570733101</v>
          </cell>
        </row>
        <row r="6243">
          <cell r="F6243">
            <v>130.325304631817</v>
          </cell>
        </row>
        <row r="6244">
          <cell r="F6244">
            <v>130.39203135148401</v>
          </cell>
        </row>
        <row r="6245">
          <cell r="F6245">
            <v>130.45877585867299</v>
          </cell>
        </row>
        <row r="6246">
          <cell r="F6246">
            <v>130.52553814572499</v>
          </cell>
        </row>
        <row r="6247">
          <cell r="F6247">
            <v>130.59231820498101</v>
          </cell>
        </row>
        <row r="6248">
          <cell r="F6248">
            <v>130.659116028781</v>
          </cell>
        </row>
        <row r="6249">
          <cell r="F6249">
            <v>130.72593160946599</v>
          </cell>
        </row>
        <row r="6250">
          <cell r="F6250">
            <v>130.792764939378</v>
          </cell>
        </row>
        <row r="6251">
          <cell r="F6251">
            <v>130.859616010856</v>
          </cell>
        </row>
        <row r="6252">
          <cell r="F6252">
            <v>130.926484816243</v>
          </cell>
        </row>
        <row r="6253">
          <cell r="F6253">
            <v>130.993371347878</v>
          </cell>
        </row>
        <row r="6254">
          <cell r="F6254">
            <v>131.060275598103</v>
          </cell>
        </row>
        <row r="6255">
          <cell r="F6255">
            <v>131.127197559259</v>
          </cell>
        </row>
        <row r="6256">
          <cell r="F6256">
            <v>131.194137223686</v>
          </cell>
        </row>
        <row r="6257">
          <cell r="F6257">
            <v>131.26109458372599</v>
          </cell>
        </row>
        <row r="6258">
          <cell r="F6258">
            <v>131.32806963171799</v>
          </cell>
        </row>
        <row r="6259">
          <cell r="F6259">
            <v>131.395062360005</v>
          </cell>
        </row>
        <row r="6260">
          <cell r="F6260">
            <v>131.46207276092699</v>
          </cell>
        </row>
        <row r="6261">
          <cell r="F6261">
            <v>131.52910082682499</v>
          </cell>
        </row>
        <row r="6262">
          <cell r="F6262">
            <v>131.59614655003799</v>
          </cell>
        </row>
        <row r="6263">
          <cell r="F6263">
            <v>131.66320992291</v>
          </cell>
        </row>
        <row r="6264">
          <cell r="F6264">
            <v>131.73029093777899</v>
          </cell>
        </row>
        <row r="6265">
          <cell r="F6265">
            <v>131.797389586988</v>
          </cell>
        </row>
        <row r="6266">
          <cell r="F6266">
            <v>131.864505862877</v>
          </cell>
        </row>
        <row r="6267">
          <cell r="F6267">
            <v>131.931639757787</v>
          </cell>
        </row>
        <row r="6268">
          <cell r="F6268">
            <v>131.99879126405801</v>
          </cell>
        </row>
        <row r="6269">
          <cell r="F6269">
            <v>132.06596037403301</v>
          </cell>
        </row>
        <row r="6270">
          <cell r="F6270">
            <v>132.13314708005001</v>
          </cell>
        </row>
        <row r="6271">
          <cell r="F6271">
            <v>132.20035137445299</v>
          </cell>
        </row>
        <row r="6272">
          <cell r="F6272">
            <v>132.26757324958101</v>
          </cell>
        </row>
        <row r="6273">
          <cell r="F6273">
            <v>132.334812697774</v>
          </cell>
        </row>
        <row r="6274">
          <cell r="F6274">
            <v>132.40206971137499</v>
          </cell>
        </row>
        <row r="6275">
          <cell r="F6275">
            <v>132.469344282723</v>
          </cell>
        </row>
        <row r="6276">
          <cell r="F6276">
            <v>132.53663640415999</v>
          </cell>
        </row>
        <row r="6277">
          <cell r="F6277">
            <v>132.603946068026</v>
          </cell>
        </row>
        <row r="6278">
          <cell r="F6278">
            <v>132.67127326666301</v>
          </cell>
        </row>
        <row r="6279">
          <cell r="F6279">
            <v>132.738617992412</v>
          </cell>
        </row>
        <row r="6280">
          <cell r="F6280">
            <v>132.805980237612</v>
          </cell>
        </row>
        <row r="6281">
          <cell r="F6281">
            <v>132.87335999460501</v>
          </cell>
        </row>
        <row r="6282">
          <cell r="F6282">
            <v>132.94075725573299</v>
          </cell>
        </row>
        <row r="6283">
          <cell r="F6283">
            <v>133.00817201333501</v>
          </cell>
        </row>
        <row r="6284">
          <cell r="F6284">
            <v>133.075604259752</v>
          </cell>
        </row>
        <row r="6285">
          <cell r="F6285">
            <v>133.14305398732699</v>
          </cell>
        </row>
        <row r="6286">
          <cell r="F6286">
            <v>133.21052118839799</v>
          </cell>
        </row>
        <row r="6287">
          <cell r="F6287">
            <v>133.27800585530801</v>
          </cell>
        </row>
        <row r="6288">
          <cell r="F6288">
            <v>133.34550798039601</v>
          </cell>
        </row>
        <row r="6289">
          <cell r="F6289">
            <v>133.41302755600501</v>
          </cell>
        </row>
        <row r="6290">
          <cell r="F6290">
            <v>133.48056457447399</v>
          </cell>
        </row>
        <row r="6291">
          <cell r="F6291">
            <v>133.54811902814501</v>
          </cell>
        </row>
        <row r="6292">
          <cell r="F6292">
            <v>133.61569090935899</v>
          </cell>
        </row>
        <row r="6293">
          <cell r="F6293">
            <v>133.68328021045599</v>
          </cell>
        </row>
        <row r="6294">
          <cell r="F6294">
            <v>133.75088692377699</v>
          </cell>
        </row>
        <row r="6295">
          <cell r="F6295">
            <v>133.81851104166299</v>
          </cell>
        </row>
        <row r="6296">
          <cell r="F6296">
            <v>133.88615255645499</v>
          </cell>
        </row>
        <row r="6297">
          <cell r="F6297">
            <v>133.95381146049499</v>
          </cell>
        </row>
        <row r="6298">
          <cell r="F6298">
            <v>134.02148774612101</v>
          </cell>
        </row>
        <row r="6299">
          <cell r="F6299">
            <v>134.08918140567599</v>
          </cell>
        </row>
        <row r="6300">
          <cell r="F6300">
            <v>134.15689243150101</v>
          </cell>
        </row>
        <row r="6301">
          <cell r="F6301">
            <v>134.22462081593599</v>
          </cell>
        </row>
        <row r="6302">
          <cell r="F6302">
            <v>134.292366551322</v>
          </cell>
        </row>
        <row r="6303">
          <cell r="F6303">
            <v>134.36012962999999</v>
          </cell>
        </row>
        <row r="6304">
          <cell r="F6304">
            <v>134.42791001669499</v>
          </cell>
        </row>
        <row r="6305">
          <cell r="F6305">
            <v>134.49570756566601</v>
          </cell>
        </row>
        <row r="6306">
          <cell r="F6306">
            <v>134.56352210355701</v>
          </cell>
        </row>
        <row r="6307">
          <cell r="F6307">
            <v>134.63135345701301</v>
          </cell>
        </row>
        <row r="6308">
          <cell r="F6308">
            <v>134.69920145267599</v>
          </cell>
        </row>
        <row r="6309">
          <cell r="F6309">
            <v>134.76706591719</v>
          </cell>
        </row>
        <row r="6310">
          <cell r="F6310">
            <v>134.83494667719901</v>
          </cell>
        </row>
        <row r="6311">
          <cell r="F6311">
            <v>134.90284355934699</v>
          </cell>
        </row>
        <row r="6312">
          <cell r="F6312">
            <v>134.97075639027699</v>
          </cell>
        </row>
        <row r="6313">
          <cell r="F6313">
            <v>135.03868499663301</v>
          </cell>
        </row>
        <row r="6314">
          <cell r="F6314">
            <v>135.106629205058</v>
          </cell>
        </row>
        <row r="6315">
          <cell r="F6315">
            <v>135.17458884219599</v>
          </cell>
        </row>
        <row r="6316">
          <cell r="F6316">
            <v>135.242563734692</v>
          </cell>
        </row>
        <row r="6317">
          <cell r="F6317">
            <v>135.31055370918801</v>
          </cell>
        </row>
        <row r="6318">
          <cell r="F6318">
            <v>135.37855859232801</v>
          </cell>
        </row>
        <row r="6319">
          <cell r="F6319">
            <v>135.446578210757</v>
          </cell>
        </row>
        <row r="6320">
          <cell r="F6320">
            <v>135.514612391117</v>
          </cell>
        </row>
        <row r="6321">
          <cell r="F6321">
            <v>135.58266096005201</v>
          </cell>
        </row>
        <row r="6322">
          <cell r="F6322">
            <v>135.650723744207</v>
          </cell>
        </row>
        <row r="6323">
          <cell r="F6323">
            <v>135.71880057022301</v>
          </cell>
        </row>
        <row r="6324">
          <cell r="F6324">
            <v>135.786891264746</v>
          </cell>
        </row>
        <row r="6325">
          <cell r="F6325">
            <v>135.85499565441901</v>
          </cell>
        </row>
        <row r="6326">
          <cell r="F6326">
            <v>135.92311356588601</v>
          </cell>
        </row>
        <row r="6327">
          <cell r="F6327">
            <v>135.99124482579001</v>
          </cell>
        </row>
        <row r="6328">
          <cell r="F6328">
            <v>136.05938926077499</v>
          </cell>
        </row>
        <row r="6329">
          <cell r="F6329">
            <v>136.127546697485</v>
          </cell>
        </row>
        <row r="6330">
          <cell r="F6330">
            <v>136.19571696256199</v>
          </cell>
        </row>
        <row r="6331">
          <cell r="F6331">
            <v>136.263899882652</v>
          </cell>
        </row>
        <row r="6332">
          <cell r="F6332">
            <v>136.33209528439801</v>
          </cell>
        </row>
        <row r="6333">
          <cell r="F6333">
            <v>136.400302994443</v>
          </cell>
        </row>
        <row r="6334">
          <cell r="F6334">
            <v>136.46852283943099</v>
          </cell>
        </row>
        <row r="6335">
          <cell r="F6335">
            <v>136.53675464600599</v>
          </cell>
        </row>
        <row r="6336">
          <cell r="F6336">
            <v>136.604998240811</v>
          </cell>
        </row>
        <row r="6337">
          <cell r="F6337">
            <v>136.67325345048999</v>
          </cell>
        </row>
        <row r="6338">
          <cell r="F6338">
            <v>136.741520101687</v>
          </cell>
        </row>
        <row r="6339">
          <cell r="F6339">
            <v>136.809798021045</v>
          </cell>
        </row>
        <row r="6340">
          <cell r="F6340">
            <v>136.87808703520801</v>
          </cell>
        </row>
        <row r="6341">
          <cell r="F6341">
            <v>136.94638697081899</v>
          </cell>
        </row>
        <row r="6342">
          <cell r="F6342">
            <v>137.01469765452401</v>
          </cell>
        </row>
        <row r="6343">
          <cell r="F6343">
            <v>137.08301891296401</v>
          </cell>
        </row>
        <row r="6344">
          <cell r="F6344">
            <v>137.151350572784</v>
          </cell>
        </row>
        <row r="6345">
          <cell r="F6345">
            <v>137.21969246062699</v>
          </cell>
        </row>
        <row r="6346">
          <cell r="F6346">
            <v>137.28804440313701</v>
          </cell>
        </row>
        <row r="6347">
          <cell r="F6347">
            <v>137.356406226959</v>
          </cell>
        </row>
        <row r="6348">
          <cell r="F6348">
            <v>137.42477775873499</v>
          </cell>
        </row>
        <row r="6349">
          <cell r="F6349">
            <v>137.493158825108</v>
          </cell>
        </row>
        <row r="6350">
          <cell r="F6350">
            <v>137.56154925272401</v>
          </cell>
        </row>
        <row r="6351">
          <cell r="F6351">
            <v>137.62994886822401</v>
          </cell>
        </row>
        <row r="6352">
          <cell r="F6352">
            <v>137.69835749825401</v>
          </cell>
        </row>
        <row r="6353">
          <cell r="F6353">
            <v>137.766774969457</v>
          </cell>
        </row>
        <row r="6354">
          <cell r="F6354">
            <v>137.83520110847601</v>
          </cell>
        </row>
        <row r="6355">
          <cell r="F6355">
            <v>137.90363574195499</v>
          </cell>
        </row>
        <row r="6356">
          <cell r="F6356">
            <v>137.97207869653801</v>
          </cell>
        </row>
        <row r="6357">
          <cell r="F6357">
            <v>138.04052979886799</v>
          </cell>
        </row>
        <row r="6358">
          <cell r="F6358">
            <v>138.10898887559</v>
          </cell>
        </row>
        <row r="6359">
          <cell r="F6359">
            <v>138.17745575334601</v>
          </cell>
        </row>
        <row r="6360">
          <cell r="F6360">
            <v>138.24593025878201</v>
          </cell>
        </row>
        <row r="6361">
          <cell r="F6361">
            <v>138.314412218538</v>
          </cell>
        </row>
        <row r="6362">
          <cell r="F6362">
            <v>138.38290145926101</v>
          </cell>
        </row>
        <row r="6363">
          <cell r="F6363">
            <v>138.451397807593</v>
          </cell>
        </row>
        <row r="6364">
          <cell r="F6364">
            <v>138.51990109017899</v>
          </cell>
        </row>
        <row r="6365">
          <cell r="F6365">
            <v>138.588411133661</v>
          </cell>
        </row>
        <row r="6366">
          <cell r="F6366">
            <v>138.65692776468299</v>
          </cell>
        </row>
        <row r="6367">
          <cell r="F6367">
            <v>138.72545080988999</v>
          </cell>
        </row>
        <row r="6368">
          <cell r="F6368">
            <v>138.79398009592501</v>
          </cell>
        </row>
        <row r="6369">
          <cell r="F6369">
            <v>138.86251544943099</v>
          </cell>
        </row>
        <row r="6370">
          <cell r="F6370">
            <v>138.93105669705201</v>
          </cell>
        </row>
        <row r="6371">
          <cell r="F6371">
            <v>138.99960366543201</v>
          </cell>
        </row>
        <row r="6372">
          <cell r="F6372">
            <v>139.06815618121601</v>
          </cell>
        </row>
        <row r="6373">
          <cell r="F6373">
            <v>139.13671407104499</v>
          </cell>
        </row>
        <row r="6374">
          <cell r="F6374">
            <v>139.205277161563</v>
          </cell>
        </row>
        <row r="6375">
          <cell r="F6375">
            <v>139.27384527941601</v>
          </cell>
        </row>
        <row r="6376">
          <cell r="F6376">
            <v>139.34241825124499</v>
          </cell>
        </row>
        <row r="6377">
          <cell r="F6377">
            <v>139.41099590369501</v>
          </cell>
        </row>
        <row r="6378">
          <cell r="F6378">
            <v>139.47957806341</v>
          </cell>
        </row>
        <row r="6379">
          <cell r="F6379">
            <v>139.548164557033</v>
          </cell>
        </row>
        <row r="6380">
          <cell r="F6380">
            <v>139.61675521120799</v>
          </cell>
        </row>
        <row r="6381">
          <cell r="F6381">
            <v>139.68534985257901</v>
          </cell>
        </row>
        <row r="6382">
          <cell r="F6382">
            <v>139.75394830778799</v>
          </cell>
        </row>
        <row r="6383">
          <cell r="F6383">
            <v>139.82255040348099</v>
          </cell>
        </row>
        <row r="6384">
          <cell r="F6384">
            <v>139.8911559663</v>
          </cell>
        </row>
        <row r="6385">
          <cell r="F6385">
            <v>139.959764822891</v>
          </cell>
        </row>
        <row r="6386">
          <cell r="F6386">
            <v>140.028376799894</v>
          </cell>
        </row>
        <row r="6387">
          <cell r="F6387">
            <v>140.096991723955</v>
          </cell>
        </row>
        <row r="6388">
          <cell r="F6388">
            <v>140.16560942171699</v>
          </cell>
        </row>
        <row r="6389">
          <cell r="F6389">
            <v>140.23422971982399</v>
          </cell>
        </row>
        <row r="6390">
          <cell r="F6390">
            <v>140.30285244492001</v>
          </cell>
        </row>
        <row r="6391">
          <cell r="F6391">
            <v>140.371477423648</v>
          </cell>
        </row>
        <row r="6392">
          <cell r="F6392">
            <v>140.440104482652</v>
          </cell>
        </row>
        <row r="6393">
          <cell r="F6393">
            <v>140.50873344857601</v>
          </cell>
        </row>
        <row r="6394">
          <cell r="F6394">
            <v>140.577364148063</v>
          </cell>
        </row>
        <row r="6395">
          <cell r="F6395">
            <v>140.645996407756</v>
          </cell>
        </row>
        <row r="6396">
          <cell r="F6396">
            <v>140.71463005430101</v>
          </cell>
        </row>
        <row r="6397">
          <cell r="F6397">
            <v>140.78326491434001</v>
          </cell>
        </row>
        <row r="6398">
          <cell r="F6398">
            <v>140.85190081451699</v>
          </cell>
        </row>
        <row r="6399">
          <cell r="F6399">
            <v>140.920537581476</v>
          </cell>
        </row>
        <row r="6400">
          <cell r="F6400">
            <v>140.989175041859</v>
          </cell>
        </row>
        <row r="6401">
          <cell r="F6401">
            <v>141.05781302231199</v>
          </cell>
        </row>
        <row r="6402">
          <cell r="F6402">
            <v>141.12645134947701</v>
          </cell>
        </row>
        <row r="6403">
          <cell r="F6403">
            <v>141.19508984999899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954435-8B1A-41C5-AB88-E17629A0AF22}" name="Table1" displayName="Table1" ref="B2:C9" totalsRowShown="0">
  <autoFilter ref="B2:C9" xr:uid="{BC954435-8B1A-41C5-AB88-E17629A0AF22}"/>
  <tableColumns count="2">
    <tableColumn id="1" xr3:uid="{7163DD48-5451-4420-9943-906F62D23CE8}" name="ເຂື່ອນ" dataDxfId="28"/>
    <tableColumn id="2" xr3:uid="{E1B140D6-A6BC-4E18-9599-1D1358872E03}" name="ຮູບພາບ" dataDxfId="27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nempc-my.sharepoint.com/:x:/g/personal/pern_b_nk2pc_la/IQBRlT01uZvhSbDmEdu3vtA0AfBC4rTfMTi_pUX6yMRHnio?rtime=eT-Zxqrj3kg" TargetMode="External"/><Relationship Id="rId2" Type="http://schemas.openxmlformats.org/officeDocument/2006/relationships/hyperlink" Target="https://docs.google.com/spreadsheets/d/1KIvCB3u4lYjDHeWtkFx7l3UCfbKyHMvhVKLtWM0hol4/edit?gid=1831937969" TargetMode="External"/><Relationship Id="rId1" Type="http://schemas.openxmlformats.org/officeDocument/2006/relationships/hyperlink" Target="https://docs.google.com/spreadsheets/d/1_1LCQLmCzEkifulNRT2Z_-DJ3A9-w9xWHnY7HXKsTRU/edit?pli=1&amp;gid=154377161" TargetMode="External"/><Relationship Id="rId4" Type="http://schemas.openxmlformats.org/officeDocument/2006/relationships/hyperlink" Target="https://docs.google.com/spreadsheets/d/1YxU4Eu-u3qTQlvoW0a0ytZrekvAj3Qbv/edit?gid=2144647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C2A6-3C8A-426E-B937-0DA466160DD3}">
  <dimension ref="B2:C9"/>
  <sheetViews>
    <sheetView workbookViewId="0">
      <selection activeCell="F3" sqref="F3"/>
    </sheetView>
  </sheetViews>
  <sheetFormatPr defaultRowHeight="14.4"/>
  <cols>
    <col min="2" max="2" width="12.33203125" style="266" bestFit="1" customWidth="1"/>
    <col min="3" max="3" width="24.88671875" style="181" customWidth="1"/>
  </cols>
  <sheetData>
    <row r="2" spans="2:3" s="210" customFormat="1" ht="15.6">
      <c r="B2" s="264" t="s">
        <v>0</v>
      </c>
      <c r="C2" s="265" t="s">
        <v>1</v>
      </c>
    </row>
    <row r="3" spans="2:3" s="210" customFormat="1" ht="100.2" customHeight="1">
      <c r="B3" s="264" t="s">
        <v>2</v>
      </c>
      <c r="C3" s="265" t="e" vm="1">
        <v>#VALUE!</v>
      </c>
    </row>
    <row r="4" spans="2:3" ht="100.2" customHeight="1">
      <c r="B4" s="266" t="s">
        <v>3</v>
      </c>
      <c r="C4" s="181" t="e" vm="2">
        <v>#VALUE!</v>
      </c>
    </row>
    <row r="5" spans="2:3" ht="100.2" customHeight="1">
      <c r="B5" s="266" t="s">
        <v>4</v>
      </c>
      <c r="C5" s="181" t="e" vm="3">
        <v>#VALUE!</v>
      </c>
    </row>
    <row r="6" spans="2:3" ht="100.2" customHeight="1">
      <c r="B6" s="266" t="s">
        <v>5</v>
      </c>
      <c r="C6" s="181" t="e" vm="4">
        <v>#VALUE!</v>
      </c>
    </row>
    <row r="7" spans="2:3" ht="100.2" customHeight="1">
      <c r="B7" s="266" t="s">
        <v>6</v>
      </c>
      <c r="C7" s="181" t="e" vm="5">
        <v>#VALUE!</v>
      </c>
    </row>
    <row r="8" spans="2:3" ht="100.2" customHeight="1">
      <c r="B8" s="266" t="s">
        <v>7</v>
      </c>
      <c r="C8" s="181" t="e" vm="6">
        <v>#VALUE!</v>
      </c>
    </row>
    <row r="9" spans="2:3" ht="100.2" customHeight="1">
      <c r="B9" s="266" t="s">
        <v>8</v>
      </c>
      <c r="C9" s="181" t="e" vm="7"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Z1828"/>
  <sheetViews>
    <sheetView tabSelected="1" zoomScale="70" zoomScaleNormal="70" workbookViewId="0">
      <pane xSplit="1" ySplit="2" topLeftCell="BW1655" activePane="bottomRight" state="frozen"/>
      <selection pane="topRight" activeCell="B1" sqref="B1"/>
      <selection pane="bottomLeft" activeCell="A3" sqref="A3"/>
      <selection pane="bottomRight" activeCell="CP1672" sqref="CP1672"/>
    </sheetView>
  </sheetViews>
  <sheetFormatPr defaultColWidth="8.88671875" defaultRowHeight="18"/>
  <cols>
    <col min="1" max="1" width="11.44140625" style="316" customWidth="1"/>
    <col min="2" max="2" width="8.88671875" style="355" customWidth="1"/>
    <col min="3" max="3" width="8.88671875" style="356" customWidth="1"/>
    <col min="4" max="4" width="7.33203125" style="357" customWidth="1"/>
    <col min="5" max="6" width="11" style="357" customWidth="1"/>
    <col min="7" max="7" width="14.5546875" style="316" customWidth="1"/>
    <col min="8" max="8" width="10.88671875" style="316" customWidth="1"/>
    <col min="9" max="9" width="11.5546875" style="316" customWidth="1"/>
    <col min="10" max="10" width="7.88671875" style="316" customWidth="1"/>
    <col min="11" max="11" width="9.33203125" style="316" customWidth="1"/>
    <col min="12" max="12" width="9.44140625" style="316" customWidth="1"/>
    <col min="13" max="13" width="9.5546875" style="358" customWidth="1"/>
    <col min="14" max="14" width="10.88671875" style="358" customWidth="1"/>
    <col min="15" max="15" width="9.33203125" style="316" customWidth="1"/>
    <col min="16" max="16" width="10.33203125" style="355" customWidth="1"/>
    <col min="17" max="17" width="8.88671875" style="359" customWidth="1"/>
    <col min="18" max="18" width="9.33203125" style="316" customWidth="1"/>
    <col min="19" max="19" width="9" style="359" bestFit="1" customWidth="1"/>
    <col min="20" max="20" width="10.6640625" style="359" customWidth="1"/>
    <col min="21" max="21" width="10.88671875" style="359" customWidth="1"/>
    <col min="22" max="22" width="10" style="316" bestFit="1" customWidth="1"/>
    <col min="23" max="24" width="9.109375" style="316" bestFit="1" customWidth="1"/>
    <col min="25" max="27" width="9" style="316" bestFit="1" customWidth="1"/>
    <col min="28" max="28" width="10" style="316" bestFit="1" customWidth="1"/>
    <col min="29" max="29" width="9" style="358" bestFit="1" customWidth="1"/>
    <col min="30" max="30" width="9" style="316" bestFit="1" customWidth="1"/>
    <col min="31" max="31" width="9.6640625" style="359" customWidth="1"/>
    <col min="32" max="32" width="9" style="359" bestFit="1" customWidth="1"/>
    <col min="33" max="33" width="9" style="316" bestFit="1" customWidth="1"/>
    <col min="34" max="34" width="10.5546875" style="359" customWidth="1"/>
    <col min="35" max="35" width="11.5546875" style="359" customWidth="1"/>
    <col min="36" max="36" width="10.33203125" style="359" customWidth="1"/>
    <col min="37" max="37" width="9" style="316" bestFit="1" customWidth="1"/>
    <col min="38" max="39" width="9.109375" style="316" bestFit="1" customWidth="1"/>
    <col min="40" max="43" width="9" style="316" bestFit="1" customWidth="1"/>
    <col min="44" max="44" width="9" style="358" bestFit="1" customWidth="1"/>
    <col min="45" max="45" width="9" style="316" bestFit="1" customWidth="1"/>
    <col min="46" max="47" width="9" style="359" bestFit="1" customWidth="1"/>
    <col min="48" max="48" width="9" style="316" bestFit="1" customWidth="1"/>
    <col min="49" max="49" width="9" style="359" bestFit="1" customWidth="1"/>
    <col min="50" max="50" width="11.109375" style="359" customWidth="1"/>
    <col min="51" max="51" width="10.33203125" style="359" customWidth="1"/>
    <col min="52" max="52" width="9" style="316" bestFit="1" customWidth="1"/>
    <col min="53" max="53" width="9.109375" style="316" bestFit="1" customWidth="1"/>
    <col min="54" max="54" width="9" style="316" bestFit="1" customWidth="1"/>
    <col min="55" max="55" width="9.33203125" style="316" bestFit="1" customWidth="1"/>
    <col min="56" max="57" width="9" style="316" bestFit="1" customWidth="1"/>
    <col min="58" max="58" width="9" style="360" bestFit="1" customWidth="1"/>
    <col min="59" max="59" width="9" style="316" bestFit="1" customWidth="1"/>
    <col min="60" max="61" width="9" style="359" bestFit="1" customWidth="1"/>
    <col min="62" max="62" width="9" style="316" bestFit="1" customWidth="1"/>
    <col min="63" max="63" width="9.88671875" style="359" customWidth="1"/>
    <col min="64" max="64" width="11.44140625" style="359" customWidth="1"/>
    <col min="65" max="65" width="11.109375" style="359" customWidth="1"/>
    <col min="66" max="66" width="9" style="316" bestFit="1" customWidth="1"/>
    <col min="67" max="67" width="9.109375" style="316" bestFit="1" customWidth="1"/>
    <col min="68" max="71" width="9" style="316" bestFit="1" customWidth="1"/>
    <col min="72" max="72" width="9" style="360" bestFit="1" customWidth="1"/>
    <col min="73" max="73" width="10.44140625" style="316" customWidth="1"/>
    <col min="74" max="74" width="10.6640625" style="359" customWidth="1"/>
    <col min="75" max="75" width="8.88671875" style="359" customWidth="1"/>
    <col min="76" max="76" width="8.88671875" style="316" customWidth="1"/>
    <col min="77" max="77" width="8.88671875" style="359" customWidth="1"/>
    <col min="78" max="79" width="11" style="359" customWidth="1"/>
    <col min="80" max="80" width="9.88671875" style="316" customWidth="1"/>
    <col min="81" max="81" width="9.44140625" style="316" customWidth="1"/>
    <col min="82" max="86" width="8.88671875" style="316" customWidth="1"/>
    <col min="87" max="87" width="10.6640625" style="358" customWidth="1"/>
    <col min="88" max="88" width="8.88671875" style="316" customWidth="1"/>
    <col min="89" max="90" width="8.88671875" style="359" customWidth="1"/>
    <col min="91" max="91" width="8.88671875" style="316" customWidth="1"/>
    <col min="92" max="92" width="8.88671875" style="359" customWidth="1"/>
    <col min="93" max="94" width="10.44140625" style="359" customWidth="1"/>
    <col min="95" max="95" width="9.6640625" style="316" customWidth="1"/>
    <col min="96" max="101" width="8.88671875" style="316" customWidth="1"/>
    <col min="102" max="102" width="10.33203125" style="358" customWidth="1"/>
    <col min="103" max="103" width="8.88671875" style="316" customWidth="1"/>
    <col min="104" max="104" width="8.88671875" style="359" customWidth="1"/>
    <col min="105" max="16384" width="8.88671875" style="316"/>
  </cols>
  <sheetData>
    <row r="1" spans="1:104">
      <c r="B1" s="451" t="s">
        <v>3</v>
      </c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3"/>
      <c r="Q1" s="450" t="s">
        <v>5</v>
      </c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1" t="s">
        <v>4</v>
      </c>
      <c r="AG1" s="452"/>
      <c r="AH1" s="452"/>
      <c r="AI1" s="452"/>
      <c r="AJ1" s="452"/>
      <c r="AK1" s="452"/>
      <c r="AL1" s="452"/>
      <c r="AM1" s="452"/>
      <c r="AN1" s="452"/>
      <c r="AO1" s="452"/>
      <c r="AP1" s="452"/>
      <c r="AQ1" s="452"/>
      <c r="AR1" s="452"/>
      <c r="AS1" s="452"/>
      <c r="AT1" s="453"/>
      <c r="AU1" s="457" t="s">
        <v>6</v>
      </c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8"/>
      <c r="BI1" s="454" t="s">
        <v>7</v>
      </c>
      <c r="BJ1" s="455"/>
      <c r="BK1" s="455"/>
      <c r="BL1" s="455"/>
      <c r="BM1" s="455"/>
      <c r="BN1" s="455"/>
      <c r="BO1" s="455"/>
      <c r="BP1" s="455"/>
      <c r="BQ1" s="455"/>
      <c r="BR1" s="455"/>
      <c r="BS1" s="455"/>
      <c r="BT1" s="455"/>
      <c r="BU1" s="455"/>
      <c r="BV1" s="456"/>
      <c r="BW1" s="447" t="s">
        <v>9</v>
      </c>
      <c r="BX1" s="448"/>
      <c r="BY1" s="448"/>
      <c r="BZ1" s="448"/>
      <c r="CA1" s="448"/>
      <c r="CB1" s="448"/>
      <c r="CC1" s="448"/>
      <c r="CD1" s="448"/>
      <c r="CE1" s="448"/>
      <c r="CF1" s="448"/>
      <c r="CG1" s="448"/>
      <c r="CH1" s="448"/>
      <c r="CI1" s="448"/>
      <c r="CJ1" s="448"/>
      <c r="CK1" s="449"/>
      <c r="CL1" s="447" t="s">
        <v>10</v>
      </c>
      <c r="CM1" s="448"/>
      <c r="CN1" s="448"/>
      <c r="CO1" s="448"/>
      <c r="CP1" s="448"/>
      <c r="CQ1" s="448"/>
      <c r="CR1" s="448"/>
      <c r="CS1" s="448"/>
      <c r="CT1" s="448"/>
      <c r="CU1" s="448"/>
      <c r="CV1" s="448"/>
      <c r="CW1" s="448"/>
      <c r="CX1" s="448"/>
      <c r="CY1" s="448"/>
      <c r="CZ1" s="449"/>
    </row>
    <row r="2" spans="1:104" s="351" customFormat="1" ht="72.599999999999994" thickBot="1">
      <c r="A2" s="317" t="s">
        <v>11</v>
      </c>
      <c r="B2" s="318" t="s">
        <v>12</v>
      </c>
      <c r="C2" s="319" t="s">
        <v>13</v>
      </c>
      <c r="D2" s="320" t="s">
        <v>14</v>
      </c>
      <c r="E2" s="321" t="s">
        <v>15</v>
      </c>
      <c r="F2" s="322" t="s">
        <v>16</v>
      </c>
      <c r="G2" s="323" t="s">
        <v>17</v>
      </c>
      <c r="H2" s="323" t="s">
        <v>18</v>
      </c>
      <c r="I2" s="324" t="s">
        <v>19</v>
      </c>
      <c r="J2" s="324" t="s">
        <v>20</v>
      </c>
      <c r="K2" s="325" t="s">
        <v>21</v>
      </c>
      <c r="L2" s="326" t="s">
        <v>22</v>
      </c>
      <c r="M2" s="327" t="s">
        <v>23</v>
      </c>
      <c r="N2" s="327" t="s">
        <v>24</v>
      </c>
      <c r="O2" s="328" t="s">
        <v>25</v>
      </c>
      <c r="P2" s="329" t="s">
        <v>26</v>
      </c>
      <c r="Q2" s="330" t="s">
        <v>12</v>
      </c>
      <c r="R2" s="319" t="s">
        <v>13</v>
      </c>
      <c r="S2" s="331" t="s">
        <v>14</v>
      </c>
      <c r="T2" s="321" t="s">
        <v>15</v>
      </c>
      <c r="U2" s="322" t="s">
        <v>16</v>
      </c>
      <c r="V2" s="323" t="s">
        <v>17</v>
      </c>
      <c r="W2" s="323" t="s">
        <v>18</v>
      </c>
      <c r="X2" s="324" t="s">
        <v>19</v>
      </c>
      <c r="Y2" s="324" t="s">
        <v>20</v>
      </c>
      <c r="Z2" s="325" t="s">
        <v>21</v>
      </c>
      <c r="AA2" s="326" t="s">
        <v>22</v>
      </c>
      <c r="AB2" s="332" t="s">
        <v>27</v>
      </c>
      <c r="AC2" s="327" t="s">
        <v>28</v>
      </c>
      <c r="AD2" s="328" t="s">
        <v>25</v>
      </c>
      <c r="AE2" s="333" t="s">
        <v>26</v>
      </c>
      <c r="AF2" s="334" t="s">
        <v>12</v>
      </c>
      <c r="AG2" s="319" t="s">
        <v>13</v>
      </c>
      <c r="AH2" s="331" t="s">
        <v>14</v>
      </c>
      <c r="AI2" s="321" t="s">
        <v>15</v>
      </c>
      <c r="AJ2" s="322" t="s">
        <v>16</v>
      </c>
      <c r="AK2" s="323" t="s">
        <v>17</v>
      </c>
      <c r="AL2" s="323" t="s">
        <v>18</v>
      </c>
      <c r="AM2" s="324" t="s">
        <v>19</v>
      </c>
      <c r="AN2" s="324" t="s">
        <v>20</v>
      </c>
      <c r="AO2" s="325" t="s">
        <v>21</v>
      </c>
      <c r="AP2" s="326" t="s">
        <v>22</v>
      </c>
      <c r="AQ2" s="332" t="s">
        <v>27</v>
      </c>
      <c r="AR2" s="327" t="s">
        <v>28</v>
      </c>
      <c r="AS2" s="328" t="s">
        <v>25</v>
      </c>
      <c r="AT2" s="335" t="s">
        <v>26</v>
      </c>
      <c r="AU2" s="336" t="s">
        <v>12</v>
      </c>
      <c r="AV2" s="337" t="s">
        <v>13</v>
      </c>
      <c r="AW2" s="338" t="s">
        <v>14</v>
      </c>
      <c r="AX2" s="321" t="s">
        <v>15</v>
      </c>
      <c r="AY2" s="322" t="s">
        <v>16</v>
      </c>
      <c r="AZ2" s="339" t="s">
        <v>17</v>
      </c>
      <c r="BA2" s="339" t="s">
        <v>18</v>
      </c>
      <c r="BB2" s="340" t="s">
        <v>19</v>
      </c>
      <c r="BC2" s="340" t="s">
        <v>20</v>
      </c>
      <c r="BD2" s="341" t="s">
        <v>21</v>
      </c>
      <c r="BE2" s="342" t="s">
        <v>22</v>
      </c>
      <c r="BF2" s="343" t="s">
        <v>28</v>
      </c>
      <c r="BG2" s="344" t="s">
        <v>25</v>
      </c>
      <c r="BH2" s="345" t="s">
        <v>26</v>
      </c>
      <c r="BI2" s="334" t="s">
        <v>12</v>
      </c>
      <c r="BJ2" s="346" t="s">
        <v>13</v>
      </c>
      <c r="BK2" s="331" t="s">
        <v>14</v>
      </c>
      <c r="BL2" s="321" t="s">
        <v>15</v>
      </c>
      <c r="BM2" s="322" t="s">
        <v>16</v>
      </c>
      <c r="BN2" s="323" t="s">
        <v>17</v>
      </c>
      <c r="BO2" s="323" t="s">
        <v>18</v>
      </c>
      <c r="BP2" s="324" t="s">
        <v>19</v>
      </c>
      <c r="BQ2" s="324" t="s">
        <v>20</v>
      </c>
      <c r="BR2" s="325" t="s">
        <v>21</v>
      </c>
      <c r="BS2" s="326" t="s">
        <v>22</v>
      </c>
      <c r="BT2" s="347" t="s">
        <v>28</v>
      </c>
      <c r="BU2" s="328" t="s">
        <v>25</v>
      </c>
      <c r="BV2" s="335" t="s">
        <v>26</v>
      </c>
      <c r="BW2" s="334" t="s">
        <v>12</v>
      </c>
      <c r="BX2" s="346" t="s">
        <v>13</v>
      </c>
      <c r="BY2" s="331" t="s">
        <v>14</v>
      </c>
      <c r="BZ2" s="348" t="s">
        <v>15</v>
      </c>
      <c r="CA2" s="322" t="s">
        <v>16</v>
      </c>
      <c r="CB2" s="323" t="s">
        <v>17</v>
      </c>
      <c r="CC2" s="323" t="s">
        <v>18</v>
      </c>
      <c r="CD2" s="324" t="s">
        <v>19</v>
      </c>
      <c r="CE2" s="324" t="s">
        <v>20</v>
      </c>
      <c r="CF2" s="325" t="s">
        <v>21</v>
      </c>
      <c r="CG2" s="326" t="s">
        <v>22</v>
      </c>
      <c r="CH2" s="332" t="s">
        <v>27</v>
      </c>
      <c r="CI2" s="327" t="s">
        <v>29</v>
      </c>
      <c r="CJ2" s="328" t="s">
        <v>25</v>
      </c>
      <c r="CK2" s="335" t="s">
        <v>26</v>
      </c>
      <c r="CL2" s="334" t="s">
        <v>12</v>
      </c>
      <c r="CM2" s="349" t="s">
        <v>13</v>
      </c>
      <c r="CN2" s="331" t="s">
        <v>14</v>
      </c>
      <c r="CO2" s="350" t="s">
        <v>15</v>
      </c>
      <c r="CP2" s="322" t="s">
        <v>16</v>
      </c>
      <c r="CQ2" s="323" t="s">
        <v>17</v>
      </c>
      <c r="CR2" s="323" t="s">
        <v>18</v>
      </c>
      <c r="CS2" s="324" t="s">
        <v>19</v>
      </c>
      <c r="CT2" s="324" t="s">
        <v>20</v>
      </c>
      <c r="CU2" s="325" t="s">
        <v>21</v>
      </c>
      <c r="CV2" s="326" t="s">
        <v>22</v>
      </c>
      <c r="CW2" s="332" t="s">
        <v>27</v>
      </c>
      <c r="CX2" s="327" t="s">
        <v>30</v>
      </c>
      <c r="CY2" s="328" t="s">
        <v>25</v>
      </c>
      <c r="CZ2" s="335" t="s">
        <v>26</v>
      </c>
    </row>
    <row r="3" spans="1:104" s="1" customFormat="1" ht="18" hidden="1" customHeight="1">
      <c r="A3" s="272">
        <v>44562</v>
      </c>
      <c r="B3" s="362"/>
      <c r="C3" s="363"/>
      <c r="D3" s="364"/>
      <c r="E3" s="364"/>
      <c r="F3" s="364"/>
      <c r="G3" s="365"/>
      <c r="H3" s="366"/>
      <c r="I3" s="366"/>
      <c r="J3" s="366"/>
      <c r="K3" s="366"/>
      <c r="L3" s="366"/>
      <c r="M3" s="367"/>
      <c r="N3" s="367"/>
      <c r="O3" s="365"/>
      <c r="P3" s="368"/>
      <c r="Q3" s="369"/>
      <c r="R3" s="312"/>
      <c r="S3" s="370">
        <v>0.93586565404891964</v>
      </c>
      <c r="T3" s="370">
        <v>0</v>
      </c>
      <c r="U3" s="370">
        <v>0.152064</v>
      </c>
      <c r="V3" s="312">
        <f>_xll.SRS1Splines.Functions25.Linear_Interp(V_NK3!$P$8:$P$32,V_NK3!$R$8:$R$32,AC3)</f>
        <v>578.20201343999804</v>
      </c>
      <c r="W3" s="312">
        <f>(V3/V_NK3!$R$28)*100</f>
        <v>106.65038564493869</v>
      </c>
      <c r="X3" s="308">
        <f>V3-V_NK3!$R$8</f>
        <v>521.62336143999801</v>
      </c>
      <c r="Y3" s="308">
        <f>IFERROR((V3 - V_NK3!$V$10) / (V_NK3!$V$9- V_NK3!$V$10) * 100, 0)</f>
        <v>107.42529148401074</v>
      </c>
      <c r="Z3" s="308">
        <v>541.79999999999995</v>
      </c>
      <c r="AA3" s="308">
        <v>521</v>
      </c>
      <c r="AB3" s="312">
        <v>541.79999999999995</v>
      </c>
      <c r="AC3" s="371">
        <v>541.91999999999996</v>
      </c>
      <c r="AD3" s="308">
        <v>0</v>
      </c>
      <c r="AE3" s="372">
        <v>0</v>
      </c>
      <c r="AF3" s="373"/>
      <c r="AG3" s="312"/>
      <c r="AH3" s="370">
        <v>0.30883566583614347</v>
      </c>
      <c r="AI3" s="370">
        <v>2.2309236000000001</v>
      </c>
      <c r="AJ3" s="370">
        <v>0</v>
      </c>
      <c r="AK3" s="312">
        <f>_xll.SRS1Splines.Functions25.Linear_Interp(V_NK2!$R$10:$R$21,V_NK2!$T$10:$T$21,AR3)</f>
        <v>53.882028571457703</v>
      </c>
      <c r="AL3" s="312">
        <f>(AK3/V_NK2!$T$18)*100</f>
        <v>75.465026010444959</v>
      </c>
      <c r="AM3" s="308">
        <f>AK3-V_NK2!$T$11</f>
        <v>13.062028571429906</v>
      </c>
      <c r="AN3" s="308">
        <f>IFERROR((AK3 - V_NK2!$X$12) / (V_NK2!$X$11- V_NK2!$X$12) * 100, 0)</f>
        <v>42.714285714292174</v>
      </c>
      <c r="AO3" s="308">
        <v>427</v>
      </c>
      <c r="AP3" s="308">
        <v>420</v>
      </c>
      <c r="AQ3" s="308">
        <v>425</v>
      </c>
      <c r="AR3" s="371">
        <v>422.99</v>
      </c>
      <c r="AS3" s="312">
        <v>0.78</v>
      </c>
      <c r="AT3" s="372">
        <v>0.54</v>
      </c>
      <c r="AU3" s="369"/>
      <c r="AV3" s="312"/>
      <c r="AW3" s="370"/>
      <c r="AX3" s="370"/>
      <c r="AY3" s="370"/>
      <c r="AZ3" s="312"/>
      <c r="BA3" s="312"/>
      <c r="BB3" s="308"/>
      <c r="BC3" s="308"/>
      <c r="BD3" s="308"/>
      <c r="BE3" s="308"/>
      <c r="BF3" s="374"/>
      <c r="BG3" s="312"/>
      <c r="BH3" s="372"/>
      <c r="BI3" s="369"/>
      <c r="BJ3" s="312"/>
      <c r="BK3" s="370"/>
      <c r="BL3" s="370"/>
      <c r="BM3" s="370"/>
      <c r="BN3" s="312" t="str">
        <f>_xll.SRS1Splines.Functions25.Linear_Interp(V_XNN1!$K$3:$K$8,V_XNN1!$L$3:$L$8,BT3)</f>
        <v>Error reading input X value(s): The value is not a number</v>
      </c>
      <c r="BO3" s="312" t="e">
        <f>(BN3/V_XNN1!$L$7)*100</f>
        <v>#VALUE!</v>
      </c>
      <c r="BP3" s="308" t="str">
        <f>_xll.SRS1Splines.Functions25.Linear_Interp(V_XNN1!$K$3:$K$8,V_XNN1!$M$3:$M$8,BT3)</f>
        <v>Error reading input X value(s): The value is not a number</v>
      </c>
      <c r="BQ3" s="308">
        <f>IFERROR((BN3 - V_XNN1!$M$16) / (V_XNN1!$M$15- V_XNN1!$M$16) * 100, 0)</f>
        <v>0</v>
      </c>
      <c r="BR3" s="308">
        <v>252</v>
      </c>
      <c r="BS3" s="308">
        <v>249</v>
      </c>
      <c r="BT3" s="374"/>
      <c r="BU3" s="312"/>
      <c r="BV3" s="372"/>
      <c r="BW3" s="375"/>
      <c r="BX3" s="365"/>
      <c r="BY3" s="376"/>
      <c r="BZ3" s="376"/>
      <c r="CA3" s="376"/>
      <c r="CB3" s="365"/>
      <c r="CC3" s="365"/>
      <c r="CD3" s="366"/>
      <c r="CE3" s="365"/>
      <c r="CF3" s="365"/>
      <c r="CG3" s="365"/>
      <c r="CH3" s="365"/>
      <c r="CI3" s="377"/>
      <c r="CJ3" s="365"/>
      <c r="CK3" s="378"/>
      <c r="CL3" s="375"/>
      <c r="CM3" s="365"/>
      <c r="CN3" s="376"/>
      <c r="CO3" s="376" t="s">
        <v>31</v>
      </c>
      <c r="CP3" s="376"/>
      <c r="CQ3" s="365"/>
      <c r="CR3" s="365"/>
      <c r="CS3" s="366"/>
      <c r="CT3" s="365"/>
      <c r="CU3" s="365"/>
      <c r="CV3" s="365"/>
      <c r="CW3" s="365"/>
      <c r="CX3" s="377"/>
      <c r="CY3" s="365"/>
      <c r="CZ3" s="378"/>
    </row>
    <row r="4" spans="1:104" s="1" customFormat="1" hidden="1">
      <c r="A4" s="272">
        <v>44563</v>
      </c>
      <c r="B4" s="362"/>
      <c r="C4" s="363"/>
      <c r="D4" s="364"/>
      <c r="E4" s="364"/>
      <c r="F4" s="364"/>
      <c r="G4" s="365"/>
      <c r="H4" s="366"/>
      <c r="I4" s="366"/>
      <c r="J4" s="366"/>
      <c r="K4" s="366"/>
      <c r="L4" s="366"/>
      <c r="M4" s="367"/>
      <c r="N4" s="367"/>
      <c r="O4" s="365"/>
      <c r="P4" s="368"/>
      <c r="Q4" s="369"/>
      <c r="R4" s="312"/>
      <c r="S4" s="370">
        <v>1.4869918648757934</v>
      </c>
      <c r="T4" s="370">
        <v>0</v>
      </c>
      <c r="U4" s="370">
        <v>3.4464959999999998</v>
      </c>
      <c r="V4" s="312">
        <f>_xll.SRS1Splines.Functions25.Linear_Interp(V_NK3!$P$8:$P$32,V_NK3!$R$8:$R$32,AC4)</f>
        <v>576.24250933999997</v>
      </c>
      <c r="W4" s="312">
        <f>(V4/V_NK3!$R$28)*100</f>
        <v>106.28895164249673</v>
      </c>
      <c r="X4" s="308">
        <f>V4-V_NK3!$R$8</f>
        <v>519.66385733999994</v>
      </c>
      <c r="Y4" s="308">
        <f>IFERROR((V4 - V_NK3!$V$10) / (V_NK3!$V$9- V_NK3!$V$10) * 100, 0)</f>
        <v>107.02174303379314</v>
      </c>
      <c r="Z4" s="308">
        <v>541.79999999999995</v>
      </c>
      <c r="AA4" s="308">
        <v>521</v>
      </c>
      <c r="AB4" s="312">
        <v>541.79999999999995</v>
      </c>
      <c r="AC4" s="371">
        <v>541.87</v>
      </c>
      <c r="AD4" s="308">
        <v>0</v>
      </c>
      <c r="AE4" s="372">
        <v>0</v>
      </c>
      <c r="AF4" s="373"/>
      <c r="AG4" s="312"/>
      <c r="AH4" s="370">
        <v>0.22809599999999999</v>
      </c>
      <c r="AI4" s="370">
        <v>2.2213795418181821</v>
      </c>
      <c r="AJ4" s="370">
        <v>0</v>
      </c>
      <c r="AK4" s="312">
        <f>_xll.SRS1Splines.Functions25.Linear_Interp(V_NK2!$R$10:$R$21,V_NK2!$T$10:$T$21,AR4)</f>
        <v>54.231514285743302</v>
      </c>
      <c r="AL4" s="312">
        <f>(AK4/V_NK2!$T$18)*100</f>
        <v>75.954501800760923</v>
      </c>
      <c r="AM4" s="308">
        <f>AK4-V_NK2!$T$11</f>
        <v>13.411514285715505</v>
      </c>
      <c r="AN4" s="308">
        <f>IFERROR((AK4 - V_NK2!$X$12) / (V_NK2!$X$11- V_NK2!$X$12) * 100, 0)</f>
        <v>43.857142857148993</v>
      </c>
      <c r="AO4" s="308">
        <v>427</v>
      </c>
      <c r="AP4" s="308">
        <v>420</v>
      </c>
      <c r="AQ4" s="308">
        <v>425</v>
      </c>
      <c r="AR4" s="371">
        <v>423.07</v>
      </c>
      <c r="AS4" s="312">
        <v>0.78</v>
      </c>
      <c r="AT4" s="372">
        <v>0.54</v>
      </c>
      <c r="AU4" s="369"/>
      <c r="AV4" s="312"/>
      <c r="AW4" s="370"/>
      <c r="AX4" s="370"/>
      <c r="AY4" s="370"/>
      <c r="AZ4" s="312"/>
      <c r="BA4" s="312"/>
      <c r="BB4" s="308"/>
      <c r="BC4" s="308"/>
      <c r="BD4" s="308"/>
      <c r="BE4" s="308"/>
      <c r="BF4" s="374"/>
      <c r="BG4" s="312"/>
      <c r="BH4" s="372"/>
      <c r="BI4" s="369"/>
      <c r="BJ4" s="312"/>
      <c r="BK4" s="370"/>
      <c r="BL4" s="370"/>
      <c r="BM4" s="370"/>
      <c r="BN4" s="312" t="str">
        <f>_xll.SRS1Splines.Functions25.Linear_Interp(V_XNN1!$K$3:$K$8,V_XNN1!$L$3:$L$8,BT4)</f>
        <v>Error reading input X value(s): The value is not a number</v>
      </c>
      <c r="BO4" s="312" t="e">
        <f>(BN4/V_XNN1!$L$7)*100</f>
        <v>#VALUE!</v>
      </c>
      <c r="BP4" s="308" t="str">
        <f>_xll.SRS1Splines.Functions25.Linear_Interp(V_XNN1!$K$3:$K$8,V_XNN1!$M$3:$M$8,BT4)</f>
        <v>Error reading input X value(s): The value is not a number</v>
      </c>
      <c r="BQ4" s="308">
        <f>IFERROR((BN4 - V_XNN1!$M$16) / (V_XNN1!$M$15- V_XNN1!$M$16) * 100, 0)</f>
        <v>0</v>
      </c>
      <c r="BR4" s="308">
        <v>252</v>
      </c>
      <c r="BS4" s="308">
        <v>249</v>
      </c>
      <c r="BT4" s="374"/>
      <c r="BU4" s="312"/>
      <c r="BV4" s="372"/>
      <c r="BW4" s="375"/>
      <c r="BX4" s="365"/>
      <c r="BY4" s="376"/>
      <c r="BZ4" s="376"/>
      <c r="CA4" s="376"/>
      <c r="CB4" s="365"/>
      <c r="CC4" s="365"/>
      <c r="CD4" s="366"/>
      <c r="CE4" s="365"/>
      <c r="CF4" s="365"/>
      <c r="CG4" s="365"/>
      <c r="CH4" s="365"/>
      <c r="CI4" s="377"/>
      <c r="CJ4" s="365"/>
      <c r="CK4" s="378"/>
      <c r="CL4" s="375"/>
      <c r="CM4" s="365"/>
      <c r="CN4" s="376"/>
      <c r="CO4" s="376"/>
      <c r="CP4" s="376"/>
      <c r="CQ4" s="365"/>
      <c r="CR4" s="365"/>
      <c r="CS4" s="366"/>
      <c r="CT4" s="365"/>
      <c r="CU4" s="365"/>
      <c r="CV4" s="365"/>
      <c r="CW4" s="365"/>
      <c r="CX4" s="377"/>
      <c r="CY4" s="365"/>
      <c r="CZ4" s="378"/>
    </row>
    <row r="5" spans="1:104" s="1" customFormat="1" hidden="1">
      <c r="A5" s="272">
        <v>44564</v>
      </c>
      <c r="B5" s="362"/>
      <c r="C5" s="363"/>
      <c r="D5" s="364"/>
      <c r="E5" s="364"/>
      <c r="F5" s="364"/>
      <c r="G5" s="365"/>
      <c r="H5" s="366"/>
      <c r="I5" s="366"/>
      <c r="J5" s="366"/>
      <c r="K5" s="366"/>
      <c r="L5" s="366"/>
      <c r="M5" s="367"/>
      <c r="N5" s="367"/>
      <c r="O5" s="365"/>
      <c r="P5" s="368"/>
      <c r="Q5" s="369"/>
      <c r="R5" s="312"/>
      <c r="S5" s="370">
        <v>0.32775324866485595</v>
      </c>
      <c r="T5" s="370">
        <v>0</v>
      </c>
      <c r="U5" s="370">
        <v>5.4224639999999997</v>
      </c>
      <c r="V5" s="312">
        <f>_xll.SRS1Splines.Functions25.Linear_Interp(V_NK3!$P$8:$P$32,V_NK3!$R$8:$R$32,AC5)</f>
        <v>571.14779868000005</v>
      </c>
      <c r="W5" s="312">
        <f>(V5/V_NK3!$R$28)*100</f>
        <v>105.34922323614664</v>
      </c>
      <c r="X5" s="308">
        <f>V5-V_NK3!$R$8</f>
        <v>514.56914668000002</v>
      </c>
      <c r="Y5" s="308">
        <f>IFERROR((V5 - V_NK3!$V$10) / (V_NK3!$V$9- V_NK3!$V$10) * 100, 0)</f>
        <v>105.97251706322636</v>
      </c>
      <c r="Z5" s="308">
        <v>541.79999999999995</v>
      </c>
      <c r="AA5" s="308">
        <v>521</v>
      </c>
      <c r="AB5" s="312">
        <v>541.79999999999995</v>
      </c>
      <c r="AC5" s="371">
        <v>541.74</v>
      </c>
      <c r="AD5" s="308">
        <v>0</v>
      </c>
      <c r="AE5" s="372">
        <v>0</v>
      </c>
      <c r="AF5" s="373"/>
      <c r="AG5" s="312"/>
      <c r="AH5" s="370">
        <v>0.20528640000000004</v>
      </c>
      <c r="AI5" s="370">
        <v>2.2341735163636365</v>
      </c>
      <c r="AJ5" s="370">
        <v>0</v>
      </c>
      <c r="AK5" s="312">
        <f>_xll.SRS1Splines.Functions25.Linear_Interp(V_NK2!$R$10:$R$21,V_NK2!$T$10:$T$21,AR5)</f>
        <v>56.896342857172101</v>
      </c>
      <c r="AL5" s="312">
        <f>(AK5/V_NK2!$T$18)*100</f>
        <v>79.6867547019217</v>
      </c>
      <c r="AM5" s="308">
        <f>AK5-V_NK2!$T$11</f>
        <v>16.076342857144304</v>
      </c>
      <c r="AN5" s="308">
        <f>IFERROR((AK5 - V_NK2!$X$12) / (V_NK2!$X$11- V_NK2!$X$12) * 100, 0)</f>
        <v>52.571428571435888</v>
      </c>
      <c r="AO5" s="308">
        <v>427</v>
      </c>
      <c r="AP5" s="308">
        <v>420</v>
      </c>
      <c r="AQ5" s="308">
        <v>425</v>
      </c>
      <c r="AR5" s="371">
        <v>423.68</v>
      </c>
      <c r="AS5" s="312">
        <v>0.78</v>
      </c>
      <c r="AT5" s="372">
        <v>0.54</v>
      </c>
      <c r="AU5" s="369"/>
      <c r="AV5" s="312"/>
      <c r="AW5" s="370"/>
      <c r="AX5" s="370"/>
      <c r="AY5" s="370"/>
      <c r="AZ5" s="312"/>
      <c r="BA5" s="312"/>
      <c r="BB5" s="308"/>
      <c r="BC5" s="308"/>
      <c r="BD5" s="308"/>
      <c r="BE5" s="308"/>
      <c r="BF5" s="374"/>
      <c r="BG5" s="312"/>
      <c r="BH5" s="372"/>
      <c r="BI5" s="369"/>
      <c r="BJ5" s="312"/>
      <c r="BK5" s="370"/>
      <c r="BL5" s="370"/>
      <c r="BM5" s="370"/>
      <c r="BN5" s="312" t="str">
        <f>_xll.SRS1Splines.Functions25.Linear_Interp(V_XNN1!$K$3:$K$8,V_XNN1!$L$3:$L$8,BT5)</f>
        <v>Error reading input X value(s): The value is not a number</v>
      </c>
      <c r="BO5" s="312" t="e">
        <f>(BN5/V_XNN1!$L$7)*100</f>
        <v>#VALUE!</v>
      </c>
      <c r="BP5" s="308" t="str">
        <f>_xll.SRS1Splines.Functions25.Linear_Interp(V_XNN1!$K$3:$K$8,V_XNN1!$M$3:$M$8,BT5)</f>
        <v>Error reading input X value(s): The value is not a number</v>
      </c>
      <c r="BQ5" s="308">
        <f>IFERROR((BN5 - V_XNN1!$M$16) / (V_XNN1!$M$15- V_XNN1!$M$16) * 100, 0)</f>
        <v>0</v>
      </c>
      <c r="BR5" s="308">
        <v>252</v>
      </c>
      <c r="BS5" s="308">
        <v>249</v>
      </c>
      <c r="BT5" s="374"/>
      <c r="BU5" s="312"/>
      <c r="BV5" s="372"/>
      <c r="BW5" s="375"/>
      <c r="BX5" s="365"/>
      <c r="BY5" s="376"/>
      <c r="BZ5" s="376"/>
      <c r="CA5" s="376"/>
      <c r="CB5" s="365"/>
      <c r="CC5" s="365"/>
      <c r="CD5" s="366"/>
      <c r="CE5" s="365"/>
      <c r="CF5" s="365"/>
      <c r="CG5" s="365"/>
      <c r="CH5" s="365"/>
      <c r="CI5" s="377"/>
      <c r="CJ5" s="365"/>
      <c r="CK5" s="378"/>
      <c r="CL5" s="375"/>
      <c r="CM5" s="365"/>
      <c r="CN5" s="376"/>
      <c r="CO5" s="376"/>
      <c r="CP5" s="376"/>
      <c r="CQ5" s="365"/>
      <c r="CR5" s="365"/>
      <c r="CS5" s="366"/>
      <c r="CT5" s="365"/>
      <c r="CU5" s="365"/>
      <c r="CV5" s="365"/>
      <c r="CW5" s="365"/>
      <c r="CX5" s="377"/>
      <c r="CY5" s="365"/>
      <c r="CZ5" s="378"/>
    </row>
    <row r="6" spans="1:104" s="1" customFormat="1" hidden="1">
      <c r="A6" s="272">
        <v>44565</v>
      </c>
      <c r="B6" s="362"/>
      <c r="C6" s="363"/>
      <c r="D6" s="364"/>
      <c r="E6" s="364"/>
      <c r="F6" s="364"/>
      <c r="G6" s="365"/>
      <c r="H6" s="366"/>
      <c r="I6" s="366"/>
      <c r="J6" s="366"/>
      <c r="K6" s="366"/>
      <c r="L6" s="366"/>
      <c r="M6" s="367"/>
      <c r="N6" s="367"/>
      <c r="O6" s="365"/>
      <c r="P6" s="368"/>
      <c r="Q6" s="369"/>
      <c r="R6" s="312"/>
      <c r="S6" s="370">
        <v>0.95319351892471316</v>
      </c>
      <c r="T6" s="370">
        <v>0</v>
      </c>
      <c r="U6" s="370">
        <v>2.1288960000000001</v>
      </c>
      <c r="V6" s="312">
        <f>_xll.SRS1Splines.Functions25.Linear_Interp(V_NK3!$P$8:$P$32,V_NK3!$R$8:$R$32,AC6)</f>
        <v>569.97209622000105</v>
      </c>
      <c r="W6" s="312">
        <f>(V6/V_NK3!$R$28)*100</f>
        <v>105.13236283468142</v>
      </c>
      <c r="X6" s="308">
        <f>V6-V_NK3!$R$8</f>
        <v>513.39344422000102</v>
      </c>
      <c r="Y6" s="308">
        <f>IFERROR((V6 - V_NK3!$V$10) / (V_NK3!$V$9- V_NK3!$V$10) * 100, 0)</f>
        <v>105.73038799309577</v>
      </c>
      <c r="Z6" s="308">
        <v>541.79999999999995</v>
      </c>
      <c r="AA6" s="308">
        <v>521</v>
      </c>
      <c r="AB6" s="312">
        <v>541.79999999999995</v>
      </c>
      <c r="AC6" s="371">
        <v>541.71</v>
      </c>
      <c r="AD6" s="308">
        <v>0</v>
      </c>
      <c r="AE6" s="372">
        <v>0</v>
      </c>
      <c r="AF6" s="373"/>
      <c r="AG6" s="312"/>
      <c r="AH6" s="370">
        <v>0.15681600000000001</v>
      </c>
      <c r="AI6" s="370">
        <v>2.2324457127272725</v>
      </c>
      <c r="AJ6" s="370">
        <v>0</v>
      </c>
      <c r="AK6" s="312">
        <f>_xll.SRS1Splines.Functions25.Linear_Interp(V_NK2!$R$10:$R$21,V_NK2!$T$10:$T$21,AR6)</f>
        <v>57.464257142886403</v>
      </c>
      <c r="AL6" s="312">
        <f>(AK6/V_NK2!$T$18)*100</f>
        <v>80.482152861185426</v>
      </c>
      <c r="AM6" s="308">
        <f>AK6-V_NK2!$T$11</f>
        <v>16.644257142858606</v>
      </c>
      <c r="AN6" s="308">
        <f>IFERROR((AK6 - V_NK2!$X$12) / (V_NK2!$X$11- V_NK2!$X$12) * 100, 0)</f>
        <v>54.428571428578884</v>
      </c>
      <c r="AO6" s="308">
        <v>427</v>
      </c>
      <c r="AP6" s="308">
        <v>420</v>
      </c>
      <c r="AQ6" s="308">
        <v>425</v>
      </c>
      <c r="AR6" s="371">
        <v>423.81</v>
      </c>
      <c r="AS6" s="312">
        <v>0.78</v>
      </c>
      <c r="AT6" s="372">
        <v>0.54</v>
      </c>
      <c r="AU6" s="369"/>
      <c r="AV6" s="312"/>
      <c r="AW6" s="370"/>
      <c r="AX6" s="370"/>
      <c r="AY6" s="370"/>
      <c r="AZ6" s="312"/>
      <c r="BA6" s="312"/>
      <c r="BB6" s="308"/>
      <c r="BC6" s="308"/>
      <c r="BD6" s="308"/>
      <c r="BE6" s="308"/>
      <c r="BF6" s="374"/>
      <c r="BG6" s="312"/>
      <c r="BH6" s="372"/>
      <c r="BI6" s="369"/>
      <c r="BJ6" s="312"/>
      <c r="BK6" s="370"/>
      <c r="BL6" s="370"/>
      <c r="BM6" s="370"/>
      <c r="BN6" s="312" t="str">
        <f>_xll.SRS1Splines.Functions25.Linear_Interp(V_XNN1!$K$3:$K$8,V_XNN1!$L$3:$L$8,BT6)</f>
        <v>Error reading input X value(s): The value is not a number</v>
      </c>
      <c r="BO6" s="312" t="e">
        <f>(BN6/V_XNN1!$L$7)*100</f>
        <v>#VALUE!</v>
      </c>
      <c r="BP6" s="308" t="str">
        <f>_xll.SRS1Splines.Functions25.Linear_Interp(V_XNN1!$K$3:$K$8,V_XNN1!$M$3:$M$8,BT6)</f>
        <v>Error reading input X value(s): The value is not a number</v>
      </c>
      <c r="BQ6" s="308">
        <f>IFERROR((BN6 - V_XNN1!$M$16) / (V_XNN1!$M$15- V_XNN1!$M$16) * 100, 0)</f>
        <v>0</v>
      </c>
      <c r="BR6" s="308">
        <v>252</v>
      </c>
      <c r="BS6" s="308">
        <v>249</v>
      </c>
      <c r="BT6" s="374"/>
      <c r="BU6" s="312"/>
      <c r="BV6" s="372"/>
      <c r="BW6" s="375"/>
      <c r="BX6" s="365"/>
      <c r="BY6" s="376"/>
      <c r="BZ6" s="376"/>
      <c r="CA6" s="376"/>
      <c r="CB6" s="365"/>
      <c r="CC6" s="365"/>
      <c r="CD6" s="366"/>
      <c r="CE6" s="365"/>
      <c r="CF6" s="365"/>
      <c r="CG6" s="365"/>
      <c r="CH6" s="365"/>
      <c r="CI6" s="377"/>
      <c r="CJ6" s="365"/>
      <c r="CK6" s="378"/>
      <c r="CL6" s="375"/>
      <c r="CM6" s="365"/>
      <c r="CN6" s="376"/>
      <c r="CO6" s="376"/>
      <c r="CP6" s="376"/>
      <c r="CQ6" s="365"/>
      <c r="CR6" s="365"/>
      <c r="CS6" s="366"/>
      <c r="CT6" s="365"/>
      <c r="CU6" s="365"/>
      <c r="CV6" s="365"/>
      <c r="CW6" s="365"/>
      <c r="CX6" s="377"/>
      <c r="CY6" s="365"/>
      <c r="CZ6" s="378"/>
    </row>
    <row r="7" spans="1:104" s="1" customFormat="1" hidden="1">
      <c r="A7" s="272">
        <v>44566</v>
      </c>
      <c r="B7" s="362"/>
      <c r="C7" s="363"/>
      <c r="D7" s="364"/>
      <c r="E7" s="364"/>
      <c r="F7" s="364"/>
      <c r="G7" s="365"/>
      <c r="H7" s="366"/>
      <c r="I7" s="366"/>
      <c r="J7" s="366"/>
      <c r="K7" s="366"/>
      <c r="L7" s="366"/>
      <c r="M7" s="367"/>
      <c r="N7" s="367"/>
      <c r="O7" s="365"/>
      <c r="P7" s="368"/>
      <c r="Q7" s="369"/>
      <c r="R7" s="312"/>
      <c r="S7" s="370">
        <v>0.44287682702255249</v>
      </c>
      <c r="T7" s="370">
        <v>0</v>
      </c>
      <c r="U7" s="370">
        <v>5.0976E-2</v>
      </c>
      <c r="V7" s="312">
        <f>_xll.SRS1Splines.Functions25.Linear_Interp(V_NK3!$P$8:$P$32,V_NK3!$R$8:$R$32,AC7)</f>
        <v>570.36399704000098</v>
      </c>
      <c r="W7" s="312">
        <f>(V7/V_NK3!$R$28)*100</f>
        <v>105.20464963516989</v>
      </c>
      <c r="X7" s="308">
        <f>V7-V_NK3!$R$8</f>
        <v>513.78534504000095</v>
      </c>
      <c r="Y7" s="308">
        <f>IFERROR((V7 - V_NK3!$V$10) / (V_NK3!$V$9- V_NK3!$V$10) * 100, 0)</f>
        <v>105.81109768313937</v>
      </c>
      <c r="Z7" s="308">
        <v>541.79999999999995</v>
      </c>
      <c r="AA7" s="308">
        <v>521</v>
      </c>
      <c r="AB7" s="312">
        <v>541.79999999999995</v>
      </c>
      <c r="AC7" s="371">
        <v>541.72</v>
      </c>
      <c r="AD7" s="308">
        <v>0</v>
      </c>
      <c r="AE7" s="372">
        <v>0</v>
      </c>
      <c r="AF7" s="373"/>
      <c r="AG7" s="312"/>
      <c r="AH7" s="370">
        <v>0.14614935291744233</v>
      </c>
      <c r="AI7" s="370">
        <v>0</v>
      </c>
      <c r="AJ7" s="370">
        <v>0</v>
      </c>
      <c r="AK7" s="312">
        <f>_xll.SRS1Splines.Functions25.Linear_Interp(V_NK2!$R$10:$R$21,V_NK2!$T$10:$T$21,AR7)</f>
        <v>57.7263714286007</v>
      </c>
      <c r="AL7" s="312">
        <f>(AK7/V_NK2!$T$18)*100</f>
        <v>80.849259703922542</v>
      </c>
      <c r="AM7" s="308">
        <f>AK7-V_NK2!$T$11</f>
        <v>16.906371428572903</v>
      </c>
      <c r="AN7" s="308">
        <f>IFERROR((AK7 - V_NK2!$X$12) / (V_NK2!$X$11- V_NK2!$X$12) * 100, 0)</f>
        <v>55.285714285721824</v>
      </c>
      <c r="AO7" s="308">
        <v>427</v>
      </c>
      <c r="AP7" s="308">
        <v>420</v>
      </c>
      <c r="AQ7" s="308">
        <v>425</v>
      </c>
      <c r="AR7" s="371">
        <v>423.87</v>
      </c>
      <c r="AS7" s="312">
        <v>0.78</v>
      </c>
      <c r="AT7" s="372">
        <v>0</v>
      </c>
      <c r="AU7" s="369"/>
      <c r="AV7" s="312"/>
      <c r="AW7" s="370"/>
      <c r="AX7" s="370"/>
      <c r="AY7" s="370"/>
      <c r="AZ7" s="312"/>
      <c r="BA7" s="312"/>
      <c r="BB7" s="308"/>
      <c r="BC7" s="308"/>
      <c r="BD7" s="308"/>
      <c r="BE7" s="308"/>
      <c r="BF7" s="374"/>
      <c r="BG7" s="312"/>
      <c r="BH7" s="372"/>
      <c r="BI7" s="369"/>
      <c r="BJ7" s="312"/>
      <c r="BK7" s="370"/>
      <c r="BL7" s="370"/>
      <c r="BM7" s="370"/>
      <c r="BN7" s="312" t="str">
        <f>_xll.SRS1Splines.Functions25.Linear_Interp(V_XNN1!$K$3:$K$8,V_XNN1!$L$3:$L$8,BT7)</f>
        <v>Error reading input X value(s): The value is not a number</v>
      </c>
      <c r="BO7" s="312" t="e">
        <f>(BN7/V_XNN1!$L$7)*100</f>
        <v>#VALUE!</v>
      </c>
      <c r="BP7" s="308" t="str">
        <f>_xll.SRS1Splines.Functions25.Linear_Interp(V_XNN1!$K$3:$K$8,V_XNN1!$M$3:$M$8,BT7)</f>
        <v>Error reading input X value(s): The value is not a number</v>
      </c>
      <c r="BQ7" s="308">
        <f>IFERROR((BN7 - V_XNN1!$M$16) / (V_XNN1!$M$15- V_XNN1!$M$16) * 100, 0)</f>
        <v>0</v>
      </c>
      <c r="BR7" s="308">
        <v>252</v>
      </c>
      <c r="BS7" s="308">
        <v>249</v>
      </c>
      <c r="BT7" s="374"/>
      <c r="BU7" s="312"/>
      <c r="BV7" s="372"/>
      <c r="BW7" s="375"/>
      <c r="BX7" s="365"/>
      <c r="BY7" s="376"/>
      <c r="BZ7" s="376"/>
      <c r="CA7" s="376"/>
      <c r="CB7" s="365"/>
      <c r="CC7" s="365"/>
      <c r="CD7" s="366"/>
      <c r="CE7" s="365"/>
      <c r="CF7" s="365"/>
      <c r="CG7" s="365"/>
      <c r="CH7" s="365"/>
      <c r="CI7" s="377"/>
      <c r="CJ7" s="365"/>
      <c r="CK7" s="378"/>
      <c r="CL7" s="375"/>
      <c r="CM7" s="365"/>
      <c r="CN7" s="376"/>
      <c r="CO7" s="376"/>
      <c r="CP7" s="376"/>
      <c r="CQ7" s="365"/>
      <c r="CR7" s="365"/>
      <c r="CS7" s="366"/>
      <c r="CT7" s="365"/>
      <c r="CU7" s="365"/>
      <c r="CV7" s="365"/>
      <c r="CW7" s="365"/>
      <c r="CX7" s="377"/>
      <c r="CY7" s="365"/>
      <c r="CZ7" s="378"/>
    </row>
    <row r="8" spans="1:104" s="1" customFormat="1" hidden="1">
      <c r="A8" s="272">
        <v>44567</v>
      </c>
      <c r="B8" s="362"/>
      <c r="C8" s="363"/>
      <c r="D8" s="364"/>
      <c r="E8" s="364"/>
      <c r="F8" s="364"/>
      <c r="G8" s="365"/>
      <c r="H8" s="366"/>
      <c r="I8" s="366"/>
      <c r="J8" s="366"/>
      <c r="K8" s="366"/>
      <c r="L8" s="366"/>
      <c r="M8" s="367"/>
      <c r="N8" s="367"/>
      <c r="O8" s="365"/>
      <c r="P8" s="368"/>
      <c r="Q8" s="369"/>
      <c r="R8" s="312"/>
      <c r="S8" s="370">
        <v>0.78380165405273439</v>
      </c>
      <c r="T8" s="370">
        <v>0</v>
      </c>
      <c r="U8" s="370">
        <v>0</v>
      </c>
      <c r="V8" s="312">
        <f>_xll.SRS1Splines.Functions25.Linear_Interp(V_NK3!$P$8:$P$32,V_NK3!$R$8:$R$32,AC8)</f>
        <v>571.14779868000005</v>
      </c>
      <c r="W8" s="312">
        <f>(V8/V_NK3!$R$28)*100</f>
        <v>105.34922323614664</v>
      </c>
      <c r="X8" s="308">
        <f>V8-V_NK3!$R$8</f>
        <v>514.56914668000002</v>
      </c>
      <c r="Y8" s="308">
        <f>IFERROR((V8 - V_NK3!$V$10) / (V_NK3!$V$9- V_NK3!$V$10) * 100, 0)</f>
        <v>105.97251706322636</v>
      </c>
      <c r="Z8" s="308">
        <v>541.79999999999995</v>
      </c>
      <c r="AA8" s="308">
        <v>521</v>
      </c>
      <c r="AB8" s="312">
        <v>541.79999999999995</v>
      </c>
      <c r="AC8" s="371">
        <v>541.74</v>
      </c>
      <c r="AD8" s="308">
        <v>0</v>
      </c>
      <c r="AE8" s="372">
        <v>0</v>
      </c>
      <c r="AF8" s="373"/>
      <c r="AG8" s="312"/>
      <c r="AH8" s="370">
        <v>0.25865454583740238</v>
      </c>
      <c r="AI8" s="370">
        <v>0.61945874181818195</v>
      </c>
      <c r="AJ8" s="370">
        <v>0</v>
      </c>
      <c r="AK8" s="312">
        <f>_xll.SRS1Splines.Functions25.Linear_Interp(V_NK2!$R$10:$R$21,V_NK2!$T$10:$T$21,AR8)</f>
        <v>57.333200000029102</v>
      </c>
      <c r="AL8" s="312">
        <f>(AK8/V_NK2!$T$18)*100</f>
        <v>80.29859943981667</v>
      </c>
      <c r="AM8" s="308">
        <f>AK8-V_NK2!$T$11</f>
        <v>16.513200000001305</v>
      </c>
      <c r="AN8" s="308">
        <f>IFERROR((AK8 - V_NK2!$X$12) / (V_NK2!$X$11- V_NK2!$X$12) * 100, 0)</f>
        <v>54.000000000006921</v>
      </c>
      <c r="AO8" s="308">
        <v>427</v>
      </c>
      <c r="AP8" s="308">
        <v>420</v>
      </c>
      <c r="AQ8" s="308">
        <v>425</v>
      </c>
      <c r="AR8" s="371">
        <v>423.78</v>
      </c>
      <c r="AS8" s="312">
        <v>0.78</v>
      </c>
      <c r="AT8" s="372">
        <v>0.15</v>
      </c>
      <c r="AU8" s="369"/>
      <c r="AV8" s="312"/>
      <c r="AW8" s="370"/>
      <c r="AX8" s="370"/>
      <c r="AY8" s="370"/>
      <c r="AZ8" s="312"/>
      <c r="BA8" s="312"/>
      <c r="BB8" s="308"/>
      <c r="BC8" s="308"/>
      <c r="BD8" s="308"/>
      <c r="BE8" s="308"/>
      <c r="BF8" s="374"/>
      <c r="BG8" s="312"/>
      <c r="BH8" s="372"/>
      <c r="BI8" s="369"/>
      <c r="BJ8" s="312"/>
      <c r="BK8" s="370"/>
      <c r="BL8" s="370"/>
      <c r="BM8" s="370"/>
      <c r="BN8" s="312" t="str">
        <f>_xll.SRS1Splines.Functions25.Linear_Interp(V_XNN1!$K$3:$K$8,V_XNN1!$L$3:$L$8,BT8)</f>
        <v>Error reading input X value(s): The value is not a number</v>
      </c>
      <c r="BO8" s="312" t="e">
        <f>(BN8/V_XNN1!$L$7)*100</f>
        <v>#VALUE!</v>
      </c>
      <c r="BP8" s="308" t="str">
        <f>_xll.SRS1Splines.Functions25.Linear_Interp(V_XNN1!$K$3:$K$8,V_XNN1!$M$3:$M$8,BT8)</f>
        <v>Error reading input X value(s): The value is not a number</v>
      </c>
      <c r="BQ8" s="308">
        <f>IFERROR((BN8 - V_XNN1!$M$16) / (V_XNN1!$M$15- V_XNN1!$M$16) * 100, 0)</f>
        <v>0</v>
      </c>
      <c r="BR8" s="308">
        <v>252</v>
      </c>
      <c r="BS8" s="308">
        <v>249</v>
      </c>
      <c r="BT8" s="374"/>
      <c r="BU8" s="312"/>
      <c r="BV8" s="372"/>
      <c r="BW8" s="375"/>
      <c r="BX8" s="365"/>
      <c r="BY8" s="376"/>
      <c r="BZ8" s="376"/>
      <c r="CA8" s="376"/>
      <c r="CB8" s="365"/>
      <c r="CC8" s="365"/>
      <c r="CD8" s="366"/>
      <c r="CE8" s="365"/>
      <c r="CF8" s="365"/>
      <c r="CG8" s="365"/>
      <c r="CH8" s="365"/>
      <c r="CI8" s="377"/>
      <c r="CJ8" s="365"/>
      <c r="CK8" s="378"/>
      <c r="CL8" s="375"/>
      <c r="CM8" s="365"/>
      <c r="CN8" s="376"/>
      <c r="CO8" s="376"/>
      <c r="CP8" s="376"/>
      <c r="CQ8" s="365"/>
      <c r="CR8" s="365"/>
      <c r="CS8" s="366"/>
      <c r="CT8" s="365"/>
      <c r="CU8" s="365"/>
      <c r="CV8" s="365"/>
      <c r="CW8" s="365"/>
      <c r="CX8" s="377"/>
      <c r="CY8" s="365"/>
      <c r="CZ8" s="378"/>
    </row>
    <row r="9" spans="1:104" s="1" customFormat="1" hidden="1">
      <c r="A9" s="272">
        <v>44568</v>
      </c>
      <c r="B9" s="362"/>
      <c r="C9" s="363"/>
      <c r="D9" s="364"/>
      <c r="E9" s="364"/>
      <c r="F9" s="364"/>
      <c r="G9" s="365"/>
      <c r="H9" s="366"/>
      <c r="I9" s="366"/>
      <c r="J9" s="366"/>
      <c r="K9" s="366"/>
      <c r="L9" s="366"/>
      <c r="M9" s="367"/>
      <c r="N9" s="367"/>
      <c r="O9" s="365"/>
      <c r="P9" s="368"/>
      <c r="Q9" s="369"/>
      <c r="R9" s="312"/>
      <c r="S9" s="370">
        <v>0.78380165404891966</v>
      </c>
      <c r="T9" s="370">
        <v>0</v>
      </c>
      <c r="U9" s="370">
        <v>0</v>
      </c>
      <c r="V9" s="312">
        <f>_xll.SRS1Splines.Functions25.Linear_Interp(V_NK3!$P$8:$P$32,V_NK3!$R$8:$R$32,AC9)</f>
        <v>571.93160032000003</v>
      </c>
      <c r="W9" s="312">
        <f>(V9/V_NK3!$R$28)*100</f>
        <v>105.49379683712357</v>
      </c>
      <c r="X9" s="308">
        <f>V9-V_NK3!$R$8</f>
        <v>515.35294832</v>
      </c>
      <c r="Y9" s="308">
        <f>IFERROR((V9 - V_NK3!$V$10) / (V_NK3!$V$9- V_NK3!$V$10) * 100, 0)</f>
        <v>106.13393644331357</v>
      </c>
      <c r="Z9" s="308">
        <v>541.79999999999995</v>
      </c>
      <c r="AA9" s="308">
        <v>521</v>
      </c>
      <c r="AB9" s="312">
        <v>541.79999999999995</v>
      </c>
      <c r="AC9" s="371">
        <v>541.76</v>
      </c>
      <c r="AD9" s="308">
        <v>0</v>
      </c>
      <c r="AE9" s="372">
        <v>0</v>
      </c>
      <c r="AF9" s="373"/>
      <c r="AG9" s="312"/>
      <c r="AH9" s="370">
        <v>0.25865454583614345</v>
      </c>
      <c r="AI9" s="370">
        <v>1.754831421818182</v>
      </c>
      <c r="AJ9" s="370">
        <v>0</v>
      </c>
      <c r="AK9" s="312">
        <f>_xll.SRS1Splines.Functions25.Linear_Interp(V_NK2!$R$10:$R$21,V_NK2!$T$10:$T$21,AR9)</f>
        <v>55.935257142886201</v>
      </c>
      <c r="AL9" s="312">
        <f>(AK9/V_NK2!$T$18)*100</f>
        <v>78.340696278552088</v>
      </c>
      <c r="AM9" s="308">
        <f>AK9-V_NK2!$T$11</f>
        <v>15.115257142858404</v>
      </c>
      <c r="AN9" s="308">
        <f>IFERROR((AK9 - V_NK2!$X$12) / (V_NK2!$X$11- V_NK2!$X$12) * 100, 0)</f>
        <v>49.428571428577975</v>
      </c>
      <c r="AO9" s="308">
        <v>427</v>
      </c>
      <c r="AP9" s="308">
        <v>420</v>
      </c>
      <c r="AQ9" s="308">
        <v>425</v>
      </c>
      <c r="AR9" s="371">
        <v>423.46</v>
      </c>
      <c r="AS9" s="312">
        <v>0.78</v>
      </c>
      <c r="AT9" s="372">
        <v>0.42</v>
      </c>
      <c r="AU9" s="369"/>
      <c r="AV9" s="312"/>
      <c r="AW9" s="370"/>
      <c r="AX9" s="370"/>
      <c r="AY9" s="370"/>
      <c r="AZ9" s="312"/>
      <c r="BA9" s="312"/>
      <c r="BB9" s="308"/>
      <c r="BC9" s="308"/>
      <c r="BD9" s="308"/>
      <c r="BE9" s="308"/>
      <c r="BF9" s="374"/>
      <c r="BG9" s="312"/>
      <c r="BH9" s="372"/>
      <c r="BI9" s="369"/>
      <c r="BJ9" s="312"/>
      <c r="BK9" s="370"/>
      <c r="BL9" s="370"/>
      <c r="BM9" s="370"/>
      <c r="BN9" s="312" t="str">
        <f>_xll.SRS1Splines.Functions25.Linear_Interp(V_XNN1!$K$3:$K$8,V_XNN1!$L$3:$L$8,BT9)</f>
        <v>Error reading input X value(s): The value is not a number</v>
      </c>
      <c r="BO9" s="312" t="e">
        <f>(BN9/V_XNN1!$L$7)*100</f>
        <v>#VALUE!</v>
      </c>
      <c r="BP9" s="308" t="str">
        <f>_xll.SRS1Splines.Functions25.Linear_Interp(V_XNN1!$K$3:$K$8,V_XNN1!$M$3:$M$8,BT9)</f>
        <v>Error reading input X value(s): The value is not a number</v>
      </c>
      <c r="BQ9" s="308">
        <f>IFERROR((BN9 - V_XNN1!$M$16) / (V_XNN1!$M$15- V_XNN1!$M$16) * 100, 0)</f>
        <v>0</v>
      </c>
      <c r="BR9" s="308">
        <v>252</v>
      </c>
      <c r="BS9" s="308">
        <v>249</v>
      </c>
      <c r="BT9" s="374"/>
      <c r="BU9" s="312"/>
      <c r="BV9" s="372"/>
      <c r="BW9" s="375"/>
      <c r="BX9" s="365"/>
      <c r="BY9" s="376"/>
      <c r="BZ9" s="376"/>
      <c r="CA9" s="376"/>
      <c r="CB9" s="365"/>
      <c r="CC9" s="365"/>
      <c r="CD9" s="366"/>
      <c r="CE9" s="365"/>
      <c r="CF9" s="365"/>
      <c r="CG9" s="365"/>
      <c r="CH9" s="365"/>
      <c r="CI9" s="377"/>
      <c r="CJ9" s="365"/>
      <c r="CK9" s="378"/>
      <c r="CL9" s="375"/>
      <c r="CM9" s="365"/>
      <c r="CN9" s="376"/>
      <c r="CO9" s="376"/>
      <c r="CP9" s="376"/>
      <c r="CQ9" s="365"/>
      <c r="CR9" s="365"/>
      <c r="CS9" s="366"/>
      <c r="CT9" s="365"/>
      <c r="CU9" s="365"/>
      <c r="CV9" s="365"/>
      <c r="CW9" s="365"/>
      <c r="CX9" s="377"/>
      <c r="CY9" s="365"/>
      <c r="CZ9" s="378"/>
    </row>
    <row r="10" spans="1:104" s="1" customFormat="1" hidden="1">
      <c r="A10" s="272">
        <v>44569</v>
      </c>
      <c r="B10" s="362"/>
      <c r="C10" s="363"/>
      <c r="D10" s="364"/>
      <c r="E10" s="364"/>
      <c r="F10" s="364"/>
      <c r="G10" s="365"/>
      <c r="H10" s="366"/>
      <c r="I10" s="366"/>
      <c r="J10" s="366"/>
      <c r="K10" s="366"/>
      <c r="L10" s="366"/>
      <c r="M10" s="367"/>
      <c r="N10" s="367"/>
      <c r="O10" s="365"/>
      <c r="P10" s="368"/>
      <c r="Q10" s="369"/>
      <c r="R10" s="312"/>
      <c r="S10" s="370">
        <v>0.78380165405273439</v>
      </c>
      <c r="T10" s="370">
        <v>0</v>
      </c>
      <c r="U10" s="370">
        <v>0</v>
      </c>
      <c r="V10" s="312">
        <f>_xll.SRS1Splines.Functions25.Linear_Interp(V_NK3!$P$8:$P$32,V_NK3!$R$8:$R$32,AC10)</f>
        <v>572.71540195999899</v>
      </c>
      <c r="W10" s="312">
        <f>(V10/V_NK3!$R$28)*100</f>
        <v>105.63837043810031</v>
      </c>
      <c r="X10" s="308">
        <f>V10-V_NK3!$R$8</f>
        <v>516.13674995999895</v>
      </c>
      <c r="Y10" s="308">
        <f>IFERROR((V10 - V_NK3!$V$10) / (V_NK3!$V$9- V_NK3!$V$10) * 100, 0)</f>
        <v>106.29535582340056</v>
      </c>
      <c r="Z10" s="308">
        <v>541.79999999999995</v>
      </c>
      <c r="AA10" s="308">
        <v>521</v>
      </c>
      <c r="AB10" s="312">
        <v>541.79999999999995</v>
      </c>
      <c r="AC10" s="371">
        <v>541.78</v>
      </c>
      <c r="AD10" s="308">
        <v>0</v>
      </c>
      <c r="AE10" s="372">
        <v>0</v>
      </c>
      <c r="AF10" s="373"/>
      <c r="AG10" s="312"/>
      <c r="AH10" s="370">
        <v>0.25865454583740238</v>
      </c>
      <c r="AI10" s="370">
        <v>1.7008581272727274</v>
      </c>
      <c r="AJ10" s="370">
        <v>0</v>
      </c>
      <c r="AK10" s="312">
        <f>_xll.SRS1Splines.Functions25.Linear_Interp(V_NK2!$R$10:$R$21,V_NK2!$T$10:$T$21,AR10)</f>
        <v>54.5373142857433</v>
      </c>
      <c r="AL10" s="312">
        <f>(AK10/V_NK2!$T$18)*100</f>
        <v>76.382793117287534</v>
      </c>
      <c r="AM10" s="308">
        <f>AK10-V_NK2!$T$11</f>
        <v>13.717314285715503</v>
      </c>
      <c r="AN10" s="308">
        <f>IFERROR((AK10 - V_NK2!$X$12) / (V_NK2!$X$11- V_NK2!$X$12) * 100, 0)</f>
        <v>44.857142857149043</v>
      </c>
      <c r="AO10" s="308">
        <v>427</v>
      </c>
      <c r="AP10" s="308">
        <v>420</v>
      </c>
      <c r="AQ10" s="308">
        <v>425</v>
      </c>
      <c r="AR10" s="371">
        <v>423.14</v>
      </c>
      <c r="AS10" s="312">
        <v>0.78</v>
      </c>
      <c r="AT10" s="372">
        <v>0.41</v>
      </c>
      <c r="AU10" s="369"/>
      <c r="AV10" s="312"/>
      <c r="AW10" s="370"/>
      <c r="AX10" s="370"/>
      <c r="AY10" s="370"/>
      <c r="AZ10" s="312"/>
      <c r="BA10" s="312"/>
      <c r="BB10" s="308"/>
      <c r="BC10" s="308"/>
      <c r="BD10" s="308"/>
      <c r="BE10" s="308"/>
      <c r="BF10" s="374"/>
      <c r="BG10" s="312"/>
      <c r="BH10" s="372"/>
      <c r="BI10" s="369"/>
      <c r="BJ10" s="312"/>
      <c r="BK10" s="370"/>
      <c r="BL10" s="370"/>
      <c r="BM10" s="370"/>
      <c r="BN10" s="312" t="str">
        <f>_xll.SRS1Splines.Functions25.Linear_Interp(V_XNN1!$K$3:$K$8,V_XNN1!$L$3:$L$8,BT10)</f>
        <v>Error reading input X value(s): The value is not a number</v>
      </c>
      <c r="BO10" s="312" t="e">
        <f>(BN10/V_XNN1!$L$7)*100</f>
        <v>#VALUE!</v>
      </c>
      <c r="BP10" s="308" t="str">
        <f>_xll.SRS1Splines.Functions25.Linear_Interp(V_XNN1!$K$3:$K$8,V_XNN1!$M$3:$M$8,BT10)</f>
        <v>Error reading input X value(s): The value is not a number</v>
      </c>
      <c r="BQ10" s="308">
        <f>IFERROR((BN10 - V_XNN1!$M$16) / (V_XNN1!$M$15- V_XNN1!$M$16) * 100, 0)</f>
        <v>0</v>
      </c>
      <c r="BR10" s="308">
        <v>252</v>
      </c>
      <c r="BS10" s="308">
        <v>249</v>
      </c>
      <c r="BT10" s="374"/>
      <c r="BU10" s="312"/>
      <c r="BV10" s="372"/>
      <c r="BW10" s="375"/>
      <c r="BX10" s="365"/>
      <c r="BY10" s="376"/>
      <c r="BZ10" s="376"/>
      <c r="CA10" s="376"/>
      <c r="CB10" s="365"/>
      <c r="CC10" s="365"/>
      <c r="CD10" s="366"/>
      <c r="CE10" s="365"/>
      <c r="CF10" s="365"/>
      <c r="CG10" s="365"/>
      <c r="CH10" s="365"/>
      <c r="CI10" s="377"/>
      <c r="CJ10" s="365"/>
      <c r="CK10" s="378"/>
      <c r="CL10" s="375"/>
      <c r="CM10" s="365"/>
      <c r="CN10" s="376"/>
      <c r="CO10" s="376"/>
      <c r="CP10" s="376"/>
      <c r="CQ10" s="365"/>
      <c r="CR10" s="365"/>
      <c r="CS10" s="366"/>
      <c r="CT10" s="365"/>
      <c r="CU10" s="365"/>
      <c r="CV10" s="365"/>
      <c r="CW10" s="365"/>
      <c r="CX10" s="377"/>
      <c r="CY10" s="365"/>
      <c r="CZ10" s="378"/>
    </row>
    <row r="11" spans="1:104" s="1" customFormat="1" hidden="1">
      <c r="A11" s="272">
        <v>44570</v>
      </c>
      <c r="B11" s="362"/>
      <c r="C11" s="363"/>
      <c r="D11" s="364"/>
      <c r="E11" s="364"/>
      <c r="F11" s="364"/>
      <c r="G11" s="365"/>
      <c r="H11" s="366"/>
      <c r="I11" s="366"/>
      <c r="J11" s="366"/>
      <c r="K11" s="366"/>
      <c r="L11" s="366"/>
      <c r="M11" s="367"/>
      <c r="N11" s="367"/>
      <c r="O11" s="365"/>
      <c r="P11" s="368"/>
      <c r="Q11" s="369"/>
      <c r="R11" s="312"/>
      <c r="S11" s="370">
        <v>0.39190082702636719</v>
      </c>
      <c r="T11" s="370">
        <v>0</v>
      </c>
      <c r="U11" s="370">
        <v>0</v>
      </c>
      <c r="V11" s="312">
        <f>_xll.SRS1Splines.Functions25.Linear_Interp(V_NK3!$P$8:$P$32,V_NK3!$R$8:$R$32,AC11)</f>
        <v>573.10730277999903</v>
      </c>
      <c r="W11" s="312">
        <f>(V11/V_NK3!$R$28)*100</f>
        <v>105.71065723858879</v>
      </c>
      <c r="X11" s="308">
        <f>V11-V_NK3!$R$8</f>
        <v>516.528650779999</v>
      </c>
      <c r="Y11" s="308">
        <f>IFERROR((V11 - V_NK3!$V$10) / (V_NK3!$V$9- V_NK3!$V$10) * 100, 0)</f>
        <v>106.37606551344416</v>
      </c>
      <c r="Z11" s="308">
        <v>541.79999999999995</v>
      </c>
      <c r="AA11" s="308">
        <v>521</v>
      </c>
      <c r="AB11" s="312">
        <v>541.79999999999995</v>
      </c>
      <c r="AC11" s="371">
        <v>541.79</v>
      </c>
      <c r="AD11" s="308">
        <v>0</v>
      </c>
      <c r="AE11" s="372">
        <v>0</v>
      </c>
      <c r="AF11" s="373"/>
      <c r="AG11" s="312"/>
      <c r="AH11" s="370">
        <v>0.12932727291870119</v>
      </c>
      <c r="AI11" s="370">
        <v>1.6599256363636365</v>
      </c>
      <c r="AJ11" s="370">
        <v>0</v>
      </c>
      <c r="AK11" s="312">
        <f>_xll.SRS1Splines.Functions25.Linear_Interp(V_NK2!$R$10:$R$21,V_NK2!$T$10:$T$21,AR11)</f>
        <v>53.183057142886099</v>
      </c>
      <c r="AL11" s="312">
        <f>(AK11/V_NK2!$T$18)*100</f>
        <v>74.486074429812447</v>
      </c>
      <c r="AM11" s="308">
        <f>AK11-V_NK2!$T$11</f>
        <v>12.363057142858302</v>
      </c>
      <c r="AN11" s="308">
        <f>IFERROR((AK11 - V_NK2!$X$12) / (V_NK2!$X$11- V_NK2!$X$12) * 100, 0)</f>
        <v>40.4285714285772</v>
      </c>
      <c r="AO11" s="308">
        <v>427</v>
      </c>
      <c r="AP11" s="308">
        <v>420</v>
      </c>
      <c r="AQ11" s="308">
        <v>425</v>
      </c>
      <c r="AR11" s="371">
        <v>422.83</v>
      </c>
      <c r="AS11" s="312">
        <v>0.78</v>
      </c>
      <c r="AT11" s="372">
        <v>0.4</v>
      </c>
      <c r="AU11" s="369"/>
      <c r="AV11" s="312"/>
      <c r="AW11" s="370"/>
      <c r="AX11" s="370"/>
      <c r="AY11" s="370"/>
      <c r="AZ11" s="312"/>
      <c r="BA11" s="312"/>
      <c r="BB11" s="308"/>
      <c r="BC11" s="308"/>
      <c r="BD11" s="308"/>
      <c r="BE11" s="308"/>
      <c r="BF11" s="374"/>
      <c r="BG11" s="312"/>
      <c r="BH11" s="372"/>
      <c r="BI11" s="369"/>
      <c r="BJ11" s="312"/>
      <c r="BK11" s="370"/>
      <c r="BL11" s="370"/>
      <c r="BM11" s="370"/>
      <c r="BN11" s="312" t="str">
        <f>_xll.SRS1Splines.Functions25.Linear_Interp(V_XNN1!$K$3:$K$8,V_XNN1!$L$3:$L$8,BT11)</f>
        <v>Error reading input X value(s): The value is not a number</v>
      </c>
      <c r="BO11" s="312" t="e">
        <f>(BN11/V_XNN1!$L$7)*100</f>
        <v>#VALUE!</v>
      </c>
      <c r="BP11" s="308" t="str">
        <f>_xll.SRS1Splines.Functions25.Linear_Interp(V_XNN1!$K$3:$K$8,V_XNN1!$M$3:$M$8,BT11)</f>
        <v>Error reading input X value(s): The value is not a number</v>
      </c>
      <c r="BQ11" s="308">
        <f>IFERROR((BN11 - V_XNN1!$M$16) / (V_XNN1!$M$15- V_XNN1!$M$16) * 100, 0)</f>
        <v>0</v>
      </c>
      <c r="BR11" s="308">
        <v>252</v>
      </c>
      <c r="BS11" s="308">
        <v>249</v>
      </c>
      <c r="BT11" s="374"/>
      <c r="BU11" s="312"/>
      <c r="BV11" s="372"/>
      <c r="BW11" s="375"/>
      <c r="BX11" s="365"/>
      <c r="BY11" s="376"/>
      <c r="BZ11" s="376"/>
      <c r="CA11" s="376"/>
      <c r="CB11" s="365"/>
      <c r="CC11" s="365"/>
      <c r="CD11" s="366"/>
      <c r="CE11" s="365"/>
      <c r="CF11" s="365"/>
      <c r="CG11" s="365"/>
      <c r="CH11" s="365"/>
      <c r="CI11" s="377"/>
      <c r="CJ11" s="365"/>
      <c r="CK11" s="378"/>
      <c r="CL11" s="375"/>
      <c r="CM11" s="365"/>
      <c r="CN11" s="376"/>
      <c r="CO11" s="376"/>
      <c r="CP11" s="376"/>
      <c r="CQ11" s="365"/>
      <c r="CR11" s="365"/>
      <c r="CS11" s="366"/>
      <c r="CT11" s="365"/>
      <c r="CU11" s="365"/>
      <c r="CV11" s="365"/>
      <c r="CW11" s="365"/>
      <c r="CX11" s="377"/>
      <c r="CY11" s="365"/>
      <c r="CZ11" s="378"/>
    </row>
    <row r="12" spans="1:104" s="1" customFormat="1" hidden="1">
      <c r="A12" s="272">
        <v>44571</v>
      </c>
      <c r="B12" s="362"/>
      <c r="C12" s="363"/>
      <c r="D12" s="364"/>
      <c r="E12" s="364"/>
      <c r="F12" s="364"/>
      <c r="G12" s="365"/>
      <c r="H12" s="366"/>
      <c r="I12" s="366"/>
      <c r="J12" s="366"/>
      <c r="K12" s="366"/>
      <c r="L12" s="366"/>
      <c r="M12" s="367"/>
      <c r="N12" s="367"/>
      <c r="O12" s="365"/>
      <c r="P12" s="368"/>
      <c r="Q12" s="369"/>
      <c r="R12" s="312"/>
      <c r="S12" s="370">
        <v>0.39190082702255247</v>
      </c>
      <c r="T12" s="370">
        <v>0</v>
      </c>
      <c r="U12" s="370">
        <v>0</v>
      </c>
      <c r="V12" s="312">
        <f>_xll.SRS1Splines.Functions25.Linear_Interp(V_NK3!$P$8:$P$32,V_NK3!$R$8:$R$32,AC12)</f>
        <v>573.49920359999805</v>
      </c>
      <c r="W12" s="312">
        <f>(V12/V_NK3!$R$28)*100</f>
        <v>105.78294403907708</v>
      </c>
      <c r="X12" s="308">
        <f>V12-V_NK3!$R$8</f>
        <v>516.92055159999802</v>
      </c>
      <c r="Y12" s="308">
        <f>IFERROR((V12 - V_NK3!$V$10) / (V_NK3!$V$9- V_NK3!$V$10) * 100, 0)</f>
        <v>106.45677520348755</v>
      </c>
      <c r="Z12" s="308">
        <v>541.79999999999995</v>
      </c>
      <c r="AA12" s="308">
        <v>521</v>
      </c>
      <c r="AB12" s="312">
        <v>541.79999999999995</v>
      </c>
      <c r="AC12" s="371">
        <v>541.79999999999995</v>
      </c>
      <c r="AD12" s="308">
        <v>0</v>
      </c>
      <c r="AE12" s="372">
        <v>0</v>
      </c>
      <c r="AF12" s="373"/>
      <c r="AG12" s="312"/>
      <c r="AH12" s="370">
        <v>0.12932727291744231</v>
      </c>
      <c r="AI12" s="370">
        <v>1.7219620145454546</v>
      </c>
      <c r="AJ12" s="370">
        <v>0</v>
      </c>
      <c r="AK12" s="312">
        <f>_xll.SRS1Splines.Functions25.Linear_Interp(V_NK2!$R$10:$R$21,V_NK2!$T$10:$T$21,AR12)</f>
        <v>51.697742857171697</v>
      </c>
      <c r="AL12" s="312">
        <f>(AK12/V_NK2!$T$18)*100</f>
        <v>72.40580232096876</v>
      </c>
      <c r="AM12" s="308">
        <f>AK12-V_NK2!$T$11</f>
        <v>10.8777428571439</v>
      </c>
      <c r="AN12" s="308">
        <f>IFERROR((AK12 - V_NK2!$X$12) / (V_NK2!$X$11- V_NK2!$X$12) * 100, 0)</f>
        <v>35.571428571433728</v>
      </c>
      <c r="AO12" s="308">
        <v>427</v>
      </c>
      <c r="AP12" s="308">
        <v>420</v>
      </c>
      <c r="AQ12" s="308">
        <v>425</v>
      </c>
      <c r="AR12" s="371">
        <v>422.49</v>
      </c>
      <c r="AS12" s="312">
        <v>0.78</v>
      </c>
      <c r="AT12" s="372">
        <v>0.41</v>
      </c>
      <c r="AU12" s="369"/>
      <c r="AV12" s="312"/>
      <c r="AW12" s="370"/>
      <c r="AX12" s="370"/>
      <c r="AY12" s="370"/>
      <c r="AZ12" s="312"/>
      <c r="BA12" s="312"/>
      <c r="BB12" s="308"/>
      <c r="BC12" s="308"/>
      <c r="BD12" s="308"/>
      <c r="BE12" s="308"/>
      <c r="BF12" s="374"/>
      <c r="BG12" s="312"/>
      <c r="BH12" s="372"/>
      <c r="BI12" s="369"/>
      <c r="BJ12" s="312"/>
      <c r="BK12" s="370"/>
      <c r="BL12" s="370"/>
      <c r="BM12" s="370"/>
      <c r="BN12" s="312" t="str">
        <f>_xll.SRS1Splines.Functions25.Linear_Interp(V_XNN1!$K$3:$K$8,V_XNN1!$L$3:$L$8,BT12)</f>
        <v>Error reading input X value(s): The value is not a number</v>
      </c>
      <c r="BO12" s="312" t="e">
        <f>(BN12/V_XNN1!$L$7)*100</f>
        <v>#VALUE!</v>
      </c>
      <c r="BP12" s="308" t="str">
        <f>_xll.SRS1Splines.Functions25.Linear_Interp(V_XNN1!$K$3:$K$8,V_XNN1!$M$3:$M$8,BT12)</f>
        <v>Error reading input X value(s): The value is not a number</v>
      </c>
      <c r="BQ12" s="308">
        <f>IFERROR((BN12 - V_XNN1!$M$16) / (V_XNN1!$M$15- V_XNN1!$M$16) * 100, 0)</f>
        <v>0</v>
      </c>
      <c r="BR12" s="308">
        <v>252</v>
      </c>
      <c r="BS12" s="308">
        <v>249</v>
      </c>
      <c r="BT12" s="374"/>
      <c r="BU12" s="312"/>
      <c r="BV12" s="372"/>
      <c r="BW12" s="375"/>
      <c r="BX12" s="365"/>
      <c r="BY12" s="376"/>
      <c r="BZ12" s="376"/>
      <c r="CA12" s="376"/>
      <c r="CB12" s="365"/>
      <c r="CC12" s="365"/>
      <c r="CD12" s="366"/>
      <c r="CE12" s="365"/>
      <c r="CF12" s="365"/>
      <c r="CG12" s="365"/>
      <c r="CH12" s="365"/>
      <c r="CI12" s="377"/>
      <c r="CJ12" s="365"/>
      <c r="CK12" s="378"/>
      <c r="CL12" s="375"/>
      <c r="CM12" s="365"/>
      <c r="CN12" s="376"/>
      <c r="CO12" s="376"/>
      <c r="CP12" s="376"/>
      <c r="CQ12" s="365"/>
      <c r="CR12" s="365"/>
      <c r="CS12" s="366"/>
      <c r="CT12" s="365"/>
      <c r="CU12" s="365"/>
      <c r="CV12" s="365"/>
      <c r="CW12" s="365"/>
      <c r="CX12" s="377"/>
      <c r="CY12" s="365"/>
      <c r="CZ12" s="378"/>
    </row>
    <row r="13" spans="1:104" s="1" customFormat="1" hidden="1">
      <c r="A13" s="272">
        <v>44572</v>
      </c>
      <c r="B13" s="362"/>
      <c r="C13" s="363"/>
      <c r="D13" s="364"/>
      <c r="E13" s="364"/>
      <c r="F13" s="364"/>
      <c r="G13" s="365"/>
      <c r="H13" s="366"/>
      <c r="I13" s="366"/>
      <c r="J13" s="366"/>
      <c r="K13" s="366"/>
      <c r="L13" s="366"/>
      <c r="M13" s="367"/>
      <c r="N13" s="367"/>
      <c r="O13" s="365"/>
      <c r="P13" s="368"/>
      <c r="Q13" s="369"/>
      <c r="R13" s="312"/>
      <c r="S13" s="370">
        <v>0.39190082702636719</v>
      </c>
      <c r="T13" s="370">
        <v>0</v>
      </c>
      <c r="U13" s="370">
        <v>0</v>
      </c>
      <c r="V13" s="312">
        <f>_xll.SRS1Splines.Functions25.Linear_Interp(V_NK3!$P$8:$P$32,V_NK3!$R$8:$R$32,AC13)</f>
        <v>573.89110441999799</v>
      </c>
      <c r="W13" s="312">
        <f>(V13/V_NK3!$R$28)*100</f>
        <v>105.85523083956554</v>
      </c>
      <c r="X13" s="308">
        <f>V13-V_NK3!$R$8</f>
        <v>517.31245241999795</v>
      </c>
      <c r="Y13" s="308">
        <f>IFERROR((V13 - V_NK3!$V$10) / (V_NK3!$V$9- V_NK3!$V$10) * 100, 0)</f>
        <v>106.53748489353114</v>
      </c>
      <c r="Z13" s="308">
        <v>541.79999999999995</v>
      </c>
      <c r="AA13" s="308">
        <v>521</v>
      </c>
      <c r="AB13" s="312">
        <v>541.79999999999995</v>
      </c>
      <c r="AC13" s="371">
        <v>541.80999999999995</v>
      </c>
      <c r="AD13" s="308">
        <v>0</v>
      </c>
      <c r="AE13" s="372">
        <v>0</v>
      </c>
      <c r="AF13" s="373"/>
      <c r="AG13" s="312"/>
      <c r="AH13" s="370">
        <v>0.12932727291870119</v>
      </c>
      <c r="AI13" s="370">
        <v>1.8223391781818186</v>
      </c>
      <c r="AJ13" s="370">
        <v>0</v>
      </c>
      <c r="AK13" s="312">
        <f>_xll.SRS1Splines.Functions25.Linear_Interp(V_NK2!$R$10:$R$21,V_NK2!$T$10:$T$21,AR13)</f>
        <v>50.0813714286001</v>
      </c>
      <c r="AL13" s="312">
        <f>(AK13/V_NK2!$T$18)*100</f>
        <v>70.141976790756431</v>
      </c>
      <c r="AM13" s="308">
        <f>AK13-V_NK2!$T$11</f>
        <v>9.2613714285723034</v>
      </c>
      <c r="AN13" s="308">
        <f>IFERROR((AK13 - V_NK2!$X$12) / (V_NK2!$X$11- V_NK2!$X$12) * 100, 0)</f>
        <v>30.285714285718633</v>
      </c>
      <c r="AO13" s="308">
        <v>427</v>
      </c>
      <c r="AP13" s="308">
        <v>420</v>
      </c>
      <c r="AQ13" s="308">
        <v>425</v>
      </c>
      <c r="AR13" s="371">
        <v>422.12</v>
      </c>
      <c r="AS13" s="312">
        <v>0.78</v>
      </c>
      <c r="AT13" s="372">
        <v>0.44</v>
      </c>
      <c r="AU13" s="369"/>
      <c r="AV13" s="312"/>
      <c r="AW13" s="370"/>
      <c r="AX13" s="370"/>
      <c r="AY13" s="370"/>
      <c r="AZ13" s="312"/>
      <c r="BA13" s="312"/>
      <c r="BB13" s="308"/>
      <c r="BC13" s="308"/>
      <c r="BD13" s="308"/>
      <c r="BE13" s="308"/>
      <c r="BF13" s="374"/>
      <c r="BG13" s="312"/>
      <c r="BH13" s="372"/>
      <c r="BI13" s="369"/>
      <c r="BJ13" s="312"/>
      <c r="BK13" s="370"/>
      <c r="BL13" s="370"/>
      <c r="BM13" s="370"/>
      <c r="BN13" s="312" t="str">
        <f>_xll.SRS1Splines.Functions25.Linear_Interp(V_XNN1!$K$3:$K$8,V_XNN1!$L$3:$L$8,BT13)</f>
        <v>Error reading input X value(s): The value is not a number</v>
      </c>
      <c r="BO13" s="312" t="e">
        <f>(BN13/V_XNN1!$L$7)*100</f>
        <v>#VALUE!</v>
      </c>
      <c r="BP13" s="308" t="str">
        <f>_xll.SRS1Splines.Functions25.Linear_Interp(V_XNN1!$K$3:$K$8,V_XNN1!$M$3:$M$8,BT13)</f>
        <v>Error reading input X value(s): The value is not a number</v>
      </c>
      <c r="BQ13" s="308">
        <f>IFERROR((BN13 - V_XNN1!$M$16) / (V_XNN1!$M$15- V_XNN1!$M$16) * 100, 0)</f>
        <v>0</v>
      </c>
      <c r="BR13" s="308">
        <v>252</v>
      </c>
      <c r="BS13" s="308">
        <v>249</v>
      </c>
      <c r="BT13" s="374"/>
      <c r="BU13" s="312"/>
      <c r="BV13" s="372"/>
      <c r="BW13" s="375"/>
      <c r="BX13" s="365"/>
      <c r="BY13" s="376"/>
      <c r="BZ13" s="376"/>
      <c r="CA13" s="376"/>
      <c r="CB13" s="365"/>
      <c r="CC13" s="365"/>
      <c r="CD13" s="366"/>
      <c r="CE13" s="365"/>
      <c r="CF13" s="365"/>
      <c r="CG13" s="365"/>
      <c r="CH13" s="365"/>
      <c r="CI13" s="377"/>
      <c r="CJ13" s="365"/>
      <c r="CK13" s="378"/>
      <c r="CL13" s="375"/>
      <c r="CM13" s="365"/>
      <c r="CN13" s="376"/>
      <c r="CO13" s="376"/>
      <c r="CP13" s="376"/>
      <c r="CQ13" s="365"/>
      <c r="CR13" s="365"/>
      <c r="CS13" s="366"/>
      <c r="CT13" s="365"/>
      <c r="CU13" s="365"/>
      <c r="CV13" s="365"/>
      <c r="CW13" s="365"/>
      <c r="CX13" s="377"/>
      <c r="CY13" s="365"/>
      <c r="CZ13" s="378"/>
    </row>
    <row r="14" spans="1:104" s="1" customFormat="1" hidden="1">
      <c r="A14" s="272">
        <v>44573</v>
      </c>
      <c r="B14" s="362"/>
      <c r="C14" s="363"/>
      <c r="D14" s="364"/>
      <c r="E14" s="364"/>
      <c r="F14" s="364"/>
      <c r="G14" s="365"/>
      <c r="H14" s="366"/>
      <c r="I14" s="366"/>
      <c r="J14" s="366"/>
      <c r="K14" s="366"/>
      <c r="L14" s="366"/>
      <c r="M14" s="367"/>
      <c r="N14" s="367"/>
      <c r="O14" s="365"/>
      <c r="P14" s="368"/>
      <c r="Q14" s="369"/>
      <c r="R14" s="312"/>
      <c r="S14" s="370">
        <v>0.78380165405654911</v>
      </c>
      <c r="T14" s="370">
        <v>0</v>
      </c>
      <c r="U14" s="370">
        <v>0</v>
      </c>
      <c r="V14" s="312">
        <f>_xll.SRS1Splines.Functions25.Linear_Interp(V_NK3!$P$8:$P$32,V_NK3!$R$8:$R$32,AC14)</f>
        <v>574.67490606000194</v>
      </c>
      <c r="W14" s="312">
        <f>(V14/V_NK3!$R$28)*100</f>
        <v>105.9998044405432</v>
      </c>
      <c r="X14" s="308">
        <f>V14-V_NK3!$R$8</f>
        <v>518.09625406000191</v>
      </c>
      <c r="Y14" s="308">
        <f>IFERROR((V14 - V_NK3!$V$10) / (V_NK3!$V$9- V_NK3!$V$10) * 100, 0)</f>
        <v>106.69890427361916</v>
      </c>
      <c r="Z14" s="308">
        <v>541.79999999999995</v>
      </c>
      <c r="AA14" s="308">
        <v>521</v>
      </c>
      <c r="AB14" s="312">
        <v>541.79999999999995</v>
      </c>
      <c r="AC14" s="371">
        <v>541.83000000000004</v>
      </c>
      <c r="AD14" s="308">
        <v>0</v>
      </c>
      <c r="AE14" s="372">
        <v>0</v>
      </c>
      <c r="AF14" s="373"/>
      <c r="AG14" s="312"/>
      <c r="AH14" s="370">
        <v>0.25865454583866121</v>
      </c>
      <c r="AI14" s="370">
        <v>1.8093806509090908</v>
      </c>
      <c r="AJ14" s="370">
        <v>0</v>
      </c>
      <c r="AK14" s="312">
        <f>_xll.SRS1Splines.Functions25.Linear_Interp(V_NK2!$R$10:$R$21,V_NK2!$T$10:$T$21,AR14)</f>
        <v>48.421314285742802</v>
      </c>
      <c r="AL14" s="312">
        <f>(AK14/V_NK2!$T$18)*100</f>
        <v>67.81696678675462</v>
      </c>
      <c r="AM14" s="308">
        <f>AK14-V_NK2!$T$11</f>
        <v>7.6013142857150058</v>
      </c>
      <c r="AN14" s="308">
        <f>IFERROR((AK14 - V_NK2!$X$12) / (V_NK2!$X$11- V_NK2!$X$12) * 100, 0)</f>
        <v>24.857142857146432</v>
      </c>
      <c r="AO14" s="308">
        <v>427</v>
      </c>
      <c r="AP14" s="308">
        <v>420</v>
      </c>
      <c r="AQ14" s="308">
        <v>425</v>
      </c>
      <c r="AR14" s="371">
        <v>421.74</v>
      </c>
      <c r="AS14" s="312">
        <v>0.78</v>
      </c>
      <c r="AT14" s="372">
        <v>0.44</v>
      </c>
      <c r="AU14" s="369"/>
      <c r="AV14" s="312"/>
      <c r="AW14" s="370"/>
      <c r="AX14" s="370"/>
      <c r="AY14" s="370"/>
      <c r="AZ14" s="312"/>
      <c r="BA14" s="312"/>
      <c r="BB14" s="308"/>
      <c r="BC14" s="308"/>
      <c r="BD14" s="308"/>
      <c r="BE14" s="308"/>
      <c r="BF14" s="374"/>
      <c r="BG14" s="312"/>
      <c r="BH14" s="372"/>
      <c r="BI14" s="369"/>
      <c r="BJ14" s="312"/>
      <c r="BK14" s="370"/>
      <c r="BL14" s="370"/>
      <c r="BM14" s="370"/>
      <c r="BN14" s="312" t="str">
        <f>_xll.SRS1Splines.Functions25.Linear_Interp(V_XNN1!$K$3:$K$8,V_XNN1!$L$3:$L$8,BT14)</f>
        <v>Error reading input X value(s): The value is not a number</v>
      </c>
      <c r="BO14" s="312" t="e">
        <f>(BN14/V_XNN1!$L$7)*100</f>
        <v>#VALUE!</v>
      </c>
      <c r="BP14" s="308" t="str">
        <f>_xll.SRS1Splines.Functions25.Linear_Interp(V_XNN1!$K$3:$K$8,V_XNN1!$M$3:$M$8,BT14)</f>
        <v>Error reading input X value(s): The value is not a number</v>
      </c>
      <c r="BQ14" s="308">
        <f>IFERROR((BN14 - V_XNN1!$M$16) / (V_XNN1!$M$15- V_XNN1!$M$16) * 100, 0)</f>
        <v>0</v>
      </c>
      <c r="BR14" s="308">
        <v>252</v>
      </c>
      <c r="BS14" s="308">
        <v>249</v>
      </c>
      <c r="BT14" s="374"/>
      <c r="BU14" s="312"/>
      <c r="BV14" s="372"/>
      <c r="BW14" s="375"/>
      <c r="BX14" s="365"/>
      <c r="BY14" s="376"/>
      <c r="BZ14" s="376"/>
      <c r="CA14" s="376"/>
      <c r="CB14" s="365"/>
      <c r="CC14" s="365"/>
      <c r="CD14" s="366"/>
      <c r="CE14" s="365"/>
      <c r="CF14" s="365"/>
      <c r="CG14" s="365"/>
      <c r="CH14" s="365"/>
      <c r="CI14" s="377"/>
      <c r="CJ14" s="365"/>
      <c r="CK14" s="378"/>
      <c r="CL14" s="375"/>
      <c r="CM14" s="365"/>
      <c r="CN14" s="376"/>
      <c r="CO14" s="376"/>
      <c r="CP14" s="376"/>
      <c r="CQ14" s="365"/>
      <c r="CR14" s="365"/>
      <c r="CS14" s="366"/>
      <c r="CT14" s="365"/>
      <c r="CU14" s="365"/>
      <c r="CV14" s="365"/>
      <c r="CW14" s="365"/>
      <c r="CX14" s="377"/>
      <c r="CY14" s="365"/>
      <c r="CZ14" s="378"/>
    </row>
    <row r="15" spans="1:104" s="1" customFormat="1" hidden="1">
      <c r="A15" s="272">
        <v>44574</v>
      </c>
      <c r="B15" s="362"/>
      <c r="C15" s="363"/>
      <c r="D15" s="364"/>
      <c r="E15" s="364"/>
      <c r="F15" s="364"/>
      <c r="G15" s="365"/>
      <c r="H15" s="366"/>
      <c r="I15" s="366"/>
      <c r="J15" s="366"/>
      <c r="K15" s="366"/>
      <c r="L15" s="366"/>
      <c r="M15" s="367"/>
      <c r="N15" s="367"/>
      <c r="O15" s="365"/>
      <c r="P15" s="368"/>
      <c r="Q15" s="369"/>
      <c r="R15" s="312"/>
      <c r="S15" s="379">
        <v>-4.4380707513351441</v>
      </c>
      <c r="T15" s="370">
        <v>0</v>
      </c>
      <c r="U15" s="370">
        <v>0.65664</v>
      </c>
      <c r="V15" s="312">
        <f>_xll.SRS1Splines.Functions25.Linear_Interp(V_NK3!$P$8:$P$32,V_NK3!$R$8:$R$32,AC15)</f>
        <v>569.58019540000203</v>
      </c>
      <c r="W15" s="312">
        <f>(V15/V_NK3!$R$28)*100</f>
        <v>105.06007603419314</v>
      </c>
      <c r="X15" s="308">
        <f>V15-V_NK3!$R$8</f>
        <v>513.00154340000199</v>
      </c>
      <c r="Y15" s="308">
        <f>IFERROR((V15 - V_NK3!$V$10) / (V_NK3!$V$9- V_NK3!$V$10) * 100, 0)</f>
        <v>105.64967830305238</v>
      </c>
      <c r="Z15" s="308">
        <v>541.79999999999995</v>
      </c>
      <c r="AA15" s="308">
        <v>521</v>
      </c>
      <c r="AB15" s="312">
        <v>541.79999999999995</v>
      </c>
      <c r="AC15" s="371">
        <v>541.70000000000005</v>
      </c>
      <c r="AD15" s="308">
        <v>0</v>
      </c>
      <c r="AE15" s="372">
        <v>0</v>
      </c>
      <c r="AF15" s="373"/>
      <c r="AG15" s="312"/>
      <c r="AH15" s="370">
        <v>0.21384000000000003</v>
      </c>
      <c r="AI15" s="370">
        <v>3.7569033163636369</v>
      </c>
      <c r="AJ15" s="370">
        <v>0</v>
      </c>
      <c r="AK15" s="312">
        <f>_xll.SRS1Splines.Functions25.Linear_Interp(V_NK2!$R$10:$R$21,V_NK2!$T$10:$T$21,AR15)</f>
        <v>44.839085714314102</v>
      </c>
      <c r="AL15" s="312">
        <f>(AK15/V_NK2!$T$18)*100</f>
        <v>62.799839936014145</v>
      </c>
      <c r="AM15" s="308">
        <f>AK15-V_NK2!$T$11</f>
        <v>4.0190857142863052</v>
      </c>
      <c r="AN15" s="308">
        <f>IFERROR((AK15 - V_NK2!$X$12) / (V_NK2!$X$11- V_NK2!$X$12) * 100, 0)</f>
        <v>13.142857142859722</v>
      </c>
      <c r="AO15" s="308">
        <v>427</v>
      </c>
      <c r="AP15" s="308">
        <v>420</v>
      </c>
      <c r="AQ15" s="308">
        <v>425</v>
      </c>
      <c r="AR15" s="371">
        <v>420.92</v>
      </c>
      <c r="AS15" s="312">
        <v>0.78</v>
      </c>
      <c r="AT15" s="372">
        <v>0.91</v>
      </c>
      <c r="AU15" s="369"/>
      <c r="AV15" s="312"/>
      <c r="AW15" s="370"/>
      <c r="AX15" s="370"/>
      <c r="AY15" s="370"/>
      <c r="AZ15" s="312"/>
      <c r="BA15" s="312"/>
      <c r="BB15" s="308"/>
      <c r="BC15" s="308"/>
      <c r="BD15" s="308"/>
      <c r="BE15" s="308"/>
      <c r="BF15" s="374"/>
      <c r="BG15" s="312"/>
      <c r="BH15" s="372"/>
      <c r="BI15" s="369"/>
      <c r="BJ15" s="312"/>
      <c r="BK15" s="370"/>
      <c r="BL15" s="370"/>
      <c r="BM15" s="370"/>
      <c r="BN15" s="312" t="str">
        <f>_xll.SRS1Splines.Functions25.Linear_Interp(V_XNN1!$K$3:$K$8,V_XNN1!$L$3:$L$8,BT15)</f>
        <v>Error reading input X value(s): The value is not a number</v>
      </c>
      <c r="BO15" s="312" t="e">
        <f>(BN15/V_XNN1!$L$7)*100</f>
        <v>#VALUE!</v>
      </c>
      <c r="BP15" s="308" t="str">
        <f>_xll.SRS1Splines.Functions25.Linear_Interp(V_XNN1!$K$3:$K$8,V_XNN1!$M$3:$M$8,BT15)</f>
        <v>Error reading input X value(s): The value is not a number</v>
      </c>
      <c r="BQ15" s="308">
        <f>IFERROR((BN15 - V_XNN1!$M$16) / (V_XNN1!$M$15- V_XNN1!$M$16) * 100, 0)</f>
        <v>0</v>
      </c>
      <c r="BR15" s="308">
        <v>252</v>
      </c>
      <c r="BS15" s="308">
        <v>249</v>
      </c>
      <c r="BT15" s="374"/>
      <c r="BU15" s="312"/>
      <c r="BV15" s="372"/>
      <c r="BW15" s="375"/>
      <c r="BX15" s="365"/>
      <c r="BY15" s="376"/>
      <c r="BZ15" s="376"/>
      <c r="CA15" s="376"/>
      <c r="CB15" s="365"/>
      <c r="CC15" s="365"/>
      <c r="CD15" s="366"/>
      <c r="CE15" s="365"/>
      <c r="CF15" s="365"/>
      <c r="CG15" s="365"/>
      <c r="CH15" s="365"/>
      <c r="CI15" s="377"/>
      <c r="CJ15" s="365"/>
      <c r="CK15" s="378"/>
      <c r="CL15" s="375"/>
      <c r="CM15" s="365"/>
      <c r="CN15" s="376"/>
      <c r="CO15" s="376"/>
      <c r="CP15" s="376"/>
      <c r="CQ15" s="365"/>
      <c r="CR15" s="365"/>
      <c r="CS15" s="366"/>
      <c r="CT15" s="365"/>
      <c r="CU15" s="365"/>
      <c r="CV15" s="365"/>
      <c r="CW15" s="365"/>
      <c r="CX15" s="377"/>
      <c r="CY15" s="365"/>
      <c r="CZ15" s="378"/>
    </row>
    <row r="16" spans="1:104" s="1" customFormat="1" hidden="1">
      <c r="A16" s="272">
        <v>44575</v>
      </c>
      <c r="B16" s="362"/>
      <c r="C16" s="363"/>
      <c r="D16" s="364"/>
      <c r="E16" s="364"/>
      <c r="F16" s="364"/>
      <c r="G16" s="365"/>
      <c r="H16" s="366"/>
      <c r="I16" s="366"/>
      <c r="J16" s="366"/>
      <c r="K16" s="366"/>
      <c r="L16" s="366"/>
      <c r="M16" s="367"/>
      <c r="N16" s="367"/>
      <c r="O16" s="365"/>
      <c r="P16" s="368"/>
      <c r="Q16" s="369"/>
      <c r="R16" s="312"/>
      <c r="S16" s="370">
        <v>1.7432925567665101</v>
      </c>
      <c r="T16" s="370">
        <v>0</v>
      </c>
      <c r="U16" s="370">
        <v>5.2704000000000004</v>
      </c>
      <c r="V16" s="312">
        <f>_xll.SRS1Splines.Functions25.Linear_Interp(V_NK3!$P$8:$P$32,V_NK3!$R$8:$R$32,AC16)</f>
        <v>566.05308802000104</v>
      </c>
      <c r="W16" s="312">
        <f>(V16/V_NK3!$R$28)*100</f>
        <v>104.40949482979673</v>
      </c>
      <c r="X16" s="308">
        <f>V16-V_NK3!$R$8</f>
        <v>509.47443602000106</v>
      </c>
      <c r="Y16" s="308">
        <f>IFERROR((V16 - V_NK3!$V$10) / (V_NK3!$V$9- V_NK3!$V$10) * 100, 0)</f>
        <v>104.92329109265978</v>
      </c>
      <c r="Z16" s="308">
        <v>541.79999999999995</v>
      </c>
      <c r="AA16" s="308">
        <v>521</v>
      </c>
      <c r="AB16" s="312">
        <v>541.79999999999995</v>
      </c>
      <c r="AC16" s="371">
        <v>541.61</v>
      </c>
      <c r="AD16" s="308">
        <v>0</v>
      </c>
      <c r="AE16" s="372">
        <v>0</v>
      </c>
      <c r="AF16" s="373"/>
      <c r="AG16" s="312"/>
      <c r="AH16" s="370">
        <v>0.15111360000000001</v>
      </c>
      <c r="AI16" s="370">
        <v>4.3772259599999996</v>
      </c>
      <c r="AJ16" s="370">
        <v>0</v>
      </c>
      <c r="AK16" s="312">
        <f>_xll.SRS1Splines.Functions25.Linear_Interp(V_NK2!$R$10:$R$21,V_NK2!$T$10:$T$21,AR16)</f>
        <v>45.494371428599699</v>
      </c>
      <c r="AL16" s="312">
        <f>(AK16/V_NK2!$T$18)*100</f>
        <v>63.717607042856713</v>
      </c>
      <c r="AM16" s="308">
        <f>AK16-V_NK2!$T$11</f>
        <v>4.6743714285719022</v>
      </c>
      <c r="AN16" s="308">
        <f>IFERROR((AK16 - V_NK2!$X$12) / (V_NK2!$X$11- V_NK2!$X$12) * 100, 0)</f>
        <v>15.285714285716583</v>
      </c>
      <c r="AO16" s="308">
        <v>427</v>
      </c>
      <c r="AP16" s="308">
        <v>420</v>
      </c>
      <c r="AQ16" s="308">
        <v>425</v>
      </c>
      <c r="AR16" s="371">
        <v>421.07</v>
      </c>
      <c r="AS16" s="312">
        <v>0.78</v>
      </c>
      <c r="AT16" s="372">
        <v>1.06</v>
      </c>
      <c r="AU16" s="369"/>
      <c r="AV16" s="312"/>
      <c r="AW16" s="370"/>
      <c r="AX16" s="370"/>
      <c r="AY16" s="370"/>
      <c r="AZ16" s="312"/>
      <c r="BA16" s="312"/>
      <c r="BB16" s="308"/>
      <c r="BC16" s="308"/>
      <c r="BD16" s="308"/>
      <c r="BE16" s="308"/>
      <c r="BF16" s="374"/>
      <c r="BG16" s="312"/>
      <c r="BH16" s="372"/>
      <c r="BI16" s="369"/>
      <c r="BJ16" s="312"/>
      <c r="BK16" s="370"/>
      <c r="BL16" s="370"/>
      <c r="BM16" s="370"/>
      <c r="BN16" s="312" t="str">
        <f>_xll.SRS1Splines.Functions25.Linear_Interp(V_XNN1!$K$3:$K$8,V_XNN1!$L$3:$L$8,BT16)</f>
        <v>Error reading input X value(s): The value is not a number</v>
      </c>
      <c r="BO16" s="312" t="e">
        <f>(BN16/V_XNN1!$L$7)*100</f>
        <v>#VALUE!</v>
      </c>
      <c r="BP16" s="308" t="str">
        <f>_xll.SRS1Splines.Functions25.Linear_Interp(V_XNN1!$K$3:$K$8,V_XNN1!$M$3:$M$8,BT16)</f>
        <v>Error reading input X value(s): The value is not a number</v>
      </c>
      <c r="BQ16" s="308">
        <f>IFERROR((BN16 - V_XNN1!$M$16) / (V_XNN1!$M$15- V_XNN1!$M$16) * 100, 0)</f>
        <v>0</v>
      </c>
      <c r="BR16" s="308">
        <v>252</v>
      </c>
      <c r="BS16" s="308">
        <v>249</v>
      </c>
      <c r="BT16" s="374"/>
      <c r="BU16" s="312"/>
      <c r="BV16" s="372"/>
      <c r="BW16" s="375"/>
      <c r="BX16" s="365"/>
      <c r="BY16" s="376"/>
      <c r="BZ16" s="376"/>
      <c r="CA16" s="376"/>
      <c r="CB16" s="365"/>
      <c r="CC16" s="365"/>
      <c r="CD16" s="366"/>
      <c r="CE16" s="365"/>
      <c r="CF16" s="365"/>
      <c r="CG16" s="365"/>
      <c r="CH16" s="365"/>
      <c r="CI16" s="377"/>
      <c r="CJ16" s="365"/>
      <c r="CK16" s="378"/>
      <c r="CL16" s="375"/>
      <c r="CM16" s="365"/>
      <c r="CN16" s="376"/>
      <c r="CO16" s="376"/>
      <c r="CP16" s="376"/>
      <c r="CQ16" s="365"/>
      <c r="CR16" s="365"/>
      <c r="CS16" s="366"/>
      <c r="CT16" s="365"/>
      <c r="CU16" s="365"/>
      <c r="CV16" s="365"/>
      <c r="CW16" s="365"/>
      <c r="CX16" s="377"/>
      <c r="CY16" s="365"/>
      <c r="CZ16" s="378"/>
    </row>
    <row r="17" spans="1:104" s="1" customFormat="1" hidden="1">
      <c r="A17" s="272">
        <v>44576</v>
      </c>
      <c r="B17" s="362"/>
      <c r="C17" s="363"/>
      <c r="D17" s="364"/>
      <c r="E17" s="364"/>
      <c r="F17" s="364"/>
      <c r="G17" s="365"/>
      <c r="H17" s="366"/>
      <c r="I17" s="366"/>
      <c r="J17" s="366"/>
      <c r="K17" s="366"/>
      <c r="L17" s="366"/>
      <c r="M17" s="367"/>
      <c r="N17" s="367"/>
      <c r="O17" s="365"/>
      <c r="P17" s="368"/>
      <c r="Q17" s="369"/>
      <c r="R17" s="312"/>
      <c r="S17" s="370">
        <v>3.6837408270263672</v>
      </c>
      <c r="T17" s="370">
        <v>0</v>
      </c>
      <c r="U17" s="370">
        <v>3.2918400000000001</v>
      </c>
      <c r="V17" s="312">
        <f>_xll.SRS1Splines.Functions25.Linear_Interp(V_NK3!$P$8:$P$32,V_NK3!$R$8:$R$32,AC17)</f>
        <v>566.44498883999995</v>
      </c>
      <c r="W17" s="312">
        <f>(V17/V_NK3!$R$28)*100</f>
        <v>104.48178163028501</v>
      </c>
      <c r="X17" s="308">
        <f>V17-V_NK3!$R$8</f>
        <v>509.86633683999997</v>
      </c>
      <c r="Y17" s="308">
        <f>IFERROR((V17 - V_NK3!$V$10) / (V_NK3!$V$9- V_NK3!$V$10) * 100, 0)</f>
        <v>105.00400078270316</v>
      </c>
      <c r="Z17" s="308">
        <v>541.79999999999995</v>
      </c>
      <c r="AA17" s="308">
        <v>521</v>
      </c>
      <c r="AB17" s="312">
        <v>541.79999999999995</v>
      </c>
      <c r="AC17" s="371">
        <v>541.62</v>
      </c>
      <c r="AD17" s="308">
        <v>0</v>
      </c>
      <c r="AE17" s="372">
        <v>0</v>
      </c>
      <c r="AF17" s="373"/>
      <c r="AG17" s="312"/>
      <c r="AH17" s="370">
        <v>1.2156344729187014</v>
      </c>
      <c r="AI17" s="370">
        <v>3.4585692218181823</v>
      </c>
      <c r="AJ17" s="370">
        <v>0</v>
      </c>
      <c r="AK17" s="312">
        <f>_xll.SRS1Splines.Functions25.Linear_Interp(V_NK2!$R$10:$R$21,V_NK2!$T$10:$T$21,AR17)</f>
        <v>45.931228571456998</v>
      </c>
      <c r="AL17" s="312">
        <f>(AK17/V_NK2!$T$18)*100</f>
        <v>64.329451780752095</v>
      </c>
      <c r="AM17" s="308">
        <f>AK17-V_NK2!$T$11</f>
        <v>5.1112285714292014</v>
      </c>
      <c r="AN17" s="308">
        <f>IFERROR((AK17 - V_NK2!$X$12) / (V_NK2!$X$11- V_NK2!$X$12) * 100, 0)</f>
        <v>16.714285714288597</v>
      </c>
      <c r="AO17" s="308">
        <v>427</v>
      </c>
      <c r="AP17" s="308">
        <v>420</v>
      </c>
      <c r="AQ17" s="308">
        <v>425</v>
      </c>
      <c r="AR17" s="371">
        <v>421.17</v>
      </c>
      <c r="AS17" s="312">
        <v>0.78</v>
      </c>
      <c r="AT17" s="372">
        <v>0.83</v>
      </c>
      <c r="AU17" s="369"/>
      <c r="AV17" s="312"/>
      <c r="AW17" s="370"/>
      <c r="AX17" s="370"/>
      <c r="AY17" s="370"/>
      <c r="AZ17" s="312"/>
      <c r="BA17" s="312"/>
      <c r="BB17" s="308"/>
      <c r="BC17" s="308"/>
      <c r="BD17" s="308"/>
      <c r="BE17" s="308"/>
      <c r="BF17" s="374"/>
      <c r="BG17" s="312"/>
      <c r="BH17" s="372"/>
      <c r="BI17" s="369"/>
      <c r="BJ17" s="312"/>
      <c r="BK17" s="370"/>
      <c r="BL17" s="370"/>
      <c r="BM17" s="370"/>
      <c r="BN17" s="312" t="str">
        <f>_xll.SRS1Splines.Functions25.Linear_Interp(V_XNN1!$K$3:$K$8,V_XNN1!$L$3:$L$8,BT17)</f>
        <v>Error reading input X value(s): The value is not a number</v>
      </c>
      <c r="BO17" s="312" t="e">
        <f>(BN17/V_XNN1!$L$7)*100</f>
        <v>#VALUE!</v>
      </c>
      <c r="BP17" s="308" t="str">
        <f>_xll.SRS1Splines.Functions25.Linear_Interp(V_XNN1!$K$3:$K$8,V_XNN1!$M$3:$M$8,BT17)</f>
        <v>Error reading input X value(s): The value is not a number</v>
      </c>
      <c r="BQ17" s="308">
        <f>IFERROR((BN17 - V_XNN1!$M$16) / (V_XNN1!$M$15- V_XNN1!$M$16) * 100, 0)</f>
        <v>0</v>
      </c>
      <c r="BR17" s="308">
        <v>252</v>
      </c>
      <c r="BS17" s="308">
        <v>249</v>
      </c>
      <c r="BT17" s="374"/>
      <c r="BU17" s="312"/>
      <c r="BV17" s="372"/>
      <c r="BW17" s="375"/>
      <c r="BX17" s="365"/>
      <c r="BY17" s="376"/>
      <c r="BZ17" s="376"/>
      <c r="CA17" s="376"/>
      <c r="CB17" s="365"/>
      <c r="CC17" s="365"/>
      <c r="CD17" s="366"/>
      <c r="CE17" s="365"/>
      <c r="CF17" s="365"/>
      <c r="CG17" s="365"/>
      <c r="CH17" s="365"/>
      <c r="CI17" s="377"/>
      <c r="CJ17" s="365"/>
      <c r="CK17" s="378"/>
      <c r="CL17" s="375"/>
      <c r="CM17" s="365"/>
      <c r="CN17" s="376"/>
      <c r="CO17" s="376"/>
      <c r="CP17" s="376"/>
      <c r="CQ17" s="365"/>
      <c r="CR17" s="365"/>
      <c r="CS17" s="366"/>
      <c r="CT17" s="365"/>
      <c r="CU17" s="365"/>
      <c r="CV17" s="365"/>
      <c r="CW17" s="365"/>
      <c r="CX17" s="377"/>
      <c r="CY17" s="365"/>
      <c r="CZ17" s="378"/>
    </row>
    <row r="18" spans="1:104" s="1" customFormat="1" hidden="1">
      <c r="A18" s="272">
        <v>44577</v>
      </c>
      <c r="B18" s="362"/>
      <c r="C18" s="363"/>
      <c r="D18" s="364"/>
      <c r="E18" s="364"/>
      <c r="F18" s="364"/>
      <c r="G18" s="365"/>
      <c r="H18" s="366"/>
      <c r="I18" s="366"/>
      <c r="J18" s="366"/>
      <c r="K18" s="366"/>
      <c r="L18" s="366"/>
      <c r="M18" s="367"/>
      <c r="N18" s="367"/>
      <c r="O18" s="365"/>
      <c r="P18" s="368"/>
      <c r="Q18" s="369"/>
      <c r="R18" s="312"/>
      <c r="S18" s="370">
        <v>0.78380165404891966</v>
      </c>
      <c r="T18" s="370">
        <v>0</v>
      </c>
      <c r="U18" s="370">
        <v>0</v>
      </c>
      <c r="V18" s="312">
        <f>_xll.SRS1Splines.Functions25.Linear_Interp(V_NK3!$P$8:$P$32,V_NK3!$R$8:$R$32,AC18)</f>
        <v>567.22879047999902</v>
      </c>
      <c r="W18" s="312">
        <f>(V18/V_NK3!$R$28)*100</f>
        <v>104.62635523126178</v>
      </c>
      <c r="X18" s="308">
        <f>V18-V_NK3!$R$8</f>
        <v>510.65013847999904</v>
      </c>
      <c r="Y18" s="308">
        <f>IFERROR((V18 - V_NK3!$V$10) / (V_NK3!$V$9- V_NK3!$V$10) * 100, 0)</f>
        <v>105.16542016279018</v>
      </c>
      <c r="Z18" s="308">
        <v>541.79999999999995</v>
      </c>
      <c r="AA18" s="308">
        <v>521</v>
      </c>
      <c r="AB18" s="312">
        <v>541.79999999999995</v>
      </c>
      <c r="AC18" s="371">
        <v>541.64</v>
      </c>
      <c r="AD18" s="308">
        <v>0</v>
      </c>
      <c r="AE18" s="372">
        <v>0</v>
      </c>
      <c r="AF18" s="373"/>
      <c r="AG18" s="312"/>
      <c r="AH18" s="370">
        <v>0.25865454583614345</v>
      </c>
      <c r="AI18" s="370">
        <v>0</v>
      </c>
      <c r="AJ18" s="370">
        <v>0</v>
      </c>
      <c r="AK18" s="312">
        <f>_xll.SRS1Splines.Functions25.Linear_Interp(V_NK2!$R$10:$R$21,V_NK2!$T$10:$T$21,AR18)</f>
        <v>46.193342857171302</v>
      </c>
      <c r="AL18" s="312">
        <f>(AK18/V_NK2!$T$18)*100</f>
        <v>64.69655862348921</v>
      </c>
      <c r="AM18" s="308">
        <f>AK18-V_NK2!$T$11</f>
        <v>5.3733428571435056</v>
      </c>
      <c r="AN18" s="308">
        <f>IFERROR((AK18 - V_NK2!$X$12) / (V_NK2!$X$11- V_NK2!$X$12) * 100, 0)</f>
        <v>17.571428571431554</v>
      </c>
      <c r="AO18" s="308">
        <v>427</v>
      </c>
      <c r="AP18" s="308">
        <v>420</v>
      </c>
      <c r="AQ18" s="308">
        <v>425</v>
      </c>
      <c r="AR18" s="371">
        <v>421.23</v>
      </c>
      <c r="AS18" s="312">
        <v>0.78</v>
      </c>
      <c r="AT18" s="372">
        <v>0</v>
      </c>
      <c r="AU18" s="369"/>
      <c r="AV18" s="312"/>
      <c r="AW18" s="370"/>
      <c r="AX18" s="370"/>
      <c r="AY18" s="370"/>
      <c r="AZ18" s="312"/>
      <c r="BA18" s="312"/>
      <c r="BB18" s="308"/>
      <c r="BC18" s="308"/>
      <c r="BD18" s="308"/>
      <c r="BE18" s="308"/>
      <c r="BF18" s="374"/>
      <c r="BG18" s="312"/>
      <c r="BH18" s="372"/>
      <c r="BI18" s="369"/>
      <c r="BJ18" s="312"/>
      <c r="BK18" s="370"/>
      <c r="BL18" s="370"/>
      <c r="BM18" s="370"/>
      <c r="BN18" s="312" t="str">
        <f>_xll.SRS1Splines.Functions25.Linear_Interp(V_XNN1!$K$3:$K$8,V_XNN1!$L$3:$L$8,BT18)</f>
        <v>Error reading input X value(s): The value is not a number</v>
      </c>
      <c r="BO18" s="312" t="e">
        <f>(BN18/V_XNN1!$L$7)*100</f>
        <v>#VALUE!</v>
      </c>
      <c r="BP18" s="308" t="str">
        <f>_xll.SRS1Splines.Functions25.Linear_Interp(V_XNN1!$K$3:$K$8,V_XNN1!$M$3:$M$8,BT18)</f>
        <v>Error reading input X value(s): The value is not a number</v>
      </c>
      <c r="BQ18" s="308">
        <f>IFERROR((BN18 - V_XNN1!$M$16) / (V_XNN1!$M$15- V_XNN1!$M$16) * 100, 0)</f>
        <v>0</v>
      </c>
      <c r="BR18" s="308">
        <v>252</v>
      </c>
      <c r="BS18" s="308">
        <v>249</v>
      </c>
      <c r="BT18" s="374"/>
      <c r="BU18" s="312"/>
      <c r="BV18" s="372"/>
      <c r="BW18" s="375"/>
      <c r="BX18" s="365"/>
      <c r="BY18" s="376"/>
      <c r="BZ18" s="376"/>
      <c r="CA18" s="376"/>
      <c r="CB18" s="365"/>
      <c r="CC18" s="365"/>
      <c r="CD18" s="366"/>
      <c r="CE18" s="365"/>
      <c r="CF18" s="365"/>
      <c r="CG18" s="365"/>
      <c r="CH18" s="365"/>
      <c r="CI18" s="377"/>
      <c r="CJ18" s="365"/>
      <c r="CK18" s="378"/>
      <c r="CL18" s="375"/>
      <c r="CM18" s="365"/>
      <c r="CN18" s="376"/>
      <c r="CO18" s="376"/>
      <c r="CP18" s="376"/>
      <c r="CQ18" s="365"/>
      <c r="CR18" s="365"/>
      <c r="CS18" s="366"/>
      <c r="CT18" s="365"/>
      <c r="CU18" s="365"/>
      <c r="CV18" s="365"/>
      <c r="CW18" s="365"/>
      <c r="CX18" s="377"/>
      <c r="CY18" s="365"/>
      <c r="CZ18" s="378"/>
    </row>
    <row r="19" spans="1:104" s="1" customFormat="1" hidden="1">
      <c r="A19" s="272">
        <v>44578</v>
      </c>
      <c r="B19" s="362"/>
      <c r="C19" s="363"/>
      <c r="D19" s="364"/>
      <c r="E19" s="364"/>
      <c r="F19" s="364"/>
      <c r="G19" s="365"/>
      <c r="H19" s="366"/>
      <c r="I19" s="366"/>
      <c r="J19" s="366"/>
      <c r="K19" s="366"/>
      <c r="L19" s="366"/>
      <c r="M19" s="367"/>
      <c r="N19" s="367"/>
      <c r="O19" s="365"/>
      <c r="P19" s="368"/>
      <c r="Q19" s="369"/>
      <c r="R19" s="312"/>
      <c r="S19" s="370">
        <v>0.78380165405273439</v>
      </c>
      <c r="T19" s="370">
        <v>0</v>
      </c>
      <c r="U19" s="370">
        <v>0</v>
      </c>
      <c r="V19" s="312">
        <f>_xll.SRS1Splines.Functions25.Linear_Interp(V_NK3!$P$8:$P$32,V_NK3!$R$8:$R$32,AC19)</f>
        <v>568.012592119999</v>
      </c>
      <c r="W19" s="312">
        <f>(V19/V_NK3!$R$28)*100</f>
        <v>104.77092883223871</v>
      </c>
      <c r="X19" s="308">
        <f>V19-V_NK3!$R$8</f>
        <v>511.43394011999902</v>
      </c>
      <c r="Y19" s="308">
        <f>IFERROR((V19 - V_NK3!$V$10) / (V_NK3!$V$9- V_NK3!$V$10) * 100, 0)</f>
        <v>105.32683954287737</v>
      </c>
      <c r="Z19" s="308">
        <v>541.79999999999995</v>
      </c>
      <c r="AA19" s="308">
        <v>521</v>
      </c>
      <c r="AB19" s="312">
        <v>541.79999999999995</v>
      </c>
      <c r="AC19" s="371">
        <v>541.66</v>
      </c>
      <c r="AD19" s="308">
        <v>0</v>
      </c>
      <c r="AE19" s="372">
        <v>0</v>
      </c>
      <c r="AF19" s="373"/>
      <c r="AG19" s="312"/>
      <c r="AH19" s="370">
        <v>0.25865454583740238</v>
      </c>
      <c r="AI19" s="370">
        <v>0</v>
      </c>
      <c r="AJ19" s="370">
        <v>0</v>
      </c>
      <c r="AK19" s="312">
        <f>_xll.SRS1Splines.Functions25.Linear_Interp(V_NK2!$R$10:$R$21,V_NK2!$T$10:$T$21,AR19)</f>
        <v>46.280714285742697</v>
      </c>
      <c r="AL19" s="312">
        <f>(AK19/V_NK2!$T$18)*100</f>
        <v>64.818927571068201</v>
      </c>
      <c r="AM19" s="308">
        <f>AK19-V_NK2!$T$11</f>
        <v>5.4607142857149</v>
      </c>
      <c r="AN19" s="308">
        <f>IFERROR((AK19 - V_NK2!$X$12) / (V_NK2!$X$11- V_NK2!$X$12) * 100, 0)</f>
        <v>17.857142857145742</v>
      </c>
      <c r="AO19" s="308">
        <v>427</v>
      </c>
      <c r="AP19" s="308">
        <v>420</v>
      </c>
      <c r="AQ19" s="308">
        <v>425</v>
      </c>
      <c r="AR19" s="371">
        <v>421.25</v>
      </c>
      <c r="AS19" s="312">
        <v>0.78</v>
      </c>
      <c r="AT19" s="372">
        <v>0</v>
      </c>
      <c r="AU19" s="369"/>
      <c r="AV19" s="312"/>
      <c r="AW19" s="370"/>
      <c r="AX19" s="370"/>
      <c r="AY19" s="370"/>
      <c r="AZ19" s="312"/>
      <c r="BA19" s="312"/>
      <c r="BB19" s="308"/>
      <c r="BC19" s="308"/>
      <c r="BD19" s="308"/>
      <c r="BE19" s="308"/>
      <c r="BF19" s="374"/>
      <c r="BG19" s="312"/>
      <c r="BH19" s="372"/>
      <c r="BI19" s="369"/>
      <c r="BJ19" s="312"/>
      <c r="BK19" s="370"/>
      <c r="BL19" s="370"/>
      <c r="BM19" s="370"/>
      <c r="BN19" s="312" t="str">
        <f>_xll.SRS1Splines.Functions25.Linear_Interp(V_XNN1!$K$3:$K$8,V_XNN1!$L$3:$L$8,BT19)</f>
        <v>Error reading input X value(s): The value is not a number</v>
      </c>
      <c r="BO19" s="312" t="e">
        <f>(BN19/V_XNN1!$L$7)*100</f>
        <v>#VALUE!</v>
      </c>
      <c r="BP19" s="308" t="str">
        <f>_xll.SRS1Splines.Functions25.Linear_Interp(V_XNN1!$K$3:$K$8,V_XNN1!$M$3:$M$8,BT19)</f>
        <v>Error reading input X value(s): The value is not a number</v>
      </c>
      <c r="BQ19" s="308">
        <f>IFERROR((BN19 - V_XNN1!$M$16) / (V_XNN1!$M$15- V_XNN1!$M$16) * 100, 0)</f>
        <v>0</v>
      </c>
      <c r="BR19" s="308">
        <v>252</v>
      </c>
      <c r="BS19" s="308">
        <v>249</v>
      </c>
      <c r="BT19" s="374"/>
      <c r="BU19" s="312"/>
      <c r="BV19" s="372"/>
      <c r="BW19" s="375"/>
      <c r="BX19" s="365"/>
      <c r="BY19" s="376"/>
      <c r="BZ19" s="376"/>
      <c r="CA19" s="376"/>
      <c r="CB19" s="365"/>
      <c r="CC19" s="365"/>
      <c r="CD19" s="366"/>
      <c r="CE19" s="365"/>
      <c r="CF19" s="365"/>
      <c r="CG19" s="365"/>
      <c r="CH19" s="365"/>
      <c r="CI19" s="377"/>
      <c r="CJ19" s="365"/>
      <c r="CK19" s="378"/>
      <c r="CL19" s="375"/>
      <c r="CM19" s="365"/>
      <c r="CN19" s="376"/>
      <c r="CO19" s="376"/>
      <c r="CP19" s="376"/>
      <c r="CQ19" s="365"/>
      <c r="CR19" s="365"/>
      <c r="CS19" s="366"/>
      <c r="CT19" s="365"/>
      <c r="CU19" s="365"/>
      <c r="CV19" s="365"/>
      <c r="CW19" s="365"/>
      <c r="CX19" s="377"/>
      <c r="CY19" s="365"/>
      <c r="CZ19" s="378"/>
    </row>
    <row r="20" spans="1:104" s="1" customFormat="1" hidden="1">
      <c r="A20" s="272">
        <v>44579</v>
      </c>
      <c r="B20" s="362"/>
      <c r="C20" s="363"/>
      <c r="D20" s="364"/>
      <c r="E20" s="364"/>
      <c r="F20" s="364"/>
      <c r="G20" s="365"/>
      <c r="H20" s="366"/>
      <c r="I20" s="366"/>
      <c r="J20" s="366"/>
      <c r="K20" s="366"/>
      <c r="L20" s="366"/>
      <c r="M20" s="367"/>
      <c r="N20" s="367"/>
      <c r="O20" s="365"/>
      <c r="P20" s="368"/>
      <c r="Q20" s="369"/>
      <c r="R20" s="312"/>
      <c r="S20" s="370">
        <v>0</v>
      </c>
      <c r="T20" s="370">
        <v>0</v>
      </c>
      <c r="U20" s="370">
        <v>0</v>
      </c>
      <c r="V20" s="312">
        <f>_xll.SRS1Splines.Functions25.Linear_Interp(V_NK3!$P$8:$P$32,V_NK3!$R$8:$R$32,AC20)</f>
        <v>568.012592119999</v>
      </c>
      <c r="W20" s="312">
        <f>(V20/V_NK3!$R$28)*100</f>
        <v>104.77092883223871</v>
      </c>
      <c r="X20" s="308">
        <f>V20-V_NK3!$R$8</f>
        <v>511.43394011999902</v>
      </c>
      <c r="Y20" s="308">
        <f>IFERROR((V20 - V_NK3!$V$10) / (V_NK3!$V$9- V_NK3!$V$10) * 100, 0)</f>
        <v>105.32683954287737</v>
      </c>
      <c r="Z20" s="308">
        <v>541.79999999999995</v>
      </c>
      <c r="AA20" s="308">
        <v>521</v>
      </c>
      <c r="AB20" s="312">
        <v>541.79999999999995</v>
      </c>
      <c r="AC20" s="371">
        <v>541.66</v>
      </c>
      <c r="AD20" s="308">
        <v>0</v>
      </c>
      <c r="AE20" s="372">
        <v>0</v>
      </c>
      <c r="AF20" s="373"/>
      <c r="AG20" s="312"/>
      <c r="AH20" s="370">
        <v>0.19388160000000004</v>
      </c>
      <c r="AI20" s="370">
        <v>0</v>
      </c>
      <c r="AJ20" s="370">
        <v>0</v>
      </c>
      <c r="AK20" s="312">
        <f>_xll.SRS1Splines.Functions25.Linear_Interp(V_NK2!$R$10:$R$21,V_NK2!$T$10:$T$21,AR20)</f>
        <v>46.324400000028298</v>
      </c>
      <c r="AL20" s="312">
        <f>(AK20/V_NK2!$T$18)*100</f>
        <v>64.880112044857555</v>
      </c>
      <c r="AM20" s="308">
        <f>AK20-V_NK2!$T$11</f>
        <v>5.5044000000005013</v>
      </c>
      <c r="AN20" s="308">
        <f>IFERROR((AK20 - V_NK2!$X$12) / (V_NK2!$X$11- V_NK2!$X$12) * 100, 0)</f>
        <v>18.000000000002522</v>
      </c>
      <c r="AO20" s="308">
        <v>427</v>
      </c>
      <c r="AP20" s="308">
        <v>420</v>
      </c>
      <c r="AQ20" s="308">
        <v>425</v>
      </c>
      <c r="AR20" s="371">
        <v>421.26</v>
      </c>
      <c r="AS20" s="312">
        <v>0.78</v>
      </c>
      <c r="AT20" s="372">
        <v>0</v>
      </c>
      <c r="AU20" s="369"/>
      <c r="AV20" s="312"/>
      <c r="AW20" s="370"/>
      <c r="AX20" s="370"/>
      <c r="AY20" s="370"/>
      <c r="AZ20" s="312"/>
      <c r="BA20" s="312"/>
      <c r="BB20" s="308"/>
      <c r="BC20" s="308"/>
      <c r="BD20" s="308"/>
      <c r="BE20" s="308"/>
      <c r="BF20" s="374"/>
      <c r="BG20" s="312"/>
      <c r="BH20" s="372"/>
      <c r="BI20" s="369"/>
      <c r="BJ20" s="312"/>
      <c r="BK20" s="370"/>
      <c r="BL20" s="370"/>
      <c r="BM20" s="370"/>
      <c r="BN20" s="312" t="str">
        <f>_xll.SRS1Splines.Functions25.Linear_Interp(V_XNN1!$K$3:$K$8,V_XNN1!$L$3:$L$8,BT20)</f>
        <v>Error reading input X value(s): The value is not a number</v>
      </c>
      <c r="BO20" s="312" t="e">
        <f>(BN20/V_XNN1!$L$7)*100</f>
        <v>#VALUE!</v>
      </c>
      <c r="BP20" s="308" t="str">
        <f>_xll.SRS1Splines.Functions25.Linear_Interp(V_XNN1!$K$3:$K$8,V_XNN1!$M$3:$M$8,BT20)</f>
        <v>Error reading input X value(s): The value is not a number</v>
      </c>
      <c r="BQ20" s="308">
        <f>IFERROR((BN20 - V_XNN1!$M$16) / (V_XNN1!$M$15- V_XNN1!$M$16) * 100, 0)</f>
        <v>0</v>
      </c>
      <c r="BR20" s="308">
        <v>252</v>
      </c>
      <c r="BS20" s="308">
        <v>249</v>
      </c>
      <c r="BT20" s="374"/>
      <c r="BU20" s="312"/>
      <c r="BV20" s="372"/>
      <c r="BW20" s="375"/>
      <c r="BX20" s="365"/>
      <c r="BY20" s="376"/>
      <c r="BZ20" s="376"/>
      <c r="CA20" s="376"/>
      <c r="CB20" s="365"/>
      <c r="CC20" s="365"/>
      <c r="CD20" s="366"/>
      <c r="CE20" s="365"/>
      <c r="CF20" s="365"/>
      <c r="CG20" s="365"/>
      <c r="CH20" s="365"/>
      <c r="CI20" s="377"/>
      <c r="CJ20" s="365"/>
      <c r="CK20" s="378"/>
      <c r="CL20" s="375"/>
      <c r="CM20" s="365"/>
      <c r="CN20" s="376"/>
      <c r="CO20" s="376"/>
      <c r="CP20" s="376"/>
      <c r="CQ20" s="365"/>
      <c r="CR20" s="365"/>
      <c r="CS20" s="366"/>
      <c r="CT20" s="365"/>
      <c r="CU20" s="365"/>
      <c r="CV20" s="365"/>
      <c r="CW20" s="365"/>
      <c r="CX20" s="377"/>
      <c r="CY20" s="365"/>
      <c r="CZ20" s="378"/>
    </row>
    <row r="21" spans="1:104" s="1" customFormat="1" hidden="1">
      <c r="A21" s="272">
        <v>44580</v>
      </c>
      <c r="B21" s="362"/>
      <c r="C21" s="363"/>
      <c r="D21" s="364"/>
      <c r="E21" s="364"/>
      <c r="F21" s="364"/>
      <c r="G21" s="365"/>
      <c r="H21" s="366"/>
      <c r="I21" s="366"/>
      <c r="J21" s="366"/>
      <c r="K21" s="366"/>
      <c r="L21" s="366"/>
      <c r="M21" s="367"/>
      <c r="N21" s="367"/>
      <c r="O21" s="365"/>
      <c r="P21" s="368"/>
      <c r="Q21" s="369"/>
      <c r="R21" s="312"/>
      <c r="S21" s="370">
        <v>0.39190082702636719</v>
      </c>
      <c r="T21" s="370">
        <v>0</v>
      </c>
      <c r="U21" s="370">
        <v>0</v>
      </c>
      <c r="V21" s="312">
        <f>_xll.SRS1Splines.Functions25.Linear_Interp(V_NK3!$P$8:$P$32,V_NK3!$R$8:$R$32,AC21)</f>
        <v>568.40449293999802</v>
      </c>
      <c r="W21" s="312">
        <f>(V21/V_NK3!$R$28)*100</f>
        <v>104.84321563272698</v>
      </c>
      <c r="X21" s="308">
        <f>V21-V_NK3!$R$8</f>
        <v>511.82584093999805</v>
      </c>
      <c r="Y21" s="308">
        <f>IFERROR((V21 - V_NK3!$V$10) / (V_NK3!$V$9- V_NK3!$V$10) * 100, 0)</f>
        <v>105.40754923292077</v>
      </c>
      <c r="Z21" s="308">
        <v>541.79999999999995</v>
      </c>
      <c r="AA21" s="308">
        <v>521</v>
      </c>
      <c r="AB21" s="312">
        <v>541.79999999999995</v>
      </c>
      <c r="AC21" s="371">
        <v>541.66999999999996</v>
      </c>
      <c r="AD21" s="308">
        <v>0</v>
      </c>
      <c r="AE21" s="372">
        <v>0</v>
      </c>
      <c r="AF21" s="373"/>
      <c r="AG21" s="312"/>
      <c r="AH21" s="370">
        <v>0.12932727291870119</v>
      </c>
      <c r="AI21" s="370">
        <v>0</v>
      </c>
      <c r="AJ21" s="370">
        <v>0</v>
      </c>
      <c r="AK21" s="312">
        <f>_xll.SRS1Splines.Functions25.Linear_Interp(V_NK2!$R$10:$R$21,V_NK2!$T$10:$T$21,AR21)</f>
        <v>46.4117714285997</v>
      </c>
      <c r="AL21" s="312">
        <f>(AK21/V_NK2!$T$18)*100</f>
        <v>65.002480992436546</v>
      </c>
      <c r="AM21" s="308">
        <f>AK21-V_NK2!$T$11</f>
        <v>5.5917714285719029</v>
      </c>
      <c r="AN21" s="308">
        <f>IFERROR((AK21 - V_NK2!$X$12) / (V_NK2!$X$11- V_NK2!$X$12) * 100, 0)</f>
        <v>18.285714285716733</v>
      </c>
      <c r="AO21" s="308">
        <v>427</v>
      </c>
      <c r="AP21" s="308">
        <v>420</v>
      </c>
      <c r="AQ21" s="308">
        <v>425</v>
      </c>
      <c r="AR21" s="371">
        <v>421.28</v>
      </c>
      <c r="AS21" s="312">
        <v>0.78</v>
      </c>
      <c r="AT21" s="372">
        <v>0</v>
      </c>
      <c r="AU21" s="369"/>
      <c r="AV21" s="312"/>
      <c r="AW21" s="370"/>
      <c r="AX21" s="370"/>
      <c r="AY21" s="370"/>
      <c r="AZ21" s="312"/>
      <c r="BA21" s="312"/>
      <c r="BB21" s="308"/>
      <c r="BC21" s="308"/>
      <c r="BD21" s="308"/>
      <c r="BE21" s="308"/>
      <c r="BF21" s="374"/>
      <c r="BG21" s="312"/>
      <c r="BH21" s="372"/>
      <c r="BI21" s="369"/>
      <c r="BJ21" s="312"/>
      <c r="BK21" s="370"/>
      <c r="BL21" s="370"/>
      <c r="BM21" s="370"/>
      <c r="BN21" s="312" t="str">
        <f>_xll.SRS1Splines.Functions25.Linear_Interp(V_XNN1!$K$3:$K$8,V_XNN1!$L$3:$L$8,BT21)</f>
        <v>Error reading input X value(s): The value is not a number</v>
      </c>
      <c r="BO21" s="312" t="e">
        <f>(BN21/V_XNN1!$L$7)*100</f>
        <v>#VALUE!</v>
      </c>
      <c r="BP21" s="308" t="str">
        <f>_xll.SRS1Splines.Functions25.Linear_Interp(V_XNN1!$K$3:$K$8,V_XNN1!$M$3:$M$8,BT21)</f>
        <v>Error reading input X value(s): The value is not a number</v>
      </c>
      <c r="BQ21" s="308">
        <f>IFERROR((BN21 - V_XNN1!$M$16) / (V_XNN1!$M$15- V_XNN1!$M$16) * 100, 0)</f>
        <v>0</v>
      </c>
      <c r="BR21" s="308">
        <v>252</v>
      </c>
      <c r="BS21" s="308">
        <v>249</v>
      </c>
      <c r="BT21" s="374"/>
      <c r="BU21" s="312"/>
      <c r="BV21" s="372"/>
      <c r="BW21" s="375"/>
      <c r="BX21" s="365"/>
      <c r="BY21" s="376"/>
      <c r="BZ21" s="376"/>
      <c r="CA21" s="376"/>
      <c r="CB21" s="365"/>
      <c r="CC21" s="365"/>
      <c r="CD21" s="366"/>
      <c r="CE21" s="365"/>
      <c r="CF21" s="365"/>
      <c r="CG21" s="365"/>
      <c r="CH21" s="365"/>
      <c r="CI21" s="377"/>
      <c r="CJ21" s="365"/>
      <c r="CK21" s="378"/>
      <c r="CL21" s="375"/>
      <c r="CM21" s="365"/>
      <c r="CN21" s="376"/>
      <c r="CO21" s="376"/>
      <c r="CP21" s="376"/>
      <c r="CQ21" s="365"/>
      <c r="CR21" s="365"/>
      <c r="CS21" s="366"/>
      <c r="CT21" s="365"/>
      <c r="CU21" s="365"/>
      <c r="CV21" s="365"/>
      <c r="CW21" s="365"/>
      <c r="CX21" s="377"/>
      <c r="CY21" s="365"/>
      <c r="CZ21" s="378"/>
    </row>
    <row r="22" spans="1:104" s="1" customFormat="1" hidden="1">
      <c r="A22" s="272">
        <v>44581</v>
      </c>
      <c r="B22" s="362"/>
      <c r="C22" s="363"/>
      <c r="D22" s="364"/>
      <c r="E22" s="364"/>
      <c r="F22" s="364"/>
      <c r="G22" s="365"/>
      <c r="H22" s="366"/>
      <c r="I22" s="366"/>
      <c r="J22" s="366"/>
      <c r="K22" s="366"/>
      <c r="L22" s="366"/>
      <c r="M22" s="367"/>
      <c r="N22" s="367"/>
      <c r="O22" s="365"/>
      <c r="P22" s="368"/>
      <c r="Q22" s="369"/>
      <c r="R22" s="312"/>
      <c r="S22" s="370">
        <v>0.39190082702255247</v>
      </c>
      <c r="T22" s="370">
        <v>0</v>
      </c>
      <c r="U22" s="370">
        <v>0</v>
      </c>
      <c r="V22" s="312">
        <f>_xll.SRS1Splines.Functions25.Linear_Interp(V_NK3!$P$8:$P$32,V_NK3!$R$8:$R$32,AC22)</f>
        <v>568.79639375999795</v>
      </c>
      <c r="W22" s="312">
        <f>(V22/V_NK3!$R$28)*100</f>
        <v>104.91550243321545</v>
      </c>
      <c r="X22" s="308">
        <f>V22-V_NK3!$R$8</f>
        <v>512.21774175999792</v>
      </c>
      <c r="Y22" s="308">
        <f>IFERROR((V22 - V_NK3!$V$10) / (V_NK3!$V$9- V_NK3!$V$10) * 100, 0)</f>
        <v>105.48825892296433</v>
      </c>
      <c r="Z22" s="308">
        <v>541.79999999999995</v>
      </c>
      <c r="AA22" s="308">
        <v>521</v>
      </c>
      <c r="AB22" s="312">
        <v>541.79999999999995</v>
      </c>
      <c r="AC22" s="371">
        <v>541.67999999999995</v>
      </c>
      <c r="AD22" s="308">
        <v>0</v>
      </c>
      <c r="AE22" s="372">
        <v>0</v>
      </c>
      <c r="AF22" s="373"/>
      <c r="AG22" s="312"/>
      <c r="AH22" s="370">
        <v>0.12932727291744231</v>
      </c>
      <c r="AI22" s="370">
        <v>0</v>
      </c>
      <c r="AJ22" s="370">
        <v>0</v>
      </c>
      <c r="AK22" s="312">
        <f>_xll.SRS1Splines.Functions25.Linear_Interp(V_NK2!$R$10:$R$21,V_NK2!$T$10:$T$21,AR22)</f>
        <v>46.542828571457001</v>
      </c>
      <c r="AL22" s="312">
        <f>(AK22/V_NK2!$T$18)*100</f>
        <v>65.186034413805316</v>
      </c>
      <c r="AM22" s="308">
        <f>AK22-V_NK2!$T$11</f>
        <v>5.7228285714292042</v>
      </c>
      <c r="AN22" s="308">
        <f>IFERROR((AK22 - V_NK2!$X$12) / (V_NK2!$X$11- V_NK2!$X$12) * 100, 0)</f>
        <v>18.714285714288703</v>
      </c>
      <c r="AO22" s="308">
        <v>427</v>
      </c>
      <c r="AP22" s="308">
        <v>420</v>
      </c>
      <c r="AQ22" s="308">
        <v>425</v>
      </c>
      <c r="AR22" s="371">
        <v>421.31</v>
      </c>
      <c r="AS22" s="312">
        <v>0.78</v>
      </c>
      <c r="AT22" s="372">
        <v>0</v>
      </c>
      <c r="AU22" s="369"/>
      <c r="AV22" s="312"/>
      <c r="AW22" s="370"/>
      <c r="AX22" s="370"/>
      <c r="AY22" s="370"/>
      <c r="AZ22" s="312"/>
      <c r="BA22" s="312"/>
      <c r="BB22" s="308"/>
      <c r="BC22" s="308"/>
      <c r="BD22" s="308"/>
      <c r="BE22" s="308"/>
      <c r="BF22" s="374"/>
      <c r="BG22" s="312"/>
      <c r="BH22" s="372"/>
      <c r="BI22" s="369"/>
      <c r="BJ22" s="312"/>
      <c r="BK22" s="370"/>
      <c r="BL22" s="370"/>
      <c r="BM22" s="370"/>
      <c r="BN22" s="312" t="str">
        <f>_xll.SRS1Splines.Functions25.Linear_Interp(V_XNN1!$K$3:$K$8,V_XNN1!$L$3:$L$8,BT22)</f>
        <v>Error reading input X value(s): The value is not a number</v>
      </c>
      <c r="BO22" s="312" t="e">
        <f>(BN22/V_XNN1!$L$7)*100</f>
        <v>#VALUE!</v>
      </c>
      <c r="BP22" s="308" t="str">
        <f>_xll.SRS1Splines.Functions25.Linear_Interp(V_XNN1!$K$3:$K$8,V_XNN1!$M$3:$M$8,BT22)</f>
        <v>Error reading input X value(s): The value is not a number</v>
      </c>
      <c r="BQ22" s="308">
        <f>IFERROR((BN22 - V_XNN1!$M$16) / (V_XNN1!$M$15- V_XNN1!$M$16) * 100, 0)</f>
        <v>0</v>
      </c>
      <c r="BR22" s="308">
        <v>252</v>
      </c>
      <c r="BS22" s="308">
        <v>249</v>
      </c>
      <c r="BT22" s="374"/>
      <c r="BU22" s="312"/>
      <c r="BV22" s="372"/>
      <c r="BW22" s="375"/>
      <c r="BX22" s="365"/>
      <c r="BY22" s="376"/>
      <c r="BZ22" s="376"/>
      <c r="CA22" s="376"/>
      <c r="CB22" s="365"/>
      <c r="CC22" s="365"/>
      <c r="CD22" s="366"/>
      <c r="CE22" s="365"/>
      <c r="CF22" s="365"/>
      <c r="CG22" s="365"/>
      <c r="CH22" s="365"/>
      <c r="CI22" s="377"/>
      <c r="CJ22" s="365"/>
      <c r="CK22" s="378"/>
      <c r="CL22" s="375"/>
      <c r="CM22" s="365"/>
      <c r="CN22" s="376"/>
      <c r="CO22" s="376"/>
      <c r="CP22" s="376"/>
      <c r="CQ22" s="365"/>
      <c r="CR22" s="365"/>
      <c r="CS22" s="366"/>
      <c r="CT22" s="365"/>
      <c r="CU22" s="365"/>
      <c r="CV22" s="365"/>
      <c r="CW22" s="365"/>
      <c r="CX22" s="377"/>
      <c r="CY22" s="365"/>
      <c r="CZ22" s="378"/>
    </row>
    <row r="23" spans="1:104" s="1" customFormat="1" hidden="1">
      <c r="A23" s="272">
        <v>44582</v>
      </c>
      <c r="B23" s="362"/>
      <c r="C23" s="363"/>
      <c r="D23" s="364"/>
      <c r="E23" s="364"/>
      <c r="F23" s="364"/>
      <c r="G23" s="365"/>
      <c r="H23" s="366"/>
      <c r="I23" s="366"/>
      <c r="J23" s="366"/>
      <c r="K23" s="366"/>
      <c r="L23" s="366"/>
      <c r="M23" s="367"/>
      <c r="N23" s="367"/>
      <c r="O23" s="365"/>
      <c r="P23" s="368"/>
      <c r="Q23" s="369"/>
      <c r="R23" s="312"/>
      <c r="S23" s="370">
        <v>0.39190082703018186</v>
      </c>
      <c r="T23" s="370">
        <v>0</v>
      </c>
      <c r="U23" s="370">
        <v>0</v>
      </c>
      <c r="V23" s="312">
        <f>_xll.SRS1Splines.Functions25.Linear_Interp(V_NK3!$P$8:$P$32,V_NK3!$R$8:$R$32,AC23)</f>
        <v>569.18829458000198</v>
      </c>
      <c r="W23" s="312">
        <f>(V23/V_NK3!$R$28)*100</f>
        <v>104.98778923370466</v>
      </c>
      <c r="X23" s="308">
        <f>V23-V_NK3!$R$8</f>
        <v>512.60964258000195</v>
      </c>
      <c r="Y23" s="308">
        <f>IFERROR((V23 - V_NK3!$V$10) / (V_NK3!$V$9- V_NK3!$V$10) * 100, 0)</f>
        <v>105.56896861300878</v>
      </c>
      <c r="Z23" s="308">
        <v>541.79999999999995</v>
      </c>
      <c r="AA23" s="308">
        <v>521</v>
      </c>
      <c r="AB23" s="312">
        <v>541.79999999999995</v>
      </c>
      <c r="AC23" s="371">
        <v>541.69000000000005</v>
      </c>
      <c r="AD23" s="308">
        <v>0</v>
      </c>
      <c r="AE23" s="372">
        <v>0</v>
      </c>
      <c r="AF23" s="373"/>
      <c r="AG23" s="312"/>
      <c r="AH23" s="370">
        <v>0.12932727291996002</v>
      </c>
      <c r="AI23" s="370">
        <v>0.25106632363636366</v>
      </c>
      <c r="AJ23" s="370">
        <v>0</v>
      </c>
      <c r="AK23" s="312">
        <f>_xll.SRS1Splines.Functions25.Linear_Interp(V_NK2!$R$10:$R$21,V_NK2!$T$10:$T$21,AR23)</f>
        <v>46.368085714313999</v>
      </c>
      <c r="AL23" s="312">
        <f>(AK23/V_NK2!$T$18)*100</f>
        <v>64.94129651864705</v>
      </c>
      <c r="AM23" s="308">
        <f>AK23-V_NK2!$T$11</f>
        <v>5.5480857142862021</v>
      </c>
      <c r="AN23" s="308">
        <f>IFERROR((AK23 - V_NK2!$X$12) / (V_NK2!$X$11- V_NK2!$X$12) * 100, 0)</f>
        <v>18.142857142859629</v>
      </c>
      <c r="AO23" s="308">
        <v>427</v>
      </c>
      <c r="AP23" s="308">
        <v>420</v>
      </c>
      <c r="AQ23" s="308">
        <v>425</v>
      </c>
      <c r="AR23" s="371">
        <v>421.27</v>
      </c>
      <c r="AS23" s="312">
        <v>0.78</v>
      </c>
      <c r="AT23" s="372">
        <v>0.06</v>
      </c>
      <c r="AU23" s="369"/>
      <c r="AV23" s="312"/>
      <c r="AW23" s="370"/>
      <c r="AX23" s="370"/>
      <c r="AY23" s="370"/>
      <c r="AZ23" s="312"/>
      <c r="BA23" s="312"/>
      <c r="BB23" s="308"/>
      <c r="BC23" s="308"/>
      <c r="BD23" s="308"/>
      <c r="BE23" s="308"/>
      <c r="BF23" s="374"/>
      <c r="BG23" s="312"/>
      <c r="BH23" s="372"/>
      <c r="BI23" s="369"/>
      <c r="BJ23" s="312"/>
      <c r="BK23" s="370"/>
      <c r="BL23" s="370"/>
      <c r="BM23" s="370"/>
      <c r="BN23" s="312" t="str">
        <f>_xll.SRS1Splines.Functions25.Linear_Interp(V_XNN1!$K$3:$K$8,V_XNN1!$L$3:$L$8,BT23)</f>
        <v>Error reading input X value(s): The value is not a number</v>
      </c>
      <c r="BO23" s="312" t="e">
        <f>(BN23/V_XNN1!$L$7)*100</f>
        <v>#VALUE!</v>
      </c>
      <c r="BP23" s="308" t="str">
        <f>_xll.SRS1Splines.Functions25.Linear_Interp(V_XNN1!$K$3:$K$8,V_XNN1!$M$3:$M$8,BT23)</f>
        <v>Error reading input X value(s): The value is not a number</v>
      </c>
      <c r="BQ23" s="308">
        <f>IFERROR((BN23 - V_XNN1!$M$16) / (V_XNN1!$M$15- V_XNN1!$M$16) * 100, 0)</f>
        <v>0</v>
      </c>
      <c r="BR23" s="308">
        <v>252</v>
      </c>
      <c r="BS23" s="308">
        <v>249</v>
      </c>
      <c r="BT23" s="374"/>
      <c r="BU23" s="312"/>
      <c r="BV23" s="372"/>
      <c r="BW23" s="375"/>
      <c r="BX23" s="365"/>
      <c r="BY23" s="376"/>
      <c r="BZ23" s="376"/>
      <c r="CA23" s="376"/>
      <c r="CB23" s="365"/>
      <c r="CC23" s="365"/>
      <c r="CD23" s="366"/>
      <c r="CE23" s="365"/>
      <c r="CF23" s="365"/>
      <c r="CG23" s="365"/>
      <c r="CH23" s="365"/>
      <c r="CI23" s="377"/>
      <c r="CJ23" s="365"/>
      <c r="CK23" s="378"/>
      <c r="CL23" s="375"/>
      <c r="CM23" s="365"/>
      <c r="CN23" s="376"/>
      <c r="CO23" s="376"/>
      <c r="CP23" s="376"/>
      <c r="CQ23" s="365"/>
      <c r="CR23" s="365"/>
      <c r="CS23" s="366"/>
      <c r="CT23" s="365"/>
      <c r="CU23" s="365"/>
      <c r="CV23" s="365"/>
      <c r="CW23" s="365"/>
      <c r="CX23" s="377"/>
      <c r="CY23" s="365"/>
      <c r="CZ23" s="378"/>
    </row>
    <row r="24" spans="1:104" s="1" customFormat="1" hidden="1">
      <c r="A24" s="272">
        <v>44583</v>
      </c>
      <c r="B24" s="362"/>
      <c r="C24" s="363"/>
      <c r="D24" s="364"/>
      <c r="E24" s="364"/>
      <c r="F24" s="364"/>
      <c r="G24" s="365"/>
      <c r="H24" s="366"/>
      <c r="I24" s="366"/>
      <c r="J24" s="366"/>
      <c r="K24" s="366"/>
      <c r="L24" s="366"/>
      <c r="M24" s="367"/>
      <c r="N24" s="367"/>
      <c r="O24" s="365"/>
      <c r="P24" s="368"/>
      <c r="Q24" s="369"/>
      <c r="R24" s="312"/>
      <c r="S24" s="370">
        <v>0.74089669189453122</v>
      </c>
      <c r="T24" s="370">
        <v>2.3085</v>
      </c>
      <c r="U24" s="370">
        <v>0</v>
      </c>
      <c r="V24" s="312">
        <f>_xll.SRS1Splines.Functions25.Linear_Interp(V_NK3!$P$8:$P$32,V_NK3!$R$8:$R$32,AC24)</f>
        <v>567.62069129999895</v>
      </c>
      <c r="W24" s="312">
        <f>(V24/V_NK3!$R$28)*100</f>
        <v>104.69864203175024</v>
      </c>
      <c r="X24" s="308">
        <f>V24-V_NK3!$R$8</f>
        <v>511.04203929999898</v>
      </c>
      <c r="Y24" s="308">
        <f>IFERROR((V24 - V_NK3!$V$10) / (V_NK3!$V$9- V_NK3!$V$10) * 100, 0)</f>
        <v>105.24612985283375</v>
      </c>
      <c r="Z24" s="308">
        <v>541.79999999999995</v>
      </c>
      <c r="AA24" s="308">
        <v>521</v>
      </c>
      <c r="AB24" s="312">
        <v>541.79999999999995</v>
      </c>
      <c r="AC24" s="371">
        <v>541.65</v>
      </c>
      <c r="AD24" s="308">
        <v>0</v>
      </c>
      <c r="AE24" s="372">
        <v>0.56999999999999995</v>
      </c>
      <c r="AF24" s="373"/>
      <c r="AG24" s="312"/>
      <c r="AH24" s="370">
        <v>2.3221459083251954</v>
      </c>
      <c r="AI24" s="370">
        <v>1.4013721636363636</v>
      </c>
      <c r="AJ24" s="370">
        <v>0</v>
      </c>
      <c r="AK24" s="312">
        <f>_xll.SRS1Splines.Functions25.Linear_Interp(V_NK2!$R$10:$R$21,V_NK2!$T$10:$T$21,AR24)</f>
        <v>46.717571428599904</v>
      </c>
      <c r="AL24" s="312">
        <f>(AK24/V_NK2!$T$18)*100</f>
        <v>65.430772308963441</v>
      </c>
      <c r="AM24" s="308">
        <f>AK24-V_NK2!$T$11</f>
        <v>5.8975714285721068</v>
      </c>
      <c r="AN24" s="308">
        <f>IFERROR((AK24 - V_NK2!$X$12) / (V_NK2!$X$11- V_NK2!$X$12) * 100, 0)</f>
        <v>19.28571428571745</v>
      </c>
      <c r="AO24" s="308">
        <v>427</v>
      </c>
      <c r="AP24" s="308">
        <v>420</v>
      </c>
      <c r="AQ24" s="308">
        <v>425</v>
      </c>
      <c r="AR24" s="371">
        <v>421.35</v>
      </c>
      <c r="AS24" s="312">
        <v>0.78</v>
      </c>
      <c r="AT24" s="372">
        <v>0.34</v>
      </c>
      <c r="AU24" s="369"/>
      <c r="AV24" s="312"/>
      <c r="AW24" s="370"/>
      <c r="AX24" s="370"/>
      <c r="AY24" s="370"/>
      <c r="AZ24" s="312"/>
      <c r="BA24" s="312"/>
      <c r="BB24" s="308"/>
      <c r="BC24" s="308"/>
      <c r="BD24" s="308"/>
      <c r="BE24" s="308"/>
      <c r="BF24" s="374"/>
      <c r="BG24" s="312"/>
      <c r="BH24" s="372"/>
      <c r="BI24" s="369"/>
      <c r="BJ24" s="312"/>
      <c r="BK24" s="370"/>
      <c r="BL24" s="370"/>
      <c r="BM24" s="370"/>
      <c r="BN24" s="312" t="str">
        <f>_xll.SRS1Splines.Functions25.Linear_Interp(V_XNN1!$K$3:$K$8,V_XNN1!$L$3:$L$8,BT24)</f>
        <v>Error reading input X value(s): The value is not a number</v>
      </c>
      <c r="BO24" s="312" t="e">
        <f>(BN24/V_XNN1!$L$7)*100</f>
        <v>#VALUE!</v>
      </c>
      <c r="BP24" s="308" t="str">
        <f>_xll.SRS1Splines.Functions25.Linear_Interp(V_XNN1!$K$3:$K$8,V_XNN1!$M$3:$M$8,BT24)</f>
        <v>Error reading input X value(s): The value is not a number</v>
      </c>
      <c r="BQ24" s="308">
        <f>IFERROR((BN24 - V_XNN1!$M$16) / (V_XNN1!$M$15- V_XNN1!$M$16) * 100, 0)</f>
        <v>0</v>
      </c>
      <c r="BR24" s="308">
        <v>252</v>
      </c>
      <c r="BS24" s="308">
        <v>249</v>
      </c>
      <c r="BT24" s="374"/>
      <c r="BU24" s="312"/>
      <c r="BV24" s="372"/>
      <c r="BW24" s="375"/>
      <c r="BX24" s="365"/>
      <c r="BY24" s="376"/>
      <c r="BZ24" s="376"/>
      <c r="CA24" s="376"/>
      <c r="CB24" s="365"/>
      <c r="CC24" s="365"/>
      <c r="CD24" s="366"/>
      <c r="CE24" s="365"/>
      <c r="CF24" s="365"/>
      <c r="CG24" s="365"/>
      <c r="CH24" s="365"/>
      <c r="CI24" s="377"/>
      <c r="CJ24" s="365"/>
      <c r="CK24" s="378"/>
      <c r="CL24" s="375"/>
      <c r="CM24" s="365"/>
      <c r="CN24" s="376"/>
      <c r="CO24" s="376"/>
      <c r="CP24" s="376"/>
      <c r="CQ24" s="365"/>
      <c r="CR24" s="365"/>
      <c r="CS24" s="366"/>
      <c r="CT24" s="365"/>
      <c r="CU24" s="365"/>
      <c r="CV24" s="365"/>
      <c r="CW24" s="365"/>
      <c r="CX24" s="377"/>
      <c r="CY24" s="365"/>
      <c r="CZ24" s="378"/>
    </row>
    <row r="25" spans="1:104" s="1" customFormat="1" hidden="1">
      <c r="A25" s="272">
        <v>44584</v>
      </c>
      <c r="B25" s="362"/>
      <c r="C25" s="363"/>
      <c r="D25" s="364"/>
      <c r="E25" s="364"/>
      <c r="F25" s="364"/>
      <c r="G25" s="365"/>
      <c r="H25" s="366"/>
      <c r="I25" s="366"/>
      <c r="J25" s="366"/>
      <c r="K25" s="366"/>
      <c r="L25" s="366"/>
      <c r="M25" s="367"/>
      <c r="N25" s="367"/>
      <c r="O25" s="365"/>
      <c r="P25" s="368"/>
      <c r="Q25" s="369"/>
      <c r="R25" s="312"/>
      <c r="S25" s="370">
        <v>0.53719421082305907</v>
      </c>
      <c r="T25" s="370">
        <v>3.2805</v>
      </c>
      <c r="U25" s="370">
        <v>0</v>
      </c>
      <c r="V25" s="312">
        <f>_xll.SRS1Splines.Functions25.Linear_Interp(V_NK3!$P$8:$P$32,V_NK3!$R$8:$R$32,AC25)</f>
        <v>564.87738556000204</v>
      </c>
      <c r="W25" s="312">
        <f>(V25/V_NK3!$R$28)*100</f>
        <v>104.19263442833152</v>
      </c>
      <c r="X25" s="308">
        <f>V25-V_NK3!$R$8</f>
        <v>508.29873356000206</v>
      </c>
      <c r="Y25" s="308">
        <f>IFERROR((V25 - V_NK3!$V$10) / (V_NK3!$V$9- V_NK3!$V$10) * 100, 0)</f>
        <v>104.68116202252919</v>
      </c>
      <c r="Z25" s="308">
        <v>541.79999999999995</v>
      </c>
      <c r="AA25" s="308">
        <v>521</v>
      </c>
      <c r="AB25" s="312">
        <v>541.79999999999995</v>
      </c>
      <c r="AC25" s="371">
        <v>541.58000000000004</v>
      </c>
      <c r="AD25" s="308">
        <v>0</v>
      </c>
      <c r="AE25" s="372">
        <v>0.81</v>
      </c>
      <c r="AF25" s="373"/>
      <c r="AG25" s="312"/>
      <c r="AH25" s="370">
        <v>3.1297240895716096</v>
      </c>
      <c r="AI25" s="370">
        <v>0</v>
      </c>
      <c r="AJ25" s="370">
        <v>0</v>
      </c>
      <c r="AK25" s="312">
        <f>_xll.SRS1Splines.Functions25.Linear_Interp(V_NK2!$R$10:$R$21,V_NK2!$T$10:$T$21,AR25)</f>
        <v>50.037685714314399</v>
      </c>
      <c r="AL25" s="312">
        <f>(AK25/V_NK2!$T$18)*100</f>
        <v>70.080792316966949</v>
      </c>
      <c r="AM25" s="308">
        <f>AK25-V_NK2!$T$11</f>
        <v>9.2176857142866027</v>
      </c>
      <c r="AN25" s="308">
        <f>IFERROR((AK25 - V_NK2!$X$12) / (V_NK2!$X$11- V_NK2!$X$12) * 100, 0)</f>
        <v>30.14285714286153</v>
      </c>
      <c r="AO25" s="308">
        <v>427</v>
      </c>
      <c r="AP25" s="308">
        <v>420</v>
      </c>
      <c r="AQ25" s="308">
        <v>425</v>
      </c>
      <c r="AR25" s="371">
        <v>422.11</v>
      </c>
      <c r="AS25" s="312">
        <v>0.78</v>
      </c>
      <c r="AT25" s="372">
        <v>0</v>
      </c>
      <c r="AU25" s="369"/>
      <c r="AV25" s="312"/>
      <c r="AW25" s="370"/>
      <c r="AX25" s="370"/>
      <c r="AY25" s="370"/>
      <c r="AZ25" s="312"/>
      <c r="BA25" s="312"/>
      <c r="BB25" s="308"/>
      <c r="BC25" s="308"/>
      <c r="BD25" s="308"/>
      <c r="BE25" s="308"/>
      <c r="BF25" s="374"/>
      <c r="BG25" s="312"/>
      <c r="BH25" s="372"/>
      <c r="BI25" s="369"/>
      <c r="BJ25" s="312"/>
      <c r="BK25" s="370"/>
      <c r="BL25" s="370"/>
      <c r="BM25" s="370"/>
      <c r="BN25" s="312" t="str">
        <f>_xll.SRS1Splines.Functions25.Linear_Interp(V_XNN1!$K$3:$K$8,V_XNN1!$L$3:$L$8,BT25)</f>
        <v>Error reading input X value(s): The value is not a number</v>
      </c>
      <c r="BO25" s="312" t="e">
        <f>(BN25/V_XNN1!$L$7)*100</f>
        <v>#VALUE!</v>
      </c>
      <c r="BP25" s="308" t="str">
        <f>_xll.SRS1Splines.Functions25.Linear_Interp(V_XNN1!$K$3:$K$8,V_XNN1!$M$3:$M$8,BT25)</f>
        <v>Error reading input X value(s): The value is not a number</v>
      </c>
      <c r="BQ25" s="308">
        <f>IFERROR((BN25 - V_XNN1!$M$16) / (V_XNN1!$M$15- V_XNN1!$M$16) * 100, 0)</f>
        <v>0</v>
      </c>
      <c r="BR25" s="308">
        <v>252</v>
      </c>
      <c r="BS25" s="308">
        <v>249</v>
      </c>
      <c r="BT25" s="374"/>
      <c r="BU25" s="312"/>
      <c r="BV25" s="372"/>
      <c r="BW25" s="375"/>
      <c r="BX25" s="365"/>
      <c r="BY25" s="376"/>
      <c r="BZ25" s="376"/>
      <c r="CA25" s="376"/>
      <c r="CB25" s="365"/>
      <c r="CC25" s="365"/>
      <c r="CD25" s="366"/>
      <c r="CE25" s="365"/>
      <c r="CF25" s="365"/>
      <c r="CG25" s="365"/>
      <c r="CH25" s="365"/>
      <c r="CI25" s="377"/>
      <c r="CJ25" s="365"/>
      <c r="CK25" s="378"/>
      <c r="CL25" s="375"/>
      <c r="CM25" s="365"/>
      <c r="CN25" s="376"/>
      <c r="CO25" s="376"/>
      <c r="CP25" s="376"/>
      <c r="CQ25" s="365"/>
      <c r="CR25" s="365"/>
      <c r="CS25" s="366"/>
      <c r="CT25" s="365"/>
      <c r="CU25" s="365"/>
      <c r="CV25" s="365"/>
      <c r="CW25" s="365"/>
      <c r="CX25" s="377"/>
      <c r="CY25" s="365"/>
      <c r="CZ25" s="378"/>
    </row>
    <row r="26" spans="1:104" s="1" customFormat="1" hidden="1">
      <c r="A26" s="272">
        <v>44585</v>
      </c>
      <c r="B26" s="362"/>
      <c r="C26" s="363"/>
      <c r="D26" s="364"/>
      <c r="E26" s="364"/>
      <c r="F26" s="364"/>
      <c r="G26" s="365"/>
      <c r="H26" s="366"/>
      <c r="I26" s="366"/>
      <c r="J26" s="366"/>
      <c r="K26" s="366"/>
      <c r="L26" s="366"/>
      <c r="M26" s="367"/>
      <c r="N26" s="367"/>
      <c r="O26" s="365"/>
      <c r="P26" s="368"/>
      <c r="Q26" s="369"/>
      <c r="R26" s="312"/>
      <c r="S26" s="370">
        <v>0.61819421081924442</v>
      </c>
      <c r="T26" s="370">
        <v>3.3614999999999999</v>
      </c>
      <c r="U26" s="370">
        <v>0</v>
      </c>
      <c r="V26" s="312">
        <f>_xll.SRS1Splines.Functions25.Linear_Interp(V_NK3!$P$8:$P$32,V_NK3!$R$8:$R$32,AC26)</f>
        <v>562.13407982000001</v>
      </c>
      <c r="W26" s="312">
        <f>(V26/V_NK3!$R$28)*100</f>
        <v>103.68662682491188</v>
      </c>
      <c r="X26" s="308">
        <f>V26-V_NK3!$R$8</f>
        <v>505.55542782000003</v>
      </c>
      <c r="Y26" s="308">
        <f>IFERROR((V26 - V_NK3!$V$10) / (V_NK3!$V$9- V_NK3!$V$10) * 100, 0)</f>
        <v>104.11619419222357</v>
      </c>
      <c r="Z26" s="308">
        <v>541.79999999999995</v>
      </c>
      <c r="AA26" s="308">
        <v>521</v>
      </c>
      <c r="AB26" s="312">
        <v>541.79999999999995</v>
      </c>
      <c r="AC26" s="371">
        <v>541.51</v>
      </c>
      <c r="AD26" s="308">
        <v>0</v>
      </c>
      <c r="AE26" s="372">
        <v>0.83</v>
      </c>
      <c r="AF26" s="373"/>
      <c r="AG26" s="312"/>
      <c r="AH26" s="370">
        <v>3.2293540895703505</v>
      </c>
      <c r="AI26" s="370">
        <v>1.3081119054545458</v>
      </c>
      <c r="AJ26" s="370">
        <v>0</v>
      </c>
      <c r="AK26" s="312">
        <f>_xll.SRS1Splines.Functions25.Linear_Interp(V_NK2!$R$10:$R$21,V_NK2!$T$10:$T$21,AR26)</f>
        <v>51.872485714314401</v>
      </c>
      <c r="AL26" s="312">
        <f>(AK26/V_NK2!$T$18)*100</f>
        <v>72.650540216126601</v>
      </c>
      <c r="AM26" s="308">
        <f>AK26-V_NK2!$T$11</f>
        <v>11.052485714286604</v>
      </c>
      <c r="AN26" s="308">
        <f>IFERROR((AK26 - V_NK2!$X$12) / (V_NK2!$X$11- V_NK2!$X$12) * 100, 0)</f>
        <v>36.142857142861828</v>
      </c>
      <c r="AO26" s="308">
        <v>427</v>
      </c>
      <c r="AP26" s="308">
        <v>420</v>
      </c>
      <c r="AQ26" s="308">
        <v>425</v>
      </c>
      <c r="AR26" s="371">
        <v>422.53</v>
      </c>
      <c r="AS26" s="312">
        <v>0.78</v>
      </c>
      <c r="AT26" s="372">
        <v>0.32</v>
      </c>
      <c r="AU26" s="369"/>
      <c r="AV26" s="312"/>
      <c r="AW26" s="370"/>
      <c r="AX26" s="370"/>
      <c r="AY26" s="370"/>
      <c r="AZ26" s="312"/>
      <c r="BA26" s="312"/>
      <c r="BB26" s="308"/>
      <c r="BC26" s="308"/>
      <c r="BD26" s="308"/>
      <c r="BE26" s="308"/>
      <c r="BF26" s="374"/>
      <c r="BG26" s="312"/>
      <c r="BH26" s="372"/>
      <c r="BI26" s="369"/>
      <c r="BJ26" s="312"/>
      <c r="BK26" s="370"/>
      <c r="BL26" s="370"/>
      <c r="BM26" s="370"/>
      <c r="BN26" s="312" t="str">
        <f>_xll.SRS1Splines.Functions25.Linear_Interp(V_XNN1!$K$3:$K$8,V_XNN1!$L$3:$L$8,BT26)</f>
        <v>Error reading input X value(s): The value is not a number</v>
      </c>
      <c r="BO26" s="312" t="e">
        <f>(BN26/V_XNN1!$L$7)*100</f>
        <v>#VALUE!</v>
      </c>
      <c r="BP26" s="308" t="str">
        <f>_xll.SRS1Splines.Functions25.Linear_Interp(V_XNN1!$K$3:$K$8,V_XNN1!$M$3:$M$8,BT26)</f>
        <v>Error reading input X value(s): The value is not a number</v>
      </c>
      <c r="BQ26" s="308">
        <f>IFERROR((BN26 - V_XNN1!$M$16) / (V_XNN1!$M$15- V_XNN1!$M$16) * 100, 0)</f>
        <v>0</v>
      </c>
      <c r="BR26" s="308">
        <v>252</v>
      </c>
      <c r="BS26" s="308">
        <v>249</v>
      </c>
      <c r="BT26" s="374"/>
      <c r="BU26" s="312"/>
      <c r="BV26" s="372"/>
      <c r="BW26" s="375"/>
      <c r="BX26" s="365"/>
      <c r="BY26" s="376"/>
      <c r="BZ26" s="376"/>
      <c r="CA26" s="376"/>
      <c r="CB26" s="365"/>
      <c r="CC26" s="365"/>
      <c r="CD26" s="366"/>
      <c r="CE26" s="365"/>
      <c r="CF26" s="365"/>
      <c r="CG26" s="365"/>
      <c r="CH26" s="365"/>
      <c r="CI26" s="377"/>
      <c r="CJ26" s="365"/>
      <c r="CK26" s="378"/>
      <c r="CL26" s="375"/>
      <c r="CM26" s="365"/>
      <c r="CN26" s="376"/>
      <c r="CO26" s="376"/>
      <c r="CP26" s="376"/>
      <c r="CQ26" s="365"/>
      <c r="CR26" s="365"/>
      <c r="CS26" s="366"/>
      <c r="CT26" s="365"/>
      <c r="CU26" s="365"/>
      <c r="CV26" s="365"/>
      <c r="CW26" s="365"/>
      <c r="CX26" s="377"/>
      <c r="CY26" s="365"/>
      <c r="CZ26" s="378"/>
    </row>
    <row r="27" spans="1:104" s="1" customFormat="1" hidden="1">
      <c r="A27" s="272">
        <v>44586</v>
      </c>
      <c r="B27" s="362"/>
      <c r="C27" s="363"/>
      <c r="D27" s="364"/>
      <c r="E27" s="364"/>
      <c r="F27" s="364"/>
      <c r="G27" s="365"/>
      <c r="H27" s="366"/>
      <c r="I27" s="366"/>
      <c r="J27" s="366"/>
      <c r="K27" s="366"/>
      <c r="L27" s="366"/>
      <c r="M27" s="367"/>
      <c r="N27" s="367"/>
      <c r="O27" s="365"/>
      <c r="P27" s="368"/>
      <c r="Q27" s="369"/>
      <c r="R27" s="312"/>
      <c r="S27" s="370">
        <v>0.78019421082305906</v>
      </c>
      <c r="T27" s="370">
        <v>3.5234999999999999</v>
      </c>
      <c r="U27" s="370">
        <v>0</v>
      </c>
      <c r="V27" s="312">
        <f>_xll.SRS1Splines.Functions25.Linear_Interp(V_NK3!$P$8:$P$32,V_NK3!$R$8:$R$32,AC27)</f>
        <v>559.39077408000196</v>
      </c>
      <c r="W27" s="312">
        <f>(V27/V_NK3!$R$28)*100</f>
        <v>103.18061922149295</v>
      </c>
      <c r="X27" s="308">
        <f>V27-V_NK3!$R$8</f>
        <v>502.81212208000198</v>
      </c>
      <c r="Y27" s="308">
        <f>IFERROR((V27 - V_NK3!$V$10) / (V_NK3!$V$9- V_NK3!$V$10) * 100, 0)</f>
        <v>103.55122636191878</v>
      </c>
      <c r="Z27" s="308">
        <v>541.79999999999995</v>
      </c>
      <c r="AA27" s="308">
        <v>521</v>
      </c>
      <c r="AB27" s="312">
        <v>541.79999999999995</v>
      </c>
      <c r="AC27" s="371">
        <v>541.44000000000005</v>
      </c>
      <c r="AD27" s="308">
        <v>0</v>
      </c>
      <c r="AE27" s="372">
        <v>0.87</v>
      </c>
      <c r="AF27" s="373"/>
      <c r="AG27" s="312"/>
      <c r="AH27" s="370">
        <v>3.4286140895716097</v>
      </c>
      <c r="AI27" s="370">
        <v>2.2448694436363636</v>
      </c>
      <c r="AJ27" s="370">
        <v>0</v>
      </c>
      <c r="AK27" s="312">
        <f>_xll.SRS1Splines.Functions25.Linear_Interp(V_NK2!$R$10:$R$21,V_NK2!$T$10:$T$21,AR27)</f>
        <v>52.964628571457403</v>
      </c>
      <c r="AL27" s="312">
        <f>(AK27/V_NK2!$T$18)*100</f>
        <v>74.1801520608647</v>
      </c>
      <c r="AM27" s="308">
        <f>AK27-V_NK2!$T$11</f>
        <v>12.144628571429607</v>
      </c>
      <c r="AN27" s="308">
        <f>IFERROR((AK27 - V_NK2!$X$12) / (V_NK2!$X$11- V_NK2!$X$12) * 100, 0)</f>
        <v>39.714285714291044</v>
      </c>
      <c r="AO27" s="308">
        <v>427</v>
      </c>
      <c r="AP27" s="308">
        <v>420</v>
      </c>
      <c r="AQ27" s="308">
        <v>425</v>
      </c>
      <c r="AR27" s="371">
        <v>422.78</v>
      </c>
      <c r="AS27" s="312">
        <v>0.78</v>
      </c>
      <c r="AT27" s="372">
        <v>0.54</v>
      </c>
      <c r="AU27" s="369"/>
      <c r="AV27" s="312"/>
      <c r="AW27" s="370"/>
      <c r="AX27" s="370"/>
      <c r="AY27" s="370"/>
      <c r="AZ27" s="312"/>
      <c r="BA27" s="312"/>
      <c r="BB27" s="308"/>
      <c r="BC27" s="308"/>
      <c r="BD27" s="308"/>
      <c r="BE27" s="308"/>
      <c r="BF27" s="374"/>
      <c r="BG27" s="312"/>
      <c r="BH27" s="372"/>
      <c r="BI27" s="369"/>
      <c r="BJ27" s="312"/>
      <c r="BK27" s="370"/>
      <c r="BL27" s="370"/>
      <c r="BM27" s="370"/>
      <c r="BN27" s="312" t="str">
        <f>_xll.SRS1Splines.Functions25.Linear_Interp(V_XNN1!$K$3:$K$8,V_XNN1!$L$3:$L$8,BT27)</f>
        <v>Error reading input X value(s): The value is not a number</v>
      </c>
      <c r="BO27" s="312" t="e">
        <f>(BN27/V_XNN1!$L$7)*100</f>
        <v>#VALUE!</v>
      </c>
      <c r="BP27" s="308" t="str">
        <f>_xll.SRS1Splines.Functions25.Linear_Interp(V_XNN1!$K$3:$K$8,V_XNN1!$M$3:$M$8,BT27)</f>
        <v>Error reading input X value(s): The value is not a number</v>
      </c>
      <c r="BQ27" s="308">
        <f>IFERROR((BN27 - V_XNN1!$M$16) / (V_XNN1!$M$15- V_XNN1!$M$16) * 100, 0)</f>
        <v>0</v>
      </c>
      <c r="BR27" s="308">
        <v>252</v>
      </c>
      <c r="BS27" s="308">
        <v>249</v>
      </c>
      <c r="BT27" s="374"/>
      <c r="BU27" s="312"/>
      <c r="BV27" s="372"/>
      <c r="BW27" s="375"/>
      <c r="BX27" s="365"/>
      <c r="BY27" s="376"/>
      <c r="BZ27" s="376"/>
      <c r="CA27" s="376"/>
      <c r="CB27" s="365"/>
      <c r="CC27" s="365"/>
      <c r="CD27" s="366"/>
      <c r="CE27" s="365"/>
      <c r="CF27" s="365"/>
      <c r="CG27" s="365"/>
      <c r="CH27" s="365"/>
      <c r="CI27" s="377"/>
      <c r="CJ27" s="365"/>
      <c r="CK27" s="378"/>
      <c r="CL27" s="375"/>
      <c r="CM27" s="365"/>
      <c r="CN27" s="376"/>
      <c r="CO27" s="376"/>
      <c r="CP27" s="376"/>
      <c r="CQ27" s="365"/>
      <c r="CR27" s="365"/>
      <c r="CS27" s="366"/>
      <c r="CT27" s="365"/>
      <c r="CU27" s="365"/>
      <c r="CV27" s="365"/>
      <c r="CW27" s="365"/>
      <c r="CX27" s="377"/>
      <c r="CY27" s="365"/>
      <c r="CZ27" s="378"/>
    </row>
    <row r="28" spans="1:104" s="1" customFormat="1" hidden="1">
      <c r="A28" s="272">
        <v>44587</v>
      </c>
      <c r="B28" s="362"/>
      <c r="C28" s="363"/>
      <c r="D28" s="364"/>
      <c r="E28" s="364"/>
      <c r="F28" s="364"/>
      <c r="G28" s="365"/>
      <c r="H28" s="366"/>
      <c r="I28" s="366"/>
      <c r="J28" s="366"/>
      <c r="K28" s="366"/>
      <c r="L28" s="366"/>
      <c r="M28" s="367"/>
      <c r="N28" s="367"/>
      <c r="O28" s="365"/>
      <c r="P28" s="368"/>
      <c r="Q28" s="369"/>
      <c r="R28" s="312"/>
      <c r="S28" s="370">
        <v>0.73969421081542974</v>
      </c>
      <c r="T28" s="370">
        <v>3.4830000000000001</v>
      </c>
      <c r="U28" s="370">
        <v>0</v>
      </c>
      <c r="V28" s="312">
        <f>_xll.SRS1Splines.Functions25.Linear_Interp(V_NK3!$P$8:$P$32,V_NK3!$R$8:$R$32,AC28)</f>
        <v>556.64746834000005</v>
      </c>
      <c r="W28" s="312">
        <f>(V28/V_NK3!$R$28)*100</f>
        <v>102.67461161807331</v>
      </c>
      <c r="X28" s="308">
        <f>V28-V_NK3!$R$8</f>
        <v>500.06881634000007</v>
      </c>
      <c r="Y28" s="308">
        <f>IFERROR((V28 - V_NK3!$V$10) / (V_NK3!$V$9- V_NK3!$V$10) * 100, 0)</f>
        <v>102.98625853161319</v>
      </c>
      <c r="Z28" s="308">
        <v>541.79999999999995</v>
      </c>
      <c r="AA28" s="308">
        <v>521</v>
      </c>
      <c r="AB28" s="312">
        <v>541.79999999999995</v>
      </c>
      <c r="AC28" s="371">
        <v>541.37</v>
      </c>
      <c r="AD28" s="308">
        <v>0</v>
      </c>
      <c r="AE28" s="372">
        <v>0.86</v>
      </c>
      <c r="AF28" s="373"/>
      <c r="AG28" s="312"/>
      <c r="AH28" s="370">
        <v>3.3787990895690916</v>
      </c>
      <c r="AI28" s="370">
        <v>2.2459390363636365</v>
      </c>
      <c r="AJ28" s="370">
        <v>0</v>
      </c>
      <c r="AK28" s="312">
        <f>_xll.SRS1Splines.Functions25.Linear_Interp(V_NK2!$R$10:$R$21,V_NK2!$T$10:$T$21,AR28)</f>
        <v>53.925714285743403</v>
      </c>
      <c r="AL28" s="312">
        <f>(AK28/V_NK2!$T$18)*100</f>
        <v>75.526210484234454</v>
      </c>
      <c r="AM28" s="308">
        <f>AK28-V_NK2!$T$11</f>
        <v>13.105714285715607</v>
      </c>
      <c r="AN28" s="308">
        <f>IFERROR((AK28 - V_NK2!$X$12) / (V_NK2!$X$11- V_NK2!$X$12) * 100, 0)</f>
        <v>42.857142857149277</v>
      </c>
      <c r="AO28" s="308">
        <v>427</v>
      </c>
      <c r="AP28" s="308">
        <v>420</v>
      </c>
      <c r="AQ28" s="308">
        <v>425</v>
      </c>
      <c r="AR28" s="371">
        <v>423</v>
      </c>
      <c r="AS28" s="312">
        <v>0.78</v>
      </c>
      <c r="AT28" s="372">
        <v>0.54</v>
      </c>
      <c r="AU28" s="369"/>
      <c r="AV28" s="312"/>
      <c r="AW28" s="370"/>
      <c r="AX28" s="370"/>
      <c r="AY28" s="370"/>
      <c r="AZ28" s="312"/>
      <c r="BA28" s="312"/>
      <c r="BB28" s="308"/>
      <c r="BC28" s="308"/>
      <c r="BD28" s="308"/>
      <c r="BE28" s="308"/>
      <c r="BF28" s="374"/>
      <c r="BG28" s="312"/>
      <c r="BH28" s="372"/>
      <c r="BI28" s="369"/>
      <c r="BJ28" s="312"/>
      <c r="BK28" s="370"/>
      <c r="BL28" s="370"/>
      <c r="BM28" s="370"/>
      <c r="BN28" s="312" t="str">
        <f>_xll.SRS1Splines.Functions25.Linear_Interp(V_XNN1!$K$3:$K$8,V_XNN1!$L$3:$L$8,BT28)</f>
        <v>Error reading input X value(s): The value is not a number</v>
      </c>
      <c r="BO28" s="312" t="e">
        <f>(BN28/V_XNN1!$L$7)*100</f>
        <v>#VALUE!</v>
      </c>
      <c r="BP28" s="308" t="str">
        <f>_xll.SRS1Splines.Functions25.Linear_Interp(V_XNN1!$K$3:$K$8,V_XNN1!$M$3:$M$8,BT28)</f>
        <v>Error reading input X value(s): The value is not a number</v>
      </c>
      <c r="BQ28" s="308">
        <f>IFERROR((BN28 - V_XNN1!$M$16) / (V_XNN1!$M$15- V_XNN1!$M$16) * 100, 0)</f>
        <v>0</v>
      </c>
      <c r="BR28" s="308">
        <v>252</v>
      </c>
      <c r="BS28" s="308">
        <v>249</v>
      </c>
      <c r="BT28" s="374"/>
      <c r="BU28" s="312"/>
      <c r="BV28" s="372"/>
      <c r="BW28" s="375"/>
      <c r="BX28" s="365"/>
      <c r="BY28" s="376"/>
      <c r="BZ28" s="376"/>
      <c r="CA28" s="376"/>
      <c r="CB28" s="365"/>
      <c r="CC28" s="365"/>
      <c r="CD28" s="366"/>
      <c r="CE28" s="365"/>
      <c r="CF28" s="365"/>
      <c r="CG28" s="365"/>
      <c r="CH28" s="365"/>
      <c r="CI28" s="377"/>
      <c r="CJ28" s="365"/>
      <c r="CK28" s="378"/>
      <c r="CL28" s="375"/>
      <c r="CM28" s="365"/>
      <c r="CN28" s="376"/>
      <c r="CO28" s="376"/>
      <c r="CP28" s="376"/>
      <c r="CQ28" s="365"/>
      <c r="CR28" s="365"/>
      <c r="CS28" s="366"/>
      <c r="CT28" s="365"/>
      <c r="CU28" s="365"/>
      <c r="CV28" s="365"/>
      <c r="CW28" s="365"/>
      <c r="CX28" s="377"/>
      <c r="CY28" s="365"/>
      <c r="CZ28" s="378"/>
    </row>
    <row r="29" spans="1:104" s="1" customFormat="1" hidden="1">
      <c r="A29" s="272">
        <v>44588</v>
      </c>
      <c r="B29" s="362"/>
      <c r="C29" s="363"/>
      <c r="D29" s="364"/>
      <c r="E29" s="364"/>
      <c r="F29" s="364"/>
      <c r="G29" s="365"/>
      <c r="H29" s="366"/>
      <c r="I29" s="366"/>
      <c r="J29" s="366"/>
      <c r="K29" s="366"/>
      <c r="L29" s="366"/>
      <c r="M29" s="367"/>
      <c r="N29" s="367"/>
      <c r="O29" s="365"/>
      <c r="P29" s="368"/>
      <c r="Q29" s="369"/>
      <c r="R29" s="312"/>
      <c r="S29" s="370">
        <v>0.3882933837928772</v>
      </c>
      <c r="T29" s="370">
        <v>3.5234999999999999</v>
      </c>
      <c r="U29" s="370">
        <v>0</v>
      </c>
      <c r="V29" s="312">
        <f>_xll.SRS1Splines.Functions25.Linear_Interp(V_NK3!$P$8:$P$32,V_NK3!$R$8:$R$32,AC29)</f>
        <v>553.51226177999899</v>
      </c>
      <c r="W29" s="312">
        <f>(V29/V_NK3!$R$28)*100</f>
        <v>102.0963172141654</v>
      </c>
      <c r="X29" s="308">
        <f>V29-V_NK3!$R$8</f>
        <v>496.93360977999902</v>
      </c>
      <c r="Y29" s="308">
        <f>IFERROR((V29 - V_NK3!$V$10) / (V_NK3!$V$9- V_NK3!$V$10) * 100, 0)</f>
        <v>102.34058101126418</v>
      </c>
      <c r="Z29" s="308">
        <v>541.79999999999995</v>
      </c>
      <c r="AA29" s="308">
        <v>521</v>
      </c>
      <c r="AB29" s="312">
        <v>541.79999999999995</v>
      </c>
      <c r="AC29" s="371">
        <v>541.29</v>
      </c>
      <c r="AD29" s="308">
        <v>0</v>
      </c>
      <c r="AE29" s="372">
        <v>0.87</v>
      </c>
      <c r="AF29" s="373"/>
      <c r="AG29" s="312"/>
      <c r="AH29" s="370">
        <v>3.2992868166516494</v>
      </c>
      <c r="AI29" s="370">
        <v>2.2461035890909091</v>
      </c>
      <c r="AJ29" s="370">
        <v>0</v>
      </c>
      <c r="AK29" s="312">
        <f>_xll.SRS1Splines.Functions25.Linear_Interp(V_NK2!$R$10:$R$21,V_NK2!$T$10:$T$21,AR29)</f>
        <v>54.974171428600599</v>
      </c>
      <c r="AL29" s="312">
        <f>(AK29/V_NK2!$T$18)*100</f>
        <v>76.994637855182901</v>
      </c>
      <c r="AM29" s="308">
        <f>AK29-V_NK2!$T$11</f>
        <v>14.154171428572802</v>
      </c>
      <c r="AN29" s="308">
        <f>IFERROR((AK29 - V_NK2!$X$12) / (V_NK2!$X$11- V_NK2!$X$12) * 100, 0)</f>
        <v>46.285714285721049</v>
      </c>
      <c r="AO29" s="308">
        <v>427</v>
      </c>
      <c r="AP29" s="308">
        <v>420</v>
      </c>
      <c r="AQ29" s="308">
        <v>425</v>
      </c>
      <c r="AR29" s="371">
        <v>423.24</v>
      </c>
      <c r="AS29" s="312">
        <v>0.78</v>
      </c>
      <c r="AT29" s="372">
        <v>0.54</v>
      </c>
      <c r="AU29" s="369"/>
      <c r="AV29" s="312"/>
      <c r="AW29" s="370"/>
      <c r="AX29" s="370"/>
      <c r="AY29" s="370"/>
      <c r="AZ29" s="312"/>
      <c r="BA29" s="312"/>
      <c r="BB29" s="308"/>
      <c r="BC29" s="308"/>
      <c r="BD29" s="308"/>
      <c r="BE29" s="308"/>
      <c r="BF29" s="374"/>
      <c r="BG29" s="312"/>
      <c r="BH29" s="372"/>
      <c r="BI29" s="369"/>
      <c r="BJ29" s="312"/>
      <c r="BK29" s="370"/>
      <c r="BL29" s="370"/>
      <c r="BM29" s="370"/>
      <c r="BN29" s="312" t="str">
        <f>_xll.SRS1Splines.Functions25.Linear_Interp(V_XNN1!$K$3:$K$8,V_XNN1!$L$3:$L$8,BT29)</f>
        <v>Error reading input X value(s): The value is not a number</v>
      </c>
      <c r="BO29" s="312" t="e">
        <f>(BN29/V_XNN1!$L$7)*100</f>
        <v>#VALUE!</v>
      </c>
      <c r="BP29" s="308" t="str">
        <f>_xll.SRS1Splines.Functions25.Linear_Interp(V_XNN1!$K$3:$K$8,V_XNN1!$M$3:$M$8,BT29)</f>
        <v>Error reading input X value(s): The value is not a number</v>
      </c>
      <c r="BQ29" s="308">
        <f>IFERROR((BN29 - V_XNN1!$M$16) / (V_XNN1!$M$15- V_XNN1!$M$16) * 100, 0)</f>
        <v>0</v>
      </c>
      <c r="BR29" s="308">
        <v>252</v>
      </c>
      <c r="BS29" s="308">
        <v>249</v>
      </c>
      <c r="BT29" s="374"/>
      <c r="BU29" s="312"/>
      <c r="BV29" s="372"/>
      <c r="BW29" s="375"/>
      <c r="BX29" s="365"/>
      <c r="BY29" s="376"/>
      <c r="BZ29" s="376"/>
      <c r="CA29" s="376"/>
      <c r="CB29" s="365"/>
      <c r="CC29" s="365"/>
      <c r="CD29" s="366"/>
      <c r="CE29" s="365"/>
      <c r="CF29" s="365"/>
      <c r="CG29" s="365"/>
      <c r="CH29" s="365"/>
      <c r="CI29" s="377"/>
      <c r="CJ29" s="365"/>
      <c r="CK29" s="378"/>
      <c r="CL29" s="375"/>
      <c r="CM29" s="365"/>
      <c r="CN29" s="376"/>
      <c r="CO29" s="376"/>
      <c r="CP29" s="376"/>
      <c r="CQ29" s="365"/>
      <c r="CR29" s="365"/>
      <c r="CS29" s="366"/>
      <c r="CT29" s="365"/>
      <c r="CU29" s="365"/>
      <c r="CV29" s="365"/>
      <c r="CW29" s="365"/>
      <c r="CX29" s="377"/>
      <c r="CY29" s="365"/>
      <c r="CZ29" s="378"/>
    </row>
    <row r="30" spans="1:104" s="1" customFormat="1" hidden="1">
      <c r="A30" s="272">
        <v>44589</v>
      </c>
      <c r="B30" s="362"/>
      <c r="C30" s="363"/>
      <c r="D30" s="364"/>
      <c r="E30" s="364"/>
      <c r="F30" s="364"/>
      <c r="G30" s="365"/>
      <c r="H30" s="366"/>
      <c r="I30" s="366"/>
      <c r="J30" s="366"/>
      <c r="K30" s="366"/>
      <c r="L30" s="366"/>
      <c r="M30" s="367"/>
      <c r="N30" s="367"/>
      <c r="O30" s="365"/>
      <c r="P30" s="368"/>
      <c r="Q30" s="369"/>
      <c r="R30" s="312"/>
      <c r="S30" s="370">
        <v>0.38829338379669187</v>
      </c>
      <c r="T30" s="370">
        <v>3.5234999999999999</v>
      </c>
      <c r="U30" s="370">
        <v>0</v>
      </c>
      <c r="V30" s="312">
        <f>_xll.SRS1Splines.Functions25.Linear_Interp(V_NK3!$P$8:$P$32,V_NK3!$R$8:$R$32,AC30)</f>
        <v>550.37705522000101</v>
      </c>
      <c r="W30" s="312">
        <f>(V30/V_NK3!$R$28)*100</f>
        <v>101.51802281025802</v>
      </c>
      <c r="X30" s="308">
        <f>V30-V_NK3!$R$8</f>
        <v>493.79840322000103</v>
      </c>
      <c r="Y30" s="308">
        <f>IFERROR((V30 - V_NK3!$V$10) / (V_NK3!$V$9- V_NK3!$V$10) * 100, 0)</f>
        <v>101.69490349091579</v>
      </c>
      <c r="Z30" s="308">
        <v>541.79999999999995</v>
      </c>
      <c r="AA30" s="308">
        <v>521</v>
      </c>
      <c r="AB30" s="312">
        <v>541.79999999999995</v>
      </c>
      <c r="AC30" s="371">
        <v>541.21</v>
      </c>
      <c r="AD30" s="308">
        <v>0</v>
      </c>
      <c r="AE30" s="372">
        <v>0.87</v>
      </c>
      <c r="AF30" s="373"/>
      <c r="AG30" s="312"/>
      <c r="AH30" s="370">
        <v>3.2992868166529083</v>
      </c>
      <c r="AI30" s="370">
        <v>2.2493535054545455</v>
      </c>
      <c r="AJ30" s="370">
        <v>0</v>
      </c>
      <c r="AK30" s="312">
        <f>_xll.SRS1Splines.Functions25.Linear_Interp(V_NK2!$R$10:$R$21,V_NK2!$T$10:$T$21,AR30)</f>
        <v>55.9789428571721</v>
      </c>
      <c r="AL30" s="312">
        <f>(AK30/V_NK2!$T$18)*100</f>
        <v>78.401880752341867</v>
      </c>
      <c r="AM30" s="308">
        <f>AK30-V_NK2!$T$11</f>
        <v>15.158942857144304</v>
      </c>
      <c r="AN30" s="308">
        <f>IFERROR((AK30 - V_NK2!$X$12) / (V_NK2!$X$11- V_NK2!$X$12) * 100, 0)</f>
        <v>49.571428571435732</v>
      </c>
      <c r="AO30" s="308">
        <v>427</v>
      </c>
      <c r="AP30" s="308">
        <v>420</v>
      </c>
      <c r="AQ30" s="308">
        <v>425</v>
      </c>
      <c r="AR30" s="371">
        <v>423.47</v>
      </c>
      <c r="AS30" s="312">
        <v>0.78</v>
      </c>
      <c r="AT30" s="372">
        <v>0.54</v>
      </c>
      <c r="AU30" s="369"/>
      <c r="AV30" s="312"/>
      <c r="AW30" s="370"/>
      <c r="AX30" s="370"/>
      <c r="AY30" s="370"/>
      <c r="AZ30" s="312"/>
      <c r="BA30" s="312"/>
      <c r="BB30" s="308"/>
      <c r="BC30" s="308"/>
      <c r="BD30" s="308"/>
      <c r="BE30" s="308"/>
      <c r="BF30" s="374"/>
      <c r="BG30" s="312"/>
      <c r="BH30" s="372"/>
      <c r="BI30" s="369"/>
      <c r="BJ30" s="312"/>
      <c r="BK30" s="370"/>
      <c r="BL30" s="370"/>
      <c r="BM30" s="370"/>
      <c r="BN30" s="312" t="str">
        <f>_xll.SRS1Splines.Functions25.Linear_Interp(V_XNN1!$K$3:$K$8,V_XNN1!$L$3:$L$8,BT30)</f>
        <v>Error reading input X value(s): The value is not a number</v>
      </c>
      <c r="BO30" s="312" t="e">
        <f>(BN30/V_XNN1!$L$7)*100</f>
        <v>#VALUE!</v>
      </c>
      <c r="BP30" s="308" t="str">
        <f>_xll.SRS1Splines.Functions25.Linear_Interp(V_XNN1!$K$3:$K$8,V_XNN1!$M$3:$M$8,BT30)</f>
        <v>Error reading input X value(s): The value is not a number</v>
      </c>
      <c r="BQ30" s="308">
        <f>IFERROR((BN30 - V_XNN1!$M$16) / (V_XNN1!$M$15- V_XNN1!$M$16) * 100, 0)</f>
        <v>0</v>
      </c>
      <c r="BR30" s="308">
        <v>252</v>
      </c>
      <c r="BS30" s="308">
        <v>249</v>
      </c>
      <c r="BT30" s="374"/>
      <c r="BU30" s="312"/>
      <c r="BV30" s="372"/>
      <c r="BW30" s="375"/>
      <c r="BX30" s="365"/>
      <c r="BY30" s="376"/>
      <c r="BZ30" s="376"/>
      <c r="CA30" s="376"/>
      <c r="CB30" s="365"/>
      <c r="CC30" s="365"/>
      <c r="CD30" s="366"/>
      <c r="CE30" s="365"/>
      <c r="CF30" s="365"/>
      <c r="CG30" s="365"/>
      <c r="CH30" s="365"/>
      <c r="CI30" s="377"/>
      <c r="CJ30" s="365"/>
      <c r="CK30" s="378"/>
      <c r="CL30" s="375"/>
      <c r="CM30" s="365"/>
      <c r="CN30" s="376"/>
      <c r="CO30" s="376"/>
      <c r="CP30" s="376"/>
      <c r="CQ30" s="365"/>
      <c r="CR30" s="365"/>
      <c r="CS30" s="366"/>
      <c r="CT30" s="365"/>
      <c r="CU30" s="365"/>
      <c r="CV30" s="365"/>
      <c r="CW30" s="365"/>
      <c r="CX30" s="377"/>
      <c r="CY30" s="365"/>
      <c r="CZ30" s="378"/>
    </row>
    <row r="31" spans="1:104" s="1" customFormat="1" hidden="1">
      <c r="A31" s="272">
        <v>44590</v>
      </c>
      <c r="B31" s="362"/>
      <c r="C31" s="363"/>
      <c r="D31" s="364"/>
      <c r="E31" s="364"/>
      <c r="F31" s="364"/>
      <c r="G31" s="365"/>
      <c r="H31" s="366"/>
      <c r="I31" s="366"/>
      <c r="J31" s="366"/>
      <c r="K31" s="366"/>
      <c r="L31" s="366"/>
      <c r="M31" s="367"/>
      <c r="N31" s="367"/>
      <c r="O31" s="365"/>
      <c r="P31" s="368"/>
      <c r="Q31" s="369"/>
      <c r="R31" s="312"/>
      <c r="S31" s="370">
        <v>0.78019421081924434</v>
      </c>
      <c r="T31" s="370">
        <v>3.5234999999999999</v>
      </c>
      <c r="U31" s="370">
        <v>0</v>
      </c>
      <c r="V31" s="312">
        <f>_xll.SRS1Splines.Functions25.Linear_Interp(V_NK3!$P$8:$P$32,V_NK3!$R$8:$R$32,AC31)</f>
        <v>547.63374948000001</v>
      </c>
      <c r="W31" s="312">
        <f>(V31/V_NK3!$R$28)*100</f>
        <v>101.01201520683856</v>
      </c>
      <c r="X31" s="308">
        <f>V31-V_NK3!$R$8</f>
        <v>491.05509748000003</v>
      </c>
      <c r="Y31" s="308">
        <f>IFERROR((V31 - V_NK3!$V$10) / (V_NK3!$V$9- V_NK3!$V$10) * 100, 0)</f>
        <v>101.12993566061039</v>
      </c>
      <c r="Z31" s="308">
        <v>541.79999999999995</v>
      </c>
      <c r="AA31" s="308">
        <v>521</v>
      </c>
      <c r="AB31" s="312">
        <v>541.79999999999995</v>
      </c>
      <c r="AC31" s="371">
        <v>541.14</v>
      </c>
      <c r="AD31" s="308">
        <v>0</v>
      </c>
      <c r="AE31" s="372">
        <v>0.87</v>
      </c>
      <c r="AF31" s="373"/>
      <c r="AG31" s="312"/>
      <c r="AH31" s="370">
        <v>3.4286140895703507</v>
      </c>
      <c r="AI31" s="370">
        <v>2.2566349636363632</v>
      </c>
      <c r="AJ31" s="370">
        <v>0</v>
      </c>
      <c r="AK31" s="312">
        <f>_xll.SRS1Splines.Functions25.Linear_Interp(V_NK2!$R$10:$R$21,V_NK2!$T$10:$T$21,AR31)</f>
        <v>56.940028571457802</v>
      </c>
      <c r="AL31" s="312">
        <f>(AK31/V_NK2!$T$18)*100</f>
        <v>79.747939175711196</v>
      </c>
      <c r="AM31" s="308">
        <f>AK31-V_NK2!$T$11</f>
        <v>16.120028571430005</v>
      </c>
      <c r="AN31" s="308">
        <f>IFERROR((AK31 - V_NK2!$X$12) / (V_NK2!$X$11- V_NK2!$X$12) * 100, 0)</f>
        <v>52.714285714292984</v>
      </c>
      <c r="AO31" s="308">
        <v>427</v>
      </c>
      <c r="AP31" s="308">
        <v>420</v>
      </c>
      <c r="AQ31" s="308">
        <v>425</v>
      </c>
      <c r="AR31" s="371">
        <v>423.69</v>
      </c>
      <c r="AS31" s="312">
        <v>0.78</v>
      </c>
      <c r="AT31" s="372">
        <v>0.55000000000000004</v>
      </c>
      <c r="AU31" s="369"/>
      <c r="AV31" s="312"/>
      <c r="AW31" s="370"/>
      <c r="AX31" s="370"/>
      <c r="AY31" s="370"/>
      <c r="AZ31" s="312"/>
      <c r="BA31" s="312"/>
      <c r="BB31" s="308"/>
      <c r="BC31" s="308"/>
      <c r="BD31" s="308"/>
      <c r="BE31" s="308"/>
      <c r="BF31" s="374"/>
      <c r="BG31" s="312"/>
      <c r="BH31" s="372"/>
      <c r="BI31" s="369"/>
      <c r="BJ31" s="312"/>
      <c r="BK31" s="370"/>
      <c r="BL31" s="370"/>
      <c r="BM31" s="370"/>
      <c r="BN31" s="312" t="str">
        <f>_xll.SRS1Splines.Functions25.Linear_Interp(V_XNN1!$K$3:$K$8,V_XNN1!$L$3:$L$8,BT31)</f>
        <v>Error reading input X value(s): The value is not a number</v>
      </c>
      <c r="BO31" s="312" t="e">
        <f>(BN31/V_XNN1!$L$7)*100</f>
        <v>#VALUE!</v>
      </c>
      <c r="BP31" s="308" t="str">
        <f>_xll.SRS1Splines.Functions25.Linear_Interp(V_XNN1!$K$3:$K$8,V_XNN1!$M$3:$M$8,BT31)</f>
        <v>Error reading input X value(s): The value is not a number</v>
      </c>
      <c r="BQ31" s="308">
        <f>IFERROR((BN31 - V_XNN1!$M$16) / (V_XNN1!$M$15- V_XNN1!$M$16) * 100, 0)</f>
        <v>0</v>
      </c>
      <c r="BR31" s="308">
        <v>252</v>
      </c>
      <c r="BS31" s="308">
        <v>249</v>
      </c>
      <c r="BT31" s="374"/>
      <c r="BU31" s="312"/>
      <c r="BV31" s="372"/>
      <c r="BW31" s="375"/>
      <c r="BX31" s="365"/>
      <c r="BY31" s="376"/>
      <c r="BZ31" s="376"/>
      <c r="CA31" s="376"/>
      <c r="CB31" s="365"/>
      <c r="CC31" s="365"/>
      <c r="CD31" s="366"/>
      <c r="CE31" s="365"/>
      <c r="CF31" s="365"/>
      <c r="CG31" s="365"/>
      <c r="CH31" s="365"/>
      <c r="CI31" s="377"/>
      <c r="CJ31" s="365"/>
      <c r="CK31" s="378"/>
      <c r="CL31" s="375"/>
      <c r="CM31" s="365"/>
      <c r="CN31" s="376"/>
      <c r="CO31" s="376"/>
      <c r="CP31" s="376"/>
      <c r="CQ31" s="365"/>
      <c r="CR31" s="365"/>
      <c r="CS31" s="366"/>
      <c r="CT31" s="365"/>
      <c r="CU31" s="365"/>
      <c r="CV31" s="365"/>
      <c r="CW31" s="365"/>
      <c r="CX31" s="377"/>
      <c r="CY31" s="365"/>
      <c r="CZ31" s="378"/>
    </row>
    <row r="32" spans="1:104" s="1" customFormat="1" hidden="1">
      <c r="A32" s="272">
        <v>44591</v>
      </c>
      <c r="B32" s="362"/>
      <c r="C32" s="363"/>
      <c r="D32" s="364"/>
      <c r="E32" s="364"/>
      <c r="F32" s="364"/>
      <c r="G32" s="365"/>
      <c r="H32" s="366"/>
      <c r="I32" s="366"/>
      <c r="J32" s="366"/>
      <c r="K32" s="366"/>
      <c r="L32" s="366"/>
      <c r="M32" s="367"/>
      <c r="N32" s="367"/>
      <c r="O32" s="365"/>
      <c r="P32" s="368"/>
      <c r="Q32" s="369"/>
      <c r="R32" s="312"/>
      <c r="S32" s="370">
        <v>0.3882933837928772</v>
      </c>
      <c r="T32" s="370">
        <v>3.5234999999999999</v>
      </c>
      <c r="U32" s="370">
        <v>0</v>
      </c>
      <c r="V32" s="312">
        <f>_xll.SRS1Splines.Functions25.Linear_Interp(V_NK3!$P$8:$P$32,V_NK3!$R$8:$R$32,AC32)</f>
        <v>544.49854291999804</v>
      </c>
      <c r="W32" s="312">
        <f>(V32/V_NK3!$R$28)*100</f>
        <v>100.43372080293045</v>
      </c>
      <c r="X32" s="308">
        <f>V32-V_NK3!$R$8</f>
        <v>487.91989091999807</v>
      </c>
      <c r="Y32" s="308">
        <f>IFERROR((V32 - V_NK3!$V$10) / (V_NK3!$V$9- V_NK3!$V$10) * 100, 0)</f>
        <v>100.48425814026119</v>
      </c>
      <c r="Z32" s="308">
        <v>541.79999999999995</v>
      </c>
      <c r="AA32" s="308">
        <v>521</v>
      </c>
      <c r="AB32" s="312">
        <v>541.79999999999995</v>
      </c>
      <c r="AC32" s="371">
        <v>541.05999999999995</v>
      </c>
      <c r="AD32" s="308">
        <v>0</v>
      </c>
      <c r="AE32" s="372">
        <v>0.87</v>
      </c>
      <c r="AF32" s="373"/>
      <c r="AG32" s="312"/>
      <c r="AH32" s="370">
        <v>3.2992868166516494</v>
      </c>
      <c r="AI32" s="370">
        <v>2.2539609818181821</v>
      </c>
      <c r="AJ32" s="370">
        <v>0</v>
      </c>
      <c r="AK32" s="312">
        <f>_xll.SRS1Splines.Functions25.Linear_Interp(V_NK2!$R$10:$R$21,V_NK2!$T$10:$T$21,AR32)</f>
        <v>57.944800000029304</v>
      </c>
      <c r="AL32" s="312">
        <f>(AK32/V_NK2!$T$18)*100</f>
        <v>81.155182072870176</v>
      </c>
      <c r="AM32" s="308">
        <f>AK32-V_NK2!$T$11</f>
        <v>17.124800000001507</v>
      </c>
      <c r="AN32" s="308">
        <f>IFERROR((AK32 - V_NK2!$X$12) / (V_NK2!$X$11- V_NK2!$X$12) * 100, 0)</f>
        <v>56.000000000007674</v>
      </c>
      <c r="AO32" s="308">
        <v>427</v>
      </c>
      <c r="AP32" s="308">
        <v>420</v>
      </c>
      <c r="AQ32" s="308">
        <v>425</v>
      </c>
      <c r="AR32" s="371">
        <v>423.92</v>
      </c>
      <c r="AS32" s="312">
        <v>0.78</v>
      </c>
      <c r="AT32" s="372">
        <v>0.55000000000000004</v>
      </c>
      <c r="AU32" s="369"/>
      <c r="AV32" s="312"/>
      <c r="AW32" s="370"/>
      <c r="AX32" s="370"/>
      <c r="AY32" s="370"/>
      <c r="AZ32" s="312"/>
      <c r="BA32" s="312"/>
      <c r="BB32" s="308"/>
      <c r="BC32" s="308"/>
      <c r="BD32" s="308"/>
      <c r="BE32" s="308"/>
      <c r="BF32" s="374"/>
      <c r="BG32" s="312"/>
      <c r="BH32" s="372"/>
      <c r="BI32" s="369"/>
      <c r="BJ32" s="312"/>
      <c r="BK32" s="370"/>
      <c r="BL32" s="370"/>
      <c r="BM32" s="370"/>
      <c r="BN32" s="312" t="str">
        <f>_xll.SRS1Splines.Functions25.Linear_Interp(V_XNN1!$K$3:$K$8,V_XNN1!$L$3:$L$8,BT32)</f>
        <v>Error reading input X value(s): The value is not a number</v>
      </c>
      <c r="BO32" s="312" t="e">
        <f>(BN32/V_XNN1!$L$7)*100</f>
        <v>#VALUE!</v>
      </c>
      <c r="BP32" s="308" t="str">
        <f>_xll.SRS1Splines.Functions25.Linear_Interp(V_XNN1!$K$3:$K$8,V_XNN1!$M$3:$M$8,BT32)</f>
        <v>Error reading input X value(s): The value is not a number</v>
      </c>
      <c r="BQ32" s="308">
        <f>IFERROR((BN32 - V_XNN1!$M$16) / (V_XNN1!$M$15- V_XNN1!$M$16) * 100, 0)</f>
        <v>0</v>
      </c>
      <c r="BR32" s="308">
        <v>252</v>
      </c>
      <c r="BS32" s="308">
        <v>249</v>
      </c>
      <c r="BT32" s="374"/>
      <c r="BU32" s="312"/>
      <c r="BV32" s="372"/>
      <c r="BW32" s="375"/>
      <c r="BX32" s="365"/>
      <c r="BY32" s="376"/>
      <c r="BZ32" s="376"/>
      <c r="CA32" s="376"/>
      <c r="CB32" s="365"/>
      <c r="CC32" s="365"/>
      <c r="CD32" s="366"/>
      <c r="CE32" s="365"/>
      <c r="CF32" s="365"/>
      <c r="CG32" s="365"/>
      <c r="CH32" s="365"/>
      <c r="CI32" s="377"/>
      <c r="CJ32" s="365"/>
      <c r="CK32" s="378"/>
      <c r="CL32" s="375"/>
      <c r="CM32" s="365"/>
      <c r="CN32" s="376"/>
      <c r="CO32" s="376"/>
      <c r="CP32" s="376"/>
      <c r="CQ32" s="365"/>
      <c r="CR32" s="365"/>
      <c r="CS32" s="366"/>
      <c r="CT32" s="365"/>
      <c r="CU32" s="365"/>
      <c r="CV32" s="365"/>
      <c r="CW32" s="365"/>
      <c r="CX32" s="377"/>
      <c r="CY32" s="365"/>
      <c r="CZ32" s="378"/>
    </row>
    <row r="33" spans="1:104" s="1" customFormat="1" hidden="1">
      <c r="A33" s="272">
        <v>44592</v>
      </c>
      <c r="B33" s="362"/>
      <c r="C33" s="363"/>
      <c r="D33" s="364"/>
      <c r="E33" s="364"/>
      <c r="F33" s="364"/>
      <c r="G33" s="365"/>
      <c r="H33" s="366"/>
      <c r="I33" s="366"/>
      <c r="J33" s="366"/>
      <c r="K33" s="366"/>
      <c r="L33" s="366"/>
      <c r="M33" s="367"/>
      <c r="N33" s="367"/>
      <c r="O33" s="365"/>
      <c r="P33" s="368"/>
      <c r="Q33" s="369"/>
      <c r="R33" s="312"/>
      <c r="S33" s="370">
        <v>0.40907156608200074</v>
      </c>
      <c r="T33" s="370">
        <v>3.5234999999999999</v>
      </c>
      <c r="U33" s="370">
        <v>0</v>
      </c>
      <c r="V33" s="312">
        <f>_xll.SRS1Splines.Functions25.Linear_Interp(V_NK3!$P$8:$P$32,V_NK3!$R$8:$R$32,AC33)</f>
        <v>541.38411452000105</v>
      </c>
      <c r="W33" s="312">
        <f>(V33/V_NK3!$R$28)*100</f>
        <v>99.859258967443083</v>
      </c>
      <c r="X33" s="308">
        <f>V33-V_NK3!$R$8</f>
        <v>484.80546252000107</v>
      </c>
      <c r="Y33" s="308">
        <f>IFERROR((V33 - V_NK3!$V$10) / (V_NK3!$V$9- V_NK3!$V$10) * 100, 0)</f>
        <v>99.842859760878511</v>
      </c>
      <c r="Z33" s="308">
        <v>541.79999999999995</v>
      </c>
      <c r="AA33" s="308">
        <v>521</v>
      </c>
      <c r="AB33" s="312">
        <v>540.12</v>
      </c>
      <c r="AC33" s="371">
        <v>540.98</v>
      </c>
      <c r="AD33" s="308">
        <v>0</v>
      </c>
      <c r="AE33" s="372">
        <v>0.87</v>
      </c>
      <c r="AF33" s="373"/>
      <c r="AG33" s="312"/>
      <c r="AH33" s="370">
        <v>3.3061436168070601</v>
      </c>
      <c r="AI33" s="370">
        <v>2.2551539890909091</v>
      </c>
      <c r="AJ33" s="370">
        <v>0</v>
      </c>
      <c r="AK33" s="312">
        <f>_xll.SRS1Splines.Functions25.Linear_Interp(V_NK2!$R$10:$R$21,V_NK2!$T$10:$T$21,AR33)</f>
        <v>58.949571428600699</v>
      </c>
      <c r="AL33" s="312">
        <f>(AK33/V_NK2!$T$18)*100</f>
        <v>82.562424970028985</v>
      </c>
      <c r="AM33" s="308">
        <f>AK33-V_NK2!$T$11</f>
        <v>18.129571428572902</v>
      </c>
      <c r="AN33" s="308">
        <f>IFERROR((AK33 - V_NK2!$X$12) / (V_NK2!$X$11- V_NK2!$X$12) * 100, 0)</f>
        <v>59.285714285722015</v>
      </c>
      <c r="AO33" s="308">
        <v>427</v>
      </c>
      <c r="AP33" s="308">
        <v>420</v>
      </c>
      <c r="AQ33" s="308">
        <v>425</v>
      </c>
      <c r="AR33" s="371">
        <v>424.15</v>
      </c>
      <c r="AS33" s="312">
        <v>0.78</v>
      </c>
      <c r="AT33" s="372">
        <v>0.55000000000000004</v>
      </c>
      <c r="AU33" s="369"/>
      <c r="AV33" s="312"/>
      <c r="AW33" s="370"/>
      <c r="AX33" s="370"/>
      <c r="AY33" s="370"/>
      <c r="AZ33" s="312"/>
      <c r="BA33" s="312"/>
      <c r="BB33" s="308"/>
      <c r="BC33" s="308"/>
      <c r="BD33" s="308"/>
      <c r="BE33" s="308"/>
      <c r="BF33" s="374"/>
      <c r="BG33" s="312"/>
      <c r="BH33" s="372"/>
      <c r="BI33" s="369"/>
      <c r="BJ33" s="312"/>
      <c r="BK33" s="370"/>
      <c r="BL33" s="370"/>
      <c r="BM33" s="370"/>
      <c r="BN33" s="312" t="str">
        <f>_xll.SRS1Splines.Functions25.Linear_Interp(V_XNN1!$K$3:$K$8,V_XNN1!$L$3:$L$8,BT33)</f>
        <v>Error reading input X value(s): The value is not a number</v>
      </c>
      <c r="BO33" s="312" t="e">
        <f>(BN33/V_XNN1!$L$7)*100</f>
        <v>#VALUE!</v>
      </c>
      <c r="BP33" s="308" t="str">
        <f>_xll.SRS1Splines.Functions25.Linear_Interp(V_XNN1!$K$3:$K$8,V_XNN1!$M$3:$M$8,BT33)</f>
        <v>Error reading input X value(s): The value is not a number</v>
      </c>
      <c r="BQ33" s="308">
        <f>IFERROR((BN33 - V_XNN1!$M$16) / (V_XNN1!$M$15- V_XNN1!$M$16) * 100, 0)</f>
        <v>0</v>
      </c>
      <c r="BR33" s="308">
        <v>252</v>
      </c>
      <c r="BS33" s="308">
        <v>249</v>
      </c>
      <c r="BT33" s="374"/>
      <c r="BU33" s="312"/>
      <c r="BV33" s="372"/>
      <c r="BW33" s="375"/>
      <c r="BX33" s="365"/>
      <c r="BY33" s="376"/>
      <c r="BZ33" s="376"/>
      <c r="CA33" s="376"/>
      <c r="CB33" s="365"/>
      <c r="CC33" s="365"/>
      <c r="CD33" s="366"/>
      <c r="CE33" s="365"/>
      <c r="CF33" s="365"/>
      <c r="CG33" s="365"/>
      <c r="CH33" s="365"/>
      <c r="CI33" s="377"/>
      <c r="CJ33" s="365"/>
      <c r="CK33" s="378"/>
      <c r="CL33" s="375"/>
      <c r="CM33" s="365"/>
      <c r="CN33" s="376"/>
      <c r="CO33" s="376"/>
      <c r="CP33" s="376"/>
      <c r="CQ33" s="365"/>
      <c r="CR33" s="365"/>
      <c r="CS33" s="366"/>
      <c r="CT33" s="365"/>
      <c r="CU33" s="365"/>
      <c r="CV33" s="365"/>
      <c r="CW33" s="365"/>
      <c r="CX33" s="377"/>
      <c r="CY33" s="365"/>
      <c r="CZ33" s="378"/>
    </row>
    <row r="34" spans="1:104" s="1" customFormat="1" hidden="1">
      <c r="A34" s="272">
        <v>44593</v>
      </c>
      <c r="B34" s="362"/>
      <c r="C34" s="363"/>
      <c r="D34" s="364"/>
      <c r="E34" s="364"/>
      <c r="F34" s="364"/>
      <c r="G34" s="365"/>
      <c r="H34" s="366"/>
      <c r="I34" s="366"/>
      <c r="J34" s="366"/>
      <c r="K34" s="366"/>
      <c r="L34" s="366"/>
      <c r="M34" s="367"/>
      <c r="N34" s="367"/>
      <c r="O34" s="365"/>
      <c r="P34" s="368"/>
      <c r="Q34" s="369"/>
      <c r="R34" s="312"/>
      <c r="S34" s="370">
        <v>0.89341784887695308</v>
      </c>
      <c r="T34" s="370">
        <v>3.5640000000000001</v>
      </c>
      <c r="U34" s="370">
        <v>0</v>
      </c>
      <c r="V34" s="312">
        <f>_xll.SRS1Splines.Functions25.Linear_Interp(V_NK3!$P$8:$P$32,V_NK3!$R$8:$R$32,AC34)</f>
        <v>538.71353233999901</v>
      </c>
      <c r="W34" s="312">
        <f>(V34/V_NK3!$R$28)*100</f>
        <v>99.366665353492834</v>
      </c>
      <c r="X34" s="308">
        <f>V34-V_NK3!$R$8</f>
        <v>482.13488033999903</v>
      </c>
      <c r="Y34" s="308">
        <f>IFERROR((V34 - V_NK3!$V$10) / (V_NK3!$V$9- V_NK3!$V$10) * 100, 0)</f>
        <v>99.292868923952142</v>
      </c>
      <c r="Z34" s="308">
        <v>541.79999999999995</v>
      </c>
      <c r="AA34" s="308">
        <v>521</v>
      </c>
      <c r="AB34" s="312">
        <v>540.12</v>
      </c>
      <c r="AC34" s="371">
        <v>540.91</v>
      </c>
      <c r="AD34" s="308">
        <v>0.66</v>
      </c>
      <c r="AE34" s="372">
        <v>0.88</v>
      </c>
      <c r="AF34" s="373"/>
      <c r="AG34" s="312"/>
      <c r="AH34" s="370">
        <v>3.5024278901293942</v>
      </c>
      <c r="AI34" s="370">
        <v>2.2625999999999999</v>
      </c>
      <c r="AJ34" s="370">
        <v>0</v>
      </c>
      <c r="AK34" s="312">
        <f>_xll.SRS1Splines.Functions25.Linear_Interp(V_NK2!$R$10:$R$21,V_NK2!$T$10:$T$21,AR34)</f>
        <v>59.9543428571723</v>
      </c>
      <c r="AL34" s="312">
        <f>(AK34/V_NK2!$T$18)*100</f>
        <v>83.969667867188093</v>
      </c>
      <c r="AM34" s="308">
        <f>AK34-V_NK2!$T$11</f>
        <v>19.134342857144503</v>
      </c>
      <c r="AN34" s="308">
        <f>IFERROR((AK34 - V_NK2!$X$12) / (V_NK2!$X$11- V_NK2!$X$12) * 100, 0)</f>
        <v>62.571428571437025</v>
      </c>
      <c r="AO34" s="308">
        <v>427</v>
      </c>
      <c r="AP34" s="308">
        <v>420</v>
      </c>
      <c r="AQ34" s="308">
        <v>425</v>
      </c>
      <c r="AR34" s="371">
        <v>424.38</v>
      </c>
      <c r="AS34" s="312">
        <v>0.78</v>
      </c>
      <c r="AT34" s="372">
        <v>0.55000000000000004</v>
      </c>
      <c r="AU34" s="369"/>
      <c r="AV34" s="312"/>
      <c r="AW34" s="370"/>
      <c r="AX34" s="370"/>
      <c r="AY34" s="370"/>
      <c r="AZ34" s="312"/>
      <c r="BA34" s="312"/>
      <c r="BB34" s="308"/>
      <c r="BC34" s="308"/>
      <c r="BD34" s="308"/>
      <c r="BE34" s="308"/>
      <c r="BF34" s="374"/>
      <c r="BG34" s="312"/>
      <c r="BH34" s="372"/>
      <c r="BI34" s="369"/>
      <c r="BJ34" s="312"/>
      <c r="BK34" s="370"/>
      <c r="BL34" s="370"/>
      <c r="BM34" s="370"/>
      <c r="BN34" s="312" t="str">
        <f>_xll.SRS1Splines.Functions25.Linear_Interp(V_XNN1!$K$3:$K$8,V_XNN1!$L$3:$L$8,BT34)</f>
        <v>Error reading input X value(s): The value is not a number</v>
      </c>
      <c r="BO34" s="312" t="e">
        <f>(BN34/V_XNN1!$L$7)*100</f>
        <v>#VALUE!</v>
      </c>
      <c r="BP34" s="308" t="str">
        <f>_xll.SRS1Splines.Functions25.Linear_Interp(V_XNN1!$K$3:$K$8,V_XNN1!$M$3:$M$8,BT34)</f>
        <v>Error reading input X value(s): The value is not a number</v>
      </c>
      <c r="BQ34" s="308">
        <f>IFERROR((BN34 - V_XNN1!$M$16) / (V_XNN1!$M$15- V_XNN1!$M$16) * 100, 0)</f>
        <v>0</v>
      </c>
      <c r="BR34" s="308">
        <v>252</v>
      </c>
      <c r="BS34" s="308">
        <v>249</v>
      </c>
      <c r="BT34" s="374"/>
      <c r="BU34" s="312"/>
      <c r="BV34" s="372"/>
      <c r="BW34" s="375"/>
      <c r="BX34" s="365"/>
      <c r="BY34" s="376"/>
      <c r="BZ34" s="376"/>
      <c r="CA34" s="376"/>
      <c r="CB34" s="365"/>
      <c r="CC34" s="365"/>
      <c r="CD34" s="366"/>
      <c r="CE34" s="365"/>
      <c r="CF34" s="365"/>
      <c r="CG34" s="365"/>
      <c r="CH34" s="365"/>
      <c r="CI34" s="377"/>
      <c r="CJ34" s="365"/>
      <c r="CK34" s="378"/>
      <c r="CL34" s="375"/>
      <c r="CM34" s="365"/>
      <c r="CN34" s="376"/>
      <c r="CO34" s="376"/>
      <c r="CP34" s="376"/>
      <c r="CQ34" s="365"/>
      <c r="CR34" s="365"/>
      <c r="CS34" s="366"/>
      <c r="CT34" s="365"/>
      <c r="CU34" s="365"/>
      <c r="CV34" s="365"/>
      <c r="CW34" s="365"/>
      <c r="CX34" s="377"/>
      <c r="CY34" s="365"/>
      <c r="CZ34" s="378"/>
    </row>
    <row r="35" spans="1:104" s="1" customFormat="1" hidden="1">
      <c r="A35" s="272">
        <v>44594</v>
      </c>
      <c r="B35" s="362"/>
      <c r="C35" s="363"/>
      <c r="D35" s="364"/>
      <c r="E35" s="364"/>
      <c r="F35" s="364"/>
      <c r="G35" s="365"/>
      <c r="H35" s="366"/>
      <c r="I35" s="366"/>
      <c r="J35" s="366"/>
      <c r="K35" s="366"/>
      <c r="L35" s="366"/>
      <c r="M35" s="367"/>
      <c r="N35" s="367"/>
      <c r="O35" s="365"/>
      <c r="P35" s="368"/>
      <c r="Q35" s="369"/>
      <c r="R35" s="312"/>
      <c r="S35" s="370">
        <v>8.9894377136230469E-2</v>
      </c>
      <c r="T35" s="370">
        <v>3.5234999999999999</v>
      </c>
      <c r="U35" s="370">
        <v>0</v>
      </c>
      <c r="V35" s="312">
        <f>_xll.SRS1Splines.Functions25.Linear_Interp(V_NK3!$P$8:$P$32,V_NK3!$R$8:$R$32,AC35)</f>
        <v>535.27992668000195</v>
      </c>
      <c r="W35" s="312">
        <f>(V35/V_NK3!$R$28)*100</f>
        <v>98.733330706986393</v>
      </c>
      <c r="X35" s="308">
        <f>V35-V_NK3!$R$8</f>
        <v>478.70127468000197</v>
      </c>
      <c r="Y35" s="308">
        <f>IFERROR((V35 - V_NK3!$V$10) / (V_NK3!$V$9- V_NK3!$V$10) * 100, 0)</f>
        <v>98.585737847905136</v>
      </c>
      <c r="Z35" s="308">
        <v>541.79999999999995</v>
      </c>
      <c r="AA35" s="308">
        <v>521</v>
      </c>
      <c r="AB35" s="312">
        <v>540.12</v>
      </c>
      <c r="AC35" s="371">
        <v>540.82000000000005</v>
      </c>
      <c r="AD35" s="308">
        <v>0.66</v>
      </c>
      <c r="AE35" s="372">
        <v>0.87</v>
      </c>
      <c r="AF35" s="373"/>
      <c r="AG35" s="312"/>
      <c r="AH35" s="370">
        <v>3.200815144454956</v>
      </c>
      <c r="AI35" s="370">
        <v>2.2214618181818184</v>
      </c>
      <c r="AJ35" s="370">
        <v>0</v>
      </c>
      <c r="AK35" s="312">
        <f>_xll.SRS1Splines.Functions25.Linear_Interp(V_NK2!$R$10:$R$21,V_NK2!$T$10:$T$21,AR35)</f>
        <v>60.9154285714583</v>
      </c>
      <c r="AL35" s="312">
        <f>(AK35/V_NK2!$T$18)*100</f>
        <v>85.315726290557834</v>
      </c>
      <c r="AM35" s="308">
        <f>AK35-V_NK2!$T$11</f>
        <v>20.095428571430503</v>
      </c>
      <c r="AN35" s="308">
        <f>IFERROR((AK35 - V_NK2!$X$12) / (V_NK2!$X$11- V_NK2!$X$12) * 100, 0)</f>
        <v>65.714285714295244</v>
      </c>
      <c r="AO35" s="308">
        <v>427</v>
      </c>
      <c r="AP35" s="308">
        <v>420</v>
      </c>
      <c r="AQ35" s="308">
        <v>425</v>
      </c>
      <c r="AR35" s="371">
        <v>424.6</v>
      </c>
      <c r="AS35" s="312">
        <v>0.78</v>
      </c>
      <c r="AT35" s="372">
        <v>0.54</v>
      </c>
      <c r="AU35" s="369"/>
      <c r="AV35" s="312"/>
      <c r="AW35" s="370"/>
      <c r="AX35" s="370"/>
      <c r="AY35" s="370"/>
      <c r="AZ35" s="312"/>
      <c r="BA35" s="312"/>
      <c r="BB35" s="308"/>
      <c r="BC35" s="308"/>
      <c r="BD35" s="308"/>
      <c r="BE35" s="308"/>
      <c r="BF35" s="374"/>
      <c r="BG35" s="312"/>
      <c r="BH35" s="372"/>
      <c r="BI35" s="369"/>
      <c r="BJ35" s="312"/>
      <c r="BK35" s="370"/>
      <c r="BL35" s="370"/>
      <c r="BM35" s="370"/>
      <c r="BN35" s="312" t="str">
        <f>_xll.SRS1Splines.Functions25.Linear_Interp(V_XNN1!$K$3:$K$8,V_XNN1!$L$3:$L$8,BT35)</f>
        <v>Error reading input X value(s): The value is not a number</v>
      </c>
      <c r="BO35" s="312" t="e">
        <f>(BN35/V_XNN1!$L$7)*100</f>
        <v>#VALUE!</v>
      </c>
      <c r="BP35" s="308" t="str">
        <f>_xll.SRS1Splines.Functions25.Linear_Interp(V_XNN1!$K$3:$K$8,V_XNN1!$M$3:$M$8,BT35)</f>
        <v>Error reading input X value(s): The value is not a number</v>
      </c>
      <c r="BQ35" s="308">
        <f>IFERROR((BN35 - V_XNN1!$M$16) / (V_XNN1!$M$15- V_XNN1!$M$16) * 100, 0)</f>
        <v>0</v>
      </c>
      <c r="BR35" s="308">
        <v>252</v>
      </c>
      <c r="BS35" s="308">
        <v>249</v>
      </c>
      <c r="BT35" s="374"/>
      <c r="BU35" s="312"/>
      <c r="BV35" s="372"/>
      <c r="BW35" s="375"/>
      <c r="BX35" s="365"/>
      <c r="BY35" s="376"/>
      <c r="BZ35" s="376"/>
      <c r="CA35" s="376"/>
      <c r="CB35" s="365"/>
      <c r="CC35" s="365"/>
      <c r="CD35" s="366"/>
      <c r="CE35" s="365"/>
      <c r="CF35" s="365"/>
      <c r="CG35" s="365"/>
      <c r="CH35" s="365"/>
      <c r="CI35" s="377"/>
      <c r="CJ35" s="365"/>
      <c r="CK35" s="378"/>
      <c r="CL35" s="375"/>
      <c r="CM35" s="365"/>
      <c r="CN35" s="376"/>
      <c r="CO35" s="376"/>
      <c r="CP35" s="376"/>
      <c r="CQ35" s="365"/>
      <c r="CR35" s="365"/>
      <c r="CS35" s="366"/>
      <c r="CT35" s="365"/>
      <c r="CU35" s="365"/>
      <c r="CV35" s="365"/>
      <c r="CW35" s="365"/>
      <c r="CX35" s="377"/>
      <c r="CY35" s="365"/>
      <c r="CZ35" s="378"/>
    </row>
    <row r="36" spans="1:104" s="1" customFormat="1" hidden="1">
      <c r="A36" s="272">
        <v>44595</v>
      </c>
      <c r="B36" s="362"/>
      <c r="C36" s="363"/>
      <c r="D36" s="364"/>
      <c r="E36" s="364"/>
      <c r="F36" s="364"/>
      <c r="G36" s="365"/>
      <c r="H36" s="366"/>
      <c r="I36" s="366"/>
      <c r="J36" s="366"/>
      <c r="K36" s="366"/>
      <c r="L36" s="366"/>
      <c r="M36" s="367"/>
      <c r="N36" s="367"/>
      <c r="O36" s="365"/>
      <c r="P36" s="368"/>
      <c r="Q36" s="369"/>
      <c r="R36" s="312"/>
      <c r="S36" s="370">
        <v>0.77191784887695314</v>
      </c>
      <c r="T36" s="370">
        <v>3.4424999999999999</v>
      </c>
      <c r="U36" s="370">
        <v>0</v>
      </c>
      <c r="V36" s="312">
        <f>_xll.SRS1Splines.Functions25.Linear_Interp(V_NK3!$P$8:$P$32,V_NK3!$R$8:$R$32,AC36)</f>
        <v>532.60934450000002</v>
      </c>
      <c r="W36" s="312">
        <f>(V36/V_NK3!$R$28)*100</f>
        <v>98.240737093036174</v>
      </c>
      <c r="X36" s="308">
        <f>V36-V_NK3!$R$8</f>
        <v>476.03069250000004</v>
      </c>
      <c r="Y36" s="308">
        <f>IFERROR((V36 - V_NK3!$V$10) / (V_NK3!$V$9- V_NK3!$V$10) * 100, 0)</f>
        <v>98.035747010978795</v>
      </c>
      <c r="Z36" s="308">
        <v>541.79999999999995</v>
      </c>
      <c r="AA36" s="308">
        <v>521</v>
      </c>
      <c r="AB36" s="312">
        <v>540.12</v>
      </c>
      <c r="AC36" s="371">
        <v>540.75</v>
      </c>
      <c r="AD36" s="308">
        <v>0.66</v>
      </c>
      <c r="AE36" s="372">
        <v>0.85</v>
      </c>
      <c r="AF36" s="373"/>
      <c r="AG36" s="312"/>
      <c r="AH36" s="370">
        <v>3.352982890129395</v>
      </c>
      <c r="AI36" s="370">
        <v>2.2625999999999999</v>
      </c>
      <c r="AJ36" s="370">
        <v>0</v>
      </c>
      <c r="AK36" s="312">
        <f>_xll.SRS1Splines.Functions25.Linear_Interp(V_NK2!$R$10:$R$21,V_NK2!$T$10:$T$21,AR36)</f>
        <v>61.8328285714583</v>
      </c>
      <c r="AL36" s="312">
        <f>(AK36/V_NK2!$T$18)*100</f>
        <v>86.600600240137666</v>
      </c>
      <c r="AM36" s="308">
        <f>AK36-V_NK2!$T$11</f>
        <v>21.012828571430504</v>
      </c>
      <c r="AN36" s="308">
        <f>IFERROR((AK36 - V_NK2!$X$12) / (V_NK2!$X$11- V_NK2!$X$12) * 100, 0)</f>
        <v>68.714285714295414</v>
      </c>
      <c r="AO36" s="308">
        <v>427</v>
      </c>
      <c r="AP36" s="308">
        <v>420</v>
      </c>
      <c r="AQ36" s="308">
        <v>425</v>
      </c>
      <c r="AR36" s="371">
        <v>424.81</v>
      </c>
      <c r="AS36" s="312">
        <v>0.78</v>
      </c>
      <c r="AT36" s="372">
        <v>0.55000000000000004</v>
      </c>
      <c r="AU36" s="369"/>
      <c r="AV36" s="312"/>
      <c r="AW36" s="370"/>
      <c r="AX36" s="370"/>
      <c r="AY36" s="370"/>
      <c r="AZ36" s="312"/>
      <c r="BA36" s="312"/>
      <c r="BB36" s="308"/>
      <c r="BC36" s="308"/>
      <c r="BD36" s="308"/>
      <c r="BE36" s="308"/>
      <c r="BF36" s="374"/>
      <c r="BG36" s="312"/>
      <c r="BH36" s="372"/>
      <c r="BI36" s="369"/>
      <c r="BJ36" s="312"/>
      <c r="BK36" s="370"/>
      <c r="BL36" s="370"/>
      <c r="BM36" s="370"/>
      <c r="BN36" s="312" t="str">
        <f>_xll.SRS1Splines.Functions25.Linear_Interp(V_XNN1!$K$3:$K$8,V_XNN1!$L$3:$L$8,BT36)</f>
        <v>Error reading input X value(s): The value is not a number</v>
      </c>
      <c r="BO36" s="312" t="e">
        <f>(BN36/V_XNN1!$L$7)*100</f>
        <v>#VALUE!</v>
      </c>
      <c r="BP36" s="308" t="str">
        <f>_xll.SRS1Splines.Functions25.Linear_Interp(V_XNN1!$K$3:$K$8,V_XNN1!$M$3:$M$8,BT36)</f>
        <v>Error reading input X value(s): The value is not a number</v>
      </c>
      <c r="BQ36" s="308">
        <f>IFERROR((BN36 - V_XNN1!$M$16) / (V_XNN1!$M$15- V_XNN1!$M$16) * 100, 0)</f>
        <v>0</v>
      </c>
      <c r="BR36" s="308">
        <v>252</v>
      </c>
      <c r="BS36" s="308">
        <v>249</v>
      </c>
      <c r="BT36" s="374"/>
      <c r="BU36" s="312"/>
      <c r="BV36" s="372"/>
      <c r="BW36" s="375"/>
      <c r="BX36" s="365"/>
      <c r="BY36" s="376"/>
      <c r="BZ36" s="376"/>
      <c r="CA36" s="376"/>
      <c r="CB36" s="365"/>
      <c r="CC36" s="365"/>
      <c r="CD36" s="366"/>
      <c r="CE36" s="365"/>
      <c r="CF36" s="365"/>
      <c r="CG36" s="365"/>
      <c r="CH36" s="365"/>
      <c r="CI36" s="377"/>
      <c r="CJ36" s="365"/>
      <c r="CK36" s="378"/>
      <c r="CL36" s="375"/>
      <c r="CM36" s="365"/>
      <c r="CN36" s="376"/>
      <c r="CO36" s="376"/>
      <c r="CP36" s="376"/>
      <c r="CQ36" s="365"/>
      <c r="CR36" s="365"/>
      <c r="CS36" s="366"/>
      <c r="CT36" s="365"/>
      <c r="CU36" s="365"/>
      <c r="CV36" s="365"/>
      <c r="CW36" s="365"/>
      <c r="CX36" s="377"/>
      <c r="CY36" s="365"/>
      <c r="CZ36" s="378"/>
    </row>
    <row r="37" spans="1:104" s="1" customFormat="1" hidden="1">
      <c r="A37" s="272">
        <v>44596</v>
      </c>
      <c r="B37" s="362"/>
      <c r="C37" s="363"/>
      <c r="D37" s="364"/>
      <c r="E37" s="364"/>
      <c r="F37" s="364"/>
      <c r="G37" s="365"/>
      <c r="H37" s="366"/>
      <c r="I37" s="366"/>
      <c r="J37" s="366"/>
      <c r="K37" s="366"/>
      <c r="L37" s="366"/>
      <c r="M37" s="367"/>
      <c r="N37" s="367"/>
      <c r="O37" s="365"/>
      <c r="P37" s="368"/>
      <c r="Q37" s="369"/>
      <c r="R37" s="312"/>
      <c r="S37" s="370">
        <v>1.9429584754943847E-2</v>
      </c>
      <c r="T37" s="370">
        <v>2.3085</v>
      </c>
      <c r="U37" s="370">
        <v>0</v>
      </c>
      <c r="V37" s="312">
        <f>_xll.SRS1Splines.Functions25.Linear_Interp(V_NK3!$P$8:$P$32,V_NK3!$R$8:$R$32,AC37)</f>
        <v>530.32027406000202</v>
      </c>
      <c r="W37" s="312">
        <f>(V37/V_NK3!$R$28)*100</f>
        <v>97.818513995365223</v>
      </c>
      <c r="X37" s="308">
        <f>V37-V_NK3!$R$8</f>
        <v>473.74162206000204</v>
      </c>
      <c r="Y37" s="308">
        <f>IFERROR((V37 - V_NK3!$V$10) / (V_NK3!$V$9- V_NK3!$V$10) * 100, 0)</f>
        <v>97.564326293614116</v>
      </c>
      <c r="Z37" s="308">
        <v>541.79999999999995</v>
      </c>
      <c r="AA37" s="308">
        <v>521</v>
      </c>
      <c r="AB37" s="312">
        <v>540.12</v>
      </c>
      <c r="AC37" s="371">
        <v>540.69000000000005</v>
      </c>
      <c r="AD37" s="308">
        <v>0.66</v>
      </c>
      <c r="AE37" s="372">
        <v>0.56999999999999995</v>
      </c>
      <c r="AF37" s="373"/>
      <c r="AG37" s="312"/>
      <c r="AH37" s="370">
        <v>2.0840617629691316</v>
      </c>
      <c r="AI37" s="370">
        <v>2.2214618181818184</v>
      </c>
      <c r="AJ37" s="370">
        <v>0</v>
      </c>
      <c r="AK37" s="312">
        <f>_xll.SRS1Splines.Functions25.Linear_Interp(V_NK2!$R$10:$R$21,V_NK2!$T$10:$T$21,AR37)</f>
        <v>61.963885714315303</v>
      </c>
      <c r="AL37" s="312">
        <f>(AK37/V_NK2!$T$18)*100</f>
        <v>86.784153661506025</v>
      </c>
      <c r="AM37" s="308">
        <f>AK37-V_NK2!$T$11</f>
        <v>21.143885714287507</v>
      </c>
      <c r="AN37" s="308">
        <f>IFERROR((AK37 - V_NK2!$X$12) / (V_NK2!$X$11- V_NK2!$X$12) * 100, 0)</f>
        <v>69.142857142866404</v>
      </c>
      <c r="AO37" s="308">
        <v>427</v>
      </c>
      <c r="AP37" s="308">
        <v>420</v>
      </c>
      <c r="AQ37" s="308">
        <v>425</v>
      </c>
      <c r="AR37" s="371">
        <v>424.84</v>
      </c>
      <c r="AS37" s="312">
        <v>0.78</v>
      </c>
      <c r="AT37" s="372">
        <v>0.54</v>
      </c>
      <c r="AU37" s="369"/>
      <c r="AV37" s="312"/>
      <c r="AW37" s="370"/>
      <c r="AX37" s="370"/>
      <c r="AY37" s="370"/>
      <c r="AZ37" s="312"/>
      <c r="BA37" s="312"/>
      <c r="BB37" s="308"/>
      <c r="BC37" s="308"/>
      <c r="BD37" s="308"/>
      <c r="BE37" s="308"/>
      <c r="BF37" s="374"/>
      <c r="BG37" s="312"/>
      <c r="BH37" s="372"/>
      <c r="BI37" s="369"/>
      <c r="BJ37" s="312"/>
      <c r="BK37" s="370"/>
      <c r="BL37" s="370"/>
      <c r="BM37" s="370"/>
      <c r="BN37" s="312" t="str">
        <f>_xll.SRS1Splines.Functions25.Linear_Interp(V_XNN1!$K$3:$K$8,V_XNN1!$L$3:$L$8,BT37)</f>
        <v>Error reading input X value(s): The value is not a number</v>
      </c>
      <c r="BO37" s="312" t="e">
        <f>(BN37/V_XNN1!$L$7)*100</f>
        <v>#VALUE!</v>
      </c>
      <c r="BP37" s="308" t="str">
        <f>_xll.SRS1Splines.Functions25.Linear_Interp(V_XNN1!$K$3:$K$8,V_XNN1!$M$3:$M$8,BT37)</f>
        <v>Error reading input X value(s): The value is not a number</v>
      </c>
      <c r="BQ37" s="308">
        <f>IFERROR((BN37 - V_XNN1!$M$16) / (V_XNN1!$M$15- V_XNN1!$M$16) * 100, 0)</f>
        <v>0</v>
      </c>
      <c r="BR37" s="308">
        <v>252</v>
      </c>
      <c r="BS37" s="308">
        <v>249</v>
      </c>
      <c r="BT37" s="374"/>
      <c r="BU37" s="312"/>
      <c r="BV37" s="372"/>
      <c r="BW37" s="375"/>
      <c r="BX37" s="365"/>
      <c r="BY37" s="376"/>
      <c r="BZ37" s="376"/>
      <c r="CA37" s="376"/>
      <c r="CB37" s="365"/>
      <c r="CC37" s="365"/>
      <c r="CD37" s="366"/>
      <c r="CE37" s="365"/>
      <c r="CF37" s="365"/>
      <c r="CG37" s="365"/>
      <c r="CH37" s="365"/>
      <c r="CI37" s="377"/>
      <c r="CJ37" s="365"/>
      <c r="CK37" s="378"/>
      <c r="CL37" s="375"/>
      <c r="CM37" s="365"/>
      <c r="CN37" s="376"/>
      <c r="CO37" s="376"/>
      <c r="CP37" s="376"/>
      <c r="CQ37" s="365"/>
      <c r="CR37" s="365"/>
      <c r="CS37" s="366"/>
      <c r="CT37" s="365"/>
      <c r="CU37" s="365"/>
      <c r="CV37" s="365"/>
      <c r="CW37" s="365"/>
      <c r="CX37" s="377"/>
      <c r="CY37" s="365"/>
      <c r="CZ37" s="378"/>
    </row>
    <row r="38" spans="1:104" s="1" customFormat="1" hidden="1">
      <c r="A38" s="272">
        <v>44597</v>
      </c>
      <c r="B38" s="362"/>
      <c r="C38" s="363"/>
      <c r="D38" s="364"/>
      <c r="E38" s="364"/>
      <c r="F38" s="364"/>
      <c r="G38" s="365"/>
      <c r="H38" s="366"/>
      <c r="I38" s="366"/>
      <c r="J38" s="366"/>
      <c r="K38" s="366"/>
      <c r="L38" s="366"/>
      <c r="M38" s="367"/>
      <c r="N38" s="367"/>
      <c r="O38" s="365"/>
      <c r="P38" s="368"/>
      <c r="Q38" s="369"/>
      <c r="R38" s="312"/>
      <c r="S38" s="370">
        <v>0.25595305649948119</v>
      </c>
      <c r="T38" s="370">
        <v>1.782</v>
      </c>
      <c r="U38" s="370">
        <v>0</v>
      </c>
      <c r="V38" s="312">
        <f>_xll.SRS1Splines.Functions25.Linear_Interp(V_NK3!$P$8:$P$32,V_NK3!$R$8:$R$32,AC38)</f>
        <v>528.79422709999903</v>
      </c>
      <c r="W38" s="312">
        <f>(V38/V_NK3!$R$28)*100</f>
        <v>97.53703193025045</v>
      </c>
      <c r="X38" s="308">
        <f>V38-V_NK3!$R$8</f>
        <v>472.21557509999906</v>
      </c>
      <c r="Y38" s="308">
        <f>IFERROR((V38 - V_NK3!$V$10) / (V_NK3!$V$9- V_NK3!$V$10) * 100, 0)</f>
        <v>97.250045815370115</v>
      </c>
      <c r="Z38" s="308">
        <v>541.79999999999995</v>
      </c>
      <c r="AA38" s="308">
        <v>521</v>
      </c>
      <c r="AB38" s="312">
        <v>540.12</v>
      </c>
      <c r="AC38" s="371">
        <v>540.65</v>
      </c>
      <c r="AD38" s="308">
        <v>0.66</v>
      </c>
      <c r="AE38" s="372">
        <v>0.44</v>
      </c>
      <c r="AF38" s="373"/>
      <c r="AG38" s="312"/>
      <c r="AH38" s="370">
        <v>1.6882645086448289</v>
      </c>
      <c r="AI38" s="370">
        <v>2.2214618181818184</v>
      </c>
      <c r="AJ38" s="370">
        <v>0</v>
      </c>
      <c r="AK38" s="312">
        <f>_xll.SRS1Splines.Functions25.Linear_Interp(V_NK2!$R$10:$R$21,V_NK2!$T$10:$T$21,AR38)</f>
        <v>61.570714285744003</v>
      </c>
      <c r="AL38" s="312">
        <f>(AK38/V_NK2!$T$18)*100</f>
        <v>86.233493397400565</v>
      </c>
      <c r="AM38" s="308">
        <f>AK38-V_NK2!$T$11</f>
        <v>20.750714285716207</v>
      </c>
      <c r="AN38" s="308">
        <f>IFERROR((AK38 - V_NK2!$X$12) / (V_NK2!$X$11- V_NK2!$X$12) * 100, 0)</f>
        <v>67.857142857152468</v>
      </c>
      <c r="AO38" s="308">
        <v>427</v>
      </c>
      <c r="AP38" s="308">
        <v>420</v>
      </c>
      <c r="AQ38" s="308">
        <v>425</v>
      </c>
      <c r="AR38" s="371">
        <v>424.75</v>
      </c>
      <c r="AS38" s="312">
        <v>0.78</v>
      </c>
      <c r="AT38" s="372">
        <v>0.54</v>
      </c>
      <c r="AU38" s="369"/>
      <c r="AV38" s="312"/>
      <c r="AW38" s="370"/>
      <c r="AX38" s="370"/>
      <c r="AY38" s="370"/>
      <c r="AZ38" s="312"/>
      <c r="BA38" s="312"/>
      <c r="BB38" s="308"/>
      <c r="BC38" s="308"/>
      <c r="BD38" s="308"/>
      <c r="BE38" s="308"/>
      <c r="BF38" s="374"/>
      <c r="BG38" s="312"/>
      <c r="BH38" s="372"/>
      <c r="BI38" s="369"/>
      <c r="BJ38" s="312"/>
      <c r="BK38" s="370"/>
      <c r="BL38" s="370"/>
      <c r="BM38" s="370"/>
      <c r="BN38" s="312" t="str">
        <f>_xll.SRS1Splines.Functions25.Linear_Interp(V_XNN1!$K$3:$K$8,V_XNN1!$L$3:$L$8,BT38)</f>
        <v>Error reading input X value(s): The value is not a number</v>
      </c>
      <c r="BO38" s="312" t="e">
        <f>(BN38/V_XNN1!$L$7)*100</f>
        <v>#VALUE!</v>
      </c>
      <c r="BP38" s="308" t="str">
        <f>_xll.SRS1Splines.Functions25.Linear_Interp(V_XNN1!$K$3:$K$8,V_XNN1!$M$3:$M$8,BT38)</f>
        <v>Error reading input X value(s): The value is not a number</v>
      </c>
      <c r="BQ38" s="308">
        <f>IFERROR((BN38 - V_XNN1!$M$16) / (V_XNN1!$M$15- V_XNN1!$M$16) * 100, 0)</f>
        <v>0</v>
      </c>
      <c r="BR38" s="308">
        <v>252</v>
      </c>
      <c r="BS38" s="308">
        <v>249</v>
      </c>
      <c r="BT38" s="374"/>
      <c r="BU38" s="312"/>
      <c r="BV38" s="372"/>
      <c r="BW38" s="375"/>
      <c r="BX38" s="365"/>
      <c r="BY38" s="376"/>
      <c r="BZ38" s="376"/>
      <c r="CA38" s="376"/>
      <c r="CB38" s="365"/>
      <c r="CC38" s="365"/>
      <c r="CD38" s="366"/>
      <c r="CE38" s="365"/>
      <c r="CF38" s="365"/>
      <c r="CG38" s="365"/>
      <c r="CH38" s="365"/>
      <c r="CI38" s="377"/>
      <c r="CJ38" s="365"/>
      <c r="CK38" s="378"/>
      <c r="CL38" s="375"/>
      <c r="CM38" s="365"/>
      <c r="CN38" s="376"/>
      <c r="CO38" s="376"/>
      <c r="CP38" s="376"/>
      <c r="CQ38" s="365"/>
      <c r="CR38" s="365"/>
      <c r="CS38" s="366"/>
      <c r="CT38" s="365"/>
      <c r="CU38" s="365"/>
      <c r="CV38" s="365"/>
      <c r="CW38" s="365"/>
      <c r="CX38" s="377"/>
      <c r="CY38" s="365"/>
      <c r="CZ38" s="378"/>
    </row>
    <row r="39" spans="1:104" s="1" customFormat="1" hidden="1">
      <c r="A39" s="272">
        <v>44598</v>
      </c>
      <c r="B39" s="362"/>
      <c r="C39" s="363"/>
      <c r="D39" s="364"/>
      <c r="E39" s="364"/>
      <c r="F39" s="364"/>
      <c r="G39" s="365"/>
      <c r="H39" s="366"/>
      <c r="I39" s="366"/>
      <c r="J39" s="366"/>
      <c r="K39" s="366"/>
      <c r="L39" s="366"/>
      <c r="M39" s="367"/>
      <c r="N39" s="367"/>
      <c r="O39" s="365"/>
      <c r="P39" s="368"/>
      <c r="Q39" s="369"/>
      <c r="R39" s="312"/>
      <c r="S39" s="370">
        <v>0.75248826412582392</v>
      </c>
      <c r="T39" s="370">
        <v>1.1339999999999999</v>
      </c>
      <c r="U39" s="370">
        <v>0</v>
      </c>
      <c r="V39" s="312">
        <f>_xll.SRS1Splines.Functions25.Linear_Interp(V_NK3!$P$8:$P$32,V_NK3!$R$8:$R$32,AC39)</f>
        <v>528.41271535999999</v>
      </c>
      <c r="W39" s="312">
        <f>(V39/V_NK3!$R$28)*100</f>
        <v>97.466661413972076</v>
      </c>
      <c r="X39" s="308">
        <f>V39-V_NK3!$R$8</f>
        <v>471.83406336000002</v>
      </c>
      <c r="Y39" s="308">
        <f>IFERROR((V39 - V_NK3!$V$10) / (V_NK3!$V$9- V_NK3!$V$10) * 100, 0)</f>
        <v>97.171475695809463</v>
      </c>
      <c r="Z39" s="308">
        <v>541.79999999999995</v>
      </c>
      <c r="AA39" s="308">
        <v>521</v>
      </c>
      <c r="AB39" s="312">
        <v>540.12</v>
      </c>
      <c r="AC39" s="371">
        <v>540.64</v>
      </c>
      <c r="AD39" s="308">
        <v>0.66</v>
      </c>
      <c r="AE39" s="372">
        <v>0.28000000000000003</v>
      </c>
      <c r="AF39" s="373"/>
      <c r="AG39" s="312"/>
      <c r="AH39" s="370">
        <v>1.2689211271615219</v>
      </c>
      <c r="AI39" s="370">
        <v>1.3575600000000003</v>
      </c>
      <c r="AJ39" s="370">
        <v>0</v>
      </c>
      <c r="AK39" s="312">
        <f>_xll.SRS1Splines.Functions25.Linear_Interp(V_NK2!$R$10:$R$21,V_NK2!$T$10:$T$21,AR39)</f>
        <v>61.395971428601001</v>
      </c>
      <c r="AL39" s="312">
        <f>(AK39/V_NK2!$T$18)*100</f>
        <v>85.988755502242284</v>
      </c>
      <c r="AM39" s="308">
        <f>AK39-V_NK2!$T$11</f>
        <v>20.575971428573204</v>
      </c>
      <c r="AN39" s="308">
        <f>IFERROR((AK39 - V_NK2!$X$12) / (V_NK2!$X$11- V_NK2!$X$12) * 100, 0)</f>
        <v>67.285714285723401</v>
      </c>
      <c r="AO39" s="308">
        <v>427</v>
      </c>
      <c r="AP39" s="308">
        <v>420</v>
      </c>
      <c r="AQ39" s="308">
        <v>425</v>
      </c>
      <c r="AR39" s="371">
        <v>424.71</v>
      </c>
      <c r="AS39" s="312">
        <v>0.78</v>
      </c>
      <c r="AT39" s="372">
        <v>0.33</v>
      </c>
      <c r="AU39" s="369"/>
      <c r="AV39" s="312"/>
      <c r="AW39" s="370"/>
      <c r="AX39" s="370"/>
      <c r="AY39" s="370"/>
      <c r="AZ39" s="312"/>
      <c r="BA39" s="312"/>
      <c r="BB39" s="308"/>
      <c r="BC39" s="308"/>
      <c r="BD39" s="308"/>
      <c r="BE39" s="308"/>
      <c r="BF39" s="374"/>
      <c r="BG39" s="312"/>
      <c r="BH39" s="372"/>
      <c r="BI39" s="369"/>
      <c r="BJ39" s="312"/>
      <c r="BK39" s="370"/>
      <c r="BL39" s="370"/>
      <c r="BM39" s="370"/>
      <c r="BN39" s="312" t="str">
        <f>_xll.SRS1Splines.Functions25.Linear_Interp(V_XNN1!$K$3:$K$8,V_XNN1!$L$3:$L$8,BT39)</f>
        <v>Error reading input X value(s): The value is not a number</v>
      </c>
      <c r="BO39" s="312" t="e">
        <f>(BN39/V_XNN1!$L$7)*100</f>
        <v>#VALUE!</v>
      </c>
      <c r="BP39" s="308" t="str">
        <f>_xll.SRS1Splines.Functions25.Linear_Interp(V_XNN1!$K$3:$K$8,V_XNN1!$M$3:$M$8,BT39)</f>
        <v>Error reading input X value(s): The value is not a number</v>
      </c>
      <c r="BQ39" s="308">
        <f>IFERROR((BN39 - V_XNN1!$M$16) / (V_XNN1!$M$15- V_XNN1!$M$16) * 100, 0)</f>
        <v>0</v>
      </c>
      <c r="BR39" s="308">
        <v>252</v>
      </c>
      <c r="BS39" s="308">
        <v>249</v>
      </c>
      <c r="BT39" s="374"/>
      <c r="BU39" s="312"/>
      <c r="BV39" s="372"/>
      <c r="BW39" s="375"/>
      <c r="BX39" s="365"/>
      <c r="BY39" s="376"/>
      <c r="BZ39" s="376"/>
      <c r="CA39" s="376"/>
      <c r="CB39" s="365"/>
      <c r="CC39" s="365"/>
      <c r="CD39" s="366"/>
      <c r="CE39" s="365"/>
      <c r="CF39" s="365"/>
      <c r="CG39" s="365"/>
      <c r="CH39" s="365"/>
      <c r="CI39" s="377"/>
      <c r="CJ39" s="365"/>
      <c r="CK39" s="378"/>
      <c r="CL39" s="375"/>
      <c r="CM39" s="365"/>
      <c r="CN39" s="376"/>
      <c r="CO39" s="376"/>
      <c r="CP39" s="376"/>
      <c r="CQ39" s="365"/>
      <c r="CR39" s="365"/>
      <c r="CS39" s="366"/>
      <c r="CT39" s="365"/>
      <c r="CU39" s="365"/>
      <c r="CV39" s="365"/>
      <c r="CW39" s="365"/>
      <c r="CX39" s="377"/>
      <c r="CY39" s="365"/>
      <c r="CZ39" s="378"/>
    </row>
    <row r="40" spans="1:104" s="1" customFormat="1" hidden="1">
      <c r="A40" s="272">
        <v>44599</v>
      </c>
      <c r="B40" s="362"/>
      <c r="C40" s="363"/>
      <c r="D40" s="364"/>
      <c r="E40" s="364"/>
      <c r="F40" s="364"/>
      <c r="G40" s="365"/>
      <c r="H40" s="366"/>
      <c r="I40" s="366"/>
      <c r="J40" s="366"/>
      <c r="K40" s="366"/>
      <c r="L40" s="366"/>
      <c r="M40" s="367"/>
      <c r="N40" s="367"/>
      <c r="O40" s="365"/>
      <c r="P40" s="368"/>
      <c r="Q40" s="369"/>
      <c r="R40" s="312"/>
      <c r="S40" s="370">
        <v>0.63746479237747189</v>
      </c>
      <c r="T40" s="370">
        <v>1.782</v>
      </c>
      <c r="U40" s="370">
        <v>0</v>
      </c>
      <c r="V40" s="312">
        <f>_xll.SRS1Splines.Functions25.Linear_Interp(V_NK3!$P$8:$P$32,V_NK3!$R$8:$R$32,AC40)</f>
        <v>527.26818014000105</v>
      </c>
      <c r="W40" s="312">
        <f>(V40/V_NK3!$R$28)*100</f>
        <v>97.255549865136615</v>
      </c>
      <c r="X40" s="308">
        <f>V40-V_NK3!$R$8</f>
        <v>470.68952814000107</v>
      </c>
      <c r="Y40" s="308">
        <f>IFERROR((V40 - V_NK3!$V$10) / (V_NK3!$V$9- V_NK3!$V$10) * 100, 0)</f>
        <v>96.935765337127137</v>
      </c>
      <c r="Z40" s="308">
        <v>541.79999999999995</v>
      </c>
      <c r="AA40" s="308">
        <v>521</v>
      </c>
      <c r="AB40" s="312">
        <v>540.12</v>
      </c>
      <c r="AC40" s="371">
        <v>540.61</v>
      </c>
      <c r="AD40" s="308">
        <v>0.66</v>
      </c>
      <c r="AE40" s="372">
        <v>0.44</v>
      </c>
      <c r="AF40" s="373"/>
      <c r="AG40" s="312"/>
      <c r="AH40" s="370">
        <v>1.8141633814845657</v>
      </c>
      <c r="AI40" s="370">
        <v>2.2214618181818184</v>
      </c>
      <c r="AJ40" s="370">
        <v>0</v>
      </c>
      <c r="AK40" s="312">
        <f>_xll.SRS1Splines.Functions25.Linear_Interp(V_NK2!$R$10:$R$21,V_NK2!$T$10:$T$21,AR40)</f>
        <v>61.002800000029602</v>
      </c>
      <c r="AL40" s="312">
        <f>(AK40/V_NK2!$T$18)*100</f>
        <v>85.438095238136697</v>
      </c>
      <c r="AM40" s="308">
        <f>AK40-V_NK2!$T$11</f>
        <v>20.182800000001805</v>
      </c>
      <c r="AN40" s="308">
        <f>IFERROR((AK40 - V_NK2!$X$12) / (V_NK2!$X$11- V_NK2!$X$12) * 100, 0)</f>
        <v>66.000000000009138</v>
      </c>
      <c r="AO40" s="308">
        <v>427</v>
      </c>
      <c r="AP40" s="308">
        <v>420</v>
      </c>
      <c r="AQ40" s="308">
        <v>425</v>
      </c>
      <c r="AR40" s="371">
        <v>424.62</v>
      </c>
      <c r="AS40" s="312">
        <v>0.78</v>
      </c>
      <c r="AT40" s="372">
        <v>0.54</v>
      </c>
      <c r="AU40" s="369"/>
      <c r="AV40" s="312"/>
      <c r="AW40" s="370"/>
      <c r="AX40" s="370"/>
      <c r="AY40" s="370"/>
      <c r="AZ40" s="312"/>
      <c r="BA40" s="312"/>
      <c r="BB40" s="308"/>
      <c r="BC40" s="308"/>
      <c r="BD40" s="308"/>
      <c r="BE40" s="308"/>
      <c r="BF40" s="374"/>
      <c r="BG40" s="312"/>
      <c r="BH40" s="372"/>
      <c r="BI40" s="369"/>
      <c r="BJ40" s="312"/>
      <c r="BK40" s="370"/>
      <c r="BL40" s="370"/>
      <c r="BM40" s="370"/>
      <c r="BN40" s="312" t="str">
        <f>_xll.SRS1Splines.Functions25.Linear_Interp(V_XNN1!$K$3:$K$8,V_XNN1!$L$3:$L$8,BT40)</f>
        <v>Error reading input X value(s): The value is not a number</v>
      </c>
      <c r="BO40" s="312" t="e">
        <f>(BN40/V_XNN1!$L$7)*100</f>
        <v>#VALUE!</v>
      </c>
      <c r="BP40" s="308" t="str">
        <f>_xll.SRS1Splines.Functions25.Linear_Interp(V_XNN1!$K$3:$K$8,V_XNN1!$M$3:$M$8,BT40)</f>
        <v>Error reading input X value(s): The value is not a number</v>
      </c>
      <c r="BQ40" s="308">
        <f>IFERROR((BN40 - V_XNN1!$M$16) / (V_XNN1!$M$15- V_XNN1!$M$16) * 100, 0)</f>
        <v>0</v>
      </c>
      <c r="BR40" s="308">
        <v>252</v>
      </c>
      <c r="BS40" s="308">
        <v>249</v>
      </c>
      <c r="BT40" s="374"/>
      <c r="BU40" s="312"/>
      <c r="BV40" s="372"/>
      <c r="BW40" s="375"/>
      <c r="BX40" s="365"/>
      <c r="BY40" s="376"/>
      <c r="BZ40" s="376"/>
      <c r="CA40" s="376"/>
      <c r="CB40" s="365"/>
      <c r="CC40" s="365"/>
      <c r="CD40" s="366"/>
      <c r="CE40" s="365"/>
      <c r="CF40" s="365"/>
      <c r="CG40" s="365"/>
      <c r="CH40" s="365"/>
      <c r="CI40" s="377"/>
      <c r="CJ40" s="365"/>
      <c r="CK40" s="378"/>
      <c r="CL40" s="375"/>
      <c r="CM40" s="365"/>
      <c r="CN40" s="376"/>
      <c r="CO40" s="376"/>
      <c r="CP40" s="376"/>
      <c r="CQ40" s="365"/>
      <c r="CR40" s="365"/>
      <c r="CS40" s="366"/>
      <c r="CT40" s="365"/>
      <c r="CU40" s="365"/>
      <c r="CV40" s="365"/>
      <c r="CW40" s="365"/>
      <c r="CX40" s="377"/>
      <c r="CY40" s="365"/>
      <c r="CZ40" s="378"/>
    </row>
    <row r="41" spans="1:104" s="1" customFormat="1" hidden="1">
      <c r="A41" s="272">
        <v>44600</v>
      </c>
      <c r="B41" s="362"/>
      <c r="C41" s="363"/>
      <c r="D41" s="364"/>
      <c r="E41" s="364"/>
      <c r="F41" s="364"/>
      <c r="G41" s="365"/>
      <c r="H41" s="366"/>
      <c r="I41" s="366"/>
      <c r="J41" s="366"/>
      <c r="K41" s="366"/>
      <c r="L41" s="366"/>
      <c r="M41" s="367"/>
      <c r="N41" s="367"/>
      <c r="O41" s="365"/>
      <c r="P41" s="368"/>
      <c r="Q41" s="369"/>
      <c r="R41" s="312"/>
      <c r="S41" s="370">
        <v>0.63746479238128662</v>
      </c>
      <c r="T41" s="370">
        <v>1.782</v>
      </c>
      <c r="U41" s="370">
        <v>0</v>
      </c>
      <c r="V41" s="312">
        <f>_xll.SRS1Splines.Functions25.Linear_Interp(V_NK3!$P$8:$P$32,V_NK3!$R$8:$R$32,AC41)</f>
        <v>526.12364492000199</v>
      </c>
      <c r="W41" s="312">
        <f>(V41/V_NK3!$R$28)*100</f>
        <v>97.044438316301125</v>
      </c>
      <c r="X41" s="308">
        <f>V41-V_NK3!$R$8</f>
        <v>469.54499292000202</v>
      </c>
      <c r="Y41" s="308">
        <f>IFERROR((V41 - V_NK3!$V$10) / (V_NK3!$V$9- V_NK3!$V$10) * 100, 0)</f>
        <v>96.700054978444783</v>
      </c>
      <c r="Z41" s="308">
        <v>541.79999999999995</v>
      </c>
      <c r="AA41" s="308">
        <v>521</v>
      </c>
      <c r="AB41" s="312">
        <v>540.12</v>
      </c>
      <c r="AC41" s="371">
        <v>540.58000000000004</v>
      </c>
      <c r="AD41" s="308">
        <v>0.66</v>
      </c>
      <c r="AE41" s="372">
        <v>0.44</v>
      </c>
      <c r="AF41" s="373"/>
      <c r="AG41" s="312"/>
      <c r="AH41" s="370">
        <v>1.8141633814858245</v>
      </c>
      <c r="AI41" s="370">
        <v>2.2214618181818184</v>
      </c>
      <c r="AJ41" s="370">
        <v>0</v>
      </c>
      <c r="AK41" s="312">
        <f>_xll.SRS1Splines.Functions25.Linear_Interp(V_NK2!$R$10:$R$21,V_NK2!$T$10:$T$21,AR41)</f>
        <v>60.609628571458003</v>
      </c>
      <c r="AL41" s="312">
        <f>(AK41/V_NK2!$T$18)*100</f>
        <v>84.887434974030811</v>
      </c>
      <c r="AM41" s="308">
        <f>AK41-V_NK2!$T$11</f>
        <v>19.789628571430207</v>
      </c>
      <c r="AN41" s="308">
        <f>IFERROR((AK41 - V_NK2!$X$12) / (V_NK2!$X$11- V_NK2!$X$12) * 100, 0)</f>
        <v>64.714285714294235</v>
      </c>
      <c r="AO41" s="308">
        <v>427</v>
      </c>
      <c r="AP41" s="308">
        <v>420</v>
      </c>
      <c r="AQ41" s="308">
        <v>425</v>
      </c>
      <c r="AR41" s="371">
        <v>424.53</v>
      </c>
      <c r="AS41" s="312">
        <v>0.78</v>
      </c>
      <c r="AT41" s="372">
        <v>0.54</v>
      </c>
      <c r="AU41" s="369"/>
      <c r="AV41" s="312"/>
      <c r="AW41" s="370"/>
      <c r="AX41" s="370"/>
      <c r="AY41" s="370"/>
      <c r="AZ41" s="312"/>
      <c r="BA41" s="312"/>
      <c r="BB41" s="308"/>
      <c r="BC41" s="308"/>
      <c r="BD41" s="308"/>
      <c r="BE41" s="308"/>
      <c r="BF41" s="374"/>
      <c r="BG41" s="312"/>
      <c r="BH41" s="372"/>
      <c r="BI41" s="369"/>
      <c r="BJ41" s="312"/>
      <c r="BK41" s="370"/>
      <c r="BL41" s="370"/>
      <c r="BM41" s="370"/>
      <c r="BN41" s="312" t="str">
        <f>_xll.SRS1Splines.Functions25.Linear_Interp(V_XNN1!$K$3:$K$8,V_XNN1!$L$3:$L$8,BT41)</f>
        <v>Error reading input X value(s): The value is not a number</v>
      </c>
      <c r="BO41" s="312" t="e">
        <f>(BN41/V_XNN1!$L$7)*100</f>
        <v>#VALUE!</v>
      </c>
      <c r="BP41" s="308" t="str">
        <f>_xll.SRS1Splines.Functions25.Linear_Interp(V_XNN1!$K$3:$K$8,V_XNN1!$M$3:$M$8,BT41)</f>
        <v>Error reading input X value(s): The value is not a number</v>
      </c>
      <c r="BQ41" s="308">
        <f>IFERROR((BN41 - V_XNN1!$M$16) / (V_XNN1!$M$15- V_XNN1!$M$16) * 100, 0)</f>
        <v>0</v>
      </c>
      <c r="BR41" s="308">
        <v>252</v>
      </c>
      <c r="BS41" s="308">
        <v>249</v>
      </c>
      <c r="BT41" s="374"/>
      <c r="BU41" s="312"/>
      <c r="BV41" s="372"/>
      <c r="BW41" s="375"/>
      <c r="BX41" s="365"/>
      <c r="BY41" s="376"/>
      <c r="BZ41" s="376"/>
      <c r="CA41" s="376"/>
      <c r="CB41" s="365"/>
      <c r="CC41" s="365"/>
      <c r="CD41" s="366"/>
      <c r="CE41" s="365"/>
      <c r="CF41" s="365"/>
      <c r="CG41" s="365"/>
      <c r="CH41" s="365"/>
      <c r="CI41" s="377"/>
      <c r="CJ41" s="365"/>
      <c r="CK41" s="378"/>
      <c r="CL41" s="375"/>
      <c r="CM41" s="365"/>
      <c r="CN41" s="376"/>
      <c r="CO41" s="376"/>
      <c r="CP41" s="376"/>
      <c r="CQ41" s="365"/>
      <c r="CR41" s="365"/>
      <c r="CS41" s="366"/>
      <c r="CT41" s="365"/>
      <c r="CU41" s="365"/>
      <c r="CV41" s="365"/>
      <c r="CW41" s="365"/>
      <c r="CX41" s="377"/>
      <c r="CY41" s="365"/>
      <c r="CZ41" s="378"/>
    </row>
    <row r="42" spans="1:104" s="1" customFormat="1" hidden="1">
      <c r="A42" s="272">
        <v>44601</v>
      </c>
      <c r="B42" s="362"/>
      <c r="C42" s="363"/>
      <c r="D42" s="364"/>
      <c r="E42" s="364"/>
      <c r="F42" s="364"/>
      <c r="G42" s="365"/>
      <c r="H42" s="366"/>
      <c r="I42" s="366"/>
      <c r="J42" s="366"/>
      <c r="K42" s="366"/>
      <c r="L42" s="366"/>
      <c r="M42" s="367"/>
      <c r="N42" s="367"/>
      <c r="O42" s="365"/>
      <c r="P42" s="368"/>
      <c r="Q42" s="369"/>
      <c r="R42" s="312"/>
      <c r="S42" s="370">
        <v>0.59696479237365718</v>
      </c>
      <c r="T42" s="370">
        <v>1.7415</v>
      </c>
      <c r="U42" s="370">
        <v>0</v>
      </c>
      <c r="V42" s="312">
        <f>_xll.SRS1Splines.Functions25.Linear_Interp(V_NK3!$P$8:$P$32,V_NK3!$R$8:$R$32,AC42)</f>
        <v>524.97910969999805</v>
      </c>
      <c r="W42" s="312">
        <f>(V42/V_NK3!$R$28)*100</f>
        <v>96.83332676746474</v>
      </c>
      <c r="X42" s="308">
        <f>V42-V_NK3!$R$8</f>
        <v>468.40045769999807</v>
      </c>
      <c r="Y42" s="308">
        <f>IFERROR((V42 - V_NK3!$V$10) / (V_NK3!$V$9- V_NK3!$V$10) * 100, 0)</f>
        <v>96.46434461976142</v>
      </c>
      <c r="Z42" s="308">
        <v>541.79999999999995</v>
      </c>
      <c r="AA42" s="308">
        <v>521</v>
      </c>
      <c r="AB42" s="312">
        <v>540.12</v>
      </c>
      <c r="AC42" s="371">
        <v>540.54999999999995</v>
      </c>
      <c r="AD42" s="308">
        <v>0.66</v>
      </c>
      <c r="AE42" s="372">
        <v>0.43</v>
      </c>
      <c r="AF42" s="373"/>
      <c r="AG42" s="312"/>
      <c r="AH42" s="370">
        <v>1.764348381483307</v>
      </c>
      <c r="AI42" s="370">
        <v>2.2214618181818184</v>
      </c>
      <c r="AJ42" s="370">
        <v>0</v>
      </c>
      <c r="AK42" s="312">
        <f>_xll.SRS1Splines.Functions25.Linear_Interp(V_NK2!$R$10:$R$21,V_NK2!$T$10:$T$21,AR42)</f>
        <v>60.216457142886597</v>
      </c>
      <c r="AL42" s="312">
        <f>(AK42/V_NK2!$T$18)*100</f>
        <v>84.336774709925194</v>
      </c>
      <c r="AM42" s="308">
        <f>AK42-V_NK2!$T$11</f>
        <v>19.3964571428588</v>
      </c>
      <c r="AN42" s="308">
        <f>IFERROR((AK42 - V_NK2!$X$12) / (V_NK2!$X$11- V_NK2!$X$12) * 100, 0)</f>
        <v>63.428571428579957</v>
      </c>
      <c r="AO42" s="308">
        <v>427</v>
      </c>
      <c r="AP42" s="308">
        <v>420</v>
      </c>
      <c r="AQ42" s="308">
        <v>425</v>
      </c>
      <c r="AR42" s="371">
        <v>424.44</v>
      </c>
      <c r="AS42" s="312">
        <v>0.78</v>
      </c>
      <c r="AT42" s="372">
        <v>0.54</v>
      </c>
      <c r="AU42" s="369"/>
      <c r="AV42" s="312"/>
      <c r="AW42" s="370"/>
      <c r="AX42" s="370"/>
      <c r="AY42" s="370"/>
      <c r="AZ42" s="312"/>
      <c r="BA42" s="312"/>
      <c r="BB42" s="308"/>
      <c r="BC42" s="308"/>
      <c r="BD42" s="308"/>
      <c r="BE42" s="308"/>
      <c r="BF42" s="374"/>
      <c r="BG42" s="312"/>
      <c r="BH42" s="372"/>
      <c r="BI42" s="369"/>
      <c r="BJ42" s="312"/>
      <c r="BK42" s="370"/>
      <c r="BL42" s="370"/>
      <c r="BM42" s="370"/>
      <c r="BN42" s="312" t="str">
        <f>_xll.SRS1Splines.Functions25.Linear_Interp(V_XNN1!$K$3:$K$8,V_XNN1!$L$3:$L$8,BT42)</f>
        <v>Error reading input X value(s): The value is not a number</v>
      </c>
      <c r="BO42" s="312" t="e">
        <f>(BN42/V_XNN1!$L$7)*100</f>
        <v>#VALUE!</v>
      </c>
      <c r="BP42" s="308" t="str">
        <f>_xll.SRS1Splines.Functions25.Linear_Interp(V_XNN1!$K$3:$K$8,V_XNN1!$M$3:$M$8,BT42)</f>
        <v>Error reading input X value(s): The value is not a number</v>
      </c>
      <c r="BQ42" s="308">
        <f>IFERROR((BN42 - V_XNN1!$M$16) / (V_XNN1!$M$15- V_XNN1!$M$16) * 100, 0)</f>
        <v>0</v>
      </c>
      <c r="BR42" s="308">
        <v>252</v>
      </c>
      <c r="BS42" s="308">
        <v>249</v>
      </c>
      <c r="BT42" s="374"/>
      <c r="BU42" s="312"/>
      <c r="BV42" s="372"/>
      <c r="BW42" s="375"/>
      <c r="BX42" s="365"/>
      <c r="BY42" s="376"/>
      <c r="BZ42" s="376"/>
      <c r="CA42" s="376"/>
      <c r="CB42" s="365"/>
      <c r="CC42" s="365"/>
      <c r="CD42" s="366"/>
      <c r="CE42" s="365"/>
      <c r="CF42" s="365"/>
      <c r="CG42" s="365"/>
      <c r="CH42" s="365"/>
      <c r="CI42" s="377"/>
      <c r="CJ42" s="365"/>
      <c r="CK42" s="378"/>
      <c r="CL42" s="375"/>
      <c r="CM42" s="365"/>
      <c r="CN42" s="376"/>
      <c r="CO42" s="376"/>
      <c r="CP42" s="376"/>
      <c r="CQ42" s="365"/>
      <c r="CR42" s="365"/>
      <c r="CS42" s="366"/>
      <c r="CT42" s="365"/>
      <c r="CU42" s="365"/>
      <c r="CV42" s="365"/>
      <c r="CW42" s="365"/>
      <c r="CX42" s="377"/>
      <c r="CY42" s="365"/>
      <c r="CZ42" s="378"/>
    </row>
    <row r="43" spans="1:104" s="1" customFormat="1" hidden="1">
      <c r="A43" s="272">
        <v>44602</v>
      </c>
      <c r="B43" s="362"/>
      <c r="C43" s="363"/>
      <c r="D43" s="364"/>
      <c r="E43" s="364"/>
      <c r="F43" s="364"/>
      <c r="G43" s="365"/>
      <c r="H43" s="366"/>
      <c r="I43" s="366"/>
      <c r="J43" s="366"/>
      <c r="K43" s="366"/>
      <c r="L43" s="366"/>
      <c r="M43" s="367"/>
      <c r="N43" s="367"/>
      <c r="O43" s="365"/>
      <c r="P43" s="368"/>
      <c r="Q43" s="369"/>
      <c r="R43" s="312"/>
      <c r="S43" s="370">
        <v>1.0189765282516479</v>
      </c>
      <c r="T43" s="370">
        <v>1.782</v>
      </c>
      <c r="U43" s="370">
        <v>0</v>
      </c>
      <c r="V43" s="312">
        <f>_xll.SRS1Splines.Functions25.Linear_Interp(V_NK3!$P$8:$P$32,V_NK3!$R$8:$R$32,AC43)</f>
        <v>524.21608621999906</v>
      </c>
      <c r="W43" s="312">
        <f>(V43/V_NK3!$R$28)*100</f>
        <v>96.692585734907823</v>
      </c>
      <c r="X43" s="308">
        <f>V43-V_NK3!$R$8</f>
        <v>467.63743421999908</v>
      </c>
      <c r="Y43" s="308">
        <f>IFERROR((V43 - V_NK3!$V$10) / (V_NK3!$V$9- V_NK3!$V$10) * 100, 0)</f>
        <v>96.307204380639931</v>
      </c>
      <c r="Z43" s="308">
        <v>541.79999999999995</v>
      </c>
      <c r="AA43" s="308">
        <v>521</v>
      </c>
      <c r="AB43" s="312">
        <v>540.12</v>
      </c>
      <c r="AC43" s="371">
        <v>540.53</v>
      </c>
      <c r="AD43" s="308">
        <v>0.66</v>
      </c>
      <c r="AE43" s="372">
        <v>0.44</v>
      </c>
      <c r="AF43" s="373"/>
      <c r="AG43" s="312"/>
      <c r="AH43" s="370">
        <v>1.9400622543230439</v>
      </c>
      <c r="AI43" s="370">
        <v>2.2214618181818184</v>
      </c>
      <c r="AJ43" s="370">
        <v>0</v>
      </c>
      <c r="AK43" s="312">
        <f>_xll.SRS1Splines.Functions25.Linear_Interp(V_NK2!$R$10:$R$21,V_NK2!$T$10:$T$21,AR43)</f>
        <v>59.823285714315297</v>
      </c>
      <c r="AL43" s="312">
        <f>(AK43/V_NK2!$T$18)*100</f>
        <v>83.786114445819734</v>
      </c>
      <c r="AM43" s="308">
        <f>AK43-V_NK2!$T$11</f>
        <v>19.0032857142875</v>
      </c>
      <c r="AN43" s="308">
        <f>IFERROR((AK43 - V_NK2!$X$12) / (V_NK2!$X$11- V_NK2!$X$12) * 100, 0)</f>
        <v>62.142857142866035</v>
      </c>
      <c r="AO43" s="308">
        <v>427</v>
      </c>
      <c r="AP43" s="308">
        <v>420</v>
      </c>
      <c r="AQ43" s="308">
        <v>425</v>
      </c>
      <c r="AR43" s="371">
        <v>424.35</v>
      </c>
      <c r="AS43" s="312">
        <v>0.78</v>
      </c>
      <c r="AT43" s="372">
        <v>0.54</v>
      </c>
      <c r="AU43" s="369"/>
      <c r="AV43" s="312"/>
      <c r="AW43" s="370"/>
      <c r="AX43" s="370"/>
      <c r="AY43" s="370"/>
      <c r="AZ43" s="312"/>
      <c r="BA43" s="312"/>
      <c r="BB43" s="308"/>
      <c r="BC43" s="308"/>
      <c r="BD43" s="308"/>
      <c r="BE43" s="308"/>
      <c r="BF43" s="374"/>
      <c r="BG43" s="312"/>
      <c r="BH43" s="372"/>
      <c r="BI43" s="369"/>
      <c r="BJ43" s="312"/>
      <c r="BK43" s="370"/>
      <c r="BL43" s="370"/>
      <c r="BM43" s="370"/>
      <c r="BN43" s="312" t="str">
        <f>_xll.SRS1Splines.Functions25.Linear_Interp(V_XNN1!$K$3:$K$8,V_XNN1!$L$3:$L$8,BT43)</f>
        <v>Error reading input X value(s): The value is not a number</v>
      </c>
      <c r="BO43" s="312" t="e">
        <f>(BN43/V_XNN1!$L$7)*100</f>
        <v>#VALUE!</v>
      </c>
      <c r="BP43" s="308" t="str">
        <f>_xll.SRS1Splines.Functions25.Linear_Interp(V_XNN1!$K$3:$K$8,V_XNN1!$M$3:$M$8,BT43)</f>
        <v>Error reading input X value(s): The value is not a number</v>
      </c>
      <c r="BQ43" s="308">
        <f>IFERROR((BN43 - V_XNN1!$M$16) / (V_XNN1!$M$15- V_XNN1!$M$16) * 100, 0)</f>
        <v>0</v>
      </c>
      <c r="BR43" s="308">
        <v>252</v>
      </c>
      <c r="BS43" s="308">
        <v>249</v>
      </c>
      <c r="BT43" s="374"/>
      <c r="BU43" s="312"/>
      <c r="BV43" s="372"/>
      <c r="BW43" s="375"/>
      <c r="BX43" s="365"/>
      <c r="BY43" s="376"/>
      <c r="BZ43" s="376"/>
      <c r="CA43" s="376"/>
      <c r="CB43" s="365"/>
      <c r="CC43" s="365"/>
      <c r="CD43" s="366"/>
      <c r="CE43" s="365"/>
      <c r="CF43" s="365"/>
      <c r="CG43" s="365"/>
      <c r="CH43" s="365"/>
      <c r="CI43" s="377"/>
      <c r="CJ43" s="365"/>
      <c r="CK43" s="378"/>
      <c r="CL43" s="375"/>
      <c r="CM43" s="365"/>
      <c r="CN43" s="376"/>
      <c r="CO43" s="376"/>
      <c r="CP43" s="376"/>
      <c r="CQ43" s="365"/>
      <c r="CR43" s="365"/>
      <c r="CS43" s="366"/>
      <c r="CT43" s="365"/>
      <c r="CU43" s="365"/>
      <c r="CV43" s="365"/>
      <c r="CW43" s="365"/>
      <c r="CX43" s="377"/>
      <c r="CY43" s="365"/>
      <c r="CZ43" s="378"/>
    </row>
    <row r="44" spans="1:104" s="1" customFormat="1" hidden="1">
      <c r="A44" s="272">
        <v>44603</v>
      </c>
      <c r="B44" s="362"/>
      <c r="C44" s="363"/>
      <c r="D44" s="364"/>
      <c r="E44" s="364"/>
      <c r="F44" s="364"/>
      <c r="G44" s="365"/>
      <c r="H44" s="366"/>
      <c r="I44" s="366"/>
      <c r="J44" s="366"/>
      <c r="K44" s="366"/>
      <c r="L44" s="366"/>
      <c r="M44" s="367"/>
      <c r="N44" s="367"/>
      <c r="O44" s="365"/>
      <c r="P44" s="368"/>
      <c r="Q44" s="369"/>
      <c r="R44" s="312"/>
      <c r="S44" s="370">
        <v>0.63746479237747189</v>
      </c>
      <c r="T44" s="370">
        <v>1.782</v>
      </c>
      <c r="U44" s="370">
        <v>0</v>
      </c>
      <c r="V44" s="312">
        <f>_xll.SRS1Splines.Functions25.Linear_Interp(V_NK3!$P$8:$P$32,V_NK3!$R$8:$R$32,AC44)</f>
        <v>523.071551</v>
      </c>
      <c r="W44" s="312">
        <f>(V44/V_NK3!$R$28)*100</f>
        <v>96.481474186072333</v>
      </c>
      <c r="X44" s="308">
        <f>V44-V_NK3!$R$8</f>
        <v>466.49289900000002</v>
      </c>
      <c r="Y44" s="308">
        <f>IFERROR((V44 - V_NK3!$V$10) / (V_NK3!$V$9- V_NK3!$V$10) * 100, 0)</f>
        <v>96.071494021957577</v>
      </c>
      <c r="Z44" s="308">
        <v>541.79999999999995</v>
      </c>
      <c r="AA44" s="308">
        <v>521</v>
      </c>
      <c r="AB44" s="312">
        <v>540.12</v>
      </c>
      <c r="AC44" s="371">
        <v>540.5</v>
      </c>
      <c r="AD44" s="308">
        <v>0.66</v>
      </c>
      <c r="AE44" s="372">
        <v>0.44</v>
      </c>
      <c r="AF44" s="373"/>
      <c r="AG44" s="312"/>
      <c r="AH44" s="370">
        <v>1.8141633814845657</v>
      </c>
      <c r="AI44" s="370">
        <v>2.2214618181818184</v>
      </c>
      <c r="AJ44" s="370">
        <v>0</v>
      </c>
      <c r="AK44" s="312">
        <f>_xll.SRS1Splines.Functions25.Linear_Interp(V_NK2!$R$10:$R$21,V_NK2!$T$10:$T$21,AR44)</f>
        <v>59.4738000000293</v>
      </c>
      <c r="AL44" s="312">
        <f>(AK44/V_NK2!$T$18)*100</f>
        <v>83.296638655503216</v>
      </c>
      <c r="AM44" s="308">
        <f>AK44-V_NK2!$T$11</f>
        <v>18.653800000001503</v>
      </c>
      <c r="AN44" s="308">
        <f>IFERROR((AK44 - V_NK2!$X$12) / (V_NK2!$X$11- V_NK2!$X$12) * 100, 0)</f>
        <v>61.000000000007915</v>
      </c>
      <c r="AO44" s="308">
        <v>427</v>
      </c>
      <c r="AP44" s="308">
        <v>420</v>
      </c>
      <c r="AQ44" s="308">
        <v>425</v>
      </c>
      <c r="AR44" s="371">
        <v>424.27</v>
      </c>
      <c r="AS44" s="312">
        <v>0.78</v>
      </c>
      <c r="AT44" s="372">
        <v>0.54</v>
      </c>
      <c r="AU44" s="369"/>
      <c r="AV44" s="312"/>
      <c r="AW44" s="370"/>
      <c r="AX44" s="370"/>
      <c r="AY44" s="370"/>
      <c r="AZ44" s="312"/>
      <c r="BA44" s="312"/>
      <c r="BB44" s="308"/>
      <c r="BC44" s="308"/>
      <c r="BD44" s="308"/>
      <c r="BE44" s="308"/>
      <c r="BF44" s="374"/>
      <c r="BG44" s="312"/>
      <c r="BH44" s="372"/>
      <c r="BI44" s="369"/>
      <c r="BJ44" s="312"/>
      <c r="BK44" s="370"/>
      <c r="BL44" s="370"/>
      <c r="BM44" s="370"/>
      <c r="BN44" s="312" t="str">
        <f>_xll.SRS1Splines.Functions25.Linear_Interp(V_XNN1!$K$3:$K$8,V_XNN1!$L$3:$L$8,BT44)</f>
        <v>Error reading input X value(s): The value is not a number</v>
      </c>
      <c r="BO44" s="312" t="e">
        <f>(BN44/V_XNN1!$L$7)*100</f>
        <v>#VALUE!</v>
      </c>
      <c r="BP44" s="308" t="str">
        <f>_xll.SRS1Splines.Functions25.Linear_Interp(V_XNN1!$K$3:$K$8,V_XNN1!$M$3:$M$8,BT44)</f>
        <v>Error reading input X value(s): The value is not a number</v>
      </c>
      <c r="BQ44" s="308">
        <f>IFERROR((BN44 - V_XNN1!$M$16) / (V_XNN1!$M$15- V_XNN1!$M$16) * 100, 0)</f>
        <v>0</v>
      </c>
      <c r="BR44" s="308">
        <v>252</v>
      </c>
      <c r="BS44" s="308">
        <v>249</v>
      </c>
      <c r="BT44" s="374"/>
      <c r="BU44" s="312"/>
      <c r="BV44" s="372"/>
      <c r="BW44" s="375"/>
      <c r="BX44" s="365"/>
      <c r="BY44" s="376"/>
      <c r="BZ44" s="376"/>
      <c r="CA44" s="376"/>
      <c r="CB44" s="365"/>
      <c r="CC44" s="365"/>
      <c r="CD44" s="366"/>
      <c r="CE44" s="365"/>
      <c r="CF44" s="365"/>
      <c r="CG44" s="365"/>
      <c r="CH44" s="365"/>
      <c r="CI44" s="377"/>
      <c r="CJ44" s="365"/>
      <c r="CK44" s="378"/>
      <c r="CL44" s="375"/>
      <c r="CM44" s="365"/>
      <c r="CN44" s="376"/>
      <c r="CO44" s="376"/>
      <c r="CP44" s="376"/>
      <c r="CQ44" s="365"/>
      <c r="CR44" s="365"/>
      <c r="CS44" s="366"/>
      <c r="CT44" s="365"/>
      <c r="CU44" s="365"/>
      <c r="CV44" s="365"/>
      <c r="CW44" s="365"/>
      <c r="CX44" s="377"/>
      <c r="CY44" s="365"/>
      <c r="CZ44" s="378"/>
    </row>
    <row r="45" spans="1:104" s="1" customFormat="1" hidden="1">
      <c r="A45" s="272">
        <v>44604</v>
      </c>
      <c r="B45" s="362"/>
      <c r="C45" s="363"/>
      <c r="D45" s="364"/>
      <c r="E45" s="364"/>
      <c r="F45" s="364"/>
      <c r="G45" s="365"/>
      <c r="H45" s="366"/>
      <c r="I45" s="366"/>
      <c r="J45" s="366"/>
      <c r="K45" s="366"/>
      <c r="L45" s="366"/>
      <c r="M45" s="367"/>
      <c r="N45" s="367"/>
      <c r="O45" s="365"/>
      <c r="P45" s="368"/>
      <c r="Q45" s="369"/>
      <c r="R45" s="312"/>
      <c r="S45" s="370">
        <v>0.65447652825164793</v>
      </c>
      <c r="T45" s="370">
        <v>1.4175</v>
      </c>
      <c r="U45" s="370">
        <v>0</v>
      </c>
      <c r="V45" s="312">
        <f>_xll.SRS1Splines.Functions25.Linear_Interp(V_NK3!$P$8:$P$32,V_NK3!$R$8:$R$32,AC45)</f>
        <v>522.30852752000101</v>
      </c>
      <c r="W45" s="312">
        <f>(V45/V_NK3!$R$28)*100</f>
        <v>96.340733153515416</v>
      </c>
      <c r="X45" s="308">
        <f>V45-V_NK3!$R$8</f>
        <v>465.72987552000103</v>
      </c>
      <c r="Y45" s="308">
        <f>IFERROR((V45 - V_NK3!$V$10) / (V_NK3!$V$9- V_NK3!$V$10) * 100, 0)</f>
        <v>95.914353782836088</v>
      </c>
      <c r="Z45" s="308">
        <v>541.79999999999995</v>
      </c>
      <c r="AA45" s="308">
        <v>521</v>
      </c>
      <c r="AB45" s="312">
        <v>540.12</v>
      </c>
      <c r="AC45" s="371">
        <v>540.48</v>
      </c>
      <c r="AD45" s="308">
        <v>0.66</v>
      </c>
      <c r="AE45" s="372">
        <v>0.35</v>
      </c>
      <c r="AF45" s="373"/>
      <c r="AG45" s="312"/>
      <c r="AH45" s="370">
        <v>1.4917272543230438</v>
      </c>
      <c r="AI45" s="370">
        <v>1.6866654545454547</v>
      </c>
      <c r="AJ45" s="370">
        <v>0</v>
      </c>
      <c r="AK45" s="312">
        <f>_xll.SRS1Splines.Functions25.Linear_Interp(V_NK2!$R$10:$R$21,V_NK2!$T$10:$T$21,AR45)</f>
        <v>59.124314285743701</v>
      </c>
      <c r="AL45" s="312">
        <f>(AK45/V_NK2!$T$18)*100</f>
        <v>82.807162865187252</v>
      </c>
      <c r="AM45" s="308">
        <f>AK45-V_NK2!$T$11</f>
        <v>18.304314285715904</v>
      </c>
      <c r="AN45" s="308">
        <f>IFERROR((AK45 - V_NK2!$X$12) / (V_NK2!$X$11- V_NK2!$X$12) * 100, 0)</f>
        <v>59.857142857151089</v>
      </c>
      <c r="AO45" s="308">
        <v>427</v>
      </c>
      <c r="AP45" s="308">
        <v>420</v>
      </c>
      <c r="AQ45" s="308">
        <v>425</v>
      </c>
      <c r="AR45" s="371">
        <v>424.19</v>
      </c>
      <c r="AS45" s="312">
        <v>0.78</v>
      </c>
      <c r="AT45" s="372">
        <v>0.41</v>
      </c>
      <c r="AU45" s="369"/>
      <c r="AV45" s="312"/>
      <c r="AW45" s="370"/>
      <c r="AX45" s="370"/>
      <c r="AY45" s="370"/>
      <c r="AZ45" s="312"/>
      <c r="BA45" s="312"/>
      <c r="BB45" s="308"/>
      <c r="BC45" s="308"/>
      <c r="BD45" s="308"/>
      <c r="BE45" s="308"/>
      <c r="BF45" s="374"/>
      <c r="BG45" s="312"/>
      <c r="BH45" s="372"/>
      <c r="BI45" s="369"/>
      <c r="BJ45" s="312"/>
      <c r="BK45" s="370"/>
      <c r="BL45" s="370"/>
      <c r="BM45" s="370"/>
      <c r="BN45" s="312" t="str">
        <f>_xll.SRS1Splines.Functions25.Linear_Interp(V_XNN1!$K$3:$K$8,V_XNN1!$L$3:$L$8,BT45)</f>
        <v>Error reading input X value(s): The value is not a number</v>
      </c>
      <c r="BO45" s="312" t="e">
        <f>(BN45/V_XNN1!$L$7)*100</f>
        <v>#VALUE!</v>
      </c>
      <c r="BP45" s="308" t="str">
        <f>_xll.SRS1Splines.Functions25.Linear_Interp(V_XNN1!$K$3:$K$8,V_XNN1!$M$3:$M$8,BT45)</f>
        <v>Error reading input X value(s): The value is not a number</v>
      </c>
      <c r="BQ45" s="308">
        <f>IFERROR((BN45 - V_XNN1!$M$16) / (V_XNN1!$M$15- V_XNN1!$M$16) * 100, 0)</f>
        <v>0</v>
      </c>
      <c r="BR45" s="308">
        <v>252</v>
      </c>
      <c r="BS45" s="308">
        <v>249</v>
      </c>
      <c r="BT45" s="374"/>
      <c r="BU45" s="312"/>
      <c r="BV45" s="372"/>
      <c r="BW45" s="375"/>
      <c r="BX45" s="365"/>
      <c r="BY45" s="376"/>
      <c r="BZ45" s="376"/>
      <c r="CA45" s="376"/>
      <c r="CB45" s="365"/>
      <c r="CC45" s="365"/>
      <c r="CD45" s="366"/>
      <c r="CE45" s="365"/>
      <c r="CF45" s="365"/>
      <c r="CG45" s="365"/>
      <c r="CH45" s="365"/>
      <c r="CI45" s="377"/>
      <c r="CJ45" s="365"/>
      <c r="CK45" s="378"/>
      <c r="CL45" s="375"/>
      <c r="CM45" s="365"/>
      <c r="CN45" s="376"/>
      <c r="CO45" s="376"/>
      <c r="CP45" s="376"/>
      <c r="CQ45" s="365"/>
      <c r="CR45" s="365"/>
      <c r="CS45" s="366"/>
      <c r="CT45" s="365"/>
      <c r="CU45" s="365"/>
      <c r="CV45" s="365"/>
      <c r="CW45" s="365"/>
      <c r="CX45" s="377"/>
      <c r="CY45" s="365"/>
      <c r="CZ45" s="378"/>
    </row>
    <row r="46" spans="1:104" s="1" customFormat="1" hidden="1">
      <c r="A46" s="272">
        <v>44605</v>
      </c>
      <c r="B46" s="362"/>
      <c r="C46" s="363"/>
      <c r="D46" s="364"/>
      <c r="E46" s="364"/>
      <c r="F46" s="364"/>
      <c r="G46" s="365"/>
      <c r="H46" s="366"/>
      <c r="I46" s="366"/>
      <c r="J46" s="366"/>
      <c r="K46" s="366"/>
      <c r="L46" s="366"/>
      <c r="M46" s="367"/>
      <c r="N46" s="367"/>
      <c r="O46" s="365"/>
      <c r="P46" s="368"/>
      <c r="Q46" s="369"/>
      <c r="R46" s="312"/>
      <c r="S46" s="370">
        <v>0.25595305650329592</v>
      </c>
      <c r="T46" s="370">
        <v>1.782</v>
      </c>
      <c r="U46" s="370">
        <v>0</v>
      </c>
      <c r="V46" s="312">
        <f>_xll.SRS1Splines.Functions25.Linear_Interp(V_NK3!$P$8:$P$32,V_NK3!$R$8:$R$32,AC46)</f>
        <v>520.782480560002</v>
      </c>
      <c r="W46" s="312">
        <f>(V46/V_NK3!$R$28)*100</f>
        <v>96.059251088401382</v>
      </c>
      <c r="X46" s="308">
        <f>V46-V_NK3!$R$8</f>
        <v>464.20382856000202</v>
      </c>
      <c r="Y46" s="308">
        <f>IFERROR((V46 - V_NK3!$V$10) / (V_NK3!$V$9- V_NK3!$V$10) * 100, 0)</f>
        <v>95.600073304592911</v>
      </c>
      <c r="Z46" s="308">
        <v>541.79999999999995</v>
      </c>
      <c r="AA46" s="308">
        <v>521</v>
      </c>
      <c r="AB46" s="312">
        <v>540.12</v>
      </c>
      <c r="AC46" s="371">
        <v>540.44000000000005</v>
      </c>
      <c r="AD46" s="308">
        <v>0.66</v>
      </c>
      <c r="AE46" s="372">
        <v>0.44</v>
      </c>
      <c r="AF46" s="373"/>
      <c r="AG46" s="312"/>
      <c r="AH46" s="370">
        <v>1.6882645086460877</v>
      </c>
      <c r="AI46" s="370">
        <v>2.2214618181818184</v>
      </c>
      <c r="AJ46" s="370">
        <v>0</v>
      </c>
      <c r="AK46" s="312">
        <f>_xll.SRS1Splines.Functions25.Linear_Interp(V_NK2!$R$10:$R$21,V_NK2!$T$10:$T$21,AR46)</f>
        <v>58.687457142886402</v>
      </c>
      <c r="AL46" s="312">
        <f>(AK46/V_NK2!$T$18)*100</f>
        <v>82.19531812729187</v>
      </c>
      <c r="AM46" s="308">
        <f>AK46-V_NK2!$T$11</f>
        <v>17.867457142858605</v>
      </c>
      <c r="AN46" s="308">
        <f>IFERROR((AK46 - V_NK2!$X$12) / (V_NK2!$X$11- V_NK2!$X$12) * 100, 0)</f>
        <v>58.428571428579076</v>
      </c>
      <c r="AO46" s="308">
        <v>427</v>
      </c>
      <c r="AP46" s="308">
        <v>420</v>
      </c>
      <c r="AQ46" s="308">
        <v>425</v>
      </c>
      <c r="AR46" s="371">
        <v>424.09</v>
      </c>
      <c r="AS46" s="312">
        <v>0.78</v>
      </c>
      <c r="AT46" s="372">
        <v>0.54</v>
      </c>
      <c r="AU46" s="369"/>
      <c r="AV46" s="312"/>
      <c r="AW46" s="370"/>
      <c r="AX46" s="370"/>
      <c r="AY46" s="370"/>
      <c r="AZ46" s="312"/>
      <c r="BA46" s="312"/>
      <c r="BB46" s="308"/>
      <c r="BC46" s="308"/>
      <c r="BD46" s="308"/>
      <c r="BE46" s="308"/>
      <c r="BF46" s="374"/>
      <c r="BG46" s="312"/>
      <c r="BH46" s="372"/>
      <c r="BI46" s="369"/>
      <c r="BJ46" s="312"/>
      <c r="BK46" s="370"/>
      <c r="BL46" s="370"/>
      <c r="BM46" s="370"/>
      <c r="BN46" s="312" t="str">
        <f>_xll.SRS1Splines.Functions25.Linear_Interp(V_XNN1!$K$3:$K$8,V_XNN1!$L$3:$L$8,BT46)</f>
        <v>Error reading input X value(s): The value is not a number</v>
      </c>
      <c r="BO46" s="312" t="e">
        <f>(BN46/V_XNN1!$L$7)*100</f>
        <v>#VALUE!</v>
      </c>
      <c r="BP46" s="308" t="str">
        <f>_xll.SRS1Splines.Functions25.Linear_Interp(V_XNN1!$K$3:$K$8,V_XNN1!$M$3:$M$8,BT46)</f>
        <v>Error reading input X value(s): The value is not a number</v>
      </c>
      <c r="BQ46" s="308">
        <f>IFERROR((BN46 - V_XNN1!$M$16) / (V_XNN1!$M$15- V_XNN1!$M$16) * 100, 0)</f>
        <v>0</v>
      </c>
      <c r="BR46" s="308">
        <v>252</v>
      </c>
      <c r="BS46" s="308">
        <v>249</v>
      </c>
      <c r="BT46" s="374"/>
      <c r="BU46" s="312"/>
      <c r="BV46" s="372"/>
      <c r="BW46" s="375"/>
      <c r="BX46" s="365"/>
      <c r="BY46" s="376"/>
      <c r="BZ46" s="376"/>
      <c r="CA46" s="376"/>
      <c r="CB46" s="365"/>
      <c r="CC46" s="365"/>
      <c r="CD46" s="366"/>
      <c r="CE46" s="365"/>
      <c r="CF46" s="365"/>
      <c r="CG46" s="365"/>
      <c r="CH46" s="365"/>
      <c r="CI46" s="377"/>
      <c r="CJ46" s="365"/>
      <c r="CK46" s="378"/>
      <c r="CL46" s="375"/>
      <c r="CM46" s="365"/>
      <c r="CN46" s="376"/>
      <c r="CO46" s="376"/>
      <c r="CP46" s="376"/>
      <c r="CQ46" s="365"/>
      <c r="CR46" s="365"/>
      <c r="CS46" s="366"/>
      <c r="CT46" s="365"/>
      <c r="CU46" s="365"/>
      <c r="CV46" s="365"/>
      <c r="CW46" s="365"/>
      <c r="CX46" s="377"/>
      <c r="CY46" s="365"/>
      <c r="CZ46" s="378"/>
    </row>
    <row r="47" spans="1:104" s="1" customFormat="1" hidden="1">
      <c r="A47" s="272">
        <v>44606</v>
      </c>
      <c r="B47" s="362"/>
      <c r="C47" s="363"/>
      <c r="D47" s="364"/>
      <c r="E47" s="364"/>
      <c r="F47" s="364"/>
      <c r="G47" s="365"/>
      <c r="H47" s="366"/>
      <c r="I47" s="366"/>
      <c r="J47" s="366"/>
      <c r="K47" s="366"/>
      <c r="L47" s="366"/>
      <c r="M47" s="367"/>
      <c r="N47" s="367"/>
      <c r="O47" s="365"/>
      <c r="P47" s="368"/>
      <c r="Q47" s="369"/>
      <c r="R47" s="312"/>
      <c r="S47" s="370">
        <v>0.63746479237365727</v>
      </c>
      <c r="T47" s="370">
        <v>1.782</v>
      </c>
      <c r="U47" s="370">
        <v>0</v>
      </c>
      <c r="V47" s="312">
        <f>_xll.SRS1Splines.Functions25.Linear_Interp(V_NK3!$P$8:$P$32,V_NK3!$R$8:$R$32,AC47)</f>
        <v>519.63794533999896</v>
      </c>
      <c r="W47" s="312">
        <f>(V47/V_NK3!$R$28)*100</f>
        <v>95.848139539565167</v>
      </c>
      <c r="X47" s="308">
        <f>V47-V_NK3!$R$8</f>
        <v>463.05929333999899</v>
      </c>
      <c r="Y47" s="308">
        <f>IFERROR((V47 - V_NK3!$V$10) / (V_NK3!$V$9- V_NK3!$V$10) * 100, 0)</f>
        <v>95.364362945909747</v>
      </c>
      <c r="Z47" s="308">
        <v>541.79999999999995</v>
      </c>
      <c r="AA47" s="308">
        <v>521</v>
      </c>
      <c r="AB47" s="312">
        <v>540.12</v>
      </c>
      <c r="AC47" s="371">
        <v>540.41</v>
      </c>
      <c r="AD47" s="308">
        <v>0.66</v>
      </c>
      <c r="AE47" s="372">
        <v>0.44</v>
      </c>
      <c r="AF47" s="373"/>
      <c r="AG47" s="312"/>
      <c r="AH47" s="370">
        <v>1.8141633814833069</v>
      </c>
      <c r="AI47" s="370">
        <v>2.2214618181818184</v>
      </c>
      <c r="AJ47" s="370">
        <v>0</v>
      </c>
      <c r="AK47" s="312">
        <f>_xll.SRS1Splines.Functions25.Linear_Interp(V_NK2!$R$10:$R$21,V_NK2!$T$10:$T$21,AR47)</f>
        <v>58.294285714315002</v>
      </c>
      <c r="AL47" s="312">
        <f>(AK47/V_NK2!$T$18)*100</f>
        <v>81.644657863186282</v>
      </c>
      <c r="AM47" s="308">
        <f>AK47-V_NK2!$T$11</f>
        <v>17.474285714287205</v>
      </c>
      <c r="AN47" s="308">
        <f>IFERROR((AK47 - V_NK2!$X$12) / (V_NK2!$X$11- V_NK2!$X$12) * 100, 0)</f>
        <v>57.14285714286482</v>
      </c>
      <c r="AO47" s="308">
        <v>427</v>
      </c>
      <c r="AP47" s="308">
        <v>420</v>
      </c>
      <c r="AQ47" s="308">
        <v>425</v>
      </c>
      <c r="AR47" s="371">
        <v>424</v>
      </c>
      <c r="AS47" s="312">
        <v>0.78</v>
      </c>
      <c r="AT47" s="372">
        <v>0.54</v>
      </c>
      <c r="AU47" s="369"/>
      <c r="AV47" s="312"/>
      <c r="AW47" s="370"/>
      <c r="AX47" s="370"/>
      <c r="AY47" s="370"/>
      <c r="AZ47" s="312"/>
      <c r="BA47" s="312"/>
      <c r="BB47" s="308"/>
      <c r="BC47" s="308"/>
      <c r="BD47" s="308"/>
      <c r="BE47" s="308"/>
      <c r="BF47" s="374"/>
      <c r="BG47" s="312"/>
      <c r="BH47" s="372"/>
      <c r="BI47" s="369"/>
      <c r="BJ47" s="312"/>
      <c r="BK47" s="370"/>
      <c r="BL47" s="370"/>
      <c r="BM47" s="370"/>
      <c r="BN47" s="312" t="str">
        <f>_xll.SRS1Splines.Functions25.Linear_Interp(V_XNN1!$K$3:$K$8,V_XNN1!$L$3:$L$8,BT47)</f>
        <v>Error reading input X value(s): The value is not a number</v>
      </c>
      <c r="BO47" s="312" t="e">
        <f>(BN47/V_XNN1!$L$7)*100</f>
        <v>#VALUE!</v>
      </c>
      <c r="BP47" s="308" t="str">
        <f>_xll.SRS1Splines.Functions25.Linear_Interp(V_XNN1!$K$3:$K$8,V_XNN1!$M$3:$M$8,BT47)</f>
        <v>Error reading input X value(s): The value is not a number</v>
      </c>
      <c r="BQ47" s="308">
        <f>IFERROR((BN47 - V_XNN1!$M$16) / (V_XNN1!$M$15- V_XNN1!$M$16) * 100, 0)</f>
        <v>0</v>
      </c>
      <c r="BR47" s="308">
        <v>252</v>
      </c>
      <c r="BS47" s="308">
        <v>249</v>
      </c>
      <c r="BT47" s="374"/>
      <c r="BU47" s="312"/>
      <c r="BV47" s="372"/>
      <c r="BW47" s="375"/>
      <c r="BX47" s="365"/>
      <c r="BY47" s="376"/>
      <c r="BZ47" s="376"/>
      <c r="CA47" s="376"/>
      <c r="CB47" s="365"/>
      <c r="CC47" s="365"/>
      <c r="CD47" s="366"/>
      <c r="CE47" s="365"/>
      <c r="CF47" s="365"/>
      <c r="CG47" s="365"/>
      <c r="CH47" s="365"/>
      <c r="CI47" s="377"/>
      <c r="CJ47" s="365"/>
      <c r="CK47" s="378"/>
      <c r="CL47" s="375"/>
      <c r="CM47" s="365"/>
      <c r="CN47" s="376"/>
      <c r="CO47" s="376"/>
      <c r="CP47" s="376"/>
      <c r="CQ47" s="365"/>
      <c r="CR47" s="365"/>
      <c r="CS47" s="366"/>
      <c r="CT47" s="365"/>
      <c r="CU47" s="365"/>
      <c r="CV47" s="365"/>
      <c r="CW47" s="365"/>
      <c r="CX47" s="377"/>
      <c r="CY47" s="365"/>
      <c r="CZ47" s="378"/>
    </row>
    <row r="48" spans="1:104" s="1" customFormat="1" hidden="1">
      <c r="A48" s="272">
        <v>44607</v>
      </c>
      <c r="B48" s="362"/>
      <c r="C48" s="363"/>
      <c r="D48" s="364"/>
      <c r="E48" s="364"/>
      <c r="F48" s="364"/>
      <c r="G48" s="365"/>
      <c r="H48" s="366"/>
      <c r="I48" s="366"/>
      <c r="J48" s="366"/>
      <c r="K48" s="366"/>
      <c r="L48" s="366"/>
      <c r="M48" s="367"/>
      <c r="N48" s="367"/>
      <c r="O48" s="365"/>
      <c r="P48" s="368"/>
      <c r="Q48" s="369"/>
      <c r="R48" s="312"/>
      <c r="S48" s="379">
        <v>-0.12555867937088014</v>
      </c>
      <c r="T48" s="370">
        <v>1.782</v>
      </c>
      <c r="U48" s="370">
        <v>0</v>
      </c>
      <c r="V48" s="312">
        <f>_xll.SRS1Splines.Functions25.Linear_Interp(V_NK3!$P$8:$P$32,V_NK3!$R$8:$R$32,AC48)</f>
        <v>517.73038664000103</v>
      </c>
      <c r="W48" s="312">
        <f>(V48/V_NK3!$R$28)*100</f>
        <v>95.496286958172789</v>
      </c>
      <c r="X48" s="308">
        <f>V48-V_NK3!$R$8</f>
        <v>461.15173464000105</v>
      </c>
      <c r="Y48" s="308">
        <f>IFERROR((V48 - V_NK3!$V$10) / (V_NK3!$V$9- V_NK3!$V$10) * 100, 0)</f>
        <v>94.971512348105918</v>
      </c>
      <c r="Z48" s="308">
        <v>541.79999999999995</v>
      </c>
      <c r="AA48" s="308">
        <v>521</v>
      </c>
      <c r="AB48" s="312">
        <v>540.12</v>
      </c>
      <c r="AC48" s="371">
        <v>540.36</v>
      </c>
      <c r="AD48" s="308">
        <v>0.66</v>
      </c>
      <c r="AE48" s="372">
        <v>0.44</v>
      </c>
      <c r="AF48" s="373"/>
      <c r="AG48" s="312"/>
      <c r="AH48" s="370">
        <v>1.8090864</v>
      </c>
      <c r="AI48" s="370">
        <v>2.2214618181818184</v>
      </c>
      <c r="AJ48" s="370">
        <v>0</v>
      </c>
      <c r="AK48" s="312">
        <f>_xll.SRS1Splines.Functions25.Linear_Interp(V_NK2!$R$10:$R$21,V_NK2!$T$10:$T$21,AR48)</f>
        <v>57.901114285743603</v>
      </c>
      <c r="AL48" s="312">
        <f>(AK48/V_NK2!$T$18)*100</f>
        <v>81.093997599080666</v>
      </c>
      <c r="AM48" s="308">
        <f>AK48-V_NK2!$T$11</f>
        <v>17.081114285715806</v>
      </c>
      <c r="AN48" s="308">
        <f>IFERROR((AK48 - V_NK2!$X$12) / (V_NK2!$X$11- V_NK2!$X$12) * 100, 0)</f>
        <v>55.857142857150563</v>
      </c>
      <c r="AO48" s="308">
        <v>427</v>
      </c>
      <c r="AP48" s="308">
        <v>420</v>
      </c>
      <c r="AQ48" s="308">
        <v>425</v>
      </c>
      <c r="AR48" s="371">
        <v>423.91</v>
      </c>
      <c r="AS48" s="312">
        <v>0.78</v>
      </c>
      <c r="AT48" s="372">
        <v>0.54</v>
      </c>
      <c r="AU48" s="369"/>
      <c r="AV48" s="312"/>
      <c r="AW48" s="370"/>
      <c r="AX48" s="370"/>
      <c r="AY48" s="370"/>
      <c r="AZ48" s="312"/>
      <c r="BA48" s="312"/>
      <c r="BB48" s="308"/>
      <c r="BC48" s="308"/>
      <c r="BD48" s="308"/>
      <c r="BE48" s="308"/>
      <c r="BF48" s="374"/>
      <c r="BG48" s="312"/>
      <c r="BH48" s="372"/>
      <c r="BI48" s="369"/>
      <c r="BJ48" s="312"/>
      <c r="BK48" s="370"/>
      <c r="BL48" s="370"/>
      <c r="BM48" s="370"/>
      <c r="BN48" s="312" t="str">
        <f>_xll.SRS1Splines.Functions25.Linear_Interp(V_XNN1!$K$3:$K$8,V_XNN1!$L$3:$L$8,BT48)</f>
        <v>Error reading input X value(s): The value is not a number</v>
      </c>
      <c r="BO48" s="312" t="e">
        <f>(BN48/V_XNN1!$L$7)*100</f>
        <v>#VALUE!</v>
      </c>
      <c r="BP48" s="308" t="str">
        <f>_xll.SRS1Splines.Functions25.Linear_Interp(V_XNN1!$K$3:$K$8,V_XNN1!$M$3:$M$8,BT48)</f>
        <v>Error reading input X value(s): The value is not a number</v>
      </c>
      <c r="BQ48" s="308">
        <f>IFERROR((BN48 - V_XNN1!$M$16) / (V_XNN1!$M$15- V_XNN1!$M$16) * 100, 0)</f>
        <v>0</v>
      </c>
      <c r="BR48" s="308">
        <v>252</v>
      </c>
      <c r="BS48" s="308">
        <v>249</v>
      </c>
      <c r="BT48" s="374"/>
      <c r="BU48" s="312"/>
      <c r="BV48" s="372"/>
      <c r="BW48" s="375"/>
      <c r="BX48" s="365"/>
      <c r="BY48" s="376"/>
      <c r="BZ48" s="376"/>
      <c r="CA48" s="376"/>
      <c r="CB48" s="365"/>
      <c r="CC48" s="365"/>
      <c r="CD48" s="366"/>
      <c r="CE48" s="365"/>
      <c r="CF48" s="365"/>
      <c r="CG48" s="365"/>
      <c r="CH48" s="365"/>
      <c r="CI48" s="377"/>
      <c r="CJ48" s="365"/>
      <c r="CK48" s="378"/>
      <c r="CL48" s="375"/>
      <c r="CM48" s="365"/>
      <c r="CN48" s="376"/>
      <c r="CO48" s="376"/>
      <c r="CP48" s="376"/>
      <c r="CQ48" s="365"/>
      <c r="CR48" s="365"/>
      <c r="CS48" s="366"/>
      <c r="CT48" s="365"/>
      <c r="CU48" s="365"/>
      <c r="CV48" s="365"/>
      <c r="CW48" s="365"/>
      <c r="CX48" s="377"/>
      <c r="CY48" s="365"/>
      <c r="CZ48" s="378"/>
    </row>
    <row r="49" spans="1:104" s="1" customFormat="1" hidden="1">
      <c r="A49" s="272">
        <v>44608</v>
      </c>
      <c r="B49" s="362"/>
      <c r="C49" s="363"/>
      <c r="D49" s="364"/>
      <c r="E49" s="364"/>
      <c r="F49" s="364"/>
      <c r="G49" s="365"/>
      <c r="H49" s="366"/>
      <c r="I49" s="366"/>
      <c r="J49" s="366"/>
      <c r="K49" s="366"/>
      <c r="L49" s="366"/>
      <c r="M49" s="367"/>
      <c r="N49" s="367"/>
      <c r="O49" s="365"/>
      <c r="P49" s="368"/>
      <c r="Q49" s="369"/>
      <c r="R49" s="312"/>
      <c r="S49" s="370">
        <v>0.63746479238128662</v>
      </c>
      <c r="T49" s="370">
        <v>1.782</v>
      </c>
      <c r="U49" s="370">
        <v>0</v>
      </c>
      <c r="V49" s="312">
        <f>_xll.SRS1Splines.Functions25.Linear_Interp(V_NK3!$P$8:$P$32,V_NK3!$R$8:$R$32,AC49)</f>
        <v>516.58585142000197</v>
      </c>
      <c r="W49" s="312">
        <f>(V49/V_NK3!$R$28)*100</f>
        <v>95.285175409337299</v>
      </c>
      <c r="X49" s="308">
        <f>V49-V_NK3!$R$8</f>
        <v>460.007199420002</v>
      </c>
      <c r="Y49" s="308">
        <f>IFERROR((V49 - V_NK3!$V$10) / (V_NK3!$V$9- V_NK3!$V$10) * 100, 0)</f>
        <v>94.735801989423578</v>
      </c>
      <c r="Z49" s="308">
        <v>541.79999999999995</v>
      </c>
      <c r="AA49" s="308">
        <v>521</v>
      </c>
      <c r="AB49" s="312">
        <v>540.12</v>
      </c>
      <c r="AC49" s="371">
        <v>540.33000000000004</v>
      </c>
      <c r="AD49" s="308">
        <v>0.66</v>
      </c>
      <c r="AE49" s="372">
        <v>0.44</v>
      </c>
      <c r="AF49" s="373"/>
      <c r="AG49" s="312"/>
      <c r="AH49" s="370">
        <v>1.8141633814858245</v>
      </c>
      <c r="AI49" s="370">
        <v>2.2214618181818184</v>
      </c>
      <c r="AJ49" s="370">
        <v>0</v>
      </c>
      <c r="AK49" s="312">
        <f>_xll.SRS1Splines.Functions25.Linear_Interp(V_NK2!$R$10:$R$21,V_NK2!$T$10:$T$21,AR49)</f>
        <v>57.507942857172097</v>
      </c>
      <c r="AL49" s="312">
        <f>(AK49/V_NK2!$T$18)*100</f>
        <v>80.543337334974922</v>
      </c>
      <c r="AM49" s="308">
        <f>AK49-V_NK2!$T$11</f>
        <v>16.6879428571443</v>
      </c>
      <c r="AN49" s="308">
        <f>IFERROR((AK49 - V_NK2!$X$12) / (V_NK2!$X$11- V_NK2!$X$12) * 100, 0)</f>
        <v>54.571428571435966</v>
      </c>
      <c r="AO49" s="308">
        <v>427</v>
      </c>
      <c r="AP49" s="308">
        <v>420</v>
      </c>
      <c r="AQ49" s="308">
        <v>425</v>
      </c>
      <c r="AR49" s="371">
        <v>423.82</v>
      </c>
      <c r="AS49" s="312">
        <v>0.78</v>
      </c>
      <c r="AT49" s="372">
        <v>0.54</v>
      </c>
      <c r="AU49" s="369"/>
      <c r="AV49" s="312"/>
      <c r="AW49" s="370"/>
      <c r="AX49" s="370"/>
      <c r="AY49" s="370"/>
      <c r="AZ49" s="312"/>
      <c r="BA49" s="312"/>
      <c r="BB49" s="308"/>
      <c r="BC49" s="308"/>
      <c r="BD49" s="308"/>
      <c r="BE49" s="308"/>
      <c r="BF49" s="374"/>
      <c r="BG49" s="312"/>
      <c r="BH49" s="372"/>
      <c r="BI49" s="369"/>
      <c r="BJ49" s="312"/>
      <c r="BK49" s="370"/>
      <c r="BL49" s="370"/>
      <c r="BM49" s="370"/>
      <c r="BN49" s="312" t="str">
        <f>_xll.SRS1Splines.Functions25.Linear_Interp(V_XNN1!$K$3:$K$8,V_XNN1!$L$3:$L$8,BT49)</f>
        <v>Error reading input X value(s): The value is not a number</v>
      </c>
      <c r="BO49" s="312" t="e">
        <f>(BN49/V_XNN1!$L$7)*100</f>
        <v>#VALUE!</v>
      </c>
      <c r="BP49" s="308" t="str">
        <f>_xll.SRS1Splines.Functions25.Linear_Interp(V_XNN1!$K$3:$K$8,V_XNN1!$M$3:$M$8,BT49)</f>
        <v>Error reading input X value(s): The value is not a number</v>
      </c>
      <c r="BQ49" s="308">
        <f>IFERROR((BN49 - V_XNN1!$M$16) / (V_XNN1!$M$15- V_XNN1!$M$16) * 100, 0)</f>
        <v>0</v>
      </c>
      <c r="BR49" s="308">
        <v>252</v>
      </c>
      <c r="BS49" s="308">
        <v>249</v>
      </c>
      <c r="BT49" s="374"/>
      <c r="BU49" s="312"/>
      <c r="BV49" s="372"/>
      <c r="BW49" s="375"/>
      <c r="BX49" s="365"/>
      <c r="BY49" s="376"/>
      <c r="BZ49" s="376"/>
      <c r="CA49" s="376"/>
      <c r="CB49" s="365"/>
      <c r="CC49" s="365"/>
      <c r="CD49" s="366"/>
      <c r="CE49" s="365"/>
      <c r="CF49" s="365"/>
      <c r="CG49" s="365"/>
      <c r="CH49" s="365"/>
      <c r="CI49" s="377"/>
      <c r="CJ49" s="365"/>
      <c r="CK49" s="378"/>
      <c r="CL49" s="375"/>
      <c r="CM49" s="365"/>
      <c r="CN49" s="376"/>
      <c r="CO49" s="376"/>
      <c r="CP49" s="376"/>
      <c r="CQ49" s="365"/>
      <c r="CR49" s="365"/>
      <c r="CS49" s="366"/>
      <c r="CT49" s="365"/>
      <c r="CU49" s="365"/>
      <c r="CV49" s="365"/>
      <c r="CW49" s="365"/>
      <c r="CX49" s="377"/>
      <c r="CY49" s="365"/>
      <c r="CZ49" s="378"/>
    </row>
    <row r="50" spans="1:104" s="1" customFormat="1" hidden="1">
      <c r="A50" s="272">
        <v>44609</v>
      </c>
      <c r="B50" s="362"/>
      <c r="C50" s="363"/>
      <c r="D50" s="364"/>
      <c r="E50" s="364"/>
      <c r="F50" s="364"/>
      <c r="G50" s="365"/>
      <c r="H50" s="366"/>
      <c r="I50" s="366"/>
      <c r="J50" s="366"/>
      <c r="K50" s="366"/>
      <c r="L50" s="366"/>
      <c r="M50" s="367"/>
      <c r="N50" s="367"/>
      <c r="O50" s="365"/>
      <c r="P50" s="368"/>
      <c r="Q50" s="369"/>
      <c r="R50" s="312"/>
      <c r="S50" s="370">
        <v>0.99142958475112919</v>
      </c>
      <c r="T50" s="370">
        <v>3.2805</v>
      </c>
      <c r="U50" s="370">
        <v>0</v>
      </c>
      <c r="V50" s="312">
        <f>_xll.SRS1Splines.Functions25.Linear_Interp(V_NK3!$P$8:$P$32,V_NK3!$R$8:$R$32,AC50)</f>
        <v>514.29678097999897</v>
      </c>
      <c r="W50" s="312">
        <f>(V50/V_NK3!$R$28)*100</f>
        <v>94.862952311665424</v>
      </c>
      <c r="X50" s="308">
        <f>V50-V_NK3!$R$8</f>
        <v>457.71812897999899</v>
      </c>
      <c r="Y50" s="308">
        <f>IFERROR((V50 - V_NK3!$V$10) / (V_NK3!$V$9- V_NK3!$V$10) * 100, 0)</f>
        <v>94.264381272057875</v>
      </c>
      <c r="Z50" s="308">
        <v>541.79999999999995</v>
      </c>
      <c r="AA50" s="308">
        <v>521</v>
      </c>
      <c r="AB50" s="312">
        <v>540.12</v>
      </c>
      <c r="AC50" s="371">
        <v>540.27</v>
      </c>
      <c r="AD50" s="308">
        <v>0.66</v>
      </c>
      <c r="AE50" s="372">
        <v>0.81</v>
      </c>
      <c r="AF50" s="373"/>
      <c r="AG50" s="312"/>
      <c r="AH50" s="370">
        <v>3.2796217629678726</v>
      </c>
      <c r="AI50" s="370">
        <v>2.2214618181818184</v>
      </c>
      <c r="AJ50" s="370">
        <v>0</v>
      </c>
      <c r="AK50" s="312">
        <f>_xll.SRS1Splines.Functions25.Linear_Interp(V_NK2!$R$10:$R$21,V_NK2!$T$10:$T$21,AR50)</f>
        <v>58.250600000029301</v>
      </c>
      <c r="AL50" s="312">
        <f>(AK50/V_NK2!$T$18)*100</f>
        <v>81.583473389396772</v>
      </c>
      <c r="AM50" s="308">
        <f>AK50-V_NK2!$T$11</f>
        <v>17.430600000001505</v>
      </c>
      <c r="AN50" s="308">
        <f>IFERROR((AK50 - V_NK2!$X$12) / (V_NK2!$X$11- V_NK2!$X$12) * 100, 0)</f>
        <v>57.000000000007724</v>
      </c>
      <c r="AO50" s="308">
        <v>427</v>
      </c>
      <c r="AP50" s="308">
        <v>420</v>
      </c>
      <c r="AQ50" s="308">
        <v>425</v>
      </c>
      <c r="AR50" s="371">
        <v>423.99</v>
      </c>
      <c r="AS50" s="312">
        <v>0.78</v>
      </c>
      <c r="AT50" s="372">
        <v>0.54</v>
      </c>
      <c r="AU50" s="369"/>
      <c r="AV50" s="312"/>
      <c r="AW50" s="370"/>
      <c r="AX50" s="370"/>
      <c r="AY50" s="370"/>
      <c r="AZ50" s="312"/>
      <c r="BA50" s="312"/>
      <c r="BB50" s="308"/>
      <c r="BC50" s="308"/>
      <c r="BD50" s="308"/>
      <c r="BE50" s="308"/>
      <c r="BF50" s="374"/>
      <c r="BG50" s="312"/>
      <c r="BH50" s="372"/>
      <c r="BI50" s="369"/>
      <c r="BJ50" s="312"/>
      <c r="BK50" s="370"/>
      <c r="BL50" s="370"/>
      <c r="BM50" s="370"/>
      <c r="BN50" s="312" t="str">
        <f>_xll.SRS1Splines.Functions25.Linear_Interp(V_XNN1!$K$3:$K$8,V_XNN1!$L$3:$L$8,BT50)</f>
        <v>Error reading input X value(s): The value is not a number</v>
      </c>
      <c r="BO50" s="312" t="e">
        <f>(BN50/V_XNN1!$L$7)*100</f>
        <v>#VALUE!</v>
      </c>
      <c r="BP50" s="308" t="str">
        <f>_xll.SRS1Splines.Functions25.Linear_Interp(V_XNN1!$K$3:$K$8,V_XNN1!$M$3:$M$8,BT50)</f>
        <v>Error reading input X value(s): The value is not a number</v>
      </c>
      <c r="BQ50" s="308">
        <f>IFERROR((BN50 - V_XNN1!$M$16) / (V_XNN1!$M$15- V_XNN1!$M$16) * 100, 0)</f>
        <v>0</v>
      </c>
      <c r="BR50" s="308">
        <v>252</v>
      </c>
      <c r="BS50" s="308">
        <v>249</v>
      </c>
      <c r="BT50" s="374"/>
      <c r="BU50" s="312"/>
      <c r="BV50" s="372"/>
      <c r="BW50" s="375"/>
      <c r="BX50" s="365"/>
      <c r="BY50" s="376"/>
      <c r="BZ50" s="376"/>
      <c r="CA50" s="376"/>
      <c r="CB50" s="365"/>
      <c r="CC50" s="365"/>
      <c r="CD50" s="366"/>
      <c r="CE50" s="365"/>
      <c r="CF50" s="365"/>
      <c r="CG50" s="365"/>
      <c r="CH50" s="365"/>
      <c r="CI50" s="377"/>
      <c r="CJ50" s="365"/>
      <c r="CK50" s="378"/>
      <c r="CL50" s="375"/>
      <c r="CM50" s="365"/>
      <c r="CN50" s="376"/>
      <c r="CO50" s="376"/>
      <c r="CP50" s="376"/>
      <c r="CQ50" s="365"/>
      <c r="CR50" s="365"/>
      <c r="CS50" s="366"/>
      <c r="CT50" s="365"/>
      <c r="CU50" s="365"/>
      <c r="CV50" s="365"/>
      <c r="CW50" s="365"/>
      <c r="CX50" s="377"/>
      <c r="CY50" s="365"/>
      <c r="CZ50" s="378"/>
    </row>
    <row r="51" spans="1:104" s="1" customFormat="1" hidden="1">
      <c r="A51" s="272">
        <v>44610</v>
      </c>
      <c r="B51" s="362"/>
      <c r="C51" s="363"/>
      <c r="D51" s="364"/>
      <c r="E51" s="364"/>
      <c r="F51" s="364"/>
      <c r="G51" s="365"/>
      <c r="H51" s="366"/>
      <c r="I51" s="366"/>
      <c r="J51" s="366"/>
      <c r="K51" s="366"/>
      <c r="L51" s="366"/>
      <c r="M51" s="367"/>
      <c r="N51" s="367"/>
      <c r="O51" s="365"/>
      <c r="P51" s="368"/>
      <c r="Q51" s="369"/>
      <c r="R51" s="312"/>
      <c r="S51" s="379">
        <v>-0.15310562287139892</v>
      </c>
      <c r="T51" s="370">
        <v>3.2805</v>
      </c>
      <c r="U51" s="370">
        <v>0</v>
      </c>
      <c r="V51" s="312">
        <f>_xll.SRS1Splines.Functions25.Linear_Interp(V_NK3!$P$8:$P$32,V_NK3!$R$8:$R$32,AC51)</f>
        <v>510.86317531999799</v>
      </c>
      <c r="W51" s="312">
        <f>(V51/V_NK3!$R$28)*100</f>
        <v>94.229617665158258</v>
      </c>
      <c r="X51" s="308">
        <f>V51-V_NK3!$R$8</f>
        <v>454.28452331999802</v>
      </c>
      <c r="Y51" s="308">
        <f>IFERROR((V51 - V_NK3!$V$10) / (V_NK3!$V$9- V_NK3!$V$10) * 100, 0)</f>
        <v>93.557250196010031</v>
      </c>
      <c r="Z51" s="308">
        <v>541.79999999999995</v>
      </c>
      <c r="AA51" s="308">
        <v>521</v>
      </c>
      <c r="AB51" s="312">
        <v>540.12</v>
      </c>
      <c r="AC51" s="371">
        <v>540.17999999999995</v>
      </c>
      <c r="AD51" s="308">
        <v>0.66</v>
      </c>
      <c r="AE51" s="372">
        <v>0.81</v>
      </c>
      <c r="AF51" s="373"/>
      <c r="AG51" s="312"/>
      <c r="AH51" s="370">
        <v>3.2147603999999999</v>
      </c>
      <c r="AI51" s="370">
        <v>2.2214618181818184</v>
      </c>
      <c r="AJ51" s="370">
        <v>0</v>
      </c>
      <c r="AK51" s="312">
        <f>_xll.SRS1Splines.Functions25.Linear_Interp(V_NK2!$R$10:$R$21,V_NK2!$T$10:$T$21,AR51)</f>
        <v>59.080628571458</v>
      </c>
      <c r="AL51" s="312">
        <f>(AK51/V_NK2!$T$18)*100</f>
        <v>82.745978391397756</v>
      </c>
      <c r="AM51" s="308">
        <f>AK51-V_NK2!$T$11</f>
        <v>18.260628571430203</v>
      </c>
      <c r="AN51" s="308">
        <f>IFERROR((AK51 - V_NK2!$X$12) / (V_NK2!$X$11- V_NK2!$X$12) * 100, 0)</f>
        <v>59.714285714293979</v>
      </c>
      <c r="AO51" s="308">
        <v>427</v>
      </c>
      <c r="AP51" s="308">
        <v>420</v>
      </c>
      <c r="AQ51" s="308">
        <v>425</v>
      </c>
      <c r="AR51" s="371">
        <v>424.18</v>
      </c>
      <c r="AS51" s="312">
        <v>0.78</v>
      </c>
      <c r="AT51" s="372">
        <v>0.54</v>
      </c>
      <c r="AU51" s="369"/>
      <c r="AV51" s="312"/>
      <c r="AW51" s="370"/>
      <c r="AX51" s="370"/>
      <c r="AY51" s="370"/>
      <c r="AZ51" s="312"/>
      <c r="BA51" s="312"/>
      <c r="BB51" s="308"/>
      <c r="BC51" s="308"/>
      <c r="BD51" s="308"/>
      <c r="BE51" s="308"/>
      <c r="BF51" s="374"/>
      <c r="BG51" s="312"/>
      <c r="BH51" s="372"/>
      <c r="BI51" s="369"/>
      <c r="BJ51" s="312"/>
      <c r="BK51" s="370"/>
      <c r="BL51" s="370"/>
      <c r="BM51" s="370"/>
      <c r="BN51" s="312" t="str">
        <f>_xll.SRS1Splines.Functions25.Linear_Interp(V_XNN1!$K$3:$K$8,V_XNN1!$L$3:$L$8,BT51)</f>
        <v>Error reading input X value(s): The value is not a number</v>
      </c>
      <c r="BO51" s="312" t="e">
        <f>(BN51/V_XNN1!$L$7)*100</f>
        <v>#VALUE!</v>
      </c>
      <c r="BP51" s="308" t="str">
        <f>_xll.SRS1Splines.Functions25.Linear_Interp(V_XNN1!$K$3:$K$8,V_XNN1!$M$3:$M$8,BT51)</f>
        <v>Error reading input X value(s): The value is not a number</v>
      </c>
      <c r="BQ51" s="308">
        <f>IFERROR((BN51 - V_XNN1!$M$16) / (V_XNN1!$M$15- V_XNN1!$M$16) * 100, 0)</f>
        <v>0</v>
      </c>
      <c r="BR51" s="308">
        <v>252</v>
      </c>
      <c r="BS51" s="308">
        <v>249</v>
      </c>
      <c r="BT51" s="374"/>
      <c r="BU51" s="312"/>
      <c r="BV51" s="372"/>
      <c r="BW51" s="375"/>
      <c r="BX51" s="365"/>
      <c r="BY51" s="376"/>
      <c r="BZ51" s="376"/>
      <c r="CA51" s="376"/>
      <c r="CB51" s="365"/>
      <c r="CC51" s="365"/>
      <c r="CD51" s="366"/>
      <c r="CE51" s="365"/>
      <c r="CF51" s="365"/>
      <c r="CG51" s="365"/>
      <c r="CH51" s="365"/>
      <c r="CI51" s="377"/>
      <c r="CJ51" s="365"/>
      <c r="CK51" s="378"/>
      <c r="CL51" s="375"/>
      <c r="CM51" s="365"/>
      <c r="CN51" s="376"/>
      <c r="CO51" s="376"/>
      <c r="CP51" s="376"/>
      <c r="CQ51" s="365"/>
      <c r="CR51" s="365"/>
      <c r="CS51" s="366"/>
      <c r="CT51" s="365"/>
      <c r="CU51" s="365"/>
      <c r="CV51" s="365"/>
      <c r="CW51" s="365"/>
      <c r="CX51" s="377"/>
      <c r="CY51" s="365"/>
      <c r="CZ51" s="378"/>
    </row>
    <row r="52" spans="1:104" s="1" customFormat="1" hidden="1">
      <c r="A52" s="272">
        <v>44611</v>
      </c>
      <c r="B52" s="362"/>
      <c r="C52" s="363"/>
      <c r="D52" s="364"/>
      <c r="E52" s="364"/>
      <c r="F52" s="364"/>
      <c r="G52" s="365"/>
      <c r="H52" s="366"/>
      <c r="I52" s="366"/>
      <c r="J52" s="366"/>
      <c r="K52" s="366"/>
      <c r="L52" s="366"/>
      <c r="M52" s="367"/>
      <c r="N52" s="367"/>
      <c r="O52" s="365"/>
      <c r="P52" s="368"/>
      <c r="Q52" s="369"/>
      <c r="R52" s="312"/>
      <c r="S52" s="370">
        <v>0.60344132062911993</v>
      </c>
      <c r="T52" s="370">
        <v>2.5110000000000001</v>
      </c>
      <c r="U52" s="370">
        <v>0</v>
      </c>
      <c r="V52" s="312">
        <f>_xll.SRS1Splines.Functions25.Linear_Interp(V_NK3!$P$8:$P$32,V_NK3!$R$8:$R$32,AC52)</f>
        <v>508.95561662</v>
      </c>
      <c r="W52" s="312">
        <f>(V52/V_NK3!$R$28)*100</f>
        <v>93.87776508376588</v>
      </c>
      <c r="X52" s="308">
        <f>V52-V_NK3!$R$8</f>
        <v>452.37696462000002</v>
      </c>
      <c r="Y52" s="308">
        <f>IFERROR((V52 - V_NK3!$V$10) / (V_NK3!$V$9- V_NK3!$V$10) * 100, 0)</f>
        <v>93.164399598206202</v>
      </c>
      <c r="Z52" s="308">
        <v>541.79999999999995</v>
      </c>
      <c r="AA52" s="308">
        <v>521</v>
      </c>
      <c r="AB52" s="312">
        <v>540.12</v>
      </c>
      <c r="AC52" s="371">
        <v>540.13</v>
      </c>
      <c r="AD52" s="308">
        <v>0.66</v>
      </c>
      <c r="AE52" s="372">
        <v>0.62</v>
      </c>
      <c r="AF52" s="373"/>
      <c r="AG52" s="312"/>
      <c r="AH52" s="370">
        <v>2.4590356358076098</v>
      </c>
      <c r="AI52" s="370">
        <v>2.2214618181818184</v>
      </c>
      <c r="AJ52" s="370">
        <v>0</v>
      </c>
      <c r="AK52" s="312">
        <f>_xll.SRS1Splines.Functions25.Linear_Interp(V_NK2!$R$10:$R$21,V_NK2!$T$10:$T$21,AR52)</f>
        <v>59.386428571457998</v>
      </c>
      <c r="AL52" s="312">
        <f>(AK52/V_NK2!$T$18)*100</f>
        <v>83.174269707924367</v>
      </c>
      <c r="AM52" s="308">
        <f>AK52-V_NK2!$T$11</f>
        <v>18.566428571430201</v>
      </c>
      <c r="AN52" s="308">
        <f>IFERROR((AK52 - V_NK2!$X$12) / (V_NK2!$X$11- V_NK2!$X$12) * 100, 0)</f>
        <v>60.714285714294022</v>
      </c>
      <c r="AO52" s="308">
        <v>427</v>
      </c>
      <c r="AP52" s="308">
        <v>420</v>
      </c>
      <c r="AQ52" s="308">
        <v>425</v>
      </c>
      <c r="AR52" s="371">
        <v>424.25</v>
      </c>
      <c r="AS52" s="312">
        <v>0.78</v>
      </c>
      <c r="AT52" s="372">
        <v>0.54</v>
      </c>
      <c r="AU52" s="369"/>
      <c r="AV52" s="312"/>
      <c r="AW52" s="370"/>
      <c r="AX52" s="370"/>
      <c r="AY52" s="370"/>
      <c r="AZ52" s="312"/>
      <c r="BA52" s="312"/>
      <c r="BB52" s="308"/>
      <c r="BC52" s="308"/>
      <c r="BD52" s="308"/>
      <c r="BE52" s="308"/>
      <c r="BF52" s="374"/>
      <c r="BG52" s="312"/>
      <c r="BH52" s="372"/>
      <c r="BI52" s="369"/>
      <c r="BJ52" s="312"/>
      <c r="BK52" s="370"/>
      <c r="BL52" s="370"/>
      <c r="BM52" s="370"/>
      <c r="BN52" s="312" t="str">
        <f>_xll.SRS1Splines.Functions25.Linear_Interp(V_XNN1!$K$3:$K$8,V_XNN1!$L$3:$L$8,BT52)</f>
        <v>Error reading input X value(s): The value is not a number</v>
      </c>
      <c r="BO52" s="312" t="e">
        <f>(BN52/V_XNN1!$L$7)*100</f>
        <v>#VALUE!</v>
      </c>
      <c r="BP52" s="308" t="str">
        <f>_xll.SRS1Splines.Functions25.Linear_Interp(V_XNN1!$K$3:$K$8,V_XNN1!$M$3:$M$8,BT52)</f>
        <v>Error reading input X value(s): The value is not a number</v>
      </c>
      <c r="BQ52" s="308">
        <f>IFERROR((BN52 - V_XNN1!$M$16) / (V_XNN1!$M$15- V_XNN1!$M$16) * 100, 0)</f>
        <v>0</v>
      </c>
      <c r="BR52" s="308">
        <v>252</v>
      </c>
      <c r="BS52" s="308">
        <v>249</v>
      </c>
      <c r="BT52" s="374"/>
      <c r="BU52" s="312"/>
      <c r="BV52" s="372"/>
      <c r="BW52" s="375"/>
      <c r="BX52" s="365"/>
      <c r="BY52" s="376"/>
      <c r="BZ52" s="376"/>
      <c r="CA52" s="376"/>
      <c r="CB52" s="365"/>
      <c r="CC52" s="365"/>
      <c r="CD52" s="366"/>
      <c r="CE52" s="365"/>
      <c r="CF52" s="365"/>
      <c r="CG52" s="365"/>
      <c r="CH52" s="365"/>
      <c r="CI52" s="377"/>
      <c r="CJ52" s="365"/>
      <c r="CK52" s="378"/>
      <c r="CL52" s="375"/>
      <c r="CM52" s="365"/>
      <c r="CN52" s="376"/>
      <c r="CO52" s="376"/>
      <c r="CP52" s="376"/>
      <c r="CQ52" s="365"/>
      <c r="CR52" s="365"/>
      <c r="CS52" s="366"/>
      <c r="CT52" s="365"/>
      <c r="CU52" s="365"/>
      <c r="CV52" s="365"/>
      <c r="CW52" s="365"/>
      <c r="CX52" s="377"/>
      <c r="CY52" s="365"/>
      <c r="CZ52" s="378"/>
    </row>
    <row r="53" spans="1:104" s="1" customFormat="1" hidden="1">
      <c r="A53" s="272">
        <v>44612</v>
      </c>
      <c r="B53" s="362"/>
      <c r="C53" s="363"/>
      <c r="D53" s="364"/>
      <c r="E53" s="364"/>
      <c r="F53" s="364"/>
      <c r="G53" s="365"/>
      <c r="H53" s="366"/>
      <c r="I53" s="366"/>
      <c r="J53" s="366"/>
      <c r="K53" s="366"/>
      <c r="L53" s="366"/>
      <c r="M53" s="367"/>
      <c r="N53" s="367"/>
      <c r="O53" s="365"/>
      <c r="P53" s="368"/>
      <c r="Q53" s="369"/>
      <c r="R53" s="312"/>
      <c r="S53" s="370">
        <v>0.1749530565032959</v>
      </c>
      <c r="T53" s="370">
        <v>1.7010000000000001</v>
      </c>
      <c r="U53" s="370">
        <v>0</v>
      </c>
      <c r="V53" s="312">
        <f>_xll.SRS1Splines.Functions25.Linear_Interp(V_NK3!$P$8:$P$32,V_NK3!$R$8:$R$32,AC53)</f>
        <v>507.42956966000099</v>
      </c>
      <c r="W53" s="312">
        <f>(V53/V_NK3!$R$28)*100</f>
        <v>93.596283018651832</v>
      </c>
      <c r="X53" s="308">
        <f>V53-V_NK3!$R$8</f>
        <v>450.85091766000102</v>
      </c>
      <c r="Y53" s="308">
        <f>IFERROR((V53 - V_NK3!$V$10) / (V_NK3!$V$9- V_NK3!$V$10) * 100, 0)</f>
        <v>92.850119119963011</v>
      </c>
      <c r="Z53" s="308">
        <v>541.79999999999995</v>
      </c>
      <c r="AA53" s="308">
        <v>521</v>
      </c>
      <c r="AB53" s="312">
        <v>540.12</v>
      </c>
      <c r="AC53" s="371">
        <v>540.09</v>
      </c>
      <c r="AD53" s="308">
        <v>0.66</v>
      </c>
      <c r="AE53" s="372">
        <v>0.42</v>
      </c>
      <c r="AF53" s="373"/>
      <c r="AG53" s="312"/>
      <c r="AH53" s="370">
        <v>1.5886345086460878</v>
      </c>
      <c r="AI53" s="370">
        <v>2.2214618181818184</v>
      </c>
      <c r="AJ53" s="370">
        <v>0</v>
      </c>
      <c r="AK53" s="312">
        <f>_xll.SRS1Splines.Functions25.Linear_Interp(V_NK2!$R$10:$R$21,V_NK2!$T$10:$T$21,AR53)</f>
        <v>58.905885714314998</v>
      </c>
      <c r="AL53" s="312">
        <f>(AK53/V_NK2!$T$18)*100</f>
        <v>82.501240496239475</v>
      </c>
      <c r="AM53" s="308">
        <f>AK53-V_NK2!$T$11</f>
        <v>18.085885714287201</v>
      </c>
      <c r="AN53" s="308">
        <f>IFERROR((AK53 - V_NK2!$X$12) / (V_NK2!$X$11- V_NK2!$X$12) * 100, 0)</f>
        <v>59.142857142864912</v>
      </c>
      <c r="AO53" s="308">
        <v>427</v>
      </c>
      <c r="AP53" s="308">
        <v>420</v>
      </c>
      <c r="AQ53" s="308">
        <v>425</v>
      </c>
      <c r="AR53" s="371">
        <v>424.14</v>
      </c>
      <c r="AS53" s="312">
        <v>0.78</v>
      </c>
      <c r="AT53" s="372">
        <v>0.54</v>
      </c>
      <c r="AU53" s="369"/>
      <c r="AV53" s="312"/>
      <c r="AW53" s="370"/>
      <c r="AX53" s="370"/>
      <c r="AY53" s="370"/>
      <c r="AZ53" s="312"/>
      <c r="BA53" s="312"/>
      <c r="BB53" s="308"/>
      <c r="BC53" s="308"/>
      <c r="BD53" s="308"/>
      <c r="BE53" s="308"/>
      <c r="BF53" s="374"/>
      <c r="BG53" s="312"/>
      <c r="BH53" s="372"/>
      <c r="BI53" s="369"/>
      <c r="BJ53" s="312"/>
      <c r="BK53" s="370"/>
      <c r="BL53" s="370"/>
      <c r="BM53" s="370"/>
      <c r="BN53" s="312" t="str">
        <f>_xll.SRS1Splines.Functions25.Linear_Interp(V_XNN1!$K$3:$K$8,V_XNN1!$L$3:$L$8,BT53)</f>
        <v>Error reading input X value(s): The value is not a number</v>
      </c>
      <c r="BO53" s="312" t="e">
        <f>(BN53/V_XNN1!$L$7)*100</f>
        <v>#VALUE!</v>
      </c>
      <c r="BP53" s="308" t="str">
        <f>_xll.SRS1Splines.Functions25.Linear_Interp(V_XNN1!$K$3:$K$8,V_XNN1!$M$3:$M$8,BT53)</f>
        <v>Error reading input X value(s): The value is not a number</v>
      </c>
      <c r="BQ53" s="308">
        <f>IFERROR((BN53 - V_XNN1!$M$16) / (V_XNN1!$M$15- V_XNN1!$M$16) * 100, 0)</f>
        <v>0</v>
      </c>
      <c r="BR53" s="308">
        <v>252</v>
      </c>
      <c r="BS53" s="308">
        <v>249</v>
      </c>
      <c r="BT53" s="374"/>
      <c r="BU53" s="312"/>
      <c r="BV53" s="372"/>
      <c r="BW53" s="375"/>
      <c r="BX53" s="365"/>
      <c r="BY53" s="376"/>
      <c r="BZ53" s="376"/>
      <c r="CA53" s="376"/>
      <c r="CB53" s="365"/>
      <c r="CC53" s="365"/>
      <c r="CD53" s="366"/>
      <c r="CE53" s="365"/>
      <c r="CF53" s="365"/>
      <c r="CG53" s="365"/>
      <c r="CH53" s="365"/>
      <c r="CI53" s="377"/>
      <c r="CJ53" s="365"/>
      <c r="CK53" s="378"/>
      <c r="CL53" s="375"/>
      <c r="CM53" s="365"/>
      <c r="CN53" s="376"/>
      <c r="CO53" s="376"/>
      <c r="CP53" s="376"/>
      <c r="CQ53" s="365"/>
      <c r="CR53" s="365"/>
      <c r="CS53" s="366"/>
      <c r="CT53" s="365"/>
      <c r="CU53" s="365"/>
      <c r="CV53" s="365"/>
      <c r="CW53" s="365"/>
      <c r="CX53" s="377"/>
      <c r="CY53" s="365"/>
      <c r="CZ53" s="378"/>
    </row>
    <row r="54" spans="1:104" s="1" customFormat="1" hidden="1">
      <c r="A54" s="272">
        <v>44613</v>
      </c>
      <c r="B54" s="362"/>
      <c r="C54" s="363"/>
      <c r="D54" s="364"/>
      <c r="E54" s="364"/>
      <c r="F54" s="364"/>
      <c r="G54" s="365"/>
      <c r="H54" s="366"/>
      <c r="I54" s="366"/>
      <c r="J54" s="366"/>
      <c r="K54" s="366"/>
      <c r="L54" s="366"/>
      <c r="M54" s="367"/>
      <c r="N54" s="367"/>
      <c r="O54" s="365"/>
      <c r="P54" s="368"/>
      <c r="Q54" s="369"/>
      <c r="R54" s="312"/>
      <c r="S54" s="370">
        <v>1.2854647923736573</v>
      </c>
      <c r="T54" s="370">
        <v>2.4300000000000002</v>
      </c>
      <c r="U54" s="370">
        <v>0</v>
      </c>
      <c r="V54" s="312">
        <f>_xll.SRS1Splines.Functions25.Linear_Interp(V_NK3!$P$8:$P$32,V_NK3!$R$8:$R$32,AC54)</f>
        <v>506.28503443999801</v>
      </c>
      <c r="W54" s="312">
        <f>(V54/V_NK3!$R$28)*100</f>
        <v>93.385171469815631</v>
      </c>
      <c r="X54" s="308">
        <f>V54-V_NK3!$R$8</f>
        <v>449.70638243999804</v>
      </c>
      <c r="Y54" s="308">
        <f>IFERROR((V54 - V_NK3!$V$10) / (V_NK3!$V$9- V_NK3!$V$10) * 100, 0)</f>
        <v>92.614408761279861</v>
      </c>
      <c r="Z54" s="308">
        <v>541.79999999999995</v>
      </c>
      <c r="AA54" s="308">
        <v>521</v>
      </c>
      <c r="AB54" s="312">
        <v>540.12</v>
      </c>
      <c r="AC54" s="371">
        <v>540.05999999999995</v>
      </c>
      <c r="AD54" s="308">
        <v>0.66</v>
      </c>
      <c r="AE54" s="372">
        <v>0.6</v>
      </c>
      <c r="AF54" s="373"/>
      <c r="AG54" s="312"/>
      <c r="AH54" s="370">
        <v>2.6112033814833073</v>
      </c>
      <c r="AI54" s="370">
        <v>2.2214618181818184</v>
      </c>
      <c r="AJ54" s="370">
        <v>0</v>
      </c>
      <c r="AK54" s="312">
        <f>_xll.SRS1Splines.Functions25.Linear_Interp(V_NK2!$R$10:$R$21,V_NK2!$T$10:$T$21,AR54)</f>
        <v>58.949571428600699</v>
      </c>
      <c r="AL54" s="312">
        <f>(AK54/V_NK2!$T$18)*100</f>
        <v>82.562424970028985</v>
      </c>
      <c r="AM54" s="308">
        <f>AK54-V_NK2!$T$11</f>
        <v>18.129571428572902</v>
      </c>
      <c r="AN54" s="308">
        <f>IFERROR((AK54 - V_NK2!$X$12) / (V_NK2!$X$11- V_NK2!$X$12) * 100, 0)</f>
        <v>59.285714285722015</v>
      </c>
      <c r="AO54" s="308">
        <v>427</v>
      </c>
      <c r="AP54" s="308">
        <v>420</v>
      </c>
      <c r="AQ54" s="308">
        <v>425</v>
      </c>
      <c r="AR54" s="371">
        <v>424.15</v>
      </c>
      <c r="AS54" s="312">
        <v>0.78</v>
      </c>
      <c r="AT54" s="372">
        <v>0.54</v>
      </c>
      <c r="AU54" s="369"/>
      <c r="AV54" s="312"/>
      <c r="AW54" s="370"/>
      <c r="AX54" s="370"/>
      <c r="AY54" s="370"/>
      <c r="AZ54" s="312"/>
      <c r="BA54" s="312"/>
      <c r="BB54" s="308"/>
      <c r="BC54" s="308"/>
      <c r="BD54" s="308"/>
      <c r="BE54" s="308"/>
      <c r="BF54" s="374"/>
      <c r="BG54" s="312"/>
      <c r="BH54" s="372"/>
      <c r="BI54" s="369"/>
      <c r="BJ54" s="312"/>
      <c r="BK54" s="370"/>
      <c r="BL54" s="370"/>
      <c r="BM54" s="370"/>
      <c r="BN54" s="312" t="str">
        <f>_xll.SRS1Splines.Functions25.Linear_Interp(V_XNN1!$K$3:$K$8,V_XNN1!$L$3:$L$8,BT54)</f>
        <v>Error reading input X value(s): The value is not a number</v>
      </c>
      <c r="BO54" s="312" t="e">
        <f>(BN54/V_XNN1!$L$7)*100</f>
        <v>#VALUE!</v>
      </c>
      <c r="BP54" s="308" t="str">
        <f>_xll.SRS1Splines.Functions25.Linear_Interp(V_XNN1!$K$3:$K$8,V_XNN1!$M$3:$M$8,BT54)</f>
        <v>Error reading input X value(s): The value is not a number</v>
      </c>
      <c r="BQ54" s="308">
        <f>IFERROR((BN54 - V_XNN1!$M$16) / (V_XNN1!$M$15- V_XNN1!$M$16) * 100, 0)</f>
        <v>0</v>
      </c>
      <c r="BR54" s="308">
        <v>252</v>
      </c>
      <c r="BS54" s="308">
        <v>249</v>
      </c>
      <c r="BT54" s="374"/>
      <c r="BU54" s="312"/>
      <c r="BV54" s="372"/>
      <c r="BW54" s="375"/>
      <c r="BX54" s="365"/>
      <c r="BY54" s="376"/>
      <c r="BZ54" s="376"/>
      <c r="CA54" s="376"/>
      <c r="CB54" s="365"/>
      <c r="CC54" s="365"/>
      <c r="CD54" s="366"/>
      <c r="CE54" s="365"/>
      <c r="CF54" s="365"/>
      <c r="CG54" s="365"/>
      <c r="CH54" s="365"/>
      <c r="CI54" s="377"/>
      <c r="CJ54" s="365"/>
      <c r="CK54" s="378"/>
      <c r="CL54" s="375"/>
      <c r="CM54" s="365"/>
      <c r="CN54" s="376"/>
      <c r="CO54" s="376"/>
      <c r="CP54" s="376"/>
      <c r="CQ54" s="365"/>
      <c r="CR54" s="365"/>
      <c r="CS54" s="366"/>
      <c r="CT54" s="365"/>
      <c r="CU54" s="365"/>
      <c r="CV54" s="365"/>
      <c r="CW54" s="365"/>
      <c r="CX54" s="377"/>
      <c r="CY54" s="365"/>
      <c r="CZ54" s="378"/>
    </row>
    <row r="55" spans="1:104" s="1" customFormat="1" hidden="1">
      <c r="A55" s="272">
        <v>44614</v>
      </c>
      <c r="B55" s="362"/>
      <c r="C55" s="363"/>
      <c r="D55" s="364"/>
      <c r="E55" s="364"/>
      <c r="F55" s="364"/>
      <c r="G55" s="365"/>
      <c r="H55" s="366"/>
      <c r="I55" s="366"/>
      <c r="J55" s="366"/>
      <c r="K55" s="366"/>
      <c r="L55" s="366"/>
      <c r="M55" s="367"/>
      <c r="N55" s="367"/>
      <c r="O55" s="365"/>
      <c r="P55" s="368"/>
      <c r="Q55" s="369"/>
      <c r="R55" s="312"/>
      <c r="S55" s="370">
        <v>0.38902237495040892</v>
      </c>
      <c r="T55" s="370">
        <v>3.0375000000000001</v>
      </c>
      <c r="U55" s="370">
        <v>0</v>
      </c>
      <c r="V55" s="312">
        <f>_xll.SRS1Splines.Functions25.Linear_Interp(V_NK3!$P$8:$P$32,V_NK3!$R$8:$R$32,AC55)</f>
        <v>503.63655678999999</v>
      </c>
      <c r="W55" s="312">
        <f>(V55/V_NK3!$R$28)*100</f>
        <v>92.896655075582075</v>
      </c>
      <c r="X55" s="308">
        <f>V55-V_NK3!$R$8</f>
        <v>447.05790479000001</v>
      </c>
      <c r="Y55" s="308">
        <f>IFERROR((V55 - V_NK3!$V$10) / (V_NK3!$V$9- V_NK3!$V$10) * 100, 0)</f>
        <v>92.068970223491803</v>
      </c>
      <c r="Z55" s="308">
        <v>541.79999999999995</v>
      </c>
      <c r="AA55" s="308">
        <v>521</v>
      </c>
      <c r="AB55" s="312">
        <v>540.12</v>
      </c>
      <c r="AC55" s="371">
        <v>539.99</v>
      </c>
      <c r="AD55" s="308">
        <v>0.66</v>
      </c>
      <c r="AE55" s="372">
        <v>0.75</v>
      </c>
      <c r="AF55" s="373"/>
      <c r="AG55" s="312"/>
      <c r="AH55" s="370">
        <v>2.8621273837336347</v>
      </c>
      <c r="AI55" s="370">
        <v>2.2214618181818184</v>
      </c>
      <c r="AJ55" s="370">
        <v>0</v>
      </c>
      <c r="AK55" s="312">
        <f>_xll.SRS1Splines.Functions25.Linear_Interp(V_NK2!$R$10:$R$21,V_NK2!$T$10:$T$21,AR55)</f>
        <v>59.517485714315001</v>
      </c>
      <c r="AL55" s="312">
        <f>(AK55/V_NK2!$T$18)*100</f>
        <v>83.357823129292711</v>
      </c>
      <c r="AM55" s="308">
        <f>AK55-V_NK2!$T$11</f>
        <v>18.697485714287204</v>
      </c>
      <c r="AN55" s="308">
        <f>IFERROR((AK55 - V_NK2!$X$12) / (V_NK2!$X$11- V_NK2!$X$12) * 100, 0)</f>
        <v>61.142857142865012</v>
      </c>
      <c r="AO55" s="308">
        <v>427</v>
      </c>
      <c r="AP55" s="308">
        <v>420</v>
      </c>
      <c r="AQ55" s="308">
        <v>425</v>
      </c>
      <c r="AR55" s="371">
        <v>424.28</v>
      </c>
      <c r="AS55" s="312">
        <v>0.78</v>
      </c>
      <c r="AT55" s="372">
        <v>0.54</v>
      </c>
      <c r="AU55" s="369"/>
      <c r="AV55" s="312"/>
      <c r="AW55" s="370"/>
      <c r="AX55" s="370"/>
      <c r="AY55" s="370"/>
      <c r="AZ55" s="312"/>
      <c r="BA55" s="312"/>
      <c r="BB55" s="308"/>
      <c r="BC55" s="308"/>
      <c r="BD55" s="308"/>
      <c r="BE55" s="308"/>
      <c r="BF55" s="374"/>
      <c r="BG55" s="312"/>
      <c r="BH55" s="372"/>
      <c r="BI55" s="369"/>
      <c r="BJ55" s="312"/>
      <c r="BK55" s="370"/>
      <c r="BL55" s="370"/>
      <c r="BM55" s="370"/>
      <c r="BN55" s="312" t="str">
        <f>_xll.SRS1Splines.Functions25.Linear_Interp(V_XNN1!$K$3:$K$8,V_XNN1!$L$3:$L$8,BT55)</f>
        <v>Error reading input X value(s): The value is not a number</v>
      </c>
      <c r="BO55" s="312" t="e">
        <f>(BN55/V_XNN1!$L$7)*100</f>
        <v>#VALUE!</v>
      </c>
      <c r="BP55" s="308" t="str">
        <f>_xll.SRS1Splines.Functions25.Linear_Interp(V_XNN1!$K$3:$K$8,V_XNN1!$M$3:$M$8,BT55)</f>
        <v>Error reading input X value(s): The value is not a number</v>
      </c>
      <c r="BQ55" s="308">
        <f>IFERROR((BN55 - V_XNN1!$M$16) / (V_XNN1!$M$15- V_XNN1!$M$16) * 100, 0)</f>
        <v>0</v>
      </c>
      <c r="BR55" s="308">
        <v>252</v>
      </c>
      <c r="BS55" s="308">
        <v>249</v>
      </c>
      <c r="BT55" s="374"/>
      <c r="BU55" s="312"/>
      <c r="BV55" s="372"/>
      <c r="BW55" s="375"/>
      <c r="BX55" s="365"/>
      <c r="BY55" s="376"/>
      <c r="BZ55" s="376"/>
      <c r="CA55" s="376"/>
      <c r="CB55" s="365"/>
      <c r="CC55" s="365"/>
      <c r="CD55" s="366"/>
      <c r="CE55" s="365"/>
      <c r="CF55" s="365"/>
      <c r="CG55" s="365"/>
      <c r="CH55" s="365"/>
      <c r="CI55" s="377"/>
      <c r="CJ55" s="365"/>
      <c r="CK55" s="378"/>
      <c r="CL55" s="375"/>
      <c r="CM55" s="365"/>
      <c r="CN55" s="376"/>
      <c r="CO55" s="376"/>
      <c r="CP55" s="376"/>
      <c r="CQ55" s="365"/>
      <c r="CR55" s="365"/>
      <c r="CS55" s="366"/>
      <c r="CT55" s="365"/>
      <c r="CU55" s="365"/>
      <c r="CV55" s="365"/>
      <c r="CW55" s="365"/>
      <c r="CX55" s="377"/>
      <c r="CY55" s="365"/>
      <c r="CZ55" s="378"/>
    </row>
    <row r="56" spans="1:104" s="1" customFormat="1" hidden="1">
      <c r="A56" s="272">
        <v>44615</v>
      </c>
      <c r="B56" s="362"/>
      <c r="C56" s="363"/>
      <c r="D56" s="364"/>
      <c r="E56" s="364"/>
      <c r="F56" s="364"/>
      <c r="G56" s="365"/>
      <c r="H56" s="366"/>
      <c r="I56" s="366"/>
      <c r="J56" s="366"/>
      <c r="K56" s="366"/>
      <c r="L56" s="366"/>
      <c r="M56" s="367"/>
      <c r="N56" s="367"/>
      <c r="O56" s="365"/>
      <c r="P56" s="368"/>
      <c r="Q56" s="369"/>
      <c r="R56" s="312"/>
      <c r="S56" s="370">
        <v>0.12174232182693481</v>
      </c>
      <c r="T56" s="370">
        <v>2.9969999999999999</v>
      </c>
      <c r="U56" s="370">
        <v>0</v>
      </c>
      <c r="V56" s="312">
        <f>_xll.SRS1Splines.Functions25.Linear_Interp(V_NK3!$P$8:$P$32,V_NK3!$R$8:$R$32,AC56)</f>
        <v>500.76129910999902</v>
      </c>
      <c r="W56" s="312">
        <f>(V56/V_NK3!$R$28)*100</f>
        <v>92.366308703081074</v>
      </c>
      <c r="X56" s="308">
        <f>V56-V_NK3!$R$8</f>
        <v>444.18264710999904</v>
      </c>
      <c r="Y56" s="308">
        <f>IFERROR((V56 - V_NK3!$V$10) / (V_NK3!$V$9- V_NK3!$V$10) * 100, 0)</f>
        <v>91.476827660104561</v>
      </c>
      <c r="Z56" s="308">
        <v>541.79999999999995</v>
      </c>
      <c r="AA56" s="308">
        <v>521</v>
      </c>
      <c r="AB56" s="312">
        <v>540.12</v>
      </c>
      <c r="AC56" s="371">
        <v>539.91</v>
      </c>
      <c r="AD56" s="308">
        <v>0.66</v>
      </c>
      <c r="AE56" s="372">
        <v>0.74</v>
      </c>
      <c r="AF56" s="373"/>
      <c r="AG56" s="312"/>
      <c r="AH56" s="370">
        <v>2.7374749662028885</v>
      </c>
      <c r="AI56" s="370">
        <v>2.2214618181818184</v>
      </c>
      <c r="AJ56" s="370">
        <v>0</v>
      </c>
      <c r="AK56" s="312">
        <f>_xll.SRS1Splines.Functions25.Linear_Interp(V_NK2!$R$10:$R$21,V_NK2!$T$10:$T$21,AR56)</f>
        <v>60.172771428601003</v>
      </c>
      <c r="AL56" s="312">
        <f>(AK56/V_NK2!$T$18)*100</f>
        <v>84.275590236135855</v>
      </c>
      <c r="AM56" s="308">
        <f>AK56-V_NK2!$T$11</f>
        <v>19.352771428573206</v>
      </c>
      <c r="AN56" s="308">
        <f>IFERROR((AK56 - V_NK2!$X$12) / (V_NK2!$X$11- V_NK2!$X$12) * 100, 0)</f>
        <v>63.285714285723202</v>
      </c>
      <c r="AO56" s="308">
        <v>427</v>
      </c>
      <c r="AP56" s="308">
        <v>420</v>
      </c>
      <c r="AQ56" s="308">
        <v>425</v>
      </c>
      <c r="AR56" s="371">
        <v>424.43</v>
      </c>
      <c r="AS56" s="312">
        <v>0.78</v>
      </c>
      <c r="AT56" s="372">
        <v>0.54</v>
      </c>
      <c r="AU56" s="369"/>
      <c r="AV56" s="312"/>
      <c r="AW56" s="370"/>
      <c r="AX56" s="370"/>
      <c r="AY56" s="370"/>
      <c r="AZ56" s="312"/>
      <c r="BA56" s="312"/>
      <c r="BB56" s="308"/>
      <c r="BC56" s="308"/>
      <c r="BD56" s="308"/>
      <c r="BE56" s="308"/>
      <c r="BF56" s="374"/>
      <c r="BG56" s="312"/>
      <c r="BH56" s="372"/>
      <c r="BI56" s="369"/>
      <c r="BJ56" s="312"/>
      <c r="BK56" s="370"/>
      <c r="BL56" s="370"/>
      <c r="BM56" s="370"/>
      <c r="BN56" s="312" t="str">
        <f>_xll.SRS1Splines.Functions25.Linear_Interp(V_XNN1!$K$3:$K$8,V_XNN1!$L$3:$L$8,BT56)</f>
        <v>Error reading input X value(s): The value is not a number</v>
      </c>
      <c r="BO56" s="312" t="e">
        <f>(BN56/V_XNN1!$L$7)*100</f>
        <v>#VALUE!</v>
      </c>
      <c r="BP56" s="308" t="str">
        <f>_xll.SRS1Splines.Functions25.Linear_Interp(V_XNN1!$K$3:$K$8,V_XNN1!$M$3:$M$8,BT56)</f>
        <v>Error reading input X value(s): The value is not a number</v>
      </c>
      <c r="BQ56" s="308">
        <f>IFERROR((BN56 - V_XNN1!$M$16) / (V_XNN1!$M$15- V_XNN1!$M$16) * 100, 0)</f>
        <v>0</v>
      </c>
      <c r="BR56" s="308">
        <v>252</v>
      </c>
      <c r="BS56" s="308">
        <v>249</v>
      </c>
      <c r="BT56" s="374"/>
      <c r="BU56" s="312"/>
      <c r="BV56" s="372"/>
      <c r="BW56" s="375"/>
      <c r="BX56" s="365"/>
      <c r="BY56" s="376"/>
      <c r="BZ56" s="376"/>
      <c r="CA56" s="376"/>
      <c r="CB56" s="365"/>
      <c r="CC56" s="365"/>
      <c r="CD56" s="366"/>
      <c r="CE56" s="365"/>
      <c r="CF56" s="365"/>
      <c r="CG56" s="365"/>
      <c r="CH56" s="365"/>
      <c r="CI56" s="377"/>
      <c r="CJ56" s="365"/>
      <c r="CK56" s="378"/>
      <c r="CL56" s="375"/>
      <c r="CM56" s="365"/>
      <c r="CN56" s="376"/>
      <c r="CO56" s="376"/>
      <c r="CP56" s="376"/>
      <c r="CQ56" s="365"/>
      <c r="CR56" s="365"/>
      <c r="CS56" s="366"/>
      <c r="CT56" s="365"/>
      <c r="CU56" s="365"/>
      <c r="CV56" s="365"/>
      <c r="CW56" s="365"/>
      <c r="CX56" s="377"/>
      <c r="CY56" s="365"/>
      <c r="CZ56" s="378"/>
    </row>
    <row r="57" spans="1:104" s="1" customFormat="1" hidden="1">
      <c r="A57" s="272">
        <v>44616</v>
      </c>
      <c r="B57" s="362"/>
      <c r="C57" s="363"/>
      <c r="D57" s="364"/>
      <c r="E57" s="364"/>
      <c r="F57" s="364"/>
      <c r="G57" s="365"/>
      <c r="H57" s="366"/>
      <c r="I57" s="366"/>
      <c r="J57" s="366"/>
      <c r="K57" s="366"/>
      <c r="L57" s="366"/>
      <c r="M57" s="367"/>
      <c r="N57" s="367"/>
      <c r="O57" s="365"/>
      <c r="P57" s="368"/>
      <c r="Q57" s="369"/>
      <c r="R57" s="312"/>
      <c r="S57" s="379">
        <v>-4.8504683990478513E-3</v>
      </c>
      <c r="T57" s="370">
        <v>2.5110000000000001</v>
      </c>
      <c r="U57" s="370">
        <v>0</v>
      </c>
      <c r="V57" s="312">
        <f>_xll.SRS1Splines.Functions25.Linear_Interp(V_NK3!$P$8:$P$32,V_NK3!$R$8:$R$32,AC57)</f>
        <v>498.24544864000097</v>
      </c>
      <c r="W57" s="312">
        <f>(V57/V_NK3!$R$28)*100</f>
        <v>91.902255627143219</v>
      </c>
      <c r="X57" s="308">
        <f>V57-V_NK3!$R$8</f>
        <v>441.666796640001</v>
      </c>
      <c r="Y57" s="308">
        <f>IFERROR((V57 - V_NK3!$V$10) / (V_NK3!$V$9- V_NK3!$V$10) * 100, 0)</f>
        <v>90.958702917141323</v>
      </c>
      <c r="Z57" s="308">
        <v>541.79999999999995</v>
      </c>
      <c r="AA57" s="308">
        <v>521</v>
      </c>
      <c r="AB57" s="312">
        <v>540.12</v>
      </c>
      <c r="AC57" s="371">
        <v>539.84</v>
      </c>
      <c r="AD57" s="308">
        <v>0.66</v>
      </c>
      <c r="AE57" s="372">
        <v>0.62</v>
      </c>
      <c r="AF57" s="373"/>
      <c r="AG57" s="312"/>
      <c r="AH57" s="370">
        <v>2.3311799999999998</v>
      </c>
      <c r="AI57" s="370">
        <v>2.2214618181818184</v>
      </c>
      <c r="AJ57" s="370">
        <v>0</v>
      </c>
      <c r="AK57" s="312">
        <f>_xll.SRS1Splines.Functions25.Linear_Interp(V_NK2!$R$10:$R$21,V_NK2!$T$10:$T$21,AR57)</f>
        <v>60.347514285743898</v>
      </c>
      <c r="AL57" s="312">
        <f>(AK57/V_NK2!$T$18)*100</f>
        <v>84.520328131293965</v>
      </c>
      <c r="AM57" s="308">
        <f>AK57-V_NK2!$T$11</f>
        <v>19.527514285716101</v>
      </c>
      <c r="AN57" s="308">
        <f>IFERROR((AK57 - V_NK2!$X$12) / (V_NK2!$X$11- V_NK2!$X$12) * 100, 0)</f>
        <v>63.857142857151928</v>
      </c>
      <c r="AO57" s="308">
        <v>427</v>
      </c>
      <c r="AP57" s="308">
        <v>420</v>
      </c>
      <c r="AQ57" s="308">
        <v>425</v>
      </c>
      <c r="AR57" s="371">
        <v>424.47</v>
      </c>
      <c r="AS57" s="312">
        <v>0.78</v>
      </c>
      <c r="AT57" s="372">
        <v>0.54</v>
      </c>
      <c r="AU57" s="369"/>
      <c r="AV57" s="312"/>
      <c r="AW57" s="370"/>
      <c r="AX57" s="370"/>
      <c r="AY57" s="370"/>
      <c r="AZ57" s="312"/>
      <c r="BA57" s="312"/>
      <c r="BB57" s="308"/>
      <c r="BC57" s="308"/>
      <c r="BD57" s="308"/>
      <c r="BE57" s="308"/>
      <c r="BF57" s="374"/>
      <c r="BG57" s="312"/>
      <c r="BH57" s="372"/>
      <c r="BI57" s="369"/>
      <c r="BJ57" s="312"/>
      <c r="BK57" s="370"/>
      <c r="BL57" s="370"/>
      <c r="BM57" s="370"/>
      <c r="BN57" s="312" t="str">
        <f>_xll.SRS1Splines.Functions25.Linear_Interp(V_XNN1!$K$3:$K$8,V_XNN1!$L$3:$L$8,BT57)</f>
        <v>Error reading input X value(s): The value is not a number</v>
      </c>
      <c r="BO57" s="312" t="e">
        <f>(BN57/V_XNN1!$L$7)*100</f>
        <v>#VALUE!</v>
      </c>
      <c r="BP57" s="308" t="str">
        <f>_xll.SRS1Splines.Functions25.Linear_Interp(V_XNN1!$K$3:$K$8,V_XNN1!$M$3:$M$8,BT57)</f>
        <v>Error reading input X value(s): The value is not a number</v>
      </c>
      <c r="BQ57" s="308">
        <f>IFERROR((BN57 - V_XNN1!$M$16) / (V_XNN1!$M$15- V_XNN1!$M$16) * 100, 0)</f>
        <v>0</v>
      </c>
      <c r="BR57" s="308">
        <v>252</v>
      </c>
      <c r="BS57" s="308">
        <v>249</v>
      </c>
      <c r="BT57" s="374"/>
      <c r="BU57" s="312"/>
      <c r="BV57" s="372"/>
      <c r="BW57" s="375"/>
      <c r="BX57" s="365"/>
      <c r="BY57" s="376"/>
      <c r="BZ57" s="376"/>
      <c r="CA57" s="376"/>
      <c r="CB57" s="365"/>
      <c r="CC57" s="365"/>
      <c r="CD57" s="366"/>
      <c r="CE57" s="365"/>
      <c r="CF57" s="365"/>
      <c r="CG57" s="365"/>
      <c r="CH57" s="365"/>
      <c r="CI57" s="377"/>
      <c r="CJ57" s="365"/>
      <c r="CK57" s="378"/>
      <c r="CL57" s="375"/>
      <c r="CM57" s="365"/>
      <c r="CN57" s="376"/>
      <c r="CO57" s="376"/>
      <c r="CP57" s="376"/>
      <c r="CQ57" s="365"/>
      <c r="CR57" s="365"/>
      <c r="CS57" s="366"/>
      <c r="CT57" s="365"/>
      <c r="CU57" s="365"/>
      <c r="CV57" s="365"/>
      <c r="CW57" s="365"/>
      <c r="CX57" s="377"/>
      <c r="CY57" s="365"/>
      <c r="CZ57" s="378"/>
    </row>
    <row r="58" spans="1:104" s="1" customFormat="1" hidden="1">
      <c r="A58" s="272">
        <v>44617</v>
      </c>
      <c r="B58" s="362"/>
      <c r="C58" s="363"/>
      <c r="D58" s="364"/>
      <c r="E58" s="364"/>
      <c r="F58" s="364"/>
      <c r="G58" s="365"/>
      <c r="H58" s="366"/>
      <c r="I58" s="366"/>
      <c r="J58" s="366"/>
      <c r="K58" s="366"/>
      <c r="L58" s="366"/>
      <c r="M58" s="367"/>
      <c r="N58" s="367"/>
      <c r="O58" s="365"/>
      <c r="P58" s="368"/>
      <c r="Q58" s="369"/>
      <c r="R58" s="312"/>
      <c r="S58" s="370">
        <v>0.2684639511413574</v>
      </c>
      <c r="T58" s="370">
        <v>2.0655000000000001</v>
      </c>
      <c r="U58" s="370">
        <v>0</v>
      </c>
      <c r="V58" s="312">
        <f>_xll.SRS1Splines.Functions25.Linear_Interp(V_NK3!$P$8:$P$32,V_NK3!$R$8:$R$32,AC58)</f>
        <v>496.44841258999901</v>
      </c>
      <c r="W58" s="312">
        <f>(V58/V_NK3!$R$28)*100</f>
        <v>91.570789144329851</v>
      </c>
      <c r="X58" s="308">
        <f>V58-V_NK3!$R$8</f>
        <v>439.86976058999903</v>
      </c>
      <c r="Y58" s="308">
        <f>IFERROR((V58 - V_NK3!$V$10) / (V_NK3!$V$9- V_NK3!$V$10) * 100, 0)</f>
        <v>90.588613815024019</v>
      </c>
      <c r="Z58" s="308">
        <v>541.79999999999995</v>
      </c>
      <c r="AA58" s="308">
        <v>521</v>
      </c>
      <c r="AB58" s="312">
        <v>540.12</v>
      </c>
      <c r="AC58" s="371">
        <v>539.79</v>
      </c>
      <c r="AD58" s="308">
        <v>0.66</v>
      </c>
      <c r="AE58" s="372">
        <v>0.51</v>
      </c>
      <c r="AF58" s="373"/>
      <c r="AG58" s="312"/>
      <c r="AH58" s="370">
        <v>1.947543103876648</v>
      </c>
      <c r="AI58" s="370">
        <v>2.2214618181818184</v>
      </c>
      <c r="AJ58" s="370">
        <v>0</v>
      </c>
      <c r="AK58" s="312">
        <f>_xll.SRS1Splines.Functions25.Linear_Interp(V_NK2!$R$10:$R$21,V_NK2!$T$10:$T$21,AR58)</f>
        <v>60.129085714315302</v>
      </c>
      <c r="AL58" s="312">
        <f>(AK58/V_NK2!$T$18)*100</f>
        <v>84.21440576234636</v>
      </c>
      <c r="AM58" s="308">
        <f>AK58-V_NK2!$T$11</f>
        <v>19.309085714287505</v>
      </c>
      <c r="AN58" s="308">
        <f>IFERROR((AK58 - V_NK2!$X$12) / (V_NK2!$X$11- V_NK2!$X$12) * 100, 0)</f>
        <v>63.142857142866092</v>
      </c>
      <c r="AO58" s="308">
        <v>427</v>
      </c>
      <c r="AP58" s="308">
        <v>420</v>
      </c>
      <c r="AQ58" s="308">
        <v>425</v>
      </c>
      <c r="AR58" s="371">
        <v>424.42</v>
      </c>
      <c r="AS58" s="312">
        <v>0.78</v>
      </c>
      <c r="AT58" s="372">
        <v>0.54</v>
      </c>
      <c r="AU58" s="369"/>
      <c r="AV58" s="312"/>
      <c r="AW58" s="370"/>
      <c r="AX58" s="370"/>
      <c r="AY58" s="370"/>
      <c r="AZ58" s="312"/>
      <c r="BA58" s="312"/>
      <c r="BB58" s="308"/>
      <c r="BC58" s="308"/>
      <c r="BD58" s="308"/>
      <c r="BE58" s="308"/>
      <c r="BF58" s="374"/>
      <c r="BG58" s="312"/>
      <c r="BH58" s="372"/>
      <c r="BI58" s="369"/>
      <c r="BJ58" s="312"/>
      <c r="BK58" s="370"/>
      <c r="BL58" s="370"/>
      <c r="BM58" s="370"/>
      <c r="BN58" s="312" t="str">
        <f>_xll.SRS1Splines.Functions25.Linear_Interp(V_XNN1!$K$3:$K$8,V_XNN1!$L$3:$L$8,BT58)</f>
        <v>Error reading input X value(s): The value is not a number</v>
      </c>
      <c r="BO58" s="312" t="e">
        <f>(BN58/V_XNN1!$L$7)*100</f>
        <v>#VALUE!</v>
      </c>
      <c r="BP58" s="308" t="str">
        <f>_xll.SRS1Splines.Functions25.Linear_Interp(V_XNN1!$K$3:$K$8,V_XNN1!$M$3:$M$8,BT58)</f>
        <v>Error reading input X value(s): The value is not a number</v>
      </c>
      <c r="BQ58" s="308">
        <f>IFERROR((BN58 - V_XNN1!$M$16) / (V_XNN1!$M$15- V_XNN1!$M$16) * 100, 0)</f>
        <v>0</v>
      </c>
      <c r="BR58" s="308">
        <v>252</v>
      </c>
      <c r="BS58" s="308">
        <v>249</v>
      </c>
      <c r="BT58" s="374"/>
      <c r="BU58" s="312"/>
      <c r="BV58" s="372"/>
      <c r="BW58" s="375"/>
      <c r="BX58" s="365"/>
      <c r="BY58" s="376"/>
      <c r="BZ58" s="376"/>
      <c r="CA58" s="376"/>
      <c r="CB58" s="365"/>
      <c r="CC58" s="365"/>
      <c r="CD58" s="366"/>
      <c r="CE58" s="365"/>
      <c r="CF58" s="365"/>
      <c r="CG58" s="365"/>
      <c r="CH58" s="365"/>
      <c r="CI58" s="377"/>
      <c r="CJ58" s="365"/>
      <c r="CK58" s="378"/>
      <c r="CL58" s="375"/>
      <c r="CM58" s="365"/>
      <c r="CN58" s="376"/>
      <c r="CO58" s="376"/>
      <c r="CP58" s="376"/>
      <c r="CQ58" s="365"/>
      <c r="CR58" s="365"/>
      <c r="CS58" s="366"/>
      <c r="CT58" s="365"/>
      <c r="CU58" s="365"/>
      <c r="CV58" s="365"/>
      <c r="CW58" s="365"/>
      <c r="CX58" s="377"/>
      <c r="CY58" s="365"/>
      <c r="CZ58" s="378"/>
    </row>
    <row r="59" spans="1:104" s="1" customFormat="1" hidden="1">
      <c r="A59" s="272">
        <v>44618</v>
      </c>
      <c r="B59" s="362"/>
      <c r="C59" s="363"/>
      <c r="D59" s="364"/>
      <c r="E59" s="364"/>
      <c r="F59" s="364"/>
      <c r="G59" s="365"/>
      <c r="H59" s="366"/>
      <c r="I59" s="366"/>
      <c r="J59" s="366"/>
      <c r="K59" s="366"/>
      <c r="L59" s="366"/>
      <c r="M59" s="367"/>
      <c r="N59" s="367"/>
      <c r="O59" s="365"/>
      <c r="P59" s="368"/>
      <c r="Q59" s="369"/>
      <c r="R59" s="312"/>
      <c r="S59" s="370">
        <v>0.6836495316009521</v>
      </c>
      <c r="T59" s="370">
        <v>3.1995</v>
      </c>
      <c r="U59" s="370">
        <v>0</v>
      </c>
      <c r="V59" s="312">
        <f>_xll.SRS1Splines.Functions25.Linear_Interp(V_NK3!$P$8:$P$32,V_NK3!$R$8:$R$32,AC59)</f>
        <v>493.93256212000102</v>
      </c>
      <c r="W59" s="312">
        <f>(V59/V_NK3!$R$28)*100</f>
        <v>91.106736068391996</v>
      </c>
      <c r="X59" s="308">
        <f>V59-V_NK3!$R$8</f>
        <v>437.35391012000105</v>
      </c>
      <c r="Y59" s="308">
        <f>IFERROR((V59 - V_NK3!$V$10) / (V_NK3!$V$9- V_NK3!$V$10) * 100, 0)</f>
        <v>90.070489072060781</v>
      </c>
      <c r="Z59" s="308">
        <v>541.79999999999995</v>
      </c>
      <c r="AA59" s="308">
        <v>521</v>
      </c>
      <c r="AB59" s="312">
        <v>540.12</v>
      </c>
      <c r="AC59" s="371">
        <v>539.72</v>
      </c>
      <c r="AD59" s="308">
        <v>0.66</v>
      </c>
      <c r="AE59" s="372">
        <v>0.79</v>
      </c>
      <c r="AF59" s="373"/>
      <c r="AG59" s="312"/>
      <c r="AH59" s="370">
        <v>3.1051543454283141</v>
      </c>
      <c r="AI59" s="370">
        <v>2.2214618181818184</v>
      </c>
      <c r="AJ59" s="370">
        <v>0</v>
      </c>
      <c r="AK59" s="312">
        <f>_xll.SRS1Splines.Functions25.Linear_Interp(V_NK2!$R$10:$R$21,V_NK2!$T$10:$T$21,AR59)</f>
        <v>60.828057142886699</v>
      </c>
      <c r="AL59" s="312">
        <f>(AK59/V_NK2!$T$18)*100</f>
        <v>85.193357342978558</v>
      </c>
      <c r="AM59" s="308">
        <f>AK59-V_NK2!$T$11</f>
        <v>20.008057142858902</v>
      </c>
      <c r="AN59" s="308">
        <f>IFERROR((AK59 - V_NK2!$X$12) / (V_NK2!$X$11- V_NK2!$X$12) * 100, 0)</f>
        <v>65.428571428580398</v>
      </c>
      <c r="AO59" s="308">
        <v>427</v>
      </c>
      <c r="AP59" s="308">
        <v>420</v>
      </c>
      <c r="AQ59" s="308">
        <v>425</v>
      </c>
      <c r="AR59" s="371">
        <v>424.58</v>
      </c>
      <c r="AS59" s="312">
        <v>0.78</v>
      </c>
      <c r="AT59" s="372">
        <v>0.54</v>
      </c>
      <c r="AU59" s="369"/>
      <c r="AV59" s="312"/>
      <c r="AW59" s="370"/>
      <c r="AX59" s="370"/>
      <c r="AY59" s="370"/>
      <c r="AZ59" s="312"/>
      <c r="BA59" s="312"/>
      <c r="BB59" s="308"/>
      <c r="BC59" s="308"/>
      <c r="BD59" s="308"/>
      <c r="BE59" s="308"/>
      <c r="BF59" s="374"/>
      <c r="BG59" s="312"/>
      <c r="BH59" s="372"/>
      <c r="BI59" s="369"/>
      <c r="BJ59" s="312"/>
      <c r="BK59" s="370"/>
      <c r="BL59" s="370"/>
      <c r="BM59" s="370"/>
      <c r="BN59" s="312" t="str">
        <f>_xll.SRS1Splines.Functions25.Linear_Interp(V_XNN1!$K$3:$K$8,V_XNN1!$L$3:$L$8,BT59)</f>
        <v>Error reading input X value(s): The value is not a number</v>
      </c>
      <c r="BO59" s="312" t="e">
        <f>(BN59/V_XNN1!$L$7)*100</f>
        <v>#VALUE!</v>
      </c>
      <c r="BP59" s="308" t="str">
        <f>_xll.SRS1Splines.Functions25.Linear_Interp(V_XNN1!$K$3:$K$8,V_XNN1!$M$3:$M$8,BT59)</f>
        <v>Error reading input X value(s): The value is not a number</v>
      </c>
      <c r="BQ59" s="308">
        <f>IFERROR((BN59 - V_XNN1!$M$16) / (V_XNN1!$M$15- V_XNN1!$M$16) * 100, 0)</f>
        <v>0</v>
      </c>
      <c r="BR59" s="308">
        <v>252</v>
      </c>
      <c r="BS59" s="308">
        <v>249</v>
      </c>
      <c r="BT59" s="374"/>
      <c r="BU59" s="312"/>
      <c r="BV59" s="372"/>
      <c r="BW59" s="375"/>
      <c r="BX59" s="365"/>
      <c r="BY59" s="376"/>
      <c r="BZ59" s="376"/>
      <c r="CA59" s="376"/>
      <c r="CB59" s="365"/>
      <c r="CC59" s="365"/>
      <c r="CD59" s="366"/>
      <c r="CE59" s="365"/>
      <c r="CF59" s="365"/>
      <c r="CG59" s="365"/>
      <c r="CH59" s="365"/>
      <c r="CI59" s="377"/>
      <c r="CJ59" s="365"/>
      <c r="CK59" s="378"/>
      <c r="CL59" s="375"/>
      <c r="CM59" s="365"/>
      <c r="CN59" s="376"/>
      <c r="CO59" s="376"/>
      <c r="CP59" s="376"/>
      <c r="CQ59" s="365"/>
      <c r="CR59" s="365"/>
      <c r="CS59" s="366"/>
      <c r="CT59" s="365"/>
      <c r="CU59" s="365"/>
      <c r="CV59" s="365"/>
      <c r="CW59" s="365"/>
      <c r="CX59" s="377"/>
      <c r="CY59" s="365"/>
      <c r="CZ59" s="378"/>
    </row>
    <row r="60" spans="1:104" s="1" customFormat="1" hidden="1">
      <c r="A60" s="272">
        <v>44619</v>
      </c>
      <c r="B60" s="362"/>
      <c r="C60" s="363"/>
      <c r="D60" s="364"/>
      <c r="E60" s="364"/>
      <c r="F60" s="364"/>
      <c r="G60" s="365"/>
      <c r="H60" s="366"/>
      <c r="I60" s="366"/>
      <c r="J60" s="366"/>
      <c r="K60" s="366"/>
      <c r="L60" s="366"/>
      <c r="M60" s="367"/>
      <c r="N60" s="367"/>
      <c r="O60" s="365"/>
      <c r="P60" s="368"/>
      <c r="Q60" s="369"/>
      <c r="R60" s="312"/>
      <c r="S60" s="370">
        <v>0.3242423218269348</v>
      </c>
      <c r="T60" s="370">
        <v>3.1995</v>
      </c>
      <c r="U60" s="370">
        <v>0</v>
      </c>
      <c r="V60" s="312">
        <f>_xll.SRS1Splines.Functions25.Linear_Interp(V_NK3!$P$8:$P$32,V_NK3!$R$8:$R$32,AC60)</f>
        <v>491.05730444</v>
      </c>
      <c r="W60" s="312">
        <f>(V60/V_NK3!$R$28)*100</f>
        <v>90.576389695890995</v>
      </c>
      <c r="X60" s="308">
        <f>V60-V_NK3!$R$8</f>
        <v>434.47865244000002</v>
      </c>
      <c r="Y60" s="308">
        <f>IFERROR((V60 - V_NK3!$V$10) / (V_NK3!$V$9- V_NK3!$V$10) * 100, 0)</f>
        <v>89.478346508673539</v>
      </c>
      <c r="Z60" s="308">
        <v>541.79999999999995</v>
      </c>
      <c r="AA60" s="308">
        <v>521</v>
      </c>
      <c r="AB60" s="312">
        <v>540.12</v>
      </c>
      <c r="AC60" s="371">
        <v>539.64</v>
      </c>
      <c r="AD60" s="308">
        <v>0.66</v>
      </c>
      <c r="AE60" s="372">
        <v>0.79</v>
      </c>
      <c r="AF60" s="373"/>
      <c r="AG60" s="312"/>
      <c r="AH60" s="370">
        <v>2.9865499662028885</v>
      </c>
      <c r="AI60" s="370">
        <v>2.2214618181818184</v>
      </c>
      <c r="AJ60" s="370">
        <v>0</v>
      </c>
      <c r="AK60" s="312">
        <f>_xll.SRS1Splines.Functions25.Linear_Interp(V_NK2!$R$10:$R$21,V_NK2!$T$10:$T$21,AR60)</f>
        <v>61.614400000029597</v>
      </c>
      <c r="AL60" s="312">
        <f>(AK60/V_NK2!$T$18)*100</f>
        <v>86.294677871189904</v>
      </c>
      <c r="AM60" s="308">
        <f>AK60-V_NK2!$T$11</f>
        <v>20.794400000001801</v>
      </c>
      <c r="AN60" s="308">
        <f>IFERROR((AK60 - V_NK2!$X$12) / (V_NK2!$X$11- V_NK2!$X$12) * 100, 0)</f>
        <v>68.000000000009237</v>
      </c>
      <c r="AO60" s="308">
        <v>427</v>
      </c>
      <c r="AP60" s="308">
        <v>420</v>
      </c>
      <c r="AQ60" s="308">
        <v>425</v>
      </c>
      <c r="AR60" s="371">
        <v>424.76</v>
      </c>
      <c r="AS60" s="312">
        <v>0.78</v>
      </c>
      <c r="AT60" s="372">
        <v>0.54</v>
      </c>
      <c r="AU60" s="369"/>
      <c r="AV60" s="312"/>
      <c r="AW60" s="370"/>
      <c r="AX60" s="370"/>
      <c r="AY60" s="370"/>
      <c r="AZ60" s="312"/>
      <c r="BA60" s="312"/>
      <c r="BB60" s="308"/>
      <c r="BC60" s="308"/>
      <c r="BD60" s="308"/>
      <c r="BE60" s="308"/>
      <c r="BF60" s="374"/>
      <c r="BG60" s="312"/>
      <c r="BH60" s="372"/>
      <c r="BI60" s="369"/>
      <c r="BJ60" s="312"/>
      <c r="BK60" s="370"/>
      <c r="BL60" s="370"/>
      <c r="BM60" s="370"/>
      <c r="BN60" s="312" t="str">
        <f>_xll.SRS1Splines.Functions25.Linear_Interp(V_XNN1!$K$3:$K$8,V_XNN1!$L$3:$L$8,BT60)</f>
        <v>Error reading input X value(s): The value is not a number</v>
      </c>
      <c r="BO60" s="312" t="e">
        <f>(BN60/V_XNN1!$L$7)*100</f>
        <v>#VALUE!</v>
      </c>
      <c r="BP60" s="308" t="str">
        <f>_xll.SRS1Splines.Functions25.Linear_Interp(V_XNN1!$K$3:$K$8,V_XNN1!$M$3:$M$8,BT60)</f>
        <v>Error reading input X value(s): The value is not a number</v>
      </c>
      <c r="BQ60" s="308">
        <f>IFERROR((BN60 - V_XNN1!$M$16) / (V_XNN1!$M$15- V_XNN1!$M$16) * 100, 0)</f>
        <v>0</v>
      </c>
      <c r="BR60" s="308">
        <v>252</v>
      </c>
      <c r="BS60" s="308">
        <v>249</v>
      </c>
      <c r="BT60" s="374"/>
      <c r="BU60" s="312"/>
      <c r="BV60" s="372"/>
      <c r="BW60" s="375"/>
      <c r="BX60" s="365"/>
      <c r="BY60" s="376"/>
      <c r="BZ60" s="376"/>
      <c r="CA60" s="376"/>
      <c r="CB60" s="365"/>
      <c r="CC60" s="365"/>
      <c r="CD60" s="366"/>
      <c r="CE60" s="365"/>
      <c r="CF60" s="365"/>
      <c r="CG60" s="365"/>
      <c r="CH60" s="365"/>
      <c r="CI60" s="377"/>
      <c r="CJ60" s="365"/>
      <c r="CK60" s="378"/>
      <c r="CL60" s="375"/>
      <c r="CM60" s="365"/>
      <c r="CN60" s="376"/>
      <c r="CO60" s="376"/>
      <c r="CP60" s="376"/>
      <c r="CQ60" s="365"/>
      <c r="CR60" s="365"/>
      <c r="CS60" s="366"/>
      <c r="CT60" s="365"/>
      <c r="CU60" s="365"/>
      <c r="CV60" s="365"/>
      <c r="CW60" s="365"/>
      <c r="CX60" s="377"/>
      <c r="CY60" s="365"/>
      <c r="CZ60" s="378"/>
    </row>
    <row r="61" spans="1:104" s="1" customFormat="1" hidden="1">
      <c r="A61" s="272">
        <v>44620</v>
      </c>
      <c r="B61" s="362"/>
      <c r="C61" s="363"/>
      <c r="D61" s="364"/>
      <c r="E61" s="364"/>
      <c r="F61" s="364"/>
      <c r="G61" s="365"/>
      <c r="H61" s="366"/>
      <c r="I61" s="366"/>
      <c r="J61" s="366"/>
      <c r="K61" s="366"/>
      <c r="L61" s="366"/>
      <c r="M61" s="367"/>
      <c r="N61" s="367"/>
      <c r="O61" s="365"/>
      <c r="P61" s="368"/>
      <c r="Q61" s="369"/>
      <c r="R61" s="312"/>
      <c r="S61" s="370">
        <v>0.3242423218269348</v>
      </c>
      <c r="T61" s="370">
        <v>3.1995</v>
      </c>
      <c r="U61" s="370">
        <v>0</v>
      </c>
      <c r="V61" s="312">
        <f>_xll.SRS1Splines.Functions25.Linear_Interp(V_NK3!$P$8:$P$32,V_NK3!$R$8:$R$32,AC61)</f>
        <v>488.182046759998</v>
      </c>
      <c r="W61" s="312">
        <f>(V61/V_NK3!$R$28)*100</f>
        <v>90.04604332338981</v>
      </c>
      <c r="X61" s="308">
        <f>V61-V_NK3!$R$8</f>
        <v>431.60339475999803</v>
      </c>
      <c r="Y61" s="308">
        <f>IFERROR((V61 - V_NK3!$V$10) / (V_NK3!$V$9- V_NK3!$V$10) * 100, 0)</f>
        <v>88.886203945286098</v>
      </c>
      <c r="Z61" s="308">
        <v>541.79999999999995</v>
      </c>
      <c r="AA61" s="308">
        <v>521</v>
      </c>
      <c r="AB61" s="312">
        <v>540.12</v>
      </c>
      <c r="AC61" s="371">
        <v>539.55999999999995</v>
      </c>
      <c r="AD61" s="308">
        <v>0.66</v>
      </c>
      <c r="AE61" s="372">
        <v>0.79</v>
      </c>
      <c r="AF61" s="373"/>
      <c r="AG61" s="312"/>
      <c r="AH61" s="370">
        <v>2.9865499662028885</v>
      </c>
      <c r="AI61" s="370">
        <v>2.2214618181818184</v>
      </c>
      <c r="AJ61" s="370">
        <v>0</v>
      </c>
      <c r="AK61" s="312">
        <f>_xll.SRS1Splines.Functions25.Linear_Interp(V_NK2!$R$10:$R$21,V_NK2!$T$10:$T$21,AR61)</f>
        <v>62.2696857143156</v>
      </c>
      <c r="AL61" s="312">
        <f>(AK61/V_NK2!$T$18)*100</f>
        <v>87.212444978033048</v>
      </c>
      <c r="AM61" s="308">
        <f>AK61-V_NK2!$T$11</f>
        <v>21.449685714287803</v>
      </c>
      <c r="AN61" s="308">
        <f>IFERROR((AK61 - V_NK2!$X$12) / (V_NK2!$X$11- V_NK2!$X$12) * 100, 0)</f>
        <v>70.142857142867427</v>
      </c>
      <c r="AO61" s="308">
        <v>427</v>
      </c>
      <c r="AP61" s="308">
        <v>420</v>
      </c>
      <c r="AQ61" s="308">
        <v>425</v>
      </c>
      <c r="AR61" s="371">
        <v>424.91</v>
      </c>
      <c r="AS61" s="312">
        <v>0.78</v>
      </c>
      <c r="AT61" s="372">
        <v>0.54</v>
      </c>
      <c r="AU61" s="369"/>
      <c r="AV61" s="312"/>
      <c r="AW61" s="370"/>
      <c r="AX61" s="370"/>
      <c r="AY61" s="370"/>
      <c r="AZ61" s="312"/>
      <c r="BA61" s="312"/>
      <c r="BB61" s="308"/>
      <c r="BC61" s="308"/>
      <c r="BD61" s="308"/>
      <c r="BE61" s="308"/>
      <c r="BF61" s="374"/>
      <c r="BG61" s="312"/>
      <c r="BH61" s="372"/>
      <c r="BI61" s="369"/>
      <c r="BJ61" s="312"/>
      <c r="BK61" s="370"/>
      <c r="BL61" s="370"/>
      <c r="BM61" s="370"/>
      <c r="BN61" s="312" t="str">
        <f>_xll.SRS1Splines.Functions25.Linear_Interp(V_XNN1!$K$3:$K$8,V_XNN1!$L$3:$L$8,BT61)</f>
        <v>Error reading input X value(s): The value is not a number</v>
      </c>
      <c r="BO61" s="312" t="e">
        <f>(BN61/V_XNN1!$L$7)*100</f>
        <v>#VALUE!</v>
      </c>
      <c r="BP61" s="308" t="str">
        <f>_xll.SRS1Splines.Functions25.Linear_Interp(V_XNN1!$K$3:$K$8,V_XNN1!$M$3:$M$8,BT61)</f>
        <v>Error reading input X value(s): The value is not a number</v>
      </c>
      <c r="BQ61" s="308">
        <f>IFERROR((BN61 - V_XNN1!$M$16) / (V_XNN1!$M$15- V_XNN1!$M$16) * 100, 0)</f>
        <v>0</v>
      </c>
      <c r="BR61" s="308">
        <v>252</v>
      </c>
      <c r="BS61" s="308">
        <v>249</v>
      </c>
      <c r="BT61" s="374"/>
      <c r="BU61" s="312"/>
      <c r="BV61" s="372"/>
      <c r="BW61" s="375"/>
      <c r="BX61" s="365"/>
      <c r="BY61" s="376"/>
      <c r="BZ61" s="376"/>
      <c r="CA61" s="376"/>
      <c r="CB61" s="365"/>
      <c r="CC61" s="365"/>
      <c r="CD61" s="366"/>
      <c r="CE61" s="365"/>
      <c r="CF61" s="365"/>
      <c r="CG61" s="365"/>
      <c r="CH61" s="365"/>
      <c r="CI61" s="377"/>
      <c r="CJ61" s="365"/>
      <c r="CK61" s="378"/>
      <c r="CL61" s="375"/>
      <c r="CM61" s="365"/>
      <c r="CN61" s="376"/>
      <c r="CO61" s="376"/>
      <c r="CP61" s="376"/>
      <c r="CQ61" s="365"/>
      <c r="CR61" s="365"/>
      <c r="CS61" s="366"/>
      <c r="CT61" s="365"/>
      <c r="CU61" s="365"/>
      <c r="CV61" s="365"/>
      <c r="CW61" s="365"/>
      <c r="CX61" s="377"/>
      <c r="CY61" s="365"/>
      <c r="CZ61" s="378"/>
    </row>
    <row r="62" spans="1:104" s="1" customFormat="1" hidden="1">
      <c r="A62" s="272">
        <v>44621</v>
      </c>
      <c r="B62" s="362"/>
      <c r="C62" s="363"/>
      <c r="D62" s="364"/>
      <c r="E62" s="364"/>
      <c r="F62" s="364"/>
      <c r="G62" s="365"/>
      <c r="H62" s="366"/>
      <c r="I62" s="366"/>
      <c r="J62" s="366"/>
      <c r="K62" s="366"/>
      <c r="L62" s="366"/>
      <c r="M62" s="367"/>
      <c r="N62" s="367"/>
      <c r="O62" s="365"/>
      <c r="P62" s="368"/>
      <c r="Q62" s="369"/>
      <c r="R62" s="312"/>
      <c r="S62" s="370">
        <v>0.22287116091537476</v>
      </c>
      <c r="T62" s="370">
        <v>1.6605000000000001</v>
      </c>
      <c r="U62" s="370">
        <v>0</v>
      </c>
      <c r="V62" s="312">
        <f>_xll.SRS1Splines.Functions25.Linear_Interp(V_NK3!$P$8:$P$32,V_NK3!$R$8:$R$32,AC62)</f>
        <v>486.74441791999902</v>
      </c>
      <c r="W62" s="312">
        <f>(V62/V_NK3!$R$28)*100</f>
        <v>89.780870137139587</v>
      </c>
      <c r="X62" s="308">
        <f>V62-V_NK3!$R$8</f>
        <v>430.16576591999905</v>
      </c>
      <c r="Y62" s="308">
        <f>IFERROR((V62 - V_NK3!$V$10) / (V_NK3!$V$9- V_NK3!$V$10) * 100, 0)</f>
        <v>88.590132663592797</v>
      </c>
      <c r="Z62" s="308">
        <v>541.79999999999995</v>
      </c>
      <c r="AA62" s="308">
        <v>521</v>
      </c>
      <c r="AB62" s="312">
        <v>538.19000000000005</v>
      </c>
      <c r="AC62" s="371">
        <v>539.52</v>
      </c>
      <c r="AD62" s="308">
        <v>0.66</v>
      </c>
      <c r="AE62" s="372">
        <v>0.41</v>
      </c>
      <c r="AF62" s="373"/>
      <c r="AG62" s="312"/>
      <c r="AH62" s="370">
        <v>1.5679974831020738</v>
      </c>
      <c r="AI62" s="370">
        <v>1.1930072727272727</v>
      </c>
      <c r="AJ62" s="370">
        <v>0</v>
      </c>
      <c r="AK62" s="312">
        <f>_xll.SRS1Splines.Functions25.Linear_Interp(V_NK2!$R$10:$R$21,V_NK2!$T$10:$T$21,AR62)</f>
        <v>62.968657142886599</v>
      </c>
      <c r="AL62" s="312">
        <f>(AK62/V_NK2!$T$18)*100</f>
        <v>88.191396558664692</v>
      </c>
      <c r="AM62" s="308">
        <f>AK62-V_NK2!$T$11</f>
        <v>22.148657142858802</v>
      </c>
      <c r="AN62" s="308">
        <f>IFERROR((AK62 - V_NK2!$X$12) / (V_NK2!$X$11- V_NK2!$X$12) * 100, 0)</f>
        <v>72.428571428580412</v>
      </c>
      <c r="AO62" s="308">
        <v>427</v>
      </c>
      <c r="AP62" s="308">
        <v>420</v>
      </c>
      <c r="AQ62" s="308">
        <v>425</v>
      </c>
      <c r="AR62" s="371">
        <v>425.07</v>
      </c>
      <c r="AS62" s="312">
        <v>0.77</v>
      </c>
      <c r="AT62" s="372">
        <v>0.28999999999999998</v>
      </c>
      <c r="AU62" s="369"/>
      <c r="AV62" s="312"/>
      <c r="AW62" s="370"/>
      <c r="AX62" s="370"/>
      <c r="AY62" s="370"/>
      <c r="AZ62" s="312"/>
      <c r="BA62" s="312"/>
      <c r="BB62" s="308"/>
      <c r="BC62" s="308"/>
      <c r="BD62" s="308"/>
      <c r="BE62" s="308"/>
      <c r="BF62" s="374"/>
      <c r="BG62" s="312"/>
      <c r="BH62" s="372"/>
      <c r="BI62" s="369"/>
      <c r="BJ62" s="312"/>
      <c r="BK62" s="370"/>
      <c r="BL62" s="370"/>
      <c r="BM62" s="370"/>
      <c r="BN62" s="312" t="str">
        <f>_xll.SRS1Splines.Functions25.Linear_Interp(V_XNN1!$K$3:$K$8,V_XNN1!$L$3:$L$8,BT62)</f>
        <v>Error reading input X value(s): The value is not a number</v>
      </c>
      <c r="BO62" s="312" t="e">
        <f>(BN62/V_XNN1!$L$7)*100</f>
        <v>#VALUE!</v>
      </c>
      <c r="BP62" s="308" t="str">
        <f>_xll.SRS1Splines.Functions25.Linear_Interp(V_XNN1!$K$3:$K$8,V_XNN1!$M$3:$M$8,BT62)</f>
        <v>Error reading input X value(s): The value is not a number</v>
      </c>
      <c r="BQ62" s="308">
        <f>IFERROR((BN62 - V_XNN1!$M$16) / (V_XNN1!$M$15- V_XNN1!$M$16) * 100, 0)</f>
        <v>0</v>
      </c>
      <c r="BR62" s="308">
        <v>252</v>
      </c>
      <c r="BS62" s="308">
        <v>249</v>
      </c>
      <c r="BT62" s="374"/>
      <c r="BU62" s="312"/>
      <c r="BV62" s="372"/>
      <c r="BW62" s="375"/>
      <c r="BX62" s="365"/>
      <c r="BY62" s="376"/>
      <c r="BZ62" s="376"/>
      <c r="CA62" s="376"/>
      <c r="CB62" s="365"/>
      <c r="CC62" s="365"/>
      <c r="CD62" s="366"/>
      <c r="CE62" s="365"/>
      <c r="CF62" s="365"/>
      <c r="CG62" s="365"/>
      <c r="CH62" s="365"/>
      <c r="CI62" s="377"/>
      <c r="CJ62" s="365"/>
      <c r="CK62" s="378"/>
      <c r="CL62" s="375"/>
      <c r="CM62" s="365"/>
      <c r="CN62" s="376"/>
      <c r="CO62" s="376"/>
      <c r="CP62" s="376"/>
      <c r="CQ62" s="365"/>
      <c r="CR62" s="365"/>
      <c r="CS62" s="366"/>
      <c r="CT62" s="365"/>
      <c r="CU62" s="365"/>
      <c r="CV62" s="365"/>
      <c r="CW62" s="365"/>
      <c r="CX62" s="377"/>
      <c r="CY62" s="365"/>
      <c r="CZ62" s="378"/>
    </row>
    <row r="63" spans="1:104" s="1" customFormat="1" hidden="1">
      <c r="A63" s="272">
        <v>44622</v>
      </c>
      <c r="B63" s="362"/>
      <c r="C63" s="363"/>
      <c r="D63" s="364"/>
      <c r="E63" s="364"/>
      <c r="F63" s="364"/>
      <c r="G63" s="365"/>
      <c r="H63" s="366"/>
      <c r="I63" s="366"/>
      <c r="J63" s="366"/>
      <c r="K63" s="366"/>
      <c r="L63" s="366"/>
      <c r="M63" s="367"/>
      <c r="N63" s="367"/>
      <c r="O63" s="365"/>
      <c r="P63" s="368"/>
      <c r="Q63" s="369"/>
      <c r="R63" s="312"/>
      <c r="S63" s="370">
        <v>1.0185580459594726E-2</v>
      </c>
      <c r="T63" s="370">
        <v>0.72899999999999998</v>
      </c>
      <c r="U63" s="370">
        <v>0</v>
      </c>
      <c r="V63" s="312">
        <f>_xll.SRS1Splines.Functions25.Linear_Interp(V_NK3!$P$8:$P$32,V_NK3!$R$8:$R$32,AC63)</f>
        <v>486.02560349999999</v>
      </c>
      <c r="W63" s="312">
        <f>(V63/V_NK3!$R$28)*100</f>
        <v>89.648283544014575</v>
      </c>
      <c r="X63" s="308">
        <f>V63-V_NK3!$R$8</f>
        <v>429.44695150000001</v>
      </c>
      <c r="Y63" s="308">
        <f>IFERROR((V63 - V_NK3!$V$10) / (V_NK3!$V$9- V_NK3!$V$10) * 100, 0)</f>
        <v>88.442097022746239</v>
      </c>
      <c r="Z63" s="308">
        <v>541.79999999999995</v>
      </c>
      <c r="AA63" s="308">
        <v>521</v>
      </c>
      <c r="AB63" s="312">
        <v>538.19000000000005</v>
      </c>
      <c r="AC63" s="371">
        <v>539.5</v>
      </c>
      <c r="AD63" s="308">
        <v>0.66</v>
      </c>
      <c r="AE63" s="372">
        <v>0.18</v>
      </c>
      <c r="AF63" s="373"/>
      <c r="AG63" s="312"/>
      <c r="AH63" s="370">
        <v>0.6594612415516663</v>
      </c>
      <c r="AI63" s="370">
        <v>0.61707272727272733</v>
      </c>
      <c r="AJ63" s="370">
        <v>0</v>
      </c>
      <c r="AK63" s="312">
        <f>_xll.SRS1Splines.Functions25.Linear_Interp(V_NK2!$R$10:$R$21,V_NK2!$T$10:$T$21,AR63)</f>
        <v>62.793914285743902</v>
      </c>
      <c r="AL63" s="312">
        <f>(AK63/V_NK2!$T$18)*100</f>
        <v>87.946658663506867</v>
      </c>
      <c r="AM63" s="308">
        <f>AK63-V_NK2!$T$11</f>
        <v>21.973914285716106</v>
      </c>
      <c r="AN63" s="308">
        <f>IFERROR((AK63 - V_NK2!$X$12) / (V_NK2!$X$11- V_NK2!$X$12) * 100, 0)</f>
        <v>71.85714285715234</v>
      </c>
      <c r="AO63" s="308">
        <v>427</v>
      </c>
      <c r="AP63" s="308">
        <v>420</v>
      </c>
      <c r="AQ63" s="308">
        <v>425</v>
      </c>
      <c r="AR63" s="371">
        <v>425.03</v>
      </c>
      <c r="AS63" s="312">
        <v>0.77</v>
      </c>
      <c r="AT63" s="372">
        <v>0.15</v>
      </c>
      <c r="AU63" s="369"/>
      <c r="AV63" s="312"/>
      <c r="AW63" s="370"/>
      <c r="AX63" s="370"/>
      <c r="AY63" s="370"/>
      <c r="AZ63" s="312"/>
      <c r="BA63" s="312"/>
      <c r="BB63" s="308"/>
      <c r="BC63" s="308"/>
      <c r="BD63" s="308"/>
      <c r="BE63" s="308"/>
      <c r="BF63" s="374"/>
      <c r="BG63" s="312"/>
      <c r="BH63" s="372"/>
      <c r="BI63" s="369"/>
      <c r="BJ63" s="312"/>
      <c r="BK63" s="370"/>
      <c r="BL63" s="370"/>
      <c r="BM63" s="370"/>
      <c r="BN63" s="312" t="str">
        <f>_xll.SRS1Splines.Functions25.Linear_Interp(V_XNN1!$K$3:$K$8,V_XNN1!$L$3:$L$8,BT63)</f>
        <v>Error reading input X value(s): The value is not a number</v>
      </c>
      <c r="BO63" s="312" t="e">
        <f>(BN63/V_XNN1!$L$7)*100</f>
        <v>#VALUE!</v>
      </c>
      <c r="BP63" s="308" t="str">
        <f>_xll.SRS1Splines.Functions25.Linear_Interp(V_XNN1!$K$3:$K$8,V_XNN1!$M$3:$M$8,BT63)</f>
        <v>Error reading input X value(s): The value is not a number</v>
      </c>
      <c r="BQ63" s="308">
        <f>IFERROR((BN63 - V_XNN1!$M$16) / (V_XNN1!$M$15- V_XNN1!$M$16) * 100, 0)</f>
        <v>0</v>
      </c>
      <c r="BR63" s="308">
        <v>252</v>
      </c>
      <c r="BS63" s="308">
        <v>249</v>
      </c>
      <c r="BT63" s="374"/>
      <c r="BU63" s="312"/>
      <c r="BV63" s="372"/>
      <c r="BW63" s="375"/>
      <c r="BX63" s="365"/>
      <c r="BY63" s="376"/>
      <c r="BZ63" s="376"/>
      <c r="CA63" s="376"/>
      <c r="CB63" s="365"/>
      <c r="CC63" s="365"/>
      <c r="CD63" s="366"/>
      <c r="CE63" s="365"/>
      <c r="CF63" s="365"/>
      <c r="CG63" s="365"/>
      <c r="CH63" s="365"/>
      <c r="CI63" s="377"/>
      <c r="CJ63" s="365"/>
      <c r="CK63" s="378"/>
      <c r="CL63" s="375"/>
      <c r="CM63" s="365"/>
      <c r="CN63" s="376"/>
      <c r="CO63" s="376"/>
      <c r="CP63" s="376"/>
      <c r="CQ63" s="365"/>
      <c r="CR63" s="365"/>
      <c r="CS63" s="366"/>
      <c r="CT63" s="365"/>
      <c r="CU63" s="365"/>
      <c r="CV63" s="365"/>
      <c r="CW63" s="365"/>
      <c r="CX63" s="377"/>
      <c r="CY63" s="365"/>
      <c r="CZ63" s="378"/>
    </row>
    <row r="64" spans="1:104" s="1" customFormat="1" hidden="1">
      <c r="A64" s="272">
        <v>44623</v>
      </c>
      <c r="B64" s="362"/>
      <c r="C64" s="363"/>
      <c r="D64" s="364"/>
      <c r="E64" s="364"/>
      <c r="F64" s="364"/>
      <c r="G64" s="365"/>
      <c r="H64" s="366"/>
      <c r="I64" s="366"/>
      <c r="J64" s="366"/>
      <c r="K64" s="366"/>
      <c r="L64" s="366"/>
      <c r="M64" s="367"/>
      <c r="N64" s="367"/>
      <c r="O64" s="365"/>
      <c r="P64" s="368"/>
      <c r="Q64" s="369"/>
      <c r="R64" s="312"/>
      <c r="S64" s="370">
        <v>0.35455674137115478</v>
      </c>
      <c r="T64" s="370">
        <v>2.5110000000000001</v>
      </c>
      <c r="U64" s="370">
        <v>0</v>
      </c>
      <c r="V64" s="312">
        <f>_xll.SRS1Splines.Functions25.Linear_Interp(V_NK3!$P$8:$P$32,V_NK3!$R$8:$R$32,AC64)</f>
        <v>483.86916024000197</v>
      </c>
      <c r="W64" s="312">
        <f>(V64/V_NK3!$R$28)*100</f>
        <v>89.250523764639325</v>
      </c>
      <c r="X64" s="308">
        <f>V64-V_NK3!$R$8</f>
        <v>427.290508240002</v>
      </c>
      <c r="Y64" s="308">
        <f>IFERROR((V64 - V_NK3!$V$10) / (V_NK3!$V$9- V_NK3!$V$10) * 100, 0)</f>
        <v>87.997990100206366</v>
      </c>
      <c r="Z64" s="308">
        <v>541.79999999999995</v>
      </c>
      <c r="AA64" s="308">
        <v>521</v>
      </c>
      <c r="AB64" s="312">
        <v>538.19000000000005</v>
      </c>
      <c r="AC64" s="371">
        <v>539.44000000000005</v>
      </c>
      <c r="AD64" s="308">
        <v>0.66</v>
      </c>
      <c r="AE64" s="372">
        <v>0.62</v>
      </c>
      <c r="AF64" s="373"/>
      <c r="AG64" s="312"/>
      <c r="AH64" s="370">
        <v>2.3769037246524811</v>
      </c>
      <c r="AI64" s="370">
        <v>1.8512181818181819</v>
      </c>
      <c r="AJ64" s="370">
        <v>0</v>
      </c>
      <c r="AK64" s="312">
        <f>_xll.SRS1Splines.Functions25.Linear_Interp(V_NK2!$R$10:$R$21,V_NK2!$T$10:$T$21,AR64)</f>
        <v>63.318142857171999</v>
      </c>
      <c r="AL64" s="312">
        <f>(AK64/V_NK2!$T$18)*100</f>
        <v>88.680872348980387</v>
      </c>
      <c r="AM64" s="308">
        <f>AK64-V_NK2!$T$11</f>
        <v>22.498142857144202</v>
      </c>
      <c r="AN64" s="308">
        <f>IFERROR((AK64 - V_NK2!$X$12) / (V_NK2!$X$11- V_NK2!$X$12) * 100, 0)</f>
        <v>73.571428571436584</v>
      </c>
      <c r="AO64" s="308">
        <v>427</v>
      </c>
      <c r="AP64" s="308">
        <v>420</v>
      </c>
      <c r="AQ64" s="308">
        <v>425</v>
      </c>
      <c r="AR64" s="371">
        <v>425.15</v>
      </c>
      <c r="AS64" s="312">
        <v>0.77</v>
      </c>
      <c r="AT64" s="372">
        <v>0.45</v>
      </c>
      <c r="AU64" s="369"/>
      <c r="AV64" s="312"/>
      <c r="AW64" s="370"/>
      <c r="AX64" s="370"/>
      <c r="AY64" s="370"/>
      <c r="AZ64" s="312"/>
      <c r="BA64" s="312"/>
      <c r="BB64" s="308"/>
      <c r="BC64" s="308"/>
      <c r="BD64" s="308"/>
      <c r="BE64" s="308"/>
      <c r="BF64" s="374"/>
      <c r="BG64" s="312"/>
      <c r="BH64" s="372"/>
      <c r="BI64" s="369"/>
      <c r="BJ64" s="312"/>
      <c r="BK64" s="370"/>
      <c r="BL64" s="370"/>
      <c r="BM64" s="370"/>
      <c r="BN64" s="312" t="str">
        <f>_xll.SRS1Splines.Functions25.Linear_Interp(V_XNN1!$K$3:$K$8,V_XNN1!$L$3:$L$8,BT64)</f>
        <v>Error reading input X value(s): The value is not a number</v>
      </c>
      <c r="BO64" s="312" t="e">
        <f>(BN64/V_XNN1!$L$7)*100</f>
        <v>#VALUE!</v>
      </c>
      <c r="BP64" s="308" t="str">
        <f>_xll.SRS1Splines.Functions25.Linear_Interp(V_XNN1!$K$3:$K$8,V_XNN1!$M$3:$M$8,BT64)</f>
        <v>Error reading input X value(s): The value is not a number</v>
      </c>
      <c r="BQ64" s="308">
        <f>IFERROR((BN64 - V_XNN1!$M$16) / (V_XNN1!$M$15- V_XNN1!$M$16) * 100, 0)</f>
        <v>0</v>
      </c>
      <c r="BR64" s="308">
        <v>252</v>
      </c>
      <c r="BS64" s="308">
        <v>249</v>
      </c>
      <c r="BT64" s="374"/>
      <c r="BU64" s="312"/>
      <c r="BV64" s="372"/>
      <c r="BW64" s="375"/>
      <c r="BX64" s="365"/>
      <c r="BY64" s="376"/>
      <c r="BZ64" s="376"/>
      <c r="CA64" s="376"/>
      <c r="CB64" s="365"/>
      <c r="CC64" s="365"/>
      <c r="CD64" s="366"/>
      <c r="CE64" s="365"/>
      <c r="CF64" s="365"/>
      <c r="CG64" s="365"/>
      <c r="CH64" s="365"/>
      <c r="CI64" s="377"/>
      <c r="CJ64" s="365"/>
      <c r="CK64" s="378"/>
      <c r="CL64" s="375"/>
      <c r="CM64" s="365"/>
      <c r="CN64" s="376"/>
      <c r="CO64" s="376"/>
      <c r="CP64" s="376"/>
      <c r="CQ64" s="365"/>
      <c r="CR64" s="365"/>
      <c r="CS64" s="366"/>
      <c r="CT64" s="365"/>
      <c r="CU64" s="365"/>
      <c r="CV64" s="365"/>
      <c r="CW64" s="365"/>
      <c r="CX64" s="377"/>
      <c r="CY64" s="365"/>
      <c r="CZ64" s="378"/>
    </row>
    <row r="65" spans="1:104" s="1" customFormat="1" hidden="1">
      <c r="A65" s="272">
        <v>44624</v>
      </c>
      <c r="B65" s="362"/>
      <c r="C65" s="363"/>
      <c r="D65" s="364"/>
      <c r="E65" s="364"/>
      <c r="F65" s="364"/>
      <c r="G65" s="365"/>
      <c r="H65" s="366"/>
      <c r="I65" s="366"/>
      <c r="J65" s="366"/>
      <c r="K65" s="366"/>
      <c r="L65" s="366"/>
      <c r="M65" s="367"/>
      <c r="N65" s="367"/>
      <c r="O65" s="365"/>
      <c r="P65" s="368"/>
      <c r="Q65" s="369"/>
      <c r="R65" s="312"/>
      <c r="S65" s="370">
        <v>0.3242423218269348</v>
      </c>
      <c r="T65" s="370">
        <v>3.1995</v>
      </c>
      <c r="U65" s="370">
        <v>0</v>
      </c>
      <c r="V65" s="312">
        <f>_xll.SRS1Splines.Functions25.Linear_Interp(V_NK3!$P$8:$P$32,V_NK3!$R$8:$R$32,AC65)</f>
        <v>480.99390255999998</v>
      </c>
      <c r="W65" s="312">
        <f>(V65/V_NK3!$R$28)*100</f>
        <v>88.72017739213814</v>
      </c>
      <c r="X65" s="308">
        <f>V65-V_NK3!$R$8</f>
        <v>424.41525056</v>
      </c>
      <c r="Y65" s="308">
        <f>IFERROR((V65 - V_NK3!$V$10) / (V_NK3!$V$9- V_NK3!$V$10) * 100, 0)</f>
        <v>87.405847536818925</v>
      </c>
      <c r="Z65" s="308">
        <v>541.79999999999995</v>
      </c>
      <c r="AA65" s="308">
        <v>521</v>
      </c>
      <c r="AB65" s="312">
        <v>538.19000000000005</v>
      </c>
      <c r="AC65" s="371">
        <v>539.36</v>
      </c>
      <c r="AD65" s="308">
        <v>0.66</v>
      </c>
      <c r="AE65" s="372">
        <v>0.79</v>
      </c>
      <c r="AF65" s="373"/>
      <c r="AG65" s="312"/>
      <c r="AH65" s="370">
        <v>2.9865499662028885</v>
      </c>
      <c r="AI65" s="370">
        <v>2.2214618181818184</v>
      </c>
      <c r="AJ65" s="370">
        <v>0</v>
      </c>
      <c r="AK65" s="312">
        <f>_xll.SRS1Splines.Functions25.Linear_Interp(V_NK2!$R$10:$R$21,V_NK2!$T$10:$T$21,AR65)</f>
        <v>64.060800000028493</v>
      </c>
      <c r="AL65" s="312">
        <f>(AK65/V_NK2!$T$18)*100</f>
        <v>89.721008403401243</v>
      </c>
      <c r="AM65" s="308">
        <f>AK65-V_NK2!$T$11</f>
        <v>23.240800000000696</v>
      </c>
      <c r="AN65" s="308">
        <f>IFERROR((AK65 - V_NK2!$X$12) / (V_NK2!$X$11- V_NK2!$X$12) * 100, 0)</f>
        <v>76.000000000006011</v>
      </c>
      <c r="AO65" s="308">
        <v>427</v>
      </c>
      <c r="AP65" s="308">
        <v>420</v>
      </c>
      <c r="AQ65" s="308">
        <v>425</v>
      </c>
      <c r="AR65" s="371">
        <v>425.32</v>
      </c>
      <c r="AS65" s="312">
        <v>0.77</v>
      </c>
      <c r="AT65" s="372">
        <v>0.54</v>
      </c>
      <c r="AU65" s="369"/>
      <c r="AV65" s="312"/>
      <c r="AW65" s="370"/>
      <c r="AX65" s="370"/>
      <c r="AY65" s="370"/>
      <c r="AZ65" s="312"/>
      <c r="BA65" s="312"/>
      <c r="BB65" s="308"/>
      <c r="BC65" s="308"/>
      <c r="BD65" s="308"/>
      <c r="BE65" s="308"/>
      <c r="BF65" s="374"/>
      <c r="BG65" s="312"/>
      <c r="BH65" s="372"/>
      <c r="BI65" s="369"/>
      <c r="BJ65" s="312"/>
      <c r="BK65" s="370"/>
      <c r="BL65" s="370"/>
      <c r="BM65" s="370"/>
      <c r="BN65" s="312" t="str">
        <f>_xll.SRS1Splines.Functions25.Linear_Interp(V_XNN1!$K$3:$K$8,V_XNN1!$L$3:$L$8,BT65)</f>
        <v>Error reading input X value(s): The value is not a number</v>
      </c>
      <c r="BO65" s="312" t="e">
        <f>(BN65/V_XNN1!$L$7)*100</f>
        <v>#VALUE!</v>
      </c>
      <c r="BP65" s="308" t="str">
        <f>_xll.SRS1Splines.Functions25.Linear_Interp(V_XNN1!$K$3:$K$8,V_XNN1!$M$3:$M$8,BT65)</f>
        <v>Error reading input X value(s): The value is not a number</v>
      </c>
      <c r="BQ65" s="308">
        <f>IFERROR((BN65 - V_XNN1!$M$16) / (V_XNN1!$M$15- V_XNN1!$M$16) * 100, 0)</f>
        <v>0</v>
      </c>
      <c r="BR65" s="308">
        <v>252</v>
      </c>
      <c r="BS65" s="308">
        <v>249</v>
      </c>
      <c r="BT65" s="374"/>
      <c r="BU65" s="312"/>
      <c r="BV65" s="372"/>
      <c r="BW65" s="375"/>
      <c r="BX65" s="365"/>
      <c r="BY65" s="376"/>
      <c r="BZ65" s="376"/>
      <c r="CA65" s="376"/>
      <c r="CB65" s="365"/>
      <c r="CC65" s="365"/>
      <c r="CD65" s="366"/>
      <c r="CE65" s="365"/>
      <c r="CF65" s="365"/>
      <c r="CG65" s="365"/>
      <c r="CH65" s="365"/>
      <c r="CI65" s="377"/>
      <c r="CJ65" s="365"/>
      <c r="CK65" s="378"/>
      <c r="CL65" s="375"/>
      <c r="CM65" s="365"/>
      <c r="CN65" s="376"/>
      <c r="CO65" s="376"/>
      <c r="CP65" s="376"/>
      <c r="CQ65" s="365"/>
      <c r="CR65" s="365"/>
      <c r="CS65" s="366"/>
      <c r="CT65" s="365"/>
      <c r="CU65" s="365"/>
      <c r="CV65" s="365"/>
      <c r="CW65" s="365"/>
      <c r="CX65" s="377"/>
      <c r="CY65" s="365"/>
      <c r="CZ65" s="378"/>
    </row>
    <row r="66" spans="1:104" s="1" customFormat="1" hidden="1">
      <c r="A66" s="272">
        <v>44625</v>
      </c>
      <c r="B66" s="362"/>
      <c r="C66" s="363"/>
      <c r="D66" s="364"/>
      <c r="E66" s="364"/>
      <c r="F66" s="364"/>
      <c r="G66" s="365"/>
      <c r="H66" s="366"/>
      <c r="I66" s="366"/>
      <c r="J66" s="366"/>
      <c r="K66" s="366"/>
      <c r="L66" s="366"/>
      <c r="M66" s="367"/>
      <c r="N66" s="367"/>
      <c r="O66" s="365"/>
      <c r="P66" s="368"/>
      <c r="Q66" s="369"/>
      <c r="R66" s="312"/>
      <c r="S66" s="370">
        <v>0.3242423218269348</v>
      </c>
      <c r="T66" s="370">
        <v>3.1995</v>
      </c>
      <c r="U66" s="370">
        <v>0</v>
      </c>
      <c r="V66" s="312">
        <f>_xll.SRS1Splines.Functions25.Linear_Interp(V_NK3!$P$8:$P$32,V_NK3!$R$8:$R$32,AC66)</f>
        <v>478.11864487999901</v>
      </c>
      <c r="W66" s="312">
        <f>(V66/V_NK3!$R$28)*100</f>
        <v>88.18983101963714</v>
      </c>
      <c r="X66" s="308">
        <f>V66-V_NK3!$R$8</f>
        <v>421.53999287999903</v>
      </c>
      <c r="Y66" s="308">
        <f>IFERROR((V66 - V_NK3!$V$10) / (V_NK3!$V$9- V_NK3!$V$10) * 100, 0)</f>
        <v>86.813704973431697</v>
      </c>
      <c r="Z66" s="308">
        <v>541.79999999999995</v>
      </c>
      <c r="AA66" s="308">
        <v>521</v>
      </c>
      <c r="AB66" s="312">
        <v>538.19000000000005</v>
      </c>
      <c r="AC66" s="371">
        <v>539.28</v>
      </c>
      <c r="AD66" s="308">
        <v>0.66</v>
      </c>
      <c r="AE66" s="372">
        <v>0.79</v>
      </c>
      <c r="AF66" s="373"/>
      <c r="AG66" s="312"/>
      <c r="AH66" s="370">
        <v>2.9865499662028885</v>
      </c>
      <c r="AI66" s="370">
        <v>2.2214618181818184</v>
      </c>
      <c r="AJ66" s="370">
        <v>0</v>
      </c>
      <c r="AK66" s="312">
        <f>_xll.SRS1Splines.Functions25.Linear_Interp(V_NK2!$R$10:$R$21,V_NK2!$T$10:$T$21,AR66)</f>
        <v>64.803457142885094</v>
      </c>
      <c r="AL66" s="312">
        <f>(AK66/V_NK2!$T$18)*100</f>
        <v>90.761144457822255</v>
      </c>
      <c r="AM66" s="308">
        <f>AK66-V_NK2!$T$11</f>
        <v>23.983457142857297</v>
      </c>
      <c r="AN66" s="308">
        <f>IFERROR((AK66 - V_NK2!$X$12) / (V_NK2!$X$11- V_NK2!$X$12) * 100, 0)</f>
        <v>78.428571428575779</v>
      </c>
      <c r="AO66" s="308">
        <v>427</v>
      </c>
      <c r="AP66" s="308">
        <v>420</v>
      </c>
      <c r="AQ66" s="308">
        <v>425</v>
      </c>
      <c r="AR66" s="371">
        <v>425.49</v>
      </c>
      <c r="AS66" s="312">
        <v>0.77</v>
      </c>
      <c r="AT66" s="372">
        <v>0.54</v>
      </c>
      <c r="AU66" s="369"/>
      <c r="AV66" s="312"/>
      <c r="AW66" s="370"/>
      <c r="AX66" s="370"/>
      <c r="AY66" s="370"/>
      <c r="AZ66" s="312"/>
      <c r="BA66" s="312"/>
      <c r="BB66" s="308"/>
      <c r="BC66" s="308"/>
      <c r="BD66" s="308"/>
      <c r="BE66" s="308"/>
      <c r="BF66" s="374"/>
      <c r="BG66" s="312"/>
      <c r="BH66" s="372"/>
      <c r="BI66" s="369"/>
      <c r="BJ66" s="312"/>
      <c r="BK66" s="370"/>
      <c r="BL66" s="370"/>
      <c r="BM66" s="370"/>
      <c r="BN66" s="312" t="str">
        <f>_xll.SRS1Splines.Functions25.Linear_Interp(V_XNN1!$K$3:$K$8,V_XNN1!$L$3:$L$8,BT66)</f>
        <v>Error reading input X value(s): The value is not a number</v>
      </c>
      <c r="BO66" s="312" t="e">
        <f>(BN66/V_XNN1!$L$7)*100</f>
        <v>#VALUE!</v>
      </c>
      <c r="BP66" s="308" t="str">
        <f>_xll.SRS1Splines.Functions25.Linear_Interp(V_XNN1!$K$3:$K$8,V_XNN1!$M$3:$M$8,BT66)</f>
        <v>Error reading input X value(s): The value is not a number</v>
      </c>
      <c r="BQ66" s="308">
        <f>IFERROR((BN66 - V_XNN1!$M$16) / (V_XNN1!$M$15- V_XNN1!$M$16) * 100, 0)</f>
        <v>0</v>
      </c>
      <c r="BR66" s="308">
        <v>252</v>
      </c>
      <c r="BS66" s="308">
        <v>249</v>
      </c>
      <c r="BT66" s="374"/>
      <c r="BU66" s="312"/>
      <c r="BV66" s="372"/>
      <c r="BW66" s="375"/>
      <c r="BX66" s="365"/>
      <c r="BY66" s="376"/>
      <c r="BZ66" s="376"/>
      <c r="CA66" s="376"/>
      <c r="CB66" s="365"/>
      <c r="CC66" s="365"/>
      <c r="CD66" s="366"/>
      <c r="CE66" s="365"/>
      <c r="CF66" s="365"/>
      <c r="CG66" s="365"/>
      <c r="CH66" s="365"/>
      <c r="CI66" s="377"/>
      <c r="CJ66" s="365"/>
      <c r="CK66" s="378"/>
      <c r="CL66" s="375"/>
      <c r="CM66" s="365"/>
      <c r="CN66" s="376"/>
      <c r="CO66" s="376"/>
      <c r="CP66" s="376"/>
      <c r="CQ66" s="365"/>
      <c r="CR66" s="365"/>
      <c r="CS66" s="366"/>
      <c r="CT66" s="365"/>
      <c r="CU66" s="365"/>
      <c r="CV66" s="365"/>
      <c r="CW66" s="365"/>
      <c r="CX66" s="377"/>
      <c r="CY66" s="365"/>
      <c r="CZ66" s="378"/>
    </row>
    <row r="67" spans="1:104" s="1" customFormat="1" hidden="1">
      <c r="A67" s="272">
        <v>44626</v>
      </c>
      <c r="B67" s="362"/>
      <c r="C67" s="363"/>
      <c r="D67" s="364"/>
      <c r="E67" s="364"/>
      <c r="F67" s="364"/>
      <c r="G67" s="365"/>
      <c r="H67" s="366"/>
      <c r="I67" s="366"/>
      <c r="J67" s="366"/>
      <c r="K67" s="366"/>
      <c r="L67" s="366"/>
      <c r="M67" s="367"/>
      <c r="N67" s="367"/>
      <c r="O67" s="365"/>
      <c r="P67" s="368"/>
      <c r="Q67" s="369"/>
      <c r="R67" s="312"/>
      <c r="S67" s="379">
        <v>-6.0628839084625241E-2</v>
      </c>
      <c r="T67" s="370">
        <v>1.377</v>
      </c>
      <c r="U67" s="370">
        <v>0</v>
      </c>
      <c r="V67" s="312">
        <f>_xll.SRS1Splines.Functions25.Linear_Interp(V_NK3!$P$8:$P$32,V_NK3!$R$8:$R$32,AC67)</f>
        <v>476.68101603999997</v>
      </c>
      <c r="W67" s="312">
        <f>(V67/V_NK3!$R$28)*100</f>
        <v>87.924657833386917</v>
      </c>
      <c r="X67" s="308">
        <f>V67-V_NK3!$R$8</f>
        <v>420.10236404</v>
      </c>
      <c r="Y67" s="308">
        <f>IFERROR((V67 - V_NK3!$V$10) / (V_NK3!$V$9- V_NK3!$V$10) * 100, 0)</f>
        <v>86.517633691738368</v>
      </c>
      <c r="Z67" s="308">
        <v>541.79999999999995</v>
      </c>
      <c r="AA67" s="308">
        <v>521</v>
      </c>
      <c r="AB67" s="312">
        <v>538.19000000000005</v>
      </c>
      <c r="AC67" s="371">
        <v>539.24</v>
      </c>
      <c r="AD67" s="308">
        <v>0.66</v>
      </c>
      <c r="AE67" s="372">
        <v>0.34</v>
      </c>
      <c r="AF67" s="373"/>
      <c r="AG67" s="312"/>
      <c r="AH67" s="370">
        <v>1.3077288</v>
      </c>
      <c r="AI67" s="370">
        <v>0.78162545454545462</v>
      </c>
      <c r="AJ67" s="370">
        <v>0</v>
      </c>
      <c r="AK67" s="312">
        <f>_xll.SRS1Splines.Functions25.Linear_Interp(V_NK2!$R$10:$R$21,V_NK2!$T$10:$T$21,AR67)</f>
        <v>65.327685714313205</v>
      </c>
      <c r="AL67" s="312">
        <f>(AK67/V_NK2!$T$18)*100</f>
        <v>91.495358143295803</v>
      </c>
      <c r="AM67" s="308">
        <f>AK67-V_NK2!$T$11</f>
        <v>24.507685714285408</v>
      </c>
      <c r="AN67" s="308">
        <f>IFERROR((AK67 - V_NK2!$X$12) / (V_NK2!$X$11- V_NK2!$X$12) * 100, 0)</f>
        <v>80.14285714286008</v>
      </c>
      <c r="AO67" s="308">
        <v>427</v>
      </c>
      <c r="AP67" s="308">
        <v>420</v>
      </c>
      <c r="AQ67" s="308">
        <v>425</v>
      </c>
      <c r="AR67" s="371">
        <v>425.61</v>
      </c>
      <c r="AS67" s="312">
        <v>0.77</v>
      </c>
      <c r="AT67" s="372">
        <v>0.19</v>
      </c>
      <c r="AU67" s="369"/>
      <c r="AV67" s="312"/>
      <c r="AW67" s="370"/>
      <c r="AX67" s="370"/>
      <c r="AY67" s="370"/>
      <c r="AZ67" s="312"/>
      <c r="BA67" s="312"/>
      <c r="BB67" s="308"/>
      <c r="BC67" s="308"/>
      <c r="BD67" s="308"/>
      <c r="BE67" s="308"/>
      <c r="BF67" s="374"/>
      <c r="BG67" s="312"/>
      <c r="BH67" s="372"/>
      <c r="BI67" s="369"/>
      <c r="BJ67" s="312"/>
      <c r="BK67" s="370"/>
      <c r="BL67" s="370"/>
      <c r="BM67" s="370"/>
      <c r="BN67" s="312" t="str">
        <f>_xll.SRS1Splines.Functions25.Linear_Interp(V_XNN1!$K$3:$K$8,V_XNN1!$L$3:$L$8,BT67)</f>
        <v>Error reading input X value(s): The value is not a number</v>
      </c>
      <c r="BO67" s="312" t="e">
        <f>(BN67/V_XNN1!$L$7)*100</f>
        <v>#VALUE!</v>
      </c>
      <c r="BP67" s="308" t="str">
        <f>_xll.SRS1Splines.Functions25.Linear_Interp(V_XNN1!$K$3:$K$8,V_XNN1!$M$3:$M$8,BT67)</f>
        <v>Error reading input X value(s): The value is not a number</v>
      </c>
      <c r="BQ67" s="308">
        <f>IFERROR((BN67 - V_XNN1!$M$16) / (V_XNN1!$M$15- V_XNN1!$M$16) * 100, 0)</f>
        <v>0</v>
      </c>
      <c r="BR67" s="308">
        <v>252</v>
      </c>
      <c r="BS67" s="308">
        <v>249</v>
      </c>
      <c r="BT67" s="374"/>
      <c r="BU67" s="312"/>
      <c r="BV67" s="372"/>
      <c r="BW67" s="375"/>
      <c r="BX67" s="365"/>
      <c r="BY67" s="376"/>
      <c r="BZ67" s="376"/>
      <c r="CA67" s="376"/>
      <c r="CB67" s="365"/>
      <c r="CC67" s="365"/>
      <c r="CD67" s="366"/>
      <c r="CE67" s="365"/>
      <c r="CF67" s="365"/>
      <c r="CG67" s="365"/>
      <c r="CH67" s="365"/>
      <c r="CI67" s="377"/>
      <c r="CJ67" s="365"/>
      <c r="CK67" s="378"/>
      <c r="CL67" s="375"/>
      <c r="CM67" s="365"/>
      <c r="CN67" s="376"/>
      <c r="CO67" s="376"/>
      <c r="CP67" s="376"/>
      <c r="CQ67" s="365"/>
      <c r="CR67" s="365"/>
      <c r="CS67" s="366"/>
      <c r="CT67" s="365"/>
      <c r="CU67" s="365"/>
      <c r="CV67" s="365"/>
      <c r="CW67" s="365"/>
      <c r="CX67" s="377"/>
      <c r="CY67" s="365"/>
      <c r="CZ67" s="378"/>
    </row>
    <row r="68" spans="1:104" s="1" customFormat="1" hidden="1">
      <c r="A68" s="272">
        <v>44627</v>
      </c>
      <c r="B68" s="362"/>
      <c r="C68" s="363"/>
      <c r="D68" s="364"/>
      <c r="E68" s="364"/>
      <c r="F68" s="364"/>
      <c r="G68" s="365"/>
      <c r="H68" s="366"/>
      <c r="I68" s="366"/>
      <c r="J68" s="366"/>
      <c r="K68" s="366"/>
      <c r="L68" s="366"/>
      <c r="M68" s="367"/>
      <c r="N68" s="367"/>
      <c r="O68" s="365"/>
      <c r="P68" s="368"/>
      <c r="Q68" s="369"/>
      <c r="R68" s="312"/>
      <c r="S68" s="370">
        <v>0.95696395114517208</v>
      </c>
      <c r="T68" s="370">
        <v>2.754</v>
      </c>
      <c r="U68" s="370">
        <v>0</v>
      </c>
      <c r="V68" s="312">
        <f>_xll.SRS1Splines.Functions25.Linear_Interp(V_NK3!$P$8:$P$32,V_NK3!$R$8:$R$32,AC68)</f>
        <v>474.88397999000199</v>
      </c>
      <c r="W68" s="312">
        <f>(V68/V_NK3!$R$28)*100</f>
        <v>87.593191350574273</v>
      </c>
      <c r="X68" s="308">
        <f>V68-V_NK3!$R$8</f>
        <v>418.30532799000201</v>
      </c>
      <c r="Y68" s="308">
        <f>IFERROR((V68 - V_NK3!$V$10) / (V_NK3!$V$9- V_NK3!$V$10) * 100, 0)</f>
        <v>86.147544589621887</v>
      </c>
      <c r="Z68" s="308">
        <v>541.79999999999995</v>
      </c>
      <c r="AA68" s="308">
        <v>521</v>
      </c>
      <c r="AB68" s="312">
        <v>538.19000000000005</v>
      </c>
      <c r="AC68" s="371">
        <v>539.19000000000005</v>
      </c>
      <c r="AD68" s="308">
        <v>0.66</v>
      </c>
      <c r="AE68" s="372">
        <v>0.68</v>
      </c>
      <c r="AF68" s="373"/>
      <c r="AG68" s="312"/>
      <c r="AH68" s="370">
        <v>2.7943981038779069</v>
      </c>
      <c r="AI68" s="370">
        <v>0</v>
      </c>
      <c r="AJ68" s="370">
        <v>0</v>
      </c>
      <c r="AK68" s="312">
        <f>_xll.SRS1Splines.Functions25.Linear_Interp(V_NK2!$R$10:$R$21,V_NK2!$T$10:$T$21,AR68)</f>
        <v>67.206171428597401</v>
      </c>
      <c r="AL68" s="312">
        <f>(AK68/V_NK2!$T$18)*100</f>
        <v>94.126290516242847</v>
      </c>
      <c r="AM68" s="308">
        <f>AK68-V_NK2!$T$11</f>
        <v>26.386171428569604</v>
      </c>
      <c r="AN68" s="308">
        <f>IFERROR((AK68 - V_NK2!$X$12) / (V_NK2!$X$11- V_NK2!$X$12) * 100, 0)</f>
        <v>86.285714285712558</v>
      </c>
      <c r="AO68" s="308">
        <v>427</v>
      </c>
      <c r="AP68" s="308">
        <v>420</v>
      </c>
      <c r="AQ68" s="308">
        <v>425</v>
      </c>
      <c r="AR68" s="371">
        <v>426.04</v>
      </c>
      <c r="AS68" s="312">
        <v>0.77</v>
      </c>
      <c r="AT68" s="372">
        <v>0</v>
      </c>
      <c r="AU68" s="369"/>
      <c r="AV68" s="312"/>
      <c r="AW68" s="370"/>
      <c r="AX68" s="370"/>
      <c r="AY68" s="370"/>
      <c r="AZ68" s="312"/>
      <c r="BA68" s="312"/>
      <c r="BB68" s="308"/>
      <c r="BC68" s="308"/>
      <c r="BD68" s="308"/>
      <c r="BE68" s="308"/>
      <c r="BF68" s="374"/>
      <c r="BG68" s="312"/>
      <c r="BH68" s="372"/>
      <c r="BI68" s="369"/>
      <c r="BJ68" s="312"/>
      <c r="BK68" s="370"/>
      <c r="BL68" s="370"/>
      <c r="BM68" s="370"/>
      <c r="BN68" s="312" t="str">
        <f>_xll.SRS1Splines.Functions25.Linear_Interp(V_XNN1!$K$3:$K$8,V_XNN1!$L$3:$L$8,BT68)</f>
        <v>Error reading input X value(s): The value is not a number</v>
      </c>
      <c r="BO68" s="312" t="e">
        <f>(BN68/V_XNN1!$L$7)*100</f>
        <v>#VALUE!</v>
      </c>
      <c r="BP68" s="308" t="str">
        <f>_xll.SRS1Splines.Functions25.Linear_Interp(V_XNN1!$K$3:$K$8,V_XNN1!$M$3:$M$8,BT68)</f>
        <v>Error reading input X value(s): The value is not a number</v>
      </c>
      <c r="BQ68" s="308">
        <f>IFERROR((BN68 - V_XNN1!$M$16) / (V_XNN1!$M$15- V_XNN1!$M$16) * 100, 0)</f>
        <v>0</v>
      </c>
      <c r="BR68" s="308">
        <v>252</v>
      </c>
      <c r="BS68" s="308">
        <v>249</v>
      </c>
      <c r="BT68" s="374"/>
      <c r="BU68" s="312"/>
      <c r="BV68" s="372"/>
      <c r="BW68" s="375"/>
      <c r="BX68" s="365"/>
      <c r="BY68" s="376"/>
      <c r="BZ68" s="376"/>
      <c r="CA68" s="376"/>
      <c r="CB68" s="365"/>
      <c r="CC68" s="365"/>
      <c r="CD68" s="366"/>
      <c r="CE68" s="365"/>
      <c r="CF68" s="365"/>
      <c r="CG68" s="365"/>
      <c r="CH68" s="365"/>
      <c r="CI68" s="377"/>
      <c r="CJ68" s="365"/>
      <c r="CK68" s="378"/>
      <c r="CL68" s="375"/>
      <c r="CM68" s="365"/>
      <c r="CN68" s="376"/>
      <c r="CO68" s="376"/>
      <c r="CP68" s="376"/>
      <c r="CQ68" s="365"/>
      <c r="CR68" s="365"/>
      <c r="CS68" s="366"/>
      <c r="CT68" s="365"/>
      <c r="CU68" s="365"/>
      <c r="CV68" s="365"/>
      <c r="CW68" s="365"/>
      <c r="CX68" s="377"/>
      <c r="CY68" s="365"/>
      <c r="CZ68" s="378"/>
    </row>
    <row r="69" spans="1:104" s="1" customFormat="1" hidden="1">
      <c r="A69" s="272">
        <v>44628</v>
      </c>
      <c r="B69" s="362"/>
      <c r="C69" s="363"/>
      <c r="D69" s="364"/>
      <c r="E69" s="364"/>
      <c r="F69" s="364"/>
      <c r="G69" s="365"/>
      <c r="H69" s="366"/>
      <c r="I69" s="366"/>
      <c r="J69" s="366"/>
      <c r="K69" s="366"/>
      <c r="L69" s="366"/>
      <c r="M69" s="367"/>
      <c r="N69" s="367"/>
      <c r="O69" s="365"/>
      <c r="P69" s="368"/>
      <c r="Q69" s="369"/>
      <c r="R69" s="312"/>
      <c r="S69" s="370">
        <v>0.63805674136734014</v>
      </c>
      <c r="T69" s="370">
        <v>2.7945000000000002</v>
      </c>
      <c r="U69" s="370">
        <v>0</v>
      </c>
      <c r="V69" s="312">
        <f>_xll.SRS1Splines.Functions25.Linear_Interp(V_NK3!$P$8:$P$32,V_NK3!$R$8:$R$32,AC69)</f>
        <v>472.72753673</v>
      </c>
      <c r="W69" s="312">
        <f>(V69/V_NK3!$R$28)*100</f>
        <v>87.195431571198284</v>
      </c>
      <c r="X69" s="308">
        <f>V69-V_NK3!$R$8</f>
        <v>416.14888473000002</v>
      </c>
      <c r="Y69" s="308">
        <f>IFERROR((V69 - V_NK3!$V$10) / (V_NK3!$V$9- V_NK3!$V$10) * 100, 0)</f>
        <v>85.703437667081218</v>
      </c>
      <c r="Z69" s="308">
        <v>541.79999999999995</v>
      </c>
      <c r="AA69" s="308">
        <v>521</v>
      </c>
      <c r="AB69" s="312">
        <v>538.19000000000005</v>
      </c>
      <c r="AC69" s="371">
        <v>539.13</v>
      </c>
      <c r="AD69" s="308">
        <v>0.66</v>
      </c>
      <c r="AE69" s="372">
        <v>0.69</v>
      </c>
      <c r="AF69" s="373"/>
      <c r="AG69" s="312"/>
      <c r="AH69" s="370">
        <v>2.7256087246512219</v>
      </c>
      <c r="AI69" s="370">
        <v>0.98731636363636366</v>
      </c>
      <c r="AJ69" s="370">
        <v>0</v>
      </c>
      <c r="AK69" s="312">
        <f>_xll.SRS1Splines.Functions25.Linear_Interp(V_NK2!$R$10:$R$21,V_NK2!$T$10:$T$21,AR69)</f>
        <v>68.560428571454693</v>
      </c>
      <c r="AL69" s="312">
        <f>(AK69/V_NK2!$T$18)*100</f>
        <v>96.023009203718047</v>
      </c>
      <c r="AM69" s="308">
        <f>AK69-V_NK2!$T$11</f>
        <v>27.740428571426897</v>
      </c>
      <c r="AN69" s="308">
        <f>IFERROR((AK69 - V_NK2!$X$12) / (V_NK2!$X$11- V_NK2!$X$12) * 100, 0)</f>
        <v>90.714285714284699</v>
      </c>
      <c r="AO69" s="308">
        <v>427</v>
      </c>
      <c r="AP69" s="308">
        <v>420</v>
      </c>
      <c r="AQ69" s="308">
        <v>425</v>
      </c>
      <c r="AR69" s="371">
        <v>426.35</v>
      </c>
      <c r="AS69" s="312">
        <v>0.77</v>
      </c>
      <c r="AT69" s="372">
        <v>0.24</v>
      </c>
      <c r="AU69" s="369"/>
      <c r="AV69" s="312"/>
      <c r="AW69" s="370"/>
      <c r="AX69" s="370"/>
      <c r="AY69" s="370"/>
      <c r="AZ69" s="312"/>
      <c r="BA69" s="312"/>
      <c r="BB69" s="308"/>
      <c r="BC69" s="308"/>
      <c r="BD69" s="308"/>
      <c r="BE69" s="308"/>
      <c r="BF69" s="374"/>
      <c r="BG69" s="312"/>
      <c r="BH69" s="372"/>
      <c r="BI69" s="369"/>
      <c r="BJ69" s="312"/>
      <c r="BK69" s="370"/>
      <c r="BL69" s="370"/>
      <c r="BM69" s="370"/>
      <c r="BN69" s="312" t="str">
        <f>_xll.SRS1Splines.Functions25.Linear_Interp(V_XNN1!$K$3:$K$8,V_XNN1!$L$3:$L$8,BT69)</f>
        <v>Error reading input X value(s): The value is not a number</v>
      </c>
      <c r="BO69" s="312" t="e">
        <f>(BN69/V_XNN1!$L$7)*100</f>
        <v>#VALUE!</v>
      </c>
      <c r="BP69" s="308" t="str">
        <f>_xll.SRS1Splines.Functions25.Linear_Interp(V_XNN1!$K$3:$K$8,V_XNN1!$M$3:$M$8,BT69)</f>
        <v>Error reading input X value(s): The value is not a number</v>
      </c>
      <c r="BQ69" s="308">
        <f>IFERROR((BN69 - V_XNN1!$M$16) / (V_XNN1!$M$15- V_XNN1!$M$16) * 100, 0)</f>
        <v>0</v>
      </c>
      <c r="BR69" s="308">
        <v>252</v>
      </c>
      <c r="BS69" s="308">
        <v>249</v>
      </c>
      <c r="BT69" s="374"/>
      <c r="BU69" s="312"/>
      <c r="BV69" s="372"/>
      <c r="BW69" s="375"/>
      <c r="BX69" s="365"/>
      <c r="BY69" s="376"/>
      <c r="BZ69" s="376"/>
      <c r="CA69" s="376"/>
      <c r="CB69" s="365"/>
      <c r="CC69" s="365"/>
      <c r="CD69" s="366"/>
      <c r="CE69" s="365"/>
      <c r="CF69" s="365"/>
      <c r="CG69" s="365"/>
      <c r="CH69" s="365"/>
      <c r="CI69" s="377"/>
      <c r="CJ69" s="365"/>
      <c r="CK69" s="378"/>
      <c r="CL69" s="375"/>
      <c r="CM69" s="365"/>
      <c r="CN69" s="376"/>
      <c r="CO69" s="376"/>
      <c r="CP69" s="376"/>
      <c r="CQ69" s="365"/>
      <c r="CR69" s="365"/>
      <c r="CS69" s="366"/>
      <c r="CT69" s="365"/>
      <c r="CU69" s="365"/>
      <c r="CV69" s="365"/>
      <c r="CW69" s="365"/>
      <c r="CX69" s="377"/>
      <c r="CY69" s="365"/>
      <c r="CZ69" s="378"/>
    </row>
    <row r="70" spans="1:104" s="1" customFormat="1" hidden="1">
      <c r="A70" s="272">
        <v>44629</v>
      </c>
      <c r="B70" s="362"/>
      <c r="C70" s="363"/>
      <c r="D70" s="364"/>
      <c r="E70" s="364"/>
      <c r="F70" s="364"/>
      <c r="G70" s="365"/>
      <c r="H70" s="366"/>
      <c r="I70" s="366"/>
      <c r="J70" s="366"/>
      <c r="K70" s="366"/>
      <c r="L70" s="366"/>
      <c r="M70" s="367"/>
      <c r="N70" s="367"/>
      <c r="O70" s="365"/>
      <c r="P70" s="368"/>
      <c r="Q70" s="369"/>
      <c r="R70" s="312"/>
      <c r="S70" s="379">
        <v>-1.503604885482788E-2</v>
      </c>
      <c r="T70" s="370">
        <v>1.782</v>
      </c>
      <c r="U70" s="370">
        <v>0</v>
      </c>
      <c r="V70" s="312">
        <f>_xll.SRS1Splines.Functions25.Linear_Interp(V_NK3!$P$8:$P$32,V_NK3!$R$8:$R$32,AC70)</f>
        <v>470.93050068000201</v>
      </c>
      <c r="W70" s="312">
        <f>(V70/V_NK3!$R$28)*100</f>
        <v>86.863965088385655</v>
      </c>
      <c r="X70" s="308">
        <f>V70-V_NK3!$R$8</f>
        <v>414.35184868000204</v>
      </c>
      <c r="Y70" s="308">
        <f>IFERROR((V70 - V_NK3!$V$10) / (V_NK3!$V$9- V_NK3!$V$10) * 100, 0)</f>
        <v>85.333348564964723</v>
      </c>
      <c r="Z70" s="308">
        <v>541.79999999999995</v>
      </c>
      <c r="AA70" s="308">
        <v>521</v>
      </c>
      <c r="AB70" s="312">
        <v>538.19000000000005</v>
      </c>
      <c r="AC70" s="371">
        <v>539.08000000000004</v>
      </c>
      <c r="AD70" s="308">
        <v>0.66</v>
      </c>
      <c r="AE70" s="372">
        <v>0.44</v>
      </c>
      <c r="AF70" s="373"/>
      <c r="AG70" s="312"/>
      <c r="AH70" s="370">
        <v>1.760616</v>
      </c>
      <c r="AI70" s="370">
        <v>3.4556072727272729</v>
      </c>
      <c r="AJ70" s="370">
        <v>0</v>
      </c>
      <c r="AK70" s="312">
        <f>_xll.SRS1Splines.Functions25.Linear_Interp(V_NK2!$R$10:$R$21,V_NK2!$T$10:$T$21,AR70)</f>
        <v>67.380914285740104</v>
      </c>
      <c r="AL70" s="312">
        <f>(AK70/V_NK2!$T$18)*100</f>
        <v>94.371028411400701</v>
      </c>
      <c r="AM70" s="308">
        <f>AK70-V_NK2!$T$11</f>
        <v>26.560914285712308</v>
      </c>
      <c r="AN70" s="308">
        <f>IFERROR((AK70 - V_NK2!$X$12) / (V_NK2!$X$11- V_NK2!$X$12) * 100, 0)</f>
        <v>86.857142857140659</v>
      </c>
      <c r="AO70" s="308">
        <v>427</v>
      </c>
      <c r="AP70" s="308">
        <v>420</v>
      </c>
      <c r="AQ70" s="308">
        <v>425</v>
      </c>
      <c r="AR70" s="371">
        <v>426.08</v>
      </c>
      <c r="AS70" s="312">
        <v>0.77</v>
      </c>
      <c r="AT70" s="372">
        <v>0.84</v>
      </c>
      <c r="AU70" s="369"/>
      <c r="AV70" s="312"/>
      <c r="AW70" s="370"/>
      <c r="AX70" s="370"/>
      <c r="AY70" s="370"/>
      <c r="AZ70" s="312"/>
      <c r="BA70" s="312"/>
      <c r="BB70" s="308"/>
      <c r="BC70" s="308"/>
      <c r="BD70" s="308"/>
      <c r="BE70" s="308"/>
      <c r="BF70" s="374"/>
      <c r="BG70" s="312"/>
      <c r="BH70" s="372"/>
      <c r="BI70" s="369"/>
      <c r="BJ70" s="312"/>
      <c r="BK70" s="370"/>
      <c r="BL70" s="370"/>
      <c r="BM70" s="370"/>
      <c r="BN70" s="312" t="str">
        <f>_xll.SRS1Splines.Functions25.Linear_Interp(V_XNN1!$K$3:$K$8,V_XNN1!$L$3:$L$8,BT70)</f>
        <v>Error reading input X value(s): The value is not a number</v>
      </c>
      <c r="BO70" s="312" t="e">
        <f>(BN70/V_XNN1!$L$7)*100</f>
        <v>#VALUE!</v>
      </c>
      <c r="BP70" s="308" t="str">
        <f>_xll.SRS1Splines.Functions25.Linear_Interp(V_XNN1!$K$3:$K$8,V_XNN1!$M$3:$M$8,BT70)</f>
        <v>Error reading input X value(s): The value is not a number</v>
      </c>
      <c r="BQ70" s="308">
        <f>IFERROR((BN70 - V_XNN1!$M$16) / (V_XNN1!$M$15- V_XNN1!$M$16) * 100, 0)</f>
        <v>0</v>
      </c>
      <c r="BR70" s="308">
        <v>252</v>
      </c>
      <c r="BS70" s="308">
        <v>249</v>
      </c>
      <c r="BT70" s="374"/>
      <c r="BU70" s="312"/>
      <c r="BV70" s="372"/>
      <c r="BW70" s="375"/>
      <c r="BX70" s="365"/>
      <c r="BY70" s="376"/>
      <c r="BZ70" s="376"/>
      <c r="CA70" s="376"/>
      <c r="CB70" s="365"/>
      <c r="CC70" s="365"/>
      <c r="CD70" s="366"/>
      <c r="CE70" s="365"/>
      <c r="CF70" s="365"/>
      <c r="CG70" s="365"/>
      <c r="CH70" s="365"/>
      <c r="CI70" s="377"/>
      <c r="CJ70" s="365"/>
      <c r="CK70" s="378"/>
      <c r="CL70" s="375"/>
      <c r="CM70" s="365"/>
      <c r="CN70" s="376"/>
      <c r="CO70" s="376"/>
      <c r="CP70" s="376"/>
      <c r="CQ70" s="365"/>
      <c r="CR70" s="365"/>
      <c r="CS70" s="366"/>
      <c r="CT70" s="365"/>
      <c r="CU70" s="365"/>
      <c r="CV70" s="365"/>
      <c r="CW70" s="365"/>
      <c r="CX70" s="377"/>
      <c r="CY70" s="365"/>
      <c r="CZ70" s="378"/>
    </row>
    <row r="71" spans="1:104" s="1" customFormat="1" hidden="1">
      <c r="A71" s="272">
        <v>44630</v>
      </c>
      <c r="B71" s="362"/>
      <c r="C71" s="363"/>
      <c r="D71" s="364"/>
      <c r="E71" s="364"/>
      <c r="F71" s="364"/>
      <c r="G71" s="365"/>
      <c r="H71" s="366"/>
      <c r="I71" s="366"/>
      <c r="J71" s="366"/>
      <c r="K71" s="366"/>
      <c r="L71" s="366"/>
      <c r="M71" s="367"/>
      <c r="N71" s="367"/>
      <c r="O71" s="365"/>
      <c r="P71" s="368"/>
      <c r="Q71" s="369"/>
      <c r="R71" s="312"/>
      <c r="S71" s="370">
        <v>0.50127837068176273</v>
      </c>
      <c r="T71" s="370">
        <v>1.5794999999999999</v>
      </c>
      <c r="U71" s="370">
        <v>0</v>
      </c>
      <c r="V71" s="312">
        <f>_xll.SRS1Splines.Functions25.Linear_Interp(V_NK3!$P$8:$P$32,V_NK3!$R$8:$R$32,AC71)</f>
        <v>469.852279049998</v>
      </c>
      <c r="W71" s="312">
        <f>(V71/V_NK3!$R$28)*100</f>
        <v>86.665085198697099</v>
      </c>
      <c r="X71" s="308">
        <f>V71-V_NK3!$R$8</f>
        <v>413.27362704999803</v>
      </c>
      <c r="Y71" s="308">
        <f>IFERROR((V71 - V_NK3!$V$10) / (V_NK3!$V$9- V_NK3!$V$10) * 100, 0)</f>
        <v>85.111295103693777</v>
      </c>
      <c r="Z71" s="308">
        <v>541.79999999999995</v>
      </c>
      <c r="AA71" s="308">
        <v>521</v>
      </c>
      <c r="AB71" s="312">
        <v>538.19000000000005</v>
      </c>
      <c r="AC71" s="371">
        <v>539.04999999999995</v>
      </c>
      <c r="AD71" s="308">
        <v>0.66</v>
      </c>
      <c r="AE71" s="372">
        <v>0.39</v>
      </c>
      <c r="AF71" s="373"/>
      <c r="AG71" s="312"/>
      <c r="AH71" s="370">
        <v>1.5869718623249818</v>
      </c>
      <c r="AI71" s="370">
        <v>3.003087272727273</v>
      </c>
      <c r="AJ71" s="370">
        <v>0</v>
      </c>
      <c r="AK71" s="312">
        <f>_xll.SRS1Splines.Functions25.Linear_Interp(V_NK2!$R$10:$R$21,V_NK2!$T$10:$T$21,AR71)</f>
        <v>66.332457142883499</v>
      </c>
      <c r="AL71" s="312">
        <f>(AK71/V_NK2!$T$18)*100</f>
        <v>92.902601040453064</v>
      </c>
      <c r="AM71" s="308">
        <f>AK71-V_NK2!$T$11</f>
        <v>25.512457142855702</v>
      </c>
      <c r="AN71" s="308">
        <f>IFERROR((AK71 - V_NK2!$X$12) / (V_NK2!$X$11- V_NK2!$X$12) * 100, 0)</f>
        <v>83.428571428570805</v>
      </c>
      <c r="AO71" s="308">
        <v>427</v>
      </c>
      <c r="AP71" s="308">
        <v>420</v>
      </c>
      <c r="AQ71" s="308">
        <v>425</v>
      </c>
      <c r="AR71" s="371">
        <v>425.84</v>
      </c>
      <c r="AS71" s="312">
        <v>0.77</v>
      </c>
      <c r="AT71" s="372">
        <v>0.73</v>
      </c>
      <c r="AU71" s="369"/>
      <c r="AV71" s="312"/>
      <c r="AW71" s="370"/>
      <c r="AX71" s="370"/>
      <c r="AY71" s="370"/>
      <c r="AZ71" s="312"/>
      <c r="BA71" s="312"/>
      <c r="BB71" s="308"/>
      <c r="BC71" s="308"/>
      <c r="BD71" s="308"/>
      <c r="BE71" s="308"/>
      <c r="BF71" s="374"/>
      <c r="BG71" s="312"/>
      <c r="BH71" s="372"/>
      <c r="BI71" s="369"/>
      <c r="BJ71" s="312"/>
      <c r="BK71" s="370"/>
      <c r="BL71" s="370"/>
      <c r="BM71" s="370"/>
      <c r="BN71" s="312" t="str">
        <f>_xll.SRS1Splines.Functions25.Linear_Interp(V_XNN1!$K$3:$K$8,V_XNN1!$L$3:$L$8,BT71)</f>
        <v>Error reading input X value(s): The value is not a number</v>
      </c>
      <c r="BO71" s="312" t="e">
        <f>(BN71/V_XNN1!$L$7)*100</f>
        <v>#VALUE!</v>
      </c>
      <c r="BP71" s="308" t="str">
        <f>_xll.SRS1Splines.Functions25.Linear_Interp(V_XNN1!$K$3:$K$8,V_XNN1!$M$3:$M$8,BT71)</f>
        <v>Error reading input X value(s): The value is not a number</v>
      </c>
      <c r="BQ71" s="308">
        <f>IFERROR((BN71 - V_XNN1!$M$16) / (V_XNN1!$M$15- V_XNN1!$M$16) * 100, 0)</f>
        <v>0</v>
      </c>
      <c r="BR71" s="308">
        <v>252</v>
      </c>
      <c r="BS71" s="308">
        <v>249</v>
      </c>
      <c r="BT71" s="374"/>
      <c r="BU71" s="312"/>
      <c r="BV71" s="372"/>
      <c r="BW71" s="375"/>
      <c r="BX71" s="365"/>
      <c r="BY71" s="376"/>
      <c r="BZ71" s="376"/>
      <c r="CA71" s="376"/>
      <c r="CB71" s="365"/>
      <c r="CC71" s="365"/>
      <c r="CD71" s="366"/>
      <c r="CE71" s="365"/>
      <c r="CF71" s="365"/>
      <c r="CG71" s="365"/>
      <c r="CH71" s="365"/>
      <c r="CI71" s="377"/>
      <c r="CJ71" s="365"/>
      <c r="CK71" s="378"/>
      <c r="CL71" s="375"/>
      <c r="CM71" s="365"/>
      <c r="CN71" s="376"/>
      <c r="CO71" s="376"/>
      <c r="CP71" s="376"/>
      <c r="CQ71" s="365"/>
      <c r="CR71" s="365"/>
      <c r="CS71" s="366"/>
      <c r="CT71" s="365"/>
      <c r="CU71" s="365"/>
      <c r="CV71" s="365"/>
      <c r="CW71" s="365"/>
      <c r="CX71" s="377"/>
      <c r="CY71" s="365"/>
      <c r="CZ71" s="378"/>
    </row>
    <row r="72" spans="1:104" s="1" customFormat="1" hidden="1">
      <c r="A72" s="272">
        <v>44631</v>
      </c>
      <c r="B72" s="362"/>
      <c r="C72" s="363"/>
      <c r="D72" s="364"/>
      <c r="E72" s="364"/>
      <c r="F72" s="364"/>
      <c r="G72" s="365"/>
      <c r="H72" s="366"/>
      <c r="I72" s="366"/>
      <c r="J72" s="366"/>
      <c r="K72" s="366"/>
      <c r="L72" s="366"/>
      <c r="M72" s="367"/>
      <c r="N72" s="367"/>
      <c r="O72" s="365"/>
      <c r="P72" s="368"/>
      <c r="Q72" s="369"/>
      <c r="R72" s="312"/>
      <c r="S72" s="370">
        <v>0.29877837068939211</v>
      </c>
      <c r="T72" s="370">
        <v>1.377</v>
      </c>
      <c r="U72" s="370">
        <v>0</v>
      </c>
      <c r="V72" s="312">
        <f>_xll.SRS1Splines.Functions25.Linear_Interp(V_NK3!$P$8:$P$32,V_NK3!$R$8:$R$32,AC72)</f>
        <v>468.774057419999</v>
      </c>
      <c r="W72" s="312">
        <f>(V72/V_NK3!$R$28)*100</f>
        <v>86.466205309009482</v>
      </c>
      <c r="X72" s="308">
        <f>V72-V_NK3!$R$8</f>
        <v>412.19540541999902</v>
      </c>
      <c r="Y72" s="308">
        <f>IFERROR((V72 - V_NK3!$V$10) / (V_NK3!$V$9- V_NK3!$V$10) * 100, 0)</f>
        <v>84.889241642423841</v>
      </c>
      <c r="Z72" s="308">
        <v>541.79999999999995</v>
      </c>
      <c r="AA72" s="308">
        <v>521</v>
      </c>
      <c r="AB72" s="312">
        <v>538.19000000000005</v>
      </c>
      <c r="AC72" s="371">
        <v>539.02</v>
      </c>
      <c r="AD72" s="308">
        <v>0.66</v>
      </c>
      <c r="AE72" s="372">
        <v>0.34</v>
      </c>
      <c r="AF72" s="373"/>
      <c r="AG72" s="312"/>
      <c r="AH72" s="370">
        <v>1.3378968623274994</v>
      </c>
      <c r="AI72" s="370">
        <v>3.4144690909090909</v>
      </c>
      <c r="AJ72" s="370">
        <v>0</v>
      </c>
      <c r="AK72" s="312">
        <f>_xll.SRS1Splines.Functions25.Linear_Interp(V_NK2!$R$10:$R$21,V_NK2!$T$10:$T$21,AR72)</f>
        <v>64.803457142885094</v>
      </c>
      <c r="AL72" s="312">
        <f>(AK72/V_NK2!$T$18)*100</f>
        <v>90.761144457822255</v>
      </c>
      <c r="AM72" s="308">
        <f>AK72-V_NK2!$T$11</f>
        <v>23.983457142857297</v>
      </c>
      <c r="AN72" s="308">
        <f>IFERROR((AK72 - V_NK2!$X$12) / (V_NK2!$X$11- V_NK2!$X$12) * 100, 0)</f>
        <v>78.428571428575779</v>
      </c>
      <c r="AO72" s="308">
        <v>427</v>
      </c>
      <c r="AP72" s="308">
        <v>420</v>
      </c>
      <c r="AQ72" s="308">
        <v>425</v>
      </c>
      <c r="AR72" s="371">
        <v>425.49</v>
      </c>
      <c r="AS72" s="312">
        <v>0.77</v>
      </c>
      <c r="AT72" s="372">
        <v>0.83</v>
      </c>
      <c r="AU72" s="369"/>
      <c r="AV72" s="312"/>
      <c r="AW72" s="370"/>
      <c r="AX72" s="370"/>
      <c r="AY72" s="370"/>
      <c r="AZ72" s="312"/>
      <c r="BA72" s="312"/>
      <c r="BB72" s="308"/>
      <c r="BC72" s="308"/>
      <c r="BD72" s="308"/>
      <c r="BE72" s="308"/>
      <c r="BF72" s="374"/>
      <c r="BG72" s="312"/>
      <c r="BH72" s="372"/>
      <c r="BI72" s="369"/>
      <c r="BJ72" s="312"/>
      <c r="BK72" s="370"/>
      <c r="BL72" s="370"/>
      <c r="BM72" s="370"/>
      <c r="BN72" s="312" t="str">
        <f>_xll.SRS1Splines.Functions25.Linear_Interp(V_XNN1!$K$3:$K$8,V_XNN1!$L$3:$L$8,BT72)</f>
        <v>Error reading input X value(s): The value is not a number</v>
      </c>
      <c r="BO72" s="312" t="e">
        <f>(BN72/V_XNN1!$L$7)*100</f>
        <v>#VALUE!</v>
      </c>
      <c r="BP72" s="308" t="str">
        <f>_xll.SRS1Splines.Functions25.Linear_Interp(V_XNN1!$K$3:$K$8,V_XNN1!$M$3:$M$8,BT72)</f>
        <v>Error reading input X value(s): The value is not a number</v>
      </c>
      <c r="BQ72" s="308">
        <f>IFERROR((BN72 - V_XNN1!$M$16) / (V_XNN1!$M$15- V_XNN1!$M$16) * 100, 0)</f>
        <v>0</v>
      </c>
      <c r="BR72" s="308">
        <v>252</v>
      </c>
      <c r="BS72" s="308">
        <v>249</v>
      </c>
      <c r="BT72" s="374"/>
      <c r="BU72" s="312"/>
      <c r="BV72" s="372"/>
      <c r="BW72" s="375"/>
      <c r="BX72" s="365"/>
      <c r="BY72" s="376"/>
      <c r="BZ72" s="376"/>
      <c r="CA72" s="376"/>
      <c r="CB72" s="365"/>
      <c r="CC72" s="365"/>
      <c r="CD72" s="366"/>
      <c r="CE72" s="365"/>
      <c r="CF72" s="365"/>
      <c r="CG72" s="365"/>
      <c r="CH72" s="365"/>
      <c r="CI72" s="377"/>
      <c r="CJ72" s="365"/>
      <c r="CK72" s="378"/>
      <c r="CL72" s="375"/>
      <c r="CM72" s="365"/>
      <c r="CN72" s="376"/>
      <c r="CO72" s="376"/>
      <c r="CP72" s="376"/>
      <c r="CQ72" s="365"/>
      <c r="CR72" s="365"/>
      <c r="CS72" s="366"/>
      <c r="CT72" s="365"/>
      <c r="CU72" s="365"/>
      <c r="CV72" s="365"/>
      <c r="CW72" s="365"/>
      <c r="CX72" s="377"/>
      <c r="CY72" s="365"/>
      <c r="CZ72" s="378"/>
    </row>
    <row r="73" spans="1:104" s="1" customFormat="1" hidden="1">
      <c r="A73" s="272">
        <v>44632</v>
      </c>
      <c r="B73" s="362"/>
      <c r="C73" s="363"/>
      <c r="D73" s="364"/>
      <c r="E73" s="364"/>
      <c r="F73" s="364"/>
      <c r="G73" s="365"/>
      <c r="H73" s="366"/>
      <c r="I73" s="366"/>
      <c r="J73" s="366"/>
      <c r="K73" s="366"/>
      <c r="L73" s="366"/>
      <c r="M73" s="367"/>
      <c r="N73" s="367"/>
      <c r="O73" s="365"/>
      <c r="P73" s="368"/>
      <c r="Q73" s="369"/>
      <c r="R73" s="312"/>
      <c r="S73" s="370">
        <v>2.9554705810546874E-3</v>
      </c>
      <c r="T73" s="370">
        <v>1.4175</v>
      </c>
      <c r="U73" s="370">
        <v>0</v>
      </c>
      <c r="V73" s="312">
        <f>_xll.SRS1Splines.Functions25.Linear_Interp(V_NK3!$P$8:$P$32,V_NK3!$R$8:$R$32,AC73)</f>
        <v>467.35951290000099</v>
      </c>
      <c r="W73" s="312">
        <f>(V73/V_NK3!$R$28)*100</f>
        <v>86.205290066476564</v>
      </c>
      <c r="X73" s="308">
        <f>V73-V_NK3!$R$8</f>
        <v>410.78086090000102</v>
      </c>
      <c r="Y73" s="308">
        <f>IFERROR((V73 - V_NK3!$V$10) / (V_NK3!$V$9- V_NK3!$V$10) * 100, 0)</f>
        <v>84.597924441908887</v>
      </c>
      <c r="Z73" s="308">
        <v>541.79999999999995</v>
      </c>
      <c r="AA73" s="308">
        <v>521</v>
      </c>
      <c r="AB73" s="312">
        <v>538.19000000000005</v>
      </c>
      <c r="AC73" s="371">
        <v>538.98</v>
      </c>
      <c r="AD73" s="308">
        <v>0.66</v>
      </c>
      <c r="AE73" s="372">
        <v>0.35</v>
      </c>
      <c r="AF73" s="373"/>
      <c r="AG73" s="312"/>
      <c r="AH73" s="370">
        <v>1.2767253052917482</v>
      </c>
      <c r="AI73" s="370">
        <v>3.5790218181818183</v>
      </c>
      <c r="AJ73" s="370">
        <v>0</v>
      </c>
      <c r="AK73" s="312">
        <f>_xll.SRS1Splines.Functions25.Linear_Interp(V_NK2!$R$10:$R$21,V_NK2!$T$10:$T$21,AR73)</f>
        <v>63.099714285743801</v>
      </c>
      <c r="AL73" s="312">
        <f>(AK73/V_NK2!$T$18)*100</f>
        <v>88.374949980033321</v>
      </c>
      <c r="AM73" s="308">
        <f>AK73-V_NK2!$T$11</f>
        <v>22.279714285716004</v>
      </c>
      <c r="AN73" s="308">
        <f>IFERROR((AK73 - V_NK2!$X$12) / (V_NK2!$X$11- V_NK2!$X$12) * 100, 0)</f>
        <v>72.857142857152056</v>
      </c>
      <c r="AO73" s="308">
        <v>427</v>
      </c>
      <c r="AP73" s="308">
        <v>420</v>
      </c>
      <c r="AQ73" s="308">
        <v>425</v>
      </c>
      <c r="AR73" s="371">
        <v>425.1</v>
      </c>
      <c r="AS73" s="312">
        <v>0.77</v>
      </c>
      <c r="AT73" s="372">
        <v>0.87</v>
      </c>
      <c r="AU73" s="369"/>
      <c r="AV73" s="312"/>
      <c r="AW73" s="370"/>
      <c r="AX73" s="370"/>
      <c r="AY73" s="370"/>
      <c r="AZ73" s="312"/>
      <c r="BA73" s="312"/>
      <c r="BB73" s="308"/>
      <c r="BC73" s="308"/>
      <c r="BD73" s="308"/>
      <c r="BE73" s="308"/>
      <c r="BF73" s="374"/>
      <c r="BG73" s="312"/>
      <c r="BH73" s="372"/>
      <c r="BI73" s="369"/>
      <c r="BJ73" s="312"/>
      <c r="BK73" s="370"/>
      <c r="BL73" s="370"/>
      <c r="BM73" s="370"/>
      <c r="BN73" s="312" t="str">
        <f>_xll.SRS1Splines.Functions25.Linear_Interp(V_XNN1!$K$3:$K$8,V_XNN1!$L$3:$L$8,BT73)</f>
        <v>Error reading input X value(s): The value is not a number</v>
      </c>
      <c r="BO73" s="312" t="e">
        <f>(BN73/V_XNN1!$L$7)*100</f>
        <v>#VALUE!</v>
      </c>
      <c r="BP73" s="308" t="str">
        <f>_xll.SRS1Splines.Functions25.Linear_Interp(V_XNN1!$K$3:$K$8,V_XNN1!$M$3:$M$8,BT73)</f>
        <v>Error reading input X value(s): The value is not a number</v>
      </c>
      <c r="BQ73" s="308">
        <f>IFERROR((BN73 - V_XNN1!$M$16) / (V_XNN1!$M$15- V_XNN1!$M$16) * 100, 0)</f>
        <v>0</v>
      </c>
      <c r="BR73" s="308">
        <v>252</v>
      </c>
      <c r="BS73" s="308">
        <v>249</v>
      </c>
      <c r="BT73" s="374"/>
      <c r="BU73" s="312"/>
      <c r="BV73" s="372"/>
      <c r="BW73" s="375"/>
      <c r="BX73" s="365"/>
      <c r="BY73" s="376"/>
      <c r="BZ73" s="376"/>
      <c r="CA73" s="376"/>
      <c r="CB73" s="365"/>
      <c r="CC73" s="365"/>
      <c r="CD73" s="366"/>
      <c r="CE73" s="365"/>
      <c r="CF73" s="365"/>
      <c r="CG73" s="365"/>
      <c r="CH73" s="365"/>
      <c r="CI73" s="377"/>
      <c r="CJ73" s="365"/>
      <c r="CK73" s="378"/>
      <c r="CL73" s="375"/>
      <c r="CM73" s="365"/>
      <c r="CN73" s="376"/>
      <c r="CO73" s="376"/>
      <c r="CP73" s="376"/>
      <c r="CQ73" s="365"/>
      <c r="CR73" s="365"/>
      <c r="CS73" s="366"/>
      <c r="CT73" s="365"/>
      <c r="CU73" s="365"/>
      <c r="CV73" s="365"/>
      <c r="CW73" s="365"/>
      <c r="CX73" s="377"/>
      <c r="CY73" s="365"/>
      <c r="CZ73" s="378"/>
    </row>
    <row r="74" spans="1:104" s="1" customFormat="1" hidden="1">
      <c r="A74" s="272">
        <v>44633</v>
      </c>
      <c r="B74" s="362"/>
      <c r="C74" s="363"/>
      <c r="D74" s="364"/>
      <c r="E74" s="364"/>
      <c r="F74" s="364"/>
      <c r="G74" s="365"/>
      <c r="H74" s="366"/>
      <c r="I74" s="366"/>
      <c r="J74" s="366"/>
      <c r="K74" s="366"/>
      <c r="L74" s="366"/>
      <c r="M74" s="367"/>
      <c r="N74" s="367"/>
      <c r="O74" s="365"/>
      <c r="P74" s="368"/>
      <c r="Q74" s="369"/>
      <c r="R74" s="312"/>
      <c r="S74" s="370">
        <v>0.29290483521270749</v>
      </c>
      <c r="T74" s="370">
        <v>1.3365</v>
      </c>
      <c r="U74" s="370">
        <v>0</v>
      </c>
      <c r="V74" s="312">
        <f>_xll.SRS1Splines.Functions25.Linear_Interp(V_NK3!$P$8:$P$32,V_NK3!$R$8:$R$32,AC74)</f>
        <v>466.31591775000197</v>
      </c>
      <c r="W74" s="312">
        <f>(V74/V_NK3!$R$28)*100</f>
        <v>86.012797092364607</v>
      </c>
      <c r="X74" s="308">
        <f>V74-V_NK3!$R$8</f>
        <v>409.737265750002</v>
      </c>
      <c r="Y74" s="308">
        <f>IFERROR((V74 - V_NK3!$V$10) / (V_NK3!$V$9- V_NK3!$V$10) * 100, 0)</f>
        <v>84.383002102406195</v>
      </c>
      <c r="Z74" s="308">
        <v>541.79999999999995</v>
      </c>
      <c r="AA74" s="308">
        <v>521</v>
      </c>
      <c r="AB74" s="312">
        <v>538.19000000000005</v>
      </c>
      <c r="AC74" s="371">
        <v>538.95000000000005</v>
      </c>
      <c r="AD74" s="308">
        <v>0.66</v>
      </c>
      <c r="AE74" s="372">
        <v>0.33</v>
      </c>
      <c r="AF74" s="373"/>
      <c r="AG74" s="312"/>
      <c r="AH74" s="370">
        <v>1.2995085956201935</v>
      </c>
      <c r="AI74" s="370">
        <v>3.6201600000000003</v>
      </c>
      <c r="AJ74" s="370">
        <v>0</v>
      </c>
      <c r="AK74" s="312">
        <f>_xll.SRS1Splines.Functions25.Linear_Interp(V_NK2!$R$10:$R$21,V_NK2!$T$10:$T$21,AR74)</f>
        <v>61.264914285743998</v>
      </c>
      <c r="AL74" s="312">
        <f>(AK74/V_NK2!$T$18)*100</f>
        <v>85.80520208087394</v>
      </c>
      <c r="AM74" s="308">
        <f>AK74-V_NK2!$T$11</f>
        <v>20.444914285716202</v>
      </c>
      <c r="AN74" s="308">
        <f>IFERROR((AK74 - V_NK2!$X$12) / (V_NK2!$X$11- V_NK2!$X$12) * 100, 0)</f>
        <v>66.857142857152411</v>
      </c>
      <c r="AO74" s="308">
        <v>427</v>
      </c>
      <c r="AP74" s="308">
        <v>420</v>
      </c>
      <c r="AQ74" s="308">
        <v>425</v>
      </c>
      <c r="AR74" s="371">
        <v>424.68</v>
      </c>
      <c r="AS74" s="312">
        <v>0.77</v>
      </c>
      <c r="AT74" s="372">
        <v>0.88</v>
      </c>
      <c r="AU74" s="369"/>
      <c r="AV74" s="312"/>
      <c r="AW74" s="370"/>
      <c r="AX74" s="370"/>
      <c r="AY74" s="370"/>
      <c r="AZ74" s="312"/>
      <c r="BA74" s="312"/>
      <c r="BB74" s="308"/>
      <c r="BC74" s="308"/>
      <c r="BD74" s="308"/>
      <c r="BE74" s="308"/>
      <c r="BF74" s="374"/>
      <c r="BG74" s="312"/>
      <c r="BH74" s="372"/>
      <c r="BI74" s="369"/>
      <c r="BJ74" s="312"/>
      <c r="BK74" s="370"/>
      <c r="BL74" s="370"/>
      <c r="BM74" s="370"/>
      <c r="BN74" s="312" t="str">
        <f>_xll.SRS1Splines.Functions25.Linear_Interp(V_XNN1!$K$3:$K$8,V_XNN1!$L$3:$L$8,BT74)</f>
        <v>Error reading input X value(s): The value is not a number</v>
      </c>
      <c r="BO74" s="312" t="e">
        <f>(BN74/V_XNN1!$L$7)*100</f>
        <v>#VALUE!</v>
      </c>
      <c r="BP74" s="308" t="str">
        <f>_xll.SRS1Splines.Functions25.Linear_Interp(V_XNN1!$K$3:$K$8,V_XNN1!$M$3:$M$8,BT74)</f>
        <v>Error reading input X value(s): The value is not a number</v>
      </c>
      <c r="BQ74" s="308">
        <f>IFERROR((BN74 - V_XNN1!$M$16) / (V_XNN1!$M$15- V_XNN1!$M$16) * 100, 0)</f>
        <v>0</v>
      </c>
      <c r="BR74" s="308">
        <v>252</v>
      </c>
      <c r="BS74" s="308">
        <v>249</v>
      </c>
      <c r="BT74" s="374"/>
      <c r="BU74" s="312"/>
      <c r="BV74" s="372"/>
      <c r="BW74" s="375"/>
      <c r="BX74" s="365"/>
      <c r="BY74" s="376"/>
      <c r="BZ74" s="376"/>
      <c r="CA74" s="376"/>
      <c r="CB74" s="365"/>
      <c r="CC74" s="365"/>
      <c r="CD74" s="366"/>
      <c r="CE74" s="365"/>
      <c r="CF74" s="365"/>
      <c r="CG74" s="365"/>
      <c r="CH74" s="365"/>
      <c r="CI74" s="377"/>
      <c r="CJ74" s="365"/>
      <c r="CK74" s="378"/>
      <c r="CL74" s="375"/>
      <c r="CM74" s="365"/>
      <c r="CN74" s="376"/>
      <c r="CO74" s="376"/>
      <c r="CP74" s="376"/>
      <c r="CQ74" s="365"/>
      <c r="CR74" s="365"/>
      <c r="CS74" s="366"/>
      <c r="CT74" s="365"/>
      <c r="CU74" s="365"/>
      <c r="CV74" s="365"/>
      <c r="CW74" s="365"/>
      <c r="CX74" s="377"/>
      <c r="CY74" s="365"/>
      <c r="CZ74" s="378"/>
    </row>
    <row r="75" spans="1:104" s="1" customFormat="1" hidden="1">
      <c r="A75" s="272">
        <v>44634</v>
      </c>
      <c r="B75" s="362"/>
      <c r="C75" s="363"/>
      <c r="D75" s="364"/>
      <c r="E75" s="364"/>
      <c r="F75" s="364"/>
      <c r="G75" s="365"/>
      <c r="H75" s="366"/>
      <c r="I75" s="366"/>
      <c r="J75" s="366"/>
      <c r="K75" s="366"/>
      <c r="L75" s="366"/>
      <c r="M75" s="367"/>
      <c r="N75" s="367"/>
      <c r="O75" s="365"/>
      <c r="P75" s="368"/>
      <c r="Q75" s="369"/>
      <c r="R75" s="312"/>
      <c r="S75" s="379">
        <v>-1.4460219715118409E-2</v>
      </c>
      <c r="T75" s="370">
        <v>1.377</v>
      </c>
      <c r="U75" s="370">
        <v>0</v>
      </c>
      <c r="V75" s="312">
        <f>_xll.SRS1Splines.Functions25.Linear_Interp(V_NK3!$P$8:$P$32,V_NK3!$R$8:$R$32,AC75)</f>
        <v>464.92445754999898</v>
      </c>
      <c r="W75" s="312">
        <f>(V75/V_NK3!$R$28)*100</f>
        <v>85.756139793547874</v>
      </c>
      <c r="X75" s="308">
        <f>V75-V_NK3!$R$8</f>
        <v>408.345805549999</v>
      </c>
      <c r="Y75" s="308">
        <f>IFERROR((V75 - V_NK3!$V$10) / (V_NK3!$V$9- V_NK3!$V$10) * 100, 0)</f>
        <v>84.096438983068396</v>
      </c>
      <c r="Z75" s="308">
        <v>541.79999999999995</v>
      </c>
      <c r="AA75" s="308">
        <v>521</v>
      </c>
      <c r="AB75" s="312">
        <v>538.19000000000005</v>
      </c>
      <c r="AC75" s="371">
        <v>538.91</v>
      </c>
      <c r="AD75" s="308">
        <v>0.66</v>
      </c>
      <c r="AE75" s="372">
        <v>0.34</v>
      </c>
      <c r="AF75" s="373"/>
      <c r="AG75" s="312"/>
      <c r="AH75" s="370">
        <v>1.3305384</v>
      </c>
      <c r="AI75" s="370">
        <v>3.6201600000000003</v>
      </c>
      <c r="AJ75" s="370">
        <v>0</v>
      </c>
      <c r="AK75" s="312">
        <f>_xll.SRS1Splines.Functions25.Linear_Interp(V_NK2!$R$10:$R$21,V_NK2!$T$10:$T$21,AR75)</f>
        <v>59.430114285743699</v>
      </c>
      <c r="AL75" s="312">
        <f>(AK75/V_NK2!$T$18)*100</f>
        <v>83.235454181713848</v>
      </c>
      <c r="AM75" s="308">
        <f>AK75-V_NK2!$T$11</f>
        <v>18.610114285715902</v>
      </c>
      <c r="AN75" s="308">
        <f>IFERROR((AK75 - V_NK2!$X$12) / (V_NK2!$X$11- V_NK2!$X$12) * 100, 0)</f>
        <v>60.857142857151125</v>
      </c>
      <c r="AO75" s="308">
        <v>427</v>
      </c>
      <c r="AP75" s="308">
        <v>420</v>
      </c>
      <c r="AQ75" s="308">
        <v>425</v>
      </c>
      <c r="AR75" s="371">
        <v>424.26</v>
      </c>
      <c r="AS75" s="312">
        <v>0.77</v>
      </c>
      <c r="AT75" s="372">
        <v>0.88</v>
      </c>
      <c r="AU75" s="369"/>
      <c r="AV75" s="312"/>
      <c r="AW75" s="370"/>
      <c r="AX75" s="370"/>
      <c r="AY75" s="370"/>
      <c r="AZ75" s="312"/>
      <c r="BA75" s="312"/>
      <c r="BB75" s="308"/>
      <c r="BC75" s="308"/>
      <c r="BD75" s="308"/>
      <c r="BE75" s="308"/>
      <c r="BF75" s="374"/>
      <c r="BG75" s="312"/>
      <c r="BH75" s="372"/>
      <c r="BI75" s="369"/>
      <c r="BJ75" s="312"/>
      <c r="BK75" s="370"/>
      <c r="BL75" s="370"/>
      <c r="BM75" s="370"/>
      <c r="BN75" s="312" t="str">
        <f>_xll.SRS1Splines.Functions25.Linear_Interp(V_XNN1!$K$3:$K$8,V_XNN1!$L$3:$L$8,BT75)</f>
        <v>Error reading input X value(s): The value is not a number</v>
      </c>
      <c r="BO75" s="312" t="e">
        <f>(BN75/V_XNN1!$L$7)*100</f>
        <v>#VALUE!</v>
      </c>
      <c r="BP75" s="308" t="str">
        <f>_xll.SRS1Splines.Functions25.Linear_Interp(V_XNN1!$K$3:$K$8,V_XNN1!$M$3:$M$8,BT75)</f>
        <v>Error reading input X value(s): The value is not a number</v>
      </c>
      <c r="BQ75" s="308">
        <f>IFERROR((BN75 - V_XNN1!$M$16) / (V_XNN1!$M$15- V_XNN1!$M$16) * 100, 0)</f>
        <v>0</v>
      </c>
      <c r="BR75" s="308">
        <v>252</v>
      </c>
      <c r="BS75" s="308">
        <v>249</v>
      </c>
      <c r="BT75" s="374"/>
      <c r="BU75" s="312"/>
      <c r="BV75" s="372"/>
      <c r="BW75" s="375"/>
      <c r="BX75" s="365"/>
      <c r="BY75" s="376"/>
      <c r="BZ75" s="376"/>
      <c r="CA75" s="376"/>
      <c r="CB75" s="365"/>
      <c r="CC75" s="365"/>
      <c r="CD75" s="366"/>
      <c r="CE75" s="365"/>
      <c r="CF75" s="365"/>
      <c r="CG75" s="365"/>
      <c r="CH75" s="365"/>
      <c r="CI75" s="377"/>
      <c r="CJ75" s="365"/>
      <c r="CK75" s="378"/>
      <c r="CL75" s="375"/>
      <c r="CM75" s="365"/>
      <c r="CN75" s="376"/>
      <c r="CO75" s="376"/>
      <c r="CP75" s="376"/>
      <c r="CQ75" s="365"/>
      <c r="CR75" s="365"/>
      <c r="CS75" s="366"/>
      <c r="CT75" s="365"/>
      <c r="CU75" s="365"/>
      <c r="CV75" s="365"/>
      <c r="CW75" s="365"/>
      <c r="CX75" s="377"/>
      <c r="CY75" s="365"/>
      <c r="CZ75" s="378"/>
    </row>
    <row r="76" spans="1:104" s="1" customFormat="1" hidden="1">
      <c r="A76" s="272">
        <v>44635</v>
      </c>
      <c r="B76" s="362"/>
      <c r="C76" s="363"/>
      <c r="D76" s="364"/>
      <c r="E76" s="364"/>
      <c r="F76" s="364"/>
      <c r="G76" s="365"/>
      <c r="H76" s="366"/>
      <c r="I76" s="366"/>
      <c r="J76" s="366"/>
      <c r="K76" s="366"/>
      <c r="L76" s="366"/>
      <c r="M76" s="367"/>
      <c r="N76" s="367"/>
      <c r="O76" s="365"/>
      <c r="P76" s="368"/>
      <c r="Q76" s="369"/>
      <c r="R76" s="312"/>
      <c r="S76" s="370">
        <v>0.39053978028488157</v>
      </c>
      <c r="T76" s="370">
        <v>1.782</v>
      </c>
      <c r="U76" s="370">
        <v>0</v>
      </c>
      <c r="V76" s="312">
        <f>_xll.SRS1Splines.Functions25.Linear_Interp(V_NK3!$P$8:$P$32,V_NK3!$R$8:$R$32,AC76)</f>
        <v>463.53299735000002</v>
      </c>
      <c r="W76" s="312">
        <f>(V76/V_NK3!$R$28)*100</f>
        <v>85.499482494731893</v>
      </c>
      <c r="X76" s="308">
        <f>V76-V_NK3!$R$8</f>
        <v>406.95434535000004</v>
      </c>
      <c r="Y76" s="308">
        <f>IFERROR((V76 - V_NK3!$V$10) / (V_NK3!$V$9- V_NK3!$V$10) * 100, 0)</f>
        <v>83.809875863731392</v>
      </c>
      <c r="Z76" s="308">
        <v>541.79999999999995</v>
      </c>
      <c r="AA76" s="308">
        <v>521</v>
      </c>
      <c r="AB76" s="312">
        <v>538.19000000000005</v>
      </c>
      <c r="AC76" s="371">
        <v>538.87</v>
      </c>
      <c r="AD76" s="308">
        <v>0.66</v>
      </c>
      <c r="AE76" s="372">
        <v>0.44</v>
      </c>
      <c r="AF76" s="373"/>
      <c r="AG76" s="312"/>
      <c r="AH76" s="370">
        <v>1.7326781274940108</v>
      </c>
      <c r="AI76" s="370">
        <v>3.6201600000000003</v>
      </c>
      <c r="AJ76" s="370">
        <v>0</v>
      </c>
      <c r="AK76" s="312">
        <f>_xll.SRS1Splines.Functions25.Linear_Interp(V_NK2!$R$10:$R$21,V_NK2!$T$10:$T$21,AR76)</f>
        <v>57.901114285743603</v>
      </c>
      <c r="AL76" s="312">
        <f>(AK76/V_NK2!$T$18)*100</f>
        <v>81.093997599080666</v>
      </c>
      <c r="AM76" s="308">
        <f>AK76-V_NK2!$T$11</f>
        <v>17.081114285715806</v>
      </c>
      <c r="AN76" s="308">
        <f>IFERROR((AK76 - V_NK2!$X$12) / (V_NK2!$X$11- V_NK2!$X$12) * 100, 0)</f>
        <v>55.857142857150563</v>
      </c>
      <c r="AO76" s="308">
        <v>427</v>
      </c>
      <c r="AP76" s="308">
        <v>420</v>
      </c>
      <c r="AQ76" s="308">
        <v>425</v>
      </c>
      <c r="AR76" s="371">
        <v>423.91</v>
      </c>
      <c r="AS76" s="312">
        <v>0.77</v>
      </c>
      <c r="AT76" s="372">
        <v>0.88</v>
      </c>
      <c r="AU76" s="369"/>
      <c r="AV76" s="312"/>
      <c r="AW76" s="370"/>
      <c r="AX76" s="370"/>
      <c r="AY76" s="370"/>
      <c r="AZ76" s="312"/>
      <c r="BA76" s="312"/>
      <c r="BB76" s="308"/>
      <c r="BC76" s="308"/>
      <c r="BD76" s="308"/>
      <c r="BE76" s="308"/>
      <c r="BF76" s="374"/>
      <c r="BG76" s="312"/>
      <c r="BH76" s="372"/>
      <c r="BI76" s="369"/>
      <c r="BJ76" s="312"/>
      <c r="BK76" s="370"/>
      <c r="BL76" s="370"/>
      <c r="BM76" s="370"/>
      <c r="BN76" s="312" t="str">
        <f>_xll.SRS1Splines.Functions25.Linear_Interp(V_XNN1!$K$3:$K$8,V_XNN1!$L$3:$L$8,BT76)</f>
        <v>Error reading input X value(s): The value is not a number</v>
      </c>
      <c r="BO76" s="312" t="e">
        <f>(BN76/V_XNN1!$L$7)*100</f>
        <v>#VALUE!</v>
      </c>
      <c r="BP76" s="308" t="str">
        <f>_xll.SRS1Splines.Functions25.Linear_Interp(V_XNN1!$K$3:$K$8,V_XNN1!$M$3:$M$8,BT76)</f>
        <v>Error reading input X value(s): The value is not a number</v>
      </c>
      <c r="BQ76" s="308">
        <f>IFERROR((BN76 - V_XNN1!$M$16) / (V_XNN1!$M$15- V_XNN1!$M$16) * 100, 0)</f>
        <v>0</v>
      </c>
      <c r="BR76" s="308">
        <v>252</v>
      </c>
      <c r="BS76" s="308">
        <v>249</v>
      </c>
      <c r="BT76" s="374"/>
      <c r="BU76" s="312"/>
      <c r="BV76" s="372"/>
      <c r="BW76" s="375"/>
      <c r="BX76" s="365"/>
      <c r="BY76" s="376"/>
      <c r="BZ76" s="376"/>
      <c r="CA76" s="376"/>
      <c r="CB76" s="365"/>
      <c r="CC76" s="365"/>
      <c r="CD76" s="366"/>
      <c r="CE76" s="365"/>
      <c r="CF76" s="365"/>
      <c r="CG76" s="365"/>
      <c r="CH76" s="365"/>
      <c r="CI76" s="377"/>
      <c r="CJ76" s="365"/>
      <c r="CK76" s="378"/>
      <c r="CL76" s="375"/>
      <c r="CM76" s="365"/>
      <c r="CN76" s="376"/>
      <c r="CO76" s="376"/>
      <c r="CP76" s="376"/>
      <c r="CQ76" s="365"/>
      <c r="CR76" s="365"/>
      <c r="CS76" s="366"/>
      <c r="CT76" s="365"/>
      <c r="CU76" s="365"/>
      <c r="CV76" s="365"/>
      <c r="CW76" s="365"/>
      <c r="CX76" s="377"/>
      <c r="CY76" s="365"/>
      <c r="CZ76" s="378"/>
    </row>
    <row r="77" spans="1:104" s="1" customFormat="1" hidden="1">
      <c r="A77" s="272">
        <v>44636</v>
      </c>
      <c r="B77" s="362"/>
      <c r="C77" s="363"/>
      <c r="D77" s="364"/>
      <c r="E77" s="364"/>
      <c r="F77" s="364"/>
      <c r="G77" s="365"/>
      <c r="H77" s="366"/>
      <c r="I77" s="366"/>
      <c r="J77" s="366"/>
      <c r="K77" s="366"/>
      <c r="L77" s="366"/>
      <c r="M77" s="367"/>
      <c r="N77" s="367"/>
      <c r="O77" s="365"/>
      <c r="P77" s="368"/>
      <c r="Q77" s="369"/>
      <c r="R77" s="312"/>
      <c r="S77" s="370">
        <v>8.3174725360870366E-2</v>
      </c>
      <c r="T77" s="370">
        <v>1.8225</v>
      </c>
      <c r="U77" s="370">
        <v>0</v>
      </c>
      <c r="V77" s="312">
        <f>_xll.SRS1Splines.Functions25.Linear_Interp(V_NK3!$P$8:$P$32,V_NK3!$R$8:$R$32,AC77)</f>
        <v>461.79367210000203</v>
      </c>
      <c r="W77" s="312">
        <f>(V77/V_NK3!$R$28)*100</f>
        <v>85.17866087121206</v>
      </c>
      <c r="X77" s="308">
        <f>V77-V_NK3!$R$8</f>
        <v>405.21502010000205</v>
      </c>
      <c r="Y77" s="308">
        <f>IFERROR((V77 - V_NK3!$V$10) / (V_NK3!$V$9- V_NK3!$V$10) * 100, 0)</f>
        <v>83.451671964560319</v>
      </c>
      <c r="Z77" s="308">
        <v>541.79999999999995</v>
      </c>
      <c r="AA77" s="308">
        <v>521</v>
      </c>
      <c r="AB77" s="312">
        <v>538.19000000000005</v>
      </c>
      <c r="AC77" s="371">
        <v>538.82000000000005</v>
      </c>
      <c r="AD77" s="308">
        <v>0.66</v>
      </c>
      <c r="AE77" s="372">
        <v>0.45</v>
      </c>
      <c r="AF77" s="373"/>
      <c r="AG77" s="312"/>
      <c r="AH77" s="370">
        <v>1.6676976593690873</v>
      </c>
      <c r="AI77" s="370">
        <v>3.6201600000000003</v>
      </c>
      <c r="AJ77" s="370">
        <v>0</v>
      </c>
      <c r="AK77" s="312">
        <f>_xll.SRS1Splines.Functions25.Linear_Interp(V_NK2!$R$10:$R$21,V_NK2!$T$10:$T$21,AR77)</f>
        <v>56.284742857172098</v>
      </c>
      <c r="AL77" s="312">
        <f>(AK77/V_NK2!$T$18)*100</f>
        <v>78.830172068868478</v>
      </c>
      <c r="AM77" s="308">
        <f>AK77-V_NK2!$T$11</f>
        <v>15.464742857144302</v>
      </c>
      <c r="AN77" s="308">
        <f>IFERROR((AK77 - V_NK2!$X$12) / (V_NK2!$X$11- V_NK2!$X$12) * 100, 0)</f>
        <v>50.571428571435774</v>
      </c>
      <c r="AO77" s="308">
        <v>427</v>
      </c>
      <c r="AP77" s="308">
        <v>420</v>
      </c>
      <c r="AQ77" s="308">
        <v>425</v>
      </c>
      <c r="AR77" s="371">
        <v>423.54</v>
      </c>
      <c r="AS77" s="312">
        <v>0.77</v>
      </c>
      <c r="AT77" s="372">
        <v>0.88</v>
      </c>
      <c r="AU77" s="369"/>
      <c r="AV77" s="312"/>
      <c r="AW77" s="370"/>
      <c r="AX77" s="370"/>
      <c r="AY77" s="370"/>
      <c r="AZ77" s="312"/>
      <c r="BA77" s="312"/>
      <c r="BB77" s="308"/>
      <c r="BC77" s="308"/>
      <c r="BD77" s="308"/>
      <c r="BE77" s="308"/>
      <c r="BF77" s="374"/>
      <c r="BG77" s="312"/>
      <c r="BH77" s="372"/>
      <c r="BI77" s="369"/>
      <c r="BJ77" s="312"/>
      <c r="BK77" s="370"/>
      <c r="BL77" s="370"/>
      <c r="BM77" s="370"/>
      <c r="BN77" s="312" t="str">
        <f>_xll.SRS1Splines.Functions25.Linear_Interp(V_XNN1!$K$3:$K$8,V_XNN1!$L$3:$L$8,BT77)</f>
        <v>Error reading input X value(s): The value is not a number</v>
      </c>
      <c r="BO77" s="312" t="e">
        <f>(BN77/V_XNN1!$L$7)*100</f>
        <v>#VALUE!</v>
      </c>
      <c r="BP77" s="308" t="str">
        <f>_xll.SRS1Splines.Functions25.Linear_Interp(V_XNN1!$K$3:$K$8,V_XNN1!$M$3:$M$8,BT77)</f>
        <v>Error reading input X value(s): The value is not a number</v>
      </c>
      <c r="BQ77" s="308">
        <f>IFERROR((BN77 - V_XNN1!$M$16) / (V_XNN1!$M$15- V_XNN1!$M$16) * 100, 0)</f>
        <v>0</v>
      </c>
      <c r="BR77" s="308">
        <v>252</v>
      </c>
      <c r="BS77" s="308">
        <v>249</v>
      </c>
      <c r="BT77" s="374"/>
      <c r="BU77" s="312"/>
      <c r="BV77" s="372"/>
      <c r="BW77" s="375"/>
      <c r="BX77" s="365"/>
      <c r="BY77" s="376"/>
      <c r="BZ77" s="376"/>
      <c r="CA77" s="376"/>
      <c r="CB77" s="365"/>
      <c r="CC77" s="365"/>
      <c r="CD77" s="366"/>
      <c r="CE77" s="365"/>
      <c r="CF77" s="365"/>
      <c r="CG77" s="365"/>
      <c r="CH77" s="365"/>
      <c r="CI77" s="377"/>
      <c r="CJ77" s="365"/>
      <c r="CK77" s="378"/>
      <c r="CL77" s="375"/>
      <c r="CM77" s="365"/>
      <c r="CN77" s="376"/>
      <c r="CO77" s="376"/>
      <c r="CP77" s="376"/>
      <c r="CQ77" s="365"/>
      <c r="CR77" s="365"/>
      <c r="CS77" s="366"/>
      <c r="CT77" s="365"/>
      <c r="CU77" s="365"/>
      <c r="CV77" s="365"/>
      <c r="CW77" s="365"/>
      <c r="CX77" s="377"/>
      <c r="CY77" s="365"/>
      <c r="CZ77" s="378"/>
    </row>
    <row r="78" spans="1:104" s="1" customFormat="1" hidden="1">
      <c r="A78" s="272">
        <v>44637</v>
      </c>
      <c r="B78" s="362"/>
      <c r="C78" s="363"/>
      <c r="D78" s="364"/>
      <c r="E78" s="364"/>
      <c r="F78" s="364"/>
      <c r="G78" s="365"/>
      <c r="H78" s="366"/>
      <c r="I78" s="366"/>
      <c r="J78" s="366"/>
      <c r="K78" s="366"/>
      <c r="L78" s="366"/>
      <c r="M78" s="367"/>
      <c r="N78" s="367"/>
      <c r="O78" s="365"/>
      <c r="P78" s="368"/>
      <c r="Q78" s="369"/>
      <c r="R78" s="312"/>
      <c r="S78" s="370">
        <v>0.18803978028106688</v>
      </c>
      <c r="T78" s="370">
        <v>1.5794999999999999</v>
      </c>
      <c r="U78" s="370">
        <v>0</v>
      </c>
      <c r="V78" s="312">
        <f>_xll.SRS1Splines.Functions25.Linear_Interp(V_NK3!$P$8:$P$32,V_NK3!$R$8:$R$32,AC78)</f>
        <v>460.40221189999897</v>
      </c>
      <c r="W78" s="312">
        <f>(V78/V_NK3!$R$28)*100</f>
        <v>84.922003572395312</v>
      </c>
      <c r="X78" s="308">
        <f>V78-V_NK3!$R$8</f>
        <v>403.823559899999</v>
      </c>
      <c r="Y78" s="308">
        <f>IFERROR((V78 - V_NK3!$V$10) / (V_NK3!$V$9- V_NK3!$V$10) * 100, 0)</f>
        <v>83.165108845222491</v>
      </c>
      <c r="Z78" s="308">
        <v>541.79999999999995</v>
      </c>
      <c r="AA78" s="308">
        <v>521</v>
      </c>
      <c r="AB78" s="312">
        <v>538.19000000000005</v>
      </c>
      <c r="AC78" s="371">
        <v>538.78</v>
      </c>
      <c r="AD78" s="308">
        <v>0.66</v>
      </c>
      <c r="AE78" s="372">
        <v>0.39</v>
      </c>
      <c r="AF78" s="373"/>
      <c r="AG78" s="312"/>
      <c r="AH78" s="370">
        <v>1.4836031274927521</v>
      </c>
      <c r="AI78" s="370">
        <v>3.6201600000000003</v>
      </c>
      <c r="AJ78" s="370">
        <v>0</v>
      </c>
      <c r="AK78" s="312">
        <f>_xll.SRS1Splines.Functions25.Linear_Interp(V_NK2!$R$10:$R$21,V_NK2!$T$10:$T$21,AR78)</f>
        <v>54.493628571457698</v>
      </c>
      <c r="AL78" s="312">
        <f>(AK78/V_NK2!$T$18)*100</f>
        <v>76.321608643498166</v>
      </c>
      <c r="AM78" s="308">
        <f>AK78-V_NK2!$T$11</f>
        <v>13.673628571429902</v>
      </c>
      <c r="AN78" s="308">
        <f>IFERROR((AK78 - V_NK2!$X$12) / (V_NK2!$X$11- V_NK2!$X$12) * 100, 0)</f>
        <v>44.714285714292259</v>
      </c>
      <c r="AO78" s="308">
        <v>427</v>
      </c>
      <c r="AP78" s="308">
        <v>420</v>
      </c>
      <c r="AQ78" s="308">
        <v>425</v>
      </c>
      <c r="AR78" s="371">
        <v>423.13</v>
      </c>
      <c r="AS78" s="312">
        <v>0.77</v>
      </c>
      <c r="AT78" s="372">
        <v>0.88</v>
      </c>
      <c r="AU78" s="369"/>
      <c r="AV78" s="312"/>
      <c r="AW78" s="370"/>
      <c r="AX78" s="370"/>
      <c r="AY78" s="370"/>
      <c r="AZ78" s="312"/>
      <c r="BA78" s="312"/>
      <c r="BB78" s="308"/>
      <c r="BC78" s="308"/>
      <c r="BD78" s="308"/>
      <c r="BE78" s="308"/>
      <c r="BF78" s="374"/>
      <c r="BG78" s="312"/>
      <c r="BH78" s="372"/>
      <c r="BI78" s="369"/>
      <c r="BJ78" s="312"/>
      <c r="BK78" s="370"/>
      <c r="BL78" s="370"/>
      <c r="BM78" s="370"/>
      <c r="BN78" s="312" t="str">
        <f>_xll.SRS1Splines.Functions25.Linear_Interp(V_XNN1!$K$3:$K$8,V_XNN1!$L$3:$L$8,BT78)</f>
        <v>Error reading input X value(s): The value is not a number</v>
      </c>
      <c r="BO78" s="312" t="e">
        <f>(BN78/V_XNN1!$L$7)*100</f>
        <v>#VALUE!</v>
      </c>
      <c r="BP78" s="308" t="str">
        <f>_xll.SRS1Splines.Functions25.Linear_Interp(V_XNN1!$K$3:$K$8,V_XNN1!$M$3:$M$8,BT78)</f>
        <v>Error reading input X value(s): The value is not a number</v>
      </c>
      <c r="BQ78" s="308">
        <f>IFERROR((BN78 - V_XNN1!$M$16) / (V_XNN1!$M$15- V_XNN1!$M$16) * 100, 0)</f>
        <v>0</v>
      </c>
      <c r="BR78" s="308">
        <v>252</v>
      </c>
      <c r="BS78" s="308">
        <v>249</v>
      </c>
      <c r="BT78" s="374"/>
      <c r="BU78" s="312"/>
      <c r="BV78" s="372"/>
      <c r="BW78" s="375"/>
      <c r="BX78" s="365"/>
      <c r="BY78" s="376"/>
      <c r="BZ78" s="376"/>
      <c r="CA78" s="376"/>
      <c r="CB78" s="365"/>
      <c r="CC78" s="365"/>
      <c r="CD78" s="366"/>
      <c r="CE78" s="365"/>
      <c r="CF78" s="365"/>
      <c r="CG78" s="365"/>
      <c r="CH78" s="365"/>
      <c r="CI78" s="377"/>
      <c r="CJ78" s="365"/>
      <c r="CK78" s="378"/>
      <c r="CL78" s="375"/>
      <c r="CM78" s="365"/>
      <c r="CN78" s="376"/>
      <c r="CO78" s="376"/>
      <c r="CP78" s="376"/>
      <c r="CQ78" s="365"/>
      <c r="CR78" s="365"/>
      <c r="CS78" s="366"/>
      <c r="CT78" s="365"/>
      <c r="CU78" s="365"/>
      <c r="CV78" s="365"/>
      <c r="CW78" s="365"/>
      <c r="CX78" s="377"/>
      <c r="CY78" s="365"/>
      <c r="CZ78" s="378"/>
    </row>
    <row r="79" spans="1:104" s="1" customFormat="1" hidden="1">
      <c r="A79" s="272">
        <v>44638</v>
      </c>
      <c r="B79" s="362"/>
      <c r="C79" s="363"/>
      <c r="D79" s="364"/>
      <c r="E79" s="364"/>
      <c r="F79" s="364"/>
      <c r="G79" s="365"/>
      <c r="H79" s="366"/>
      <c r="I79" s="366"/>
      <c r="J79" s="366"/>
      <c r="K79" s="366"/>
      <c r="L79" s="366"/>
      <c r="M79" s="367"/>
      <c r="N79" s="367"/>
      <c r="O79" s="365"/>
      <c r="P79" s="368"/>
      <c r="Q79" s="369"/>
      <c r="R79" s="312"/>
      <c r="S79" s="370">
        <v>0.40717472536087035</v>
      </c>
      <c r="T79" s="370">
        <v>2.1465000000000001</v>
      </c>
      <c r="U79" s="370">
        <v>0</v>
      </c>
      <c r="V79" s="312">
        <f>_xll.SRS1Splines.Functions25.Linear_Interp(V_NK3!$P$8:$P$32,V_NK3!$R$8:$R$32,AC79)</f>
        <v>458.66288665000098</v>
      </c>
      <c r="W79" s="312">
        <f>(V79/V_NK3!$R$28)*100</f>
        <v>84.601181948875464</v>
      </c>
      <c r="X79" s="308">
        <f>V79-V_NK3!$R$8</f>
        <v>402.08423465000101</v>
      </c>
      <c r="Y79" s="308">
        <f>IFERROR((V79 - V_NK3!$V$10) / (V_NK3!$V$9- V_NK3!$V$10) * 100, 0)</f>
        <v>82.806904946051404</v>
      </c>
      <c r="Z79" s="308">
        <v>541.79999999999995</v>
      </c>
      <c r="AA79" s="308">
        <v>521</v>
      </c>
      <c r="AB79" s="312">
        <v>538.19000000000005</v>
      </c>
      <c r="AC79" s="371">
        <v>538.73</v>
      </c>
      <c r="AD79" s="308">
        <v>0.66</v>
      </c>
      <c r="AE79" s="372">
        <v>0.53</v>
      </c>
      <c r="AF79" s="373"/>
      <c r="AG79" s="312"/>
      <c r="AH79" s="370">
        <v>2.0662176593690873</v>
      </c>
      <c r="AI79" s="370">
        <v>2.8796727272727276</v>
      </c>
      <c r="AJ79" s="370">
        <v>0</v>
      </c>
      <c r="AK79" s="312">
        <f>_xll.SRS1Splines.Functions25.Linear_Interp(V_NK2!$R$10:$R$21,V_NK2!$T$10:$T$21,AR79)</f>
        <v>53.7072857143147</v>
      </c>
      <c r="AL79" s="312">
        <f>(AK79/V_NK2!$T$18)*100</f>
        <v>75.220288115286692</v>
      </c>
      <c r="AM79" s="308">
        <f>AK79-V_NK2!$T$11</f>
        <v>12.887285714286904</v>
      </c>
      <c r="AN79" s="308">
        <f>IFERROR((AK79 - V_NK2!$X$12) / (V_NK2!$X$11- V_NK2!$X$12) * 100, 0)</f>
        <v>42.1428571428631</v>
      </c>
      <c r="AO79" s="308">
        <v>427</v>
      </c>
      <c r="AP79" s="308">
        <v>420</v>
      </c>
      <c r="AQ79" s="308">
        <v>425</v>
      </c>
      <c r="AR79" s="371">
        <v>422.95</v>
      </c>
      <c r="AS79" s="312">
        <v>0.77</v>
      </c>
      <c r="AT79" s="372">
        <v>0.7</v>
      </c>
      <c r="AU79" s="369"/>
      <c r="AV79" s="312"/>
      <c r="AW79" s="370"/>
      <c r="AX79" s="370"/>
      <c r="AY79" s="370"/>
      <c r="AZ79" s="312"/>
      <c r="BA79" s="312"/>
      <c r="BB79" s="308"/>
      <c r="BC79" s="308"/>
      <c r="BD79" s="308"/>
      <c r="BE79" s="308"/>
      <c r="BF79" s="374"/>
      <c r="BG79" s="312"/>
      <c r="BH79" s="372"/>
      <c r="BI79" s="369"/>
      <c r="BJ79" s="312"/>
      <c r="BK79" s="370"/>
      <c r="BL79" s="370"/>
      <c r="BM79" s="370"/>
      <c r="BN79" s="312" t="str">
        <f>_xll.SRS1Splines.Functions25.Linear_Interp(V_XNN1!$K$3:$K$8,V_XNN1!$L$3:$L$8,BT79)</f>
        <v>Error reading input X value(s): The value is not a number</v>
      </c>
      <c r="BO79" s="312" t="e">
        <f>(BN79/V_XNN1!$L$7)*100</f>
        <v>#VALUE!</v>
      </c>
      <c r="BP79" s="308" t="str">
        <f>_xll.SRS1Splines.Functions25.Linear_Interp(V_XNN1!$K$3:$K$8,V_XNN1!$M$3:$M$8,BT79)</f>
        <v>Error reading input X value(s): The value is not a number</v>
      </c>
      <c r="BQ79" s="308">
        <f>IFERROR((BN79 - V_XNN1!$M$16) / (V_XNN1!$M$15- V_XNN1!$M$16) * 100, 0)</f>
        <v>0</v>
      </c>
      <c r="BR79" s="308">
        <v>252</v>
      </c>
      <c r="BS79" s="308">
        <v>249</v>
      </c>
      <c r="BT79" s="374"/>
      <c r="BU79" s="312"/>
      <c r="BV79" s="372"/>
      <c r="BW79" s="375"/>
      <c r="BX79" s="365"/>
      <c r="BY79" s="376"/>
      <c r="BZ79" s="376"/>
      <c r="CA79" s="376"/>
      <c r="CB79" s="365"/>
      <c r="CC79" s="365"/>
      <c r="CD79" s="366"/>
      <c r="CE79" s="365"/>
      <c r="CF79" s="365"/>
      <c r="CG79" s="365"/>
      <c r="CH79" s="365"/>
      <c r="CI79" s="377"/>
      <c r="CJ79" s="365"/>
      <c r="CK79" s="378"/>
      <c r="CL79" s="375"/>
      <c r="CM79" s="365"/>
      <c r="CN79" s="376"/>
      <c r="CO79" s="376"/>
      <c r="CP79" s="376"/>
      <c r="CQ79" s="365"/>
      <c r="CR79" s="365"/>
      <c r="CS79" s="366"/>
      <c r="CT79" s="365"/>
      <c r="CU79" s="365"/>
      <c r="CV79" s="365"/>
      <c r="CW79" s="365"/>
      <c r="CX79" s="377"/>
      <c r="CY79" s="365"/>
      <c r="CZ79" s="378"/>
    </row>
    <row r="80" spans="1:104" s="1" customFormat="1" hidden="1">
      <c r="A80" s="272">
        <v>44639</v>
      </c>
      <c r="B80" s="362"/>
      <c r="C80" s="363"/>
      <c r="D80" s="364"/>
      <c r="E80" s="364"/>
      <c r="F80" s="364"/>
      <c r="G80" s="365"/>
      <c r="H80" s="366"/>
      <c r="I80" s="366"/>
      <c r="J80" s="366"/>
      <c r="K80" s="366"/>
      <c r="L80" s="366"/>
      <c r="M80" s="367"/>
      <c r="N80" s="367"/>
      <c r="O80" s="365"/>
      <c r="P80" s="368"/>
      <c r="Q80" s="369"/>
      <c r="R80" s="312"/>
      <c r="S80" s="370">
        <v>0.2950795605697632</v>
      </c>
      <c r="T80" s="370">
        <v>3.0779999999999998</v>
      </c>
      <c r="U80" s="370">
        <v>0</v>
      </c>
      <c r="V80" s="312">
        <f>_xll.SRS1Splines.Functions25.Linear_Interp(V_NK3!$P$8:$P$32,V_NK3!$R$8:$R$32,AC80)</f>
        <v>455.87996624999897</v>
      </c>
      <c r="W80" s="312">
        <f>(V80/V_NK3!$R$28)*100</f>
        <v>84.087867351242735</v>
      </c>
      <c r="X80" s="308">
        <f>V80-V_NK3!$R$8</f>
        <v>399.301314249999</v>
      </c>
      <c r="Y80" s="308">
        <f>IFERROR((V80 - V_NK3!$V$10) / (V_NK3!$V$9- V_NK3!$V$10) * 100, 0)</f>
        <v>82.233778707376601</v>
      </c>
      <c r="Z80" s="308">
        <v>541.79999999999995</v>
      </c>
      <c r="AA80" s="308">
        <v>521</v>
      </c>
      <c r="AB80" s="312">
        <v>538.19000000000005</v>
      </c>
      <c r="AC80" s="371">
        <v>538.65</v>
      </c>
      <c r="AD80" s="308">
        <v>0.66</v>
      </c>
      <c r="AE80" s="372">
        <v>0.76</v>
      </c>
      <c r="AF80" s="373"/>
      <c r="AG80" s="312"/>
      <c r="AH80" s="370">
        <v>2.8675762549880215</v>
      </c>
      <c r="AI80" s="370">
        <v>2.1803236363636369</v>
      </c>
      <c r="AJ80" s="370">
        <v>0</v>
      </c>
      <c r="AK80" s="312">
        <f>_xll.SRS1Splines.Functions25.Linear_Interp(V_NK2!$R$10:$R$21,V_NK2!$T$10:$T$21,AR80)</f>
        <v>54.406257142886297</v>
      </c>
      <c r="AL80" s="312">
        <f>(AK80/V_NK2!$T$18)*100</f>
        <v>76.199239695919175</v>
      </c>
      <c r="AM80" s="308">
        <f>AK80-V_NK2!$T$11</f>
        <v>13.5862571428585</v>
      </c>
      <c r="AN80" s="308">
        <f>IFERROR((AK80 - V_NK2!$X$12) / (V_NK2!$X$11- V_NK2!$X$12) * 100, 0)</f>
        <v>44.428571428578046</v>
      </c>
      <c r="AO80" s="308">
        <v>427</v>
      </c>
      <c r="AP80" s="308">
        <v>420</v>
      </c>
      <c r="AQ80" s="308">
        <v>425</v>
      </c>
      <c r="AR80" s="371">
        <v>423.11</v>
      </c>
      <c r="AS80" s="312">
        <v>0.77</v>
      </c>
      <c r="AT80" s="372">
        <v>0.53</v>
      </c>
      <c r="AU80" s="369"/>
      <c r="AV80" s="312"/>
      <c r="AW80" s="370"/>
      <c r="AX80" s="370"/>
      <c r="AY80" s="370"/>
      <c r="AZ80" s="312"/>
      <c r="BA80" s="312"/>
      <c r="BB80" s="308"/>
      <c r="BC80" s="308"/>
      <c r="BD80" s="308"/>
      <c r="BE80" s="308"/>
      <c r="BF80" s="374"/>
      <c r="BG80" s="312"/>
      <c r="BH80" s="372"/>
      <c r="BI80" s="369"/>
      <c r="BJ80" s="312"/>
      <c r="BK80" s="370"/>
      <c r="BL80" s="370"/>
      <c r="BM80" s="370"/>
      <c r="BN80" s="312" t="str">
        <f>_xll.SRS1Splines.Functions25.Linear_Interp(V_XNN1!$K$3:$K$8,V_XNN1!$L$3:$L$8,BT80)</f>
        <v>Error reading input X value(s): The value is not a number</v>
      </c>
      <c r="BO80" s="312" t="e">
        <f>(BN80/V_XNN1!$L$7)*100</f>
        <v>#VALUE!</v>
      </c>
      <c r="BP80" s="308" t="str">
        <f>_xll.SRS1Splines.Functions25.Linear_Interp(V_XNN1!$K$3:$K$8,V_XNN1!$M$3:$M$8,BT80)</f>
        <v>Error reading input X value(s): The value is not a number</v>
      </c>
      <c r="BQ80" s="308">
        <f>IFERROR((BN80 - V_XNN1!$M$16) / (V_XNN1!$M$15- V_XNN1!$M$16) * 100, 0)</f>
        <v>0</v>
      </c>
      <c r="BR80" s="308">
        <v>252</v>
      </c>
      <c r="BS80" s="308">
        <v>249</v>
      </c>
      <c r="BT80" s="374"/>
      <c r="BU80" s="312"/>
      <c r="BV80" s="372"/>
      <c r="BW80" s="375"/>
      <c r="BX80" s="365"/>
      <c r="BY80" s="376"/>
      <c r="BZ80" s="376"/>
      <c r="CA80" s="376"/>
      <c r="CB80" s="365"/>
      <c r="CC80" s="365"/>
      <c r="CD80" s="366"/>
      <c r="CE80" s="365"/>
      <c r="CF80" s="365"/>
      <c r="CG80" s="365"/>
      <c r="CH80" s="365"/>
      <c r="CI80" s="377"/>
      <c r="CJ80" s="365"/>
      <c r="CK80" s="378"/>
      <c r="CL80" s="375"/>
      <c r="CM80" s="365"/>
      <c r="CN80" s="376"/>
      <c r="CO80" s="376"/>
      <c r="CP80" s="376"/>
      <c r="CQ80" s="365"/>
      <c r="CR80" s="365"/>
      <c r="CS80" s="366"/>
      <c r="CT80" s="365"/>
      <c r="CU80" s="365"/>
      <c r="CV80" s="365"/>
      <c r="CW80" s="365"/>
      <c r="CX80" s="377"/>
      <c r="CY80" s="365"/>
      <c r="CZ80" s="378"/>
    </row>
    <row r="81" spans="1:104" s="1" customFormat="1" hidden="1">
      <c r="A81" s="272">
        <v>44640</v>
      </c>
      <c r="B81" s="362"/>
      <c r="C81" s="363"/>
      <c r="D81" s="364"/>
      <c r="E81" s="364"/>
      <c r="F81" s="364"/>
      <c r="G81" s="365"/>
      <c r="H81" s="366"/>
      <c r="I81" s="366"/>
      <c r="J81" s="366"/>
      <c r="K81" s="366"/>
      <c r="L81" s="366"/>
      <c r="M81" s="367"/>
      <c r="N81" s="367"/>
      <c r="O81" s="365"/>
      <c r="P81" s="368"/>
      <c r="Q81" s="369"/>
      <c r="R81" s="312"/>
      <c r="S81" s="370">
        <v>0.6429446155014038</v>
      </c>
      <c r="T81" s="370">
        <v>3.0779999999999998</v>
      </c>
      <c r="U81" s="370">
        <v>0</v>
      </c>
      <c r="V81" s="312">
        <f>_xll.SRS1Splines.Functions25.Linear_Interp(V_NK3!$P$8:$P$32,V_NK3!$R$8:$R$32,AC81)</f>
        <v>453.44491090000099</v>
      </c>
      <c r="W81" s="312">
        <f>(V81/V_NK3!$R$28)*100</f>
        <v>83.638717078314812</v>
      </c>
      <c r="X81" s="308">
        <f>V81-V_NK3!$R$8</f>
        <v>396.86625890000101</v>
      </c>
      <c r="Y81" s="308">
        <f>IFERROR((V81 - V_NK3!$V$10) / (V_NK3!$V$9- V_NK3!$V$10) * 100, 0)</f>
        <v>81.732293248536919</v>
      </c>
      <c r="Z81" s="308">
        <v>541.79999999999995</v>
      </c>
      <c r="AA81" s="308">
        <v>521</v>
      </c>
      <c r="AB81" s="312">
        <v>538.19000000000005</v>
      </c>
      <c r="AC81" s="371">
        <v>538.58000000000004</v>
      </c>
      <c r="AD81" s="308">
        <v>0.66</v>
      </c>
      <c r="AE81" s="372">
        <v>0.76</v>
      </c>
      <c r="AF81" s="373"/>
      <c r="AG81" s="312"/>
      <c r="AH81" s="370">
        <v>2.9823717231154632</v>
      </c>
      <c r="AI81" s="370">
        <v>2.2214618181818184</v>
      </c>
      <c r="AJ81" s="370">
        <v>0</v>
      </c>
      <c r="AK81" s="312">
        <f>_xll.SRS1Splines.Functions25.Linear_Interp(V_NK2!$R$10:$R$21,V_NK2!$T$10:$T$21,AR81)</f>
        <v>55.105228571457602</v>
      </c>
      <c r="AL81" s="312">
        <f>(AK81/V_NK2!$T$18)*100</f>
        <v>77.17819127655126</v>
      </c>
      <c r="AM81" s="308">
        <f>AK81-V_NK2!$T$11</f>
        <v>14.285228571429805</v>
      </c>
      <c r="AN81" s="308">
        <f>IFERROR((AK81 - V_NK2!$X$12) / (V_NK2!$X$11- V_NK2!$X$12) * 100, 0)</f>
        <v>46.714285714292039</v>
      </c>
      <c r="AO81" s="308">
        <v>427</v>
      </c>
      <c r="AP81" s="308">
        <v>420</v>
      </c>
      <c r="AQ81" s="308">
        <v>425</v>
      </c>
      <c r="AR81" s="371">
        <v>423.27</v>
      </c>
      <c r="AS81" s="312">
        <v>0.77</v>
      </c>
      <c r="AT81" s="372">
        <v>0.54</v>
      </c>
      <c r="AU81" s="369"/>
      <c r="AV81" s="312"/>
      <c r="AW81" s="370"/>
      <c r="AX81" s="370"/>
      <c r="AY81" s="370"/>
      <c r="AZ81" s="312"/>
      <c r="BA81" s="312"/>
      <c r="BB81" s="308"/>
      <c r="BC81" s="308"/>
      <c r="BD81" s="308"/>
      <c r="BE81" s="308"/>
      <c r="BF81" s="374"/>
      <c r="BG81" s="312"/>
      <c r="BH81" s="372"/>
      <c r="BI81" s="369"/>
      <c r="BJ81" s="312"/>
      <c r="BK81" s="370"/>
      <c r="BL81" s="370"/>
      <c r="BM81" s="370"/>
      <c r="BN81" s="312" t="str">
        <f>_xll.SRS1Splines.Functions25.Linear_Interp(V_XNN1!$K$3:$K$8,V_XNN1!$L$3:$L$8,BT81)</f>
        <v>Error reading input X value(s): The value is not a number</v>
      </c>
      <c r="BO81" s="312" t="e">
        <f>(BN81/V_XNN1!$L$7)*100</f>
        <v>#VALUE!</v>
      </c>
      <c r="BP81" s="308" t="str">
        <f>_xll.SRS1Splines.Functions25.Linear_Interp(V_XNN1!$K$3:$K$8,V_XNN1!$M$3:$M$8,BT81)</f>
        <v>Error reading input X value(s): The value is not a number</v>
      </c>
      <c r="BQ81" s="308">
        <f>IFERROR((BN81 - V_XNN1!$M$16) / (V_XNN1!$M$15- V_XNN1!$M$16) * 100, 0)</f>
        <v>0</v>
      </c>
      <c r="BR81" s="308">
        <v>252</v>
      </c>
      <c r="BS81" s="308">
        <v>249</v>
      </c>
      <c r="BT81" s="374"/>
      <c r="BU81" s="312"/>
      <c r="BV81" s="372"/>
      <c r="BW81" s="375"/>
      <c r="BX81" s="365"/>
      <c r="BY81" s="376"/>
      <c r="BZ81" s="376"/>
      <c r="CA81" s="376"/>
      <c r="CB81" s="365"/>
      <c r="CC81" s="365"/>
      <c r="CD81" s="366"/>
      <c r="CE81" s="365"/>
      <c r="CF81" s="365"/>
      <c r="CG81" s="365"/>
      <c r="CH81" s="365"/>
      <c r="CI81" s="377"/>
      <c r="CJ81" s="365"/>
      <c r="CK81" s="378"/>
      <c r="CL81" s="375"/>
      <c r="CM81" s="365"/>
      <c r="CN81" s="376"/>
      <c r="CO81" s="376"/>
      <c r="CP81" s="376"/>
      <c r="CQ81" s="365"/>
      <c r="CR81" s="365"/>
      <c r="CS81" s="366"/>
      <c r="CT81" s="365"/>
      <c r="CU81" s="365"/>
      <c r="CV81" s="365"/>
      <c r="CW81" s="365"/>
      <c r="CX81" s="377"/>
      <c r="CY81" s="365"/>
      <c r="CZ81" s="378"/>
    </row>
    <row r="82" spans="1:104" s="1" customFormat="1" hidden="1">
      <c r="A82" s="272">
        <v>44641</v>
      </c>
      <c r="B82" s="362"/>
      <c r="C82" s="363"/>
      <c r="D82" s="364"/>
      <c r="E82" s="364"/>
      <c r="F82" s="364"/>
      <c r="G82" s="365"/>
      <c r="H82" s="366"/>
      <c r="I82" s="366"/>
      <c r="J82" s="366"/>
      <c r="K82" s="366"/>
      <c r="L82" s="366"/>
      <c r="M82" s="367"/>
      <c r="N82" s="367"/>
      <c r="O82" s="365"/>
      <c r="P82" s="368"/>
      <c r="Q82" s="369"/>
      <c r="R82" s="312"/>
      <c r="S82" s="370">
        <v>0.39994461549758908</v>
      </c>
      <c r="T82" s="370">
        <v>2.835</v>
      </c>
      <c r="U82" s="370">
        <v>0</v>
      </c>
      <c r="V82" s="312">
        <f>_xll.SRS1Splines.Functions25.Linear_Interp(V_NK3!$P$8:$P$32,V_NK3!$R$8:$R$32,AC82)</f>
        <v>451.00985555</v>
      </c>
      <c r="W82" s="312">
        <f>(V82/V_NK3!$R$28)*100</f>
        <v>83.18956680538632</v>
      </c>
      <c r="X82" s="308">
        <f>V82-V_NK3!$R$8</f>
        <v>394.43120355000002</v>
      </c>
      <c r="Y82" s="308">
        <f>IFERROR((V82 - V_NK3!$V$10) / (V_NK3!$V$9- V_NK3!$V$10) * 100, 0)</f>
        <v>81.230807789696627</v>
      </c>
      <c r="Z82" s="308">
        <v>541.79999999999995</v>
      </c>
      <c r="AA82" s="308">
        <v>521</v>
      </c>
      <c r="AB82" s="312">
        <v>538.19000000000005</v>
      </c>
      <c r="AC82" s="371">
        <v>538.51</v>
      </c>
      <c r="AD82" s="308">
        <v>0.66</v>
      </c>
      <c r="AE82" s="372">
        <v>0.7</v>
      </c>
      <c r="AF82" s="373"/>
      <c r="AG82" s="312"/>
      <c r="AH82" s="370">
        <v>2.6834817231142045</v>
      </c>
      <c r="AI82" s="370">
        <v>2.0157709090909095</v>
      </c>
      <c r="AJ82" s="370">
        <v>0</v>
      </c>
      <c r="AK82" s="312">
        <f>_xll.SRS1Splines.Functions25.Linear_Interp(V_NK2!$R$10:$R$21,V_NK2!$T$10:$T$21,AR82)</f>
        <v>55.804200000029198</v>
      </c>
      <c r="AL82" s="312">
        <f>(AK82/V_NK2!$T$18)*100</f>
        <v>78.157142857183743</v>
      </c>
      <c r="AM82" s="308">
        <f>AK82-V_NK2!$T$11</f>
        <v>14.984200000001401</v>
      </c>
      <c r="AN82" s="308">
        <f>IFERROR((AK82 - V_NK2!$X$12) / (V_NK2!$X$11- V_NK2!$X$12) * 100, 0)</f>
        <v>49.000000000006985</v>
      </c>
      <c r="AO82" s="308">
        <v>427</v>
      </c>
      <c r="AP82" s="308">
        <v>420</v>
      </c>
      <c r="AQ82" s="308">
        <v>425</v>
      </c>
      <c r="AR82" s="371">
        <v>423.43</v>
      </c>
      <c r="AS82" s="312">
        <v>0.77</v>
      </c>
      <c r="AT82" s="372">
        <v>0.49</v>
      </c>
      <c r="AU82" s="369"/>
      <c r="AV82" s="312"/>
      <c r="AW82" s="370"/>
      <c r="AX82" s="370"/>
      <c r="AY82" s="370"/>
      <c r="AZ82" s="312"/>
      <c r="BA82" s="312"/>
      <c r="BB82" s="308"/>
      <c r="BC82" s="308"/>
      <c r="BD82" s="308"/>
      <c r="BE82" s="308"/>
      <c r="BF82" s="374"/>
      <c r="BG82" s="312"/>
      <c r="BH82" s="372"/>
      <c r="BI82" s="369"/>
      <c r="BJ82" s="312"/>
      <c r="BK82" s="370"/>
      <c r="BL82" s="370"/>
      <c r="BM82" s="370"/>
      <c r="BN82" s="312" t="str">
        <f>_xll.SRS1Splines.Functions25.Linear_Interp(V_XNN1!$K$3:$K$8,V_XNN1!$L$3:$L$8,BT82)</f>
        <v>Error reading input X value(s): The value is not a number</v>
      </c>
      <c r="BO82" s="312" t="e">
        <f>(BN82/V_XNN1!$L$7)*100</f>
        <v>#VALUE!</v>
      </c>
      <c r="BP82" s="308" t="str">
        <f>_xll.SRS1Splines.Functions25.Linear_Interp(V_XNN1!$K$3:$K$8,V_XNN1!$M$3:$M$8,BT82)</f>
        <v>Error reading input X value(s): The value is not a number</v>
      </c>
      <c r="BQ82" s="308">
        <f>IFERROR((BN82 - V_XNN1!$M$16) / (V_XNN1!$M$15- V_XNN1!$M$16) * 100, 0)</f>
        <v>0</v>
      </c>
      <c r="BR82" s="308">
        <v>252</v>
      </c>
      <c r="BS82" s="308">
        <v>249</v>
      </c>
      <c r="BT82" s="374"/>
      <c r="BU82" s="312"/>
      <c r="BV82" s="372"/>
      <c r="BW82" s="375"/>
      <c r="BX82" s="365"/>
      <c r="BY82" s="376"/>
      <c r="BZ82" s="376"/>
      <c r="CA82" s="376"/>
      <c r="CB82" s="365"/>
      <c r="CC82" s="365"/>
      <c r="CD82" s="366"/>
      <c r="CE82" s="365"/>
      <c r="CF82" s="365"/>
      <c r="CG82" s="365"/>
      <c r="CH82" s="365"/>
      <c r="CI82" s="377"/>
      <c r="CJ82" s="365"/>
      <c r="CK82" s="378"/>
      <c r="CL82" s="375"/>
      <c r="CM82" s="365"/>
      <c r="CN82" s="376"/>
      <c r="CO82" s="376"/>
      <c r="CP82" s="376"/>
      <c r="CQ82" s="365"/>
      <c r="CR82" s="365"/>
      <c r="CS82" s="366"/>
      <c r="CT82" s="365"/>
      <c r="CU82" s="365"/>
      <c r="CV82" s="365"/>
      <c r="CW82" s="365"/>
      <c r="CX82" s="377"/>
      <c r="CY82" s="365"/>
      <c r="CZ82" s="378"/>
    </row>
    <row r="83" spans="1:104" s="1" customFormat="1" hidden="1">
      <c r="A83" s="272">
        <v>44642</v>
      </c>
      <c r="B83" s="362"/>
      <c r="C83" s="363"/>
      <c r="D83" s="364"/>
      <c r="E83" s="364"/>
      <c r="F83" s="364"/>
      <c r="G83" s="365"/>
      <c r="H83" s="366"/>
      <c r="I83" s="366"/>
      <c r="J83" s="366"/>
      <c r="K83" s="366"/>
      <c r="L83" s="366"/>
      <c r="M83" s="367"/>
      <c r="N83" s="367"/>
      <c r="O83" s="365"/>
      <c r="P83" s="368"/>
      <c r="Q83" s="369"/>
      <c r="R83" s="312"/>
      <c r="S83" s="370">
        <v>0.17357956056976317</v>
      </c>
      <c r="T83" s="370">
        <v>2.9565000000000001</v>
      </c>
      <c r="U83" s="370">
        <v>0</v>
      </c>
      <c r="V83" s="312">
        <f>_xll.SRS1Splines.Functions25.Linear_Interp(V_NK3!$P$8:$P$32,V_NK3!$R$8:$R$32,AC83)</f>
        <v>448.22693514999798</v>
      </c>
      <c r="W83" s="312">
        <f>(V83/V_NK3!$R$28)*100</f>
        <v>82.676252207753592</v>
      </c>
      <c r="X83" s="308">
        <f>V83-V_NK3!$R$8</f>
        <v>391.64828314999801</v>
      </c>
      <c r="Y83" s="308">
        <f>IFERROR((V83 - V_NK3!$V$10) / (V_NK3!$V$9- V_NK3!$V$10) * 100, 0)</f>
        <v>80.657681551021824</v>
      </c>
      <c r="Z83" s="308">
        <v>541.79999999999995</v>
      </c>
      <c r="AA83" s="308">
        <v>521</v>
      </c>
      <c r="AB83" s="312">
        <v>538.19000000000005</v>
      </c>
      <c r="AC83" s="371">
        <v>538.42999999999995</v>
      </c>
      <c r="AD83" s="308">
        <v>0.66</v>
      </c>
      <c r="AE83" s="372">
        <v>0.73</v>
      </c>
      <c r="AF83" s="373"/>
      <c r="AG83" s="312"/>
      <c r="AH83" s="370">
        <v>2.7181312549880219</v>
      </c>
      <c r="AI83" s="370">
        <v>1.6455272727272727</v>
      </c>
      <c r="AJ83" s="370">
        <v>0</v>
      </c>
      <c r="AK83" s="312">
        <f>_xll.SRS1Splines.Functions25.Linear_Interp(V_NK2!$R$10:$R$21,V_NK2!$T$10:$T$21,AR83)</f>
        <v>56.983714285743403</v>
      </c>
      <c r="AL83" s="312">
        <f>(AK83/V_NK2!$T$18)*100</f>
        <v>79.809123649500563</v>
      </c>
      <c r="AM83" s="308">
        <f>AK83-V_NK2!$T$11</f>
        <v>16.163714285715606</v>
      </c>
      <c r="AN83" s="308">
        <f>IFERROR((AK83 - V_NK2!$X$12) / (V_NK2!$X$11- V_NK2!$X$12) * 100, 0)</f>
        <v>52.857142857149775</v>
      </c>
      <c r="AO83" s="308">
        <v>427</v>
      </c>
      <c r="AP83" s="308">
        <v>420</v>
      </c>
      <c r="AQ83" s="308">
        <v>425</v>
      </c>
      <c r="AR83" s="371">
        <v>423.7</v>
      </c>
      <c r="AS83" s="312">
        <v>0.77</v>
      </c>
      <c r="AT83" s="372">
        <v>0.4</v>
      </c>
      <c r="AU83" s="369"/>
      <c r="AV83" s="312"/>
      <c r="AW83" s="370"/>
      <c r="AX83" s="370"/>
      <c r="AY83" s="370"/>
      <c r="AZ83" s="312"/>
      <c r="BA83" s="312"/>
      <c r="BB83" s="308"/>
      <c r="BC83" s="308"/>
      <c r="BD83" s="308"/>
      <c r="BE83" s="308"/>
      <c r="BF83" s="374"/>
      <c r="BG83" s="312"/>
      <c r="BH83" s="372"/>
      <c r="BI83" s="369"/>
      <c r="BJ83" s="312"/>
      <c r="BK83" s="370"/>
      <c r="BL83" s="370"/>
      <c r="BM83" s="370"/>
      <c r="BN83" s="312" t="str">
        <f>_xll.SRS1Splines.Functions25.Linear_Interp(V_XNN1!$K$3:$K$8,V_XNN1!$L$3:$L$8,BT83)</f>
        <v>Error reading input X value(s): The value is not a number</v>
      </c>
      <c r="BO83" s="312" t="e">
        <f>(BN83/V_XNN1!$L$7)*100</f>
        <v>#VALUE!</v>
      </c>
      <c r="BP83" s="308" t="str">
        <f>_xll.SRS1Splines.Functions25.Linear_Interp(V_XNN1!$K$3:$K$8,V_XNN1!$M$3:$M$8,BT83)</f>
        <v>Error reading input X value(s): The value is not a number</v>
      </c>
      <c r="BQ83" s="308">
        <f>IFERROR((BN83 - V_XNN1!$M$16) / (V_XNN1!$M$15- V_XNN1!$M$16) * 100, 0)</f>
        <v>0</v>
      </c>
      <c r="BR83" s="308">
        <v>252</v>
      </c>
      <c r="BS83" s="308">
        <v>249</v>
      </c>
      <c r="BT83" s="374"/>
      <c r="BU83" s="312"/>
      <c r="BV83" s="372"/>
      <c r="BW83" s="375"/>
      <c r="BX83" s="365"/>
      <c r="BY83" s="376"/>
      <c r="BZ83" s="376"/>
      <c r="CA83" s="376"/>
      <c r="CB83" s="365"/>
      <c r="CC83" s="365"/>
      <c r="CD83" s="366"/>
      <c r="CE83" s="365"/>
      <c r="CF83" s="365"/>
      <c r="CG83" s="365"/>
      <c r="CH83" s="365"/>
      <c r="CI83" s="377"/>
      <c r="CJ83" s="365"/>
      <c r="CK83" s="378"/>
      <c r="CL83" s="375"/>
      <c r="CM83" s="365"/>
      <c r="CN83" s="376"/>
      <c r="CO83" s="376"/>
      <c r="CP83" s="376"/>
      <c r="CQ83" s="365"/>
      <c r="CR83" s="365"/>
      <c r="CS83" s="366"/>
      <c r="CT83" s="365"/>
      <c r="CU83" s="365"/>
      <c r="CV83" s="365"/>
      <c r="CW83" s="365"/>
      <c r="CX83" s="377"/>
      <c r="CY83" s="365"/>
      <c r="CZ83" s="378"/>
    </row>
    <row r="84" spans="1:104" s="1" customFormat="1" hidden="1">
      <c r="A84" s="272">
        <v>44643</v>
      </c>
      <c r="B84" s="362"/>
      <c r="C84" s="363"/>
      <c r="D84" s="364"/>
      <c r="E84" s="364"/>
      <c r="F84" s="364"/>
      <c r="G84" s="365"/>
      <c r="H84" s="366"/>
      <c r="I84" s="366"/>
      <c r="J84" s="366"/>
      <c r="K84" s="366"/>
      <c r="L84" s="366"/>
      <c r="M84" s="367"/>
      <c r="N84" s="367"/>
      <c r="O84" s="365"/>
      <c r="P84" s="368"/>
      <c r="Q84" s="369"/>
      <c r="R84" s="312"/>
      <c r="S84" s="370">
        <v>0.34280967043304444</v>
      </c>
      <c r="T84" s="370">
        <v>2.4300000000000002</v>
      </c>
      <c r="U84" s="370">
        <v>0</v>
      </c>
      <c r="V84" s="312">
        <f>_xll.SRS1Splines.Functions25.Linear_Interp(V_NK3!$P$8:$P$32,V_NK3!$R$8:$R$32,AC84)</f>
        <v>446.13974485</v>
      </c>
      <c r="W84" s="312">
        <f>(V84/V_NK3!$R$28)*100</f>
        <v>82.291266259529706</v>
      </c>
      <c r="X84" s="308">
        <f>V84-V_NK3!$R$8</f>
        <v>389.56109285000002</v>
      </c>
      <c r="Y84" s="308">
        <f>IFERROR((V84 - V_NK3!$V$10) / (V_NK3!$V$9- V_NK3!$V$10) * 100, 0)</f>
        <v>80.227836872016439</v>
      </c>
      <c r="Z84" s="308">
        <v>541.79999999999995</v>
      </c>
      <c r="AA84" s="308">
        <v>521</v>
      </c>
      <c r="AB84" s="312">
        <v>538.19000000000005</v>
      </c>
      <c r="AC84" s="371">
        <v>538.37</v>
      </c>
      <c r="AD84" s="308">
        <v>0.66</v>
      </c>
      <c r="AE84" s="372">
        <v>0.6</v>
      </c>
      <c r="AF84" s="373"/>
      <c r="AG84" s="312"/>
      <c r="AH84" s="370">
        <v>2.3001271912429049</v>
      </c>
      <c r="AI84" s="370">
        <v>2.056909090909091</v>
      </c>
      <c r="AJ84" s="370">
        <v>0</v>
      </c>
      <c r="AK84" s="312">
        <f>_xll.SRS1Splines.Functions25.Linear_Interp(V_NK2!$R$10:$R$21,V_NK2!$T$10:$T$21,AR84)</f>
        <v>57.2458285714578</v>
      </c>
      <c r="AL84" s="312">
        <f>(AK84/V_NK2!$T$18)*100</f>
        <v>80.176230492237806</v>
      </c>
      <c r="AM84" s="308">
        <f>AK84-V_NK2!$T$11</f>
        <v>16.425828571430003</v>
      </c>
      <c r="AN84" s="308">
        <f>IFERROR((AK84 - V_NK2!$X$12) / (V_NK2!$X$11- V_NK2!$X$12) * 100, 0)</f>
        <v>53.714285714293034</v>
      </c>
      <c r="AO84" s="308">
        <v>427</v>
      </c>
      <c r="AP84" s="308">
        <v>420</v>
      </c>
      <c r="AQ84" s="308">
        <v>425</v>
      </c>
      <c r="AR84" s="371">
        <v>423.76</v>
      </c>
      <c r="AS84" s="312">
        <v>0.77</v>
      </c>
      <c r="AT84" s="372">
        <v>0.5</v>
      </c>
      <c r="AU84" s="369"/>
      <c r="AV84" s="312"/>
      <c r="AW84" s="370"/>
      <c r="AX84" s="370"/>
      <c r="AY84" s="370"/>
      <c r="AZ84" s="312"/>
      <c r="BA84" s="312"/>
      <c r="BB84" s="308"/>
      <c r="BC84" s="308"/>
      <c r="BD84" s="308"/>
      <c r="BE84" s="308"/>
      <c r="BF84" s="374"/>
      <c r="BG84" s="312"/>
      <c r="BH84" s="372"/>
      <c r="BI84" s="369"/>
      <c r="BJ84" s="312"/>
      <c r="BK84" s="370"/>
      <c r="BL84" s="370"/>
      <c r="BM84" s="370"/>
      <c r="BN84" s="312" t="str">
        <f>_xll.SRS1Splines.Functions25.Linear_Interp(V_XNN1!$K$3:$K$8,V_XNN1!$L$3:$L$8,BT84)</f>
        <v>Error reading input X value(s): The value is not a number</v>
      </c>
      <c r="BO84" s="312" t="e">
        <f>(BN84/V_XNN1!$L$7)*100</f>
        <v>#VALUE!</v>
      </c>
      <c r="BP84" s="308" t="str">
        <f>_xll.SRS1Splines.Functions25.Linear_Interp(V_XNN1!$K$3:$K$8,V_XNN1!$M$3:$M$8,BT84)</f>
        <v>Error reading input X value(s): The value is not a number</v>
      </c>
      <c r="BQ84" s="308">
        <f>IFERROR((BN84 - V_XNN1!$M$16) / (V_XNN1!$M$15- V_XNN1!$M$16) * 100, 0)</f>
        <v>0</v>
      </c>
      <c r="BR84" s="308">
        <v>252</v>
      </c>
      <c r="BS84" s="308">
        <v>249</v>
      </c>
      <c r="BT84" s="374"/>
      <c r="BU84" s="312"/>
      <c r="BV84" s="372"/>
      <c r="BW84" s="375"/>
      <c r="BX84" s="365"/>
      <c r="BY84" s="376"/>
      <c r="BZ84" s="376"/>
      <c r="CA84" s="376"/>
      <c r="CB84" s="365"/>
      <c r="CC84" s="365"/>
      <c r="CD84" s="366"/>
      <c r="CE84" s="365"/>
      <c r="CF84" s="365"/>
      <c r="CG84" s="365"/>
      <c r="CH84" s="365"/>
      <c r="CI84" s="377"/>
      <c r="CJ84" s="365"/>
      <c r="CK84" s="378"/>
      <c r="CL84" s="375"/>
      <c r="CM84" s="365"/>
      <c r="CN84" s="376"/>
      <c r="CO84" s="376"/>
      <c r="CP84" s="376"/>
      <c r="CQ84" s="365"/>
      <c r="CR84" s="365"/>
      <c r="CS84" s="366"/>
      <c r="CT84" s="365"/>
      <c r="CU84" s="365"/>
      <c r="CV84" s="365"/>
      <c r="CW84" s="365"/>
      <c r="CX84" s="377"/>
      <c r="CY84" s="365"/>
      <c r="CZ84" s="378"/>
    </row>
    <row r="85" spans="1:104" s="1" customFormat="1" hidden="1">
      <c r="A85" s="272">
        <v>44644</v>
      </c>
      <c r="B85" s="362"/>
      <c r="C85" s="363"/>
      <c r="D85" s="364"/>
      <c r="E85" s="364"/>
      <c r="F85" s="364"/>
      <c r="G85" s="365"/>
      <c r="H85" s="366"/>
      <c r="I85" s="366"/>
      <c r="J85" s="366"/>
      <c r="K85" s="366"/>
      <c r="L85" s="366"/>
      <c r="M85" s="367"/>
      <c r="N85" s="367"/>
      <c r="O85" s="365"/>
      <c r="P85" s="368"/>
      <c r="Q85" s="369"/>
      <c r="R85" s="312"/>
      <c r="S85" s="370">
        <v>0.52867472535705562</v>
      </c>
      <c r="T85" s="370">
        <v>2.2679999999999998</v>
      </c>
      <c r="U85" s="370">
        <v>0</v>
      </c>
      <c r="V85" s="312">
        <f>_xll.SRS1Splines.Functions25.Linear_Interp(V_NK3!$P$8:$P$32,V_NK3!$R$8:$R$32,AC85)</f>
        <v>444.40041960000201</v>
      </c>
      <c r="W85" s="312">
        <f>(V85/V_NK3!$R$28)*100</f>
        <v>81.970444636009859</v>
      </c>
      <c r="X85" s="308">
        <f>V85-V_NK3!$R$8</f>
        <v>387.82176760000203</v>
      </c>
      <c r="Y85" s="308">
        <f>IFERROR((V85 - V_NK3!$V$10) / (V_NK3!$V$9- V_NK3!$V$10) * 100, 0)</f>
        <v>79.869632972845352</v>
      </c>
      <c r="Z85" s="308">
        <v>541.79999999999995</v>
      </c>
      <c r="AA85" s="308">
        <v>521</v>
      </c>
      <c r="AB85" s="312">
        <v>538.19000000000005</v>
      </c>
      <c r="AC85" s="371">
        <v>538.32000000000005</v>
      </c>
      <c r="AD85" s="308">
        <v>0.66</v>
      </c>
      <c r="AE85" s="372">
        <v>0.56000000000000005</v>
      </c>
      <c r="AF85" s="373"/>
      <c r="AG85" s="312"/>
      <c r="AH85" s="370">
        <v>2.2156626593678284</v>
      </c>
      <c r="AI85" s="370">
        <v>2.0157709090909095</v>
      </c>
      <c r="AJ85" s="370">
        <v>0</v>
      </c>
      <c r="AK85" s="312">
        <f>_xll.SRS1Splines.Functions25.Linear_Interp(V_NK2!$R$10:$R$21,V_NK2!$T$10:$T$21,AR85)</f>
        <v>57.551628571457698</v>
      </c>
      <c r="AL85" s="312">
        <f>(AK85/V_NK2!$T$18)*100</f>
        <v>80.604521808764275</v>
      </c>
      <c r="AM85" s="308">
        <f>AK85-V_NK2!$T$11</f>
        <v>16.731628571429901</v>
      </c>
      <c r="AN85" s="308">
        <f>IFERROR((AK85 - V_NK2!$X$12) / (V_NK2!$X$11- V_NK2!$X$12) * 100, 0)</f>
        <v>54.714285714292757</v>
      </c>
      <c r="AO85" s="308">
        <v>427</v>
      </c>
      <c r="AP85" s="308">
        <v>420</v>
      </c>
      <c r="AQ85" s="308">
        <v>425</v>
      </c>
      <c r="AR85" s="371">
        <v>423.83</v>
      </c>
      <c r="AS85" s="312">
        <v>0.77</v>
      </c>
      <c r="AT85" s="372">
        <v>0.49</v>
      </c>
      <c r="AU85" s="369"/>
      <c r="AV85" s="312"/>
      <c r="AW85" s="370"/>
      <c r="AX85" s="370"/>
      <c r="AY85" s="370"/>
      <c r="AZ85" s="312"/>
      <c r="BA85" s="312"/>
      <c r="BB85" s="308"/>
      <c r="BC85" s="308"/>
      <c r="BD85" s="308"/>
      <c r="BE85" s="308"/>
      <c r="BF85" s="374"/>
      <c r="BG85" s="312"/>
      <c r="BH85" s="372"/>
      <c r="BI85" s="369"/>
      <c r="BJ85" s="312"/>
      <c r="BK85" s="370"/>
      <c r="BL85" s="370"/>
      <c r="BM85" s="370"/>
      <c r="BN85" s="312" t="str">
        <f>_xll.SRS1Splines.Functions25.Linear_Interp(V_XNN1!$K$3:$K$8,V_XNN1!$L$3:$L$8,BT85)</f>
        <v>Error reading input X value(s): The value is not a number</v>
      </c>
      <c r="BO85" s="312" t="e">
        <f>(BN85/V_XNN1!$L$7)*100</f>
        <v>#VALUE!</v>
      </c>
      <c r="BP85" s="308" t="str">
        <f>_xll.SRS1Splines.Functions25.Linear_Interp(V_XNN1!$K$3:$K$8,V_XNN1!$M$3:$M$8,BT85)</f>
        <v>Error reading input X value(s): The value is not a number</v>
      </c>
      <c r="BQ85" s="308">
        <f>IFERROR((BN85 - V_XNN1!$M$16) / (V_XNN1!$M$15- V_XNN1!$M$16) * 100, 0)</f>
        <v>0</v>
      </c>
      <c r="BR85" s="308">
        <v>252</v>
      </c>
      <c r="BS85" s="308">
        <v>249</v>
      </c>
      <c r="BT85" s="374"/>
      <c r="BU85" s="312"/>
      <c r="BV85" s="372"/>
      <c r="BW85" s="375"/>
      <c r="BX85" s="365"/>
      <c r="BY85" s="376"/>
      <c r="BZ85" s="376"/>
      <c r="CA85" s="376"/>
      <c r="CB85" s="365"/>
      <c r="CC85" s="365"/>
      <c r="CD85" s="366"/>
      <c r="CE85" s="365"/>
      <c r="CF85" s="365"/>
      <c r="CG85" s="365"/>
      <c r="CH85" s="365"/>
      <c r="CI85" s="377"/>
      <c r="CJ85" s="365"/>
      <c r="CK85" s="378"/>
      <c r="CL85" s="375"/>
      <c r="CM85" s="365"/>
      <c r="CN85" s="376"/>
      <c r="CO85" s="376"/>
      <c r="CP85" s="376"/>
      <c r="CQ85" s="365"/>
      <c r="CR85" s="365"/>
      <c r="CS85" s="366"/>
      <c r="CT85" s="365"/>
      <c r="CU85" s="365"/>
      <c r="CV85" s="365"/>
      <c r="CW85" s="365"/>
      <c r="CX85" s="377"/>
      <c r="CY85" s="365"/>
      <c r="CZ85" s="378"/>
    </row>
    <row r="86" spans="1:104" s="1" customFormat="1" hidden="1">
      <c r="A86" s="272">
        <v>44645</v>
      </c>
      <c r="B86" s="362"/>
      <c r="C86" s="363"/>
      <c r="D86" s="364"/>
      <c r="E86" s="364"/>
      <c r="F86" s="364"/>
      <c r="G86" s="365"/>
      <c r="H86" s="366"/>
      <c r="I86" s="366"/>
      <c r="J86" s="366"/>
      <c r="K86" s="366"/>
      <c r="L86" s="366"/>
      <c r="M86" s="367"/>
      <c r="N86" s="367"/>
      <c r="O86" s="365"/>
      <c r="P86" s="368"/>
      <c r="Q86" s="369"/>
      <c r="R86" s="312"/>
      <c r="S86" s="379">
        <v>-0.17646021971511841</v>
      </c>
      <c r="T86" s="370">
        <v>1.2150000000000001</v>
      </c>
      <c r="U86" s="370">
        <v>0</v>
      </c>
      <c r="V86" s="312">
        <f>_xll.SRS1Splines.Functions25.Linear_Interp(V_NK3!$P$8:$P$32,V_NK3!$R$8:$R$32,AC86)</f>
        <v>443.00895939999901</v>
      </c>
      <c r="W86" s="312">
        <f>(V86/V_NK3!$R$28)*100</f>
        <v>81.713787337193139</v>
      </c>
      <c r="X86" s="308">
        <f>V86-V_NK3!$R$8</f>
        <v>386.43030739999904</v>
      </c>
      <c r="Y86" s="308">
        <f>IFERROR((V86 - V_NK3!$V$10) / (V_NK3!$V$9- V_NK3!$V$10) * 100, 0)</f>
        <v>79.583069853507538</v>
      </c>
      <c r="Z86" s="308">
        <v>541.79999999999995</v>
      </c>
      <c r="AA86" s="308">
        <v>521</v>
      </c>
      <c r="AB86" s="312">
        <v>538.19000000000005</v>
      </c>
      <c r="AC86" s="371">
        <v>538.28</v>
      </c>
      <c r="AD86" s="308">
        <v>0.66</v>
      </c>
      <c r="AE86" s="372">
        <v>0.3</v>
      </c>
      <c r="AF86" s="373"/>
      <c r="AG86" s="312"/>
      <c r="AH86" s="370">
        <v>1.1847383999999999</v>
      </c>
      <c r="AI86" s="370">
        <v>2.4271527272727274</v>
      </c>
      <c r="AJ86" s="370">
        <v>0</v>
      </c>
      <c r="AK86" s="312">
        <f>_xll.SRS1Splines.Functions25.Linear_Interp(V_NK2!$R$10:$R$21,V_NK2!$T$10:$T$21,AR86)</f>
        <v>56.546857142886402</v>
      </c>
      <c r="AL86" s="312">
        <f>(AK86/V_NK2!$T$18)*100</f>
        <v>79.197278911605594</v>
      </c>
      <c r="AM86" s="308">
        <f>AK86-V_NK2!$T$11</f>
        <v>15.726857142858606</v>
      </c>
      <c r="AN86" s="308">
        <f>IFERROR((AK86 - V_NK2!$X$12) / (V_NK2!$X$11- V_NK2!$X$12) * 100, 0)</f>
        <v>51.428571428578742</v>
      </c>
      <c r="AO86" s="308">
        <v>427</v>
      </c>
      <c r="AP86" s="308">
        <v>420</v>
      </c>
      <c r="AQ86" s="308">
        <v>425</v>
      </c>
      <c r="AR86" s="371">
        <v>423.6</v>
      </c>
      <c r="AS86" s="312">
        <v>0.77</v>
      </c>
      <c r="AT86" s="372">
        <v>0.59</v>
      </c>
      <c r="AU86" s="369"/>
      <c r="AV86" s="312"/>
      <c r="AW86" s="370"/>
      <c r="AX86" s="370"/>
      <c r="AY86" s="370"/>
      <c r="AZ86" s="312"/>
      <c r="BA86" s="312"/>
      <c r="BB86" s="308"/>
      <c r="BC86" s="308"/>
      <c r="BD86" s="308"/>
      <c r="BE86" s="308"/>
      <c r="BF86" s="374"/>
      <c r="BG86" s="312"/>
      <c r="BH86" s="372"/>
      <c r="BI86" s="369"/>
      <c r="BJ86" s="312"/>
      <c r="BK86" s="370"/>
      <c r="BL86" s="370"/>
      <c r="BM86" s="370"/>
      <c r="BN86" s="312" t="str">
        <f>_xll.SRS1Splines.Functions25.Linear_Interp(V_XNN1!$K$3:$K$8,V_XNN1!$L$3:$L$8,BT86)</f>
        <v>Error reading input X value(s): The value is not a number</v>
      </c>
      <c r="BO86" s="312" t="e">
        <f>(BN86/V_XNN1!$L$7)*100</f>
        <v>#VALUE!</v>
      </c>
      <c r="BP86" s="308" t="str">
        <f>_xll.SRS1Splines.Functions25.Linear_Interp(V_XNN1!$K$3:$K$8,V_XNN1!$M$3:$M$8,BT86)</f>
        <v>Error reading input X value(s): The value is not a number</v>
      </c>
      <c r="BQ86" s="308">
        <f>IFERROR((BN86 - V_XNN1!$M$16) / (V_XNN1!$M$15- V_XNN1!$M$16) * 100, 0)</f>
        <v>0</v>
      </c>
      <c r="BR86" s="308">
        <v>252</v>
      </c>
      <c r="BS86" s="308">
        <v>249</v>
      </c>
      <c r="BT86" s="374"/>
      <c r="BU86" s="312"/>
      <c r="BV86" s="372"/>
      <c r="BW86" s="375"/>
      <c r="BX86" s="365"/>
      <c r="BY86" s="376"/>
      <c r="BZ86" s="376"/>
      <c r="CA86" s="376"/>
      <c r="CB86" s="365"/>
      <c r="CC86" s="365"/>
      <c r="CD86" s="366"/>
      <c r="CE86" s="365"/>
      <c r="CF86" s="365"/>
      <c r="CG86" s="365"/>
      <c r="CH86" s="365"/>
      <c r="CI86" s="377"/>
      <c r="CJ86" s="365"/>
      <c r="CK86" s="378"/>
      <c r="CL86" s="375"/>
      <c r="CM86" s="365"/>
      <c r="CN86" s="376"/>
      <c r="CO86" s="376"/>
      <c r="CP86" s="376"/>
      <c r="CQ86" s="365"/>
      <c r="CR86" s="365"/>
      <c r="CS86" s="366"/>
      <c r="CT86" s="365"/>
      <c r="CU86" s="365"/>
      <c r="CV86" s="365"/>
      <c r="CW86" s="365"/>
      <c r="CX86" s="377"/>
      <c r="CY86" s="365"/>
      <c r="CZ86" s="378"/>
    </row>
    <row r="87" spans="1:104" s="1" customFormat="1" hidden="1">
      <c r="A87" s="272">
        <v>44646</v>
      </c>
      <c r="B87" s="362"/>
      <c r="C87" s="363"/>
      <c r="D87" s="364"/>
      <c r="E87" s="364"/>
      <c r="F87" s="364"/>
      <c r="G87" s="365"/>
      <c r="H87" s="366"/>
      <c r="I87" s="366"/>
      <c r="J87" s="366"/>
      <c r="K87" s="366"/>
      <c r="L87" s="366"/>
      <c r="M87" s="367"/>
      <c r="N87" s="367"/>
      <c r="O87" s="365"/>
      <c r="P87" s="368"/>
      <c r="Q87" s="369"/>
      <c r="R87" s="312"/>
      <c r="S87" s="370">
        <v>9.4048352127075203E-3</v>
      </c>
      <c r="T87" s="370">
        <v>1.0529999999999999</v>
      </c>
      <c r="U87" s="370">
        <v>0</v>
      </c>
      <c r="V87" s="312">
        <f>_xll.SRS1Splines.Functions25.Linear_Interp(V_NK3!$P$8:$P$32,V_NK3!$R$8:$R$32,AC87)</f>
        <v>441.96536424999999</v>
      </c>
      <c r="W87" s="312">
        <f>(V87/V_NK3!$R$28)*100</f>
        <v>81.521294363081182</v>
      </c>
      <c r="X87" s="308">
        <f>V87-V_NK3!$R$8</f>
        <v>385.38671225000002</v>
      </c>
      <c r="Y87" s="308">
        <f>IFERROR((V87 - V_NK3!$V$10) / (V_NK3!$V$9- V_NK3!$V$10) * 100, 0)</f>
        <v>79.368147514004846</v>
      </c>
      <c r="Z87" s="308">
        <v>541.79999999999995</v>
      </c>
      <c r="AA87" s="308">
        <v>521</v>
      </c>
      <c r="AB87" s="312">
        <v>538.19000000000005</v>
      </c>
      <c r="AC87" s="371">
        <v>538.25</v>
      </c>
      <c r="AD87" s="308">
        <v>0.66</v>
      </c>
      <c r="AE87" s="372">
        <v>0.26</v>
      </c>
      <c r="AF87" s="373"/>
      <c r="AG87" s="312"/>
      <c r="AH87" s="370">
        <v>0.95080359562019356</v>
      </c>
      <c r="AI87" s="370">
        <v>2.6328436363636367</v>
      </c>
      <c r="AJ87" s="370">
        <v>0</v>
      </c>
      <c r="AK87" s="312">
        <f>_xll.SRS1Splines.Functions25.Linear_Interp(V_NK2!$R$10:$R$21,V_NK2!$T$10:$T$21,AR87)</f>
        <v>55.192600000029202</v>
      </c>
      <c r="AL87" s="312">
        <f>(AK87/V_NK2!$T$18)*100</f>
        <v>77.300560224130535</v>
      </c>
      <c r="AM87" s="308">
        <f>AK87-V_NK2!$T$11</f>
        <v>14.372600000001405</v>
      </c>
      <c r="AN87" s="308">
        <f>IFERROR((AK87 - V_NK2!$X$12) / (V_NK2!$X$11- V_NK2!$X$12) * 100, 0)</f>
        <v>47.000000000006906</v>
      </c>
      <c r="AO87" s="308">
        <v>427</v>
      </c>
      <c r="AP87" s="308">
        <v>420</v>
      </c>
      <c r="AQ87" s="308">
        <v>425</v>
      </c>
      <c r="AR87" s="371">
        <v>423.29</v>
      </c>
      <c r="AS87" s="312">
        <v>0.77</v>
      </c>
      <c r="AT87" s="372">
        <v>0.64</v>
      </c>
      <c r="AU87" s="369"/>
      <c r="AV87" s="312"/>
      <c r="AW87" s="370"/>
      <c r="AX87" s="370"/>
      <c r="AY87" s="370"/>
      <c r="AZ87" s="312"/>
      <c r="BA87" s="312"/>
      <c r="BB87" s="308"/>
      <c r="BC87" s="308"/>
      <c r="BD87" s="308"/>
      <c r="BE87" s="308"/>
      <c r="BF87" s="374"/>
      <c r="BG87" s="312"/>
      <c r="BH87" s="372"/>
      <c r="BI87" s="369"/>
      <c r="BJ87" s="312"/>
      <c r="BK87" s="370"/>
      <c r="BL87" s="370"/>
      <c r="BM87" s="370"/>
      <c r="BN87" s="312" t="str">
        <f>_xll.SRS1Splines.Functions25.Linear_Interp(V_XNN1!$K$3:$K$8,V_XNN1!$L$3:$L$8,BT87)</f>
        <v>Error reading input X value(s): The value is not a number</v>
      </c>
      <c r="BO87" s="312" t="e">
        <f>(BN87/V_XNN1!$L$7)*100</f>
        <v>#VALUE!</v>
      </c>
      <c r="BP87" s="308" t="str">
        <f>_xll.SRS1Splines.Functions25.Linear_Interp(V_XNN1!$K$3:$K$8,V_XNN1!$M$3:$M$8,BT87)</f>
        <v>Error reading input X value(s): The value is not a number</v>
      </c>
      <c r="BQ87" s="308">
        <f>IFERROR((BN87 - V_XNN1!$M$16) / (V_XNN1!$M$15- V_XNN1!$M$16) * 100, 0)</f>
        <v>0</v>
      </c>
      <c r="BR87" s="308">
        <v>252</v>
      </c>
      <c r="BS87" s="308">
        <v>249</v>
      </c>
      <c r="BT87" s="374"/>
      <c r="BU87" s="312"/>
      <c r="BV87" s="372"/>
      <c r="BW87" s="375"/>
      <c r="BX87" s="365"/>
      <c r="BY87" s="376"/>
      <c r="BZ87" s="376"/>
      <c r="CA87" s="376"/>
      <c r="CB87" s="365"/>
      <c r="CC87" s="365"/>
      <c r="CD87" s="366"/>
      <c r="CE87" s="365"/>
      <c r="CF87" s="365"/>
      <c r="CG87" s="365"/>
      <c r="CH87" s="365"/>
      <c r="CI87" s="377"/>
      <c r="CJ87" s="365"/>
      <c r="CK87" s="378"/>
      <c r="CL87" s="375"/>
      <c r="CM87" s="365"/>
      <c r="CN87" s="376"/>
      <c r="CO87" s="376"/>
      <c r="CP87" s="376"/>
      <c r="CQ87" s="365"/>
      <c r="CR87" s="365"/>
      <c r="CS87" s="366"/>
      <c r="CT87" s="365"/>
      <c r="CU87" s="365"/>
      <c r="CV87" s="365"/>
      <c r="CW87" s="365"/>
      <c r="CX87" s="377"/>
      <c r="CY87" s="365"/>
      <c r="CZ87" s="378"/>
    </row>
    <row r="88" spans="1:104" s="1" customFormat="1" hidden="1">
      <c r="A88" s="272">
        <v>44647</v>
      </c>
      <c r="B88" s="362"/>
      <c r="C88" s="363"/>
      <c r="D88" s="364"/>
      <c r="E88" s="364"/>
      <c r="F88" s="364"/>
      <c r="G88" s="365"/>
      <c r="H88" s="366"/>
      <c r="I88" s="366"/>
      <c r="J88" s="366"/>
      <c r="K88" s="366"/>
      <c r="L88" s="366"/>
      <c r="M88" s="367"/>
      <c r="N88" s="367"/>
      <c r="O88" s="365"/>
      <c r="P88" s="368"/>
      <c r="Q88" s="369"/>
      <c r="R88" s="312"/>
      <c r="S88" s="370">
        <v>0.37390483521652224</v>
      </c>
      <c r="T88" s="370">
        <v>1.4175</v>
      </c>
      <c r="U88" s="370">
        <v>0</v>
      </c>
      <c r="V88" s="312">
        <f>_xll.SRS1Splines.Functions25.Linear_Interp(V_NK3!$P$8:$P$32,V_NK3!$R$8:$R$32,AC88)</f>
        <v>440.92176910000097</v>
      </c>
      <c r="W88" s="312">
        <f>(V88/V_NK3!$R$28)*100</f>
        <v>81.328801388969225</v>
      </c>
      <c r="X88" s="308">
        <f>V88-V_NK3!$R$8</f>
        <v>384.343117100001</v>
      </c>
      <c r="Y88" s="308">
        <f>IFERROR((V88 - V_NK3!$V$10) / (V_NK3!$V$9- V_NK3!$V$10) * 100, 0)</f>
        <v>79.153225174502154</v>
      </c>
      <c r="Z88" s="308">
        <v>541.79999999999995</v>
      </c>
      <c r="AA88" s="308">
        <v>521</v>
      </c>
      <c r="AB88" s="312">
        <v>538.19000000000005</v>
      </c>
      <c r="AC88" s="371">
        <v>538.22</v>
      </c>
      <c r="AD88" s="308">
        <v>0.66</v>
      </c>
      <c r="AE88" s="372">
        <v>0.35</v>
      </c>
      <c r="AF88" s="373"/>
      <c r="AG88" s="312"/>
      <c r="AH88" s="370">
        <v>1.3991385956214524</v>
      </c>
      <c r="AI88" s="370">
        <v>3.8258509090909092</v>
      </c>
      <c r="AJ88" s="370">
        <v>0</v>
      </c>
      <c r="AK88" s="312">
        <f>_xll.SRS1Splines.Functions25.Linear_Interp(V_NK2!$R$10:$R$21,V_NK2!$T$10:$T$21,AR88)</f>
        <v>53.139371428600398</v>
      </c>
      <c r="AL88" s="312">
        <f>(AK88/V_NK2!$T$18)*100</f>
        <v>74.424889956022966</v>
      </c>
      <c r="AM88" s="308">
        <f>AK88-V_NK2!$T$11</f>
        <v>12.319371428572602</v>
      </c>
      <c r="AN88" s="308">
        <f>IFERROR((AK88 - V_NK2!$X$12) / (V_NK2!$X$11- V_NK2!$X$12) * 100, 0)</f>
        <v>40.285714285720097</v>
      </c>
      <c r="AO88" s="308">
        <v>427</v>
      </c>
      <c r="AP88" s="308">
        <v>420</v>
      </c>
      <c r="AQ88" s="308">
        <v>425</v>
      </c>
      <c r="AR88" s="371">
        <v>422.82</v>
      </c>
      <c r="AS88" s="312">
        <v>0.77</v>
      </c>
      <c r="AT88" s="372">
        <v>0.93</v>
      </c>
      <c r="AU88" s="369"/>
      <c r="AV88" s="312"/>
      <c r="AW88" s="370"/>
      <c r="AX88" s="370"/>
      <c r="AY88" s="370"/>
      <c r="AZ88" s="312"/>
      <c r="BA88" s="312"/>
      <c r="BB88" s="308"/>
      <c r="BC88" s="308"/>
      <c r="BD88" s="308"/>
      <c r="BE88" s="308"/>
      <c r="BF88" s="374"/>
      <c r="BG88" s="312"/>
      <c r="BH88" s="372"/>
      <c r="BI88" s="369"/>
      <c r="BJ88" s="312"/>
      <c r="BK88" s="370"/>
      <c r="BL88" s="370"/>
      <c r="BM88" s="370"/>
      <c r="BN88" s="312" t="str">
        <f>_xll.SRS1Splines.Functions25.Linear_Interp(V_XNN1!$K$3:$K$8,V_XNN1!$L$3:$L$8,BT88)</f>
        <v>Error reading input X value(s): The value is not a number</v>
      </c>
      <c r="BO88" s="312" t="e">
        <f>(BN88/V_XNN1!$L$7)*100</f>
        <v>#VALUE!</v>
      </c>
      <c r="BP88" s="308" t="str">
        <f>_xll.SRS1Splines.Functions25.Linear_Interp(V_XNN1!$K$3:$K$8,V_XNN1!$M$3:$M$8,BT88)</f>
        <v>Error reading input X value(s): The value is not a number</v>
      </c>
      <c r="BQ88" s="308">
        <f>IFERROR((BN88 - V_XNN1!$M$16) / (V_XNN1!$M$15- V_XNN1!$M$16) * 100, 0)</f>
        <v>0</v>
      </c>
      <c r="BR88" s="308">
        <v>252</v>
      </c>
      <c r="BS88" s="308">
        <v>249</v>
      </c>
      <c r="BT88" s="374"/>
      <c r="BU88" s="312"/>
      <c r="BV88" s="372"/>
      <c r="BW88" s="375"/>
      <c r="BX88" s="365"/>
      <c r="BY88" s="376"/>
      <c r="BZ88" s="376"/>
      <c r="CA88" s="376"/>
      <c r="CB88" s="365"/>
      <c r="CC88" s="365"/>
      <c r="CD88" s="366"/>
      <c r="CE88" s="365"/>
      <c r="CF88" s="365"/>
      <c r="CG88" s="365"/>
      <c r="CH88" s="365"/>
      <c r="CI88" s="377"/>
      <c r="CJ88" s="365"/>
      <c r="CK88" s="378"/>
      <c r="CL88" s="375"/>
      <c r="CM88" s="365"/>
      <c r="CN88" s="376"/>
      <c r="CO88" s="376"/>
      <c r="CP88" s="376"/>
      <c r="CQ88" s="365"/>
      <c r="CR88" s="365"/>
      <c r="CS88" s="366"/>
      <c r="CT88" s="365"/>
      <c r="CU88" s="365"/>
      <c r="CV88" s="365"/>
      <c r="CW88" s="365"/>
      <c r="CX88" s="377"/>
      <c r="CY88" s="365"/>
      <c r="CZ88" s="378"/>
    </row>
    <row r="89" spans="1:104" s="1" customFormat="1" hidden="1">
      <c r="A89" s="272">
        <v>44648</v>
      </c>
      <c r="B89" s="362"/>
      <c r="C89" s="363"/>
      <c r="D89" s="364"/>
      <c r="E89" s="364"/>
      <c r="F89" s="364"/>
      <c r="G89" s="365"/>
      <c r="H89" s="366"/>
      <c r="I89" s="366"/>
      <c r="J89" s="366"/>
      <c r="K89" s="366"/>
      <c r="L89" s="366"/>
      <c r="M89" s="367"/>
      <c r="N89" s="367"/>
      <c r="O89" s="365"/>
      <c r="P89" s="368"/>
      <c r="Q89" s="369"/>
      <c r="R89" s="312"/>
      <c r="S89" s="370">
        <v>0.60967472535705569</v>
      </c>
      <c r="T89" s="370">
        <v>2.3490000000000002</v>
      </c>
      <c r="U89" s="370">
        <v>0</v>
      </c>
      <c r="V89" s="312">
        <f>_xll.SRS1Splines.Functions25.Linear_Interp(V_NK3!$P$8:$P$32,V_NK3!$R$8:$R$32,AC89)</f>
        <v>439.182443849999</v>
      </c>
      <c r="W89" s="312">
        <f>(V89/V_NK3!$R$28)*100</f>
        <v>81.007979765448653</v>
      </c>
      <c r="X89" s="308">
        <f>V89-V_NK3!$R$8</f>
        <v>382.60379184999903</v>
      </c>
      <c r="Y89" s="308">
        <f>IFERROR((V89 - V_NK3!$V$10) / (V_NK3!$V$9- V_NK3!$V$10) * 100, 0)</f>
        <v>78.795021275330242</v>
      </c>
      <c r="Z89" s="308">
        <v>541.79999999999995</v>
      </c>
      <c r="AA89" s="308">
        <v>521</v>
      </c>
      <c r="AB89" s="312">
        <v>538.19000000000005</v>
      </c>
      <c r="AC89" s="371">
        <v>538.16999999999996</v>
      </c>
      <c r="AD89" s="308">
        <v>0.66</v>
      </c>
      <c r="AE89" s="372">
        <v>0.57999999999999996</v>
      </c>
      <c r="AF89" s="373"/>
      <c r="AG89" s="312"/>
      <c r="AH89" s="370">
        <v>2.3152926593678282</v>
      </c>
      <c r="AI89" s="370">
        <v>2.1391854545454549</v>
      </c>
      <c r="AJ89" s="370">
        <v>0</v>
      </c>
      <c r="AK89" s="312">
        <f>_xll.SRS1Splines.Functions25.Linear_Interp(V_NK2!$R$10:$R$21,V_NK2!$T$10:$T$21,AR89)</f>
        <v>52.920942857171703</v>
      </c>
      <c r="AL89" s="312">
        <f>(AK89/V_NK2!$T$18)*100</f>
        <v>74.118967587075218</v>
      </c>
      <c r="AM89" s="308">
        <f>AK89-V_NK2!$T$11</f>
        <v>12.100942857143906</v>
      </c>
      <c r="AN89" s="308">
        <f>IFERROR((AK89 - V_NK2!$X$12) / (V_NK2!$X$11- V_NK2!$X$12) * 100, 0)</f>
        <v>39.571428571433941</v>
      </c>
      <c r="AO89" s="308">
        <v>427</v>
      </c>
      <c r="AP89" s="308">
        <v>420</v>
      </c>
      <c r="AQ89" s="308">
        <v>425</v>
      </c>
      <c r="AR89" s="371">
        <v>422.77</v>
      </c>
      <c r="AS89" s="312">
        <v>0.77</v>
      </c>
      <c r="AT89" s="372">
        <v>0.52</v>
      </c>
      <c r="AU89" s="369"/>
      <c r="AV89" s="312"/>
      <c r="AW89" s="370"/>
      <c r="AX89" s="370"/>
      <c r="AY89" s="370"/>
      <c r="AZ89" s="312"/>
      <c r="BA89" s="312"/>
      <c r="BB89" s="308"/>
      <c r="BC89" s="308"/>
      <c r="BD89" s="308"/>
      <c r="BE89" s="308"/>
      <c r="BF89" s="374"/>
      <c r="BG89" s="312"/>
      <c r="BH89" s="372"/>
      <c r="BI89" s="369"/>
      <c r="BJ89" s="312"/>
      <c r="BK89" s="370"/>
      <c r="BL89" s="370"/>
      <c r="BM89" s="370"/>
      <c r="BN89" s="312" t="str">
        <f>_xll.SRS1Splines.Functions25.Linear_Interp(V_XNN1!$K$3:$K$8,V_XNN1!$L$3:$L$8,BT89)</f>
        <v>Error reading input X value(s): The value is not a number</v>
      </c>
      <c r="BO89" s="312" t="e">
        <f>(BN89/V_XNN1!$L$7)*100</f>
        <v>#VALUE!</v>
      </c>
      <c r="BP89" s="308" t="str">
        <f>_xll.SRS1Splines.Functions25.Linear_Interp(V_XNN1!$K$3:$K$8,V_XNN1!$M$3:$M$8,BT89)</f>
        <v>Error reading input X value(s): The value is not a number</v>
      </c>
      <c r="BQ89" s="308">
        <f>IFERROR((BN89 - V_XNN1!$M$16) / (V_XNN1!$M$15- V_XNN1!$M$16) * 100, 0)</f>
        <v>0</v>
      </c>
      <c r="BR89" s="308">
        <v>252</v>
      </c>
      <c r="BS89" s="308">
        <v>249</v>
      </c>
      <c r="BT89" s="374"/>
      <c r="BU89" s="312"/>
      <c r="BV89" s="372"/>
      <c r="BW89" s="375"/>
      <c r="BX89" s="365"/>
      <c r="BY89" s="376"/>
      <c r="BZ89" s="376"/>
      <c r="CA89" s="376"/>
      <c r="CB89" s="365"/>
      <c r="CC89" s="365"/>
      <c r="CD89" s="366"/>
      <c r="CE89" s="365"/>
      <c r="CF89" s="365"/>
      <c r="CG89" s="365"/>
      <c r="CH89" s="365"/>
      <c r="CI89" s="377"/>
      <c r="CJ89" s="365"/>
      <c r="CK89" s="378"/>
      <c r="CL89" s="375"/>
      <c r="CM89" s="365"/>
      <c r="CN89" s="376"/>
      <c r="CO89" s="376"/>
      <c r="CP89" s="376"/>
      <c r="CQ89" s="365"/>
      <c r="CR89" s="365"/>
      <c r="CS89" s="366"/>
      <c r="CT89" s="365"/>
      <c r="CU89" s="365"/>
      <c r="CV89" s="365"/>
      <c r="CW89" s="365"/>
      <c r="CX89" s="377"/>
      <c r="CY89" s="365"/>
      <c r="CZ89" s="378"/>
    </row>
    <row r="90" spans="1:104" s="1" customFormat="1" hidden="1">
      <c r="A90" s="272">
        <v>44649</v>
      </c>
      <c r="B90" s="362"/>
      <c r="C90" s="363"/>
      <c r="D90" s="364"/>
      <c r="E90" s="364"/>
      <c r="F90" s="364"/>
      <c r="G90" s="365"/>
      <c r="H90" s="366"/>
      <c r="I90" s="366"/>
      <c r="J90" s="366"/>
      <c r="K90" s="366"/>
      <c r="L90" s="366"/>
      <c r="M90" s="367"/>
      <c r="N90" s="367"/>
      <c r="O90" s="365"/>
      <c r="P90" s="368"/>
      <c r="Q90" s="369"/>
      <c r="R90" s="312"/>
      <c r="S90" s="370">
        <v>0.50480967042922975</v>
      </c>
      <c r="T90" s="370">
        <v>2.5920000000000001</v>
      </c>
      <c r="U90" s="370">
        <v>0</v>
      </c>
      <c r="V90" s="312">
        <f>_xll.SRS1Splines.Functions25.Linear_Interp(V_NK3!$P$8:$P$32,V_NK3!$R$8:$R$32,AC90)</f>
        <v>437.09525355</v>
      </c>
      <c r="W90" s="312">
        <f>(V90/V_NK3!$R$28)*100</f>
        <v>80.622993817224568</v>
      </c>
      <c r="X90" s="308">
        <f>V90-V_NK3!$R$8</f>
        <v>380.51660155000002</v>
      </c>
      <c r="Y90" s="308">
        <f>IFERROR((V90 - V_NK3!$V$10) / (V_NK3!$V$9- V_NK3!$V$10) * 100, 0)</f>
        <v>78.365176596324659</v>
      </c>
      <c r="Z90" s="308">
        <v>541.79999999999995</v>
      </c>
      <c r="AA90" s="308">
        <v>521</v>
      </c>
      <c r="AB90" s="312">
        <v>538.19000000000005</v>
      </c>
      <c r="AC90" s="371">
        <v>538.11</v>
      </c>
      <c r="AD90" s="308">
        <v>0.66</v>
      </c>
      <c r="AE90" s="372">
        <v>0.64</v>
      </c>
      <c r="AF90" s="373"/>
      <c r="AG90" s="312"/>
      <c r="AH90" s="370">
        <v>2.4993871912416457</v>
      </c>
      <c r="AI90" s="370">
        <v>1.8100800000000001</v>
      </c>
      <c r="AJ90" s="370">
        <v>0</v>
      </c>
      <c r="AK90" s="312">
        <f>_xll.SRS1Splines.Functions25.Linear_Interp(V_NK2!$R$10:$R$21,V_NK2!$T$10:$T$21,AR90)</f>
        <v>53.663600000029</v>
      </c>
      <c r="AL90" s="312">
        <f>(AK90/V_NK2!$T$18)*100</f>
        <v>75.159103641497197</v>
      </c>
      <c r="AM90" s="308">
        <f>AK90-V_NK2!$T$11</f>
        <v>12.843600000001203</v>
      </c>
      <c r="AN90" s="308">
        <f>IFERROR((AK90 - V_NK2!$X$12) / (V_NK2!$X$11- V_NK2!$X$12) * 100, 0)</f>
        <v>42.000000000005997</v>
      </c>
      <c r="AO90" s="308">
        <v>427</v>
      </c>
      <c r="AP90" s="308">
        <v>420</v>
      </c>
      <c r="AQ90" s="308">
        <v>425</v>
      </c>
      <c r="AR90" s="371">
        <v>422.94</v>
      </c>
      <c r="AS90" s="312">
        <v>0.77</v>
      </c>
      <c r="AT90" s="372">
        <v>0.44</v>
      </c>
      <c r="AU90" s="369"/>
      <c r="AV90" s="312"/>
      <c r="AW90" s="370"/>
      <c r="AX90" s="370"/>
      <c r="AY90" s="370"/>
      <c r="AZ90" s="312"/>
      <c r="BA90" s="312"/>
      <c r="BB90" s="308"/>
      <c r="BC90" s="308"/>
      <c r="BD90" s="308"/>
      <c r="BE90" s="308"/>
      <c r="BF90" s="374"/>
      <c r="BG90" s="312"/>
      <c r="BH90" s="372"/>
      <c r="BI90" s="369"/>
      <c r="BJ90" s="312"/>
      <c r="BK90" s="370"/>
      <c r="BL90" s="370"/>
      <c r="BM90" s="370"/>
      <c r="BN90" s="312" t="str">
        <f>_xll.SRS1Splines.Functions25.Linear_Interp(V_XNN1!$K$3:$K$8,V_XNN1!$L$3:$L$8,BT90)</f>
        <v>Error reading input X value(s): The value is not a number</v>
      </c>
      <c r="BO90" s="312" t="e">
        <f>(BN90/V_XNN1!$L$7)*100</f>
        <v>#VALUE!</v>
      </c>
      <c r="BP90" s="308" t="str">
        <f>_xll.SRS1Splines.Functions25.Linear_Interp(V_XNN1!$K$3:$K$8,V_XNN1!$M$3:$M$8,BT90)</f>
        <v>Error reading input X value(s): The value is not a number</v>
      </c>
      <c r="BQ90" s="308">
        <f>IFERROR((BN90 - V_XNN1!$M$16) / (V_XNN1!$M$15- V_XNN1!$M$16) * 100, 0)</f>
        <v>0</v>
      </c>
      <c r="BR90" s="308">
        <v>252</v>
      </c>
      <c r="BS90" s="308">
        <v>249</v>
      </c>
      <c r="BT90" s="374"/>
      <c r="BU90" s="312"/>
      <c r="BV90" s="372"/>
      <c r="BW90" s="375"/>
      <c r="BX90" s="365"/>
      <c r="BY90" s="376"/>
      <c r="BZ90" s="376"/>
      <c r="CA90" s="376"/>
      <c r="CB90" s="365"/>
      <c r="CC90" s="365"/>
      <c r="CD90" s="366"/>
      <c r="CE90" s="365"/>
      <c r="CF90" s="365"/>
      <c r="CG90" s="365"/>
      <c r="CH90" s="365"/>
      <c r="CI90" s="377"/>
      <c r="CJ90" s="365"/>
      <c r="CK90" s="378"/>
      <c r="CL90" s="375"/>
      <c r="CM90" s="365"/>
      <c r="CN90" s="376"/>
      <c r="CO90" s="376"/>
      <c r="CP90" s="376"/>
      <c r="CQ90" s="365"/>
      <c r="CR90" s="365"/>
      <c r="CS90" s="366"/>
      <c r="CT90" s="365"/>
      <c r="CU90" s="365"/>
      <c r="CV90" s="365"/>
      <c r="CW90" s="365"/>
      <c r="CX90" s="377"/>
      <c r="CY90" s="365"/>
      <c r="CZ90" s="378"/>
    </row>
    <row r="91" spans="1:104" s="1" customFormat="1" hidden="1">
      <c r="A91" s="272">
        <v>44650</v>
      </c>
      <c r="B91" s="362"/>
      <c r="C91" s="363"/>
      <c r="D91" s="364"/>
      <c r="E91" s="364"/>
      <c r="F91" s="364"/>
      <c r="G91" s="365"/>
      <c r="H91" s="366"/>
      <c r="I91" s="366"/>
      <c r="J91" s="366"/>
      <c r="K91" s="366"/>
      <c r="L91" s="366"/>
      <c r="M91" s="367"/>
      <c r="N91" s="367"/>
      <c r="O91" s="365"/>
      <c r="P91" s="368"/>
      <c r="Q91" s="369"/>
      <c r="R91" s="312"/>
      <c r="S91" s="370">
        <v>0.65017472535324095</v>
      </c>
      <c r="T91" s="370">
        <v>2.3895</v>
      </c>
      <c r="U91" s="370">
        <v>0</v>
      </c>
      <c r="V91" s="312">
        <f>_xll.SRS1Splines.Functions25.Linear_Interp(V_NK3!$P$8:$P$32,V_NK3!$R$8:$R$32,AC91)</f>
        <v>435.35592829999803</v>
      </c>
      <c r="W91" s="312">
        <f>(V91/V_NK3!$R$28)*100</f>
        <v>80.302172193703996</v>
      </c>
      <c r="X91" s="308">
        <f>V91-V_NK3!$R$8</f>
        <v>378.77727629999805</v>
      </c>
      <c r="Y91" s="308">
        <f>IFERROR((V91 - V_NK3!$V$10) / (V_NK3!$V$9- V_NK3!$V$10) * 100, 0)</f>
        <v>78.006972697152747</v>
      </c>
      <c r="Z91" s="308">
        <v>541.79999999999995</v>
      </c>
      <c r="AA91" s="308">
        <v>521</v>
      </c>
      <c r="AB91" s="312">
        <v>538.19000000000005</v>
      </c>
      <c r="AC91" s="371">
        <v>538.05999999999995</v>
      </c>
      <c r="AD91" s="308">
        <v>0.66</v>
      </c>
      <c r="AE91" s="372">
        <v>0.59</v>
      </c>
      <c r="AF91" s="373"/>
      <c r="AG91" s="312"/>
      <c r="AH91" s="370">
        <v>2.3651076593665694</v>
      </c>
      <c r="AI91" s="370">
        <v>1.8100800000000001</v>
      </c>
      <c r="AJ91" s="370">
        <v>0</v>
      </c>
      <c r="AK91" s="312">
        <f>_xll.SRS1Splines.Functions25.Linear_Interp(V_NK2!$R$10:$R$21,V_NK2!$T$10:$T$21,AR91)</f>
        <v>54.406257142886297</v>
      </c>
      <c r="AL91" s="312">
        <f>(AK91/V_NK2!$T$18)*100</f>
        <v>76.199239695919175</v>
      </c>
      <c r="AM91" s="308">
        <f>AK91-V_NK2!$T$11</f>
        <v>13.5862571428585</v>
      </c>
      <c r="AN91" s="308">
        <f>IFERROR((AK91 - V_NK2!$X$12) / (V_NK2!$X$11- V_NK2!$X$12) * 100, 0)</f>
        <v>44.428571428578046</v>
      </c>
      <c r="AO91" s="308">
        <v>427</v>
      </c>
      <c r="AP91" s="308">
        <v>420</v>
      </c>
      <c r="AQ91" s="308">
        <v>425</v>
      </c>
      <c r="AR91" s="371">
        <v>423.11</v>
      </c>
      <c r="AS91" s="312">
        <v>0.77</v>
      </c>
      <c r="AT91" s="372">
        <v>0.44</v>
      </c>
      <c r="AU91" s="369"/>
      <c r="AV91" s="312"/>
      <c r="AW91" s="370"/>
      <c r="AX91" s="370"/>
      <c r="AY91" s="370"/>
      <c r="AZ91" s="312"/>
      <c r="BA91" s="312"/>
      <c r="BB91" s="308"/>
      <c r="BC91" s="308"/>
      <c r="BD91" s="308"/>
      <c r="BE91" s="308"/>
      <c r="BF91" s="374"/>
      <c r="BG91" s="312"/>
      <c r="BH91" s="372"/>
      <c r="BI91" s="369"/>
      <c r="BJ91" s="312"/>
      <c r="BK91" s="370"/>
      <c r="BL91" s="370"/>
      <c r="BM91" s="370"/>
      <c r="BN91" s="312" t="str">
        <f>_xll.SRS1Splines.Functions25.Linear_Interp(V_XNN1!$K$3:$K$8,V_XNN1!$L$3:$L$8,BT91)</f>
        <v>Error reading input X value(s): The value is not a number</v>
      </c>
      <c r="BO91" s="312" t="e">
        <f>(BN91/V_XNN1!$L$7)*100</f>
        <v>#VALUE!</v>
      </c>
      <c r="BP91" s="308" t="str">
        <f>_xll.SRS1Splines.Functions25.Linear_Interp(V_XNN1!$K$3:$K$8,V_XNN1!$M$3:$M$8,BT91)</f>
        <v>Error reading input X value(s): The value is not a number</v>
      </c>
      <c r="BQ91" s="308">
        <f>IFERROR((BN91 - V_XNN1!$M$16) / (V_XNN1!$M$15- V_XNN1!$M$16) * 100, 0)</f>
        <v>0</v>
      </c>
      <c r="BR91" s="308">
        <v>252</v>
      </c>
      <c r="BS91" s="308">
        <v>249</v>
      </c>
      <c r="BT91" s="374"/>
      <c r="BU91" s="312"/>
      <c r="BV91" s="372"/>
      <c r="BW91" s="375"/>
      <c r="BX91" s="365"/>
      <c r="BY91" s="376"/>
      <c r="BZ91" s="376"/>
      <c r="CA91" s="376"/>
      <c r="CB91" s="365"/>
      <c r="CC91" s="365"/>
      <c r="CD91" s="366"/>
      <c r="CE91" s="365"/>
      <c r="CF91" s="365"/>
      <c r="CG91" s="365"/>
      <c r="CH91" s="365"/>
      <c r="CI91" s="377"/>
      <c r="CJ91" s="365"/>
      <c r="CK91" s="378"/>
      <c r="CL91" s="375"/>
      <c r="CM91" s="365"/>
      <c r="CN91" s="376"/>
      <c r="CO91" s="376"/>
      <c r="CP91" s="376"/>
      <c r="CQ91" s="365"/>
      <c r="CR91" s="365"/>
      <c r="CS91" s="366"/>
      <c r="CT91" s="365"/>
      <c r="CU91" s="365"/>
      <c r="CV91" s="365"/>
      <c r="CW91" s="365"/>
      <c r="CX91" s="377"/>
      <c r="CY91" s="365"/>
      <c r="CZ91" s="378"/>
    </row>
    <row r="92" spans="1:104" s="1" customFormat="1" hidden="1">
      <c r="A92" s="272">
        <v>44651</v>
      </c>
      <c r="B92" s="362"/>
      <c r="C92" s="363"/>
      <c r="D92" s="364"/>
      <c r="E92" s="364"/>
      <c r="F92" s="364"/>
      <c r="G92" s="365"/>
      <c r="H92" s="366"/>
      <c r="I92" s="366"/>
      <c r="J92" s="366"/>
      <c r="K92" s="366"/>
      <c r="L92" s="366"/>
      <c r="M92" s="367"/>
      <c r="N92" s="367"/>
      <c r="O92" s="365"/>
      <c r="P92" s="368"/>
      <c r="Q92" s="369"/>
      <c r="R92" s="312"/>
      <c r="S92" s="370">
        <v>0.54530967043304446</v>
      </c>
      <c r="T92" s="370">
        <v>2.6324999999999998</v>
      </c>
      <c r="U92" s="370">
        <v>0</v>
      </c>
      <c r="V92" s="312">
        <f>_xll.SRS1Splines.Functions25.Linear_Interp(V_NK3!$P$8:$P$32,V_NK3!$R$8:$R$32,AC92)</f>
        <v>433.26873799999998</v>
      </c>
      <c r="W92" s="312">
        <f>(V92/V_NK3!$R$28)*100</f>
        <v>79.917186245480082</v>
      </c>
      <c r="X92" s="308">
        <f>V92-V_NK3!$R$8</f>
        <v>376.69008600000001</v>
      </c>
      <c r="Y92" s="308">
        <f>IFERROR((V92 - V_NK3!$V$10) / (V_NK3!$V$9- V_NK3!$V$10) * 100, 0)</f>
        <v>77.577128018147363</v>
      </c>
      <c r="Z92" s="308">
        <v>541.79999999999995</v>
      </c>
      <c r="AA92" s="308">
        <v>521</v>
      </c>
      <c r="AB92" s="312">
        <v>538.19000000000005</v>
      </c>
      <c r="AC92" s="371">
        <v>538</v>
      </c>
      <c r="AD92" s="308">
        <v>0.66</v>
      </c>
      <c r="AE92" s="372">
        <v>0.65</v>
      </c>
      <c r="AF92" s="373"/>
      <c r="AG92" s="312"/>
      <c r="AH92" s="370">
        <v>2.5492021912429048</v>
      </c>
      <c r="AI92" s="370">
        <v>1.2341454545454547</v>
      </c>
      <c r="AJ92" s="370">
        <v>0</v>
      </c>
      <c r="AK92" s="312">
        <f>_xll.SRS1Splines.Functions25.Linear_Interp(V_NK2!$R$10:$R$21,V_NK2!$T$10:$T$21,AR92)</f>
        <v>55.367342857171899</v>
      </c>
      <c r="AL92" s="312">
        <f>(AK92/V_NK2!$T$18)*100</f>
        <v>77.545298119288361</v>
      </c>
      <c r="AM92" s="308">
        <f>AK92-V_NK2!$T$11</f>
        <v>14.547342857144102</v>
      </c>
      <c r="AN92" s="308">
        <f>IFERROR((AK92 - V_NK2!$X$12) / (V_NK2!$X$11- V_NK2!$X$12) * 100, 0)</f>
        <v>47.571428571434978</v>
      </c>
      <c r="AO92" s="308">
        <v>427</v>
      </c>
      <c r="AP92" s="308">
        <v>420</v>
      </c>
      <c r="AQ92" s="308">
        <v>425</v>
      </c>
      <c r="AR92" s="371">
        <v>423.33</v>
      </c>
      <c r="AS92" s="312">
        <v>0.77</v>
      </c>
      <c r="AT92" s="372">
        <v>0.3</v>
      </c>
      <c r="AU92" s="369"/>
      <c r="AV92" s="312"/>
      <c r="AW92" s="370"/>
      <c r="AX92" s="370"/>
      <c r="AY92" s="370"/>
      <c r="AZ92" s="312"/>
      <c r="BA92" s="312"/>
      <c r="BB92" s="308"/>
      <c r="BC92" s="308"/>
      <c r="BD92" s="308"/>
      <c r="BE92" s="308"/>
      <c r="BF92" s="374"/>
      <c r="BG92" s="312"/>
      <c r="BH92" s="372"/>
      <c r="BI92" s="369"/>
      <c r="BJ92" s="312"/>
      <c r="BK92" s="370"/>
      <c r="BL92" s="370"/>
      <c r="BM92" s="370"/>
      <c r="BN92" s="312" t="str">
        <f>_xll.SRS1Splines.Functions25.Linear_Interp(V_XNN1!$K$3:$K$8,V_XNN1!$L$3:$L$8,BT92)</f>
        <v>Error reading input X value(s): The value is not a number</v>
      </c>
      <c r="BO92" s="312" t="e">
        <f>(BN92/V_XNN1!$L$7)*100</f>
        <v>#VALUE!</v>
      </c>
      <c r="BP92" s="308" t="str">
        <f>_xll.SRS1Splines.Functions25.Linear_Interp(V_XNN1!$K$3:$K$8,V_XNN1!$M$3:$M$8,BT92)</f>
        <v>Error reading input X value(s): The value is not a number</v>
      </c>
      <c r="BQ92" s="308">
        <f>IFERROR((BN92 - V_XNN1!$M$16) / (V_XNN1!$M$15- V_XNN1!$M$16) * 100, 0)</f>
        <v>0</v>
      </c>
      <c r="BR92" s="308">
        <v>252</v>
      </c>
      <c r="BS92" s="308">
        <v>249</v>
      </c>
      <c r="BT92" s="374"/>
      <c r="BU92" s="312"/>
      <c r="BV92" s="372"/>
      <c r="BW92" s="375"/>
      <c r="BX92" s="365"/>
      <c r="BY92" s="376"/>
      <c r="BZ92" s="376"/>
      <c r="CA92" s="376"/>
      <c r="CB92" s="365"/>
      <c r="CC92" s="365"/>
      <c r="CD92" s="366"/>
      <c r="CE92" s="365"/>
      <c r="CF92" s="365"/>
      <c r="CG92" s="365"/>
      <c r="CH92" s="365"/>
      <c r="CI92" s="377"/>
      <c r="CJ92" s="365"/>
      <c r="CK92" s="378"/>
      <c r="CL92" s="375"/>
      <c r="CM92" s="365"/>
      <c r="CN92" s="376"/>
      <c r="CO92" s="376"/>
      <c r="CP92" s="376"/>
      <c r="CQ92" s="365"/>
      <c r="CR92" s="365"/>
      <c r="CS92" s="366"/>
      <c r="CT92" s="365"/>
      <c r="CU92" s="365"/>
      <c r="CV92" s="365"/>
      <c r="CW92" s="365"/>
      <c r="CX92" s="377"/>
      <c r="CY92" s="365"/>
      <c r="CZ92" s="378"/>
    </row>
    <row r="93" spans="1:104" s="1" customFormat="1" hidden="1">
      <c r="A93" s="272">
        <v>44652</v>
      </c>
      <c r="B93" s="362"/>
      <c r="C93" s="363"/>
      <c r="D93" s="364"/>
      <c r="E93" s="364"/>
      <c r="F93" s="364"/>
      <c r="G93" s="365"/>
      <c r="H93" s="366"/>
      <c r="I93" s="366"/>
      <c r="J93" s="366"/>
      <c r="K93" s="366"/>
      <c r="L93" s="366"/>
      <c r="M93" s="367"/>
      <c r="N93" s="367"/>
      <c r="O93" s="365"/>
      <c r="P93" s="368"/>
      <c r="Q93" s="369"/>
      <c r="R93" s="312"/>
      <c r="S93" s="370">
        <v>1.9345951647834778</v>
      </c>
      <c r="T93" s="370">
        <v>0.89100000000000001</v>
      </c>
      <c r="U93" s="370">
        <v>0</v>
      </c>
      <c r="V93" s="312">
        <f>_xll.SRS1Splines.Functions25.Linear_Interp(V_NK3!$P$8:$P$32,V_NK3!$R$8:$R$32,AC93)</f>
        <v>434.31233314999901</v>
      </c>
      <c r="W93" s="312">
        <f>(V93/V_NK3!$R$28)*100</f>
        <v>80.109679219592039</v>
      </c>
      <c r="X93" s="308">
        <f>V93-V_NK3!$R$8</f>
        <v>377.73368114999903</v>
      </c>
      <c r="Y93" s="308">
        <f>IFERROR((V93 - V_NK3!$V$10) / (V_NK3!$V$9- V_NK3!$V$10) * 100, 0)</f>
        <v>77.792050357650055</v>
      </c>
      <c r="Z93" s="308">
        <v>541.79999999999995</v>
      </c>
      <c r="AA93" s="308">
        <v>521</v>
      </c>
      <c r="AB93" s="312">
        <v>535.72</v>
      </c>
      <c r="AC93" s="371">
        <v>538.03</v>
      </c>
      <c r="AD93" s="308">
        <v>0.67</v>
      </c>
      <c r="AE93" s="372">
        <v>0.22</v>
      </c>
      <c r="AF93" s="373"/>
      <c r="AG93" s="312"/>
      <c r="AH93" s="370">
        <v>1.4403164043785477</v>
      </c>
      <c r="AI93" s="370">
        <v>1.3986981818181818</v>
      </c>
      <c r="AJ93" s="370">
        <v>0</v>
      </c>
      <c r="AK93" s="312">
        <f>_xll.SRS1Splines.Functions25.Linear_Interp(V_NK2!$R$10:$R$21,V_NK2!$T$10:$T$21,AR93)</f>
        <v>55.673142857171896</v>
      </c>
      <c r="AL93" s="312">
        <f>(AK93/V_NK2!$T$18)*100</f>
        <v>77.973589435814972</v>
      </c>
      <c r="AM93" s="308">
        <f>AK93-V_NK2!$T$11</f>
        <v>14.8531428571441</v>
      </c>
      <c r="AN93" s="308">
        <f>IFERROR((AK93 - V_NK2!$X$12) / (V_NK2!$X$11- V_NK2!$X$12) * 100, 0)</f>
        <v>48.571428571435021</v>
      </c>
      <c r="AO93" s="308">
        <v>427</v>
      </c>
      <c r="AP93" s="308">
        <v>420</v>
      </c>
      <c r="AQ93" s="308">
        <v>425</v>
      </c>
      <c r="AR93" s="371">
        <v>423.4</v>
      </c>
      <c r="AS93" s="312">
        <v>0.77</v>
      </c>
      <c r="AT93" s="372">
        <v>0.34</v>
      </c>
      <c r="AU93" s="369"/>
      <c r="AV93" s="312"/>
      <c r="AW93" s="370"/>
      <c r="AX93" s="370"/>
      <c r="AY93" s="370"/>
      <c r="AZ93" s="312"/>
      <c r="BA93" s="312"/>
      <c r="BB93" s="308"/>
      <c r="BC93" s="308"/>
      <c r="BD93" s="308"/>
      <c r="BE93" s="308"/>
      <c r="BF93" s="374"/>
      <c r="BG93" s="312"/>
      <c r="BH93" s="372"/>
      <c r="BI93" s="369"/>
      <c r="BJ93" s="312"/>
      <c r="BK93" s="370"/>
      <c r="BL93" s="370"/>
      <c r="BM93" s="370"/>
      <c r="BN93" s="312" t="str">
        <f>_xll.SRS1Splines.Functions25.Linear_Interp(V_XNN1!$K$3:$K$8,V_XNN1!$L$3:$L$8,BT93)</f>
        <v>Error reading input X value(s): The value is not a number</v>
      </c>
      <c r="BO93" s="312" t="e">
        <f>(BN93/V_XNN1!$L$7)*100</f>
        <v>#VALUE!</v>
      </c>
      <c r="BP93" s="308" t="str">
        <f>_xll.SRS1Splines.Functions25.Linear_Interp(V_XNN1!$K$3:$K$8,V_XNN1!$M$3:$M$8,BT93)</f>
        <v>Error reading input X value(s): The value is not a number</v>
      </c>
      <c r="BQ93" s="308">
        <f>IFERROR((BN93 - V_XNN1!$M$16) / (V_XNN1!$M$15- V_XNN1!$M$16) * 100, 0)</f>
        <v>0</v>
      </c>
      <c r="BR93" s="308">
        <v>252</v>
      </c>
      <c r="BS93" s="308">
        <v>249</v>
      </c>
      <c r="BT93" s="374"/>
      <c r="BU93" s="312"/>
      <c r="BV93" s="372"/>
      <c r="BW93" s="375"/>
      <c r="BX93" s="365"/>
      <c r="BY93" s="376"/>
      <c r="BZ93" s="376"/>
      <c r="CA93" s="376"/>
      <c r="CB93" s="365"/>
      <c r="CC93" s="365"/>
      <c r="CD93" s="366"/>
      <c r="CE93" s="365"/>
      <c r="CF93" s="365"/>
      <c r="CG93" s="365"/>
      <c r="CH93" s="365"/>
      <c r="CI93" s="377"/>
      <c r="CJ93" s="365"/>
      <c r="CK93" s="378"/>
      <c r="CL93" s="375"/>
      <c r="CM93" s="365"/>
      <c r="CN93" s="376"/>
      <c r="CO93" s="376"/>
      <c r="CP93" s="376"/>
      <c r="CQ93" s="365"/>
      <c r="CR93" s="365"/>
      <c r="CS93" s="366"/>
      <c r="CT93" s="365"/>
      <c r="CU93" s="365"/>
      <c r="CV93" s="365"/>
      <c r="CW93" s="365"/>
      <c r="CX93" s="377"/>
      <c r="CY93" s="365"/>
      <c r="CZ93" s="378"/>
    </row>
    <row r="94" spans="1:104" s="1" customFormat="1" hidden="1">
      <c r="A94" s="272">
        <v>44653</v>
      </c>
      <c r="B94" s="362"/>
      <c r="C94" s="363"/>
      <c r="D94" s="364"/>
      <c r="E94" s="364"/>
      <c r="F94" s="364"/>
      <c r="G94" s="365"/>
      <c r="H94" s="366"/>
      <c r="I94" s="366"/>
      <c r="J94" s="366"/>
      <c r="K94" s="366"/>
      <c r="L94" s="366"/>
      <c r="M94" s="367"/>
      <c r="N94" s="367"/>
      <c r="O94" s="365"/>
      <c r="P94" s="368"/>
      <c r="Q94" s="369"/>
      <c r="R94" s="312"/>
      <c r="S94" s="370">
        <v>0</v>
      </c>
      <c r="T94" s="370">
        <v>0</v>
      </c>
      <c r="U94" s="370">
        <v>0</v>
      </c>
      <c r="V94" s="312">
        <f>_xll.SRS1Splines.Functions25.Linear_Interp(V_NK3!$P$8:$P$32,V_NK3!$R$8:$R$32,AC94)</f>
        <v>434.31233314999901</v>
      </c>
      <c r="W94" s="312">
        <f>(V94/V_NK3!$R$28)*100</f>
        <v>80.109679219592039</v>
      </c>
      <c r="X94" s="308">
        <f>V94-V_NK3!$R$8</f>
        <v>377.73368114999903</v>
      </c>
      <c r="Y94" s="308">
        <f>IFERROR((V94 - V_NK3!$V$10) / (V_NK3!$V$9- V_NK3!$V$10) * 100, 0)</f>
        <v>77.792050357650055</v>
      </c>
      <c r="Z94" s="308">
        <v>541.79999999999995</v>
      </c>
      <c r="AA94" s="308">
        <v>521</v>
      </c>
      <c r="AB94" s="312">
        <v>535.72</v>
      </c>
      <c r="AC94" s="371">
        <v>538.03</v>
      </c>
      <c r="AD94" s="308">
        <v>0.67</v>
      </c>
      <c r="AE94" s="372">
        <v>0</v>
      </c>
      <c r="AF94" s="373"/>
      <c r="AG94" s="312"/>
      <c r="AH94" s="370">
        <v>0.441936</v>
      </c>
      <c r="AI94" s="370">
        <v>0</v>
      </c>
      <c r="AJ94" s="370">
        <v>0</v>
      </c>
      <c r="AK94" s="312">
        <f>_xll.SRS1Splines.Functions25.Linear_Interp(V_NK2!$R$10:$R$21,V_NK2!$T$10:$T$21,AR94)</f>
        <v>56.241057142886199</v>
      </c>
      <c r="AL94" s="312">
        <f>(AK94/V_NK2!$T$18)*100</f>
        <v>78.768987595078698</v>
      </c>
      <c r="AM94" s="308">
        <f>AK94-V_NK2!$T$11</f>
        <v>15.421057142858402</v>
      </c>
      <c r="AN94" s="308">
        <f>IFERROR((AK94 - V_NK2!$X$12) / (V_NK2!$X$11- V_NK2!$X$12) * 100, 0)</f>
        <v>50.428571428578017</v>
      </c>
      <c r="AO94" s="308">
        <v>427</v>
      </c>
      <c r="AP94" s="308">
        <v>420</v>
      </c>
      <c r="AQ94" s="308">
        <v>425</v>
      </c>
      <c r="AR94" s="371">
        <v>423.53</v>
      </c>
      <c r="AS94" s="312">
        <v>0.77</v>
      </c>
      <c r="AT94" s="372">
        <v>0</v>
      </c>
      <c r="AU94" s="369"/>
      <c r="AV94" s="312"/>
      <c r="AW94" s="370"/>
      <c r="AX94" s="370"/>
      <c r="AY94" s="370"/>
      <c r="AZ94" s="312"/>
      <c r="BA94" s="312"/>
      <c r="BB94" s="308"/>
      <c r="BC94" s="308"/>
      <c r="BD94" s="308"/>
      <c r="BE94" s="308"/>
      <c r="BF94" s="374"/>
      <c r="BG94" s="312"/>
      <c r="BH94" s="372"/>
      <c r="BI94" s="369"/>
      <c r="BJ94" s="312"/>
      <c r="BK94" s="370"/>
      <c r="BL94" s="370"/>
      <c r="BM94" s="370"/>
      <c r="BN94" s="312" t="str">
        <f>_xll.SRS1Splines.Functions25.Linear_Interp(V_XNN1!$K$3:$K$8,V_XNN1!$L$3:$L$8,BT94)</f>
        <v>Error reading input X value(s): The value is not a number</v>
      </c>
      <c r="BO94" s="312" t="e">
        <f>(BN94/V_XNN1!$L$7)*100</f>
        <v>#VALUE!</v>
      </c>
      <c r="BP94" s="308" t="str">
        <f>_xll.SRS1Splines.Functions25.Linear_Interp(V_XNN1!$K$3:$K$8,V_XNN1!$M$3:$M$8,BT94)</f>
        <v>Error reading input X value(s): The value is not a number</v>
      </c>
      <c r="BQ94" s="308">
        <f>IFERROR((BN94 - V_XNN1!$M$16) / (V_XNN1!$M$15- V_XNN1!$M$16) * 100, 0)</f>
        <v>0</v>
      </c>
      <c r="BR94" s="308">
        <v>252</v>
      </c>
      <c r="BS94" s="308">
        <v>249</v>
      </c>
      <c r="BT94" s="374"/>
      <c r="BU94" s="312"/>
      <c r="BV94" s="372"/>
      <c r="BW94" s="375"/>
      <c r="BX94" s="365"/>
      <c r="BY94" s="376"/>
      <c r="BZ94" s="376"/>
      <c r="CA94" s="376"/>
      <c r="CB94" s="365"/>
      <c r="CC94" s="365"/>
      <c r="CD94" s="366"/>
      <c r="CE94" s="365"/>
      <c r="CF94" s="365"/>
      <c r="CG94" s="365"/>
      <c r="CH94" s="365"/>
      <c r="CI94" s="377"/>
      <c r="CJ94" s="365"/>
      <c r="CK94" s="378"/>
      <c r="CL94" s="375"/>
      <c r="CM94" s="365"/>
      <c r="CN94" s="376"/>
      <c r="CO94" s="376"/>
      <c r="CP94" s="376"/>
      <c r="CQ94" s="365"/>
      <c r="CR94" s="365"/>
      <c r="CS94" s="366"/>
      <c r="CT94" s="365"/>
      <c r="CU94" s="365"/>
      <c r="CV94" s="365"/>
      <c r="CW94" s="365"/>
      <c r="CX94" s="377"/>
      <c r="CY94" s="365"/>
      <c r="CZ94" s="378"/>
    </row>
    <row r="95" spans="1:104" s="1" customFormat="1" hidden="1">
      <c r="A95" s="272">
        <v>44654</v>
      </c>
      <c r="B95" s="362"/>
      <c r="C95" s="363"/>
      <c r="D95" s="364"/>
      <c r="E95" s="364"/>
      <c r="F95" s="364"/>
      <c r="G95" s="365"/>
      <c r="H95" s="366"/>
      <c r="I95" s="366"/>
      <c r="J95" s="366"/>
      <c r="K95" s="366"/>
      <c r="L95" s="366"/>
      <c r="M95" s="367"/>
      <c r="N95" s="367"/>
      <c r="O95" s="365"/>
      <c r="P95" s="368"/>
      <c r="Q95" s="369"/>
      <c r="R95" s="312"/>
      <c r="S95" s="370">
        <v>1.3914602197189332</v>
      </c>
      <c r="T95" s="370">
        <v>0</v>
      </c>
      <c r="U95" s="370">
        <v>0</v>
      </c>
      <c r="V95" s="312">
        <f>_xll.SRS1Splines.Functions25.Linear_Interp(V_NK3!$P$8:$P$32,V_NK3!$R$8:$R$32,AC95)</f>
        <v>435.703793350002</v>
      </c>
      <c r="W95" s="312">
        <f>(V95/V_NK3!$R$28)*100</f>
        <v>80.366336518408758</v>
      </c>
      <c r="X95" s="308">
        <f>V95-V_NK3!$R$8</f>
        <v>379.12514135000202</v>
      </c>
      <c r="Y95" s="308">
        <f>IFERROR((V95 - V_NK3!$V$10) / (V_NK3!$V$9- V_NK3!$V$10) * 100, 0)</f>
        <v>78.078613476987869</v>
      </c>
      <c r="Z95" s="308">
        <v>541.79999999999995</v>
      </c>
      <c r="AA95" s="308">
        <v>521</v>
      </c>
      <c r="AB95" s="312">
        <v>535.72</v>
      </c>
      <c r="AC95" s="371">
        <v>538.07000000000005</v>
      </c>
      <c r="AD95" s="308">
        <v>0.67</v>
      </c>
      <c r="AE95" s="372">
        <v>0</v>
      </c>
      <c r="AF95" s="373"/>
      <c r="AG95" s="312"/>
      <c r="AH95" s="370">
        <v>0.45918187250724796</v>
      </c>
      <c r="AI95" s="370">
        <v>0</v>
      </c>
      <c r="AJ95" s="370">
        <v>0</v>
      </c>
      <c r="AK95" s="312">
        <f>_xll.SRS1Splines.Functions25.Linear_Interp(V_NK2!$R$10:$R$21,V_NK2!$T$10:$T$21,AR95)</f>
        <v>56.241057142886199</v>
      </c>
      <c r="AL95" s="312">
        <f>(AK95/V_NK2!$T$18)*100</f>
        <v>78.768987595078698</v>
      </c>
      <c r="AM95" s="308">
        <f>AK95-V_NK2!$T$11</f>
        <v>15.421057142858402</v>
      </c>
      <c r="AN95" s="308">
        <f>IFERROR((AK95 - V_NK2!$X$12) / (V_NK2!$X$11- V_NK2!$X$12) * 100, 0)</f>
        <v>50.428571428578017</v>
      </c>
      <c r="AO95" s="308">
        <v>427</v>
      </c>
      <c r="AP95" s="308">
        <v>420</v>
      </c>
      <c r="AQ95" s="308">
        <v>425</v>
      </c>
      <c r="AR95" s="371">
        <v>423.53</v>
      </c>
      <c r="AS95" s="312">
        <v>0.77</v>
      </c>
      <c r="AT95" s="372">
        <v>0</v>
      </c>
      <c r="AU95" s="369"/>
      <c r="AV95" s="312"/>
      <c r="AW95" s="370"/>
      <c r="AX95" s="370"/>
      <c r="AY95" s="370"/>
      <c r="AZ95" s="312"/>
      <c r="BA95" s="312"/>
      <c r="BB95" s="308"/>
      <c r="BC95" s="308"/>
      <c r="BD95" s="308"/>
      <c r="BE95" s="308"/>
      <c r="BF95" s="374"/>
      <c r="BG95" s="312"/>
      <c r="BH95" s="372"/>
      <c r="BI95" s="369"/>
      <c r="BJ95" s="312"/>
      <c r="BK95" s="370"/>
      <c r="BL95" s="370"/>
      <c r="BM95" s="370"/>
      <c r="BN95" s="312" t="str">
        <f>_xll.SRS1Splines.Functions25.Linear_Interp(V_XNN1!$K$3:$K$8,V_XNN1!$L$3:$L$8,BT95)</f>
        <v>Error reading input X value(s): The value is not a number</v>
      </c>
      <c r="BO95" s="312" t="e">
        <f>(BN95/V_XNN1!$L$7)*100</f>
        <v>#VALUE!</v>
      </c>
      <c r="BP95" s="308" t="str">
        <f>_xll.SRS1Splines.Functions25.Linear_Interp(V_XNN1!$K$3:$K$8,V_XNN1!$M$3:$M$8,BT95)</f>
        <v>Error reading input X value(s): The value is not a number</v>
      </c>
      <c r="BQ95" s="308">
        <f>IFERROR((BN95 - V_XNN1!$M$16) / (V_XNN1!$M$15- V_XNN1!$M$16) * 100, 0)</f>
        <v>0</v>
      </c>
      <c r="BR95" s="308">
        <v>252</v>
      </c>
      <c r="BS95" s="308">
        <v>249</v>
      </c>
      <c r="BT95" s="374"/>
      <c r="BU95" s="312"/>
      <c r="BV95" s="372"/>
      <c r="BW95" s="375"/>
      <c r="BX95" s="365"/>
      <c r="BY95" s="376"/>
      <c r="BZ95" s="376"/>
      <c r="CA95" s="376"/>
      <c r="CB95" s="365"/>
      <c r="CC95" s="365"/>
      <c r="CD95" s="366"/>
      <c r="CE95" s="365"/>
      <c r="CF95" s="365"/>
      <c r="CG95" s="365"/>
      <c r="CH95" s="365"/>
      <c r="CI95" s="377"/>
      <c r="CJ95" s="365"/>
      <c r="CK95" s="378"/>
      <c r="CL95" s="375"/>
      <c r="CM95" s="365"/>
      <c r="CN95" s="376"/>
      <c r="CO95" s="376"/>
      <c r="CP95" s="376"/>
      <c r="CQ95" s="365"/>
      <c r="CR95" s="365"/>
      <c r="CS95" s="366"/>
      <c r="CT95" s="365"/>
      <c r="CU95" s="365"/>
      <c r="CV95" s="365"/>
      <c r="CW95" s="365"/>
      <c r="CX95" s="377"/>
      <c r="CY95" s="365"/>
      <c r="CZ95" s="378"/>
    </row>
    <row r="96" spans="1:104" s="1" customFormat="1" hidden="1">
      <c r="A96" s="272">
        <v>44655</v>
      </c>
      <c r="B96" s="362"/>
      <c r="C96" s="363"/>
      <c r="D96" s="364"/>
      <c r="E96" s="364"/>
      <c r="F96" s="364"/>
      <c r="G96" s="365"/>
      <c r="H96" s="366"/>
      <c r="I96" s="366"/>
      <c r="J96" s="366"/>
      <c r="K96" s="366"/>
      <c r="L96" s="366"/>
      <c r="M96" s="367"/>
      <c r="N96" s="367"/>
      <c r="O96" s="365"/>
      <c r="P96" s="368"/>
      <c r="Q96" s="369"/>
      <c r="R96" s="312"/>
      <c r="S96" s="370">
        <v>0.34786505492782593</v>
      </c>
      <c r="T96" s="370">
        <v>0</v>
      </c>
      <c r="U96" s="370">
        <v>0</v>
      </c>
      <c r="V96" s="312">
        <f>_xll.SRS1Splines.Functions25.Linear_Interp(V_NK3!$P$8:$P$32,V_NK3!$R$8:$R$32,AC96)</f>
        <v>436.05165840000097</v>
      </c>
      <c r="W96" s="312">
        <f>(V96/V_NK3!$R$28)*100</f>
        <v>80.430500843112611</v>
      </c>
      <c r="X96" s="308">
        <f>V96-V_NK3!$R$8</f>
        <v>379.473006400001</v>
      </c>
      <c r="Y96" s="308">
        <f>IFERROR((V96 - V_NK3!$V$10) / (V_NK3!$V$9- V_NK3!$V$10) * 100, 0)</f>
        <v>78.150254256821967</v>
      </c>
      <c r="Z96" s="308">
        <v>541.79999999999995</v>
      </c>
      <c r="AA96" s="308">
        <v>521</v>
      </c>
      <c r="AB96" s="312">
        <v>535.72</v>
      </c>
      <c r="AC96" s="371">
        <v>538.08000000000004</v>
      </c>
      <c r="AD96" s="308">
        <v>0.67</v>
      </c>
      <c r="AE96" s="372">
        <v>0</v>
      </c>
      <c r="AF96" s="373"/>
      <c r="AG96" s="312"/>
      <c r="AH96" s="370">
        <v>0.11479546812618256</v>
      </c>
      <c r="AI96" s="370">
        <v>1.1107309090909092</v>
      </c>
      <c r="AJ96" s="370">
        <v>0</v>
      </c>
      <c r="AK96" s="312">
        <f>_xll.SRS1Splines.Functions25.Linear_Interp(V_NK2!$R$10:$R$21,V_NK2!$T$10:$T$21,AR96)</f>
        <v>55.323657142886297</v>
      </c>
      <c r="AL96" s="312">
        <f>(AK96/V_NK2!$T$18)*100</f>
        <v>77.484113645499008</v>
      </c>
      <c r="AM96" s="308">
        <f>AK96-V_NK2!$T$11</f>
        <v>14.503657142858501</v>
      </c>
      <c r="AN96" s="308">
        <f>IFERROR((AK96 - V_NK2!$X$12) / (V_NK2!$X$11- V_NK2!$X$12) * 100, 0)</f>
        <v>47.428571428578195</v>
      </c>
      <c r="AO96" s="308">
        <v>427</v>
      </c>
      <c r="AP96" s="308">
        <v>420</v>
      </c>
      <c r="AQ96" s="308">
        <v>425</v>
      </c>
      <c r="AR96" s="371">
        <v>423.32</v>
      </c>
      <c r="AS96" s="312">
        <v>0.77</v>
      </c>
      <c r="AT96" s="372">
        <v>0.27</v>
      </c>
      <c r="AU96" s="369"/>
      <c r="AV96" s="312"/>
      <c r="AW96" s="370"/>
      <c r="AX96" s="370"/>
      <c r="AY96" s="370"/>
      <c r="AZ96" s="312"/>
      <c r="BA96" s="312"/>
      <c r="BB96" s="308"/>
      <c r="BC96" s="308"/>
      <c r="BD96" s="308"/>
      <c r="BE96" s="308"/>
      <c r="BF96" s="374"/>
      <c r="BG96" s="312"/>
      <c r="BH96" s="372"/>
      <c r="BI96" s="369"/>
      <c r="BJ96" s="312"/>
      <c r="BK96" s="370"/>
      <c r="BL96" s="370"/>
      <c r="BM96" s="370"/>
      <c r="BN96" s="312" t="str">
        <f>_xll.SRS1Splines.Functions25.Linear_Interp(V_XNN1!$K$3:$K$8,V_XNN1!$L$3:$L$8,BT96)</f>
        <v>Error reading input X value(s): The value is not a number</v>
      </c>
      <c r="BO96" s="312" t="e">
        <f>(BN96/V_XNN1!$L$7)*100</f>
        <v>#VALUE!</v>
      </c>
      <c r="BP96" s="308" t="str">
        <f>_xll.SRS1Splines.Functions25.Linear_Interp(V_XNN1!$K$3:$K$8,V_XNN1!$M$3:$M$8,BT96)</f>
        <v>Error reading input X value(s): The value is not a number</v>
      </c>
      <c r="BQ96" s="308">
        <f>IFERROR((BN96 - V_XNN1!$M$16) / (V_XNN1!$M$15- V_XNN1!$M$16) * 100, 0)</f>
        <v>0</v>
      </c>
      <c r="BR96" s="308">
        <v>252</v>
      </c>
      <c r="BS96" s="308">
        <v>249</v>
      </c>
      <c r="BT96" s="374"/>
      <c r="BU96" s="312"/>
      <c r="BV96" s="372"/>
      <c r="BW96" s="375"/>
      <c r="BX96" s="365"/>
      <c r="BY96" s="376"/>
      <c r="BZ96" s="376"/>
      <c r="CA96" s="376"/>
      <c r="CB96" s="365"/>
      <c r="CC96" s="365"/>
      <c r="CD96" s="366"/>
      <c r="CE96" s="365"/>
      <c r="CF96" s="365"/>
      <c r="CG96" s="365"/>
      <c r="CH96" s="365"/>
      <c r="CI96" s="377"/>
      <c r="CJ96" s="365"/>
      <c r="CK96" s="378"/>
      <c r="CL96" s="375"/>
      <c r="CM96" s="365"/>
      <c r="CN96" s="376"/>
      <c r="CO96" s="376"/>
      <c r="CP96" s="376"/>
      <c r="CQ96" s="365"/>
      <c r="CR96" s="365"/>
      <c r="CS96" s="366"/>
      <c r="CT96" s="365"/>
      <c r="CU96" s="365"/>
      <c r="CV96" s="365"/>
      <c r="CW96" s="365"/>
      <c r="CX96" s="377"/>
      <c r="CY96" s="365"/>
      <c r="CZ96" s="378"/>
    </row>
    <row r="97" spans="1:104" s="1" customFormat="1" hidden="1">
      <c r="A97" s="272">
        <v>44656</v>
      </c>
      <c r="B97" s="362"/>
      <c r="C97" s="363"/>
      <c r="D97" s="364"/>
      <c r="E97" s="364"/>
      <c r="F97" s="364"/>
      <c r="G97" s="365"/>
      <c r="H97" s="366"/>
      <c r="I97" s="366"/>
      <c r="J97" s="366"/>
      <c r="K97" s="366"/>
      <c r="L97" s="366"/>
      <c r="M97" s="367"/>
      <c r="N97" s="367"/>
      <c r="O97" s="365"/>
      <c r="P97" s="368"/>
      <c r="Q97" s="369"/>
      <c r="R97" s="312"/>
      <c r="S97" s="370">
        <v>0</v>
      </c>
      <c r="T97" s="370">
        <v>0</v>
      </c>
      <c r="U97" s="370">
        <v>0</v>
      </c>
      <c r="V97" s="312">
        <f>_xll.SRS1Splines.Functions25.Linear_Interp(V_NK3!$P$8:$P$32,V_NK3!$R$8:$R$32,AC97)</f>
        <v>436.05165840000097</v>
      </c>
      <c r="W97" s="312">
        <f>(V97/V_NK3!$R$28)*100</f>
        <v>80.430500843112611</v>
      </c>
      <c r="X97" s="308">
        <f>V97-V_NK3!$R$8</f>
        <v>379.473006400001</v>
      </c>
      <c r="Y97" s="308">
        <f>IFERROR((V97 - V_NK3!$V$10) / (V_NK3!$V$9- V_NK3!$V$10) * 100, 0)</f>
        <v>78.150254256821967</v>
      </c>
      <c r="Z97" s="308">
        <v>541.79999999999995</v>
      </c>
      <c r="AA97" s="308">
        <v>521</v>
      </c>
      <c r="AB97" s="312">
        <v>535.72</v>
      </c>
      <c r="AC97" s="371">
        <v>538.08000000000004</v>
      </c>
      <c r="AD97" s="308">
        <v>0.67</v>
      </c>
      <c r="AE97" s="372">
        <v>0</v>
      </c>
      <c r="AF97" s="373"/>
      <c r="AG97" s="312"/>
      <c r="AH97" s="370">
        <v>9.9792000000000006E-2</v>
      </c>
      <c r="AI97" s="370">
        <v>1.604389090909091</v>
      </c>
      <c r="AJ97" s="370">
        <v>0</v>
      </c>
      <c r="AK97" s="312">
        <f>_xll.SRS1Splines.Functions25.Linear_Interp(V_NK2!$R$10:$R$21,V_NK2!$T$10:$T$21,AR97)</f>
        <v>53.925714285743403</v>
      </c>
      <c r="AL97" s="312">
        <f>(AK97/V_NK2!$T$18)*100</f>
        <v>75.526210484234454</v>
      </c>
      <c r="AM97" s="308">
        <f>AK97-V_NK2!$T$11</f>
        <v>13.105714285715607</v>
      </c>
      <c r="AN97" s="308">
        <f>IFERROR((AK97 - V_NK2!$X$12) / (V_NK2!$X$11- V_NK2!$X$12) * 100, 0)</f>
        <v>42.857142857149277</v>
      </c>
      <c r="AO97" s="308">
        <v>427</v>
      </c>
      <c r="AP97" s="308">
        <v>420</v>
      </c>
      <c r="AQ97" s="308">
        <v>425</v>
      </c>
      <c r="AR97" s="371">
        <v>423</v>
      </c>
      <c r="AS97" s="312">
        <v>0.77</v>
      </c>
      <c r="AT97" s="372">
        <v>0.39</v>
      </c>
      <c r="AU97" s="369"/>
      <c r="AV97" s="312"/>
      <c r="AW97" s="370"/>
      <c r="AX97" s="370"/>
      <c r="AY97" s="370"/>
      <c r="AZ97" s="312"/>
      <c r="BA97" s="312"/>
      <c r="BB97" s="308"/>
      <c r="BC97" s="308"/>
      <c r="BD97" s="308"/>
      <c r="BE97" s="308"/>
      <c r="BF97" s="374"/>
      <c r="BG97" s="312"/>
      <c r="BH97" s="372"/>
      <c r="BI97" s="369"/>
      <c r="BJ97" s="312"/>
      <c r="BK97" s="370"/>
      <c r="BL97" s="370"/>
      <c r="BM97" s="370"/>
      <c r="BN97" s="312" t="str">
        <f>_xll.SRS1Splines.Functions25.Linear_Interp(V_XNN1!$K$3:$K$8,V_XNN1!$L$3:$L$8,BT97)</f>
        <v>Error reading input X value(s): The value is not a number</v>
      </c>
      <c r="BO97" s="312" t="e">
        <f>(BN97/V_XNN1!$L$7)*100</f>
        <v>#VALUE!</v>
      </c>
      <c r="BP97" s="308" t="str">
        <f>_xll.SRS1Splines.Functions25.Linear_Interp(V_XNN1!$K$3:$K$8,V_XNN1!$M$3:$M$8,BT97)</f>
        <v>Error reading input X value(s): The value is not a number</v>
      </c>
      <c r="BQ97" s="308">
        <f>IFERROR((BN97 - V_XNN1!$M$16) / (V_XNN1!$M$15- V_XNN1!$M$16) * 100, 0)</f>
        <v>0</v>
      </c>
      <c r="BR97" s="308">
        <v>252</v>
      </c>
      <c r="BS97" s="308">
        <v>249</v>
      </c>
      <c r="BT97" s="374"/>
      <c r="BU97" s="312"/>
      <c r="BV97" s="372"/>
      <c r="BW97" s="375"/>
      <c r="BX97" s="365"/>
      <c r="BY97" s="376"/>
      <c r="BZ97" s="376"/>
      <c r="CA97" s="376"/>
      <c r="CB97" s="365"/>
      <c r="CC97" s="365"/>
      <c r="CD97" s="366"/>
      <c r="CE97" s="365"/>
      <c r="CF97" s="365"/>
      <c r="CG97" s="365"/>
      <c r="CH97" s="365"/>
      <c r="CI97" s="377"/>
      <c r="CJ97" s="365"/>
      <c r="CK97" s="378"/>
      <c r="CL97" s="375"/>
      <c r="CM97" s="365"/>
      <c r="CN97" s="376"/>
      <c r="CO97" s="376"/>
      <c r="CP97" s="376"/>
      <c r="CQ97" s="365"/>
      <c r="CR97" s="365"/>
      <c r="CS97" s="366"/>
      <c r="CT97" s="365"/>
      <c r="CU97" s="365"/>
      <c r="CV97" s="365"/>
      <c r="CW97" s="365"/>
      <c r="CX97" s="377"/>
      <c r="CY97" s="365"/>
      <c r="CZ97" s="378"/>
    </row>
    <row r="98" spans="1:104" s="1" customFormat="1" hidden="1">
      <c r="A98" s="272">
        <v>44657</v>
      </c>
      <c r="B98" s="362"/>
      <c r="C98" s="363"/>
      <c r="D98" s="364"/>
      <c r="E98" s="364"/>
      <c r="F98" s="364"/>
      <c r="G98" s="365"/>
      <c r="H98" s="366"/>
      <c r="I98" s="366"/>
      <c r="J98" s="366"/>
      <c r="K98" s="366"/>
      <c r="L98" s="366"/>
      <c r="M98" s="367"/>
      <c r="N98" s="367"/>
      <c r="O98" s="365"/>
      <c r="P98" s="368"/>
      <c r="Q98" s="369"/>
      <c r="R98" s="312"/>
      <c r="S98" s="370">
        <v>0.24517472535324097</v>
      </c>
      <c r="T98" s="370">
        <v>1.9844999999999999</v>
      </c>
      <c r="U98" s="370">
        <v>0</v>
      </c>
      <c r="V98" s="312">
        <f>_xll.SRS1Splines.Functions25.Linear_Interp(V_NK3!$P$8:$P$32,V_NK3!$R$8:$R$32,AC98)</f>
        <v>434.31233314999901</v>
      </c>
      <c r="W98" s="312">
        <f>(V98/V_NK3!$R$28)*100</f>
        <v>80.109679219592039</v>
      </c>
      <c r="X98" s="308">
        <f>V98-V_NK3!$R$8</f>
        <v>377.73368114999903</v>
      </c>
      <c r="Y98" s="308">
        <f>IFERROR((V98 - V_NK3!$V$10) / (V_NK3!$V$9- V_NK3!$V$10) * 100, 0)</f>
        <v>77.792050357650055</v>
      </c>
      <c r="Z98" s="308">
        <v>541.79999999999995</v>
      </c>
      <c r="AA98" s="308">
        <v>521</v>
      </c>
      <c r="AB98" s="312">
        <v>535.72</v>
      </c>
      <c r="AC98" s="371">
        <v>538.03</v>
      </c>
      <c r="AD98" s="308">
        <v>0.67</v>
      </c>
      <c r="AE98" s="372">
        <v>0.49</v>
      </c>
      <c r="AF98" s="373"/>
      <c r="AG98" s="312"/>
      <c r="AH98" s="370">
        <v>1.8669576593665695</v>
      </c>
      <c r="AI98" s="370">
        <v>1.604389090909091</v>
      </c>
      <c r="AJ98" s="370">
        <v>0</v>
      </c>
      <c r="AK98" s="312">
        <f>_xll.SRS1Splines.Functions25.Linear_Interp(V_NK2!$R$10:$R$21,V_NK2!$T$10:$T$21,AR98)</f>
        <v>53.882028571457703</v>
      </c>
      <c r="AL98" s="312">
        <f>(AK98/V_NK2!$T$18)*100</f>
        <v>75.465026010444959</v>
      </c>
      <c r="AM98" s="308">
        <f>AK98-V_NK2!$T$11</f>
        <v>13.062028571429906</v>
      </c>
      <c r="AN98" s="308">
        <f>IFERROR((AK98 - V_NK2!$X$12) / (V_NK2!$X$11- V_NK2!$X$12) * 100, 0)</f>
        <v>42.714285714292174</v>
      </c>
      <c r="AO98" s="308">
        <v>427</v>
      </c>
      <c r="AP98" s="308">
        <v>420</v>
      </c>
      <c r="AQ98" s="308">
        <v>425</v>
      </c>
      <c r="AR98" s="371">
        <v>422.99</v>
      </c>
      <c r="AS98" s="312">
        <v>0.77</v>
      </c>
      <c r="AT98" s="372">
        <v>0.39</v>
      </c>
      <c r="AU98" s="369"/>
      <c r="AV98" s="312"/>
      <c r="AW98" s="370"/>
      <c r="AX98" s="370"/>
      <c r="AY98" s="370"/>
      <c r="AZ98" s="312"/>
      <c r="BA98" s="312"/>
      <c r="BB98" s="308"/>
      <c r="BC98" s="308"/>
      <c r="BD98" s="308"/>
      <c r="BE98" s="308"/>
      <c r="BF98" s="374"/>
      <c r="BG98" s="312"/>
      <c r="BH98" s="372"/>
      <c r="BI98" s="369"/>
      <c r="BJ98" s="312"/>
      <c r="BK98" s="370"/>
      <c r="BL98" s="370"/>
      <c r="BM98" s="370"/>
      <c r="BN98" s="312" t="str">
        <f>_xll.SRS1Splines.Functions25.Linear_Interp(V_XNN1!$K$3:$K$8,V_XNN1!$L$3:$L$8,BT98)</f>
        <v>Error reading input X value(s): The value is not a number</v>
      </c>
      <c r="BO98" s="312" t="e">
        <f>(BN98/V_XNN1!$L$7)*100</f>
        <v>#VALUE!</v>
      </c>
      <c r="BP98" s="308" t="str">
        <f>_xll.SRS1Splines.Functions25.Linear_Interp(V_XNN1!$K$3:$K$8,V_XNN1!$M$3:$M$8,BT98)</f>
        <v>Error reading input X value(s): The value is not a number</v>
      </c>
      <c r="BQ98" s="308">
        <f>IFERROR((BN98 - V_XNN1!$M$16) / (V_XNN1!$M$15- V_XNN1!$M$16) * 100, 0)</f>
        <v>0</v>
      </c>
      <c r="BR98" s="308">
        <v>252</v>
      </c>
      <c r="BS98" s="308">
        <v>249</v>
      </c>
      <c r="BT98" s="374"/>
      <c r="BU98" s="312"/>
      <c r="BV98" s="372"/>
      <c r="BW98" s="375"/>
      <c r="BX98" s="365"/>
      <c r="BY98" s="376"/>
      <c r="BZ98" s="376"/>
      <c r="CA98" s="376"/>
      <c r="CB98" s="365"/>
      <c r="CC98" s="365"/>
      <c r="CD98" s="366"/>
      <c r="CE98" s="365"/>
      <c r="CF98" s="365"/>
      <c r="CG98" s="365"/>
      <c r="CH98" s="365"/>
      <c r="CI98" s="377"/>
      <c r="CJ98" s="365"/>
      <c r="CK98" s="378"/>
      <c r="CL98" s="375"/>
      <c r="CM98" s="365"/>
      <c r="CN98" s="376"/>
      <c r="CO98" s="376"/>
      <c r="CP98" s="376"/>
      <c r="CQ98" s="365"/>
      <c r="CR98" s="365"/>
      <c r="CS98" s="366"/>
      <c r="CT98" s="365"/>
      <c r="CU98" s="365"/>
      <c r="CV98" s="365"/>
      <c r="CW98" s="365"/>
      <c r="CX98" s="377"/>
      <c r="CY98" s="365"/>
      <c r="CZ98" s="378"/>
    </row>
    <row r="99" spans="1:104" s="1" customFormat="1" hidden="1">
      <c r="A99" s="272">
        <v>44658</v>
      </c>
      <c r="B99" s="362"/>
      <c r="C99" s="363"/>
      <c r="D99" s="364"/>
      <c r="E99" s="364"/>
      <c r="F99" s="364"/>
      <c r="G99" s="365"/>
      <c r="H99" s="366"/>
      <c r="I99" s="366"/>
      <c r="J99" s="366"/>
      <c r="K99" s="366"/>
      <c r="L99" s="366"/>
      <c r="M99" s="367"/>
      <c r="N99" s="367"/>
      <c r="O99" s="365"/>
      <c r="P99" s="368"/>
      <c r="Q99" s="369"/>
      <c r="R99" s="312"/>
      <c r="S99" s="370">
        <v>0.91443249664306636</v>
      </c>
      <c r="T99" s="370">
        <v>2.968</v>
      </c>
      <c r="U99" s="370">
        <v>0</v>
      </c>
      <c r="V99" s="312">
        <f>_xll.SRS1Splines.Functions25.Linear_Interp(V_NK3!$P$8:$P$32,V_NK3!$R$8:$R$32,AC99)</f>
        <v>432.25876565000101</v>
      </c>
      <c r="W99" s="312">
        <f>(V99/V_NK3!$R$28)*100</f>
        <v>79.730895056389841</v>
      </c>
      <c r="X99" s="308">
        <f>V99-V_NK3!$R$8</f>
        <v>375.68011365000103</v>
      </c>
      <c r="Y99" s="308">
        <f>IFERROR((V99 - V_NK3!$V$10) / (V_NK3!$V$9- V_NK3!$V$10) * 100, 0)</f>
        <v>77.369130098364948</v>
      </c>
      <c r="Z99" s="308">
        <v>541.79999999999995</v>
      </c>
      <c r="AA99" s="308">
        <v>521</v>
      </c>
      <c r="AB99" s="312">
        <v>535.72</v>
      </c>
      <c r="AC99" s="371">
        <v>537.97</v>
      </c>
      <c r="AD99" s="308">
        <v>0.67</v>
      </c>
      <c r="AE99" s="372">
        <v>0.7</v>
      </c>
      <c r="AF99" s="373"/>
      <c r="AG99" s="312"/>
      <c r="AH99" s="370">
        <v>2.9729627238922118</v>
      </c>
      <c r="AI99" s="370">
        <v>1.604389090909091</v>
      </c>
      <c r="AJ99" s="370">
        <v>0</v>
      </c>
      <c r="AK99" s="312">
        <f>_xll.SRS1Splines.Functions25.Linear_Interp(V_NK2!$R$10:$R$21,V_NK2!$T$10:$T$21,AR99)</f>
        <v>54.974171428600599</v>
      </c>
      <c r="AL99" s="312">
        <f>(AK99/V_NK2!$T$18)*100</f>
        <v>76.994637855182901</v>
      </c>
      <c r="AM99" s="308">
        <f>AK99-V_NK2!$T$11</f>
        <v>14.154171428572802</v>
      </c>
      <c r="AN99" s="308">
        <f>IFERROR((AK99 - V_NK2!$X$12) / (V_NK2!$X$11- V_NK2!$X$12) * 100, 0)</f>
        <v>46.285714285721049</v>
      </c>
      <c r="AO99" s="308">
        <v>427</v>
      </c>
      <c r="AP99" s="308">
        <v>420</v>
      </c>
      <c r="AQ99" s="308">
        <v>425</v>
      </c>
      <c r="AR99" s="371">
        <v>423.24</v>
      </c>
      <c r="AS99" s="312">
        <v>0.77</v>
      </c>
      <c r="AT99" s="372">
        <v>0.39</v>
      </c>
      <c r="AU99" s="369"/>
      <c r="AV99" s="312"/>
      <c r="AW99" s="370"/>
      <c r="AX99" s="370"/>
      <c r="AY99" s="370"/>
      <c r="AZ99" s="312"/>
      <c r="BA99" s="312"/>
      <c r="BB99" s="308"/>
      <c r="BC99" s="308"/>
      <c r="BD99" s="308"/>
      <c r="BE99" s="308"/>
      <c r="BF99" s="374"/>
      <c r="BG99" s="312"/>
      <c r="BH99" s="372"/>
      <c r="BI99" s="369"/>
      <c r="BJ99" s="312"/>
      <c r="BK99" s="370"/>
      <c r="BL99" s="370"/>
      <c r="BM99" s="370"/>
      <c r="BN99" s="312" t="str">
        <f>_xll.SRS1Splines.Functions25.Linear_Interp(V_XNN1!$K$3:$K$8,V_XNN1!$L$3:$L$8,BT99)</f>
        <v>Error reading input X value(s): The value is not a number</v>
      </c>
      <c r="BO99" s="312" t="e">
        <f>(BN99/V_XNN1!$L$7)*100</f>
        <v>#VALUE!</v>
      </c>
      <c r="BP99" s="308" t="str">
        <f>_xll.SRS1Splines.Functions25.Linear_Interp(V_XNN1!$K$3:$K$8,V_XNN1!$M$3:$M$8,BT99)</f>
        <v>Error reading input X value(s): The value is not a number</v>
      </c>
      <c r="BQ99" s="308">
        <f>IFERROR((BN99 - V_XNN1!$M$16) / (V_XNN1!$M$15- V_XNN1!$M$16) * 100, 0)</f>
        <v>0</v>
      </c>
      <c r="BR99" s="308">
        <v>252</v>
      </c>
      <c r="BS99" s="308">
        <v>249</v>
      </c>
      <c r="BT99" s="374"/>
      <c r="BU99" s="312"/>
      <c r="BV99" s="372"/>
      <c r="BW99" s="375"/>
      <c r="BX99" s="365"/>
      <c r="BY99" s="376"/>
      <c r="BZ99" s="376"/>
      <c r="CA99" s="376"/>
      <c r="CB99" s="365"/>
      <c r="CC99" s="365"/>
      <c r="CD99" s="366"/>
      <c r="CE99" s="365"/>
      <c r="CF99" s="365"/>
      <c r="CG99" s="365"/>
      <c r="CH99" s="365"/>
      <c r="CI99" s="377"/>
      <c r="CJ99" s="365"/>
      <c r="CK99" s="378"/>
      <c r="CL99" s="375"/>
      <c r="CM99" s="365"/>
      <c r="CN99" s="376"/>
      <c r="CO99" s="376"/>
      <c r="CP99" s="376"/>
      <c r="CQ99" s="365"/>
      <c r="CR99" s="365"/>
      <c r="CS99" s="366"/>
      <c r="CT99" s="365"/>
      <c r="CU99" s="365"/>
      <c r="CV99" s="365"/>
      <c r="CW99" s="365"/>
      <c r="CX99" s="377"/>
      <c r="CY99" s="365"/>
      <c r="CZ99" s="378"/>
    </row>
    <row r="100" spans="1:104" s="1" customFormat="1" hidden="1">
      <c r="A100" s="272">
        <v>44659</v>
      </c>
      <c r="B100" s="362"/>
      <c r="C100" s="363"/>
      <c r="D100" s="364"/>
      <c r="E100" s="364"/>
      <c r="F100" s="364"/>
      <c r="G100" s="365"/>
      <c r="H100" s="366"/>
      <c r="I100" s="366"/>
      <c r="J100" s="366"/>
      <c r="K100" s="366"/>
      <c r="L100" s="366"/>
      <c r="M100" s="367"/>
      <c r="N100" s="367"/>
      <c r="O100" s="365"/>
      <c r="P100" s="368"/>
      <c r="Q100" s="369"/>
      <c r="R100" s="312"/>
      <c r="S100" s="379">
        <v>-0.48337446186828564</v>
      </c>
      <c r="T100" s="370">
        <v>2.8832000000000004</v>
      </c>
      <c r="U100" s="370">
        <v>0</v>
      </c>
      <c r="V100" s="312">
        <f>_xll.SRS1Splines.Functions25.Linear_Interp(V_NK3!$P$8:$P$32,V_NK3!$R$8:$R$32,AC100)</f>
        <v>428.89219114999997</v>
      </c>
      <c r="W100" s="312">
        <f>(V100/V_NK3!$R$28)*100</f>
        <v>79.10992442608817</v>
      </c>
      <c r="X100" s="308">
        <f>V100-V_NK3!$R$8</f>
        <v>372.31353915</v>
      </c>
      <c r="Y100" s="308">
        <f>IFERROR((V100 - V_NK3!$V$10) / (V_NK3!$V$9- V_NK3!$V$10) * 100, 0)</f>
        <v>76.6758036990893</v>
      </c>
      <c r="Z100" s="308">
        <v>541.79999999999995</v>
      </c>
      <c r="AA100" s="308">
        <v>521</v>
      </c>
      <c r="AB100" s="312">
        <v>535.72</v>
      </c>
      <c r="AC100" s="371">
        <v>537.87</v>
      </c>
      <c r="AD100" s="308">
        <v>0.67</v>
      </c>
      <c r="AE100" s="372">
        <v>0.68</v>
      </c>
      <c r="AF100" s="373"/>
      <c r="AG100" s="312"/>
      <c r="AH100" s="370">
        <v>2.7887616000000004</v>
      </c>
      <c r="AI100" s="370">
        <v>1.604389090909091</v>
      </c>
      <c r="AJ100" s="370">
        <v>0</v>
      </c>
      <c r="AK100" s="312">
        <f>_xll.SRS1Splines.Functions25.Linear_Interp(V_NK2!$R$10:$R$21,V_NK2!$T$10:$T$21,AR100)</f>
        <v>55.935257142886201</v>
      </c>
      <c r="AL100" s="312">
        <f>(AK100/V_NK2!$T$18)*100</f>
        <v>78.340696278552088</v>
      </c>
      <c r="AM100" s="308">
        <f>AK100-V_NK2!$T$11</f>
        <v>15.115257142858404</v>
      </c>
      <c r="AN100" s="308">
        <f>IFERROR((AK100 - V_NK2!$X$12) / (V_NK2!$X$11- V_NK2!$X$12) * 100, 0)</f>
        <v>49.428571428577975</v>
      </c>
      <c r="AO100" s="308">
        <v>427</v>
      </c>
      <c r="AP100" s="308">
        <v>420</v>
      </c>
      <c r="AQ100" s="308">
        <v>425</v>
      </c>
      <c r="AR100" s="371">
        <v>423.46</v>
      </c>
      <c r="AS100" s="312">
        <v>0.77</v>
      </c>
      <c r="AT100" s="372">
        <v>0.39</v>
      </c>
      <c r="AU100" s="369"/>
      <c r="AV100" s="312"/>
      <c r="AW100" s="370"/>
      <c r="AX100" s="370"/>
      <c r="AY100" s="370"/>
      <c r="AZ100" s="312"/>
      <c r="BA100" s="312"/>
      <c r="BB100" s="308"/>
      <c r="BC100" s="308"/>
      <c r="BD100" s="308"/>
      <c r="BE100" s="308"/>
      <c r="BF100" s="374"/>
      <c r="BG100" s="312"/>
      <c r="BH100" s="372"/>
      <c r="BI100" s="369"/>
      <c r="BJ100" s="312"/>
      <c r="BK100" s="370"/>
      <c r="BL100" s="370"/>
      <c r="BM100" s="370"/>
      <c r="BN100" s="312" t="str">
        <f>_xll.SRS1Splines.Functions25.Linear_Interp(V_XNN1!$K$3:$K$8,V_XNN1!$L$3:$L$8,BT100)</f>
        <v>Error reading input X value(s): The value is not a number</v>
      </c>
      <c r="BO100" s="312" t="e">
        <f>(BN100/V_XNN1!$L$7)*100</f>
        <v>#VALUE!</v>
      </c>
      <c r="BP100" s="308" t="str">
        <f>_xll.SRS1Splines.Functions25.Linear_Interp(V_XNN1!$K$3:$K$8,V_XNN1!$M$3:$M$8,BT100)</f>
        <v>Error reading input X value(s): The value is not a number</v>
      </c>
      <c r="BQ100" s="308">
        <f>IFERROR((BN100 - V_XNN1!$M$16) / (V_XNN1!$M$15- V_XNN1!$M$16) * 100, 0)</f>
        <v>0</v>
      </c>
      <c r="BR100" s="308">
        <v>252</v>
      </c>
      <c r="BS100" s="308">
        <v>249</v>
      </c>
      <c r="BT100" s="374"/>
      <c r="BU100" s="312"/>
      <c r="BV100" s="372"/>
      <c r="BW100" s="375"/>
      <c r="BX100" s="365"/>
      <c r="BY100" s="376"/>
      <c r="BZ100" s="376"/>
      <c r="CA100" s="376"/>
      <c r="CB100" s="365"/>
      <c r="CC100" s="365"/>
      <c r="CD100" s="366"/>
      <c r="CE100" s="365"/>
      <c r="CF100" s="365"/>
      <c r="CG100" s="365"/>
      <c r="CH100" s="365"/>
      <c r="CI100" s="377"/>
      <c r="CJ100" s="365"/>
      <c r="CK100" s="378"/>
      <c r="CL100" s="375"/>
      <c r="CM100" s="365"/>
      <c r="CN100" s="376"/>
      <c r="CO100" s="376"/>
      <c r="CP100" s="376"/>
      <c r="CQ100" s="365"/>
      <c r="CR100" s="365"/>
      <c r="CS100" s="366"/>
      <c r="CT100" s="365"/>
      <c r="CU100" s="365"/>
      <c r="CV100" s="365"/>
      <c r="CW100" s="365"/>
      <c r="CX100" s="377"/>
      <c r="CY100" s="365"/>
      <c r="CZ100" s="378"/>
    </row>
    <row r="101" spans="1:104" s="1" customFormat="1" hidden="1">
      <c r="A101" s="272">
        <v>44660</v>
      </c>
      <c r="B101" s="362"/>
      <c r="C101" s="363"/>
      <c r="D101" s="364"/>
      <c r="E101" s="364"/>
      <c r="F101" s="364"/>
      <c r="G101" s="365"/>
      <c r="H101" s="366"/>
      <c r="I101" s="366"/>
      <c r="J101" s="366"/>
      <c r="K101" s="366"/>
      <c r="L101" s="366"/>
      <c r="M101" s="367"/>
      <c r="N101" s="367"/>
      <c r="O101" s="365"/>
      <c r="P101" s="368"/>
      <c r="Q101" s="369"/>
      <c r="R101" s="312"/>
      <c r="S101" s="370">
        <v>0.21708510762786876</v>
      </c>
      <c r="T101" s="370">
        <v>0.89040000000000008</v>
      </c>
      <c r="U101" s="370">
        <v>0</v>
      </c>
      <c r="V101" s="312">
        <f>_xll.SRS1Splines.Functions25.Linear_Interp(V_NK3!$P$8:$P$32,V_NK3!$R$8:$R$32,AC101)</f>
        <v>428.21887625000102</v>
      </c>
      <c r="W101" s="312">
        <f>(V101/V_NK3!$R$28)*100</f>
        <v>78.985730300028067</v>
      </c>
      <c r="X101" s="308">
        <f>V101-V_NK3!$R$8</f>
        <v>371.64022425000104</v>
      </c>
      <c r="Y101" s="308">
        <f>IFERROR((V101 - V_NK3!$V$10) / (V_NK3!$V$9- V_NK3!$V$10) * 100, 0)</f>
        <v>76.537138419234438</v>
      </c>
      <c r="Z101" s="308">
        <v>541.79999999999995</v>
      </c>
      <c r="AA101" s="308">
        <v>521</v>
      </c>
      <c r="AB101" s="312">
        <v>535.72</v>
      </c>
      <c r="AC101" s="371">
        <v>537.85</v>
      </c>
      <c r="AD101" s="308">
        <v>0.67</v>
      </c>
      <c r="AE101" s="372">
        <v>0.21</v>
      </c>
      <c r="AF101" s="373"/>
      <c r="AG101" s="312"/>
      <c r="AH101" s="370">
        <v>0.87299808551719682</v>
      </c>
      <c r="AI101" s="370">
        <v>0.53479636363636374</v>
      </c>
      <c r="AJ101" s="370">
        <v>0</v>
      </c>
      <c r="AK101" s="312">
        <f>_xll.SRS1Splines.Functions25.Linear_Interp(V_NK2!$R$10:$R$21,V_NK2!$T$10:$T$21,AR101)</f>
        <v>56.3721142857435</v>
      </c>
      <c r="AL101" s="312">
        <f>(AK101/V_NK2!$T$18)*100</f>
        <v>78.952541016447469</v>
      </c>
      <c r="AM101" s="308">
        <f>AK101-V_NK2!$T$11</f>
        <v>15.552114285715703</v>
      </c>
      <c r="AN101" s="308">
        <f>IFERROR((AK101 - V_NK2!$X$12) / (V_NK2!$X$11- V_NK2!$X$12) * 100, 0)</f>
        <v>50.857142857149981</v>
      </c>
      <c r="AO101" s="308">
        <v>427</v>
      </c>
      <c r="AP101" s="308">
        <v>420</v>
      </c>
      <c r="AQ101" s="308">
        <v>425</v>
      </c>
      <c r="AR101" s="371">
        <v>423.56</v>
      </c>
      <c r="AS101" s="312">
        <v>0.77</v>
      </c>
      <c r="AT101" s="372">
        <v>0.13</v>
      </c>
      <c r="AU101" s="369"/>
      <c r="AV101" s="312"/>
      <c r="AW101" s="370"/>
      <c r="AX101" s="370"/>
      <c r="AY101" s="370"/>
      <c r="AZ101" s="312"/>
      <c r="BA101" s="312"/>
      <c r="BB101" s="308"/>
      <c r="BC101" s="308"/>
      <c r="BD101" s="308"/>
      <c r="BE101" s="308"/>
      <c r="BF101" s="374"/>
      <c r="BG101" s="312"/>
      <c r="BH101" s="372"/>
      <c r="BI101" s="369"/>
      <c r="BJ101" s="312"/>
      <c r="BK101" s="370"/>
      <c r="BL101" s="370"/>
      <c r="BM101" s="370"/>
      <c r="BN101" s="312" t="str">
        <f>_xll.SRS1Splines.Functions25.Linear_Interp(V_XNN1!$K$3:$K$8,V_XNN1!$L$3:$L$8,BT101)</f>
        <v>Error reading input X value(s): The value is not a number</v>
      </c>
      <c r="BO101" s="312" t="e">
        <f>(BN101/V_XNN1!$L$7)*100</f>
        <v>#VALUE!</v>
      </c>
      <c r="BP101" s="308" t="str">
        <f>_xll.SRS1Splines.Functions25.Linear_Interp(V_XNN1!$K$3:$K$8,V_XNN1!$M$3:$M$8,BT101)</f>
        <v>Error reading input X value(s): The value is not a number</v>
      </c>
      <c r="BQ101" s="308">
        <f>IFERROR((BN101 - V_XNN1!$M$16) / (V_XNN1!$M$15- V_XNN1!$M$16) * 100, 0)</f>
        <v>0</v>
      </c>
      <c r="BR101" s="308">
        <v>252</v>
      </c>
      <c r="BS101" s="308">
        <v>249</v>
      </c>
      <c r="BT101" s="374"/>
      <c r="BU101" s="312"/>
      <c r="BV101" s="372"/>
      <c r="BW101" s="375"/>
      <c r="BX101" s="365"/>
      <c r="BY101" s="376"/>
      <c r="BZ101" s="376"/>
      <c r="CA101" s="376"/>
      <c r="CB101" s="365"/>
      <c r="CC101" s="365"/>
      <c r="CD101" s="366"/>
      <c r="CE101" s="365"/>
      <c r="CF101" s="365"/>
      <c r="CG101" s="365"/>
      <c r="CH101" s="365"/>
      <c r="CI101" s="377"/>
      <c r="CJ101" s="365"/>
      <c r="CK101" s="378"/>
      <c r="CL101" s="375"/>
      <c r="CM101" s="365"/>
      <c r="CN101" s="376"/>
      <c r="CO101" s="376"/>
      <c r="CP101" s="376"/>
      <c r="CQ101" s="365"/>
      <c r="CR101" s="365"/>
      <c r="CS101" s="366"/>
      <c r="CT101" s="365"/>
      <c r="CU101" s="365"/>
      <c r="CV101" s="365"/>
      <c r="CW101" s="365"/>
      <c r="CX101" s="377"/>
      <c r="CY101" s="365"/>
      <c r="CZ101" s="378"/>
    </row>
    <row r="102" spans="1:104" s="1" customFormat="1" hidden="1">
      <c r="A102" s="272">
        <v>44661</v>
      </c>
      <c r="B102" s="362"/>
      <c r="C102" s="363"/>
      <c r="D102" s="364"/>
      <c r="E102" s="364"/>
      <c r="F102" s="364"/>
      <c r="G102" s="365"/>
      <c r="H102" s="366"/>
      <c r="I102" s="366"/>
      <c r="J102" s="366"/>
      <c r="K102" s="366"/>
      <c r="L102" s="366"/>
      <c r="M102" s="367"/>
      <c r="N102" s="367"/>
      <c r="O102" s="365"/>
      <c r="P102" s="368"/>
      <c r="Q102" s="369"/>
      <c r="R102" s="312"/>
      <c r="S102" s="379">
        <v>-3.3513191389846804</v>
      </c>
      <c r="T102" s="370">
        <v>2.0352000000000001</v>
      </c>
      <c r="U102" s="370">
        <v>0</v>
      </c>
      <c r="V102" s="312">
        <f>_xll.SRS1Splines.Functions25.Linear_Interp(V_NK3!$P$8:$P$32,V_NK3!$R$8:$R$32,AC102)</f>
        <v>422.83235705000197</v>
      </c>
      <c r="W102" s="312">
        <f>(V102/V_NK3!$R$28)*100</f>
        <v>77.992177291545886</v>
      </c>
      <c r="X102" s="308">
        <f>V102-V_NK3!$R$8</f>
        <v>366.253705050002</v>
      </c>
      <c r="Y102" s="308">
        <f>IFERROR((V102 - V_NK3!$V$10) / (V_NK3!$V$9- V_NK3!$V$10) * 100, 0)</f>
        <v>75.427816180393961</v>
      </c>
      <c r="Z102" s="308">
        <v>541.79999999999995</v>
      </c>
      <c r="AA102" s="308">
        <v>521</v>
      </c>
      <c r="AB102" s="312">
        <v>535.72</v>
      </c>
      <c r="AC102" s="371">
        <v>537.69000000000005</v>
      </c>
      <c r="AD102" s="308">
        <v>0.67</v>
      </c>
      <c r="AE102" s="372">
        <v>0.48</v>
      </c>
      <c r="AF102" s="373"/>
      <c r="AG102" s="312"/>
      <c r="AH102" s="370">
        <v>1.9913471999999999</v>
      </c>
      <c r="AI102" s="370">
        <v>1.3986981818181818</v>
      </c>
      <c r="AJ102" s="370">
        <v>0</v>
      </c>
      <c r="AK102" s="312">
        <f>_xll.SRS1Splines.Functions25.Linear_Interp(V_NK2!$R$10:$R$21,V_NK2!$T$10:$T$21,AR102)</f>
        <v>56.677914285743498</v>
      </c>
      <c r="AL102" s="312">
        <f>(AK102/V_NK2!$T$18)*100</f>
        <v>79.38083233297408</v>
      </c>
      <c r="AM102" s="308">
        <f>AK102-V_NK2!$T$11</f>
        <v>15.857914285715701</v>
      </c>
      <c r="AN102" s="308">
        <f>IFERROR((AK102 - V_NK2!$X$12) / (V_NK2!$X$11- V_NK2!$X$12) * 100, 0)</f>
        <v>51.857142857150031</v>
      </c>
      <c r="AO102" s="308">
        <v>427</v>
      </c>
      <c r="AP102" s="308">
        <v>420</v>
      </c>
      <c r="AQ102" s="308">
        <v>425</v>
      </c>
      <c r="AR102" s="371">
        <v>423.63</v>
      </c>
      <c r="AS102" s="312">
        <v>0.77</v>
      </c>
      <c r="AT102" s="372">
        <v>0.34</v>
      </c>
      <c r="AU102" s="369"/>
      <c r="AV102" s="312"/>
      <c r="AW102" s="370"/>
      <c r="AX102" s="370"/>
      <c r="AY102" s="370"/>
      <c r="AZ102" s="312"/>
      <c r="BA102" s="312"/>
      <c r="BB102" s="308"/>
      <c r="BC102" s="308"/>
      <c r="BD102" s="308"/>
      <c r="BE102" s="308"/>
      <c r="BF102" s="374"/>
      <c r="BG102" s="312"/>
      <c r="BH102" s="372"/>
      <c r="BI102" s="369"/>
      <c r="BJ102" s="312"/>
      <c r="BK102" s="370"/>
      <c r="BL102" s="370"/>
      <c r="BM102" s="370"/>
      <c r="BN102" s="312" t="str">
        <f>_xll.SRS1Splines.Functions25.Linear_Interp(V_XNN1!$K$3:$K$8,V_XNN1!$L$3:$L$8,BT102)</f>
        <v>Error reading input X value(s): The value is not a number</v>
      </c>
      <c r="BO102" s="312" t="e">
        <f>(BN102/V_XNN1!$L$7)*100</f>
        <v>#VALUE!</v>
      </c>
      <c r="BP102" s="308" t="str">
        <f>_xll.SRS1Splines.Functions25.Linear_Interp(V_XNN1!$K$3:$K$8,V_XNN1!$M$3:$M$8,BT102)</f>
        <v>Error reading input X value(s): The value is not a number</v>
      </c>
      <c r="BQ102" s="308">
        <f>IFERROR((BN102 - V_XNN1!$M$16) / (V_XNN1!$M$15- V_XNN1!$M$16) * 100, 0)</f>
        <v>0</v>
      </c>
      <c r="BR102" s="308">
        <v>252</v>
      </c>
      <c r="BS102" s="308">
        <v>249</v>
      </c>
      <c r="BT102" s="374"/>
      <c r="BU102" s="312"/>
      <c r="BV102" s="372"/>
      <c r="BW102" s="375"/>
      <c r="BX102" s="365"/>
      <c r="BY102" s="376"/>
      <c r="BZ102" s="376"/>
      <c r="CA102" s="376"/>
      <c r="CB102" s="365"/>
      <c r="CC102" s="365"/>
      <c r="CD102" s="366"/>
      <c r="CE102" s="365"/>
      <c r="CF102" s="365"/>
      <c r="CG102" s="365"/>
      <c r="CH102" s="365"/>
      <c r="CI102" s="377"/>
      <c r="CJ102" s="365"/>
      <c r="CK102" s="378"/>
      <c r="CL102" s="375"/>
      <c r="CM102" s="365"/>
      <c r="CN102" s="376"/>
      <c r="CO102" s="376"/>
      <c r="CP102" s="376"/>
      <c r="CQ102" s="365"/>
      <c r="CR102" s="365"/>
      <c r="CS102" s="366"/>
      <c r="CT102" s="365"/>
      <c r="CU102" s="365"/>
      <c r="CV102" s="365"/>
      <c r="CW102" s="365"/>
      <c r="CX102" s="377"/>
      <c r="CY102" s="365"/>
      <c r="CZ102" s="378"/>
    </row>
    <row r="103" spans="1:104" s="1" customFormat="1" hidden="1">
      <c r="A103" s="272">
        <v>44662</v>
      </c>
      <c r="B103" s="362"/>
      <c r="C103" s="363"/>
      <c r="D103" s="364"/>
      <c r="E103" s="364"/>
      <c r="F103" s="364"/>
      <c r="G103" s="365"/>
      <c r="H103" s="366"/>
      <c r="I103" s="366"/>
      <c r="J103" s="366"/>
      <c r="K103" s="366"/>
      <c r="L103" s="366"/>
      <c r="M103" s="367"/>
      <c r="N103" s="367"/>
      <c r="O103" s="365"/>
      <c r="P103" s="368"/>
      <c r="Q103" s="369"/>
      <c r="R103" s="312"/>
      <c r="S103" s="370">
        <v>3.6888000000000001</v>
      </c>
      <c r="T103" s="370">
        <v>3.6888000000000001</v>
      </c>
      <c r="U103" s="370">
        <v>0</v>
      </c>
      <c r="V103" s="312">
        <f>_xll.SRS1Splines.Functions25.Linear_Interp(V_NK3!$P$8:$P$32,V_NK3!$R$8:$R$32,AC103)</f>
        <v>422.83235705000197</v>
      </c>
      <c r="W103" s="312">
        <f>(V103/V_NK3!$R$28)*100</f>
        <v>77.992177291545886</v>
      </c>
      <c r="X103" s="308">
        <f>V103-V_NK3!$R$8</f>
        <v>366.253705050002</v>
      </c>
      <c r="Y103" s="308">
        <f>IFERROR((V103 - V_NK3!$V$10) / (V_NK3!$V$9- V_NK3!$V$10) * 100, 0)</f>
        <v>75.427816180393961</v>
      </c>
      <c r="Z103" s="308">
        <v>541.79999999999995</v>
      </c>
      <c r="AA103" s="308">
        <v>521</v>
      </c>
      <c r="AB103" s="312">
        <v>535.72</v>
      </c>
      <c r="AC103" s="371">
        <v>537.69000000000005</v>
      </c>
      <c r="AD103" s="308">
        <v>0.67</v>
      </c>
      <c r="AE103" s="372">
        <v>0.87</v>
      </c>
      <c r="AF103" s="373"/>
      <c r="AG103" s="312"/>
      <c r="AH103" s="370">
        <v>4.5372240000000001</v>
      </c>
      <c r="AI103" s="370">
        <v>3.4556072727272729</v>
      </c>
      <c r="AJ103" s="370">
        <v>0</v>
      </c>
      <c r="AK103" s="312">
        <f>_xll.SRS1Splines.Functions25.Linear_Interp(V_NK2!$R$10:$R$21,V_NK2!$T$10:$T$21,AR103)</f>
        <v>56.721600000029099</v>
      </c>
      <c r="AL103" s="312">
        <f>(AK103/V_NK2!$T$18)*100</f>
        <v>79.442016806763434</v>
      </c>
      <c r="AM103" s="308">
        <f>AK103-V_NK2!$T$11</f>
        <v>15.901600000001302</v>
      </c>
      <c r="AN103" s="308">
        <f>IFERROR((AK103 - V_NK2!$X$12) / (V_NK2!$X$11- V_NK2!$X$12) * 100, 0)</f>
        <v>52.000000000006807</v>
      </c>
      <c r="AO103" s="308">
        <v>427</v>
      </c>
      <c r="AP103" s="308">
        <v>420</v>
      </c>
      <c r="AQ103" s="308">
        <v>425</v>
      </c>
      <c r="AR103" s="371">
        <v>423.64</v>
      </c>
      <c r="AS103" s="312">
        <v>0.77</v>
      </c>
      <c r="AT103" s="372">
        <v>0.84</v>
      </c>
      <c r="AU103" s="369"/>
      <c r="AV103" s="312"/>
      <c r="AW103" s="370"/>
      <c r="AX103" s="370"/>
      <c r="AY103" s="370"/>
      <c r="AZ103" s="312"/>
      <c r="BA103" s="312"/>
      <c r="BB103" s="308"/>
      <c r="BC103" s="308"/>
      <c r="BD103" s="308"/>
      <c r="BE103" s="308"/>
      <c r="BF103" s="374"/>
      <c r="BG103" s="312"/>
      <c r="BH103" s="372"/>
      <c r="BI103" s="369"/>
      <c r="BJ103" s="312"/>
      <c r="BK103" s="370"/>
      <c r="BL103" s="370"/>
      <c r="BM103" s="370"/>
      <c r="BN103" s="312" t="str">
        <f>_xll.SRS1Splines.Functions25.Linear_Interp(V_XNN1!$K$3:$K$8,V_XNN1!$L$3:$L$8,BT103)</f>
        <v>Error reading input X value(s): The value is not a number</v>
      </c>
      <c r="BO103" s="312" t="e">
        <f>(BN103/V_XNN1!$L$7)*100</f>
        <v>#VALUE!</v>
      </c>
      <c r="BP103" s="308" t="str">
        <f>_xll.SRS1Splines.Functions25.Linear_Interp(V_XNN1!$K$3:$K$8,V_XNN1!$M$3:$M$8,BT103)</f>
        <v>Error reading input X value(s): The value is not a number</v>
      </c>
      <c r="BQ103" s="308">
        <f>IFERROR((BN103 - V_XNN1!$M$16) / (V_XNN1!$M$15- V_XNN1!$M$16) * 100, 0)</f>
        <v>0</v>
      </c>
      <c r="BR103" s="308">
        <v>252</v>
      </c>
      <c r="BS103" s="308">
        <v>249</v>
      </c>
      <c r="BT103" s="374"/>
      <c r="BU103" s="312"/>
      <c r="BV103" s="372"/>
      <c r="BW103" s="375"/>
      <c r="BX103" s="365"/>
      <c r="BY103" s="376"/>
      <c r="BZ103" s="376"/>
      <c r="CA103" s="376"/>
      <c r="CB103" s="365"/>
      <c r="CC103" s="365"/>
      <c r="CD103" s="366"/>
      <c r="CE103" s="365"/>
      <c r="CF103" s="365"/>
      <c r="CG103" s="365"/>
      <c r="CH103" s="365"/>
      <c r="CI103" s="377"/>
      <c r="CJ103" s="365"/>
      <c r="CK103" s="378"/>
      <c r="CL103" s="375"/>
      <c r="CM103" s="365"/>
      <c r="CN103" s="376"/>
      <c r="CO103" s="376"/>
      <c r="CP103" s="376"/>
      <c r="CQ103" s="365"/>
      <c r="CR103" s="365"/>
      <c r="CS103" s="366"/>
      <c r="CT103" s="365"/>
      <c r="CU103" s="365"/>
      <c r="CV103" s="365"/>
      <c r="CW103" s="365"/>
      <c r="CX103" s="377"/>
      <c r="CY103" s="365"/>
      <c r="CZ103" s="378"/>
    </row>
    <row r="104" spans="1:104" s="1" customFormat="1" hidden="1">
      <c r="A104" s="272">
        <v>44663</v>
      </c>
      <c r="B104" s="362"/>
      <c r="C104" s="363"/>
      <c r="D104" s="364"/>
      <c r="E104" s="364"/>
      <c r="F104" s="364"/>
      <c r="G104" s="365"/>
      <c r="H104" s="366"/>
      <c r="I104" s="366"/>
      <c r="J104" s="366"/>
      <c r="K104" s="366"/>
      <c r="L104" s="366"/>
      <c r="M104" s="367"/>
      <c r="N104" s="367"/>
      <c r="O104" s="365"/>
      <c r="P104" s="368"/>
      <c r="Q104" s="369"/>
      <c r="R104" s="312"/>
      <c r="S104" s="370">
        <v>0.48419787668991088</v>
      </c>
      <c r="T104" s="370">
        <v>2.8408000000000002</v>
      </c>
      <c r="U104" s="370">
        <v>0</v>
      </c>
      <c r="V104" s="312">
        <f>_xll.SRS1Splines.Functions25.Linear_Interp(V_NK3!$P$8:$P$32,V_NK3!$R$8:$R$32,AC104)</f>
        <v>420.47575490000003</v>
      </c>
      <c r="W104" s="312">
        <f>(V104/V_NK3!$R$28)*100</f>
        <v>77.557497850334499</v>
      </c>
      <c r="X104" s="308">
        <f>V104-V_NK3!$R$8</f>
        <v>363.89710290000005</v>
      </c>
      <c r="Y104" s="308">
        <f>IFERROR((V104 - V_NK3!$V$10) / (V_NK3!$V$9- V_NK3!$V$10) * 100, 0)</f>
        <v>74.942487700900756</v>
      </c>
      <c r="Z104" s="308">
        <v>541.79999999999995</v>
      </c>
      <c r="AA104" s="308">
        <v>521</v>
      </c>
      <c r="AB104" s="312">
        <v>535.72</v>
      </c>
      <c r="AC104" s="371">
        <v>537.62</v>
      </c>
      <c r="AD104" s="308">
        <v>0.67</v>
      </c>
      <c r="AE104" s="372">
        <v>0.67</v>
      </c>
      <c r="AF104" s="373"/>
      <c r="AG104" s="312"/>
      <c r="AH104" s="370">
        <v>2.7165052993076704</v>
      </c>
      <c r="AI104" s="370">
        <v>3.5790218181818183</v>
      </c>
      <c r="AJ104" s="370">
        <v>0</v>
      </c>
      <c r="AK104" s="312">
        <f>_xll.SRS1Splines.Functions25.Linear_Interp(V_NK2!$R$10:$R$21,V_NK2!$T$10:$T$21,AR104)</f>
        <v>56.153685714314797</v>
      </c>
      <c r="AL104" s="312">
        <f>(AK104/V_NK2!$T$18)*100</f>
        <v>78.646618647499707</v>
      </c>
      <c r="AM104" s="308">
        <f>AK104-V_NK2!$T$11</f>
        <v>15.333685714287</v>
      </c>
      <c r="AN104" s="308">
        <f>IFERROR((AK104 - V_NK2!$X$12) / (V_NK2!$X$11- V_NK2!$X$12) * 100, 0)</f>
        <v>50.142857142863804</v>
      </c>
      <c r="AO104" s="308">
        <v>427</v>
      </c>
      <c r="AP104" s="308">
        <v>420</v>
      </c>
      <c r="AQ104" s="308">
        <v>425</v>
      </c>
      <c r="AR104" s="371">
        <v>423.51</v>
      </c>
      <c r="AS104" s="312">
        <v>0.77</v>
      </c>
      <c r="AT104" s="372">
        <v>0.87</v>
      </c>
      <c r="AU104" s="369"/>
      <c r="AV104" s="312"/>
      <c r="AW104" s="370"/>
      <c r="AX104" s="370"/>
      <c r="AY104" s="370"/>
      <c r="AZ104" s="312"/>
      <c r="BA104" s="312"/>
      <c r="BB104" s="308"/>
      <c r="BC104" s="308"/>
      <c r="BD104" s="308"/>
      <c r="BE104" s="308"/>
      <c r="BF104" s="374"/>
      <c r="BG104" s="312"/>
      <c r="BH104" s="372"/>
      <c r="BI104" s="369"/>
      <c r="BJ104" s="312"/>
      <c r="BK104" s="370"/>
      <c r="BL104" s="370"/>
      <c r="BM104" s="370"/>
      <c r="BN104" s="312" t="str">
        <f>_xll.SRS1Splines.Functions25.Linear_Interp(V_XNN1!$K$3:$K$8,V_XNN1!$L$3:$L$8,BT104)</f>
        <v>Error reading input X value(s): The value is not a number</v>
      </c>
      <c r="BO104" s="312" t="e">
        <f>(BN104/V_XNN1!$L$7)*100</f>
        <v>#VALUE!</v>
      </c>
      <c r="BP104" s="308" t="str">
        <f>_xll.SRS1Splines.Functions25.Linear_Interp(V_XNN1!$K$3:$K$8,V_XNN1!$M$3:$M$8,BT104)</f>
        <v>Error reading input X value(s): The value is not a number</v>
      </c>
      <c r="BQ104" s="308">
        <f>IFERROR((BN104 - V_XNN1!$M$16) / (V_XNN1!$M$15- V_XNN1!$M$16) * 100, 0)</f>
        <v>0</v>
      </c>
      <c r="BR104" s="308">
        <v>252</v>
      </c>
      <c r="BS104" s="308">
        <v>249</v>
      </c>
      <c r="BT104" s="374"/>
      <c r="BU104" s="312"/>
      <c r="BV104" s="372"/>
      <c r="BW104" s="375"/>
      <c r="BX104" s="365"/>
      <c r="BY104" s="376"/>
      <c r="BZ104" s="376"/>
      <c r="CA104" s="376"/>
      <c r="CB104" s="365"/>
      <c r="CC104" s="365"/>
      <c r="CD104" s="366"/>
      <c r="CE104" s="365"/>
      <c r="CF104" s="365"/>
      <c r="CG104" s="365"/>
      <c r="CH104" s="365"/>
      <c r="CI104" s="377"/>
      <c r="CJ104" s="365"/>
      <c r="CK104" s="378"/>
      <c r="CL104" s="375"/>
      <c r="CM104" s="365"/>
      <c r="CN104" s="376"/>
      <c r="CO104" s="376"/>
      <c r="CP104" s="376"/>
      <c r="CQ104" s="365"/>
      <c r="CR104" s="365"/>
      <c r="CS104" s="366"/>
      <c r="CT104" s="365"/>
      <c r="CU104" s="365"/>
      <c r="CV104" s="365"/>
      <c r="CW104" s="365"/>
      <c r="CX104" s="377"/>
      <c r="CY104" s="365"/>
      <c r="CZ104" s="378"/>
    </row>
    <row r="105" spans="1:104" s="1" customFormat="1" hidden="1">
      <c r="A105" s="272">
        <v>44664</v>
      </c>
      <c r="B105" s="362"/>
      <c r="C105" s="363"/>
      <c r="D105" s="364"/>
      <c r="E105" s="364"/>
      <c r="F105" s="364"/>
      <c r="G105" s="365"/>
      <c r="H105" s="366"/>
      <c r="I105" s="366"/>
      <c r="J105" s="366"/>
      <c r="K105" s="366"/>
      <c r="L105" s="366"/>
      <c r="M105" s="367"/>
      <c r="N105" s="367"/>
      <c r="O105" s="365"/>
      <c r="P105" s="368"/>
      <c r="Q105" s="369"/>
      <c r="R105" s="312"/>
      <c r="S105" s="370">
        <v>0.28745319957351684</v>
      </c>
      <c r="T105" s="370">
        <v>4.6639999999999997</v>
      </c>
      <c r="U105" s="370">
        <v>0</v>
      </c>
      <c r="V105" s="312">
        <f>_xll.SRS1Splines.Functions25.Linear_Interp(V_NK3!$P$8:$P$32,V_NK3!$R$8:$R$32,AC105)</f>
        <v>416.09920805000002</v>
      </c>
      <c r="W105" s="312">
        <f>(V105/V_NK3!$R$28)*100</f>
        <v>76.750236030942574</v>
      </c>
      <c r="X105" s="308">
        <f>V105-V_NK3!$R$8</f>
        <v>359.52055605000004</v>
      </c>
      <c r="Y105" s="308">
        <f>IFERROR((V105 - V_NK3!$V$10) / (V_NK3!$V$9- V_NK3!$V$10) * 100, 0)</f>
        <v>74.041163381842694</v>
      </c>
      <c r="Z105" s="308">
        <v>541.79999999999995</v>
      </c>
      <c r="AA105" s="308">
        <v>521</v>
      </c>
      <c r="AB105" s="312">
        <v>535.72</v>
      </c>
      <c r="AC105" s="371">
        <v>537.49</v>
      </c>
      <c r="AD105" s="308">
        <v>0.67</v>
      </c>
      <c r="AE105" s="372">
        <v>1.1000000000000001</v>
      </c>
      <c r="AF105" s="373"/>
      <c r="AG105" s="312"/>
      <c r="AH105" s="370">
        <v>4.29245955585926</v>
      </c>
      <c r="AI105" s="370">
        <v>2.4271527272727274</v>
      </c>
      <c r="AJ105" s="370">
        <v>0</v>
      </c>
      <c r="AK105" s="312">
        <f>_xll.SRS1Splines.Functions25.Linear_Interp(V_NK2!$R$10:$R$21,V_NK2!$T$10:$T$21,AR105)</f>
        <v>57.7263714286007</v>
      </c>
      <c r="AL105" s="312">
        <f>(AK105/V_NK2!$T$18)*100</f>
        <v>80.849259703922542</v>
      </c>
      <c r="AM105" s="308">
        <f>AK105-V_NK2!$T$11</f>
        <v>16.906371428572903</v>
      </c>
      <c r="AN105" s="308">
        <f>IFERROR((AK105 - V_NK2!$X$12) / (V_NK2!$X$11- V_NK2!$X$12) * 100, 0)</f>
        <v>55.285714285721824</v>
      </c>
      <c r="AO105" s="308">
        <v>427</v>
      </c>
      <c r="AP105" s="308">
        <v>420</v>
      </c>
      <c r="AQ105" s="308">
        <v>425</v>
      </c>
      <c r="AR105" s="371">
        <v>423.87</v>
      </c>
      <c r="AS105" s="312">
        <v>0.77</v>
      </c>
      <c r="AT105" s="372">
        <v>0.59</v>
      </c>
      <c r="AU105" s="369"/>
      <c r="AV105" s="312"/>
      <c r="AW105" s="370"/>
      <c r="AX105" s="370"/>
      <c r="AY105" s="370"/>
      <c r="AZ105" s="312"/>
      <c r="BA105" s="312"/>
      <c r="BB105" s="308"/>
      <c r="BC105" s="308"/>
      <c r="BD105" s="308"/>
      <c r="BE105" s="308"/>
      <c r="BF105" s="374"/>
      <c r="BG105" s="312"/>
      <c r="BH105" s="372"/>
      <c r="BI105" s="369"/>
      <c r="BJ105" s="312"/>
      <c r="BK105" s="370"/>
      <c r="BL105" s="370"/>
      <c r="BM105" s="370"/>
      <c r="BN105" s="312" t="str">
        <f>_xll.SRS1Splines.Functions25.Linear_Interp(V_XNN1!$K$3:$K$8,V_XNN1!$L$3:$L$8,BT105)</f>
        <v>Error reading input X value(s): The value is not a number</v>
      </c>
      <c r="BO105" s="312" t="e">
        <f>(BN105/V_XNN1!$L$7)*100</f>
        <v>#VALUE!</v>
      </c>
      <c r="BP105" s="308" t="str">
        <f>_xll.SRS1Splines.Functions25.Linear_Interp(V_XNN1!$K$3:$K$8,V_XNN1!$M$3:$M$8,BT105)</f>
        <v>Error reading input X value(s): The value is not a number</v>
      </c>
      <c r="BQ105" s="308">
        <f>IFERROR((BN105 - V_XNN1!$M$16) / (V_XNN1!$M$15- V_XNN1!$M$16) * 100, 0)</f>
        <v>0</v>
      </c>
      <c r="BR105" s="308">
        <v>252</v>
      </c>
      <c r="BS105" s="308">
        <v>249</v>
      </c>
      <c r="BT105" s="374"/>
      <c r="BU105" s="312"/>
      <c r="BV105" s="372"/>
      <c r="BW105" s="375"/>
      <c r="BX105" s="365"/>
      <c r="BY105" s="376"/>
      <c r="BZ105" s="376"/>
      <c r="CA105" s="376"/>
      <c r="CB105" s="365"/>
      <c r="CC105" s="365"/>
      <c r="CD105" s="366"/>
      <c r="CE105" s="365"/>
      <c r="CF105" s="365"/>
      <c r="CG105" s="365"/>
      <c r="CH105" s="365"/>
      <c r="CI105" s="377"/>
      <c r="CJ105" s="365"/>
      <c r="CK105" s="378"/>
      <c r="CL105" s="375"/>
      <c r="CM105" s="365"/>
      <c r="CN105" s="376"/>
      <c r="CO105" s="376"/>
      <c r="CP105" s="376"/>
      <c r="CQ105" s="365"/>
      <c r="CR105" s="365"/>
      <c r="CS105" s="366"/>
      <c r="CT105" s="365"/>
      <c r="CU105" s="365"/>
      <c r="CV105" s="365"/>
      <c r="CW105" s="365"/>
      <c r="CX105" s="377"/>
      <c r="CY105" s="365"/>
      <c r="CZ105" s="378"/>
    </row>
    <row r="106" spans="1:104" s="1" customFormat="1" hidden="1">
      <c r="A106" s="272">
        <v>44665</v>
      </c>
      <c r="B106" s="362"/>
      <c r="C106" s="363"/>
      <c r="D106" s="364"/>
      <c r="E106" s="364"/>
      <c r="F106" s="364"/>
      <c r="G106" s="365"/>
      <c r="H106" s="366"/>
      <c r="I106" s="366"/>
      <c r="J106" s="366"/>
      <c r="K106" s="366"/>
      <c r="L106" s="366"/>
      <c r="M106" s="367"/>
      <c r="N106" s="367"/>
      <c r="O106" s="365"/>
      <c r="P106" s="368"/>
      <c r="Q106" s="369"/>
      <c r="R106" s="312"/>
      <c r="S106" s="370">
        <v>0.21028086101150512</v>
      </c>
      <c r="T106" s="370">
        <v>5.5968</v>
      </c>
      <c r="U106" s="370">
        <v>0</v>
      </c>
      <c r="V106" s="312">
        <f>_xll.SRS1Splines.Functions25.Linear_Interp(V_NK3!$P$8:$P$32,V_NK3!$R$8:$R$32,AC106)</f>
        <v>410.71268885000097</v>
      </c>
      <c r="W106" s="312">
        <f>(V106/V_NK3!$R$28)*100</f>
        <v>75.756683022460408</v>
      </c>
      <c r="X106" s="308">
        <f>V106-V_NK3!$R$8</f>
        <v>354.134036850001</v>
      </c>
      <c r="Y106" s="308">
        <f>IFERROR((V106 - V_NK3!$V$10) / (V_NK3!$V$9- V_NK3!$V$10) * 100, 0)</f>
        <v>72.931841143002217</v>
      </c>
      <c r="Z106" s="308">
        <v>541.79999999999995</v>
      </c>
      <c r="AA106" s="308">
        <v>521</v>
      </c>
      <c r="AB106" s="312">
        <v>535.72</v>
      </c>
      <c r="AC106" s="371">
        <v>537.33000000000004</v>
      </c>
      <c r="AD106" s="308">
        <v>0.67</v>
      </c>
      <c r="AE106" s="372">
        <v>1.32</v>
      </c>
      <c r="AF106" s="373"/>
      <c r="AG106" s="312"/>
      <c r="AH106" s="370">
        <v>5.1283584000000006</v>
      </c>
      <c r="AI106" s="370">
        <v>1.6455272727272727</v>
      </c>
      <c r="AJ106" s="370">
        <v>0</v>
      </c>
      <c r="AK106" s="312">
        <f>_xll.SRS1Splines.Functions25.Linear_Interp(V_NK2!$R$10:$R$21,V_NK2!$T$10:$T$21,AR106)</f>
        <v>60.784371428600998</v>
      </c>
      <c r="AL106" s="312">
        <f>(AK106/V_NK2!$T$18)*100</f>
        <v>85.132172869189077</v>
      </c>
      <c r="AM106" s="308">
        <f>AK106-V_NK2!$T$11</f>
        <v>19.964371428573202</v>
      </c>
      <c r="AN106" s="308">
        <f>IFERROR((AK106 - V_NK2!$X$12) / (V_NK2!$X$11- V_NK2!$X$12) * 100, 0)</f>
        <v>65.285714285723287</v>
      </c>
      <c r="AO106" s="308">
        <v>427</v>
      </c>
      <c r="AP106" s="308">
        <v>420</v>
      </c>
      <c r="AQ106" s="308">
        <v>425</v>
      </c>
      <c r="AR106" s="371">
        <v>424.57</v>
      </c>
      <c r="AS106" s="312">
        <v>0.77</v>
      </c>
      <c r="AT106" s="372">
        <v>0.4</v>
      </c>
      <c r="AU106" s="369"/>
      <c r="AV106" s="312"/>
      <c r="AW106" s="370"/>
      <c r="AX106" s="370"/>
      <c r="AY106" s="370"/>
      <c r="AZ106" s="312"/>
      <c r="BA106" s="312"/>
      <c r="BB106" s="308"/>
      <c r="BC106" s="308"/>
      <c r="BD106" s="308"/>
      <c r="BE106" s="308"/>
      <c r="BF106" s="374"/>
      <c r="BG106" s="312"/>
      <c r="BH106" s="372"/>
      <c r="BI106" s="369"/>
      <c r="BJ106" s="312"/>
      <c r="BK106" s="370"/>
      <c r="BL106" s="370"/>
      <c r="BM106" s="370"/>
      <c r="BN106" s="312" t="str">
        <f>_xll.SRS1Splines.Functions25.Linear_Interp(V_XNN1!$K$3:$K$8,V_XNN1!$L$3:$L$8,BT106)</f>
        <v>Error reading input X value(s): The value is not a number</v>
      </c>
      <c r="BO106" s="312" t="e">
        <f>(BN106/V_XNN1!$L$7)*100</f>
        <v>#VALUE!</v>
      </c>
      <c r="BP106" s="308" t="str">
        <f>_xll.SRS1Splines.Functions25.Linear_Interp(V_XNN1!$K$3:$K$8,V_XNN1!$M$3:$M$8,BT106)</f>
        <v>Error reading input X value(s): The value is not a number</v>
      </c>
      <c r="BQ106" s="308">
        <f>IFERROR((BN106 - V_XNN1!$M$16) / (V_XNN1!$M$15- V_XNN1!$M$16) * 100, 0)</f>
        <v>0</v>
      </c>
      <c r="BR106" s="308">
        <v>252</v>
      </c>
      <c r="BS106" s="308">
        <v>249</v>
      </c>
      <c r="BT106" s="374"/>
      <c r="BU106" s="312"/>
      <c r="BV106" s="372"/>
      <c r="BW106" s="375"/>
      <c r="BX106" s="365"/>
      <c r="BY106" s="376"/>
      <c r="BZ106" s="376"/>
      <c r="CA106" s="376"/>
      <c r="CB106" s="365"/>
      <c r="CC106" s="365"/>
      <c r="CD106" s="366"/>
      <c r="CE106" s="365"/>
      <c r="CF106" s="365"/>
      <c r="CG106" s="365"/>
      <c r="CH106" s="365"/>
      <c r="CI106" s="377"/>
      <c r="CJ106" s="365"/>
      <c r="CK106" s="378"/>
      <c r="CL106" s="375"/>
      <c r="CM106" s="365"/>
      <c r="CN106" s="376"/>
      <c r="CO106" s="376"/>
      <c r="CP106" s="376"/>
      <c r="CQ106" s="365"/>
      <c r="CR106" s="365"/>
      <c r="CS106" s="366"/>
      <c r="CT106" s="365"/>
      <c r="CU106" s="365"/>
      <c r="CV106" s="365"/>
      <c r="CW106" s="365"/>
      <c r="CX106" s="377"/>
      <c r="CY106" s="365"/>
      <c r="CZ106" s="378"/>
    </row>
    <row r="107" spans="1:104" s="1" customFormat="1" hidden="1">
      <c r="A107" s="272">
        <v>44666</v>
      </c>
      <c r="B107" s="362"/>
      <c r="C107" s="363"/>
      <c r="D107" s="364"/>
      <c r="E107" s="364"/>
      <c r="F107" s="364"/>
      <c r="G107" s="365"/>
      <c r="H107" s="366"/>
      <c r="I107" s="366"/>
      <c r="J107" s="366"/>
      <c r="K107" s="366"/>
      <c r="L107" s="366"/>
      <c r="M107" s="367"/>
      <c r="N107" s="367"/>
      <c r="O107" s="365"/>
      <c r="P107" s="368"/>
      <c r="Q107" s="369"/>
      <c r="R107" s="312"/>
      <c r="S107" s="370">
        <v>0.54693830719757075</v>
      </c>
      <c r="T107" s="370">
        <v>5.5968</v>
      </c>
      <c r="U107" s="370">
        <v>0</v>
      </c>
      <c r="V107" s="312">
        <f>_xll.SRS1Splines.Functions25.Linear_Interp(V_NK3!$P$8:$P$32,V_NK3!$R$8:$R$32,AC107)</f>
        <v>405.66282709999803</v>
      </c>
      <c r="W107" s="312">
        <f>(V107/V_NK3!$R$28)*100</f>
        <v>74.825227077007639</v>
      </c>
      <c r="X107" s="308">
        <f>V107-V_NK3!$R$8</f>
        <v>349.08417509999805</v>
      </c>
      <c r="Y107" s="308">
        <f>IFERROR((V107 - V_NK3!$V$10) / (V_NK3!$V$9- V_NK3!$V$10) * 100, 0)</f>
        <v>71.891851544088468</v>
      </c>
      <c r="Z107" s="308">
        <v>541.79999999999995</v>
      </c>
      <c r="AA107" s="308">
        <v>521</v>
      </c>
      <c r="AB107" s="312">
        <v>535.72</v>
      </c>
      <c r="AC107" s="371">
        <v>537.17999999999995</v>
      </c>
      <c r="AD107" s="308">
        <v>0.67</v>
      </c>
      <c r="AE107" s="372">
        <v>1.32</v>
      </c>
      <c r="AF107" s="373"/>
      <c r="AG107" s="312"/>
      <c r="AH107" s="370">
        <v>5.2176096413751978</v>
      </c>
      <c r="AI107" s="370">
        <v>1.6455272727272727</v>
      </c>
      <c r="AJ107" s="370">
        <v>0</v>
      </c>
      <c r="AK107" s="312">
        <f>_xll.SRS1Splines.Functions25.Linear_Interp(V_NK2!$R$10:$R$21,V_NK2!$T$10:$T$21,AR107)</f>
        <v>63.798685714314502</v>
      </c>
      <c r="AL107" s="312">
        <f>(AK107/V_NK2!$T$18)*100</f>
        <v>89.353901560664568</v>
      </c>
      <c r="AM107" s="308">
        <f>AK107-V_NK2!$T$11</f>
        <v>22.978685714286705</v>
      </c>
      <c r="AN107" s="308">
        <f>IFERROR((AK107 - V_NK2!$X$12) / (V_NK2!$X$11- V_NK2!$X$12) * 100, 0)</f>
        <v>75.142857142864074</v>
      </c>
      <c r="AO107" s="308">
        <v>427</v>
      </c>
      <c r="AP107" s="308">
        <v>420</v>
      </c>
      <c r="AQ107" s="308">
        <v>425</v>
      </c>
      <c r="AR107" s="371">
        <v>425.26</v>
      </c>
      <c r="AS107" s="312">
        <v>0.77</v>
      </c>
      <c r="AT107" s="372">
        <v>0.4</v>
      </c>
      <c r="AU107" s="369"/>
      <c r="AV107" s="312"/>
      <c r="AW107" s="370"/>
      <c r="AX107" s="370"/>
      <c r="AY107" s="370"/>
      <c r="AZ107" s="312"/>
      <c r="BA107" s="312"/>
      <c r="BB107" s="308"/>
      <c r="BC107" s="308"/>
      <c r="BD107" s="308"/>
      <c r="BE107" s="308"/>
      <c r="BF107" s="374"/>
      <c r="BG107" s="312"/>
      <c r="BH107" s="372"/>
      <c r="BI107" s="369"/>
      <c r="BJ107" s="312"/>
      <c r="BK107" s="370"/>
      <c r="BL107" s="370"/>
      <c r="BM107" s="370"/>
      <c r="BN107" s="312" t="str">
        <f>_xll.SRS1Splines.Functions25.Linear_Interp(V_XNN1!$K$3:$K$8,V_XNN1!$L$3:$L$8,BT107)</f>
        <v>Error reading input X value(s): The value is not a number</v>
      </c>
      <c r="BO107" s="312" t="e">
        <f>(BN107/V_XNN1!$L$7)*100</f>
        <v>#VALUE!</v>
      </c>
      <c r="BP107" s="308" t="str">
        <f>_xll.SRS1Splines.Functions25.Linear_Interp(V_XNN1!$K$3:$K$8,V_XNN1!$M$3:$M$8,BT107)</f>
        <v>Error reading input X value(s): The value is not a number</v>
      </c>
      <c r="BQ107" s="308">
        <f>IFERROR((BN107 - V_XNN1!$M$16) / (V_XNN1!$M$15- V_XNN1!$M$16) * 100, 0)</f>
        <v>0</v>
      </c>
      <c r="BR107" s="308">
        <v>252</v>
      </c>
      <c r="BS107" s="308">
        <v>249</v>
      </c>
      <c r="BT107" s="374"/>
      <c r="BU107" s="312"/>
      <c r="BV107" s="372"/>
      <c r="BW107" s="375"/>
      <c r="BX107" s="365"/>
      <c r="BY107" s="376"/>
      <c r="BZ107" s="376"/>
      <c r="CA107" s="376"/>
      <c r="CB107" s="365"/>
      <c r="CC107" s="365"/>
      <c r="CD107" s="366"/>
      <c r="CE107" s="365"/>
      <c r="CF107" s="365"/>
      <c r="CG107" s="365"/>
      <c r="CH107" s="365"/>
      <c r="CI107" s="377"/>
      <c r="CJ107" s="365"/>
      <c r="CK107" s="378"/>
      <c r="CL107" s="375"/>
      <c r="CM107" s="365"/>
      <c r="CN107" s="376"/>
      <c r="CO107" s="376"/>
      <c r="CP107" s="376"/>
      <c r="CQ107" s="365"/>
      <c r="CR107" s="365"/>
      <c r="CS107" s="366"/>
      <c r="CT107" s="365"/>
      <c r="CU107" s="365"/>
      <c r="CV107" s="365"/>
      <c r="CW107" s="365"/>
      <c r="CX107" s="377"/>
      <c r="CY107" s="365"/>
      <c r="CZ107" s="378"/>
    </row>
    <row r="108" spans="1:104" s="1" customFormat="1" hidden="1">
      <c r="A108" s="272">
        <v>44667</v>
      </c>
      <c r="B108" s="362"/>
      <c r="C108" s="363"/>
      <c r="D108" s="364"/>
      <c r="E108" s="364"/>
      <c r="F108" s="364"/>
      <c r="G108" s="365"/>
      <c r="H108" s="366"/>
      <c r="I108" s="366"/>
      <c r="J108" s="366"/>
      <c r="K108" s="366"/>
      <c r="L108" s="366"/>
      <c r="M108" s="367"/>
      <c r="N108" s="367"/>
      <c r="O108" s="365"/>
      <c r="P108" s="368"/>
      <c r="Q108" s="369"/>
      <c r="R108" s="312"/>
      <c r="S108" s="370">
        <v>0.16788086101532076</v>
      </c>
      <c r="T108" s="370">
        <v>5.5544000000000011</v>
      </c>
      <c r="U108" s="370">
        <v>0</v>
      </c>
      <c r="V108" s="312">
        <f>_xll.SRS1Splines.Functions25.Linear_Interp(V_NK3!$P$8:$P$32,V_NK3!$R$8:$R$32,AC108)</f>
        <v>400.27630789999898</v>
      </c>
      <c r="W108" s="312">
        <f>(V108/V_NK3!$R$28)*100</f>
        <v>73.831674068525473</v>
      </c>
      <c r="X108" s="308">
        <f>V108-V_NK3!$R$8</f>
        <v>343.69765589999901</v>
      </c>
      <c r="Y108" s="308">
        <f>IFERROR((V108 - V_NK3!$V$10) / (V_NK3!$V$9- V_NK3!$V$10) * 100, 0)</f>
        <v>70.782529305247991</v>
      </c>
      <c r="Z108" s="308">
        <v>541.79999999999995</v>
      </c>
      <c r="AA108" s="308">
        <v>521</v>
      </c>
      <c r="AB108" s="312">
        <v>535.72</v>
      </c>
      <c r="AC108" s="371">
        <v>537.02</v>
      </c>
      <c r="AD108" s="308">
        <v>0.67</v>
      </c>
      <c r="AE108" s="372">
        <v>1.31</v>
      </c>
      <c r="AF108" s="373"/>
      <c r="AG108" s="312"/>
      <c r="AH108" s="370">
        <v>5.0787936000000009</v>
      </c>
      <c r="AI108" s="370">
        <v>1.6455272727272727</v>
      </c>
      <c r="AJ108" s="370">
        <v>0</v>
      </c>
      <c r="AK108" s="312">
        <f>_xll.SRS1Splines.Functions25.Linear_Interp(V_NK2!$R$10:$R$21,V_NK2!$T$10:$T$21,AR108)</f>
        <v>66.725628571454806</v>
      </c>
      <c r="AL108" s="312">
        <f>(AK108/V_NK2!$T$18)*100</f>
        <v>93.453261304558538</v>
      </c>
      <c r="AM108" s="308">
        <f>AK108-V_NK2!$T$11</f>
        <v>25.905628571427009</v>
      </c>
      <c r="AN108" s="308">
        <f>IFERROR((AK108 - V_NK2!$X$12) / (V_NK2!$X$11- V_NK2!$X$12) * 100, 0)</f>
        <v>84.71428571428477</v>
      </c>
      <c r="AO108" s="308">
        <v>427</v>
      </c>
      <c r="AP108" s="308">
        <v>420</v>
      </c>
      <c r="AQ108" s="308">
        <v>425</v>
      </c>
      <c r="AR108" s="371">
        <v>425.93</v>
      </c>
      <c r="AS108" s="312">
        <v>0.77</v>
      </c>
      <c r="AT108" s="372">
        <v>0.4</v>
      </c>
      <c r="AU108" s="369"/>
      <c r="AV108" s="312"/>
      <c r="AW108" s="370"/>
      <c r="AX108" s="370"/>
      <c r="AY108" s="370"/>
      <c r="AZ108" s="312"/>
      <c r="BA108" s="312"/>
      <c r="BB108" s="308"/>
      <c r="BC108" s="308"/>
      <c r="BD108" s="308"/>
      <c r="BE108" s="308"/>
      <c r="BF108" s="374"/>
      <c r="BG108" s="312"/>
      <c r="BH108" s="372"/>
      <c r="BI108" s="369"/>
      <c r="BJ108" s="312"/>
      <c r="BK108" s="370"/>
      <c r="BL108" s="370"/>
      <c r="BM108" s="370"/>
      <c r="BN108" s="312" t="str">
        <f>_xll.SRS1Splines.Functions25.Linear_Interp(V_XNN1!$K$3:$K$8,V_XNN1!$L$3:$L$8,BT108)</f>
        <v>Error reading input X value(s): The value is not a number</v>
      </c>
      <c r="BO108" s="312" t="e">
        <f>(BN108/V_XNN1!$L$7)*100</f>
        <v>#VALUE!</v>
      </c>
      <c r="BP108" s="308" t="str">
        <f>_xll.SRS1Splines.Functions25.Linear_Interp(V_XNN1!$K$3:$K$8,V_XNN1!$M$3:$M$8,BT108)</f>
        <v>Error reading input X value(s): The value is not a number</v>
      </c>
      <c r="BQ108" s="308">
        <f>IFERROR((BN108 - V_XNN1!$M$16) / (V_XNN1!$M$15- V_XNN1!$M$16) * 100, 0)</f>
        <v>0</v>
      </c>
      <c r="BR108" s="308">
        <v>252</v>
      </c>
      <c r="BS108" s="308">
        <v>249</v>
      </c>
      <c r="BT108" s="374"/>
      <c r="BU108" s="312"/>
      <c r="BV108" s="372"/>
      <c r="BW108" s="375"/>
      <c r="BX108" s="365"/>
      <c r="BY108" s="376"/>
      <c r="BZ108" s="376"/>
      <c r="CA108" s="376"/>
      <c r="CB108" s="365"/>
      <c r="CC108" s="365"/>
      <c r="CD108" s="366"/>
      <c r="CE108" s="365"/>
      <c r="CF108" s="365"/>
      <c r="CG108" s="365"/>
      <c r="CH108" s="365"/>
      <c r="CI108" s="377"/>
      <c r="CJ108" s="365"/>
      <c r="CK108" s="378"/>
      <c r="CL108" s="375"/>
      <c r="CM108" s="365"/>
      <c r="CN108" s="376"/>
      <c r="CO108" s="376"/>
      <c r="CP108" s="376"/>
      <c r="CQ108" s="365"/>
      <c r="CR108" s="365"/>
      <c r="CS108" s="366"/>
      <c r="CT108" s="365"/>
      <c r="CU108" s="365"/>
      <c r="CV108" s="365"/>
      <c r="CW108" s="365"/>
      <c r="CX108" s="377"/>
      <c r="CY108" s="365"/>
      <c r="CZ108" s="378"/>
    </row>
    <row r="109" spans="1:104" s="1" customFormat="1" hidden="1">
      <c r="A109" s="272">
        <v>44668</v>
      </c>
      <c r="B109" s="362"/>
      <c r="C109" s="363"/>
      <c r="D109" s="364"/>
      <c r="E109" s="364"/>
      <c r="F109" s="364"/>
      <c r="G109" s="365"/>
      <c r="H109" s="366"/>
      <c r="I109" s="366"/>
      <c r="J109" s="366"/>
      <c r="K109" s="366"/>
      <c r="L109" s="366"/>
      <c r="M109" s="367"/>
      <c r="N109" s="367"/>
      <c r="O109" s="365"/>
      <c r="P109" s="368"/>
      <c r="Q109" s="369"/>
      <c r="R109" s="312"/>
      <c r="S109" s="370">
        <v>0.44000665792083743</v>
      </c>
      <c r="T109" s="370">
        <v>4.3672000000000004</v>
      </c>
      <c r="U109" s="370">
        <v>0</v>
      </c>
      <c r="V109" s="312">
        <f>_xll.SRS1Splines.Functions25.Linear_Interp(V_NK3!$P$8:$P$32,V_NK3!$R$8:$R$32,AC109)</f>
        <v>396.34911449999902</v>
      </c>
      <c r="W109" s="312">
        <f>(V109/V_NK3!$R$28)*100</f>
        <v>73.107296289000985</v>
      </c>
      <c r="X109" s="308">
        <f>V109-V_NK3!$R$8</f>
        <v>339.77046249999904</v>
      </c>
      <c r="Y109" s="308">
        <f>IFERROR((V109 - V_NK3!$V$10) / (V_NK3!$V$9- V_NK3!$V$10) * 100, 0)</f>
        <v>69.973746710571945</v>
      </c>
      <c r="Z109" s="308">
        <v>541.79999999999995</v>
      </c>
      <c r="AA109" s="308">
        <v>521</v>
      </c>
      <c r="AB109" s="312">
        <v>535.72</v>
      </c>
      <c r="AC109" s="371">
        <v>536.9</v>
      </c>
      <c r="AD109" s="308">
        <v>0.67</v>
      </c>
      <c r="AE109" s="372">
        <v>1.03</v>
      </c>
      <c r="AF109" s="373"/>
      <c r="AG109" s="312"/>
      <c r="AH109" s="370">
        <v>4.0756821971138759</v>
      </c>
      <c r="AI109" s="370">
        <v>2.8385345454545452</v>
      </c>
      <c r="AJ109" s="370">
        <v>0</v>
      </c>
      <c r="AK109" s="312">
        <f>_xll.SRS1Splines.Functions25.Linear_Interp(V_NK2!$R$10:$R$21,V_NK2!$T$10:$T$21,AR109)</f>
        <v>67.905142857168798</v>
      </c>
      <c r="AL109" s="312">
        <f>(AK109/V_NK2!$T$18)*100</f>
        <v>95.10524209687506</v>
      </c>
      <c r="AM109" s="308">
        <f>AK109-V_NK2!$T$11</f>
        <v>27.085142857141001</v>
      </c>
      <c r="AN109" s="308">
        <f>IFERROR((AK109 - V_NK2!$X$12) / (V_NK2!$X$11- V_NK2!$X$12) * 100, 0)</f>
        <v>88.57142857142685</v>
      </c>
      <c r="AO109" s="308">
        <v>427</v>
      </c>
      <c r="AP109" s="308">
        <v>420</v>
      </c>
      <c r="AQ109" s="308">
        <v>425</v>
      </c>
      <c r="AR109" s="371">
        <v>426.2</v>
      </c>
      <c r="AS109" s="312">
        <v>0.77</v>
      </c>
      <c r="AT109" s="372">
        <v>0.69</v>
      </c>
      <c r="AU109" s="369"/>
      <c r="AV109" s="312"/>
      <c r="AW109" s="370"/>
      <c r="AX109" s="370"/>
      <c r="AY109" s="370"/>
      <c r="AZ109" s="312"/>
      <c r="BA109" s="312"/>
      <c r="BB109" s="308"/>
      <c r="BC109" s="308"/>
      <c r="BD109" s="308"/>
      <c r="BE109" s="308"/>
      <c r="BF109" s="374"/>
      <c r="BG109" s="312"/>
      <c r="BH109" s="372"/>
      <c r="BI109" s="369"/>
      <c r="BJ109" s="312"/>
      <c r="BK109" s="370"/>
      <c r="BL109" s="370"/>
      <c r="BM109" s="370"/>
      <c r="BN109" s="312" t="str">
        <f>_xll.SRS1Splines.Functions25.Linear_Interp(V_XNN1!$K$3:$K$8,V_XNN1!$L$3:$L$8,BT109)</f>
        <v>Error reading input X value(s): The value is not a number</v>
      </c>
      <c r="BO109" s="312" t="e">
        <f>(BN109/V_XNN1!$L$7)*100</f>
        <v>#VALUE!</v>
      </c>
      <c r="BP109" s="308" t="str">
        <f>_xll.SRS1Splines.Functions25.Linear_Interp(V_XNN1!$K$3:$K$8,V_XNN1!$M$3:$M$8,BT109)</f>
        <v>Error reading input X value(s): The value is not a number</v>
      </c>
      <c r="BQ109" s="308">
        <f>IFERROR((BN109 - V_XNN1!$M$16) / (V_XNN1!$M$15- V_XNN1!$M$16) * 100, 0)</f>
        <v>0</v>
      </c>
      <c r="BR109" s="308">
        <v>252</v>
      </c>
      <c r="BS109" s="308">
        <v>249</v>
      </c>
      <c r="BT109" s="374"/>
      <c r="BU109" s="312"/>
      <c r="BV109" s="372"/>
      <c r="BW109" s="375"/>
      <c r="BX109" s="365"/>
      <c r="BY109" s="376"/>
      <c r="BZ109" s="376"/>
      <c r="CA109" s="376"/>
      <c r="CB109" s="365"/>
      <c r="CC109" s="365"/>
      <c r="CD109" s="366"/>
      <c r="CE109" s="365"/>
      <c r="CF109" s="365"/>
      <c r="CG109" s="365"/>
      <c r="CH109" s="365"/>
      <c r="CI109" s="377"/>
      <c r="CJ109" s="365"/>
      <c r="CK109" s="378"/>
      <c r="CL109" s="375"/>
      <c r="CM109" s="365"/>
      <c r="CN109" s="376"/>
      <c r="CO109" s="376"/>
      <c r="CP109" s="376"/>
      <c r="CQ109" s="365"/>
      <c r="CR109" s="365"/>
      <c r="CS109" s="366"/>
      <c r="CT109" s="365"/>
      <c r="CU109" s="365"/>
      <c r="CV109" s="365"/>
      <c r="CW109" s="365"/>
      <c r="CX109" s="377"/>
      <c r="CY109" s="365"/>
      <c r="CZ109" s="378"/>
    </row>
    <row r="110" spans="1:104" s="1" customFormat="1" hidden="1">
      <c r="A110" s="272">
        <v>44669</v>
      </c>
      <c r="B110" s="362"/>
      <c r="C110" s="363"/>
      <c r="D110" s="364"/>
      <c r="E110" s="364"/>
      <c r="F110" s="364"/>
      <c r="G110" s="365"/>
      <c r="H110" s="366"/>
      <c r="I110" s="366"/>
      <c r="J110" s="366"/>
      <c r="K110" s="366"/>
      <c r="L110" s="366"/>
      <c r="M110" s="367"/>
      <c r="N110" s="367"/>
      <c r="O110" s="365"/>
      <c r="P110" s="368"/>
      <c r="Q110" s="369"/>
      <c r="R110" s="312"/>
      <c r="S110" s="370">
        <v>0.15193370534133957</v>
      </c>
      <c r="T110" s="370">
        <v>3.7312000000000003</v>
      </c>
      <c r="U110" s="370">
        <v>0</v>
      </c>
      <c r="V110" s="312">
        <f>_xll.SRS1Splines.Functions25.Linear_Interp(V_NK3!$P$8:$P$32,V_NK3!$R$8:$R$32,AC110)</f>
        <v>392.76984814999901</v>
      </c>
      <c r="W110" s="312">
        <f>(V110/V_NK3!$R$28)*100</f>
        <v>72.447094270190348</v>
      </c>
      <c r="X110" s="308">
        <f>V110-V_NK3!$R$8</f>
        <v>336.19119614999903</v>
      </c>
      <c r="Y110" s="308">
        <f>IFERROR((V110 - V_NK3!$V$10) / (V_NK3!$V$9- V_NK3!$V$10) * 100, 0)</f>
        <v>69.236617664268891</v>
      </c>
      <c r="Z110" s="308">
        <v>541.79999999999995</v>
      </c>
      <c r="AA110" s="308">
        <v>521</v>
      </c>
      <c r="AB110" s="312">
        <v>535.72</v>
      </c>
      <c r="AC110" s="371">
        <v>536.79</v>
      </c>
      <c r="AD110" s="308">
        <v>0.67</v>
      </c>
      <c r="AE110" s="372">
        <v>0.88</v>
      </c>
      <c r="AF110" s="373"/>
      <c r="AG110" s="312"/>
      <c r="AH110" s="370">
        <v>3.4493184000000006</v>
      </c>
      <c r="AI110" s="370">
        <v>3.7435745454545457</v>
      </c>
      <c r="AJ110" s="370">
        <v>0</v>
      </c>
      <c r="AK110" s="312">
        <f>_xll.SRS1Splines.Functions25.Linear_Interp(V_NK2!$R$10:$R$21,V_NK2!$T$10:$T$21,AR110)</f>
        <v>67.817771428597396</v>
      </c>
      <c r="AL110" s="312">
        <f>(AK110/V_NK2!$T$18)*100</f>
        <v>94.982873149296069</v>
      </c>
      <c r="AM110" s="308">
        <f>AK110-V_NK2!$T$11</f>
        <v>26.9977714285696</v>
      </c>
      <c r="AN110" s="308">
        <f>IFERROR((AK110 - V_NK2!$X$12) / (V_NK2!$X$11- V_NK2!$X$12) * 100, 0)</f>
        <v>88.285714285712629</v>
      </c>
      <c r="AO110" s="308">
        <v>427</v>
      </c>
      <c r="AP110" s="308">
        <v>420</v>
      </c>
      <c r="AQ110" s="308">
        <v>425</v>
      </c>
      <c r="AR110" s="371">
        <v>426.18</v>
      </c>
      <c r="AS110" s="312">
        <v>0.77</v>
      </c>
      <c r="AT110" s="372">
        <v>0.91</v>
      </c>
      <c r="AU110" s="369"/>
      <c r="AV110" s="312"/>
      <c r="AW110" s="370"/>
      <c r="AX110" s="370"/>
      <c r="AY110" s="370"/>
      <c r="AZ110" s="312"/>
      <c r="BA110" s="312"/>
      <c r="BB110" s="308"/>
      <c r="BC110" s="308"/>
      <c r="BD110" s="308"/>
      <c r="BE110" s="308"/>
      <c r="BF110" s="374"/>
      <c r="BG110" s="312"/>
      <c r="BH110" s="372"/>
      <c r="BI110" s="369"/>
      <c r="BJ110" s="312"/>
      <c r="BK110" s="370"/>
      <c r="BL110" s="370"/>
      <c r="BM110" s="370"/>
      <c r="BN110" s="312" t="str">
        <f>_xll.SRS1Splines.Functions25.Linear_Interp(V_XNN1!$K$3:$K$8,V_XNN1!$L$3:$L$8,BT110)</f>
        <v>Error reading input X value(s): The value is not a number</v>
      </c>
      <c r="BO110" s="312" t="e">
        <f>(BN110/V_XNN1!$L$7)*100</f>
        <v>#VALUE!</v>
      </c>
      <c r="BP110" s="308" t="str">
        <f>_xll.SRS1Splines.Functions25.Linear_Interp(V_XNN1!$K$3:$K$8,V_XNN1!$M$3:$M$8,BT110)</f>
        <v>Error reading input X value(s): The value is not a number</v>
      </c>
      <c r="BQ110" s="308">
        <f>IFERROR((BN110 - V_XNN1!$M$16) / (V_XNN1!$M$15- V_XNN1!$M$16) * 100, 0)</f>
        <v>0</v>
      </c>
      <c r="BR110" s="308">
        <v>252</v>
      </c>
      <c r="BS110" s="308">
        <v>249</v>
      </c>
      <c r="BT110" s="374"/>
      <c r="BU110" s="312"/>
      <c r="BV110" s="372"/>
      <c r="BW110" s="375"/>
      <c r="BX110" s="365"/>
      <c r="BY110" s="376"/>
      <c r="BZ110" s="376"/>
      <c r="CA110" s="376"/>
      <c r="CB110" s="365"/>
      <c r="CC110" s="365"/>
      <c r="CD110" s="366"/>
      <c r="CE110" s="365"/>
      <c r="CF110" s="365"/>
      <c r="CG110" s="365"/>
      <c r="CH110" s="365"/>
      <c r="CI110" s="377"/>
      <c r="CJ110" s="365"/>
      <c r="CK110" s="378"/>
      <c r="CL110" s="375"/>
      <c r="CM110" s="365"/>
      <c r="CN110" s="376"/>
      <c r="CO110" s="376"/>
      <c r="CP110" s="376"/>
      <c r="CQ110" s="365"/>
      <c r="CR110" s="365"/>
      <c r="CS110" s="366"/>
      <c r="CT110" s="365"/>
      <c r="CU110" s="365"/>
      <c r="CV110" s="365"/>
      <c r="CW110" s="365"/>
      <c r="CX110" s="377"/>
      <c r="CY110" s="365"/>
      <c r="CZ110" s="378"/>
    </row>
    <row r="111" spans="1:104" s="1" customFormat="1" hidden="1">
      <c r="A111" s="272">
        <v>44670</v>
      </c>
      <c r="B111" s="362"/>
      <c r="C111" s="363"/>
      <c r="D111" s="364"/>
      <c r="E111" s="364"/>
      <c r="F111" s="364"/>
      <c r="G111" s="365"/>
      <c r="H111" s="366"/>
      <c r="I111" s="366"/>
      <c r="J111" s="366"/>
      <c r="K111" s="366"/>
      <c r="L111" s="366"/>
      <c r="M111" s="367"/>
      <c r="N111" s="367"/>
      <c r="O111" s="365"/>
      <c r="P111" s="368"/>
      <c r="Q111" s="369"/>
      <c r="R111" s="312"/>
      <c r="S111" s="370">
        <v>0.15193370534133957</v>
      </c>
      <c r="T111" s="370">
        <v>3.7312000000000003</v>
      </c>
      <c r="U111" s="370">
        <v>0</v>
      </c>
      <c r="V111" s="312">
        <f>_xll.SRS1Splines.Functions25.Linear_Interp(V_NK3!$P$8:$P$32,V_NK3!$R$8:$R$32,AC111)</f>
        <v>389.19058179999797</v>
      </c>
      <c r="W111" s="312">
        <f>(V111/V_NK3!$R$28)*100</f>
        <v>71.786892251379541</v>
      </c>
      <c r="X111" s="308">
        <f>V111-V_NK3!$R$8</f>
        <v>332.61192979999799</v>
      </c>
      <c r="Y111" s="308">
        <f>IFERROR((V111 - V_NK3!$V$10) / (V_NK3!$V$9- V_NK3!$V$10) * 100, 0)</f>
        <v>68.499488617965611</v>
      </c>
      <c r="Z111" s="308">
        <v>541.79999999999995</v>
      </c>
      <c r="AA111" s="308">
        <v>521</v>
      </c>
      <c r="AB111" s="312">
        <v>535.72</v>
      </c>
      <c r="AC111" s="371">
        <v>536.67999999999995</v>
      </c>
      <c r="AD111" s="308">
        <v>0.67</v>
      </c>
      <c r="AE111" s="372">
        <v>0.88</v>
      </c>
      <c r="AF111" s="373"/>
      <c r="AG111" s="312"/>
      <c r="AH111" s="370">
        <v>3.4692768000000003</v>
      </c>
      <c r="AI111" s="370">
        <v>3.7435745454545457</v>
      </c>
      <c r="AJ111" s="370">
        <v>0</v>
      </c>
      <c r="AK111" s="312">
        <f>_xll.SRS1Splines.Functions25.Linear_Interp(V_NK2!$R$10:$R$21,V_NK2!$T$10:$T$21,AR111)</f>
        <v>67.774085714311695</v>
      </c>
      <c r="AL111" s="312">
        <f>(AK111/V_NK2!$T$18)*100</f>
        <v>94.921688675506573</v>
      </c>
      <c r="AM111" s="308">
        <f>AK111-V_NK2!$T$11</f>
        <v>26.954085714283899</v>
      </c>
      <c r="AN111" s="308">
        <f>IFERROR((AK111 - V_NK2!$X$12) / (V_NK2!$X$11- V_NK2!$X$12) * 100, 0)</f>
        <v>88.142857142855533</v>
      </c>
      <c r="AO111" s="308">
        <v>427</v>
      </c>
      <c r="AP111" s="308">
        <v>420</v>
      </c>
      <c r="AQ111" s="308">
        <v>425</v>
      </c>
      <c r="AR111" s="371">
        <v>426.17</v>
      </c>
      <c r="AS111" s="312">
        <v>0.77</v>
      </c>
      <c r="AT111" s="372">
        <v>0.91</v>
      </c>
      <c r="AU111" s="369"/>
      <c r="AV111" s="312"/>
      <c r="AW111" s="370"/>
      <c r="AX111" s="370"/>
      <c r="AY111" s="370"/>
      <c r="AZ111" s="312"/>
      <c r="BA111" s="312"/>
      <c r="BB111" s="308"/>
      <c r="BC111" s="308"/>
      <c r="BD111" s="308"/>
      <c r="BE111" s="308"/>
      <c r="BF111" s="374"/>
      <c r="BG111" s="312"/>
      <c r="BH111" s="372"/>
      <c r="BI111" s="369"/>
      <c r="BJ111" s="312"/>
      <c r="BK111" s="370"/>
      <c r="BL111" s="370"/>
      <c r="BM111" s="370"/>
      <c r="BN111" s="312" t="str">
        <f>_xll.SRS1Splines.Functions25.Linear_Interp(V_XNN1!$K$3:$K$8,V_XNN1!$L$3:$L$8,BT111)</f>
        <v>Error reading input X value(s): The value is not a number</v>
      </c>
      <c r="BO111" s="312" t="e">
        <f>(BN111/V_XNN1!$L$7)*100</f>
        <v>#VALUE!</v>
      </c>
      <c r="BP111" s="308" t="str">
        <f>_xll.SRS1Splines.Functions25.Linear_Interp(V_XNN1!$K$3:$K$8,V_XNN1!$M$3:$M$8,BT111)</f>
        <v>Error reading input X value(s): The value is not a number</v>
      </c>
      <c r="BQ111" s="308">
        <f>IFERROR((BN111 - V_XNN1!$M$16) / (V_XNN1!$M$15- V_XNN1!$M$16) * 100, 0)</f>
        <v>0</v>
      </c>
      <c r="BR111" s="308">
        <v>252</v>
      </c>
      <c r="BS111" s="308">
        <v>249</v>
      </c>
      <c r="BT111" s="374"/>
      <c r="BU111" s="312"/>
      <c r="BV111" s="372"/>
      <c r="BW111" s="375"/>
      <c r="BX111" s="365"/>
      <c r="BY111" s="376"/>
      <c r="BZ111" s="376"/>
      <c r="CA111" s="376"/>
      <c r="CB111" s="365"/>
      <c r="CC111" s="365"/>
      <c r="CD111" s="366"/>
      <c r="CE111" s="365"/>
      <c r="CF111" s="365"/>
      <c r="CG111" s="365"/>
      <c r="CH111" s="365"/>
      <c r="CI111" s="377"/>
      <c r="CJ111" s="365"/>
      <c r="CK111" s="378"/>
      <c r="CL111" s="375"/>
      <c r="CM111" s="365"/>
      <c r="CN111" s="376"/>
      <c r="CO111" s="376"/>
      <c r="CP111" s="376"/>
      <c r="CQ111" s="365"/>
      <c r="CR111" s="365"/>
      <c r="CS111" s="366"/>
      <c r="CT111" s="365"/>
      <c r="CU111" s="365"/>
      <c r="CV111" s="365"/>
      <c r="CW111" s="365"/>
      <c r="CX111" s="377"/>
      <c r="CY111" s="365"/>
      <c r="CZ111" s="378"/>
    </row>
    <row r="112" spans="1:104" s="1" customFormat="1" hidden="1">
      <c r="A112" s="272">
        <v>44671</v>
      </c>
      <c r="B112" s="362"/>
      <c r="C112" s="363"/>
      <c r="D112" s="364"/>
      <c r="E112" s="364"/>
      <c r="F112" s="364"/>
      <c r="G112" s="365"/>
      <c r="H112" s="366"/>
      <c r="I112" s="366"/>
      <c r="J112" s="366"/>
      <c r="K112" s="366"/>
      <c r="L112" s="366"/>
      <c r="M112" s="367"/>
      <c r="N112" s="367"/>
      <c r="O112" s="365"/>
      <c r="P112" s="368"/>
      <c r="Q112" s="369"/>
      <c r="R112" s="312"/>
      <c r="S112" s="379">
        <v>-0.17345413962936354</v>
      </c>
      <c r="T112" s="370">
        <v>3.7312000000000003</v>
      </c>
      <c r="U112" s="370">
        <v>0</v>
      </c>
      <c r="V112" s="312">
        <f>_xll.SRS1Splines.Functions25.Linear_Interp(V_NK3!$P$8:$P$32,V_NK3!$R$8:$R$32,AC112)</f>
        <v>385.28592759999799</v>
      </c>
      <c r="W112" s="312">
        <f>(V112/V_NK3!$R$28)*100</f>
        <v>71.06667186722251</v>
      </c>
      <c r="X112" s="308">
        <f>V112-V_NK3!$R$8</f>
        <v>328.70727559999801</v>
      </c>
      <c r="Y112" s="308">
        <f>IFERROR((V112 - V_NK3!$V$10) / (V_NK3!$V$9- V_NK3!$V$10) * 100, 0)</f>
        <v>67.69534784018046</v>
      </c>
      <c r="Z112" s="308">
        <v>541.79999999999995</v>
      </c>
      <c r="AA112" s="308">
        <v>521</v>
      </c>
      <c r="AB112" s="312">
        <v>535.72</v>
      </c>
      <c r="AC112" s="371">
        <v>536.55999999999995</v>
      </c>
      <c r="AD112" s="308">
        <v>0.67</v>
      </c>
      <c r="AE112" s="372">
        <v>0.88</v>
      </c>
      <c r="AF112" s="373"/>
      <c r="AG112" s="312"/>
      <c r="AH112" s="370">
        <v>3.4949376000000005</v>
      </c>
      <c r="AI112" s="370">
        <v>3.7024363636363637</v>
      </c>
      <c r="AJ112" s="370">
        <v>0</v>
      </c>
      <c r="AK112" s="312">
        <f>_xll.SRS1Splines.Functions25.Linear_Interp(V_NK2!$R$10:$R$21,V_NK2!$T$10:$T$21,AR112)</f>
        <v>67.730400000026094</v>
      </c>
      <c r="AL112" s="312">
        <f>(AK112/V_NK2!$T$18)*100</f>
        <v>94.860504201717205</v>
      </c>
      <c r="AM112" s="308">
        <f>AK112-V_NK2!$T$11</f>
        <v>26.910399999998297</v>
      </c>
      <c r="AN112" s="308">
        <f>IFERROR((AK112 - V_NK2!$X$12) / (V_NK2!$X$11- V_NK2!$X$12) * 100, 0)</f>
        <v>87.999999999998764</v>
      </c>
      <c r="AO112" s="308">
        <v>427</v>
      </c>
      <c r="AP112" s="308">
        <v>420</v>
      </c>
      <c r="AQ112" s="308">
        <v>425</v>
      </c>
      <c r="AR112" s="371">
        <v>426.16</v>
      </c>
      <c r="AS112" s="312">
        <v>0.77</v>
      </c>
      <c r="AT112" s="372">
        <v>0.9</v>
      </c>
      <c r="AU112" s="369"/>
      <c r="AV112" s="312"/>
      <c r="AW112" s="370"/>
      <c r="AX112" s="370"/>
      <c r="AY112" s="370"/>
      <c r="AZ112" s="312"/>
      <c r="BA112" s="312"/>
      <c r="BB112" s="308"/>
      <c r="BC112" s="308"/>
      <c r="BD112" s="308"/>
      <c r="BE112" s="308"/>
      <c r="BF112" s="374"/>
      <c r="BG112" s="312"/>
      <c r="BH112" s="372"/>
      <c r="BI112" s="369"/>
      <c r="BJ112" s="312"/>
      <c r="BK112" s="370"/>
      <c r="BL112" s="370"/>
      <c r="BM112" s="370"/>
      <c r="BN112" s="312" t="str">
        <f>_xll.SRS1Splines.Functions25.Linear_Interp(V_XNN1!$K$3:$K$8,V_XNN1!$L$3:$L$8,BT112)</f>
        <v>Error reading input X value(s): The value is not a number</v>
      </c>
      <c r="BO112" s="312" t="e">
        <f>(BN112/V_XNN1!$L$7)*100</f>
        <v>#VALUE!</v>
      </c>
      <c r="BP112" s="308" t="str">
        <f>_xll.SRS1Splines.Functions25.Linear_Interp(V_XNN1!$K$3:$K$8,V_XNN1!$M$3:$M$8,BT112)</f>
        <v>Error reading input X value(s): The value is not a number</v>
      </c>
      <c r="BQ112" s="308">
        <f>IFERROR((BN112 - V_XNN1!$M$16) / (V_XNN1!$M$15- V_XNN1!$M$16) * 100, 0)</f>
        <v>0</v>
      </c>
      <c r="BR112" s="308">
        <v>252</v>
      </c>
      <c r="BS112" s="308">
        <v>249</v>
      </c>
      <c r="BT112" s="374"/>
      <c r="BU112" s="312"/>
      <c r="BV112" s="372"/>
      <c r="BW112" s="375"/>
      <c r="BX112" s="365"/>
      <c r="BY112" s="376"/>
      <c r="BZ112" s="376"/>
      <c r="CA112" s="376"/>
      <c r="CB112" s="365"/>
      <c r="CC112" s="365"/>
      <c r="CD112" s="366"/>
      <c r="CE112" s="365"/>
      <c r="CF112" s="365"/>
      <c r="CG112" s="365"/>
      <c r="CH112" s="365"/>
      <c r="CI112" s="377"/>
      <c r="CJ112" s="365"/>
      <c r="CK112" s="378"/>
      <c r="CL112" s="375"/>
      <c r="CM112" s="365"/>
      <c r="CN112" s="376"/>
      <c r="CO112" s="376"/>
      <c r="CP112" s="376"/>
      <c r="CQ112" s="365"/>
      <c r="CR112" s="365"/>
      <c r="CS112" s="366"/>
      <c r="CT112" s="365"/>
      <c r="CU112" s="365"/>
      <c r="CV112" s="365"/>
      <c r="CW112" s="365"/>
      <c r="CX112" s="377"/>
      <c r="CY112" s="365"/>
      <c r="CZ112" s="378"/>
    </row>
    <row r="113" spans="1:104" s="1" customFormat="1" hidden="1">
      <c r="A113" s="272">
        <v>44672</v>
      </c>
      <c r="B113" s="362"/>
      <c r="C113" s="363"/>
      <c r="D113" s="364"/>
      <c r="E113" s="364"/>
      <c r="F113" s="364"/>
      <c r="G113" s="365"/>
      <c r="H113" s="366"/>
      <c r="I113" s="366"/>
      <c r="J113" s="366"/>
      <c r="K113" s="366"/>
      <c r="L113" s="366"/>
      <c r="M113" s="367"/>
      <c r="N113" s="367"/>
      <c r="O113" s="365"/>
      <c r="P113" s="368"/>
      <c r="Q113" s="369"/>
      <c r="R113" s="312"/>
      <c r="S113" s="370">
        <v>1.4534850852203374</v>
      </c>
      <c r="T113" s="370">
        <v>3.7312000000000003</v>
      </c>
      <c r="U113" s="370">
        <v>0</v>
      </c>
      <c r="V113" s="312">
        <f>_xll.SRS1Splines.Functions25.Linear_Interp(V_NK3!$P$8:$P$32,V_NK3!$R$8:$R$32,AC113)</f>
        <v>383.00821265000002</v>
      </c>
      <c r="W113" s="312">
        <f>(V113/V_NK3!$R$28)*100</f>
        <v>70.646543309797934</v>
      </c>
      <c r="X113" s="308">
        <f>V113-V_NK3!$R$8</f>
        <v>326.42956065000004</v>
      </c>
      <c r="Y113" s="308">
        <f>IFERROR((V113 - V_NK3!$V$10) / (V_NK3!$V$9- V_NK3!$V$10) * 100, 0)</f>
        <v>67.226265719806207</v>
      </c>
      <c r="Z113" s="308">
        <v>541.79999999999995</v>
      </c>
      <c r="AA113" s="308">
        <v>521</v>
      </c>
      <c r="AB113" s="312">
        <v>535.72</v>
      </c>
      <c r="AC113" s="371">
        <v>536.49</v>
      </c>
      <c r="AD113" s="308">
        <v>0.67</v>
      </c>
      <c r="AE113" s="372">
        <v>0.88</v>
      </c>
      <c r="AF113" s="373"/>
      <c r="AG113" s="312"/>
      <c r="AH113" s="370">
        <v>3.8377300781227119</v>
      </c>
      <c r="AI113" s="370">
        <v>3.7435745454545457</v>
      </c>
      <c r="AJ113" s="370">
        <v>0</v>
      </c>
      <c r="AK113" s="312">
        <f>_xll.SRS1Splines.Functions25.Linear_Interp(V_NK2!$R$10:$R$21,V_NK2!$T$10:$T$21,AR113)</f>
        <v>67.948828571454499</v>
      </c>
      <c r="AL113" s="312">
        <f>(AK113/V_NK2!$T$18)*100</f>
        <v>95.166426570664555</v>
      </c>
      <c r="AM113" s="308">
        <f>AK113-V_NK2!$T$11</f>
        <v>27.128828571426702</v>
      </c>
      <c r="AN113" s="308">
        <f>IFERROR((AK113 - V_NK2!$X$12) / (V_NK2!$X$11- V_NK2!$X$12) * 100, 0)</f>
        <v>88.71428571428396</v>
      </c>
      <c r="AO113" s="308">
        <v>427</v>
      </c>
      <c r="AP113" s="308">
        <v>420</v>
      </c>
      <c r="AQ113" s="308">
        <v>425</v>
      </c>
      <c r="AR113" s="371">
        <v>426.21</v>
      </c>
      <c r="AS113" s="312">
        <v>0.77</v>
      </c>
      <c r="AT113" s="372">
        <v>0.91</v>
      </c>
      <c r="AU113" s="369"/>
      <c r="AV113" s="312"/>
      <c r="AW113" s="370"/>
      <c r="AX113" s="370"/>
      <c r="AY113" s="370"/>
      <c r="AZ113" s="312"/>
      <c r="BA113" s="312"/>
      <c r="BB113" s="308"/>
      <c r="BC113" s="308"/>
      <c r="BD113" s="308"/>
      <c r="BE113" s="308"/>
      <c r="BF113" s="374"/>
      <c r="BG113" s="312"/>
      <c r="BH113" s="372"/>
      <c r="BI113" s="369"/>
      <c r="BJ113" s="312"/>
      <c r="BK113" s="370"/>
      <c r="BL113" s="370"/>
      <c r="BM113" s="370"/>
      <c r="BN113" s="312" t="str">
        <f>_xll.SRS1Splines.Functions25.Linear_Interp(V_XNN1!$K$3:$K$8,V_XNN1!$L$3:$L$8,BT113)</f>
        <v>Error reading input X value(s): The value is not a number</v>
      </c>
      <c r="BO113" s="312" t="e">
        <f>(BN113/V_XNN1!$L$7)*100</f>
        <v>#VALUE!</v>
      </c>
      <c r="BP113" s="308" t="str">
        <f>_xll.SRS1Splines.Functions25.Linear_Interp(V_XNN1!$K$3:$K$8,V_XNN1!$M$3:$M$8,BT113)</f>
        <v>Error reading input X value(s): The value is not a number</v>
      </c>
      <c r="BQ113" s="308">
        <f>IFERROR((BN113 - V_XNN1!$M$16) / (V_XNN1!$M$15- V_XNN1!$M$16) * 100, 0)</f>
        <v>0</v>
      </c>
      <c r="BR113" s="308">
        <v>252</v>
      </c>
      <c r="BS113" s="308">
        <v>249</v>
      </c>
      <c r="BT113" s="374"/>
      <c r="BU113" s="312"/>
      <c r="BV113" s="372"/>
      <c r="BW113" s="375"/>
      <c r="BX113" s="365"/>
      <c r="BY113" s="376"/>
      <c r="BZ113" s="376"/>
      <c r="CA113" s="376"/>
      <c r="CB113" s="365"/>
      <c r="CC113" s="365"/>
      <c r="CD113" s="366"/>
      <c r="CE113" s="365"/>
      <c r="CF113" s="365"/>
      <c r="CG113" s="365"/>
      <c r="CH113" s="365"/>
      <c r="CI113" s="377"/>
      <c r="CJ113" s="365"/>
      <c r="CK113" s="378"/>
      <c r="CL113" s="375"/>
      <c r="CM113" s="365"/>
      <c r="CN113" s="376"/>
      <c r="CO113" s="376"/>
      <c r="CP113" s="376"/>
      <c r="CQ113" s="365"/>
      <c r="CR113" s="365"/>
      <c r="CS113" s="366"/>
      <c r="CT113" s="365"/>
      <c r="CU113" s="365"/>
      <c r="CV113" s="365"/>
      <c r="CW113" s="365"/>
      <c r="CX113" s="377"/>
      <c r="CY113" s="365"/>
      <c r="CZ113" s="378"/>
    </row>
    <row r="114" spans="1:104" s="1" customFormat="1" hidden="1">
      <c r="A114" s="272">
        <v>44673</v>
      </c>
      <c r="B114" s="362"/>
      <c r="C114" s="363"/>
      <c r="D114" s="364"/>
      <c r="E114" s="364"/>
      <c r="F114" s="364"/>
      <c r="G114" s="365"/>
      <c r="H114" s="366"/>
      <c r="I114" s="366"/>
      <c r="J114" s="366"/>
      <c r="K114" s="366"/>
      <c r="L114" s="366"/>
      <c r="M114" s="367"/>
      <c r="N114" s="367"/>
      <c r="O114" s="365"/>
      <c r="P114" s="368"/>
      <c r="Q114" s="369"/>
      <c r="R114" s="312"/>
      <c r="S114" s="370">
        <v>0.22292155030822755</v>
      </c>
      <c r="T114" s="370">
        <v>3.4767999999999999</v>
      </c>
      <c r="U114" s="370">
        <v>0</v>
      </c>
      <c r="V114" s="312">
        <f>_xll.SRS1Splines.Functions25.Linear_Interp(V_NK3!$P$8:$P$32,V_NK3!$R$8:$R$32,AC114)</f>
        <v>379.75433414999998</v>
      </c>
      <c r="W114" s="312">
        <f>(V114/V_NK3!$R$28)*100</f>
        <v>70.046359656333735</v>
      </c>
      <c r="X114" s="308">
        <f>V114-V_NK3!$R$8</f>
        <v>323.17568215</v>
      </c>
      <c r="Y114" s="308">
        <f>IFERROR((V114 - V_NK3!$V$10) / (V_NK3!$V$9- V_NK3!$V$10) * 100, 0)</f>
        <v>66.556148404985237</v>
      </c>
      <c r="Z114" s="308">
        <v>541.79999999999995</v>
      </c>
      <c r="AA114" s="308">
        <v>521</v>
      </c>
      <c r="AB114" s="312">
        <v>535.72</v>
      </c>
      <c r="AC114" s="371">
        <v>536.39</v>
      </c>
      <c r="AD114" s="308">
        <v>0.67</v>
      </c>
      <c r="AE114" s="372">
        <v>0.82</v>
      </c>
      <c r="AF114" s="373"/>
      <c r="AG114" s="312"/>
      <c r="AH114" s="370">
        <v>3.2026841116017151</v>
      </c>
      <c r="AI114" s="370">
        <v>3.9492654545454546</v>
      </c>
      <c r="AJ114" s="370">
        <v>0</v>
      </c>
      <c r="AK114" s="312">
        <f>_xll.SRS1Splines.Functions25.Linear_Interp(V_NK2!$R$10:$R$21,V_NK2!$T$10:$T$21,AR114)</f>
        <v>67.643028571454494</v>
      </c>
      <c r="AL114" s="312">
        <f>(AK114/V_NK2!$T$18)*100</f>
        <v>94.73813525413793</v>
      </c>
      <c r="AM114" s="308">
        <f>AK114-V_NK2!$T$11</f>
        <v>26.823028571426697</v>
      </c>
      <c r="AN114" s="308">
        <f>IFERROR((AK114 - V_NK2!$X$12) / (V_NK2!$X$11- V_NK2!$X$12) * 100, 0)</f>
        <v>87.714285714283889</v>
      </c>
      <c r="AO114" s="308">
        <v>427</v>
      </c>
      <c r="AP114" s="308">
        <v>420</v>
      </c>
      <c r="AQ114" s="308">
        <v>425</v>
      </c>
      <c r="AR114" s="371">
        <v>426.14</v>
      </c>
      <c r="AS114" s="312">
        <v>0.77</v>
      </c>
      <c r="AT114" s="372">
        <v>0.96</v>
      </c>
      <c r="AU114" s="369"/>
      <c r="AV114" s="312"/>
      <c r="AW114" s="370"/>
      <c r="AX114" s="370"/>
      <c r="AY114" s="370"/>
      <c r="AZ114" s="312"/>
      <c r="BA114" s="312"/>
      <c r="BB114" s="308"/>
      <c r="BC114" s="308"/>
      <c r="BD114" s="308"/>
      <c r="BE114" s="308"/>
      <c r="BF114" s="374"/>
      <c r="BG114" s="312"/>
      <c r="BH114" s="372"/>
      <c r="BI114" s="369"/>
      <c r="BJ114" s="312"/>
      <c r="BK114" s="370"/>
      <c r="BL114" s="370"/>
      <c r="BM114" s="370"/>
      <c r="BN114" s="312" t="str">
        <f>_xll.SRS1Splines.Functions25.Linear_Interp(V_XNN1!$K$3:$K$8,V_XNN1!$L$3:$L$8,BT114)</f>
        <v>Error reading input X value(s): The value is not a number</v>
      </c>
      <c r="BO114" s="312" t="e">
        <f>(BN114/V_XNN1!$L$7)*100</f>
        <v>#VALUE!</v>
      </c>
      <c r="BP114" s="308" t="str">
        <f>_xll.SRS1Splines.Functions25.Linear_Interp(V_XNN1!$K$3:$K$8,V_XNN1!$M$3:$M$8,BT114)</f>
        <v>Error reading input X value(s): The value is not a number</v>
      </c>
      <c r="BQ114" s="308">
        <f>IFERROR((BN114 - V_XNN1!$M$16) / (V_XNN1!$M$15- V_XNN1!$M$16) * 100, 0)</f>
        <v>0</v>
      </c>
      <c r="BR114" s="308">
        <v>252</v>
      </c>
      <c r="BS114" s="308">
        <v>249</v>
      </c>
      <c r="BT114" s="374"/>
      <c r="BU114" s="312"/>
      <c r="BV114" s="372"/>
      <c r="BW114" s="375"/>
      <c r="BX114" s="365"/>
      <c r="BY114" s="376"/>
      <c r="BZ114" s="376"/>
      <c r="CA114" s="376"/>
      <c r="CB114" s="365"/>
      <c r="CC114" s="365"/>
      <c r="CD114" s="366"/>
      <c r="CE114" s="365"/>
      <c r="CF114" s="365"/>
      <c r="CG114" s="365"/>
      <c r="CH114" s="365"/>
      <c r="CI114" s="377"/>
      <c r="CJ114" s="365"/>
      <c r="CK114" s="378"/>
      <c r="CL114" s="375"/>
      <c r="CM114" s="365"/>
      <c r="CN114" s="376"/>
      <c r="CO114" s="376"/>
      <c r="CP114" s="376"/>
      <c r="CQ114" s="365"/>
      <c r="CR114" s="365"/>
      <c r="CS114" s="366"/>
      <c r="CT114" s="365"/>
      <c r="CU114" s="365"/>
      <c r="CV114" s="365"/>
      <c r="CW114" s="365"/>
      <c r="CX114" s="377"/>
      <c r="CY114" s="365"/>
      <c r="CZ114" s="378"/>
    </row>
    <row r="115" spans="1:104" s="1" customFormat="1" hidden="1">
      <c r="A115" s="272">
        <v>44674</v>
      </c>
      <c r="B115" s="362"/>
      <c r="C115" s="363"/>
      <c r="D115" s="364"/>
      <c r="E115" s="364"/>
      <c r="F115" s="364"/>
      <c r="G115" s="365"/>
      <c r="H115" s="366"/>
      <c r="I115" s="366"/>
      <c r="J115" s="366"/>
      <c r="K115" s="366"/>
      <c r="L115" s="366"/>
      <c r="M115" s="367"/>
      <c r="N115" s="367"/>
      <c r="O115" s="365"/>
      <c r="P115" s="368"/>
      <c r="Q115" s="369"/>
      <c r="R115" s="312"/>
      <c r="S115" s="370">
        <v>0.77508508522033692</v>
      </c>
      <c r="T115" s="370">
        <v>3.0528</v>
      </c>
      <c r="U115" s="370">
        <v>0</v>
      </c>
      <c r="V115" s="312">
        <f>_xll.SRS1Splines.Functions25.Linear_Interp(V_NK3!$P$8:$P$32,V_NK3!$R$8:$R$32,AC115)</f>
        <v>377.47661920000201</v>
      </c>
      <c r="W115" s="312">
        <f>(V115/V_NK3!$R$28)*100</f>
        <v>69.626231098909159</v>
      </c>
      <c r="X115" s="308">
        <f>V115-V_NK3!$R$8</f>
        <v>320.89796720000203</v>
      </c>
      <c r="Y115" s="308">
        <f>IFERROR((V115 - V_NK3!$V$10) / (V_NK3!$V$9- V_NK3!$V$10) * 100, 0)</f>
        <v>66.087066284610984</v>
      </c>
      <c r="Z115" s="308">
        <v>541.79999999999995</v>
      </c>
      <c r="AA115" s="308">
        <v>521</v>
      </c>
      <c r="AB115" s="312">
        <v>535.72</v>
      </c>
      <c r="AC115" s="371">
        <v>536.32000000000005</v>
      </c>
      <c r="AD115" s="308">
        <v>0.67</v>
      </c>
      <c r="AE115" s="372">
        <v>0.72</v>
      </c>
      <c r="AF115" s="373"/>
      <c r="AG115" s="312"/>
      <c r="AH115" s="370">
        <v>3.0032980781227114</v>
      </c>
      <c r="AI115" s="370">
        <v>4.3606472727272738</v>
      </c>
      <c r="AJ115" s="370">
        <v>0</v>
      </c>
      <c r="AK115" s="312">
        <f>_xll.SRS1Splines.Functions25.Linear_Interp(V_NK2!$R$10:$R$21,V_NK2!$T$10:$T$21,AR115)</f>
        <v>66.550885714312003</v>
      </c>
      <c r="AL115" s="312">
        <f>(AK115/V_NK2!$T$18)*100</f>
        <v>93.208523409400556</v>
      </c>
      <c r="AM115" s="308">
        <f>AK115-V_NK2!$T$11</f>
        <v>25.730885714284206</v>
      </c>
      <c r="AN115" s="308">
        <f>IFERROR((AK115 - V_NK2!$X$12) / (V_NK2!$X$11- V_NK2!$X$12) * 100, 0)</f>
        <v>84.142857142856343</v>
      </c>
      <c r="AO115" s="308">
        <v>427</v>
      </c>
      <c r="AP115" s="308">
        <v>420</v>
      </c>
      <c r="AQ115" s="308">
        <v>425</v>
      </c>
      <c r="AR115" s="371">
        <v>425.89</v>
      </c>
      <c r="AS115" s="312">
        <v>0.77</v>
      </c>
      <c r="AT115" s="372">
        <v>1.06</v>
      </c>
      <c r="AU115" s="369"/>
      <c r="AV115" s="312"/>
      <c r="AW115" s="370"/>
      <c r="AX115" s="370"/>
      <c r="AY115" s="370"/>
      <c r="AZ115" s="312"/>
      <c r="BA115" s="312"/>
      <c r="BB115" s="308"/>
      <c r="BC115" s="308"/>
      <c r="BD115" s="308"/>
      <c r="BE115" s="308"/>
      <c r="BF115" s="374"/>
      <c r="BG115" s="312"/>
      <c r="BH115" s="372"/>
      <c r="BI115" s="369"/>
      <c r="BJ115" s="312"/>
      <c r="BK115" s="370"/>
      <c r="BL115" s="370"/>
      <c r="BM115" s="370"/>
      <c r="BN115" s="312" t="str">
        <f>_xll.SRS1Splines.Functions25.Linear_Interp(V_XNN1!$K$3:$K$8,V_XNN1!$L$3:$L$8,BT115)</f>
        <v>Error reading input X value(s): The value is not a number</v>
      </c>
      <c r="BO115" s="312" t="e">
        <f>(BN115/V_XNN1!$L$7)*100</f>
        <v>#VALUE!</v>
      </c>
      <c r="BP115" s="308" t="str">
        <f>_xll.SRS1Splines.Functions25.Linear_Interp(V_XNN1!$K$3:$K$8,V_XNN1!$M$3:$M$8,BT115)</f>
        <v>Error reading input X value(s): The value is not a number</v>
      </c>
      <c r="BQ115" s="308">
        <f>IFERROR((BN115 - V_XNN1!$M$16) / (V_XNN1!$M$15- V_XNN1!$M$16) * 100, 0)</f>
        <v>0</v>
      </c>
      <c r="BR115" s="308">
        <v>252</v>
      </c>
      <c r="BS115" s="308">
        <v>249</v>
      </c>
      <c r="BT115" s="374"/>
      <c r="BU115" s="312"/>
      <c r="BV115" s="372"/>
      <c r="BW115" s="375"/>
      <c r="BX115" s="365"/>
      <c r="BY115" s="376"/>
      <c r="BZ115" s="376"/>
      <c r="CA115" s="376"/>
      <c r="CB115" s="365"/>
      <c r="CC115" s="365"/>
      <c r="CD115" s="366"/>
      <c r="CE115" s="365"/>
      <c r="CF115" s="365"/>
      <c r="CG115" s="365"/>
      <c r="CH115" s="365"/>
      <c r="CI115" s="377"/>
      <c r="CJ115" s="365"/>
      <c r="CK115" s="378"/>
      <c r="CL115" s="375"/>
      <c r="CM115" s="365"/>
      <c r="CN115" s="376"/>
      <c r="CO115" s="376"/>
      <c r="CP115" s="376"/>
      <c r="CQ115" s="365"/>
      <c r="CR115" s="365"/>
      <c r="CS115" s="366"/>
      <c r="CT115" s="365"/>
      <c r="CU115" s="365"/>
      <c r="CV115" s="365"/>
      <c r="CW115" s="365"/>
      <c r="CX115" s="377"/>
      <c r="CY115" s="365"/>
      <c r="CZ115" s="378"/>
    </row>
    <row r="116" spans="1:104" s="1" customFormat="1" hidden="1">
      <c r="A116" s="272">
        <v>44675</v>
      </c>
      <c r="B116" s="362"/>
      <c r="C116" s="363"/>
      <c r="D116" s="364"/>
      <c r="E116" s="364"/>
      <c r="F116" s="364"/>
      <c r="G116" s="365"/>
      <c r="H116" s="366"/>
      <c r="I116" s="366"/>
      <c r="J116" s="366"/>
      <c r="K116" s="366"/>
      <c r="L116" s="366"/>
      <c r="M116" s="367"/>
      <c r="N116" s="367"/>
      <c r="O116" s="365"/>
      <c r="P116" s="368"/>
      <c r="Q116" s="369"/>
      <c r="R116" s="312"/>
      <c r="S116" s="370">
        <v>0.20910939527893113</v>
      </c>
      <c r="T116" s="370">
        <v>3.1376000000000004</v>
      </c>
      <c r="U116" s="370">
        <v>0</v>
      </c>
      <c r="V116" s="312">
        <f>_xll.SRS1Splines.Functions25.Linear_Interp(V_NK3!$P$8:$P$32,V_NK3!$R$8:$R$32,AC116)</f>
        <v>374.54812855000102</v>
      </c>
      <c r="W116" s="312">
        <f>(V116/V_NK3!$R$28)*100</f>
        <v>69.086065810791197</v>
      </c>
      <c r="X116" s="308">
        <f>V116-V_NK3!$R$8</f>
        <v>317.96947655000105</v>
      </c>
      <c r="Y116" s="308">
        <f>IFERROR((V116 - V_NK3!$V$10) / (V_NK3!$V$9- V_NK3!$V$10) * 100, 0)</f>
        <v>65.483960701271911</v>
      </c>
      <c r="Z116" s="308">
        <v>541.79999999999995</v>
      </c>
      <c r="AA116" s="308">
        <v>521</v>
      </c>
      <c r="AB116" s="312">
        <v>535.72</v>
      </c>
      <c r="AC116" s="371">
        <v>536.23</v>
      </c>
      <c r="AD116" s="308">
        <v>0.67</v>
      </c>
      <c r="AE116" s="372">
        <v>0.74</v>
      </c>
      <c r="AF116" s="373"/>
      <c r="AG116" s="312"/>
      <c r="AH116" s="370">
        <v>2.8928461004420476</v>
      </c>
      <c r="AI116" s="370">
        <v>4.4017854545454549</v>
      </c>
      <c r="AJ116" s="370">
        <v>0</v>
      </c>
      <c r="AK116" s="312">
        <f>_xll.SRS1Splines.Functions25.Linear_Interp(V_NK2!$R$10:$R$21,V_NK2!$T$10:$T$21,AR116)</f>
        <v>65.502428571455695</v>
      </c>
      <c r="AL116" s="312">
        <f>(AK116/V_NK2!$T$18)*100</f>
        <v>91.740096038453345</v>
      </c>
      <c r="AM116" s="308">
        <f>AK116-V_NK2!$T$11</f>
        <v>24.682428571427899</v>
      </c>
      <c r="AN116" s="308">
        <f>IFERROR((AK116 - V_NK2!$X$12) / (V_NK2!$X$11- V_NK2!$X$12) * 100, 0)</f>
        <v>80.71428571428747</v>
      </c>
      <c r="AO116" s="308">
        <v>427</v>
      </c>
      <c r="AP116" s="308">
        <v>420</v>
      </c>
      <c r="AQ116" s="308">
        <v>425</v>
      </c>
      <c r="AR116" s="371">
        <v>425.65</v>
      </c>
      <c r="AS116" s="312">
        <v>0.77</v>
      </c>
      <c r="AT116" s="372">
        <v>1.07</v>
      </c>
      <c r="AU116" s="369"/>
      <c r="AV116" s="312"/>
      <c r="AW116" s="370"/>
      <c r="AX116" s="370"/>
      <c r="AY116" s="370"/>
      <c r="AZ116" s="312"/>
      <c r="BA116" s="312"/>
      <c r="BB116" s="308"/>
      <c r="BC116" s="308"/>
      <c r="BD116" s="308"/>
      <c r="BE116" s="308"/>
      <c r="BF116" s="374"/>
      <c r="BG116" s="312"/>
      <c r="BH116" s="372"/>
      <c r="BI116" s="369"/>
      <c r="BJ116" s="312"/>
      <c r="BK116" s="370"/>
      <c r="BL116" s="370"/>
      <c r="BM116" s="370"/>
      <c r="BN116" s="312" t="str">
        <f>_xll.SRS1Splines.Functions25.Linear_Interp(V_XNN1!$K$3:$K$8,V_XNN1!$L$3:$L$8,BT116)</f>
        <v>Error reading input X value(s): The value is not a number</v>
      </c>
      <c r="BO116" s="312" t="e">
        <f>(BN116/V_XNN1!$L$7)*100</f>
        <v>#VALUE!</v>
      </c>
      <c r="BP116" s="308" t="str">
        <f>_xll.SRS1Splines.Functions25.Linear_Interp(V_XNN1!$K$3:$K$8,V_XNN1!$M$3:$M$8,BT116)</f>
        <v>Error reading input X value(s): The value is not a number</v>
      </c>
      <c r="BQ116" s="308">
        <f>IFERROR((BN116 - V_XNN1!$M$16) / (V_XNN1!$M$15- V_XNN1!$M$16) * 100, 0)</f>
        <v>0</v>
      </c>
      <c r="BR116" s="308">
        <v>252</v>
      </c>
      <c r="BS116" s="308">
        <v>249</v>
      </c>
      <c r="BT116" s="374"/>
      <c r="BU116" s="312"/>
      <c r="BV116" s="372"/>
      <c r="BW116" s="375"/>
      <c r="BX116" s="365"/>
      <c r="BY116" s="376"/>
      <c r="BZ116" s="376"/>
      <c r="CA116" s="376"/>
      <c r="CB116" s="365"/>
      <c r="CC116" s="365"/>
      <c r="CD116" s="366"/>
      <c r="CE116" s="365"/>
      <c r="CF116" s="365"/>
      <c r="CG116" s="365"/>
      <c r="CH116" s="365"/>
      <c r="CI116" s="377"/>
      <c r="CJ116" s="365"/>
      <c r="CK116" s="378"/>
      <c r="CL116" s="375"/>
      <c r="CM116" s="365"/>
      <c r="CN116" s="376"/>
      <c r="CO116" s="376"/>
      <c r="CP116" s="376"/>
      <c r="CQ116" s="365"/>
      <c r="CR116" s="365"/>
      <c r="CS116" s="366"/>
      <c r="CT116" s="365"/>
      <c r="CU116" s="365"/>
      <c r="CV116" s="365"/>
      <c r="CW116" s="365"/>
      <c r="CX116" s="377"/>
      <c r="CY116" s="365"/>
      <c r="CZ116" s="378"/>
    </row>
    <row r="117" spans="1:104" s="1" customFormat="1" hidden="1">
      <c r="A117" s="272">
        <v>44676</v>
      </c>
      <c r="B117" s="362"/>
      <c r="C117" s="363"/>
      <c r="D117" s="364"/>
      <c r="E117" s="364"/>
      <c r="F117" s="364"/>
      <c r="G117" s="365"/>
      <c r="H117" s="366"/>
      <c r="I117" s="366"/>
      <c r="J117" s="366"/>
      <c r="K117" s="366"/>
      <c r="L117" s="366"/>
      <c r="M117" s="367"/>
      <c r="N117" s="367"/>
      <c r="O117" s="365"/>
      <c r="P117" s="368"/>
      <c r="Q117" s="369"/>
      <c r="R117" s="312"/>
      <c r="S117" s="379">
        <v>-0.11627844968795729</v>
      </c>
      <c r="T117" s="370">
        <v>3.1376000000000004</v>
      </c>
      <c r="U117" s="370">
        <v>0</v>
      </c>
      <c r="V117" s="312">
        <f>_xll.SRS1Splines.Functions25.Linear_Interp(V_NK3!$P$8:$P$32,V_NK3!$R$8:$R$32,AC117)</f>
        <v>371.29425005000002</v>
      </c>
      <c r="W117" s="312">
        <f>(V117/V_NK3!$R$28)*100</f>
        <v>68.485882157326813</v>
      </c>
      <c r="X117" s="308">
        <f>V117-V_NK3!$R$8</f>
        <v>314.71559805000004</v>
      </c>
      <c r="Y117" s="308">
        <f>IFERROR((V117 - V_NK3!$V$10) / (V_NK3!$V$9- V_NK3!$V$10) * 100, 0)</f>
        <v>64.813843386450742</v>
      </c>
      <c r="Z117" s="308">
        <v>541.79999999999995</v>
      </c>
      <c r="AA117" s="308">
        <v>521</v>
      </c>
      <c r="AB117" s="312">
        <v>535.72</v>
      </c>
      <c r="AC117" s="371">
        <v>536.13</v>
      </c>
      <c r="AD117" s="308">
        <v>0.67</v>
      </c>
      <c r="AE117" s="372">
        <v>0.74</v>
      </c>
      <c r="AF117" s="373"/>
      <c r="AG117" s="312"/>
      <c r="AH117" s="370">
        <v>2.9521440000000005</v>
      </c>
      <c r="AI117" s="370">
        <v>4.4017854545454549</v>
      </c>
      <c r="AJ117" s="370">
        <v>0</v>
      </c>
      <c r="AK117" s="312">
        <f>_xll.SRS1Splines.Functions25.Linear_Interp(V_NK2!$R$10:$R$21,V_NK2!$T$10:$T$21,AR117)</f>
        <v>64.453971428599701</v>
      </c>
      <c r="AL117" s="312">
        <f>(AK117/V_NK2!$T$18)*100</f>
        <v>90.271668667506574</v>
      </c>
      <c r="AM117" s="308">
        <f>AK117-V_NK2!$T$11</f>
        <v>23.633971428571904</v>
      </c>
      <c r="AN117" s="308">
        <f>IFERROR((AK117 - V_NK2!$X$12) / (V_NK2!$X$11- V_NK2!$X$12) * 100, 0)</f>
        <v>77.285714285719635</v>
      </c>
      <c r="AO117" s="308">
        <v>427</v>
      </c>
      <c r="AP117" s="308">
        <v>420</v>
      </c>
      <c r="AQ117" s="308">
        <v>425</v>
      </c>
      <c r="AR117" s="371">
        <v>425.41</v>
      </c>
      <c r="AS117" s="312">
        <v>0.77</v>
      </c>
      <c r="AT117" s="372">
        <v>1.07</v>
      </c>
      <c r="AU117" s="369"/>
      <c r="AV117" s="312"/>
      <c r="AW117" s="370"/>
      <c r="AX117" s="370"/>
      <c r="AY117" s="370"/>
      <c r="AZ117" s="312"/>
      <c r="BA117" s="312"/>
      <c r="BB117" s="308"/>
      <c r="BC117" s="308"/>
      <c r="BD117" s="308"/>
      <c r="BE117" s="308"/>
      <c r="BF117" s="374"/>
      <c r="BG117" s="312"/>
      <c r="BH117" s="372"/>
      <c r="BI117" s="369"/>
      <c r="BJ117" s="312"/>
      <c r="BK117" s="370"/>
      <c r="BL117" s="370"/>
      <c r="BM117" s="370"/>
      <c r="BN117" s="312" t="str">
        <f>_xll.SRS1Splines.Functions25.Linear_Interp(V_XNN1!$K$3:$K$8,V_XNN1!$L$3:$L$8,BT117)</f>
        <v>Error reading input X value(s): The value is not a number</v>
      </c>
      <c r="BO117" s="312" t="e">
        <f>(BN117/V_XNN1!$L$7)*100</f>
        <v>#VALUE!</v>
      </c>
      <c r="BP117" s="308" t="str">
        <f>_xll.SRS1Splines.Functions25.Linear_Interp(V_XNN1!$K$3:$K$8,V_XNN1!$M$3:$M$8,BT117)</f>
        <v>Error reading input X value(s): The value is not a number</v>
      </c>
      <c r="BQ117" s="308">
        <f>IFERROR((BN117 - V_XNN1!$M$16) / (V_XNN1!$M$15- V_XNN1!$M$16) * 100, 0)</f>
        <v>0</v>
      </c>
      <c r="BR117" s="308">
        <v>252</v>
      </c>
      <c r="BS117" s="308">
        <v>249</v>
      </c>
      <c r="BT117" s="374"/>
      <c r="BU117" s="312"/>
      <c r="BV117" s="372"/>
      <c r="BW117" s="375"/>
      <c r="BX117" s="365"/>
      <c r="BY117" s="376"/>
      <c r="BZ117" s="376"/>
      <c r="CA117" s="376"/>
      <c r="CB117" s="365"/>
      <c r="CC117" s="365"/>
      <c r="CD117" s="366"/>
      <c r="CE117" s="365"/>
      <c r="CF117" s="365"/>
      <c r="CG117" s="365"/>
      <c r="CH117" s="365"/>
      <c r="CI117" s="377"/>
      <c r="CJ117" s="365"/>
      <c r="CK117" s="378"/>
      <c r="CL117" s="375"/>
      <c r="CM117" s="365"/>
      <c r="CN117" s="376"/>
      <c r="CO117" s="376"/>
      <c r="CP117" s="376"/>
      <c r="CQ117" s="365"/>
      <c r="CR117" s="365"/>
      <c r="CS117" s="366"/>
      <c r="CT117" s="365"/>
      <c r="CU117" s="365"/>
      <c r="CV117" s="365"/>
      <c r="CW117" s="365"/>
      <c r="CX117" s="377"/>
      <c r="CY117" s="365"/>
      <c r="CZ117" s="378"/>
    </row>
    <row r="118" spans="1:104" s="1" customFormat="1" hidden="1">
      <c r="A118" s="272">
        <v>44677</v>
      </c>
      <c r="B118" s="362"/>
      <c r="C118" s="363"/>
      <c r="D118" s="364"/>
      <c r="E118" s="364"/>
      <c r="F118" s="364"/>
      <c r="G118" s="365"/>
      <c r="H118" s="366"/>
      <c r="I118" s="366"/>
      <c r="J118" s="366"/>
      <c r="K118" s="366"/>
      <c r="L118" s="366"/>
      <c r="M118" s="367"/>
      <c r="N118" s="367"/>
      <c r="O118" s="365"/>
      <c r="P118" s="368"/>
      <c r="Q118" s="369"/>
      <c r="R118" s="312"/>
      <c r="S118" s="370">
        <v>0.53449724024581957</v>
      </c>
      <c r="T118" s="370">
        <v>3.1376000000000004</v>
      </c>
      <c r="U118" s="370">
        <v>0</v>
      </c>
      <c r="V118" s="312">
        <f>_xll.SRS1Splines.Functions25.Linear_Interp(V_NK3!$P$8:$P$32,V_NK3!$R$8:$R$32,AC118)</f>
        <v>368.69114724999901</v>
      </c>
      <c r="W118" s="312">
        <f>(V118/V_NK3!$R$28)*100</f>
        <v>68.00573523455526</v>
      </c>
      <c r="X118" s="308">
        <f>V118-V_NK3!$R$8</f>
        <v>312.11249524999903</v>
      </c>
      <c r="Y118" s="308">
        <f>IFERROR((V118 - V_NK3!$V$10) / (V_NK3!$V$9- V_NK3!$V$10) * 100, 0)</f>
        <v>64.277749534593767</v>
      </c>
      <c r="Z118" s="308">
        <v>541.79999999999995</v>
      </c>
      <c r="AA118" s="308">
        <v>521</v>
      </c>
      <c r="AB118" s="312">
        <v>535.72</v>
      </c>
      <c r="AC118" s="371">
        <v>536.04999999999995</v>
      </c>
      <c r="AD118" s="308">
        <v>0.67</v>
      </c>
      <c r="AE118" s="372">
        <v>0.74</v>
      </c>
      <c r="AF118" s="373"/>
      <c r="AG118" s="312"/>
      <c r="AH118" s="370">
        <v>3.0002240892811209</v>
      </c>
      <c r="AI118" s="370">
        <v>4.3606472727272738</v>
      </c>
      <c r="AJ118" s="370">
        <v>0</v>
      </c>
      <c r="AK118" s="312">
        <f>_xll.SRS1Splines.Functions25.Linear_Interp(V_NK2!$R$10:$R$21,V_NK2!$T$10:$T$21,AR118)</f>
        <v>63.318142857171999</v>
      </c>
      <c r="AL118" s="312">
        <f>(AK118/V_NK2!$T$18)*100</f>
        <v>88.680872348980387</v>
      </c>
      <c r="AM118" s="308">
        <f>AK118-V_NK2!$T$11</f>
        <v>22.498142857144202</v>
      </c>
      <c r="AN118" s="308">
        <f>IFERROR((AK118 - V_NK2!$X$12) / (V_NK2!$X$11- V_NK2!$X$12) * 100, 0)</f>
        <v>73.571428571436584</v>
      </c>
      <c r="AO118" s="308">
        <v>427</v>
      </c>
      <c r="AP118" s="308">
        <v>420</v>
      </c>
      <c r="AQ118" s="308">
        <v>425</v>
      </c>
      <c r="AR118" s="371">
        <v>425.15</v>
      </c>
      <c r="AS118" s="312">
        <v>0.77</v>
      </c>
      <c r="AT118" s="372">
        <v>1.06</v>
      </c>
      <c r="AU118" s="369"/>
      <c r="AV118" s="312"/>
      <c r="AW118" s="370"/>
      <c r="AX118" s="370"/>
      <c r="AY118" s="370"/>
      <c r="AZ118" s="312"/>
      <c r="BA118" s="312"/>
      <c r="BB118" s="308"/>
      <c r="BC118" s="308"/>
      <c r="BD118" s="308"/>
      <c r="BE118" s="308"/>
      <c r="BF118" s="374"/>
      <c r="BG118" s="312"/>
      <c r="BH118" s="372"/>
      <c r="BI118" s="369"/>
      <c r="BJ118" s="312"/>
      <c r="BK118" s="370"/>
      <c r="BL118" s="370"/>
      <c r="BM118" s="370"/>
      <c r="BN118" s="312" t="str">
        <f>_xll.SRS1Splines.Functions25.Linear_Interp(V_XNN1!$K$3:$K$8,V_XNN1!$L$3:$L$8,BT118)</f>
        <v>Error reading input X value(s): The value is not a number</v>
      </c>
      <c r="BO118" s="312" t="e">
        <f>(BN118/V_XNN1!$L$7)*100</f>
        <v>#VALUE!</v>
      </c>
      <c r="BP118" s="308" t="str">
        <f>_xll.SRS1Splines.Functions25.Linear_Interp(V_XNN1!$K$3:$K$8,V_XNN1!$M$3:$M$8,BT118)</f>
        <v>Error reading input X value(s): The value is not a number</v>
      </c>
      <c r="BQ118" s="308">
        <f>IFERROR((BN118 - V_XNN1!$M$16) / (V_XNN1!$M$15- V_XNN1!$M$16) * 100, 0)</f>
        <v>0</v>
      </c>
      <c r="BR118" s="308">
        <v>252</v>
      </c>
      <c r="BS118" s="308">
        <v>249</v>
      </c>
      <c r="BT118" s="374"/>
      <c r="BU118" s="312"/>
      <c r="BV118" s="372"/>
      <c r="BW118" s="375"/>
      <c r="BX118" s="365"/>
      <c r="BY118" s="376"/>
      <c r="BZ118" s="376"/>
      <c r="CA118" s="376"/>
      <c r="CB118" s="365"/>
      <c r="CC118" s="365"/>
      <c r="CD118" s="366"/>
      <c r="CE118" s="365"/>
      <c r="CF118" s="365"/>
      <c r="CG118" s="365"/>
      <c r="CH118" s="365"/>
      <c r="CI118" s="377"/>
      <c r="CJ118" s="365"/>
      <c r="CK118" s="378"/>
      <c r="CL118" s="375"/>
      <c r="CM118" s="365"/>
      <c r="CN118" s="376"/>
      <c r="CO118" s="376"/>
      <c r="CP118" s="376"/>
      <c r="CQ118" s="365"/>
      <c r="CR118" s="365"/>
      <c r="CS118" s="366"/>
      <c r="CT118" s="365"/>
      <c r="CU118" s="365"/>
      <c r="CV118" s="365"/>
      <c r="CW118" s="365"/>
      <c r="CX118" s="377"/>
      <c r="CY118" s="365"/>
      <c r="CZ118" s="378"/>
    </row>
    <row r="119" spans="1:104" s="1" customFormat="1" hidden="1">
      <c r="A119" s="272">
        <v>44678</v>
      </c>
      <c r="B119" s="362"/>
      <c r="C119" s="363"/>
      <c r="D119" s="364"/>
      <c r="E119" s="364"/>
      <c r="F119" s="364"/>
      <c r="G119" s="365"/>
      <c r="H119" s="366"/>
      <c r="I119" s="366"/>
      <c r="J119" s="366"/>
      <c r="K119" s="366"/>
      <c r="L119" s="366"/>
      <c r="M119" s="367"/>
      <c r="N119" s="367"/>
      <c r="O119" s="365"/>
      <c r="P119" s="368"/>
      <c r="Q119" s="369"/>
      <c r="R119" s="312"/>
      <c r="S119" s="370">
        <v>0.25634383132362415</v>
      </c>
      <c r="T119" s="370">
        <v>3.1376000000000004</v>
      </c>
      <c r="U119" s="370">
        <v>0</v>
      </c>
      <c r="V119" s="312">
        <f>_xll.SRS1Splines.Functions25.Linear_Interp(V_NK3!$P$8:$P$32,V_NK3!$R$8:$R$32,AC119)</f>
        <v>365.80989108000102</v>
      </c>
      <c r="W119" s="312">
        <f>(V119/V_NK3!$R$28)*100</f>
        <v>67.47428242994819</v>
      </c>
      <c r="X119" s="308">
        <f>V119-V_NK3!$R$8</f>
        <v>309.23123908000105</v>
      </c>
      <c r="Y119" s="308">
        <f>IFERROR((V119 - V_NK3!$V$10) / (V_NK3!$V$9- V_NK3!$V$10) * 100, 0)</f>
        <v>63.684371617148358</v>
      </c>
      <c r="Z119" s="308">
        <v>541.79999999999995</v>
      </c>
      <c r="AA119" s="308">
        <v>521</v>
      </c>
      <c r="AB119" s="312">
        <v>535.72</v>
      </c>
      <c r="AC119" s="371">
        <v>535.96</v>
      </c>
      <c r="AD119" s="308">
        <v>0.67</v>
      </c>
      <c r="AE119" s="372">
        <v>0.74</v>
      </c>
      <c r="AF119" s="373"/>
      <c r="AG119" s="312"/>
      <c r="AH119" s="370">
        <v>2.9084334643367966</v>
      </c>
      <c r="AI119" s="370">
        <v>4.3606472727272738</v>
      </c>
      <c r="AJ119" s="370">
        <v>0</v>
      </c>
      <c r="AK119" s="312">
        <f>_xll.SRS1Splines.Functions25.Linear_Interp(V_NK2!$R$10:$R$21,V_NK2!$T$10:$T$21,AR119)</f>
        <v>62.182314285743999</v>
      </c>
      <c r="AL119" s="312">
        <f>(AK119/V_NK2!$T$18)*100</f>
        <v>87.090076030453773</v>
      </c>
      <c r="AM119" s="308">
        <f>AK119-V_NK2!$T$11</f>
        <v>21.362314285716202</v>
      </c>
      <c r="AN119" s="308">
        <f>IFERROR((AK119 - V_NK2!$X$12) / (V_NK2!$X$11- V_NK2!$X$12) * 100, 0)</f>
        <v>69.857142857152553</v>
      </c>
      <c r="AO119" s="308">
        <v>427</v>
      </c>
      <c r="AP119" s="308">
        <v>420</v>
      </c>
      <c r="AQ119" s="308">
        <v>425</v>
      </c>
      <c r="AR119" s="371">
        <v>424.89</v>
      </c>
      <c r="AS119" s="312">
        <v>0.77</v>
      </c>
      <c r="AT119" s="372">
        <v>1.06</v>
      </c>
      <c r="AU119" s="369"/>
      <c r="AV119" s="312"/>
      <c r="AW119" s="370"/>
      <c r="AX119" s="370"/>
      <c r="AY119" s="370"/>
      <c r="AZ119" s="312"/>
      <c r="BA119" s="312"/>
      <c r="BB119" s="308"/>
      <c r="BC119" s="308"/>
      <c r="BD119" s="308"/>
      <c r="BE119" s="308"/>
      <c r="BF119" s="374"/>
      <c r="BG119" s="312"/>
      <c r="BH119" s="372"/>
      <c r="BI119" s="369"/>
      <c r="BJ119" s="312"/>
      <c r="BK119" s="370"/>
      <c r="BL119" s="370"/>
      <c r="BM119" s="370"/>
      <c r="BN119" s="312" t="str">
        <f>_xll.SRS1Splines.Functions25.Linear_Interp(V_XNN1!$K$3:$K$8,V_XNN1!$L$3:$L$8,BT119)</f>
        <v>Error reading input X value(s): The value is not a number</v>
      </c>
      <c r="BO119" s="312" t="e">
        <f>(BN119/V_XNN1!$L$7)*100</f>
        <v>#VALUE!</v>
      </c>
      <c r="BP119" s="308" t="str">
        <f>_xll.SRS1Splines.Functions25.Linear_Interp(V_XNN1!$K$3:$K$8,V_XNN1!$M$3:$M$8,BT119)</f>
        <v>Error reading input X value(s): The value is not a number</v>
      </c>
      <c r="BQ119" s="308">
        <f>IFERROR((BN119 - V_XNN1!$M$16) / (V_XNN1!$M$15- V_XNN1!$M$16) * 100, 0)</f>
        <v>0</v>
      </c>
      <c r="BR119" s="308">
        <v>252</v>
      </c>
      <c r="BS119" s="308">
        <v>249</v>
      </c>
      <c r="BT119" s="374"/>
      <c r="BU119" s="312"/>
      <c r="BV119" s="372"/>
      <c r="BW119" s="375"/>
      <c r="BX119" s="365"/>
      <c r="BY119" s="376"/>
      <c r="BZ119" s="376"/>
      <c r="CA119" s="376"/>
      <c r="CB119" s="365"/>
      <c r="CC119" s="365"/>
      <c r="CD119" s="366"/>
      <c r="CE119" s="365"/>
      <c r="CF119" s="365"/>
      <c r="CG119" s="365"/>
      <c r="CH119" s="365"/>
      <c r="CI119" s="377"/>
      <c r="CJ119" s="365"/>
      <c r="CK119" s="378"/>
      <c r="CL119" s="375"/>
      <c r="CM119" s="365"/>
      <c r="CN119" s="376"/>
      <c r="CO119" s="376"/>
      <c r="CP119" s="376"/>
      <c r="CQ119" s="365"/>
      <c r="CR119" s="365"/>
      <c r="CS119" s="366"/>
      <c r="CT119" s="365"/>
      <c r="CU119" s="365"/>
      <c r="CV119" s="365"/>
      <c r="CW119" s="365"/>
      <c r="CX119" s="377"/>
      <c r="CY119" s="365"/>
      <c r="CZ119" s="378"/>
    </row>
    <row r="120" spans="1:104" s="1" customFormat="1" hidden="1">
      <c r="A120" s="272">
        <v>44679</v>
      </c>
      <c r="B120" s="362"/>
      <c r="C120" s="363"/>
      <c r="D120" s="364"/>
      <c r="E120" s="364"/>
      <c r="F120" s="364"/>
      <c r="G120" s="365"/>
      <c r="H120" s="366"/>
      <c r="I120" s="366"/>
      <c r="J120" s="366"/>
      <c r="K120" s="366"/>
      <c r="L120" s="366"/>
      <c r="M120" s="367"/>
      <c r="N120" s="367"/>
      <c r="O120" s="365"/>
      <c r="P120" s="368"/>
      <c r="Q120" s="369"/>
      <c r="R120" s="312"/>
      <c r="S120" s="370">
        <v>1.8076404685978778E-3</v>
      </c>
      <c r="T120" s="370">
        <v>3.1376000000000004</v>
      </c>
      <c r="U120" s="370">
        <v>0</v>
      </c>
      <c r="V120" s="312">
        <f>_xll.SRS1Splines.Functions25.Linear_Interp(V_NK3!$P$8:$P$32,V_NK3!$R$8:$R$32,AC120)</f>
        <v>362.67409878000001</v>
      </c>
      <c r="W120" s="312">
        <f>(V120/V_NK3!$R$28)*100</f>
        <v>66.89587998525964</v>
      </c>
      <c r="X120" s="308">
        <f>V120-V_NK3!$R$8</f>
        <v>306.09544678000003</v>
      </c>
      <c r="Y120" s="308">
        <f>IFERROR((V120 - V_NK3!$V$10) / (V_NK3!$V$9- V_NK3!$V$10) * 100, 0)</f>
        <v>63.038573467059798</v>
      </c>
      <c r="Z120" s="308">
        <v>541.79999999999995</v>
      </c>
      <c r="AA120" s="308">
        <v>521</v>
      </c>
      <c r="AB120" s="312">
        <v>535.72</v>
      </c>
      <c r="AC120" s="371">
        <v>535.86</v>
      </c>
      <c r="AD120" s="308">
        <v>0.67</v>
      </c>
      <c r="AE120" s="372">
        <v>0.74</v>
      </c>
      <c r="AF120" s="373"/>
      <c r="AG120" s="312"/>
      <c r="AH120" s="370">
        <v>2.9065248000000001</v>
      </c>
      <c r="AI120" s="370">
        <v>4.3606472727272738</v>
      </c>
      <c r="AJ120" s="370">
        <v>0</v>
      </c>
      <c r="AK120" s="312">
        <f>_xll.SRS1Splines.Functions25.Linear_Interp(V_NK2!$R$10:$R$21,V_NK2!$T$10:$T$21,AR120)</f>
        <v>61.002800000029602</v>
      </c>
      <c r="AL120" s="312">
        <f>(AK120/V_NK2!$T$18)*100</f>
        <v>85.438095238136697</v>
      </c>
      <c r="AM120" s="308">
        <f>AK120-V_NK2!$T$11</f>
        <v>20.182800000001805</v>
      </c>
      <c r="AN120" s="308">
        <f>IFERROR((AK120 - V_NK2!$X$12) / (V_NK2!$X$11- V_NK2!$X$12) * 100, 0)</f>
        <v>66.000000000009138</v>
      </c>
      <c r="AO120" s="308">
        <v>427</v>
      </c>
      <c r="AP120" s="308">
        <v>420</v>
      </c>
      <c r="AQ120" s="308">
        <v>425</v>
      </c>
      <c r="AR120" s="371">
        <v>424.62</v>
      </c>
      <c r="AS120" s="312">
        <v>0.77</v>
      </c>
      <c r="AT120" s="372">
        <v>1.06</v>
      </c>
      <c r="AU120" s="369"/>
      <c r="AV120" s="312"/>
      <c r="AW120" s="370"/>
      <c r="AX120" s="370"/>
      <c r="AY120" s="370"/>
      <c r="AZ120" s="312"/>
      <c r="BA120" s="312"/>
      <c r="BB120" s="308"/>
      <c r="BC120" s="308"/>
      <c r="BD120" s="308"/>
      <c r="BE120" s="308"/>
      <c r="BF120" s="374"/>
      <c r="BG120" s="312"/>
      <c r="BH120" s="372"/>
      <c r="BI120" s="369"/>
      <c r="BJ120" s="312"/>
      <c r="BK120" s="370"/>
      <c r="BL120" s="370"/>
      <c r="BM120" s="370"/>
      <c r="BN120" s="312" t="str">
        <f>_xll.SRS1Splines.Functions25.Linear_Interp(V_XNN1!$K$3:$K$8,V_XNN1!$L$3:$L$8,BT120)</f>
        <v>Error reading input X value(s): The value is not a number</v>
      </c>
      <c r="BO120" s="312" t="e">
        <f>(BN120/V_XNN1!$L$7)*100</f>
        <v>#VALUE!</v>
      </c>
      <c r="BP120" s="308" t="str">
        <f>_xll.SRS1Splines.Functions25.Linear_Interp(V_XNN1!$K$3:$K$8,V_XNN1!$M$3:$M$8,BT120)</f>
        <v>Error reading input X value(s): The value is not a number</v>
      </c>
      <c r="BQ120" s="308">
        <f>IFERROR((BN120 - V_XNN1!$M$16) / (V_XNN1!$M$15- V_XNN1!$M$16) * 100, 0)</f>
        <v>0</v>
      </c>
      <c r="BR120" s="308">
        <v>252</v>
      </c>
      <c r="BS120" s="308">
        <v>249</v>
      </c>
      <c r="BT120" s="374"/>
      <c r="BU120" s="312"/>
      <c r="BV120" s="372"/>
      <c r="BW120" s="375"/>
      <c r="BX120" s="365"/>
      <c r="BY120" s="376"/>
      <c r="BZ120" s="376"/>
      <c r="CA120" s="376"/>
      <c r="CB120" s="365"/>
      <c r="CC120" s="365"/>
      <c r="CD120" s="366"/>
      <c r="CE120" s="365"/>
      <c r="CF120" s="365"/>
      <c r="CG120" s="365"/>
      <c r="CH120" s="365"/>
      <c r="CI120" s="377"/>
      <c r="CJ120" s="365"/>
      <c r="CK120" s="378"/>
      <c r="CL120" s="375"/>
      <c r="CM120" s="365"/>
      <c r="CN120" s="376"/>
      <c r="CO120" s="376"/>
      <c r="CP120" s="376"/>
      <c r="CQ120" s="365"/>
      <c r="CR120" s="365"/>
      <c r="CS120" s="366"/>
      <c r="CT120" s="365"/>
      <c r="CU120" s="365"/>
      <c r="CV120" s="365"/>
      <c r="CW120" s="365"/>
      <c r="CX120" s="377"/>
      <c r="CY120" s="365"/>
      <c r="CZ120" s="378"/>
    </row>
    <row r="121" spans="1:104" s="1" customFormat="1" hidden="1">
      <c r="A121" s="272">
        <v>44680</v>
      </c>
      <c r="B121" s="362"/>
      <c r="C121" s="363"/>
      <c r="D121" s="364"/>
      <c r="E121" s="364"/>
      <c r="F121" s="364"/>
      <c r="G121" s="365"/>
      <c r="H121" s="366"/>
      <c r="I121" s="366"/>
      <c r="J121" s="366"/>
      <c r="K121" s="366"/>
      <c r="L121" s="366"/>
      <c r="M121" s="367"/>
      <c r="N121" s="367"/>
      <c r="O121" s="365"/>
      <c r="P121" s="368"/>
      <c r="Q121" s="369"/>
      <c r="R121" s="312"/>
      <c r="S121" s="370">
        <v>0.12900764046859742</v>
      </c>
      <c r="T121" s="370">
        <v>3.2648000000000001</v>
      </c>
      <c r="U121" s="370">
        <v>0</v>
      </c>
      <c r="V121" s="312">
        <f>_xll.SRS1Splines.Functions25.Linear_Interp(V_NK3!$P$8:$P$32,V_NK3!$R$8:$R$32,AC121)</f>
        <v>359.53830648000002</v>
      </c>
      <c r="W121" s="312">
        <f>(V121/V_NK3!$R$28)*100</f>
        <v>66.317477540571275</v>
      </c>
      <c r="X121" s="308">
        <f>V121-V_NK3!$R$8</f>
        <v>302.95965448000004</v>
      </c>
      <c r="Y121" s="308">
        <f>IFERROR((V121 - V_NK3!$V$10) / (V_NK3!$V$9- V_NK3!$V$10) * 100, 0)</f>
        <v>62.392775316971459</v>
      </c>
      <c r="Z121" s="308">
        <v>541.79999999999995</v>
      </c>
      <c r="AA121" s="308">
        <v>521</v>
      </c>
      <c r="AB121" s="312">
        <v>535.72</v>
      </c>
      <c r="AC121" s="371">
        <v>535.76</v>
      </c>
      <c r="AD121" s="308">
        <v>0.67</v>
      </c>
      <c r="AE121" s="372">
        <v>0.77</v>
      </c>
      <c r="AF121" s="373"/>
      <c r="AG121" s="312"/>
      <c r="AH121" s="370">
        <v>3.0438144</v>
      </c>
      <c r="AI121" s="370">
        <v>4.2783709090909099</v>
      </c>
      <c r="AJ121" s="370">
        <v>0</v>
      </c>
      <c r="AK121" s="312">
        <f>_xll.SRS1Splines.Functions25.Linear_Interp(V_NK2!$R$10:$R$21,V_NK2!$T$10:$T$21,AR121)</f>
        <v>59.9543428571723</v>
      </c>
      <c r="AL121" s="312">
        <f>(AK121/V_NK2!$T$18)*100</f>
        <v>83.969667867188093</v>
      </c>
      <c r="AM121" s="308">
        <f>AK121-V_NK2!$T$11</f>
        <v>19.134342857144503</v>
      </c>
      <c r="AN121" s="308">
        <f>IFERROR((AK121 - V_NK2!$X$12) / (V_NK2!$X$11- V_NK2!$X$12) * 100, 0)</f>
        <v>62.571428571437025</v>
      </c>
      <c r="AO121" s="308">
        <v>427</v>
      </c>
      <c r="AP121" s="308">
        <v>420</v>
      </c>
      <c r="AQ121" s="308">
        <v>425</v>
      </c>
      <c r="AR121" s="371">
        <v>424.38</v>
      </c>
      <c r="AS121" s="312">
        <v>0.77</v>
      </c>
      <c r="AT121" s="372">
        <v>1.04</v>
      </c>
      <c r="AU121" s="369"/>
      <c r="AV121" s="312"/>
      <c r="AW121" s="370"/>
      <c r="AX121" s="370"/>
      <c r="AY121" s="370"/>
      <c r="AZ121" s="312"/>
      <c r="BA121" s="312"/>
      <c r="BB121" s="308"/>
      <c r="BC121" s="308"/>
      <c r="BD121" s="308"/>
      <c r="BE121" s="308"/>
      <c r="BF121" s="374"/>
      <c r="BG121" s="312"/>
      <c r="BH121" s="372"/>
      <c r="BI121" s="369"/>
      <c r="BJ121" s="312"/>
      <c r="BK121" s="370"/>
      <c r="BL121" s="370"/>
      <c r="BM121" s="370"/>
      <c r="BN121" s="312" t="str">
        <f>_xll.SRS1Splines.Functions25.Linear_Interp(V_XNN1!$K$3:$K$8,V_XNN1!$L$3:$L$8,BT121)</f>
        <v>Error reading input X value(s): The value is not a number</v>
      </c>
      <c r="BO121" s="312" t="e">
        <f>(BN121/V_XNN1!$L$7)*100</f>
        <v>#VALUE!</v>
      </c>
      <c r="BP121" s="308" t="str">
        <f>_xll.SRS1Splines.Functions25.Linear_Interp(V_XNN1!$K$3:$K$8,V_XNN1!$M$3:$M$8,BT121)</f>
        <v>Error reading input X value(s): The value is not a number</v>
      </c>
      <c r="BQ121" s="308">
        <f>IFERROR((BN121 - V_XNN1!$M$16) / (V_XNN1!$M$15- V_XNN1!$M$16) * 100, 0)</f>
        <v>0</v>
      </c>
      <c r="BR121" s="308">
        <v>252</v>
      </c>
      <c r="BS121" s="308">
        <v>249</v>
      </c>
      <c r="BT121" s="374"/>
      <c r="BU121" s="312"/>
      <c r="BV121" s="372"/>
      <c r="BW121" s="375"/>
      <c r="BX121" s="365"/>
      <c r="BY121" s="376"/>
      <c r="BZ121" s="376"/>
      <c r="CA121" s="376"/>
      <c r="CB121" s="365"/>
      <c r="CC121" s="365"/>
      <c r="CD121" s="366"/>
      <c r="CE121" s="365"/>
      <c r="CF121" s="365"/>
      <c r="CG121" s="365"/>
      <c r="CH121" s="365"/>
      <c r="CI121" s="377"/>
      <c r="CJ121" s="365"/>
      <c r="CK121" s="378"/>
      <c r="CL121" s="375"/>
      <c r="CM121" s="365"/>
      <c r="CN121" s="376"/>
      <c r="CO121" s="376"/>
      <c r="CP121" s="376"/>
      <c r="CQ121" s="365"/>
      <c r="CR121" s="365"/>
      <c r="CS121" s="366"/>
      <c r="CT121" s="365"/>
      <c r="CU121" s="365"/>
      <c r="CV121" s="365"/>
      <c r="CW121" s="365"/>
      <c r="CX121" s="377"/>
      <c r="CY121" s="365"/>
      <c r="CZ121" s="378"/>
    </row>
    <row r="122" spans="1:104" s="1" customFormat="1" hidden="1">
      <c r="A122" s="272">
        <v>44681</v>
      </c>
      <c r="B122" s="362"/>
      <c r="C122" s="363"/>
      <c r="D122" s="364"/>
      <c r="E122" s="364"/>
      <c r="F122" s="364"/>
      <c r="G122" s="365"/>
      <c r="H122" s="366"/>
      <c r="I122" s="366"/>
      <c r="J122" s="366"/>
      <c r="K122" s="366"/>
      <c r="L122" s="366"/>
      <c r="M122" s="367"/>
      <c r="N122" s="367"/>
      <c r="O122" s="365"/>
      <c r="P122" s="368"/>
      <c r="Q122" s="369"/>
      <c r="R122" s="312"/>
      <c r="S122" s="370">
        <v>0.45936611237335206</v>
      </c>
      <c r="T122" s="370">
        <v>2.968</v>
      </c>
      <c r="U122" s="370">
        <v>0</v>
      </c>
      <c r="V122" s="312">
        <f>_xll.SRS1Splines.Functions25.Linear_Interp(V_NK3!$P$8:$P$32,V_NK3!$R$8:$R$32,AC122)</f>
        <v>357.02967263999801</v>
      </c>
      <c r="W122" s="312">
        <f>(V122/V_NK3!$R$28)*100</f>
        <v>65.854755584820225</v>
      </c>
      <c r="X122" s="308">
        <f>V122-V_NK3!$R$8</f>
        <v>300.45102063999803</v>
      </c>
      <c r="Y122" s="308">
        <f>IFERROR((V122 - V_NK3!$V$10) / (V_NK3!$V$9- V_NK3!$V$10) * 100, 0)</f>
        <v>61.876136796900362</v>
      </c>
      <c r="Z122" s="308">
        <v>541.79999999999995</v>
      </c>
      <c r="AA122" s="308">
        <v>521</v>
      </c>
      <c r="AB122" s="312">
        <v>535.72</v>
      </c>
      <c r="AC122" s="371">
        <v>535.67999999999995</v>
      </c>
      <c r="AD122" s="308">
        <v>0.67</v>
      </c>
      <c r="AE122" s="372">
        <v>0.7</v>
      </c>
      <c r="AF122" s="373"/>
      <c r="AG122" s="312"/>
      <c r="AH122" s="370">
        <v>2.8227908170832059</v>
      </c>
      <c r="AI122" s="370">
        <v>3.9492654545454546</v>
      </c>
      <c r="AJ122" s="370">
        <v>0</v>
      </c>
      <c r="AK122" s="312">
        <f>_xll.SRS1Splines.Functions25.Linear_Interp(V_NK2!$R$10:$R$21,V_NK2!$T$10:$T$21,AR122)</f>
        <v>59.604857142886601</v>
      </c>
      <c r="AL122" s="312">
        <f>(AK122/V_NK2!$T$18)*100</f>
        <v>83.480192076871987</v>
      </c>
      <c r="AM122" s="308">
        <f>AK122-V_NK2!$T$11</f>
        <v>18.784857142858804</v>
      </c>
      <c r="AN122" s="308">
        <f>IFERROR((AK122 - V_NK2!$X$12) / (V_NK2!$X$11- V_NK2!$X$12) * 100, 0)</f>
        <v>61.428571428579879</v>
      </c>
      <c r="AO122" s="308">
        <v>427</v>
      </c>
      <c r="AP122" s="308">
        <v>420</v>
      </c>
      <c r="AQ122" s="308">
        <v>425</v>
      </c>
      <c r="AR122" s="371">
        <v>424.3</v>
      </c>
      <c r="AS122" s="312">
        <v>0.77</v>
      </c>
      <c r="AT122" s="372">
        <v>0.96</v>
      </c>
      <c r="AU122" s="369"/>
      <c r="AV122" s="312"/>
      <c r="AW122" s="370"/>
      <c r="AX122" s="370"/>
      <c r="AY122" s="370"/>
      <c r="AZ122" s="312"/>
      <c r="BA122" s="312"/>
      <c r="BB122" s="308"/>
      <c r="BC122" s="308"/>
      <c r="BD122" s="308"/>
      <c r="BE122" s="308"/>
      <c r="BF122" s="374"/>
      <c r="BG122" s="312"/>
      <c r="BH122" s="372"/>
      <c r="BI122" s="369"/>
      <c r="BJ122" s="312"/>
      <c r="BK122" s="370"/>
      <c r="BL122" s="370"/>
      <c r="BM122" s="370"/>
      <c r="BN122" s="312" t="str">
        <f>_xll.SRS1Splines.Functions25.Linear_Interp(V_XNN1!$K$3:$K$8,V_XNN1!$L$3:$L$8,BT122)</f>
        <v>Error reading input X value(s): The value is not a number</v>
      </c>
      <c r="BO122" s="312" t="e">
        <f>(BN122/V_XNN1!$L$7)*100</f>
        <v>#VALUE!</v>
      </c>
      <c r="BP122" s="308" t="str">
        <f>_xll.SRS1Splines.Functions25.Linear_Interp(V_XNN1!$K$3:$K$8,V_XNN1!$M$3:$M$8,BT122)</f>
        <v>Error reading input X value(s): The value is not a number</v>
      </c>
      <c r="BQ122" s="308">
        <f>IFERROR((BN122 - V_XNN1!$M$16) / (V_XNN1!$M$15- V_XNN1!$M$16) * 100, 0)</f>
        <v>0</v>
      </c>
      <c r="BR122" s="308">
        <v>252</v>
      </c>
      <c r="BS122" s="308">
        <v>249</v>
      </c>
      <c r="BT122" s="374"/>
      <c r="BU122" s="312"/>
      <c r="BV122" s="372"/>
      <c r="BW122" s="375"/>
      <c r="BX122" s="365"/>
      <c r="BY122" s="376"/>
      <c r="BZ122" s="376"/>
      <c r="CA122" s="376"/>
      <c r="CB122" s="365"/>
      <c r="CC122" s="365"/>
      <c r="CD122" s="366"/>
      <c r="CE122" s="365"/>
      <c r="CF122" s="365"/>
      <c r="CG122" s="365"/>
      <c r="CH122" s="365"/>
      <c r="CI122" s="377"/>
      <c r="CJ122" s="365"/>
      <c r="CK122" s="378"/>
      <c r="CL122" s="375"/>
      <c r="CM122" s="365"/>
      <c r="CN122" s="376"/>
      <c r="CO122" s="376"/>
      <c r="CP122" s="376"/>
      <c r="CQ122" s="365"/>
      <c r="CR122" s="365"/>
      <c r="CS122" s="366"/>
      <c r="CT122" s="365"/>
      <c r="CU122" s="365"/>
      <c r="CV122" s="365"/>
      <c r="CW122" s="365"/>
      <c r="CX122" s="377"/>
      <c r="CY122" s="365"/>
      <c r="CZ122" s="378"/>
    </row>
    <row r="123" spans="1:104" s="1" customFormat="1" hidden="1">
      <c r="A123" s="272">
        <v>44682</v>
      </c>
      <c r="B123" s="362"/>
      <c r="C123" s="363"/>
      <c r="D123" s="364"/>
      <c r="E123" s="364"/>
      <c r="F123" s="364"/>
      <c r="G123" s="365"/>
      <c r="H123" s="366"/>
      <c r="I123" s="366"/>
      <c r="J123" s="366"/>
      <c r="K123" s="366"/>
      <c r="L123" s="366"/>
      <c r="M123" s="367"/>
      <c r="N123" s="367"/>
      <c r="O123" s="365"/>
      <c r="P123" s="368"/>
      <c r="Q123" s="369"/>
      <c r="R123" s="312"/>
      <c r="S123" s="370">
        <v>2.4927584719085694</v>
      </c>
      <c r="T123" s="370">
        <v>1.8656000000000001</v>
      </c>
      <c r="U123" s="370">
        <v>0</v>
      </c>
      <c r="V123" s="312">
        <f>_xll.SRS1Splines.Functions25.Linear_Interp(V_NK3!$P$8:$P$32,V_NK3!$R$8:$R$32,AC123)</f>
        <v>357.656831100001</v>
      </c>
      <c r="W123" s="312">
        <f>(V123/V_NK3!$R$28)*100</f>
        <v>65.970436073758449</v>
      </c>
      <c r="X123" s="308">
        <f>V123-V_NK3!$R$8</f>
        <v>301.07817910000102</v>
      </c>
      <c r="Y123" s="308">
        <f>IFERROR((V123 - V_NK3!$V$10) / (V_NK3!$V$9- V_NK3!$V$10) * 100, 0)</f>
        <v>62.005296426918655</v>
      </c>
      <c r="Z123" s="308">
        <v>541.79999999999995</v>
      </c>
      <c r="AA123" s="308">
        <v>521</v>
      </c>
      <c r="AB123" s="312">
        <v>533.02</v>
      </c>
      <c r="AC123" s="371">
        <v>535.70000000000005</v>
      </c>
      <c r="AD123" s="308">
        <v>0.65</v>
      </c>
      <c r="AE123" s="372">
        <v>0.44</v>
      </c>
      <c r="AF123" s="373"/>
      <c r="AG123" s="312"/>
      <c r="AH123" s="370">
        <v>2.5016502957298279</v>
      </c>
      <c r="AI123" s="370">
        <v>3.9492654545454546</v>
      </c>
      <c r="AJ123" s="370">
        <v>0</v>
      </c>
      <c r="AK123" s="312">
        <f>_xll.SRS1Splines.Functions25.Linear_Interp(V_NK2!$R$10:$R$21,V_NK2!$T$10:$T$21,AR123)</f>
        <v>58.119542857172</v>
      </c>
      <c r="AL123" s="312">
        <f>(AK123/V_NK2!$T$18)*100</f>
        <v>81.399919968028001</v>
      </c>
      <c r="AM123" s="308">
        <f>AK123-V_NK2!$T$11</f>
        <v>17.299542857144203</v>
      </c>
      <c r="AN123" s="308">
        <f>IFERROR((AK123 - V_NK2!$X$12) / (V_NK2!$X$11- V_NK2!$X$12) * 100, 0)</f>
        <v>56.571428571435753</v>
      </c>
      <c r="AO123" s="308">
        <v>427</v>
      </c>
      <c r="AP123" s="308">
        <v>420</v>
      </c>
      <c r="AQ123" s="308">
        <v>425</v>
      </c>
      <c r="AR123" s="371">
        <v>423.96</v>
      </c>
      <c r="AS123" s="312">
        <v>0.78</v>
      </c>
      <c r="AT123" s="372">
        <v>0.96</v>
      </c>
      <c r="AU123" s="369"/>
      <c r="AV123" s="312"/>
      <c r="AW123" s="370"/>
      <c r="AX123" s="370"/>
      <c r="AY123" s="370"/>
      <c r="AZ123" s="312"/>
      <c r="BA123" s="312"/>
      <c r="BB123" s="308"/>
      <c r="BC123" s="308"/>
      <c r="BD123" s="308"/>
      <c r="BE123" s="308"/>
      <c r="BF123" s="374"/>
      <c r="BG123" s="312"/>
      <c r="BH123" s="372"/>
      <c r="BI123" s="369"/>
      <c r="BJ123" s="312"/>
      <c r="BK123" s="370"/>
      <c r="BL123" s="370"/>
      <c r="BM123" s="370"/>
      <c r="BN123" s="312" t="str">
        <f>_xll.SRS1Splines.Functions25.Linear_Interp(V_XNN1!$K$3:$K$8,V_XNN1!$L$3:$L$8,BT123)</f>
        <v>Error reading input X value(s): The value is not a number</v>
      </c>
      <c r="BO123" s="312" t="e">
        <f>(BN123/V_XNN1!$L$7)*100</f>
        <v>#VALUE!</v>
      </c>
      <c r="BP123" s="308" t="str">
        <f>_xll.SRS1Splines.Functions25.Linear_Interp(V_XNN1!$K$3:$K$8,V_XNN1!$M$3:$M$8,BT123)</f>
        <v>Error reading input X value(s): The value is not a number</v>
      </c>
      <c r="BQ123" s="308">
        <f>IFERROR((BN123 - V_XNN1!$M$16) / (V_XNN1!$M$15- V_XNN1!$M$16) * 100, 0)</f>
        <v>0</v>
      </c>
      <c r="BR123" s="308">
        <v>252</v>
      </c>
      <c r="BS123" s="308">
        <v>249</v>
      </c>
      <c r="BT123" s="374"/>
      <c r="BU123" s="312"/>
      <c r="BV123" s="372"/>
      <c r="BW123" s="375"/>
      <c r="BX123" s="365"/>
      <c r="BY123" s="376"/>
      <c r="BZ123" s="376"/>
      <c r="CA123" s="376"/>
      <c r="CB123" s="365"/>
      <c r="CC123" s="365"/>
      <c r="CD123" s="366"/>
      <c r="CE123" s="365"/>
      <c r="CF123" s="365"/>
      <c r="CG123" s="365"/>
      <c r="CH123" s="365"/>
      <c r="CI123" s="377"/>
      <c r="CJ123" s="365"/>
      <c r="CK123" s="378"/>
      <c r="CL123" s="375"/>
      <c r="CM123" s="365"/>
      <c r="CN123" s="376"/>
      <c r="CO123" s="376"/>
      <c r="CP123" s="376"/>
      <c r="CQ123" s="365"/>
      <c r="CR123" s="365"/>
      <c r="CS123" s="366"/>
      <c r="CT123" s="365"/>
      <c r="CU123" s="365"/>
      <c r="CV123" s="365"/>
      <c r="CW123" s="365"/>
      <c r="CX123" s="377"/>
      <c r="CY123" s="365"/>
      <c r="CZ123" s="378"/>
    </row>
    <row r="124" spans="1:104" s="1" customFormat="1" hidden="1">
      <c r="A124" s="272">
        <v>44683</v>
      </c>
      <c r="B124" s="362"/>
      <c r="C124" s="363"/>
      <c r="D124" s="364"/>
      <c r="E124" s="364"/>
      <c r="F124" s="364"/>
      <c r="G124" s="365"/>
      <c r="H124" s="366"/>
      <c r="I124" s="366"/>
      <c r="J124" s="366"/>
      <c r="K124" s="366"/>
      <c r="L124" s="366"/>
      <c r="M124" s="367"/>
      <c r="N124" s="367"/>
      <c r="O124" s="365"/>
      <c r="P124" s="368"/>
      <c r="Q124" s="369"/>
      <c r="R124" s="312"/>
      <c r="S124" s="370">
        <v>4.341579235952377</v>
      </c>
      <c r="T124" s="370">
        <v>4.0279999999999996</v>
      </c>
      <c r="U124" s="370">
        <v>0</v>
      </c>
      <c r="V124" s="312">
        <f>_xll.SRS1Splines.Functions25.Linear_Interp(V_NK3!$P$8:$P$32,V_NK3!$R$8:$R$32,AC124)</f>
        <v>357.97041033000102</v>
      </c>
      <c r="W124" s="312">
        <f>(V124/V_NK3!$R$28)*100</f>
        <v>66.028276318227284</v>
      </c>
      <c r="X124" s="308">
        <f>V124-V_NK3!$R$8</f>
        <v>301.39175833000104</v>
      </c>
      <c r="Y124" s="308">
        <f>IFERROR((V124 - V_NK3!$V$10) / (V_NK3!$V$9- V_NK3!$V$10) * 100, 0)</f>
        <v>62.069876241927489</v>
      </c>
      <c r="Z124" s="308">
        <v>541.79999999999995</v>
      </c>
      <c r="AA124" s="308">
        <v>521</v>
      </c>
      <c r="AB124" s="312">
        <v>533.02</v>
      </c>
      <c r="AC124" s="371">
        <v>535.71</v>
      </c>
      <c r="AD124" s="308">
        <v>0.65</v>
      </c>
      <c r="AE124" s="372">
        <v>0.95</v>
      </c>
      <c r="AF124" s="373"/>
      <c r="AG124" s="312"/>
      <c r="AH124" s="370">
        <v>5.0579211478642838</v>
      </c>
      <c r="AI124" s="370">
        <v>2.2214618181818184</v>
      </c>
      <c r="AJ124" s="370">
        <v>0</v>
      </c>
      <c r="AK124" s="312">
        <f>_xll.SRS1Splines.Functions25.Linear_Interp(V_NK2!$R$10:$R$21,V_NK2!$T$10:$T$21,AR124)</f>
        <v>60.4348857143153</v>
      </c>
      <c r="AL124" s="312">
        <f>(AK124/V_NK2!$T$18)*100</f>
        <v>84.64269707887297</v>
      </c>
      <c r="AM124" s="308">
        <f>AK124-V_NK2!$T$11</f>
        <v>19.614885714287503</v>
      </c>
      <c r="AN124" s="308">
        <f>IFERROR((AK124 - V_NK2!$X$12) / (V_NK2!$X$11- V_NK2!$X$12) * 100, 0)</f>
        <v>64.142857142866134</v>
      </c>
      <c r="AO124" s="308">
        <v>427</v>
      </c>
      <c r="AP124" s="308">
        <v>420</v>
      </c>
      <c r="AQ124" s="308">
        <v>425</v>
      </c>
      <c r="AR124" s="371">
        <v>424.49</v>
      </c>
      <c r="AS124" s="312">
        <v>0.78</v>
      </c>
      <c r="AT124" s="372">
        <v>0.54</v>
      </c>
      <c r="AU124" s="369"/>
      <c r="AV124" s="312"/>
      <c r="AW124" s="370"/>
      <c r="AX124" s="370"/>
      <c r="AY124" s="370"/>
      <c r="AZ124" s="312"/>
      <c r="BA124" s="312"/>
      <c r="BB124" s="308"/>
      <c r="BC124" s="308"/>
      <c r="BD124" s="308"/>
      <c r="BE124" s="308"/>
      <c r="BF124" s="374"/>
      <c r="BG124" s="312"/>
      <c r="BH124" s="372"/>
      <c r="BI124" s="369"/>
      <c r="BJ124" s="312"/>
      <c r="BK124" s="370"/>
      <c r="BL124" s="370"/>
      <c r="BM124" s="370"/>
      <c r="BN124" s="312" t="str">
        <f>_xll.SRS1Splines.Functions25.Linear_Interp(V_XNN1!$K$3:$K$8,V_XNN1!$L$3:$L$8,BT124)</f>
        <v>Error reading input X value(s): The value is not a number</v>
      </c>
      <c r="BO124" s="312" t="e">
        <f>(BN124/V_XNN1!$L$7)*100</f>
        <v>#VALUE!</v>
      </c>
      <c r="BP124" s="308" t="str">
        <f>_xll.SRS1Splines.Functions25.Linear_Interp(V_XNN1!$K$3:$K$8,V_XNN1!$M$3:$M$8,BT124)</f>
        <v>Error reading input X value(s): The value is not a number</v>
      </c>
      <c r="BQ124" s="308">
        <f>IFERROR((BN124 - V_XNN1!$M$16) / (V_XNN1!$M$15- V_XNN1!$M$16) * 100, 0)</f>
        <v>0</v>
      </c>
      <c r="BR124" s="308">
        <v>252</v>
      </c>
      <c r="BS124" s="308">
        <v>249</v>
      </c>
      <c r="BT124" s="374"/>
      <c r="BU124" s="312"/>
      <c r="BV124" s="372"/>
      <c r="BW124" s="375"/>
      <c r="BX124" s="365"/>
      <c r="BY124" s="376"/>
      <c r="BZ124" s="376"/>
      <c r="CA124" s="376"/>
      <c r="CB124" s="365"/>
      <c r="CC124" s="365"/>
      <c r="CD124" s="366"/>
      <c r="CE124" s="365"/>
      <c r="CF124" s="365"/>
      <c r="CG124" s="365"/>
      <c r="CH124" s="365"/>
      <c r="CI124" s="377"/>
      <c r="CJ124" s="365"/>
      <c r="CK124" s="378"/>
      <c r="CL124" s="375"/>
      <c r="CM124" s="365"/>
      <c r="CN124" s="376"/>
      <c r="CO124" s="376"/>
      <c r="CP124" s="376"/>
      <c r="CQ124" s="365"/>
      <c r="CR124" s="365"/>
      <c r="CS124" s="366"/>
      <c r="CT124" s="365"/>
      <c r="CU124" s="365"/>
      <c r="CV124" s="365"/>
      <c r="CW124" s="365"/>
      <c r="CX124" s="377"/>
      <c r="CY124" s="365"/>
      <c r="CZ124" s="378"/>
    </row>
    <row r="125" spans="1:104" s="1" customFormat="1" hidden="1">
      <c r="A125" s="272">
        <v>44684</v>
      </c>
      <c r="B125" s="362"/>
      <c r="C125" s="363"/>
      <c r="D125" s="364"/>
      <c r="E125" s="364"/>
      <c r="F125" s="364"/>
      <c r="G125" s="365"/>
      <c r="H125" s="366"/>
      <c r="I125" s="366"/>
      <c r="J125" s="366"/>
      <c r="K125" s="366"/>
      <c r="L125" s="366"/>
      <c r="M125" s="367"/>
      <c r="N125" s="367"/>
      <c r="O125" s="365"/>
      <c r="P125" s="368"/>
      <c r="Q125" s="369"/>
      <c r="R125" s="312"/>
      <c r="S125" s="370">
        <v>0.86749069665718082</v>
      </c>
      <c r="T125" s="370">
        <v>5.2576000000000001</v>
      </c>
      <c r="U125" s="370">
        <v>0</v>
      </c>
      <c r="V125" s="312">
        <f>_xll.SRS1Splines.Functions25.Linear_Interp(V_NK3!$P$8:$P$32,V_NK3!$R$8:$R$32,AC125)</f>
        <v>353.58030111000198</v>
      </c>
      <c r="W125" s="312">
        <f>(V125/V_NK3!$R$28)*100</f>
        <v>65.21851289566375</v>
      </c>
      <c r="X125" s="308">
        <f>V125-V_NK3!$R$8</f>
        <v>297.00164911000201</v>
      </c>
      <c r="Y125" s="308">
        <f>IFERROR((V125 - V_NK3!$V$10) / (V_NK3!$V$9- V_NK3!$V$10) * 100, 0)</f>
        <v>61.165758831803998</v>
      </c>
      <c r="Z125" s="308">
        <v>541.79999999999995</v>
      </c>
      <c r="AA125" s="308">
        <v>521</v>
      </c>
      <c r="AB125" s="312">
        <v>533.02</v>
      </c>
      <c r="AC125" s="371">
        <v>535.57000000000005</v>
      </c>
      <c r="AD125" s="308">
        <v>0.65</v>
      </c>
      <c r="AE125" s="372">
        <v>1.24</v>
      </c>
      <c r="AF125" s="373"/>
      <c r="AG125" s="312"/>
      <c r="AH125" s="370">
        <v>5.0181119298968699</v>
      </c>
      <c r="AI125" s="370">
        <v>2.2214618181818184</v>
      </c>
      <c r="AJ125" s="370">
        <v>0</v>
      </c>
      <c r="AK125" s="312">
        <f>_xll.SRS1Splines.Functions25.Linear_Interp(V_NK2!$R$10:$R$21,V_NK2!$T$10:$T$21,AR125)</f>
        <v>63.143400000029402</v>
      </c>
      <c r="AL125" s="312">
        <f>(AK125/V_NK2!$T$18)*100</f>
        <v>88.436134453822689</v>
      </c>
      <c r="AM125" s="308">
        <f>AK125-V_NK2!$T$11</f>
        <v>22.323400000001605</v>
      </c>
      <c r="AN125" s="308">
        <f>IFERROR((AK125 - V_NK2!$X$12) / (V_NK2!$X$11- V_NK2!$X$12) * 100, 0)</f>
        <v>73.000000000008839</v>
      </c>
      <c r="AO125" s="308">
        <v>427</v>
      </c>
      <c r="AP125" s="308">
        <v>420</v>
      </c>
      <c r="AQ125" s="308">
        <v>425</v>
      </c>
      <c r="AR125" s="371">
        <v>425.11</v>
      </c>
      <c r="AS125" s="312">
        <v>0.78</v>
      </c>
      <c r="AT125" s="372">
        <v>0.54</v>
      </c>
      <c r="AU125" s="369"/>
      <c r="AV125" s="312"/>
      <c r="AW125" s="370"/>
      <c r="AX125" s="370"/>
      <c r="AY125" s="370"/>
      <c r="AZ125" s="312"/>
      <c r="BA125" s="312"/>
      <c r="BB125" s="308"/>
      <c r="BC125" s="308"/>
      <c r="BD125" s="308"/>
      <c r="BE125" s="308"/>
      <c r="BF125" s="374"/>
      <c r="BG125" s="312"/>
      <c r="BH125" s="372"/>
      <c r="BI125" s="369"/>
      <c r="BJ125" s="312"/>
      <c r="BK125" s="370"/>
      <c r="BL125" s="370"/>
      <c r="BM125" s="370"/>
      <c r="BN125" s="312" t="str">
        <f>_xll.SRS1Splines.Functions25.Linear_Interp(V_XNN1!$K$3:$K$8,V_XNN1!$L$3:$L$8,BT125)</f>
        <v>Error reading input X value(s): The value is not a number</v>
      </c>
      <c r="BO125" s="312" t="e">
        <f>(BN125/V_XNN1!$L$7)*100</f>
        <v>#VALUE!</v>
      </c>
      <c r="BP125" s="308" t="str">
        <f>_xll.SRS1Splines.Functions25.Linear_Interp(V_XNN1!$K$3:$K$8,V_XNN1!$M$3:$M$8,BT125)</f>
        <v>Error reading input X value(s): The value is not a number</v>
      </c>
      <c r="BQ125" s="308">
        <f>IFERROR((BN125 - V_XNN1!$M$16) / (V_XNN1!$M$15- V_XNN1!$M$16) * 100, 0)</f>
        <v>0</v>
      </c>
      <c r="BR125" s="308">
        <v>252</v>
      </c>
      <c r="BS125" s="308">
        <v>249</v>
      </c>
      <c r="BT125" s="374"/>
      <c r="BU125" s="312"/>
      <c r="BV125" s="372"/>
      <c r="BW125" s="375"/>
      <c r="BX125" s="365"/>
      <c r="BY125" s="376"/>
      <c r="BZ125" s="376"/>
      <c r="CA125" s="376"/>
      <c r="CB125" s="365"/>
      <c r="CC125" s="365"/>
      <c r="CD125" s="366"/>
      <c r="CE125" s="365"/>
      <c r="CF125" s="365"/>
      <c r="CG125" s="365"/>
      <c r="CH125" s="365"/>
      <c r="CI125" s="377"/>
      <c r="CJ125" s="365"/>
      <c r="CK125" s="378"/>
      <c r="CL125" s="375"/>
      <c r="CM125" s="365"/>
      <c r="CN125" s="376"/>
      <c r="CO125" s="376"/>
      <c r="CP125" s="376"/>
      <c r="CQ125" s="365"/>
      <c r="CR125" s="365"/>
      <c r="CS125" s="366"/>
      <c r="CT125" s="365"/>
      <c r="CU125" s="365"/>
      <c r="CV125" s="365"/>
      <c r="CW125" s="365"/>
      <c r="CX125" s="377"/>
      <c r="CY125" s="365"/>
      <c r="CZ125" s="378"/>
    </row>
    <row r="126" spans="1:104" s="1" customFormat="1" hidden="1">
      <c r="A126" s="272">
        <v>44685</v>
      </c>
      <c r="B126" s="362"/>
      <c r="C126" s="363"/>
      <c r="D126" s="364"/>
      <c r="E126" s="364"/>
      <c r="F126" s="364"/>
      <c r="G126" s="365"/>
      <c r="H126" s="366"/>
      <c r="I126" s="366"/>
      <c r="J126" s="366"/>
      <c r="K126" s="366"/>
      <c r="L126" s="366"/>
      <c r="M126" s="367"/>
      <c r="N126" s="367"/>
      <c r="O126" s="365"/>
      <c r="P126" s="368"/>
      <c r="Q126" s="369"/>
      <c r="R126" s="312"/>
      <c r="S126" s="379">
        <v>-5.6467775251388547E-2</v>
      </c>
      <c r="T126" s="370">
        <v>4.9607999999999999</v>
      </c>
      <c r="U126" s="370">
        <v>0</v>
      </c>
      <c r="V126" s="312">
        <f>_xll.SRS1Splines.Functions25.Linear_Interp(V_NK3!$P$8:$P$32,V_NK3!$R$8:$R$32,AC126)</f>
        <v>348.563033429999</v>
      </c>
      <c r="W126" s="312">
        <f>(V126/V_NK3!$R$28)*100</f>
        <v>64.29306898416182</v>
      </c>
      <c r="X126" s="308">
        <f>V126-V_NK3!$R$8</f>
        <v>291.98438142999902</v>
      </c>
      <c r="Y126" s="308">
        <f>IFERROR((V126 - V_NK3!$V$10) / (V_NK3!$V$9- V_NK3!$V$10) * 100, 0)</f>
        <v>60.13248179166203</v>
      </c>
      <c r="Z126" s="308">
        <v>541.79999999999995</v>
      </c>
      <c r="AA126" s="308">
        <v>521</v>
      </c>
      <c r="AB126" s="312">
        <v>533.02</v>
      </c>
      <c r="AC126" s="371">
        <v>535.41</v>
      </c>
      <c r="AD126" s="308">
        <v>0.65</v>
      </c>
      <c r="AE126" s="372">
        <v>1.17</v>
      </c>
      <c r="AF126" s="373"/>
      <c r="AG126" s="312"/>
      <c r="AH126" s="370">
        <v>4.7099232000000004</v>
      </c>
      <c r="AI126" s="370">
        <v>2.8796727272727276</v>
      </c>
      <c r="AJ126" s="370">
        <v>0</v>
      </c>
      <c r="AK126" s="312">
        <f>_xll.SRS1Splines.Functions25.Linear_Interp(V_NK2!$R$10:$R$21,V_NK2!$T$10:$T$21,AR126)</f>
        <v>64.934514285741997</v>
      </c>
      <c r="AL126" s="312">
        <f>(AK126/V_NK2!$T$18)*100</f>
        <v>90.944697879190457</v>
      </c>
      <c r="AM126" s="308">
        <f>AK126-V_NK2!$T$11</f>
        <v>24.114514285714201</v>
      </c>
      <c r="AN126" s="308">
        <f>IFERROR((AK126 - V_NK2!$X$12) / (V_NK2!$X$11- V_NK2!$X$12) * 100, 0)</f>
        <v>78.857142857146442</v>
      </c>
      <c r="AO126" s="308">
        <v>427</v>
      </c>
      <c r="AP126" s="308">
        <v>420</v>
      </c>
      <c r="AQ126" s="308">
        <v>425</v>
      </c>
      <c r="AR126" s="371">
        <v>425.52</v>
      </c>
      <c r="AS126" s="312">
        <v>0.78</v>
      </c>
      <c r="AT126" s="372">
        <v>0.7</v>
      </c>
      <c r="AU126" s="369"/>
      <c r="AV126" s="312"/>
      <c r="AW126" s="370"/>
      <c r="AX126" s="370"/>
      <c r="AY126" s="370"/>
      <c r="AZ126" s="312"/>
      <c r="BA126" s="312"/>
      <c r="BB126" s="308"/>
      <c r="BC126" s="308"/>
      <c r="BD126" s="308"/>
      <c r="BE126" s="308"/>
      <c r="BF126" s="374"/>
      <c r="BG126" s="312"/>
      <c r="BH126" s="372"/>
      <c r="BI126" s="369"/>
      <c r="BJ126" s="312"/>
      <c r="BK126" s="370"/>
      <c r="BL126" s="370"/>
      <c r="BM126" s="370"/>
      <c r="BN126" s="312" t="str">
        <f>_xll.SRS1Splines.Functions25.Linear_Interp(V_XNN1!$K$3:$K$8,V_XNN1!$L$3:$L$8,BT126)</f>
        <v>Error reading input X value(s): The value is not a number</v>
      </c>
      <c r="BO126" s="312" t="e">
        <f>(BN126/V_XNN1!$L$7)*100</f>
        <v>#VALUE!</v>
      </c>
      <c r="BP126" s="308" t="str">
        <f>_xll.SRS1Splines.Functions25.Linear_Interp(V_XNN1!$K$3:$K$8,V_XNN1!$M$3:$M$8,BT126)</f>
        <v>Error reading input X value(s): The value is not a number</v>
      </c>
      <c r="BQ126" s="308">
        <f>IFERROR((BN126 - V_XNN1!$M$16) / (V_XNN1!$M$15- V_XNN1!$M$16) * 100, 0)</f>
        <v>0</v>
      </c>
      <c r="BR126" s="308">
        <v>252</v>
      </c>
      <c r="BS126" s="308">
        <v>249</v>
      </c>
      <c r="BT126" s="374"/>
      <c r="BU126" s="312"/>
      <c r="BV126" s="372"/>
      <c r="BW126" s="375"/>
      <c r="BX126" s="365"/>
      <c r="BY126" s="376"/>
      <c r="BZ126" s="376"/>
      <c r="CA126" s="376"/>
      <c r="CB126" s="365"/>
      <c r="CC126" s="365"/>
      <c r="CD126" s="366"/>
      <c r="CE126" s="365"/>
      <c r="CF126" s="365"/>
      <c r="CG126" s="365"/>
      <c r="CH126" s="365"/>
      <c r="CI126" s="377"/>
      <c r="CJ126" s="365"/>
      <c r="CK126" s="378"/>
      <c r="CL126" s="375"/>
      <c r="CM126" s="365"/>
      <c r="CN126" s="376"/>
      <c r="CO126" s="376"/>
      <c r="CP126" s="376"/>
      <c r="CQ126" s="365"/>
      <c r="CR126" s="365"/>
      <c r="CS126" s="366"/>
      <c r="CT126" s="365"/>
      <c r="CU126" s="365"/>
      <c r="CV126" s="365"/>
      <c r="CW126" s="365"/>
      <c r="CX126" s="377"/>
      <c r="CY126" s="365"/>
      <c r="CZ126" s="378"/>
    </row>
    <row r="127" spans="1:104" s="1" customFormat="1" hidden="1">
      <c r="A127" s="272">
        <v>44686</v>
      </c>
      <c r="B127" s="362"/>
      <c r="C127" s="363"/>
      <c r="D127" s="364"/>
      <c r="E127" s="364"/>
      <c r="F127" s="364"/>
      <c r="G127" s="365"/>
      <c r="H127" s="366"/>
      <c r="I127" s="366"/>
      <c r="J127" s="366"/>
      <c r="K127" s="366"/>
      <c r="L127" s="366"/>
      <c r="M127" s="367"/>
      <c r="N127" s="367"/>
      <c r="O127" s="365"/>
      <c r="P127" s="368"/>
      <c r="Q127" s="369"/>
      <c r="R127" s="312"/>
      <c r="S127" s="370">
        <v>1.2225661123771672</v>
      </c>
      <c r="T127" s="370">
        <v>3.7312000000000003</v>
      </c>
      <c r="U127" s="370">
        <v>0</v>
      </c>
      <c r="V127" s="312">
        <f>_xll.SRS1Splines.Functions25.Linear_Interp(V_NK3!$P$8:$P$32,V_NK3!$R$8:$R$32,AC127)</f>
        <v>346.05439959000103</v>
      </c>
      <c r="W127" s="312">
        <f>(V127/V_NK3!$R$28)*100</f>
        <v>63.830347028411502</v>
      </c>
      <c r="X127" s="308">
        <f>V127-V_NK3!$R$8</f>
        <v>289.47574759000105</v>
      </c>
      <c r="Y127" s="308">
        <f>IFERROR((V127 - V_NK3!$V$10) / (V_NK3!$V$9- V_NK3!$V$10) * 100, 0)</f>
        <v>59.615843271591764</v>
      </c>
      <c r="Z127" s="308">
        <v>541.79999999999995</v>
      </c>
      <c r="AA127" s="308">
        <v>521</v>
      </c>
      <c r="AB127" s="312">
        <v>533.02</v>
      </c>
      <c r="AC127" s="371">
        <v>535.33000000000004</v>
      </c>
      <c r="AD127" s="308">
        <v>0.65</v>
      </c>
      <c r="AE127" s="372">
        <v>0.88</v>
      </c>
      <c r="AF127" s="373"/>
      <c r="AG127" s="312"/>
      <c r="AH127" s="370">
        <v>3.7615268170844658</v>
      </c>
      <c r="AI127" s="370">
        <v>4.031541818181819</v>
      </c>
      <c r="AJ127" s="370">
        <v>0</v>
      </c>
      <c r="AK127" s="312">
        <f>_xll.SRS1Splines.Functions25.Linear_Interp(V_NK2!$R$10:$R$21,V_NK2!$T$10:$T$21,AR127)</f>
        <v>64.978200000027599</v>
      </c>
      <c r="AL127" s="312">
        <f>(AK127/V_NK2!$T$18)*100</f>
        <v>91.005882352979825</v>
      </c>
      <c r="AM127" s="308">
        <f>AK127-V_NK2!$T$11</f>
        <v>24.158199999999802</v>
      </c>
      <c r="AN127" s="308">
        <f>IFERROR((AK127 - V_NK2!$X$12) / (V_NK2!$X$11- V_NK2!$X$12) * 100, 0)</f>
        <v>79.00000000000324</v>
      </c>
      <c r="AO127" s="308">
        <v>427</v>
      </c>
      <c r="AP127" s="308">
        <v>420</v>
      </c>
      <c r="AQ127" s="308">
        <v>425</v>
      </c>
      <c r="AR127" s="371">
        <v>425.53</v>
      </c>
      <c r="AS127" s="312">
        <v>0.78</v>
      </c>
      <c r="AT127" s="372">
        <v>0.98</v>
      </c>
      <c r="AU127" s="369"/>
      <c r="AV127" s="312"/>
      <c r="AW127" s="370"/>
      <c r="AX127" s="370"/>
      <c r="AY127" s="370"/>
      <c r="AZ127" s="312"/>
      <c r="BA127" s="312"/>
      <c r="BB127" s="308"/>
      <c r="BC127" s="308"/>
      <c r="BD127" s="308"/>
      <c r="BE127" s="308"/>
      <c r="BF127" s="374"/>
      <c r="BG127" s="312"/>
      <c r="BH127" s="372"/>
      <c r="BI127" s="369"/>
      <c r="BJ127" s="312"/>
      <c r="BK127" s="370"/>
      <c r="BL127" s="370"/>
      <c r="BM127" s="370"/>
      <c r="BN127" s="312" t="str">
        <f>_xll.SRS1Splines.Functions25.Linear_Interp(V_XNN1!$K$3:$K$8,V_XNN1!$L$3:$L$8,BT127)</f>
        <v>Error reading input X value(s): The value is not a number</v>
      </c>
      <c r="BO127" s="312" t="e">
        <f>(BN127/V_XNN1!$L$7)*100</f>
        <v>#VALUE!</v>
      </c>
      <c r="BP127" s="308" t="str">
        <f>_xll.SRS1Splines.Functions25.Linear_Interp(V_XNN1!$K$3:$K$8,V_XNN1!$M$3:$M$8,BT127)</f>
        <v>Error reading input X value(s): The value is not a number</v>
      </c>
      <c r="BQ127" s="308">
        <f>IFERROR((BN127 - V_XNN1!$M$16) / (V_XNN1!$M$15- V_XNN1!$M$16) * 100, 0)</f>
        <v>0</v>
      </c>
      <c r="BR127" s="308">
        <v>252</v>
      </c>
      <c r="BS127" s="308">
        <v>249</v>
      </c>
      <c r="BT127" s="374"/>
      <c r="BU127" s="312"/>
      <c r="BV127" s="372"/>
      <c r="BW127" s="375"/>
      <c r="BX127" s="365"/>
      <c r="BY127" s="376"/>
      <c r="BZ127" s="376"/>
      <c r="CA127" s="376"/>
      <c r="CB127" s="365"/>
      <c r="CC127" s="365"/>
      <c r="CD127" s="366"/>
      <c r="CE127" s="365"/>
      <c r="CF127" s="365"/>
      <c r="CG127" s="365"/>
      <c r="CH127" s="365"/>
      <c r="CI127" s="377"/>
      <c r="CJ127" s="365"/>
      <c r="CK127" s="378"/>
      <c r="CL127" s="375"/>
      <c r="CM127" s="365"/>
      <c r="CN127" s="376"/>
      <c r="CO127" s="376"/>
      <c r="CP127" s="376"/>
      <c r="CQ127" s="365"/>
      <c r="CR127" s="365"/>
      <c r="CS127" s="366"/>
      <c r="CT127" s="365"/>
      <c r="CU127" s="365"/>
      <c r="CV127" s="365"/>
      <c r="CW127" s="365"/>
      <c r="CX127" s="377"/>
      <c r="CY127" s="365"/>
      <c r="CZ127" s="378"/>
    </row>
    <row r="128" spans="1:104" s="1" customFormat="1" hidden="1">
      <c r="A128" s="272">
        <v>44687</v>
      </c>
      <c r="B128" s="362"/>
      <c r="C128" s="363"/>
      <c r="D128" s="364"/>
      <c r="E128" s="364"/>
      <c r="F128" s="364"/>
      <c r="G128" s="365"/>
      <c r="H128" s="366"/>
      <c r="I128" s="366"/>
      <c r="J128" s="366"/>
      <c r="K128" s="366"/>
      <c r="L128" s="366"/>
      <c r="M128" s="367"/>
      <c r="N128" s="367"/>
      <c r="O128" s="365"/>
      <c r="P128" s="368"/>
      <c r="Q128" s="369"/>
      <c r="R128" s="312"/>
      <c r="S128" s="370">
        <v>0.59540764046669048</v>
      </c>
      <c r="T128" s="370">
        <v>3.7312000000000003</v>
      </c>
      <c r="U128" s="370">
        <v>0</v>
      </c>
      <c r="V128" s="312">
        <f>_xll.SRS1Splines.Functions25.Linear_Interp(V_NK3!$P$8:$P$32,V_NK3!$R$8:$R$32,AC128)</f>
        <v>342.91860729000098</v>
      </c>
      <c r="W128" s="312">
        <f>(V128/V_NK3!$R$28)*100</f>
        <v>63.25194458372313</v>
      </c>
      <c r="X128" s="308">
        <f>V128-V_NK3!$R$8</f>
        <v>286.339955290001</v>
      </c>
      <c r="Y128" s="308">
        <f>IFERROR((V128 - V_NK3!$V$10) / (V_NK3!$V$9- V_NK3!$V$10) * 100, 0)</f>
        <v>58.970045121503411</v>
      </c>
      <c r="Z128" s="308">
        <v>541.79999999999995</v>
      </c>
      <c r="AA128" s="308">
        <v>521</v>
      </c>
      <c r="AB128" s="312">
        <v>533.02</v>
      </c>
      <c r="AC128" s="371">
        <v>535.23</v>
      </c>
      <c r="AD128" s="308">
        <v>0.65</v>
      </c>
      <c r="AE128" s="372">
        <v>0.88</v>
      </c>
      <c r="AF128" s="373"/>
      <c r="AG128" s="312"/>
      <c r="AH128" s="370">
        <v>3.5545645213540085</v>
      </c>
      <c r="AI128" s="370">
        <v>4.031541818181819</v>
      </c>
      <c r="AJ128" s="370">
        <v>0</v>
      </c>
      <c r="AK128" s="312">
        <f>_xll.SRS1Splines.Functions25.Linear_Interp(V_NK2!$R$10:$R$21,V_NK2!$T$10:$T$21,AR128)</f>
        <v>65.0655714285991</v>
      </c>
      <c r="AL128" s="312">
        <f>(AK128/V_NK2!$T$18)*100</f>
        <v>91.128251300558958</v>
      </c>
      <c r="AM128" s="308">
        <f>AK128-V_NK2!$T$11</f>
        <v>24.245571428571303</v>
      </c>
      <c r="AN128" s="308">
        <f>IFERROR((AK128 - V_NK2!$X$12) / (V_NK2!$X$11- V_NK2!$X$12) * 100, 0)</f>
        <v>79.285714285717773</v>
      </c>
      <c r="AO128" s="308">
        <v>427</v>
      </c>
      <c r="AP128" s="308">
        <v>420</v>
      </c>
      <c r="AQ128" s="308">
        <v>425</v>
      </c>
      <c r="AR128" s="371">
        <v>425.55</v>
      </c>
      <c r="AS128" s="312">
        <v>0.78</v>
      </c>
      <c r="AT128" s="372">
        <v>0.98</v>
      </c>
      <c r="AU128" s="369"/>
      <c r="AV128" s="312"/>
      <c r="AW128" s="370"/>
      <c r="AX128" s="370"/>
      <c r="AY128" s="370"/>
      <c r="AZ128" s="312"/>
      <c r="BA128" s="312"/>
      <c r="BB128" s="308"/>
      <c r="BC128" s="308"/>
      <c r="BD128" s="308"/>
      <c r="BE128" s="308"/>
      <c r="BF128" s="374"/>
      <c r="BG128" s="312"/>
      <c r="BH128" s="372"/>
      <c r="BI128" s="369"/>
      <c r="BJ128" s="312"/>
      <c r="BK128" s="370"/>
      <c r="BL128" s="370"/>
      <c r="BM128" s="370"/>
      <c r="BN128" s="312" t="str">
        <f>_xll.SRS1Splines.Functions25.Linear_Interp(V_XNN1!$K$3:$K$8,V_XNN1!$L$3:$L$8,BT128)</f>
        <v>Error reading input X value(s): The value is not a number</v>
      </c>
      <c r="BO128" s="312" t="e">
        <f>(BN128/V_XNN1!$L$7)*100</f>
        <v>#VALUE!</v>
      </c>
      <c r="BP128" s="308" t="str">
        <f>_xll.SRS1Splines.Functions25.Linear_Interp(V_XNN1!$K$3:$K$8,V_XNN1!$M$3:$M$8,BT128)</f>
        <v>Error reading input X value(s): The value is not a number</v>
      </c>
      <c r="BQ128" s="308">
        <f>IFERROR((BN128 - V_XNN1!$M$16) / (V_XNN1!$M$15- V_XNN1!$M$16) * 100, 0)</f>
        <v>0</v>
      </c>
      <c r="BR128" s="308">
        <v>252</v>
      </c>
      <c r="BS128" s="308">
        <v>249</v>
      </c>
      <c r="BT128" s="374"/>
      <c r="BU128" s="312"/>
      <c r="BV128" s="372"/>
      <c r="BW128" s="375"/>
      <c r="BX128" s="365"/>
      <c r="BY128" s="376"/>
      <c r="BZ128" s="376"/>
      <c r="CA128" s="376"/>
      <c r="CB128" s="365"/>
      <c r="CC128" s="365"/>
      <c r="CD128" s="366"/>
      <c r="CE128" s="365"/>
      <c r="CF128" s="365"/>
      <c r="CG128" s="365"/>
      <c r="CH128" s="365"/>
      <c r="CI128" s="377"/>
      <c r="CJ128" s="365"/>
      <c r="CK128" s="378"/>
      <c r="CL128" s="375"/>
      <c r="CM128" s="365"/>
      <c r="CN128" s="376"/>
      <c r="CO128" s="376"/>
      <c r="CP128" s="376"/>
      <c r="CQ128" s="365"/>
      <c r="CR128" s="365"/>
      <c r="CS128" s="366"/>
      <c r="CT128" s="365"/>
      <c r="CU128" s="365"/>
      <c r="CV128" s="365"/>
      <c r="CW128" s="365"/>
      <c r="CX128" s="377"/>
      <c r="CY128" s="365"/>
      <c r="CZ128" s="378"/>
    </row>
    <row r="129" spans="1:104" s="1" customFormat="1" hidden="1">
      <c r="A129" s="272">
        <v>44688</v>
      </c>
      <c r="B129" s="362"/>
      <c r="C129" s="363"/>
      <c r="D129" s="364"/>
      <c r="E129" s="364"/>
      <c r="F129" s="364"/>
      <c r="G129" s="365"/>
      <c r="H129" s="366"/>
      <c r="I129" s="366"/>
      <c r="J129" s="366"/>
      <c r="K129" s="366"/>
      <c r="L129" s="366"/>
      <c r="M129" s="367"/>
      <c r="N129" s="367"/>
      <c r="O129" s="365"/>
      <c r="P129" s="368"/>
      <c r="Q129" s="369"/>
      <c r="R129" s="312"/>
      <c r="S129" s="370">
        <v>0.28182840451622054</v>
      </c>
      <c r="T129" s="370">
        <v>3.7312000000000003</v>
      </c>
      <c r="U129" s="370">
        <v>0</v>
      </c>
      <c r="V129" s="312">
        <f>_xll.SRS1Splines.Functions25.Linear_Interp(V_NK3!$P$8:$P$32,V_NK3!$R$8:$R$32,AC129)</f>
        <v>339.46923576</v>
      </c>
      <c r="W129" s="312">
        <f>(V129/V_NK3!$R$28)*100</f>
        <v>62.615701894565746</v>
      </c>
      <c r="X129" s="308">
        <f>V129-V_NK3!$R$8</f>
        <v>282.89058376000003</v>
      </c>
      <c r="Y129" s="308">
        <f>IFERROR((V129 - V_NK3!$V$10) / (V_NK3!$V$9- V_NK3!$V$10) * 100, 0)</f>
        <v>58.259667156406024</v>
      </c>
      <c r="Z129" s="308">
        <v>541.79999999999995</v>
      </c>
      <c r="AA129" s="308">
        <v>521</v>
      </c>
      <c r="AB129" s="312">
        <v>533.02</v>
      </c>
      <c r="AC129" s="371">
        <v>535.12</v>
      </c>
      <c r="AD129" s="308">
        <v>0.65</v>
      </c>
      <c r="AE129" s="372">
        <v>0.88</v>
      </c>
      <c r="AF129" s="373"/>
      <c r="AG129" s="312"/>
      <c r="AH129" s="370">
        <v>3.451083373490353</v>
      </c>
      <c r="AI129" s="370">
        <v>4.031541818181819</v>
      </c>
      <c r="AJ129" s="370">
        <v>0</v>
      </c>
      <c r="AK129" s="312">
        <f>_xll.SRS1Splines.Functions25.Linear_Interp(V_NK2!$R$10:$R$21,V_NK2!$T$10:$T$21,AR129)</f>
        <v>65.021885714313498</v>
      </c>
      <c r="AL129" s="312">
        <f>(AK129/V_NK2!$T$18)*100</f>
        <v>91.06706682676959</v>
      </c>
      <c r="AM129" s="308">
        <f>AK129-V_NK2!$T$11</f>
        <v>24.201885714285702</v>
      </c>
      <c r="AN129" s="308">
        <f>IFERROR((AK129 - V_NK2!$X$12) / (V_NK2!$X$11- V_NK2!$X$12) * 100, 0)</f>
        <v>79.14285714286099</v>
      </c>
      <c r="AO129" s="308">
        <v>427</v>
      </c>
      <c r="AP129" s="308">
        <v>420</v>
      </c>
      <c r="AQ129" s="308">
        <v>425</v>
      </c>
      <c r="AR129" s="371">
        <v>425.54</v>
      </c>
      <c r="AS129" s="312">
        <v>0.78</v>
      </c>
      <c r="AT129" s="372">
        <v>0.98</v>
      </c>
      <c r="AU129" s="369"/>
      <c r="AV129" s="312"/>
      <c r="AW129" s="370"/>
      <c r="AX129" s="370"/>
      <c r="AY129" s="370"/>
      <c r="AZ129" s="312"/>
      <c r="BA129" s="312"/>
      <c r="BB129" s="308"/>
      <c r="BC129" s="308"/>
      <c r="BD129" s="308"/>
      <c r="BE129" s="308"/>
      <c r="BF129" s="374"/>
      <c r="BG129" s="312"/>
      <c r="BH129" s="372"/>
      <c r="BI129" s="369"/>
      <c r="BJ129" s="312"/>
      <c r="BK129" s="370"/>
      <c r="BL129" s="370"/>
      <c r="BM129" s="370"/>
      <c r="BN129" s="312" t="str">
        <f>_xll.SRS1Splines.Functions25.Linear_Interp(V_XNN1!$K$3:$K$8,V_XNN1!$L$3:$L$8,BT129)</f>
        <v>Error reading input X value(s): The value is not a number</v>
      </c>
      <c r="BO129" s="312" t="e">
        <f>(BN129/V_XNN1!$L$7)*100</f>
        <v>#VALUE!</v>
      </c>
      <c r="BP129" s="308" t="str">
        <f>_xll.SRS1Splines.Functions25.Linear_Interp(V_XNN1!$K$3:$K$8,V_XNN1!$M$3:$M$8,BT129)</f>
        <v>Error reading input X value(s): The value is not a number</v>
      </c>
      <c r="BQ129" s="308">
        <f>IFERROR((BN129 - V_XNN1!$M$16) / (V_XNN1!$M$15- V_XNN1!$M$16) * 100, 0)</f>
        <v>0</v>
      </c>
      <c r="BR129" s="308">
        <v>252</v>
      </c>
      <c r="BS129" s="308">
        <v>249</v>
      </c>
      <c r="BT129" s="374"/>
      <c r="BU129" s="312"/>
      <c r="BV129" s="372"/>
      <c r="BW129" s="375"/>
      <c r="BX129" s="365"/>
      <c r="BY129" s="376"/>
      <c r="BZ129" s="376"/>
      <c r="CA129" s="376"/>
      <c r="CB129" s="365"/>
      <c r="CC129" s="365"/>
      <c r="CD129" s="366"/>
      <c r="CE129" s="365"/>
      <c r="CF129" s="365"/>
      <c r="CG129" s="365"/>
      <c r="CH129" s="365"/>
      <c r="CI129" s="377"/>
      <c r="CJ129" s="365"/>
      <c r="CK129" s="378"/>
      <c r="CL129" s="375"/>
      <c r="CM129" s="365"/>
      <c r="CN129" s="376"/>
      <c r="CO129" s="376"/>
      <c r="CP129" s="376"/>
      <c r="CQ129" s="365"/>
      <c r="CR129" s="365"/>
      <c r="CS129" s="366"/>
      <c r="CT129" s="365"/>
      <c r="CU129" s="365"/>
      <c r="CV129" s="365"/>
      <c r="CW129" s="365"/>
      <c r="CX129" s="377"/>
      <c r="CY129" s="365"/>
      <c r="CZ129" s="378"/>
    </row>
    <row r="130" spans="1:104" s="1" customFormat="1" hidden="1">
      <c r="A130" s="272">
        <v>44689</v>
      </c>
      <c r="B130" s="362"/>
      <c r="C130" s="363"/>
      <c r="D130" s="364"/>
      <c r="E130" s="364"/>
      <c r="F130" s="364"/>
      <c r="G130" s="365"/>
      <c r="H130" s="366"/>
      <c r="I130" s="366"/>
      <c r="J130" s="366"/>
      <c r="K130" s="366"/>
      <c r="L130" s="366"/>
      <c r="M130" s="367"/>
      <c r="N130" s="367"/>
      <c r="O130" s="365"/>
      <c r="P130" s="368"/>
      <c r="Q130" s="369"/>
      <c r="R130" s="312"/>
      <c r="S130" s="379">
        <v>-3.1750831438064113E-2</v>
      </c>
      <c r="T130" s="370">
        <v>3.7312000000000003</v>
      </c>
      <c r="U130" s="370">
        <v>0</v>
      </c>
      <c r="V130" s="312">
        <f>_xll.SRS1Splines.Functions25.Linear_Interp(V_NK3!$P$8:$P$32,V_NK3!$R$8:$R$32,AC130)</f>
        <v>335.70628499999998</v>
      </c>
      <c r="W130" s="312">
        <f>(V130/V_NK3!$R$28)*100</f>
        <v>61.921618960939703</v>
      </c>
      <c r="X130" s="308">
        <f>V130-V_NK3!$R$8</f>
        <v>279.127633</v>
      </c>
      <c r="Y130" s="308">
        <f>IFERROR((V130 - V_NK3!$V$10) / (V_NK3!$V$9- V_NK3!$V$10) * 100, 0)</f>
        <v>57.484709376300003</v>
      </c>
      <c r="Z130" s="308">
        <v>541.79999999999995</v>
      </c>
      <c r="AA130" s="308">
        <v>521</v>
      </c>
      <c r="AB130" s="312">
        <v>533.02</v>
      </c>
      <c r="AC130" s="371">
        <v>535</v>
      </c>
      <c r="AD130" s="308">
        <v>0.65</v>
      </c>
      <c r="AE130" s="372">
        <v>0.88</v>
      </c>
      <c r="AF130" s="373"/>
      <c r="AG130" s="312"/>
      <c r="AH130" s="370">
        <v>3.6603072000000005</v>
      </c>
      <c r="AI130" s="370">
        <v>4.031541818181819</v>
      </c>
      <c r="AJ130" s="370">
        <v>0</v>
      </c>
      <c r="AK130" s="312">
        <f>_xll.SRS1Splines.Functions25.Linear_Interp(V_NK2!$R$10:$R$21,V_NK2!$T$10:$T$21,AR130)</f>
        <v>64.847142857170695</v>
      </c>
      <c r="AL130" s="312">
        <f>(AK130/V_NK2!$T$18)*100</f>
        <v>90.822328931611608</v>
      </c>
      <c r="AM130" s="308">
        <f>AK130-V_NK2!$T$11</f>
        <v>24.027142857142898</v>
      </c>
      <c r="AN130" s="308">
        <f>IFERROR((AK130 - V_NK2!$X$12) / (V_NK2!$X$11- V_NK2!$X$12) * 100, 0)</f>
        <v>78.571428571432563</v>
      </c>
      <c r="AO130" s="308">
        <v>427</v>
      </c>
      <c r="AP130" s="308">
        <v>420</v>
      </c>
      <c r="AQ130" s="308">
        <v>425</v>
      </c>
      <c r="AR130" s="371">
        <v>425.5</v>
      </c>
      <c r="AS130" s="312">
        <v>0.78</v>
      </c>
      <c r="AT130" s="372">
        <v>0.98</v>
      </c>
      <c r="AU130" s="369"/>
      <c r="AV130" s="312"/>
      <c r="AW130" s="370"/>
      <c r="AX130" s="370"/>
      <c r="AY130" s="370"/>
      <c r="AZ130" s="312"/>
      <c r="BA130" s="312"/>
      <c r="BB130" s="308"/>
      <c r="BC130" s="308"/>
      <c r="BD130" s="308"/>
      <c r="BE130" s="308"/>
      <c r="BF130" s="374"/>
      <c r="BG130" s="312"/>
      <c r="BH130" s="372"/>
      <c r="BI130" s="369"/>
      <c r="BJ130" s="312"/>
      <c r="BK130" s="370"/>
      <c r="BL130" s="370"/>
      <c r="BM130" s="370"/>
      <c r="BN130" s="312" t="str">
        <f>_xll.SRS1Splines.Functions25.Linear_Interp(V_XNN1!$K$3:$K$8,V_XNN1!$L$3:$L$8,BT130)</f>
        <v>Error reading input X value(s): The value is not a number</v>
      </c>
      <c r="BO130" s="312" t="e">
        <f>(BN130/V_XNN1!$L$7)*100</f>
        <v>#VALUE!</v>
      </c>
      <c r="BP130" s="308" t="str">
        <f>_xll.SRS1Splines.Functions25.Linear_Interp(V_XNN1!$K$3:$K$8,V_XNN1!$M$3:$M$8,BT130)</f>
        <v>Error reading input X value(s): The value is not a number</v>
      </c>
      <c r="BQ130" s="308">
        <f>IFERROR((BN130 - V_XNN1!$M$16) / (V_XNN1!$M$15- V_XNN1!$M$16) * 100, 0)</f>
        <v>0</v>
      </c>
      <c r="BR130" s="308">
        <v>252</v>
      </c>
      <c r="BS130" s="308">
        <v>249</v>
      </c>
      <c r="BT130" s="374"/>
      <c r="BU130" s="312"/>
      <c r="BV130" s="372"/>
      <c r="BW130" s="375"/>
      <c r="BX130" s="365"/>
      <c r="BY130" s="376"/>
      <c r="BZ130" s="376"/>
      <c r="CA130" s="376"/>
      <c r="CB130" s="365"/>
      <c r="CC130" s="365"/>
      <c r="CD130" s="366"/>
      <c r="CE130" s="365"/>
      <c r="CF130" s="365"/>
      <c r="CG130" s="365"/>
      <c r="CH130" s="365"/>
      <c r="CI130" s="377"/>
      <c r="CJ130" s="365"/>
      <c r="CK130" s="378"/>
      <c r="CL130" s="375"/>
      <c r="CM130" s="365"/>
      <c r="CN130" s="376"/>
      <c r="CO130" s="376"/>
      <c r="CP130" s="376"/>
      <c r="CQ130" s="365"/>
      <c r="CR130" s="365"/>
      <c r="CS130" s="366"/>
      <c r="CT130" s="365"/>
      <c r="CU130" s="365"/>
      <c r="CV130" s="365"/>
      <c r="CW130" s="365"/>
      <c r="CX130" s="377"/>
      <c r="CY130" s="365"/>
      <c r="CZ130" s="378"/>
    </row>
    <row r="131" spans="1:104" s="1" customFormat="1" hidden="1">
      <c r="A131" s="272">
        <v>44690</v>
      </c>
      <c r="B131" s="362"/>
      <c r="C131" s="363"/>
      <c r="D131" s="364"/>
      <c r="E131" s="364"/>
      <c r="F131" s="364"/>
      <c r="G131" s="365"/>
      <c r="H131" s="366"/>
      <c r="I131" s="366"/>
      <c r="J131" s="366"/>
      <c r="K131" s="366"/>
      <c r="L131" s="366"/>
      <c r="M131" s="367"/>
      <c r="N131" s="367"/>
      <c r="O131" s="365"/>
      <c r="P131" s="368"/>
      <c r="Q131" s="369"/>
      <c r="R131" s="312"/>
      <c r="S131" s="370">
        <v>1.2777769264564518</v>
      </c>
      <c r="T131" s="370">
        <v>3.8720000000000003</v>
      </c>
      <c r="U131" s="370">
        <v>0</v>
      </c>
      <c r="V131" s="312">
        <f>_xll.SRS1Splines.Functions25.Linear_Interp(V_NK3!$P$8:$P$32,V_NK3!$R$8:$R$32,AC131)</f>
        <v>333.112061909999</v>
      </c>
      <c r="W131" s="312">
        <f>(V131/V_NK3!$R$28)*100</f>
        <v>61.443109916407778</v>
      </c>
      <c r="X131" s="308">
        <f>V131-V_NK3!$R$8</f>
        <v>276.53340990999902</v>
      </c>
      <c r="Y131" s="308">
        <f>IFERROR((V131 - V_NK3!$V$10) / (V_NK3!$V$9- V_NK3!$V$10) * 100, 0)</f>
        <v>56.950444248970264</v>
      </c>
      <c r="Z131" s="308">
        <v>541.79999999999995</v>
      </c>
      <c r="AA131" s="308">
        <v>521</v>
      </c>
      <c r="AB131" s="312">
        <v>533.02</v>
      </c>
      <c r="AC131" s="371">
        <v>534.91</v>
      </c>
      <c r="AD131" s="308">
        <v>0.65</v>
      </c>
      <c r="AE131" s="372">
        <v>0.88</v>
      </c>
      <c r="AF131" s="373"/>
      <c r="AG131" s="312"/>
      <c r="AH131" s="370">
        <v>3.9064663857306297</v>
      </c>
      <c r="AI131" s="370">
        <v>4.031541818181819</v>
      </c>
      <c r="AJ131" s="370">
        <v>0</v>
      </c>
      <c r="AK131" s="312">
        <f>_xll.SRS1Splines.Functions25.Linear_Interp(V_NK2!$R$10:$R$21,V_NK2!$T$10:$T$21,AR131)</f>
        <v>60.347514285743898</v>
      </c>
      <c r="AL131" s="312">
        <f>(AK131/V_NK2!$T$18)*100</f>
        <v>84.520328131293965</v>
      </c>
      <c r="AM131" s="308">
        <f>AK131-V_NK2!$T$11</f>
        <v>19.527514285716101</v>
      </c>
      <c r="AN131" s="308">
        <f>IFERROR((AK131 - V_NK2!$X$12) / (V_NK2!$X$11- V_NK2!$X$12) * 100, 0)</f>
        <v>63.857142857151928</v>
      </c>
      <c r="AO131" s="308">
        <v>427</v>
      </c>
      <c r="AP131" s="308">
        <v>420</v>
      </c>
      <c r="AQ131" s="308">
        <v>425</v>
      </c>
      <c r="AR131" s="371">
        <v>424.47</v>
      </c>
      <c r="AS131" s="312">
        <v>0.78</v>
      </c>
      <c r="AT131" s="372">
        <v>0.98</v>
      </c>
      <c r="AU131" s="369"/>
      <c r="AV131" s="312"/>
      <c r="AW131" s="370"/>
      <c r="AX131" s="370"/>
      <c r="AY131" s="370"/>
      <c r="AZ131" s="312"/>
      <c r="BA131" s="312"/>
      <c r="BB131" s="308"/>
      <c r="BC131" s="308"/>
      <c r="BD131" s="308"/>
      <c r="BE131" s="308"/>
      <c r="BF131" s="374"/>
      <c r="BG131" s="312"/>
      <c r="BH131" s="372"/>
      <c r="BI131" s="369"/>
      <c r="BJ131" s="312"/>
      <c r="BK131" s="370"/>
      <c r="BL131" s="370"/>
      <c r="BM131" s="370"/>
      <c r="BN131" s="312" t="str">
        <f>_xll.SRS1Splines.Functions25.Linear_Interp(V_XNN1!$K$3:$K$8,V_XNN1!$L$3:$L$8,BT131)</f>
        <v>Error reading input X value(s): The value is not a number</v>
      </c>
      <c r="BO131" s="312" t="e">
        <f>(BN131/V_XNN1!$L$7)*100</f>
        <v>#VALUE!</v>
      </c>
      <c r="BP131" s="308" t="str">
        <f>_xll.SRS1Splines.Functions25.Linear_Interp(V_XNN1!$K$3:$K$8,V_XNN1!$M$3:$M$8,BT131)</f>
        <v>Error reading input X value(s): The value is not a number</v>
      </c>
      <c r="BQ131" s="308">
        <f>IFERROR((BN131 - V_XNN1!$M$16) / (V_XNN1!$M$15- V_XNN1!$M$16) * 100, 0)</f>
        <v>0</v>
      </c>
      <c r="BR131" s="308">
        <v>252</v>
      </c>
      <c r="BS131" s="308">
        <v>249</v>
      </c>
      <c r="BT131" s="374"/>
      <c r="BU131" s="312"/>
      <c r="BV131" s="372"/>
      <c r="BW131" s="375"/>
      <c r="BX131" s="365"/>
      <c r="BY131" s="376"/>
      <c r="BZ131" s="376"/>
      <c r="CA131" s="376"/>
      <c r="CB131" s="365"/>
      <c r="CC131" s="365"/>
      <c r="CD131" s="366"/>
      <c r="CE131" s="365"/>
      <c r="CF131" s="365"/>
      <c r="CG131" s="365"/>
      <c r="CH131" s="365"/>
      <c r="CI131" s="377"/>
      <c r="CJ131" s="365"/>
      <c r="CK131" s="378"/>
      <c r="CL131" s="375"/>
      <c r="CM131" s="365"/>
      <c r="CN131" s="376"/>
      <c r="CO131" s="376"/>
      <c r="CP131" s="376"/>
      <c r="CQ131" s="365"/>
      <c r="CR131" s="365"/>
      <c r="CS131" s="366"/>
      <c r="CT131" s="365"/>
      <c r="CU131" s="365"/>
      <c r="CV131" s="365"/>
      <c r="CW131" s="365"/>
      <c r="CX131" s="377"/>
      <c r="CY131" s="365"/>
      <c r="CZ131" s="378"/>
    </row>
    <row r="132" spans="1:104" s="1" customFormat="1" hidden="1">
      <c r="A132" s="272">
        <v>44691</v>
      </c>
      <c r="B132" s="362"/>
      <c r="C132" s="363"/>
      <c r="D132" s="364"/>
      <c r="E132" s="364"/>
      <c r="F132" s="364"/>
      <c r="G132" s="365"/>
      <c r="H132" s="366"/>
      <c r="I132" s="366"/>
      <c r="J132" s="366"/>
      <c r="K132" s="366"/>
      <c r="L132" s="366"/>
      <c r="M132" s="367"/>
      <c r="N132" s="367"/>
      <c r="O132" s="365"/>
      <c r="P132" s="368"/>
      <c r="Q132" s="369"/>
      <c r="R132" s="312"/>
      <c r="S132" s="370">
        <v>1.2777769264907841</v>
      </c>
      <c r="T132" s="370">
        <v>3.8720000000000003</v>
      </c>
      <c r="U132" s="370">
        <v>0</v>
      </c>
      <c r="V132" s="312">
        <f>_xll.SRS1Splines.Functions25.Linear_Interp(V_NK3!$P$8:$P$32,V_NK3!$R$8:$R$32,AC132)</f>
        <v>330.51783882000097</v>
      </c>
      <c r="W132" s="312">
        <f>(V132/V_NK3!$R$28)*100</f>
        <v>60.964600871876392</v>
      </c>
      <c r="X132" s="308">
        <f>V132-V_NK3!$R$8</f>
        <v>273.939186820001</v>
      </c>
      <c r="Y132" s="308">
        <f>IFERROR((V132 - V_NK3!$V$10) / (V_NK3!$V$9- V_NK3!$V$10) * 100, 0)</f>
        <v>56.416179121641143</v>
      </c>
      <c r="Z132" s="308">
        <v>541.79999999999995</v>
      </c>
      <c r="AA132" s="308">
        <v>521</v>
      </c>
      <c r="AB132" s="312">
        <v>533.02</v>
      </c>
      <c r="AC132" s="371">
        <v>534.82000000000005</v>
      </c>
      <c r="AD132" s="308">
        <v>0.65</v>
      </c>
      <c r="AE132" s="372">
        <v>0.88</v>
      </c>
      <c r="AF132" s="373"/>
      <c r="AG132" s="312"/>
      <c r="AH132" s="370">
        <v>3.9064663857419593</v>
      </c>
      <c r="AI132" s="370">
        <v>4.031541818181819</v>
      </c>
      <c r="AJ132" s="370">
        <v>0</v>
      </c>
      <c r="AK132" s="312">
        <f>_xll.SRS1Splines.Functions25.Linear_Interp(V_NK2!$R$10:$R$21,V_NK2!$T$10:$T$21,AR132)</f>
        <v>60.303828571457998</v>
      </c>
      <c r="AL132" s="312">
        <f>(AK132/V_NK2!$T$18)*100</f>
        <v>84.459143657504185</v>
      </c>
      <c r="AM132" s="308">
        <f>AK132-V_NK2!$T$11</f>
        <v>19.483828571430202</v>
      </c>
      <c r="AN132" s="308">
        <f>IFERROR((AK132 - V_NK2!$X$12) / (V_NK2!$X$11- V_NK2!$X$12) * 100, 0)</f>
        <v>63.714285714294171</v>
      </c>
      <c r="AO132" s="308">
        <v>427</v>
      </c>
      <c r="AP132" s="308">
        <v>420</v>
      </c>
      <c r="AQ132" s="308">
        <v>425</v>
      </c>
      <c r="AR132" s="371">
        <v>424.46</v>
      </c>
      <c r="AS132" s="312">
        <v>0.78</v>
      </c>
      <c r="AT132" s="372">
        <v>0.98</v>
      </c>
      <c r="AU132" s="369"/>
      <c r="AV132" s="312"/>
      <c r="AW132" s="370"/>
      <c r="AX132" s="370"/>
      <c r="AY132" s="370"/>
      <c r="AZ132" s="312"/>
      <c r="BA132" s="312"/>
      <c r="BB132" s="308"/>
      <c r="BC132" s="308"/>
      <c r="BD132" s="308"/>
      <c r="BE132" s="308"/>
      <c r="BF132" s="374"/>
      <c r="BG132" s="312"/>
      <c r="BH132" s="372"/>
      <c r="BI132" s="369"/>
      <c r="BJ132" s="312"/>
      <c r="BK132" s="370"/>
      <c r="BL132" s="370"/>
      <c r="BM132" s="370"/>
      <c r="BN132" s="312" t="str">
        <f>_xll.SRS1Splines.Functions25.Linear_Interp(V_XNN1!$K$3:$K$8,V_XNN1!$L$3:$L$8,BT132)</f>
        <v>Error reading input X value(s): The value is not a number</v>
      </c>
      <c r="BO132" s="312" t="e">
        <f>(BN132/V_XNN1!$L$7)*100</f>
        <v>#VALUE!</v>
      </c>
      <c r="BP132" s="308" t="str">
        <f>_xll.SRS1Splines.Functions25.Linear_Interp(V_XNN1!$K$3:$K$8,V_XNN1!$M$3:$M$8,BT132)</f>
        <v>Error reading input X value(s): The value is not a number</v>
      </c>
      <c r="BQ132" s="308">
        <f>IFERROR((BN132 - V_XNN1!$M$16) / (V_XNN1!$M$15- V_XNN1!$M$16) * 100, 0)</f>
        <v>0</v>
      </c>
      <c r="BR132" s="308">
        <v>252</v>
      </c>
      <c r="BS132" s="308">
        <v>249</v>
      </c>
      <c r="BT132" s="374"/>
      <c r="BU132" s="312"/>
      <c r="BV132" s="372"/>
      <c r="BW132" s="375"/>
      <c r="BX132" s="365"/>
      <c r="BY132" s="376"/>
      <c r="BZ132" s="376"/>
      <c r="CA132" s="376"/>
      <c r="CB132" s="365"/>
      <c r="CC132" s="365"/>
      <c r="CD132" s="366"/>
      <c r="CE132" s="365"/>
      <c r="CF132" s="365"/>
      <c r="CG132" s="365"/>
      <c r="CH132" s="365"/>
      <c r="CI132" s="377"/>
      <c r="CJ132" s="365"/>
      <c r="CK132" s="378"/>
      <c r="CL132" s="375"/>
      <c r="CM132" s="365"/>
      <c r="CN132" s="376"/>
      <c r="CO132" s="376"/>
      <c r="CP132" s="376"/>
      <c r="CQ132" s="365"/>
      <c r="CR132" s="365"/>
      <c r="CS132" s="366"/>
      <c r="CT132" s="365"/>
      <c r="CU132" s="365"/>
      <c r="CV132" s="365"/>
      <c r="CW132" s="365"/>
      <c r="CX132" s="377"/>
      <c r="CY132" s="365"/>
      <c r="CZ132" s="378"/>
    </row>
    <row r="133" spans="1:104" s="1" customFormat="1" hidden="1">
      <c r="A133" s="272">
        <v>44692</v>
      </c>
      <c r="B133" s="362"/>
      <c r="C133" s="363"/>
      <c r="D133" s="364"/>
      <c r="E133" s="364"/>
      <c r="F133" s="364"/>
      <c r="G133" s="365"/>
      <c r="H133" s="366"/>
      <c r="I133" s="366"/>
      <c r="J133" s="366"/>
      <c r="K133" s="366"/>
      <c r="L133" s="366"/>
      <c r="M133" s="367"/>
      <c r="N133" s="367"/>
      <c r="O133" s="365"/>
      <c r="P133" s="368"/>
      <c r="Q133" s="369"/>
      <c r="R133" s="312"/>
      <c r="S133" s="370">
        <v>0.98952991832160997</v>
      </c>
      <c r="T133" s="370">
        <v>3.8720000000000003</v>
      </c>
      <c r="U133" s="370">
        <v>0</v>
      </c>
      <c r="V133" s="312">
        <f>_xll.SRS1Splines.Functions25.Linear_Interp(V_NK3!$P$8:$P$32,V_NK3!$R$8:$R$32,AC133)</f>
        <v>327.635368720001</v>
      </c>
      <c r="W133" s="312">
        <f>(V133/V_NK3!$R$28)*100</f>
        <v>60.432924155730014</v>
      </c>
      <c r="X133" s="308">
        <f>V133-V_NK3!$R$8</f>
        <v>271.05671672000102</v>
      </c>
      <c r="Y133" s="308">
        <f>IFERROR((V133 - V_NK3!$V$10) / (V_NK3!$V$9- V_NK3!$V$10) * 100, 0)</f>
        <v>55.822551202386109</v>
      </c>
      <c r="Z133" s="308">
        <v>541.79999999999995</v>
      </c>
      <c r="AA133" s="308">
        <v>521</v>
      </c>
      <c r="AB133" s="312">
        <v>533.02</v>
      </c>
      <c r="AC133" s="371">
        <v>534.72</v>
      </c>
      <c r="AD133" s="308">
        <v>0.65</v>
      </c>
      <c r="AE133" s="372">
        <v>0.88</v>
      </c>
      <c r="AF133" s="373"/>
      <c r="AG133" s="312"/>
      <c r="AH133" s="370">
        <v>3.8113448730461319</v>
      </c>
      <c r="AI133" s="370">
        <v>4.031541818181819</v>
      </c>
      <c r="AJ133" s="370">
        <v>0</v>
      </c>
      <c r="AK133" s="312">
        <f>_xll.SRS1Splines.Functions25.Linear_Interp(V_NK2!$R$10:$R$21,V_NK2!$T$10:$T$21,AR133)</f>
        <v>64.541342857171003</v>
      </c>
      <c r="AL133" s="312">
        <f>(AK133/V_NK2!$T$18)*100</f>
        <v>90.394037615085438</v>
      </c>
      <c r="AM133" s="308">
        <f>AK133-V_NK2!$T$11</f>
        <v>23.721342857143206</v>
      </c>
      <c r="AN133" s="308">
        <f>IFERROR((AK133 - V_NK2!$X$12) / (V_NK2!$X$11- V_NK2!$X$12) * 100, 0)</f>
        <v>77.571428571433515</v>
      </c>
      <c r="AO133" s="308">
        <v>427</v>
      </c>
      <c r="AP133" s="308">
        <v>420</v>
      </c>
      <c r="AQ133" s="308">
        <v>425</v>
      </c>
      <c r="AR133" s="371">
        <v>425.43</v>
      </c>
      <c r="AS133" s="312">
        <v>0.78</v>
      </c>
      <c r="AT133" s="372">
        <v>0.98</v>
      </c>
      <c r="AU133" s="369"/>
      <c r="AV133" s="312"/>
      <c r="AW133" s="370"/>
      <c r="AX133" s="370"/>
      <c r="AY133" s="370"/>
      <c r="AZ133" s="312"/>
      <c r="BA133" s="312"/>
      <c r="BB133" s="308"/>
      <c r="BC133" s="308"/>
      <c r="BD133" s="308"/>
      <c r="BE133" s="308"/>
      <c r="BF133" s="374"/>
      <c r="BG133" s="312"/>
      <c r="BH133" s="372"/>
      <c r="BI133" s="369"/>
      <c r="BJ133" s="312"/>
      <c r="BK133" s="370"/>
      <c r="BL133" s="370"/>
      <c r="BM133" s="370"/>
      <c r="BN133" s="312" t="str">
        <f>_xll.SRS1Splines.Functions25.Linear_Interp(V_XNN1!$K$3:$K$8,V_XNN1!$L$3:$L$8,BT133)</f>
        <v>Error reading input X value(s): The value is not a number</v>
      </c>
      <c r="BO133" s="312" t="e">
        <f>(BN133/V_XNN1!$L$7)*100</f>
        <v>#VALUE!</v>
      </c>
      <c r="BP133" s="308" t="str">
        <f>_xll.SRS1Splines.Functions25.Linear_Interp(V_XNN1!$K$3:$K$8,V_XNN1!$M$3:$M$8,BT133)</f>
        <v>Error reading input X value(s): The value is not a number</v>
      </c>
      <c r="BQ133" s="308">
        <f>IFERROR((BN133 - V_XNN1!$M$16) / (V_XNN1!$M$15- V_XNN1!$M$16) * 100, 0)</f>
        <v>0</v>
      </c>
      <c r="BR133" s="308">
        <v>252</v>
      </c>
      <c r="BS133" s="308">
        <v>249</v>
      </c>
      <c r="BT133" s="374"/>
      <c r="BU133" s="312"/>
      <c r="BV133" s="372"/>
      <c r="BW133" s="375"/>
      <c r="BX133" s="365"/>
      <c r="BY133" s="376"/>
      <c r="BZ133" s="376"/>
      <c r="CA133" s="376"/>
      <c r="CB133" s="365"/>
      <c r="CC133" s="365"/>
      <c r="CD133" s="366"/>
      <c r="CE133" s="365"/>
      <c r="CF133" s="365"/>
      <c r="CG133" s="365"/>
      <c r="CH133" s="365"/>
      <c r="CI133" s="377"/>
      <c r="CJ133" s="365"/>
      <c r="CK133" s="378"/>
      <c r="CL133" s="375"/>
      <c r="CM133" s="365"/>
      <c r="CN133" s="376"/>
      <c r="CO133" s="376"/>
      <c r="CP133" s="376"/>
      <c r="CQ133" s="365"/>
      <c r="CR133" s="365"/>
      <c r="CS133" s="366"/>
      <c r="CT133" s="365"/>
      <c r="CU133" s="365"/>
      <c r="CV133" s="365"/>
      <c r="CW133" s="365"/>
      <c r="CX133" s="377"/>
      <c r="CY133" s="365"/>
      <c r="CZ133" s="378"/>
    </row>
    <row r="134" spans="1:104" s="1" customFormat="1" hidden="1">
      <c r="A134" s="272">
        <v>44693</v>
      </c>
      <c r="B134" s="362"/>
      <c r="C134" s="363"/>
      <c r="D134" s="364"/>
      <c r="E134" s="364"/>
      <c r="F134" s="364"/>
      <c r="G134" s="365"/>
      <c r="H134" s="366"/>
      <c r="I134" s="366"/>
      <c r="J134" s="366"/>
      <c r="K134" s="366"/>
      <c r="L134" s="366"/>
      <c r="M134" s="367"/>
      <c r="N134" s="367"/>
      <c r="O134" s="365"/>
      <c r="P134" s="368"/>
      <c r="Q134" s="369"/>
      <c r="R134" s="312"/>
      <c r="S134" s="370">
        <v>0.41303590198516893</v>
      </c>
      <c r="T134" s="370">
        <v>3.8720000000000003</v>
      </c>
      <c r="U134" s="370">
        <v>0</v>
      </c>
      <c r="V134" s="312">
        <f>_xll.SRS1Splines.Functions25.Linear_Interp(V_NK3!$P$8:$P$32,V_NK3!$R$8:$R$32,AC134)</f>
        <v>324.17640460000098</v>
      </c>
      <c r="W134" s="312">
        <f>(V134/V_NK3!$R$28)*100</f>
        <v>59.794912096354359</v>
      </c>
      <c r="X134" s="308">
        <f>V134-V_NK3!$R$8</f>
        <v>267.597752600001</v>
      </c>
      <c r="Y134" s="308">
        <f>IFERROR((V134 - V_NK3!$V$10) / (V_NK3!$V$9- V_NK3!$V$10) * 100, 0)</f>
        <v>55.11019769928005</v>
      </c>
      <c r="Z134" s="308">
        <v>541.79999999999995</v>
      </c>
      <c r="AA134" s="308">
        <v>521</v>
      </c>
      <c r="AB134" s="312">
        <v>533.02</v>
      </c>
      <c r="AC134" s="371">
        <v>534.6</v>
      </c>
      <c r="AD134" s="308">
        <v>0.65</v>
      </c>
      <c r="AE134" s="372">
        <v>0.88</v>
      </c>
      <c r="AF134" s="373"/>
      <c r="AG134" s="312"/>
      <c r="AH134" s="370">
        <v>3.6211018476551065</v>
      </c>
      <c r="AI134" s="370">
        <v>4.031541818181819</v>
      </c>
      <c r="AJ134" s="370">
        <v>0</v>
      </c>
      <c r="AK134" s="312">
        <f>_xll.SRS1Splines.Functions25.Linear_Interp(V_NK2!$R$10:$R$21,V_NK2!$T$10:$T$21,AR134)</f>
        <v>64.4102857143139</v>
      </c>
      <c r="AL134" s="312">
        <f>(AK134/V_NK2!$T$18)*100</f>
        <v>90.210484193716951</v>
      </c>
      <c r="AM134" s="308">
        <f>AK134-V_NK2!$T$11</f>
        <v>23.590285714286104</v>
      </c>
      <c r="AN134" s="308">
        <f>IFERROR((AK134 - V_NK2!$X$12) / (V_NK2!$X$11- V_NK2!$X$12) * 100, 0)</f>
        <v>77.142857142862198</v>
      </c>
      <c r="AO134" s="308">
        <v>427</v>
      </c>
      <c r="AP134" s="308">
        <v>420</v>
      </c>
      <c r="AQ134" s="308">
        <v>425</v>
      </c>
      <c r="AR134" s="371">
        <v>425.4</v>
      </c>
      <c r="AS134" s="312">
        <v>0.78</v>
      </c>
      <c r="AT134" s="372">
        <v>0.98</v>
      </c>
      <c r="AU134" s="369"/>
      <c r="AV134" s="312"/>
      <c r="AW134" s="370"/>
      <c r="AX134" s="370"/>
      <c r="AY134" s="370"/>
      <c r="AZ134" s="312"/>
      <c r="BA134" s="312"/>
      <c r="BB134" s="308"/>
      <c r="BC134" s="308"/>
      <c r="BD134" s="308"/>
      <c r="BE134" s="308"/>
      <c r="BF134" s="374"/>
      <c r="BG134" s="312"/>
      <c r="BH134" s="372"/>
      <c r="BI134" s="369"/>
      <c r="BJ134" s="312"/>
      <c r="BK134" s="370"/>
      <c r="BL134" s="370"/>
      <c r="BM134" s="370"/>
      <c r="BN134" s="312" t="str">
        <f>_xll.SRS1Splines.Functions25.Linear_Interp(V_XNN1!$K$3:$K$8,V_XNN1!$L$3:$L$8,BT134)</f>
        <v>Error reading input X value(s): The value is not a number</v>
      </c>
      <c r="BO134" s="312" t="e">
        <f>(BN134/V_XNN1!$L$7)*100</f>
        <v>#VALUE!</v>
      </c>
      <c r="BP134" s="308" t="str">
        <f>_xll.SRS1Splines.Functions25.Linear_Interp(V_XNN1!$K$3:$K$8,V_XNN1!$M$3:$M$8,BT134)</f>
        <v>Error reading input X value(s): The value is not a number</v>
      </c>
      <c r="BQ134" s="308">
        <f>IFERROR((BN134 - V_XNN1!$M$16) / (V_XNN1!$M$15- V_XNN1!$M$16) * 100, 0)</f>
        <v>0</v>
      </c>
      <c r="BR134" s="308">
        <v>252</v>
      </c>
      <c r="BS134" s="308">
        <v>249</v>
      </c>
      <c r="BT134" s="374"/>
      <c r="BU134" s="312"/>
      <c r="BV134" s="372"/>
      <c r="BW134" s="375"/>
      <c r="BX134" s="365"/>
      <c r="BY134" s="376"/>
      <c r="BZ134" s="376"/>
      <c r="CA134" s="376"/>
      <c r="CB134" s="365"/>
      <c r="CC134" s="365"/>
      <c r="CD134" s="366"/>
      <c r="CE134" s="365"/>
      <c r="CF134" s="365"/>
      <c r="CG134" s="365"/>
      <c r="CH134" s="365"/>
      <c r="CI134" s="377"/>
      <c r="CJ134" s="365"/>
      <c r="CK134" s="378"/>
      <c r="CL134" s="375"/>
      <c r="CM134" s="365"/>
      <c r="CN134" s="376"/>
      <c r="CO134" s="376"/>
      <c r="CP134" s="376"/>
      <c r="CQ134" s="365"/>
      <c r="CR134" s="365"/>
      <c r="CS134" s="366"/>
      <c r="CT134" s="365"/>
      <c r="CU134" s="365"/>
      <c r="CV134" s="365"/>
      <c r="CW134" s="365"/>
      <c r="CX134" s="377"/>
      <c r="CY134" s="365"/>
      <c r="CZ134" s="378"/>
    </row>
    <row r="135" spans="1:104" s="1" customFormat="1" hidden="1">
      <c r="A135" s="272">
        <v>44694</v>
      </c>
      <c r="B135" s="362"/>
      <c r="C135" s="363"/>
      <c r="D135" s="364"/>
      <c r="E135" s="364"/>
      <c r="F135" s="364"/>
      <c r="G135" s="365"/>
      <c r="H135" s="366"/>
      <c r="I135" s="366"/>
      <c r="J135" s="366"/>
      <c r="K135" s="366"/>
      <c r="L135" s="366"/>
      <c r="M135" s="367"/>
      <c r="N135" s="367"/>
      <c r="O135" s="365"/>
      <c r="P135" s="368"/>
      <c r="Q135" s="369"/>
      <c r="R135" s="312"/>
      <c r="S135" s="370">
        <v>0.68152991832160992</v>
      </c>
      <c r="T135" s="370">
        <v>3.5640000000000005</v>
      </c>
      <c r="U135" s="370">
        <v>0</v>
      </c>
      <c r="V135" s="312">
        <f>_xll.SRS1Splines.Functions25.Linear_Interp(V_NK3!$P$8:$P$32,V_NK3!$R$8:$R$32,AC135)</f>
        <v>321.29393449999998</v>
      </c>
      <c r="W135" s="312">
        <f>(V135/V_NK3!$R$28)*100</f>
        <v>59.263235380207789</v>
      </c>
      <c r="X135" s="308">
        <f>V135-V_NK3!$R$8</f>
        <v>264.7152825</v>
      </c>
      <c r="Y135" s="308">
        <f>IFERROR((V135 - V_NK3!$V$10) / (V_NK3!$V$9- V_NK3!$V$10) * 100, 0)</f>
        <v>54.516569780024803</v>
      </c>
      <c r="Z135" s="308">
        <v>541.79999999999995</v>
      </c>
      <c r="AA135" s="308">
        <v>521</v>
      </c>
      <c r="AB135" s="312">
        <v>533.02</v>
      </c>
      <c r="AC135" s="371">
        <v>534.5</v>
      </c>
      <c r="AD135" s="308">
        <v>0.65</v>
      </c>
      <c r="AE135" s="372">
        <v>0.81</v>
      </c>
      <c r="AF135" s="373"/>
      <c r="AG135" s="312"/>
      <c r="AH135" s="370">
        <v>3.4325048730461316</v>
      </c>
      <c r="AI135" s="370">
        <v>3.5790218181818183</v>
      </c>
      <c r="AJ135" s="370">
        <v>0</v>
      </c>
      <c r="AK135" s="312">
        <f>_xll.SRS1Splines.Functions25.Linear_Interp(V_NK2!$R$10:$R$21,V_NK2!$T$10:$T$21,AR135)</f>
        <v>64.322914285742598</v>
      </c>
      <c r="AL135" s="312">
        <f>(AK135/V_NK2!$T$18)*100</f>
        <v>90.088115246138088</v>
      </c>
      <c r="AM135" s="308">
        <f>AK135-V_NK2!$T$11</f>
        <v>23.502914285714802</v>
      </c>
      <c r="AN135" s="308">
        <f>IFERROR((AK135 - V_NK2!$X$12) / (V_NK2!$X$11- V_NK2!$X$12) * 100, 0)</f>
        <v>76.857142857148318</v>
      </c>
      <c r="AO135" s="308">
        <v>427</v>
      </c>
      <c r="AP135" s="308">
        <v>420</v>
      </c>
      <c r="AQ135" s="308">
        <v>425</v>
      </c>
      <c r="AR135" s="371">
        <v>425.38</v>
      </c>
      <c r="AS135" s="312">
        <v>0.78</v>
      </c>
      <c r="AT135" s="372">
        <v>0.87</v>
      </c>
      <c r="AU135" s="369"/>
      <c r="AV135" s="312"/>
      <c r="AW135" s="370"/>
      <c r="AX135" s="370"/>
      <c r="AY135" s="370"/>
      <c r="AZ135" s="312"/>
      <c r="BA135" s="312"/>
      <c r="BB135" s="308"/>
      <c r="BC135" s="308"/>
      <c r="BD135" s="308"/>
      <c r="BE135" s="308"/>
      <c r="BF135" s="374"/>
      <c r="BG135" s="312"/>
      <c r="BH135" s="372"/>
      <c r="BI135" s="369"/>
      <c r="BJ135" s="312"/>
      <c r="BK135" s="370"/>
      <c r="BL135" s="370"/>
      <c r="BM135" s="370"/>
      <c r="BN135" s="312" t="str">
        <f>_xll.SRS1Splines.Functions25.Linear_Interp(V_XNN1!$K$3:$K$8,V_XNN1!$L$3:$L$8,BT135)</f>
        <v>Error reading input X value(s): The value is not a number</v>
      </c>
      <c r="BO135" s="312" t="e">
        <f>(BN135/V_XNN1!$L$7)*100</f>
        <v>#VALUE!</v>
      </c>
      <c r="BP135" s="308" t="str">
        <f>_xll.SRS1Splines.Functions25.Linear_Interp(V_XNN1!$K$3:$K$8,V_XNN1!$M$3:$M$8,BT135)</f>
        <v>Error reading input X value(s): The value is not a number</v>
      </c>
      <c r="BQ135" s="308">
        <f>IFERROR((BN135 - V_XNN1!$M$16) / (V_XNN1!$M$15- V_XNN1!$M$16) * 100, 0)</f>
        <v>0</v>
      </c>
      <c r="BR135" s="308">
        <v>252</v>
      </c>
      <c r="BS135" s="308">
        <v>249</v>
      </c>
      <c r="BT135" s="374"/>
      <c r="BU135" s="312"/>
      <c r="BV135" s="372"/>
      <c r="BW135" s="375"/>
      <c r="BX135" s="365"/>
      <c r="BY135" s="376"/>
      <c r="BZ135" s="376"/>
      <c r="CA135" s="376"/>
      <c r="CB135" s="365"/>
      <c r="CC135" s="365"/>
      <c r="CD135" s="366"/>
      <c r="CE135" s="365"/>
      <c r="CF135" s="365"/>
      <c r="CG135" s="365"/>
      <c r="CH135" s="365"/>
      <c r="CI135" s="377"/>
      <c r="CJ135" s="365"/>
      <c r="CK135" s="378"/>
      <c r="CL135" s="375"/>
      <c r="CM135" s="365"/>
      <c r="CN135" s="376"/>
      <c r="CO135" s="376"/>
      <c r="CP135" s="376"/>
      <c r="CQ135" s="365"/>
      <c r="CR135" s="365"/>
      <c r="CS135" s="366"/>
      <c r="CT135" s="365"/>
      <c r="CU135" s="365"/>
      <c r="CV135" s="365"/>
      <c r="CW135" s="365"/>
      <c r="CX135" s="377"/>
      <c r="CY135" s="365"/>
      <c r="CZ135" s="378"/>
    </row>
    <row r="136" spans="1:104" s="1" customFormat="1" hidden="1">
      <c r="A136" s="272">
        <v>44695</v>
      </c>
      <c r="B136" s="362"/>
      <c r="C136" s="363"/>
      <c r="D136" s="364"/>
      <c r="E136" s="364"/>
      <c r="F136" s="364"/>
      <c r="G136" s="365"/>
      <c r="H136" s="366"/>
      <c r="I136" s="366"/>
      <c r="J136" s="366"/>
      <c r="K136" s="366"/>
      <c r="L136" s="366"/>
      <c r="M136" s="367"/>
      <c r="N136" s="367"/>
      <c r="O136" s="365"/>
      <c r="P136" s="368"/>
      <c r="Q136" s="369"/>
      <c r="R136" s="312"/>
      <c r="S136" s="370">
        <v>1.0335299183197026</v>
      </c>
      <c r="T136" s="370">
        <v>3.9160000000000004</v>
      </c>
      <c r="U136" s="370">
        <v>0</v>
      </c>
      <c r="V136" s="312">
        <f>_xll.SRS1Splines.Functions25.Linear_Interp(V_NK3!$P$8:$P$32,V_NK3!$R$8:$R$32,AC136)</f>
        <v>318.41146439999898</v>
      </c>
      <c r="W136" s="312">
        <f>(V136/V_NK3!$R$28)*100</f>
        <v>58.731558664061225</v>
      </c>
      <c r="X136" s="308">
        <f>V136-V_NK3!$R$8</f>
        <v>261.832812399999</v>
      </c>
      <c r="Y136" s="308">
        <f>IFERROR((V136 - V_NK3!$V$10) / (V_NK3!$V$9- V_NK3!$V$10) * 100, 0)</f>
        <v>53.922941860769555</v>
      </c>
      <c r="Z136" s="308">
        <v>541.79999999999995</v>
      </c>
      <c r="AA136" s="308">
        <v>521</v>
      </c>
      <c r="AB136" s="312">
        <v>533.02</v>
      </c>
      <c r="AC136" s="371">
        <v>534.4</v>
      </c>
      <c r="AD136" s="308">
        <v>0.65</v>
      </c>
      <c r="AE136" s="372">
        <v>0.89</v>
      </c>
      <c r="AF136" s="373"/>
      <c r="AG136" s="312"/>
      <c r="AH136" s="370">
        <v>3.8654648730455023</v>
      </c>
      <c r="AI136" s="370">
        <v>4.031541818181819</v>
      </c>
      <c r="AJ136" s="370">
        <v>0</v>
      </c>
      <c r="AK136" s="312">
        <f>_xll.SRS1Splines.Functions25.Linear_Interp(V_NK2!$R$10:$R$21,V_NK2!$T$10:$T$21,AR136)</f>
        <v>64.235542857171296</v>
      </c>
      <c r="AL136" s="312">
        <f>(AK136/V_NK2!$T$18)*100</f>
        <v>89.965746298559239</v>
      </c>
      <c r="AM136" s="308">
        <f>AK136-V_NK2!$T$11</f>
        <v>23.4155428571435</v>
      </c>
      <c r="AN136" s="308">
        <f>IFERROR((AK136 - V_NK2!$X$12) / (V_NK2!$X$11- V_NK2!$X$12) * 100, 0)</f>
        <v>76.571428571434424</v>
      </c>
      <c r="AO136" s="308">
        <v>427</v>
      </c>
      <c r="AP136" s="308">
        <v>420</v>
      </c>
      <c r="AQ136" s="308">
        <v>425</v>
      </c>
      <c r="AR136" s="371">
        <v>425.36</v>
      </c>
      <c r="AS136" s="312">
        <v>0.78</v>
      </c>
      <c r="AT136" s="372">
        <v>0.98</v>
      </c>
      <c r="AU136" s="369"/>
      <c r="AV136" s="312"/>
      <c r="AW136" s="370"/>
      <c r="AX136" s="370"/>
      <c r="AY136" s="370"/>
      <c r="AZ136" s="312"/>
      <c r="BA136" s="312"/>
      <c r="BB136" s="308"/>
      <c r="BC136" s="308"/>
      <c r="BD136" s="308"/>
      <c r="BE136" s="308"/>
      <c r="BF136" s="374"/>
      <c r="BG136" s="312"/>
      <c r="BH136" s="372"/>
      <c r="BI136" s="369"/>
      <c r="BJ136" s="312"/>
      <c r="BK136" s="370"/>
      <c r="BL136" s="370"/>
      <c r="BM136" s="370"/>
      <c r="BN136" s="312" t="str">
        <f>_xll.SRS1Splines.Functions25.Linear_Interp(V_XNN1!$K$3:$K$8,V_XNN1!$L$3:$L$8,BT136)</f>
        <v>Error reading input X value(s): The value is not a number</v>
      </c>
      <c r="BO136" s="312" t="e">
        <f>(BN136/V_XNN1!$L$7)*100</f>
        <v>#VALUE!</v>
      </c>
      <c r="BP136" s="308" t="str">
        <f>_xll.SRS1Splines.Functions25.Linear_Interp(V_XNN1!$K$3:$K$8,V_XNN1!$M$3:$M$8,BT136)</f>
        <v>Error reading input X value(s): The value is not a number</v>
      </c>
      <c r="BQ136" s="308">
        <f>IFERROR((BN136 - V_XNN1!$M$16) / (V_XNN1!$M$15- V_XNN1!$M$16) * 100, 0)</f>
        <v>0</v>
      </c>
      <c r="BR136" s="308">
        <v>252</v>
      </c>
      <c r="BS136" s="308">
        <v>249</v>
      </c>
      <c r="BT136" s="374"/>
      <c r="BU136" s="312"/>
      <c r="BV136" s="372"/>
      <c r="BW136" s="375"/>
      <c r="BX136" s="365"/>
      <c r="BY136" s="376"/>
      <c r="BZ136" s="376"/>
      <c r="CA136" s="376"/>
      <c r="CB136" s="365"/>
      <c r="CC136" s="365"/>
      <c r="CD136" s="366"/>
      <c r="CE136" s="365"/>
      <c r="CF136" s="365"/>
      <c r="CG136" s="365"/>
      <c r="CH136" s="365"/>
      <c r="CI136" s="377"/>
      <c r="CJ136" s="365"/>
      <c r="CK136" s="378"/>
      <c r="CL136" s="375"/>
      <c r="CM136" s="365"/>
      <c r="CN136" s="376"/>
      <c r="CO136" s="376"/>
      <c r="CP136" s="376"/>
      <c r="CQ136" s="365"/>
      <c r="CR136" s="365"/>
      <c r="CS136" s="366"/>
      <c r="CT136" s="365"/>
      <c r="CU136" s="365"/>
      <c r="CV136" s="365"/>
      <c r="CW136" s="365"/>
      <c r="CX136" s="377"/>
      <c r="CY136" s="365"/>
      <c r="CZ136" s="378"/>
    </row>
    <row r="137" spans="1:104" s="1" customFormat="1" hidden="1">
      <c r="A137" s="272">
        <v>44696</v>
      </c>
      <c r="B137" s="362"/>
      <c r="C137" s="363"/>
      <c r="D137" s="364"/>
      <c r="E137" s="364"/>
      <c r="F137" s="364"/>
      <c r="G137" s="365"/>
      <c r="H137" s="366"/>
      <c r="I137" s="366"/>
      <c r="J137" s="366"/>
      <c r="K137" s="366"/>
      <c r="L137" s="366"/>
      <c r="M137" s="367"/>
      <c r="N137" s="367"/>
      <c r="O137" s="365"/>
      <c r="P137" s="368"/>
      <c r="Q137" s="369"/>
      <c r="R137" s="312"/>
      <c r="S137" s="370">
        <v>0.41303590198516893</v>
      </c>
      <c r="T137" s="370">
        <v>3.8720000000000003</v>
      </c>
      <c r="U137" s="370">
        <v>0</v>
      </c>
      <c r="V137" s="312">
        <f>_xll.SRS1Splines.Functions25.Linear_Interp(V_NK3!$P$8:$P$32,V_NK3!$R$8:$R$32,AC137)</f>
        <v>314.95250027999901</v>
      </c>
      <c r="W137" s="312">
        <f>(V137/V_NK3!$R$28)*100</f>
        <v>58.093546604685578</v>
      </c>
      <c r="X137" s="308">
        <f>V137-V_NK3!$R$8</f>
        <v>258.37384827999904</v>
      </c>
      <c r="Y137" s="308">
        <f>IFERROR((V137 - V_NK3!$V$10) / (V_NK3!$V$9- V_NK3!$V$10) * 100, 0)</f>
        <v>53.210588357663511</v>
      </c>
      <c r="Z137" s="308">
        <v>541.79999999999995</v>
      </c>
      <c r="AA137" s="308">
        <v>521</v>
      </c>
      <c r="AB137" s="312">
        <v>533.02</v>
      </c>
      <c r="AC137" s="371">
        <v>534.28</v>
      </c>
      <c r="AD137" s="308">
        <v>0.65</v>
      </c>
      <c r="AE137" s="372">
        <v>0.88</v>
      </c>
      <c r="AF137" s="373"/>
      <c r="AG137" s="312"/>
      <c r="AH137" s="370">
        <v>3.6211018476551065</v>
      </c>
      <c r="AI137" s="370">
        <v>4.031541818181819</v>
      </c>
      <c r="AJ137" s="370">
        <v>0</v>
      </c>
      <c r="AK137" s="312">
        <f>_xll.SRS1Splines.Functions25.Linear_Interp(V_NK2!$R$10:$R$21,V_NK2!$T$10:$T$21,AR137)</f>
        <v>64.235542857171296</v>
      </c>
      <c r="AL137" s="312">
        <f>(AK137/V_NK2!$T$18)*100</f>
        <v>89.965746298559239</v>
      </c>
      <c r="AM137" s="308">
        <f>AK137-V_NK2!$T$11</f>
        <v>23.4155428571435</v>
      </c>
      <c r="AN137" s="308">
        <f>IFERROR((AK137 - V_NK2!$X$12) / (V_NK2!$X$11- V_NK2!$X$12) * 100, 0)</f>
        <v>76.571428571434424</v>
      </c>
      <c r="AO137" s="308">
        <v>427</v>
      </c>
      <c r="AP137" s="308">
        <v>420</v>
      </c>
      <c r="AQ137" s="308">
        <v>425</v>
      </c>
      <c r="AR137" s="371">
        <v>425.36</v>
      </c>
      <c r="AS137" s="312">
        <v>0.78</v>
      </c>
      <c r="AT137" s="372">
        <v>0.98</v>
      </c>
      <c r="AU137" s="369"/>
      <c r="AV137" s="312"/>
      <c r="AW137" s="370"/>
      <c r="AX137" s="370"/>
      <c r="AY137" s="370"/>
      <c r="AZ137" s="312"/>
      <c r="BA137" s="312"/>
      <c r="BB137" s="308"/>
      <c r="BC137" s="308"/>
      <c r="BD137" s="308"/>
      <c r="BE137" s="308"/>
      <c r="BF137" s="374"/>
      <c r="BG137" s="312"/>
      <c r="BH137" s="372"/>
      <c r="BI137" s="369"/>
      <c r="BJ137" s="312"/>
      <c r="BK137" s="370"/>
      <c r="BL137" s="370"/>
      <c r="BM137" s="370"/>
      <c r="BN137" s="312" t="str">
        <f>_xll.SRS1Splines.Functions25.Linear_Interp(V_XNN1!$K$3:$K$8,V_XNN1!$L$3:$L$8,BT137)</f>
        <v>Error reading input X value(s): The value is not a number</v>
      </c>
      <c r="BO137" s="312" t="e">
        <f>(BN137/V_XNN1!$L$7)*100</f>
        <v>#VALUE!</v>
      </c>
      <c r="BP137" s="308" t="str">
        <f>_xll.SRS1Splines.Functions25.Linear_Interp(V_XNN1!$K$3:$K$8,V_XNN1!$M$3:$M$8,BT137)</f>
        <v>Error reading input X value(s): The value is not a number</v>
      </c>
      <c r="BQ137" s="308">
        <f>IFERROR((BN137 - V_XNN1!$M$16) / (V_XNN1!$M$15- V_XNN1!$M$16) * 100, 0)</f>
        <v>0</v>
      </c>
      <c r="BR137" s="308">
        <v>252</v>
      </c>
      <c r="BS137" s="308">
        <v>249</v>
      </c>
      <c r="BT137" s="374"/>
      <c r="BU137" s="312"/>
      <c r="BV137" s="372"/>
      <c r="BW137" s="375"/>
      <c r="BX137" s="365"/>
      <c r="BY137" s="376"/>
      <c r="BZ137" s="376"/>
      <c r="CA137" s="376"/>
      <c r="CB137" s="365"/>
      <c r="CC137" s="365"/>
      <c r="CD137" s="366"/>
      <c r="CE137" s="365"/>
      <c r="CF137" s="365"/>
      <c r="CG137" s="365"/>
      <c r="CH137" s="365"/>
      <c r="CI137" s="377"/>
      <c r="CJ137" s="365"/>
      <c r="CK137" s="378"/>
      <c r="CL137" s="375"/>
      <c r="CM137" s="365"/>
      <c r="CN137" s="376"/>
      <c r="CO137" s="376"/>
      <c r="CP137" s="376"/>
      <c r="CQ137" s="365"/>
      <c r="CR137" s="365"/>
      <c r="CS137" s="366"/>
      <c r="CT137" s="365"/>
      <c r="CU137" s="365"/>
      <c r="CV137" s="365"/>
      <c r="CW137" s="365"/>
      <c r="CX137" s="377"/>
      <c r="CY137" s="365"/>
      <c r="CZ137" s="378"/>
    </row>
    <row r="138" spans="1:104" s="1" customFormat="1" hidden="1">
      <c r="A138" s="272">
        <v>44697</v>
      </c>
      <c r="B138" s="362"/>
      <c r="C138" s="363"/>
      <c r="D138" s="364"/>
      <c r="E138" s="364"/>
      <c r="F138" s="364"/>
      <c r="G138" s="365"/>
      <c r="H138" s="366"/>
      <c r="I138" s="366"/>
      <c r="J138" s="366"/>
      <c r="K138" s="366"/>
      <c r="L138" s="366"/>
      <c r="M138" s="367"/>
      <c r="N138" s="367"/>
      <c r="O138" s="365"/>
      <c r="P138" s="368"/>
      <c r="Q138" s="369"/>
      <c r="R138" s="312"/>
      <c r="S138" s="370">
        <v>1.8542709428272253</v>
      </c>
      <c r="T138" s="370">
        <v>3.8720000000000003</v>
      </c>
      <c r="U138" s="370">
        <v>0</v>
      </c>
      <c r="V138" s="312">
        <f>_xll.SRS1Splines.Functions25.Linear_Interp(V_NK3!$P$8:$P$32,V_NK3!$R$8:$R$32,AC138)</f>
        <v>312.93477121000097</v>
      </c>
      <c r="W138" s="312">
        <f>(V138/V_NK3!$R$28)*100</f>
        <v>57.721372903383461</v>
      </c>
      <c r="X138" s="308">
        <f>V138-V_NK3!$R$8</f>
        <v>256.356119210001</v>
      </c>
      <c r="Y138" s="308">
        <f>IFERROR((V138 - V_NK3!$V$10) / (V_NK3!$V$9- V_NK3!$V$10) * 100, 0)</f>
        <v>52.7950488141854</v>
      </c>
      <c r="Z138" s="308">
        <v>541.79999999999995</v>
      </c>
      <c r="AA138" s="308">
        <v>521</v>
      </c>
      <c r="AB138" s="312">
        <v>533.02</v>
      </c>
      <c r="AC138" s="371">
        <v>534.21</v>
      </c>
      <c r="AD138" s="308">
        <v>0.65</v>
      </c>
      <c r="AE138" s="372">
        <v>0.88</v>
      </c>
      <c r="AF138" s="373"/>
      <c r="AG138" s="312"/>
      <c r="AH138" s="370">
        <v>4.0967094111329851</v>
      </c>
      <c r="AI138" s="370">
        <v>4.031541818181819</v>
      </c>
      <c r="AJ138" s="370">
        <v>0</v>
      </c>
      <c r="AK138" s="312">
        <f>_xll.SRS1Splines.Functions25.Linear_Interp(V_NK2!$R$10:$R$21,V_NK2!$T$10:$T$21,AR138)</f>
        <v>64.803457142885094</v>
      </c>
      <c r="AL138" s="312">
        <f>(AK138/V_NK2!$T$18)*100</f>
        <v>90.761144457822255</v>
      </c>
      <c r="AM138" s="308">
        <f>AK138-V_NK2!$T$11</f>
        <v>23.983457142857297</v>
      </c>
      <c r="AN138" s="308">
        <f>IFERROR((AK138 - V_NK2!$X$12) / (V_NK2!$X$11- V_NK2!$X$12) * 100, 0)</f>
        <v>78.428571428575779</v>
      </c>
      <c r="AO138" s="308">
        <v>427</v>
      </c>
      <c r="AP138" s="308">
        <v>420</v>
      </c>
      <c r="AQ138" s="308">
        <v>425</v>
      </c>
      <c r="AR138" s="371">
        <v>425.49</v>
      </c>
      <c r="AS138" s="312">
        <v>0.78</v>
      </c>
      <c r="AT138" s="372">
        <v>0.98</v>
      </c>
      <c r="AU138" s="369"/>
      <c r="AV138" s="312"/>
      <c r="AW138" s="370"/>
      <c r="AX138" s="370"/>
      <c r="AY138" s="370"/>
      <c r="AZ138" s="312"/>
      <c r="BA138" s="312"/>
      <c r="BB138" s="308"/>
      <c r="BC138" s="308"/>
      <c r="BD138" s="308"/>
      <c r="BE138" s="308"/>
      <c r="BF138" s="374"/>
      <c r="BG138" s="312"/>
      <c r="BH138" s="372"/>
      <c r="BI138" s="369"/>
      <c r="BJ138" s="312"/>
      <c r="BK138" s="370"/>
      <c r="BL138" s="370"/>
      <c r="BM138" s="370"/>
      <c r="BN138" s="312" t="str">
        <f>_xll.SRS1Splines.Functions25.Linear_Interp(V_XNN1!$K$3:$K$8,V_XNN1!$L$3:$L$8,BT138)</f>
        <v>Error reading input X value(s): The value is not a number</v>
      </c>
      <c r="BO138" s="312" t="e">
        <f>(BN138/V_XNN1!$L$7)*100</f>
        <v>#VALUE!</v>
      </c>
      <c r="BP138" s="308" t="str">
        <f>_xll.SRS1Splines.Functions25.Linear_Interp(V_XNN1!$K$3:$K$8,V_XNN1!$M$3:$M$8,BT138)</f>
        <v>Error reading input X value(s): The value is not a number</v>
      </c>
      <c r="BQ138" s="308">
        <f>IFERROR((BN138 - V_XNN1!$M$16) / (V_XNN1!$M$15- V_XNN1!$M$16) * 100, 0)</f>
        <v>0</v>
      </c>
      <c r="BR138" s="308">
        <v>252</v>
      </c>
      <c r="BS138" s="308">
        <v>249</v>
      </c>
      <c r="BT138" s="374"/>
      <c r="BU138" s="312"/>
      <c r="BV138" s="372"/>
      <c r="BW138" s="375"/>
      <c r="BX138" s="365"/>
      <c r="BY138" s="376"/>
      <c r="BZ138" s="376"/>
      <c r="CA138" s="376"/>
      <c r="CB138" s="365"/>
      <c r="CC138" s="365"/>
      <c r="CD138" s="366"/>
      <c r="CE138" s="365"/>
      <c r="CF138" s="365"/>
      <c r="CG138" s="365"/>
      <c r="CH138" s="365"/>
      <c r="CI138" s="377"/>
      <c r="CJ138" s="365"/>
      <c r="CK138" s="378"/>
      <c r="CL138" s="375"/>
      <c r="CM138" s="365"/>
      <c r="CN138" s="376"/>
      <c r="CO138" s="376"/>
      <c r="CP138" s="376"/>
      <c r="CQ138" s="365"/>
      <c r="CR138" s="365"/>
      <c r="CS138" s="366"/>
      <c r="CT138" s="365"/>
      <c r="CU138" s="365"/>
      <c r="CV138" s="365"/>
      <c r="CW138" s="365"/>
      <c r="CX138" s="377"/>
      <c r="CY138" s="365"/>
      <c r="CZ138" s="378"/>
    </row>
    <row r="139" spans="1:104" s="1" customFormat="1" hidden="1">
      <c r="A139" s="272">
        <v>44698</v>
      </c>
      <c r="B139" s="362"/>
      <c r="C139" s="363"/>
      <c r="D139" s="364"/>
      <c r="E139" s="364"/>
      <c r="F139" s="364"/>
      <c r="G139" s="365"/>
      <c r="H139" s="366"/>
      <c r="I139" s="366"/>
      <c r="J139" s="366"/>
      <c r="K139" s="366"/>
      <c r="L139" s="366"/>
      <c r="M139" s="367"/>
      <c r="N139" s="367"/>
      <c r="O139" s="365"/>
      <c r="P139" s="368"/>
      <c r="Q139" s="369"/>
      <c r="R139" s="312"/>
      <c r="S139" s="370">
        <v>2.7190119673271185</v>
      </c>
      <c r="T139" s="370">
        <v>3.8720000000000003</v>
      </c>
      <c r="U139" s="370">
        <v>0</v>
      </c>
      <c r="V139" s="312">
        <f>_xll.SRS1Splines.Functions25.Linear_Interp(V_NK3!$P$8:$P$32,V_NK3!$R$8:$R$32,AC139)</f>
        <v>311.78178316999902</v>
      </c>
      <c r="W139" s="312">
        <f>(V139/V_NK3!$R$28)*100</f>
        <v>57.508702216924547</v>
      </c>
      <c r="X139" s="308">
        <f>V139-V_NK3!$R$8</f>
        <v>255.20313116999901</v>
      </c>
      <c r="Y139" s="308">
        <f>IFERROR((V139 - V_NK3!$V$10) / (V_NK3!$V$9- V_NK3!$V$10) * 100, 0)</f>
        <v>52.557597646482968</v>
      </c>
      <c r="Z139" s="308">
        <v>541.79999999999995</v>
      </c>
      <c r="AA139" s="308">
        <v>521</v>
      </c>
      <c r="AB139" s="312">
        <v>533.02</v>
      </c>
      <c r="AC139" s="371">
        <v>534.16999999999996</v>
      </c>
      <c r="AD139" s="308">
        <v>0.65</v>
      </c>
      <c r="AE139" s="372">
        <v>0.88</v>
      </c>
      <c r="AF139" s="373"/>
      <c r="AG139" s="312"/>
      <c r="AH139" s="370">
        <v>4.3820739492179497</v>
      </c>
      <c r="AI139" s="370">
        <v>4.031541818181819</v>
      </c>
      <c r="AJ139" s="370">
        <v>0</v>
      </c>
      <c r="AK139" s="312">
        <f>_xll.SRS1Splines.Functions25.Linear_Interp(V_NK2!$R$10:$R$21,V_NK2!$T$10:$T$21,AR139)</f>
        <v>65.371371428598806</v>
      </c>
      <c r="AL139" s="312">
        <f>(AK139/V_NK2!$T$18)*100</f>
        <v>91.556542617085157</v>
      </c>
      <c r="AM139" s="308">
        <f>AK139-V_NK2!$T$11</f>
        <v>24.551371428571009</v>
      </c>
      <c r="AN139" s="308">
        <f>IFERROR((AK139 - V_NK2!$X$12) / (V_NK2!$X$11- V_NK2!$X$12) * 100, 0)</f>
        <v>80.285714285716864</v>
      </c>
      <c r="AO139" s="308">
        <v>427</v>
      </c>
      <c r="AP139" s="308">
        <v>420</v>
      </c>
      <c r="AQ139" s="308">
        <v>425</v>
      </c>
      <c r="AR139" s="371">
        <v>425.62</v>
      </c>
      <c r="AS139" s="312">
        <v>0.78</v>
      </c>
      <c r="AT139" s="372">
        <v>0.98</v>
      </c>
      <c r="AU139" s="369"/>
      <c r="AV139" s="312"/>
      <c r="AW139" s="370"/>
      <c r="AX139" s="370"/>
      <c r="AY139" s="370"/>
      <c r="AZ139" s="312"/>
      <c r="BA139" s="312"/>
      <c r="BB139" s="308"/>
      <c r="BC139" s="308"/>
      <c r="BD139" s="308"/>
      <c r="BE139" s="308"/>
      <c r="BF139" s="374"/>
      <c r="BG139" s="312"/>
      <c r="BH139" s="372"/>
      <c r="BI139" s="369"/>
      <c r="BJ139" s="312"/>
      <c r="BK139" s="370"/>
      <c r="BL139" s="370"/>
      <c r="BM139" s="370"/>
      <c r="BN139" s="312" t="str">
        <f>_xll.SRS1Splines.Functions25.Linear_Interp(V_XNN1!$K$3:$K$8,V_XNN1!$L$3:$L$8,BT139)</f>
        <v>Error reading input X value(s): The value is not a number</v>
      </c>
      <c r="BO139" s="312" t="e">
        <f>(BN139/V_XNN1!$L$7)*100</f>
        <v>#VALUE!</v>
      </c>
      <c r="BP139" s="308" t="str">
        <f>_xll.SRS1Splines.Functions25.Linear_Interp(V_XNN1!$K$3:$K$8,V_XNN1!$M$3:$M$8,BT139)</f>
        <v>Error reading input X value(s): The value is not a number</v>
      </c>
      <c r="BQ139" s="308">
        <f>IFERROR((BN139 - V_XNN1!$M$16) / (V_XNN1!$M$15- V_XNN1!$M$16) * 100, 0)</f>
        <v>0</v>
      </c>
      <c r="BR139" s="308">
        <v>252</v>
      </c>
      <c r="BS139" s="308">
        <v>249</v>
      </c>
      <c r="BT139" s="374"/>
      <c r="BU139" s="312"/>
      <c r="BV139" s="372"/>
      <c r="BW139" s="375"/>
      <c r="BX139" s="365"/>
      <c r="BY139" s="376"/>
      <c r="BZ139" s="376"/>
      <c r="CA139" s="376"/>
      <c r="CB139" s="365"/>
      <c r="CC139" s="365"/>
      <c r="CD139" s="366"/>
      <c r="CE139" s="365"/>
      <c r="CF139" s="365"/>
      <c r="CG139" s="365"/>
      <c r="CH139" s="365"/>
      <c r="CI139" s="377"/>
      <c r="CJ139" s="365"/>
      <c r="CK139" s="378"/>
      <c r="CL139" s="375"/>
      <c r="CM139" s="365"/>
      <c r="CN139" s="376"/>
      <c r="CO139" s="376"/>
      <c r="CP139" s="376"/>
      <c r="CQ139" s="365"/>
      <c r="CR139" s="365"/>
      <c r="CS139" s="366"/>
      <c r="CT139" s="365"/>
      <c r="CU139" s="365"/>
      <c r="CV139" s="365"/>
      <c r="CW139" s="365"/>
      <c r="CX139" s="377"/>
      <c r="CY139" s="365"/>
      <c r="CZ139" s="378"/>
    </row>
    <row r="140" spans="1:104" s="1" customFormat="1" hidden="1">
      <c r="A140" s="272">
        <v>44699</v>
      </c>
      <c r="B140" s="362"/>
      <c r="C140" s="363"/>
      <c r="D140" s="364"/>
      <c r="E140" s="364"/>
      <c r="F140" s="364"/>
      <c r="G140" s="365"/>
      <c r="H140" s="366"/>
      <c r="I140" s="366"/>
      <c r="J140" s="366"/>
      <c r="K140" s="366"/>
      <c r="L140" s="366"/>
      <c r="M140" s="367"/>
      <c r="N140" s="367"/>
      <c r="O140" s="365"/>
      <c r="P140" s="368"/>
      <c r="Q140" s="369"/>
      <c r="R140" s="312"/>
      <c r="S140" s="370">
        <v>1.5660239346580509</v>
      </c>
      <c r="T140" s="370">
        <v>3.8720000000000003</v>
      </c>
      <c r="U140" s="370">
        <v>0</v>
      </c>
      <c r="V140" s="312">
        <f>_xll.SRS1Splines.Functions25.Linear_Interp(V_NK3!$P$8:$P$32,V_NK3!$R$8:$R$32,AC140)</f>
        <v>309.47580709000101</v>
      </c>
      <c r="W140" s="312">
        <f>(V140/V_NK3!$R$28)*100</f>
        <v>57.083360844007814</v>
      </c>
      <c r="X140" s="308">
        <f>V140-V_NK3!$R$8</f>
        <v>252.89715509000101</v>
      </c>
      <c r="Y140" s="308">
        <f>IFERROR((V140 - V_NK3!$V$10) / (V_NK3!$V$9- V_NK3!$V$10) * 100, 0)</f>
        <v>52.082695311079341</v>
      </c>
      <c r="Z140" s="308">
        <v>541.79999999999995</v>
      </c>
      <c r="AA140" s="308">
        <v>521</v>
      </c>
      <c r="AB140" s="312">
        <v>533.02</v>
      </c>
      <c r="AC140" s="371">
        <v>534.09</v>
      </c>
      <c r="AD140" s="308">
        <v>0.65</v>
      </c>
      <c r="AE140" s="372">
        <v>0.88</v>
      </c>
      <c r="AF140" s="373"/>
      <c r="AG140" s="312"/>
      <c r="AH140" s="370">
        <v>4.0015878984371573</v>
      </c>
      <c r="AI140" s="370">
        <v>4.0726800000000001</v>
      </c>
      <c r="AJ140" s="370">
        <v>0</v>
      </c>
      <c r="AK140" s="312">
        <f>_xll.SRS1Splines.Functions25.Linear_Interp(V_NK2!$R$10:$R$21,V_NK2!$T$10:$T$21,AR140)</f>
        <v>65.633485714312897</v>
      </c>
      <c r="AL140" s="312">
        <f>(AK140/V_NK2!$T$18)*100</f>
        <v>91.923649459821974</v>
      </c>
      <c r="AM140" s="308">
        <f>AK140-V_NK2!$T$11</f>
        <v>24.8134857142851</v>
      </c>
      <c r="AN140" s="308">
        <f>IFERROR((AK140 - V_NK2!$X$12) / (V_NK2!$X$11- V_NK2!$X$12) * 100, 0)</f>
        <v>81.142857142859114</v>
      </c>
      <c r="AO140" s="308">
        <v>427</v>
      </c>
      <c r="AP140" s="308">
        <v>420</v>
      </c>
      <c r="AQ140" s="308">
        <v>425</v>
      </c>
      <c r="AR140" s="371">
        <v>425.68</v>
      </c>
      <c r="AS140" s="312">
        <v>0.78</v>
      </c>
      <c r="AT140" s="372">
        <v>0.99</v>
      </c>
      <c r="AU140" s="369"/>
      <c r="AV140" s="312"/>
      <c r="AW140" s="370"/>
      <c r="AX140" s="370"/>
      <c r="AY140" s="370"/>
      <c r="AZ140" s="312"/>
      <c r="BA140" s="312"/>
      <c r="BB140" s="308"/>
      <c r="BC140" s="308"/>
      <c r="BD140" s="308"/>
      <c r="BE140" s="308"/>
      <c r="BF140" s="374"/>
      <c r="BG140" s="312"/>
      <c r="BH140" s="372"/>
      <c r="BI140" s="369"/>
      <c r="BJ140" s="312"/>
      <c r="BK140" s="370"/>
      <c r="BL140" s="370"/>
      <c r="BM140" s="370"/>
      <c r="BN140" s="312" t="str">
        <f>_xll.SRS1Splines.Functions25.Linear_Interp(V_XNN1!$K$3:$K$8,V_XNN1!$L$3:$L$8,BT140)</f>
        <v>Error reading input X value(s): The value is not a number</v>
      </c>
      <c r="BO140" s="312" t="e">
        <f>(BN140/V_XNN1!$L$7)*100</f>
        <v>#VALUE!</v>
      </c>
      <c r="BP140" s="308" t="str">
        <f>_xll.SRS1Splines.Functions25.Linear_Interp(V_XNN1!$K$3:$K$8,V_XNN1!$M$3:$M$8,BT140)</f>
        <v>Error reading input X value(s): The value is not a number</v>
      </c>
      <c r="BQ140" s="308">
        <f>IFERROR((BN140 - V_XNN1!$M$16) / (V_XNN1!$M$15- V_XNN1!$M$16) * 100, 0)</f>
        <v>0</v>
      </c>
      <c r="BR140" s="308">
        <v>252</v>
      </c>
      <c r="BS140" s="308">
        <v>249</v>
      </c>
      <c r="BT140" s="374"/>
      <c r="BU140" s="312"/>
      <c r="BV140" s="372"/>
      <c r="BW140" s="375"/>
      <c r="BX140" s="365"/>
      <c r="BY140" s="376"/>
      <c r="BZ140" s="376"/>
      <c r="CA140" s="376"/>
      <c r="CB140" s="365"/>
      <c r="CC140" s="365"/>
      <c r="CD140" s="366"/>
      <c r="CE140" s="365"/>
      <c r="CF140" s="365"/>
      <c r="CG140" s="365"/>
      <c r="CH140" s="365"/>
      <c r="CI140" s="377"/>
      <c r="CJ140" s="365"/>
      <c r="CK140" s="378"/>
      <c r="CL140" s="375"/>
      <c r="CM140" s="365"/>
      <c r="CN140" s="376"/>
      <c r="CO140" s="376"/>
      <c r="CP140" s="376"/>
      <c r="CQ140" s="365"/>
      <c r="CR140" s="365"/>
      <c r="CS140" s="366"/>
      <c r="CT140" s="365"/>
      <c r="CU140" s="365"/>
      <c r="CV140" s="365"/>
      <c r="CW140" s="365"/>
      <c r="CX140" s="377"/>
      <c r="CY140" s="365"/>
      <c r="CZ140" s="378"/>
    </row>
    <row r="141" spans="1:104" s="1" customFormat="1" hidden="1">
      <c r="A141" s="272">
        <v>44700</v>
      </c>
      <c r="B141" s="362"/>
      <c r="C141" s="363"/>
      <c r="D141" s="364"/>
      <c r="E141" s="364"/>
      <c r="F141" s="364"/>
      <c r="G141" s="365"/>
      <c r="H141" s="366"/>
      <c r="I141" s="366"/>
      <c r="J141" s="366"/>
      <c r="K141" s="366"/>
      <c r="L141" s="366"/>
      <c r="M141" s="367"/>
      <c r="N141" s="367"/>
      <c r="O141" s="365"/>
      <c r="P141" s="368"/>
      <c r="Q141" s="369"/>
      <c r="R141" s="312"/>
      <c r="S141" s="370">
        <v>1.5660239346561438</v>
      </c>
      <c r="T141" s="370">
        <v>3.8720000000000003</v>
      </c>
      <c r="U141" s="370">
        <v>0</v>
      </c>
      <c r="V141" s="312">
        <f>_xll.SRS1Splines.Functions25.Linear_Interp(V_NK3!$P$8:$P$32,V_NK3!$R$8:$R$32,AC141)</f>
        <v>307.16983101</v>
      </c>
      <c r="W141" s="312">
        <f>(V141/V_NK3!$R$28)*100</f>
        <v>56.658019471090512</v>
      </c>
      <c r="X141" s="308">
        <f>V141-V_NK3!$R$8</f>
        <v>250.59117900999999</v>
      </c>
      <c r="Y141" s="308">
        <f>IFERROR((V141 - V_NK3!$V$10) / (V_NK3!$V$9- V_NK3!$V$10) * 100, 0)</f>
        <v>51.607792975675103</v>
      </c>
      <c r="Z141" s="308">
        <v>541.79999999999995</v>
      </c>
      <c r="AA141" s="308">
        <v>521</v>
      </c>
      <c r="AB141" s="312">
        <v>533.02</v>
      </c>
      <c r="AC141" s="371">
        <v>534.01</v>
      </c>
      <c r="AD141" s="308">
        <v>0.65</v>
      </c>
      <c r="AE141" s="372">
        <v>0.88</v>
      </c>
      <c r="AF141" s="373"/>
      <c r="AG141" s="312"/>
      <c r="AH141" s="370">
        <v>4.0015878984365276</v>
      </c>
      <c r="AI141" s="370">
        <v>4.0726800000000001</v>
      </c>
      <c r="AJ141" s="370">
        <v>0</v>
      </c>
      <c r="AK141" s="312">
        <f>_xll.SRS1Splines.Functions25.Linear_Interp(V_NK2!$R$10:$R$21,V_NK2!$T$10:$T$21,AR141)</f>
        <v>65.895600000026903</v>
      </c>
      <c r="AL141" s="312">
        <f>(AK141/V_NK2!$T$18)*100</f>
        <v>92.290756302558691</v>
      </c>
      <c r="AM141" s="308">
        <f>AK141-V_NK2!$T$11</f>
        <v>25.075599999999106</v>
      </c>
      <c r="AN141" s="308">
        <f>IFERROR((AK141 - V_NK2!$X$12) / (V_NK2!$X$11- V_NK2!$X$12) * 100, 0)</f>
        <v>82.000000000001108</v>
      </c>
      <c r="AO141" s="308">
        <v>427</v>
      </c>
      <c r="AP141" s="308">
        <v>420</v>
      </c>
      <c r="AQ141" s="308">
        <v>425</v>
      </c>
      <c r="AR141" s="371">
        <v>425.74</v>
      </c>
      <c r="AS141" s="312">
        <v>0.78</v>
      </c>
      <c r="AT141" s="372">
        <v>0.99</v>
      </c>
      <c r="AU141" s="369"/>
      <c r="AV141" s="312"/>
      <c r="AW141" s="370"/>
      <c r="AX141" s="370"/>
      <c r="AY141" s="370"/>
      <c r="AZ141" s="312"/>
      <c r="BA141" s="312"/>
      <c r="BB141" s="308"/>
      <c r="BC141" s="308"/>
      <c r="BD141" s="308"/>
      <c r="BE141" s="308"/>
      <c r="BF141" s="374"/>
      <c r="BG141" s="312"/>
      <c r="BH141" s="372"/>
      <c r="BI141" s="369"/>
      <c r="BJ141" s="312"/>
      <c r="BK141" s="370"/>
      <c r="BL141" s="370"/>
      <c r="BM141" s="370"/>
      <c r="BN141" s="312" t="str">
        <f>_xll.SRS1Splines.Functions25.Linear_Interp(V_XNN1!$K$3:$K$8,V_XNN1!$L$3:$L$8,BT141)</f>
        <v>Error reading input X value(s): The value is not a number</v>
      </c>
      <c r="BO141" s="312" t="e">
        <f>(BN141/V_XNN1!$L$7)*100</f>
        <v>#VALUE!</v>
      </c>
      <c r="BP141" s="308" t="str">
        <f>_xll.SRS1Splines.Functions25.Linear_Interp(V_XNN1!$K$3:$K$8,V_XNN1!$M$3:$M$8,BT141)</f>
        <v>Error reading input X value(s): The value is not a number</v>
      </c>
      <c r="BQ141" s="308">
        <f>IFERROR((BN141 - V_XNN1!$M$16) / (V_XNN1!$M$15- V_XNN1!$M$16) * 100, 0)</f>
        <v>0</v>
      </c>
      <c r="BR141" s="308">
        <v>252</v>
      </c>
      <c r="BS141" s="308">
        <v>249</v>
      </c>
      <c r="BT141" s="374"/>
      <c r="BU141" s="312"/>
      <c r="BV141" s="372"/>
      <c r="BW141" s="375"/>
      <c r="BX141" s="365"/>
      <c r="BY141" s="376"/>
      <c r="BZ141" s="376"/>
      <c r="CA141" s="376"/>
      <c r="CB141" s="365"/>
      <c r="CC141" s="365"/>
      <c r="CD141" s="366"/>
      <c r="CE141" s="365"/>
      <c r="CF141" s="365"/>
      <c r="CG141" s="365"/>
      <c r="CH141" s="365"/>
      <c r="CI141" s="377"/>
      <c r="CJ141" s="365"/>
      <c r="CK141" s="378"/>
      <c r="CL141" s="375"/>
      <c r="CM141" s="365"/>
      <c r="CN141" s="376"/>
      <c r="CO141" s="376"/>
      <c r="CP141" s="376"/>
      <c r="CQ141" s="365"/>
      <c r="CR141" s="365"/>
      <c r="CS141" s="366"/>
      <c r="CT141" s="365"/>
      <c r="CU141" s="365"/>
      <c r="CV141" s="365"/>
      <c r="CW141" s="365"/>
      <c r="CX141" s="377"/>
      <c r="CY141" s="365"/>
      <c r="CZ141" s="378"/>
    </row>
    <row r="142" spans="1:104" s="1" customFormat="1" hidden="1">
      <c r="A142" s="272">
        <v>44701</v>
      </c>
      <c r="B142" s="362"/>
      <c r="C142" s="363"/>
      <c r="D142" s="364"/>
      <c r="E142" s="364"/>
      <c r="F142" s="364"/>
      <c r="G142" s="365"/>
      <c r="H142" s="366"/>
      <c r="I142" s="366"/>
      <c r="J142" s="366"/>
      <c r="K142" s="366"/>
      <c r="L142" s="366"/>
      <c r="M142" s="367"/>
      <c r="N142" s="367"/>
      <c r="O142" s="365"/>
      <c r="P142" s="368"/>
      <c r="Q142" s="369"/>
      <c r="R142" s="312"/>
      <c r="S142" s="370">
        <v>1.2822975208873753</v>
      </c>
      <c r="T142" s="370">
        <v>3.7840000000000003</v>
      </c>
      <c r="U142" s="370">
        <v>0</v>
      </c>
      <c r="V142" s="312">
        <f>_xll.SRS1Splines.Functions25.Linear_Interp(V_NK3!$P$8:$P$32,V_NK3!$R$8:$R$32,AC142)</f>
        <v>304.66812855999899</v>
      </c>
      <c r="W142" s="312">
        <f>(V142/V_NK3!$R$28)*100</f>
        <v>56.196576022503876</v>
      </c>
      <c r="X142" s="308">
        <f>V142-V_NK3!$R$8</f>
        <v>248.08947655999899</v>
      </c>
      <c r="Y142" s="308">
        <f>IFERROR((V142 - V_NK3!$V$10) / (V_NK3!$V$9- V_NK3!$V$10) * 100, 0)</f>
        <v>51.092581934981453</v>
      </c>
      <c r="Z142" s="308">
        <v>541.79999999999995</v>
      </c>
      <c r="AA142" s="308">
        <v>521</v>
      </c>
      <c r="AB142" s="312">
        <v>533.02</v>
      </c>
      <c r="AC142" s="371">
        <v>533.91999999999996</v>
      </c>
      <c r="AD142" s="308">
        <v>0.65</v>
      </c>
      <c r="AE142" s="372">
        <v>0.86</v>
      </c>
      <c r="AF142" s="373"/>
      <c r="AG142" s="312"/>
      <c r="AH142" s="370">
        <v>3.8287581818928347</v>
      </c>
      <c r="AI142" s="370">
        <v>4.154956363636364</v>
      </c>
      <c r="AJ142" s="370">
        <v>0</v>
      </c>
      <c r="AK142" s="312">
        <f>_xll.SRS1Splines.Functions25.Linear_Interp(V_NK2!$R$10:$R$21,V_NK2!$T$10:$T$21,AR142)</f>
        <v>65.939285714312604</v>
      </c>
      <c r="AL142" s="312">
        <f>(AK142/V_NK2!$T$18)*100</f>
        <v>92.351940776348172</v>
      </c>
      <c r="AM142" s="308">
        <f>AK142-V_NK2!$T$11</f>
        <v>25.119285714284807</v>
      </c>
      <c r="AN142" s="308">
        <f>IFERROR((AK142 - V_NK2!$X$12) / (V_NK2!$X$11- V_NK2!$X$12) * 100, 0)</f>
        <v>82.142857142858205</v>
      </c>
      <c r="AO142" s="308">
        <v>427</v>
      </c>
      <c r="AP142" s="308">
        <v>420</v>
      </c>
      <c r="AQ142" s="308">
        <v>425</v>
      </c>
      <c r="AR142" s="371">
        <v>425.75</v>
      </c>
      <c r="AS142" s="312">
        <v>0.78</v>
      </c>
      <c r="AT142" s="372">
        <v>1.01</v>
      </c>
      <c r="AU142" s="369"/>
      <c r="AV142" s="312"/>
      <c r="AW142" s="370"/>
      <c r="AX142" s="370"/>
      <c r="AY142" s="370"/>
      <c r="AZ142" s="312"/>
      <c r="BA142" s="312"/>
      <c r="BB142" s="308"/>
      <c r="BC142" s="308"/>
      <c r="BD142" s="308"/>
      <c r="BE142" s="308"/>
      <c r="BF142" s="374"/>
      <c r="BG142" s="312"/>
      <c r="BH142" s="372"/>
      <c r="BI142" s="369"/>
      <c r="BJ142" s="312"/>
      <c r="BK142" s="370"/>
      <c r="BL142" s="370"/>
      <c r="BM142" s="370"/>
      <c r="BN142" s="312" t="str">
        <f>_xll.SRS1Splines.Functions25.Linear_Interp(V_XNN1!$K$3:$K$8,V_XNN1!$L$3:$L$8,BT142)</f>
        <v>Error reading input X value(s): The value is not a number</v>
      </c>
      <c r="BO142" s="312" t="e">
        <f>(BN142/V_XNN1!$L$7)*100</f>
        <v>#VALUE!</v>
      </c>
      <c r="BP142" s="308" t="str">
        <f>_xll.SRS1Splines.Functions25.Linear_Interp(V_XNN1!$K$3:$K$8,V_XNN1!$M$3:$M$8,BT142)</f>
        <v>Error reading input X value(s): The value is not a number</v>
      </c>
      <c r="BQ142" s="308">
        <f>IFERROR((BN142 - V_XNN1!$M$16) / (V_XNN1!$M$15- V_XNN1!$M$16) * 100, 0)</f>
        <v>0</v>
      </c>
      <c r="BR142" s="308">
        <v>252</v>
      </c>
      <c r="BS142" s="308">
        <v>249</v>
      </c>
      <c r="BT142" s="374"/>
      <c r="BU142" s="312"/>
      <c r="BV142" s="372"/>
      <c r="BW142" s="375"/>
      <c r="BX142" s="365"/>
      <c r="BY142" s="376"/>
      <c r="BZ142" s="376"/>
      <c r="CA142" s="376"/>
      <c r="CB142" s="365"/>
      <c r="CC142" s="365"/>
      <c r="CD142" s="366"/>
      <c r="CE142" s="365"/>
      <c r="CF142" s="365"/>
      <c r="CG142" s="365"/>
      <c r="CH142" s="365"/>
      <c r="CI142" s="377"/>
      <c r="CJ142" s="365"/>
      <c r="CK142" s="378"/>
      <c r="CL142" s="375"/>
      <c r="CM142" s="365"/>
      <c r="CN142" s="376"/>
      <c r="CO142" s="376"/>
      <c r="CP142" s="376"/>
      <c r="CQ142" s="365"/>
      <c r="CR142" s="365"/>
      <c r="CS142" s="366"/>
      <c r="CT142" s="365"/>
      <c r="CU142" s="365"/>
      <c r="CV142" s="365"/>
      <c r="CW142" s="365"/>
      <c r="CX142" s="377"/>
      <c r="CY142" s="365"/>
      <c r="CZ142" s="378"/>
    </row>
    <row r="143" spans="1:104" s="1" customFormat="1" hidden="1">
      <c r="A143" s="272">
        <v>44702</v>
      </c>
      <c r="B143" s="362"/>
      <c r="C143" s="363"/>
      <c r="D143" s="364"/>
      <c r="E143" s="364"/>
      <c r="F143" s="364"/>
      <c r="G143" s="365"/>
      <c r="H143" s="366"/>
      <c r="I143" s="366"/>
      <c r="J143" s="366"/>
      <c r="K143" s="366"/>
      <c r="L143" s="366"/>
      <c r="M143" s="367"/>
      <c r="N143" s="367"/>
      <c r="O143" s="365"/>
      <c r="P143" s="368"/>
      <c r="Q143" s="369"/>
      <c r="R143" s="312"/>
      <c r="S143" s="370">
        <v>1.5832264629344945</v>
      </c>
      <c r="T143" s="370">
        <v>3.5200000000000005</v>
      </c>
      <c r="U143" s="370">
        <v>0</v>
      </c>
      <c r="V143" s="312">
        <f>_xll.SRS1Splines.Functions25.Linear_Interp(V_NK3!$P$8:$P$32,V_NK3!$R$8:$R$32,AC143)</f>
        <v>302.73135505000101</v>
      </c>
      <c r="W143" s="312">
        <f>(V143/V_NK3!$R$28)*100</f>
        <v>55.839334717653898</v>
      </c>
      <c r="X143" s="308">
        <f>V143-V_NK3!$R$8</f>
        <v>246.15270305000101</v>
      </c>
      <c r="Y143" s="308">
        <f>IFERROR((V143 - V_NK3!$V$10) / (V_NK3!$V$9- V_NK3!$V$10) * 100, 0)</f>
        <v>50.693714717309923</v>
      </c>
      <c r="Z143" s="308">
        <v>541.79999999999995</v>
      </c>
      <c r="AA143" s="308">
        <v>521</v>
      </c>
      <c r="AB143" s="312">
        <v>533.02</v>
      </c>
      <c r="AC143" s="371">
        <v>533.85</v>
      </c>
      <c r="AD143" s="308">
        <v>0.65</v>
      </c>
      <c r="AE143" s="372">
        <v>0.8</v>
      </c>
      <c r="AF143" s="373"/>
      <c r="AG143" s="312"/>
      <c r="AH143" s="370">
        <v>3.6904647327683837</v>
      </c>
      <c r="AI143" s="370">
        <v>4.4017854545454549</v>
      </c>
      <c r="AJ143" s="370">
        <v>0</v>
      </c>
      <c r="AK143" s="312">
        <f>_xll.SRS1Splines.Functions25.Linear_Interp(V_NK2!$R$10:$R$21,V_NK2!$T$10:$T$21,AR143)</f>
        <v>65.589800000027296</v>
      </c>
      <c r="AL143" s="312">
        <f>(AK143/V_NK2!$T$18)*100</f>
        <v>91.86246498603262</v>
      </c>
      <c r="AM143" s="308">
        <f>AK143-V_NK2!$T$11</f>
        <v>24.769799999999499</v>
      </c>
      <c r="AN143" s="308">
        <f>IFERROR((AK143 - V_NK2!$X$12) / (V_NK2!$X$11- V_NK2!$X$12) * 100, 0)</f>
        <v>81.000000000002331</v>
      </c>
      <c r="AO143" s="308">
        <v>427</v>
      </c>
      <c r="AP143" s="308">
        <v>420</v>
      </c>
      <c r="AQ143" s="308">
        <v>425</v>
      </c>
      <c r="AR143" s="371">
        <v>425.67</v>
      </c>
      <c r="AS143" s="312">
        <v>0.78</v>
      </c>
      <c r="AT143" s="372">
        <v>1.07</v>
      </c>
      <c r="AU143" s="369"/>
      <c r="AV143" s="312"/>
      <c r="AW143" s="370"/>
      <c r="AX143" s="370"/>
      <c r="AY143" s="370"/>
      <c r="AZ143" s="312"/>
      <c r="BA143" s="312"/>
      <c r="BB143" s="308"/>
      <c r="BC143" s="308"/>
      <c r="BD143" s="308"/>
      <c r="BE143" s="308"/>
      <c r="BF143" s="374"/>
      <c r="BG143" s="312"/>
      <c r="BH143" s="372"/>
      <c r="BI143" s="369"/>
      <c r="BJ143" s="312"/>
      <c r="BK143" s="370"/>
      <c r="BL143" s="370"/>
      <c r="BM143" s="370"/>
      <c r="BN143" s="312" t="str">
        <f>_xll.SRS1Splines.Functions25.Linear_Interp(V_XNN1!$K$3:$K$8,V_XNN1!$L$3:$L$8,BT143)</f>
        <v>Error reading input X value(s): The value is not a number</v>
      </c>
      <c r="BO143" s="312" t="e">
        <f>(BN143/V_XNN1!$L$7)*100</f>
        <v>#VALUE!</v>
      </c>
      <c r="BP143" s="308" t="str">
        <f>_xll.SRS1Splines.Functions25.Linear_Interp(V_XNN1!$K$3:$K$8,V_XNN1!$M$3:$M$8,BT143)</f>
        <v>Error reading input X value(s): The value is not a number</v>
      </c>
      <c r="BQ143" s="308">
        <f>IFERROR((BN143 - V_XNN1!$M$16) / (V_XNN1!$M$15- V_XNN1!$M$16) * 100, 0)</f>
        <v>0</v>
      </c>
      <c r="BR143" s="308">
        <v>252</v>
      </c>
      <c r="BS143" s="308">
        <v>249</v>
      </c>
      <c r="BT143" s="374"/>
      <c r="BU143" s="312"/>
      <c r="BV143" s="372"/>
      <c r="BW143" s="375"/>
      <c r="BX143" s="365"/>
      <c r="BY143" s="376"/>
      <c r="BZ143" s="376"/>
      <c r="CA143" s="376"/>
      <c r="CB143" s="365"/>
      <c r="CC143" s="365"/>
      <c r="CD143" s="366"/>
      <c r="CE143" s="365"/>
      <c r="CF143" s="365"/>
      <c r="CG143" s="365"/>
      <c r="CH143" s="365"/>
      <c r="CI143" s="377"/>
      <c r="CJ143" s="365"/>
      <c r="CK143" s="378"/>
      <c r="CL143" s="375"/>
      <c r="CM143" s="365"/>
      <c r="CN143" s="376"/>
      <c r="CO143" s="376"/>
      <c r="CP143" s="376"/>
      <c r="CQ143" s="365"/>
      <c r="CR143" s="365"/>
      <c r="CS143" s="366"/>
      <c r="CT143" s="365"/>
      <c r="CU143" s="365"/>
      <c r="CV143" s="365"/>
      <c r="CW143" s="365"/>
      <c r="CX143" s="377"/>
      <c r="CY143" s="365"/>
      <c r="CZ143" s="378"/>
    </row>
    <row r="144" spans="1:104" s="1" customFormat="1" hidden="1">
      <c r="A144" s="272">
        <v>44703</v>
      </c>
      <c r="B144" s="362"/>
      <c r="C144" s="363"/>
      <c r="D144" s="364"/>
      <c r="E144" s="364"/>
      <c r="F144" s="364"/>
      <c r="G144" s="365"/>
      <c r="H144" s="366"/>
      <c r="I144" s="366"/>
      <c r="J144" s="366"/>
      <c r="K144" s="366"/>
      <c r="L144" s="366"/>
      <c r="M144" s="367"/>
      <c r="N144" s="367"/>
      <c r="O144" s="365"/>
      <c r="P144" s="368"/>
      <c r="Q144" s="369"/>
      <c r="R144" s="312"/>
      <c r="S144" s="370">
        <v>4.9914096693325041</v>
      </c>
      <c r="T144" s="370">
        <v>3.6080000000000005</v>
      </c>
      <c r="U144" s="370">
        <v>0</v>
      </c>
      <c r="V144" s="312">
        <f>_xll.SRS1Splines.Functions25.Linear_Interp(V_NK3!$P$8:$P$32,V_NK3!$R$8:$R$32,AC144)</f>
        <v>304.114764699999</v>
      </c>
      <c r="W144" s="312">
        <f>(V144/V_NK3!$R$28)*100</f>
        <v>56.094507078260911</v>
      </c>
      <c r="X144" s="308">
        <f>V144-V_NK3!$R$8</f>
        <v>247.53611269999899</v>
      </c>
      <c r="Y144" s="308">
        <f>IFERROR((V144 - V_NK3!$V$10) / (V_NK3!$V$9- V_NK3!$V$10) * 100, 0)</f>
        <v>50.97861987278948</v>
      </c>
      <c r="Z144" s="308">
        <v>541.79999999999995</v>
      </c>
      <c r="AA144" s="308">
        <v>521</v>
      </c>
      <c r="AB144" s="312">
        <v>533.02</v>
      </c>
      <c r="AC144" s="371">
        <v>533.9</v>
      </c>
      <c r="AD144" s="308">
        <v>0.65</v>
      </c>
      <c r="AE144" s="372">
        <v>0.82</v>
      </c>
      <c r="AF144" s="373"/>
      <c r="AG144" s="312"/>
      <c r="AH144" s="370">
        <v>4.8943651908797268</v>
      </c>
      <c r="AI144" s="370">
        <v>4.4017854545454549</v>
      </c>
      <c r="AJ144" s="370">
        <v>0</v>
      </c>
      <c r="AK144" s="312">
        <f>_xll.SRS1Splines.Functions25.Linear_Interp(V_NK2!$R$10:$R$21,V_NK2!$T$10:$T$21,AR144)</f>
        <v>66.201400000026595</v>
      </c>
      <c r="AL144" s="312">
        <f>(AK144/V_NK2!$T$18)*100</f>
        <v>92.719047619084861</v>
      </c>
      <c r="AM144" s="308">
        <f>AK144-V_NK2!$T$11</f>
        <v>25.381399999998798</v>
      </c>
      <c r="AN144" s="308">
        <f>IFERROR((AK144 - V_NK2!$X$12) / (V_NK2!$X$11- V_NK2!$X$12) * 100, 0)</f>
        <v>83.000000000000142</v>
      </c>
      <c r="AO144" s="308">
        <v>427</v>
      </c>
      <c r="AP144" s="308">
        <v>420</v>
      </c>
      <c r="AQ144" s="308">
        <v>425</v>
      </c>
      <c r="AR144" s="371">
        <v>425.81</v>
      </c>
      <c r="AS144" s="312">
        <v>0.78</v>
      </c>
      <c r="AT144" s="372">
        <v>1.07</v>
      </c>
      <c r="AU144" s="369"/>
      <c r="AV144" s="312"/>
      <c r="AW144" s="370"/>
      <c r="AX144" s="370"/>
      <c r="AY144" s="370"/>
      <c r="AZ144" s="312"/>
      <c r="BA144" s="312"/>
      <c r="BB144" s="308"/>
      <c r="BC144" s="308"/>
      <c r="BD144" s="308"/>
      <c r="BE144" s="308"/>
      <c r="BF144" s="374"/>
      <c r="BG144" s="312"/>
      <c r="BH144" s="372"/>
      <c r="BI144" s="369"/>
      <c r="BJ144" s="312"/>
      <c r="BK144" s="370"/>
      <c r="BL144" s="370"/>
      <c r="BM144" s="370"/>
      <c r="BN144" s="312" t="str">
        <f>_xll.SRS1Splines.Functions25.Linear_Interp(V_XNN1!$K$3:$K$8,V_XNN1!$L$3:$L$8,BT144)</f>
        <v>Error reading input X value(s): The value is not a number</v>
      </c>
      <c r="BO144" s="312" t="e">
        <f>(BN144/V_XNN1!$L$7)*100</f>
        <v>#VALUE!</v>
      </c>
      <c r="BP144" s="308" t="str">
        <f>_xll.SRS1Splines.Functions25.Linear_Interp(V_XNN1!$K$3:$K$8,V_XNN1!$M$3:$M$8,BT144)</f>
        <v>Error reading input X value(s): The value is not a number</v>
      </c>
      <c r="BQ144" s="308">
        <f>IFERROR((BN144 - V_XNN1!$M$16) / (V_XNN1!$M$15- V_XNN1!$M$16) * 100, 0)</f>
        <v>0</v>
      </c>
      <c r="BR144" s="308">
        <v>252</v>
      </c>
      <c r="BS144" s="308">
        <v>249</v>
      </c>
      <c r="BT144" s="374"/>
      <c r="BU144" s="312"/>
      <c r="BV144" s="372"/>
      <c r="BW144" s="375"/>
      <c r="BX144" s="365"/>
      <c r="BY144" s="376"/>
      <c r="BZ144" s="376"/>
      <c r="CA144" s="376"/>
      <c r="CB144" s="365"/>
      <c r="CC144" s="365"/>
      <c r="CD144" s="366"/>
      <c r="CE144" s="365"/>
      <c r="CF144" s="365"/>
      <c r="CG144" s="365"/>
      <c r="CH144" s="365"/>
      <c r="CI144" s="377"/>
      <c r="CJ144" s="365"/>
      <c r="CK144" s="378"/>
      <c r="CL144" s="375"/>
      <c r="CM144" s="365"/>
      <c r="CN144" s="376"/>
      <c r="CO144" s="376"/>
      <c r="CP144" s="376"/>
      <c r="CQ144" s="365"/>
      <c r="CR144" s="365"/>
      <c r="CS144" s="366"/>
      <c r="CT144" s="365"/>
      <c r="CU144" s="365"/>
      <c r="CV144" s="365"/>
      <c r="CW144" s="365"/>
      <c r="CX144" s="377"/>
      <c r="CY144" s="365"/>
      <c r="CZ144" s="378"/>
    </row>
    <row r="145" spans="1:104" s="1" customFormat="1" hidden="1">
      <c r="A145" s="272">
        <v>44704</v>
      </c>
      <c r="B145" s="362"/>
      <c r="C145" s="363"/>
      <c r="D145" s="364"/>
      <c r="E145" s="364"/>
      <c r="F145" s="364"/>
      <c r="G145" s="365"/>
      <c r="H145" s="366"/>
      <c r="I145" s="366"/>
      <c r="J145" s="366"/>
      <c r="K145" s="366"/>
      <c r="L145" s="366"/>
      <c r="M145" s="367"/>
      <c r="N145" s="367"/>
      <c r="O145" s="365"/>
      <c r="P145" s="368"/>
      <c r="Q145" s="369"/>
      <c r="R145" s="312"/>
      <c r="S145" s="370">
        <v>2.733954198400498</v>
      </c>
      <c r="T145" s="370">
        <v>3.5640000000000005</v>
      </c>
      <c r="U145" s="370">
        <v>0</v>
      </c>
      <c r="V145" s="312">
        <f>_xll.SRS1Splines.Functions25.Linear_Interp(V_NK3!$P$8:$P$32,V_NK3!$R$8:$R$32,AC145)</f>
        <v>303.28471890999998</v>
      </c>
      <c r="W145" s="312">
        <f>(V145/V_NK3!$R$28)*100</f>
        <v>55.941403661896658</v>
      </c>
      <c r="X145" s="308">
        <f>V145-V_NK3!$R$8</f>
        <v>246.70606690999998</v>
      </c>
      <c r="Y145" s="308">
        <f>IFERROR((V145 - V_NK3!$V$10) / (V_NK3!$V$9- V_NK3!$V$10) * 100, 0)</f>
        <v>50.807676779501698</v>
      </c>
      <c r="Z145" s="308">
        <v>541.79999999999995</v>
      </c>
      <c r="AA145" s="308">
        <v>521</v>
      </c>
      <c r="AB145" s="312">
        <v>533.02</v>
      </c>
      <c r="AC145" s="371">
        <v>533.87</v>
      </c>
      <c r="AD145" s="308">
        <v>0.65</v>
      </c>
      <c r="AE145" s="372">
        <v>0.81</v>
      </c>
      <c r="AF145" s="373"/>
      <c r="AG145" s="312"/>
      <c r="AH145" s="370">
        <v>4.1098048854721645</v>
      </c>
      <c r="AI145" s="370">
        <v>4.4017854545454549</v>
      </c>
      <c r="AJ145" s="370">
        <v>0</v>
      </c>
      <c r="AK145" s="312">
        <f>_xll.SRS1Splines.Functions25.Linear_Interp(V_NK2!$R$10:$R$21,V_NK2!$T$10:$T$21,AR145)</f>
        <v>66.944057142883196</v>
      </c>
      <c r="AL145" s="312">
        <f>(AK145/V_NK2!$T$18)*100</f>
        <v>93.759183673505859</v>
      </c>
      <c r="AM145" s="308">
        <f>AK145-V_NK2!$T$11</f>
        <v>26.124057142855399</v>
      </c>
      <c r="AN145" s="308">
        <f>IFERROR((AK145 - V_NK2!$X$12) / (V_NK2!$X$11- V_NK2!$X$12) * 100, 0)</f>
        <v>85.428571428569924</v>
      </c>
      <c r="AO145" s="308">
        <v>427</v>
      </c>
      <c r="AP145" s="308">
        <v>420</v>
      </c>
      <c r="AQ145" s="308">
        <v>425</v>
      </c>
      <c r="AR145" s="371">
        <v>425.98</v>
      </c>
      <c r="AS145" s="312">
        <v>0.78</v>
      </c>
      <c r="AT145" s="372">
        <v>1.07</v>
      </c>
      <c r="AU145" s="369"/>
      <c r="AV145" s="312"/>
      <c r="AW145" s="370"/>
      <c r="AX145" s="370"/>
      <c r="AY145" s="370"/>
      <c r="AZ145" s="312"/>
      <c r="BA145" s="312"/>
      <c r="BB145" s="308"/>
      <c r="BC145" s="308"/>
      <c r="BD145" s="308"/>
      <c r="BE145" s="308"/>
      <c r="BF145" s="374"/>
      <c r="BG145" s="312"/>
      <c r="BH145" s="372"/>
      <c r="BI145" s="369"/>
      <c r="BJ145" s="312"/>
      <c r="BK145" s="370"/>
      <c r="BL145" s="370"/>
      <c r="BM145" s="370"/>
      <c r="BN145" s="312" t="str">
        <f>_xll.SRS1Splines.Functions25.Linear_Interp(V_XNN1!$K$3:$K$8,V_XNN1!$L$3:$L$8,BT145)</f>
        <v>Error reading input X value(s): The value is not a number</v>
      </c>
      <c r="BO145" s="312" t="e">
        <f>(BN145/V_XNN1!$L$7)*100</f>
        <v>#VALUE!</v>
      </c>
      <c r="BP145" s="308" t="str">
        <f>_xll.SRS1Splines.Functions25.Linear_Interp(V_XNN1!$K$3:$K$8,V_XNN1!$M$3:$M$8,BT145)</f>
        <v>Error reading input X value(s): The value is not a number</v>
      </c>
      <c r="BQ145" s="308">
        <f>IFERROR((BN145 - V_XNN1!$M$16) / (V_XNN1!$M$15- V_XNN1!$M$16) * 100, 0)</f>
        <v>0</v>
      </c>
      <c r="BR145" s="308">
        <v>252</v>
      </c>
      <c r="BS145" s="308">
        <v>249</v>
      </c>
      <c r="BT145" s="374"/>
      <c r="BU145" s="312"/>
      <c r="BV145" s="372"/>
      <c r="BW145" s="375"/>
      <c r="BX145" s="365"/>
      <c r="BY145" s="376"/>
      <c r="BZ145" s="376"/>
      <c r="CA145" s="376"/>
      <c r="CB145" s="365"/>
      <c r="CC145" s="365"/>
      <c r="CD145" s="366"/>
      <c r="CE145" s="365"/>
      <c r="CF145" s="365"/>
      <c r="CG145" s="365"/>
      <c r="CH145" s="365"/>
      <c r="CI145" s="377"/>
      <c r="CJ145" s="365"/>
      <c r="CK145" s="378"/>
      <c r="CL145" s="375"/>
      <c r="CM145" s="365"/>
      <c r="CN145" s="376"/>
      <c r="CO145" s="376"/>
      <c r="CP145" s="376"/>
      <c r="CQ145" s="365"/>
      <c r="CR145" s="365"/>
      <c r="CS145" s="366"/>
      <c r="CT145" s="365"/>
      <c r="CU145" s="365"/>
      <c r="CV145" s="365"/>
      <c r="CW145" s="365"/>
      <c r="CX145" s="377"/>
      <c r="CY145" s="365"/>
      <c r="CZ145" s="378"/>
    </row>
    <row r="146" spans="1:104" s="1" customFormat="1" hidden="1">
      <c r="A146" s="272">
        <v>44705</v>
      </c>
      <c r="B146" s="362"/>
      <c r="C146" s="363"/>
      <c r="D146" s="364"/>
      <c r="E146" s="364"/>
      <c r="F146" s="364"/>
      <c r="G146" s="365"/>
      <c r="H146" s="366"/>
      <c r="I146" s="366"/>
      <c r="J146" s="366"/>
      <c r="K146" s="366"/>
      <c r="L146" s="366"/>
      <c r="M146" s="367"/>
      <c r="N146" s="367"/>
      <c r="O146" s="365"/>
      <c r="P146" s="368"/>
      <c r="Q146" s="369"/>
      <c r="R146" s="312"/>
      <c r="S146" s="370">
        <v>1.903908396799088</v>
      </c>
      <c r="T146" s="370">
        <v>3.5640000000000005</v>
      </c>
      <c r="U146" s="370">
        <v>0</v>
      </c>
      <c r="V146" s="312">
        <f>_xll.SRS1Splines.Functions25.Linear_Interp(V_NK3!$P$8:$P$32,V_NK3!$R$8:$R$32,AC146)</f>
        <v>301.62462732999802</v>
      </c>
      <c r="W146" s="312">
        <f>(V146/V_NK3!$R$28)*100</f>
        <v>55.635196829167434</v>
      </c>
      <c r="X146" s="308">
        <f>V146-V_NK3!$R$8</f>
        <v>245.04597532999802</v>
      </c>
      <c r="Y146" s="308">
        <f>IFERROR((V146 - V_NK3!$V$10) / (V_NK3!$V$9- V_NK3!$V$10) * 100, 0)</f>
        <v>50.465790592925345</v>
      </c>
      <c r="Z146" s="308">
        <v>541.79999999999995</v>
      </c>
      <c r="AA146" s="308">
        <v>521</v>
      </c>
      <c r="AB146" s="312">
        <v>533.02</v>
      </c>
      <c r="AC146" s="371">
        <v>533.80999999999995</v>
      </c>
      <c r="AD146" s="308">
        <v>0.65</v>
      </c>
      <c r="AE146" s="372">
        <v>0.81</v>
      </c>
      <c r="AF146" s="373"/>
      <c r="AG146" s="312"/>
      <c r="AH146" s="370">
        <v>3.8358897709436994</v>
      </c>
      <c r="AI146" s="370">
        <v>4.4017854545454549</v>
      </c>
      <c r="AJ146" s="370">
        <v>0</v>
      </c>
      <c r="AK146" s="312">
        <f>_xll.SRS1Splines.Functions25.Linear_Interp(V_NK2!$R$10:$R$21,V_NK2!$T$10:$T$21,AR146)</f>
        <v>66.944057142883196</v>
      </c>
      <c r="AL146" s="312">
        <f>(AK146/V_NK2!$T$18)*100</f>
        <v>93.759183673505859</v>
      </c>
      <c r="AM146" s="308">
        <f>AK146-V_NK2!$T$11</f>
        <v>26.124057142855399</v>
      </c>
      <c r="AN146" s="308">
        <f>IFERROR((AK146 - V_NK2!$X$12) / (V_NK2!$X$11- V_NK2!$X$12) * 100, 0)</f>
        <v>85.428571428569924</v>
      </c>
      <c r="AO146" s="308">
        <v>427</v>
      </c>
      <c r="AP146" s="308">
        <v>420</v>
      </c>
      <c r="AQ146" s="308">
        <v>425</v>
      </c>
      <c r="AR146" s="371">
        <v>425.98</v>
      </c>
      <c r="AS146" s="312">
        <v>0.78</v>
      </c>
      <c r="AT146" s="372">
        <v>1.07</v>
      </c>
      <c r="AU146" s="369"/>
      <c r="AV146" s="312"/>
      <c r="AW146" s="370"/>
      <c r="AX146" s="370"/>
      <c r="AY146" s="370"/>
      <c r="AZ146" s="312"/>
      <c r="BA146" s="312"/>
      <c r="BB146" s="308"/>
      <c r="BC146" s="308"/>
      <c r="BD146" s="308"/>
      <c r="BE146" s="308"/>
      <c r="BF146" s="374"/>
      <c r="BG146" s="312"/>
      <c r="BH146" s="372"/>
      <c r="BI146" s="369"/>
      <c r="BJ146" s="312"/>
      <c r="BK146" s="370"/>
      <c r="BL146" s="370"/>
      <c r="BM146" s="370"/>
      <c r="BN146" s="312" t="str">
        <f>_xll.SRS1Splines.Functions25.Linear_Interp(V_XNN1!$K$3:$K$8,V_XNN1!$L$3:$L$8,BT146)</f>
        <v>Error reading input X value(s): The value is not a number</v>
      </c>
      <c r="BO146" s="312" t="e">
        <f>(BN146/V_XNN1!$L$7)*100</f>
        <v>#VALUE!</v>
      </c>
      <c r="BP146" s="308" t="str">
        <f>_xll.SRS1Splines.Functions25.Linear_Interp(V_XNN1!$K$3:$K$8,V_XNN1!$M$3:$M$8,BT146)</f>
        <v>Error reading input X value(s): The value is not a number</v>
      </c>
      <c r="BQ146" s="308">
        <f>IFERROR((BN146 - V_XNN1!$M$16) / (V_XNN1!$M$15- V_XNN1!$M$16) * 100, 0)</f>
        <v>0</v>
      </c>
      <c r="BR146" s="308">
        <v>252</v>
      </c>
      <c r="BS146" s="308">
        <v>249</v>
      </c>
      <c r="BT146" s="374"/>
      <c r="BU146" s="312"/>
      <c r="BV146" s="372"/>
      <c r="BW146" s="375"/>
      <c r="BX146" s="365"/>
      <c r="BY146" s="376"/>
      <c r="BZ146" s="376"/>
      <c r="CA146" s="376"/>
      <c r="CB146" s="365"/>
      <c r="CC146" s="365"/>
      <c r="CD146" s="366"/>
      <c r="CE146" s="365"/>
      <c r="CF146" s="365"/>
      <c r="CG146" s="365"/>
      <c r="CH146" s="365"/>
      <c r="CI146" s="377"/>
      <c r="CJ146" s="365"/>
      <c r="CK146" s="378"/>
      <c r="CL146" s="375"/>
      <c r="CM146" s="365"/>
      <c r="CN146" s="376"/>
      <c r="CO146" s="376"/>
      <c r="CP146" s="376"/>
      <c r="CQ146" s="365"/>
      <c r="CR146" s="365"/>
      <c r="CS146" s="366"/>
      <c r="CT146" s="365"/>
      <c r="CU146" s="365"/>
      <c r="CV146" s="365"/>
      <c r="CW146" s="365"/>
      <c r="CX146" s="377"/>
      <c r="CY146" s="365"/>
      <c r="CZ146" s="378"/>
    </row>
    <row r="147" spans="1:104" s="1" customFormat="1" hidden="1">
      <c r="A147" s="272">
        <v>44706</v>
      </c>
      <c r="B147" s="362"/>
      <c r="C147" s="363"/>
      <c r="D147" s="364"/>
      <c r="E147" s="364"/>
      <c r="F147" s="364"/>
      <c r="G147" s="365"/>
      <c r="H147" s="366"/>
      <c r="I147" s="366"/>
      <c r="J147" s="366"/>
      <c r="K147" s="366"/>
      <c r="L147" s="366"/>
      <c r="M147" s="367"/>
      <c r="N147" s="367"/>
      <c r="O147" s="365"/>
      <c r="P147" s="368"/>
      <c r="Q147" s="369"/>
      <c r="R147" s="312"/>
      <c r="S147" s="370">
        <v>1.3505445290679936</v>
      </c>
      <c r="T147" s="370">
        <v>3.5640000000000005</v>
      </c>
      <c r="U147" s="370">
        <v>0</v>
      </c>
      <c r="V147" s="312">
        <f>_xll.SRS1Splines.Functions25.Linear_Interp(V_NK3!$P$8:$P$32,V_NK3!$R$8:$R$32,AC147)</f>
        <v>299.41117189000101</v>
      </c>
      <c r="W147" s="312">
        <f>(V147/V_NK3!$R$28)*100</f>
        <v>55.226921052196168</v>
      </c>
      <c r="X147" s="308">
        <f>V147-V_NK3!$R$8</f>
        <v>242.83251989000101</v>
      </c>
      <c r="Y147" s="308">
        <f>IFERROR((V147 - V_NK3!$V$10) / (V_NK3!$V$9- V_NK3!$V$10) * 100, 0)</f>
        <v>50.009942344158006</v>
      </c>
      <c r="Z147" s="308">
        <v>541.79999999999995</v>
      </c>
      <c r="AA147" s="308">
        <v>521</v>
      </c>
      <c r="AB147" s="312">
        <v>533.02</v>
      </c>
      <c r="AC147" s="371">
        <v>533.73</v>
      </c>
      <c r="AD147" s="308">
        <v>0.65</v>
      </c>
      <c r="AE147" s="372">
        <v>0.81</v>
      </c>
      <c r="AF147" s="373"/>
      <c r="AG147" s="312"/>
      <c r="AH147" s="370">
        <v>3.6532796945924386</v>
      </c>
      <c r="AI147" s="370">
        <v>4.3606472727272738</v>
      </c>
      <c r="AJ147" s="370">
        <v>0</v>
      </c>
      <c r="AK147" s="312">
        <f>_xll.SRS1Splines.Functions25.Linear_Interp(V_NK2!$R$10:$R$21,V_NK2!$T$10:$T$21,AR147)</f>
        <v>66.725628571454806</v>
      </c>
      <c r="AL147" s="312">
        <f>(AK147/V_NK2!$T$18)*100</f>
        <v>93.453261304558538</v>
      </c>
      <c r="AM147" s="308">
        <f>AK147-V_NK2!$T$11</f>
        <v>25.905628571427009</v>
      </c>
      <c r="AN147" s="308">
        <f>IFERROR((AK147 - V_NK2!$X$12) / (V_NK2!$X$11- V_NK2!$X$12) * 100, 0)</f>
        <v>84.71428571428477</v>
      </c>
      <c r="AO147" s="308">
        <v>427</v>
      </c>
      <c r="AP147" s="308">
        <v>420</v>
      </c>
      <c r="AQ147" s="308">
        <v>425</v>
      </c>
      <c r="AR147" s="371">
        <v>425.93</v>
      </c>
      <c r="AS147" s="312">
        <v>0.78</v>
      </c>
      <c r="AT147" s="372">
        <v>1.06</v>
      </c>
      <c r="AU147" s="369"/>
      <c r="AV147" s="312"/>
      <c r="AW147" s="370"/>
      <c r="AX147" s="370"/>
      <c r="AY147" s="370"/>
      <c r="AZ147" s="312"/>
      <c r="BA147" s="312"/>
      <c r="BB147" s="308"/>
      <c r="BC147" s="308"/>
      <c r="BD147" s="308"/>
      <c r="BE147" s="308"/>
      <c r="BF147" s="374"/>
      <c r="BG147" s="312"/>
      <c r="BH147" s="372"/>
      <c r="BI147" s="369"/>
      <c r="BJ147" s="312"/>
      <c r="BK147" s="370"/>
      <c r="BL147" s="370"/>
      <c r="BM147" s="370"/>
      <c r="BN147" s="312" t="str">
        <f>_xll.SRS1Splines.Functions25.Linear_Interp(V_XNN1!$K$3:$K$8,V_XNN1!$L$3:$L$8,BT147)</f>
        <v>Error reading input X value(s): The value is not a number</v>
      </c>
      <c r="BO147" s="312" t="e">
        <f>(BN147/V_XNN1!$L$7)*100</f>
        <v>#VALUE!</v>
      </c>
      <c r="BP147" s="308" t="str">
        <f>_xll.SRS1Splines.Functions25.Linear_Interp(V_XNN1!$K$3:$K$8,V_XNN1!$M$3:$M$8,BT147)</f>
        <v>Error reading input X value(s): The value is not a number</v>
      </c>
      <c r="BQ147" s="308">
        <f>IFERROR((BN147 - V_XNN1!$M$16) / (V_XNN1!$M$15- V_XNN1!$M$16) * 100, 0)</f>
        <v>0</v>
      </c>
      <c r="BR147" s="308">
        <v>252</v>
      </c>
      <c r="BS147" s="308">
        <v>249</v>
      </c>
      <c r="BT147" s="374"/>
      <c r="BU147" s="312"/>
      <c r="BV147" s="372"/>
      <c r="BW147" s="375"/>
      <c r="BX147" s="365"/>
      <c r="BY147" s="376"/>
      <c r="BZ147" s="376"/>
      <c r="CA147" s="376"/>
      <c r="CB147" s="365"/>
      <c r="CC147" s="365"/>
      <c r="CD147" s="366"/>
      <c r="CE147" s="365"/>
      <c r="CF147" s="365"/>
      <c r="CG147" s="365"/>
      <c r="CH147" s="365"/>
      <c r="CI147" s="377"/>
      <c r="CJ147" s="365"/>
      <c r="CK147" s="378"/>
      <c r="CL147" s="375"/>
      <c r="CM147" s="365"/>
      <c r="CN147" s="376"/>
      <c r="CO147" s="376"/>
      <c r="CP147" s="376"/>
      <c r="CQ147" s="365"/>
      <c r="CR147" s="365"/>
      <c r="CS147" s="366"/>
      <c r="CT147" s="365"/>
      <c r="CU147" s="365"/>
      <c r="CV147" s="365"/>
      <c r="CW147" s="365"/>
      <c r="CX147" s="377"/>
      <c r="CY147" s="365"/>
      <c r="CZ147" s="378"/>
    </row>
    <row r="148" spans="1:104" s="1" customFormat="1" hidden="1">
      <c r="A148" s="272">
        <v>44707</v>
      </c>
      <c r="B148" s="362"/>
      <c r="C148" s="363"/>
      <c r="D148" s="364"/>
      <c r="E148" s="364"/>
      <c r="F148" s="364"/>
      <c r="G148" s="365"/>
      <c r="H148" s="366"/>
      <c r="I148" s="366"/>
      <c r="J148" s="366"/>
      <c r="K148" s="366"/>
      <c r="L148" s="366"/>
      <c r="M148" s="367"/>
      <c r="N148" s="367"/>
      <c r="O148" s="365"/>
      <c r="P148" s="368"/>
      <c r="Q148" s="369"/>
      <c r="R148" s="312"/>
      <c r="S148" s="370">
        <v>2.413272264533997</v>
      </c>
      <c r="T148" s="370">
        <v>3.5200000000000005</v>
      </c>
      <c r="U148" s="370">
        <v>0</v>
      </c>
      <c r="V148" s="312">
        <f>_xll.SRS1Splines.Functions25.Linear_Interp(V_NK3!$P$8:$P$32,V_NK3!$R$8:$R$32,AC148)</f>
        <v>298.30444417000098</v>
      </c>
      <c r="W148" s="312">
        <f>(V148/V_NK3!$R$28)*100</f>
        <v>55.022783163710244</v>
      </c>
      <c r="X148" s="308">
        <f>V148-V_NK3!$R$8</f>
        <v>241.72579217000097</v>
      </c>
      <c r="Y148" s="308">
        <f>IFERROR((V148 - V_NK3!$V$10) / (V_NK3!$V$9- V_NK3!$V$10) * 100, 0)</f>
        <v>49.782018219774038</v>
      </c>
      <c r="Z148" s="308">
        <v>541.79999999999995</v>
      </c>
      <c r="AA148" s="308">
        <v>521</v>
      </c>
      <c r="AB148" s="312">
        <v>533.02</v>
      </c>
      <c r="AC148" s="371">
        <v>533.69000000000005</v>
      </c>
      <c r="AD148" s="308">
        <v>0.65</v>
      </c>
      <c r="AE148" s="372">
        <v>0.8</v>
      </c>
      <c r="AF148" s="373"/>
      <c r="AG148" s="312"/>
      <c r="AH148" s="370">
        <v>3.9643798472962195</v>
      </c>
      <c r="AI148" s="370">
        <v>4.4017854545454549</v>
      </c>
      <c r="AJ148" s="370">
        <v>0</v>
      </c>
      <c r="AK148" s="312">
        <f>_xll.SRS1Splines.Functions25.Linear_Interp(V_NK2!$R$10:$R$21,V_NK2!$T$10:$T$21,AR148)</f>
        <v>66.681942857169105</v>
      </c>
      <c r="AL148" s="312">
        <f>(AK148/V_NK2!$T$18)*100</f>
        <v>93.392076830769042</v>
      </c>
      <c r="AM148" s="308">
        <f>AK148-V_NK2!$T$11</f>
        <v>25.861942857141308</v>
      </c>
      <c r="AN148" s="308">
        <f>IFERROR((AK148 - V_NK2!$X$12) / (V_NK2!$X$11- V_NK2!$X$12) * 100, 0)</f>
        <v>84.57142857142766</v>
      </c>
      <c r="AO148" s="308">
        <v>427</v>
      </c>
      <c r="AP148" s="308">
        <v>420</v>
      </c>
      <c r="AQ148" s="308">
        <v>425</v>
      </c>
      <c r="AR148" s="371">
        <v>425.92</v>
      </c>
      <c r="AS148" s="312">
        <v>0.78</v>
      </c>
      <c r="AT148" s="372">
        <v>1.07</v>
      </c>
      <c r="AU148" s="369"/>
      <c r="AV148" s="312"/>
      <c r="AW148" s="370"/>
      <c r="AX148" s="370"/>
      <c r="AY148" s="370"/>
      <c r="AZ148" s="312"/>
      <c r="BA148" s="312"/>
      <c r="BB148" s="308"/>
      <c r="BC148" s="308"/>
      <c r="BD148" s="308"/>
      <c r="BE148" s="308"/>
      <c r="BF148" s="374"/>
      <c r="BG148" s="312"/>
      <c r="BH148" s="372"/>
      <c r="BI148" s="369"/>
      <c r="BJ148" s="312"/>
      <c r="BK148" s="370"/>
      <c r="BL148" s="370"/>
      <c r="BM148" s="370"/>
      <c r="BN148" s="312" t="str">
        <f>_xll.SRS1Splines.Functions25.Linear_Interp(V_XNN1!$K$3:$K$8,V_XNN1!$L$3:$L$8,BT148)</f>
        <v>Error reading input X value(s): The value is not a number</v>
      </c>
      <c r="BO148" s="312" t="e">
        <f>(BN148/V_XNN1!$L$7)*100</f>
        <v>#VALUE!</v>
      </c>
      <c r="BP148" s="308" t="str">
        <f>_xll.SRS1Splines.Functions25.Linear_Interp(V_XNN1!$K$3:$K$8,V_XNN1!$M$3:$M$8,BT148)</f>
        <v>Error reading input X value(s): The value is not a number</v>
      </c>
      <c r="BQ148" s="308">
        <f>IFERROR((BN148 - V_XNN1!$M$16) / (V_XNN1!$M$15- V_XNN1!$M$16) * 100, 0)</f>
        <v>0</v>
      </c>
      <c r="BR148" s="308">
        <v>252</v>
      </c>
      <c r="BS148" s="308">
        <v>249</v>
      </c>
      <c r="BT148" s="374"/>
      <c r="BU148" s="312"/>
      <c r="BV148" s="372"/>
      <c r="BW148" s="375"/>
      <c r="BX148" s="365"/>
      <c r="BY148" s="376"/>
      <c r="BZ148" s="376"/>
      <c r="CA148" s="376"/>
      <c r="CB148" s="365"/>
      <c r="CC148" s="365"/>
      <c r="CD148" s="366"/>
      <c r="CE148" s="365"/>
      <c r="CF148" s="365"/>
      <c r="CG148" s="365"/>
      <c r="CH148" s="365"/>
      <c r="CI148" s="377"/>
      <c r="CJ148" s="365"/>
      <c r="CK148" s="378"/>
      <c r="CL148" s="375"/>
      <c r="CM148" s="365"/>
      <c r="CN148" s="376"/>
      <c r="CO148" s="376"/>
      <c r="CP148" s="376"/>
      <c r="CQ148" s="365"/>
      <c r="CR148" s="365"/>
      <c r="CS148" s="366"/>
      <c r="CT148" s="365"/>
      <c r="CU148" s="365"/>
      <c r="CV148" s="365"/>
      <c r="CW148" s="365"/>
      <c r="CX148" s="377"/>
      <c r="CY148" s="365"/>
      <c r="CZ148" s="378"/>
    </row>
    <row r="149" spans="1:104" s="1" customFormat="1" hidden="1">
      <c r="A149" s="272">
        <v>44708</v>
      </c>
      <c r="B149" s="362"/>
      <c r="C149" s="363"/>
      <c r="D149" s="364"/>
      <c r="E149" s="364"/>
      <c r="F149" s="364"/>
      <c r="G149" s="365"/>
      <c r="H149" s="366"/>
      <c r="I149" s="366"/>
      <c r="J149" s="366"/>
      <c r="K149" s="366"/>
      <c r="L149" s="366"/>
      <c r="M149" s="367"/>
      <c r="N149" s="367"/>
      <c r="O149" s="365"/>
      <c r="P149" s="368"/>
      <c r="Q149" s="369"/>
      <c r="R149" s="312"/>
      <c r="S149" s="370">
        <v>2.7339541983985907</v>
      </c>
      <c r="T149" s="370">
        <v>3.5640000000000005</v>
      </c>
      <c r="U149" s="370">
        <v>0</v>
      </c>
      <c r="V149" s="312">
        <f>_xll.SRS1Splines.Functions25.Linear_Interp(V_NK3!$P$8:$P$32,V_NK3!$R$8:$R$32,AC149)</f>
        <v>297.474398379999</v>
      </c>
      <c r="W149" s="312">
        <f>(V149/V_NK3!$R$28)*100</f>
        <v>54.869679747345444</v>
      </c>
      <c r="X149" s="308">
        <f>V149-V_NK3!$R$8</f>
        <v>240.895746379999</v>
      </c>
      <c r="Y149" s="308">
        <f>IFERROR((V149 - V_NK3!$V$10) / (V_NK3!$V$9- V_NK3!$V$10) * 100, 0)</f>
        <v>49.611075126485652</v>
      </c>
      <c r="Z149" s="308">
        <v>541.79999999999995</v>
      </c>
      <c r="AA149" s="308">
        <v>521</v>
      </c>
      <c r="AB149" s="312">
        <v>533.02</v>
      </c>
      <c r="AC149" s="371">
        <v>533.66</v>
      </c>
      <c r="AD149" s="308">
        <v>0.65</v>
      </c>
      <c r="AE149" s="372">
        <v>0.81</v>
      </c>
      <c r="AF149" s="373"/>
      <c r="AG149" s="312"/>
      <c r="AH149" s="370">
        <v>4.1098048854715357</v>
      </c>
      <c r="AI149" s="370">
        <v>4.4017854545454549</v>
      </c>
      <c r="AJ149" s="370">
        <v>0</v>
      </c>
      <c r="AK149" s="312">
        <f>_xll.SRS1Splines.Functions25.Linear_Interp(V_NK2!$R$10:$R$21,V_NK2!$T$10:$T$21,AR149)</f>
        <v>66.769314285740407</v>
      </c>
      <c r="AL149" s="312">
        <f>(AK149/V_NK2!$T$18)*100</f>
        <v>93.514445778347906</v>
      </c>
      <c r="AM149" s="308">
        <f>AK149-V_NK2!$T$11</f>
        <v>25.94931428571261</v>
      </c>
      <c r="AN149" s="308">
        <f>IFERROR((AK149 - V_NK2!$X$12) / (V_NK2!$X$11- V_NK2!$X$12) * 100, 0)</f>
        <v>84.85714285714154</v>
      </c>
      <c r="AO149" s="308">
        <v>427</v>
      </c>
      <c r="AP149" s="308">
        <v>420</v>
      </c>
      <c r="AQ149" s="308">
        <v>425</v>
      </c>
      <c r="AR149" s="371">
        <v>425.94</v>
      </c>
      <c r="AS149" s="312">
        <v>0.78</v>
      </c>
      <c r="AT149" s="372">
        <v>1.07</v>
      </c>
      <c r="AU149" s="369"/>
      <c r="AV149" s="312"/>
      <c r="AW149" s="370"/>
      <c r="AX149" s="370"/>
      <c r="AY149" s="370"/>
      <c r="AZ149" s="312"/>
      <c r="BA149" s="312"/>
      <c r="BB149" s="308"/>
      <c r="BC149" s="308"/>
      <c r="BD149" s="308"/>
      <c r="BE149" s="308"/>
      <c r="BF149" s="374"/>
      <c r="BG149" s="312"/>
      <c r="BH149" s="372"/>
      <c r="BI149" s="369"/>
      <c r="BJ149" s="312"/>
      <c r="BK149" s="370"/>
      <c r="BL149" s="370"/>
      <c r="BM149" s="370"/>
      <c r="BN149" s="312" t="str">
        <f>_xll.SRS1Splines.Functions25.Linear_Interp(V_XNN1!$K$3:$K$8,V_XNN1!$L$3:$L$8,BT149)</f>
        <v>Error reading input X value(s): The value is not a number</v>
      </c>
      <c r="BO149" s="312" t="e">
        <f>(BN149/V_XNN1!$L$7)*100</f>
        <v>#VALUE!</v>
      </c>
      <c r="BP149" s="308" t="str">
        <f>_xll.SRS1Splines.Functions25.Linear_Interp(V_XNN1!$K$3:$K$8,V_XNN1!$M$3:$M$8,BT149)</f>
        <v>Error reading input X value(s): The value is not a number</v>
      </c>
      <c r="BQ149" s="308">
        <f>IFERROR((BN149 - V_XNN1!$M$16) / (V_XNN1!$M$15- V_XNN1!$M$16) * 100, 0)</f>
        <v>0</v>
      </c>
      <c r="BR149" s="308">
        <v>252</v>
      </c>
      <c r="BS149" s="308">
        <v>249</v>
      </c>
      <c r="BT149" s="374"/>
      <c r="BU149" s="312"/>
      <c r="BV149" s="372"/>
      <c r="BW149" s="375"/>
      <c r="BX149" s="365"/>
      <c r="BY149" s="376"/>
      <c r="BZ149" s="376"/>
      <c r="CA149" s="376"/>
      <c r="CB149" s="365"/>
      <c r="CC149" s="365"/>
      <c r="CD149" s="366"/>
      <c r="CE149" s="365"/>
      <c r="CF149" s="365"/>
      <c r="CG149" s="365"/>
      <c r="CH149" s="365"/>
      <c r="CI149" s="377"/>
      <c r="CJ149" s="365"/>
      <c r="CK149" s="378"/>
      <c r="CL149" s="375"/>
      <c r="CM149" s="365"/>
      <c r="CN149" s="376"/>
      <c r="CO149" s="376"/>
      <c r="CP149" s="376"/>
      <c r="CQ149" s="365"/>
      <c r="CR149" s="365"/>
      <c r="CS149" s="366"/>
      <c r="CT149" s="365"/>
      <c r="CU149" s="365"/>
      <c r="CV149" s="365"/>
      <c r="CW149" s="365"/>
      <c r="CX149" s="377"/>
      <c r="CY149" s="365"/>
      <c r="CZ149" s="378"/>
    </row>
    <row r="150" spans="1:104" s="1" customFormat="1" hidden="1">
      <c r="A150" s="272">
        <v>44709</v>
      </c>
      <c r="B150" s="362"/>
      <c r="C150" s="363"/>
      <c r="D150" s="364"/>
      <c r="E150" s="364"/>
      <c r="F150" s="364"/>
      <c r="G150" s="365"/>
      <c r="H150" s="366"/>
      <c r="I150" s="366"/>
      <c r="J150" s="366"/>
      <c r="K150" s="366"/>
      <c r="L150" s="366"/>
      <c r="M150" s="367"/>
      <c r="N150" s="367"/>
      <c r="O150" s="365"/>
      <c r="P150" s="368"/>
      <c r="Q150" s="369"/>
      <c r="R150" s="312"/>
      <c r="S150" s="370">
        <v>1.6272264629344946</v>
      </c>
      <c r="T150" s="370">
        <v>3.5640000000000005</v>
      </c>
      <c r="U150" s="370">
        <v>0</v>
      </c>
      <c r="V150" s="312">
        <f>_xll.SRS1Splines.Functions25.Linear_Interp(V_NK3!$P$8:$P$32,V_NK3!$R$8:$R$32,AC150)</f>
        <v>295.53762487000103</v>
      </c>
      <c r="W150" s="312">
        <f>(V150/V_NK3!$R$28)*100</f>
        <v>54.51243844249548</v>
      </c>
      <c r="X150" s="308">
        <f>V150-V_NK3!$R$8</f>
        <v>238.95897287000102</v>
      </c>
      <c r="Y150" s="308">
        <f>IFERROR((V150 - V_NK3!$V$10) / (V_NK3!$V$9- V_NK3!$V$10) * 100, 0)</f>
        <v>49.212207908814122</v>
      </c>
      <c r="Z150" s="308">
        <v>541.79999999999995</v>
      </c>
      <c r="AA150" s="308">
        <v>521</v>
      </c>
      <c r="AB150" s="312">
        <v>533.02</v>
      </c>
      <c r="AC150" s="371">
        <v>533.59</v>
      </c>
      <c r="AD150" s="308">
        <v>0.65</v>
      </c>
      <c r="AE150" s="372">
        <v>0.81</v>
      </c>
      <c r="AF150" s="373"/>
      <c r="AG150" s="312"/>
      <c r="AH150" s="370">
        <v>3.7445847327683839</v>
      </c>
      <c r="AI150" s="370">
        <v>4.4017854545454549</v>
      </c>
      <c r="AJ150" s="370">
        <v>0</v>
      </c>
      <c r="AK150" s="312">
        <f>_xll.SRS1Splines.Functions25.Linear_Interp(V_NK2!$R$10:$R$21,V_NK2!$T$10:$T$21,AR150)</f>
        <v>66.594571428597604</v>
      </c>
      <c r="AL150" s="312">
        <f>(AK150/V_NK2!$T$18)*100</f>
        <v>93.269707883189909</v>
      </c>
      <c r="AM150" s="308">
        <f>AK150-V_NK2!$T$11</f>
        <v>25.774571428569807</v>
      </c>
      <c r="AN150" s="308">
        <f>IFERROR((AK150 - V_NK2!$X$12) / (V_NK2!$X$11- V_NK2!$X$12) * 100, 0)</f>
        <v>84.285714285713127</v>
      </c>
      <c r="AO150" s="308">
        <v>427</v>
      </c>
      <c r="AP150" s="308">
        <v>420</v>
      </c>
      <c r="AQ150" s="308">
        <v>425</v>
      </c>
      <c r="AR150" s="371">
        <v>425.9</v>
      </c>
      <c r="AS150" s="312">
        <v>0.78</v>
      </c>
      <c r="AT150" s="372">
        <v>1.07</v>
      </c>
      <c r="AU150" s="369"/>
      <c r="AV150" s="312"/>
      <c r="AW150" s="370"/>
      <c r="AX150" s="370"/>
      <c r="AY150" s="370"/>
      <c r="AZ150" s="312"/>
      <c r="BA150" s="312"/>
      <c r="BB150" s="308"/>
      <c r="BC150" s="308"/>
      <c r="BD150" s="308"/>
      <c r="BE150" s="308"/>
      <c r="BF150" s="374"/>
      <c r="BG150" s="312"/>
      <c r="BH150" s="372"/>
      <c r="BI150" s="369"/>
      <c r="BJ150" s="312"/>
      <c r="BK150" s="370"/>
      <c r="BL150" s="370"/>
      <c r="BM150" s="370"/>
      <c r="BN150" s="312" t="str">
        <f>_xll.SRS1Splines.Functions25.Linear_Interp(V_XNN1!$K$3:$K$8,V_XNN1!$L$3:$L$8,BT150)</f>
        <v>Error reading input X value(s): The value is not a number</v>
      </c>
      <c r="BO150" s="312" t="e">
        <f>(BN150/V_XNN1!$L$7)*100</f>
        <v>#VALUE!</v>
      </c>
      <c r="BP150" s="308" t="str">
        <f>_xll.SRS1Splines.Functions25.Linear_Interp(V_XNN1!$K$3:$K$8,V_XNN1!$M$3:$M$8,BT150)</f>
        <v>Error reading input X value(s): The value is not a number</v>
      </c>
      <c r="BQ150" s="308">
        <f>IFERROR((BN150 - V_XNN1!$M$16) / (V_XNN1!$M$15- V_XNN1!$M$16) * 100, 0)</f>
        <v>0</v>
      </c>
      <c r="BR150" s="308">
        <v>252</v>
      </c>
      <c r="BS150" s="308">
        <v>249</v>
      </c>
      <c r="BT150" s="374"/>
      <c r="BU150" s="312"/>
      <c r="BV150" s="372"/>
      <c r="BW150" s="375"/>
      <c r="BX150" s="365"/>
      <c r="BY150" s="376"/>
      <c r="BZ150" s="376"/>
      <c r="CA150" s="376"/>
      <c r="CB150" s="365"/>
      <c r="CC150" s="365"/>
      <c r="CD150" s="366"/>
      <c r="CE150" s="365"/>
      <c r="CF150" s="365"/>
      <c r="CG150" s="365"/>
      <c r="CH150" s="365"/>
      <c r="CI150" s="377"/>
      <c r="CJ150" s="365"/>
      <c r="CK150" s="378"/>
      <c r="CL150" s="375"/>
      <c r="CM150" s="365"/>
      <c r="CN150" s="376"/>
      <c r="CO150" s="376"/>
      <c r="CP150" s="376"/>
      <c r="CQ150" s="365"/>
      <c r="CR150" s="365"/>
      <c r="CS150" s="366"/>
      <c r="CT150" s="365"/>
      <c r="CU150" s="365"/>
      <c r="CV150" s="365"/>
      <c r="CW150" s="365"/>
      <c r="CX150" s="377"/>
      <c r="CY150" s="365"/>
      <c r="CZ150" s="378"/>
    </row>
    <row r="151" spans="1:104" s="1" customFormat="1" hidden="1">
      <c r="A151" s="272">
        <v>44710</v>
      </c>
      <c r="B151" s="362"/>
      <c r="C151" s="363"/>
      <c r="D151" s="364"/>
      <c r="E151" s="364"/>
      <c r="F151" s="364"/>
      <c r="G151" s="365"/>
      <c r="H151" s="366"/>
      <c r="I151" s="366"/>
      <c r="J151" s="366"/>
      <c r="K151" s="366"/>
      <c r="L151" s="366"/>
      <c r="M151" s="367"/>
      <c r="N151" s="367"/>
      <c r="O151" s="365"/>
      <c r="P151" s="368"/>
      <c r="Q151" s="369"/>
      <c r="R151" s="312"/>
      <c r="S151" s="370">
        <v>1.7219541983966828</v>
      </c>
      <c r="T151" s="370">
        <v>2.552</v>
      </c>
      <c r="U151" s="370">
        <v>0</v>
      </c>
      <c r="V151" s="312">
        <f>_xll.SRS1Splines.Functions25.Linear_Interp(V_NK3!$P$8:$P$32,V_NK3!$R$8:$R$32,AC151)</f>
        <v>294.70757907999803</v>
      </c>
      <c r="W151" s="312">
        <f>(V151/V_NK3!$R$28)*100</f>
        <v>54.359335026130495</v>
      </c>
      <c r="X151" s="308">
        <f>V151-V_NK3!$R$8</f>
        <v>238.12892707999802</v>
      </c>
      <c r="Y151" s="308">
        <f>IFERROR((V151 - V_NK3!$V$10) / (V_NK3!$V$9- V_NK3!$V$10) * 100, 0)</f>
        <v>49.041264815525523</v>
      </c>
      <c r="Z151" s="308">
        <v>541.79999999999995</v>
      </c>
      <c r="AA151" s="308">
        <v>521</v>
      </c>
      <c r="AB151" s="312">
        <v>533.02</v>
      </c>
      <c r="AC151" s="371">
        <v>533.55999999999995</v>
      </c>
      <c r="AD151" s="308">
        <v>0.65</v>
      </c>
      <c r="AE151" s="372">
        <v>0.57999999999999996</v>
      </c>
      <c r="AF151" s="373"/>
      <c r="AG151" s="312"/>
      <c r="AH151" s="370">
        <v>2.8650448854709052</v>
      </c>
      <c r="AI151" s="370">
        <v>5.3891018181818184</v>
      </c>
      <c r="AJ151" s="370">
        <v>0</v>
      </c>
      <c r="AK151" s="312">
        <f>_xll.SRS1Splines.Functions25.Linear_Interp(V_NK2!$R$10:$R$21,V_NK2!$T$10:$T$21,AR151)</f>
        <v>64.890828571456296</v>
      </c>
      <c r="AL151" s="312">
        <f>(AK151/V_NK2!$T$18)*100</f>
        <v>90.883513405400976</v>
      </c>
      <c r="AM151" s="308">
        <f>AK151-V_NK2!$T$11</f>
        <v>24.0708285714285</v>
      </c>
      <c r="AN151" s="308">
        <f>IFERROR((AK151 - V_NK2!$X$12) / (V_NK2!$X$11- V_NK2!$X$12) * 100, 0)</f>
        <v>78.714285714289346</v>
      </c>
      <c r="AO151" s="308">
        <v>427</v>
      </c>
      <c r="AP151" s="308">
        <v>420</v>
      </c>
      <c r="AQ151" s="308">
        <v>425</v>
      </c>
      <c r="AR151" s="371">
        <v>425.51</v>
      </c>
      <c r="AS151" s="312">
        <v>0.78</v>
      </c>
      <c r="AT151" s="372">
        <v>1.31</v>
      </c>
      <c r="AU151" s="369"/>
      <c r="AV151" s="312"/>
      <c r="AW151" s="370"/>
      <c r="AX151" s="370"/>
      <c r="AY151" s="370"/>
      <c r="AZ151" s="312"/>
      <c r="BA151" s="312"/>
      <c r="BB151" s="308"/>
      <c r="BC151" s="308"/>
      <c r="BD151" s="308"/>
      <c r="BE151" s="308"/>
      <c r="BF151" s="374"/>
      <c r="BG151" s="312"/>
      <c r="BH151" s="372"/>
      <c r="BI151" s="369"/>
      <c r="BJ151" s="312"/>
      <c r="BK151" s="370"/>
      <c r="BL151" s="370"/>
      <c r="BM151" s="370"/>
      <c r="BN151" s="312" t="str">
        <f>_xll.SRS1Splines.Functions25.Linear_Interp(V_XNN1!$K$3:$K$8,V_XNN1!$L$3:$L$8,BT151)</f>
        <v>Error reading input X value(s): The value is not a number</v>
      </c>
      <c r="BO151" s="312" t="e">
        <f>(BN151/V_XNN1!$L$7)*100</f>
        <v>#VALUE!</v>
      </c>
      <c r="BP151" s="308" t="str">
        <f>_xll.SRS1Splines.Functions25.Linear_Interp(V_XNN1!$K$3:$K$8,V_XNN1!$M$3:$M$8,BT151)</f>
        <v>Error reading input X value(s): The value is not a number</v>
      </c>
      <c r="BQ151" s="308">
        <f>IFERROR((BN151 - V_XNN1!$M$16) / (V_XNN1!$M$15- V_XNN1!$M$16) * 100, 0)</f>
        <v>0</v>
      </c>
      <c r="BR151" s="308">
        <v>252</v>
      </c>
      <c r="BS151" s="308">
        <v>249</v>
      </c>
      <c r="BT151" s="374"/>
      <c r="BU151" s="312"/>
      <c r="BV151" s="372"/>
      <c r="BW151" s="375"/>
      <c r="BX151" s="365"/>
      <c r="BY151" s="376"/>
      <c r="BZ151" s="376"/>
      <c r="CA151" s="376"/>
      <c r="CB151" s="365"/>
      <c r="CC151" s="365"/>
      <c r="CD151" s="366"/>
      <c r="CE151" s="365"/>
      <c r="CF151" s="365"/>
      <c r="CG151" s="365"/>
      <c r="CH151" s="365"/>
      <c r="CI151" s="377"/>
      <c r="CJ151" s="365"/>
      <c r="CK151" s="378"/>
      <c r="CL151" s="375"/>
      <c r="CM151" s="365"/>
      <c r="CN151" s="376"/>
      <c r="CO151" s="376"/>
      <c r="CP151" s="376"/>
      <c r="CQ151" s="365"/>
      <c r="CR151" s="365"/>
      <c r="CS151" s="366"/>
      <c r="CT151" s="365"/>
      <c r="CU151" s="365"/>
      <c r="CV151" s="365"/>
      <c r="CW151" s="365"/>
      <c r="CX151" s="377"/>
      <c r="CY151" s="365"/>
      <c r="CZ151" s="378"/>
    </row>
    <row r="152" spans="1:104" s="1" customFormat="1" hidden="1">
      <c r="A152" s="272">
        <v>44711</v>
      </c>
      <c r="B152" s="362"/>
      <c r="C152" s="363"/>
      <c r="D152" s="364"/>
      <c r="E152" s="364"/>
      <c r="F152" s="364"/>
      <c r="G152" s="365"/>
      <c r="H152" s="366"/>
      <c r="I152" s="366"/>
      <c r="J152" s="366"/>
      <c r="K152" s="366"/>
      <c r="L152" s="366"/>
      <c r="M152" s="367"/>
      <c r="N152" s="367"/>
      <c r="O152" s="365"/>
      <c r="P152" s="368"/>
      <c r="Q152" s="369"/>
      <c r="R152" s="312"/>
      <c r="S152" s="370">
        <v>1.8920000000000001</v>
      </c>
      <c r="T152" s="370">
        <v>1.8920000000000001</v>
      </c>
      <c r="U152" s="370">
        <v>0</v>
      </c>
      <c r="V152" s="312">
        <f>_xll.SRS1Splines.Functions25.Linear_Interp(V_NK3!$P$8:$P$32,V_NK3!$R$8:$R$32,AC152)</f>
        <v>294.70757907999803</v>
      </c>
      <c r="W152" s="312">
        <f>(V152/V_NK3!$R$28)*100</f>
        <v>54.359335026130495</v>
      </c>
      <c r="X152" s="308">
        <f>V152-V_NK3!$R$8</f>
        <v>238.12892707999802</v>
      </c>
      <c r="Y152" s="308">
        <f>IFERROR((V152 - V_NK3!$V$10) / (V_NK3!$V$9- V_NK3!$V$10) * 100, 0)</f>
        <v>49.041264815525523</v>
      </c>
      <c r="Z152" s="308">
        <v>541.79999999999995</v>
      </c>
      <c r="AA152" s="308">
        <v>521</v>
      </c>
      <c r="AB152" s="312">
        <v>533.02</v>
      </c>
      <c r="AC152" s="371">
        <v>533.55999999999995</v>
      </c>
      <c r="AD152" s="308">
        <v>0.65</v>
      </c>
      <c r="AE152" s="372">
        <v>0.43</v>
      </c>
      <c r="AF152" s="373"/>
      <c r="AG152" s="312"/>
      <c r="AH152" s="370">
        <v>2.3271600000000006</v>
      </c>
      <c r="AI152" s="370">
        <v>5.9650363636363632</v>
      </c>
      <c r="AJ152" s="370">
        <v>0</v>
      </c>
      <c r="AK152" s="312">
        <f>_xll.SRS1Splines.Functions25.Linear_Interp(V_NK2!$R$10:$R$21,V_NK2!$T$10:$T$21,AR152)</f>
        <v>61.920200000029602</v>
      </c>
      <c r="AL152" s="312">
        <f>(AK152/V_NK2!$T$18)*100</f>
        <v>86.722969187716529</v>
      </c>
      <c r="AM152" s="308">
        <f>AK152-V_NK2!$T$11</f>
        <v>21.100200000001806</v>
      </c>
      <c r="AN152" s="308">
        <f>IFERROR((AK152 - V_NK2!$X$12) / (V_NK2!$X$11- V_NK2!$X$12) * 100, 0)</f>
        <v>69.000000000009294</v>
      </c>
      <c r="AO152" s="308">
        <v>427</v>
      </c>
      <c r="AP152" s="308">
        <v>420</v>
      </c>
      <c r="AQ152" s="308">
        <v>425</v>
      </c>
      <c r="AR152" s="371">
        <v>424.83</v>
      </c>
      <c r="AS152" s="312">
        <v>0.78</v>
      </c>
      <c r="AT152" s="372">
        <v>1.45</v>
      </c>
      <c r="AU152" s="369"/>
      <c r="AV152" s="312"/>
      <c r="AW152" s="370"/>
      <c r="AX152" s="370"/>
      <c r="AY152" s="370"/>
      <c r="AZ152" s="312"/>
      <c r="BA152" s="312"/>
      <c r="BB152" s="308"/>
      <c r="BC152" s="308"/>
      <c r="BD152" s="308"/>
      <c r="BE152" s="308"/>
      <c r="BF152" s="374"/>
      <c r="BG152" s="312"/>
      <c r="BH152" s="372"/>
      <c r="BI152" s="369"/>
      <c r="BJ152" s="312"/>
      <c r="BK152" s="370"/>
      <c r="BL152" s="370"/>
      <c r="BM152" s="370"/>
      <c r="BN152" s="312" t="str">
        <f>_xll.SRS1Splines.Functions25.Linear_Interp(V_XNN1!$K$3:$K$8,V_XNN1!$L$3:$L$8,BT152)</f>
        <v>Error reading input X value(s): The value is not a number</v>
      </c>
      <c r="BO152" s="312" t="e">
        <f>(BN152/V_XNN1!$L$7)*100</f>
        <v>#VALUE!</v>
      </c>
      <c r="BP152" s="308" t="str">
        <f>_xll.SRS1Splines.Functions25.Linear_Interp(V_XNN1!$K$3:$K$8,V_XNN1!$M$3:$M$8,BT152)</f>
        <v>Error reading input X value(s): The value is not a number</v>
      </c>
      <c r="BQ152" s="308">
        <f>IFERROR((BN152 - V_XNN1!$M$16) / (V_XNN1!$M$15- V_XNN1!$M$16) * 100, 0)</f>
        <v>0</v>
      </c>
      <c r="BR152" s="308">
        <v>252</v>
      </c>
      <c r="BS152" s="308">
        <v>249</v>
      </c>
      <c r="BT152" s="374"/>
      <c r="BU152" s="312"/>
      <c r="BV152" s="372"/>
      <c r="BW152" s="375"/>
      <c r="BX152" s="365"/>
      <c r="BY152" s="376"/>
      <c r="BZ152" s="376"/>
      <c r="CA152" s="376"/>
      <c r="CB152" s="365"/>
      <c r="CC152" s="365"/>
      <c r="CD152" s="366"/>
      <c r="CE152" s="365"/>
      <c r="CF152" s="365"/>
      <c r="CG152" s="365"/>
      <c r="CH152" s="365"/>
      <c r="CI152" s="377"/>
      <c r="CJ152" s="365"/>
      <c r="CK152" s="378"/>
      <c r="CL152" s="375"/>
      <c r="CM152" s="365"/>
      <c r="CN152" s="376"/>
      <c r="CO152" s="376"/>
      <c r="CP152" s="376"/>
      <c r="CQ152" s="365"/>
      <c r="CR152" s="365"/>
      <c r="CS152" s="366"/>
      <c r="CT152" s="365"/>
      <c r="CU152" s="365"/>
      <c r="CV152" s="365"/>
      <c r="CW152" s="365"/>
      <c r="CX152" s="377"/>
      <c r="CY152" s="365"/>
      <c r="CZ152" s="378"/>
    </row>
    <row r="153" spans="1:104" s="1" customFormat="1" hidden="1">
      <c r="A153" s="272">
        <v>44712</v>
      </c>
      <c r="B153" s="362"/>
      <c r="C153" s="363"/>
      <c r="D153" s="364"/>
      <c r="E153" s="364"/>
      <c r="F153" s="364"/>
      <c r="G153" s="365"/>
      <c r="H153" s="366"/>
      <c r="I153" s="366"/>
      <c r="J153" s="366"/>
      <c r="K153" s="366"/>
      <c r="L153" s="366"/>
      <c r="M153" s="367"/>
      <c r="N153" s="367"/>
      <c r="O153" s="365"/>
      <c r="P153" s="368"/>
      <c r="Q153" s="369"/>
      <c r="R153" s="312"/>
      <c r="S153" s="370">
        <v>1.6153180661334994</v>
      </c>
      <c r="T153" s="370">
        <v>1.8920000000000001</v>
      </c>
      <c r="U153" s="370">
        <v>0</v>
      </c>
      <c r="V153" s="312">
        <f>_xll.SRS1Splines.Functions25.Linear_Interp(V_NK3!$P$8:$P$32,V_NK3!$R$8:$R$32,AC153)</f>
        <v>294.430897149999</v>
      </c>
      <c r="W153" s="312">
        <f>(V153/V_NK3!$R$28)*100</f>
        <v>54.308300554009193</v>
      </c>
      <c r="X153" s="308">
        <f>V153-V_NK3!$R$8</f>
        <v>237.85224514999899</v>
      </c>
      <c r="Y153" s="308">
        <f>IFERROR((V153 - V_NK3!$V$10) / (V_NK3!$V$9- V_NK3!$V$10) * 100, 0)</f>
        <v>48.984283784429735</v>
      </c>
      <c r="Z153" s="308">
        <v>541.79999999999995</v>
      </c>
      <c r="AA153" s="308">
        <v>521</v>
      </c>
      <c r="AB153" s="312">
        <v>530.52</v>
      </c>
      <c r="AC153" s="371">
        <v>533.54999999999995</v>
      </c>
      <c r="AD153" s="308">
        <v>0.65</v>
      </c>
      <c r="AE153" s="372">
        <v>0.43</v>
      </c>
      <c r="AF153" s="373"/>
      <c r="AG153" s="312"/>
      <c r="AH153" s="370">
        <v>2.2358549618240549</v>
      </c>
      <c r="AI153" s="370">
        <v>5.9238981818181813</v>
      </c>
      <c r="AJ153" s="370">
        <v>0</v>
      </c>
      <c r="AK153" s="312">
        <f>_xll.SRS1Splines.Functions25.Linear_Interp(V_NK2!$R$10:$R$21,V_NK2!$T$10:$T$21,AR153)</f>
        <v>58.731142857172301</v>
      </c>
      <c r="AL153" s="312">
        <f>(AK153/V_NK2!$T$18)*100</f>
        <v>82.25650260108165</v>
      </c>
      <c r="AM153" s="308">
        <f>AK153-V_NK2!$T$11</f>
        <v>17.911142857144505</v>
      </c>
      <c r="AN153" s="308">
        <f>IFERROR((AK153 - V_NK2!$X$12) / (V_NK2!$X$11- V_NK2!$X$12) * 100, 0)</f>
        <v>58.571428571436833</v>
      </c>
      <c r="AO153" s="308">
        <v>427</v>
      </c>
      <c r="AP153" s="308">
        <v>420</v>
      </c>
      <c r="AQ153" s="308">
        <v>425</v>
      </c>
      <c r="AR153" s="371">
        <v>424.1</v>
      </c>
      <c r="AS153" s="312">
        <v>0.78</v>
      </c>
      <c r="AT153" s="372">
        <v>1.44</v>
      </c>
      <c r="AU153" s="369"/>
      <c r="AV153" s="312"/>
      <c r="AW153" s="370"/>
      <c r="AX153" s="370"/>
      <c r="AY153" s="370"/>
      <c r="AZ153" s="312"/>
      <c r="BA153" s="312"/>
      <c r="BB153" s="308"/>
      <c r="BC153" s="308"/>
      <c r="BD153" s="308"/>
      <c r="BE153" s="308"/>
      <c r="BF153" s="374"/>
      <c r="BG153" s="312"/>
      <c r="BH153" s="372"/>
      <c r="BI153" s="369"/>
      <c r="BJ153" s="312"/>
      <c r="BK153" s="370"/>
      <c r="BL153" s="370"/>
      <c r="BM153" s="370"/>
      <c r="BN153" s="312" t="str">
        <f>_xll.SRS1Splines.Functions25.Linear_Interp(V_XNN1!$K$3:$K$8,V_XNN1!$L$3:$L$8,BT153)</f>
        <v>Error reading input X value(s): The value is not a number</v>
      </c>
      <c r="BO153" s="312" t="e">
        <f>(BN153/V_XNN1!$L$7)*100</f>
        <v>#VALUE!</v>
      </c>
      <c r="BP153" s="308" t="str">
        <f>_xll.SRS1Splines.Functions25.Linear_Interp(V_XNN1!$K$3:$K$8,V_XNN1!$M$3:$M$8,BT153)</f>
        <v>Error reading input X value(s): The value is not a number</v>
      </c>
      <c r="BQ153" s="308">
        <f>IFERROR((BN153 - V_XNN1!$M$16) / (V_XNN1!$M$15- V_XNN1!$M$16) * 100, 0)</f>
        <v>0</v>
      </c>
      <c r="BR153" s="308">
        <v>252</v>
      </c>
      <c r="BS153" s="308">
        <v>249</v>
      </c>
      <c r="BT153" s="374"/>
      <c r="BU153" s="312"/>
      <c r="BV153" s="372"/>
      <c r="BW153" s="375"/>
      <c r="BX153" s="365"/>
      <c r="BY153" s="376"/>
      <c r="BZ153" s="376"/>
      <c r="CA153" s="376"/>
      <c r="CB153" s="365"/>
      <c r="CC153" s="365"/>
      <c r="CD153" s="366"/>
      <c r="CE153" s="365"/>
      <c r="CF153" s="365"/>
      <c r="CG153" s="365"/>
      <c r="CH153" s="365"/>
      <c r="CI153" s="377"/>
      <c r="CJ153" s="365"/>
      <c r="CK153" s="378"/>
      <c r="CL153" s="375"/>
      <c r="CM153" s="365"/>
      <c r="CN153" s="376"/>
      <c r="CO153" s="376"/>
      <c r="CP153" s="376"/>
      <c r="CQ153" s="365"/>
      <c r="CR153" s="365"/>
      <c r="CS153" s="366"/>
      <c r="CT153" s="365"/>
      <c r="CU153" s="365"/>
      <c r="CV153" s="365"/>
      <c r="CW153" s="365"/>
      <c r="CX153" s="377"/>
      <c r="CY153" s="365"/>
      <c r="CZ153" s="378"/>
    </row>
    <row r="154" spans="1:104" s="1" customFormat="1" hidden="1">
      <c r="A154" s="272">
        <v>44713</v>
      </c>
      <c r="B154" s="362"/>
      <c r="C154" s="363"/>
      <c r="D154" s="364"/>
      <c r="E154" s="364"/>
      <c r="F154" s="364"/>
      <c r="G154" s="365"/>
      <c r="H154" s="366"/>
      <c r="I154" s="366"/>
      <c r="J154" s="366"/>
      <c r="K154" s="366"/>
      <c r="L154" s="366"/>
      <c r="M154" s="367"/>
      <c r="N154" s="367"/>
      <c r="O154" s="365"/>
      <c r="P154" s="368"/>
      <c r="Q154" s="369"/>
      <c r="R154" s="312"/>
      <c r="S154" s="370">
        <v>1.4393180661334994</v>
      </c>
      <c r="T154" s="370">
        <v>1.7160000000000002</v>
      </c>
      <c r="U154" s="370">
        <v>0</v>
      </c>
      <c r="V154" s="312">
        <f>_xll.SRS1Splines.Functions25.Linear_Interp(V_NK3!$P$8:$P$32,V_NK3!$R$8:$R$32,AC154)</f>
        <v>294.154215219999</v>
      </c>
      <c r="W154" s="312">
        <f>(V154/V_NK3!$R$28)*100</f>
        <v>54.257266081887714</v>
      </c>
      <c r="X154" s="308">
        <f>V154-V_NK3!$R$8</f>
        <v>237.575563219999</v>
      </c>
      <c r="Y154" s="308">
        <f>IFERROR((V154 - V_NK3!$V$10) / (V_NK3!$V$9- V_NK3!$V$10) * 100, 0)</f>
        <v>48.927302753333741</v>
      </c>
      <c r="Z154" s="308">
        <v>541.79999999999995</v>
      </c>
      <c r="AA154" s="308">
        <v>521</v>
      </c>
      <c r="AB154" s="312">
        <v>530.52</v>
      </c>
      <c r="AC154" s="371">
        <v>533.54</v>
      </c>
      <c r="AD154" s="308">
        <v>0.59</v>
      </c>
      <c r="AE154" s="372">
        <v>0.39</v>
      </c>
      <c r="AF154" s="373"/>
      <c r="AG154" s="312"/>
      <c r="AH154" s="370">
        <v>2.0193749618240551</v>
      </c>
      <c r="AI154" s="370">
        <v>2.1391854545454549</v>
      </c>
      <c r="AJ154" s="370">
        <v>0</v>
      </c>
      <c r="AK154" s="312">
        <f>_xll.SRS1Splines.Functions25.Linear_Interp(V_NK2!$R$10:$R$21,V_NK2!$T$10:$T$21,AR154)</f>
        <v>58.687457142886402</v>
      </c>
      <c r="AL154" s="312">
        <f>(AK154/V_NK2!$T$18)*100</f>
        <v>82.19531812729187</v>
      </c>
      <c r="AM154" s="308">
        <f>AK154-V_NK2!$T$11</f>
        <v>17.867457142858605</v>
      </c>
      <c r="AN154" s="308">
        <f>IFERROR((AK154 - V_NK2!$X$12) / (V_NK2!$X$11- V_NK2!$X$12) * 100, 0)</f>
        <v>58.428571428579076</v>
      </c>
      <c r="AO154" s="308">
        <v>427</v>
      </c>
      <c r="AP154" s="308">
        <v>420</v>
      </c>
      <c r="AQ154" s="308">
        <v>425</v>
      </c>
      <c r="AR154" s="371">
        <v>424.09</v>
      </c>
      <c r="AS154" s="312">
        <v>0.85</v>
      </c>
      <c r="AT154" s="372">
        <v>0.52</v>
      </c>
      <c r="AU154" s="369"/>
      <c r="AV154" s="312"/>
      <c r="AW154" s="370"/>
      <c r="AX154" s="370"/>
      <c r="AY154" s="370"/>
      <c r="AZ154" s="312"/>
      <c r="BA154" s="312"/>
      <c r="BB154" s="308"/>
      <c r="BC154" s="308"/>
      <c r="BD154" s="308"/>
      <c r="BE154" s="308"/>
      <c r="BF154" s="374"/>
      <c r="BG154" s="312"/>
      <c r="BH154" s="372"/>
      <c r="BI154" s="369"/>
      <c r="BJ154" s="312"/>
      <c r="BK154" s="370"/>
      <c r="BL154" s="370"/>
      <c r="BM154" s="370"/>
      <c r="BN154" s="312" t="str">
        <f>_xll.SRS1Splines.Functions25.Linear_Interp(V_XNN1!$K$3:$K$8,V_XNN1!$L$3:$L$8,BT154)</f>
        <v>Error reading input X value(s): The value is not a number</v>
      </c>
      <c r="BO154" s="312" t="e">
        <f>(BN154/V_XNN1!$L$7)*100</f>
        <v>#VALUE!</v>
      </c>
      <c r="BP154" s="308" t="str">
        <f>_xll.SRS1Splines.Functions25.Linear_Interp(V_XNN1!$K$3:$K$8,V_XNN1!$M$3:$M$8,BT154)</f>
        <v>Error reading input X value(s): The value is not a number</v>
      </c>
      <c r="BQ154" s="308">
        <f>IFERROR((BN154 - V_XNN1!$M$16) / (V_XNN1!$M$15- V_XNN1!$M$16) * 100, 0)</f>
        <v>0</v>
      </c>
      <c r="BR154" s="308">
        <v>252</v>
      </c>
      <c r="BS154" s="308">
        <v>249</v>
      </c>
      <c r="BT154" s="374"/>
      <c r="BU154" s="312"/>
      <c r="BV154" s="372"/>
      <c r="BW154" s="375"/>
      <c r="BX154" s="365"/>
      <c r="BY154" s="376"/>
      <c r="BZ154" s="376"/>
      <c r="CA154" s="376"/>
      <c r="CB154" s="365"/>
      <c r="CC154" s="365"/>
      <c r="CD154" s="366"/>
      <c r="CE154" s="365"/>
      <c r="CF154" s="365"/>
      <c r="CG154" s="365"/>
      <c r="CH154" s="365"/>
      <c r="CI154" s="377"/>
      <c r="CJ154" s="365"/>
      <c r="CK154" s="378"/>
      <c r="CL154" s="375"/>
      <c r="CM154" s="365"/>
      <c r="CN154" s="376"/>
      <c r="CO154" s="376"/>
      <c r="CP154" s="376"/>
      <c r="CQ154" s="365"/>
      <c r="CR154" s="365"/>
      <c r="CS154" s="366"/>
      <c r="CT154" s="365"/>
      <c r="CU154" s="365"/>
      <c r="CV154" s="365"/>
      <c r="CW154" s="365"/>
      <c r="CX154" s="377"/>
      <c r="CY154" s="365"/>
      <c r="CZ154" s="378"/>
    </row>
    <row r="155" spans="1:104" s="1" customFormat="1" hidden="1">
      <c r="A155" s="272">
        <v>44714</v>
      </c>
      <c r="B155" s="362"/>
      <c r="C155" s="363"/>
      <c r="D155" s="364"/>
      <c r="E155" s="364"/>
      <c r="F155" s="364"/>
      <c r="G155" s="365"/>
      <c r="H155" s="366"/>
      <c r="I155" s="366"/>
      <c r="J155" s="366"/>
      <c r="K155" s="366"/>
      <c r="L155" s="366"/>
      <c r="M155" s="367"/>
      <c r="N155" s="367"/>
      <c r="O155" s="365"/>
      <c r="P155" s="368"/>
      <c r="Q155" s="369"/>
      <c r="R155" s="312"/>
      <c r="S155" s="370">
        <v>1.3826361322669984</v>
      </c>
      <c r="T155" s="370">
        <v>1.9360000000000002</v>
      </c>
      <c r="U155" s="370">
        <v>0</v>
      </c>
      <c r="V155" s="312">
        <f>_xll.SRS1Splines.Functions25.Linear_Interp(V_NK3!$P$8:$P$32,V_NK3!$R$8:$R$32,AC155)</f>
        <v>293.60085135999901</v>
      </c>
      <c r="W155" s="312">
        <f>(V155/V_NK3!$R$28)*100</f>
        <v>54.155197137644763</v>
      </c>
      <c r="X155" s="308">
        <f>V155-V_NK3!$R$8</f>
        <v>237.02219935999901</v>
      </c>
      <c r="Y155" s="308">
        <f>IFERROR((V155 - V_NK3!$V$10) / (V_NK3!$V$9- V_NK3!$V$10) * 100, 0)</f>
        <v>48.813340691141761</v>
      </c>
      <c r="Z155" s="308">
        <v>541.79999999999995</v>
      </c>
      <c r="AA155" s="308">
        <v>521</v>
      </c>
      <c r="AB155" s="312">
        <v>530.52</v>
      </c>
      <c r="AC155" s="371">
        <v>533.52</v>
      </c>
      <c r="AD155" s="308">
        <v>0.59</v>
      </c>
      <c r="AE155" s="372">
        <v>0.44</v>
      </c>
      <c r="AF155" s="373"/>
      <c r="AG155" s="312"/>
      <c r="AH155" s="370">
        <v>2.1986699236481098</v>
      </c>
      <c r="AI155" s="370">
        <v>3.3733309090909094</v>
      </c>
      <c r="AJ155" s="370">
        <v>0</v>
      </c>
      <c r="AK155" s="312">
        <f>_xll.SRS1Splines.Functions25.Linear_Interp(V_NK2!$R$10:$R$21,V_NK2!$T$10:$T$21,AR155)</f>
        <v>58.075857142886399</v>
      </c>
      <c r="AL155" s="312">
        <f>(AK155/V_NK2!$T$18)*100</f>
        <v>81.338735494238648</v>
      </c>
      <c r="AM155" s="308">
        <f>AK155-V_NK2!$T$11</f>
        <v>17.255857142858602</v>
      </c>
      <c r="AN155" s="308">
        <f>IFERROR((AK155 - V_NK2!$X$12) / (V_NK2!$X$11- V_NK2!$X$12) * 100, 0)</f>
        <v>56.428571428578969</v>
      </c>
      <c r="AO155" s="308">
        <v>427</v>
      </c>
      <c r="AP155" s="308">
        <v>420</v>
      </c>
      <c r="AQ155" s="308">
        <v>425</v>
      </c>
      <c r="AR155" s="371">
        <v>423.95</v>
      </c>
      <c r="AS155" s="312">
        <v>0.85</v>
      </c>
      <c r="AT155" s="372">
        <v>0.82</v>
      </c>
      <c r="AU155" s="369"/>
      <c r="AV155" s="312"/>
      <c r="AW155" s="370"/>
      <c r="AX155" s="370"/>
      <c r="AY155" s="370"/>
      <c r="AZ155" s="312"/>
      <c r="BA155" s="312"/>
      <c r="BB155" s="308"/>
      <c r="BC155" s="308"/>
      <c r="BD155" s="308"/>
      <c r="BE155" s="308"/>
      <c r="BF155" s="374"/>
      <c r="BG155" s="312"/>
      <c r="BH155" s="372"/>
      <c r="BI155" s="369"/>
      <c r="BJ155" s="312"/>
      <c r="BK155" s="370"/>
      <c r="BL155" s="370"/>
      <c r="BM155" s="370"/>
      <c r="BN155" s="312" t="str">
        <f>_xll.SRS1Splines.Functions25.Linear_Interp(V_XNN1!$K$3:$K$8,V_XNN1!$L$3:$L$8,BT155)</f>
        <v>Error reading input X value(s): The value is not a number</v>
      </c>
      <c r="BO155" s="312" t="e">
        <f>(BN155/V_XNN1!$L$7)*100</f>
        <v>#VALUE!</v>
      </c>
      <c r="BP155" s="308" t="str">
        <f>_xll.SRS1Splines.Functions25.Linear_Interp(V_XNN1!$K$3:$K$8,V_XNN1!$M$3:$M$8,BT155)</f>
        <v>Error reading input X value(s): The value is not a number</v>
      </c>
      <c r="BQ155" s="308">
        <f>IFERROR((BN155 - V_XNN1!$M$16) / (V_XNN1!$M$15- V_XNN1!$M$16) * 100, 0)</f>
        <v>0</v>
      </c>
      <c r="BR155" s="308">
        <v>252</v>
      </c>
      <c r="BS155" s="308">
        <v>249</v>
      </c>
      <c r="BT155" s="374"/>
      <c r="BU155" s="312"/>
      <c r="BV155" s="372"/>
      <c r="BW155" s="375"/>
      <c r="BX155" s="365"/>
      <c r="BY155" s="376"/>
      <c r="BZ155" s="376"/>
      <c r="CA155" s="376"/>
      <c r="CB155" s="365"/>
      <c r="CC155" s="365"/>
      <c r="CD155" s="366"/>
      <c r="CE155" s="365"/>
      <c r="CF155" s="365"/>
      <c r="CG155" s="365"/>
      <c r="CH155" s="365"/>
      <c r="CI155" s="377"/>
      <c r="CJ155" s="365"/>
      <c r="CK155" s="378"/>
      <c r="CL155" s="375"/>
      <c r="CM155" s="365"/>
      <c r="CN155" s="376"/>
      <c r="CO155" s="376"/>
      <c r="CP155" s="376"/>
      <c r="CQ155" s="365"/>
      <c r="CR155" s="365"/>
      <c r="CS155" s="366"/>
      <c r="CT155" s="365"/>
      <c r="CU155" s="365"/>
      <c r="CV155" s="365"/>
      <c r="CW155" s="365"/>
      <c r="CX155" s="377"/>
      <c r="CY155" s="365"/>
      <c r="CZ155" s="378"/>
    </row>
    <row r="156" spans="1:104" s="1" customFormat="1" hidden="1">
      <c r="A156" s="272">
        <v>44715</v>
      </c>
      <c r="B156" s="362"/>
      <c r="C156" s="363"/>
      <c r="D156" s="364"/>
      <c r="E156" s="364"/>
      <c r="F156" s="364"/>
      <c r="G156" s="365"/>
      <c r="H156" s="366"/>
      <c r="I156" s="366"/>
      <c r="J156" s="366"/>
      <c r="K156" s="366"/>
      <c r="L156" s="366"/>
      <c r="M156" s="367"/>
      <c r="N156" s="367"/>
      <c r="O156" s="365"/>
      <c r="P156" s="368"/>
      <c r="Q156" s="369"/>
      <c r="R156" s="312"/>
      <c r="S156" s="370">
        <v>1.3826361322689058</v>
      </c>
      <c r="T156" s="370">
        <v>1.9360000000000002</v>
      </c>
      <c r="U156" s="370">
        <v>0</v>
      </c>
      <c r="V156" s="312">
        <f>_xll.SRS1Splines.Functions25.Linear_Interp(V_NK3!$P$8:$P$32,V_NK3!$R$8:$R$32,AC156)</f>
        <v>293.04748749999999</v>
      </c>
      <c r="W156" s="312">
        <f>(V156/V_NK3!$R$28)*100</f>
        <v>54.053128193401989</v>
      </c>
      <c r="X156" s="308">
        <f>V156-V_NK3!$R$8</f>
        <v>236.46883549999998</v>
      </c>
      <c r="Y156" s="308">
        <f>IFERROR((V156 - V_NK3!$V$10) / (V_NK3!$V$9- V_NK3!$V$10) * 100, 0)</f>
        <v>48.699378628949972</v>
      </c>
      <c r="Z156" s="308">
        <v>541.79999999999995</v>
      </c>
      <c r="AA156" s="308">
        <v>521</v>
      </c>
      <c r="AB156" s="312">
        <v>530.52</v>
      </c>
      <c r="AC156" s="371">
        <v>533.5</v>
      </c>
      <c r="AD156" s="308">
        <v>0.59</v>
      </c>
      <c r="AE156" s="372">
        <v>0.44</v>
      </c>
      <c r="AF156" s="373"/>
      <c r="AG156" s="312"/>
      <c r="AH156" s="370">
        <v>2.198669923648739</v>
      </c>
      <c r="AI156" s="370">
        <v>4.1960945454545451</v>
      </c>
      <c r="AJ156" s="370">
        <v>0</v>
      </c>
      <c r="AK156" s="312">
        <f>_xll.SRS1Splines.Functions25.Linear_Interp(V_NK2!$R$10:$R$21,V_NK2!$T$10:$T$21,AR156)</f>
        <v>56.503171428600503</v>
      </c>
      <c r="AL156" s="312">
        <f>(AK156/V_NK2!$T$18)*100</f>
        <v>79.136094437815828</v>
      </c>
      <c r="AM156" s="308">
        <f>AK156-V_NK2!$T$11</f>
        <v>15.683171428572706</v>
      </c>
      <c r="AN156" s="308">
        <f>IFERROR((AK156 - V_NK2!$X$12) / (V_NK2!$X$11- V_NK2!$X$12) * 100, 0)</f>
        <v>51.285714285720985</v>
      </c>
      <c r="AO156" s="308">
        <v>427</v>
      </c>
      <c r="AP156" s="308">
        <v>420</v>
      </c>
      <c r="AQ156" s="308">
        <v>425</v>
      </c>
      <c r="AR156" s="371">
        <v>423.59</v>
      </c>
      <c r="AS156" s="312">
        <v>0.85</v>
      </c>
      <c r="AT156" s="372">
        <v>1.02</v>
      </c>
      <c r="AU156" s="369"/>
      <c r="AV156" s="312"/>
      <c r="AW156" s="370"/>
      <c r="AX156" s="370"/>
      <c r="AY156" s="370"/>
      <c r="AZ156" s="312"/>
      <c r="BA156" s="312"/>
      <c r="BB156" s="308"/>
      <c r="BC156" s="308"/>
      <c r="BD156" s="308"/>
      <c r="BE156" s="308"/>
      <c r="BF156" s="374"/>
      <c r="BG156" s="312"/>
      <c r="BH156" s="372"/>
      <c r="BI156" s="369"/>
      <c r="BJ156" s="312"/>
      <c r="BK156" s="370"/>
      <c r="BL156" s="370"/>
      <c r="BM156" s="370"/>
      <c r="BN156" s="312" t="str">
        <f>_xll.SRS1Splines.Functions25.Linear_Interp(V_XNN1!$K$3:$K$8,V_XNN1!$L$3:$L$8,BT156)</f>
        <v>Error reading input X value(s): The value is not a number</v>
      </c>
      <c r="BO156" s="312" t="e">
        <f>(BN156/V_XNN1!$L$7)*100</f>
        <v>#VALUE!</v>
      </c>
      <c r="BP156" s="308" t="str">
        <f>_xll.SRS1Splines.Functions25.Linear_Interp(V_XNN1!$K$3:$K$8,V_XNN1!$M$3:$M$8,BT156)</f>
        <v>Error reading input X value(s): The value is not a number</v>
      </c>
      <c r="BQ156" s="308">
        <f>IFERROR((BN156 - V_XNN1!$M$16) / (V_XNN1!$M$15- V_XNN1!$M$16) * 100, 0)</f>
        <v>0</v>
      </c>
      <c r="BR156" s="308">
        <v>252</v>
      </c>
      <c r="BS156" s="308">
        <v>249</v>
      </c>
      <c r="BT156" s="374"/>
      <c r="BU156" s="312"/>
      <c r="BV156" s="372"/>
      <c r="BW156" s="375"/>
      <c r="BX156" s="365"/>
      <c r="BY156" s="376"/>
      <c r="BZ156" s="376"/>
      <c r="CA156" s="376"/>
      <c r="CB156" s="365"/>
      <c r="CC156" s="365"/>
      <c r="CD156" s="366"/>
      <c r="CE156" s="365"/>
      <c r="CF156" s="365"/>
      <c r="CG156" s="365"/>
      <c r="CH156" s="365"/>
      <c r="CI156" s="377"/>
      <c r="CJ156" s="365"/>
      <c r="CK156" s="378"/>
      <c r="CL156" s="375"/>
      <c r="CM156" s="365"/>
      <c r="CN156" s="376"/>
      <c r="CO156" s="376"/>
      <c r="CP156" s="376"/>
      <c r="CQ156" s="365"/>
      <c r="CR156" s="365"/>
      <c r="CS156" s="366"/>
      <c r="CT156" s="365"/>
      <c r="CU156" s="365"/>
      <c r="CV156" s="365"/>
      <c r="CW156" s="365"/>
      <c r="CX156" s="377"/>
      <c r="CY156" s="365"/>
      <c r="CZ156" s="378"/>
    </row>
    <row r="157" spans="1:104" s="1" customFormat="1" hidden="1">
      <c r="A157" s="272">
        <v>44716</v>
      </c>
      <c r="B157" s="362"/>
      <c r="C157" s="363"/>
      <c r="D157" s="364"/>
      <c r="E157" s="364"/>
      <c r="F157" s="364"/>
      <c r="G157" s="365"/>
      <c r="H157" s="366"/>
      <c r="I157" s="366"/>
      <c r="J157" s="366"/>
      <c r="K157" s="366"/>
      <c r="L157" s="366"/>
      <c r="M157" s="367"/>
      <c r="N157" s="367"/>
      <c r="O157" s="365"/>
      <c r="P157" s="368"/>
      <c r="Q157" s="369"/>
      <c r="R157" s="312"/>
      <c r="S157" s="370">
        <v>1.3826361322669984</v>
      </c>
      <c r="T157" s="370">
        <v>1.9360000000000002</v>
      </c>
      <c r="U157" s="370">
        <v>0</v>
      </c>
      <c r="V157" s="312">
        <f>_xll.SRS1Splines.Functions25.Linear_Interp(V_NK3!$P$8:$P$32,V_NK3!$R$8:$R$32,AC157)</f>
        <v>292.49412364000102</v>
      </c>
      <c r="W157" s="312">
        <f>(V157/V_NK3!$R$28)*100</f>
        <v>53.951059249159215</v>
      </c>
      <c r="X157" s="308">
        <f>V157-V_NK3!$R$8</f>
        <v>235.91547164000102</v>
      </c>
      <c r="Y157" s="308">
        <f>IFERROR((V157 - V_NK3!$V$10) / (V_NK3!$V$9- V_NK3!$V$10) * 100, 0)</f>
        <v>48.585416566758205</v>
      </c>
      <c r="Z157" s="308">
        <v>541.79999999999995</v>
      </c>
      <c r="AA157" s="308">
        <v>521</v>
      </c>
      <c r="AB157" s="312">
        <v>530.52</v>
      </c>
      <c r="AC157" s="371">
        <v>533.48</v>
      </c>
      <c r="AD157" s="308">
        <v>0.59</v>
      </c>
      <c r="AE157" s="372">
        <v>0.44</v>
      </c>
      <c r="AF157" s="373"/>
      <c r="AG157" s="312"/>
      <c r="AH157" s="370">
        <v>2.1986699236481098</v>
      </c>
      <c r="AI157" s="370">
        <v>4.1960945454545451</v>
      </c>
      <c r="AJ157" s="370">
        <v>0</v>
      </c>
      <c r="AK157" s="312">
        <f>_xll.SRS1Splines.Functions25.Linear_Interp(V_NK2!$R$10:$R$21,V_NK2!$T$10:$T$21,AR157)</f>
        <v>54.755742857172002</v>
      </c>
      <c r="AL157" s="312">
        <f>(AK157/V_NK2!$T$18)*100</f>
        <v>76.688715486235296</v>
      </c>
      <c r="AM157" s="308">
        <f>AK157-V_NK2!$T$11</f>
        <v>13.935742857144206</v>
      </c>
      <c r="AN157" s="308">
        <f>IFERROR((AK157 - V_NK2!$X$12) / (V_NK2!$X$11- V_NK2!$X$12) * 100, 0)</f>
        <v>45.57142857143522</v>
      </c>
      <c r="AO157" s="308">
        <v>427</v>
      </c>
      <c r="AP157" s="308">
        <v>420</v>
      </c>
      <c r="AQ157" s="308">
        <v>425</v>
      </c>
      <c r="AR157" s="371">
        <v>423.19</v>
      </c>
      <c r="AS157" s="312">
        <v>0.85</v>
      </c>
      <c r="AT157" s="372">
        <v>1.02</v>
      </c>
      <c r="AU157" s="369"/>
      <c r="AV157" s="312"/>
      <c r="AW157" s="370"/>
      <c r="AX157" s="370"/>
      <c r="AY157" s="370"/>
      <c r="AZ157" s="312"/>
      <c r="BA157" s="312"/>
      <c r="BB157" s="308"/>
      <c r="BC157" s="308"/>
      <c r="BD157" s="308"/>
      <c r="BE157" s="308"/>
      <c r="BF157" s="374"/>
      <c r="BG157" s="312"/>
      <c r="BH157" s="372"/>
      <c r="BI157" s="369"/>
      <c r="BJ157" s="312"/>
      <c r="BK157" s="370"/>
      <c r="BL157" s="370"/>
      <c r="BM157" s="370"/>
      <c r="BN157" s="312" t="str">
        <f>_xll.SRS1Splines.Functions25.Linear_Interp(V_XNN1!$K$3:$K$8,V_XNN1!$L$3:$L$8,BT157)</f>
        <v>Error reading input X value(s): The value is not a number</v>
      </c>
      <c r="BO157" s="312" t="e">
        <f>(BN157/V_XNN1!$L$7)*100</f>
        <v>#VALUE!</v>
      </c>
      <c r="BP157" s="308" t="str">
        <f>_xll.SRS1Splines.Functions25.Linear_Interp(V_XNN1!$K$3:$K$8,V_XNN1!$M$3:$M$8,BT157)</f>
        <v>Error reading input X value(s): The value is not a number</v>
      </c>
      <c r="BQ157" s="308">
        <f>IFERROR((BN157 - V_XNN1!$M$16) / (V_XNN1!$M$15- V_XNN1!$M$16) * 100, 0)</f>
        <v>0</v>
      </c>
      <c r="BR157" s="308">
        <v>252</v>
      </c>
      <c r="BS157" s="308">
        <v>249</v>
      </c>
      <c r="BT157" s="374"/>
      <c r="BU157" s="312"/>
      <c r="BV157" s="372"/>
      <c r="BW157" s="375"/>
      <c r="BX157" s="365"/>
      <c r="BY157" s="376"/>
      <c r="BZ157" s="376"/>
      <c r="CA157" s="376"/>
      <c r="CB157" s="365"/>
      <c r="CC157" s="365"/>
      <c r="CD157" s="366"/>
      <c r="CE157" s="365"/>
      <c r="CF157" s="365"/>
      <c r="CG157" s="365"/>
      <c r="CH157" s="365"/>
      <c r="CI157" s="377"/>
      <c r="CJ157" s="365"/>
      <c r="CK157" s="378"/>
      <c r="CL157" s="375"/>
      <c r="CM157" s="365"/>
      <c r="CN157" s="376"/>
      <c r="CO157" s="376"/>
      <c r="CP157" s="376"/>
      <c r="CQ157" s="365"/>
      <c r="CR157" s="365"/>
      <c r="CS157" s="366"/>
      <c r="CT157" s="365"/>
      <c r="CU157" s="365"/>
      <c r="CV157" s="365"/>
      <c r="CW157" s="365"/>
      <c r="CX157" s="377"/>
      <c r="CY157" s="365"/>
      <c r="CZ157" s="378"/>
    </row>
    <row r="158" spans="1:104" s="1" customFormat="1" hidden="1">
      <c r="A158" s="272">
        <v>44717</v>
      </c>
      <c r="B158" s="362"/>
      <c r="C158" s="363"/>
      <c r="D158" s="364"/>
      <c r="E158" s="364"/>
      <c r="F158" s="364"/>
      <c r="G158" s="365"/>
      <c r="H158" s="366"/>
      <c r="I158" s="366"/>
      <c r="J158" s="366"/>
      <c r="K158" s="366"/>
      <c r="L158" s="366"/>
      <c r="M158" s="367"/>
      <c r="N158" s="367"/>
      <c r="O158" s="365"/>
      <c r="P158" s="368"/>
      <c r="Q158" s="369"/>
      <c r="R158" s="312"/>
      <c r="S158" s="370">
        <v>1.1059541984004977</v>
      </c>
      <c r="T158" s="370">
        <v>1.9360000000000002</v>
      </c>
      <c r="U158" s="370">
        <v>0</v>
      </c>
      <c r="V158" s="312">
        <f>_xll.SRS1Splines.Functions25.Linear_Interp(V_NK3!$P$8:$P$32,V_NK3!$R$8:$R$32,AC158)</f>
        <v>291.66407785000098</v>
      </c>
      <c r="W158" s="312">
        <f>(V158/V_NK3!$R$28)*100</f>
        <v>53.797955832794777</v>
      </c>
      <c r="X158" s="308">
        <f>V158-V_NK3!$R$8</f>
        <v>235.08542585000097</v>
      </c>
      <c r="Y158" s="308">
        <f>IFERROR((V158 - V_NK3!$V$10) / (V_NK3!$V$9- V_NK3!$V$10) * 100, 0)</f>
        <v>48.414473473470217</v>
      </c>
      <c r="Z158" s="308">
        <v>541.79999999999995</v>
      </c>
      <c r="AA158" s="308">
        <v>521</v>
      </c>
      <c r="AB158" s="312">
        <v>530.52</v>
      </c>
      <c r="AC158" s="371">
        <v>533.45000000000005</v>
      </c>
      <c r="AD158" s="308">
        <v>0.59</v>
      </c>
      <c r="AE158" s="372">
        <v>0.44</v>
      </c>
      <c r="AF158" s="373"/>
      <c r="AG158" s="312"/>
      <c r="AH158" s="370">
        <v>2.1073648854721645</v>
      </c>
      <c r="AI158" s="370">
        <v>4.1960945454545451</v>
      </c>
      <c r="AJ158" s="370">
        <v>0</v>
      </c>
      <c r="AK158" s="312">
        <f>_xll.SRS1Splines.Functions25.Linear_Interp(V_NK2!$R$10:$R$21,V_NK2!$T$10:$T$21,AR158)</f>
        <v>53.052000000028997</v>
      </c>
      <c r="AL158" s="312">
        <f>(AK158/V_NK2!$T$18)*100</f>
        <v>74.302521008443961</v>
      </c>
      <c r="AM158" s="308">
        <f>AK158-V_NK2!$T$11</f>
        <v>12.2320000000012</v>
      </c>
      <c r="AN158" s="308">
        <f>IFERROR((AK158 - V_NK2!$X$12) / (V_NK2!$X$11- V_NK2!$X$12) * 100, 0)</f>
        <v>40.000000000005883</v>
      </c>
      <c r="AO158" s="308">
        <v>427</v>
      </c>
      <c r="AP158" s="308">
        <v>420</v>
      </c>
      <c r="AQ158" s="308">
        <v>425</v>
      </c>
      <c r="AR158" s="371">
        <v>422.8</v>
      </c>
      <c r="AS158" s="312">
        <v>0.85</v>
      </c>
      <c r="AT158" s="372">
        <v>1.02</v>
      </c>
      <c r="AU158" s="369"/>
      <c r="AV158" s="312"/>
      <c r="AW158" s="370"/>
      <c r="AX158" s="370"/>
      <c r="AY158" s="370"/>
      <c r="AZ158" s="312"/>
      <c r="BA158" s="312"/>
      <c r="BB158" s="308"/>
      <c r="BC158" s="308"/>
      <c r="BD158" s="308"/>
      <c r="BE158" s="308"/>
      <c r="BF158" s="374"/>
      <c r="BG158" s="312"/>
      <c r="BH158" s="372"/>
      <c r="BI158" s="369"/>
      <c r="BJ158" s="312"/>
      <c r="BK158" s="370"/>
      <c r="BL158" s="370"/>
      <c r="BM158" s="370"/>
      <c r="BN158" s="312" t="str">
        <f>_xll.SRS1Splines.Functions25.Linear_Interp(V_XNN1!$K$3:$K$8,V_XNN1!$L$3:$L$8,BT158)</f>
        <v>Error reading input X value(s): The value is not a number</v>
      </c>
      <c r="BO158" s="312" t="e">
        <f>(BN158/V_XNN1!$L$7)*100</f>
        <v>#VALUE!</v>
      </c>
      <c r="BP158" s="308" t="str">
        <f>_xll.SRS1Splines.Functions25.Linear_Interp(V_XNN1!$K$3:$K$8,V_XNN1!$M$3:$M$8,BT158)</f>
        <v>Error reading input X value(s): The value is not a number</v>
      </c>
      <c r="BQ158" s="308">
        <f>IFERROR((BN158 - V_XNN1!$M$16) / (V_XNN1!$M$15- V_XNN1!$M$16) * 100, 0)</f>
        <v>0</v>
      </c>
      <c r="BR158" s="308">
        <v>252</v>
      </c>
      <c r="BS158" s="308">
        <v>249</v>
      </c>
      <c r="BT158" s="374"/>
      <c r="BU158" s="312"/>
      <c r="BV158" s="372"/>
      <c r="BW158" s="375"/>
      <c r="BX158" s="365"/>
      <c r="BY158" s="376"/>
      <c r="BZ158" s="376"/>
      <c r="CA158" s="376"/>
      <c r="CB158" s="365"/>
      <c r="CC158" s="365"/>
      <c r="CD158" s="366"/>
      <c r="CE158" s="365"/>
      <c r="CF158" s="365"/>
      <c r="CG158" s="365"/>
      <c r="CH158" s="365"/>
      <c r="CI158" s="377"/>
      <c r="CJ158" s="365"/>
      <c r="CK158" s="378"/>
      <c r="CL158" s="375"/>
      <c r="CM158" s="365"/>
      <c r="CN158" s="376"/>
      <c r="CO158" s="376"/>
      <c r="CP158" s="376"/>
      <c r="CQ158" s="365"/>
      <c r="CR158" s="365"/>
      <c r="CS158" s="366"/>
      <c r="CT158" s="365"/>
      <c r="CU158" s="365"/>
      <c r="CV158" s="365"/>
      <c r="CW158" s="365"/>
      <c r="CX158" s="377"/>
      <c r="CY158" s="365"/>
      <c r="CZ158" s="378"/>
    </row>
    <row r="159" spans="1:104" s="1" customFormat="1" hidden="1">
      <c r="A159" s="272">
        <v>44718</v>
      </c>
      <c r="B159" s="362"/>
      <c r="C159" s="363"/>
      <c r="D159" s="364"/>
      <c r="E159" s="364"/>
      <c r="F159" s="364"/>
      <c r="G159" s="365"/>
      <c r="H159" s="366"/>
      <c r="I159" s="366"/>
      <c r="J159" s="366"/>
      <c r="K159" s="366"/>
      <c r="L159" s="366"/>
      <c r="M159" s="367"/>
      <c r="N159" s="367"/>
      <c r="O159" s="365"/>
      <c r="P159" s="368"/>
      <c r="Q159" s="369"/>
      <c r="R159" s="312"/>
      <c r="S159" s="370">
        <v>0.63386259519767807</v>
      </c>
      <c r="T159" s="370">
        <v>3.1240000000000006</v>
      </c>
      <c r="U159" s="370">
        <v>0</v>
      </c>
      <c r="V159" s="312">
        <f>_xll.SRS1Splines.Functions25.Linear_Interp(V_NK3!$P$8:$P$32,V_NK3!$R$8:$R$32,AC159)</f>
        <v>289.17394048</v>
      </c>
      <c r="W159" s="312">
        <f>(V159/V_NK3!$R$28)*100</f>
        <v>53.338645583701293</v>
      </c>
      <c r="X159" s="308">
        <f>V159-V_NK3!$R$8</f>
        <v>232.59528847999999</v>
      </c>
      <c r="Y159" s="308">
        <f>IFERROR((V159 - V_NK3!$V$10) / (V_NK3!$V$9- V_NK3!$V$10) * 100, 0)</f>
        <v>47.901644193606082</v>
      </c>
      <c r="Z159" s="308">
        <v>541.79999999999995</v>
      </c>
      <c r="AA159" s="308">
        <v>521</v>
      </c>
      <c r="AB159" s="312">
        <v>530.52</v>
      </c>
      <c r="AC159" s="371">
        <v>533.36</v>
      </c>
      <c r="AD159" s="308">
        <v>0.59</v>
      </c>
      <c r="AE159" s="372">
        <v>0.71</v>
      </c>
      <c r="AF159" s="373"/>
      <c r="AG159" s="312"/>
      <c r="AH159" s="370">
        <v>3.0207746564152345</v>
      </c>
      <c r="AI159" s="370">
        <v>3.5378836363636368</v>
      </c>
      <c r="AJ159" s="370">
        <v>0</v>
      </c>
      <c r="AK159" s="312">
        <f>_xll.SRS1Splines.Functions25.Linear_Interp(V_NK2!$R$10:$R$21,V_NK2!$T$10:$T$21,AR159)</f>
        <v>52.658828571457398</v>
      </c>
      <c r="AL159" s="312">
        <f>(AK159/V_NK2!$T$18)*100</f>
        <v>73.751860744338089</v>
      </c>
      <c r="AM159" s="308">
        <f>AK159-V_NK2!$T$11</f>
        <v>11.838828571429602</v>
      </c>
      <c r="AN159" s="308">
        <f>IFERROR((AK159 - V_NK2!$X$12) / (V_NK2!$X$11- V_NK2!$X$12) * 100, 0)</f>
        <v>38.714285714290988</v>
      </c>
      <c r="AO159" s="308">
        <v>427</v>
      </c>
      <c r="AP159" s="308">
        <v>420</v>
      </c>
      <c r="AQ159" s="308">
        <v>425</v>
      </c>
      <c r="AR159" s="371">
        <v>422.71</v>
      </c>
      <c r="AS159" s="312">
        <v>0.85</v>
      </c>
      <c r="AT159" s="372">
        <v>0.86</v>
      </c>
      <c r="AU159" s="369"/>
      <c r="AV159" s="312"/>
      <c r="AW159" s="370"/>
      <c r="AX159" s="370"/>
      <c r="AY159" s="370"/>
      <c r="AZ159" s="312"/>
      <c r="BA159" s="312"/>
      <c r="BB159" s="308"/>
      <c r="BC159" s="308"/>
      <c r="BD159" s="308"/>
      <c r="BE159" s="308"/>
      <c r="BF159" s="374"/>
      <c r="BG159" s="312"/>
      <c r="BH159" s="372"/>
      <c r="BI159" s="369"/>
      <c r="BJ159" s="312"/>
      <c r="BK159" s="370"/>
      <c r="BL159" s="370"/>
      <c r="BM159" s="370"/>
      <c r="BN159" s="312" t="str">
        <f>_xll.SRS1Splines.Functions25.Linear_Interp(V_XNN1!$K$3:$K$8,V_XNN1!$L$3:$L$8,BT159)</f>
        <v>Error reading input X value(s): The value is not a number</v>
      </c>
      <c r="BO159" s="312" t="e">
        <f>(BN159/V_XNN1!$L$7)*100</f>
        <v>#VALUE!</v>
      </c>
      <c r="BP159" s="308" t="str">
        <f>_xll.SRS1Splines.Functions25.Linear_Interp(V_XNN1!$K$3:$K$8,V_XNN1!$M$3:$M$8,BT159)</f>
        <v>Error reading input X value(s): The value is not a number</v>
      </c>
      <c r="BQ159" s="308">
        <f>IFERROR((BN159 - V_XNN1!$M$16) / (V_XNN1!$M$15- V_XNN1!$M$16) * 100, 0)</f>
        <v>0</v>
      </c>
      <c r="BR159" s="308">
        <v>252</v>
      </c>
      <c r="BS159" s="308">
        <v>249</v>
      </c>
      <c r="BT159" s="374"/>
      <c r="BU159" s="312"/>
      <c r="BV159" s="372"/>
      <c r="BW159" s="375"/>
      <c r="BX159" s="365"/>
      <c r="BY159" s="376"/>
      <c r="BZ159" s="376"/>
      <c r="CA159" s="376"/>
      <c r="CB159" s="365"/>
      <c r="CC159" s="365"/>
      <c r="CD159" s="366"/>
      <c r="CE159" s="365"/>
      <c r="CF159" s="365"/>
      <c r="CG159" s="365"/>
      <c r="CH159" s="365"/>
      <c r="CI159" s="377"/>
      <c r="CJ159" s="365"/>
      <c r="CK159" s="378"/>
      <c r="CL159" s="375"/>
      <c r="CM159" s="365"/>
      <c r="CN159" s="376"/>
      <c r="CO159" s="376"/>
      <c r="CP159" s="376"/>
      <c r="CQ159" s="365"/>
      <c r="CR159" s="365"/>
      <c r="CS159" s="366"/>
      <c r="CT159" s="365"/>
      <c r="CU159" s="365"/>
      <c r="CV159" s="365"/>
      <c r="CW159" s="365"/>
      <c r="CX159" s="377"/>
      <c r="CY159" s="365"/>
      <c r="CZ159" s="378"/>
    </row>
    <row r="160" spans="1:104" s="1" customFormat="1" hidden="1">
      <c r="A160" s="272">
        <v>44719</v>
      </c>
      <c r="B160" s="362"/>
      <c r="C160" s="363"/>
      <c r="D160" s="364"/>
      <c r="E160" s="364"/>
      <c r="F160" s="364"/>
      <c r="G160" s="365"/>
      <c r="H160" s="366"/>
      <c r="I160" s="366"/>
      <c r="J160" s="366"/>
      <c r="K160" s="366"/>
      <c r="L160" s="366"/>
      <c r="M160" s="367"/>
      <c r="N160" s="367"/>
      <c r="O160" s="365"/>
      <c r="P160" s="368"/>
      <c r="Q160" s="369"/>
      <c r="R160" s="312"/>
      <c r="S160" s="370">
        <v>1.4825445290660864</v>
      </c>
      <c r="T160" s="370">
        <v>3.6960000000000006</v>
      </c>
      <c r="U160" s="370">
        <v>0</v>
      </c>
      <c r="V160" s="312">
        <f>_xll.SRS1Splines.Functions25.Linear_Interp(V_NK3!$P$8:$P$32,V_NK3!$R$8:$R$32,AC160)</f>
        <v>286.96048503999901</v>
      </c>
      <c r="W160" s="312">
        <f>(V160/V_NK3!$R$28)*100</f>
        <v>52.930369806729296</v>
      </c>
      <c r="X160" s="308">
        <f>V160-V_NK3!$R$8</f>
        <v>230.38183303999901</v>
      </c>
      <c r="Y160" s="308">
        <f>IFERROR((V160 - V_NK3!$V$10) / (V_NK3!$V$9- V_NK3!$V$10) * 100, 0)</f>
        <v>47.44579594483794</v>
      </c>
      <c r="Z160" s="308">
        <v>541.79999999999995</v>
      </c>
      <c r="AA160" s="308">
        <v>521</v>
      </c>
      <c r="AB160" s="312">
        <v>530.52</v>
      </c>
      <c r="AC160" s="371">
        <v>533.28</v>
      </c>
      <c r="AD160" s="308">
        <v>0.59</v>
      </c>
      <c r="AE160" s="372">
        <v>0.84</v>
      </c>
      <c r="AF160" s="373"/>
      <c r="AG160" s="312"/>
      <c r="AH160" s="370">
        <v>3.815639694591809</v>
      </c>
      <c r="AI160" s="370">
        <v>3.2499163636363639</v>
      </c>
      <c r="AJ160" s="370">
        <v>0</v>
      </c>
      <c r="AK160" s="312">
        <f>_xll.SRS1Splines.Functions25.Linear_Interp(V_NK2!$R$10:$R$21,V_NK2!$T$10:$T$21,AR160)</f>
        <v>53.401485714314703</v>
      </c>
      <c r="AL160" s="312">
        <f>(AK160/V_NK2!$T$18)*100</f>
        <v>74.791996798760081</v>
      </c>
      <c r="AM160" s="308">
        <f>AK160-V_NK2!$T$11</f>
        <v>12.581485714286906</v>
      </c>
      <c r="AN160" s="308">
        <f>IFERROR((AK160 - V_NK2!$X$12) / (V_NK2!$X$11- V_NK2!$X$12) * 100, 0)</f>
        <v>41.142857142863058</v>
      </c>
      <c r="AO160" s="308">
        <v>427</v>
      </c>
      <c r="AP160" s="308">
        <v>420</v>
      </c>
      <c r="AQ160" s="308">
        <v>425</v>
      </c>
      <c r="AR160" s="371">
        <v>422.88</v>
      </c>
      <c r="AS160" s="312">
        <v>0.85</v>
      </c>
      <c r="AT160" s="372">
        <v>0.79</v>
      </c>
      <c r="AU160" s="369"/>
      <c r="AV160" s="312"/>
      <c r="AW160" s="370"/>
      <c r="AX160" s="370"/>
      <c r="AY160" s="370"/>
      <c r="AZ160" s="312"/>
      <c r="BA160" s="312"/>
      <c r="BB160" s="308"/>
      <c r="BC160" s="308"/>
      <c r="BD160" s="308"/>
      <c r="BE160" s="308"/>
      <c r="BF160" s="374"/>
      <c r="BG160" s="312"/>
      <c r="BH160" s="372"/>
      <c r="BI160" s="369"/>
      <c r="BJ160" s="312"/>
      <c r="BK160" s="370"/>
      <c r="BL160" s="370"/>
      <c r="BM160" s="370"/>
      <c r="BN160" s="312" t="str">
        <f>_xll.SRS1Splines.Functions25.Linear_Interp(V_XNN1!$K$3:$K$8,V_XNN1!$L$3:$L$8,BT160)</f>
        <v>Error reading input X value(s): The value is not a number</v>
      </c>
      <c r="BO160" s="312" t="e">
        <f>(BN160/V_XNN1!$L$7)*100</f>
        <v>#VALUE!</v>
      </c>
      <c r="BP160" s="308" t="str">
        <f>_xll.SRS1Splines.Functions25.Linear_Interp(V_XNN1!$K$3:$K$8,V_XNN1!$M$3:$M$8,BT160)</f>
        <v>Error reading input X value(s): The value is not a number</v>
      </c>
      <c r="BQ160" s="308">
        <f>IFERROR((BN160 - V_XNN1!$M$16) / (V_XNN1!$M$15- V_XNN1!$M$16) * 100, 0)</f>
        <v>0</v>
      </c>
      <c r="BR160" s="308">
        <v>252</v>
      </c>
      <c r="BS160" s="308">
        <v>249</v>
      </c>
      <c r="BT160" s="374"/>
      <c r="BU160" s="312"/>
      <c r="BV160" s="372"/>
      <c r="BW160" s="375"/>
      <c r="BX160" s="365"/>
      <c r="BY160" s="376"/>
      <c r="BZ160" s="376"/>
      <c r="CA160" s="376"/>
      <c r="CB160" s="365"/>
      <c r="CC160" s="365"/>
      <c r="CD160" s="366"/>
      <c r="CE160" s="365"/>
      <c r="CF160" s="365"/>
      <c r="CG160" s="365"/>
      <c r="CH160" s="365"/>
      <c r="CI160" s="377"/>
      <c r="CJ160" s="365"/>
      <c r="CK160" s="378"/>
      <c r="CL160" s="375"/>
      <c r="CM160" s="365"/>
      <c r="CN160" s="376"/>
      <c r="CO160" s="376"/>
      <c r="CP160" s="376"/>
      <c r="CQ160" s="365"/>
      <c r="CR160" s="365"/>
      <c r="CS160" s="366"/>
      <c r="CT160" s="365"/>
      <c r="CU160" s="365"/>
      <c r="CV160" s="365"/>
      <c r="CW160" s="365"/>
      <c r="CX160" s="377"/>
      <c r="CY160" s="365"/>
      <c r="CZ160" s="378"/>
    </row>
    <row r="161" spans="1:104" s="1" customFormat="1" hidden="1">
      <c r="A161" s="272">
        <v>44720</v>
      </c>
      <c r="B161" s="362"/>
      <c r="C161" s="363"/>
      <c r="D161" s="364"/>
      <c r="E161" s="364"/>
      <c r="F161" s="364"/>
      <c r="G161" s="365"/>
      <c r="H161" s="366"/>
      <c r="I161" s="366"/>
      <c r="J161" s="366"/>
      <c r="K161" s="366"/>
      <c r="L161" s="366"/>
      <c r="M161" s="367"/>
      <c r="N161" s="367"/>
      <c r="O161" s="365"/>
      <c r="P161" s="368"/>
      <c r="Q161" s="369"/>
      <c r="R161" s="312"/>
      <c r="S161" s="370">
        <v>0.92918066133308452</v>
      </c>
      <c r="T161" s="370">
        <v>3.6960000000000006</v>
      </c>
      <c r="U161" s="370">
        <v>0</v>
      </c>
      <c r="V161" s="312">
        <f>_xll.SRS1Splines.Functions25.Linear_Interp(V_NK3!$P$8:$P$32,V_NK3!$R$8:$R$32,AC161)</f>
        <v>284.19366573999901</v>
      </c>
      <c r="W161" s="312">
        <f>(V161/V_NK3!$R$28)*100</f>
        <v>52.42002508551451</v>
      </c>
      <c r="X161" s="308">
        <f>V161-V_NK3!$R$8</f>
        <v>227.615013739999</v>
      </c>
      <c r="Y161" s="308">
        <f>IFERROR((V161 - V_NK3!$V$10) / (V_NK3!$V$9- V_NK3!$V$10) * 100, 0)</f>
        <v>46.875985633878017</v>
      </c>
      <c r="Z161" s="308">
        <v>541.79999999999995</v>
      </c>
      <c r="AA161" s="308">
        <v>521</v>
      </c>
      <c r="AB161" s="312">
        <v>530.52</v>
      </c>
      <c r="AC161" s="371">
        <v>533.17999999999995</v>
      </c>
      <c r="AD161" s="308">
        <v>0.59</v>
      </c>
      <c r="AE161" s="372">
        <v>0.84</v>
      </c>
      <c r="AF161" s="373"/>
      <c r="AG161" s="312"/>
      <c r="AH161" s="370">
        <v>3.6330296182399184</v>
      </c>
      <c r="AI161" s="370">
        <v>3.2499163636363639</v>
      </c>
      <c r="AJ161" s="370">
        <v>0</v>
      </c>
      <c r="AK161" s="312">
        <f>_xll.SRS1Splines.Functions25.Linear_Interp(V_NK2!$R$10:$R$21,V_NK2!$T$10:$T$21,AR161)</f>
        <v>54.013085714314698</v>
      </c>
      <c r="AL161" s="312">
        <f>(AK161/V_NK2!$T$18)*100</f>
        <v>75.648579431813303</v>
      </c>
      <c r="AM161" s="308">
        <f>AK161-V_NK2!$T$11</f>
        <v>13.193085714286902</v>
      </c>
      <c r="AN161" s="308">
        <f>IFERROR((AK161 - V_NK2!$X$12) / (V_NK2!$X$11- V_NK2!$X$12) * 100, 0)</f>
        <v>43.142857142863143</v>
      </c>
      <c r="AO161" s="308">
        <v>427</v>
      </c>
      <c r="AP161" s="308">
        <v>420</v>
      </c>
      <c r="AQ161" s="308">
        <v>425</v>
      </c>
      <c r="AR161" s="371">
        <v>423.02</v>
      </c>
      <c r="AS161" s="312">
        <v>0.85</v>
      </c>
      <c r="AT161" s="372">
        <v>0.79</v>
      </c>
      <c r="AU161" s="369"/>
      <c r="AV161" s="312"/>
      <c r="AW161" s="370"/>
      <c r="AX161" s="370"/>
      <c r="AY161" s="370"/>
      <c r="AZ161" s="312"/>
      <c r="BA161" s="312"/>
      <c r="BB161" s="308"/>
      <c r="BC161" s="308"/>
      <c r="BD161" s="308"/>
      <c r="BE161" s="308"/>
      <c r="BF161" s="374"/>
      <c r="BG161" s="312"/>
      <c r="BH161" s="372"/>
      <c r="BI161" s="369"/>
      <c r="BJ161" s="312"/>
      <c r="BK161" s="370"/>
      <c r="BL161" s="370"/>
      <c r="BM161" s="370"/>
      <c r="BN161" s="312" t="str">
        <f>_xll.SRS1Splines.Functions25.Linear_Interp(V_XNN1!$K$3:$K$8,V_XNN1!$L$3:$L$8,BT161)</f>
        <v>Error reading input X value(s): The value is not a number</v>
      </c>
      <c r="BO161" s="312" t="e">
        <f>(BN161/V_XNN1!$L$7)*100</f>
        <v>#VALUE!</v>
      </c>
      <c r="BP161" s="308" t="str">
        <f>_xll.SRS1Splines.Functions25.Linear_Interp(V_XNN1!$K$3:$K$8,V_XNN1!$M$3:$M$8,BT161)</f>
        <v>Error reading input X value(s): The value is not a number</v>
      </c>
      <c r="BQ161" s="308">
        <f>IFERROR((BN161 - V_XNN1!$M$16) / (V_XNN1!$M$15- V_XNN1!$M$16) * 100, 0)</f>
        <v>0</v>
      </c>
      <c r="BR161" s="308">
        <v>252</v>
      </c>
      <c r="BS161" s="308">
        <v>249</v>
      </c>
      <c r="BT161" s="374"/>
      <c r="BU161" s="312"/>
      <c r="BV161" s="372"/>
      <c r="BW161" s="375"/>
      <c r="BX161" s="365"/>
      <c r="BY161" s="376"/>
      <c r="BZ161" s="376"/>
      <c r="CA161" s="376"/>
      <c r="CB161" s="365"/>
      <c r="CC161" s="365"/>
      <c r="CD161" s="366"/>
      <c r="CE161" s="365"/>
      <c r="CF161" s="365"/>
      <c r="CG161" s="365"/>
      <c r="CH161" s="365"/>
      <c r="CI161" s="377"/>
      <c r="CJ161" s="365"/>
      <c r="CK161" s="378"/>
      <c r="CL161" s="375"/>
      <c r="CM161" s="365"/>
      <c r="CN161" s="376"/>
      <c r="CO161" s="376"/>
      <c r="CP161" s="376"/>
      <c r="CQ161" s="365"/>
      <c r="CR161" s="365"/>
      <c r="CS161" s="366"/>
      <c r="CT161" s="365"/>
      <c r="CU161" s="365"/>
      <c r="CV161" s="365"/>
      <c r="CW161" s="365"/>
      <c r="CX161" s="377"/>
      <c r="CY161" s="365"/>
      <c r="CZ161" s="378"/>
    </row>
    <row r="162" spans="1:104" s="1" customFormat="1" hidden="1">
      <c r="A162" s="272">
        <v>44721</v>
      </c>
      <c r="B162" s="362"/>
      <c r="C162" s="363"/>
      <c r="D162" s="364"/>
      <c r="E162" s="364"/>
      <c r="F162" s="364"/>
      <c r="G162" s="365"/>
      <c r="H162" s="366"/>
      <c r="I162" s="366"/>
      <c r="J162" s="366"/>
      <c r="K162" s="366"/>
      <c r="L162" s="366"/>
      <c r="M162" s="367"/>
      <c r="N162" s="367"/>
      <c r="O162" s="365"/>
      <c r="P162" s="368"/>
      <c r="Q162" s="369"/>
      <c r="R162" s="312"/>
      <c r="S162" s="370">
        <v>0.53318066133499187</v>
      </c>
      <c r="T162" s="370">
        <v>3.3000000000000003</v>
      </c>
      <c r="U162" s="370">
        <v>0</v>
      </c>
      <c r="V162" s="312">
        <f>_xll.SRS1Splines.Functions25.Linear_Interp(V_NK3!$P$8:$P$32,V_NK3!$R$8:$R$32,AC162)</f>
        <v>281.42684644000099</v>
      </c>
      <c r="W162" s="312">
        <f>(V162/V_NK3!$R$28)*100</f>
        <v>51.909680364300101</v>
      </c>
      <c r="X162" s="308">
        <f>V162-V_NK3!$R$8</f>
        <v>224.84819444000098</v>
      </c>
      <c r="Y162" s="308">
        <f>IFERROR((V162 - V_NK3!$V$10) / (V_NK3!$V$9- V_NK3!$V$10) * 100, 0)</f>
        <v>46.306175322918499</v>
      </c>
      <c r="Z162" s="308">
        <v>541.79999999999995</v>
      </c>
      <c r="AA162" s="308">
        <v>521</v>
      </c>
      <c r="AB162" s="312">
        <v>530.52</v>
      </c>
      <c r="AC162" s="371">
        <v>533.08000000000004</v>
      </c>
      <c r="AD162" s="308">
        <v>0.59</v>
      </c>
      <c r="AE162" s="372">
        <v>0.75</v>
      </c>
      <c r="AF162" s="373"/>
      <c r="AG162" s="312"/>
      <c r="AH162" s="370">
        <v>3.145949618240548</v>
      </c>
      <c r="AI162" s="370">
        <v>2.2214618181818184</v>
      </c>
      <c r="AJ162" s="370">
        <v>0</v>
      </c>
      <c r="AK162" s="312">
        <f>_xll.SRS1Splines.Functions25.Linear_Interp(V_NK2!$R$10:$R$21,V_NK2!$T$10:$T$21,AR162)</f>
        <v>55.148914285743302</v>
      </c>
      <c r="AL162" s="312">
        <f>(AK162/V_NK2!$T$18)*100</f>
        <v>77.239375750340756</v>
      </c>
      <c r="AM162" s="308">
        <f>AK162-V_NK2!$T$11</f>
        <v>14.328914285715506</v>
      </c>
      <c r="AN162" s="308">
        <f>IFERROR((AK162 - V_NK2!$X$12) / (V_NK2!$X$11- V_NK2!$X$12) * 100, 0)</f>
        <v>46.85714285714915</v>
      </c>
      <c r="AO162" s="308">
        <v>427</v>
      </c>
      <c r="AP162" s="308">
        <v>420</v>
      </c>
      <c r="AQ162" s="308">
        <v>425</v>
      </c>
      <c r="AR162" s="371">
        <v>423.28</v>
      </c>
      <c r="AS162" s="312">
        <v>0.85</v>
      </c>
      <c r="AT162" s="372">
        <v>0.54</v>
      </c>
      <c r="AU162" s="369"/>
      <c r="AV162" s="312"/>
      <c r="AW162" s="370"/>
      <c r="AX162" s="370"/>
      <c r="AY162" s="370"/>
      <c r="AZ162" s="312"/>
      <c r="BA162" s="312"/>
      <c r="BB162" s="308"/>
      <c r="BC162" s="308"/>
      <c r="BD162" s="308"/>
      <c r="BE162" s="308"/>
      <c r="BF162" s="374"/>
      <c r="BG162" s="312"/>
      <c r="BH162" s="372"/>
      <c r="BI162" s="369"/>
      <c r="BJ162" s="312"/>
      <c r="BK162" s="370"/>
      <c r="BL162" s="370"/>
      <c r="BM162" s="370"/>
      <c r="BN162" s="312" t="str">
        <f>_xll.SRS1Splines.Functions25.Linear_Interp(V_XNN1!$K$3:$K$8,V_XNN1!$L$3:$L$8,BT162)</f>
        <v>Error reading input X value(s): The value is not a number</v>
      </c>
      <c r="BO162" s="312" t="e">
        <f>(BN162/V_XNN1!$L$7)*100</f>
        <v>#VALUE!</v>
      </c>
      <c r="BP162" s="308" t="str">
        <f>_xll.SRS1Splines.Functions25.Linear_Interp(V_XNN1!$K$3:$K$8,V_XNN1!$M$3:$M$8,BT162)</f>
        <v>Error reading input X value(s): The value is not a number</v>
      </c>
      <c r="BQ162" s="308">
        <f>IFERROR((BN162 - V_XNN1!$M$16) / (V_XNN1!$M$15- V_XNN1!$M$16) * 100, 0)</f>
        <v>0</v>
      </c>
      <c r="BR162" s="308">
        <v>252</v>
      </c>
      <c r="BS162" s="308">
        <v>249</v>
      </c>
      <c r="BT162" s="374"/>
      <c r="BU162" s="312"/>
      <c r="BV162" s="372"/>
      <c r="BW162" s="375"/>
      <c r="BX162" s="365"/>
      <c r="BY162" s="376"/>
      <c r="BZ162" s="376"/>
      <c r="CA162" s="376"/>
      <c r="CB162" s="365"/>
      <c r="CC162" s="365"/>
      <c r="CD162" s="366"/>
      <c r="CE162" s="365"/>
      <c r="CF162" s="365"/>
      <c r="CG162" s="365"/>
      <c r="CH162" s="365"/>
      <c r="CI162" s="377"/>
      <c r="CJ162" s="365"/>
      <c r="CK162" s="378"/>
      <c r="CL162" s="375"/>
      <c r="CM162" s="365"/>
      <c r="CN162" s="376"/>
      <c r="CO162" s="376"/>
      <c r="CP162" s="376"/>
      <c r="CQ162" s="365"/>
      <c r="CR162" s="365"/>
      <c r="CS162" s="366"/>
      <c r="CT162" s="365"/>
      <c r="CU162" s="365"/>
      <c r="CV162" s="365"/>
      <c r="CW162" s="365"/>
      <c r="CX162" s="377"/>
      <c r="CY162" s="365"/>
      <c r="CZ162" s="378"/>
    </row>
    <row r="163" spans="1:104" s="1" customFormat="1" hidden="1">
      <c r="A163" s="272">
        <v>44722</v>
      </c>
      <c r="B163" s="362"/>
      <c r="C163" s="363"/>
      <c r="D163" s="364"/>
      <c r="E163" s="364"/>
      <c r="F163" s="364"/>
      <c r="G163" s="365"/>
      <c r="H163" s="366"/>
      <c r="I163" s="366"/>
      <c r="J163" s="366"/>
      <c r="K163" s="366"/>
      <c r="L163" s="366"/>
      <c r="M163" s="367"/>
      <c r="N163" s="367"/>
      <c r="O163" s="365"/>
      <c r="P163" s="368"/>
      <c r="Q163" s="369"/>
      <c r="R163" s="312"/>
      <c r="S163" s="370">
        <v>0.82927226453208946</v>
      </c>
      <c r="T163" s="370">
        <v>1.9360000000000002</v>
      </c>
      <c r="U163" s="370">
        <v>0</v>
      </c>
      <c r="V163" s="312">
        <f>_xll.SRS1Splines.Functions25.Linear_Interp(V_NK3!$P$8:$P$32,V_NK3!$R$8:$R$32,AC163)</f>
        <v>280.32011871999902</v>
      </c>
      <c r="W163" s="312">
        <f>(V163/V_NK3!$R$28)*100</f>
        <v>51.705542475813829</v>
      </c>
      <c r="X163" s="308">
        <f>V163-V_NK3!$R$8</f>
        <v>223.74146671999901</v>
      </c>
      <c r="Y163" s="308">
        <f>IFERROR((V163 - V_NK3!$V$10) / (V_NK3!$V$9- V_NK3!$V$10) * 100, 0)</f>
        <v>46.078251198534119</v>
      </c>
      <c r="Z163" s="308">
        <v>541.79999999999995</v>
      </c>
      <c r="AA163" s="308">
        <v>521</v>
      </c>
      <c r="AB163" s="312">
        <v>530.52</v>
      </c>
      <c r="AC163" s="371">
        <v>533.04</v>
      </c>
      <c r="AD163" s="308">
        <v>0.59</v>
      </c>
      <c r="AE163" s="372">
        <v>0.44</v>
      </c>
      <c r="AF163" s="373"/>
      <c r="AG163" s="312"/>
      <c r="AH163" s="370">
        <v>2.01605984729559</v>
      </c>
      <c r="AI163" s="370">
        <v>2.6328436363636367</v>
      </c>
      <c r="AJ163" s="370">
        <v>0</v>
      </c>
      <c r="AK163" s="312">
        <f>_xll.SRS1Splines.Functions25.Linear_Interp(V_NK2!$R$10:$R$21,V_NK2!$T$10:$T$21,AR163)</f>
        <v>54.886800000029197</v>
      </c>
      <c r="AL163" s="312">
        <f>(AK163/V_NK2!$T$18)*100</f>
        <v>76.87226890760391</v>
      </c>
      <c r="AM163" s="308">
        <f>AK163-V_NK2!$T$11</f>
        <v>14.0668000000014</v>
      </c>
      <c r="AN163" s="308">
        <f>IFERROR((AK163 - V_NK2!$X$12) / (V_NK2!$X$11- V_NK2!$X$12) * 100, 0)</f>
        <v>46.000000000006835</v>
      </c>
      <c r="AO163" s="308">
        <v>427</v>
      </c>
      <c r="AP163" s="308">
        <v>420</v>
      </c>
      <c r="AQ163" s="308">
        <v>425</v>
      </c>
      <c r="AR163" s="371">
        <v>423.22</v>
      </c>
      <c r="AS163" s="312">
        <v>0.85</v>
      </c>
      <c r="AT163" s="372">
        <v>0.64</v>
      </c>
      <c r="AU163" s="369"/>
      <c r="AV163" s="312"/>
      <c r="AW163" s="370"/>
      <c r="AX163" s="370"/>
      <c r="AY163" s="370"/>
      <c r="AZ163" s="312"/>
      <c r="BA163" s="312"/>
      <c r="BB163" s="308"/>
      <c r="BC163" s="308"/>
      <c r="BD163" s="308"/>
      <c r="BE163" s="308"/>
      <c r="BF163" s="374"/>
      <c r="BG163" s="312"/>
      <c r="BH163" s="372"/>
      <c r="BI163" s="369"/>
      <c r="BJ163" s="312"/>
      <c r="BK163" s="370"/>
      <c r="BL163" s="370"/>
      <c r="BM163" s="370"/>
      <c r="BN163" s="312" t="str">
        <f>_xll.SRS1Splines.Functions25.Linear_Interp(V_XNN1!$K$3:$K$8,V_XNN1!$L$3:$L$8,BT163)</f>
        <v>Error reading input X value(s): The value is not a number</v>
      </c>
      <c r="BO163" s="312" t="e">
        <f>(BN163/V_XNN1!$L$7)*100</f>
        <v>#VALUE!</v>
      </c>
      <c r="BP163" s="308" t="str">
        <f>_xll.SRS1Splines.Functions25.Linear_Interp(V_XNN1!$K$3:$K$8,V_XNN1!$M$3:$M$8,BT163)</f>
        <v>Error reading input X value(s): The value is not a number</v>
      </c>
      <c r="BQ163" s="308">
        <f>IFERROR((BN163 - V_XNN1!$M$16) / (V_XNN1!$M$15- V_XNN1!$M$16) * 100, 0)</f>
        <v>0</v>
      </c>
      <c r="BR163" s="308">
        <v>252</v>
      </c>
      <c r="BS163" s="308">
        <v>249</v>
      </c>
      <c r="BT163" s="374"/>
      <c r="BU163" s="312"/>
      <c r="BV163" s="372"/>
      <c r="BW163" s="375"/>
      <c r="BX163" s="365"/>
      <c r="BY163" s="376"/>
      <c r="BZ163" s="376"/>
      <c r="CA163" s="376"/>
      <c r="CB163" s="365"/>
      <c r="CC163" s="365"/>
      <c r="CD163" s="366"/>
      <c r="CE163" s="365"/>
      <c r="CF163" s="365"/>
      <c r="CG163" s="365"/>
      <c r="CH163" s="365"/>
      <c r="CI163" s="377"/>
      <c r="CJ163" s="365"/>
      <c r="CK163" s="378"/>
      <c r="CL163" s="375"/>
      <c r="CM163" s="365"/>
      <c r="CN163" s="376"/>
      <c r="CO163" s="376"/>
      <c r="CP163" s="376"/>
      <c r="CQ163" s="365"/>
      <c r="CR163" s="365"/>
      <c r="CS163" s="366"/>
      <c r="CT163" s="365"/>
      <c r="CU163" s="365"/>
      <c r="CV163" s="365"/>
      <c r="CW163" s="365"/>
      <c r="CX163" s="377"/>
      <c r="CY163" s="365"/>
      <c r="CZ163" s="378"/>
    </row>
    <row r="164" spans="1:104" s="1" customFormat="1" hidden="1">
      <c r="A164" s="272">
        <v>44723</v>
      </c>
      <c r="B164" s="362"/>
      <c r="C164" s="363"/>
      <c r="D164" s="364"/>
      <c r="E164" s="364"/>
      <c r="F164" s="364"/>
      <c r="G164" s="365"/>
      <c r="H164" s="366"/>
      <c r="I164" s="366"/>
      <c r="J164" s="366"/>
      <c r="K164" s="366"/>
      <c r="L164" s="366"/>
      <c r="M164" s="367"/>
      <c r="N164" s="367"/>
      <c r="O164" s="365"/>
      <c r="P164" s="368"/>
      <c r="Q164" s="369"/>
      <c r="R164" s="312"/>
      <c r="S164" s="370">
        <v>0.82927226453399683</v>
      </c>
      <c r="T164" s="370">
        <v>1.9360000000000002</v>
      </c>
      <c r="U164" s="370">
        <v>0</v>
      </c>
      <c r="V164" s="312">
        <f>_xll.SRS1Splines.Functions25.Linear_Interp(V_NK3!$P$8:$P$32,V_NK3!$R$8:$R$32,AC164)</f>
        <v>279.213391</v>
      </c>
      <c r="W164" s="312">
        <f>(V164/V_NK3!$R$28)*100</f>
        <v>51.501404587328089</v>
      </c>
      <c r="X164" s="308">
        <f>V164-V_NK3!$R$8</f>
        <v>222.634739</v>
      </c>
      <c r="Y164" s="308">
        <f>IFERROR((V164 - V_NK3!$V$10) / (V_NK3!$V$9- V_NK3!$V$10) * 100, 0)</f>
        <v>45.850327074150357</v>
      </c>
      <c r="Z164" s="308">
        <v>541.79999999999995</v>
      </c>
      <c r="AA164" s="308">
        <v>521</v>
      </c>
      <c r="AB164" s="312">
        <v>530.52</v>
      </c>
      <c r="AC164" s="371">
        <v>533</v>
      </c>
      <c r="AD164" s="308">
        <v>0.59</v>
      </c>
      <c r="AE164" s="372">
        <v>0.44</v>
      </c>
      <c r="AF164" s="373"/>
      <c r="AG164" s="312"/>
      <c r="AH164" s="370">
        <v>2.0160598472962192</v>
      </c>
      <c r="AI164" s="370">
        <v>2.1803236363636369</v>
      </c>
      <c r="AJ164" s="370">
        <v>0</v>
      </c>
      <c r="AK164" s="312">
        <f>_xll.SRS1Splines.Functions25.Linear_Interp(V_NK2!$R$10:$R$21,V_NK2!$T$10:$T$21,AR164)</f>
        <v>54.843114285743297</v>
      </c>
      <c r="AL164" s="312">
        <f>(AK164/V_NK2!$T$18)*100</f>
        <v>76.811084433814131</v>
      </c>
      <c r="AM164" s="308">
        <f>AK164-V_NK2!$T$11</f>
        <v>14.023114285715501</v>
      </c>
      <c r="AN164" s="308">
        <f>IFERROR((AK164 - V_NK2!$X$12) / (V_NK2!$X$11- V_NK2!$X$12) * 100, 0)</f>
        <v>45.857142857149078</v>
      </c>
      <c r="AO164" s="308">
        <v>427</v>
      </c>
      <c r="AP164" s="308">
        <v>420</v>
      </c>
      <c r="AQ164" s="308">
        <v>425</v>
      </c>
      <c r="AR164" s="371">
        <v>423.21</v>
      </c>
      <c r="AS164" s="312">
        <v>0.85</v>
      </c>
      <c r="AT164" s="372">
        <v>0.53</v>
      </c>
      <c r="AU164" s="369"/>
      <c r="AV164" s="312"/>
      <c r="AW164" s="370"/>
      <c r="AX164" s="370"/>
      <c r="AY164" s="370"/>
      <c r="AZ164" s="312"/>
      <c r="BA164" s="312"/>
      <c r="BB164" s="308"/>
      <c r="BC164" s="308"/>
      <c r="BD164" s="308"/>
      <c r="BE164" s="308"/>
      <c r="BF164" s="374"/>
      <c r="BG164" s="312"/>
      <c r="BH164" s="372"/>
      <c r="BI164" s="369"/>
      <c r="BJ164" s="312"/>
      <c r="BK164" s="370"/>
      <c r="BL164" s="370"/>
      <c r="BM164" s="370"/>
      <c r="BN164" s="312" t="str">
        <f>_xll.SRS1Splines.Functions25.Linear_Interp(V_XNN1!$K$3:$K$8,V_XNN1!$L$3:$L$8,BT164)</f>
        <v>Error reading input X value(s): The value is not a number</v>
      </c>
      <c r="BO164" s="312" t="e">
        <f>(BN164/V_XNN1!$L$7)*100</f>
        <v>#VALUE!</v>
      </c>
      <c r="BP164" s="308" t="str">
        <f>_xll.SRS1Splines.Functions25.Linear_Interp(V_XNN1!$K$3:$K$8,V_XNN1!$M$3:$M$8,BT164)</f>
        <v>Error reading input X value(s): The value is not a number</v>
      </c>
      <c r="BQ164" s="308">
        <f>IFERROR((BN164 - V_XNN1!$M$16) / (V_XNN1!$M$15- V_XNN1!$M$16) * 100, 0)</f>
        <v>0</v>
      </c>
      <c r="BR164" s="308">
        <v>252</v>
      </c>
      <c r="BS164" s="308">
        <v>249</v>
      </c>
      <c r="BT164" s="374"/>
      <c r="BU164" s="312"/>
      <c r="BV164" s="372"/>
      <c r="BW164" s="375"/>
      <c r="BX164" s="365"/>
      <c r="BY164" s="376"/>
      <c r="BZ164" s="376"/>
      <c r="CA164" s="376"/>
      <c r="CB164" s="365"/>
      <c r="CC164" s="365"/>
      <c r="CD164" s="366"/>
      <c r="CE164" s="365"/>
      <c r="CF164" s="365"/>
      <c r="CG164" s="365"/>
      <c r="CH164" s="365"/>
      <c r="CI164" s="377"/>
      <c r="CJ164" s="365"/>
      <c r="CK164" s="378"/>
      <c r="CL164" s="375"/>
      <c r="CM164" s="365"/>
      <c r="CN164" s="376"/>
      <c r="CO164" s="376"/>
      <c r="CP164" s="376"/>
      <c r="CQ164" s="365"/>
      <c r="CR164" s="365"/>
      <c r="CS164" s="366"/>
      <c r="CT164" s="365"/>
      <c r="CU164" s="365"/>
      <c r="CV164" s="365"/>
      <c r="CW164" s="365"/>
      <c r="CX164" s="377"/>
      <c r="CY164" s="365"/>
      <c r="CZ164" s="378"/>
    </row>
    <row r="165" spans="1:104" s="1" customFormat="1" hidden="1">
      <c r="A165" s="272">
        <v>44724</v>
      </c>
      <c r="B165" s="362"/>
      <c r="C165" s="363"/>
      <c r="D165" s="364"/>
      <c r="E165" s="364"/>
      <c r="F165" s="364"/>
      <c r="G165" s="365"/>
      <c r="H165" s="366"/>
      <c r="I165" s="366"/>
      <c r="J165" s="366"/>
      <c r="K165" s="366"/>
      <c r="L165" s="366"/>
      <c r="M165" s="367"/>
      <c r="N165" s="367"/>
      <c r="O165" s="365"/>
      <c r="P165" s="368"/>
      <c r="Q165" s="369"/>
      <c r="R165" s="312"/>
      <c r="S165" s="370">
        <v>0.87442305001640341</v>
      </c>
      <c r="T165" s="370">
        <v>1.9360000000000002</v>
      </c>
      <c r="U165" s="370">
        <v>0</v>
      </c>
      <c r="V165" s="312">
        <f>_xll.SRS1Splines.Functions25.Linear_Interp(V_NK3!$P$8:$P$32,V_NK3!$R$8:$R$32,AC165)</f>
        <v>278.151814040001</v>
      </c>
      <c r="W165" s="312">
        <f>(V165/V_NK3!$R$28)*100</f>
        <v>51.30559483650746</v>
      </c>
      <c r="X165" s="308">
        <f>V165-V_NK3!$R$8</f>
        <v>221.57316204000099</v>
      </c>
      <c r="Y165" s="308">
        <f>IFERROR((V165 - V_NK3!$V$10) / (V_NK3!$V$9- V_NK3!$V$10) * 100, 0)</f>
        <v>45.631701485668692</v>
      </c>
      <c r="Z165" s="308">
        <v>541.79999999999995</v>
      </c>
      <c r="AA165" s="308">
        <v>521</v>
      </c>
      <c r="AB165" s="312">
        <v>530.52</v>
      </c>
      <c r="AC165" s="371">
        <v>532.96</v>
      </c>
      <c r="AD165" s="308">
        <v>0.59</v>
      </c>
      <c r="AE165" s="372">
        <v>0.44</v>
      </c>
      <c r="AF165" s="373"/>
      <c r="AG165" s="312"/>
      <c r="AH165" s="370">
        <v>2.0309596065054132</v>
      </c>
      <c r="AI165" s="370">
        <v>2.2214618181818184</v>
      </c>
      <c r="AJ165" s="370">
        <v>0</v>
      </c>
      <c r="AK165" s="312">
        <f>_xll.SRS1Splines.Functions25.Linear_Interp(V_NK2!$R$10:$R$21,V_NK2!$T$10:$T$21,AR165)</f>
        <v>54.6246857143149</v>
      </c>
      <c r="AL165" s="312">
        <f>(AK165/V_NK2!$T$18)*100</f>
        <v>76.505162064866809</v>
      </c>
      <c r="AM165" s="308">
        <f>AK165-V_NK2!$T$11</f>
        <v>13.804685714287103</v>
      </c>
      <c r="AN165" s="308">
        <f>IFERROR((AK165 - V_NK2!$X$12) / (V_NK2!$X$11- V_NK2!$X$12) * 100, 0)</f>
        <v>45.142857142863903</v>
      </c>
      <c r="AO165" s="308">
        <v>427</v>
      </c>
      <c r="AP165" s="308">
        <v>420</v>
      </c>
      <c r="AQ165" s="308">
        <v>425</v>
      </c>
      <c r="AR165" s="371">
        <v>423.16</v>
      </c>
      <c r="AS165" s="312">
        <v>0.85</v>
      </c>
      <c r="AT165" s="372">
        <v>0.54</v>
      </c>
      <c r="AU165" s="369"/>
      <c r="AV165" s="312"/>
      <c r="AW165" s="370"/>
      <c r="AX165" s="370"/>
      <c r="AY165" s="370"/>
      <c r="AZ165" s="312"/>
      <c r="BA165" s="312"/>
      <c r="BB165" s="308"/>
      <c r="BC165" s="308"/>
      <c r="BD165" s="308"/>
      <c r="BE165" s="308"/>
      <c r="BF165" s="374"/>
      <c r="BG165" s="312"/>
      <c r="BH165" s="372"/>
      <c r="BI165" s="369"/>
      <c r="BJ165" s="312"/>
      <c r="BK165" s="370"/>
      <c r="BL165" s="370"/>
      <c r="BM165" s="370"/>
      <c r="BN165" s="312" t="str">
        <f>_xll.SRS1Splines.Functions25.Linear_Interp(V_XNN1!$K$3:$K$8,V_XNN1!$L$3:$L$8,BT165)</f>
        <v>Error reading input X value(s): The value is not a number</v>
      </c>
      <c r="BO165" s="312" t="e">
        <f>(BN165/V_XNN1!$L$7)*100</f>
        <v>#VALUE!</v>
      </c>
      <c r="BP165" s="308" t="str">
        <f>_xll.SRS1Splines.Functions25.Linear_Interp(V_XNN1!$K$3:$K$8,V_XNN1!$M$3:$M$8,BT165)</f>
        <v>Error reading input X value(s): The value is not a number</v>
      </c>
      <c r="BQ165" s="308">
        <f>IFERROR((BN165 - V_XNN1!$M$16) / (V_XNN1!$M$15- V_XNN1!$M$16) * 100, 0)</f>
        <v>0</v>
      </c>
      <c r="BR165" s="308">
        <v>252</v>
      </c>
      <c r="BS165" s="308">
        <v>249</v>
      </c>
      <c r="BT165" s="374"/>
      <c r="BU165" s="312"/>
      <c r="BV165" s="372"/>
      <c r="BW165" s="375"/>
      <c r="BX165" s="365"/>
      <c r="BY165" s="376"/>
      <c r="BZ165" s="376"/>
      <c r="CA165" s="376"/>
      <c r="CB165" s="365"/>
      <c r="CC165" s="365"/>
      <c r="CD165" s="366"/>
      <c r="CE165" s="365"/>
      <c r="CF165" s="365"/>
      <c r="CG165" s="365"/>
      <c r="CH165" s="365"/>
      <c r="CI165" s="377"/>
      <c r="CJ165" s="365"/>
      <c r="CK165" s="378"/>
      <c r="CL165" s="375"/>
      <c r="CM165" s="365"/>
      <c r="CN165" s="376"/>
      <c r="CO165" s="376"/>
      <c r="CP165" s="376"/>
      <c r="CQ165" s="365"/>
      <c r="CR165" s="365"/>
      <c r="CS165" s="366"/>
      <c r="CT165" s="365"/>
      <c r="CU165" s="365"/>
      <c r="CV165" s="365"/>
      <c r="CW165" s="365"/>
      <c r="CX165" s="377"/>
      <c r="CY165" s="365"/>
      <c r="CZ165" s="378"/>
    </row>
    <row r="166" spans="1:104" s="1" customFormat="1" hidden="1">
      <c r="A166" s="272">
        <v>44725</v>
      </c>
      <c r="B166" s="362"/>
      <c r="C166" s="363"/>
      <c r="D166" s="364"/>
      <c r="E166" s="364"/>
      <c r="F166" s="364"/>
      <c r="G166" s="365"/>
      <c r="H166" s="366"/>
      <c r="I166" s="366"/>
      <c r="J166" s="366"/>
      <c r="K166" s="366"/>
      <c r="L166" s="366"/>
      <c r="M166" s="367"/>
      <c r="N166" s="367"/>
      <c r="O166" s="365"/>
      <c r="P166" s="368"/>
      <c r="Q166" s="369"/>
      <c r="R166" s="312"/>
      <c r="S166" s="370">
        <v>0.56363457505226133</v>
      </c>
      <c r="T166" s="370">
        <v>2.1560000000000001</v>
      </c>
      <c r="U166" s="370">
        <v>0</v>
      </c>
      <c r="V166" s="312">
        <f>_xll.SRS1Splines.Functions25.Linear_Interp(V_NK3!$P$8:$P$32,V_NK3!$R$8:$R$32,AC166)</f>
        <v>276.55944859999897</v>
      </c>
      <c r="W166" s="312">
        <f>(V166/V_NK3!$R$28)*100</f>
        <v>51.011880210275862</v>
      </c>
      <c r="X166" s="308">
        <f>V166-V_NK3!$R$8</f>
        <v>219.98079659999897</v>
      </c>
      <c r="Y166" s="308">
        <f>IFERROR((V166 - V_NK3!$V$10) / (V_NK3!$V$9- V_NK3!$V$10) * 100, 0)</f>
        <v>45.303763102945474</v>
      </c>
      <c r="Z166" s="308">
        <v>541.79999999999995</v>
      </c>
      <c r="AA166" s="308">
        <v>521</v>
      </c>
      <c r="AB166" s="312">
        <v>530.52</v>
      </c>
      <c r="AC166" s="371">
        <v>532.9</v>
      </c>
      <c r="AD166" s="308">
        <v>0.59</v>
      </c>
      <c r="AE166" s="372">
        <v>0.49</v>
      </c>
      <c r="AF166" s="373"/>
      <c r="AG166" s="312"/>
      <c r="AH166" s="370">
        <v>2.1263994097672465</v>
      </c>
      <c r="AI166" s="370">
        <v>2.0980472727272725</v>
      </c>
      <c r="AJ166" s="370">
        <v>0</v>
      </c>
      <c r="AK166" s="312">
        <f>_xll.SRS1Splines.Functions25.Linear_Interp(V_NK2!$R$10:$R$21,V_NK2!$T$10:$T$21,AR166)</f>
        <v>54.755742857172002</v>
      </c>
      <c r="AL166" s="312">
        <f>(AK166/V_NK2!$T$18)*100</f>
        <v>76.688715486235296</v>
      </c>
      <c r="AM166" s="308">
        <f>AK166-V_NK2!$T$11</f>
        <v>13.935742857144206</v>
      </c>
      <c r="AN166" s="308">
        <f>IFERROR((AK166 - V_NK2!$X$12) / (V_NK2!$X$11- V_NK2!$X$12) * 100, 0)</f>
        <v>45.57142857143522</v>
      </c>
      <c r="AO166" s="308">
        <v>427</v>
      </c>
      <c r="AP166" s="308">
        <v>420</v>
      </c>
      <c r="AQ166" s="308">
        <v>425</v>
      </c>
      <c r="AR166" s="371">
        <v>423.19</v>
      </c>
      <c r="AS166" s="312">
        <v>0.85</v>
      </c>
      <c r="AT166" s="372">
        <v>0.51</v>
      </c>
      <c r="AU166" s="369"/>
      <c r="AV166" s="312"/>
      <c r="AW166" s="370"/>
      <c r="AX166" s="370"/>
      <c r="AY166" s="370"/>
      <c r="AZ166" s="312"/>
      <c r="BA166" s="312"/>
      <c r="BB166" s="308"/>
      <c r="BC166" s="308"/>
      <c r="BD166" s="308"/>
      <c r="BE166" s="308"/>
      <c r="BF166" s="374"/>
      <c r="BG166" s="312"/>
      <c r="BH166" s="372"/>
      <c r="BI166" s="369"/>
      <c r="BJ166" s="312"/>
      <c r="BK166" s="370"/>
      <c r="BL166" s="370"/>
      <c r="BM166" s="370"/>
      <c r="BN166" s="312" t="str">
        <f>_xll.SRS1Splines.Functions25.Linear_Interp(V_XNN1!$K$3:$K$8,V_XNN1!$L$3:$L$8,BT166)</f>
        <v>Error reading input X value(s): The value is not a number</v>
      </c>
      <c r="BO166" s="312" t="e">
        <f>(BN166/V_XNN1!$L$7)*100</f>
        <v>#VALUE!</v>
      </c>
      <c r="BP166" s="308" t="str">
        <f>_xll.SRS1Splines.Functions25.Linear_Interp(V_XNN1!$K$3:$K$8,V_XNN1!$M$3:$M$8,BT166)</f>
        <v>Error reading input X value(s): The value is not a number</v>
      </c>
      <c r="BQ166" s="308">
        <f>IFERROR((BN166 - V_XNN1!$M$16) / (V_XNN1!$M$15- V_XNN1!$M$16) * 100, 0)</f>
        <v>0</v>
      </c>
      <c r="BR166" s="308">
        <v>252</v>
      </c>
      <c r="BS166" s="308">
        <v>249</v>
      </c>
      <c r="BT166" s="374"/>
      <c r="BU166" s="312"/>
      <c r="BV166" s="372"/>
      <c r="BW166" s="375"/>
      <c r="BX166" s="365"/>
      <c r="BY166" s="376"/>
      <c r="BZ166" s="376"/>
      <c r="CA166" s="376"/>
      <c r="CB166" s="365"/>
      <c r="CC166" s="365"/>
      <c r="CD166" s="366"/>
      <c r="CE166" s="365"/>
      <c r="CF166" s="365"/>
      <c r="CG166" s="365"/>
      <c r="CH166" s="365"/>
      <c r="CI166" s="377"/>
      <c r="CJ166" s="365"/>
      <c r="CK166" s="378"/>
      <c r="CL166" s="375"/>
      <c r="CM166" s="365"/>
      <c r="CN166" s="376"/>
      <c r="CO166" s="376"/>
      <c r="CP166" s="376"/>
      <c r="CQ166" s="365"/>
      <c r="CR166" s="365"/>
      <c r="CS166" s="366"/>
      <c r="CT166" s="365"/>
      <c r="CU166" s="365"/>
      <c r="CV166" s="365"/>
      <c r="CW166" s="365"/>
      <c r="CX166" s="377"/>
      <c r="CY166" s="365"/>
      <c r="CZ166" s="378"/>
    </row>
    <row r="167" spans="1:104" s="1" customFormat="1" hidden="1">
      <c r="A167" s="272">
        <v>44726</v>
      </c>
      <c r="B167" s="362"/>
      <c r="C167" s="363"/>
      <c r="D167" s="364"/>
      <c r="E167" s="364"/>
      <c r="F167" s="364"/>
      <c r="G167" s="365"/>
      <c r="H167" s="366"/>
      <c r="I167" s="366"/>
      <c r="J167" s="366"/>
      <c r="K167" s="366"/>
      <c r="L167" s="366"/>
      <c r="M167" s="367"/>
      <c r="N167" s="367"/>
      <c r="O167" s="365"/>
      <c r="P167" s="368"/>
      <c r="Q167" s="369"/>
      <c r="R167" s="312"/>
      <c r="S167" s="370">
        <v>0.73684610007095386</v>
      </c>
      <c r="T167" s="370">
        <v>2.8600000000000003</v>
      </c>
      <c r="U167" s="370">
        <v>0</v>
      </c>
      <c r="V167" s="312">
        <f>_xll.SRS1Splines.Functions25.Linear_Interp(V_NK3!$P$8:$P$32,V_NK3!$R$8:$R$32,AC167)</f>
        <v>274.43629468000103</v>
      </c>
      <c r="W167" s="312">
        <f>(V167/V_NK3!$R$28)*100</f>
        <v>50.620260708634603</v>
      </c>
      <c r="X167" s="308">
        <f>V167-V_NK3!$R$8</f>
        <v>217.85764268000102</v>
      </c>
      <c r="Y167" s="308">
        <f>IFERROR((V167 - V_NK3!$V$10) / (V_NK3!$V$9- V_NK3!$V$10) * 100, 0)</f>
        <v>44.866511925982152</v>
      </c>
      <c r="Z167" s="308">
        <v>541.79999999999995</v>
      </c>
      <c r="AA167" s="308">
        <v>521</v>
      </c>
      <c r="AB167" s="312">
        <v>530.52</v>
      </c>
      <c r="AC167" s="371">
        <v>532.82000000000005</v>
      </c>
      <c r="AD167" s="308">
        <v>0.59</v>
      </c>
      <c r="AE167" s="372">
        <v>0.65</v>
      </c>
      <c r="AF167" s="373"/>
      <c r="AG167" s="312"/>
      <c r="AH167" s="370">
        <v>2.8171592130234151</v>
      </c>
      <c r="AI167" s="370">
        <v>1.8512181818181819</v>
      </c>
      <c r="AJ167" s="370">
        <v>0</v>
      </c>
      <c r="AK167" s="312">
        <f>_xll.SRS1Splines.Functions25.Linear_Interp(V_NK2!$R$10:$R$21,V_NK2!$T$10:$T$21,AR167)</f>
        <v>55.9789428571721</v>
      </c>
      <c r="AL167" s="312">
        <f>(AK167/V_NK2!$T$18)*100</f>
        <v>78.401880752341867</v>
      </c>
      <c r="AM167" s="308">
        <f>AK167-V_NK2!$T$11</f>
        <v>15.158942857144304</v>
      </c>
      <c r="AN167" s="308">
        <f>IFERROR((AK167 - V_NK2!$X$12) / (V_NK2!$X$11- V_NK2!$X$12) * 100, 0)</f>
        <v>49.571428571435732</v>
      </c>
      <c r="AO167" s="308">
        <v>427</v>
      </c>
      <c r="AP167" s="308">
        <v>420</v>
      </c>
      <c r="AQ167" s="308">
        <v>425</v>
      </c>
      <c r="AR167" s="371">
        <v>423.47</v>
      </c>
      <c r="AS167" s="312">
        <v>0.85</v>
      </c>
      <c r="AT167" s="372">
        <v>0.45</v>
      </c>
      <c r="AU167" s="369"/>
      <c r="AV167" s="312"/>
      <c r="AW167" s="370"/>
      <c r="AX167" s="370"/>
      <c r="AY167" s="370"/>
      <c r="AZ167" s="312"/>
      <c r="BA167" s="312"/>
      <c r="BB167" s="308"/>
      <c r="BC167" s="308"/>
      <c r="BD167" s="308"/>
      <c r="BE167" s="308"/>
      <c r="BF167" s="374"/>
      <c r="BG167" s="312"/>
      <c r="BH167" s="372"/>
      <c r="BI167" s="369"/>
      <c r="BJ167" s="312"/>
      <c r="BK167" s="370"/>
      <c r="BL167" s="370"/>
      <c r="BM167" s="370"/>
      <c r="BN167" s="312" t="str">
        <f>_xll.SRS1Splines.Functions25.Linear_Interp(V_XNN1!$K$3:$K$8,V_XNN1!$L$3:$L$8,BT167)</f>
        <v>Error reading input X value(s): The value is not a number</v>
      </c>
      <c r="BO167" s="312" t="e">
        <f>(BN167/V_XNN1!$L$7)*100</f>
        <v>#VALUE!</v>
      </c>
      <c r="BP167" s="308" t="str">
        <f>_xll.SRS1Splines.Functions25.Linear_Interp(V_XNN1!$K$3:$K$8,V_XNN1!$M$3:$M$8,BT167)</f>
        <v>Error reading input X value(s): The value is not a number</v>
      </c>
      <c r="BQ167" s="308">
        <f>IFERROR((BN167 - V_XNN1!$M$16) / (V_XNN1!$M$15- V_XNN1!$M$16) * 100, 0)</f>
        <v>0</v>
      </c>
      <c r="BR167" s="308">
        <v>252</v>
      </c>
      <c r="BS167" s="308">
        <v>249</v>
      </c>
      <c r="BT167" s="374"/>
      <c r="BU167" s="312"/>
      <c r="BV167" s="372"/>
      <c r="BW167" s="375"/>
      <c r="BX167" s="365"/>
      <c r="BY167" s="376"/>
      <c r="BZ167" s="376"/>
      <c r="CA167" s="376"/>
      <c r="CB167" s="365"/>
      <c r="CC167" s="365"/>
      <c r="CD167" s="366"/>
      <c r="CE167" s="365"/>
      <c r="CF167" s="365"/>
      <c r="CG167" s="365"/>
      <c r="CH167" s="365"/>
      <c r="CI167" s="377"/>
      <c r="CJ167" s="365"/>
      <c r="CK167" s="378"/>
      <c r="CL167" s="375"/>
      <c r="CM167" s="365"/>
      <c r="CN167" s="376"/>
      <c r="CO167" s="376"/>
      <c r="CP167" s="376"/>
      <c r="CQ167" s="365"/>
      <c r="CR167" s="365"/>
      <c r="CS167" s="366"/>
      <c r="CT167" s="365"/>
      <c r="CU167" s="365"/>
      <c r="CV167" s="365"/>
      <c r="CW167" s="365"/>
      <c r="CX167" s="377"/>
      <c r="CY167" s="365"/>
      <c r="CZ167" s="378"/>
    </row>
    <row r="168" spans="1:104" s="1" customFormat="1" hidden="1">
      <c r="A168" s="272">
        <v>44727</v>
      </c>
      <c r="B168" s="362"/>
      <c r="C168" s="363"/>
      <c r="D168" s="364"/>
      <c r="E168" s="364"/>
      <c r="F168" s="364"/>
      <c r="G168" s="365"/>
      <c r="H168" s="366"/>
      <c r="I168" s="366"/>
      <c r="J168" s="366"/>
      <c r="K168" s="366"/>
      <c r="L168" s="366"/>
      <c r="M168" s="367"/>
      <c r="N168" s="367"/>
      <c r="O168" s="365"/>
      <c r="P168" s="368"/>
      <c r="Q168" s="369"/>
      <c r="R168" s="312"/>
      <c r="S168" s="370">
        <v>0.91284610006904654</v>
      </c>
      <c r="T168" s="370">
        <v>3.0360000000000005</v>
      </c>
      <c r="U168" s="370">
        <v>0</v>
      </c>
      <c r="V168" s="312">
        <f>_xll.SRS1Splines.Functions25.Linear_Interp(V_NK3!$P$8:$P$32,V_NK3!$R$8:$R$32,AC168)</f>
        <v>272.31314076000001</v>
      </c>
      <c r="W168" s="312">
        <f>(V168/V_NK3!$R$28)*100</f>
        <v>50.228641206992776</v>
      </c>
      <c r="X168" s="308">
        <f>V168-V_NK3!$R$8</f>
        <v>215.73448876</v>
      </c>
      <c r="Y168" s="308">
        <f>IFERROR((V168 - V_NK3!$V$10) / (V_NK3!$V$9- V_NK3!$V$10) * 100, 0)</f>
        <v>44.429260749018205</v>
      </c>
      <c r="Z168" s="308">
        <v>541.79999999999995</v>
      </c>
      <c r="AA168" s="308">
        <v>521</v>
      </c>
      <c r="AB168" s="312">
        <v>530.52</v>
      </c>
      <c r="AC168" s="371">
        <v>532.74</v>
      </c>
      <c r="AD168" s="308">
        <v>0.59</v>
      </c>
      <c r="AE168" s="372">
        <v>0.69</v>
      </c>
      <c r="AF168" s="373"/>
      <c r="AG168" s="312"/>
      <c r="AH168" s="370">
        <v>3.0336392130227856</v>
      </c>
      <c r="AI168" s="370">
        <v>1.7278036363636364</v>
      </c>
      <c r="AJ168" s="370">
        <v>0</v>
      </c>
      <c r="AK168" s="312">
        <f>_xll.SRS1Splines.Functions25.Linear_Interp(V_NK2!$R$10:$R$21,V_NK2!$T$10:$T$21,AR168)</f>
        <v>57.289514285743401</v>
      </c>
      <c r="AL168" s="312">
        <f>(AK168/V_NK2!$T$18)*100</f>
        <v>80.23741496602716</v>
      </c>
      <c r="AM168" s="308">
        <f>AK168-V_NK2!$T$11</f>
        <v>16.469514285715604</v>
      </c>
      <c r="AN168" s="308">
        <f>IFERROR((AK168 - V_NK2!$X$12) / (V_NK2!$X$11- V_NK2!$X$12) * 100, 0)</f>
        <v>53.85714285714981</v>
      </c>
      <c r="AO168" s="308">
        <v>427</v>
      </c>
      <c r="AP168" s="308">
        <v>420</v>
      </c>
      <c r="AQ168" s="308">
        <v>425</v>
      </c>
      <c r="AR168" s="371">
        <v>423.77</v>
      </c>
      <c r="AS168" s="312">
        <v>0.85</v>
      </c>
      <c r="AT168" s="372">
        <v>0.42</v>
      </c>
      <c r="AU168" s="369"/>
      <c r="AV168" s="312"/>
      <c r="AW168" s="370"/>
      <c r="AX168" s="370"/>
      <c r="AY168" s="370"/>
      <c r="AZ168" s="312"/>
      <c r="BA168" s="312"/>
      <c r="BB168" s="308"/>
      <c r="BC168" s="308"/>
      <c r="BD168" s="308"/>
      <c r="BE168" s="308"/>
      <c r="BF168" s="374"/>
      <c r="BG168" s="312"/>
      <c r="BH168" s="372"/>
      <c r="BI168" s="369"/>
      <c r="BJ168" s="312"/>
      <c r="BK168" s="370"/>
      <c r="BL168" s="370"/>
      <c r="BM168" s="370"/>
      <c r="BN168" s="312" t="str">
        <f>_xll.SRS1Splines.Functions25.Linear_Interp(V_XNN1!$K$3:$K$8,V_XNN1!$L$3:$L$8,BT168)</f>
        <v>Error reading input X value(s): The value is not a number</v>
      </c>
      <c r="BO168" s="312" t="e">
        <f>(BN168/V_XNN1!$L$7)*100</f>
        <v>#VALUE!</v>
      </c>
      <c r="BP168" s="308" t="str">
        <f>_xll.SRS1Splines.Functions25.Linear_Interp(V_XNN1!$K$3:$K$8,V_XNN1!$M$3:$M$8,BT168)</f>
        <v>Error reading input X value(s): The value is not a number</v>
      </c>
      <c r="BQ168" s="308">
        <f>IFERROR((BN168 - V_XNN1!$M$16) / (V_XNN1!$M$15- V_XNN1!$M$16) * 100, 0)</f>
        <v>0</v>
      </c>
      <c r="BR168" s="308">
        <v>252</v>
      </c>
      <c r="BS168" s="308">
        <v>249</v>
      </c>
      <c r="BT168" s="374"/>
      <c r="BU168" s="312"/>
      <c r="BV168" s="372"/>
      <c r="BW168" s="375"/>
      <c r="BX168" s="365"/>
      <c r="BY168" s="376"/>
      <c r="BZ168" s="376"/>
      <c r="CA168" s="376"/>
      <c r="CB168" s="365"/>
      <c r="CC168" s="365"/>
      <c r="CD168" s="366"/>
      <c r="CE168" s="365"/>
      <c r="CF168" s="365"/>
      <c r="CG168" s="365"/>
      <c r="CH168" s="365"/>
      <c r="CI168" s="377"/>
      <c r="CJ168" s="365"/>
      <c r="CK168" s="378"/>
      <c r="CL168" s="375"/>
      <c r="CM168" s="365"/>
      <c r="CN168" s="376"/>
      <c r="CO168" s="376"/>
      <c r="CP168" s="376"/>
      <c r="CQ168" s="365"/>
      <c r="CR168" s="365"/>
      <c r="CS168" s="366"/>
      <c r="CT168" s="365"/>
      <c r="CU168" s="365"/>
      <c r="CV168" s="365"/>
      <c r="CW168" s="365"/>
      <c r="CX168" s="377"/>
      <c r="CY168" s="365"/>
      <c r="CZ168" s="378"/>
    </row>
    <row r="169" spans="1:104" s="1" customFormat="1" hidden="1">
      <c r="A169" s="272">
        <v>44728</v>
      </c>
      <c r="B169" s="362"/>
      <c r="C169" s="363"/>
      <c r="D169" s="364"/>
      <c r="E169" s="364"/>
      <c r="F169" s="364"/>
      <c r="G169" s="365"/>
      <c r="H169" s="366"/>
      <c r="I169" s="366"/>
      <c r="J169" s="366"/>
      <c r="K169" s="366"/>
      <c r="L169" s="366"/>
      <c r="M169" s="367"/>
      <c r="N169" s="367"/>
      <c r="O169" s="365"/>
      <c r="P169" s="368"/>
      <c r="Q169" s="369"/>
      <c r="R169" s="312"/>
      <c r="S169" s="370">
        <v>0.73405762508583117</v>
      </c>
      <c r="T169" s="370">
        <v>3.3880000000000003</v>
      </c>
      <c r="U169" s="370">
        <v>0</v>
      </c>
      <c r="V169" s="312">
        <f>_xll.SRS1Splines.Functions25.Linear_Interp(V_NK3!$P$8:$P$32,V_NK3!$R$8:$R$32,AC169)</f>
        <v>269.65919836</v>
      </c>
      <c r="W169" s="312">
        <f>(V169/V_NK3!$R$28)*100</f>
        <v>49.739116829940727</v>
      </c>
      <c r="X169" s="308">
        <f>V169-V_NK3!$R$8</f>
        <v>213.08054636</v>
      </c>
      <c r="Y169" s="308">
        <f>IFERROR((V169 - V_NK3!$V$10) / (V_NK3!$V$9- V_NK3!$V$10) * 100, 0)</f>
        <v>43.882696777813536</v>
      </c>
      <c r="Z169" s="308">
        <v>541.79999999999995</v>
      </c>
      <c r="AA169" s="308">
        <v>521</v>
      </c>
      <c r="AB169" s="312">
        <v>530.52</v>
      </c>
      <c r="AC169" s="371">
        <v>532.64</v>
      </c>
      <c r="AD169" s="308">
        <v>0.59</v>
      </c>
      <c r="AE169" s="372">
        <v>0.77</v>
      </c>
      <c r="AF169" s="373"/>
      <c r="AG169" s="312"/>
      <c r="AH169" s="370">
        <v>3.2914390162783245</v>
      </c>
      <c r="AI169" s="370">
        <v>2.9208109090909091</v>
      </c>
      <c r="AJ169" s="370">
        <v>0</v>
      </c>
      <c r="AK169" s="312">
        <f>_xll.SRS1Splines.Functions25.Linear_Interp(V_NK2!$R$10:$R$21,V_NK2!$T$10:$T$21,AR169)</f>
        <v>57.595314285743399</v>
      </c>
      <c r="AL169" s="312">
        <f>(AK169/V_NK2!$T$18)*100</f>
        <v>80.665706282553771</v>
      </c>
      <c r="AM169" s="308">
        <f>AK169-V_NK2!$T$11</f>
        <v>16.775314285715602</v>
      </c>
      <c r="AN169" s="308">
        <f>IFERROR((AK169 - V_NK2!$X$12) / (V_NK2!$X$11- V_NK2!$X$12) * 100, 0)</f>
        <v>54.857142857149853</v>
      </c>
      <c r="AO169" s="308">
        <v>427</v>
      </c>
      <c r="AP169" s="308">
        <v>420</v>
      </c>
      <c r="AQ169" s="308">
        <v>425</v>
      </c>
      <c r="AR169" s="371">
        <v>423.84</v>
      </c>
      <c r="AS169" s="312">
        <v>0.85</v>
      </c>
      <c r="AT169" s="372">
        <v>0.71</v>
      </c>
      <c r="AU169" s="369"/>
      <c r="AV169" s="312"/>
      <c r="AW169" s="370"/>
      <c r="AX169" s="370"/>
      <c r="AY169" s="370"/>
      <c r="AZ169" s="312"/>
      <c r="BA169" s="312"/>
      <c r="BB169" s="308"/>
      <c r="BC169" s="308"/>
      <c r="BD169" s="308"/>
      <c r="BE169" s="308"/>
      <c r="BF169" s="374"/>
      <c r="BG169" s="312"/>
      <c r="BH169" s="372"/>
      <c r="BI169" s="369"/>
      <c r="BJ169" s="312"/>
      <c r="BK169" s="370"/>
      <c r="BL169" s="370"/>
      <c r="BM169" s="370"/>
      <c r="BN169" s="312" t="str">
        <f>_xll.SRS1Splines.Functions25.Linear_Interp(V_XNN1!$K$3:$K$8,V_XNN1!$L$3:$L$8,BT169)</f>
        <v>Error reading input X value(s): The value is not a number</v>
      </c>
      <c r="BO169" s="312" t="e">
        <f>(BN169/V_XNN1!$L$7)*100</f>
        <v>#VALUE!</v>
      </c>
      <c r="BP169" s="308" t="str">
        <f>_xll.SRS1Splines.Functions25.Linear_Interp(V_XNN1!$K$3:$K$8,V_XNN1!$M$3:$M$8,BT169)</f>
        <v>Error reading input X value(s): The value is not a number</v>
      </c>
      <c r="BQ169" s="308">
        <f>IFERROR((BN169 - V_XNN1!$M$16) / (V_XNN1!$M$15- V_XNN1!$M$16) * 100, 0)</f>
        <v>0</v>
      </c>
      <c r="BR169" s="308">
        <v>252</v>
      </c>
      <c r="BS169" s="308">
        <v>249</v>
      </c>
      <c r="BT169" s="374"/>
      <c r="BU169" s="312"/>
      <c r="BV169" s="372"/>
      <c r="BW169" s="375"/>
      <c r="BX169" s="365"/>
      <c r="BY169" s="376"/>
      <c r="BZ169" s="376"/>
      <c r="CA169" s="376"/>
      <c r="CB169" s="365"/>
      <c r="CC169" s="365"/>
      <c r="CD169" s="366"/>
      <c r="CE169" s="365"/>
      <c r="CF169" s="365"/>
      <c r="CG169" s="365"/>
      <c r="CH169" s="365"/>
      <c r="CI169" s="377"/>
      <c r="CJ169" s="365"/>
      <c r="CK169" s="378"/>
      <c r="CL169" s="375"/>
      <c r="CM169" s="365"/>
      <c r="CN169" s="376"/>
      <c r="CO169" s="376"/>
      <c r="CP169" s="376"/>
      <c r="CQ169" s="365"/>
      <c r="CR169" s="365"/>
      <c r="CS169" s="366"/>
      <c r="CT169" s="365"/>
      <c r="CU169" s="365"/>
      <c r="CV169" s="365"/>
      <c r="CW169" s="365"/>
      <c r="CX169" s="377"/>
      <c r="CY169" s="365"/>
      <c r="CZ169" s="378"/>
    </row>
    <row r="170" spans="1:104" s="1" customFormat="1" hidden="1">
      <c r="A170" s="272">
        <v>44729</v>
      </c>
      <c r="B170" s="362"/>
      <c r="C170" s="363"/>
      <c r="D170" s="364"/>
      <c r="E170" s="364"/>
      <c r="F170" s="364"/>
      <c r="G170" s="365"/>
      <c r="H170" s="366"/>
      <c r="I170" s="366"/>
      <c r="J170" s="366"/>
      <c r="K170" s="366"/>
      <c r="L170" s="366"/>
      <c r="M170" s="367"/>
      <c r="N170" s="367"/>
      <c r="O170" s="365"/>
      <c r="P170" s="368"/>
      <c r="Q170" s="369"/>
      <c r="R170" s="312"/>
      <c r="S170" s="370">
        <v>0.78084610006904653</v>
      </c>
      <c r="T170" s="370">
        <v>2.9040000000000004</v>
      </c>
      <c r="U170" s="370">
        <v>0</v>
      </c>
      <c r="V170" s="312">
        <f>_xll.SRS1Splines.Functions25.Linear_Interp(V_NK3!$P$8:$P$32,V_NK3!$R$8:$R$32,AC170)</f>
        <v>267.53604443999899</v>
      </c>
      <c r="W170" s="312">
        <f>(V170/V_NK3!$R$28)*100</f>
        <v>49.347497328298907</v>
      </c>
      <c r="X170" s="308">
        <f>V170-V_NK3!$R$8</f>
        <v>210.95739243999898</v>
      </c>
      <c r="Y170" s="308">
        <f>IFERROR((V170 - V_NK3!$V$10) / (V_NK3!$V$9- V_NK3!$V$10) * 100, 0)</f>
        <v>43.445445600849588</v>
      </c>
      <c r="Z170" s="308">
        <v>541.79999999999995</v>
      </c>
      <c r="AA170" s="308">
        <v>521</v>
      </c>
      <c r="AB170" s="312">
        <v>530.52</v>
      </c>
      <c r="AC170" s="371">
        <v>532.55999999999995</v>
      </c>
      <c r="AD170" s="308">
        <v>0.59</v>
      </c>
      <c r="AE170" s="372">
        <v>0.66</v>
      </c>
      <c r="AF170" s="373"/>
      <c r="AG170" s="312"/>
      <c r="AH170" s="370">
        <v>2.8712792130227855</v>
      </c>
      <c r="AI170" s="370">
        <v>1.8100800000000001</v>
      </c>
      <c r="AJ170" s="370">
        <v>0</v>
      </c>
      <c r="AK170" s="312">
        <f>_xll.SRS1Splines.Functions25.Linear_Interp(V_NK2!$R$10:$R$21,V_NK2!$T$10:$T$21,AR170)</f>
        <v>58.949571428600699</v>
      </c>
      <c r="AL170" s="312">
        <f>(AK170/V_NK2!$T$18)*100</f>
        <v>82.562424970028985</v>
      </c>
      <c r="AM170" s="308">
        <f>AK170-V_NK2!$T$11</f>
        <v>18.129571428572902</v>
      </c>
      <c r="AN170" s="308">
        <f>IFERROR((AK170 - V_NK2!$X$12) / (V_NK2!$X$11- V_NK2!$X$12) * 100, 0)</f>
        <v>59.285714285722015</v>
      </c>
      <c r="AO170" s="308">
        <v>427</v>
      </c>
      <c r="AP170" s="308">
        <v>420</v>
      </c>
      <c r="AQ170" s="308">
        <v>425</v>
      </c>
      <c r="AR170" s="371">
        <v>424.15</v>
      </c>
      <c r="AS170" s="312">
        <v>0.85</v>
      </c>
      <c r="AT170" s="372">
        <v>0.44</v>
      </c>
      <c r="AU170" s="369"/>
      <c r="AV170" s="312"/>
      <c r="AW170" s="370"/>
      <c r="AX170" s="370"/>
      <c r="AY170" s="370"/>
      <c r="AZ170" s="312"/>
      <c r="BA170" s="312"/>
      <c r="BB170" s="308"/>
      <c r="BC170" s="308"/>
      <c r="BD170" s="308"/>
      <c r="BE170" s="308"/>
      <c r="BF170" s="374"/>
      <c r="BG170" s="312"/>
      <c r="BH170" s="372"/>
      <c r="BI170" s="369"/>
      <c r="BJ170" s="312"/>
      <c r="BK170" s="370"/>
      <c r="BL170" s="370"/>
      <c r="BM170" s="370"/>
      <c r="BN170" s="312" t="str">
        <f>_xll.SRS1Splines.Functions25.Linear_Interp(V_XNN1!$K$3:$K$8,V_XNN1!$L$3:$L$8,BT170)</f>
        <v>Error reading input X value(s): The value is not a number</v>
      </c>
      <c r="BO170" s="312" t="e">
        <f>(BN170/V_XNN1!$L$7)*100</f>
        <v>#VALUE!</v>
      </c>
      <c r="BP170" s="308" t="str">
        <f>_xll.SRS1Splines.Functions25.Linear_Interp(V_XNN1!$K$3:$K$8,V_XNN1!$M$3:$M$8,BT170)</f>
        <v>Error reading input X value(s): The value is not a number</v>
      </c>
      <c r="BQ170" s="308">
        <f>IFERROR((BN170 - V_XNN1!$M$16) / (V_XNN1!$M$15- V_XNN1!$M$16) * 100, 0)</f>
        <v>0</v>
      </c>
      <c r="BR170" s="308">
        <v>252</v>
      </c>
      <c r="BS170" s="308">
        <v>249</v>
      </c>
      <c r="BT170" s="374"/>
      <c r="BU170" s="312"/>
      <c r="BV170" s="372"/>
      <c r="BW170" s="375"/>
      <c r="BX170" s="365"/>
      <c r="BY170" s="376"/>
      <c r="BZ170" s="376"/>
      <c r="CA170" s="376"/>
      <c r="CB170" s="365"/>
      <c r="CC170" s="365"/>
      <c r="CD170" s="366"/>
      <c r="CE170" s="365"/>
      <c r="CF170" s="365"/>
      <c r="CG170" s="365"/>
      <c r="CH170" s="365"/>
      <c r="CI170" s="377"/>
      <c r="CJ170" s="365"/>
      <c r="CK170" s="378"/>
      <c r="CL170" s="375"/>
      <c r="CM170" s="365"/>
      <c r="CN170" s="376"/>
      <c r="CO170" s="376"/>
      <c r="CP170" s="376"/>
      <c r="CQ170" s="365"/>
      <c r="CR170" s="365"/>
      <c r="CS170" s="366"/>
      <c r="CT170" s="365"/>
      <c r="CU170" s="365"/>
      <c r="CV170" s="365"/>
      <c r="CW170" s="365"/>
      <c r="CX170" s="377"/>
      <c r="CY170" s="365"/>
      <c r="CZ170" s="378"/>
    </row>
    <row r="171" spans="1:104" s="1" customFormat="1" hidden="1">
      <c r="A171" s="272">
        <v>44730</v>
      </c>
      <c r="B171" s="362"/>
      <c r="C171" s="363"/>
      <c r="D171" s="364"/>
      <c r="E171" s="364"/>
      <c r="F171" s="364"/>
      <c r="G171" s="365"/>
      <c r="H171" s="366"/>
      <c r="I171" s="366"/>
      <c r="J171" s="366"/>
      <c r="K171" s="366"/>
      <c r="L171" s="366"/>
      <c r="M171" s="367"/>
      <c r="N171" s="367"/>
      <c r="O171" s="365"/>
      <c r="P171" s="368"/>
      <c r="Q171" s="369"/>
      <c r="R171" s="312"/>
      <c r="S171" s="370">
        <v>0.38205762508964586</v>
      </c>
      <c r="T171" s="370">
        <v>3.0360000000000005</v>
      </c>
      <c r="U171" s="370">
        <v>0</v>
      </c>
      <c r="V171" s="312">
        <f>_xll.SRS1Splines.Functions25.Linear_Interp(V_NK3!$P$8:$P$32,V_NK3!$R$8:$R$32,AC171)</f>
        <v>264.88210204000097</v>
      </c>
      <c r="W171" s="312">
        <f>(V171/V_NK3!$R$28)*100</f>
        <v>48.857972951247227</v>
      </c>
      <c r="X171" s="308">
        <f>V171-V_NK3!$R$8</f>
        <v>208.30345004000097</v>
      </c>
      <c r="Y171" s="308">
        <f>IFERROR((V171 - V_NK3!$V$10) / (V_NK3!$V$9- V_NK3!$V$10) * 100, 0)</f>
        <v>42.898881629645324</v>
      </c>
      <c r="Z171" s="308">
        <v>541.79999999999995</v>
      </c>
      <c r="AA171" s="308">
        <v>521</v>
      </c>
      <c r="AB171" s="312">
        <v>530.52</v>
      </c>
      <c r="AC171" s="371">
        <v>532.46</v>
      </c>
      <c r="AD171" s="308">
        <v>0.59</v>
      </c>
      <c r="AE171" s="372">
        <v>0.69</v>
      </c>
      <c r="AF171" s="373"/>
      <c r="AG171" s="312"/>
      <c r="AH171" s="370">
        <v>2.8584790162795839</v>
      </c>
      <c r="AI171" s="370">
        <v>1.8100800000000001</v>
      </c>
      <c r="AJ171" s="370">
        <v>0</v>
      </c>
      <c r="AK171" s="312">
        <f>_xll.SRS1Splines.Functions25.Linear_Interp(V_NK2!$R$10:$R$21,V_NK2!$T$10:$T$21,AR171)</f>
        <v>60.129085714315302</v>
      </c>
      <c r="AL171" s="312">
        <f>(AK171/V_NK2!$T$18)*100</f>
        <v>84.21440576234636</v>
      </c>
      <c r="AM171" s="308">
        <f>AK171-V_NK2!$T$11</f>
        <v>19.309085714287505</v>
      </c>
      <c r="AN171" s="308">
        <f>IFERROR((AK171 - V_NK2!$X$12) / (V_NK2!$X$11- V_NK2!$X$12) * 100, 0)</f>
        <v>63.142857142866092</v>
      </c>
      <c r="AO171" s="308">
        <v>427</v>
      </c>
      <c r="AP171" s="308">
        <v>420</v>
      </c>
      <c r="AQ171" s="308">
        <v>425</v>
      </c>
      <c r="AR171" s="371">
        <v>424.42</v>
      </c>
      <c r="AS171" s="312">
        <v>0.85</v>
      </c>
      <c r="AT171" s="372">
        <v>0.44</v>
      </c>
      <c r="AU171" s="369"/>
      <c r="AV171" s="312"/>
      <c r="AW171" s="370"/>
      <c r="AX171" s="370"/>
      <c r="AY171" s="370"/>
      <c r="AZ171" s="312"/>
      <c r="BA171" s="312"/>
      <c r="BB171" s="308"/>
      <c r="BC171" s="308"/>
      <c r="BD171" s="308"/>
      <c r="BE171" s="308"/>
      <c r="BF171" s="374"/>
      <c r="BG171" s="312"/>
      <c r="BH171" s="372"/>
      <c r="BI171" s="369"/>
      <c r="BJ171" s="312"/>
      <c r="BK171" s="370"/>
      <c r="BL171" s="370"/>
      <c r="BM171" s="370"/>
      <c r="BN171" s="312" t="str">
        <f>_xll.SRS1Splines.Functions25.Linear_Interp(V_XNN1!$K$3:$K$8,V_XNN1!$L$3:$L$8,BT171)</f>
        <v>Error reading input X value(s): The value is not a number</v>
      </c>
      <c r="BO171" s="312" t="e">
        <f>(BN171/V_XNN1!$L$7)*100</f>
        <v>#VALUE!</v>
      </c>
      <c r="BP171" s="308" t="str">
        <f>_xll.SRS1Splines.Functions25.Linear_Interp(V_XNN1!$K$3:$K$8,V_XNN1!$M$3:$M$8,BT171)</f>
        <v>Error reading input X value(s): The value is not a number</v>
      </c>
      <c r="BQ171" s="308">
        <f>IFERROR((BN171 - V_XNN1!$M$16) / (V_XNN1!$M$15- V_XNN1!$M$16) * 100, 0)</f>
        <v>0</v>
      </c>
      <c r="BR171" s="308">
        <v>252</v>
      </c>
      <c r="BS171" s="308">
        <v>249</v>
      </c>
      <c r="BT171" s="374"/>
      <c r="BU171" s="312"/>
      <c r="BV171" s="372"/>
      <c r="BW171" s="375"/>
      <c r="BX171" s="365"/>
      <c r="BY171" s="376"/>
      <c r="BZ171" s="376"/>
      <c r="CA171" s="376"/>
      <c r="CB171" s="365"/>
      <c r="CC171" s="365"/>
      <c r="CD171" s="366"/>
      <c r="CE171" s="365"/>
      <c r="CF171" s="365"/>
      <c r="CG171" s="365"/>
      <c r="CH171" s="365"/>
      <c r="CI171" s="377"/>
      <c r="CJ171" s="365"/>
      <c r="CK171" s="378"/>
      <c r="CL171" s="375"/>
      <c r="CM171" s="365"/>
      <c r="CN171" s="376"/>
      <c r="CO171" s="376"/>
      <c r="CP171" s="376"/>
      <c r="CQ171" s="365"/>
      <c r="CR171" s="365"/>
      <c r="CS171" s="366"/>
      <c r="CT171" s="365"/>
      <c r="CU171" s="365"/>
      <c r="CV171" s="365"/>
      <c r="CW171" s="365"/>
      <c r="CX171" s="377"/>
      <c r="CY171" s="365"/>
      <c r="CZ171" s="378"/>
    </row>
    <row r="172" spans="1:104" s="1" customFormat="1" hidden="1">
      <c r="A172" s="272">
        <v>44731</v>
      </c>
      <c r="B172" s="362"/>
      <c r="C172" s="363"/>
      <c r="D172" s="364"/>
      <c r="E172" s="364"/>
      <c r="F172" s="364"/>
      <c r="G172" s="365"/>
      <c r="H172" s="366"/>
      <c r="I172" s="366"/>
      <c r="J172" s="366"/>
      <c r="K172" s="366"/>
      <c r="L172" s="366"/>
      <c r="M172" s="367"/>
      <c r="N172" s="367"/>
      <c r="O172" s="365"/>
      <c r="P172" s="368"/>
      <c r="Q172" s="369"/>
      <c r="R172" s="312"/>
      <c r="S172" s="370">
        <v>0.42605762508773848</v>
      </c>
      <c r="T172" s="370">
        <v>3.0800000000000005</v>
      </c>
      <c r="U172" s="370">
        <v>0</v>
      </c>
      <c r="V172" s="312">
        <f>_xll.SRS1Splines.Functions25.Linear_Interp(V_NK3!$P$8:$P$32,V_NK3!$R$8:$R$32,AC172)</f>
        <v>262.22815964</v>
      </c>
      <c r="W172" s="312">
        <f>(V172/V_NK3!$R$28)*100</f>
        <v>48.368448574194993</v>
      </c>
      <c r="X172" s="308">
        <f>V172-V_NK3!$R$8</f>
        <v>205.64950764</v>
      </c>
      <c r="Y172" s="308">
        <f>IFERROR((V172 - V_NK3!$V$10) / (V_NK3!$V$9- V_NK3!$V$10) * 100, 0)</f>
        <v>42.352317658440455</v>
      </c>
      <c r="Z172" s="308">
        <v>541.79999999999995</v>
      </c>
      <c r="AA172" s="308">
        <v>521</v>
      </c>
      <c r="AB172" s="312">
        <v>530.52</v>
      </c>
      <c r="AC172" s="371">
        <v>532.36</v>
      </c>
      <c r="AD172" s="308">
        <v>0.59</v>
      </c>
      <c r="AE172" s="372">
        <v>0.7</v>
      </c>
      <c r="AF172" s="373"/>
      <c r="AG172" s="312"/>
      <c r="AH172" s="370">
        <v>2.9125990162789543</v>
      </c>
      <c r="AI172" s="370">
        <v>1.8512181818181819</v>
      </c>
      <c r="AJ172" s="370">
        <v>0</v>
      </c>
      <c r="AK172" s="312">
        <f>_xll.SRS1Splines.Functions25.Linear_Interp(V_NK2!$R$10:$R$21,V_NK2!$T$10:$T$21,AR172)</f>
        <v>61.395971428601001</v>
      </c>
      <c r="AL172" s="312">
        <f>(AK172/V_NK2!$T$18)*100</f>
        <v>85.988755502242284</v>
      </c>
      <c r="AM172" s="308">
        <f>AK172-V_NK2!$T$11</f>
        <v>20.575971428573204</v>
      </c>
      <c r="AN172" s="308">
        <f>IFERROR((AK172 - V_NK2!$X$12) / (V_NK2!$X$11- V_NK2!$X$12) * 100, 0)</f>
        <v>67.285714285723401</v>
      </c>
      <c r="AO172" s="308">
        <v>427</v>
      </c>
      <c r="AP172" s="308">
        <v>420</v>
      </c>
      <c r="AQ172" s="308">
        <v>425</v>
      </c>
      <c r="AR172" s="371">
        <v>424.71</v>
      </c>
      <c r="AS172" s="312">
        <v>0.85</v>
      </c>
      <c r="AT172" s="372">
        <v>0.45</v>
      </c>
      <c r="AU172" s="369"/>
      <c r="AV172" s="312"/>
      <c r="AW172" s="370"/>
      <c r="AX172" s="370"/>
      <c r="AY172" s="370"/>
      <c r="AZ172" s="312"/>
      <c r="BA172" s="312"/>
      <c r="BB172" s="308"/>
      <c r="BC172" s="308"/>
      <c r="BD172" s="308"/>
      <c r="BE172" s="308"/>
      <c r="BF172" s="374"/>
      <c r="BG172" s="312"/>
      <c r="BH172" s="372"/>
      <c r="BI172" s="369"/>
      <c r="BJ172" s="312"/>
      <c r="BK172" s="370"/>
      <c r="BL172" s="370"/>
      <c r="BM172" s="370"/>
      <c r="BN172" s="312" t="str">
        <f>_xll.SRS1Splines.Functions25.Linear_Interp(V_XNN1!$K$3:$K$8,V_XNN1!$L$3:$L$8,BT172)</f>
        <v>Error reading input X value(s): The value is not a number</v>
      </c>
      <c r="BO172" s="312" t="e">
        <f>(BN172/V_XNN1!$L$7)*100</f>
        <v>#VALUE!</v>
      </c>
      <c r="BP172" s="308" t="str">
        <f>_xll.SRS1Splines.Functions25.Linear_Interp(V_XNN1!$K$3:$K$8,V_XNN1!$M$3:$M$8,BT172)</f>
        <v>Error reading input X value(s): The value is not a number</v>
      </c>
      <c r="BQ172" s="308">
        <f>IFERROR((BN172 - V_XNN1!$M$16) / (V_XNN1!$M$15- V_XNN1!$M$16) * 100, 0)</f>
        <v>0</v>
      </c>
      <c r="BR172" s="308">
        <v>252</v>
      </c>
      <c r="BS172" s="308">
        <v>249</v>
      </c>
      <c r="BT172" s="374"/>
      <c r="BU172" s="312"/>
      <c r="BV172" s="372"/>
      <c r="BW172" s="375"/>
      <c r="BX172" s="365"/>
      <c r="BY172" s="376"/>
      <c r="BZ172" s="376"/>
      <c r="CA172" s="376"/>
      <c r="CB172" s="365"/>
      <c r="CC172" s="365"/>
      <c r="CD172" s="366"/>
      <c r="CE172" s="365"/>
      <c r="CF172" s="365"/>
      <c r="CG172" s="365"/>
      <c r="CH172" s="365"/>
      <c r="CI172" s="377"/>
      <c r="CJ172" s="365"/>
      <c r="CK172" s="378"/>
      <c r="CL172" s="375"/>
      <c r="CM172" s="365"/>
      <c r="CN172" s="376"/>
      <c r="CO172" s="376"/>
      <c r="CP172" s="376"/>
      <c r="CQ172" s="365"/>
      <c r="CR172" s="365"/>
      <c r="CS172" s="366"/>
      <c r="CT172" s="365"/>
      <c r="CU172" s="365"/>
      <c r="CV172" s="365"/>
      <c r="CW172" s="365"/>
      <c r="CX172" s="377"/>
      <c r="CY172" s="365"/>
      <c r="CZ172" s="378"/>
    </row>
    <row r="173" spans="1:104" s="1" customFormat="1" hidden="1">
      <c r="A173" s="272">
        <v>44732</v>
      </c>
      <c r="B173" s="362"/>
      <c r="C173" s="363"/>
      <c r="D173" s="364"/>
      <c r="E173" s="364"/>
      <c r="F173" s="364"/>
      <c r="G173" s="365"/>
      <c r="H173" s="366"/>
      <c r="I173" s="366"/>
      <c r="J173" s="366"/>
      <c r="K173" s="366"/>
      <c r="L173" s="366"/>
      <c r="M173" s="367"/>
      <c r="N173" s="367"/>
      <c r="O173" s="365"/>
      <c r="P173" s="368"/>
      <c r="Q173" s="369"/>
      <c r="R173" s="312"/>
      <c r="S173" s="370">
        <v>0.33666338759422348</v>
      </c>
      <c r="T173" s="370">
        <v>3.2560000000000007</v>
      </c>
      <c r="U173" s="370">
        <v>0</v>
      </c>
      <c r="V173" s="312">
        <f>_xll.SRS1Splines.Functions25.Linear_Interp(V_NK3!$P$8:$P$32,V_NK3!$R$8:$R$32,AC173)</f>
        <v>259.30882300000002</v>
      </c>
      <c r="W173" s="312">
        <f>(V173/V_NK3!$R$28)*100</f>
        <v>47.829971759437754</v>
      </c>
      <c r="X173" s="308">
        <f>V173-V_NK3!$R$8</f>
        <v>202.73017100000001</v>
      </c>
      <c r="Y173" s="308">
        <f>IFERROR((V173 - V_NK3!$V$10) / (V_NK3!$V$9- V_NK3!$V$10) * 100, 0)</f>
        <v>41.751097290115318</v>
      </c>
      <c r="Z173" s="308">
        <v>541.79999999999995</v>
      </c>
      <c r="AA173" s="308">
        <v>521</v>
      </c>
      <c r="AB173" s="312">
        <v>530.52</v>
      </c>
      <c r="AC173" s="371">
        <v>532.25</v>
      </c>
      <c r="AD173" s="308">
        <v>0.59</v>
      </c>
      <c r="AE173" s="372">
        <v>0.74</v>
      </c>
      <c r="AF173" s="373"/>
      <c r="AG173" s="312"/>
      <c r="AH173" s="370">
        <v>3.0414989179060945</v>
      </c>
      <c r="AI173" s="370">
        <v>1.8512181818181819</v>
      </c>
      <c r="AJ173" s="370">
        <v>0</v>
      </c>
      <c r="AK173" s="312">
        <f>_xll.SRS1Splines.Functions25.Linear_Interp(V_NK2!$R$10:$R$21,V_NK2!$T$10:$T$21,AR173)</f>
        <v>62.619171428601298</v>
      </c>
      <c r="AL173" s="312">
        <f>(AK173/V_NK2!$T$18)*100</f>
        <v>87.701920768349154</v>
      </c>
      <c r="AM173" s="308">
        <f>AK173-V_NK2!$T$11</f>
        <v>21.799171428573501</v>
      </c>
      <c r="AN173" s="308">
        <f>IFERROR((AK173 - V_NK2!$X$12) / (V_NK2!$X$11- V_NK2!$X$12) * 100, 0)</f>
        <v>71.285714285724566</v>
      </c>
      <c r="AO173" s="308">
        <v>427</v>
      </c>
      <c r="AP173" s="308">
        <v>420</v>
      </c>
      <c r="AQ173" s="308">
        <v>425</v>
      </c>
      <c r="AR173" s="371">
        <v>424.99</v>
      </c>
      <c r="AS173" s="312">
        <v>0.85</v>
      </c>
      <c r="AT173" s="372">
        <v>0.45</v>
      </c>
      <c r="AU173" s="369"/>
      <c r="AV173" s="312"/>
      <c r="AW173" s="370"/>
      <c r="AX173" s="370"/>
      <c r="AY173" s="370"/>
      <c r="AZ173" s="312"/>
      <c r="BA173" s="312"/>
      <c r="BB173" s="308"/>
      <c r="BC173" s="308"/>
      <c r="BD173" s="308"/>
      <c r="BE173" s="308"/>
      <c r="BF173" s="374"/>
      <c r="BG173" s="312"/>
      <c r="BH173" s="372"/>
      <c r="BI173" s="369"/>
      <c r="BJ173" s="312"/>
      <c r="BK173" s="370"/>
      <c r="BL173" s="370"/>
      <c r="BM173" s="370"/>
      <c r="BN173" s="312" t="str">
        <f>_xll.SRS1Splines.Functions25.Linear_Interp(V_XNN1!$K$3:$K$8,V_XNN1!$L$3:$L$8,BT173)</f>
        <v>Error reading input X value(s): The value is not a number</v>
      </c>
      <c r="BO173" s="312" t="e">
        <f>(BN173/V_XNN1!$L$7)*100</f>
        <v>#VALUE!</v>
      </c>
      <c r="BP173" s="308" t="str">
        <f>_xll.SRS1Splines.Functions25.Linear_Interp(V_XNN1!$K$3:$K$8,V_XNN1!$M$3:$M$8,BT173)</f>
        <v>Error reading input X value(s): The value is not a number</v>
      </c>
      <c r="BQ173" s="308">
        <f>IFERROR((BN173 - V_XNN1!$M$16) / (V_XNN1!$M$15- V_XNN1!$M$16) * 100, 0)</f>
        <v>0</v>
      </c>
      <c r="BR173" s="308">
        <v>252</v>
      </c>
      <c r="BS173" s="308">
        <v>249</v>
      </c>
      <c r="BT173" s="374"/>
      <c r="BU173" s="312"/>
      <c r="BV173" s="372"/>
      <c r="BW173" s="375"/>
      <c r="BX173" s="365"/>
      <c r="BY173" s="376"/>
      <c r="BZ173" s="376"/>
      <c r="CA173" s="376"/>
      <c r="CB173" s="365"/>
      <c r="CC173" s="365"/>
      <c r="CD173" s="366"/>
      <c r="CE173" s="365"/>
      <c r="CF173" s="365"/>
      <c r="CG173" s="365"/>
      <c r="CH173" s="365"/>
      <c r="CI173" s="377"/>
      <c r="CJ173" s="365"/>
      <c r="CK173" s="378"/>
      <c r="CL173" s="375"/>
      <c r="CM173" s="365"/>
      <c r="CN173" s="376"/>
      <c r="CO173" s="376"/>
      <c r="CP173" s="376"/>
      <c r="CQ173" s="365"/>
      <c r="CR173" s="365"/>
      <c r="CS173" s="366"/>
      <c r="CT173" s="365"/>
      <c r="CU173" s="365"/>
      <c r="CV173" s="365"/>
      <c r="CW173" s="365"/>
      <c r="CX173" s="377"/>
      <c r="CY173" s="365"/>
      <c r="CZ173" s="378"/>
    </row>
    <row r="174" spans="1:104" s="1" customFormat="1" hidden="1">
      <c r="A174" s="272">
        <v>44733</v>
      </c>
      <c r="B174" s="362"/>
      <c r="C174" s="363"/>
      <c r="D174" s="364"/>
      <c r="E174" s="364"/>
      <c r="F174" s="364"/>
      <c r="G174" s="365"/>
      <c r="H174" s="366"/>
      <c r="I174" s="366"/>
      <c r="J174" s="366"/>
      <c r="K174" s="366"/>
      <c r="L174" s="366"/>
      <c r="M174" s="367"/>
      <c r="N174" s="367"/>
      <c r="O174" s="365"/>
      <c r="P174" s="368"/>
      <c r="Q174" s="369"/>
      <c r="R174" s="312"/>
      <c r="S174" s="370">
        <v>7.1269150106430521E-2</v>
      </c>
      <c r="T174" s="370">
        <v>3.2560000000000007</v>
      </c>
      <c r="U174" s="370">
        <v>0</v>
      </c>
      <c r="V174" s="312">
        <f>_xll.SRS1Splines.Functions25.Linear_Interp(V_NK3!$P$8:$P$32,V_NK3!$R$8:$R$32,AC174)</f>
        <v>256.12409212</v>
      </c>
      <c r="W174" s="312">
        <f>(V174/V_NK3!$R$28)*100</f>
        <v>47.24254250697529</v>
      </c>
      <c r="X174" s="308">
        <f>V174-V_NK3!$R$8</f>
        <v>199.54544011999999</v>
      </c>
      <c r="Y174" s="308">
        <f>IFERROR((V174 - V_NK3!$V$10) / (V_NK3!$V$9- V_NK3!$V$10) * 100, 0)</f>
        <v>41.095220524669713</v>
      </c>
      <c r="Z174" s="308">
        <v>541.79999999999995</v>
      </c>
      <c r="AA174" s="308">
        <v>521</v>
      </c>
      <c r="AB174" s="312">
        <v>530.52</v>
      </c>
      <c r="AC174" s="371">
        <v>532.13</v>
      </c>
      <c r="AD174" s="308">
        <v>0.59</v>
      </c>
      <c r="AE174" s="372">
        <v>0.74</v>
      </c>
      <c r="AF174" s="373"/>
      <c r="AG174" s="312"/>
      <c r="AH174" s="370">
        <v>3.0415968000000002</v>
      </c>
      <c r="AI174" s="370">
        <v>1.8512181818181819</v>
      </c>
      <c r="AJ174" s="370">
        <v>0</v>
      </c>
      <c r="AK174" s="312">
        <f>_xll.SRS1Splines.Functions25.Linear_Interp(V_NK2!$R$10:$R$21,V_NK2!$T$10:$T$21,AR174)</f>
        <v>63.842371428600103</v>
      </c>
      <c r="AL174" s="312">
        <f>(AK174/V_NK2!$T$18)*100</f>
        <v>89.415086034453921</v>
      </c>
      <c r="AM174" s="308">
        <f>AK174-V_NK2!$T$11</f>
        <v>23.022371428572306</v>
      </c>
      <c r="AN174" s="308">
        <f>IFERROR((AK174 - V_NK2!$X$12) / (V_NK2!$X$11- V_NK2!$X$12) * 100, 0)</f>
        <v>75.285714285720857</v>
      </c>
      <c r="AO174" s="308">
        <v>427</v>
      </c>
      <c r="AP174" s="308">
        <v>420</v>
      </c>
      <c r="AQ174" s="308">
        <v>425</v>
      </c>
      <c r="AR174" s="371">
        <v>425.27</v>
      </c>
      <c r="AS174" s="312">
        <v>0.85</v>
      </c>
      <c r="AT174" s="372">
        <v>0.45</v>
      </c>
      <c r="AU174" s="369"/>
      <c r="AV174" s="312"/>
      <c r="AW174" s="370"/>
      <c r="AX174" s="370"/>
      <c r="AY174" s="370"/>
      <c r="AZ174" s="312"/>
      <c r="BA174" s="312"/>
      <c r="BB174" s="308"/>
      <c r="BC174" s="308"/>
      <c r="BD174" s="308"/>
      <c r="BE174" s="308"/>
      <c r="BF174" s="374"/>
      <c r="BG174" s="312"/>
      <c r="BH174" s="372"/>
      <c r="BI174" s="369"/>
      <c r="BJ174" s="312"/>
      <c r="BK174" s="370"/>
      <c r="BL174" s="370"/>
      <c r="BM174" s="370"/>
      <c r="BN174" s="312" t="str">
        <f>_xll.SRS1Splines.Functions25.Linear_Interp(V_XNN1!$K$3:$K$8,V_XNN1!$L$3:$L$8,BT174)</f>
        <v>Error reading input X value(s): The value is not a number</v>
      </c>
      <c r="BO174" s="312" t="e">
        <f>(BN174/V_XNN1!$L$7)*100</f>
        <v>#VALUE!</v>
      </c>
      <c r="BP174" s="308" t="str">
        <f>_xll.SRS1Splines.Functions25.Linear_Interp(V_XNN1!$K$3:$K$8,V_XNN1!$M$3:$M$8,BT174)</f>
        <v>Error reading input X value(s): The value is not a number</v>
      </c>
      <c r="BQ174" s="308">
        <f>IFERROR((BN174 - V_XNN1!$M$16) / (V_XNN1!$M$15- V_XNN1!$M$16) * 100, 0)</f>
        <v>0</v>
      </c>
      <c r="BR174" s="308">
        <v>252</v>
      </c>
      <c r="BS174" s="308">
        <v>249</v>
      </c>
      <c r="BT174" s="374"/>
      <c r="BU174" s="312"/>
      <c r="BV174" s="372"/>
      <c r="BW174" s="375"/>
      <c r="BX174" s="365"/>
      <c r="BY174" s="376"/>
      <c r="BZ174" s="376"/>
      <c r="CA174" s="376"/>
      <c r="CB174" s="365"/>
      <c r="CC174" s="365"/>
      <c r="CD174" s="366"/>
      <c r="CE174" s="365"/>
      <c r="CF174" s="365"/>
      <c r="CG174" s="365"/>
      <c r="CH174" s="365"/>
      <c r="CI174" s="377"/>
      <c r="CJ174" s="365"/>
      <c r="CK174" s="378"/>
      <c r="CL174" s="375"/>
      <c r="CM174" s="365"/>
      <c r="CN174" s="376"/>
      <c r="CO174" s="376"/>
      <c r="CP174" s="376"/>
      <c r="CQ174" s="365"/>
      <c r="CR174" s="365"/>
      <c r="CS174" s="366"/>
      <c r="CT174" s="365"/>
      <c r="CU174" s="365"/>
      <c r="CV174" s="365"/>
      <c r="CW174" s="365"/>
      <c r="CX174" s="377"/>
      <c r="CY174" s="365"/>
      <c r="CZ174" s="378"/>
    </row>
    <row r="175" spans="1:104" s="1" customFormat="1" hidden="1">
      <c r="A175" s="272">
        <v>44734</v>
      </c>
      <c r="B175" s="362"/>
      <c r="C175" s="363"/>
      <c r="D175" s="364"/>
      <c r="E175" s="364"/>
      <c r="F175" s="364"/>
      <c r="G175" s="365"/>
      <c r="H175" s="366"/>
      <c r="I175" s="366"/>
      <c r="J175" s="366"/>
      <c r="K175" s="366"/>
      <c r="L175" s="366"/>
      <c r="M175" s="367"/>
      <c r="N175" s="367"/>
      <c r="O175" s="365"/>
      <c r="P175" s="368"/>
      <c r="Q175" s="369"/>
      <c r="R175" s="312"/>
      <c r="S175" s="370">
        <v>7.1269150104523171E-2</v>
      </c>
      <c r="T175" s="370">
        <v>3.2560000000000007</v>
      </c>
      <c r="U175" s="370">
        <v>0</v>
      </c>
      <c r="V175" s="312">
        <f>_xll.SRS1Splines.Functions25.Linear_Interp(V_NK3!$P$8:$P$32,V_NK3!$R$8:$R$32,AC175)</f>
        <v>252.93936124000001</v>
      </c>
      <c r="W175" s="312">
        <f>(V175/V_NK3!$R$28)*100</f>
        <v>46.655113254512834</v>
      </c>
      <c r="X175" s="308">
        <f>V175-V_NK3!$R$8</f>
        <v>196.36070924000001</v>
      </c>
      <c r="Y175" s="308">
        <f>IFERROR((V175 - V_NK3!$V$10) / (V_NK3!$V$9- V_NK3!$V$10) * 100, 0)</f>
        <v>40.439343759224109</v>
      </c>
      <c r="Z175" s="308">
        <v>541.79999999999995</v>
      </c>
      <c r="AA175" s="308">
        <v>521</v>
      </c>
      <c r="AB175" s="312">
        <v>530.52</v>
      </c>
      <c r="AC175" s="371">
        <v>532.01</v>
      </c>
      <c r="AD175" s="308">
        <v>0.59</v>
      </c>
      <c r="AE175" s="372">
        <v>0.74</v>
      </c>
      <c r="AF175" s="373"/>
      <c r="AG175" s="312"/>
      <c r="AH175" s="370">
        <v>3.0501504000000006</v>
      </c>
      <c r="AI175" s="370">
        <v>1.8512181818181819</v>
      </c>
      <c r="AJ175" s="370">
        <v>0</v>
      </c>
      <c r="AK175" s="312">
        <f>_xll.SRS1Splines.Functions25.Linear_Interp(V_NK2!$R$10:$R$21,V_NK2!$T$10:$T$21,AR175)</f>
        <v>65.0655714285991</v>
      </c>
      <c r="AL175" s="312">
        <f>(AK175/V_NK2!$T$18)*100</f>
        <v>91.128251300558958</v>
      </c>
      <c r="AM175" s="308">
        <f>AK175-V_NK2!$T$11</f>
        <v>24.245571428571303</v>
      </c>
      <c r="AN175" s="308">
        <f>IFERROR((AK175 - V_NK2!$X$12) / (V_NK2!$X$11- V_NK2!$X$12) * 100, 0)</f>
        <v>79.285714285717773</v>
      </c>
      <c r="AO175" s="308">
        <v>427</v>
      </c>
      <c r="AP175" s="308">
        <v>420</v>
      </c>
      <c r="AQ175" s="308">
        <v>425</v>
      </c>
      <c r="AR175" s="371">
        <v>425.55</v>
      </c>
      <c r="AS175" s="312">
        <v>0.85</v>
      </c>
      <c r="AT175" s="372">
        <v>0.45</v>
      </c>
      <c r="AU175" s="369"/>
      <c r="AV175" s="312"/>
      <c r="AW175" s="370"/>
      <c r="AX175" s="370"/>
      <c r="AY175" s="370"/>
      <c r="AZ175" s="312"/>
      <c r="BA175" s="312"/>
      <c r="BB175" s="308"/>
      <c r="BC175" s="308"/>
      <c r="BD175" s="308"/>
      <c r="BE175" s="308"/>
      <c r="BF175" s="374"/>
      <c r="BG175" s="312"/>
      <c r="BH175" s="372"/>
      <c r="BI175" s="369"/>
      <c r="BJ175" s="312"/>
      <c r="BK175" s="370"/>
      <c r="BL175" s="370"/>
      <c r="BM175" s="370"/>
      <c r="BN175" s="312" t="str">
        <f>_xll.SRS1Splines.Functions25.Linear_Interp(V_XNN1!$K$3:$K$8,V_XNN1!$L$3:$L$8,BT175)</f>
        <v>Error reading input X value(s): The value is not a number</v>
      </c>
      <c r="BO175" s="312" t="e">
        <f>(BN175/V_XNN1!$L$7)*100</f>
        <v>#VALUE!</v>
      </c>
      <c r="BP175" s="308" t="str">
        <f>_xll.SRS1Splines.Functions25.Linear_Interp(V_XNN1!$K$3:$K$8,V_XNN1!$M$3:$M$8,BT175)</f>
        <v>Error reading input X value(s): The value is not a number</v>
      </c>
      <c r="BQ175" s="308">
        <f>IFERROR((BN175 - V_XNN1!$M$16) / (V_XNN1!$M$15- V_XNN1!$M$16) * 100, 0)</f>
        <v>0</v>
      </c>
      <c r="BR175" s="308">
        <v>252</v>
      </c>
      <c r="BS175" s="308">
        <v>249</v>
      </c>
      <c r="BT175" s="374"/>
      <c r="BU175" s="312"/>
      <c r="BV175" s="372"/>
      <c r="BW175" s="375"/>
      <c r="BX175" s="365"/>
      <c r="BY175" s="376"/>
      <c r="BZ175" s="376"/>
      <c r="CA175" s="376"/>
      <c r="CB175" s="365"/>
      <c r="CC175" s="365"/>
      <c r="CD175" s="366"/>
      <c r="CE175" s="365"/>
      <c r="CF175" s="365"/>
      <c r="CG175" s="365"/>
      <c r="CH175" s="365"/>
      <c r="CI175" s="377"/>
      <c r="CJ175" s="365"/>
      <c r="CK175" s="378"/>
      <c r="CL175" s="375"/>
      <c r="CM175" s="365"/>
      <c r="CN175" s="376"/>
      <c r="CO175" s="376"/>
      <c r="CP175" s="376"/>
      <c r="CQ175" s="365"/>
      <c r="CR175" s="365"/>
      <c r="CS175" s="366"/>
      <c r="CT175" s="365"/>
      <c r="CU175" s="365"/>
      <c r="CV175" s="365"/>
      <c r="CW175" s="365"/>
      <c r="CX175" s="377"/>
      <c r="CY175" s="365"/>
      <c r="CZ175" s="378"/>
    </row>
    <row r="176" spans="1:104" s="1" customFormat="1" hidden="1">
      <c r="A176" s="272">
        <v>44735</v>
      </c>
      <c r="B176" s="362"/>
      <c r="C176" s="363"/>
      <c r="D176" s="364"/>
      <c r="E176" s="364"/>
      <c r="F176" s="364"/>
      <c r="G176" s="365"/>
      <c r="H176" s="366"/>
      <c r="I176" s="366"/>
      <c r="J176" s="366"/>
      <c r="K176" s="366"/>
      <c r="L176" s="366"/>
      <c r="M176" s="367"/>
      <c r="N176" s="367"/>
      <c r="O176" s="365"/>
      <c r="P176" s="368"/>
      <c r="Q176" s="369"/>
      <c r="R176" s="312"/>
      <c r="S176" s="370">
        <v>0.37440648540306093</v>
      </c>
      <c r="T176" s="370">
        <v>2.42</v>
      </c>
      <c r="U176" s="370">
        <v>0</v>
      </c>
      <c r="V176" s="312">
        <f>_xll.SRS1Splines.Functions25.Linear_Interp(V_NK3!$P$8:$P$32,V_NK3!$R$8:$R$32,AC176)</f>
        <v>250.89376773999899</v>
      </c>
      <c r="W176" s="312">
        <f>(V176/V_NK3!$R$28)*100</f>
        <v>46.277799909735755</v>
      </c>
      <c r="X176" s="308">
        <f>V176-V_NK3!$R$8</f>
        <v>194.31511573999899</v>
      </c>
      <c r="Y176" s="308">
        <f>IFERROR((V176 - V_NK3!$V$10) / (V_NK3!$V$9- V_NK3!$V$10) * 100, 0)</f>
        <v>40.018065698769206</v>
      </c>
      <c r="Z176" s="308">
        <v>541.79999999999995</v>
      </c>
      <c r="AA176" s="308">
        <v>521</v>
      </c>
      <c r="AB176" s="312">
        <v>530.52</v>
      </c>
      <c r="AC176" s="371">
        <v>531.92999999999995</v>
      </c>
      <c r="AD176" s="308">
        <v>0.59</v>
      </c>
      <c r="AE176" s="372">
        <v>0.55000000000000004</v>
      </c>
      <c r="AF176" s="373"/>
      <c r="AG176" s="312"/>
      <c r="AH176" s="370">
        <v>2.30155414018301</v>
      </c>
      <c r="AI176" s="370">
        <v>2.8796727272727276</v>
      </c>
      <c r="AJ176" s="370">
        <v>0</v>
      </c>
      <c r="AK176" s="312">
        <f>_xll.SRS1Splines.Functions25.Linear_Interp(V_NK2!$R$10:$R$21,V_NK2!$T$10:$T$21,AR176)</f>
        <v>65.152942857170402</v>
      </c>
      <c r="AL176" s="312">
        <f>(AK176/V_NK2!$T$18)*100</f>
        <v>91.250620248137821</v>
      </c>
      <c r="AM176" s="308">
        <f>AK176-V_NK2!$T$11</f>
        <v>24.332942857142605</v>
      </c>
      <c r="AN176" s="308">
        <f>IFERROR((AK176 - V_NK2!$X$12) / (V_NK2!$X$11- V_NK2!$X$12) * 100, 0)</f>
        <v>79.571428571431653</v>
      </c>
      <c r="AO176" s="308">
        <v>427</v>
      </c>
      <c r="AP176" s="308">
        <v>420</v>
      </c>
      <c r="AQ176" s="308">
        <v>425</v>
      </c>
      <c r="AR176" s="371">
        <v>425.57</v>
      </c>
      <c r="AS176" s="312">
        <v>0.85</v>
      </c>
      <c r="AT176" s="372">
        <v>0.7</v>
      </c>
      <c r="AU176" s="369"/>
      <c r="AV176" s="312"/>
      <c r="AW176" s="370"/>
      <c r="AX176" s="370"/>
      <c r="AY176" s="370"/>
      <c r="AZ176" s="312"/>
      <c r="BA176" s="312"/>
      <c r="BB176" s="308"/>
      <c r="BC176" s="308"/>
      <c r="BD176" s="308"/>
      <c r="BE176" s="308"/>
      <c r="BF176" s="374"/>
      <c r="BG176" s="312"/>
      <c r="BH176" s="372"/>
      <c r="BI176" s="369"/>
      <c r="BJ176" s="312"/>
      <c r="BK176" s="370"/>
      <c r="BL176" s="370"/>
      <c r="BM176" s="370"/>
      <c r="BN176" s="312" t="str">
        <f>_xll.SRS1Splines.Functions25.Linear_Interp(V_XNN1!$K$3:$K$8,V_XNN1!$L$3:$L$8,BT176)</f>
        <v>Error reading input X value(s): The value is not a number</v>
      </c>
      <c r="BO176" s="312" t="e">
        <f>(BN176/V_XNN1!$L$7)*100</f>
        <v>#VALUE!</v>
      </c>
      <c r="BP176" s="308" t="str">
        <f>_xll.SRS1Splines.Functions25.Linear_Interp(V_XNN1!$K$3:$K$8,V_XNN1!$M$3:$M$8,BT176)</f>
        <v>Error reading input X value(s): The value is not a number</v>
      </c>
      <c r="BQ176" s="308">
        <f>IFERROR((BN176 - V_XNN1!$M$16) / (V_XNN1!$M$15- V_XNN1!$M$16) * 100, 0)</f>
        <v>0</v>
      </c>
      <c r="BR176" s="308">
        <v>252</v>
      </c>
      <c r="BS176" s="308">
        <v>249</v>
      </c>
      <c r="BT176" s="374"/>
      <c r="BU176" s="312"/>
      <c r="BV176" s="372"/>
      <c r="BW176" s="375"/>
      <c r="BX176" s="365"/>
      <c r="BY176" s="376"/>
      <c r="BZ176" s="376"/>
      <c r="CA176" s="376"/>
      <c r="CB176" s="365"/>
      <c r="CC176" s="365"/>
      <c r="CD176" s="366"/>
      <c r="CE176" s="365"/>
      <c r="CF176" s="365"/>
      <c r="CG176" s="365"/>
      <c r="CH176" s="365"/>
      <c r="CI176" s="377"/>
      <c r="CJ176" s="365"/>
      <c r="CK176" s="378"/>
      <c r="CL176" s="375"/>
      <c r="CM176" s="365"/>
      <c r="CN176" s="376"/>
      <c r="CO176" s="376"/>
      <c r="CP176" s="376"/>
      <c r="CQ176" s="365"/>
      <c r="CR176" s="365"/>
      <c r="CS176" s="366"/>
      <c r="CT176" s="365"/>
      <c r="CU176" s="365"/>
      <c r="CV176" s="365"/>
      <c r="CW176" s="365"/>
      <c r="CX176" s="377"/>
      <c r="CY176" s="365"/>
      <c r="CZ176" s="378"/>
    </row>
    <row r="177" spans="1:104" s="1" customFormat="1" hidden="1">
      <c r="A177" s="272">
        <v>44736</v>
      </c>
      <c r="B177" s="362"/>
      <c r="C177" s="363"/>
      <c r="D177" s="364"/>
      <c r="E177" s="364"/>
      <c r="F177" s="364"/>
      <c r="G177" s="365"/>
      <c r="H177" s="366"/>
      <c r="I177" s="366"/>
      <c r="J177" s="366"/>
      <c r="K177" s="366"/>
      <c r="L177" s="366"/>
      <c r="M177" s="367"/>
      <c r="N177" s="367"/>
      <c r="O177" s="365"/>
      <c r="P177" s="368"/>
      <c r="Q177" s="369"/>
      <c r="R177" s="312"/>
      <c r="S177" s="370">
        <v>0.96274327023124717</v>
      </c>
      <c r="T177" s="370">
        <v>1.9800000000000002</v>
      </c>
      <c r="U177" s="370">
        <v>0</v>
      </c>
      <c r="V177" s="312">
        <f>_xll.SRS1Splines.Functions25.Linear_Interp(V_NK3!$P$8:$P$32,V_NK3!$R$8:$R$32,AC177)</f>
        <v>249.87651102000001</v>
      </c>
      <c r="W177" s="312">
        <f>(V177/V_NK3!$R$28)*100</f>
        <v>46.090165105694972</v>
      </c>
      <c r="X177" s="308">
        <f>V177-V_NK3!$R$8</f>
        <v>193.29785902</v>
      </c>
      <c r="Y177" s="308">
        <f>IFERROR((V177 - V_NK3!$V$10) / (V_NK3!$V$9- V_NK3!$V$10) * 100, 0)</f>
        <v>39.808567605435577</v>
      </c>
      <c r="Z177" s="308">
        <v>541.79999999999995</v>
      </c>
      <c r="AA177" s="308">
        <v>521</v>
      </c>
      <c r="AB177" s="312">
        <v>530.52</v>
      </c>
      <c r="AC177" s="371">
        <v>531.89</v>
      </c>
      <c r="AD177" s="308">
        <v>0.59</v>
      </c>
      <c r="AE177" s="372">
        <v>0.45</v>
      </c>
      <c r="AF177" s="373"/>
      <c r="AG177" s="312"/>
      <c r="AH177" s="370">
        <v>2.0997052791763116</v>
      </c>
      <c r="AI177" s="370">
        <v>3.4144690909090909</v>
      </c>
      <c r="AJ177" s="370">
        <v>0</v>
      </c>
      <c r="AK177" s="312">
        <f>_xll.SRS1Splines.Functions25.Linear_Interp(V_NK2!$R$10:$R$21,V_NK2!$T$10:$T$21,AR177)</f>
        <v>64.191857142885695</v>
      </c>
      <c r="AL177" s="312">
        <f>(AK177/V_NK2!$T$18)*100</f>
        <v>89.904561824769871</v>
      </c>
      <c r="AM177" s="308">
        <f>AK177-V_NK2!$T$11</f>
        <v>23.371857142857898</v>
      </c>
      <c r="AN177" s="308">
        <f>IFERROR((AK177 - V_NK2!$X$12) / (V_NK2!$X$11- V_NK2!$X$12) * 100, 0)</f>
        <v>76.428571428577655</v>
      </c>
      <c r="AO177" s="308">
        <v>427</v>
      </c>
      <c r="AP177" s="308">
        <v>420</v>
      </c>
      <c r="AQ177" s="308">
        <v>425</v>
      </c>
      <c r="AR177" s="371">
        <v>425.35</v>
      </c>
      <c r="AS177" s="312">
        <v>0.85</v>
      </c>
      <c r="AT177" s="372">
        <v>0.83</v>
      </c>
      <c r="AU177" s="369"/>
      <c r="AV177" s="312"/>
      <c r="AW177" s="370"/>
      <c r="AX177" s="370"/>
      <c r="AY177" s="370"/>
      <c r="AZ177" s="312"/>
      <c r="BA177" s="312"/>
      <c r="BB177" s="308"/>
      <c r="BC177" s="308"/>
      <c r="BD177" s="308"/>
      <c r="BE177" s="308"/>
      <c r="BF177" s="374"/>
      <c r="BG177" s="312"/>
      <c r="BH177" s="372"/>
      <c r="BI177" s="369"/>
      <c r="BJ177" s="312"/>
      <c r="BK177" s="370"/>
      <c r="BL177" s="370"/>
      <c r="BM177" s="370"/>
      <c r="BN177" s="312" t="str">
        <f>_xll.SRS1Splines.Functions25.Linear_Interp(V_XNN1!$K$3:$K$8,V_XNN1!$L$3:$L$8,BT177)</f>
        <v>Error reading input X value(s): The value is not a number</v>
      </c>
      <c r="BO177" s="312" t="e">
        <f>(BN177/V_XNN1!$L$7)*100</f>
        <v>#VALUE!</v>
      </c>
      <c r="BP177" s="308" t="str">
        <f>_xll.SRS1Splines.Functions25.Linear_Interp(V_XNN1!$K$3:$K$8,V_XNN1!$M$3:$M$8,BT177)</f>
        <v>Error reading input X value(s): The value is not a number</v>
      </c>
      <c r="BQ177" s="308">
        <f>IFERROR((BN177 - V_XNN1!$M$16) / (V_XNN1!$M$15- V_XNN1!$M$16) * 100, 0)</f>
        <v>0</v>
      </c>
      <c r="BR177" s="308">
        <v>252</v>
      </c>
      <c r="BS177" s="308">
        <v>249</v>
      </c>
      <c r="BT177" s="374"/>
      <c r="BU177" s="312"/>
      <c r="BV177" s="372"/>
      <c r="BW177" s="375"/>
      <c r="BX177" s="365"/>
      <c r="BY177" s="376"/>
      <c r="BZ177" s="376"/>
      <c r="CA177" s="376"/>
      <c r="CB177" s="365"/>
      <c r="CC177" s="365"/>
      <c r="CD177" s="366"/>
      <c r="CE177" s="365"/>
      <c r="CF177" s="365"/>
      <c r="CG177" s="365"/>
      <c r="CH177" s="365"/>
      <c r="CI177" s="377"/>
      <c r="CJ177" s="365"/>
      <c r="CK177" s="378"/>
      <c r="CL177" s="375"/>
      <c r="CM177" s="365"/>
      <c r="CN177" s="376"/>
      <c r="CO177" s="376"/>
      <c r="CP177" s="376"/>
      <c r="CQ177" s="365"/>
      <c r="CR177" s="365"/>
      <c r="CS177" s="366"/>
      <c r="CT177" s="365"/>
      <c r="CU177" s="365"/>
      <c r="CV177" s="365"/>
      <c r="CW177" s="365"/>
      <c r="CX177" s="377"/>
      <c r="CY177" s="365"/>
      <c r="CZ177" s="378"/>
    </row>
    <row r="178" spans="1:104" s="1" customFormat="1" hidden="1">
      <c r="A178" s="272">
        <v>44737</v>
      </c>
      <c r="B178" s="362"/>
      <c r="C178" s="363"/>
      <c r="D178" s="364"/>
      <c r="E178" s="364"/>
      <c r="F178" s="364"/>
      <c r="G178" s="365"/>
      <c r="H178" s="366"/>
      <c r="I178" s="366"/>
      <c r="J178" s="366"/>
      <c r="K178" s="366"/>
      <c r="L178" s="366"/>
      <c r="M178" s="367"/>
      <c r="N178" s="367"/>
      <c r="O178" s="365"/>
      <c r="P178" s="368"/>
      <c r="Q178" s="369"/>
      <c r="R178" s="312"/>
      <c r="S178" s="370">
        <v>1.4713716351165773</v>
      </c>
      <c r="T178" s="370">
        <v>1.9800000000000002</v>
      </c>
      <c r="U178" s="370">
        <v>0</v>
      </c>
      <c r="V178" s="312">
        <f>_xll.SRS1Splines.Functions25.Linear_Interp(V_NK3!$P$8:$P$32,V_NK3!$R$8:$R$32,AC178)</f>
        <v>249.36788265999999</v>
      </c>
      <c r="W178" s="312">
        <f>(V178/V_NK3!$R$28)*100</f>
        <v>45.996347703674488</v>
      </c>
      <c r="X178" s="308">
        <f>V178-V_NK3!$R$8</f>
        <v>192.78923065999999</v>
      </c>
      <c r="Y178" s="308">
        <f>IFERROR((V178 - V_NK3!$V$10) / (V_NK3!$V$9- V_NK3!$V$10) * 100, 0)</f>
        <v>39.703818558768653</v>
      </c>
      <c r="Z178" s="308">
        <v>541.79999999999995</v>
      </c>
      <c r="AA178" s="308">
        <v>521</v>
      </c>
      <c r="AB178" s="312">
        <v>530.52</v>
      </c>
      <c r="AC178" s="371">
        <v>531.87</v>
      </c>
      <c r="AD178" s="308">
        <v>0.59</v>
      </c>
      <c r="AE178" s="372">
        <v>0.45</v>
      </c>
      <c r="AF178" s="373"/>
      <c r="AG178" s="312"/>
      <c r="AH178" s="370">
        <v>2.2675526395884704</v>
      </c>
      <c r="AI178" s="370">
        <v>3.4144690909090909</v>
      </c>
      <c r="AJ178" s="370">
        <v>0</v>
      </c>
      <c r="AK178" s="312">
        <f>_xll.SRS1Splines.Functions25.Linear_Interp(V_NK2!$R$10:$R$21,V_NK2!$T$10:$T$21,AR178)</f>
        <v>63.318142857171999</v>
      </c>
      <c r="AL178" s="312">
        <f>(AK178/V_NK2!$T$18)*100</f>
        <v>88.680872348980387</v>
      </c>
      <c r="AM178" s="308">
        <f>AK178-V_NK2!$T$11</f>
        <v>22.498142857144202</v>
      </c>
      <c r="AN178" s="308">
        <f>IFERROR((AK178 - V_NK2!$X$12) / (V_NK2!$X$11- V_NK2!$X$12) * 100, 0)</f>
        <v>73.571428571436584</v>
      </c>
      <c r="AO178" s="308">
        <v>427</v>
      </c>
      <c r="AP178" s="308">
        <v>420</v>
      </c>
      <c r="AQ178" s="308">
        <v>425</v>
      </c>
      <c r="AR178" s="371">
        <v>425.15</v>
      </c>
      <c r="AS178" s="312">
        <v>0.85</v>
      </c>
      <c r="AT178" s="372">
        <v>0.83</v>
      </c>
      <c r="AU178" s="369"/>
      <c r="AV178" s="312"/>
      <c r="AW178" s="370"/>
      <c r="AX178" s="370"/>
      <c r="AY178" s="370"/>
      <c r="AZ178" s="312"/>
      <c r="BA178" s="312"/>
      <c r="BB178" s="308"/>
      <c r="BC178" s="308"/>
      <c r="BD178" s="308"/>
      <c r="BE178" s="308"/>
      <c r="BF178" s="374"/>
      <c r="BG178" s="312"/>
      <c r="BH178" s="372"/>
      <c r="BI178" s="369"/>
      <c r="BJ178" s="312"/>
      <c r="BK178" s="370"/>
      <c r="BL178" s="370"/>
      <c r="BM178" s="370"/>
      <c r="BN178" s="312" t="str">
        <f>_xll.SRS1Splines.Functions25.Linear_Interp(V_XNN1!$K$3:$K$8,V_XNN1!$L$3:$L$8,BT178)</f>
        <v>Error reading input X value(s): The value is not a number</v>
      </c>
      <c r="BO178" s="312" t="e">
        <f>(BN178/V_XNN1!$L$7)*100</f>
        <v>#VALUE!</v>
      </c>
      <c r="BP178" s="308" t="str">
        <f>_xll.SRS1Splines.Functions25.Linear_Interp(V_XNN1!$K$3:$K$8,V_XNN1!$M$3:$M$8,BT178)</f>
        <v>Error reading input X value(s): The value is not a number</v>
      </c>
      <c r="BQ178" s="308">
        <f>IFERROR((BN178 - V_XNN1!$M$16) / (V_XNN1!$M$15- V_XNN1!$M$16) * 100, 0)</f>
        <v>0</v>
      </c>
      <c r="BR178" s="308">
        <v>252</v>
      </c>
      <c r="BS178" s="308">
        <v>249</v>
      </c>
      <c r="BT178" s="374"/>
      <c r="BU178" s="312"/>
      <c r="BV178" s="372"/>
      <c r="BW178" s="375"/>
      <c r="BX178" s="365"/>
      <c r="BY178" s="376"/>
      <c r="BZ178" s="376"/>
      <c r="CA178" s="376"/>
      <c r="CB178" s="365"/>
      <c r="CC178" s="365"/>
      <c r="CD178" s="366"/>
      <c r="CE178" s="365"/>
      <c r="CF178" s="365"/>
      <c r="CG178" s="365"/>
      <c r="CH178" s="365"/>
      <c r="CI178" s="377"/>
      <c r="CJ178" s="365"/>
      <c r="CK178" s="378"/>
      <c r="CL178" s="375"/>
      <c r="CM178" s="365"/>
      <c r="CN178" s="376"/>
      <c r="CO178" s="376"/>
      <c r="CP178" s="376"/>
      <c r="CQ178" s="365"/>
      <c r="CR178" s="365"/>
      <c r="CS178" s="366"/>
      <c r="CT178" s="365"/>
      <c r="CU178" s="365"/>
      <c r="CV178" s="365"/>
      <c r="CW178" s="365"/>
      <c r="CX178" s="377"/>
      <c r="CY178" s="365"/>
      <c r="CZ178" s="378"/>
    </row>
    <row r="179" spans="1:104" s="1" customFormat="1" hidden="1">
      <c r="A179" s="272">
        <v>44738</v>
      </c>
      <c r="B179" s="362"/>
      <c r="C179" s="363"/>
      <c r="D179" s="364"/>
      <c r="E179" s="364"/>
      <c r="F179" s="364"/>
      <c r="G179" s="365"/>
      <c r="H179" s="366"/>
      <c r="I179" s="366"/>
      <c r="J179" s="366"/>
      <c r="K179" s="366"/>
      <c r="L179" s="366"/>
      <c r="M179" s="367"/>
      <c r="N179" s="367"/>
      <c r="O179" s="365"/>
      <c r="P179" s="368"/>
      <c r="Q179" s="369"/>
      <c r="R179" s="312"/>
      <c r="S179" s="370">
        <v>0.96274327023124717</v>
      </c>
      <c r="T179" s="370">
        <v>1.9800000000000002</v>
      </c>
      <c r="U179" s="370">
        <v>0</v>
      </c>
      <c r="V179" s="312">
        <f>_xll.SRS1Splines.Functions25.Linear_Interp(V_NK3!$P$8:$P$32,V_NK3!$R$8:$R$32,AC179)</f>
        <v>248.35062594000101</v>
      </c>
      <c r="W179" s="312">
        <f>(V179/V_NK3!$R$28)*100</f>
        <v>45.808712899633711</v>
      </c>
      <c r="X179" s="308">
        <f>V179-V_NK3!$R$8</f>
        <v>191.771973940001</v>
      </c>
      <c r="Y179" s="308">
        <f>IFERROR((V179 - V_NK3!$V$10) / (V_NK3!$V$9- V_NK3!$V$10) * 100, 0)</f>
        <v>39.494320465435017</v>
      </c>
      <c r="Z179" s="308">
        <v>541.79999999999995</v>
      </c>
      <c r="AA179" s="308">
        <v>521</v>
      </c>
      <c r="AB179" s="312">
        <v>530.52</v>
      </c>
      <c r="AC179" s="371">
        <v>531.83000000000004</v>
      </c>
      <c r="AD179" s="308">
        <v>0.59</v>
      </c>
      <c r="AE179" s="372">
        <v>0.45</v>
      </c>
      <c r="AF179" s="373"/>
      <c r="AG179" s="312"/>
      <c r="AH179" s="370">
        <v>2.0997052791763116</v>
      </c>
      <c r="AI179" s="370">
        <v>3.4144690909090909</v>
      </c>
      <c r="AJ179" s="370">
        <v>0</v>
      </c>
      <c r="AK179" s="312">
        <f>_xll.SRS1Splines.Functions25.Linear_Interp(V_NK2!$R$10:$R$21,V_NK2!$T$10:$T$21,AR179)</f>
        <v>62.357057142886902</v>
      </c>
      <c r="AL179" s="312">
        <f>(AK179/V_NK2!$T$18)*100</f>
        <v>87.334813925611897</v>
      </c>
      <c r="AM179" s="308">
        <f>AK179-V_NK2!$T$11</f>
        <v>21.537057142859105</v>
      </c>
      <c r="AN179" s="308">
        <f>IFERROR((AK179 - V_NK2!$X$12) / (V_NK2!$X$11- V_NK2!$X$12) * 100, 0)</f>
        <v>70.428571428581293</v>
      </c>
      <c r="AO179" s="308">
        <v>427</v>
      </c>
      <c r="AP179" s="308">
        <v>420</v>
      </c>
      <c r="AQ179" s="308">
        <v>425</v>
      </c>
      <c r="AR179" s="371">
        <v>424.93</v>
      </c>
      <c r="AS179" s="312">
        <v>0.85</v>
      </c>
      <c r="AT179" s="372">
        <v>0.83</v>
      </c>
      <c r="AU179" s="369"/>
      <c r="AV179" s="312"/>
      <c r="AW179" s="370"/>
      <c r="AX179" s="370"/>
      <c r="AY179" s="370"/>
      <c r="AZ179" s="312"/>
      <c r="BA179" s="312"/>
      <c r="BB179" s="308"/>
      <c r="BC179" s="308"/>
      <c r="BD179" s="308"/>
      <c r="BE179" s="308"/>
      <c r="BF179" s="374"/>
      <c r="BG179" s="312"/>
      <c r="BH179" s="372"/>
      <c r="BI179" s="369"/>
      <c r="BJ179" s="312"/>
      <c r="BK179" s="370"/>
      <c r="BL179" s="370"/>
      <c r="BM179" s="370"/>
      <c r="BN179" s="312" t="str">
        <f>_xll.SRS1Splines.Functions25.Linear_Interp(V_XNN1!$K$3:$K$8,V_XNN1!$L$3:$L$8,BT179)</f>
        <v>Error reading input X value(s): The value is not a number</v>
      </c>
      <c r="BO179" s="312" t="e">
        <f>(BN179/V_XNN1!$L$7)*100</f>
        <v>#VALUE!</v>
      </c>
      <c r="BP179" s="308" t="str">
        <f>_xll.SRS1Splines.Functions25.Linear_Interp(V_XNN1!$K$3:$K$8,V_XNN1!$M$3:$M$8,BT179)</f>
        <v>Error reading input X value(s): The value is not a number</v>
      </c>
      <c r="BQ179" s="308">
        <f>IFERROR((BN179 - V_XNN1!$M$16) / (V_XNN1!$M$15- V_XNN1!$M$16) * 100, 0)</f>
        <v>0</v>
      </c>
      <c r="BR179" s="308">
        <v>252</v>
      </c>
      <c r="BS179" s="308">
        <v>249</v>
      </c>
      <c r="BT179" s="374"/>
      <c r="BU179" s="312"/>
      <c r="BV179" s="372"/>
      <c r="BW179" s="375"/>
      <c r="BX179" s="365"/>
      <c r="BY179" s="376"/>
      <c r="BZ179" s="376"/>
      <c r="CA179" s="376"/>
      <c r="CB179" s="365"/>
      <c r="CC179" s="365"/>
      <c r="CD179" s="366"/>
      <c r="CE179" s="365"/>
      <c r="CF179" s="365"/>
      <c r="CG179" s="365"/>
      <c r="CH179" s="365"/>
      <c r="CI179" s="377"/>
      <c r="CJ179" s="365"/>
      <c r="CK179" s="378"/>
      <c r="CL179" s="375"/>
      <c r="CM179" s="365"/>
      <c r="CN179" s="376"/>
      <c r="CO179" s="376"/>
      <c r="CP179" s="376"/>
      <c r="CQ179" s="365"/>
      <c r="CR179" s="365"/>
      <c r="CS179" s="366"/>
      <c r="CT179" s="365"/>
      <c r="CU179" s="365"/>
      <c r="CV179" s="365"/>
      <c r="CW179" s="365"/>
      <c r="CX179" s="377"/>
      <c r="CY179" s="365"/>
      <c r="CZ179" s="378"/>
    </row>
    <row r="180" spans="1:104" s="1" customFormat="1" hidden="1">
      <c r="A180" s="272">
        <v>44739</v>
      </c>
      <c r="B180" s="362"/>
      <c r="C180" s="363"/>
      <c r="D180" s="364"/>
      <c r="E180" s="364"/>
      <c r="F180" s="364"/>
      <c r="G180" s="365"/>
      <c r="H180" s="366"/>
      <c r="I180" s="366"/>
      <c r="J180" s="366"/>
      <c r="K180" s="366"/>
      <c r="L180" s="366"/>
      <c r="M180" s="367"/>
      <c r="N180" s="367"/>
      <c r="O180" s="365"/>
      <c r="P180" s="368"/>
      <c r="Q180" s="369"/>
      <c r="R180" s="312"/>
      <c r="S180" s="370">
        <v>0.96274327022743245</v>
      </c>
      <c r="T180" s="370">
        <v>1.9800000000000002</v>
      </c>
      <c r="U180" s="370">
        <v>0</v>
      </c>
      <c r="V180" s="312">
        <f>_xll.SRS1Splines.Functions25.Linear_Interp(V_NK3!$P$8:$P$32,V_NK3!$R$8:$R$32,AC180)</f>
        <v>247.33336921999901</v>
      </c>
      <c r="W180" s="312">
        <f>(V180/V_NK3!$R$28)*100</f>
        <v>45.621078095592381</v>
      </c>
      <c r="X180" s="308">
        <f>V180-V_NK3!$R$8</f>
        <v>190.75471721999901</v>
      </c>
      <c r="Y180" s="308">
        <f>IFERROR((V180 - V_NK3!$V$10) / (V_NK3!$V$9- V_NK3!$V$10) * 100, 0)</f>
        <v>39.28482237210077</v>
      </c>
      <c r="Z180" s="308">
        <v>541.79999999999995</v>
      </c>
      <c r="AA180" s="308">
        <v>521</v>
      </c>
      <c r="AB180" s="312">
        <v>530.52</v>
      </c>
      <c r="AC180" s="371">
        <v>531.79</v>
      </c>
      <c r="AD180" s="308">
        <v>0.59</v>
      </c>
      <c r="AE180" s="372">
        <v>0.45</v>
      </c>
      <c r="AF180" s="373"/>
      <c r="AG180" s="312"/>
      <c r="AH180" s="370">
        <v>2.099705279175053</v>
      </c>
      <c r="AI180" s="370">
        <v>2.6739818181818182</v>
      </c>
      <c r="AJ180" s="370">
        <v>0</v>
      </c>
      <c r="AK180" s="312">
        <f>_xll.SRS1Splines.Functions25.Linear_Interp(V_NK2!$R$10:$R$21,V_NK2!$T$10:$T$21,AR180)</f>
        <v>62.619171428601298</v>
      </c>
      <c r="AL180" s="312">
        <f>(AK180/V_NK2!$T$18)*100</f>
        <v>87.701920768349154</v>
      </c>
      <c r="AM180" s="308">
        <f>AK180-V_NK2!$T$11</f>
        <v>21.799171428573501</v>
      </c>
      <c r="AN180" s="308">
        <f>IFERROR((AK180 - V_NK2!$X$12) / (V_NK2!$X$11- V_NK2!$X$12) * 100, 0)</f>
        <v>71.285714285724566</v>
      </c>
      <c r="AO180" s="308">
        <v>427</v>
      </c>
      <c r="AP180" s="308">
        <v>420</v>
      </c>
      <c r="AQ180" s="308">
        <v>425</v>
      </c>
      <c r="AR180" s="371">
        <v>424.99</v>
      </c>
      <c r="AS180" s="312">
        <v>0.85</v>
      </c>
      <c r="AT180" s="372">
        <v>0.65</v>
      </c>
      <c r="AU180" s="369"/>
      <c r="AV180" s="312"/>
      <c r="AW180" s="370"/>
      <c r="AX180" s="370"/>
      <c r="AY180" s="370"/>
      <c r="AZ180" s="312"/>
      <c r="BA180" s="312"/>
      <c r="BB180" s="308"/>
      <c r="BC180" s="308"/>
      <c r="BD180" s="308"/>
      <c r="BE180" s="308"/>
      <c r="BF180" s="374"/>
      <c r="BG180" s="312"/>
      <c r="BH180" s="372"/>
      <c r="BI180" s="369"/>
      <c r="BJ180" s="312"/>
      <c r="BK180" s="370"/>
      <c r="BL180" s="370"/>
      <c r="BM180" s="370"/>
      <c r="BN180" s="312" t="str">
        <f>_xll.SRS1Splines.Functions25.Linear_Interp(V_XNN1!$K$3:$K$8,V_XNN1!$L$3:$L$8,BT180)</f>
        <v>Error reading input X value(s): The value is not a number</v>
      </c>
      <c r="BO180" s="312" t="e">
        <f>(BN180/V_XNN1!$L$7)*100</f>
        <v>#VALUE!</v>
      </c>
      <c r="BP180" s="308" t="str">
        <f>_xll.SRS1Splines.Functions25.Linear_Interp(V_XNN1!$K$3:$K$8,V_XNN1!$M$3:$M$8,BT180)</f>
        <v>Error reading input X value(s): The value is not a number</v>
      </c>
      <c r="BQ180" s="308">
        <f>IFERROR((BN180 - V_XNN1!$M$16) / (V_XNN1!$M$15- V_XNN1!$M$16) * 100, 0)</f>
        <v>0</v>
      </c>
      <c r="BR180" s="308">
        <v>252</v>
      </c>
      <c r="BS180" s="308">
        <v>249</v>
      </c>
      <c r="BT180" s="374"/>
      <c r="BU180" s="312"/>
      <c r="BV180" s="372"/>
      <c r="BW180" s="375"/>
      <c r="BX180" s="365"/>
      <c r="BY180" s="376"/>
      <c r="BZ180" s="376"/>
      <c r="CA180" s="376"/>
      <c r="CB180" s="365"/>
      <c r="CC180" s="365"/>
      <c r="CD180" s="366"/>
      <c r="CE180" s="365"/>
      <c r="CF180" s="365"/>
      <c r="CG180" s="365"/>
      <c r="CH180" s="365"/>
      <c r="CI180" s="377"/>
      <c r="CJ180" s="365"/>
      <c r="CK180" s="378"/>
      <c r="CL180" s="375"/>
      <c r="CM180" s="365"/>
      <c r="CN180" s="376"/>
      <c r="CO180" s="376"/>
      <c r="CP180" s="376"/>
      <c r="CQ180" s="365"/>
      <c r="CR180" s="365"/>
      <c r="CS180" s="366"/>
      <c r="CT180" s="365"/>
      <c r="CU180" s="365"/>
      <c r="CV180" s="365"/>
      <c r="CW180" s="365"/>
      <c r="CX180" s="377"/>
      <c r="CY180" s="365"/>
      <c r="CZ180" s="378"/>
    </row>
    <row r="181" spans="1:104" s="1" customFormat="1" hidden="1">
      <c r="A181" s="272">
        <v>44740</v>
      </c>
      <c r="B181" s="362"/>
      <c r="C181" s="363"/>
      <c r="D181" s="364"/>
      <c r="E181" s="364"/>
      <c r="F181" s="364"/>
      <c r="G181" s="365"/>
      <c r="H181" s="366"/>
      <c r="I181" s="366"/>
      <c r="J181" s="366"/>
      <c r="K181" s="366"/>
      <c r="L181" s="366"/>
      <c r="M181" s="367"/>
      <c r="N181" s="367"/>
      <c r="O181" s="365"/>
      <c r="P181" s="368"/>
      <c r="Q181" s="369"/>
      <c r="R181" s="312"/>
      <c r="S181" s="370">
        <v>1.2170574526748659</v>
      </c>
      <c r="T181" s="370">
        <v>1.9800000000000002</v>
      </c>
      <c r="U181" s="370">
        <v>0</v>
      </c>
      <c r="V181" s="312">
        <f>_xll.SRS1Splines.Functions25.Linear_Interp(V_NK3!$P$8:$P$32,V_NK3!$R$8:$R$32,AC181)</f>
        <v>246.57042668</v>
      </c>
      <c r="W181" s="312">
        <f>(V181/V_NK3!$R$28)*100</f>
        <v>45.480351992561843</v>
      </c>
      <c r="X181" s="308">
        <f>V181-V_NK3!$R$8</f>
        <v>189.99177467999999</v>
      </c>
      <c r="Y181" s="308">
        <f>IFERROR((V181 - V_NK3!$V$10) / (V_NK3!$V$9- V_NK3!$V$10) * 100, 0)</f>
        <v>39.127698802100589</v>
      </c>
      <c r="Z181" s="308">
        <v>541.79999999999995</v>
      </c>
      <c r="AA181" s="308">
        <v>521</v>
      </c>
      <c r="AB181" s="312">
        <v>530.52</v>
      </c>
      <c r="AC181" s="371">
        <v>531.76</v>
      </c>
      <c r="AD181" s="308">
        <v>0.59</v>
      </c>
      <c r="AE181" s="372">
        <v>0.45</v>
      </c>
      <c r="AF181" s="373"/>
      <c r="AG181" s="312"/>
      <c r="AH181" s="370">
        <v>2.1836289593827058</v>
      </c>
      <c r="AI181" s="370">
        <v>2.1803236363636369</v>
      </c>
      <c r="AJ181" s="370">
        <v>0</v>
      </c>
      <c r="AK181" s="312">
        <f>_xll.SRS1Splines.Functions25.Linear_Interp(V_NK2!$R$10:$R$21,V_NK2!$T$10:$T$21,AR181)</f>
        <v>62.837600000029703</v>
      </c>
      <c r="AL181" s="312">
        <f>(AK181/V_NK2!$T$18)*100</f>
        <v>88.00784313729649</v>
      </c>
      <c r="AM181" s="308">
        <f>AK181-V_NK2!$T$11</f>
        <v>22.017600000001906</v>
      </c>
      <c r="AN181" s="308">
        <f>IFERROR((AK181 - V_NK2!$X$12) / (V_NK2!$X$11- V_NK2!$X$12) * 100, 0)</f>
        <v>72.000000000009763</v>
      </c>
      <c r="AO181" s="308">
        <v>427</v>
      </c>
      <c r="AP181" s="308">
        <v>420</v>
      </c>
      <c r="AQ181" s="308">
        <v>425</v>
      </c>
      <c r="AR181" s="371">
        <v>425.04</v>
      </c>
      <c r="AS181" s="312">
        <v>0.85</v>
      </c>
      <c r="AT181" s="372">
        <v>0.53</v>
      </c>
      <c r="AU181" s="369"/>
      <c r="AV181" s="312"/>
      <c r="AW181" s="370"/>
      <c r="AX181" s="370"/>
      <c r="AY181" s="370"/>
      <c r="AZ181" s="312"/>
      <c r="BA181" s="312"/>
      <c r="BB181" s="308"/>
      <c r="BC181" s="308"/>
      <c r="BD181" s="308"/>
      <c r="BE181" s="308"/>
      <c r="BF181" s="374"/>
      <c r="BG181" s="312"/>
      <c r="BH181" s="372"/>
      <c r="BI181" s="369"/>
      <c r="BJ181" s="312"/>
      <c r="BK181" s="370"/>
      <c r="BL181" s="370"/>
      <c r="BM181" s="370"/>
      <c r="BN181" s="312" t="str">
        <f>_xll.SRS1Splines.Functions25.Linear_Interp(V_XNN1!$K$3:$K$8,V_XNN1!$L$3:$L$8,BT181)</f>
        <v>Error reading input X value(s): The value is not a number</v>
      </c>
      <c r="BO181" s="312" t="e">
        <f>(BN181/V_XNN1!$L$7)*100</f>
        <v>#VALUE!</v>
      </c>
      <c r="BP181" s="308" t="str">
        <f>_xll.SRS1Splines.Functions25.Linear_Interp(V_XNN1!$K$3:$K$8,V_XNN1!$M$3:$M$8,BT181)</f>
        <v>Error reading input X value(s): The value is not a number</v>
      </c>
      <c r="BQ181" s="308">
        <f>IFERROR((BN181 - V_XNN1!$M$16) / (V_XNN1!$M$15- V_XNN1!$M$16) * 100, 0)</f>
        <v>0</v>
      </c>
      <c r="BR181" s="308">
        <v>252</v>
      </c>
      <c r="BS181" s="308">
        <v>249</v>
      </c>
      <c r="BT181" s="374"/>
      <c r="BU181" s="312"/>
      <c r="BV181" s="372"/>
      <c r="BW181" s="375"/>
      <c r="BX181" s="365"/>
      <c r="BY181" s="376"/>
      <c r="BZ181" s="376"/>
      <c r="CA181" s="376"/>
      <c r="CB181" s="365"/>
      <c r="CC181" s="365"/>
      <c r="CD181" s="366"/>
      <c r="CE181" s="365"/>
      <c r="CF181" s="365"/>
      <c r="CG181" s="365"/>
      <c r="CH181" s="365"/>
      <c r="CI181" s="377"/>
      <c r="CJ181" s="365"/>
      <c r="CK181" s="378"/>
      <c r="CL181" s="375"/>
      <c r="CM181" s="365"/>
      <c r="CN181" s="376"/>
      <c r="CO181" s="376"/>
      <c r="CP181" s="376"/>
      <c r="CQ181" s="365"/>
      <c r="CR181" s="365"/>
      <c r="CS181" s="366"/>
      <c r="CT181" s="365"/>
      <c r="CU181" s="365"/>
      <c r="CV181" s="365"/>
      <c r="CW181" s="365"/>
      <c r="CX181" s="377"/>
      <c r="CY181" s="365"/>
      <c r="CZ181" s="378"/>
    </row>
    <row r="182" spans="1:104" s="1" customFormat="1" hidden="1">
      <c r="A182" s="272">
        <v>44741</v>
      </c>
      <c r="B182" s="362"/>
      <c r="C182" s="363"/>
      <c r="D182" s="364"/>
      <c r="E182" s="364"/>
      <c r="F182" s="364"/>
      <c r="G182" s="365"/>
      <c r="H182" s="366"/>
      <c r="I182" s="366"/>
      <c r="J182" s="366"/>
      <c r="K182" s="366"/>
      <c r="L182" s="366"/>
      <c r="M182" s="367"/>
      <c r="N182" s="367"/>
      <c r="O182" s="365"/>
      <c r="P182" s="368"/>
      <c r="Q182" s="369"/>
      <c r="R182" s="312"/>
      <c r="S182" s="370">
        <v>1.2170574526729585</v>
      </c>
      <c r="T182" s="370">
        <v>1.9800000000000002</v>
      </c>
      <c r="U182" s="370">
        <v>0</v>
      </c>
      <c r="V182" s="312">
        <f>_xll.SRS1Splines.Functions25.Linear_Interp(V_NK3!$P$8:$P$32,V_NK3!$R$8:$R$32,AC182)</f>
        <v>245.80748414000001</v>
      </c>
      <c r="W182" s="312">
        <f>(V182/V_NK3!$R$28)*100</f>
        <v>45.339625889531114</v>
      </c>
      <c r="X182" s="308">
        <f>V182-V_NK3!$R$8</f>
        <v>189.22883214000001</v>
      </c>
      <c r="Y182" s="308">
        <f>IFERROR((V182 - V_NK3!$V$10) / (V_NK3!$V$9- V_NK3!$V$10) * 100, 0)</f>
        <v>38.970575232100217</v>
      </c>
      <c r="Z182" s="308">
        <v>541.79999999999995</v>
      </c>
      <c r="AA182" s="308">
        <v>521</v>
      </c>
      <c r="AB182" s="312">
        <v>530.52</v>
      </c>
      <c r="AC182" s="371">
        <v>531.73</v>
      </c>
      <c r="AD182" s="308">
        <v>0.59</v>
      </c>
      <c r="AE182" s="372">
        <v>0.45</v>
      </c>
      <c r="AF182" s="373"/>
      <c r="AG182" s="312"/>
      <c r="AH182" s="370">
        <v>2.1836289593820766</v>
      </c>
      <c r="AI182" s="370">
        <v>2.2214618181818184</v>
      </c>
      <c r="AJ182" s="370">
        <v>0</v>
      </c>
      <c r="AK182" s="312">
        <f>_xll.SRS1Splines.Functions25.Linear_Interp(V_NK2!$R$10:$R$21,V_NK2!$T$10:$T$21,AR182)</f>
        <v>63.0123428571723</v>
      </c>
      <c r="AL182" s="312">
        <f>(AK182/V_NK2!$T$18)*100</f>
        <v>88.252581032454188</v>
      </c>
      <c r="AM182" s="308">
        <f>AK182-V_NK2!$T$11</f>
        <v>22.192342857144503</v>
      </c>
      <c r="AN182" s="308">
        <f>IFERROR((AK182 - V_NK2!$X$12) / (V_NK2!$X$11- V_NK2!$X$12) * 100, 0)</f>
        <v>72.571428571437508</v>
      </c>
      <c r="AO182" s="308">
        <v>427</v>
      </c>
      <c r="AP182" s="308">
        <v>420</v>
      </c>
      <c r="AQ182" s="308">
        <v>425</v>
      </c>
      <c r="AR182" s="371">
        <v>425.08</v>
      </c>
      <c r="AS182" s="312">
        <v>0.85</v>
      </c>
      <c r="AT182" s="372">
        <v>0.54</v>
      </c>
      <c r="AU182" s="369"/>
      <c r="AV182" s="312"/>
      <c r="AW182" s="370"/>
      <c r="AX182" s="370"/>
      <c r="AY182" s="370"/>
      <c r="AZ182" s="312"/>
      <c r="BA182" s="312"/>
      <c r="BB182" s="308"/>
      <c r="BC182" s="308"/>
      <c r="BD182" s="308"/>
      <c r="BE182" s="308"/>
      <c r="BF182" s="374"/>
      <c r="BG182" s="312"/>
      <c r="BH182" s="372"/>
      <c r="BI182" s="369"/>
      <c r="BJ182" s="312"/>
      <c r="BK182" s="370"/>
      <c r="BL182" s="370"/>
      <c r="BM182" s="370"/>
      <c r="BN182" s="312" t="str">
        <f>_xll.SRS1Splines.Functions25.Linear_Interp(V_XNN1!$K$3:$K$8,V_XNN1!$L$3:$L$8,BT182)</f>
        <v>Error reading input X value(s): The value is not a number</v>
      </c>
      <c r="BO182" s="312" t="e">
        <f>(BN182/V_XNN1!$L$7)*100</f>
        <v>#VALUE!</v>
      </c>
      <c r="BP182" s="308" t="str">
        <f>_xll.SRS1Splines.Functions25.Linear_Interp(V_XNN1!$K$3:$K$8,V_XNN1!$M$3:$M$8,BT182)</f>
        <v>Error reading input X value(s): The value is not a number</v>
      </c>
      <c r="BQ182" s="308">
        <f>IFERROR((BN182 - V_XNN1!$M$16) / (V_XNN1!$M$15- V_XNN1!$M$16) * 100, 0)</f>
        <v>0</v>
      </c>
      <c r="BR182" s="308">
        <v>252</v>
      </c>
      <c r="BS182" s="308">
        <v>249</v>
      </c>
      <c r="BT182" s="374"/>
      <c r="BU182" s="312"/>
      <c r="BV182" s="372"/>
      <c r="BW182" s="375"/>
      <c r="BX182" s="365"/>
      <c r="BY182" s="376"/>
      <c r="BZ182" s="376"/>
      <c r="CA182" s="376"/>
      <c r="CB182" s="365"/>
      <c r="CC182" s="365"/>
      <c r="CD182" s="366"/>
      <c r="CE182" s="365"/>
      <c r="CF182" s="365"/>
      <c r="CG182" s="365"/>
      <c r="CH182" s="365"/>
      <c r="CI182" s="377"/>
      <c r="CJ182" s="365"/>
      <c r="CK182" s="378"/>
      <c r="CL182" s="375"/>
      <c r="CM182" s="365"/>
      <c r="CN182" s="376"/>
      <c r="CO182" s="376"/>
      <c r="CP182" s="376"/>
      <c r="CQ182" s="365"/>
      <c r="CR182" s="365"/>
      <c r="CS182" s="366"/>
      <c r="CT182" s="365"/>
      <c r="CU182" s="365"/>
      <c r="CV182" s="365"/>
      <c r="CW182" s="365"/>
      <c r="CX182" s="377"/>
      <c r="CY182" s="365"/>
      <c r="CZ182" s="378"/>
    </row>
    <row r="183" spans="1:104" s="1" customFormat="1" hidden="1">
      <c r="A183" s="272">
        <v>44742</v>
      </c>
      <c r="B183" s="362"/>
      <c r="C183" s="363"/>
      <c r="D183" s="364"/>
      <c r="E183" s="364"/>
      <c r="F183" s="364"/>
      <c r="G183" s="365"/>
      <c r="H183" s="366"/>
      <c r="I183" s="366"/>
      <c r="J183" s="366"/>
      <c r="K183" s="366"/>
      <c r="L183" s="366"/>
      <c r="M183" s="367"/>
      <c r="N183" s="367"/>
      <c r="O183" s="365"/>
      <c r="P183" s="368"/>
      <c r="Q183" s="369"/>
      <c r="R183" s="312"/>
      <c r="S183" s="370">
        <v>0.96274327023124717</v>
      </c>
      <c r="T183" s="370">
        <v>1.9800000000000002</v>
      </c>
      <c r="U183" s="370">
        <v>0</v>
      </c>
      <c r="V183" s="312">
        <f>_xll.SRS1Splines.Functions25.Linear_Interp(V_NK3!$P$8:$P$32,V_NK3!$R$8:$R$32,AC183)</f>
        <v>244.790227420001</v>
      </c>
      <c r="W183" s="312">
        <f>(V183/V_NK3!$R$28)*100</f>
        <v>45.151991085490337</v>
      </c>
      <c r="X183" s="308">
        <f>V183-V_NK3!$R$8</f>
        <v>188.211575420001</v>
      </c>
      <c r="Y183" s="308">
        <f>IFERROR((V183 - V_NK3!$V$10) / (V_NK3!$V$9- V_NK3!$V$10) * 100, 0)</f>
        <v>38.761077138766574</v>
      </c>
      <c r="Z183" s="308">
        <v>541.79999999999995</v>
      </c>
      <c r="AA183" s="308">
        <v>521</v>
      </c>
      <c r="AB183" s="312">
        <v>530.52</v>
      </c>
      <c r="AC183" s="371">
        <v>531.69000000000005</v>
      </c>
      <c r="AD183" s="308">
        <v>0.59</v>
      </c>
      <c r="AE183" s="372">
        <v>0.45</v>
      </c>
      <c r="AF183" s="373"/>
      <c r="AG183" s="312"/>
      <c r="AH183" s="370">
        <v>2.0997052791763116</v>
      </c>
      <c r="AI183" s="370">
        <v>2.2214618181818184</v>
      </c>
      <c r="AJ183" s="370">
        <v>0</v>
      </c>
      <c r="AK183" s="312">
        <f>_xll.SRS1Splines.Functions25.Linear_Interp(V_NK2!$R$10:$R$21,V_NK2!$T$10:$T$21,AR183)</f>
        <v>63.099714285743801</v>
      </c>
      <c r="AL183" s="312">
        <f>(AK183/V_NK2!$T$18)*100</f>
        <v>88.374949980033321</v>
      </c>
      <c r="AM183" s="308">
        <f>AK183-V_NK2!$T$11</f>
        <v>22.279714285716004</v>
      </c>
      <c r="AN183" s="308">
        <f>IFERROR((AK183 - V_NK2!$X$12) / (V_NK2!$X$11- V_NK2!$X$12) * 100, 0)</f>
        <v>72.857142857152056</v>
      </c>
      <c r="AO183" s="308">
        <v>427</v>
      </c>
      <c r="AP183" s="308">
        <v>420</v>
      </c>
      <c r="AQ183" s="308">
        <v>425</v>
      </c>
      <c r="AR183" s="371">
        <v>425.1</v>
      </c>
      <c r="AS183" s="312">
        <v>0.85</v>
      </c>
      <c r="AT183" s="372">
        <v>0.54</v>
      </c>
      <c r="AU183" s="369"/>
      <c r="AV183" s="312"/>
      <c r="AW183" s="370"/>
      <c r="AX183" s="370"/>
      <c r="AY183" s="370"/>
      <c r="AZ183" s="312"/>
      <c r="BA183" s="312"/>
      <c r="BB183" s="308"/>
      <c r="BC183" s="308"/>
      <c r="BD183" s="308"/>
      <c r="BE183" s="308"/>
      <c r="BF183" s="374"/>
      <c r="BG183" s="312"/>
      <c r="BH183" s="372"/>
      <c r="BI183" s="369"/>
      <c r="BJ183" s="312"/>
      <c r="BK183" s="370"/>
      <c r="BL183" s="370"/>
      <c r="BM183" s="370"/>
      <c r="BN183" s="312" t="str">
        <f>_xll.SRS1Splines.Functions25.Linear_Interp(V_XNN1!$K$3:$K$8,V_XNN1!$L$3:$L$8,BT183)</f>
        <v>Error reading input X value(s): The value is not a number</v>
      </c>
      <c r="BO183" s="312" t="e">
        <f>(BN183/V_XNN1!$L$7)*100</f>
        <v>#VALUE!</v>
      </c>
      <c r="BP183" s="308" t="str">
        <f>_xll.SRS1Splines.Functions25.Linear_Interp(V_XNN1!$K$3:$K$8,V_XNN1!$M$3:$M$8,BT183)</f>
        <v>Error reading input X value(s): The value is not a number</v>
      </c>
      <c r="BQ183" s="308">
        <f>IFERROR((BN183 - V_XNN1!$M$16) / (V_XNN1!$M$15- V_XNN1!$M$16) * 100, 0)</f>
        <v>0</v>
      </c>
      <c r="BR183" s="308">
        <v>252</v>
      </c>
      <c r="BS183" s="308">
        <v>249</v>
      </c>
      <c r="BT183" s="374"/>
      <c r="BU183" s="312"/>
      <c r="BV183" s="372"/>
      <c r="BW183" s="375"/>
      <c r="BX183" s="365"/>
      <c r="BY183" s="376"/>
      <c r="BZ183" s="376"/>
      <c r="CA183" s="376"/>
      <c r="CB183" s="365"/>
      <c r="CC183" s="365"/>
      <c r="CD183" s="366"/>
      <c r="CE183" s="365"/>
      <c r="CF183" s="365"/>
      <c r="CG183" s="365"/>
      <c r="CH183" s="365"/>
      <c r="CI183" s="377"/>
      <c r="CJ183" s="365"/>
      <c r="CK183" s="378"/>
      <c r="CL183" s="375"/>
      <c r="CM183" s="365"/>
      <c r="CN183" s="376"/>
      <c r="CO183" s="376"/>
      <c r="CP183" s="376"/>
      <c r="CQ183" s="365"/>
      <c r="CR183" s="365"/>
      <c r="CS183" s="366"/>
      <c r="CT183" s="365"/>
      <c r="CU183" s="365"/>
      <c r="CV183" s="365"/>
      <c r="CW183" s="365"/>
      <c r="CX183" s="377"/>
      <c r="CY183" s="365"/>
      <c r="CZ183" s="378"/>
    </row>
    <row r="184" spans="1:104" s="1" customFormat="1" hidden="1">
      <c r="A184" s="272">
        <v>44743</v>
      </c>
      <c r="B184" s="362"/>
      <c r="C184" s="363"/>
      <c r="D184" s="364"/>
      <c r="E184" s="364"/>
      <c r="F184" s="364"/>
      <c r="G184" s="365"/>
      <c r="H184" s="366"/>
      <c r="I184" s="366"/>
      <c r="J184" s="366"/>
      <c r="K184" s="366"/>
      <c r="L184" s="366"/>
      <c r="M184" s="367"/>
      <c r="N184" s="367"/>
      <c r="O184" s="365"/>
      <c r="P184" s="368"/>
      <c r="Q184" s="369"/>
      <c r="R184" s="312"/>
      <c r="S184" s="370">
        <v>5.0317701893062594</v>
      </c>
      <c r="T184" s="370">
        <v>1.9800000000000002</v>
      </c>
      <c r="U184" s="370">
        <v>0</v>
      </c>
      <c r="V184" s="312">
        <f>_xll.SRS1Splines.Functions25.Linear_Interp(V_NK3!$P$8:$P$32,V_NK3!$R$8:$R$32,AC184)</f>
        <v>247.841997579999</v>
      </c>
      <c r="W184" s="312">
        <f>(V184/V_NK3!$R$28)*100</f>
        <v>45.714895497612865</v>
      </c>
      <c r="X184" s="308">
        <f>V184-V_NK3!$R$8</f>
        <v>191.263345579999</v>
      </c>
      <c r="Y184" s="308">
        <f>IFERROR((V184 - V_NK3!$V$10) / (V_NK3!$V$9- V_NK3!$V$10) * 100, 0)</f>
        <v>39.389571418767687</v>
      </c>
      <c r="Z184" s="308">
        <v>541.79999999999995</v>
      </c>
      <c r="AA184" s="308">
        <v>521</v>
      </c>
      <c r="AB184" s="312">
        <v>529.16</v>
      </c>
      <c r="AC184" s="371">
        <v>531.80999999999995</v>
      </c>
      <c r="AD184" s="308">
        <v>0.62</v>
      </c>
      <c r="AE184" s="372">
        <v>0.45</v>
      </c>
      <c r="AF184" s="373"/>
      <c r="AG184" s="312"/>
      <c r="AH184" s="370">
        <v>3.4424841624710663</v>
      </c>
      <c r="AI184" s="370">
        <v>2.2214618181818184</v>
      </c>
      <c r="AJ184" s="370">
        <v>0</v>
      </c>
      <c r="AK184" s="312">
        <f>_xll.SRS1Splines.Functions25.Linear_Interp(V_NK2!$R$10:$R$21,V_NK2!$T$10:$T$21,AR184)</f>
        <v>63.7113142857432</v>
      </c>
      <c r="AL184" s="312">
        <f>(AK184/V_NK2!$T$18)*100</f>
        <v>89.231532613085704</v>
      </c>
      <c r="AM184" s="308">
        <f>AK184-V_NK2!$T$11</f>
        <v>22.891314285715403</v>
      </c>
      <c r="AN184" s="308">
        <f>IFERROR((AK184 - V_NK2!$X$12) / (V_NK2!$X$11- V_NK2!$X$12) * 100, 0)</f>
        <v>74.85714285715018</v>
      </c>
      <c r="AO184" s="308">
        <v>427</v>
      </c>
      <c r="AP184" s="308">
        <v>420</v>
      </c>
      <c r="AQ184" s="308">
        <v>425</v>
      </c>
      <c r="AR184" s="371">
        <v>425.24</v>
      </c>
      <c r="AS184" s="312">
        <v>0.81</v>
      </c>
      <c r="AT184" s="372">
        <v>0.54</v>
      </c>
      <c r="AU184" s="369"/>
      <c r="AV184" s="312"/>
      <c r="AW184" s="370"/>
      <c r="AX184" s="370"/>
      <c r="AY184" s="370"/>
      <c r="AZ184" s="312"/>
      <c r="BA184" s="312"/>
      <c r="BB184" s="308"/>
      <c r="BC184" s="308"/>
      <c r="BD184" s="308"/>
      <c r="BE184" s="308"/>
      <c r="BF184" s="374"/>
      <c r="BG184" s="312"/>
      <c r="BH184" s="372"/>
      <c r="BI184" s="369"/>
      <c r="BJ184" s="312"/>
      <c r="BK184" s="370"/>
      <c r="BL184" s="370"/>
      <c r="BM184" s="370"/>
      <c r="BN184" s="312" t="str">
        <f>_xll.SRS1Splines.Functions25.Linear_Interp(V_XNN1!$K$3:$K$8,V_XNN1!$L$3:$L$8,BT184)</f>
        <v>Error reading input X value(s): The value is not a number</v>
      </c>
      <c r="BO184" s="312" t="e">
        <f>(BN184/V_XNN1!$L$7)*100</f>
        <v>#VALUE!</v>
      </c>
      <c r="BP184" s="308" t="str">
        <f>_xll.SRS1Splines.Functions25.Linear_Interp(V_XNN1!$K$3:$K$8,V_XNN1!$M$3:$M$8,BT184)</f>
        <v>Error reading input X value(s): The value is not a number</v>
      </c>
      <c r="BQ184" s="308">
        <f>IFERROR((BN184 - V_XNN1!$M$16) / (V_XNN1!$M$15- V_XNN1!$M$16) * 100, 0)</f>
        <v>0</v>
      </c>
      <c r="BR184" s="308">
        <v>252</v>
      </c>
      <c r="BS184" s="308">
        <v>249</v>
      </c>
      <c r="BT184" s="374"/>
      <c r="BU184" s="312"/>
      <c r="BV184" s="372"/>
      <c r="BW184" s="375"/>
      <c r="BX184" s="365"/>
      <c r="BY184" s="376"/>
      <c r="BZ184" s="376"/>
      <c r="CA184" s="376"/>
      <c r="CB184" s="365"/>
      <c r="CC184" s="365"/>
      <c r="CD184" s="366"/>
      <c r="CE184" s="365"/>
      <c r="CF184" s="365"/>
      <c r="CG184" s="365"/>
      <c r="CH184" s="365"/>
      <c r="CI184" s="377"/>
      <c r="CJ184" s="365"/>
      <c r="CK184" s="378"/>
      <c r="CL184" s="375"/>
      <c r="CM184" s="365"/>
      <c r="CN184" s="376"/>
      <c r="CO184" s="376"/>
      <c r="CP184" s="376"/>
      <c r="CQ184" s="365"/>
      <c r="CR184" s="365"/>
      <c r="CS184" s="366"/>
      <c r="CT184" s="365"/>
      <c r="CU184" s="365"/>
      <c r="CV184" s="365"/>
      <c r="CW184" s="365"/>
      <c r="CX184" s="377"/>
      <c r="CY184" s="365"/>
      <c r="CZ184" s="378"/>
    </row>
    <row r="185" spans="1:104" s="1" customFormat="1" hidden="1">
      <c r="A185" s="272">
        <v>44744</v>
      </c>
      <c r="B185" s="362"/>
      <c r="C185" s="363"/>
      <c r="D185" s="364"/>
      <c r="E185" s="364"/>
      <c r="F185" s="364"/>
      <c r="G185" s="365"/>
      <c r="H185" s="366"/>
      <c r="I185" s="366"/>
      <c r="J185" s="366"/>
      <c r="K185" s="366"/>
      <c r="L185" s="366"/>
      <c r="M185" s="367"/>
      <c r="N185" s="367"/>
      <c r="O185" s="365"/>
      <c r="P185" s="368"/>
      <c r="Q185" s="369"/>
      <c r="R185" s="312"/>
      <c r="S185" s="370">
        <v>3.4521992770977019</v>
      </c>
      <c r="T185" s="370">
        <v>1.6720000000000002</v>
      </c>
      <c r="U185" s="370">
        <v>0</v>
      </c>
      <c r="V185" s="312">
        <f>_xll.SRS1Splines.Functions25.Linear_Interp(V_NK3!$P$8:$P$32,V_NK3!$R$8:$R$32,AC185)</f>
        <v>249.62219683999999</v>
      </c>
      <c r="W185" s="312">
        <f>(V185/V_NK3!$R$28)*100</f>
        <v>46.043256404684726</v>
      </c>
      <c r="X185" s="308">
        <f>V185-V_NK3!$R$8</f>
        <v>193.04354483999998</v>
      </c>
      <c r="Y185" s="308">
        <f>IFERROR((V185 - V_NK3!$V$10) / (V_NK3!$V$9- V_NK3!$V$10) * 100, 0)</f>
        <v>39.756193082102108</v>
      </c>
      <c r="Z185" s="308">
        <v>541.79999999999995</v>
      </c>
      <c r="AA185" s="308">
        <v>521</v>
      </c>
      <c r="AB185" s="312">
        <v>529.16</v>
      </c>
      <c r="AC185" s="371">
        <v>531.88</v>
      </c>
      <c r="AD185" s="308">
        <v>0.62</v>
      </c>
      <c r="AE185" s="372">
        <v>0.38</v>
      </c>
      <c r="AF185" s="373"/>
      <c r="AG185" s="312"/>
      <c r="AH185" s="370">
        <v>2.6440257614422422</v>
      </c>
      <c r="AI185" s="370">
        <v>1.7689418181818184</v>
      </c>
      <c r="AJ185" s="370">
        <v>0</v>
      </c>
      <c r="AK185" s="312">
        <f>_xll.SRS1Splines.Functions25.Linear_Interp(V_NK2!$R$10:$R$21,V_NK2!$T$10:$T$21,AR185)</f>
        <v>64.322914285742598</v>
      </c>
      <c r="AL185" s="312">
        <f>(AK185/V_NK2!$T$18)*100</f>
        <v>90.088115246138088</v>
      </c>
      <c r="AM185" s="308">
        <f>AK185-V_NK2!$T$11</f>
        <v>23.502914285714802</v>
      </c>
      <c r="AN185" s="308">
        <f>IFERROR((AK185 - V_NK2!$X$12) / (V_NK2!$X$11- V_NK2!$X$12) * 100, 0)</f>
        <v>76.857142857148318</v>
      </c>
      <c r="AO185" s="308">
        <v>427</v>
      </c>
      <c r="AP185" s="308">
        <v>420</v>
      </c>
      <c r="AQ185" s="308">
        <v>425</v>
      </c>
      <c r="AR185" s="371">
        <v>425.38</v>
      </c>
      <c r="AS185" s="312">
        <v>0.81</v>
      </c>
      <c r="AT185" s="372">
        <v>0.43</v>
      </c>
      <c r="AU185" s="369"/>
      <c r="AV185" s="312"/>
      <c r="AW185" s="370"/>
      <c r="AX185" s="370"/>
      <c r="AY185" s="370"/>
      <c r="AZ185" s="312"/>
      <c r="BA185" s="312"/>
      <c r="BB185" s="308"/>
      <c r="BC185" s="308"/>
      <c r="BD185" s="308"/>
      <c r="BE185" s="308"/>
      <c r="BF185" s="374"/>
      <c r="BG185" s="312"/>
      <c r="BH185" s="372"/>
      <c r="BI185" s="369"/>
      <c r="BJ185" s="312"/>
      <c r="BK185" s="370"/>
      <c r="BL185" s="370"/>
      <c r="BM185" s="370"/>
      <c r="BN185" s="312" t="str">
        <f>_xll.SRS1Splines.Functions25.Linear_Interp(V_XNN1!$K$3:$K$8,V_XNN1!$L$3:$L$8,BT185)</f>
        <v>Error reading input X value(s): The value is not a number</v>
      </c>
      <c r="BO185" s="312" t="e">
        <f>(BN185/V_XNN1!$L$7)*100</f>
        <v>#VALUE!</v>
      </c>
      <c r="BP185" s="308" t="str">
        <f>_xll.SRS1Splines.Functions25.Linear_Interp(V_XNN1!$K$3:$K$8,V_XNN1!$M$3:$M$8,BT185)</f>
        <v>Error reading input X value(s): The value is not a number</v>
      </c>
      <c r="BQ185" s="308">
        <f>IFERROR((BN185 - V_XNN1!$M$16) / (V_XNN1!$M$15- V_XNN1!$M$16) * 100, 0)</f>
        <v>0</v>
      </c>
      <c r="BR185" s="308">
        <v>252</v>
      </c>
      <c r="BS185" s="308">
        <v>249</v>
      </c>
      <c r="BT185" s="374"/>
      <c r="BU185" s="312"/>
      <c r="BV185" s="372"/>
      <c r="BW185" s="375"/>
      <c r="BX185" s="365"/>
      <c r="BY185" s="376"/>
      <c r="BZ185" s="376"/>
      <c r="CA185" s="376"/>
      <c r="CB185" s="365"/>
      <c r="CC185" s="365"/>
      <c r="CD185" s="366"/>
      <c r="CE185" s="365"/>
      <c r="CF185" s="365"/>
      <c r="CG185" s="365"/>
      <c r="CH185" s="365"/>
      <c r="CI185" s="377"/>
      <c r="CJ185" s="365"/>
      <c r="CK185" s="378"/>
      <c r="CL185" s="375"/>
      <c r="CM185" s="365"/>
      <c r="CN185" s="376"/>
      <c r="CO185" s="376"/>
      <c r="CP185" s="376"/>
      <c r="CQ185" s="365"/>
      <c r="CR185" s="365"/>
      <c r="CS185" s="366"/>
      <c r="CT185" s="365"/>
      <c r="CU185" s="365"/>
      <c r="CV185" s="365"/>
      <c r="CW185" s="365"/>
      <c r="CX185" s="377"/>
      <c r="CY185" s="365"/>
      <c r="CZ185" s="378"/>
    </row>
    <row r="186" spans="1:104" s="1" customFormat="1" hidden="1">
      <c r="A186" s="272">
        <v>44745</v>
      </c>
      <c r="B186" s="362"/>
      <c r="C186" s="363"/>
      <c r="D186" s="364"/>
      <c r="E186" s="364"/>
      <c r="F186" s="364"/>
      <c r="G186" s="365"/>
      <c r="H186" s="366"/>
      <c r="I186" s="366"/>
      <c r="J186" s="366"/>
      <c r="K186" s="366"/>
      <c r="L186" s="366"/>
      <c r="M186" s="367"/>
      <c r="N186" s="367"/>
      <c r="O186" s="365"/>
      <c r="P186" s="368"/>
      <c r="Q186" s="369"/>
      <c r="R186" s="312"/>
      <c r="S186" s="370">
        <v>2.0583141824417117</v>
      </c>
      <c r="T186" s="370">
        <v>1.8040000000000003</v>
      </c>
      <c r="U186" s="370">
        <v>0</v>
      </c>
      <c r="V186" s="312">
        <f>_xll.SRS1Splines.Functions25.Linear_Interp(V_NK3!$P$8:$P$32,V_NK3!$R$8:$R$32,AC186)</f>
        <v>249.87651102000001</v>
      </c>
      <c r="W186" s="312">
        <f>(V186/V_NK3!$R$28)*100</f>
        <v>46.090165105694972</v>
      </c>
      <c r="X186" s="308">
        <f>V186-V_NK3!$R$8</f>
        <v>193.29785902</v>
      </c>
      <c r="Y186" s="308">
        <f>IFERROR((V186 - V_NK3!$V$10) / (V_NK3!$V$9- V_NK3!$V$10) * 100, 0)</f>
        <v>39.808567605435577</v>
      </c>
      <c r="Z186" s="308">
        <v>541.79999999999995</v>
      </c>
      <c r="AA186" s="308">
        <v>521</v>
      </c>
      <c r="AB186" s="312">
        <v>529.16</v>
      </c>
      <c r="AC186" s="371">
        <v>531.89</v>
      </c>
      <c r="AD186" s="308">
        <v>0.62</v>
      </c>
      <c r="AE186" s="372">
        <v>0.41</v>
      </c>
      <c r="AF186" s="373"/>
      <c r="AG186" s="312"/>
      <c r="AH186" s="370">
        <v>2.3028436802057652</v>
      </c>
      <c r="AI186" s="370">
        <v>1.8512181818181819</v>
      </c>
      <c r="AJ186" s="370">
        <v>0</v>
      </c>
      <c r="AK186" s="312">
        <f>_xll.SRS1Splines.Functions25.Linear_Interp(V_NK2!$R$10:$R$21,V_NK2!$T$10:$T$21,AR186)</f>
        <v>64.803457142885094</v>
      </c>
      <c r="AL186" s="312">
        <f>(AK186/V_NK2!$T$18)*100</f>
        <v>90.761144457822255</v>
      </c>
      <c r="AM186" s="308">
        <f>AK186-V_NK2!$T$11</f>
        <v>23.983457142857297</v>
      </c>
      <c r="AN186" s="308">
        <f>IFERROR((AK186 - V_NK2!$X$12) / (V_NK2!$X$11- V_NK2!$X$12) * 100, 0)</f>
        <v>78.428571428575779</v>
      </c>
      <c r="AO186" s="308">
        <v>427</v>
      </c>
      <c r="AP186" s="308">
        <v>420</v>
      </c>
      <c r="AQ186" s="308">
        <v>425</v>
      </c>
      <c r="AR186" s="371">
        <v>425.49</v>
      </c>
      <c r="AS186" s="312">
        <v>0.81</v>
      </c>
      <c r="AT186" s="372">
        <v>0.45</v>
      </c>
      <c r="AU186" s="369"/>
      <c r="AV186" s="312"/>
      <c r="AW186" s="370"/>
      <c r="AX186" s="370"/>
      <c r="AY186" s="370"/>
      <c r="AZ186" s="312"/>
      <c r="BA186" s="312"/>
      <c r="BB186" s="308"/>
      <c r="BC186" s="308"/>
      <c r="BD186" s="308"/>
      <c r="BE186" s="308"/>
      <c r="BF186" s="374"/>
      <c r="BG186" s="312"/>
      <c r="BH186" s="372"/>
      <c r="BI186" s="369"/>
      <c r="BJ186" s="312"/>
      <c r="BK186" s="370"/>
      <c r="BL186" s="370"/>
      <c r="BM186" s="370"/>
      <c r="BN186" s="312" t="str">
        <f>_xll.SRS1Splines.Functions25.Linear_Interp(V_XNN1!$K$3:$K$8,V_XNN1!$L$3:$L$8,BT186)</f>
        <v>Error reading input X value(s): The value is not a number</v>
      </c>
      <c r="BO186" s="312" t="e">
        <f>(BN186/V_XNN1!$L$7)*100</f>
        <v>#VALUE!</v>
      </c>
      <c r="BP186" s="308" t="str">
        <f>_xll.SRS1Splines.Functions25.Linear_Interp(V_XNN1!$K$3:$K$8,V_XNN1!$M$3:$M$8,BT186)</f>
        <v>Error reading input X value(s): The value is not a number</v>
      </c>
      <c r="BQ186" s="308">
        <f>IFERROR((BN186 - V_XNN1!$M$16) / (V_XNN1!$M$15- V_XNN1!$M$16) * 100, 0)</f>
        <v>0</v>
      </c>
      <c r="BR186" s="308">
        <v>252</v>
      </c>
      <c r="BS186" s="308">
        <v>249</v>
      </c>
      <c r="BT186" s="374"/>
      <c r="BU186" s="312"/>
      <c r="BV186" s="372"/>
      <c r="BW186" s="375"/>
      <c r="BX186" s="365"/>
      <c r="BY186" s="376"/>
      <c r="BZ186" s="376"/>
      <c r="CA186" s="376"/>
      <c r="CB186" s="365"/>
      <c r="CC186" s="365"/>
      <c r="CD186" s="366"/>
      <c r="CE186" s="365"/>
      <c r="CF186" s="365"/>
      <c r="CG186" s="365"/>
      <c r="CH186" s="365"/>
      <c r="CI186" s="377"/>
      <c r="CJ186" s="365"/>
      <c r="CK186" s="378"/>
      <c r="CL186" s="375"/>
      <c r="CM186" s="365"/>
      <c r="CN186" s="376"/>
      <c r="CO186" s="376"/>
      <c r="CP186" s="376"/>
      <c r="CQ186" s="365"/>
      <c r="CR186" s="365"/>
      <c r="CS186" s="366"/>
      <c r="CT186" s="365"/>
      <c r="CU186" s="365"/>
      <c r="CV186" s="365"/>
      <c r="CW186" s="365"/>
      <c r="CX186" s="377"/>
      <c r="CY186" s="365"/>
      <c r="CZ186" s="378"/>
    </row>
    <row r="187" spans="1:104" s="1" customFormat="1" hidden="1">
      <c r="A187" s="272">
        <v>44746</v>
      </c>
      <c r="B187" s="362"/>
      <c r="C187" s="363"/>
      <c r="D187" s="364"/>
      <c r="E187" s="364"/>
      <c r="F187" s="364"/>
      <c r="G187" s="365"/>
      <c r="H187" s="366"/>
      <c r="I187" s="366"/>
      <c r="J187" s="366"/>
      <c r="K187" s="366"/>
      <c r="L187" s="366"/>
      <c r="M187" s="367"/>
      <c r="N187" s="367"/>
      <c r="O187" s="365"/>
      <c r="P187" s="368"/>
      <c r="Q187" s="369"/>
      <c r="R187" s="312"/>
      <c r="S187" s="370">
        <v>2.1418850946559904</v>
      </c>
      <c r="T187" s="370">
        <v>0.61599999999999999</v>
      </c>
      <c r="U187" s="370">
        <v>0</v>
      </c>
      <c r="V187" s="312">
        <f>_xll.SRS1Splines.Functions25.Linear_Interp(V_NK3!$P$8:$P$32,V_NK3!$R$8:$R$32,AC187)</f>
        <v>251.402396100001</v>
      </c>
      <c r="W187" s="312">
        <f>(V187/V_NK3!$R$28)*100</f>
        <v>46.371617311756609</v>
      </c>
      <c r="X187" s="308">
        <f>V187-V_NK3!$R$8</f>
        <v>194.82374410000099</v>
      </c>
      <c r="Y187" s="308">
        <f>IFERROR((V187 - V_NK3!$V$10) / (V_NK3!$V$9- V_NK3!$V$10) * 100, 0)</f>
        <v>40.122814745436543</v>
      </c>
      <c r="Z187" s="308">
        <v>541.79999999999995</v>
      </c>
      <c r="AA187" s="308">
        <v>521</v>
      </c>
      <c r="AB187" s="312">
        <v>529.16</v>
      </c>
      <c r="AC187" s="371">
        <v>531.95000000000005</v>
      </c>
      <c r="AD187" s="308">
        <v>0.62</v>
      </c>
      <c r="AE187" s="372">
        <v>0.14000000000000001</v>
      </c>
      <c r="AF187" s="373"/>
      <c r="AG187" s="312"/>
      <c r="AH187" s="370">
        <v>1.2612220812364769</v>
      </c>
      <c r="AI187" s="370">
        <v>3.208778181818182</v>
      </c>
      <c r="AJ187" s="370">
        <v>0</v>
      </c>
      <c r="AK187" s="312">
        <f>_xll.SRS1Splines.Functions25.Linear_Interp(V_NK2!$R$10:$R$21,V_NK2!$T$10:$T$21,AR187)</f>
        <v>63.449200000029101</v>
      </c>
      <c r="AL187" s="312">
        <f>(AK187/V_NK2!$T$18)*100</f>
        <v>88.864425770348873</v>
      </c>
      <c r="AM187" s="308">
        <f>AK187-V_NK2!$T$11</f>
        <v>22.629200000001305</v>
      </c>
      <c r="AN187" s="308">
        <f>IFERROR((AK187 - V_NK2!$X$12) / (V_NK2!$X$11- V_NK2!$X$12) * 100, 0)</f>
        <v>74.000000000007901</v>
      </c>
      <c r="AO187" s="308">
        <v>427</v>
      </c>
      <c r="AP187" s="308">
        <v>420</v>
      </c>
      <c r="AQ187" s="308">
        <v>425</v>
      </c>
      <c r="AR187" s="371">
        <v>425.18</v>
      </c>
      <c r="AS187" s="312">
        <v>0.81</v>
      </c>
      <c r="AT187" s="372">
        <v>0.78</v>
      </c>
      <c r="AU187" s="369"/>
      <c r="AV187" s="312"/>
      <c r="AW187" s="370"/>
      <c r="AX187" s="370"/>
      <c r="AY187" s="370"/>
      <c r="AZ187" s="312"/>
      <c r="BA187" s="312"/>
      <c r="BB187" s="308"/>
      <c r="BC187" s="308"/>
      <c r="BD187" s="308"/>
      <c r="BE187" s="308"/>
      <c r="BF187" s="374"/>
      <c r="BG187" s="312"/>
      <c r="BH187" s="372"/>
      <c r="BI187" s="369"/>
      <c r="BJ187" s="312"/>
      <c r="BK187" s="370"/>
      <c r="BL187" s="370"/>
      <c r="BM187" s="370"/>
      <c r="BN187" s="312" t="str">
        <f>_xll.SRS1Splines.Functions25.Linear_Interp(V_XNN1!$K$3:$K$8,V_XNN1!$L$3:$L$8,BT187)</f>
        <v>Error reading input X value(s): The value is not a number</v>
      </c>
      <c r="BO187" s="312" t="e">
        <f>(BN187/V_XNN1!$L$7)*100</f>
        <v>#VALUE!</v>
      </c>
      <c r="BP187" s="308" t="str">
        <f>_xll.SRS1Splines.Functions25.Linear_Interp(V_XNN1!$K$3:$K$8,V_XNN1!$M$3:$M$8,BT187)</f>
        <v>Error reading input X value(s): The value is not a number</v>
      </c>
      <c r="BQ187" s="308">
        <f>IFERROR((BN187 - V_XNN1!$M$16) / (V_XNN1!$M$15- V_XNN1!$M$16) * 100, 0)</f>
        <v>0</v>
      </c>
      <c r="BR187" s="308">
        <v>252</v>
      </c>
      <c r="BS187" s="308">
        <v>249</v>
      </c>
      <c r="BT187" s="374"/>
      <c r="BU187" s="312"/>
      <c r="BV187" s="372"/>
      <c r="BW187" s="375"/>
      <c r="BX187" s="365"/>
      <c r="BY187" s="376"/>
      <c r="BZ187" s="376"/>
      <c r="CA187" s="376"/>
      <c r="CB187" s="365"/>
      <c r="CC187" s="365"/>
      <c r="CD187" s="366"/>
      <c r="CE187" s="365"/>
      <c r="CF187" s="365"/>
      <c r="CG187" s="365"/>
      <c r="CH187" s="365"/>
      <c r="CI187" s="377"/>
      <c r="CJ187" s="365"/>
      <c r="CK187" s="378"/>
      <c r="CL187" s="375"/>
      <c r="CM187" s="365"/>
      <c r="CN187" s="376"/>
      <c r="CO187" s="376"/>
      <c r="CP187" s="376"/>
      <c r="CQ187" s="365"/>
      <c r="CR187" s="365"/>
      <c r="CS187" s="366"/>
      <c r="CT187" s="365"/>
      <c r="CU187" s="365"/>
      <c r="CV187" s="365"/>
      <c r="CW187" s="365"/>
      <c r="CX187" s="377"/>
      <c r="CY187" s="365"/>
      <c r="CZ187" s="378"/>
    </row>
    <row r="188" spans="1:104" s="1" customFormat="1" hidden="1">
      <c r="A188" s="272">
        <v>44747</v>
      </c>
      <c r="B188" s="362"/>
      <c r="C188" s="363"/>
      <c r="D188" s="364"/>
      <c r="E188" s="364"/>
      <c r="F188" s="364"/>
      <c r="G188" s="365"/>
      <c r="H188" s="366"/>
      <c r="I188" s="366"/>
      <c r="J188" s="366"/>
      <c r="K188" s="366"/>
      <c r="L188" s="366"/>
      <c r="M188" s="367"/>
      <c r="N188" s="367"/>
      <c r="O188" s="365"/>
      <c r="P188" s="368"/>
      <c r="Q188" s="369"/>
      <c r="R188" s="312"/>
      <c r="S188" s="370">
        <v>1.6772567297687531</v>
      </c>
      <c r="T188" s="370">
        <v>0.66</v>
      </c>
      <c r="U188" s="370">
        <v>0</v>
      </c>
      <c r="V188" s="312">
        <f>_xll.SRS1Splines.Functions25.Linear_Interp(V_NK3!$P$8:$P$32,V_NK3!$R$8:$R$32,AC188)</f>
        <v>252.41965282000001</v>
      </c>
      <c r="W188" s="312">
        <f>(V188/V_NK3!$R$28)*100</f>
        <v>46.559252115797392</v>
      </c>
      <c r="X188" s="308">
        <f>V188-V_NK3!$R$8</f>
        <v>195.84100082</v>
      </c>
      <c r="Y188" s="308">
        <f>IFERROR((V188 - V_NK3!$V$10) / (V_NK3!$V$9- V_NK3!$V$10) * 100, 0)</f>
        <v>40.332312838770179</v>
      </c>
      <c r="Z188" s="308">
        <v>541.79999999999995</v>
      </c>
      <c r="AA188" s="308">
        <v>521</v>
      </c>
      <c r="AB188" s="312">
        <v>529.16</v>
      </c>
      <c r="AC188" s="371">
        <v>531.99</v>
      </c>
      <c r="AD188" s="308">
        <v>0.62</v>
      </c>
      <c r="AE188" s="372">
        <v>0.15</v>
      </c>
      <c r="AF188" s="373"/>
      <c r="AG188" s="312"/>
      <c r="AH188" s="370">
        <v>1.1474947208236885</v>
      </c>
      <c r="AI188" s="370">
        <v>3.3733309090909094</v>
      </c>
      <c r="AJ188" s="370">
        <v>0</v>
      </c>
      <c r="AK188" s="312">
        <f>_xll.SRS1Splines.Functions25.Linear_Interp(V_NK2!$R$10:$R$21,V_NK2!$T$10:$T$21,AR188)</f>
        <v>61.527028571458303</v>
      </c>
      <c r="AL188" s="312">
        <f>(AK188/V_NK2!$T$18)*100</f>
        <v>86.17230892361107</v>
      </c>
      <c r="AM188" s="308">
        <f>AK188-V_NK2!$T$11</f>
        <v>20.707028571430506</v>
      </c>
      <c r="AN188" s="308">
        <f>IFERROR((AK188 - V_NK2!$X$12) / (V_NK2!$X$11- V_NK2!$X$12) * 100, 0)</f>
        <v>67.714285714295357</v>
      </c>
      <c r="AO188" s="308">
        <v>427</v>
      </c>
      <c r="AP188" s="308">
        <v>420</v>
      </c>
      <c r="AQ188" s="308">
        <v>425</v>
      </c>
      <c r="AR188" s="371">
        <v>424.74</v>
      </c>
      <c r="AS188" s="312">
        <v>0.81</v>
      </c>
      <c r="AT188" s="372">
        <v>0.82</v>
      </c>
      <c r="AU188" s="369"/>
      <c r="AV188" s="312"/>
      <c r="AW188" s="370"/>
      <c r="AX188" s="370"/>
      <c r="AY188" s="370"/>
      <c r="AZ188" s="312"/>
      <c r="BA188" s="312"/>
      <c r="BB188" s="308"/>
      <c r="BC188" s="308"/>
      <c r="BD188" s="308"/>
      <c r="BE188" s="308"/>
      <c r="BF188" s="374"/>
      <c r="BG188" s="312"/>
      <c r="BH188" s="372"/>
      <c r="BI188" s="369"/>
      <c r="BJ188" s="312"/>
      <c r="BK188" s="370"/>
      <c r="BL188" s="370"/>
      <c r="BM188" s="370"/>
      <c r="BN188" s="312" t="str">
        <f>_xll.SRS1Splines.Functions25.Linear_Interp(V_XNN1!$K$3:$K$8,V_XNN1!$L$3:$L$8,BT188)</f>
        <v>Error reading input X value(s): The value is not a number</v>
      </c>
      <c r="BO188" s="312" t="e">
        <f>(BN188/V_XNN1!$L$7)*100</f>
        <v>#VALUE!</v>
      </c>
      <c r="BP188" s="308" t="str">
        <f>_xll.SRS1Splines.Functions25.Linear_Interp(V_XNN1!$K$3:$K$8,V_XNN1!$M$3:$M$8,BT188)</f>
        <v>Error reading input X value(s): The value is not a number</v>
      </c>
      <c r="BQ188" s="308">
        <f>IFERROR((BN188 - V_XNN1!$M$16) / (V_XNN1!$M$15- V_XNN1!$M$16) * 100, 0)</f>
        <v>0</v>
      </c>
      <c r="BR188" s="308">
        <v>252</v>
      </c>
      <c r="BS188" s="308">
        <v>249</v>
      </c>
      <c r="BT188" s="374"/>
      <c r="BU188" s="312"/>
      <c r="BV188" s="372"/>
      <c r="BW188" s="375"/>
      <c r="BX188" s="365"/>
      <c r="BY188" s="376"/>
      <c r="BZ188" s="376"/>
      <c r="CA188" s="376"/>
      <c r="CB188" s="365"/>
      <c r="CC188" s="365"/>
      <c r="CD188" s="366"/>
      <c r="CE188" s="365"/>
      <c r="CF188" s="365"/>
      <c r="CG188" s="365"/>
      <c r="CH188" s="365"/>
      <c r="CI188" s="377"/>
      <c r="CJ188" s="365"/>
      <c r="CK188" s="378"/>
      <c r="CL188" s="375"/>
      <c r="CM188" s="365"/>
      <c r="CN188" s="376"/>
      <c r="CO188" s="376"/>
      <c r="CP188" s="376"/>
      <c r="CQ188" s="365"/>
      <c r="CR188" s="365"/>
      <c r="CS188" s="366"/>
      <c r="CT188" s="365"/>
      <c r="CU188" s="365"/>
      <c r="CV188" s="365"/>
      <c r="CW188" s="365"/>
      <c r="CX188" s="377"/>
      <c r="CY188" s="365"/>
      <c r="CZ188" s="378"/>
    </row>
    <row r="189" spans="1:104" s="1" customFormat="1" hidden="1">
      <c r="A189" s="272">
        <v>44748</v>
      </c>
      <c r="B189" s="362"/>
      <c r="C189" s="363"/>
      <c r="D189" s="364"/>
      <c r="E189" s="364"/>
      <c r="F189" s="364"/>
      <c r="G189" s="365"/>
      <c r="H189" s="366"/>
      <c r="I189" s="366"/>
      <c r="J189" s="366"/>
      <c r="K189" s="366"/>
      <c r="L189" s="366"/>
      <c r="M189" s="367"/>
      <c r="N189" s="367"/>
      <c r="O189" s="365"/>
      <c r="P189" s="368"/>
      <c r="Q189" s="369"/>
      <c r="R189" s="312"/>
      <c r="S189" s="370">
        <v>1.47137163511467</v>
      </c>
      <c r="T189" s="370">
        <v>1.9800000000000002</v>
      </c>
      <c r="U189" s="370">
        <v>0</v>
      </c>
      <c r="V189" s="312">
        <f>_xll.SRS1Splines.Functions25.Linear_Interp(V_NK3!$P$8:$P$32,V_NK3!$R$8:$R$32,AC189)</f>
        <v>251.91102446000099</v>
      </c>
      <c r="W189" s="312">
        <f>(V189/V_NK3!$R$28)*100</f>
        <v>46.465434713777086</v>
      </c>
      <c r="X189" s="308">
        <f>V189-V_NK3!$R$8</f>
        <v>195.33237246000098</v>
      </c>
      <c r="Y189" s="308">
        <f>IFERROR((V189 - V_NK3!$V$10) / (V_NK3!$V$9- V_NK3!$V$10) * 100, 0)</f>
        <v>40.22756379210346</v>
      </c>
      <c r="Z189" s="308">
        <v>541.79999999999995</v>
      </c>
      <c r="AA189" s="308">
        <v>521</v>
      </c>
      <c r="AB189" s="312">
        <v>529.16</v>
      </c>
      <c r="AC189" s="371">
        <v>531.97</v>
      </c>
      <c r="AD189" s="308">
        <v>0.62</v>
      </c>
      <c r="AE189" s="372">
        <v>0.45</v>
      </c>
      <c r="AF189" s="373"/>
      <c r="AG189" s="312"/>
      <c r="AH189" s="370">
        <v>2.2675526395878416</v>
      </c>
      <c r="AI189" s="370">
        <v>2.2214618181818184</v>
      </c>
      <c r="AJ189" s="370">
        <v>0</v>
      </c>
      <c r="AK189" s="312">
        <f>_xll.SRS1Splines.Functions25.Linear_Interp(V_NK2!$R$10:$R$21,V_NK2!$T$10:$T$21,AR189)</f>
        <v>61.614400000029597</v>
      </c>
      <c r="AL189" s="312">
        <f>(AK189/V_NK2!$T$18)*100</f>
        <v>86.294677871189904</v>
      </c>
      <c r="AM189" s="308">
        <f>AK189-V_NK2!$T$11</f>
        <v>20.794400000001801</v>
      </c>
      <c r="AN189" s="308">
        <f>IFERROR((AK189 - V_NK2!$X$12) / (V_NK2!$X$11- V_NK2!$X$12) * 100, 0)</f>
        <v>68.000000000009237</v>
      </c>
      <c r="AO189" s="308">
        <v>427</v>
      </c>
      <c r="AP189" s="308">
        <v>420</v>
      </c>
      <c r="AQ189" s="308">
        <v>425</v>
      </c>
      <c r="AR189" s="371">
        <v>424.76</v>
      </c>
      <c r="AS189" s="312">
        <v>0.81</v>
      </c>
      <c r="AT189" s="372">
        <v>0.54</v>
      </c>
      <c r="AU189" s="369"/>
      <c r="AV189" s="312"/>
      <c r="AW189" s="370"/>
      <c r="AX189" s="370"/>
      <c r="AY189" s="370"/>
      <c r="AZ189" s="312"/>
      <c r="BA189" s="312"/>
      <c r="BB189" s="308"/>
      <c r="BC189" s="308"/>
      <c r="BD189" s="308"/>
      <c r="BE189" s="308"/>
      <c r="BF189" s="374"/>
      <c r="BG189" s="312"/>
      <c r="BH189" s="372"/>
      <c r="BI189" s="369"/>
      <c r="BJ189" s="312"/>
      <c r="BK189" s="370"/>
      <c r="BL189" s="370"/>
      <c r="BM189" s="370"/>
      <c r="BN189" s="312" t="str">
        <f>_xll.SRS1Splines.Functions25.Linear_Interp(V_XNN1!$K$3:$K$8,V_XNN1!$L$3:$L$8,BT189)</f>
        <v>Error reading input X value(s): The value is not a number</v>
      </c>
      <c r="BO189" s="312" t="e">
        <f>(BN189/V_XNN1!$L$7)*100</f>
        <v>#VALUE!</v>
      </c>
      <c r="BP189" s="308" t="str">
        <f>_xll.SRS1Splines.Functions25.Linear_Interp(V_XNN1!$K$3:$K$8,V_XNN1!$M$3:$M$8,BT189)</f>
        <v>Error reading input X value(s): The value is not a number</v>
      </c>
      <c r="BQ189" s="308">
        <f>IFERROR((BN189 - V_XNN1!$M$16) / (V_XNN1!$M$15- V_XNN1!$M$16) * 100, 0)</f>
        <v>0</v>
      </c>
      <c r="BR189" s="308">
        <v>252</v>
      </c>
      <c r="BS189" s="308">
        <v>249</v>
      </c>
      <c r="BT189" s="374"/>
      <c r="BU189" s="312"/>
      <c r="BV189" s="372"/>
      <c r="BW189" s="375"/>
      <c r="BX189" s="365"/>
      <c r="BY189" s="376"/>
      <c r="BZ189" s="376"/>
      <c r="CA189" s="376"/>
      <c r="CB189" s="365"/>
      <c r="CC189" s="365"/>
      <c r="CD189" s="366"/>
      <c r="CE189" s="365"/>
      <c r="CF189" s="365"/>
      <c r="CG189" s="365"/>
      <c r="CH189" s="365"/>
      <c r="CI189" s="377"/>
      <c r="CJ189" s="365"/>
      <c r="CK189" s="378"/>
      <c r="CL189" s="375"/>
      <c r="CM189" s="365"/>
      <c r="CN189" s="376"/>
      <c r="CO189" s="376"/>
      <c r="CP189" s="376"/>
      <c r="CQ189" s="365"/>
      <c r="CR189" s="365"/>
      <c r="CS189" s="366"/>
      <c r="CT189" s="365"/>
      <c r="CU189" s="365"/>
      <c r="CV189" s="365"/>
      <c r="CW189" s="365"/>
      <c r="CX189" s="377"/>
      <c r="CY189" s="365"/>
      <c r="CZ189" s="378"/>
    </row>
    <row r="190" spans="1:104" s="1" customFormat="1" hidden="1">
      <c r="A190" s="272">
        <v>44749</v>
      </c>
      <c r="B190" s="362"/>
      <c r="C190" s="363"/>
      <c r="D190" s="364"/>
      <c r="E190" s="364"/>
      <c r="F190" s="364"/>
      <c r="G190" s="365"/>
      <c r="H190" s="366"/>
      <c r="I190" s="366"/>
      <c r="J190" s="366"/>
      <c r="K190" s="366"/>
      <c r="L190" s="366"/>
      <c r="M190" s="367"/>
      <c r="N190" s="367"/>
      <c r="O190" s="365"/>
      <c r="P190" s="368"/>
      <c r="Q190" s="369"/>
      <c r="R190" s="312"/>
      <c r="S190" s="370">
        <v>5.7132503471946716</v>
      </c>
      <c r="T190" s="370">
        <v>0.70399999999999996</v>
      </c>
      <c r="U190" s="370">
        <v>0</v>
      </c>
      <c r="V190" s="312">
        <f>_xll.SRS1Splines.Functions25.Linear_Interp(V_NK3!$P$8:$P$32,V_NK3!$R$8:$R$32,AC190)</f>
        <v>256.92027483999902</v>
      </c>
      <c r="W190" s="312">
        <f>(V190/V_NK3!$R$28)*100</f>
        <v>47.389399820090723</v>
      </c>
      <c r="X190" s="308">
        <f>V190-V_NK3!$R$8</f>
        <v>200.34162283999902</v>
      </c>
      <c r="Y190" s="308">
        <f>IFERROR((V190 - V_NK3!$V$10) / (V_NK3!$V$9- V_NK3!$V$10) * 100, 0)</f>
        <v>41.25918971603091</v>
      </c>
      <c r="Z190" s="308">
        <v>541.79999999999995</v>
      </c>
      <c r="AA190" s="308">
        <v>521</v>
      </c>
      <c r="AB190" s="312">
        <v>529.16</v>
      </c>
      <c r="AC190" s="371">
        <v>532.16</v>
      </c>
      <c r="AD190" s="308">
        <v>0.62</v>
      </c>
      <c r="AE190" s="372">
        <v>0.16</v>
      </c>
      <c r="AF190" s="373"/>
      <c r="AG190" s="312"/>
      <c r="AH190" s="370">
        <v>2.5189726145742415</v>
      </c>
      <c r="AI190" s="370">
        <v>3.3733309090909094</v>
      </c>
      <c r="AJ190" s="370">
        <v>0</v>
      </c>
      <c r="AK190" s="312">
        <f>_xll.SRS1Splines.Functions25.Linear_Interp(V_NK2!$R$10:$R$21,V_NK2!$T$10:$T$21,AR190)</f>
        <v>61.3086000000296</v>
      </c>
      <c r="AL190" s="312">
        <f>(AK190/V_NK2!$T$18)*100</f>
        <v>85.866386554663293</v>
      </c>
      <c r="AM190" s="308">
        <f>AK190-V_NK2!$T$11</f>
        <v>20.488600000001803</v>
      </c>
      <c r="AN190" s="308">
        <f>IFERROR((AK190 - V_NK2!$X$12) / (V_NK2!$X$11- V_NK2!$X$12) * 100, 0)</f>
        <v>67.00000000000918</v>
      </c>
      <c r="AO190" s="308">
        <v>427</v>
      </c>
      <c r="AP190" s="308">
        <v>420</v>
      </c>
      <c r="AQ190" s="308">
        <v>425</v>
      </c>
      <c r="AR190" s="371">
        <v>424.69</v>
      </c>
      <c r="AS190" s="312">
        <v>0.81</v>
      </c>
      <c r="AT190" s="372">
        <v>0.82</v>
      </c>
      <c r="AU190" s="369"/>
      <c r="AV190" s="312"/>
      <c r="AW190" s="370"/>
      <c r="AX190" s="370"/>
      <c r="AY190" s="370"/>
      <c r="AZ190" s="312"/>
      <c r="BA190" s="312"/>
      <c r="BB190" s="308"/>
      <c r="BC190" s="308"/>
      <c r="BD190" s="308"/>
      <c r="BE190" s="308"/>
      <c r="BF190" s="374"/>
      <c r="BG190" s="312"/>
      <c r="BH190" s="372"/>
      <c r="BI190" s="369"/>
      <c r="BJ190" s="312"/>
      <c r="BK190" s="370"/>
      <c r="BL190" s="370"/>
      <c r="BM190" s="370"/>
      <c r="BN190" s="312" t="str">
        <f>_xll.SRS1Splines.Functions25.Linear_Interp(V_XNN1!$K$3:$K$8,V_XNN1!$L$3:$L$8,BT190)</f>
        <v>Error reading input X value(s): The value is not a number</v>
      </c>
      <c r="BO190" s="312" t="e">
        <f>(BN190/V_XNN1!$L$7)*100</f>
        <v>#VALUE!</v>
      </c>
      <c r="BP190" s="308" t="str">
        <f>_xll.SRS1Splines.Functions25.Linear_Interp(V_XNN1!$K$3:$K$8,V_XNN1!$M$3:$M$8,BT190)</f>
        <v>Error reading input X value(s): The value is not a number</v>
      </c>
      <c r="BQ190" s="308">
        <f>IFERROR((BN190 - V_XNN1!$M$16) / (V_XNN1!$M$15- V_XNN1!$M$16) * 100, 0)</f>
        <v>0</v>
      </c>
      <c r="BR190" s="308">
        <v>252</v>
      </c>
      <c r="BS190" s="308">
        <v>249</v>
      </c>
      <c r="BT190" s="374"/>
      <c r="BU190" s="312"/>
      <c r="BV190" s="372"/>
      <c r="BW190" s="375"/>
      <c r="BX190" s="365"/>
      <c r="BY190" s="376"/>
      <c r="BZ190" s="376"/>
      <c r="CA190" s="376"/>
      <c r="CB190" s="365"/>
      <c r="CC190" s="365"/>
      <c r="CD190" s="366"/>
      <c r="CE190" s="365"/>
      <c r="CF190" s="365"/>
      <c r="CG190" s="365"/>
      <c r="CH190" s="365"/>
      <c r="CI190" s="377"/>
      <c r="CJ190" s="365"/>
      <c r="CK190" s="378"/>
      <c r="CL190" s="375"/>
      <c r="CM190" s="365"/>
      <c r="CN190" s="376"/>
      <c r="CO190" s="376"/>
      <c r="CP190" s="376"/>
      <c r="CQ190" s="365"/>
      <c r="CR190" s="365"/>
      <c r="CS190" s="366"/>
      <c r="CT190" s="365"/>
      <c r="CU190" s="365"/>
      <c r="CV190" s="365"/>
      <c r="CW190" s="365"/>
      <c r="CX190" s="377"/>
      <c r="CY190" s="365"/>
      <c r="CZ190" s="378"/>
    </row>
    <row r="191" spans="1:104" s="1" customFormat="1" hidden="1">
      <c r="A191" s="272">
        <v>44750</v>
      </c>
      <c r="B191" s="362"/>
      <c r="C191" s="363"/>
      <c r="D191" s="364"/>
      <c r="E191" s="364"/>
      <c r="F191" s="364"/>
      <c r="G191" s="365"/>
      <c r="H191" s="366"/>
      <c r="I191" s="366"/>
      <c r="J191" s="366"/>
      <c r="K191" s="366"/>
      <c r="L191" s="366"/>
      <c r="M191" s="367"/>
      <c r="N191" s="367"/>
      <c r="O191" s="365"/>
      <c r="P191" s="368"/>
      <c r="Q191" s="369"/>
      <c r="R191" s="312"/>
      <c r="S191" s="370">
        <v>2.3375769499664307</v>
      </c>
      <c r="T191" s="370">
        <v>1.276</v>
      </c>
      <c r="U191" s="370">
        <v>0</v>
      </c>
      <c r="V191" s="312">
        <f>_xll.SRS1Splines.Functions25.Linear_Interp(V_NK3!$P$8:$P$32,V_NK3!$R$8:$R$32,AC191)</f>
        <v>257.98185180000098</v>
      </c>
      <c r="W191" s="312">
        <f>(V191/V_NK3!$R$28)*100</f>
        <v>47.5852095709119</v>
      </c>
      <c r="X191" s="308">
        <f>V191-V_NK3!$R$8</f>
        <v>201.40319980000098</v>
      </c>
      <c r="Y191" s="308">
        <f>IFERROR((V191 - V_NK3!$V$10) / (V_NK3!$V$9- V_NK3!$V$10) * 100, 0)</f>
        <v>41.477815304513186</v>
      </c>
      <c r="Z191" s="308">
        <v>541.79999999999995</v>
      </c>
      <c r="AA191" s="308">
        <v>521</v>
      </c>
      <c r="AB191" s="312">
        <v>529.16</v>
      </c>
      <c r="AC191" s="371">
        <v>532.20000000000005</v>
      </c>
      <c r="AD191" s="308">
        <v>0.62</v>
      </c>
      <c r="AE191" s="372">
        <v>0.28999999999999998</v>
      </c>
      <c r="AF191" s="373"/>
      <c r="AG191" s="312"/>
      <c r="AH191" s="370">
        <v>1.9198003934889221</v>
      </c>
      <c r="AI191" s="370">
        <v>2.7973963636363637</v>
      </c>
      <c r="AJ191" s="370">
        <v>0</v>
      </c>
      <c r="AK191" s="312">
        <f>_xll.SRS1Splines.Functions25.Linear_Interp(V_NK2!$R$10:$R$21,V_NK2!$T$10:$T$21,AR191)</f>
        <v>60.784371428600998</v>
      </c>
      <c r="AL191" s="312">
        <f>(AK191/V_NK2!$T$18)*100</f>
        <v>85.132172869189077</v>
      </c>
      <c r="AM191" s="308">
        <f>AK191-V_NK2!$T$11</f>
        <v>19.964371428573202</v>
      </c>
      <c r="AN191" s="308">
        <f>IFERROR((AK191 - V_NK2!$X$12) / (V_NK2!$X$11- V_NK2!$X$12) * 100, 0)</f>
        <v>65.285714285723287</v>
      </c>
      <c r="AO191" s="308">
        <v>427</v>
      </c>
      <c r="AP191" s="308">
        <v>420</v>
      </c>
      <c r="AQ191" s="308">
        <v>425</v>
      </c>
      <c r="AR191" s="371">
        <v>424.57</v>
      </c>
      <c r="AS191" s="312">
        <v>0.81</v>
      </c>
      <c r="AT191" s="372">
        <v>0.68</v>
      </c>
      <c r="AU191" s="369"/>
      <c r="AV191" s="312"/>
      <c r="AW191" s="370"/>
      <c r="AX191" s="370"/>
      <c r="AY191" s="370"/>
      <c r="AZ191" s="312"/>
      <c r="BA191" s="312"/>
      <c r="BB191" s="308"/>
      <c r="BC191" s="308"/>
      <c r="BD191" s="308"/>
      <c r="BE191" s="308"/>
      <c r="BF191" s="374"/>
      <c r="BG191" s="312"/>
      <c r="BH191" s="372"/>
      <c r="BI191" s="369"/>
      <c r="BJ191" s="312"/>
      <c r="BK191" s="370"/>
      <c r="BL191" s="370"/>
      <c r="BM191" s="370"/>
      <c r="BN191" s="312" t="str">
        <f>_xll.SRS1Splines.Functions25.Linear_Interp(V_XNN1!$K$3:$K$8,V_XNN1!$L$3:$L$8,BT191)</f>
        <v>Error reading input X value(s): The value is not a number</v>
      </c>
      <c r="BO191" s="312" t="e">
        <f>(BN191/V_XNN1!$L$7)*100</f>
        <v>#VALUE!</v>
      </c>
      <c r="BP191" s="308" t="str">
        <f>_xll.SRS1Splines.Functions25.Linear_Interp(V_XNN1!$K$3:$K$8,V_XNN1!$M$3:$M$8,BT191)</f>
        <v>Error reading input X value(s): The value is not a number</v>
      </c>
      <c r="BQ191" s="308">
        <f>IFERROR((BN191 - V_XNN1!$M$16) / (V_XNN1!$M$15- V_XNN1!$M$16) * 100, 0)</f>
        <v>0</v>
      </c>
      <c r="BR191" s="308">
        <v>252</v>
      </c>
      <c r="BS191" s="308">
        <v>249</v>
      </c>
      <c r="BT191" s="374"/>
      <c r="BU191" s="312"/>
      <c r="BV191" s="372"/>
      <c r="BW191" s="375"/>
      <c r="BX191" s="365"/>
      <c r="BY191" s="376"/>
      <c r="BZ191" s="376"/>
      <c r="CA191" s="376"/>
      <c r="CB191" s="365"/>
      <c r="CC191" s="365"/>
      <c r="CD191" s="366"/>
      <c r="CE191" s="365"/>
      <c r="CF191" s="365"/>
      <c r="CG191" s="365"/>
      <c r="CH191" s="365"/>
      <c r="CI191" s="377"/>
      <c r="CJ191" s="365"/>
      <c r="CK191" s="378"/>
      <c r="CL191" s="375"/>
      <c r="CM191" s="365"/>
      <c r="CN191" s="376"/>
      <c r="CO191" s="376"/>
      <c r="CP191" s="376"/>
      <c r="CQ191" s="365"/>
      <c r="CR191" s="365"/>
      <c r="CS191" s="366"/>
      <c r="CT191" s="365"/>
      <c r="CU191" s="365"/>
      <c r="CV191" s="365"/>
      <c r="CW191" s="365"/>
      <c r="CX191" s="377"/>
      <c r="CY191" s="365"/>
      <c r="CZ191" s="378"/>
    </row>
    <row r="192" spans="1:104" s="1" customFormat="1" hidden="1">
      <c r="A192" s="272">
        <v>44751</v>
      </c>
      <c r="B192" s="362"/>
      <c r="C192" s="363"/>
      <c r="D192" s="364"/>
      <c r="E192" s="364"/>
      <c r="F192" s="364"/>
      <c r="G192" s="365"/>
      <c r="H192" s="366"/>
      <c r="I192" s="366"/>
      <c r="J192" s="366"/>
      <c r="K192" s="366"/>
      <c r="L192" s="366"/>
      <c r="M192" s="367"/>
      <c r="N192" s="367"/>
      <c r="O192" s="365"/>
      <c r="P192" s="368"/>
      <c r="Q192" s="369"/>
      <c r="R192" s="312"/>
      <c r="S192" s="370">
        <v>2.5107884749813079</v>
      </c>
      <c r="T192" s="370">
        <v>1.9800000000000002</v>
      </c>
      <c r="U192" s="370">
        <v>0</v>
      </c>
      <c r="V192" s="312">
        <f>_xll.SRS1Splines.Functions25.Linear_Interp(V_NK3!$P$8:$P$32,V_NK3!$R$8:$R$32,AC192)</f>
        <v>258.51264028000099</v>
      </c>
      <c r="W192" s="312">
        <f>(V192/V_NK3!$R$28)*100</f>
        <v>47.683114446322314</v>
      </c>
      <c r="X192" s="308">
        <f>V192-V_NK3!$R$8</f>
        <v>201.93398828000099</v>
      </c>
      <c r="Y192" s="308">
        <f>IFERROR((V192 - V_NK3!$V$10) / (V_NK3!$V$9- V_NK3!$V$10) * 100, 0)</f>
        <v>41.587128098754114</v>
      </c>
      <c r="Z192" s="308">
        <v>541.79999999999995</v>
      </c>
      <c r="AA192" s="308">
        <v>521</v>
      </c>
      <c r="AB192" s="312">
        <v>529.16</v>
      </c>
      <c r="AC192" s="371">
        <v>532.22</v>
      </c>
      <c r="AD192" s="308">
        <v>0.62</v>
      </c>
      <c r="AE192" s="372">
        <v>0.45</v>
      </c>
      <c r="AF192" s="373"/>
      <c r="AG192" s="312"/>
      <c r="AH192" s="370">
        <v>2.6105601967438319</v>
      </c>
      <c r="AI192" s="370">
        <v>2.2214618181818184</v>
      </c>
      <c r="AJ192" s="370">
        <v>0</v>
      </c>
      <c r="AK192" s="312">
        <f>_xll.SRS1Splines.Functions25.Linear_Interp(V_NK2!$R$10:$R$21,V_NK2!$T$10:$T$21,AR192)</f>
        <v>61.3522857143153</v>
      </c>
      <c r="AL192" s="312">
        <f>(AK192/V_NK2!$T$18)*100</f>
        <v>85.927571028452803</v>
      </c>
      <c r="AM192" s="308">
        <f>AK192-V_NK2!$T$11</f>
        <v>20.532285714287504</v>
      </c>
      <c r="AN192" s="308">
        <f>IFERROR((AK192 - V_NK2!$X$12) / (V_NK2!$X$11- V_NK2!$X$12) * 100, 0)</f>
        <v>67.142857142866291</v>
      </c>
      <c r="AO192" s="308">
        <v>427</v>
      </c>
      <c r="AP192" s="308">
        <v>420</v>
      </c>
      <c r="AQ192" s="308">
        <v>425</v>
      </c>
      <c r="AR192" s="371">
        <v>424.7</v>
      </c>
      <c r="AS192" s="312">
        <v>0.81</v>
      </c>
      <c r="AT192" s="372">
        <v>0.54</v>
      </c>
      <c r="AU192" s="369"/>
      <c r="AV192" s="312"/>
      <c r="AW192" s="370"/>
      <c r="AX192" s="370"/>
      <c r="AY192" s="370"/>
      <c r="AZ192" s="312"/>
      <c r="BA192" s="312"/>
      <c r="BB192" s="308"/>
      <c r="BC192" s="308"/>
      <c r="BD192" s="308"/>
      <c r="BE192" s="308"/>
      <c r="BF192" s="374"/>
      <c r="BG192" s="312"/>
      <c r="BH192" s="372"/>
      <c r="BI192" s="369"/>
      <c r="BJ192" s="312"/>
      <c r="BK192" s="370"/>
      <c r="BL192" s="370"/>
      <c r="BM192" s="370"/>
      <c r="BN192" s="312" t="str">
        <f>_xll.SRS1Splines.Functions25.Linear_Interp(V_XNN1!$K$3:$K$8,V_XNN1!$L$3:$L$8,BT192)</f>
        <v>Error reading input X value(s): The value is not a number</v>
      </c>
      <c r="BO192" s="312" t="e">
        <f>(BN192/V_XNN1!$L$7)*100</f>
        <v>#VALUE!</v>
      </c>
      <c r="BP192" s="308" t="str">
        <f>_xll.SRS1Splines.Functions25.Linear_Interp(V_XNN1!$K$3:$K$8,V_XNN1!$M$3:$M$8,BT192)</f>
        <v>Error reading input X value(s): The value is not a number</v>
      </c>
      <c r="BQ192" s="308">
        <f>IFERROR((BN192 - V_XNN1!$M$16) / (V_XNN1!$M$15- V_XNN1!$M$16) * 100, 0)</f>
        <v>0</v>
      </c>
      <c r="BR192" s="308">
        <v>252</v>
      </c>
      <c r="BS192" s="308">
        <v>249</v>
      </c>
      <c r="BT192" s="374"/>
      <c r="BU192" s="312"/>
      <c r="BV192" s="372"/>
      <c r="BW192" s="375"/>
      <c r="BX192" s="365"/>
      <c r="BY192" s="376"/>
      <c r="BZ192" s="376"/>
      <c r="CA192" s="376"/>
      <c r="CB192" s="365"/>
      <c r="CC192" s="365"/>
      <c r="CD192" s="366"/>
      <c r="CE192" s="365"/>
      <c r="CF192" s="365"/>
      <c r="CG192" s="365"/>
      <c r="CH192" s="365"/>
      <c r="CI192" s="377"/>
      <c r="CJ192" s="365"/>
      <c r="CK192" s="378"/>
      <c r="CL192" s="375"/>
      <c r="CM192" s="365"/>
      <c r="CN192" s="376"/>
      <c r="CO192" s="376"/>
      <c r="CP192" s="376"/>
      <c r="CQ192" s="365"/>
      <c r="CR192" s="365"/>
      <c r="CS192" s="366"/>
      <c r="CT192" s="365"/>
      <c r="CU192" s="365"/>
      <c r="CV192" s="365"/>
      <c r="CW192" s="365"/>
      <c r="CX192" s="377"/>
      <c r="CY192" s="365"/>
      <c r="CZ192" s="378"/>
    </row>
    <row r="193" spans="1:104" s="1" customFormat="1" hidden="1">
      <c r="A193" s="272">
        <v>44752</v>
      </c>
      <c r="B193" s="362"/>
      <c r="C193" s="363"/>
      <c r="D193" s="364"/>
      <c r="E193" s="364"/>
      <c r="F193" s="364"/>
      <c r="G193" s="365"/>
      <c r="H193" s="366"/>
      <c r="I193" s="366"/>
      <c r="J193" s="366"/>
      <c r="K193" s="366"/>
      <c r="L193" s="366"/>
      <c r="M193" s="367"/>
      <c r="N193" s="367"/>
      <c r="O193" s="365"/>
      <c r="P193" s="368"/>
      <c r="Q193" s="369"/>
      <c r="R193" s="312"/>
      <c r="S193" s="370">
        <v>6.5426732248096462</v>
      </c>
      <c r="T193" s="370">
        <v>0.70399999999999996</v>
      </c>
      <c r="U193" s="370">
        <v>0</v>
      </c>
      <c r="V193" s="312">
        <f>_xll.SRS1Splines.Functions25.Linear_Interp(V_NK3!$P$8:$P$32,V_NK3!$R$8:$R$32,AC193)</f>
        <v>264.35131356000102</v>
      </c>
      <c r="W193" s="312">
        <f>(V193/V_NK3!$R$28)*100</f>
        <v>48.76006807583682</v>
      </c>
      <c r="X193" s="308">
        <f>V193-V_NK3!$R$8</f>
        <v>207.77266156000101</v>
      </c>
      <c r="Y193" s="308">
        <f>IFERROR((V193 - V_NK3!$V$10) / (V_NK3!$V$9- V_NK3!$V$10) * 100, 0)</f>
        <v>42.789568835404403</v>
      </c>
      <c r="Z193" s="308">
        <v>541.79999999999995</v>
      </c>
      <c r="AA193" s="308">
        <v>521</v>
      </c>
      <c r="AB193" s="312">
        <v>529.16</v>
      </c>
      <c r="AC193" s="371">
        <v>532.44000000000005</v>
      </c>
      <c r="AD193" s="308">
        <v>0.62</v>
      </c>
      <c r="AE193" s="372">
        <v>0.16</v>
      </c>
      <c r="AF193" s="373"/>
      <c r="AG193" s="312"/>
      <c r="AH193" s="370">
        <v>2.7926821641871835</v>
      </c>
      <c r="AI193" s="370">
        <v>2.9619490909090906</v>
      </c>
      <c r="AJ193" s="370">
        <v>0</v>
      </c>
      <c r="AK193" s="312">
        <f>_xll.SRS1Splines.Functions25.Linear_Interp(V_NK2!$R$10:$R$21,V_NK2!$T$10:$T$21,AR193)</f>
        <v>62.837600000029703</v>
      </c>
      <c r="AL193" s="312">
        <f>(AK193/V_NK2!$T$18)*100</f>
        <v>88.00784313729649</v>
      </c>
      <c r="AM193" s="308">
        <f>AK193-V_NK2!$T$11</f>
        <v>22.017600000001906</v>
      </c>
      <c r="AN193" s="308">
        <f>IFERROR((AK193 - V_NK2!$X$12) / (V_NK2!$X$11- V_NK2!$X$12) * 100, 0)</f>
        <v>72.000000000009763</v>
      </c>
      <c r="AO193" s="308">
        <v>427</v>
      </c>
      <c r="AP193" s="308">
        <v>420</v>
      </c>
      <c r="AQ193" s="308">
        <v>425</v>
      </c>
      <c r="AR193" s="371">
        <v>425.04</v>
      </c>
      <c r="AS193" s="312">
        <v>0.81</v>
      </c>
      <c r="AT193" s="372">
        <v>0.72</v>
      </c>
      <c r="AU193" s="369"/>
      <c r="AV193" s="312"/>
      <c r="AW193" s="370"/>
      <c r="AX193" s="370"/>
      <c r="AY193" s="370"/>
      <c r="AZ193" s="312"/>
      <c r="BA193" s="312"/>
      <c r="BB193" s="308"/>
      <c r="BC193" s="308"/>
      <c r="BD193" s="308"/>
      <c r="BE193" s="308"/>
      <c r="BF193" s="374"/>
      <c r="BG193" s="312"/>
      <c r="BH193" s="372"/>
      <c r="BI193" s="369"/>
      <c r="BJ193" s="312"/>
      <c r="BK193" s="370"/>
      <c r="BL193" s="370"/>
      <c r="BM193" s="370"/>
      <c r="BN193" s="312" t="str">
        <f>_xll.SRS1Splines.Functions25.Linear_Interp(V_XNN1!$K$3:$K$8,V_XNN1!$L$3:$L$8,BT193)</f>
        <v>Error reading input X value(s): The value is not a number</v>
      </c>
      <c r="BO193" s="312" t="e">
        <f>(BN193/V_XNN1!$L$7)*100</f>
        <v>#VALUE!</v>
      </c>
      <c r="BP193" s="308" t="str">
        <f>_xll.SRS1Splines.Functions25.Linear_Interp(V_XNN1!$K$3:$K$8,V_XNN1!$M$3:$M$8,BT193)</f>
        <v>Error reading input X value(s): The value is not a number</v>
      </c>
      <c r="BQ193" s="308">
        <f>IFERROR((BN193 - V_XNN1!$M$16) / (V_XNN1!$M$15- V_XNN1!$M$16) * 100, 0)</f>
        <v>0</v>
      </c>
      <c r="BR193" s="308">
        <v>252</v>
      </c>
      <c r="BS193" s="308">
        <v>249</v>
      </c>
      <c r="BT193" s="374"/>
      <c r="BU193" s="312"/>
      <c r="BV193" s="372"/>
      <c r="BW193" s="375"/>
      <c r="BX193" s="365"/>
      <c r="BY193" s="376"/>
      <c r="BZ193" s="376"/>
      <c r="CA193" s="376"/>
      <c r="CB193" s="365"/>
      <c r="CC193" s="365"/>
      <c r="CD193" s="366"/>
      <c r="CE193" s="365"/>
      <c r="CF193" s="365"/>
      <c r="CG193" s="365"/>
      <c r="CH193" s="365"/>
      <c r="CI193" s="377"/>
      <c r="CJ193" s="365"/>
      <c r="CK193" s="378"/>
      <c r="CL193" s="375"/>
      <c r="CM193" s="365"/>
      <c r="CN193" s="376"/>
      <c r="CO193" s="376"/>
      <c r="CP193" s="376"/>
      <c r="CQ193" s="365"/>
      <c r="CR193" s="365"/>
      <c r="CS193" s="366"/>
      <c r="CT193" s="365"/>
      <c r="CU193" s="365"/>
      <c r="CV193" s="365"/>
      <c r="CW193" s="365"/>
      <c r="CX193" s="377"/>
      <c r="CY193" s="365"/>
      <c r="CZ193" s="378"/>
    </row>
    <row r="194" spans="1:104" s="1" customFormat="1" hidden="1">
      <c r="A194" s="272">
        <v>44753</v>
      </c>
      <c r="B194" s="362"/>
      <c r="C194" s="363"/>
      <c r="D194" s="364"/>
      <c r="E194" s="364"/>
      <c r="F194" s="364"/>
      <c r="G194" s="365"/>
      <c r="H194" s="366"/>
      <c r="I194" s="366"/>
      <c r="J194" s="366"/>
      <c r="K194" s="366"/>
      <c r="L194" s="366"/>
      <c r="M194" s="367"/>
      <c r="N194" s="367"/>
      <c r="O194" s="365"/>
      <c r="P194" s="368"/>
      <c r="Q194" s="369"/>
      <c r="R194" s="312"/>
      <c r="S194" s="370">
        <v>3.7155193248767855</v>
      </c>
      <c r="T194" s="370">
        <v>0</v>
      </c>
      <c r="U194" s="370">
        <v>0</v>
      </c>
      <c r="V194" s="312">
        <f>_xll.SRS1Splines.Functions25.Linear_Interp(V_NK3!$P$8:$P$32,V_NK3!$R$8:$R$32,AC194)</f>
        <v>268.06683292000099</v>
      </c>
      <c r="W194" s="312">
        <f>(V194/V_NK3!$R$28)*100</f>
        <v>49.445402203709683</v>
      </c>
      <c r="X194" s="308">
        <f>V194-V_NK3!$R$8</f>
        <v>211.48818092000099</v>
      </c>
      <c r="Y194" s="308">
        <f>IFERROR((V194 - V_NK3!$V$10) / (V_NK3!$V$9- V_NK3!$V$10) * 100, 0)</f>
        <v>43.554758395090936</v>
      </c>
      <c r="Z194" s="308">
        <v>541.79999999999995</v>
      </c>
      <c r="AA194" s="308">
        <v>521</v>
      </c>
      <c r="AB194" s="312">
        <v>529.16</v>
      </c>
      <c r="AC194" s="371">
        <v>532.58000000000004</v>
      </c>
      <c r="AD194" s="308">
        <v>0.62</v>
      </c>
      <c r="AE194" s="372">
        <v>0</v>
      </c>
      <c r="AF194" s="373"/>
      <c r="AG194" s="312"/>
      <c r="AH194" s="370">
        <v>1.2261213772093393</v>
      </c>
      <c r="AI194" s="370">
        <v>3.5378836363636368</v>
      </c>
      <c r="AJ194" s="370">
        <v>0</v>
      </c>
      <c r="AK194" s="312">
        <f>_xll.SRS1Splines.Functions25.Linear_Interp(V_NK2!$R$10:$R$21,V_NK2!$T$10:$T$21,AR194)</f>
        <v>61.3086000000296</v>
      </c>
      <c r="AL194" s="312">
        <f>(AK194/V_NK2!$T$18)*100</f>
        <v>85.866386554663293</v>
      </c>
      <c r="AM194" s="308">
        <f>AK194-V_NK2!$T$11</f>
        <v>20.488600000001803</v>
      </c>
      <c r="AN194" s="308">
        <f>IFERROR((AK194 - V_NK2!$X$12) / (V_NK2!$X$11- V_NK2!$X$12) * 100, 0)</f>
        <v>67.00000000000918</v>
      </c>
      <c r="AO194" s="308">
        <v>427</v>
      </c>
      <c r="AP194" s="308">
        <v>420</v>
      </c>
      <c r="AQ194" s="308">
        <v>425</v>
      </c>
      <c r="AR194" s="371">
        <v>424.69</v>
      </c>
      <c r="AS194" s="312">
        <v>0.81</v>
      </c>
      <c r="AT194" s="372">
        <v>0.86</v>
      </c>
      <c r="AU194" s="369"/>
      <c r="AV194" s="312"/>
      <c r="AW194" s="370"/>
      <c r="AX194" s="370"/>
      <c r="AY194" s="370"/>
      <c r="AZ194" s="312"/>
      <c r="BA194" s="312"/>
      <c r="BB194" s="308"/>
      <c r="BC194" s="308"/>
      <c r="BD194" s="308"/>
      <c r="BE194" s="308"/>
      <c r="BF194" s="374"/>
      <c r="BG194" s="312"/>
      <c r="BH194" s="372"/>
      <c r="BI194" s="369"/>
      <c r="BJ194" s="312"/>
      <c r="BK194" s="370"/>
      <c r="BL194" s="370"/>
      <c r="BM194" s="370"/>
      <c r="BN194" s="312" t="str">
        <f>_xll.SRS1Splines.Functions25.Linear_Interp(V_XNN1!$K$3:$K$8,V_XNN1!$L$3:$L$8,BT194)</f>
        <v>Error reading input X value(s): The value is not a number</v>
      </c>
      <c r="BO194" s="312" t="e">
        <f>(BN194/V_XNN1!$L$7)*100</f>
        <v>#VALUE!</v>
      </c>
      <c r="BP194" s="308" t="str">
        <f>_xll.SRS1Splines.Functions25.Linear_Interp(V_XNN1!$K$3:$K$8,V_XNN1!$M$3:$M$8,BT194)</f>
        <v>Error reading input X value(s): The value is not a number</v>
      </c>
      <c r="BQ194" s="308">
        <f>IFERROR((BN194 - V_XNN1!$M$16) / (V_XNN1!$M$15- V_XNN1!$M$16) * 100, 0)</f>
        <v>0</v>
      </c>
      <c r="BR194" s="308">
        <v>252</v>
      </c>
      <c r="BS194" s="308">
        <v>249</v>
      </c>
      <c r="BT194" s="374"/>
      <c r="BU194" s="312"/>
      <c r="BV194" s="372"/>
      <c r="BW194" s="375"/>
      <c r="BX194" s="365"/>
      <c r="BY194" s="376"/>
      <c r="BZ194" s="376"/>
      <c r="CA194" s="376"/>
      <c r="CB194" s="365"/>
      <c r="CC194" s="365"/>
      <c r="CD194" s="366"/>
      <c r="CE194" s="365"/>
      <c r="CF194" s="365"/>
      <c r="CG194" s="365"/>
      <c r="CH194" s="365"/>
      <c r="CI194" s="377"/>
      <c r="CJ194" s="365"/>
      <c r="CK194" s="378"/>
      <c r="CL194" s="375"/>
      <c r="CM194" s="365"/>
      <c r="CN194" s="376"/>
      <c r="CO194" s="376"/>
      <c r="CP194" s="376"/>
      <c r="CQ194" s="365"/>
      <c r="CR194" s="365"/>
      <c r="CS194" s="366"/>
      <c r="CT194" s="365"/>
      <c r="CU194" s="365"/>
      <c r="CV194" s="365"/>
      <c r="CW194" s="365"/>
      <c r="CX194" s="377"/>
      <c r="CY194" s="365"/>
      <c r="CZ194" s="378"/>
    </row>
    <row r="195" spans="1:104" s="1" customFormat="1" hidden="1">
      <c r="A195" s="272">
        <v>44754</v>
      </c>
      <c r="B195" s="362"/>
      <c r="C195" s="363"/>
      <c r="D195" s="364"/>
      <c r="E195" s="364"/>
      <c r="F195" s="364"/>
      <c r="G195" s="365"/>
      <c r="H195" s="366"/>
      <c r="I195" s="366"/>
      <c r="J195" s="366"/>
      <c r="K195" s="366"/>
      <c r="L195" s="366"/>
      <c r="M195" s="367"/>
      <c r="N195" s="367"/>
      <c r="O195" s="365"/>
      <c r="P195" s="368"/>
      <c r="Q195" s="369"/>
      <c r="R195" s="312"/>
      <c r="S195" s="370">
        <v>2.7349711874561309</v>
      </c>
      <c r="T195" s="370">
        <v>1.4079999999999999</v>
      </c>
      <c r="U195" s="370">
        <v>0</v>
      </c>
      <c r="V195" s="312">
        <f>_xll.SRS1Splines.Functions25.Linear_Interp(V_NK3!$P$8:$P$32,V_NK3!$R$8:$R$32,AC195)</f>
        <v>269.39380412000003</v>
      </c>
      <c r="W195" s="312">
        <f>(V195/V_NK3!$R$28)*100</f>
        <v>49.690164392235523</v>
      </c>
      <c r="X195" s="308">
        <f>V195-V_NK3!$R$8</f>
        <v>212.81515212000002</v>
      </c>
      <c r="Y195" s="308">
        <f>IFERROR((V195 - V_NK3!$V$10) / (V_NK3!$V$9- V_NK3!$V$10) * 100, 0)</f>
        <v>43.828040380693075</v>
      </c>
      <c r="Z195" s="308">
        <v>541.79999999999995</v>
      </c>
      <c r="AA195" s="308">
        <v>521</v>
      </c>
      <c r="AB195" s="312">
        <v>529.16</v>
      </c>
      <c r="AC195" s="371">
        <v>532.63</v>
      </c>
      <c r="AD195" s="308">
        <v>0.62</v>
      </c>
      <c r="AE195" s="372">
        <v>0.32</v>
      </c>
      <c r="AF195" s="373"/>
      <c r="AG195" s="312"/>
      <c r="AH195" s="370">
        <v>2.1697404918605234</v>
      </c>
      <c r="AI195" s="370">
        <v>2.7973963636363637</v>
      </c>
      <c r="AJ195" s="370">
        <v>0</v>
      </c>
      <c r="AK195" s="312">
        <f>_xll.SRS1Splines.Functions25.Linear_Interp(V_NK2!$R$10:$R$21,V_NK2!$T$10:$T$21,AR195)</f>
        <v>61.002800000029602</v>
      </c>
      <c r="AL195" s="312">
        <f>(AK195/V_NK2!$T$18)*100</f>
        <v>85.438095238136697</v>
      </c>
      <c r="AM195" s="308">
        <f>AK195-V_NK2!$T$11</f>
        <v>20.182800000001805</v>
      </c>
      <c r="AN195" s="308">
        <f>IFERROR((AK195 - V_NK2!$X$12) / (V_NK2!$X$11- V_NK2!$X$12) * 100, 0)</f>
        <v>66.000000000009138</v>
      </c>
      <c r="AO195" s="308">
        <v>427</v>
      </c>
      <c r="AP195" s="308">
        <v>420</v>
      </c>
      <c r="AQ195" s="308">
        <v>425</v>
      </c>
      <c r="AR195" s="371">
        <v>424.62</v>
      </c>
      <c r="AS195" s="312">
        <v>0.81</v>
      </c>
      <c r="AT195" s="372">
        <v>0.68</v>
      </c>
      <c r="AU195" s="369"/>
      <c r="AV195" s="312"/>
      <c r="AW195" s="370"/>
      <c r="AX195" s="370"/>
      <c r="AY195" s="370"/>
      <c r="AZ195" s="312"/>
      <c r="BA195" s="312"/>
      <c r="BB195" s="308"/>
      <c r="BC195" s="308"/>
      <c r="BD195" s="308"/>
      <c r="BE195" s="308"/>
      <c r="BF195" s="374"/>
      <c r="BG195" s="312"/>
      <c r="BH195" s="372"/>
      <c r="BI195" s="369"/>
      <c r="BJ195" s="312"/>
      <c r="BK195" s="370"/>
      <c r="BL195" s="370"/>
      <c r="BM195" s="370"/>
      <c r="BN195" s="312" t="str">
        <f>_xll.SRS1Splines.Functions25.Linear_Interp(V_XNN1!$K$3:$K$8,V_XNN1!$L$3:$L$8,BT195)</f>
        <v>Error reading input X value(s): The value is not a number</v>
      </c>
      <c r="BO195" s="312" t="e">
        <f>(BN195/V_XNN1!$L$7)*100</f>
        <v>#VALUE!</v>
      </c>
      <c r="BP195" s="308" t="str">
        <f>_xll.SRS1Splines.Functions25.Linear_Interp(V_XNN1!$K$3:$K$8,V_XNN1!$M$3:$M$8,BT195)</f>
        <v>Error reading input X value(s): The value is not a number</v>
      </c>
      <c r="BQ195" s="308">
        <f>IFERROR((BN195 - V_XNN1!$M$16) / (V_XNN1!$M$15- V_XNN1!$M$16) * 100, 0)</f>
        <v>0</v>
      </c>
      <c r="BR195" s="308">
        <v>252</v>
      </c>
      <c r="BS195" s="308">
        <v>249</v>
      </c>
      <c r="BT195" s="374"/>
      <c r="BU195" s="312"/>
      <c r="BV195" s="372"/>
      <c r="BW195" s="375"/>
      <c r="BX195" s="365"/>
      <c r="BY195" s="376"/>
      <c r="BZ195" s="376"/>
      <c r="CA195" s="376"/>
      <c r="CB195" s="365"/>
      <c r="CC195" s="365"/>
      <c r="CD195" s="366"/>
      <c r="CE195" s="365"/>
      <c r="CF195" s="365"/>
      <c r="CG195" s="365"/>
      <c r="CH195" s="365"/>
      <c r="CI195" s="377"/>
      <c r="CJ195" s="365"/>
      <c r="CK195" s="378"/>
      <c r="CL195" s="375"/>
      <c r="CM195" s="365"/>
      <c r="CN195" s="376"/>
      <c r="CO195" s="376"/>
      <c r="CP195" s="376"/>
      <c r="CQ195" s="365"/>
      <c r="CR195" s="365"/>
      <c r="CS195" s="366"/>
      <c r="CT195" s="365"/>
      <c r="CU195" s="365"/>
      <c r="CV195" s="365"/>
      <c r="CW195" s="365"/>
      <c r="CX195" s="377"/>
      <c r="CY195" s="365"/>
      <c r="CZ195" s="378"/>
    </row>
    <row r="196" spans="1:104" s="1" customFormat="1" hidden="1">
      <c r="A196" s="272">
        <v>44755</v>
      </c>
      <c r="B196" s="362"/>
      <c r="C196" s="363"/>
      <c r="D196" s="364"/>
      <c r="E196" s="364"/>
      <c r="F196" s="364"/>
      <c r="G196" s="365"/>
      <c r="H196" s="366"/>
      <c r="I196" s="366"/>
      <c r="J196" s="366"/>
      <c r="K196" s="366"/>
      <c r="L196" s="366"/>
      <c r="M196" s="367"/>
      <c r="N196" s="367"/>
      <c r="O196" s="365"/>
      <c r="P196" s="368"/>
      <c r="Q196" s="369"/>
      <c r="R196" s="312"/>
      <c r="S196" s="370">
        <v>5.9609135623683933</v>
      </c>
      <c r="T196" s="370">
        <v>1.9800000000000002</v>
      </c>
      <c r="U196" s="370">
        <v>0</v>
      </c>
      <c r="V196" s="312">
        <f>_xll.SRS1Splines.Functions25.Linear_Interp(V_NK3!$P$8:$P$32,V_NK3!$R$8:$R$32,AC196)</f>
        <v>273.37471771999901</v>
      </c>
      <c r="W196" s="312">
        <f>(V196/V_NK3!$R$28)*100</f>
        <v>50.424450957813406</v>
      </c>
      <c r="X196" s="308">
        <f>V196-V_NK3!$R$8</f>
        <v>216.79606571999901</v>
      </c>
      <c r="Y196" s="308">
        <f>IFERROR((V196 - V_NK3!$V$10) / (V_NK3!$V$9- V_NK3!$V$10) * 100, 0)</f>
        <v>44.64788633749987</v>
      </c>
      <c r="Z196" s="308">
        <v>541.79999999999995</v>
      </c>
      <c r="AA196" s="308">
        <v>521</v>
      </c>
      <c r="AB196" s="312">
        <v>529.16</v>
      </c>
      <c r="AC196" s="371">
        <v>532.78</v>
      </c>
      <c r="AD196" s="308">
        <v>0.62</v>
      </c>
      <c r="AE196" s="372">
        <v>0.45</v>
      </c>
      <c r="AF196" s="373"/>
      <c r="AG196" s="312"/>
      <c r="AH196" s="370">
        <v>3.7491014755815701</v>
      </c>
      <c r="AI196" s="370">
        <v>2.2214618181818184</v>
      </c>
      <c r="AJ196" s="370">
        <v>0</v>
      </c>
      <c r="AK196" s="312">
        <f>_xll.SRS1Splines.Functions25.Linear_Interp(V_NK2!$R$10:$R$21,V_NK2!$T$10:$T$21,AR196)</f>
        <v>62.3133714286013</v>
      </c>
      <c r="AL196" s="312">
        <f>(AK196/V_NK2!$T$18)*100</f>
        <v>87.273629451822544</v>
      </c>
      <c r="AM196" s="308">
        <f>AK196-V_NK2!$T$11</f>
        <v>21.493371428573504</v>
      </c>
      <c r="AN196" s="308">
        <f>IFERROR((AK196 - V_NK2!$X$12) / (V_NK2!$X$11- V_NK2!$X$12) * 100, 0)</f>
        <v>70.285714285724524</v>
      </c>
      <c r="AO196" s="308">
        <v>427</v>
      </c>
      <c r="AP196" s="308">
        <v>420</v>
      </c>
      <c r="AQ196" s="308">
        <v>425</v>
      </c>
      <c r="AR196" s="371">
        <v>424.92</v>
      </c>
      <c r="AS196" s="312">
        <v>0.81</v>
      </c>
      <c r="AT196" s="372">
        <v>0.54</v>
      </c>
      <c r="AU196" s="369"/>
      <c r="AV196" s="312"/>
      <c r="AW196" s="370"/>
      <c r="AX196" s="370"/>
      <c r="AY196" s="370"/>
      <c r="AZ196" s="312"/>
      <c r="BA196" s="312"/>
      <c r="BB196" s="308"/>
      <c r="BC196" s="308"/>
      <c r="BD196" s="308"/>
      <c r="BE196" s="308"/>
      <c r="BF196" s="374"/>
      <c r="BG196" s="312"/>
      <c r="BH196" s="372"/>
      <c r="BI196" s="369"/>
      <c r="BJ196" s="312"/>
      <c r="BK196" s="370"/>
      <c r="BL196" s="370"/>
      <c r="BM196" s="370"/>
      <c r="BN196" s="312" t="str">
        <f>_xll.SRS1Splines.Functions25.Linear_Interp(V_XNN1!$K$3:$K$8,V_XNN1!$L$3:$L$8,BT196)</f>
        <v>Error reading input X value(s): The value is not a number</v>
      </c>
      <c r="BO196" s="312" t="e">
        <f>(BN196/V_XNN1!$L$7)*100</f>
        <v>#VALUE!</v>
      </c>
      <c r="BP196" s="308" t="str">
        <f>_xll.SRS1Splines.Functions25.Linear_Interp(V_XNN1!$K$3:$K$8,V_XNN1!$M$3:$M$8,BT196)</f>
        <v>Error reading input X value(s): The value is not a number</v>
      </c>
      <c r="BQ196" s="308">
        <f>IFERROR((BN196 - V_XNN1!$M$16) / (V_XNN1!$M$15- V_XNN1!$M$16) * 100, 0)</f>
        <v>0</v>
      </c>
      <c r="BR196" s="308">
        <v>252</v>
      </c>
      <c r="BS196" s="308">
        <v>249</v>
      </c>
      <c r="BT196" s="374"/>
      <c r="BU196" s="312"/>
      <c r="BV196" s="372"/>
      <c r="BW196" s="375"/>
      <c r="BX196" s="365"/>
      <c r="BY196" s="376"/>
      <c r="BZ196" s="376"/>
      <c r="CA196" s="376"/>
      <c r="CB196" s="365"/>
      <c r="CC196" s="365"/>
      <c r="CD196" s="366"/>
      <c r="CE196" s="365"/>
      <c r="CF196" s="365"/>
      <c r="CG196" s="365"/>
      <c r="CH196" s="365"/>
      <c r="CI196" s="377"/>
      <c r="CJ196" s="365"/>
      <c r="CK196" s="378"/>
      <c r="CL196" s="375"/>
      <c r="CM196" s="365"/>
      <c r="CN196" s="376"/>
      <c r="CO196" s="376"/>
      <c r="CP196" s="376"/>
      <c r="CQ196" s="365"/>
      <c r="CR196" s="365"/>
      <c r="CS196" s="366"/>
      <c r="CT196" s="365"/>
      <c r="CU196" s="365"/>
      <c r="CV196" s="365"/>
      <c r="CW196" s="365"/>
      <c r="CX196" s="377"/>
      <c r="CY196" s="365"/>
      <c r="CZ196" s="378"/>
    </row>
    <row r="197" spans="1:104" s="1" customFormat="1" hidden="1">
      <c r="A197" s="272">
        <v>44756</v>
      </c>
      <c r="B197" s="362"/>
      <c r="C197" s="363"/>
      <c r="D197" s="364"/>
      <c r="E197" s="364"/>
      <c r="F197" s="364"/>
      <c r="G197" s="365"/>
      <c r="H197" s="366"/>
      <c r="I197" s="366"/>
      <c r="J197" s="366"/>
      <c r="K197" s="366"/>
      <c r="L197" s="366"/>
      <c r="M197" s="367"/>
      <c r="N197" s="367"/>
      <c r="O197" s="365"/>
      <c r="P197" s="368"/>
      <c r="Q197" s="369"/>
      <c r="R197" s="312"/>
      <c r="S197" s="370">
        <v>4.640913562368393</v>
      </c>
      <c r="T197" s="370">
        <v>0.66</v>
      </c>
      <c r="U197" s="370">
        <v>0</v>
      </c>
      <c r="V197" s="312">
        <f>_xll.SRS1Splines.Functions25.Linear_Interp(V_NK3!$P$8:$P$32,V_NK3!$R$8:$R$32,AC197)</f>
        <v>277.35563131999902</v>
      </c>
      <c r="W197" s="312">
        <f>(V197/V_NK3!$R$28)*100</f>
        <v>51.158737523391487</v>
      </c>
      <c r="X197" s="308">
        <f>V197-V_NK3!$R$8</f>
        <v>220.77697931999901</v>
      </c>
      <c r="Y197" s="308">
        <f>IFERROR((V197 - V_NK3!$V$10) / (V_NK3!$V$9- V_NK3!$V$10) * 100, 0)</f>
        <v>45.467732294306877</v>
      </c>
      <c r="Z197" s="308">
        <v>541.79999999999995</v>
      </c>
      <c r="AA197" s="308">
        <v>521</v>
      </c>
      <c r="AB197" s="312">
        <v>529.16</v>
      </c>
      <c r="AC197" s="371">
        <v>532.92999999999995</v>
      </c>
      <c r="AD197" s="308">
        <v>0.62</v>
      </c>
      <c r="AE197" s="372">
        <v>0.15</v>
      </c>
      <c r="AF197" s="373"/>
      <c r="AG197" s="312"/>
      <c r="AH197" s="370">
        <v>2.1255014755815695</v>
      </c>
      <c r="AI197" s="370">
        <v>3.6201600000000003</v>
      </c>
      <c r="AJ197" s="370">
        <v>0</v>
      </c>
      <c r="AK197" s="312">
        <f>_xll.SRS1Splines.Functions25.Linear_Interp(V_NK2!$R$10:$R$21,V_NK2!$T$10:$T$21,AR197)</f>
        <v>61.3086000000296</v>
      </c>
      <c r="AL197" s="312">
        <f>(AK197/V_NK2!$T$18)*100</f>
        <v>85.866386554663293</v>
      </c>
      <c r="AM197" s="308">
        <f>AK197-V_NK2!$T$11</f>
        <v>20.488600000001803</v>
      </c>
      <c r="AN197" s="308">
        <f>IFERROR((AK197 - V_NK2!$X$12) / (V_NK2!$X$11- V_NK2!$X$12) * 100, 0)</f>
        <v>67.00000000000918</v>
      </c>
      <c r="AO197" s="308">
        <v>427</v>
      </c>
      <c r="AP197" s="308">
        <v>420</v>
      </c>
      <c r="AQ197" s="308">
        <v>425</v>
      </c>
      <c r="AR197" s="371">
        <v>424.69</v>
      </c>
      <c r="AS197" s="312">
        <v>0.81</v>
      </c>
      <c r="AT197" s="372">
        <v>0.88</v>
      </c>
      <c r="AU197" s="369"/>
      <c r="AV197" s="312"/>
      <c r="AW197" s="370"/>
      <c r="AX197" s="370"/>
      <c r="AY197" s="370"/>
      <c r="AZ197" s="312"/>
      <c r="BA197" s="312"/>
      <c r="BB197" s="308"/>
      <c r="BC197" s="308"/>
      <c r="BD197" s="308"/>
      <c r="BE197" s="308"/>
      <c r="BF197" s="374"/>
      <c r="BG197" s="312"/>
      <c r="BH197" s="372"/>
      <c r="BI197" s="369"/>
      <c r="BJ197" s="312"/>
      <c r="BK197" s="370"/>
      <c r="BL197" s="370"/>
      <c r="BM197" s="370"/>
      <c r="BN197" s="312" t="str">
        <f>_xll.SRS1Splines.Functions25.Linear_Interp(V_XNN1!$K$3:$K$8,V_XNN1!$L$3:$L$8,BT197)</f>
        <v>Error reading input X value(s): The value is not a number</v>
      </c>
      <c r="BO197" s="312" t="e">
        <f>(BN197/V_XNN1!$L$7)*100</f>
        <v>#VALUE!</v>
      </c>
      <c r="BP197" s="308" t="str">
        <f>_xll.SRS1Splines.Functions25.Linear_Interp(V_XNN1!$K$3:$K$8,V_XNN1!$M$3:$M$8,BT197)</f>
        <v>Error reading input X value(s): The value is not a number</v>
      </c>
      <c r="BQ197" s="308">
        <f>IFERROR((BN197 - V_XNN1!$M$16) / (V_XNN1!$M$15- V_XNN1!$M$16) * 100, 0)</f>
        <v>0</v>
      </c>
      <c r="BR197" s="308">
        <v>252</v>
      </c>
      <c r="BS197" s="308">
        <v>249</v>
      </c>
      <c r="BT197" s="374"/>
      <c r="BU197" s="312"/>
      <c r="BV197" s="372"/>
      <c r="BW197" s="375"/>
      <c r="BX197" s="365"/>
      <c r="BY197" s="376"/>
      <c r="BZ197" s="376"/>
      <c r="CA197" s="376"/>
      <c r="CB197" s="365"/>
      <c r="CC197" s="365"/>
      <c r="CD197" s="366"/>
      <c r="CE197" s="365"/>
      <c r="CF197" s="365"/>
      <c r="CG197" s="365"/>
      <c r="CH197" s="365"/>
      <c r="CI197" s="377"/>
      <c r="CJ197" s="365"/>
      <c r="CK197" s="378"/>
      <c r="CL197" s="375"/>
      <c r="CM197" s="365"/>
      <c r="CN197" s="376"/>
      <c r="CO197" s="376"/>
      <c r="CP197" s="376"/>
      <c r="CQ197" s="365"/>
      <c r="CR197" s="365"/>
      <c r="CS197" s="366"/>
      <c r="CT197" s="365"/>
      <c r="CU197" s="365"/>
      <c r="CV197" s="365"/>
      <c r="CW197" s="365"/>
      <c r="CX197" s="377"/>
      <c r="CY197" s="365"/>
      <c r="CZ197" s="378"/>
    </row>
    <row r="198" spans="1:104" s="1" customFormat="1" hidden="1">
      <c r="A198" s="272">
        <v>44757</v>
      </c>
      <c r="B198" s="362"/>
      <c r="C198" s="363"/>
      <c r="D198" s="364"/>
      <c r="E198" s="364"/>
      <c r="F198" s="364"/>
      <c r="G198" s="365"/>
      <c r="H198" s="366"/>
      <c r="I198" s="366"/>
      <c r="J198" s="366"/>
      <c r="K198" s="366"/>
      <c r="L198" s="366"/>
      <c r="M198" s="367"/>
      <c r="N198" s="367"/>
      <c r="O198" s="365"/>
      <c r="P198" s="368"/>
      <c r="Q198" s="369"/>
      <c r="R198" s="312"/>
      <c r="S198" s="370">
        <v>6.284670604324341</v>
      </c>
      <c r="T198" s="370">
        <v>0</v>
      </c>
      <c r="U198" s="370">
        <v>0</v>
      </c>
      <c r="V198" s="312">
        <f>_xll.SRS1Splines.Functions25.Linear_Interp(V_NK3!$P$8:$P$32,V_NK3!$R$8:$R$32,AC198)</f>
        <v>283.64030187999902</v>
      </c>
      <c r="W198" s="312">
        <f>(V198/V_NK3!$R$28)*100</f>
        <v>52.317956141271559</v>
      </c>
      <c r="X198" s="308">
        <f>V198-V_NK3!$R$8</f>
        <v>227.06164987999901</v>
      </c>
      <c r="Y198" s="308">
        <f>IFERROR((V198 - V_NK3!$V$10) / (V_NK3!$V$9- V_NK3!$V$10) * 100, 0)</f>
        <v>46.762023571686029</v>
      </c>
      <c r="Z198" s="308">
        <v>541.79999999999995</v>
      </c>
      <c r="AA198" s="308">
        <v>521</v>
      </c>
      <c r="AB198" s="312">
        <v>529.16</v>
      </c>
      <c r="AC198" s="371">
        <v>533.16</v>
      </c>
      <c r="AD198" s="308">
        <v>0.62</v>
      </c>
      <c r="AE198" s="372">
        <v>0</v>
      </c>
      <c r="AF198" s="373"/>
      <c r="AG198" s="312"/>
      <c r="AH198" s="370">
        <v>2.0739412994270321</v>
      </c>
      <c r="AI198" s="370">
        <v>4.4017854545454549</v>
      </c>
      <c r="AJ198" s="370">
        <v>0</v>
      </c>
      <c r="AK198" s="312">
        <f>_xll.SRS1Splines.Functions25.Linear_Interp(V_NK2!$R$10:$R$21,V_NK2!$T$10:$T$21,AR198)</f>
        <v>59.430114285743699</v>
      </c>
      <c r="AL198" s="312">
        <f>(AK198/V_NK2!$T$18)*100</f>
        <v>83.235454181713848</v>
      </c>
      <c r="AM198" s="308">
        <f>AK198-V_NK2!$T$11</f>
        <v>18.610114285715902</v>
      </c>
      <c r="AN198" s="308">
        <f>IFERROR((AK198 - V_NK2!$X$12) / (V_NK2!$X$11- V_NK2!$X$12) * 100, 0)</f>
        <v>60.857142857151125</v>
      </c>
      <c r="AO198" s="308">
        <v>427</v>
      </c>
      <c r="AP198" s="308">
        <v>420</v>
      </c>
      <c r="AQ198" s="308">
        <v>425</v>
      </c>
      <c r="AR198" s="371">
        <v>424.26</v>
      </c>
      <c r="AS198" s="312">
        <v>0.81</v>
      </c>
      <c r="AT198" s="372">
        <v>1.07</v>
      </c>
      <c r="AU198" s="369"/>
      <c r="AV198" s="312"/>
      <c r="AW198" s="370"/>
      <c r="AX198" s="370"/>
      <c r="AY198" s="370"/>
      <c r="AZ198" s="312"/>
      <c r="BA198" s="312"/>
      <c r="BB198" s="308"/>
      <c r="BC198" s="308"/>
      <c r="BD198" s="308"/>
      <c r="BE198" s="308"/>
      <c r="BF198" s="374"/>
      <c r="BG198" s="312"/>
      <c r="BH198" s="372"/>
      <c r="BI198" s="369"/>
      <c r="BJ198" s="312"/>
      <c r="BK198" s="370"/>
      <c r="BL198" s="370"/>
      <c r="BM198" s="370"/>
      <c r="BN198" s="312" t="str">
        <f>_xll.SRS1Splines.Functions25.Linear_Interp(V_XNN1!$K$3:$K$8,V_XNN1!$L$3:$L$8,BT198)</f>
        <v>Error reading input X value(s): The value is not a number</v>
      </c>
      <c r="BO198" s="312" t="e">
        <f>(BN198/V_XNN1!$L$7)*100</f>
        <v>#VALUE!</v>
      </c>
      <c r="BP198" s="308" t="str">
        <f>_xll.SRS1Splines.Functions25.Linear_Interp(V_XNN1!$K$3:$K$8,V_XNN1!$M$3:$M$8,BT198)</f>
        <v>Error reading input X value(s): The value is not a number</v>
      </c>
      <c r="BQ198" s="308">
        <f>IFERROR((BN198 - V_XNN1!$M$16) / (V_XNN1!$M$15- V_XNN1!$M$16) * 100, 0)</f>
        <v>0</v>
      </c>
      <c r="BR198" s="308">
        <v>252</v>
      </c>
      <c r="BS198" s="308">
        <v>249</v>
      </c>
      <c r="BT198" s="374"/>
      <c r="BU198" s="312"/>
      <c r="BV198" s="372"/>
      <c r="BW198" s="375"/>
      <c r="BX198" s="365"/>
      <c r="BY198" s="376"/>
      <c r="BZ198" s="376"/>
      <c r="CA198" s="376"/>
      <c r="CB198" s="365"/>
      <c r="CC198" s="365"/>
      <c r="CD198" s="366"/>
      <c r="CE198" s="365"/>
      <c r="CF198" s="365"/>
      <c r="CG198" s="365"/>
      <c r="CH198" s="365"/>
      <c r="CI198" s="377"/>
      <c r="CJ198" s="365"/>
      <c r="CK198" s="378"/>
      <c r="CL198" s="375"/>
      <c r="CM198" s="365"/>
      <c r="CN198" s="376"/>
      <c r="CO198" s="376"/>
      <c r="CP198" s="376"/>
      <c r="CQ198" s="365"/>
      <c r="CR198" s="365"/>
      <c r="CS198" s="366"/>
      <c r="CT198" s="365"/>
      <c r="CU198" s="365"/>
      <c r="CV198" s="365"/>
      <c r="CW198" s="365"/>
      <c r="CX198" s="377"/>
      <c r="CY198" s="365"/>
      <c r="CZ198" s="378"/>
    </row>
    <row r="199" spans="1:104" s="1" customFormat="1" hidden="1">
      <c r="A199" s="272">
        <v>44758</v>
      </c>
      <c r="B199" s="362"/>
      <c r="C199" s="363"/>
      <c r="D199" s="364"/>
      <c r="E199" s="364"/>
      <c r="F199" s="364"/>
      <c r="G199" s="365"/>
      <c r="H199" s="366"/>
      <c r="I199" s="366"/>
      <c r="J199" s="366"/>
      <c r="K199" s="366"/>
      <c r="L199" s="366"/>
      <c r="M199" s="367"/>
      <c r="N199" s="367"/>
      <c r="O199" s="365"/>
      <c r="P199" s="368"/>
      <c r="Q199" s="369"/>
      <c r="R199" s="312"/>
      <c r="S199" s="370">
        <v>4.4269109418697354</v>
      </c>
      <c r="T199" s="370">
        <v>0</v>
      </c>
      <c r="U199" s="370">
        <v>0</v>
      </c>
      <c r="V199" s="312">
        <f>_xll.SRS1Splines.Functions25.Linear_Interp(V_NK3!$P$8:$P$32,V_NK3!$R$8:$R$32,AC199)</f>
        <v>288.06721276000098</v>
      </c>
      <c r="W199" s="312">
        <f>(V199/V_NK3!$R$28)*100</f>
        <v>53.134507695215575</v>
      </c>
      <c r="X199" s="308">
        <f>V199-V_NK3!$R$8</f>
        <v>231.48856076000098</v>
      </c>
      <c r="Y199" s="308">
        <f>IFERROR((V199 - V_NK3!$V$10) / (V_NK3!$V$9- V_NK3!$V$10) * 100, 0)</f>
        <v>47.673720069222313</v>
      </c>
      <c r="Z199" s="308">
        <v>541.79999999999995</v>
      </c>
      <c r="AA199" s="308">
        <v>521</v>
      </c>
      <c r="AB199" s="312">
        <v>529.16</v>
      </c>
      <c r="AC199" s="371">
        <v>533.32000000000005</v>
      </c>
      <c r="AD199" s="308">
        <v>0.62</v>
      </c>
      <c r="AE199" s="372">
        <v>0</v>
      </c>
      <c r="AF199" s="373"/>
      <c r="AG199" s="312"/>
      <c r="AH199" s="370">
        <v>1.4608806108170127</v>
      </c>
      <c r="AI199" s="370">
        <v>4.3606472727272738</v>
      </c>
      <c r="AJ199" s="370">
        <v>0</v>
      </c>
      <c r="AK199" s="312">
        <f>_xll.SRS1Splines.Functions25.Linear_Interp(V_NK2!$R$10:$R$21,V_NK2!$T$10:$T$21,AR199)</f>
        <v>56.896342857172101</v>
      </c>
      <c r="AL199" s="312">
        <f>(AK199/V_NK2!$T$18)*100</f>
        <v>79.6867547019217</v>
      </c>
      <c r="AM199" s="308">
        <f>AK199-V_NK2!$T$11</f>
        <v>16.076342857144304</v>
      </c>
      <c r="AN199" s="308">
        <f>IFERROR((AK199 - V_NK2!$X$12) / (V_NK2!$X$11- V_NK2!$X$12) * 100, 0)</f>
        <v>52.571428571435888</v>
      </c>
      <c r="AO199" s="308">
        <v>427</v>
      </c>
      <c r="AP199" s="308">
        <v>420</v>
      </c>
      <c r="AQ199" s="308">
        <v>425</v>
      </c>
      <c r="AR199" s="371">
        <v>423.68</v>
      </c>
      <c r="AS199" s="312">
        <v>0.81</v>
      </c>
      <c r="AT199" s="372">
        <v>1.06</v>
      </c>
      <c r="AU199" s="369"/>
      <c r="AV199" s="312"/>
      <c r="AW199" s="370"/>
      <c r="AX199" s="370"/>
      <c r="AY199" s="370"/>
      <c r="AZ199" s="312"/>
      <c r="BA199" s="312"/>
      <c r="BB199" s="308"/>
      <c r="BC199" s="308"/>
      <c r="BD199" s="308"/>
      <c r="BE199" s="308"/>
      <c r="BF199" s="374"/>
      <c r="BG199" s="312"/>
      <c r="BH199" s="372"/>
      <c r="BI199" s="369"/>
      <c r="BJ199" s="312"/>
      <c r="BK199" s="370"/>
      <c r="BL199" s="370"/>
      <c r="BM199" s="370"/>
      <c r="BN199" s="312" t="str">
        <f>_xll.SRS1Splines.Functions25.Linear_Interp(V_XNN1!$K$3:$K$8,V_XNN1!$L$3:$L$8,BT199)</f>
        <v>Error reading input X value(s): The value is not a number</v>
      </c>
      <c r="BO199" s="312" t="e">
        <f>(BN199/V_XNN1!$L$7)*100</f>
        <v>#VALUE!</v>
      </c>
      <c r="BP199" s="308" t="str">
        <f>_xll.SRS1Splines.Functions25.Linear_Interp(V_XNN1!$K$3:$K$8,V_XNN1!$M$3:$M$8,BT199)</f>
        <v>Error reading input X value(s): The value is not a number</v>
      </c>
      <c r="BQ199" s="308">
        <f>IFERROR((BN199 - V_XNN1!$M$16) / (V_XNN1!$M$15- V_XNN1!$M$16) * 100, 0)</f>
        <v>0</v>
      </c>
      <c r="BR199" s="308">
        <v>252</v>
      </c>
      <c r="BS199" s="308">
        <v>249</v>
      </c>
      <c r="BT199" s="374"/>
      <c r="BU199" s="312"/>
      <c r="BV199" s="372"/>
      <c r="BW199" s="375"/>
      <c r="BX199" s="365"/>
      <c r="BY199" s="376"/>
      <c r="BZ199" s="376"/>
      <c r="CA199" s="376"/>
      <c r="CB199" s="365"/>
      <c r="CC199" s="365"/>
      <c r="CD199" s="366"/>
      <c r="CE199" s="365"/>
      <c r="CF199" s="365"/>
      <c r="CG199" s="365"/>
      <c r="CH199" s="365"/>
      <c r="CI199" s="377"/>
      <c r="CJ199" s="365"/>
      <c r="CK199" s="378"/>
      <c r="CL199" s="375"/>
      <c r="CM199" s="365"/>
      <c r="CN199" s="376"/>
      <c r="CO199" s="376"/>
      <c r="CP199" s="376"/>
      <c r="CQ199" s="365"/>
      <c r="CR199" s="365"/>
      <c r="CS199" s="366"/>
      <c r="CT199" s="365"/>
      <c r="CU199" s="365"/>
      <c r="CV199" s="365"/>
      <c r="CW199" s="365"/>
      <c r="CX199" s="377"/>
      <c r="CY199" s="365"/>
      <c r="CZ199" s="378"/>
    </row>
    <row r="200" spans="1:104" s="1" customFormat="1" hidden="1">
      <c r="A200" s="272">
        <v>44759</v>
      </c>
      <c r="B200" s="362"/>
      <c r="C200" s="363"/>
      <c r="D200" s="364"/>
      <c r="E200" s="364"/>
      <c r="F200" s="364"/>
      <c r="G200" s="365"/>
      <c r="H200" s="366"/>
      <c r="I200" s="366"/>
      <c r="J200" s="366"/>
      <c r="K200" s="366"/>
      <c r="L200" s="366"/>
      <c r="M200" s="367"/>
      <c r="N200" s="367"/>
      <c r="O200" s="365"/>
      <c r="P200" s="368"/>
      <c r="Q200" s="369"/>
      <c r="R200" s="312"/>
      <c r="S200" s="370">
        <v>3.8735470741329192</v>
      </c>
      <c r="T200" s="370">
        <v>0</v>
      </c>
      <c r="U200" s="370">
        <v>0</v>
      </c>
      <c r="V200" s="312">
        <f>_xll.SRS1Splines.Functions25.Linear_Interp(V_NK3!$P$8:$P$32,V_NK3!$R$8:$R$32,AC200)</f>
        <v>291.94075978000097</v>
      </c>
      <c r="W200" s="312">
        <f>(V200/V_NK3!$R$28)*100</f>
        <v>53.848990304916256</v>
      </c>
      <c r="X200" s="308">
        <f>V200-V_NK3!$R$8</f>
        <v>235.36210778000097</v>
      </c>
      <c r="Y200" s="308">
        <f>IFERROR((V200 - V_NK3!$V$10) / (V_NK3!$V$9- V_NK3!$V$10) * 100, 0)</f>
        <v>48.471454504566211</v>
      </c>
      <c r="Z200" s="308">
        <v>541.79999999999995</v>
      </c>
      <c r="AA200" s="308">
        <v>521</v>
      </c>
      <c r="AB200" s="312">
        <v>529.16</v>
      </c>
      <c r="AC200" s="371">
        <v>533.46</v>
      </c>
      <c r="AD200" s="308">
        <v>0.62</v>
      </c>
      <c r="AE200" s="372">
        <v>0</v>
      </c>
      <c r="AF200" s="373"/>
      <c r="AG200" s="312"/>
      <c r="AH200" s="370">
        <v>1.2782705344638634</v>
      </c>
      <c r="AI200" s="370">
        <v>4.3195090909090919</v>
      </c>
      <c r="AJ200" s="370">
        <v>0</v>
      </c>
      <c r="AK200" s="312">
        <f>_xll.SRS1Splines.Functions25.Linear_Interp(V_NK2!$R$10:$R$21,V_NK2!$T$10:$T$21,AR200)</f>
        <v>53.925714285743403</v>
      </c>
      <c r="AL200" s="312">
        <f>(AK200/V_NK2!$T$18)*100</f>
        <v>75.526210484234454</v>
      </c>
      <c r="AM200" s="308">
        <f>AK200-V_NK2!$T$11</f>
        <v>13.105714285715607</v>
      </c>
      <c r="AN200" s="308">
        <f>IFERROR((AK200 - V_NK2!$X$12) / (V_NK2!$X$11- V_NK2!$X$12) * 100, 0)</f>
        <v>42.857142857149277</v>
      </c>
      <c r="AO200" s="308">
        <v>427</v>
      </c>
      <c r="AP200" s="308">
        <v>420</v>
      </c>
      <c r="AQ200" s="308">
        <v>425</v>
      </c>
      <c r="AR200" s="371">
        <v>423</v>
      </c>
      <c r="AS200" s="312">
        <v>0.81</v>
      </c>
      <c r="AT200" s="372">
        <v>1.05</v>
      </c>
      <c r="AU200" s="369"/>
      <c r="AV200" s="312"/>
      <c r="AW200" s="370"/>
      <c r="AX200" s="370"/>
      <c r="AY200" s="370"/>
      <c r="AZ200" s="312"/>
      <c r="BA200" s="312"/>
      <c r="BB200" s="308"/>
      <c r="BC200" s="308"/>
      <c r="BD200" s="308"/>
      <c r="BE200" s="308"/>
      <c r="BF200" s="374"/>
      <c r="BG200" s="312"/>
      <c r="BH200" s="372"/>
      <c r="BI200" s="369"/>
      <c r="BJ200" s="312"/>
      <c r="BK200" s="370"/>
      <c r="BL200" s="370"/>
      <c r="BM200" s="370"/>
      <c r="BN200" s="312" t="str">
        <f>_xll.SRS1Splines.Functions25.Linear_Interp(V_XNN1!$K$3:$K$8,V_XNN1!$L$3:$L$8,BT200)</f>
        <v>Error reading input X value(s): The value is not a number</v>
      </c>
      <c r="BO200" s="312" t="e">
        <f>(BN200/V_XNN1!$L$7)*100</f>
        <v>#VALUE!</v>
      </c>
      <c r="BP200" s="308" t="str">
        <f>_xll.SRS1Splines.Functions25.Linear_Interp(V_XNN1!$K$3:$K$8,V_XNN1!$M$3:$M$8,BT200)</f>
        <v>Error reading input X value(s): The value is not a number</v>
      </c>
      <c r="BQ200" s="308">
        <f>IFERROR((BN200 - V_XNN1!$M$16) / (V_XNN1!$M$15- V_XNN1!$M$16) * 100, 0)</f>
        <v>0</v>
      </c>
      <c r="BR200" s="308">
        <v>252</v>
      </c>
      <c r="BS200" s="308">
        <v>249</v>
      </c>
      <c r="BT200" s="374"/>
      <c r="BU200" s="312"/>
      <c r="BV200" s="372"/>
      <c r="BW200" s="375"/>
      <c r="BX200" s="365"/>
      <c r="BY200" s="376"/>
      <c r="BZ200" s="376"/>
      <c r="CA200" s="376"/>
      <c r="CB200" s="365"/>
      <c r="CC200" s="365"/>
      <c r="CD200" s="366"/>
      <c r="CE200" s="365"/>
      <c r="CF200" s="365"/>
      <c r="CG200" s="365"/>
      <c r="CH200" s="365"/>
      <c r="CI200" s="377"/>
      <c r="CJ200" s="365"/>
      <c r="CK200" s="378"/>
      <c r="CL200" s="375"/>
      <c r="CM200" s="365"/>
      <c r="CN200" s="376"/>
      <c r="CO200" s="376"/>
      <c r="CP200" s="376"/>
      <c r="CQ200" s="365"/>
      <c r="CR200" s="365"/>
      <c r="CS200" s="366"/>
      <c r="CT200" s="365"/>
      <c r="CU200" s="365"/>
      <c r="CV200" s="365"/>
      <c r="CW200" s="365"/>
      <c r="CX200" s="377"/>
      <c r="CY200" s="365"/>
      <c r="CZ200" s="378"/>
    </row>
    <row r="201" spans="1:104" s="1" customFormat="1" hidden="1">
      <c r="A201" s="272">
        <v>44760</v>
      </c>
      <c r="B201" s="362"/>
      <c r="C201" s="363"/>
      <c r="D201" s="364"/>
      <c r="E201" s="364"/>
      <c r="F201" s="364"/>
      <c r="G201" s="365"/>
      <c r="H201" s="366"/>
      <c r="I201" s="366"/>
      <c r="J201" s="366"/>
      <c r="K201" s="366"/>
      <c r="L201" s="366"/>
      <c r="M201" s="367"/>
      <c r="N201" s="367"/>
      <c r="O201" s="365"/>
      <c r="P201" s="368"/>
      <c r="Q201" s="369"/>
      <c r="R201" s="312"/>
      <c r="S201" s="370">
        <v>3.112091603197098</v>
      </c>
      <c r="T201" s="370">
        <v>1.4520000000000002</v>
      </c>
      <c r="U201" s="370">
        <v>0</v>
      </c>
      <c r="V201" s="312">
        <f>_xll.SRS1Splines.Functions25.Linear_Interp(V_NK3!$P$8:$P$32,V_NK3!$R$8:$R$32,AC201)</f>
        <v>293.60085135999901</v>
      </c>
      <c r="W201" s="312">
        <f>(V201/V_NK3!$R$28)*100</f>
        <v>54.155197137644763</v>
      </c>
      <c r="X201" s="308">
        <f>V201-V_NK3!$R$8</f>
        <v>237.02219935999901</v>
      </c>
      <c r="Y201" s="308">
        <f>IFERROR((V201 - V_NK3!$V$10) / (V_NK3!$V$9- V_NK3!$V$10) * 100, 0)</f>
        <v>48.813340691141761</v>
      </c>
      <c r="Z201" s="308">
        <v>541.79999999999995</v>
      </c>
      <c r="AA201" s="308">
        <v>521</v>
      </c>
      <c r="AB201" s="312">
        <v>529.16</v>
      </c>
      <c r="AC201" s="371">
        <v>533.52</v>
      </c>
      <c r="AD201" s="308">
        <v>0.62</v>
      </c>
      <c r="AE201" s="372">
        <v>0.33</v>
      </c>
      <c r="AF201" s="373"/>
      <c r="AG201" s="312"/>
      <c r="AH201" s="370">
        <v>2.3337902290550425</v>
      </c>
      <c r="AI201" s="370">
        <v>3.208778181818182</v>
      </c>
      <c r="AJ201" s="370">
        <v>0</v>
      </c>
      <c r="AK201" s="312">
        <f>_xll.SRS1Splines.Functions25.Linear_Interp(V_NK2!$R$10:$R$21,V_NK2!$T$10:$T$21,AR201)</f>
        <v>53.095685714314698</v>
      </c>
      <c r="AL201" s="312">
        <f>(AK201/V_NK2!$T$18)*100</f>
        <v>74.36370548223347</v>
      </c>
      <c r="AM201" s="308">
        <f>AK201-V_NK2!$T$11</f>
        <v>12.275685714286901</v>
      </c>
      <c r="AN201" s="308">
        <f>IFERROR((AK201 - V_NK2!$X$12) / (V_NK2!$X$11- V_NK2!$X$12) * 100, 0)</f>
        <v>40.142857142862994</v>
      </c>
      <c r="AO201" s="308">
        <v>427</v>
      </c>
      <c r="AP201" s="308">
        <v>420</v>
      </c>
      <c r="AQ201" s="308">
        <v>425</v>
      </c>
      <c r="AR201" s="371">
        <v>422.81</v>
      </c>
      <c r="AS201" s="312">
        <v>0.81</v>
      </c>
      <c r="AT201" s="372">
        <v>0.78</v>
      </c>
      <c r="AU201" s="369"/>
      <c r="AV201" s="312"/>
      <c r="AW201" s="370"/>
      <c r="AX201" s="370"/>
      <c r="AY201" s="370"/>
      <c r="AZ201" s="312"/>
      <c r="BA201" s="312"/>
      <c r="BB201" s="308"/>
      <c r="BC201" s="308"/>
      <c r="BD201" s="308"/>
      <c r="BE201" s="308"/>
      <c r="BF201" s="374"/>
      <c r="BG201" s="312"/>
      <c r="BH201" s="372"/>
      <c r="BI201" s="369"/>
      <c r="BJ201" s="312"/>
      <c r="BK201" s="370"/>
      <c r="BL201" s="370"/>
      <c r="BM201" s="370"/>
      <c r="BN201" s="312" t="str">
        <f>_xll.SRS1Splines.Functions25.Linear_Interp(V_XNN1!$K$3:$K$8,V_XNN1!$L$3:$L$8,BT201)</f>
        <v>Error reading input X value(s): The value is not a number</v>
      </c>
      <c r="BO201" s="312" t="e">
        <f>(BN201/V_XNN1!$L$7)*100</f>
        <v>#VALUE!</v>
      </c>
      <c r="BP201" s="308" t="str">
        <f>_xll.SRS1Splines.Functions25.Linear_Interp(V_XNN1!$K$3:$K$8,V_XNN1!$M$3:$M$8,BT201)</f>
        <v>Error reading input X value(s): The value is not a number</v>
      </c>
      <c r="BQ201" s="308">
        <f>IFERROR((BN201 - V_XNN1!$M$16) / (V_XNN1!$M$15- V_XNN1!$M$16) * 100, 0)</f>
        <v>0</v>
      </c>
      <c r="BR201" s="308">
        <v>252</v>
      </c>
      <c r="BS201" s="308">
        <v>249</v>
      </c>
      <c r="BT201" s="374"/>
      <c r="BU201" s="312"/>
      <c r="BV201" s="372"/>
      <c r="BW201" s="375"/>
      <c r="BX201" s="365"/>
      <c r="BY201" s="376"/>
      <c r="BZ201" s="376"/>
      <c r="CA201" s="376"/>
      <c r="CB201" s="365"/>
      <c r="CC201" s="365"/>
      <c r="CD201" s="366"/>
      <c r="CE201" s="365"/>
      <c r="CF201" s="365"/>
      <c r="CG201" s="365"/>
      <c r="CH201" s="365"/>
      <c r="CI201" s="377"/>
      <c r="CJ201" s="365"/>
      <c r="CK201" s="378"/>
      <c r="CL201" s="375"/>
      <c r="CM201" s="365"/>
      <c r="CN201" s="376"/>
      <c r="CO201" s="376"/>
      <c r="CP201" s="376"/>
      <c r="CQ201" s="365"/>
      <c r="CR201" s="365"/>
      <c r="CS201" s="366"/>
      <c r="CT201" s="365"/>
      <c r="CU201" s="365"/>
      <c r="CV201" s="365"/>
      <c r="CW201" s="365"/>
      <c r="CX201" s="377"/>
      <c r="CY201" s="365"/>
      <c r="CZ201" s="378"/>
    </row>
    <row r="202" spans="1:104" s="1" customFormat="1" hidden="1">
      <c r="A202" s="272">
        <v>44761</v>
      </c>
      <c r="B202" s="362"/>
      <c r="C202" s="363"/>
      <c r="D202" s="364"/>
      <c r="E202" s="364"/>
      <c r="F202" s="364"/>
      <c r="G202" s="365"/>
      <c r="H202" s="366"/>
      <c r="I202" s="366"/>
      <c r="J202" s="366"/>
      <c r="K202" s="366"/>
      <c r="L202" s="366"/>
      <c r="M202" s="367"/>
      <c r="N202" s="367"/>
      <c r="O202" s="365"/>
      <c r="P202" s="368"/>
      <c r="Q202" s="369"/>
      <c r="R202" s="312"/>
      <c r="S202" s="370">
        <v>2.5460458015995027</v>
      </c>
      <c r="T202" s="370">
        <v>1.7160000000000002</v>
      </c>
      <c r="U202" s="370">
        <v>0</v>
      </c>
      <c r="V202" s="312">
        <f>_xll.SRS1Splines.Functions25.Linear_Interp(V_NK3!$P$8:$P$32,V_NK3!$R$8:$R$32,AC202)</f>
        <v>294.430897149999</v>
      </c>
      <c r="W202" s="312">
        <f>(V202/V_NK3!$R$28)*100</f>
        <v>54.308300554009193</v>
      </c>
      <c r="X202" s="308">
        <f>V202-V_NK3!$R$8</f>
        <v>237.85224514999899</v>
      </c>
      <c r="Y202" s="308">
        <f>IFERROR((V202 - V_NK3!$V$10) / (V_NK3!$V$9- V_NK3!$V$10) * 100, 0)</f>
        <v>48.984283784429735</v>
      </c>
      <c r="Z202" s="308">
        <v>541.79999999999995</v>
      </c>
      <c r="AA202" s="308">
        <v>521</v>
      </c>
      <c r="AB202" s="312">
        <v>529.16</v>
      </c>
      <c r="AC202" s="371">
        <v>533.54999999999995</v>
      </c>
      <c r="AD202" s="308">
        <v>0.62</v>
      </c>
      <c r="AE202" s="372">
        <v>0.39</v>
      </c>
      <c r="AF202" s="373"/>
      <c r="AG202" s="312"/>
      <c r="AH202" s="370">
        <v>2.3845951145278361</v>
      </c>
      <c r="AI202" s="370">
        <v>2.7562581818181822</v>
      </c>
      <c r="AJ202" s="370">
        <v>0</v>
      </c>
      <c r="AK202" s="312">
        <f>_xll.SRS1Splines.Functions25.Linear_Interp(V_NK2!$R$10:$R$21,V_NK2!$T$10:$T$21,AR202)</f>
        <v>52.877257142886101</v>
      </c>
      <c r="AL202" s="312">
        <f>(AK202/V_NK2!$T$18)*100</f>
        <v>74.057783113285851</v>
      </c>
      <c r="AM202" s="308">
        <f>AK202-V_NK2!$T$11</f>
        <v>12.057257142858305</v>
      </c>
      <c r="AN202" s="308">
        <f>IFERROR((AK202 - V_NK2!$X$12) / (V_NK2!$X$11- V_NK2!$X$12) * 100, 0)</f>
        <v>39.428571428577165</v>
      </c>
      <c r="AO202" s="308">
        <v>427</v>
      </c>
      <c r="AP202" s="308">
        <v>420</v>
      </c>
      <c r="AQ202" s="308">
        <v>425</v>
      </c>
      <c r="AR202" s="371">
        <v>422.76</v>
      </c>
      <c r="AS202" s="312">
        <v>0.81</v>
      </c>
      <c r="AT202" s="372">
        <v>0.67</v>
      </c>
      <c r="AU202" s="369"/>
      <c r="AV202" s="312"/>
      <c r="AW202" s="370"/>
      <c r="AX202" s="370"/>
      <c r="AY202" s="370"/>
      <c r="AZ202" s="312"/>
      <c r="BA202" s="312"/>
      <c r="BB202" s="308"/>
      <c r="BC202" s="308"/>
      <c r="BD202" s="308"/>
      <c r="BE202" s="308"/>
      <c r="BF202" s="374"/>
      <c r="BG202" s="312"/>
      <c r="BH202" s="372"/>
      <c r="BI202" s="369"/>
      <c r="BJ202" s="312"/>
      <c r="BK202" s="370"/>
      <c r="BL202" s="370"/>
      <c r="BM202" s="370"/>
      <c r="BN202" s="312" t="str">
        <f>_xll.SRS1Splines.Functions25.Linear_Interp(V_XNN1!$K$3:$K$8,V_XNN1!$L$3:$L$8,BT202)</f>
        <v>Error reading input X value(s): The value is not a number</v>
      </c>
      <c r="BO202" s="312" t="e">
        <f>(BN202/V_XNN1!$L$7)*100</f>
        <v>#VALUE!</v>
      </c>
      <c r="BP202" s="308" t="str">
        <f>_xll.SRS1Splines.Functions25.Linear_Interp(V_XNN1!$K$3:$K$8,V_XNN1!$M$3:$M$8,BT202)</f>
        <v>Error reading input X value(s): The value is not a number</v>
      </c>
      <c r="BQ202" s="308">
        <f>IFERROR((BN202 - V_XNN1!$M$16) / (V_XNN1!$M$15- V_XNN1!$M$16) * 100, 0)</f>
        <v>0</v>
      </c>
      <c r="BR202" s="308">
        <v>252</v>
      </c>
      <c r="BS202" s="308">
        <v>249</v>
      </c>
      <c r="BT202" s="374"/>
      <c r="BU202" s="312"/>
      <c r="BV202" s="372"/>
      <c r="BW202" s="375"/>
      <c r="BX202" s="365"/>
      <c r="BY202" s="376"/>
      <c r="BZ202" s="376"/>
      <c r="CA202" s="376"/>
      <c r="CB202" s="365"/>
      <c r="CC202" s="365"/>
      <c r="CD202" s="366"/>
      <c r="CE202" s="365"/>
      <c r="CF202" s="365"/>
      <c r="CG202" s="365"/>
      <c r="CH202" s="365"/>
      <c r="CI202" s="377"/>
      <c r="CJ202" s="365"/>
      <c r="CK202" s="378"/>
      <c r="CL202" s="375"/>
      <c r="CM202" s="365"/>
      <c r="CN202" s="376"/>
      <c r="CO202" s="376"/>
      <c r="CP202" s="376"/>
      <c r="CQ202" s="365"/>
      <c r="CR202" s="365"/>
      <c r="CS202" s="366"/>
      <c r="CT202" s="365"/>
      <c r="CU202" s="365"/>
      <c r="CV202" s="365"/>
      <c r="CW202" s="365"/>
      <c r="CX202" s="377"/>
      <c r="CY202" s="365"/>
      <c r="CZ202" s="378"/>
    </row>
    <row r="203" spans="1:104" s="1" customFormat="1" hidden="1">
      <c r="A203" s="272">
        <v>44762</v>
      </c>
      <c r="B203" s="362"/>
      <c r="C203" s="363"/>
      <c r="D203" s="364"/>
      <c r="E203" s="364"/>
      <c r="F203" s="364"/>
      <c r="G203" s="365"/>
      <c r="H203" s="366"/>
      <c r="I203" s="366"/>
      <c r="J203" s="366"/>
      <c r="K203" s="366"/>
      <c r="L203" s="366"/>
      <c r="M203" s="367"/>
      <c r="N203" s="367"/>
      <c r="O203" s="365"/>
      <c r="P203" s="368"/>
      <c r="Q203" s="369"/>
      <c r="R203" s="312"/>
      <c r="S203" s="370">
        <v>2.8100458016033172</v>
      </c>
      <c r="T203" s="370">
        <v>1.9800000000000002</v>
      </c>
      <c r="U203" s="370">
        <v>0</v>
      </c>
      <c r="V203" s="312">
        <f>_xll.SRS1Splines.Functions25.Linear_Interp(V_NK3!$P$8:$P$32,V_NK3!$R$8:$R$32,AC203)</f>
        <v>295.26094294000097</v>
      </c>
      <c r="W203" s="312">
        <f>(V203/V_NK3!$R$28)*100</f>
        <v>54.461403970373986</v>
      </c>
      <c r="X203" s="308">
        <f>V203-V_NK3!$R$8</f>
        <v>238.68229094000097</v>
      </c>
      <c r="Y203" s="308">
        <f>IFERROR((V203 - V_NK3!$V$10) / (V_NK3!$V$9- V_NK3!$V$10) * 100, 0)</f>
        <v>49.155226877718114</v>
      </c>
      <c r="Z203" s="308">
        <v>541.79999999999995</v>
      </c>
      <c r="AA203" s="308">
        <v>521</v>
      </c>
      <c r="AB203" s="312">
        <v>529.16</v>
      </c>
      <c r="AC203" s="371">
        <v>533.58000000000004</v>
      </c>
      <c r="AD203" s="308">
        <v>0.62</v>
      </c>
      <c r="AE203" s="372">
        <v>0.45</v>
      </c>
      <c r="AF203" s="373"/>
      <c r="AG203" s="312"/>
      <c r="AH203" s="370">
        <v>2.7093151145290948</v>
      </c>
      <c r="AI203" s="370">
        <v>2.056909090909091</v>
      </c>
      <c r="AJ203" s="370">
        <v>0</v>
      </c>
      <c r="AK203" s="312">
        <f>_xll.SRS1Splines.Functions25.Linear_Interp(V_NK2!$R$10:$R$21,V_NK2!$T$10:$T$21,AR203)</f>
        <v>53.838342857172002</v>
      </c>
      <c r="AL203" s="312">
        <f>(AK203/V_NK2!$T$18)*100</f>
        <v>75.403841536655463</v>
      </c>
      <c r="AM203" s="308">
        <f>AK203-V_NK2!$T$11</f>
        <v>13.018342857144205</v>
      </c>
      <c r="AN203" s="308">
        <f>IFERROR((AK203 - V_NK2!$X$12) / (V_NK2!$X$11- V_NK2!$X$12) * 100, 0)</f>
        <v>42.571428571435064</v>
      </c>
      <c r="AO203" s="308">
        <v>427</v>
      </c>
      <c r="AP203" s="308">
        <v>420</v>
      </c>
      <c r="AQ203" s="308">
        <v>425</v>
      </c>
      <c r="AR203" s="371">
        <v>422.98</v>
      </c>
      <c r="AS203" s="312">
        <v>0.81</v>
      </c>
      <c r="AT203" s="372">
        <v>0.5</v>
      </c>
      <c r="AU203" s="369"/>
      <c r="AV203" s="312"/>
      <c r="AW203" s="370"/>
      <c r="AX203" s="370"/>
      <c r="AY203" s="370"/>
      <c r="AZ203" s="312"/>
      <c r="BA203" s="312"/>
      <c r="BB203" s="308"/>
      <c r="BC203" s="308"/>
      <c r="BD203" s="308"/>
      <c r="BE203" s="308"/>
      <c r="BF203" s="374"/>
      <c r="BG203" s="312"/>
      <c r="BH203" s="372"/>
      <c r="BI203" s="369"/>
      <c r="BJ203" s="312"/>
      <c r="BK203" s="370"/>
      <c r="BL203" s="370"/>
      <c r="BM203" s="370"/>
      <c r="BN203" s="312" t="str">
        <f>_xll.SRS1Splines.Functions25.Linear_Interp(V_XNN1!$K$3:$K$8,V_XNN1!$L$3:$L$8,BT203)</f>
        <v>Error reading input X value(s): The value is not a number</v>
      </c>
      <c r="BO203" s="312" t="e">
        <f>(BN203/V_XNN1!$L$7)*100</f>
        <v>#VALUE!</v>
      </c>
      <c r="BP203" s="308" t="str">
        <f>_xll.SRS1Splines.Functions25.Linear_Interp(V_XNN1!$K$3:$K$8,V_XNN1!$M$3:$M$8,BT203)</f>
        <v>Error reading input X value(s): The value is not a number</v>
      </c>
      <c r="BQ203" s="308">
        <f>IFERROR((BN203 - V_XNN1!$M$16) / (V_XNN1!$M$15- V_XNN1!$M$16) * 100, 0)</f>
        <v>0</v>
      </c>
      <c r="BR203" s="308">
        <v>252</v>
      </c>
      <c r="BS203" s="308">
        <v>249</v>
      </c>
      <c r="BT203" s="374"/>
      <c r="BU203" s="312"/>
      <c r="BV203" s="372"/>
      <c r="BW203" s="375"/>
      <c r="BX203" s="365"/>
      <c r="BY203" s="376"/>
      <c r="BZ203" s="376"/>
      <c r="CA203" s="376"/>
      <c r="CB203" s="365"/>
      <c r="CC203" s="365"/>
      <c r="CD203" s="366"/>
      <c r="CE203" s="365"/>
      <c r="CF203" s="365"/>
      <c r="CG203" s="365"/>
      <c r="CH203" s="365"/>
      <c r="CI203" s="377"/>
      <c r="CJ203" s="365"/>
      <c r="CK203" s="378"/>
      <c r="CL203" s="375"/>
      <c r="CM203" s="365"/>
      <c r="CN203" s="376"/>
      <c r="CO203" s="376"/>
      <c r="CP203" s="376"/>
      <c r="CQ203" s="365"/>
      <c r="CR203" s="365"/>
      <c r="CS203" s="366"/>
      <c r="CT203" s="365"/>
      <c r="CU203" s="365"/>
      <c r="CV203" s="365"/>
      <c r="CW203" s="365"/>
      <c r="CX203" s="377"/>
      <c r="CY203" s="365"/>
      <c r="CZ203" s="378"/>
    </row>
    <row r="204" spans="1:104" s="1" customFormat="1" hidden="1">
      <c r="A204" s="272">
        <v>44763</v>
      </c>
      <c r="B204" s="362"/>
      <c r="C204" s="363"/>
      <c r="D204" s="364"/>
      <c r="E204" s="364"/>
      <c r="F204" s="364"/>
      <c r="G204" s="365"/>
      <c r="H204" s="366"/>
      <c r="I204" s="366"/>
      <c r="J204" s="366"/>
      <c r="K204" s="366"/>
      <c r="L204" s="366"/>
      <c r="M204" s="367"/>
      <c r="N204" s="367"/>
      <c r="O204" s="365"/>
      <c r="P204" s="368"/>
      <c r="Q204" s="369"/>
      <c r="R204" s="312"/>
      <c r="S204" s="370">
        <v>4.0241832063999174</v>
      </c>
      <c r="T204" s="370">
        <v>0.70399999999999996</v>
      </c>
      <c r="U204" s="370">
        <v>0</v>
      </c>
      <c r="V204" s="312">
        <f>_xll.SRS1Splines.Functions25.Linear_Interp(V_NK3!$P$8:$P$32,V_NK3!$R$8:$R$32,AC204)</f>
        <v>298.58112610000097</v>
      </c>
      <c r="W204" s="312">
        <f>(V204/V_NK3!$R$28)*100</f>
        <v>55.073817635831723</v>
      </c>
      <c r="X204" s="308">
        <f>V204-V_NK3!$R$8</f>
        <v>242.00247410000097</v>
      </c>
      <c r="Y204" s="308">
        <f>IFERROR((V204 - V_NK3!$V$10) / (V_NK3!$V$9- V_NK3!$V$10) * 100, 0)</f>
        <v>49.838999250870025</v>
      </c>
      <c r="Z204" s="308">
        <v>541.79999999999995</v>
      </c>
      <c r="AA204" s="308">
        <v>521</v>
      </c>
      <c r="AB204" s="312">
        <v>529.16</v>
      </c>
      <c r="AC204" s="371">
        <v>533.70000000000005</v>
      </c>
      <c r="AD204" s="308">
        <v>0.62</v>
      </c>
      <c r="AE204" s="372">
        <v>0.16</v>
      </c>
      <c r="AF204" s="373"/>
      <c r="AG204" s="312"/>
      <c r="AH204" s="370">
        <v>1.9615804581119731</v>
      </c>
      <c r="AI204" s="370">
        <v>3.3733309090909094</v>
      </c>
      <c r="AJ204" s="370">
        <v>0</v>
      </c>
      <c r="AK204" s="312">
        <f>_xll.SRS1Splines.Functions25.Linear_Interp(V_NK2!$R$10:$R$21,V_NK2!$T$10:$T$21,AR204)</f>
        <v>53.750971428600401</v>
      </c>
      <c r="AL204" s="312">
        <f>(AK204/V_NK2!$T$18)*100</f>
        <v>75.281472589076188</v>
      </c>
      <c r="AM204" s="308">
        <f>AK204-V_NK2!$T$11</f>
        <v>12.930971428572605</v>
      </c>
      <c r="AN204" s="308">
        <f>IFERROR((AK204 - V_NK2!$X$12) / (V_NK2!$X$11- V_NK2!$X$12) * 100, 0)</f>
        <v>42.285714285720204</v>
      </c>
      <c r="AO204" s="308">
        <v>427</v>
      </c>
      <c r="AP204" s="308">
        <v>420</v>
      </c>
      <c r="AQ204" s="308">
        <v>425</v>
      </c>
      <c r="AR204" s="371">
        <v>422.96</v>
      </c>
      <c r="AS204" s="312">
        <v>0.81</v>
      </c>
      <c r="AT204" s="372">
        <v>0.82</v>
      </c>
      <c r="AU204" s="369"/>
      <c r="AV204" s="312"/>
      <c r="AW204" s="370"/>
      <c r="AX204" s="370"/>
      <c r="AY204" s="370"/>
      <c r="AZ204" s="312"/>
      <c r="BA204" s="312"/>
      <c r="BB204" s="308"/>
      <c r="BC204" s="308"/>
      <c r="BD204" s="308"/>
      <c r="BE204" s="308"/>
      <c r="BF204" s="374"/>
      <c r="BG204" s="312"/>
      <c r="BH204" s="372"/>
      <c r="BI204" s="369"/>
      <c r="BJ204" s="312"/>
      <c r="BK204" s="370"/>
      <c r="BL204" s="370"/>
      <c r="BM204" s="370"/>
      <c r="BN204" s="312" t="str">
        <f>_xll.SRS1Splines.Functions25.Linear_Interp(V_XNN1!$K$3:$K$8,V_XNN1!$L$3:$L$8,BT204)</f>
        <v>Error reading input X value(s): The value is not a number</v>
      </c>
      <c r="BO204" s="312" t="e">
        <f>(BN204/V_XNN1!$L$7)*100</f>
        <v>#VALUE!</v>
      </c>
      <c r="BP204" s="308" t="str">
        <f>_xll.SRS1Splines.Functions25.Linear_Interp(V_XNN1!$K$3:$K$8,V_XNN1!$M$3:$M$8,BT204)</f>
        <v>Error reading input X value(s): The value is not a number</v>
      </c>
      <c r="BQ204" s="308">
        <f>IFERROR((BN204 - V_XNN1!$M$16) / (V_XNN1!$M$15- V_XNN1!$M$16) * 100, 0)</f>
        <v>0</v>
      </c>
      <c r="BR204" s="308">
        <v>252</v>
      </c>
      <c r="BS204" s="308">
        <v>249</v>
      </c>
      <c r="BT204" s="374"/>
      <c r="BU204" s="312"/>
      <c r="BV204" s="372"/>
      <c r="BW204" s="375"/>
      <c r="BX204" s="365"/>
      <c r="BY204" s="376"/>
      <c r="BZ204" s="376"/>
      <c r="CA204" s="376"/>
      <c r="CB204" s="365"/>
      <c r="CC204" s="365"/>
      <c r="CD204" s="366"/>
      <c r="CE204" s="365"/>
      <c r="CF204" s="365"/>
      <c r="CG204" s="365"/>
      <c r="CH204" s="365"/>
      <c r="CI204" s="377"/>
      <c r="CJ204" s="365"/>
      <c r="CK204" s="378"/>
      <c r="CL204" s="375"/>
      <c r="CM204" s="365"/>
      <c r="CN204" s="376"/>
      <c r="CO204" s="376"/>
      <c r="CP204" s="376"/>
      <c r="CQ204" s="365"/>
      <c r="CR204" s="365"/>
      <c r="CS204" s="366"/>
      <c r="CT204" s="365"/>
      <c r="CU204" s="365"/>
      <c r="CV204" s="365"/>
      <c r="CW204" s="365"/>
      <c r="CX204" s="377"/>
      <c r="CY204" s="365"/>
      <c r="CZ204" s="378"/>
    </row>
    <row r="205" spans="1:104" s="1" customFormat="1" hidden="1">
      <c r="A205" s="272">
        <v>44764</v>
      </c>
      <c r="B205" s="362"/>
      <c r="C205" s="363"/>
      <c r="D205" s="364"/>
      <c r="E205" s="364"/>
      <c r="F205" s="364"/>
      <c r="G205" s="365"/>
      <c r="H205" s="366"/>
      <c r="I205" s="366"/>
      <c r="J205" s="366"/>
      <c r="K205" s="366"/>
      <c r="L205" s="366"/>
      <c r="M205" s="367"/>
      <c r="N205" s="367"/>
      <c r="O205" s="365"/>
      <c r="P205" s="368"/>
      <c r="Q205" s="369"/>
      <c r="R205" s="312"/>
      <c r="S205" s="370">
        <v>4.5462290079994201</v>
      </c>
      <c r="T205" s="370">
        <v>0.39600000000000007</v>
      </c>
      <c r="U205" s="370">
        <v>0</v>
      </c>
      <c r="V205" s="312">
        <f>_xll.SRS1Splines.Functions25.Linear_Interp(V_NK3!$P$8:$P$32,V_NK3!$R$8:$R$32,AC205)</f>
        <v>302.73135505000101</v>
      </c>
      <c r="W205" s="312">
        <f>(V205/V_NK3!$R$28)*100</f>
        <v>55.839334717653898</v>
      </c>
      <c r="X205" s="308">
        <f>V205-V_NK3!$R$8</f>
        <v>246.15270305000101</v>
      </c>
      <c r="Y205" s="308">
        <f>IFERROR((V205 - V_NK3!$V$10) / (V_NK3!$V$9- V_NK3!$V$10) * 100, 0)</f>
        <v>50.693714717309923</v>
      </c>
      <c r="Z205" s="308">
        <v>541.79999999999995</v>
      </c>
      <c r="AA205" s="308">
        <v>521</v>
      </c>
      <c r="AB205" s="312">
        <v>529.16</v>
      </c>
      <c r="AC205" s="371">
        <v>533.85</v>
      </c>
      <c r="AD205" s="308">
        <v>0.62</v>
      </c>
      <c r="AE205" s="372">
        <v>0.09</v>
      </c>
      <c r="AF205" s="373"/>
      <c r="AG205" s="312"/>
      <c r="AH205" s="370">
        <v>1.8566555726398088</v>
      </c>
      <c r="AI205" s="370">
        <v>3.6612981818181822</v>
      </c>
      <c r="AJ205" s="370">
        <v>0</v>
      </c>
      <c r="AK205" s="312">
        <f>_xll.SRS1Splines.Functions25.Linear_Interp(V_NK2!$R$10:$R$21,V_NK2!$T$10:$T$21,AR205)</f>
        <v>52.527771428600403</v>
      </c>
      <c r="AL205" s="312">
        <f>(AK205/V_NK2!$T$18)*100</f>
        <v>73.568307322969744</v>
      </c>
      <c r="AM205" s="308">
        <f>AK205-V_NK2!$T$11</f>
        <v>11.707771428572606</v>
      </c>
      <c r="AN205" s="308">
        <f>IFERROR((AK205 - V_NK2!$X$12) / (V_NK2!$X$11- V_NK2!$X$12) * 100, 0)</f>
        <v>38.285714285720012</v>
      </c>
      <c r="AO205" s="308">
        <v>427</v>
      </c>
      <c r="AP205" s="308">
        <v>420</v>
      </c>
      <c r="AQ205" s="308">
        <v>425</v>
      </c>
      <c r="AR205" s="371">
        <v>422.68</v>
      </c>
      <c r="AS205" s="312">
        <v>0.81</v>
      </c>
      <c r="AT205" s="372">
        <v>0.89</v>
      </c>
      <c r="AU205" s="369"/>
      <c r="AV205" s="312"/>
      <c r="AW205" s="370"/>
      <c r="AX205" s="370"/>
      <c r="AY205" s="370"/>
      <c r="AZ205" s="312"/>
      <c r="BA205" s="312"/>
      <c r="BB205" s="308"/>
      <c r="BC205" s="308"/>
      <c r="BD205" s="308"/>
      <c r="BE205" s="308"/>
      <c r="BF205" s="374"/>
      <c r="BG205" s="312"/>
      <c r="BH205" s="372"/>
      <c r="BI205" s="369"/>
      <c r="BJ205" s="312"/>
      <c r="BK205" s="370"/>
      <c r="BL205" s="370"/>
      <c r="BM205" s="370"/>
      <c r="BN205" s="312" t="str">
        <f>_xll.SRS1Splines.Functions25.Linear_Interp(V_XNN1!$K$3:$K$8,V_XNN1!$L$3:$L$8,BT205)</f>
        <v>Error reading input X value(s): The value is not a number</v>
      </c>
      <c r="BO205" s="312" t="e">
        <f>(BN205/V_XNN1!$L$7)*100</f>
        <v>#VALUE!</v>
      </c>
      <c r="BP205" s="308" t="str">
        <f>_xll.SRS1Splines.Functions25.Linear_Interp(V_XNN1!$K$3:$K$8,V_XNN1!$M$3:$M$8,BT205)</f>
        <v>Error reading input X value(s): The value is not a number</v>
      </c>
      <c r="BQ205" s="308">
        <f>IFERROR((BN205 - V_XNN1!$M$16) / (V_XNN1!$M$15- V_XNN1!$M$16) * 100, 0)</f>
        <v>0</v>
      </c>
      <c r="BR205" s="308">
        <v>252</v>
      </c>
      <c r="BS205" s="308">
        <v>249</v>
      </c>
      <c r="BT205" s="374"/>
      <c r="BU205" s="312"/>
      <c r="BV205" s="372"/>
      <c r="BW205" s="375"/>
      <c r="BX205" s="365"/>
      <c r="BY205" s="376"/>
      <c r="BZ205" s="376"/>
      <c r="CA205" s="376"/>
      <c r="CB205" s="365"/>
      <c r="CC205" s="365"/>
      <c r="CD205" s="366"/>
      <c r="CE205" s="365"/>
      <c r="CF205" s="365"/>
      <c r="CG205" s="365"/>
      <c r="CH205" s="365"/>
      <c r="CI205" s="377"/>
      <c r="CJ205" s="365"/>
      <c r="CK205" s="378"/>
      <c r="CL205" s="375"/>
      <c r="CM205" s="365"/>
      <c r="CN205" s="376"/>
      <c r="CO205" s="376"/>
      <c r="CP205" s="376"/>
      <c r="CQ205" s="365"/>
      <c r="CR205" s="365"/>
      <c r="CS205" s="366"/>
      <c r="CT205" s="365"/>
      <c r="CU205" s="365"/>
      <c r="CV205" s="365"/>
      <c r="CW205" s="365"/>
      <c r="CX205" s="377"/>
      <c r="CY205" s="365"/>
      <c r="CZ205" s="378"/>
    </row>
    <row r="206" spans="1:104" s="1" customFormat="1" hidden="1">
      <c r="A206" s="272">
        <v>44765</v>
      </c>
      <c r="B206" s="362"/>
      <c r="C206" s="363"/>
      <c r="D206" s="364"/>
      <c r="E206" s="364"/>
      <c r="F206" s="364"/>
      <c r="G206" s="365"/>
      <c r="H206" s="366"/>
      <c r="I206" s="366"/>
      <c r="J206" s="366"/>
      <c r="K206" s="366"/>
      <c r="L206" s="366"/>
      <c r="M206" s="367"/>
      <c r="N206" s="367"/>
      <c r="O206" s="365"/>
      <c r="P206" s="368"/>
      <c r="Q206" s="369"/>
      <c r="R206" s="312"/>
      <c r="S206" s="370">
        <v>3.8287735370655058</v>
      </c>
      <c r="T206" s="370">
        <v>1.8920000000000001</v>
      </c>
      <c r="U206" s="370">
        <v>0</v>
      </c>
      <c r="V206" s="312">
        <f>_xll.SRS1Splines.Functions25.Linear_Interp(V_NK3!$P$8:$P$32,V_NK3!$R$8:$R$32,AC206)</f>
        <v>304.66812855999899</v>
      </c>
      <c r="W206" s="312">
        <f>(V206/V_NK3!$R$28)*100</f>
        <v>56.196576022503876</v>
      </c>
      <c r="X206" s="308">
        <f>V206-V_NK3!$R$8</f>
        <v>248.08947655999899</v>
      </c>
      <c r="Y206" s="308">
        <f>IFERROR((V206 - V_NK3!$V$10) / (V_NK3!$V$9- V_NK3!$V$10) * 100, 0)</f>
        <v>51.092581934981453</v>
      </c>
      <c r="Z206" s="308">
        <v>541.79999999999995</v>
      </c>
      <c r="AA206" s="308">
        <v>521</v>
      </c>
      <c r="AB206" s="312">
        <v>529.16</v>
      </c>
      <c r="AC206" s="371">
        <v>533.91999999999996</v>
      </c>
      <c r="AD206" s="308">
        <v>0.62</v>
      </c>
      <c r="AE206" s="372">
        <v>0.43</v>
      </c>
      <c r="AF206" s="373"/>
      <c r="AG206" s="312"/>
      <c r="AH206" s="370">
        <v>2.966295267231617</v>
      </c>
      <c r="AI206" s="370">
        <v>2.2214618181818184</v>
      </c>
      <c r="AJ206" s="370">
        <v>0</v>
      </c>
      <c r="AK206" s="312">
        <f>_xll.SRS1Splines.Functions25.Linear_Interp(V_NK2!$R$10:$R$21,V_NK2!$T$10:$T$21,AR206)</f>
        <v>53.7072857143147</v>
      </c>
      <c r="AL206" s="312">
        <f>(AK206/V_NK2!$T$18)*100</f>
        <v>75.220288115286692</v>
      </c>
      <c r="AM206" s="308">
        <f>AK206-V_NK2!$T$11</f>
        <v>12.887285714286904</v>
      </c>
      <c r="AN206" s="308">
        <f>IFERROR((AK206 - V_NK2!$X$12) / (V_NK2!$X$11- V_NK2!$X$12) * 100, 0)</f>
        <v>42.1428571428631</v>
      </c>
      <c r="AO206" s="308">
        <v>427</v>
      </c>
      <c r="AP206" s="308">
        <v>420</v>
      </c>
      <c r="AQ206" s="308">
        <v>425</v>
      </c>
      <c r="AR206" s="371">
        <v>422.95</v>
      </c>
      <c r="AS206" s="312">
        <v>0.81</v>
      </c>
      <c r="AT206" s="372">
        <v>0.54</v>
      </c>
      <c r="AU206" s="369"/>
      <c r="AV206" s="312"/>
      <c r="AW206" s="370"/>
      <c r="AX206" s="370"/>
      <c r="AY206" s="370"/>
      <c r="AZ206" s="312"/>
      <c r="BA206" s="312"/>
      <c r="BB206" s="308"/>
      <c r="BC206" s="308"/>
      <c r="BD206" s="308"/>
      <c r="BE206" s="308"/>
      <c r="BF206" s="374"/>
      <c r="BG206" s="312"/>
      <c r="BH206" s="372"/>
      <c r="BI206" s="369"/>
      <c r="BJ206" s="312"/>
      <c r="BK206" s="370"/>
      <c r="BL206" s="370"/>
      <c r="BM206" s="370"/>
      <c r="BN206" s="312" t="str">
        <f>_xll.SRS1Splines.Functions25.Linear_Interp(V_XNN1!$K$3:$K$8,V_XNN1!$L$3:$L$8,BT206)</f>
        <v>Error reading input X value(s): The value is not a number</v>
      </c>
      <c r="BO206" s="312" t="e">
        <f>(BN206/V_XNN1!$L$7)*100</f>
        <v>#VALUE!</v>
      </c>
      <c r="BP206" s="308" t="str">
        <f>_xll.SRS1Splines.Functions25.Linear_Interp(V_XNN1!$K$3:$K$8,V_XNN1!$M$3:$M$8,BT206)</f>
        <v>Error reading input X value(s): The value is not a number</v>
      </c>
      <c r="BQ206" s="308">
        <f>IFERROR((BN206 - V_XNN1!$M$16) / (V_XNN1!$M$15- V_XNN1!$M$16) * 100, 0)</f>
        <v>0</v>
      </c>
      <c r="BR206" s="308">
        <v>252</v>
      </c>
      <c r="BS206" s="308">
        <v>249</v>
      </c>
      <c r="BT206" s="374"/>
      <c r="BU206" s="312"/>
      <c r="BV206" s="372"/>
      <c r="BW206" s="375"/>
      <c r="BX206" s="365"/>
      <c r="BY206" s="376"/>
      <c r="BZ206" s="376"/>
      <c r="CA206" s="376"/>
      <c r="CB206" s="365"/>
      <c r="CC206" s="365"/>
      <c r="CD206" s="366"/>
      <c r="CE206" s="365"/>
      <c r="CF206" s="365"/>
      <c r="CG206" s="365"/>
      <c r="CH206" s="365"/>
      <c r="CI206" s="377"/>
      <c r="CJ206" s="365"/>
      <c r="CK206" s="378"/>
      <c r="CL206" s="375"/>
      <c r="CM206" s="365"/>
      <c r="CN206" s="376"/>
      <c r="CO206" s="376"/>
      <c r="CP206" s="376"/>
      <c r="CQ206" s="365"/>
      <c r="CR206" s="365"/>
      <c r="CS206" s="366"/>
      <c r="CT206" s="365"/>
      <c r="CU206" s="365"/>
      <c r="CV206" s="365"/>
      <c r="CW206" s="365"/>
      <c r="CX206" s="377"/>
      <c r="CY206" s="365"/>
      <c r="CZ206" s="378"/>
    </row>
    <row r="207" spans="1:104" s="1" customFormat="1" hidden="1">
      <c r="A207" s="272">
        <v>44766</v>
      </c>
      <c r="B207" s="362"/>
      <c r="C207" s="363"/>
      <c r="D207" s="364"/>
      <c r="E207" s="364"/>
      <c r="F207" s="364"/>
      <c r="G207" s="365"/>
      <c r="H207" s="366"/>
      <c r="I207" s="366"/>
      <c r="J207" s="366"/>
      <c r="K207" s="366"/>
      <c r="L207" s="366"/>
      <c r="M207" s="367"/>
      <c r="N207" s="367"/>
      <c r="O207" s="365"/>
      <c r="P207" s="368"/>
      <c r="Q207" s="369"/>
      <c r="R207" s="312"/>
      <c r="S207" s="370">
        <v>3.3634096693344118</v>
      </c>
      <c r="T207" s="370">
        <v>1.9800000000000002</v>
      </c>
      <c r="U207" s="370">
        <v>0</v>
      </c>
      <c r="V207" s="312">
        <f>_xll.SRS1Splines.Functions25.Linear_Interp(V_NK3!$P$8:$P$32,V_NK3!$R$8:$R$32,AC207)</f>
        <v>306.05153821000101</v>
      </c>
      <c r="W207" s="312">
        <f>(V207/V_NK3!$R$28)*100</f>
        <v>56.451748383111635</v>
      </c>
      <c r="X207" s="308">
        <f>V207-V_NK3!$R$8</f>
        <v>249.47288621000101</v>
      </c>
      <c r="Y207" s="308">
        <f>IFERROR((V207 - V_NK3!$V$10) / (V_NK3!$V$9- V_NK3!$V$10) * 100, 0)</f>
        <v>51.377487090461841</v>
      </c>
      <c r="Z207" s="308">
        <v>541.79999999999995</v>
      </c>
      <c r="AA207" s="308">
        <v>521</v>
      </c>
      <c r="AB207" s="312">
        <v>529.16</v>
      </c>
      <c r="AC207" s="371">
        <v>533.97</v>
      </c>
      <c r="AD207" s="308">
        <v>0.62</v>
      </c>
      <c r="AE207" s="372">
        <v>0.45</v>
      </c>
      <c r="AF207" s="373"/>
      <c r="AG207" s="312"/>
      <c r="AH207" s="370">
        <v>2.8919251908803565</v>
      </c>
      <c r="AI207" s="370">
        <v>2.1803236363636369</v>
      </c>
      <c r="AJ207" s="370">
        <v>0</v>
      </c>
      <c r="AK207" s="312">
        <f>_xll.SRS1Splines.Functions25.Linear_Interp(V_NK2!$R$10:$R$21,V_NK2!$T$10:$T$21,AR207)</f>
        <v>54.668371428600601</v>
      </c>
      <c r="AL207" s="312">
        <f>(AK207/V_NK2!$T$18)*100</f>
        <v>76.56634653865629</v>
      </c>
      <c r="AM207" s="308">
        <f>AK207-V_NK2!$T$11</f>
        <v>13.848371428572804</v>
      </c>
      <c r="AN207" s="308">
        <f>IFERROR((AK207 - V_NK2!$X$12) / (V_NK2!$X$11- V_NK2!$X$12) * 100, 0)</f>
        <v>45.285714285721006</v>
      </c>
      <c r="AO207" s="308">
        <v>427</v>
      </c>
      <c r="AP207" s="308">
        <v>420</v>
      </c>
      <c r="AQ207" s="308">
        <v>425</v>
      </c>
      <c r="AR207" s="371">
        <v>423.17</v>
      </c>
      <c r="AS207" s="312">
        <v>0.81</v>
      </c>
      <c r="AT207" s="372">
        <v>0.53</v>
      </c>
      <c r="AU207" s="369"/>
      <c r="AV207" s="312"/>
      <c r="AW207" s="370"/>
      <c r="AX207" s="370"/>
      <c r="AY207" s="370"/>
      <c r="AZ207" s="312"/>
      <c r="BA207" s="312"/>
      <c r="BB207" s="308"/>
      <c r="BC207" s="308"/>
      <c r="BD207" s="308"/>
      <c r="BE207" s="308"/>
      <c r="BF207" s="374"/>
      <c r="BG207" s="312"/>
      <c r="BH207" s="372"/>
      <c r="BI207" s="369"/>
      <c r="BJ207" s="312"/>
      <c r="BK207" s="370"/>
      <c r="BL207" s="370"/>
      <c r="BM207" s="370"/>
      <c r="BN207" s="312" t="str">
        <f>_xll.SRS1Splines.Functions25.Linear_Interp(V_XNN1!$K$3:$K$8,V_XNN1!$L$3:$L$8,BT207)</f>
        <v>Error reading input X value(s): The value is not a number</v>
      </c>
      <c r="BO207" s="312" t="e">
        <f>(BN207/V_XNN1!$L$7)*100</f>
        <v>#VALUE!</v>
      </c>
      <c r="BP207" s="308" t="str">
        <f>_xll.SRS1Splines.Functions25.Linear_Interp(V_XNN1!$K$3:$K$8,V_XNN1!$M$3:$M$8,BT207)</f>
        <v>Error reading input X value(s): The value is not a number</v>
      </c>
      <c r="BQ207" s="308">
        <f>IFERROR((BN207 - V_XNN1!$M$16) / (V_XNN1!$M$15- V_XNN1!$M$16) * 100, 0)</f>
        <v>0</v>
      </c>
      <c r="BR207" s="308">
        <v>252</v>
      </c>
      <c r="BS207" s="308">
        <v>249</v>
      </c>
      <c r="BT207" s="374"/>
      <c r="BU207" s="312"/>
      <c r="BV207" s="372"/>
      <c r="BW207" s="375"/>
      <c r="BX207" s="365"/>
      <c r="BY207" s="376"/>
      <c r="BZ207" s="376"/>
      <c r="CA207" s="376"/>
      <c r="CB207" s="365"/>
      <c r="CC207" s="365"/>
      <c r="CD207" s="366"/>
      <c r="CE207" s="365"/>
      <c r="CF207" s="365"/>
      <c r="CG207" s="365"/>
      <c r="CH207" s="365"/>
      <c r="CI207" s="377"/>
      <c r="CJ207" s="365"/>
      <c r="CK207" s="378"/>
      <c r="CL207" s="375"/>
      <c r="CM207" s="365"/>
      <c r="CN207" s="376"/>
      <c r="CO207" s="376"/>
      <c r="CP207" s="376"/>
      <c r="CQ207" s="365"/>
      <c r="CR207" s="365"/>
      <c r="CS207" s="366"/>
      <c r="CT207" s="365"/>
      <c r="CU207" s="365"/>
      <c r="CV207" s="365"/>
      <c r="CW207" s="365"/>
      <c r="CX207" s="377"/>
      <c r="CY207" s="365"/>
      <c r="CZ207" s="378"/>
    </row>
    <row r="208" spans="1:104" s="1" customFormat="1" hidden="1">
      <c r="A208" s="272">
        <v>44767</v>
      </c>
      <c r="B208" s="362"/>
      <c r="C208" s="363"/>
      <c r="D208" s="364"/>
      <c r="E208" s="364"/>
      <c r="F208" s="364"/>
      <c r="G208" s="365"/>
      <c r="H208" s="366"/>
      <c r="I208" s="366"/>
      <c r="J208" s="366"/>
      <c r="K208" s="366"/>
      <c r="L208" s="366"/>
      <c r="M208" s="367"/>
      <c r="N208" s="367"/>
      <c r="O208" s="365"/>
      <c r="P208" s="368"/>
      <c r="Q208" s="369"/>
      <c r="R208" s="312"/>
      <c r="S208" s="370">
        <v>2.5333638677330019</v>
      </c>
      <c r="T208" s="370">
        <v>1.9800000000000002</v>
      </c>
      <c r="U208" s="370">
        <v>0</v>
      </c>
      <c r="V208" s="312">
        <f>_xll.SRS1Splines.Functions25.Linear_Interp(V_NK3!$P$8:$P$32,V_NK3!$R$8:$R$32,AC208)</f>
        <v>306.60490206999998</v>
      </c>
      <c r="W208" s="312">
        <f>(V208/V_NK3!$R$28)*100</f>
        <v>56.553817327354395</v>
      </c>
      <c r="X208" s="308">
        <f>V208-V_NK3!$R$8</f>
        <v>250.02625006999997</v>
      </c>
      <c r="Y208" s="308">
        <f>IFERROR((V208 - V_NK3!$V$10) / (V_NK3!$V$9- V_NK3!$V$10) * 100, 0)</f>
        <v>51.491449152653601</v>
      </c>
      <c r="Z208" s="308">
        <v>541.79999999999995</v>
      </c>
      <c r="AA208" s="308">
        <v>521</v>
      </c>
      <c r="AB208" s="312">
        <v>529.16</v>
      </c>
      <c r="AC208" s="371">
        <v>533.99</v>
      </c>
      <c r="AD208" s="308">
        <v>0.62</v>
      </c>
      <c r="AE208" s="372">
        <v>0.45</v>
      </c>
      <c r="AF208" s="373"/>
      <c r="AG208" s="312"/>
      <c r="AH208" s="370">
        <v>2.618010076351891</v>
      </c>
      <c r="AI208" s="370">
        <v>2.1803236363636369</v>
      </c>
      <c r="AJ208" s="370">
        <v>0</v>
      </c>
      <c r="AK208" s="312">
        <f>_xll.SRS1Splines.Functions25.Linear_Interp(V_NK2!$R$10:$R$21,V_NK2!$T$10:$T$21,AR208)</f>
        <v>55.454714285743499</v>
      </c>
      <c r="AL208" s="312">
        <f>(AK208/V_NK2!$T$18)*100</f>
        <v>77.667667066867637</v>
      </c>
      <c r="AM208" s="308">
        <f>AK208-V_NK2!$T$11</f>
        <v>14.634714285715702</v>
      </c>
      <c r="AN208" s="308">
        <f>IFERROR((AK208 - V_NK2!$X$12) / (V_NK2!$X$11- V_NK2!$X$12) * 100, 0)</f>
        <v>47.857142857149839</v>
      </c>
      <c r="AO208" s="308">
        <v>427</v>
      </c>
      <c r="AP208" s="308">
        <v>420</v>
      </c>
      <c r="AQ208" s="308">
        <v>425</v>
      </c>
      <c r="AR208" s="371">
        <v>423.35</v>
      </c>
      <c r="AS208" s="312">
        <v>0.81</v>
      </c>
      <c r="AT208" s="372">
        <v>0.53</v>
      </c>
      <c r="AU208" s="369"/>
      <c r="AV208" s="312"/>
      <c r="AW208" s="370"/>
      <c r="AX208" s="370"/>
      <c r="AY208" s="370"/>
      <c r="AZ208" s="312"/>
      <c r="BA208" s="312"/>
      <c r="BB208" s="308"/>
      <c r="BC208" s="308"/>
      <c r="BD208" s="308"/>
      <c r="BE208" s="308"/>
      <c r="BF208" s="374"/>
      <c r="BG208" s="312"/>
      <c r="BH208" s="372"/>
      <c r="BI208" s="369"/>
      <c r="BJ208" s="312"/>
      <c r="BK208" s="370"/>
      <c r="BL208" s="370"/>
      <c r="BM208" s="370"/>
      <c r="BN208" s="312" t="str">
        <f>_xll.SRS1Splines.Functions25.Linear_Interp(V_XNN1!$K$3:$K$8,V_XNN1!$L$3:$L$8,BT208)</f>
        <v>Error reading input X value(s): The value is not a number</v>
      </c>
      <c r="BO208" s="312" t="e">
        <f>(BN208/V_XNN1!$L$7)*100</f>
        <v>#VALUE!</v>
      </c>
      <c r="BP208" s="308" t="str">
        <f>_xll.SRS1Splines.Functions25.Linear_Interp(V_XNN1!$K$3:$K$8,V_XNN1!$M$3:$M$8,BT208)</f>
        <v>Error reading input X value(s): The value is not a number</v>
      </c>
      <c r="BQ208" s="308">
        <f>IFERROR((BN208 - V_XNN1!$M$16) / (V_XNN1!$M$15- V_XNN1!$M$16) * 100, 0)</f>
        <v>0</v>
      </c>
      <c r="BR208" s="308">
        <v>252</v>
      </c>
      <c r="BS208" s="308">
        <v>249</v>
      </c>
      <c r="BT208" s="374"/>
      <c r="BU208" s="312"/>
      <c r="BV208" s="372"/>
      <c r="BW208" s="375"/>
      <c r="BX208" s="365"/>
      <c r="BY208" s="376"/>
      <c r="BZ208" s="376"/>
      <c r="CA208" s="376"/>
      <c r="CB208" s="365"/>
      <c r="CC208" s="365"/>
      <c r="CD208" s="366"/>
      <c r="CE208" s="365"/>
      <c r="CF208" s="365"/>
      <c r="CG208" s="365"/>
      <c r="CH208" s="365"/>
      <c r="CI208" s="377"/>
      <c r="CJ208" s="365"/>
      <c r="CK208" s="378"/>
      <c r="CL208" s="375"/>
      <c r="CM208" s="365"/>
      <c r="CN208" s="376"/>
      <c r="CO208" s="376"/>
      <c r="CP208" s="376"/>
      <c r="CQ208" s="365"/>
      <c r="CR208" s="365"/>
      <c r="CS208" s="366"/>
      <c r="CT208" s="365"/>
      <c r="CU208" s="365"/>
      <c r="CV208" s="365"/>
      <c r="CW208" s="365"/>
      <c r="CX208" s="377"/>
      <c r="CY208" s="365"/>
      <c r="CZ208" s="378"/>
    </row>
    <row r="209" spans="1:104" s="1" customFormat="1" hidden="1">
      <c r="A209" s="272">
        <v>44768</v>
      </c>
      <c r="B209" s="362"/>
      <c r="C209" s="363"/>
      <c r="D209" s="364"/>
      <c r="E209" s="364"/>
      <c r="F209" s="364"/>
      <c r="G209" s="365"/>
      <c r="H209" s="366"/>
      <c r="I209" s="366"/>
      <c r="J209" s="366"/>
      <c r="K209" s="366"/>
      <c r="L209" s="366"/>
      <c r="M209" s="367"/>
      <c r="N209" s="367"/>
      <c r="O209" s="365"/>
      <c r="P209" s="368"/>
      <c r="Q209" s="369"/>
      <c r="R209" s="312"/>
      <c r="S209" s="370">
        <v>2.7056699665489199</v>
      </c>
      <c r="T209" s="370">
        <v>1.276</v>
      </c>
      <c r="U209" s="370">
        <v>0</v>
      </c>
      <c r="V209" s="312">
        <f>_xll.SRS1Splines.Functions25.Linear_Interp(V_NK3!$P$8:$P$32,V_NK3!$R$8:$R$32,AC209)</f>
        <v>308.03457203999898</v>
      </c>
      <c r="W209" s="312">
        <f>(V209/V_NK3!$R$28)*100</f>
        <v>56.817522485934248</v>
      </c>
      <c r="X209" s="308">
        <f>V209-V_NK3!$R$8</f>
        <v>251.45592003999897</v>
      </c>
      <c r="Y209" s="308">
        <f>IFERROR((V209 - V_NK3!$V$10) / (V_NK3!$V$9- V_NK3!$V$10) * 100, 0)</f>
        <v>51.785881351451415</v>
      </c>
      <c r="Z209" s="308">
        <v>541.79999999999995</v>
      </c>
      <c r="AA209" s="308">
        <v>521</v>
      </c>
      <c r="AB209" s="312">
        <v>529.16</v>
      </c>
      <c r="AC209" s="371">
        <v>534.04</v>
      </c>
      <c r="AD209" s="308">
        <v>0.62</v>
      </c>
      <c r="AE209" s="372">
        <v>0.28999999999999998</v>
      </c>
      <c r="AF209" s="373"/>
      <c r="AG209" s="312"/>
      <c r="AH209" s="370">
        <v>2.0412710889611434</v>
      </c>
      <c r="AI209" s="370">
        <v>1.4809745454545453</v>
      </c>
      <c r="AJ209" s="370">
        <v>0</v>
      </c>
      <c r="AK209" s="312">
        <f>_xll.SRS1Splines.Functions25.Linear_Interp(V_NK2!$R$10:$R$21,V_NK2!$T$10:$T$21,AR209)</f>
        <v>56.110000000029203</v>
      </c>
      <c r="AL209" s="312">
        <f>(AK209/V_NK2!$T$18)*100</f>
        <v>78.585434173710368</v>
      </c>
      <c r="AM209" s="308">
        <f>AK209-V_NK2!$T$11</f>
        <v>15.290000000001406</v>
      </c>
      <c r="AN209" s="308">
        <f>IFERROR((AK209 - V_NK2!$X$12) / (V_NK2!$X$11- V_NK2!$X$12) * 100, 0)</f>
        <v>50.000000000007049</v>
      </c>
      <c r="AO209" s="308">
        <v>427</v>
      </c>
      <c r="AP209" s="308">
        <v>420</v>
      </c>
      <c r="AQ209" s="308">
        <v>425</v>
      </c>
      <c r="AR209" s="371">
        <v>423.5</v>
      </c>
      <c r="AS209" s="312">
        <v>0.81</v>
      </c>
      <c r="AT209" s="372">
        <v>0.36</v>
      </c>
      <c r="AU209" s="369"/>
      <c r="AV209" s="312"/>
      <c r="AW209" s="370"/>
      <c r="AX209" s="370"/>
      <c r="AY209" s="370"/>
      <c r="AZ209" s="312"/>
      <c r="BA209" s="312"/>
      <c r="BB209" s="308"/>
      <c r="BC209" s="308"/>
      <c r="BD209" s="308"/>
      <c r="BE209" s="308"/>
      <c r="BF209" s="374"/>
      <c r="BG209" s="312"/>
      <c r="BH209" s="372"/>
      <c r="BI209" s="369"/>
      <c r="BJ209" s="312"/>
      <c r="BK209" s="370"/>
      <c r="BL209" s="370"/>
      <c r="BM209" s="370"/>
      <c r="BN209" s="312" t="str">
        <f>_xll.SRS1Splines.Functions25.Linear_Interp(V_XNN1!$K$3:$K$8,V_XNN1!$L$3:$L$8,BT209)</f>
        <v>Error reading input X value(s): The value is not a number</v>
      </c>
      <c r="BO209" s="312" t="e">
        <f>(BN209/V_XNN1!$L$7)*100</f>
        <v>#VALUE!</v>
      </c>
      <c r="BP209" s="308" t="str">
        <f>_xll.SRS1Splines.Functions25.Linear_Interp(V_XNN1!$K$3:$K$8,V_XNN1!$M$3:$M$8,BT209)</f>
        <v>Error reading input X value(s): The value is not a number</v>
      </c>
      <c r="BQ209" s="308">
        <f>IFERROR((BN209 - V_XNN1!$M$16) / (V_XNN1!$M$15- V_XNN1!$M$16) * 100, 0)</f>
        <v>0</v>
      </c>
      <c r="BR209" s="308">
        <v>252</v>
      </c>
      <c r="BS209" s="308">
        <v>249</v>
      </c>
      <c r="BT209" s="374"/>
      <c r="BU209" s="312"/>
      <c r="BV209" s="372"/>
      <c r="BW209" s="375"/>
      <c r="BX209" s="365"/>
      <c r="BY209" s="376"/>
      <c r="BZ209" s="376"/>
      <c r="CA209" s="376"/>
      <c r="CB209" s="365"/>
      <c r="CC209" s="365"/>
      <c r="CD209" s="366"/>
      <c r="CE209" s="365"/>
      <c r="CF209" s="365"/>
      <c r="CG209" s="365"/>
      <c r="CH209" s="365"/>
      <c r="CI209" s="377"/>
      <c r="CJ209" s="365"/>
      <c r="CK209" s="378"/>
      <c r="CL209" s="375"/>
      <c r="CM209" s="365"/>
      <c r="CN209" s="376"/>
      <c r="CO209" s="376"/>
      <c r="CP209" s="376"/>
      <c r="CQ209" s="365"/>
      <c r="CR209" s="365"/>
      <c r="CS209" s="366"/>
      <c r="CT209" s="365"/>
      <c r="CU209" s="365"/>
      <c r="CV209" s="365"/>
      <c r="CW209" s="365"/>
      <c r="CX209" s="377"/>
      <c r="CY209" s="365"/>
      <c r="CZ209" s="378"/>
    </row>
    <row r="210" spans="1:104" s="1" customFormat="1" hidden="1">
      <c r="A210" s="272">
        <v>44769</v>
      </c>
      <c r="B210" s="362"/>
      <c r="C210" s="363"/>
      <c r="D210" s="364"/>
      <c r="E210" s="364"/>
      <c r="F210" s="364"/>
      <c r="G210" s="365"/>
      <c r="H210" s="366"/>
      <c r="I210" s="366"/>
      <c r="J210" s="366"/>
      <c r="K210" s="366"/>
      <c r="L210" s="366"/>
      <c r="M210" s="367"/>
      <c r="N210" s="367"/>
      <c r="O210" s="365"/>
      <c r="P210" s="368"/>
      <c r="Q210" s="369"/>
      <c r="R210" s="312"/>
      <c r="S210" s="370">
        <v>2.5124940163345335</v>
      </c>
      <c r="T210" s="370">
        <v>1.9360000000000002</v>
      </c>
      <c r="U210" s="370">
        <v>0</v>
      </c>
      <c r="V210" s="312">
        <f>_xll.SRS1Splines.Functions25.Linear_Interp(V_NK3!$P$8:$P$32,V_NK3!$R$8:$R$32,AC210)</f>
        <v>308.611066059998</v>
      </c>
      <c r="W210" s="312">
        <f>(V210/V_NK3!$R$28)*100</f>
        <v>56.923857829163339</v>
      </c>
      <c r="X210" s="308">
        <f>V210-V_NK3!$R$8</f>
        <v>252.03241405999799</v>
      </c>
      <c r="Y210" s="308">
        <f>IFERROR((V210 - V_NK3!$V$10) / (V_NK3!$V$9- V_NK3!$V$10) * 100, 0)</f>
        <v>51.904606935302212</v>
      </c>
      <c r="Z210" s="308">
        <v>541.79999999999995</v>
      </c>
      <c r="AA210" s="308">
        <v>521</v>
      </c>
      <c r="AB210" s="312">
        <v>529.16</v>
      </c>
      <c r="AC210" s="371">
        <v>534.05999999999995</v>
      </c>
      <c r="AD210" s="308">
        <v>0.62</v>
      </c>
      <c r="AE210" s="372">
        <v>0.44</v>
      </c>
      <c r="AF210" s="373"/>
      <c r="AG210" s="312"/>
      <c r="AH210" s="370">
        <v>2.5715230253903965</v>
      </c>
      <c r="AI210" s="370">
        <v>2.2214618181818184</v>
      </c>
      <c r="AJ210" s="370">
        <v>0</v>
      </c>
      <c r="AK210" s="312">
        <f>_xll.SRS1Splines.Functions25.Linear_Interp(V_NK2!$R$10:$R$21,V_NK2!$T$10:$T$21,AR210)</f>
        <v>56.677914285743498</v>
      </c>
      <c r="AL210" s="312">
        <f>(AK210/V_NK2!$T$18)*100</f>
        <v>79.38083233297408</v>
      </c>
      <c r="AM210" s="308">
        <f>AK210-V_NK2!$T$11</f>
        <v>15.857914285715701</v>
      </c>
      <c r="AN210" s="308">
        <f>IFERROR((AK210 - V_NK2!$X$12) / (V_NK2!$X$11- V_NK2!$X$12) * 100, 0)</f>
        <v>51.857142857150031</v>
      </c>
      <c r="AO210" s="308">
        <v>427</v>
      </c>
      <c r="AP210" s="308">
        <v>420</v>
      </c>
      <c r="AQ210" s="308">
        <v>425</v>
      </c>
      <c r="AR210" s="371">
        <v>423.63</v>
      </c>
      <c r="AS210" s="312">
        <v>0.81</v>
      </c>
      <c r="AT210" s="372">
        <v>0.54</v>
      </c>
      <c r="AU210" s="369"/>
      <c r="AV210" s="312"/>
      <c r="AW210" s="370"/>
      <c r="AX210" s="370"/>
      <c r="AY210" s="370"/>
      <c r="AZ210" s="312"/>
      <c r="BA210" s="312"/>
      <c r="BB210" s="308"/>
      <c r="BC210" s="308"/>
      <c r="BD210" s="308"/>
      <c r="BE210" s="308"/>
      <c r="BF210" s="374"/>
      <c r="BG210" s="312"/>
      <c r="BH210" s="372"/>
      <c r="BI210" s="369"/>
      <c r="BJ210" s="312"/>
      <c r="BK210" s="370"/>
      <c r="BL210" s="370"/>
      <c r="BM210" s="370"/>
      <c r="BN210" s="312" t="str">
        <f>_xll.SRS1Splines.Functions25.Linear_Interp(V_XNN1!$K$3:$K$8,V_XNN1!$L$3:$L$8,BT210)</f>
        <v>Error reading input X value(s): The value is not a number</v>
      </c>
      <c r="BO210" s="312" t="e">
        <f>(BN210/V_XNN1!$L$7)*100</f>
        <v>#VALUE!</v>
      </c>
      <c r="BP210" s="308" t="str">
        <f>_xll.SRS1Splines.Functions25.Linear_Interp(V_XNN1!$K$3:$K$8,V_XNN1!$M$3:$M$8,BT210)</f>
        <v>Error reading input X value(s): The value is not a number</v>
      </c>
      <c r="BQ210" s="308">
        <f>IFERROR((BN210 - V_XNN1!$M$16) / (V_XNN1!$M$15- V_XNN1!$M$16) * 100, 0)</f>
        <v>0</v>
      </c>
      <c r="BR210" s="308">
        <v>252</v>
      </c>
      <c r="BS210" s="308">
        <v>249</v>
      </c>
      <c r="BT210" s="374"/>
      <c r="BU210" s="312"/>
      <c r="BV210" s="372"/>
      <c r="BW210" s="375"/>
      <c r="BX210" s="365"/>
      <c r="BY210" s="376"/>
      <c r="BZ210" s="376"/>
      <c r="CA210" s="376"/>
      <c r="CB210" s="365"/>
      <c r="CC210" s="365"/>
      <c r="CD210" s="366"/>
      <c r="CE210" s="365"/>
      <c r="CF210" s="365"/>
      <c r="CG210" s="365"/>
      <c r="CH210" s="365"/>
      <c r="CI210" s="377"/>
      <c r="CJ210" s="365"/>
      <c r="CK210" s="378"/>
      <c r="CL210" s="375"/>
      <c r="CM210" s="365"/>
      <c r="CN210" s="376"/>
      <c r="CO210" s="376"/>
      <c r="CP210" s="376"/>
      <c r="CQ210" s="365"/>
      <c r="CR210" s="365"/>
      <c r="CS210" s="366"/>
      <c r="CT210" s="365"/>
      <c r="CU210" s="365"/>
      <c r="CV210" s="365"/>
      <c r="CW210" s="365"/>
      <c r="CX210" s="377"/>
      <c r="CY210" s="365"/>
      <c r="CZ210" s="378"/>
    </row>
    <row r="211" spans="1:104" s="1" customFormat="1" hidden="1">
      <c r="A211" s="272">
        <v>44770</v>
      </c>
      <c r="B211" s="362"/>
      <c r="C211" s="363"/>
      <c r="D211" s="364"/>
      <c r="E211" s="364"/>
      <c r="F211" s="364"/>
      <c r="G211" s="365"/>
      <c r="H211" s="366"/>
      <c r="I211" s="366"/>
      <c r="J211" s="366"/>
      <c r="K211" s="366"/>
      <c r="L211" s="366"/>
      <c r="M211" s="367"/>
      <c r="N211" s="367"/>
      <c r="O211" s="365"/>
      <c r="P211" s="368"/>
      <c r="Q211" s="369"/>
      <c r="R211" s="312"/>
      <c r="S211" s="370">
        <v>2.1362470081710816</v>
      </c>
      <c r="T211" s="370">
        <v>1.8480000000000003</v>
      </c>
      <c r="U211" s="370">
        <v>0</v>
      </c>
      <c r="V211" s="312">
        <f>_xll.SRS1Splines.Functions25.Linear_Interp(V_NK3!$P$8:$P$32,V_NK3!$R$8:$R$32,AC211)</f>
        <v>308.89931307000103</v>
      </c>
      <c r="W211" s="312">
        <f>(V211/V_NK3!$R$28)*100</f>
        <v>56.977025500778531</v>
      </c>
      <c r="X211" s="308">
        <f>V211-V_NK3!$R$8</f>
        <v>252.32066107000102</v>
      </c>
      <c r="Y211" s="308">
        <f>IFERROR((V211 - V_NK3!$V$10) / (V_NK3!$V$9- V_NK3!$V$10) * 100, 0)</f>
        <v>51.963969727228346</v>
      </c>
      <c r="Z211" s="308">
        <v>541.79999999999995</v>
      </c>
      <c r="AA211" s="308">
        <v>521</v>
      </c>
      <c r="AB211" s="312">
        <v>529.16</v>
      </c>
      <c r="AC211" s="371">
        <v>534.07000000000005</v>
      </c>
      <c r="AD211" s="308">
        <v>0.62</v>
      </c>
      <c r="AE211" s="372">
        <v>0.42</v>
      </c>
      <c r="AF211" s="373"/>
      <c r="AG211" s="312"/>
      <c r="AH211" s="370">
        <v>2.368161512696457</v>
      </c>
      <c r="AI211" s="370">
        <v>2.0980472727272725</v>
      </c>
      <c r="AJ211" s="370">
        <v>0</v>
      </c>
      <c r="AK211" s="312">
        <f>_xll.SRS1Splines.Functions25.Linear_Interp(V_NK2!$R$10:$R$21,V_NK2!$T$10:$T$21,AR211)</f>
        <v>57.071085714314997</v>
      </c>
      <c r="AL211" s="312">
        <f>(AK211/V_NK2!$T$18)*100</f>
        <v>79.931492597079824</v>
      </c>
      <c r="AM211" s="308">
        <f>AK211-V_NK2!$T$11</f>
        <v>16.2510857142872</v>
      </c>
      <c r="AN211" s="308">
        <f>IFERROR((AK211 - V_NK2!$X$12) / (V_NK2!$X$11- V_NK2!$X$12) * 100, 0)</f>
        <v>53.142857142864607</v>
      </c>
      <c r="AO211" s="308">
        <v>427</v>
      </c>
      <c r="AP211" s="308">
        <v>420</v>
      </c>
      <c r="AQ211" s="308">
        <v>425</v>
      </c>
      <c r="AR211" s="371">
        <v>423.72</v>
      </c>
      <c r="AS211" s="312">
        <v>0.81</v>
      </c>
      <c r="AT211" s="372">
        <v>0.51</v>
      </c>
      <c r="AU211" s="369"/>
      <c r="AV211" s="312"/>
      <c r="AW211" s="370"/>
      <c r="AX211" s="370"/>
      <c r="AY211" s="370"/>
      <c r="AZ211" s="312"/>
      <c r="BA211" s="312"/>
      <c r="BB211" s="308"/>
      <c r="BC211" s="308"/>
      <c r="BD211" s="308"/>
      <c r="BE211" s="308"/>
      <c r="BF211" s="374"/>
      <c r="BG211" s="312"/>
      <c r="BH211" s="372"/>
      <c r="BI211" s="369"/>
      <c r="BJ211" s="312"/>
      <c r="BK211" s="370"/>
      <c r="BL211" s="370"/>
      <c r="BM211" s="370"/>
      <c r="BN211" s="312" t="str">
        <f>_xll.SRS1Splines.Functions25.Linear_Interp(V_XNN1!$K$3:$K$8,V_XNN1!$L$3:$L$8,BT211)</f>
        <v>Error reading input X value(s): The value is not a number</v>
      </c>
      <c r="BO211" s="312" t="e">
        <f>(BN211/V_XNN1!$L$7)*100</f>
        <v>#VALUE!</v>
      </c>
      <c r="BP211" s="308" t="str">
        <f>_xll.SRS1Splines.Functions25.Linear_Interp(V_XNN1!$K$3:$K$8,V_XNN1!$M$3:$M$8,BT211)</f>
        <v>Error reading input X value(s): The value is not a number</v>
      </c>
      <c r="BQ211" s="308">
        <f>IFERROR((BN211 - V_XNN1!$M$16) / (V_XNN1!$M$15- V_XNN1!$M$16) * 100, 0)</f>
        <v>0</v>
      </c>
      <c r="BR211" s="308">
        <v>252</v>
      </c>
      <c r="BS211" s="308">
        <v>249</v>
      </c>
      <c r="BT211" s="374"/>
      <c r="BU211" s="312"/>
      <c r="BV211" s="372"/>
      <c r="BW211" s="375"/>
      <c r="BX211" s="365"/>
      <c r="BY211" s="376"/>
      <c r="BZ211" s="376"/>
      <c r="CA211" s="376"/>
      <c r="CB211" s="365"/>
      <c r="CC211" s="365"/>
      <c r="CD211" s="366"/>
      <c r="CE211" s="365"/>
      <c r="CF211" s="365"/>
      <c r="CG211" s="365"/>
      <c r="CH211" s="365"/>
      <c r="CI211" s="377"/>
      <c r="CJ211" s="365"/>
      <c r="CK211" s="378"/>
      <c r="CL211" s="375"/>
      <c r="CM211" s="365"/>
      <c r="CN211" s="376"/>
      <c r="CO211" s="376"/>
      <c r="CP211" s="376"/>
      <c r="CQ211" s="365"/>
      <c r="CR211" s="365"/>
      <c r="CS211" s="366"/>
      <c r="CT211" s="365"/>
      <c r="CU211" s="365"/>
      <c r="CV211" s="365"/>
      <c r="CW211" s="365"/>
      <c r="CX211" s="377"/>
      <c r="CY211" s="365"/>
      <c r="CZ211" s="378"/>
    </row>
    <row r="212" spans="1:104" s="1" customFormat="1" hidden="1">
      <c r="A212" s="272">
        <v>44771</v>
      </c>
      <c r="B212" s="362"/>
      <c r="C212" s="363"/>
      <c r="D212" s="364"/>
      <c r="E212" s="364"/>
      <c r="F212" s="364"/>
      <c r="G212" s="365"/>
      <c r="H212" s="366"/>
      <c r="I212" s="366"/>
      <c r="J212" s="366"/>
      <c r="K212" s="366"/>
      <c r="L212" s="366"/>
      <c r="M212" s="367"/>
      <c r="N212" s="367"/>
      <c r="O212" s="365"/>
      <c r="P212" s="368"/>
      <c r="Q212" s="369"/>
      <c r="R212" s="312"/>
      <c r="S212" s="370">
        <v>2.268247008167267</v>
      </c>
      <c r="T212" s="370">
        <v>1.9800000000000002</v>
      </c>
      <c r="U212" s="370">
        <v>0</v>
      </c>
      <c r="V212" s="312">
        <f>_xll.SRS1Splines.Functions25.Linear_Interp(V_NK3!$P$8:$P$32,V_NK3!$R$8:$R$32,AC212)</f>
        <v>309.18756008000099</v>
      </c>
      <c r="W212" s="312">
        <f>(V212/V_NK3!$R$28)*100</f>
        <v>57.030193172393176</v>
      </c>
      <c r="X212" s="308">
        <f>V212-V_NK3!$R$8</f>
        <v>252.60890808000099</v>
      </c>
      <c r="Y212" s="308">
        <f>IFERROR((V212 - V_NK3!$V$10) / (V_NK3!$V$9- V_NK3!$V$10) * 100, 0)</f>
        <v>52.02333251915384</v>
      </c>
      <c r="Z212" s="308">
        <v>541.79999999999995</v>
      </c>
      <c r="AA212" s="308">
        <v>521</v>
      </c>
      <c r="AB212" s="312">
        <v>529.16</v>
      </c>
      <c r="AC212" s="371">
        <v>534.08000000000004</v>
      </c>
      <c r="AD212" s="308">
        <v>0.62</v>
      </c>
      <c r="AE212" s="372">
        <v>0.45</v>
      </c>
      <c r="AF212" s="373"/>
      <c r="AG212" s="312"/>
      <c r="AH212" s="370">
        <v>2.5305215126951985</v>
      </c>
      <c r="AI212" s="370">
        <v>2.1803236363636369</v>
      </c>
      <c r="AJ212" s="370">
        <v>0</v>
      </c>
      <c r="AK212" s="312">
        <f>_xll.SRS1Splines.Functions25.Linear_Interp(V_NK2!$R$10:$R$21,V_NK2!$T$10:$T$21,AR212)</f>
        <v>57.376885714315002</v>
      </c>
      <c r="AL212" s="312">
        <f>(AK212/V_NK2!$T$18)*100</f>
        <v>80.359783913606435</v>
      </c>
      <c r="AM212" s="308">
        <f>AK212-V_NK2!$T$11</f>
        <v>16.556885714287205</v>
      </c>
      <c r="AN212" s="308">
        <f>IFERROR((AK212 - V_NK2!$X$12) / (V_NK2!$X$11- V_NK2!$X$12) * 100, 0)</f>
        <v>54.142857142864678</v>
      </c>
      <c r="AO212" s="308">
        <v>427</v>
      </c>
      <c r="AP212" s="308">
        <v>420</v>
      </c>
      <c r="AQ212" s="308">
        <v>425</v>
      </c>
      <c r="AR212" s="371">
        <v>423.79</v>
      </c>
      <c r="AS212" s="312">
        <v>0.81</v>
      </c>
      <c r="AT212" s="372">
        <v>0.53</v>
      </c>
      <c r="AU212" s="369"/>
      <c r="AV212" s="312"/>
      <c r="AW212" s="370"/>
      <c r="AX212" s="370"/>
      <c r="AY212" s="370"/>
      <c r="AZ212" s="312"/>
      <c r="BA212" s="312"/>
      <c r="BB212" s="308"/>
      <c r="BC212" s="308"/>
      <c r="BD212" s="308"/>
      <c r="BE212" s="308"/>
      <c r="BF212" s="374"/>
      <c r="BG212" s="312"/>
      <c r="BH212" s="372"/>
      <c r="BI212" s="369"/>
      <c r="BJ212" s="312"/>
      <c r="BK212" s="370"/>
      <c r="BL212" s="370"/>
      <c r="BM212" s="370"/>
      <c r="BN212" s="312" t="str">
        <f>_xll.SRS1Splines.Functions25.Linear_Interp(V_XNN1!$K$3:$K$8,V_XNN1!$L$3:$L$8,BT212)</f>
        <v>Error reading input X value(s): The value is not a number</v>
      </c>
      <c r="BO212" s="312" t="e">
        <f>(BN212/V_XNN1!$L$7)*100</f>
        <v>#VALUE!</v>
      </c>
      <c r="BP212" s="308" t="str">
        <f>_xll.SRS1Splines.Functions25.Linear_Interp(V_XNN1!$K$3:$K$8,V_XNN1!$M$3:$M$8,BT212)</f>
        <v>Error reading input X value(s): The value is not a number</v>
      </c>
      <c r="BQ212" s="308">
        <f>IFERROR((BN212 - V_XNN1!$M$16) / (V_XNN1!$M$15- V_XNN1!$M$16) * 100, 0)</f>
        <v>0</v>
      </c>
      <c r="BR212" s="308">
        <v>252</v>
      </c>
      <c r="BS212" s="308">
        <v>249</v>
      </c>
      <c r="BT212" s="374"/>
      <c r="BU212" s="312"/>
      <c r="BV212" s="372"/>
      <c r="BW212" s="375"/>
      <c r="BX212" s="365"/>
      <c r="BY212" s="376"/>
      <c r="BZ212" s="376"/>
      <c r="CA212" s="376"/>
      <c r="CB212" s="365"/>
      <c r="CC212" s="365"/>
      <c r="CD212" s="366"/>
      <c r="CE212" s="365"/>
      <c r="CF212" s="365"/>
      <c r="CG212" s="365"/>
      <c r="CH212" s="365"/>
      <c r="CI212" s="377"/>
      <c r="CJ212" s="365"/>
      <c r="CK212" s="378"/>
      <c r="CL212" s="375"/>
      <c r="CM212" s="365"/>
      <c r="CN212" s="376"/>
      <c r="CO212" s="376"/>
      <c r="CP212" s="376"/>
      <c r="CQ212" s="365"/>
      <c r="CR212" s="365"/>
      <c r="CS212" s="366"/>
      <c r="CT212" s="365"/>
      <c r="CU212" s="365"/>
      <c r="CV212" s="365"/>
      <c r="CW212" s="365"/>
      <c r="CX212" s="377"/>
      <c r="CY212" s="365"/>
      <c r="CZ212" s="378"/>
    </row>
    <row r="213" spans="1:104" s="1" customFormat="1" hidden="1">
      <c r="A213" s="272">
        <v>44772</v>
      </c>
      <c r="B213" s="362"/>
      <c r="C213" s="363"/>
      <c r="D213" s="364"/>
      <c r="E213" s="364"/>
      <c r="F213" s="364"/>
      <c r="G213" s="365"/>
      <c r="H213" s="366"/>
      <c r="I213" s="366"/>
      <c r="J213" s="366"/>
      <c r="K213" s="366"/>
      <c r="L213" s="366"/>
      <c r="M213" s="367"/>
      <c r="N213" s="367"/>
      <c r="O213" s="365"/>
      <c r="P213" s="368"/>
      <c r="Q213" s="369"/>
      <c r="R213" s="312"/>
      <c r="S213" s="370">
        <v>4.5787170898475651</v>
      </c>
      <c r="T213" s="370">
        <v>1.4079999999999999</v>
      </c>
      <c r="U213" s="370">
        <v>0</v>
      </c>
      <c r="V213" s="312">
        <f>_xll.SRS1Splines.Functions25.Linear_Interp(V_NK3!$P$8:$P$32,V_NK3!$R$8:$R$32,AC213)</f>
        <v>312.35827719000201</v>
      </c>
      <c r="W213" s="312">
        <f>(V213/V_NK3!$R$28)*100</f>
        <v>57.615037560154377</v>
      </c>
      <c r="X213" s="308">
        <f>V213-V_NK3!$R$8</f>
        <v>255.77962519000201</v>
      </c>
      <c r="Y213" s="308">
        <f>IFERROR((V213 - V_NK3!$V$10) / (V_NK3!$V$9- V_NK3!$V$10) * 100, 0)</f>
        <v>52.676323230334589</v>
      </c>
      <c r="Z213" s="308">
        <v>541.79999999999995</v>
      </c>
      <c r="AA213" s="308">
        <v>521</v>
      </c>
      <c r="AB213" s="312">
        <v>529.16</v>
      </c>
      <c r="AC213" s="371">
        <v>534.19000000000005</v>
      </c>
      <c r="AD213" s="308">
        <v>0.62</v>
      </c>
      <c r="AE213" s="372">
        <v>0.32</v>
      </c>
      <c r="AF213" s="373"/>
      <c r="AG213" s="312"/>
      <c r="AH213" s="370">
        <v>2.7781766396496965</v>
      </c>
      <c r="AI213" s="370">
        <v>2.6739818181818182</v>
      </c>
      <c r="AJ213" s="370">
        <v>0</v>
      </c>
      <c r="AK213" s="312">
        <f>_xll.SRS1Splines.Functions25.Linear_Interp(V_NK2!$R$10:$R$21,V_NK2!$T$10:$T$21,AR213)</f>
        <v>57.7263714286007</v>
      </c>
      <c r="AL213" s="312">
        <f>(AK213/V_NK2!$T$18)*100</f>
        <v>80.849259703922542</v>
      </c>
      <c r="AM213" s="308">
        <f>AK213-V_NK2!$T$11</f>
        <v>16.906371428572903</v>
      </c>
      <c r="AN213" s="308">
        <f>IFERROR((AK213 - V_NK2!$X$12) / (V_NK2!$X$11- V_NK2!$X$12) * 100, 0)</f>
        <v>55.285714285721824</v>
      </c>
      <c r="AO213" s="308">
        <v>427</v>
      </c>
      <c r="AP213" s="308">
        <v>420</v>
      </c>
      <c r="AQ213" s="308">
        <v>425</v>
      </c>
      <c r="AR213" s="371">
        <v>423.87</v>
      </c>
      <c r="AS213" s="312">
        <v>0.81</v>
      </c>
      <c r="AT213" s="372">
        <v>0.65</v>
      </c>
      <c r="AU213" s="369"/>
      <c r="AV213" s="312"/>
      <c r="AW213" s="370"/>
      <c r="AX213" s="370"/>
      <c r="AY213" s="370"/>
      <c r="AZ213" s="312"/>
      <c r="BA213" s="312"/>
      <c r="BB213" s="308"/>
      <c r="BC213" s="308"/>
      <c r="BD213" s="308"/>
      <c r="BE213" s="308"/>
      <c r="BF213" s="374"/>
      <c r="BG213" s="312"/>
      <c r="BH213" s="372"/>
      <c r="BI213" s="369"/>
      <c r="BJ213" s="312"/>
      <c r="BK213" s="370"/>
      <c r="BL213" s="370"/>
      <c r="BM213" s="370"/>
      <c r="BN213" s="312" t="str">
        <f>_xll.SRS1Splines.Functions25.Linear_Interp(V_XNN1!$K$3:$K$8,V_XNN1!$L$3:$L$8,BT213)</f>
        <v>Error reading input X value(s): The value is not a number</v>
      </c>
      <c r="BO213" s="312" t="e">
        <f>(BN213/V_XNN1!$L$7)*100</f>
        <v>#VALUE!</v>
      </c>
      <c r="BP213" s="308" t="str">
        <f>_xll.SRS1Splines.Functions25.Linear_Interp(V_XNN1!$K$3:$K$8,V_XNN1!$M$3:$M$8,BT213)</f>
        <v>Error reading input X value(s): The value is not a number</v>
      </c>
      <c r="BQ213" s="308">
        <f>IFERROR((BN213 - V_XNN1!$M$16) / (V_XNN1!$M$15- V_XNN1!$M$16) * 100, 0)</f>
        <v>0</v>
      </c>
      <c r="BR213" s="308">
        <v>252</v>
      </c>
      <c r="BS213" s="308">
        <v>249</v>
      </c>
      <c r="BT213" s="374"/>
      <c r="BU213" s="312"/>
      <c r="BV213" s="372"/>
      <c r="BW213" s="375"/>
      <c r="BX213" s="365"/>
      <c r="BY213" s="376"/>
      <c r="BZ213" s="376"/>
      <c r="CA213" s="376"/>
      <c r="CB213" s="365"/>
      <c r="CC213" s="365"/>
      <c r="CD213" s="366"/>
      <c r="CE213" s="365"/>
      <c r="CF213" s="365"/>
      <c r="CG213" s="365"/>
      <c r="CH213" s="365"/>
      <c r="CI213" s="377"/>
      <c r="CJ213" s="365"/>
      <c r="CK213" s="378"/>
      <c r="CL213" s="375"/>
      <c r="CM213" s="365"/>
      <c r="CN213" s="376"/>
      <c r="CO213" s="376"/>
      <c r="CP213" s="376"/>
      <c r="CQ213" s="365"/>
      <c r="CR213" s="365"/>
      <c r="CS213" s="366"/>
      <c r="CT213" s="365"/>
      <c r="CU213" s="365"/>
      <c r="CV213" s="365"/>
      <c r="CW213" s="365"/>
      <c r="CX213" s="377"/>
      <c r="CY213" s="365"/>
      <c r="CZ213" s="378"/>
    </row>
    <row r="214" spans="1:104" s="1" customFormat="1" hidden="1">
      <c r="A214" s="272">
        <v>44773</v>
      </c>
      <c r="B214" s="362"/>
      <c r="C214" s="363"/>
      <c r="D214" s="364"/>
      <c r="E214" s="364"/>
      <c r="F214" s="364"/>
      <c r="G214" s="365"/>
      <c r="H214" s="366"/>
      <c r="I214" s="366"/>
      <c r="J214" s="366"/>
      <c r="K214" s="366"/>
      <c r="L214" s="366"/>
      <c r="M214" s="367"/>
      <c r="N214" s="367"/>
      <c r="O214" s="365"/>
      <c r="P214" s="368"/>
      <c r="Q214" s="369"/>
      <c r="R214" s="312"/>
      <c r="S214" s="370">
        <v>4.2859760653400425</v>
      </c>
      <c r="T214" s="370">
        <v>1.9800000000000002</v>
      </c>
      <c r="U214" s="370">
        <v>0</v>
      </c>
      <c r="V214" s="312">
        <f>_xll.SRS1Splines.Functions25.Linear_Interp(V_NK3!$P$8:$P$32,V_NK3!$R$8:$R$32,AC214)</f>
        <v>314.66425326999899</v>
      </c>
      <c r="W214" s="312">
        <f>(V214/V_NK3!$R$28)*100</f>
        <v>58.040378933070926</v>
      </c>
      <c r="X214" s="308">
        <f>V214-V_NK3!$R$8</f>
        <v>258.08560126999902</v>
      </c>
      <c r="Y214" s="308">
        <f>IFERROR((V214 - V_NK3!$V$10) / (V_NK3!$V$9- V_NK3!$V$10) * 100, 0)</f>
        <v>53.151225565738017</v>
      </c>
      <c r="Z214" s="308">
        <v>541.79999999999995</v>
      </c>
      <c r="AA214" s="308">
        <v>521</v>
      </c>
      <c r="AB214" s="312">
        <v>529.16</v>
      </c>
      <c r="AC214" s="371">
        <v>534.27</v>
      </c>
      <c r="AD214" s="308">
        <v>0.62</v>
      </c>
      <c r="AE214" s="372">
        <v>0.45</v>
      </c>
      <c r="AF214" s="373"/>
      <c r="AG214" s="312"/>
      <c r="AH214" s="370">
        <v>3.196372101562214</v>
      </c>
      <c r="AI214" s="370">
        <v>2.2214618181818184</v>
      </c>
      <c r="AJ214" s="370">
        <v>0</v>
      </c>
      <c r="AK214" s="312">
        <f>_xll.SRS1Splines.Functions25.Linear_Interp(V_NK2!$R$10:$R$21,V_NK2!$T$10:$T$21,AR214)</f>
        <v>58.556400000029299</v>
      </c>
      <c r="AL214" s="312">
        <f>(AK214/V_NK2!$T$18)*100</f>
        <v>82.011764705923383</v>
      </c>
      <c r="AM214" s="308">
        <f>AK214-V_NK2!$T$11</f>
        <v>17.736400000001503</v>
      </c>
      <c r="AN214" s="308">
        <f>IFERROR((AK214 - V_NK2!$X$12) / (V_NK2!$X$11- V_NK2!$X$12) * 100, 0)</f>
        <v>58.000000000007759</v>
      </c>
      <c r="AO214" s="308">
        <v>427</v>
      </c>
      <c r="AP214" s="308">
        <v>420</v>
      </c>
      <c r="AQ214" s="308">
        <v>425</v>
      </c>
      <c r="AR214" s="371">
        <v>424.06</v>
      </c>
      <c r="AS214" s="312">
        <v>0.81</v>
      </c>
      <c r="AT214" s="372">
        <v>0.54</v>
      </c>
      <c r="AU214" s="369"/>
      <c r="AV214" s="312"/>
      <c r="AW214" s="370"/>
      <c r="AX214" s="370"/>
      <c r="AY214" s="370"/>
      <c r="AZ214" s="312"/>
      <c r="BA214" s="312"/>
      <c r="BB214" s="308"/>
      <c r="BC214" s="308"/>
      <c r="BD214" s="308"/>
      <c r="BE214" s="308"/>
      <c r="BF214" s="374"/>
      <c r="BG214" s="312"/>
      <c r="BH214" s="372"/>
      <c r="BI214" s="369"/>
      <c r="BJ214" s="312"/>
      <c r="BK214" s="370"/>
      <c r="BL214" s="370"/>
      <c r="BM214" s="370"/>
      <c r="BN214" s="312" t="str">
        <f>_xll.SRS1Splines.Functions25.Linear_Interp(V_XNN1!$K$3:$K$8,V_XNN1!$L$3:$L$8,BT214)</f>
        <v>Error reading input X value(s): The value is not a number</v>
      </c>
      <c r="BO214" s="312" t="e">
        <f>(BN214/V_XNN1!$L$7)*100</f>
        <v>#VALUE!</v>
      </c>
      <c r="BP214" s="308" t="str">
        <f>_xll.SRS1Splines.Functions25.Linear_Interp(V_XNN1!$K$3:$K$8,V_XNN1!$M$3:$M$8,BT214)</f>
        <v>Error reading input X value(s): The value is not a number</v>
      </c>
      <c r="BQ214" s="308">
        <f>IFERROR((BN214 - V_XNN1!$M$16) / (V_XNN1!$M$15- V_XNN1!$M$16) * 100, 0)</f>
        <v>0</v>
      </c>
      <c r="BR214" s="308">
        <v>252</v>
      </c>
      <c r="BS214" s="308">
        <v>249</v>
      </c>
      <c r="BT214" s="374"/>
      <c r="BU214" s="312"/>
      <c r="BV214" s="372"/>
      <c r="BW214" s="375"/>
      <c r="BX214" s="365"/>
      <c r="BY214" s="376"/>
      <c r="BZ214" s="376"/>
      <c r="CA214" s="376"/>
      <c r="CB214" s="365"/>
      <c r="CC214" s="365"/>
      <c r="CD214" s="366"/>
      <c r="CE214" s="365"/>
      <c r="CF214" s="365"/>
      <c r="CG214" s="365"/>
      <c r="CH214" s="365"/>
      <c r="CI214" s="377"/>
      <c r="CJ214" s="365"/>
      <c r="CK214" s="378"/>
      <c r="CL214" s="375"/>
      <c r="CM214" s="365"/>
      <c r="CN214" s="376"/>
      <c r="CO214" s="376"/>
      <c r="CP214" s="376"/>
      <c r="CQ214" s="365"/>
      <c r="CR214" s="365"/>
      <c r="CS214" s="366"/>
      <c r="CT214" s="365"/>
      <c r="CU214" s="365"/>
      <c r="CV214" s="365"/>
      <c r="CW214" s="365"/>
      <c r="CX214" s="377"/>
      <c r="CY214" s="365"/>
      <c r="CZ214" s="378"/>
    </row>
    <row r="215" spans="1:104" s="1" customFormat="1" hidden="1">
      <c r="A215" s="272">
        <v>44774</v>
      </c>
      <c r="B215" s="362"/>
      <c r="C215" s="363"/>
      <c r="D215" s="364"/>
      <c r="E215" s="364"/>
      <c r="F215" s="364"/>
      <c r="G215" s="365"/>
      <c r="H215" s="366"/>
      <c r="I215" s="366"/>
      <c r="J215" s="366"/>
      <c r="K215" s="366"/>
      <c r="L215" s="366"/>
      <c r="M215" s="367"/>
      <c r="N215" s="367"/>
      <c r="O215" s="365"/>
      <c r="P215" s="368"/>
      <c r="Q215" s="369"/>
      <c r="R215" s="312"/>
      <c r="S215" s="370">
        <v>4.5742230735111233</v>
      </c>
      <c r="T215" s="370">
        <v>1.9800000000000002</v>
      </c>
      <c r="U215" s="370">
        <v>0</v>
      </c>
      <c r="V215" s="312">
        <f>_xll.SRS1Splines.Functions25.Linear_Interp(V_NK3!$P$8:$P$32,V_NK3!$R$8:$R$32,AC215)</f>
        <v>317.25847635999997</v>
      </c>
      <c r="W215" s="312">
        <f>(V215/V_NK3!$R$28)*100</f>
        <v>58.518887977602851</v>
      </c>
      <c r="X215" s="308">
        <f>V215-V_NK3!$R$8</f>
        <v>260.67982436</v>
      </c>
      <c r="Y215" s="308">
        <f>IFERROR((V215 - V_NK3!$V$10) / (V_NK3!$V$9- V_NK3!$V$10) * 100, 0)</f>
        <v>53.685490693067749</v>
      </c>
      <c r="Z215" s="308">
        <v>541.79999999999995</v>
      </c>
      <c r="AA215" s="308">
        <v>521</v>
      </c>
      <c r="AB215" s="312">
        <v>530.82000000000005</v>
      </c>
      <c r="AC215" s="371">
        <v>534.36</v>
      </c>
      <c r="AD215" s="308">
        <v>0.6</v>
      </c>
      <c r="AE215" s="372">
        <v>0.45</v>
      </c>
      <c r="AF215" s="373"/>
      <c r="AG215" s="312"/>
      <c r="AH215" s="370">
        <v>3.291493614258671</v>
      </c>
      <c r="AI215" s="370">
        <v>5.5947927272727274</v>
      </c>
      <c r="AJ215" s="370">
        <v>0</v>
      </c>
      <c r="AK215" s="312">
        <f>_xll.SRS1Splines.Functions25.Linear_Interp(V_NK2!$R$10:$R$21,V_NK2!$T$10:$T$21,AR215)</f>
        <v>59.255371428600903</v>
      </c>
      <c r="AL215" s="312">
        <f>(AK215/V_NK2!$T$18)*100</f>
        <v>82.99071628655588</v>
      </c>
      <c r="AM215" s="308">
        <f>AK215-V_NK2!$T$11</f>
        <v>18.435371428573106</v>
      </c>
      <c r="AN215" s="308">
        <f>IFERROR((AK215 - V_NK2!$X$12) / (V_NK2!$X$11- V_NK2!$X$12) * 100, 0)</f>
        <v>60.285714285722726</v>
      </c>
      <c r="AO215" s="308">
        <v>427</v>
      </c>
      <c r="AP215" s="308">
        <v>420</v>
      </c>
      <c r="AQ215" s="308">
        <v>425</v>
      </c>
      <c r="AR215" s="371">
        <v>424.22</v>
      </c>
      <c r="AS215" s="312">
        <v>1.56</v>
      </c>
      <c r="AT215" s="372">
        <v>1.361</v>
      </c>
      <c r="AU215" s="369"/>
      <c r="AV215" s="312"/>
      <c r="AW215" s="370"/>
      <c r="AX215" s="370"/>
      <c r="AY215" s="370"/>
      <c r="AZ215" s="312"/>
      <c r="BA215" s="312"/>
      <c r="BB215" s="308"/>
      <c r="BC215" s="308"/>
      <c r="BD215" s="308"/>
      <c r="BE215" s="308"/>
      <c r="BF215" s="374"/>
      <c r="BG215" s="312"/>
      <c r="BH215" s="372"/>
      <c r="BI215" s="369"/>
      <c r="BJ215" s="312"/>
      <c r="BK215" s="370"/>
      <c r="BL215" s="370"/>
      <c r="BM215" s="370"/>
      <c r="BN215" s="312" t="str">
        <f>_xll.SRS1Splines.Functions25.Linear_Interp(V_XNN1!$K$3:$K$8,V_XNN1!$L$3:$L$8,BT215)</f>
        <v>Error reading input X value(s): The value is not a number</v>
      </c>
      <c r="BO215" s="312" t="e">
        <f>(BN215/V_XNN1!$L$7)*100</f>
        <v>#VALUE!</v>
      </c>
      <c r="BP215" s="308" t="str">
        <f>_xll.SRS1Splines.Functions25.Linear_Interp(V_XNN1!$K$3:$K$8,V_XNN1!$M$3:$M$8,BT215)</f>
        <v>Error reading input X value(s): The value is not a number</v>
      </c>
      <c r="BQ215" s="308">
        <f>IFERROR((BN215 - V_XNN1!$M$16) / (V_XNN1!$M$15- V_XNN1!$M$16) * 100, 0)</f>
        <v>0</v>
      </c>
      <c r="BR215" s="308">
        <v>252</v>
      </c>
      <c r="BS215" s="308">
        <v>249</v>
      </c>
      <c r="BT215" s="374"/>
      <c r="BU215" s="312"/>
      <c r="BV215" s="372"/>
      <c r="BW215" s="375"/>
      <c r="BX215" s="365"/>
      <c r="BY215" s="376"/>
      <c r="BZ215" s="376"/>
      <c r="CA215" s="376"/>
      <c r="CB215" s="365"/>
      <c r="CC215" s="365"/>
      <c r="CD215" s="366"/>
      <c r="CE215" s="365"/>
      <c r="CF215" s="365"/>
      <c r="CG215" s="365"/>
      <c r="CH215" s="365"/>
      <c r="CI215" s="377"/>
      <c r="CJ215" s="365"/>
      <c r="CK215" s="378"/>
      <c r="CL215" s="375"/>
      <c r="CM215" s="365"/>
      <c r="CN215" s="376"/>
      <c r="CO215" s="376"/>
      <c r="CP215" s="376"/>
      <c r="CQ215" s="365"/>
      <c r="CR215" s="365"/>
      <c r="CS215" s="366"/>
      <c r="CT215" s="365"/>
      <c r="CU215" s="365"/>
      <c r="CV215" s="365"/>
      <c r="CW215" s="365"/>
      <c r="CX215" s="377"/>
      <c r="CY215" s="365"/>
      <c r="CZ215" s="378"/>
    </row>
    <row r="216" spans="1:104" s="1" customFormat="1" hidden="1">
      <c r="A216" s="272">
        <v>44775</v>
      </c>
      <c r="B216" s="362"/>
      <c r="C216" s="363"/>
      <c r="D216" s="364"/>
      <c r="E216" s="364"/>
      <c r="F216" s="364"/>
      <c r="G216" s="365"/>
      <c r="H216" s="366"/>
      <c r="I216" s="366"/>
      <c r="J216" s="366"/>
      <c r="K216" s="366"/>
      <c r="L216" s="366"/>
      <c r="M216" s="367"/>
      <c r="N216" s="367"/>
      <c r="O216" s="365"/>
      <c r="P216" s="368"/>
      <c r="Q216" s="369"/>
      <c r="R216" s="312"/>
      <c r="S216" s="370">
        <v>3.9977290571746824</v>
      </c>
      <c r="T216" s="370">
        <v>1.9800000000000002</v>
      </c>
      <c r="U216" s="370">
        <v>0</v>
      </c>
      <c r="V216" s="312">
        <f>_xll.SRS1Splines.Functions25.Linear_Interp(V_NK3!$P$8:$P$32,V_NK3!$R$8:$R$32,AC216)</f>
        <v>319.27620542999898</v>
      </c>
      <c r="W216" s="312">
        <f>(V216/V_NK3!$R$28)*100</f>
        <v>58.891061678905146</v>
      </c>
      <c r="X216" s="308">
        <f>V216-V_NK3!$R$8</f>
        <v>262.697553429999</v>
      </c>
      <c r="Y216" s="308">
        <f>IFERROR((V216 - V_NK3!$V$10) / (V_NK3!$V$9- V_NK3!$V$10) * 100, 0)</f>
        <v>54.101030236546066</v>
      </c>
      <c r="Z216" s="308">
        <v>541.79999999999995</v>
      </c>
      <c r="AA216" s="308">
        <v>521</v>
      </c>
      <c r="AB216" s="312">
        <v>530.82000000000005</v>
      </c>
      <c r="AC216" s="371">
        <v>534.42999999999995</v>
      </c>
      <c r="AD216" s="308">
        <v>0.6</v>
      </c>
      <c r="AE216" s="372">
        <v>0.45</v>
      </c>
      <c r="AF216" s="373"/>
      <c r="AG216" s="312"/>
      <c r="AH216" s="370">
        <v>3.1012505888676456</v>
      </c>
      <c r="AI216" s="370">
        <v>6.253003636363637</v>
      </c>
      <c r="AJ216" s="370">
        <v>0</v>
      </c>
      <c r="AK216" s="312">
        <f>_xll.SRS1Splines.Functions25.Linear_Interp(V_NK2!$R$10:$R$21,V_NK2!$T$10:$T$21,AR216)</f>
        <v>59.823285714315297</v>
      </c>
      <c r="AL216" s="312">
        <f>(AK216/V_NK2!$T$18)*100</f>
        <v>83.786114445819734</v>
      </c>
      <c r="AM216" s="308">
        <f>AK216-V_NK2!$T$11</f>
        <v>19.0032857142875</v>
      </c>
      <c r="AN216" s="308">
        <f>IFERROR((AK216 - V_NK2!$X$12) / (V_NK2!$X$11- V_NK2!$X$12) * 100, 0)</f>
        <v>62.142857142866035</v>
      </c>
      <c r="AO216" s="308">
        <v>427</v>
      </c>
      <c r="AP216" s="308">
        <v>420</v>
      </c>
      <c r="AQ216" s="308">
        <v>425</v>
      </c>
      <c r="AR216" s="371">
        <v>424.35</v>
      </c>
      <c r="AS216" s="312">
        <v>1.56</v>
      </c>
      <c r="AT216" s="372">
        <v>1.52</v>
      </c>
      <c r="AU216" s="369"/>
      <c r="AV216" s="312"/>
      <c r="AW216" s="370"/>
      <c r="AX216" s="370"/>
      <c r="AY216" s="370"/>
      <c r="AZ216" s="312"/>
      <c r="BA216" s="312"/>
      <c r="BB216" s="308"/>
      <c r="BC216" s="308"/>
      <c r="BD216" s="308"/>
      <c r="BE216" s="308"/>
      <c r="BF216" s="374"/>
      <c r="BG216" s="312"/>
      <c r="BH216" s="372"/>
      <c r="BI216" s="369"/>
      <c r="BJ216" s="312"/>
      <c r="BK216" s="370"/>
      <c r="BL216" s="370"/>
      <c r="BM216" s="370"/>
      <c r="BN216" s="312" t="str">
        <f>_xll.SRS1Splines.Functions25.Linear_Interp(V_XNN1!$K$3:$K$8,V_XNN1!$L$3:$L$8,BT216)</f>
        <v>Error reading input X value(s): The value is not a number</v>
      </c>
      <c r="BO216" s="312" t="e">
        <f>(BN216/V_XNN1!$L$7)*100</f>
        <v>#VALUE!</v>
      </c>
      <c r="BP216" s="308" t="str">
        <f>_xll.SRS1Splines.Functions25.Linear_Interp(V_XNN1!$K$3:$K$8,V_XNN1!$M$3:$M$8,BT216)</f>
        <v>Error reading input X value(s): The value is not a number</v>
      </c>
      <c r="BQ216" s="308">
        <f>IFERROR((BN216 - V_XNN1!$M$16) / (V_XNN1!$M$15- V_XNN1!$M$16) * 100, 0)</f>
        <v>0</v>
      </c>
      <c r="BR216" s="308">
        <v>252</v>
      </c>
      <c r="BS216" s="308">
        <v>249</v>
      </c>
      <c r="BT216" s="374"/>
      <c r="BU216" s="312"/>
      <c r="BV216" s="372"/>
      <c r="BW216" s="375"/>
      <c r="BX216" s="365"/>
      <c r="BY216" s="376"/>
      <c r="BZ216" s="376"/>
      <c r="CA216" s="376"/>
      <c r="CB216" s="365"/>
      <c r="CC216" s="365"/>
      <c r="CD216" s="366"/>
      <c r="CE216" s="365"/>
      <c r="CF216" s="365"/>
      <c r="CG216" s="365"/>
      <c r="CH216" s="365"/>
      <c r="CI216" s="377"/>
      <c r="CJ216" s="365"/>
      <c r="CK216" s="378"/>
      <c r="CL216" s="375"/>
      <c r="CM216" s="365"/>
      <c r="CN216" s="376"/>
      <c r="CO216" s="376"/>
      <c r="CP216" s="376"/>
      <c r="CQ216" s="365"/>
      <c r="CR216" s="365"/>
      <c r="CS216" s="366"/>
      <c r="CT216" s="365"/>
      <c r="CU216" s="365"/>
      <c r="CV216" s="365"/>
      <c r="CW216" s="365"/>
      <c r="CX216" s="377"/>
      <c r="CY216" s="365"/>
      <c r="CZ216" s="378"/>
    </row>
    <row r="217" spans="1:104" s="1" customFormat="1" hidden="1">
      <c r="A217" s="272">
        <v>44776</v>
      </c>
      <c r="B217" s="362"/>
      <c r="C217" s="363"/>
      <c r="D217" s="364"/>
      <c r="E217" s="364"/>
      <c r="F217" s="364"/>
      <c r="G217" s="365"/>
      <c r="H217" s="366"/>
      <c r="I217" s="366"/>
      <c r="J217" s="366"/>
      <c r="K217" s="366"/>
      <c r="L217" s="366"/>
      <c r="M217" s="367"/>
      <c r="N217" s="367"/>
      <c r="O217" s="365"/>
      <c r="P217" s="368"/>
      <c r="Q217" s="369"/>
      <c r="R217" s="312"/>
      <c r="S217" s="370">
        <v>4.8624700816783903</v>
      </c>
      <c r="T217" s="370">
        <v>1.9800000000000002</v>
      </c>
      <c r="U217" s="370">
        <v>0</v>
      </c>
      <c r="V217" s="312">
        <f>_xll.SRS1Splines.Functions25.Linear_Interp(V_NK3!$P$8:$P$32,V_NK3!$R$8:$R$32,AC217)</f>
        <v>322.15867552999902</v>
      </c>
      <c r="W217" s="312">
        <f>(V217/V_NK3!$R$28)*100</f>
        <v>59.422738395051532</v>
      </c>
      <c r="X217" s="308">
        <f>V217-V_NK3!$R$8</f>
        <v>265.58002352999904</v>
      </c>
      <c r="Y217" s="308">
        <f>IFERROR((V217 - V_NK3!$V$10) / (V_NK3!$V$9- V_NK3!$V$10) * 100, 0)</f>
        <v>54.694658155801115</v>
      </c>
      <c r="Z217" s="308">
        <v>541.79999999999995</v>
      </c>
      <c r="AA217" s="308">
        <v>521</v>
      </c>
      <c r="AB217" s="312">
        <v>530.82000000000005</v>
      </c>
      <c r="AC217" s="371">
        <v>534.53</v>
      </c>
      <c r="AD217" s="308">
        <v>0.6</v>
      </c>
      <c r="AE217" s="372">
        <v>0.45</v>
      </c>
      <c r="AF217" s="373"/>
      <c r="AG217" s="312"/>
      <c r="AH217" s="370">
        <v>3.3866151269538691</v>
      </c>
      <c r="AI217" s="370">
        <v>5.1011345454545447</v>
      </c>
      <c r="AJ217" s="370">
        <v>0</v>
      </c>
      <c r="AK217" s="312">
        <f>_xll.SRS1Splines.Functions25.Linear_Interp(V_NK2!$R$10:$R$21,V_NK2!$T$10:$T$21,AR217)</f>
        <v>60.522257142886602</v>
      </c>
      <c r="AL217" s="312">
        <f>(AK217/V_NK2!$T$18)*100</f>
        <v>84.765066026451819</v>
      </c>
      <c r="AM217" s="308">
        <f>AK217-V_NK2!$T$11</f>
        <v>19.702257142858805</v>
      </c>
      <c r="AN217" s="308">
        <f>IFERROR((AK217 - V_NK2!$X$12) / (V_NK2!$X$11- V_NK2!$X$12) * 100, 0)</f>
        <v>64.428571428580028</v>
      </c>
      <c r="AO217" s="308">
        <v>427</v>
      </c>
      <c r="AP217" s="308">
        <v>420</v>
      </c>
      <c r="AQ217" s="308">
        <v>425</v>
      </c>
      <c r="AR217" s="371">
        <v>424.51</v>
      </c>
      <c r="AS217" s="312">
        <v>1.56</v>
      </c>
      <c r="AT217" s="372">
        <v>1.2370000000000001</v>
      </c>
      <c r="AU217" s="369"/>
      <c r="AV217" s="312"/>
      <c r="AW217" s="370"/>
      <c r="AX217" s="370"/>
      <c r="AY217" s="370"/>
      <c r="AZ217" s="312"/>
      <c r="BA217" s="312"/>
      <c r="BB217" s="308"/>
      <c r="BC217" s="308"/>
      <c r="BD217" s="308"/>
      <c r="BE217" s="308"/>
      <c r="BF217" s="374"/>
      <c r="BG217" s="312"/>
      <c r="BH217" s="372"/>
      <c r="BI217" s="369"/>
      <c r="BJ217" s="312"/>
      <c r="BK217" s="370"/>
      <c r="BL217" s="370"/>
      <c r="BM217" s="370"/>
      <c r="BN217" s="312" t="str">
        <f>_xll.SRS1Splines.Functions25.Linear_Interp(V_XNN1!$K$3:$K$8,V_XNN1!$L$3:$L$8,BT217)</f>
        <v>Error reading input X value(s): The value is not a number</v>
      </c>
      <c r="BO217" s="312" t="e">
        <f>(BN217/V_XNN1!$L$7)*100</f>
        <v>#VALUE!</v>
      </c>
      <c r="BP217" s="308" t="str">
        <f>_xll.SRS1Splines.Functions25.Linear_Interp(V_XNN1!$K$3:$K$8,V_XNN1!$M$3:$M$8,BT217)</f>
        <v>Error reading input X value(s): The value is not a number</v>
      </c>
      <c r="BQ217" s="308">
        <f>IFERROR((BN217 - V_XNN1!$M$16) / (V_XNN1!$M$15- V_XNN1!$M$16) * 100, 0)</f>
        <v>0</v>
      </c>
      <c r="BR217" s="308">
        <v>252</v>
      </c>
      <c r="BS217" s="308">
        <v>249</v>
      </c>
      <c r="BT217" s="374"/>
      <c r="BU217" s="312"/>
      <c r="BV217" s="372"/>
      <c r="BW217" s="375"/>
      <c r="BX217" s="365"/>
      <c r="BY217" s="376"/>
      <c r="BZ217" s="376"/>
      <c r="CA217" s="376"/>
      <c r="CB217" s="365"/>
      <c r="CC217" s="365"/>
      <c r="CD217" s="366"/>
      <c r="CE217" s="365"/>
      <c r="CF217" s="365"/>
      <c r="CG217" s="365"/>
      <c r="CH217" s="365"/>
      <c r="CI217" s="377"/>
      <c r="CJ217" s="365"/>
      <c r="CK217" s="378"/>
      <c r="CL217" s="375"/>
      <c r="CM217" s="365"/>
      <c r="CN217" s="376"/>
      <c r="CO217" s="376"/>
      <c r="CP217" s="376"/>
      <c r="CQ217" s="365"/>
      <c r="CR217" s="365"/>
      <c r="CS217" s="366"/>
      <c r="CT217" s="365"/>
      <c r="CU217" s="365"/>
      <c r="CV217" s="365"/>
      <c r="CW217" s="365"/>
      <c r="CX217" s="377"/>
      <c r="CY217" s="365"/>
      <c r="CZ217" s="378"/>
    </row>
    <row r="218" spans="1:104" s="1" customFormat="1" hidden="1">
      <c r="A218" s="272">
        <v>44777</v>
      </c>
      <c r="B218" s="362"/>
      <c r="C218" s="363"/>
      <c r="D218" s="364"/>
      <c r="E218" s="364"/>
      <c r="F218" s="364"/>
      <c r="G218" s="365"/>
      <c r="H218" s="366"/>
      <c r="I218" s="366"/>
      <c r="J218" s="366"/>
      <c r="K218" s="366"/>
      <c r="L218" s="366"/>
      <c r="M218" s="367"/>
      <c r="N218" s="367"/>
      <c r="O218" s="365"/>
      <c r="P218" s="368"/>
      <c r="Q218" s="369"/>
      <c r="R218" s="312"/>
      <c r="S218" s="370">
        <v>3.77772905717659</v>
      </c>
      <c r="T218" s="370">
        <v>1.7600000000000002</v>
      </c>
      <c r="U218" s="370">
        <v>0</v>
      </c>
      <c r="V218" s="312">
        <f>_xll.SRS1Splines.Functions25.Linear_Interp(V_NK3!$P$8:$P$32,V_NK3!$R$8:$R$32,AC218)</f>
        <v>324.17640460000098</v>
      </c>
      <c r="W218" s="312">
        <f>(V218/V_NK3!$R$28)*100</f>
        <v>59.794912096354359</v>
      </c>
      <c r="X218" s="308">
        <f>V218-V_NK3!$R$8</f>
        <v>267.597752600001</v>
      </c>
      <c r="Y218" s="308">
        <f>IFERROR((V218 - V_NK3!$V$10) / (V_NK3!$V$9- V_NK3!$V$10) * 100, 0)</f>
        <v>55.11019769928005</v>
      </c>
      <c r="Z218" s="308">
        <v>541.79999999999995</v>
      </c>
      <c r="AA218" s="308">
        <v>521</v>
      </c>
      <c r="AB218" s="312">
        <v>530.82000000000005</v>
      </c>
      <c r="AC218" s="371">
        <v>534.6</v>
      </c>
      <c r="AD218" s="308">
        <v>0.6</v>
      </c>
      <c r="AE218" s="372">
        <v>0.4</v>
      </c>
      <c r="AF218" s="373"/>
      <c r="AG218" s="312"/>
      <c r="AH218" s="370">
        <v>2.8306505888682754</v>
      </c>
      <c r="AI218" s="370">
        <v>4.2783709090909099</v>
      </c>
      <c r="AJ218" s="370">
        <v>0</v>
      </c>
      <c r="AK218" s="312">
        <f>_xll.SRS1Splines.Functions25.Linear_Interp(V_NK2!$R$10:$R$21,V_NK2!$T$10:$T$21,AR218)</f>
        <v>61.3086000000296</v>
      </c>
      <c r="AL218" s="312">
        <f>(AK218/V_NK2!$T$18)*100</f>
        <v>85.866386554663293</v>
      </c>
      <c r="AM218" s="308">
        <f>AK218-V_NK2!$T$11</f>
        <v>20.488600000001803</v>
      </c>
      <c r="AN218" s="308">
        <f>IFERROR((AK218 - V_NK2!$X$12) / (V_NK2!$X$11- V_NK2!$X$12) * 100, 0)</f>
        <v>67.00000000000918</v>
      </c>
      <c r="AO218" s="308">
        <v>427</v>
      </c>
      <c r="AP218" s="308">
        <v>420</v>
      </c>
      <c r="AQ218" s="308">
        <v>425</v>
      </c>
      <c r="AR218" s="371">
        <v>424.69</v>
      </c>
      <c r="AS218" s="312">
        <v>1.56</v>
      </c>
      <c r="AT218" s="372">
        <v>1.0409999999999999</v>
      </c>
      <c r="AU218" s="369"/>
      <c r="AV218" s="312"/>
      <c r="AW218" s="370"/>
      <c r="AX218" s="370"/>
      <c r="AY218" s="370"/>
      <c r="AZ218" s="312"/>
      <c r="BA218" s="312"/>
      <c r="BB218" s="308"/>
      <c r="BC218" s="308"/>
      <c r="BD218" s="308"/>
      <c r="BE218" s="308"/>
      <c r="BF218" s="374"/>
      <c r="BG218" s="312"/>
      <c r="BH218" s="372"/>
      <c r="BI218" s="369"/>
      <c r="BJ218" s="312"/>
      <c r="BK218" s="370"/>
      <c r="BL218" s="370"/>
      <c r="BM218" s="370"/>
      <c r="BN218" s="312" t="str">
        <f>_xll.SRS1Splines.Functions25.Linear_Interp(V_XNN1!$K$3:$K$8,V_XNN1!$L$3:$L$8,BT218)</f>
        <v>Error reading input X value(s): The value is not a number</v>
      </c>
      <c r="BO218" s="312" t="e">
        <f>(BN218/V_XNN1!$L$7)*100</f>
        <v>#VALUE!</v>
      </c>
      <c r="BP218" s="308" t="str">
        <f>_xll.SRS1Splines.Functions25.Linear_Interp(V_XNN1!$K$3:$K$8,V_XNN1!$M$3:$M$8,BT218)</f>
        <v>Error reading input X value(s): The value is not a number</v>
      </c>
      <c r="BQ218" s="308">
        <f>IFERROR((BN218 - V_XNN1!$M$16) / (V_XNN1!$M$15- V_XNN1!$M$16) * 100, 0)</f>
        <v>0</v>
      </c>
      <c r="BR218" s="308">
        <v>252</v>
      </c>
      <c r="BS218" s="308">
        <v>249</v>
      </c>
      <c r="BT218" s="374"/>
      <c r="BU218" s="312"/>
      <c r="BV218" s="372"/>
      <c r="BW218" s="375"/>
      <c r="BX218" s="365"/>
      <c r="BY218" s="376"/>
      <c r="BZ218" s="376"/>
      <c r="CA218" s="376"/>
      <c r="CB218" s="365"/>
      <c r="CC218" s="365"/>
      <c r="CD218" s="366"/>
      <c r="CE218" s="365"/>
      <c r="CF218" s="365"/>
      <c r="CG218" s="365"/>
      <c r="CH218" s="365"/>
      <c r="CI218" s="377"/>
      <c r="CJ218" s="365"/>
      <c r="CK218" s="378"/>
      <c r="CL218" s="375"/>
      <c r="CM218" s="365"/>
      <c r="CN218" s="376"/>
      <c r="CO218" s="376"/>
      <c r="CP218" s="376"/>
      <c r="CQ218" s="365"/>
      <c r="CR218" s="365"/>
      <c r="CS218" s="366"/>
      <c r="CT218" s="365"/>
      <c r="CU218" s="365"/>
      <c r="CV218" s="365"/>
      <c r="CW218" s="365"/>
      <c r="CX218" s="377"/>
      <c r="CY218" s="365"/>
      <c r="CZ218" s="378"/>
    </row>
    <row r="219" spans="1:104" s="1" customFormat="1" hidden="1">
      <c r="A219" s="272">
        <v>44778</v>
      </c>
      <c r="B219" s="362"/>
      <c r="C219" s="363"/>
      <c r="D219" s="364"/>
      <c r="E219" s="364"/>
      <c r="F219" s="364"/>
      <c r="G219" s="365"/>
      <c r="H219" s="366"/>
      <c r="I219" s="366"/>
      <c r="J219" s="366"/>
      <c r="K219" s="366"/>
      <c r="L219" s="366"/>
      <c r="M219" s="367"/>
      <c r="N219" s="367"/>
      <c r="O219" s="365"/>
      <c r="P219" s="368"/>
      <c r="Q219" s="369"/>
      <c r="R219" s="312"/>
      <c r="S219" s="370">
        <v>3.7777290571727753</v>
      </c>
      <c r="T219" s="370">
        <v>1.7600000000000002</v>
      </c>
      <c r="U219" s="370">
        <v>0</v>
      </c>
      <c r="V219" s="312">
        <f>_xll.SRS1Splines.Functions25.Linear_Interp(V_NK3!$P$8:$P$32,V_NK3!$R$8:$R$32,AC219)</f>
        <v>326.19413366999902</v>
      </c>
      <c r="W219" s="312">
        <f>(V219/V_NK3!$R$28)*100</f>
        <v>60.167085797656462</v>
      </c>
      <c r="X219" s="308">
        <f>V219-V_NK3!$R$8</f>
        <v>269.61548166999904</v>
      </c>
      <c r="Y219" s="308">
        <f>IFERROR((V219 - V_NK3!$V$10) / (V_NK3!$V$9- V_NK3!$V$10) * 100, 0)</f>
        <v>55.525737242758176</v>
      </c>
      <c r="Z219" s="308">
        <v>541.79999999999995</v>
      </c>
      <c r="AA219" s="308">
        <v>521</v>
      </c>
      <c r="AB219" s="312">
        <v>530.82000000000005</v>
      </c>
      <c r="AC219" s="371">
        <v>534.66999999999996</v>
      </c>
      <c r="AD219" s="308">
        <v>0.6</v>
      </c>
      <c r="AE219" s="372">
        <v>0.4</v>
      </c>
      <c r="AF219" s="373"/>
      <c r="AG219" s="312"/>
      <c r="AH219" s="370">
        <v>2.8306505888670159</v>
      </c>
      <c r="AI219" s="370">
        <v>2.056909090909091</v>
      </c>
      <c r="AJ219" s="370">
        <v>0</v>
      </c>
      <c r="AK219" s="312">
        <f>_xll.SRS1Splines.Functions25.Linear_Interp(V_NK2!$R$10:$R$21,V_NK2!$T$10:$T$21,AR219)</f>
        <v>62.007571428601302</v>
      </c>
      <c r="AL219" s="312">
        <f>(AK219/V_NK2!$T$18)*100</f>
        <v>86.845338135295933</v>
      </c>
      <c r="AM219" s="308">
        <f>AK219-V_NK2!$T$11</f>
        <v>21.187571428573506</v>
      </c>
      <c r="AN219" s="308">
        <f>IFERROR((AK219 - V_NK2!$X$12) / (V_NK2!$X$11- V_NK2!$X$12) * 100, 0)</f>
        <v>69.285714285724481</v>
      </c>
      <c r="AO219" s="308">
        <v>427</v>
      </c>
      <c r="AP219" s="308">
        <v>420</v>
      </c>
      <c r="AQ219" s="308">
        <v>425</v>
      </c>
      <c r="AR219" s="371">
        <v>424.85</v>
      </c>
      <c r="AS219" s="312">
        <v>1.56</v>
      </c>
      <c r="AT219" s="372">
        <v>0.498</v>
      </c>
      <c r="AU219" s="369"/>
      <c r="AV219" s="312"/>
      <c r="AW219" s="370"/>
      <c r="AX219" s="370"/>
      <c r="AY219" s="370"/>
      <c r="AZ219" s="312"/>
      <c r="BA219" s="312"/>
      <c r="BB219" s="308"/>
      <c r="BC219" s="308"/>
      <c r="BD219" s="308"/>
      <c r="BE219" s="308"/>
      <c r="BF219" s="374"/>
      <c r="BG219" s="312"/>
      <c r="BH219" s="372"/>
      <c r="BI219" s="369"/>
      <c r="BJ219" s="312"/>
      <c r="BK219" s="370"/>
      <c r="BL219" s="370"/>
      <c r="BM219" s="370"/>
      <c r="BN219" s="312" t="str">
        <f>_xll.SRS1Splines.Functions25.Linear_Interp(V_XNN1!$K$3:$K$8,V_XNN1!$L$3:$L$8,BT219)</f>
        <v>Error reading input X value(s): The value is not a number</v>
      </c>
      <c r="BO219" s="312" t="e">
        <f>(BN219/V_XNN1!$L$7)*100</f>
        <v>#VALUE!</v>
      </c>
      <c r="BP219" s="308" t="str">
        <f>_xll.SRS1Splines.Functions25.Linear_Interp(V_XNN1!$K$3:$K$8,V_XNN1!$M$3:$M$8,BT219)</f>
        <v>Error reading input X value(s): The value is not a number</v>
      </c>
      <c r="BQ219" s="308">
        <f>IFERROR((BN219 - V_XNN1!$M$16) / (V_XNN1!$M$15- V_XNN1!$M$16) * 100, 0)</f>
        <v>0</v>
      </c>
      <c r="BR219" s="308">
        <v>252</v>
      </c>
      <c r="BS219" s="308">
        <v>249</v>
      </c>
      <c r="BT219" s="374"/>
      <c r="BU219" s="312"/>
      <c r="BV219" s="372"/>
      <c r="BW219" s="375"/>
      <c r="BX219" s="365"/>
      <c r="BY219" s="376"/>
      <c r="BZ219" s="376"/>
      <c r="CA219" s="376"/>
      <c r="CB219" s="365"/>
      <c r="CC219" s="365"/>
      <c r="CD219" s="366"/>
      <c r="CE219" s="365"/>
      <c r="CF219" s="365"/>
      <c r="CG219" s="365"/>
      <c r="CH219" s="365"/>
      <c r="CI219" s="377"/>
      <c r="CJ219" s="365"/>
      <c r="CK219" s="378"/>
      <c r="CL219" s="375"/>
      <c r="CM219" s="365"/>
      <c r="CN219" s="376"/>
      <c r="CO219" s="376"/>
      <c r="CP219" s="376"/>
      <c r="CQ219" s="365"/>
      <c r="CR219" s="365"/>
      <c r="CS219" s="366"/>
      <c r="CT219" s="365"/>
      <c r="CU219" s="365"/>
      <c r="CV219" s="365"/>
      <c r="CW219" s="365"/>
      <c r="CX219" s="377"/>
      <c r="CY219" s="365"/>
      <c r="CZ219" s="378"/>
    </row>
    <row r="220" spans="1:104" s="1" customFormat="1" hidden="1">
      <c r="A220" s="272">
        <v>44779</v>
      </c>
      <c r="B220" s="362"/>
      <c r="C220" s="363"/>
      <c r="D220" s="364"/>
      <c r="E220" s="364"/>
      <c r="F220" s="364"/>
      <c r="G220" s="365"/>
      <c r="H220" s="366"/>
      <c r="I220" s="366"/>
      <c r="J220" s="366"/>
      <c r="K220" s="366"/>
      <c r="L220" s="366"/>
      <c r="M220" s="367"/>
      <c r="N220" s="367"/>
      <c r="O220" s="365"/>
      <c r="P220" s="368"/>
      <c r="Q220" s="369"/>
      <c r="R220" s="312"/>
      <c r="S220" s="370">
        <v>4.8624700816802982</v>
      </c>
      <c r="T220" s="370">
        <v>1.9800000000000002</v>
      </c>
      <c r="U220" s="370">
        <v>0</v>
      </c>
      <c r="V220" s="312">
        <f>_xll.SRS1Splines.Functions25.Linear_Interp(V_NK3!$P$8:$P$32,V_NK3!$R$8:$R$32,AC220)</f>
        <v>329.076603769999</v>
      </c>
      <c r="W220" s="312">
        <f>(V220/V_NK3!$R$28)*100</f>
        <v>60.698762513802841</v>
      </c>
      <c r="X220" s="308">
        <f>V220-V_NK3!$R$8</f>
        <v>272.49795176999902</v>
      </c>
      <c r="Y220" s="308">
        <f>IFERROR((V220 - V_NK3!$V$10) / (V_NK3!$V$9- V_NK3!$V$10) * 100, 0)</f>
        <v>56.11936516201321</v>
      </c>
      <c r="Z220" s="308">
        <v>541.79999999999995</v>
      </c>
      <c r="AA220" s="308">
        <v>521</v>
      </c>
      <c r="AB220" s="312">
        <v>530.82000000000005</v>
      </c>
      <c r="AC220" s="371">
        <v>534.77</v>
      </c>
      <c r="AD220" s="308">
        <v>0.6</v>
      </c>
      <c r="AE220" s="372">
        <v>0.45</v>
      </c>
      <c r="AF220" s="373"/>
      <c r="AG220" s="312"/>
      <c r="AH220" s="370">
        <v>3.3866151269544988</v>
      </c>
      <c r="AI220" s="370">
        <v>2.056909090909091</v>
      </c>
      <c r="AJ220" s="370">
        <v>0</v>
      </c>
      <c r="AK220" s="312">
        <f>_xll.SRS1Splines.Functions25.Linear_Interp(V_NK2!$R$10:$R$21,V_NK2!$T$10:$T$21,AR220)</f>
        <v>63.0123428571723</v>
      </c>
      <c r="AL220" s="312">
        <f>(AK220/V_NK2!$T$18)*100</f>
        <v>88.252581032454188</v>
      </c>
      <c r="AM220" s="308">
        <f>AK220-V_NK2!$T$11</f>
        <v>22.192342857144503</v>
      </c>
      <c r="AN220" s="308">
        <f>IFERROR((AK220 - V_NK2!$X$12) / (V_NK2!$X$11- V_NK2!$X$12) * 100, 0)</f>
        <v>72.571428571437508</v>
      </c>
      <c r="AO220" s="308">
        <v>427</v>
      </c>
      <c r="AP220" s="308">
        <v>420</v>
      </c>
      <c r="AQ220" s="308">
        <v>425</v>
      </c>
      <c r="AR220" s="371">
        <v>425.08</v>
      </c>
      <c r="AS220" s="312">
        <v>1.56</v>
      </c>
      <c r="AT220" s="372">
        <v>0.504</v>
      </c>
      <c r="AU220" s="369"/>
      <c r="AV220" s="312"/>
      <c r="AW220" s="370"/>
      <c r="AX220" s="370"/>
      <c r="AY220" s="370"/>
      <c r="AZ220" s="312"/>
      <c r="BA220" s="312"/>
      <c r="BB220" s="308"/>
      <c r="BC220" s="308"/>
      <c r="BD220" s="308"/>
      <c r="BE220" s="308"/>
      <c r="BF220" s="374"/>
      <c r="BG220" s="312"/>
      <c r="BH220" s="372"/>
      <c r="BI220" s="369"/>
      <c r="BJ220" s="312"/>
      <c r="BK220" s="370"/>
      <c r="BL220" s="370"/>
      <c r="BM220" s="370"/>
      <c r="BN220" s="312" t="str">
        <f>_xll.SRS1Splines.Functions25.Linear_Interp(V_XNN1!$K$3:$K$8,V_XNN1!$L$3:$L$8,BT220)</f>
        <v>Error reading input X value(s): The value is not a number</v>
      </c>
      <c r="BO220" s="312" t="e">
        <f>(BN220/V_XNN1!$L$7)*100</f>
        <v>#VALUE!</v>
      </c>
      <c r="BP220" s="308" t="str">
        <f>_xll.SRS1Splines.Functions25.Linear_Interp(V_XNN1!$K$3:$K$8,V_XNN1!$M$3:$M$8,BT220)</f>
        <v>Error reading input X value(s): The value is not a number</v>
      </c>
      <c r="BQ220" s="308">
        <f>IFERROR((BN220 - V_XNN1!$M$16) / (V_XNN1!$M$15- V_XNN1!$M$16) * 100, 0)</f>
        <v>0</v>
      </c>
      <c r="BR220" s="308">
        <v>252</v>
      </c>
      <c r="BS220" s="308">
        <v>249</v>
      </c>
      <c r="BT220" s="374"/>
      <c r="BU220" s="312"/>
      <c r="BV220" s="372"/>
      <c r="BW220" s="375"/>
      <c r="BX220" s="365"/>
      <c r="BY220" s="376"/>
      <c r="BZ220" s="376"/>
      <c r="CA220" s="376"/>
      <c r="CB220" s="365"/>
      <c r="CC220" s="365"/>
      <c r="CD220" s="366"/>
      <c r="CE220" s="365"/>
      <c r="CF220" s="365"/>
      <c r="CG220" s="365"/>
      <c r="CH220" s="365"/>
      <c r="CI220" s="377"/>
      <c r="CJ220" s="365"/>
      <c r="CK220" s="378"/>
      <c r="CL220" s="375"/>
      <c r="CM220" s="365"/>
      <c r="CN220" s="376"/>
      <c r="CO220" s="376"/>
      <c r="CP220" s="376"/>
      <c r="CQ220" s="365"/>
      <c r="CR220" s="365"/>
      <c r="CS220" s="366"/>
      <c r="CT220" s="365"/>
      <c r="CU220" s="365"/>
      <c r="CV220" s="365"/>
      <c r="CW220" s="365"/>
      <c r="CX220" s="377"/>
      <c r="CY220" s="365"/>
      <c r="CZ220" s="378"/>
    </row>
    <row r="221" spans="1:104" s="1" customFormat="1" hidden="1">
      <c r="A221" s="272">
        <v>44780</v>
      </c>
      <c r="B221" s="362"/>
      <c r="C221" s="363"/>
      <c r="D221" s="364"/>
      <c r="E221" s="364"/>
      <c r="F221" s="364"/>
      <c r="G221" s="365"/>
      <c r="H221" s="366"/>
      <c r="I221" s="366"/>
      <c r="J221" s="366"/>
      <c r="K221" s="366"/>
      <c r="L221" s="366"/>
      <c r="M221" s="367"/>
      <c r="N221" s="367"/>
      <c r="O221" s="365"/>
      <c r="P221" s="368"/>
      <c r="Q221" s="369"/>
      <c r="R221" s="312"/>
      <c r="S221" s="370">
        <v>4.5742230735111233</v>
      </c>
      <c r="T221" s="370">
        <v>1.9800000000000002</v>
      </c>
      <c r="U221" s="370">
        <v>0</v>
      </c>
      <c r="V221" s="312">
        <f>_xll.SRS1Splines.Functions25.Linear_Interp(V_NK3!$P$8:$P$32,V_NK3!$R$8:$R$32,AC221)</f>
        <v>331.67082685999998</v>
      </c>
      <c r="W221" s="312">
        <f>(V221/V_NK3!$R$28)*100</f>
        <v>61.177271558334766</v>
      </c>
      <c r="X221" s="308">
        <f>V221-V_NK3!$R$8</f>
        <v>275.09217486</v>
      </c>
      <c r="Y221" s="308">
        <f>IFERROR((V221 - V_NK3!$V$10) / (V_NK3!$V$9- V_NK3!$V$10) * 100, 0)</f>
        <v>56.653630289342949</v>
      </c>
      <c r="Z221" s="308">
        <v>541.79999999999995</v>
      </c>
      <c r="AA221" s="308">
        <v>521</v>
      </c>
      <c r="AB221" s="312">
        <v>530.82000000000005</v>
      </c>
      <c r="AC221" s="371">
        <v>534.86</v>
      </c>
      <c r="AD221" s="308">
        <v>0.6</v>
      </c>
      <c r="AE221" s="372">
        <v>0.45</v>
      </c>
      <c r="AF221" s="373"/>
      <c r="AG221" s="312"/>
      <c r="AH221" s="370">
        <v>3.291493614258671</v>
      </c>
      <c r="AI221" s="370">
        <v>4.7308909090909088</v>
      </c>
      <c r="AJ221" s="370">
        <v>0</v>
      </c>
      <c r="AK221" s="312">
        <f>_xll.SRS1Splines.Functions25.Linear_Interp(V_NK2!$R$10:$R$21,V_NK2!$T$10:$T$21,AR221)</f>
        <v>63.667628571457598</v>
      </c>
      <c r="AL221" s="312">
        <f>(AK221/V_NK2!$T$18)*100</f>
        <v>89.170348139296351</v>
      </c>
      <c r="AM221" s="308">
        <f>AK221-V_NK2!$T$11</f>
        <v>22.847628571429802</v>
      </c>
      <c r="AN221" s="308">
        <f>IFERROR((AK221 - V_NK2!$X$12) / (V_NK2!$X$11- V_NK2!$X$12) * 100, 0)</f>
        <v>74.71428571429341</v>
      </c>
      <c r="AO221" s="308">
        <v>427</v>
      </c>
      <c r="AP221" s="308">
        <v>420</v>
      </c>
      <c r="AQ221" s="308">
        <v>425</v>
      </c>
      <c r="AR221" s="371">
        <v>425.23</v>
      </c>
      <c r="AS221" s="312">
        <v>1.56</v>
      </c>
      <c r="AT221" s="372">
        <v>1.153</v>
      </c>
      <c r="AU221" s="369"/>
      <c r="AV221" s="312"/>
      <c r="AW221" s="370"/>
      <c r="AX221" s="370"/>
      <c r="AY221" s="370"/>
      <c r="AZ221" s="312"/>
      <c r="BA221" s="312"/>
      <c r="BB221" s="308"/>
      <c r="BC221" s="308"/>
      <c r="BD221" s="308"/>
      <c r="BE221" s="308"/>
      <c r="BF221" s="374"/>
      <c r="BG221" s="312"/>
      <c r="BH221" s="372"/>
      <c r="BI221" s="369"/>
      <c r="BJ221" s="312"/>
      <c r="BK221" s="370"/>
      <c r="BL221" s="370"/>
      <c r="BM221" s="370"/>
      <c r="BN221" s="312" t="str">
        <f>_xll.SRS1Splines.Functions25.Linear_Interp(V_XNN1!$K$3:$K$8,V_XNN1!$L$3:$L$8,BT221)</f>
        <v>Error reading input X value(s): The value is not a number</v>
      </c>
      <c r="BO221" s="312" t="e">
        <f>(BN221/V_XNN1!$L$7)*100</f>
        <v>#VALUE!</v>
      </c>
      <c r="BP221" s="308" t="str">
        <f>_xll.SRS1Splines.Functions25.Linear_Interp(V_XNN1!$K$3:$K$8,V_XNN1!$M$3:$M$8,BT221)</f>
        <v>Error reading input X value(s): The value is not a number</v>
      </c>
      <c r="BQ221" s="308">
        <f>IFERROR((BN221 - V_XNN1!$M$16) / (V_XNN1!$M$15- V_XNN1!$M$16) * 100, 0)</f>
        <v>0</v>
      </c>
      <c r="BR221" s="308">
        <v>252</v>
      </c>
      <c r="BS221" s="308">
        <v>249</v>
      </c>
      <c r="BT221" s="374"/>
      <c r="BU221" s="312"/>
      <c r="BV221" s="372"/>
      <c r="BW221" s="375"/>
      <c r="BX221" s="365"/>
      <c r="BY221" s="376"/>
      <c r="BZ221" s="376"/>
      <c r="CA221" s="376"/>
      <c r="CB221" s="365"/>
      <c r="CC221" s="365"/>
      <c r="CD221" s="366"/>
      <c r="CE221" s="365"/>
      <c r="CF221" s="365"/>
      <c r="CG221" s="365"/>
      <c r="CH221" s="365"/>
      <c r="CI221" s="377"/>
      <c r="CJ221" s="365"/>
      <c r="CK221" s="378"/>
      <c r="CL221" s="375"/>
      <c r="CM221" s="365"/>
      <c r="CN221" s="376"/>
      <c r="CO221" s="376"/>
      <c r="CP221" s="376"/>
      <c r="CQ221" s="365"/>
      <c r="CR221" s="365"/>
      <c r="CS221" s="366"/>
      <c r="CT221" s="365"/>
      <c r="CU221" s="365"/>
      <c r="CV221" s="365"/>
      <c r="CW221" s="365"/>
      <c r="CX221" s="377"/>
      <c r="CY221" s="365"/>
      <c r="CZ221" s="378"/>
    </row>
    <row r="222" spans="1:104" s="1" customFormat="1" hidden="1">
      <c r="A222" s="272">
        <v>44781</v>
      </c>
      <c r="B222" s="362"/>
      <c r="C222" s="363"/>
      <c r="D222" s="364"/>
      <c r="E222" s="364"/>
      <c r="F222" s="364"/>
      <c r="G222" s="365"/>
      <c r="H222" s="366"/>
      <c r="I222" s="366"/>
      <c r="J222" s="366"/>
      <c r="K222" s="366"/>
      <c r="L222" s="366"/>
      <c r="M222" s="367"/>
      <c r="N222" s="367"/>
      <c r="O222" s="365"/>
      <c r="P222" s="368"/>
      <c r="Q222" s="369"/>
      <c r="R222" s="312"/>
      <c r="S222" s="370">
        <v>13.180497485115051</v>
      </c>
      <c r="T222" s="370">
        <v>0.67840000000000011</v>
      </c>
      <c r="U222" s="370">
        <v>0</v>
      </c>
      <c r="V222" s="312">
        <f>_xll.SRS1Splines.Functions25.Linear_Interp(V_NK3!$P$8:$P$32,V_NK3!$R$8:$R$32,AC222)</f>
        <v>344.172924209999</v>
      </c>
      <c r="W222" s="312">
        <f>(V222/V_NK3!$R$28)*100</f>
        <v>63.483305561598115</v>
      </c>
      <c r="X222" s="308">
        <f>V222-V_NK3!$R$8</f>
        <v>287.59427220999902</v>
      </c>
      <c r="Y222" s="308">
        <f>IFERROR((V222 - V_NK3!$V$10) / (V_NK3!$V$9- V_NK3!$V$10) * 100, 0)</f>
        <v>59.228364381538348</v>
      </c>
      <c r="Z222" s="308">
        <v>541.79999999999995</v>
      </c>
      <c r="AA222" s="308">
        <v>521</v>
      </c>
      <c r="AB222" s="312">
        <v>530.82000000000005</v>
      </c>
      <c r="AC222" s="371">
        <v>535.27</v>
      </c>
      <c r="AD222" s="308">
        <v>0.6</v>
      </c>
      <c r="AE222" s="372">
        <v>0.16</v>
      </c>
      <c r="AF222" s="373"/>
      <c r="AG222" s="312"/>
      <c r="AH222" s="370">
        <v>4.9601241700879672</v>
      </c>
      <c r="AI222" s="370">
        <v>4.8954436363636367</v>
      </c>
      <c r="AJ222" s="370">
        <v>0</v>
      </c>
      <c r="AK222" s="312">
        <f>_xll.SRS1Splines.Functions25.Linear_Interp(V_NK2!$R$10:$R$21,V_NK2!$T$10:$T$21,AR222)</f>
        <v>64.628714285742305</v>
      </c>
      <c r="AL222" s="312">
        <f>(AK222/V_NK2!$T$18)*100</f>
        <v>90.516406562664287</v>
      </c>
      <c r="AM222" s="308">
        <f>AK222-V_NK2!$T$11</f>
        <v>23.808714285714508</v>
      </c>
      <c r="AN222" s="308">
        <f>IFERROR((AK222 - V_NK2!$X$12) / (V_NK2!$X$11- V_NK2!$X$12) * 100, 0)</f>
        <v>77.857142857147409</v>
      </c>
      <c r="AO222" s="308">
        <v>427</v>
      </c>
      <c r="AP222" s="308">
        <v>420</v>
      </c>
      <c r="AQ222" s="308">
        <v>425</v>
      </c>
      <c r="AR222" s="371">
        <v>425.45</v>
      </c>
      <c r="AS222" s="312">
        <v>1.56</v>
      </c>
      <c r="AT222" s="372">
        <v>1.194</v>
      </c>
      <c r="AU222" s="369"/>
      <c r="AV222" s="312"/>
      <c r="AW222" s="370"/>
      <c r="AX222" s="370"/>
      <c r="AY222" s="370"/>
      <c r="AZ222" s="312"/>
      <c r="BA222" s="312"/>
      <c r="BB222" s="308"/>
      <c r="BC222" s="308"/>
      <c r="BD222" s="308"/>
      <c r="BE222" s="308"/>
      <c r="BF222" s="374"/>
      <c r="BG222" s="312"/>
      <c r="BH222" s="372"/>
      <c r="BI222" s="369"/>
      <c r="BJ222" s="312"/>
      <c r="BK222" s="370"/>
      <c r="BL222" s="370"/>
      <c r="BM222" s="370"/>
      <c r="BN222" s="312" t="str">
        <f>_xll.SRS1Splines.Functions25.Linear_Interp(V_XNN1!$K$3:$K$8,V_XNN1!$L$3:$L$8,BT222)</f>
        <v>Error reading input X value(s): The value is not a number</v>
      </c>
      <c r="BO222" s="312" t="e">
        <f>(BN222/V_XNN1!$L$7)*100</f>
        <v>#VALUE!</v>
      </c>
      <c r="BP222" s="308" t="str">
        <f>_xll.SRS1Splines.Functions25.Linear_Interp(V_XNN1!$K$3:$K$8,V_XNN1!$M$3:$M$8,BT222)</f>
        <v>Error reading input X value(s): The value is not a number</v>
      </c>
      <c r="BQ222" s="308">
        <f>IFERROR((BN222 - V_XNN1!$M$16) / (V_XNN1!$M$15- V_XNN1!$M$16) * 100, 0)</f>
        <v>0</v>
      </c>
      <c r="BR222" s="308">
        <v>252</v>
      </c>
      <c r="BS222" s="308">
        <v>249</v>
      </c>
      <c r="BT222" s="374"/>
      <c r="BU222" s="312"/>
      <c r="BV222" s="372"/>
      <c r="BW222" s="375"/>
      <c r="BX222" s="365"/>
      <c r="BY222" s="376"/>
      <c r="BZ222" s="376"/>
      <c r="CA222" s="376"/>
      <c r="CB222" s="365"/>
      <c r="CC222" s="365"/>
      <c r="CD222" s="366"/>
      <c r="CE222" s="365"/>
      <c r="CF222" s="365"/>
      <c r="CG222" s="365"/>
      <c r="CH222" s="365"/>
      <c r="CI222" s="377"/>
      <c r="CJ222" s="365"/>
      <c r="CK222" s="378"/>
      <c r="CL222" s="375"/>
      <c r="CM222" s="365"/>
      <c r="CN222" s="376"/>
      <c r="CO222" s="376"/>
      <c r="CP222" s="376"/>
      <c r="CQ222" s="365"/>
      <c r="CR222" s="365"/>
      <c r="CS222" s="366"/>
      <c r="CT222" s="365"/>
      <c r="CU222" s="365"/>
      <c r="CV222" s="365"/>
      <c r="CW222" s="365"/>
      <c r="CX222" s="377"/>
      <c r="CY222" s="365"/>
      <c r="CZ222" s="378"/>
    </row>
    <row r="223" spans="1:104" s="1" customFormat="1" hidden="1">
      <c r="A223" s="272">
        <v>44782</v>
      </c>
      <c r="B223" s="362"/>
      <c r="C223" s="363"/>
      <c r="D223" s="364"/>
      <c r="E223" s="364"/>
      <c r="F223" s="364"/>
      <c r="G223" s="365"/>
      <c r="H223" s="366"/>
      <c r="I223" s="366"/>
      <c r="J223" s="366"/>
      <c r="K223" s="366"/>
      <c r="L223" s="366"/>
      <c r="M223" s="367"/>
      <c r="N223" s="367"/>
      <c r="O223" s="365"/>
      <c r="P223" s="368"/>
      <c r="Q223" s="369"/>
      <c r="R223" s="312"/>
      <c r="S223" s="370">
        <v>14.424644853845596</v>
      </c>
      <c r="T223" s="370">
        <v>0</v>
      </c>
      <c r="U223" s="370">
        <v>0</v>
      </c>
      <c r="V223" s="312">
        <f>_xll.SRS1Splines.Functions25.Linear_Interp(V_NK3!$P$8:$P$32,V_NK3!$R$8:$R$32,AC223)</f>
        <v>358.59756879000099</v>
      </c>
      <c r="W223" s="312">
        <f>(V223/V_NK3!$R$28)*100</f>
        <v>66.143956807164955</v>
      </c>
      <c r="X223" s="308">
        <f>V223-V_NK3!$R$8</f>
        <v>302.01891679000101</v>
      </c>
      <c r="Y223" s="308">
        <f>IFERROR((V223 - V_NK3!$V$10) / (V_NK3!$V$9- V_NK3!$V$10) * 100, 0)</f>
        <v>62.199035871945149</v>
      </c>
      <c r="Z223" s="308">
        <v>541.79999999999995</v>
      </c>
      <c r="AA223" s="308">
        <v>521</v>
      </c>
      <c r="AB223" s="312">
        <v>530.82000000000005</v>
      </c>
      <c r="AC223" s="371">
        <v>535.73</v>
      </c>
      <c r="AD223" s="308">
        <v>0.6</v>
      </c>
      <c r="AE223" s="372">
        <v>0</v>
      </c>
      <c r="AF223" s="373"/>
      <c r="AG223" s="312"/>
      <c r="AH223" s="370">
        <v>4.7601328017690472</v>
      </c>
      <c r="AI223" s="370">
        <v>3.5790218181818183</v>
      </c>
      <c r="AJ223" s="370">
        <v>0</v>
      </c>
      <c r="AK223" s="312">
        <f>_xll.SRS1Splines.Functions25.Linear_Interp(V_NK2!$R$10:$R$21,V_NK2!$T$10:$T$21,AR223)</f>
        <v>66.856685714311695</v>
      </c>
      <c r="AL223" s="312">
        <f>(AK223/V_NK2!$T$18)*100</f>
        <v>93.636814725926726</v>
      </c>
      <c r="AM223" s="308">
        <f>AK223-V_NK2!$T$11</f>
        <v>26.036685714283898</v>
      </c>
      <c r="AN223" s="308">
        <f>IFERROR((AK223 - V_NK2!$X$12) / (V_NK2!$X$11- V_NK2!$X$12) * 100, 0)</f>
        <v>85.142857142855391</v>
      </c>
      <c r="AO223" s="308">
        <v>427</v>
      </c>
      <c r="AP223" s="308">
        <v>420</v>
      </c>
      <c r="AQ223" s="308">
        <v>425</v>
      </c>
      <c r="AR223" s="371">
        <v>425.96</v>
      </c>
      <c r="AS223" s="312">
        <v>1.56</v>
      </c>
      <c r="AT223" s="372">
        <v>0.87</v>
      </c>
      <c r="AU223" s="369"/>
      <c r="AV223" s="312"/>
      <c r="AW223" s="370"/>
      <c r="AX223" s="370"/>
      <c r="AY223" s="370"/>
      <c r="AZ223" s="312"/>
      <c r="BA223" s="312"/>
      <c r="BB223" s="308"/>
      <c r="BC223" s="308"/>
      <c r="BD223" s="308"/>
      <c r="BE223" s="308"/>
      <c r="BF223" s="374"/>
      <c r="BG223" s="312"/>
      <c r="BH223" s="372"/>
      <c r="BI223" s="369"/>
      <c r="BJ223" s="312"/>
      <c r="BK223" s="370"/>
      <c r="BL223" s="370"/>
      <c r="BM223" s="370"/>
      <c r="BN223" s="312" t="str">
        <f>_xll.SRS1Splines.Functions25.Linear_Interp(V_XNN1!$K$3:$K$8,V_XNN1!$L$3:$L$8,BT223)</f>
        <v>Error reading input X value(s): The value is not a number</v>
      </c>
      <c r="BO223" s="312" t="e">
        <f>(BN223/V_XNN1!$L$7)*100</f>
        <v>#VALUE!</v>
      </c>
      <c r="BP223" s="308" t="str">
        <f>_xll.SRS1Splines.Functions25.Linear_Interp(V_XNN1!$K$3:$K$8,V_XNN1!$M$3:$M$8,BT223)</f>
        <v>Error reading input X value(s): The value is not a number</v>
      </c>
      <c r="BQ223" s="308">
        <f>IFERROR((BN223 - V_XNN1!$M$16) / (V_XNN1!$M$15- V_XNN1!$M$16) * 100, 0)</f>
        <v>0</v>
      </c>
      <c r="BR223" s="308">
        <v>252</v>
      </c>
      <c r="BS223" s="308">
        <v>249</v>
      </c>
      <c r="BT223" s="374"/>
      <c r="BU223" s="312"/>
      <c r="BV223" s="372"/>
      <c r="BW223" s="375"/>
      <c r="BX223" s="365"/>
      <c r="BY223" s="376"/>
      <c r="BZ223" s="376"/>
      <c r="CA223" s="376"/>
      <c r="CB223" s="365"/>
      <c r="CC223" s="365"/>
      <c r="CD223" s="366"/>
      <c r="CE223" s="365"/>
      <c r="CF223" s="365"/>
      <c r="CG223" s="365"/>
      <c r="CH223" s="365"/>
      <c r="CI223" s="377"/>
      <c r="CJ223" s="365"/>
      <c r="CK223" s="378"/>
      <c r="CL223" s="375"/>
      <c r="CM223" s="365"/>
      <c r="CN223" s="376"/>
      <c r="CO223" s="376"/>
      <c r="CP223" s="376"/>
      <c r="CQ223" s="365"/>
      <c r="CR223" s="365"/>
      <c r="CS223" s="366"/>
      <c r="CT223" s="365"/>
      <c r="CU223" s="365"/>
      <c r="CV223" s="365"/>
      <c r="CW223" s="365"/>
      <c r="CX223" s="377"/>
      <c r="CY223" s="365"/>
      <c r="CZ223" s="378"/>
    </row>
    <row r="224" spans="1:104" s="1" customFormat="1" hidden="1">
      <c r="A224" s="272">
        <v>44783</v>
      </c>
      <c r="B224" s="362"/>
      <c r="C224" s="363"/>
      <c r="D224" s="364"/>
      <c r="E224" s="364"/>
      <c r="F224" s="364"/>
      <c r="G224" s="365"/>
      <c r="H224" s="366"/>
      <c r="I224" s="366"/>
      <c r="J224" s="366"/>
      <c r="K224" s="366"/>
      <c r="L224" s="366"/>
      <c r="M224" s="367"/>
      <c r="N224" s="367"/>
      <c r="O224" s="365"/>
      <c r="P224" s="368"/>
      <c r="Q224" s="369"/>
      <c r="R224" s="312"/>
      <c r="S224" s="370">
        <v>11.069742130506516</v>
      </c>
      <c r="T224" s="370">
        <v>0</v>
      </c>
      <c r="U224" s="370">
        <v>0</v>
      </c>
      <c r="V224" s="312">
        <f>_xll.SRS1Splines.Functions25.Linear_Interp(V_NK3!$P$8:$P$32,V_NK3!$R$8:$R$32,AC224)</f>
        <v>369.66731080000102</v>
      </c>
      <c r="W224" s="312">
        <f>(V224/V_NK3!$R$28)*100</f>
        <v>68.185790330594898</v>
      </c>
      <c r="X224" s="308">
        <f>V224-V_NK3!$R$8</f>
        <v>313.08865880000104</v>
      </c>
      <c r="Y224" s="308">
        <f>IFERROR((V224 - V_NK3!$V$10) / (V_NK3!$V$9- V_NK3!$V$10) * 100, 0)</f>
        <v>64.47878472904047</v>
      </c>
      <c r="Z224" s="308">
        <v>541.79999999999995</v>
      </c>
      <c r="AA224" s="308">
        <v>521</v>
      </c>
      <c r="AB224" s="312">
        <v>530.82000000000005</v>
      </c>
      <c r="AC224" s="371">
        <v>536.08000000000004</v>
      </c>
      <c r="AD224" s="308">
        <v>0.6</v>
      </c>
      <c r="AE224" s="372">
        <v>0</v>
      </c>
      <c r="AF224" s="373"/>
      <c r="AG224" s="312"/>
      <c r="AH224" s="370">
        <v>3.6530149030671502</v>
      </c>
      <c r="AI224" s="370">
        <v>3.5378836363636368</v>
      </c>
      <c r="AJ224" s="370">
        <v>0</v>
      </c>
      <c r="AK224" s="312">
        <f>_xll.SRS1Splines.Functions25.Linear_Interp(V_NK2!$R$10:$R$21,V_NK2!$T$10:$T$21,AR224)</f>
        <v>68.167257142883102</v>
      </c>
      <c r="AL224" s="312">
        <f>(AK224/V_NK2!$T$18)*100</f>
        <v>95.472348939612189</v>
      </c>
      <c r="AM224" s="308">
        <f>AK224-V_NK2!$T$11</f>
        <v>27.347257142855305</v>
      </c>
      <c r="AN224" s="308">
        <f>IFERROR((AK224 - V_NK2!$X$12) / (V_NK2!$X$11- V_NK2!$X$12) * 100, 0)</f>
        <v>89.428571428569811</v>
      </c>
      <c r="AO224" s="308">
        <v>427</v>
      </c>
      <c r="AP224" s="308">
        <v>420</v>
      </c>
      <c r="AQ224" s="308">
        <v>425</v>
      </c>
      <c r="AR224" s="371">
        <v>426.26</v>
      </c>
      <c r="AS224" s="312">
        <v>0.84</v>
      </c>
      <c r="AT224" s="372">
        <v>0.86</v>
      </c>
      <c r="AU224" s="369"/>
      <c r="AV224" s="312"/>
      <c r="AW224" s="370"/>
      <c r="AX224" s="370"/>
      <c r="AY224" s="370"/>
      <c r="AZ224" s="312"/>
      <c r="BA224" s="312"/>
      <c r="BB224" s="308"/>
      <c r="BC224" s="308"/>
      <c r="BD224" s="308"/>
      <c r="BE224" s="308"/>
      <c r="BF224" s="374"/>
      <c r="BG224" s="312"/>
      <c r="BH224" s="372"/>
      <c r="BI224" s="369"/>
      <c r="BJ224" s="312"/>
      <c r="BK224" s="370"/>
      <c r="BL224" s="370"/>
      <c r="BM224" s="370"/>
      <c r="BN224" s="312" t="str">
        <f>_xll.SRS1Splines.Functions25.Linear_Interp(V_XNN1!$K$3:$K$8,V_XNN1!$L$3:$L$8,BT224)</f>
        <v>Error reading input X value(s): The value is not a number</v>
      </c>
      <c r="BO224" s="312" t="e">
        <f>(BN224/V_XNN1!$L$7)*100</f>
        <v>#VALUE!</v>
      </c>
      <c r="BP224" s="308" t="str">
        <f>_xll.SRS1Splines.Functions25.Linear_Interp(V_XNN1!$K$3:$K$8,V_XNN1!$M$3:$M$8,BT224)</f>
        <v>Error reading input X value(s): The value is not a number</v>
      </c>
      <c r="BQ224" s="308">
        <f>IFERROR((BN224 - V_XNN1!$M$16) / (V_XNN1!$M$15- V_XNN1!$M$16) * 100, 0)</f>
        <v>0</v>
      </c>
      <c r="BR224" s="308">
        <v>252</v>
      </c>
      <c r="BS224" s="308">
        <v>249</v>
      </c>
      <c r="BT224" s="374"/>
      <c r="BU224" s="312"/>
      <c r="BV224" s="372"/>
      <c r="BW224" s="375"/>
      <c r="BX224" s="365"/>
      <c r="BY224" s="376"/>
      <c r="BZ224" s="376"/>
      <c r="CA224" s="376"/>
      <c r="CB224" s="365"/>
      <c r="CC224" s="365"/>
      <c r="CD224" s="366"/>
      <c r="CE224" s="365"/>
      <c r="CF224" s="365"/>
      <c r="CG224" s="365"/>
      <c r="CH224" s="365"/>
      <c r="CI224" s="377"/>
      <c r="CJ224" s="365"/>
      <c r="CK224" s="378"/>
      <c r="CL224" s="375"/>
      <c r="CM224" s="365"/>
      <c r="CN224" s="376"/>
      <c r="CO224" s="376"/>
      <c r="CP224" s="376"/>
      <c r="CQ224" s="365"/>
      <c r="CR224" s="365"/>
      <c r="CS224" s="366"/>
      <c r="CT224" s="365"/>
      <c r="CU224" s="365"/>
      <c r="CV224" s="365"/>
      <c r="CW224" s="365"/>
      <c r="CX224" s="377"/>
      <c r="CY224" s="365"/>
      <c r="CZ224" s="378"/>
    </row>
    <row r="225" spans="1:104" s="1" customFormat="1" hidden="1">
      <c r="A225" s="272">
        <v>44784</v>
      </c>
      <c r="B225" s="362"/>
      <c r="C225" s="363"/>
      <c r="D225" s="364"/>
      <c r="E225" s="364"/>
      <c r="F225" s="364"/>
      <c r="G225" s="365"/>
      <c r="H225" s="366"/>
      <c r="I225" s="366"/>
      <c r="J225" s="366"/>
      <c r="K225" s="366"/>
      <c r="L225" s="366"/>
      <c r="M225" s="367"/>
      <c r="N225" s="367"/>
      <c r="O225" s="365"/>
      <c r="P225" s="368"/>
      <c r="Q225" s="369"/>
      <c r="R225" s="312"/>
      <c r="S225" s="370">
        <v>11.388574573909759</v>
      </c>
      <c r="T225" s="370">
        <v>0</v>
      </c>
      <c r="U225" s="370">
        <v>0</v>
      </c>
      <c r="V225" s="312">
        <f>_xll.SRS1Splines.Functions25.Linear_Interp(V_NK3!$P$8:$P$32,V_NK3!$R$8:$R$32,AC225)</f>
        <v>381.05588554999798</v>
      </c>
      <c r="W225" s="312">
        <f>(V225/V_NK3!$R$28)*100</f>
        <v>70.286433117719042</v>
      </c>
      <c r="X225" s="308">
        <f>V225-V_NK3!$R$8</f>
        <v>324.477233549998</v>
      </c>
      <c r="Y225" s="308">
        <f>IFERROR((V225 - V_NK3!$V$10) / (V_NK3!$V$9- V_NK3!$V$10) * 100, 0)</f>
        <v>66.824195330913199</v>
      </c>
      <c r="Z225" s="308">
        <v>541.79999999999995</v>
      </c>
      <c r="AA225" s="308">
        <v>521</v>
      </c>
      <c r="AB225" s="312">
        <v>530.82000000000005</v>
      </c>
      <c r="AC225" s="371">
        <v>536.42999999999995</v>
      </c>
      <c r="AD225" s="308">
        <v>0.6</v>
      </c>
      <c r="AE225" s="372">
        <v>0</v>
      </c>
      <c r="AF225" s="373"/>
      <c r="AG225" s="312"/>
      <c r="AH225" s="370">
        <v>3.758229609390221</v>
      </c>
      <c r="AI225" s="370">
        <v>4.6486145454545458</v>
      </c>
      <c r="AJ225" s="370">
        <v>0</v>
      </c>
      <c r="AK225" s="312">
        <f>_xll.SRS1Splines.Functions25.Linear_Interp(V_NK2!$R$10:$R$21,V_NK2!$T$10:$T$21,AR225)</f>
        <v>68.909914285740399</v>
      </c>
      <c r="AL225" s="312">
        <f>(AK225/V_NK2!$T$18)*100</f>
        <v>96.512484994034168</v>
      </c>
      <c r="AM225" s="308">
        <f>AK225-V_NK2!$T$11</f>
        <v>28.089914285712602</v>
      </c>
      <c r="AN225" s="308">
        <f>IFERROR((AK225 - V_NK2!$X$12) / (V_NK2!$X$11- V_NK2!$X$12) * 100, 0)</f>
        <v>91.857142857141866</v>
      </c>
      <c r="AO225" s="308">
        <v>427</v>
      </c>
      <c r="AP225" s="308">
        <v>420</v>
      </c>
      <c r="AQ225" s="308">
        <v>425</v>
      </c>
      <c r="AR225" s="371">
        <v>426.43</v>
      </c>
      <c r="AS225" s="312">
        <v>0.84</v>
      </c>
      <c r="AT225" s="372">
        <v>1.1299999999999999</v>
      </c>
      <c r="AU225" s="369"/>
      <c r="AV225" s="312"/>
      <c r="AW225" s="370"/>
      <c r="AX225" s="370"/>
      <c r="AY225" s="370"/>
      <c r="AZ225" s="312"/>
      <c r="BA225" s="312"/>
      <c r="BB225" s="308"/>
      <c r="BC225" s="308"/>
      <c r="BD225" s="308"/>
      <c r="BE225" s="308"/>
      <c r="BF225" s="374"/>
      <c r="BG225" s="312"/>
      <c r="BH225" s="372"/>
      <c r="BI225" s="369"/>
      <c r="BJ225" s="312"/>
      <c r="BK225" s="370"/>
      <c r="BL225" s="370"/>
      <c r="BM225" s="370"/>
      <c r="BN225" s="312" t="str">
        <f>_xll.SRS1Splines.Functions25.Linear_Interp(V_XNN1!$K$3:$K$8,V_XNN1!$L$3:$L$8,BT225)</f>
        <v>Error reading input X value(s): The value is not a number</v>
      </c>
      <c r="BO225" s="312" t="e">
        <f>(BN225/V_XNN1!$L$7)*100</f>
        <v>#VALUE!</v>
      </c>
      <c r="BP225" s="308" t="str">
        <f>_xll.SRS1Splines.Functions25.Linear_Interp(V_XNN1!$K$3:$K$8,V_XNN1!$M$3:$M$8,BT225)</f>
        <v>Error reading input X value(s): The value is not a number</v>
      </c>
      <c r="BQ225" s="308">
        <f>IFERROR((BN225 - V_XNN1!$M$16) / (V_XNN1!$M$15- V_XNN1!$M$16) * 100, 0)</f>
        <v>0</v>
      </c>
      <c r="BR225" s="308">
        <v>252</v>
      </c>
      <c r="BS225" s="308">
        <v>249</v>
      </c>
      <c r="BT225" s="374"/>
      <c r="BU225" s="312"/>
      <c r="BV225" s="372"/>
      <c r="BW225" s="375"/>
      <c r="BX225" s="365"/>
      <c r="BY225" s="376"/>
      <c r="BZ225" s="376"/>
      <c r="CA225" s="376"/>
      <c r="CB225" s="365"/>
      <c r="CC225" s="365"/>
      <c r="CD225" s="366"/>
      <c r="CE225" s="365"/>
      <c r="CF225" s="365"/>
      <c r="CG225" s="365"/>
      <c r="CH225" s="365"/>
      <c r="CI225" s="377"/>
      <c r="CJ225" s="365"/>
      <c r="CK225" s="378"/>
      <c r="CL225" s="375"/>
      <c r="CM225" s="365"/>
      <c r="CN225" s="376"/>
      <c r="CO225" s="376"/>
      <c r="CP225" s="376"/>
      <c r="CQ225" s="365"/>
      <c r="CR225" s="365"/>
      <c r="CS225" s="366"/>
      <c r="CT225" s="365"/>
      <c r="CU225" s="365"/>
      <c r="CV225" s="365"/>
      <c r="CW225" s="365"/>
      <c r="CX225" s="377"/>
      <c r="CY225" s="365"/>
      <c r="CZ225" s="378"/>
    </row>
    <row r="226" spans="1:104" s="1" customFormat="1" hidden="1">
      <c r="A226" s="272">
        <v>44785</v>
      </c>
      <c r="B226" s="362"/>
      <c r="C226" s="363"/>
      <c r="D226" s="364"/>
      <c r="E226" s="364"/>
      <c r="F226" s="364"/>
      <c r="G226" s="365"/>
      <c r="H226" s="366"/>
      <c r="I226" s="366"/>
      <c r="J226" s="366"/>
      <c r="K226" s="366"/>
      <c r="L226" s="366"/>
      <c r="M226" s="367"/>
      <c r="N226" s="367"/>
      <c r="O226" s="365"/>
      <c r="P226" s="368"/>
      <c r="Q226" s="369"/>
      <c r="R226" s="312"/>
      <c r="S226" s="370">
        <v>10.412411039009093</v>
      </c>
      <c r="T226" s="370">
        <v>0</v>
      </c>
      <c r="U226" s="370">
        <v>0</v>
      </c>
      <c r="V226" s="312">
        <f>_xll.SRS1Splines.Functions25.Linear_Interp(V_NK3!$P$8:$P$32,V_NK3!$R$8:$R$32,AC226)</f>
        <v>391.46829674999998</v>
      </c>
      <c r="W226" s="312">
        <f>(V226/V_NK3!$R$28)*100</f>
        <v>72.207020808804856</v>
      </c>
      <c r="X226" s="308">
        <f>V226-V_NK3!$R$8</f>
        <v>334.88964475</v>
      </c>
      <c r="Y226" s="308">
        <f>IFERROR((V226 - V_NK3!$V$10) / (V_NK3!$V$9- V_NK3!$V$10) * 100, 0)</f>
        <v>68.968570738340702</v>
      </c>
      <c r="Z226" s="308">
        <v>541.79999999999995</v>
      </c>
      <c r="AA226" s="308">
        <v>521</v>
      </c>
      <c r="AB226" s="312">
        <v>530.82000000000005</v>
      </c>
      <c r="AC226" s="371">
        <v>536.75</v>
      </c>
      <c r="AD226" s="308">
        <v>0.6</v>
      </c>
      <c r="AE226" s="372">
        <v>0</v>
      </c>
      <c r="AF226" s="373"/>
      <c r="AG226" s="312"/>
      <c r="AH226" s="370">
        <v>3.436095642873001</v>
      </c>
      <c r="AI226" s="370">
        <v>4.2783709090909099</v>
      </c>
      <c r="AJ226" s="370">
        <v>0</v>
      </c>
      <c r="AK226" s="312">
        <f>_xll.SRS1Splines.Functions25.Linear_Interp(V_NK2!$R$10:$R$21,V_NK2!$T$10:$T$21,AR226)</f>
        <v>68.909914285740399</v>
      </c>
      <c r="AL226" s="312">
        <f>(AK226/V_NK2!$T$18)*100</f>
        <v>96.512484994034168</v>
      </c>
      <c r="AM226" s="308">
        <f>AK226-V_NK2!$T$11</f>
        <v>28.089914285712602</v>
      </c>
      <c r="AN226" s="308">
        <f>IFERROR((AK226 - V_NK2!$X$12) / (V_NK2!$X$11- V_NK2!$X$12) * 100, 0)</f>
        <v>91.857142857141866</v>
      </c>
      <c r="AO226" s="308">
        <v>427</v>
      </c>
      <c r="AP226" s="308">
        <v>420</v>
      </c>
      <c r="AQ226" s="308">
        <v>425</v>
      </c>
      <c r="AR226" s="371">
        <v>426.43</v>
      </c>
      <c r="AS226" s="312">
        <v>0.84</v>
      </c>
      <c r="AT226" s="372">
        <v>1.04</v>
      </c>
      <c r="AU226" s="369"/>
      <c r="AV226" s="312"/>
      <c r="AW226" s="370"/>
      <c r="AX226" s="370"/>
      <c r="AY226" s="370"/>
      <c r="AZ226" s="312"/>
      <c r="BA226" s="312"/>
      <c r="BB226" s="308"/>
      <c r="BC226" s="308"/>
      <c r="BD226" s="308"/>
      <c r="BE226" s="308"/>
      <c r="BF226" s="374"/>
      <c r="BG226" s="312"/>
      <c r="BH226" s="372"/>
      <c r="BI226" s="369"/>
      <c r="BJ226" s="312"/>
      <c r="BK226" s="370"/>
      <c r="BL226" s="370"/>
      <c r="BM226" s="370"/>
      <c r="BN226" s="312" t="str">
        <f>_xll.SRS1Splines.Functions25.Linear_Interp(V_XNN1!$K$3:$K$8,V_XNN1!$L$3:$L$8,BT226)</f>
        <v>Error reading input X value(s): The value is not a number</v>
      </c>
      <c r="BO226" s="312" t="e">
        <f>(BN226/V_XNN1!$L$7)*100</f>
        <v>#VALUE!</v>
      </c>
      <c r="BP226" s="308" t="str">
        <f>_xll.SRS1Splines.Functions25.Linear_Interp(V_XNN1!$K$3:$K$8,V_XNN1!$M$3:$M$8,BT226)</f>
        <v>Error reading input X value(s): The value is not a number</v>
      </c>
      <c r="BQ226" s="308">
        <f>IFERROR((BN226 - V_XNN1!$M$16) / (V_XNN1!$M$15- V_XNN1!$M$16) * 100, 0)</f>
        <v>0</v>
      </c>
      <c r="BR226" s="308">
        <v>252</v>
      </c>
      <c r="BS226" s="308">
        <v>249</v>
      </c>
      <c r="BT226" s="374"/>
      <c r="BU226" s="312"/>
      <c r="BV226" s="372"/>
      <c r="BW226" s="375"/>
      <c r="BX226" s="365"/>
      <c r="BY226" s="376"/>
      <c r="BZ226" s="376"/>
      <c r="CA226" s="376"/>
      <c r="CB226" s="365"/>
      <c r="CC226" s="365"/>
      <c r="CD226" s="366"/>
      <c r="CE226" s="365"/>
      <c r="CF226" s="365"/>
      <c r="CG226" s="365"/>
      <c r="CH226" s="365"/>
      <c r="CI226" s="377"/>
      <c r="CJ226" s="365"/>
      <c r="CK226" s="378"/>
      <c r="CL226" s="375"/>
      <c r="CM226" s="365"/>
      <c r="CN226" s="376"/>
      <c r="CO226" s="376"/>
      <c r="CP226" s="376"/>
      <c r="CQ226" s="365"/>
      <c r="CR226" s="365"/>
      <c r="CS226" s="366"/>
      <c r="CT226" s="365"/>
      <c r="CU226" s="365"/>
      <c r="CV226" s="365"/>
      <c r="CW226" s="365"/>
      <c r="CX226" s="377"/>
      <c r="CY226" s="365"/>
      <c r="CZ226" s="378"/>
    </row>
    <row r="227" spans="1:104" s="1" customFormat="1" hidden="1">
      <c r="A227" s="272">
        <v>44786</v>
      </c>
      <c r="B227" s="362"/>
      <c r="C227" s="363"/>
      <c r="D227" s="364"/>
      <c r="E227" s="364"/>
      <c r="F227" s="364"/>
      <c r="G227" s="365"/>
      <c r="H227" s="366"/>
      <c r="I227" s="366"/>
      <c r="J227" s="366"/>
      <c r="K227" s="366"/>
      <c r="L227" s="366"/>
      <c r="M227" s="367"/>
      <c r="N227" s="367"/>
      <c r="O227" s="365"/>
      <c r="P227" s="368"/>
      <c r="Q227" s="369"/>
      <c r="R227" s="312"/>
      <c r="S227" s="370">
        <v>7.8093082792549131</v>
      </c>
      <c r="T227" s="370">
        <v>0</v>
      </c>
      <c r="U227" s="370">
        <v>0</v>
      </c>
      <c r="V227" s="312">
        <f>_xll.SRS1Splines.Functions25.Linear_Interp(V_NK3!$P$8:$P$32,V_NK3!$R$8:$R$32,AC227)</f>
        <v>399.27760515</v>
      </c>
      <c r="W227" s="312">
        <f>(V227/V_NK3!$R$28)*100</f>
        <v>73.647461577118932</v>
      </c>
      <c r="X227" s="308">
        <f>V227-V_NK3!$R$8</f>
        <v>342.69895315000002</v>
      </c>
      <c r="Y227" s="308">
        <f>IFERROR((V227 - V_NK3!$V$10) / (V_NK3!$V$9- V_NK3!$V$10) * 100, 0)</f>
        <v>70.576852293911017</v>
      </c>
      <c r="Z227" s="308">
        <v>541.79999999999995</v>
      </c>
      <c r="AA227" s="308">
        <v>521</v>
      </c>
      <c r="AB227" s="312">
        <v>530.82000000000005</v>
      </c>
      <c r="AC227" s="371">
        <v>536.99</v>
      </c>
      <c r="AD227" s="308">
        <v>0.6</v>
      </c>
      <c r="AE227" s="372">
        <v>0</v>
      </c>
      <c r="AF227" s="373"/>
      <c r="AG227" s="312"/>
      <c r="AH227" s="370">
        <v>2.5770717321541214</v>
      </c>
      <c r="AI227" s="370">
        <v>4.2372327272727262</v>
      </c>
      <c r="AJ227" s="370">
        <v>0</v>
      </c>
      <c r="AK227" s="312">
        <f>_xll.SRS1Splines.Functions25.Linear_Interp(V_NK2!$R$10:$R$21,V_NK2!$T$10:$T$21,AR227)</f>
        <v>68.123571428597401</v>
      </c>
      <c r="AL227" s="312">
        <f>(AK227/V_NK2!$T$18)*100</f>
        <v>95.411164465822679</v>
      </c>
      <c r="AM227" s="308">
        <f>AK227-V_NK2!$T$11</f>
        <v>27.303571428569605</v>
      </c>
      <c r="AN227" s="308">
        <f>IFERROR((AK227 - V_NK2!$X$12) / (V_NK2!$X$11- V_NK2!$X$12) * 100, 0)</f>
        <v>89.2857142857127</v>
      </c>
      <c r="AO227" s="308">
        <v>427</v>
      </c>
      <c r="AP227" s="308">
        <v>420</v>
      </c>
      <c r="AQ227" s="308">
        <v>425</v>
      </c>
      <c r="AR227" s="371">
        <v>426.25</v>
      </c>
      <c r="AS227" s="312">
        <v>0.84</v>
      </c>
      <c r="AT227" s="372">
        <v>1.03</v>
      </c>
      <c r="AU227" s="369"/>
      <c r="AV227" s="312"/>
      <c r="AW227" s="370"/>
      <c r="AX227" s="370"/>
      <c r="AY227" s="370"/>
      <c r="AZ227" s="312"/>
      <c r="BA227" s="312"/>
      <c r="BB227" s="308"/>
      <c r="BC227" s="308"/>
      <c r="BD227" s="308"/>
      <c r="BE227" s="308"/>
      <c r="BF227" s="374"/>
      <c r="BG227" s="312"/>
      <c r="BH227" s="372"/>
      <c r="BI227" s="369"/>
      <c r="BJ227" s="312"/>
      <c r="BK227" s="370"/>
      <c r="BL227" s="370"/>
      <c r="BM227" s="370"/>
      <c r="BN227" s="312" t="str">
        <f>_xll.SRS1Splines.Functions25.Linear_Interp(V_XNN1!$K$3:$K$8,V_XNN1!$L$3:$L$8,BT227)</f>
        <v>Error reading input X value(s): The value is not a number</v>
      </c>
      <c r="BO227" s="312" t="e">
        <f>(BN227/V_XNN1!$L$7)*100</f>
        <v>#VALUE!</v>
      </c>
      <c r="BP227" s="308" t="str">
        <f>_xll.SRS1Splines.Functions25.Linear_Interp(V_XNN1!$K$3:$K$8,V_XNN1!$M$3:$M$8,BT227)</f>
        <v>Error reading input X value(s): The value is not a number</v>
      </c>
      <c r="BQ227" s="308">
        <f>IFERROR((BN227 - V_XNN1!$M$16) / (V_XNN1!$M$15- V_XNN1!$M$16) * 100, 0)</f>
        <v>0</v>
      </c>
      <c r="BR227" s="308">
        <v>252</v>
      </c>
      <c r="BS227" s="308">
        <v>249</v>
      </c>
      <c r="BT227" s="374"/>
      <c r="BU227" s="312"/>
      <c r="BV227" s="372"/>
      <c r="BW227" s="375"/>
      <c r="BX227" s="365"/>
      <c r="BY227" s="376"/>
      <c r="BZ227" s="376"/>
      <c r="CA227" s="376"/>
      <c r="CB227" s="365"/>
      <c r="CC227" s="365"/>
      <c r="CD227" s="366"/>
      <c r="CE227" s="365"/>
      <c r="CF227" s="365"/>
      <c r="CG227" s="365"/>
      <c r="CH227" s="365"/>
      <c r="CI227" s="377"/>
      <c r="CJ227" s="365"/>
      <c r="CK227" s="378"/>
      <c r="CL227" s="375"/>
      <c r="CM227" s="365"/>
      <c r="CN227" s="376"/>
      <c r="CO227" s="376"/>
      <c r="CP227" s="376"/>
      <c r="CQ227" s="365"/>
      <c r="CR227" s="365"/>
      <c r="CS227" s="366"/>
      <c r="CT227" s="365"/>
      <c r="CU227" s="365"/>
      <c r="CV227" s="365"/>
      <c r="CW227" s="365"/>
      <c r="CX227" s="377"/>
      <c r="CY227" s="365"/>
      <c r="CZ227" s="378"/>
    </row>
    <row r="228" spans="1:104" s="1" customFormat="1" hidden="1">
      <c r="A228" s="272">
        <v>44787</v>
      </c>
      <c r="B228" s="362"/>
      <c r="C228" s="363"/>
      <c r="D228" s="364"/>
      <c r="E228" s="364"/>
      <c r="F228" s="364"/>
      <c r="G228" s="365"/>
      <c r="H228" s="366"/>
      <c r="I228" s="366"/>
      <c r="J228" s="366"/>
      <c r="K228" s="366"/>
      <c r="L228" s="366"/>
      <c r="M228" s="367"/>
      <c r="N228" s="367"/>
      <c r="O228" s="365"/>
      <c r="P228" s="368"/>
      <c r="Q228" s="369"/>
      <c r="R228" s="312"/>
      <c r="S228" s="370">
        <v>7.3951942149047856</v>
      </c>
      <c r="T228" s="370">
        <v>0</v>
      </c>
      <c r="U228" s="370">
        <v>0</v>
      </c>
      <c r="V228" s="312">
        <f>_xll.SRS1Splines.Functions25.Linear_Interp(V_NK3!$P$8:$P$32,V_NK3!$R$8:$R$32,AC228)</f>
        <v>406.67279945000098</v>
      </c>
      <c r="W228" s="312">
        <f>(V228/V_NK3!$R$28)*100</f>
        <v>75.011518266098633</v>
      </c>
      <c r="X228" s="308">
        <f>V228-V_NK3!$R$8</f>
        <v>350.094147450001</v>
      </c>
      <c r="Y228" s="308">
        <f>IFERROR((V228 - V_NK3!$V$10) / (V_NK3!$V$9- V_NK3!$V$10) * 100, 0)</f>
        <v>72.099849463871706</v>
      </c>
      <c r="Z228" s="308">
        <v>541.79999999999995</v>
      </c>
      <c r="AA228" s="308">
        <v>521</v>
      </c>
      <c r="AB228" s="312">
        <v>530.82000000000005</v>
      </c>
      <c r="AC228" s="371">
        <v>537.21</v>
      </c>
      <c r="AD228" s="308">
        <v>0.6</v>
      </c>
      <c r="AE228" s="372">
        <v>0</v>
      </c>
      <c r="AF228" s="373"/>
      <c r="AG228" s="312"/>
      <c r="AH228" s="370">
        <v>2.440414090918579</v>
      </c>
      <c r="AI228" s="370">
        <v>4.2783709090909099</v>
      </c>
      <c r="AJ228" s="370">
        <v>0</v>
      </c>
      <c r="AK228" s="312">
        <f>_xll.SRS1Splines.Functions25.Linear_Interp(V_NK2!$R$10:$R$21,V_NK2!$T$10:$T$21,AR228)</f>
        <v>66.856685714311695</v>
      </c>
      <c r="AL228" s="312">
        <f>(AK228/V_NK2!$T$18)*100</f>
        <v>93.636814725926726</v>
      </c>
      <c r="AM228" s="308">
        <f>AK228-V_NK2!$T$11</f>
        <v>26.036685714283898</v>
      </c>
      <c r="AN228" s="308">
        <f>IFERROR((AK228 - V_NK2!$X$12) / (V_NK2!$X$11- V_NK2!$X$12) * 100, 0)</f>
        <v>85.142857142855391</v>
      </c>
      <c r="AO228" s="308">
        <v>427</v>
      </c>
      <c r="AP228" s="308">
        <v>420</v>
      </c>
      <c r="AQ228" s="308">
        <v>425</v>
      </c>
      <c r="AR228" s="371">
        <v>425.96</v>
      </c>
      <c r="AS228" s="312">
        <v>0.84</v>
      </c>
      <c r="AT228" s="372">
        <v>1.04</v>
      </c>
      <c r="AU228" s="369"/>
      <c r="AV228" s="312"/>
      <c r="AW228" s="370"/>
      <c r="AX228" s="370"/>
      <c r="AY228" s="370"/>
      <c r="AZ228" s="312"/>
      <c r="BA228" s="312"/>
      <c r="BB228" s="308"/>
      <c r="BC228" s="308"/>
      <c r="BD228" s="308"/>
      <c r="BE228" s="308"/>
      <c r="BF228" s="374"/>
      <c r="BG228" s="312"/>
      <c r="BH228" s="372"/>
      <c r="BI228" s="369"/>
      <c r="BJ228" s="312"/>
      <c r="BK228" s="370"/>
      <c r="BL228" s="370"/>
      <c r="BM228" s="370"/>
      <c r="BN228" s="312" t="str">
        <f>_xll.SRS1Splines.Functions25.Linear_Interp(V_XNN1!$K$3:$K$8,V_XNN1!$L$3:$L$8,BT228)</f>
        <v>Error reading input X value(s): The value is not a number</v>
      </c>
      <c r="BO228" s="312" t="e">
        <f>(BN228/V_XNN1!$L$7)*100</f>
        <v>#VALUE!</v>
      </c>
      <c r="BP228" s="308" t="str">
        <f>_xll.SRS1Splines.Functions25.Linear_Interp(V_XNN1!$K$3:$K$8,V_XNN1!$M$3:$M$8,BT228)</f>
        <v>Error reading input X value(s): The value is not a number</v>
      </c>
      <c r="BQ228" s="308">
        <f>IFERROR((BN228 - V_XNN1!$M$16) / (V_XNN1!$M$15- V_XNN1!$M$16) * 100, 0)</f>
        <v>0</v>
      </c>
      <c r="BR228" s="308">
        <v>252</v>
      </c>
      <c r="BS228" s="308">
        <v>249</v>
      </c>
      <c r="BT228" s="374"/>
      <c r="BU228" s="312"/>
      <c r="BV228" s="372"/>
      <c r="BW228" s="375"/>
      <c r="BX228" s="365"/>
      <c r="BY228" s="376"/>
      <c r="BZ228" s="376"/>
      <c r="CA228" s="376"/>
      <c r="CB228" s="365"/>
      <c r="CC228" s="365"/>
      <c r="CD228" s="366"/>
      <c r="CE228" s="365"/>
      <c r="CF228" s="365"/>
      <c r="CG228" s="365"/>
      <c r="CH228" s="365"/>
      <c r="CI228" s="377"/>
      <c r="CJ228" s="365"/>
      <c r="CK228" s="378"/>
      <c r="CL228" s="375"/>
      <c r="CM228" s="365"/>
      <c r="CN228" s="376"/>
      <c r="CO228" s="376"/>
      <c r="CP228" s="376"/>
      <c r="CQ228" s="365"/>
      <c r="CR228" s="365"/>
      <c r="CS228" s="366"/>
      <c r="CT228" s="365"/>
      <c r="CU228" s="365"/>
      <c r="CV228" s="365"/>
      <c r="CW228" s="365"/>
      <c r="CX228" s="377"/>
      <c r="CY228" s="365"/>
      <c r="CZ228" s="378"/>
    </row>
    <row r="229" spans="1:104" s="1" customFormat="1" hidden="1">
      <c r="A229" s="272">
        <v>44788</v>
      </c>
      <c r="B229" s="362"/>
      <c r="C229" s="363"/>
      <c r="D229" s="364"/>
      <c r="E229" s="364"/>
      <c r="F229" s="364"/>
      <c r="G229" s="365"/>
      <c r="H229" s="366"/>
      <c r="I229" s="366"/>
      <c r="J229" s="366"/>
      <c r="K229" s="366"/>
      <c r="L229" s="366"/>
      <c r="M229" s="367"/>
      <c r="N229" s="367"/>
      <c r="O229" s="365"/>
      <c r="P229" s="368"/>
      <c r="Q229" s="369"/>
      <c r="R229" s="312"/>
      <c r="S229" s="370">
        <v>8.4164361546707145</v>
      </c>
      <c r="T229" s="370">
        <v>0</v>
      </c>
      <c r="U229" s="370">
        <v>0</v>
      </c>
      <c r="V229" s="312">
        <f>_xll.SRS1Splines.Functions25.Linear_Interp(V_NK3!$P$8:$P$32,V_NK3!$R$8:$R$32,AC229)</f>
        <v>415.08923570000098</v>
      </c>
      <c r="W229" s="312">
        <f>(V229/V_NK3!$R$28)*100</f>
        <v>76.563944841852319</v>
      </c>
      <c r="X229" s="308">
        <f>V229-V_NK3!$R$8</f>
        <v>358.51058370000101</v>
      </c>
      <c r="Y229" s="308">
        <f>IFERROR((V229 - V_NK3!$V$10) / (V_NK3!$V$9- V_NK3!$V$10) * 100, 0)</f>
        <v>73.833165462060265</v>
      </c>
      <c r="Z229" s="308">
        <v>541.79999999999995</v>
      </c>
      <c r="AA229" s="308">
        <v>521</v>
      </c>
      <c r="AB229" s="312">
        <v>530.82000000000005</v>
      </c>
      <c r="AC229" s="371">
        <v>537.46</v>
      </c>
      <c r="AD229" s="308">
        <v>0.6</v>
      </c>
      <c r="AE229" s="372">
        <v>0</v>
      </c>
      <c r="AF229" s="373"/>
      <c r="AG229" s="312"/>
      <c r="AH229" s="370">
        <v>2.7774239310413362</v>
      </c>
      <c r="AI229" s="370">
        <v>4.154956363636364</v>
      </c>
      <c r="AJ229" s="370">
        <v>0</v>
      </c>
      <c r="AK229" s="312">
        <f>_xll.SRS1Splines.Functions25.Linear_Interp(V_NK2!$R$10:$R$21,V_NK2!$T$10:$T$21,AR229)</f>
        <v>65.764542857169801</v>
      </c>
      <c r="AL229" s="312">
        <f>(AK229/V_NK2!$T$18)*100</f>
        <v>92.10720288119019</v>
      </c>
      <c r="AM229" s="308">
        <f>AK229-V_NK2!$T$11</f>
        <v>24.944542857142004</v>
      </c>
      <c r="AN229" s="308">
        <f>IFERROR((AK229 - V_NK2!$X$12) / (V_NK2!$X$11- V_NK2!$X$12) * 100, 0)</f>
        <v>81.571428571429777</v>
      </c>
      <c r="AO229" s="308">
        <v>427</v>
      </c>
      <c r="AP229" s="308">
        <v>420</v>
      </c>
      <c r="AQ229" s="308">
        <v>425</v>
      </c>
      <c r="AR229" s="371">
        <v>425.71</v>
      </c>
      <c r="AS229" s="312">
        <v>0.84</v>
      </c>
      <c r="AT229" s="372">
        <v>1.01</v>
      </c>
      <c r="AU229" s="369"/>
      <c r="AV229" s="312"/>
      <c r="AW229" s="370"/>
      <c r="AX229" s="370"/>
      <c r="AY229" s="370"/>
      <c r="AZ229" s="312"/>
      <c r="BA229" s="312"/>
      <c r="BB229" s="308"/>
      <c r="BC229" s="308"/>
      <c r="BD229" s="308"/>
      <c r="BE229" s="308"/>
      <c r="BF229" s="374"/>
      <c r="BG229" s="312"/>
      <c r="BH229" s="372"/>
      <c r="BI229" s="369"/>
      <c r="BJ229" s="312"/>
      <c r="BK229" s="370"/>
      <c r="BL229" s="370"/>
      <c r="BM229" s="370"/>
      <c r="BN229" s="312" t="str">
        <f>_xll.SRS1Splines.Functions25.Linear_Interp(V_XNN1!$K$3:$K$8,V_XNN1!$L$3:$L$8,BT229)</f>
        <v>Error reading input X value(s): The value is not a number</v>
      </c>
      <c r="BO229" s="312" t="e">
        <f>(BN229/V_XNN1!$L$7)*100</f>
        <v>#VALUE!</v>
      </c>
      <c r="BP229" s="308" t="str">
        <f>_xll.SRS1Splines.Functions25.Linear_Interp(V_XNN1!$K$3:$K$8,V_XNN1!$M$3:$M$8,BT229)</f>
        <v>Error reading input X value(s): The value is not a number</v>
      </c>
      <c r="BQ229" s="308">
        <f>IFERROR((BN229 - V_XNN1!$M$16) / (V_XNN1!$M$15- V_XNN1!$M$16) * 100, 0)</f>
        <v>0</v>
      </c>
      <c r="BR229" s="308">
        <v>252</v>
      </c>
      <c r="BS229" s="308">
        <v>249</v>
      </c>
      <c r="BT229" s="374"/>
      <c r="BU229" s="312"/>
      <c r="BV229" s="372"/>
      <c r="BW229" s="375"/>
      <c r="BX229" s="365"/>
      <c r="BY229" s="376"/>
      <c r="BZ229" s="376"/>
      <c r="CA229" s="376"/>
      <c r="CB229" s="365"/>
      <c r="CC229" s="365"/>
      <c r="CD229" s="366"/>
      <c r="CE229" s="365"/>
      <c r="CF229" s="365"/>
      <c r="CG229" s="365"/>
      <c r="CH229" s="365"/>
      <c r="CI229" s="377"/>
      <c r="CJ229" s="365"/>
      <c r="CK229" s="378"/>
      <c r="CL229" s="375"/>
      <c r="CM229" s="365"/>
      <c r="CN229" s="376"/>
      <c r="CO229" s="376"/>
      <c r="CP229" s="376"/>
      <c r="CQ229" s="365"/>
      <c r="CR229" s="365"/>
      <c r="CS229" s="366"/>
      <c r="CT229" s="365"/>
      <c r="CU229" s="365"/>
      <c r="CV229" s="365"/>
      <c r="CW229" s="365"/>
      <c r="CX229" s="377"/>
      <c r="CY229" s="365"/>
      <c r="CZ229" s="378"/>
    </row>
    <row r="230" spans="1:104" s="1" customFormat="1" hidden="1">
      <c r="A230" s="272">
        <v>44789</v>
      </c>
      <c r="B230" s="362"/>
      <c r="C230" s="363"/>
      <c r="D230" s="364"/>
      <c r="E230" s="364"/>
      <c r="F230" s="364"/>
      <c r="G230" s="365"/>
      <c r="H230" s="366"/>
      <c r="I230" s="366"/>
      <c r="J230" s="366"/>
      <c r="K230" s="366"/>
      <c r="L230" s="366"/>
      <c r="M230" s="367"/>
      <c r="N230" s="367"/>
      <c r="O230" s="365"/>
      <c r="P230" s="368"/>
      <c r="Q230" s="369"/>
      <c r="R230" s="312"/>
      <c r="S230" s="370">
        <v>8.0797787084808341</v>
      </c>
      <c r="T230" s="370">
        <v>0</v>
      </c>
      <c r="U230" s="370">
        <v>0</v>
      </c>
      <c r="V230" s="312">
        <f>_xll.SRS1Splines.Functions25.Linear_Interp(V_NK3!$P$8:$P$32,V_NK3!$R$8:$R$32,AC230)</f>
        <v>423.16901450000199</v>
      </c>
      <c r="W230" s="312">
        <f>(V230/V_NK3!$R$28)*100</f>
        <v>78.054274354576037</v>
      </c>
      <c r="X230" s="308">
        <f>V230-V_NK3!$R$8</f>
        <v>366.59036250000202</v>
      </c>
      <c r="Y230" s="308">
        <f>IFERROR((V230 - V_NK3!$V$10) / (V_NK3!$V$9- V_NK3!$V$10) * 100, 0)</f>
        <v>75.497148820321499</v>
      </c>
      <c r="Z230" s="308">
        <v>541.79999999999995</v>
      </c>
      <c r="AA230" s="308">
        <v>521</v>
      </c>
      <c r="AB230" s="312">
        <v>530.82000000000005</v>
      </c>
      <c r="AC230" s="371">
        <v>537.70000000000005</v>
      </c>
      <c r="AD230" s="308">
        <v>0.6</v>
      </c>
      <c r="AE230" s="372">
        <v>0</v>
      </c>
      <c r="AF230" s="373"/>
      <c r="AG230" s="312"/>
      <c r="AH230" s="370">
        <v>2.6663269737986757</v>
      </c>
      <c r="AI230" s="370">
        <v>4.5251999999999999</v>
      </c>
      <c r="AJ230" s="370">
        <v>0</v>
      </c>
      <c r="AK230" s="312">
        <f>_xll.SRS1Splines.Functions25.Linear_Interp(V_NK2!$R$10:$R$21,V_NK2!$T$10:$T$21,AR230)</f>
        <v>65.240314285741704</v>
      </c>
      <c r="AL230" s="312">
        <f>(AK230/V_NK2!$T$18)*100</f>
        <v>91.37298919571667</v>
      </c>
      <c r="AM230" s="308">
        <f>AK230-V_NK2!$T$11</f>
        <v>24.420314285713907</v>
      </c>
      <c r="AN230" s="308">
        <f>IFERROR((AK230 - V_NK2!$X$12) / (V_NK2!$X$11- V_NK2!$X$12) * 100, 0)</f>
        <v>79.857142857145533</v>
      </c>
      <c r="AO230" s="308">
        <v>427</v>
      </c>
      <c r="AP230" s="308">
        <v>420</v>
      </c>
      <c r="AQ230" s="308">
        <v>425</v>
      </c>
      <c r="AR230" s="371">
        <v>425.59</v>
      </c>
      <c r="AS230" s="312">
        <v>0.84</v>
      </c>
      <c r="AT230" s="372">
        <v>1.1000000000000001</v>
      </c>
      <c r="AU230" s="369"/>
      <c r="AV230" s="312"/>
      <c r="AW230" s="370"/>
      <c r="AX230" s="370"/>
      <c r="AY230" s="370"/>
      <c r="AZ230" s="312"/>
      <c r="BA230" s="312"/>
      <c r="BB230" s="308"/>
      <c r="BC230" s="308"/>
      <c r="BD230" s="308"/>
      <c r="BE230" s="308"/>
      <c r="BF230" s="374"/>
      <c r="BG230" s="312"/>
      <c r="BH230" s="372"/>
      <c r="BI230" s="369"/>
      <c r="BJ230" s="312"/>
      <c r="BK230" s="370"/>
      <c r="BL230" s="370"/>
      <c r="BM230" s="370"/>
      <c r="BN230" s="312" t="str">
        <f>_xll.SRS1Splines.Functions25.Linear_Interp(V_XNN1!$K$3:$K$8,V_XNN1!$L$3:$L$8,BT230)</f>
        <v>Error reading input X value(s): The value is not a number</v>
      </c>
      <c r="BO230" s="312" t="e">
        <f>(BN230/V_XNN1!$L$7)*100</f>
        <v>#VALUE!</v>
      </c>
      <c r="BP230" s="308" t="str">
        <f>_xll.SRS1Splines.Functions25.Linear_Interp(V_XNN1!$K$3:$K$8,V_XNN1!$M$3:$M$8,BT230)</f>
        <v>Error reading input X value(s): The value is not a number</v>
      </c>
      <c r="BQ230" s="308">
        <f>IFERROR((BN230 - V_XNN1!$M$16) / (V_XNN1!$M$15- V_XNN1!$M$16) * 100, 0)</f>
        <v>0</v>
      </c>
      <c r="BR230" s="308">
        <v>252</v>
      </c>
      <c r="BS230" s="308">
        <v>249</v>
      </c>
      <c r="BT230" s="374"/>
      <c r="BU230" s="312"/>
      <c r="BV230" s="372"/>
      <c r="BW230" s="375"/>
      <c r="BX230" s="365"/>
      <c r="BY230" s="376"/>
      <c r="BZ230" s="376"/>
      <c r="CA230" s="376"/>
      <c r="CB230" s="365"/>
      <c r="CC230" s="365"/>
      <c r="CD230" s="366"/>
      <c r="CE230" s="365"/>
      <c r="CF230" s="365"/>
      <c r="CG230" s="365"/>
      <c r="CH230" s="365"/>
      <c r="CI230" s="377"/>
      <c r="CJ230" s="365"/>
      <c r="CK230" s="378"/>
      <c r="CL230" s="375"/>
      <c r="CM230" s="365"/>
      <c r="CN230" s="376"/>
      <c r="CO230" s="376"/>
      <c r="CP230" s="376"/>
      <c r="CQ230" s="365"/>
      <c r="CR230" s="365"/>
      <c r="CS230" s="366"/>
      <c r="CT230" s="365"/>
      <c r="CU230" s="365"/>
      <c r="CV230" s="365"/>
      <c r="CW230" s="365"/>
      <c r="CX230" s="377"/>
      <c r="CY230" s="365"/>
      <c r="CZ230" s="378"/>
    </row>
    <row r="231" spans="1:104" s="1" customFormat="1" hidden="1">
      <c r="A231" s="272">
        <v>44790</v>
      </c>
      <c r="B231" s="362"/>
      <c r="C231" s="363"/>
      <c r="D231" s="364"/>
      <c r="E231" s="364"/>
      <c r="F231" s="364"/>
      <c r="G231" s="365"/>
      <c r="H231" s="366"/>
      <c r="I231" s="366"/>
      <c r="J231" s="366"/>
      <c r="K231" s="366"/>
      <c r="L231" s="366"/>
      <c r="M231" s="367"/>
      <c r="N231" s="367"/>
      <c r="O231" s="365"/>
      <c r="P231" s="368"/>
      <c r="Q231" s="369"/>
      <c r="R231" s="312"/>
      <c r="S231" s="370">
        <v>5.7231765851707461</v>
      </c>
      <c r="T231" s="370">
        <v>0</v>
      </c>
      <c r="U231" s="370">
        <v>0</v>
      </c>
      <c r="V231" s="312">
        <f>_xll.SRS1Splines.Functions25.Linear_Interp(V_NK3!$P$8:$P$32,V_NK3!$R$8:$R$32,AC231)</f>
        <v>428.89219114999997</v>
      </c>
      <c r="W231" s="312">
        <f>(V231/V_NK3!$R$28)*100</f>
        <v>79.10992442608817</v>
      </c>
      <c r="X231" s="308">
        <f>V231-V_NK3!$R$8</f>
        <v>372.31353915</v>
      </c>
      <c r="Y231" s="308">
        <f>IFERROR((V231 - V_NK3!$V$10) / (V_NK3!$V$9- V_NK3!$V$10) * 100, 0)</f>
        <v>76.6758036990893</v>
      </c>
      <c r="Z231" s="308">
        <v>541.79999999999995</v>
      </c>
      <c r="AA231" s="308">
        <v>521</v>
      </c>
      <c r="AB231" s="312">
        <v>530.82000000000005</v>
      </c>
      <c r="AC231" s="371">
        <v>537.87</v>
      </c>
      <c r="AD231" s="308">
        <v>0.6</v>
      </c>
      <c r="AE231" s="372">
        <v>0</v>
      </c>
      <c r="AF231" s="373"/>
      <c r="AG231" s="312"/>
      <c r="AH231" s="370">
        <v>1.8886482731063459</v>
      </c>
      <c r="AI231" s="370">
        <v>4.3606472727272738</v>
      </c>
      <c r="AJ231" s="370">
        <v>0</v>
      </c>
      <c r="AK231" s="312">
        <f>_xll.SRS1Splines.Functions25.Linear_Interp(V_NK2!$R$10:$R$21,V_NK2!$T$10:$T$21,AR231)</f>
        <v>63.536571428600404</v>
      </c>
      <c r="AL231" s="312">
        <f>(AK231/V_NK2!$T$18)*100</f>
        <v>88.986794717927737</v>
      </c>
      <c r="AM231" s="308">
        <f>AK231-V_NK2!$T$11</f>
        <v>22.716571428572607</v>
      </c>
      <c r="AN231" s="308">
        <f>IFERROR((AK231 - V_NK2!$X$12) / (V_NK2!$X$11- V_NK2!$X$12) * 100, 0)</f>
        <v>74.285714285721781</v>
      </c>
      <c r="AO231" s="308">
        <v>427</v>
      </c>
      <c r="AP231" s="308">
        <v>420</v>
      </c>
      <c r="AQ231" s="308">
        <v>425</v>
      </c>
      <c r="AR231" s="371">
        <v>425.2</v>
      </c>
      <c r="AS231" s="312">
        <v>0.84</v>
      </c>
      <c r="AT231" s="372">
        <v>1.06</v>
      </c>
      <c r="AU231" s="369"/>
      <c r="AV231" s="312"/>
      <c r="AW231" s="370"/>
      <c r="AX231" s="370"/>
      <c r="AY231" s="370"/>
      <c r="AZ231" s="312"/>
      <c r="BA231" s="312"/>
      <c r="BB231" s="308"/>
      <c r="BC231" s="308"/>
      <c r="BD231" s="308"/>
      <c r="BE231" s="308"/>
      <c r="BF231" s="374"/>
      <c r="BG231" s="312"/>
      <c r="BH231" s="372"/>
      <c r="BI231" s="369"/>
      <c r="BJ231" s="312"/>
      <c r="BK231" s="370"/>
      <c r="BL231" s="370"/>
      <c r="BM231" s="370"/>
      <c r="BN231" s="312" t="str">
        <f>_xll.SRS1Splines.Functions25.Linear_Interp(V_XNN1!$K$3:$K$8,V_XNN1!$L$3:$L$8,BT231)</f>
        <v>Error reading input X value(s): The value is not a number</v>
      </c>
      <c r="BO231" s="312" t="e">
        <f>(BN231/V_XNN1!$L$7)*100</f>
        <v>#VALUE!</v>
      </c>
      <c r="BP231" s="308" t="str">
        <f>_xll.SRS1Splines.Functions25.Linear_Interp(V_XNN1!$K$3:$K$8,V_XNN1!$M$3:$M$8,BT231)</f>
        <v>Error reading input X value(s): The value is not a number</v>
      </c>
      <c r="BQ231" s="308">
        <f>IFERROR((BN231 - V_XNN1!$M$16) / (V_XNN1!$M$15- V_XNN1!$M$16) * 100, 0)</f>
        <v>0</v>
      </c>
      <c r="BR231" s="308">
        <v>252</v>
      </c>
      <c r="BS231" s="308">
        <v>249</v>
      </c>
      <c r="BT231" s="374"/>
      <c r="BU231" s="312"/>
      <c r="BV231" s="372"/>
      <c r="BW231" s="375"/>
      <c r="BX231" s="365"/>
      <c r="BY231" s="376"/>
      <c r="BZ231" s="376"/>
      <c r="CA231" s="376"/>
      <c r="CB231" s="365"/>
      <c r="CC231" s="365"/>
      <c r="CD231" s="366"/>
      <c r="CE231" s="365"/>
      <c r="CF231" s="365"/>
      <c r="CG231" s="365"/>
      <c r="CH231" s="365"/>
      <c r="CI231" s="377"/>
      <c r="CJ231" s="365"/>
      <c r="CK231" s="378"/>
      <c r="CL231" s="375"/>
      <c r="CM231" s="365"/>
      <c r="CN231" s="376"/>
      <c r="CO231" s="376"/>
      <c r="CP231" s="376"/>
      <c r="CQ231" s="365"/>
      <c r="CR231" s="365"/>
      <c r="CS231" s="366"/>
      <c r="CT231" s="365"/>
      <c r="CU231" s="365"/>
      <c r="CV231" s="365"/>
      <c r="CW231" s="365"/>
      <c r="CX231" s="377"/>
      <c r="CY231" s="365"/>
      <c r="CZ231" s="378"/>
    </row>
    <row r="232" spans="1:104" s="1" customFormat="1" hidden="1">
      <c r="A232" s="272">
        <v>44791</v>
      </c>
      <c r="B232" s="362"/>
      <c r="C232" s="363"/>
      <c r="D232" s="364"/>
      <c r="E232" s="364"/>
      <c r="F232" s="364"/>
      <c r="G232" s="365"/>
      <c r="H232" s="366"/>
      <c r="I232" s="366"/>
      <c r="J232" s="366"/>
      <c r="K232" s="366"/>
      <c r="L232" s="366"/>
      <c r="M232" s="367"/>
      <c r="N232" s="367"/>
      <c r="O232" s="365"/>
      <c r="P232" s="368"/>
      <c r="Q232" s="369"/>
      <c r="R232" s="312"/>
      <c r="S232" s="370">
        <v>5.4201419652252198</v>
      </c>
      <c r="T232" s="370">
        <v>0</v>
      </c>
      <c r="U232" s="370">
        <v>0</v>
      </c>
      <c r="V232" s="312">
        <f>_xll.SRS1Splines.Functions25.Linear_Interp(V_NK3!$P$8:$P$32,V_NK3!$R$8:$R$32,AC232)</f>
        <v>434.31233314999901</v>
      </c>
      <c r="W232" s="312">
        <f>(V232/V_NK3!$R$28)*100</f>
        <v>80.109679219592039</v>
      </c>
      <c r="X232" s="308">
        <f>V232-V_NK3!$R$8</f>
        <v>377.73368114999903</v>
      </c>
      <c r="Y232" s="308">
        <f>IFERROR((V232 - V_NK3!$V$10) / (V_NK3!$V$9- V_NK3!$V$10) * 100, 0)</f>
        <v>77.792050357650055</v>
      </c>
      <c r="Z232" s="308">
        <v>541.79999999999995</v>
      </c>
      <c r="AA232" s="308">
        <v>521</v>
      </c>
      <c r="AB232" s="312">
        <v>530.82000000000005</v>
      </c>
      <c r="AC232" s="371">
        <v>538.03</v>
      </c>
      <c r="AD232" s="308">
        <v>0.6</v>
      </c>
      <c r="AE232" s="372">
        <v>0</v>
      </c>
      <c r="AF232" s="373"/>
      <c r="AG232" s="312"/>
      <c r="AH232" s="370">
        <v>1.7886468485243228</v>
      </c>
      <c r="AI232" s="370">
        <v>4.3195090909090919</v>
      </c>
      <c r="AJ232" s="370">
        <v>0</v>
      </c>
      <c r="AK232" s="312">
        <f>_xll.SRS1Splines.Functions25.Linear_Interp(V_NK2!$R$10:$R$21,V_NK2!$T$10:$T$21,AR232)</f>
        <v>61.483342857172602</v>
      </c>
      <c r="AL232" s="312">
        <f>(AK232/V_NK2!$T$18)*100</f>
        <v>86.11112444982156</v>
      </c>
      <c r="AM232" s="308">
        <f>AK232-V_NK2!$T$11</f>
        <v>20.663342857144805</v>
      </c>
      <c r="AN232" s="308">
        <f>IFERROR((AK232 - V_NK2!$X$12) / (V_NK2!$X$11- V_NK2!$X$12) * 100, 0)</f>
        <v>67.571428571438247</v>
      </c>
      <c r="AO232" s="308">
        <v>427</v>
      </c>
      <c r="AP232" s="308">
        <v>420</v>
      </c>
      <c r="AQ232" s="308">
        <v>425</v>
      </c>
      <c r="AR232" s="371">
        <v>424.73</v>
      </c>
      <c r="AS232" s="312">
        <v>0.84</v>
      </c>
      <c r="AT232" s="372">
        <v>1.05</v>
      </c>
      <c r="AU232" s="369"/>
      <c r="AV232" s="312"/>
      <c r="AW232" s="370"/>
      <c r="AX232" s="370"/>
      <c r="AY232" s="370"/>
      <c r="AZ232" s="312"/>
      <c r="BA232" s="312"/>
      <c r="BB232" s="308"/>
      <c r="BC232" s="308"/>
      <c r="BD232" s="308"/>
      <c r="BE232" s="308"/>
      <c r="BF232" s="374"/>
      <c r="BG232" s="312"/>
      <c r="BH232" s="372"/>
      <c r="BI232" s="369"/>
      <c r="BJ232" s="312"/>
      <c r="BK232" s="370"/>
      <c r="BL232" s="370"/>
      <c r="BM232" s="370"/>
      <c r="BN232" s="312" t="str">
        <f>_xll.SRS1Splines.Functions25.Linear_Interp(V_XNN1!$K$3:$K$8,V_XNN1!$L$3:$L$8,BT232)</f>
        <v>Error reading input X value(s): The value is not a number</v>
      </c>
      <c r="BO232" s="312" t="e">
        <f>(BN232/V_XNN1!$L$7)*100</f>
        <v>#VALUE!</v>
      </c>
      <c r="BP232" s="308" t="str">
        <f>_xll.SRS1Splines.Functions25.Linear_Interp(V_XNN1!$K$3:$K$8,V_XNN1!$M$3:$M$8,BT232)</f>
        <v>Error reading input X value(s): The value is not a number</v>
      </c>
      <c r="BQ232" s="308">
        <f>IFERROR((BN232 - V_XNN1!$M$16) / (V_XNN1!$M$15- V_XNN1!$M$16) * 100, 0)</f>
        <v>0</v>
      </c>
      <c r="BR232" s="308">
        <v>252</v>
      </c>
      <c r="BS232" s="308">
        <v>249</v>
      </c>
      <c r="BT232" s="374"/>
      <c r="BU232" s="312"/>
      <c r="BV232" s="372"/>
      <c r="BW232" s="375"/>
      <c r="BX232" s="365"/>
      <c r="BY232" s="376"/>
      <c r="BZ232" s="376"/>
      <c r="CA232" s="376"/>
      <c r="CB232" s="365"/>
      <c r="CC232" s="365"/>
      <c r="CD232" s="366"/>
      <c r="CE232" s="365"/>
      <c r="CF232" s="365"/>
      <c r="CG232" s="365"/>
      <c r="CH232" s="365"/>
      <c r="CI232" s="377"/>
      <c r="CJ232" s="365"/>
      <c r="CK232" s="378"/>
      <c r="CL232" s="375"/>
      <c r="CM232" s="365"/>
      <c r="CN232" s="376"/>
      <c r="CO232" s="376"/>
      <c r="CP232" s="376"/>
      <c r="CQ232" s="365"/>
      <c r="CR232" s="365"/>
      <c r="CS232" s="366"/>
      <c r="CT232" s="365"/>
      <c r="CU232" s="365"/>
      <c r="CV232" s="365"/>
      <c r="CW232" s="365"/>
      <c r="CX232" s="377"/>
      <c r="CY232" s="365"/>
      <c r="CZ232" s="378"/>
    </row>
    <row r="233" spans="1:104" s="1" customFormat="1" hidden="1">
      <c r="A233" s="272">
        <v>44792</v>
      </c>
      <c r="B233" s="362"/>
      <c r="C233" s="363"/>
      <c r="D233" s="364"/>
      <c r="E233" s="364"/>
      <c r="F233" s="364"/>
      <c r="G233" s="365"/>
      <c r="H233" s="366"/>
      <c r="I233" s="366"/>
      <c r="J233" s="366"/>
      <c r="K233" s="366"/>
      <c r="L233" s="366"/>
      <c r="M233" s="367"/>
      <c r="N233" s="367"/>
      <c r="O233" s="365"/>
      <c r="P233" s="368"/>
      <c r="Q233" s="369"/>
      <c r="R233" s="312"/>
      <c r="S233" s="370">
        <v>5.5658408788604739</v>
      </c>
      <c r="T233" s="370">
        <v>0</v>
      </c>
      <c r="U233" s="370">
        <v>0</v>
      </c>
      <c r="V233" s="312">
        <f>_xll.SRS1Splines.Functions25.Linear_Interp(V_NK3!$P$8:$P$32,V_NK3!$R$8:$R$32,AC233)</f>
        <v>439.87817395000201</v>
      </c>
      <c r="W233" s="312">
        <f>(V233/V_NK3!$R$28)*100</f>
        <v>81.136308414857297</v>
      </c>
      <c r="X233" s="308">
        <f>V233-V_NK3!$R$8</f>
        <v>383.29952195000203</v>
      </c>
      <c r="Y233" s="308">
        <f>IFERROR((V233 - V_NK3!$V$10) / (V_NK3!$V$9- V_NK3!$V$10) * 100, 0)</f>
        <v>78.938302834999462</v>
      </c>
      <c r="Z233" s="308">
        <v>541.79999999999995</v>
      </c>
      <c r="AA233" s="308">
        <v>521</v>
      </c>
      <c r="AB233" s="312">
        <v>530.82000000000005</v>
      </c>
      <c r="AC233" s="371">
        <v>538.19000000000005</v>
      </c>
      <c r="AD233" s="308">
        <v>0.6</v>
      </c>
      <c r="AE233" s="372">
        <v>0</v>
      </c>
      <c r="AF233" s="373"/>
      <c r="AG233" s="312"/>
      <c r="AH233" s="370">
        <v>1.8367274900239563</v>
      </c>
      <c r="AI233" s="370">
        <v>4.2783709090909099</v>
      </c>
      <c r="AJ233" s="370">
        <v>0</v>
      </c>
      <c r="AK233" s="312">
        <f>_xll.SRS1Splines.Functions25.Linear_Interp(V_NK2!$R$10:$R$21,V_NK2!$T$10:$T$21,AR233)</f>
        <v>59.342742857172297</v>
      </c>
      <c r="AL233" s="312">
        <f>(AK233/V_NK2!$T$18)*100</f>
        <v>83.113085234134871</v>
      </c>
      <c r="AM233" s="308">
        <f>AK233-V_NK2!$T$11</f>
        <v>18.5227428571445</v>
      </c>
      <c r="AN233" s="308">
        <f>IFERROR((AK233 - V_NK2!$X$12) / (V_NK2!$X$11- V_NK2!$X$12) * 100, 0)</f>
        <v>60.571428571436911</v>
      </c>
      <c r="AO233" s="308">
        <v>427</v>
      </c>
      <c r="AP233" s="308">
        <v>420</v>
      </c>
      <c r="AQ233" s="308">
        <v>425</v>
      </c>
      <c r="AR233" s="371">
        <v>424.24</v>
      </c>
      <c r="AS233" s="312">
        <v>0.84</v>
      </c>
      <c r="AT233" s="372">
        <v>1.04</v>
      </c>
      <c r="AU233" s="369"/>
      <c r="AV233" s="312"/>
      <c r="AW233" s="370"/>
      <c r="AX233" s="370"/>
      <c r="AY233" s="370"/>
      <c r="AZ233" s="312"/>
      <c r="BA233" s="312"/>
      <c r="BB233" s="308"/>
      <c r="BC233" s="308"/>
      <c r="BD233" s="308"/>
      <c r="BE233" s="308"/>
      <c r="BF233" s="374"/>
      <c r="BG233" s="312"/>
      <c r="BH233" s="372"/>
      <c r="BI233" s="369"/>
      <c r="BJ233" s="312"/>
      <c r="BK233" s="370"/>
      <c r="BL233" s="370"/>
      <c r="BM233" s="370"/>
      <c r="BN233" s="312" t="str">
        <f>_xll.SRS1Splines.Functions25.Linear_Interp(V_XNN1!$K$3:$K$8,V_XNN1!$L$3:$L$8,BT233)</f>
        <v>Error reading input X value(s): The value is not a number</v>
      </c>
      <c r="BO233" s="312" t="e">
        <f>(BN233/V_XNN1!$L$7)*100</f>
        <v>#VALUE!</v>
      </c>
      <c r="BP233" s="308" t="str">
        <f>_xll.SRS1Splines.Functions25.Linear_Interp(V_XNN1!$K$3:$K$8,V_XNN1!$M$3:$M$8,BT233)</f>
        <v>Error reading input X value(s): The value is not a number</v>
      </c>
      <c r="BQ233" s="308">
        <f>IFERROR((BN233 - V_XNN1!$M$16) / (V_XNN1!$M$15- V_XNN1!$M$16) * 100, 0)</f>
        <v>0</v>
      </c>
      <c r="BR233" s="308">
        <v>252</v>
      </c>
      <c r="BS233" s="308">
        <v>249</v>
      </c>
      <c r="BT233" s="374"/>
      <c r="BU233" s="312"/>
      <c r="BV233" s="372"/>
      <c r="BW233" s="375"/>
      <c r="BX233" s="365"/>
      <c r="BY233" s="376"/>
      <c r="BZ233" s="376"/>
      <c r="CA233" s="376"/>
      <c r="CB233" s="365"/>
      <c r="CC233" s="365"/>
      <c r="CD233" s="366"/>
      <c r="CE233" s="365"/>
      <c r="CF233" s="365"/>
      <c r="CG233" s="365"/>
      <c r="CH233" s="365"/>
      <c r="CI233" s="377"/>
      <c r="CJ233" s="365"/>
      <c r="CK233" s="378"/>
      <c r="CL233" s="375"/>
      <c r="CM233" s="365"/>
      <c r="CN233" s="376"/>
      <c r="CO233" s="376"/>
      <c r="CP233" s="376"/>
      <c r="CQ233" s="365"/>
      <c r="CR233" s="365"/>
      <c r="CS233" s="366"/>
      <c r="CT233" s="365"/>
      <c r="CU233" s="365"/>
      <c r="CV233" s="365"/>
      <c r="CW233" s="365"/>
      <c r="CX233" s="377"/>
      <c r="CY233" s="365"/>
      <c r="CZ233" s="378"/>
    </row>
    <row r="234" spans="1:104" s="1" customFormat="1" hidden="1">
      <c r="A234" s="272">
        <v>44793</v>
      </c>
      <c r="B234" s="362"/>
      <c r="C234" s="363"/>
      <c r="D234" s="364"/>
      <c r="E234" s="364"/>
      <c r="F234" s="364"/>
      <c r="G234" s="365"/>
      <c r="H234" s="366"/>
      <c r="I234" s="366"/>
      <c r="J234" s="366"/>
      <c r="K234" s="366"/>
      <c r="L234" s="366"/>
      <c r="M234" s="367"/>
      <c r="N234" s="367"/>
      <c r="O234" s="365"/>
      <c r="P234" s="368"/>
      <c r="Q234" s="369"/>
      <c r="R234" s="312"/>
      <c r="S234" s="370">
        <v>8.6966263732147215</v>
      </c>
      <c r="T234" s="370">
        <v>0</v>
      </c>
      <c r="U234" s="370">
        <v>0</v>
      </c>
      <c r="V234" s="312">
        <f>_xll.SRS1Splines.Functions25.Linear_Interp(V_NK3!$P$8:$P$32,V_NK3!$R$8:$R$32,AC234)</f>
        <v>448.57480020000202</v>
      </c>
      <c r="W234" s="312">
        <f>(V234/V_NK3!$R$28)*100</f>
        <v>82.740416532458383</v>
      </c>
      <c r="X234" s="308">
        <f>V234-V_NK3!$R$8</f>
        <v>391.99614820000204</v>
      </c>
      <c r="Y234" s="308">
        <f>IFERROR((V234 - V_NK3!$V$10) / (V_NK3!$V$9- V_NK3!$V$10) * 100, 0)</f>
        <v>80.729322330856945</v>
      </c>
      <c r="Z234" s="308">
        <v>541.79999999999995</v>
      </c>
      <c r="AA234" s="308">
        <v>521</v>
      </c>
      <c r="AB234" s="312">
        <v>530.82000000000005</v>
      </c>
      <c r="AC234" s="371">
        <v>538.44000000000005</v>
      </c>
      <c r="AD234" s="308">
        <v>0.6</v>
      </c>
      <c r="AE234" s="372">
        <v>0</v>
      </c>
      <c r="AF234" s="373"/>
      <c r="AG234" s="312"/>
      <c r="AH234" s="370">
        <v>2.8698867031608581</v>
      </c>
      <c r="AI234" s="370">
        <v>4.2783709090909099</v>
      </c>
      <c r="AJ234" s="370">
        <v>0</v>
      </c>
      <c r="AK234" s="312">
        <f>_xll.SRS1Splines.Functions25.Linear_Interp(V_NK2!$R$10:$R$21,V_NK2!$T$10:$T$21,AR234)</f>
        <v>58.687457142886402</v>
      </c>
      <c r="AL234" s="312">
        <f>(AK234/V_NK2!$T$18)*100</f>
        <v>82.19531812729187</v>
      </c>
      <c r="AM234" s="308">
        <f>AK234-V_NK2!$T$11</f>
        <v>17.867457142858605</v>
      </c>
      <c r="AN234" s="308">
        <f>IFERROR((AK234 - V_NK2!$X$12) / (V_NK2!$X$11- V_NK2!$X$12) * 100, 0)</f>
        <v>58.428571428579076</v>
      </c>
      <c r="AO234" s="308">
        <v>427</v>
      </c>
      <c r="AP234" s="308">
        <v>420</v>
      </c>
      <c r="AQ234" s="308">
        <v>425</v>
      </c>
      <c r="AR234" s="371">
        <v>424.09</v>
      </c>
      <c r="AS234" s="312">
        <v>0.84</v>
      </c>
      <c r="AT234" s="372">
        <v>1.04</v>
      </c>
      <c r="AU234" s="369"/>
      <c r="AV234" s="312"/>
      <c r="AW234" s="370"/>
      <c r="AX234" s="370"/>
      <c r="AY234" s="370"/>
      <c r="AZ234" s="312"/>
      <c r="BA234" s="312"/>
      <c r="BB234" s="308"/>
      <c r="BC234" s="308"/>
      <c r="BD234" s="308"/>
      <c r="BE234" s="308"/>
      <c r="BF234" s="374"/>
      <c r="BG234" s="312"/>
      <c r="BH234" s="372"/>
      <c r="BI234" s="369"/>
      <c r="BJ234" s="312"/>
      <c r="BK234" s="370"/>
      <c r="BL234" s="370"/>
      <c r="BM234" s="370"/>
      <c r="BN234" s="312" t="str">
        <f>_xll.SRS1Splines.Functions25.Linear_Interp(V_XNN1!$K$3:$K$8,V_XNN1!$L$3:$L$8,BT234)</f>
        <v>Error reading input X value(s): The value is not a number</v>
      </c>
      <c r="BO234" s="312" t="e">
        <f>(BN234/V_XNN1!$L$7)*100</f>
        <v>#VALUE!</v>
      </c>
      <c r="BP234" s="308" t="str">
        <f>_xll.SRS1Splines.Functions25.Linear_Interp(V_XNN1!$K$3:$K$8,V_XNN1!$M$3:$M$8,BT234)</f>
        <v>Error reading input X value(s): The value is not a number</v>
      </c>
      <c r="BQ234" s="308">
        <f>IFERROR((BN234 - V_XNN1!$M$16) / (V_XNN1!$M$15- V_XNN1!$M$16) * 100, 0)</f>
        <v>0</v>
      </c>
      <c r="BR234" s="308">
        <v>252</v>
      </c>
      <c r="BS234" s="308">
        <v>249</v>
      </c>
      <c r="BT234" s="374"/>
      <c r="BU234" s="312"/>
      <c r="BV234" s="372"/>
      <c r="BW234" s="375"/>
      <c r="BX234" s="365"/>
      <c r="BY234" s="376"/>
      <c r="BZ234" s="376"/>
      <c r="CA234" s="376"/>
      <c r="CB234" s="365"/>
      <c r="CC234" s="365"/>
      <c r="CD234" s="366"/>
      <c r="CE234" s="365"/>
      <c r="CF234" s="365"/>
      <c r="CG234" s="365"/>
      <c r="CH234" s="365"/>
      <c r="CI234" s="377"/>
      <c r="CJ234" s="365"/>
      <c r="CK234" s="378"/>
      <c r="CL234" s="375"/>
      <c r="CM234" s="365"/>
      <c r="CN234" s="376"/>
      <c r="CO234" s="376"/>
      <c r="CP234" s="376"/>
      <c r="CQ234" s="365"/>
      <c r="CR234" s="365"/>
      <c r="CS234" s="366"/>
      <c r="CT234" s="365"/>
      <c r="CU234" s="365"/>
      <c r="CV234" s="365"/>
      <c r="CW234" s="365"/>
      <c r="CX234" s="377"/>
      <c r="CY234" s="365"/>
      <c r="CZ234" s="378"/>
    </row>
    <row r="235" spans="1:104" s="1" customFormat="1" hidden="1">
      <c r="A235" s="272">
        <v>44794</v>
      </c>
      <c r="B235" s="362"/>
      <c r="C235" s="363"/>
      <c r="D235" s="364"/>
      <c r="E235" s="364"/>
      <c r="F235" s="364"/>
      <c r="G235" s="365"/>
      <c r="H235" s="366"/>
      <c r="I235" s="366"/>
      <c r="J235" s="366"/>
      <c r="K235" s="366"/>
      <c r="L235" s="366"/>
      <c r="M235" s="367"/>
      <c r="N235" s="367"/>
      <c r="O235" s="365"/>
      <c r="P235" s="368"/>
      <c r="Q235" s="369"/>
      <c r="R235" s="312"/>
      <c r="S235" s="370">
        <v>6.9573010985679629</v>
      </c>
      <c r="T235" s="370">
        <v>0</v>
      </c>
      <c r="U235" s="370">
        <v>0</v>
      </c>
      <c r="V235" s="312">
        <f>_xll.SRS1Splines.Functions25.Linear_Interp(V_NK3!$P$8:$P$32,V_NK3!$R$8:$R$32,AC235)</f>
        <v>455.5321012</v>
      </c>
      <c r="W235" s="312">
        <f>(V235/V_NK3!$R$28)*100</f>
        <v>84.023703026538882</v>
      </c>
      <c r="X235" s="308">
        <f>V235-V_NK3!$R$8</f>
        <v>398.95344920000002</v>
      </c>
      <c r="Y235" s="308">
        <f>IFERROR((V235 - V_NK3!$V$10) / (V_NK3!$V$9- V_NK3!$V$10) * 100, 0)</f>
        <v>82.162137927542517</v>
      </c>
      <c r="Z235" s="308">
        <v>541.79999999999995</v>
      </c>
      <c r="AA235" s="308">
        <v>521</v>
      </c>
      <c r="AB235" s="312">
        <v>530.82000000000005</v>
      </c>
      <c r="AC235" s="371">
        <v>538.64</v>
      </c>
      <c r="AD235" s="308">
        <v>0.6</v>
      </c>
      <c r="AE235" s="372">
        <v>0</v>
      </c>
      <c r="AF235" s="373"/>
      <c r="AG235" s="312"/>
      <c r="AH235" s="370">
        <v>2.2959093625274276</v>
      </c>
      <c r="AI235" s="370">
        <v>4.3195090909090919</v>
      </c>
      <c r="AJ235" s="370">
        <v>0</v>
      </c>
      <c r="AK235" s="312">
        <f>_xll.SRS1Splines.Functions25.Linear_Interp(V_NK2!$R$10:$R$21,V_NK2!$T$10:$T$21,AR235)</f>
        <v>57.333200000029102</v>
      </c>
      <c r="AL235" s="312">
        <f>(AK235/V_NK2!$T$18)*100</f>
        <v>80.29859943981667</v>
      </c>
      <c r="AM235" s="308">
        <f>AK235-V_NK2!$T$11</f>
        <v>16.513200000001305</v>
      </c>
      <c r="AN235" s="308">
        <f>IFERROR((AK235 - V_NK2!$X$12) / (V_NK2!$X$11- V_NK2!$X$12) * 100, 0)</f>
        <v>54.000000000006921</v>
      </c>
      <c r="AO235" s="308">
        <v>427</v>
      </c>
      <c r="AP235" s="308">
        <v>420</v>
      </c>
      <c r="AQ235" s="308">
        <v>425</v>
      </c>
      <c r="AR235" s="371">
        <v>423.78</v>
      </c>
      <c r="AS235" s="312">
        <v>0.84</v>
      </c>
      <c r="AT235" s="372">
        <v>1.05</v>
      </c>
      <c r="AU235" s="369"/>
      <c r="AV235" s="312"/>
      <c r="AW235" s="370"/>
      <c r="AX235" s="370"/>
      <c r="AY235" s="370"/>
      <c r="AZ235" s="312"/>
      <c r="BA235" s="312"/>
      <c r="BB235" s="308"/>
      <c r="BC235" s="308"/>
      <c r="BD235" s="308"/>
      <c r="BE235" s="308"/>
      <c r="BF235" s="374"/>
      <c r="BG235" s="312"/>
      <c r="BH235" s="372"/>
      <c r="BI235" s="369"/>
      <c r="BJ235" s="312"/>
      <c r="BK235" s="370"/>
      <c r="BL235" s="370"/>
      <c r="BM235" s="370"/>
      <c r="BN235" s="312" t="str">
        <f>_xll.SRS1Splines.Functions25.Linear_Interp(V_XNN1!$K$3:$K$8,V_XNN1!$L$3:$L$8,BT235)</f>
        <v>Error reading input X value(s): The value is not a number</v>
      </c>
      <c r="BO235" s="312" t="e">
        <f>(BN235/V_XNN1!$L$7)*100</f>
        <v>#VALUE!</v>
      </c>
      <c r="BP235" s="308" t="str">
        <f>_xll.SRS1Splines.Functions25.Linear_Interp(V_XNN1!$K$3:$K$8,V_XNN1!$M$3:$M$8,BT235)</f>
        <v>Error reading input X value(s): The value is not a number</v>
      </c>
      <c r="BQ235" s="308">
        <f>IFERROR((BN235 - V_XNN1!$M$16) / (V_XNN1!$M$15- V_XNN1!$M$16) * 100, 0)</f>
        <v>0</v>
      </c>
      <c r="BR235" s="308">
        <v>252</v>
      </c>
      <c r="BS235" s="308">
        <v>249</v>
      </c>
      <c r="BT235" s="374"/>
      <c r="BU235" s="312"/>
      <c r="BV235" s="372"/>
      <c r="BW235" s="375"/>
      <c r="BX235" s="365"/>
      <c r="BY235" s="376"/>
      <c r="BZ235" s="376"/>
      <c r="CA235" s="376"/>
      <c r="CB235" s="365"/>
      <c r="CC235" s="365"/>
      <c r="CD235" s="366"/>
      <c r="CE235" s="365"/>
      <c r="CF235" s="365"/>
      <c r="CG235" s="365"/>
      <c r="CH235" s="365"/>
      <c r="CI235" s="377"/>
      <c r="CJ235" s="365"/>
      <c r="CK235" s="378"/>
      <c r="CL235" s="375"/>
      <c r="CM235" s="365"/>
      <c r="CN235" s="376"/>
      <c r="CO235" s="376"/>
      <c r="CP235" s="376"/>
      <c r="CQ235" s="365"/>
      <c r="CR235" s="365"/>
      <c r="CS235" s="366"/>
      <c r="CT235" s="365"/>
      <c r="CU235" s="365"/>
      <c r="CV235" s="365"/>
      <c r="CW235" s="365"/>
      <c r="CX235" s="377"/>
      <c r="CY235" s="365"/>
      <c r="CZ235" s="378"/>
    </row>
    <row r="236" spans="1:104" s="1" customFormat="1" hidden="1">
      <c r="A236" s="272">
        <v>44795</v>
      </c>
      <c r="B236" s="362"/>
      <c r="C236" s="363"/>
      <c r="D236" s="364"/>
      <c r="E236" s="364"/>
      <c r="F236" s="364"/>
      <c r="G236" s="365"/>
      <c r="H236" s="366"/>
      <c r="I236" s="366"/>
      <c r="J236" s="366"/>
      <c r="K236" s="366"/>
      <c r="L236" s="366"/>
      <c r="M236" s="367"/>
      <c r="N236" s="367"/>
      <c r="O236" s="365"/>
      <c r="P236" s="368"/>
      <c r="Q236" s="369"/>
      <c r="R236" s="312"/>
      <c r="S236" s="370">
        <v>5.3488806591415408</v>
      </c>
      <c r="T236" s="370">
        <v>1.1745000000000001</v>
      </c>
      <c r="U236" s="370">
        <v>0</v>
      </c>
      <c r="V236" s="312">
        <f>_xll.SRS1Splines.Functions25.Linear_Interp(V_NK3!$P$8:$P$32,V_NK3!$R$8:$R$32,AC236)</f>
        <v>459.70648180000001</v>
      </c>
      <c r="W236" s="312">
        <f>(V236/V_NK3!$R$28)*100</f>
        <v>84.793674922987421</v>
      </c>
      <c r="X236" s="308">
        <f>V236-V_NK3!$R$8</f>
        <v>403.12782980000003</v>
      </c>
      <c r="Y236" s="308">
        <f>IFERROR((V236 - V_NK3!$V$10) / (V_NK3!$V$9- V_NK3!$V$10) * 100, 0)</f>
        <v>83.02182728555411</v>
      </c>
      <c r="Z236" s="308">
        <v>541.79999999999995</v>
      </c>
      <c r="AA236" s="308">
        <v>521</v>
      </c>
      <c r="AB236" s="312">
        <v>530.82000000000005</v>
      </c>
      <c r="AC236" s="371">
        <v>538.76</v>
      </c>
      <c r="AD236" s="308">
        <v>0.6</v>
      </c>
      <c r="AE236" s="372">
        <v>0.28999999999999998</v>
      </c>
      <c r="AF236" s="373"/>
      <c r="AG236" s="312"/>
      <c r="AH236" s="370">
        <v>2.8221806175167083</v>
      </c>
      <c r="AI236" s="370">
        <v>3.6201600000000003</v>
      </c>
      <c r="AJ236" s="370">
        <v>0</v>
      </c>
      <c r="AK236" s="312">
        <f>_xll.SRS1Splines.Functions25.Linear_Interp(V_NK2!$R$10:$R$21,V_NK2!$T$10:$T$21,AR236)</f>
        <v>56.8526571428864</v>
      </c>
      <c r="AL236" s="312">
        <f>(AK236/V_NK2!$T$18)*100</f>
        <v>79.625570228132204</v>
      </c>
      <c r="AM236" s="308">
        <f>AK236-V_NK2!$T$11</f>
        <v>16.032657142858604</v>
      </c>
      <c r="AN236" s="308">
        <f>IFERROR((AK236 - V_NK2!$X$12) / (V_NK2!$X$11- V_NK2!$X$12) * 100, 0)</f>
        <v>52.428571428578778</v>
      </c>
      <c r="AO236" s="308">
        <v>427</v>
      </c>
      <c r="AP236" s="308">
        <v>420</v>
      </c>
      <c r="AQ236" s="308">
        <v>425</v>
      </c>
      <c r="AR236" s="371">
        <v>423.67</v>
      </c>
      <c r="AS236" s="312">
        <v>0.84</v>
      </c>
      <c r="AT236" s="372">
        <v>0.88</v>
      </c>
      <c r="AU236" s="369"/>
      <c r="AV236" s="312"/>
      <c r="AW236" s="370"/>
      <c r="AX236" s="370"/>
      <c r="AY236" s="370"/>
      <c r="AZ236" s="312"/>
      <c r="BA236" s="312"/>
      <c r="BB236" s="308"/>
      <c r="BC236" s="308"/>
      <c r="BD236" s="308"/>
      <c r="BE236" s="308"/>
      <c r="BF236" s="374"/>
      <c r="BG236" s="312"/>
      <c r="BH236" s="372"/>
      <c r="BI236" s="369"/>
      <c r="BJ236" s="312"/>
      <c r="BK236" s="370"/>
      <c r="BL236" s="370"/>
      <c r="BM236" s="370"/>
      <c r="BN236" s="312" t="str">
        <f>_xll.SRS1Splines.Functions25.Linear_Interp(V_XNN1!$K$3:$K$8,V_XNN1!$L$3:$L$8,BT236)</f>
        <v>Error reading input X value(s): The value is not a number</v>
      </c>
      <c r="BO236" s="312" t="e">
        <f>(BN236/V_XNN1!$L$7)*100</f>
        <v>#VALUE!</v>
      </c>
      <c r="BP236" s="308" t="str">
        <f>_xll.SRS1Splines.Functions25.Linear_Interp(V_XNN1!$K$3:$K$8,V_XNN1!$M$3:$M$8,BT236)</f>
        <v>Error reading input X value(s): The value is not a number</v>
      </c>
      <c r="BQ236" s="308">
        <f>IFERROR((BN236 - V_XNN1!$M$16) / (V_XNN1!$M$15- V_XNN1!$M$16) * 100, 0)</f>
        <v>0</v>
      </c>
      <c r="BR236" s="308">
        <v>252</v>
      </c>
      <c r="BS236" s="308">
        <v>249</v>
      </c>
      <c r="BT236" s="374"/>
      <c r="BU236" s="312"/>
      <c r="BV236" s="372"/>
      <c r="BW236" s="375"/>
      <c r="BX236" s="365"/>
      <c r="BY236" s="376"/>
      <c r="BZ236" s="376"/>
      <c r="CA236" s="376"/>
      <c r="CB236" s="365"/>
      <c r="CC236" s="365"/>
      <c r="CD236" s="366"/>
      <c r="CE236" s="365"/>
      <c r="CF236" s="365"/>
      <c r="CG236" s="365"/>
      <c r="CH236" s="365"/>
      <c r="CI236" s="377"/>
      <c r="CJ236" s="365"/>
      <c r="CK236" s="378"/>
      <c r="CL236" s="375"/>
      <c r="CM236" s="365"/>
      <c r="CN236" s="376"/>
      <c r="CO236" s="376"/>
      <c r="CP236" s="376"/>
      <c r="CQ236" s="365"/>
      <c r="CR236" s="365"/>
      <c r="CS236" s="366"/>
      <c r="CT236" s="365"/>
      <c r="CU236" s="365"/>
      <c r="CV236" s="365"/>
      <c r="CW236" s="365"/>
      <c r="CX236" s="377"/>
      <c r="CY236" s="365"/>
      <c r="CZ236" s="378"/>
    </row>
    <row r="237" spans="1:104" s="1" customFormat="1" hidden="1">
      <c r="A237" s="272">
        <v>44796</v>
      </c>
      <c r="B237" s="362"/>
      <c r="C237" s="363"/>
      <c r="D237" s="364"/>
      <c r="E237" s="364"/>
      <c r="F237" s="364"/>
      <c r="G237" s="365"/>
      <c r="H237" s="366"/>
      <c r="I237" s="366"/>
      <c r="J237" s="366"/>
      <c r="K237" s="366"/>
      <c r="L237" s="366"/>
      <c r="M237" s="367"/>
      <c r="N237" s="367"/>
      <c r="O237" s="365"/>
      <c r="P237" s="368"/>
      <c r="Q237" s="369"/>
      <c r="R237" s="312"/>
      <c r="S237" s="370">
        <v>6.9999758239288328</v>
      </c>
      <c r="T237" s="370">
        <v>1.782</v>
      </c>
      <c r="U237" s="370">
        <v>0</v>
      </c>
      <c r="V237" s="312">
        <f>_xll.SRS1Splines.Functions25.Linear_Interp(V_NK3!$P$8:$P$32,V_NK3!$R$8:$R$32,AC237)</f>
        <v>464.92445754999898</v>
      </c>
      <c r="W237" s="312">
        <f>(V237/V_NK3!$R$28)*100</f>
        <v>85.756139793547874</v>
      </c>
      <c r="X237" s="308">
        <f>V237-V_NK3!$R$8</f>
        <v>408.345805549999</v>
      </c>
      <c r="Y237" s="308">
        <f>IFERROR((V237 - V_NK3!$V$10) / (V_NK3!$V$9- V_NK3!$V$10) * 100, 0)</f>
        <v>84.096438983068396</v>
      </c>
      <c r="Z237" s="308">
        <v>541.79999999999995</v>
      </c>
      <c r="AA237" s="308">
        <v>521</v>
      </c>
      <c r="AB237" s="312">
        <v>530.82000000000005</v>
      </c>
      <c r="AC237" s="371">
        <v>538.91</v>
      </c>
      <c r="AD237" s="308">
        <v>0.6</v>
      </c>
      <c r="AE237" s="372">
        <v>0.44</v>
      </c>
      <c r="AF237" s="373"/>
      <c r="AG237" s="312"/>
      <c r="AH237" s="370">
        <v>3.9137920218965152</v>
      </c>
      <c r="AI237" s="370">
        <v>3.2910545454545455</v>
      </c>
      <c r="AJ237" s="370">
        <v>0</v>
      </c>
      <c r="AK237" s="312">
        <f>_xll.SRS1Splines.Functions25.Linear_Interp(V_NK2!$R$10:$R$21,V_NK2!$T$10:$T$21,AR237)</f>
        <v>57.682685714314999</v>
      </c>
      <c r="AL237" s="312">
        <f>(AK237/V_NK2!$T$18)*100</f>
        <v>80.788075230133046</v>
      </c>
      <c r="AM237" s="308">
        <f>AK237-V_NK2!$T$11</f>
        <v>16.862685714287203</v>
      </c>
      <c r="AN237" s="308">
        <f>IFERROR((AK237 - V_NK2!$X$12) / (V_NK2!$X$11- V_NK2!$X$12) * 100, 0)</f>
        <v>55.14285714286472</v>
      </c>
      <c r="AO237" s="308">
        <v>427</v>
      </c>
      <c r="AP237" s="308">
        <v>420</v>
      </c>
      <c r="AQ237" s="308">
        <v>425</v>
      </c>
      <c r="AR237" s="371">
        <v>423.86</v>
      </c>
      <c r="AS237" s="312">
        <v>0.84</v>
      </c>
      <c r="AT237" s="372">
        <v>0.8</v>
      </c>
      <c r="AU237" s="369"/>
      <c r="AV237" s="312"/>
      <c r="AW237" s="370"/>
      <c r="AX237" s="370"/>
      <c r="AY237" s="370"/>
      <c r="AZ237" s="312"/>
      <c r="BA237" s="312"/>
      <c r="BB237" s="308"/>
      <c r="BC237" s="308"/>
      <c r="BD237" s="308"/>
      <c r="BE237" s="308"/>
      <c r="BF237" s="374"/>
      <c r="BG237" s="312"/>
      <c r="BH237" s="372"/>
      <c r="BI237" s="369"/>
      <c r="BJ237" s="312"/>
      <c r="BK237" s="370"/>
      <c r="BL237" s="370"/>
      <c r="BM237" s="370"/>
      <c r="BN237" s="312" t="str">
        <f>_xll.SRS1Splines.Functions25.Linear_Interp(V_XNN1!$K$3:$K$8,V_XNN1!$L$3:$L$8,BT237)</f>
        <v>Error reading input X value(s): The value is not a number</v>
      </c>
      <c r="BO237" s="312" t="e">
        <f>(BN237/V_XNN1!$L$7)*100</f>
        <v>#VALUE!</v>
      </c>
      <c r="BP237" s="308" t="str">
        <f>_xll.SRS1Splines.Functions25.Linear_Interp(V_XNN1!$K$3:$K$8,V_XNN1!$M$3:$M$8,BT237)</f>
        <v>Error reading input X value(s): The value is not a number</v>
      </c>
      <c r="BQ237" s="308">
        <f>IFERROR((BN237 - V_XNN1!$M$16) / (V_XNN1!$M$15- V_XNN1!$M$16) * 100, 0)</f>
        <v>0</v>
      </c>
      <c r="BR237" s="308">
        <v>252</v>
      </c>
      <c r="BS237" s="308">
        <v>249</v>
      </c>
      <c r="BT237" s="374"/>
      <c r="BU237" s="312"/>
      <c r="BV237" s="372"/>
      <c r="BW237" s="375"/>
      <c r="BX237" s="365"/>
      <c r="BY237" s="376"/>
      <c r="BZ237" s="376"/>
      <c r="CA237" s="376"/>
      <c r="CB237" s="365"/>
      <c r="CC237" s="365"/>
      <c r="CD237" s="366"/>
      <c r="CE237" s="365"/>
      <c r="CF237" s="365"/>
      <c r="CG237" s="365"/>
      <c r="CH237" s="365"/>
      <c r="CI237" s="377"/>
      <c r="CJ237" s="365"/>
      <c r="CK237" s="378"/>
      <c r="CL237" s="375"/>
      <c r="CM237" s="365"/>
      <c r="CN237" s="376"/>
      <c r="CO237" s="376"/>
      <c r="CP237" s="376"/>
      <c r="CQ237" s="365"/>
      <c r="CR237" s="365"/>
      <c r="CS237" s="366"/>
      <c r="CT237" s="365"/>
      <c r="CU237" s="365"/>
      <c r="CV237" s="365"/>
      <c r="CW237" s="365"/>
      <c r="CX237" s="377"/>
      <c r="CY237" s="365"/>
      <c r="CZ237" s="378"/>
    </row>
    <row r="238" spans="1:104" s="1" customFormat="1" hidden="1">
      <c r="A238" s="272">
        <v>44797</v>
      </c>
      <c r="B238" s="362"/>
      <c r="C238" s="363"/>
      <c r="D238" s="364"/>
      <c r="E238" s="364"/>
      <c r="F238" s="364"/>
      <c r="G238" s="365"/>
      <c r="H238" s="366"/>
      <c r="I238" s="366"/>
      <c r="J238" s="366"/>
      <c r="K238" s="366"/>
      <c r="L238" s="366"/>
      <c r="M238" s="367"/>
      <c r="N238" s="367"/>
      <c r="O238" s="365"/>
      <c r="P238" s="368"/>
      <c r="Q238" s="369"/>
      <c r="R238" s="312"/>
      <c r="S238" s="370">
        <v>6.7503215432319639</v>
      </c>
      <c r="T238" s="370">
        <v>1.8225</v>
      </c>
      <c r="U238" s="370">
        <v>0</v>
      </c>
      <c r="V238" s="312">
        <f>_xll.SRS1Splines.Functions25.Linear_Interp(V_NK3!$P$8:$P$32,V_NK3!$R$8:$R$32,AC238)</f>
        <v>469.852279049998</v>
      </c>
      <c r="W238" s="312">
        <f>(V238/V_NK3!$R$28)*100</f>
        <v>86.665085198697099</v>
      </c>
      <c r="X238" s="308">
        <f>V238-V_NK3!$R$8</f>
        <v>413.27362704999803</v>
      </c>
      <c r="Y238" s="308">
        <f>IFERROR((V238 - V_NK3!$V$10) / (V_NK3!$V$9- V_NK3!$V$10) * 100, 0)</f>
        <v>85.111295103693777</v>
      </c>
      <c r="Z238" s="308">
        <v>541.79999999999995</v>
      </c>
      <c r="AA238" s="308">
        <v>521</v>
      </c>
      <c r="AB238" s="312">
        <v>530.82000000000005</v>
      </c>
      <c r="AC238" s="371">
        <v>539.04999999999995</v>
      </c>
      <c r="AD238" s="308">
        <v>0.6</v>
      </c>
      <c r="AE238" s="372">
        <v>0.45</v>
      </c>
      <c r="AF238" s="373"/>
      <c r="AG238" s="312"/>
      <c r="AH238" s="370">
        <v>3.8678561092665484</v>
      </c>
      <c r="AI238" s="370">
        <v>3.4144690909090909</v>
      </c>
      <c r="AJ238" s="370">
        <v>0</v>
      </c>
      <c r="AK238" s="312">
        <f>_xll.SRS1Splines.Functions25.Linear_Interp(V_NK2!$R$10:$R$21,V_NK2!$T$10:$T$21,AR238)</f>
        <v>58.163228571457999</v>
      </c>
      <c r="AL238" s="312">
        <f>(AK238/V_NK2!$T$18)*100</f>
        <v>81.461104441817923</v>
      </c>
      <c r="AM238" s="308">
        <f>AK238-V_NK2!$T$11</f>
        <v>17.343228571430203</v>
      </c>
      <c r="AN238" s="308">
        <f>IFERROR((AK238 - V_NK2!$X$12) / (V_NK2!$X$11- V_NK2!$X$12) * 100, 0)</f>
        <v>56.71428571429383</v>
      </c>
      <c r="AO238" s="308">
        <v>427</v>
      </c>
      <c r="AP238" s="308">
        <v>420</v>
      </c>
      <c r="AQ238" s="308">
        <v>425</v>
      </c>
      <c r="AR238" s="371">
        <v>423.97</v>
      </c>
      <c r="AS238" s="312">
        <v>0.84</v>
      </c>
      <c r="AT238" s="372">
        <v>0.83</v>
      </c>
      <c r="AU238" s="369"/>
      <c r="AV238" s="312"/>
      <c r="AW238" s="370"/>
      <c r="AX238" s="370"/>
      <c r="AY238" s="370"/>
      <c r="AZ238" s="312"/>
      <c r="BA238" s="312"/>
      <c r="BB238" s="308"/>
      <c r="BC238" s="308"/>
      <c r="BD238" s="308"/>
      <c r="BE238" s="308"/>
      <c r="BF238" s="374"/>
      <c r="BG238" s="312"/>
      <c r="BH238" s="372"/>
      <c r="BI238" s="369"/>
      <c r="BJ238" s="312"/>
      <c r="BK238" s="370"/>
      <c r="BL238" s="370"/>
      <c r="BM238" s="370"/>
      <c r="BN238" s="312" t="str">
        <f>_xll.SRS1Splines.Functions25.Linear_Interp(V_XNN1!$K$3:$K$8,V_XNN1!$L$3:$L$8,BT238)</f>
        <v>Error reading input X value(s): The value is not a number</v>
      </c>
      <c r="BO238" s="312" t="e">
        <f>(BN238/V_XNN1!$L$7)*100</f>
        <v>#VALUE!</v>
      </c>
      <c r="BP238" s="308" t="str">
        <f>_xll.SRS1Splines.Functions25.Linear_Interp(V_XNN1!$K$3:$K$8,V_XNN1!$M$3:$M$8,BT238)</f>
        <v>Error reading input X value(s): The value is not a number</v>
      </c>
      <c r="BQ238" s="308">
        <f>IFERROR((BN238 - V_XNN1!$M$16) / (V_XNN1!$M$15- V_XNN1!$M$16) * 100, 0)</f>
        <v>0</v>
      </c>
      <c r="BR238" s="308">
        <v>252</v>
      </c>
      <c r="BS238" s="308">
        <v>249</v>
      </c>
      <c r="BT238" s="374"/>
      <c r="BU238" s="312"/>
      <c r="BV238" s="372"/>
      <c r="BW238" s="375"/>
      <c r="BX238" s="365"/>
      <c r="BY238" s="376"/>
      <c r="BZ238" s="376"/>
      <c r="CA238" s="376"/>
      <c r="CB238" s="365"/>
      <c r="CC238" s="365"/>
      <c r="CD238" s="366"/>
      <c r="CE238" s="365"/>
      <c r="CF238" s="365"/>
      <c r="CG238" s="365"/>
      <c r="CH238" s="365"/>
      <c r="CI238" s="377"/>
      <c r="CJ238" s="365"/>
      <c r="CK238" s="378"/>
      <c r="CL238" s="375"/>
      <c r="CM238" s="365"/>
      <c r="CN238" s="376"/>
      <c r="CO238" s="376"/>
      <c r="CP238" s="376"/>
      <c r="CQ238" s="365"/>
      <c r="CR238" s="365"/>
      <c r="CS238" s="366"/>
      <c r="CT238" s="365"/>
      <c r="CU238" s="365"/>
      <c r="CV238" s="365"/>
      <c r="CW238" s="365"/>
      <c r="CX238" s="377"/>
      <c r="CY238" s="365"/>
      <c r="CZ238" s="378"/>
    </row>
    <row r="239" spans="1:104" s="1" customFormat="1" hidden="1">
      <c r="A239" s="272">
        <v>44798</v>
      </c>
      <c r="B239" s="362"/>
      <c r="C239" s="363"/>
      <c r="D239" s="364"/>
      <c r="E239" s="364"/>
      <c r="F239" s="364"/>
      <c r="G239" s="365"/>
      <c r="H239" s="366"/>
      <c r="I239" s="366"/>
      <c r="J239" s="366"/>
      <c r="K239" s="366"/>
      <c r="L239" s="366"/>
      <c r="M239" s="367"/>
      <c r="N239" s="367"/>
      <c r="O239" s="365"/>
      <c r="P239" s="368"/>
      <c r="Q239" s="369"/>
      <c r="R239" s="312"/>
      <c r="S239" s="370">
        <v>5.7759793074874874</v>
      </c>
      <c r="T239" s="370">
        <v>1.8225</v>
      </c>
      <c r="U239" s="370">
        <v>0</v>
      </c>
      <c r="V239" s="312">
        <f>_xll.SRS1Splines.Functions25.Linear_Interp(V_NK3!$P$8:$P$32,V_NK3!$R$8:$R$32,AC239)</f>
        <v>473.805758359999</v>
      </c>
      <c r="W239" s="312">
        <f>(V239/V_NK3!$R$28)*100</f>
        <v>87.394311460885916</v>
      </c>
      <c r="X239" s="308">
        <f>V239-V_NK3!$R$8</f>
        <v>417.22710635999903</v>
      </c>
      <c r="Y239" s="308">
        <f>IFERROR((V239 - V_NK3!$V$10) / (V_NK3!$V$9- V_NK3!$V$10) * 100, 0)</f>
        <v>85.925491128351155</v>
      </c>
      <c r="Z239" s="308">
        <v>541.79999999999995</v>
      </c>
      <c r="AA239" s="308">
        <v>521</v>
      </c>
      <c r="AB239" s="312">
        <v>530.82000000000005</v>
      </c>
      <c r="AC239" s="371">
        <v>539.16</v>
      </c>
      <c r="AD239" s="308">
        <v>0.6</v>
      </c>
      <c r="AE239" s="372">
        <v>0.45</v>
      </c>
      <c r="AF239" s="373"/>
      <c r="AG239" s="312"/>
      <c r="AH239" s="370">
        <v>3.5463231714708714</v>
      </c>
      <c r="AI239" s="370">
        <v>3.5378836363636368</v>
      </c>
      <c r="AJ239" s="370">
        <v>0</v>
      </c>
      <c r="AK239" s="312">
        <f>_xll.SRS1Splines.Functions25.Linear_Interp(V_NK2!$R$10:$R$21,V_NK2!$T$10:$T$21,AR239)</f>
        <v>58.512714285743598</v>
      </c>
      <c r="AL239" s="312">
        <f>(AK239/V_NK2!$T$18)*100</f>
        <v>81.950580232133888</v>
      </c>
      <c r="AM239" s="308">
        <f>AK239-V_NK2!$T$11</f>
        <v>17.692714285715802</v>
      </c>
      <c r="AN239" s="308">
        <f>IFERROR((AK239 - V_NK2!$X$12) / (V_NK2!$X$11- V_NK2!$X$12) * 100, 0)</f>
        <v>57.857142857150656</v>
      </c>
      <c r="AO239" s="308">
        <v>427</v>
      </c>
      <c r="AP239" s="308">
        <v>420</v>
      </c>
      <c r="AQ239" s="308">
        <v>425</v>
      </c>
      <c r="AR239" s="371">
        <v>424.05</v>
      </c>
      <c r="AS239" s="312">
        <v>0.84</v>
      </c>
      <c r="AT239" s="372">
        <v>0.86</v>
      </c>
      <c r="AU239" s="369"/>
      <c r="AV239" s="312"/>
      <c r="AW239" s="370"/>
      <c r="AX239" s="370"/>
      <c r="AY239" s="370"/>
      <c r="AZ239" s="312"/>
      <c r="BA239" s="312"/>
      <c r="BB239" s="308"/>
      <c r="BC239" s="308"/>
      <c r="BD239" s="308"/>
      <c r="BE239" s="308"/>
      <c r="BF239" s="374"/>
      <c r="BG239" s="312"/>
      <c r="BH239" s="372"/>
      <c r="BI239" s="369"/>
      <c r="BJ239" s="312"/>
      <c r="BK239" s="370"/>
      <c r="BL239" s="370"/>
      <c r="BM239" s="370"/>
      <c r="BN239" s="312" t="str">
        <f>_xll.SRS1Splines.Functions25.Linear_Interp(V_XNN1!$K$3:$K$8,V_XNN1!$L$3:$L$8,BT239)</f>
        <v>Error reading input X value(s): The value is not a number</v>
      </c>
      <c r="BO239" s="312" t="e">
        <f>(BN239/V_XNN1!$L$7)*100</f>
        <v>#VALUE!</v>
      </c>
      <c r="BP239" s="308" t="str">
        <f>_xll.SRS1Splines.Functions25.Linear_Interp(V_XNN1!$K$3:$K$8,V_XNN1!$M$3:$M$8,BT239)</f>
        <v>Error reading input X value(s): The value is not a number</v>
      </c>
      <c r="BQ239" s="308">
        <f>IFERROR((BN239 - V_XNN1!$M$16) / (V_XNN1!$M$15- V_XNN1!$M$16) * 100, 0)</f>
        <v>0</v>
      </c>
      <c r="BR239" s="308">
        <v>252</v>
      </c>
      <c r="BS239" s="308">
        <v>249</v>
      </c>
      <c r="BT239" s="374"/>
      <c r="BU239" s="312"/>
      <c r="BV239" s="372"/>
      <c r="BW239" s="375"/>
      <c r="BX239" s="365"/>
      <c r="BY239" s="376"/>
      <c r="BZ239" s="376"/>
      <c r="CA239" s="376"/>
      <c r="CB239" s="365"/>
      <c r="CC239" s="365"/>
      <c r="CD239" s="366"/>
      <c r="CE239" s="365"/>
      <c r="CF239" s="365"/>
      <c r="CG239" s="365"/>
      <c r="CH239" s="365"/>
      <c r="CI239" s="377"/>
      <c r="CJ239" s="365"/>
      <c r="CK239" s="378"/>
      <c r="CL239" s="375"/>
      <c r="CM239" s="365"/>
      <c r="CN239" s="376"/>
      <c r="CO239" s="376"/>
      <c r="CP239" s="376"/>
      <c r="CQ239" s="365"/>
      <c r="CR239" s="365"/>
      <c r="CS239" s="366"/>
      <c r="CT239" s="365"/>
      <c r="CU239" s="365"/>
      <c r="CV239" s="365"/>
      <c r="CW239" s="365"/>
      <c r="CX239" s="377"/>
      <c r="CY239" s="365"/>
      <c r="CZ239" s="378"/>
    </row>
    <row r="240" spans="1:104" s="1" customFormat="1" hidden="1">
      <c r="A240" s="272">
        <v>44799</v>
      </c>
      <c r="B240" s="362"/>
      <c r="C240" s="363"/>
      <c r="D240" s="364"/>
      <c r="E240" s="364"/>
      <c r="F240" s="364"/>
      <c r="G240" s="365"/>
      <c r="H240" s="366"/>
      <c r="I240" s="366"/>
      <c r="J240" s="366"/>
      <c r="K240" s="366"/>
      <c r="L240" s="366"/>
      <c r="M240" s="367"/>
      <c r="N240" s="367"/>
      <c r="O240" s="365"/>
      <c r="P240" s="368"/>
      <c r="Q240" s="369"/>
      <c r="R240" s="312"/>
      <c r="S240" s="370">
        <v>7.9324225661163332</v>
      </c>
      <c r="T240" s="370">
        <v>1.8225</v>
      </c>
      <c r="U240" s="370">
        <v>0</v>
      </c>
      <c r="V240" s="312">
        <f>_xll.SRS1Splines.Functions25.Linear_Interp(V_NK3!$P$8:$P$32,V_NK3!$R$8:$R$32,AC240)</f>
        <v>479.91568093000097</v>
      </c>
      <c r="W240" s="312">
        <f>(V240/V_NK3!$R$28)*100</f>
        <v>88.521297502450508</v>
      </c>
      <c r="X240" s="308">
        <f>V240-V_NK3!$R$8</f>
        <v>423.337028930001</v>
      </c>
      <c r="Y240" s="308">
        <f>IFERROR((V240 - V_NK3!$V$10) / (V_NK3!$V$9- V_NK3!$V$10) * 100, 0)</f>
        <v>87.183794075548988</v>
      </c>
      <c r="Z240" s="308">
        <v>541.79999999999995</v>
      </c>
      <c r="AA240" s="308">
        <v>521</v>
      </c>
      <c r="AB240" s="312">
        <v>530.82000000000005</v>
      </c>
      <c r="AC240" s="371">
        <v>539.33000000000004</v>
      </c>
      <c r="AD240" s="308">
        <v>0.6</v>
      </c>
      <c r="AE240" s="372">
        <v>0.45</v>
      </c>
      <c r="AF240" s="373"/>
      <c r="AG240" s="312"/>
      <c r="AH240" s="370">
        <v>4.2579494468183903</v>
      </c>
      <c r="AI240" s="370">
        <v>3.6201600000000003</v>
      </c>
      <c r="AJ240" s="370">
        <v>0</v>
      </c>
      <c r="AK240" s="312">
        <f>_xll.SRS1Splines.Functions25.Linear_Interp(V_NK2!$R$10:$R$21,V_NK2!$T$10:$T$21,AR240)</f>
        <v>58.774828571458002</v>
      </c>
      <c r="AL240" s="312">
        <f>(AK240/V_NK2!$T$18)*100</f>
        <v>82.317687074871145</v>
      </c>
      <c r="AM240" s="308">
        <f>AK240-V_NK2!$T$11</f>
        <v>17.954828571430205</v>
      </c>
      <c r="AN240" s="308">
        <f>IFERROR((AK240 - V_NK2!$X$12) / (V_NK2!$X$11- V_NK2!$X$12) * 100, 0)</f>
        <v>58.714285714293936</v>
      </c>
      <c r="AO240" s="308">
        <v>427</v>
      </c>
      <c r="AP240" s="308">
        <v>420</v>
      </c>
      <c r="AQ240" s="308">
        <v>425</v>
      </c>
      <c r="AR240" s="371">
        <v>424.11</v>
      </c>
      <c r="AS240" s="312">
        <v>0.84</v>
      </c>
      <c r="AT240" s="372">
        <v>0.88</v>
      </c>
      <c r="AU240" s="369"/>
      <c r="AV240" s="312"/>
      <c r="AW240" s="370"/>
      <c r="AX240" s="370"/>
      <c r="AY240" s="370"/>
      <c r="AZ240" s="312"/>
      <c r="BA240" s="312"/>
      <c r="BB240" s="308"/>
      <c r="BC240" s="308"/>
      <c r="BD240" s="308"/>
      <c r="BE240" s="308"/>
      <c r="BF240" s="374"/>
      <c r="BG240" s="312"/>
      <c r="BH240" s="372"/>
      <c r="BI240" s="369"/>
      <c r="BJ240" s="312"/>
      <c r="BK240" s="370"/>
      <c r="BL240" s="370"/>
      <c r="BM240" s="370"/>
      <c r="BN240" s="312" t="str">
        <f>_xll.SRS1Splines.Functions25.Linear_Interp(V_XNN1!$K$3:$K$8,V_XNN1!$L$3:$L$8,BT240)</f>
        <v>Error reading input X value(s): The value is not a number</v>
      </c>
      <c r="BO240" s="312" t="e">
        <f>(BN240/V_XNN1!$L$7)*100</f>
        <v>#VALUE!</v>
      </c>
      <c r="BP240" s="308" t="str">
        <f>_xll.SRS1Splines.Functions25.Linear_Interp(V_XNN1!$K$3:$K$8,V_XNN1!$M$3:$M$8,BT240)</f>
        <v>Error reading input X value(s): The value is not a number</v>
      </c>
      <c r="BQ240" s="308">
        <f>IFERROR((BN240 - V_XNN1!$M$16) / (V_XNN1!$M$15- V_XNN1!$M$16) * 100, 0)</f>
        <v>0</v>
      </c>
      <c r="BR240" s="308">
        <v>252</v>
      </c>
      <c r="BS240" s="308">
        <v>249</v>
      </c>
      <c r="BT240" s="374"/>
      <c r="BU240" s="312"/>
      <c r="BV240" s="372"/>
      <c r="BW240" s="375"/>
      <c r="BX240" s="365"/>
      <c r="BY240" s="376"/>
      <c r="BZ240" s="376"/>
      <c r="CA240" s="376"/>
      <c r="CB240" s="365"/>
      <c r="CC240" s="365"/>
      <c r="CD240" s="366"/>
      <c r="CE240" s="365"/>
      <c r="CF240" s="365"/>
      <c r="CG240" s="365"/>
      <c r="CH240" s="365"/>
      <c r="CI240" s="377"/>
      <c r="CJ240" s="365"/>
      <c r="CK240" s="378"/>
      <c r="CL240" s="375"/>
      <c r="CM240" s="365"/>
      <c r="CN240" s="376"/>
      <c r="CO240" s="376"/>
      <c r="CP240" s="376"/>
      <c r="CQ240" s="365"/>
      <c r="CR240" s="365"/>
      <c r="CS240" s="366"/>
      <c r="CT240" s="365"/>
      <c r="CU240" s="365"/>
      <c r="CV240" s="365"/>
      <c r="CW240" s="365"/>
      <c r="CX240" s="377"/>
      <c r="CY240" s="365"/>
      <c r="CZ240" s="378"/>
    </row>
    <row r="241" spans="1:104" s="1" customFormat="1" hidden="1">
      <c r="A241" s="272">
        <v>44800</v>
      </c>
      <c r="B241" s="362"/>
      <c r="C241" s="363"/>
      <c r="D241" s="364"/>
      <c r="E241" s="364"/>
      <c r="F241" s="364"/>
      <c r="G241" s="365"/>
      <c r="H241" s="366"/>
      <c r="I241" s="366"/>
      <c r="J241" s="366"/>
      <c r="K241" s="366"/>
      <c r="L241" s="366"/>
      <c r="M241" s="367"/>
      <c r="N241" s="367"/>
      <c r="O241" s="365"/>
      <c r="P241" s="368"/>
      <c r="Q241" s="369"/>
      <c r="R241" s="312"/>
      <c r="S241" s="370">
        <v>6.8137009368019106</v>
      </c>
      <c r="T241" s="370">
        <v>1.782</v>
      </c>
      <c r="U241" s="370">
        <v>0</v>
      </c>
      <c r="V241" s="312">
        <f>_xll.SRS1Splines.Functions25.Linear_Interp(V_NK3!$P$8:$P$32,V_NK3!$R$8:$R$32,AC241)</f>
        <v>484.94738187000098</v>
      </c>
      <c r="W241" s="312">
        <f>(V241/V_NK3!$R$28)*100</f>
        <v>89.449403654326943</v>
      </c>
      <c r="X241" s="308">
        <f>V241-V_NK3!$R$8</f>
        <v>428.368729870001</v>
      </c>
      <c r="Y241" s="308">
        <f>IFERROR((V241 - V_NK3!$V$10) / (V_NK3!$V$9- V_NK3!$V$10) * 100, 0)</f>
        <v>88.220043561476302</v>
      </c>
      <c r="Z241" s="308">
        <v>541.79999999999995</v>
      </c>
      <c r="AA241" s="308">
        <v>521</v>
      </c>
      <c r="AB241" s="312">
        <v>530.82000000000005</v>
      </c>
      <c r="AC241" s="371">
        <v>539.47</v>
      </c>
      <c r="AD241" s="308">
        <v>0.6</v>
      </c>
      <c r="AE241" s="372">
        <v>0.44</v>
      </c>
      <c r="AF241" s="373"/>
      <c r="AG241" s="312"/>
      <c r="AH241" s="370">
        <v>3.8523213091446307</v>
      </c>
      <c r="AI241" s="370">
        <v>3.5790218181818183</v>
      </c>
      <c r="AJ241" s="370">
        <v>0</v>
      </c>
      <c r="AK241" s="312">
        <f>_xll.SRS1Splines.Functions25.Linear_Interp(V_NK2!$R$10:$R$21,V_NK2!$T$10:$T$21,AR241)</f>
        <v>59.124314285743701</v>
      </c>
      <c r="AL241" s="312">
        <f>(AK241/V_NK2!$T$18)*100</f>
        <v>82.807162865187252</v>
      </c>
      <c r="AM241" s="308">
        <f>AK241-V_NK2!$T$11</f>
        <v>18.304314285715904</v>
      </c>
      <c r="AN241" s="308">
        <f>IFERROR((AK241 - V_NK2!$X$12) / (V_NK2!$X$11- V_NK2!$X$12) * 100, 0)</f>
        <v>59.857142857151089</v>
      </c>
      <c r="AO241" s="308">
        <v>427</v>
      </c>
      <c r="AP241" s="308">
        <v>420</v>
      </c>
      <c r="AQ241" s="308">
        <v>425</v>
      </c>
      <c r="AR241" s="371">
        <v>424.19</v>
      </c>
      <c r="AS241" s="312">
        <v>0.84</v>
      </c>
      <c r="AT241" s="372">
        <v>0.87</v>
      </c>
      <c r="AU241" s="369"/>
      <c r="AV241" s="312"/>
      <c r="AW241" s="370"/>
      <c r="AX241" s="370"/>
      <c r="AY241" s="370"/>
      <c r="AZ241" s="312"/>
      <c r="BA241" s="312"/>
      <c r="BB241" s="308"/>
      <c r="BC241" s="308"/>
      <c r="BD241" s="308"/>
      <c r="BE241" s="308"/>
      <c r="BF241" s="374"/>
      <c r="BG241" s="312"/>
      <c r="BH241" s="372"/>
      <c r="BI241" s="369"/>
      <c r="BJ241" s="312"/>
      <c r="BK241" s="370"/>
      <c r="BL241" s="370"/>
      <c r="BM241" s="370"/>
      <c r="BN241" s="312" t="str">
        <f>_xll.SRS1Splines.Functions25.Linear_Interp(V_XNN1!$K$3:$K$8,V_XNN1!$L$3:$L$8,BT241)</f>
        <v>Error reading input X value(s): The value is not a number</v>
      </c>
      <c r="BO241" s="312" t="e">
        <f>(BN241/V_XNN1!$L$7)*100</f>
        <v>#VALUE!</v>
      </c>
      <c r="BP241" s="308" t="str">
        <f>_xll.SRS1Splines.Functions25.Linear_Interp(V_XNN1!$K$3:$K$8,V_XNN1!$M$3:$M$8,BT241)</f>
        <v>Error reading input X value(s): The value is not a number</v>
      </c>
      <c r="BQ241" s="308">
        <f>IFERROR((BN241 - V_XNN1!$M$16) / (V_XNN1!$M$15- V_XNN1!$M$16) * 100, 0)</f>
        <v>0</v>
      </c>
      <c r="BR241" s="308">
        <v>252</v>
      </c>
      <c r="BS241" s="308">
        <v>249</v>
      </c>
      <c r="BT241" s="374"/>
      <c r="BU241" s="312"/>
      <c r="BV241" s="372"/>
      <c r="BW241" s="375"/>
      <c r="BX241" s="365"/>
      <c r="BY241" s="376"/>
      <c r="BZ241" s="376"/>
      <c r="CA241" s="376"/>
      <c r="CB241" s="365"/>
      <c r="CC241" s="365"/>
      <c r="CD241" s="366"/>
      <c r="CE241" s="365"/>
      <c r="CF241" s="365"/>
      <c r="CG241" s="365"/>
      <c r="CH241" s="365"/>
      <c r="CI241" s="377"/>
      <c r="CJ241" s="365"/>
      <c r="CK241" s="378"/>
      <c r="CL241" s="375"/>
      <c r="CM241" s="365"/>
      <c r="CN241" s="376"/>
      <c r="CO241" s="376"/>
      <c r="CP241" s="376"/>
      <c r="CQ241" s="365"/>
      <c r="CR241" s="365"/>
      <c r="CS241" s="366"/>
      <c r="CT241" s="365"/>
      <c r="CU241" s="365"/>
      <c r="CV241" s="365"/>
      <c r="CW241" s="365"/>
      <c r="CX241" s="377"/>
      <c r="CY241" s="365"/>
      <c r="CZ241" s="378"/>
    </row>
    <row r="242" spans="1:104" s="1" customFormat="1" hidden="1">
      <c r="A242" s="272">
        <v>44801</v>
      </c>
      <c r="B242" s="362"/>
      <c r="C242" s="363"/>
      <c r="D242" s="364"/>
      <c r="E242" s="364"/>
      <c r="F242" s="364"/>
      <c r="G242" s="365"/>
      <c r="H242" s="366"/>
      <c r="I242" s="366"/>
      <c r="J242" s="366"/>
      <c r="K242" s="366"/>
      <c r="L242" s="366"/>
      <c r="M242" s="367"/>
      <c r="N242" s="367"/>
      <c r="O242" s="365"/>
      <c r="P242" s="368"/>
      <c r="Q242" s="369"/>
      <c r="R242" s="312"/>
      <c r="S242" s="370">
        <v>9.167551405197143</v>
      </c>
      <c r="T242" s="370">
        <v>1.62</v>
      </c>
      <c r="U242" s="370">
        <v>0</v>
      </c>
      <c r="V242" s="312">
        <f>_xll.SRS1Splines.Functions25.Linear_Interp(V_NK3!$P$8:$P$32,V_NK3!$R$8:$R$32,AC242)</f>
        <v>492.49493327999801</v>
      </c>
      <c r="W242" s="312">
        <f>(V242/V_NK3!$R$28)*100</f>
        <v>90.841562882141048</v>
      </c>
      <c r="X242" s="308">
        <f>V242-V_NK3!$R$8</f>
        <v>435.91628127999803</v>
      </c>
      <c r="Y242" s="308">
        <f>IFERROR((V242 - V_NK3!$V$10) / (V_NK3!$V$9- V_NK3!$V$10) * 100, 0)</f>
        <v>89.774417790366641</v>
      </c>
      <c r="Z242" s="308">
        <v>541.79999999999995</v>
      </c>
      <c r="AA242" s="308">
        <v>521</v>
      </c>
      <c r="AB242" s="312">
        <v>530.82000000000005</v>
      </c>
      <c r="AC242" s="371">
        <v>539.67999999999995</v>
      </c>
      <c r="AD242" s="308">
        <v>0.6</v>
      </c>
      <c r="AE242" s="372">
        <v>0.4</v>
      </c>
      <c r="AF242" s="373"/>
      <c r="AG242" s="312"/>
      <c r="AH242" s="370">
        <v>4.4832919637150574</v>
      </c>
      <c r="AI242" s="370">
        <v>2.4271527272727274</v>
      </c>
      <c r="AJ242" s="370">
        <v>0</v>
      </c>
      <c r="AK242" s="312">
        <f>_xll.SRS1Splines.Functions25.Linear_Interp(V_NK2!$R$10:$R$21,V_NK2!$T$10:$T$21,AR242)</f>
        <v>59.910657142886599</v>
      </c>
      <c r="AL242" s="312">
        <f>(AK242/V_NK2!$T$18)*100</f>
        <v>83.908483393398598</v>
      </c>
      <c r="AM242" s="308">
        <f>AK242-V_NK2!$T$11</f>
        <v>19.090657142858802</v>
      </c>
      <c r="AN242" s="308">
        <f>IFERROR((AK242 - V_NK2!$X$12) / (V_NK2!$X$11- V_NK2!$X$12) * 100, 0)</f>
        <v>62.428571428579914</v>
      </c>
      <c r="AO242" s="308">
        <v>427</v>
      </c>
      <c r="AP242" s="308">
        <v>420</v>
      </c>
      <c r="AQ242" s="308">
        <v>425</v>
      </c>
      <c r="AR242" s="371">
        <v>424.37</v>
      </c>
      <c r="AS242" s="312">
        <v>0.84</v>
      </c>
      <c r="AT242" s="372">
        <v>0.59</v>
      </c>
      <c r="AU242" s="369"/>
      <c r="AV242" s="312"/>
      <c r="AW242" s="370"/>
      <c r="AX242" s="370"/>
      <c r="AY242" s="370"/>
      <c r="AZ242" s="312"/>
      <c r="BA242" s="312"/>
      <c r="BB242" s="308"/>
      <c r="BC242" s="308"/>
      <c r="BD242" s="308"/>
      <c r="BE242" s="308"/>
      <c r="BF242" s="374"/>
      <c r="BG242" s="312"/>
      <c r="BH242" s="372"/>
      <c r="BI242" s="369"/>
      <c r="BJ242" s="312"/>
      <c r="BK242" s="370"/>
      <c r="BL242" s="370"/>
      <c r="BM242" s="370"/>
      <c r="BN242" s="312" t="str">
        <f>_xll.SRS1Splines.Functions25.Linear_Interp(V_XNN1!$K$3:$K$8,V_XNN1!$L$3:$L$8,BT242)</f>
        <v>Error reading input X value(s): The value is not a number</v>
      </c>
      <c r="BO242" s="312" t="e">
        <f>(BN242/V_XNN1!$L$7)*100</f>
        <v>#VALUE!</v>
      </c>
      <c r="BP242" s="308" t="str">
        <f>_xll.SRS1Splines.Functions25.Linear_Interp(V_XNN1!$K$3:$K$8,V_XNN1!$M$3:$M$8,BT242)</f>
        <v>Error reading input X value(s): The value is not a number</v>
      </c>
      <c r="BQ242" s="308">
        <f>IFERROR((BN242 - V_XNN1!$M$16) / (V_XNN1!$M$15- V_XNN1!$M$16) * 100, 0)</f>
        <v>0</v>
      </c>
      <c r="BR242" s="308">
        <v>252</v>
      </c>
      <c r="BS242" s="308">
        <v>249</v>
      </c>
      <c r="BT242" s="374"/>
      <c r="BU242" s="312"/>
      <c r="BV242" s="372"/>
      <c r="BW242" s="375"/>
      <c r="BX242" s="365"/>
      <c r="BY242" s="376"/>
      <c r="BZ242" s="376"/>
      <c r="CA242" s="376"/>
      <c r="CB242" s="365"/>
      <c r="CC242" s="365"/>
      <c r="CD242" s="366"/>
      <c r="CE242" s="365"/>
      <c r="CF242" s="365"/>
      <c r="CG242" s="365"/>
      <c r="CH242" s="365"/>
      <c r="CI242" s="377"/>
      <c r="CJ242" s="365"/>
      <c r="CK242" s="378"/>
      <c r="CL242" s="375"/>
      <c r="CM242" s="365"/>
      <c r="CN242" s="376"/>
      <c r="CO242" s="376"/>
      <c r="CP242" s="376"/>
      <c r="CQ242" s="365"/>
      <c r="CR242" s="365"/>
      <c r="CS242" s="366"/>
      <c r="CT242" s="365"/>
      <c r="CU242" s="365"/>
      <c r="CV242" s="365"/>
      <c r="CW242" s="365"/>
      <c r="CX242" s="377"/>
      <c r="CY242" s="365"/>
      <c r="CZ242" s="378"/>
    </row>
    <row r="243" spans="1:104" s="1" customFormat="1" hidden="1">
      <c r="A243" s="272">
        <v>44802</v>
      </c>
      <c r="B243" s="362"/>
      <c r="C243" s="363"/>
      <c r="D243" s="364"/>
      <c r="E243" s="364"/>
      <c r="F243" s="364"/>
      <c r="G243" s="365"/>
      <c r="H243" s="366"/>
      <c r="I243" s="366"/>
      <c r="J243" s="366"/>
      <c r="K243" s="366"/>
      <c r="L243" s="366"/>
      <c r="M243" s="367"/>
      <c r="N243" s="367"/>
      <c r="O243" s="365"/>
      <c r="P243" s="368"/>
      <c r="Q243" s="369"/>
      <c r="R243" s="312"/>
      <c r="S243" s="370">
        <v>6.7732009368057247</v>
      </c>
      <c r="T243" s="370">
        <v>1.7415</v>
      </c>
      <c r="U243" s="370">
        <v>0</v>
      </c>
      <c r="V243" s="312">
        <f>_xll.SRS1Splines.Functions25.Linear_Interp(V_NK3!$P$8:$P$32,V_NK3!$R$8:$R$32,AC243)</f>
        <v>497.52663422000199</v>
      </c>
      <c r="W243" s="312">
        <f>(V243/V_NK3!$R$28)*100</f>
        <v>91.769669034018207</v>
      </c>
      <c r="X243" s="308">
        <f>V243-V_NK3!$R$8</f>
        <v>440.94798222000202</v>
      </c>
      <c r="Y243" s="308">
        <f>IFERROR((V243 - V_NK3!$V$10) / (V_NK3!$V$9- V_NK3!$V$10) * 100, 0)</f>
        <v>90.81066727629478</v>
      </c>
      <c r="Z243" s="308">
        <v>541.79999999999995</v>
      </c>
      <c r="AA243" s="308">
        <v>521</v>
      </c>
      <c r="AB243" s="312">
        <v>530.82000000000005</v>
      </c>
      <c r="AC243" s="371">
        <v>539.82000000000005</v>
      </c>
      <c r="AD243" s="308">
        <v>0.6</v>
      </c>
      <c r="AE243" s="372">
        <v>0.43</v>
      </c>
      <c r="AF243" s="373"/>
      <c r="AG243" s="312"/>
      <c r="AH243" s="370">
        <v>3.8025063091458895</v>
      </c>
      <c r="AI243" s="370">
        <v>2.1803236363636369</v>
      </c>
      <c r="AJ243" s="370">
        <v>0</v>
      </c>
      <c r="AK243" s="312">
        <f>_xll.SRS1Splines.Functions25.Linear_Interp(V_NK2!$R$10:$R$21,V_NK2!$T$10:$T$21,AR243)</f>
        <v>60.784371428600998</v>
      </c>
      <c r="AL243" s="312">
        <f>(AK243/V_NK2!$T$18)*100</f>
        <v>85.132172869189077</v>
      </c>
      <c r="AM243" s="308">
        <f>AK243-V_NK2!$T$11</f>
        <v>19.964371428573202</v>
      </c>
      <c r="AN243" s="308">
        <f>IFERROR((AK243 - V_NK2!$X$12) / (V_NK2!$X$11- V_NK2!$X$12) * 100, 0)</f>
        <v>65.285714285723287</v>
      </c>
      <c r="AO243" s="308">
        <v>427</v>
      </c>
      <c r="AP243" s="308">
        <v>420</v>
      </c>
      <c r="AQ243" s="308">
        <v>425</v>
      </c>
      <c r="AR243" s="371">
        <v>424.57</v>
      </c>
      <c r="AS243" s="312">
        <v>0.84</v>
      </c>
      <c r="AT243" s="372">
        <v>0.53</v>
      </c>
      <c r="AU243" s="369"/>
      <c r="AV243" s="312"/>
      <c r="AW243" s="370"/>
      <c r="AX243" s="370"/>
      <c r="AY243" s="370"/>
      <c r="AZ243" s="312"/>
      <c r="BA243" s="312"/>
      <c r="BB243" s="308"/>
      <c r="BC243" s="308"/>
      <c r="BD243" s="308"/>
      <c r="BE243" s="308"/>
      <c r="BF243" s="374"/>
      <c r="BG243" s="312"/>
      <c r="BH243" s="372"/>
      <c r="BI243" s="369"/>
      <c r="BJ243" s="312"/>
      <c r="BK243" s="370"/>
      <c r="BL243" s="370"/>
      <c r="BM243" s="370"/>
      <c r="BN243" s="312" t="str">
        <f>_xll.SRS1Splines.Functions25.Linear_Interp(V_XNN1!$K$3:$K$8,V_XNN1!$L$3:$L$8,BT243)</f>
        <v>Error reading input X value(s): The value is not a number</v>
      </c>
      <c r="BO243" s="312" t="e">
        <f>(BN243/V_XNN1!$L$7)*100</f>
        <v>#VALUE!</v>
      </c>
      <c r="BP243" s="308" t="str">
        <f>_xll.SRS1Splines.Functions25.Linear_Interp(V_XNN1!$K$3:$K$8,V_XNN1!$M$3:$M$8,BT243)</f>
        <v>Error reading input X value(s): The value is not a number</v>
      </c>
      <c r="BQ243" s="308">
        <f>IFERROR((BN243 - V_XNN1!$M$16) / (V_XNN1!$M$15- V_XNN1!$M$16) * 100, 0)</f>
        <v>0</v>
      </c>
      <c r="BR243" s="308">
        <v>252</v>
      </c>
      <c r="BS243" s="308">
        <v>249</v>
      </c>
      <c r="BT243" s="374"/>
      <c r="BU243" s="312"/>
      <c r="BV243" s="372"/>
      <c r="BW243" s="375"/>
      <c r="BX243" s="365"/>
      <c r="BY243" s="376"/>
      <c r="BZ243" s="376"/>
      <c r="CA243" s="376"/>
      <c r="CB243" s="365"/>
      <c r="CC243" s="365"/>
      <c r="CD243" s="366"/>
      <c r="CE243" s="365"/>
      <c r="CF243" s="365"/>
      <c r="CG243" s="365"/>
      <c r="CH243" s="365"/>
      <c r="CI243" s="377"/>
      <c r="CJ243" s="365"/>
      <c r="CK243" s="378"/>
      <c r="CL243" s="375"/>
      <c r="CM243" s="365"/>
      <c r="CN243" s="376"/>
      <c r="CO243" s="376"/>
      <c r="CP243" s="376"/>
      <c r="CQ243" s="365"/>
      <c r="CR243" s="365"/>
      <c r="CS243" s="366"/>
      <c r="CT243" s="365"/>
      <c r="CU243" s="365"/>
      <c r="CV243" s="365"/>
      <c r="CW243" s="365"/>
      <c r="CX243" s="377"/>
      <c r="CY243" s="365"/>
      <c r="CZ243" s="378"/>
    </row>
    <row r="244" spans="1:104" s="1" customFormat="1" hidden="1">
      <c r="A244" s="272">
        <v>44803</v>
      </c>
      <c r="B244" s="362"/>
      <c r="C244" s="363"/>
      <c r="D244" s="364"/>
      <c r="E244" s="364"/>
      <c r="F244" s="364"/>
      <c r="G244" s="365"/>
      <c r="H244" s="366"/>
      <c r="I244" s="366"/>
      <c r="J244" s="366"/>
      <c r="K244" s="366"/>
      <c r="L244" s="366"/>
      <c r="M244" s="367"/>
      <c r="N244" s="367"/>
      <c r="O244" s="365"/>
      <c r="P244" s="368"/>
      <c r="Q244" s="369"/>
      <c r="R244" s="312"/>
      <c r="S244" s="370">
        <v>6.676922566112518</v>
      </c>
      <c r="T244" s="370">
        <v>0.56699999999999995</v>
      </c>
      <c r="U244" s="370">
        <v>0</v>
      </c>
      <c r="V244" s="312">
        <f>_xll.SRS1Splines.Functions25.Linear_Interp(V_NK3!$P$8:$P$32,V_NK3!$R$8:$R$32,AC244)</f>
        <v>503.63655678999999</v>
      </c>
      <c r="W244" s="312">
        <f>(V244/V_NK3!$R$28)*100</f>
        <v>92.896655075582075</v>
      </c>
      <c r="X244" s="308">
        <f>V244-V_NK3!$R$8</f>
        <v>447.05790479000001</v>
      </c>
      <c r="Y244" s="308">
        <f>IFERROR((V244 - V_NK3!$V$10) / (V_NK3!$V$9- V_NK3!$V$10) * 100, 0)</f>
        <v>92.068970223491803</v>
      </c>
      <c r="Z244" s="308">
        <v>541.79999999999995</v>
      </c>
      <c r="AA244" s="308">
        <v>521</v>
      </c>
      <c r="AB244" s="312">
        <v>530.82000000000005</v>
      </c>
      <c r="AC244" s="371">
        <v>539.99</v>
      </c>
      <c r="AD244" s="308">
        <v>0.6</v>
      </c>
      <c r="AE244" s="372">
        <v>0.14000000000000001</v>
      </c>
      <c r="AF244" s="373"/>
      <c r="AG244" s="312"/>
      <c r="AH244" s="370">
        <v>2.7136844468171311</v>
      </c>
      <c r="AI244" s="370">
        <v>0</v>
      </c>
      <c r="AJ244" s="370">
        <v>0</v>
      </c>
      <c r="AK244" s="312">
        <f>_xll.SRS1Splines.Functions25.Linear_Interp(V_NK2!$R$10:$R$21,V_NK2!$T$10:$T$21,AR244)</f>
        <v>59.4738000000293</v>
      </c>
      <c r="AL244" s="312">
        <f>(AK244/V_NK2!$T$18)*100</f>
        <v>83.296638655503216</v>
      </c>
      <c r="AM244" s="308">
        <f>AK244-V_NK2!$T$11</f>
        <v>18.653800000001503</v>
      </c>
      <c r="AN244" s="308">
        <f>IFERROR((AK244 - V_NK2!$X$12) / (V_NK2!$X$11- V_NK2!$X$12) * 100, 0)</f>
        <v>61.000000000007915</v>
      </c>
      <c r="AO244" s="308">
        <v>427</v>
      </c>
      <c r="AP244" s="308">
        <v>420</v>
      </c>
      <c r="AQ244" s="308">
        <v>425</v>
      </c>
      <c r="AR244" s="371">
        <v>424.27</v>
      </c>
      <c r="AS244" s="312">
        <v>0.84</v>
      </c>
      <c r="AT244" s="372">
        <v>0</v>
      </c>
      <c r="AU244" s="369"/>
      <c r="AV244" s="312"/>
      <c r="AW244" s="370"/>
      <c r="AX244" s="370"/>
      <c r="AY244" s="370"/>
      <c r="AZ244" s="312"/>
      <c r="BA244" s="312"/>
      <c r="BB244" s="308"/>
      <c r="BC244" s="308"/>
      <c r="BD244" s="308"/>
      <c r="BE244" s="308"/>
      <c r="BF244" s="374"/>
      <c r="BG244" s="312"/>
      <c r="BH244" s="372"/>
      <c r="BI244" s="369"/>
      <c r="BJ244" s="312"/>
      <c r="BK244" s="370"/>
      <c r="BL244" s="370"/>
      <c r="BM244" s="370"/>
      <c r="BN244" s="312" t="str">
        <f>_xll.SRS1Splines.Functions25.Linear_Interp(V_XNN1!$K$3:$K$8,V_XNN1!$L$3:$L$8,BT244)</f>
        <v>Error reading input X value(s): The value is not a number</v>
      </c>
      <c r="BO244" s="312" t="e">
        <f>(BN244/V_XNN1!$L$7)*100</f>
        <v>#VALUE!</v>
      </c>
      <c r="BP244" s="308" t="str">
        <f>_xll.SRS1Splines.Functions25.Linear_Interp(V_XNN1!$K$3:$K$8,V_XNN1!$M$3:$M$8,BT244)</f>
        <v>Error reading input X value(s): The value is not a number</v>
      </c>
      <c r="BQ244" s="308">
        <f>IFERROR((BN244 - V_XNN1!$M$16) / (V_XNN1!$M$15- V_XNN1!$M$16) * 100, 0)</f>
        <v>0</v>
      </c>
      <c r="BR244" s="308">
        <v>252</v>
      </c>
      <c r="BS244" s="308">
        <v>249</v>
      </c>
      <c r="BT244" s="374"/>
      <c r="BU244" s="312"/>
      <c r="BV244" s="372"/>
      <c r="BW244" s="375"/>
      <c r="BX244" s="365"/>
      <c r="BY244" s="376"/>
      <c r="BZ244" s="376"/>
      <c r="CA244" s="376"/>
      <c r="CB244" s="365"/>
      <c r="CC244" s="365"/>
      <c r="CD244" s="366"/>
      <c r="CE244" s="365"/>
      <c r="CF244" s="365"/>
      <c r="CG244" s="365"/>
      <c r="CH244" s="365"/>
      <c r="CI244" s="377"/>
      <c r="CJ244" s="365"/>
      <c r="CK244" s="378"/>
      <c r="CL244" s="375"/>
      <c r="CM244" s="365"/>
      <c r="CN244" s="376"/>
      <c r="CO244" s="376"/>
      <c r="CP244" s="376"/>
      <c r="CQ244" s="365"/>
      <c r="CR244" s="365"/>
      <c r="CS244" s="366"/>
      <c r="CT244" s="365"/>
      <c r="CU244" s="365"/>
      <c r="CV244" s="365"/>
      <c r="CW244" s="365"/>
      <c r="CX244" s="377"/>
      <c r="CY244" s="365"/>
      <c r="CZ244" s="378"/>
    </row>
    <row r="245" spans="1:104" s="1" customFormat="1" hidden="1">
      <c r="A245" s="272">
        <v>44804</v>
      </c>
      <c r="B245" s="362"/>
      <c r="C245" s="363"/>
      <c r="D245" s="364"/>
      <c r="E245" s="364"/>
      <c r="F245" s="364"/>
      <c r="G245" s="365"/>
      <c r="H245" s="366"/>
      <c r="I245" s="366"/>
      <c r="J245" s="366"/>
      <c r="K245" s="366"/>
      <c r="L245" s="366"/>
      <c r="M245" s="367"/>
      <c r="N245" s="367"/>
      <c r="O245" s="365"/>
      <c r="P245" s="368"/>
      <c r="Q245" s="369"/>
      <c r="R245" s="312"/>
      <c r="S245" s="370">
        <v>6.8451067196693423</v>
      </c>
      <c r="T245" s="370">
        <v>0</v>
      </c>
      <c r="U245" s="370">
        <v>0</v>
      </c>
      <c r="V245" s="312">
        <f>_xll.SRS1Splines.Functions25.Linear_Interp(V_NK3!$P$8:$P$32,V_NK3!$R$8:$R$32,AC245)</f>
        <v>510.48166357999798</v>
      </c>
      <c r="W245" s="312">
        <f>(V245/V_NK3!$R$28)*100</f>
        <v>94.159247148879714</v>
      </c>
      <c r="X245" s="308">
        <f>V245-V_NK3!$R$8</f>
        <v>453.90301157999801</v>
      </c>
      <c r="Y245" s="308">
        <f>IFERROR((V245 - V_NK3!$V$10) / (V_NK3!$V$9- V_NK3!$V$10) * 100, 0)</f>
        <v>93.47868007644918</v>
      </c>
      <c r="Z245" s="308">
        <v>541.79999999999995</v>
      </c>
      <c r="AA245" s="308">
        <v>521</v>
      </c>
      <c r="AB245" s="312">
        <v>530.82000000000005</v>
      </c>
      <c r="AC245" s="371">
        <v>540.16999999999996</v>
      </c>
      <c r="AD245" s="308">
        <v>0.6</v>
      </c>
      <c r="AE245" s="372">
        <v>0</v>
      </c>
      <c r="AF245" s="373"/>
      <c r="AG245" s="312"/>
      <c r="AH245" s="370">
        <v>2.2588852174908829</v>
      </c>
      <c r="AI245" s="370">
        <v>0</v>
      </c>
      <c r="AJ245" s="370">
        <v>0</v>
      </c>
      <c r="AK245" s="312">
        <f>_xll.SRS1Splines.Functions25.Linear_Interp(V_NK2!$R$10:$R$21,V_NK2!$T$10:$T$21,AR245)</f>
        <v>59.4738000000293</v>
      </c>
      <c r="AL245" s="312">
        <f>(AK245/V_NK2!$T$18)*100</f>
        <v>83.296638655503216</v>
      </c>
      <c r="AM245" s="308">
        <f>AK245-V_NK2!$T$11</f>
        <v>18.653800000001503</v>
      </c>
      <c r="AN245" s="308">
        <f>IFERROR((AK245 - V_NK2!$X$12) / (V_NK2!$X$11- V_NK2!$X$12) * 100, 0)</f>
        <v>61.000000000007915</v>
      </c>
      <c r="AO245" s="308">
        <v>427</v>
      </c>
      <c r="AP245" s="308">
        <v>420</v>
      </c>
      <c r="AQ245" s="308">
        <v>425</v>
      </c>
      <c r="AR245" s="371">
        <v>424.27</v>
      </c>
      <c r="AS245" s="312">
        <v>0.84</v>
      </c>
      <c r="AT245" s="372">
        <v>0</v>
      </c>
      <c r="AU245" s="369"/>
      <c r="AV245" s="312"/>
      <c r="AW245" s="370"/>
      <c r="AX245" s="370"/>
      <c r="AY245" s="370"/>
      <c r="AZ245" s="312"/>
      <c r="BA245" s="312"/>
      <c r="BB245" s="308"/>
      <c r="BC245" s="308"/>
      <c r="BD245" s="308"/>
      <c r="BE245" s="308"/>
      <c r="BF245" s="374"/>
      <c r="BG245" s="312"/>
      <c r="BH245" s="372"/>
      <c r="BI245" s="369"/>
      <c r="BJ245" s="312"/>
      <c r="BK245" s="370"/>
      <c r="BL245" s="370"/>
      <c r="BM245" s="370"/>
      <c r="BN245" s="312" t="str">
        <f>_xll.SRS1Splines.Functions25.Linear_Interp(V_XNN1!$K$3:$K$8,V_XNN1!$L$3:$L$8,BT245)</f>
        <v>Error reading input X value(s): The value is not a number</v>
      </c>
      <c r="BO245" s="312" t="e">
        <f>(BN245/V_XNN1!$L$7)*100</f>
        <v>#VALUE!</v>
      </c>
      <c r="BP245" s="308" t="str">
        <f>_xll.SRS1Splines.Functions25.Linear_Interp(V_XNN1!$K$3:$K$8,V_XNN1!$M$3:$M$8,BT245)</f>
        <v>Error reading input X value(s): The value is not a number</v>
      </c>
      <c r="BQ245" s="308">
        <f>IFERROR((BN245 - V_XNN1!$M$16) / (V_XNN1!$M$15- V_XNN1!$M$16) * 100, 0)</f>
        <v>0</v>
      </c>
      <c r="BR245" s="308">
        <v>252</v>
      </c>
      <c r="BS245" s="308">
        <v>249</v>
      </c>
      <c r="BT245" s="374"/>
      <c r="BU245" s="312"/>
      <c r="BV245" s="372"/>
      <c r="BW245" s="375"/>
      <c r="BX245" s="365"/>
      <c r="BY245" s="376"/>
      <c r="BZ245" s="376"/>
      <c r="CA245" s="376"/>
      <c r="CB245" s="365"/>
      <c r="CC245" s="365"/>
      <c r="CD245" s="366"/>
      <c r="CE245" s="365"/>
      <c r="CF245" s="365"/>
      <c r="CG245" s="365"/>
      <c r="CH245" s="365"/>
      <c r="CI245" s="377"/>
      <c r="CJ245" s="365"/>
      <c r="CK245" s="378"/>
      <c r="CL245" s="375"/>
      <c r="CM245" s="365"/>
      <c r="CN245" s="376"/>
      <c r="CO245" s="376"/>
      <c r="CP245" s="376"/>
      <c r="CQ245" s="365"/>
      <c r="CR245" s="365"/>
      <c r="CS245" s="366"/>
      <c r="CT245" s="365"/>
      <c r="CU245" s="365"/>
      <c r="CV245" s="365"/>
      <c r="CW245" s="365"/>
      <c r="CX245" s="377"/>
      <c r="CY245" s="365"/>
      <c r="CZ245" s="378"/>
    </row>
    <row r="246" spans="1:104" s="1" customFormat="1" hidden="1">
      <c r="A246" s="272">
        <v>44805</v>
      </c>
      <c r="B246" s="362"/>
      <c r="C246" s="363"/>
      <c r="D246" s="364"/>
      <c r="E246" s="364"/>
      <c r="F246" s="364"/>
      <c r="G246" s="365"/>
      <c r="H246" s="366"/>
      <c r="I246" s="366"/>
      <c r="J246" s="366"/>
      <c r="K246" s="366"/>
      <c r="L246" s="366"/>
      <c r="M246" s="367"/>
      <c r="N246" s="367"/>
      <c r="O246" s="365"/>
      <c r="P246" s="368"/>
      <c r="Q246" s="369"/>
      <c r="R246" s="312"/>
      <c r="S246" s="370">
        <v>6.1041877739944459</v>
      </c>
      <c r="T246" s="370">
        <v>0</v>
      </c>
      <c r="U246" s="370">
        <v>0</v>
      </c>
      <c r="V246" s="312">
        <f>_xll.SRS1Splines.Functions25.Linear_Interp(V_NK3!$P$8:$P$32,V_NK3!$R$8:$R$32,AC246)</f>
        <v>516.58585142000197</v>
      </c>
      <c r="W246" s="312">
        <f>(V246/V_NK3!$R$28)*100</f>
        <v>95.285175409337299</v>
      </c>
      <c r="X246" s="308">
        <f>V246-V_NK3!$R$8</f>
        <v>460.007199420002</v>
      </c>
      <c r="Y246" s="308">
        <f>IFERROR((V246 - V_NK3!$V$10) / (V_NK3!$V$9- V_NK3!$V$10) * 100, 0)</f>
        <v>94.735801989423578</v>
      </c>
      <c r="Z246" s="308">
        <v>541.79999999999995</v>
      </c>
      <c r="AA246" s="308">
        <v>521</v>
      </c>
      <c r="AB246" s="312">
        <v>535.59</v>
      </c>
      <c r="AC246" s="371">
        <v>540.33000000000004</v>
      </c>
      <c r="AD246" s="308">
        <v>0.62</v>
      </c>
      <c r="AE246" s="372">
        <v>0</v>
      </c>
      <c r="AF246" s="373"/>
      <c r="AG246" s="312"/>
      <c r="AH246" s="370">
        <v>2.0143819654181674</v>
      </c>
      <c r="AI246" s="370">
        <v>4.2783709090909099</v>
      </c>
      <c r="AJ246" s="370">
        <v>0</v>
      </c>
      <c r="AK246" s="312">
        <f>_xll.SRS1Splines.Functions25.Linear_Interp(V_NK2!$R$10:$R$21,V_NK2!$T$10:$T$21,AR246)</f>
        <v>54.799428571457597</v>
      </c>
      <c r="AL246" s="312">
        <f>(AK246/V_NK2!$T$18)*100</f>
        <v>76.749899960024635</v>
      </c>
      <c r="AM246" s="308">
        <f>AK246-V_NK2!$T$11</f>
        <v>13.9794285714298</v>
      </c>
      <c r="AN246" s="308">
        <f>IFERROR((AK246 - V_NK2!$X$12) / (V_NK2!$X$11- V_NK2!$X$12) * 100, 0)</f>
        <v>45.714285714291975</v>
      </c>
      <c r="AO246" s="308">
        <v>427</v>
      </c>
      <c r="AP246" s="308">
        <v>420</v>
      </c>
      <c r="AQ246" s="308">
        <v>425</v>
      </c>
      <c r="AR246" s="371">
        <v>423.2</v>
      </c>
      <c r="AS246" s="312">
        <v>0.81</v>
      </c>
      <c r="AT246" s="372">
        <v>1.04</v>
      </c>
      <c r="AU246" s="369"/>
      <c r="AV246" s="312"/>
      <c r="AW246" s="370"/>
      <c r="AX246" s="370"/>
      <c r="AY246" s="370"/>
      <c r="AZ246" s="312"/>
      <c r="BA246" s="312"/>
      <c r="BB246" s="308"/>
      <c r="BC246" s="308"/>
      <c r="BD246" s="308"/>
      <c r="BE246" s="308"/>
      <c r="BF246" s="374"/>
      <c r="BG246" s="312"/>
      <c r="BH246" s="372"/>
      <c r="BI246" s="369"/>
      <c r="BJ246" s="312"/>
      <c r="BK246" s="370"/>
      <c r="BL246" s="370"/>
      <c r="BM246" s="370"/>
      <c r="BN246" s="312" t="str">
        <f>_xll.SRS1Splines.Functions25.Linear_Interp(V_XNN1!$K$3:$K$8,V_XNN1!$L$3:$L$8,BT246)</f>
        <v>Error reading input X value(s): The value is not a number</v>
      </c>
      <c r="BO246" s="312" t="e">
        <f>(BN246/V_XNN1!$L$7)*100</f>
        <v>#VALUE!</v>
      </c>
      <c r="BP246" s="308" t="str">
        <f>_xll.SRS1Splines.Functions25.Linear_Interp(V_XNN1!$K$3:$K$8,V_XNN1!$M$3:$M$8,BT246)</f>
        <v>Error reading input X value(s): The value is not a number</v>
      </c>
      <c r="BQ246" s="308">
        <f>IFERROR((BN246 - V_XNN1!$M$16) / (V_XNN1!$M$15- V_XNN1!$M$16) * 100, 0)</f>
        <v>0</v>
      </c>
      <c r="BR246" s="308">
        <v>252</v>
      </c>
      <c r="BS246" s="308">
        <v>249</v>
      </c>
      <c r="BT246" s="374"/>
      <c r="BU246" s="312"/>
      <c r="BV246" s="372"/>
      <c r="BW246" s="375"/>
      <c r="BX246" s="365"/>
      <c r="BY246" s="376"/>
      <c r="BZ246" s="376"/>
      <c r="CA246" s="376"/>
      <c r="CB246" s="365"/>
      <c r="CC246" s="365"/>
      <c r="CD246" s="366"/>
      <c r="CE246" s="365"/>
      <c r="CF246" s="365"/>
      <c r="CG246" s="365"/>
      <c r="CH246" s="365"/>
      <c r="CI246" s="377"/>
      <c r="CJ246" s="365"/>
      <c r="CK246" s="378"/>
      <c r="CL246" s="375"/>
      <c r="CM246" s="365"/>
      <c r="CN246" s="376"/>
      <c r="CO246" s="376"/>
      <c r="CP246" s="376"/>
      <c r="CQ246" s="365"/>
      <c r="CR246" s="365"/>
      <c r="CS246" s="366"/>
      <c r="CT246" s="365"/>
      <c r="CU246" s="365"/>
      <c r="CV246" s="365"/>
      <c r="CW246" s="365"/>
      <c r="CX246" s="377"/>
      <c r="CY246" s="365"/>
      <c r="CZ246" s="378"/>
    </row>
    <row r="247" spans="1:104" s="1" customFormat="1" hidden="1">
      <c r="A247" s="272">
        <v>44806</v>
      </c>
      <c r="B247" s="362"/>
      <c r="C247" s="363"/>
      <c r="D247" s="364"/>
      <c r="E247" s="364"/>
      <c r="F247" s="364"/>
      <c r="G247" s="365"/>
      <c r="H247" s="366"/>
      <c r="I247" s="366"/>
      <c r="J247" s="366"/>
      <c r="K247" s="366"/>
      <c r="L247" s="366"/>
      <c r="M247" s="367"/>
      <c r="N247" s="367"/>
      <c r="O247" s="365"/>
      <c r="P247" s="368"/>
      <c r="Q247" s="369"/>
      <c r="R247" s="312"/>
      <c r="S247" s="370">
        <v>6.4856995098609929</v>
      </c>
      <c r="T247" s="370">
        <v>0</v>
      </c>
      <c r="U247" s="370">
        <v>0</v>
      </c>
      <c r="V247" s="312">
        <f>_xll.SRS1Splines.Functions25.Linear_Interp(V_NK3!$P$8:$P$32,V_NK3!$R$8:$R$32,AC247)</f>
        <v>523.071551</v>
      </c>
      <c r="W247" s="312">
        <f>(V247/V_NK3!$R$28)*100</f>
        <v>96.481474186072333</v>
      </c>
      <c r="X247" s="308">
        <f>V247-V_NK3!$R$8</f>
        <v>466.49289900000002</v>
      </c>
      <c r="Y247" s="308">
        <f>IFERROR((V247 - V_NK3!$V$10) / (V_NK3!$V$9- V_NK3!$V$10) * 100, 0)</f>
        <v>96.071494021957577</v>
      </c>
      <c r="Z247" s="308">
        <v>541.79999999999995</v>
      </c>
      <c r="AA247" s="308">
        <v>521</v>
      </c>
      <c r="AB247" s="312">
        <v>535.59</v>
      </c>
      <c r="AC247" s="371">
        <v>540.5</v>
      </c>
      <c r="AD247" s="308">
        <v>0.62</v>
      </c>
      <c r="AE247" s="372">
        <v>0</v>
      </c>
      <c r="AF247" s="373"/>
      <c r="AG247" s="312"/>
      <c r="AH247" s="370">
        <v>2.1402808382541272</v>
      </c>
      <c r="AI247" s="370">
        <v>4.2372327272727262</v>
      </c>
      <c r="AJ247" s="370">
        <v>0</v>
      </c>
      <c r="AK247" s="312">
        <f>_xll.SRS1Splines.Functions25.Linear_Interp(V_NK2!$R$10:$R$21,V_NK2!$T$10:$T$21,AR247)</f>
        <v>52.178285714314697</v>
      </c>
      <c r="AL247" s="312">
        <f>(AK247/V_NK2!$T$18)*100</f>
        <v>73.078831532653638</v>
      </c>
      <c r="AM247" s="308">
        <f>AK247-V_NK2!$T$11</f>
        <v>11.3582857142869</v>
      </c>
      <c r="AN247" s="308">
        <f>IFERROR((AK247 - V_NK2!$X$12) / (V_NK2!$X$11- V_NK2!$X$12) * 100, 0)</f>
        <v>37.142857142862844</v>
      </c>
      <c r="AO247" s="308">
        <v>427</v>
      </c>
      <c r="AP247" s="308">
        <v>420</v>
      </c>
      <c r="AQ247" s="308">
        <v>425</v>
      </c>
      <c r="AR247" s="371">
        <v>422.6</v>
      </c>
      <c r="AS247" s="312">
        <v>0.81</v>
      </c>
      <c r="AT247" s="372">
        <v>1.03</v>
      </c>
      <c r="AU247" s="369"/>
      <c r="AV247" s="312"/>
      <c r="AW247" s="370"/>
      <c r="AX247" s="370"/>
      <c r="AY247" s="370"/>
      <c r="AZ247" s="312"/>
      <c r="BA247" s="312"/>
      <c r="BB247" s="308"/>
      <c r="BC247" s="308"/>
      <c r="BD247" s="308"/>
      <c r="BE247" s="308"/>
      <c r="BF247" s="374"/>
      <c r="BG247" s="312"/>
      <c r="BH247" s="372"/>
      <c r="BI247" s="369"/>
      <c r="BJ247" s="312"/>
      <c r="BK247" s="370"/>
      <c r="BL247" s="370"/>
      <c r="BM247" s="370"/>
      <c r="BN247" s="312" t="str">
        <f>_xll.SRS1Splines.Functions25.Linear_Interp(V_XNN1!$K$3:$K$8,V_XNN1!$L$3:$L$8,BT247)</f>
        <v>Error reading input X value(s): The value is not a number</v>
      </c>
      <c r="BO247" s="312" t="e">
        <f>(BN247/V_XNN1!$L$7)*100</f>
        <v>#VALUE!</v>
      </c>
      <c r="BP247" s="308" t="str">
        <f>_xll.SRS1Splines.Functions25.Linear_Interp(V_XNN1!$K$3:$K$8,V_XNN1!$M$3:$M$8,BT247)</f>
        <v>Error reading input X value(s): The value is not a number</v>
      </c>
      <c r="BQ247" s="308">
        <f>IFERROR((BN247 - V_XNN1!$M$16) / (V_XNN1!$M$15- V_XNN1!$M$16) * 100, 0)</f>
        <v>0</v>
      </c>
      <c r="BR247" s="308">
        <v>252</v>
      </c>
      <c r="BS247" s="308">
        <v>249</v>
      </c>
      <c r="BT247" s="374"/>
      <c r="BU247" s="312"/>
      <c r="BV247" s="372"/>
      <c r="BW247" s="375"/>
      <c r="BX247" s="365"/>
      <c r="BY247" s="376"/>
      <c r="BZ247" s="376"/>
      <c r="CA247" s="376"/>
      <c r="CB247" s="365"/>
      <c r="CC247" s="365"/>
      <c r="CD247" s="366"/>
      <c r="CE247" s="365"/>
      <c r="CF247" s="365"/>
      <c r="CG247" s="365"/>
      <c r="CH247" s="365"/>
      <c r="CI247" s="377"/>
      <c r="CJ247" s="365"/>
      <c r="CK247" s="378"/>
      <c r="CL247" s="375"/>
      <c r="CM247" s="365"/>
      <c r="CN247" s="376"/>
      <c r="CO247" s="376"/>
      <c r="CP247" s="376"/>
      <c r="CQ247" s="365"/>
      <c r="CR247" s="365"/>
      <c r="CS247" s="366"/>
      <c r="CT247" s="365"/>
      <c r="CU247" s="365"/>
      <c r="CV247" s="365"/>
      <c r="CW247" s="365"/>
      <c r="CX247" s="377"/>
      <c r="CY247" s="365"/>
      <c r="CZ247" s="378"/>
    </row>
    <row r="248" spans="1:104" s="1" customFormat="1" hidden="1">
      <c r="A248" s="272">
        <v>44807</v>
      </c>
      <c r="B248" s="362"/>
      <c r="C248" s="363"/>
      <c r="D248" s="364"/>
      <c r="E248" s="364"/>
      <c r="F248" s="364"/>
      <c r="G248" s="365"/>
      <c r="H248" s="366"/>
      <c r="I248" s="366"/>
      <c r="J248" s="366"/>
      <c r="K248" s="366"/>
      <c r="L248" s="366"/>
      <c r="M248" s="367"/>
      <c r="N248" s="367"/>
      <c r="O248" s="365"/>
      <c r="P248" s="368"/>
      <c r="Q248" s="369"/>
      <c r="R248" s="312"/>
      <c r="S248" s="370">
        <v>5.7291525663642879</v>
      </c>
      <c r="T248" s="370">
        <v>0.76949999999999996</v>
      </c>
      <c r="U248" s="370">
        <v>0</v>
      </c>
      <c r="V248" s="312">
        <f>_xll.SRS1Splines.Functions25.Linear_Interp(V_NK3!$P$8:$P$32,V_NK3!$R$8:$R$32,AC248)</f>
        <v>528.03120362000004</v>
      </c>
      <c r="W248" s="312">
        <f>(V248/V_NK3!$R$28)*100</f>
        <v>97.396290897693532</v>
      </c>
      <c r="X248" s="308">
        <f>V248-V_NK3!$R$8</f>
        <v>471.45255162000007</v>
      </c>
      <c r="Y248" s="308">
        <f>IFERROR((V248 - V_NK3!$V$10) / (V_NK3!$V$9- V_NK3!$V$10) * 100, 0)</f>
        <v>97.092905576248626</v>
      </c>
      <c r="Z248" s="308">
        <v>541.79999999999995</v>
      </c>
      <c r="AA248" s="308">
        <v>521</v>
      </c>
      <c r="AB248" s="312">
        <v>535.59</v>
      </c>
      <c r="AC248" s="371">
        <v>540.63</v>
      </c>
      <c r="AD248" s="308">
        <v>0.62</v>
      </c>
      <c r="AE248" s="372">
        <v>0.19</v>
      </c>
      <c r="AF248" s="373"/>
      <c r="AG248" s="312"/>
      <c r="AH248" s="370">
        <v>2.5831703469002152</v>
      </c>
      <c r="AI248" s="370">
        <v>3.8258509090909092</v>
      </c>
      <c r="AJ248" s="370">
        <v>0</v>
      </c>
      <c r="AK248" s="312">
        <f>_xll.SRS1Splines.Functions25.Linear_Interp(V_NK2!$R$10:$R$21,V_NK2!$T$10:$T$21,AR248)</f>
        <v>50.212428571457103</v>
      </c>
      <c r="AL248" s="312">
        <f>(AK248/V_NK2!$T$18)*100</f>
        <v>70.325530212124789</v>
      </c>
      <c r="AM248" s="308">
        <f>AK248-V_NK2!$T$11</f>
        <v>9.3924285714293063</v>
      </c>
      <c r="AN248" s="308">
        <f>IFERROR((AK248 - V_NK2!$X$12) / (V_NK2!$X$11- V_NK2!$X$12) * 100, 0)</f>
        <v>30.714285714289623</v>
      </c>
      <c r="AO248" s="308">
        <v>427</v>
      </c>
      <c r="AP248" s="308">
        <v>420</v>
      </c>
      <c r="AQ248" s="308">
        <v>425</v>
      </c>
      <c r="AR248" s="371">
        <v>422.15</v>
      </c>
      <c r="AS248" s="312">
        <v>0.81</v>
      </c>
      <c r="AT248" s="372">
        <v>0.93</v>
      </c>
      <c r="AU248" s="369"/>
      <c r="AV248" s="312"/>
      <c r="AW248" s="370"/>
      <c r="AX248" s="370"/>
      <c r="AY248" s="370"/>
      <c r="AZ248" s="312"/>
      <c r="BA248" s="312"/>
      <c r="BB248" s="308"/>
      <c r="BC248" s="308"/>
      <c r="BD248" s="308"/>
      <c r="BE248" s="308"/>
      <c r="BF248" s="374"/>
      <c r="BG248" s="312"/>
      <c r="BH248" s="372"/>
      <c r="BI248" s="369"/>
      <c r="BJ248" s="312"/>
      <c r="BK248" s="370"/>
      <c r="BL248" s="370"/>
      <c r="BM248" s="370"/>
      <c r="BN248" s="312" t="str">
        <f>_xll.SRS1Splines.Functions25.Linear_Interp(V_XNN1!$K$3:$K$8,V_XNN1!$L$3:$L$8,BT248)</f>
        <v>Error reading input X value(s): The value is not a number</v>
      </c>
      <c r="BO248" s="312" t="e">
        <f>(BN248/V_XNN1!$L$7)*100</f>
        <v>#VALUE!</v>
      </c>
      <c r="BP248" s="308" t="str">
        <f>_xll.SRS1Splines.Functions25.Linear_Interp(V_XNN1!$K$3:$K$8,V_XNN1!$M$3:$M$8,BT248)</f>
        <v>Error reading input X value(s): The value is not a number</v>
      </c>
      <c r="BQ248" s="308">
        <f>IFERROR((BN248 - V_XNN1!$M$16) / (V_XNN1!$M$15- V_XNN1!$M$16) * 100, 0)</f>
        <v>0</v>
      </c>
      <c r="BR248" s="308">
        <v>252</v>
      </c>
      <c r="BS248" s="308">
        <v>249</v>
      </c>
      <c r="BT248" s="374"/>
      <c r="BU248" s="312"/>
      <c r="BV248" s="372"/>
      <c r="BW248" s="375"/>
      <c r="BX248" s="365"/>
      <c r="BY248" s="376"/>
      <c r="BZ248" s="376"/>
      <c r="CA248" s="376"/>
      <c r="CB248" s="365"/>
      <c r="CC248" s="365"/>
      <c r="CD248" s="366"/>
      <c r="CE248" s="365"/>
      <c r="CF248" s="365"/>
      <c r="CG248" s="365"/>
      <c r="CH248" s="365"/>
      <c r="CI248" s="377"/>
      <c r="CJ248" s="365"/>
      <c r="CK248" s="378"/>
      <c r="CL248" s="375"/>
      <c r="CM248" s="365"/>
      <c r="CN248" s="376"/>
      <c r="CO248" s="376"/>
      <c r="CP248" s="376"/>
      <c r="CQ248" s="365"/>
      <c r="CR248" s="365"/>
      <c r="CS248" s="366"/>
      <c r="CT248" s="365"/>
      <c r="CU248" s="365"/>
      <c r="CV248" s="365"/>
      <c r="CW248" s="365"/>
      <c r="CX248" s="377"/>
      <c r="CY248" s="365"/>
      <c r="CZ248" s="378"/>
    </row>
    <row r="249" spans="1:104" s="1" customFormat="1" hidden="1">
      <c r="A249" s="272">
        <v>44808</v>
      </c>
      <c r="B249" s="362"/>
      <c r="C249" s="363"/>
      <c r="D249" s="364"/>
      <c r="E249" s="364"/>
      <c r="F249" s="364"/>
      <c r="G249" s="365"/>
      <c r="H249" s="366"/>
      <c r="I249" s="366"/>
      <c r="J249" s="366"/>
      <c r="K249" s="366"/>
      <c r="L249" s="366"/>
      <c r="M249" s="367"/>
      <c r="N249" s="367"/>
      <c r="O249" s="365"/>
      <c r="P249" s="368"/>
      <c r="Q249" s="369"/>
      <c r="R249" s="312"/>
      <c r="S249" s="370">
        <v>5.6781173587455749</v>
      </c>
      <c r="T249" s="370">
        <v>1.863</v>
      </c>
      <c r="U249" s="370">
        <v>0</v>
      </c>
      <c r="V249" s="312">
        <f>_xll.SRS1Splines.Functions25.Linear_Interp(V_NK3!$P$8:$P$32,V_NK3!$R$8:$R$32,AC249)</f>
        <v>531.84632102000103</v>
      </c>
      <c r="W249" s="312">
        <f>(V249/V_NK3!$R$28)*100</f>
        <v>98.099996060479242</v>
      </c>
      <c r="X249" s="308">
        <f>V249-V_NK3!$R$8</f>
        <v>475.26766902000105</v>
      </c>
      <c r="Y249" s="308">
        <f>IFERROR((V249 - V_NK3!$V$10) / (V_NK3!$V$9- V_NK3!$V$10) * 100, 0)</f>
        <v>97.878606771857307</v>
      </c>
      <c r="Z249" s="308">
        <v>541.79999999999995</v>
      </c>
      <c r="AA249" s="308">
        <v>521</v>
      </c>
      <c r="AB249" s="312">
        <v>535.59</v>
      </c>
      <c r="AC249" s="371">
        <v>540.73</v>
      </c>
      <c r="AD249" s="308">
        <v>0.62</v>
      </c>
      <c r="AE249" s="372">
        <v>0.46</v>
      </c>
      <c r="AF249" s="373"/>
      <c r="AG249" s="312"/>
      <c r="AH249" s="370">
        <v>3.55047872838604</v>
      </c>
      <c r="AI249" s="370">
        <v>2.3448763636363639</v>
      </c>
      <c r="AJ249" s="370">
        <v>0</v>
      </c>
      <c r="AK249" s="312">
        <f>_xll.SRS1Splines.Functions25.Linear_Interp(V_NK2!$R$10:$R$21,V_NK2!$T$10:$T$21,AR249)</f>
        <v>52.3093428571717</v>
      </c>
      <c r="AL249" s="312">
        <f>(AK249/V_NK2!$T$18)*100</f>
        <v>73.262384954021982</v>
      </c>
      <c r="AM249" s="308">
        <f>AK249-V_NK2!$T$11</f>
        <v>11.489342857143903</v>
      </c>
      <c r="AN249" s="308">
        <f>IFERROR((AK249 - V_NK2!$X$12) / (V_NK2!$X$11- V_NK2!$X$12) * 100, 0)</f>
        <v>37.571428571433835</v>
      </c>
      <c r="AO249" s="308">
        <v>427</v>
      </c>
      <c r="AP249" s="308">
        <v>420</v>
      </c>
      <c r="AQ249" s="308">
        <v>425</v>
      </c>
      <c r="AR249" s="371">
        <v>422.63</v>
      </c>
      <c r="AS249" s="312">
        <v>0.81</v>
      </c>
      <c r="AT249" s="372">
        <v>0.56999999999999995</v>
      </c>
      <c r="AU249" s="369"/>
      <c r="AV249" s="312"/>
      <c r="AW249" s="370"/>
      <c r="AX249" s="370"/>
      <c r="AY249" s="370"/>
      <c r="AZ249" s="312"/>
      <c r="BA249" s="312"/>
      <c r="BB249" s="308"/>
      <c r="BC249" s="308"/>
      <c r="BD249" s="308"/>
      <c r="BE249" s="308"/>
      <c r="BF249" s="374"/>
      <c r="BG249" s="312"/>
      <c r="BH249" s="372"/>
      <c r="BI249" s="369"/>
      <c r="BJ249" s="312"/>
      <c r="BK249" s="370"/>
      <c r="BL249" s="370"/>
      <c r="BM249" s="370"/>
      <c r="BN249" s="312" t="str">
        <f>_xll.SRS1Splines.Functions25.Linear_Interp(V_XNN1!$K$3:$K$8,V_XNN1!$L$3:$L$8,BT249)</f>
        <v>Error reading input X value(s): The value is not a number</v>
      </c>
      <c r="BO249" s="312" t="e">
        <f>(BN249/V_XNN1!$L$7)*100</f>
        <v>#VALUE!</v>
      </c>
      <c r="BP249" s="308" t="str">
        <f>_xll.SRS1Splines.Functions25.Linear_Interp(V_XNN1!$K$3:$K$8,V_XNN1!$M$3:$M$8,BT249)</f>
        <v>Error reading input X value(s): The value is not a number</v>
      </c>
      <c r="BQ249" s="308">
        <f>IFERROR((BN249 - V_XNN1!$M$16) / (V_XNN1!$M$15- V_XNN1!$M$16) * 100, 0)</f>
        <v>0</v>
      </c>
      <c r="BR249" s="308">
        <v>252</v>
      </c>
      <c r="BS249" s="308">
        <v>249</v>
      </c>
      <c r="BT249" s="374"/>
      <c r="BU249" s="312"/>
      <c r="BV249" s="372"/>
      <c r="BW249" s="375"/>
      <c r="BX249" s="365"/>
      <c r="BY249" s="376"/>
      <c r="BZ249" s="376"/>
      <c r="CA249" s="376"/>
      <c r="CB249" s="365"/>
      <c r="CC249" s="365"/>
      <c r="CD249" s="366"/>
      <c r="CE249" s="365"/>
      <c r="CF249" s="365"/>
      <c r="CG249" s="365"/>
      <c r="CH249" s="365"/>
      <c r="CI249" s="377"/>
      <c r="CJ249" s="365"/>
      <c r="CK249" s="378"/>
      <c r="CL249" s="375"/>
      <c r="CM249" s="365"/>
      <c r="CN249" s="376"/>
      <c r="CO249" s="376"/>
      <c r="CP249" s="376"/>
      <c r="CQ249" s="365"/>
      <c r="CR249" s="365"/>
      <c r="CS249" s="366"/>
      <c r="CT249" s="365"/>
      <c r="CU249" s="365"/>
      <c r="CV249" s="365"/>
      <c r="CW249" s="365"/>
      <c r="CX249" s="377"/>
      <c r="CY249" s="365"/>
      <c r="CZ249" s="378"/>
    </row>
    <row r="250" spans="1:104" s="1" customFormat="1" hidden="1">
      <c r="A250" s="272">
        <v>44809</v>
      </c>
      <c r="B250" s="362"/>
      <c r="C250" s="363"/>
      <c r="D250" s="364"/>
      <c r="E250" s="364"/>
      <c r="F250" s="364"/>
      <c r="G250" s="365"/>
      <c r="H250" s="366"/>
      <c r="I250" s="366"/>
      <c r="J250" s="366"/>
      <c r="K250" s="366"/>
      <c r="L250" s="366"/>
      <c r="M250" s="367"/>
      <c r="N250" s="367"/>
      <c r="O250" s="365"/>
      <c r="P250" s="368"/>
      <c r="Q250" s="369"/>
      <c r="R250" s="312"/>
      <c r="S250" s="370">
        <v>7.5686643022422793</v>
      </c>
      <c r="T250" s="370">
        <v>2.2275</v>
      </c>
      <c r="U250" s="370">
        <v>0</v>
      </c>
      <c r="V250" s="312">
        <f>_xll.SRS1Splines.Functions25.Linear_Interp(V_NK3!$P$8:$P$32,V_NK3!$R$8:$R$32,AC250)</f>
        <v>537.18748538</v>
      </c>
      <c r="W250" s="312">
        <f>(V250/V_NK3!$R$28)*100</f>
        <v>99.085183288378801</v>
      </c>
      <c r="X250" s="308">
        <f>V250-V_NK3!$R$8</f>
        <v>480.60883338000002</v>
      </c>
      <c r="Y250" s="308">
        <f>IFERROR((V250 - V_NK3!$V$10) / (V_NK3!$V$9- V_NK3!$V$10) * 100, 0)</f>
        <v>98.978588445708965</v>
      </c>
      <c r="Z250" s="308">
        <v>541.79999999999995</v>
      </c>
      <c r="AA250" s="308">
        <v>521</v>
      </c>
      <c r="AB250" s="312">
        <v>535.59</v>
      </c>
      <c r="AC250" s="371">
        <v>540.87</v>
      </c>
      <c r="AD250" s="308">
        <v>0.62</v>
      </c>
      <c r="AE250" s="372">
        <v>0.55000000000000004</v>
      </c>
      <c r="AF250" s="373"/>
      <c r="AG250" s="312"/>
      <c r="AH250" s="370">
        <v>4.5024092197399526</v>
      </c>
      <c r="AI250" s="370">
        <v>2.1391854545454549</v>
      </c>
      <c r="AJ250" s="370">
        <v>0</v>
      </c>
      <c r="AK250" s="312">
        <f>_xll.SRS1Splines.Functions25.Linear_Interp(V_NK2!$R$10:$R$21,V_NK2!$T$10:$T$21,AR250)</f>
        <v>54.1878285714577</v>
      </c>
      <c r="AL250" s="312">
        <f>(AK250/V_NK2!$T$18)*100</f>
        <v>75.89331732697157</v>
      </c>
      <c r="AM250" s="308">
        <f>AK250-V_NK2!$T$11</f>
        <v>13.367828571429904</v>
      </c>
      <c r="AN250" s="308">
        <f>IFERROR((AK250 - V_NK2!$X$12) / (V_NK2!$X$11- V_NK2!$X$12) * 100, 0)</f>
        <v>43.714285714292217</v>
      </c>
      <c r="AO250" s="308">
        <v>427</v>
      </c>
      <c r="AP250" s="308">
        <v>420</v>
      </c>
      <c r="AQ250" s="308">
        <v>425</v>
      </c>
      <c r="AR250" s="371">
        <v>423.06</v>
      </c>
      <c r="AS250" s="312">
        <v>0.81</v>
      </c>
      <c r="AT250" s="372">
        <v>0.52</v>
      </c>
      <c r="AU250" s="369"/>
      <c r="AV250" s="312"/>
      <c r="AW250" s="370"/>
      <c r="AX250" s="370"/>
      <c r="AY250" s="370"/>
      <c r="AZ250" s="312"/>
      <c r="BA250" s="312"/>
      <c r="BB250" s="308"/>
      <c r="BC250" s="308"/>
      <c r="BD250" s="308"/>
      <c r="BE250" s="308"/>
      <c r="BF250" s="374"/>
      <c r="BG250" s="312"/>
      <c r="BH250" s="372"/>
      <c r="BI250" s="369"/>
      <c r="BJ250" s="312"/>
      <c r="BK250" s="370"/>
      <c r="BL250" s="370"/>
      <c r="BM250" s="370"/>
      <c r="BN250" s="312" t="str">
        <f>_xll.SRS1Splines.Functions25.Linear_Interp(V_XNN1!$K$3:$K$8,V_XNN1!$L$3:$L$8,BT250)</f>
        <v>Error reading input X value(s): The value is not a number</v>
      </c>
      <c r="BO250" s="312" t="e">
        <f>(BN250/V_XNN1!$L$7)*100</f>
        <v>#VALUE!</v>
      </c>
      <c r="BP250" s="308" t="str">
        <f>_xll.SRS1Splines.Functions25.Linear_Interp(V_XNN1!$K$3:$K$8,V_XNN1!$M$3:$M$8,BT250)</f>
        <v>Error reading input X value(s): The value is not a number</v>
      </c>
      <c r="BQ250" s="308">
        <f>IFERROR((BN250 - V_XNN1!$M$16) / (V_XNN1!$M$15- V_XNN1!$M$16) * 100, 0)</f>
        <v>0</v>
      </c>
      <c r="BR250" s="308">
        <v>252</v>
      </c>
      <c r="BS250" s="308">
        <v>249</v>
      </c>
      <c r="BT250" s="374"/>
      <c r="BU250" s="312"/>
      <c r="BV250" s="372"/>
      <c r="BW250" s="375"/>
      <c r="BX250" s="365"/>
      <c r="BY250" s="376"/>
      <c r="BZ250" s="376"/>
      <c r="CA250" s="376"/>
      <c r="CB250" s="365"/>
      <c r="CC250" s="365"/>
      <c r="CD250" s="366"/>
      <c r="CE250" s="365"/>
      <c r="CF250" s="365"/>
      <c r="CG250" s="365"/>
      <c r="CH250" s="365"/>
      <c r="CI250" s="377"/>
      <c r="CJ250" s="365"/>
      <c r="CK250" s="378"/>
      <c r="CL250" s="375"/>
      <c r="CM250" s="365"/>
      <c r="CN250" s="376"/>
      <c r="CO250" s="376"/>
      <c r="CP250" s="376"/>
      <c r="CQ250" s="365"/>
      <c r="CR250" s="365"/>
      <c r="CS250" s="366"/>
      <c r="CT250" s="365"/>
      <c r="CU250" s="365"/>
      <c r="CV250" s="365"/>
      <c r="CW250" s="365"/>
      <c r="CX250" s="377"/>
      <c r="CY250" s="365"/>
      <c r="CZ250" s="378"/>
    </row>
    <row r="251" spans="1:104" s="1" customFormat="1" hidden="1">
      <c r="A251" s="272">
        <v>44810</v>
      </c>
      <c r="B251" s="362"/>
      <c r="C251" s="363"/>
      <c r="D251" s="364"/>
      <c r="E251" s="364"/>
      <c r="F251" s="364"/>
      <c r="G251" s="365"/>
      <c r="H251" s="366"/>
      <c r="I251" s="366"/>
      <c r="J251" s="366"/>
      <c r="K251" s="366"/>
      <c r="L251" s="366"/>
      <c r="M251" s="367"/>
      <c r="N251" s="367"/>
      <c r="O251" s="365"/>
      <c r="P251" s="368"/>
      <c r="Q251" s="369"/>
      <c r="R251" s="312"/>
      <c r="S251" s="370">
        <v>9.0513550474586495</v>
      </c>
      <c r="T251" s="370">
        <v>2.9159999999999999</v>
      </c>
      <c r="U251" s="370">
        <v>0</v>
      </c>
      <c r="V251" s="312">
        <f>_xll.SRS1Splines.Functions25.Linear_Interp(V_NK3!$P$8:$P$32,V_NK3!$R$8:$R$32,AC251)</f>
        <v>543.32284045999904</v>
      </c>
      <c r="W251" s="312">
        <f>(V251/V_NK3!$R$28)*100</f>
        <v>100.21686040146523</v>
      </c>
      <c r="X251" s="308">
        <f>V251-V_NK3!$R$8</f>
        <v>486.74418845999907</v>
      </c>
      <c r="Y251" s="308">
        <f>IFERROR((V251 - V_NK3!$V$10) / (V_NK3!$V$9- V_NK3!$V$10) * 100, 0)</f>
        <v>100.24212907013059</v>
      </c>
      <c r="Z251" s="308">
        <v>541.79999999999995</v>
      </c>
      <c r="AA251" s="308">
        <v>521</v>
      </c>
      <c r="AB251" s="312">
        <v>535.59</v>
      </c>
      <c r="AC251" s="371">
        <v>541.03</v>
      </c>
      <c r="AD251" s="308">
        <v>0.62</v>
      </c>
      <c r="AE251" s="372">
        <v>0.72</v>
      </c>
      <c r="AF251" s="373"/>
      <c r="AG251" s="312"/>
      <c r="AH251" s="370">
        <v>5.6113471656613543</v>
      </c>
      <c r="AI251" s="370">
        <v>1.9746327272727273</v>
      </c>
      <c r="AJ251" s="370">
        <v>0</v>
      </c>
      <c r="AK251" s="312">
        <f>_xll.SRS1Splines.Functions25.Linear_Interp(V_NK2!$R$10:$R$21,V_NK2!$T$10:$T$21,AR251)</f>
        <v>57.376885714315002</v>
      </c>
      <c r="AL251" s="312">
        <f>(AK251/V_NK2!$T$18)*100</f>
        <v>80.359783913606435</v>
      </c>
      <c r="AM251" s="308">
        <f>AK251-V_NK2!$T$11</f>
        <v>16.556885714287205</v>
      </c>
      <c r="AN251" s="308">
        <f>IFERROR((AK251 - V_NK2!$X$12) / (V_NK2!$X$11- V_NK2!$X$12) * 100, 0)</f>
        <v>54.142857142864678</v>
      </c>
      <c r="AO251" s="308">
        <v>427</v>
      </c>
      <c r="AP251" s="308">
        <v>420</v>
      </c>
      <c r="AQ251" s="308">
        <v>425</v>
      </c>
      <c r="AR251" s="371">
        <v>423.79</v>
      </c>
      <c r="AS251" s="312">
        <v>0.81</v>
      </c>
      <c r="AT251" s="372">
        <v>0.48</v>
      </c>
      <c r="AU251" s="369"/>
      <c r="AV251" s="312"/>
      <c r="AW251" s="370"/>
      <c r="AX251" s="370"/>
      <c r="AY251" s="370"/>
      <c r="AZ251" s="312"/>
      <c r="BA251" s="312"/>
      <c r="BB251" s="308"/>
      <c r="BC251" s="308"/>
      <c r="BD251" s="308"/>
      <c r="BE251" s="308"/>
      <c r="BF251" s="374"/>
      <c r="BG251" s="312"/>
      <c r="BH251" s="372"/>
      <c r="BI251" s="369"/>
      <c r="BJ251" s="312"/>
      <c r="BK251" s="370"/>
      <c r="BL251" s="370"/>
      <c r="BM251" s="370"/>
      <c r="BN251" s="312" t="str">
        <f>_xll.SRS1Splines.Functions25.Linear_Interp(V_XNN1!$K$3:$K$8,V_XNN1!$L$3:$L$8,BT251)</f>
        <v>Error reading input X value(s): The value is not a number</v>
      </c>
      <c r="BO251" s="312" t="e">
        <f>(BN251/V_XNN1!$L$7)*100</f>
        <v>#VALUE!</v>
      </c>
      <c r="BP251" s="308" t="str">
        <f>_xll.SRS1Splines.Functions25.Linear_Interp(V_XNN1!$K$3:$K$8,V_XNN1!$M$3:$M$8,BT251)</f>
        <v>Error reading input X value(s): The value is not a number</v>
      </c>
      <c r="BQ251" s="308">
        <f>IFERROR((BN251 - V_XNN1!$M$16) / (V_XNN1!$M$15- V_XNN1!$M$16) * 100, 0)</f>
        <v>0</v>
      </c>
      <c r="BR251" s="308">
        <v>252</v>
      </c>
      <c r="BS251" s="308">
        <v>249</v>
      </c>
      <c r="BT251" s="374"/>
      <c r="BU251" s="312"/>
      <c r="BV251" s="372"/>
      <c r="BW251" s="375"/>
      <c r="BX251" s="365"/>
      <c r="BY251" s="376"/>
      <c r="BZ251" s="376"/>
      <c r="CA251" s="376"/>
      <c r="CB251" s="365"/>
      <c r="CC251" s="365"/>
      <c r="CD251" s="366"/>
      <c r="CE251" s="365"/>
      <c r="CF251" s="365"/>
      <c r="CG251" s="365"/>
      <c r="CH251" s="365"/>
      <c r="CI251" s="377"/>
      <c r="CJ251" s="365"/>
      <c r="CK251" s="378"/>
      <c r="CL251" s="375"/>
      <c r="CM251" s="365"/>
      <c r="CN251" s="376"/>
      <c r="CO251" s="376"/>
      <c r="CP251" s="376"/>
      <c r="CQ251" s="365"/>
      <c r="CR251" s="365"/>
      <c r="CS251" s="366"/>
      <c r="CT251" s="365"/>
      <c r="CU251" s="365"/>
      <c r="CV251" s="365"/>
      <c r="CW251" s="365"/>
      <c r="CX251" s="377"/>
      <c r="CY251" s="365"/>
      <c r="CZ251" s="378"/>
    </row>
    <row r="252" spans="1:104" s="1" customFormat="1" hidden="1">
      <c r="A252" s="272">
        <v>44811</v>
      </c>
      <c r="B252" s="362"/>
      <c r="C252" s="363"/>
      <c r="D252" s="364"/>
      <c r="E252" s="364"/>
      <c r="F252" s="364"/>
      <c r="G252" s="365"/>
      <c r="H252" s="366"/>
      <c r="I252" s="366"/>
      <c r="J252" s="366"/>
      <c r="K252" s="366"/>
      <c r="L252" s="366"/>
      <c r="M252" s="367"/>
      <c r="N252" s="367"/>
      <c r="O252" s="365"/>
      <c r="P252" s="368"/>
      <c r="Q252" s="369"/>
      <c r="R252" s="312"/>
      <c r="S252" s="370">
        <v>6.4431074432334903</v>
      </c>
      <c r="T252" s="370">
        <v>2.9159999999999999</v>
      </c>
      <c r="U252" s="370">
        <v>0</v>
      </c>
      <c r="V252" s="312">
        <f>_xll.SRS1Splines.Functions25.Linear_Interp(V_NK3!$P$8:$P$32,V_NK3!$R$8:$R$32,AC252)</f>
        <v>546.84994784000003</v>
      </c>
      <c r="W252" s="312">
        <f>(V252/V_NK3!$R$28)*100</f>
        <v>100.86744160586161</v>
      </c>
      <c r="X252" s="308">
        <f>V252-V_NK3!$R$8</f>
        <v>490.27129584000005</v>
      </c>
      <c r="Y252" s="308">
        <f>IFERROR((V252 - V_NK3!$V$10) / (V_NK3!$V$9- V_NK3!$V$10) * 100, 0)</f>
        <v>100.96851628052319</v>
      </c>
      <c r="Z252" s="308">
        <v>541.79999999999995</v>
      </c>
      <c r="AA252" s="308">
        <v>521</v>
      </c>
      <c r="AB252" s="312">
        <v>535.59</v>
      </c>
      <c r="AC252" s="371">
        <v>541.12</v>
      </c>
      <c r="AD252" s="308">
        <v>0.62</v>
      </c>
      <c r="AE252" s="372">
        <v>0.72</v>
      </c>
      <c r="AF252" s="373"/>
      <c r="AG252" s="312"/>
      <c r="AH252" s="370">
        <v>4.7506254562670511</v>
      </c>
      <c r="AI252" s="370">
        <v>1.9746327272727273</v>
      </c>
      <c r="AJ252" s="370">
        <v>0</v>
      </c>
      <c r="AK252" s="312">
        <f>_xll.SRS1Splines.Functions25.Linear_Interp(V_NK2!$R$10:$R$21,V_NK2!$T$10:$T$21,AR252)</f>
        <v>60.085400000029601</v>
      </c>
      <c r="AL252" s="312">
        <f>(AK252/V_NK2!$T$18)*100</f>
        <v>84.15322128855685</v>
      </c>
      <c r="AM252" s="308">
        <f>AK252-V_NK2!$T$11</f>
        <v>19.265400000001804</v>
      </c>
      <c r="AN252" s="308">
        <f>IFERROR((AK252 - V_NK2!$X$12) / (V_NK2!$X$11- V_NK2!$X$12) * 100, 0)</f>
        <v>63.000000000008995</v>
      </c>
      <c r="AO252" s="308">
        <v>427</v>
      </c>
      <c r="AP252" s="308">
        <v>420</v>
      </c>
      <c r="AQ252" s="308">
        <v>425</v>
      </c>
      <c r="AR252" s="371">
        <v>424.41</v>
      </c>
      <c r="AS252" s="312">
        <v>0.81</v>
      </c>
      <c r="AT252" s="372">
        <v>0.48</v>
      </c>
      <c r="AU252" s="369"/>
      <c r="AV252" s="312"/>
      <c r="AW252" s="370"/>
      <c r="AX252" s="370"/>
      <c r="AY252" s="370"/>
      <c r="AZ252" s="312"/>
      <c r="BA252" s="312"/>
      <c r="BB252" s="308"/>
      <c r="BC252" s="308"/>
      <c r="BD252" s="308"/>
      <c r="BE252" s="308"/>
      <c r="BF252" s="374"/>
      <c r="BG252" s="312"/>
      <c r="BH252" s="372"/>
      <c r="BI252" s="369"/>
      <c r="BJ252" s="312"/>
      <c r="BK252" s="370"/>
      <c r="BL252" s="370"/>
      <c r="BM252" s="370"/>
      <c r="BN252" s="312" t="str">
        <f>_xll.SRS1Splines.Functions25.Linear_Interp(V_XNN1!$K$3:$K$8,V_XNN1!$L$3:$L$8,BT252)</f>
        <v>Error reading input X value(s): The value is not a number</v>
      </c>
      <c r="BO252" s="312" t="e">
        <f>(BN252/V_XNN1!$L$7)*100</f>
        <v>#VALUE!</v>
      </c>
      <c r="BP252" s="308" t="str">
        <f>_xll.SRS1Splines.Functions25.Linear_Interp(V_XNN1!$K$3:$K$8,V_XNN1!$M$3:$M$8,BT252)</f>
        <v>Error reading input X value(s): The value is not a number</v>
      </c>
      <c r="BQ252" s="308">
        <f>IFERROR((BN252 - V_XNN1!$M$16) / (V_XNN1!$M$15- V_XNN1!$M$16) * 100, 0)</f>
        <v>0</v>
      </c>
      <c r="BR252" s="308">
        <v>252</v>
      </c>
      <c r="BS252" s="308">
        <v>249</v>
      </c>
      <c r="BT252" s="374"/>
      <c r="BU252" s="312"/>
      <c r="BV252" s="372"/>
      <c r="BW252" s="375"/>
      <c r="BX252" s="365"/>
      <c r="BY252" s="376"/>
      <c r="BZ252" s="376"/>
      <c r="CA252" s="376"/>
      <c r="CB252" s="365"/>
      <c r="CC252" s="365"/>
      <c r="CD252" s="366"/>
      <c r="CE252" s="365"/>
      <c r="CF252" s="365"/>
      <c r="CG252" s="365"/>
      <c r="CH252" s="365"/>
      <c r="CI252" s="377"/>
      <c r="CJ252" s="365"/>
      <c r="CK252" s="378"/>
      <c r="CL252" s="375"/>
      <c r="CM252" s="365"/>
      <c r="CN252" s="376"/>
      <c r="CO252" s="376"/>
      <c r="CP252" s="376"/>
      <c r="CQ252" s="365"/>
      <c r="CR252" s="365"/>
      <c r="CS252" s="366"/>
      <c r="CT252" s="365"/>
      <c r="CU252" s="365"/>
      <c r="CV252" s="365"/>
      <c r="CW252" s="365"/>
      <c r="CX252" s="377"/>
      <c r="CY252" s="365"/>
      <c r="CZ252" s="378"/>
    </row>
    <row r="253" spans="1:104" s="1" customFormat="1" hidden="1">
      <c r="A253" s="272">
        <v>44812</v>
      </c>
      <c r="B253" s="362"/>
      <c r="C253" s="363"/>
      <c r="D253" s="364"/>
      <c r="E253" s="364"/>
      <c r="F253" s="364"/>
      <c r="G253" s="365"/>
      <c r="H253" s="366"/>
      <c r="I253" s="366"/>
      <c r="J253" s="366"/>
      <c r="K253" s="366"/>
      <c r="L253" s="366"/>
      <c r="M253" s="367"/>
      <c r="N253" s="367"/>
      <c r="O253" s="365"/>
      <c r="P253" s="368"/>
      <c r="Q253" s="369"/>
      <c r="R253" s="312"/>
      <c r="S253" s="370">
        <v>5.5783057891807557</v>
      </c>
      <c r="T253" s="370">
        <v>2.835</v>
      </c>
      <c r="U253" s="370">
        <v>0</v>
      </c>
      <c r="V253" s="312">
        <f>_xll.SRS1Splines.Functions25.Linear_Interp(V_NK3!$P$8:$P$32,V_NK3!$R$8:$R$32,AC253)</f>
        <v>549.59325358000206</v>
      </c>
      <c r="W253" s="312">
        <f>(V253/V_NK3!$R$28)*100</f>
        <v>101.37344920928126</v>
      </c>
      <c r="X253" s="308">
        <f>V253-V_NK3!$R$8</f>
        <v>493.01460158000208</v>
      </c>
      <c r="Y253" s="308">
        <f>IFERROR((V253 - V_NK3!$V$10) / (V_NK3!$V$9- V_NK3!$V$10) * 100, 0)</f>
        <v>101.53348411082881</v>
      </c>
      <c r="Z253" s="308">
        <v>541.79999999999995</v>
      </c>
      <c r="AA253" s="308">
        <v>521</v>
      </c>
      <c r="AB253" s="312">
        <v>535.59</v>
      </c>
      <c r="AC253" s="371">
        <v>541.19000000000005</v>
      </c>
      <c r="AD253" s="308">
        <v>0.62</v>
      </c>
      <c r="AE253" s="372">
        <v>0.7</v>
      </c>
      <c r="AF253" s="373"/>
      <c r="AG253" s="312"/>
      <c r="AH253" s="370">
        <v>4.3923409104296498</v>
      </c>
      <c r="AI253" s="370">
        <v>1.9746327272727273</v>
      </c>
      <c r="AJ253" s="370">
        <v>0</v>
      </c>
      <c r="AK253" s="312">
        <f>_xll.SRS1Splines.Functions25.Linear_Interp(V_NK2!$R$10:$R$21,V_NK2!$T$10:$T$21,AR253)</f>
        <v>62.444428571458303</v>
      </c>
      <c r="AL253" s="312">
        <f>(AK253/V_NK2!$T$18)*100</f>
        <v>87.457182873190902</v>
      </c>
      <c r="AM253" s="308">
        <f>AK253-V_NK2!$T$11</f>
        <v>21.624428571430506</v>
      </c>
      <c r="AN253" s="308">
        <f>IFERROR((AK253 - V_NK2!$X$12) / (V_NK2!$X$11- V_NK2!$X$12) * 100, 0)</f>
        <v>70.714285714295514</v>
      </c>
      <c r="AO253" s="308">
        <v>427</v>
      </c>
      <c r="AP253" s="308">
        <v>420</v>
      </c>
      <c r="AQ253" s="308">
        <v>425</v>
      </c>
      <c r="AR253" s="371">
        <v>424.95</v>
      </c>
      <c r="AS253" s="312">
        <v>0.81</v>
      </c>
      <c r="AT253" s="372">
        <v>0.48</v>
      </c>
      <c r="AU253" s="369"/>
      <c r="AV253" s="312"/>
      <c r="AW253" s="370"/>
      <c r="AX253" s="370"/>
      <c r="AY253" s="370"/>
      <c r="AZ253" s="312"/>
      <c r="BA253" s="312"/>
      <c r="BB253" s="308"/>
      <c r="BC253" s="308"/>
      <c r="BD253" s="308"/>
      <c r="BE253" s="308"/>
      <c r="BF253" s="374"/>
      <c r="BG253" s="312"/>
      <c r="BH253" s="372"/>
      <c r="BI253" s="369"/>
      <c r="BJ253" s="312"/>
      <c r="BK253" s="370"/>
      <c r="BL253" s="370"/>
      <c r="BM253" s="370"/>
      <c r="BN253" s="312" t="str">
        <f>_xll.SRS1Splines.Functions25.Linear_Interp(V_XNN1!$K$3:$K$8,V_XNN1!$L$3:$L$8,BT253)</f>
        <v>Error reading input X value(s): The value is not a number</v>
      </c>
      <c r="BO253" s="312" t="e">
        <f>(BN253/V_XNN1!$L$7)*100</f>
        <v>#VALUE!</v>
      </c>
      <c r="BP253" s="308" t="str">
        <f>_xll.SRS1Splines.Functions25.Linear_Interp(V_XNN1!$K$3:$K$8,V_XNN1!$M$3:$M$8,BT253)</f>
        <v>Error reading input X value(s): The value is not a number</v>
      </c>
      <c r="BQ253" s="308">
        <f>IFERROR((BN253 - V_XNN1!$M$16) / (V_XNN1!$M$15- V_XNN1!$M$16) * 100, 0)</f>
        <v>0</v>
      </c>
      <c r="BR253" s="308">
        <v>252</v>
      </c>
      <c r="BS253" s="308">
        <v>249</v>
      </c>
      <c r="BT253" s="374"/>
      <c r="BU253" s="312"/>
      <c r="BV253" s="372"/>
      <c r="BW253" s="375"/>
      <c r="BX253" s="365"/>
      <c r="BY253" s="376"/>
      <c r="BZ253" s="376"/>
      <c r="CA253" s="376"/>
      <c r="CB253" s="365"/>
      <c r="CC253" s="365"/>
      <c r="CD253" s="366"/>
      <c r="CE253" s="365"/>
      <c r="CF253" s="365"/>
      <c r="CG253" s="365"/>
      <c r="CH253" s="365"/>
      <c r="CI253" s="377"/>
      <c r="CJ253" s="365"/>
      <c r="CK253" s="378"/>
      <c r="CL253" s="375"/>
      <c r="CM253" s="365"/>
      <c r="CN253" s="376"/>
      <c r="CO253" s="376"/>
      <c r="CP253" s="376"/>
      <c r="CQ253" s="365"/>
      <c r="CR253" s="365"/>
      <c r="CS253" s="366"/>
      <c r="CT253" s="365"/>
      <c r="CU253" s="365"/>
      <c r="CV253" s="365"/>
      <c r="CW253" s="365"/>
      <c r="CX253" s="377"/>
      <c r="CY253" s="365"/>
      <c r="CZ253" s="378"/>
    </row>
    <row r="254" spans="1:104" s="1" customFormat="1" hidden="1">
      <c r="A254" s="272">
        <v>44813</v>
      </c>
      <c r="B254" s="362"/>
      <c r="C254" s="363"/>
      <c r="D254" s="364"/>
      <c r="E254" s="364"/>
      <c r="F254" s="364"/>
      <c r="G254" s="365"/>
      <c r="H254" s="366"/>
      <c r="I254" s="366"/>
      <c r="J254" s="366"/>
      <c r="K254" s="366"/>
      <c r="L254" s="366"/>
      <c r="M254" s="367"/>
      <c r="N254" s="367"/>
      <c r="O254" s="365"/>
      <c r="P254" s="368"/>
      <c r="Q254" s="369"/>
      <c r="R254" s="312"/>
      <c r="S254" s="370">
        <v>7.1459090972785946</v>
      </c>
      <c r="T254" s="370">
        <v>2.835</v>
      </c>
      <c r="U254" s="370">
        <v>0</v>
      </c>
      <c r="V254" s="312">
        <f>_xll.SRS1Splines.Functions25.Linear_Interp(V_NK3!$P$8:$P$32,V_NK3!$R$8:$R$32,AC254)</f>
        <v>553.90416259999802</v>
      </c>
      <c r="W254" s="312">
        <f>(V254/V_NK3!$R$28)*100</f>
        <v>102.16860401465367</v>
      </c>
      <c r="X254" s="308">
        <f>V254-V_NK3!$R$8</f>
        <v>497.32551059999804</v>
      </c>
      <c r="Y254" s="308">
        <f>IFERROR((V254 - V_NK3!$V$10) / (V_NK3!$V$9- V_NK3!$V$10) * 100, 0)</f>
        <v>102.42129070130757</v>
      </c>
      <c r="Z254" s="308">
        <v>541.79999999999995</v>
      </c>
      <c r="AA254" s="308">
        <v>521</v>
      </c>
      <c r="AB254" s="312">
        <v>535.59</v>
      </c>
      <c r="AC254" s="371">
        <v>541.29999999999995</v>
      </c>
      <c r="AD254" s="308">
        <v>0.62</v>
      </c>
      <c r="AE254" s="372">
        <v>0.7</v>
      </c>
      <c r="AF254" s="373"/>
      <c r="AG254" s="312"/>
      <c r="AH254" s="370">
        <v>4.9096500021019365</v>
      </c>
      <c r="AI254" s="370">
        <v>2.5917054545454548</v>
      </c>
      <c r="AJ254" s="370">
        <v>0</v>
      </c>
      <c r="AK254" s="312">
        <f>_xll.SRS1Splines.Functions25.Linear_Interp(V_NK2!$R$10:$R$21,V_NK2!$T$10:$T$21,AR254)</f>
        <v>64.497657142885402</v>
      </c>
      <c r="AL254" s="312">
        <f>(AK254/V_NK2!$T$18)*100</f>
        <v>90.33285314129607</v>
      </c>
      <c r="AM254" s="308">
        <f>AK254-V_NK2!$T$11</f>
        <v>23.677657142857605</v>
      </c>
      <c r="AN254" s="308">
        <f>IFERROR((AK254 - V_NK2!$X$12) / (V_NK2!$X$11- V_NK2!$X$12) * 100, 0)</f>
        <v>77.428571428576745</v>
      </c>
      <c r="AO254" s="308">
        <v>427</v>
      </c>
      <c r="AP254" s="308">
        <v>420</v>
      </c>
      <c r="AQ254" s="308">
        <v>425</v>
      </c>
      <c r="AR254" s="371">
        <v>425.42</v>
      </c>
      <c r="AS254" s="312">
        <v>0.81</v>
      </c>
      <c r="AT254" s="372">
        <v>0.63</v>
      </c>
      <c r="AU254" s="369"/>
      <c r="AV254" s="312"/>
      <c r="AW254" s="370"/>
      <c r="AX254" s="370"/>
      <c r="AY254" s="370"/>
      <c r="AZ254" s="312"/>
      <c r="BA254" s="312"/>
      <c r="BB254" s="308"/>
      <c r="BC254" s="308"/>
      <c r="BD254" s="308"/>
      <c r="BE254" s="308"/>
      <c r="BF254" s="374"/>
      <c r="BG254" s="312"/>
      <c r="BH254" s="372"/>
      <c r="BI254" s="369"/>
      <c r="BJ254" s="312"/>
      <c r="BK254" s="370"/>
      <c r="BL254" s="370"/>
      <c r="BM254" s="370"/>
      <c r="BN254" s="312" t="str">
        <f>_xll.SRS1Splines.Functions25.Linear_Interp(V_XNN1!$K$3:$K$8,V_XNN1!$L$3:$L$8,BT254)</f>
        <v>Error reading input X value(s): The value is not a number</v>
      </c>
      <c r="BO254" s="312" t="e">
        <f>(BN254/V_XNN1!$L$7)*100</f>
        <v>#VALUE!</v>
      </c>
      <c r="BP254" s="308" t="str">
        <f>_xll.SRS1Splines.Functions25.Linear_Interp(V_XNN1!$K$3:$K$8,V_XNN1!$M$3:$M$8,BT254)</f>
        <v>Error reading input X value(s): The value is not a number</v>
      </c>
      <c r="BQ254" s="308">
        <f>IFERROR((BN254 - V_XNN1!$M$16) / (V_XNN1!$M$15- V_XNN1!$M$16) * 100, 0)</f>
        <v>0</v>
      </c>
      <c r="BR254" s="308">
        <v>252</v>
      </c>
      <c r="BS254" s="308">
        <v>249</v>
      </c>
      <c r="BT254" s="374"/>
      <c r="BU254" s="312"/>
      <c r="BV254" s="372"/>
      <c r="BW254" s="375"/>
      <c r="BX254" s="365"/>
      <c r="BY254" s="376"/>
      <c r="BZ254" s="376"/>
      <c r="CA254" s="376"/>
      <c r="CB254" s="365"/>
      <c r="CC254" s="365"/>
      <c r="CD254" s="366"/>
      <c r="CE254" s="365"/>
      <c r="CF254" s="365"/>
      <c r="CG254" s="365"/>
      <c r="CH254" s="365"/>
      <c r="CI254" s="377"/>
      <c r="CJ254" s="365"/>
      <c r="CK254" s="378"/>
      <c r="CL254" s="375"/>
      <c r="CM254" s="365"/>
      <c r="CN254" s="376"/>
      <c r="CO254" s="376"/>
      <c r="CP254" s="376"/>
      <c r="CQ254" s="365"/>
      <c r="CR254" s="365"/>
      <c r="CS254" s="366"/>
      <c r="CT254" s="365"/>
      <c r="CU254" s="365"/>
      <c r="CV254" s="365"/>
      <c r="CW254" s="365"/>
      <c r="CX254" s="377"/>
      <c r="CY254" s="365"/>
      <c r="CZ254" s="378"/>
    </row>
    <row r="255" spans="1:104" s="1" customFormat="1" hidden="1">
      <c r="A255" s="272">
        <v>44814</v>
      </c>
      <c r="B255" s="362"/>
      <c r="C255" s="363"/>
      <c r="D255" s="364"/>
      <c r="E255" s="364"/>
      <c r="F255" s="364"/>
      <c r="G255" s="365"/>
      <c r="H255" s="366"/>
      <c r="I255" s="366"/>
      <c r="J255" s="366"/>
      <c r="K255" s="366"/>
      <c r="L255" s="366"/>
      <c r="M255" s="367"/>
      <c r="N255" s="367"/>
      <c r="O255" s="365"/>
      <c r="P255" s="368"/>
      <c r="Q255" s="369"/>
      <c r="R255" s="312"/>
      <c r="S255" s="370">
        <v>5.3222066162071231</v>
      </c>
      <c r="T255" s="370">
        <v>2.1869999999999998</v>
      </c>
      <c r="U255" s="370">
        <v>0</v>
      </c>
      <c r="V255" s="312">
        <f>_xll.SRS1Splines.Functions25.Linear_Interp(V_NK3!$P$8:$P$32,V_NK3!$R$8:$R$32,AC255)</f>
        <v>557.03936915999998</v>
      </c>
      <c r="W255" s="312">
        <f>(V255/V_NK3!$R$28)*100</f>
        <v>102.74689841856177</v>
      </c>
      <c r="X255" s="308">
        <f>V255-V_NK3!$R$8</f>
        <v>500.46071716</v>
      </c>
      <c r="Y255" s="308">
        <f>IFERROR((V255 - V_NK3!$V$10) / (V_NK3!$V$9- V_NK3!$V$10) * 100, 0)</f>
        <v>103.06696822165678</v>
      </c>
      <c r="Z255" s="308">
        <v>541.79999999999995</v>
      </c>
      <c r="AA255" s="308">
        <v>521</v>
      </c>
      <c r="AB255" s="312">
        <v>535.59</v>
      </c>
      <c r="AC255" s="371">
        <v>541.38</v>
      </c>
      <c r="AD255" s="308">
        <v>0.62</v>
      </c>
      <c r="AE255" s="372">
        <v>0.54</v>
      </c>
      <c r="AF255" s="373"/>
      <c r="AG255" s="312"/>
      <c r="AH255" s="370">
        <v>3.7246281833483508</v>
      </c>
      <c r="AI255" s="370">
        <v>2.7562581818181822</v>
      </c>
      <c r="AJ255" s="370">
        <v>0</v>
      </c>
      <c r="AK255" s="312">
        <f>_xll.SRS1Splines.Functions25.Linear_Interp(V_NK2!$R$10:$R$21,V_NK2!$T$10:$T$21,AR255)</f>
        <v>65.720857142884199</v>
      </c>
      <c r="AL255" s="312">
        <f>(AK255/V_NK2!$T$18)*100</f>
        <v>92.046018407400837</v>
      </c>
      <c r="AM255" s="308">
        <f>AK255-V_NK2!$T$11</f>
        <v>24.900857142856403</v>
      </c>
      <c r="AN255" s="308">
        <f>IFERROR((AK255 - V_NK2!$X$12) / (V_NK2!$X$11- V_NK2!$X$12) * 100, 0)</f>
        <v>81.428571428573008</v>
      </c>
      <c r="AO255" s="308">
        <v>427</v>
      </c>
      <c r="AP255" s="308">
        <v>420</v>
      </c>
      <c r="AQ255" s="308">
        <v>425</v>
      </c>
      <c r="AR255" s="371">
        <v>425.7</v>
      </c>
      <c r="AS255" s="312">
        <v>0.81</v>
      </c>
      <c r="AT255" s="372">
        <v>0.67</v>
      </c>
      <c r="AU255" s="369"/>
      <c r="AV255" s="312"/>
      <c r="AW255" s="370"/>
      <c r="AX255" s="370"/>
      <c r="AY255" s="370"/>
      <c r="AZ255" s="312"/>
      <c r="BA255" s="312"/>
      <c r="BB255" s="308"/>
      <c r="BC255" s="308"/>
      <c r="BD255" s="308"/>
      <c r="BE255" s="308"/>
      <c r="BF255" s="374"/>
      <c r="BG255" s="312"/>
      <c r="BH255" s="372"/>
      <c r="BI255" s="369"/>
      <c r="BJ255" s="312"/>
      <c r="BK255" s="370"/>
      <c r="BL255" s="370"/>
      <c r="BM255" s="370"/>
      <c r="BN255" s="312" t="str">
        <f>_xll.SRS1Splines.Functions25.Linear_Interp(V_XNN1!$K$3:$K$8,V_XNN1!$L$3:$L$8,BT255)</f>
        <v>Error reading input X value(s): The value is not a number</v>
      </c>
      <c r="BO255" s="312" t="e">
        <f>(BN255/V_XNN1!$L$7)*100</f>
        <v>#VALUE!</v>
      </c>
      <c r="BP255" s="308" t="str">
        <f>_xll.SRS1Splines.Functions25.Linear_Interp(V_XNN1!$K$3:$K$8,V_XNN1!$M$3:$M$8,BT255)</f>
        <v>Error reading input X value(s): The value is not a number</v>
      </c>
      <c r="BQ255" s="308">
        <f>IFERROR((BN255 - V_XNN1!$M$16) / (V_XNN1!$M$15- V_XNN1!$M$16) * 100, 0)</f>
        <v>0</v>
      </c>
      <c r="BR255" s="308">
        <v>252</v>
      </c>
      <c r="BS255" s="308">
        <v>249</v>
      </c>
      <c r="BT255" s="374"/>
      <c r="BU255" s="312"/>
      <c r="BV255" s="372"/>
      <c r="BW255" s="375"/>
      <c r="BX255" s="365"/>
      <c r="BY255" s="376"/>
      <c r="BZ255" s="376"/>
      <c r="CA255" s="376"/>
      <c r="CB255" s="365"/>
      <c r="CC255" s="365"/>
      <c r="CD255" s="366"/>
      <c r="CE255" s="365"/>
      <c r="CF255" s="365"/>
      <c r="CG255" s="365"/>
      <c r="CH255" s="365"/>
      <c r="CI255" s="377"/>
      <c r="CJ255" s="365"/>
      <c r="CK255" s="378"/>
      <c r="CL255" s="375"/>
      <c r="CM255" s="365"/>
      <c r="CN255" s="376"/>
      <c r="CO255" s="376"/>
      <c r="CP255" s="376"/>
      <c r="CQ255" s="365"/>
      <c r="CR255" s="365"/>
      <c r="CS255" s="366"/>
      <c r="CT255" s="365"/>
      <c r="CU255" s="365"/>
      <c r="CV255" s="365"/>
      <c r="CW255" s="365"/>
      <c r="CX255" s="377"/>
      <c r="CY255" s="365"/>
      <c r="CZ255" s="378"/>
    </row>
    <row r="256" spans="1:104" s="1" customFormat="1" hidden="1">
      <c r="A256" s="272">
        <v>44815</v>
      </c>
      <c r="B256" s="362"/>
      <c r="C256" s="363"/>
      <c r="D256" s="364"/>
      <c r="E256" s="364"/>
      <c r="F256" s="364"/>
      <c r="G256" s="365"/>
      <c r="H256" s="366"/>
      <c r="I256" s="366"/>
      <c r="J256" s="366"/>
      <c r="K256" s="366"/>
      <c r="L256" s="366"/>
      <c r="M256" s="367"/>
      <c r="N256" s="367"/>
      <c r="O256" s="365"/>
      <c r="P256" s="368"/>
      <c r="Q256" s="369"/>
      <c r="R256" s="312"/>
      <c r="S256" s="370">
        <v>5.2150082702598572</v>
      </c>
      <c r="T256" s="370">
        <v>1.296</v>
      </c>
      <c r="U256" s="370">
        <v>0</v>
      </c>
      <c r="V256" s="312">
        <f>_xll.SRS1Splines.Functions25.Linear_Interp(V_NK3!$P$8:$P$32,V_NK3!$R$8:$R$32,AC256)</f>
        <v>560.95837736000101</v>
      </c>
      <c r="W256" s="312">
        <f>(V256/V_NK3!$R$28)*100</f>
        <v>103.46976642344666</v>
      </c>
      <c r="X256" s="308">
        <f>V256-V_NK3!$R$8</f>
        <v>504.37972536000103</v>
      </c>
      <c r="Y256" s="308">
        <f>IFERROR((V256 - V_NK3!$V$10) / (V_NK3!$V$9- V_NK3!$V$10) * 100, 0)</f>
        <v>103.87406512209299</v>
      </c>
      <c r="Z256" s="308">
        <v>541.79999999999995</v>
      </c>
      <c r="AA256" s="308">
        <v>521</v>
      </c>
      <c r="AB256" s="312">
        <v>535.59</v>
      </c>
      <c r="AC256" s="371">
        <v>541.48</v>
      </c>
      <c r="AD256" s="308">
        <v>0.62</v>
      </c>
      <c r="AE256" s="372">
        <v>0.32</v>
      </c>
      <c r="AF256" s="373"/>
      <c r="AG256" s="312"/>
      <c r="AH256" s="370">
        <v>4.2408489600000001</v>
      </c>
      <c r="AI256" s="370">
        <v>3.3321927272727274</v>
      </c>
      <c r="AJ256" s="370">
        <v>0</v>
      </c>
      <c r="AK256" s="312">
        <f>_xll.SRS1Splines.Functions25.Linear_Interp(V_NK2!$R$10:$R$21,V_NK2!$T$10:$T$21,AR256)</f>
        <v>65.633485714312897</v>
      </c>
      <c r="AL256" s="312">
        <f>(AK256/V_NK2!$T$18)*100</f>
        <v>91.923649459821974</v>
      </c>
      <c r="AM256" s="308">
        <f>AK256-V_NK2!$T$11</f>
        <v>24.8134857142851</v>
      </c>
      <c r="AN256" s="308">
        <f>IFERROR((AK256 - V_NK2!$X$12) / (V_NK2!$X$11- V_NK2!$X$12) * 100, 0)</f>
        <v>81.142857142859114</v>
      </c>
      <c r="AO256" s="308">
        <v>427</v>
      </c>
      <c r="AP256" s="308">
        <v>420</v>
      </c>
      <c r="AQ256" s="308">
        <v>425</v>
      </c>
      <c r="AR256" s="371">
        <v>425.68</v>
      </c>
      <c r="AS256" s="312">
        <v>0.81</v>
      </c>
      <c r="AT256" s="372">
        <v>0.81</v>
      </c>
      <c r="AU256" s="369"/>
      <c r="AV256" s="312"/>
      <c r="AW256" s="370"/>
      <c r="AX256" s="370"/>
      <c r="AY256" s="370"/>
      <c r="AZ256" s="312"/>
      <c r="BA256" s="312"/>
      <c r="BB256" s="308"/>
      <c r="BC256" s="308"/>
      <c r="BD256" s="308"/>
      <c r="BE256" s="308"/>
      <c r="BF256" s="374"/>
      <c r="BG256" s="312"/>
      <c r="BH256" s="372"/>
      <c r="BI256" s="369"/>
      <c r="BJ256" s="312"/>
      <c r="BK256" s="370"/>
      <c r="BL256" s="370"/>
      <c r="BM256" s="370"/>
      <c r="BN256" s="312" t="str">
        <f>_xll.SRS1Splines.Functions25.Linear_Interp(V_XNN1!$K$3:$K$8,V_XNN1!$L$3:$L$8,BT256)</f>
        <v>Error reading input X value(s): The value is not a number</v>
      </c>
      <c r="BO256" s="312" t="e">
        <f>(BN256/V_XNN1!$L$7)*100</f>
        <v>#VALUE!</v>
      </c>
      <c r="BP256" s="308" t="str">
        <f>_xll.SRS1Splines.Functions25.Linear_Interp(V_XNN1!$K$3:$K$8,V_XNN1!$M$3:$M$8,BT256)</f>
        <v>Error reading input X value(s): The value is not a number</v>
      </c>
      <c r="BQ256" s="308">
        <f>IFERROR((BN256 - V_XNN1!$M$16) / (V_XNN1!$M$15- V_XNN1!$M$16) * 100, 0)</f>
        <v>0</v>
      </c>
      <c r="BR256" s="308">
        <v>252</v>
      </c>
      <c r="BS256" s="308">
        <v>249</v>
      </c>
      <c r="BT256" s="374"/>
      <c r="BU256" s="312"/>
      <c r="BV256" s="372"/>
      <c r="BW256" s="375"/>
      <c r="BX256" s="365"/>
      <c r="BY256" s="376"/>
      <c r="BZ256" s="376"/>
      <c r="CA256" s="376"/>
      <c r="CB256" s="365"/>
      <c r="CC256" s="365"/>
      <c r="CD256" s="366"/>
      <c r="CE256" s="365"/>
      <c r="CF256" s="365"/>
      <c r="CG256" s="365"/>
      <c r="CH256" s="365"/>
      <c r="CI256" s="377"/>
      <c r="CJ256" s="365"/>
      <c r="CK256" s="378"/>
      <c r="CL256" s="375"/>
      <c r="CM256" s="365"/>
      <c r="CN256" s="376"/>
      <c r="CO256" s="376"/>
      <c r="CP256" s="376"/>
      <c r="CQ256" s="365"/>
      <c r="CR256" s="365"/>
      <c r="CS256" s="366"/>
      <c r="CT256" s="365"/>
      <c r="CU256" s="365"/>
      <c r="CV256" s="365"/>
      <c r="CW256" s="365"/>
      <c r="CX256" s="377"/>
      <c r="CY256" s="365"/>
      <c r="CZ256" s="378"/>
    </row>
    <row r="257" spans="1:104" s="1" customFormat="1" hidden="1">
      <c r="A257" s="272">
        <v>44816</v>
      </c>
      <c r="B257" s="362"/>
      <c r="C257" s="363"/>
      <c r="D257" s="364"/>
      <c r="E257" s="364"/>
      <c r="F257" s="364"/>
      <c r="G257" s="365"/>
      <c r="H257" s="366"/>
      <c r="I257" s="366"/>
      <c r="J257" s="366"/>
      <c r="K257" s="366"/>
      <c r="L257" s="366"/>
      <c r="M257" s="367"/>
      <c r="N257" s="367"/>
      <c r="O257" s="365"/>
      <c r="P257" s="368"/>
      <c r="Q257" s="369"/>
      <c r="R257" s="312"/>
      <c r="S257" s="370">
        <v>9.1745165405082698</v>
      </c>
      <c r="T257" s="370">
        <v>1.3365</v>
      </c>
      <c r="U257" s="370">
        <v>0</v>
      </c>
      <c r="V257" s="312">
        <f>_xll.SRS1Splines.Functions25.Linear_Interp(V_NK3!$P$8:$P$32,V_NK3!$R$8:$R$32,AC257)</f>
        <v>568.79639375999795</v>
      </c>
      <c r="W257" s="312">
        <f>(V257/V_NK3!$R$28)*100</f>
        <v>104.91550243321545</v>
      </c>
      <c r="X257" s="308">
        <f>V257-V_NK3!$R$8</f>
        <v>512.21774175999792</v>
      </c>
      <c r="Y257" s="308">
        <f>IFERROR((V257 - V_NK3!$V$10) / (V_NK3!$V$9- V_NK3!$V$10) * 100, 0)</f>
        <v>105.48825892296433</v>
      </c>
      <c r="Z257" s="308">
        <v>541.79999999999995</v>
      </c>
      <c r="AA257" s="308">
        <v>521</v>
      </c>
      <c r="AB257" s="312">
        <v>535.59</v>
      </c>
      <c r="AC257" s="371">
        <v>541.67999999999995</v>
      </c>
      <c r="AD257" s="308">
        <v>0.62</v>
      </c>
      <c r="AE257" s="372">
        <v>0.33</v>
      </c>
      <c r="AF257" s="373"/>
      <c r="AG257" s="312"/>
      <c r="AH257" s="370">
        <v>4.2869930400000005</v>
      </c>
      <c r="AI257" s="370">
        <v>3.7435745454545457</v>
      </c>
      <c r="AJ257" s="370">
        <v>0</v>
      </c>
      <c r="AK257" s="312">
        <f>_xll.SRS1Splines.Functions25.Linear_Interp(V_NK2!$R$10:$R$21,V_NK2!$T$10:$T$21,AR257)</f>
        <v>67.293542857168802</v>
      </c>
      <c r="AL257" s="312">
        <f>(AK257/V_NK2!$T$18)*100</f>
        <v>94.248659463821852</v>
      </c>
      <c r="AM257" s="308">
        <f>AK257-V_NK2!$T$11</f>
        <v>26.473542857141005</v>
      </c>
      <c r="AN257" s="308">
        <f>IFERROR((AK257 - V_NK2!$X$12) / (V_NK2!$X$11- V_NK2!$X$12) * 100, 0)</f>
        <v>86.571428571426765</v>
      </c>
      <c r="AO257" s="308">
        <v>427</v>
      </c>
      <c r="AP257" s="308">
        <v>420</v>
      </c>
      <c r="AQ257" s="308">
        <v>425</v>
      </c>
      <c r="AR257" s="371">
        <v>426.06</v>
      </c>
      <c r="AS257" s="312">
        <v>0.81</v>
      </c>
      <c r="AT257" s="372">
        <v>0.91</v>
      </c>
      <c r="AU257" s="369"/>
      <c r="AV257" s="312"/>
      <c r="AW257" s="370"/>
      <c r="AX257" s="370"/>
      <c r="AY257" s="370"/>
      <c r="AZ257" s="312"/>
      <c r="BA257" s="312"/>
      <c r="BB257" s="308"/>
      <c r="BC257" s="308"/>
      <c r="BD257" s="308"/>
      <c r="BE257" s="308"/>
      <c r="BF257" s="374"/>
      <c r="BG257" s="312"/>
      <c r="BH257" s="372"/>
      <c r="BI257" s="369"/>
      <c r="BJ257" s="312"/>
      <c r="BK257" s="370"/>
      <c r="BL257" s="370"/>
      <c r="BM257" s="370"/>
      <c r="BN257" s="312" t="str">
        <f>_xll.SRS1Splines.Functions25.Linear_Interp(V_XNN1!$K$3:$K$8,V_XNN1!$L$3:$L$8,BT257)</f>
        <v>Error reading input X value(s): The value is not a number</v>
      </c>
      <c r="BO257" s="312" t="e">
        <f>(BN257/V_XNN1!$L$7)*100</f>
        <v>#VALUE!</v>
      </c>
      <c r="BP257" s="308" t="str">
        <f>_xll.SRS1Splines.Functions25.Linear_Interp(V_XNN1!$K$3:$K$8,V_XNN1!$M$3:$M$8,BT257)</f>
        <v>Error reading input X value(s): The value is not a number</v>
      </c>
      <c r="BQ257" s="308">
        <f>IFERROR((BN257 - V_XNN1!$M$16) / (V_XNN1!$M$15- V_XNN1!$M$16) * 100, 0)</f>
        <v>0</v>
      </c>
      <c r="BR257" s="308">
        <v>252</v>
      </c>
      <c r="BS257" s="308">
        <v>249</v>
      </c>
      <c r="BT257" s="374"/>
      <c r="BU257" s="312"/>
      <c r="BV257" s="372"/>
      <c r="BW257" s="375"/>
      <c r="BX257" s="365"/>
      <c r="BY257" s="376"/>
      <c r="BZ257" s="376"/>
      <c r="CA257" s="376"/>
      <c r="CB257" s="365"/>
      <c r="CC257" s="365"/>
      <c r="CD257" s="366"/>
      <c r="CE257" s="365"/>
      <c r="CF257" s="365"/>
      <c r="CG257" s="365"/>
      <c r="CH257" s="365"/>
      <c r="CI257" s="377"/>
      <c r="CJ257" s="365"/>
      <c r="CK257" s="378"/>
      <c r="CL257" s="375"/>
      <c r="CM257" s="365"/>
      <c r="CN257" s="376"/>
      <c r="CO257" s="376"/>
      <c r="CP257" s="376"/>
      <c r="CQ257" s="365"/>
      <c r="CR257" s="365"/>
      <c r="CS257" s="366"/>
      <c r="CT257" s="365"/>
      <c r="CU257" s="365"/>
      <c r="CV257" s="365"/>
      <c r="CW257" s="365"/>
      <c r="CX257" s="377"/>
      <c r="CY257" s="365"/>
      <c r="CZ257" s="378"/>
    </row>
    <row r="258" spans="1:104" s="1" customFormat="1" hidden="1">
      <c r="A258" s="272">
        <v>44817</v>
      </c>
      <c r="B258" s="362"/>
      <c r="C258" s="363"/>
      <c r="D258" s="364"/>
      <c r="E258" s="364"/>
      <c r="F258" s="364"/>
      <c r="G258" s="365"/>
      <c r="H258" s="366"/>
      <c r="I258" s="366"/>
      <c r="J258" s="366"/>
      <c r="K258" s="366"/>
      <c r="L258" s="366"/>
      <c r="M258" s="367"/>
      <c r="N258" s="367"/>
      <c r="O258" s="365"/>
      <c r="P258" s="368"/>
      <c r="Q258" s="369"/>
      <c r="R258" s="312"/>
      <c r="S258" s="370">
        <v>9.1745165405158993</v>
      </c>
      <c r="T258" s="370">
        <v>1.3365</v>
      </c>
      <c r="U258" s="370">
        <v>0</v>
      </c>
      <c r="V258" s="312">
        <f>_xll.SRS1Splines.Functions25.Linear_Interp(V_NK3!$P$8:$P$32,V_NK3!$R$8:$R$32,AC258)</f>
        <v>576.63441016000002</v>
      </c>
      <c r="W258" s="312">
        <f>(V258/V_NK3!$R$28)*100</f>
        <v>106.3612384429852</v>
      </c>
      <c r="X258" s="308">
        <f>V258-V_NK3!$R$8</f>
        <v>520.05575815999998</v>
      </c>
      <c r="Y258" s="308">
        <f>IFERROR((V258 - V_NK3!$V$10) / (V_NK3!$V$9- V_NK3!$V$10) * 100, 0)</f>
        <v>107.10245272383676</v>
      </c>
      <c r="Z258" s="308">
        <v>541.79999999999995</v>
      </c>
      <c r="AA258" s="308">
        <v>521</v>
      </c>
      <c r="AB258" s="312">
        <v>535.59</v>
      </c>
      <c r="AC258" s="371">
        <v>541.88</v>
      </c>
      <c r="AD258" s="308">
        <v>0.62</v>
      </c>
      <c r="AE258" s="372">
        <v>0.33</v>
      </c>
      <c r="AF258" s="373"/>
      <c r="AG258" s="312"/>
      <c r="AH258" s="370">
        <v>4.28186088</v>
      </c>
      <c r="AI258" s="370">
        <v>3.8258509090909092</v>
      </c>
      <c r="AJ258" s="370">
        <v>0</v>
      </c>
      <c r="AK258" s="312">
        <f>_xll.SRS1Splines.Functions25.Linear_Interp(V_NK2!$R$10:$R$21,V_NK2!$T$10:$T$21,AR258)</f>
        <v>67.511971428597406</v>
      </c>
      <c r="AL258" s="312">
        <f>(AK258/V_NK2!$T$18)*100</f>
        <v>94.554581832769472</v>
      </c>
      <c r="AM258" s="308">
        <f>AK258-V_NK2!$T$11</f>
        <v>26.691971428569609</v>
      </c>
      <c r="AN258" s="308">
        <f>IFERROR((AK258 - V_NK2!$X$12) / (V_NK2!$X$11- V_NK2!$X$12) * 100, 0)</f>
        <v>87.285714285712629</v>
      </c>
      <c r="AO258" s="308">
        <v>427</v>
      </c>
      <c r="AP258" s="308">
        <v>420</v>
      </c>
      <c r="AQ258" s="308">
        <v>425</v>
      </c>
      <c r="AR258" s="371">
        <v>426.11</v>
      </c>
      <c r="AS258" s="312">
        <v>0.81</v>
      </c>
      <c r="AT258" s="372">
        <v>0.93</v>
      </c>
      <c r="AU258" s="369"/>
      <c r="AV258" s="312"/>
      <c r="AW258" s="370"/>
      <c r="AX258" s="370"/>
      <c r="AY258" s="370"/>
      <c r="AZ258" s="312"/>
      <c r="BA258" s="312"/>
      <c r="BB258" s="308"/>
      <c r="BC258" s="308"/>
      <c r="BD258" s="308"/>
      <c r="BE258" s="308"/>
      <c r="BF258" s="374"/>
      <c r="BG258" s="312"/>
      <c r="BH258" s="372"/>
      <c r="BI258" s="369"/>
      <c r="BJ258" s="312"/>
      <c r="BK258" s="370"/>
      <c r="BL258" s="370"/>
      <c r="BM258" s="370"/>
      <c r="BN258" s="312" t="str">
        <f>_xll.SRS1Splines.Functions25.Linear_Interp(V_XNN1!$K$3:$K$8,V_XNN1!$L$3:$L$8,BT258)</f>
        <v>Error reading input X value(s): The value is not a number</v>
      </c>
      <c r="BO258" s="312" t="e">
        <f>(BN258/V_XNN1!$L$7)*100</f>
        <v>#VALUE!</v>
      </c>
      <c r="BP258" s="308" t="str">
        <f>_xll.SRS1Splines.Functions25.Linear_Interp(V_XNN1!$K$3:$K$8,V_XNN1!$M$3:$M$8,BT258)</f>
        <v>Error reading input X value(s): The value is not a number</v>
      </c>
      <c r="BQ258" s="308">
        <f>IFERROR((BN258 - V_XNN1!$M$16) / (V_XNN1!$M$15- V_XNN1!$M$16) * 100, 0)</f>
        <v>0</v>
      </c>
      <c r="BR258" s="308">
        <v>252</v>
      </c>
      <c r="BS258" s="308">
        <v>249</v>
      </c>
      <c r="BT258" s="374"/>
      <c r="BU258" s="312"/>
      <c r="BV258" s="372"/>
      <c r="BW258" s="375"/>
      <c r="BX258" s="365"/>
      <c r="BY258" s="376"/>
      <c r="BZ258" s="376"/>
      <c r="CA258" s="376"/>
      <c r="CB258" s="365"/>
      <c r="CC258" s="365"/>
      <c r="CD258" s="366"/>
      <c r="CE258" s="365"/>
      <c r="CF258" s="365"/>
      <c r="CG258" s="365"/>
      <c r="CH258" s="365"/>
      <c r="CI258" s="377"/>
      <c r="CJ258" s="365"/>
      <c r="CK258" s="378"/>
      <c r="CL258" s="375"/>
      <c r="CM258" s="365"/>
      <c r="CN258" s="376"/>
      <c r="CO258" s="376"/>
      <c r="CP258" s="376"/>
      <c r="CQ258" s="365"/>
      <c r="CR258" s="365"/>
      <c r="CS258" s="366"/>
      <c r="CT258" s="365"/>
      <c r="CU258" s="365"/>
      <c r="CV258" s="365"/>
      <c r="CW258" s="365"/>
      <c r="CX258" s="377"/>
      <c r="CY258" s="365"/>
      <c r="CZ258" s="378"/>
    </row>
    <row r="259" spans="1:104" s="1" customFormat="1" hidden="1">
      <c r="A259" s="272">
        <v>44818</v>
      </c>
      <c r="B259" s="362"/>
      <c r="C259" s="363"/>
      <c r="D259" s="364"/>
      <c r="E259" s="364"/>
      <c r="F259" s="364"/>
      <c r="G259" s="365"/>
      <c r="H259" s="366"/>
      <c r="I259" s="366"/>
      <c r="J259" s="366"/>
      <c r="K259" s="366"/>
      <c r="L259" s="366"/>
      <c r="M259" s="367"/>
      <c r="N259" s="367"/>
      <c r="O259" s="365"/>
      <c r="P259" s="368"/>
      <c r="Q259" s="369"/>
      <c r="R259" s="312"/>
      <c r="S259" s="370">
        <v>7.7578059243316648</v>
      </c>
      <c r="T259" s="370">
        <v>1.3365</v>
      </c>
      <c r="U259" s="370">
        <v>1.718496</v>
      </c>
      <c r="V259" s="312">
        <f>_xll.SRS1Splines.Functions25.Linear_Interp(V_NK3!$P$8:$P$32,V_NK3!$R$8:$R$32,AC259)</f>
        <v>581.33722</v>
      </c>
      <c r="W259" s="312">
        <f>(V259/V_NK3!$R$28)*100</f>
        <v>107.2286800488468</v>
      </c>
      <c r="X259" s="308">
        <f>V259-V_NK3!$R$8</f>
        <v>524.75856799999997</v>
      </c>
      <c r="Y259" s="308">
        <f>IFERROR((V259 - V_NK3!$V$10) / (V_NK3!$V$9- V_NK3!$V$10) * 100, 0)</f>
        <v>108.07096900435995</v>
      </c>
      <c r="Z259" s="308">
        <v>541.79999999999995</v>
      </c>
      <c r="AA259" s="308">
        <v>521</v>
      </c>
      <c r="AB259" s="312">
        <v>535.59</v>
      </c>
      <c r="AC259" s="371">
        <v>542</v>
      </c>
      <c r="AD259" s="308">
        <v>0.62</v>
      </c>
      <c r="AE259" s="372">
        <v>0.33</v>
      </c>
      <c r="AF259" s="373"/>
      <c r="AG259" s="312"/>
      <c r="AH259" s="370">
        <v>3.8196813599999997</v>
      </c>
      <c r="AI259" s="370">
        <v>4.3195090909090919</v>
      </c>
      <c r="AJ259" s="370">
        <v>0</v>
      </c>
      <c r="AK259" s="312">
        <f>_xll.SRS1Splines.Functions25.Linear_Interp(V_NK2!$R$10:$R$21,V_NK2!$T$10:$T$21,AR259)</f>
        <v>68.254628571454504</v>
      </c>
      <c r="AL259" s="312">
        <f>(AK259/V_NK2!$T$18)*100</f>
        <v>95.594717887191166</v>
      </c>
      <c r="AM259" s="308">
        <f>AK259-V_NK2!$T$11</f>
        <v>27.434628571426707</v>
      </c>
      <c r="AN259" s="308">
        <f>IFERROR((AK259 - V_NK2!$X$12) / (V_NK2!$X$11- V_NK2!$X$12) * 100, 0)</f>
        <v>89.714285714284031</v>
      </c>
      <c r="AO259" s="308">
        <v>427</v>
      </c>
      <c r="AP259" s="308">
        <v>420</v>
      </c>
      <c r="AQ259" s="308">
        <v>425</v>
      </c>
      <c r="AR259" s="371">
        <v>426.28</v>
      </c>
      <c r="AS259" s="312">
        <v>0.81</v>
      </c>
      <c r="AT259" s="372">
        <v>1.05</v>
      </c>
      <c r="AU259" s="369"/>
      <c r="AV259" s="312"/>
      <c r="AW259" s="370"/>
      <c r="AX259" s="370"/>
      <c r="AY259" s="370"/>
      <c r="AZ259" s="312"/>
      <c r="BA259" s="312"/>
      <c r="BB259" s="308"/>
      <c r="BC259" s="308"/>
      <c r="BD259" s="308"/>
      <c r="BE259" s="308"/>
      <c r="BF259" s="374"/>
      <c r="BG259" s="312"/>
      <c r="BH259" s="372"/>
      <c r="BI259" s="369"/>
      <c r="BJ259" s="312"/>
      <c r="BK259" s="370"/>
      <c r="BL259" s="370"/>
      <c r="BM259" s="370"/>
      <c r="BN259" s="312" t="str">
        <f>_xll.SRS1Splines.Functions25.Linear_Interp(V_XNN1!$K$3:$K$8,V_XNN1!$L$3:$L$8,BT259)</f>
        <v>Error reading input X value(s): The value is not a number</v>
      </c>
      <c r="BO259" s="312" t="e">
        <f>(BN259/V_XNN1!$L$7)*100</f>
        <v>#VALUE!</v>
      </c>
      <c r="BP259" s="308" t="str">
        <f>_xll.SRS1Splines.Functions25.Linear_Interp(V_XNN1!$K$3:$K$8,V_XNN1!$M$3:$M$8,BT259)</f>
        <v>Error reading input X value(s): The value is not a number</v>
      </c>
      <c r="BQ259" s="308">
        <f>IFERROR((BN259 - V_XNN1!$M$16) / (V_XNN1!$M$15- V_XNN1!$M$16) * 100, 0)</f>
        <v>0</v>
      </c>
      <c r="BR259" s="308">
        <v>252</v>
      </c>
      <c r="BS259" s="308">
        <v>249</v>
      </c>
      <c r="BT259" s="374"/>
      <c r="BU259" s="312"/>
      <c r="BV259" s="372"/>
      <c r="BW259" s="375"/>
      <c r="BX259" s="365"/>
      <c r="BY259" s="376"/>
      <c r="BZ259" s="376"/>
      <c r="CA259" s="376"/>
      <c r="CB259" s="365"/>
      <c r="CC259" s="365"/>
      <c r="CD259" s="366"/>
      <c r="CE259" s="365"/>
      <c r="CF259" s="365"/>
      <c r="CG259" s="365"/>
      <c r="CH259" s="365"/>
      <c r="CI259" s="377"/>
      <c r="CJ259" s="365"/>
      <c r="CK259" s="378"/>
      <c r="CL259" s="375"/>
      <c r="CM259" s="365"/>
      <c r="CN259" s="376"/>
      <c r="CO259" s="376"/>
      <c r="CP259" s="376"/>
      <c r="CQ259" s="365"/>
      <c r="CR259" s="365"/>
      <c r="CS259" s="366"/>
      <c r="CT259" s="365"/>
      <c r="CU259" s="365"/>
      <c r="CV259" s="365"/>
      <c r="CW259" s="365"/>
      <c r="CX259" s="377"/>
      <c r="CY259" s="365"/>
      <c r="CZ259" s="378"/>
    </row>
    <row r="260" spans="1:104" s="1" customFormat="1" hidden="1">
      <c r="A260" s="272">
        <v>44819</v>
      </c>
      <c r="B260" s="362"/>
      <c r="C260" s="363"/>
      <c r="D260" s="364"/>
      <c r="E260" s="364"/>
      <c r="F260" s="364"/>
      <c r="G260" s="365"/>
      <c r="H260" s="366"/>
      <c r="I260" s="366"/>
      <c r="J260" s="366"/>
      <c r="K260" s="366"/>
      <c r="L260" s="366"/>
      <c r="M260" s="367"/>
      <c r="N260" s="367"/>
      <c r="O260" s="365"/>
      <c r="P260" s="368"/>
      <c r="Q260" s="369"/>
      <c r="R260" s="312"/>
      <c r="S260" s="370">
        <v>9.3300793526268002</v>
      </c>
      <c r="T260" s="370">
        <v>1.4984999999999999</v>
      </c>
      <c r="U260" s="370">
        <v>5.8224960000000001</v>
      </c>
      <c r="V260" s="312">
        <f>_xll.SRS1Splines.Functions25.Linear_Interp(V_NK3!$P$8:$P$32,V_NK3!$R$8:$R$32,AC260)</f>
        <v>583.34630334999804</v>
      </c>
      <c r="W260" s="312">
        <f>(V260/V_NK3!$R$28)*100</f>
        <v>107.5992590317793</v>
      </c>
      <c r="X260" s="308">
        <f>V260-V_NK3!$R$8</f>
        <v>526.767651349998</v>
      </c>
      <c r="Y260" s="308">
        <f>IFERROR((V260 - V_NK3!$V$10) / (V_NK3!$V$9- V_NK3!$V$10) * 100, 0)</f>
        <v>108.48472801218773</v>
      </c>
      <c r="Z260" s="308">
        <v>541.79999999999995</v>
      </c>
      <c r="AA260" s="308">
        <v>521</v>
      </c>
      <c r="AB260" s="312">
        <v>535.59</v>
      </c>
      <c r="AC260" s="371">
        <v>542.04999999999995</v>
      </c>
      <c r="AD260" s="308">
        <v>0.62</v>
      </c>
      <c r="AE260" s="372">
        <v>0.37</v>
      </c>
      <c r="AF260" s="373"/>
      <c r="AG260" s="312"/>
      <c r="AH260" s="370">
        <v>4.4960896799999999</v>
      </c>
      <c r="AI260" s="370">
        <v>4.5663381818181827</v>
      </c>
      <c r="AJ260" s="370">
        <v>0</v>
      </c>
      <c r="AK260" s="312">
        <f>_xll.SRS1Splines.Functions25.Linear_Interp(V_NK2!$R$10:$R$21,V_NK2!$T$10:$T$21,AR260)</f>
        <v>71.356314285740694</v>
      </c>
      <c r="AL260" s="312">
        <f>(AK260/V_NK2!$T$18)*100</f>
        <v>99.938815526247453</v>
      </c>
      <c r="AM260" s="308">
        <f>AK260-V_NK2!$T$11</f>
        <v>30.536314285712898</v>
      </c>
      <c r="AN260" s="308">
        <f>IFERROR((AK260 - V_NK2!$X$12) / (V_NK2!$X$11- V_NK2!$X$12) * 100, 0)</f>
        <v>99.857142857143216</v>
      </c>
      <c r="AO260" s="308">
        <v>427</v>
      </c>
      <c r="AP260" s="308">
        <v>420</v>
      </c>
      <c r="AQ260" s="308">
        <v>425</v>
      </c>
      <c r="AR260" s="371">
        <v>426.99</v>
      </c>
      <c r="AS260" s="312">
        <v>0.81</v>
      </c>
      <c r="AT260" s="372">
        <v>1.1100000000000001</v>
      </c>
      <c r="AU260" s="369"/>
      <c r="AV260" s="312"/>
      <c r="AW260" s="370"/>
      <c r="AX260" s="370"/>
      <c r="AY260" s="370"/>
      <c r="AZ260" s="312"/>
      <c r="BA260" s="312"/>
      <c r="BB260" s="308"/>
      <c r="BC260" s="308"/>
      <c r="BD260" s="308"/>
      <c r="BE260" s="308"/>
      <c r="BF260" s="374"/>
      <c r="BG260" s="312"/>
      <c r="BH260" s="372"/>
      <c r="BI260" s="369"/>
      <c r="BJ260" s="312"/>
      <c r="BK260" s="370"/>
      <c r="BL260" s="370"/>
      <c r="BM260" s="370"/>
      <c r="BN260" s="312" t="str">
        <f>_xll.SRS1Splines.Functions25.Linear_Interp(V_XNN1!$K$3:$K$8,V_XNN1!$L$3:$L$8,BT260)</f>
        <v>Error reading input X value(s): The value is not a number</v>
      </c>
      <c r="BO260" s="312" t="e">
        <f>(BN260/V_XNN1!$L$7)*100</f>
        <v>#VALUE!</v>
      </c>
      <c r="BP260" s="308" t="str">
        <f>_xll.SRS1Splines.Functions25.Linear_Interp(V_XNN1!$K$3:$K$8,V_XNN1!$M$3:$M$8,BT260)</f>
        <v>Error reading input X value(s): The value is not a number</v>
      </c>
      <c r="BQ260" s="308">
        <f>IFERROR((BN260 - V_XNN1!$M$16) / (V_XNN1!$M$15- V_XNN1!$M$16) * 100, 0)</f>
        <v>0</v>
      </c>
      <c r="BR260" s="308">
        <v>252</v>
      </c>
      <c r="BS260" s="308">
        <v>249</v>
      </c>
      <c r="BT260" s="374"/>
      <c r="BU260" s="312"/>
      <c r="BV260" s="372"/>
      <c r="BW260" s="375"/>
      <c r="BX260" s="365"/>
      <c r="BY260" s="376"/>
      <c r="BZ260" s="376"/>
      <c r="CA260" s="376"/>
      <c r="CB260" s="365"/>
      <c r="CC260" s="365"/>
      <c r="CD260" s="366"/>
      <c r="CE260" s="365"/>
      <c r="CF260" s="365"/>
      <c r="CG260" s="365"/>
      <c r="CH260" s="365"/>
      <c r="CI260" s="377"/>
      <c r="CJ260" s="365"/>
      <c r="CK260" s="378"/>
      <c r="CL260" s="375"/>
      <c r="CM260" s="365"/>
      <c r="CN260" s="376"/>
      <c r="CO260" s="376"/>
      <c r="CP260" s="376"/>
      <c r="CQ260" s="365"/>
      <c r="CR260" s="365"/>
      <c r="CS260" s="366"/>
      <c r="CT260" s="365"/>
      <c r="CU260" s="365"/>
      <c r="CV260" s="365"/>
      <c r="CW260" s="365"/>
      <c r="CX260" s="377"/>
      <c r="CY260" s="365"/>
      <c r="CZ260" s="378"/>
    </row>
    <row r="261" spans="1:104" s="1" customFormat="1" hidden="1">
      <c r="A261" s="272">
        <v>44820</v>
      </c>
      <c r="B261" s="362"/>
      <c r="C261" s="363"/>
      <c r="D261" s="364"/>
      <c r="E261" s="364"/>
      <c r="F261" s="364"/>
      <c r="G261" s="365"/>
      <c r="H261" s="366"/>
      <c r="I261" s="366"/>
      <c r="J261" s="366"/>
      <c r="K261" s="366"/>
      <c r="L261" s="366"/>
      <c r="M261" s="367"/>
      <c r="N261" s="367"/>
      <c r="O261" s="365"/>
      <c r="P261" s="368"/>
      <c r="Q261" s="369"/>
      <c r="R261" s="312"/>
      <c r="S261" s="370">
        <v>8.6486966705245969</v>
      </c>
      <c r="T261" s="370">
        <v>0</v>
      </c>
      <c r="U261" s="370">
        <v>8.2468800000000009</v>
      </c>
      <c r="V261" s="312">
        <f>_xll.SRS1Splines.Functions25.Linear_Interp(V_NK3!$P$8:$P$32,V_NK3!$R$8:$R$32,AC261)</f>
        <v>583.74812001999805</v>
      </c>
      <c r="W261" s="312">
        <f>(V261/V_NK3!$R$28)*100</f>
        <v>107.67337482836588</v>
      </c>
      <c r="X261" s="308">
        <f>V261-V_NK3!$R$8</f>
        <v>527.16946801999802</v>
      </c>
      <c r="Y261" s="308">
        <f>IFERROR((V261 - V_NK3!$V$10) / (V_NK3!$V$9- V_NK3!$V$10) * 100, 0)</f>
        <v>108.56747981375338</v>
      </c>
      <c r="Z261" s="308">
        <v>541.79999999999995</v>
      </c>
      <c r="AA261" s="308">
        <v>521</v>
      </c>
      <c r="AB261" s="312">
        <v>535.59</v>
      </c>
      <c r="AC261" s="371">
        <v>542.05999999999995</v>
      </c>
      <c r="AD261" s="308">
        <v>0.62</v>
      </c>
      <c r="AE261" s="372">
        <v>0</v>
      </c>
      <c r="AF261" s="373"/>
      <c r="AG261" s="312"/>
      <c r="AH261" s="370">
        <v>2.8597535999999999</v>
      </c>
      <c r="AI261" s="370">
        <v>6.2941418181818189</v>
      </c>
      <c r="AJ261" s="370">
        <v>0</v>
      </c>
      <c r="AK261" s="312">
        <f>_xll.SRS1Splines.Functions25.Linear_Interp(V_NK2!$R$10:$R$21,V_NK2!$T$10:$T$21,AR261)</f>
        <v>71.225257142883393</v>
      </c>
      <c r="AL261" s="312">
        <f>(AK261/V_NK2!$T$18)*100</f>
        <v>99.755262104878696</v>
      </c>
      <c r="AM261" s="308">
        <f>AK261-V_NK2!$T$11</f>
        <v>30.405257142855596</v>
      </c>
      <c r="AN261" s="308">
        <f>IFERROR((AK261 - V_NK2!$X$12) / (V_NK2!$X$11- V_NK2!$X$12) * 100, 0)</f>
        <v>99.42857142857126</v>
      </c>
      <c r="AO261" s="308">
        <v>427</v>
      </c>
      <c r="AP261" s="308">
        <v>420</v>
      </c>
      <c r="AQ261" s="308">
        <v>425</v>
      </c>
      <c r="AR261" s="371">
        <v>426.96</v>
      </c>
      <c r="AS261" s="312">
        <v>0.81</v>
      </c>
      <c r="AT261" s="372">
        <v>1.53</v>
      </c>
      <c r="AU261" s="369"/>
      <c r="AV261" s="312"/>
      <c r="AW261" s="370"/>
      <c r="AX261" s="370"/>
      <c r="AY261" s="370"/>
      <c r="AZ261" s="312"/>
      <c r="BA261" s="312"/>
      <c r="BB261" s="308"/>
      <c r="BC261" s="308"/>
      <c r="BD261" s="308"/>
      <c r="BE261" s="308"/>
      <c r="BF261" s="374"/>
      <c r="BG261" s="312"/>
      <c r="BH261" s="372"/>
      <c r="BI261" s="369"/>
      <c r="BJ261" s="312"/>
      <c r="BK261" s="370"/>
      <c r="BL261" s="370"/>
      <c r="BM261" s="370"/>
      <c r="BN261" s="312" t="str">
        <f>_xll.SRS1Splines.Functions25.Linear_Interp(V_XNN1!$K$3:$K$8,V_XNN1!$L$3:$L$8,BT261)</f>
        <v>Error reading input X value(s): The value is not a number</v>
      </c>
      <c r="BO261" s="312" t="e">
        <f>(BN261/V_XNN1!$L$7)*100</f>
        <v>#VALUE!</v>
      </c>
      <c r="BP261" s="308" t="str">
        <f>_xll.SRS1Splines.Functions25.Linear_Interp(V_XNN1!$K$3:$K$8,V_XNN1!$M$3:$M$8,BT261)</f>
        <v>Error reading input X value(s): The value is not a number</v>
      </c>
      <c r="BQ261" s="308">
        <f>IFERROR((BN261 - V_XNN1!$M$16) / (V_XNN1!$M$15- V_XNN1!$M$16) * 100, 0)</f>
        <v>0</v>
      </c>
      <c r="BR261" s="308">
        <v>252</v>
      </c>
      <c r="BS261" s="308">
        <v>249</v>
      </c>
      <c r="BT261" s="374"/>
      <c r="BU261" s="312"/>
      <c r="BV261" s="372"/>
      <c r="BW261" s="375"/>
      <c r="BX261" s="365"/>
      <c r="BY261" s="376"/>
      <c r="BZ261" s="376"/>
      <c r="CA261" s="376"/>
      <c r="CB261" s="365"/>
      <c r="CC261" s="365"/>
      <c r="CD261" s="366"/>
      <c r="CE261" s="365"/>
      <c r="CF261" s="365"/>
      <c r="CG261" s="365"/>
      <c r="CH261" s="365"/>
      <c r="CI261" s="377"/>
      <c r="CJ261" s="365"/>
      <c r="CK261" s="378"/>
      <c r="CL261" s="375"/>
      <c r="CM261" s="365"/>
      <c r="CN261" s="376"/>
      <c r="CO261" s="376"/>
      <c r="CP261" s="376"/>
      <c r="CQ261" s="365"/>
      <c r="CR261" s="365"/>
      <c r="CS261" s="366"/>
      <c r="CT261" s="365"/>
      <c r="CU261" s="365"/>
      <c r="CV261" s="365"/>
      <c r="CW261" s="365"/>
      <c r="CX261" s="377"/>
      <c r="CY261" s="365"/>
      <c r="CZ261" s="378"/>
    </row>
    <row r="262" spans="1:104" s="1" customFormat="1" hidden="1">
      <c r="A262" s="272">
        <v>44821</v>
      </c>
      <c r="B262" s="362"/>
      <c r="C262" s="363"/>
      <c r="D262" s="364"/>
      <c r="E262" s="364"/>
      <c r="F262" s="364"/>
      <c r="G262" s="365"/>
      <c r="H262" s="366"/>
      <c r="I262" s="366"/>
      <c r="J262" s="366"/>
      <c r="K262" s="366"/>
      <c r="L262" s="366"/>
      <c r="M262" s="367"/>
      <c r="N262" s="367"/>
      <c r="O262" s="365"/>
      <c r="P262" s="368"/>
      <c r="Q262" s="369"/>
      <c r="R262" s="312"/>
      <c r="S262" s="370">
        <v>8.7540479999999992</v>
      </c>
      <c r="T262" s="370">
        <v>0</v>
      </c>
      <c r="U262" s="370">
        <v>8.7540479999999992</v>
      </c>
      <c r="V262" s="312">
        <f>_xll.SRS1Splines.Functions25.Linear_Interp(V_NK3!$P$8:$P$32,V_NK3!$R$8:$R$32,AC262)</f>
        <v>583.74812001999805</v>
      </c>
      <c r="W262" s="312">
        <f>(V262/V_NK3!$R$28)*100</f>
        <v>107.67337482836588</v>
      </c>
      <c r="X262" s="308">
        <f>V262-V_NK3!$R$8</f>
        <v>527.16946801999802</v>
      </c>
      <c r="Y262" s="308">
        <f>IFERROR((V262 - V_NK3!$V$10) / (V_NK3!$V$9- V_NK3!$V$10) * 100, 0)</f>
        <v>108.56747981375338</v>
      </c>
      <c r="Z262" s="308">
        <v>541.79999999999995</v>
      </c>
      <c r="AA262" s="308">
        <v>521</v>
      </c>
      <c r="AB262" s="312">
        <v>535.59</v>
      </c>
      <c r="AC262" s="371">
        <v>542.05999999999995</v>
      </c>
      <c r="AD262" s="308">
        <v>0.62</v>
      </c>
      <c r="AE262" s="372">
        <v>0</v>
      </c>
      <c r="AF262" s="373"/>
      <c r="AG262" s="312"/>
      <c r="AH262" s="370">
        <v>2.8945382400000006</v>
      </c>
      <c r="AI262" s="370">
        <v>6.2941418181818189</v>
      </c>
      <c r="AJ262" s="370">
        <v>0</v>
      </c>
      <c r="AK262" s="312">
        <f>_xll.SRS1Splines.Functions25.Linear_Interp(V_NK2!$R$10:$R$21,V_NK2!$T$10:$T$21,AR262)</f>
        <v>70.919457142883402</v>
      </c>
      <c r="AL262" s="312">
        <f>(AK262/V_NK2!$T$18)*100</f>
        <v>99.326970788352099</v>
      </c>
      <c r="AM262" s="308">
        <f>AK262-V_NK2!$T$11</f>
        <v>30.099457142855606</v>
      </c>
      <c r="AN262" s="308">
        <f>IFERROR((AK262 - V_NK2!$X$12) / (V_NK2!$X$11- V_NK2!$X$12) * 100, 0)</f>
        <v>98.428571428571232</v>
      </c>
      <c r="AO262" s="308">
        <v>427</v>
      </c>
      <c r="AP262" s="308">
        <v>420</v>
      </c>
      <c r="AQ262" s="308">
        <v>425</v>
      </c>
      <c r="AR262" s="371">
        <v>426.89</v>
      </c>
      <c r="AS262" s="312">
        <v>0.81</v>
      </c>
      <c r="AT262" s="372">
        <v>1.53</v>
      </c>
      <c r="AU262" s="369"/>
      <c r="AV262" s="312"/>
      <c r="AW262" s="370"/>
      <c r="AX262" s="370"/>
      <c r="AY262" s="370"/>
      <c r="AZ262" s="312"/>
      <c r="BA262" s="312"/>
      <c r="BB262" s="308"/>
      <c r="BC262" s="308"/>
      <c r="BD262" s="308"/>
      <c r="BE262" s="308"/>
      <c r="BF262" s="374"/>
      <c r="BG262" s="312"/>
      <c r="BH262" s="372"/>
      <c r="BI262" s="369"/>
      <c r="BJ262" s="312"/>
      <c r="BK262" s="370"/>
      <c r="BL262" s="370"/>
      <c r="BM262" s="370"/>
      <c r="BN262" s="312" t="str">
        <f>_xll.SRS1Splines.Functions25.Linear_Interp(V_XNN1!$K$3:$K$8,V_XNN1!$L$3:$L$8,BT262)</f>
        <v>Error reading input X value(s): The value is not a number</v>
      </c>
      <c r="BO262" s="312" t="e">
        <f>(BN262/V_XNN1!$L$7)*100</f>
        <v>#VALUE!</v>
      </c>
      <c r="BP262" s="308" t="str">
        <f>_xll.SRS1Splines.Functions25.Linear_Interp(V_XNN1!$K$3:$K$8,V_XNN1!$M$3:$M$8,BT262)</f>
        <v>Error reading input X value(s): The value is not a number</v>
      </c>
      <c r="BQ262" s="308">
        <f>IFERROR((BN262 - V_XNN1!$M$16) / (V_XNN1!$M$15- V_XNN1!$M$16) * 100, 0)</f>
        <v>0</v>
      </c>
      <c r="BR262" s="308">
        <v>252</v>
      </c>
      <c r="BS262" s="308">
        <v>249</v>
      </c>
      <c r="BT262" s="374"/>
      <c r="BU262" s="312"/>
      <c r="BV262" s="372"/>
      <c r="BW262" s="375"/>
      <c r="BX262" s="365"/>
      <c r="BY262" s="376"/>
      <c r="BZ262" s="376"/>
      <c r="CA262" s="376"/>
      <c r="CB262" s="365"/>
      <c r="CC262" s="365"/>
      <c r="CD262" s="366"/>
      <c r="CE262" s="365"/>
      <c r="CF262" s="365"/>
      <c r="CG262" s="365"/>
      <c r="CH262" s="365"/>
      <c r="CI262" s="377"/>
      <c r="CJ262" s="365"/>
      <c r="CK262" s="378"/>
      <c r="CL262" s="375"/>
      <c r="CM262" s="365"/>
      <c r="CN262" s="376"/>
      <c r="CO262" s="376"/>
      <c r="CP262" s="376"/>
      <c r="CQ262" s="365"/>
      <c r="CR262" s="365"/>
      <c r="CS262" s="366"/>
      <c r="CT262" s="365"/>
      <c r="CU262" s="365"/>
      <c r="CV262" s="365"/>
      <c r="CW262" s="365"/>
      <c r="CX262" s="377"/>
      <c r="CY262" s="365"/>
      <c r="CZ262" s="378"/>
    </row>
    <row r="263" spans="1:104" s="1" customFormat="1" hidden="1">
      <c r="A263" s="272">
        <v>44822</v>
      </c>
      <c r="B263" s="362"/>
      <c r="C263" s="363"/>
      <c r="D263" s="364"/>
      <c r="E263" s="364"/>
      <c r="F263" s="364"/>
      <c r="G263" s="365"/>
      <c r="H263" s="366"/>
      <c r="I263" s="366"/>
      <c r="J263" s="366"/>
      <c r="K263" s="366"/>
      <c r="L263" s="366"/>
      <c r="M263" s="367"/>
      <c r="N263" s="367"/>
      <c r="O263" s="365"/>
      <c r="P263" s="368"/>
      <c r="Q263" s="369"/>
      <c r="R263" s="312"/>
      <c r="S263" s="370">
        <v>8.9337599999999995</v>
      </c>
      <c r="T263" s="370">
        <v>0</v>
      </c>
      <c r="U263" s="370">
        <v>8.9337599999999995</v>
      </c>
      <c r="V263" s="312">
        <f>_xll.SRS1Splines.Functions25.Linear_Interp(V_NK3!$P$8:$P$32,V_NK3!$R$8:$R$32,AC263)</f>
        <v>583.74812001999805</v>
      </c>
      <c r="W263" s="312">
        <f>(V263/V_NK3!$R$28)*100</f>
        <v>107.67337482836588</v>
      </c>
      <c r="X263" s="308">
        <f>V263-V_NK3!$R$8</f>
        <v>527.16946801999802</v>
      </c>
      <c r="Y263" s="308">
        <f>IFERROR((V263 - V_NK3!$V$10) / (V_NK3!$V$9- V_NK3!$V$10) * 100, 0)</f>
        <v>108.56747981375338</v>
      </c>
      <c r="Z263" s="308">
        <v>541.79999999999995</v>
      </c>
      <c r="AA263" s="308">
        <v>521</v>
      </c>
      <c r="AB263" s="312">
        <v>535.59</v>
      </c>
      <c r="AC263" s="371">
        <v>542.05999999999995</v>
      </c>
      <c r="AD263" s="308">
        <v>0.62</v>
      </c>
      <c r="AE263" s="372">
        <v>0</v>
      </c>
      <c r="AF263" s="373"/>
      <c r="AG263" s="312"/>
      <c r="AH263" s="370">
        <v>2.9538432000000001</v>
      </c>
      <c r="AI263" s="370">
        <v>6.3352800000000009</v>
      </c>
      <c r="AJ263" s="370">
        <v>0</v>
      </c>
      <c r="AK263" s="312">
        <f>_xll.SRS1Splines.Functions25.Linear_Interp(V_NK2!$R$10:$R$21,V_NK2!$T$10:$T$21,AR263)</f>
        <v>71.268942857169307</v>
      </c>
      <c r="AL263" s="312">
        <f>(AK263/V_NK2!$T$18)*100</f>
        <v>99.81644657866849</v>
      </c>
      <c r="AM263" s="308">
        <f>AK263-V_NK2!$T$11</f>
        <v>30.44894285714151</v>
      </c>
      <c r="AN263" s="308">
        <f>IFERROR((AK263 - V_NK2!$X$12) / (V_NK2!$X$11- V_NK2!$X$12) * 100, 0)</f>
        <v>99.571428571429053</v>
      </c>
      <c r="AO263" s="308">
        <v>427</v>
      </c>
      <c r="AP263" s="308">
        <v>420</v>
      </c>
      <c r="AQ263" s="308">
        <v>425</v>
      </c>
      <c r="AR263" s="371">
        <v>426.97</v>
      </c>
      <c r="AS263" s="312">
        <v>0.81</v>
      </c>
      <c r="AT263" s="372">
        <v>1.54</v>
      </c>
      <c r="AU263" s="369"/>
      <c r="AV263" s="312"/>
      <c r="AW263" s="370"/>
      <c r="AX263" s="370"/>
      <c r="AY263" s="370"/>
      <c r="AZ263" s="312"/>
      <c r="BA263" s="312"/>
      <c r="BB263" s="308"/>
      <c r="BC263" s="308"/>
      <c r="BD263" s="308"/>
      <c r="BE263" s="308"/>
      <c r="BF263" s="374"/>
      <c r="BG263" s="312"/>
      <c r="BH263" s="372"/>
      <c r="BI263" s="369"/>
      <c r="BJ263" s="312"/>
      <c r="BK263" s="370"/>
      <c r="BL263" s="370"/>
      <c r="BM263" s="370"/>
      <c r="BN263" s="312" t="str">
        <f>_xll.SRS1Splines.Functions25.Linear_Interp(V_XNN1!$K$3:$K$8,V_XNN1!$L$3:$L$8,BT263)</f>
        <v>Error reading input X value(s): The value is not a number</v>
      </c>
      <c r="BO263" s="312" t="e">
        <f>(BN263/V_XNN1!$L$7)*100</f>
        <v>#VALUE!</v>
      </c>
      <c r="BP263" s="308" t="str">
        <f>_xll.SRS1Splines.Functions25.Linear_Interp(V_XNN1!$K$3:$K$8,V_XNN1!$M$3:$M$8,BT263)</f>
        <v>Error reading input X value(s): The value is not a number</v>
      </c>
      <c r="BQ263" s="308">
        <f>IFERROR((BN263 - V_XNN1!$M$16) / (V_XNN1!$M$15- V_XNN1!$M$16) * 100, 0)</f>
        <v>0</v>
      </c>
      <c r="BR263" s="308">
        <v>252</v>
      </c>
      <c r="BS263" s="308">
        <v>249</v>
      </c>
      <c r="BT263" s="374"/>
      <c r="BU263" s="312"/>
      <c r="BV263" s="372"/>
      <c r="BW263" s="375"/>
      <c r="BX263" s="365"/>
      <c r="BY263" s="376"/>
      <c r="BZ263" s="376"/>
      <c r="CA263" s="376"/>
      <c r="CB263" s="365"/>
      <c r="CC263" s="365"/>
      <c r="CD263" s="366"/>
      <c r="CE263" s="365"/>
      <c r="CF263" s="365"/>
      <c r="CG263" s="365"/>
      <c r="CH263" s="365"/>
      <c r="CI263" s="377"/>
      <c r="CJ263" s="365"/>
      <c r="CK263" s="378"/>
      <c r="CL263" s="375"/>
      <c r="CM263" s="365"/>
      <c r="CN263" s="376"/>
      <c r="CO263" s="376"/>
      <c r="CP263" s="376"/>
      <c r="CQ263" s="365"/>
      <c r="CR263" s="365"/>
      <c r="CS263" s="366"/>
      <c r="CT263" s="365"/>
      <c r="CU263" s="365"/>
      <c r="CV263" s="365"/>
      <c r="CW263" s="365"/>
      <c r="CX263" s="377"/>
      <c r="CY263" s="365"/>
      <c r="CZ263" s="378"/>
    </row>
    <row r="264" spans="1:104" s="1" customFormat="1" hidden="1">
      <c r="A264" s="272">
        <v>44823</v>
      </c>
      <c r="B264" s="362"/>
      <c r="C264" s="363"/>
      <c r="D264" s="364"/>
      <c r="E264" s="364"/>
      <c r="F264" s="364"/>
      <c r="G264" s="365"/>
      <c r="H264" s="366"/>
      <c r="I264" s="366"/>
      <c r="J264" s="366"/>
      <c r="K264" s="366"/>
      <c r="L264" s="366"/>
      <c r="M264" s="367"/>
      <c r="N264" s="367"/>
      <c r="O264" s="365"/>
      <c r="P264" s="368"/>
      <c r="Q264" s="369"/>
      <c r="R264" s="312"/>
      <c r="S264" s="370">
        <v>7.3204453178977964</v>
      </c>
      <c r="T264" s="370">
        <v>0</v>
      </c>
      <c r="U264" s="370">
        <v>8.9277119999999996</v>
      </c>
      <c r="V264" s="312">
        <f>_xll.SRS1Splines.Functions25.Linear_Interp(V_NK3!$P$8:$P$32,V_NK3!$R$8:$R$32,AC264)</f>
        <v>582.14085333999901</v>
      </c>
      <c r="W264" s="312">
        <f>(V264/V_NK3!$R$28)*100</f>
        <v>107.37691164201976</v>
      </c>
      <c r="X264" s="308">
        <f>V264-V_NK3!$R$8</f>
        <v>525.56220133999898</v>
      </c>
      <c r="Y264" s="308">
        <f>IFERROR((V264 - V_NK3!$V$10) / (V_NK3!$V$9- V_NK3!$V$10) * 100, 0)</f>
        <v>108.23647260749102</v>
      </c>
      <c r="Z264" s="308">
        <v>541.79999999999995</v>
      </c>
      <c r="AA264" s="308">
        <v>521</v>
      </c>
      <c r="AB264" s="312">
        <v>535.59</v>
      </c>
      <c r="AC264" s="371">
        <v>542.02</v>
      </c>
      <c r="AD264" s="308">
        <v>0.62</v>
      </c>
      <c r="AE264" s="372">
        <v>0</v>
      </c>
      <c r="AF264" s="373"/>
      <c r="AG264" s="312"/>
      <c r="AH264" s="370">
        <v>2.4215241600000001</v>
      </c>
      <c r="AI264" s="370">
        <v>5.5536545454545463</v>
      </c>
      <c r="AJ264" s="370">
        <v>0</v>
      </c>
      <c r="AK264" s="312">
        <f>_xll.SRS1Splines.Functions25.Linear_Interp(V_NK2!$R$10:$R$21,V_NK2!$T$10:$T$21,AR264)</f>
        <v>71.705800000026301</v>
      </c>
      <c r="AL264" s="312">
        <f>(AK264/V_NK2!$T$18)*100</f>
        <v>100.42829131656343</v>
      </c>
      <c r="AM264" s="308">
        <f>AK264-V_NK2!$T$11</f>
        <v>30.885799999998504</v>
      </c>
      <c r="AN264" s="308">
        <f>IFERROR((AK264 - V_NK2!$X$12) / (V_NK2!$X$11- V_NK2!$X$12) * 100, 0)</f>
        <v>101.00000000000007</v>
      </c>
      <c r="AO264" s="308">
        <v>427</v>
      </c>
      <c r="AP264" s="308">
        <v>420</v>
      </c>
      <c r="AQ264" s="308">
        <v>425</v>
      </c>
      <c r="AR264" s="371">
        <v>427.07</v>
      </c>
      <c r="AS264" s="312">
        <v>0.81</v>
      </c>
      <c r="AT264" s="372">
        <v>1.35</v>
      </c>
      <c r="AU264" s="369"/>
      <c r="AV264" s="312"/>
      <c r="AW264" s="370"/>
      <c r="AX264" s="370"/>
      <c r="AY264" s="370"/>
      <c r="AZ264" s="312"/>
      <c r="BA264" s="312"/>
      <c r="BB264" s="308"/>
      <c r="BC264" s="308"/>
      <c r="BD264" s="308"/>
      <c r="BE264" s="308"/>
      <c r="BF264" s="374"/>
      <c r="BG264" s="312"/>
      <c r="BH264" s="372"/>
      <c r="BI264" s="369"/>
      <c r="BJ264" s="312"/>
      <c r="BK264" s="370"/>
      <c r="BL264" s="370"/>
      <c r="BM264" s="370"/>
      <c r="BN264" s="312" t="str">
        <f>_xll.SRS1Splines.Functions25.Linear_Interp(V_XNN1!$K$3:$K$8,V_XNN1!$L$3:$L$8,BT264)</f>
        <v>Error reading input X value(s): The value is not a number</v>
      </c>
      <c r="BO264" s="312" t="e">
        <f>(BN264/V_XNN1!$L$7)*100</f>
        <v>#VALUE!</v>
      </c>
      <c r="BP264" s="308" t="str">
        <f>_xll.SRS1Splines.Functions25.Linear_Interp(V_XNN1!$K$3:$K$8,V_XNN1!$M$3:$M$8,BT264)</f>
        <v>Error reading input X value(s): The value is not a number</v>
      </c>
      <c r="BQ264" s="308">
        <f>IFERROR((BN264 - V_XNN1!$M$16) / (V_XNN1!$M$15- V_XNN1!$M$16) * 100, 0)</f>
        <v>0</v>
      </c>
      <c r="BR264" s="308">
        <v>252</v>
      </c>
      <c r="BS264" s="308">
        <v>249</v>
      </c>
      <c r="BT264" s="374"/>
      <c r="BU264" s="312"/>
      <c r="BV264" s="372"/>
      <c r="BW264" s="375"/>
      <c r="BX264" s="365"/>
      <c r="BY264" s="376"/>
      <c r="BZ264" s="376"/>
      <c r="CA264" s="376"/>
      <c r="CB264" s="365"/>
      <c r="CC264" s="365"/>
      <c r="CD264" s="366"/>
      <c r="CE264" s="365"/>
      <c r="CF264" s="365"/>
      <c r="CG264" s="365"/>
      <c r="CH264" s="365"/>
      <c r="CI264" s="377"/>
      <c r="CJ264" s="365"/>
      <c r="CK264" s="378"/>
      <c r="CL264" s="375"/>
      <c r="CM264" s="365"/>
      <c r="CN264" s="376"/>
      <c r="CO264" s="376"/>
      <c r="CP264" s="376"/>
      <c r="CQ264" s="365"/>
      <c r="CR264" s="365"/>
      <c r="CS264" s="366"/>
      <c r="CT264" s="365"/>
      <c r="CU264" s="365"/>
      <c r="CV264" s="365"/>
      <c r="CW264" s="365"/>
      <c r="CX264" s="377"/>
      <c r="CY264" s="365"/>
      <c r="CZ264" s="378"/>
    </row>
    <row r="265" spans="1:104" s="1" customFormat="1" hidden="1">
      <c r="A265" s="272">
        <v>44824</v>
      </c>
      <c r="B265" s="362"/>
      <c r="C265" s="363"/>
      <c r="D265" s="364"/>
      <c r="E265" s="364"/>
      <c r="F265" s="364"/>
      <c r="G265" s="365"/>
      <c r="H265" s="366"/>
      <c r="I265" s="366"/>
      <c r="J265" s="366"/>
      <c r="K265" s="366"/>
      <c r="L265" s="366"/>
      <c r="M265" s="367"/>
      <c r="N265" s="367"/>
      <c r="O265" s="365"/>
      <c r="P265" s="368"/>
      <c r="Q265" s="369"/>
      <c r="R265" s="312"/>
      <c r="S265" s="370">
        <v>9.7304813410530091</v>
      </c>
      <c r="T265" s="370">
        <v>0</v>
      </c>
      <c r="U265" s="370">
        <v>8.9268479999999997</v>
      </c>
      <c r="V265" s="312">
        <f>_xll.SRS1Splines.Functions25.Linear_Interp(V_NK3!$P$8:$P$32,V_NK3!$R$8:$R$32,AC265)</f>
        <v>582.94448667999905</v>
      </c>
      <c r="W265" s="312">
        <f>(V265/V_NK3!$R$28)*100</f>
        <v>107.52514323519291</v>
      </c>
      <c r="X265" s="308">
        <f>V265-V_NK3!$R$8</f>
        <v>526.36583467999901</v>
      </c>
      <c r="Y265" s="308">
        <f>IFERROR((V265 - V_NK3!$V$10) / (V_NK3!$V$9- V_NK3!$V$10) * 100, 0)</f>
        <v>108.40197621062231</v>
      </c>
      <c r="Z265" s="308">
        <v>541.79999999999995</v>
      </c>
      <c r="AA265" s="308">
        <v>521</v>
      </c>
      <c r="AB265" s="312">
        <v>535.59</v>
      </c>
      <c r="AC265" s="371">
        <v>542.04</v>
      </c>
      <c r="AD265" s="308">
        <v>0.62</v>
      </c>
      <c r="AE265" s="372">
        <v>0</v>
      </c>
      <c r="AF265" s="373"/>
      <c r="AG265" s="312"/>
      <c r="AH265" s="370">
        <v>3.2167238399999998</v>
      </c>
      <c r="AI265" s="370">
        <v>6.3764181818181829</v>
      </c>
      <c r="AJ265" s="370">
        <v>0</v>
      </c>
      <c r="AK265" s="312">
        <f>_xll.SRS1Splines.Functions25.Linear_Interp(V_NK2!$R$10:$R$21,V_NK2!$T$10:$T$21,AR265)</f>
        <v>71.487371428597697</v>
      </c>
      <c r="AL265" s="312">
        <f>(AK265/V_NK2!$T$18)*100</f>
        <v>100.12236894761581</v>
      </c>
      <c r="AM265" s="308">
        <f>AK265-V_NK2!$T$11</f>
        <v>30.667371428569901</v>
      </c>
      <c r="AN265" s="308">
        <f>IFERROR((AK265 - V_NK2!$X$12) / (V_NK2!$X$11- V_NK2!$X$12) * 100, 0)</f>
        <v>100.28571428571422</v>
      </c>
      <c r="AO265" s="308">
        <v>427</v>
      </c>
      <c r="AP265" s="308">
        <v>420</v>
      </c>
      <c r="AQ265" s="308">
        <v>425</v>
      </c>
      <c r="AR265" s="371">
        <v>427.02</v>
      </c>
      <c r="AS265" s="312">
        <v>0.81</v>
      </c>
      <c r="AT265" s="372">
        <v>1.55</v>
      </c>
      <c r="AU265" s="369"/>
      <c r="AV265" s="312"/>
      <c r="AW265" s="370"/>
      <c r="AX265" s="370"/>
      <c r="AY265" s="370"/>
      <c r="AZ265" s="312"/>
      <c r="BA265" s="312"/>
      <c r="BB265" s="308"/>
      <c r="BC265" s="308"/>
      <c r="BD265" s="308"/>
      <c r="BE265" s="308"/>
      <c r="BF265" s="374"/>
      <c r="BG265" s="312"/>
      <c r="BH265" s="372"/>
      <c r="BI265" s="369"/>
      <c r="BJ265" s="312"/>
      <c r="BK265" s="370"/>
      <c r="BL265" s="370"/>
      <c r="BM265" s="370"/>
      <c r="BN265" s="312" t="str">
        <f>_xll.SRS1Splines.Functions25.Linear_Interp(V_XNN1!$K$3:$K$8,V_XNN1!$L$3:$L$8,BT265)</f>
        <v>Error reading input X value(s): The value is not a number</v>
      </c>
      <c r="BO265" s="312" t="e">
        <f>(BN265/V_XNN1!$L$7)*100</f>
        <v>#VALUE!</v>
      </c>
      <c r="BP265" s="308" t="str">
        <f>_xll.SRS1Splines.Functions25.Linear_Interp(V_XNN1!$K$3:$K$8,V_XNN1!$M$3:$M$8,BT265)</f>
        <v>Error reading input X value(s): The value is not a number</v>
      </c>
      <c r="BQ265" s="308">
        <f>IFERROR((BN265 - V_XNN1!$M$16) / (V_XNN1!$M$15- V_XNN1!$M$16) * 100, 0)</f>
        <v>0</v>
      </c>
      <c r="BR265" s="308">
        <v>252</v>
      </c>
      <c r="BS265" s="308">
        <v>249</v>
      </c>
      <c r="BT265" s="374"/>
      <c r="BU265" s="312"/>
      <c r="BV265" s="372"/>
      <c r="BW265" s="375"/>
      <c r="BX265" s="365"/>
      <c r="BY265" s="376"/>
      <c r="BZ265" s="376"/>
      <c r="CA265" s="376"/>
      <c r="CB265" s="365"/>
      <c r="CC265" s="365"/>
      <c r="CD265" s="366"/>
      <c r="CE265" s="365"/>
      <c r="CF265" s="365"/>
      <c r="CG265" s="365"/>
      <c r="CH265" s="365"/>
      <c r="CI265" s="377"/>
      <c r="CJ265" s="365"/>
      <c r="CK265" s="378"/>
      <c r="CL265" s="375"/>
      <c r="CM265" s="365"/>
      <c r="CN265" s="376"/>
      <c r="CO265" s="376"/>
      <c r="CP265" s="376"/>
      <c r="CQ265" s="365"/>
      <c r="CR265" s="365"/>
      <c r="CS265" s="366"/>
      <c r="CT265" s="365"/>
      <c r="CU265" s="365"/>
      <c r="CV265" s="365"/>
      <c r="CW265" s="365"/>
      <c r="CX265" s="377"/>
      <c r="CY265" s="365"/>
      <c r="CZ265" s="378"/>
    </row>
    <row r="266" spans="1:104" s="1" customFormat="1" hidden="1">
      <c r="A266" s="272">
        <v>44825</v>
      </c>
      <c r="B266" s="362"/>
      <c r="C266" s="363"/>
      <c r="D266" s="364"/>
      <c r="E266" s="364"/>
      <c r="F266" s="364"/>
      <c r="G266" s="365"/>
      <c r="H266" s="366"/>
      <c r="I266" s="366"/>
      <c r="J266" s="366"/>
      <c r="K266" s="366"/>
      <c r="L266" s="366"/>
      <c r="M266" s="367"/>
      <c r="N266" s="367"/>
      <c r="O266" s="365"/>
      <c r="P266" s="368"/>
      <c r="Q266" s="369"/>
      <c r="R266" s="312"/>
      <c r="S266" s="370">
        <v>8.6896233294754026</v>
      </c>
      <c r="T266" s="370">
        <v>0.16200000000000001</v>
      </c>
      <c r="U266" s="370">
        <v>8.9294399999999996</v>
      </c>
      <c r="V266" s="312">
        <f>_xll.SRS1Splines.Functions25.Linear_Interp(V_NK3!$P$8:$P$32,V_NK3!$R$8:$R$32,AC266)</f>
        <v>582.54267000999903</v>
      </c>
      <c r="W266" s="312">
        <f>(V266/V_NK3!$R$28)*100</f>
        <v>107.45102743860635</v>
      </c>
      <c r="X266" s="308">
        <f>V266-V_NK3!$R$8</f>
        <v>525.96401800999899</v>
      </c>
      <c r="Y266" s="308">
        <f>IFERROR((V266 - V_NK3!$V$10) / (V_NK3!$V$9- V_NK3!$V$10) * 100, 0)</f>
        <v>108.31922440905669</v>
      </c>
      <c r="Z266" s="308">
        <v>541.79999999999995</v>
      </c>
      <c r="AA266" s="308">
        <v>521</v>
      </c>
      <c r="AB266" s="312">
        <v>535.59</v>
      </c>
      <c r="AC266" s="371">
        <v>542.03</v>
      </c>
      <c r="AD266" s="308">
        <v>0.62</v>
      </c>
      <c r="AE266" s="372">
        <v>0.04</v>
      </c>
      <c r="AF266" s="373"/>
      <c r="AG266" s="312"/>
      <c r="AH266" s="370">
        <v>3.0212351999999996</v>
      </c>
      <c r="AI266" s="370">
        <v>6.1707272727272731</v>
      </c>
      <c r="AJ266" s="370">
        <v>0</v>
      </c>
      <c r="AK266" s="312">
        <f>_xll.SRS1Splines.Functions25.Linear_Interp(V_NK2!$R$10:$R$21,V_NK2!$T$10:$T$21,AR266)</f>
        <v>71.967914285740605</v>
      </c>
      <c r="AL266" s="312">
        <f>(AK266/V_NK2!$T$18)*100</f>
        <v>100.79539815930056</v>
      </c>
      <c r="AM266" s="308">
        <f>AK266-V_NK2!$T$11</f>
        <v>31.147914285712808</v>
      </c>
      <c r="AN266" s="308">
        <f>IFERROR((AK266 - V_NK2!$X$12) / (V_NK2!$X$11- V_NK2!$X$12) * 100, 0)</f>
        <v>101.85714285714302</v>
      </c>
      <c r="AO266" s="308">
        <v>427</v>
      </c>
      <c r="AP266" s="308">
        <v>420</v>
      </c>
      <c r="AQ266" s="308">
        <v>425</v>
      </c>
      <c r="AR266" s="371">
        <v>427.13</v>
      </c>
      <c r="AS266" s="312">
        <v>0.81</v>
      </c>
      <c r="AT266" s="372">
        <v>1.5</v>
      </c>
      <c r="AU266" s="369"/>
      <c r="AV266" s="312"/>
      <c r="AW266" s="370"/>
      <c r="AX266" s="370"/>
      <c r="AY266" s="370"/>
      <c r="AZ266" s="312"/>
      <c r="BA266" s="312"/>
      <c r="BB266" s="308"/>
      <c r="BC266" s="308"/>
      <c r="BD266" s="308"/>
      <c r="BE266" s="308"/>
      <c r="BF266" s="374"/>
      <c r="BG266" s="312"/>
      <c r="BH266" s="372"/>
      <c r="BI266" s="369"/>
      <c r="BJ266" s="312"/>
      <c r="BK266" s="370"/>
      <c r="BL266" s="370"/>
      <c r="BM266" s="370"/>
      <c r="BN266" s="312" t="str">
        <f>_xll.SRS1Splines.Functions25.Linear_Interp(V_XNN1!$K$3:$K$8,V_XNN1!$L$3:$L$8,BT266)</f>
        <v>Error reading input X value(s): The value is not a number</v>
      </c>
      <c r="BO266" s="312" t="e">
        <f>(BN266/V_XNN1!$L$7)*100</f>
        <v>#VALUE!</v>
      </c>
      <c r="BP266" s="308" t="str">
        <f>_xll.SRS1Splines.Functions25.Linear_Interp(V_XNN1!$K$3:$K$8,V_XNN1!$M$3:$M$8,BT266)</f>
        <v>Error reading input X value(s): The value is not a number</v>
      </c>
      <c r="BQ266" s="308">
        <f>IFERROR((BN266 - V_XNN1!$M$16) / (V_XNN1!$M$15- V_XNN1!$M$16) * 100, 0)</f>
        <v>0</v>
      </c>
      <c r="BR266" s="308">
        <v>252</v>
      </c>
      <c r="BS266" s="308">
        <v>249</v>
      </c>
      <c r="BT266" s="374"/>
      <c r="BU266" s="312"/>
      <c r="BV266" s="372"/>
      <c r="BW266" s="375"/>
      <c r="BX266" s="365"/>
      <c r="BY266" s="376"/>
      <c r="BZ266" s="376"/>
      <c r="CA266" s="376"/>
      <c r="CB266" s="365"/>
      <c r="CC266" s="365"/>
      <c r="CD266" s="366"/>
      <c r="CE266" s="365"/>
      <c r="CF266" s="365"/>
      <c r="CG266" s="365"/>
      <c r="CH266" s="365"/>
      <c r="CI266" s="377"/>
      <c r="CJ266" s="365"/>
      <c r="CK266" s="378"/>
      <c r="CL266" s="375"/>
      <c r="CM266" s="365"/>
      <c r="CN266" s="376"/>
      <c r="CO266" s="376"/>
      <c r="CP266" s="376"/>
      <c r="CQ266" s="365"/>
      <c r="CR266" s="365"/>
      <c r="CS266" s="366"/>
      <c r="CT266" s="365"/>
      <c r="CU266" s="365"/>
      <c r="CV266" s="365"/>
      <c r="CW266" s="365"/>
      <c r="CX266" s="377"/>
      <c r="CY266" s="365"/>
      <c r="CZ266" s="378"/>
    </row>
    <row r="267" spans="1:104" s="1" customFormat="1" hidden="1">
      <c r="A267" s="272">
        <v>44826</v>
      </c>
      <c r="B267" s="362"/>
      <c r="C267" s="363"/>
      <c r="D267" s="364"/>
      <c r="E267" s="364"/>
      <c r="F267" s="364"/>
      <c r="G267" s="365"/>
      <c r="H267" s="366"/>
      <c r="I267" s="366"/>
      <c r="J267" s="366"/>
      <c r="K267" s="366"/>
      <c r="L267" s="366"/>
      <c r="M267" s="367"/>
      <c r="N267" s="367"/>
      <c r="O267" s="365"/>
      <c r="P267" s="368"/>
      <c r="Q267" s="369"/>
      <c r="R267" s="312"/>
      <c r="S267" s="370">
        <v>7.7162139884223935</v>
      </c>
      <c r="T267" s="370">
        <v>0</v>
      </c>
      <c r="U267" s="370">
        <v>8.9216639999999998</v>
      </c>
      <c r="V267" s="312">
        <f>_xll.SRS1Splines.Functions25.Linear_Interp(V_NK3!$P$8:$P$32,V_NK3!$R$8:$R$32,AC267)</f>
        <v>581.33722</v>
      </c>
      <c r="W267" s="312">
        <f>(V267/V_NK3!$R$28)*100</f>
        <v>107.2286800488468</v>
      </c>
      <c r="X267" s="308">
        <f>V267-V_NK3!$R$8</f>
        <v>524.75856799999997</v>
      </c>
      <c r="Y267" s="308">
        <f>IFERROR((V267 - V_NK3!$V$10) / (V_NK3!$V$9- V_NK3!$V$10) * 100, 0)</f>
        <v>108.07096900435995</v>
      </c>
      <c r="Z267" s="308">
        <v>541.79999999999995</v>
      </c>
      <c r="AA267" s="308">
        <v>521</v>
      </c>
      <c r="AB267" s="312">
        <v>535.59</v>
      </c>
      <c r="AC267" s="371">
        <v>542</v>
      </c>
      <c r="AD267" s="308">
        <v>0.62</v>
      </c>
      <c r="AE267" s="372">
        <v>0</v>
      </c>
      <c r="AF267" s="373"/>
      <c r="AG267" s="312"/>
      <c r="AH267" s="370">
        <v>2.5521091199999999</v>
      </c>
      <c r="AI267" s="370">
        <v>6.1707272727272731</v>
      </c>
      <c r="AJ267" s="370">
        <v>0</v>
      </c>
      <c r="AK267" s="312">
        <f>_xll.SRS1Splines.Functions25.Linear_Interp(V_NK2!$R$10:$R$21,V_NK2!$T$10:$T$21,AR267)</f>
        <v>72.011600000026306</v>
      </c>
      <c r="AL267" s="312">
        <f>(AK267/V_NK2!$T$18)*100</f>
        <v>100.85658263309006</v>
      </c>
      <c r="AM267" s="308">
        <f>AK267-V_NK2!$T$11</f>
        <v>31.191599999998509</v>
      </c>
      <c r="AN267" s="308">
        <f>IFERROR((AK267 - V_NK2!$X$12) / (V_NK2!$X$11- V_NK2!$X$12) * 100, 0)</f>
        <v>102.00000000000014</v>
      </c>
      <c r="AO267" s="308">
        <v>427</v>
      </c>
      <c r="AP267" s="308">
        <v>420</v>
      </c>
      <c r="AQ267" s="308">
        <v>425</v>
      </c>
      <c r="AR267" s="371">
        <v>427.14</v>
      </c>
      <c r="AS267" s="312">
        <v>0.81</v>
      </c>
      <c r="AT267" s="372">
        <v>1.5</v>
      </c>
      <c r="AU267" s="369"/>
      <c r="AV267" s="312"/>
      <c r="AW267" s="370"/>
      <c r="AX267" s="370"/>
      <c r="AY267" s="370"/>
      <c r="AZ267" s="312"/>
      <c r="BA267" s="312"/>
      <c r="BB267" s="308"/>
      <c r="BC267" s="308"/>
      <c r="BD267" s="308"/>
      <c r="BE267" s="308"/>
      <c r="BF267" s="374"/>
      <c r="BG267" s="312"/>
      <c r="BH267" s="372"/>
      <c r="BI267" s="369"/>
      <c r="BJ267" s="312"/>
      <c r="BK267" s="370"/>
      <c r="BL267" s="370"/>
      <c r="BM267" s="370"/>
      <c r="BN267" s="312" t="str">
        <f>_xll.SRS1Splines.Functions25.Linear_Interp(V_XNN1!$K$3:$K$8,V_XNN1!$L$3:$L$8,BT267)</f>
        <v>Error reading input X value(s): The value is not a number</v>
      </c>
      <c r="BO267" s="312" t="e">
        <f>(BN267/V_XNN1!$L$7)*100</f>
        <v>#VALUE!</v>
      </c>
      <c r="BP267" s="308" t="str">
        <f>_xll.SRS1Splines.Functions25.Linear_Interp(V_XNN1!$K$3:$K$8,V_XNN1!$M$3:$M$8,BT267)</f>
        <v>Error reading input X value(s): The value is not a number</v>
      </c>
      <c r="BQ267" s="308">
        <f>IFERROR((BN267 - V_XNN1!$M$16) / (V_XNN1!$M$15- V_XNN1!$M$16) * 100, 0)</f>
        <v>0</v>
      </c>
      <c r="BR267" s="308">
        <v>252</v>
      </c>
      <c r="BS267" s="308">
        <v>249</v>
      </c>
      <c r="BT267" s="374"/>
      <c r="BU267" s="312"/>
      <c r="BV267" s="372"/>
      <c r="BW267" s="375"/>
      <c r="BX267" s="365"/>
      <c r="BY267" s="376"/>
      <c r="BZ267" s="376"/>
      <c r="CA267" s="376"/>
      <c r="CB267" s="365"/>
      <c r="CC267" s="365"/>
      <c r="CD267" s="366"/>
      <c r="CE267" s="365"/>
      <c r="CF267" s="365"/>
      <c r="CG267" s="365"/>
      <c r="CH267" s="365"/>
      <c r="CI267" s="377"/>
      <c r="CJ267" s="365"/>
      <c r="CK267" s="378"/>
      <c r="CL267" s="375"/>
      <c r="CM267" s="365"/>
      <c r="CN267" s="376"/>
      <c r="CO267" s="376"/>
      <c r="CP267" s="376"/>
      <c r="CQ267" s="365"/>
      <c r="CR267" s="365"/>
      <c r="CS267" s="366"/>
      <c r="CT267" s="365"/>
      <c r="CU267" s="365"/>
      <c r="CV267" s="365"/>
      <c r="CW267" s="365"/>
      <c r="CX267" s="377"/>
      <c r="CY267" s="365"/>
      <c r="CZ267" s="378"/>
    </row>
    <row r="268" spans="1:104" s="1" customFormat="1" hidden="1">
      <c r="A268" s="272">
        <v>44827</v>
      </c>
      <c r="B268" s="362"/>
      <c r="C268" s="363"/>
      <c r="D268" s="364"/>
      <c r="E268" s="364"/>
      <c r="F268" s="364"/>
      <c r="G268" s="365"/>
      <c r="H268" s="366"/>
      <c r="I268" s="366"/>
      <c r="J268" s="366"/>
      <c r="K268" s="366"/>
      <c r="L268" s="366"/>
      <c r="M268" s="367"/>
      <c r="N268" s="367"/>
      <c r="O268" s="365"/>
      <c r="P268" s="368"/>
      <c r="Q268" s="369"/>
      <c r="R268" s="312"/>
      <c r="S268" s="370">
        <v>8.9173439999999999</v>
      </c>
      <c r="T268" s="370">
        <v>0</v>
      </c>
      <c r="U268" s="370">
        <v>8.9173439999999999</v>
      </c>
      <c r="V268" s="312">
        <f>_xll.SRS1Splines.Functions25.Linear_Interp(V_NK3!$P$8:$P$32,V_NK3!$R$8:$R$32,AC268)</f>
        <v>581.33722</v>
      </c>
      <c r="W268" s="312">
        <f>(V268/V_NK3!$R$28)*100</f>
        <v>107.2286800488468</v>
      </c>
      <c r="X268" s="308">
        <f>V268-V_NK3!$R$8</f>
        <v>524.75856799999997</v>
      </c>
      <c r="Y268" s="308">
        <f>IFERROR((V268 - V_NK3!$V$10) / (V_NK3!$V$9- V_NK3!$V$10) * 100, 0)</f>
        <v>108.07096900435995</v>
      </c>
      <c r="Z268" s="308">
        <v>541.79999999999995</v>
      </c>
      <c r="AA268" s="308">
        <v>521</v>
      </c>
      <c r="AB268" s="312">
        <v>535.59</v>
      </c>
      <c r="AC268" s="371">
        <v>542</v>
      </c>
      <c r="AD268" s="308">
        <v>0.62</v>
      </c>
      <c r="AE268" s="372">
        <v>0</v>
      </c>
      <c r="AF268" s="373"/>
      <c r="AG268" s="312"/>
      <c r="AH268" s="370">
        <v>2.94842592</v>
      </c>
      <c r="AI268" s="370">
        <v>5.7593454545454552</v>
      </c>
      <c r="AJ268" s="370">
        <v>0</v>
      </c>
      <c r="AK268" s="312">
        <f>_xll.SRS1Splines.Functions25.Linear_Interp(V_NK2!$R$10:$R$21,V_NK2!$T$10:$T$21,AR268)</f>
        <v>72.361085714312196</v>
      </c>
      <c r="AL268" s="312">
        <f>(AK268/V_NK2!$T$18)*100</f>
        <v>101.34605842340643</v>
      </c>
      <c r="AM268" s="308">
        <f>AK268-V_NK2!$T$11</f>
        <v>31.541085714284399</v>
      </c>
      <c r="AN268" s="308">
        <f>IFERROR((AK268 - V_NK2!$X$12) / (V_NK2!$X$11- V_NK2!$X$12) * 100, 0)</f>
        <v>103.14285714285791</v>
      </c>
      <c r="AO268" s="308">
        <v>427</v>
      </c>
      <c r="AP268" s="308">
        <v>420</v>
      </c>
      <c r="AQ268" s="308">
        <v>425</v>
      </c>
      <c r="AR268" s="371">
        <v>427.22</v>
      </c>
      <c r="AS268" s="312">
        <v>0.81</v>
      </c>
      <c r="AT268" s="372">
        <v>1.4</v>
      </c>
      <c r="AU268" s="369"/>
      <c r="AV268" s="312"/>
      <c r="AW268" s="370"/>
      <c r="AX268" s="370"/>
      <c r="AY268" s="370"/>
      <c r="AZ268" s="312"/>
      <c r="BA268" s="312"/>
      <c r="BB268" s="308"/>
      <c r="BC268" s="308"/>
      <c r="BD268" s="308"/>
      <c r="BE268" s="308"/>
      <c r="BF268" s="374"/>
      <c r="BG268" s="312"/>
      <c r="BH268" s="372"/>
      <c r="BI268" s="369"/>
      <c r="BJ268" s="312"/>
      <c r="BK268" s="370"/>
      <c r="BL268" s="370"/>
      <c r="BM268" s="370"/>
      <c r="BN268" s="312" t="str">
        <f>_xll.SRS1Splines.Functions25.Linear_Interp(V_XNN1!$K$3:$K$8,V_XNN1!$L$3:$L$8,BT268)</f>
        <v>Error reading input X value(s): The value is not a number</v>
      </c>
      <c r="BO268" s="312" t="e">
        <f>(BN268/V_XNN1!$L$7)*100</f>
        <v>#VALUE!</v>
      </c>
      <c r="BP268" s="308" t="str">
        <f>_xll.SRS1Splines.Functions25.Linear_Interp(V_XNN1!$K$3:$K$8,V_XNN1!$M$3:$M$8,BT268)</f>
        <v>Error reading input X value(s): The value is not a number</v>
      </c>
      <c r="BQ268" s="308">
        <f>IFERROR((BN268 - V_XNN1!$M$16) / (V_XNN1!$M$15- V_XNN1!$M$16) * 100, 0)</f>
        <v>0</v>
      </c>
      <c r="BR268" s="308">
        <v>252</v>
      </c>
      <c r="BS268" s="308">
        <v>249</v>
      </c>
      <c r="BT268" s="374"/>
      <c r="BU268" s="312"/>
      <c r="BV268" s="372"/>
      <c r="BW268" s="375"/>
      <c r="BX268" s="365"/>
      <c r="BY268" s="376"/>
      <c r="BZ268" s="376"/>
      <c r="CA268" s="376"/>
      <c r="CB268" s="365"/>
      <c r="CC268" s="365"/>
      <c r="CD268" s="366"/>
      <c r="CE268" s="365"/>
      <c r="CF268" s="365"/>
      <c r="CG268" s="365"/>
      <c r="CH268" s="365"/>
      <c r="CI268" s="377"/>
      <c r="CJ268" s="365"/>
      <c r="CK268" s="378"/>
      <c r="CL268" s="375"/>
      <c r="CM268" s="365"/>
      <c r="CN268" s="376"/>
      <c r="CO268" s="376"/>
      <c r="CP268" s="376"/>
      <c r="CQ268" s="365"/>
      <c r="CR268" s="365"/>
      <c r="CS268" s="366"/>
      <c r="CT268" s="365"/>
      <c r="CU268" s="365"/>
      <c r="CV268" s="365"/>
      <c r="CW268" s="365"/>
      <c r="CX268" s="377"/>
      <c r="CY268" s="365"/>
      <c r="CZ268" s="378"/>
    </row>
    <row r="269" spans="1:104" s="1" customFormat="1" hidden="1">
      <c r="A269" s="272">
        <v>44828</v>
      </c>
      <c r="B269" s="362"/>
      <c r="C269" s="363"/>
      <c r="D269" s="364"/>
      <c r="E269" s="364"/>
      <c r="F269" s="364"/>
      <c r="G269" s="365"/>
      <c r="H269" s="366"/>
      <c r="I269" s="366"/>
      <c r="J269" s="366"/>
      <c r="K269" s="366"/>
      <c r="L269" s="366"/>
      <c r="M269" s="367"/>
      <c r="N269" s="367"/>
      <c r="O269" s="365"/>
      <c r="P269" s="368"/>
      <c r="Q269" s="369"/>
      <c r="R269" s="312"/>
      <c r="S269" s="370">
        <v>9.3200246705245977</v>
      </c>
      <c r="T269" s="370">
        <v>0</v>
      </c>
      <c r="U269" s="370">
        <v>8.9182079999999999</v>
      </c>
      <c r="V269" s="312">
        <f>_xll.SRS1Splines.Functions25.Linear_Interp(V_NK3!$P$8:$P$32,V_NK3!$R$8:$R$32,AC269)</f>
        <v>581.73903667000002</v>
      </c>
      <c r="W269" s="312">
        <f>(V269/V_NK3!$R$28)*100</f>
        <v>107.30279584543338</v>
      </c>
      <c r="X269" s="308">
        <f>V269-V_NK3!$R$8</f>
        <v>525.16038466999998</v>
      </c>
      <c r="Y269" s="308">
        <f>IFERROR((V269 - V_NK3!$V$10) / (V_NK3!$V$9- V_NK3!$V$10) * 100, 0)</f>
        <v>108.1537208059256</v>
      </c>
      <c r="Z269" s="308">
        <v>541.79999999999995</v>
      </c>
      <c r="AA269" s="308">
        <v>521</v>
      </c>
      <c r="AB269" s="312">
        <v>535.59</v>
      </c>
      <c r="AC269" s="371">
        <v>542.01</v>
      </c>
      <c r="AD269" s="308">
        <v>0.62</v>
      </c>
      <c r="AE269" s="372">
        <v>0</v>
      </c>
      <c r="AF269" s="373"/>
      <c r="AG269" s="312"/>
      <c r="AH269" s="370">
        <v>3.08129184</v>
      </c>
      <c r="AI269" s="370">
        <v>6.211865454545455</v>
      </c>
      <c r="AJ269" s="370">
        <v>0</v>
      </c>
      <c r="AK269" s="312">
        <f>_xll.SRS1Splines.Functions25.Linear_Interp(V_NK2!$R$10:$R$21,V_NK2!$T$10:$T$21,AR269)</f>
        <v>71.006828571455003</v>
      </c>
      <c r="AL269" s="312">
        <f>(AK269/V_NK2!$T$18)*100</f>
        <v>99.44933973593136</v>
      </c>
      <c r="AM269" s="308">
        <f>AK269-V_NK2!$T$11</f>
        <v>30.186828571427206</v>
      </c>
      <c r="AN269" s="308">
        <f>IFERROR((AK269 - V_NK2!$X$12) / (V_NK2!$X$11- V_NK2!$X$12) * 100, 0)</f>
        <v>98.714285714286092</v>
      </c>
      <c r="AO269" s="308">
        <v>427</v>
      </c>
      <c r="AP269" s="308">
        <v>420</v>
      </c>
      <c r="AQ269" s="308">
        <v>425</v>
      </c>
      <c r="AR269" s="371">
        <v>426.91</v>
      </c>
      <c r="AS269" s="312">
        <v>0.81</v>
      </c>
      <c r="AT269" s="372">
        <v>1.51</v>
      </c>
      <c r="AU269" s="369"/>
      <c r="AV269" s="312"/>
      <c r="AW269" s="370"/>
      <c r="AX269" s="370"/>
      <c r="AY269" s="370"/>
      <c r="AZ269" s="312"/>
      <c r="BA269" s="312"/>
      <c r="BB269" s="308"/>
      <c r="BC269" s="308"/>
      <c r="BD269" s="308"/>
      <c r="BE269" s="308"/>
      <c r="BF269" s="374"/>
      <c r="BG269" s="312"/>
      <c r="BH269" s="372"/>
      <c r="BI269" s="369"/>
      <c r="BJ269" s="312"/>
      <c r="BK269" s="370"/>
      <c r="BL269" s="370"/>
      <c r="BM269" s="370"/>
      <c r="BN269" s="312" t="str">
        <f>_xll.SRS1Splines.Functions25.Linear_Interp(V_XNN1!$K$3:$K$8,V_XNN1!$L$3:$L$8,BT269)</f>
        <v>Error reading input X value(s): The value is not a number</v>
      </c>
      <c r="BO269" s="312" t="e">
        <f>(BN269/V_XNN1!$L$7)*100</f>
        <v>#VALUE!</v>
      </c>
      <c r="BP269" s="308" t="str">
        <f>_xll.SRS1Splines.Functions25.Linear_Interp(V_XNN1!$K$3:$K$8,V_XNN1!$M$3:$M$8,BT269)</f>
        <v>Error reading input X value(s): The value is not a number</v>
      </c>
      <c r="BQ269" s="308">
        <f>IFERROR((BN269 - V_XNN1!$M$16) / (V_XNN1!$M$15- V_XNN1!$M$16) * 100, 0)</f>
        <v>0</v>
      </c>
      <c r="BR269" s="308">
        <v>252</v>
      </c>
      <c r="BS269" s="308">
        <v>249</v>
      </c>
      <c r="BT269" s="374"/>
      <c r="BU269" s="312"/>
      <c r="BV269" s="372"/>
      <c r="BW269" s="375"/>
      <c r="BX269" s="365"/>
      <c r="BY269" s="376"/>
      <c r="BZ269" s="376"/>
      <c r="CA269" s="376"/>
      <c r="CB269" s="365"/>
      <c r="CC269" s="365"/>
      <c r="CD269" s="366"/>
      <c r="CE269" s="365"/>
      <c r="CF269" s="365"/>
      <c r="CG269" s="365"/>
      <c r="CH269" s="365"/>
      <c r="CI269" s="377"/>
      <c r="CJ269" s="365"/>
      <c r="CK269" s="378"/>
      <c r="CL269" s="375"/>
      <c r="CM269" s="365"/>
      <c r="CN269" s="376"/>
      <c r="CO269" s="376"/>
      <c r="CP269" s="376"/>
      <c r="CQ269" s="365"/>
      <c r="CR269" s="365"/>
      <c r="CS269" s="366"/>
      <c r="CT269" s="365"/>
      <c r="CU269" s="365"/>
      <c r="CV269" s="365"/>
      <c r="CW269" s="365"/>
      <c r="CX269" s="377"/>
      <c r="CY269" s="365"/>
      <c r="CZ269" s="378"/>
    </row>
    <row r="270" spans="1:104" s="1" customFormat="1" hidden="1">
      <c r="A270" s="272">
        <v>44829</v>
      </c>
      <c r="B270" s="362"/>
      <c r="C270" s="363"/>
      <c r="D270" s="364"/>
      <c r="E270" s="364"/>
      <c r="F270" s="364"/>
      <c r="G270" s="365"/>
      <c r="H270" s="366"/>
      <c r="I270" s="366"/>
      <c r="J270" s="366"/>
      <c r="K270" s="366"/>
      <c r="L270" s="366"/>
      <c r="M270" s="367"/>
      <c r="N270" s="367"/>
      <c r="O270" s="365"/>
      <c r="P270" s="368"/>
      <c r="Q270" s="369"/>
      <c r="R270" s="312"/>
      <c r="S270" s="370">
        <v>8.0548616754035951</v>
      </c>
      <c r="T270" s="370">
        <v>0.32400000000000001</v>
      </c>
      <c r="U270" s="370">
        <v>8.91648</v>
      </c>
      <c r="V270" s="312">
        <f>_xll.SRS1Splines.Functions25.Linear_Interp(V_NK3!$P$8:$P$32,V_NK3!$R$8:$R$32,AC270)</f>
        <v>580.55341836000105</v>
      </c>
      <c r="W270" s="312">
        <f>(V270/V_NK3!$R$28)*100</f>
        <v>107.08410644787006</v>
      </c>
      <c r="X270" s="308">
        <f>V270-V_NK3!$R$8</f>
        <v>523.97476636000101</v>
      </c>
      <c r="Y270" s="308">
        <f>IFERROR((V270 - V_NK3!$V$10) / (V_NK3!$V$9- V_NK3!$V$10) * 100, 0)</f>
        <v>107.90954962427297</v>
      </c>
      <c r="Z270" s="308">
        <v>541.79999999999995</v>
      </c>
      <c r="AA270" s="308">
        <v>521</v>
      </c>
      <c r="AB270" s="312">
        <v>535.59</v>
      </c>
      <c r="AC270" s="371">
        <v>541.98</v>
      </c>
      <c r="AD270" s="308">
        <v>0.62</v>
      </c>
      <c r="AE270" s="372">
        <v>0.08</v>
      </c>
      <c r="AF270" s="373"/>
      <c r="AG270" s="312"/>
      <c r="AH270" s="370">
        <v>2.9648851200000004</v>
      </c>
      <c r="AI270" s="370">
        <v>5.3479636363636365</v>
      </c>
      <c r="AJ270" s="370">
        <v>0</v>
      </c>
      <c r="AK270" s="312">
        <f>_xll.SRS1Splines.Functions25.Linear_Interp(V_NK2!$R$10:$R$21,V_NK2!$T$10:$T$21,AR270)</f>
        <v>71.400000000026296</v>
      </c>
      <c r="AL270" s="312">
        <f>(AK270/V_NK2!$T$18)*100</f>
        <v>100.00000000003682</v>
      </c>
      <c r="AM270" s="308">
        <f>AK270-V_NK2!$T$11</f>
        <v>30.579999999998499</v>
      </c>
      <c r="AN270" s="308">
        <f>IFERROR((AK270 - V_NK2!$X$12) / (V_NK2!$X$11- V_NK2!$X$12) * 100, 0)</f>
        <v>100</v>
      </c>
      <c r="AO270" s="308">
        <v>427</v>
      </c>
      <c r="AP270" s="308">
        <v>420</v>
      </c>
      <c r="AQ270" s="308">
        <v>425</v>
      </c>
      <c r="AR270" s="371">
        <v>427</v>
      </c>
      <c r="AS270" s="312">
        <v>0.81</v>
      </c>
      <c r="AT270" s="372">
        <v>1.3</v>
      </c>
      <c r="AU270" s="369"/>
      <c r="AV270" s="312"/>
      <c r="AW270" s="370"/>
      <c r="AX270" s="370"/>
      <c r="AY270" s="370"/>
      <c r="AZ270" s="312"/>
      <c r="BA270" s="312"/>
      <c r="BB270" s="308"/>
      <c r="BC270" s="308"/>
      <c r="BD270" s="308"/>
      <c r="BE270" s="308"/>
      <c r="BF270" s="374"/>
      <c r="BG270" s="312"/>
      <c r="BH270" s="372"/>
      <c r="BI270" s="369"/>
      <c r="BJ270" s="312"/>
      <c r="BK270" s="370"/>
      <c r="BL270" s="370"/>
      <c r="BM270" s="370"/>
      <c r="BN270" s="312" t="str">
        <f>_xll.SRS1Splines.Functions25.Linear_Interp(V_XNN1!$K$3:$K$8,V_XNN1!$L$3:$L$8,BT270)</f>
        <v>Error reading input X value(s): The value is not a number</v>
      </c>
      <c r="BO270" s="312" t="e">
        <f>(BN270/V_XNN1!$L$7)*100</f>
        <v>#VALUE!</v>
      </c>
      <c r="BP270" s="308" t="str">
        <f>_xll.SRS1Splines.Functions25.Linear_Interp(V_XNN1!$K$3:$K$8,V_XNN1!$M$3:$M$8,BT270)</f>
        <v>Error reading input X value(s): The value is not a number</v>
      </c>
      <c r="BQ270" s="308">
        <f>IFERROR((BN270 - V_XNN1!$M$16) / (V_XNN1!$M$15- V_XNN1!$M$16) * 100, 0)</f>
        <v>0</v>
      </c>
      <c r="BR270" s="308">
        <v>252</v>
      </c>
      <c r="BS270" s="308">
        <v>249</v>
      </c>
      <c r="BT270" s="374"/>
      <c r="BU270" s="312"/>
      <c r="BV270" s="372"/>
      <c r="BW270" s="375"/>
      <c r="BX270" s="365"/>
      <c r="BY270" s="376"/>
      <c r="BZ270" s="376"/>
      <c r="CA270" s="376"/>
      <c r="CB270" s="365"/>
      <c r="CC270" s="365"/>
      <c r="CD270" s="366"/>
      <c r="CE270" s="365"/>
      <c r="CF270" s="365"/>
      <c r="CG270" s="365"/>
      <c r="CH270" s="365"/>
      <c r="CI270" s="377"/>
      <c r="CJ270" s="365"/>
      <c r="CK270" s="378"/>
      <c r="CL270" s="375"/>
      <c r="CM270" s="365"/>
      <c r="CN270" s="376"/>
      <c r="CO270" s="376"/>
      <c r="CP270" s="376"/>
      <c r="CQ270" s="365"/>
      <c r="CR270" s="365"/>
      <c r="CS270" s="366"/>
      <c r="CT270" s="365"/>
      <c r="CU270" s="365"/>
      <c r="CV270" s="365"/>
      <c r="CW270" s="365"/>
      <c r="CX270" s="377"/>
      <c r="CY270" s="365"/>
      <c r="CZ270" s="378"/>
    </row>
    <row r="271" spans="1:104" s="1" customFormat="1" hidden="1">
      <c r="A271" s="272">
        <v>44830</v>
      </c>
      <c r="B271" s="362"/>
      <c r="C271" s="363"/>
      <c r="D271" s="364"/>
      <c r="E271" s="364"/>
      <c r="F271" s="364"/>
      <c r="G271" s="365"/>
      <c r="H271" s="366"/>
      <c r="I271" s="366"/>
      <c r="J271" s="366"/>
      <c r="K271" s="366"/>
      <c r="L271" s="366"/>
      <c r="M271" s="367"/>
      <c r="N271" s="367"/>
      <c r="O271" s="365"/>
      <c r="P271" s="368"/>
      <c r="Q271" s="369"/>
      <c r="R271" s="312"/>
      <c r="S271" s="370">
        <v>8.520259172973633</v>
      </c>
      <c r="T271" s="370">
        <v>0</v>
      </c>
      <c r="U271" s="370">
        <v>8.9121600000000001</v>
      </c>
      <c r="V271" s="312">
        <f>_xll.SRS1Splines.Functions25.Linear_Interp(V_NK3!$P$8:$P$32,V_NK3!$R$8:$R$32,AC271)</f>
        <v>580.161517540001</v>
      </c>
      <c r="W271" s="312">
        <f>(V271/V_NK3!$R$28)*100</f>
        <v>107.01181964738157</v>
      </c>
      <c r="X271" s="308">
        <f>V271-V_NK3!$R$8</f>
        <v>523.58286554000097</v>
      </c>
      <c r="Y271" s="308">
        <f>IFERROR((V271 - V_NK3!$V$10) / (V_NK3!$V$9- V_NK3!$V$10) * 100, 0)</f>
        <v>107.82883993422936</v>
      </c>
      <c r="Z271" s="308">
        <v>541.79999999999995</v>
      </c>
      <c r="AA271" s="308">
        <v>521</v>
      </c>
      <c r="AB271" s="312">
        <v>535.59</v>
      </c>
      <c r="AC271" s="371">
        <v>541.97</v>
      </c>
      <c r="AD271" s="308">
        <v>0.62</v>
      </c>
      <c r="AE271" s="372">
        <v>0</v>
      </c>
      <c r="AF271" s="373"/>
      <c r="AG271" s="312"/>
      <c r="AH271" s="370">
        <v>2.8172707200000002</v>
      </c>
      <c r="AI271" s="370">
        <v>6.1707272727272731</v>
      </c>
      <c r="AJ271" s="370">
        <v>0</v>
      </c>
      <c r="AK271" s="312">
        <f>_xll.SRS1Splines.Functions25.Linear_Interp(V_NK2!$R$10:$R$21,V_NK2!$T$10:$T$21,AR271)</f>
        <v>70.7010285714547</v>
      </c>
      <c r="AL271" s="312">
        <f>(AK271/V_NK2!$T$18)*100</f>
        <v>99.021048419404337</v>
      </c>
      <c r="AM271" s="308">
        <f>AK271-V_NK2!$T$11</f>
        <v>29.881028571426903</v>
      </c>
      <c r="AN271" s="308">
        <f>IFERROR((AK271 - V_NK2!$X$12) / (V_NK2!$X$11- V_NK2!$X$12) * 100, 0)</f>
        <v>97.714285714285054</v>
      </c>
      <c r="AO271" s="308">
        <v>427</v>
      </c>
      <c r="AP271" s="308">
        <v>420</v>
      </c>
      <c r="AQ271" s="308">
        <v>425</v>
      </c>
      <c r="AR271" s="371">
        <v>426.84</v>
      </c>
      <c r="AS271" s="312">
        <v>0.81</v>
      </c>
      <c r="AT271" s="372">
        <v>1.5</v>
      </c>
      <c r="AU271" s="369"/>
      <c r="AV271" s="312"/>
      <c r="AW271" s="370"/>
      <c r="AX271" s="370"/>
      <c r="AY271" s="370"/>
      <c r="AZ271" s="312"/>
      <c r="BA271" s="312"/>
      <c r="BB271" s="308"/>
      <c r="BC271" s="308"/>
      <c r="BD271" s="308"/>
      <c r="BE271" s="308"/>
      <c r="BF271" s="374"/>
      <c r="BG271" s="312"/>
      <c r="BH271" s="372"/>
      <c r="BI271" s="369"/>
      <c r="BJ271" s="312"/>
      <c r="BK271" s="370"/>
      <c r="BL271" s="370"/>
      <c r="BM271" s="370"/>
      <c r="BN271" s="312" t="str">
        <f>_xll.SRS1Splines.Functions25.Linear_Interp(V_XNN1!$K$3:$K$8,V_XNN1!$L$3:$L$8,BT271)</f>
        <v>Error reading input X value(s): The value is not a number</v>
      </c>
      <c r="BO271" s="312" t="e">
        <f>(BN271/V_XNN1!$L$7)*100</f>
        <v>#VALUE!</v>
      </c>
      <c r="BP271" s="308" t="str">
        <f>_xll.SRS1Splines.Functions25.Linear_Interp(V_XNN1!$K$3:$K$8,V_XNN1!$M$3:$M$8,BT271)</f>
        <v>Error reading input X value(s): The value is not a number</v>
      </c>
      <c r="BQ271" s="308">
        <f>IFERROR((BN271 - V_XNN1!$M$16) / (V_XNN1!$M$15- V_XNN1!$M$16) * 100, 0)</f>
        <v>0</v>
      </c>
      <c r="BR271" s="308">
        <v>252</v>
      </c>
      <c r="BS271" s="308">
        <v>249</v>
      </c>
      <c r="BT271" s="374"/>
      <c r="BU271" s="312"/>
      <c r="BV271" s="372"/>
      <c r="BW271" s="375"/>
      <c r="BX271" s="365"/>
      <c r="BY271" s="376"/>
      <c r="BZ271" s="376"/>
      <c r="CA271" s="376"/>
      <c r="CB271" s="365"/>
      <c r="CC271" s="365"/>
      <c r="CD271" s="366"/>
      <c r="CE271" s="365"/>
      <c r="CF271" s="365"/>
      <c r="CG271" s="365"/>
      <c r="CH271" s="365"/>
      <c r="CI271" s="377"/>
      <c r="CJ271" s="365"/>
      <c r="CK271" s="378"/>
      <c r="CL271" s="375"/>
      <c r="CM271" s="365"/>
      <c r="CN271" s="376"/>
      <c r="CO271" s="376"/>
      <c r="CP271" s="376"/>
      <c r="CQ271" s="365"/>
      <c r="CR271" s="365"/>
      <c r="CS271" s="366"/>
      <c r="CT271" s="365"/>
      <c r="CU271" s="365"/>
      <c r="CV271" s="365"/>
      <c r="CW271" s="365"/>
      <c r="CX271" s="377"/>
      <c r="CY271" s="365"/>
      <c r="CZ271" s="378"/>
    </row>
    <row r="272" spans="1:104" s="1" customFormat="1" hidden="1">
      <c r="A272" s="272">
        <v>44831</v>
      </c>
      <c r="B272" s="362"/>
      <c r="C272" s="363"/>
      <c r="D272" s="364"/>
      <c r="E272" s="364"/>
      <c r="F272" s="364"/>
      <c r="G272" s="365"/>
      <c r="H272" s="366"/>
      <c r="I272" s="366"/>
      <c r="J272" s="366"/>
      <c r="K272" s="366"/>
      <c r="L272" s="366"/>
      <c r="M272" s="367"/>
      <c r="N272" s="367"/>
      <c r="O272" s="365"/>
      <c r="P272" s="368"/>
      <c r="Q272" s="369"/>
      <c r="R272" s="312"/>
      <c r="S272" s="370">
        <v>7.7304095189247128</v>
      </c>
      <c r="T272" s="370">
        <v>0</v>
      </c>
      <c r="U272" s="370">
        <v>8.9061120000000003</v>
      </c>
      <c r="V272" s="312">
        <f>_xll.SRS1Splines.Functions25.Linear_Interp(V_NK3!$P$8:$P$32,V_NK3!$R$8:$R$32,AC272)</f>
        <v>578.985815080002</v>
      </c>
      <c r="W272" s="312">
        <f>(V272/V_NK3!$R$28)*100</f>
        <v>106.79495924591636</v>
      </c>
      <c r="X272" s="308">
        <f>V272-V_NK3!$R$8</f>
        <v>522.40716308000196</v>
      </c>
      <c r="Y272" s="308">
        <f>IFERROR((V272 - V_NK3!$V$10) / (V_NK3!$V$9- V_NK3!$V$10) * 100, 0)</f>
        <v>107.58671086409876</v>
      </c>
      <c r="Z272" s="308">
        <v>541.79999999999995</v>
      </c>
      <c r="AA272" s="308">
        <v>521</v>
      </c>
      <c r="AB272" s="312">
        <v>535.59</v>
      </c>
      <c r="AC272" s="371">
        <v>541.94000000000005</v>
      </c>
      <c r="AD272" s="308">
        <v>0.62</v>
      </c>
      <c r="AE272" s="372">
        <v>0</v>
      </c>
      <c r="AF272" s="373"/>
      <c r="AG272" s="312"/>
      <c r="AH272" s="370">
        <v>2.5566710399999999</v>
      </c>
      <c r="AI272" s="370">
        <v>6.1707272727272731</v>
      </c>
      <c r="AJ272" s="370">
        <v>0</v>
      </c>
      <c r="AK272" s="312">
        <f>_xll.SRS1Splines.Functions25.Linear_Interp(V_NK2!$R$10:$R$21,V_NK2!$T$10:$T$21,AR272)</f>
        <v>68.735171428597397</v>
      </c>
      <c r="AL272" s="312">
        <f>(AK272/V_NK2!$T$18)*100</f>
        <v>96.267747098875901</v>
      </c>
      <c r="AM272" s="308">
        <f>AK272-V_NK2!$T$11</f>
        <v>27.9151714285696</v>
      </c>
      <c r="AN272" s="308">
        <f>IFERROR((AK272 - V_NK2!$X$12) / (V_NK2!$X$11- V_NK2!$X$12) * 100, 0)</f>
        <v>91.285714285712785</v>
      </c>
      <c r="AO272" s="308">
        <v>427</v>
      </c>
      <c r="AP272" s="308">
        <v>420</v>
      </c>
      <c r="AQ272" s="308">
        <v>425</v>
      </c>
      <c r="AR272" s="371">
        <v>426.39</v>
      </c>
      <c r="AS272" s="312">
        <v>0.81</v>
      </c>
      <c r="AT272" s="372">
        <v>1.5</v>
      </c>
      <c r="AU272" s="369"/>
      <c r="AV272" s="312"/>
      <c r="AW272" s="370"/>
      <c r="AX272" s="370"/>
      <c r="AY272" s="370"/>
      <c r="AZ272" s="312"/>
      <c r="BA272" s="312"/>
      <c r="BB272" s="308"/>
      <c r="BC272" s="308"/>
      <c r="BD272" s="308"/>
      <c r="BE272" s="308"/>
      <c r="BF272" s="374"/>
      <c r="BG272" s="312"/>
      <c r="BH272" s="372"/>
      <c r="BI272" s="369"/>
      <c r="BJ272" s="312"/>
      <c r="BK272" s="370"/>
      <c r="BL272" s="370"/>
      <c r="BM272" s="370"/>
      <c r="BN272" s="312" t="str">
        <f>_xll.SRS1Splines.Functions25.Linear_Interp(V_XNN1!$K$3:$K$8,V_XNN1!$L$3:$L$8,BT272)</f>
        <v>Error reading input X value(s): The value is not a number</v>
      </c>
      <c r="BO272" s="312" t="e">
        <f>(BN272/V_XNN1!$L$7)*100</f>
        <v>#VALUE!</v>
      </c>
      <c r="BP272" s="308" t="str">
        <f>_xll.SRS1Splines.Functions25.Linear_Interp(V_XNN1!$K$3:$K$8,V_XNN1!$M$3:$M$8,BT272)</f>
        <v>Error reading input X value(s): The value is not a number</v>
      </c>
      <c r="BQ272" s="308">
        <f>IFERROR((BN272 - V_XNN1!$M$16) / (V_XNN1!$M$15- V_XNN1!$M$16) * 100, 0)</f>
        <v>0</v>
      </c>
      <c r="BR272" s="308">
        <v>252</v>
      </c>
      <c r="BS272" s="308">
        <v>249</v>
      </c>
      <c r="BT272" s="374"/>
      <c r="BU272" s="312"/>
      <c r="BV272" s="372"/>
      <c r="BW272" s="375"/>
      <c r="BX272" s="365"/>
      <c r="BY272" s="376"/>
      <c r="BZ272" s="376"/>
      <c r="CA272" s="376"/>
      <c r="CB272" s="365"/>
      <c r="CC272" s="365"/>
      <c r="CD272" s="366"/>
      <c r="CE272" s="365"/>
      <c r="CF272" s="365"/>
      <c r="CG272" s="365"/>
      <c r="CH272" s="365"/>
      <c r="CI272" s="377"/>
      <c r="CJ272" s="365"/>
      <c r="CK272" s="378"/>
      <c r="CL272" s="375"/>
      <c r="CM272" s="365"/>
      <c r="CN272" s="376"/>
      <c r="CO272" s="376"/>
      <c r="CP272" s="376"/>
      <c r="CQ272" s="365"/>
      <c r="CR272" s="365"/>
      <c r="CS272" s="366"/>
      <c r="CT272" s="365"/>
      <c r="CU272" s="365"/>
      <c r="CV272" s="365"/>
      <c r="CW272" s="365"/>
      <c r="CX272" s="377"/>
      <c r="CY272" s="365"/>
      <c r="CZ272" s="378"/>
    </row>
    <row r="273" spans="1:104" s="1" customFormat="1" hidden="1">
      <c r="A273" s="272">
        <v>44832</v>
      </c>
      <c r="B273" s="362"/>
      <c r="C273" s="363"/>
      <c r="D273" s="364"/>
      <c r="E273" s="364"/>
      <c r="F273" s="364"/>
      <c r="G273" s="365"/>
      <c r="H273" s="366"/>
      <c r="I273" s="366"/>
      <c r="J273" s="366"/>
      <c r="K273" s="366"/>
      <c r="L273" s="366"/>
      <c r="M273" s="367"/>
      <c r="N273" s="367"/>
      <c r="O273" s="365"/>
      <c r="P273" s="368"/>
      <c r="Q273" s="369"/>
      <c r="R273" s="312"/>
      <c r="S273" s="370">
        <v>33.036110395835877</v>
      </c>
      <c r="T273" s="370">
        <v>0</v>
      </c>
      <c r="U273" s="370">
        <v>20.237472</v>
      </c>
      <c r="V273" s="312">
        <f>_xll.SRS1Splines.Functions25.Linear_Interp(V_NK3!$P$8:$P$32,V_NK3!$R$8:$R$32,AC273)</f>
        <v>591.78445341999998</v>
      </c>
      <c r="W273" s="312">
        <f>(V273/V_NK3!$R$28)*100</f>
        <v>109.15569076009766</v>
      </c>
      <c r="X273" s="308">
        <f>V273-V_NK3!$R$8</f>
        <v>535.20580141999994</v>
      </c>
      <c r="Y273" s="308">
        <f>IFERROR((V273 - V_NK3!$V$10) / (V_NK3!$V$9- V_NK3!$V$10) * 100, 0)</f>
        <v>110.22251584506657</v>
      </c>
      <c r="Z273" s="308">
        <v>541.79999999999995</v>
      </c>
      <c r="AA273" s="308">
        <v>521</v>
      </c>
      <c r="AB273" s="312">
        <v>535.59</v>
      </c>
      <c r="AC273" s="371">
        <v>542.26</v>
      </c>
      <c r="AD273" s="308">
        <v>0.62</v>
      </c>
      <c r="AE273" s="372">
        <v>0</v>
      </c>
      <c r="AF273" s="373"/>
      <c r="AG273" s="312"/>
      <c r="AH273" s="370">
        <v>10.907835840000001</v>
      </c>
      <c r="AI273" s="370">
        <v>0</v>
      </c>
      <c r="AJ273" s="370">
        <v>0</v>
      </c>
      <c r="AK273" s="312">
        <f>_xll.SRS1Splines.Functions25.Linear_Interp(V_NK2!$R$10:$R$21,V_NK2!$T$10:$T$21,AR273)</f>
        <v>69.652571428597696</v>
      </c>
      <c r="AL273" s="312">
        <f>(AK273/V_NK2!$T$18)*100</f>
        <v>97.552621048456146</v>
      </c>
      <c r="AM273" s="308">
        <f>AK273-V_NK2!$T$11</f>
        <v>28.832571428569899</v>
      </c>
      <c r="AN273" s="308">
        <f>IFERROR((AK273 - V_NK2!$X$12) / (V_NK2!$X$11- V_NK2!$X$12) * 100, 0)</f>
        <v>94.285714285713922</v>
      </c>
      <c r="AO273" s="308">
        <v>427</v>
      </c>
      <c r="AP273" s="308">
        <v>420</v>
      </c>
      <c r="AQ273" s="308">
        <v>425</v>
      </c>
      <c r="AR273" s="371">
        <v>426.6</v>
      </c>
      <c r="AS273" s="312">
        <v>0.81</v>
      </c>
      <c r="AT273" s="372">
        <v>0</v>
      </c>
      <c r="AU273" s="369"/>
      <c r="AV273" s="312"/>
      <c r="AW273" s="370"/>
      <c r="AX273" s="370"/>
      <c r="AY273" s="370"/>
      <c r="AZ273" s="312"/>
      <c r="BA273" s="312"/>
      <c r="BB273" s="308"/>
      <c r="BC273" s="308"/>
      <c r="BD273" s="308"/>
      <c r="BE273" s="308"/>
      <c r="BF273" s="374"/>
      <c r="BG273" s="312"/>
      <c r="BH273" s="372"/>
      <c r="BI273" s="369"/>
      <c r="BJ273" s="312"/>
      <c r="BK273" s="370"/>
      <c r="BL273" s="370"/>
      <c r="BM273" s="370"/>
      <c r="BN273" s="312" t="str">
        <f>_xll.SRS1Splines.Functions25.Linear_Interp(V_XNN1!$K$3:$K$8,V_XNN1!$L$3:$L$8,BT273)</f>
        <v>Error reading input X value(s): The value is not a number</v>
      </c>
      <c r="BO273" s="312" t="e">
        <f>(BN273/V_XNN1!$L$7)*100</f>
        <v>#VALUE!</v>
      </c>
      <c r="BP273" s="308" t="str">
        <f>_xll.SRS1Splines.Functions25.Linear_Interp(V_XNN1!$K$3:$K$8,V_XNN1!$M$3:$M$8,BT273)</f>
        <v>Error reading input X value(s): The value is not a number</v>
      </c>
      <c r="BQ273" s="308">
        <f>IFERROR((BN273 - V_XNN1!$M$16) / (V_XNN1!$M$15- V_XNN1!$M$16) * 100, 0)</f>
        <v>0</v>
      </c>
      <c r="BR273" s="308">
        <v>252</v>
      </c>
      <c r="BS273" s="308">
        <v>249</v>
      </c>
      <c r="BT273" s="374"/>
      <c r="BU273" s="312"/>
      <c r="BV273" s="372"/>
      <c r="BW273" s="375"/>
      <c r="BX273" s="365"/>
      <c r="BY273" s="376"/>
      <c r="BZ273" s="376"/>
      <c r="CA273" s="376"/>
      <c r="CB273" s="365"/>
      <c r="CC273" s="365"/>
      <c r="CD273" s="366"/>
      <c r="CE273" s="365"/>
      <c r="CF273" s="365"/>
      <c r="CG273" s="365"/>
      <c r="CH273" s="365"/>
      <c r="CI273" s="377"/>
      <c r="CJ273" s="365"/>
      <c r="CK273" s="378"/>
      <c r="CL273" s="375"/>
      <c r="CM273" s="365"/>
      <c r="CN273" s="376"/>
      <c r="CO273" s="376"/>
      <c r="CP273" s="376"/>
      <c r="CQ273" s="365"/>
      <c r="CR273" s="365"/>
      <c r="CS273" s="366"/>
      <c r="CT273" s="365"/>
      <c r="CU273" s="365"/>
      <c r="CV273" s="365"/>
      <c r="CW273" s="365"/>
      <c r="CX273" s="377"/>
      <c r="CY273" s="365"/>
      <c r="CZ273" s="378"/>
    </row>
    <row r="274" spans="1:104" s="1" customFormat="1" hidden="1">
      <c r="A274" s="272">
        <v>44833</v>
      </c>
      <c r="B274" s="362"/>
      <c r="C274" s="363"/>
      <c r="D274" s="364"/>
      <c r="E274" s="364"/>
      <c r="F274" s="364"/>
      <c r="G274" s="365"/>
      <c r="H274" s="366"/>
      <c r="I274" s="366"/>
      <c r="J274" s="366"/>
      <c r="K274" s="366"/>
      <c r="L274" s="366"/>
      <c r="M274" s="367"/>
      <c r="N274" s="367"/>
      <c r="O274" s="365"/>
      <c r="P274" s="368"/>
      <c r="Q274" s="369"/>
      <c r="R274" s="312"/>
      <c r="S274" s="370">
        <v>19.948074987957</v>
      </c>
      <c r="T274" s="370">
        <v>0</v>
      </c>
      <c r="U274" s="370">
        <v>35.881920000000001</v>
      </c>
      <c r="V274" s="312">
        <f>_xll.SRS1Splines.Functions25.Linear_Interp(V_NK3!$P$8:$P$32,V_NK3!$R$8:$R$32,AC274)</f>
        <v>575.85060852000004</v>
      </c>
      <c r="W274" s="312">
        <f>(V274/V_NK3!$R$28)*100</f>
        <v>106.21666484200827</v>
      </c>
      <c r="X274" s="308">
        <f>V274-V_NK3!$R$8</f>
        <v>519.27195652</v>
      </c>
      <c r="Y274" s="308">
        <f>IFERROR((V274 - V_NK3!$V$10) / (V_NK3!$V$9- V_NK3!$V$10) * 100, 0)</f>
        <v>106.94103334374955</v>
      </c>
      <c r="Z274" s="308">
        <v>541.79999999999995</v>
      </c>
      <c r="AA274" s="308">
        <v>521</v>
      </c>
      <c r="AB274" s="312">
        <v>535.59</v>
      </c>
      <c r="AC274" s="371">
        <v>541.86</v>
      </c>
      <c r="AD274" s="308">
        <v>0.62</v>
      </c>
      <c r="AE274" s="372">
        <v>0</v>
      </c>
      <c r="AF274" s="373"/>
      <c r="AG274" s="312"/>
      <c r="AH274" s="370">
        <v>6.5885529600000012</v>
      </c>
      <c r="AI274" s="370">
        <v>0</v>
      </c>
      <c r="AJ274" s="370">
        <v>0</v>
      </c>
      <c r="AK274" s="312">
        <f>_xll.SRS1Splines.Functions25.Linear_Interp(V_NK2!$R$10:$R$21,V_NK2!$T$10:$T$21,AR274)</f>
        <v>70.438914285740395</v>
      </c>
      <c r="AL274" s="312">
        <f>(AK274/V_NK2!$T$18)*100</f>
        <v>98.653941576667208</v>
      </c>
      <c r="AM274" s="308">
        <f>AK274-V_NK2!$T$11</f>
        <v>29.618914285712599</v>
      </c>
      <c r="AN274" s="308">
        <f>IFERROR((AK274 - V_NK2!$X$12) / (V_NK2!$X$11- V_NK2!$X$12) * 100, 0)</f>
        <v>96.857142857142094</v>
      </c>
      <c r="AO274" s="308">
        <v>427</v>
      </c>
      <c r="AP274" s="308">
        <v>420</v>
      </c>
      <c r="AQ274" s="308">
        <v>425</v>
      </c>
      <c r="AR274" s="371">
        <v>426.78</v>
      </c>
      <c r="AS274" s="312">
        <v>0.81</v>
      </c>
      <c r="AT274" s="372">
        <v>0</v>
      </c>
      <c r="AU274" s="369"/>
      <c r="AV274" s="312"/>
      <c r="AW274" s="370"/>
      <c r="AX274" s="370"/>
      <c r="AY274" s="370"/>
      <c r="AZ274" s="312"/>
      <c r="BA274" s="312"/>
      <c r="BB274" s="308"/>
      <c r="BC274" s="308"/>
      <c r="BD274" s="308"/>
      <c r="BE274" s="308"/>
      <c r="BF274" s="374"/>
      <c r="BG274" s="312"/>
      <c r="BH274" s="372"/>
      <c r="BI274" s="369"/>
      <c r="BJ274" s="312"/>
      <c r="BK274" s="370"/>
      <c r="BL274" s="370"/>
      <c r="BM274" s="370"/>
      <c r="BN274" s="312" t="str">
        <f>_xll.SRS1Splines.Functions25.Linear_Interp(V_XNN1!$K$3:$K$8,V_XNN1!$L$3:$L$8,BT274)</f>
        <v>Error reading input X value(s): The value is not a number</v>
      </c>
      <c r="BO274" s="312" t="e">
        <f>(BN274/V_XNN1!$L$7)*100</f>
        <v>#VALUE!</v>
      </c>
      <c r="BP274" s="308" t="str">
        <f>_xll.SRS1Splines.Functions25.Linear_Interp(V_XNN1!$K$3:$K$8,V_XNN1!$M$3:$M$8,BT274)</f>
        <v>Error reading input X value(s): The value is not a number</v>
      </c>
      <c r="BQ274" s="308">
        <f>IFERROR((BN274 - V_XNN1!$M$16) / (V_XNN1!$M$15- V_XNN1!$M$16) * 100, 0)</f>
        <v>0</v>
      </c>
      <c r="BR274" s="308">
        <v>252</v>
      </c>
      <c r="BS274" s="308">
        <v>249</v>
      </c>
      <c r="BT274" s="374"/>
      <c r="BU274" s="312"/>
      <c r="BV274" s="372"/>
      <c r="BW274" s="375"/>
      <c r="BX274" s="365"/>
      <c r="BY274" s="376"/>
      <c r="BZ274" s="376"/>
      <c r="CA274" s="376"/>
      <c r="CB274" s="365"/>
      <c r="CC274" s="365"/>
      <c r="CD274" s="366"/>
      <c r="CE274" s="365"/>
      <c r="CF274" s="365"/>
      <c r="CG274" s="365"/>
      <c r="CH274" s="365"/>
      <c r="CI274" s="377"/>
      <c r="CJ274" s="365"/>
      <c r="CK274" s="378"/>
      <c r="CL274" s="375"/>
      <c r="CM274" s="365"/>
      <c r="CN274" s="376"/>
      <c r="CO274" s="376"/>
      <c r="CP274" s="376"/>
      <c r="CQ274" s="365"/>
      <c r="CR274" s="365"/>
      <c r="CS274" s="366"/>
      <c r="CT274" s="365"/>
      <c r="CU274" s="365"/>
      <c r="CV274" s="365"/>
      <c r="CW274" s="365"/>
      <c r="CX274" s="377"/>
      <c r="CY274" s="365"/>
      <c r="CZ274" s="378"/>
    </row>
    <row r="275" spans="1:104" s="1" customFormat="1" hidden="1">
      <c r="A275" s="272">
        <v>44834</v>
      </c>
      <c r="B275" s="362"/>
      <c r="C275" s="363"/>
      <c r="D275" s="364"/>
      <c r="E275" s="364"/>
      <c r="F275" s="364"/>
      <c r="G275" s="365"/>
      <c r="H275" s="366"/>
      <c r="I275" s="366"/>
      <c r="J275" s="366"/>
      <c r="K275" s="366"/>
      <c r="L275" s="366"/>
      <c r="M275" s="367"/>
      <c r="N275" s="367"/>
      <c r="O275" s="365"/>
      <c r="P275" s="368"/>
      <c r="Q275" s="369"/>
      <c r="R275" s="312"/>
      <c r="S275" s="370">
        <v>14.639217383792877</v>
      </c>
      <c r="T275" s="370">
        <v>0.24299999999999999</v>
      </c>
      <c r="U275" s="370">
        <v>17.531424000000001</v>
      </c>
      <c r="V275" s="312">
        <f>_xll.SRS1Splines.Functions25.Linear_Interp(V_NK3!$P$8:$P$32,V_NK3!$R$8:$R$32,AC275)</f>
        <v>572.71540195999899</v>
      </c>
      <c r="W275" s="312">
        <f>(V275/V_NK3!$R$28)*100</f>
        <v>105.63837043810031</v>
      </c>
      <c r="X275" s="308">
        <f>V275-V_NK3!$R$8</f>
        <v>516.13674995999895</v>
      </c>
      <c r="Y275" s="308">
        <f>IFERROR((V275 - V_NK3!$V$10) / (V_NK3!$V$9- V_NK3!$V$10) * 100, 0)</f>
        <v>106.29535582340056</v>
      </c>
      <c r="Z275" s="308">
        <v>541.79999999999995</v>
      </c>
      <c r="AA275" s="308">
        <v>521</v>
      </c>
      <c r="AB275" s="312">
        <v>535.59</v>
      </c>
      <c r="AC275" s="371">
        <v>541.78</v>
      </c>
      <c r="AD275" s="308">
        <v>0.62</v>
      </c>
      <c r="AE275" s="372">
        <v>0.06</v>
      </c>
      <c r="AF275" s="373"/>
      <c r="AG275" s="312"/>
      <c r="AH275" s="370">
        <v>5.0691614400000002</v>
      </c>
      <c r="AI275" s="370">
        <v>0</v>
      </c>
      <c r="AJ275" s="370">
        <v>0</v>
      </c>
      <c r="AK275" s="312">
        <f>_xll.SRS1Splines.Functions25.Linear_Interp(V_NK2!$R$10:$R$21,V_NK2!$T$10:$T$21,AR275)</f>
        <v>71.531057142883398</v>
      </c>
      <c r="AL275" s="312">
        <f>(AK275/V_NK2!$T$18)*100</f>
        <v>100.18355342140531</v>
      </c>
      <c r="AM275" s="308">
        <f>AK275-V_NK2!$T$11</f>
        <v>30.711057142855601</v>
      </c>
      <c r="AN275" s="308">
        <f>IFERROR((AK275 - V_NK2!$X$12) / (V_NK2!$X$11- V_NK2!$X$12) * 100, 0)</f>
        <v>100.42857142857132</v>
      </c>
      <c r="AO275" s="308">
        <v>427</v>
      </c>
      <c r="AP275" s="308">
        <v>420</v>
      </c>
      <c r="AQ275" s="308">
        <v>425</v>
      </c>
      <c r="AR275" s="371">
        <v>427.03</v>
      </c>
      <c r="AS275" s="312">
        <v>0.81</v>
      </c>
      <c r="AT275" s="372">
        <v>0</v>
      </c>
      <c r="AU275" s="369"/>
      <c r="AV275" s="312"/>
      <c r="AW275" s="370"/>
      <c r="AX275" s="370"/>
      <c r="AY275" s="370"/>
      <c r="AZ275" s="312"/>
      <c r="BA275" s="312"/>
      <c r="BB275" s="308"/>
      <c r="BC275" s="308"/>
      <c r="BD275" s="308"/>
      <c r="BE275" s="308"/>
      <c r="BF275" s="374"/>
      <c r="BG275" s="312"/>
      <c r="BH275" s="372"/>
      <c r="BI275" s="369"/>
      <c r="BJ275" s="312"/>
      <c r="BK275" s="370"/>
      <c r="BL275" s="370"/>
      <c r="BM275" s="370"/>
      <c r="BN275" s="312" t="str">
        <f>_xll.SRS1Splines.Functions25.Linear_Interp(V_XNN1!$K$3:$K$8,V_XNN1!$L$3:$L$8,BT275)</f>
        <v>Error reading input X value(s): The value is not a number</v>
      </c>
      <c r="BO275" s="312" t="e">
        <f>(BN275/V_XNN1!$L$7)*100</f>
        <v>#VALUE!</v>
      </c>
      <c r="BP275" s="308" t="str">
        <f>_xll.SRS1Splines.Functions25.Linear_Interp(V_XNN1!$K$3:$K$8,V_XNN1!$M$3:$M$8,BT275)</f>
        <v>Error reading input X value(s): The value is not a number</v>
      </c>
      <c r="BQ275" s="308">
        <f>IFERROR((BN275 - V_XNN1!$M$16) / (V_XNN1!$M$15- V_XNN1!$M$16) * 100, 0)</f>
        <v>0</v>
      </c>
      <c r="BR275" s="308">
        <v>252</v>
      </c>
      <c r="BS275" s="308">
        <v>249</v>
      </c>
      <c r="BT275" s="374"/>
      <c r="BU275" s="312"/>
      <c r="BV275" s="372"/>
      <c r="BW275" s="375"/>
      <c r="BX275" s="365"/>
      <c r="BY275" s="376"/>
      <c r="BZ275" s="376"/>
      <c r="CA275" s="376"/>
      <c r="CB275" s="365"/>
      <c r="CC275" s="365"/>
      <c r="CD275" s="366"/>
      <c r="CE275" s="365"/>
      <c r="CF275" s="365"/>
      <c r="CG275" s="365"/>
      <c r="CH275" s="365"/>
      <c r="CI275" s="377"/>
      <c r="CJ275" s="365"/>
      <c r="CK275" s="378"/>
      <c r="CL275" s="375"/>
      <c r="CM275" s="365"/>
      <c r="CN275" s="376"/>
      <c r="CO275" s="376"/>
      <c r="CP275" s="376"/>
      <c r="CQ275" s="365"/>
      <c r="CR275" s="365"/>
      <c r="CS275" s="366"/>
      <c r="CT275" s="365"/>
      <c r="CU275" s="365"/>
      <c r="CV275" s="365"/>
      <c r="CW275" s="365"/>
      <c r="CX275" s="377"/>
      <c r="CY275" s="365"/>
      <c r="CZ275" s="378"/>
    </row>
    <row r="276" spans="1:104" s="1" customFormat="1" hidden="1">
      <c r="A276" s="272">
        <v>44835</v>
      </c>
      <c r="B276" s="362"/>
      <c r="C276" s="363"/>
      <c r="D276" s="364"/>
      <c r="E276" s="364"/>
      <c r="F276" s="364"/>
      <c r="G276" s="365"/>
      <c r="H276" s="366"/>
      <c r="I276" s="366"/>
      <c r="J276" s="366"/>
      <c r="K276" s="366"/>
      <c r="L276" s="366"/>
      <c r="M276" s="367"/>
      <c r="N276" s="367"/>
      <c r="O276" s="365"/>
      <c r="P276" s="368"/>
      <c r="Q276" s="369"/>
      <c r="R276" s="312"/>
      <c r="S276" s="370">
        <v>12.571199999999999</v>
      </c>
      <c r="T276" s="370">
        <v>0</v>
      </c>
      <c r="U276" s="370">
        <v>12.571199999999999</v>
      </c>
      <c r="V276" s="312">
        <f>_xll.SRS1Splines.Functions25.Linear_Interp(V_NK3!$P$8:$P$32,V_NK3!$R$8:$R$32,AC276)</f>
        <v>572.71540195999899</v>
      </c>
      <c r="W276" s="312">
        <f>(V276/V_NK3!$R$28)*100</f>
        <v>105.63837043810031</v>
      </c>
      <c r="X276" s="308">
        <f>V276-V_NK3!$R$8</f>
        <v>516.13674995999895</v>
      </c>
      <c r="Y276" s="308">
        <f>IFERROR((V276 - V_NK3!$V$10) / (V_NK3!$V$9- V_NK3!$V$10) * 100, 0)</f>
        <v>106.29535582340056</v>
      </c>
      <c r="Z276" s="308">
        <v>541.79999999999995</v>
      </c>
      <c r="AA276" s="308">
        <v>521</v>
      </c>
      <c r="AB276" s="312">
        <v>539.23</v>
      </c>
      <c r="AC276" s="371">
        <v>541.78</v>
      </c>
      <c r="AD276" s="308">
        <v>0.57999999999999996</v>
      </c>
      <c r="AE276" s="372">
        <v>0</v>
      </c>
      <c r="AF276" s="373"/>
      <c r="AG276" s="312"/>
      <c r="AH276" s="370">
        <v>4.1599008000000008</v>
      </c>
      <c r="AI276" s="370">
        <v>6.1295890909090911</v>
      </c>
      <c r="AJ276" s="370">
        <v>0</v>
      </c>
      <c r="AK276" s="312">
        <f>_xll.SRS1Splines.Functions25.Linear_Interp(V_NK2!$R$10:$R$21,V_NK2!$T$10:$T$21,AR276)</f>
        <v>71.793171428597702</v>
      </c>
      <c r="AL276" s="312">
        <f>(AK276/V_NK2!$T$18)*100</f>
        <v>100.55066026414244</v>
      </c>
      <c r="AM276" s="308">
        <f>AK276-V_NK2!$T$11</f>
        <v>30.973171428569906</v>
      </c>
      <c r="AN276" s="308">
        <f>IFERROR((AK276 - V_NK2!$X$12) / (V_NK2!$X$11- V_NK2!$X$12) * 100, 0)</f>
        <v>101.28571428571426</v>
      </c>
      <c r="AO276" s="308">
        <v>427</v>
      </c>
      <c r="AP276" s="308">
        <v>420</v>
      </c>
      <c r="AQ276" s="308">
        <v>425</v>
      </c>
      <c r="AR276" s="371">
        <v>427.09</v>
      </c>
      <c r="AS276" s="312">
        <v>0.87</v>
      </c>
      <c r="AT276" s="372">
        <v>1.49</v>
      </c>
      <c r="AU276" s="369"/>
      <c r="AV276" s="312"/>
      <c r="AW276" s="370"/>
      <c r="AX276" s="370"/>
      <c r="AY276" s="370"/>
      <c r="AZ276" s="312"/>
      <c r="BA276" s="312"/>
      <c r="BB276" s="308"/>
      <c r="BC276" s="308"/>
      <c r="BD276" s="308"/>
      <c r="BE276" s="308"/>
      <c r="BF276" s="374"/>
      <c r="BG276" s="312"/>
      <c r="BH276" s="372"/>
      <c r="BI276" s="369"/>
      <c r="BJ276" s="312"/>
      <c r="BK276" s="370"/>
      <c r="BL276" s="370"/>
      <c r="BM276" s="370"/>
      <c r="BN276" s="312" t="str">
        <f>_xll.SRS1Splines.Functions25.Linear_Interp(V_XNN1!$K$3:$K$8,V_XNN1!$L$3:$L$8,BT276)</f>
        <v>Error reading input X value(s): The value is not a number</v>
      </c>
      <c r="BO276" s="312" t="e">
        <f>(BN276/V_XNN1!$L$7)*100</f>
        <v>#VALUE!</v>
      </c>
      <c r="BP276" s="308" t="str">
        <f>_xll.SRS1Splines.Functions25.Linear_Interp(V_XNN1!$K$3:$K$8,V_XNN1!$M$3:$M$8,BT276)</f>
        <v>Error reading input X value(s): The value is not a number</v>
      </c>
      <c r="BQ276" s="308">
        <f>IFERROR((BN276 - V_XNN1!$M$16) / (V_XNN1!$M$15- V_XNN1!$M$16) * 100, 0)</f>
        <v>0</v>
      </c>
      <c r="BR276" s="308">
        <v>252</v>
      </c>
      <c r="BS276" s="308">
        <v>249</v>
      </c>
      <c r="BT276" s="374"/>
      <c r="BU276" s="312"/>
      <c r="BV276" s="372"/>
      <c r="BW276" s="375"/>
      <c r="BX276" s="365"/>
      <c r="BY276" s="376"/>
      <c r="BZ276" s="376"/>
      <c r="CA276" s="376"/>
      <c r="CB276" s="365"/>
      <c r="CC276" s="365"/>
      <c r="CD276" s="366"/>
      <c r="CE276" s="365"/>
      <c r="CF276" s="365"/>
      <c r="CG276" s="365"/>
      <c r="CH276" s="365"/>
      <c r="CI276" s="377"/>
      <c r="CJ276" s="365"/>
      <c r="CK276" s="378"/>
      <c r="CL276" s="375"/>
      <c r="CM276" s="365"/>
      <c r="CN276" s="376"/>
      <c r="CO276" s="376"/>
      <c r="CP276" s="376"/>
      <c r="CQ276" s="365"/>
      <c r="CR276" s="365"/>
      <c r="CS276" s="366"/>
      <c r="CT276" s="365"/>
      <c r="CU276" s="365"/>
      <c r="CV276" s="365"/>
      <c r="CW276" s="365"/>
      <c r="CX276" s="377"/>
      <c r="CY276" s="365"/>
      <c r="CZ276" s="378"/>
    </row>
    <row r="277" spans="1:104" s="1" customFormat="1" hidden="1">
      <c r="A277" s="272">
        <v>44836</v>
      </c>
      <c r="B277" s="362"/>
      <c r="C277" s="363"/>
      <c r="D277" s="364"/>
      <c r="E277" s="364"/>
      <c r="F277" s="364"/>
      <c r="G277" s="365"/>
      <c r="H277" s="366"/>
      <c r="I277" s="366"/>
      <c r="J277" s="366"/>
      <c r="K277" s="366"/>
      <c r="L277" s="366"/>
      <c r="M277" s="367"/>
      <c r="N277" s="367"/>
      <c r="O277" s="365"/>
      <c r="P277" s="368"/>
      <c r="Q277" s="369"/>
      <c r="R277" s="312"/>
      <c r="S277" s="370">
        <v>11.081568270256042</v>
      </c>
      <c r="T277" s="370">
        <v>0</v>
      </c>
      <c r="U277" s="370">
        <v>7.16256</v>
      </c>
      <c r="V277" s="312">
        <f>_xll.SRS1Splines.Functions25.Linear_Interp(V_NK3!$P$8:$P$32,V_NK3!$R$8:$R$32,AC277)</f>
        <v>576.63441016000002</v>
      </c>
      <c r="W277" s="312">
        <f>(V277/V_NK3!$R$28)*100</f>
        <v>106.3612384429852</v>
      </c>
      <c r="X277" s="308">
        <f>V277-V_NK3!$R$8</f>
        <v>520.05575815999998</v>
      </c>
      <c r="Y277" s="308">
        <f>IFERROR((V277 - V_NK3!$V$10) / (V_NK3!$V$9- V_NK3!$V$10) * 100, 0)</f>
        <v>107.10245272383676</v>
      </c>
      <c r="Z277" s="308">
        <v>541.79999999999995</v>
      </c>
      <c r="AA277" s="308">
        <v>521</v>
      </c>
      <c r="AB277" s="312">
        <v>539.23</v>
      </c>
      <c r="AC277" s="371">
        <v>541.88</v>
      </c>
      <c r="AD277" s="308">
        <v>0.57999999999999996</v>
      </c>
      <c r="AE277" s="372">
        <v>0</v>
      </c>
      <c r="AF277" s="373"/>
      <c r="AG277" s="312"/>
      <c r="AH277" s="370">
        <v>3.6683539199999999</v>
      </c>
      <c r="AI277" s="370">
        <v>5.5947927272727274</v>
      </c>
      <c r="AJ277" s="370">
        <v>0</v>
      </c>
      <c r="AK277" s="312">
        <f>_xll.SRS1Splines.Functions25.Linear_Interp(V_NK2!$R$10:$R$21,V_NK2!$T$10:$T$21,AR277)</f>
        <v>70.351542857168994</v>
      </c>
      <c r="AL277" s="312">
        <f>(AK277/V_NK2!$T$18)*100</f>
        <v>98.531572629088217</v>
      </c>
      <c r="AM277" s="308">
        <f>AK277-V_NK2!$T$11</f>
        <v>29.531542857141197</v>
      </c>
      <c r="AN277" s="308">
        <f>IFERROR((AK277 - V_NK2!$X$12) / (V_NK2!$X$11- V_NK2!$X$12) * 100, 0)</f>
        <v>96.571428571427887</v>
      </c>
      <c r="AO277" s="308">
        <v>427</v>
      </c>
      <c r="AP277" s="308">
        <v>420</v>
      </c>
      <c r="AQ277" s="308">
        <v>425</v>
      </c>
      <c r="AR277" s="371">
        <v>426.76</v>
      </c>
      <c r="AS277" s="312">
        <v>0.87</v>
      </c>
      <c r="AT277" s="372">
        <v>1.36</v>
      </c>
      <c r="AU277" s="369"/>
      <c r="AV277" s="312"/>
      <c r="AW277" s="370"/>
      <c r="AX277" s="370"/>
      <c r="AY277" s="370"/>
      <c r="AZ277" s="312"/>
      <c r="BA277" s="312"/>
      <c r="BB277" s="308"/>
      <c r="BC277" s="308"/>
      <c r="BD277" s="308"/>
      <c r="BE277" s="308"/>
      <c r="BF277" s="374"/>
      <c r="BG277" s="312"/>
      <c r="BH277" s="372"/>
      <c r="BI277" s="369"/>
      <c r="BJ277" s="312"/>
      <c r="BK277" s="370"/>
      <c r="BL277" s="370"/>
      <c r="BM277" s="370"/>
      <c r="BN277" s="312" t="str">
        <f>_xll.SRS1Splines.Functions25.Linear_Interp(V_XNN1!$K$3:$K$8,V_XNN1!$L$3:$L$8,BT277)</f>
        <v>Error reading input X value(s): The value is not a number</v>
      </c>
      <c r="BO277" s="312" t="e">
        <f>(BN277/V_XNN1!$L$7)*100</f>
        <v>#VALUE!</v>
      </c>
      <c r="BP277" s="308" t="str">
        <f>_xll.SRS1Splines.Functions25.Linear_Interp(V_XNN1!$K$3:$K$8,V_XNN1!$M$3:$M$8,BT277)</f>
        <v>Error reading input X value(s): The value is not a number</v>
      </c>
      <c r="BQ277" s="308">
        <f>IFERROR((BN277 - V_XNN1!$M$16) / (V_XNN1!$M$15- V_XNN1!$M$16) * 100, 0)</f>
        <v>0</v>
      </c>
      <c r="BR277" s="308">
        <v>252</v>
      </c>
      <c r="BS277" s="308">
        <v>249</v>
      </c>
      <c r="BT277" s="374"/>
      <c r="BU277" s="312"/>
      <c r="BV277" s="372"/>
      <c r="BW277" s="375"/>
      <c r="BX277" s="365"/>
      <c r="BY277" s="376"/>
      <c r="BZ277" s="376"/>
      <c r="CA277" s="376"/>
      <c r="CB277" s="365"/>
      <c r="CC277" s="365"/>
      <c r="CD277" s="366"/>
      <c r="CE277" s="365"/>
      <c r="CF277" s="365"/>
      <c r="CG277" s="365"/>
      <c r="CH277" s="365"/>
      <c r="CI277" s="377"/>
      <c r="CJ277" s="365"/>
      <c r="CK277" s="378"/>
      <c r="CL277" s="375"/>
      <c r="CM277" s="365"/>
      <c r="CN277" s="376"/>
      <c r="CO277" s="376"/>
      <c r="CP277" s="376"/>
      <c r="CQ277" s="365"/>
      <c r="CR277" s="365"/>
      <c r="CS277" s="366"/>
      <c r="CT277" s="365"/>
      <c r="CU277" s="365"/>
      <c r="CV277" s="365"/>
      <c r="CW277" s="365"/>
      <c r="CX277" s="377"/>
      <c r="CY277" s="365"/>
      <c r="CZ277" s="378"/>
    </row>
    <row r="278" spans="1:104" s="1" customFormat="1" hidden="1">
      <c r="A278" s="272">
        <v>44837</v>
      </c>
      <c r="B278" s="362"/>
      <c r="C278" s="363"/>
      <c r="D278" s="364"/>
      <c r="E278" s="364"/>
      <c r="F278" s="364"/>
      <c r="G278" s="365"/>
      <c r="H278" s="366"/>
      <c r="I278" s="366"/>
      <c r="J278" s="366"/>
      <c r="K278" s="366"/>
      <c r="L278" s="366"/>
      <c r="M278" s="367"/>
      <c r="N278" s="367"/>
      <c r="O278" s="365"/>
      <c r="P278" s="368"/>
      <c r="Q278" s="369"/>
      <c r="R278" s="312"/>
      <c r="S278" s="370">
        <v>8.8468939474830623</v>
      </c>
      <c r="T278" s="370">
        <v>0</v>
      </c>
      <c r="U278" s="370">
        <v>1.7331840000000001</v>
      </c>
      <c r="V278" s="312">
        <f>_xll.SRS1Splines.Functions25.Linear_Interp(V_NK3!$P$8:$P$32,V_NK3!$R$8:$R$32,AC278)</f>
        <v>583.74812001999805</v>
      </c>
      <c r="W278" s="312">
        <f>(V278/V_NK3!$R$28)*100</f>
        <v>107.67337482836588</v>
      </c>
      <c r="X278" s="308">
        <f>V278-V_NK3!$R$8</f>
        <v>527.16946801999802</v>
      </c>
      <c r="Y278" s="308">
        <f>IFERROR((V278 - V_NK3!$V$10) / (V_NK3!$V$9- V_NK3!$V$10) * 100, 0)</f>
        <v>108.56747981375338</v>
      </c>
      <c r="Z278" s="308">
        <v>541.79999999999995</v>
      </c>
      <c r="AA278" s="308">
        <v>521</v>
      </c>
      <c r="AB278" s="312">
        <v>539.23</v>
      </c>
      <c r="AC278" s="371">
        <v>542.05999999999995</v>
      </c>
      <c r="AD278" s="308">
        <v>0.57999999999999996</v>
      </c>
      <c r="AE278" s="372">
        <v>0</v>
      </c>
      <c r="AF278" s="373"/>
      <c r="AG278" s="312"/>
      <c r="AH278" s="370">
        <v>2.9310335999999997</v>
      </c>
      <c r="AI278" s="370">
        <v>5.1834109090909095</v>
      </c>
      <c r="AJ278" s="370">
        <v>0</v>
      </c>
      <c r="AK278" s="312">
        <f>_xll.SRS1Splines.Functions25.Linear_Interp(V_NK2!$R$10:$R$21,V_NK2!$T$10:$T$21,AR278)</f>
        <v>69.958371428597701</v>
      </c>
      <c r="AL278" s="312">
        <f>(AK278/V_NK2!$T$18)*100</f>
        <v>97.980912364982771</v>
      </c>
      <c r="AM278" s="308">
        <f>AK278-V_NK2!$T$11</f>
        <v>29.138371428569904</v>
      </c>
      <c r="AN278" s="308">
        <f>IFERROR((AK278 - V_NK2!$X$12) / (V_NK2!$X$11- V_NK2!$X$12) * 100, 0)</f>
        <v>95.285714285713979</v>
      </c>
      <c r="AO278" s="308">
        <v>427</v>
      </c>
      <c r="AP278" s="308">
        <v>420</v>
      </c>
      <c r="AQ278" s="308">
        <v>425</v>
      </c>
      <c r="AR278" s="371">
        <v>426.67</v>
      </c>
      <c r="AS278" s="312">
        <v>0.87</v>
      </c>
      <c r="AT278" s="372">
        <v>1.26</v>
      </c>
      <c r="AU278" s="369"/>
      <c r="AV278" s="312"/>
      <c r="AW278" s="370"/>
      <c r="AX278" s="370"/>
      <c r="AY278" s="370"/>
      <c r="AZ278" s="312"/>
      <c r="BA278" s="312"/>
      <c r="BB278" s="308"/>
      <c r="BC278" s="308"/>
      <c r="BD278" s="308"/>
      <c r="BE278" s="308"/>
      <c r="BF278" s="374"/>
      <c r="BG278" s="312"/>
      <c r="BH278" s="372"/>
      <c r="BI278" s="369"/>
      <c r="BJ278" s="312"/>
      <c r="BK278" s="370"/>
      <c r="BL278" s="370"/>
      <c r="BM278" s="370"/>
      <c r="BN278" s="312" t="str">
        <f>_xll.SRS1Splines.Functions25.Linear_Interp(V_XNN1!$K$3:$K$8,V_XNN1!$L$3:$L$8,BT278)</f>
        <v>Error reading input X value(s): The value is not a number</v>
      </c>
      <c r="BO278" s="312" t="e">
        <f>(BN278/V_XNN1!$L$7)*100</f>
        <v>#VALUE!</v>
      </c>
      <c r="BP278" s="308" t="str">
        <f>_xll.SRS1Splines.Functions25.Linear_Interp(V_XNN1!$K$3:$K$8,V_XNN1!$M$3:$M$8,BT278)</f>
        <v>Error reading input X value(s): The value is not a number</v>
      </c>
      <c r="BQ278" s="308">
        <f>IFERROR((BN278 - V_XNN1!$M$16) / (V_XNN1!$M$15- V_XNN1!$M$16) * 100, 0)</f>
        <v>0</v>
      </c>
      <c r="BR278" s="308">
        <v>252</v>
      </c>
      <c r="BS278" s="308">
        <v>249</v>
      </c>
      <c r="BT278" s="374"/>
      <c r="BU278" s="312"/>
      <c r="BV278" s="372"/>
      <c r="BW278" s="375"/>
      <c r="BX278" s="365"/>
      <c r="BY278" s="376"/>
      <c r="BZ278" s="376"/>
      <c r="CA278" s="376"/>
      <c r="CB278" s="365"/>
      <c r="CC278" s="365"/>
      <c r="CD278" s="366"/>
      <c r="CE278" s="365"/>
      <c r="CF278" s="365"/>
      <c r="CG278" s="365"/>
      <c r="CH278" s="365"/>
      <c r="CI278" s="377"/>
      <c r="CJ278" s="365"/>
      <c r="CK278" s="378"/>
      <c r="CL278" s="375"/>
      <c r="CM278" s="365"/>
      <c r="CN278" s="376"/>
      <c r="CO278" s="376"/>
      <c r="CP278" s="376"/>
      <c r="CQ278" s="365"/>
      <c r="CR278" s="365"/>
      <c r="CS278" s="366"/>
      <c r="CT278" s="365"/>
      <c r="CU278" s="365"/>
      <c r="CV278" s="365"/>
      <c r="CW278" s="365"/>
      <c r="CX278" s="377"/>
      <c r="CY278" s="365"/>
      <c r="CZ278" s="378"/>
    </row>
    <row r="279" spans="1:104" s="1" customFormat="1" hidden="1">
      <c r="A279" s="272">
        <v>44838</v>
      </c>
      <c r="B279" s="362"/>
      <c r="C279" s="363"/>
      <c r="D279" s="364"/>
      <c r="E279" s="364"/>
      <c r="F279" s="364"/>
      <c r="G279" s="365"/>
      <c r="H279" s="366"/>
      <c r="I279" s="366"/>
      <c r="J279" s="366"/>
      <c r="K279" s="366"/>
      <c r="L279" s="366"/>
      <c r="M279" s="367"/>
      <c r="N279" s="367"/>
      <c r="O279" s="365"/>
      <c r="P279" s="368"/>
      <c r="Q279" s="369"/>
      <c r="R279" s="312"/>
      <c r="S279" s="370">
        <v>8.8563400231552123</v>
      </c>
      <c r="T279" s="370">
        <v>0</v>
      </c>
      <c r="U279" s="370">
        <v>6.4454399999999996</v>
      </c>
      <c r="V279" s="312">
        <f>_xll.SRS1Splines.Functions25.Linear_Interp(V_NK3!$P$8:$P$32,V_NK3!$R$8:$R$32,AC279)</f>
        <v>586.15902003999997</v>
      </c>
      <c r="W279" s="312">
        <f>(V279/V_NK3!$R$28)*100</f>
        <v>108.11806960788566</v>
      </c>
      <c r="X279" s="308">
        <f>V279-V_NK3!$R$8</f>
        <v>529.58036803999994</v>
      </c>
      <c r="Y279" s="308">
        <f>IFERROR((V279 - V_NK3!$V$10) / (V_NK3!$V$9- V_NK3!$V$10) * 100, 0)</f>
        <v>109.06399062314762</v>
      </c>
      <c r="Z279" s="308">
        <v>541.79999999999995</v>
      </c>
      <c r="AA279" s="308">
        <v>521</v>
      </c>
      <c r="AB279" s="312">
        <v>539.23</v>
      </c>
      <c r="AC279" s="371">
        <v>542.12</v>
      </c>
      <c r="AD279" s="308">
        <v>0.57999999999999996</v>
      </c>
      <c r="AE279" s="372">
        <v>0</v>
      </c>
      <c r="AF279" s="373"/>
      <c r="AG279" s="312"/>
      <c r="AH279" s="370">
        <v>2.9341699200000004</v>
      </c>
      <c r="AI279" s="370">
        <v>6.0473127272727272</v>
      </c>
      <c r="AJ279" s="370">
        <v>0</v>
      </c>
      <c r="AK279" s="312">
        <f>_xll.SRS1Splines.Functions25.Linear_Interp(V_NK2!$R$10:$R$21,V_NK2!$T$10:$T$21,AR279)</f>
        <v>71.749485714312002</v>
      </c>
      <c r="AL279" s="312">
        <f>(AK279/V_NK2!$T$18)*100</f>
        <v>100.48947579035294</v>
      </c>
      <c r="AM279" s="308">
        <f>AK279-V_NK2!$T$11</f>
        <v>30.929485714284205</v>
      </c>
      <c r="AN279" s="308">
        <f>IFERROR((AK279 - V_NK2!$X$12) / (V_NK2!$X$11- V_NK2!$X$12) * 100, 0)</f>
        <v>101.14285714285718</v>
      </c>
      <c r="AO279" s="308">
        <v>427</v>
      </c>
      <c r="AP279" s="308">
        <v>420</v>
      </c>
      <c r="AQ279" s="308">
        <v>425</v>
      </c>
      <c r="AR279" s="371">
        <v>427.08</v>
      </c>
      <c r="AS279" s="312">
        <v>0.87</v>
      </c>
      <c r="AT279" s="372">
        <v>1.47</v>
      </c>
      <c r="AU279" s="369"/>
      <c r="AV279" s="312"/>
      <c r="AW279" s="370"/>
      <c r="AX279" s="370"/>
      <c r="AY279" s="370"/>
      <c r="AZ279" s="312"/>
      <c r="BA279" s="312"/>
      <c r="BB279" s="308"/>
      <c r="BC279" s="308"/>
      <c r="BD279" s="308"/>
      <c r="BE279" s="308"/>
      <c r="BF279" s="374"/>
      <c r="BG279" s="312"/>
      <c r="BH279" s="372"/>
      <c r="BI279" s="369"/>
      <c r="BJ279" s="312"/>
      <c r="BK279" s="370"/>
      <c r="BL279" s="370"/>
      <c r="BM279" s="370"/>
      <c r="BN279" s="312" t="str">
        <f>_xll.SRS1Splines.Functions25.Linear_Interp(V_XNN1!$K$3:$K$8,V_XNN1!$L$3:$L$8,BT279)</f>
        <v>Error reading input X value(s): The value is not a number</v>
      </c>
      <c r="BO279" s="312" t="e">
        <f>(BN279/V_XNN1!$L$7)*100</f>
        <v>#VALUE!</v>
      </c>
      <c r="BP279" s="308" t="str">
        <f>_xll.SRS1Splines.Functions25.Linear_Interp(V_XNN1!$K$3:$K$8,V_XNN1!$M$3:$M$8,BT279)</f>
        <v>Error reading input X value(s): The value is not a number</v>
      </c>
      <c r="BQ279" s="308">
        <f>IFERROR((BN279 - V_XNN1!$M$16) / (V_XNN1!$M$15- V_XNN1!$M$16) * 100, 0)</f>
        <v>0</v>
      </c>
      <c r="BR279" s="308">
        <v>252</v>
      </c>
      <c r="BS279" s="308">
        <v>249</v>
      </c>
      <c r="BT279" s="374"/>
      <c r="BU279" s="312"/>
      <c r="BV279" s="372"/>
      <c r="BW279" s="375"/>
      <c r="BX279" s="365"/>
      <c r="BY279" s="376"/>
      <c r="BZ279" s="376"/>
      <c r="CA279" s="376"/>
      <c r="CB279" s="365"/>
      <c r="CC279" s="365"/>
      <c r="CD279" s="366"/>
      <c r="CE279" s="365"/>
      <c r="CF279" s="365"/>
      <c r="CG279" s="365"/>
      <c r="CH279" s="365"/>
      <c r="CI279" s="377"/>
      <c r="CJ279" s="365"/>
      <c r="CK279" s="378"/>
      <c r="CL279" s="375"/>
      <c r="CM279" s="365"/>
      <c r="CN279" s="376"/>
      <c r="CO279" s="376"/>
      <c r="CP279" s="376"/>
      <c r="CQ279" s="365"/>
      <c r="CR279" s="365"/>
      <c r="CS279" s="366"/>
      <c r="CT279" s="365"/>
      <c r="CU279" s="365"/>
      <c r="CV279" s="365"/>
      <c r="CW279" s="365"/>
      <c r="CX279" s="377"/>
      <c r="CY279" s="365"/>
      <c r="CZ279" s="378"/>
    </row>
    <row r="280" spans="1:104" s="1" customFormat="1" hidden="1">
      <c r="A280" s="272">
        <v>44839</v>
      </c>
      <c r="B280" s="362"/>
      <c r="C280" s="363"/>
      <c r="D280" s="364"/>
      <c r="E280" s="364"/>
      <c r="F280" s="364"/>
      <c r="G280" s="365"/>
      <c r="H280" s="366"/>
      <c r="I280" s="366"/>
      <c r="J280" s="366"/>
      <c r="K280" s="366"/>
      <c r="L280" s="366"/>
      <c r="M280" s="367"/>
      <c r="N280" s="367"/>
      <c r="O280" s="365"/>
      <c r="P280" s="368"/>
      <c r="Q280" s="369"/>
      <c r="R280" s="312"/>
      <c r="S280" s="370">
        <v>7.7569920000000003</v>
      </c>
      <c r="T280" s="370">
        <v>0</v>
      </c>
      <c r="U280" s="370">
        <v>7.7569920000000003</v>
      </c>
      <c r="V280" s="312">
        <f>_xll.SRS1Splines.Functions25.Linear_Interp(V_NK3!$P$8:$P$32,V_NK3!$R$8:$R$32,AC280)</f>
        <v>586.15902003999997</v>
      </c>
      <c r="W280" s="312">
        <f>(V280/V_NK3!$R$28)*100</f>
        <v>108.11806960788566</v>
      </c>
      <c r="X280" s="308">
        <f>V280-V_NK3!$R$8</f>
        <v>529.58036803999994</v>
      </c>
      <c r="Y280" s="308">
        <f>IFERROR((V280 - V_NK3!$V$10) / (V_NK3!$V$9- V_NK3!$V$10) * 100, 0)</f>
        <v>109.06399062314762</v>
      </c>
      <c r="Z280" s="308">
        <v>541.79999999999995</v>
      </c>
      <c r="AA280" s="308">
        <v>521</v>
      </c>
      <c r="AB280" s="312">
        <v>539.23</v>
      </c>
      <c r="AC280" s="371">
        <v>542.12</v>
      </c>
      <c r="AD280" s="308">
        <v>0.57999999999999996</v>
      </c>
      <c r="AE280" s="372">
        <v>0</v>
      </c>
      <c r="AF280" s="373"/>
      <c r="AG280" s="312"/>
      <c r="AH280" s="370">
        <v>2.57121216</v>
      </c>
      <c r="AI280" s="370">
        <v>6.0473127272727272</v>
      </c>
      <c r="AJ280" s="370">
        <v>0</v>
      </c>
      <c r="AK280" s="312">
        <f>_xll.SRS1Splines.Functions25.Linear_Interp(V_NK2!$R$10:$R$21,V_NK2!$T$10:$T$21,AR280)</f>
        <v>72.492142857169299</v>
      </c>
      <c r="AL280" s="312">
        <f>(AK280/V_NK2!$T$18)*100</f>
        <v>101.52961184477492</v>
      </c>
      <c r="AM280" s="308">
        <f>AK280-V_NK2!$T$11</f>
        <v>31.672142857141502</v>
      </c>
      <c r="AN280" s="308">
        <f>IFERROR((AK280 - V_NK2!$X$12) / (V_NK2!$X$11- V_NK2!$X$12) * 100, 0)</f>
        <v>103.57142857142922</v>
      </c>
      <c r="AO280" s="308">
        <v>427</v>
      </c>
      <c r="AP280" s="308">
        <v>420</v>
      </c>
      <c r="AQ280" s="308">
        <v>425</v>
      </c>
      <c r="AR280" s="371">
        <v>427.25</v>
      </c>
      <c r="AS280" s="312">
        <v>0.87</v>
      </c>
      <c r="AT280" s="372">
        <v>1.47</v>
      </c>
      <c r="AU280" s="369"/>
      <c r="AV280" s="312"/>
      <c r="AW280" s="370"/>
      <c r="AX280" s="370"/>
      <c r="AY280" s="370"/>
      <c r="AZ280" s="312"/>
      <c r="BA280" s="312"/>
      <c r="BB280" s="308"/>
      <c r="BC280" s="308"/>
      <c r="BD280" s="308"/>
      <c r="BE280" s="308"/>
      <c r="BF280" s="374"/>
      <c r="BG280" s="312"/>
      <c r="BH280" s="372"/>
      <c r="BI280" s="369"/>
      <c r="BJ280" s="312"/>
      <c r="BK280" s="370"/>
      <c r="BL280" s="370"/>
      <c r="BM280" s="370"/>
      <c r="BN280" s="312" t="str">
        <f>_xll.SRS1Splines.Functions25.Linear_Interp(V_XNN1!$K$3:$K$8,V_XNN1!$L$3:$L$8,BT280)</f>
        <v>Error reading input X value(s): The value is not a number</v>
      </c>
      <c r="BO280" s="312" t="e">
        <f>(BN280/V_XNN1!$L$7)*100</f>
        <v>#VALUE!</v>
      </c>
      <c r="BP280" s="308" t="str">
        <f>_xll.SRS1Splines.Functions25.Linear_Interp(V_XNN1!$K$3:$K$8,V_XNN1!$M$3:$M$8,BT280)</f>
        <v>Error reading input X value(s): The value is not a number</v>
      </c>
      <c r="BQ280" s="308">
        <f>IFERROR((BN280 - V_XNN1!$M$16) / (V_XNN1!$M$15- V_XNN1!$M$16) * 100, 0)</f>
        <v>0</v>
      </c>
      <c r="BR280" s="308">
        <v>252</v>
      </c>
      <c r="BS280" s="308">
        <v>249</v>
      </c>
      <c r="BT280" s="374"/>
      <c r="BU280" s="312"/>
      <c r="BV280" s="372"/>
      <c r="BW280" s="375"/>
      <c r="BX280" s="365"/>
      <c r="BY280" s="376"/>
      <c r="BZ280" s="376"/>
      <c r="CA280" s="376"/>
      <c r="CB280" s="365"/>
      <c r="CC280" s="365"/>
      <c r="CD280" s="366"/>
      <c r="CE280" s="365"/>
      <c r="CF280" s="365"/>
      <c r="CG280" s="365"/>
      <c r="CH280" s="365"/>
      <c r="CI280" s="377"/>
      <c r="CJ280" s="365"/>
      <c r="CK280" s="378"/>
      <c r="CL280" s="375"/>
      <c r="CM280" s="365"/>
      <c r="CN280" s="376"/>
      <c r="CO280" s="376"/>
      <c r="CP280" s="376"/>
      <c r="CQ280" s="365"/>
      <c r="CR280" s="365"/>
      <c r="CS280" s="366"/>
      <c r="CT280" s="365"/>
      <c r="CU280" s="365"/>
      <c r="CV280" s="365"/>
      <c r="CW280" s="365"/>
      <c r="CX280" s="377"/>
      <c r="CY280" s="365"/>
      <c r="CZ280" s="378"/>
    </row>
    <row r="281" spans="1:104" s="1" customFormat="1" hidden="1">
      <c r="A281" s="272">
        <v>44840</v>
      </c>
      <c r="B281" s="362"/>
      <c r="C281" s="363"/>
      <c r="D281" s="364"/>
      <c r="E281" s="364"/>
      <c r="F281" s="364"/>
      <c r="G281" s="365"/>
      <c r="H281" s="366"/>
      <c r="I281" s="366"/>
      <c r="J281" s="366"/>
      <c r="K281" s="366"/>
      <c r="L281" s="366"/>
      <c r="M281" s="367"/>
      <c r="N281" s="367"/>
      <c r="O281" s="365"/>
      <c r="P281" s="368"/>
      <c r="Q281" s="369"/>
      <c r="R281" s="312"/>
      <c r="S281" s="370">
        <v>10.327562011573791</v>
      </c>
      <c r="T281" s="370">
        <v>0</v>
      </c>
      <c r="U281" s="370">
        <v>9.1221119999999996</v>
      </c>
      <c r="V281" s="312">
        <f>_xll.SRS1Splines.Functions25.Linear_Interp(V_NK3!$P$8:$P$32,V_NK3!$R$8:$R$32,AC281)</f>
        <v>587.364470049999</v>
      </c>
      <c r="W281" s="312">
        <f>(V281/V_NK3!$R$28)*100</f>
        <v>108.34041699764521</v>
      </c>
      <c r="X281" s="308">
        <f>V281-V_NK3!$R$8</f>
        <v>530.78581804999897</v>
      </c>
      <c r="Y281" s="308">
        <f>IFERROR((V281 - V_NK3!$V$10) / (V_NK3!$V$9- V_NK3!$V$10) * 100, 0)</f>
        <v>109.31224602784432</v>
      </c>
      <c r="Z281" s="308">
        <v>541.79999999999995</v>
      </c>
      <c r="AA281" s="308">
        <v>521</v>
      </c>
      <c r="AB281" s="312">
        <v>539.23</v>
      </c>
      <c r="AC281" s="371">
        <v>542.15</v>
      </c>
      <c r="AD281" s="308">
        <v>0.57999999999999996</v>
      </c>
      <c r="AE281" s="372">
        <v>0</v>
      </c>
      <c r="AF281" s="373"/>
      <c r="AG281" s="312"/>
      <c r="AH281" s="370">
        <v>3.4194441600000003</v>
      </c>
      <c r="AI281" s="370">
        <v>6.1707272727272731</v>
      </c>
      <c r="AJ281" s="370">
        <v>0</v>
      </c>
      <c r="AK281" s="312">
        <f>_xll.SRS1Splines.Functions25.Linear_Interp(V_NK2!$R$10:$R$21,V_NK2!$T$10:$T$21,AR281)</f>
        <v>72.885314285740606</v>
      </c>
      <c r="AL281" s="312">
        <f>(AK281/V_NK2!$T$18)*100</f>
        <v>102.08027210888039</v>
      </c>
      <c r="AM281" s="308">
        <f>AK281-V_NK2!$T$11</f>
        <v>32.065314285712809</v>
      </c>
      <c r="AN281" s="308">
        <f>IFERROR((AK281 - V_NK2!$X$12) / (V_NK2!$X$11- V_NK2!$X$12) * 100, 0)</f>
        <v>104.85714285714319</v>
      </c>
      <c r="AO281" s="308">
        <v>427</v>
      </c>
      <c r="AP281" s="308">
        <v>420</v>
      </c>
      <c r="AQ281" s="308">
        <v>425</v>
      </c>
      <c r="AR281" s="371">
        <v>427.34</v>
      </c>
      <c r="AS281" s="312">
        <v>0.87</v>
      </c>
      <c r="AT281" s="372">
        <v>1.5</v>
      </c>
      <c r="AU281" s="369"/>
      <c r="AV281" s="312"/>
      <c r="AW281" s="370"/>
      <c r="AX281" s="370"/>
      <c r="AY281" s="370"/>
      <c r="AZ281" s="312"/>
      <c r="BA281" s="312"/>
      <c r="BB281" s="308"/>
      <c r="BC281" s="308"/>
      <c r="BD281" s="308"/>
      <c r="BE281" s="308"/>
      <c r="BF281" s="374"/>
      <c r="BG281" s="312"/>
      <c r="BH281" s="372"/>
      <c r="BI281" s="369"/>
      <c r="BJ281" s="312"/>
      <c r="BK281" s="370"/>
      <c r="BL281" s="370"/>
      <c r="BM281" s="370"/>
      <c r="BN281" s="312" t="str">
        <f>_xll.SRS1Splines.Functions25.Linear_Interp(V_XNN1!$K$3:$K$8,V_XNN1!$L$3:$L$8,BT281)</f>
        <v>Error reading input X value(s): The value is not a number</v>
      </c>
      <c r="BO281" s="312" t="e">
        <f>(BN281/V_XNN1!$L$7)*100</f>
        <v>#VALUE!</v>
      </c>
      <c r="BP281" s="308" t="str">
        <f>_xll.SRS1Splines.Functions25.Linear_Interp(V_XNN1!$K$3:$K$8,V_XNN1!$M$3:$M$8,BT281)</f>
        <v>Error reading input X value(s): The value is not a number</v>
      </c>
      <c r="BQ281" s="308">
        <f>IFERROR((BN281 - V_XNN1!$M$16) / (V_XNN1!$M$15- V_XNN1!$M$16) * 100, 0)</f>
        <v>0</v>
      </c>
      <c r="BR281" s="308">
        <v>252</v>
      </c>
      <c r="BS281" s="308">
        <v>249</v>
      </c>
      <c r="BT281" s="374"/>
      <c r="BU281" s="312"/>
      <c r="BV281" s="372"/>
      <c r="BW281" s="375"/>
      <c r="BX281" s="365"/>
      <c r="BY281" s="376"/>
      <c r="BZ281" s="376"/>
      <c r="CA281" s="376"/>
      <c r="CB281" s="365"/>
      <c r="CC281" s="365"/>
      <c r="CD281" s="366"/>
      <c r="CE281" s="365"/>
      <c r="CF281" s="365"/>
      <c r="CG281" s="365"/>
      <c r="CH281" s="365"/>
      <c r="CI281" s="377"/>
      <c r="CJ281" s="365"/>
      <c r="CK281" s="378"/>
      <c r="CL281" s="375"/>
      <c r="CM281" s="365"/>
      <c r="CN281" s="376"/>
      <c r="CO281" s="376"/>
      <c r="CP281" s="376"/>
      <c r="CQ281" s="365"/>
      <c r="CR281" s="365"/>
      <c r="CS281" s="366"/>
      <c r="CT281" s="365"/>
      <c r="CU281" s="365"/>
      <c r="CV281" s="365"/>
      <c r="CW281" s="365"/>
      <c r="CX281" s="377"/>
      <c r="CY281" s="365"/>
      <c r="CZ281" s="378"/>
    </row>
    <row r="282" spans="1:104" s="1" customFormat="1" hidden="1">
      <c r="A282" s="272">
        <v>44841</v>
      </c>
      <c r="B282" s="362"/>
      <c r="C282" s="363"/>
      <c r="D282" s="364"/>
      <c r="E282" s="364"/>
      <c r="F282" s="364"/>
      <c r="G282" s="365"/>
      <c r="H282" s="366"/>
      <c r="I282" s="366"/>
      <c r="J282" s="366"/>
      <c r="K282" s="366"/>
      <c r="L282" s="366"/>
      <c r="M282" s="367"/>
      <c r="N282" s="367"/>
      <c r="O282" s="365"/>
      <c r="P282" s="368"/>
      <c r="Q282" s="369"/>
      <c r="R282" s="312"/>
      <c r="S282" s="370">
        <v>9.0325532947463998</v>
      </c>
      <c r="T282" s="370">
        <v>0</v>
      </c>
      <c r="U282" s="370">
        <v>13.05072</v>
      </c>
      <c r="V282" s="312">
        <f>_xll.SRS1Splines.Functions25.Linear_Interp(V_NK3!$P$8:$P$32,V_NK3!$R$8:$R$32,AC282)</f>
        <v>583.34630334999804</v>
      </c>
      <c r="W282" s="312">
        <f>(V282/V_NK3!$R$28)*100</f>
        <v>107.5992590317793</v>
      </c>
      <c r="X282" s="308">
        <f>V282-V_NK3!$R$8</f>
        <v>526.767651349998</v>
      </c>
      <c r="Y282" s="308">
        <f>IFERROR((V282 - V_NK3!$V$10) / (V_NK3!$V$9- V_NK3!$V$10) * 100, 0)</f>
        <v>108.48472801218773</v>
      </c>
      <c r="Z282" s="308">
        <v>541.79999999999995</v>
      </c>
      <c r="AA282" s="308">
        <v>521</v>
      </c>
      <c r="AB282" s="312">
        <v>539.23</v>
      </c>
      <c r="AC282" s="371">
        <v>542.04999999999995</v>
      </c>
      <c r="AD282" s="308">
        <v>0.57999999999999996</v>
      </c>
      <c r="AE282" s="372">
        <v>0</v>
      </c>
      <c r="AF282" s="373"/>
      <c r="AG282" s="312"/>
      <c r="AH282" s="370">
        <v>2.9920492800000003</v>
      </c>
      <c r="AI282" s="370">
        <v>6.211865454545455</v>
      </c>
      <c r="AJ282" s="370">
        <v>0</v>
      </c>
      <c r="AK282" s="312">
        <f>_xll.SRS1Splines.Functions25.Linear_Interp(V_NK2!$R$10:$R$21,V_NK2!$T$10:$T$21,AR282)</f>
        <v>72.492142857169299</v>
      </c>
      <c r="AL282" s="312">
        <f>(AK282/V_NK2!$T$18)*100</f>
        <v>101.52961184477492</v>
      </c>
      <c r="AM282" s="308">
        <f>AK282-V_NK2!$T$11</f>
        <v>31.672142857141502</v>
      </c>
      <c r="AN282" s="308">
        <f>IFERROR((AK282 - V_NK2!$X$12) / (V_NK2!$X$11- V_NK2!$X$12) * 100, 0)</f>
        <v>103.57142857142922</v>
      </c>
      <c r="AO282" s="308">
        <v>427</v>
      </c>
      <c r="AP282" s="308">
        <v>420</v>
      </c>
      <c r="AQ282" s="308">
        <v>425</v>
      </c>
      <c r="AR282" s="371">
        <v>427.25</v>
      </c>
      <c r="AS282" s="312">
        <v>0.87</v>
      </c>
      <c r="AT282" s="372">
        <v>1.51</v>
      </c>
      <c r="AU282" s="369"/>
      <c r="AV282" s="312"/>
      <c r="AW282" s="370"/>
      <c r="AX282" s="370"/>
      <c r="AY282" s="370"/>
      <c r="AZ282" s="312"/>
      <c r="BA282" s="312"/>
      <c r="BB282" s="308"/>
      <c r="BC282" s="308"/>
      <c r="BD282" s="308"/>
      <c r="BE282" s="308"/>
      <c r="BF282" s="374"/>
      <c r="BG282" s="312"/>
      <c r="BH282" s="372"/>
      <c r="BI282" s="369"/>
      <c r="BJ282" s="312"/>
      <c r="BK282" s="370"/>
      <c r="BL282" s="370"/>
      <c r="BM282" s="370"/>
      <c r="BN282" s="312" t="str">
        <f>_xll.SRS1Splines.Functions25.Linear_Interp(V_XNN1!$K$3:$K$8,V_XNN1!$L$3:$L$8,BT282)</f>
        <v>Error reading input X value(s): The value is not a number</v>
      </c>
      <c r="BO282" s="312" t="e">
        <f>(BN282/V_XNN1!$L$7)*100</f>
        <v>#VALUE!</v>
      </c>
      <c r="BP282" s="308" t="str">
        <f>_xll.SRS1Splines.Functions25.Linear_Interp(V_XNN1!$K$3:$K$8,V_XNN1!$M$3:$M$8,BT282)</f>
        <v>Error reading input X value(s): The value is not a number</v>
      </c>
      <c r="BQ282" s="308">
        <f>IFERROR((BN282 - V_XNN1!$M$16) / (V_XNN1!$M$15- V_XNN1!$M$16) * 100, 0)</f>
        <v>0</v>
      </c>
      <c r="BR282" s="308">
        <v>252</v>
      </c>
      <c r="BS282" s="308">
        <v>249</v>
      </c>
      <c r="BT282" s="374"/>
      <c r="BU282" s="312"/>
      <c r="BV282" s="372"/>
      <c r="BW282" s="375"/>
      <c r="BX282" s="365"/>
      <c r="BY282" s="376"/>
      <c r="BZ282" s="376"/>
      <c r="CA282" s="376"/>
      <c r="CB282" s="365"/>
      <c r="CC282" s="365"/>
      <c r="CD282" s="366"/>
      <c r="CE282" s="365"/>
      <c r="CF282" s="365"/>
      <c r="CG282" s="365"/>
      <c r="CH282" s="365"/>
      <c r="CI282" s="377"/>
      <c r="CJ282" s="365"/>
      <c r="CK282" s="378"/>
      <c r="CL282" s="375"/>
      <c r="CM282" s="365"/>
      <c r="CN282" s="376"/>
      <c r="CO282" s="376"/>
      <c r="CP282" s="376"/>
      <c r="CQ282" s="365"/>
      <c r="CR282" s="365"/>
      <c r="CS282" s="366"/>
      <c r="CT282" s="365"/>
      <c r="CU282" s="365"/>
      <c r="CV282" s="365"/>
      <c r="CW282" s="365"/>
      <c r="CX282" s="377"/>
      <c r="CY282" s="365"/>
      <c r="CZ282" s="378"/>
    </row>
    <row r="283" spans="1:104" s="1" customFormat="1" hidden="1">
      <c r="A283" s="272">
        <v>44842</v>
      </c>
      <c r="B283" s="362"/>
      <c r="C283" s="363"/>
      <c r="D283" s="364"/>
      <c r="E283" s="364"/>
      <c r="F283" s="364"/>
      <c r="G283" s="365"/>
      <c r="H283" s="366"/>
      <c r="I283" s="366"/>
      <c r="J283" s="366"/>
      <c r="K283" s="366"/>
      <c r="L283" s="366"/>
      <c r="M283" s="367"/>
      <c r="N283" s="367"/>
      <c r="O283" s="365"/>
      <c r="P283" s="368"/>
      <c r="Q283" s="369"/>
      <c r="R283" s="312"/>
      <c r="S283" s="370">
        <v>6.7609700115776059</v>
      </c>
      <c r="T283" s="370">
        <v>0</v>
      </c>
      <c r="U283" s="370">
        <v>5.5555199999999996</v>
      </c>
      <c r="V283" s="312">
        <f>_xll.SRS1Splines.Functions25.Linear_Interp(V_NK3!$P$8:$P$32,V_NK3!$R$8:$R$32,AC283)</f>
        <v>584.55175336000195</v>
      </c>
      <c r="W283" s="312">
        <f>(V283/V_NK3!$R$28)*100</f>
        <v>107.82160642153973</v>
      </c>
      <c r="X283" s="308">
        <f>V283-V_NK3!$R$8</f>
        <v>527.97310136000192</v>
      </c>
      <c r="Y283" s="308">
        <f>IFERROR((V283 - V_NK3!$V$10) / (V_NK3!$V$9- V_NK3!$V$10) * 100, 0)</f>
        <v>108.73298341688546</v>
      </c>
      <c r="Z283" s="308">
        <v>541.79999999999995</v>
      </c>
      <c r="AA283" s="308">
        <v>521</v>
      </c>
      <c r="AB283" s="312">
        <v>539.23</v>
      </c>
      <c r="AC283" s="371">
        <v>542.08000000000004</v>
      </c>
      <c r="AD283" s="308">
        <v>0.57999999999999996</v>
      </c>
      <c r="AE283" s="372">
        <v>0</v>
      </c>
      <c r="AF283" s="373"/>
      <c r="AG283" s="312"/>
      <c r="AH283" s="370">
        <v>2.2424688000000002</v>
      </c>
      <c r="AI283" s="370">
        <v>5.8827600000000002</v>
      </c>
      <c r="AJ283" s="370">
        <v>0</v>
      </c>
      <c r="AK283" s="312">
        <f>_xll.SRS1Splines.Functions25.Linear_Interp(V_NK2!$R$10:$R$21,V_NK2!$T$10:$T$21,AR283)</f>
        <v>71.618428571454999</v>
      </c>
      <c r="AL283" s="312">
        <f>(AK283/V_NK2!$T$18)*100</f>
        <v>100.3059223689846</v>
      </c>
      <c r="AM283" s="308">
        <f>AK283-V_NK2!$T$11</f>
        <v>30.798428571427202</v>
      </c>
      <c r="AN283" s="308">
        <f>IFERROR((AK283 - V_NK2!$X$12) / (V_NK2!$X$11- V_NK2!$X$12) * 100, 0)</f>
        <v>100.71428571428618</v>
      </c>
      <c r="AO283" s="308">
        <v>427</v>
      </c>
      <c r="AP283" s="308">
        <v>420</v>
      </c>
      <c r="AQ283" s="308">
        <v>425</v>
      </c>
      <c r="AR283" s="371">
        <v>427.05</v>
      </c>
      <c r="AS283" s="312">
        <v>0.87</v>
      </c>
      <c r="AT283" s="372">
        <v>1.43</v>
      </c>
      <c r="AU283" s="369"/>
      <c r="AV283" s="312"/>
      <c r="AW283" s="370"/>
      <c r="AX283" s="370"/>
      <c r="AY283" s="370"/>
      <c r="AZ283" s="312"/>
      <c r="BA283" s="312"/>
      <c r="BB283" s="308"/>
      <c r="BC283" s="308"/>
      <c r="BD283" s="308"/>
      <c r="BE283" s="308"/>
      <c r="BF283" s="374"/>
      <c r="BG283" s="312"/>
      <c r="BH283" s="372"/>
      <c r="BI283" s="369"/>
      <c r="BJ283" s="312"/>
      <c r="BK283" s="370"/>
      <c r="BL283" s="370"/>
      <c r="BM283" s="370"/>
      <c r="BN283" s="312" t="str">
        <f>_xll.SRS1Splines.Functions25.Linear_Interp(V_XNN1!$K$3:$K$8,V_XNN1!$L$3:$L$8,BT283)</f>
        <v>Error reading input X value(s): The value is not a number</v>
      </c>
      <c r="BO283" s="312" t="e">
        <f>(BN283/V_XNN1!$L$7)*100</f>
        <v>#VALUE!</v>
      </c>
      <c r="BP283" s="308" t="str">
        <f>_xll.SRS1Splines.Functions25.Linear_Interp(V_XNN1!$K$3:$K$8,V_XNN1!$M$3:$M$8,BT283)</f>
        <v>Error reading input X value(s): The value is not a number</v>
      </c>
      <c r="BQ283" s="308">
        <f>IFERROR((BN283 - V_XNN1!$M$16) / (V_XNN1!$M$15- V_XNN1!$M$16) * 100, 0)</f>
        <v>0</v>
      </c>
      <c r="BR283" s="308">
        <v>252</v>
      </c>
      <c r="BS283" s="308">
        <v>249</v>
      </c>
      <c r="BT283" s="374"/>
      <c r="BU283" s="312"/>
      <c r="BV283" s="372"/>
      <c r="BW283" s="375"/>
      <c r="BX283" s="365"/>
      <c r="BY283" s="376"/>
      <c r="BZ283" s="376"/>
      <c r="CA283" s="376"/>
      <c r="CB283" s="365"/>
      <c r="CC283" s="365"/>
      <c r="CD283" s="366"/>
      <c r="CE283" s="365"/>
      <c r="CF283" s="365"/>
      <c r="CG283" s="365"/>
      <c r="CH283" s="365"/>
      <c r="CI283" s="377"/>
      <c r="CJ283" s="365"/>
      <c r="CK283" s="378"/>
      <c r="CL283" s="375"/>
      <c r="CM283" s="365"/>
      <c r="CN283" s="376"/>
      <c r="CO283" s="376"/>
      <c r="CP283" s="376"/>
      <c r="CQ283" s="365"/>
      <c r="CR283" s="365"/>
      <c r="CS283" s="366"/>
      <c r="CT283" s="365"/>
      <c r="CU283" s="365"/>
      <c r="CV283" s="365"/>
      <c r="CW283" s="365"/>
      <c r="CX283" s="377"/>
      <c r="CY283" s="365"/>
      <c r="CZ283" s="378"/>
    </row>
    <row r="284" spans="1:104" s="1" customFormat="1" hidden="1">
      <c r="A284" s="272">
        <v>44843</v>
      </c>
      <c r="B284" s="362"/>
      <c r="C284" s="363"/>
      <c r="D284" s="364"/>
      <c r="E284" s="364"/>
      <c r="F284" s="364"/>
      <c r="G284" s="365"/>
      <c r="H284" s="366"/>
      <c r="I284" s="366"/>
      <c r="J284" s="366"/>
      <c r="K284" s="366"/>
      <c r="L284" s="366"/>
      <c r="M284" s="367"/>
      <c r="N284" s="367"/>
      <c r="O284" s="365"/>
      <c r="P284" s="368"/>
      <c r="Q284" s="369"/>
      <c r="R284" s="312"/>
      <c r="S284" s="370">
        <v>6.8769160231513977</v>
      </c>
      <c r="T284" s="370">
        <v>0</v>
      </c>
      <c r="U284" s="370">
        <v>4.4660159999999998</v>
      </c>
      <c r="V284" s="312">
        <f>_xll.SRS1Splines.Functions25.Linear_Interp(V_NK3!$P$8:$P$32,V_NK3!$R$8:$R$32,AC284)</f>
        <v>586.96265337999898</v>
      </c>
      <c r="W284" s="312">
        <f>(V284/V_NK3!$R$28)*100</f>
        <v>108.26630120105862</v>
      </c>
      <c r="X284" s="308">
        <f>V284-V_NK3!$R$8</f>
        <v>530.38400137999895</v>
      </c>
      <c r="Y284" s="308">
        <f>IFERROR((V284 - V_NK3!$V$10) / (V_NK3!$V$9- V_NK3!$V$10) * 100, 0)</f>
        <v>109.2294942262787</v>
      </c>
      <c r="Z284" s="308">
        <v>541.79999999999995</v>
      </c>
      <c r="AA284" s="308">
        <v>521</v>
      </c>
      <c r="AB284" s="312">
        <v>539.23</v>
      </c>
      <c r="AC284" s="371">
        <v>542.14</v>
      </c>
      <c r="AD284" s="308">
        <v>0.57999999999999996</v>
      </c>
      <c r="AE284" s="372">
        <v>0</v>
      </c>
      <c r="AF284" s="373"/>
      <c r="AG284" s="312"/>
      <c r="AH284" s="370">
        <v>2.2806748799999998</v>
      </c>
      <c r="AI284" s="370">
        <v>6.211865454545455</v>
      </c>
      <c r="AJ284" s="370">
        <v>0</v>
      </c>
      <c r="AK284" s="312">
        <f>_xll.SRS1Splines.Functions25.Linear_Interp(V_NK2!$R$10:$R$21,V_NK2!$T$10:$T$21,AR284)</f>
        <v>71.268942857169307</v>
      </c>
      <c r="AL284" s="312">
        <f>(AK284/V_NK2!$T$18)*100</f>
        <v>99.81644657866849</v>
      </c>
      <c r="AM284" s="308">
        <f>AK284-V_NK2!$T$11</f>
        <v>30.44894285714151</v>
      </c>
      <c r="AN284" s="308">
        <f>IFERROR((AK284 - V_NK2!$X$12) / (V_NK2!$X$11- V_NK2!$X$12) * 100, 0)</f>
        <v>99.571428571429053</v>
      </c>
      <c r="AO284" s="308">
        <v>427</v>
      </c>
      <c r="AP284" s="308">
        <v>420</v>
      </c>
      <c r="AQ284" s="308">
        <v>425</v>
      </c>
      <c r="AR284" s="371">
        <v>426.97</v>
      </c>
      <c r="AS284" s="312">
        <v>0.87</v>
      </c>
      <c r="AT284" s="372">
        <v>1.51</v>
      </c>
      <c r="AU284" s="369"/>
      <c r="AV284" s="312"/>
      <c r="AW284" s="370"/>
      <c r="AX284" s="370"/>
      <c r="AY284" s="370"/>
      <c r="AZ284" s="312"/>
      <c r="BA284" s="312"/>
      <c r="BB284" s="308"/>
      <c r="BC284" s="308"/>
      <c r="BD284" s="308"/>
      <c r="BE284" s="308"/>
      <c r="BF284" s="374"/>
      <c r="BG284" s="312"/>
      <c r="BH284" s="372"/>
      <c r="BI284" s="369"/>
      <c r="BJ284" s="312"/>
      <c r="BK284" s="370"/>
      <c r="BL284" s="370"/>
      <c r="BM284" s="370"/>
      <c r="BN284" s="312" t="str">
        <f>_xll.SRS1Splines.Functions25.Linear_Interp(V_XNN1!$K$3:$K$8,V_XNN1!$L$3:$L$8,BT284)</f>
        <v>Error reading input X value(s): The value is not a number</v>
      </c>
      <c r="BO284" s="312" t="e">
        <f>(BN284/V_XNN1!$L$7)*100</f>
        <v>#VALUE!</v>
      </c>
      <c r="BP284" s="308" t="str">
        <f>_xll.SRS1Splines.Functions25.Linear_Interp(V_XNN1!$K$3:$K$8,V_XNN1!$M$3:$M$8,BT284)</f>
        <v>Error reading input X value(s): The value is not a number</v>
      </c>
      <c r="BQ284" s="308">
        <f>IFERROR((BN284 - V_XNN1!$M$16) / (V_XNN1!$M$15- V_XNN1!$M$16) * 100, 0)</f>
        <v>0</v>
      </c>
      <c r="BR284" s="308">
        <v>252</v>
      </c>
      <c r="BS284" s="308">
        <v>249</v>
      </c>
      <c r="BT284" s="374"/>
      <c r="BU284" s="312"/>
      <c r="BV284" s="372"/>
      <c r="BW284" s="375"/>
      <c r="BX284" s="365"/>
      <c r="BY284" s="376"/>
      <c r="BZ284" s="376"/>
      <c r="CA284" s="376"/>
      <c r="CB284" s="365"/>
      <c r="CC284" s="365"/>
      <c r="CD284" s="366"/>
      <c r="CE284" s="365"/>
      <c r="CF284" s="365"/>
      <c r="CG284" s="365"/>
      <c r="CH284" s="365"/>
      <c r="CI284" s="377"/>
      <c r="CJ284" s="365"/>
      <c r="CK284" s="378"/>
      <c r="CL284" s="375"/>
      <c r="CM284" s="365"/>
      <c r="CN284" s="376"/>
      <c r="CO284" s="376"/>
      <c r="CP284" s="376"/>
      <c r="CQ284" s="365"/>
      <c r="CR284" s="365"/>
      <c r="CS284" s="366"/>
      <c r="CT284" s="365"/>
      <c r="CU284" s="365"/>
      <c r="CV284" s="365"/>
      <c r="CW284" s="365"/>
      <c r="CX284" s="377"/>
      <c r="CY284" s="365"/>
      <c r="CZ284" s="378"/>
    </row>
    <row r="285" spans="1:104" s="1" customFormat="1" hidden="1">
      <c r="A285" s="272">
        <v>44844</v>
      </c>
      <c r="B285" s="362"/>
      <c r="C285" s="363"/>
      <c r="D285" s="364"/>
      <c r="E285" s="364"/>
      <c r="F285" s="364"/>
      <c r="G285" s="365"/>
      <c r="H285" s="366"/>
      <c r="I285" s="366"/>
      <c r="J285" s="366"/>
      <c r="K285" s="366"/>
      <c r="L285" s="366"/>
      <c r="M285" s="367"/>
      <c r="N285" s="367"/>
      <c r="O285" s="365"/>
      <c r="P285" s="368"/>
      <c r="Q285" s="369"/>
      <c r="R285" s="312"/>
      <c r="S285" s="370">
        <v>6.4358793294754024</v>
      </c>
      <c r="T285" s="370">
        <v>0</v>
      </c>
      <c r="U285" s="370">
        <v>6.8376960000000002</v>
      </c>
      <c r="V285" s="312">
        <f>_xll.SRS1Splines.Functions25.Linear_Interp(V_NK3!$P$8:$P$32,V_NK3!$R$8:$R$32,AC285)</f>
        <v>586.56083670999999</v>
      </c>
      <c r="W285" s="312">
        <f>(V285/V_NK3!$R$28)*100</f>
        <v>108.19218540447224</v>
      </c>
      <c r="X285" s="308">
        <f>V285-V_NK3!$R$8</f>
        <v>529.98218470999996</v>
      </c>
      <c r="Y285" s="308">
        <f>IFERROR((V285 - V_NK3!$V$10) / (V_NK3!$V$9- V_NK3!$V$10) * 100, 0)</f>
        <v>109.14674242471327</v>
      </c>
      <c r="Z285" s="308">
        <v>541.79999999999995</v>
      </c>
      <c r="AA285" s="308">
        <v>521</v>
      </c>
      <c r="AB285" s="312">
        <v>539.23</v>
      </c>
      <c r="AC285" s="371">
        <v>542.13</v>
      </c>
      <c r="AD285" s="308">
        <v>0.57999999999999996</v>
      </c>
      <c r="AE285" s="372">
        <v>0</v>
      </c>
      <c r="AF285" s="373"/>
      <c r="AG285" s="312"/>
      <c r="AH285" s="370">
        <v>2.13526368</v>
      </c>
      <c r="AI285" s="370">
        <v>6.253003636363637</v>
      </c>
      <c r="AJ285" s="370">
        <v>0</v>
      </c>
      <c r="AK285" s="312">
        <f>_xll.SRS1Splines.Functions25.Linear_Interp(V_NK2!$R$10:$R$21,V_NK2!$T$10:$T$21,AR285)</f>
        <v>72.186342857169294</v>
      </c>
      <c r="AL285" s="312">
        <f>(AK285/V_NK2!$T$18)*100</f>
        <v>101.10132052824829</v>
      </c>
      <c r="AM285" s="308">
        <f>AK285-V_NK2!$T$11</f>
        <v>31.366342857141497</v>
      </c>
      <c r="AN285" s="308">
        <f>IFERROR((AK285 - V_NK2!$X$12) / (V_NK2!$X$11- V_NK2!$X$12) * 100, 0)</f>
        <v>102.57142857142915</v>
      </c>
      <c r="AO285" s="308">
        <v>427</v>
      </c>
      <c r="AP285" s="308">
        <v>420</v>
      </c>
      <c r="AQ285" s="308">
        <v>425</v>
      </c>
      <c r="AR285" s="371">
        <v>427.18</v>
      </c>
      <c r="AS285" s="312">
        <v>0.87</v>
      </c>
      <c r="AT285" s="372">
        <v>1.52</v>
      </c>
      <c r="AU285" s="369"/>
      <c r="AV285" s="312"/>
      <c r="AW285" s="370"/>
      <c r="AX285" s="370"/>
      <c r="AY285" s="370"/>
      <c r="AZ285" s="312"/>
      <c r="BA285" s="312"/>
      <c r="BB285" s="308"/>
      <c r="BC285" s="308"/>
      <c r="BD285" s="308"/>
      <c r="BE285" s="308"/>
      <c r="BF285" s="374"/>
      <c r="BG285" s="312"/>
      <c r="BH285" s="372"/>
      <c r="BI285" s="369"/>
      <c r="BJ285" s="312"/>
      <c r="BK285" s="370"/>
      <c r="BL285" s="370"/>
      <c r="BM285" s="370"/>
      <c r="BN285" s="312" t="str">
        <f>_xll.SRS1Splines.Functions25.Linear_Interp(V_XNN1!$K$3:$K$8,V_XNN1!$L$3:$L$8,BT285)</f>
        <v>Error reading input X value(s): The value is not a number</v>
      </c>
      <c r="BO285" s="312" t="e">
        <f>(BN285/V_XNN1!$L$7)*100</f>
        <v>#VALUE!</v>
      </c>
      <c r="BP285" s="308" t="str">
        <f>_xll.SRS1Splines.Functions25.Linear_Interp(V_XNN1!$K$3:$K$8,V_XNN1!$M$3:$M$8,BT285)</f>
        <v>Error reading input X value(s): The value is not a number</v>
      </c>
      <c r="BQ285" s="308">
        <f>IFERROR((BN285 - V_XNN1!$M$16) / (V_XNN1!$M$15- V_XNN1!$M$16) * 100, 0)</f>
        <v>0</v>
      </c>
      <c r="BR285" s="308">
        <v>252</v>
      </c>
      <c r="BS285" s="308">
        <v>249</v>
      </c>
      <c r="BT285" s="374"/>
      <c r="BU285" s="312"/>
      <c r="BV285" s="372"/>
      <c r="BW285" s="375"/>
      <c r="BX285" s="365"/>
      <c r="BY285" s="376"/>
      <c r="BZ285" s="376"/>
      <c r="CA285" s="376"/>
      <c r="CB285" s="365"/>
      <c r="CC285" s="365"/>
      <c r="CD285" s="366"/>
      <c r="CE285" s="365"/>
      <c r="CF285" s="365"/>
      <c r="CG285" s="365"/>
      <c r="CH285" s="365"/>
      <c r="CI285" s="377"/>
      <c r="CJ285" s="365"/>
      <c r="CK285" s="378"/>
      <c r="CL285" s="375"/>
      <c r="CM285" s="365"/>
      <c r="CN285" s="376"/>
      <c r="CO285" s="376"/>
      <c r="CP285" s="376"/>
      <c r="CQ285" s="365"/>
      <c r="CR285" s="365"/>
      <c r="CS285" s="366"/>
      <c r="CT285" s="365"/>
      <c r="CU285" s="365"/>
      <c r="CV285" s="365"/>
      <c r="CW285" s="365"/>
      <c r="CX285" s="377"/>
      <c r="CY285" s="365"/>
      <c r="CZ285" s="378"/>
    </row>
    <row r="286" spans="1:104" s="1" customFormat="1" hidden="1">
      <c r="A286" s="272">
        <v>44845</v>
      </c>
      <c r="B286" s="362"/>
      <c r="C286" s="363"/>
      <c r="D286" s="364"/>
      <c r="E286" s="364"/>
      <c r="F286" s="364"/>
      <c r="G286" s="365"/>
      <c r="H286" s="366"/>
      <c r="I286" s="366"/>
      <c r="J286" s="366"/>
      <c r="K286" s="366"/>
      <c r="L286" s="366"/>
      <c r="M286" s="367"/>
      <c r="N286" s="367"/>
      <c r="O286" s="365"/>
      <c r="P286" s="368"/>
      <c r="Q286" s="369"/>
      <c r="R286" s="312"/>
      <c r="S286" s="370">
        <v>6.6156480000000002</v>
      </c>
      <c r="T286" s="370">
        <v>0</v>
      </c>
      <c r="U286" s="370">
        <v>6.6156480000000002</v>
      </c>
      <c r="V286" s="312">
        <f>_xll.SRS1Splines.Functions25.Linear_Interp(V_NK3!$P$8:$P$32,V_NK3!$R$8:$R$32,AC286)</f>
        <v>586.56083670999999</v>
      </c>
      <c r="W286" s="312">
        <f>(V286/V_NK3!$R$28)*100</f>
        <v>108.19218540447224</v>
      </c>
      <c r="X286" s="308">
        <f>V286-V_NK3!$R$8</f>
        <v>529.98218470999996</v>
      </c>
      <c r="Y286" s="308">
        <f>IFERROR((V286 - V_NK3!$V$10) / (V_NK3!$V$9- V_NK3!$V$10) * 100, 0)</f>
        <v>109.14674242471327</v>
      </c>
      <c r="Z286" s="308">
        <v>541.79999999999995</v>
      </c>
      <c r="AA286" s="308">
        <v>521</v>
      </c>
      <c r="AB286" s="312">
        <v>539.23</v>
      </c>
      <c r="AC286" s="371">
        <v>542.13</v>
      </c>
      <c r="AD286" s="308">
        <v>0.57999999999999996</v>
      </c>
      <c r="AE286" s="372">
        <v>0</v>
      </c>
      <c r="AF286" s="373"/>
      <c r="AG286" s="312"/>
      <c r="AH286" s="370">
        <v>2.19456864</v>
      </c>
      <c r="AI286" s="370">
        <v>6.253003636363637</v>
      </c>
      <c r="AJ286" s="370">
        <v>0</v>
      </c>
      <c r="AK286" s="312">
        <f>_xll.SRS1Splines.Functions25.Linear_Interp(V_NK2!$R$10:$R$21,V_NK2!$T$10:$T$21,AR286)</f>
        <v>72.5358285714549</v>
      </c>
      <c r="AL286" s="312">
        <f>(AK286/V_NK2!$T$18)*100</f>
        <v>101.59079631856427</v>
      </c>
      <c r="AM286" s="308">
        <f>AK286-V_NK2!$T$11</f>
        <v>31.715828571427103</v>
      </c>
      <c r="AN286" s="308">
        <f>IFERROR((AK286 - V_NK2!$X$12) / (V_NK2!$X$11- V_NK2!$X$12) * 100, 0)</f>
        <v>103.71428571428601</v>
      </c>
      <c r="AO286" s="308">
        <v>427</v>
      </c>
      <c r="AP286" s="308">
        <v>420</v>
      </c>
      <c r="AQ286" s="308">
        <v>425</v>
      </c>
      <c r="AR286" s="371">
        <v>427.26</v>
      </c>
      <c r="AS286" s="312">
        <v>0.87</v>
      </c>
      <c r="AT286" s="372">
        <v>1.52</v>
      </c>
      <c r="AU286" s="369"/>
      <c r="AV286" s="312"/>
      <c r="AW286" s="370"/>
      <c r="AX286" s="370"/>
      <c r="AY286" s="370"/>
      <c r="AZ286" s="312"/>
      <c r="BA286" s="312"/>
      <c r="BB286" s="308"/>
      <c r="BC286" s="308"/>
      <c r="BD286" s="308"/>
      <c r="BE286" s="308"/>
      <c r="BF286" s="374"/>
      <c r="BG286" s="312"/>
      <c r="BH286" s="372"/>
      <c r="BI286" s="369"/>
      <c r="BJ286" s="312"/>
      <c r="BK286" s="370"/>
      <c r="BL286" s="370"/>
      <c r="BM286" s="370"/>
      <c r="BN286" s="312" t="str">
        <f>_xll.SRS1Splines.Functions25.Linear_Interp(V_XNN1!$K$3:$K$8,V_XNN1!$L$3:$L$8,BT286)</f>
        <v>Error reading input X value(s): The value is not a number</v>
      </c>
      <c r="BO286" s="312" t="e">
        <f>(BN286/V_XNN1!$L$7)*100</f>
        <v>#VALUE!</v>
      </c>
      <c r="BP286" s="308" t="str">
        <f>_xll.SRS1Splines.Functions25.Linear_Interp(V_XNN1!$K$3:$K$8,V_XNN1!$M$3:$M$8,BT286)</f>
        <v>Error reading input X value(s): The value is not a number</v>
      </c>
      <c r="BQ286" s="308">
        <f>IFERROR((BN286 - V_XNN1!$M$16) / (V_XNN1!$M$15- V_XNN1!$M$16) * 100, 0)</f>
        <v>0</v>
      </c>
      <c r="BR286" s="308">
        <v>252</v>
      </c>
      <c r="BS286" s="308">
        <v>249</v>
      </c>
      <c r="BT286" s="374"/>
      <c r="BU286" s="312"/>
      <c r="BV286" s="372"/>
      <c r="BW286" s="375"/>
      <c r="BX286" s="365"/>
      <c r="BY286" s="376"/>
      <c r="BZ286" s="376"/>
      <c r="CA286" s="376"/>
      <c r="CB286" s="365"/>
      <c r="CC286" s="365"/>
      <c r="CD286" s="366"/>
      <c r="CE286" s="365"/>
      <c r="CF286" s="365"/>
      <c r="CG286" s="365"/>
      <c r="CH286" s="365"/>
      <c r="CI286" s="377"/>
      <c r="CJ286" s="365"/>
      <c r="CK286" s="378"/>
      <c r="CL286" s="375"/>
      <c r="CM286" s="365"/>
      <c r="CN286" s="376"/>
      <c r="CO286" s="376"/>
      <c r="CP286" s="376"/>
      <c r="CQ286" s="365"/>
      <c r="CR286" s="365"/>
      <c r="CS286" s="366"/>
      <c r="CT286" s="365"/>
      <c r="CU286" s="365"/>
      <c r="CV286" s="365"/>
      <c r="CW286" s="365"/>
      <c r="CX286" s="377"/>
      <c r="CY286" s="365"/>
      <c r="CZ286" s="378"/>
    </row>
    <row r="287" spans="1:104" s="1" customFormat="1" hidden="1">
      <c r="A287" s="272">
        <v>44846</v>
      </c>
      <c r="B287" s="362"/>
      <c r="C287" s="363"/>
      <c r="D287" s="364"/>
      <c r="E287" s="364"/>
      <c r="F287" s="364"/>
      <c r="G287" s="365"/>
      <c r="H287" s="366"/>
      <c r="I287" s="366"/>
      <c r="J287" s="366"/>
      <c r="K287" s="366"/>
      <c r="L287" s="366"/>
      <c r="M287" s="367"/>
      <c r="N287" s="367"/>
      <c r="O287" s="365"/>
      <c r="P287" s="368"/>
      <c r="Q287" s="369"/>
      <c r="R287" s="312"/>
      <c r="S287" s="370">
        <v>5.0924513063201902</v>
      </c>
      <c r="T287" s="370">
        <v>0.16200000000000001</v>
      </c>
      <c r="U287" s="370">
        <v>7.7431679999999998</v>
      </c>
      <c r="V287" s="312">
        <f>_xll.SRS1Splines.Functions25.Linear_Interp(V_NK3!$P$8:$P$32,V_NK3!$R$8:$R$32,AC287)</f>
        <v>583.74812001999805</v>
      </c>
      <c r="W287" s="312">
        <f>(V287/V_NK3!$R$28)*100</f>
        <v>107.67337482836588</v>
      </c>
      <c r="X287" s="308">
        <f>V287-V_NK3!$R$8</f>
        <v>527.16946801999802</v>
      </c>
      <c r="Y287" s="308">
        <f>IFERROR((V287 - V_NK3!$V$10) / (V_NK3!$V$9- V_NK3!$V$10) * 100, 0)</f>
        <v>108.56747981375338</v>
      </c>
      <c r="Z287" s="308">
        <v>541.79999999999995</v>
      </c>
      <c r="AA287" s="308">
        <v>521</v>
      </c>
      <c r="AB287" s="312">
        <v>539.23</v>
      </c>
      <c r="AC287" s="371">
        <v>542.05999999999995</v>
      </c>
      <c r="AD287" s="308">
        <v>0.57999999999999996</v>
      </c>
      <c r="AE287" s="372">
        <v>0.04</v>
      </c>
      <c r="AF287" s="373"/>
      <c r="AG287" s="312"/>
      <c r="AH287" s="370">
        <v>1.8499622400000002</v>
      </c>
      <c r="AI287" s="370">
        <v>6.0061745454545461</v>
      </c>
      <c r="AJ287" s="370">
        <v>0</v>
      </c>
      <c r="AK287" s="312">
        <f>_xll.SRS1Splines.Functions25.Linear_Interp(V_NK2!$R$10:$R$21,V_NK2!$T$10:$T$21,AR287)</f>
        <v>71.749485714312002</v>
      </c>
      <c r="AL287" s="312">
        <f>(AK287/V_NK2!$T$18)*100</f>
        <v>100.48947579035294</v>
      </c>
      <c r="AM287" s="308">
        <f>AK287-V_NK2!$T$11</f>
        <v>30.929485714284205</v>
      </c>
      <c r="AN287" s="308">
        <f>IFERROR((AK287 - V_NK2!$X$12) / (V_NK2!$X$11- V_NK2!$X$12) * 100, 0)</f>
        <v>101.14285714285718</v>
      </c>
      <c r="AO287" s="308">
        <v>427</v>
      </c>
      <c r="AP287" s="308">
        <v>420</v>
      </c>
      <c r="AQ287" s="308">
        <v>425</v>
      </c>
      <c r="AR287" s="371">
        <v>427.08</v>
      </c>
      <c r="AS287" s="312">
        <v>0.87</v>
      </c>
      <c r="AT287" s="372">
        <v>1.46</v>
      </c>
      <c r="AU287" s="369"/>
      <c r="AV287" s="312"/>
      <c r="AW287" s="370"/>
      <c r="AX287" s="370"/>
      <c r="AY287" s="370"/>
      <c r="AZ287" s="312"/>
      <c r="BA287" s="312"/>
      <c r="BB287" s="308"/>
      <c r="BC287" s="308"/>
      <c r="BD287" s="308"/>
      <c r="BE287" s="308"/>
      <c r="BF287" s="374"/>
      <c r="BG287" s="312"/>
      <c r="BH287" s="372"/>
      <c r="BI287" s="369"/>
      <c r="BJ287" s="312"/>
      <c r="BK287" s="370"/>
      <c r="BL287" s="370"/>
      <c r="BM287" s="370"/>
      <c r="BN287" s="312" t="str">
        <f>_xll.SRS1Splines.Functions25.Linear_Interp(V_XNN1!$K$3:$K$8,V_XNN1!$L$3:$L$8,BT287)</f>
        <v>Error reading input X value(s): The value is not a number</v>
      </c>
      <c r="BO287" s="312" t="e">
        <f>(BN287/V_XNN1!$L$7)*100</f>
        <v>#VALUE!</v>
      </c>
      <c r="BP287" s="308" t="str">
        <f>_xll.SRS1Splines.Functions25.Linear_Interp(V_XNN1!$K$3:$K$8,V_XNN1!$M$3:$M$8,BT287)</f>
        <v>Error reading input X value(s): The value is not a number</v>
      </c>
      <c r="BQ287" s="308">
        <f>IFERROR((BN287 - V_XNN1!$M$16) / (V_XNN1!$M$15- V_XNN1!$M$16) * 100, 0)</f>
        <v>0</v>
      </c>
      <c r="BR287" s="308">
        <v>252</v>
      </c>
      <c r="BS287" s="308">
        <v>249</v>
      </c>
      <c r="BT287" s="374"/>
      <c r="BU287" s="312"/>
      <c r="BV287" s="372"/>
      <c r="BW287" s="375"/>
      <c r="BX287" s="365"/>
      <c r="BY287" s="376"/>
      <c r="BZ287" s="376"/>
      <c r="CA287" s="376"/>
      <c r="CB287" s="365"/>
      <c r="CC287" s="365"/>
      <c r="CD287" s="366"/>
      <c r="CE287" s="365"/>
      <c r="CF287" s="365"/>
      <c r="CG287" s="365"/>
      <c r="CH287" s="365"/>
      <c r="CI287" s="377"/>
      <c r="CJ287" s="365"/>
      <c r="CK287" s="378"/>
      <c r="CL287" s="375"/>
      <c r="CM287" s="365"/>
      <c r="CN287" s="376"/>
      <c r="CO287" s="376"/>
      <c r="CP287" s="376"/>
      <c r="CQ287" s="365"/>
      <c r="CR287" s="365"/>
      <c r="CS287" s="366"/>
      <c r="CT287" s="365"/>
      <c r="CU287" s="365"/>
      <c r="CV287" s="365"/>
      <c r="CW287" s="365"/>
      <c r="CX287" s="377"/>
      <c r="CY287" s="365"/>
      <c r="CZ287" s="378"/>
    </row>
    <row r="288" spans="1:104" s="1" customFormat="1" hidden="1">
      <c r="A288" s="272">
        <v>44847</v>
      </c>
      <c r="B288" s="362"/>
      <c r="C288" s="363"/>
      <c r="D288" s="364"/>
      <c r="E288" s="364"/>
      <c r="F288" s="364"/>
      <c r="G288" s="365"/>
      <c r="H288" s="366"/>
      <c r="I288" s="366"/>
      <c r="J288" s="366"/>
      <c r="K288" s="366"/>
      <c r="L288" s="366"/>
      <c r="M288" s="367"/>
      <c r="N288" s="367"/>
      <c r="O288" s="365"/>
      <c r="P288" s="368"/>
      <c r="Q288" s="369"/>
      <c r="R288" s="312"/>
      <c r="S288" s="370">
        <v>4.4842998417015076</v>
      </c>
      <c r="T288" s="370">
        <v>1.1339999999999999</v>
      </c>
      <c r="U288" s="370">
        <v>7.7207039999999996</v>
      </c>
      <c r="V288" s="312">
        <f>_xll.SRS1Splines.Functions25.Linear_Interp(V_NK3!$P$8:$P$32,V_NK3!$R$8:$R$32,AC288)</f>
        <v>579.37771590000204</v>
      </c>
      <c r="W288" s="312">
        <f>(V288/V_NK3!$R$28)*100</f>
        <v>106.86724604640486</v>
      </c>
      <c r="X288" s="308">
        <f>V288-V_NK3!$R$8</f>
        <v>522.79906390000201</v>
      </c>
      <c r="Y288" s="308">
        <f>IFERROR((V288 - V_NK3!$V$10) / (V_NK3!$V$9- V_NK3!$V$10) * 100, 0)</f>
        <v>107.66742055414238</v>
      </c>
      <c r="Z288" s="308">
        <v>541.79999999999995</v>
      </c>
      <c r="AA288" s="308">
        <v>521</v>
      </c>
      <c r="AB288" s="312">
        <v>539.23</v>
      </c>
      <c r="AC288" s="371">
        <v>541.95000000000005</v>
      </c>
      <c r="AD288" s="308">
        <v>0.57999999999999996</v>
      </c>
      <c r="AE288" s="372">
        <v>0.28000000000000003</v>
      </c>
      <c r="AF288" s="373"/>
      <c r="AG288" s="312"/>
      <c r="AH288" s="370">
        <v>2.5516943999999997</v>
      </c>
      <c r="AI288" s="370">
        <v>4.6486145454545458</v>
      </c>
      <c r="AJ288" s="370">
        <v>0</v>
      </c>
      <c r="AK288" s="312">
        <f>_xll.SRS1Splines.Functions25.Linear_Interp(V_NK2!$R$10:$R$21,V_NK2!$T$10:$T$21,AR288)</f>
        <v>70.089428571454704</v>
      </c>
      <c r="AL288" s="312">
        <f>(AK288/V_NK2!$T$18)*100</f>
        <v>98.164465786351116</v>
      </c>
      <c r="AM288" s="308">
        <f>AK288-V_NK2!$T$11</f>
        <v>29.269428571426907</v>
      </c>
      <c r="AN288" s="308">
        <f>IFERROR((AK288 - V_NK2!$X$12) / (V_NK2!$X$11- V_NK2!$X$12) * 100, 0)</f>
        <v>95.714285714284969</v>
      </c>
      <c r="AO288" s="308">
        <v>427</v>
      </c>
      <c r="AP288" s="308">
        <v>420</v>
      </c>
      <c r="AQ288" s="308">
        <v>425</v>
      </c>
      <c r="AR288" s="371">
        <v>426.7</v>
      </c>
      <c r="AS288" s="312">
        <v>0.87</v>
      </c>
      <c r="AT288" s="372">
        <v>1.1299999999999999</v>
      </c>
      <c r="AU288" s="369"/>
      <c r="AV288" s="312"/>
      <c r="AW288" s="370"/>
      <c r="AX288" s="370"/>
      <c r="AY288" s="370"/>
      <c r="AZ288" s="312"/>
      <c r="BA288" s="312"/>
      <c r="BB288" s="308"/>
      <c r="BC288" s="308"/>
      <c r="BD288" s="308"/>
      <c r="BE288" s="308"/>
      <c r="BF288" s="374"/>
      <c r="BG288" s="312"/>
      <c r="BH288" s="372"/>
      <c r="BI288" s="369"/>
      <c r="BJ288" s="312"/>
      <c r="BK288" s="370"/>
      <c r="BL288" s="370"/>
      <c r="BM288" s="370"/>
      <c r="BN288" s="312" t="str">
        <f>_xll.SRS1Splines.Functions25.Linear_Interp(V_XNN1!$K$3:$K$8,V_XNN1!$L$3:$L$8,BT288)</f>
        <v>Error reading input X value(s): The value is not a number</v>
      </c>
      <c r="BO288" s="312" t="e">
        <f>(BN288/V_XNN1!$L$7)*100</f>
        <v>#VALUE!</v>
      </c>
      <c r="BP288" s="308" t="str">
        <f>_xll.SRS1Splines.Functions25.Linear_Interp(V_XNN1!$K$3:$K$8,V_XNN1!$M$3:$M$8,BT288)</f>
        <v>Error reading input X value(s): The value is not a number</v>
      </c>
      <c r="BQ288" s="308">
        <f>IFERROR((BN288 - V_XNN1!$M$16) / (V_XNN1!$M$15- V_XNN1!$M$16) * 100, 0)</f>
        <v>0</v>
      </c>
      <c r="BR288" s="308">
        <v>252</v>
      </c>
      <c r="BS288" s="308">
        <v>249</v>
      </c>
      <c r="BT288" s="374"/>
      <c r="BU288" s="312"/>
      <c r="BV288" s="372"/>
      <c r="BW288" s="375"/>
      <c r="BX288" s="365"/>
      <c r="BY288" s="376"/>
      <c r="BZ288" s="376"/>
      <c r="CA288" s="376"/>
      <c r="CB288" s="365"/>
      <c r="CC288" s="365"/>
      <c r="CD288" s="366"/>
      <c r="CE288" s="365"/>
      <c r="CF288" s="365"/>
      <c r="CG288" s="365"/>
      <c r="CH288" s="365"/>
      <c r="CI288" s="377"/>
      <c r="CJ288" s="365"/>
      <c r="CK288" s="378"/>
      <c r="CL288" s="375"/>
      <c r="CM288" s="365"/>
      <c r="CN288" s="376"/>
      <c r="CO288" s="376"/>
      <c r="CP288" s="376"/>
      <c r="CQ288" s="365"/>
      <c r="CR288" s="365"/>
      <c r="CS288" s="366"/>
      <c r="CT288" s="365"/>
      <c r="CU288" s="365"/>
      <c r="CV288" s="365"/>
      <c r="CW288" s="365"/>
      <c r="CX288" s="377"/>
      <c r="CY288" s="365"/>
      <c r="CZ288" s="378"/>
    </row>
    <row r="289" spans="1:104" s="1" customFormat="1" hidden="1">
      <c r="A289" s="272">
        <v>44848</v>
      </c>
      <c r="B289" s="362"/>
      <c r="C289" s="363"/>
      <c r="D289" s="364"/>
      <c r="E289" s="364"/>
      <c r="F289" s="364"/>
      <c r="G289" s="365"/>
      <c r="H289" s="366"/>
      <c r="I289" s="366"/>
      <c r="J289" s="366"/>
      <c r="K289" s="366"/>
      <c r="L289" s="366"/>
      <c r="M289" s="367"/>
      <c r="N289" s="367"/>
      <c r="O289" s="365"/>
      <c r="P289" s="368"/>
      <c r="Q289" s="369"/>
      <c r="R289" s="312"/>
      <c r="S289" s="370">
        <v>4.6473502108154294</v>
      </c>
      <c r="T289" s="370">
        <v>0</v>
      </c>
      <c r="U289" s="370">
        <v>7.3906559999999999</v>
      </c>
      <c r="V289" s="312">
        <f>_xll.SRS1Splines.Functions25.Linear_Interp(V_NK3!$P$8:$P$32,V_NK3!$R$8:$R$32,AC289)</f>
        <v>576.63441016000002</v>
      </c>
      <c r="W289" s="312">
        <f>(V289/V_NK3!$R$28)*100</f>
        <v>106.3612384429852</v>
      </c>
      <c r="X289" s="308">
        <f>V289-V_NK3!$R$8</f>
        <v>520.05575815999998</v>
      </c>
      <c r="Y289" s="308">
        <f>IFERROR((V289 - V_NK3!$V$10) / (V_NK3!$V$9- V_NK3!$V$10) * 100, 0)</f>
        <v>107.10245272383676</v>
      </c>
      <c r="Z289" s="308">
        <v>541.79999999999995</v>
      </c>
      <c r="AA289" s="308">
        <v>521</v>
      </c>
      <c r="AB289" s="312">
        <v>539.23</v>
      </c>
      <c r="AC289" s="371">
        <v>541.88</v>
      </c>
      <c r="AD289" s="308">
        <v>0.57999999999999996</v>
      </c>
      <c r="AE289" s="372">
        <v>0</v>
      </c>
      <c r="AF289" s="373"/>
      <c r="AG289" s="312"/>
      <c r="AH289" s="370">
        <v>1.54478016</v>
      </c>
      <c r="AI289" s="370">
        <v>5.7593454545454552</v>
      </c>
      <c r="AJ289" s="370">
        <v>0</v>
      </c>
      <c r="AK289" s="312">
        <f>_xll.SRS1Splines.Functions25.Linear_Interp(V_NK2!$R$10:$R$21,V_NK2!$T$10:$T$21,AR289)</f>
        <v>69.303085714311706</v>
      </c>
      <c r="AL289" s="312">
        <f>(AK289/V_NK2!$T$18)*100</f>
        <v>97.063145258139642</v>
      </c>
      <c r="AM289" s="308">
        <f>AK289-V_NK2!$T$11</f>
        <v>28.483085714283909</v>
      </c>
      <c r="AN289" s="308">
        <f>IFERROR((AK289 - V_NK2!$X$12) / (V_NK2!$X$11- V_NK2!$X$12) * 100, 0)</f>
        <v>93.142857142855817</v>
      </c>
      <c r="AO289" s="308">
        <v>427</v>
      </c>
      <c r="AP289" s="308">
        <v>420</v>
      </c>
      <c r="AQ289" s="308">
        <v>425</v>
      </c>
      <c r="AR289" s="371">
        <v>426.52</v>
      </c>
      <c r="AS289" s="312">
        <v>0.87</v>
      </c>
      <c r="AT289" s="372">
        <v>1.4</v>
      </c>
      <c r="AU289" s="369"/>
      <c r="AV289" s="312"/>
      <c r="AW289" s="370"/>
      <c r="AX289" s="370"/>
      <c r="AY289" s="370"/>
      <c r="AZ289" s="312"/>
      <c r="BA289" s="312"/>
      <c r="BB289" s="308"/>
      <c r="BC289" s="308"/>
      <c r="BD289" s="308"/>
      <c r="BE289" s="308"/>
      <c r="BF289" s="374"/>
      <c r="BG289" s="312"/>
      <c r="BH289" s="372"/>
      <c r="BI289" s="369"/>
      <c r="BJ289" s="312"/>
      <c r="BK289" s="370"/>
      <c r="BL289" s="370"/>
      <c r="BM289" s="370"/>
      <c r="BN289" s="312" t="str">
        <f>_xll.SRS1Splines.Functions25.Linear_Interp(V_XNN1!$K$3:$K$8,V_XNN1!$L$3:$L$8,BT289)</f>
        <v>Error reading input X value(s): The value is not a number</v>
      </c>
      <c r="BO289" s="312" t="e">
        <f>(BN289/V_XNN1!$L$7)*100</f>
        <v>#VALUE!</v>
      </c>
      <c r="BP289" s="308" t="str">
        <f>_xll.SRS1Splines.Functions25.Linear_Interp(V_XNN1!$K$3:$K$8,V_XNN1!$M$3:$M$8,BT289)</f>
        <v>Error reading input X value(s): The value is not a number</v>
      </c>
      <c r="BQ289" s="308">
        <f>IFERROR((BN289 - V_XNN1!$M$16) / (V_XNN1!$M$15- V_XNN1!$M$16) * 100, 0)</f>
        <v>0</v>
      </c>
      <c r="BR289" s="308">
        <v>252</v>
      </c>
      <c r="BS289" s="308">
        <v>249</v>
      </c>
      <c r="BT289" s="374"/>
      <c r="BU289" s="312"/>
      <c r="BV289" s="372"/>
      <c r="BW289" s="375"/>
      <c r="BX289" s="365"/>
      <c r="BY289" s="376"/>
      <c r="BZ289" s="376"/>
      <c r="CA289" s="376"/>
      <c r="CB289" s="365"/>
      <c r="CC289" s="365"/>
      <c r="CD289" s="366"/>
      <c r="CE289" s="365"/>
      <c r="CF289" s="365"/>
      <c r="CG289" s="365"/>
      <c r="CH289" s="365"/>
      <c r="CI289" s="377"/>
      <c r="CJ289" s="365"/>
      <c r="CK289" s="378"/>
      <c r="CL289" s="375"/>
      <c r="CM289" s="365"/>
      <c r="CN289" s="376"/>
      <c r="CO289" s="376"/>
      <c r="CP289" s="376"/>
      <c r="CQ289" s="365"/>
      <c r="CR289" s="365"/>
      <c r="CS289" s="366"/>
      <c r="CT289" s="365"/>
      <c r="CU289" s="365"/>
      <c r="CV289" s="365"/>
      <c r="CW289" s="365"/>
      <c r="CX289" s="377"/>
      <c r="CY289" s="365"/>
      <c r="CZ289" s="378"/>
    </row>
    <row r="290" spans="1:104" s="1" customFormat="1" hidden="1">
      <c r="A290" s="272">
        <v>44849</v>
      </c>
      <c r="B290" s="362"/>
      <c r="C290" s="363"/>
      <c r="D290" s="364"/>
      <c r="E290" s="364"/>
      <c r="F290" s="364"/>
      <c r="G290" s="365"/>
      <c r="H290" s="366"/>
      <c r="I290" s="366"/>
      <c r="J290" s="366"/>
      <c r="K290" s="366"/>
      <c r="L290" s="366"/>
      <c r="M290" s="367"/>
      <c r="N290" s="367"/>
      <c r="O290" s="365"/>
      <c r="P290" s="368"/>
      <c r="Q290" s="369"/>
      <c r="R290" s="312"/>
      <c r="S290" s="370">
        <v>5.1379006918983459</v>
      </c>
      <c r="T290" s="370">
        <v>0</v>
      </c>
      <c r="U290" s="370">
        <v>6.7055040000000004</v>
      </c>
      <c r="V290" s="312">
        <f>_xll.SRS1Splines.Functions25.Linear_Interp(V_NK3!$P$8:$P$32,V_NK3!$R$8:$R$32,AC290)</f>
        <v>575.06680688000097</v>
      </c>
      <c r="W290" s="312">
        <f>(V290/V_NK3!$R$28)*100</f>
        <v>106.0720912410315</v>
      </c>
      <c r="X290" s="308">
        <f>V290-V_NK3!$R$8</f>
        <v>518.48815488000093</v>
      </c>
      <c r="Y290" s="308">
        <f>IFERROR((V290 - V_NK3!$V$10) / (V_NK3!$V$9- V_NK3!$V$10) * 100, 0)</f>
        <v>106.77961396366256</v>
      </c>
      <c r="Z290" s="308">
        <v>541.79999999999995</v>
      </c>
      <c r="AA290" s="308">
        <v>521</v>
      </c>
      <c r="AB290" s="312">
        <v>539.23</v>
      </c>
      <c r="AC290" s="371">
        <v>541.84</v>
      </c>
      <c r="AD290" s="308">
        <v>0.57999999999999996</v>
      </c>
      <c r="AE290" s="372">
        <v>0</v>
      </c>
      <c r="AF290" s="373"/>
      <c r="AG290" s="312"/>
      <c r="AH290" s="370">
        <v>1.7067283200000003</v>
      </c>
      <c r="AI290" s="370">
        <v>5.9650363636363632</v>
      </c>
      <c r="AJ290" s="370">
        <v>0</v>
      </c>
      <c r="AK290" s="312">
        <f>_xll.SRS1Splines.Functions25.Linear_Interp(V_NK2!$R$10:$R$21,V_NK2!$T$10:$T$21,AR290)</f>
        <v>69.565200000026095</v>
      </c>
      <c r="AL290" s="312">
        <f>(AK290/V_NK2!$T$18)*100</f>
        <v>97.430252100876885</v>
      </c>
      <c r="AM290" s="308">
        <f>AK290-V_NK2!$T$11</f>
        <v>28.745199999998299</v>
      </c>
      <c r="AN290" s="308">
        <f>IFERROR((AK290 - V_NK2!$X$12) / (V_NK2!$X$11- V_NK2!$X$12) * 100, 0)</f>
        <v>93.999999999999048</v>
      </c>
      <c r="AO290" s="308">
        <v>427</v>
      </c>
      <c r="AP290" s="308">
        <v>420</v>
      </c>
      <c r="AQ290" s="308">
        <v>425</v>
      </c>
      <c r="AR290" s="371">
        <v>426.58</v>
      </c>
      <c r="AS290" s="312">
        <v>0.87</v>
      </c>
      <c r="AT290" s="372">
        <v>1.45</v>
      </c>
      <c r="AU290" s="369"/>
      <c r="AV290" s="312"/>
      <c r="AW290" s="370"/>
      <c r="AX290" s="370"/>
      <c r="AY290" s="370"/>
      <c r="AZ290" s="312"/>
      <c r="BA290" s="312"/>
      <c r="BB290" s="308"/>
      <c r="BC290" s="308"/>
      <c r="BD290" s="308"/>
      <c r="BE290" s="308"/>
      <c r="BF290" s="374"/>
      <c r="BG290" s="312"/>
      <c r="BH290" s="372"/>
      <c r="BI290" s="369"/>
      <c r="BJ290" s="312"/>
      <c r="BK290" s="370"/>
      <c r="BL290" s="370"/>
      <c r="BM290" s="370"/>
      <c r="BN290" s="312" t="str">
        <f>_xll.SRS1Splines.Functions25.Linear_Interp(V_XNN1!$K$3:$K$8,V_XNN1!$L$3:$L$8,BT290)</f>
        <v>Error reading input X value(s): The value is not a number</v>
      </c>
      <c r="BO290" s="312" t="e">
        <f>(BN290/V_XNN1!$L$7)*100</f>
        <v>#VALUE!</v>
      </c>
      <c r="BP290" s="308" t="str">
        <f>_xll.SRS1Splines.Functions25.Linear_Interp(V_XNN1!$K$3:$K$8,V_XNN1!$M$3:$M$8,BT290)</f>
        <v>Error reading input X value(s): The value is not a number</v>
      </c>
      <c r="BQ290" s="308">
        <f>IFERROR((BN290 - V_XNN1!$M$16) / (V_XNN1!$M$15- V_XNN1!$M$16) * 100, 0)</f>
        <v>0</v>
      </c>
      <c r="BR290" s="308">
        <v>252</v>
      </c>
      <c r="BS290" s="308">
        <v>249</v>
      </c>
      <c r="BT290" s="374"/>
      <c r="BU290" s="312"/>
      <c r="BV290" s="372"/>
      <c r="BW290" s="375"/>
      <c r="BX290" s="365"/>
      <c r="BY290" s="376"/>
      <c r="BZ290" s="376"/>
      <c r="CA290" s="376"/>
      <c r="CB290" s="365"/>
      <c r="CC290" s="365"/>
      <c r="CD290" s="366"/>
      <c r="CE290" s="365"/>
      <c r="CF290" s="365"/>
      <c r="CG290" s="365"/>
      <c r="CH290" s="365"/>
      <c r="CI290" s="377"/>
      <c r="CJ290" s="365"/>
      <c r="CK290" s="378"/>
      <c r="CL290" s="375"/>
      <c r="CM290" s="365"/>
      <c r="CN290" s="376"/>
      <c r="CO290" s="376"/>
      <c r="CP290" s="376"/>
      <c r="CQ290" s="365"/>
      <c r="CR290" s="365"/>
      <c r="CS290" s="366"/>
      <c r="CT290" s="365"/>
      <c r="CU290" s="365"/>
      <c r="CV290" s="365"/>
      <c r="CW290" s="365"/>
      <c r="CX290" s="377"/>
      <c r="CY290" s="365"/>
      <c r="CZ290" s="378"/>
    </row>
    <row r="291" spans="1:104" s="1" customFormat="1" hidden="1">
      <c r="A291" s="272">
        <v>44850</v>
      </c>
      <c r="B291" s="362"/>
      <c r="C291" s="363"/>
      <c r="D291" s="364"/>
      <c r="E291" s="364"/>
      <c r="F291" s="364"/>
      <c r="G291" s="365"/>
      <c r="H291" s="366"/>
      <c r="I291" s="366"/>
      <c r="J291" s="366"/>
      <c r="K291" s="366"/>
      <c r="L291" s="366"/>
      <c r="M291" s="367"/>
      <c r="N291" s="367"/>
      <c r="O291" s="365"/>
      <c r="P291" s="368"/>
      <c r="Q291" s="369"/>
      <c r="R291" s="312"/>
      <c r="S291" s="370">
        <v>4.3818528270263668</v>
      </c>
      <c r="T291" s="370">
        <v>0</v>
      </c>
      <c r="U291" s="370">
        <v>3.9899520000000002</v>
      </c>
      <c r="V291" s="312">
        <f>_xll.SRS1Splines.Functions25.Linear_Interp(V_NK3!$P$8:$P$32,V_NK3!$R$8:$R$32,AC291)</f>
        <v>575.45870770000101</v>
      </c>
      <c r="W291" s="312">
        <f>(V291/V_NK3!$R$28)*100</f>
        <v>106.14437804151997</v>
      </c>
      <c r="X291" s="308">
        <f>V291-V_NK3!$R$8</f>
        <v>518.88005570000098</v>
      </c>
      <c r="Y291" s="308">
        <f>IFERROR((V291 - V_NK3!$V$10) / (V_NK3!$V$9- V_NK3!$V$10) * 100, 0)</f>
        <v>106.86032365370617</v>
      </c>
      <c r="Z291" s="308">
        <v>541.79999999999995</v>
      </c>
      <c r="AA291" s="308">
        <v>521</v>
      </c>
      <c r="AB291" s="312">
        <v>539.23</v>
      </c>
      <c r="AC291" s="371">
        <v>541.85</v>
      </c>
      <c r="AD291" s="308">
        <v>0.57999999999999996</v>
      </c>
      <c r="AE291" s="372">
        <v>0</v>
      </c>
      <c r="AF291" s="373"/>
      <c r="AG291" s="312"/>
      <c r="AH291" s="370">
        <v>1.4572483200000002</v>
      </c>
      <c r="AI291" s="370">
        <v>6.0884509090909091</v>
      </c>
      <c r="AJ291" s="370">
        <v>0</v>
      </c>
      <c r="AK291" s="312">
        <f>_xll.SRS1Splines.Functions25.Linear_Interp(V_NK2!$R$10:$R$21,V_NK2!$T$10:$T$21,AR291)</f>
        <v>68.516742857168794</v>
      </c>
      <c r="AL291" s="312">
        <f>(AK291/V_NK2!$T$18)*100</f>
        <v>95.961824729928281</v>
      </c>
      <c r="AM291" s="308">
        <f>AK291-V_NK2!$T$11</f>
        <v>27.696742857140997</v>
      </c>
      <c r="AN291" s="308">
        <f>IFERROR((AK291 - V_NK2!$X$12) / (V_NK2!$X$11- V_NK2!$X$12) * 100, 0)</f>
        <v>90.571428571426935</v>
      </c>
      <c r="AO291" s="308">
        <v>427</v>
      </c>
      <c r="AP291" s="308">
        <v>420</v>
      </c>
      <c r="AQ291" s="308">
        <v>425</v>
      </c>
      <c r="AR291" s="371">
        <v>426.34</v>
      </c>
      <c r="AS291" s="312">
        <v>0.87</v>
      </c>
      <c r="AT291" s="372">
        <v>1.48</v>
      </c>
      <c r="AU291" s="369"/>
      <c r="AV291" s="312"/>
      <c r="AW291" s="370"/>
      <c r="AX291" s="370"/>
      <c r="AY291" s="370"/>
      <c r="AZ291" s="312"/>
      <c r="BA291" s="312"/>
      <c r="BB291" s="308"/>
      <c r="BC291" s="308"/>
      <c r="BD291" s="308"/>
      <c r="BE291" s="308"/>
      <c r="BF291" s="374"/>
      <c r="BG291" s="312"/>
      <c r="BH291" s="372"/>
      <c r="BI291" s="369"/>
      <c r="BJ291" s="312"/>
      <c r="BK291" s="370"/>
      <c r="BL291" s="370"/>
      <c r="BM291" s="370"/>
      <c r="BN291" s="312" t="str">
        <f>_xll.SRS1Splines.Functions25.Linear_Interp(V_XNN1!$K$3:$K$8,V_XNN1!$L$3:$L$8,BT291)</f>
        <v>Error reading input X value(s): The value is not a number</v>
      </c>
      <c r="BO291" s="312" t="e">
        <f>(BN291/V_XNN1!$L$7)*100</f>
        <v>#VALUE!</v>
      </c>
      <c r="BP291" s="308" t="str">
        <f>_xll.SRS1Splines.Functions25.Linear_Interp(V_XNN1!$K$3:$K$8,V_XNN1!$M$3:$M$8,BT291)</f>
        <v>Error reading input X value(s): The value is not a number</v>
      </c>
      <c r="BQ291" s="308">
        <f>IFERROR((BN291 - V_XNN1!$M$16) / (V_XNN1!$M$15- V_XNN1!$M$16) * 100, 0)</f>
        <v>0</v>
      </c>
      <c r="BR291" s="308">
        <v>252</v>
      </c>
      <c r="BS291" s="308">
        <v>249</v>
      </c>
      <c r="BT291" s="374"/>
      <c r="BU291" s="312"/>
      <c r="BV291" s="372"/>
      <c r="BW291" s="375"/>
      <c r="BX291" s="365"/>
      <c r="BY291" s="376"/>
      <c r="BZ291" s="376"/>
      <c r="CA291" s="376"/>
      <c r="CB291" s="365"/>
      <c r="CC291" s="365"/>
      <c r="CD291" s="366"/>
      <c r="CE291" s="365"/>
      <c r="CF291" s="365"/>
      <c r="CG291" s="365"/>
      <c r="CH291" s="365"/>
      <c r="CI291" s="377"/>
      <c r="CJ291" s="365"/>
      <c r="CK291" s="378"/>
      <c r="CL291" s="375"/>
      <c r="CM291" s="365"/>
      <c r="CN291" s="376"/>
      <c r="CO291" s="376"/>
      <c r="CP291" s="376"/>
      <c r="CQ291" s="365"/>
      <c r="CR291" s="365"/>
      <c r="CS291" s="366"/>
      <c r="CT291" s="365"/>
      <c r="CU291" s="365"/>
      <c r="CV291" s="365"/>
      <c r="CW291" s="365"/>
      <c r="CX291" s="377"/>
      <c r="CY291" s="365"/>
      <c r="CZ291" s="378"/>
    </row>
    <row r="292" spans="1:104" s="1" customFormat="1" hidden="1">
      <c r="A292" s="272">
        <v>44851</v>
      </c>
      <c r="B292" s="362"/>
      <c r="C292" s="363"/>
      <c r="D292" s="364"/>
      <c r="E292" s="364"/>
      <c r="F292" s="364"/>
      <c r="G292" s="365"/>
      <c r="H292" s="366"/>
      <c r="I292" s="366"/>
      <c r="J292" s="366"/>
      <c r="K292" s="366"/>
      <c r="L292" s="366"/>
      <c r="M292" s="367"/>
      <c r="N292" s="367"/>
      <c r="O292" s="365"/>
      <c r="P292" s="368"/>
      <c r="Q292" s="369"/>
      <c r="R292" s="312"/>
      <c r="S292" s="370">
        <v>3.919008270259857</v>
      </c>
      <c r="T292" s="370">
        <v>0</v>
      </c>
      <c r="U292" s="370">
        <v>0</v>
      </c>
      <c r="V292" s="312">
        <f>_xll.SRS1Splines.Functions25.Linear_Interp(V_NK3!$P$8:$P$32,V_NK3!$R$8:$R$32,AC292)</f>
        <v>579.37771590000204</v>
      </c>
      <c r="W292" s="312">
        <f>(V292/V_NK3!$R$28)*100</f>
        <v>106.86724604640486</v>
      </c>
      <c r="X292" s="308">
        <f>V292-V_NK3!$R$8</f>
        <v>522.79906390000201</v>
      </c>
      <c r="Y292" s="308">
        <f>IFERROR((V292 - V_NK3!$V$10) / (V_NK3!$V$9- V_NK3!$V$10) * 100, 0)</f>
        <v>107.66742055414238</v>
      </c>
      <c r="Z292" s="308">
        <v>541.79999999999995</v>
      </c>
      <c r="AA292" s="308">
        <v>521</v>
      </c>
      <c r="AB292" s="312">
        <v>539.23</v>
      </c>
      <c r="AC292" s="371">
        <v>541.95000000000005</v>
      </c>
      <c r="AD292" s="308">
        <v>0.57999999999999996</v>
      </c>
      <c r="AE292" s="372">
        <v>0</v>
      </c>
      <c r="AF292" s="373"/>
      <c r="AG292" s="312"/>
      <c r="AH292" s="370">
        <v>1.2932727291857531</v>
      </c>
      <c r="AI292" s="370">
        <v>6.0473127272727272</v>
      </c>
      <c r="AJ292" s="370">
        <v>0</v>
      </c>
      <c r="AK292" s="312">
        <f>_xll.SRS1Splines.Functions25.Linear_Interp(V_NK2!$R$10:$R$21,V_NK2!$T$10:$T$21,AR292)</f>
        <v>64.803457142885094</v>
      </c>
      <c r="AL292" s="312">
        <f>(AK292/V_NK2!$T$18)*100</f>
        <v>90.761144457822255</v>
      </c>
      <c r="AM292" s="308">
        <f>AK292-V_NK2!$T$11</f>
        <v>23.983457142857297</v>
      </c>
      <c r="AN292" s="308">
        <f>IFERROR((AK292 - V_NK2!$X$12) / (V_NK2!$X$11- V_NK2!$X$12) * 100, 0)</f>
        <v>78.428571428575779</v>
      </c>
      <c r="AO292" s="308">
        <v>427</v>
      </c>
      <c r="AP292" s="308">
        <v>420</v>
      </c>
      <c r="AQ292" s="308">
        <v>425</v>
      </c>
      <c r="AR292" s="371">
        <v>425.49</v>
      </c>
      <c r="AS292" s="312">
        <v>0.87</v>
      </c>
      <c r="AT292" s="372">
        <v>1.47</v>
      </c>
      <c r="AU292" s="369"/>
      <c r="AV292" s="312"/>
      <c r="AW292" s="370"/>
      <c r="AX292" s="370"/>
      <c r="AY292" s="370"/>
      <c r="AZ292" s="312"/>
      <c r="BA292" s="312"/>
      <c r="BB292" s="308"/>
      <c r="BC292" s="308"/>
      <c r="BD292" s="308"/>
      <c r="BE292" s="308"/>
      <c r="BF292" s="374"/>
      <c r="BG292" s="312"/>
      <c r="BH292" s="372"/>
      <c r="BI292" s="369"/>
      <c r="BJ292" s="312"/>
      <c r="BK292" s="370"/>
      <c r="BL292" s="370"/>
      <c r="BM292" s="370"/>
      <c r="BN292" s="312" t="str">
        <f>_xll.SRS1Splines.Functions25.Linear_Interp(V_XNN1!$K$3:$K$8,V_XNN1!$L$3:$L$8,BT292)</f>
        <v>Error reading input X value(s): The value is not a number</v>
      </c>
      <c r="BO292" s="312" t="e">
        <f>(BN292/V_XNN1!$L$7)*100</f>
        <v>#VALUE!</v>
      </c>
      <c r="BP292" s="308" t="str">
        <f>_xll.SRS1Splines.Functions25.Linear_Interp(V_XNN1!$K$3:$K$8,V_XNN1!$M$3:$M$8,BT292)</f>
        <v>Error reading input X value(s): The value is not a number</v>
      </c>
      <c r="BQ292" s="308">
        <f>IFERROR((BN292 - V_XNN1!$M$16) / (V_XNN1!$M$15- V_XNN1!$M$16) * 100, 0)</f>
        <v>0</v>
      </c>
      <c r="BR292" s="308">
        <v>252</v>
      </c>
      <c r="BS292" s="308">
        <v>249</v>
      </c>
      <c r="BT292" s="374"/>
      <c r="BU292" s="312"/>
      <c r="BV292" s="372"/>
      <c r="BW292" s="375"/>
      <c r="BX292" s="365"/>
      <c r="BY292" s="376"/>
      <c r="BZ292" s="376"/>
      <c r="CA292" s="376"/>
      <c r="CB292" s="365"/>
      <c r="CC292" s="365"/>
      <c r="CD292" s="366"/>
      <c r="CE292" s="365"/>
      <c r="CF292" s="365"/>
      <c r="CG292" s="365"/>
      <c r="CH292" s="365"/>
      <c r="CI292" s="377"/>
      <c r="CJ292" s="365"/>
      <c r="CK292" s="378"/>
      <c r="CL292" s="375"/>
      <c r="CM292" s="365"/>
      <c r="CN292" s="376"/>
      <c r="CO292" s="376"/>
      <c r="CP292" s="376"/>
      <c r="CQ292" s="365"/>
      <c r="CR292" s="365"/>
      <c r="CS292" s="366"/>
      <c r="CT292" s="365"/>
      <c r="CU292" s="365"/>
      <c r="CV292" s="365"/>
      <c r="CW292" s="365"/>
      <c r="CX292" s="377"/>
      <c r="CY292" s="365"/>
      <c r="CZ292" s="378"/>
    </row>
    <row r="293" spans="1:104" s="1" customFormat="1" hidden="1">
      <c r="A293" s="272">
        <v>44852</v>
      </c>
      <c r="B293" s="362"/>
      <c r="C293" s="363"/>
      <c r="D293" s="364"/>
      <c r="E293" s="364"/>
      <c r="F293" s="364"/>
      <c r="G293" s="365"/>
      <c r="H293" s="366"/>
      <c r="I293" s="366"/>
      <c r="J293" s="366"/>
      <c r="K293" s="366"/>
      <c r="L293" s="366"/>
      <c r="M293" s="367"/>
      <c r="N293" s="367"/>
      <c r="O293" s="365"/>
      <c r="P293" s="368"/>
      <c r="Q293" s="369"/>
      <c r="R293" s="312"/>
      <c r="S293" s="370">
        <v>2.763137476196289</v>
      </c>
      <c r="T293" s="370">
        <v>0</v>
      </c>
      <c r="U293" s="370">
        <v>0</v>
      </c>
      <c r="V293" s="312">
        <f>_xll.SRS1Splines.Functions25.Linear_Interp(V_NK3!$P$8:$P$32,V_NK3!$R$8:$R$32,AC293)</f>
        <v>582.14085333999901</v>
      </c>
      <c r="W293" s="312">
        <f>(V293/V_NK3!$R$28)*100</f>
        <v>107.37691164201976</v>
      </c>
      <c r="X293" s="308">
        <f>V293-V_NK3!$R$8</f>
        <v>525.56220133999898</v>
      </c>
      <c r="Y293" s="308">
        <f>IFERROR((V293 - V_NK3!$V$10) / (V_NK3!$V$9- V_NK3!$V$10) * 100, 0)</f>
        <v>108.23647260749102</v>
      </c>
      <c r="Z293" s="308">
        <v>541.79999999999995</v>
      </c>
      <c r="AA293" s="308">
        <v>521</v>
      </c>
      <c r="AB293" s="312">
        <v>539.23</v>
      </c>
      <c r="AC293" s="371">
        <v>542.02</v>
      </c>
      <c r="AD293" s="308">
        <v>0.57999999999999996</v>
      </c>
      <c r="AE293" s="372">
        <v>0.2</v>
      </c>
      <c r="AF293" s="373"/>
      <c r="AG293" s="312"/>
      <c r="AH293" s="370">
        <v>0.91183536714477531</v>
      </c>
      <c r="AI293" s="370">
        <v>5.2245490909090915</v>
      </c>
      <c r="AJ293" s="370">
        <v>0</v>
      </c>
      <c r="AK293" s="312">
        <f>_xll.SRS1Splines.Functions25.Linear_Interp(V_NK2!$R$10:$R$21,V_NK2!$T$10:$T$21,AR293)</f>
        <v>61.8328285714583</v>
      </c>
      <c r="AL293" s="312">
        <f>(AK293/V_NK2!$T$18)*100</f>
        <v>86.600600240137666</v>
      </c>
      <c r="AM293" s="308">
        <f>AK293-V_NK2!$T$11</f>
        <v>21.012828571430504</v>
      </c>
      <c r="AN293" s="308">
        <f>IFERROR((AK293 - V_NK2!$X$12) / (V_NK2!$X$11- V_NK2!$X$12) * 100, 0)</f>
        <v>68.714285714295414</v>
      </c>
      <c r="AO293" s="308">
        <v>427</v>
      </c>
      <c r="AP293" s="308">
        <v>420</v>
      </c>
      <c r="AQ293" s="308">
        <v>425</v>
      </c>
      <c r="AR293" s="371">
        <v>424.81</v>
      </c>
      <c r="AS293" s="312">
        <v>0.87</v>
      </c>
      <c r="AT293" s="372">
        <v>1.27</v>
      </c>
      <c r="AU293" s="369"/>
      <c r="AV293" s="312"/>
      <c r="AW293" s="370"/>
      <c r="AX293" s="370"/>
      <c r="AY293" s="370"/>
      <c r="AZ293" s="312"/>
      <c r="BA293" s="312"/>
      <c r="BB293" s="308"/>
      <c r="BC293" s="308"/>
      <c r="BD293" s="308"/>
      <c r="BE293" s="308"/>
      <c r="BF293" s="374"/>
      <c r="BG293" s="312"/>
      <c r="BH293" s="372"/>
      <c r="BI293" s="369"/>
      <c r="BJ293" s="312"/>
      <c r="BK293" s="370"/>
      <c r="BL293" s="370"/>
      <c r="BM293" s="370"/>
      <c r="BN293" s="312" t="str">
        <f>_xll.SRS1Splines.Functions25.Linear_Interp(V_XNN1!$K$3:$K$8,V_XNN1!$L$3:$L$8,BT293)</f>
        <v>Error reading input X value(s): The value is not a number</v>
      </c>
      <c r="BO293" s="312" t="e">
        <f>(BN293/V_XNN1!$L$7)*100</f>
        <v>#VALUE!</v>
      </c>
      <c r="BP293" s="308" t="str">
        <f>_xll.SRS1Splines.Functions25.Linear_Interp(V_XNN1!$K$3:$K$8,V_XNN1!$M$3:$M$8,BT293)</f>
        <v>Error reading input X value(s): The value is not a number</v>
      </c>
      <c r="BQ293" s="308">
        <f>IFERROR((BN293 - V_XNN1!$M$16) / (V_XNN1!$M$15- V_XNN1!$M$16) * 100, 0)</f>
        <v>0</v>
      </c>
      <c r="BR293" s="308">
        <v>252</v>
      </c>
      <c r="BS293" s="308">
        <v>249</v>
      </c>
      <c r="BT293" s="374"/>
      <c r="BU293" s="312"/>
      <c r="BV293" s="372"/>
      <c r="BW293" s="375"/>
      <c r="BX293" s="365"/>
      <c r="BY293" s="376"/>
      <c r="BZ293" s="376"/>
      <c r="CA293" s="376"/>
      <c r="CB293" s="365"/>
      <c r="CC293" s="365"/>
      <c r="CD293" s="366"/>
      <c r="CE293" s="365"/>
      <c r="CF293" s="365"/>
      <c r="CG293" s="365"/>
      <c r="CH293" s="365"/>
      <c r="CI293" s="377"/>
      <c r="CJ293" s="365"/>
      <c r="CK293" s="378"/>
      <c r="CL293" s="375"/>
      <c r="CM293" s="365"/>
      <c r="CN293" s="376"/>
      <c r="CO293" s="376"/>
      <c r="CP293" s="376"/>
      <c r="CQ293" s="365"/>
      <c r="CR293" s="365"/>
      <c r="CS293" s="366"/>
      <c r="CT293" s="365"/>
      <c r="CU293" s="365"/>
      <c r="CV293" s="365"/>
      <c r="CW293" s="365"/>
      <c r="CX293" s="377"/>
      <c r="CY293" s="365"/>
      <c r="CZ293" s="378"/>
    </row>
    <row r="294" spans="1:104" s="1" customFormat="1" hidden="1">
      <c r="A294" s="272">
        <v>44853</v>
      </c>
      <c r="B294" s="362"/>
      <c r="C294" s="363"/>
      <c r="D294" s="364"/>
      <c r="E294" s="364"/>
      <c r="F294" s="364"/>
      <c r="G294" s="365"/>
      <c r="H294" s="366"/>
      <c r="I294" s="366"/>
      <c r="J294" s="366"/>
      <c r="K294" s="366"/>
      <c r="L294" s="366"/>
      <c r="M294" s="367"/>
      <c r="N294" s="367"/>
      <c r="O294" s="365"/>
      <c r="P294" s="368"/>
      <c r="Q294" s="369"/>
      <c r="R294" s="312"/>
      <c r="S294" s="370">
        <v>1.6072666821022035</v>
      </c>
      <c r="T294" s="370">
        <v>0</v>
      </c>
      <c r="U294" s="370">
        <v>0</v>
      </c>
      <c r="V294" s="312">
        <f>_xll.SRS1Splines.Functions25.Linear_Interp(V_NK3!$P$8:$P$32,V_NK3!$R$8:$R$32,AC294)</f>
        <v>583.74812001999805</v>
      </c>
      <c r="W294" s="312">
        <f>(V294/V_NK3!$R$28)*100</f>
        <v>107.67337482836588</v>
      </c>
      <c r="X294" s="308">
        <f>V294-V_NK3!$R$8</f>
        <v>527.16946801999802</v>
      </c>
      <c r="Y294" s="308">
        <f>IFERROR((V294 - V_NK3!$V$10) / (V_NK3!$V$9- V_NK3!$V$10) * 100, 0)</f>
        <v>108.56747981375338</v>
      </c>
      <c r="Z294" s="308">
        <v>541.79999999999995</v>
      </c>
      <c r="AA294" s="308">
        <v>521</v>
      </c>
      <c r="AB294" s="312">
        <v>539.23</v>
      </c>
      <c r="AC294" s="371">
        <v>542.05999999999995</v>
      </c>
      <c r="AD294" s="308">
        <v>0.57999999999999996</v>
      </c>
      <c r="AE294" s="372">
        <v>0.45</v>
      </c>
      <c r="AF294" s="373"/>
      <c r="AG294" s="312"/>
      <c r="AH294" s="370">
        <v>0.53039800509372714</v>
      </c>
      <c r="AI294" s="370">
        <v>4.1960945454545451</v>
      </c>
      <c r="AJ294" s="370">
        <v>0</v>
      </c>
      <c r="AK294" s="312">
        <f>_xll.SRS1Splines.Functions25.Linear_Interp(V_NK2!$R$10:$R$21,V_NK2!$T$10:$T$21,AR294)</f>
        <v>60.522257142886602</v>
      </c>
      <c r="AL294" s="312">
        <f>(AK294/V_NK2!$T$18)*100</f>
        <v>84.765066026451819</v>
      </c>
      <c r="AM294" s="308">
        <f>AK294-V_NK2!$T$11</f>
        <v>19.702257142858805</v>
      </c>
      <c r="AN294" s="308">
        <f>IFERROR((AK294 - V_NK2!$X$12) / (V_NK2!$X$11- V_NK2!$X$12) * 100, 0)</f>
        <v>64.428571428580028</v>
      </c>
      <c r="AO294" s="308">
        <v>427</v>
      </c>
      <c r="AP294" s="308">
        <v>420</v>
      </c>
      <c r="AQ294" s="308">
        <v>425</v>
      </c>
      <c r="AR294" s="371">
        <v>424.51</v>
      </c>
      <c r="AS294" s="312">
        <v>0.87</v>
      </c>
      <c r="AT294" s="372">
        <v>1.02</v>
      </c>
      <c r="AU294" s="369"/>
      <c r="AV294" s="312"/>
      <c r="AW294" s="370"/>
      <c r="AX294" s="370"/>
      <c r="AY294" s="370"/>
      <c r="AZ294" s="312"/>
      <c r="BA294" s="312"/>
      <c r="BB294" s="308"/>
      <c r="BC294" s="308"/>
      <c r="BD294" s="308"/>
      <c r="BE294" s="308"/>
      <c r="BF294" s="374"/>
      <c r="BG294" s="312"/>
      <c r="BH294" s="372"/>
      <c r="BI294" s="369"/>
      <c r="BJ294" s="312"/>
      <c r="BK294" s="370"/>
      <c r="BL294" s="370"/>
      <c r="BM294" s="370"/>
      <c r="BN294" s="312" t="str">
        <f>_xll.SRS1Splines.Functions25.Linear_Interp(V_XNN1!$K$3:$K$8,V_XNN1!$L$3:$L$8,BT294)</f>
        <v>Error reading input X value(s): The value is not a number</v>
      </c>
      <c r="BO294" s="312" t="e">
        <f>(BN294/V_XNN1!$L$7)*100</f>
        <v>#VALUE!</v>
      </c>
      <c r="BP294" s="308" t="str">
        <f>_xll.SRS1Splines.Functions25.Linear_Interp(V_XNN1!$K$3:$K$8,V_XNN1!$M$3:$M$8,BT294)</f>
        <v>Error reading input X value(s): The value is not a number</v>
      </c>
      <c r="BQ294" s="308">
        <f>IFERROR((BN294 - V_XNN1!$M$16) / (V_XNN1!$M$15- V_XNN1!$M$16) * 100, 0)</f>
        <v>0</v>
      </c>
      <c r="BR294" s="308">
        <v>252</v>
      </c>
      <c r="BS294" s="308">
        <v>249</v>
      </c>
      <c r="BT294" s="374"/>
      <c r="BU294" s="312"/>
      <c r="BV294" s="372"/>
      <c r="BW294" s="375"/>
      <c r="BX294" s="365"/>
      <c r="BY294" s="376"/>
      <c r="BZ294" s="376"/>
      <c r="CA294" s="376"/>
      <c r="CB294" s="365"/>
      <c r="CC294" s="365"/>
      <c r="CD294" s="366"/>
      <c r="CE294" s="365"/>
      <c r="CF294" s="365"/>
      <c r="CG294" s="365"/>
      <c r="CH294" s="365"/>
      <c r="CI294" s="377"/>
      <c r="CJ294" s="365"/>
      <c r="CK294" s="378"/>
      <c r="CL294" s="375"/>
      <c r="CM294" s="365"/>
      <c r="CN294" s="376"/>
      <c r="CO294" s="376"/>
      <c r="CP294" s="376"/>
      <c r="CQ294" s="365"/>
      <c r="CR294" s="365"/>
      <c r="CS294" s="366"/>
      <c r="CT294" s="365"/>
      <c r="CU294" s="365"/>
      <c r="CV294" s="365"/>
      <c r="CW294" s="365"/>
      <c r="CX294" s="377"/>
      <c r="CY294" s="365"/>
      <c r="CZ294" s="378"/>
    </row>
    <row r="295" spans="1:104" s="1" customFormat="1" hidden="1">
      <c r="A295" s="272">
        <v>44854</v>
      </c>
      <c r="B295" s="362"/>
      <c r="C295" s="363"/>
      <c r="D295" s="364"/>
      <c r="E295" s="364"/>
      <c r="F295" s="364"/>
      <c r="G295" s="365"/>
      <c r="H295" s="366"/>
      <c r="I295" s="366"/>
      <c r="J295" s="366"/>
      <c r="K295" s="366"/>
      <c r="L295" s="366"/>
      <c r="M295" s="367"/>
      <c r="N295" s="367"/>
      <c r="O295" s="365"/>
      <c r="P295" s="368"/>
      <c r="Q295" s="369"/>
      <c r="R295" s="312"/>
      <c r="S295" s="370">
        <v>0.80363334105300899</v>
      </c>
      <c r="T295" s="370">
        <v>0</v>
      </c>
      <c r="U295" s="370">
        <v>0</v>
      </c>
      <c r="V295" s="312">
        <f>_xll.SRS1Splines.Functions25.Linear_Interp(V_NK3!$P$8:$P$32,V_NK3!$R$8:$R$32,AC295)</f>
        <v>584.55175336000195</v>
      </c>
      <c r="W295" s="312">
        <f>(V295/V_NK3!$R$28)*100</f>
        <v>107.82160642153973</v>
      </c>
      <c r="X295" s="308">
        <f>V295-V_NK3!$R$8</f>
        <v>527.97310136000192</v>
      </c>
      <c r="Y295" s="308">
        <f>IFERROR((V295 - V_NK3!$V$10) / (V_NK3!$V$9- V_NK3!$V$10) * 100, 0)</f>
        <v>108.73298341688546</v>
      </c>
      <c r="Z295" s="308">
        <v>541.79999999999995</v>
      </c>
      <c r="AA295" s="308">
        <v>521</v>
      </c>
      <c r="AB295" s="312">
        <v>539.23</v>
      </c>
      <c r="AC295" s="371">
        <v>542.08000000000004</v>
      </c>
      <c r="AD295" s="308">
        <v>0.57999999999999996</v>
      </c>
      <c r="AE295" s="372">
        <v>0.57999999999999996</v>
      </c>
      <c r="AF295" s="373"/>
      <c r="AG295" s="312"/>
      <c r="AH295" s="370">
        <v>0.26519900254749296</v>
      </c>
      <c r="AI295" s="370">
        <v>3.7435745454545457</v>
      </c>
      <c r="AJ295" s="370">
        <v>0</v>
      </c>
      <c r="AK295" s="312">
        <f>_xll.SRS1Splines.Functions25.Linear_Interp(V_NK2!$R$10:$R$21,V_NK2!$T$10:$T$21,AR295)</f>
        <v>59.866971428600998</v>
      </c>
      <c r="AL295" s="312">
        <f>(AK295/V_NK2!$T$18)*100</f>
        <v>83.84729891960923</v>
      </c>
      <c r="AM295" s="308">
        <f>AK295-V_NK2!$T$11</f>
        <v>19.046971428573201</v>
      </c>
      <c r="AN295" s="308">
        <f>IFERROR((AK295 - V_NK2!$X$12) / (V_NK2!$X$11- V_NK2!$X$12) * 100, 0)</f>
        <v>62.285714285723138</v>
      </c>
      <c r="AO295" s="308">
        <v>427</v>
      </c>
      <c r="AP295" s="308">
        <v>420</v>
      </c>
      <c r="AQ295" s="308">
        <v>425</v>
      </c>
      <c r="AR295" s="371">
        <v>424.36</v>
      </c>
      <c r="AS295" s="312">
        <v>0.87</v>
      </c>
      <c r="AT295" s="372">
        <v>0.91</v>
      </c>
      <c r="AU295" s="369"/>
      <c r="AV295" s="312"/>
      <c r="AW295" s="370"/>
      <c r="AX295" s="370"/>
      <c r="AY295" s="370"/>
      <c r="AZ295" s="312"/>
      <c r="BA295" s="312"/>
      <c r="BB295" s="308"/>
      <c r="BC295" s="308"/>
      <c r="BD295" s="308"/>
      <c r="BE295" s="308"/>
      <c r="BF295" s="374"/>
      <c r="BG295" s="312"/>
      <c r="BH295" s="372"/>
      <c r="BI295" s="369"/>
      <c r="BJ295" s="312"/>
      <c r="BK295" s="370"/>
      <c r="BL295" s="370"/>
      <c r="BM295" s="370"/>
      <c r="BN295" s="312" t="str">
        <f>_xll.SRS1Splines.Functions25.Linear_Interp(V_XNN1!$K$3:$K$8,V_XNN1!$L$3:$L$8,BT295)</f>
        <v>Error reading input X value(s): The value is not a number</v>
      </c>
      <c r="BO295" s="312" t="e">
        <f>(BN295/V_XNN1!$L$7)*100</f>
        <v>#VALUE!</v>
      </c>
      <c r="BP295" s="308" t="str">
        <f>_xll.SRS1Splines.Functions25.Linear_Interp(V_XNN1!$K$3:$K$8,V_XNN1!$M$3:$M$8,BT295)</f>
        <v>Error reading input X value(s): The value is not a number</v>
      </c>
      <c r="BQ295" s="308">
        <f>IFERROR((BN295 - V_XNN1!$M$16) / (V_XNN1!$M$15- V_XNN1!$M$16) * 100, 0)</f>
        <v>0</v>
      </c>
      <c r="BR295" s="308">
        <v>252</v>
      </c>
      <c r="BS295" s="308">
        <v>249</v>
      </c>
      <c r="BT295" s="374"/>
      <c r="BU295" s="312"/>
      <c r="BV295" s="372"/>
      <c r="BW295" s="375"/>
      <c r="BX295" s="365"/>
      <c r="BY295" s="376"/>
      <c r="BZ295" s="376"/>
      <c r="CA295" s="376"/>
      <c r="CB295" s="365"/>
      <c r="CC295" s="365"/>
      <c r="CD295" s="366"/>
      <c r="CE295" s="365"/>
      <c r="CF295" s="365"/>
      <c r="CG295" s="365"/>
      <c r="CH295" s="365"/>
      <c r="CI295" s="377"/>
      <c r="CJ295" s="365"/>
      <c r="CK295" s="378"/>
      <c r="CL295" s="375"/>
      <c r="CM295" s="365"/>
      <c r="CN295" s="376"/>
      <c r="CO295" s="376"/>
      <c r="CP295" s="376"/>
      <c r="CQ295" s="365"/>
      <c r="CR295" s="365"/>
      <c r="CS295" s="366"/>
      <c r="CT295" s="365"/>
      <c r="CU295" s="365"/>
      <c r="CV295" s="365"/>
      <c r="CW295" s="365"/>
      <c r="CX295" s="377"/>
      <c r="CY295" s="365"/>
      <c r="CZ295" s="378"/>
    </row>
    <row r="296" spans="1:104" s="1" customFormat="1" hidden="1">
      <c r="A296" s="272">
        <v>44855</v>
      </c>
      <c r="B296" s="362"/>
      <c r="C296" s="363"/>
      <c r="D296" s="364"/>
      <c r="E296" s="364"/>
      <c r="F296" s="364"/>
      <c r="G296" s="365"/>
      <c r="H296" s="366"/>
      <c r="I296" s="366"/>
      <c r="J296" s="366"/>
      <c r="K296" s="366"/>
      <c r="L296" s="366"/>
      <c r="M296" s="367"/>
      <c r="N296" s="367"/>
      <c r="O296" s="365"/>
      <c r="P296" s="368"/>
      <c r="Q296" s="369"/>
      <c r="R296" s="312"/>
      <c r="S296" s="370">
        <v>0</v>
      </c>
      <c r="T296" s="370">
        <v>0</v>
      </c>
      <c r="U296" s="370">
        <v>0</v>
      </c>
      <c r="V296" s="312">
        <f>_xll.SRS1Splines.Functions25.Linear_Interp(V_NK3!$P$8:$P$32,V_NK3!$R$8:$R$32,AC296)</f>
        <v>584.55175336000195</v>
      </c>
      <c r="W296" s="312">
        <f>(V296/V_NK3!$R$28)*100</f>
        <v>107.82160642153973</v>
      </c>
      <c r="X296" s="308">
        <f>V296-V_NK3!$R$8</f>
        <v>527.97310136000192</v>
      </c>
      <c r="Y296" s="308">
        <f>IFERROR((V296 - V_NK3!$V$10) / (V_NK3!$V$9- V_NK3!$V$10) * 100, 0)</f>
        <v>108.73298341688546</v>
      </c>
      <c r="Z296" s="308">
        <v>541.79999999999995</v>
      </c>
      <c r="AA296" s="308">
        <v>521</v>
      </c>
      <c r="AB296" s="312">
        <v>539.23</v>
      </c>
      <c r="AC296" s="371">
        <v>542.08000000000004</v>
      </c>
      <c r="AD296" s="308">
        <v>0.57999999999999996</v>
      </c>
      <c r="AE296" s="372">
        <v>0.75</v>
      </c>
      <c r="AF296" s="373"/>
      <c r="AG296" s="312"/>
      <c r="AH296" s="370">
        <v>3.7279116883116199</v>
      </c>
      <c r="AI296" s="370">
        <v>3.2910545454545455</v>
      </c>
      <c r="AJ296" s="370">
        <v>0</v>
      </c>
      <c r="AK296" s="312">
        <f>_xll.SRS1Splines.Functions25.Linear_Interp(V_NK2!$R$10:$R$21,V_NK2!$T$10:$T$21,AR296)</f>
        <v>60.303828571457998</v>
      </c>
      <c r="AL296" s="312">
        <f>(AK296/V_NK2!$T$18)*100</f>
        <v>84.459143657504185</v>
      </c>
      <c r="AM296" s="308">
        <f>AK296-V_NK2!$T$11</f>
        <v>19.483828571430202</v>
      </c>
      <c r="AN296" s="308">
        <f>IFERROR((AK296 - V_NK2!$X$12) / (V_NK2!$X$11- V_NK2!$X$12) * 100, 0)</f>
        <v>63.714285714294171</v>
      </c>
      <c r="AO296" s="308">
        <v>427</v>
      </c>
      <c r="AP296" s="308">
        <v>420</v>
      </c>
      <c r="AQ296" s="308">
        <v>425</v>
      </c>
      <c r="AR296" s="371">
        <v>424.46</v>
      </c>
      <c r="AS296" s="312">
        <v>0.87</v>
      </c>
      <c r="AT296" s="372">
        <v>0.8</v>
      </c>
      <c r="AU296" s="369"/>
      <c r="AV296" s="312"/>
      <c r="AW296" s="370"/>
      <c r="AX296" s="370"/>
      <c r="AY296" s="370"/>
      <c r="AZ296" s="312"/>
      <c r="BA296" s="312"/>
      <c r="BB296" s="308"/>
      <c r="BC296" s="308"/>
      <c r="BD296" s="308"/>
      <c r="BE296" s="308"/>
      <c r="BF296" s="374"/>
      <c r="BG296" s="312"/>
      <c r="BH296" s="372"/>
      <c r="BI296" s="369"/>
      <c r="BJ296" s="312"/>
      <c r="BK296" s="370"/>
      <c r="BL296" s="370"/>
      <c r="BM296" s="370"/>
      <c r="BN296" s="312" t="str">
        <f>_xll.SRS1Splines.Functions25.Linear_Interp(V_XNN1!$K$3:$K$8,V_XNN1!$L$3:$L$8,BT296)</f>
        <v>Error reading input X value(s): The value is not a number</v>
      </c>
      <c r="BO296" s="312" t="e">
        <f>(BN296/V_XNN1!$L$7)*100</f>
        <v>#VALUE!</v>
      </c>
      <c r="BP296" s="308" t="str">
        <f>_xll.SRS1Splines.Functions25.Linear_Interp(V_XNN1!$K$3:$K$8,V_XNN1!$M$3:$M$8,BT296)</f>
        <v>Error reading input X value(s): The value is not a number</v>
      </c>
      <c r="BQ296" s="308">
        <f>IFERROR((BN296 - V_XNN1!$M$16) / (V_XNN1!$M$15- V_XNN1!$M$16) * 100, 0)</f>
        <v>0</v>
      </c>
      <c r="BR296" s="308">
        <v>252</v>
      </c>
      <c r="BS296" s="308">
        <v>249</v>
      </c>
      <c r="BT296" s="374"/>
      <c r="BU296" s="312"/>
      <c r="BV296" s="372"/>
      <c r="BW296" s="375"/>
      <c r="BX296" s="365"/>
      <c r="BY296" s="376"/>
      <c r="BZ296" s="376"/>
      <c r="CA296" s="376"/>
      <c r="CB296" s="365"/>
      <c r="CC296" s="365"/>
      <c r="CD296" s="366"/>
      <c r="CE296" s="365"/>
      <c r="CF296" s="365"/>
      <c r="CG296" s="365"/>
      <c r="CH296" s="365"/>
      <c r="CI296" s="377"/>
      <c r="CJ296" s="365"/>
      <c r="CK296" s="378"/>
      <c r="CL296" s="375"/>
      <c r="CM296" s="365"/>
      <c r="CN296" s="376"/>
      <c r="CO296" s="376"/>
      <c r="CP296" s="376"/>
      <c r="CQ296" s="365"/>
      <c r="CR296" s="365"/>
      <c r="CS296" s="366"/>
      <c r="CT296" s="365"/>
      <c r="CU296" s="365"/>
      <c r="CV296" s="365"/>
      <c r="CW296" s="365"/>
      <c r="CX296" s="377"/>
      <c r="CY296" s="365"/>
      <c r="CZ296" s="378"/>
    </row>
    <row r="297" spans="1:104" s="1" customFormat="1" hidden="1">
      <c r="A297" s="272">
        <v>44856</v>
      </c>
      <c r="B297" s="362"/>
      <c r="C297" s="363"/>
      <c r="D297" s="364"/>
      <c r="E297" s="364"/>
      <c r="F297" s="364"/>
      <c r="G297" s="365"/>
      <c r="H297" s="366"/>
      <c r="I297" s="366"/>
      <c r="J297" s="366"/>
      <c r="K297" s="366"/>
      <c r="L297" s="366"/>
      <c r="M297" s="367"/>
      <c r="N297" s="367"/>
      <c r="O297" s="365"/>
      <c r="P297" s="368"/>
      <c r="Q297" s="369"/>
      <c r="R297" s="312"/>
      <c r="S297" s="370">
        <v>0</v>
      </c>
      <c r="T297" s="370">
        <v>0</v>
      </c>
      <c r="U297" s="370">
        <v>0</v>
      </c>
      <c r="V297" s="312">
        <f>_xll.SRS1Splines.Functions25.Linear_Interp(V_NK3!$P$8:$P$32,V_NK3!$R$8:$R$32,AC297)</f>
        <v>584.55175336000195</v>
      </c>
      <c r="W297" s="312">
        <f>(V297/V_NK3!$R$28)*100</f>
        <v>107.82160642153973</v>
      </c>
      <c r="X297" s="308">
        <f>V297-V_NK3!$R$8</f>
        <v>527.97310136000192</v>
      </c>
      <c r="Y297" s="308">
        <f>IFERROR((V297 - V_NK3!$V$10) / (V_NK3!$V$9- V_NK3!$V$10) * 100, 0)</f>
        <v>108.73298341688546</v>
      </c>
      <c r="Z297" s="308">
        <v>541.79999999999995</v>
      </c>
      <c r="AA297" s="308">
        <v>521</v>
      </c>
      <c r="AB297" s="312">
        <v>539.23</v>
      </c>
      <c r="AC297" s="371">
        <v>542.08000000000004</v>
      </c>
      <c r="AD297" s="308">
        <v>0.57999999999999996</v>
      </c>
      <c r="AE297" s="372">
        <v>0.77</v>
      </c>
      <c r="AF297" s="373"/>
      <c r="AG297" s="312"/>
      <c r="AH297" s="370">
        <v>3.8589688311689332</v>
      </c>
      <c r="AI297" s="370">
        <v>3.2910545454545455</v>
      </c>
      <c r="AJ297" s="370">
        <v>0</v>
      </c>
      <c r="AK297" s="312">
        <f>_xll.SRS1Splines.Functions25.Linear_Interp(V_NK2!$R$10:$R$21,V_NK2!$T$10:$T$21,AR297)</f>
        <v>60.8717428571723</v>
      </c>
      <c r="AL297" s="312">
        <f>(AK297/V_NK2!$T$18)*100</f>
        <v>85.254541816767926</v>
      </c>
      <c r="AM297" s="308">
        <f>AK297-V_NK2!$T$11</f>
        <v>20.051742857144504</v>
      </c>
      <c r="AN297" s="308">
        <f>IFERROR((AK297 - V_NK2!$X$12) / (V_NK2!$X$11- V_NK2!$X$12) * 100, 0)</f>
        <v>65.571428571437167</v>
      </c>
      <c r="AO297" s="308">
        <v>427</v>
      </c>
      <c r="AP297" s="308">
        <v>420</v>
      </c>
      <c r="AQ297" s="308">
        <v>425</v>
      </c>
      <c r="AR297" s="371">
        <v>424.59</v>
      </c>
      <c r="AS297" s="312">
        <v>0.87</v>
      </c>
      <c r="AT297" s="372">
        <v>0.8</v>
      </c>
      <c r="AU297" s="369"/>
      <c r="AV297" s="312"/>
      <c r="AW297" s="370"/>
      <c r="AX297" s="370"/>
      <c r="AY297" s="370"/>
      <c r="AZ297" s="312"/>
      <c r="BA297" s="312"/>
      <c r="BB297" s="308"/>
      <c r="BC297" s="308"/>
      <c r="BD297" s="308"/>
      <c r="BE297" s="308"/>
      <c r="BF297" s="374"/>
      <c r="BG297" s="312"/>
      <c r="BH297" s="372"/>
      <c r="BI297" s="369"/>
      <c r="BJ297" s="312"/>
      <c r="BK297" s="370"/>
      <c r="BL297" s="370"/>
      <c r="BM297" s="370"/>
      <c r="BN297" s="312" t="str">
        <f>_xll.SRS1Splines.Functions25.Linear_Interp(V_XNN1!$K$3:$K$8,V_XNN1!$L$3:$L$8,BT297)</f>
        <v>Error reading input X value(s): The value is not a number</v>
      </c>
      <c r="BO297" s="312" t="e">
        <f>(BN297/V_XNN1!$L$7)*100</f>
        <v>#VALUE!</v>
      </c>
      <c r="BP297" s="308" t="str">
        <f>_xll.SRS1Splines.Functions25.Linear_Interp(V_XNN1!$K$3:$K$8,V_XNN1!$M$3:$M$8,BT297)</f>
        <v>Error reading input X value(s): The value is not a number</v>
      </c>
      <c r="BQ297" s="308">
        <f>IFERROR((BN297 - V_XNN1!$M$16) / (V_XNN1!$M$15- V_XNN1!$M$16) * 100, 0)</f>
        <v>0</v>
      </c>
      <c r="BR297" s="308">
        <v>252</v>
      </c>
      <c r="BS297" s="308">
        <v>249</v>
      </c>
      <c r="BT297" s="374"/>
      <c r="BU297" s="312"/>
      <c r="BV297" s="372"/>
      <c r="BW297" s="375"/>
      <c r="BX297" s="365"/>
      <c r="BY297" s="376"/>
      <c r="BZ297" s="376"/>
      <c r="CA297" s="376"/>
      <c r="CB297" s="365"/>
      <c r="CC297" s="365"/>
      <c r="CD297" s="366"/>
      <c r="CE297" s="365"/>
      <c r="CF297" s="365"/>
      <c r="CG297" s="365"/>
      <c r="CH297" s="365"/>
      <c r="CI297" s="377"/>
      <c r="CJ297" s="365"/>
      <c r="CK297" s="378"/>
      <c r="CL297" s="375"/>
      <c r="CM297" s="365"/>
      <c r="CN297" s="376"/>
      <c r="CO297" s="376"/>
      <c r="CP297" s="376"/>
      <c r="CQ297" s="365"/>
      <c r="CR297" s="365"/>
      <c r="CS297" s="366"/>
      <c r="CT297" s="365"/>
      <c r="CU297" s="365"/>
      <c r="CV297" s="365"/>
      <c r="CW297" s="365"/>
      <c r="CX297" s="377"/>
      <c r="CY297" s="365"/>
      <c r="CZ297" s="378"/>
    </row>
    <row r="298" spans="1:104" s="1" customFormat="1" hidden="1">
      <c r="A298" s="272">
        <v>44857</v>
      </c>
      <c r="B298" s="362"/>
      <c r="C298" s="363"/>
      <c r="D298" s="364"/>
      <c r="E298" s="364"/>
      <c r="F298" s="364"/>
      <c r="G298" s="365"/>
      <c r="H298" s="366"/>
      <c r="I298" s="366"/>
      <c r="J298" s="366"/>
      <c r="K298" s="366"/>
      <c r="L298" s="366"/>
      <c r="M298" s="367"/>
      <c r="N298" s="367"/>
      <c r="O298" s="365"/>
      <c r="P298" s="368"/>
      <c r="Q298" s="369"/>
      <c r="R298" s="312"/>
      <c r="S298" s="379">
        <v>-0.40181667052459719</v>
      </c>
      <c r="T298" s="370">
        <v>0</v>
      </c>
      <c r="U298" s="370">
        <v>0</v>
      </c>
      <c r="V298" s="312">
        <f>_xll.SRS1Splines.Functions25.Linear_Interp(V_NK3!$P$8:$P$32,V_NK3!$R$8:$R$32,AC298)</f>
        <v>584.14993669000205</v>
      </c>
      <c r="W298" s="312">
        <f>(V298/V_NK3!$R$28)*100</f>
        <v>107.74749062495319</v>
      </c>
      <c r="X298" s="308">
        <f>V298-V_NK3!$R$8</f>
        <v>527.57128469000202</v>
      </c>
      <c r="Y298" s="308">
        <f>IFERROR((V298 - V_NK3!$V$10) / (V_NK3!$V$9- V_NK3!$V$10) * 100, 0)</f>
        <v>108.65023161531985</v>
      </c>
      <c r="Z298" s="308">
        <v>541.79999999999995</v>
      </c>
      <c r="AA298" s="308">
        <v>521</v>
      </c>
      <c r="AB298" s="312">
        <v>539.23</v>
      </c>
      <c r="AC298" s="371">
        <v>542.07000000000005</v>
      </c>
      <c r="AD298" s="308">
        <v>0.57999999999999996</v>
      </c>
      <c r="AE298" s="372">
        <v>0.78</v>
      </c>
      <c r="AF298" s="373"/>
      <c r="AG298" s="312"/>
      <c r="AH298" s="370">
        <v>3.7715974025974708</v>
      </c>
      <c r="AI298" s="370">
        <v>3.2910545454545455</v>
      </c>
      <c r="AJ298" s="370">
        <v>0</v>
      </c>
      <c r="AK298" s="312">
        <f>_xll.SRS1Splines.Functions25.Linear_Interp(V_NK2!$R$10:$R$21,V_NK2!$T$10:$T$21,AR298)</f>
        <v>61.3522857143153</v>
      </c>
      <c r="AL298" s="312">
        <f>(AK298/V_NK2!$T$18)*100</f>
        <v>85.927571028452803</v>
      </c>
      <c r="AM298" s="308">
        <f>AK298-V_NK2!$T$11</f>
        <v>20.532285714287504</v>
      </c>
      <c r="AN298" s="308">
        <f>IFERROR((AK298 - V_NK2!$X$12) / (V_NK2!$X$11- V_NK2!$X$12) * 100, 0)</f>
        <v>67.142857142866291</v>
      </c>
      <c r="AO298" s="308">
        <v>427</v>
      </c>
      <c r="AP298" s="308">
        <v>420</v>
      </c>
      <c r="AQ298" s="308">
        <v>425</v>
      </c>
      <c r="AR298" s="371">
        <v>424.7</v>
      </c>
      <c r="AS298" s="312">
        <v>0.87</v>
      </c>
      <c r="AT298" s="372">
        <v>0.8</v>
      </c>
      <c r="AU298" s="369"/>
      <c r="AV298" s="312"/>
      <c r="AW298" s="370"/>
      <c r="AX298" s="370"/>
      <c r="AY298" s="370"/>
      <c r="AZ298" s="312"/>
      <c r="BA298" s="312"/>
      <c r="BB298" s="308"/>
      <c r="BC298" s="308"/>
      <c r="BD298" s="308"/>
      <c r="BE298" s="308"/>
      <c r="BF298" s="374"/>
      <c r="BG298" s="312"/>
      <c r="BH298" s="372"/>
      <c r="BI298" s="369"/>
      <c r="BJ298" s="312"/>
      <c r="BK298" s="370"/>
      <c r="BL298" s="370"/>
      <c r="BM298" s="370"/>
      <c r="BN298" s="312" t="str">
        <f>_xll.SRS1Splines.Functions25.Linear_Interp(V_XNN1!$K$3:$K$8,V_XNN1!$L$3:$L$8,BT298)</f>
        <v>Error reading input X value(s): The value is not a number</v>
      </c>
      <c r="BO298" s="312" t="e">
        <f>(BN298/V_XNN1!$L$7)*100</f>
        <v>#VALUE!</v>
      </c>
      <c r="BP298" s="308" t="str">
        <f>_xll.SRS1Splines.Functions25.Linear_Interp(V_XNN1!$K$3:$K$8,V_XNN1!$M$3:$M$8,BT298)</f>
        <v>Error reading input X value(s): The value is not a number</v>
      </c>
      <c r="BQ298" s="308">
        <f>IFERROR((BN298 - V_XNN1!$M$16) / (V_XNN1!$M$15- V_XNN1!$M$16) * 100, 0)</f>
        <v>0</v>
      </c>
      <c r="BR298" s="308">
        <v>252</v>
      </c>
      <c r="BS298" s="308">
        <v>249</v>
      </c>
      <c r="BT298" s="374"/>
      <c r="BU298" s="312"/>
      <c r="BV298" s="372"/>
      <c r="BW298" s="375"/>
      <c r="BX298" s="365"/>
      <c r="BY298" s="376"/>
      <c r="BZ298" s="376"/>
      <c r="CA298" s="376"/>
      <c r="CB298" s="365"/>
      <c r="CC298" s="365"/>
      <c r="CD298" s="366"/>
      <c r="CE298" s="365"/>
      <c r="CF298" s="365"/>
      <c r="CG298" s="365"/>
      <c r="CH298" s="365"/>
      <c r="CI298" s="377"/>
      <c r="CJ298" s="365"/>
      <c r="CK298" s="378"/>
      <c r="CL298" s="375"/>
      <c r="CM298" s="365"/>
      <c r="CN298" s="376"/>
      <c r="CO298" s="376"/>
      <c r="CP298" s="376"/>
      <c r="CQ298" s="365"/>
      <c r="CR298" s="365"/>
      <c r="CS298" s="366"/>
      <c r="CT298" s="365"/>
      <c r="CU298" s="365"/>
      <c r="CV298" s="365"/>
      <c r="CW298" s="365"/>
      <c r="CX298" s="377"/>
      <c r="CY298" s="365"/>
      <c r="CZ298" s="378"/>
    </row>
    <row r="299" spans="1:104" s="1" customFormat="1" hidden="1">
      <c r="A299" s="272">
        <v>44858</v>
      </c>
      <c r="B299" s="362"/>
      <c r="C299" s="363"/>
      <c r="D299" s="364"/>
      <c r="E299" s="364"/>
      <c r="F299" s="364"/>
      <c r="G299" s="365"/>
      <c r="H299" s="366"/>
      <c r="I299" s="366"/>
      <c r="J299" s="366"/>
      <c r="K299" s="366"/>
      <c r="L299" s="366"/>
      <c r="M299" s="367"/>
      <c r="N299" s="367"/>
      <c r="O299" s="365"/>
      <c r="P299" s="368"/>
      <c r="Q299" s="369"/>
      <c r="R299" s="312"/>
      <c r="S299" s="379">
        <v>-0.40181667052841186</v>
      </c>
      <c r="T299" s="370">
        <v>0</v>
      </c>
      <c r="U299" s="370">
        <v>0</v>
      </c>
      <c r="V299" s="312">
        <f>_xll.SRS1Splines.Functions25.Linear_Interp(V_NK3!$P$8:$P$32,V_NK3!$R$8:$R$32,AC299)</f>
        <v>583.74812001999805</v>
      </c>
      <c r="W299" s="312">
        <f>(V299/V_NK3!$R$28)*100</f>
        <v>107.67337482836588</v>
      </c>
      <c r="X299" s="308">
        <f>V299-V_NK3!$R$8</f>
        <v>527.16946801999802</v>
      </c>
      <c r="Y299" s="308">
        <f>IFERROR((V299 - V_NK3!$V$10) / (V_NK3!$V$9- V_NK3!$V$10) * 100, 0)</f>
        <v>108.56747981375338</v>
      </c>
      <c r="Z299" s="308">
        <v>541.79999999999995</v>
      </c>
      <c r="AA299" s="308">
        <v>521</v>
      </c>
      <c r="AB299" s="312">
        <v>539.23</v>
      </c>
      <c r="AC299" s="371">
        <v>542.05999999999995</v>
      </c>
      <c r="AD299" s="308">
        <v>0.57999999999999996</v>
      </c>
      <c r="AE299" s="372">
        <v>0.78</v>
      </c>
      <c r="AF299" s="373"/>
      <c r="AG299" s="312"/>
      <c r="AH299" s="370">
        <v>3.7715974025977093</v>
      </c>
      <c r="AI299" s="370">
        <v>3.2910545454545455</v>
      </c>
      <c r="AJ299" s="370">
        <v>0</v>
      </c>
      <c r="AK299" s="312">
        <f>_xll.SRS1Splines.Functions25.Linear_Interp(V_NK2!$R$10:$R$21,V_NK2!$T$10:$T$21,AR299)</f>
        <v>61.8328285714583</v>
      </c>
      <c r="AL299" s="312">
        <f>(AK299/V_NK2!$T$18)*100</f>
        <v>86.600600240137666</v>
      </c>
      <c r="AM299" s="308">
        <f>AK299-V_NK2!$T$11</f>
        <v>21.012828571430504</v>
      </c>
      <c r="AN299" s="308">
        <f>IFERROR((AK299 - V_NK2!$X$12) / (V_NK2!$X$11- V_NK2!$X$12) * 100, 0)</f>
        <v>68.714285714295414</v>
      </c>
      <c r="AO299" s="308">
        <v>427</v>
      </c>
      <c r="AP299" s="308">
        <v>420</v>
      </c>
      <c r="AQ299" s="308">
        <v>425</v>
      </c>
      <c r="AR299" s="371">
        <v>424.81</v>
      </c>
      <c r="AS299" s="312">
        <v>0.87</v>
      </c>
      <c r="AT299" s="372">
        <v>0.8</v>
      </c>
      <c r="AU299" s="369"/>
      <c r="AV299" s="312"/>
      <c r="AW299" s="370"/>
      <c r="AX299" s="370"/>
      <c r="AY299" s="370"/>
      <c r="AZ299" s="312"/>
      <c r="BA299" s="312"/>
      <c r="BB299" s="308"/>
      <c r="BC299" s="308"/>
      <c r="BD299" s="308"/>
      <c r="BE299" s="308"/>
      <c r="BF299" s="374"/>
      <c r="BG299" s="312"/>
      <c r="BH299" s="372"/>
      <c r="BI299" s="369"/>
      <c r="BJ299" s="312"/>
      <c r="BK299" s="370"/>
      <c r="BL299" s="370"/>
      <c r="BM299" s="370"/>
      <c r="BN299" s="312" t="str">
        <f>_xll.SRS1Splines.Functions25.Linear_Interp(V_XNN1!$K$3:$K$8,V_XNN1!$L$3:$L$8,BT299)</f>
        <v>Error reading input X value(s): The value is not a number</v>
      </c>
      <c r="BO299" s="312" t="e">
        <f>(BN299/V_XNN1!$L$7)*100</f>
        <v>#VALUE!</v>
      </c>
      <c r="BP299" s="308" t="str">
        <f>_xll.SRS1Splines.Functions25.Linear_Interp(V_XNN1!$K$3:$K$8,V_XNN1!$M$3:$M$8,BT299)</f>
        <v>Error reading input X value(s): The value is not a number</v>
      </c>
      <c r="BQ299" s="308">
        <f>IFERROR((BN299 - V_XNN1!$M$16) / (V_XNN1!$M$15- V_XNN1!$M$16) * 100, 0)</f>
        <v>0</v>
      </c>
      <c r="BR299" s="308">
        <v>252</v>
      </c>
      <c r="BS299" s="308">
        <v>249</v>
      </c>
      <c r="BT299" s="374"/>
      <c r="BU299" s="312"/>
      <c r="BV299" s="372"/>
      <c r="BW299" s="375"/>
      <c r="BX299" s="365"/>
      <c r="BY299" s="376"/>
      <c r="BZ299" s="376"/>
      <c r="CA299" s="376"/>
      <c r="CB299" s="365"/>
      <c r="CC299" s="365"/>
      <c r="CD299" s="366"/>
      <c r="CE299" s="365"/>
      <c r="CF299" s="365"/>
      <c r="CG299" s="365"/>
      <c r="CH299" s="365"/>
      <c r="CI299" s="377"/>
      <c r="CJ299" s="365"/>
      <c r="CK299" s="378"/>
      <c r="CL299" s="375"/>
      <c r="CM299" s="365"/>
      <c r="CN299" s="376"/>
      <c r="CO299" s="376"/>
      <c r="CP299" s="376"/>
      <c r="CQ299" s="365"/>
      <c r="CR299" s="365"/>
      <c r="CS299" s="366"/>
      <c r="CT299" s="365"/>
      <c r="CU299" s="365"/>
      <c r="CV299" s="365"/>
      <c r="CW299" s="365"/>
      <c r="CX299" s="377"/>
      <c r="CY299" s="365"/>
      <c r="CZ299" s="378"/>
    </row>
    <row r="300" spans="1:104" s="1" customFormat="1" hidden="1">
      <c r="A300" s="272">
        <v>44859</v>
      </c>
      <c r="B300" s="362"/>
      <c r="C300" s="363"/>
      <c r="D300" s="364"/>
      <c r="E300" s="364"/>
      <c r="F300" s="364"/>
      <c r="G300" s="365"/>
      <c r="H300" s="366"/>
      <c r="I300" s="366"/>
      <c r="J300" s="366"/>
      <c r="K300" s="366"/>
      <c r="L300" s="366"/>
      <c r="M300" s="367"/>
      <c r="N300" s="367"/>
      <c r="O300" s="365"/>
      <c r="P300" s="368"/>
      <c r="Q300" s="369"/>
      <c r="R300" s="312"/>
      <c r="S300" s="379">
        <v>-0.40181667052459719</v>
      </c>
      <c r="T300" s="370">
        <v>0</v>
      </c>
      <c r="U300" s="370">
        <v>0</v>
      </c>
      <c r="V300" s="312">
        <f>_xll.SRS1Splines.Functions25.Linear_Interp(V_NK3!$P$8:$P$32,V_NK3!$R$8:$R$32,AC300)</f>
        <v>583.34630334999804</v>
      </c>
      <c r="W300" s="312">
        <f>(V300/V_NK3!$R$28)*100</f>
        <v>107.5992590317793</v>
      </c>
      <c r="X300" s="308">
        <f>V300-V_NK3!$R$8</f>
        <v>526.767651349998</v>
      </c>
      <c r="Y300" s="308">
        <f>IFERROR((V300 - V_NK3!$V$10) / (V_NK3!$V$9- V_NK3!$V$10) * 100, 0)</f>
        <v>108.48472801218773</v>
      </c>
      <c r="Z300" s="308">
        <v>541.79999999999995</v>
      </c>
      <c r="AA300" s="308">
        <v>521</v>
      </c>
      <c r="AB300" s="312">
        <v>539.23</v>
      </c>
      <c r="AC300" s="371">
        <v>542.04999999999995</v>
      </c>
      <c r="AD300" s="308">
        <v>0.57999999999999996</v>
      </c>
      <c r="AE300" s="372">
        <v>0.77</v>
      </c>
      <c r="AF300" s="373"/>
      <c r="AG300" s="312"/>
      <c r="AH300" s="370">
        <v>3.6405402597401575</v>
      </c>
      <c r="AI300" s="370">
        <v>3.2910545454545455</v>
      </c>
      <c r="AJ300" s="370">
        <v>0</v>
      </c>
      <c r="AK300" s="312">
        <f>_xll.SRS1Splines.Functions25.Linear_Interp(V_NK2!$R$10:$R$21,V_NK2!$T$10:$T$21,AR300)</f>
        <v>62.182314285743999</v>
      </c>
      <c r="AL300" s="312">
        <f>(AK300/V_NK2!$T$18)*100</f>
        <v>87.090076030453773</v>
      </c>
      <c r="AM300" s="308">
        <f>AK300-V_NK2!$T$11</f>
        <v>21.362314285716202</v>
      </c>
      <c r="AN300" s="308">
        <f>IFERROR((AK300 - V_NK2!$X$12) / (V_NK2!$X$11- V_NK2!$X$12) * 100, 0)</f>
        <v>69.857142857152553</v>
      </c>
      <c r="AO300" s="308">
        <v>427</v>
      </c>
      <c r="AP300" s="308">
        <v>420</v>
      </c>
      <c r="AQ300" s="308">
        <v>425</v>
      </c>
      <c r="AR300" s="371">
        <v>424.89</v>
      </c>
      <c r="AS300" s="312">
        <v>0.87</v>
      </c>
      <c r="AT300" s="372">
        <v>0.8</v>
      </c>
      <c r="AU300" s="369"/>
      <c r="AV300" s="312"/>
      <c r="AW300" s="370"/>
      <c r="AX300" s="370"/>
      <c r="AY300" s="370"/>
      <c r="AZ300" s="312"/>
      <c r="BA300" s="312"/>
      <c r="BB300" s="308"/>
      <c r="BC300" s="308"/>
      <c r="BD300" s="308"/>
      <c r="BE300" s="308"/>
      <c r="BF300" s="374"/>
      <c r="BG300" s="312"/>
      <c r="BH300" s="372"/>
      <c r="BI300" s="369"/>
      <c r="BJ300" s="312"/>
      <c r="BK300" s="370"/>
      <c r="BL300" s="370"/>
      <c r="BM300" s="370"/>
      <c r="BN300" s="312" t="str">
        <f>_xll.SRS1Splines.Functions25.Linear_Interp(V_XNN1!$K$3:$K$8,V_XNN1!$L$3:$L$8,BT300)</f>
        <v>Error reading input X value(s): The value is not a number</v>
      </c>
      <c r="BO300" s="312" t="e">
        <f>(BN300/V_XNN1!$L$7)*100</f>
        <v>#VALUE!</v>
      </c>
      <c r="BP300" s="308" t="str">
        <f>_xll.SRS1Splines.Functions25.Linear_Interp(V_XNN1!$K$3:$K$8,V_XNN1!$M$3:$M$8,BT300)</f>
        <v>Error reading input X value(s): The value is not a number</v>
      </c>
      <c r="BQ300" s="308">
        <f>IFERROR((BN300 - V_XNN1!$M$16) / (V_XNN1!$M$15- V_XNN1!$M$16) * 100, 0)</f>
        <v>0</v>
      </c>
      <c r="BR300" s="308">
        <v>252</v>
      </c>
      <c r="BS300" s="308">
        <v>249</v>
      </c>
      <c r="BT300" s="374"/>
      <c r="BU300" s="312"/>
      <c r="BV300" s="372"/>
      <c r="BW300" s="375"/>
      <c r="BX300" s="365"/>
      <c r="BY300" s="376"/>
      <c r="BZ300" s="376"/>
      <c r="CA300" s="376"/>
      <c r="CB300" s="365"/>
      <c r="CC300" s="365"/>
      <c r="CD300" s="366"/>
      <c r="CE300" s="365"/>
      <c r="CF300" s="365"/>
      <c r="CG300" s="365"/>
      <c r="CH300" s="365"/>
      <c r="CI300" s="377"/>
      <c r="CJ300" s="365"/>
      <c r="CK300" s="378"/>
      <c r="CL300" s="375"/>
      <c r="CM300" s="365"/>
      <c r="CN300" s="376"/>
      <c r="CO300" s="376"/>
      <c r="CP300" s="376"/>
      <c r="CQ300" s="365"/>
      <c r="CR300" s="365"/>
      <c r="CS300" s="366"/>
      <c r="CT300" s="365"/>
      <c r="CU300" s="365"/>
      <c r="CV300" s="365"/>
      <c r="CW300" s="365"/>
      <c r="CX300" s="377"/>
      <c r="CY300" s="365"/>
      <c r="CZ300" s="378"/>
    </row>
    <row r="301" spans="1:104" s="1" customFormat="1" hidden="1">
      <c r="A301" s="272">
        <v>44860</v>
      </c>
      <c r="B301" s="362"/>
      <c r="C301" s="363"/>
      <c r="D301" s="364"/>
      <c r="E301" s="364"/>
      <c r="F301" s="364"/>
      <c r="G301" s="365"/>
      <c r="H301" s="366"/>
      <c r="I301" s="366"/>
      <c r="J301" s="366"/>
      <c r="K301" s="366"/>
      <c r="L301" s="366"/>
      <c r="M301" s="367"/>
      <c r="N301" s="367"/>
      <c r="O301" s="365"/>
      <c r="P301" s="368"/>
      <c r="Q301" s="369"/>
      <c r="R301" s="312"/>
      <c r="S301" s="379">
        <v>-0.80363334104919437</v>
      </c>
      <c r="T301" s="370">
        <v>0</v>
      </c>
      <c r="U301" s="370">
        <v>0</v>
      </c>
      <c r="V301" s="312">
        <f>_xll.SRS1Splines.Functions25.Linear_Interp(V_NK3!$P$8:$P$32,V_NK3!$R$8:$R$32,AC301)</f>
        <v>582.54267000999903</v>
      </c>
      <c r="W301" s="312">
        <f>(V301/V_NK3!$R$28)*100</f>
        <v>107.45102743860635</v>
      </c>
      <c r="X301" s="308">
        <f>V301-V_NK3!$R$8</f>
        <v>525.96401800999899</v>
      </c>
      <c r="Y301" s="308">
        <f>IFERROR((V301 - V_NK3!$V$10) / (V_NK3!$V$9- V_NK3!$V$10) * 100, 0)</f>
        <v>108.31922440905669</v>
      </c>
      <c r="Z301" s="308">
        <v>541.79999999999995</v>
      </c>
      <c r="AA301" s="308">
        <v>521</v>
      </c>
      <c r="AB301" s="312">
        <v>539.23</v>
      </c>
      <c r="AC301" s="371">
        <v>542.03</v>
      </c>
      <c r="AD301" s="308">
        <v>0.57999999999999996</v>
      </c>
      <c r="AE301" s="372">
        <v>0.77</v>
      </c>
      <c r="AF301" s="373"/>
      <c r="AG301" s="312"/>
      <c r="AH301" s="370">
        <v>3.6816784415585779</v>
      </c>
      <c r="AI301" s="370">
        <v>3.3321927272727274</v>
      </c>
      <c r="AJ301" s="370">
        <v>0</v>
      </c>
      <c r="AK301" s="312">
        <f>_xll.SRS1Splines.Functions25.Linear_Interp(V_NK2!$R$10:$R$21,V_NK2!$T$10:$T$21,AR301)</f>
        <v>62.531800000029897</v>
      </c>
      <c r="AL301" s="312">
        <f>(AK301/V_NK2!$T$18)*100</f>
        <v>87.579551820770149</v>
      </c>
      <c r="AM301" s="308">
        <f>AK301-V_NK2!$T$11</f>
        <v>21.7118000000021</v>
      </c>
      <c r="AN301" s="308">
        <f>IFERROR((AK301 - V_NK2!$X$12) / (V_NK2!$X$11- V_NK2!$X$12) * 100, 0)</f>
        <v>71.00000000001036</v>
      </c>
      <c r="AO301" s="308">
        <v>427</v>
      </c>
      <c r="AP301" s="308">
        <v>420</v>
      </c>
      <c r="AQ301" s="308">
        <v>425</v>
      </c>
      <c r="AR301" s="371">
        <v>424.97</v>
      </c>
      <c r="AS301" s="312">
        <v>0.87</v>
      </c>
      <c r="AT301" s="372">
        <v>0.81</v>
      </c>
      <c r="AU301" s="369"/>
      <c r="AV301" s="312"/>
      <c r="AW301" s="370"/>
      <c r="AX301" s="370"/>
      <c r="AY301" s="370"/>
      <c r="AZ301" s="312"/>
      <c r="BA301" s="312"/>
      <c r="BB301" s="308"/>
      <c r="BC301" s="308"/>
      <c r="BD301" s="308"/>
      <c r="BE301" s="308"/>
      <c r="BF301" s="374"/>
      <c r="BG301" s="312"/>
      <c r="BH301" s="372"/>
      <c r="BI301" s="369"/>
      <c r="BJ301" s="312"/>
      <c r="BK301" s="370"/>
      <c r="BL301" s="370"/>
      <c r="BM301" s="370"/>
      <c r="BN301" s="312" t="str">
        <f>_xll.SRS1Splines.Functions25.Linear_Interp(V_XNN1!$K$3:$K$8,V_XNN1!$L$3:$L$8,BT301)</f>
        <v>Error reading input X value(s): The value is not a number</v>
      </c>
      <c r="BO301" s="312" t="e">
        <f>(BN301/V_XNN1!$L$7)*100</f>
        <v>#VALUE!</v>
      </c>
      <c r="BP301" s="308" t="str">
        <f>_xll.SRS1Splines.Functions25.Linear_Interp(V_XNN1!$K$3:$K$8,V_XNN1!$M$3:$M$8,BT301)</f>
        <v>Error reading input X value(s): The value is not a number</v>
      </c>
      <c r="BQ301" s="308">
        <f>IFERROR((BN301 - V_XNN1!$M$16) / (V_XNN1!$M$15- V_XNN1!$M$16) * 100, 0)</f>
        <v>0</v>
      </c>
      <c r="BR301" s="308">
        <v>252</v>
      </c>
      <c r="BS301" s="308">
        <v>249</v>
      </c>
      <c r="BT301" s="374"/>
      <c r="BU301" s="312"/>
      <c r="BV301" s="372"/>
      <c r="BW301" s="375"/>
      <c r="BX301" s="365"/>
      <c r="BY301" s="376"/>
      <c r="BZ301" s="376"/>
      <c r="CA301" s="376"/>
      <c r="CB301" s="365"/>
      <c r="CC301" s="365"/>
      <c r="CD301" s="366"/>
      <c r="CE301" s="365"/>
      <c r="CF301" s="365"/>
      <c r="CG301" s="365"/>
      <c r="CH301" s="365"/>
      <c r="CI301" s="377"/>
      <c r="CJ301" s="365"/>
      <c r="CK301" s="378"/>
      <c r="CL301" s="375"/>
      <c r="CM301" s="365"/>
      <c r="CN301" s="376"/>
      <c r="CO301" s="376"/>
      <c r="CP301" s="376"/>
      <c r="CQ301" s="365"/>
      <c r="CR301" s="365"/>
      <c r="CS301" s="366"/>
      <c r="CT301" s="365"/>
      <c r="CU301" s="365"/>
      <c r="CV301" s="365"/>
      <c r="CW301" s="365"/>
      <c r="CX301" s="377"/>
      <c r="CY301" s="365"/>
      <c r="CZ301" s="378"/>
    </row>
    <row r="302" spans="1:104" s="1" customFormat="1" hidden="1">
      <c r="A302" s="272">
        <v>44861</v>
      </c>
      <c r="B302" s="362"/>
      <c r="C302" s="363"/>
      <c r="D302" s="364"/>
      <c r="E302" s="364"/>
      <c r="F302" s="364"/>
      <c r="G302" s="365"/>
      <c r="H302" s="366"/>
      <c r="I302" s="366"/>
      <c r="J302" s="366"/>
      <c r="K302" s="366"/>
      <c r="L302" s="366"/>
      <c r="M302" s="367"/>
      <c r="N302" s="367"/>
      <c r="O302" s="365"/>
      <c r="P302" s="368"/>
      <c r="Q302" s="369"/>
      <c r="R302" s="312"/>
      <c r="S302" s="379">
        <v>-0.40181667052841186</v>
      </c>
      <c r="T302" s="370">
        <v>0</v>
      </c>
      <c r="U302" s="370">
        <v>0</v>
      </c>
      <c r="V302" s="312">
        <f>_xll.SRS1Splines.Functions25.Linear_Interp(V_NK3!$P$8:$P$32,V_NK3!$R$8:$R$32,AC302)</f>
        <v>582.14085333999901</v>
      </c>
      <c r="W302" s="312">
        <f>(V302/V_NK3!$R$28)*100</f>
        <v>107.37691164201976</v>
      </c>
      <c r="X302" s="308">
        <f>V302-V_NK3!$R$8</f>
        <v>525.56220133999898</v>
      </c>
      <c r="Y302" s="308">
        <f>IFERROR((V302 - V_NK3!$V$10) / (V_NK3!$V$9- V_NK3!$V$10) * 100, 0)</f>
        <v>108.23647260749102</v>
      </c>
      <c r="Z302" s="308">
        <v>541.79999999999995</v>
      </c>
      <c r="AA302" s="308">
        <v>521</v>
      </c>
      <c r="AB302" s="312">
        <v>539.23</v>
      </c>
      <c r="AC302" s="371">
        <v>542.02</v>
      </c>
      <c r="AD302" s="308">
        <v>0.57999999999999996</v>
      </c>
      <c r="AE302" s="372">
        <v>0.77</v>
      </c>
      <c r="AF302" s="373"/>
      <c r="AG302" s="312"/>
      <c r="AH302" s="370">
        <v>3.5943070129868779</v>
      </c>
      <c r="AI302" s="370">
        <v>3.3321927272727274</v>
      </c>
      <c r="AJ302" s="370">
        <v>0</v>
      </c>
      <c r="AK302" s="312">
        <f>_xll.SRS1Splines.Functions25.Linear_Interp(V_NK2!$R$10:$R$21,V_NK2!$T$10:$T$21,AR302)</f>
        <v>62.793914285743902</v>
      </c>
      <c r="AL302" s="312">
        <f>(AK302/V_NK2!$T$18)*100</f>
        <v>87.946658663506867</v>
      </c>
      <c r="AM302" s="308">
        <f>AK302-V_NK2!$T$11</f>
        <v>21.973914285716106</v>
      </c>
      <c r="AN302" s="308">
        <f>IFERROR((AK302 - V_NK2!$X$12) / (V_NK2!$X$11- V_NK2!$X$12) * 100, 0)</f>
        <v>71.85714285715234</v>
      </c>
      <c r="AO302" s="308">
        <v>427</v>
      </c>
      <c r="AP302" s="308">
        <v>420</v>
      </c>
      <c r="AQ302" s="308">
        <v>425</v>
      </c>
      <c r="AR302" s="371">
        <v>425.03</v>
      </c>
      <c r="AS302" s="312">
        <v>0.87</v>
      </c>
      <c r="AT302" s="372">
        <v>0.81</v>
      </c>
      <c r="AU302" s="369"/>
      <c r="AV302" s="312"/>
      <c r="AW302" s="370"/>
      <c r="AX302" s="370"/>
      <c r="AY302" s="370"/>
      <c r="AZ302" s="312"/>
      <c r="BA302" s="312"/>
      <c r="BB302" s="308"/>
      <c r="BC302" s="308"/>
      <c r="BD302" s="308"/>
      <c r="BE302" s="308"/>
      <c r="BF302" s="374"/>
      <c r="BG302" s="312"/>
      <c r="BH302" s="372"/>
      <c r="BI302" s="369"/>
      <c r="BJ302" s="312"/>
      <c r="BK302" s="370"/>
      <c r="BL302" s="370"/>
      <c r="BM302" s="370"/>
      <c r="BN302" s="312" t="str">
        <f>_xll.SRS1Splines.Functions25.Linear_Interp(V_XNN1!$K$3:$K$8,V_XNN1!$L$3:$L$8,BT302)</f>
        <v>Error reading input X value(s): The value is not a number</v>
      </c>
      <c r="BO302" s="312" t="e">
        <f>(BN302/V_XNN1!$L$7)*100</f>
        <v>#VALUE!</v>
      </c>
      <c r="BP302" s="308" t="str">
        <f>_xll.SRS1Splines.Functions25.Linear_Interp(V_XNN1!$K$3:$K$8,V_XNN1!$M$3:$M$8,BT302)</f>
        <v>Error reading input X value(s): The value is not a number</v>
      </c>
      <c r="BQ302" s="308">
        <f>IFERROR((BN302 - V_XNN1!$M$16) / (V_XNN1!$M$15- V_XNN1!$M$16) * 100, 0)</f>
        <v>0</v>
      </c>
      <c r="BR302" s="308">
        <v>252</v>
      </c>
      <c r="BS302" s="308">
        <v>249</v>
      </c>
      <c r="BT302" s="374"/>
      <c r="BU302" s="312"/>
      <c r="BV302" s="372"/>
      <c r="BW302" s="375"/>
      <c r="BX302" s="365"/>
      <c r="BY302" s="376"/>
      <c r="BZ302" s="376"/>
      <c r="CA302" s="376"/>
      <c r="CB302" s="365"/>
      <c r="CC302" s="365"/>
      <c r="CD302" s="366"/>
      <c r="CE302" s="365"/>
      <c r="CF302" s="365"/>
      <c r="CG302" s="365"/>
      <c r="CH302" s="365"/>
      <c r="CI302" s="377"/>
      <c r="CJ302" s="365"/>
      <c r="CK302" s="378"/>
      <c r="CL302" s="375"/>
      <c r="CM302" s="365"/>
      <c r="CN302" s="376"/>
      <c r="CO302" s="376"/>
      <c r="CP302" s="376"/>
      <c r="CQ302" s="365"/>
      <c r="CR302" s="365"/>
      <c r="CS302" s="366"/>
      <c r="CT302" s="365"/>
      <c r="CU302" s="365"/>
      <c r="CV302" s="365"/>
      <c r="CW302" s="365"/>
      <c r="CX302" s="377"/>
      <c r="CY302" s="365"/>
      <c r="CZ302" s="378"/>
    </row>
    <row r="303" spans="1:104" s="1" customFormat="1" hidden="1">
      <c r="A303" s="272">
        <v>44862</v>
      </c>
      <c r="B303" s="362"/>
      <c r="C303" s="363"/>
      <c r="D303" s="364"/>
      <c r="E303" s="364"/>
      <c r="F303" s="364"/>
      <c r="G303" s="365"/>
      <c r="H303" s="366"/>
      <c r="I303" s="366"/>
      <c r="J303" s="366"/>
      <c r="K303" s="366"/>
      <c r="L303" s="366"/>
      <c r="M303" s="367"/>
      <c r="N303" s="367"/>
      <c r="O303" s="365"/>
      <c r="P303" s="368"/>
      <c r="Q303" s="369"/>
      <c r="R303" s="312"/>
      <c r="S303" s="379">
        <v>-0.80363334104919437</v>
      </c>
      <c r="T303" s="370">
        <v>0</v>
      </c>
      <c r="U303" s="370">
        <v>0</v>
      </c>
      <c r="V303" s="312">
        <f>_xll.SRS1Splines.Functions25.Linear_Interp(V_NK3!$P$8:$P$32,V_NK3!$R$8:$R$32,AC303)</f>
        <v>581.33722</v>
      </c>
      <c r="W303" s="312">
        <f>(V303/V_NK3!$R$28)*100</f>
        <v>107.2286800488468</v>
      </c>
      <c r="X303" s="308">
        <f>V303-V_NK3!$R$8</f>
        <v>524.75856799999997</v>
      </c>
      <c r="Y303" s="308">
        <f>IFERROR((V303 - V_NK3!$V$10) / (V_NK3!$V$9- V_NK3!$V$10) * 100, 0)</f>
        <v>108.07096900435995</v>
      </c>
      <c r="Z303" s="308">
        <v>541.79999999999995</v>
      </c>
      <c r="AA303" s="308">
        <v>521</v>
      </c>
      <c r="AB303" s="312">
        <v>539.23</v>
      </c>
      <c r="AC303" s="371">
        <v>542</v>
      </c>
      <c r="AD303" s="308">
        <v>0.57999999999999996</v>
      </c>
      <c r="AE303" s="372">
        <v>0.77</v>
      </c>
      <c r="AF303" s="373"/>
      <c r="AG303" s="312"/>
      <c r="AH303" s="370">
        <v>3.6816784415583395</v>
      </c>
      <c r="AI303" s="370">
        <v>3.3321927272727274</v>
      </c>
      <c r="AJ303" s="370">
        <v>0</v>
      </c>
      <c r="AK303" s="312">
        <f>_xll.SRS1Splines.Functions25.Linear_Interp(V_NK2!$R$10:$R$21,V_NK2!$T$10:$T$21,AR303)</f>
        <v>63.143400000029402</v>
      </c>
      <c r="AL303" s="312">
        <f>(AK303/V_NK2!$T$18)*100</f>
        <v>88.436134453822689</v>
      </c>
      <c r="AM303" s="308">
        <f>AK303-V_NK2!$T$11</f>
        <v>22.323400000001605</v>
      </c>
      <c r="AN303" s="308">
        <f>IFERROR((AK303 - V_NK2!$X$12) / (V_NK2!$X$11- V_NK2!$X$12) * 100, 0)</f>
        <v>73.000000000008839</v>
      </c>
      <c r="AO303" s="308">
        <v>427</v>
      </c>
      <c r="AP303" s="308">
        <v>420</v>
      </c>
      <c r="AQ303" s="308">
        <v>425</v>
      </c>
      <c r="AR303" s="371">
        <v>425.11</v>
      </c>
      <c r="AS303" s="312">
        <v>0.87</v>
      </c>
      <c r="AT303" s="372">
        <v>0.81</v>
      </c>
      <c r="AU303" s="369"/>
      <c r="AV303" s="312"/>
      <c r="AW303" s="370"/>
      <c r="AX303" s="370"/>
      <c r="AY303" s="370"/>
      <c r="AZ303" s="312"/>
      <c r="BA303" s="312"/>
      <c r="BB303" s="308"/>
      <c r="BC303" s="308"/>
      <c r="BD303" s="308"/>
      <c r="BE303" s="308"/>
      <c r="BF303" s="374"/>
      <c r="BG303" s="312"/>
      <c r="BH303" s="372"/>
      <c r="BI303" s="369"/>
      <c r="BJ303" s="312"/>
      <c r="BK303" s="370"/>
      <c r="BL303" s="370"/>
      <c r="BM303" s="370"/>
      <c r="BN303" s="312" t="str">
        <f>_xll.SRS1Splines.Functions25.Linear_Interp(V_XNN1!$K$3:$K$8,V_XNN1!$L$3:$L$8,BT303)</f>
        <v>Error reading input X value(s): The value is not a number</v>
      </c>
      <c r="BO303" s="312" t="e">
        <f>(BN303/V_XNN1!$L$7)*100</f>
        <v>#VALUE!</v>
      </c>
      <c r="BP303" s="308" t="str">
        <f>_xll.SRS1Splines.Functions25.Linear_Interp(V_XNN1!$K$3:$K$8,V_XNN1!$M$3:$M$8,BT303)</f>
        <v>Error reading input X value(s): The value is not a number</v>
      </c>
      <c r="BQ303" s="308">
        <f>IFERROR((BN303 - V_XNN1!$M$16) / (V_XNN1!$M$15- V_XNN1!$M$16) * 100, 0)</f>
        <v>0</v>
      </c>
      <c r="BR303" s="308">
        <v>252</v>
      </c>
      <c r="BS303" s="308">
        <v>249</v>
      </c>
      <c r="BT303" s="374"/>
      <c r="BU303" s="312"/>
      <c r="BV303" s="372"/>
      <c r="BW303" s="375"/>
      <c r="BX303" s="365"/>
      <c r="BY303" s="376"/>
      <c r="BZ303" s="376"/>
      <c r="CA303" s="376"/>
      <c r="CB303" s="365"/>
      <c r="CC303" s="365"/>
      <c r="CD303" s="366"/>
      <c r="CE303" s="365"/>
      <c r="CF303" s="365"/>
      <c r="CG303" s="365"/>
      <c r="CH303" s="365"/>
      <c r="CI303" s="377"/>
      <c r="CJ303" s="365"/>
      <c r="CK303" s="378"/>
      <c r="CL303" s="375"/>
      <c r="CM303" s="365"/>
      <c r="CN303" s="376"/>
      <c r="CO303" s="376"/>
      <c r="CP303" s="376"/>
      <c r="CQ303" s="365"/>
      <c r="CR303" s="365"/>
      <c r="CS303" s="366"/>
      <c r="CT303" s="365"/>
      <c r="CU303" s="365"/>
      <c r="CV303" s="365"/>
      <c r="CW303" s="365"/>
      <c r="CX303" s="377"/>
      <c r="CY303" s="365"/>
      <c r="CZ303" s="378"/>
    </row>
    <row r="304" spans="1:104" s="1" customFormat="1" hidden="1">
      <c r="A304" s="272">
        <v>44863</v>
      </c>
      <c r="B304" s="362"/>
      <c r="C304" s="363"/>
      <c r="D304" s="364"/>
      <c r="E304" s="364"/>
      <c r="F304" s="364"/>
      <c r="G304" s="365"/>
      <c r="H304" s="366"/>
      <c r="I304" s="366"/>
      <c r="J304" s="366"/>
      <c r="K304" s="366"/>
      <c r="L304" s="366"/>
      <c r="M304" s="367"/>
      <c r="N304" s="367"/>
      <c r="O304" s="365"/>
      <c r="P304" s="368"/>
      <c r="Q304" s="369"/>
      <c r="R304" s="312"/>
      <c r="S304" s="379">
        <v>-1.5676033081245422</v>
      </c>
      <c r="T304" s="370">
        <v>0</v>
      </c>
      <c r="U304" s="370">
        <v>0</v>
      </c>
      <c r="V304" s="312">
        <f>_xll.SRS1Splines.Functions25.Linear_Interp(V_NK3!$P$8:$P$32,V_NK3!$R$8:$R$32,AC304)</f>
        <v>579.76961672000095</v>
      </c>
      <c r="W304" s="312">
        <f>(V304/V_NK3!$R$28)*100</f>
        <v>106.9395328468931</v>
      </c>
      <c r="X304" s="308">
        <f>V304-V_NK3!$R$8</f>
        <v>523.19096472000092</v>
      </c>
      <c r="Y304" s="308">
        <f>IFERROR((V304 - V_NK3!$V$10) / (V_NK3!$V$9- V_NK3!$V$10) * 100, 0)</f>
        <v>107.74813024418575</v>
      </c>
      <c r="Z304" s="308">
        <v>541.79999999999995</v>
      </c>
      <c r="AA304" s="308">
        <v>521</v>
      </c>
      <c r="AB304" s="312">
        <v>539.23</v>
      </c>
      <c r="AC304" s="371">
        <v>541.96</v>
      </c>
      <c r="AD304" s="308">
        <v>0.57999999999999996</v>
      </c>
      <c r="AE304" s="372">
        <v>0.85</v>
      </c>
      <c r="AF304" s="373"/>
      <c r="AG304" s="312"/>
      <c r="AH304" s="370">
        <v>3.8207558441555713</v>
      </c>
      <c r="AI304" s="370">
        <v>3.9081272727272731</v>
      </c>
      <c r="AJ304" s="370">
        <v>0</v>
      </c>
      <c r="AK304" s="312">
        <f>_xll.SRS1Splines.Functions25.Linear_Interp(V_NK2!$R$10:$R$21,V_NK2!$T$10:$T$21,AR304)</f>
        <v>63.056028571457901</v>
      </c>
      <c r="AL304" s="312">
        <f>(AK304/V_NK2!$T$18)*100</f>
        <v>88.313765506243541</v>
      </c>
      <c r="AM304" s="308">
        <f>AK304-V_NK2!$T$11</f>
        <v>22.236028571430104</v>
      </c>
      <c r="AN304" s="308">
        <f>IFERROR((AK304 - V_NK2!$X$12) / (V_NK2!$X$11- V_NK2!$X$12) * 100, 0)</f>
        <v>72.714285714294292</v>
      </c>
      <c r="AO304" s="308">
        <v>427</v>
      </c>
      <c r="AP304" s="308">
        <v>420</v>
      </c>
      <c r="AQ304" s="308">
        <v>425</v>
      </c>
      <c r="AR304" s="371">
        <v>425.09</v>
      </c>
      <c r="AS304" s="312">
        <v>0.87</v>
      </c>
      <c r="AT304" s="372">
        <v>0.95</v>
      </c>
      <c r="AU304" s="369"/>
      <c r="AV304" s="312"/>
      <c r="AW304" s="370"/>
      <c r="AX304" s="370"/>
      <c r="AY304" s="370"/>
      <c r="AZ304" s="312"/>
      <c r="BA304" s="312"/>
      <c r="BB304" s="308"/>
      <c r="BC304" s="308"/>
      <c r="BD304" s="308"/>
      <c r="BE304" s="308"/>
      <c r="BF304" s="374"/>
      <c r="BG304" s="312"/>
      <c r="BH304" s="372"/>
      <c r="BI304" s="369"/>
      <c r="BJ304" s="312"/>
      <c r="BK304" s="370"/>
      <c r="BL304" s="370"/>
      <c r="BM304" s="370"/>
      <c r="BN304" s="312" t="str">
        <f>_xll.SRS1Splines.Functions25.Linear_Interp(V_XNN1!$K$3:$K$8,V_XNN1!$L$3:$L$8,BT304)</f>
        <v>Error reading input X value(s): The value is not a number</v>
      </c>
      <c r="BO304" s="312" t="e">
        <f>(BN304/V_XNN1!$L$7)*100</f>
        <v>#VALUE!</v>
      </c>
      <c r="BP304" s="308" t="str">
        <f>_xll.SRS1Splines.Functions25.Linear_Interp(V_XNN1!$K$3:$K$8,V_XNN1!$M$3:$M$8,BT304)</f>
        <v>Error reading input X value(s): The value is not a number</v>
      </c>
      <c r="BQ304" s="308">
        <f>IFERROR((BN304 - V_XNN1!$M$16) / (V_XNN1!$M$15- V_XNN1!$M$16) * 100, 0)</f>
        <v>0</v>
      </c>
      <c r="BR304" s="308">
        <v>252</v>
      </c>
      <c r="BS304" s="308">
        <v>249</v>
      </c>
      <c r="BT304" s="374"/>
      <c r="BU304" s="312"/>
      <c r="BV304" s="372"/>
      <c r="BW304" s="375"/>
      <c r="BX304" s="365"/>
      <c r="BY304" s="376"/>
      <c r="BZ304" s="376"/>
      <c r="CA304" s="376"/>
      <c r="CB304" s="365"/>
      <c r="CC304" s="365"/>
      <c r="CD304" s="366"/>
      <c r="CE304" s="365"/>
      <c r="CF304" s="365"/>
      <c r="CG304" s="365"/>
      <c r="CH304" s="365"/>
      <c r="CI304" s="377"/>
      <c r="CJ304" s="365"/>
      <c r="CK304" s="378"/>
      <c r="CL304" s="375"/>
      <c r="CM304" s="365"/>
      <c r="CN304" s="376"/>
      <c r="CO304" s="376"/>
      <c r="CP304" s="376"/>
      <c r="CQ304" s="365"/>
      <c r="CR304" s="365"/>
      <c r="CS304" s="366"/>
      <c r="CT304" s="365"/>
      <c r="CU304" s="365"/>
      <c r="CV304" s="365"/>
      <c r="CW304" s="365"/>
      <c r="CX304" s="377"/>
      <c r="CY304" s="365"/>
      <c r="CZ304" s="378"/>
    </row>
    <row r="305" spans="1:104" s="1" customFormat="1" hidden="1">
      <c r="A305" s="272">
        <v>44864</v>
      </c>
      <c r="B305" s="362"/>
      <c r="C305" s="363"/>
      <c r="D305" s="364"/>
      <c r="E305" s="364"/>
      <c r="F305" s="364"/>
      <c r="G305" s="365"/>
      <c r="H305" s="366"/>
      <c r="I305" s="366"/>
      <c r="J305" s="366"/>
      <c r="K305" s="366"/>
      <c r="L305" s="366"/>
      <c r="M305" s="367"/>
      <c r="N305" s="367"/>
      <c r="O305" s="365"/>
      <c r="P305" s="368"/>
      <c r="Q305" s="369"/>
      <c r="R305" s="312"/>
      <c r="S305" s="379">
        <v>-0.78380165404891966</v>
      </c>
      <c r="T305" s="370">
        <v>0</v>
      </c>
      <c r="U305" s="370">
        <v>0</v>
      </c>
      <c r="V305" s="312">
        <f>_xll.SRS1Splines.Functions25.Linear_Interp(V_NK3!$P$8:$P$32,V_NK3!$R$8:$R$32,AC305)</f>
        <v>578.985815080002</v>
      </c>
      <c r="W305" s="312">
        <f>(V305/V_NK3!$R$28)*100</f>
        <v>106.79495924591636</v>
      </c>
      <c r="X305" s="308">
        <f>V305-V_NK3!$R$8</f>
        <v>522.40716308000196</v>
      </c>
      <c r="Y305" s="308">
        <f>IFERROR((V305 - V_NK3!$V$10) / (V_NK3!$V$9- V_NK3!$V$10) * 100, 0)</f>
        <v>107.58671086409876</v>
      </c>
      <c r="Z305" s="308">
        <v>541.79999999999995</v>
      </c>
      <c r="AA305" s="308">
        <v>521</v>
      </c>
      <c r="AB305" s="312">
        <v>539.23</v>
      </c>
      <c r="AC305" s="371">
        <v>541.94000000000005</v>
      </c>
      <c r="AD305" s="308">
        <v>0.57999999999999996</v>
      </c>
      <c r="AE305" s="372">
        <v>0.77</v>
      </c>
      <c r="AF305" s="373"/>
      <c r="AG305" s="312"/>
      <c r="AH305" s="370">
        <v>3.5531688311686946</v>
      </c>
      <c r="AI305" s="370">
        <v>3.2910545454545455</v>
      </c>
      <c r="AJ305" s="370">
        <v>0</v>
      </c>
      <c r="AK305" s="312">
        <f>_xll.SRS1Splines.Functions25.Linear_Interp(V_NK2!$R$10:$R$21,V_NK2!$T$10:$T$21,AR305)</f>
        <v>63.318142857171999</v>
      </c>
      <c r="AL305" s="312">
        <f>(AK305/V_NK2!$T$18)*100</f>
        <v>88.680872348980387</v>
      </c>
      <c r="AM305" s="308">
        <f>AK305-V_NK2!$T$11</f>
        <v>22.498142857144202</v>
      </c>
      <c r="AN305" s="308">
        <f>IFERROR((AK305 - V_NK2!$X$12) / (V_NK2!$X$11- V_NK2!$X$12) * 100, 0)</f>
        <v>73.571428571436584</v>
      </c>
      <c r="AO305" s="308">
        <v>427</v>
      </c>
      <c r="AP305" s="308">
        <v>420</v>
      </c>
      <c r="AQ305" s="308">
        <v>425</v>
      </c>
      <c r="AR305" s="371">
        <v>425.15</v>
      </c>
      <c r="AS305" s="312">
        <v>0.87</v>
      </c>
      <c r="AT305" s="372">
        <v>0.8</v>
      </c>
      <c r="AU305" s="369"/>
      <c r="AV305" s="312"/>
      <c r="AW305" s="370"/>
      <c r="AX305" s="370"/>
      <c r="AY305" s="370"/>
      <c r="AZ305" s="312"/>
      <c r="BA305" s="312"/>
      <c r="BB305" s="308"/>
      <c r="BC305" s="308"/>
      <c r="BD305" s="308"/>
      <c r="BE305" s="308"/>
      <c r="BF305" s="374"/>
      <c r="BG305" s="312"/>
      <c r="BH305" s="372"/>
      <c r="BI305" s="369"/>
      <c r="BJ305" s="312"/>
      <c r="BK305" s="370"/>
      <c r="BL305" s="370"/>
      <c r="BM305" s="370"/>
      <c r="BN305" s="312" t="str">
        <f>_xll.SRS1Splines.Functions25.Linear_Interp(V_XNN1!$K$3:$K$8,V_XNN1!$L$3:$L$8,BT305)</f>
        <v>Error reading input X value(s): The value is not a number</v>
      </c>
      <c r="BO305" s="312" t="e">
        <f>(BN305/V_XNN1!$L$7)*100</f>
        <v>#VALUE!</v>
      </c>
      <c r="BP305" s="308" t="str">
        <f>_xll.SRS1Splines.Functions25.Linear_Interp(V_XNN1!$K$3:$K$8,V_XNN1!$M$3:$M$8,BT305)</f>
        <v>Error reading input X value(s): The value is not a number</v>
      </c>
      <c r="BQ305" s="308">
        <f>IFERROR((BN305 - V_XNN1!$M$16) / (V_XNN1!$M$15- V_XNN1!$M$16) * 100, 0)</f>
        <v>0</v>
      </c>
      <c r="BR305" s="308">
        <v>252</v>
      </c>
      <c r="BS305" s="308">
        <v>249</v>
      </c>
      <c r="BT305" s="374"/>
      <c r="BU305" s="312"/>
      <c r="BV305" s="372"/>
      <c r="BW305" s="375"/>
      <c r="BX305" s="365"/>
      <c r="BY305" s="376"/>
      <c r="BZ305" s="376"/>
      <c r="CA305" s="376"/>
      <c r="CB305" s="365"/>
      <c r="CC305" s="365"/>
      <c r="CD305" s="366"/>
      <c r="CE305" s="365"/>
      <c r="CF305" s="365"/>
      <c r="CG305" s="365"/>
      <c r="CH305" s="365"/>
      <c r="CI305" s="377"/>
      <c r="CJ305" s="365"/>
      <c r="CK305" s="378"/>
      <c r="CL305" s="375"/>
      <c r="CM305" s="365"/>
      <c r="CN305" s="376"/>
      <c r="CO305" s="376"/>
      <c r="CP305" s="376"/>
      <c r="CQ305" s="365"/>
      <c r="CR305" s="365"/>
      <c r="CS305" s="366"/>
      <c r="CT305" s="365"/>
      <c r="CU305" s="365"/>
      <c r="CV305" s="365"/>
      <c r="CW305" s="365"/>
      <c r="CX305" s="377"/>
      <c r="CY305" s="365"/>
      <c r="CZ305" s="378"/>
    </row>
    <row r="306" spans="1:104" s="1" customFormat="1" hidden="1">
      <c r="A306" s="272">
        <v>44865</v>
      </c>
      <c r="B306" s="362"/>
      <c r="C306" s="363"/>
      <c r="D306" s="364"/>
      <c r="E306" s="364"/>
      <c r="F306" s="364"/>
      <c r="G306" s="365"/>
      <c r="H306" s="366"/>
      <c r="I306" s="366"/>
      <c r="J306" s="366"/>
      <c r="K306" s="366"/>
      <c r="L306" s="366"/>
      <c r="M306" s="367"/>
      <c r="N306" s="367"/>
      <c r="O306" s="365"/>
      <c r="P306" s="368"/>
      <c r="Q306" s="369"/>
      <c r="R306" s="312"/>
      <c r="S306" s="379">
        <v>-1.1757024810791015</v>
      </c>
      <c r="T306" s="370">
        <v>0</v>
      </c>
      <c r="U306" s="370">
        <v>0</v>
      </c>
      <c r="V306" s="312">
        <f>_xll.SRS1Splines.Functions25.Linear_Interp(V_NK3!$P$8:$P$32,V_NK3!$R$8:$R$32,AC306)</f>
        <v>577.81011261999902</v>
      </c>
      <c r="W306" s="312">
        <f>(V306/V_NK3!$R$28)*100</f>
        <v>106.57809884445042</v>
      </c>
      <c r="X306" s="308">
        <f>V306-V_NK3!$R$8</f>
        <v>521.23146061999898</v>
      </c>
      <c r="Y306" s="308">
        <f>IFERROR((V306 - V_NK3!$V$10) / (V_NK3!$V$9- V_NK3!$V$10) * 100, 0)</f>
        <v>107.34458179396735</v>
      </c>
      <c r="Z306" s="308">
        <v>541.79999999999995</v>
      </c>
      <c r="AA306" s="308">
        <v>521</v>
      </c>
      <c r="AB306" s="312">
        <v>539.23</v>
      </c>
      <c r="AC306" s="371">
        <v>541.91</v>
      </c>
      <c r="AD306" s="308">
        <v>0.57999999999999996</v>
      </c>
      <c r="AE306" s="372">
        <v>0.77</v>
      </c>
      <c r="AF306" s="373"/>
      <c r="AG306" s="312"/>
      <c r="AH306" s="370">
        <v>3.9026545454540686</v>
      </c>
      <c r="AI306" s="370">
        <v>3.2910545454545455</v>
      </c>
      <c r="AJ306" s="370">
        <v>0</v>
      </c>
      <c r="AK306" s="312">
        <f>_xll.SRS1Splines.Functions25.Linear_Interp(V_NK2!$R$10:$R$21,V_NK2!$T$10:$T$21,AR306)</f>
        <v>63.929742857171597</v>
      </c>
      <c r="AL306" s="312">
        <f>(AK306/V_NK2!$T$18)*100</f>
        <v>89.53745498203304</v>
      </c>
      <c r="AM306" s="308">
        <f>AK306-V_NK2!$T$11</f>
        <v>23.1097428571438</v>
      </c>
      <c r="AN306" s="308">
        <f>IFERROR((AK306 - V_NK2!$X$12) / (V_NK2!$X$11- V_NK2!$X$12) * 100, 0)</f>
        <v>75.571428571435362</v>
      </c>
      <c r="AO306" s="308">
        <v>427</v>
      </c>
      <c r="AP306" s="308">
        <v>420</v>
      </c>
      <c r="AQ306" s="308">
        <v>425</v>
      </c>
      <c r="AR306" s="371">
        <v>425.29</v>
      </c>
      <c r="AS306" s="312">
        <v>0.87</v>
      </c>
      <c r="AT306" s="372">
        <v>0.8</v>
      </c>
      <c r="AU306" s="369"/>
      <c r="AV306" s="312"/>
      <c r="AW306" s="370"/>
      <c r="AX306" s="370"/>
      <c r="AY306" s="370"/>
      <c r="AZ306" s="312"/>
      <c r="BA306" s="312"/>
      <c r="BB306" s="308"/>
      <c r="BC306" s="308"/>
      <c r="BD306" s="308"/>
      <c r="BE306" s="308"/>
      <c r="BF306" s="374"/>
      <c r="BG306" s="312"/>
      <c r="BH306" s="372"/>
      <c r="BI306" s="369"/>
      <c r="BJ306" s="312"/>
      <c r="BK306" s="370"/>
      <c r="BL306" s="370"/>
      <c r="BM306" s="370"/>
      <c r="BN306" s="312" t="str">
        <f>_xll.SRS1Splines.Functions25.Linear_Interp(V_XNN1!$K$3:$K$8,V_XNN1!$L$3:$L$8,BT306)</f>
        <v>Error reading input X value(s): The value is not a number</v>
      </c>
      <c r="BO306" s="312" t="e">
        <f>(BN306/V_XNN1!$L$7)*100</f>
        <v>#VALUE!</v>
      </c>
      <c r="BP306" s="308" t="str">
        <f>_xll.SRS1Splines.Functions25.Linear_Interp(V_XNN1!$K$3:$K$8,V_XNN1!$M$3:$M$8,BT306)</f>
        <v>Error reading input X value(s): The value is not a number</v>
      </c>
      <c r="BQ306" s="308">
        <f>IFERROR((BN306 - V_XNN1!$M$16) / (V_XNN1!$M$15- V_XNN1!$M$16) * 100, 0)</f>
        <v>0</v>
      </c>
      <c r="BR306" s="308">
        <v>252</v>
      </c>
      <c r="BS306" s="308">
        <v>249</v>
      </c>
      <c r="BT306" s="374"/>
      <c r="BU306" s="312"/>
      <c r="BV306" s="372"/>
      <c r="BW306" s="375"/>
      <c r="BX306" s="365"/>
      <c r="BY306" s="376"/>
      <c r="BZ306" s="376"/>
      <c r="CA306" s="376"/>
      <c r="CB306" s="365"/>
      <c r="CC306" s="365"/>
      <c r="CD306" s="366"/>
      <c r="CE306" s="365"/>
      <c r="CF306" s="365"/>
      <c r="CG306" s="365"/>
      <c r="CH306" s="365"/>
      <c r="CI306" s="377"/>
      <c r="CJ306" s="365"/>
      <c r="CK306" s="378"/>
      <c r="CL306" s="375"/>
      <c r="CM306" s="365"/>
      <c r="CN306" s="376"/>
      <c r="CO306" s="376"/>
      <c r="CP306" s="376"/>
      <c r="CQ306" s="365"/>
      <c r="CR306" s="365"/>
      <c r="CS306" s="366"/>
      <c r="CT306" s="365"/>
      <c r="CU306" s="365"/>
      <c r="CV306" s="365"/>
      <c r="CW306" s="365"/>
      <c r="CX306" s="377"/>
      <c r="CY306" s="365"/>
      <c r="CZ306" s="378"/>
    </row>
    <row r="307" spans="1:104" s="1" customFormat="1" hidden="1">
      <c r="A307" s="272">
        <v>44866</v>
      </c>
      <c r="B307" s="362"/>
      <c r="C307" s="363"/>
      <c r="D307" s="364"/>
      <c r="E307" s="364"/>
      <c r="F307" s="364"/>
      <c r="G307" s="365"/>
      <c r="H307" s="366"/>
      <c r="I307" s="366"/>
      <c r="J307" s="366"/>
      <c r="K307" s="366"/>
      <c r="L307" s="366"/>
      <c r="M307" s="367"/>
      <c r="N307" s="367"/>
      <c r="O307" s="365"/>
      <c r="P307" s="368"/>
      <c r="Q307" s="369"/>
      <c r="R307" s="312"/>
      <c r="S307" s="370">
        <v>2.3751983459472656</v>
      </c>
      <c r="T307" s="370">
        <v>3.1589999999999998</v>
      </c>
      <c r="U307" s="370">
        <v>0</v>
      </c>
      <c r="V307" s="312">
        <f>_xll.SRS1Splines.Functions25.Linear_Interp(V_NK3!$P$8:$P$32,V_NK3!$R$8:$R$32,AC307)</f>
        <v>577.02631097999904</v>
      </c>
      <c r="W307" s="312">
        <f>(V307/V_NK3!$R$28)*100</f>
        <v>106.43352524347347</v>
      </c>
      <c r="X307" s="308">
        <f>V307-V_NK3!$R$8</f>
        <v>520.44765897999901</v>
      </c>
      <c r="Y307" s="308">
        <f>IFERROR((V307 - V_NK3!$V$10) / (V_NK3!$V$9- V_NK3!$V$10) * 100, 0)</f>
        <v>107.18316241388015</v>
      </c>
      <c r="Z307" s="308">
        <v>541.79999999999995</v>
      </c>
      <c r="AA307" s="308">
        <v>521</v>
      </c>
      <c r="AB307" s="312">
        <v>540.80999999999995</v>
      </c>
      <c r="AC307" s="371">
        <v>541.89</v>
      </c>
      <c r="AD307" s="308">
        <v>0.53</v>
      </c>
      <c r="AE307" s="372">
        <v>0.78</v>
      </c>
      <c r="AF307" s="373"/>
      <c r="AG307" s="312"/>
      <c r="AH307" s="370">
        <v>3.6269154541625976</v>
      </c>
      <c r="AI307" s="370">
        <v>3.2910545454545455</v>
      </c>
      <c r="AJ307" s="370">
        <v>0</v>
      </c>
      <c r="AK307" s="312">
        <f>_xll.SRS1Splines.Functions25.Linear_Interp(V_NK2!$R$10:$R$21,V_NK2!$T$10:$T$21,AR307)</f>
        <v>64.017114285742906</v>
      </c>
      <c r="AL307" s="312">
        <f>(AK307/V_NK2!$T$18)*100</f>
        <v>89.659823929611903</v>
      </c>
      <c r="AM307" s="308">
        <f>AK307-V_NK2!$T$11</f>
        <v>23.197114285715109</v>
      </c>
      <c r="AN307" s="308">
        <f>IFERROR((AK307 - V_NK2!$X$12) / (V_NK2!$X$11- V_NK2!$X$12) * 100, 0)</f>
        <v>75.85714285714927</v>
      </c>
      <c r="AO307" s="308">
        <v>427</v>
      </c>
      <c r="AP307" s="308">
        <v>420</v>
      </c>
      <c r="AQ307" s="308">
        <v>425</v>
      </c>
      <c r="AR307" s="371">
        <v>425.31</v>
      </c>
      <c r="AS307" s="312">
        <v>0.77</v>
      </c>
      <c r="AT307" s="372">
        <v>0.8</v>
      </c>
      <c r="AU307" s="369"/>
      <c r="AV307" s="312"/>
      <c r="AW307" s="370"/>
      <c r="AX307" s="370"/>
      <c r="AY307" s="370"/>
      <c r="AZ307" s="312"/>
      <c r="BA307" s="312"/>
      <c r="BB307" s="308"/>
      <c r="BC307" s="308"/>
      <c r="BD307" s="308"/>
      <c r="BE307" s="308"/>
      <c r="BF307" s="374"/>
      <c r="BG307" s="312"/>
      <c r="BH307" s="372"/>
      <c r="BI307" s="369"/>
      <c r="BJ307" s="312"/>
      <c r="BK307" s="370"/>
      <c r="BL307" s="370"/>
      <c r="BM307" s="370"/>
      <c r="BN307" s="312" t="str">
        <f>_xll.SRS1Splines.Functions25.Linear_Interp(V_XNN1!$K$3:$K$8,V_XNN1!$L$3:$L$8,BT307)</f>
        <v>Error reading input X value(s): The value is not a number</v>
      </c>
      <c r="BO307" s="312" t="e">
        <f>(BN307/V_XNN1!$L$7)*100</f>
        <v>#VALUE!</v>
      </c>
      <c r="BP307" s="308" t="str">
        <f>_xll.SRS1Splines.Functions25.Linear_Interp(V_XNN1!$K$3:$K$8,V_XNN1!$M$3:$M$8,BT307)</f>
        <v>Error reading input X value(s): The value is not a number</v>
      </c>
      <c r="BQ307" s="308">
        <f>IFERROR((BN307 - V_XNN1!$M$16) / (V_XNN1!$M$15- V_XNN1!$M$16) * 100, 0)</f>
        <v>0</v>
      </c>
      <c r="BR307" s="308">
        <v>252</v>
      </c>
      <c r="BS307" s="308">
        <v>249</v>
      </c>
      <c r="BT307" s="374"/>
      <c r="BU307" s="312"/>
      <c r="BV307" s="372"/>
      <c r="BW307" s="375"/>
      <c r="BX307" s="365"/>
      <c r="BY307" s="376"/>
      <c r="BZ307" s="376"/>
      <c r="CA307" s="376"/>
      <c r="CB307" s="365"/>
      <c r="CC307" s="365"/>
      <c r="CD307" s="366"/>
      <c r="CE307" s="365"/>
      <c r="CF307" s="365"/>
      <c r="CG307" s="365"/>
      <c r="CH307" s="365"/>
      <c r="CI307" s="377"/>
      <c r="CJ307" s="365"/>
      <c r="CK307" s="378"/>
      <c r="CL307" s="375"/>
      <c r="CM307" s="365"/>
      <c r="CN307" s="376"/>
      <c r="CO307" s="376"/>
      <c r="CP307" s="376"/>
      <c r="CQ307" s="365"/>
      <c r="CR307" s="365"/>
      <c r="CS307" s="366"/>
      <c r="CT307" s="365"/>
      <c r="CU307" s="365"/>
      <c r="CV307" s="365"/>
      <c r="CW307" s="365"/>
      <c r="CX307" s="377"/>
      <c r="CY307" s="365"/>
      <c r="CZ307" s="378"/>
    </row>
    <row r="308" spans="1:104" s="1" customFormat="1" hidden="1">
      <c r="A308" s="272">
        <v>44867</v>
      </c>
      <c r="B308" s="362"/>
      <c r="C308" s="363"/>
      <c r="D308" s="364"/>
      <c r="E308" s="364"/>
      <c r="F308" s="364"/>
      <c r="G308" s="365"/>
      <c r="H308" s="366"/>
      <c r="I308" s="366"/>
      <c r="J308" s="366"/>
      <c r="K308" s="366"/>
      <c r="L308" s="366"/>
      <c r="M308" s="367"/>
      <c r="N308" s="367"/>
      <c r="O308" s="365"/>
      <c r="P308" s="368"/>
      <c r="Q308" s="369"/>
      <c r="R308" s="312"/>
      <c r="S308" s="370">
        <v>1.9022975189247131</v>
      </c>
      <c r="T308" s="370">
        <v>3.0779999999999998</v>
      </c>
      <c r="U308" s="370">
        <v>0</v>
      </c>
      <c r="V308" s="312">
        <f>_xll.SRS1Splines.Functions25.Linear_Interp(V_NK3!$P$8:$P$32,V_NK3!$R$8:$R$32,AC308)</f>
        <v>575.85060852000004</v>
      </c>
      <c r="W308" s="312">
        <f>(V308/V_NK3!$R$28)*100</f>
        <v>106.21666484200827</v>
      </c>
      <c r="X308" s="308">
        <f>V308-V_NK3!$R$8</f>
        <v>519.27195652</v>
      </c>
      <c r="Y308" s="308">
        <f>IFERROR((V308 - V_NK3!$V$10) / (V_NK3!$V$9- V_NK3!$V$10) * 100, 0)</f>
        <v>106.94103334374955</v>
      </c>
      <c r="Z308" s="308">
        <v>541.79999999999995</v>
      </c>
      <c r="AA308" s="308">
        <v>521</v>
      </c>
      <c r="AB308" s="312">
        <v>540.80999999999995</v>
      </c>
      <c r="AC308" s="371">
        <v>541.86</v>
      </c>
      <c r="AD308" s="308">
        <v>0.53</v>
      </c>
      <c r="AE308" s="372">
        <v>0.76</v>
      </c>
      <c r="AF308" s="373"/>
      <c r="AG308" s="312"/>
      <c r="AH308" s="370">
        <v>3.3979581812451554</v>
      </c>
      <c r="AI308" s="370">
        <v>3.2910545454545455</v>
      </c>
      <c r="AJ308" s="370">
        <v>0</v>
      </c>
      <c r="AK308" s="312">
        <f>_xll.SRS1Splines.Functions25.Linear_Interp(V_NK2!$R$10:$R$21,V_NK2!$T$10:$T$21,AR308)</f>
        <v>64.148171428599795</v>
      </c>
      <c r="AL308" s="312">
        <f>(AK308/V_NK2!$T$18)*100</f>
        <v>89.843377350980106</v>
      </c>
      <c r="AM308" s="308">
        <f>AK308-V_NK2!$T$11</f>
        <v>23.328171428571999</v>
      </c>
      <c r="AN308" s="308">
        <f>IFERROR((AK308 - V_NK2!$X$12) / (V_NK2!$X$11- V_NK2!$X$12) * 100, 0)</f>
        <v>76.285714285719891</v>
      </c>
      <c r="AO308" s="308">
        <v>427</v>
      </c>
      <c r="AP308" s="308">
        <v>420</v>
      </c>
      <c r="AQ308" s="308">
        <v>425</v>
      </c>
      <c r="AR308" s="371">
        <v>425.34</v>
      </c>
      <c r="AS308" s="312">
        <v>0.77</v>
      </c>
      <c r="AT308" s="372">
        <v>0.8</v>
      </c>
      <c r="AU308" s="369"/>
      <c r="AV308" s="312"/>
      <c r="AW308" s="370"/>
      <c r="AX308" s="370"/>
      <c r="AY308" s="370"/>
      <c r="AZ308" s="312"/>
      <c r="BA308" s="312"/>
      <c r="BB308" s="308"/>
      <c r="BC308" s="308"/>
      <c r="BD308" s="308"/>
      <c r="BE308" s="308"/>
      <c r="BF308" s="374"/>
      <c r="BG308" s="312"/>
      <c r="BH308" s="372"/>
      <c r="BI308" s="369"/>
      <c r="BJ308" s="312"/>
      <c r="BK308" s="370"/>
      <c r="BL308" s="370"/>
      <c r="BM308" s="370"/>
      <c r="BN308" s="312" t="str">
        <f>_xll.SRS1Splines.Functions25.Linear_Interp(V_XNN1!$K$3:$K$8,V_XNN1!$L$3:$L$8,BT308)</f>
        <v>Error reading input X value(s): The value is not a number</v>
      </c>
      <c r="BO308" s="312" t="e">
        <f>(BN308/V_XNN1!$L$7)*100</f>
        <v>#VALUE!</v>
      </c>
      <c r="BP308" s="308" t="str">
        <f>_xll.SRS1Splines.Functions25.Linear_Interp(V_XNN1!$K$3:$K$8,V_XNN1!$M$3:$M$8,BT308)</f>
        <v>Error reading input X value(s): The value is not a number</v>
      </c>
      <c r="BQ308" s="308">
        <f>IFERROR((BN308 - V_XNN1!$M$16) / (V_XNN1!$M$15- V_XNN1!$M$16) * 100, 0)</f>
        <v>0</v>
      </c>
      <c r="BR308" s="308">
        <v>252</v>
      </c>
      <c r="BS308" s="308">
        <v>249</v>
      </c>
      <c r="BT308" s="374"/>
      <c r="BU308" s="312"/>
      <c r="BV308" s="372"/>
      <c r="BW308" s="375"/>
      <c r="BX308" s="365"/>
      <c r="BY308" s="376"/>
      <c r="BZ308" s="376"/>
      <c r="CA308" s="376"/>
      <c r="CB308" s="365"/>
      <c r="CC308" s="365"/>
      <c r="CD308" s="366"/>
      <c r="CE308" s="365"/>
      <c r="CF308" s="365"/>
      <c r="CG308" s="365"/>
      <c r="CH308" s="365"/>
      <c r="CI308" s="377"/>
      <c r="CJ308" s="365"/>
      <c r="CK308" s="378"/>
      <c r="CL308" s="375"/>
      <c r="CM308" s="365"/>
      <c r="CN308" s="376"/>
      <c r="CO308" s="376"/>
      <c r="CP308" s="376"/>
      <c r="CQ308" s="365"/>
      <c r="CR308" s="365"/>
      <c r="CS308" s="366"/>
      <c r="CT308" s="365"/>
      <c r="CU308" s="365"/>
      <c r="CV308" s="365"/>
      <c r="CW308" s="365"/>
      <c r="CX308" s="377"/>
      <c r="CY308" s="365"/>
      <c r="CZ308" s="378"/>
    </row>
    <row r="309" spans="1:104" s="1" customFormat="1" hidden="1">
      <c r="A309" s="272">
        <v>44868</v>
      </c>
      <c r="B309" s="362"/>
      <c r="C309" s="363"/>
      <c r="D309" s="364"/>
      <c r="E309" s="364"/>
      <c r="F309" s="364"/>
      <c r="G309" s="365"/>
      <c r="H309" s="366"/>
      <c r="I309" s="366"/>
      <c r="J309" s="366"/>
      <c r="K309" s="366"/>
      <c r="L309" s="366"/>
      <c r="M309" s="367"/>
      <c r="N309" s="367"/>
      <c r="O309" s="365"/>
      <c r="P309" s="368"/>
      <c r="Q309" s="369"/>
      <c r="R309" s="312"/>
      <c r="S309" s="370">
        <v>2.3346983459472654</v>
      </c>
      <c r="T309" s="370">
        <v>3.1185</v>
      </c>
      <c r="U309" s="370">
        <v>0</v>
      </c>
      <c r="V309" s="312">
        <f>_xll.SRS1Splines.Functions25.Linear_Interp(V_NK3!$P$8:$P$32,V_NK3!$R$8:$R$32,AC309)</f>
        <v>575.06680688000097</v>
      </c>
      <c r="W309" s="312">
        <f>(V309/V_NK3!$R$28)*100</f>
        <v>106.0720912410315</v>
      </c>
      <c r="X309" s="308">
        <f>V309-V_NK3!$R$8</f>
        <v>518.48815488000093</v>
      </c>
      <c r="Y309" s="308">
        <f>IFERROR((V309 - V_NK3!$V$10) / (V_NK3!$V$9- V_NK3!$V$10) * 100, 0)</f>
        <v>106.77961396366256</v>
      </c>
      <c r="Z309" s="308">
        <v>541.79999999999995</v>
      </c>
      <c r="AA309" s="308">
        <v>521</v>
      </c>
      <c r="AB309" s="312">
        <v>540.80999999999995</v>
      </c>
      <c r="AC309" s="371">
        <v>541.84</v>
      </c>
      <c r="AD309" s="308">
        <v>0.53</v>
      </c>
      <c r="AE309" s="372">
        <v>0.77</v>
      </c>
      <c r="AF309" s="373"/>
      <c r="AG309" s="312"/>
      <c r="AH309" s="370">
        <v>3.5771004541625975</v>
      </c>
      <c r="AI309" s="370">
        <v>3.2910545454545455</v>
      </c>
      <c r="AJ309" s="370">
        <v>0</v>
      </c>
      <c r="AK309" s="312">
        <f>_xll.SRS1Splines.Functions25.Linear_Interp(V_NK2!$R$10:$R$21,V_NK2!$T$10:$T$21,AR309)</f>
        <v>64.191857142885695</v>
      </c>
      <c r="AL309" s="312">
        <f>(AK309/V_NK2!$T$18)*100</f>
        <v>89.904561824769871</v>
      </c>
      <c r="AM309" s="308">
        <f>AK309-V_NK2!$T$11</f>
        <v>23.371857142857898</v>
      </c>
      <c r="AN309" s="308">
        <f>IFERROR((AK309 - V_NK2!$X$12) / (V_NK2!$X$11- V_NK2!$X$12) * 100, 0)</f>
        <v>76.428571428577655</v>
      </c>
      <c r="AO309" s="308">
        <v>427</v>
      </c>
      <c r="AP309" s="308">
        <v>420</v>
      </c>
      <c r="AQ309" s="308">
        <v>425</v>
      </c>
      <c r="AR309" s="371">
        <v>425.35</v>
      </c>
      <c r="AS309" s="312">
        <v>0.77</v>
      </c>
      <c r="AT309" s="372">
        <v>0.8</v>
      </c>
      <c r="AU309" s="369"/>
      <c r="AV309" s="312"/>
      <c r="AW309" s="370"/>
      <c r="AX309" s="370"/>
      <c r="AY309" s="370"/>
      <c r="AZ309" s="312"/>
      <c r="BA309" s="312"/>
      <c r="BB309" s="308"/>
      <c r="BC309" s="308"/>
      <c r="BD309" s="308"/>
      <c r="BE309" s="308"/>
      <c r="BF309" s="374"/>
      <c r="BG309" s="312"/>
      <c r="BH309" s="372"/>
      <c r="BI309" s="369"/>
      <c r="BJ309" s="312"/>
      <c r="BK309" s="370"/>
      <c r="BL309" s="370"/>
      <c r="BM309" s="370"/>
      <c r="BN309" s="312" t="str">
        <f>_xll.SRS1Splines.Functions25.Linear_Interp(V_XNN1!$K$3:$K$8,V_XNN1!$L$3:$L$8,BT309)</f>
        <v>Error reading input X value(s): The value is not a number</v>
      </c>
      <c r="BO309" s="312" t="e">
        <f>(BN309/V_XNN1!$L$7)*100</f>
        <v>#VALUE!</v>
      </c>
      <c r="BP309" s="308" t="str">
        <f>_xll.SRS1Splines.Functions25.Linear_Interp(V_XNN1!$K$3:$K$8,V_XNN1!$M$3:$M$8,BT309)</f>
        <v>Error reading input X value(s): The value is not a number</v>
      </c>
      <c r="BQ309" s="308">
        <f>IFERROR((BN309 - V_XNN1!$M$16) / (V_XNN1!$M$15- V_XNN1!$M$16) * 100, 0)</f>
        <v>0</v>
      </c>
      <c r="BR309" s="308">
        <v>252</v>
      </c>
      <c r="BS309" s="308">
        <v>249</v>
      </c>
      <c r="BT309" s="374"/>
      <c r="BU309" s="312"/>
      <c r="BV309" s="372"/>
      <c r="BW309" s="375"/>
      <c r="BX309" s="365"/>
      <c r="BY309" s="376"/>
      <c r="BZ309" s="376"/>
      <c r="CA309" s="376"/>
      <c r="CB309" s="365"/>
      <c r="CC309" s="365"/>
      <c r="CD309" s="366"/>
      <c r="CE309" s="365"/>
      <c r="CF309" s="365"/>
      <c r="CG309" s="365"/>
      <c r="CH309" s="365"/>
      <c r="CI309" s="377"/>
      <c r="CJ309" s="365"/>
      <c r="CK309" s="378"/>
      <c r="CL309" s="375"/>
      <c r="CM309" s="365"/>
      <c r="CN309" s="376"/>
      <c r="CO309" s="376"/>
      <c r="CP309" s="376"/>
      <c r="CQ309" s="365"/>
      <c r="CR309" s="365"/>
      <c r="CS309" s="366"/>
      <c r="CT309" s="365"/>
      <c r="CU309" s="365"/>
      <c r="CV309" s="365"/>
      <c r="CW309" s="365"/>
      <c r="CX309" s="377"/>
      <c r="CY309" s="365"/>
      <c r="CZ309" s="378"/>
    </row>
    <row r="310" spans="1:104" s="1" customFormat="1" hidden="1">
      <c r="A310" s="272">
        <v>44869</v>
      </c>
      <c r="B310" s="362"/>
      <c r="C310" s="363"/>
      <c r="D310" s="364"/>
      <c r="E310" s="364"/>
      <c r="F310" s="364"/>
      <c r="G310" s="365"/>
      <c r="H310" s="366"/>
      <c r="I310" s="366"/>
      <c r="J310" s="366"/>
      <c r="K310" s="366"/>
      <c r="L310" s="366"/>
      <c r="M310" s="367"/>
      <c r="N310" s="367"/>
      <c r="O310" s="365"/>
      <c r="P310" s="368"/>
      <c r="Q310" s="369"/>
      <c r="R310" s="312"/>
      <c r="S310" s="370">
        <v>1.5508966918945313</v>
      </c>
      <c r="T310" s="370">
        <v>3.1185</v>
      </c>
      <c r="U310" s="370">
        <v>0</v>
      </c>
      <c r="V310" s="312">
        <f>_xll.SRS1Splines.Functions25.Linear_Interp(V_NK3!$P$8:$P$32,V_NK3!$R$8:$R$32,AC310)</f>
        <v>573.49920359999805</v>
      </c>
      <c r="W310" s="312">
        <f>(V310/V_NK3!$R$28)*100</f>
        <v>105.78294403907708</v>
      </c>
      <c r="X310" s="308">
        <f>V310-V_NK3!$R$8</f>
        <v>516.92055159999802</v>
      </c>
      <c r="Y310" s="308">
        <f>IFERROR((V310 - V_NK3!$V$10) / (V_NK3!$V$9- V_NK3!$V$10) * 100, 0)</f>
        <v>106.45677520348755</v>
      </c>
      <c r="Z310" s="308">
        <v>541.79999999999995</v>
      </c>
      <c r="AA310" s="308">
        <v>521</v>
      </c>
      <c r="AB310" s="312">
        <v>540.80999999999995</v>
      </c>
      <c r="AC310" s="371">
        <v>541.79999999999995</v>
      </c>
      <c r="AD310" s="308">
        <v>0.53</v>
      </c>
      <c r="AE310" s="372">
        <v>0.77</v>
      </c>
      <c r="AF310" s="373"/>
      <c r="AG310" s="312"/>
      <c r="AH310" s="370">
        <v>3.3184459083251951</v>
      </c>
      <c r="AI310" s="370">
        <v>3.2910545454545455</v>
      </c>
      <c r="AJ310" s="370">
        <v>0</v>
      </c>
      <c r="AK310" s="312">
        <f>_xll.SRS1Splines.Functions25.Linear_Interp(V_NK2!$R$10:$R$21,V_NK2!$T$10:$T$21,AR310)</f>
        <v>64.322914285742598</v>
      </c>
      <c r="AL310" s="312">
        <f>(AK310/V_NK2!$T$18)*100</f>
        <v>90.088115246138088</v>
      </c>
      <c r="AM310" s="308">
        <f>AK310-V_NK2!$T$11</f>
        <v>23.502914285714802</v>
      </c>
      <c r="AN310" s="308">
        <f>IFERROR((AK310 - V_NK2!$X$12) / (V_NK2!$X$11- V_NK2!$X$12) * 100, 0)</f>
        <v>76.857142857148318</v>
      </c>
      <c r="AO310" s="308">
        <v>427</v>
      </c>
      <c r="AP310" s="308">
        <v>420</v>
      </c>
      <c r="AQ310" s="308">
        <v>425</v>
      </c>
      <c r="AR310" s="371">
        <v>425.38</v>
      </c>
      <c r="AS310" s="312">
        <v>0.77</v>
      </c>
      <c r="AT310" s="372">
        <v>0.8</v>
      </c>
      <c r="AU310" s="369"/>
      <c r="AV310" s="312"/>
      <c r="AW310" s="370"/>
      <c r="AX310" s="370"/>
      <c r="AY310" s="370"/>
      <c r="AZ310" s="312"/>
      <c r="BA310" s="312"/>
      <c r="BB310" s="308"/>
      <c r="BC310" s="308"/>
      <c r="BD310" s="308"/>
      <c r="BE310" s="308"/>
      <c r="BF310" s="374"/>
      <c r="BG310" s="312"/>
      <c r="BH310" s="372"/>
      <c r="BI310" s="369"/>
      <c r="BJ310" s="312"/>
      <c r="BK310" s="370"/>
      <c r="BL310" s="370"/>
      <c r="BM310" s="370"/>
      <c r="BN310" s="312" t="str">
        <f>_xll.SRS1Splines.Functions25.Linear_Interp(V_XNN1!$K$3:$K$8,V_XNN1!$L$3:$L$8,BT310)</f>
        <v>Error reading input X value(s): The value is not a number</v>
      </c>
      <c r="BO310" s="312" t="e">
        <f>(BN310/V_XNN1!$L$7)*100</f>
        <v>#VALUE!</v>
      </c>
      <c r="BP310" s="308" t="str">
        <f>_xll.SRS1Splines.Functions25.Linear_Interp(V_XNN1!$K$3:$K$8,V_XNN1!$M$3:$M$8,BT310)</f>
        <v>Error reading input X value(s): The value is not a number</v>
      </c>
      <c r="BQ310" s="308">
        <f>IFERROR((BN310 - V_XNN1!$M$16) / (V_XNN1!$M$15- V_XNN1!$M$16) * 100, 0)</f>
        <v>0</v>
      </c>
      <c r="BR310" s="308">
        <v>252</v>
      </c>
      <c r="BS310" s="308">
        <v>249</v>
      </c>
      <c r="BT310" s="374"/>
      <c r="BU310" s="312"/>
      <c r="BV310" s="372"/>
      <c r="BW310" s="375"/>
      <c r="BX310" s="365"/>
      <c r="BY310" s="376"/>
      <c r="BZ310" s="376"/>
      <c r="CA310" s="376"/>
      <c r="CB310" s="365"/>
      <c r="CC310" s="365"/>
      <c r="CD310" s="366"/>
      <c r="CE310" s="365"/>
      <c r="CF310" s="365"/>
      <c r="CG310" s="365"/>
      <c r="CH310" s="365"/>
      <c r="CI310" s="377"/>
      <c r="CJ310" s="365"/>
      <c r="CK310" s="378"/>
      <c r="CL310" s="375"/>
      <c r="CM310" s="365"/>
      <c r="CN310" s="376"/>
      <c r="CO310" s="376"/>
      <c r="CP310" s="376"/>
      <c r="CQ310" s="365"/>
      <c r="CR310" s="365"/>
      <c r="CS310" s="366"/>
      <c r="CT310" s="365"/>
      <c r="CU310" s="365"/>
      <c r="CV310" s="365"/>
      <c r="CW310" s="365"/>
      <c r="CX310" s="377"/>
      <c r="CY310" s="365"/>
      <c r="CZ310" s="378"/>
    </row>
    <row r="311" spans="1:104" s="1" customFormat="1" hidden="1">
      <c r="A311" s="272">
        <v>44870</v>
      </c>
      <c r="B311" s="362"/>
      <c r="C311" s="363"/>
      <c r="D311" s="364"/>
      <c r="E311" s="364"/>
      <c r="F311" s="364"/>
      <c r="G311" s="365"/>
      <c r="H311" s="366"/>
      <c r="I311" s="366"/>
      <c r="J311" s="366"/>
      <c r="K311" s="366"/>
      <c r="L311" s="366"/>
      <c r="M311" s="367"/>
      <c r="N311" s="367"/>
      <c r="O311" s="365"/>
      <c r="P311" s="368"/>
      <c r="Q311" s="369"/>
      <c r="R311" s="312"/>
      <c r="S311" s="370">
        <v>1.9427975189247131</v>
      </c>
      <c r="T311" s="370">
        <v>3.1185</v>
      </c>
      <c r="U311" s="370">
        <v>0</v>
      </c>
      <c r="V311" s="312">
        <f>_xll.SRS1Splines.Functions25.Linear_Interp(V_NK3!$P$8:$P$32,V_NK3!$R$8:$R$32,AC311)</f>
        <v>572.32350113999905</v>
      </c>
      <c r="W311" s="312">
        <f>(V311/V_NK3!$R$28)*100</f>
        <v>105.56608363761187</v>
      </c>
      <c r="X311" s="308">
        <f>V311-V_NK3!$R$8</f>
        <v>515.74484913999902</v>
      </c>
      <c r="Y311" s="308">
        <f>IFERROR((V311 - V_NK3!$V$10) / (V_NK3!$V$9- V_NK3!$V$10) * 100, 0)</f>
        <v>106.21464613335696</v>
      </c>
      <c r="Z311" s="308">
        <v>541.79999999999995</v>
      </c>
      <c r="AA311" s="308">
        <v>521</v>
      </c>
      <c r="AB311" s="312">
        <v>540.80999999999995</v>
      </c>
      <c r="AC311" s="371">
        <v>541.77</v>
      </c>
      <c r="AD311" s="308">
        <v>0.53</v>
      </c>
      <c r="AE311" s="372">
        <v>0.77</v>
      </c>
      <c r="AF311" s="373"/>
      <c r="AG311" s="312"/>
      <c r="AH311" s="370">
        <v>3.4477731812451555</v>
      </c>
      <c r="AI311" s="370">
        <v>3.2910545454545455</v>
      </c>
      <c r="AJ311" s="370">
        <v>0</v>
      </c>
      <c r="AK311" s="312">
        <f>_xll.SRS1Splines.Functions25.Linear_Interp(V_NK2!$R$10:$R$21,V_NK2!$T$10:$T$21,AR311)</f>
        <v>64.453971428599701</v>
      </c>
      <c r="AL311" s="312">
        <f>(AK311/V_NK2!$T$18)*100</f>
        <v>90.271668667506574</v>
      </c>
      <c r="AM311" s="308">
        <f>AK311-V_NK2!$T$11</f>
        <v>23.633971428571904</v>
      </c>
      <c r="AN311" s="308">
        <f>IFERROR((AK311 - V_NK2!$X$12) / (V_NK2!$X$11- V_NK2!$X$12) * 100, 0)</f>
        <v>77.285714285719635</v>
      </c>
      <c r="AO311" s="308">
        <v>427</v>
      </c>
      <c r="AP311" s="308">
        <v>420</v>
      </c>
      <c r="AQ311" s="308">
        <v>425</v>
      </c>
      <c r="AR311" s="371">
        <v>425.41</v>
      </c>
      <c r="AS311" s="312">
        <v>0.77</v>
      </c>
      <c r="AT311" s="372">
        <v>0.8</v>
      </c>
      <c r="AU311" s="369"/>
      <c r="AV311" s="312"/>
      <c r="AW311" s="370"/>
      <c r="AX311" s="370"/>
      <c r="AY311" s="370"/>
      <c r="AZ311" s="312"/>
      <c r="BA311" s="312"/>
      <c r="BB311" s="308"/>
      <c r="BC311" s="308"/>
      <c r="BD311" s="308"/>
      <c r="BE311" s="308"/>
      <c r="BF311" s="374"/>
      <c r="BG311" s="312"/>
      <c r="BH311" s="372"/>
      <c r="BI311" s="369"/>
      <c r="BJ311" s="312"/>
      <c r="BK311" s="370"/>
      <c r="BL311" s="370"/>
      <c r="BM311" s="370"/>
      <c r="BN311" s="312" t="str">
        <f>_xll.SRS1Splines.Functions25.Linear_Interp(V_XNN1!$K$3:$K$8,V_XNN1!$L$3:$L$8,BT311)</f>
        <v>Error reading input X value(s): The value is not a number</v>
      </c>
      <c r="BO311" s="312" t="e">
        <f>(BN311/V_XNN1!$L$7)*100</f>
        <v>#VALUE!</v>
      </c>
      <c r="BP311" s="308" t="str">
        <f>_xll.SRS1Splines.Functions25.Linear_Interp(V_XNN1!$K$3:$K$8,V_XNN1!$M$3:$M$8,BT311)</f>
        <v>Error reading input X value(s): The value is not a number</v>
      </c>
      <c r="BQ311" s="308">
        <f>IFERROR((BN311 - V_XNN1!$M$16) / (V_XNN1!$M$15- V_XNN1!$M$16) * 100, 0)</f>
        <v>0</v>
      </c>
      <c r="BR311" s="308">
        <v>252</v>
      </c>
      <c r="BS311" s="308">
        <v>249</v>
      </c>
      <c r="BT311" s="374"/>
      <c r="BU311" s="312"/>
      <c r="BV311" s="372"/>
      <c r="BW311" s="375"/>
      <c r="BX311" s="365"/>
      <c r="BY311" s="376"/>
      <c r="BZ311" s="376"/>
      <c r="CA311" s="376"/>
      <c r="CB311" s="365"/>
      <c r="CC311" s="365"/>
      <c r="CD311" s="366"/>
      <c r="CE311" s="365"/>
      <c r="CF311" s="365"/>
      <c r="CG311" s="365"/>
      <c r="CH311" s="365"/>
      <c r="CI311" s="377"/>
      <c r="CJ311" s="365"/>
      <c r="CK311" s="378"/>
      <c r="CL311" s="375"/>
      <c r="CM311" s="365"/>
      <c r="CN311" s="376"/>
      <c r="CO311" s="376"/>
      <c r="CP311" s="376"/>
      <c r="CQ311" s="365"/>
      <c r="CR311" s="365"/>
      <c r="CS311" s="366"/>
      <c r="CT311" s="365"/>
      <c r="CU311" s="365"/>
      <c r="CV311" s="365"/>
      <c r="CW311" s="365"/>
      <c r="CX311" s="377"/>
      <c r="CY311" s="365"/>
      <c r="CZ311" s="378"/>
    </row>
    <row r="312" spans="1:104" s="1" customFormat="1" hidden="1">
      <c r="A312" s="272">
        <v>44871</v>
      </c>
      <c r="B312" s="362"/>
      <c r="C312" s="363"/>
      <c r="D312" s="364"/>
      <c r="E312" s="364"/>
      <c r="F312" s="364"/>
      <c r="G312" s="365"/>
      <c r="H312" s="366"/>
      <c r="I312" s="366"/>
      <c r="J312" s="366"/>
      <c r="K312" s="366"/>
      <c r="L312" s="366"/>
      <c r="M312" s="367"/>
      <c r="N312" s="367"/>
      <c r="O312" s="365"/>
      <c r="P312" s="368"/>
      <c r="Q312" s="369"/>
      <c r="R312" s="312"/>
      <c r="S312" s="370">
        <v>1.9427975189247131</v>
      </c>
      <c r="T312" s="370">
        <v>3.1185</v>
      </c>
      <c r="U312" s="370">
        <v>0</v>
      </c>
      <c r="V312" s="312">
        <f>_xll.SRS1Splines.Functions25.Linear_Interp(V_NK3!$P$8:$P$32,V_NK3!$R$8:$R$32,AC312)</f>
        <v>571.14779868000005</v>
      </c>
      <c r="W312" s="312">
        <f>(V312/V_NK3!$R$28)*100</f>
        <v>105.34922323614664</v>
      </c>
      <c r="X312" s="308">
        <f>V312-V_NK3!$R$8</f>
        <v>514.56914668000002</v>
      </c>
      <c r="Y312" s="308">
        <f>IFERROR((V312 - V_NK3!$V$10) / (V_NK3!$V$9- V_NK3!$V$10) * 100, 0)</f>
        <v>105.97251706322636</v>
      </c>
      <c r="Z312" s="308">
        <v>541.79999999999995</v>
      </c>
      <c r="AA312" s="308">
        <v>521</v>
      </c>
      <c r="AB312" s="312">
        <v>540.80999999999995</v>
      </c>
      <c r="AC312" s="371">
        <v>541.74</v>
      </c>
      <c r="AD312" s="308">
        <v>0.53</v>
      </c>
      <c r="AE312" s="372">
        <v>0.77</v>
      </c>
      <c r="AF312" s="373"/>
      <c r="AG312" s="312"/>
      <c r="AH312" s="370">
        <v>3.4477731812451555</v>
      </c>
      <c r="AI312" s="370">
        <v>3.2910545454545455</v>
      </c>
      <c r="AJ312" s="370">
        <v>0</v>
      </c>
      <c r="AK312" s="312">
        <f>_xll.SRS1Splines.Functions25.Linear_Interp(V_NK2!$R$10:$R$21,V_NK2!$T$10:$T$21,AR312)</f>
        <v>64.585028571456604</v>
      </c>
      <c r="AL312" s="312">
        <f>(AK312/V_NK2!$T$18)*100</f>
        <v>90.455222088874791</v>
      </c>
      <c r="AM312" s="308">
        <f>AK312-V_NK2!$T$11</f>
        <v>23.765028571428807</v>
      </c>
      <c r="AN312" s="308">
        <f>IFERROR((AK312 - V_NK2!$X$12) / (V_NK2!$X$11- V_NK2!$X$12) * 100, 0)</f>
        <v>77.714285714290298</v>
      </c>
      <c r="AO312" s="308">
        <v>427</v>
      </c>
      <c r="AP312" s="308">
        <v>420</v>
      </c>
      <c r="AQ312" s="308">
        <v>425</v>
      </c>
      <c r="AR312" s="371">
        <v>425.44</v>
      </c>
      <c r="AS312" s="312">
        <v>0.77</v>
      </c>
      <c r="AT312" s="372">
        <v>0.8</v>
      </c>
      <c r="AU312" s="369"/>
      <c r="AV312" s="312"/>
      <c r="AW312" s="370"/>
      <c r="AX312" s="370"/>
      <c r="AY312" s="370"/>
      <c r="AZ312" s="312"/>
      <c r="BA312" s="312"/>
      <c r="BB312" s="308"/>
      <c r="BC312" s="308"/>
      <c r="BD312" s="308"/>
      <c r="BE312" s="308"/>
      <c r="BF312" s="374"/>
      <c r="BG312" s="312"/>
      <c r="BH312" s="372"/>
      <c r="BI312" s="369"/>
      <c r="BJ312" s="312"/>
      <c r="BK312" s="370"/>
      <c r="BL312" s="370"/>
      <c r="BM312" s="370"/>
      <c r="BN312" s="312" t="str">
        <f>_xll.SRS1Splines.Functions25.Linear_Interp(V_XNN1!$K$3:$K$8,V_XNN1!$L$3:$L$8,BT312)</f>
        <v>Error reading input X value(s): The value is not a number</v>
      </c>
      <c r="BO312" s="312" t="e">
        <f>(BN312/V_XNN1!$L$7)*100</f>
        <v>#VALUE!</v>
      </c>
      <c r="BP312" s="308" t="str">
        <f>_xll.SRS1Splines.Functions25.Linear_Interp(V_XNN1!$K$3:$K$8,V_XNN1!$M$3:$M$8,BT312)</f>
        <v>Error reading input X value(s): The value is not a number</v>
      </c>
      <c r="BQ312" s="308">
        <f>IFERROR((BN312 - V_XNN1!$M$16) / (V_XNN1!$M$15- V_XNN1!$M$16) * 100, 0)</f>
        <v>0</v>
      </c>
      <c r="BR312" s="308">
        <v>252</v>
      </c>
      <c r="BS312" s="308">
        <v>249</v>
      </c>
      <c r="BT312" s="374"/>
      <c r="BU312" s="312"/>
      <c r="BV312" s="372"/>
      <c r="BW312" s="375"/>
      <c r="BX312" s="365"/>
      <c r="BY312" s="376"/>
      <c r="BZ312" s="376"/>
      <c r="CA312" s="376"/>
      <c r="CB312" s="365"/>
      <c r="CC312" s="365"/>
      <c r="CD312" s="366"/>
      <c r="CE312" s="365"/>
      <c r="CF312" s="365"/>
      <c r="CG312" s="365"/>
      <c r="CH312" s="365"/>
      <c r="CI312" s="377"/>
      <c r="CJ312" s="365"/>
      <c r="CK312" s="378"/>
      <c r="CL312" s="375"/>
      <c r="CM312" s="365"/>
      <c r="CN312" s="376"/>
      <c r="CO312" s="376"/>
      <c r="CP312" s="376"/>
      <c r="CQ312" s="365"/>
      <c r="CR312" s="365"/>
      <c r="CS312" s="366"/>
      <c r="CT312" s="365"/>
      <c r="CU312" s="365"/>
      <c r="CV312" s="365"/>
      <c r="CW312" s="365"/>
      <c r="CX312" s="377"/>
      <c r="CY312" s="365"/>
      <c r="CZ312" s="378"/>
    </row>
    <row r="313" spans="1:104" s="1" customFormat="1" hidden="1">
      <c r="A313" s="272">
        <v>44872</v>
      </c>
      <c r="B313" s="362"/>
      <c r="C313" s="363"/>
      <c r="D313" s="364"/>
      <c r="E313" s="364"/>
      <c r="F313" s="364"/>
      <c r="G313" s="365"/>
      <c r="H313" s="366"/>
      <c r="I313" s="366"/>
      <c r="J313" s="366"/>
      <c r="K313" s="366"/>
      <c r="L313" s="366"/>
      <c r="M313" s="367"/>
      <c r="N313" s="367"/>
      <c r="O313" s="365"/>
      <c r="P313" s="368"/>
      <c r="Q313" s="369"/>
      <c r="R313" s="312"/>
      <c r="S313" s="370">
        <v>2.3346983459472654</v>
      </c>
      <c r="T313" s="370">
        <v>3.1185</v>
      </c>
      <c r="U313" s="370">
        <v>0</v>
      </c>
      <c r="V313" s="312">
        <f>_xll.SRS1Splines.Functions25.Linear_Interp(V_NK3!$P$8:$P$32,V_NK3!$R$8:$R$32,AC313)</f>
        <v>570.36399704000098</v>
      </c>
      <c r="W313" s="312">
        <f>(V313/V_NK3!$R$28)*100</f>
        <v>105.20464963516989</v>
      </c>
      <c r="X313" s="308">
        <f>V313-V_NK3!$R$8</f>
        <v>513.78534504000095</v>
      </c>
      <c r="Y313" s="308">
        <f>IFERROR((V313 - V_NK3!$V$10) / (V_NK3!$V$9- V_NK3!$V$10) * 100, 0)</f>
        <v>105.81109768313937</v>
      </c>
      <c r="Z313" s="308">
        <v>541.79999999999995</v>
      </c>
      <c r="AA313" s="308">
        <v>521</v>
      </c>
      <c r="AB313" s="312">
        <v>540.80999999999995</v>
      </c>
      <c r="AC313" s="371">
        <v>541.72</v>
      </c>
      <c r="AD313" s="308">
        <v>0.53</v>
      </c>
      <c r="AE313" s="372">
        <v>0.77</v>
      </c>
      <c r="AF313" s="373"/>
      <c r="AG313" s="312"/>
      <c r="AH313" s="370">
        <v>3.5771004541625975</v>
      </c>
      <c r="AI313" s="370">
        <v>3.2910545454545455</v>
      </c>
      <c r="AJ313" s="370">
        <v>0</v>
      </c>
      <c r="AK313" s="312">
        <f>_xll.SRS1Splines.Functions25.Linear_Interp(V_NK2!$R$10:$R$21,V_NK2!$T$10:$T$21,AR313)</f>
        <v>64.803457142885094</v>
      </c>
      <c r="AL313" s="312">
        <f>(AK313/V_NK2!$T$18)*100</f>
        <v>90.761144457822255</v>
      </c>
      <c r="AM313" s="308">
        <f>AK313-V_NK2!$T$11</f>
        <v>23.983457142857297</v>
      </c>
      <c r="AN313" s="308">
        <f>IFERROR((AK313 - V_NK2!$X$12) / (V_NK2!$X$11- V_NK2!$X$12) * 100, 0)</f>
        <v>78.428571428575779</v>
      </c>
      <c r="AO313" s="308">
        <v>427</v>
      </c>
      <c r="AP313" s="308">
        <v>420</v>
      </c>
      <c r="AQ313" s="308">
        <v>425</v>
      </c>
      <c r="AR313" s="371">
        <v>425.49</v>
      </c>
      <c r="AS313" s="312">
        <v>0.77</v>
      </c>
      <c r="AT313" s="372">
        <v>0.8</v>
      </c>
      <c r="AU313" s="369"/>
      <c r="AV313" s="312"/>
      <c r="AW313" s="370"/>
      <c r="AX313" s="370"/>
      <c r="AY313" s="370"/>
      <c r="AZ313" s="312"/>
      <c r="BA313" s="312"/>
      <c r="BB313" s="308"/>
      <c r="BC313" s="308"/>
      <c r="BD313" s="308"/>
      <c r="BE313" s="308"/>
      <c r="BF313" s="374"/>
      <c r="BG313" s="312"/>
      <c r="BH313" s="372"/>
      <c r="BI313" s="369"/>
      <c r="BJ313" s="312"/>
      <c r="BK313" s="370"/>
      <c r="BL313" s="370"/>
      <c r="BM313" s="370"/>
      <c r="BN313" s="312" t="str">
        <f>_xll.SRS1Splines.Functions25.Linear_Interp(V_XNN1!$K$3:$K$8,V_XNN1!$L$3:$L$8,BT313)</f>
        <v>Error reading input X value(s): The value is not a number</v>
      </c>
      <c r="BO313" s="312" t="e">
        <f>(BN313/V_XNN1!$L$7)*100</f>
        <v>#VALUE!</v>
      </c>
      <c r="BP313" s="308" t="str">
        <f>_xll.SRS1Splines.Functions25.Linear_Interp(V_XNN1!$K$3:$K$8,V_XNN1!$M$3:$M$8,BT313)</f>
        <v>Error reading input X value(s): The value is not a number</v>
      </c>
      <c r="BQ313" s="308">
        <f>IFERROR((BN313 - V_XNN1!$M$16) / (V_XNN1!$M$15- V_XNN1!$M$16) * 100, 0)</f>
        <v>0</v>
      </c>
      <c r="BR313" s="308">
        <v>252</v>
      </c>
      <c r="BS313" s="308">
        <v>249</v>
      </c>
      <c r="BT313" s="374"/>
      <c r="BU313" s="312"/>
      <c r="BV313" s="372"/>
      <c r="BW313" s="375"/>
      <c r="BX313" s="365"/>
      <c r="BY313" s="376"/>
      <c r="BZ313" s="376"/>
      <c r="CA313" s="376"/>
      <c r="CB313" s="365"/>
      <c r="CC313" s="365"/>
      <c r="CD313" s="366"/>
      <c r="CE313" s="365"/>
      <c r="CF313" s="365"/>
      <c r="CG313" s="365"/>
      <c r="CH313" s="365"/>
      <c r="CI313" s="377"/>
      <c r="CJ313" s="365"/>
      <c r="CK313" s="378"/>
      <c r="CL313" s="375"/>
      <c r="CM313" s="365"/>
      <c r="CN313" s="376"/>
      <c r="CO313" s="376"/>
      <c r="CP313" s="376"/>
      <c r="CQ313" s="365"/>
      <c r="CR313" s="365"/>
      <c r="CS313" s="366"/>
      <c r="CT313" s="365"/>
      <c r="CU313" s="365"/>
      <c r="CV313" s="365"/>
      <c r="CW313" s="365"/>
      <c r="CX313" s="377"/>
      <c r="CY313" s="365"/>
      <c r="CZ313" s="378"/>
    </row>
    <row r="314" spans="1:104" s="1" customFormat="1" hidden="1">
      <c r="A314" s="272">
        <v>44873</v>
      </c>
      <c r="B314" s="362"/>
      <c r="C314" s="363"/>
      <c r="D314" s="364"/>
      <c r="E314" s="364"/>
      <c r="F314" s="364"/>
      <c r="G314" s="365"/>
      <c r="H314" s="366"/>
      <c r="I314" s="366"/>
      <c r="J314" s="366"/>
      <c r="K314" s="366"/>
      <c r="L314" s="366"/>
      <c r="M314" s="367"/>
      <c r="N314" s="367"/>
      <c r="O314" s="365"/>
      <c r="P314" s="368"/>
      <c r="Q314" s="369"/>
      <c r="R314" s="312"/>
      <c r="S314" s="370">
        <v>1.2804958648719789</v>
      </c>
      <c r="T314" s="370">
        <v>3.24</v>
      </c>
      <c r="U314" s="370">
        <v>0</v>
      </c>
      <c r="V314" s="312">
        <f>_xll.SRS1Splines.Functions25.Linear_Interp(V_NK3!$P$8:$P$32,V_NK3!$R$8:$R$32,AC314)</f>
        <v>568.40449293999802</v>
      </c>
      <c r="W314" s="312">
        <f>(V314/V_NK3!$R$28)*100</f>
        <v>104.84321563272698</v>
      </c>
      <c r="X314" s="308">
        <f>V314-V_NK3!$R$8</f>
        <v>511.82584093999805</v>
      </c>
      <c r="Y314" s="308">
        <f>IFERROR((V314 - V_NK3!$V$10) / (V_NK3!$V$9- V_NK3!$V$10) * 100, 0)</f>
        <v>105.40754923292077</v>
      </c>
      <c r="Z314" s="308">
        <v>541.79999999999995</v>
      </c>
      <c r="AA314" s="308">
        <v>521</v>
      </c>
      <c r="AB314" s="312">
        <v>540.80999999999995</v>
      </c>
      <c r="AC314" s="371">
        <v>541.66999999999996</v>
      </c>
      <c r="AD314" s="308">
        <v>0.53</v>
      </c>
      <c r="AE314" s="372">
        <v>0.8</v>
      </c>
      <c r="AF314" s="373"/>
      <c r="AG314" s="312"/>
      <c r="AH314" s="370">
        <v>3.3385636354077528</v>
      </c>
      <c r="AI314" s="370">
        <v>3.2910545454545455</v>
      </c>
      <c r="AJ314" s="370">
        <v>0</v>
      </c>
      <c r="AK314" s="312">
        <f>_xll.SRS1Splines.Functions25.Linear_Interp(V_NK2!$R$10:$R$21,V_NK2!$T$10:$T$21,AR314)</f>
        <v>65.0655714285991</v>
      </c>
      <c r="AL314" s="312">
        <f>(AK314/V_NK2!$T$18)*100</f>
        <v>91.128251300558958</v>
      </c>
      <c r="AM314" s="308">
        <f>AK314-V_NK2!$T$11</f>
        <v>24.245571428571303</v>
      </c>
      <c r="AN314" s="308">
        <f>IFERROR((AK314 - V_NK2!$X$12) / (V_NK2!$X$11- V_NK2!$X$12) * 100, 0)</f>
        <v>79.285714285717773</v>
      </c>
      <c r="AO314" s="308">
        <v>427</v>
      </c>
      <c r="AP314" s="308">
        <v>420</v>
      </c>
      <c r="AQ314" s="308">
        <v>425</v>
      </c>
      <c r="AR314" s="371">
        <v>425.55</v>
      </c>
      <c r="AS314" s="312">
        <v>0.77</v>
      </c>
      <c r="AT314" s="372">
        <v>0.8</v>
      </c>
      <c r="AU314" s="369"/>
      <c r="AV314" s="312"/>
      <c r="AW314" s="370"/>
      <c r="AX314" s="370"/>
      <c r="AY314" s="370"/>
      <c r="AZ314" s="312"/>
      <c r="BA314" s="312"/>
      <c r="BB314" s="308"/>
      <c r="BC314" s="308"/>
      <c r="BD314" s="308"/>
      <c r="BE314" s="308"/>
      <c r="BF314" s="374"/>
      <c r="BG314" s="312"/>
      <c r="BH314" s="372"/>
      <c r="BI314" s="369"/>
      <c r="BJ314" s="312"/>
      <c r="BK314" s="370"/>
      <c r="BL314" s="370"/>
      <c r="BM314" s="370"/>
      <c r="BN314" s="312" t="str">
        <f>_xll.SRS1Splines.Functions25.Linear_Interp(V_XNN1!$K$3:$K$8,V_XNN1!$L$3:$L$8,BT314)</f>
        <v>Error reading input X value(s): The value is not a number</v>
      </c>
      <c r="BO314" s="312" t="e">
        <f>(BN314/V_XNN1!$L$7)*100</f>
        <v>#VALUE!</v>
      </c>
      <c r="BP314" s="308" t="str">
        <f>_xll.SRS1Splines.Functions25.Linear_Interp(V_XNN1!$K$3:$K$8,V_XNN1!$M$3:$M$8,BT314)</f>
        <v>Error reading input X value(s): The value is not a number</v>
      </c>
      <c r="BQ314" s="308">
        <f>IFERROR((BN314 - V_XNN1!$M$16) / (V_XNN1!$M$15- V_XNN1!$M$16) * 100, 0)</f>
        <v>0</v>
      </c>
      <c r="BR314" s="308">
        <v>252</v>
      </c>
      <c r="BS314" s="308">
        <v>249</v>
      </c>
      <c r="BT314" s="374"/>
      <c r="BU314" s="312"/>
      <c r="BV314" s="372"/>
      <c r="BW314" s="375"/>
      <c r="BX314" s="365"/>
      <c r="BY314" s="376"/>
      <c r="BZ314" s="376"/>
      <c r="CA314" s="376"/>
      <c r="CB314" s="365"/>
      <c r="CC314" s="365"/>
      <c r="CD314" s="366"/>
      <c r="CE314" s="365"/>
      <c r="CF314" s="365"/>
      <c r="CG314" s="365"/>
      <c r="CH314" s="365"/>
      <c r="CI314" s="377"/>
      <c r="CJ314" s="365"/>
      <c r="CK314" s="378"/>
      <c r="CL314" s="375"/>
      <c r="CM314" s="365"/>
      <c r="CN314" s="376"/>
      <c r="CO314" s="376"/>
      <c r="CP314" s="376"/>
      <c r="CQ314" s="365"/>
      <c r="CR314" s="365"/>
      <c r="CS314" s="366"/>
      <c r="CT314" s="365"/>
      <c r="CU314" s="365"/>
      <c r="CV314" s="365"/>
      <c r="CW314" s="365"/>
      <c r="CX314" s="377"/>
      <c r="CY314" s="365"/>
      <c r="CZ314" s="378"/>
    </row>
    <row r="315" spans="1:104" s="1" customFormat="1" hidden="1">
      <c r="A315" s="272">
        <v>44874</v>
      </c>
      <c r="B315" s="362"/>
      <c r="C315" s="363"/>
      <c r="D315" s="364"/>
      <c r="E315" s="364"/>
      <c r="F315" s="364"/>
      <c r="G315" s="365"/>
      <c r="H315" s="366"/>
      <c r="I315" s="366"/>
      <c r="J315" s="366"/>
      <c r="K315" s="366"/>
      <c r="L315" s="366"/>
      <c r="M315" s="367"/>
      <c r="N315" s="367"/>
      <c r="O315" s="365"/>
      <c r="P315" s="368"/>
      <c r="Q315" s="369"/>
      <c r="R315" s="312"/>
      <c r="S315" s="370">
        <v>1.8343966918983459</v>
      </c>
      <c r="T315" s="370">
        <v>3.4020000000000001</v>
      </c>
      <c r="U315" s="370">
        <v>0</v>
      </c>
      <c r="V315" s="312">
        <f>_xll.SRS1Splines.Functions25.Linear_Interp(V_NK3!$P$8:$P$32,V_NK3!$R$8:$R$32,AC315)</f>
        <v>566.83688966</v>
      </c>
      <c r="W315" s="312">
        <f>(V315/V_NK3!$R$28)*100</f>
        <v>104.55406843077348</v>
      </c>
      <c r="X315" s="308">
        <f>V315-V_NK3!$R$8</f>
        <v>510.25823766000002</v>
      </c>
      <c r="Y315" s="308">
        <f>IFERROR((V315 - V_NK3!$V$10) / (V_NK3!$V$9- V_NK3!$V$10) * 100, 0)</f>
        <v>105.08471047274676</v>
      </c>
      <c r="Z315" s="308">
        <v>541.79999999999995</v>
      </c>
      <c r="AA315" s="308">
        <v>521</v>
      </c>
      <c r="AB315" s="312">
        <v>540.80999999999995</v>
      </c>
      <c r="AC315" s="371">
        <v>541.63</v>
      </c>
      <c r="AD315" s="308">
        <v>0.53</v>
      </c>
      <c r="AE315" s="372">
        <v>0.84</v>
      </c>
      <c r="AF315" s="373"/>
      <c r="AG315" s="312"/>
      <c r="AH315" s="370">
        <v>3.667150908326454</v>
      </c>
      <c r="AI315" s="370">
        <v>3.2910545454545455</v>
      </c>
      <c r="AJ315" s="370">
        <v>0</v>
      </c>
      <c r="AK315" s="312">
        <f>_xll.SRS1Splines.Functions25.Linear_Interp(V_NK2!$R$10:$R$21,V_NK2!$T$10:$T$21,AR315)</f>
        <v>65.327685714313205</v>
      </c>
      <c r="AL315" s="312">
        <f>(AK315/V_NK2!$T$18)*100</f>
        <v>91.495358143295803</v>
      </c>
      <c r="AM315" s="308">
        <f>AK315-V_NK2!$T$11</f>
        <v>24.507685714285408</v>
      </c>
      <c r="AN315" s="308">
        <f>IFERROR((AK315 - V_NK2!$X$12) / (V_NK2!$X$11- V_NK2!$X$12) * 100, 0)</f>
        <v>80.14285714286008</v>
      </c>
      <c r="AO315" s="308">
        <v>427</v>
      </c>
      <c r="AP315" s="308">
        <v>420</v>
      </c>
      <c r="AQ315" s="308">
        <v>425</v>
      </c>
      <c r="AR315" s="371">
        <v>425.61</v>
      </c>
      <c r="AS315" s="312">
        <v>0.77</v>
      </c>
      <c r="AT315" s="372">
        <v>0.8</v>
      </c>
      <c r="AU315" s="369"/>
      <c r="AV315" s="312"/>
      <c r="AW315" s="370"/>
      <c r="AX315" s="370"/>
      <c r="AY315" s="370"/>
      <c r="AZ315" s="312"/>
      <c r="BA315" s="312"/>
      <c r="BB315" s="308"/>
      <c r="BC315" s="308"/>
      <c r="BD315" s="308"/>
      <c r="BE315" s="308"/>
      <c r="BF315" s="374"/>
      <c r="BG315" s="312"/>
      <c r="BH315" s="372"/>
      <c r="BI315" s="369"/>
      <c r="BJ315" s="312"/>
      <c r="BK315" s="370"/>
      <c r="BL315" s="370"/>
      <c r="BM315" s="370"/>
      <c r="BN315" s="312" t="str">
        <f>_xll.SRS1Splines.Functions25.Linear_Interp(V_XNN1!$K$3:$K$8,V_XNN1!$L$3:$L$8,BT315)</f>
        <v>Error reading input X value(s): The value is not a number</v>
      </c>
      <c r="BO315" s="312" t="e">
        <f>(BN315/V_XNN1!$L$7)*100</f>
        <v>#VALUE!</v>
      </c>
      <c r="BP315" s="308" t="str">
        <f>_xll.SRS1Splines.Functions25.Linear_Interp(V_XNN1!$K$3:$K$8,V_XNN1!$M$3:$M$8,BT315)</f>
        <v>Error reading input X value(s): The value is not a number</v>
      </c>
      <c r="BQ315" s="308">
        <f>IFERROR((BN315 - V_XNN1!$M$16) / (V_XNN1!$M$15- V_XNN1!$M$16) * 100, 0)</f>
        <v>0</v>
      </c>
      <c r="BR315" s="308">
        <v>252</v>
      </c>
      <c r="BS315" s="308">
        <v>249</v>
      </c>
      <c r="BT315" s="374"/>
      <c r="BU315" s="312"/>
      <c r="BV315" s="372"/>
      <c r="BW315" s="375"/>
      <c r="BX315" s="365"/>
      <c r="BY315" s="376"/>
      <c r="BZ315" s="376"/>
      <c r="CA315" s="376"/>
      <c r="CB315" s="365"/>
      <c r="CC315" s="365"/>
      <c r="CD315" s="366"/>
      <c r="CE315" s="365"/>
      <c r="CF315" s="365"/>
      <c r="CG315" s="365"/>
      <c r="CH315" s="365"/>
      <c r="CI315" s="377"/>
      <c r="CJ315" s="365"/>
      <c r="CK315" s="378"/>
      <c r="CL315" s="375"/>
      <c r="CM315" s="365"/>
      <c r="CN315" s="376"/>
      <c r="CO315" s="376"/>
      <c r="CP315" s="376"/>
      <c r="CQ315" s="365"/>
      <c r="CR315" s="365"/>
      <c r="CS315" s="366"/>
      <c r="CT315" s="365"/>
      <c r="CU315" s="365"/>
      <c r="CV315" s="365"/>
      <c r="CW315" s="365"/>
      <c r="CX315" s="377"/>
      <c r="CY315" s="365"/>
      <c r="CZ315" s="378"/>
    </row>
    <row r="316" spans="1:104" s="1" customFormat="1" hidden="1">
      <c r="A316" s="272">
        <v>44875</v>
      </c>
      <c r="B316" s="362"/>
      <c r="C316" s="363"/>
      <c r="D316" s="364"/>
      <c r="E316" s="364"/>
      <c r="F316" s="364"/>
      <c r="G316" s="365"/>
      <c r="H316" s="366"/>
      <c r="I316" s="366"/>
      <c r="J316" s="366"/>
      <c r="K316" s="366"/>
      <c r="L316" s="366"/>
      <c r="M316" s="367"/>
      <c r="N316" s="367"/>
      <c r="O316" s="365"/>
      <c r="P316" s="368"/>
      <c r="Q316" s="369"/>
      <c r="R316" s="312"/>
      <c r="S316" s="370">
        <v>1.4424958648719788</v>
      </c>
      <c r="T316" s="370">
        <v>3.4020000000000001</v>
      </c>
      <c r="U316" s="370">
        <v>0</v>
      </c>
      <c r="V316" s="312">
        <f>_xll.SRS1Splines.Functions25.Linear_Interp(V_NK3!$P$8:$P$32,V_NK3!$R$8:$R$32,AC316)</f>
        <v>564.87738556000204</v>
      </c>
      <c r="W316" s="312">
        <f>(V316/V_NK3!$R$28)*100</f>
        <v>104.19263442833152</v>
      </c>
      <c r="X316" s="308">
        <f>V316-V_NK3!$R$8</f>
        <v>508.29873356000206</v>
      </c>
      <c r="Y316" s="308">
        <f>IFERROR((V316 - V_NK3!$V$10) / (V_NK3!$V$9- V_NK3!$V$10) * 100, 0)</f>
        <v>104.68116202252919</v>
      </c>
      <c r="Z316" s="308">
        <v>541.79999999999995</v>
      </c>
      <c r="AA316" s="308">
        <v>521</v>
      </c>
      <c r="AB316" s="312">
        <v>540.80999999999995</v>
      </c>
      <c r="AC316" s="371">
        <v>541.58000000000004</v>
      </c>
      <c r="AD316" s="308">
        <v>0.53</v>
      </c>
      <c r="AE316" s="372">
        <v>0.84</v>
      </c>
      <c r="AF316" s="373"/>
      <c r="AG316" s="312"/>
      <c r="AH316" s="370">
        <v>3.537823635407753</v>
      </c>
      <c r="AI316" s="370">
        <v>3.2910545454545455</v>
      </c>
      <c r="AJ316" s="370">
        <v>0</v>
      </c>
      <c r="AK316" s="312">
        <f>_xll.SRS1Splines.Functions25.Linear_Interp(V_NK2!$R$10:$R$21,V_NK2!$T$10:$T$21,AR316)</f>
        <v>65.633485714312897</v>
      </c>
      <c r="AL316" s="312">
        <f>(AK316/V_NK2!$T$18)*100</f>
        <v>91.923649459821974</v>
      </c>
      <c r="AM316" s="308">
        <f>AK316-V_NK2!$T$11</f>
        <v>24.8134857142851</v>
      </c>
      <c r="AN316" s="308">
        <f>IFERROR((AK316 - V_NK2!$X$12) / (V_NK2!$X$11- V_NK2!$X$12) * 100, 0)</f>
        <v>81.142857142859114</v>
      </c>
      <c r="AO316" s="308">
        <v>427</v>
      </c>
      <c r="AP316" s="308">
        <v>420</v>
      </c>
      <c r="AQ316" s="308">
        <v>425</v>
      </c>
      <c r="AR316" s="371">
        <v>425.68</v>
      </c>
      <c r="AS316" s="312">
        <v>0.77</v>
      </c>
      <c r="AT316" s="372">
        <v>0.8</v>
      </c>
      <c r="AU316" s="369"/>
      <c r="AV316" s="312"/>
      <c r="AW316" s="370"/>
      <c r="AX316" s="370"/>
      <c r="AY316" s="370"/>
      <c r="AZ316" s="312"/>
      <c r="BA316" s="312"/>
      <c r="BB316" s="308"/>
      <c r="BC316" s="308"/>
      <c r="BD316" s="308"/>
      <c r="BE316" s="308"/>
      <c r="BF316" s="374"/>
      <c r="BG316" s="312"/>
      <c r="BH316" s="372"/>
      <c r="BI316" s="369"/>
      <c r="BJ316" s="312"/>
      <c r="BK316" s="370"/>
      <c r="BL316" s="370"/>
      <c r="BM316" s="370"/>
      <c r="BN316" s="312" t="str">
        <f>_xll.SRS1Splines.Functions25.Linear_Interp(V_XNN1!$K$3:$K$8,V_XNN1!$L$3:$L$8,BT316)</f>
        <v>Error reading input X value(s): The value is not a number</v>
      </c>
      <c r="BO316" s="312" t="e">
        <f>(BN316/V_XNN1!$L$7)*100</f>
        <v>#VALUE!</v>
      </c>
      <c r="BP316" s="308" t="str">
        <f>_xll.SRS1Splines.Functions25.Linear_Interp(V_XNN1!$K$3:$K$8,V_XNN1!$M$3:$M$8,BT316)</f>
        <v>Error reading input X value(s): The value is not a number</v>
      </c>
      <c r="BQ316" s="308">
        <f>IFERROR((BN316 - V_XNN1!$M$16) / (V_XNN1!$M$15- V_XNN1!$M$16) * 100, 0)</f>
        <v>0</v>
      </c>
      <c r="BR316" s="308">
        <v>252</v>
      </c>
      <c r="BS316" s="308">
        <v>249</v>
      </c>
      <c r="BT316" s="374"/>
      <c r="BU316" s="312"/>
      <c r="BV316" s="372"/>
      <c r="BW316" s="375"/>
      <c r="BX316" s="365"/>
      <c r="BY316" s="376"/>
      <c r="BZ316" s="376"/>
      <c r="CA316" s="376"/>
      <c r="CB316" s="365"/>
      <c r="CC316" s="365"/>
      <c r="CD316" s="366"/>
      <c r="CE316" s="365"/>
      <c r="CF316" s="365"/>
      <c r="CG316" s="365"/>
      <c r="CH316" s="365"/>
      <c r="CI316" s="377"/>
      <c r="CJ316" s="365"/>
      <c r="CK316" s="378"/>
      <c r="CL316" s="375"/>
      <c r="CM316" s="365"/>
      <c r="CN316" s="376"/>
      <c r="CO316" s="376"/>
      <c r="CP316" s="376"/>
      <c r="CQ316" s="365"/>
      <c r="CR316" s="365"/>
      <c r="CS316" s="366"/>
      <c r="CT316" s="365"/>
      <c r="CU316" s="365"/>
      <c r="CV316" s="365"/>
      <c r="CW316" s="365"/>
      <c r="CX316" s="377"/>
      <c r="CY316" s="365"/>
      <c r="CZ316" s="378"/>
    </row>
    <row r="317" spans="1:104" s="1" customFormat="1" hidden="1">
      <c r="A317" s="272">
        <v>44876</v>
      </c>
      <c r="B317" s="362"/>
      <c r="C317" s="363"/>
      <c r="D317" s="364"/>
      <c r="E317" s="364"/>
      <c r="F317" s="364"/>
      <c r="G317" s="365"/>
      <c r="H317" s="366"/>
      <c r="I317" s="366"/>
      <c r="J317" s="366"/>
      <c r="K317" s="366"/>
      <c r="L317" s="366"/>
      <c r="M317" s="367"/>
      <c r="N317" s="367"/>
      <c r="O317" s="365"/>
      <c r="P317" s="368"/>
      <c r="Q317" s="369"/>
      <c r="R317" s="312"/>
      <c r="S317" s="370">
        <v>1.8343966918945311</v>
      </c>
      <c r="T317" s="370">
        <v>3.4020000000000001</v>
      </c>
      <c r="U317" s="370">
        <v>0</v>
      </c>
      <c r="V317" s="312">
        <f>_xll.SRS1Splines.Functions25.Linear_Interp(V_NK3!$P$8:$P$32,V_NK3!$R$8:$R$32,AC317)</f>
        <v>563.30978227999901</v>
      </c>
      <c r="W317" s="312">
        <f>(V317/V_NK3!$R$28)*100</f>
        <v>103.90348722637708</v>
      </c>
      <c r="X317" s="308">
        <f>V317-V_NK3!$R$8</f>
        <v>506.73113027999904</v>
      </c>
      <c r="Y317" s="308">
        <f>IFERROR((V317 - V_NK3!$V$10) / (V_NK3!$V$9- V_NK3!$V$10) * 100, 0)</f>
        <v>104.35832326235416</v>
      </c>
      <c r="Z317" s="308">
        <v>541.79999999999995</v>
      </c>
      <c r="AA317" s="308">
        <v>521</v>
      </c>
      <c r="AB317" s="312">
        <v>540.80999999999995</v>
      </c>
      <c r="AC317" s="371">
        <v>541.54</v>
      </c>
      <c r="AD317" s="308">
        <v>0.53</v>
      </c>
      <c r="AE317" s="372">
        <v>0.84</v>
      </c>
      <c r="AF317" s="373"/>
      <c r="AG317" s="312"/>
      <c r="AH317" s="370">
        <v>3.6671509083251954</v>
      </c>
      <c r="AI317" s="370">
        <v>3.3733309090909094</v>
      </c>
      <c r="AJ317" s="370">
        <v>0</v>
      </c>
      <c r="AK317" s="312">
        <f>_xll.SRS1Splines.Functions25.Linear_Interp(V_NK2!$R$10:$R$21,V_NK2!$T$10:$T$21,AR317)</f>
        <v>65.677171428598498</v>
      </c>
      <c r="AL317" s="312">
        <f>(AK317/V_NK2!$T$18)*100</f>
        <v>91.984833933611327</v>
      </c>
      <c r="AM317" s="308">
        <f>AK317-V_NK2!$T$11</f>
        <v>24.857171428570702</v>
      </c>
      <c r="AN317" s="308">
        <f>IFERROR((AK317 - V_NK2!$X$12) / (V_NK2!$X$11- V_NK2!$X$12) * 100, 0)</f>
        <v>81.285714285715898</v>
      </c>
      <c r="AO317" s="308">
        <v>427</v>
      </c>
      <c r="AP317" s="308">
        <v>420</v>
      </c>
      <c r="AQ317" s="308">
        <v>425</v>
      </c>
      <c r="AR317" s="371">
        <v>425.69</v>
      </c>
      <c r="AS317" s="312">
        <v>0.77</v>
      </c>
      <c r="AT317" s="372">
        <v>0.82</v>
      </c>
      <c r="AU317" s="369"/>
      <c r="AV317" s="312"/>
      <c r="AW317" s="370"/>
      <c r="AX317" s="370"/>
      <c r="AY317" s="370"/>
      <c r="AZ317" s="312"/>
      <c r="BA317" s="312"/>
      <c r="BB317" s="308"/>
      <c r="BC317" s="308"/>
      <c r="BD317" s="308"/>
      <c r="BE317" s="308"/>
      <c r="BF317" s="374"/>
      <c r="BG317" s="312"/>
      <c r="BH317" s="372"/>
      <c r="BI317" s="369"/>
      <c r="BJ317" s="312"/>
      <c r="BK317" s="370"/>
      <c r="BL317" s="370"/>
      <c r="BM317" s="370"/>
      <c r="BN317" s="312" t="str">
        <f>_xll.SRS1Splines.Functions25.Linear_Interp(V_XNN1!$K$3:$K$8,V_XNN1!$L$3:$L$8,BT317)</f>
        <v>Error reading input X value(s): The value is not a number</v>
      </c>
      <c r="BO317" s="312" t="e">
        <f>(BN317/V_XNN1!$L$7)*100</f>
        <v>#VALUE!</v>
      </c>
      <c r="BP317" s="308" t="str">
        <f>_xll.SRS1Splines.Functions25.Linear_Interp(V_XNN1!$K$3:$K$8,V_XNN1!$M$3:$M$8,BT317)</f>
        <v>Error reading input X value(s): The value is not a number</v>
      </c>
      <c r="BQ317" s="308">
        <f>IFERROR((BN317 - V_XNN1!$M$16) / (V_XNN1!$M$15- V_XNN1!$M$16) * 100, 0)</f>
        <v>0</v>
      </c>
      <c r="BR317" s="308">
        <v>252</v>
      </c>
      <c r="BS317" s="308">
        <v>249</v>
      </c>
      <c r="BT317" s="374"/>
      <c r="BU317" s="312"/>
      <c r="BV317" s="372"/>
      <c r="BW317" s="375"/>
      <c r="BX317" s="365"/>
      <c r="BY317" s="376"/>
      <c r="BZ317" s="376"/>
      <c r="CA317" s="376"/>
      <c r="CB317" s="365"/>
      <c r="CC317" s="365"/>
      <c r="CD317" s="366"/>
      <c r="CE317" s="365"/>
      <c r="CF317" s="365"/>
      <c r="CG317" s="365"/>
      <c r="CH317" s="365"/>
      <c r="CI317" s="377"/>
      <c r="CJ317" s="365"/>
      <c r="CK317" s="378"/>
      <c r="CL317" s="375"/>
      <c r="CM317" s="365"/>
      <c r="CN317" s="376"/>
      <c r="CO317" s="376"/>
      <c r="CP317" s="376"/>
      <c r="CQ317" s="365"/>
      <c r="CR317" s="365"/>
      <c r="CS317" s="366"/>
      <c r="CT317" s="365"/>
      <c r="CU317" s="365"/>
      <c r="CV317" s="365"/>
      <c r="CW317" s="365"/>
      <c r="CX317" s="377"/>
      <c r="CY317" s="365"/>
      <c r="CZ317" s="378"/>
    </row>
    <row r="318" spans="1:104" s="1" customFormat="1" hidden="1">
      <c r="A318" s="272">
        <v>44877</v>
      </c>
      <c r="B318" s="362"/>
      <c r="C318" s="363"/>
      <c r="D318" s="364"/>
      <c r="E318" s="364"/>
      <c r="F318" s="364"/>
      <c r="G318" s="365"/>
      <c r="H318" s="366"/>
      <c r="I318" s="366"/>
      <c r="J318" s="366"/>
      <c r="K318" s="366"/>
      <c r="L318" s="366"/>
      <c r="M318" s="367"/>
      <c r="N318" s="367"/>
      <c r="O318" s="365"/>
      <c r="P318" s="368"/>
      <c r="Q318" s="369"/>
      <c r="R318" s="312"/>
      <c r="S318" s="370">
        <v>1.4424958648719788</v>
      </c>
      <c r="T318" s="370">
        <v>3.4020000000000001</v>
      </c>
      <c r="U318" s="370">
        <v>0</v>
      </c>
      <c r="V318" s="312">
        <f>_xll.SRS1Splines.Functions25.Linear_Interp(V_NK3!$P$8:$P$32,V_NK3!$R$8:$R$32,AC318)</f>
        <v>561.35027818000003</v>
      </c>
      <c r="W318" s="312">
        <f>(V318/V_NK3!$R$28)*100</f>
        <v>103.54205322393493</v>
      </c>
      <c r="X318" s="308">
        <f>V318-V_NK3!$R$8</f>
        <v>504.77162618000006</v>
      </c>
      <c r="Y318" s="308">
        <f>IFERROR((V318 - V_NK3!$V$10) / (V_NK3!$V$9- V_NK3!$V$10) * 100, 0)</f>
        <v>103.95477481213638</v>
      </c>
      <c r="Z318" s="308">
        <v>541.79999999999995</v>
      </c>
      <c r="AA318" s="308">
        <v>521</v>
      </c>
      <c r="AB318" s="312">
        <v>540.80999999999995</v>
      </c>
      <c r="AC318" s="371">
        <v>541.49</v>
      </c>
      <c r="AD318" s="308">
        <v>0.53</v>
      </c>
      <c r="AE318" s="372">
        <v>0.84</v>
      </c>
      <c r="AF318" s="373"/>
      <c r="AG318" s="312"/>
      <c r="AH318" s="370">
        <v>3.537823635407753</v>
      </c>
      <c r="AI318" s="370">
        <v>3.6201600000000003</v>
      </c>
      <c r="AJ318" s="370">
        <v>0</v>
      </c>
      <c r="AK318" s="312">
        <f>_xll.SRS1Splines.Functions25.Linear_Interp(V_NK2!$R$10:$R$21,V_NK2!$T$10:$T$21,AR318)</f>
        <v>65.677171428598498</v>
      </c>
      <c r="AL318" s="312">
        <f>(AK318/V_NK2!$T$18)*100</f>
        <v>91.984833933611327</v>
      </c>
      <c r="AM318" s="308">
        <f>AK318-V_NK2!$T$11</f>
        <v>24.857171428570702</v>
      </c>
      <c r="AN318" s="308">
        <f>IFERROR((AK318 - V_NK2!$X$12) / (V_NK2!$X$11- V_NK2!$X$12) * 100, 0)</f>
        <v>81.285714285715898</v>
      </c>
      <c r="AO318" s="308">
        <v>427</v>
      </c>
      <c r="AP318" s="308">
        <v>420</v>
      </c>
      <c r="AQ318" s="308">
        <v>425</v>
      </c>
      <c r="AR318" s="371">
        <v>425.69</v>
      </c>
      <c r="AS318" s="312">
        <v>0.77</v>
      </c>
      <c r="AT318" s="372">
        <v>0.88</v>
      </c>
      <c r="AU318" s="369"/>
      <c r="AV318" s="312"/>
      <c r="AW318" s="370"/>
      <c r="AX318" s="370"/>
      <c r="AY318" s="370"/>
      <c r="AZ318" s="312"/>
      <c r="BA318" s="312"/>
      <c r="BB318" s="308"/>
      <c r="BC318" s="308"/>
      <c r="BD318" s="308"/>
      <c r="BE318" s="308"/>
      <c r="BF318" s="374"/>
      <c r="BG318" s="312"/>
      <c r="BH318" s="372"/>
      <c r="BI318" s="369"/>
      <c r="BJ318" s="312"/>
      <c r="BK318" s="370"/>
      <c r="BL318" s="370"/>
      <c r="BM318" s="370"/>
      <c r="BN318" s="312" t="str">
        <f>_xll.SRS1Splines.Functions25.Linear_Interp(V_XNN1!$K$3:$K$8,V_XNN1!$L$3:$L$8,BT318)</f>
        <v>Error reading input X value(s): The value is not a number</v>
      </c>
      <c r="BO318" s="312" t="e">
        <f>(BN318/V_XNN1!$L$7)*100</f>
        <v>#VALUE!</v>
      </c>
      <c r="BP318" s="308" t="str">
        <f>_xll.SRS1Splines.Functions25.Linear_Interp(V_XNN1!$K$3:$K$8,V_XNN1!$M$3:$M$8,BT318)</f>
        <v>Error reading input X value(s): The value is not a number</v>
      </c>
      <c r="BQ318" s="308">
        <f>IFERROR((BN318 - V_XNN1!$M$16) / (V_XNN1!$M$15- V_XNN1!$M$16) * 100, 0)</f>
        <v>0</v>
      </c>
      <c r="BR318" s="308">
        <v>252</v>
      </c>
      <c r="BS318" s="308">
        <v>249</v>
      </c>
      <c r="BT318" s="374"/>
      <c r="BU318" s="312"/>
      <c r="BV318" s="372"/>
      <c r="BW318" s="375"/>
      <c r="BX318" s="365"/>
      <c r="BY318" s="376"/>
      <c r="BZ318" s="376"/>
      <c r="CA318" s="376"/>
      <c r="CB318" s="365"/>
      <c r="CC318" s="365"/>
      <c r="CD318" s="366"/>
      <c r="CE318" s="365"/>
      <c r="CF318" s="365"/>
      <c r="CG318" s="365"/>
      <c r="CH318" s="365"/>
      <c r="CI318" s="377"/>
      <c r="CJ318" s="365"/>
      <c r="CK318" s="378"/>
      <c r="CL318" s="375"/>
      <c r="CM318" s="365"/>
      <c r="CN318" s="376"/>
      <c r="CO318" s="376"/>
      <c r="CP318" s="376"/>
      <c r="CQ318" s="365"/>
      <c r="CR318" s="365"/>
      <c r="CS318" s="366"/>
      <c r="CT318" s="365"/>
      <c r="CU318" s="365"/>
      <c r="CV318" s="365"/>
      <c r="CW318" s="365"/>
      <c r="CX318" s="377"/>
      <c r="CY318" s="365"/>
      <c r="CZ318" s="378"/>
    </row>
    <row r="319" spans="1:104" s="1" customFormat="1" hidden="1">
      <c r="A319" s="272">
        <v>44878</v>
      </c>
      <c r="B319" s="362"/>
      <c r="C319" s="363"/>
      <c r="D319" s="364"/>
      <c r="E319" s="364"/>
      <c r="F319" s="364"/>
      <c r="G319" s="365"/>
      <c r="H319" s="366"/>
      <c r="I319" s="366"/>
      <c r="J319" s="366"/>
      <c r="K319" s="366"/>
      <c r="L319" s="366"/>
      <c r="M319" s="367"/>
      <c r="N319" s="367"/>
      <c r="O319" s="365"/>
      <c r="P319" s="368"/>
      <c r="Q319" s="369"/>
      <c r="R319" s="312"/>
      <c r="S319" s="370">
        <v>1.8343966918983459</v>
      </c>
      <c r="T319" s="370">
        <v>3.4020000000000001</v>
      </c>
      <c r="U319" s="370">
        <v>0</v>
      </c>
      <c r="V319" s="312">
        <f>_xll.SRS1Splines.Functions25.Linear_Interp(V_NK3!$P$8:$P$32,V_NK3!$R$8:$R$32,AC319)</f>
        <v>559.78267490000201</v>
      </c>
      <c r="W319" s="312">
        <f>(V319/V_NK3!$R$28)*100</f>
        <v>103.25290602198143</v>
      </c>
      <c r="X319" s="308">
        <f>V319-V_NK3!$R$8</f>
        <v>503.20402290000203</v>
      </c>
      <c r="Y319" s="308">
        <f>IFERROR((V319 - V_NK3!$V$10) / (V_NK3!$V$9- V_NK3!$V$10) * 100, 0)</f>
        <v>103.6319360519624</v>
      </c>
      <c r="Z319" s="308">
        <v>541.79999999999995</v>
      </c>
      <c r="AA319" s="308">
        <v>521</v>
      </c>
      <c r="AB319" s="312">
        <v>540.80999999999995</v>
      </c>
      <c r="AC319" s="371">
        <v>541.45000000000005</v>
      </c>
      <c r="AD319" s="308">
        <v>0.53</v>
      </c>
      <c r="AE319" s="372">
        <v>0.84</v>
      </c>
      <c r="AF319" s="373"/>
      <c r="AG319" s="312"/>
      <c r="AH319" s="370">
        <v>3.667150908326454</v>
      </c>
      <c r="AI319" s="370">
        <v>3.6612981818181822</v>
      </c>
      <c r="AJ319" s="370">
        <v>0</v>
      </c>
      <c r="AK319" s="312">
        <f>_xll.SRS1Splines.Functions25.Linear_Interp(V_NK2!$R$10:$R$21,V_NK2!$T$10:$T$21,AR319)</f>
        <v>65.720857142884199</v>
      </c>
      <c r="AL319" s="312">
        <f>(AK319/V_NK2!$T$18)*100</f>
        <v>92.046018407400837</v>
      </c>
      <c r="AM319" s="308">
        <f>AK319-V_NK2!$T$11</f>
        <v>24.900857142856403</v>
      </c>
      <c r="AN319" s="308">
        <f>IFERROR((AK319 - V_NK2!$X$12) / (V_NK2!$X$11- V_NK2!$X$12) * 100, 0)</f>
        <v>81.428571428573008</v>
      </c>
      <c r="AO319" s="308">
        <v>427</v>
      </c>
      <c r="AP319" s="308">
        <v>420</v>
      </c>
      <c r="AQ319" s="308">
        <v>425</v>
      </c>
      <c r="AR319" s="371">
        <v>425.7</v>
      </c>
      <c r="AS319" s="312">
        <v>0.77</v>
      </c>
      <c r="AT319" s="372">
        <v>0.89</v>
      </c>
      <c r="AU319" s="369"/>
      <c r="AV319" s="312"/>
      <c r="AW319" s="370"/>
      <c r="AX319" s="370"/>
      <c r="AY319" s="370"/>
      <c r="AZ319" s="312"/>
      <c r="BA319" s="312"/>
      <c r="BB319" s="308"/>
      <c r="BC319" s="308"/>
      <c r="BD319" s="308"/>
      <c r="BE319" s="308"/>
      <c r="BF319" s="374"/>
      <c r="BG319" s="312"/>
      <c r="BH319" s="372"/>
      <c r="BI319" s="369"/>
      <c r="BJ319" s="312"/>
      <c r="BK319" s="370"/>
      <c r="BL319" s="370"/>
      <c r="BM319" s="370"/>
      <c r="BN319" s="312" t="str">
        <f>_xll.SRS1Splines.Functions25.Linear_Interp(V_XNN1!$K$3:$K$8,V_XNN1!$L$3:$L$8,BT319)</f>
        <v>Error reading input X value(s): The value is not a number</v>
      </c>
      <c r="BO319" s="312" t="e">
        <f>(BN319/V_XNN1!$L$7)*100</f>
        <v>#VALUE!</v>
      </c>
      <c r="BP319" s="308" t="str">
        <f>_xll.SRS1Splines.Functions25.Linear_Interp(V_XNN1!$K$3:$K$8,V_XNN1!$M$3:$M$8,BT319)</f>
        <v>Error reading input X value(s): The value is not a number</v>
      </c>
      <c r="BQ319" s="308">
        <f>IFERROR((BN319 - V_XNN1!$M$16) / (V_XNN1!$M$15- V_XNN1!$M$16) * 100, 0)</f>
        <v>0</v>
      </c>
      <c r="BR319" s="308">
        <v>252</v>
      </c>
      <c r="BS319" s="308">
        <v>249</v>
      </c>
      <c r="BT319" s="374"/>
      <c r="BU319" s="312"/>
      <c r="BV319" s="372"/>
      <c r="BW319" s="375"/>
      <c r="BX319" s="365"/>
      <c r="BY319" s="376"/>
      <c r="BZ319" s="376"/>
      <c r="CA319" s="376"/>
      <c r="CB319" s="365"/>
      <c r="CC319" s="365"/>
      <c r="CD319" s="366"/>
      <c r="CE319" s="365"/>
      <c r="CF319" s="365"/>
      <c r="CG319" s="365"/>
      <c r="CH319" s="365"/>
      <c r="CI319" s="377"/>
      <c r="CJ319" s="365"/>
      <c r="CK319" s="378"/>
      <c r="CL319" s="375"/>
      <c r="CM319" s="365"/>
      <c r="CN319" s="376"/>
      <c r="CO319" s="376"/>
      <c r="CP319" s="376"/>
      <c r="CQ319" s="365"/>
      <c r="CR319" s="365"/>
      <c r="CS319" s="366"/>
      <c r="CT319" s="365"/>
      <c r="CU319" s="365"/>
      <c r="CV319" s="365"/>
      <c r="CW319" s="365"/>
      <c r="CX319" s="377"/>
      <c r="CY319" s="365"/>
      <c r="CZ319" s="378"/>
    </row>
    <row r="320" spans="1:104" s="1" customFormat="1" hidden="1">
      <c r="A320" s="272">
        <v>44879</v>
      </c>
      <c r="B320" s="362"/>
      <c r="C320" s="363"/>
      <c r="D320" s="364"/>
      <c r="E320" s="364"/>
      <c r="F320" s="364"/>
      <c r="G320" s="365"/>
      <c r="H320" s="366"/>
      <c r="I320" s="366"/>
      <c r="J320" s="366"/>
      <c r="K320" s="366"/>
      <c r="L320" s="366"/>
      <c r="M320" s="367"/>
      <c r="N320" s="367"/>
      <c r="O320" s="365"/>
      <c r="P320" s="368"/>
      <c r="Q320" s="369"/>
      <c r="R320" s="312"/>
      <c r="S320" s="370">
        <v>1.4424958648719788</v>
      </c>
      <c r="T320" s="370">
        <v>3.4020000000000001</v>
      </c>
      <c r="U320" s="370">
        <v>0</v>
      </c>
      <c r="V320" s="312">
        <f>_xll.SRS1Splines.Functions25.Linear_Interp(V_NK3!$P$8:$P$32,V_NK3!$R$8:$R$32,AC320)</f>
        <v>557.82317079999905</v>
      </c>
      <c r="W320" s="312">
        <f>(V320/V_NK3!$R$28)*100</f>
        <v>102.89147201953854</v>
      </c>
      <c r="X320" s="308">
        <f>V320-V_NK3!$R$8</f>
        <v>501.24451879999907</v>
      </c>
      <c r="Y320" s="308">
        <f>IFERROR((V320 - V_NK3!$V$10) / (V_NK3!$V$9- V_NK3!$V$10) * 100, 0)</f>
        <v>103.22838760174378</v>
      </c>
      <c r="Z320" s="308">
        <v>541.79999999999995</v>
      </c>
      <c r="AA320" s="308">
        <v>521</v>
      </c>
      <c r="AB320" s="312">
        <v>540.80999999999995</v>
      </c>
      <c r="AC320" s="371">
        <v>541.4</v>
      </c>
      <c r="AD320" s="308">
        <v>0.53</v>
      </c>
      <c r="AE320" s="372">
        <v>0.84</v>
      </c>
      <c r="AF320" s="373"/>
      <c r="AG320" s="312"/>
      <c r="AH320" s="370">
        <v>3.537823635407753</v>
      </c>
      <c r="AI320" s="370">
        <v>3.6612981818181822</v>
      </c>
      <c r="AJ320" s="370">
        <v>0</v>
      </c>
      <c r="AK320" s="312">
        <f>_xll.SRS1Splines.Functions25.Linear_Interp(V_NK2!$R$10:$R$21,V_NK2!$T$10:$T$21,AR320)</f>
        <v>65.720857142884199</v>
      </c>
      <c r="AL320" s="312">
        <f>(AK320/V_NK2!$T$18)*100</f>
        <v>92.046018407400837</v>
      </c>
      <c r="AM320" s="308">
        <f>AK320-V_NK2!$T$11</f>
        <v>24.900857142856403</v>
      </c>
      <c r="AN320" s="308">
        <f>IFERROR((AK320 - V_NK2!$X$12) / (V_NK2!$X$11- V_NK2!$X$12) * 100, 0)</f>
        <v>81.428571428573008</v>
      </c>
      <c r="AO320" s="308">
        <v>427</v>
      </c>
      <c r="AP320" s="308">
        <v>420</v>
      </c>
      <c r="AQ320" s="308">
        <v>425</v>
      </c>
      <c r="AR320" s="371">
        <v>425.7</v>
      </c>
      <c r="AS320" s="312">
        <v>0.77</v>
      </c>
      <c r="AT320" s="372">
        <v>0.89</v>
      </c>
      <c r="AU320" s="369"/>
      <c r="AV320" s="312"/>
      <c r="AW320" s="370"/>
      <c r="AX320" s="370"/>
      <c r="AY320" s="370"/>
      <c r="AZ320" s="312"/>
      <c r="BA320" s="312"/>
      <c r="BB320" s="308"/>
      <c r="BC320" s="308"/>
      <c r="BD320" s="308"/>
      <c r="BE320" s="308"/>
      <c r="BF320" s="374"/>
      <c r="BG320" s="312"/>
      <c r="BH320" s="372"/>
      <c r="BI320" s="369"/>
      <c r="BJ320" s="312"/>
      <c r="BK320" s="370"/>
      <c r="BL320" s="370"/>
      <c r="BM320" s="370"/>
      <c r="BN320" s="312" t="str">
        <f>_xll.SRS1Splines.Functions25.Linear_Interp(V_XNN1!$K$3:$K$8,V_XNN1!$L$3:$L$8,BT320)</f>
        <v>Error reading input X value(s): The value is not a number</v>
      </c>
      <c r="BO320" s="312" t="e">
        <f>(BN320/V_XNN1!$L$7)*100</f>
        <v>#VALUE!</v>
      </c>
      <c r="BP320" s="308" t="str">
        <f>_xll.SRS1Splines.Functions25.Linear_Interp(V_XNN1!$K$3:$K$8,V_XNN1!$M$3:$M$8,BT320)</f>
        <v>Error reading input X value(s): The value is not a number</v>
      </c>
      <c r="BQ320" s="308">
        <f>IFERROR((BN320 - V_XNN1!$M$16) / (V_XNN1!$M$15- V_XNN1!$M$16) * 100, 0)</f>
        <v>0</v>
      </c>
      <c r="BR320" s="308">
        <v>252</v>
      </c>
      <c r="BS320" s="308">
        <v>249</v>
      </c>
      <c r="BT320" s="374"/>
      <c r="BU320" s="312"/>
      <c r="BV320" s="372"/>
      <c r="BW320" s="375"/>
      <c r="BX320" s="365"/>
      <c r="BY320" s="376"/>
      <c r="BZ320" s="376"/>
      <c r="CA320" s="376"/>
      <c r="CB320" s="365"/>
      <c r="CC320" s="365"/>
      <c r="CD320" s="366"/>
      <c r="CE320" s="365"/>
      <c r="CF320" s="365"/>
      <c r="CG320" s="365"/>
      <c r="CH320" s="365"/>
      <c r="CI320" s="377"/>
      <c r="CJ320" s="365"/>
      <c r="CK320" s="378"/>
      <c r="CL320" s="375"/>
      <c r="CM320" s="365"/>
      <c r="CN320" s="376"/>
      <c r="CO320" s="376"/>
      <c r="CP320" s="376"/>
      <c r="CQ320" s="365"/>
      <c r="CR320" s="365"/>
      <c r="CS320" s="366"/>
      <c r="CT320" s="365"/>
      <c r="CU320" s="365"/>
      <c r="CV320" s="365"/>
      <c r="CW320" s="365"/>
      <c r="CX320" s="377"/>
      <c r="CY320" s="365"/>
      <c r="CZ320" s="378"/>
    </row>
    <row r="321" spans="1:104" s="1" customFormat="1" hidden="1">
      <c r="A321" s="272">
        <v>44880</v>
      </c>
      <c r="B321" s="362"/>
      <c r="C321" s="363"/>
      <c r="D321" s="364"/>
      <c r="E321" s="364"/>
      <c r="F321" s="364"/>
      <c r="G321" s="365"/>
      <c r="H321" s="366"/>
      <c r="I321" s="366"/>
      <c r="J321" s="366"/>
      <c r="K321" s="366"/>
      <c r="L321" s="366"/>
      <c r="M321" s="367"/>
      <c r="N321" s="367"/>
      <c r="O321" s="365"/>
      <c r="P321" s="368"/>
      <c r="Q321" s="369"/>
      <c r="R321" s="312"/>
      <c r="S321" s="370">
        <v>1.4424958648719788</v>
      </c>
      <c r="T321" s="370">
        <v>3.4020000000000001</v>
      </c>
      <c r="U321" s="370">
        <v>0</v>
      </c>
      <c r="V321" s="312">
        <f>_xll.SRS1Splines.Functions25.Linear_Interp(V_NK3!$P$8:$P$32,V_NK3!$R$8:$R$32,AC321)</f>
        <v>555.86366670000098</v>
      </c>
      <c r="W321" s="312">
        <f>(V321/V_NK3!$R$28)*100</f>
        <v>102.53003801709654</v>
      </c>
      <c r="X321" s="308">
        <f>V321-V_NK3!$R$8</f>
        <v>499.285014700001</v>
      </c>
      <c r="Y321" s="308">
        <f>IFERROR((V321 - V_NK3!$V$10) / (V_NK3!$V$9- V_NK3!$V$10) * 100, 0)</f>
        <v>102.82483915152618</v>
      </c>
      <c r="Z321" s="308">
        <v>541.79999999999995</v>
      </c>
      <c r="AA321" s="308">
        <v>521</v>
      </c>
      <c r="AB321" s="312">
        <v>540.80999999999995</v>
      </c>
      <c r="AC321" s="371">
        <v>541.35</v>
      </c>
      <c r="AD321" s="308">
        <v>0.53</v>
      </c>
      <c r="AE321" s="372">
        <v>0.84</v>
      </c>
      <c r="AF321" s="373"/>
      <c r="AG321" s="312"/>
      <c r="AH321" s="370">
        <v>3.537823635407753</v>
      </c>
      <c r="AI321" s="370">
        <v>3.6612981818181822</v>
      </c>
      <c r="AJ321" s="370">
        <v>0</v>
      </c>
      <c r="AK321" s="312">
        <f>_xll.SRS1Splines.Functions25.Linear_Interp(V_NK2!$R$10:$R$21,V_NK2!$T$10:$T$21,AR321)</f>
        <v>65.720857142884199</v>
      </c>
      <c r="AL321" s="312">
        <f>(AK321/V_NK2!$T$18)*100</f>
        <v>92.046018407400837</v>
      </c>
      <c r="AM321" s="308">
        <f>AK321-V_NK2!$T$11</f>
        <v>24.900857142856403</v>
      </c>
      <c r="AN321" s="308">
        <f>IFERROR((AK321 - V_NK2!$X$12) / (V_NK2!$X$11- V_NK2!$X$12) * 100, 0)</f>
        <v>81.428571428573008</v>
      </c>
      <c r="AO321" s="308">
        <v>427</v>
      </c>
      <c r="AP321" s="308">
        <v>420</v>
      </c>
      <c r="AQ321" s="308">
        <v>425</v>
      </c>
      <c r="AR321" s="371">
        <v>425.7</v>
      </c>
      <c r="AS321" s="312">
        <v>0.77</v>
      </c>
      <c r="AT321" s="372">
        <v>0.89</v>
      </c>
      <c r="AU321" s="369"/>
      <c r="AV321" s="312"/>
      <c r="AW321" s="370"/>
      <c r="AX321" s="370"/>
      <c r="AY321" s="370"/>
      <c r="AZ321" s="312"/>
      <c r="BA321" s="312"/>
      <c r="BB321" s="308"/>
      <c r="BC321" s="308"/>
      <c r="BD321" s="308"/>
      <c r="BE321" s="308"/>
      <c r="BF321" s="374"/>
      <c r="BG321" s="312"/>
      <c r="BH321" s="372"/>
      <c r="BI321" s="369"/>
      <c r="BJ321" s="312"/>
      <c r="BK321" s="370"/>
      <c r="BL321" s="370"/>
      <c r="BM321" s="370"/>
      <c r="BN321" s="312" t="str">
        <f>_xll.SRS1Splines.Functions25.Linear_Interp(V_XNN1!$K$3:$K$8,V_XNN1!$L$3:$L$8,BT321)</f>
        <v>Error reading input X value(s): The value is not a number</v>
      </c>
      <c r="BO321" s="312" t="e">
        <f>(BN321/V_XNN1!$L$7)*100</f>
        <v>#VALUE!</v>
      </c>
      <c r="BP321" s="308" t="str">
        <f>_xll.SRS1Splines.Functions25.Linear_Interp(V_XNN1!$K$3:$K$8,V_XNN1!$M$3:$M$8,BT321)</f>
        <v>Error reading input X value(s): The value is not a number</v>
      </c>
      <c r="BQ321" s="308">
        <f>IFERROR((BN321 - V_XNN1!$M$16) / (V_XNN1!$M$15- V_XNN1!$M$16) * 100, 0)</f>
        <v>0</v>
      </c>
      <c r="BR321" s="308">
        <v>252</v>
      </c>
      <c r="BS321" s="308">
        <v>249</v>
      </c>
      <c r="BT321" s="374"/>
      <c r="BU321" s="312"/>
      <c r="BV321" s="372"/>
      <c r="BW321" s="375"/>
      <c r="BX321" s="365"/>
      <c r="BY321" s="376"/>
      <c r="BZ321" s="376"/>
      <c r="CA321" s="376"/>
      <c r="CB321" s="365"/>
      <c r="CC321" s="365"/>
      <c r="CD321" s="366"/>
      <c r="CE321" s="365"/>
      <c r="CF321" s="365"/>
      <c r="CG321" s="365"/>
      <c r="CH321" s="365"/>
      <c r="CI321" s="377"/>
      <c r="CJ321" s="365"/>
      <c r="CK321" s="378"/>
      <c r="CL321" s="375"/>
      <c r="CM321" s="365"/>
      <c r="CN321" s="376"/>
      <c r="CO321" s="376"/>
      <c r="CP321" s="376"/>
      <c r="CQ321" s="365"/>
      <c r="CR321" s="365"/>
      <c r="CS321" s="366"/>
      <c r="CT321" s="365"/>
      <c r="CU321" s="365"/>
      <c r="CV321" s="365"/>
      <c r="CW321" s="365"/>
      <c r="CX321" s="377"/>
      <c r="CY321" s="365"/>
      <c r="CZ321" s="378"/>
    </row>
    <row r="322" spans="1:104" s="1" customFormat="1" hidden="1">
      <c r="A322" s="272">
        <v>44881</v>
      </c>
      <c r="B322" s="362"/>
      <c r="C322" s="363"/>
      <c r="D322" s="364"/>
      <c r="E322" s="364"/>
      <c r="F322" s="364"/>
      <c r="G322" s="365"/>
      <c r="H322" s="366"/>
      <c r="I322" s="366"/>
      <c r="J322" s="366"/>
      <c r="K322" s="366"/>
      <c r="L322" s="366"/>
      <c r="M322" s="367"/>
      <c r="N322" s="367"/>
      <c r="O322" s="365"/>
      <c r="P322" s="368"/>
      <c r="Q322" s="369"/>
      <c r="R322" s="312"/>
      <c r="S322" s="370">
        <v>1.4424958648681641</v>
      </c>
      <c r="T322" s="370">
        <v>3.4020000000000001</v>
      </c>
      <c r="U322" s="370">
        <v>0</v>
      </c>
      <c r="V322" s="312">
        <f>_xll.SRS1Splines.Functions25.Linear_Interp(V_NK3!$P$8:$P$32,V_NK3!$R$8:$R$32,AC322)</f>
        <v>553.90416259999802</v>
      </c>
      <c r="W322" s="312">
        <f>(V322/V_NK3!$R$28)*100</f>
        <v>102.16860401465367</v>
      </c>
      <c r="X322" s="308">
        <f>V322-V_NK3!$R$8</f>
        <v>497.32551059999804</v>
      </c>
      <c r="Y322" s="308">
        <f>IFERROR((V322 - V_NK3!$V$10) / (V_NK3!$V$9- V_NK3!$V$10) * 100, 0)</f>
        <v>102.42129070130757</v>
      </c>
      <c r="Z322" s="308">
        <v>541.79999999999995</v>
      </c>
      <c r="AA322" s="308">
        <v>521</v>
      </c>
      <c r="AB322" s="312">
        <v>540.80999999999995</v>
      </c>
      <c r="AC322" s="371">
        <v>541.29999999999995</v>
      </c>
      <c r="AD322" s="308">
        <v>0.53</v>
      </c>
      <c r="AE322" s="372">
        <v>0.84</v>
      </c>
      <c r="AF322" s="373"/>
      <c r="AG322" s="312"/>
      <c r="AH322" s="370">
        <v>3.537823635406494</v>
      </c>
      <c r="AI322" s="370">
        <v>3.6612981818181822</v>
      </c>
      <c r="AJ322" s="370">
        <v>0</v>
      </c>
      <c r="AK322" s="312">
        <f>_xll.SRS1Splines.Functions25.Linear_Interp(V_NK2!$R$10:$R$21,V_NK2!$T$10:$T$21,AR322)</f>
        <v>65.677171428598498</v>
      </c>
      <c r="AL322" s="312">
        <f>(AK322/V_NK2!$T$18)*100</f>
        <v>91.984833933611327</v>
      </c>
      <c r="AM322" s="308">
        <f>AK322-V_NK2!$T$11</f>
        <v>24.857171428570702</v>
      </c>
      <c r="AN322" s="308">
        <f>IFERROR((AK322 - V_NK2!$X$12) / (V_NK2!$X$11- V_NK2!$X$12) * 100, 0)</f>
        <v>81.285714285715898</v>
      </c>
      <c r="AO322" s="308">
        <v>427</v>
      </c>
      <c r="AP322" s="308">
        <v>420</v>
      </c>
      <c r="AQ322" s="308">
        <v>425</v>
      </c>
      <c r="AR322" s="371">
        <v>425.69</v>
      </c>
      <c r="AS322" s="312">
        <v>0.77</v>
      </c>
      <c r="AT322" s="372">
        <v>0.89</v>
      </c>
      <c r="AU322" s="369"/>
      <c r="AV322" s="312"/>
      <c r="AW322" s="370"/>
      <c r="AX322" s="370"/>
      <c r="AY322" s="370"/>
      <c r="AZ322" s="312"/>
      <c r="BA322" s="312"/>
      <c r="BB322" s="308"/>
      <c r="BC322" s="308"/>
      <c r="BD322" s="308"/>
      <c r="BE322" s="308"/>
      <c r="BF322" s="374"/>
      <c r="BG322" s="312"/>
      <c r="BH322" s="372"/>
      <c r="BI322" s="369"/>
      <c r="BJ322" s="312"/>
      <c r="BK322" s="370"/>
      <c r="BL322" s="370"/>
      <c r="BM322" s="370"/>
      <c r="BN322" s="312" t="str">
        <f>_xll.SRS1Splines.Functions25.Linear_Interp(V_XNN1!$K$3:$K$8,V_XNN1!$L$3:$L$8,BT322)</f>
        <v>Error reading input X value(s): The value is not a number</v>
      </c>
      <c r="BO322" s="312" t="e">
        <f>(BN322/V_XNN1!$L$7)*100</f>
        <v>#VALUE!</v>
      </c>
      <c r="BP322" s="308" t="str">
        <f>_xll.SRS1Splines.Functions25.Linear_Interp(V_XNN1!$K$3:$K$8,V_XNN1!$M$3:$M$8,BT322)</f>
        <v>Error reading input X value(s): The value is not a number</v>
      </c>
      <c r="BQ322" s="308">
        <f>IFERROR((BN322 - V_XNN1!$M$16) / (V_XNN1!$M$15- V_XNN1!$M$16) * 100, 0)</f>
        <v>0</v>
      </c>
      <c r="BR322" s="308">
        <v>252</v>
      </c>
      <c r="BS322" s="308">
        <v>249</v>
      </c>
      <c r="BT322" s="374"/>
      <c r="BU322" s="312"/>
      <c r="BV322" s="372"/>
      <c r="BW322" s="375"/>
      <c r="BX322" s="365"/>
      <c r="BY322" s="376"/>
      <c r="BZ322" s="376"/>
      <c r="CA322" s="376"/>
      <c r="CB322" s="365"/>
      <c r="CC322" s="365"/>
      <c r="CD322" s="366"/>
      <c r="CE322" s="365"/>
      <c r="CF322" s="365"/>
      <c r="CG322" s="365"/>
      <c r="CH322" s="365"/>
      <c r="CI322" s="377"/>
      <c r="CJ322" s="365"/>
      <c r="CK322" s="378"/>
      <c r="CL322" s="375"/>
      <c r="CM322" s="365"/>
      <c r="CN322" s="376"/>
      <c r="CO322" s="376"/>
      <c r="CP322" s="376"/>
      <c r="CQ322" s="365"/>
      <c r="CR322" s="365"/>
      <c r="CS322" s="366"/>
      <c r="CT322" s="365"/>
      <c r="CU322" s="365"/>
      <c r="CV322" s="365"/>
      <c r="CW322" s="365"/>
      <c r="CX322" s="377"/>
      <c r="CY322" s="365"/>
      <c r="CZ322" s="378"/>
    </row>
    <row r="323" spans="1:104" s="1" customFormat="1" hidden="1">
      <c r="A323" s="272">
        <v>44882</v>
      </c>
      <c r="B323" s="362"/>
      <c r="C323" s="363"/>
      <c r="D323" s="364"/>
      <c r="E323" s="364"/>
      <c r="F323" s="364"/>
      <c r="G323" s="365"/>
      <c r="H323" s="366"/>
      <c r="I323" s="366"/>
      <c r="J323" s="366"/>
      <c r="K323" s="366"/>
      <c r="L323" s="366"/>
      <c r="M323" s="367"/>
      <c r="N323" s="367"/>
      <c r="O323" s="365"/>
      <c r="P323" s="368"/>
      <c r="Q323" s="369"/>
      <c r="R323" s="312"/>
      <c r="S323" s="370">
        <v>1.7128966918983459</v>
      </c>
      <c r="T323" s="370">
        <v>3.2805</v>
      </c>
      <c r="U323" s="370">
        <v>0</v>
      </c>
      <c r="V323" s="312">
        <f>_xll.SRS1Splines.Functions25.Linear_Interp(V_NK3!$P$8:$P$32,V_NK3!$R$8:$R$32,AC323)</f>
        <v>552.33655931999999</v>
      </c>
      <c r="W323" s="312">
        <f>(V323/V_NK3!$R$28)*100</f>
        <v>101.87945681270017</v>
      </c>
      <c r="X323" s="308">
        <f>V323-V_NK3!$R$8</f>
        <v>495.75790732000002</v>
      </c>
      <c r="Y323" s="308">
        <f>IFERROR((V323 - V_NK3!$V$10) / (V_NK3!$V$9- V_NK3!$V$10) * 100, 0)</f>
        <v>102.09845194113359</v>
      </c>
      <c r="Z323" s="308">
        <v>541.79999999999995</v>
      </c>
      <c r="AA323" s="308">
        <v>521</v>
      </c>
      <c r="AB323" s="312">
        <v>540.80999999999995</v>
      </c>
      <c r="AC323" s="371">
        <v>541.26</v>
      </c>
      <c r="AD323" s="308">
        <v>0.53</v>
      </c>
      <c r="AE323" s="372">
        <v>0.81</v>
      </c>
      <c r="AF323" s="373"/>
      <c r="AG323" s="312"/>
      <c r="AH323" s="370">
        <v>3.5177059083264544</v>
      </c>
      <c r="AI323" s="370">
        <v>3.6612981818181822</v>
      </c>
      <c r="AJ323" s="370">
        <v>0</v>
      </c>
      <c r="AK323" s="312">
        <f>_xll.SRS1Splines.Functions25.Linear_Interp(V_NK2!$R$10:$R$21,V_NK2!$T$10:$T$21,AR323)</f>
        <v>65.633485714312897</v>
      </c>
      <c r="AL323" s="312">
        <f>(AK323/V_NK2!$T$18)*100</f>
        <v>91.923649459821974</v>
      </c>
      <c r="AM323" s="308">
        <f>AK323-V_NK2!$T$11</f>
        <v>24.8134857142851</v>
      </c>
      <c r="AN323" s="308">
        <f>IFERROR((AK323 - V_NK2!$X$12) / (V_NK2!$X$11- V_NK2!$X$12) * 100, 0)</f>
        <v>81.142857142859114</v>
      </c>
      <c r="AO323" s="308">
        <v>427</v>
      </c>
      <c r="AP323" s="308">
        <v>420</v>
      </c>
      <c r="AQ323" s="308">
        <v>425</v>
      </c>
      <c r="AR323" s="371">
        <v>425.68</v>
      </c>
      <c r="AS323" s="312">
        <v>0.77</v>
      </c>
      <c r="AT323" s="372">
        <v>0.89</v>
      </c>
      <c r="AU323" s="369"/>
      <c r="AV323" s="312"/>
      <c r="AW323" s="370"/>
      <c r="AX323" s="370"/>
      <c r="AY323" s="370"/>
      <c r="AZ323" s="312"/>
      <c r="BA323" s="312"/>
      <c r="BB323" s="308"/>
      <c r="BC323" s="308"/>
      <c r="BD323" s="308"/>
      <c r="BE323" s="308"/>
      <c r="BF323" s="374"/>
      <c r="BG323" s="312"/>
      <c r="BH323" s="372"/>
      <c r="BI323" s="369"/>
      <c r="BJ323" s="312"/>
      <c r="BK323" s="370"/>
      <c r="BL323" s="370"/>
      <c r="BM323" s="370"/>
      <c r="BN323" s="312" t="str">
        <f>_xll.SRS1Splines.Functions25.Linear_Interp(V_XNN1!$K$3:$K$8,V_XNN1!$L$3:$L$8,BT323)</f>
        <v>Error reading input X value(s): The value is not a number</v>
      </c>
      <c r="BO323" s="312" t="e">
        <f>(BN323/V_XNN1!$L$7)*100</f>
        <v>#VALUE!</v>
      </c>
      <c r="BP323" s="308" t="str">
        <f>_xll.SRS1Splines.Functions25.Linear_Interp(V_XNN1!$K$3:$K$8,V_XNN1!$M$3:$M$8,BT323)</f>
        <v>Error reading input X value(s): The value is not a number</v>
      </c>
      <c r="BQ323" s="308">
        <f>IFERROR((BN323 - V_XNN1!$M$16) / (V_XNN1!$M$15- V_XNN1!$M$16) * 100, 0)</f>
        <v>0</v>
      </c>
      <c r="BR323" s="308">
        <v>252</v>
      </c>
      <c r="BS323" s="308">
        <v>249</v>
      </c>
      <c r="BT323" s="374"/>
      <c r="BU323" s="312"/>
      <c r="BV323" s="372"/>
      <c r="BW323" s="375"/>
      <c r="BX323" s="365"/>
      <c r="BY323" s="376"/>
      <c r="BZ323" s="376"/>
      <c r="CA323" s="376"/>
      <c r="CB323" s="365"/>
      <c r="CC323" s="365"/>
      <c r="CD323" s="366"/>
      <c r="CE323" s="365"/>
      <c r="CF323" s="365"/>
      <c r="CG323" s="365"/>
      <c r="CH323" s="365"/>
      <c r="CI323" s="377"/>
      <c r="CJ323" s="365"/>
      <c r="CK323" s="378"/>
      <c r="CL323" s="375"/>
      <c r="CM323" s="365"/>
      <c r="CN323" s="376"/>
      <c r="CO323" s="376"/>
      <c r="CP323" s="376"/>
      <c r="CQ323" s="365"/>
      <c r="CR323" s="365"/>
      <c r="CS323" s="366"/>
      <c r="CT323" s="365"/>
      <c r="CU323" s="365"/>
      <c r="CV323" s="365"/>
      <c r="CW323" s="365"/>
      <c r="CX323" s="377"/>
      <c r="CY323" s="365"/>
      <c r="CZ323" s="378"/>
    </row>
    <row r="324" spans="1:104" s="1" customFormat="1" hidden="1">
      <c r="A324" s="272">
        <v>44883</v>
      </c>
      <c r="B324" s="362"/>
      <c r="C324" s="363"/>
      <c r="D324" s="364"/>
      <c r="E324" s="364"/>
      <c r="F324" s="364"/>
      <c r="G324" s="365"/>
      <c r="H324" s="366"/>
      <c r="I324" s="366"/>
      <c r="J324" s="366"/>
      <c r="K324" s="366"/>
      <c r="L324" s="366"/>
      <c r="M324" s="367"/>
      <c r="N324" s="367"/>
      <c r="O324" s="365"/>
      <c r="P324" s="368"/>
      <c r="Q324" s="369"/>
      <c r="R324" s="312"/>
      <c r="S324" s="370">
        <v>1.0910950378494262</v>
      </c>
      <c r="T324" s="370">
        <v>3.4424999999999999</v>
      </c>
      <c r="U324" s="370">
        <v>0</v>
      </c>
      <c r="V324" s="312">
        <f>_xll.SRS1Splines.Functions25.Linear_Interp(V_NK3!$P$8:$P$32,V_NK3!$R$8:$R$32,AC324)</f>
        <v>549.98515440000199</v>
      </c>
      <c r="W324" s="312">
        <f>(V324/V_NK3!$R$28)*100</f>
        <v>101.44573600976972</v>
      </c>
      <c r="X324" s="308">
        <f>V324-V_NK3!$R$8</f>
        <v>493.40650240000201</v>
      </c>
      <c r="Y324" s="308">
        <f>IFERROR((V324 - V_NK3!$V$10) / (V_NK3!$V$9- V_NK3!$V$10) * 100, 0)</f>
        <v>101.6141938008724</v>
      </c>
      <c r="Z324" s="308">
        <v>541.79999999999995</v>
      </c>
      <c r="AA324" s="308">
        <v>521</v>
      </c>
      <c r="AB324" s="312">
        <v>540.80999999999995</v>
      </c>
      <c r="AC324" s="371">
        <v>541.20000000000005</v>
      </c>
      <c r="AD324" s="308">
        <v>0.53</v>
      </c>
      <c r="AE324" s="372">
        <v>0.85</v>
      </c>
      <c r="AF324" s="373"/>
      <c r="AG324" s="312"/>
      <c r="AH324" s="370">
        <v>3.4583113624903108</v>
      </c>
      <c r="AI324" s="370">
        <v>3.6612981818181822</v>
      </c>
      <c r="AJ324" s="370">
        <v>0</v>
      </c>
      <c r="AK324" s="312">
        <f>_xll.SRS1Splines.Functions25.Linear_Interp(V_NK2!$R$10:$R$21,V_NK2!$T$10:$T$21,AR324)</f>
        <v>65.633485714312897</v>
      </c>
      <c r="AL324" s="312">
        <f>(AK324/V_NK2!$T$18)*100</f>
        <v>91.923649459821974</v>
      </c>
      <c r="AM324" s="308">
        <f>AK324-V_NK2!$T$11</f>
        <v>24.8134857142851</v>
      </c>
      <c r="AN324" s="308">
        <f>IFERROR((AK324 - V_NK2!$X$12) / (V_NK2!$X$11- V_NK2!$X$12) * 100, 0)</f>
        <v>81.142857142859114</v>
      </c>
      <c r="AO324" s="308">
        <v>427</v>
      </c>
      <c r="AP324" s="308">
        <v>420</v>
      </c>
      <c r="AQ324" s="308">
        <v>425</v>
      </c>
      <c r="AR324" s="371">
        <v>425.68</v>
      </c>
      <c r="AS324" s="312">
        <v>0.77</v>
      </c>
      <c r="AT324" s="372">
        <v>0.89</v>
      </c>
      <c r="AU324" s="369"/>
      <c r="AV324" s="312"/>
      <c r="AW324" s="370"/>
      <c r="AX324" s="370"/>
      <c r="AY324" s="370"/>
      <c r="AZ324" s="312"/>
      <c r="BA324" s="312"/>
      <c r="BB324" s="308"/>
      <c r="BC324" s="308"/>
      <c r="BD324" s="308"/>
      <c r="BE324" s="308"/>
      <c r="BF324" s="374"/>
      <c r="BG324" s="312"/>
      <c r="BH324" s="372"/>
      <c r="BI324" s="369"/>
      <c r="BJ324" s="312"/>
      <c r="BK324" s="370"/>
      <c r="BL324" s="370"/>
      <c r="BM324" s="370"/>
      <c r="BN324" s="312" t="str">
        <f>_xll.SRS1Splines.Functions25.Linear_Interp(V_XNN1!$K$3:$K$8,V_XNN1!$L$3:$L$8,BT324)</f>
        <v>Error reading input X value(s): The value is not a number</v>
      </c>
      <c r="BO324" s="312" t="e">
        <f>(BN324/V_XNN1!$L$7)*100</f>
        <v>#VALUE!</v>
      </c>
      <c r="BP324" s="308" t="str">
        <f>_xll.SRS1Splines.Functions25.Linear_Interp(V_XNN1!$K$3:$K$8,V_XNN1!$M$3:$M$8,BT324)</f>
        <v>Error reading input X value(s): The value is not a number</v>
      </c>
      <c r="BQ324" s="308">
        <f>IFERROR((BN324 - V_XNN1!$M$16) / (V_XNN1!$M$15- V_XNN1!$M$16) * 100, 0)</f>
        <v>0</v>
      </c>
      <c r="BR324" s="308">
        <v>252</v>
      </c>
      <c r="BS324" s="308">
        <v>249</v>
      </c>
      <c r="BT324" s="374"/>
      <c r="BU324" s="312"/>
      <c r="BV324" s="372"/>
      <c r="BW324" s="375"/>
      <c r="BX324" s="365"/>
      <c r="BY324" s="376"/>
      <c r="BZ324" s="376"/>
      <c r="CA324" s="376"/>
      <c r="CB324" s="365"/>
      <c r="CC324" s="365"/>
      <c r="CD324" s="366"/>
      <c r="CE324" s="365"/>
      <c r="CF324" s="365"/>
      <c r="CG324" s="365"/>
      <c r="CH324" s="365"/>
      <c r="CI324" s="377"/>
      <c r="CJ324" s="365"/>
      <c r="CK324" s="378"/>
      <c r="CL324" s="375"/>
      <c r="CM324" s="365"/>
      <c r="CN324" s="376"/>
      <c r="CO324" s="376"/>
      <c r="CP324" s="376"/>
      <c r="CQ324" s="365"/>
      <c r="CR324" s="365"/>
      <c r="CS324" s="366"/>
      <c r="CT324" s="365"/>
      <c r="CU324" s="365"/>
      <c r="CV324" s="365"/>
      <c r="CW324" s="365"/>
      <c r="CX324" s="377"/>
      <c r="CY324" s="365"/>
      <c r="CZ324" s="378"/>
    </row>
    <row r="325" spans="1:104" s="1" customFormat="1" hidden="1">
      <c r="A325" s="272">
        <v>44884</v>
      </c>
      <c r="B325" s="362"/>
      <c r="C325" s="363"/>
      <c r="D325" s="364"/>
      <c r="E325" s="364"/>
      <c r="F325" s="364"/>
      <c r="G325" s="365"/>
      <c r="H325" s="366"/>
      <c r="I325" s="366"/>
      <c r="J325" s="366"/>
      <c r="K325" s="366"/>
      <c r="L325" s="366"/>
      <c r="M325" s="367"/>
      <c r="N325" s="367"/>
      <c r="O325" s="365"/>
      <c r="P325" s="368"/>
      <c r="Q325" s="369"/>
      <c r="R325" s="312"/>
      <c r="S325" s="370">
        <v>1.4424958648681641</v>
      </c>
      <c r="T325" s="370">
        <v>3.4020000000000001</v>
      </c>
      <c r="U325" s="370">
        <v>0</v>
      </c>
      <c r="V325" s="312">
        <f>_xll.SRS1Splines.Functions25.Linear_Interp(V_NK3!$P$8:$P$32,V_NK3!$R$8:$R$32,AC325)</f>
        <v>548.02565029999903</v>
      </c>
      <c r="W325" s="312">
        <f>(V325/V_NK3!$R$28)*100</f>
        <v>101.08430200732683</v>
      </c>
      <c r="X325" s="308">
        <f>V325-V_NK3!$R$8</f>
        <v>491.44699829999905</v>
      </c>
      <c r="Y325" s="308">
        <f>IFERROR((V325 - V_NK3!$V$10) / (V_NK3!$V$9- V_NK3!$V$10) * 100, 0)</f>
        <v>101.21064535065378</v>
      </c>
      <c r="Z325" s="308">
        <v>541.79999999999995</v>
      </c>
      <c r="AA325" s="308">
        <v>521</v>
      </c>
      <c r="AB325" s="312">
        <v>540.80999999999995</v>
      </c>
      <c r="AC325" s="371">
        <v>541.15</v>
      </c>
      <c r="AD325" s="308">
        <v>0.53</v>
      </c>
      <c r="AE325" s="372">
        <v>0.84</v>
      </c>
      <c r="AF325" s="373"/>
      <c r="AG325" s="312"/>
      <c r="AH325" s="370">
        <v>3.537823635406494</v>
      </c>
      <c r="AI325" s="370">
        <v>3.6612981818181822</v>
      </c>
      <c r="AJ325" s="370">
        <v>0</v>
      </c>
      <c r="AK325" s="312">
        <f>_xll.SRS1Splines.Functions25.Linear_Interp(V_NK2!$R$10:$R$21,V_NK2!$T$10:$T$21,AR325)</f>
        <v>65.589800000027296</v>
      </c>
      <c r="AL325" s="312">
        <f>(AK325/V_NK2!$T$18)*100</f>
        <v>91.86246498603262</v>
      </c>
      <c r="AM325" s="308">
        <f>AK325-V_NK2!$T$11</f>
        <v>24.769799999999499</v>
      </c>
      <c r="AN325" s="308">
        <f>IFERROR((AK325 - V_NK2!$X$12) / (V_NK2!$X$11- V_NK2!$X$12) * 100, 0)</f>
        <v>81.000000000002331</v>
      </c>
      <c r="AO325" s="308">
        <v>427</v>
      </c>
      <c r="AP325" s="308">
        <v>420</v>
      </c>
      <c r="AQ325" s="308">
        <v>425</v>
      </c>
      <c r="AR325" s="371">
        <v>425.67</v>
      </c>
      <c r="AS325" s="312">
        <v>0.77</v>
      </c>
      <c r="AT325" s="372">
        <v>0.89</v>
      </c>
      <c r="AU325" s="369"/>
      <c r="AV325" s="312"/>
      <c r="AW325" s="370"/>
      <c r="AX325" s="370"/>
      <c r="AY325" s="370"/>
      <c r="AZ325" s="312"/>
      <c r="BA325" s="312"/>
      <c r="BB325" s="308"/>
      <c r="BC325" s="308"/>
      <c r="BD325" s="308"/>
      <c r="BE325" s="308"/>
      <c r="BF325" s="374"/>
      <c r="BG325" s="312"/>
      <c r="BH325" s="372"/>
      <c r="BI325" s="369"/>
      <c r="BJ325" s="312"/>
      <c r="BK325" s="370"/>
      <c r="BL325" s="370"/>
      <c r="BM325" s="370"/>
      <c r="BN325" s="312" t="str">
        <f>_xll.SRS1Splines.Functions25.Linear_Interp(V_XNN1!$K$3:$K$8,V_XNN1!$L$3:$L$8,BT325)</f>
        <v>Error reading input X value(s): The value is not a number</v>
      </c>
      <c r="BO325" s="312" t="e">
        <f>(BN325/V_XNN1!$L$7)*100</f>
        <v>#VALUE!</v>
      </c>
      <c r="BP325" s="308" t="str">
        <f>_xll.SRS1Splines.Functions25.Linear_Interp(V_XNN1!$K$3:$K$8,V_XNN1!$M$3:$M$8,BT325)</f>
        <v>Error reading input X value(s): The value is not a number</v>
      </c>
      <c r="BQ325" s="308">
        <f>IFERROR((BN325 - V_XNN1!$M$16) / (V_XNN1!$M$15- V_XNN1!$M$16) * 100, 0)</f>
        <v>0</v>
      </c>
      <c r="BR325" s="308">
        <v>252</v>
      </c>
      <c r="BS325" s="308">
        <v>249</v>
      </c>
      <c r="BT325" s="374"/>
      <c r="BU325" s="312"/>
      <c r="BV325" s="372"/>
      <c r="BW325" s="375"/>
      <c r="BX325" s="365"/>
      <c r="BY325" s="376"/>
      <c r="BZ325" s="376"/>
      <c r="CA325" s="376"/>
      <c r="CB325" s="365"/>
      <c r="CC325" s="365"/>
      <c r="CD325" s="366"/>
      <c r="CE325" s="365"/>
      <c r="CF325" s="365"/>
      <c r="CG325" s="365"/>
      <c r="CH325" s="365"/>
      <c r="CI325" s="377"/>
      <c r="CJ325" s="365"/>
      <c r="CK325" s="378"/>
      <c r="CL325" s="375"/>
      <c r="CM325" s="365"/>
      <c r="CN325" s="376"/>
      <c r="CO325" s="376"/>
      <c r="CP325" s="376"/>
      <c r="CQ325" s="365"/>
      <c r="CR325" s="365"/>
      <c r="CS325" s="366"/>
      <c r="CT325" s="365"/>
      <c r="CU325" s="365"/>
      <c r="CV325" s="365"/>
      <c r="CW325" s="365"/>
      <c r="CX325" s="377"/>
      <c r="CY325" s="365"/>
      <c r="CZ325" s="378"/>
    </row>
    <row r="326" spans="1:104" s="1" customFormat="1" hidden="1">
      <c r="A326" s="272">
        <v>44885</v>
      </c>
      <c r="B326" s="362"/>
      <c r="C326" s="363"/>
      <c r="D326" s="364"/>
      <c r="E326" s="364"/>
      <c r="F326" s="364"/>
      <c r="G326" s="365"/>
      <c r="H326" s="366"/>
      <c r="I326" s="366"/>
      <c r="J326" s="366"/>
      <c r="K326" s="366"/>
      <c r="L326" s="366"/>
      <c r="M326" s="367"/>
      <c r="N326" s="367"/>
      <c r="O326" s="365"/>
      <c r="P326" s="368"/>
      <c r="Q326" s="369"/>
      <c r="R326" s="312"/>
      <c r="S326" s="370">
        <v>1.0505950378494262</v>
      </c>
      <c r="T326" s="370">
        <v>3.4020000000000001</v>
      </c>
      <c r="U326" s="370">
        <v>0</v>
      </c>
      <c r="V326" s="312">
        <f>_xll.SRS1Splines.Functions25.Linear_Interp(V_NK3!$P$8:$P$32,V_NK3!$R$8:$R$32,AC326)</f>
        <v>545.67424538000103</v>
      </c>
      <c r="W326" s="312">
        <f>(V326/V_NK3!$R$28)*100</f>
        <v>100.6505812043964</v>
      </c>
      <c r="X326" s="308">
        <f>V326-V_NK3!$R$8</f>
        <v>489.09559338000105</v>
      </c>
      <c r="Y326" s="308">
        <f>IFERROR((V326 - V_NK3!$V$10) / (V_NK3!$V$9- V_NK3!$V$10) * 100, 0)</f>
        <v>100.7263872103926</v>
      </c>
      <c r="Z326" s="308">
        <v>541.79999999999995</v>
      </c>
      <c r="AA326" s="308">
        <v>521</v>
      </c>
      <c r="AB326" s="312">
        <v>540.80999999999995</v>
      </c>
      <c r="AC326" s="371">
        <v>541.09</v>
      </c>
      <c r="AD326" s="308">
        <v>0.53</v>
      </c>
      <c r="AE326" s="372">
        <v>0.84</v>
      </c>
      <c r="AF326" s="373"/>
      <c r="AG326" s="312"/>
      <c r="AH326" s="370">
        <v>3.4084963624903106</v>
      </c>
      <c r="AI326" s="370">
        <v>3.6612981818181822</v>
      </c>
      <c r="AJ326" s="370">
        <v>0</v>
      </c>
      <c r="AK326" s="312">
        <f>_xll.SRS1Splines.Functions25.Linear_Interp(V_NK2!$R$10:$R$21,V_NK2!$T$10:$T$21,AR326)</f>
        <v>65.589800000027296</v>
      </c>
      <c r="AL326" s="312">
        <f>(AK326/V_NK2!$T$18)*100</f>
        <v>91.86246498603262</v>
      </c>
      <c r="AM326" s="308">
        <f>AK326-V_NK2!$T$11</f>
        <v>24.769799999999499</v>
      </c>
      <c r="AN326" s="308">
        <f>IFERROR((AK326 - V_NK2!$X$12) / (V_NK2!$X$11- V_NK2!$X$12) * 100, 0)</f>
        <v>81.000000000002331</v>
      </c>
      <c r="AO326" s="308">
        <v>427</v>
      </c>
      <c r="AP326" s="308">
        <v>420</v>
      </c>
      <c r="AQ326" s="308">
        <v>425</v>
      </c>
      <c r="AR326" s="371">
        <v>425.67</v>
      </c>
      <c r="AS326" s="312">
        <v>0.77</v>
      </c>
      <c r="AT326" s="372">
        <v>0.89</v>
      </c>
      <c r="AU326" s="369"/>
      <c r="AV326" s="312"/>
      <c r="AW326" s="370"/>
      <c r="AX326" s="370"/>
      <c r="AY326" s="370"/>
      <c r="AZ326" s="312"/>
      <c r="BA326" s="312"/>
      <c r="BB326" s="308"/>
      <c r="BC326" s="308"/>
      <c r="BD326" s="308"/>
      <c r="BE326" s="308"/>
      <c r="BF326" s="374"/>
      <c r="BG326" s="312"/>
      <c r="BH326" s="372"/>
      <c r="BI326" s="369"/>
      <c r="BJ326" s="312"/>
      <c r="BK326" s="370"/>
      <c r="BL326" s="370"/>
      <c r="BM326" s="370"/>
      <c r="BN326" s="312" t="str">
        <f>_xll.SRS1Splines.Functions25.Linear_Interp(V_XNN1!$K$3:$K$8,V_XNN1!$L$3:$L$8,BT326)</f>
        <v>Error reading input X value(s): The value is not a number</v>
      </c>
      <c r="BO326" s="312" t="e">
        <f>(BN326/V_XNN1!$L$7)*100</f>
        <v>#VALUE!</v>
      </c>
      <c r="BP326" s="308" t="str">
        <f>_xll.SRS1Splines.Functions25.Linear_Interp(V_XNN1!$K$3:$K$8,V_XNN1!$M$3:$M$8,BT326)</f>
        <v>Error reading input X value(s): The value is not a number</v>
      </c>
      <c r="BQ326" s="308">
        <f>IFERROR((BN326 - V_XNN1!$M$16) / (V_XNN1!$M$15- V_XNN1!$M$16) * 100, 0)</f>
        <v>0</v>
      </c>
      <c r="BR326" s="308">
        <v>252</v>
      </c>
      <c r="BS326" s="308">
        <v>249</v>
      </c>
      <c r="BT326" s="374"/>
      <c r="BU326" s="312"/>
      <c r="BV326" s="372"/>
      <c r="BW326" s="375"/>
      <c r="BX326" s="365"/>
      <c r="BY326" s="376"/>
      <c r="BZ326" s="376"/>
      <c r="CA326" s="376"/>
      <c r="CB326" s="365"/>
      <c r="CC326" s="365"/>
      <c r="CD326" s="366"/>
      <c r="CE326" s="365"/>
      <c r="CF326" s="365"/>
      <c r="CG326" s="365"/>
      <c r="CH326" s="365"/>
      <c r="CI326" s="377"/>
      <c r="CJ326" s="365"/>
      <c r="CK326" s="378"/>
      <c r="CL326" s="375"/>
      <c r="CM326" s="365"/>
      <c r="CN326" s="376"/>
      <c r="CO326" s="376"/>
      <c r="CP326" s="376"/>
      <c r="CQ326" s="365"/>
      <c r="CR326" s="365"/>
      <c r="CS326" s="366"/>
      <c r="CT326" s="365"/>
      <c r="CU326" s="365"/>
      <c r="CV326" s="365"/>
      <c r="CW326" s="365"/>
      <c r="CX326" s="377"/>
      <c r="CY326" s="365"/>
      <c r="CZ326" s="378"/>
    </row>
    <row r="327" spans="1:104" s="1" customFormat="1" hidden="1">
      <c r="A327" s="272">
        <v>44886</v>
      </c>
      <c r="B327" s="362"/>
      <c r="C327" s="363"/>
      <c r="D327" s="364"/>
      <c r="E327" s="364"/>
      <c r="F327" s="364"/>
      <c r="G327" s="365"/>
      <c r="H327" s="366"/>
      <c r="I327" s="366"/>
      <c r="J327" s="366"/>
      <c r="K327" s="366"/>
      <c r="L327" s="366"/>
      <c r="M327" s="367"/>
      <c r="N327" s="367"/>
      <c r="O327" s="365"/>
      <c r="P327" s="368"/>
      <c r="Q327" s="369"/>
      <c r="R327" s="312"/>
      <c r="S327" s="370">
        <v>1.4424958648681641</v>
      </c>
      <c r="T327" s="370">
        <v>3.4020000000000001</v>
      </c>
      <c r="U327" s="370">
        <v>0</v>
      </c>
      <c r="V327" s="312">
        <f>_xll.SRS1Splines.Functions25.Linear_Interp(V_NK3!$P$8:$P$32,V_NK3!$R$8:$R$32,AC327)</f>
        <v>543.71474127999898</v>
      </c>
      <c r="W327" s="312">
        <f>(V327/V_NK3!$R$28)*100</f>
        <v>100.28914720195368</v>
      </c>
      <c r="X327" s="308">
        <f>V327-V_NK3!$R$8</f>
        <v>487.136089279999</v>
      </c>
      <c r="Y327" s="308">
        <f>IFERROR((V327 - V_NK3!$V$10) / (V_NK3!$V$9- V_NK3!$V$10) * 100, 0)</f>
        <v>100.32283876017418</v>
      </c>
      <c r="Z327" s="308">
        <v>541.79999999999995</v>
      </c>
      <c r="AA327" s="308">
        <v>521</v>
      </c>
      <c r="AB327" s="312">
        <v>540.80999999999995</v>
      </c>
      <c r="AC327" s="371">
        <v>541.04</v>
      </c>
      <c r="AD327" s="308">
        <v>0.53</v>
      </c>
      <c r="AE327" s="372">
        <v>0.84</v>
      </c>
      <c r="AF327" s="373"/>
      <c r="AG327" s="312"/>
      <c r="AH327" s="370">
        <v>3.537823635406494</v>
      </c>
      <c r="AI327" s="370">
        <v>3.6612981818181822</v>
      </c>
      <c r="AJ327" s="370">
        <v>0</v>
      </c>
      <c r="AK327" s="312">
        <f>_xll.SRS1Splines.Functions25.Linear_Interp(V_NK2!$R$10:$R$21,V_NK2!$T$10:$T$21,AR327)</f>
        <v>65.677171428598498</v>
      </c>
      <c r="AL327" s="312">
        <f>(AK327/V_NK2!$T$18)*100</f>
        <v>91.984833933611327</v>
      </c>
      <c r="AM327" s="308">
        <f>AK327-V_NK2!$T$11</f>
        <v>24.857171428570702</v>
      </c>
      <c r="AN327" s="308">
        <f>IFERROR((AK327 - V_NK2!$X$12) / (V_NK2!$X$11- V_NK2!$X$12) * 100, 0)</f>
        <v>81.285714285715898</v>
      </c>
      <c r="AO327" s="308">
        <v>427</v>
      </c>
      <c r="AP327" s="308">
        <v>420</v>
      </c>
      <c r="AQ327" s="308">
        <v>425</v>
      </c>
      <c r="AR327" s="371">
        <v>425.69</v>
      </c>
      <c r="AS327" s="312">
        <v>0.77</v>
      </c>
      <c r="AT327" s="372">
        <v>0.89</v>
      </c>
      <c r="AU327" s="369"/>
      <c r="AV327" s="312"/>
      <c r="AW327" s="370"/>
      <c r="AX327" s="370"/>
      <c r="AY327" s="370"/>
      <c r="AZ327" s="312"/>
      <c r="BA327" s="312"/>
      <c r="BB327" s="308"/>
      <c r="BC327" s="308"/>
      <c r="BD327" s="308"/>
      <c r="BE327" s="308"/>
      <c r="BF327" s="374"/>
      <c r="BG327" s="312"/>
      <c r="BH327" s="372"/>
      <c r="BI327" s="369"/>
      <c r="BJ327" s="312"/>
      <c r="BK327" s="370"/>
      <c r="BL327" s="370"/>
      <c r="BM327" s="370"/>
      <c r="BN327" s="312" t="str">
        <f>_xll.SRS1Splines.Functions25.Linear_Interp(V_XNN1!$K$3:$K$8,V_XNN1!$L$3:$L$8,BT327)</f>
        <v>Error reading input X value(s): The value is not a number</v>
      </c>
      <c r="BO327" s="312" t="e">
        <f>(BN327/V_XNN1!$L$7)*100</f>
        <v>#VALUE!</v>
      </c>
      <c r="BP327" s="308" t="str">
        <f>_xll.SRS1Splines.Functions25.Linear_Interp(V_XNN1!$K$3:$K$8,V_XNN1!$M$3:$M$8,BT327)</f>
        <v>Error reading input X value(s): The value is not a number</v>
      </c>
      <c r="BQ327" s="308">
        <f>IFERROR((BN327 - V_XNN1!$M$16) / (V_XNN1!$M$15- V_XNN1!$M$16) * 100, 0)</f>
        <v>0</v>
      </c>
      <c r="BR327" s="308">
        <v>252</v>
      </c>
      <c r="BS327" s="308">
        <v>249</v>
      </c>
      <c r="BT327" s="374"/>
      <c r="BU327" s="312"/>
      <c r="BV327" s="372"/>
      <c r="BW327" s="375"/>
      <c r="BX327" s="365"/>
      <c r="BY327" s="376"/>
      <c r="BZ327" s="376"/>
      <c r="CA327" s="376"/>
      <c r="CB327" s="365"/>
      <c r="CC327" s="365"/>
      <c r="CD327" s="366"/>
      <c r="CE327" s="365"/>
      <c r="CF327" s="365"/>
      <c r="CG327" s="365"/>
      <c r="CH327" s="365"/>
      <c r="CI327" s="377"/>
      <c r="CJ327" s="365"/>
      <c r="CK327" s="378"/>
      <c r="CL327" s="375"/>
      <c r="CM327" s="365"/>
      <c r="CN327" s="376"/>
      <c r="CO327" s="376"/>
      <c r="CP327" s="376"/>
      <c r="CQ327" s="365"/>
      <c r="CR327" s="365"/>
      <c r="CS327" s="366"/>
      <c r="CT327" s="365"/>
      <c r="CU327" s="365"/>
      <c r="CV327" s="365"/>
      <c r="CW327" s="365"/>
      <c r="CX327" s="377"/>
      <c r="CY327" s="365"/>
      <c r="CZ327" s="378"/>
    </row>
    <row r="328" spans="1:104" s="1" customFormat="1" hidden="1">
      <c r="A328" s="272">
        <v>44887</v>
      </c>
      <c r="B328" s="362"/>
      <c r="C328" s="363"/>
      <c r="D328" s="364"/>
      <c r="E328" s="364"/>
      <c r="F328" s="364"/>
      <c r="G328" s="365"/>
      <c r="H328" s="366"/>
      <c r="I328" s="366"/>
      <c r="J328" s="366"/>
      <c r="K328" s="366"/>
      <c r="L328" s="366"/>
      <c r="M328" s="367"/>
      <c r="N328" s="367"/>
      <c r="O328" s="365"/>
      <c r="P328" s="368"/>
      <c r="Q328" s="369"/>
      <c r="R328" s="312"/>
      <c r="S328" s="370">
        <v>1.4528849560050965</v>
      </c>
      <c r="T328" s="370">
        <v>3.4020000000000001</v>
      </c>
      <c r="U328" s="370">
        <v>0</v>
      </c>
      <c r="V328" s="312">
        <f>_xll.SRS1Splines.Functions25.Linear_Interp(V_NK3!$P$8:$P$32,V_NK3!$R$8:$R$32,AC328)</f>
        <v>541.76562625999998</v>
      </c>
      <c r="W328" s="312">
        <f>(V328/V_NK3!$R$28)*100</f>
        <v>99.929629483721442</v>
      </c>
      <c r="X328" s="308">
        <f>V328-V_NK3!$R$8</f>
        <v>485.18697426</v>
      </c>
      <c r="Y328" s="308">
        <f>IFERROR((V328 - V_NK3!$V$10) / (V_NK3!$V$9- V_NK3!$V$10) * 100, 0)</f>
        <v>99.921429880439135</v>
      </c>
      <c r="Z328" s="308">
        <v>541.79999999999995</v>
      </c>
      <c r="AA328" s="308">
        <v>521</v>
      </c>
      <c r="AB328" s="312">
        <v>540.80999999999995</v>
      </c>
      <c r="AC328" s="371">
        <v>540.99</v>
      </c>
      <c r="AD328" s="308">
        <v>0.53</v>
      </c>
      <c r="AE328" s="372">
        <v>0.84</v>
      </c>
      <c r="AF328" s="373"/>
      <c r="AG328" s="312"/>
      <c r="AH328" s="370">
        <v>3.5412520354816821</v>
      </c>
      <c r="AI328" s="370">
        <v>3.6612981818181822</v>
      </c>
      <c r="AJ328" s="370">
        <v>0</v>
      </c>
      <c r="AK328" s="312">
        <f>_xll.SRS1Splines.Functions25.Linear_Interp(V_NK2!$R$10:$R$21,V_NK2!$T$10:$T$21,AR328)</f>
        <v>65.677171428598498</v>
      </c>
      <c r="AL328" s="312">
        <f>(AK328/V_NK2!$T$18)*100</f>
        <v>91.984833933611327</v>
      </c>
      <c r="AM328" s="308">
        <f>AK328-V_NK2!$T$11</f>
        <v>24.857171428570702</v>
      </c>
      <c r="AN328" s="308">
        <f>IFERROR((AK328 - V_NK2!$X$12) / (V_NK2!$X$11- V_NK2!$X$12) * 100, 0)</f>
        <v>81.285714285715898</v>
      </c>
      <c r="AO328" s="308">
        <v>427</v>
      </c>
      <c r="AP328" s="308">
        <v>420</v>
      </c>
      <c r="AQ328" s="308">
        <v>425</v>
      </c>
      <c r="AR328" s="371">
        <v>425.69</v>
      </c>
      <c r="AS328" s="312">
        <v>0.77</v>
      </c>
      <c r="AT328" s="372">
        <v>0.89</v>
      </c>
      <c r="AU328" s="369"/>
      <c r="AV328" s="312"/>
      <c r="AW328" s="370"/>
      <c r="AX328" s="370"/>
      <c r="AY328" s="370"/>
      <c r="AZ328" s="312"/>
      <c r="BA328" s="312"/>
      <c r="BB328" s="308"/>
      <c r="BC328" s="308"/>
      <c r="BD328" s="308"/>
      <c r="BE328" s="308"/>
      <c r="BF328" s="374"/>
      <c r="BG328" s="312"/>
      <c r="BH328" s="372"/>
      <c r="BI328" s="369"/>
      <c r="BJ328" s="312"/>
      <c r="BK328" s="370"/>
      <c r="BL328" s="370"/>
      <c r="BM328" s="370"/>
      <c r="BN328" s="312" t="str">
        <f>_xll.SRS1Splines.Functions25.Linear_Interp(V_XNN1!$K$3:$K$8,V_XNN1!$L$3:$L$8,BT328)</f>
        <v>Error reading input X value(s): The value is not a number</v>
      </c>
      <c r="BO328" s="312" t="e">
        <f>(BN328/V_XNN1!$L$7)*100</f>
        <v>#VALUE!</v>
      </c>
      <c r="BP328" s="308" t="str">
        <f>_xll.SRS1Splines.Functions25.Linear_Interp(V_XNN1!$K$3:$K$8,V_XNN1!$M$3:$M$8,BT328)</f>
        <v>Error reading input X value(s): The value is not a number</v>
      </c>
      <c r="BQ328" s="308">
        <f>IFERROR((BN328 - V_XNN1!$M$16) / (V_XNN1!$M$15- V_XNN1!$M$16) * 100, 0)</f>
        <v>0</v>
      </c>
      <c r="BR328" s="308">
        <v>252</v>
      </c>
      <c r="BS328" s="308">
        <v>249</v>
      </c>
      <c r="BT328" s="374"/>
      <c r="BU328" s="312"/>
      <c r="BV328" s="372"/>
      <c r="BW328" s="375"/>
      <c r="BX328" s="365"/>
      <c r="BY328" s="376"/>
      <c r="BZ328" s="376"/>
      <c r="CA328" s="376"/>
      <c r="CB328" s="365"/>
      <c r="CC328" s="365"/>
      <c r="CD328" s="366"/>
      <c r="CE328" s="365"/>
      <c r="CF328" s="365"/>
      <c r="CG328" s="365"/>
      <c r="CH328" s="365"/>
      <c r="CI328" s="377"/>
      <c r="CJ328" s="365"/>
      <c r="CK328" s="378"/>
      <c r="CL328" s="375"/>
      <c r="CM328" s="365"/>
      <c r="CN328" s="376"/>
      <c r="CO328" s="376"/>
      <c r="CP328" s="376"/>
      <c r="CQ328" s="365"/>
      <c r="CR328" s="365"/>
      <c r="CS328" s="366"/>
      <c r="CT328" s="365"/>
      <c r="CU328" s="365"/>
      <c r="CV328" s="365"/>
      <c r="CW328" s="365"/>
      <c r="CX328" s="377"/>
      <c r="CY328" s="365"/>
      <c r="CZ328" s="378"/>
    </row>
    <row r="329" spans="1:104" s="1" customFormat="1" hidden="1">
      <c r="A329" s="272">
        <v>44888</v>
      </c>
      <c r="B329" s="362"/>
      <c r="C329" s="363"/>
      <c r="D329" s="364"/>
      <c r="E329" s="364"/>
      <c r="F329" s="364"/>
      <c r="G329" s="365"/>
      <c r="H329" s="366"/>
      <c r="I329" s="366"/>
      <c r="J329" s="366"/>
      <c r="K329" s="366"/>
      <c r="L329" s="366"/>
      <c r="M329" s="367"/>
      <c r="N329" s="367"/>
      <c r="O329" s="365"/>
      <c r="P329" s="368"/>
      <c r="Q329" s="369"/>
      <c r="R329" s="312"/>
      <c r="S329" s="370">
        <v>1.8759530565032958</v>
      </c>
      <c r="T329" s="370">
        <v>3.4020000000000001</v>
      </c>
      <c r="U329" s="370">
        <v>0</v>
      </c>
      <c r="V329" s="312">
        <f>_xll.SRS1Splines.Functions25.Linear_Interp(V_NK3!$P$8:$P$32,V_NK3!$R$8:$R$32,AC329)</f>
        <v>540.23957930000199</v>
      </c>
      <c r="W329" s="312">
        <f>(V329/V_NK3!$R$28)*100</f>
        <v>99.648147418607593</v>
      </c>
      <c r="X329" s="308">
        <f>V329-V_NK3!$R$8</f>
        <v>483.66092730000202</v>
      </c>
      <c r="Y329" s="308">
        <f>IFERROR((V329 - V_NK3!$V$10) / (V_NK3!$V$9- V_NK3!$V$10) * 100, 0)</f>
        <v>99.607149402196157</v>
      </c>
      <c r="Z329" s="308">
        <v>541.79999999999995</v>
      </c>
      <c r="AA329" s="308">
        <v>521</v>
      </c>
      <c r="AB329" s="312">
        <v>540.80999999999995</v>
      </c>
      <c r="AC329" s="371">
        <v>540.95000000000005</v>
      </c>
      <c r="AD329" s="308">
        <v>0.53</v>
      </c>
      <c r="AE329" s="372">
        <v>0.84</v>
      </c>
      <c r="AF329" s="373"/>
      <c r="AG329" s="312"/>
      <c r="AH329" s="370">
        <v>3.6808645086460876</v>
      </c>
      <c r="AI329" s="370">
        <v>3.6612981818181822</v>
      </c>
      <c r="AJ329" s="370">
        <v>0</v>
      </c>
      <c r="AK329" s="312">
        <f>_xll.SRS1Splines.Functions25.Linear_Interp(V_NK2!$R$10:$R$21,V_NK2!$T$10:$T$21,AR329)</f>
        <v>65.633485714312897</v>
      </c>
      <c r="AL329" s="312">
        <f>(AK329/V_NK2!$T$18)*100</f>
        <v>91.923649459821974</v>
      </c>
      <c r="AM329" s="308">
        <f>AK329-V_NK2!$T$11</f>
        <v>24.8134857142851</v>
      </c>
      <c r="AN329" s="308">
        <f>IFERROR((AK329 - V_NK2!$X$12) / (V_NK2!$X$11- V_NK2!$X$12) * 100, 0)</f>
        <v>81.142857142859114</v>
      </c>
      <c r="AO329" s="308">
        <v>427</v>
      </c>
      <c r="AP329" s="308">
        <v>420</v>
      </c>
      <c r="AQ329" s="308">
        <v>425</v>
      </c>
      <c r="AR329" s="371">
        <v>425.68</v>
      </c>
      <c r="AS329" s="312">
        <v>0.77</v>
      </c>
      <c r="AT329" s="372">
        <v>0.89</v>
      </c>
      <c r="AU329" s="369"/>
      <c r="AV329" s="312"/>
      <c r="AW329" s="370"/>
      <c r="AX329" s="370"/>
      <c r="AY329" s="370"/>
      <c r="AZ329" s="312"/>
      <c r="BA329" s="312"/>
      <c r="BB329" s="308"/>
      <c r="BC329" s="308"/>
      <c r="BD329" s="308"/>
      <c r="BE329" s="308"/>
      <c r="BF329" s="374"/>
      <c r="BG329" s="312"/>
      <c r="BH329" s="372"/>
      <c r="BI329" s="369"/>
      <c r="BJ329" s="312"/>
      <c r="BK329" s="370"/>
      <c r="BL329" s="370"/>
      <c r="BM329" s="370"/>
      <c r="BN329" s="312" t="str">
        <f>_xll.SRS1Splines.Functions25.Linear_Interp(V_XNN1!$K$3:$K$8,V_XNN1!$L$3:$L$8,BT329)</f>
        <v>Error reading input X value(s): The value is not a number</v>
      </c>
      <c r="BO329" s="312" t="e">
        <f>(BN329/V_XNN1!$L$7)*100</f>
        <v>#VALUE!</v>
      </c>
      <c r="BP329" s="308" t="str">
        <f>_xll.SRS1Splines.Functions25.Linear_Interp(V_XNN1!$K$3:$K$8,V_XNN1!$M$3:$M$8,BT329)</f>
        <v>Error reading input X value(s): The value is not a number</v>
      </c>
      <c r="BQ329" s="308">
        <f>IFERROR((BN329 - V_XNN1!$M$16) / (V_XNN1!$M$15- V_XNN1!$M$16) * 100, 0)</f>
        <v>0</v>
      </c>
      <c r="BR329" s="308">
        <v>252</v>
      </c>
      <c r="BS329" s="308">
        <v>249</v>
      </c>
      <c r="BT329" s="374"/>
      <c r="BU329" s="312"/>
      <c r="BV329" s="372"/>
      <c r="BW329" s="375"/>
      <c r="BX329" s="365"/>
      <c r="BY329" s="376"/>
      <c r="BZ329" s="376"/>
      <c r="CA329" s="376"/>
      <c r="CB329" s="365"/>
      <c r="CC329" s="365"/>
      <c r="CD329" s="366"/>
      <c r="CE329" s="365"/>
      <c r="CF329" s="365"/>
      <c r="CG329" s="365"/>
      <c r="CH329" s="365"/>
      <c r="CI329" s="377"/>
      <c r="CJ329" s="365"/>
      <c r="CK329" s="378"/>
      <c r="CL329" s="375"/>
      <c r="CM329" s="365"/>
      <c r="CN329" s="376"/>
      <c r="CO329" s="376"/>
      <c r="CP329" s="376"/>
      <c r="CQ329" s="365"/>
      <c r="CR329" s="365"/>
      <c r="CS329" s="366"/>
      <c r="CT329" s="365"/>
      <c r="CU329" s="365"/>
      <c r="CV329" s="365"/>
      <c r="CW329" s="365"/>
      <c r="CX329" s="377"/>
      <c r="CY329" s="365"/>
      <c r="CZ329" s="378"/>
    </row>
    <row r="330" spans="1:104" s="1" customFormat="1" hidden="1">
      <c r="A330" s="272">
        <v>44889</v>
      </c>
      <c r="B330" s="362"/>
      <c r="C330" s="363"/>
      <c r="D330" s="364"/>
      <c r="E330" s="364"/>
      <c r="F330" s="364"/>
      <c r="G330" s="365"/>
      <c r="H330" s="366"/>
      <c r="I330" s="366"/>
      <c r="J330" s="366"/>
      <c r="K330" s="366"/>
      <c r="L330" s="366"/>
      <c r="M330" s="367"/>
      <c r="N330" s="367"/>
      <c r="O330" s="365"/>
      <c r="P330" s="368"/>
      <c r="Q330" s="369"/>
      <c r="R330" s="312"/>
      <c r="S330" s="370">
        <v>1.4944413206253051</v>
      </c>
      <c r="T330" s="370">
        <v>3.4020000000000001</v>
      </c>
      <c r="U330" s="370">
        <v>0</v>
      </c>
      <c r="V330" s="312">
        <f>_xll.SRS1Splines.Functions25.Linear_Interp(V_NK3!$P$8:$P$32,V_NK3!$R$8:$R$32,AC330)</f>
        <v>538.33202059999905</v>
      </c>
      <c r="W330" s="312">
        <f>(V330/V_NK3!$R$28)*100</f>
        <v>99.296294837214276</v>
      </c>
      <c r="X330" s="308">
        <f>V330-V_NK3!$R$8</f>
        <v>481.75336859999908</v>
      </c>
      <c r="Y330" s="308">
        <f>IFERROR((V330 - V_NK3!$V$10) / (V_NK3!$V$9- V_NK3!$V$10) * 100, 0)</f>
        <v>99.214298804391319</v>
      </c>
      <c r="Z330" s="308">
        <v>541.79999999999995</v>
      </c>
      <c r="AA330" s="308">
        <v>521</v>
      </c>
      <c r="AB330" s="312">
        <v>540.80999999999995</v>
      </c>
      <c r="AC330" s="371">
        <v>540.9</v>
      </c>
      <c r="AD330" s="308">
        <v>0.53</v>
      </c>
      <c r="AE330" s="372">
        <v>0.84</v>
      </c>
      <c r="AF330" s="373"/>
      <c r="AG330" s="312"/>
      <c r="AH330" s="370">
        <v>3.5549656358063508</v>
      </c>
      <c r="AI330" s="370">
        <v>3.6612981818181822</v>
      </c>
      <c r="AJ330" s="370">
        <v>0</v>
      </c>
      <c r="AK330" s="312">
        <f>_xll.SRS1Splines.Functions25.Linear_Interp(V_NK2!$R$10:$R$21,V_NK2!$T$10:$T$21,AR330)</f>
        <v>65.677171428598498</v>
      </c>
      <c r="AL330" s="312">
        <f>(AK330/V_NK2!$T$18)*100</f>
        <v>91.984833933611327</v>
      </c>
      <c r="AM330" s="308">
        <f>AK330-V_NK2!$T$11</f>
        <v>24.857171428570702</v>
      </c>
      <c r="AN330" s="308">
        <f>IFERROR((AK330 - V_NK2!$X$12) / (V_NK2!$X$11- V_NK2!$X$12) * 100, 0)</f>
        <v>81.285714285715898</v>
      </c>
      <c r="AO330" s="308">
        <v>427</v>
      </c>
      <c r="AP330" s="308">
        <v>420</v>
      </c>
      <c r="AQ330" s="308">
        <v>425</v>
      </c>
      <c r="AR330" s="371">
        <v>425.69</v>
      </c>
      <c r="AS330" s="312">
        <v>0.77</v>
      </c>
      <c r="AT330" s="372">
        <v>0.89</v>
      </c>
      <c r="AU330" s="369"/>
      <c r="AV330" s="312"/>
      <c r="AW330" s="370"/>
      <c r="AX330" s="370"/>
      <c r="AY330" s="370"/>
      <c r="AZ330" s="312"/>
      <c r="BA330" s="312"/>
      <c r="BB330" s="308"/>
      <c r="BC330" s="308"/>
      <c r="BD330" s="308"/>
      <c r="BE330" s="308"/>
      <c r="BF330" s="374"/>
      <c r="BG330" s="312"/>
      <c r="BH330" s="372"/>
      <c r="BI330" s="369"/>
      <c r="BJ330" s="312"/>
      <c r="BK330" s="370"/>
      <c r="BL330" s="370"/>
      <c r="BM330" s="370"/>
      <c r="BN330" s="312" t="str">
        <f>_xll.SRS1Splines.Functions25.Linear_Interp(V_XNN1!$K$3:$K$8,V_XNN1!$L$3:$L$8,BT330)</f>
        <v>Error reading input X value(s): The value is not a number</v>
      </c>
      <c r="BO330" s="312" t="e">
        <f>(BN330/V_XNN1!$L$7)*100</f>
        <v>#VALUE!</v>
      </c>
      <c r="BP330" s="308" t="str">
        <f>_xll.SRS1Splines.Functions25.Linear_Interp(V_XNN1!$K$3:$K$8,V_XNN1!$M$3:$M$8,BT330)</f>
        <v>Error reading input X value(s): The value is not a number</v>
      </c>
      <c r="BQ330" s="308">
        <f>IFERROR((BN330 - V_XNN1!$M$16) / (V_XNN1!$M$15- V_XNN1!$M$16) * 100, 0)</f>
        <v>0</v>
      </c>
      <c r="BR330" s="308">
        <v>252</v>
      </c>
      <c r="BS330" s="308">
        <v>249</v>
      </c>
      <c r="BT330" s="374"/>
      <c r="BU330" s="312"/>
      <c r="BV330" s="372"/>
      <c r="BW330" s="375"/>
      <c r="BX330" s="365"/>
      <c r="BY330" s="376"/>
      <c r="BZ330" s="376"/>
      <c r="CA330" s="376"/>
      <c r="CB330" s="365"/>
      <c r="CC330" s="365"/>
      <c r="CD330" s="366"/>
      <c r="CE330" s="365"/>
      <c r="CF330" s="365"/>
      <c r="CG330" s="365"/>
      <c r="CH330" s="365"/>
      <c r="CI330" s="377"/>
      <c r="CJ330" s="365"/>
      <c r="CK330" s="378"/>
      <c r="CL330" s="375"/>
      <c r="CM330" s="365"/>
      <c r="CN330" s="376"/>
      <c r="CO330" s="376"/>
      <c r="CP330" s="376"/>
      <c r="CQ330" s="365"/>
      <c r="CR330" s="365"/>
      <c r="CS330" s="366"/>
      <c r="CT330" s="365"/>
      <c r="CU330" s="365"/>
      <c r="CV330" s="365"/>
      <c r="CW330" s="365"/>
      <c r="CX330" s="377"/>
      <c r="CY330" s="365"/>
      <c r="CZ330" s="378"/>
    </row>
    <row r="331" spans="1:104" s="1" customFormat="1" hidden="1">
      <c r="A331" s="272">
        <v>44890</v>
      </c>
      <c r="B331" s="362"/>
      <c r="C331" s="363"/>
      <c r="D331" s="364"/>
      <c r="E331" s="364"/>
      <c r="F331" s="364"/>
      <c r="G331" s="365"/>
      <c r="H331" s="366"/>
      <c r="I331" s="366"/>
      <c r="J331" s="366"/>
      <c r="K331" s="366"/>
      <c r="L331" s="366"/>
      <c r="M331" s="367"/>
      <c r="N331" s="367"/>
      <c r="O331" s="365"/>
      <c r="P331" s="368"/>
      <c r="Q331" s="369"/>
      <c r="R331" s="312"/>
      <c r="S331" s="370">
        <v>1.4944413206329346</v>
      </c>
      <c r="T331" s="370">
        <v>3.4020000000000001</v>
      </c>
      <c r="U331" s="370">
        <v>0</v>
      </c>
      <c r="V331" s="312">
        <f>_xll.SRS1Splines.Functions25.Linear_Interp(V_NK3!$P$8:$P$32,V_NK3!$R$8:$R$32,AC331)</f>
        <v>536.42446190000101</v>
      </c>
      <c r="W331" s="312">
        <f>(V331/V_NK3!$R$28)*100</f>
        <v>98.944442255821883</v>
      </c>
      <c r="X331" s="308">
        <f>V331-V_NK3!$R$8</f>
        <v>479.84580990000103</v>
      </c>
      <c r="Y331" s="308">
        <f>IFERROR((V331 - V_NK3!$V$10) / (V_NK3!$V$9- V_NK3!$V$10) * 100, 0)</f>
        <v>98.821448206587476</v>
      </c>
      <c r="Z331" s="308">
        <v>541.79999999999995</v>
      </c>
      <c r="AA331" s="308">
        <v>521</v>
      </c>
      <c r="AB331" s="312">
        <v>540.80999999999995</v>
      </c>
      <c r="AC331" s="371">
        <v>540.85</v>
      </c>
      <c r="AD331" s="308">
        <v>0.53</v>
      </c>
      <c r="AE331" s="372">
        <v>0.84</v>
      </c>
      <c r="AF331" s="373"/>
      <c r="AG331" s="312"/>
      <c r="AH331" s="370">
        <v>3.5549656358088684</v>
      </c>
      <c r="AI331" s="370">
        <v>3.6612981818181822</v>
      </c>
      <c r="AJ331" s="370">
        <v>0</v>
      </c>
      <c r="AK331" s="312">
        <f>_xll.SRS1Splines.Functions25.Linear_Interp(V_NK2!$R$10:$R$21,V_NK2!$T$10:$T$21,AR331)</f>
        <v>65.633485714312897</v>
      </c>
      <c r="AL331" s="312">
        <f>(AK331/V_NK2!$T$18)*100</f>
        <v>91.923649459821974</v>
      </c>
      <c r="AM331" s="308">
        <f>AK331-V_NK2!$T$11</f>
        <v>24.8134857142851</v>
      </c>
      <c r="AN331" s="308">
        <f>IFERROR((AK331 - V_NK2!$X$12) / (V_NK2!$X$11- V_NK2!$X$12) * 100, 0)</f>
        <v>81.142857142859114</v>
      </c>
      <c r="AO331" s="308">
        <v>427</v>
      </c>
      <c r="AP331" s="308">
        <v>420</v>
      </c>
      <c r="AQ331" s="308">
        <v>425</v>
      </c>
      <c r="AR331" s="371">
        <v>425.68</v>
      </c>
      <c r="AS331" s="312">
        <v>0.77</v>
      </c>
      <c r="AT331" s="372">
        <v>0.89</v>
      </c>
      <c r="AU331" s="369"/>
      <c r="AV331" s="312"/>
      <c r="AW331" s="370"/>
      <c r="AX331" s="370"/>
      <c r="AY331" s="370"/>
      <c r="AZ331" s="312"/>
      <c r="BA331" s="312"/>
      <c r="BB331" s="308"/>
      <c r="BC331" s="308"/>
      <c r="BD331" s="308"/>
      <c r="BE331" s="308"/>
      <c r="BF331" s="374"/>
      <c r="BG331" s="312"/>
      <c r="BH331" s="372"/>
      <c r="BI331" s="369"/>
      <c r="BJ331" s="312"/>
      <c r="BK331" s="370"/>
      <c r="BL331" s="370"/>
      <c r="BM331" s="370"/>
      <c r="BN331" s="312" t="str">
        <f>_xll.SRS1Splines.Functions25.Linear_Interp(V_XNN1!$K$3:$K$8,V_XNN1!$L$3:$L$8,BT331)</f>
        <v>Error reading input X value(s): The value is not a number</v>
      </c>
      <c r="BO331" s="312" t="e">
        <f>(BN331/V_XNN1!$L$7)*100</f>
        <v>#VALUE!</v>
      </c>
      <c r="BP331" s="308" t="str">
        <f>_xll.SRS1Splines.Functions25.Linear_Interp(V_XNN1!$K$3:$K$8,V_XNN1!$M$3:$M$8,BT331)</f>
        <v>Error reading input X value(s): The value is not a number</v>
      </c>
      <c r="BQ331" s="308">
        <f>IFERROR((BN331 - V_XNN1!$M$16) / (V_XNN1!$M$15- V_XNN1!$M$16) * 100, 0)</f>
        <v>0</v>
      </c>
      <c r="BR331" s="308">
        <v>252</v>
      </c>
      <c r="BS331" s="308">
        <v>249</v>
      </c>
      <c r="BT331" s="374"/>
      <c r="BU331" s="312"/>
      <c r="BV331" s="372"/>
      <c r="BW331" s="375"/>
      <c r="BX331" s="365"/>
      <c r="BY331" s="376"/>
      <c r="BZ331" s="376"/>
      <c r="CA331" s="376"/>
      <c r="CB331" s="365"/>
      <c r="CC331" s="365"/>
      <c r="CD331" s="366"/>
      <c r="CE331" s="365"/>
      <c r="CF331" s="365"/>
      <c r="CG331" s="365"/>
      <c r="CH331" s="365"/>
      <c r="CI331" s="377"/>
      <c r="CJ331" s="365"/>
      <c r="CK331" s="378"/>
      <c r="CL331" s="375"/>
      <c r="CM331" s="365"/>
      <c r="CN331" s="376"/>
      <c r="CO331" s="376"/>
      <c r="CP331" s="376"/>
      <c r="CQ331" s="365"/>
      <c r="CR331" s="365"/>
      <c r="CS331" s="366"/>
      <c r="CT331" s="365"/>
      <c r="CU331" s="365"/>
      <c r="CV331" s="365"/>
      <c r="CW331" s="365"/>
      <c r="CX331" s="377"/>
      <c r="CY331" s="365"/>
      <c r="CZ331" s="378"/>
    </row>
    <row r="332" spans="1:104" s="1" customFormat="1" hidden="1">
      <c r="A332" s="272">
        <v>44891</v>
      </c>
      <c r="B332" s="362"/>
      <c r="C332" s="363"/>
      <c r="D332" s="364"/>
      <c r="E332" s="364"/>
      <c r="F332" s="364"/>
      <c r="G332" s="365"/>
      <c r="H332" s="366"/>
      <c r="I332" s="366"/>
      <c r="J332" s="366"/>
      <c r="K332" s="366"/>
      <c r="L332" s="366"/>
      <c r="M332" s="367"/>
      <c r="N332" s="367"/>
      <c r="O332" s="365"/>
      <c r="P332" s="368"/>
      <c r="Q332" s="369"/>
      <c r="R332" s="312"/>
      <c r="S332" s="370">
        <v>1.4944413206253051</v>
      </c>
      <c r="T332" s="370">
        <v>3.4020000000000001</v>
      </c>
      <c r="U332" s="370">
        <v>0</v>
      </c>
      <c r="V332" s="312">
        <f>_xll.SRS1Splines.Functions25.Linear_Interp(V_NK3!$P$8:$P$32,V_NK3!$R$8:$R$32,AC332)</f>
        <v>534.51690319999796</v>
      </c>
      <c r="W332" s="312">
        <f>(V332/V_NK3!$R$28)*100</f>
        <v>98.592589674428552</v>
      </c>
      <c r="X332" s="308">
        <f>V332-V_NK3!$R$8</f>
        <v>477.93825119999798</v>
      </c>
      <c r="Y332" s="308">
        <f>IFERROR((V332 - V_NK3!$V$10) / (V_NK3!$V$9- V_NK3!$V$10) * 100, 0)</f>
        <v>98.42859760878261</v>
      </c>
      <c r="Z332" s="308">
        <v>541.79999999999995</v>
      </c>
      <c r="AA332" s="308">
        <v>521</v>
      </c>
      <c r="AB332" s="312">
        <v>540.80999999999995</v>
      </c>
      <c r="AC332" s="371">
        <v>540.79999999999995</v>
      </c>
      <c r="AD332" s="308">
        <v>0.53</v>
      </c>
      <c r="AE332" s="372">
        <v>0.84</v>
      </c>
      <c r="AF332" s="373"/>
      <c r="AG332" s="312"/>
      <c r="AH332" s="370">
        <v>3.5549656358063508</v>
      </c>
      <c r="AI332" s="370">
        <v>3.7024363636363637</v>
      </c>
      <c r="AJ332" s="370">
        <v>0</v>
      </c>
      <c r="AK332" s="312">
        <f>_xll.SRS1Splines.Functions25.Linear_Interp(V_NK2!$R$10:$R$21,V_NK2!$T$10:$T$21,AR332)</f>
        <v>65.589800000027296</v>
      </c>
      <c r="AL332" s="312">
        <f>(AK332/V_NK2!$T$18)*100</f>
        <v>91.86246498603262</v>
      </c>
      <c r="AM332" s="308">
        <f>AK332-V_NK2!$T$11</f>
        <v>24.769799999999499</v>
      </c>
      <c r="AN332" s="308">
        <f>IFERROR((AK332 - V_NK2!$X$12) / (V_NK2!$X$11- V_NK2!$X$12) * 100, 0)</f>
        <v>81.000000000002331</v>
      </c>
      <c r="AO332" s="308">
        <v>427</v>
      </c>
      <c r="AP332" s="308">
        <v>420</v>
      </c>
      <c r="AQ332" s="308">
        <v>425</v>
      </c>
      <c r="AR332" s="371">
        <v>425.67</v>
      </c>
      <c r="AS332" s="312">
        <v>0.77</v>
      </c>
      <c r="AT332" s="372">
        <v>0.9</v>
      </c>
      <c r="AU332" s="369"/>
      <c r="AV332" s="312"/>
      <c r="AW332" s="370"/>
      <c r="AX332" s="370"/>
      <c r="AY332" s="370"/>
      <c r="AZ332" s="312"/>
      <c r="BA332" s="312"/>
      <c r="BB332" s="308"/>
      <c r="BC332" s="308"/>
      <c r="BD332" s="308"/>
      <c r="BE332" s="308"/>
      <c r="BF332" s="374"/>
      <c r="BG332" s="312"/>
      <c r="BH332" s="372"/>
      <c r="BI332" s="369"/>
      <c r="BJ332" s="312"/>
      <c r="BK332" s="370"/>
      <c r="BL332" s="370"/>
      <c r="BM332" s="370"/>
      <c r="BN332" s="312" t="str">
        <f>_xll.SRS1Splines.Functions25.Linear_Interp(V_XNN1!$K$3:$K$8,V_XNN1!$L$3:$L$8,BT332)</f>
        <v>Error reading input X value(s): The value is not a number</v>
      </c>
      <c r="BO332" s="312" t="e">
        <f>(BN332/V_XNN1!$L$7)*100</f>
        <v>#VALUE!</v>
      </c>
      <c r="BP332" s="308" t="str">
        <f>_xll.SRS1Splines.Functions25.Linear_Interp(V_XNN1!$K$3:$K$8,V_XNN1!$M$3:$M$8,BT332)</f>
        <v>Error reading input X value(s): The value is not a number</v>
      </c>
      <c r="BQ332" s="308">
        <f>IFERROR((BN332 - V_XNN1!$M$16) / (V_XNN1!$M$15- V_XNN1!$M$16) * 100, 0)</f>
        <v>0</v>
      </c>
      <c r="BR332" s="308">
        <v>252</v>
      </c>
      <c r="BS332" s="308">
        <v>249</v>
      </c>
      <c r="BT332" s="374"/>
      <c r="BU332" s="312"/>
      <c r="BV332" s="372"/>
      <c r="BW332" s="375"/>
      <c r="BX332" s="365"/>
      <c r="BY332" s="376"/>
      <c r="BZ332" s="376"/>
      <c r="CA332" s="376"/>
      <c r="CB332" s="365"/>
      <c r="CC332" s="365"/>
      <c r="CD332" s="366"/>
      <c r="CE332" s="365"/>
      <c r="CF332" s="365"/>
      <c r="CG332" s="365"/>
      <c r="CH332" s="365"/>
      <c r="CI332" s="377"/>
      <c r="CJ332" s="365"/>
      <c r="CK332" s="378"/>
      <c r="CL332" s="375"/>
      <c r="CM332" s="365"/>
      <c r="CN332" s="376"/>
      <c r="CO332" s="376"/>
      <c r="CP332" s="376"/>
      <c r="CQ332" s="365"/>
      <c r="CR332" s="365"/>
      <c r="CS332" s="366"/>
      <c r="CT332" s="365"/>
      <c r="CU332" s="365"/>
      <c r="CV332" s="365"/>
      <c r="CW332" s="365"/>
      <c r="CX332" s="377"/>
      <c r="CY332" s="365"/>
      <c r="CZ332" s="378"/>
    </row>
    <row r="333" spans="1:104" s="1" customFormat="1" hidden="1">
      <c r="A333" s="272">
        <v>44892</v>
      </c>
      <c r="B333" s="362"/>
      <c r="C333" s="363"/>
      <c r="D333" s="364"/>
      <c r="E333" s="364"/>
      <c r="F333" s="364"/>
      <c r="G333" s="365"/>
      <c r="H333" s="366"/>
      <c r="I333" s="366"/>
      <c r="J333" s="366"/>
      <c r="K333" s="366"/>
      <c r="L333" s="366"/>
      <c r="M333" s="367"/>
      <c r="N333" s="367"/>
      <c r="O333" s="365"/>
      <c r="P333" s="368"/>
      <c r="Q333" s="369"/>
      <c r="R333" s="312"/>
      <c r="S333" s="370">
        <v>1.1129295847549439</v>
      </c>
      <c r="T333" s="370">
        <v>3.4020000000000001</v>
      </c>
      <c r="U333" s="370">
        <v>0</v>
      </c>
      <c r="V333" s="312">
        <f>_xll.SRS1Splines.Functions25.Linear_Interp(V_NK3!$P$8:$P$32,V_NK3!$R$8:$R$32,AC333)</f>
        <v>532.22783275999996</v>
      </c>
      <c r="W333" s="312">
        <f>(V333/V_NK3!$R$28)*100</f>
        <v>98.170366576757601</v>
      </c>
      <c r="X333" s="308">
        <f>V333-V_NK3!$R$8</f>
        <v>475.64918075999998</v>
      </c>
      <c r="Y333" s="308">
        <f>IFERROR((V333 - V_NK3!$V$10) / (V_NK3!$V$9- V_NK3!$V$10) * 100, 0)</f>
        <v>97.95717689141793</v>
      </c>
      <c r="Z333" s="308">
        <v>541.79999999999995</v>
      </c>
      <c r="AA333" s="308">
        <v>521</v>
      </c>
      <c r="AB333" s="312">
        <v>540.80999999999995</v>
      </c>
      <c r="AC333" s="371">
        <v>540.74</v>
      </c>
      <c r="AD333" s="308">
        <v>0.53</v>
      </c>
      <c r="AE333" s="372">
        <v>0.84</v>
      </c>
      <c r="AF333" s="373"/>
      <c r="AG333" s="312"/>
      <c r="AH333" s="370">
        <v>3.4290667629691316</v>
      </c>
      <c r="AI333" s="370">
        <v>3.7024363636363637</v>
      </c>
      <c r="AJ333" s="370">
        <v>0</v>
      </c>
      <c r="AK333" s="312">
        <f>_xll.SRS1Splines.Functions25.Linear_Interp(V_NK2!$R$10:$R$21,V_NK2!$T$10:$T$21,AR333)</f>
        <v>65.633485714312897</v>
      </c>
      <c r="AL333" s="312">
        <f>(AK333/V_NK2!$T$18)*100</f>
        <v>91.923649459821974</v>
      </c>
      <c r="AM333" s="308">
        <f>AK333-V_NK2!$T$11</f>
        <v>24.8134857142851</v>
      </c>
      <c r="AN333" s="308">
        <f>IFERROR((AK333 - V_NK2!$X$12) / (V_NK2!$X$11- V_NK2!$X$12) * 100, 0)</f>
        <v>81.142857142859114</v>
      </c>
      <c r="AO333" s="308">
        <v>427</v>
      </c>
      <c r="AP333" s="308">
        <v>420</v>
      </c>
      <c r="AQ333" s="308">
        <v>425</v>
      </c>
      <c r="AR333" s="371">
        <v>425.68</v>
      </c>
      <c r="AS333" s="312">
        <v>0.77</v>
      </c>
      <c r="AT333" s="372">
        <v>0.9</v>
      </c>
      <c r="AU333" s="369"/>
      <c r="AV333" s="312"/>
      <c r="AW333" s="370"/>
      <c r="AX333" s="370"/>
      <c r="AY333" s="370"/>
      <c r="AZ333" s="312"/>
      <c r="BA333" s="312"/>
      <c r="BB333" s="308"/>
      <c r="BC333" s="308"/>
      <c r="BD333" s="308"/>
      <c r="BE333" s="308"/>
      <c r="BF333" s="374"/>
      <c r="BG333" s="312"/>
      <c r="BH333" s="372"/>
      <c r="BI333" s="369"/>
      <c r="BJ333" s="312"/>
      <c r="BK333" s="370"/>
      <c r="BL333" s="370"/>
      <c r="BM333" s="370"/>
      <c r="BN333" s="312" t="str">
        <f>_xll.SRS1Splines.Functions25.Linear_Interp(V_XNN1!$K$3:$K$8,V_XNN1!$L$3:$L$8,BT333)</f>
        <v>Error reading input X value(s): The value is not a number</v>
      </c>
      <c r="BO333" s="312" t="e">
        <f>(BN333/V_XNN1!$L$7)*100</f>
        <v>#VALUE!</v>
      </c>
      <c r="BP333" s="308" t="str">
        <f>_xll.SRS1Splines.Functions25.Linear_Interp(V_XNN1!$K$3:$K$8,V_XNN1!$M$3:$M$8,BT333)</f>
        <v>Error reading input X value(s): The value is not a number</v>
      </c>
      <c r="BQ333" s="308">
        <f>IFERROR((BN333 - V_XNN1!$M$16) / (V_XNN1!$M$15- V_XNN1!$M$16) * 100, 0)</f>
        <v>0</v>
      </c>
      <c r="BR333" s="308">
        <v>252</v>
      </c>
      <c r="BS333" s="308">
        <v>249</v>
      </c>
      <c r="BT333" s="374"/>
      <c r="BU333" s="312"/>
      <c r="BV333" s="372"/>
      <c r="BW333" s="375"/>
      <c r="BX333" s="365"/>
      <c r="BY333" s="376"/>
      <c r="BZ333" s="376"/>
      <c r="CA333" s="376"/>
      <c r="CB333" s="365"/>
      <c r="CC333" s="365"/>
      <c r="CD333" s="366"/>
      <c r="CE333" s="365"/>
      <c r="CF333" s="365"/>
      <c r="CG333" s="365"/>
      <c r="CH333" s="365"/>
      <c r="CI333" s="377"/>
      <c r="CJ333" s="365"/>
      <c r="CK333" s="378"/>
      <c r="CL333" s="375"/>
      <c r="CM333" s="365"/>
      <c r="CN333" s="376"/>
      <c r="CO333" s="376"/>
      <c r="CP333" s="376"/>
      <c r="CQ333" s="365"/>
      <c r="CR333" s="365"/>
      <c r="CS333" s="366"/>
      <c r="CT333" s="365"/>
      <c r="CU333" s="365"/>
      <c r="CV333" s="365"/>
      <c r="CW333" s="365"/>
      <c r="CX333" s="377"/>
      <c r="CY333" s="365"/>
      <c r="CZ333" s="378"/>
    </row>
    <row r="334" spans="1:104" s="1" customFormat="1" hidden="1">
      <c r="A334" s="272">
        <v>44893</v>
      </c>
      <c r="B334" s="362"/>
      <c r="C334" s="363"/>
      <c r="D334" s="364"/>
      <c r="E334" s="364"/>
      <c r="F334" s="364"/>
      <c r="G334" s="365"/>
      <c r="H334" s="366"/>
      <c r="I334" s="366"/>
      <c r="J334" s="366"/>
      <c r="K334" s="366"/>
      <c r="L334" s="366"/>
      <c r="M334" s="367"/>
      <c r="N334" s="367"/>
      <c r="O334" s="365"/>
      <c r="P334" s="368"/>
      <c r="Q334" s="369"/>
      <c r="R334" s="312"/>
      <c r="S334" s="370">
        <v>0.99142958475112919</v>
      </c>
      <c r="T334" s="370">
        <v>3.2805</v>
      </c>
      <c r="U334" s="370">
        <v>0</v>
      </c>
      <c r="V334" s="312">
        <f>_xll.SRS1Splines.Functions25.Linear_Interp(V_NK3!$P$8:$P$32,V_NK3!$R$8:$R$32,AC334)</f>
        <v>529.93876231999798</v>
      </c>
      <c r="W334" s="312">
        <f>(V334/V_NK3!$R$28)*100</f>
        <v>97.748143479085911</v>
      </c>
      <c r="X334" s="308">
        <f>V334-V_NK3!$R$8</f>
        <v>473.360110319998</v>
      </c>
      <c r="Y334" s="308">
        <f>IFERROR((V334 - V_NK3!$V$10) / (V_NK3!$V$9- V_NK3!$V$10) * 100, 0)</f>
        <v>97.48575617405244</v>
      </c>
      <c r="Z334" s="308">
        <v>541.79999999999995</v>
      </c>
      <c r="AA334" s="308">
        <v>521</v>
      </c>
      <c r="AB334" s="312">
        <v>540.80999999999995</v>
      </c>
      <c r="AC334" s="371">
        <v>540.67999999999995</v>
      </c>
      <c r="AD334" s="308">
        <v>0.53</v>
      </c>
      <c r="AE334" s="372">
        <v>0.81</v>
      </c>
      <c r="AF334" s="373"/>
      <c r="AG334" s="312"/>
      <c r="AH334" s="370">
        <v>3.2796217629678726</v>
      </c>
      <c r="AI334" s="370">
        <v>3.5790218181818183</v>
      </c>
      <c r="AJ334" s="370">
        <v>0</v>
      </c>
      <c r="AK334" s="312">
        <f>_xll.SRS1Splines.Functions25.Linear_Interp(V_NK2!$R$10:$R$21,V_NK2!$T$10:$T$21,AR334)</f>
        <v>65.633485714312897</v>
      </c>
      <c r="AL334" s="312">
        <f>(AK334/V_NK2!$T$18)*100</f>
        <v>91.923649459821974</v>
      </c>
      <c r="AM334" s="308">
        <f>AK334-V_NK2!$T$11</f>
        <v>24.8134857142851</v>
      </c>
      <c r="AN334" s="308">
        <f>IFERROR((AK334 - V_NK2!$X$12) / (V_NK2!$X$11- V_NK2!$X$12) * 100, 0)</f>
        <v>81.142857142859114</v>
      </c>
      <c r="AO334" s="308">
        <v>427</v>
      </c>
      <c r="AP334" s="308">
        <v>420</v>
      </c>
      <c r="AQ334" s="308">
        <v>425</v>
      </c>
      <c r="AR334" s="371">
        <v>425.68</v>
      </c>
      <c r="AS334" s="312">
        <v>0.77</v>
      </c>
      <c r="AT334" s="372">
        <v>0.87</v>
      </c>
      <c r="AU334" s="369"/>
      <c r="AV334" s="312"/>
      <c r="AW334" s="370"/>
      <c r="AX334" s="370"/>
      <c r="AY334" s="370"/>
      <c r="AZ334" s="312"/>
      <c r="BA334" s="312"/>
      <c r="BB334" s="308"/>
      <c r="BC334" s="308"/>
      <c r="BD334" s="308"/>
      <c r="BE334" s="308"/>
      <c r="BF334" s="374"/>
      <c r="BG334" s="312"/>
      <c r="BH334" s="372"/>
      <c r="BI334" s="369"/>
      <c r="BJ334" s="312"/>
      <c r="BK334" s="370"/>
      <c r="BL334" s="370"/>
      <c r="BM334" s="370"/>
      <c r="BN334" s="312" t="str">
        <f>_xll.SRS1Splines.Functions25.Linear_Interp(V_XNN1!$K$3:$K$8,V_XNN1!$L$3:$L$8,BT334)</f>
        <v>Error reading input X value(s): The value is not a number</v>
      </c>
      <c r="BO334" s="312" t="e">
        <f>(BN334/V_XNN1!$L$7)*100</f>
        <v>#VALUE!</v>
      </c>
      <c r="BP334" s="308" t="str">
        <f>_xll.SRS1Splines.Functions25.Linear_Interp(V_XNN1!$K$3:$K$8,V_XNN1!$M$3:$M$8,BT334)</f>
        <v>Error reading input X value(s): The value is not a number</v>
      </c>
      <c r="BQ334" s="308">
        <f>IFERROR((BN334 - V_XNN1!$M$16) / (V_XNN1!$M$15- V_XNN1!$M$16) * 100, 0)</f>
        <v>0</v>
      </c>
      <c r="BR334" s="308">
        <v>252</v>
      </c>
      <c r="BS334" s="308">
        <v>249</v>
      </c>
      <c r="BT334" s="374"/>
      <c r="BU334" s="312"/>
      <c r="BV334" s="372"/>
      <c r="BW334" s="375"/>
      <c r="BX334" s="365"/>
      <c r="BY334" s="376"/>
      <c r="BZ334" s="376"/>
      <c r="CA334" s="376"/>
      <c r="CB334" s="365"/>
      <c r="CC334" s="365"/>
      <c r="CD334" s="366"/>
      <c r="CE334" s="365"/>
      <c r="CF334" s="365"/>
      <c r="CG334" s="365"/>
      <c r="CH334" s="365"/>
      <c r="CI334" s="377"/>
      <c r="CJ334" s="365"/>
      <c r="CK334" s="378"/>
      <c r="CL334" s="375"/>
      <c r="CM334" s="365"/>
      <c r="CN334" s="376"/>
      <c r="CO334" s="376"/>
      <c r="CP334" s="376"/>
      <c r="CQ334" s="365"/>
      <c r="CR334" s="365"/>
      <c r="CS334" s="366"/>
      <c r="CT334" s="365"/>
      <c r="CU334" s="365"/>
      <c r="CV334" s="365"/>
      <c r="CW334" s="365"/>
      <c r="CX334" s="377"/>
      <c r="CY334" s="365"/>
      <c r="CZ334" s="378"/>
    </row>
    <row r="335" spans="1:104" s="1" customFormat="1" hidden="1">
      <c r="A335" s="272">
        <v>44894</v>
      </c>
      <c r="B335" s="362"/>
      <c r="C335" s="363"/>
      <c r="D335" s="364"/>
      <c r="E335" s="364"/>
      <c r="F335" s="364"/>
      <c r="G335" s="365"/>
      <c r="H335" s="366"/>
      <c r="I335" s="366"/>
      <c r="J335" s="366"/>
      <c r="K335" s="366"/>
      <c r="L335" s="366"/>
      <c r="M335" s="367"/>
      <c r="N335" s="367"/>
      <c r="O335" s="365"/>
      <c r="P335" s="368"/>
      <c r="Q335" s="369"/>
      <c r="R335" s="312"/>
      <c r="S335" s="370">
        <v>1.1129295847549439</v>
      </c>
      <c r="T335" s="370">
        <v>3.4020000000000001</v>
      </c>
      <c r="U335" s="370">
        <v>0</v>
      </c>
      <c r="V335" s="312">
        <f>_xll.SRS1Splines.Functions25.Linear_Interp(V_NK3!$P$8:$P$32,V_NK3!$R$8:$R$32,AC335)</f>
        <v>527.64969187999998</v>
      </c>
      <c r="W335" s="312">
        <f>(V335/V_NK3!$R$28)*100</f>
        <v>97.32592038141496</v>
      </c>
      <c r="X335" s="308">
        <f>V335-V_NK3!$R$8</f>
        <v>471.07103988</v>
      </c>
      <c r="Y335" s="308">
        <f>IFERROR((V335 - V_NK3!$V$10) / (V_NK3!$V$9- V_NK3!$V$10) * 100, 0)</f>
        <v>97.01433545668776</v>
      </c>
      <c r="Z335" s="308">
        <v>541.79999999999995</v>
      </c>
      <c r="AA335" s="308">
        <v>521</v>
      </c>
      <c r="AB335" s="312">
        <v>540.80999999999995</v>
      </c>
      <c r="AC335" s="371">
        <v>540.62</v>
      </c>
      <c r="AD335" s="308">
        <v>0.53</v>
      </c>
      <c r="AE335" s="372">
        <v>0.84</v>
      </c>
      <c r="AF335" s="373"/>
      <c r="AG335" s="312"/>
      <c r="AH335" s="370">
        <v>3.4290667629691316</v>
      </c>
      <c r="AI335" s="370">
        <v>3.6612981818181822</v>
      </c>
      <c r="AJ335" s="370">
        <v>0</v>
      </c>
      <c r="AK335" s="312">
        <f>_xll.SRS1Splines.Functions25.Linear_Interp(V_NK2!$R$10:$R$21,V_NK2!$T$10:$T$21,AR335)</f>
        <v>65.939285714312604</v>
      </c>
      <c r="AL335" s="312">
        <f>(AK335/V_NK2!$T$18)*100</f>
        <v>92.351940776348172</v>
      </c>
      <c r="AM335" s="308">
        <f>AK335-V_NK2!$T$11</f>
        <v>25.119285714284807</v>
      </c>
      <c r="AN335" s="308">
        <f>IFERROR((AK335 - V_NK2!$X$12) / (V_NK2!$X$11- V_NK2!$X$12) * 100, 0)</f>
        <v>82.142857142858205</v>
      </c>
      <c r="AO335" s="308">
        <v>427</v>
      </c>
      <c r="AP335" s="308">
        <v>420</v>
      </c>
      <c r="AQ335" s="308">
        <v>425</v>
      </c>
      <c r="AR335" s="371">
        <v>425.75</v>
      </c>
      <c r="AS335" s="312">
        <v>0.77</v>
      </c>
      <c r="AT335" s="372">
        <v>0.89</v>
      </c>
      <c r="AU335" s="369"/>
      <c r="AV335" s="312"/>
      <c r="AW335" s="370"/>
      <c r="AX335" s="370"/>
      <c r="AY335" s="370"/>
      <c r="AZ335" s="312"/>
      <c r="BA335" s="312"/>
      <c r="BB335" s="308"/>
      <c r="BC335" s="308"/>
      <c r="BD335" s="308"/>
      <c r="BE335" s="308"/>
      <c r="BF335" s="374"/>
      <c r="BG335" s="312"/>
      <c r="BH335" s="372"/>
      <c r="BI335" s="369"/>
      <c r="BJ335" s="312"/>
      <c r="BK335" s="370"/>
      <c r="BL335" s="370"/>
      <c r="BM335" s="370"/>
      <c r="BN335" s="312" t="str">
        <f>_xll.SRS1Splines.Functions25.Linear_Interp(V_XNN1!$K$3:$K$8,V_XNN1!$L$3:$L$8,BT335)</f>
        <v>Error reading input X value(s): The value is not a number</v>
      </c>
      <c r="BO335" s="312" t="e">
        <f>(BN335/V_XNN1!$L$7)*100</f>
        <v>#VALUE!</v>
      </c>
      <c r="BP335" s="308" t="str">
        <f>_xll.SRS1Splines.Functions25.Linear_Interp(V_XNN1!$K$3:$K$8,V_XNN1!$M$3:$M$8,BT335)</f>
        <v>Error reading input X value(s): The value is not a number</v>
      </c>
      <c r="BQ335" s="308">
        <f>IFERROR((BN335 - V_XNN1!$M$16) / (V_XNN1!$M$15- V_XNN1!$M$16) * 100, 0)</f>
        <v>0</v>
      </c>
      <c r="BR335" s="308">
        <v>252</v>
      </c>
      <c r="BS335" s="308">
        <v>249</v>
      </c>
      <c r="BT335" s="374"/>
      <c r="BU335" s="312"/>
      <c r="BV335" s="372"/>
      <c r="BW335" s="375"/>
      <c r="BX335" s="365"/>
      <c r="BY335" s="376"/>
      <c r="BZ335" s="376"/>
      <c r="CA335" s="376"/>
      <c r="CB335" s="365"/>
      <c r="CC335" s="365"/>
      <c r="CD335" s="366"/>
      <c r="CE335" s="365"/>
      <c r="CF335" s="365"/>
      <c r="CG335" s="365"/>
      <c r="CH335" s="365"/>
      <c r="CI335" s="377"/>
      <c r="CJ335" s="365"/>
      <c r="CK335" s="378"/>
      <c r="CL335" s="375"/>
      <c r="CM335" s="365"/>
      <c r="CN335" s="376"/>
      <c r="CO335" s="376"/>
      <c r="CP335" s="376"/>
      <c r="CQ335" s="365"/>
      <c r="CR335" s="365"/>
      <c r="CS335" s="366"/>
      <c r="CT335" s="365"/>
      <c r="CU335" s="365"/>
      <c r="CV335" s="365"/>
      <c r="CW335" s="365"/>
      <c r="CX335" s="377"/>
      <c r="CY335" s="365"/>
      <c r="CZ335" s="378"/>
    </row>
    <row r="336" spans="1:104" s="1" customFormat="1" hidden="1">
      <c r="A336" s="272">
        <v>44895</v>
      </c>
      <c r="B336" s="362"/>
      <c r="C336" s="363"/>
      <c r="D336" s="364"/>
      <c r="E336" s="364"/>
      <c r="F336" s="364"/>
      <c r="G336" s="365"/>
      <c r="H336" s="366"/>
      <c r="I336" s="366"/>
      <c r="J336" s="366"/>
      <c r="K336" s="366"/>
      <c r="L336" s="366"/>
      <c r="M336" s="367"/>
      <c r="N336" s="367"/>
      <c r="O336" s="365"/>
      <c r="P336" s="368"/>
      <c r="Q336" s="369"/>
      <c r="R336" s="312"/>
      <c r="S336" s="370">
        <v>1.1769178488807679</v>
      </c>
      <c r="T336" s="370">
        <v>3.8475000000000001</v>
      </c>
      <c r="U336" s="370">
        <v>0</v>
      </c>
      <c r="V336" s="312">
        <f>_xll.SRS1Splines.Functions25.Linear_Interp(V_NK3!$P$8:$P$32,V_NK3!$R$8:$R$32,AC336)</f>
        <v>524.97910969999805</v>
      </c>
      <c r="W336" s="312">
        <f>(V336/V_NK3!$R$28)*100</f>
        <v>96.83332676746474</v>
      </c>
      <c r="X336" s="308">
        <f>V336-V_NK3!$R$8</f>
        <v>468.40045769999807</v>
      </c>
      <c r="Y336" s="308">
        <f>IFERROR((V336 - V_NK3!$V$10) / (V_NK3!$V$9- V_NK3!$V$10) * 100, 0)</f>
        <v>96.46434461976142</v>
      </c>
      <c r="Z336" s="308">
        <v>541.79999999999995</v>
      </c>
      <c r="AA336" s="308">
        <v>521</v>
      </c>
      <c r="AB336" s="312">
        <v>540.80999999999995</v>
      </c>
      <c r="AC336" s="371">
        <v>540.54999999999995</v>
      </c>
      <c r="AD336" s="308">
        <v>0.53</v>
      </c>
      <c r="AE336" s="372">
        <v>0.95</v>
      </c>
      <c r="AF336" s="373"/>
      <c r="AG336" s="312"/>
      <c r="AH336" s="370">
        <v>3.8511328901306534</v>
      </c>
      <c r="AI336" s="370">
        <v>3.7024363636363637</v>
      </c>
      <c r="AJ336" s="370">
        <v>0</v>
      </c>
      <c r="AK336" s="312">
        <f>_xll.SRS1Splines.Functions25.Linear_Interp(V_NK2!$R$10:$R$21,V_NK2!$T$10:$T$21,AR336)</f>
        <v>66.157714285740994</v>
      </c>
      <c r="AL336" s="312">
        <f>(AK336/V_NK2!$T$18)*100</f>
        <v>92.657863145295508</v>
      </c>
      <c r="AM336" s="308">
        <f>AK336-V_NK2!$T$11</f>
        <v>25.337714285713197</v>
      </c>
      <c r="AN336" s="308">
        <f>IFERROR((AK336 - V_NK2!$X$12) / (V_NK2!$X$11- V_NK2!$X$12) * 100, 0)</f>
        <v>82.857142857143359</v>
      </c>
      <c r="AO336" s="308">
        <v>427</v>
      </c>
      <c r="AP336" s="308">
        <v>420</v>
      </c>
      <c r="AQ336" s="308">
        <v>425</v>
      </c>
      <c r="AR336" s="371">
        <v>425.8</v>
      </c>
      <c r="AS336" s="312">
        <v>0.77</v>
      </c>
      <c r="AT336" s="372">
        <v>0.9</v>
      </c>
      <c r="AU336" s="369"/>
      <c r="AV336" s="312"/>
      <c r="AW336" s="370"/>
      <c r="AX336" s="370"/>
      <c r="AY336" s="370"/>
      <c r="AZ336" s="312"/>
      <c r="BA336" s="312"/>
      <c r="BB336" s="308"/>
      <c r="BC336" s="308"/>
      <c r="BD336" s="308"/>
      <c r="BE336" s="308"/>
      <c r="BF336" s="374"/>
      <c r="BG336" s="312"/>
      <c r="BH336" s="372"/>
      <c r="BI336" s="369"/>
      <c r="BJ336" s="312"/>
      <c r="BK336" s="370"/>
      <c r="BL336" s="370"/>
      <c r="BM336" s="370"/>
      <c r="BN336" s="312" t="str">
        <f>_xll.SRS1Splines.Functions25.Linear_Interp(V_XNN1!$K$3:$K$8,V_XNN1!$L$3:$L$8,BT336)</f>
        <v>Error reading input X value(s): The value is not a number</v>
      </c>
      <c r="BO336" s="312" t="e">
        <f>(BN336/V_XNN1!$L$7)*100</f>
        <v>#VALUE!</v>
      </c>
      <c r="BP336" s="308" t="str">
        <f>_xll.SRS1Splines.Functions25.Linear_Interp(V_XNN1!$K$3:$K$8,V_XNN1!$M$3:$M$8,BT336)</f>
        <v>Error reading input X value(s): The value is not a number</v>
      </c>
      <c r="BQ336" s="308">
        <f>IFERROR((BN336 - V_XNN1!$M$16) / (V_XNN1!$M$15- V_XNN1!$M$16) * 100, 0)</f>
        <v>0</v>
      </c>
      <c r="BR336" s="308">
        <v>252</v>
      </c>
      <c r="BS336" s="308">
        <v>249</v>
      </c>
      <c r="BT336" s="374"/>
      <c r="BU336" s="312"/>
      <c r="BV336" s="372"/>
      <c r="BW336" s="375"/>
      <c r="BX336" s="365"/>
      <c r="BY336" s="376"/>
      <c r="BZ336" s="376"/>
      <c r="CA336" s="376"/>
      <c r="CB336" s="365"/>
      <c r="CC336" s="365"/>
      <c r="CD336" s="366"/>
      <c r="CE336" s="365"/>
      <c r="CF336" s="365"/>
      <c r="CG336" s="365"/>
      <c r="CH336" s="365"/>
      <c r="CI336" s="377"/>
      <c r="CJ336" s="365"/>
      <c r="CK336" s="378"/>
      <c r="CL336" s="375"/>
      <c r="CM336" s="365"/>
      <c r="CN336" s="376"/>
      <c r="CO336" s="376"/>
      <c r="CP336" s="376"/>
      <c r="CQ336" s="365"/>
      <c r="CR336" s="365"/>
      <c r="CS336" s="366"/>
      <c r="CT336" s="365"/>
      <c r="CU336" s="365"/>
      <c r="CV336" s="365"/>
      <c r="CW336" s="365"/>
      <c r="CX336" s="377"/>
      <c r="CY336" s="365"/>
      <c r="CZ336" s="378"/>
    </row>
    <row r="337" spans="1:104" s="1" customFormat="1" hidden="1">
      <c r="A337" s="272">
        <v>44896</v>
      </c>
      <c r="B337" s="362"/>
      <c r="C337" s="363"/>
      <c r="D337" s="364"/>
      <c r="E337" s="364"/>
      <c r="F337" s="364"/>
      <c r="G337" s="365"/>
      <c r="H337" s="366"/>
      <c r="I337" s="366"/>
      <c r="J337" s="366"/>
      <c r="K337" s="366"/>
      <c r="L337" s="366"/>
      <c r="M337" s="367"/>
      <c r="N337" s="367"/>
      <c r="O337" s="365"/>
      <c r="P337" s="368"/>
      <c r="Q337" s="369"/>
      <c r="R337" s="312"/>
      <c r="S337" s="370">
        <v>0.65041784888076781</v>
      </c>
      <c r="T337" s="370">
        <v>3.3210000000000002</v>
      </c>
      <c r="U337" s="370">
        <v>0</v>
      </c>
      <c r="V337" s="312">
        <f>_xll.SRS1Splines.Functions25.Linear_Interp(V_NK3!$P$8:$P$32,V_NK3!$R$8:$R$32,AC337)</f>
        <v>522.30852752000101</v>
      </c>
      <c r="W337" s="312">
        <f>(V337/V_NK3!$R$28)*100</f>
        <v>96.340733153515416</v>
      </c>
      <c r="X337" s="308">
        <f>V337-V_NK3!$R$8</f>
        <v>465.72987552000103</v>
      </c>
      <c r="Y337" s="308">
        <f>IFERROR((V337 - V_NK3!$V$10) / (V_NK3!$V$9- V_NK3!$V$10) * 100, 0)</f>
        <v>95.914353782836088</v>
      </c>
      <c r="Z337" s="308">
        <v>541.79999999999995</v>
      </c>
      <c r="AA337" s="308">
        <v>521</v>
      </c>
      <c r="AB337" s="312">
        <v>540.84</v>
      </c>
      <c r="AC337" s="371">
        <v>540.48</v>
      </c>
      <c r="AD337" s="308">
        <v>0.62</v>
      </c>
      <c r="AE337" s="372">
        <v>0.82</v>
      </c>
      <c r="AF337" s="373"/>
      <c r="AG337" s="312"/>
      <c r="AH337" s="370">
        <v>3.2035378901306535</v>
      </c>
      <c r="AI337" s="370">
        <v>3.3321927272727274</v>
      </c>
      <c r="AJ337" s="370">
        <v>0</v>
      </c>
      <c r="AK337" s="312">
        <f>_xll.SRS1Splines.Functions25.Linear_Interp(V_NK2!$R$10:$R$21,V_NK2!$T$10:$T$21,AR337)</f>
        <v>66.376142857169398</v>
      </c>
      <c r="AL337" s="312">
        <f>(AK337/V_NK2!$T$18)*100</f>
        <v>92.963785514242844</v>
      </c>
      <c r="AM337" s="308">
        <f>AK337-V_NK2!$T$11</f>
        <v>25.556142857141602</v>
      </c>
      <c r="AN337" s="308">
        <f>IFERROR((AK337 - V_NK2!$X$12) / (V_NK2!$X$11- V_NK2!$X$12) * 100, 0)</f>
        <v>83.571428571428569</v>
      </c>
      <c r="AO337" s="308">
        <v>427</v>
      </c>
      <c r="AP337" s="308">
        <v>420</v>
      </c>
      <c r="AQ337" s="308">
        <v>425</v>
      </c>
      <c r="AR337" s="371">
        <v>425.85</v>
      </c>
      <c r="AS337" s="312">
        <v>0.82</v>
      </c>
      <c r="AT337" s="372">
        <v>0.81</v>
      </c>
      <c r="AU337" s="369"/>
      <c r="AV337" s="312"/>
      <c r="AW337" s="370"/>
      <c r="AX337" s="370"/>
      <c r="AY337" s="370"/>
      <c r="AZ337" s="312"/>
      <c r="BA337" s="312"/>
      <c r="BB337" s="308"/>
      <c r="BC337" s="308"/>
      <c r="BD337" s="308"/>
      <c r="BE337" s="308"/>
      <c r="BF337" s="374"/>
      <c r="BG337" s="312"/>
      <c r="BH337" s="372"/>
      <c r="BI337" s="369"/>
      <c r="BJ337" s="312"/>
      <c r="BK337" s="370"/>
      <c r="BL337" s="370"/>
      <c r="BM337" s="370"/>
      <c r="BN337" s="312" t="str">
        <f>_xll.SRS1Splines.Functions25.Linear_Interp(V_XNN1!$K$3:$K$8,V_XNN1!$L$3:$L$8,BT337)</f>
        <v>Error reading input X value(s): The value is not a number</v>
      </c>
      <c r="BO337" s="312" t="e">
        <f>(BN337/V_XNN1!$L$7)*100</f>
        <v>#VALUE!</v>
      </c>
      <c r="BP337" s="308" t="str">
        <f>_xll.SRS1Splines.Functions25.Linear_Interp(V_XNN1!$K$3:$K$8,V_XNN1!$M$3:$M$8,BT337)</f>
        <v>Error reading input X value(s): The value is not a number</v>
      </c>
      <c r="BQ337" s="308">
        <f>IFERROR((BN337 - V_XNN1!$M$16) / (V_XNN1!$M$15- V_XNN1!$M$16) * 100, 0)</f>
        <v>0</v>
      </c>
      <c r="BR337" s="308">
        <v>252</v>
      </c>
      <c r="BS337" s="308">
        <v>249</v>
      </c>
      <c r="BT337" s="374"/>
      <c r="BU337" s="312"/>
      <c r="BV337" s="372"/>
      <c r="BW337" s="375"/>
      <c r="BX337" s="365"/>
      <c r="BY337" s="376"/>
      <c r="BZ337" s="376"/>
      <c r="CA337" s="376"/>
      <c r="CB337" s="365"/>
      <c r="CC337" s="365"/>
      <c r="CD337" s="366"/>
      <c r="CE337" s="365"/>
      <c r="CF337" s="365"/>
      <c r="CG337" s="365"/>
      <c r="CH337" s="365"/>
      <c r="CI337" s="377"/>
      <c r="CJ337" s="365"/>
      <c r="CK337" s="378"/>
      <c r="CL337" s="375"/>
      <c r="CM337" s="365"/>
      <c r="CN337" s="376"/>
      <c r="CO337" s="376"/>
      <c r="CP337" s="376"/>
      <c r="CQ337" s="365"/>
      <c r="CR337" s="365"/>
      <c r="CS337" s="366"/>
      <c r="CT337" s="365"/>
      <c r="CU337" s="365"/>
      <c r="CV337" s="365"/>
      <c r="CW337" s="365"/>
      <c r="CX337" s="377"/>
      <c r="CY337" s="365"/>
      <c r="CZ337" s="378"/>
    </row>
    <row r="338" spans="1:104" s="1" customFormat="1" hidden="1">
      <c r="A338" s="272">
        <v>44897</v>
      </c>
      <c r="B338" s="362"/>
      <c r="C338" s="363"/>
      <c r="D338" s="364"/>
      <c r="E338" s="364"/>
      <c r="F338" s="364"/>
      <c r="G338" s="365"/>
      <c r="H338" s="366"/>
      <c r="I338" s="366"/>
      <c r="J338" s="366"/>
      <c r="K338" s="366"/>
      <c r="L338" s="366"/>
      <c r="M338" s="367"/>
      <c r="N338" s="367"/>
      <c r="O338" s="365"/>
      <c r="P338" s="368"/>
      <c r="Q338" s="369"/>
      <c r="R338" s="312"/>
      <c r="S338" s="370">
        <v>1.0554178488769532</v>
      </c>
      <c r="T338" s="370">
        <v>3.726</v>
      </c>
      <c r="U338" s="370">
        <v>0</v>
      </c>
      <c r="V338" s="312">
        <f>_xll.SRS1Splines.Functions25.Linear_Interp(V_NK3!$P$8:$P$32,V_NK3!$R$8:$R$32,AC338)</f>
        <v>519.63794533999896</v>
      </c>
      <c r="W338" s="312">
        <f>(V338/V_NK3!$R$28)*100</f>
        <v>95.848139539565167</v>
      </c>
      <c r="X338" s="308">
        <f>V338-V_NK3!$R$8</f>
        <v>463.05929333999899</v>
      </c>
      <c r="Y338" s="308">
        <f>IFERROR((V338 - V_NK3!$V$10) / (V_NK3!$V$9- V_NK3!$V$10) * 100, 0)</f>
        <v>95.364362945909747</v>
      </c>
      <c r="Z338" s="308">
        <v>541.79999999999995</v>
      </c>
      <c r="AA338" s="308">
        <v>521</v>
      </c>
      <c r="AB338" s="312">
        <v>540.84</v>
      </c>
      <c r="AC338" s="371">
        <v>540.41</v>
      </c>
      <c r="AD338" s="308">
        <v>0.62</v>
      </c>
      <c r="AE338" s="372">
        <v>0.92</v>
      </c>
      <c r="AF338" s="373"/>
      <c r="AG338" s="312"/>
      <c r="AH338" s="370">
        <v>3.7016878901293948</v>
      </c>
      <c r="AI338" s="370">
        <v>3.4967454545454544</v>
      </c>
      <c r="AJ338" s="370">
        <v>0</v>
      </c>
      <c r="AK338" s="312">
        <f>_xll.SRS1Splines.Functions25.Linear_Interp(V_NK2!$R$10:$R$21,V_NK2!$T$10:$T$21,AR338)</f>
        <v>66.507200000026302</v>
      </c>
      <c r="AL338" s="312">
        <f>(AK338/V_NK2!$T$18)*100</f>
        <v>93.14733893561106</v>
      </c>
      <c r="AM338" s="308">
        <f>AK338-V_NK2!$T$11</f>
        <v>25.687199999998505</v>
      </c>
      <c r="AN338" s="308">
        <f>IFERROR((AK338 - V_NK2!$X$12) / (V_NK2!$X$11- V_NK2!$X$12) * 100, 0)</f>
        <v>83.999999999999233</v>
      </c>
      <c r="AO338" s="308">
        <v>427</v>
      </c>
      <c r="AP338" s="308">
        <v>420</v>
      </c>
      <c r="AQ338" s="308">
        <v>425</v>
      </c>
      <c r="AR338" s="371">
        <v>425.88</v>
      </c>
      <c r="AS338" s="312">
        <v>0.82</v>
      </c>
      <c r="AT338" s="372">
        <v>0.85</v>
      </c>
      <c r="AU338" s="369"/>
      <c r="AV338" s="312"/>
      <c r="AW338" s="370"/>
      <c r="AX338" s="370"/>
      <c r="AY338" s="370"/>
      <c r="AZ338" s="312"/>
      <c r="BA338" s="312"/>
      <c r="BB338" s="308"/>
      <c r="BC338" s="308"/>
      <c r="BD338" s="308"/>
      <c r="BE338" s="308"/>
      <c r="BF338" s="374"/>
      <c r="BG338" s="312"/>
      <c r="BH338" s="372"/>
      <c r="BI338" s="369"/>
      <c r="BJ338" s="312"/>
      <c r="BK338" s="370"/>
      <c r="BL338" s="370"/>
      <c r="BM338" s="370"/>
      <c r="BN338" s="312" t="str">
        <f>_xll.SRS1Splines.Functions25.Linear_Interp(V_XNN1!$K$3:$K$8,V_XNN1!$L$3:$L$8,BT338)</f>
        <v>Error reading input X value(s): The value is not a number</v>
      </c>
      <c r="BO338" s="312" t="e">
        <f>(BN338/V_XNN1!$L$7)*100</f>
        <v>#VALUE!</v>
      </c>
      <c r="BP338" s="308" t="str">
        <f>_xll.SRS1Splines.Functions25.Linear_Interp(V_XNN1!$K$3:$K$8,V_XNN1!$M$3:$M$8,BT338)</f>
        <v>Error reading input X value(s): The value is not a number</v>
      </c>
      <c r="BQ338" s="308">
        <f>IFERROR((BN338 - V_XNN1!$M$16) / (V_XNN1!$M$15- V_XNN1!$M$16) * 100, 0)</f>
        <v>0</v>
      </c>
      <c r="BR338" s="308">
        <v>252</v>
      </c>
      <c r="BS338" s="308">
        <v>249</v>
      </c>
      <c r="BT338" s="374"/>
      <c r="BU338" s="312"/>
      <c r="BV338" s="372"/>
      <c r="BW338" s="375"/>
      <c r="BX338" s="365"/>
      <c r="BY338" s="376"/>
      <c r="BZ338" s="376"/>
      <c r="CA338" s="376"/>
      <c r="CB338" s="365"/>
      <c r="CC338" s="365"/>
      <c r="CD338" s="366"/>
      <c r="CE338" s="365"/>
      <c r="CF338" s="365"/>
      <c r="CG338" s="365"/>
      <c r="CH338" s="365"/>
      <c r="CI338" s="377"/>
      <c r="CJ338" s="365"/>
      <c r="CK338" s="378"/>
      <c r="CL338" s="375"/>
      <c r="CM338" s="365"/>
      <c r="CN338" s="376"/>
      <c r="CO338" s="376"/>
      <c r="CP338" s="376"/>
      <c r="CQ338" s="365"/>
      <c r="CR338" s="365"/>
      <c r="CS338" s="366"/>
      <c r="CT338" s="365"/>
      <c r="CU338" s="365"/>
      <c r="CV338" s="365"/>
      <c r="CW338" s="365"/>
      <c r="CX338" s="377"/>
      <c r="CY338" s="365"/>
      <c r="CZ338" s="378"/>
    </row>
    <row r="339" spans="1:104" s="1" customFormat="1" hidden="1">
      <c r="A339" s="272">
        <v>44898</v>
      </c>
      <c r="B339" s="362"/>
      <c r="C339" s="363"/>
      <c r="D339" s="364"/>
      <c r="E339" s="364"/>
      <c r="F339" s="364"/>
      <c r="G339" s="365"/>
      <c r="H339" s="366"/>
      <c r="I339" s="366"/>
      <c r="J339" s="366"/>
      <c r="K339" s="366"/>
      <c r="L339" s="366"/>
      <c r="M339" s="367"/>
      <c r="N339" s="367"/>
      <c r="O339" s="365"/>
      <c r="P339" s="368"/>
      <c r="Q339" s="369"/>
      <c r="R339" s="312"/>
      <c r="S339" s="370">
        <v>1.65644132062912</v>
      </c>
      <c r="T339" s="370">
        <v>3.5640000000000001</v>
      </c>
      <c r="U339" s="370">
        <v>0</v>
      </c>
      <c r="V339" s="312">
        <f>_xll.SRS1Splines.Functions25.Linear_Interp(V_NK3!$P$8:$P$32,V_NK3!$R$8:$R$32,AC339)</f>
        <v>517.73038664000103</v>
      </c>
      <c r="W339" s="312">
        <f>(V339/V_NK3!$R$28)*100</f>
        <v>95.496286958172789</v>
      </c>
      <c r="X339" s="308">
        <f>V339-V_NK3!$R$8</f>
        <v>461.15173464000105</v>
      </c>
      <c r="Y339" s="308">
        <f>IFERROR((V339 - V_NK3!$V$10) / (V_NK3!$V$9- V_NK3!$V$10) * 100, 0)</f>
        <v>94.971512348105918</v>
      </c>
      <c r="Z339" s="308">
        <v>541.79999999999995</v>
      </c>
      <c r="AA339" s="308">
        <v>521</v>
      </c>
      <c r="AB339" s="312">
        <v>540.84</v>
      </c>
      <c r="AC339" s="371">
        <v>540.36</v>
      </c>
      <c r="AD339" s="308">
        <v>0.62</v>
      </c>
      <c r="AE339" s="372">
        <v>0.88</v>
      </c>
      <c r="AF339" s="373"/>
      <c r="AG339" s="312"/>
      <c r="AH339" s="370">
        <v>3.7542256358076096</v>
      </c>
      <c r="AI339" s="370">
        <v>3.6201600000000003</v>
      </c>
      <c r="AJ339" s="370">
        <v>0</v>
      </c>
      <c r="AK339" s="312">
        <f>_xll.SRS1Splines.Functions25.Linear_Interp(V_NK2!$R$10:$R$21,V_NK2!$T$10:$T$21,AR339)</f>
        <v>66.638257142883504</v>
      </c>
      <c r="AL339" s="312">
        <f>(AK339/V_NK2!$T$18)*100</f>
        <v>93.330892356979689</v>
      </c>
      <c r="AM339" s="308">
        <f>AK339-V_NK2!$T$11</f>
        <v>25.818257142855707</v>
      </c>
      <c r="AN339" s="308">
        <f>IFERROR((AK339 - V_NK2!$X$12) / (V_NK2!$X$11- V_NK2!$X$12) * 100, 0)</f>
        <v>84.428571428570876</v>
      </c>
      <c r="AO339" s="308">
        <v>427</v>
      </c>
      <c r="AP339" s="308">
        <v>420</v>
      </c>
      <c r="AQ339" s="308">
        <v>425</v>
      </c>
      <c r="AR339" s="371">
        <v>425.91</v>
      </c>
      <c r="AS339" s="312">
        <v>0.82</v>
      </c>
      <c r="AT339" s="372">
        <v>0.88</v>
      </c>
      <c r="AU339" s="369"/>
      <c r="AV339" s="312"/>
      <c r="AW339" s="370"/>
      <c r="AX339" s="370"/>
      <c r="AY339" s="370"/>
      <c r="AZ339" s="312"/>
      <c r="BA339" s="312"/>
      <c r="BB339" s="308"/>
      <c r="BC339" s="308"/>
      <c r="BD339" s="308"/>
      <c r="BE339" s="308"/>
      <c r="BF339" s="374"/>
      <c r="BG339" s="312"/>
      <c r="BH339" s="372"/>
      <c r="BI339" s="369"/>
      <c r="BJ339" s="312"/>
      <c r="BK339" s="370"/>
      <c r="BL339" s="370"/>
      <c r="BM339" s="370"/>
      <c r="BN339" s="312" t="str">
        <f>_xll.SRS1Splines.Functions25.Linear_Interp(V_XNN1!$K$3:$K$8,V_XNN1!$L$3:$L$8,BT339)</f>
        <v>Error reading input X value(s): The value is not a number</v>
      </c>
      <c r="BO339" s="312" t="e">
        <f>(BN339/V_XNN1!$L$7)*100</f>
        <v>#VALUE!</v>
      </c>
      <c r="BP339" s="308" t="str">
        <f>_xll.SRS1Splines.Functions25.Linear_Interp(V_XNN1!$K$3:$K$8,V_XNN1!$M$3:$M$8,BT339)</f>
        <v>Error reading input X value(s): The value is not a number</v>
      </c>
      <c r="BQ339" s="308">
        <f>IFERROR((BN339 - V_XNN1!$M$16) / (V_XNN1!$M$15- V_XNN1!$M$16) * 100, 0)</f>
        <v>0</v>
      </c>
      <c r="BR339" s="308">
        <v>252</v>
      </c>
      <c r="BS339" s="308">
        <v>249</v>
      </c>
      <c r="BT339" s="374"/>
      <c r="BU339" s="312"/>
      <c r="BV339" s="372"/>
      <c r="BW339" s="375"/>
      <c r="BX339" s="365"/>
      <c r="BY339" s="376"/>
      <c r="BZ339" s="376"/>
      <c r="CA339" s="376"/>
      <c r="CB339" s="365"/>
      <c r="CC339" s="365"/>
      <c r="CD339" s="366"/>
      <c r="CE339" s="365"/>
      <c r="CF339" s="365"/>
      <c r="CG339" s="365"/>
      <c r="CH339" s="365"/>
      <c r="CI339" s="377"/>
      <c r="CJ339" s="365"/>
      <c r="CK339" s="378"/>
      <c r="CL339" s="375"/>
      <c r="CM339" s="365"/>
      <c r="CN339" s="376"/>
      <c r="CO339" s="376"/>
      <c r="CP339" s="376"/>
      <c r="CQ339" s="365"/>
      <c r="CR339" s="365"/>
      <c r="CS339" s="366"/>
      <c r="CT339" s="365"/>
      <c r="CU339" s="365"/>
      <c r="CV339" s="365"/>
      <c r="CW339" s="365"/>
      <c r="CX339" s="377"/>
      <c r="CY339" s="365"/>
      <c r="CZ339" s="378"/>
    </row>
    <row r="340" spans="1:104" s="1" customFormat="1" hidden="1">
      <c r="A340" s="272">
        <v>44899</v>
      </c>
      <c r="B340" s="362"/>
      <c r="C340" s="363"/>
      <c r="D340" s="364"/>
      <c r="E340" s="364"/>
      <c r="F340" s="364"/>
      <c r="G340" s="365"/>
      <c r="H340" s="366"/>
      <c r="I340" s="366"/>
      <c r="J340" s="366"/>
      <c r="K340" s="366"/>
      <c r="L340" s="366"/>
      <c r="M340" s="367"/>
      <c r="N340" s="367"/>
      <c r="O340" s="365"/>
      <c r="P340" s="368"/>
      <c r="Q340" s="369"/>
      <c r="R340" s="312"/>
      <c r="S340" s="370">
        <v>1.1129295847549439</v>
      </c>
      <c r="T340" s="370">
        <v>3.4020000000000001</v>
      </c>
      <c r="U340" s="370">
        <v>0</v>
      </c>
      <c r="V340" s="312">
        <f>_xll.SRS1Splines.Functions25.Linear_Interp(V_NK3!$P$8:$P$32,V_NK3!$R$8:$R$32,AC340)</f>
        <v>515.44131619999803</v>
      </c>
      <c r="W340" s="312">
        <f>(V340/V_NK3!$R$28)*100</f>
        <v>95.074063860500914</v>
      </c>
      <c r="X340" s="308">
        <f>V340-V_NK3!$R$8</f>
        <v>458.86266419999805</v>
      </c>
      <c r="Y340" s="308">
        <f>IFERROR((V340 - V_NK3!$V$10) / (V_NK3!$V$9- V_NK3!$V$10) * 100, 0)</f>
        <v>94.500091630740229</v>
      </c>
      <c r="Z340" s="308">
        <v>541.79999999999995</v>
      </c>
      <c r="AA340" s="308">
        <v>521</v>
      </c>
      <c r="AB340" s="312">
        <v>540.84</v>
      </c>
      <c r="AC340" s="371">
        <v>540.29999999999995</v>
      </c>
      <c r="AD340" s="308">
        <v>0.62</v>
      </c>
      <c r="AE340" s="372">
        <v>0.84</v>
      </c>
      <c r="AF340" s="373"/>
      <c r="AG340" s="312"/>
      <c r="AH340" s="370">
        <v>3.4290667629691316</v>
      </c>
      <c r="AI340" s="370">
        <v>3.4556072727272729</v>
      </c>
      <c r="AJ340" s="370">
        <v>0</v>
      </c>
      <c r="AK340" s="312">
        <f>_xll.SRS1Splines.Functions25.Linear_Interp(V_NK2!$R$10:$R$21,V_NK2!$T$10:$T$21,AR340)</f>
        <v>66.856685714311695</v>
      </c>
      <c r="AL340" s="312">
        <f>(AK340/V_NK2!$T$18)*100</f>
        <v>93.636814725926726</v>
      </c>
      <c r="AM340" s="308">
        <f>AK340-V_NK2!$T$11</f>
        <v>26.036685714283898</v>
      </c>
      <c r="AN340" s="308">
        <f>IFERROR((AK340 - V_NK2!$X$12) / (V_NK2!$X$11- V_NK2!$X$12) * 100, 0)</f>
        <v>85.142857142855391</v>
      </c>
      <c r="AO340" s="308">
        <v>427</v>
      </c>
      <c r="AP340" s="308">
        <v>420</v>
      </c>
      <c r="AQ340" s="308">
        <v>425</v>
      </c>
      <c r="AR340" s="371">
        <v>425.96</v>
      </c>
      <c r="AS340" s="312">
        <v>0.82</v>
      </c>
      <c r="AT340" s="372">
        <v>0.84</v>
      </c>
      <c r="AU340" s="369"/>
      <c r="AV340" s="312"/>
      <c r="AW340" s="370"/>
      <c r="AX340" s="370"/>
      <c r="AY340" s="370"/>
      <c r="AZ340" s="312"/>
      <c r="BA340" s="312"/>
      <c r="BB340" s="308"/>
      <c r="BC340" s="308"/>
      <c r="BD340" s="308"/>
      <c r="BE340" s="308"/>
      <c r="BF340" s="374"/>
      <c r="BG340" s="312"/>
      <c r="BH340" s="372"/>
      <c r="BI340" s="369"/>
      <c r="BJ340" s="312"/>
      <c r="BK340" s="370"/>
      <c r="BL340" s="370"/>
      <c r="BM340" s="370"/>
      <c r="BN340" s="312" t="str">
        <f>_xll.SRS1Splines.Functions25.Linear_Interp(V_XNN1!$K$3:$K$8,V_XNN1!$L$3:$L$8,BT340)</f>
        <v>Error reading input X value(s): The value is not a number</v>
      </c>
      <c r="BO340" s="312" t="e">
        <f>(BN340/V_XNN1!$L$7)*100</f>
        <v>#VALUE!</v>
      </c>
      <c r="BP340" s="308" t="str">
        <f>_xll.SRS1Splines.Functions25.Linear_Interp(V_XNN1!$K$3:$K$8,V_XNN1!$M$3:$M$8,BT340)</f>
        <v>Error reading input X value(s): The value is not a number</v>
      </c>
      <c r="BQ340" s="308">
        <f>IFERROR((BN340 - V_XNN1!$M$16) / (V_XNN1!$M$15- V_XNN1!$M$16) * 100, 0)</f>
        <v>0</v>
      </c>
      <c r="BR340" s="308">
        <v>252</v>
      </c>
      <c r="BS340" s="308">
        <v>249</v>
      </c>
      <c r="BT340" s="374"/>
      <c r="BU340" s="312"/>
      <c r="BV340" s="372"/>
      <c r="BW340" s="375"/>
      <c r="BX340" s="365"/>
      <c r="BY340" s="376"/>
      <c r="BZ340" s="376"/>
      <c r="CA340" s="376"/>
      <c r="CB340" s="365"/>
      <c r="CC340" s="365"/>
      <c r="CD340" s="366"/>
      <c r="CE340" s="365"/>
      <c r="CF340" s="365"/>
      <c r="CG340" s="365"/>
      <c r="CH340" s="365"/>
      <c r="CI340" s="377"/>
      <c r="CJ340" s="365"/>
      <c r="CK340" s="378"/>
      <c r="CL340" s="375"/>
      <c r="CM340" s="365"/>
      <c r="CN340" s="376"/>
      <c r="CO340" s="376"/>
      <c r="CP340" s="376"/>
      <c r="CQ340" s="365"/>
      <c r="CR340" s="365"/>
      <c r="CS340" s="366"/>
      <c r="CT340" s="365"/>
      <c r="CU340" s="365"/>
      <c r="CV340" s="365"/>
      <c r="CW340" s="365"/>
      <c r="CX340" s="377"/>
      <c r="CY340" s="365"/>
      <c r="CZ340" s="378"/>
    </row>
    <row r="341" spans="1:104" s="1" customFormat="1" hidden="1">
      <c r="A341" s="272">
        <v>44900</v>
      </c>
      <c r="B341" s="362"/>
      <c r="C341" s="363"/>
      <c r="D341" s="364"/>
      <c r="E341" s="364"/>
      <c r="F341" s="364"/>
      <c r="G341" s="365"/>
      <c r="H341" s="366"/>
      <c r="I341" s="366"/>
      <c r="J341" s="366"/>
      <c r="K341" s="366"/>
      <c r="L341" s="366"/>
      <c r="M341" s="367"/>
      <c r="N341" s="367"/>
      <c r="O341" s="365"/>
      <c r="P341" s="368"/>
      <c r="Q341" s="369"/>
      <c r="R341" s="312"/>
      <c r="S341" s="370">
        <v>0.55240611300659181</v>
      </c>
      <c r="T341" s="370">
        <v>3.6044999999999998</v>
      </c>
      <c r="U341" s="370">
        <v>0</v>
      </c>
      <c r="V341" s="312">
        <f>_xll.SRS1Splines.Functions25.Linear_Interp(V_NK3!$P$8:$P$32,V_NK3!$R$8:$R$32,AC341)</f>
        <v>512.38922228000104</v>
      </c>
      <c r="W341" s="312">
        <f>(V341/V_NK3!$R$28)*100</f>
        <v>94.511099730273045</v>
      </c>
      <c r="X341" s="308">
        <f>V341-V_NK3!$R$8</f>
        <v>455.81057028000106</v>
      </c>
      <c r="Y341" s="308">
        <f>IFERROR((V341 - V_NK3!$V$10) / (V_NK3!$V$9- V_NK3!$V$10) * 100, 0)</f>
        <v>93.871530674254061</v>
      </c>
      <c r="Z341" s="308">
        <v>541.79999999999995</v>
      </c>
      <c r="AA341" s="308">
        <v>521</v>
      </c>
      <c r="AB341" s="312">
        <v>540.84</v>
      </c>
      <c r="AC341" s="371">
        <v>540.22</v>
      </c>
      <c r="AD341" s="308">
        <v>0.62</v>
      </c>
      <c r="AE341" s="372">
        <v>0.89</v>
      </c>
      <c r="AF341" s="373"/>
      <c r="AG341" s="312"/>
      <c r="AH341" s="370">
        <v>3.4263440172921755</v>
      </c>
      <c r="AI341" s="370">
        <v>3.3733309090909094</v>
      </c>
      <c r="AJ341" s="370">
        <v>0</v>
      </c>
      <c r="AK341" s="312">
        <f>_xll.SRS1Splines.Functions25.Linear_Interp(V_NK2!$R$10:$R$21,V_NK2!$T$10:$T$21,AR341)</f>
        <v>67.031428571454498</v>
      </c>
      <c r="AL341" s="312">
        <f>(AK341/V_NK2!$T$18)*100</f>
        <v>93.881552621084722</v>
      </c>
      <c r="AM341" s="308">
        <f>AK341-V_NK2!$T$11</f>
        <v>26.211428571426701</v>
      </c>
      <c r="AN341" s="308">
        <f>IFERROR((AK341 - V_NK2!$X$12) / (V_NK2!$X$11- V_NK2!$X$12) * 100, 0)</f>
        <v>85.714285714283818</v>
      </c>
      <c r="AO341" s="308">
        <v>427</v>
      </c>
      <c r="AP341" s="308">
        <v>420</v>
      </c>
      <c r="AQ341" s="308">
        <v>425</v>
      </c>
      <c r="AR341" s="371">
        <v>426</v>
      </c>
      <c r="AS341" s="312">
        <v>0.82</v>
      </c>
      <c r="AT341" s="372">
        <v>0.82</v>
      </c>
      <c r="AU341" s="369"/>
      <c r="AV341" s="312"/>
      <c r="AW341" s="370"/>
      <c r="AX341" s="370"/>
      <c r="AY341" s="370"/>
      <c r="AZ341" s="312"/>
      <c r="BA341" s="312"/>
      <c r="BB341" s="308"/>
      <c r="BC341" s="308"/>
      <c r="BD341" s="308"/>
      <c r="BE341" s="308"/>
      <c r="BF341" s="374"/>
      <c r="BG341" s="312"/>
      <c r="BH341" s="372"/>
      <c r="BI341" s="369"/>
      <c r="BJ341" s="312"/>
      <c r="BK341" s="370"/>
      <c r="BL341" s="370"/>
      <c r="BM341" s="370"/>
      <c r="BN341" s="312" t="str">
        <f>_xll.SRS1Splines.Functions25.Linear_Interp(V_XNN1!$K$3:$K$8,V_XNN1!$L$3:$L$8,BT341)</f>
        <v>Error reading input X value(s): The value is not a number</v>
      </c>
      <c r="BO341" s="312" t="e">
        <f>(BN341/V_XNN1!$L$7)*100</f>
        <v>#VALUE!</v>
      </c>
      <c r="BP341" s="308" t="str">
        <f>_xll.SRS1Splines.Functions25.Linear_Interp(V_XNN1!$K$3:$K$8,V_XNN1!$M$3:$M$8,BT341)</f>
        <v>Error reading input X value(s): The value is not a number</v>
      </c>
      <c r="BQ341" s="308">
        <f>IFERROR((BN341 - V_XNN1!$M$16) / (V_XNN1!$M$15- V_XNN1!$M$16) * 100, 0)</f>
        <v>0</v>
      </c>
      <c r="BR341" s="308">
        <v>252</v>
      </c>
      <c r="BS341" s="308">
        <v>249</v>
      </c>
      <c r="BT341" s="374"/>
      <c r="BU341" s="312"/>
      <c r="BV341" s="372"/>
      <c r="BW341" s="375"/>
      <c r="BX341" s="365"/>
      <c r="BY341" s="376"/>
      <c r="BZ341" s="376"/>
      <c r="CA341" s="376"/>
      <c r="CB341" s="365"/>
      <c r="CC341" s="365"/>
      <c r="CD341" s="366"/>
      <c r="CE341" s="365"/>
      <c r="CF341" s="365"/>
      <c r="CG341" s="365"/>
      <c r="CH341" s="365"/>
      <c r="CI341" s="377"/>
      <c r="CJ341" s="365"/>
      <c r="CK341" s="378"/>
      <c r="CL341" s="375"/>
      <c r="CM341" s="365"/>
      <c r="CN341" s="376"/>
      <c r="CO341" s="376"/>
      <c r="CP341" s="376"/>
      <c r="CQ341" s="365"/>
      <c r="CR341" s="365"/>
      <c r="CS341" s="366"/>
      <c r="CT341" s="365"/>
      <c r="CU341" s="365"/>
      <c r="CV341" s="365"/>
      <c r="CW341" s="365"/>
      <c r="CX341" s="377"/>
      <c r="CY341" s="365"/>
      <c r="CZ341" s="378"/>
    </row>
    <row r="342" spans="1:104" s="1" customFormat="1" hidden="1">
      <c r="A342" s="272">
        <v>44901</v>
      </c>
      <c r="B342" s="362"/>
      <c r="C342" s="363"/>
      <c r="D342" s="364"/>
      <c r="E342" s="364"/>
      <c r="F342" s="364"/>
      <c r="G342" s="365"/>
      <c r="H342" s="366"/>
      <c r="I342" s="366"/>
      <c r="J342" s="366"/>
      <c r="K342" s="366"/>
      <c r="L342" s="366"/>
      <c r="M342" s="367"/>
      <c r="N342" s="367"/>
      <c r="O342" s="365"/>
      <c r="P342" s="368"/>
      <c r="Q342" s="369"/>
      <c r="R342" s="312"/>
      <c r="S342" s="370">
        <v>0.93391784887695317</v>
      </c>
      <c r="T342" s="370">
        <v>3.6044999999999998</v>
      </c>
      <c r="U342" s="370">
        <v>0</v>
      </c>
      <c r="V342" s="312">
        <f>_xll.SRS1Splines.Functions25.Linear_Interp(V_NK3!$P$8:$P$32,V_NK3!$R$8:$R$32,AC342)</f>
        <v>509.71864009999899</v>
      </c>
      <c r="W342" s="312">
        <f>(V342/V_NK3!$R$28)*100</f>
        <v>94.018506116322783</v>
      </c>
      <c r="X342" s="308">
        <f>V342-V_NK3!$R$8</f>
        <v>453.13998809999902</v>
      </c>
      <c r="Y342" s="308">
        <f>IFERROR((V342 - V_NK3!$V$10) / (V_NK3!$V$9- V_NK3!$V$10) * 100, 0)</f>
        <v>93.321539837327691</v>
      </c>
      <c r="Z342" s="308">
        <v>541.79999999999995</v>
      </c>
      <c r="AA342" s="308">
        <v>521</v>
      </c>
      <c r="AB342" s="312">
        <v>540.84</v>
      </c>
      <c r="AC342" s="371">
        <v>540.15</v>
      </c>
      <c r="AD342" s="308">
        <v>0.62</v>
      </c>
      <c r="AE342" s="372">
        <v>0.89</v>
      </c>
      <c r="AF342" s="373"/>
      <c r="AG342" s="312"/>
      <c r="AH342" s="370">
        <v>3.5522428901293943</v>
      </c>
      <c r="AI342" s="370">
        <v>3.4967454545454544</v>
      </c>
      <c r="AJ342" s="370">
        <v>0</v>
      </c>
      <c r="AK342" s="312">
        <f>_xll.SRS1Splines.Functions25.Linear_Interp(V_NK2!$R$10:$R$21,V_NK2!$T$10:$T$21,AR342)</f>
        <v>67.249857142883101</v>
      </c>
      <c r="AL342" s="312">
        <f>(AK342/V_NK2!$T$18)*100</f>
        <v>94.187474990032342</v>
      </c>
      <c r="AM342" s="308">
        <f>AK342-V_NK2!$T$11</f>
        <v>26.429857142855305</v>
      </c>
      <c r="AN342" s="308">
        <f>IFERROR((AK342 - V_NK2!$X$12) / (V_NK2!$X$11- V_NK2!$X$12) * 100, 0)</f>
        <v>86.428571428569654</v>
      </c>
      <c r="AO342" s="308">
        <v>427</v>
      </c>
      <c r="AP342" s="308">
        <v>420</v>
      </c>
      <c r="AQ342" s="308">
        <v>425</v>
      </c>
      <c r="AR342" s="371">
        <v>426.05</v>
      </c>
      <c r="AS342" s="312">
        <v>0.82</v>
      </c>
      <c r="AT342" s="372">
        <v>0.85</v>
      </c>
      <c r="AU342" s="369"/>
      <c r="AV342" s="312"/>
      <c r="AW342" s="370"/>
      <c r="AX342" s="370"/>
      <c r="AY342" s="370"/>
      <c r="AZ342" s="312"/>
      <c r="BA342" s="312"/>
      <c r="BB342" s="308"/>
      <c r="BC342" s="308"/>
      <c r="BD342" s="308"/>
      <c r="BE342" s="308"/>
      <c r="BF342" s="374"/>
      <c r="BG342" s="312"/>
      <c r="BH342" s="372"/>
      <c r="BI342" s="369"/>
      <c r="BJ342" s="312"/>
      <c r="BK342" s="370"/>
      <c r="BL342" s="370"/>
      <c r="BM342" s="370"/>
      <c r="BN342" s="312" t="str">
        <f>_xll.SRS1Splines.Functions25.Linear_Interp(V_XNN1!$K$3:$K$8,V_XNN1!$L$3:$L$8,BT342)</f>
        <v>Error reading input X value(s): The value is not a number</v>
      </c>
      <c r="BO342" s="312" t="e">
        <f>(BN342/V_XNN1!$L$7)*100</f>
        <v>#VALUE!</v>
      </c>
      <c r="BP342" s="308" t="str">
        <f>_xll.SRS1Splines.Functions25.Linear_Interp(V_XNN1!$K$3:$K$8,V_XNN1!$M$3:$M$8,BT342)</f>
        <v>Error reading input X value(s): The value is not a number</v>
      </c>
      <c r="BQ342" s="308">
        <f>IFERROR((BN342 - V_XNN1!$M$16) / (V_XNN1!$M$15- V_XNN1!$M$16) * 100, 0)</f>
        <v>0</v>
      </c>
      <c r="BR342" s="308">
        <v>252</v>
      </c>
      <c r="BS342" s="308">
        <v>249</v>
      </c>
      <c r="BT342" s="374"/>
      <c r="BU342" s="312"/>
      <c r="BV342" s="372"/>
      <c r="BW342" s="375"/>
      <c r="BX342" s="365"/>
      <c r="BY342" s="376"/>
      <c r="BZ342" s="376"/>
      <c r="CA342" s="376"/>
      <c r="CB342" s="365"/>
      <c r="CC342" s="365"/>
      <c r="CD342" s="366"/>
      <c r="CE342" s="365"/>
      <c r="CF342" s="365"/>
      <c r="CG342" s="365"/>
      <c r="CH342" s="365"/>
      <c r="CI342" s="377"/>
      <c r="CJ342" s="365"/>
      <c r="CK342" s="378"/>
      <c r="CL342" s="375"/>
      <c r="CM342" s="365"/>
      <c r="CN342" s="376"/>
      <c r="CO342" s="376"/>
      <c r="CP342" s="376"/>
      <c r="CQ342" s="365"/>
      <c r="CR342" s="365"/>
      <c r="CS342" s="366"/>
      <c r="CT342" s="365"/>
      <c r="CU342" s="365"/>
      <c r="CV342" s="365"/>
      <c r="CW342" s="365"/>
      <c r="CX342" s="377"/>
      <c r="CY342" s="365"/>
      <c r="CZ342" s="378"/>
    </row>
    <row r="343" spans="1:104" s="1" customFormat="1" hidden="1">
      <c r="A343" s="272">
        <v>44902</v>
      </c>
      <c r="B343" s="362"/>
      <c r="C343" s="363"/>
      <c r="D343" s="364"/>
      <c r="E343" s="364"/>
      <c r="F343" s="364"/>
      <c r="G343" s="365"/>
      <c r="H343" s="366"/>
      <c r="I343" s="366"/>
      <c r="J343" s="366"/>
      <c r="K343" s="366"/>
      <c r="L343" s="366"/>
      <c r="M343" s="367"/>
      <c r="N343" s="367"/>
      <c r="O343" s="365"/>
      <c r="P343" s="368"/>
      <c r="Q343" s="369"/>
      <c r="R343" s="312"/>
      <c r="S343" s="370">
        <v>0.93391784888076779</v>
      </c>
      <c r="T343" s="370">
        <v>3.6044999999999998</v>
      </c>
      <c r="U343" s="370">
        <v>0</v>
      </c>
      <c r="V343" s="312">
        <f>_xll.SRS1Splines.Functions25.Linear_Interp(V_NK3!$P$8:$P$32,V_NK3!$R$8:$R$32,AC343)</f>
        <v>507.04805792000201</v>
      </c>
      <c r="W343" s="312">
        <f>(V343/V_NK3!$R$28)*100</f>
        <v>93.525912502373473</v>
      </c>
      <c r="X343" s="308">
        <f>V343-V_NK3!$R$8</f>
        <v>450.46940592000203</v>
      </c>
      <c r="Y343" s="308">
        <f>IFERROR((V343 - V_NK3!$V$10) / (V_NK3!$V$9- V_NK3!$V$10) * 100, 0)</f>
        <v>92.771549000402374</v>
      </c>
      <c r="Z343" s="308">
        <v>541.79999999999995</v>
      </c>
      <c r="AA343" s="308">
        <v>521</v>
      </c>
      <c r="AB343" s="312">
        <v>540.84</v>
      </c>
      <c r="AC343" s="371">
        <v>540.08000000000004</v>
      </c>
      <c r="AD343" s="308">
        <v>0.62</v>
      </c>
      <c r="AE343" s="372">
        <v>0.89</v>
      </c>
      <c r="AF343" s="373"/>
      <c r="AG343" s="312"/>
      <c r="AH343" s="370">
        <v>3.5522428901306533</v>
      </c>
      <c r="AI343" s="370">
        <v>3.4967454545454544</v>
      </c>
      <c r="AJ343" s="370">
        <v>0</v>
      </c>
      <c r="AK343" s="312">
        <f>_xll.SRS1Splines.Functions25.Linear_Interp(V_NK2!$R$10:$R$21,V_NK2!$T$10:$T$21,AR343)</f>
        <v>67.817771428597396</v>
      </c>
      <c r="AL343" s="312">
        <f>(AK343/V_NK2!$T$18)*100</f>
        <v>94.982873149296069</v>
      </c>
      <c r="AM343" s="308">
        <f>AK343-V_NK2!$T$11</f>
        <v>26.9977714285696</v>
      </c>
      <c r="AN343" s="308">
        <f>IFERROR((AK343 - V_NK2!$X$12) / (V_NK2!$X$11- V_NK2!$X$12) * 100, 0)</f>
        <v>88.285714285712629</v>
      </c>
      <c r="AO343" s="308">
        <v>427</v>
      </c>
      <c r="AP343" s="308">
        <v>420</v>
      </c>
      <c r="AQ343" s="308">
        <v>425</v>
      </c>
      <c r="AR343" s="371">
        <v>426.18</v>
      </c>
      <c r="AS343" s="312">
        <v>0.82</v>
      </c>
      <c r="AT343" s="372">
        <v>0.85</v>
      </c>
      <c r="AU343" s="369"/>
      <c r="AV343" s="312"/>
      <c r="AW343" s="370"/>
      <c r="AX343" s="370"/>
      <c r="AY343" s="370"/>
      <c r="AZ343" s="312"/>
      <c r="BA343" s="312"/>
      <c r="BB343" s="308"/>
      <c r="BC343" s="308"/>
      <c r="BD343" s="308"/>
      <c r="BE343" s="308"/>
      <c r="BF343" s="374"/>
      <c r="BG343" s="312"/>
      <c r="BH343" s="372"/>
      <c r="BI343" s="369"/>
      <c r="BJ343" s="312"/>
      <c r="BK343" s="370"/>
      <c r="BL343" s="370"/>
      <c r="BM343" s="370"/>
      <c r="BN343" s="312" t="str">
        <f>_xll.SRS1Splines.Functions25.Linear_Interp(V_XNN1!$K$3:$K$8,V_XNN1!$L$3:$L$8,BT343)</f>
        <v>Error reading input X value(s): The value is not a number</v>
      </c>
      <c r="BO343" s="312" t="e">
        <f>(BN343/V_XNN1!$L$7)*100</f>
        <v>#VALUE!</v>
      </c>
      <c r="BP343" s="308" t="str">
        <f>_xll.SRS1Splines.Functions25.Linear_Interp(V_XNN1!$K$3:$K$8,V_XNN1!$M$3:$M$8,BT343)</f>
        <v>Error reading input X value(s): The value is not a number</v>
      </c>
      <c r="BQ343" s="308">
        <f>IFERROR((BN343 - V_XNN1!$M$16) / (V_XNN1!$M$15- V_XNN1!$M$16) * 100, 0)</f>
        <v>0</v>
      </c>
      <c r="BR343" s="308">
        <v>252</v>
      </c>
      <c r="BS343" s="308">
        <v>249</v>
      </c>
      <c r="BT343" s="374"/>
      <c r="BU343" s="312"/>
      <c r="BV343" s="372"/>
      <c r="BW343" s="375"/>
      <c r="BX343" s="365"/>
      <c r="BY343" s="376"/>
      <c r="BZ343" s="376"/>
      <c r="CA343" s="376"/>
      <c r="CB343" s="365"/>
      <c r="CC343" s="365"/>
      <c r="CD343" s="366"/>
      <c r="CE343" s="365"/>
      <c r="CF343" s="365"/>
      <c r="CG343" s="365"/>
      <c r="CH343" s="365"/>
      <c r="CI343" s="377"/>
      <c r="CJ343" s="365"/>
      <c r="CK343" s="378"/>
      <c r="CL343" s="375"/>
      <c r="CM343" s="365"/>
      <c r="CN343" s="376"/>
      <c r="CO343" s="376"/>
      <c r="CP343" s="376"/>
      <c r="CQ343" s="365"/>
      <c r="CR343" s="365"/>
      <c r="CS343" s="366"/>
      <c r="CT343" s="365"/>
      <c r="CU343" s="365"/>
      <c r="CV343" s="365"/>
      <c r="CW343" s="365"/>
      <c r="CX343" s="377"/>
      <c r="CY343" s="365"/>
      <c r="CZ343" s="378"/>
    </row>
    <row r="344" spans="1:104" s="1" customFormat="1" hidden="1">
      <c r="A344" s="272">
        <v>44903</v>
      </c>
      <c r="B344" s="362"/>
      <c r="C344" s="363"/>
      <c r="D344" s="364"/>
      <c r="E344" s="364"/>
      <c r="F344" s="364"/>
      <c r="G344" s="365"/>
      <c r="H344" s="366"/>
      <c r="I344" s="366"/>
      <c r="J344" s="366"/>
      <c r="K344" s="366"/>
      <c r="L344" s="366"/>
      <c r="M344" s="367"/>
      <c r="N344" s="367"/>
      <c r="O344" s="365"/>
      <c r="P344" s="368"/>
      <c r="Q344" s="369"/>
      <c r="R344" s="312"/>
      <c r="S344" s="370">
        <v>1.1129295847549439</v>
      </c>
      <c r="T344" s="370">
        <v>3.4020000000000001</v>
      </c>
      <c r="U344" s="370">
        <v>0</v>
      </c>
      <c r="V344" s="312">
        <f>_xll.SRS1Splines.Functions25.Linear_Interp(V_NK3!$P$8:$P$32,V_NK3!$R$8:$R$32,AC344)</f>
        <v>504.75898747999901</v>
      </c>
      <c r="W344" s="312">
        <f>(V344/V_NK3!$R$28)*100</f>
        <v>93.103689404701612</v>
      </c>
      <c r="X344" s="308">
        <f>V344-V_NK3!$R$8</f>
        <v>448.18033547999903</v>
      </c>
      <c r="Y344" s="308">
        <f>IFERROR((V344 - V_NK3!$V$10) / (V_NK3!$V$9- V_NK3!$V$10) * 100, 0)</f>
        <v>92.30012828303667</v>
      </c>
      <c r="Z344" s="308">
        <v>541.79999999999995</v>
      </c>
      <c r="AA344" s="308">
        <v>521</v>
      </c>
      <c r="AB344" s="312">
        <v>540.84</v>
      </c>
      <c r="AC344" s="371">
        <v>540.02</v>
      </c>
      <c r="AD344" s="308">
        <v>0.62</v>
      </c>
      <c r="AE344" s="372">
        <v>0.84</v>
      </c>
      <c r="AF344" s="373"/>
      <c r="AG344" s="312"/>
      <c r="AH344" s="370">
        <v>3.4290667629691316</v>
      </c>
      <c r="AI344" s="370">
        <v>2.9208109090909091</v>
      </c>
      <c r="AJ344" s="370">
        <v>0</v>
      </c>
      <c r="AK344" s="312">
        <f>_xll.SRS1Splines.Functions25.Linear_Interp(V_NK2!$R$10:$R$21,V_NK2!$T$10:$T$21,AR344)</f>
        <v>67.686714285740095</v>
      </c>
      <c r="AL344" s="312">
        <f>(AK344/V_NK2!$T$18)*100</f>
        <v>94.799319727927298</v>
      </c>
      <c r="AM344" s="308">
        <f>AK344-V_NK2!$T$11</f>
        <v>26.866714285712298</v>
      </c>
      <c r="AN344" s="308">
        <f>IFERROR((AK344 - V_NK2!$X$12) / (V_NK2!$X$11- V_NK2!$X$12) * 100, 0)</f>
        <v>87.857142857140673</v>
      </c>
      <c r="AO344" s="308">
        <v>427</v>
      </c>
      <c r="AP344" s="308">
        <v>420</v>
      </c>
      <c r="AQ344" s="308">
        <v>425</v>
      </c>
      <c r="AR344" s="371">
        <v>426.15</v>
      </c>
      <c r="AS344" s="312">
        <v>0.82</v>
      </c>
      <c r="AT344" s="372">
        <v>0.71</v>
      </c>
      <c r="AU344" s="369"/>
      <c r="AV344" s="312"/>
      <c r="AW344" s="370"/>
      <c r="AX344" s="370"/>
      <c r="AY344" s="370"/>
      <c r="AZ344" s="312"/>
      <c r="BA344" s="312"/>
      <c r="BB344" s="308"/>
      <c r="BC344" s="308"/>
      <c r="BD344" s="308"/>
      <c r="BE344" s="308"/>
      <c r="BF344" s="374"/>
      <c r="BG344" s="312"/>
      <c r="BH344" s="372"/>
      <c r="BI344" s="369"/>
      <c r="BJ344" s="312"/>
      <c r="BK344" s="370"/>
      <c r="BL344" s="370"/>
      <c r="BM344" s="370"/>
      <c r="BN344" s="312" t="str">
        <f>_xll.SRS1Splines.Functions25.Linear_Interp(V_XNN1!$K$3:$K$8,V_XNN1!$L$3:$L$8,BT344)</f>
        <v>Error reading input X value(s): The value is not a number</v>
      </c>
      <c r="BO344" s="312" t="e">
        <f>(BN344/V_XNN1!$L$7)*100</f>
        <v>#VALUE!</v>
      </c>
      <c r="BP344" s="308" t="str">
        <f>_xll.SRS1Splines.Functions25.Linear_Interp(V_XNN1!$K$3:$K$8,V_XNN1!$M$3:$M$8,BT344)</f>
        <v>Error reading input X value(s): The value is not a number</v>
      </c>
      <c r="BQ344" s="308">
        <f>IFERROR((BN344 - V_XNN1!$M$16) / (V_XNN1!$M$15- V_XNN1!$M$16) * 100, 0)</f>
        <v>0</v>
      </c>
      <c r="BR344" s="308">
        <v>252</v>
      </c>
      <c r="BS344" s="308">
        <v>249</v>
      </c>
      <c r="BT344" s="374"/>
      <c r="BU344" s="312"/>
      <c r="BV344" s="372"/>
      <c r="BW344" s="375"/>
      <c r="BX344" s="365"/>
      <c r="BY344" s="376"/>
      <c r="BZ344" s="376"/>
      <c r="CA344" s="376"/>
      <c r="CB344" s="365"/>
      <c r="CC344" s="365"/>
      <c r="CD344" s="366"/>
      <c r="CE344" s="365"/>
      <c r="CF344" s="365"/>
      <c r="CG344" s="365"/>
      <c r="CH344" s="365"/>
      <c r="CI344" s="377"/>
      <c r="CJ344" s="365"/>
      <c r="CK344" s="378"/>
      <c r="CL344" s="375"/>
      <c r="CM344" s="365"/>
      <c r="CN344" s="376"/>
      <c r="CO344" s="376"/>
      <c r="CP344" s="376"/>
      <c r="CQ344" s="365"/>
      <c r="CR344" s="365"/>
      <c r="CS344" s="366"/>
      <c r="CT344" s="365"/>
      <c r="CU344" s="365"/>
      <c r="CV344" s="365"/>
      <c r="CW344" s="365"/>
      <c r="CX344" s="377"/>
      <c r="CY344" s="365"/>
      <c r="CZ344" s="378"/>
    </row>
    <row r="345" spans="1:104" s="1" customFormat="1" hidden="1">
      <c r="A345" s="272">
        <v>44904</v>
      </c>
      <c r="B345" s="362"/>
      <c r="C345" s="363"/>
      <c r="D345" s="364"/>
      <c r="E345" s="364"/>
      <c r="F345" s="364"/>
      <c r="G345" s="365"/>
      <c r="H345" s="366"/>
      <c r="I345" s="366"/>
      <c r="J345" s="366"/>
      <c r="K345" s="366"/>
      <c r="L345" s="366"/>
      <c r="M345" s="367"/>
      <c r="N345" s="367"/>
      <c r="O345" s="365"/>
      <c r="P345" s="368"/>
      <c r="Q345" s="369"/>
      <c r="R345" s="312"/>
      <c r="S345" s="370">
        <v>0.99884768912887578</v>
      </c>
      <c r="T345" s="370">
        <v>3.1995</v>
      </c>
      <c r="U345" s="370">
        <v>0</v>
      </c>
      <c r="V345" s="312">
        <f>_xll.SRS1Splines.Functions25.Linear_Interp(V_NK3!$P$8:$P$32,V_NK3!$R$8:$R$32,AC345)</f>
        <v>502.55833516000098</v>
      </c>
      <c r="W345" s="312">
        <f>(V345/V_NK3!$R$28)*100</f>
        <v>92.697775185894443</v>
      </c>
      <c r="X345" s="308">
        <f>V345-V_NK3!$R$8</f>
        <v>445.979683160001</v>
      </c>
      <c r="Y345" s="308">
        <f>IFERROR((V345 - V_NK3!$V$10) / (V_NK3!$V$9- V_NK3!$V$10) * 100, 0)</f>
        <v>91.846916762221866</v>
      </c>
      <c r="Z345" s="308">
        <v>541.79999999999995</v>
      </c>
      <c r="AA345" s="308">
        <v>521</v>
      </c>
      <c r="AB345" s="312">
        <v>540.84</v>
      </c>
      <c r="AC345" s="371">
        <v>539.96</v>
      </c>
      <c r="AD345" s="308">
        <v>0.62</v>
      </c>
      <c r="AE345" s="372">
        <v>0.79</v>
      </c>
      <c r="AF345" s="373"/>
      <c r="AG345" s="312"/>
      <c r="AH345" s="370">
        <v>3.209169737412529</v>
      </c>
      <c r="AI345" s="370">
        <v>3.4144690909090909</v>
      </c>
      <c r="AJ345" s="370">
        <v>0</v>
      </c>
      <c r="AK345" s="312">
        <f>_xll.SRS1Splines.Functions25.Linear_Interp(V_NK2!$R$10:$R$21,V_NK2!$T$10:$T$21,AR345)</f>
        <v>67.861457142883097</v>
      </c>
      <c r="AL345" s="312">
        <f>(AK345/V_NK2!$T$18)*100</f>
        <v>95.044057623085564</v>
      </c>
      <c r="AM345" s="308">
        <f>AK345-V_NK2!$T$11</f>
        <v>27.0414571428553</v>
      </c>
      <c r="AN345" s="308">
        <f>IFERROR((AK345 - V_NK2!$X$12) / (V_NK2!$X$11- V_NK2!$X$12) * 100, 0)</f>
        <v>88.42857142856974</v>
      </c>
      <c r="AO345" s="308">
        <v>427</v>
      </c>
      <c r="AP345" s="308">
        <v>420</v>
      </c>
      <c r="AQ345" s="308">
        <v>425</v>
      </c>
      <c r="AR345" s="371">
        <v>426.19</v>
      </c>
      <c r="AS345" s="312">
        <v>0.82</v>
      </c>
      <c r="AT345" s="372">
        <v>0.83</v>
      </c>
      <c r="AU345" s="369"/>
      <c r="AV345" s="312"/>
      <c r="AW345" s="370"/>
      <c r="AX345" s="370"/>
      <c r="AY345" s="370"/>
      <c r="AZ345" s="312"/>
      <c r="BA345" s="312"/>
      <c r="BB345" s="308"/>
      <c r="BC345" s="308"/>
      <c r="BD345" s="308"/>
      <c r="BE345" s="308"/>
      <c r="BF345" s="374"/>
      <c r="BG345" s="312"/>
      <c r="BH345" s="372"/>
      <c r="BI345" s="369"/>
      <c r="BJ345" s="312"/>
      <c r="BK345" s="370"/>
      <c r="BL345" s="370"/>
      <c r="BM345" s="370"/>
      <c r="BN345" s="312" t="str">
        <f>_xll.SRS1Splines.Functions25.Linear_Interp(V_XNN1!$K$3:$K$8,V_XNN1!$L$3:$L$8,BT345)</f>
        <v>Error reading input X value(s): The value is not a number</v>
      </c>
      <c r="BO345" s="312" t="e">
        <f>(BN345/V_XNN1!$L$7)*100</f>
        <v>#VALUE!</v>
      </c>
      <c r="BP345" s="308" t="str">
        <f>_xll.SRS1Splines.Functions25.Linear_Interp(V_XNN1!$K$3:$K$8,V_XNN1!$M$3:$M$8,BT345)</f>
        <v>Error reading input X value(s): The value is not a number</v>
      </c>
      <c r="BQ345" s="308">
        <f>IFERROR((BN345 - V_XNN1!$M$16) / (V_XNN1!$M$15- V_XNN1!$M$16) * 100, 0)</f>
        <v>0</v>
      </c>
      <c r="BR345" s="308">
        <v>252</v>
      </c>
      <c r="BS345" s="308">
        <v>249</v>
      </c>
      <c r="BT345" s="374"/>
      <c r="BU345" s="312"/>
      <c r="BV345" s="372"/>
      <c r="BW345" s="375"/>
      <c r="BX345" s="365"/>
      <c r="BY345" s="376"/>
      <c r="BZ345" s="376"/>
      <c r="CA345" s="376"/>
      <c r="CB345" s="365"/>
      <c r="CC345" s="365"/>
      <c r="CD345" s="366"/>
      <c r="CE345" s="365"/>
      <c r="CF345" s="365"/>
      <c r="CG345" s="365"/>
      <c r="CH345" s="365"/>
      <c r="CI345" s="377"/>
      <c r="CJ345" s="365"/>
      <c r="CK345" s="378"/>
      <c r="CL345" s="375"/>
      <c r="CM345" s="365"/>
      <c r="CN345" s="376"/>
      <c r="CO345" s="376"/>
      <c r="CP345" s="376"/>
      <c r="CQ345" s="365"/>
      <c r="CR345" s="365"/>
      <c r="CS345" s="366"/>
      <c r="CT345" s="365"/>
      <c r="CU345" s="365"/>
      <c r="CV345" s="365"/>
      <c r="CW345" s="365"/>
      <c r="CX345" s="377"/>
      <c r="CY345" s="365"/>
      <c r="CZ345" s="378"/>
    </row>
    <row r="346" spans="1:104" s="1" customFormat="1" hidden="1">
      <c r="A346" s="272">
        <v>44905</v>
      </c>
      <c r="B346" s="362"/>
      <c r="C346" s="363"/>
      <c r="D346" s="364"/>
      <c r="E346" s="364"/>
      <c r="F346" s="364"/>
      <c r="G346" s="365"/>
      <c r="H346" s="366"/>
      <c r="I346" s="366"/>
      <c r="J346" s="366"/>
      <c r="K346" s="366"/>
      <c r="L346" s="366"/>
      <c r="M346" s="367"/>
      <c r="N346" s="367"/>
      <c r="O346" s="365"/>
      <c r="P346" s="368"/>
      <c r="Q346" s="369"/>
      <c r="R346" s="312"/>
      <c r="S346" s="370">
        <v>0.52674232182693481</v>
      </c>
      <c r="T346" s="370">
        <v>3.4020000000000001</v>
      </c>
      <c r="U346" s="370">
        <v>0</v>
      </c>
      <c r="V346" s="312">
        <f>_xll.SRS1Splines.Functions25.Linear_Interp(V_NK3!$P$8:$P$32,V_NK3!$R$8:$R$32,AC346)</f>
        <v>499.68307748000001</v>
      </c>
      <c r="W346" s="312">
        <f>(V346/V_NK3!$R$28)*100</f>
        <v>92.167428813393457</v>
      </c>
      <c r="X346" s="308">
        <f>V346-V_NK3!$R$8</f>
        <v>443.10442548000003</v>
      </c>
      <c r="Y346" s="308">
        <f>IFERROR((V346 - V_NK3!$V$10) / (V_NK3!$V$9- V_NK3!$V$10) * 100, 0)</f>
        <v>91.254774198834639</v>
      </c>
      <c r="Z346" s="308">
        <v>541.79999999999995</v>
      </c>
      <c r="AA346" s="308">
        <v>521</v>
      </c>
      <c r="AB346" s="312">
        <v>540.84</v>
      </c>
      <c r="AC346" s="371">
        <v>539.88</v>
      </c>
      <c r="AD346" s="308">
        <v>0.62</v>
      </c>
      <c r="AE346" s="372">
        <v>0.84</v>
      </c>
      <c r="AF346" s="373"/>
      <c r="AG346" s="312"/>
      <c r="AH346" s="370">
        <v>3.2356249662028884</v>
      </c>
      <c r="AI346" s="370">
        <v>3.4144690909090909</v>
      </c>
      <c r="AJ346" s="370">
        <v>0</v>
      </c>
      <c r="AK346" s="312">
        <f>_xll.SRS1Splines.Functions25.Linear_Interp(V_NK2!$R$10:$R$21,V_NK2!$T$10:$T$21,AR346)</f>
        <v>67.861457142883097</v>
      </c>
      <c r="AL346" s="312">
        <f>(AK346/V_NK2!$T$18)*100</f>
        <v>95.044057623085564</v>
      </c>
      <c r="AM346" s="308">
        <f>AK346-V_NK2!$T$11</f>
        <v>27.0414571428553</v>
      </c>
      <c r="AN346" s="308">
        <f>IFERROR((AK346 - V_NK2!$X$12) / (V_NK2!$X$11- V_NK2!$X$12) * 100, 0)</f>
        <v>88.42857142856974</v>
      </c>
      <c r="AO346" s="308">
        <v>427</v>
      </c>
      <c r="AP346" s="308">
        <v>420</v>
      </c>
      <c r="AQ346" s="308">
        <v>425</v>
      </c>
      <c r="AR346" s="371">
        <v>426.19</v>
      </c>
      <c r="AS346" s="312">
        <v>0.82</v>
      </c>
      <c r="AT346" s="372">
        <v>0.83</v>
      </c>
      <c r="AU346" s="369"/>
      <c r="AV346" s="312"/>
      <c r="AW346" s="370"/>
      <c r="AX346" s="370"/>
      <c r="AY346" s="370"/>
      <c r="AZ346" s="312"/>
      <c r="BA346" s="312"/>
      <c r="BB346" s="308"/>
      <c r="BC346" s="308"/>
      <c r="BD346" s="308"/>
      <c r="BE346" s="308"/>
      <c r="BF346" s="374"/>
      <c r="BG346" s="312"/>
      <c r="BH346" s="372"/>
      <c r="BI346" s="369"/>
      <c r="BJ346" s="312"/>
      <c r="BK346" s="370"/>
      <c r="BL346" s="370"/>
      <c r="BM346" s="370"/>
      <c r="BN346" s="312" t="str">
        <f>_xll.SRS1Splines.Functions25.Linear_Interp(V_XNN1!$K$3:$K$8,V_XNN1!$L$3:$L$8,BT346)</f>
        <v>Error reading input X value(s): The value is not a number</v>
      </c>
      <c r="BO346" s="312" t="e">
        <f>(BN346/V_XNN1!$L$7)*100</f>
        <v>#VALUE!</v>
      </c>
      <c r="BP346" s="308" t="str">
        <f>_xll.SRS1Splines.Functions25.Linear_Interp(V_XNN1!$K$3:$K$8,V_XNN1!$M$3:$M$8,BT346)</f>
        <v>Error reading input X value(s): The value is not a number</v>
      </c>
      <c r="BQ346" s="308">
        <f>IFERROR((BN346 - V_XNN1!$M$16) / (V_XNN1!$M$15- V_XNN1!$M$16) * 100, 0)</f>
        <v>0</v>
      </c>
      <c r="BR346" s="308">
        <v>252</v>
      </c>
      <c r="BS346" s="308">
        <v>249</v>
      </c>
      <c r="BT346" s="374"/>
      <c r="BU346" s="312"/>
      <c r="BV346" s="372"/>
      <c r="BW346" s="375"/>
      <c r="BX346" s="365"/>
      <c r="BY346" s="376"/>
      <c r="BZ346" s="376"/>
      <c r="CA346" s="376"/>
      <c r="CB346" s="365"/>
      <c r="CC346" s="365"/>
      <c r="CD346" s="366"/>
      <c r="CE346" s="365"/>
      <c r="CF346" s="365"/>
      <c r="CG346" s="365"/>
      <c r="CH346" s="365"/>
      <c r="CI346" s="377"/>
      <c r="CJ346" s="365"/>
      <c r="CK346" s="378"/>
      <c r="CL346" s="375"/>
      <c r="CM346" s="365"/>
      <c r="CN346" s="376"/>
      <c r="CO346" s="376"/>
      <c r="CP346" s="376"/>
      <c r="CQ346" s="365"/>
      <c r="CR346" s="365"/>
      <c r="CS346" s="366"/>
      <c r="CT346" s="365"/>
      <c r="CU346" s="365"/>
      <c r="CV346" s="365"/>
      <c r="CW346" s="365"/>
      <c r="CX346" s="377"/>
      <c r="CY346" s="365"/>
      <c r="CZ346" s="378"/>
    </row>
    <row r="347" spans="1:104" s="1" customFormat="1" hidden="1">
      <c r="A347" s="272">
        <v>44906</v>
      </c>
      <c r="B347" s="362"/>
      <c r="C347" s="363"/>
      <c r="D347" s="364"/>
      <c r="E347" s="364"/>
      <c r="F347" s="364"/>
      <c r="G347" s="365"/>
      <c r="H347" s="366"/>
      <c r="I347" s="366"/>
      <c r="J347" s="366"/>
      <c r="K347" s="366"/>
      <c r="L347" s="366"/>
      <c r="M347" s="367"/>
      <c r="N347" s="367"/>
      <c r="O347" s="365"/>
      <c r="P347" s="368"/>
      <c r="Q347" s="369"/>
      <c r="R347" s="312"/>
      <c r="S347" s="370">
        <v>1.2455567413749695</v>
      </c>
      <c r="T347" s="370">
        <v>3.4020000000000001</v>
      </c>
      <c r="U347" s="370">
        <v>0</v>
      </c>
      <c r="V347" s="312">
        <f>_xll.SRS1Splines.Functions25.Linear_Interp(V_NK3!$P$8:$P$32,V_NK3!$R$8:$R$32,AC347)</f>
        <v>497.52663422000199</v>
      </c>
      <c r="W347" s="312">
        <f>(V347/V_NK3!$R$28)*100</f>
        <v>91.769669034018207</v>
      </c>
      <c r="X347" s="308">
        <f>V347-V_NK3!$R$8</f>
        <v>440.94798222000202</v>
      </c>
      <c r="Y347" s="308">
        <f>IFERROR((V347 - V_NK3!$V$10) / (V_NK3!$V$9- V_NK3!$V$10) * 100, 0)</f>
        <v>90.81066727629478</v>
      </c>
      <c r="Z347" s="308">
        <v>541.79999999999995</v>
      </c>
      <c r="AA347" s="308">
        <v>521</v>
      </c>
      <c r="AB347" s="312">
        <v>540.84</v>
      </c>
      <c r="AC347" s="371">
        <v>539.82000000000005</v>
      </c>
      <c r="AD347" s="308">
        <v>0.62</v>
      </c>
      <c r="AE347" s="372">
        <v>0.84</v>
      </c>
      <c r="AF347" s="373"/>
      <c r="AG347" s="312"/>
      <c r="AH347" s="370">
        <v>3.4728337246537397</v>
      </c>
      <c r="AI347" s="370">
        <v>3.4967454545454544</v>
      </c>
      <c r="AJ347" s="370">
        <v>0</v>
      </c>
      <c r="AK347" s="312">
        <f>_xll.SRS1Splines.Functions25.Linear_Interp(V_NK2!$R$10:$R$21,V_NK2!$T$10:$T$21,AR347)</f>
        <v>67.905142857168798</v>
      </c>
      <c r="AL347" s="312">
        <f>(AK347/V_NK2!$T$18)*100</f>
        <v>95.10524209687506</v>
      </c>
      <c r="AM347" s="308">
        <f>AK347-V_NK2!$T$11</f>
        <v>27.085142857141001</v>
      </c>
      <c r="AN347" s="308">
        <f>IFERROR((AK347 - V_NK2!$X$12) / (V_NK2!$X$11- V_NK2!$X$12) * 100, 0)</f>
        <v>88.57142857142685</v>
      </c>
      <c r="AO347" s="308">
        <v>427</v>
      </c>
      <c r="AP347" s="308">
        <v>420</v>
      </c>
      <c r="AQ347" s="308">
        <v>425</v>
      </c>
      <c r="AR347" s="371">
        <v>426.2</v>
      </c>
      <c r="AS347" s="312">
        <v>0.82</v>
      </c>
      <c r="AT347" s="372">
        <v>0.85</v>
      </c>
      <c r="AU347" s="369"/>
      <c r="AV347" s="312"/>
      <c r="AW347" s="370"/>
      <c r="AX347" s="370"/>
      <c r="AY347" s="370"/>
      <c r="AZ347" s="312"/>
      <c r="BA347" s="312"/>
      <c r="BB347" s="308"/>
      <c r="BC347" s="308"/>
      <c r="BD347" s="308"/>
      <c r="BE347" s="308"/>
      <c r="BF347" s="374"/>
      <c r="BG347" s="312"/>
      <c r="BH347" s="372"/>
      <c r="BI347" s="369"/>
      <c r="BJ347" s="312"/>
      <c r="BK347" s="370"/>
      <c r="BL347" s="370"/>
      <c r="BM347" s="370"/>
      <c r="BN347" s="312" t="str">
        <f>_xll.SRS1Splines.Functions25.Linear_Interp(V_XNN1!$K$3:$K$8,V_XNN1!$L$3:$L$8,BT347)</f>
        <v>Error reading input X value(s): The value is not a number</v>
      </c>
      <c r="BO347" s="312" t="e">
        <f>(BN347/V_XNN1!$L$7)*100</f>
        <v>#VALUE!</v>
      </c>
      <c r="BP347" s="308" t="str">
        <f>_xll.SRS1Splines.Functions25.Linear_Interp(V_XNN1!$K$3:$K$8,V_XNN1!$M$3:$M$8,BT347)</f>
        <v>Error reading input X value(s): The value is not a number</v>
      </c>
      <c r="BQ347" s="308">
        <f>IFERROR((BN347 - V_XNN1!$M$16) / (V_XNN1!$M$15- V_XNN1!$M$16) * 100, 0)</f>
        <v>0</v>
      </c>
      <c r="BR347" s="308">
        <v>252</v>
      </c>
      <c r="BS347" s="308">
        <v>249</v>
      </c>
      <c r="BT347" s="374"/>
      <c r="BU347" s="312"/>
      <c r="BV347" s="372"/>
      <c r="BW347" s="375"/>
      <c r="BX347" s="365"/>
      <c r="BY347" s="376"/>
      <c r="BZ347" s="376"/>
      <c r="CA347" s="376"/>
      <c r="CB347" s="365"/>
      <c r="CC347" s="365"/>
      <c r="CD347" s="366"/>
      <c r="CE347" s="365"/>
      <c r="CF347" s="365"/>
      <c r="CG347" s="365"/>
      <c r="CH347" s="365"/>
      <c r="CI347" s="377"/>
      <c r="CJ347" s="365"/>
      <c r="CK347" s="378"/>
      <c r="CL347" s="375"/>
      <c r="CM347" s="365"/>
      <c r="CN347" s="376"/>
      <c r="CO347" s="376"/>
      <c r="CP347" s="376"/>
      <c r="CQ347" s="365"/>
      <c r="CR347" s="365"/>
      <c r="CS347" s="366"/>
      <c r="CT347" s="365"/>
      <c r="CU347" s="365"/>
      <c r="CV347" s="365"/>
      <c r="CW347" s="365"/>
      <c r="CX347" s="377"/>
      <c r="CY347" s="365"/>
      <c r="CZ347" s="378"/>
    </row>
    <row r="348" spans="1:104" s="1" customFormat="1" hidden="1">
      <c r="A348" s="272">
        <v>44907</v>
      </c>
      <c r="B348" s="362"/>
      <c r="C348" s="363"/>
      <c r="D348" s="364"/>
      <c r="E348" s="364"/>
      <c r="F348" s="364"/>
      <c r="G348" s="365"/>
      <c r="H348" s="366"/>
      <c r="I348" s="366"/>
      <c r="J348" s="366"/>
      <c r="K348" s="366"/>
      <c r="L348" s="366"/>
      <c r="M348" s="367"/>
      <c r="N348" s="367"/>
      <c r="O348" s="365"/>
      <c r="P348" s="368"/>
      <c r="Q348" s="369"/>
      <c r="R348" s="312"/>
      <c r="S348" s="370">
        <v>0.52674232182693481</v>
      </c>
      <c r="T348" s="370">
        <v>3.4020000000000001</v>
      </c>
      <c r="U348" s="370">
        <v>0</v>
      </c>
      <c r="V348" s="312">
        <f>_xll.SRS1Splines.Functions25.Linear_Interp(V_NK3!$P$8:$P$32,V_NK3!$R$8:$R$32,AC348)</f>
        <v>494.65137654</v>
      </c>
      <c r="W348" s="312">
        <f>(V348/V_NK3!$R$28)*100</f>
        <v>91.239322661517022</v>
      </c>
      <c r="X348" s="308">
        <f>V348-V_NK3!$R$8</f>
        <v>438.07272454000002</v>
      </c>
      <c r="Y348" s="308">
        <f>IFERROR((V348 - V_NK3!$V$10) / (V_NK3!$V$9- V_NK3!$V$10) * 100, 0)</f>
        <v>90.218524712907339</v>
      </c>
      <c r="Z348" s="308">
        <v>541.79999999999995</v>
      </c>
      <c r="AA348" s="308">
        <v>521</v>
      </c>
      <c r="AB348" s="312">
        <v>540.84</v>
      </c>
      <c r="AC348" s="371">
        <v>539.74</v>
      </c>
      <c r="AD348" s="308">
        <v>0.62</v>
      </c>
      <c r="AE348" s="372">
        <v>0.84</v>
      </c>
      <c r="AF348" s="373"/>
      <c r="AG348" s="312"/>
      <c r="AH348" s="370">
        <v>3.2356249662028884</v>
      </c>
      <c r="AI348" s="370">
        <v>3.4556072727272729</v>
      </c>
      <c r="AJ348" s="370">
        <v>0</v>
      </c>
      <c r="AK348" s="312">
        <f>_xll.SRS1Splines.Functions25.Linear_Interp(V_NK2!$R$10:$R$21,V_NK2!$T$10:$T$21,AR348)</f>
        <v>67.774085714311695</v>
      </c>
      <c r="AL348" s="312">
        <f>(AK348/V_NK2!$T$18)*100</f>
        <v>94.921688675506573</v>
      </c>
      <c r="AM348" s="308">
        <f>AK348-V_NK2!$T$11</f>
        <v>26.954085714283899</v>
      </c>
      <c r="AN348" s="308">
        <f>IFERROR((AK348 - V_NK2!$X$12) / (V_NK2!$X$11- V_NK2!$X$12) * 100, 0)</f>
        <v>88.142857142855533</v>
      </c>
      <c r="AO348" s="308">
        <v>427</v>
      </c>
      <c r="AP348" s="308">
        <v>420</v>
      </c>
      <c r="AQ348" s="308">
        <v>425</v>
      </c>
      <c r="AR348" s="371">
        <v>426.17</v>
      </c>
      <c r="AS348" s="312">
        <v>0.82</v>
      </c>
      <c r="AT348" s="372">
        <v>0.84</v>
      </c>
      <c r="AU348" s="369"/>
      <c r="AV348" s="312"/>
      <c r="AW348" s="370"/>
      <c r="AX348" s="370"/>
      <c r="AY348" s="370"/>
      <c r="AZ348" s="312"/>
      <c r="BA348" s="312"/>
      <c r="BB348" s="308"/>
      <c r="BC348" s="308"/>
      <c r="BD348" s="308"/>
      <c r="BE348" s="308"/>
      <c r="BF348" s="374"/>
      <c r="BG348" s="312"/>
      <c r="BH348" s="372"/>
      <c r="BI348" s="369"/>
      <c r="BJ348" s="312"/>
      <c r="BK348" s="370"/>
      <c r="BL348" s="370"/>
      <c r="BM348" s="370"/>
      <c r="BN348" s="312" t="str">
        <f>_xll.SRS1Splines.Functions25.Linear_Interp(V_XNN1!$K$3:$K$8,V_XNN1!$L$3:$L$8,BT348)</f>
        <v>Error reading input X value(s): The value is not a number</v>
      </c>
      <c r="BO348" s="312" t="e">
        <f>(BN348/V_XNN1!$L$7)*100</f>
        <v>#VALUE!</v>
      </c>
      <c r="BP348" s="308" t="str">
        <f>_xll.SRS1Splines.Functions25.Linear_Interp(V_XNN1!$K$3:$K$8,V_XNN1!$M$3:$M$8,BT348)</f>
        <v>Error reading input X value(s): The value is not a number</v>
      </c>
      <c r="BQ348" s="308">
        <f>IFERROR((BN348 - V_XNN1!$M$16) / (V_XNN1!$M$15- V_XNN1!$M$16) * 100, 0)</f>
        <v>0</v>
      </c>
      <c r="BR348" s="308">
        <v>252</v>
      </c>
      <c r="BS348" s="308">
        <v>249</v>
      </c>
      <c r="BT348" s="374"/>
      <c r="BU348" s="312"/>
      <c r="BV348" s="372"/>
      <c r="BW348" s="375"/>
      <c r="BX348" s="365"/>
      <c r="BY348" s="376"/>
      <c r="BZ348" s="376"/>
      <c r="CA348" s="376"/>
      <c r="CB348" s="365"/>
      <c r="CC348" s="365"/>
      <c r="CD348" s="366"/>
      <c r="CE348" s="365"/>
      <c r="CF348" s="365"/>
      <c r="CG348" s="365"/>
      <c r="CH348" s="365"/>
      <c r="CI348" s="377"/>
      <c r="CJ348" s="365"/>
      <c r="CK348" s="378"/>
      <c r="CL348" s="375"/>
      <c r="CM348" s="365"/>
      <c r="CN348" s="376"/>
      <c r="CO348" s="376"/>
      <c r="CP348" s="376"/>
      <c r="CQ348" s="365"/>
      <c r="CR348" s="365"/>
      <c r="CS348" s="366"/>
      <c r="CT348" s="365"/>
      <c r="CU348" s="365"/>
      <c r="CV348" s="365"/>
      <c r="CW348" s="365"/>
      <c r="CX348" s="377"/>
      <c r="CY348" s="365"/>
      <c r="CZ348" s="378"/>
    </row>
    <row r="349" spans="1:104" s="1" customFormat="1" hidden="1">
      <c r="A349" s="272">
        <v>44908</v>
      </c>
      <c r="B349" s="362"/>
      <c r="C349" s="363"/>
      <c r="D349" s="364"/>
      <c r="E349" s="364"/>
      <c r="F349" s="364"/>
      <c r="G349" s="365"/>
      <c r="H349" s="366"/>
      <c r="I349" s="366"/>
      <c r="J349" s="366"/>
      <c r="K349" s="366"/>
      <c r="L349" s="366"/>
      <c r="M349" s="367"/>
      <c r="N349" s="367"/>
      <c r="O349" s="365"/>
      <c r="P349" s="368"/>
      <c r="Q349" s="369"/>
      <c r="R349" s="312"/>
      <c r="S349" s="370">
        <v>0.83546395114517213</v>
      </c>
      <c r="T349" s="370">
        <v>2.6324999999999998</v>
      </c>
      <c r="U349" s="370">
        <v>0</v>
      </c>
      <c r="V349" s="312">
        <f>_xll.SRS1Splines.Functions25.Linear_Interp(V_NK3!$P$8:$P$32,V_NK3!$R$8:$R$32,AC349)</f>
        <v>492.85434049000202</v>
      </c>
      <c r="W349" s="312">
        <f>(V349/V_NK3!$R$28)*100</f>
        <v>90.907856178704378</v>
      </c>
      <c r="X349" s="308">
        <f>V349-V_NK3!$R$8</f>
        <v>436.27568849000204</v>
      </c>
      <c r="Y349" s="308">
        <f>IFERROR((V349 - V_NK3!$V$10) / (V_NK3!$V$9- V_NK3!$V$10) * 100, 0)</f>
        <v>89.848435610790844</v>
      </c>
      <c r="Z349" s="308">
        <v>541.79999999999995</v>
      </c>
      <c r="AA349" s="308">
        <v>521</v>
      </c>
      <c r="AB349" s="312">
        <v>540.84</v>
      </c>
      <c r="AC349" s="371">
        <v>539.69000000000005</v>
      </c>
      <c r="AD349" s="308">
        <v>0.62</v>
      </c>
      <c r="AE349" s="372">
        <v>0.65</v>
      </c>
      <c r="AF349" s="373"/>
      <c r="AG349" s="312"/>
      <c r="AH349" s="370">
        <v>2.6449531038779068</v>
      </c>
      <c r="AI349" s="370">
        <v>3.0442254545454546</v>
      </c>
      <c r="AJ349" s="370">
        <v>0</v>
      </c>
      <c r="AK349" s="312">
        <f>_xll.SRS1Splines.Functions25.Linear_Interp(V_NK2!$R$10:$R$21,V_NK2!$T$10:$T$21,AR349)</f>
        <v>66.944057142883196</v>
      </c>
      <c r="AL349" s="312">
        <f>(AK349/V_NK2!$T$18)*100</f>
        <v>93.759183673505859</v>
      </c>
      <c r="AM349" s="308">
        <f>AK349-V_NK2!$T$11</f>
        <v>26.124057142855399</v>
      </c>
      <c r="AN349" s="308">
        <f>IFERROR((AK349 - V_NK2!$X$12) / (V_NK2!$X$11- V_NK2!$X$12) * 100, 0)</f>
        <v>85.428571428569924</v>
      </c>
      <c r="AO349" s="308">
        <v>427</v>
      </c>
      <c r="AP349" s="308">
        <v>420</v>
      </c>
      <c r="AQ349" s="308">
        <v>425</v>
      </c>
      <c r="AR349" s="371">
        <v>425.98</v>
      </c>
      <c r="AS349" s="312">
        <v>0.82</v>
      </c>
      <c r="AT349" s="372">
        <v>0.74</v>
      </c>
      <c r="AU349" s="369"/>
      <c r="AV349" s="312"/>
      <c r="AW349" s="370"/>
      <c r="AX349" s="370"/>
      <c r="AY349" s="370"/>
      <c r="AZ349" s="312"/>
      <c r="BA349" s="312"/>
      <c r="BB349" s="308"/>
      <c r="BC349" s="308"/>
      <c r="BD349" s="308"/>
      <c r="BE349" s="308"/>
      <c r="BF349" s="374"/>
      <c r="BG349" s="312"/>
      <c r="BH349" s="372"/>
      <c r="BI349" s="369"/>
      <c r="BJ349" s="312"/>
      <c r="BK349" s="370"/>
      <c r="BL349" s="370"/>
      <c r="BM349" s="370"/>
      <c r="BN349" s="312" t="str">
        <f>_xll.SRS1Splines.Functions25.Linear_Interp(V_XNN1!$K$3:$K$8,V_XNN1!$L$3:$L$8,BT349)</f>
        <v>Error reading input X value(s): The value is not a number</v>
      </c>
      <c r="BO349" s="312" t="e">
        <f>(BN349/V_XNN1!$L$7)*100</f>
        <v>#VALUE!</v>
      </c>
      <c r="BP349" s="308" t="str">
        <f>_xll.SRS1Splines.Functions25.Linear_Interp(V_XNN1!$K$3:$K$8,V_XNN1!$M$3:$M$8,BT349)</f>
        <v>Error reading input X value(s): The value is not a number</v>
      </c>
      <c r="BQ349" s="308">
        <f>IFERROR((BN349 - V_XNN1!$M$16) / (V_XNN1!$M$15- V_XNN1!$M$16) * 100, 0)</f>
        <v>0</v>
      </c>
      <c r="BR349" s="308">
        <v>252</v>
      </c>
      <c r="BS349" s="308">
        <v>249</v>
      </c>
      <c r="BT349" s="374"/>
      <c r="BU349" s="312"/>
      <c r="BV349" s="372"/>
      <c r="BW349" s="375"/>
      <c r="BX349" s="365"/>
      <c r="BY349" s="376"/>
      <c r="BZ349" s="376"/>
      <c r="CA349" s="376"/>
      <c r="CB349" s="365"/>
      <c r="CC349" s="365"/>
      <c r="CD349" s="366"/>
      <c r="CE349" s="365"/>
      <c r="CF349" s="365"/>
      <c r="CG349" s="365"/>
      <c r="CH349" s="365"/>
      <c r="CI349" s="377"/>
      <c r="CJ349" s="365"/>
      <c r="CK349" s="378"/>
      <c r="CL349" s="375"/>
      <c r="CM349" s="365"/>
      <c r="CN349" s="376"/>
      <c r="CO349" s="376"/>
      <c r="CP349" s="376"/>
      <c r="CQ349" s="365"/>
      <c r="CR349" s="365"/>
      <c r="CS349" s="366"/>
      <c r="CT349" s="365"/>
      <c r="CU349" s="365"/>
      <c r="CV349" s="365"/>
      <c r="CW349" s="365"/>
      <c r="CX349" s="377"/>
      <c r="CY349" s="365"/>
      <c r="CZ349" s="378"/>
    </row>
    <row r="350" spans="1:104" s="1" customFormat="1" hidden="1">
      <c r="A350" s="272">
        <v>44909</v>
      </c>
      <c r="B350" s="362"/>
      <c r="C350" s="363"/>
      <c r="D350" s="364"/>
      <c r="E350" s="364"/>
      <c r="F350" s="364"/>
      <c r="G350" s="365"/>
      <c r="H350" s="366"/>
      <c r="I350" s="366"/>
      <c r="J350" s="366"/>
      <c r="K350" s="366"/>
      <c r="L350" s="366"/>
      <c r="M350" s="367"/>
      <c r="N350" s="367"/>
      <c r="O350" s="365"/>
      <c r="P350" s="368"/>
      <c r="Q350" s="369"/>
      <c r="R350" s="312"/>
      <c r="S350" s="370">
        <v>0.82018558045196532</v>
      </c>
      <c r="T350" s="370">
        <v>1.5389999999999999</v>
      </c>
      <c r="U350" s="370">
        <v>0</v>
      </c>
      <c r="V350" s="312">
        <f>_xll.SRS1Splines.Functions25.Linear_Interp(V_NK3!$P$8:$P$32,V_NK3!$R$8:$R$32,AC350)</f>
        <v>492.135526069999</v>
      </c>
      <c r="W350" s="312">
        <f>(V350/V_NK3!$R$28)*100</f>
        <v>90.775269585578627</v>
      </c>
      <c r="X350" s="308">
        <f>V350-V_NK3!$R$8</f>
        <v>435.55687406999903</v>
      </c>
      <c r="Y350" s="308">
        <f>IFERROR((V350 - V_NK3!$V$10) / (V_NK3!$V$9- V_NK3!$V$10) * 100, 0)</f>
        <v>89.700399969943462</v>
      </c>
      <c r="Z350" s="308">
        <v>541.79999999999995</v>
      </c>
      <c r="AA350" s="308">
        <v>521</v>
      </c>
      <c r="AB350" s="312">
        <v>540.84</v>
      </c>
      <c r="AC350" s="371">
        <v>539.66999999999996</v>
      </c>
      <c r="AD350" s="308">
        <v>0.62</v>
      </c>
      <c r="AE350" s="372">
        <v>0.38</v>
      </c>
      <c r="AF350" s="373"/>
      <c r="AG350" s="312"/>
      <c r="AH350" s="370">
        <v>1.6557612415491487</v>
      </c>
      <c r="AI350" s="370">
        <v>3.003087272727273</v>
      </c>
      <c r="AJ350" s="370">
        <v>0</v>
      </c>
      <c r="AK350" s="312">
        <f>_xll.SRS1Splines.Functions25.Linear_Interp(V_NK2!$R$10:$R$21,V_NK2!$T$10:$T$21,AR350)</f>
        <v>66.550885714312003</v>
      </c>
      <c r="AL350" s="312">
        <f>(AK350/V_NK2!$T$18)*100</f>
        <v>93.208523409400556</v>
      </c>
      <c r="AM350" s="308">
        <f>AK350-V_NK2!$T$11</f>
        <v>25.730885714284206</v>
      </c>
      <c r="AN350" s="308">
        <f>IFERROR((AK350 - V_NK2!$X$12) / (V_NK2!$X$11- V_NK2!$X$12) * 100, 0)</f>
        <v>84.142857142856343</v>
      </c>
      <c r="AO350" s="308">
        <v>427</v>
      </c>
      <c r="AP350" s="308">
        <v>420</v>
      </c>
      <c r="AQ350" s="308">
        <v>425</v>
      </c>
      <c r="AR350" s="371">
        <v>425.89</v>
      </c>
      <c r="AS350" s="312">
        <v>0.82</v>
      </c>
      <c r="AT350" s="372">
        <v>0.73</v>
      </c>
      <c r="AU350" s="369"/>
      <c r="AV350" s="312"/>
      <c r="AW350" s="370"/>
      <c r="AX350" s="370"/>
      <c r="AY350" s="370"/>
      <c r="AZ350" s="312"/>
      <c r="BA350" s="312"/>
      <c r="BB350" s="308"/>
      <c r="BC350" s="308"/>
      <c r="BD350" s="308"/>
      <c r="BE350" s="308"/>
      <c r="BF350" s="374"/>
      <c r="BG350" s="312"/>
      <c r="BH350" s="372"/>
      <c r="BI350" s="369"/>
      <c r="BJ350" s="312"/>
      <c r="BK350" s="370"/>
      <c r="BL350" s="370"/>
      <c r="BM350" s="370"/>
      <c r="BN350" s="312" t="str">
        <f>_xll.SRS1Splines.Functions25.Linear_Interp(V_XNN1!$K$3:$K$8,V_XNN1!$L$3:$L$8,BT350)</f>
        <v>Error reading input X value(s): The value is not a number</v>
      </c>
      <c r="BO350" s="312" t="e">
        <f>(BN350/V_XNN1!$L$7)*100</f>
        <v>#VALUE!</v>
      </c>
      <c r="BP350" s="308" t="str">
        <f>_xll.SRS1Splines.Functions25.Linear_Interp(V_XNN1!$K$3:$K$8,V_XNN1!$M$3:$M$8,BT350)</f>
        <v>Error reading input X value(s): The value is not a number</v>
      </c>
      <c r="BQ350" s="308">
        <f>IFERROR((BN350 - V_XNN1!$M$16) / (V_XNN1!$M$15- V_XNN1!$M$16) * 100, 0)</f>
        <v>0</v>
      </c>
      <c r="BR350" s="308">
        <v>252</v>
      </c>
      <c r="BS350" s="308">
        <v>249</v>
      </c>
      <c r="BT350" s="374"/>
      <c r="BU350" s="312"/>
      <c r="BV350" s="372"/>
      <c r="BW350" s="375"/>
      <c r="BX350" s="365"/>
      <c r="BY350" s="376"/>
      <c r="BZ350" s="376"/>
      <c r="CA350" s="376"/>
      <c r="CB350" s="365"/>
      <c r="CC350" s="365"/>
      <c r="CD350" s="366"/>
      <c r="CE350" s="365"/>
      <c r="CF350" s="365"/>
      <c r="CG350" s="365"/>
      <c r="CH350" s="365"/>
      <c r="CI350" s="377"/>
      <c r="CJ350" s="365"/>
      <c r="CK350" s="378"/>
      <c r="CL350" s="375"/>
      <c r="CM350" s="365"/>
      <c r="CN350" s="376"/>
      <c r="CO350" s="376"/>
      <c r="CP350" s="376"/>
      <c r="CQ350" s="365"/>
      <c r="CR350" s="365"/>
      <c r="CS350" s="366"/>
      <c r="CT350" s="365"/>
      <c r="CU350" s="365"/>
      <c r="CV350" s="365"/>
      <c r="CW350" s="365"/>
      <c r="CX350" s="377"/>
      <c r="CY350" s="365"/>
      <c r="CZ350" s="378"/>
    </row>
    <row r="351" spans="1:104" s="1" customFormat="1" hidden="1">
      <c r="A351" s="272">
        <v>44910</v>
      </c>
      <c r="B351" s="362"/>
      <c r="C351" s="363"/>
      <c r="D351" s="364"/>
      <c r="E351" s="364"/>
      <c r="F351" s="364"/>
      <c r="G351" s="365"/>
      <c r="H351" s="366"/>
      <c r="I351" s="366"/>
      <c r="J351" s="366"/>
      <c r="K351" s="366"/>
      <c r="L351" s="366"/>
      <c r="M351" s="367"/>
      <c r="N351" s="367"/>
      <c r="O351" s="365"/>
      <c r="P351" s="368"/>
      <c r="Q351" s="369"/>
      <c r="R351" s="312"/>
      <c r="S351" s="370">
        <v>0.87087116091537475</v>
      </c>
      <c r="T351" s="370">
        <v>2.3085</v>
      </c>
      <c r="U351" s="370">
        <v>0</v>
      </c>
      <c r="V351" s="312">
        <f>_xll.SRS1Splines.Functions25.Linear_Interp(V_NK3!$P$8:$P$32,V_NK3!$R$8:$R$32,AC351)</f>
        <v>490.69789723000002</v>
      </c>
      <c r="W351" s="312">
        <f>(V351/V_NK3!$R$28)*100</f>
        <v>90.510096399328404</v>
      </c>
      <c r="X351" s="308">
        <f>V351-V_NK3!$R$8</f>
        <v>434.11924523000005</v>
      </c>
      <c r="Y351" s="308">
        <f>IFERROR((V351 - V_NK3!$V$10) / (V_NK3!$V$9- V_NK3!$V$10) * 100, 0)</f>
        <v>89.40432868825016</v>
      </c>
      <c r="Z351" s="308">
        <v>541.79999999999995</v>
      </c>
      <c r="AA351" s="308">
        <v>521</v>
      </c>
      <c r="AB351" s="312">
        <v>540.84</v>
      </c>
      <c r="AC351" s="371">
        <v>539.63</v>
      </c>
      <c r="AD351" s="308">
        <v>0.62</v>
      </c>
      <c r="AE351" s="372">
        <v>0.56999999999999995</v>
      </c>
      <c r="AF351" s="373"/>
      <c r="AG351" s="312"/>
      <c r="AH351" s="370">
        <v>2.365037483102074</v>
      </c>
      <c r="AI351" s="370">
        <v>2.7151200000000006</v>
      </c>
      <c r="AJ351" s="370">
        <v>0</v>
      </c>
      <c r="AK351" s="312">
        <f>_xll.SRS1Splines.Functions25.Linear_Interp(V_NK2!$R$10:$R$21,V_NK2!$T$10:$T$21,AR351)</f>
        <v>67.424600000025805</v>
      </c>
      <c r="AL351" s="312">
        <f>(AK351/V_NK2!$T$18)*100</f>
        <v>94.432212885190197</v>
      </c>
      <c r="AM351" s="308">
        <f>AK351-V_NK2!$T$11</f>
        <v>26.604599999998008</v>
      </c>
      <c r="AN351" s="308">
        <f>IFERROR((AK351 - V_NK2!$X$12) / (V_NK2!$X$11- V_NK2!$X$12) * 100, 0)</f>
        <v>86.999999999997755</v>
      </c>
      <c r="AO351" s="308">
        <v>427</v>
      </c>
      <c r="AP351" s="308">
        <v>420</v>
      </c>
      <c r="AQ351" s="308">
        <v>425</v>
      </c>
      <c r="AR351" s="371">
        <v>426.09</v>
      </c>
      <c r="AS351" s="312">
        <v>0.82</v>
      </c>
      <c r="AT351" s="372">
        <v>0.66</v>
      </c>
      <c r="AU351" s="369"/>
      <c r="AV351" s="312"/>
      <c r="AW351" s="370"/>
      <c r="AX351" s="370"/>
      <c r="AY351" s="370"/>
      <c r="AZ351" s="312"/>
      <c r="BA351" s="312"/>
      <c r="BB351" s="308"/>
      <c r="BC351" s="308"/>
      <c r="BD351" s="308"/>
      <c r="BE351" s="308"/>
      <c r="BF351" s="374"/>
      <c r="BG351" s="312"/>
      <c r="BH351" s="372"/>
      <c r="BI351" s="369"/>
      <c r="BJ351" s="312"/>
      <c r="BK351" s="370"/>
      <c r="BL351" s="370"/>
      <c r="BM351" s="370"/>
      <c r="BN351" s="312" t="str">
        <f>_xll.SRS1Splines.Functions25.Linear_Interp(V_XNN1!$K$3:$K$8,V_XNN1!$L$3:$L$8,BT351)</f>
        <v>Error reading input X value(s): The value is not a number</v>
      </c>
      <c r="BO351" s="312" t="e">
        <f>(BN351/V_XNN1!$L$7)*100</f>
        <v>#VALUE!</v>
      </c>
      <c r="BP351" s="308" t="str">
        <f>_xll.SRS1Splines.Functions25.Linear_Interp(V_XNN1!$K$3:$K$8,V_XNN1!$M$3:$M$8,BT351)</f>
        <v>Error reading input X value(s): The value is not a number</v>
      </c>
      <c r="BQ351" s="308">
        <f>IFERROR((BN351 - V_XNN1!$M$16) / (V_XNN1!$M$15- V_XNN1!$M$16) * 100, 0)</f>
        <v>0</v>
      </c>
      <c r="BR351" s="308">
        <v>252</v>
      </c>
      <c r="BS351" s="308">
        <v>249</v>
      </c>
      <c r="BT351" s="374"/>
      <c r="BU351" s="312"/>
      <c r="BV351" s="372"/>
      <c r="BW351" s="375"/>
      <c r="BX351" s="365"/>
      <c r="BY351" s="376"/>
      <c r="BZ351" s="376"/>
      <c r="CA351" s="376"/>
      <c r="CB351" s="365"/>
      <c r="CC351" s="365"/>
      <c r="CD351" s="366"/>
      <c r="CE351" s="365"/>
      <c r="CF351" s="365"/>
      <c r="CG351" s="365"/>
      <c r="CH351" s="365"/>
      <c r="CI351" s="377"/>
      <c r="CJ351" s="365"/>
      <c r="CK351" s="378"/>
      <c r="CL351" s="375"/>
      <c r="CM351" s="365"/>
      <c r="CN351" s="376"/>
      <c r="CO351" s="376"/>
      <c r="CP351" s="376"/>
      <c r="CQ351" s="365"/>
      <c r="CR351" s="365"/>
      <c r="CS351" s="366"/>
      <c r="CT351" s="365"/>
      <c r="CU351" s="365"/>
      <c r="CV351" s="365"/>
      <c r="CW351" s="365"/>
      <c r="CX351" s="377"/>
      <c r="CY351" s="365"/>
      <c r="CZ351" s="378"/>
    </row>
    <row r="352" spans="1:104" s="1" customFormat="1" hidden="1">
      <c r="A352" s="272">
        <v>44911</v>
      </c>
      <c r="B352" s="362"/>
      <c r="C352" s="363"/>
      <c r="D352" s="364"/>
      <c r="E352" s="364"/>
      <c r="F352" s="364"/>
      <c r="G352" s="365"/>
      <c r="H352" s="366"/>
      <c r="I352" s="366"/>
      <c r="J352" s="366"/>
      <c r="K352" s="366"/>
      <c r="L352" s="366"/>
      <c r="M352" s="367"/>
      <c r="N352" s="367"/>
      <c r="O352" s="365"/>
      <c r="P352" s="368"/>
      <c r="Q352" s="369"/>
      <c r="R352" s="312"/>
      <c r="S352" s="370">
        <v>0.96205674137496944</v>
      </c>
      <c r="T352" s="370">
        <v>3.1185</v>
      </c>
      <c r="U352" s="370">
        <v>0</v>
      </c>
      <c r="V352" s="312">
        <f>_xll.SRS1Splines.Functions25.Linear_Interp(V_NK3!$P$8:$P$32,V_NK3!$R$8:$R$32,AC352)</f>
        <v>488.54145397000201</v>
      </c>
      <c r="W352" s="312">
        <f>(V352/V_NK3!$R$28)*100</f>
        <v>90.112336619953155</v>
      </c>
      <c r="X352" s="308">
        <f>V352-V_NK3!$R$8</f>
        <v>431.96280197000203</v>
      </c>
      <c r="Y352" s="308">
        <f>IFERROR((V352 - V_NK3!$V$10) / (V_NK3!$V$9- V_NK3!$V$10) * 100, 0)</f>
        <v>88.960221765710301</v>
      </c>
      <c r="Z352" s="308">
        <v>541.79999999999995</v>
      </c>
      <c r="AA352" s="308">
        <v>521</v>
      </c>
      <c r="AB352" s="312">
        <v>540.84</v>
      </c>
      <c r="AC352" s="371">
        <v>539.57000000000005</v>
      </c>
      <c r="AD352" s="308">
        <v>0.62</v>
      </c>
      <c r="AE352" s="372">
        <v>0.77</v>
      </c>
      <c r="AF352" s="373"/>
      <c r="AG352" s="312"/>
      <c r="AH352" s="370">
        <v>3.1241287246537399</v>
      </c>
      <c r="AI352" s="370">
        <v>2.0157709090909095</v>
      </c>
      <c r="AJ352" s="370">
        <v>0</v>
      </c>
      <c r="AK352" s="312">
        <f>_xll.SRS1Splines.Functions25.Linear_Interp(V_NK2!$R$10:$R$21,V_NK2!$T$10:$T$21,AR352)</f>
        <v>68.0798857143117</v>
      </c>
      <c r="AL352" s="312">
        <f>(AK352/V_NK2!$T$18)*100</f>
        <v>95.349979992033184</v>
      </c>
      <c r="AM352" s="308">
        <f>AK352-V_NK2!$T$11</f>
        <v>27.259885714283904</v>
      </c>
      <c r="AN352" s="308">
        <f>IFERROR((AK352 - V_NK2!$X$12) / (V_NK2!$X$11- V_NK2!$X$12) * 100, 0)</f>
        <v>89.142857142855604</v>
      </c>
      <c r="AO352" s="308">
        <v>427</v>
      </c>
      <c r="AP352" s="308">
        <v>420</v>
      </c>
      <c r="AQ352" s="308">
        <v>425</v>
      </c>
      <c r="AR352" s="371">
        <v>426.24</v>
      </c>
      <c r="AS352" s="312">
        <v>0.82</v>
      </c>
      <c r="AT352" s="372">
        <v>0.49</v>
      </c>
      <c r="AU352" s="369"/>
      <c r="AV352" s="312"/>
      <c r="AW352" s="370"/>
      <c r="AX352" s="370"/>
      <c r="AY352" s="370"/>
      <c r="AZ352" s="312"/>
      <c r="BA352" s="312"/>
      <c r="BB352" s="308"/>
      <c r="BC352" s="308"/>
      <c r="BD352" s="308"/>
      <c r="BE352" s="308"/>
      <c r="BF352" s="374"/>
      <c r="BG352" s="312"/>
      <c r="BH352" s="372"/>
      <c r="BI352" s="369"/>
      <c r="BJ352" s="312"/>
      <c r="BK352" s="370"/>
      <c r="BL352" s="370"/>
      <c r="BM352" s="370"/>
      <c r="BN352" s="312" t="str">
        <f>_xll.SRS1Splines.Functions25.Linear_Interp(V_XNN1!$K$3:$K$8,V_XNN1!$L$3:$L$8,BT352)</f>
        <v>Error reading input X value(s): The value is not a number</v>
      </c>
      <c r="BO352" s="312" t="e">
        <f>(BN352/V_XNN1!$L$7)*100</f>
        <v>#VALUE!</v>
      </c>
      <c r="BP352" s="308" t="str">
        <f>_xll.SRS1Splines.Functions25.Linear_Interp(V_XNN1!$K$3:$K$8,V_XNN1!$M$3:$M$8,BT352)</f>
        <v>Error reading input X value(s): The value is not a number</v>
      </c>
      <c r="BQ352" s="308">
        <f>IFERROR((BN352 - V_XNN1!$M$16) / (V_XNN1!$M$15- V_XNN1!$M$16) * 100, 0)</f>
        <v>0</v>
      </c>
      <c r="BR352" s="308">
        <v>252</v>
      </c>
      <c r="BS352" s="308">
        <v>249</v>
      </c>
      <c r="BT352" s="374"/>
      <c r="BU352" s="312"/>
      <c r="BV352" s="372"/>
      <c r="BW352" s="375"/>
      <c r="BX352" s="365"/>
      <c r="BY352" s="376"/>
      <c r="BZ352" s="376"/>
      <c r="CA352" s="376"/>
      <c r="CB352" s="365"/>
      <c r="CC352" s="365"/>
      <c r="CD352" s="366"/>
      <c r="CE352" s="365"/>
      <c r="CF352" s="365"/>
      <c r="CG352" s="365"/>
      <c r="CH352" s="365"/>
      <c r="CI352" s="377"/>
      <c r="CJ352" s="365"/>
      <c r="CK352" s="378"/>
      <c r="CL352" s="375"/>
      <c r="CM352" s="365"/>
      <c r="CN352" s="376"/>
      <c r="CO352" s="376"/>
      <c r="CP352" s="376"/>
      <c r="CQ352" s="365"/>
      <c r="CR352" s="365"/>
      <c r="CS352" s="366"/>
      <c r="CT352" s="365"/>
      <c r="CU352" s="365"/>
      <c r="CV352" s="365"/>
      <c r="CW352" s="365"/>
      <c r="CX352" s="377"/>
      <c r="CY352" s="365"/>
      <c r="CZ352" s="378"/>
    </row>
    <row r="353" spans="1:104" s="1" customFormat="1" hidden="1">
      <c r="A353" s="272">
        <v>44912</v>
      </c>
      <c r="B353" s="362"/>
      <c r="C353" s="363"/>
      <c r="D353" s="364"/>
      <c r="E353" s="364"/>
      <c r="F353" s="364"/>
      <c r="G353" s="365"/>
      <c r="H353" s="366"/>
      <c r="I353" s="366"/>
      <c r="J353" s="366"/>
      <c r="K353" s="366"/>
      <c r="L353" s="366"/>
      <c r="M353" s="367"/>
      <c r="N353" s="367"/>
      <c r="O353" s="365"/>
      <c r="P353" s="368"/>
      <c r="Q353" s="369"/>
      <c r="R353" s="312"/>
      <c r="S353" s="370">
        <v>0.71396395113754274</v>
      </c>
      <c r="T353" s="370">
        <v>2.5110000000000001</v>
      </c>
      <c r="U353" s="370">
        <v>0</v>
      </c>
      <c r="V353" s="312">
        <f>_xll.SRS1Splines.Functions25.Linear_Interp(V_NK3!$P$8:$P$32,V_NK3!$R$8:$R$32,AC353)</f>
        <v>486.74441791999902</v>
      </c>
      <c r="W353" s="312">
        <f>(V353/V_NK3!$R$28)*100</f>
        <v>89.780870137139587</v>
      </c>
      <c r="X353" s="308">
        <f>V353-V_NK3!$R$8</f>
        <v>430.16576591999905</v>
      </c>
      <c r="Y353" s="308">
        <f>IFERROR((V353 - V_NK3!$V$10) / (V_NK3!$V$9- V_NK3!$V$10) * 100, 0)</f>
        <v>88.590132663592797</v>
      </c>
      <c r="Z353" s="308">
        <v>541.79999999999995</v>
      </c>
      <c r="AA353" s="308">
        <v>521</v>
      </c>
      <c r="AB353" s="312">
        <v>540.84</v>
      </c>
      <c r="AC353" s="371">
        <v>539.52</v>
      </c>
      <c r="AD353" s="308">
        <v>0.62</v>
      </c>
      <c r="AE353" s="372">
        <v>0.62</v>
      </c>
      <c r="AF353" s="373"/>
      <c r="AG353" s="312"/>
      <c r="AH353" s="370">
        <v>2.4955081038753892</v>
      </c>
      <c r="AI353" s="370">
        <v>1.8923563636363638</v>
      </c>
      <c r="AJ353" s="370">
        <v>0</v>
      </c>
      <c r="AK353" s="312">
        <f>_xll.SRS1Splines.Functions25.Linear_Interp(V_NK2!$R$10:$R$21,V_NK2!$T$10:$T$21,AR353)</f>
        <v>67.075114285740099</v>
      </c>
      <c r="AL353" s="312">
        <f>(AK353/V_NK2!$T$18)*100</f>
        <v>93.94273709487409</v>
      </c>
      <c r="AM353" s="308">
        <f>AK353-V_NK2!$T$11</f>
        <v>26.255114285712303</v>
      </c>
      <c r="AN353" s="308">
        <f>IFERROR((AK353 - V_NK2!$X$12) / (V_NK2!$X$11- V_NK2!$X$12) * 100, 0)</f>
        <v>85.857142857140587</v>
      </c>
      <c r="AO353" s="308">
        <v>427</v>
      </c>
      <c r="AP353" s="308">
        <v>420</v>
      </c>
      <c r="AQ353" s="308">
        <v>425</v>
      </c>
      <c r="AR353" s="371">
        <v>426.01</v>
      </c>
      <c r="AS353" s="312">
        <v>0.82</v>
      </c>
      <c r="AT353" s="372">
        <v>0.46</v>
      </c>
      <c r="AU353" s="369"/>
      <c r="AV353" s="312"/>
      <c r="AW353" s="370"/>
      <c r="AX353" s="370"/>
      <c r="AY353" s="370"/>
      <c r="AZ353" s="312"/>
      <c r="BA353" s="312"/>
      <c r="BB353" s="308"/>
      <c r="BC353" s="308"/>
      <c r="BD353" s="308"/>
      <c r="BE353" s="308"/>
      <c r="BF353" s="374"/>
      <c r="BG353" s="312"/>
      <c r="BH353" s="372"/>
      <c r="BI353" s="369"/>
      <c r="BJ353" s="312"/>
      <c r="BK353" s="370"/>
      <c r="BL353" s="370"/>
      <c r="BM353" s="370"/>
      <c r="BN353" s="312" t="str">
        <f>_xll.SRS1Splines.Functions25.Linear_Interp(V_XNN1!$K$3:$K$8,V_XNN1!$L$3:$L$8,BT353)</f>
        <v>Error reading input X value(s): The value is not a number</v>
      </c>
      <c r="BO353" s="312" t="e">
        <f>(BN353/V_XNN1!$L$7)*100</f>
        <v>#VALUE!</v>
      </c>
      <c r="BP353" s="308" t="str">
        <f>_xll.SRS1Splines.Functions25.Linear_Interp(V_XNN1!$K$3:$K$8,V_XNN1!$M$3:$M$8,BT353)</f>
        <v>Error reading input X value(s): The value is not a number</v>
      </c>
      <c r="BQ353" s="308">
        <f>IFERROR((BN353 - V_XNN1!$M$16) / (V_XNN1!$M$15- V_XNN1!$M$16) * 100, 0)</f>
        <v>0</v>
      </c>
      <c r="BR353" s="308">
        <v>252</v>
      </c>
      <c r="BS353" s="308">
        <v>249</v>
      </c>
      <c r="BT353" s="374"/>
      <c r="BU353" s="312"/>
      <c r="BV353" s="372"/>
      <c r="BW353" s="375"/>
      <c r="BX353" s="365"/>
      <c r="BY353" s="376"/>
      <c r="BZ353" s="376"/>
      <c r="CA353" s="376"/>
      <c r="CB353" s="365"/>
      <c r="CC353" s="365"/>
      <c r="CD353" s="366"/>
      <c r="CE353" s="365"/>
      <c r="CF353" s="365"/>
      <c r="CG353" s="365"/>
      <c r="CH353" s="365"/>
      <c r="CI353" s="377"/>
      <c r="CJ353" s="365"/>
      <c r="CK353" s="378"/>
      <c r="CL353" s="375"/>
      <c r="CM353" s="365"/>
      <c r="CN353" s="376"/>
      <c r="CO353" s="376"/>
      <c r="CP353" s="376"/>
      <c r="CQ353" s="365"/>
      <c r="CR353" s="365"/>
      <c r="CS353" s="366"/>
      <c r="CT353" s="365"/>
      <c r="CU353" s="365"/>
      <c r="CV353" s="365"/>
      <c r="CW353" s="365"/>
      <c r="CX353" s="377"/>
      <c r="CY353" s="365"/>
      <c r="CZ353" s="378"/>
    </row>
    <row r="354" spans="1:104" s="1" customFormat="1" hidden="1">
      <c r="A354" s="272">
        <v>44913</v>
      </c>
      <c r="B354" s="362"/>
      <c r="C354" s="363"/>
      <c r="D354" s="364"/>
      <c r="E354" s="364"/>
      <c r="F354" s="364"/>
      <c r="G354" s="365"/>
      <c r="H354" s="366"/>
      <c r="I354" s="366"/>
      <c r="J354" s="366"/>
      <c r="K354" s="366"/>
      <c r="L354" s="366"/>
      <c r="M354" s="367"/>
      <c r="N354" s="367"/>
      <c r="O354" s="365"/>
      <c r="P354" s="368"/>
      <c r="Q354" s="369"/>
      <c r="R354" s="312"/>
      <c r="S354" s="370">
        <v>0.85050000000000003</v>
      </c>
      <c r="T354" s="370">
        <v>0.85050000000000003</v>
      </c>
      <c r="U354" s="370">
        <v>0</v>
      </c>
      <c r="V354" s="312">
        <f>_xll.SRS1Splines.Functions25.Linear_Interp(V_NK3!$P$8:$P$32,V_NK3!$R$8:$R$32,AC354)</f>
        <v>486.74441791999902</v>
      </c>
      <c r="W354" s="312">
        <f>(V354/V_NK3!$R$28)*100</f>
        <v>89.780870137139587</v>
      </c>
      <c r="X354" s="308">
        <f>V354-V_NK3!$R$8</f>
        <v>430.16576591999905</v>
      </c>
      <c r="Y354" s="308">
        <f>IFERROR((V354 - V_NK3!$V$10) / (V_NK3!$V$9- V_NK3!$V$10) * 100, 0)</f>
        <v>88.590132663592797</v>
      </c>
      <c r="Z354" s="308">
        <v>541.79999999999995</v>
      </c>
      <c r="AA354" s="308">
        <v>521</v>
      </c>
      <c r="AB354" s="312">
        <v>540.84</v>
      </c>
      <c r="AC354" s="371">
        <v>539.52</v>
      </c>
      <c r="AD354" s="308">
        <v>0.62</v>
      </c>
      <c r="AE354" s="372">
        <v>0.21</v>
      </c>
      <c r="AF354" s="373"/>
      <c r="AG354" s="312"/>
      <c r="AH354" s="370">
        <v>1.0461149999999999</v>
      </c>
      <c r="AI354" s="370">
        <v>2.2625999999999999</v>
      </c>
      <c r="AJ354" s="370">
        <v>0</v>
      </c>
      <c r="AK354" s="312">
        <f>_xll.SRS1Splines.Functions25.Linear_Interp(V_NK2!$R$10:$R$21,V_NK2!$T$10:$T$21,AR354)</f>
        <v>67.730400000026094</v>
      </c>
      <c r="AL354" s="312">
        <f>(AK354/V_NK2!$T$18)*100</f>
        <v>94.860504201717205</v>
      </c>
      <c r="AM354" s="308">
        <f>AK354-V_NK2!$T$11</f>
        <v>26.910399999998297</v>
      </c>
      <c r="AN354" s="308">
        <f>IFERROR((AK354 - V_NK2!$X$12) / (V_NK2!$X$11- V_NK2!$X$12) * 100, 0)</f>
        <v>87.999999999998764</v>
      </c>
      <c r="AO354" s="308">
        <v>427</v>
      </c>
      <c r="AP354" s="308">
        <v>420</v>
      </c>
      <c r="AQ354" s="308">
        <v>425</v>
      </c>
      <c r="AR354" s="371">
        <v>426.16</v>
      </c>
      <c r="AS354" s="312">
        <v>0.82</v>
      </c>
      <c r="AT354" s="372">
        <v>0.55000000000000004</v>
      </c>
      <c r="AU354" s="369"/>
      <c r="AV354" s="312"/>
      <c r="AW354" s="370"/>
      <c r="AX354" s="370"/>
      <c r="AY354" s="370"/>
      <c r="AZ354" s="312"/>
      <c r="BA354" s="312"/>
      <c r="BB354" s="308"/>
      <c r="BC354" s="308"/>
      <c r="BD354" s="308"/>
      <c r="BE354" s="308"/>
      <c r="BF354" s="374"/>
      <c r="BG354" s="312"/>
      <c r="BH354" s="372"/>
      <c r="BI354" s="369"/>
      <c r="BJ354" s="312"/>
      <c r="BK354" s="370"/>
      <c r="BL354" s="370"/>
      <c r="BM354" s="370"/>
      <c r="BN354" s="312" t="str">
        <f>_xll.SRS1Splines.Functions25.Linear_Interp(V_XNN1!$K$3:$K$8,V_XNN1!$L$3:$L$8,BT354)</f>
        <v>Error reading input X value(s): The value is not a number</v>
      </c>
      <c r="BO354" s="312" t="e">
        <f>(BN354/V_XNN1!$L$7)*100</f>
        <v>#VALUE!</v>
      </c>
      <c r="BP354" s="308" t="str">
        <f>_xll.SRS1Splines.Functions25.Linear_Interp(V_XNN1!$K$3:$K$8,V_XNN1!$M$3:$M$8,BT354)</f>
        <v>Error reading input X value(s): The value is not a number</v>
      </c>
      <c r="BQ354" s="308">
        <f>IFERROR((BN354 - V_XNN1!$M$16) / (V_XNN1!$M$15- V_XNN1!$M$16) * 100, 0)</f>
        <v>0</v>
      </c>
      <c r="BR354" s="308">
        <v>252</v>
      </c>
      <c r="BS354" s="308">
        <v>249</v>
      </c>
      <c r="BT354" s="374"/>
      <c r="BU354" s="312"/>
      <c r="BV354" s="372"/>
      <c r="BW354" s="375"/>
      <c r="BX354" s="365"/>
      <c r="BY354" s="376"/>
      <c r="BZ354" s="376"/>
      <c r="CA354" s="376"/>
      <c r="CB354" s="365"/>
      <c r="CC354" s="365"/>
      <c r="CD354" s="366"/>
      <c r="CE354" s="365"/>
      <c r="CF354" s="365"/>
      <c r="CG354" s="365"/>
      <c r="CH354" s="365"/>
      <c r="CI354" s="377"/>
      <c r="CJ354" s="365"/>
      <c r="CK354" s="378"/>
      <c r="CL354" s="375"/>
      <c r="CM354" s="365"/>
      <c r="CN354" s="376"/>
      <c r="CO354" s="376"/>
      <c r="CP354" s="376"/>
      <c r="CQ354" s="365"/>
      <c r="CR354" s="365"/>
      <c r="CS354" s="366"/>
      <c r="CT354" s="365"/>
      <c r="CU354" s="365"/>
      <c r="CV354" s="365"/>
      <c r="CW354" s="365"/>
      <c r="CX354" s="377"/>
      <c r="CY354" s="365"/>
      <c r="CZ354" s="378"/>
    </row>
    <row r="355" spans="1:104" s="1" customFormat="1" hidden="1">
      <c r="A355" s="272">
        <v>44914</v>
      </c>
      <c r="B355" s="362"/>
      <c r="C355" s="363"/>
      <c r="D355" s="364"/>
      <c r="E355" s="364"/>
      <c r="F355" s="364"/>
      <c r="G355" s="365"/>
      <c r="H355" s="366"/>
      <c r="I355" s="366"/>
      <c r="J355" s="366"/>
      <c r="K355" s="366"/>
      <c r="L355" s="366"/>
      <c r="M355" s="367"/>
      <c r="N355" s="367"/>
      <c r="O355" s="365"/>
      <c r="P355" s="368"/>
      <c r="Q355" s="369"/>
      <c r="R355" s="312"/>
      <c r="S355" s="370">
        <v>0.55705674137496952</v>
      </c>
      <c r="T355" s="370">
        <v>2.7134999999999998</v>
      </c>
      <c r="U355" s="370">
        <v>0</v>
      </c>
      <c r="V355" s="312">
        <f>_xll.SRS1Splines.Functions25.Linear_Interp(V_NK3!$P$8:$P$32,V_NK3!$R$8:$R$32,AC355)</f>
        <v>484.58797466000101</v>
      </c>
      <c r="W355" s="312">
        <f>(V355/V_NK3!$R$28)*100</f>
        <v>89.383110357764352</v>
      </c>
      <c r="X355" s="308">
        <f>V355-V_NK3!$R$8</f>
        <v>428.00932266000103</v>
      </c>
      <c r="Y355" s="308">
        <f>IFERROR((V355 - V_NK3!$V$10) / (V_NK3!$V$9- V_NK3!$V$10) * 100, 0)</f>
        <v>88.146025741052924</v>
      </c>
      <c r="Z355" s="308">
        <v>541.79999999999995</v>
      </c>
      <c r="AA355" s="308">
        <v>521</v>
      </c>
      <c r="AB355" s="312">
        <v>540.84</v>
      </c>
      <c r="AC355" s="371">
        <v>539.46</v>
      </c>
      <c r="AD355" s="308">
        <v>0.62</v>
      </c>
      <c r="AE355" s="372">
        <v>0.67</v>
      </c>
      <c r="AF355" s="373"/>
      <c r="AG355" s="312"/>
      <c r="AH355" s="370">
        <v>2.62597872465374</v>
      </c>
      <c r="AI355" s="370">
        <v>1.9334945454545454</v>
      </c>
      <c r="AJ355" s="370">
        <v>0</v>
      </c>
      <c r="AK355" s="312">
        <f>_xll.SRS1Splines.Functions25.Linear_Interp(V_NK2!$R$10:$R$21,V_NK2!$T$10:$T$21,AR355)</f>
        <v>68.516742857168794</v>
      </c>
      <c r="AL355" s="312">
        <f>(AK355/V_NK2!$T$18)*100</f>
        <v>95.961824729928281</v>
      </c>
      <c r="AM355" s="308">
        <f>AK355-V_NK2!$T$11</f>
        <v>27.696742857140997</v>
      </c>
      <c r="AN355" s="308">
        <f>IFERROR((AK355 - V_NK2!$X$12) / (V_NK2!$X$11- V_NK2!$X$12) * 100, 0)</f>
        <v>90.571428571426935</v>
      </c>
      <c r="AO355" s="308">
        <v>427</v>
      </c>
      <c r="AP355" s="308">
        <v>420</v>
      </c>
      <c r="AQ355" s="308">
        <v>425</v>
      </c>
      <c r="AR355" s="371">
        <v>426.34</v>
      </c>
      <c r="AS355" s="312">
        <v>0.82</v>
      </c>
      <c r="AT355" s="372">
        <v>0.47</v>
      </c>
      <c r="AU355" s="369"/>
      <c r="AV355" s="312"/>
      <c r="AW355" s="370"/>
      <c r="AX355" s="370"/>
      <c r="AY355" s="370"/>
      <c r="AZ355" s="312"/>
      <c r="BA355" s="312"/>
      <c r="BB355" s="308"/>
      <c r="BC355" s="308"/>
      <c r="BD355" s="308"/>
      <c r="BE355" s="308"/>
      <c r="BF355" s="374"/>
      <c r="BG355" s="312"/>
      <c r="BH355" s="372"/>
      <c r="BI355" s="369"/>
      <c r="BJ355" s="312"/>
      <c r="BK355" s="370"/>
      <c r="BL355" s="370"/>
      <c r="BM355" s="370"/>
      <c r="BN355" s="312" t="str">
        <f>_xll.SRS1Splines.Functions25.Linear_Interp(V_XNN1!$K$3:$K$8,V_XNN1!$L$3:$L$8,BT355)</f>
        <v>Error reading input X value(s): The value is not a number</v>
      </c>
      <c r="BO355" s="312" t="e">
        <f>(BN355/V_XNN1!$L$7)*100</f>
        <v>#VALUE!</v>
      </c>
      <c r="BP355" s="308" t="str">
        <f>_xll.SRS1Splines.Functions25.Linear_Interp(V_XNN1!$K$3:$K$8,V_XNN1!$M$3:$M$8,BT355)</f>
        <v>Error reading input X value(s): The value is not a number</v>
      </c>
      <c r="BQ355" s="308">
        <f>IFERROR((BN355 - V_XNN1!$M$16) / (V_XNN1!$M$15- V_XNN1!$M$16) * 100, 0)</f>
        <v>0</v>
      </c>
      <c r="BR355" s="308">
        <v>252</v>
      </c>
      <c r="BS355" s="308">
        <v>249</v>
      </c>
      <c r="BT355" s="374"/>
      <c r="BU355" s="312"/>
      <c r="BV355" s="372"/>
      <c r="BW355" s="375"/>
      <c r="BX355" s="365"/>
      <c r="BY355" s="376"/>
      <c r="BZ355" s="376"/>
      <c r="CA355" s="376"/>
      <c r="CB355" s="365"/>
      <c r="CC355" s="365"/>
      <c r="CD355" s="366"/>
      <c r="CE355" s="365"/>
      <c r="CF355" s="365"/>
      <c r="CG355" s="365"/>
      <c r="CH355" s="365"/>
      <c r="CI355" s="377"/>
      <c r="CJ355" s="365"/>
      <c r="CK355" s="378"/>
      <c r="CL355" s="375"/>
      <c r="CM355" s="365"/>
      <c r="CN355" s="376"/>
      <c r="CO355" s="376"/>
      <c r="CP355" s="376"/>
      <c r="CQ355" s="365"/>
      <c r="CR355" s="365"/>
      <c r="CS355" s="366"/>
      <c r="CT355" s="365"/>
      <c r="CU355" s="365"/>
      <c r="CV355" s="365"/>
      <c r="CW355" s="365"/>
      <c r="CX355" s="377"/>
      <c r="CY355" s="365"/>
      <c r="CZ355" s="378"/>
    </row>
    <row r="356" spans="1:104" s="1" customFormat="1" hidden="1">
      <c r="A356" s="272">
        <v>44915</v>
      </c>
      <c r="B356" s="362"/>
      <c r="C356" s="363"/>
      <c r="D356" s="364"/>
      <c r="E356" s="364"/>
      <c r="F356" s="364"/>
      <c r="G356" s="365"/>
      <c r="H356" s="366"/>
      <c r="I356" s="366"/>
      <c r="J356" s="366"/>
      <c r="K356" s="366"/>
      <c r="L356" s="366"/>
      <c r="M356" s="367"/>
      <c r="N356" s="367"/>
      <c r="O356" s="365"/>
      <c r="P356" s="368"/>
      <c r="Q356" s="369"/>
      <c r="R356" s="312"/>
      <c r="S356" s="370">
        <v>0.24324232182693481</v>
      </c>
      <c r="T356" s="370">
        <v>3.1185</v>
      </c>
      <c r="U356" s="370">
        <v>0</v>
      </c>
      <c r="V356" s="312">
        <f>_xll.SRS1Splines.Functions25.Linear_Interp(V_NK3!$P$8:$P$32,V_NK3!$R$8:$R$32,AC356)</f>
        <v>481.71271697999998</v>
      </c>
      <c r="W356" s="312">
        <f>(V356/V_NK3!$R$28)*100</f>
        <v>88.852763985263337</v>
      </c>
      <c r="X356" s="308">
        <f>V356-V_NK3!$R$8</f>
        <v>425.13406498000001</v>
      </c>
      <c r="Y356" s="308">
        <f>IFERROR((V356 - V_NK3!$V$10) / (V_NK3!$V$9- V_NK3!$V$10) * 100, 0)</f>
        <v>87.553883177665682</v>
      </c>
      <c r="Z356" s="308">
        <v>541.79999999999995</v>
      </c>
      <c r="AA356" s="308">
        <v>521</v>
      </c>
      <c r="AB356" s="312">
        <v>540.84</v>
      </c>
      <c r="AC356" s="371">
        <v>539.38</v>
      </c>
      <c r="AD356" s="308">
        <v>0.62</v>
      </c>
      <c r="AE356" s="372">
        <v>0.77</v>
      </c>
      <c r="AF356" s="373"/>
      <c r="AG356" s="312"/>
      <c r="AH356" s="370">
        <v>2.8869199662028886</v>
      </c>
      <c r="AI356" s="370">
        <v>2.1803236363636369</v>
      </c>
      <c r="AJ356" s="370">
        <v>0</v>
      </c>
      <c r="AK356" s="312">
        <f>_xll.SRS1Splines.Functions25.Linear_Interp(V_NK2!$R$10:$R$21,V_NK2!$T$10:$T$21,AR356)</f>
        <v>69.346771428597407</v>
      </c>
      <c r="AL356" s="312">
        <f>(AK356/V_NK2!$T$18)*100</f>
        <v>97.124329731929137</v>
      </c>
      <c r="AM356" s="308">
        <f>AK356-V_NK2!$T$11</f>
        <v>28.52677142856961</v>
      </c>
      <c r="AN356" s="308">
        <f>IFERROR((AK356 - V_NK2!$X$12) / (V_NK2!$X$11- V_NK2!$X$12) * 100, 0)</f>
        <v>93.285714285712913</v>
      </c>
      <c r="AO356" s="308">
        <v>427</v>
      </c>
      <c r="AP356" s="308">
        <v>420</v>
      </c>
      <c r="AQ356" s="308">
        <v>425</v>
      </c>
      <c r="AR356" s="371">
        <v>426.53</v>
      </c>
      <c r="AS356" s="312">
        <v>0.82</v>
      </c>
      <c r="AT356" s="372">
        <v>0.53</v>
      </c>
      <c r="AU356" s="369"/>
      <c r="AV356" s="312"/>
      <c r="AW356" s="370"/>
      <c r="AX356" s="370"/>
      <c r="AY356" s="370"/>
      <c r="AZ356" s="312"/>
      <c r="BA356" s="312"/>
      <c r="BB356" s="308"/>
      <c r="BC356" s="308"/>
      <c r="BD356" s="308"/>
      <c r="BE356" s="308"/>
      <c r="BF356" s="374"/>
      <c r="BG356" s="312"/>
      <c r="BH356" s="372"/>
      <c r="BI356" s="369"/>
      <c r="BJ356" s="312"/>
      <c r="BK356" s="370"/>
      <c r="BL356" s="370"/>
      <c r="BM356" s="370"/>
      <c r="BN356" s="312" t="str">
        <f>_xll.SRS1Splines.Functions25.Linear_Interp(V_XNN1!$K$3:$K$8,V_XNN1!$L$3:$L$8,BT356)</f>
        <v>Error reading input X value(s): The value is not a number</v>
      </c>
      <c r="BO356" s="312" t="e">
        <f>(BN356/V_XNN1!$L$7)*100</f>
        <v>#VALUE!</v>
      </c>
      <c r="BP356" s="308" t="str">
        <f>_xll.SRS1Splines.Functions25.Linear_Interp(V_XNN1!$K$3:$K$8,V_XNN1!$M$3:$M$8,BT356)</f>
        <v>Error reading input X value(s): The value is not a number</v>
      </c>
      <c r="BQ356" s="308">
        <f>IFERROR((BN356 - V_XNN1!$M$16) / (V_XNN1!$M$15- V_XNN1!$M$16) * 100, 0)</f>
        <v>0</v>
      </c>
      <c r="BR356" s="308">
        <v>252</v>
      </c>
      <c r="BS356" s="308">
        <v>249</v>
      </c>
      <c r="BT356" s="374"/>
      <c r="BU356" s="312"/>
      <c r="BV356" s="372"/>
      <c r="BW356" s="375"/>
      <c r="BX356" s="365"/>
      <c r="BY356" s="376"/>
      <c r="BZ356" s="376"/>
      <c r="CA356" s="376"/>
      <c r="CB356" s="365"/>
      <c r="CC356" s="365"/>
      <c r="CD356" s="366"/>
      <c r="CE356" s="365"/>
      <c r="CF356" s="365"/>
      <c r="CG356" s="365"/>
      <c r="CH356" s="365"/>
      <c r="CI356" s="377"/>
      <c r="CJ356" s="365"/>
      <c r="CK356" s="378"/>
      <c r="CL356" s="375"/>
      <c r="CM356" s="365"/>
      <c r="CN356" s="376"/>
      <c r="CO356" s="376"/>
      <c r="CP356" s="376"/>
      <c r="CQ356" s="365"/>
      <c r="CR356" s="365"/>
      <c r="CS356" s="366"/>
      <c r="CT356" s="365"/>
      <c r="CU356" s="365"/>
      <c r="CV356" s="365"/>
      <c r="CW356" s="365"/>
      <c r="CX356" s="377"/>
      <c r="CY356" s="365"/>
      <c r="CZ356" s="378"/>
    </row>
    <row r="357" spans="1:104" s="1" customFormat="1" hidden="1">
      <c r="A357" s="272">
        <v>44916</v>
      </c>
      <c r="B357" s="362"/>
      <c r="C357" s="363"/>
      <c r="D357" s="364"/>
      <c r="E357" s="364"/>
      <c r="F357" s="364"/>
      <c r="G357" s="365"/>
      <c r="H357" s="366"/>
      <c r="I357" s="366"/>
      <c r="J357" s="366"/>
      <c r="K357" s="366"/>
      <c r="L357" s="366"/>
      <c r="M357" s="367"/>
      <c r="N357" s="367"/>
      <c r="O357" s="365"/>
      <c r="P357" s="368"/>
      <c r="Q357" s="369"/>
      <c r="R357" s="312"/>
      <c r="S357" s="370">
        <v>0.80005674137115479</v>
      </c>
      <c r="T357" s="370">
        <v>2.9565000000000001</v>
      </c>
      <c r="U357" s="370">
        <v>0</v>
      </c>
      <c r="V357" s="312">
        <f>_xll.SRS1Splines.Functions25.Linear_Interp(V_NK3!$P$8:$P$32,V_NK3!$R$8:$R$32,AC357)</f>
        <v>479.55627372000203</v>
      </c>
      <c r="W357" s="312">
        <f>(V357/V_NK3!$R$28)*100</f>
        <v>88.455004205888116</v>
      </c>
      <c r="X357" s="308">
        <f>V357-V_NK3!$R$8</f>
        <v>422.97762172000205</v>
      </c>
      <c r="Y357" s="308">
        <f>IFERROR((V357 - V_NK3!$V$10) / (V_NK3!$V$9- V_NK3!$V$10) * 100, 0)</f>
        <v>87.109776255125823</v>
      </c>
      <c r="Z357" s="308">
        <v>541.79999999999995</v>
      </c>
      <c r="AA357" s="308">
        <v>521</v>
      </c>
      <c r="AB357" s="312">
        <v>540.84</v>
      </c>
      <c r="AC357" s="371">
        <v>539.32000000000005</v>
      </c>
      <c r="AD357" s="308">
        <v>0.62</v>
      </c>
      <c r="AE357" s="372">
        <v>0.73</v>
      </c>
      <c r="AF357" s="373"/>
      <c r="AG357" s="312"/>
      <c r="AH357" s="370">
        <v>2.9248687246524812</v>
      </c>
      <c r="AI357" s="370">
        <v>1.8512181818181819</v>
      </c>
      <c r="AJ357" s="370">
        <v>0</v>
      </c>
      <c r="AK357" s="312">
        <f>_xll.SRS1Splines.Functions25.Linear_Interp(V_NK2!$R$10:$R$21,V_NK2!$T$10:$T$21,AR357)</f>
        <v>69.696257142883397</v>
      </c>
      <c r="AL357" s="312">
        <f>(AK357/V_NK2!$T$18)*100</f>
        <v>97.613805522245642</v>
      </c>
      <c r="AM357" s="308">
        <f>AK357-V_NK2!$T$11</f>
        <v>28.8762571428556</v>
      </c>
      <c r="AN357" s="308">
        <f>IFERROR((AK357 - V_NK2!$X$12) / (V_NK2!$X$11- V_NK2!$X$12) * 100, 0)</f>
        <v>94.428571428571018</v>
      </c>
      <c r="AO357" s="308">
        <v>427</v>
      </c>
      <c r="AP357" s="308">
        <v>420</v>
      </c>
      <c r="AQ357" s="308">
        <v>425</v>
      </c>
      <c r="AR357" s="371">
        <v>426.61</v>
      </c>
      <c r="AS357" s="312">
        <v>0.82</v>
      </c>
      <c r="AT357" s="372">
        <v>0.45</v>
      </c>
      <c r="AU357" s="369"/>
      <c r="AV357" s="312"/>
      <c r="AW357" s="370"/>
      <c r="AX357" s="370"/>
      <c r="AY357" s="370"/>
      <c r="AZ357" s="312"/>
      <c r="BA357" s="312"/>
      <c r="BB357" s="308"/>
      <c r="BC357" s="308"/>
      <c r="BD357" s="308"/>
      <c r="BE357" s="308"/>
      <c r="BF357" s="374"/>
      <c r="BG357" s="312"/>
      <c r="BH357" s="372"/>
      <c r="BI357" s="369"/>
      <c r="BJ357" s="312"/>
      <c r="BK357" s="370"/>
      <c r="BL357" s="370"/>
      <c r="BM357" s="370"/>
      <c r="BN357" s="312" t="str">
        <f>_xll.SRS1Splines.Functions25.Linear_Interp(V_XNN1!$K$3:$K$8,V_XNN1!$L$3:$L$8,BT357)</f>
        <v>Error reading input X value(s): The value is not a number</v>
      </c>
      <c r="BO357" s="312" t="e">
        <f>(BN357/V_XNN1!$L$7)*100</f>
        <v>#VALUE!</v>
      </c>
      <c r="BP357" s="308" t="str">
        <f>_xll.SRS1Splines.Functions25.Linear_Interp(V_XNN1!$K$3:$K$8,V_XNN1!$M$3:$M$8,BT357)</f>
        <v>Error reading input X value(s): The value is not a number</v>
      </c>
      <c r="BQ357" s="308">
        <f>IFERROR((BN357 - V_XNN1!$M$16) / (V_XNN1!$M$15- V_XNN1!$M$16) * 100, 0)</f>
        <v>0</v>
      </c>
      <c r="BR357" s="308">
        <v>252</v>
      </c>
      <c r="BS357" s="308">
        <v>249</v>
      </c>
      <c r="BT357" s="374"/>
      <c r="BU357" s="312"/>
      <c r="BV357" s="372"/>
      <c r="BW357" s="375"/>
      <c r="BX357" s="365"/>
      <c r="BY357" s="376"/>
      <c r="BZ357" s="376"/>
      <c r="CA357" s="376"/>
      <c r="CB357" s="365"/>
      <c r="CC357" s="365"/>
      <c r="CD357" s="366"/>
      <c r="CE357" s="365"/>
      <c r="CF357" s="365"/>
      <c r="CG357" s="365"/>
      <c r="CH357" s="365"/>
      <c r="CI357" s="377"/>
      <c r="CJ357" s="365"/>
      <c r="CK357" s="378"/>
      <c r="CL357" s="375"/>
      <c r="CM357" s="365"/>
      <c r="CN357" s="376"/>
      <c r="CO357" s="376"/>
      <c r="CP357" s="376"/>
      <c r="CQ357" s="365"/>
      <c r="CR357" s="365"/>
      <c r="CS357" s="366"/>
      <c r="CT357" s="365"/>
      <c r="CU357" s="365"/>
      <c r="CV357" s="365"/>
      <c r="CW357" s="365"/>
      <c r="CX357" s="377"/>
      <c r="CY357" s="365"/>
      <c r="CZ357" s="378"/>
    </row>
    <row r="358" spans="1:104" s="1" customFormat="1" hidden="1">
      <c r="A358" s="272">
        <v>44917</v>
      </c>
      <c r="B358" s="362"/>
      <c r="C358" s="363"/>
      <c r="D358" s="364"/>
      <c r="E358" s="364"/>
      <c r="F358" s="364"/>
      <c r="G358" s="365"/>
      <c r="H358" s="366"/>
      <c r="I358" s="366"/>
      <c r="J358" s="366"/>
      <c r="K358" s="366"/>
      <c r="L358" s="366"/>
      <c r="M358" s="367"/>
      <c r="N358" s="367"/>
      <c r="O358" s="365"/>
      <c r="P358" s="368"/>
      <c r="Q358" s="369"/>
      <c r="R358" s="312"/>
      <c r="S358" s="370">
        <v>0.83037116091156005</v>
      </c>
      <c r="T358" s="370">
        <v>2.2679999999999998</v>
      </c>
      <c r="U358" s="370">
        <v>0</v>
      </c>
      <c r="V358" s="312">
        <f>_xll.SRS1Splines.Functions25.Linear_Interp(V_NK3!$P$8:$P$32,V_NK3!$R$8:$R$32,AC358)</f>
        <v>478.11864487999901</v>
      </c>
      <c r="W358" s="312">
        <f>(V358/V_NK3!$R$28)*100</f>
        <v>88.18983101963714</v>
      </c>
      <c r="X358" s="308">
        <f>V358-V_NK3!$R$8</f>
        <v>421.53999287999903</v>
      </c>
      <c r="Y358" s="308">
        <f>IFERROR((V358 - V_NK3!$V$10) / (V_NK3!$V$9- V_NK3!$V$10) * 100, 0)</f>
        <v>86.813704973431697</v>
      </c>
      <c r="Z358" s="308">
        <v>541.79999999999995</v>
      </c>
      <c r="AA358" s="308">
        <v>521</v>
      </c>
      <c r="AB358" s="312">
        <v>540.84</v>
      </c>
      <c r="AC358" s="371">
        <v>539.28</v>
      </c>
      <c r="AD358" s="308">
        <v>0.62</v>
      </c>
      <c r="AE358" s="372">
        <v>0.56000000000000005</v>
      </c>
      <c r="AF358" s="373"/>
      <c r="AG358" s="312"/>
      <c r="AH358" s="370">
        <v>2.3152224831008148</v>
      </c>
      <c r="AI358" s="370">
        <v>1.8923563636363638</v>
      </c>
      <c r="AJ358" s="370">
        <v>0</v>
      </c>
      <c r="AK358" s="312">
        <f>_xll.SRS1Splines.Functions25.Linear_Interp(V_NK2!$R$10:$R$21,V_NK2!$T$10:$T$21,AR358)</f>
        <v>70.438914285740395</v>
      </c>
      <c r="AL358" s="312">
        <f>(AK358/V_NK2!$T$18)*100</f>
        <v>98.653941576667208</v>
      </c>
      <c r="AM358" s="308">
        <f>AK358-V_NK2!$T$11</f>
        <v>29.618914285712599</v>
      </c>
      <c r="AN358" s="308">
        <f>IFERROR((AK358 - V_NK2!$X$12) / (V_NK2!$X$11- V_NK2!$X$12) * 100, 0)</f>
        <v>96.857142857142094</v>
      </c>
      <c r="AO358" s="308">
        <v>427</v>
      </c>
      <c r="AP358" s="308">
        <v>420</v>
      </c>
      <c r="AQ358" s="308">
        <v>425</v>
      </c>
      <c r="AR358" s="371">
        <v>426.78</v>
      </c>
      <c r="AS358" s="312">
        <v>0.82</v>
      </c>
      <c r="AT358" s="372">
        <v>0.46</v>
      </c>
      <c r="AU358" s="369"/>
      <c r="AV358" s="312"/>
      <c r="AW358" s="370"/>
      <c r="AX358" s="370"/>
      <c r="AY358" s="370"/>
      <c r="AZ358" s="312"/>
      <c r="BA358" s="312"/>
      <c r="BB358" s="308"/>
      <c r="BC358" s="308"/>
      <c r="BD358" s="308"/>
      <c r="BE358" s="308"/>
      <c r="BF358" s="374"/>
      <c r="BG358" s="312"/>
      <c r="BH358" s="372"/>
      <c r="BI358" s="369"/>
      <c r="BJ358" s="312"/>
      <c r="BK358" s="370"/>
      <c r="BL358" s="370"/>
      <c r="BM358" s="370"/>
      <c r="BN358" s="312" t="str">
        <f>_xll.SRS1Splines.Functions25.Linear_Interp(V_XNN1!$K$3:$K$8,V_XNN1!$L$3:$L$8,BT358)</f>
        <v>Error reading input X value(s): The value is not a number</v>
      </c>
      <c r="BO358" s="312" t="e">
        <f>(BN358/V_XNN1!$L$7)*100</f>
        <v>#VALUE!</v>
      </c>
      <c r="BP358" s="308" t="str">
        <f>_xll.SRS1Splines.Functions25.Linear_Interp(V_XNN1!$K$3:$K$8,V_XNN1!$M$3:$M$8,BT358)</f>
        <v>Error reading input X value(s): The value is not a number</v>
      </c>
      <c r="BQ358" s="308">
        <f>IFERROR((BN358 - V_XNN1!$M$16) / (V_XNN1!$M$15- V_XNN1!$M$16) * 100, 0)</f>
        <v>0</v>
      </c>
      <c r="BR358" s="308">
        <v>252</v>
      </c>
      <c r="BS358" s="308">
        <v>249</v>
      </c>
      <c r="BT358" s="374"/>
      <c r="BU358" s="312"/>
      <c r="BV358" s="372"/>
      <c r="BW358" s="375"/>
      <c r="BX358" s="365"/>
      <c r="BY358" s="376"/>
      <c r="BZ358" s="376"/>
      <c r="CA358" s="376"/>
      <c r="CB358" s="365"/>
      <c r="CC358" s="365"/>
      <c r="CD358" s="366"/>
      <c r="CE358" s="365"/>
      <c r="CF358" s="365"/>
      <c r="CG358" s="365"/>
      <c r="CH358" s="365"/>
      <c r="CI358" s="377"/>
      <c r="CJ358" s="365"/>
      <c r="CK358" s="378"/>
      <c r="CL358" s="375"/>
      <c r="CM358" s="365"/>
      <c r="CN358" s="376"/>
      <c r="CO358" s="376"/>
      <c r="CP358" s="376"/>
      <c r="CQ358" s="365"/>
      <c r="CR358" s="365"/>
      <c r="CS358" s="366"/>
      <c r="CT358" s="365"/>
      <c r="CU358" s="365"/>
      <c r="CV358" s="365"/>
      <c r="CW358" s="365"/>
      <c r="CX358" s="377"/>
      <c r="CY358" s="365"/>
      <c r="CZ358" s="378"/>
    </row>
    <row r="359" spans="1:104" s="1" customFormat="1" hidden="1">
      <c r="A359" s="272">
        <v>44918</v>
      </c>
      <c r="B359" s="362"/>
      <c r="C359" s="363"/>
      <c r="D359" s="364"/>
      <c r="E359" s="364"/>
      <c r="F359" s="364"/>
      <c r="G359" s="365"/>
      <c r="H359" s="366"/>
      <c r="I359" s="366"/>
      <c r="J359" s="366"/>
      <c r="K359" s="366"/>
      <c r="L359" s="366"/>
      <c r="M359" s="367"/>
      <c r="N359" s="367"/>
      <c r="O359" s="365"/>
      <c r="P359" s="368"/>
      <c r="Q359" s="369"/>
      <c r="R359" s="312"/>
      <c r="S359" s="370">
        <v>0.51655674137496943</v>
      </c>
      <c r="T359" s="370">
        <v>2.673</v>
      </c>
      <c r="U359" s="370">
        <v>0</v>
      </c>
      <c r="V359" s="312">
        <f>_xll.SRS1Splines.Functions25.Linear_Interp(V_NK3!$P$8:$P$32,V_NK3!$R$8:$R$32,AC359)</f>
        <v>475.962201620001</v>
      </c>
      <c r="W359" s="312">
        <f>(V359/V_NK3!$R$28)*100</f>
        <v>87.79207124026189</v>
      </c>
      <c r="X359" s="308">
        <f>V359-V_NK3!$R$8</f>
        <v>419.38354962000102</v>
      </c>
      <c r="Y359" s="308">
        <f>IFERROR((V359 - V_NK3!$V$10) / (V_NK3!$V$9- V_NK3!$V$10) * 100, 0)</f>
        <v>86.369598050891824</v>
      </c>
      <c r="Z359" s="308">
        <v>541.79999999999995</v>
      </c>
      <c r="AA359" s="308">
        <v>521</v>
      </c>
      <c r="AB359" s="312">
        <v>540.84</v>
      </c>
      <c r="AC359" s="371">
        <v>539.22</v>
      </c>
      <c r="AD359" s="308">
        <v>0.62</v>
      </c>
      <c r="AE359" s="372">
        <v>0.66</v>
      </c>
      <c r="AF359" s="373"/>
      <c r="AG359" s="312"/>
      <c r="AH359" s="370">
        <v>2.5761637246537399</v>
      </c>
      <c r="AI359" s="370">
        <v>1.6866654545454547</v>
      </c>
      <c r="AJ359" s="370">
        <v>0</v>
      </c>
      <c r="AK359" s="312">
        <f>_xll.SRS1Splines.Functions25.Linear_Interp(V_NK2!$R$10:$R$21,V_NK2!$T$10:$T$21,AR359)</f>
        <v>71.006828571455003</v>
      </c>
      <c r="AL359" s="312">
        <f>(AK359/V_NK2!$T$18)*100</f>
        <v>99.44933973593136</v>
      </c>
      <c r="AM359" s="308">
        <f>AK359-V_NK2!$T$11</f>
        <v>30.186828571427206</v>
      </c>
      <c r="AN359" s="308">
        <f>IFERROR((AK359 - V_NK2!$X$12) / (V_NK2!$X$11- V_NK2!$X$12) * 100, 0)</f>
        <v>98.714285714286092</v>
      </c>
      <c r="AO359" s="308">
        <v>427</v>
      </c>
      <c r="AP359" s="308">
        <v>420</v>
      </c>
      <c r="AQ359" s="308">
        <v>425</v>
      </c>
      <c r="AR359" s="371">
        <v>426.91</v>
      </c>
      <c r="AS359" s="312">
        <v>0.82</v>
      </c>
      <c r="AT359" s="372">
        <v>0.41</v>
      </c>
      <c r="AU359" s="369"/>
      <c r="AV359" s="312"/>
      <c r="AW359" s="370"/>
      <c r="AX359" s="370"/>
      <c r="AY359" s="370"/>
      <c r="AZ359" s="312"/>
      <c r="BA359" s="312"/>
      <c r="BB359" s="308"/>
      <c r="BC359" s="308"/>
      <c r="BD359" s="308"/>
      <c r="BE359" s="308"/>
      <c r="BF359" s="374"/>
      <c r="BG359" s="312"/>
      <c r="BH359" s="372"/>
      <c r="BI359" s="369"/>
      <c r="BJ359" s="312"/>
      <c r="BK359" s="370"/>
      <c r="BL359" s="370"/>
      <c r="BM359" s="370"/>
      <c r="BN359" s="312" t="str">
        <f>_xll.SRS1Splines.Functions25.Linear_Interp(V_XNN1!$K$3:$K$8,V_XNN1!$L$3:$L$8,BT359)</f>
        <v>Error reading input X value(s): The value is not a number</v>
      </c>
      <c r="BO359" s="312" t="e">
        <f>(BN359/V_XNN1!$L$7)*100</f>
        <v>#VALUE!</v>
      </c>
      <c r="BP359" s="308" t="str">
        <f>_xll.SRS1Splines.Functions25.Linear_Interp(V_XNN1!$K$3:$K$8,V_XNN1!$M$3:$M$8,BT359)</f>
        <v>Error reading input X value(s): The value is not a number</v>
      </c>
      <c r="BQ359" s="308">
        <f>IFERROR((BN359 - V_XNN1!$M$16) / (V_XNN1!$M$15- V_XNN1!$M$16) * 100, 0)</f>
        <v>0</v>
      </c>
      <c r="BR359" s="308">
        <v>252</v>
      </c>
      <c r="BS359" s="308">
        <v>249</v>
      </c>
      <c r="BT359" s="374"/>
      <c r="BU359" s="312"/>
      <c r="BV359" s="372"/>
      <c r="BW359" s="375"/>
      <c r="BX359" s="365"/>
      <c r="BY359" s="376"/>
      <c r="BZ359" s="376"/>
      <c r="CA359" s="376"/>
      <c r="CB359" s="365"/>
      <c r="CC359" s="365"/>
      <c r="CD359" s="366"/>
      <c r="CE359" s="365"/>
      <c r="CF359" s="365"/>
      <c r="CG359" s="365"/>
      <c r="CH359" s="365"/>
      <c r="CI359" s="377"/>
      <c r="CJ359" s="365"/>
      <c r="CK359" s="378"/>
      <c r="CL359" s="375"/>
      <c r="CM359" s="365"/>
      <c r="CN359" s="376"/>
      <c r="CO359" s="376"/>
      <c r="CP359" s="376"/>
      <c r="CQ359" s="365"/>
      <c r="CR359" s="365"/>
      <c r="CS359" s="366"/>
      <c r="CT359" s="365"/>
      <c r="CU359" s="365"/>
      <c r="CV359" s="365"/>
      <c r="CW359" s="365"/>
      <c r="CX359" s="377"/>
      <c r="CY359" s="365"/>
      <c r="CZ359" s="378"/>
    </row>
    <row r="360" spans="1:104" s="1" customFormat="1" hidden="1">
      <c r="A360" s="272">
        <v>44919</v>
      </c>
      <c r="B360" s="362"/>
      <c r="C360" s="363"/>
      <c r="D360" s="364"/>
      <c r="E360" s="364"/>
      <c r="F360" s="364"/>
      <c r="G360" s="365"/>
      <c r="H360" s="366"/>
      <c r="I360" s="366"/>
      <c r="J360" s="366"/>
      <c r="K360" s="366"/>
      <c r="L360" s="366"/>
      <c r="M360" s="367"/>
      <c r="N360" s="367"/>
      <c r="O360" s="365"/>
      <c r="P360" s="368"/>
      <c r="Q360" s="369"/>
      <c r="R360" s="312"/>
      <c r="S360" s="370">
        <v>0.59246395113754269</v>
      </c>
      <c r="T360" s="370">
        <v>2.3895</v>
      </c>
      <c r="U360" s="370">
        <v>0</v>
      </c>
      <c r="V360" s="312">
        <f>_xll.SRS1Splines.Functions25.Linear_Interp(V_NK3!$P$8:$P$32,V_NK3!$R$8:$R$32,AC360)</f>
        <v>474.16516556999898</v>
      </c>
      <c r="W360" s="312">
        <f>(V360/V_NK3!$R$28)*100</f>
        <v>87.460604757448507</v>
      </c>
      <c r="X360" s="308">
        <f>V360-V_NK3!$R$8</f>
        <v>417.586513569999</v>
      </c>
      <c r="Y360" s="308">
        <f>IFERROR((V360 - V_NK3!$V$10) / (V_NK3!$V$9- V_NK3!$V$10) * 100, 0)</f>
        <v>85.999508948774519</v>
      </c>
      <c r="Z360" s="308">
        <v>541.79999999999995</v>
      </c>
      <c r="AA360" s="308">
        <v>521</v>
      </c>
      <c r="AB360" s="312">
        <v>540.84</v>
      </c>
      <c r="AC360" s="371">
        <v>539.16999999999996</v>
      </c>
      <c r="AD360" s="308">
        <v>0.62</v>
      </c>
      <c r="AE360" s="372">
        <v>0.59</v>
      </c>
      <c r="AF360" s="373"/>
      <c r="AG360" s="312"/>
      <c r="AH360" s="370">
        <v>2.3460631038753892</v>
      </c>
      <c r="AI360" s="370">
        <v>1.6866654545454547</v>
      </c>
      <c r="AJ360" s="370">
        <v>0</v>
      </c>
      <c r="AK360" s="312">
        <f>_xll.SRS1Splines.Functions25.Linear_Interp(V_NK2!$R$10:$R$21,V_NK2!$T$10:$T$21,AR360)</f>
        <v>71.050514285740604</v>
      </c>
      <c r="AL360" s="312">
        <f>(AK360/V_NK2!$T$18)*100</f>
        <v>99.510524209720728</v>
      </c>
      <c r="AM360" s="308">
        <f>AK360-V_NK2!$T$11</f>
        <v>30.230514285712808</v>
      </c>
      <c r="AN360" s="308">
        <f>IFERROR((AK360 - V_NK2!$X$12) / (V_NK2!$X$11- V_NK2!$X$12) * 100, 0)</f>
        <v>98.857142857142875</v>
      </c>
      <c r="AO360" s="308">
        <v>427</v>
      </c>
      <c r="AP360" s="308">
        <v>420</v>
      </c>
      <c r="AQ360" s="308">
        <v>425</v>
      </c>
      <c r="AR360" s="371">
        <v>426.92</v>
      </c>
      <c r="AS360" s="312">
        <v>0.82</v>
      </c>
      <c r="AT360" s="372">
        <v>0.41</v>
      </c>
      <c r="AU360" s="369"/>
      <c r="AV360" s="312"/>
      <c r="AW360" s="370"/>
      <c r="AX360" s="370"/>
      <c r="AY360" s="370"/>
      <c r="AZ360" s="312"/>
      <c r="BA360" s="312"/>
      <c r="BB360" s="308"/>
      <c r="BC360" s="308"/>
      <c r="BD360" s="308"/>
      <c r="BE360" s="308"/>
      <c r="BF360" s="374"/>
      <c r="BG360" s="312"/>
      <c r="BH360" s="372"/>
      <c r="BI360" s="369"/>
      <c r="BJ360" s="312"/>
      <c r="BK360" s="370"/>
      <c r="BL360" s="370"/>
      <c r="BM360" s="370"/>
      <c r="BN360" s="312" t="str">
        <f>_xll.SRS1Splines.Functions25.Linear_Interp(V_XNN1!$K$3:$K$8,V_XNN1!$L$3:$L$8,BT360)</f>
        <v>Error reading input X value(s): The value is not a number</v>
      </c>
      <c r="BO360" s="312" t="e">
        <f>(BN360/V_XNN1!$L$7)*100</f>
        <v>#VALUE!</v>
      </c>
      <c r="BP360" s="308" t="str">
        <f>_xll.SRS1Splines.Functions25.Linear_Interp(V_XNN1!$K$3:$K$8,V_XNN1!$M$3:$M$8,BT360)</f>
        <v>Error reading input X value(s): The value is not a number</v>
      </c>
      <c r="BQ360" s="308">
        <f>IFERROR((BN360 - V_XNN1!$M$16) / (V_XNN1!$M$15- V_XNN1!$M$16) * 100, 0)</f>
        <v>0</v>
      </c>
      <c r="BR360" s="308">
        <v>252</v>
      </c>
      <c r="BS360" s="308">
        <v>249</v>
      </c>
      <c r="BT360" s="374"/>
      <c r="BU360" s="312"/>
      <c r="BV360" s="372"/>
      <c r="BW360" s="375"/>
      <c r="BX360" s="365"/>
      <c r="BY360" s="376"/>
      <c r="BZ360" s="376"/>
      <c r="CA360" s="376"/>
      <c r="CB360" s="365"/>
      <c r="CC360" s="365"/>
      <c r="CD360" s="366"/>
      <c r="CE360" s="365"/>
      <c r="CF360" s="365"/>
      <c r="CG360" s="365"/>
      <c r="CH360" s="365"/>
      <c r="CI360" s="377"/>
      <c r="CJ360" s="365"/>
      <c r="CK360" s="378"/>
      <c r="CL360" s="375"/>
      <c r="CM360" s="365"/>
      <c r="CN360" s="376"/>
      <c r="CO360" s="376"/>
      <c r="CP360" s="376"/>
      <c r="CQ360" s="365"/>
      <c r="CR360" s="365"/>
      <c r="CS360" s="366"/>
      <c r="CT360" s="365"/>
      <c r="CU360" s="365"/>
      <c r="CV360" s="365"/>
      <c r="CW360" s="365"/>
      <c r="CX360" s="377"/>
      <c r="CY360" s="365"/>
      <c r="CZ360" s="378"/>
    </row>
    <row r="361" spans="1:104" s="1" customFormat="1" hidden="1">
      <c r="A361" s="272">
        <v>44920</v>
      </c>
      <c r="B361" s="362"/>
      <c r="C361" s="363"/>
      <c r="D361" s="364"/>
      <c r="E361" s="364"/>
      <c r="F361" s="364"/>
      <c r="G361" s="365"/>
      <c r="H361" s="366"/>
      <c r="I361" s="366"/>
      <c r="J361" s="366"/>
      <c r="K361" s="366"/>
      <c r="L361" s="366"/>
      <c r="M361" s="367"/>
      <c r="N361" s="367"/>
      <c r="O361" s="365"/>
      <c r="P361" s="368"/>
      <c r="Q361" s="369"/>
      <c r="R361" s="312"/>
      <c r="S361" s="370">
        <v>0.38487116091537477</v>
      </c>
      <c r="T361" s="370">
        <v>1.8225</v>
      </c>
      <c r="U361" s="370">
        <v>0</v>
      </c>
      <c r="V361" s="312">
        <f>_xll.SRS1Splines.Functions25.Linear_Interp(V_NK3!$P$8:$P$32,V_NK3!$R$8:$R$32,AC361)</f>
        <v>472.72753673</v>
      </c>
      <c r="W361" s="312">
        <f>(V361/V_NK3!$R$28)*100</f>
        <v>87.195431571198284</v>
      </c>
      <c r="X361" s="308">
        <f>V361-V_NK3!$R$8</f>
        <v>416.14888473000002</v>
      </c>
      <c r="Y361" s="308">
        <f>IFERROR((V361 - V_NK3!$V$10) / (V_NK3!$V$9- V_NK3!$V$10) * 100, 0)</f>
        <v>85.703437667081218</v>
      </c>
      <c r="Z361" s="308">
        <v>541.79999999999995</v>
      </c>
      <c r="AA361" s="308">
        <v>521</v>
      </c>
      <c r="AB361" s="312">
        <v>540.84</v>
      </c>
      <c r="AC361" s="371">
        <v>539.13</v>
      </c>
      <c r="AD361" s="308">
        <v>0.62</v>
      </c>
      <c r="AE361" s="372">
        <v>0.45</v>
      </c>
      <c r="AF361" s="373"/>
      <c r="AG361" s="312"/>
      <c r="AH361" s="370">
        <v>1.7672574831020738</v>
      </c>
      <c r="AI361" s="370">
        <v>1.8923563636363638</v>
      </c>
      <c r="AJ361" s="370">
        <v>0</v>
      </c>
      <c r="AK361" s="312">
        <f>_xll.SRS1Splines.Functions25.Linear_Interp(V_NK2!$R$10:$R$21,V_NK2!$T$10:$T$21,AR361)</f>
        <v>71.531057142883398</v>
      </c>
      <c r="AL361" s="312">
        <f>(AK361/V_NK2!$T$18)*100</f>
        <v>100.18355342140531</v>
      </c>
      <c r="AM361" s="308">
        <f>AK361-V_NK2!$T$11</f>
        <v>30.711057142855601</v>
      </c>
      <c r="AN361" s="308">
        <f>IFERROR((AK361 - V_NK2!$X$12) / (V_NK2!$X$11- V_NK2!$X$12) * 100, 0)</f>
        <v>100.42857142857132</v>
      </c>
      <c r="AO361" s="308">
        <v>427</v>
      </c>
      <c r="AP361" s="308">
        <v>420</v>
      </c>
      <c r="AQ361" s="308">
        <v>425</v>
      </c>
      <c r="AR361" s="371">
        <v>427.03</v>
      </c>
      <c r="AS361" s="312">
        <v>0.82</v>
      </c>
      <c r="AT361" s="372">
        <v>0.46</v>
      </c>
      <c r="AU361" s="369"/>
      <c r="AV361" s="312"/>
      <c r="AW361" s="370"/>
      <c r="AX361" s="370"/>
      <c r="AY361" s="370"/>
      <c r="AZ361" s="312"/>
      <c r="BA361" s="312"/>
      <c r="BB361" s="308"/>
      <c r="BC361" s="308"/>
      <c r="BD361" s="308"/>
      <c r="BE361" s="308"/>
      <c r="BF361" s="374"/>
      <c r="BG361" s="312"/>
      <c r="BH361" s="372"/>
      <c r="BI361" s="369"/>
      <c r="BJ361" s="312"/>
      <c r="BK361" s="370"/>
      <c r="BL361" s="370"/>
      <c r="BM361" s="370"/>
      <c r="BN361" s="312" t="str">
        <f>_xll.SRS1Splines.Functions25.Linear_Interp(V_XNN1!$K$3:$K$8,V_XNN1!$L$3:$L$8,BT361)</f>
        <v>Error reading input X value(s): The value is not a number</v>
      </c>
      <c r="BO361" s="312" t="e">
        <f>(BN361/V_XNN1!$L$7)*100</f>
        <v>#VALUE!</v>
      </c>
      <c r="BP361" s="308" t="str">
        <f>_xll.SRS1Splines.Functions25.Linear_Interp(V_XNN1!$K$3:$K$8,V_XNN1!$M$3:$M$8,BT361)</f>
        <v>Error reading input X value(s): The value is not a number</v>
      </c>
      <c r="BQ361" s="308">
        <f>IFERROR((BN361 - V_XNN1!$M$16) / (V_XNN1!$M$15- V_XNN1!$M$16) * 100, 0)</f>
        <v>0</v>
      </c>
      <c r="BR361" s="308">
        <v>252</v>
      </c>
      <c r="BS361" s="308">
        <v>249</v>
      </c>
      <c r="BT361" s="374"/>
      <c r="BU361" s="312"/>
      <c r="BV361" s="372"/>
      <c r="BW361" s="375"/>
      <c r="BX361" s="365"/>
      <c r="BY361" s="376"/>
      <c r="BZ361" s="376"/>
      <c r="CA361" s="376"/>
      <c r="CB361" s="365"/>
      <c r="CC361" s="365"/>
      <c r="CD361" s="366"/>
      <c r="CE361" s="365"/>
      <c r="CF361" s="365"/>
      <c r="CG361" s="365"/>
      <c r="CH361" s="365"/>
      <c r="CI361" s="377"/>
      <c r="CJ361" s="365"/>
      <c r="CK361" s="378"/>
      <c r="CL361" s="375"/>
      <c r="CM361" s="365"/>
      <c r="CN361" s="376"/>
      <c r="CO361" s="376"/>
      <c r="CP361" s="376"/>
      <c r="CQ361" s="365"/>
      <c r="CR361" s="365"/>
      <c r="CS361" s="366"/>
      <c r="CT361" s="365"/>
      <c r="CU361" s="365"/>
      <c r="CV361" s="365"/>
      <c r="CW361" s="365"/>
      <c r="CX361" s="377"/>
      <c r="CY361" s="365"/>
      <c r="CZ361" s="378"/>
    </row>
    <row r="362" spans="1:104" s="1" customFormat="1" hidden="1">
      <c r="A362" s="272">
        <v>44921</v>
      </c>
      <c r="B362" s="362"/>
      <c r="C362" s="363"/>
      <c r="D362" s="364"/>
      <c r="E362" s="364"/>
      <c r="F362" s="364"/>
      <c r="G362" s="365"/>
      <c r="H362" s="366"/>
      <c r="I362" s="366"/>
      <c r="J362" s="366"/>
      <c r="K362" s="366"/>
      <c r="L362" s="366"/>
      <c r="M362" s="367"/>
      <c r="N362" s="367"/>
      <c r="O362" s="365"/>
      <c r="P362" s="368"/>
      <c r="Q362" s="369"/>
      <c r="R362" s="312"/>
      <c r="S362" s="370">
        <v>0.71396395114517208</v>
      </c>
      <c r="T362" s="370">
        <v>2.5110000000000001</v>
      </c>
      <c r="U362" s="370">
        <v>0</v>
      </c>
      <c r="V362" s="312">
        <f>_xll.SRS1Splines.Functions25.Linear_Interp(V_NK3!$P$8:$P$32,V_NK3!$R$8:$R$32,AC362)</f>
        <v>470.93050068000201</v>
      </c>
      <c r="W362" s="312">
        <f>(V362/V_NK3!$R$28)*100</f>
        <v>86.863965088385655</v>
      </c>
      <c r="X362" s="308">
        <f>V362-V_NK3!$R$8</f>
        <v>414.35184868000204</v>
      </c>
      <c r="Y362" s="308">
        <f>IFERROR((V362 - V_NK3!$V$10) / (V_NK3!$V$9- V_NK3!$V$10) * 100, 0)</f>
        <v>85.333348564964723</v>
      </c>
      <c r="Z362" s="308">
        <v>541.79999999999995</v>
      </c>
      <c r="AA362" s="308">
        <v>521</v>
      </c>
      <c r="AB362" s="312">
        <v>540.84</v>
      </c>
      <c r="AC362" s="371">
        <v>539.08000000000004</v>
      </c>
      <c r="AD362" s="308">
        <v>0.62</v>
      </c>
      <c r="AE362" s="372">
        <v>0.62</v>
      </c>
      <c r="AF362" s="373"/>
      <c r="AG362" s="312"/>
      <c r="AH362" s="370">
        <v>2.4955081038779068</v>
      </c>
      <c r="AI362" s="370">
        <v>1.8512181818181819</v>
      </c>
      <c r="AJ362" s="370">
        <v>0</v>
      </c>
      <c r="AK362" s="312">
        <f>_xll.SRS1Splines.Functions25.Linear_Interp(V_NK2!$R$10:$R$21,V_NK2!$T$10:$T$21,AR362)</f>
        <v>72.230028571454895</v>
      </c>
      <c r="AL362" s="312">
        <f>(AK362/V_NK2!$T$18)*100</f>
        <v>101.16250500203765</v>
      </c>
      <c r="AM362" s="308">
        <f>AK362-V_NK2!$T$11</f>
        <v>31.410028571427098</v>
      </c>
      <c r="AN362" s="308">
        <f>IFERROR((AK362 - V_NK2!$X$12) / (V_NK2!$X$11- V_NK2!$X$12) * 100, 0)</f>
        <v>102.71428571428594</v>
      </c>
      <c r="AO362" s="308">
        <v>427</v>
      </c>
      <c r="AP362" s="308">
        <v>420</v>
      </c>
      <c r="AQ362" s="308">
        <v>425</v>
      </c>
      <c r="AR362" s="371">
        <v>427.19</v>
      </c>
      <c r="AS362" s="312">
        <v>0.82</v>
      </c>
      <c r="AT362" s="372">
        <v>0.45</v>
      </c>
      <c r="AU362" s="369"/>
      <c r="AV362" s="312"/>
      <c r="AW362" s="370"/>
      <c r="AX362" s="370"/>
      <c r="AY362" s="370"/>
      <c r="AZ362" s="312"/>
      <c r="BA362" s="312"/>
      <c r="BB362" s="308"/>
      <c r="BC362" s="308"/>
      <c r="BD362" s="308"/>
      <c r="BE362" s="308"/>
      <c r="BF362" s="374"/>
      <c r="BG362" s="312"/>
      <c r="BH362" s="372"/>
      <c r="BI362" s="369"/>
      <c r="BJ362" s="312"/>
      <c r="BK362" s="370"/>
      <c r="BL362" s="370"/>
      <c r="BM362" s="370"/>
      <c r="BN362" s="312" t="str">
        <f>_xll.SRS1Splines.Functions25.Linear_Interp(V_XNN1!$K$3:$K$8,V_XNN1!$L$3:$L$8,BT362)</f>
        <v>Error reading input X value(s): The value is not a number</v>
      </c>
      <c r="BO362" s="312" t="e">
        <f>(BN362/V_XNN1!$L$7)*100</f>
        <v>#VALUE!</v>
      </c>
      <c r="BP362" s="308" t="str">
        <f>_xll.SRS1Splines.Functions25.Linear_Interp(V_XNN1!$K$3:$K$8,V_XNN1!$M$3:$M$8,BT362)</f>
        <v>Error reading input X value(s): The value is not a number</v>
      </c>
      <c r="BQ362" s="308">
        <f>IFERROR((BN362 - V_XNN1!$M$16) / (V_XNN1!$M$15- V_XNN1!$M$16) * 100, 0)</f>
        <v>0</v>
      </c>
      <c r="BR362" s="308">
        <v>252</v>
      </c>
      <c r="BS362" s="308">
        <v>249</v>
      </c>
      <c r="BT362" s="374"/>
      <c r="BU362" s="312"/>
      <c r="BV362" s="372"/>
      <c r="BW362" s="375"/>
      <c r="BX362" s="365"/>
      <c r="BY362" s="376"/>
      <c r="BZ362" s="376"/>
      <c r="CA362" s="376"/>
      <c r="CB362" s="365"/>
      <c r="CC362" s="365"/>
      <c r="CD362" s="366"/>
      <c r="CE362" s="365"/>
      <c r="CF362" s="365"/>
      <c r="CG362" s="365"/>
      <c r="CH362" s="365"/>
      <c r="CI362" s="377"/>
      <c r="CJ362" s="365"/>
      <c r="CK362" s="378"/>
      <c r="CL362" s="375"/>
      <c r="CM362" s="365"/>
      <c r="CN362" s="376"/>
      <c r="CO362" s="376"/>
      <c r="CP362" s="376"/>
      <c r="CQ362" s="365"/>
      <c r="CR362" s="365"/>
      <c r="CS362" s="366"/>
      <c r="CT362" s="365"/>
      <c r="CU362" s="365"/>
      <c r="CV362" s="365"/>
      <c r="CW362" s="365"/>
      <c r="CX362" s="377"/>
      <c r="CY362" s="365"/>
      <c r="CZ362" s="378"/>
    </row>
    <row r="363" spans="1:104" s="1" customFormat="1" hidden="1">
      <c r="A363" s="272">
        <v>44922</v>
      </c>
      <c r="B363" s="362"/>
      <c r="C363" s="363"/>
      <c r="D363" s="364"/>
      <c r="E363" s="364"/>
      <c r="F363" s="364"/>
      <c r="G363" s="365"/>
      <c r="H363" s="366"/>
      <c r="I363" s="366"/>
      <c r="J363" s="366"/>
      <c r="K363" s="366"/>
      <c r="L363" s="366"/>
      <c r="M363" s="367"/>
      <c r="N363" s="367"/>
      <c r="O363" s="365"/>
      <c r="P363" s="368"/>
      <c r="Q363" s="369"/>
      <c r="R363" s="312"/>
      <c r="S363" s="370">
        <v>0.71905674137115483</v>
      </c>
      <c r="T363" s="370">
        <v>2.8755000000000002</v>
      </c>
      <c r="U363" s="370">
        <v>0</v>
      </c>
      <c r="V363" s="312">
        <f>_xll.SRS1Splines.Functions25.Linear_Interp(V_NK3!$P$8:$P$32,V_NK3!$R$8:$R$32,AC363)</f>
        <v>468.774057419999</v>
      </c>
      <c r="W363" s="312">
        <f>(V363/V_NK3!$R$28)*100</f>
        <v>86.466205309009482</v>
      </c>
      <c r="X363" s="308">
        <f>V363-V_NK3!$R$8</f>
        <v>412.19540541999902</v>
      </c>
      <c r="Y363" s="308">
        <f>IFERROR((V363 - V_NK3!$V$10) / (V_NK3!$V$9- V_NK3!$V$10) * 100, 0)</f>
        <v>84.889241642423841</v>
      </c>
      <c r="Z363" s="308">
        <v>541.79999999999995</v>
      </c>
      <c r="AA363" s="308">
        <v>521</v>
      </c>
      <c r="AB363" s="312">
        <v>540.84</v>
      </c>
      <c r="AC363" s="371">
        <v>539.02</v>
      </c>
      <c r="AD363" s="308">
        <v>0.62</v>
      </c>
      <c r="AE363" s="372">
        <v>0.71</v>
      </c>
      <c r="AF363" s="373"/>
      <c r="AG363" s="312"/>
      <c r="AH363" s="370">
        <v>2.8252387246524813</v>
      </c>
      <c r="AI363" s="370">
        <v>2.0157709090909095</v>
      </c>
      <c r="AJ363" s="370">
        <v>0</v>
      </c>
      <c r="AK363" s="312">
        <f>_xll.SRS1Splines.Functions25.Linear_Interp(V_NK2!$R$10:$R$21,V_NK2!$T$10:$T$21,AR363)</f>
        <v>72.5358285714549</v>
      </c>
      <c r="AL363" s="312">
        <f>(AK363/V_NK2!$T$18)*100</f>
        <v>101.59079631856427</v>
      </c>
      <c r="AM363" s="308">
        <f>AK363-V_NK2!$T$11</f>
        <v>31.715828571427103</v>
      </c>
      <c r="AN363" s="308">
        <f>IFERROR((AK363 - V_NK2!$X$12) / (V_NK2!$X$11- V_NK2!$X$12) * 100, 0)</f>
        <v>103.71428571428601</v>
      </c>
      <c r="AO363" s="308">
        <v>427</v>
      </c>
      <c r="AP363" s="308">
        <v>420</v>
      </c>
      <c r="AQ363" s="308">
        <v>425</v>
      </c>
      <c r="AR363" s="371">
        <v>427.26</v>
      </c>
      <c r="AS363" s="312">
        <v>0.82</v>
      </c>
      <c r="AT363" s="372">
        <v>0.49</v>
      </c>
      <c r="AU363" s="369"/>
      <c r="AV363" s="312"/>
      <c r="AW363" s="370"/>
      <c r="AX363" s="370"/>
      <c r="AY363" s="370"/>
      <c r="AZ363" s="312"/>
      <c r="BA363" s="312"/>
      <c r="BB363" s="308"/>
      <c r="BC363" s="308"/>
      <c r="BD363" s="308"/>
      <c r="BE363" s="308"/>
      <c r="BF363" s="374"/>
      <c r="BG363" s="312"/>
      <c r="BH363" s="372"/>
      <c r="BI363" s="369"/>
      <c r="BJ363" s="312"/>
      <c r="BK363" s="370"/>
      <c r="BL363" s="370"/>
      <c r="BM363" s="370"/>
      <c r="BN363" s="312" t="str">
        <f>_xll.SRS1Splines.Functions25.Linear_Interp(V_XNN1!$K$3:$K$8,V_XNN1!$L$3:$L$8,BT363)</f>
        <v>Error reading input X value(s): The value is not a number</v>
      </c>
      <c r="BO363" s="312" t="e">
        <f>(BN363/V_XNN1!$L$7)*100</f>
        <v>#VALUE!</v>
      </c>
      <c r="BP363" s="308" t="str">
        <f>_xll.SRS1Splines.Functions25.Linear_Interp(V_XNN1!$K$3:$K$8,V_XNN1!$M$3:$M$8,BT363)</f>
        <v>Error reading input X value(s): The value is not a number</v>
      </c>
      <c r="BQ363" s="308">
        <f>IFERROR((BN363 - V_XNN1!$M$16) / (V_XNN1!$M$15- V_XNN1!$M$16) * 100, 0)</f>
        <v>0</v>
      </c>
      <c r="BR363" s="308">
        <v>252</v>
      </c>
      <c r="BS363" s="308">
        <v>249</v>
      </c>
      <c r="BT363" s="374"/>
      <c r="BU363" s="312"/>
      <c r="BV363" s="372"/>
      <c r="BW363" s="375"/>
      <c r="BX363" s="365"/>
      <c r="BY363" s="376"/>
      <c r="BZ363" s="376"/>
      <c r="CA363" s="376"/>
      <c r="CB363" s="365"/>
      <c r="CC363" s="365"/>
      <c r="CD363" s="366"/>
      <c r="CE363" s="365"/>
      <c r="CF363" s="365"/>
      <c r="CG363" s="365"/>
      <c r="CH363" s="365"/>
      <c r="CI363" s="377"/>
      <c r="CJ363" s="365"/>
      <c r="CK363" s="378"/>
      <c r="CL363" s="375"/>
      <c r="CM363" s="365"/>
      <c r="CN363" s="376"/>
      <c r="CO363" s="376"/>
      <c r="CP363" s="376"/>
      <c r="CQ363" s="365"/>
      <c r="CR363" s="365"/>
      <c r="CS363" s="366"/>
      <c r="CT363" s="365"/>
      <c r="CU363" s="365"/>
      <c r="CV363" s="365"/>
      <c r="CW363" s="365"/>
      <c r="CX363" s="377"/>
      <c r="CY363" s="365"/>
      <c r="CZ363" s="378"/>
    </row>
    <row r="364" spans="1:104" s="1" customFormat="1" hidden="1">
      <c r="A364" s="272">
        <v>44923</v>
      </c>
      <c r="B364" s="362"/>
      <c r="C364" s="363"/>
      <c r="D364" s="364"/>
      <c r="E364" s="364"/>
      <c r="F364" s="364"/>
      <c r="G364" s="365"/>
      <c r="H364" s="366"/>
      <c r="I364" s="366"/>
      <c r="J364" s="366"/>
      <c r="K364" s="366"/>
      <c r="L364" s="366"/>
      <c r="M364" s="367"/>
      <c r="N364" s="367"/>
      <c r="O364" s="365"/>
      <c r="P364" s="368"/>
      <c r="Q364" s="369"/>
      <c r="R364" s="312"/>
      <c r="S364" s="370">
        <v>0.78909041565322879</v>
      </c>
      <c r="T364" s="370">
        <v>2.5514999999999999</v>
      </c>
      <c r="U364" s="370">
        <v>0</v>
      </c>
      <c r="V364" s="312">
        <f>_xll.SRS1Splines.Functions25.Linear_Interp(V_NK3!$P$8:$P$32,V_NK3!$R$8:$R$32,AC364)</f>
        <v>467.011647850001</v>
      </c>
      <c r="W364" s="312">
        <f>(V364/V_NK3!$R$28)*100</f>
        <v>86.141125741772512</v>
      </c>
      <c r="X364" s="308">
        <f>V364-V_NK3!$R$8</f>
        <v>410.43299585000102</v>
      </c>
      <c r="Y364" s="308">
        <f>IFERROR((V364 - V_NK3!$V$10) / (V_NK3!$V$9- V_NK3!$V$10) * 100, 0)</f>
        <v>84.526283662074604</v>
      </c>
      <c r="Z364" s="308">
        <v>541.79999999999995</v>
      </c>
      <c r="AA364" s="308">
        <v>521</v>
      </c>
      <c r="AB364" s="312">
        <v>540.84</v>
      </c>
      <c r="AC364" s="371">
        <v>538.97</v>
      </c>
      <c r="AD364" s="308">
        <v>0.62</v>
      </c>
      <c r="AE364" s="372">
        <v>0.63</v>
      </c>
      <c r="AF364" s="373"/>
      <c r="AG364" s="312"/>
      <c r="AH364" s="370">
        <v>2.5567498371655657</v>
      </c>
      <c r="AI364" s="370">
        <v>2.1803236363636369</v>
      </c>
      <c r="AJ364" s="370">
        <v>0</v>
      </c>
      <c r="AK364" s="312">
        <f>_xll.SRS1Splines.Functions25.Linear_Interp(V_NK2!$R$10:$R$21,V_NK2!$T$10:$T$21,AR364)</f>
        <v>72.492142857169299</v>
      </c>
      <c r="AL364" s="312">
        <f>(AK364/V_NK2!$T$18)*100</f>
        <v>101.52961184477492</v>
      </c>
      <c r="AM364" s="308">
        <f>AK364-V_NK2!$T$11</f>
        <v>31.672142857141502</v>
      </c>
      <c r="AN364" s="308">
        <f>IFERROR((AK364 - V_NK2!$X$12) / (V_NK2!$X$11- V_NK2!$X$12) * 100, 0)</f>
        <v>103.57142857142922</v>
      </c>
      <c r="AO364" s="308">
        <v>427</v>
      </c>
      <c r="AP364" s="308">
        <v>420</v>
      </c>
      <c r="AQ364" s="308">
        <v>425</v>
      </c>
      <c r="AR364" s="371">
        <v>427.25</v>
      </c>
      <c r="AS364" s="312">
        <v>0.82</v>
      </c>
      <c r="AT364" s="372">
        <v>0.53</v>
      </c>
      <c r="AU364" s="369"/>
      <c r="AV364" s="312"/>
      <c r="AW364" s="370"/>
      <c r="AX364" s="370"/>
      <c r="AY364" s="370"/>
      <c r="AZ364" s="312"/>
      <c r="BA364" s="312"/>
      <c r="BB364" s="308"/>
      <c r="BC364" s="308"/>
      <c r="BD364" s="308"/>
      <c r="BE364" s="308"/>
      <c r="BF364" s="374"/>
      <c r="BG364" s="312"/>
      <c r="BH364" s="372"/>
      <c r="BI364" s="369"/>
      <c r="BJ364" s="312"/>
      <c r="BK364" s="370"/>
      <c r="BL364" s="370"/>
      <c r="BM364" s="370"/>
      <c r="BN364" s="312" t="str">
        <f>_xll.SRS1Splines.Functions25.Linear_Interp(V_XNN1!$K$3:$K$8,V_XNN1!$L$3:$L$8,BT364)</f>
        <v>Error reading input X value(s): The value is not a number</v>
      </c>
      <c r="BO364" s="312" t="e">
        <f>(BN364/V_XNN1!$L$7)*100</f>
        <v>#VALUE!</v>
      </c>
      <c r="BP364" s="308" t="str">
        <f>_xll.SRS1Splines.Functions25.Linear_Interp(V_XNN1!$K$3:$K$8,V_XNN1!$M$3:$M$8,BT364)</f>
        <v>Error reading input X value(s): The value is not a number</v>
      </c>
      <c r="BQ364" s="308">
        <f>IFERROR((BN364 - V_XNN1!$M$16) / (V_XNN1!$M$15- V_XNN1!$M$16) * 100, 0)</f>
        <v>0</v>
      </c>
      <c r="BR364" s="308">
        <v>252</v>
      </c>
      <c r="BS364" s="308">
        <v>249</v>
      </c>
      <c r="BT364" s="374"/>
      <c r="BU364" s="312"/>
      <c r="BV364" s="372"/>
      <c r="BW364" s="375"/>
      <c r="BX364" s="365"/>
      <c r="BY364" s="376"/>
      <c r="BZ364" s="376"/>
      <c r="CA364" s="376"/>
      <c r="CB364" s="365"/>
      <c r="CC364" s="365"/>
      <c r="CD364" s="366"/>
      <c r="CE364" s="365"/>
      <c r="CF364" s="365"/>
      <c r="CG364" s="365"/>
      <c r="CH364" s="365"/>
      <c r="CI364" s="377"/>
      <c r="CJ364" s="365"/>
      <c r="CK364" s="378"/>
      <c r="CL364" s="375"/>
      <c r="CM364" s="365"/>
      <c r="CN364" s="376"/>
      <c r="CO364" s="376"/>
      <c r="CP364" s="376"/>
      <c r="CQ364" s="365"/>
      <c r="CR364" s="365"/>
      <c r="CS364" s="366"/>
      <c r="CT364" s="365"/>
      <c r="CU364" s="365"/>
      <c r="CV364" s="365"/>
      <c r="CW364" s="365"/>
      <c r="CX364" s="377"/>
      <c r="CY364" s="365"/>
      <c r="CZ364" s="378"/>
    </row>
    <row r="365" spans="1:104" s="1" customFormat="1" hidden="1">
      <c r="A365" s="272">
        <v>44924</v>
      </c>
      <c r="B365" s="362"/>
      <c r="C365" s="363"/>
      <c r="D365" s="364"/>
      <c r="E365" s="364"/>
      <c r="F365" s="364"/>
      <c r="G365" s="365"/>
      <c r="H365" s="366"/>
      <c r="I365" s="366"/>
      <c r="J365" s="366"/>
      <c r="K365" s="366"/>
      <c r="L365" s="366"/>
      <c r="M365" s="367"/>
      <c r="N365" s="367"/>
      <c r="O365" s="365"/>
      <c r="P365" s="368"/>
      <c r="Q365" s="369"/>
      <c r="R365" s="312"/>
      <c r="S365" s="370">
        <v>0.44767472535324099</v>
      </c>
      <c r="T365" s="370">
        <v>2.1869999999999998</v>
      </c>
      <c r="U365" s="370">
        <v>0</v>
      </c>
      <c r="V365" s="312">
        <f>_xll.SRS1Splines.Functions25.Linear_Interp(V_NK3!$P$8:$P$32,V_NK3!$R$8:$R$32,AC365)</f>
        <v>465.27232259999897</v>
      </c>
      <c r="W365" s="312">
        <f>(V365/V_NK3!$R$28)*100</f>
        <v>85.820304118251926</v>
      </c>
      <c r="X365" s="308">
        <f>V365-V_NK3!$R$8</f>
        <v>408.693670599999</v>
      </c>
      <c r="Y365" s="308">
        <f>IFERROR((V365 - V_NK3!$V$10) / (V_NK3!$V$9- V_NK3!$V$10) * 100, 0)</f>
        <v>84.168079762902678</v>
      </c>
      <c r="Z365" s="308">
        <v>541.79999999999995</v>
      </c>
      <c r="AA365" s="308">
        <v>521</v>
      </c>
      <c r="AB365" s="312">
        <v>540.84</v>
      </c>
      <c r="AC365" s="371">
        <v>538.91999999999996</v>
      </c>
      <c r="AD365" s="308">
        <v>0.62</v>
      </c>
      <c r="AE365" s="372">
        <v>0.54</v>
      </c>
      <c r="AF365" s="373"/>
      <c r="AG365" s="312"/>
      <c r="AH365" s="370">
        <v>2.1160326593665695</v>
      </c>
      <c r="AI365" s="370">
        <v>2.1803236363636369</v>
      </c>
      <c r="AJ365" s="370">
        <v>0</v>
      </c>
      <c r="AK365" s="312">
        <f>_xll.SRS1Splines.Functions25.Linear_Interp(V_NK2!$R$10:$R$21,V_NK2!$T$10:$T$21,AR365)</f>
        <v>72.011600000026306</v>
      </c>
      <c r="AL365" s="312">
        <f>(AK365/V_NK2!$T$18)*100</f>
        <v>100.85658263309006</v>
      </c>
      <c r="AM365" s="308">
        <f>AK365-V_NK2!$T$11</f>
        <v>31.191599999998509</v>
      </c>
      <c r="AN365" s="308">
        <f>IFERROR((AK365 - V_NK2!$X$12) / (V_NK2!$X$11- V_NK2!$X$12) * 100, 0)</f>
        <v>102.00000000000014</v>
      </c>
      <c r="AO365" s="308">
        <v>427</v>
      </c>
      <c r="AP365" s="308">
        <v>420</v>
      </c>
      <c r="AQ365" s="308">
        <v>425</v>
      </c>
      <c r="AR365" s="371">
        <v>427.14</v>
      </c>
      <c r="AS365" s="312">
        <v>0.82</v>
      </c>
      <c r="AT365" s="372">
        <v>0.53</v>
      </c>
      <c r="AU365" s="369"/>
      <c r="AV365" s="312"/>
      <c r="AW365" s="370"/>
      <c r="AX365" s="370"/>
      <c r="AY365" s="370"/>
      <c r="AZ365" s="312"/>
      <c r="BA365" s="312"/>
      <c r="BB365" s="308"/>
      <c r="BC365" s="308"/>
      <c r="BD365" s="308"/>
      <c r="BE365" s="308"/>
      <c r="BF365" s="374"/>
      <c r="BG365" s="312"/>
      <c r="BH365" s="372"/>
      <c r="BI365" s="369"/>
      <c r="BJ365" s="312"/>
      <c r="BK365" s="370"/>
      <c r="BL365" s="370"/>
      <c r="BM365" s="370"/>
      <c r="BN365" s="312" t="str">
        <f>_xll.SRS1Splines.Functions25.Linear_Interp(V_XNN1!$K$3:$K$8,V_XNN1!$L$3:$L$8,BT365)</f>
        <v>Error reading input X value(s): The value is not a number</v>
      </c>
      <c r="BO365" s="312" t="e">
        <f>(BN365/V_XNN1!$L$7)*100</f>
        <v>#VALUE!</v>
      </c>
      <c r="BP365" s="308" t="str">
        <f>_xll.SRS1Splines.Functions25.Linear_Interp(V_XNN1!$K$3:$K$8,V_XNN1!$M$3:$M$8,BT365)</f>
        <v>Error reading input X value(s): The value is not a number</v>
      </c>
      <c r="BQ365" s="308">
        <f>IFERROR((BN365 - V_XNN1!$M$16) / (V_XNN1!$M$15- V_XNN1!$M$16) * 100, 0)</f>
        <v>0</v>
      </c>
      <c r="BR365" s="308">
        <v>252</v>
      </c>
      <c r="BS365" s="308">
        <v>249</v>
      </c>
      <c r="BT365" s="374"/>
      <c r="BU365" s="312"/>
      <c r="BV365" s="372"/>
      <c r="BW365" s="375"/>
      <c r="BX365" s="365"/>
      <c r="BY365" s="376"/>
      <c r="BZ365" s="376"/>
      <c r="CA365" s="376"/>
      <c r="CB365" s="365"/>
      <c r="CC365" s="365"/>
      <c r="CD365" s="366"/>
      <c r="CE365" s="365"/>
      <c r="CF365" s="365"/>
      <c r="CG365" s="365"/>
      <c r="CH365" s="365"/>
      <c r="CI365" s="377"/>
      <c r="CJ365" s="365"/>
      <c r="CK365" s="378"/>
      <c r="CL365" s="375"/>
      <c r="CM365" s="365"/>
      <c r="CN365" s="376"/>
      <c r="CO365" s="376"/>
      <c r="CP365" s="376"/>
      <c r="CQ365" s="365"/>
      <c r="CR365" s="365"/>
      <c r="CS365" s="366"/>
      <c r="CT365" s="365"/>
      <c r="CU365" s="365"/>
      <c r="CV365" s="365"/>
      <c r="CW365" s="365"/>
      <c r="CX365" s="377"/>
      <c r="CY365" s="365"/>
      <c r="CZ365" s="378"/>
    </row>
    <row r="366" spans="1:104" s="1" customFormat="1" hidden="1">
      <c r="A366" s="272">
        <v>44925</v>
      </c>
      <c r="B366" s="362"/>
      <c r="C366" s="363"/>
      <c r="D366" s="364"/>
      <c r="E366" s="364"/>
      <c r="F366" s="364"/>
      <c r="G366" s="365"/>
      <c r="H366" s="366"/>
      <c r="I366" s="366"/>
      <c r="J366" s="366"/>
      <c r="K366" s="366"/>
      <c r="L366" s="366"/>
      <c r="M366" s="367"/>
      <c r="N366" s="367"/>
      <c r="O366" s="365"/>
      <c r="P366" s="368"/>
      <c r="Q366" s="369"/>
      <c r="R366" s="312"/>
      <c r="S366" s="370">
        <v>0.21190483521652223</v>
      </c>
      <c r="T366" s="370">
        <v>1.2555000000000001</v>
      </c>
      <c r="U366" s="370">
        <v>0</v>
      </c>
      <c r="V366" s="312">
        <f>_xll.SRS1Splines.Functions25.Linear_Interp(V_NK3!$P$8:$P$32,V_NK3!$R$8:$R$32,AC366)</f>
        <v>464.22872745000001</v>
      </c>
      <c r="W366" s="312">
        <f>(V366/V_NK3!$R$28)*100</f>
        <v>85.627811144139983</v>
      </c>
      <c r="X366" s="308">
        <f>V366-V_NK3!$R$8</f>
        <v>407.65007545000003</v>
      </c>
      <c r="Y366" s="308">
        <f>IFERROR((V366 - V_NK3!$V$10) / (V_NK3!$V$9- V_NK3!$V$10) * 100, 0)</f>
        <v>83.9531574234</v>
      </c>
      <c r="Z366" s="308">
        <v>541.79999999999995</v>
      </c>
      <c r="AA366" s="308">
        <v>521</v>
      </c>
      <c r="AB366" s="312">
        <v>540.84</v>
      </c>
      <c r="AC366" s="371">
        <v>538.89</v>
      </c>
      <c r="AD366" s="308">
        <v>0.62</v>
      </c>
      <c r="AE366" s="372">
        <v>0.31</v>
      </c>
      <c r="AF366" s="373"/>
      <c r="AG366" s="312"/>
      <c r="AH366" s="370">
        <v>1.1998785956214524</v>
      </c>
      <c r="AI366" s="370">
        <v>2.1391854545454549</v>
      </c>
      <c r="AJ366" s="370">
        <v>0</v>
      </c>
      <c r="AK366" s="312">
        <f>_xll.SRS1Splines.Functions25.Linear_Interp(V_NK2!$R$10:$R$21,V_NK2!$T$10:$T$21,AR366)</f>
        <v>71.356314285740694</v>
      </c>
      <c r="AL366" s="312">
        <f>(AK366/V_NK2!$T$18)*100</f>
        <v>99.938815526247453</v>
      </c>
      <c r="AM366" s="308">
        <f>AK366-V_NK2!$T$11</f>
        <v>30.536314285712898</v>
      </c>
      <c r="AN366" s="308">
        <f>IFERROR((AK366 - V_NK2!$X$12) / (V_NK2!$X$11- V_NK2!$X$12) * 100, 0)</f>
        <v>99.857142857143216</v>
      </c>
      <c r="AO366" s="308">
        <v>427</v>
      </c>
      <c r="AP366" s="308">
        <v>420</v>
      </c>
      <c r="AQ366" s="308">
        <v>425</v>
      </c>
      <c r="AR366" s="371">
        <v>426.99</v>
      </c>
      <c r="AS366" s="312">
        <v>0.82</v>
      </c>
      <c r="AT366" s="372">
        <v>0.52</v>
      </c>
      <c r="AU366" s="369"/>
      <c r="AV366" s="312"/>
      <c r="AW366" s="370"/>
      <c r="AX366" s="370"/>
      <c r="AY366" s="370"/>
      <c r="AZ366" s="312"/>
      <c r="BA366" s="312"/>
      <c r="BB366" s="308"/>
      <c r="BC366" s="308"/>
      <c r="BD366" s="308"/>
      <c r="BE366" s="308"/>
      <c r="BF366" s="374"/>
      <c r="BG366" s="312"/>
      <c r="BH366" s="372"/>
      <c r="BI366" s="369"/>
      <c r="BJ366" s="312"/>
      <c r="BK366" s="370"/>
      <c r="BL366" s="370"/>
      <c r="BM366" s="370"/>
      <c r="BN366" s="312" t="str">
        <f>_xll.SRS1Splines.Functions25.Linear_Interp(V_XNN1!$K$3:$K$8,V_XNN1!$L$3:$L$8,BT366)</f>
        <v>Error reading input X value(s): The value is not a number</v>
      </c>
      <c r="BO366" s="312" t="e">
        <f>(BN366/V_XNN1!$L$7)*100</f>
        <v>#VALUE!</v>
      </c>
      <c r="BP366" s="308" t="str">
        <f>_xll.SRS1Splines.Functions25.Linear_Interp(V_XNN1!$K$3:$K$8,V_XNN1!$M$3:$M$8,BT366)</f>
        <v>Error reading input X value(s): The value is not a number</v>
      </c>
      <c r="BQ366" s="308">
        <f>IFERROR((BN366 - V_XNN1!$M$16) / (V_XNN1!$M$15- V_XNN1!$M$16) * 100, 0)</f>
        <v>0</v>
      </c>
      <c r="BR366" s="308">
        <v>252</v>
      </c>
      <c r="BS366" s="308">
        <v>249</v>
      </c>
      <c r="BT366" s="374"/>
      <c r="BU366" s="312"/>
      <c r="BV366" s="372"/>
      <c r="BW366" s="375"/>
      <c r="BX366" s="365"/>
      <c r="BY366" s="376"/>
      <c r="BZ366" s="376"/>
      <c r="CA366" s="376"/>
      <c r="CB366" s="365"/>
      <c r="CC366" s="365"/>
      <c r="CD366" s="366"/>
      <c r="CE366" s="365"/>
      <c r="CF366" s="365"/>
      <c r="CG366" s="365"/>
      <c r="CH366" s="365"/>
      <c r="CI366" s="377"/>
      <c r="CJ366" s="365"/>
      <c r="CK366" s="378"/>
      <c r="CL366" s="375"/>
      <c r="CM366" s="365"/>
      <c r="CN366" s="376"/>
      <c r="CO366" s="376"/>
      <c r="CP366" s="376"/>
      <c r="CQ366" s="365"/>
      <c r="CR366" s="365"/>
      <c r="CS366" s="366"/>
      <c r="CT366" s="365"/>
      <c r="CU366" s="365"/>
      <c r="CV366" s="365"/>
      <c r="CW366" s="365"/>
      <c r="CX366" s="377"/>
      <c r="CY366" s="365"/>
      <c r="CZ366" s="378"/>
    </row>
    <row r="367" spans="1:104" s="1" customFormat="1" hidden="1">
      <c r="A367" s="272">
        <v>44926</v>
      </c>
      <c r="B367" s="362"/>
      <c r="C367" s="363"/>
      <c r="D367" s="364"/>
      <c r="E367" s="364"/>
      <c r="F367" s="364"/>
      <c r="G367" s="365"/>
      <c r="H367" s="366"/>
      <c r="I367" s="366"/>
      <c r="J367" s="366"/>
      <c r="K367" s="366"/>
      <c r="L367" s="366"/>
      <c r="M367" s="367"/>
      <c r="N367" s="367"/>
      <c r="O367" s="365"/>
      <c r="P367" s="368"/>
      <c r="Q367" s="369"/>
      <c r="R367" s="312"/>
      <c r="S367" s="370">
        <v>1.0457698901405335</v>
      </c>
      <c r="T367" s="370">
        <v>1.7415</v>
      </c>
      <c r="U367" s="370">
        <v>0</v>
      </c>
      <c r="V367" s="312">
        <f>_xll.SRS1Splines.Functions25.Linear_Interp(V_NK3!$P$8:$P$32,V_NK3!$R$8:$R$32,AC367)</f>
        <v>463.53299735000002</v>
      </c>
      <c r="W367" s="312">
        <f>(V367/V_NK3!$R$28)*100</f>
        <v>85.499482494731893</v>
      </c>
      <c r="X367" s="308">
        <f>V367-V_NK3!$R$8</f>
        <v>406.95434535000004</v>
      </c>
      <c r="Y367" s="308">
        <f>IFERROR((V367 - V_NK3!$V$10) / (V_NK3!$V$9- V_NK3!$V$10) * 100, 0)</f>
        <v>83.809875863731392</v>
      </c>
      <c r="Z367" s="308">
        <v>541.79999999999995</v>
      </c>
      <c r="AA367" s="308">
        <v>521</v>
      </c>
      <c r="AB367" s="312">
        <v>540.84</v>
      </c>
      <c r="AC367" s="371">
        <v>538.87</v>
      </c>
      <c r="AD367" s="308">
        <v>0.62</v>
      </c>
      <c r="AE367" s="372">
        <v>0.43</v>
      </c>
      <c r="AF367" s="373"/>
      <c r="AG367" s="312"/>
      <c r="AH367" s="370">
        <v>1.9124540637463761</v>
      </c>
      <c r="AI367" s="370">
        <v>2.7151200000000006</v>
      </c>
      <c r="AJ367" s="370">
        <v>0</v>
      </c>
      <c r="AK367" s="312">
        <f>_xll.SRS1Splines.Functions25.Linear_Interp(V_NK2!$R$10:$R$21,V_NK2!$T$10:$T$21,AR367)</f>
        <v>71.356314285740694</v>
      </c>
      <c r="AL367" s="312">
        <f>(AK367/V_NK2!$T$18)*100</f>
        <v>99.938815526247453</v>
      </c>
      <c r="AM367" s="308">
        <f>AK367-V_NK2!$T$11</f>
        <v>30.536314285712898</v>
      </c>
      <c r="AN367" s="308">
        <f>IFERROR((AK367 - V_NK2!$X$12) / (V_NK2!$X$11- V_NK2!$X$12) * 100, 0)</f>
        <v>99.857142857143216</v>
      </c>
      <c r="AO367" s="308">
        <v>427</v>
      </c>
      <c r="AP367" s="308">
        <v>420</v>
      </c>
      <c r="AQ367" s="308">
        <v>425</v>
      </c>
      <c r="AR367" s="371">
        <v>426.99</v>
      </c>
      <c r="AS367" s="312">
        <v>0.82</v>
      </c>
      <c r="AT367" s="372">
        <v>0.66</v>
      </c>
      <c r="AU367" s="369"/>
      <c r="AV367" s="312"/>
      <c r="AW367" s="370"/>
      <c r="AX367" s="370"/>
      <c r="AY367" s="370"/>
      <c r="AZ367" s="312"/>
      <c r="BA367" s="312"/>
      <c r="BB367" s="308"/>
      <c r="BC367" s="308"/>
      <c r="BD367" s="308"/>
      <c r="BE367" s="308"/>
      <c r="BF367" s="374"/>
      <c r="BG367" s="312"/>
      <c r="BH367" s="372"/>
      <c r="BI367" s="369"/>
      <c r="BJ367" s="312"/>
      <c r="BK367" s="370"/>
      <c r="BL367" s="370"/>
      <c r="BM367" s="370"/>
      <c r="BN367" s="312" t="str">
        <f>_xll.SRS1Splines.Functions25.Linear_Interp(V_XNN1!$K$3:$K$8,V_XNN1!$L$3:$L$8,BT367)</f>
        <v>Error reading input X value(s): The value is not a number</v>
      </c>
      <c r="BO367" s="312" t="e">
        <f>(BN367/V_XNN1!$L$7)*100</f>
        <v>#VALUE!</v>
      </c>
      <c r="BP367" s="308" t="str">
        <f>_xll.SRS1Splines.Functions25.Linear_Interp(V_XNN1!$K$3:$K$8,V_XNN1!$M$3:$M$8,BT367)</f>
        <v>Error reading input X value(s): The value is not a number</v>
      </c>
      <c r="BQ367" s="308">
        <f>IFERROR((BN367 - V_XNN1!$M$16) / (V_XNN1!$M$15- V_XNN1!$M$16) * 100, 0)</f>
        <v>0</v>
      </c>
      <c r="BR367" s="308">
        <v>252</v>
      </c>
      <c r="BS367" s="308">
        <v>249</v>
      </c>
      <c r="BT367" s="374"/>
      <c r="BU367" s="312"/>
      <c r="BV367" s="372"/>
      <c r="BW367" s="375"/>
      <c r="BX367" s="365"/>
      <c r="BY367" s="376"/>
      <c r="BZ367" s="376"/>
      <c r="CA367" s="376"/>
      <c r="CB367" s="365"/>
      <c r="CC367" s="365"/>
      <c r="CD367" s="366"/>
      <c r="CE367" s="365"/>
      <c r="CF367" s="365"/>
      <c r="CG367" s="365"/>
      <c r="CH367" s="365"/>
      <c r="CI367" s="377"/>
      <c r="CJ367" s="365"/>
      <c r="CK367" s="378"/>
      <c r="CL367" s="375"/>
      <c r="CM367" s="365"/>
      <c r="CN367" s="376"/>
      <c r="CO367" s="376"/>
      <c r="CP367" s="376"/>
      <c r="CQ367" s="365"/>
      <c r="CR367" s="365"/>
      <c r="CS367" s="366"/>
      <c r="CT367" s="365"/>
      <c r="CU367" s="365"/>
      <c r="CV367" s="365"/>
      <c r="CW367" s="365"/>
      <c r="CX367" s="377"/>
      <c r="CY367" s="365"/>
      <c r="CZ367" s="378"/>
    </row>
    <row r="368" spans="1:104" s="1" customFormat="1" hidden="1" collapsed="1">
      <c r="A368" s="271">
        <v>44927</v>
      </c>
      <c r="B368" s="362"/>
      <c r="C368" s="363"/>
      <c r="D368" s="364"/>
      <c r="E368" s="364"/>
      <c r="F368" s="364"/>
      <c r="G368" s="365"/>
      <c r="H368" s="366"/>
      <c r="I368" s="366"/>
      <c r="J368" s="366"/>
      <c r="K368" s="366"/>
      <c r="L368" s="366"/>
      <c r="M368" s="367"/>
      <c r="N368" s="367"/>
      <c r="O368" s="365"/>
      <c r="P368" s="368"/>
      <c r="Q368" s="369"/>
      <c r="R368" s="312"/>
      <c r="S368" s="370">
        <v>0.71504572499998942</v>
      </c>
      <c r="T368" s="370">
        <v>0.71504572499998942</v>
      </c>
      <c r="U368" s="370">
        <v>0</v>
      </c>
      <c r="V368" s="312">
        <f>_xll.SRS1Splines.Functions25.Linear_Interp(V_NK3!$P$8:$P$32,V_NK3!$R$8:$R$32,AC368)</f>
        <v>463.53299735000002</v>
      </c>
      <c r="W368" s="312">
        <f>(V368/V_NK3!$R$28)*100</f>
        <v>85.499482494731893</v>
      </c>
      <c r="X368" s="308">
        <f>V368-V_NK3!$R$8</f>
        <v>406.95434535000004</v>
      </c>
      <c r="Y368" s="308">
        <f>IFERROR((V368 - V_NK3!$V$10) / (V_NK3!$V$9- V_NK3!$V$10) * 100, 0)</f>
        <v>83.809875863731392</v>
      </c>
      <c r="Z368" s="308">
        <v>541.79999999999995</v>
      </c>
      <c r="AA368" s="308">
        <v>521</v>
      </c>
      <c r="AB368" s="312">
        <v>537.86</v>
      </c>
      <c r="AC368" s="371">
        <v>538.87</v>
      </c>
      <c r="AD368" s="308">
        <v>0.43193548387096775</v>
      </c>
      <c r="AE368" s="372">
        <v>0.17655449999999737</v>
      </c>
      <c r="AF368" s="373"/>
      <c r="AG368" s="312"/>
      <c r="AH368" s="370">
        <v>0.87950624174998693</v>
      </c>
      <c r="AI368" s="370">
        <v>2.0980472727272725</v>
      </c>
      <c r="AJ368" s="370">
        <v>0</v>
      </c>
      <c r="AK368" s="312">
        <f>_xll.SRS1Splines.Functions25.Linear_Interp(V_NK2!$R$10:$R$21,V_NK2!$T$10:$T$21,AR368)</f>
        <v>70.438914285740395</v>
      </c>
      <c r="AL368" s="312">
        <f>(AK368/V_NK2!$T$18)*100</f>
        <v>98.653941576667208</v>
      </c>
      <c r="AM368" s="308">
        <f>AK368-V_NK2!$T$11</f>
        <v>29.618914285712599</v>
      </c>
      <c r="AN368" s="308">
        <f>IFERROR((AK368 - V_NK2!$X$12) / (V_NK2!$X$11- V_NK2!$X$12) * 100, 0)</f>
        <v>96.857142857142094</v>
      </c>
      <c r="AO368" s="308">
        <v>427</v>
      </c>
      <c r="AP368" s="308">
        <v>420</v>
      </c>
      <c r="AQ368" s="308">
        <v>427</v>
      </c>
      <c r="AR368" s="371">
        <v>426.78</v>
      </c>
      <c r="AS368" s="312">
        <v>0.52806451612903227</v>
      </c>
      <c r="AT368" s="372">
        <v>0.51141300000000001</v>
      </c>
      <c r="AU368" s="369"/>
      <c r="AV368" s="312"/>
      <c r="AW368" s="370"/>
      <c r="AX368" s="370"/>
      <c r="AY368" s="370"/>
      <c r="AZ368" s="312"/>
      <c r="BA368" s="312"/>
      <c r="BB368" s="308"/>
      <c r="BC368" s="308"/>
      <c r="BD368" s="308"/>
      <c r="BE368" s="308"/>
      <c r="BF368" s="374"/>
      <c r="BG368" s="312"/>
      <c r="BH368" s="372"/>
      <c r="BI368" s="369"/>
      <c r="BJ368" s="312"/>
      <c r="BK368" s="370">
        <v>0.455044303253134</v>
      </c>
      <c r="BL368" s="370">
        <v>0.45487763658646696</v>
      </c>
      <c r="BM368" s="370">
        <f t="shared" ref="BM368:BM374" si="0">BK368-BL368</f>
        <v>1.6666666666703689E-4</v>
      </c>
      <c r="BN368" s="312">
        <f>_xll.SRS1Splines.Functions25.Linear_Interp(V_XNN1!$K$3:$K$8,V_XNN1!$L$3:$L$8,BT368)</f>
        <v>0.20100000000000001</v>
      </c>
      <c r="BO368" s="312">
        <f>(BN368/V_XNN1!$L$7)*100</f>
        <v>95.714285714285722</v>
      </c>
      <c r="BP368" s="308">
        <f>_xll.SRS1Splines.Functions25.Linear_Interp(V_XNN1!$K$3:$K$8,V_XNN1!$M$3:$M$8,BT368)</f>
        <v>4.4999999999999998E-2</v>
      </c>
      <c r="BQ368" s="308">
        <f>IFERROR((BN368 - V_XNN1!$M$16) / (V_XNN1!$M$15- V_XNN1!$M$16) * 100, 0)</f>
        <v>44.568245125348255</v>
      </c>
      <c r="BR368" s="308">
        <v>252</v>
      </c>
      <c r="BS368" s="308">
        <v>249</v>
      </c>
      <c r="BT368" s="374">
        <v>251.5</v>
      </c>
      <c r="BU368" s="312">
        <v>9.6000000000000002E-2</v>
      </c>
      <c r="BV368" s="372">
        <v>6.5296000000000007E-2</v>
      </c>
      <c r="BW368" s="375"/>
      <c r="BX368" s="365"/>
      <c r="BY368" s="376"/>
      <c r="BZ368" s="376"/>
      <c r="CA368" s="376"/>
      <c r="CB368" s="365"/>
      <c r="CC368" s="365"/>
      <c r="CD368" s="366"/>
      <c r="CE368" s="365"/>
      <c r="CF368" s="365"/>
      <c r="CG368" s="365"/>
      <c r="CH368" s="365"/>
      <c r="CI368" s="377"/>
      <c r="CJ368" s="365"/>
      <c r="CK368" s="378"/>
      <c r="CL368" s="375"/>
      <c r="CM368" s="365"/>
      <c r="CN368" s="376"/>
      <c r="CO368" s="376"/>
      <c r="CP368" s="376"/>
      <c r="CQ368" s="365"/>
      <c r="CR368" s="365"/>
      <c r="CS368" s="366"/>
      <c r="CT368" s="365"/>
      <c r="CU368" s="365"/>
      <c r="CV368" s="365"/>
      <c r="CW368" s="365"/>
      <c r="CX368" s="377"/>
      <c r="CY368" s="365"/>
      <c r="CZ368" s="378"/>
    </row>
    <row r="369" spans="1:104" s="1" customFormat="1" hidden="1">
      <c r="A369" s="271">
        <v>44928</v>
      </c>
      <c r="B369" s="362"/>
      <c r="C369" s="363"/>
      <c r="D369" s="364"/>
      <c r="E369" s="364"/>
      <c r="F369" s="364"/>
      <c r="G369" s="365"/>
      <c r="H369" s="366"/>
      <c r="I369" s="366"/>
      <c r="J369" s="366"/>
      <c r="K369" s="366"/>
      <c r="L369" s="366"/>
      <c r="M369" s="367"/>
      <c r="N369" s="367"/>
      <c r="O369" s="365"/>
      <c r="P369" s="368"/>
      <c r="Q369" s="369"/>
      <c r="R369" s="312"/>
      <c r="S369" s="370">
        <v>0.41103278028869628</v>
      </c>
      <c r="T369" s="370">
        <v>1.8024929999999999</v>
      </c>
      <c r="U369" s="370">
        <v>0</v>
      </c>
      <c r="V369" s="312">
        <f>_xll.SRS1Splines.Functions25.Linear_Interp(V_NK3!$P$8:$P$32,V_NK3!$R$8:$R$32,AC369)</f>
        <v>462.141537150001</v>
      </c>
      <c r="W369" s="312">
        <f>(V369/V_NK3!$R$28)*100</f>
        <v>85.242825195915913</v>
      </c>
      <c r="X369" s="308">
        <f>V369-V_NK3!$R$8</f>
        <v>405.56288515000102</v>
      </c>
      <c r="Y369" s="308">
        <f>IFERROR((V369 - V_NK3!$V$10) / (V_NK3!$V$9- V_NK3!$V$10) * 100, 0)</f>
        <v>83.523312744394403</v>
      </c>
      <c r="Z369" s="308">
        <v>541.79999999999995</v>
      </c>
      <c r="AA369" s="308">
        <v>521</v>
      </c>
      <c r="AB369" s="312">
        <v>537.86</v>
      </c>
      <c r="AC369" s="371">
        <v>538.83000000000004</v>
      </c>
      <c r="AD369" s="308">
        <v>0.43193548387096775</v>
      </c>
      <c r="AE369" s="372">
        <v>0.44506000000000001</v>
      </c>
      <c r="AF369" s="373"/>
      <c r="AG369" s="312"/>
      <c r="AH369" s="370">
        <v>1.7578845174952697</v>
      </c>
      <c r="AI369" s="370">
        <v>2.0980472727272725</v>
      </c>
      <c r="AJ369" s="370">
        <v>0</v>
      </c>
      <c r="AK369" s="312">
        <f>_xll.SRS1Splines.Functions25.Linear_Interp(V_NK2!$R$10:$R$21,V_NK2!$T$10:$T$21,AR369)</f>
        <v>70.220485714312005</v>
      </c>
      <c r="AL369" s="312">
        <f>(AK369/V_NK2!$T$18)*100</f>
        <v>98.348019207719886</v>
      </c>
      <c r="AM369" s="308">
        <f>AK369-V_NK2!$T$11</f>
        <v>29.400485714284208</v>
      </c>
      <c r="AN369" s="308">
        <f>IFERROR((AK369 - V_NK2!$X$12) / (V_NK2!$X$11- V_NK2!$X$12) * 100, 0)</f>
        <v>96.14285714285694</v>
      </c>
      <c r="AO369" s="308">
        <v>427</v>
      </c>
      <c r="AP369" s="308">
        <v>420</v>
      </c>
      <c r="AQ369" s="308">
        <v>427</v>
      </c>
      <c r="AR369" s="371">
        <v>426.73</v>
      </c>
      <c r="AS369" s="312">
        <v>0.52806451612903227</v>
      </c>
      <c r="AT369" s="372">
        <v>0.51280400000000004</v>
      </c>
      <c r="AU369" s="369"/>
      <c r="AV369" s="312"/>
      <c r="AW369" s="370"/>
      <c r="AX369" s="370"/>
      <c r="AY369" s="370"/>
      <c r="AZ369" s="312"/>
      <c r="BA369" s="312"/>
      <c r="BB369" s="308"/>
      <c r="BC369" s="308"/>
      <c r="BD369" s="308"/>
      <c r="BE369" s="308"/>
      <c r="BF369" s="374"/>
      <c r="BG369" s="312"/>
      <c r="BH369" s="372"/>
      <c r="BI369" s="369"/>
      <c r="BJ369" s="312"/>
      <c r="BK369" s="370">
        <v>0.42914417370831404</v>
      </c>
      <c r="BL369" s="370">
        <v>0.42926917370831402</v>
      </c>
      <c r="BM369" s="370">
        <f t="shared" si="0"/>
        <v>-1.2499999999998623E-4</v>
      </c>
      <c r="BN369" s="312">
        <f>_xll.SRS1Splines.Functions25.Linear_Interp(V_XNN1!$K$3:$K$8,V_XNN1!$L$3:$L$8,BT369)</f>
        <v>0.19919999999999999</v>
      </c>
      <c r="BO369" s="312">
        <f>(BN369/V_XNN1!$L$7)*100</f>
        <v>94.857142857142847</v>
      </c>
      <c r="BP369" s="308">
        <f>_xll.SRS1Splines.Functions25.Linear_Interp(V_XNN1!$K$3:$K$8,V_XNN1!$M$3:$M$8,BT369)</f>
        <v>4.3200000000000099E-2</v>
      </c>
      <c r="BQ369" s="308">
        <f>IFERROR((BN369 - V_XNN1!$M$16) / (V_XNN1!$M$15- V_XNN1!$M$16) * 100, 0)</f>
        <v>38.99721448467966</v>
      </c>
      <c r="BR369" s="308">
        <v>252</v>
      </c>
      <c r="BS369" s="308">
        <v>249</v>
      </c>
      <c r="BT369" s="374">
        <v>251.4</v>
      </c>
      <c r="BU369" s="312">
        <v>9.6000000000000002E-2</v>
      </c>
      <c r="BV369" s="372">
        <v>6.1619999999999994E-2</v>
      </c>
      <c r="BW369" s="375"/>
      <c r="BX369" s="365"/>
      <c r="BY369" s="376"/>
      <c r="BZ369" s="376"/>
      <c r="CA369" s="376"/>
      <c r="CB369" s="365"/>
      <c r="CC369" s="365"/>
      <c r="CD369" s="366"/>
      <c r="CE369" s="365"/>
      <c r="CF369" s="365"/>
      <c r="CG369" s="365"/>
      <c r="CH369" s="365"/>
      <c r="CI369" s="377"/>
      <c r="CJ369" s="365"/>
      <c r="CK369" s="378"/>
      <c r="CL369" s="375"/>
      <c r="CM369" s="365"/>
      <c r="CN369" s="376"/>
      <c r="CO369" s="376"/>
      <c r="CP369" s="376"/>
      <c r="CQ369" s="365"/>
      <c r="CR369" s="365"/>
      <c r="CS369" s="366"/>
      <c r="CT369" s="365"/>
      <c r="CU369" s="365"/>
      <c r="CV369" s="365"/>
      <c r="CW369" s="365"/>
      <c r="CX369" s="377"/>
      <c r="CY369" s="365"/>
      <c r="CZ369" s="378"/>
    </row>
    <row r="370" spans="1:104" s="1" customFormat="1" hidden="1">
      <c r="A370" s="271">
        <v>44929</v>
      </c>
      <c r="B370" s="362"/>
      <c r="C370" s="363"/>
      <c r="D370" s="364"/>
      <c r="E370" s="364"/>
      <c r="F370" s="364"/>
      <c r="G370" s="365"/>
      <c r="H370" s="366"/>
      <c r="I370" s="366"/>
      <c r="J370" s="366"/>
      <c r="K370" s="366"/>
      <c r="L370" s="366"/>
      <c r="M370" s="367"/>
      <c r="N370" s="367"/>
      <c r="O370" s="365"/>
      <c r="P370" s="368"/>
      <c r="Q370" s="369"/>
      <c r="R370" s="312"/>
      <c r="S370" s="370">
        <v>0.75764233521270796</v>
      </c>
      <c r="T370" s="370">
        <v>1.8012375000000005</v>
      </c>
      <c r="U370" s="370">
        <v>0</v>
      </c>
      <c r="V370" s="312">
        <f>_xll.SRS1Splines.Functions25.Linear_Interp(V_NK3!$P$8:$P$32,V_NK3!$R$8:$R$32,AC370)</f>
        <v>461.097941999998</v>
      </c>
      <c r="W370" s="312">
        <f>(V370/V_NK3!$R$28)*100</f>
        <v>85.050332221803217</v>
      </c>
      <c r="X370" s="308">
        <f>V370-V_NK3!$R$8</f>
        <v>404.51928999999802</v>
      </c>
      <c r="Y370" s="308">
        <f>IFERROR((V370 - V_NK3!$V$10) / (V_NK3!$V$9- V_NK3!$V$10) * 100, 0)</f>
        <v>83.308390404890886</v>
      </c>
      <c r="Z370" s="308">
        <v>541.79999999999995</v>
      </c>
      <c r="AA370" s="308">
        <v>521</v>
      </c>
      <c r="AB370" s="312">
        <v>537.86</v>
      </c>
      <c r="AC370" s="371">
        <v>538.79999999999995</v>
      </c>
      <c r="AD370" s="308">
        <v>0.43193548387096775</v>
      </c>
      <c r="AE370" s="372">
        <v>0.44475000000000009</v>
      </c>
      <c r="AF370" s="373"/>
      <c r="AG370" s="312"/>
      <c r="AH370" s="370">
        <v>1.8711357206201942</v>
      </c>
      <c r="AI370" s="370">
        <v>2.2214618181818184</v>
      </c>
      <c r="AJ370" s="370">
        <v>0</v>
      </c>
      <c r="AK370" s="312">
        <f>_xll.SRS1Splines.Functions25.Linear_Interp(V_NK2!$R$10:$R$21,V_NK2!$T$10:$T$21,AR370)</f>
        <v>69.914685714312</v>
      </c>
      <c r="AL370" s="312">
        <f>(AK370/V_NK2!$T$18)*100</f>
        <v>97.919727891193261</v>
      </c>
      <c r="AM370" s="308">
        <f>AK370-V_NK2!$T$11</f>
        <v>29.094685714284203</v>
      </c>
      <c r="AN370" s="308">
        <f>IFERROR((AK370 - V_NK2!$X$12) / (V_NK2!$X$11- V_NK2!$X$12) * 100, 0)</f>
        <v>95.142857142856869</v>
      </c>
      <c r="AO370" s="308">
        <v>427</v>
      </c>
      <c r="AP370" s="308">
        <v>420</v>
      </c>
      <c r="AQ370" s="308">
        <v>427</v>
      </c>
      <c r="AR370" s="371">
        <v>426.66</v>
      </c>
      <c r="AS370" s="312">
        <v>0.52806451612903227</v>
      </c>
      <c r="AT370" s="372">
        <v>0.53920100000000004</v>
      </c>
      <c r="AU370" s="369"/>
      <c r="AV370" s="312"/>
      <c r="AW370" s="370"/>
      <c r="AX370" s="370"/>
      <c r="AY370" s="370"/>
      <c r="AZ370" s="312"/>
      <c r="BA370" s="312"/>
      <c r="BB370" s="308"/>
      <c r="BC370" s="308"/>
      <c r="BD370" s="308"/>
      <c r="BE370" s="308"/>
      <c r="BF370" s="374"/>
      <c r="BG370" s="312"/>
      <c r="BH370" s="372"/>
      <c r="BI370" s="369"/>
      <c r="BJ370" s="312"/>
      <c r="BK370" s="370">
        <v>0.48519643509858301</v>
      </c>
      <c r="BL370" s="370">
        <v>0.48552976843191603</v>
      </c>
      <c r="BM370" s="370">
        <f t="shared" si="0"/>
        <v>-3.3333333333301907E-4</v>
      </c>
      <c r="BN370" s="312">
        <f>_xll.SRS1Splines.Functions25.Linear_Interp(V_XNN1!$K$3:$K$8,V_XNN1!$L$3:$L$8,BT370)</f>
        <v>0.183</v>
      </c>
      <c r="BO370" s="312">
        <f>(BN370/V_XNN1!$L$7)*100</f>
        <v>87.142857142857139</v>
      </c>
      <c r="BP370" s="308">
        <f>_xll.SRS1Splines.Functions25.Linear_Interp(V_XNN1!$K$3:$K$8,V_XNN1!$M$3:$M$8,BT370)</f>
        <v>2.7E-2</v>
      </c>
      <c r="BQ370" s="308">
        <f>IFERROR((BN370 - V_XNN1!$M$16) / (V_XNN1!$M$15- V_XNN1!$M$16) * 100, 0)</f>
        <v>-11.142061281337021</v>
      </c>
      <c r="BR370" s="308">
        <v>252</v>
      </c>
      <c r="BS370" s="308">
        <v>249</v>
      </c>
      <c r="BT370" s="374">
        <v>250.5</v>
      </c>
      <c r="BU370" s="312">
        <v>9.6000000000000002E-2</v>
      </c>
      <c r="BV370" s="372">
        <v>6.9695999999999994E-2</v>
      </c>
      <c r="BW370" s="375"/>
      <c r="BX370" s="365"/>
      <c r="BY370" s="376"/>
      <c r="BZ370" s="376"/>
      <c r="CA370" s="376"/>
      <c r="CB370" s="365"/>
      <c r="CC370" s="365"/>
      <c r="CD370" s="366"/>
      <c r="CE370" s="365"/>
      <c r="CF370" s="365"/>
      <c r="CG370" s="365"/>
      <c r="CH370" s="365"/>
      <c r="CI370" s="377"/>
      <c r="CJ370" s="365"/>
      <c r="CK370" s="378"/>
      <c r="CL370" s="375"/>
      <c r="CM370" s="365"/>
      <c r="CN370" s="376"/>
      <c r="CO370" s="376"/>
      <c r="CP370" s="376"/>
      <c r="CQ370" s="365"/>
      <c r="CR370" s="365"/>
      <c r="CS370" s="366"/>
      <c r="CT370" s="365"/>
      <c r="CU370" s="365"/>
      <c r="CV370" s="365"/>
      <c r="CW370" s="365"/>
      <c r="CX370" s="377"/>
      <c r="CY370" s="365"/>
      <c r="CZ370" s="378"/>
    </row>
    <row r="371" spans="1:104" s="1" customFormat="1" hidden="1">
      <c r="A371" s="271">
        <v>44930</v>
      </c>
      <c r="B371" s="362"/>
      <c r="C371" s="363"/>
      <c r="D371" s="364"/>
      <c r="E371" s="364"/>
      <c r="F371" s="364"/>
      <c r="G371" s="365"/>
      <c r="H371" s="366"/>
      <c r="I371" s="366"/>
      <c r="J371" s="366"/>
      <c r="K371" s="366"/>
      <c r="L371" s="366"/>
      <c r="M371" s="367"/>
      <c r="N371" s="367"/>
      <c r="O371" s="365"/>
      <c r="P371" s="368"/>
      <c r="Q371" s="369"/>
      <c r="R371" s="312"/>
      <c r="S371" s="370">
        <v>0.40856228028488206</v>
      </c>
      <c r="T371" s="370">
        <v>1.8000225000000005</v>
      </c>
      <c r="U371" s="370">
        <v>0</v>
      </c>
      <c r="V371" s="312">
        <f>_xll.SRS1Splines.Functions25.Linear_Interp(V_NK3!$P$8:$P$32,V_NK3!$R$8:$R$32,AC371)</f>
        <v>459.70648180000001</v>
      </c>
      <c r="W371" s="312">
        <f>(V371/V_NK3!$R$28)*100</f>
        <v>84.793674922987421</v>
      </c>
      <c r="X371" s="308">
        <f>V371-V_NK3!$R$8</f>
        <v>403.12782980000003</v>
      </c>
      <c r="Y371" s="308">
        <f>IFERROR((V371 - V_NK3!$V$10) / (V_NK3!$V$9- V_NK3!$V$10) * 100, 0)</f>
        <v>83.02182728555411</v>
      </c>
      <c r="Z371" s="308">
        <v>541.79999999999995</v>
      </c>
      <c r="AA371" s="308">
        <v>521</v>
      </c>
      <c r="AB371" s="312">
        <v>537.86</v>
      </c>
      <c r="AC371" s="371">
        <v>538.76</v>
      </c>
      <c r="AD371" s="308">
        <v>0.43193548387096775</v>
      </c>
      <c r="AE371" s="372">
        <v>0.44445000000000018</v>
      </c>
      <c r="AF371" s="373"/>
      <c r="AG371" s="312"/>
      <c r="AH371" s="370">
        <v>1.7548458024940117</v>
      </c>
      <c r="AI371" s="370">
        <v>2.2214618181818184</v>
      </c>
      <c r="AJ371" s="370">
        <v>0</v>
      </c>
      <c r="AK371" s="312">
        <f>_xll.SRS1Splines.Functions25.Linear_Interp(V_NK2!$R$10:$R$21,V_NK2!$T$10:$T$21,AR371)</f>
        <v>69.608885714311796</v>
      </c>
      <c r="AL371" s="312">
        <f>(AK371/V_NK2!$T$18)*100</f>
        <v>97.491436574666366</v>
      </c>
      <c r="AM371" s="308">
        <f>AK371-V_NK2!$T$11</f>
        <v>28.788885714284</v>
      </c>
      <c r="AN371" s="308">
        <f>IFERROR((AK371 - V_NK2!$X$12) / (V_NK2!$X$11- V_NK2!$X$12) * 100, 0)</f>
        <v>94.142857142856144</v>
      </c>
      <c r="AO371" s="308">
        <v>427</v>
      </c>
      <c r="AP371" s="308">
        <v>420</v>
      </c>
      <c r="AQ371" s="308">
        <v>427</v>
      </c>
      <c r="AR371" s="371">
        <v>426.59</v>
      </c>
      <c r="AS371" s="312">
        <v>0.52806451612903227</v>
      </c>
      <c r="AT371" s="372">
        <v>0.53951700000000002</v>
      </c>
      <c r="AU371" s="369"/>
      <c r="AV371" s="312"/>
      <c r="AW371" s="370"/>
      <c r="AX371" s="370"/>
      <c r="AY371" s="370"/>
      <c r="AZ371" s="312"/>
      <c r="BA371" s="312"/>
      <c r="BB371" s="308"/>
      <c r="BC371" s="308"/>
      <c r="BD371" s="308"/>
      <c r="BE371" s="308"/>
      <c r="BF371" s="374"/>
      <c r="BG371" s="312"/>
      <c r="BH371" s="372"/>
      <c r="BI371" s="369"/>
      <c r="BJ371" s="312"/>
      <c r="BK371" s="370">
        <v>0.43088537702380203</v>
      </c>
      <c r="BL371" s="370">
        <v>0.43088537702380203</v>
      </c>
      <c r="BM371" s="370">
        <f t="shared" si="0"/>
        <v>0</v>
      </c>
      <c r="BN371" s="312">
        <f>_xll.SRS1Splines.Functions25.Linear_Interp(V_XNN1!$K$3:$K$8,V_XNN1!$L$3:$L$8,BT371)</f>
        <v>0.18840000000000001</v>
      </c>
      <c r="BO371" s="312">
        <f>(BN371/V_XNN1!$L$7)*100</f>
        <v>89.714285714285722</v>
      </c>
      <c r="BP371" s="308">
        <f>_xll.SRS1Splines.Functions25.Linear_Interp(V_XNN1!$K$3:$K$8,V_XNN1!$M$3:$M$8,BT371)</f>
        <v>3.2400000000000199E-2</v>
      </c>
      <c r="BQ371" s="308">
        <f>IFERROR((BN371 - V_XNN1!$M$16) / (V_XNN1!$M$15- V_XNN1!$M$16) * 100, 0)</f>
        <v>5.5710306406685968</v>
      </c>
      <c r="BR371" s="308">
        <v>252</v>
      </c>
      <c r="BS371" s="308">
        <v>249</v>
      </c>
      <c r="BT371" s="374">
        <v>250.8</v>
      </c>
      <c r="BU371" s="312">
        <v>9.6000000000000002E-2</v>
      </c>
      <c r="BV371" s="372">
        <v>6.1851999999999997E-2</v>
      </c>
      <c r="BW371" s="375"/>
      <c r="BX371" s="365"/>
      <c r="BY371" s="376"/>
      <c r="BZ371" s="376"/>
      <c r="CA371" s="376"/>
      <c r="CB371" s="365"/>
      <c r="CC371" s="365"/>
      <c r="CD371" s="366"/>
      <c r="CE371" s="365"/>
      <c r="CF371" s="365"/>
      <c r="CG371" s="365"/>
      <c r="CH371" s="365"/>
      <c r="CI371" s="377"/>
      <c r="CJ371" s="365"/>
      <c r="CK371" s="378"/>
      <c r="CL371" s="375"/>
      <c r="CM371" s="365"/>
      <c r="CN371" s="376"/>
      <c r="CO371" s="376"/>
      <c r="CP371" s="376"/>
      <c r="CQ371" s="365"/>
      <c r="CR371" s="365"/>
      <c r="CS371" s="366"/>
      <c r="CT371" s="365"/>
      <c r="CU371" s="365"/>
      <c r="CV371" s="365"/>
      <c r="CW371" s="365"/>
      <c r="CX371" s="377"/>
      <c r="CY371" s="365"/>
      <c r="CZ371" s="378"/>
    </row>
    <row r="372" spans="1:104" s="1" customFormat="1" hidden="1">
      <c r="A372" s="271">
        <v>44931</v>
      </c>
      <c r="B372" s="362"/>
      <c r="C372" s="363"/>
      <c r="D372" s="364"/>
      <c r="E372" s="364"/>
      <c r="F372" s="364"/>
      <c r="G372" s="365"/>
      <c r="H372" s="366"/>
      <c r="I372" s="366"/>
      <c r="J372" s="366"/>
      <c r="K372" s="366"/>
      <c r="L372" s="366"/>
      <c r="M372" s="367"/>
      <c r="N372" s="367"/>
      <c r="O372" s="365"/>
      <c r="P372" s="368"/>
      <c r="Q372" s="369"/>
      <c r="R372" s="312"/>
      <c r="S372" s="370">
        <v>0.75557683521652153</v>
      </c>
      <c r="T372" s="370">
        <v>1.7991719999999993</v>
      </c>
      <c r="U372" s="370">
        <v>0</v>
      </c>
      <c r="V372" s="312">
        <f>_xll.SRS1Splines.Functions25.Linear_Interp(V_NK3!$P$8:$P$32,V_NK3!$R$8:$R$32,AC372)</f>
        <v>458.66288665000098</v>
      </c>
      <c r="W372" s="312">
        <f>(V372/V_NK3!$R$28)*100</f>
        <v>84.601181948875464</v>
      </c>
      <c r="X372" s="308">
        <f>V372-V_NK3!$R$8</f>
        <v>402.08423465000101</v>
      </c>
      <c r="Y372" s="308">
        <f>IFERROR((V372 - V_NK3!$V$10) / (V_NK3!$V$9- V_NK3!$V$10) * 100, 0)</f>
        <v>82.806904946051404</v>
      </c>
      <c r="Z372" s="308">
        <v>541.79999999999995</v>
      </c>
      <c r="AA372" s="308">
        <v>521</v>
      </c>
      <c r="AB372" s="312">
        <v>537.86</v>
      </c>
      <c r="AC372" s="371">
        <v>538.73</v>
      </c>
      <c r="AD372" s="308">
        <v>0.43193548387096775</v>
      </c>
      <c r="AE372" s="372">
        <v>0.44423999999999986</v>
      </c>
      <c r="AF372" s="373"/>
      <c r="AG372" s="312"/>
      <c r="AH372" s="370">
        <v>1.8685951556214515</v>
      </c>
      <c r="AI372" s="370">
        <v>2.1803236363636369</v>
      </c>
      <c r="AJ372" s="370">
        <v>0</v>
      </c>
      <c r="AK372" s="312">
        <f>_xll.SRS1Splines.Functions25.Linear_Interp(V_NK2!$R$10:$R$21,V_NK2!$T$10:$T$21,AR372)</f>
        <v>69.303085714311706</v>
      </c>
      <c r="AL372" s="312">
        <f>(AK372/V_NK2!$T$18)*100</f>
        <v>97.063145258139642</v>
      </c>
      <c r="AM372" s="308">
        <f>AK372-V_NK2!$T$11</f>
        <v>28.483085714283909</v>
      </c>
      <c r="AN372" s="308">
        <f>IFERROR((AK372 - V_NK2!$X$12) / (V_NK2!$X$11- V_NK2!$X$12) * 100, 0)</f>
        <v>93.142857142855817</v>
      </c>
      <c r="AO372" s="308">
        <v>427</v>
      </c>
      <c r="AP372" s="308">
        <v>420</v>
      </c>
      <c r="AQ372" s="308">
        <v>427</v>
      </c>
      <c r="AR372" s="371">
        <v>426.52</v>
      </c>
      <c r="AS372" s="312">
        <v>0.52806451612903227</v>
      </c>
      <c r="AT372" s="372">
        <v>0.52903299999999998</v>
      </c>
      <c r="AU372" s="369"/>
      <c r="AV372" s="312"/>
      <c r="AW372" s="370"/>
      <c r="AX372" s="370"/>
      <c r="AY372" s="370"/>
      <c r="AZ372" s="312"/>
      <c r="BA372" s="312"/>
      <c r="BB372" s="308"/>
      <c r="BC372" s="308"/>
      <c r="BD372" s="308"/>
      <c r="BE372" s="308"/>
      <c r="BF372" s="374"/>
      <c r="BG372" s="312"/>
      <c r="BH372" s="372"/>
      <c r="BI372" s="369"/>
      <c r="BJ372" s="312"/>
      <c r="BK372" s="370">
        <v>0.36123537379862003</v>
      </c>
      <c r="BL372" s="370">
        <v>0.36123537379862003</v>
      </c>
      <c r="BM372" s="370">
        <f t="shared" si="0"/>
        <v>0</v>
      </c>
      <c r="BN372" s="312">
        <f>_xll.SRS1Splines.Functions25.Linear_Interp(V_XNN1!$K$3:$K$8,V_XNN1!$L$3:$L$8,BT372)</f>
        <v>0.19938</v>
      </c>
      <c r="BO372" s="312">
        <f>(BN372/V_XNN1!$L$7)*100</f>
        <v>94.94285714285715</v>
      </c>
      <c r="BP372" s="308">
        <f>_xll.SRS1Splines.Functions25.Linear_Interp(V_XNN1!$K$3:$K$8,V_XNN1!$M$3:$M$8,BT372)</f>
        <v>4.3379999999999898E-2</v>
      </c>
      <c r="BQ372" s="308">
        <f>IFERROR((BN372 - V_XNN1!$M$16) / (V_XNN1!$M$15- V_XNN1!$M$16) * 100, 0)</f>
        <v>39.554317548746553</v>
      </c>
      <c r="BR372" s="308">
        <v>252</v>
      </c>
      <c r="BS372" s="308">
        <v>249</v>
      </c>
      <c r="BT372" s="374">
        <v>251.41</v>
      </c>
      <c r="BU372" s="312">
        <v>9.6000000000000002E-2</v>
      </c>
      <c r="BV372" s="372">
        <v>5.1853999999999997E-2</v>
      </c>
      <c r="BW372" s="375"/>
      <c r="BX372" s="365"/>
      <c r="BY372" s="376"/>
      <c r="BZ372" s="376"/>
      <c r="CA372" s="376"/>
      <c r="CB372" s="365"/>
      <c r="CC372" s="365"/>
      <c r="CD372" s="366"/>
      <c r="CE372" s="365"/>
      <c r="CF372" s="365"/>
      <c r="CG372" s="365"/>
      <c r="CH372" s="365"/>
      <c r="CI372" s="377"/>
      <c r="CJ372" s="365"/>
      <c r="CK372" s="378"/>
      <c r="CL372" s="375"/>
      <c r="CM372" s="365"/>
      <c r="CN372" s="376"/>
      <c r="CO372" s="376"/>
      <c r="CP372" s="376"/>
      <c r="CQ372" s="365"/>
      <c r="CR372" s="365"/>
      <c r="CS372" s="366"/>
      <c r="CT372" s="365"/>
      <c r="CU372" s="365"/>
      <c r="CV372" s="365"/>
      <c r="CW372" s="365"/>
      <c r="CX372" s="377"/>
      <c r="CY372" s="365"/>
      <c r="CZ372" s="378"/>
    </row>
    <row r="373" spans="1:104" s="1" customFormat="1" hidden="1">
      <c r="A373" s="271">
        <v>44932</v>
      </c>
      <c r="B373" s="362"/>
      <c r="C373" s="363"/>
      <c r="D373" s="364"/>
      <c r="E373" s="364"/>
      <c r="F373" s="364"/>
      <c r="G373" s="365"/>
      <c r="H373" s="366"/>
      <c r="I373" s="366"/>
      <c r="J373" s="366"/>
      <c r="K373" s="366"/>
      <c r="L373" s="366"/>
      <c r="M373" s="367"/>
      <c r="N373" s="367"/>
      <c r="O373" s="365"/>
      <c r="P373" s="368"/>
      <c r="Q373" s="369"/>
      <c r="R373" s="312"/>
      <c r="S373" s="370">
        <v>0.76003183521652218</v>
      </c>
      <c r="T373" s="370">
        <v>1.8036270000000001</v>
      </c>
      <c r="U373" s="370">
        <v>0</v>
      </c>
      <c r="V373" s="312">
        <f>_xll.SRS1Splines.Functions25.Linear_Interp(V_NK3!$P$8:$P$32,V_NK3!$R$8:$R$32,AC373)</f>
        <v>457.61929150000202</v>
      </c>
      <c r="W373" s="312">
        <f>(V373/V_NK3!$R$28)*100</f>
        <v>84.408688974763521</v>
      </c>
      <c r="X373" s="308">
        <f>V373-V_NK3!$R$8</f>
        <v>401.04063950000204</v>
      </c>
      <c r="Y373" s="308">
        <f>IFERROR((V373 - V_NK3!$V$10) / (V_NK3!$V$9- V_NK3!$V$10) * 100, 0)</f>
        <v>82.591982606548726</v>
      </c>
      <c r="Z373" s="308">
        <v>541.79999999999995</v>
      </c>
      <c r="AA373" s="308">
        <v>521</v>
      </c>
      <c r="AB373" s="312">
        <v>537.86</v>
      </c>
      <c r="AC373" s="371">
        <v>538.70000000000005</v>
      </c>
      <c r="AD373" s="308">
        <v>0.43193548387096775</v>
      </c>
      <c r="AE373" s="372">
        <v>0.44534000000000001</v>
      </c>
      <c r="AF373" s="373"/>
      <c r="AG373" s="312"/>
      <c r="AH373" s="370">
        <v>1.8740748056214525</v>
      </c>
      <c r="AI373" s="370">
        <v>2.1803236363636369</v>
      </c>
      <c r="AJ373" s="370">
        <v>0</v>
      </c>
      <c r="AK373" s="312">
        <f>_xll.SRS1Splines.Functions25.Linear_Interp(V_NK2!$R$10:$R$21,V_NK2!$T$10:$T$21,AR373)</f>
        <v>68.997285714311701</v>
      </c>
      <c r="AL373" s="312">
        <f>(AK373/V_NK2!$T$18)*100</f>
        <v>96.634853941613017</v>
      </c>
      <c r="AM373" s="308">
        <f>AK373-V_NK2!$T$11</f>
        <v>28.177285714283904</v>
      </c>
      <c r="AN373" s="308">
        <f>IFERROR((AK373 - V_NK2!$X$12) / (V_NK2!$X$11- V_NK2!$X$12) * 100, 0)</f>
        <v>92.142857142855746</v>
      </c>
      <c r="AO373" s="308">
        <v>427</v>
      </c>
      <c r="AP373" s="308">
        <v>420</v>
      </c>
      <c r="AQ373" s="308">
        <v>427</v>
      </c>
      <c r="AR373" s="371">
        <v>426.45</v>
      </c>
      <c r="AS373" s="312">
        <v>0.52806451612903227</v>
      </c>
      <c r="AT373" s="372">
        <v>0.53315999999999997</v>
      </c>
      <c r="AU373" s="369"/>
      <c r="AV373" s="312"/>
      <c r="AW373" s="370"/>
      <c r="AX373" s="370"/>
      <c r="AY373" s="370"/>
      <c r="AZ373" s="312"/>
      <c r="BA373" s="312"/>
      <c r="BB373" s="308"/>
      <c r="BC373" s="308"/>
      <c r="BD373" s="308"/>
      <c r="BE373" s="308"/>
      <c r="BF373" s="374"/>
      <c r="BG373" s="312"/>
      <c r="BH373" s="372"/>
      <c r="BI373" s="369"/>
      <c r="BJ373" s="312"/>
      <c r="BK373" s="370">
        <v>0.465745210604399</v>
      </c>
      <c r="BL373" s="370">
        <v>0.465745210604399</v>
      </c>
      <c r="BM373" s="370">
        <f t="shared" si="0"/>
        <v>0</v>
      </c>
      <c r="BN373" s="312">
        <f>_xll.SRS1Splines.Functions25.Linear_Interp(V_XNN1!$K$3:$K$8,V_XNN1!$L$3:$L$8,BT373)</f>
        <v>0.19020000000000001</v>
      </c>
      <c r="BO373" s="312">
        <f>(BN373/V_XNN1!$L$7)*100</f>
        <v>90.571428571428584</v>
      </c>
      <c r="BP373" s="308">
        <f>_xll.SRS1Splines.Functions25.Linear_Interp(V_XNN1!$K$3:$K$8,V_XNN1!$M$3:$M$8,BT373)</f>
        <v>3.4200000000000098E-2</v>
      </c>
      <c r="BQ373" s="308">
        <f>IFERROR((BN373 - V_XNN1!$M$16) / (V_XNN1!$M$15- V_XNN1!$M$16) * 100, 0)</f>
        <v>11.142061281337106</v>
      </c>
      <c r="BR373" s="308">
        <v>252</v>
      </c>
      <c r="BS373" s="308">
        <v>249</v>
      </c>
      <c r="BT373" s="374">
        <v>250.9</v>
      </c>
      <c r="BU373" s="312">
        <v>9.6000000000000002E-2</v>
      </c>
      <c r="BV373" s="372">
        <v>6.6855999999999999E-2</v>
      </c>
      <c r="BW373" s="375"/>
      <c r="BX373" s="365"/>
      <c r="BY373" s="376"/>
      <c r="BZ373" s="376"/>
      <c r="CA373" s="376"/>
      <c r="CB373" s="365"/>
      <c r="CC373" s="365"/>
      <c r="CD373" s="366"/>
      <c r="CE373" s="365"/>
      <c r="CF373" s="365"/>
      <c r="CG373" s="365"/>
      <c r="CH373" s="365"/>
      <c r="CI373" s="377"/>
      <c r="CJ373" s="365"/>
      <c r="CK373" s="378"/>
      <c r="CL373" s="375"/>
      <c r="CM373" s="365"/>
      <c r="CN373" s="376"/>
      <c r="CO373" s="376"/>
      <c r="CP373" s="376"/>
      <c r="CQ373" s="365"/>
      <c r="CR373" s="365"/>
      <c r="CS373" s="366"/>
      <c r="CT373" s="365"/>
      <c r="CU373" s="365"/>
      <c r="CV373" s="365"/>
      <c r="CW373" s="365"/>
      <c r="CX373" s="377"/>
      <c r="CY373" s="365"/>
      <c r="CZ373" s="378"/>
    </row>
    <row r="374" spans="1:104" s="1" customFormat="1" hidden="1">
      <c r="A374" s="271">
        <v>44933</v>
      </c>
      <c r="B374" s="362"/>
      <c r="C374" s="363"/>
      <c r="D374" s="364"/>
      <c r="E374" s="364"/>
      <c r="F374" s="364"/>
      <c r="G374" s="365"/>
      <c r="H374" s="366"/>
      <c r="I374" s="366"/>
      <c r="J374" s="366"/>
      <c r="K374" s="366"/>
      <c r="L374" s="366"/>
      <c r="M374" s="367"/>
      <c r="N374" s="367"/>
      <c r="O374" s="365"/>
      <c r="P374" s="368"/>
      <c r="Q374" s="369"/>
      <c r="R374" s="312"/>
      <c r="S374" s="370">
        <v>0.41851718028104701</v>
      </c>
      <c r="T374" s="370">
        <v>1.8099773999999802</v>
      </c>
      <c r="U374" s="370">
        <v>0</v>
      </c>
      <c r="V374" s="312">
        <f>_xll.SRS1Splines.Functions25.Linear_Interp(V_NK3!$P$8:$P$32,V_NK3!$R$8:$R$32,AC374)</f>
        <v>456.22783129999902</v>
      </c>
      <c r="W374" s="312">
        <f>(V374/V_NK3!$R$28)*100</f>
        <v>84.152031675946787</v>
      </c>
      <c r="X374" s="308">
        <f>V374-V_NK3!$R$8</f>
        <v>399.64917929999905</v>
      </c>
      <c r="Y374" s="308">
        <f>IFERROR((V374 - V_NK3!$V$10) / (V_NK3!$V$9- V_NK3!$V$10) * 100, 0)</f>
        <v>82.305419487210912</v>
      </c>
      <c r="Z374" s="308">
        <v>541.79999999999995</v>
      </c>
      <c r="AA374" s="308">
        <v>521</v>
      </c>
      <c r="AB374" s="312">
        <v>537.86</v>
      </c>
      <c r="AC374" s="371">
        <v>538.66</v>
      </c>
      <c r="AD374" s="308">
        <v>0.43193548387096775</v>
      </c>
      <c r="AE374" s="372">
        <v>0.44690799999999514</v>
      </c>
      <c r="AF374" s="373"/>
      <c r="AG374" s="312"/>
      <c r="AH374" s="370">
        <v>1.7670903294927278</v>
      </c>
      <c r="AI374" s="370">
        <v>2.1803236363636369</v>
      </c>
      <c r="AJ374" s="370">
        <v>0</v>
      </c>
      <c r="AK374" s="312">
        <f>_xll.SRS1Splines.Functions25.Linear_Interp(V_NK2!$R$10:$R$21,V_NK2!$T$10:$T$21,AR374)</f>
        <v>68.691485714311696</v>
      </c>
      <c r="AL374" s="312">
        <f>(AK374/V_NK2!$T$18)*100</f>
        <v>96.206562625086406</v>
      </c>
      <c r="AM374" s="308">
        <f>AK374-V_NK2!$T$11</f>
        <v>27.871485714283899</v>
      </c>
      <c r="AN374" s="308">
        <f>IFERROR((AK374 - V_NK2!$X$12) / (V_NK2!$X$11- V_NK2!$X$12) * 100, 0)</f>
        <v>91.142857142855689</v>
      </c>
      <c r="AO374" s="308">
        <v>427</v>
      </c>
      <c r="AP374" s="308">
        <v>420</v>
      </c>
      <c r="AQ374" s="308">
        <v>427</v>
      </c>
      <c r="AR374" s="371">
        <v>426.38</v>
      </c>
      <c r="AS374" s="312">
        <v>0.52806451612903227</v>
      </c>
      <c r="AT374" s="372">
        <v>0.53141300000000002</v>
      </c>
      <c r="AU374" s="369"/>
      <c r="AV374" s="312"/>
      <c r="AW374" s="370"/>
      <c r="AX374" s="370"/>
      <c r="AY374" s="370"/>
      <c r="AZ374" s="312"/>
      <c r="BA374" s="312"/>
      <c r="BB374" s="308"/>
      <c r="BC374" s="308"/>
      <c r="BD374" s="308"/>
      <c r="BE374" s="308"/>
      <c r="BF374" s="374"/>
      <c r="BG374" s="312"/>
      <c r="BH374" s="372"/>
      <c r="BI374" s="369"/>
      <c r="BJ374" s="312"/>
      <c r="BK374" s="370">
        <v>0.37502883312907198</v>
      </c>
      <c r="BL374" s="370">
        <v>0.37502883312907198</v>
      </c>
      <c r="BM374" s="370">
        <f t="shared" si="0"/>
        <v>0</v>
      </c>
      <c r="BN374" s="312">
        <f>_xll.SRS1Splines.Functions25.Linear_Interp(V_XNN1!$K$3:$K$8,V_XNN1!$L$3:$L$8,BT374)</f>
        <v>0.19020000000000001</v>
      </c>
      <c r="BO374" s="312">
        <f>(BN374/V_XNN1!$L$7)*100</f>
        <v>90.571428571428584</v>
      </c>
      <c r="BP374" s="308">
        <f>_xll.SRS1Splines.Functions25.Linear_Interp(V_XNN1!$K$3:$K$8,V_XNN1!$M$3:$M$8,BT374)</f>
        <v>3.4200000000000098E-2</v>
      </c>
      <c r="BQ374" s="308">
        <f>IFERROR((BN374 - V_XNN1!$M$16) / (V_XNN1!$M$15- V_XNN1!$M$16) * 100, 0)</f>
        <v>11.142061281337106</v>
      </c>
      <c r="BR374" s="308">
        <v>252</v>
      </c>
      <c r="BS374" s="308">
        <v>249</v>
      </c>
      <c r="BT374" s="374">
        <v>250.9</v>
      </c>
      <c r="BU374" s="312">
        <v>9.6000000000000002E-2</v>
      </c>
      <c r="BV374" s="372">
        <v>5.3834E-2</v>
      </c>
      <c r="BW374" s="375"/>
      <c r="BX374" s="365"/>
      <c r="BY374" s="376"/>
      <c r="BZ374" s="376"/>
      <c r="CA374" s="376"/>
      <c r="CB374" s="365"/>
      <c r="CC374" s="365"/>
      <c r="CD374" s="366"/>
      <c r="CE374" s="365"/>
      <c r="CF374" s="365"/>
      <c r="CG374" s="365"/>
      <c r="CH374" s="365"/>
      <c r="CI374" s="377"/>
      <c r="CJ374" s="365"/>
      <c r="CK374" s="378"/>
      <c r="CL374" s="375"/>
      <c r="CM374" s="365"/>
      <c r="CN374" s="376"/>
      <c r="CO374" s="376"/>
      <c r="CP374" s="376"/>
      <c r="CQ374" s="365"/>
      <c r="CR374" s="365"/>
      <c r="CS374" s="366"/>
      <c r="CT374" s="365"/>
      <c r="CU374" s="365"/>
      <c r="CV374" s="365"/>
      <c r="CW374" s="365"/>
      <c r="CX374" s="377"/>
      <c r="CY374" s="365"/>
      <c r="CZ374" s="378"/>
    </row>
    <row r="375" spans="1:104" s="1" customFormat="1" hidden="1">
      <c r="A375" s="271">
        <v>44934</v>
      </c>
      <c r="B375" s="362"/>
      <c r="C375" s="363"/>
      <c r="D375" s="364"/>
      <c r="E375" s="364"/>
      <c r="F375" s="364"/>
      <c r="G375" s="365"/>
      <c r="H375" s="366"/>
      <c r="I375" s="366"/>
      <c r="J375" s="366"/>
      <c r="K375" s="366"/>
      <c r="L375" s="366"/>
      <c r="M375" s="367"/>
      <c r="N375" s="367"/>
      <c r="O375" s="365"/>
      <c r="P375" s="368"/>
      <c r="Q375" s="369"/>
      <c r="R375" s="312"/>
      <c r="S375" s="370">
        <v>0.762502335216522</v>
      </c>
      <c r="T375" s="370">
        <v>1.8060974999999997</v>
      </c>
      <c r="U375" s="370">
        <v>0</v>
      </c>
      <c r="V375" s="312">
        <f>_xll.SRS1Splines.Functions25.Linear_Interp(V_NK3!$P$8:$P$32,V_NK3!$R$8:$R$32,AC375)</f>
        <v>455.18423615</v>
      </c>
      <c r="W375" s="312">
        <f>(V375/V_NK3!$R$28)*100</f>
        <v>83.959538701834845</v>
      </c>
      <c r="X375" s="308">
        <f>V375-V_NK3!$R$8</f>
        <v>398.60558415000003</v>
      </c>
      <c r="Y375" s="308">
        <f>IFERROR((V375 - V_NK3!$V$10) / (V_NK3!$V$9- V_NK3!$V$10) * 100, 0)</f>
        <v>82.09049714770822</v>
      </c>
      <c r="Z375" s="308">
        <v>541.79999999999995</v>
      </c>
      <c r="AA375" s="308">
        <v>521</v>
      </c>
      <c r="AB375" s="312">
        <v>537.86</v>
      </c>
      <c r="AC375" s="371">
        <v>538.63</v>
      </c>
      <c r="AD375" s="308">
        <v>0.43193548387096775</v>
      </c>
      <c r="AE375" s="372">
        <v>0.44595000000000001</v>
      </c>
      <c r="AF375" s="373"/>
      <c r="AG375" s="312"/>
      <c r="AH375" s="370">
        <v>1.877113520621452</v>
      </c>
      <c r="AI375" s="370">
        <v>2.1803236363636369</v>
      </c>
      <c r="AJ375" s="370">
        <v>0</v>
      </c>
      <c r="AK375" s="312">
        <f>_xll.SRS1Splines.Functions25.Linear_Interp(V_NK2!$R$10:$R$21,V_NK2!$T$10:$T$21,AR375)</f>
        <v>68.429371428597406</v>
      </c>
      <c r="AL375" s="312">
        <f>(AK375/V_NK2!$T$18)*100</f>
        <v>95.839455782349305</v>
      </c>
      <c r="AM375" s="308">
        <f>AK375-V_NK2!$T$11</f>
        <v>27.609371428569609</v>
      </c>
      <c r="AN375" s="308">
        <f>IFERROR((AK375 - V_NK2!$X$12) / (V_NK2!$X$11- V_NK2!$X$12) * 100, 0)</f>
        <v>90.285714285712771</v>
      </c>
      <c r="AO375" s="308">
        <v>427</v>
      </c>
      <c r="AP375" s="308">
        <v>420</v>
      </c>
      <c r="AQ375" s="308">
        <v>427</v>
      </c>
      <c r="AR375" s="371">
        <v>426.32</v>
      </c>
      <c r="AS375" s="312">
        <v>0.52806451612903227</v>
      </c>
      <c r="AT375" s="372">
        <v>0.52864100000000003</v>
      </c>
      <c r="AU375" s="369"/>
      <c r="AV375" s="312"/>
      <c r="AW375" s="370"/>
      <c r="AX375" s="370"/>
      <c r="AY375" s="370"/>
      <c r="AZ375" s="312"/>
      <c r="BA375" s="312"/>
      <c r="BB375" s="308"/>
      <c r="BC375" s="308"/>
      <c r="BD375" s="308"/>
      <c r="BE375" s="308"/>
      <c r="BF375" s="374"/>
      <c r="BG375" s="312"/>
      <c r="BH375" s="372"/>
      <c r="BI375" s="369"/>
      <c r="BJ375" s="312"/>
      <c r="BK375" s="370">
        <v>0.41787215377668796</v>
      </c>
      <c r="BL375" s="370">
        <v>0.41787215377668796</v>
      </c>
      <c r="BM375" s="370">
        <f t="shared" ref="BM375:BM438" si="1">BK375-BL375</f>
        <v>0</v>
      </c>
      <c r="BN375" s="312">
        <f>_xll.SRS1Splines.Functions25.Linear_Interp(V_XNN1!$K$3:$K$8,V_XNN1!$L$3:$L$8,BT375)</f>
        <v>0.19919999999999999</v>
      </c>
      <c r="BO375" s="312">
        <f>(BN375/V_XNN1!$L$7)*100</f>
        <v>94.857142857142847</v>
      </c>
      <c r="BP375" s="308">
        <f>_xll.SRS1Splines.Functions25.Linear_Interp(V_XNN1!$K$3:$K$8,V_XNN1!$M$3:$M$8,BT375)</f>
        <v>4.3200000000000099E-2</v>
      </c>
      <c r="BQ375" s="308">
        <f>IFERROR((BN375 - V_XNN1!$M$16) / (V_XNN1!$M$15- V_XNN1!$M$16) * 100, 0)</f>
        <v>38.99721448467966</v>
      </c>
      <c r="BR375" s="308">
        <v>252</v>
      </c>
      <c r="BS375" s="308">
        <v>249</v>
      </c>
      <c r="BT375" s="374">
        <v>251.4</v>
      </c>
      <c r="BU375" s="312">
        <v>9.6000000000000002E-2</v>
      </c>
      <c r="BV375" s="372">
        <v>5.9984000000000003E-2</v>
      </c>
      <c r="BW375" s="375"/>
      <c r="BX375" s="365"/>
      <c r="BY375" s="376"/>
      <c r="BZ375" s="376"/>
      <c r="CA375" s="376"/>
      <c r="CB375" s="365"/>
      <c r="CC375" s="365"/>
      <c r="CD375" s="366"/>
      <c r="CE375" s="365"/>
      <c r="CF375" s="365"/>
      <c r="CG375" s="365"/>
      <c r="CH375" s="365"/>
      <c r="CI375" s="377"/>
      <c r="CJ375" s="365"/>
      <c r="CK375" s="378"/>
      <c r="CL375" s="375"/>
      <c r="CM375" s="365"/>
      <c r="CN375" s="376"/>
      <c r="CO375" s="376"/>
      <c r="CP375" s="376"/>
      <c r="CQ375" s="365"/>
      <c r="CR375" s="365"/>
      <c r="CS375" s="366"/>
      <c r="CT375" s="365"/>
      <c r="CU375" s="365"/>
      <c r="CV375" s="365"/>
      <c r="CW375" s="365"/>
      <c r="CX375" s="377"/>
      <c r="CY375" s="365"/>
      <c r="CZ375" s="378"/>
    </row>
    <row r="376" spans="1:104" s="1" customFormat="1" hidden="1">
      <c r="A376" s="271">
        <v>44935</v>
      </c>
      <c r="B376" s="362"/>
      <c r="C376" s="363"/>
      <c r="D376" s="364"/>
      <c r="E376" s="364"/>
      <c r="F376" s="364"/>
      <c r="G376" s="365"/>
      <c r="H376" s="366"/>
      <c r="I376" s="366"/>
      <c r="J376" s="366"/>
      <c r="K376" s="366"/>
      <c r="L376" s="366"/>
      <c r="M376" s="367"/>
      <c r="N376" s="367"/>
      <c r="O376" s="365"/>
      <c r="P376" s="368"/>
      <c r="Q376" s="369"/>
      <c r="R376" s="312"/>
      <c r="S376" s="370">
        <v>0.39207878028488158</v>
      </c>
      <c r="T376" s="370">
        <v>1.783539</v>
      </c>
      <c r="U376" s="370">
        <v>0</v>
      </c>
      <c r="V376" s="312">
        <f>_xll.SRS1Splines.Functions25.Linear_Interp(V_NK3!$P$8:$P$32,V_NK3!$R$8:$R$32,AC376)</f>
        <v>453.79277595000099</v>
      </c>
      <c r="W376" s="312">
        <f>(V376/V_NK3!$R$28)*100</f>
        <v>83.70288140301885</v>
      </c>
      <c r="X376" s="308">
        <f>V376-V_NK3!$R$8</f>
        <v>397.21412395000101</v>
      </c>
      <c r="Y376" s="308">
        <f>IFERROR((V376 - V_NK3!$V$10) / (V_NK3!$V$9- V_NK3!$V$10) * 100, 0)</f>
        <v>81.803934028371231</v>
      </c>
      <c r="Z376" s="308">
        <v>541.79999999999995</v>
      </c>
      <c r="AA376" s="308">
        <v>521</v>
      </c>
      <c r="AB376" s="312">
        <v>537.86</v>
      </c>
      <c r="AC376" s="371">
        <v>538.59</v>
      </c>
      <c r="AD376" s="308">
        <v>0.43193548387096775</v>
      </c>
      <c r="AE376" s="372">
        <v>0.44037999999999999</v>
      </c>
      <c r="AF376" s="373"/>
      <c r="AG376" s="312"/>
      <c r="AH376" s="370">
        <v>1.7345710974940109</v>
      </c>
      <c r="AI376" s="370">
        <v>2.1803236363636369</v>
      </c>
      <c r="AJ376" s="370">
        <v>0</v>
      </c>
      <c r="AK376" s="312">
        <f>_xll.SRS1Splines.Functions25.Linear_Interp(V_NK2!$R$10:$R$21,V_NK2!$T$10:$T$21,AR376)</f>
        <v>68.123571428597401</v>
      </c>
      <c r="AL376" s="312">
        <f>(AK376/V_NK2!$T$18)*100</f>
        <v>95.411164465822679</v>
      </c>
      <c r="AM376" s="308">
        <f>AK376-V_NK2!$T$11</f>
        <v>27.303571428569605</v>
      </c>
      <c r="AN376" s="308">
        <f>IFERROR((AK376 - V_NK2!$X$12) / (V_NK2!$X$11- V_NK2!$X$12) * 100, 0)</f>
        <v>89.2857142857127</v>
      </c>
      <c r="AO376" s="308">
        <v>427</v>
      </c>
      <c r="AP376" s="308">
        <v>420</v>
      </c>
      <c r="AQ376" s="308">
        <v>427</v>
      </c>
      <c r="AR376" s="371">
        <v>426.25</v>
      </c>
      <c r="AS376" s="312">
        <v>0.52806451612903227</v>
      </c>
      <c r="AT376" s="372">
        <v>0.53292899999999999</v>
      </c>
      <c r="AU376" s="369"/>
      <c r="AV376" s="312"/>
      <c r="AW376" s="370"/>
      <c r="AX376" s="370"/>
      <c r="AY376" s="370"/>
      <c r="AZ376" s="312"/>
      <c r="BA376" s="312"/>
      <c r="BB376" s="308"/>
      <c r="BC376" s="308"/>
      <c r="BD376" s="308"/>
      <c r="BE376" s="308"/>
      <c r="BF376" s="374"/>
      <c r="BG376" s="312"/>
      <c r="BH376" s="372"/>
      <c r="BI376" s="369"/>
      <c r="BJ376" s="312"/>
      <c r="BK376" s="370">
        <v>0.453651551312649</v>
      </c>
      <c r="BL376" s="370">
        <v>0.453651551312649</v>
      </c>
      <c r="BM376" s="370">
        <f t="shared" si="1"/>
        <v>0</v>
      </c>
      <c r="BN376" s="312">
        <f>_xll.SRS1Splines.Functions25.Linear_Interp(V_XNN1!$K$3:$K$8,V_XNN1!$L$3:$L$8,BT376)</f>
        <v>0.19614000000000001</v>
      </c>
      <c r="BO376" s="312">
        <f>(BN376/V_XNN1!$L$7)*100</f>
        <v>93.4</v>
      </c>
      <c r="BP376" s="308">
        <f>_xll.SRS1Splines.Functions25.Linear_Interp(V_XNN1!$K$3:$K$8,V_XNN1!$M$3:$M$8,BT376)</f>
        <v>4.0139999999999801E-2</v>
      </c>
      <c r="BQ376" s="308">
        <f>IFERROR((BN376 - V_XNN1!$M$16) / (V_XNN1!$M$15- V_XNN1!$M$16) * 100, 0)</f>
        <v>29.526462395543234</v>
      </c>
      <c r="BR376" s="308">
        <v>252</v>
      </c>
      <c r="BS376" s="308">
        <v>249</v>
      </c>
      <c r="BT376" s="374">
        <v>251.23</v>
      </c>
      <c r="BU376" s="312">
        <v>0.06</v>
      </c>
      <c r="BV376" s="372">
        <v>6.5120000000000011E-2</v>
      </c>
      <c r="BW376" s="375"/>
      <c r="BX376" s="365"/>
      <c r="BY376" s="376"/>
      <c r="BZ376" s="376"/>
      <c r="CA376" s="376"/>
      <c r="CB376" s="365"/>
      <c r="CC376" s="365"/>
      <c r="CD376" s="366"/>
      <c r="CE376" s="365"/>
      <c r="CF376" s="365"/>
      <c r="CG376" s="365"/>
      <c r="CH376" s="365"/>
      <c r="CI376" s="377"/>
      <c r="CJ376" s="365"/>
      <c r="CK376" s="378"/>
      <c r="CL376" s="375"/>
      <c r="CM376" s="365"/>
      <c r="CN376" s="376"/>
      <c r="CO376" s="376"/>
      <c r="CP376" s="376"/>
      <c r="CQ376" s="365"/>
      <c r="CR376" s="365"/>
      <c r="CS376" s="366"/>
      <c r="CT376" s="365"/>
      <c r="CU376" s="365"/>
      <c r="CV376" s="365"/>
      <c r="CW376" s="365"/>
      <c r="CX376" s="377"/>
      <c r="CY376" s="365"/>
      <c r="CZ376" s="378"/>
    </row>
    <row r="377" spans="1:104" s="1" customFormat="1" hidden="1">
      <c r="A377" s="271">
        <v>44936</v>
      </c>
      <c r="B377" s="380"/>
      <c r="C377" s="381"/>
      <c r="D377" s="382"/>
      <c r="E377" s="382"/>
      <c r="F377" s="382"/>
      <c r="G377" s="312"/>
      <c r="H377" s="308"/>
      <c r="I377" s="308"/>
      <c r="J377" s="308"/>
      <c r="K377" s="308"/>
      <c r="L377" s="308"/>
      <c r="M377" s="371"/>
      <c r="N377" s="371"/>
      <c r="O377" s="312"/>
      <c r="P377" s="383"/>
      <c r="Q377" s="369"/>
      <c r="R377" s="312"/>
      <c r="S377" s="370">
        <v>0.76622833521270772</v>
      </c>
      <c r="T377" s="370">
        <v>1.8098235000000003</v>
      </c>
      <c r="U377" s="370">
        <v>0</v>
      </c>
      <c r="V377" s="312">
        <f>_xll.SRS1Splines.Functions25.Linear_Interp(V_NK3!$P$8:$P$32,V_NK3!$R$8:$R$32,AC377)</f>
        <v>452.74918079999799</v>
      </c>
      <c r="W377" s="312">
        <f>(V377/V_NK3!$R$28)*100</f>
        <v>83.510388428906168</v>
      </c>
      <c r="X377" s="308">
        <f>V377-V_NK3!$R$8</f>
        <v>396.17052879999801</v>
      </c>
      <c r="Y377" s="308">
        <f>IFERROR((V377 - V_NK3!$V$10) / (V_NK3!$V$9- V_NK3!$V$10) * 100, 0)</f>
        <v>81.589011688867714</v>
      </c>
      <c r="Z377" s="308">
        <v>541.79999999999995</v>
      </c>
      <c r="AA377" s="308">
        <v>521</v>
      </c>
      <c r="AB377" s="312">
        <v>537.86</v>
      </c>
      <c r="AC377" s="371">
        <v>538.55999999999995</v>
      </c>
      <c r="AD377" s="308">
        <v>0.43193548387096775</v>
      </c>
      <c r="AE377" s="372">
        <v>0.44687000000000004</v>
      </c>
      <c r="AF377" s="373"/>
      <c r="AG377" s="312"/>
      <c r="AH377" s="370">
        <v>1.8816965006201938</v>
      </c>
      <c r="AI377" s="370">
        <v>2.1803236363636369</v>
      </c>
      <c r="AJ377" s="370">
        <v>0</v>
      </c>
      <c r="AK377" s="312">
        <f>_xll.SRS1Splines.Functions25.Linear_Interp(V_NK2!$R$10:$R$21,V_NK2!$T$10:$T$21,AR377)</f>
        <v>67.861457142883097</v>
      </c>
      <c r="AL377" s="312">
        <f>(AK377/V_NK2!$T$18)*100</f>
        <v>95.044057623085564</v>
      </c>
      <c r="AM377" s="308">
        <f>AK377-V_NK2!$T$11</f>
        <v>27.0414571428553</v>
      </c>
      <c r="AN377" s="308">
        <f>IFERROR((AK377 - V_NK2!$X$12) / (V_NK2!$X$11- V_NK2!$X$12) * 100, 0)</f>
        <v>88.42857142856974</v>
      </c>
      <c r="AO377" s="308">
        <v>427</v>
      </c>
      <c r="AP377" s="308">
        <v>420</v>
      </c>
      <c r="AQ377" s="308">
        <v>427</v>
      </c>
      <c r="AR377" s="371">
        <v>426.19</v>
      </c>
      <c r="AS377" s="312">
        <v>0.52806451612903227</v>
      </c>
      <c r="AT377" s="372">
        <v>0.53437699999999999</v>
      </c>
      <c r="AU377" s="369"/>
      <c r="AV377" s="312"/>
      <c r="AW377" s="370"/>
      <c r="AX377" s="370"/>
      <c r="AY377" s="370"/>
      <c r="AZ377" s="312"/>
      <c r="BA377" s="312"/>
      <c r="BB377" s="308"/>
      <c r="BC377" s="308"/>
      <c r="BD377" s="308"/>
      <c r="BE377" s="308"/>
      <c r="BF377" s="374"/>
      <c r="BG377" s="312"/>
      <c r="BH377" s="372"/>
      <c r="BI377" s="369"/>
      <c r="BJ377" s="312"/>
      <c r="BK377" s="370">
        <v>0.348486873508353</v>
      </c>
      <c r="BL377" s="370">
        <v>0.348486873508353</v>
      </c>
      <c r="BM377" s="370">
        <f t="shared" si="1"/>
        <v>0</v>
      </c>
      <c r="BN377" s="312">
        <f>_xll.SRS1Splines.Functions25.Linear_Interp(V_XNN1!$K$3:$K$8,V_XNN1!$L$3:$L$8,BT377)</f>
        <v>0.19703999999999999</v>
      </c>
      <c r="BO377" s="312">
        <f>(BN377/V_XNN1!$L$7)*100</f>
        <v>93.828571428571422</v>
      </c>
      <c r="BP377" s="308">
        <f>_xll.SRS1Splines.Functions25.Linear_Interp(V_XNN1!$K$3:$K$8,V_XNN1!$M$3:$M$8,BT377)</f>
        <v>4.104E-2</v>
      </c>
      <c r="BQ377" s="308">
        <f>IFERROR((BN377 - V_XNN1!$M$16) / (V_XNN1!$M$15- V_XNN1!$M$16) * 100, 0)</f>
        <v>32.311977715877447</v>
      </c>
      <c r="BR377" s="308">
        <v>252</v>
      </c>
      <c r="BS377" s="308">
        <v>249</v>
      </c>
      <c r="BT377" s="374">
        <v>251.28</v>
      </c>
      <c r="BU377" s="312">
        <v>0.06</v>
      </c>
      <c r="BV377" s="372">
        <v>5.0023999999999999E-2</v>
      </c>
      <c r="BW377" s="369"/>
      <c r="BX377" s="312"/>
      <c r="BY377" s="370"/>
      <c r="BZ377" s="370"/>
      <c r="CA377" s="370"/>
      <c r="CB377" s="312"/>
      <c r="CC377" s="312"/>
      <c r="CD377" s="308"/>
      <c r="CE377" s="312"/>
      <c r="CF377" s="312"/>
      <c r="CG377" s="312"/>
      <c r="CH377" s="312"/>
      <c r="CI377" s="384"/>
      <c r="CJ377" s="312"/>
      <c r="CK377" s="372"/>
      <c r="CL377" s="369"/>
      <c r="CM377" s="312"/>
      <c r="CN377" s="370"/>
      <c r="CO377" s="370"/>
      <c r="CP377" s="370"/>
      <c r="CQ377" s="312"/>
      <c r="CR377" s="312"/>
      <c r="CS377" s="308"/>
      <c r="CT377" s="312"/>
      <c r="CU377" s="312"/>
      <c r="CV377" s="312"/>
      <c r="CW377" s="312"/>
      <c r="CX377" s="384"/>
      <c r="CY377" s="312"/>
      <c r="CZ377" s="372"/>
    </row>
    <row r="378" spans="1:104" s="1" customFormat="1" hidden="1">
      <c r="A378" s="271">
        <v>44937</v>
      </c>
      <c r="B378" s="380"/>
      <c r="C378" s="381"/>
      <c r="D378" s="382"/>
      <c r="E378" s="382"/>
      <c r="F378" s="382"/>
      <c r="G378" s="312"/>
      <c r="H378" s="308"/>
      <c r="I378" s="308"/>
      <c r="J378" s="308"/>
      <c r="K378" s="308"/>
      <c r="L378" s="308"/>
      <c r="M378" s="371"/>
      <c r="N378" s="371"/>
      <c r="O378" s="312"/>
      <c r="P378" s="383"/>
      <c r="Q378" s="369"/>
      <c r="R378" s="312"/>
      <c r="S378" s="370">
        <v>0.4184442802848618</v>
      </c>
      <c r="T378" s="370">
        <v>1.8099044999999803</v>
      </c>
      <c r="U378" s="370">
        <v>0</v>
      </c>
      <c r="V378" s="312">
        <f>_xll.SRS1Splines.Functions25.Linear_Interp(V_NK3!$P$8:$P$32,V_NK3!$R$8:$R$32,AC378)</f>
        <v>451.35772059999903</v>
      </c>
      <c r="W378" s="312">
        <f>(V378/V_NK3!$R$28)*100</f>
        <v>83.253731130090188</v>
      </c>
      <c r="X378" s="308">
        <f>V378-V_NK3!$R$8</f>
        <v>394.77906859999905</v>
      </c>
      <c r="Y378" s="308">
        <f>IFERROR((V378 - V_NK3!$V$10) / (V_NK3!$V$9- V_NK3!$V$10) * 100, 0)</f>
        <v>81.302448569530725</v>
      </c>
      <c r="Z378" s="308">
        <v>541.79999999999995</v>
      </c>
      <c r="AA378" s="308">
        <v>521</v>
      </c>
      <c r="AB378" s="312">
        <v>537.86</v>
      </c>
      <c r="AC378" s="371">
        <v>538.52</v>
      </c>
      <c r="AD378" s="308">
        <v>0.43193548387096775</v>
      </c>
      <c r="AE378" s="372">
        <v>0.44688999999999518</v>
      </c>
      <c r="AF378" s="373"/>
      <c r="AG378" s="312"/>
      <c r="AH378" s="370">
        <v>1.7670006624939865</v>
      </c>
      <c r="AI378" s="370">
        <v>2.1803236363636369</v>
      </c>
      <c r="AJ378" s="370">
        <v>0</v>
      </c>
      <c r="AK378" s="312">
        <f>_xll.SRS1Splines.Functions25.Linear_Interp(V_NK2!$R$10:$R$21,V_NK2!$T$10:$T$21,AR378)</f>
        <v>67.555657142883106</v>
      </c>
      <c r="AL378" s="312">
        <f>(AK378/V_NK2!$T$18)*100</f>
        <v>94.615766306558967</v>
      </c>
      <c r="AM378" s="308">
        <f>AK378-V_NK2!$T$11</f>
        <v>26.73565714285531</v>
      </c>
      <c r="AN378" s="308">
        <f>IFERROR((AK378 - V_NK2!$X$12) / (V_NK2!$X$11- V_NK2!$X$12) * 100, 0)</f>
        <v>87.428571428569725</v>
      </c>
      <c r="AO378" s="308">
        <v>427</v>
      </c>
      <c r="AP378" s="308">
        <v>420</v>
      </c>
      <c r="AQ378" s="308">
        <v>427</v>
      </c>
      <c r="AR378" s="371">
        <v>426.12</v>
      </c>
      <c r="AS378" s="312">
        <v>0.52806451612903227</v>
      </c>
      <c r="AT378" s="372">
        <v>0.53217199999999998</v>
      </c>
      <c r="AU378" s="369"/>
      <c r="AV378" s="312"/>
      <c r="AW378" s="370"/>
      <c r="AX378" s="370"/>
      <c r="AY378" s="370"/>
      <c r="AZ378" s="312"/>
      <c r="BA378" s="312"/>
      <c r="BB378" s="308"/>
      <c r="BC378" s="308"/>
      <c r="BD378" s="308"/>
      <c r="BE378" s="308"/>
      <c r="BF378" s="374"/>
      <c r="BG378" s="312"/>
      <c r="BH378" s="372"/>
      <c r="BI378" s="369"/>
      <c r="BJ378" s="312"/>
      <c r="BK378" s="370">
        <v>0.38115925949816204</v>
      </c>
      <c r="BL378" s="370">
        <v>0.38115925949816204</v>
      </c>
      <c r="BM378" s="370">
        <f t="shared" si="1"/>
        <v>0</v>
      </c>
      <c r="BN378" s="312">
        <f>_xll.SRS1Splines.Functions25.Linear_Interp(V_XNN1!$K$3:$K$8,V_XNN1!$L$3:$L$8,BT378)</f>
        <v>0.2064</v>
      </c>
      <c r="BO378" s="312">
        <f>(BN378/V_XNN1!$L$7)*100</f>
        <v>98.285714285714292</v>
      </c>
      <c r="BP378" s="308">
        <f>_xll.SRS1Splines.Functions25.Linear_Interp(V_XNN1!$K$3:$K$8,V_XNN1!$M$3:$M$8,BT378)</f>
        <v>5.0400000000000202E-2</v>
      </c>
      <c r="BQ378" s="308">
        <f>IFERROR((BN378 - V_XNN1!$M$16) / (V_XNN1!$M$15- V_XNN1!$M$16) * 100, 0)</f>
        <v>61.281337047353787</v>
      </c>
      <c r="BR378" s="308">
        <v>252</v>
      </c>
      <c r="BS378" s="308">
        <v>249</v>
      </c>
      <c r="BT378" s="374">
        <v>251.8</v>
      </c>
      <c r="BU378" s="312">
        <v>0.06</v>
      </c>
      <c r="BV378" s="372">
        <v>5.4713999999999999E-2</v>
      </c>
      <c r="BW378" s="369"/>
      <c r="BX378" s="312"/>
      <c r="BY378" s="370"/>
      <c r="BZ378" s="370"/>
      <c r="CA378" s="370"/>
      <c r="CB378" s="312"/>
      <c r="CC378" s="312"/>
      <c r="CD378" s="308"/>
      <c r="CE378" s="312"/>
      <c r="CF378" s="312"/>
      <c r="CG378" s="312"/>
      <c r="CH378" s="312"/>
      <c r="CI378" s="384"/>
      <c r="CJ378" s="312"/>
      <c r="CK378" s="372"/>
      <c r="CL378" s="369"/>
      <c r="CM378" s="312"/>
      <c r="CN378" s="370"/>
      <c r="CO378" s="370"/>
      <c r="CP378" s="370"/>
      <c r="CQ378" s="312"/>
      <c r="CR378" s="312"/>
      <c r="CS378" s="308"/>
      <c r="CT378" s="312"/>
      <c r="CU378" s="312"/>
      <c r="CV378" s="312"/>
      <c r="CW378" s="312"/>
      <c r="CX378" s="384"/>
      <c r="CY378" s="312"/>
      <c r="CZ378" s="372"/>
    </row>
    <row r="379" spans="1:104" s="1" customFormat="1" hidden="1">
      <c r="A379" s="271">
        <v>44938</v>
      </c>
      <c r="B379" s="380"/>
      <c r="C379" s="381"/>
      <c r="D379" s="382"/>
      <c r="E379" s="382"/>
      <c r="F379" s="382"/>
      <c r="G379" s="312"/>
      <c r="H379" s="308"/>
      <c r="I379" s="308"/>
      <c r="J379" s="308"/>
      <c r="K379" s="308"/>
      <c r="L379" s="308"/>
      <c r="M379" s="371"/>
      <c r="N379" s="371"/>
      <c r="O379" s="312"/>
      <c r="P379" s="383"/>
      <c r="Q379" s="369"/>
      <c r="R379" s="312"/>
      <c r="S379" s="370">
        <v>0.72126591021650399</v>
      </c>
      <c r="T379" s="370">
        <v>1.7648610749999818</v>
      </c>
      <c r="U379" s="370">
        <v>0</v>
      </c>
      <c r="V379" s="312">
        <f>_xll.SRS1Splines.Functions25.Linear_Interp(V_NK3!$P$8:$P$32,V_NK3!$R$8:$R$32,AC379)</f>
        <v>450.31412545000001</v>
      </c>
      <c r="W379" s="312">
        <f>(V379/V_NK3!$R$28)*100</f>
        <v>83.061238155978231</v>
      </c>
      <c r="X379" s="308">
        <f>V379-V_NK3!$R$8</f>
        <v>393.73547345000003</v>
      </c>
      <c r="Y379" s="308">
        <f>IFERROR((V379 - V_NK3!$V$10) / (V_NK3!$V$9- V_NK3!$V$10) * 100, 0)</f>
        <v>81.087526230028033</v>
      </c>
      <c r="Z379" s="308">
        <v>541.79999999999995</v>
      </c>
      <c r="AA379" s="308">
        <v>521</v>
      </c>
      <c r="AB379" s="312">
        <v>537.86</v>
      </c>
      <c r="AC379" s="371">
        <v>538.49</v>
      </c>
      <c r="AD379" s="308">
        <v>0.43193548387096775</v>
      </c>
      <c r="AE379" s="372">
        <v>0.43576816666666218</v>
      </c>
      <c r="AF379" s="373"/>
      <c r="AG379" s="312"/>
      <c r="AH379" s="370">
        <v>1.8263927178714301</v>
      </c>
      <c r="AI379" s="370">
        <v>2.1803236363636369</v>
      </c>
      <c r="AJ379" s="370">
        <v>0</v>
      </c>
      <c r="AK379" s="312">
        <f>_xll.SRS1Splines.Functions25.Linear_Interp(V_NK2!$R$10:$R$21,V_NK2!$T$10:$T$21,AR379)</f>
        <v>67.249857142883101</v>
      </c>
      <c r="AL379" s="312">
        <f>(AK379/V_NK2!$T$18)*100</f>
        <v>94.187474990032342</v>
      </c>
      <c r="AM379" s="308">
        <f>AK379-V_NK2!$T$11</f>
        <v>26.429857142855305</v>
      </c>
      <c r="AN379" s="308">
        <f>IFERROR((AK379 - V_NK2!$X$12) / (V_NK2!$X$11- V_NK2!$X$12) * 100, 0)</f>
        <v>86.428571428569654</v>
      </c>
      <c r="AO379" s="308">
        <v>427</v>
      </c>
      <c r="AP379" s="308">
        <v>420</v>
      </c>
      <c r="AQ379" s="308">
        <v>427</v>
      </c>
      <c r="AR379" s="371">
        <v>426.05</v>
      </c>
      <c r="AS379" s="312">
        <v>0.52806451612903227</v>
      </c>
      <c r="AT379" s="372">
        <v>0.53311799999999998</v>
      </c>
      <c r="AU379" s="369"/>
      <c r="AV379" s="312"/>
      <c r="AW379" s="370"/>
      <c r="AX379" s="370"/>
      <c r="AY379" s="370"/>
      <c r="AZ379" s="312"/>
      <c r="BA379" s="312"/>
      <c r="BB379" s="308"/>
      <c r="BC379" s="308"/>
      <c r="BD379" s="308"/>
      <c r="BE379" s="308"/>
      <c r="BF379" s="374"/>
      <c r="BG379" s="312"/>
      <c r="BH379" s="372"/>
      <c r="BI379" s="369"/>
      <c r="BJ379" s="312"/>
      <c r="BK379" s="370">
        <v>0.449950107506074</v>
      </c>
      <c r="BL379" s="370">
        <v>0.44966677417274098</v>
      </c>
      <c r="BM379" s="370">
        <f t="shared" si="1"/>
        <v>2.8333333333302457E-4</v>
      </c>
      <c r="BN379" s="312">
        <f>_xll.SRS1Splines.Functions25.Linear_Interp(V_XNN1!$K$3:$K$8,V_XNN1!$L$3:$L$8,BT379)</f>
        <v>0.20477999999999999</v>
      </c>
      <c r="BO379" s="312">
        <f>(BN379/V_XNN1!$L$7)*100</f>
        <v>97.514285714285705</v>
      </c>
      <c r="BP379" s="308">
        <f>_xll.SRS1Splines.Functions25.Linear_Interp(V_XNN1!$K$3:$K$8,V_XNN1!$M$3:$M$8,BT379)</f>
        <v>4.8780000000000101E-2</v>
      </c>
      <c r="BQ379" s="308">
        <f>IFERROR((BN379 - V_XNN1!$M$16) / (V_XNN1!$M$15- V_XNN1!$M$16) * 100, 0)</f>
        <v>56.267409470752085</v>
      </c>
      <c r="BR379" s="308">
        <v>252</v>
      </c>
      <c r="BS379" s="308">
        <v>249</v>
      </c>
      <c r="BT379" s="374">
        <v>251.71</v>
      </c>
      <c r="BU379" s="312">
        <v>0.06</v>
      </c>
      <c r="BV379" s="372">
        <v>6.4548000000000008E-2</v>
      </c>
      <c r="BW379" s="369"/>
      <c r="BX379" s="312"/>
      <c r="BY379" s="370"/>
      <c r="BZ379" s="370"/>
      <c r="CA379" s="370"/>
      <c r="CB379" s="312"/>
      <c r="CC379" s="312"/>
      <c r="CD379" s="308"/>
      <c r="CE379" s="312"/>
      <c r="CF379" s="312"/>
      <c r="CG379" s="312"/>
      <c r="CH379" s="312"/>
      <c r="CI379" s="384"/>
      <c r="CJ379" s="312"/>
      <c r="CK379" s="372"/>
      <c r="CL379" s="369"/>
      <c r="CM379" s="312"/>
      <c r="CN379" s="370"/>
      <c r="CO379" s="370"/>
      <c r="CP379" s="370"/>
      <c r="CQ379" s="312"/>
      <c r="CR379" s="312"/>
      <c r="CS379" s="308"/>
      <c r="CT379" s="312"/>
      <c r="CU379" s="312"/>
      <c r="CV379" s="312"/>
      <c r="CW379" s="312"/>
      <c r="CX379" s="384"/>
      <c r="CY379" s="312"/>
      <c r="CZ379" s="372"/>
    </row>
    <row r="380" spans="1:104" s="1" customFormat="1" hidden="1">
      <c r="A380" s="271">
        <v>44939</v>
      </c>
      <c r="B380" s="380"/>
      <c r="C380" s="381"/>
      <c r="D380" s="382"/>
      <c r="E380" s="382"/>
      <c r="F380" s="382"/>
      <c r="G380" s="312"/>
      <c r="H380" s="308"/>
      <c r="I380" s="308"/>
      <c r="J380" s="308"/>
      <c r="K380" s="308"/>
      <c r="L380" s="308"/>
      <c r="M380" s="371"/>
      <c r="N380" s="371"/>
      <c r="O380" s="312"/>
      <c r="P380" s="383"/>
      <c r="Q380" s="369"/>
      <c r="R380" s="312"/>
      <c r="S380" s="370">
        <v>0.75020653521652214</v>
      </c>
      <c r="T380" s="370">
        <v>1.7938016999999999</v>
      </c>
      <c r="U380" s="370">
        <v>0</v>
      </c>
      <c r="V380" s="312">
        <f>_xll.SRS1Splines.Functions25.Linear_Interp(V_NK3!$P$8:$P$32,V_NK3!$R$8:$R$32,AC380)</f>
        <v>449.27053030000098</v>
      </c>
      <c r="W380" s="312">
        <f>(V380/V_NK3!$R$28)*100</f>
        <v>82.868745181866288</v>
      </c>
      <c r="X380" s="308">
        <f>V380-V_NK3!$R$8</f>
        <v>392.69187830000101</v>
      </c>
      <c r="Y380" s="308">
        <f>IFERROR((V380 - V_NK3!$V$10) / (V_NK3!$V$9- V_NK3!$V$10) * 100, 0)</f>
        <v>80.872603890525326</v>
      </c>
      <c r="Z380" s="308">
        <v>541.79999999999995</v>
      </c>
      <c r="AA380" s="308">
        <v>521</v>
      </c>
      <c r="AB380" s="312">
        <v>537.86</v>
      </c>
      <c r="AC380" s="371">
        <v>538.46</v>
      </c>
      <c r="AD380" s="308">
        <v>0.43193548387096775</v>
      </c>
      <c r="AE380" s="372">
        <v>0.44291399999999997</v>
      </c>
      <c r="AF380" s="373"/>
      <c r="AG380" s="312"/>
      <c r="AH380" s="370">
        <v>1.8619896866214523</v>
      </c>
      <c r="AI380" s="370">
        <v>2.1803236363636369</v>
      </c>
      <c r="AJ380" s="370">
        <v>0</v>
      </c>
      <c r="AK380" s="312">
        <f>_xll.SRS1Splines.Functions25.Linear_Interp(V_NK2!$R$10:$R$21,V_NK2!$T$10:$T$21,AR380)</f>
        <v>66.944057142883196</v>
      </c>
      <c r="AL380" s="312">
        <f>(AK380/V_NK2!$T$18)*100</f>
        <v>93.759183673505859</v>
      </c>
      <c r="AM380" s="308">
        <f>AK380-V_NK2!$T$11</f>
        <v>26.124057142855399</v>
      </c>
      <c r="AN380" s="308">
        <f>IFERROR((AK380 - V_NK2!$X$12) / (V_NK2!$X$11- V_NK2!$X$12) * 100, 0)</f>
        <v>85.428571428569924</v>
      </c>
      <c r="AO380" s="308">
        <v>427</v>
      </c>
      <c r="AP380" s="308">
        <v>420</v>
      </c>
      <c r="AQ380" s="308">
        <v>427</v>
      </c>
      <c r="AR380" s="371">
        <v>425.98</v>
      </c>
      <c r="AS380" s="312">
        <v>0.52806451612903227</v>
      </c>
      <c r="AT380" s="372">
        <v>0.53387399999999996</v>
      </c>
      <c r="AU380" s="369"/>
      <c r="AV380" s="312"/>
      <c r="AW380" s="370"/>
      <c r="AX380" s="370"/>
      <c r="AY380" s="370"/>
      <c r="AZ380" s="312"/>
      <c r="BA380" s="312"/>
      <c r="BB380" s="308"/>
      <c r="BC380" s="308"/>
      <c r="BD380" s="308"/>
      <c r="BE380" s="308"/>
      <c r="BF380" s="374"/>
      <c r="BG380" s="312"/>
      <c r="BH380" s="372"/>
      <c r="BI380" s="369"/>
      <c r="BJ380" s="312"/>
      <c r="BK380" s="370">
        <v>0.445123581994883</v>
      </c>
      <c r="BL380" s="370">
        <v>0.44521524866154899</v>
      </c>
      <c r="BM380" s="370">
        <f t="shared" si="1"/>
        <v>-9.1666666665990437E-5</v>
      </c>
      <c r="BN380" s="312">
        <f>_xll.SRS1Splines.Functions25.Linear_Interp(V_XNN1!$K$3:$K$8,V_XNN1!$L$3:$L$8,BT380)</f>
        <v>0.19974</v>
      </c>
      <c r="BO380" s="312">
        <f>(BN380/V_XNN1!$L$7)*100</f>
        <v>95.114285714285714</v>
      </c>
      <c r="BP380" s="308">
        <f>_xll.SRS1Splines.Functions25.Linear_Interp(V_XNN1!$K$3:$K$8,V_XNN1!$M$3:$M$8,BT380)</f>
        <v>4.3740000000000098E-2</v>
      </c>
      <c r="BQ380" s="308">
        <f>IFERROR((BN380 - V_XNN1!$M$16) / (V_XNN1!$M$15- V_XNN1!$M$16) * 100, 0)</f>
        <v>40.668523676880255</v>
      </c>
      <c r="BR380" s="308">
        <v>252</v>
      </c>
      <c r="BS380" s="308">
        <v>249</v>
      </c>
      <c r="BT380" s="374">
        <v>251.43</v>
      </c>
      <c r="BU380" s="312">
        <v>0.06</v>
      </c>
      <c r="BV380" s="372">
        <v>6.3908999999999994E-2</v>
      </c>
      <c r="BW380" s="369"/>
      <c r="BX380" s="312"/>
      <c r="BY380" s="370"/>
      <c r="BZ380" s="370"/>
      <c r="CA380" s="370"/>
      <c r="CB380" s="312"/>
      <c r="CC380" s="312"/>
      <c r="CD380" s="308"/>
      <c r="CE380" s="312"/>
      <c r="CF380" s="312"/>
      <c r="CG380" s="312"/>
      <c r="CH380" s="312"/>
      <c r="CI380" s="384"/>
      <c r="CJ380" s="312"/>
      <c r="CK380" s="372"/>
      <c r="CL380" s="369"/>
      <c r="CM380" s="312"/>
      <c r="CN380" s="370"/>
      <c r="CO380" s="370"/>
      <c r="CP380" s="370"/>
      <c r="CQ380" s="312"/>
      <c r="CR380" s="312"/>
      <c r="CS380" s="308"/>
      <c r="CT380" s="312"/>
      <c r="CU380" s="312"/>
      <c r="CV380" s="312"/>
      <c r="CW380" s="312"/>
      <c r="CX380" s="384"/>
      <c r="CY380" s="312"/>
      <c r="CZ380" s="372"/>
    </row>
    <row r="381" spans="1:104" s="1" customFormat="1" hidden="1">
      <c r="A381" s="271">
        <v>44940</v>
      </c>
      <c r="B381" s="380"/>
      <c r="C381" s="381"/>
      <c r="D381" s="382"/>
      <c r="E381" s="382"/>
      <c r="F381" s="382"/>
      <c r="G381" s="312"/>
      <c r="H381" s="308"/>
      <c r="I381" s="308"/>
      <c r="J381" s="308"/>
      <c r="K381" s="308"/>
      <c r="L381" s="308"/>
      <c r="M381" s="371"/>
      <c r="N381" s="371"/>
      <c r="O381" s="312"/>
      <c r="P381" s="383"/>
      <c r="Q381" s="369"/>
      <c r="R381" s="312"/>
      <c r="S381" s="370">
        <v>0.76015333520887285</v>
      </c>
      <c r="T381" s="370">
        <v>1.80374849999998</v>
      </c>
      <c r="U381" s="370">
        <v>0</v>
      </c>
      <c r="V381" s="312">
        <f>_xll.SRS1Splines.Functions25.Linear_Interp(V_NK3!$P$8:$P$32,V_NK3!$R$8:$R$32,AC381)</f>
        <v>448.22693514999798</v>
      </c>
      <c r="W381" s="312">
        <f>(V381/V_NK3!$R$28)*100</f>
        <v>82.676252207753592</v>
      </c>
      <c r="X381" s="308">
        <f>V381-V_NK3!$R$8</f>
        <v>391.64828314999801</v>
      </c>
      <c r="Y381" s="308">
        <f>IFERROR((V381 - V_NK3!$V$10) / (V_NK3!$V$9- V_NK3!$V$10) * 100, 0)</f>
        <v>80.657681551021824</v>
      </c>
      <c r="Z381" s="308">
        <v>541.79999999999995</v>
      </c>
      <c r="AA381" s="308">
        <v>521</v>
      </c>
      <c r="AB381" s="312">
        <v>537.86</v>
      </c>
      <c r="AC381" s="371">
        <v>538.42999999999995</v>
      </c>
      <c r="AD381" s="308">
        <v>0.43193548387096775</v>
      </c>
      <c r="AE381" s="372">
        <v>0.44536999999999505</v>
      </c>
      <c r="AF381" s="373"/>
      <c r="AG381" s="312"/>
      <c r="AH381" s="370">
        <v>1.87422425061891</v>
      </c>
      <c r="AI381" s="370">
        <v>2.2214618181818184</v>
      </c>
      <c r="AJ381" s="370">
        <v>0</v>
      </c>
      <c r="AK381" s="312">
        <f>_xll.SRS1Splines.Functions25.Linear_Interp(V_NK2!$R$10:$R$21,V_NK2!$T$10:$T$21,AR381)</f>
        <v>66.594571428597604</v>
      </c>
      <c r="AL381" s="312">
        <f>(AK381/V_NK2!$T$18)*100</f>
        <v>93.269707883189909</v>
      </c>
      <c r="AM381" s="308">
        <f>AK381-V_NK2!$T$11</f>
        <v>25.774571428569807</v>
      </c>
      <c r="AN381" s="308">
        <f>IFERROR((AK381 - V_NK2!$X$12) / (V_NK2!$X$11- V_NK2!$X$12) * 100, 0)</f>
        <v>84.285714285713127</v>
      </c>
      <c r="AO381" s="308">
        <v>427</v>
      </c>
      <c r="AP381" s="308">
        <v>420</v>
      </c>
      <c r="AQ381" s="308">
        <v>427</v>
      </c>
      <c r="AR381" s="371">
        <v>425.9</v>
      </c>
      <c r="AS381" s="312">
        <v>0.52806451612903227</v>
      </c>
      <c r="AT381" s="372">
        <v>0.53574900000000003</v>
      </c>
      <c r="AU381" s="369"/>
      <c r="AV381" s="312"/>
      <c r="AW381" s="370"/>
      <c r="AX381" s="370"/>
      <c r="AY381" s="370"/>
      <c r="AZ381" s="312"/>
      <c r="BA381" s="312"/>
      <c r="BB381" s="308"/>
      <c r="BC381" s="308"/>
      <c r="BD381" s="308"/>
      <c r="BE381" s="308"/>
      <c r="BF381" s="374"/>
      <c r="BG381" s="312"/>
      <c r="BH381" s="372"/>
      <c r="BI381" s="369"/>
      <c r="BJ381" s="312"/>
      <c r="BK381" s="370">
        <v>0.52943263938162499</v>
      </c>
      <c r="BL381" s="370">
        <v>0.52964097271495802</v>
      </c>
      <c r="BM381" s="370">
        <f t="shared" si="1"/>
        <v>-2.0833333333303283E-4</v>
      </c>
      <c r="BN381" s="312">
        <f>_xll.SRS1Splines.Functions25.Linear_Interp(V_XNN1!$K$3:$K$8,V_XNN1!$L$3:$L$8,BT381)</f>
        <v>0.192</v>
      </c>
      <c r="BO381" s="312">
        <f>(BN381/V_XNN1!$L$7)*100</f>
        <v>91.428571428571431</v>
      </c>
      <c r="BP381" s="308">
        <f>_xll.SRS1Splines.Functions25.Linear_Interp(V_XNN1!$K$3:$K$8,V_XNN1!$M$3:$M$8,BT381)</f>
        <v>3.5999999999999997E-2</v>
      </c>
      <c r="BQ381" s="308">
        <f>IFERROR((BN381 - V_XNN1!$M$16) / (V_XNN1!$M$15- V_XNN1!$M$16) * 100, 0)</f>
        <v>16.713091922005617</v>
      </c>
      <c r="BR381" s="308">
        <v>252</v>
      </c>
      <c r="BS381" s="308">
        <v>249</v>
      </c>
      <c r="BT381" s="374">
        <v>251</v>
      </c>
      <c r="BU381" s="312">
        <v>0.06</v>
      </c>
      <c r="BV381" s="372">
        <v>7.6028000000000012E-2</v>
      </c>
      <c r="BW381" s="369"/>
      <c r="BX381" s="312"/>
      <c r="BY381" s="370"/>
      <c r="BZ381" s="370"/>
      <c r="CA381" s="370"/>
      <c r="CB381" s="312"/>
      <c r="CC381" s="312"/>
      <c r="CD381" s="308"/>
      <c r="CE381" s="312"/>
      <c r="CF381" s="312"/>
      <c r="CG381" s="312"/>
      <c r="CH381" s="312"/>
      <c r="CI381" s="384"/>
      <c r="CJ381" s="312"/>
      <c r="CK381" s="372"/>
      <c r="CL381" s="369"/>
      <c r="CM381" s="312"/>
      <c r="CN381" s="370"/>
      <c r="CO381" s="370"/>
      <c r="CP381" s="370"/>
      <c r="CQ381" s="312"/>
      <c r="CR381" s="312"/>
      <c r="CS381" s="308"/>
      <c r="CT381" s="312"/>
      <c r="CU381" s="312"/>
      <c r="CV381" s="312"/>
      <c r="CW381" s="312"/>
      <c r="CX381" s="384"/>
      <c r="CY381" s="312"/>
      <c r="CZ381" s="372"/>
    </row>
    <row r="382" spans="1:104" s="1" customFormat="1" hidden="1">
      <c r="A382" s="271">
        <v>44941</v>
      </c>
      <c r="B382" s="380"/>
      <c r="C382" s="381"/>
      <c r="D382" s="382"/>
      <c r="E382" s="382"/>
      <c r="F382" s="382"/>
      <c r="G382" s="312"/>
      <c r="H382" s="308"/>
      <c r="I382" s="308"/>
      <c r="J382" s="308"/>
      <c r="K382" s="308"/>
      <c r="L382" s="308"/>
      <c r="M382" s="371"/>
      <c r="N382" s="371"/>
      <c r="O382" s="312"/>
      <c r="P382" s="383"/>
      <c r="Q382" s="369"/>
      <c r="R382" s="312"/>
      <c r="S382" s="370">
        <v>0.41115428028867629</v>
      </c>
      <c r="T382" s="370">
        <v>1.80261449999998</v>
      </c>
      <c r="U382" s="370">
        <v>0</v>
      </c>
      <c r="V382" s="312">
        <f>_xll.SRS1Splines.Functions25.Linear_Interp(V_NK3!$P$8:$P$32,V_NK3!$R$8:$R$32,AC382)</f>
        <v>446.83547494999999</v>
      </c>
      <c r="W382" s="312">
        <f>(V382/V_NK3!$R$28)*100</f>
        <v>82.419594908937796</v>
      </c>
      <c r="X382" s="308">
        <f>V382-V_NK3!$R$8</f>
        <v>390.25682295000001</v>
      </c>
      <c r="Y382" s="308">
        <f>IFERROR((V382 - V_NK3!$V$10) / (V_NK3!$V$9- V_NK3!$V$10) * 100, 0)</f>
        <v>80.371118431685034</v>
      </c>
      <c r="Z382" s="308">
        <v>541.79999999999995</v>
      </c>
      <c r="AA382" s="308">
        <v>521</v>
      </c>
      <c r="AB382" s="312">
        <v>537.86</v>
      </c>
      <c r="AC382" s="371">
        <v>538.39</v>
      </c>
      <c r="AD382" s="308">
        <v>0.43193548387096775</v>
      </c>
      <c r="AE382" s="372">
        <v>0.44508999999999505</v>
      </c>
      <c r="AF382" s="373"/>
      <c r="AG382" s="312"/>
      <c r="AH382" s="370">
        <v>1.7580339624952452</v>
      </c>
      <c r="AI382" s="370">
        <v>2.2214618181818184</v>
      </c>
      <c r="AJ382" s="370">
        <v>0</v>
      </c>
      <c r="AK382" s="312">
        <f>_xll.SRS1Splines.Functions25.Linear_Interp(V_NK2!$R$10:$R$21,V_NK2!$T$10:$T$21,AR382)</f>
        <v>66.245085714312296</v>
      </c>
      <c r="AL382" s="312">
        <f>(AK382/V_NK2!$T$18)*100</f>
        <v>92.780232092874357</v>
      </c>
      <c r="AM382" s="308">
        <f>AK382-V_NK2!$T$11</f>
        <v>25.425085714284499</v>
      </c>
      <c r="AN382" s="308">
        <f>IFERROR((AK382 - V_NK2!$X$12) / (V_NK2!$X$11- V_NK2!$X$12) * 100, 0)</f>
        <v>83.142857142857252</v>
      </c>
      <c r="AO382" s="308">
        <v>427</v>
      </c>
      <c r="AP382" s="308">
        <v>420</v>
      </c>
      <c r="AQ382" s="308">
        <v>427</v>
      </c>
      <c r="AR382" s="371">
        <v>425.82</v>
      </c>
      <c r="AS382" s="312">
        <v>0.52806451612903227</v>
      </c>
      <c r="AT382" s="372">
        <v>0.53514300000000004</v>
      </c>
      <c r="AU382" s="369"/>
      <c r="AV382" s="312"/>
      <c r="AW382" s="370"/>
      <c r="AX382" s="370"/>
      <c r="AY382" s="370"/>
      <c r="AZ382" s="312"/>
      <c r="BA382" s="312"/>
      <c r="BB382" s="308"/>
      <c r="BC382" s="308"/>
      <c r="BD382" s="308"/>
      <c r="BE382" s="308"/>
      <c r="BF382" s="374"/>
      <c r="BG382" s="312"/>
      <c r="BH382" s="372"/>
      <c r="BI382" s="369"/>
      <c r="BJ382" s="312"/>
      <c r="BK382" s="370">
        <v>0.39681763690898497</v>
      </c>
      <c r="BL382" s="370">
        <v>0.397042636908985</v>
      </c>
      <c r="BM382" s="370">
        <f t="shared" si="1"/>
        <v>-2.2500000000003073E-4</v>
      </c>
      <c r="BN382" s="312">
        <f>_xll.SRS1Splines.Functions25.Linear_Interp(V_XNN1!$K$3:$K$8,V_XNN1!$L$3:$L$8,BT382)</f>
        <v>0.1938</v>
      </c>
      <c r="BO382" s="312">
        <f>(BN382/V_XNN1!$L$7)*100</f>
        <v>92.285714285714292</v>
      </c>
      <c r="BP382" s="308">
        <f>_xll.SRS1Splines.Functions25.Linear_Interp(V_XNN1!$K$3:$K$8,V_XNN1!$M$3:$M$8,BT382)</f>
        <v>3.7799999999999903E-2</v>
      </c>
      <c r="BQ382" s="308">
        <f>IFERROR((BN382 - V_XNN1!$M$16) / (V_XNN1!$M$15- V_XNN1!$M$16) * 100, 0)</f>
        <v>22.284122562674128</v>
      </c>
      <c r="BR382" s="308">
        <v>252</v>
      </c>
      <c r="BS382" s="308">
        <v>249</v>
      </c>
      <c r="BT382" s="374">
        <v>251.1</v>
      </c>
      <c r="BU382" s="312">
        <v>0.04</v>
      </c>
      <c r="BV382" s="372">
        <v>5.6994000000000003E-2</v>
      </c>
      <c r="BW382" s="369"/>
      <c r="BX382" s="312"/>
      <c r="BY382" s="370"/>
      <c r="BZ382" s="370"/>
      <c r="CA382" s="370"/>
      <c r="CB382" s="312"/>
      <c r="CC382" s="312"/>
      <c r="CD382" s="308"/>
      <c r="CE382" s="312"/>
      <c r="CF382" s="312"/>
      <c r="CG382" s="312"/>
      <c r="CH382" s="312"/>
      <c r="CI382" s="384"/>
      <c r="CJ382" s="312"/>
      <c r="CK382" s="372"/>
      <c r="CL382" s="369"/>
      <c r="CM382" s="312"/>
      <c r="CN382" s="370"/>
      <c r="CO382" s="370"/>
      <c r="CP382" s="370"/>
      <c r="CQ382" s="312"/>
      <c r="CR382" s="312"/>
      <c r="CS382" s="308"/>
      <c r="CT382" s="312"/>
      <c r="CU382" s="312"/>
      <c r="CV382" s="312"/>
      <c r="CW382" s="312"/>
      <c r="CX382" s="384"/>
      <c r="CY382" s="312"/>
      <c r="CZ382" s="372"/>
    </row>
    <row r="383" spans="1:104" s="1" customFormat="1" hidden="1">
      <c r="A383" s="271">
        <v>44942</v>
      </c>
      <c r="B383" s="380"/>
      <c r="C383" s="381"/>
      <c r="D383" s="382"/>
      <c r="E383" s="382"/>
      <c r="F383" s="382"/>
      <c r="G383" s="312"/>
      <c r="H383" s="308"/>
      <c r="I383" s="308"/>
      <c r="J383" s="308"/>
      <c r="K383" s="308"/>
      <c r="L383" s="308"/>
      <c r="M383" s="371"/>
      <c r="N383" s="371"/>
      <c r="O383" s="312"/>
      <c r="P383" s="383"/>
      <c r="Q383" s="369"/>
      <c r="R383" s="312"/>
      <c r="S383" s="370">
        <v>0.40900778028869605</v>
      </c>
      <c r="T383" s="370">
        <v>1.8004679999999997</v>
      </c>
      <c r="U383" s="370">
        <v>0</v>
      </c>
      <c r="V383" s="312">
        <f>_xll.SRS1Splines.Functions25.Linear_Interp(V_NK3!$P$8:$P$32,V_NK3!$R$8:$R$32,AC383)</f>
        <v>445.44401475000097</v>
      </c>
      <c r="W383" s="312">
        <f>(V383/V_NK3!$R$28)*100</f>
        <v>82.162937610121801</v>
      </c>
      <c r="X383" s="308">
        <f>V383-V_NK3!$R$8</f>
        <v>388.865362750001</v>
      </c>
      <c r="Y383" s="308">
        <f>IFERROR((V383 - V_NK3!$V$10) / (V_NK3!$V$9- V_NK3!$V$10) * 100, 0)</f>
        <v>80.084555312348044</v>
      </c>
      <c r="Z383" s="308">
        <v>541.79999999999995</v>
      </c>
      <c r="AA383" s="308">
        <v>521</v>
      </c>
      <c r="AB383" s="312">
        <v>537.86</v>
      </c>
      <c r="AC383" s="371">
        <v>538.35</v>
      </c>
      <c r="AD383" s="308">
        <v>0.43193548387096775</v>
      </c>
      <c r="AE383" s="372">
        <v>0.44456000000000001</v>
      </c>
      <c r="AF383" s="373"/>
      <c r="AG383" s="312"/>
      <c r="AH383" s="370">
        <v>1.7553937674952693</v>
      </c>
      <c r="AI383" s="370">
        <v>2.2214618181818184</v>
      </c>
      <c r="AJ383" s="370">
        <v>0</v>
      </c>
      <c r="AK383" s="312">
        <f>_xll.SRS1Splines.Functions25.Linear_Interp(V_NK2!$R$10:$R$21,V_NK2!$T$10:$T$21,AR383)</f>
        <v>65.895600000026903</v>
      </c>
      <c r="AL383" s="312">
        <f>(AK383/V_NK2!$T$18)*100</f>
        <v>92.290756302558691</v>
      </c>
      <c r="AM383" s="308">
        <f>AK383-V_NK2!$T$11</f>
        <v>25.075599999999106</v>
      </c>
      <c r="AN383" s="308">
        <f>IFERROR((AK383 - V_NK2!$X$12) / (V_NK2!$X$11- V_NK2!$X$12) * 100, 0)</f>
        <v>82.000000000001108</v>
      </c>
      <c r="AO383" s="308">
        <v>427</v>
      </c>
      <c r="AP383" s="308">
        <v>420</v>
      </c>
      <c r="AQ383" s="308">
        <v>427</v>
      </c>
      <c r="AR383" s="371">
        <v>425.74</v>
      </c>
      <c r="AS383" s="312">
        <v>0.52806451612903227</v>
      </c>
      <c r="AT383" s="372">
        <v>0.53526499999999999</v>
      </c>
      <c r="AU383" s="369"/>
      <c r="AV383" s="312"/>
      <c r="AW383" s="370"/>
      <c r="AX383" s="370"/>
      <c r="AY383" s="370"/>
      <c r="AZ383" s="312"/>
      <c r="BA383" s="312"/>
      <c r="BB383" s="308"/>
      <c r="BC383" s="308"/>
      <c r="BD383" s="308"/>
      <c r="BE383" s="308"/>
      <c r="BF383" s="374"/>
      <c r="BG383" s="312"/>
      <c r="BH383" s="372"/>
      <c r="BI383" s="369"/>
      <c r="BJ383" s="312"/>
      <c r="BK383" s="370">
        <v>0.35967776720634703</v>
      </c>
      <c r="BL383" s="370">
        <v>0.35970276720634703</v>
      </c>
      <c r="BM383" s="370">
        <f t="shared" si="1"/>
        <v>-2.4999999999997247E-5</v>
      </c>
      <c r="BN383" s="312">
        <f>_xll.SRS1Splines.Functions25.Linear_Interp(V_XNN1!$K$3:$K$8,V_XNN1!$L$3:$L$8,BT383)</f>
        <v>0.19703999999999999</v>
      </c>
      <c r="BO383" s="312">
        <f>(BN383/V_XNN1!$L$7)*100</f>
        <v>93.828571428571422</v>
      </c>
      <c r="BP383" s="308">
        <f>_xll.SRS1Splines.Functions25.Linear_Interp(V_XNN1!$K$3:$K$8,V_XNN1!$M$3:$M$8,BT383)</f>
        <v>4.104E-2</v>
      </c>
      <c r="BQ383" s="308">
        <f>IFERROR((BN383 - V_XNN1!$M$16) / (V_XNN1!$M$15- V_XNN1!$M$16) * 100, 0)</f>
        <v>32.311977715877447</v>
      </c>
      <c r="BR383" s="308">
        <v>252</v>
      </c>
      <c r="BS383" s="308">
        <v>249</v>
      </c>
      <c r="BT383" s="374">
        <v>251.28</v>
      </c>
      <c r="BU383" s="312">
        <v>0.04</v>
      </c>
      <c r="BV383" s="372">
        <v>5.1633999999999999E-2</v>
      </c>
      <c r="BW383" s="369"/>
      <c r="BX383" s="312"/>
      <c r="BY383" s="370"/>
      <c r="BZ383" s="370"/>
      <c r="CA383" s="370"/>
      <c r="CB383" s="312"/>
      <c r="CC383" s="312"/>
      <c r="CD383" s="308"/>
      <c r="CE383" s="312"/>
      <c r="CF383" s="312"/>
      <c r="CG383" s="312"/>
      <c r="CH383" s="312"/>
      <c r="CI383" s="384"/>
      <c r="CJ383" s="312"/>
      <c r="CK383" s="372"/>
      <c r="CL383" s="369"/>
      <c r="CM383" s="312"/>
      <c r="CN383" s="370"/>
      <c r="CO383" s="370"/>
      <c r="CP383" s="370"/>
      <c r="CQ383" s="312"/>
      <c r="CR383" s="312"/>
      <c r="CS383" s="308"/>
      <c r="CT383" s="312"/>
      <c r="CU383" s="312"/>
      <c r="CV383" s="312"/>
      <c r="CW383" s="312"/>
      <c r="CX383" s="384"/>
      <c r="CY383" s="312"/>
      <c r="CZ383" s="372"/>
    </row>
    <row r="384" spans="1:104" s="1" customFormat="1" hidden="1">
      <c r="A384" s="271">
        <v>44943</v>
      </c>
      <c r="B384" s="380"/>
      <c r="C384" s="381"/>
      <c r="D384" s="382"/>
      <c r="E384" s="382"/>
      <c r="F384" s="382"/>
      <c r="G384" s="312"/>
      <c r="H384" s="308"/>
      <c r="I384" s="308"/>
      <c r="J384" s="308"/>
      <c r="K384" s="308"/>
      <c r="L384" s="308"/>
      <c r="M384" s="371"/>
      <c r="N384" s="371"/>
      <c r="O384" s="312"/>
      <c r="P384" s="383"/>
      <c r="Q384" s="369"/>
      <c r="R384" s="312"/>
      <c r="S384" s="370">
        <v>0.42350678028106664</v>
      </c>
      <c r="T384" s="370">
        <v>1.8149669999999998</v>
      </c>
      <c r="U384" s="370">
        <v>0</v>
      </c>
      <c r="V384" s="312">
        <f>_xll.SRS1Splines.Functions25.Linear_Interp(V_NK3!$P$8:$P$32,V_NK3!$R$8:$R$32,AC384)</f>
        <v>444.05255454999798</v>
      </c>
      <c r="W384" s="312">
        <f>(V384/V_NK3!$R$28)*100</f>
        <v>81.906280311305068</v>
      </c>
      <c r="X384" s="308">
        <f>V384-V_NK3!$R$8</f>
        <v>387.473902549998</v>
      </c>
      <c r="Y384" s="308">
        <f>IFERROR((V384 - V_NK3!$V$10) / (V_NK3!$V$9- V_NK3!$V$10) * 100, 0)</f>
        <v>79.797992193010231</v>
      </c>
      <c r="Z384" s="308">
        <v>541.79999999999995</v>
      </c>
      <c r="AA384" s="308">
        <v>521</v>
      </c>
      <c r="AB384" s="312">
        <v>537.86</v>
      </c>
      <c r="AC384" s="371">
        <v>538.30999999999995</v>
      </c>
      <c r="AD384" s="308">
        <v>0.43193548387096775</v>
      </c>
      <c r="AE384" s="372">
        <v>0.44813999999999998</v>
      </c>
      <c r="AF384" s="373"/>
      <c r="AG384" s="312"/>
      <c r="AH384" s="370">
        <v>1.7732275374927517</v>
      </c>
      <c r="AI384" s="370">
        <v>2.1803236363636369</v>
      </c>
      <c r="AJ384" s="370">
        <v>0</v>
      </c>
      <c r="AK384" s="312">
        <f>_xll.SRS1Splines.Functions25.Linear_Interp(V_NK2!$R$10:$R$21,V_NK2!$T$10:$T$21,AR384)</f>
        <v>65.589800000027296</v>
      </c>
      <c r="AL384" s="312">
        <f>(AK384/V_NK2!$T$18)*100</f>
        <v>91.86246498603262</v>
      </c>
      <c r="AM384" s="308">
        <f>AK384-V_NK2!$T$11</f>
        <v>24.769799999999499</v>
      </c>
      <c r="AN384" s="308">
        <f>IFERROR((AK384 - V_NK2!$X$12) / (V_NK2!$X$11- V_NK2!$X$12) * 100, 0)</f>
        <v>81.000000000002331</v>
      </c>
      <c r="AO384" s="308">
        <v>427</v>
      </c>
      <c r="AP384" s="308">
        <v>420</v>
      </c>
      <c r="AQ384" s="308">
        <v>427</v>
      </c>
      <c r="AR384" s="371">
        <v>425.67</v>
      </c>
      <c r="AS384" s="312">
        <v>0.52806451612903227</v>
      </c>
      <c r="AT384" s="372">
        <v>0.53323200000000004</v>
      </c>
      <c r="AU384" s="369"/>
      <c r="AV384" s="312"/>
      <c r="AW384" s="370"/>
      <c r="AX384" s="370"/>
      <c r="AY384" s="370"/>
      <c r="AZ384" s="312"/>
      <c r="BA384" s="312"/>
      <c r="BB384" s="308"/>
      <c r="BC384" s="308"/>
      <c r="BD384" s="308"/>
      <c r="BE384" s="308"/>
      <c r="BF384" s="374"/>
      <c r="BG384" s="312"/>
      <c r="BH384" s="372"/>
      <c r="BI384" s="369"/>
      <c r="BJ384" s="312"/>
      <c r="BK384" s="370">
        <v>0.50474216011954698</v>
      </c>
      <c r="BL384" s="370">
        <v>0.50445049345287996</v>
      </c>
      <c r="BM384" s="370">
        <f t="shared" si="1"/>
        <v>2.9166666666702312E-4</v>
      </c>
      <c r="BN384" s="312">
        <f>_xll.SRS1Splines.Functions25.Linear_Interp(V_XNN1!$K$3:$K$8,V_XNN1!$L$3:$L$8,BT384)</f>
        <v>0.20280000000000001</v>
      </c>
      <c r="BO384" s="312">
        <f>(BN384/V_XNN1!$L$7)*100</f>
        <v>96.571428571428569</v>
      </c>
      <c r="BP384" s="308">
        <f>_xll.SRS1Splines.Functions25.Linear_Interp(V_XNN1!$K$3:$K$8,V_XNN1!$M$3:$M$8,BT384)</f>
        <v>4.6799999999999897E-2</v>
      </c>
      <c r="BQ384" s="308">
        <f>IFERROR((BN384 - V_XNN1!$M$16) / (V_XNN1!$M$15- V_XNN1!$M$16) * 100, 0)</f>
        <v>50.139275766016766</v>
      </c>
      <c r="BR384" s="308">
        <v>252</v>
      </c>
      <c r="BS384" s="308">
        <v>249</v>
      </c>
      <c r="BT384" s="374">
        <v>251.6</v>
      </c>
      <c r="BU384" s="312">
        <v>0.04</v>
      </c>
      <c r="BV384" s="372">
        <v>7.2412000000000004E-2</v>
      </c>
      <c r="BW384" s="369"/>
      <c r="BX384" s="312"/>
      <c r="BY384" s="370"/>
      <c r="BZ384" s="370"/>
      <c r="CA384" s="370"/>
      <c r="CB384" s="312"/>
      <c r="CC384" s="312"/>
      <c r="CD384" s="308"/>
      <c r="CE384" s="312"/>
      <c r="CF384" s="312"/>
      <c r="CG384" s="312"/>
      <c r="CH384" s="312"/>
      <c r="CI384" s="384"/>
      <c r="CJ384" s="312"/>
      <c r="CK384" s="372"/>
      <c r="CL384" s="369"/>
      <c r="CM384" s="312"/>
      <c r="CN384" s="370"/>
      <c r="CO384" s="370"/>
      <c r="CP384" s="370"/>
      <c r="CQ384" s="312"/>
      <c r="CR384" s="312"/>
      <c r="CS384" s="308"/>
      <c r="CT384" s="312"/>
      <c r="CU384" s="312"/>
      <c r="CV384" s="312"/>
      <c r="CW384" s="312"/>
      <c r="CX384" s="384"/>
      <c r="CY384" s="312"/>
      <c r="CZ384" s="372"/>
    </row>
    <row r="385" spans="1:104" s="1" customFormat="1" hidden="1">
      <c r="A385" s="271">
        <v>44944</v>
      </c>
      <c r="B385" s="380"/>
      <c r="C385" s="381"/>
      <c r="D385" s="382"/>
      <c r="E385" s="382"/>
      <c r="F385" s="382"/>
      <c r="G385" s="312"/>
      <c r="H385" s="308"/>
      <c r="I385" s="308"/>
      <c r="J385" s="308"/>
      <c r="K385" s="308"/>
      <c r="L385" s="308"/>
      <c r="M385" s="371"/>
      <c r="N385" s="371"/>
      <c r="O385" s="312"/>
      <c r="P385" s="383"/>
      <c r="Q385" s="369"/>
      <c r="R385" s="312"/>
      <c r="S385" s="370">
        <v>0.37979108028869613</v>
      </c>
      <c r="T385" s="370">
        <v>1.7712512999999999</v>
      </c>
      <c r="U385" s="370">
        <v>0</v>
      </c>
      <c r="V385" s="312">
        <f>_xll.SRS1Splines.Functions25.Linear_Interp(V_NK3!$P$8:$P$32,V_NK3!$R$8:$R$32,AC385)</f>
        <v>442.66109434999902</v>
      </c>
      <c r="W385" s="312">
        <f>(V385/V_NK3!$R$28)*100</f>
        <v>81.649623012489087</v>
      </c>
      <c r="X385" s="308">
        <f>V385-V_NK3!$R$8</f>
        <v>386.08244234999904</v>
      </c>
      <c r="Y385" s="308">
        <f>IFERROR((V385 - V_NK3!$V$10) / (V_NK3!$V$9- V_NK3!$V$10) * 100, 0)</f>
        <v>79.511429073673241</v>
      </c>
      <c r="Z385" s="308">
        <v>541.79999999999995</v>
      </c>
      <c r="AA385" s="308">
        <v>521</v>
      </c>
      <c r="AB385" s="312">
        <v>537.86</v>
      </c>
      <c r="AC385" s="371">
        <v>538.27</v>
      </c>
      <c r="AD385" s="308">
        <v>0.43193548387096775</v>
      </c>
      <c r="AE385" s="372">
        <v>0.43734600000000001</v>
      </c>
      <c r="AF385" s="373"/>
      <c r="AG385" s="312"/>
      <c r="AH385" s="370">
        <v>1.7194572264952697</v>
      </c>
      <c r="AI385" s="370">
        <v>2.2214618181818184</v>
      </c>
      <c r="AJ385" s="370">
        <v>0</v>
      </c>
      <c r="AK385" s="312">
        <f>_xll.SRS1Splines.Functions25.Linear_Interp(V_NK2!$R$10:$R$21,V_NK2!$T$10:$T$21,AR385)</f>
        <v>65.196628571456003</v>
      </c>
      <c r="AL385" s="312">
        <f>(AK385/V_NK2!$T$18)*100</f>
        <v>91.311804721927174</v>
      </c>
      <c r="AM385" s="308">
        <f>AK385-V_NK2!$T$11</f>
        <v>24.376628571428206</v>
      </c>
      <c r="AN385" s="308">
        <f>IFERROR((AK385 - V_NK2!$X$12) / (V_NK2!$X$11- V_NK2!$X$12) * 100, 0)</f>
        <v>79.714285714288437</v>
      </c>
      <c r="AO385" s="308">
        <v>427</v>
      </c>
      <c r="AP385" s="308">
        <v>420</v>
      </c>
      <c r="AQ385" s="308">
        <v>427</v>
      </c>
      <c r="AR385" s="371">
        <v>425.58</v>
      </c>
      <c r="AS385" s="312">
        <v>0.52806451612903227</v>
      </c>
      <c r="AT385" s="372">
        <v>0.53565700000000005</v>
      </c>
      <c r="AU385" s="369"/>
      <c r="AV385" s="312"/>
      <c r="AW385" s="370"/>
      <c r="AX385" s="370"/>
      <c r="AY385" s="370"/>
      <c r="AZ385" s="312"/>
      <c r="BA385" s="312"/>
      <c r="BB385" s="308"/>
      <c r="BC385" s="308"/>
      <c r="BD385" s="308"/>
      <c r="BE385" s="308"/>
      <c r="BF385" s="374"/>
      <c r="BG385" s="312"/>
      <c r="BH385" s="372"/>
      <c r="BI385" s="369"/>
      <c r="BJ385" s="312"/>
      <c r="BK385" s="370">
        <v>0.27830926809864798</v>
      </c>
      <c r="BL385" s="370">
        <v>0.27889260143198102</v>
      </c>
      <c r="BM385" s="370">
        <f t="shared" si="1"/>
        <v>-5.8333333333304704E-4</v>
      </c>
      <c r="BN385" s="312">
        <f>_xll.SRS1Splines.Functions25.Linear_Interp(V_XNN1!$K$3:$K$8,V_XNN1!$L$3:$L$8,BT385)</f>
        <v>0.1938</v>
      </c>
      <c r="BO385" s="312">
        <f>(BN385/V_XNN1!$L$7)*100</f>
        <v>92.285714285714292</v>
      </c>
      <c r="BP385" s="308">
        <f>_xll.SRS1Splines.Functions25.Linear_Interp(V_XNN1!$K$3:$K$8,V_XNN1!$M$3:$M$8,BT385)</f>
        <v>3.7799999999999903E-2</v>
      </c>
      <c r="BQ385" s="308">
        <f>IFERROR((BN385 - V_XNN1!$M$16) / (V_XNN1!$M$15- V_XNN1!$M$16) * 100, 0)</f>
        <v>22.284122562674128</v>
      </c>
      <c r="BR385" s="308">
        <v>252</v>
      </c>
      <c r="BS385" s="308">
        <v>249</v>
      </c>
      <c r="BT385" s="374">
        <v>251.1</v>
      </c>
      <c r="BU385" s="312">
        <v>0.04</v>
      </c>
      <c r="BV385" s="372">
        <v>4.0034E-2</v>
      </c>
      <c r="BW385" s="369"/>
      <c r="BX385" s="312"/>
      <c r="BY385" s="370"/>
      <c r="BZ385" s="370"/>
      <c r="CA385" s="370"/>
      <c r="CB385" s="312"/>
      <c r="CC385" s="312"/>
      <c r="CD385" s="308"/>
      <c r="CE385" s="312"/>
      <c r="CF385" s="312"/>
      <c r="CG385" s="312"/>
      <c r="CH385" s="312"/>
      <c r="CI385" s="384"/>
      <c r="CJ385" s="312"/>
      <c r="CK385" s="372"/>
      <c r="CL385" s="369"/>
      <c r="CM385" s="312"/>
      <c r="CN385" s="370"/>
      <c r="CO385" s="370"/>
      <c r="CP385" s="370"/>
      <c r="CQ385" s="312"/>
      <c r="CR385" s="312"/>
      <c r="CS385" s="308"/>
      <c r="CT385" s="312"/>
      <c r="CU385" s="312"/>
      <c r="CV385" s="312"/>
      <c r="CW385" s="312"/>
      <c r="CX385" s="384"/>
      <c r="CY385" s="312"/>
      <c r="CZ385" s="372"/>
    </row>
    <row r="386" spans="1:104" s="1" customFormat="1" hidden="1">
      <c r="A386" s="271">
        <v>44945</v>
      </c>
      <c r="B386" s="380"/>
      <c r="C386" s="381"/>
      <c r="D386" s="382"/>
      <c r="E386" s="382"/>
      <c r="F386" s="382"/>
      <c r="G386" s="312"/>
      <c r="H386" s="308"/>
      <c r="I386" s="308"/>
      <c r="J386" s="308"/>
      <c r="K386" s="308"/>
      <c r="L386" s="308"/>
      <c r="M386" s="371"/>
      <c r="N386" s="371"/>
      <c r="O386" s="312"/>
      <c r="P386" s="383"/>
      <c r="Q386" s="369"/>
      <c r="R386" s="312"/>
      <c r="S386" s="370">
        <v>0.16692872535705566</v>
      </c>
      <c r="T386" s="370">
        <v>1.9062539999999999</v>
      </c>
      <c r="U386" s="370">
        <v>0</v>
      </c>
      <c r="V386" s="312">
        <f>_xll.SRS1Splines.Functions25.Linear_Interp(V_NK3!$P$8:$P$32,V_NK3!$R$8:$R$32,AC386)</f>
        <v>440.92176910000097</v>
      </c>
      <c r="W386" s="312">
        <f>(V386/V_NK3!$R$28)*100</f>
        <v>81.328801388969225</v>
      </c>
      <c r="X386" s="308">
        <f>V386-V_NK3!$R$8</f>
        <v>384.343117100001</v>
      </c>
      <c r="Y386" s="308">
        <f>IFERROR((V386 - V_NK3!$V$10) / (V_NK3!$V$9- V_NK3!$V$10) * 100, 0)</f>
        <v>79.153225174502154</v>
      </c>
      <c r="Z386" s="308">
        <v>541.79999999999995</v>
      </c>
      <c r="AA386" s="308">
        <v>521</v>
      </c>
      <c r="AB386" s="312">
        <v>537.86</v>
      </c>
      <c r="AC386" s="371">
        <v>538.22</v>
      </c>
      <c r="AD386" s="308">
        <v>0.43193548387096775</v>
      </c>
      <c r="AE386" s="372">
        <v>0.47067999999999999</v>
      </c>
      <c r="AF386" s="373"/>
      <c r="AG386" s="312"/>
      <c r="AH386" s="370">
        <v>1.7707150793678286</v>
      </c>
      <c r="AI386" s="370">
        <v>2.4682909090909093</v>
      </c>
      <c r="AJ386" s="370">
        <v>0</v>
      </c>
      <c r="AK386" s="312">
        <f>_xll.SRS1Splines.Functions25.Linear_Interp(V_NK2!$R$10:$R$21,V_NK2!$T$10:$T$21,AR386)</f>
        <v>64.672400000027906</v>
      </c>
      <c r="AL386" s="312">
        <f>(AK386/V_NK2!$T$18)*100</f>
        <v>90.57759103645364</v>
      </c>
      <c r="AM386" s="308">
        <f>AK386-V_NK2!$T$11</f>
        <v>23.85240000000011</v>
      </c>
      <c r="AN386" s="308">
        <f>IFERROR((AK386 - V_NK2!$X$12) / (V_NK2!$X$11- V_NK2!$X$12) * 100, 0)</f>
        <v>78.000000000004192</v>
      </c>
      <c r="AO386" s="308">
        <v>427</v>
      </c>
      <c r="AP386" s="308">
        <v>420</v>
      </c>
      <c r="AQ386" s="308">
        <v>427</v>
      </c>
      <c r="AR386" s="371">
        <v>425.46</v>
      </c>
      <c r="AS386" s="312">
        <v>0.52806451612903227</v>
      </c>
      <c r="AT386" s="372">
        <v>0.60001599999999999</v>
      </c>
      <c r="AU386" s="369"/>
      <c r="AV386" s="312"/>
      <c r="AW386" s="370"/>
      <c r="AX386" s="370"/>
      <c r="AY386" s="370"/>
      <c r="AZ386" s="312"/>
      <c r="BA386" s="312"/>
      <c r="BB386" s="308"/>
      <c r="BC386" s="308"/>
      <c r="BD386" s="308"/>
      <c r="BE386" s="308"/>
      <c r="BF386" s="374"/>
      <c r="BG386" s="312"/>
      <c r="BH386" s="372"/>
      <c r="BI386" s="369"/>
      <c r="BJ386" s="312"/>
      <c r="BK386" s="370">
        <v>0.50168023930852101</v>
      </c>
      <c r="BL386" s="370">
        <v>0.50243023930852093</v>
      </c>
      <c r="BM386" s="370">
        <f t="shared" si="1"/>
        <v>-7.499999999999174E-4</v>
      </c>
      <c r="BN386" s="312">
        <f>_xll.SRS1Splines.Functions25.Linear_Interp(V_XNN1!$K$3:$K$8,V_XNN1!$L$3:$L$8,BT386)</f>
        <v>0.1938</v>
      </c>
      <c r="BO386" s="312">
        <f>(BN386/V_XNN1!$L$7)*100</f>
        <v>92.285714285714292</v>
      </c>
      <c r="BP386" s="308">
        <f>_xll.SRS1Splines.Functions25.Linear_Interp(V_XNN1!$K$3:$K$8,V_XNN1!$M$3:$M$8,BT386)</f>
        <v>3.7799999999999903E-2</v>
      </c>
      <c r="BQ386" s="308">
        <f>IFERROR((BN386 - V_XNN1!$M$16) / (V_XNN1!$M$15- V_XNN1!$M$16) * 100, 0)</f>
        <v>22.284122562674128</v>
      </c>
      <c r="BR386" s="308">
        <v>252</v>
      </c>
      <c r="BS386" s="308">
        <v>249</v>
      </c>
      <c r="BT386" s="374">
        <v>251.1</v>
      </c>
      <c r="BU386" s="312">
        <v>0.06</v>
      </c>
      <c r="BV386" s="372">
        <v>7.2122000000000006E-2</v>
      </c>
      <c r="BW386" s="369"/>
      <c r="BX386" s="312"/>
      <c r="BY386" s="370"/>
      <c r="BZ386" s="370"/>
      <c r="CA386" s="370"/>
      <c r="CB386" s="312"/>
      <c r="CC386" s="312"/>
      <c r="CD386" s="308"/>
      <c r="CE386" s="312"/>
      <c r="CF386" s="312"/>
      <c r="CG386" s="312"/>
      <c r="CH386" s="312"/>
      <c r="CI386" s="384"/>
      <c r="CJ386" s="312"/>
      <c r="CK386" s="372"/>
      <c r="CL386" s="369"/>
      <c r="CM386" s="312"/>
      <c r="CN386" s="370"/>
      <c r="CO386" s="370"/>
      <c r="CP386" s="370"/>
      <c r="CQ386" s="312"/>
      <c r="CR386" s="312"/>
      <c r="CS386" s="308"/>
      <c r="CT386" s="312"/>
      <c r="CU386" s="312"/>
      <c r="CV386" s="312"/>
      <c r="CW386" s="312"/>
      <c r="CX386" s="384"/>
      <c r="CY386" s="312"/>
      <c r="CZ386" s="372"/>
    </row>
    <row r="387" spans="1:104" s="1" customFormat="1" hidden="1">
      <c r="A387" s="271">
        <v>44946</v>
      </c>
      <c r="B387" s="380"/>
      <c r="C387" s="381"/>
      <c r="D387" s="382"/>
      <c r="E387" s="382"/>
      <c r="F387" s="382"/>
      <c r="G387" s="312"/>
      <c r="H387" s="308"/>
      <c r="I387" s="308"/>
      <c r="J387" s="308"/>
      <c r="K387" s="308"/>
      <c r="L387" s="308"/>
      <c r="M387" s="371"/>
      <c r="N387" s="371"/>
      <c r="O387" s="312"/>
      <c r="P387" s="383"/>
      <c r="Q387" s="369"/>
      <c r="R387" s="312"/>
      <c r="S387" s="370">
        <v>0.41544728028488137</v>
      </c>
      <c r="T387" s="370">
        <v>1.8069074999999997</v>
      </c>
      <c r="U387" s="370">
        <v>0</v>
      </c>
      <c r="V387" s="312">
        <f>_xll.SRS1Splines.Functions25.Linear_Interp(V_NK3!$P$8:$P$32,V_NK3!$R$8:$R$32,AC387)</f>
        <v>439.53030889999798</v>
      </c>
      <c r="W387" s="312">
        <f>(V387/V_NK3!$R$28)*100</f>
        <v>81.072144090152506</v>
      </c>
      <c r="X387" s="308">
        <f>V387-V_NK3!$R$8</f>
        <v>382.951656899998</v>
      </c>
      <c r="Y387" s="308">
        <f>IFERROR((V387 - V_NK3!$V$10) / (V_NK3!$V$9- V_NK3!$V$10) * 100, 0)</f>
        <v>78.86666205516434</v>
      </c>
      <c r="Z387" s="308">
        <v>541.79999999999995</v>
      </c>
      <c r="AA387" s="308">
        <v>521</v>
      </c>
      <c r="AB387" s="312">
        <v>537.86</v>
      </c>
      <c r="AC387" s="371">
        <v>538.17999999999995</v>
      </c>
      <c r="AD387" s="308">
        <v>0.43193548387096775</v>
      </c>
      <c r="AE387" s="372">
        <v>0.44614999999999999</v>
      </c>
      <c r="AF387" s="373"/>
      <c r="AG387" s="312"/>
      <c r="AH387" s="370">
        <v>1.7633143524940107</v>
      </c>
      <c r="AI387" s="370">
        <v>4.031541818181819</v>
      </c>
      <c r="AJ387" s="370">
        <v>0</v>
      </c>
      <c r="AK387" s="312">
        <f>_xll.SRS1Splines.Functions25.Linear_Interp(V_NK2!$R$10:$R$21,V_NK2!$T$10:$T$21,AR387)</f>
        <v>62.968657142886599</v>
      </c>
      <c r="AL387" s="312">
        <f>(AK387/V_NK2!$T$18)*100</f>
        <v>88.191396558664692</v>
      </c>
      <c r="AM387" s="308">
        <f>AK387-V_NK2!$T$11</f>
        <v>22.148657142858802</v>
      </c>
      <c r="AN387" s="308">
        <f>IFERROR((AK387 - V_NK2!$X$12) / (V_NK2!$X$11- V_NK2!$X$12) * 100, 0)</f>
        <v>72.428571428580412</v>
      </c>
      <c r="AO387" s="308">
        <v>427</v>
      </c>
      <c r="AP387" s="308">
        <v>420</v>
      </c>
      <c r="AQ387" s="308">
        <v>427</v>
      </c>
      <c r="AR387" s="371">
        <v>425.07</v>
      </c>
      <c r="AS387" s="312">
        <v>0.52806451612903227</v>
      </c>
      <c r="AT387" s="372">
        <v>0.98497699999999999</v>
      </c>
      <c r="AU387" s="369"/>
      <c r="AV387" s="312"/>
      <c r="AW387" s="370"/>
      <c r="AX387" s="370"/>
      <c r="AY387" s="370"/>
      <c r="AZ387" s="312"/>
      <c r="BA387" s="312"/>
      <c r="BB387" s="308"/>
      <c r="BC387" s="308"/>
      <c r="BD387" s="308"/>
      <c r="BE387" s="308"/>
      <c r="BF387" s="374"/>
      <c r="BG387" s="312"/>
      <c r="BH387" s="372"/>
      <c r="BI387" s="369"/>
      <c r="BJ387" s="312"/>
      <c r="BK387" s="370">
        <v>0.28133838235610298</v>
      </c>
      <c r="BL387" s="370">
        <v>0.28108004902277001</v>
      </c>
      <c r="BM387" s="370">
        <f t="shared" si="1"/>
        <v>2.5833333333297182E-4</v>
      </c>
      <c r="BN387" s="312">
        <f>_xll.SRS1Splines.Functions25.Linear_Interp(V_XNN1!$K$3:$K$8,V_XNN1!$L$3:$L$8,BT387)</f>
        <v>0.19758000000000001</v>
      </c>
      <c r="BO387" s="312">
        <f>(BN387/V_XNN1!$L$7)*100</f>
        <v>94.085714285714289</v>
      </c>
      <c r="BP387" s="308">
        <f>_xll.SRS1Splines.Functions25.Linear_Interp(V_XNN1!$K$3:$K$8,V_XNN1!$M$3:$M$8,BT387)</f>
        <v>4.1579999999999999E-2</v>
      </c>
      <c r="BQ387" s="308">
        <f>IFERROR((BN387 - V_XNN1!$M$16) / (V_XNN1!$M$15- V_XNN1!$M$16) * 100, 0)</f>
        <v>33.983286908078043</v>
      </c>
      <c r="BR387" s="308">
        <v>252</v>
      </c>
      <c r="BS387" s="308">
        <v>249</v>
      </c>
      <c r="BT387" s="374">
        <v>251.31</v>
      </c>
      <c r="BU387" s="312">
        <v>0.06</v>
      </c>
      <c r="BV387" s="372">
        <v>4.0348000000000002E-2</v>
      </c>
      <c r="BW387" s="369"/>
      <c r="BX387" s="312"/>
      <c r="BY387" s="370"/>
      <c r="BZ387" s="370"/>
      <c r="CA387" s="370"/>
      <c r="CB387" s="312"/>
      <c r="CC387" s="312"/>
      <c r="CD387" s="308"/>
      <c r="CE387" s="312"/>
      <c r="CF387" s="312"/>
      <c r="CG387" s="312"/>
      <c r="CH387" s="312"/>
      <c r="CI387" s="384"/>
      <c r="CJ387" s="312"/>
      <c r="CK387" s="372"/>
      <c r="CL387" s="369"/>
      <c r="CM387" s="312"/>
      <c r="CN387" s="370"/>
      <c r="CO387" s="370"/>
      <c r="CP387" s="370"/>
      <c r="CQ387" s="312"/>
      <c r="CR387" s="312"/>
      <c r="CS387" s="308"/>
      <c r="CT387" s="312"/>
      <c r="CU387" s="312"/>
      <c r="CV387" s="312"/>
      <c r="CW387" s="312"/>
      <c r="CX387" s="384"/>
      <c r="CY387" s="312"/>
      <c r="CZ387" s="372"/>
    </row>
    <row r="388" spans="1:104" s="1" customFormat="1" hidden="1">
      <c r="A388" s="271">
        <v>44947</v>
      </c>
      <c r="B388" s="380"/>
      <c r="C388" s="381"/>
      <c r="D388" s="382"/>
      <c r="E388" s="382"/>
      <c r="F388" s="382"/>
      <c r="G388" s="312"/>
      <c r="H388" s="308"/>
      <c r="I388" s="308"/>
      <c r="J388" s="308"/>
      <c r="K388" s="308"/>
      <c r="L388" s="308"/>
      <c r="M388" s="371"/>
      <c r="N388" s="371"/>
      <c r="O388" s="312"/>
      <c r="P388" s="383"/>
      <c r="Q388" s="369"/>
      <c r="R388" s="312"/>
      <c r="S388" s="370">
        <v>0.76157083521270752</v>
      </c>
      <c r="T388" s="370">
        <v>1.805166</v>
      </c>
      <c r="U388" s="370">
        <v>0</v>
      </c>
      <c r="V388" s="312">
        <f>_xll.SRS1Splines.Functions25.Linear_Interp(V_NK3!$P$8:$P$32,V_NK3!$R$8:$R$32,AC388)</f>
        <v>438.48671374999901</v>
      </c>
      <c r="W388" s="312">
        <f>(V388/V_NK3!$R$28)*100</f>
        <v>80.879651116040563</v>
      </c>
      <c r="X388" s="308">
        <f>V388-V_NK3!$R$8</f>
        <v>381.90806174999904</v>
      </c>
      <c r="Y388" s="308">
        <f>IFERROR((V388 - V_NK3!$V$10) / (V_NK3!$V$9- V_NK3!$V$10) * 100, 0)</f>
        <v>78.651739715661648</v>
      </c>
      <c r="Z388" s="308">
        <v>541.79999999999995</v>
      </c>
      <c r="AA388" s="308">
        <v>521</v>
      </c>
      <c r="AB388" s="312">
        <v>537.86</v>
      </c>
      <c r="AC388" s="371">
        <v>538.15</v>
      </c>
      <c r="AD388" s="308">
        <v>0.43193548387096775</v>
      </c>
      <c r="AE388" s="372">
        <v>0.44572000000000001</v>
      </c>
      <c r="AF388" s="373"/>
      <c r="AG388" s="312"/>
      <c r="AH388" s="370">
        <v>1.8759677756201938</v>
      </c>
      <c r="AI388" s="370">
        <v>3.6612981818181822</v>
      </c>
      <c r="AJ388" s="370">
        <v>0</v>
      </c>
      <c r="AK388" s="312">
        <f>_xll.SRS1Splines.Functions25.Linear_Interp(V_NK2!$R$10:$R$21,V_NK2!$T$10:$T$21,AR388)</f>
        <v>61.395971428601001</v>
      </c>
      <c r="AL388" s="312">
        <f>(AK388/V_NK2!$T$18)*100</f>
        <v>85.988755502242284</v>
      </c>
      <c r="AM388" s="308">
        <f>AK388-V_NK2!$T$11</f>
        <v>20.575971428573204</v>
      </c>
      <c r="AN388" s="308">
        <f>IFERROR((AK388 - V_NK2!$X$12) / (V_NK2!$X$11- V_NK2!$X$12) * 100, 0)</f>
        <v>67.285714285723401</v>
      </c>
      <c r="AO388" s="308">
        <v>427</v>
      </c>
      <c r="AP388" s="308">
        <v>420</v>
      </c>
      <c r="AQ388" s="308">
        <v>427</v>
      </c>
      <c r="AR388" s="371">
        <v>424.71</v>
      </c>
      <c r="AS388" s="312">
        <v>0.52806451612903227</v>
      </c>
      <c r="AT388" s="372">
        <v>0.89346300000000001</v>
      </c>
      <c r="AU388" s="369"/>
      <c r="AV388" s="312"/>
      <c r="AW388" s="370"/>
      <c r="AX388" s="370"/>
      <c r="AY388" s="370"/>
      <c r="AZ388" s="312"/>
      <c r="BA388" s="312"/>
      <c r="BB388" s="308"/>
      <c r="BC388" s="308"/>
      <c r="BD388" s="308"/>
      <c r="BE388" s="308"/>
      <c r="BF388" s="374"/>
      <c r="BG388" s="312"/>
      <c r="BH388" s="372"/>
      <c r="BI388" s="369"/>
      <c r="BJ388" s="312"/>
      <c r="BK388" s="370">
        <v>0.44107156141822002</v>
      </c>
      <c r="BL388" s="370">
        <v>0.44148822808488702</v>
      </c>
      <c r="BM388" s="370">
        <f t="shared" si="1"/>
        <v>-4.1666666666700936E-4</v>
      </c>
      <c r="BN388" s="312">
        <f>_xll.SRS1Splines.Functions25.Linear_Interp(V_XNN1!$K$3:$K$8,V_XNN1!$L$3:$L$8,BT388)</f>
        <v>0.19020000000000001</v>
      </c>
      <c r="BO388" s="312">
        <f>(BN388/V_XNN1!$L$7)*100</f>
        <v>90.571428571428584</v>
      </c>
      <c r="BP388" s="308">
        <f>_xll.SRS1Splines.Functions25.Linear_Interp(V_XNN1!$K$3:$K$8,V_XNN1!$M$3:$M$8,BT388)</f>
        <v>3.4200000000000098E-2</v>
      </c>
      <c r="BQ388" s="308">
        <f>IFERROR((BN388 - V_XNN1!$M$16) / (V_XNN1!$M$15- V_XNN1!$M$16) * 100, 0)</f>
        <v>11.142061281337106</v>
      </c>
      <c r="BR388" s="308">
        <v>252</v>
      </c>
      <c r="BS388" s="308">
        <v>249</v>
      </c>
      <c r="BT388" s="374">
        <v>250.9</v>
      </c>
      <c r="BU388" s="312">
        <v>0.06</v>
      </c>
      <c r="BV388" s="372">
        <v>0</v>
      </c>
      <c r="BW388" s="369"/>
      <c r="BX388" s="312"/>
      <c r="BY388" s="370"/>
      <c r="BZ388" s="370"/>
      <c r="CA388" s="370"/>
      <c r="CB388" s="312"/>
      <c r="CC388" s="312"/>
      <c r="CD388" s="308"/>
      <c r="CE388" s="312"/>
      <c r="CF388" s="312"/>
      <c r="CG388" s="312"/>
      <c r="CH388" s="312"/>
      <c r="CI388" s="384"/>
      <c r="CJ388" s="312"/>
      <c r="CK388" s="372"/>
      <c r="CL388" s="369"/>
      <c r="CM388" s="312"/>
      <c r="CN388" s="370"/>
      <c r="CO388" s="370"/>
      <c r="CP388" s="370"/>
      <c r="CQ388" s="312"/>
      <c r="CR388" s="312"/>
      <c r="CS388" s="308"/>
      <c r="CT388" s="312"/>
      <c r="CU388" s="312"/>
      <c r="CV388" s="312"/>
      <c r="CW388" s="312"/>
      <c r="CX388" s="384"/>
      <c r="CY388" s="312"/>
      <c r="CZ388" s="372"/>
    </row>
    <row r="389" spans="1:104" s="1" customFormat="1" hidden="1">
      <c r="A389" s="271">
        <v>44948</v>
      </c>
      <c r="B389" s="380"/>
      <c r="C389" s="381"/>
      <c r="D389" s="382"/>
      <c r="E389" s="382"/>
      <c r="F389" s="382"/>
      <c r="G389" s="312"/>
      <c r="H389" s="308"/>
      <c r="I389" s="308"/>
      <c r="J389" s="308"/>
      <c r="K389" s="308"/>
      <c r="L389" s="308"/>
      <c r="M389" s="371"/>
      <c r="N389" s="371"/>
      <c r="O389" s="312"/>
      <c r="P389" s="383"/>
      <c r="Q389" s="369"/>
      <c r="R389" s="312"/>
      <c r="S389" s="370">
        <v>0.2133117802886963</v>
      </c>
      <c r="T389" s="370">
        <v>1.6047720000000001</v>
      </c>
      <c r="U389" s="370">
        <v>0</v>
      </c>
      <c r="V389" s="312">
        <f>_xll.SRS1Splines.Functions25.Linear_Interp(V_NK3!$P$8:$P$32,V_NK3!$R$8:$R$32,AC389)</f>
        <v>437.09525355</v>
      </c>
      <c r="W389" s="312">
        <f>(V389/V_NK3!$R$28)*100</f>
        <v>80.622993817224568</v>
      </c>
      <c r="X389" s="308">
        <f>V389-V_NK3!$R$8</f>
        <v>380.51660155000002</v>
      </c>
      <c r="Y389" s="308">
        <f>IFERROR((V389 - V_NK3!$V$10) / (V_NK3!$V$9- V_NK3!$V$10) * 100, 0)</f>
        <v>78.365176596324659</v>
      </c>
      <c r="Z389" s="308">
        <v>541.79999999999995</v>
      </c>
      <c r="AA389" s="308">
        <v>521</v>
      </c>
      <c r="AB389" s="312">
        <v>537.86</v>
      </c>
      <c r="AC389" s="371">
        <v>538.11</v>
      </c>
      <c r="AD389" s="308">
        <v>0.43193548387096775</v>
      </c>
      <c r="AE389" s="372">
        <v>0.39624000000000004</v>
      </c>
      <c r="AF389" s="373"/>
      <c r="AG389" s="312"/>
      <c r="AH389" s="370">
        <v>1.5146876874952697</v>
      </c>
      <c r="AI389" s="370">
        <v>4.154956363636364</v>
      </c>
      <c r="AJ389" s="370">
        <v>0</v>
      </c>
      <c r="AK389" s="312">
        <f>_xll.SRS1Splines.Functions25.Linear_Interp(V_NK2!$R$10:$R$21,V_NK2!$T$10:$T$21,AR389)</f>
        <v>59.779600000029298</v>
      </c>
      <c r="AL389" s="312">
        <f>(AK389/V_NK2!$T$18)*100</f>
        <v>83.724929972029827</v>
      </c>
      <c r="AM389" s="308">
        <f>AK389-V_NK2!$T$11</f>
        <v>18.959600000001501</v>
      </c>
      <c r="AN389" s="308">
        <f>IFERROR((AK389 - V_NK2!$X$12) / (V_NK2!$X$11- V_NK2!$X$12) * 100, 0)</f>
        <v>62.000000000007951</v>
      </c>
      <c r="AO389" s="308">
        <v>427</v>
      </c>
      <c r="AP389" s="308">
        <v>420</v>
      </c>
      <c r="AQ389" s="308">
        <v>427</v>
      </c>
      <c r="AR389" s="371">
        <v>424.34</v>
      </c>
      <c r="AS389" s="312">
        <v>0.52806451612903227</v>
      </c>
      <c r="AT389" s="372">
        <v>1.0120629999999999</v>
      </c>
      <c r="AU389" s="369"/>
      <c r="AV389" s="312"/>
      <c r="AW389" s="370"/>
      <c r="AX389" s="370"/>
      <c r="AY389" s="370"/>
      <c r="AZ389" s="312"/>
      <c r="BA389" s="312"/>
      <c r="BB389" s="308"/>
      <c r="BC389" s="308"/>
      <c r="BD389" s="308"/>
      <c r="BE389" s="308"/>
      <c r="BF389" s="374"/>
      <c r="BG389" s="312"/>
      <c r="BH389" s="372"/>
      <c r="BI389" s="369"/>
      <c r="BJ389" s="312"/>
      <c r="BK389" s="370">
        <v>0.445123581994883</v>
      </c>
      <c r="BL389" s="370">
        <v>0</v>
      </c>
      <c r="BM389" s="370">
        <f t="shared" si="1"/>
        <v>0.445123581994883</v>
      </c>
      <c r="BN389" s="312">
        <f>_xll.SRS1Splines.Functions25.Linear_Interp(V_XNN1!$K$3:$K$8,V_XNN1!$L$3:$L$8,BT389)</f>
        <v>0.210891</v>
      </c>
      <c r="BO389" s="312">
        <f>(BN389/V_XNN1!$L$7)*100</f>
        <v>100.42428571428572</v>
      </c>
      <c r="BP389" s="308">
        <f>_xll.SRS1Splines.Functions25.Linear_Interp(V_XNN1!$K$3:$K$8,V_XNN1!$M$3:$M$8,BT389)</f>
        <v>5.4891000000000197E-2</v>
      </c>
      <c r="BQ389" s="308">
        <f>IFERROR((BN389 - V_XNN1!$M$16) / (V_XNN1!$M$15- V_XNN1!$M$16) * 100, 0)</f>
        <v>75.181058495821745</v>
      </c>
      <c r="BR389" s="308">
        <v>252</v>
      </c>
      <c r="BS389" s="308">
        <v>249</v>
      </c>
      <c r="BT389" s="374">
        <v>252.05</v>
      </c>
      <c r="BU389" s="312">
        <v>0.06</v>
      </c>
      <c r="BV389" s="372">
        <v>0</v>
      </c>
      <c r="BW389" s="369"/>
      <c r="BX389" s="312"/>
      <c r="BY389" s="370"/>
      <c r="BZ389" s="370"/>
      <c r="CA389" s="370"/>
      <c r="CB389" s="312"/>
      <c r="CC389" s="312"/>
      <c r="CD389" s="308"/>
      <c r="CE389" s="312"/>
      <c r="CF389" s="312"/>
      <c r="CG389" s="312"/>
      <c r="CH389" s="312"/>
      <c r="CI389" s="384"/>
      <c r="CJ389" s="312"/>
      <c r="CK389" s="372"/>
      <c r="CL389" s="369"/>
      <c r="CM389" s="312"/>
      <c r="CN389" s="370"/>
      <c r="CO389" s="370"/>
      <c r="CP389" s="370"/>
      <c r="CQ389" s="312"/>
      <c r="CR389" s="312"/>
      <c r="CS389" s="308"/>
      <c r="CT389" s="312"/>
      <c r="CU389" s="312"/>
      <c r="CV389" s="312"/>
      <c r="CW389" s="312"/>
      <c r="CX389" s="384"/>
      <c r="CY389" s="312"/>
      <c r="CZ389" s="372"/>
    </row>
    <row r="390" spans="1:104" s="1" customFormat="1" hidden="1">
      <c r="A390" s="271">
        <v>44949</v>
      </c>
      <c r="B390" s="380"/>
      <c r="C390" s="381"/>
      <c r="D390" s="382"/>
      <c r="E390" s="382"/>
      <c r="F390" s="382"/>
      <c r="G390" s="312"/>
      <c r="H390" s="308"/>
      <c r="I390" s="308"/>
      <c r="J390" s="308"/>
      <c r="K390" s="308"/>
      <c r="L390" s="308"/>
      <c r="M390" s="371"/>
      <c r="N390" s="371"/>
      <c r="O390" s="312"/>
      <c r="P390" s="383"/>
      <c r="Q390" s="369"/>
      <c r="R390" s="312"/>
      <c r="S390" s="370">
        <v>0.45824694507217406</v>
      </c>
      <c r="T390" s="370">
        <v>0.80611200000000005</v>
      </c>
      <c r="U390" s="370">
        <v>0</v>
      </c>
      <c r="V390" s="312">
        <f>_xll.SRS1Splines.Functions25.Linear_Interp(V_NK3!$P$8:$P$32,V_NK3!$R$8:$R$32,AC390)</f>
        <v>436.74738850000102</v>
      </c>
      <c r="W390" s="312">
        <f>(V390/V_NK3!$R$28)*100</f>
        <v>80.558829492520715</v>
      </c>
      <c r="X390" s="308">
        <f>V390-V_NK3!$R$8</f>
        <v>380.16873650000105</v>
      </c>
      <c r="Y390" s="308">
        <f>IFERROR((V390 - V_NK3!$V$10) / (V_NK3!$V$9- V_NK3!$V$10) * 100, 0)</f>
        <v>78.293535816490561</v>
      </c>
      <c r="Z390" s="308">
        <v>541.79999999999995</v>
      </c>
      <c r="AA390" s="308">
        <v>521</v>
      </c>
      <c r="AB390" s="312">
        <v>537.86</v>
      </c>
      <c r="AC390" s="371">
        <v>538.1</v>
      </c>
      <c r="AD390" s="308">
        <v>0.43193548387096775</v>
      </c>
      <c r="AE390" s="372">
        <v>0.19903999999999999</v>
      </c>
      <c r="AF390" s="373"/>
      <c r="AG390" s="312"/>
      <c r="AH390" s="370">
        <v>0.87672229187381756</v>
      </c>
      <c r="AI390" s="370">
        <v>4.7308909090909088</v>
      </c>
      <c r="AJ390" s="370">
        <v>0</v>
      </c>
      <c r="AK390" s="312">
        <f>_xll.SRS1Splines.Functions25.Linear_Interp(V_NK2!$R$10:$R$21,V_NK2!$T$10:$T$21,AR390)</f>
        <v>55.629457142886203</v>
      </c>
      <c r="AL390" s="312">
        <f>(AK390/V_NK2!$T$18)*100</f>
        <v>77.912404962025477</v>
      </c>
      <c r="AM390" s="308">
        <f>AK390-V_NK2!$T$11</f>
        <v>14.809457142858406</v>
      </c>
      <c r="AN390" s="308">
        <f>IFERROR((AK390 - V_NK2!$X$12) / (V_NK2!$X$11- V_NK2!$X$12) * 100, 0)</f>
        <v>48.428571428577939</v>
      </c>
      <c r="AO390" s="308">
        <v>427</v>
      </c>
      <c r="AP390" s="308">
        <v>420</v>
      </c>
      <c r="AQ390" s="308">
        <v>427</v>
      </c>
      <c r="AR390" s="371">
        <v>423.39</v>
      </c>
      <c r="AS390" s="312">
        <v>0.52806451612903227</v>
      </c>
      <c r="AT390" s="372">
        <v>1.153645</v>
      </c>
      <c r="AU390" s="369"/>
      <c r="AV390" s="312"/>
      <c r="AW390" s="370"/>
      <c r="AX390" s="370"/>
      <c r="AY390" s="370"/>
      <c r="AZ390" s="312"/>
      <c r="BA390" s="312"/>
      <c r="BB390" s="308"/>
      <c r="BC390" s="308"/>
      <c r="BD390" s="308"/>
      <c r="BE390" s="308"/>
      <c r="BF390" s="374"/>
      <c r="BG390" s="312"/>
      <c r="BH390" s="372"/>
      <c r="BI390" s="369"/>
      <c r="BJ390" s="312"/>
      <c r="BK390" s="370">
        <v>0.52943263938162499</v>
      </c>
      <c r="BL390" s="370">
        <v>0</v>
      </c>
      <c r="BM390" s="370">
        <f t="shared" si="1"/>
        <v>0.52943263938162499</v>
      </c>
      <c r="BN390" s="312">
        <f>_xll.SRS1Splines.Functions25.Linear_Interp(V_XNN1!$K$3:$K$8,V_XNN1!$L$3:$L$8,BT390)</f>
        <v>0.210891</v>
      </c>
      <c r="BO390" s="312">
        <f>(BN390/V_XNN1!$L$7)*100</f>
        <v>100.42428571428572</v>
      </c>
      <c r="BP390" s="308">
        <f>_xll.SRS1Splines.Functions25.Linear_Interp(V_XNN1!$K$3:$K$8,V_XNN1!$M$3:$M$8,BT390)</f>
        <v>5.4891000000000197E-2</v>
      </c>
      <c r="BQ390" s="308">
        <f>IFERROR((BN390 - V_XNN1!$M$16) / (V_XNN1!$M$15- V_XNN1!$M$16) * 100, 0)</f>
        <v>75.181058495821745</v>
      </c>
      <c r="BR390" s="308">
        <v>252</v>
      </c>
      <c r="BS390" s="308">
        <v>249</v>
      </c>
      <c r="BT390" s="374">
        <v>252.05</v>
      </c>
      <c r="BU390" s="312">
        <v>0.06</v>
      </c>
      <c r="BV390" s="372">
        <v>0</v>
      </c>
      <c r="BW390" s="369"/>
      <c r="BX390" s="312"/>
      <c r="BY390" s="370"/>
      <c r="BZ390" s="370"/>
      <c r="CA390" s="370"/>
      <c r="CB390" s="312"/>
      <c r="CC390" s="312"/>
      <c r="CD390" s="308"/>
      <c r="CE390" s="312"/>
      <c r="CF390" s="312"/>
      <c r="CG390" s="312"/>
      <c r="CH390" s="312"/>
      <c r="CI390" s="384"/>
      <c r="CJ390" s="312"/>
      <c r="CK390" s="372"/>
      <c r="CL390" s="369"/>
      <c r="CM390" s="312"/>
      <c r="CN390" s="370"/>
      <c r="CO390" s="370"/>
      <c r="CP390" s="370"/>
      <c r="CQ390" s="312"/>
      <c r="CR390" s="312"/>
      <c r="CS390" s="308"/>
      <c r="CT390" s="312"/>
      <c r="CU390" s="312"/>
      <c r="CV390" s="312"/>
      <c r="CW390" s="312"/>
      <c r="CX390" s="384"/>
      <c r="CY390" s="312"/>
      <c r="CZ390" s="372"/>
    </row>
    <row r="391" spans="1:104" s="1" customFormat="1" hidden="1">
      <c r="A391" s="271">
        <v>44950</v>
      </c>
      <c r="B391" s="380"/>
      <c r="C391" s="381"/>
      <c r="D391" s="382"/>
      <c r="E391" s="382"/>
      <c r="F391" s="382"/>
      <c r="G391" s="312"/>
      <c r="H391" s="308"/>
      <c r="I391" s="308"/>
      <c r="J391" s="308"/>
      <c r="K391" s="308"/>
      <c r="L391" s="308"/>
      <c r="M391" s="371"/>
      <c r="N391" s="371"/>
      <c r="O391" s="312"/>
      <c r="P391" s="383"/>
      <c r="Q391" s="369"/>
      <c r="R391" s="312"/>
      <c r="S391" s="370">
        <v>0.40781389014434816</v>
      </c>
      <c r="T391" s="370">
        <v>1.1035440000000001</v>
      </c>
      <c r="U391" s="370">
        <v>0</v>
      </c>
      <c r="V391" s="312">
        <f>_xll.SRS1Splines.Functions25.Linear_Interp(V_NK3!$P$8:$P$32,V_NK3!$R$8:$R$32,AC391)</f>
        <v>436.05165840000097</v>
      </c>
      <c r="W391" s="312">
        <f>(V391/V_NK3!$R$28)*100</f>
        <v>80.430500843112611</v>
      </c>
      <c r="X391" s="308">
        <f>V391-V_NK3!$R$8</f>
        <v>379.473006400001</v>
      </c>
      <c r="Y391" s="308">
        <f>IFERROR((V391 - V_NK3!$V$10) / (V_NK3!$V$9- V_NK3!$V$10) * 100, 0)</f>
        <v>78.150254256821967</v>
      </c>
      <c r="Z391" s="308">
        <v>541.79999999999995</v>
      </c>
      <c r="AA391" s="308">
        <v>521</v>
      </c>
      <c r="AB391" s="312">
        <v>537.86</v>
      </c>
      <c r="AC391" s="371">
        <v>538.08000000000004</v>
      </c>
      <c r="AD391" s="308">
        <v>0.43193548387096775</v>
      </c>
      <c r="AE391" s="372">
        <v>0.27248</v>
      </c>
      <c r="AF391" s="373"/>
      <c r="AG391" s="312"/>
      <c r="AH391" s="370">
        <v>1.1277681837476348</v>
      </c>
      <c r="AI391" s="370">
        <v>4.8131672727272727</v>
      </c>
      <c r="AJ391" s="370">
        <v>0</v>
      </c>
      <c r="AK391" s="312">
        <f>_xll.SRS1Splines.Functions25.Linear_Interp(V_NK2!$R$10:$R$21,V_NK2!$T$10:$T$21,AR391)</f>
        <v>52.353028571457401</v>
      </c>
      <c r="AL391" s="312">
        <f>(AK391/V_NK2!$T$18)*100</f>
        <v>73.323569427811478</v>
      </c>
      <c r="AM391" s="308">
        <f>AK391-V_NK2!$T$11</f>
        <v>11.533028571429604</v>
      </c>
      <c r="AN391" s="308">
        <f>IFERROR((AK391 - V_NK2!$X$12) / (V_NK2!$X$11- V_NK2!$X$12) * 100, 0)</f>
        <v>37.714285714290938</v>
      </c>
      <c r="AO391" s="308">
        <v>427</v>
      </c>
      <c r="AP391" s="308">
        <v>420</v>
      </c>
      <c r="AQ391" s="308">
        <v>427</v>
      </c>
      <c r="AR391" s="371">
        <v>422.64</v>
      </c>
      <c r="AS391" s="312">
        <v>0.52806451612903227</v>
      </c>
      <c r="AT391" s="372">
        <v>1.1723600000000001</v>
      </c>
      <c r="AU391" s="369"/>
      <c r="AV391" s="312"/>
      <c r="AW391" s="370"/>
      <c r="AX391" s="370"/>
      <c r="AY391" s="370"/>
      <c r="AZ391" s="312"/>
      <c r="BA391" s="312"/>
      <c r="BB391" s="308"/>
      <c r="BC391" s="308"/>
      <c r="BD391" s="308"/>
      <c r="BE391" s="308"/>
      <c r="BF391" s="374"/>
      <c r="BG391" s="312"/>
      <c r="BH391" s="372"/>
      <c r="BI391" s="369"/>
      <c r="BJ391" s="312"/>
      <c r="BK391" s="370">
        <v>0.39681763690898497</v>
      </c>
      <c r="BL391" s="370">
        <v>0</v>
      </c>
      <c r="BM391" s="370">
        <f t="shared" si="1"/>
        <v>0.39681763690898497</v>
      </c>
      <c r="BN391" s="312">
        <f>_xll.SRS1Splines.Functions25.Linear_Interp(V_XNN1!$K$3:$K$8,V_XNN1!$L$3:$L$8,BT391)</f>
        <v>0.210891</v>
      </c>
      <c r="BO391" s="312">
        <f>(BN391/V_XNN1!$L$7)*100</f>
        <v>100.42428571428572</v>
      </c>
      <c r="BP391" s="308">
        <f>_xll.SRS1Splines.Functions25.Linear_Interp(V_XNN1!$K$3:$K$8,V_XNN1!$M$3:$M$8,BT391)</f>
        <v>5.4891000000000197E-2</v>
      </c>
      <c r="BQ391" s="308">
        <f>IFERROR((BN391 - V_XNN1!$M$16) / (V_XNN1!$M$15- V_XNN1!$M$16) * 100, 0)</f>
        <v>75.181058495821745</v>
      </c>
      <c r="BR391" s="308">
        <v>252</v>
      </c>
      <c r="BS391" s="308">
        <v>249</v>
      </c>
      <c r="BT391" s="374">
        <v>252.05</v>
      </c>
      <c r="BU391" s="312">
        <v>0.06</v>
      </c>
      <c r="BV391" s="372">
        <v>0</v>
      </c>
      <c r="BW391" s="369"/>
      <c r="BX391" s="312"/>
      <c r="BY391" s="370"/>
      <c r="BZ391" s="370"/>
      <c r="CA391" s="370"/>
      <c r="CB391" s="312"/>
      <c r="CC391" s="312"/>
      <c r="CD391" s="308"/>
      <c r="CE391" s="312"/>
      <c r="CF391" s="312"/>
      <c r="CG391" s="312"/>
      <c r="CH391" s="312"/>
      <c r="CI391" s="384"/>
      <c r="CJ391" s="312"/>
      <c r="CK391" s="372"/>
      <c r="CL391" s="369"/>
      <c r="CM391" s="312"/>
      <c r="CN391" s="370"/>
      <c r="CO391" s="370"/>
      <c r="CP391" s="370"/>
      <c r="CQ391" s="312"/>
      <c r="CR391" s="312"/>
      <c r="CS391" s="308"/>
      <c r="CT391" s="312"/>
      <c r="CU391" s="312"/>
      <c r="CV391" s="312"/>
      <c r="CW391" s="312"/>
      <c r="CX391" s="384"/>
      <c r="CY391" s="312"/>
      <c r="CZ391" s="372"/>
    </row>
    <row r="392" spans="1:104" s="1" customFormat="1" hidden="1">
      <c r="A392" s="271">
        <v>44951</v>
      </c>
      <c r="B392" s="380"/>
      <c r="C392" s="381"/>
      <c r="D392" s="382"/>
      <c r="E392" s="382"/>
      <c r="F392" s="382"/>
      <c r="G392" s="312"/>
      <c r="H392" s="308"/>
      <c r="I392" s="308"/>
      <c r="J392" s="308"/>
      <c r="K392" s="308"/>
      <c r="L392" s="308"/>
      <c r="M392" s="371"/>
      <c r="N392" s="371"/>
      <c r="O392" s="312"/>
      <c r="P392" s="383"/>
      <c r="Q392" s="369"/>
      <c r="R392" s="312"/>
      <c r="S392" s="370">
        <v>0.4043203352088926</v>
      </c>
      <c r="T392" s="370">
        <v>1.4479154999999997</v>
      </c>
      <c r="U392" s="370">
        <v>0</v>
      </c>
      <c r="V392" s="312">
        <f>_xll.SRS1Splines.Functions25.Linear_Interp(V_NK3!$P$8:$P$32,V_NK3!$R$8:$R$32,AC392)</f>
        <v>435.00806324999797</v>
      </c>
      <c r="W392" s="312">
        <f>(V392/V_NK3!$R$28)*100</f>
        <v>80.238007868999944</v>
      </c>
      <c r="X392" s="308">
        <f>V392-V_NK3!$R$8</f>
        <v>378.429411249998</v>
      </c>
      <c r="Y392" s="308">
        <f>IFERROR((V392 - V_NK3!$V$10) / (V_NK3!$V$9- V_NK3!$V$10) * 100, 0)</f>
        <v>77.935331917318436</v>
      </c>
      <c r="Z392" s="308">
        <v>541.79999999999995</v>
      </c>
      <c r="AA392" s="308">
        <v>521</v>
      </c>
      <c r="AB392" s="312">
        <v>537.86</v>
      </c>
      <c r="AC392" s="371">
        <v>538.04999999999995</v>
      </c>
      <c r="AD392" s="308">
        <v>0.43193548387096775</v>
      </c>
      <c r="AE392" s="372">
        <v>0.35750999999999999</v>
      </c>
      <c r="AF392" s="373"/>
      <c r="AG392" s="312"/>
      <c r="AH392" s="370">
        <v>1.4365496606189343</v>
      </c>
      <c r="AI392" s="370">
        <v>5.2656872727272734</v>
      </c>
      <c r="AJ392" s="370">
        <v>0</v>
      </c>
      <c r="AK392" s="312">
        <f>_xll.SRS1Splines.Functions25.Linear_Interp(V_NK2!$R$10:$R$21,V_NK2!$T$10:$T$21,AR392)</f>
        <v>48.552371428599798</v>
      </c>
      <c r="AL392" s="312">
        <f>(AK392/V_NK2!$T$18)*100</f>
        <v>68.000520208122964</v>
      </c>
      <c r="AM392" s="308">
        <f>AK392-V_NK2!$T$11</f>
        <v>7.7323714285720015</v>
      </c>
      <c r="AN392" s="308">
        <f>IFERROR((AK392 - V_NK2!$X$12) / (V_NK2!$X$11- V_NK2!$X$12) * 100, 0)</f>
        <v>25.285714285717397</v>
      </c>
      <c r="AO392" s="308">
        <v>427</v>
      </c>
      <c r="AP392" s="308">
        <v>420</v>
      </c>
      <c r="AQ392" s="308">
        <v>427</v>
      </c>
      <c r="AR392" s="371">
        <v>421.77</v>
      </c>
      <c r="AS392" s="312">
        <v>0.52806451612903227</v>
      </c>
      <c r="AT392" s="372">
        <v>1.279377</v>
      </c>
      <c r="AU392" s="369"/>
      <c r="AV392" s="312"/>
      <c r="AW392" s="370"/>
      <c r="AX392" s="370"/>
      <c r="AY392" s="370"/>
      <c r="AZ392" s="312"/>
      <c r="BA392" s="312"/>
      <c r="BB392" s="308"/>
      <c r="BC392" s="308"/>
      <c r="BD392" s="308"/>
      <c r="BE392" s="308"/>
      <c r="BF392" s="374"/>
      <c r="BG392" s="312"/>
      <c r="BH392" s="372"/>
      <c r="BI392" s="369"/>
      <c r="BJ392" s="312"/>
      <c r="BK392" s="370">
        <v>0.35967776720634703</v>
      </c>
      <c r="BL392" s="370">
        <v>0</v>
      </c>
      <c r="BM392" s="370">
        <f t="shared" si="1"/>
        <v>0.35967776720634703</v>
      </c>
      <c r="BN392" s="312">
        <f>_xll.SRS1Splines.Functions25.Linear_Interp(V_XNN1!$K$3:$K$8,V_XNN1!$L$3:$L$8,BT392)</f>
        <v>0.210891</v>
      </c>
      <c r="BO392" s="312">
        <f>(BN392/V_XNN1!$L$7)*100</f>
        <v>100.42428571428572</v>
      </c>
      <c r="BP392" s="308">
        <f>_xll.SRS1Splines.Functions25.Linear_Interp(V_XNN1!$K$3:$K$8,V_XNN1!$M$3:$M$8,BT392)</f>
        <v>5.4891000000000197E-2</v>
      </c>
      <c r="BQ392" s="308">
        <f>IFERROR((BN392 - V_XNN1!$M$16) / (V_XNN1!$M$15- V_XNN1!$M$16) * 100, 0)</f>
        <v>75.181058495821745</v>
      </c>
      <c r="BR392" s="308">
        <v>252</v>
      </c>
      <c r="BS392" s="308">
        <v>249</v>
      </c>
      <c r="BT392" s="374">
        <v>252.05</v>
      </c>
      <c r="BU392" s="312">
        <v>0.06</v>
      </c>
      <c r="BV392" s="372">
        <v>0</v>
      </c>
      <c r="BW392" s="369"/>
      <c r="BX392" s="312"/>
      <c r="BY392" s="370"/>
      <c r="BZ392" s="370"/>
      <c r="CA392" s="370"/>
      <c r="CB392" s="312"/>
      <c r="CC392" s="312"/>
      <c r="CD392" s="308"/>
      <c r="CE392" s="312"/>
      <c r="CF392" s="312"/>
      <c r="CG392" s="312"/>
      <c r="CH392" s="312"/>
      <c r="CI392" s="384"/>
      <c r="CJ392" s="312"/>
      <c r="CK392" s="372"/>
      <c r="CL392" s="369"/>
      <c r="CM392" s="312"/>
      <c r="CN392" s="370"/>
      <c r="CO392" s="370"/>
      <c r="CP392" s="370"/>
      <c r="CQ392" s="312"/>
      <c r="CR392" s="312"/>
      <c r="CS392" s="308"/>
      <c r="CT392" s="312"/>
      <c r="CU392" s="312"/>
      <c r="CV392" s="312"/>
      <c r="CW392" s="312"/>
      <c r="CX392" s="384"/>
      <c r="CY392" s="312"/>
      <c r="CZ392" s="372"/>
    </row>
    <row r="393" spans="1:104" s="1" customFormat="1" hidden="1">
      <c r="A393" s="271">
        <v>44952</v>
      </c>
      <c r="B393" s="380"/>
      <c r="C393" s="381"/>
      <c r="D393" s="382"/>
      <c r="E393" s="382"/>
      <c r="F393" s="382"/>
      <c r="G393" s="312"/>
      <c r="H393" s="308"/>
      <c r="I393" s="308"/>
      <c r="J393" s="308"/>
      <c r="K393" s="308"/>
      <c r="L393" s="308"/>
      <c r="M393" s="371"/>
      <c r="N393" s="371"/>
      <c r="O393" s="312"/>
      <c r="P393" s="383"/>
      <c r="Q393" s="369"/>
      <c r="R393" s="312"/>
      <c r="S393" s="370">
        <v>0.26289433521652222</v>
      </c>
      <c r="T393" s="370">
        <v>1.3064895000000001</v>
      </c>
      <c r="U393" s="370">
        <v>0</v>
      </c>
      <c r="V393" s="312">
        <f>_xll.SRS1Splines.Functions25.Linear_Interp(V_NK3!$P$8:$P$32,V_NK3!$R$8:$R$32,AC393)</f>
        <v>433.96446809999901</v>
      </c>
      <c r="W393" s="312">
        <f>(V393/V_NK3!$R$28)*100</f>
        <v>80.045514894887987</v>
      </c>
      <c r="X393" s="308">
        <f>V393-V_NK3!$R$8</f>
        <v>377.38581609999903</v>
      </c>
      <c r="Y393" s="308">
        <f>IFERROR((V393 - V_NK3!$V$10) / (V_NK3!$V$9- V_NK3!$V$10) * 100, 0)</f>
        <v>77.720409577815758</v>
      </c>
      <c r="Z393" s="308">
        <v>541.79999999999995</v>
      </c>
      <c r="AA393" s="308">
        <v>521</v>
      </c>
      <c r="AB393" s="312">
        <v>537.86</v>
      </c>
      <c r="AC393" s="371">
        <v>538.02</v>
      </c>
      <c r="AD393" s="308">
        <v>0.43193548387096775</v>
      </c>
      <c r="AE393" s="372">
        <v>0.32258999999999999</v>
      </c>
      <c r="AF393" s="373"/>
      <c r="AG393" s="312"/>
      <c r="AH393" s="370">
        <v>1.2625956806214524</v>
      </c>
      <c r="AI393" s="370">
        <v>4.2783709090909099</v>
      </c>
      <c r="AJ393" s="370">
        <v>0</v>
      </c>
      <c r="AK393" s="312">
        <f>_xll.SRS1Splines.Functions25.Linear_Interp(V_NK2!$R$10:$R$21,V_NK2!$T$10:$T$21,AR393)</f>
        <v>45.013828571456798</v>
      </c>
      <c r="AL393" s="312">
        <f>(AK393/V_NK2!$T$18)*100</f>
        <v>63.044577831171978</v>
      </c>
      <c r="AM393" s="308">
        <f>AK393-V_NK2!$T$11</f>
        <v>4.1938285714290018</v>
      </c>
      <c r="AN393" s="308">
        <f>IFERROR((AK393 - V_NK2!$X$12) / (V_NK2!$X$11- V_NK2!$X$12) * 100, 0)</f>
        <v>13.714285714287794</v>
      </c>
      <c r="AO393" s="308">
        <v>427</v>
      </c>
      <c r="AP393" s="308">
        <v>420</v>
      </c>
      <c r="AQ393" s="308">
        <v>427</v>
      </c>
      <c r="AR393" s="371">
        <v>420.96</v>
      </c>
      <c r="AS393" s="312">
        <v>0.52806451612903227</v>
      </c>
      <c r="AT393" s="372">
        <v>1.0416989999999999</v>
      </c>
      <c r="AU393" s="369"/>
      <c r="AV393" s="312"/>
      <c r="AW393" s="370"/>
      <c r="AX393" s="370"/>
      <c r="AY393" s="370"/>
      <c r="AZ393" s="312"/>
      <c r="BA393" s="312"/>
      <c r="BB393" s="308"/>
      <c r="BC393" s="308"/>
      <c r="BD393" s="308"/>
      <c r="BE393" s="308"/>
      <c r="BF393" s="374"/>
      <c r="BG393" s="312"/>
      <c r="BH393" s="372"/>
      <c r="BI393" s="369"/>
      <c r="BJ393" s="312"/>
      <c r="BK393" s="370">
        <v>0.50474216011954698</v>
      </c>
      <c r="BL393" s="370">
        <v>0</v>
      </c>
      <c r="BM393" s="370">
        <f t="shared" si="1"/>
        <v>0.50474216011954698</v>
      </c>
      <c r="BN393" s="312">
        <f>_xll.SRS1Splines.Functions25.Linear_Interp(V_XNN1!$K$3:$K$8,V_XNN1!$L$3:$L$8,BT393)</f>
        <v>0.210891</v>
      </c>
      <c r="BO393" s="312">
        <f>(BN393/V_XNN1!$L$7)*100</f>
        <v>100.42428571428572</v>
      </c>
      <c r="BP393" s="308">
        <f>_xll.SRS1Splines.Functions25.Linear_Interp(V_XNN1!$K$3:$K$8,V_XNN1!$M$3:$M$8,BT393)</f>
        <v>5.4891000000000197E-2</v>
      </c>
      <c r="BQ393" s="308">
        <f>IFERROR((BN393 - V_XNN1!$M$16) / (V_XNN1!$M$15- V_XNN1!$M$16) * 100, 0)</f>
        <v>75.181058495821745</v>
      </c>
      <c r="BR393" s="308">
        <v>252</v>
      </c>
      <c r="BS393" s="308">
        <v>249</v>
      </c>
      <c r="BT393" s="374">
        <v>252.05</v>
      </c>
      <c r="BU393" s="312">
        <v>0.06</v>
      </c>
      <c r="BV393" s="372">
        <v>0</v>
      </c>
      <c r="BW393" s="369"/>
      <c r="BX393" s="312"/>
      <c r="BY393" s="370"/>
      <c r="BZ393" s="370"/>
      <c r="CA393" s="370"/>
      <c r="CB393" s="312"/>
      <c r="CC393" s="312"/>
      <c r="CD393" s="308"/>
      <c r="CE393" s="312"/>
      <c r="CF393" s="312"/>
      <c r="CG393" s="312"/>
      <c r="CH393" s="312"/>
      <c r="CI393" s="384"/>
      <c r="CJ393" s="312"/>
      <c r="CK393" s="372"/>
      <c r="CL393" s="369"/>
      <c r="CM393" s="312"/>
      <c r="CN393" s="370"/>
      <c r="CO393" s="370"/>
      <c r="CP393" s="370"/>
      <c r="CQ393" s="312"/>
      <c r="CR393" s="312"/>
      <c r="CS393" s="308"/>
      <c r="CT393" s="312"/>
      <c r="CU393" s="312"/>
      <c r="CV393" s="312"/>
      <c r="CW393" s="312"/>
      <c r="CX393" s="384"/>
      <c r="CY393" s="312"/>
      <c r="CZ393" s="372"/>
    </row>
    <row r="394" spans="1:104" s="1" customFormat="1" hidden="1">
      <c r="A394" s="271">
        <v>44953</v>
      </c>
      <c r="B394" s="380"/>
      <c r="C394" s="381"/>
      <c r="D394" s="382"/>
      <c r="E394" s="382"/>
      <c r="F394" s="382"/>
      <c r="G394" s="312"/>
      <c r="H394" s="308"/>
      <c r="I394" s="308"/>
      <c r="J394" s="308"/>
      <c r="K394" s="308"/>
      <c r="L394" s="308"/>
      <c r="M394" s="371"/>
      <c r="N394" s="371"/>
      <c r="O394" s="312"/>
      <c r="P394" s="383"/>
      <c r="Q394" s="369"/>
      <c r="R394" s="312"/>
      <c r="S394" s="370">
        <v>0.49633721301269529</v>
      </c>
      <c r="T394" s="370">
        <v>3.2120120000000001</v>
      </c>
      <c r="U394" s="370">
        <v>0</v>
      </c>
      <c r="V394" s="312">
        <f>_xll.SRS1Splines.Functions25.Linear_Interp(V_NK3!$P$8:$P$32,V_NK3!$R$8:$R$32,AC394)</f>
        <v>431.24879330000198</v>
      </c>
      <c r="W394" s="312">
        <f>(V394/V_NK3!$R$28)*100</f>
        <v>79.544603867299571</v>
      </c>
      <c r="X394" s="308">
        <f>V394-V_NK3!$R$8</f>
        <v>374.670141300002</v>
      </c>
      <c r="Y394" s="308">
        <f>IFERROR((V394 - V_NK3!$V$10) / (V_NK3!$V$9- V_NK3!$V$10) * 100, 0)</f>
        <v>77.16113217858252</v>
      </c>
      <c r="Z394" s="308">
        <v>541.79999999999995</v>
      </c>
      <c r="AA394" s="308">
        <v>521</v>
      </c>
      <c r="AB394" s="312">
        <v>537.86</v>
      </c>
      <c r="AC394" s="371">
        <v>537.94000000000005</v>
      </c>
      <c r="AD394" s="308">
        <v>0.43193548387096775</v>
      </c>
      <c r="AE394" s="372">
        <v>0.75754999999999995</v>
      </c>
      <c r="AF394" s="373"/>
      <c r="AG394" s="312"/>
      <c r="AH394" s="370">
        <v>3.05460208029419</v>
      </c>
      <c r="AI394" s="370">
        <v>2.4271527272727274</v>
      </c>
      <c r="AJ394" s="370">
        <v>0</v>
      </c>
      <c r="AK394" s="312">
        <f>_xll.SRS1Splines.Functions25.Linear_Interp(V_NK2!$R$10:$R$21,V_NK2!$T$10:$T$21,AR394)</f>
        <v>45.669114285742701</v>
      </c>
      <c r="AL394" s="312">
        <f>(AK394/V_NK2!$T$18)*100</f>
        <v>63.962344938014979</v>
      </c>
      <c r="AM394" s="308">
        <f>AK394-V_NK2!$T$11</f>
        <v>4.8491142857149043</v>
      </c>
      <c r="AN394" s="308">
        <f>IFERROR((AK394 - V_NK2!$X$12) / (V_NK2!$X$11- V_NK2!$X$12) * 100, 0)</f>
        <v>15.857142857145659</v>
      </c>
      <c r="AO394" s="308">
        <v>427</v>
      </c>
      <c r="AP394" s="308">
        <v>420</v>
      </c>
      <c r="AQ394" s="308">
        <v>427</v>
      </c>
      <c r="AR394" s="371">
        <v>421.11</v>
      </c>
      <c r="AS394" s="312">
        <v>0.52806451612903227</v>
      </c>
      <c r="AT394" s="372">
        <v>0.58840899999999996</v>
      </c>
      <c r="AU394" s="369"/>
      <c r="AV394" s="312"/>
      <c r="AW394" s="370"/>
      <c r="AX394" s="370"/>
      <c r="AY394" s="370"/>
      <c r="AZ394" s="312"/>
      <c r="BA394" s="312"/>
      <c r="BB394" s="308"/>
      <c r="BC394" s="308"/>
      <c r="BD394" s="308"/>
      <c r="BE394" s="308"/>
      <c r="BF394" s="374"/>
      <c r="BG394" s="312"/>
      <c r="BH394" s="372"/>
      <c r="BI394" s="369"/>
      <c r="BJ394" s="312"/>
      <c r="BK394" s="370">
        <v>0.27830926809864798</v>
      </c>
      <c r="BL394" s="370">
        <v>0</v>
      </c>
      <c r="BM394" s="370">
        <f t="shared" si="1"/>
        <v>0.27830926809864798</v>
      </c>
      <c r="BN394" s="312">
        <f>_xll.SRS1Splines.Functions25.Linear_Interp(V_XNN1!$K$3:$K$8,V_XNN1!$L$3:$L$8,BT394)</f>
        <v>0.210891</v>
      </c>
      <c r="BO394" s="312">
        <f>(BN394/V_XNN1!$L$7)*100</f>
        <v>100.42428571428572</v>
      </c>
      <c r="BP394" s="308">
        <f>_xll.SRS1Splines.Functions25.Linear_Interp(V_XNN1!$K$3:$K$8,V_XNN1!$M$3:$M$8,BT394)</f>
        <v>5.4891000000000197E-2</v>
      </c>
      <c r="BQ394" s="308">
        <f>IFERROR((BN394 - V_XNN1!$M$16) / (V_XNN1!$M$15- V_XNN1!$M$16) * 100, 0)</f>
        <v>75.181058495821745</v>
      </c>
      <c r="BR394" s="308">
        <v>252</v>
      </c>
      <c r="BS394" s="308">
        <v>249</v>
      </c>
      <c r="BT394" s="374">
        <v>252.05</v>
      </c>
      <c r="BU394" s="312">
        <v>0.06</v>
      </c>
      <c r="BV394" s="372">
        <v>0</v>
      </c>
      <c r="BW394" s="369"/>
      <c r="BX394" s="312"/>
      <c r="BY394" s="370"/>
      <c r="BZ394" s="370"/>
      <c r="CA394" s="370"/>
      <c r="CB394" s="312"/>
      <c r="CC394" s="312"/>
      <c r="CD394" s="308"/>
      <c r="CE394" s="312"/>
      <c r="CF394" s="312"/>
      <c r="CG394" s="312"/>
      <c r="CH394" s="312"/>
      <c r="CI394" s="384"/>
      <c r="CJ394" s="312"/>
      <c r="CK394" s="372"/>
      <c r="CL394" s="369"/>
      <c r="CM394" s="312"/>
      <c r="CN394" s="370"/>
      <c r="CO394" s="370"/>
      <c r="CP394" s="370"/>
      <c r="CQ394" s="312"/>
      <c r="CR394" s="312"/>
      <c r="CS394" s="308"/>
      <c r="CT394" s="312"/>
      <c r="CU394" s="312"/>
      <c r="CV394" s="312"/>
      <c r="CW394" s="312"/>
      <c r="CX394" s="384"/>
      <c r="CY394" s="312"/>
      <c r="CZ394" s="372"/>
    </row>
    <row r="395" spans="1:104" s="1" customFormat="1" hidden="1">
      <c r="A395" s="271">
        <v>44954</v>
      </c>
      <c r="B395" s="380"/>
      <c r="C395" s="381"/>
      <c r="D395" s="382"/>
      <c r="E395" s="382"/>
      <c r="F395" s="382"/>
      <c r="G395" s="312"/>
      <c r="H395" s="308"/>
      <c r="I395" s="308"/>
      <c r="J395" s="308"/>
      <c r="K395" s="308"/>
      <c r="L395" s="308"/>
      <c r="M395" s="371"/>
      <c r="N395" s="371"/>
      <c r="O395" s="312"/>
      <c r="P395" s="383"/>
      <c r="Q395" s="369"/>
      <c r="R395" s="312"/>
      <c r="S395" s="370">
        <v>0.5067285628759759</v>
      </c>
      <c r="T395" s="370">
        <v>2.5266732399999992</v>
      </c>
      <c r="U395" s="370">
        <v>0</v>
      </c>
      <c r="V395" s="312">
        <f>_xll.SRS1Splines.Functions25.Linear_Interp(V_NK3!$P$8:$P$32,V_NK3!$R$8:$R$32,AC395)</f>
        <v>429.22884859999999</v>
      </c>
      <c r="W395" s="312">
        <f>(V395/V_NK3!$R$28)*100</f>
        <v>79.172021489118322</v>
      </c>
      <c r="X395" s="308">
        <f>V395-V_NK3!$R$8</f>
        <v>372.65019660000002</v>
      </c>
      <c r="Y395" s="308">
        <f>IFERROR((V395 - V_NK3!$V$10) / (V_NK3!$V$9- V_NK3!$V$10) * 100, 0)</f>
        <v>76.745136339016852</v>
      </c>
      <c r="Z395" s="308">
        <v>541.79999999999995</v>
      </c>
      <c r="AA395" s="308">
        <v>521</v>
      </c>
      <c r="AB395" s="312">
        <v>537.86</v>
      </c>
      <c r="AC395" s="371">
        <v>537.88</v>
      </c>
      <c r="AD395" s="308">
        <v>0.43193548387096775</v>
      </c>
      <c r="AE395" s="372">
        <v>0.59591349999999976</v>
      </c>
      <c r="AF395" s="373"/>
      <c r="AG395" s="312"/>
      <c r="AH395" s="370">
        <v>2.4412263417490712</v>
      </c>
      <c r="AI395" s="370">
        <v>3.003087272727273</v>
      </c>
      <c r="AJ395" s="370">
        <v>0</v>
      </c>
      <c r="AK395" s="312">
        <f>_xll.SRS1Splines.Functions25.Linear_Interp(V_NK2!$R$10:$R$21,V_NK2!$T$10:$T$21,AR395)</f>
        <v>44.839085714314102</v>
      </c>
      <c r="AL395" s="312">
        <f>(AK395/V_NK2!$T$18)*100</f>
        <v>62.799839936014145</v>
      </c>
      <c r="AM395" s="308">
        <f>AK395-V_NK2!$T$11</f>
        <v>4.0190857142863052</v>
      </c>
      <c r="AN395" s="308">
        <f>IFERROR((AK395 - V_NK2!$X$12) / (V_NK2!$X$11- V_NK2!$X$12) * 100, 0)</f>
        <v>13.142857142859722</v>
      </c>
      <c r="AO395" s="308">
        <v>427</v>
      </c>
      <c r="AP395" s="308">
        <v>420</v>
      </c>
      <c r="AQ395" s="308">
        <v>427</v>
      </c>
      <c r="AR395" s="371">
        <v>420.92</v>
      </c>
      <c r="AS395" s="312">
        <v>0.52806451612903227</v>
      </c>
      <c r="AT395" s="372">
        <v>0.73104999999999998</v>
      </c>
      <c r="AU395" s="369"/>
      <c r="AV395" s="312"/>
      <c r="AW395" s="370"/>
      <c r="AX395" s="370"/>
      <c r="AY395" s="370"/>
      <c r="AZ395" s="312"/>
      <c r="BA395" s="312"/>
      <c r="BB395" s="308"/>
      <c r="BC395" s="308"/>
      <c r="BD395" s="308"/>
      <c r="BE395" s="308"/>
      <c r="BF395" s="374"/>
      <c r="BG395" s="312"/>
      <c r="BH395" s="372"/>
      <c r="BI395" s="369"/>
      <c r="BJ395" s="312"/>
      <c r="BK395" s="370">
        <v>0.50168023930852101</v>
      </c>
      <c r="BL395" s="370">
        <v>0</v>
      </c>
      <c r="BM395" s="370">
        <f t="shared" si="1"/>
        <v>0.50168023930852101</v>
      </c>
      <c r="BN395" s="312">
        <f>_xll.SRS1Splines.Functions25.Linear_Interp(V_XNN1!$K$3:$K$8,V_XNN1!$L$3:$L$8,BT395)</f>
        <v>0.210891</v>
      </c>
      <c r="BO395" s="312">
        <f>(BN395/V_XNN1!$L$7)*100</f>
        <v>100.42428571428572</v>
      </c>
      <c r="BP395" s="308">
        <f>_xll.SRS1Splines.Functions25.Linear_Interp(V_XNN1!$K$3:$K$8,V_XNN1!$M$3:$M$8,BT395)</f>
        <v>5.4891000000000197E-2</v>
      </c>
      <c r="BQ395" s="308">
        <f>IFERROR((BN395 - V_XNN1!$M$16) / (V_XNN1!$M$15- V_XNN1!$M$16) * 100, 0)</f>
        <v>75.181058495821745</v>
      </c>
      <c r="BR395" s="308">
        <v>252</v>
      </c>
      <c r="BS395" s="308">
        <v>249</v>
      </c>
      <c r="BT395" s="374">
        <v>252.05</v>
      </c>
      <c r="BU395" s="312">
        <v>0.06</v>
      </c>
      <c r="BV395" s="372">
        <v>0</v>
      </c>
      <c r="BW395" s="369"/>
      <c r="BX395" s="312"/>
      <c r="BY395" s="370"/>
      <c r="BZ395" s="370"/>
      <c r="CA395" s="370"/>
      <c r="CB395" s="312"/>
      <c r="CC395" s="312"/>
      <c r="CD395" s="308"/>
      <c r="CE395" s="312"/>
      <c r="CF395" s="312"/>
      <c r="CG395" s="312"/>
      <c r="CH395" s="312"/>
      <c r="CI395" s="384"/>
      <c r="CJ395" s="312"/>
      <c r="CK395" s="372"/>
      <c r="CL395" s="369"/>
      <c r="CM395" s="312"/>
      <c r="CN395" s="370"/>
      <c r="CO395" s="370"/>
      <c r="CP395" s="370"/>
      <c r="CQ395" s="312"/>
      <c r="CR395" s="312"/>
      <c r="CS395" s="308"/>
      <c r="CT395" s="312"/>
      <c r="CU395" s="312"/>
      <c r="CV395" s="312"/>
      <c r="CW395" s="312"/>
      <c r="CX395" s="384"/>
      <c r="CY395" s="312"/>
      <c r="CZ395" s="372"/>
    </row>
    <row r="396" spans="1:104" s="1" customFormat="1" hidden="1">
      <c r="A396" s="271">
        <v>44955</v>
      </c>
      <c r="B396" s="380"/>
      <c r="C396" s="381"/>
      <c r="D396" s="382"/>
      <c r="E396" s="382"/>
      <c r="F396" s="382"/>
      <c r="G396" s="312"/>
      <c r="H396" s="308"/>
      <c r="I396" s="308"/>
      <c r="J396" s="308"/>
      <c r="K396" s="308"/>
      <c r="L396" s="308"/>
      <c r="M396" s="371"/>
      <c r="N396" s="371"/>
      <c r="O396" s="312"/>
      <c r="P396" s="383"/>
      <c r="Q396" s="369"/>
      <c r="R396" s="312"/>
      <c r="S396" s="370">
        <v>0.15195289002705925</v>
      </c>
      <c r="T396" s="370">
        <v>2.5085550133333339</v>
      </c>
      <c r="U396" s="370">
        <v>0</v>
      </c>
      <c r="V396" s="312">
        <f>_xll.SRS1Splines.Functions25.Linear_Interp(V_NK3!$P$8:$P$32,V_NK3!$R$8:$R$32,AC396)</f>
        <v>426.87224644999799</v>
      </c>
      <c r="W396" s="312">
        <f>(V396/V_NK3!$R$28)*100</f>
        <v>78.737342047906921</v>
      </c>
      <c r="X396" s="308">
        <f>V396-V_NK3!$R$8</f>
        <v>370.29359444999801</v>
      </c>
      <c r="Y396" s="308">
        <f>IFERROR((V396 - V_NK3!$V$10) / (V_NK3!$V$9- V_NK3!$V$10) * 100, 0)</f>
        <v>76.259807859523647</v>
      </c>
      <c r="Z396" s="308">
        <v>541.79999999999995</v>
      </c>
      <c r="AA396" s="308">
        <v>521</v>
      </c>
      <c r="AB396" s="312">
        <v>537.86</v>
      </c>
      <c r="AC396" s="371">
        <v>537.80999999999995</v>
      </c>
      <c r="AD396" s="308">
        <v>0.43193548387096775</v>
      </c>
      <c r="AE396" s="372">
        <v>0.59164033333333343</v>
      </c>
      <c r="AF396" s="373"/>
      <c r="AG396" s="312"/>
      <c r="AH396" s="370">
        <v>2.3078439657089302</v>
      </c>
      <c r="AI396" s="370">
        <v>2.9208109090909091</v>
      </c>
      <c r="AJ396" s="370">
        <v>0</v>
      </c>
      <c r="AK396" s="312">
        <f>_xll.SRS1Splines.Functions25.Linear_Interp(V_NK2!$R$10:$R$21,V_NK2!$T$10:$T$21,AR396)</f>
        <v>44.096428571456798</v>
      </c>
      <c r="AL396" s="312">
        <f>(AK396/V_NK2!$T$18)*100</f>
        <v>61.759703881592152</v>
      </c>
      <c r="AM396" s="308">
        <f>AK396-V_NK2!$T$11</f>
        <v>3.2764285714290011</v>
      </c>
      <c r="AN396" s="308">
        <f>IFERROR((AK396 - V_NK2!$X$12) / (V_NK2!$X$11- V_NK2!$X$12) * 100, 0)</f>
        <v>10.714285714287646</v>
      </c>
      <c r="AO396" s="308">
        <v>427</v>
      </c>
      <c r="AP396" s="308">
        <v>420</v>
      </c>
      <c r="AQ396" s="308">
        <v>427</v>
      </c>
      <c r="AR396" s="371">
        <v>420.75</v>
      </c>
      <c r="AS396" s="312">
        <v>0.52806451612903227</v>
      </c>
      <c r="AT396" s="372">
        <v>0.71238999999999997</v>
      </c>
      <c r="AU396" s="369"/>
      <c r="AV396" s="312"/>
      <c r="AW396" s="370"/>
      <c r="AX396" s="370"/>
      <c r="AY396" s="370"/>
      <c r="AZ396" s="312"/>
      <c r="BA396" s="312"/>
      <c r="BB396" s="308"/>
      <c r="BC396" s="308"/>
      <c r="BD396" s="308"/>
      <c r="BE396" s="308"/>
      <c r="BF396" s="374"/>
      <c r="BG396" s="312"/>
      <c r="BH396" s="372"/>
      <c r="BI396" s="369"/>
      <c r="BJ396" s="312"/>
      <c r="BK396" s="370">
        <v>0.28133838235610298</v>
      </c>
      <c r="BL396" s="370">
        <v>0</v>
      </c>
      <c r="BM396" s="370">
        <f t="shared" si="1"/>
        <v>0.28133838235610298</v>
      </c>
      <c r="BN396" s="312">
        <f>_xll.SRS1Splines.Functions25.Linear_Interp(V_XNN1!$K$3:$K$8,V_XNN1!$L$3:$L$8,BT396)</f>
        <v>0.210891</v>
      </c>
      <c r="BO396" s="312">
        <f>(BN396/V_XNN1!$L$7)*100</f>
        <v>100.42428571428572</v>
      </c>
      <c r="BP396" s="308">
        <f>_xll.SRS1Splines.Functions25.Linear_Interp(V_XNN1!$K$3:$K$8,V_XNN1!$M$3:$M$8,BT396)</f>
        <v>5.4891000000000197E-2</v>
      </c>
      <c r="BQ396" s="308">
        <f>IFERROR((BN396 - V_XNN1!$M$16) / (V_XNN1!$M$15- V_XNN1!$M$16) * 100, 0)</f>
        <v>75.181058495821745</v>
      </c>
      <c r="BR396" s="308">
        <v>252</v>
      </c>
      <c r="BS396" s="308">
        <v>249</v>
      </c>
      <c r="BT396" s="374">
        <v>252.05</v>
      </c>
      <c r="BU396" s="312">
        <v>0.06</v>
      </c>
      <c r="BV396" s="372">
        <v>0</v>
      </c>
      <c r="BW396" s="369"/>
      <c r="BX396" s="312"/>
      <c r="BY396" s="370"/>
      <c r="BZ396" s="370"/>
      <c r="CA396" s="370"/>
      <c r="CB396" s="312"/>
      <c r="CC396" s="312"/>
      <c r="CD396" s="308"/>
      <c r="CE396" s="312"/>
      <c r="CF396" s="312"/>
      <c r="CG396" s="312"/>
      <c r="CH396" s="312"/>
      <c r="CI396" s="384"/>
      <c r="CJ396" s="312"/>
      <c r="CK396" s="372"/>
      <c r="CL396" s="369"/>
      <c r="CM396" s="312"/>
      <c r="CN396" s="370"/>
      <c r="CO396" s="370"/>
      <c r="CP396" s="370"/>
      <c r="CQ396" s="312"/>
      <c r="CR396" s="312"/>
      <c r="CS396" s="308"/>
      <c r="CT396" s="312"/>
      <c r="CU396" s="312"/>
      <c r="CV396" s="312"/>
      <c r="CW396" s="312"/>
      <c r="CX396" s="384"/>
      <c r="CY396" s="312"/>
      <c r="CZ396" s="372"/>
    </row>
    <row r="397" spans="1:104" s="1" customFormat="1" hidden="1">
      <c r="A397" s="271">
        <v>44956</v>
      </c>
      <c r="B397" s="380"/>
      <c r="C397" s="381"/>
      <c r="D397" s="382"/>
      <c r="E397" s="382"/>
      <c r="F397" s="382"/>
      <c r="G397" s="312"/>
      <c r="H397" s="308"/>
      <c r="I397" s="308"/>
      <c r="J397" s="308"/>
      <c r="K397" s="308"/>
      <c r="L397" s="308"/>
      <c r="M397" s="371"/>
      <c r="N397" s="371"/>
      <c r="O397" s="312"/>
      <c r="P397" s="383"/>
      <c r="Q397" s="369"/>
      <c r="R397" s="312"/>
      <c r="S397" s="370">
        <v>0.47741468191858938</v>
      </c>
      <c r="T397" s="370">
        <v>1.8240444666666669</v>
      </c>
      <c r="U397" s="370">
        <v>0</v>
      </c>
      <c r="V397" s="312">
        <f>_xll.SRS1Splines.Functions25.Linear_Interp(V_NK3!$P$8:$P$32,V_NK3!$R$8:$R$32,AC397)</f>
        <v>425.52561664999899</v>
      </c>
      <c r="W397" s="312">
        <f>(V397/V_NK3!$R$28)*100</f>
        <v>78.488953795786514</v>
      </c>
      <c r="X397" s="308">
        <f>V397-V_NK3!$R$8</f>
        <v>368.94696464999902</v>
      </c>
      <c r="Y397" s="308">
        <f>IFERROR((V397 - V_NK3!$V$10) / (V_NK3!$V$9- V_NK3!$V$10) * 100, 0)</f>
        <v>75.982477299813681</v>
      </c>
      <c r="Z397" s="308">
        <v>541.79999999999995</v>
      </c>
      <c r="AA397" s="308">
        <v>521</v>
      </c>
      <c r="AB397" s="312">
        <v>537.86</v>
      </c>
      <c r="AC397" s="371">
        <v>537.77</v>
      </c>
      <c r="AD397" s="308">
        <v>0.43193548387096775</v>
      </c>
      <c r="AE397" s="372">
        <v>0.43019916666666663</v>
      </c>
      <c r="AF397" s="373"/>
      <c r="AG397" s="312"/>
      <c r="AH397" s="370">
        <v>1.7991868650331349</v>
      </c>
      <c r="AI397" s="370">
        <v>3.6201600000000003</v>
      </c>
      <c r="AJ397" s="370">
        <v>0</v>
      </c>
      <c r="AK397" s="312">
        <f>_xll.SRS1Splines.Functions25.Linear_Interp(V_NK2!$R$10:$R$21,V_NK2!$T$10:$T$21,AR397)</f>
        <v>42.043200000027802</v>
      </c>
      <c r="AL397" s="312">
        <f>(AK397/V_NK2!$T$18)*100</f>
        <v>58.884033613484313</v>
      </c>
      <c r="AM397" s="308">
        <f>AK397-V_NK2!$T$11</f>
        <v>1.2232000000000056</v>
      </c>
      <c r="AN397" s="308">
        <f>IFERROR((AK397 - V_NK2!$X$12) / (V_NK2!$X$11- V_NK2!$X$12) * 100, 0)</f>
        <v>4.0000000000002149</v>
      </c>
      <c r="AO397" s="308">
        <v>427</v>
      </c>
      <c r="AP397" s="308">
        <v>420</v>
      </c>
      <c r="AQ397" s="308">
        <v>427</v>
      </c>
      <c r="AR397" s="371">
        <v>420.28</v>
      </c>
      <c r="AS397" s="312">
        <v>0.52806451612903227</v>
      </c>
      <c r="AT397" s="372">
        <v>0.87778400000000001</v>
      </c>
      <c r="AU397" s="369"/>
      <c r="AV397" s="312"/>
      <c r="AW397" s="370"/>
      <c r="AX397" s="370"/>
      <c r="AY397" s="370"/>
      <c r="AZ397" s="312"/>
      <c r="BA397" s="312"/>
      <c r="BB397" s="308"/>
      <c r="BC397" s="308"/>
      <c r="BD397" s="308"/>
      <c r="BE397" s="308"/>
      <c r="BF397" s="374"/>
      <c r="BG397" s="312"/>
      <c r="BH397" s="372"/>
      <c r="BI397" s="369"/>
      <c r="BJ397" s="312"/>
      <c r="BK397" s="370">
        <v>0.39681763690898497</v>
      </c>
      <c r="BL397" s="370">
        <v>0</v>
      </c>
      <c r="BM397" s="370">
        <f t="shared" si="1"/>
        <v>0.39681763690898497</v>
      </c>
      <c r="BN397" s="312">
        <f>_xll.SRS1Splines.Functions25.Linear_Interp(V_XNN1!$K$3:$K$8,V_XNN1!$L$3:$L$8,BT397)</f>
        <v>0.210891</v>
      </c>
      <c r="BO397" s="312">
        <f>(BN397/V_XNN1!$L$7)*100</f>
        <v>100.42428571428572</v>
      </c>
      <c r="BP397" s="308">
        <f>_xll.SRS1Splines.Functions25.Linear_Interp(V_XNN1!$K$3:$K$8,V_XNN1!$M$3:$M$8,BT397)</f>
        <v>5.4891000000000197E-2</v>
      </c>
      <c r="BQ397" s="308">
        <f>IFERROR((BN397 - V_XNN1!$M$16) / (V_XNN1!$M$15- V_XNN1!$M$16) * 100, 0)</f>
        <v>75.181058495821745</v>
      </c>
      <c r="BR397" s="308">
        <v>252</v>
      </c>
      <c r="BS397" s="308">
        <v>249</v>
      </c>
      <c r="BT397" s="374">
        <v>252.05</v>
      </c>
      <c r="BU397" s="312">
        <v>0.06</v>
      </c>
      <c r="BV397" s="372">
        <v>0</v>
      </c>
      <c r="BW397" s="369"/>
      <c r="BX397" s="312"/>
      <c r="BY397" s="370"/>
      <c r="BZ397" s="370"/>
      <c r="CA397" s="370"/>
      <c r="CB397" s="312"/>
      <c r="CC397" s="312"/>
      <c r="CD397" s="308"/>
      <c r="CE397" s="312"/>
      <c r="CF397" s="312"/>
      <c r="CG397" s="312"/>
      <c r="CH397" s="312"/>
      <c r="CI397" s="384"/>
      <c r="CJ397" s="312"/>
      <c r="CK397" s="372"/>
      <c r="CL397" s="369"/>
      <c r="CM397" s="312"/>
      <c r="CN397" s="370"/>
      <c r="CO397" s="370"/>
      <c r="CP397" s="370"/>
      <c r="CQ397" s="312"/>
      <c r="CR397" s="312"/>
      <c r="CS397" s="308"/>
      <c r="CT397" s="312"/>
      <c r="CU397" s="312"/>
      <c r="CV397" s="312"/>
      <c r="CW397" s="312"/>
      <c r="CX397" s="384"/>
      <c r="CY397" s="312"/>
      <c r="CZ397" s="372"/>
    </row>
    <row r="398" spans="1:104" s="1" customFormat="1" hidden="1">
      <c r="A398" s="271">
        <v>44957</v>
      </c>
      <c r="B398" s="380"/>
      <c r="C398" s="381"/>
      <c r="D398" s="382"/>
      <c r="E398" s="382"/>
      <c r="F398" s="382"/>
      <c r="G398" s="312"/>
      <c r="H398" s="308"/>
      <c r="I398" s="308"/>
      <c r="J398" s="308"/>
      <c r="K398" s="308"/>
      <c r="L398" s="308"/>
      <c r="M398" s="371"/>
      <c r="N398" s="371"/>
      <c r="O398" s="312"/>
      <c r="P398" s="383"/>
      <c r="Q398" s="369"/>
      <c r="R398" s="312"/>
      <c r="S398" s="370">
        <v>0.41378150144180331</v>
      </c>
      <c r="T398" s="370">
        <v>1.4237538400000003</v>
      </c>
      <c r="U398" s="370">
        <v>0</v>
      </c>
      <c r="V398" s="312">
        <f>_xll.SRS1Splines.Functions25.Linear_Interp(V_NK3!$P$8:$P$32,V_NK3!$R$8:$R$32,AC398)</f>
        <v>424.51564430000002</v>
      </c>
      <c r="W398" s="312">
        <f>(V398/V_NK3!$R$28)*100</f>
        <v>78.302662606696259</v>
      </c>
      <c r="X398" s="308">
        <f>V398-V_NK3!$R$8</f>
        <v>367.93699230000004</v>
      </c>
      <c r="Y398" s="308">
        <f>IFERROR((V398 - V_NK3!$V$10) / (V_NK3!$V$9- V_NK3!$V$10) * 100, 0)</f>
        <v>75.774479380031266</v>
      </c>
      <c r="Z398" s="308">
        <v>541.79999999999995</v>
      </c>
      <c r="AA398" s="308">
        <v>521</v>
      </c>
      <c r="AB398" s="312">
        <v>537.86</v>
      </c>
      <c r="AC398" s="371">
        <v>537.74</v>
      </c>
      <c r="AD398" s="308">
        <v>0.43193548387096775</v>
      </c>
      <c r="AE398" s="372">
        <v>0.33579100000000006</v>
      </c>
      <c r="AF398" s="373"/>
      <c r="AG398" s="312"/>
      <c r="AH398" s="370">
        <v>1.4179263514757952</v>
      </c>
      <c r="AI398" s="370">
        <v>2.4271527272727274</v>
      </c>
      <c r="AJ398" s="370">
        <v>0</v>
      </c>
      <c r="AK398" s="312">
        <f>_xll.SRS1Splines.Functions25.Linear_Interp(V_NK2!$R$10:$R$21,V_NK2!$T$10:$T$21,AR398)</f>
        <v>40.820000000027797</v>
      </c>
      <c r="AL398" s="312">
        <f>(AK398/V_NK2!$T$18)*100</f>
        <v>57.170868347377855</v>
      </c>
      <c r="AM398" s="308">
        <f>AK398-V_NK2!$T$11</f>
        <v>0</v>
      </c>
      <c r="AN398" s="308">
        <f>IFERROR((AK398 - V_NK2!$X$12) / (V_NK2!$X$11- V_NK2!$X$12) * 100, 0)</f>
        <v>0</v>
      </c>
      <c r="AO398" s="308">
        <v>427</v>
      </c>
      <c r="AP398" s="308">
        <v>420</v>
      </c>
      <c r="AQ398" s="308">
        <v>427</v>
      </c>
      <c r="AR398" s="371">
        <v>420</v>
      </c>
      <c r="AS398" s="312">
        <v>0.52806451612903227</v>
      </c>
      <c r="AT398" s="372">
        <v>0.59179800000000005</v>
      </c>
      <c r="AU398" s="369"/>
      <c r="AV398" s="312"/>
      <c r="AW398" s="370"/>
      <c r="AX398" s="370"/>
      <c r="AY398" s="370"/>
      <c r="AZ398" s="312"/>
      <c r="BA398" s="312"/>
      <c r="BB398" s="308"/>
      <c r="BC398" s="308"/>
      <c r="BD398" s="308"/>
      <c r="BE398" s="308"/>
      <c r="BF398" s="374"/>
      <c r="BG398" s="312"/>
      <c r="BH398" s="372"/>
      <c r="BI398" s="369"/>
      <c r="BJ398" s="312"/>
      <c r="BK398" s="370">
        <v>0.35967776720634703</v>
      </c>
      <c r="BL398" s="370">
        <v>0</v>
      </c>
      <c r="BM398" s="370">
        <f t="shared" si="1"/>
        <v>0.35967776720634703</v>
      </c>
      <c r="BN398" s="312">
        <f>_xll.SRS1Splines.Functions25.Linear_Interp(V_XNN1!$K$3:$K$8,V_XNN1!$L$3:$L$8,BT398)</f>
        <v>0.210891</v>
      </c>
      <c r="BO398" s="312">
        <f>(BN398/V_XNN1!$L$7)*100</f>
        <v>100.42428571428572</v>
      </c>
      <c r="BP398" s="308">
        <f>_xll.SRS1Splines.Functions25.Linear_Interp(V_XNN1!$K$3:$K$8,V_XNN1!$M$3:$M$8,BT398)</f>
        <v>5.4891000000000197E-2</v>
      </c>
      <c r="BQ398" s="308">
        <f>IFERROR((BN398 - V_XNN1!$M$16) / (V_XNN1!$M$15- V_XNN1!$M$16) * 100, 0)</f>
        <v>75.181058495821745</v>
      </c>
      <c r="BR398" s="308">
        <v>252</v>
      </c>
      <c r="BS398" s="308">
        <v>249</v>
      </c>
      <c r="BT398" s="374">
        <v>252.05</v>
      </c>
      <c r="BU398" s="312">
        <v>0.06</v>
      </c>
      <c r="BV398" s="372">
        <v>0</v>
      </c>
      <c r="BW398" s="369"/>
      <c r="BX398" s="312"/>
      <c r="BY398" s="370"/>
      <c r="BZ398" s="370"/>
      <c r="CA398" s="370"/>
      <c r="CB398" s="312"/>
      <c r="CC398" s="312"/>
      <c r="CD398" s="308"/>
      <c r="CE398" s="312"/>
      <c r="CF398" s="312"/>
      <c r="CG398" s="312"/>
      <c r="CH398" s="312"/>
      <c r="CI398" s="384"/>
      <c r="CJ398" s="312"/>
      <c r="CK398" s="372"/>
      <c r="CL398" s="369"/>
      <c r="CM398" s="312"/>
      <c r="CN398" s="370"/>
      <c r="CO398" s="370"/>
      <c r="CP398" s="370"/>
      <c r="CQ398" s="312"/>
      <c r="CR398" s="312"/>
      <c r="CS398" s="308"/>
      <c r="CT398" s="312"/>
      <c r="CU398" s="312"/>
      <c r="CV398" s="312"/>
      <c r="CW398" s="312"/>
      <c r="CX398" s="384"/>
      <c r="CY398" s="312"/>
      <c r="CZ398" s="372"/>
    </row>
    <row r="399" spans="1:104" s="1" customFormat="1" hidden="1">
      <c r="A399" s="271">
        <v>44958</v>
      </c>
      <c r="B399" s="380"/>
      <c r="C399" s="381"/>
      <c r="D399" s="382"/>
      <c r="E399" s="382"/>
      <c r="F399" s="382"/>
      <c r="G399" s="312"/>
      <c r="H399" s="308"/>
      <c r="I399" s="308"/>
      <c r="J399" s="308"/>
      <c r="K399" s="308"/>
      <c r="L399" s="308"/>
      <c r="M399" s="371"/>
      <c r="N399" s="371"/>
      <c r="O399" s="312"/>
      <c r="P399" s="383"/>
      <c r="Q399" s="369"/>
      <c r="R399" s="312"/>
      <c r="S399" s="370">
        <v>0.67802129237213138</v>
      </c>
      <c r="T399" s="370">
        <v>4.7064000000000003E-3</v>
      </c>
      <c r="U399" s="370">
        <v>0</v>
      </c>
      <c r="V399" s="312">
        <f>_xll.SRS1Splines.Functions25.Linear_Interp(V_NK3!$P$8:$P$32,V_NK3!$R$8:$R$32,AC399)</f>
        <v>425.1889592</v>
      </c>
      <c r="W399" s="312">
        <f>(V399/V_NK3!$R$28)*100</f>
        <v>78.426856732756562</v>
      </c>
      <c r="X399" s="308">
        <f>V399-V_NK3!$R$8</f>
        <v>368.61030720000002</v>
      </c>
      <c r="Y399" s="308">
        <f>IFERROR((V399 - V_NK3!$V$10) / (V_NK3!$V$9- V_NK3!$V$10) * 100, 0)</f>
        <v>75.913144659886342</v>
      </c>
      <c r="Z399" s="308">
        <v>541.79999999999995</v>
      </c>
      <c r="AA399" s="308">
        <v>521</v>
      </c>
      <c r="AB399" s="312">
        <v>538.09</v>
      </c>
      <c r="AC399" s="371">
        <v>537.76</v>
      </c>
      <c r="AD399" s="308">
        <v>0</v>
      </c>
      <c r="AE399" s="372">
        <v>1.1100000000000001E-3</v>
      </c>
      <c r="AF399" s="373"/>
      <c r="AG399" s="312"/>
      <c r="AH399" s="370">
        <v>0.22798278648280337</v>
      </c>
      <c r="AI399" s="370">
        <v>0</v>
      </c>
      <c r="AJ399" s="370">
        <v>0</v>
      </c>
      <c r="AK399" s="312">
        <f>_xll.SRS1Splines.Functions25.Linear_Interp(V_NK2!$R$10:$R$21,V_NK2!$T$10:$T$21,AR399)</f>
        <v>40.863685714313497</v>
      </c>
      <c r="AL399" s="312">
        <f>(AK399/V_NK2!$T$18)*100</f>
        <v>57.232052821167358</v>
      </c>
      <c r="AM399" s="308">
        <f>AK399-V_NK2!$T$11</f>
        <v>4.3685714285700783E-2</v>
      </c>
      <c r="AN399" s="308">
        <f>IFERROR((AK399 - V_NK2!$X$12) / (V_NK2!$X$11- V_NK2!$X$12) * 100, 0)</f>
        <v>0.14285714285710571</v>
      </c>
      <c r="AO399" s="308">
        <v>427</v>
      </c>
      <c r="AP399" s="308">
        <v>420</v>
      </c>
      <c r="AQ399" s="308">
        <v>427</v>
      </c>
      <c r="AR399" s="371">
        <v>420.01</v>
      </c>
      <c r="AS399" s="312">
        <v>0</v>
      </c>
      <c r="AT399" s="372">
        <v>0</v>
      </c>
      <c r="AU399" s="369"/>
      <c r="AV399" s="312"/>
      <c r="AW399" s="370"/>
      <c r="AX399" s="370"/>
      <c r="AY399" s="370"/>
      <c r="AZ399" s="312"/>
      <c r="BA399" s="312"/>
      <c r="BB399" s="308"/>
      <c r="BC399" s="308"/>
      <c r="BD399" s="308"/>
      <c r="BE399" s="308"/>
      <c r="BF399" s="374"/>
      <c r="BG399" s="312"/>
      <c r="BH399" s="372"/>
      <c r="BI399" s="369"/>
      <c r="BJ399" s="312"/>
      <c r="BK399" s="370">
        <v>0.17280000000000001</v>
      </c>
      <c r="BL399" s="370"/>
      <c r="BM399" s="370">
        <f t="shared" si="1"/>
        <v>0.17280000000000001</v>
      </c>
      <c r="BN399" s="312">
        <f>_xll.SRS1Splines.Functions25.Linear_Interp(V_XNN1!$K$3:$K$8,V_XNN1!$L$3:$L$8,BT399)</f>
        <v>0.210891</v>
      </c>
      <c r="BO399" s="312">
        <f>(BN399/V_XNN1!$L$7)*100</f>
        <v>100.42428571428572</v>
      </c>
      <c r="BP399" s="308">
        <f>_xll.SRS1Splines.Functions25.Linear_Interp(V_XNN1!$K$3:$K$8,V_XNN1!$M$3:$M$8,BT399)</f>
        <v>5.4891000000000197E-2</v>
      </c>
      <c r="BQ399" s="308">
        <f>IFERROR((BN399 - V_XNN1!$M$16) / (V_XNN1!$M$15- V_XNN1!$M$16) * 100, 0)</f>
        <v>75.181058495821745</v>
      </c>
      <c r="BR399" s="308">
        <v>252</v>
      </c>
      <c r="BS399" s="308">
        <v>249</v>
      </c>
      <c r="BT399" s="374">
        <v>252.05</v>
      </c>
      <c r="BU399" s="312"/>
      <c r="BV399" s="372"/>
      <c r="BW399" s="369"/>
      <c r="BX399" s="312"/>
      <c r="BY399" s="370"/>
      <c r="BZ399" s="370"/>
      <c r="CA399" s="370"/>
      <c r="CB399" s="312"/>
      <c r="CC399" s="312"/>
      <c r="CD399" s="308"/>
      <c r="CE399" s="312"/>
      <c r="CF399" s="312"/>
      <c r="CG399" s="312"/>
      <c r="CH399" s="312"/>
      <c r="CI399" s="384"/>
      <c r="CJ399" s="312"/>
      <c r="CK399" s="372"/>
      <c r="CL399" s="369"/>
      <c r="CM399" s="312"/>
      <c r="CN399" s="370"/>
      <c r="CO399" s="370"/>
      <c r="CP399" s="370"/>
      <c r="CQ399" s="312"/>
      <c r="CR399" s="312"/>
      <c r="CS399" s="308"/>
      <c r="CT399" s="312"/>
      <c r="CU399" s="312"/>
      <c r="CV399" s="312"/>
      <c r="CW399" s="312"/>
      <c r="CX399" s="384"/>
      <c r="CY399" s="312"/>
      <c r="CZ399" s="372"/>
    </row>
    <row r="400" spans="1:104" s="1" customFormat="1" hidden="1">
      <c r="A400" s="271">
        <v>44959</v>
      </c>
      <c r="B400" s="380"/>
      <c r="C400" s="381"/>
      <c r="D400" s="382"/>
      <c r="E400" s="382"/>
      <c r="F400" s="382"/>
      <c r="G400" s="312"/>
      <c r="H400" s="308"/>
      <c r="I400" s="308"/>
      <c r="J400" s="308"/>
      <c r="K400" s="308"/>
      <c r="L400" s="308"/>
      <c r="M400" s="371"/>
      <c r="N400" s="371"/>
      <c r="O400" s="312"/>
      <c r="P400" s="383"/>
      <c r="Q400" s="369"/>
      <c r="R400" s="312"/>
      <c r="S400" s="370">
        <v>0.33665744618606569</v>
      </c>
      <c r="T400" s="370">
        <v>0</v>
      </c>
      <c r="U400" s="370">
        <v>0</v>
      </c>
      <c r="V400" s="312">
        <f>_xll.SRS1Splines.Functions25.Linear_Interp(V_NK3!$P$8:$P$32,V_NK3!$R$8:$R$32,AC400)</f>
        <v>425.52561664999899</v>
      </c>
      <c r="W400" s="312">
        <f>(V400/V_NK3!$R$28)*100</f>
        <v>78.488953795786514</v>
      </c>
      <c r="X400" s="308">
        <f>V400-V_NK3!$R$8</f>
        <v>368.94696464999902</v>
      </c>
      <c r="Y400" s="308">
        <f>IFERROR((V400 - V_NK3!$V$10) / (V_NK3!$V$9- V_NK3!$V$10) * 100, 0)</f>
        <v>75.982477299813681</v>
      </c>
      <c r="Z400" s="308">
        <v>541.79999999999995</v>
      </c>
      <c r="AA400" s="308">
        <v>521</v>
      </c>
      <c r="AB400" s="312">
        <v>538.09</v>
      </c>
      <c r="AC400" s="371">
        <v>537.77</v>
      </c>
      <c r="AD400" s="308">
        <v>0</v>
      </c>
      <c r="AE400" s="372">
        <v>0</v>
      </c>
      <c r="AF400" s="373"/>
      <c r="AG400" s="312"/>
      <c r="AH400" s="370">
        <v>0.11109695724140169</v>
      </c>
      <c r="AI400" s="370">
        <v>0</v>
      </c>
      <c r="AJ400" s="370">
        <v>0</v>
      </c>
      <c r="AK400" s="312">
        <f>_xll.SRS1Splines.Functions25.Linear_Interp(V_NK2!$R$10:$R$21,V_NK2!$T$10:$T$21,AR400)</f>
        <v>40.9510571428848</v>
      </c>
      <c r="AL400" s="312">
        <f>(AK400/V_NK2!$T$18)*100</f>
        <v>57.354421768746214</v>
      </c>
      <c r="AM400" s="308">
        <f>AK400-V_NK2!$T$11</f>
        <v>0.13105714285700287</v>
      </c>
      <c r="AN400" s="308">
        <f>IFERROR((AK400 - V_NK2!$X$12) / (V_NK2!$X$11- V_NK2!$X$12) * 100, 0)</f>
        <v>0.4285714285709919</v>
      </c>
      <c r="AO400" s="308">
        <v>427</v>
      </c>
      <c r="AP400" s="308">
        <v>420</v>
      </c>
      <c r="AQ400" s="308">
        <v>420.46</v>
      </c>
      <c r="AR400" s="371">
        <v>420.03</v>
      </c>
      <c r="AS400" s="312">
        <v>0</v>
      </c>
      <c r="AT400" s="372">
        <v>0</v>
      </c>
      <c r="AU400" s="369"/>
      <c r="AV400" s="312"/>
      <c r="AW400" s="370"/>
      <c r="AX400" s="370"/>
      <c r="AY400" s="370"/>
      <c r="AZ400" s="312"/>
      <c r="BA400" s="312"/>
      <c r="BB400" s="308"/>
      <c r="BC400" s="308"/>
      <c r="BD400" s="308"/>
      <c r="BE400" s="308"/>
      <c r="BF400" s="374"/>
      <c r="BG400" s="312"/>
      <c r="BH400" s="372"/>
      <c r="BI400" s="369"/>
      <c r="BJ400" s="312"/>
      <c r="BK400" s="370">
        <v>0.16416</v>
      </c>
      <c r="BL400" s="370"/>
      <c r="BM400" s="370">
        <f t="shared" si="1"/>
        <v>0.16416</v>
      </c>
      <c r="BN400" s="312">
        <f>_xll.SRS1Splines.Functions25.Linear_Interp(V_XNN1!$K$3:$K$8,V_XNN1!$L$3:$L$8,BT400)</f>
        <v>0.210891</v>
      </c>
      <c r="BO400" s="312">
        <f>(BN400/V_XNN1!$L$7)*100</f>
        <v>100.42428571428572</v>
      </c>
      <c r="BP400" s="308">
        <f>_xll.SRS1Splines.Functions25.Linear_Interp(V_XNN1!$K$3:$K$8,V_XNN1!$M$3:$M$8,BT400)</f>
        <v>5.4891000000000197E-2</v>
      </c>
      <c r="BQ400" s="308">
        <f>IFERROR((BN400 - V_XNN1!$M$16) / (V_XNN1!$M$15- V_XNN1!$M$16) * 100, 0)</f>
        <v>75.181058495821745</v>
      </c>
      <c r="BR400" s="308">
        <v>252</v>
      </c>
      <c r="BS400" s="308">
        <v>249</v>
      </c>
      <c r="BT400" s="374">
        <v>252.05</v>
      </c>
      <c r="BU400" s="312"/>
      <c r="BV400" s="372"/>
      <c r="BW400" s="369"/>
      <c r="BX400" s="312"/>
      <c r="BY400" s="370"/>
      <c r="BZ400" s="370"/>
      <c r="CA400" s="370"/>
      <c r="CB400" s="312"/>
      <c r="CC400" s="312"/>
      <c r="CD400" s="308"/>
      <c r="CE400" s="312"/>
      <c r="CF400" s="312"/>
      <c r="CG400" s="312"/>
      <c r="CH400" s="312"/>
      <c r="CI400" s="384"/>
      <c r="CJ400" s="312"/>
      <c r="CK400" s="372"/>
      <c r="CL400" s="369"/>
      <c r="CM400" s="312"/>
      <c r="CN400" s="370"/>
      <c r="CO400" s="370"/>
      <c r="CP400" s="370"/>
      <c r="CQ400" s="312"/>
      <c r="CR400" s="312"/>
      <c r="CS400" s="308"/>
      <c r="CT400" s="312"/>
      <c r="CU400" s="312"/>
      <c r="CV400" s="312"/>
      <c r="CW400" s="312"/>
      <c r="CX400" s="384"/>
      <c r="CY400" s="312"/>
      <c r="CZ400" s="372"/>
    </row>
    <row r="401" spans="1:104" s="1" customFormat="1" hidden="1">
      <c r="A401" s="271">
        <v>44960</v>
      </c>
      <c r="B401" s="380"/>
      <c r="C401" s="381"/>
      <c r="D401" s="382"/>
      <c r="E401" s="382"/>
      <c r="F401" s="382"/>
      <c r="G401" s="312"/>
      <c r="H401" s="308"/>
      <c r="I401" s="308"/>
      <c r="J401" s="308"/>
      <c r="K401" s="308"/>
      <c r="L401" s="308"/>
      <c r="M401" s="371"/>
      <c r="N401" s="371"/>
      <c r="O401" s="312"/>
      <c r="P401" s="383"/>
      <c r="Q401" s="369"/>
      <c r="R401" s="312"/>
      <c r="S401" s="370">
        <v>0.33665744618606569</v>
      </c>
      <c r="T401" s="370">
        <v>0</v>
      </c>
      <c r="U401" s="370">
        <v>0</v>
      </c>
      <c r="V401" s="312">
        <f>_xll.SRS1Splines.Functions25.Linear_Interp(V_NK3!$P$8:$P$32,V_NK3!$R$8:$R$32,AC401)</f>
        <v>425.86227409999901</v>
      </c>
      <c r="W401" s="312">
        <f>(V401/V_NK3!$R$28)*100</f>
        <v>78.551050858816666</v>
      </c>
      <c r="X401" s="308">
        <f>V401-V_NK3!$R$8</f>
        <v>369.28362209999904</v>
      </c>
      <c r="Y401" s="308">
        <f>IFERROR((V401 - V_NK3!$V$10) / (V_NK3!$V$9- V_NK3!$V$10) * 100, 0)</f>
        <v>76.051809939741219</v>
      </c>
      <c r="Z401" s="308">
        <v>541.79999999999995</v>
      </c>
      <c r="AA401" s="308">
        <v>521</v>
      </c>
      <c r="AB401" s="312">
        <v>538.09</v>
      </c>
      <c r="AC401" s="371">
        <v>537.78</v>
      </c>
      <c r="AD401" s="308">
        <v>0</v>
      </c>
      <c r="AE401" s="372">
        <v>0</v>
      </c>
      <c r="AF401" s="373"/>
      <c r="AG401" s="312"/>
      <c r="AH401" s="370">
        <v>0.11109695724140169</v>
      </c>
      <c r="AI401" s="370">
        <v>0</v>
      </c>
      <c r="AJ401" s="370">
        <v>0</v>
      </c>
      <c r="AK401" s="312">
        <f>_xll.SRS1Splines.Functions25.Linear_Interp(V_NK2!$R$10:$R$21,V_NK2!$T$10:$T$21,AR401)</f>
        <v>41.082114285742101</v>
      </c>
      <c r="AL401" s="312">
        <f>(AK401/V_NK2!$T$18)*100</f>
        <v>57.537975190114985</v>
      </c>
      <c r="AM401" s="308">
        <f>AK401-V_NK2!$T$11</f>
        <v>0.26211428571430417</v>
      </c>
      <c r="AN401" s="308">
        <f>IFERROR((AK401 - V_NK2!$X$12) / (V_NK2!$X$11- V_NK2!$X$12) * 100, 0)</f>
        <v>0.85714285714295957</v>
      </c>
      <c r="AO401" s="308">
        <v>427</v>
      </c>
      <c r="AP401" s="308">
        <v>420</v>
      </c>
      <c r="AQ401" s="308">
        <v>420.46</v>
      </c>
      <c r="AR401" s="371">
        <v>420.06</v>
      </c>
      <c r="AS401" s="312">
        <v>0</v>
      </c>
      <c r="AT401" s="372">
        <v>0</v>
      </c>
      <c r="AU401" s="369"/>
      <c r="AV401" s="312"/>
      <c r="AW401" s="370"/>
      <c r="AX401" s="370"/>
      <c r="AY401" s="370"/>
      <c r="AZ401" s="312"/>
      <c r="BA401" s="312"/>
      <c r="BB401" s="308"/>
      <c r="BC401" s="308"/>
      <c r="BD401" s="308"/>
      <c r="BE401" s="308"/>
      <c r="BF401" s="374"/>
      <c r="BG401" s="312"/>
      <c r="BH401" s="372"/>
      <c r="BI401" s="369"/>
      <c r="BJ401" s="312"/>
      <c r="BK401" s="370">
        <v>0.15551999999999999</v>
      </c>
      <c r="BL401" s="370"/>
      <c r="BM401" s="370">
        <f t="shared" si="1"/>
        <v>0.15551999999999999</v>
      </c>
      <c r="BN401" s="312">
        <f>_xll.SRS1Splines.Functions25.Linear_Interp(V_XNN1!$K$3:$K$8,V_XNN1!$L$3:$L$8,BT401)</f>
        <v>0.210891</v>
      </c>
      <c r="BO401" s="312">
        <f>(BN401/V_XNN1!$L$7)*100</f>
        <v>100.42428571428572</v>
      </c>
      <c r="BP401" s="308">
        <f>_xll.SRS1Splines.Functions25.Linear_Interp(V_XNN1!$K$3:$K$8,V_XNN1!$M$3:$M$8,BT401)</f>
        <v>5.4891000000000197E-2</v>
      </c>
      <c r="BQ401" s="308">
        <f>IFERROR((BN401 - V_XNN1!$M$16) / (V_XNN1!$M$15- V_XNN1!$M$16) * 100, 0)</f>
        <v>75.181058495821745</v>
      </c>
      <c r="BR401" s="308">
        <v>252</v>
      </c>
      <c r="BS401" s="308">
        <v>249</v>
      </c>
      <c r="BT401" s="374">
        <v>252.05</v>
      </c>
      <c r="BU401" s="312"/>
      <c r="BV401" s="372"/>
      <c r="BW401" s="369"/>
      <c r="BX401" s="312"/>
      <c r="BY401" s="370"/>
      <c r="BZ401" s="370"/>
      <c r="CA401" s="370"/>
      <c r="CB401" s="312"/>
      <c r="CC401" s="312"/>
      <c r="CD401" s="308"/>
      <c r="CE401" s="312"/>
      <c r="CF401" s="312"/>
      <c r="CG401" s="312"/>
      <c r="CH401" s="312"/>
      <c r="CI401" s="384"/>
      <c r="CJ401" s="312"/>
      <c r="CK401" s="372"/>
      <c r="CL401" s="369"/>
      <c r="CM401" s="312"/>
      <c r="CN401" s="370"/>
      <c r="CO401" s="370"/>
      <c r="CP401" s="370"/>
      <c r="CQ401" s="312"/>
      <c r="CR401" s="312"/>
      <c r="CS401" s="308"/>
      <c r="CT401" s="312"/>
      <c r="CU401" s="312"/>
      <c r="CV401" s="312"/>
      <c r="CW401" s="312"/>
      <c r="CX401" s="384"/>
      <c r="CY401" s="312"/>
      <c r="CZ401" s="372"/>
    </row>
    <row r="402" spans="1:104" s="1" customFormat="1" hidden="1">
      <c r="A402" s="271">
        <v>44961</v>
      </c>
      <c r="B402" s="380"/>
      <c r="C402" s="381"/>
      <c r="D402" s="382"/>
      <c r="E402" s="382"/>
      <c r="F402" s="382"/>
      <c r="G402" s="312"/>
      <c r="H402" s="308"/>
      <c r="I402" s="308"/>
      <c r="J402" s="308"/>
      <c r="K402" s="308"/>
      <c r="L402" s="308"/>
      <c r="M402" s="371"/>
      <c r="N402" s="371"/>
      <c r="O402" s="312"/>
      <c r="P402" s="383"/>
      <c r="Q402" s="369"/>
      <c r="R402" s="312"/>
      <c r="S402" s="370">
        <v>0.33665744618606569</v>
      </c>
      <c r="T402" s="370">
        <v>0</v>
      </c>
      <c r="U402" s="370">
        <v>0</v>
      </c>
      <c r="V402" s="312">
        <f>_xll.SRS1Splines.Functions25.Linear_Interp(V_NK3!$P$8:$P$32,V_NK3!$R$8:$R$32,AC402)</f>
        <v>426.19893154999897</v>
      </c>
      <c r="W402" s="312">
        <f>(V402/V_NK3!$R$28)*100</f>
        <v>78.613147921846803</v>
      </c>
      <c r="X402" s="308">
        <f>V402-V_NK3!$R$8</f>
        <v>369.620279549999</v>
      </c>
      <c r="Y402" s="308">
        <f>IFERROR((V402 - V_NK3!$V$10) / (V_NK3!$V$9- V_NK3!$V$10) * 100, 0)</f>
        <v>76.121142579668771</v>
      </c>
      <c r="Z402" s="308">
        <v>541.79999999999995</v>
      </c>
      <c r="AA402" s="308">
        <v>521</v>
      </c>
      <c r="AB402" s="312">
        <v>538.09</v>
      </c>
      <c r="AC402" s="371">
        <v>537.79</v>
      </c>
      <c r="AD402" s="308">
        <v>0</v>
      </c>
      <c r="AE402" s="372">
        <v>0</v>
      </c>
      <c r="AF402" s="373"/>
      <c r="AG402" s="312"/>
      <c r="AH402" s="370">
        <v>0.11109695724140169</v>
      </c>
      <c r="AI402" s="370">
        <v>0</v>
      </c>
      <c r="AJ402" s="370">
        <v>0</v>
      </c>
      <c r="AK402" s="312">
        <f>_xll.SRS1Splines.Functions25.Linear_Interp(V_NK2!$R$10:$R$21,V_NK2!$T$10:$T$21,AR402)</f>
        <v>41.169485714313502</v>
      </c>
      <c r="AL402" s="312">
        <f>(AK402/V_NK2!$T$18)*100</f>
        <v>57.660344137693976</v>
      </c>
      <c r="AM402" s="308">
        <f>AK402-V_NK2!$T$11</f>
        <v>0.34948571428570574</v>
      </c>
      <c r="AN402" s="308">
        <f>IFERROR((AK402 - V_NK2!$X$12) / (V_NK2!$X$11- V_NK2!$X$12) * 100, 0)</f>
        <v>1.142857142857171</v>
      </c>
      <c r="AO402" s="308">
        <v>427</v>
      </c>
      <c r="AP402" s="308">
        <v>420</v>
      </c>
      <c r="AQ402" s="308">
        <v>420.46</v>
      </c>
      <c r="AR402" s="371">
        <v>420.08</v>
      </c>
      <c r="AS402" s="312">
        <v>0</v>
      </c>
      <c r="AT402" s="372">
        <v>0</v>
      </c>
      <c r="AU402" s="369"/>
      <c r="AV402" s="312"/>
      <c r="AW402" s="370"/>
      <c r="AX402" s="370"/>
      <c r="AY402" s="370"/>
      <c r="AZ402" s="312"/>
      <c r="BA402" s="312"/>
      <c r="BB402" s="308"/>
      <c r="BC402" s="308"/>
      <c r="BD402" s="308"/>
      <c r="BE402" s="308"/>
      <c r="BF402" s="374"/>
      <c r="BG402" s="312"/>
      <c r="BH402" s="372"/>
      <c r="BI402" s="369"/>
      <c r="BJ402" s="312"/>
      <c r="BK402" s="370">
        <v>0.144288</v>
      </c>
      <c r="BL402" s="370"/>
      <c r="BM402" s="370">
        <f t="shared" si="1"/>
        <v>0.144288</v>
      </c>
      <c r="BN402" s="312">
        <f>_xll.SRS1Splines.Functions25.Linear_Interp(V_XNN1!$K$3:$K$8,V_XNN1!$L$3:$L$8,BT402)</f>
        <v>0.210891</v>
      </c>
      <c r="BO402" s="312">
        <f>(BN402/V_XNN1!$L$7)*100</f>
        <v>100.42428571428572</v>
      </c>
      <c r="BP402" s="308">
        <f>_xll.SRS1Splines.Functions25.Linear_Interp(V_XNN1!$K$3:$K$8,V_XNN1!$M$3:$M$8,BT402)</f>
        <v>5.4891000000000197E-2</v>
      </c>
      <c r="BQ402" s="308">
        <f>IFERROR((BN402 - V_XNN1!$M$16) / (V_XNN1!$M$15- V_XNN1!$M$16) * 100, 0)</f>
        <v>75.181058495821745</v>
      </c>
      <c r="BR402" s="308">
        <v>252</v>
      </c>
      <c r="BS402" s="308">
        <v>249</v>
      </c>
      <c r="BT402" s="374">
        <v>252.05</v>
      </c>
      <c r="BU402" s="312"/>
      <c r="BV402" s="372"/>
      <c r="BW402" s="369"/>
      <c r="BX402" s="312"/>
      <c r="BY402" s="370"/>
      <c r="BZ402" s="370"/>
      <c r="CA402" s="370"/>
      <c r="CB402" s="312"/>
      <c r="CC402" s="312"/>
      <c r="CD402" s="308"/>
      <c r="CE402" s="312"/>
      <c r="CF402" s="312"/>
      <c r="CG402" s="312"/>
      <c r="CH402" s="312"/>
      <c r="CI402" s="384"/>
      <c r="CJ402" s="312"/>
      <c r="CK402" s="372"/>
      <c r="CL402" s="369"/>
      <c r="CM402" s="312"/>
      <c r="CN402" s="370"/>
      <c r="CO402" s="370"/>
      <c r="CP402" s="370"/>
      <c r="CQ402" s="312"/>
      <c r="CR402" s="312"/>
      <c r="CS402" s="308"/>
      <c r="CT402" s="312"/>
      <c r="CU402" s="312"/>
      <c r="CV402" s="312"/>
      <c r="CW402" s="312"/>
      <c r="CX402" s="384"/>
      <c r="CY402" s="312"/>
      <c r="CZ402" s="372"/>
    </row>
    <row r="403" spans="1:104" s="1" customFormat="1" hidden="1">
      <c r="A403" s="271">
        <v>44962</v>
      </c>
      <c r="B403" s="380"/>
      <c r="C403" s="381"/>
      <c r="D403" s="382"/>
      <c r="E403" s="382"/>
      <c r="F403" s="382"/>
      <c r="G403" s="312"/>
      <c r="H403" s="308"/>
      <c r="I403" s="308"/>
      <c r="J403" s="308"/>
      <c r="K403" s="308"/>
      <c r="L403" s="308"/>
      <c r="M403" s="371"/>
      <c r="N403" s="371"/>
      <c r="O403" s="312"/>
      <c r="P403" s="383"/>
      <c r="Q403" s="369"/>
      <c r="R403" s="312"/>
      <c r="S403" s="370">
        <v>0.33665744618988036</v>
      </c>
      <c r="T403" s="370">
        <v>0</v>
      </c>
      <c r="U403" s="370">
        <v>0</v>
      </c>
      <c r="V403" s="312">
        <f>_xll.SRS1Splines.Functions25.Linear_Interp(V_NK3!$P$8:$P$32,V_NK3!$R$8:$R$32,AC403)</f>
        <v>426.53558899999803</v>
      </c>
      <c r="W403" s="312">
        <f>(V403/V_NK3!$R$28)*100</f>
        <v>78.675244984876784</v>
      </c>
      <c r="X403" s="308">
        <f>V403-V_NK3!$R$8</f>
        <v>369.95693699999805</v>
      </c>
      <c r="Y403" s="308">
        <f>IFERROR((V403 - V_NK3!$V$10) / (V_NK3!$V$9- V_NK3!$V$10) * 100, 0)</f>
        <v>76.190475219596109</v>
      </c>
      <c r="Z403" s="308">
        <v>541.79999999999995</v>
      </c>
      <c r="AA403" s="308">
        <v>521</v>
      </c>
      <c r="AB403" s="312">
        <v>538.09</v>
      </c>
      <c r="AC403" s="371">
        <v>537.79999999999995</v>
      </c>
      <c r="AD403" s="308">
        <v>0</v>
      </c>
      <c r="AE403" s="372">
        <v>0</v>
      </c>
      <c r="AF403" s="373"/>
      <c r="AG403" s="312"/>
      <c r="AH403" s="370">
        <v>0.11109695724266053</v>
      </c>
      <c r="AI403" s="370">
        <v>0</v>
      </c>
      <c r="AJ403" s="370">
        <v>0</v>
      </c>
      <c r="AK403" s="312">
        <f>_xll.SRS1Splines.Functions25.Linear_Interp(V_NK2!$R$10:$R$21,V_NK2!$T$10:$T$21,AR403)</f>
        <v>41.256857142885103</v>
      </c>
      <c r="AL403" s="312">
        <f>(AK403/V_NK2!$T$18)*100</f>
        <v>57.782713085273251</v>
      </c>
      <c r="AM403" s="308">
        <f>AK403-V_NK2!$T$11</f>
        <v>0.43685714285730626</v>
      </c>
      <c r="AN403" s="308">
        <f>IFERROR((AK403 - V_NK2!$X$12) / (V_NK2!$X$11- V_NK2!$X$12) * 100, 0)</f>
        <v>1.428571428572033</v>
      </c>
      <c r="AO403" s="308">
        <v>427</v>
      </c>
      <c r="AP403" s="308">
        <v>420</v>
      </c>
      <c r="AQ403" s="308">
        <v>420.46</v>
      </c>
      <c r="AR403" s="371">
        <v>420.1</v>
      </c>
      <c r="AS403" s="312">
        <v>0</v>
      </c>
      <c r="AT403" s="372">
        <v>0</v>
      </c>
      <c r="AU403" s="369"/>
      <c r="AV403" s="312"/>
      <c r="AW403" s="370"/>
      <c r="AX403" s="370"/>
      <c r="AY403" s="370"/>
      <c r="AZ403" s="312"/>
      <c r="BA403" s="312"/>
      <c r="BB403" s="308"/>
      <c r="BC403" s="308"/>
      <c r="BD403" s="308"/>
      <c r="BE403" s="308"/>
      <c r="BF403" s="374"/>
      <c r="BG403" s="312"/>
      <c r="BH403" s="372"/>
      <c r="BI403" s="369"/>
      <c r="BJ403" s="312"/>
      <c r="BK403" s="370">
        <v>0.119232</v>
      </c>
      <c r="BL403" s="370"/>
      <c r="BM403" s="370">
        <f t="shared" si="1"/>
        <v>0.119232</v>
      </c>
      <c r="BN403" s="312">
        <f>_xll.SRS1Splines.Functions25.Linear_Interp(V_XNN1!$K$3:$K$8,V_XNN1!$L$3:$L$8,BT403)</f>
        <v>0.210891</v>
      </c>
      <c r="BO403" s="312">
        <f>(BN403/V_XNN1!$L$7)*100</f>
        <v>100.42428571428572</v>
      </c>
      <c r="BP403" s="308">
        <f>_xll.SRS1Splines.Functions25.Linear_Interp(V_XNN1!$K$3:$K$8,V_XNN1!$M$3:$M$8,BT403)</f>
        <v>5.4891000000000197E-2</v>
      </c>
      <c r="BQ403" s="308">
        <f>IFERROR((BN403 - V_XNN1!$M$16) / (V_XNN1!$M$15- V_XNN1!$M$16) * 100, 0)</f>
        <v>75.181058495821745</v>
      </c>
      <c r="BR403" s="308">
        <v>252</v>
      </c>
      <c r="BS403" s="308">
        <v>249</v>
      </c>
      <c r="BT403" s="374">
        <v>252.05</v>
      </c>
      <c r="BU403" s="312"/>
      <c r="BV403" s="372"/>
      <c r="BW403" s="369"/>
      <c r="BX403" s="312"/>
      <c r="BY403" s="370"/>
      <c r="BZ403" s="370"/>
      <c r="CA403" s="370"/>
      <c r="CB403" s="312"/>
      <c r="CC403" s="312"/>
      <c r="CD403" s="308"/>
      <c r="CE403" s="312"/>
      <c r="CF403" s="312"/>
      <c r="CG403" s="312"/>
      <c r="CH403" s="312"/>
      <c r="CI403" s="384"/>
      <c r="CJ403" s="312"/>
      <c r="CK403" s="372"/>
      <c r="CL403" s="369"/>
      <c r="CM403" s="312"/>
      <c r="CN403" s="370"/>
      <c r="CO403" s="370"/>
      <c r="CP403" s="370"/>
      <c r="CQ403" s="312"/>
      <c r="CR403" s="312"/>
      <c r="CS403" s="308"/>
      <c r="CT403" s="312"/>
      <c r="CU403" s="312"/>
      <c r="CV403" s="312"/>
      <c r="CW403" s="312"/>
      <c r="CX403" s="384"/>
      <c r="CY403" s="312"/>
      <c r="CZ403" s="372"/>
    </row>
    <row r="404" spans="1:104" s="1" customFormat="1" hidden="1">
      <c r="A404" s="271">
        <v>44963</v>
      </c>
      <c r="B404" s="380"/>
      <c r="C404" s="381"/>
      <c r="D404" s="382"/>
      <c r="E404" s="382"/>
      <c r="F404" s="382"/>
      <c r="G404" s="312"/>
      <c r="H404" s="308"/>
      <c r="I404" s="308"/>
      <c r="J404" s="308"/>
      <c r="K404" s="308"/>
      <c r="L404" s="308"/>
      <c r="M404" s="371"/>
      <c r="N404" s="371"/>
      <c r="O404" s="312"/>
      <c r="P404" s="383"/>
      <c r="Q404" s="369"/>
      <c r="R404" s="312"/>
      <c r="S404" s="370">
        <v>0.33665744618606569</v>
      </c>
      <c r="T404" s="370">
        <v>0</v>
      </c>
      <c r="U404" s="370">
        <v>0</v>
      </c>
      <c r="V404" s="312">
        <f>_xll.SRS1Splines.Functions25.Linear_Interp(V_NK3!$P$8:$P$32,V_NK3!$R$8:$R$32,AC404)</f>
        <v>426.87224644999799</v>
      </c>
      <c r="W404" s="312">
        <f>(V404/V_NK3!$R$28)*100</f>
        <v>78.737342047906921</v>
      </c>
      <c r="X404" s="308">
        <f>V404-V_NK3!$R$8</f>
        <v>370.29359444999801</v>
      </c>
      <c r="Y404" s="308">
        <f>IFERROR((V404 - V_NK3!$V$10) / (V_NK3!$V$9- V_NK3!$V$10) * 100, 0)</f>
        <v>76.259807859523647</v>
      </c>
      <c r="Z404" s="308">
        <v>541.79999999999995</v>
      </c>
      <c r="AA404" s="308">
        <v>521</v>
      </c>
      <c r="AB404" s="312">
        <v>538.09</v>
      </c>
      <c r="AC404" s="371">
        <v>537.80999999999995</v>
      </c>
      <c r="AD404" s="308">
        <v>0</v>
      </c>
      <c r="AE404" s="372">
        <v>0</v>
      </c>
      <c r="AF404" s="373"/>
      <c r="AG404" s="312"/>
      <c r="AH404" s="370">
        <v>0.11109695724140169</v>
      </c>
      <c r="AI404" s="370">
        <v>0</v>
      </c>
      <c r="AJ404" s="370">
        <v>0</v>
      </c>
      <c r="AK404" s="312">
        <f>_xll.SRS1Splines.Functions25.Linear_Interp(V_NK2!$R$10:$R$21,V_NK2!$T$10:$T$21,AR404)</f>
        <v>41.344228571456497</v>
      </c>
      <c r="AL404" s="312">
        <f>(AK404/V_NK2!$T$18)*100</f>
        <v>57.905082032852228</v>
      </c>
      <c r="AM404" s="308">
        <f>AK404-V_NK2!$T$11</f>
        <v>0.52422857142870072</v>
      </c>
      <c r="AN404" s="308">
        <f>IFERROR((AK404 - V_NK2!$X$12) / (V_NK2!$X$11- V_NK2!$X$12) * 100, 0)</f>
        <v>1.7142857142862213</v>
      </c>
      <c r="AO404" s="308">
        <v>427</v>
      </c>
      <c r="AP404" s="308">
        <v>420</v>
      </c>
      <c r="AQ404" s="308">
        <v>420.46</v>
      </c>
      <c r="AR404" s="371">
        <v>420.12</v>
      </c>
      <c r="AS404" s="312">
        <v>0</v>
      </c>
      <c r="AT404" s="372">
        <v>0</v>
      </c>
      <c r="AU404" s="369"/>
      <c r="AV404" s="312"/>
      <c r="AW404" s="370"/>
      <c r="AX404" s="370"/>
      <c r="AY404" s="370"/>
      <c r="AZ404" s="312"/>
      <c r="BA404" s="312"/>
      <c r="BB404" s="308"/>
      <c r="BC404" s="308"/>
      <c r="BD404" s="308"/>
      <c r="BE404" s="308"/>
      <c r="BF404" s="374"/>
      <c r="BG404" s="312"/>
      <c r="BH404" s="372"/>
      <c r="BI404" s="369"/>
      <c r="BJ404" s="312"/>
      <c r="BK404" s="370">
        <v>0.17280000000000001</v>
      </c>
      <c r="BL404" s="370"/>
      <c r="BM404" s="370">
        <f t="shared" si="1"/>
        <v>0.17280000000000001</v>
      </c>
      <c r="BN404" s="312">
        <f>_xll.SRS1Splines.Functions25.Linear_Interp(V_XNN1!$K$3:$K$8,V_XNN1!$L$3:$L$8,BT404)</f>
        <v>0.210891</v>
      </c>
      <c r="BO404" s="312">
        <f>(BN404/V_XNN1!$L$7)*100</f>
        <v>100.42428571428572</v>
      </c>
      <c r="BP404" s="308">
        <f>_xll.SRS1Splines.Functions25.Linear_Interp(V_XNN1!$K$3:$K$8,V_XNN1!$M$3:$M$8,BT404)</f>
        <v>5.4891000000000197E-2</v>
      </c>
      <c r="BQ404" s="308">
        <f>IFERROR((BN404 - V_XNN1!$M$16) / (V_XNN1!$M$15- V_XNN1!$M$16) * 100, 0)</f>
        <v>75.181058495821745</v>
      </c>
      <c r="BR404" s="308">
        <v>252</v>
      </c>
      <c r="BS404" s="308">
        <v>249</v>
      </c>
      <c r="BT404" s="374">
        <v>252.05</v>
      </c>
      <c r="BU404" s="312"/>
      <c r="BV404" s="372"/>
      <c r="BW404" s="369"/>
      <c r="BX404" s="312"/>
      <c r="BY404" s="370"/>
      <c r="BZ404" s="370"/>
      <c r="CA404" s="370"/>
      <c r="CB404" s="312"/>
      <c r="CC404" s="312"/>
      <c r="CD404" s="308"/>
      <c r="CE404" s="312"/>
      <c r="CF404" s="312"/>
      <c r="CG404" s="312"/>
      <c r="CH404" s="312"/>
      <c r="CI404" s="384"/>
      <c r="CJ404" s="312"/>
      <c r="CK404" s="372"/>
      <c r="CL404" s="369"/>
      <c r="CM404" s="312"/>
      <c r="CN404" s="370"/>
      <c r="CO404" s="370"/>
      <c r="CP404" s="370"/>
      <c r="CQ404" s="312"/>
      <c r="CR404" s="312"/>
      <c r="CS404" s="308"/>
      <c r="CT404" s="312"/>
      <c r="CU404" s="312"/>
      <c r="CV404" s="312"/>
      <c r="CW404" s="312"/>
      <c r="CX404" s="384"/>
      <c r="CY404" s="312"/>
      <c r="CZ404" s="372"/>
    </row>
    <row r="405" spans="1:104" s="1" customFormat="1" hidden="1">
      <c r="A405" s="271">
        <v>44964</v>
      </c>
      <c r="B405" s="380"/>
      <c r="C405" s="381"/>
      <c r="D405" s="382"/>
      <c r="E405" s="382"/>
      <c r="F405" s="382"/>
      <c r="G405" s="312"/>
      <c r="H405" s="308"/>
      <c r="I405" s="308"/>
      <c r="J405" s="308"/>
      <c r="K405" s="308"/>
      <c r="L405" s="308"/>
      <c r="M405" s="371"/>
      <c r="N405" s="371"/>
      <c r="O405" s="312"/>
      <c r="P405" s="383"/>
      <c r="Q405" s="369"/>
      <c r="R405" s="312"/>
      <c r="S405" s="370">
        <v>0.33665744618988036</v>
      </c>
      <c r="T405" s="370">
        <v>0</v>
      </c>
      <c r="U405" s="370">
        <v>0</v>
      </c>
      <c r="V405" s="312">
        <f>_xll.SRS1Splines.Functions25.Linear_Interp(V_NK3!$P$8:$P$32,V_NK3!$R$8:$R$32,AC405)</f>
        <v>427.20890390000199</v>
      </c>
      <c r="W405" s="312">
        <f>(V405/V_NK3!$R$28)*100</f>
        <v>78.799439110937811</v>
      </c>
      <c r="X405" s="308">
        <f>V405-V_NK3!$R$8</f>
        <v>370.63025190000201</v>
      </c>
      <c r="Y405" s="308">
        <f>IFERROR((V405 - V_NK3!$V$10) / (V_NK3!$V$9- V_NK3!$V$10) * 100, 0)</f>
        <v>76.329140499452009</v>
      </c>
      <c r="Z405" s="308">
        <v>541.79999999999995</v>
      </c>
      <c r="AA405" s="308">
        <v>521</v>
      </c>
      <c r="AB405" s="312">
        <v>538.09</v>
      </c>
      <c r="AC405" s="371">
        <v>537.82000000000005</v>
      </c>
      <c r="AD405" s="308">
        <v>0</v>
      </c>
      <c r="AE405" s="372">
        <v>0</v>
      </c>
      <c r="AF405" s="373"/>
      <c r="AG405" s="312"/>
      <c r="AH405" s="370">
        <v>0.11109695724266053</v>
      </c>
      <c r="AI405" s="370">
        <v>0</v>
      </c>
      <c r="AJ405" s="370">
        <v>0</v>
      </c>
      <c r="AK405" s="312">
        <f>_xll.SRS1Splines.Functions25.Linear_Interp(V_NK2!$R$10:$R$21,V_NK2!$T$10:$T$21,AR405)</f>
        <v>41.4752857143135</v>
      </c>
      <c r="AL405" s="312">
        <f>(AK405/V_NK2!$T$18)*100</f>
        <v>58.088635454220579</v>
      </c>
      <c r="AM405" s="308">
        <f>AK405-V_NK2!$T$11</f>
        <v>0.65528571428570359</v>
      </c>
      <c r="AN405" s="308">
        <f>IFERROR((AK405 - V_NK2!$X$12) / (V_NK2!$X$11- V_NK2!$X$12) * 100, 0)</f>
        <v>2.142857142857213</v>
      </c>
      <c r="AO405" s="308">
        <v>427</v>
      </c>
      <c r="AP405" s="308">
        <v>420</v>
      </c>
      <c r="AQ405" s="308">
        <v>420.46</v>
      </c>
      <c r="AR405" s="371">
        <v>420.15</v>
      </c>
      <c r="AS405" s="312">
        <v>0</v>
      </c>
      <c r="AT405" s="372">
        <v>0</v>
      </c>
      <c r="AU405" s="369"/>
      <c r="AV405" s="312"/>
      <c r="AW405" s="370"/>
      <c r="AX405" s="370"/>
      <c r="AY405" s="370"/>
      <c r="AZ405" s="312"/>
      <c r="BA405" s="312"/>
      <c r="BB405" s="308"/>
      <c r="BC405" s="308"/>
      <c r="BD405" s="308"/>
      <c r="BE405" s="308"/>
      <c r="BF405" s="374"/>
      <c r="BG405" s="312"/>
      <c r="BH405" s="372"/>
      <c r="BI405" s="369"/>
      <c r="BJ405" s="312"/>
      <c r="BK405" s="370">
        <v>0.16416</v>
      </c>
      <c r="BL405" s="370"/>
      <c r="BM405" s="370">
        <f t="shared" si="1"/>
        <v>0.16416</v>
      </c>
      <c r="BN405" s="312">
        <f>_xll.SRS1Splines.Functions25.Linear_Interp(V_XNN1!$K$3:$K$8,V_XNN1!$L$3:$L$8,BT405)</f>
        <v>0.210891</v>
      </c>
      <c r="BO405" s="312">
        <f>(BN405/V_XNN1!$L$7)*100</f>
        <v>100.42428571428572</v>
      </c>
      <c r="BP405" s="308">
        <f>_xll.SRS1Splines.Functions25.Linear_Interp(V_XNN1!$K$3:$K$8,V_XNN1!$M$3:$M$8,BT405)</f>
        <v>5.4891000000000197E-2</v>
      </c>
      <c r="BQ405" s="308">
        <f>IFERROR((BN405 - V_XNN1!$M$16) / (V_XNN1!$M$15- V_XNN1!$M$16) * 100, 0)</f>
        <v>75.181058495821745</v>
      </c>
      <c r="BR405" s="308">
        <v>252</v>
      </c>
      <c r="BS405" s="308">
        <v>249</v>
      </c>
      <c r="BT405" s="374">
        <v>252.05</v>
      </c>
      <c r="BU405" s="312"/>
      <c r="BV405" s="372"/>
      <c r="BW405" s="369"/>
      <c r="BX405" s="312"/>
      <c r="BY405" s="370"/>
      <c r="BZ405" s="370"/>
      <c r="CA405" s="370"/>
      <c r="CB405" s="312"/>
      <c r="CC405" s="312"/>
      <c r="CD405" s="308"/>
      <c r="CE405" s="312"/>
      <c r="CF405" s="312"/>
      <c r="CG405" s="312"/>
      <c r="CH405" s="312"/>
      <c r="CI405" s="384"/>
      <c r="CJ405" s="312"/>
      <c r="CK405" s="372"/>
      <c r="CL405" s="369"/>
      <c r="CM405" s="312"/>
      <c r="CN405" s="370"/>
      <c r="CO405" s="370"/>
      <c r="CP405" s="370"/>
      <c r="CQ405" s="312"/>
      <c r="CR405" s="312"/>
      <c r="CS405" s="308"/>
      <c r="CT405" s="312"/>
      <c r="CU405" s="312"/>
      <c r="CV405" s="312"/>
      <c r="CW405" s="312"/>
      <c r="CX405" s="384"/>
      <c r="CY405" s="312"/>
      <c r="CZ405" s="372"/>
    </row>
    <row r="406" spans="1:104" s="1" customFormat="1" hidden="1">
      <c r="A406" s="271">
        <v>44965</v>
      </c>
      <c r="B406" s="380"/>
      <c r="C406" s="381"/>
      <c r="D406" s="382"/>
      <c r="E406" s="382"/>
      <c r="F406" s="382"/>
      <c r="G406" s="312"/>
      <c r="H406" s="308"/>
      <c r="I406" s="308"/>
      <c r="J406" s="308"/>
      <c r="K406" s="308"/>
      <c r="L406" s="308"/>
      <c r="M406" s="371"/>
      <c r="N406" s="371"/>
      <c r="O406" s="312"/>
      <c r="P406" s="383"/>
      <c r="Q406" s="369"/>
      <c r="R406" s="312"/>
      <c r="S406" s="370">
        <v>0.33665744618606569</v>
      </c>
      <c r="T406" s="370">
        <v>0</v>
      </c>
      <c r="U406" s="370">
        <v>0</v>
      </c>
      <c r="V406" s="312">
        <f>_xll.SRS1Splines.Functions25.Linear_Interp(V_NK3!$P$8:$P$32,V_NK3!$R$8:$R$32,AC406)</f>
        <v>427.54556135000098</v>
      </c>
      <c r="W406" s="312">
        <f>(V406/V_NK3!$R$28)*100</f>
        <v>78.861536173967764</v>
      </c>
      <c r="X406" s="308">
        <f>V406-V_NK3!$R$8</f>
        <v>370.966909350001</v>
      </c>
      <c r="Y406" s="308">
        <f>IFERROR((V406 - V_NK3!$V$10) / (V_NK3!$V$9- V_NK3!$V$10) * 100, 0)</f>
        <v>76.398473139379348</v>
      </c>
      <c r="Z406" s="308">
        <v>541.79999999999995</v>
      </c>
      <c r="AA406" s="308">
        <v>521</v>
      </c>
      <c r="AB406" s="312">
        <v>538.09</v>
      </c>
      <c r="AC406" s="371">
        <v>537.83000000000004</v>
      </c>
      <c r="AD406" s="308">
        <v>0</v>
      </c>
      <c r="AE406" s="372">
        <v>0</v>
      </c>
      <c r="AF406" s="373"/>
      <c r="AG406" s="312"/>
      <c r="AH406" s="370">
        <v>0.11109695724140169</v>
      </c>
      <c r="AI406" s="370">
        <v>0</v>
      </c>
      <c r="AJ406" s="370">
        <v>0</v>
      </c>
      <c r="AK406" s="312">
        <f>_xll.SRS1Splines.Functions25.Linear_Interp(V_NK2!$R$10:$R$21,V_NK2!$T$10:$T$21,AR406)</f>
        <v>41.562657142885101</v>
      </c>
      <c r="AL406" s="312">
        <f>(AK406/V_NK2!$T$18)*100</f>
        <v>58.211004401799862</v>
      </c>
      <c r="AM406" s="308">
        <f>AK406-V_NK2!$T$11</f>
        <v>0.74265714285730411</v>
      </c>
      <c r="AN406" s="308">
        <f>IFERROR((AK406 - V_NK2!$X$12) / (V_NK2!$X$11- V_NK2!$X$12) * 100, 0)</f>
        <v>2.4285714285720754</v>
      </c>
      <c r="AO406" s="308">
        <v>427</v>
      </c>
      <c r="AP406" s="308">
        <v>420</v>
      </c>
      <c r="AQ406" s="308">
        <v>420.46</v>
      </c>
      <c r="AR406" s="371">
        <v>420.17</v>
      </c>
      <c r="AS406" s="312">
        <v>0</v>
      </c>
      <c r="AT406" s="372">
        <v>0</v>
      </c>
      <c r="AU406" s="369"/>
      <c r="AV406" s="312"/>
      <c r="AW406" s="370"/>
      <c r="AX406" s="370"/>
      <c r="AY406" s="370"/>
      <c r="AZ406" s="312"/>
      <c r="BA406" s="312"/>
      <c r="BB406" s="308"/>
      <c r="BC406" s="308"/>
      <c r="BD406" s="308"/>
      <c r="BE406" s="308"/>
      <c r="BF406" s="374"/>
      <c r="BG406" s="312"/>
      <c r="BH406" s="372"/>
      <c r="BI406" s="369"/>
      <c r="BJ406" s="312"/>
      <c r="BK406" s="370">
        <v>0.119232</v>
      </c>
      <c r="BL406" s="370"/>
      <c r="BM406" s="370">
        <f t="shared" si="1"/>
        <v>0.119232</v>
      </c>
      <c r="BN406" s="312">
        <f>_xll.SRS1Splines.Functions25.Linear_Interp(V_XNN1!$K$3:$K$8,V_XNN1!$L$3:$L$8,BT406)</f>
        <v>0.210891</v>
      </c>
      <c r="BO406" s="312">
        <f>(BN406/V_XNN1!$L$7)*100</f>
        <v>100.42428571428572</v>
      </c>
      <c r="BP406" s="308">
        <f>_xll.SRS1Splines.Functions25.Linear_Interp(V_XNN1!$K$3:$K$8,V_XNN1!$M$3:$M$8,BT406)</f>
        <v>5.4891000000000197E-2</v>
      </c>
      <c r="BQ406" s="308">
        <f>IFERROR((BN406 - V_XNN1!$M$16) / (V_XNN1!$M$15- V_XNN1!$M$16) * 100, 0)</f>
        <v>75.181058495821745</v>
      </c>
      <c r="BR406" s="308">
        <v>252</v>
      </c>
      <c r="BS406" s="308">
        <v>249</v>
      </c>
      <c r="BT406" s="374">
        <v>252.05</v>
      </c>
      <c r="BU406" s="312"/>
      <c r="BV406" s="372"/>
      <c r="BW406" s="369"/>
      <c r="BX406" s="312"/>
      <c r="BY406" s="370"/>
      <c r="BZ406" s="370"/>
      <c r="CA406" s="370"/>
      <c r="CB406" s="312"/>
      <c r="CC406" s="312"/>
      <c r="CD406" s="308"/>
      <c r="CE406" s="312"/>
      <c r="CF406" s="312"/>
      <c r="CG406" s="312"/>
      <c r="CH406" s="312"/>
      <c r="CI406" s="384"/>
      <c r="CJ406" s="312"/>
      <c r="CK406" s="372"/>
      <c r="CL406" s="369"/>
      <c r="CM406" s="312"/>
      <c r="CN406" s="370"/>
      <c r="CO406" s="370"/>
      <c r="CP406" s="370"/>
      <c r="CQ406" s="312"/>
      <c r="CR406" s="312"/>
      <c r="CS406" s="308"/>
      <c r="CT406" s="312"/>
      <c r="CU406" s="312"/>
      <c r="CV406" s="312"/>
      <c r="CW406" s="312"/>
      <c r="CX406" s="384"/>
      <c r="CY406" s="312"/>
      <c r="CZ406" s="372"/>
    </row>
    <row r="407" spans="1:104" s="1" customFormat="1" hidden="1">
      <c r="A407" s="271">
        <v>44966</v>
      </c>
      <c r="B407" s="380"/>
      <c r="C407" s="381"/>
      <c r="D407" s="382"/>
      <c r="E407" s="382"/>
      <c r="F407" s="382"/>
      <c r="G407" s="312"/>
      <c r="H407" s="308"/>
      <c r="I407" s="308"/>
      <c r="J407" s="308"/>
      <c r="K407" s="308"/>
      <c r="L407" s="308"/>
      <c r="M407" s="371"/>
      <c r="N407" s="371"/>
      <c r="O407" s="312"/>
      <c r="P407" s="383"/>
      <c r="Q407" s="369"/>
      <c r="R407" s="312"/>
      <c r="S407" s="370">
        <v>0.67331489237213138</v>
      </c>
      <c r="T407" s="370">
        <v>0</v>
      </c>
      <c r="U407" s="370">
        <v>0</v>
      </c>
      <c r="V407" s="312">
        <f>_xll.SRS1Splines.Functions25.Linear_Interp(V_NK3!$P$8:$P$32,V_NK3!$R$8:$R$32,AC407)</f>
        <v>428.21887625000102</v>
      </c>
      <c r="W407" s="312">
        <f>(V407/V_NK3!$R$28)*100</f>
        <v>78.985730300028067</v>
      </c>
      <c r="X407" s="308">
        <f>V407-V_NK3!$R$8</f>
        <v>371.64022425000104</v>
      </c>
      <c r="Y407" s="308">
        <f>IFERROR((V407 - V_NK3!$V$10) / (V_NK3!$V$9- V_NK3!$V$10) * 100, 0)</f>
        <v>76.537138419234438</v>
      </c>
      <c r="Z407" s="308">
        <v>541.79999999999995</v>
      </c>
      <c r="AA407" s="308">
        <v>521</v>
      </c>
      <c r="AB407" s="312">
        <v>538.09</v>
      </c>
      <c r="AC407" s="371">
        <v>537.85</v>
      </c>
      <c r="AD407" s="308">
        <v>0</v>
      </c>
      <c r="AE407" s="372">
        <v>0</v>
      </c>
      <c r="AF407" s="373"/>
      <c r="AG407" s="312"/>
      <c r="AH407" s="370">
        <v>0.22219391448280337</v>
      </c>
      <c r="AI407" s="370">
        <v>0</v>
      </c>
      <c r="AJ407" s="370">
        <v>0</v>
      </c>
      <c r="AK407" s="312">
        <f>_xll.SRS1Splines.Functions25.Linear_Interp(V_NK2!$R$10:$R$21,V_NK2!$T$10:$T$21,AR407)</f>
        <v>41.606342857170802</v>
      </c>
      <c r="AL407" s="312">
        <f>(AK407/V_NK2!$T$18)*100</f>
        <v>58.27218887558935</v>
      </c>
      <c r="AM407" s="308">
        <f>AK407-V_NK2!$T$11</f>
        <v>0.78634285714300489</v>
      </c>
      <c r="AN407" s="308">
        <f>IFERROR((AK407 - V_NK2!$X$12) / (V_NK2!$X$11- V_NK2!$X$12) * 100, 0)</f>
        <v>2.5714285714291809</v>
      </c>
      <c r="AO407" s="308">
        <v>427</v>
      </c>
      <c r="AP407" s="308">
        <v>420</v>
      </c>
      <c r="AQ407" s="308">
        <v>420.46</v>
      </c>
      <c r="AR407" s="371">
        <v>420.18</v>
      </c>
      <c r="AS407" s="312">
        <v>0</v>
      </c>
      <c r="AT407" s="372">
        <v>0</v>
      </c>
      <c r="AU407" s="369"/>
      <c r="AV407" s="312"/>
      <c r="AW407" s="370"/>
      <c r="AX407" s="370"/>
      <c r="AY407" s="370"/>
      <c r="AZ407" s="312"/>
      <c r="BA407" s="312"/>
      <c r="BB407" s="308"/>
      <c r="BC407" s="308"/>
      <c r="BD407" s="308"/>
      <c r="BE407" s="308"/>
      <c r="BF407" s="374"/>
      <c r="BG407" s="312"/>
      <c r="BH407" s="372"/>
      <c r="BI407" s="369"/>
      <c r="BJ407" s="312"/>
      <c r="BK407" s="370">
        <v>0.17280000000000001</v>
      </c>
      <c r="BL407" s="370"/>
      <c r="BM407" s="370">
        <f t="shared" si="1"/>
        <v>0.17280000000000001</v>
      </c>
      <c r="BN407" s="312">
        <f>_xll.SRS1Splines.Functions25.Linear_Interp(V_XNN1!$K$3:$K$8,V_XNN1!$L$3:$L$8,BT407)</f>
        <v>0.210891</v>
      </c>
      <c r="BO407" s="312">
        <f>(BN407/V_XNN1!$L$7)*100</f>
        <v>100.42428571428572</v>
      </c>
      <c r="BP407" s="308">
        <f>_xll.SRS1Splines.Functions25.Linear_Interp(V_XNN1!$K$3:$K$8,V_XNN1!$M$3:$M$8,BT407)</f>
        <v>5.4891000000000197E-2</v>
      </c>
      <c r="BQ407" s="308">
        <f>IFERROR((BN407 - V_XNN1!$M$16) / (V_XNN1!$M$15- V_XNN1!$M$16) * 100, 0)</f>
        <v>75.181058495821745</v>
      </c>
      <c r="BR407" s="308">
        <v>252</v>
      </c>
      <c r="BS407" s="308">
        <v>249</v>
      </c>
      <c r="BT407" s="374">
        <v>252.05</v>
      </c>
      <c r="BU407" s="312"/>
      <c r="BV407" s="372"/>
      <c r="BW407" s="369"/>
      <c r="BX407" s="312"/>
      <c r="BY407" s="370"/>
      <c r="BZ407" s="370"/>
      <c r="CA407" s="370"/>
      <c r="CB407" s="312"/>
      <c r="CC407" s="312"/>
      <c r="CD407" s="308"/>
      <c r="CE407" s="312"/>
      <c r="CF407" s="312"/>
      <c r="CG407" s="312"/>
      <c r="CH407" s="312"/>
      <c r="CI407" s="384"/>
      <c r="CJ407" s="312"/>
      <c r="CK407" s="372"/>
      <c r="CL407" s="369"/>
      <c r="CM407" s="312"/>
      <c r="CN407" s="370"/>
      <c r="CO407" s="370"/>
      <c r="CP407" s="370"/>
      <c r="CQ407" s="312"/>
      <c r="CR407" s="312"/>
      <c r="CS407" s="308"/>
      <c r="CT407" s="312"/>
      <c r="CU407" s="312"/>
      <c r="CV407" s="312"/>
      <c r="CW407" s="312"/>
      <c r="CX407" s="384"/>
      <c r="CY407" s="312"/>
      <c r="CZ407" s="372"/>
    </row>
    <row r="408" spans="1:104" s="1" customFormat="1" hidden="1">
      <c r="A408" s="271">
        <v>44967</v>
      </c>
      <c r="B408" s="380"/>
      <c r="C408" s="381"/>
      <c r="D408" s="382"/>
      <c r="E408" s="382"/>
      <c r="F408" s="382"/>
      <c r="G408" s="312"/>
      <c r="H408" s="308"/>
      <c r="I408" s="308"/>
      <c r="J408" s="308"/>
      <c r="K408" s="308"/>
      <c r="L408" s="308"/>
      <c r="M408" s="371"/>
      <c r="N408" s="371"/>
      <c r="O408" s="312"/>
      <c r="P408" s="383"/>
      <c r="Q408" s="369"/>
      <c r="R408" s="312"/>
      <c r="S408" s="370">
        <v>0.33665744618606569</v>
      </c>
      <c r="T408" s="370">
        <v>0</v>
      </c>
      <c r="U408" s="370">
        <v>0</v>
      </c>
      <c r="V408" s="312">
        <f>_xll.SRS1Splines.Functions25.Linear_Interp(V_NK3!$P$8:$P$32,V_NK3!$R$8:$R$32,AC408)</f>
        <v>428.55553370000001</v>
      </c>
      <c r="W408" s="312">
        <f>(V408/V_NK3!$R$28)*100</f>
        <v>79.047827363058033</v>
      </c>
      <c r="X408" s="308">
        <f>V408-V_NK3!$R$8</f>
        <v>371.97688170000004</v>
      </c>
      <c r="Y408" s="308">
        <f>IFERROR((V408 - V_NK3!$V$10) / (V_NK3!$V$9- V_NK3!$V$10) * 100, 0)</f>
        <v>76.606471059161777</v>
      </c>
      <c r="Z408" s="308">
        <v>541.79999999999995</v>
      </c>
      <c r="AA408" s="308">
        <v>521</v>
      </c>
      <c r="AB408" s="312">
        <v>538.09</v>
      </c>
      <c r="AC408" s="371">
        <v>537.86</v>
      </c>
      <c r="AD408" s="308">
        <v>0</v>
      </c>
      <c r="AE408" s="372">
        <v>0</v>
      </c>
      <c r="AF408" s="373"/>
      <c r="AG408" s="312"/>
      <c r="AH408" s="370">
        <v>0.11109695724140169</v>
      </c>
      <c r="AI408" s="370">
        <v>0</v>
      </c>
      <c r="AJ408" s="370">
        <v>0</v>
      </c>
      <c r="AK408" s="312">
        <f>_xll.SRS1Splines.Functions25.Linear_Interp(V_NK2!$R$10:$R$21,V_NK2!$T$10:$T$21,AR408)</f>
        <v>41.693714285742097</v>
      </c>
      <c r="AL408" s="312">
        <f>(AK408/V_NK2!$T$18)*100</f>
        <v>58.394557823168199</v>
      </c>
      <c r="AM408" s="308">
        <f>AK408-V_NK2!$T$11</f>
        <v>0.87371428571429988</v>
      </c>
      <c r="AN408" s="308">
        <f>IFERROR((AK408 - V_NK2!$X$12) / (V_NK2!$X$11- V_NK2!$X$12) * 100, 0)</f>
        <v>2.8571428571430437</v>
      </c>
      <c r="AO408" s="308">
        <v>427</v>
      </c>
      <c r="AP408" s="308">
        <v>420</v>
      </c>
      <c r="AQ408" s="308">
        <v>420.46</v>
      </c>
      <c r="AR408" s="371">
        <v>420.2</v>
      </c>
      <c r="AS408" s="312">
        <v>0</v>
      </c>
      <c r="AT408" s="372">
        <v>0</v>
      </c>
      <c r="AU408" s="369"/>
      <c r="AV408" s="312"/>
      <c r="AW408" s="370"/>
      <c r="AX408" s="370"/>
      <c r="AY408" s="370"/>
      <c r="AZ408" s="312"/>
      <c r="BA408" s="312"/>
      <c r="BB408" s="308"/>
      <c r="BC408" s="308"/>
      <c r="BD408" s="308"/>
      <c r="BE408" s="308"/>
      <c r="BF408" s="374"/>
      <c r="BG408" s="312"/>
      <c r="BH408" s="372"/>
      <c r="BI408" s="369"/>
      <c r="BJ408" s="312"/>
      <c r="BK408" s="370">
        <v>0.16416</v>
      </c>
      <c r="BL408" s="370"/>
      <c r="BM408" s="370">
        <f t="shared" si="1"/>
        <v>0.16416</v>
      </c>
      <c r="BN408" s="312">
        <f>_xll.SRS1Splines.Functions25.Linear_Interp(V_XNN1!$K$3:$K$8,V_XNN1!$L$3:$L$8,BT408)</f>
        <v>0.210891</v>
      </c>
      <c r="BO408" s="312">
        <f>(BN408/V_XNN1!$L$7)*100</f>
        <v>100.42428571428572</v>
      </c>
      <c r="BP408" s="308">
        <f>_xll.SRS1Splines.Functions25.Linear_Interp(V_XNN1!$K$3:$K$8,V_XNN1!$M$3:$M$8,BT408)</f>
        <v>5.4891000000000197E-2</v>
      </c>
      <c r="BQ408" s="308">
        <f>IFERROR((BN408 - V_XNN1!$M$16) / (V_XNN1!$M$15- V_XNN1!$M$16) * 100, 0)</f>
        <v>75.181058495821745</v>
      </c>
      <c r="BR408" s="308">
        <v>252</v>
      </c>
      <c r="BS408" s="308">
        <v>249</v>
      </c>
      <c r="BT408" s="374">
        <v>252.05</v>
      </c>
      <c r="BU408" s="312"/>
      <c r="BV408" s="372"/>
      <c r="BW408" s="369"/>
      <c r="BX408" s="312"/>
      <c r="BY408" s="370"/>
      <c r="BZ408" s="370"/>
      <c r="CA408" s="370"/>
      <c r="CB408" s="312"/>
      <c r="CC408" s="312"/>
      <c r="CD408" s="308"/>
      <c r="CE408" s="312"/>
      <c r="CF408" s="312"/>
      <c r="CG408" s="312"/>
      <c r="CH408" s="312"/>
      <c r="CI408" s="384"/>
      <c r="CJ408" s="312"/>
      <c r="CK408" s="372"/>
      <c r="CL408" s="369"/>
      <c r="CM408" s="312"/>
      <c r="CN408" s="370"/>
      <c r="CO408" s="370"/>
      <c r="CP408" s="370"/>
      <c r="CQ408" s="312"/>
      <c r="CR408" s="312"/>
      <c r="CS408" s="308"/>
      <c r="CT408" s="312"/>
      <c r="CU408" s="312"/>
      <c r="CV408" s="312"/>
      <c r="CW408" s="312"/>
      <c r="CX408" s="384"/>
      <c r="CY408" s="312"/>
      <c r="CZ408" s="372"/>
    </row>
    <row r="409" spans="1:104" s="1" customFormat="1" hidden="1">
      <c r="A409" s="271">
        <v>44968</v>
      </c>
      <c r="B409" s="380"/>
      <c r="C409" s="381"/>
      <c r="D409" s="382"/>
      <c r="E409" s="382"/>
      <c r="F409" s="382"/>
      <c r="G409" s="312"/>
      <c r="H409" s="308"/>
      <c r="I409" s="308"/>
      <c r="J409" s="308"/>
      <c r="K409" s="308"/>
      <c r="L409" s="308"/>
      <c r="M409" s="371"/>
      <c r="N409" s="371"/>
      <c r="O409" s="312"/>
      <c r="P409" s="383"/>
      <c r="Q409" s="369"/>
      <c r="R409" s="312"/>
      <c r="S409" s="370">
        <v>0.33665744618606569</v>
      </c>
      <c r="T409" s="370">
        <v>0</v>
      </c>
      <c r="U409" s="370">
        <v>0</v>
      </c>
      <c r="V409" s="312">
        <f>_xll.SRS1Splines.Functions25.Linear_Interp(V_NK3!$P$8:$P$32,V_NK3!$R$8:$R$32,AC409)</f>
        <v>428.89219114999997</v>
      </c>
      <c r="W409" s="312">
        <f>(V409/V_NK3!$R$28)*100</f>
        <v>79.10992442608817</v>
      </c>
      <c r="X409" s="308">
        <f>V409-V_NK3!$R$8</f>
        <v>372.31353915</v>
      </c>
      <c r="Y409" s="308">
        <f>IFERROR((V409 - V_NK3!$V$10) / (V_NK3!$V$9- V_NK3!$V$10) * 100, 0)</f>
        <v>76.6758036990893</v>
      </c>
      <c r="Z409" s="308">
        <v>541.79999999999995</v>
      </c>
      <c r="AA409" s="308">
        <v>521</v>
      </c>
      <c r="AB409" s="312">
        <v>538.09</v>
      </c>
      <c r="AC409" s="371">
        <v>537.87</v>
      </c>
      <c r="AD409" s="308">
        <v>0</v>
      </c>
      <c r="AE409" s="372">
        <v>0</v>
      </c>
      <c r="AF409" s="373"/>
      <c r="AG409" s="312"/>
      <c r="AH409" s="370">
        <v>0.11109695724140169</v>
      </c>
      <c r="AI409" s="370">
        <v>0</v>
      </c>
      <c r="AJ409" s="370">
        <v>0</v>
      </c>
      <c r="AK409" s="312">
        <f>_xll.SRS1Splines.Functions25.Linear_Interp(V_NK2!$R$10:$R$21,V_NK2!$T$10:$T$21,AR409)</f>
        <v>41.781085714313697</v>
      </c>
      <c r="AL409" s="312">
        <f>(AK409/V_NK2!$T$18)*100</f>
        <v>58.516926770747467</v>
      </c>
      <c r="AM409" s="308">
        <f>AK409-V_NK2!$T$11</f>
        <v>0.96108571428590039</v>
      </c>
      <c r="AN409" s="308">
        <f>IFERROR((AK409 - V_NK2!$X$12) / (V_NK2!$X$11- V_NK2!$X$12) * 100, 0)</f>
        <v>3.1428571428579057</v>
      </c>
      <c r="AO409" s="308">
        <v>427</v>
      </c>
      <c r="AP409" s="308">
        <v>420</v>
      </c>
      <c r="AQ409" s="308">
        <v>420.46</v>
      </c>
      <c r="AR409" s="371">
        <v>420.22</v>
      </c>
      <c r="AS409" s="312">
        <v>0</v>
      </c>
      <c r="AT409" s="372">
        <v>0</v>
      </c>
      <c r="AU409" s="369"/>
      <c r="AV409" s="312"/>
      <c r="AW409" s="370"/>
      <c r="AX409" s="370"/>
      <c r="AY409" s="370"/>
      <c r="AZ409" s="312"/>
      <c r="BA409" s="312"/>
      <c r="BB409" s="308"/>
      <c r="BC409" s="308"/>
      <c r="BD409" s="308"/>
      <c r="BE409" s="308"/>
      <c r="BF409" s="374"/>
      <c r="BG409" s="312"/>
      <c r="BH409" s="372"/>
      <c r="BI409" s="369"/>
      <c r="BJ409" s="312"/>
      <c r="BK409" s="370">
        <v>0.17280000000000001</v>
      </c>
      <c r="BL409" s="370"/>
      <c r="BM409" s="370">
        <f t="shared" si="1"/>
        <v>0.17280000000000001</v>
      </c>
      <c r="BN409" s="312">
        <f>_xll.SRS1Splines.Functions25.Linear_Interp(V_XNN1!$K$3:$K$8,V_XNN1!$L$3:$L$8,BT409)</f>
        <v>0.210891</v>
      </c>
      <c r="BO409" s="312">
        <f>(BN409/V_XNN1!$L$7)*100</f>
        <v>100.42428571428572</v>
      </c>
      <c r="BP409" s="308">
        <f>_xll.SRS1Splines.Functions25.Linear_Interp(V_XNN1!$K$3:$K$8,V_XNN1!$M$3:$M$8,BT409)</f>
        <v>5.4891000000000197E-2</v>
      </c>
      <c r="BQ409" s="308">
        <f>IFERROR((BN409 - V_XNN1!$M$16) / (V_XNN1!$M$15- V_XNN1!$M$16) * 100, 0)</f>
        <v>75.181058495821745</v>
      </c>
      <c r="BR409" s="308">
        <v>252</v>
      </c>
      <c r="BS409" s="308">
        <v>249</v>
      </c>
      <c r="BT409" s="374">
        <v>252.05</v>
      </c>
      <c r="BU409" s="312"/>
      <c r="BV409" s="372"/>
      <c r="BW409" s="369"/>
      <c r="BX409" s="312"/>
      <c r="BY409" s="370"/>
      <c r="BZ409" s="370"/>
      <c r="CA409" s="370"/>
      <c r="CB409" s="312"/>
      <c r="CC409" s="312"/>
      <c r="CD409" s="308"/>
      <c r="CE409" s="312"/>
      <c r="CF409" s="312"/>
      <c r="CG409" s="312"/>
      <c r="CH409" s="312"/>
      <c r="CI409" s="384"/>
      <c r="CJ409" s="312"/>
      <c r="CK409" s="372"/>
      <c r="CL409" s="369"/>
      <c r="CM409" s="312"/>
      <c r="CN409" s="370"/>
      <c r="CO409" s="370"/>
      <c r="CP409" s="370"/>
      <c r="CQ409" s="312"/>
      <c r="CR409" s="312"/>
      <c r="CS409" s="308"/>
      <c r="CT409" s="312"/>
      <c r="CU409" s="312"/>
      <c r="CV409" s="312"/>
      <c r="CW409" s="312"/>
      <c r="CX409" s="384"/>
      <c r="CY409" s="312"/>
      <c r="CZ409" s="372"/>
    </row>
    <row r="410" spans="1:104" s="1" customFormat="1" hidden="1">
      <c r="A410" s="271">
        <v>44969</v>
      </c>
      <c r="B410" s="380"/>
      <c r="C410" s="381"/>
      <c r="D410" s="382"/>
      <c r="E410" s="382"/>
      <c r="F410" s="382"/>
      <c r="G410" s="312"/>
      <c r="H410" s="308"/>
      <c r="I410" s="308"/>
      <c r="J410" s="308"/>
      <c r="K410" s="308"/>
      <c r="L410" s="308"/>
      <c r="M410" s="371"/>
      <c r="N410" s="371"/>
      <c r="O410" s="312"/>
      <c r="P410" s="383"/>
      <c r="Q410" s="369"/>
      <c r="R410" s="312"/>
      <c r="S410" s="370">
        <v>0.33665744618606569</v>
      </c>
      <c r="T410" s="370">
        <v>0</v>
      </c>
      <c r="U410" s="370">
        <v>0</v>
      </c>
      <c r="V410" s="312">
        <f>_xll.SRS1Splines.Functions25.Linear_Interp(V_NK3!$P$8:$P$32,V_NK3!$R$8:$R$32,AC410)</f>
        <v>429.22884859999999</v>
      </c>
      <c r="W410" s="312">
        <f>(V410/V_NK3!$R$28)*100</f>
        <v>79.172021489118322</v>
      </c>
      <c r="X410" s="308">
        <f>V410-V_NK3!$R$8</f>
        <v>372.65019660000002</v>
      </c>
      <c r="Y410" s="308">
        <f>IFERROR((V410 - V_NK3!$V$10) / (V_NK3!$V$9- V_NK3!$V$10) * 100, 0)</f>
        <v>76.745136339016852</v>
      </c>
      <c r="Z410" s="308">
        <v>541.79999999999995</v>
      </c>
      <c r="AA410" s="308">
        <v>521</v>
      </c>
      <c r="AB410" s="312">
        <v>538.09</v>
      </c>
      <c r="AC410" s="371">
        <v>537.88</v>
      </c>
      <c r="AD410" s="308">
        <v>0</v>
      </c>
      <c r="AE410" s="372">
        <v>0</v>
      </c>
      <c r="AF410" s="373"/>
      <c r="AG410" s="312"/>
      <c r="AH410" s="370">
        <v>0.11109695724140169</v>
      </c>
      <c r="AI410" s="370">
        <v>0</v>
      </c>
      <c r="AJ410" s="370">
        <v>0</v>
      </c>
      <c r="AK410" s="312">
        <f>_xll.SRS1Splines.Functions25.Linear_Interp(V_NK2!$R$10:$R$21,V_NK2!$T$10:$T$21,AR410)</f>
        <v>41.824771428599398</v>
      </c>
      <c r="AL410" s="312">
        <f>(AK410/V_NK2!$T$18)*100</f>
        <v>58.57811124453697</v>
      </c>
      <c r="AM410" s="308">
        <f>AK410-V_NK2!$T$11</f>
        <v>1.0047714285716012</v>
      </c>
      <c r="AN410" s="308">
        <f>IFERROR((AK410 - V_NK2!$X$12) / (V_NK2!$X$11- V_NK2!$X$12) * 100, 0)</f>
        <v>3.2857142857150112</v>
      </c>
      <c r="AO410" s="308">
        <v>427</v>
      </c>
      <c r="AP410" s="308">
        <v>420</v>
      </c>
      <c r="AQ410" s="308">
        <v>420.46</v>
      </c>
      <c r="AR410" s="371">
        <v>420.23</v>
      </c>
      <c r="AS410" s="312">
        <v>0</v>
      </c>
      <c r="AT410" s="372">
        <v>0</v>
      </c>
      <c r="AU410" s="369"/>
      <c r="AV410" s="312"/>
      <c r="AW410" s="370"/>
      <c r="AX410" s="370"/>
      <c r="AY410" s="370"/>
      <c r="AZ410" s="312"/>
      <c r="BA410" s="312"/>
      <c r="BB410" s="308"/>
      <c r="BC410" s="308"/>
      <c r="BD410" s="308"/>
      <c r="BE410" s="308"/>
      <c r="BF410" s="374"/>
      <c r="BG410" s="312"/>
      <c r="BH410" s="372"/>
      <c r="BI410" s="369"/>
      <c r="BJ410" s="312"/>
      <c r="BK410" s="370">
        <v>0.16416</v>
      </c>
      <c r="BL410" s="370"/>
      <c r="BM410" s="370">
        <f t="shared" si="1"/>
        <v>0.16416</v>
      </c>
      <c r="BN410" s="312">
        <f>_xll.SRS1Splines.Functions25.Linear_Interp(V_XNN1!$K$3:$K$8,V_XNN1!$L$3:$L$8,BT410)</f>
        <v>0.210891</v>
      </c>
      <c r="BO410" s="312">
        <f>(BN410/V_XNN1!$L$7)*100</f>
        <v>100.42428571428572</v>
      </c>
      <c r="BP410" s="308">
        <f>_xll.SRS1Splines.Functions25.Linear_Interp(V_XNN1!$K$3:$K$8,V_XNN1!$M$3:$M$8,BT410)</f>
        <v>5.4891000000000197E-2</v>
      </c>
      <c r="BQ410" s="308">
        <f>IFERROR((BN410 - V_XNN1!$M$16) / (V_XNN1!$M$15- V_XNN1!$M$16) * 100, 0)</f>
        <v>75.181058495821745</v>
      </c>
      <c r="BR410" s="308">
        <v>252</v>
      </c>
      <c r="BS410" s="308">
        <v>249</v>
      </c>
      <c r="BT410" s="374">
        <v>252.05</v>
      </c>
      <c r="BU410" s="312"/>
      <c r="BV410" s="372"/>
      <c r="BW410" s="369"/>
      <c r="BX410" s="312"/>
      <c r="BY410" s="370"/>
      <c r="BZ410" s="370"/>
      <c r="CA410" s="370"/>
      <c r="CB410" s="312"/>
      <c r="CC410" s="312"/>
      <c r="CD410" s="308"/>
      <c r="CE410" s="312"/>
      <c r="CF410" s="312"/>
      <c r="CG410" s="312"/>
      <c r="CH410" s="312"/>
      <c r="CI410" s="384"/>
      <c r="CJ410" s="312"/>
      <c r="CK410" s="372"/>
      <c r="CL410" s="369"/>
      <c r="CM410" s="312"/>
      <c r="CN410" s="370"/>
      <c r="CO410" s="370"/>
      <c r="CP410" s="370"/>
      <c r="CQ410" s="312"/>
      <c r="CR410" s="312"/>
      <c r="CS410" s="308"/>
      <c r="CT410" s="312"/>
      <c r="CU410" s="312"/>
      <c r="CV410" s="312"/>
      <c r="CW410" s="312"/>
      <c r="CX410" s="384"/>
      <c r="CY410" s="312"/>
      <c r="CZ410" s="372"/>
    </row>
    <row r="411" spans="1:104" s="1" customFormat="1" hidden="1">
      <c r="A411" s="271">
        <v>44970</v>
      </c>
      <c r="B411" s="380"/>
      <c r="C411" s="381"/>
      <c r="D411" s="382"/>
      <c r="E411" s="382"/>
      <c r="F411" s="382"/>
      <c r="G411" s="312"/>
      <c r="H411" s="308"/>
      <c r="I411" s="308"/>
      <c r="J411" s="308"/>
      <c r="K411" s="308"/>
      <c r="L411" s="308"/>
      <c r="M411" s="371"/>
      <c r="N411" s="371"/>
      <c r="O411" s="312"/>
      <c r="P411" s="383"/>
      <c r="Q411" s="369"/>
      <c r="R411" s="312"/>
      <c r="S411" s="370">
        <v>0.33665744618606569</v>
      </c>
      <c r="T411" s="370">
        <v>0</v>
      </c>
      <c r="U411" s="370">
        <v>0</v>
      </c>
      <c r="V411" s="312">
        <f>_xll.SRS1Splines.Functions25.Linear_Interp(V_NK3!$P$8:$P$32,V_NK3!$R$8:$R$32,AC411)</f>
        <v>429.56550605000001</v>
      </c>
      <c r="W411" s="312">
        <f>(V411/V_NK3!$R$28)*100</f>
        <v>79.234118552148473</v>
      </c>
      <c r="X411" s="308">
        <f>V411-V_NK3!$R$8</f>
        <v>372.98685405000003</v>
      </c>
      <c r="Y411" s="308">
        <f>IFERROR((V411 - V_NK3!$V$10) / (V_NK3!$V$9- V_NK3!$V$10) * 100, 0)</f>
        <v>76.814468978944404</v>
      </c>
      <c r="Z411" s="308">
        <v>541.79999999999995</v>
      </c>
      <c r="AA411" s="308">
        <v>521</v>
      </c>
      <c r="AB411" s="312">
        <v>538.09</v>
      </c>
      <c r="AC411" s="371">
        <v>537.89</v>
      </c>
      <c r="AD411" s="308">
        <v>0</v>
      </c>
      <c r="AE411" s="372">
        <v>0</v>
      </c>
      <c r="AF411" s="373"/>
      <c r="AG411" s="312"/>
      <c r="AH411" s="370">
        <v>0.11109695724140169</v>
      </c>
      <c r="AI411" s="370">
        <v>0</v>
      </c>
      <c r="AJ411" s="370">
        <v>0</v>
      </c>
      <c r="AK411" s="312">
        <f>_xll.SRS1Splines.Functions25.Linear_Interp(V_NK2!$R$10:$R$21,V_NK2!$T$10:$T$21,AR411)</f>
        <v>41.868457142885099</v>
      </c>
      <c r="AL411" s="312">
        <f>(AK411/V_NK2!$T$18)*100</f>
        <v>58.639295718326466</v>
      </c>
      <c r="AM411" s="308">
        <f>AK411-V_NK2!$T$11</f>
        <v>1.048457142857302</v>
      </c>
      <c r="AN411" s="308">
        <f>IFERROR((AK411 - V_NK2!$X$12) / (V_NK2!$X$11- V_NK2!$X$12) * 100, 0)</f>
        <v>3.4285714285721172</v>
      </c>
      <c r="AO411" s="308">
        <v>427</v>
      </c>
      <c r="AP411" s="308">
        <v>420</v>
      </c>
      <c r="AQ411" s="308">
        <v>420.46</v>
      </c>
      <c r="AR411" s="371">
        <v>420.24</v>
      </c>
      <c r="AS411" s="312">
        <v>0</v>
      </c>
      <c r="AT411" s="372">
        <v>0</v>
      </c>
      <c r="AU411" s="369"/>
      <c r="AV411" s="312"/>
      <c r="AW411" s="370"/>
      <c r="AX411" s="370"/>
      <c r="AY411" s="370"/>
      <c r="AZ411" s="312"/>
      <c r="BA411" s="312"/>
      <c r="BB411" s="308"/>
      <c r="BC411" s="308"/>
      <c r="BD411" s="308"/>
      <c r="BE411" s="308"/>
      <c r="BF411" s="374"/>
      <c r="BG411" s="312"/>
      <c r="BH411" s="372"/>
      <c r="BI411" s="369"/>
      <c r="BJ411" s="312"/>
      <c r="BK411" s="370">
        <v>0.15551999999999999</v>
      </c>
      <c r="BL411" s="370"/>
      <c r="BM411" s="370">
        <f t="shared" si="1"/>
        <v>0.15551999999999999</v>
      </c>
      <c r="BN411" s="312">
        <f>_xll.SRS1Splines.Functions25.Linear_Interp(V_XNN1!$K$3:$K$8,V_XNN1!$L$3:$L$8,BT411)</f>
        <v>0.210891</v>
      </c>
      <c r="BO411" s="312">
        <f>(BN411/V_XNN1!$L$7)*100</f>
        <v>100.42428571428572</v>
      </c>
      <c r="BP411" s="308">
        <f>_xll.SRS1Splines.Functions25.Linear_Interp(V_XNN1!$K$3:$K$8,V_XNN1!$M$3:$M$8,BT411)</f>
        <v>5.4891000000000197E-2</v>
      </c>
      <c r="BQ411" s="308">
        <f>IFERROR((BN411 - V_XNN1!$M$16) / (V_XNN1!$M$15- V_XNN1!$M$16) * 100, 0)</f>
        <v>75.181058495821745</v>
      </c>
      <c r="BR411" s="308">
        <v>252</v>
      </c>
      <c r="BS411" s="308">
        <v>249</v>
      </c>
      <c r="BT411" s="374">
        <v>252.05</v>
      </c>
      <c r="BU411" s="312"/>
      <c r="BV411" s="372"/>
      <c r="BW411" s="369"/>
      <c r="BX411" s="312"/>
      <c r="BY411" s="370"/>
      <c r="BZ411" s="370"/>
      <c r="CA411" s="370"/>
      <c r="CB411" s="312"/>
      <c r="CC411" s="312"/>
      <c r="CD411" s="308"/>
      <c r="CE411" s="312"/>
      <c r="CF411" s="312"/>
      <c r="CG411" s="312"/>
      <c r="CH411" s="312"/>
      <c r="CI411" s="384"/>
      <c r="CJ411" s="312"/>
      <c r="CK411" s="372"/>
      <c r="CL411" s="369"/>
      <c r="CM411" s="312"/>
      <c r="CN411" s="370"/>
      <c r="CO411" s="370"/>
      <c r="CP411" s="370"/>
      <c r="CQ411" s="312"/>
      <c r="CR411" s="312"/>
      <c r="CS411" s="308"/>
      <c r="CT411" s="312"/>
      <c r="CU411" s="312"/>
      <c r="CV411" s="312"/>
      <c r="CW411" s="312"/>
      <c r="CX411" s="384"/>
      <c r="CY411" s="312"/>
      <c r="CZ411" s="372"/>
    </row>
    <row r="412" spans="1:104" s="1" customFormat="1" hidden="1">
      <c r="A412" s="271">
        <v>44971</v>
      </c>
      <c r="B412" s="380"/>
      <c r="C412" s="381"/>
      <c r="D412" s="382"/>
      <c r="E412" s="382"/>
      <c r="F412" s="382"/>
      <c r="G412" s="312"/>
      <c r="H412" s="308"/>
      <c r="I412" s="308"/>
      <c r="J412" s="308"/>
      <c r="K412" s="308"/>
      <c r="L412" s="308"/>
      <c r="M412" s="371"/>
      <c r="N412" s="371"/>
      <c r="O412" s="312"/>
      <c r="P412" s="383"/>
      <c r="Q412" s="369"/>
      <c r="R412" s="312"/>
      <c r="S412" s="370">
        <v>0.33665744618606569</v>
      </c>
      <c r="T412" s="370">
        <v>0</v>
      </c>
      <c r="U412" s="370">
        <v>0</v>
      </c>
      <c r="V412" s="312">
        <f>_xll.SRS1Splines.Functions25.Linear_Interp(V_NK3!$P$8:$P$32,V_NK3!$R$8:$R$32,AC412)</f>
        <v>429.90216349999901</v>
      </c>
      <c r="W412" s="312">
        <f>(V412/V_NK3!$R$28)*100</f>
        <v>79.29621561517844</v>
      </c>
      <c r="X412" s="308">
        <f>V412-V_NK3!$R$8</f>
        <v>373.32351149999903</v>
      </c>
      <c r="Y412" s="308">
        <f>IFERROR((V412 - V_NK3!$V$10) / (V_NK3!$V$9- V_NK3!$V$10) * 100, 0)</f>
        <v>76.883801618871743</v>
      </c>
      <c r="Z412" s="308">
        <v>541.79999999999995</v>
      </c>
      <c r="AA412" s="308">
        <v>521</v>
      </c>
      <c r="AB412" s="312">
        <v>538.09</v>
      </c>
      <c r="AC412" s="371">
        <v>537.9</v>
      </c>
      <c r="AD412" s="308">
        <v>0</v>
      </c>
      <c r="AE412" s="372">
        <v>0</v>
      </c>
      <c r="AF412" s="373"/>
      <c r="AG412" s="312"/>
      <c r="AH412" s="370">
        <v>0.11109695724140169</v>
      </c>
      <c r="AI412" s="370">
        <v>0</v>
      </c>
      <c r="AJ412" s="370">
        <v>0</v>
      </c>
      <c r="AK412" s="312">
        <f>_xll.SRS1Splines.Functions25.Linear_Interp(V_NK2!$R$10:$R$21,V_NK2!$T$10:$T$21,AR412)</f>
        <v>41.9558285714565</v>
      </c>
      <c r="AL412" s="312">
        <f>(AK412/V_NK2!$T$18)*100</f>
        <v>58.761664665905457</v>
      </c>
      <c r="AM412" s="308">
        <f>AK412-V_NK2!$T$11</f>
        <v>1.1358285714287035</v>
      </c>
      <c r="AN412" s="308">
        <f>IFERROR((AK412 - V_NK2!$X$12) / (V_NK2!$X$11- V_NK2!$X$12) * 100, 0)</f>
        <v>3.7142857142863286</v>
      </c>
      <c r="AO412" s="308">
        <v>427</v>
      </c>
      <c r="AP412" s="308">
        <v>420</v>
      </c>
      <c r="AQ412" s="308">
        <v>420.46</v>
      </c>
      <c r="AR412" s="371">
        <v>420.26</v>
      </c>
      <c r="AS412" s="312">
        <v>0</v>
      </c>
      <c r="AT412" s="372">
        <v>0</v>
      </c>
      <c r="AU412" s="369"/>
      <c r="AV412" s="312"/>
      <c r="AW412" s="370"/>
      <c r="AX412" s="370"/>
      <c r="AY412" s="370"/>
      <c r="AZ412" s="312"/>
      <c r="BA412" s="312"/>
      <c r="BB412" s="308"/>
      <c r="BC412" s="308"/>
      <c r="BD412" s="308"/>
      <c r="BE412" s="308"/>
      <c r="BF412" s="374"/>
      <c r="BG412" s="312"/>
      <c r="BH412" s="372"/>
      <c r="BI412" s="369"/>
      <c r="BJ412" s="312"/>
      <c r="BK412" s="370">
        <v>0.144288</v>
      </c>
      <c r="BL412" s="370"/>
      <c r="BM412" s="370">
        <f t="shared" si="1"/>
        <v>0.144288</v>
      </c>
      <c r="BN412" s="312">
        <f>_xll.SRS1Splines.Functions25.Linear_Interp(V_XNN1!$K$3:$K$8,V_XNN1!$L$3:$L$8,BT412)</f>
        <v>0.210891</v>
      </c>
      <c r="BO412" s="312">
        <f>(BN412/V_XNN1!$L$7)*100</f>
        <v>100.42428571428572</v>
      </c>
      <c r="BP412" s="308">
        <f>_xll.SRS1Splines.Functions25.Linear_Interp(V_XNN1!$K$3:$K$8,V_XNN1!$M$3:$M$8,BT412)</f>
        <v>5.4891000000000197E-2</v>
      </c>
      <c r="BQ412" s="308">
        <f>IFERROR((BN412 - V_XNN1!$M$16) / (V_XNN1!$M$15- V_XNN1!$M$16) * 100, 0)</f>
        <v>75.181058495821745</v>
      </c>
      <c r="BR412" s="308">
        <v>252</v>
      </c>
      <c r="BS412" s="308">
        <v>249</v>
      </c>
      <c r="BT412" s="374">
        <v>252.05</v>
      </c>
      <c r="BU412" s="312"/>
      <c r="BV412" s="372"/>
      <c r="BW412" s="369"/>
      <c r="BX412" s="312"/>
      <c r="BY412" s="370"/>
      <c r="BZ412" s="370"/>
      <c r="CA412" s="370"/>
      <c r="CB412" s="312"/>
      <c r="CC412" s="312"/>
      <c r="CD412" s="308"/>
      <c r="CE412" s="312"/>
      <c r="CF412" s="312"/>
      <c r="CG412" s="312"/>
      <c r="CH412" s="312"/>
      <c r="CI412" s="384"/>
      <c r="CJ412" s="312"/>
      <c r="CK412" s="372"/>
      <c r="CL412" s="369"/>
      <c r="CM412" s="312"/>
      <c r="CN412" s="370"/>
      <c r="CO412" s="370"/>
      <c r="CP412" s="370"/>
      <c r="CQ412" s="312"/>
      <c r="CR412" s="312"/>
      <c r="CS412" s="308"/>
      <c r="CT412" s="312"/>
      <c r="CU412" s="312"/>
      <c r="CV412" s="312"/>
      <c r="CW412" s="312"/>
      <c r="CX412" s="384"/>
      <c r="CY412" s="312"/>
      <c r="CZ412" s="372"/>
    </row>
    <row r="413" spans="1:104" s="1" customFormat="1" hidden="1">
      <c r="A413" s="271">
        <v>44972</v>
      </c>
      <c r="B413" s="380"/>
      <c r="C413" s="381"/>
      <c r="D413" s="382"/>
      <c r="E413" s="382"/>
      <c r="F413" s="382"/>
      <c r="G413" s="312"/>
      <c r="H413" s="308"/>
      <c r="I413" s="308"/>
      <c r="J413" s="308"/>
      <c r="K413" s="308"/>
      <c r="L413" s="308"/>
      <c r="M413" s="371"/>
      <c r="N413" s="371"/>
      <c r="O413" s="312"/>
      <c r="P413" s="383"/>
      <c r="Q413" s="369"/>
      <c r="R413" s="312"/>
      <c r="S413" s="370">
        <v>0.33665744618606569</v>
      </c>
      <c r="T413" s="370">
        <v>0</v>
      </c>
      <c r="U413" s="370">
        <v>0</v>
      </c>
      <c r="V413" s="312">
        <f>_xll.SRS1Splines.Functions25.Linear_Interp(V_NK3!$P$8:$P$32,V_NK3!$R$8:$R$32,AC413)</f>
        <v>430.23882094999902</v>
      </c>
      <c r="W413" s="312">
        <f>(V413/V_NK3!$R$28)*100</f>
        <v>79.358312678208591</v>
      </c>
      <c r="X413" s="308">
        <f>V413-V_NK3!$R$8</f>
        <v>373.66016894999905</v>
      </c>
      <c r="Y413" s="308">
        <f>IFERROR((V413 - V_NK3!$V$10) / (V_NK3!$V$9- V_NK3!$V$10) * 100, 0)</f>
        <v>76.953134258799281</v>
      </c>
      <c r="Z413" s="308">
        <v>541.79999999999995</v>
      </c>
      <c r="AA413" s="308">
        <v>521</v>
      </c>
      <c r="AB413" s="312">
        <v>538.09</v>
      </c>
      <c r="AC413" s="371">
        <v>537.91</v>
      </c>
      <c r="AD413" s="308">
        <v>0</v>
      </c>
      <c r="AE413" s="372">
        <v>0</v>
      </c>
      <c r="AF413" s="373"/>
      <c r="AG413" s="312"/>
      <c r="AH413" s="370">
        <v>0.11109695724140169</v>
      </c>
      <c r="AI413" s="370">
        <v>0</v>
      </c>
      <c r="AJ413" s="370">
        <v>0</v>
      </c>
      <c r="AK413" s="312">
        <f>_xll.SRS1Splines.Functions25.Linear_Interp(V_NK2!$R$10:$R$21,V_NK2!$T$10:$T$21,AR413)</f>
        <v>41.999514285742201</v>
      </c>
      <c r="AL413" s="312">
        <f>(AK413/V_NK2!$T$18)*100</f>
        <v>58.822849139694952</v>
      </c>
      <c r="AM413" s="308">
        <f>AK413-V_NK2!$T$11</f>
        <v>1.1795142857144043</v>
      </c>
      <c r="AN413" s="308">
        <f>IFERROR((AK413 - V_NK2!$X$12) / (V_NK2!$X$11- V_NK2!$X$12) * 100, 0)</f>
        <v>3.8571428571434341</v>
      </c>
      <c r="AO413" s="308">
        <v>427</v>
      </c>
      <c r="AP413" s="308">
        <v>420</v>
      </c>
      <c r="AQ413" s="308">
        <v>420.46</v>
      </c>
      <c r="AR413" s="371">
        <v>420.27</v>
      </c>
      <c r="AS413" s="312">
        <v>0</v>
      </c>
      <c r="AT413" s="372">
        <v>0</v>
      </c>
      <c r="AU413" s="369"/>
      <c r="AV413" s="312"/>
      <c r="AW413" s="370"/>
      <c r="AX413" s="370"/>
      <c r="AY413" s="370"/>
      <c r="AZ413" s="312"/>
      <c r="BA413" s="312"/>
      <c r="BB413" s="308"/>
      <c r="BC413" s="308"/>
      <c r="BD413" s="308"/>
      <c r="BE413" s="308"/>
      <c r="BF413" s="374"/>
      <c r="BG413" s="312"/>
      <c r="BH413" s="372"/>
      <c r="BI413" s="369"/>
      <c r="BJ413" s="312"/>
      <c r="BK413" s="370">
        <v>0.119232</v>
      </c>
      <c r="BL413" s="370"/>
      <c r="BM413" s="370">
        <f t="shared" si="1"/>
        <v>0.119232</v>
      </c>
      <c r="BN413" s="312">
        <f>_xll.SRS1Splines.Functions25.Linear_Interp(V_XNN1!$K$3:$K$8,V_XNN1!$L$3:$L$8,BT413)</f>
        <v>0.210891</v>
      </c>
      <c r="BO413" s="312">
        <f>(BN413/V_XNN1!$L$7)*100</f>
        <v>100.42428571428572</v>
      </c>
      <c r="BP413" s="308">
        <f>_xll.SRS1Splines.Functions25.Linear_Interp(V_XNN1!$K$3:$K$8,V_XNN1!$M$3:$M$8,BT413)</f>
        <v>5.4891000000000197E-2</v>
      </c>
      <c r="BQ413" s="308">
        <f>IFERROR((BN413 - V_XNN1!$M$16) / (V_XNN1!$M$15- V_XNN1!$M$16) * 100, 0)</f>
        <v>75.181058495821745</v>
      </c>
      <c r="BR413" s="308">
        <v>252</v>
      </c>
      <c r="BS413" s="308">
        <v>249</v>
      </c>
      <c r="BT413" s="374">
        <v>252.05</v>
      </c>
      <c r="BU413" s="312"/>
      <c r="BV413" s="372"/>
      <c r="BW413" s="369"/>
      <c r="BX413" s="312"/>
      <c r="BY413" s="370"/>
      <c r="BZ413" s="370"/>
      <c r="CA413" s="370"/>
      <c r="CB413" s="312"/>
      <c r="CC413" s="312"/>
      <c r="CD413" s="308"/>
      <c r="CE413" s="312"/>
      <c r="CF413" s="312"/>
      <c r="CG413" s="312"/>
      <c r="CH413" s="312"/>
      <c r="CI413" s="384"/>
      <c r="CJ413" s="312"/>
      <c r="CK413" s="372"/>
      <c r="CL413" s="369"/>
      <c r="CM413" s="312"/>
      <c r="CN413" s="370"/>
      <c r="CO413" s="370"/>
      <c r="CP413" s="370"/>
      <c r="CQ413" s="312"/>
      <c r="CR413" s="312"/>
      <c r="CS413" s="308"/>
      <c r="CT413" s="312"/>
      <c r="CU413" s="312"/>
      <c r="CV413" s="312"/>
      <c r="CW413" s="312"/>
      <c r="CX413" s="384"/>
      <c r="CY413" s="312"/>
      <c r="CZ413" s="372"/>
    </row>
    <row r="414" spans="1:104" s="1" customFormat="1" hidden="1">
      <c r="A414" s="271">
        <v>44973</v>
      </c>
      <c r="B414" s="380"/>
      <c r="C414" s="381"/>
      <c r="D414" s="382"/>
      <c r="E414" s="382"/>
      <c r="F414" s="382"/>
      <c r="G414" s="312"/>
      <c r="H414" s="308"/>
      <c r="I414" s="308"/>
      <c r="J414" s="308"/>
      <c r="K414" s="308"/>
      <c r="L414" s="308"/>
      <c r="M414" s="371"/>
      <c r="N414" s="371"/>
      <c r="O414" s="312"/>
      <c r="P414" s="383"/>
      <c r="Q414" s="369"/>
      <c r="R414" s="312"/>
      <c r="S414" s="370">
        <v>0.33665744618988036</v>
      </c>
      <c r="T414" s="370">
        <v>0</v>
      </c>
      <c r="U414" s="370">
        <v>0</v>
      </c>
      <c r="V414" s="312">
        <f>_xll.SRS1Splines.Functions25.Linear_Interp(V_NK3!$P$8:$P$32,V_NK3!$R$8:$R$32,AC414)</f>
        <v>430.57547839999899</v>
      </c>
      <c r="W414" s="312">
        <f>(V414/V_NK3!$R$28)*100</f>
        <v>79.420409741238728</v>
      </c>
      <c r="X414" s="308">
        <f>V414-V_NK3!$R$8</f>
        <v>373.99682639999901</v>
      </c>
      <c r="Y414" s="308">
        <f>IFERROR((V414 - V_NK3!$V$10) / (V_NK3!$V$9- V_NK3!$V$10) * 100, 0)</f>
        <v>77.022466898726819</v>
      </c>
      <c r="Z414" s="308">
        <v>541.79999999999995</v>
      </c>
      <c r="AA414" s="308">
        <v>521</v>
      </c>
      <c r="AB414" s="312">
        <v>538.09</v>
      </c>
      <c r="AC414" s="371">
        <v>537.91999999999996</v>
      </c>
      <c r="AD414" s="308">
        <v>0</v>
      </c>
      <c r="AE414" s="372">
        <v>0</v>
      </c>
      <c r="AF414" s="373"/>
      <c r="AG414" s="312"/>
      <c r="AH414" s="370">
        <v>0.11109695724266053</v>
      </c>
      <c r="AI414" s="370">
        <v>0</v>
      </c>
      <c r="AJ414" s="370">
        <v>0</v>
      </c>
      <c r="AK414" s="312">
        <f>_xll.SRS1Splines.Functions25.Linear_Interp(V_NK2!$R$10:$R$21,V_NK2!$T$10:$T$21,AR414)</f>
        <v>42.086885714313802</v>
      </c>
      <c r="AL414" s="312">
        <f>(AK414/V_NK2!$T$18)*100</f>
        <v>58.945218087274235</v>
      </c>
      <c r="AM414" s="308">
        <f>AK414-V_NK2!$T$11</f>
        <v>1.2668857142860048</v>
      </c>
      <c r="AN414" s="308">
        <f>IFERROR((AK414 - V_NK2!$X$12) / (V_NK2!$X$11- V_NK2!$X$12) * 100, 0)</f>
        <v>4.1428571428582961</v>
      </c>
      <c r="AO414" s="308">
        <v>427</v>
      </c>
      <c r="AP414" s="308">
        <v>420</v>
      </c>
      <c r="AQ414" s="308">
        <v>420.46</v>
      </c>
      <c r="AR414" s="371">
        <v>420.29</v>
      </c>
      <c r="AS414" s="312">
        <v>0</v>
      </c>
      <c r="AT414" s="372">
        <v>0</v>
      </c>
      <c r="AU414" s="369"/>
      <c r="AV414" s="312"/>
      <c r="AW414" s="370"/>
      <c r="AX414" s="370"/>
      <c r="AY414" s="370"/>
      <c r="AZ414" s="312"/>
      <c r="BA414" s="312"/>
      <c r="BB414" s="308"/>
      <c r="BC414" s="308"/>
      <c r="BD414" s="308"/>
      <c r="BE414" s="308"/>
      <c r="BF414" s="374"/>
      <c r="BG414" s="312"/>
      <c r="BH414" s="372"/>
      <c r="BI414" s="369"/>
      <c r="BJ414" s="312"/>
      <c r="BK414" s="370">
        <v>0.17280000000000001</v>
      </c>
      <c r="BL414" s="370"/>
      <c r="BM414" s="370">
        <f t="shared" si="1"/>
        <v>0.17280000000000001</v>
      </c>
      <c r="BN414" s="312">
        <f>_xll.SRS1Splines.Functions25.Linear_Interp(V_XNN1!$K$3:$K$8,V_XNN1!$L$3:$L$8,BT414)</f>
        <v>0.210891</v>
      </c>
      <c r="BO414" s="312">
        <f>(BN414/V_XNN1!$L$7)*100</f>
        <v>100.42428571428572</v>
      </c>
      <c r="BP414" s="308">
        <f>_xll.SRS1Splines.Functions25.Linear_Interp(V_XNN1!$K$3:$K$8,V_XNN1!$M$3:$M$8,BT414)</f>
        <v>5.4891000000000197E-2</v>
      </c>
      <c r="BQ414" s="308">
        <f>IFERROR((BN414 - V_XNN1!$M$16) / (V_XNN1!$M$15- V_XNN1!$M$16) * 100, 0)</f>
        <v>75.181058495821745</v>
      </c>
      <c r="BR414" s="308">
        <v>252</v>
      </c>
      <c r="BS414" s="308">
        <v>249</v>
      </c>
      <c r="BT414" s="374">
        <v>252.05</v>
      </c>
      <c r="BU414" s="312"/>
      <c r="BV414" s="372"/>
      <c r="BW414" s="369"/>
      <c r="BX414" s="312"/>
      <c r="BY414" s="370"/>
      <c r="BZ414" s="370"/>
      <c r="CA414" s="370"/>
      <c r="CB414" s="312"/>
      <c r="CC414" s="312"/>
      <c r="CD414" s="308"/>
      <c r="CE414" s="312"/>
      <c r="CF414" s="312"/>
      <c r="CG414" s="312"/>
      <c r="CH414" s="312"/>
      <c r="CI414" s="384"/>
      <c r="CJ414" s="312"/>
      <c r="CK414" s="372"/>
      <c r="CL414" s="369"/>
      <c r="CM414" s="312"/>
      <c r="CN414" s="370"/>
      <c r="CO414" s="370"/>
      <c r="CP414" s="370"/>
      <c r="CQ414" s="312"/>
      <c r="CR414" s="312"/>
      <c r="CS414" s="308"/>
      <c r="CT414" s="312"/>
      <c r="CU414" s="312"/>
      <c r="CV414" s="312"/>
      <c r="CW414" s="312"/>
      <c r="CX414" s="384"/>
      <c r="CY414" s="312"/>
      <c r="CZ414" s="372"/>
    </row>
    <row r="415" spans="1:104" s="1" customFormat="1" hidden="1">
      <c r="A415" s="271">
        <v>44974</v>
      </c>
      <c r="B415" s="380"/>
      <c r="C415" s="381"/>
      <c r="D415" s="382"/>
      <c r="E415" s="382"/>
      <c r="F415" s="382"/>
      <c r="G415" s="312"/>
      <c r="H415" s="308"/>
      <c r="I415" s="308"/>
      <c r="J415" s="308"/>
      <c r="K415" s="308"/>
      <c r="L415" s="308"/>
      <c r="M415" s="371"/>
      <c r="N415" s="371"/>
      <c r="O415" s="312"/>
      <c r="P415" s="383"/>
      <c r="Q415" s="369"/>
      <c r="R415" s="312"/>
      <c r="S415" s="370">
        <v>0.33665744618606569</v>
      </c>
      <c r="T415" s="370">
        <v>0</v>
      </c>
      <c r="U415" s="370">
        <v>0</v>
      </c>
      <c r="V415" s="312">
        <f>_xll.SRS1Splines.Functions25.Linear_Interp(V_NK3!$P$8:$P$32,V_NK3!$R$8:$R$32,AC415)</f>
        <v>430.91213584999798</v>
      </c>
      <c r="W415" s="312">
        <f>(V415/V_NK3!$R$28)*100</f>
        <v>79.482506804268681</v>
      </c>
      <c r="X415" s="308">
        <f>V415-V_NK3!$R$8</f>
        <v>374.333483849998</v>
      </c>
      <c r="Y415" s="308">
        <f>IFERROR((V415 - V_NK3!$V$10) / (V_NK3!$V$9- V_NK3!$V$10) * 100, 0)</f>
        <v>77.091799538654143</v>
      </c>
      <c r="Z415" s="308">
        <v>541.79999999999995</v>
      </c>
      <c r="AA415" s="308">
        <v>521</v>
      </c>
      <c r="AB415" s="312">
        <v>538.09</v>
      </c>
      <c r="AC415" s="371">
        <v>537.92999999999995</v>
      </c>
      <c r="AD415" s="308">
        <v>0</v>
      </c>
      <c r="AE415" s="372">
        <v>0</v>
      </c>
      <c r="AF415" s="373"/>
      <c r="AG415" s="312"/>
      <c r="AH415" s="370">
        <v>0.11109695724140169</v>
      </c>
      <c r="AI415" s="370">
        <v>0</v>
      </c>
      <c r="AJ415" s="370">
        <v>0</v>
      </c>
      <c r="AK415" s="312">
        <f>_xll.SRS1Splines.Functions25.Linear_Interp(V_NK2!$R$10:$R$21,V_NK2!$T$10:$T$21,AR415)</f>
        <v>42.130571428599403</v>
      </c>
      <c r="AL415" s="312">
        <f>(AK415/V_NK2!$T$18)*100</f>
        <v>59.006402561063588</v>
      </c>
      <c r="AM415" s="308">
        <f>AK415-V_NK2!$T$11</f>
        <v>1.3105714285716061</v>
      </c>
      <c r="AN415" s="308">
        <f>IFERROR((AK415 - V_NK2!$X$12) / (V_NK2!$X$11- V_NK2!$X$12) * 100, 0)</f>
        <v>4.285714285715077</v>
      </c>
      <c r="AO415" s="308">
        <v>427</v>
      </c>
      <c r="AP415" s="308">
        <v>420</v>
      </c>
      <c r="AQ415" s="308">
        <v>420.46</v>
      </c>
      <c r="AR415" s="371">
        <v>420.3</v>
      </c>
      <c r="AS415" s="312">
        <v>0</v>
      </c>
      <c r="AT415" s="372">
        <v>0</v>
      </c>
      <c r="AU415" s="369"/>
      <c r="AV415" s="312"/>
      <c r="AW415" s="370"/>
      <c r="AX415" s="370"/>
      <c r="AY415" s="370"/>
      <c r="AZ415" s="312"/>
      <c r="BA415" s="312"/>
      <c r="BB415" s="308"/>
      <c r="BC415" s="308"/>
      <c r="BD415" s="308"/>
      <c r="BE415" s="308"/>
      <c r="BF415" s="374"/>
      <c r="BG415" s="312"/>
      <c r="BH415" s="372"/>
      <c r="BI415" s="369"/>
      <c r="BJ415" s="312"/>
      <c r="BK415" s="370">
        <v>0.16416</v>
      </c>
      <c r="BL415" s="370"/>
      <c r="BM415" s="370">
        <f t="shared" si="1"/>
        <v>0.16416</v>
      </c>
      <c r="BN415" s="312">
        <f>_xll.SRS1Splines.Functions25.Linear_Interp(V_XNN1!$K$3:$K$8,V_XNN1!$L$3:$L$8,BT415)</f>
        <v>0.210891</v>
      </c>
      <c r="BO415" s="312">
        <f>(BN415/V_XNN1!$L$7)*100</f>
        <v>100.42428571428572</v>
      </c>
      <c r="BP415" s="308">
        <f>_xll.SRS1Splines.Functions25.Linear_Interp(V_XNN1!$K$3:$K$8,V_XNN1!$M$3:$M$8,BT415)</f>
        <v>5.4891000000000197E-2</v>
      </c>
      <c r="BQ415" s="308">
        <f>IFERROR((BN415 - V_XNN1!$M$16) / (V_XNN1!$M$15- V_XNN1!$M$16) * 100, 0)</f>
        <v>75.181058495821745</v>
      </c>
      <c r="BR415" s="308">
        <v>252</v>
      </c>
      <c r="BS415" s="308">
        <v>249</v>
      </c>
      <c r="BT415" s="374">
        <v>252.05</v>
      </c>
      <c r="BU415" s="312"/>
      <c r="BV415" s="372"/>
      <c r="BW415" s="369"/>
      <c r="BX415" s="312"/>
      <c r="BY415" s="370"/>
      <c r="BZ415" s="370"/>
      <c r="CA415" s="370"/>
      <c r="CB415" s="312"/>
      <c r="CC415" s="312"/>
      <c r="CD415" s="308"/>
      <c r="CE415" s="312"/>
      <c r="CF415" s="312"/>
      <c r="CG415" s="312"/>
      <c r="CH415" s="312"/>
      <c r="CI415" s="384"/>
      <c r="CJ415" s="312"/>
      <c r="CK415" s="372"/>
      <c r="CL415" s="369"/>
      <c r="CM415" s="312"/>
      <c r="CN415" s="370"/>
      <c r="CO415" s="370"/>
      <c r="CP415" s="370"/>
      <c r="CQ415" s="312"/>
      <c r="CR415" s="312"/>
      <c r="CS415" s="308"/>
      <c r="CT415" s="312"/>
      <c r="CU415" s="312"/>
      <c r="CV415" s="312"/>
      <c r="CW415" s="312"/>
      <c r="CX415" s="384"/>
      <c r="CY415" s="312"/>
      <c r="CZ415" s="372"/>
    </row>
    <row r="416" spans="1:104" s="1" customFormat="1" hidden="1">
      <c r="A416" s="271">
        <v>44975</v>
      </c>
      <c r="B416" s="380"/>
      <c r="C416" s="381"/>
      <c r="D416" s="382"/>
      <c r="E416" s="382"/>
      <c r="F416" s="382"/>
      <c r="G416" s="312"/>
      <c r="H416" s="308"/>
      <c r="I416" s="308"/>
      <c r="J416" s="308"/>
      <c r="K416" s="308"/>
      <c r="L416" s="308"/>
      <c r="M416" s="371"/>
      <c r="N416" s="371"/>
      <c r="O416" s="312"/>
      <c r="P416" s="383"/>
      <c r="Q416" s="369"/>
      <c r="R416" s="312"/>
      <c r="S416" s="370">
        <v>0.33665744618988036</v>
      </c>
      <c r="T416" s="370">
        <v>0</v>
      </c>
      <c r="U416" s="370">
        <v>0</v>
      </c>
      <c r="V416" s="312">
        <f>_xll.SRS1Splines.Functions25.Linear_Interp(V_NK3!$P$8:$P$32,V_NK3!$R$8:$R$32,AC416)</f>
        <v>431.24879330000198</v>
      </c>
      <c r="W416" s="312">
        <f>(V416/V_NK3!$R$28)*100</f>
        <v>79.544603867299571</v>
      </c>
      <c r="X416" s="308">
        <f>V416-V_NK3!$R$8</f>
        <v>374.670141300002</v>
      </c>
      <c r="Y416" s="308">
        <f>IFERROR((V416 - V_NK3!$V$10) / (V_NK3!$V$9- V_NK3!$V$10) * 100, 0)</f>
        <v>77.16113217858252</v>
      </c>
      <c r="Z416" s="308">
        <v>541.79999999999995</v>
      </c>
      <c r="AA416" s="308">
        <v>521</v>
      </c>
      <c r="AB416" s="312">
        <v>538.09</v>
      </c>
      <c r="AC416" s="371">
        <v>537.94000000000005</v>
      </c>
      <c r="AD416" s="308">
        <v>0</v>
      </c>
      <c r="AE416" s="372">
        <v>0</v>
      </c>
      <c r="AF416" s="373"/>
      <c r="AG416" s="312"/>
      <c r="AH416" s="370">
        <v>0.11109695724266053</v>
      </c>
      <c r="AI416" s="370">
        <v>0</v>
      </c>
      <c r="AJ416" s="370">
        <v>0</v>
      </c>
      <c r="AK416" s="312">
        <f>_xll.SRS1Splines.Functions25.Linear_Interp(V_NK2!$R$10:$R$21,V_NK2!$T$10:$T$21,AR416)</f>
        <v>42.174257142885097</v>
      </c>
      <c r="AL416" s="312">
        <f>(AK416/V_NK2!$T$18)*100</f>
        <v>59.067587034853076</v>
      </c>
      <c r="AM416" s="308">
        <f>AK416-V_NK2!$T$11</f>
        <v>1.3542571428572998</v>
      </c>
      <c r="AN416" s="308">
        <f>IFERROR((AK416 - V_NK2!$X$12) / (V_NK2!$X$11- V_NK2!$X$12) * 100, 0)</f>
        <v>4.4285714285721589</v>
      </c>
      <c r="AO416" s="308">
        <v>427</v>
      </c>
      <c r="AP416" s="308">
        <v>420</v>
      </c>
      <c r="AQ416" s="308">
        <v>420.46</v>
      </c>
      <c r="AR416" s="371">
        <v>420.31</v>
      </c>
      <c r="AS416" s="312">
        <v>0</v>
      </c>
      <c r="AT416" s="372">
        <v>0</v>
      </c>
      <c r="AU416" s="369"/>
      <c r="AV416" s="312"/>
      <c r="AW416" s="370"/>
      <c r="AX416" s="370"/>
      <c r="AY416" s="370"/>
      <c r="AZ416" s="312"/>
      <c r="BA416" s="312"/>
      <c r="BB416" s="308"/>
      <c r="BC416" s="308"/>
      <c r="BD416" s="308"/>
      <c r="BE416" s="308"/>
      <c r="BF416" s="374"/>
      <c r="BG416" s="312"/>
      <c r="BH416" s="372"/>
      <c r="BI416" s="369"/>
      <c r="BJ416" s="312"/>
      <c r="BK416" s="370">
        <v>0.16416</v>
      </c>
      <c r="BL416" s="370"/>
      <c r="BM416" s="370">
        <f t="shared" si="1"/>
        <v>0.16416</v>
      </c>
      <c r="BN416" s="312">
        <f>_xll.SRS1Splines.Functions25.Linear_Interp(V_XNN1!$K$3:$K$8,V_XNN1!$L$3:$L$8,BT416)</f>
        <v>0.210891</v>
      </c>
      <c r="BO416" s="312">
        <f>(BN416/V_XNN1!$L$7)*100</f>
        <v>100.42428571428572</v>
      </c>
      <c r="BP416" s="308">
        <f>_xll.SRS1Splines.Functions25.Linear_Interp(V_XNN1!$K$3:$K$8,V_XNN1!$M$3:$M$8,BT416)</f>
        <v>5.4891000000000197E-2</v>
      </c>
      <c r="BQ416" s="308">
        <f>IFERROR((BN416 - V_XNN1!$M$16) / (V_XNN1!$M$15- V_XNN1!$M$16) * 100, 0)</f>
        <v>75.181058495821745</v>
      </c>
      <c r="BR416" s="308">
        <v>252</v>
      </c>
      <c r="BS416" s="308">
        <v>249</v>
      </c>
      <c r="BT416" s="374">
        <v>252.05</v>
      </c>
      <c r="BU416" s="312"/>
      <c r="BV416" s="372"/>
      <c r="BW416" s="369"/>
      <c r="BX416" s="312"/>
      <c r="BY416" s="370"/>
      <c r="BZ416" s="370"/>
      <c r="CA416" s="370"/>
      <c r="CB416" s="312"/>
      <c r="CC416" s="312"/>
      <c r="CD416" s="308"/>
      <c r="CE416" s="312"/>
      <c r="CF416" s="312"/>
      <c r="CG416" s="312"/>
      <c r="CH416" s="312"/>
      <c r="CI416" s="384"/>
      <c r="CJ416" s="312"/>
      <c r="CK416" s="372"/>
      <c r="CL416" s="369"/>
      <c r="CM416" s="312"/>
      <c r="CN416" s="370"/>
      <c r="CO416" s="370"/>
      <c r="CP416" s="370"/>
      <c r="CQ416" s="312"/>
      <c r="CR416" s="312"/>
      <c r="CS416" s="308"/>
      <c r="CT416" s="312"/>
      <c r="CU416" s="312"/>
      <c r="CV416" s="312"/>
      <c r="CW416" s="312"/>
      <c r="CX416" s="384"/>
      <c r="CY416" s="312"/>
      <c r="CZ416" s="372"/>
    </row>
    <row r="417" spans="1:104" s="1" customFormat="1" hidden="1">
      <c r="A417" s="271">
        <v>44976</v>
      </c>
      <c r="B417" s="380"/>
      <c r="C417" s="381"/>
      <c r="D417" s="382"/>
      <c r="E417" s="382"/>
      <c r="F417" s="382"/>
      <c r="G417" s="312"/>
      <c r="H417" s="308"/>
      <c r="I417" s="308"/>
      <c r="J417" s="308"/>
      <c r="K417" s="308"/>
      <c r="L417" s="308"/>
      <c r="M417" s="371"/>
      <c r="N417" s="371"/>
      <c r="O417" s="312"/>
      <c r="P417" s="383"/>
      <c r="Q417" s="369"/>
      <c r="R417" s="312"/>
      <c r="S417" s="370">
        <v>0.33665744618606569</v>
      </c>
      <c r="T417" s="370">
        <v>0</v>
      </c>
      <c r="U417" s="370">
        <v>0</v>
      </c>
      <c r="V417" s="312">
        <f>_xll.SRS1Splines.Functions25.Linear_Interp(V_NK3!$P$8:$P$32,V_NK3!$R$8:$R$32,AC417)</f>
        <v>431.585450750002</v>
      </c>
      <c r="W417" s="312">
        <f>(V417/V_NK3!$R$28)*100</f>
        <v>79.606700930329723</v>
      </c>
      <c r="X417" s="308">
        <f>V417-V_NK3!$R$8</f>
        <v>375.00679875000202</v>
      </c>
      <c r="Y417" s="308">
        <f>IFERROR((V417 - V_NK3!$V$10) / (V_NK3!$V$9- V_NK3!$V$10) * 100, 0)</f>
        <v>77.230464818510072</v>
      </c>
      <c r="Z417" s="308">
        <v>541.79999999999995</v>
      </c>
      <c r="AA417" s="308">
        <v>521</v>
      </c>
      <c r="AB417" s="312">
        <v>538.09</v>
      </c>
      <c r="AC417" s="371">
        <v>537.95000000000005</v>
      </c>
      <c r="AD417" s="308">
        <v>0</v>
      </c>
      <c r="AE417" s="372">
        <v>0</v>
      </c>
      <c r="AF417" s="373"/>
      <c r="AG417" s="312"/>
      <c r="AH417" s="370">
        <v>0.11109695724140169</v>
      </c>
      <c r="AI417" s="370">
        <v>0</v>
      </c>
      <c r="AJ417" s="370">
        <v>0</v>
      </c>
      <c r="AK417" s="312">
        <f>_xll.SRS1Splines.Functions25.Linear_Interp(V_NK2!$R$10:$R$21,V_NK2!$T$10:$T$21,AR417)</f>
        <v>42.217942857170797</v>
      </c>
      <c r="AL417" s="312">
        <f>(AK417/V_NK2!$T$18)*100</f>
        <v>59.128771508642565</v>
      </c>
      <c r="AM417" s="308">
        <f>AK417-V_NK2!$T$11</f>
        <v>1.3979428571430006</v>
      </c>
      <c r="AN417" s="308">
        <f>IFERROR((AK417 - V_NK2!$X$12) / (V_NK2!$X$11- V_NK2!$X$12) * 100, 0)</f>
        <v>4.5714285714292648</v>
      </c>
      <c r="AO417" s="308">
        <v>427</v>
      </c>
      <c r="AP417" s="308">
        <v>420</v>
      </c>
      <c r="AQ417" s="308">
        <v>420.46</v>
      </c>
      <c r="AR417" s="371">
        <v>420.32</v>
      </c>
      <c r="AS417" s="312">
        <v>0</v>
      </c>
      <c r="AT417" s="372">
        <v>0</v>
      </c>
      <c r="AU417" s="369"/>
      <c r="AV417" s="312"/>
      <c r="AW417" s="370"/>
      <c r="AX417" s="370"/>
      <c r="AY417" s="370"/>
      <c r="AZ417" s="312"/>
      <c r="BA417" s="312"/>
      <c r="BB417" s="308"/>
      <c r="BC417" s="308"/>
      <c r="BD417" s="308"/>
      <c r="BE417" s="308"/>
      <c r="BF417" s="374"/>
      <c r="BG417" s="312"/>
      <c r="BH417" s="372"/>
      <c r="BI417" s="369"/>
      <c r="BJ417" s="312"/>
      <c r="BK417" s="370">
        <v>0.119232</v>
      </c>
      <c r="BL417" s="370"/>
      <c r="BM417" s="370">
        <f t="shared" si="1"/>
        <v>0.119232</v>
      </c>
      <c r="BN417" s="312">
        <f>_xll.SRS1Splines.Functions25.Linear_Interp(V_XNN1!$K$3:$K$8,V_XNN1!$L$3:$L$8,BT417)</f>
        <v>0.210891</v>
      </c>
      <c r="BO417" s="312">
        <f>(BN417/V_XNN1!$L$7)*100</f>
        <v>100.42428571428572</v>
      </c>
      <c r="BP417" s="308">
        <f>_xll.SRS1Splines.Functions25.Linear_Interp(V_XNN1!$K$3:$K$8,V_XNN1!$M$3:$M$8,BT417)</f>
        <v>5.4891000000000197E-2</v>
      </c>
      <c r="BQ417" s="308">
        <f>IFERROR((BN417 - V_XNN1!$M$16) / (V_XNN1!$M$15- V_XNN1!$M$16) * 100, 0)</f>
        <v>75.181058495821745</v>
      </c>
      <c r="BR417" s="308">
        <v>252</v>
      </c>
      <c r="BS417" s="308">
        <v>249</v>
      </c>
      <c r="BT417" s="374">
        <v>252.05</v>
      </c>
      <c r="BU417" s="312"/>
      <c r="BV417" s="372"/>
      <c r="BW417" s="369"/>
      <c r="BX417" s="312"/>
      <c r="BY417" s="370"/>
      <c r="BZ417" s="370"/>
      <c r="CA417" s="370"/>
      <c r="CB417" s="312"/>
      <c r="CC417" s="312"/>
      <c r="CD417" s="308"/>
      <c r="CE417" s="312"/>
      <c r="CF417" s="312"/>
      <c r="CG417" s="312"/>
      <c r="CH417" s="312"/>
      <c r="CI417" s="384"/>
      <c r="CJ417" s="312"/>
      <c r="CK417" s="372"/>
      <c r="CL417" s="369"/>
      <c r="CM417" s="312"/>
      <c r="CN417" s="370"/>
      <c r="CO417" s="370"/>
      <c r="CP417" s="370"/>
      <c r="CQ417" s="312"/>
      <c r="CR417" s="312"/>
      <c r="CS417" s="308"/>
      <c r="CT417" s="312"/>
      <c r="CU417" s="312"/>
      <c r="CV417" s="312"/>
      <c r="CW417" s="312"/>
      <c r="CX417" s="384"/>
      <c r="CY417" s="312"/>
      <c r="CZ417" s="372"/>
    </row>
    <row r="418" spans="1:104" s="1" customFormat="1" hidden="1">
      <c r="A418" s="271">
        <v>44977</v>
      </c>
      <c r="B418" s="380"/>
      <c r="C418" s="381"/>
      <c r="D418" s="382"/>
      <c r="E418" s="382"/>
      <c r="F418" s="382"/>
      <c r="G418" s="312"/>
      <c r="H418" s="308"/>
      <c r="I418" s="308"/>
      <c r="J418" s="308"/>
      <c r="K418" s="308"/>
      <c r="L418" s="308"/>
      <c r="M418" s="371"/>
      <c r="N418" s="371"/>
      <c r="O418" s="312"/>
      <c r="P418" s="383"/>
      <c r="Q418" s="369"/>
      <c r="R418" s="312"/>
      <c r="S418" s="370">
        <v>0.33665744618606569</v>
      </c>
      <c r="T418" s="370">
        <v>0</v>
      </c>
      <c r="U418" s="370">
        <v>0</v>
      </c>
      <c r="V418" s="312">
        <f>_xll.SRS1Splines.Functions25.Linear_Interp(V_NK3!$P$8:$P$32,V_NK3!$R$8:$R$32,AC418)</f>
        <v>431.92210820000099</v>
      </c>
      <c r="W418" s="312">
        <f>(V418/V_NK3!$R$28)*100</f>
        <v>79.668797993359689</v>
      </c>
      <c r="X418" s="308">
        <f>V418-V_NK3!$R$8</f>
        <v>375.34345620000101</v>
      </c>
      <c r="Y418" s="308">
        <f>IFERROR((V418 - V_NK3!$V$10) / (V_NK3!$V$9- V_NK3!$V$10) * 100, 0)</f>
        <v>77.299797458437396</v>
      </c>
      <c r="Z418" s="308">
        <v>541.79999999999995</v>
      </c>
      <c r="AA418" s="308">
        <v>521</v>
      </c>
      <c r="AB418" s="312">
        <v>538.09</v>
      </c>
      <c r="AC418" s="371">
        <v>537.96</v>
      </c>
      <c r="AD418" s="308">
        <v>0</v>
      </c>
      <c r="AE418" s="372">
        <v>0</v>
      </c>
      <c r="AF418" s="373"/>
      <c r="AG418" s="312"/>
      <c r="AH418" s="370">
        <v>0.11109695724140169</v>
      </c>
      <c r="AI418" s="370">
        <v>0</v>
      </c>
      <c r="AJ418" s="370">
        <v>0</v>
      </c>
      <c r="AK418" s="312">
        <f>_xll.SRS1Splines.Functions25.Linear_Interp(V_NK2!$R$10:$R$21,V_NK2!$T$10:$T$21,AR418)</f>
        <v>42.261628571456498</v>
      </c>
      <c r="AL418" s="312">
        <f>(AK418/V_NK2!$T$18)*100</f>
        <v>59.18995598243206</v>
      </c>
      <c r="AM418" s="308">
        <f>AK418-V_NK2!$T$11</f>
        <v>1.4416285714287014</v>
      </c>
      <c r="AN418" s="308">
        <f>IFERROR((AK418 - V_NK2!$X$12) / (V_NK2!$X$11- V_NK2!$X$12) * 100, 0)</f>
        <v>4.7142857142863708</v>
      </c>
      <c r="AO418" s="308">
        <v>427</v>
      </c>
      <c r="AP418" s="308">
        <v>420</v>
      </c>
      <c r="AQ418" s="308">
        <v>420.46</v>
      </c>
      <c r="AR418" s="371">
        <v>420.33</v>
      </c>
      <c r="AS418" s="312">
        <v>0</v>
      </c>
      <c r="AT418" s="372">
        <v>0</v>
      </c>
      <c r="AU418" s="369"/>
      <c r="AV418" s="312"/>
      <c r="AW418" s="370"/>
      <c r="AX418" s="370"/>
      <c r="AY418" s="370"/>
      <c r="AZ418" s="312"/>
      <c r="BA418" s="312"/>
      <c r="BB418" s="308"/>
      <c r="BC418" s="308"/>
      <c r="BD418" s="308"/>
      <c r="BE418" s="308"/>
      <c r="BF418" s="374"/>
      <c r="BG418" s="312"/>
      <c r="BH418" s="372"/>
      <c r="BI418" s="369"/>
      <c r="BJ418" s="312"/>
      <c r="BK418" s="370">
        <v>0.17280000000000001</v>
      </c>
      <c r="BL418" s="370"/>
      <c r="BM418" s="370">
        <f t="shared" si="1"/>
        <v>0.17280000000000001</v>
      </c>
      <c r="BN418" s="312">
        <f>_xll.SRS1Splines.Functions25.Linear_Interp(V_XNN1!$K$3:$K$8,V_XNN1!$L$3:$L$8,BT418)</f>
        <v>0.210891</v>
      </c>
      <c r="BO418" s="312">
        <f>(BN418/V_XNN1!$L$7)*100</f>
        <v>100.42428571428572</v>
      </c>
      <c r="BP418" s="308">
        <f>_xll.SRS1Splines.Functions25.Linear_Interp(V_XNN1!$K$3:$K$8,V_XNN1!$M$3:$M$8,BT418)</f>
        <v>5.4891000000000197E-2</v>
      </c>
      <c r="BQ418" s="308">
        <f>IFERROR((BN418 - V_XNN1!$M$16) / (V_XNN1!$M$15- V_XNN1!$M$16) * 100, 0)</f>
        <v>75.181058495821745</v>
      </c>
      <c r="BR418" s="308">
        <v>252</v>
      </c>
      <c r="BS418" s="308">
        <v>249</v>
      </c>
      <c r="BT418" s="374">
        <v>252.05</v>
      </c>
      <c r="BU418" s="312"/>
      <c r="BV418" s="372"/>
      <c r="BW418" s="369"/>
      <c r="BX418" s="312"/>
      <c r="BY418" s="370"/>
      <c r="BZ418" s="370"/>
      <c r="CA418" s="370"/>
      <c r="CB418" s="312"/>
      <c r="CC418" s="312"/>
      <c r="CD418" s="308"/>
      <c r="CE418" s="312"/>
      <c r="CF418" s="312"/>
      <c r="CG418" s="312"/>
      <c r="CH418" s="312"/>
      <c r="CI418" s="384"/>
      <c r="CJ418" s="312"/>
      <c r="CK418" s="372"/>
      <c r="CL418" s="369"/>
      <c r="CM418" s="312"/>
      <c r="CN418" s="370"/>
      <c r="CO418" s="370"/>
      <c r="CP418" s="370"/>
      <c r="CQ418" s="312"/>
      <c r="CR418" s="312"/>
      <c r="CS418" s="308"/>
      <c r="CT418" s="312"/>
      <c r="CU418" s="312"/>
      <c r="CV418" s="312"/>
      <c r="CW418" s="312"/>
      <c r="CX418" s="384"/>
      <c r="CY418" s="312"/>
      <c r="CZ418" s="372"/>
    </row>
    <row r="419" spans="1:104" s="1" customFormat="1" hidden="1">
      <c r="A419" s="271">
        <v>44978</v>
      </c>
      <c r="B419" s="380"/>
      <c r="C419" s="381"/>
      <c r="D419" s="382"/>
      <c r="E419" s="382"/>
      <c r="F419" s="382"/>
      <c r="G419" s="312"/>
      <c r="H419" s="308"/>
      <c r="I419" s="308"/>
      <c r="J419" s="308"/>
      <c r="K419" s="308"/>
      <c r="L419" s="308"/>
      <c r="M419" s="371"/>
      <c r="N419" s="371"/>
      <c r="O419" s="312"/>
      <c r="P419" s="383"/>
      <c r="Q419" s="369"/>
      <c r="R419" s="312"/>
      <c r="S419" s="370">
        <v>0.33665744618606569</v>
      </c>
      <c r="T419" s="370">
        <v>0</v>
      </c>
      <c r="U419" s="370">
        <v>0</v>
      </c>
      <c r="V419" s="312">
        <f>_xll.SRS1Splines.Functions25.Linear_Interp(V_NK3!$P$8:$P$32,V_NK3!$R$8:$R$32,AC419)</f>
        <v>432.25876565000101</v>
      </c>
      <c r="W419" s="312">
        <f>(V419/V_NK3!$R$28)*100</f>
        <v>79.730895056389841</v>
      </c>
      <c r="X419" s="308">
        <f>V419-V_NK3!$R$8</f>
        <v>375.68011365000103</v>
      </c>
      <c r="Y419" s="308">
        <f>IFERROR((V419 - V_NK3!$V$10) / (V_NK3!$V$9- V_NK3!$V$10) * 100, 0)</f>
        <v>77.369130098364948</v>
      </c>
      <c r="Z419" s="308">
        <v>541.79999999999995</v>
      </c>
      <c r="AA419" s="308">
        <v>521</v>
      </c>
      <c r="AB419" s="312">
        <v>538.09</v>
      </c>
      <c r="AC419" s="371">
        <v>537.97</v>
      </c>
      <c r="AD419" s="308">
        <v>0</v>
      </c>
      <c r="AE419" s="372">
        <v>0</v>
      </c>
      <c r="AF419" s="373"/>
      <c r="AG419" s="312"/>
      <c r="AH419" s="370">
        <v>0.11109695724140169</v>
      </c>
      <c r="AI419" s="370">
        <v>0</v>
      </c>
      <c r="AJ419" s="370">
        <v>0</v>
      </c>
      <c r="AK419" s="312">
        <f>_xll.SRS1Splines.Functions25.Linear_Interp(V_NK2!$R$10:$R$21,V_NK2!$T$10:$T$21,AR419)</f>
        <v>42.349000000028099</v>
      </c>
      <c r="AL419" s="312">
        <f>(AK419/V_NK2!$T$18)*100</f>
        <v>59.312324930011343</v>
      </c>
      <c r="AM419" s="308">
        <f>AK419-V_NK2!$T$11</f>
        <v>1.5290000000003019</v>
      </c>
      <c r="AN419" s="308">
        <f>IFERROR((AK419 - V_NK2!$X$12) / (V_NK2!$X$11- V_NK2!$X$12) * 100, 0)</f>
        <v>5.0000000000012328</v>
      </c>
      <c r="AO419" s="308">
        <v>427</v>
      </c>
      <c r="AP419" s="308">
        <v>420</v>
      </c>
      <c r="AQ419" s="308">
        <v>420.46</v>
      </c>
      <c r="AR419" s="371">
        <v>420.35</v>
      </c>
      <c r="AS419" s="312">
        <v>0</v>
      </c>
      <c r="AT419" s="372">
        <v>0</v>
      </c>
      <c r="AU419" s="369"/>
      <c r="AV419" s="312"/>
      <c r="AW419" s="370"/>
      <c r="AX419" s="370"/>
      <c r="AY419" s="370"/>
      <c r="AZ419" s="312"/>
      <c r="BA419" s="312"/>
      <c r="BB419" s="308"/>
      <c r="BC419" s="308"/>
      <c r="BD419" s="308"/>
      <c r="BE419" s="308"/>
      <c r="BF419" s="374"/>
      <c r="BG419" s="312"/>
      <c r="BH419" s="372"/>
      <c r="BI419" s="369"/>
      <c r="BJ419" s="312"/>
      <c r="BK419" s="370">
        <v>0.16416</v>
      </c>
      <c r="BL419" s="370"/>
      <c r="BM419" s="370">
        <f t="shared" si="1"/>
        <v>0.16416</v>
      </c>
      <c r="BN419" s="312">
        <f>_xll.SRS1Splines.Functions25.Linear_Interp(V_XNN1!$K$3:$K$8,V_XNN1!$L$3:$L$8,BT419)</f>
        <v>0.210891</v>
      </c>
      <c r="BO419" s="312">
        <f>(BN419/V_XNN1!$L$7)*100</f>
        <v>100.42428571428572</v>
      </c>
      <c r="BP419" s="308">
        <f>_xll.SRS1Splines.Functions25.Linear_Interp(V_XNN1!$K$3:$K$8,V_XNN1!$M$3:$M$8,BT419)</f>
        <v>5.4891000000000197E-2</v>
      </c>
      <c r="BQ419" s="308">
        <f>IFERROR((BN419 - V_XNN1!$M$16) / (V_XNN1!$M$15- V_XNN1!$M$16) * 100, 0)</f>
        <v>75.181058495821745</v>
      </c>
      <c r="BR419" s="308">
        <v>252</v>
      </c>
      <c r="BS419" s="308">
        <v>249</v>
      </c>
      <c r="BT419" s="374">
        <v>252.05</v>
      </c>
      <c r="BU419" s="312"/>
      <c r="BV419" s="372"/>
      <c r="BW419" s="369"/>
      <c r="BX419" s="312"/>
      <c r="BY419" s="370"/>
      <c r="BZ419" s="370"/>
      <c r="CA419" s="370"/>
      <c r="CB419" s="312"/>
      <c r="CC419" s="312"/>
      <c r="CD419" s="308"/>
      <c r="CE419" s="312"/>
      <c r="CF419" s="312"/>
      <c r="CG419" s="312"/>
      <c r="CH419" s="312"/>
      <c r="CI419" s="384"/>
      <c r="CJ419" s="312"/>
      <c r="CK419" s="372"/>
      <c r="CL419" s="369"/>
      <c r="CM419" s="312"/>
      <c r="CN419" s="370"/>
      <c r="CO419" s="370"/>
      <c r="CP419" s="370"/>
      <c r="CQ419" s="312"/>
      <c r="CR419" s="312"/>
      <c r="CS419" s="308"/>
      <c r="CT419" s="312"/>
      <c r="CU419" s="312"/>
      <c r="CV419" s="312"/>
      <c r="CW419" s="312"/>
      <c r="CX419" s="384"/>
      <c r="CY419" s="312"/>
      <c r="CZ419" s="372"/>
    </row>
    <row r="420" spans="1:104" s="1" customFormat="1" hidden="1">
      <c r="A420" s="271">
        <v>44979</v>
      </c>
      <c r="B420" s="380"/>
      <c r="C420" s="381"/>
      <c r="D420" s="382"/>
      <c r="E420" s="382"/>
      <c r="F420" s="382"/>
      <c r="G420" s="312"/>
      <c r="H420" s="308"/>
      <c r="I420" s="308"/>
      <c r="J420" s="308"/>
      <c r="K420" s="308"/>
      <c r="L420" s="308"/>
      <c r="M420" s="371"/>
      <c r="N420" s="371"/>
      <c r="O420" s="312"/>
      <c r="P420" s="383"/>
      <c r="Q420" s="369"/>
      <c r="R420" s="312"/>
      <c r="S420" s="370">
        <v>0</v>
      </c>
      <c r="T420" s="370">
        <v>0</v>
      </c>
      <c r="U420" s="370">
        <v>0</v>
      </c>
      <c r="V420" s="312">
        <f>_xll.SRS1Splines.Functions25.Linear_Interp(V_NK3!$P$8:$P$32,V_NK3!$R$8:$R$32,AC420)</f>
        <v>432.25876565000101</v>
      </c>
      <c r="W420" s="312">
        <f>(V420/V_NK3!$R$28)*100</f>
        <v>79.730895056389841</v>
      </c>
      <c r="X420" s="308">
        <f>V420-V_NK3!$R$8</f>
        <v>375.68011365000103</v>
      </c>
      <c r="Y420" s="308">
        <f>IFERROR((V420 - V_NK3!$V$10) / (V_NK3!$V$9- V_NK3!$V$10) * 100, 0)</f>
        <v>77.369130098364948</v>
      </c>
      <c r="Z420" s="308">
        <v>541.79999999999995</v>
      </c>
      <c r="AA420" s="308">
        <v>521</v>
      </c>
      <c r="AB420" s="312">
        <v>538.09</v>
      </c>
      <c r="AC420" s="371">
        <v>537.97</v>
      </c>
      <c r="AD420" s="308">
        <v>0</v>
      </c>
      <c r="AE420" s="372">
        <v>0</v>
      </c>
      <c r="AF420" s="373"/>
      <c r="AG420" s="312"/>
      <c r="AH420" s="370">
        <v>0.11109695724140169</v>
      </c>
      <c r="AI420" s="370">
        <v>0</v>
      </c>
      <c r="AJ420" s="370">
        <v>0</v>
      </c>
      <c r="AK420" s="312">
        <f>_xll.SRS1Splines.Functions25.Linear_Interp(V_NK2!$R$10:$R$21,V_NK2!$T$10:$T$21,AR420)</f>
        <v>42.392685714313799</v>
      </c>
      <c r="AL420" s="312">
        <f>(AK420/V_NK2!$T$18)*100</f>
        <v>59.373509403800838</v>
      </c>
      <c r="AM420" s="308">
        <f>AK420-V_NK2!$T$11</f>
        <v>1.5726857142860027</v>
      </c>
      <c r="AN420" s="308">
        <f>IFERROR((AK420 - V_NK2!$X$12) / (V_NK2!$X$11- V_NK2!$X$12) * 100, 0)</f>
        <v>5.1428571428583387</v>
      </c>
      <c r="AO420" s="308">
        <v>427</v>
      </c>
      <c r="AP420" s="308">
        <v>420</v>
      </c>
      <c r="AQ420" s="308">
        <v>420.46</v>
      </c>
      <c r="AR420" s="371">
        <v>420.36</v>
      </c>
      <c r="AS420" s="312">
        <v>0</v>
      </c>
      <c r="AT420" s="372">
        <v>0</v>
      </c>
      <c r="AU420" s="369"/>
      <c r="AV420" s="312"/>
      <c r="AW420" s="370"/>
      <c r="AX420" s="370"/>
      <c r="AY420" s="370"/>
      <c r="AZ420" s="312"/>
      <c r="BA420" s="312"/>
      <c r="BB420" s="308"/>
      <c r="BC420" s="308"/>
      <c r="BD420" s="308"/>
      <c r="BE420" s="308"/>
      <c r="BF420" s="374"/>
      <c r="BG420" s="312"/>
      <c r="BH420" s="372"/>
      <c r="BI420" s="369"/>
      <c r="BJ420" s="312"/>
      <c r="BK420" s="370">
        <v>0.17280000000000001</v>
      </c>
      <c r="BL420" s="370"/>
      <c r="BM420" s="370">
        <f t="shared" si="1"/>
        <v>0.17280000000000001</v>
      </c>
      <c r="BN420" s="312">
        <f>_xll.SRS1Splines.Functions25.Linear_Interp(V_XNN1!$K$3:$K$8,V_XNN1!$L$3:$L$8,BT420)</f>
        <v>0.210891</v>
      </c>
      <c r="BO420" s="312">
        <f>(BN420/V_XNN1!$L$7)*100</f>
        <v>100.42428571428572</v>
      </c>
      <c r="BP420" s="308">
        <f>_xll.SRS1Splines.Functions25.Linear_Interp(V_XNN1!$K$3:$K$8,V_XNN1!$M$3:$M$8,BT420)</f>
        <v>5.4891000000000197E-2</v>
      </c>
      <c r="BQ420" s="308">
        <f>IFERROR((BN420 - V_XNN1!$M$16) / (V_XNN1!$M$15- V_XNN1!$M$16) * 100, 0)</f>
        <v>75.181058495821745</v>
      </c>
      <c r="BR420" s="308">
        <v>252</v>
      </c>
      <c r="BS420" s="308">
        <v>249</v>
      </c>
      <c r="BT420" s="374">
        <v>252.05</v>
      </c>
      <c r="BU420" s="312"/>
      <c r="BV420" s="372"/>
      <c r="BW420" s="369"/>
      <c r="BX420" s="312"/>
      <c r="BY420" s="370"/>
      <c r="BZ420" s="370"/>
      <c r="CA420" s="370"/>
      <c r="CB420" s="312"/>
      <c r="CC420" s="312"/>
      <c r="CD420" s="308"/>
      <c r="CE420" s="312"/>
      <c r="CF420" s="312"/>
      <c r="CG420" s="312"/>
      <c r="CH420" s="312"/>
      <c r="CI420" s="384"/>
      <c r="CJ420" s="312"/>
      <c r="CK420" s="372"/>
      <c r="CL420" s="369"/>
      <c r="CM420" s="312"/>
      <c r="CN420" s="370"/>
      <c r="CO420" s="370"/>
      <c r="CP420" s="370"/>
      <c r="CQ420" s="312"/>
      <c r="CR420" s="312"/>
      <c r="CS420" s="308"/>
      <c r="CT420" s="312"/>
      <c r="CU420" s="312"/>
      <c r="CV420" s="312"/>
      <c r="CW420" s="312"/>
      <c r="CX420" s="384"/>
      <c r="CY420" s="312"/>
      <c r="CZ420" s="372"/>
    </row>
    <row r="421" spans="1:104" s="1" customFormat="1" hidden="1">
      <c r="A421" s="271">
        <v>44980</v>
      </c>
      <c r="B421" s="380"/>
      <c r="C421" s="381"/>
      <c r="D421" s="382"/>
      <c r="E421" s="382"/>
      <c r="F421" s="382"/>
      <c r="G421" s="312"/>
      <c r="H421" s="308"/>
      <c r="I421" s="308"/>
      <c r="J421" s="308"/>
      <c r="K421" s="308"/>
      <c r="L421" s="308"/>
      <c r="M421" s="371"/>
      <c r="N421" s="371"/>
      <c r="O421" s="312"/>
      <c r="P421" s="383"/>
      <c r="Q421" s="369"/>
      <c r="R421" s="312"/>
      <c r="S421" s="370">
        <v>0</v>
      </c>
      <c r="T421" s="370">
        <v>0</v>
      </c>
      <c r="U421" s="370">
        <v>0</v>
      </c>
      <c r="V421" s="312">
        <f>_xll.SRS1Splines.Functions25.Linear_Interp(V_NK3!$P$8:$P$32,V_NK3!$R$8:$R$32,AC421)</f>
        <v>432.25876565000101</v>
      </c>
      <c r="W421" s="312">
        <f>(V421/V_NK3!$R$28)*100</f>
        <v>79.730895056389841</v>
      </c>
      <c r="X421" s="308">
        <f>V421-V_NK3!$R$8</f>
        <v>375.68011365000103</v>
      </c>
      <c r="Y421" s="308">
        <f>IFERROR((V421 - V_NK3!$V$10) / (V_NK3!$V$9- V_NK3!$V$10) * 100, 0)</f>
        <v>77.369130098364948</v>
      </c>
      <c r="Z421" s="308">
        <v>541.79999999999995</v>
      </c>
      <c r="AA421" s="308">
        <v>521</v>
      </c>
      <c r="AB421" s="312">
        <v>538.09</v>
      </c>
      <c r="AC421" s="371">
        <v>537.97</v>
      </c>
      <c r="AD421" s="308">
        <v>0</v>
      </c>
      <c r="AE421" s="372">
        <v>0</v>
      </c>
      <c r="AF421" s="373"/>
      <c r="AG421" s="312"/>
      <c r="AH421" s="370">
        <v>0.11109695724140169</v>
      </c>
      <c r="AI421" s="370">
        <v>0</v>
      </c>
      <c r="AJ421" s="370">
        <v>0</v>
      </c>
      <c r="AK421" s="312">
        <f>_xll.SRS1Splines.Functions25.Linear_Interp(V_NK2!$R$10:$R$21,V_NK2!$T$10:$T$21,AR421)</f>
        <v>42.436371428599401</v>
      </c>
      <c r="AL421" s="312">
        <f>(AK421/V_NK2!$T$18)*100</f>
        <v>59.434693877590192</v>
      </c>
      <c r="AM421" s="308">
        <f>AK421-V_NK2!$T$11</f>
        <v>1.616371428571604</v>
      </c>
      <c r="AN421" s="308">
        <f>IFERROR((AK421 - V_NK2!$X$12) / (V_NK2!$X$11- V_NK2!$X$12) * 100, 0)</f>
        <v>5.2857142857151187</v>
      </c>
      <c r="AO421" s="308">
        <v>427</v>
      </c>
      <c r="AP421" s="308">
        <v>420</v>
      </c>
      <c r="AQ421" s="308">
        <v>420.46</v>
      </c>
      <c r="AR421" s="371">
        <v>420.37</v>
      </c>
      <c r="AS421" s="312">
        <v>0</v>
      </c>
      <c r="AT421" s="372">
        <v>0</v>
      </c>
      <c r="AU421" s="369"/>
      <c r="AV421" s="312"/>
      <c r="AW421" s="370"/>
      <c r="AX421" s="370"/>
      <c r="AY421" s="370"/>
      <c r="AZ421" s="312"/>
      <c r="BA421" s="312"/>
      <c r="BB421" s="308"/>
      <c r="BC421" s="308"/>
      <c r="BD421" s="308"/>
      <c r="BE421" s="308"/>
      <c r="BF421" s="374"/>
      <c r="BG421" s="312"/>
      <c r="BH421" s="372"/>
      <c r="BI421" s="369"/>
      <c r="BJ421" s="312"/>
      <c r="BK421" s="370">
        <v>0.16416</v>
      </c>
      <c r="BL421" s="370"/>
      <c r="BM421" s="370">
        <f t="shared" si="1"/>
        <v>0.16416</v>
      </c>
      <c r="BN421" s="312">
        <f>_xll.SRS1Splines.Functions25.Linear_Interp(V_XNN1!$K$3:$K$8,V_XNN1!$L$3:$L$8,BT421)</f>
        <v>0.210891</v>
      </c>
      <c r="BO421" s="312">
        <f>(BN421/V_XNN1!$L$7)*100</f>
        <v>100.42428571428572</v>
      </c>
      <c r="BP421" s="308">
        <f>_xll.SRS1Splines.Functions25.Linear_Interp(V_XNN1!$K$3:$K$8,V_XNN1!$M$3:$M$8,BT421)</f>
        <v>5.4891000000000197E-2</v>
      </c>
      <c r="BQ421" s="308">
        <f>IFERROR((BN421 - V_XNN1!$M$16) / (V_XNN1!$M$15- V_XNN1!$M$16) * 100, 0)</f>
        <v>75.181058495821745</v>
      </c>
      <c r="BR421" s="308">
        <v>252</v>
      </c>
      <c r="BS421" s="308">
        <v>249</v>
      </c>
      <c r="BT421" s="374">
        <v>252.05</v>
      </c>
      <c r="BU421" s="312"/>
      <c r="BV421" s="372"/>
      <c r="BW421" s="369"/>
      <c r="BX421" s="312"/>
      <c r="BY421" s="370"/>
      <c r="BZ421" s="370"/>
      <c r="CA421" s="370"/>
      <c r="CB421" s="312"/>
      <c r="CC421" s="312"/>
      <c r="CD421" s="308"/>
      <c r="CE421" s="312"/>
      <c r="CF421" s="312"/>
      <c r="CG421" s="312"/>
      <c r="CH421" s="312"/>
      <c r="CI421" s="384"/>
      <c r="CJ421" s="312"/>
      <c r="CK421" s="372"/>
      <c r="CL421" s="369"/>
      <c r="CM421" s="312"/>
      <c r="CN421" s="370"/>
      <c r="CO421" s="370"/>
      <c r="CP421" s="370"/>
      <c r="CQ421" s="312"/>
      <c r="CR421" s="312"/>
      <c r="CS421" s="308"/>
      <c r="CT421" s="312"/>
      <c r="CU421" s="312"/>
      <c r="CV421" s="312"/>
      <c r="CW421" s="312"/>
      <c r="CX421" s="384"/>
      <c r="CY421" s="312"/>
      <c r="CZ421" s="372"/>
    </row>
    <row r="422" spans="1:104" s="1" customFormat="1" hidden="1">
      <c r="A422" s="271">
        <v>44981</v>
      </c>
      <c r="B422" s="380"/>
      <c r="C422" s="381"/>
      <c r="D422" s="382"/>
      <c r="E422" s="382"/>
      <c r="F422" s="382"/>
      <c r="G422" s="312"/>
      <c r="H422" s="308"/>
      <c r="I422" s="308"/>
      <c r="J422" s="308"/>
      <c r="K422" s="308"/>
      <c r="L422" s="308"/>
      <c r="M422" s="371"/>
      <c r="N422" s="371"/>
      <c r="O422" s="312"/>
      <c r="P422" s="383"/>
      <c r="Q422" s="369"/>
      <c r="R422" s="312"/>
      <c r="S422" s="370">
        <v>0.33665744618606569</v>
      </c>
      <c r="T422" s="370">
        <v>0</v>
      </c>
      <c r="U422" s="370">
        <v>0</v>
      </c>
      <c r="V422" s="312">
        <f>_xll.SRS1Splines.Functions25.Linear_Interp(V_NK3!$P$8:$P$32,V_NK3!$R$8:$R$32,AC422)</f>
        <v>432.59542310000103</v>
      </c>
      <c r="W422" s="312">
        <f>(V422/V_NK3!$R$28)*100</f>
        <v>79.792992119419978</v>
      </c>
      <c r="X422" s="308">
        <f>V422-V_NK3!$R$8</f>
        <v>376.01677110000105</v>
      </c>
      <c r="Y422" s="308">
        <f>IFERROR((V422 - V_NK3!$V$10) / (V_NK3!$V$9- V_NK3!$V$10) * 100, 0)</f>
        <v>77.438462738292486</v>
      </c>
      <c r="Z422" s="308">
        <v>541.79999999999995</v>
      </c>
      <c r="AA422" s="308">
        <v>521</v>
      </c>
      <c r="AB422" s="312">
        <v>538.09</v>
      </c>
      <c r="AC422" s="371">
        <v>537.98</v>
      </c>
      <c r="AD422" s="308">
        <v>0</v>
      </c>
      <c r="AE422" s="372">
        <v>0</v>
      </c>
      <c r="AF422" s="373"/>
      <c r="AG422" s="312"/>
      <c r="AH422" s="370">
        <v>0.11109695724140169</v>
      </c>
      <c r="AI422" s="370">
        <v>0</v>
      </c>
      <c r="AJ422" s="370">
        <v>0</v>
      </c>
      <c r="AK422" s="312">
        <f>_xll.SRS1Splines.Functions25.Linear_Interp(V_NK2!$R$10:$R$21,V_NK2!$T$10:$T$21,AR422)</f>
        <v>42.480057142885101</v>
      </c>
      <c r="AL422" s="312">
        <f>(AK422/V_NK2!$T$18)*100</f>
        <v>59.495878351379694</v>
      </c>
      <c r="AM422" s="308">
        <f>AK422-V_NK2!$T$11</f>
        <v>1.6600571428573048</v>
      </c>
      <c r="AN422" s="308">
        <f>IFERROR((AK422 - V_NK2!$X$12) / (V_NK2!$X$11- V_NK2!$X$12) * 100, 0)</f>
        <v>5.4285714285722246</v>
      </c>
      <c r="AO422" s="308">
        <v>427</v>
      </c>
      <c r="AP422" s="308">
        <v>420</v>
      </c>
      <c r="AQ422" s="308">
        <v>420.46</v>
      </c>
      <c r="AR422" s="371">
        <v>420.38</v>
      </c>
      <c r="AS422" s="312">
        <v>0</v>
      </c>
      <c r="AT422" s="372">
        <v>0</v>
      </c>
      <c r="AU422" s="369"/>
      <c r="AV422" s="312"/>
      <c r="AW422" s="370"/>
      <c r="AX422" s="370"/>
      <c r="AY422" s="370"/>
      <c r="AZ422" s="312"/>
      <c r="BA422" s="312"/>
      <c r="BB422" s="308"/>
      <c r="BC422" s="308"/>
      <c r="BD422" s="308"/>
      <c r="BE422" s="308"/>
      <c r="BF422" s="374"/>
      <c r="BG422" s="312"/>
      <c r="BH422" s="372"/>
      <c r="BI422" s="369"/>
      <c r="BJ422" s="312"/>
      <c r="BK422" s="370">
        <v>0.15551999999999999</v>
      </c>
      <c r="BL422" s="370"/>
      <c r="BM422" s="370">
        <f t="shared" si="1"/>
        <v>0.15551999999999999</v>
      </c>
      <c r="BN422" s="312">
        <f>_xll.SRS1Splines.Functions25.Linear_Interp(V_XNN1!$K$3:$K$8,V_XNN1!$L$3:$L$8,BT422)</f>
        <v>0.210891</v>
      </c>
      <c r="BO422" s="312">
        <f>(BN422/V_XNN1!$L$7)*100</f>
        <v>100.42428571428572</v>
      </c>
      <c r="BP422" s="308">
        <f>_xll.SRS1Splines.Functions25.Linear_Interp(V_XNN1!$K$3:$K$8,V_XNN1!$M$3:$M$8,BT422)</f>
        <v>5.4891000000000197E-2</v>
      </c>
      <c r="BQ422" s="308">
        <f>IFERROR((BN422 - V_XNN1!$M$16) / (V_XNN1!$M$15- V_XNN1!$M$16) * 100, 0)</f>
        <v>75.181058495821745</v>
      </c>
      <c r="BR422" s="308">
        <v>252</v>
      </c>
      <c r="BS422" s="308">
        <v>249</v>
      </c>
      <c r="BT422" s="374">
        <v>252.05</v>
      </c>
      <c r="BU422" s="312"/>
      <c r="BV422" s="372"/>
      <c r="BW422" s="369"/>
      <c r="BX422" s="312"/>
      <c r="BY422" s="370"/>
      <c r="BZ422" s="370"/>
      <c r="CA422" s="370"/>
      <c r="CB422" s="312"/>
      <c r="CC422" s="312"/>
      <c r="CD422" s="308"/>
      <c r="CE422" s="312"/>
      <c r="CF422" s="312"/>
      <c r="CG422" s="312"/>
      <c r="CH422" s="312"/>
      <c r="CI422" s="384"/>
      <c r="CJ422" s="312"/>
      <c r="CK422" s="372"/>
      <c r="CL422" s="369"/>
      <c r="CM422" s="312"/>
      <c r="CN422" s="370"/>
      <c r="CO422" s="370"/>
      <c r="CP422" s="370"/>
      <c r="CQ422" s="312"/>
      <c r="CR422" s="312"/>
      <c r="CS422" s="308"/>
      <c r="CT422" s="312"/>
      <c r="CU422" s="312"/>
      <c r="CV422" s="312"/>
      <c r="CW422" s="312"/>
      <c r="CX422" s="384"/>
      <c r="CY422" s="312"/>
      <c r="CZ422" s="372"/>
    </row>
    <row r="423" spans="1:104" s="1" customFormat="1" hidden="1">
      <c r="A423" s="271">
        <v>44982</v>
      </c>
      <c r="B423" s="380"/>
      <c r="C423" s="381"/>
      <c r="D423" s="382"/>
      <c r="E423" s="382"/>
      <c r="F423" s="382"/>
      <c r="G423" s="312"/>
      <c r="H423" s="308"/>
      <c r="I423" s="308"/>
      <c r="J423" s="308"/>
      <c r="K423" s="308"/>
      <c r="L423" s="308"/>
      <c r="M423" s="371"/>
      <c r="N423" s="371"/>
      <c r="O423" s="312"/>
      <c r="P423" s="383"/>
      <c r="Q423" s="369"/>
      <c r="R423" s="312"/>
      <c r="S423" s="370">
        <v>0</v>
      </c>
      <c r="T423" s="370">
        <v>0</v>
      </c>
      <c r="U423" s="370">
        <v>0</v>
      </c>
      <c r="V423" s="312">
        <f>_xll.SRS1Splines.Functions25.Linear_Interp(V_NK3!$P$8:$P$32,V_NK3!$R$8:$R$32,AC423)</f>
        <v>432.59542310000103</v>
      </c>
      <c r="W423" s="312">
        <f>(V423/V_NK3!$R$28)*100</f>
        <v>79.792992119419978</v>
      </c>
      <c r="X423" s="308">
        <f>V423-V_NK3!$R$8</f>
        <v>376.01677110000105</v>
      </c>
      <c r="Y423" s="308">
        <f>IFERROR((V423 - V_NK3!$V$10) / (V_NK3!$V$9- V_NK3!$V$10) * 100, 0)</f>
        <v>77.438462738292486</v>
      </c>
      <c r="Z423" s="308">
        <v>541.79999999999995</v>
      </c>
      <c r="AA423" s="308">
        <v>521</v>
      </c>
      <c r="AB423" s="312">
        <v>538.09</v>
      </c>
      <c r="AC423" s="371">
        <v>537.98</v>
      </c>
      <c r="AD423" s="308">
        <v>0</v>
      </c>
      <c r="AE423" s="372">
        <v>0</v>
      </c>
      <c r="AF423" s="373"/>
      <c r="AG423" s="312"/>
      <c r="AH423" s="370">
        <v>0.11109695724140169</v>
      </c>
      <c r="AI423" s="370">
        <v>0</v>
      </c>
      <c r="AJ423" s="370">
        <v>0</v>
      </c>
      <c r="AK423" s="312">
        <f>_xll.SRS1Splines.Functions25.Linear_Interp(V_NK2!$R$10:$R$21,V_NK2!$T$10:$T$21,AR423)</f>
        <v>42.523742857170802</v>
      </c>
      <c r="AL423" s="312">
        <f>(AK423/V_NK2!$T$18)*100</f>
        <v>59.557062825169183</v>
      </c>
      <c r="AM423" s="308">
        <f>AK423-V_NK2!$T$11</f>
        <v>1.7037428571430056</v>
      </c>
      <c r="AN423" s="308">
        <f>IFERROR((AK423 - V_NK2!$X$12) / (V_NK2!$X$11- V_NK2!$X$12) * 100, 0)</f>
        <v>5.5714285714293297</v>
      </c>
      <c r="AO423" s="308">
        <v>427</v>
      </c>
      <c r="AP423" s="308">
        <v>420</v>
      </c>
      <c r="AQ423" s="308">
        <v>420.46</v>
      </c>
      <c r="AR423" s="371">
        <v>420.39</v>
      </c>
      <c r="AS423" s="312">
        <v>0</v>
      </c>
      <c r="AT423" s="372">
        <v>0</v>
      </c>
      <c r="AU423" s="369"/>
      <c r="AV423" s="312"/>
      <c r="AW423" s="370"/>
      <c r="AX423" s="370"/>
      <c r="AY423" s="370"/>
      <c r="AZ423" s="312"/>
      <c r="BA423" s="312"/>
      <c r="BB423" s="308"/>
      <c r="BC423" s="308"/>
      <c r="BD423" s="308"/>
      <c r="BE423" s="308"/>
      <c r="BF423" s="374"/>
      <c r="BG423" s="312"/>
      <c r="BH423" s="372"/>
      <c r="BI423" s="369"/>
      <c r="BJ423" s="312"/>
      <c r="BK423" s="370">
        <v>0.144288</v>
      </c>
      <c r="BL423" s="370"/>
      <c r="BM423" s="370">
        <f t="shared" si="1"/>
        <v>0.144288</v>
      </c>
      <c r="BN423" s="312">
        <f>_xll.SRS1Splines.Functions25.Linear_Interp(V_XNN1!$K$3:$K$8,V_XNN1!$L$3:$L$8,BT423)</f>
        <v>0.210891</v>
      </c>
      <c r="BO423" s="312">
        <f>(BN423/V_XNN1!$L$7)*100</f>
        <v>100.42428571428572</v>
      </c>
      <c r="BP423" s="308">
        <f>_xll.SRS1Splines.Functions25.Linear_Interp(V_XNN1!$K$3:$K$8,V_XNN1!$M$3:$M$8,BT423)</f>
        <v>5.4891000000000197E-2</v>
      </c>
      <c r="BQ423" s="308">
        <f>IFERROR((BN423 - V_XNN1!$M$16) / (V_XNN1!$M$15- V_XNN1!$M$16) * 100, 0)</f>
        <v>75.181058495821745</v>
      </c>
      <c r="BR423" s="308">
        <v>252</v>
      </c>
      <c r="BS423" s="308">
        <v>249</v>
      </c>
      <c r="BT423" s="374">
        <v>252.05</v>
      </c>
      <c r="BU423" s="312"/>
      <c r="BV423" s="372"/>
      <c r="BW423" s="369"/>
      <c r="BX423" s="312"/>
      <c r="BY423" s="370"/>
      <c r="BZ423" s="370"/>
      <c r="CA423" s="370"/>
      <c r="CB423" s="312"/>
      <c r="CC423" s="312"/>
      <c r="CD423" s="308"/>
      <c r="CE423" s="312"/>
      <c r="CF423" s="312"/>
      <c r="CG423" s="312"/>
      <c r="CH423" s="312"/>
      <c r="CI423" s="384"/>
      <c r="CJ423" s="312"/>
      <c r="CK423" s="372"/>
      <c r="CL423" s="369"/>
      <c r="CM423" s="312"/>
      <c r="CN423" s="370"/>
      <c r="CO423" s="370"/>
      <c r="CP423" s="370"/>
      <c r="CQ423" s="312"/>
      <c r="CR423" s="312"/>
      <c r="CS423" s="308"/>
      <c r="CT423" s="312"/>
      <c r="CU423" s="312"/>
      <c r="CV423" s="312"/>
      <c r="CW423" s="312"/>
      <c r="CX423" s="384"/>
      <c r="CY423" s="312"/>
      <c r="CZ423" s="372"/>
    </row>
    <row r="424" spans="1:104" s="1" customFormat="1" hidden="1">
      <c r="A424" s="271">
        <v>44983</v>
      </c>
      <c r="B424" s="380"/>
      <c r="C424" s="381"/>
      <c r="D424" s="382"/>
      <c r="E424" s="382"/>
      <c r="F424" s="382"/>
      <c r="G424" s="312"/>
      <c r="H424" s="308"/>
      <c r="I424" s="308"/>
      <c r="J424" s="308"/>
      <c r="K424" s="308"/>
      <c r="L424" s="308"/>
      <c r="M424" s="371"/>
      <c r="N424" s="371"/>
      <c r="O424" s="312"/>
      <c r="P424" s="383"/>
      <c r="Q424" s="369"/>
      <c r="R424" s="312"/>
      <c r="S424" s="370">
        <v>0.33665744618606569</v>
      </c>
      <c r="T424" s="370">
        <v>0</v>
      </c>
      <c r="U424" s="370">
        <v>0</v>
      </c>
      <c r="V424" s="312">
        <f>_xll.SRS1Splines.Functions25.Linear_Interp(V_NK3!$P$8:$P$32,V_NK3!$R$8:$R$32,AC424)</f>
        <v>432.93208055000002</v>
      </c>
      <c r="W424" s="312">
        <f>(V424/V_NK3!$R$28)*100</f>
        <v>79.855089182449944</v>
      </c>
      <c r="X424" s="308">
        <f>V424-V_NK3!$R$8</f>
        <v>376.35342855000005</v>
      </c>
      <c r="Y424" s="308">
        <f>IFERROR((V424 - V_NK3!$V$10) / (V_NK3!$V$9- V_NK3!$V$10) * 100, 0)</f>
        <v>77.507795378219825</v>
      </c>
      <c r="Z424" s="308">
        <v>541.79999999999995</v>
      </c>
      <c r="AA424" s="308">
        <v>521</v>
      </c>
      <c r="AB424" s="312">
        <v>538.09</v>
      </c>
      <c r="AC424" s="371">
        <v>537.99</v>
      </c>
      <c r="AD424" s="308">
        <v>0</v>
      </c>
      <c r="AE424" s="372">
        <v>0</v>
      </c>
      <c r="AF424" s="373"/>
      <c r="AG424" s="312"/>
      <c r="AH424" s="370">
        <v>0.11109695724140169</v>
      </c>
      <c r="AI424" s="370">
        <v>0</v>
      </c>
      <c r="AJ424" s="370">
        <v>0</v>
      </c>
      <c r="AK424" s="312">
        <f>_xll.SRS1Splines.Functions25.Linear_Interp(V_NK2!$R$10:$R$21,V_NK2!$T$10:$T$21,AR424)</f>
        <v>42.523742857170802</v>
      </c>
      <c r="AL424" s="312">
        <f>(AK424/V_NK2!$T$18)*100</f>
        <v>59.557062825169183</v>
      </c>
      <c r="AM424" s="308">
        <f>AK424-V_NK2!$T$11</f>
        <v>1.7037428571430056</v>
      </c>
      <c r="AN424" s="308">
        <f>IFERROR((AK424 - V_NK2!$X$12) / (V_NK2!$X$11- V_NK2!$X$12) * 100, 0)</f>
        <v>5.5714285714293297</v>
      </c>
      <c r="AO424" s="308">
        <v>427</v>
      </c>
      <c r="AP424" s="308">
        <v>420</v>
      </c>
      <c r="AQ424" s="308">
        <v>420.46</v>
      </c>
      <c r="AR424" s="371">
        <v>420.39</v>
      </c>
      <c r="AS424" s="312">
        <v>0</v>
      </c>
      <c r="AT424" s="372">
        <v>0</v>
      </c>
      <c r="AU424" s="369"/>
      <c r="AV424" s="312"/>
      <c r="AW424" s="370"/>
      <c r="AX424" s="370"/>
      <c r="AY424" s="370"/>
      <c r="AZ424" s="312"/>
      <c r="BA424" s="312"/>
      <c r="BB424" s="308"/>
      <c r="BC424" s="308"/>
      <c r="BD424" s="308"/>
      <c r="BE424" s="308"/>
      <c r="BF424" s="374"/>
      <c r="BG424" s="312"/>
      <c r="BH424" s="372"/>
      <c r="BI424" s="369"/>
      <c r="BJ424" s="312"/>
      <c r="BK424" s="370">
        <v>0.16416</v>
      </c>
      <c r="BL424" s="370"/>
      <c r="BM424" s="370">
        <f t="shared" si="1"/>
        <v>0.16416</v>
      </c>
      <c r="BN424" s="312">
        <f>_xll.SRS1Splines.Functions25.Linear_Interp(V_XNN1!$K$3:$K$8,V_XNN1!$L$3:$L$8,BT424)</f>
        <v>0.210891</v>
      </c>
      <c r="BO424" s="312">
        <f>(BN424/V_XNN1!$L$7)*100</f>
        <v>100.42428571428572</v>
      </c>
      <c r="BP424" s="308">
        <f>_xll.SRS1Splines.Functions25.Linear_Interp(V_XNN1!$K$3:$K$8,V_XNN1!$M$3:$M$8,BT424)</f>
        <v>5.4891000000000197E-2</v>
      </c>
      <c r="BQ424" s="308">
        <f>IFERROR((BN424 - V_XNN1!$M$16) / (V_XNN1!$M$15- V_XNN1!$M$16) * 100, 0)</f>
        <v>75.181058495821745</v>
      </c>
      <c r="BR424" s="308">
        <v>252</v>
      </c>
      <c r="BS424" s="308">
        <v>249</v>
      </c>
      <c r="BT424" s="374">
        <v>252.05</v>
      </c>
      <c r="BU424" s="312"/>
      <c r="BV424" s="372"/>
      <c r="BW424" s="369"/>
      <c r="BX424" s="312"/>
      <c r="BY424" s="370"/>
      <c r="BZ424" s="370"/>
      <c r="CA424" s="370"/>
      <c r="CB424" s="312"/>
      <c r="CC424" s="312"/>
      <c r="CD424" s="308"/>
      <c r="CE424" s="312"/>
      <c r="CF424" s="312"/>
      <c r="CG424" s="312"/>
      <c r="CH424" s="312"/>
      <c r="CI424" s="384"/>
      <c r="CJ424" s="312"/>
      <c r="CK424" s="372"/>
      <c r="CL424" s="369"/>
      <c r="CM424" s="312"/>
      <c r="CN424" s="370"/>
      <c r="CO424" s="370"/>
      <c r="CP424" s="370"/>
      <c r="CQ424" s="312"/>
      <c r="CR424" s="312"/>
      <c r="CS424" s="308"/>
      <c r="CT424" s="312"/>
      <c r="CU424" s="312"/>
      <c r="CV424" s="312"/>
      <c r="CW424" s="312"/>
      <c r="CX424" s="384"/>
      <c r="CY424" s="312"/>
      <c r="CZ424" s="372"/>
    </row>
    <row r="425" spans="1:104" s="1" customFormat="1" hidden="1">
      <c r="A425" s="271">
        <v>44984</v>
      </c>
      <c r="B425" s="380"/>
      <c r="C425" s="381"/>
      <c r="D425" s="382"/>
      <c r="E425" s="382"/>
      <c r="F425" s="382"/>
      <c r="G425" s="312"/>
      <c r="H425" s="308"/>
      <c r="I425" s="308"/>
      <c r="J425" s="308"/>
      <c r="K425" s="308"/>
      <c r="L425" s="308"/>
      <c r="M425" s="371"/>
      <c r="N425" s="371"/>
      <c r="O425" s="312"/>
      <c r="P425" s="383"/>
      <c r="Q425" s="369"/>
      <c r="R425" s="312"/>
      <c r="S425" s="370">
        <v>0.33665744620132448</v>
      </c>
      <c r="T425" s="370">
        <v>0</v>
      </c>
      <c r="U425" s="370">
        <v>0</v>
      </c>
      <c r="V425" s="312">
        <f>_xll.SRS1Splines.Functions25.Linear_Interp(V_NK3!$P$8:$P$32,V_NK3!$R$8:$R$32,AC425)</f>
        <v>433.26873799999998</v>
      </c>
      <c r="W425" s="312">
        <f>(V425/V_NK3!$R$28)*100</f>
        <v>79.917186245480082</v>
      </c>
      <c r="X425" s="308">
        <f>V425-V_NK3!$R$8</f>
        <v>376.69008600000001</v>
      </c>
      <c r="Y425" s="308">
        <f>IFERROR((V425 - V_NK3!$V$10) / (V_NK3!$V$9- V_NK3!$V$10) * 100, 0)</f>
        <v>77.577128018147363</v>
      </c>
      <c r="Z425" s="308">
        <v>541.79999999999995</v>
      </c>
      <c r="AA425" s="308">
        <v>521</v>
      </c>
      <c r="AB425" s="312">
        <v>538.09</v>
      </c>
      <c r="AC425" s="371">
        <v>538</v>
      </c>
      <c r="AD425" s="308">
        <v>0</v>
      </c>
      <c r="AE425" s="372">
        <v>0</v>
      </c>
      <c r="AF425" s="373"/>
      <c r="AG425" s="312"/>
      <c r="AH425" s="370">
        <v>0.11109695724140169</v>
      </c>
      <c r="AI425" s="370">
        <v>0</v>
      </c>
      <c r="AJ425" s="370">
        <v>0</v>
      </c>
      <c r="AK425" s="312">
        <f>_xll.SRS1Splines.Functions25.Linear_Interp(V_NK2!$R$10:$R$21,V_NK2!$T$10:$T$21,AR425)</f>
        <v>42.567428571456503</v>
      </c>
      <c r="AL425" s="312">
        <f>(AK425/V_NK2!$T$18)*100</f>
        <v>59.618247298958678</v>
      </c>
      <c r="AM425" s="308">
        <f>AK425-V_NK2!$T$11</f>
        <v>1.7474285714287063</v>
      </c>
      <c r="AN425" s="308">
        <f>IFERROR((AK425 - V_NK2!$X$12) / (V_NK2!$X$11- V_NK2!$X$12) * 100, 0)</f>
        <v>5.7142857142864356</v>
      </c>
      <c r="AO425" s="308">
        <v>427</v>
      </c>
      <c r="AP425" s="308">
        <v>420</v>
      </c>
      <c r="AQ425" s="308">
        <v>420.46</v>
      </c>
      <c r="AR425" s="371">
        <v>420.4</v>
      </c>
      <c r="AS425" s="312">
        <v>0</v>
      </c>
      <c r="AT425" s="372">
        <v>0</v>
      </c>
      <c r="AU425" s="369"/>
      <c r="AV425" s="312"/>
      <c r="AW425" s="370"/>
      <c r="AX425" s="370"/>
      <c r="AY425" s="370"/>
      <c r="AZ425" s="312"/>
      <c r="BA425" s="312"/>
      <c r="BB425" s="308"/>
      <c r="BC425" s="308"/>
      <c r="BD425" s="308"/>
      <c r="BE425" s="308"/>
      <c r="BF425" s="374"/>
      <c r="BG425" s="312"/>
      <c r="BH425" s="372"/>
      <c r="BI425" s="369"/>
      <c r="BJ425" s="312"/>
      <c r="BK425" s="370">
        <v>0.119232</v>
      </c>
      <c r="BL425" s="370"/>
      <c r="BM425" s="370">
        <f t="shared" si="1"/>
        <v>0.119232</v>
      </c>
      <c r="BN425" s="312">
        <f>_xll.SRS1Splines.Functions25.Linear_Interp(V_XNN1!$K$3:$K$8,V_XNN1!$L$3:$L$8,BT425)</f>
        <v>0.210891</v>
      </c>
      <c r="BO425" s="312">
        <f>(BN425/V_XNN1!$L$7)*100</f>
        <v>100.42428571428572</v>
      </c>
      <c r="BP425" s="308">
        <f>_xll.SRS1Splines.Functions25.Linear_Interp(V_XNN1!$K$3:$K$8,V_XNN1!$M$3:$M$8,BT425)</f>
        <v>5.4891000000000197E-2</v>
      </c>
      <c r="BQ425" s="308">
        <f>IFERROR((BN425 - V_XNN1!$M$16) / (V_XNN1!$M$15- V_XNN1!$M$16) * 100, 0)</f>
        <v>75.181058495821745</v>
      </c>
      <c r="BR425" s="308">
        <v>252</v>
      </c>
      <c r="BS425" s="308">
        <v>249</v>
      </c>
      <c r="BT425" s="374">
        <v>252.05</v>
      </c>
      <c r="BU425" s="312"/>
      <c r="BV425" s="372"/>
      <c r="BW425" s="369"/>
      <c r="BX425" s="312"/>
      <c r="BY425" s="370"/>
      <c r="BZ425" s="370"/>
      <c r="CA425" s="370"/>
      <c r="CB425" s="312"/>
      <c r="CC425" s="312"/>
      <c r="CD425" s="308"/>
      <c r="CE425" s="312"/>
      <c r="CF425" s="312"/>
      <c r="CG425" s="312"/>
      <c r="CH425" s="312"/>
      <c r="CI425" s="384"/>
      <c r="CJ425" s="312"/>
      <c r="CK425" s="372"/>
      <c r="CL425" s="369"/>
      <c r="CM425" s="312"/>
      <c r="CN425" s="370"/>
      <c r="CO425" s="370"/>
      <c r="CP425" s="370"/>
      <c r="CQ425" s="312"/>
      <c r="CR425" s="312"/>
      <c r="CS425" s="308"/>
      <c r="CT425" s="312"/>
      <c r="CU425" s="312"/>
      <c r="CV425" s="312"/>
      <c r="CW425" s="312"/>
      <c r="CX425" s="384"/>
      <c r="CY425" s="312"/>
      <c r="CZ425" s="372"/>
    </row>
    <row r="426" spans="1:104" s="1" customFormat="1" hidden="1">
      <c r="A426" s="271">
        <v>44985</v>
      </c>
      <c r="B426" s="380"/>
      <c r="C426" s="381"/>
      <c r="D426" s="382"/>
      <c r="E426" s="382"/>
      <c r="F426" s="382"/>
      <c r="G426" s="312"/>
      <c r="H426" s="308"/>
      <c r="I426" s="308"/>
      <c r="J426" s="308"/>
      <c r="K426" s="308"/>
      <c r="L426" s="308"/>
      <c r="M426" s="371"/>
      <c r="N426" s="371"/>
      <c r="O426" s="312"/>
      <c r="P426" s="383"/>
      <c r="Q426" s="369"/>
      <c r="R426" s="312"/>
      <c r="S426" s="370">
        <v>0</v>
      </c>
      <c r="T426" s="370">
        <v>0</v>
      </c>
      <c r="U426" s="370">
        <v>0</v>
      </c>
      <c r="V426" s="312">
        <f>_xll.SRS1Splines.Functions25.Linear_Interp(V_NK3!$P$8:$P$32,V_NK3!$R$8:$R$32,AC426)</f>
        <v>433.26873799999998</v>
      </c>
      <c r="W426" s="312">
        <f>(V426/V_NK3!$R$28)*100</f>
        <v>79.917186245480082</v>
      </c>
      <c r="X426" s="308">
        <f>V426-V_NK3!$R$8</f>
        <v>376.69008600000001</v>
      </c>
      <c r="Y426" s="308">
        <f>IFERROR((V426 - V_NK3!$V$10) / (V_NK3!$V$9- V_NK3!$V$10) * 100, 0)</f>
        <v>77.577128018147363</v>
      </c>
      <c r="Z426" s="308">
        <v>541.79999999999995</v>
      </c>
      <c r="AA426" s="308">
        <v>521</v>
      </c>
      <c r="AB426" s="312">
        <v>538.09</v>
      </c>
      <c r="AC426" s="371">
        <v>538</v>
      </c>
      <c r="AD426" s="308">
        <v>0</v>
      </c>
      <c r="AE426" s="372">
        <v>0</v>
      </c>
      <c r="AF426" s="373"/>
      <c r="AG426" s="312"/>
      <c r="AH426" s="370">
        <v>0.11109695724140169</v>
      </c>
      <c r="AI426" s="370">
        <v>0</v>
      </c>
      <c r="AJ426" s="370">
        <v>0</v>
      </c>
      <c r="AK426" s="312">
        <f>_xll.SRS1Splines.Functions25.Linear_Interp(V_NK2!$R$10:$R$21,V_NK2!$T$10:$T$21,AR426)</f>
        <v>42.567428571456503</v>
      </c>
      <c r="AL426" s="312">
        <f>(AK426/V_NK2!$T$18)*100</f>
        <v>59.618247298958678</v>
      </c>
      <c r="AM426" s="308">
        <f>AK426-V_NK2!$T$11</f>
        <v>1.7474285714287063</v>
      </c>
      <c r="AN426" s="308">
        <f>IFERROR((AK426 - V_NK2!$X$12) / (V_NK2!$X$11- V_NK2!$X$12) * 100, 0)</f>
        <v>5.7142857142864356</v>
      </c>
      <c r="AO426" s="308">
        <v>427</v>
      </c>
      <c r="AP426" s="308">
        <v>420</v>
      </c>
      <c r="AQ426" s="308">
        <v>420.46</v>
      </c>
      <c r="AR426" s="371">
        <v>420.4</v>
      </c>
      <c r="AS426" s="312">
        <v>0</v>
      </c>
      <c r="AT426" s="372">
        <v>0</v>
      </c>
      <c r="AU426" s="369"/>
      <c r="AV426" s="312"/>
      <c r="AW426" s="370"/>
      <c r="AX426" s="370"/>
      <c r="AY426" s="370"/>
      <c r="AZ426" s="312"/>
      <c r="BA426" s="312"/>
      <c r="BB426" s="308"/>
      <c r="BC426" s="308"/>
      <c r="BD426" s="308"/>
      <c r="BE426" s="308"/>
      <c r="BF426" s="374"/>
      <c r="BG426" s="312"/>
      <c r="BH426" s="372"/>
      <c r="BI426" s="369"/>
      <c r="BJ426" s="312"/>
      <c r="BK426" s="370">
        <v>0.17280000000000001</v>
      </c>
      <c r="BL426" s="370"/>
      <c r="BM426" s="370">
        <f t="shared" si="1"/>
        <v>0.17280000000000001</v>
      </c>
      <c r="BN426" s="312">
        <f>_xll.SRS1Splines.Functions25.Linear_Interp(V_XNN1!$K$3:$K$8,V_XNN1!$L$3:$L$8,BT426)</f>
        <v>0.210891</v>
      </c>
      <c r="BO426" s="312">
        <f>(BN426/V_XNN1!$L$7)*100</f>
        <v>100.42428571428572</v>
      </c>
      <c r="BP426" s="308">
        <f>_xll.SRS1Splines.Functions25.Linear_Interp(V_XNN1!$K$3:$K$8,V_XNN1!$M$3:$M$8,BT426)</f>
        <v>5.4891000000000197E-2</v>
      </c>
      <c r="BQ426" s="308">
        <f>IFERROR((BN426 - V_XNN1!$M$16) / (V_XNN1!$M$15- V_XNN1!$M$16) * 100, 0)</f>
        <v>75.181058495821745</v>
      </c>
      <c r="BR426" s="308">
        <v>252</v>
      </c>
      <c r="BS426" s="308">
        <v>249</v>
      </c>
      <c r="BT426" s="374">
        <v>252.05</v>
      </c>
      <c r="BU426" s="312"/>
      <c r="BV426" s="372"/>
      <c r="BW426" s="369"/>
      <c r="BX426" s="312"/>
      <c r="BY426" s="370"/>
      <c r="BZ426" s="370"/>
      <c r="CA426" s="370"/>
      <c r="CB426" s="312"/>
      <c r="CC426" s="312"/>
      <c r="CD426" s="308"/>
      <c r="CE426" s="312"/>
      <c r="CF426" s="312"/>
      <c r="CG426" s="312"/>
      <c r="CH426" s="312"/>
      <c r="CI426" s="384"/>
      <c r="CJ426" s="312"/>
      <c r="CK426" s="372"/>
      <c r="CL426" s="369"/>
      <c r="CM426" s="312"/>
      <c r="CN426" s="370"/>
      <c r="CO426" s="370"/>
      <c r="CP426" s="370"/>
      <c r="CQ426" s="312"/>
      <c r="CR426" s="312"/>
      <c r="CS426" s="308"/>
      <c r="CT426" s="312"/>
      <c r="CU426" s="312"/>
      <c r="CV426" s="312"/>
      <c r="CW426" s="312"/>
      <c r="CX426" s="384"/>
      <c r="CY426" s="312"/>
      <c r="CZ426" s="372"/>
    </row>
    <row r="427" spans="1:104" s="1" customFormat="1" hidden="1">
      <c r="A427" s="271">
        <v>44986</v>
      </c>
      <c r="B427" s="380"/>
      <c r="C427" s="381"/>
      <c r="D427" s="382"/>
      <c r="E427" s="382"/>
      <c r="F427" s="382"/>
      <c r="G427" s="312"/>
      <c r="H427" s="308"/>
      <c r="I427" s="308"/>
      <c r="J427" s="308"/>
      <c r="K427" s="308"/>
      <c r="L427" s="308"/>
      <c r="M427" s="371"/>
      <c r="N427" s="371"/>
      <c r="O427" s="312"/>
      <c r="P427" s="383"/>
      <c r="Q427" s="369"/>
      <c r="R427" s="312"/>
      <c r="S427" s="370">
        <v>0.34786505492782593</v>
      </c>
      <c r="T427" s="370">
        <v>0</v>
      </c>
      <c r="U427" s="370">
        <v>0</v>
      </c>
      <c r="V427" s="312">
        <f>_xll.SRS1Splines.Functions25.Linear_Interp(V_NK3!$P$8:$P$32,V_NK3!$R$8:$R$32,AC427)</f>
        <v>433.61660304999998</v>
      </c>
      <c r="W427" s="312">
        <f>(V427/V_NK3!$R$28)*100</f>
        <v>79.981350570184134</v>
      </c>
      <c r="X427" s="308">
        <f>V427-V_NK3!$R$8</f>
        <v>377.03795105</v>
      </c>
      <c r="Y427" s="308">
        <f>IFERROR((V427 - V_NK3!$V$10) / (V_NK3!$V$9- V_NK3!$V$10) * 100, 0)</f>
        <v>77.64876879798166</v>
      </c>
      <c r="Z427" s="308">
        <v>541.79999999999995</v>
      </c>
      <c r="AA427" s="308">
        <v>521</v>
      </c>
      <c r="AB427" s="312">
        <v>538.27</v>
      </c>
      <c r="AC427" s="371">
        <v>538.01</v>
      </c>
      <c r="AD427" s="308">
        <v>0</v>
      </c>
      <c r="AE427" s="372">
        <v>0</v>
      </c>
      <c r="AF427" s="373"/>
      <c r="AG427" s="312"/>
      <c r="AH427" s="370">
        <v>0.11479546812618256</v>
      </c>
      <c r="AI427" s="370">
        <v>0</v>
      </c>
      <c r="AJ427" s="370">
        <v>0</v>
      </c>
      <c r="AK427" s="312">
        <f>_xll.SRS1Splines.Functions25.Linear_Interp(V_NK2!$R$10:$R$21,V_NK2!$T$10:$T$21,AR427)</f>
        <v>42.611114285742403</v>
      </c>
      <c r="AL427" s="312">
        <f>(AK427/V_NK2!$T$18)*100</f>
        <v>59.679431772748458</v>
      </c>
      <c r="AM427" s="308">
        <f>AK427-V_NK2!$T$11</f>
        <v>1.7911142857146061</v>
      </c>
      <c r="AN427" s="308">
        <f>IFERROR((AK427 - V_NK2!$X$12) / (V_NK2!$X$11- V_NK2!$X$12) * 100, 0)</f>
        <v>5.8571428571441926</v>
      </c>
      <c r="AO427" s="308">
        <v>427</v>
      </c>
      <c r="AP427" s="308">
        <v>420</v>
      </c>
      <c r="AQ427" s="308">
        <v>420.46</v>
      </c>
      <c r="AR427" s="371">
        <v>420.41</v>
      </c>
      <c r="AS427" s="312">
        <v>0</v>
      </c>
      <c r="AT427" s="372">
        <v>0</v>
      </c>
      <c r="AU427" s="369"/>
      <c r="AV427" s="312"/>
      <c r="AW427" s="370"/>
      <c r="AX427" s="370"/>
      <c r="AY427" s="370"/>
      <c r="AZ427" s="312"/>
      <c r="BA427" s="312"/>
      <c r="BB427" s="308"/>
      <c r="BC427" s="308"/>
      <c r="BD427" s="308"/>
      <c r="BE427" s="308"/>
      <c r="BF427" s="374"/>
      <c r="BG427" s="312"/>
      <c r="BH427" s="372"/>
      <c r="BI427" s="369"/>
      <c r="BJ427" s="312"/>
      <c r="BK427" s="370">
        <v>8.3000000000000001E-3</v>
      </c>
      <c r="BL427" s="370"/>
      <c r="BM427" s="370">
        <f t="shared" si="1"/>
        <v>8.3000000000000001E-3</v>
      </c>
      <c r="BN427" s="312">
        <f>_xll.SRS1Splines.Functions25.Linear_Interp(V_XNN1!$K$3:$K$8,V_XNN1!$L$3:$L$8,BT427)</f>
        <v>0.210891</v>
      </c>
      <c r="BO427" s="312">
        <f>(BN427/V_XNN1!$L$7)*100</f>
        <v>100.42428571428572</v>
      </c>
      <c r="BP427" s="308">
        <f>_xll.SRS1Splines.Functions25.Linear_Interp(V_XNN1!$K$3:$K$8,V_XNN1!$M$3:$M$8,BT427)</f>
        <v>5.4891000000000197E-2</v>
      </c>
      <c r="BQ427" s="308">
        <f>IFERROR((BN427 - V_XNN1!$M$16) / (V_XNN1!$M$15- V_XNN1!$M$16) * 100, 0)</f>
        <v>75.181058495821745</v>
      </c>
      <c r="BR427" s="308">
        <v>252</v>
      </c>
      <c r="BS427" s="308">
        <v>249</v>
      </c>
      <c r="BT427" s="374">
        <v>252.05</v>
      </c>
      <c r="BU427" s="312"/>
      <c r="BV427" s="372"/>
      <c r="BW427" s="369"/>
      <c r="BX427" s="312"/>
      <c r="BY427" s="370"/>
      <c r="BZ427" s="370"/>
      <c r="CA427" s="370"/>
      <c r="CB427" s="312"/>
      <c r="CC427" s="312"/>
      <c r="CD427" s="308"/>
      <c r="CE427" s="312"/>
      <c r="CF427" s="312"/>
      <c r="CG427" s="312"/>
      <c r="CH427" s="312"/>
      <c r="CI427" s="384"/>
      <c r="CJ427" s="312"/>
      <c r="CK427" s="372"/>
      <c r="CL427" s="369"/>
      <c r="CM427" s="312"/>
      <c r="CN427" s="370"/>
      <c r="CO427" s="370"/>
      <c r="CP427" s="370"/>
      <c r="CQ427" s="312"/>
      <c r="CR427" s="312"/>
      <c r="CS427" s="308"/>
      <c r="CT427" s="312"/>
      <c r="CU427" s="312"/>
      <c r="CV427" s="312"/>
      <c r="CW427" s="312"/>
      <c r="CX427" s="384"/>
      <c r="CY427" s="312"/>
      <c r="CZ427" s="372"/>
    </row>
    <row r="428" spans="1:104" s="1" customFormat="1" hidden="1">
      <c r="A428" s="271">
        <v>44987</v>
      </c>
      <c r="B428" s="380"/>
      <c r="C428" s="381"/>
      <c r="D428" s="382"/>
      <c r="E428" s="382"/>
      <c r="F428" s="382"/>
      <c r="G428" s="312"/>
      <c r="H428" s="308"/>
      <c r="I428" s="308"/>
      <c r="J428" s="308"/>
      <c r="K428" s="308"/>
      <c r="L428" s="308"/>
      <c r="M428" s="371"/>
      <c r="N428" s="371"/>
      <c r="O428" s="312"/>
      <c r="P428" s="383"/>
      <c r="Q428" s="369"/>
      <c r="R428" s="312"/>
      <c r="S428" s="370">
        <v>0</v>
      </c>
      <c r="T428" s="370">
        <v>0</v>
      </c>
      <c r="U428" s="370">
        <v>0</v>
      </c>
      <c r="V428" s="312">
        <f>_xll.SRS1Splines.Functions25.Linear_Interp(V_NK3!$P$8:$P$32,V_NK3!$R$8:$R$32,AC428)</f>
        <v>433.61660304999998</v>
      </c>
      <c r="W428" s="312">
        <f>(V428/V_NK3!$R$28)*100</f>
        <v>79.981350570184134</v>
      </c>
      <c r="X428" s="308">
        <f>V428-V_NK3!$R$8</f>
        <v>377.03795105</v>
      </c>
      <c r="Y428" s="308">
        <f>IFERROR((V428 - V_NK3!$V$10) / (V_NK3!$V$9- V_NK3!$V$10) * 100, 0)</f>
        <v>77.64876879798166</v>
      </c>
      <c r="Z428" s="308">
        <v>541.79999999999995</v>
      </c>
      <c r="AA428" s="308">
        <v>521</v>
      </c>
      <c r="AB428" s="312">
        <v>538.27</v>
      </c>
      <c r="AC428" s="371">
        <v>538.01</v>
      </c>
      <c r="AD428" s="308">
        <v>0</v>
      </c>
      <c r="AE428" s="372">
        <v>0</v>
      </c>
      <c r="AF428" s="373"/>
      <c r="AG428" s="312"/>
      <c r="AH428" s="370">
        <v>0.11479546812618256</v>
      </c>
      <c r="AI428" s="370">
        <v>0</v>
      </c>
      <c r="AJ428" s="370">
        <v>0</v>
      </c>
      <c r="AK428" s="312">
        <f>_xll.SRS1Splines.Functions25.Linear_Interp(V_NK2!$R$10:$R$21,V_NK2!$T$10:$T$21,AR428)</f>
        <v>42.611114285742403</v>
      </c>
      <c r="AL428" s="312">
        <f>(AK428/V_NK2!$T$18)*100</f>
        <v>59.679431772748458</v>
      </c>
      <c r="AM428" s="308">
        <f>AK428-V_NK2!$T$11</f>
        <v>1.7911142857146061</v>
      </c>
      <c r="AN428" s="308">
        <f>IFERROR((AK428 - V_NK2!$X$12) / (V_NK2!$X$11- V_NK2!$X$12) * 100, 0)</f>
        <v>5.8571428571441926</v>
      </c>
      <c r="AO428" s="308">
        <v>427</v>
      </c>
      <c r="AP428" s="308">
        <v>420</v>
      </c>
      <c r="AQ428" s="308">
        <v>420.46</v>
      </c>
      <c r="AR428" s="371">
        <v>420.41</v>
      </c>
      <c r="AS428" s="312">
        <v>0</v>
      </c>
      <c r="AT428" s="372">
        <v>0</v>
      </c>
      <c r="AU428" s="369"/>
      <c r="AV428" s="312"/>
      <c r="AW428" s="370"/>
      <c r="AX428" s="370"/>
      <c r="AY428" s="370"/>
      <c r="AZ428" s="312"/>
      <c r="BA428" s="312"/>
      <c r="BB428" s="308"/>
      <c r="BC428" s="308"/>
      <c r="BD428" s="308"/>
      <c r="BE428" s="308"/>
      <c r="BF428" s="374"/>
      <c r="BG428" s="312"/>
      <c r="BH428" s="372"/>
      <c r="BI428" s="369"/>
      <c r="BJ428" s="312"/>
      <c r="BK428" s="370">
        <v>7.3000000000000001E-3</v>
      </c>
      <c r="BL428" s="370"/>
      <c r="BM428" s="370">
        <f t="shared" si="1"/>
        <v>7.3000000000000001E-3</v>
      </c>
      <c r="BN428" s="312">
        <f>_xll.SRS1Splines.Functions25.Linear_Interp(V_XNN1!$K$3:$K$8,V_XNN1!$L$3:$L$8,BT428)</f>
        <v>0.210891</v>
      </c>
      <c r="BO428" s="312">
        <f>(BN428/V_XNN1!$L$7)*100</f>
        <v>100.42428571428572</v>
      </c>
      <c r="BP428" s="308">
        <f>_xll.SRS1Splines.Functions25.Linear_Interp(V_XNN1!$K$3:$K$8,V_XNN1!$M$3:$M$8,BT428)</f>
        <v>5.4891000000000197E-2</v>
      </c>
      <c r="BQ428" s="308">
        <f>IFERROR((BN428 - V_XNN1!$M$16) / (V_XNN1!$M$15- V_XNN1!$M$16) * 100, 0)</f>
        <v>75.181058495821745</v>
      </c>
      <c r="BR428" s="308">
        <v>252</v>
      </c>
      <c r="BS428" s="308">
        <v>249</v>
      </c>
      <c r="BT428" s="374">
        <v>252.05</v>
      </c>
      <c r="BU428" s="312"/>
      <c r="BV428" s="372"/>
      <c r="BW428" s="369"/>
      <c r="BX428" s="312"/>
      <c r="BY428" s="370"/>
      <c r="BZ428" s="370"/>
      <c r="CA428" s="370"/>
      <c r="CB428" s="312"/>
      <c r="CC428" s="312"/>
      <c r="CD428" s="308"/>
      <c r="CE428" s="312"/>
      <c r="CF428" s="312"/>
      <c r="CG428" s="312"/>
      <c r="CH428" s="312"/>
      <c r="CI428" s="384"/>
      <c r="CJ428" s="312"/>
      <c r="CK428" s="372"/>
      <c r="CL428" s="369"/>
      <c r="CM428" s="312"/>
      <c r="CN428" s="370"/>
      <c r="CO428" s="370"/>
      <c r="CP428" s="370"/>
      <c r="CQ428" s="312"/>
      <c r="CR428" s="312"/>
      <c r="CS428" s="308"/>
      <c r="CT428" s="312"/>
      <c r="CU428" s="312"/>
      <c r="CV428" s="312"/>
      <c r="CW428" s="312"/>
      <c r="CX428" s="384"/>
      <c r="CY428" s="312"/>
      <c r="CZ428" s="372"/>
    </row>
    <row r="429" spans="1:104" s="1" customFormat="1" hidden="1">
      <c r="A429" s="271">
        <v>44988</v>
      </c>
      <c r="B429" s="380"/>
      <c r="C429" s="381"/>
      <c r="D429" s="382"/>
      <c r="E429" s="382"/>
      <c r="F429" s="382"/>
      <c r="G429" s="312"/>
      <c r="H429" s="308"/>
      <c r="I429" s="308"/>
      <c r="J429" s="308"/>
      <c r="K429" s="308"/>
      <c r="L429" s="308"/>
      <c r="M429" s="371"/>
      <c r="N429" s="371"/>
      <c r="O429" s="312"/>
      <c r="P429" s="383"/>
      <c r="Q429" s="369"/>
      <c r="R429" s="312"/>
      <c r="S429" s="370">
        <v>0.34786505492782593</v>
      </c>
      <c r="T429" s="370">
        <v>0</v>
      </c>
      <c r="U429" s="370">
        <v>0</v>
      </c>
      <c r="V429" s="312">
        <f>_xll.SRS1Splines.Functions25.Linear_Interp(V_NK3!$P$8:$P$32,V_NK3!$R$8:$R$32,AC429)</f>
        <v>433.96446809999901</v>
      </c>
      <c r="W429" s="312">
        <f>(V429/V_NK3!$R$28)*100</f>
        <v>80.045514894887987</v>
      </c>
      <c r="X429" s="308">
        <f>V429-V_NK3!$R$8</f>
        <v>377.38581609999903</v>
      </c>
      <c r="Y429" s="308">
        <f>IFERROR((V429 - V_NK3!$V$10) / (V_NK3!$V$9- V_NK3!$V$10) * 100, 0)</f>
        <v>77.720409577815758</v>
      </c>
      <c r="Z429" s="308">
        <v>541.79999999999995</v>
      </c>
      <c r="AA429" s="308">
        <v>521</v>
      </c>
      <c r="AB429" s="312">
        <v>538.27</v>
      </c>
      <c r="AC429" s="371">
        <v>538.02</v>
      </c>
      <c r="AD429" s="308">
        <v>0</v>
      </c>
      <c r="AE429" s="372">
        <v>0</v>
      </c>
      <c r="AF429" s="373"/>
      <c r="AG429" s="312"/>
      <c r="AH429" s="370">
        <v>0.11479546812618256</v>
      </c>
      <c r="AI429" s="370">
        <v>0</v>
      </c>
      <c r="AJ429" s="370">
        <v>0</v>
      </c>
      <c r="AK429" s="312">
        <f>_xll.SRS1Splines.Functions25.Linear_Interp(V_NK2!$R$10:$R$21,V_NK2!$T$10:$T$21,AR429)</f>
        <v>42.611114285742403</v>
      </c>
      <c r="AL429" s="312">
        <f>(AK429/V_NK2!$T$18)*100</f>
        <v>59.679431772748458</v>
      </c>
      <c r="AM429" s="308">
        <f>AK429-V_NK2!$T$11</f>
        <v>1.7911142857146061</v>
      </c>
      <c r="AN429" s="308">
        <f>IFERROR((AK429 - V_NK2!$X$12) / (V_NK2!$X$11- V_NK2!$X$12) * 100, 0)</f>
        <v>5.8571428571441926</v>
      </c>
      <c r="AO429" s="308">
        <v>427</v>
      </c>
      <c r="AP429" s="308">
        <v>420</v>
      </c>
      <c r="AQ429" s="308">
        <v>420.46</v>
      </c>
      <c r="AR429" s="371">
        <v>420.41</v>
      </c>
      <c r="AS429" s="312">
        <v>0</v>
      </c>
      <c r="AT429" s="372">
        <v>0</v>
      </c>
      <c r="AU429" s="369"/>
      <c r="AV429" s="312"/>
      <c r="AW429" s="370"/>
      <c r="AX429" s="370"/>
      <c r="AY429" s="370"/>
      <c r="AZ429" s="312"/>
      <c r="BA429" s="312"/>
      <c r="BB429" s="308"/>
      <c r="BC429" s="308"/>
      <c r="BD429" s="308"/>
      <c r="BE429" s="308"/>
      <c r="BF429" s="374"/>
      <c r="BG429" s="312"/>
      <c r="BH429" s="372"/>
      <c r="BI429" s="369"/>
      <c r="BJ429" s="312"/>
      <c r="BK429" s="370">
        <v>6.8349999999999999E-3</v>
      </c>
      <c r="BL429" s="370"/>
      <c r="BM429" s="370">
        <f t="shared" si="1"/>
        <v>6.8349999999999999E-3</v>
      </c>
      <c r="BN429" s="312">
        <f>_xll.SRS1Splines.Functions25.Linear_Interp(V_XNN1!$K$3:$K$8,V_XNN1!$L$3:$L$8,BT429)</f>
        <v>0.210891</v>
      </c>
      <c r="BO429" s="312">
        <f>(BN429/V_XNN1!$L$7)*100</f>
        <v>100.42428571428572</v>
      </c>
      <c r="BP429" s="308">
        <f>_xll.SRS1Splines.Functions25.Linear_Interp(V_XNN1!$K$3:$K$8,V_XNN1!$M$3:$M$8,BT429)</f>
        <v>5.4891000000000197E-2</v>
      </c>
      <c r="BQ429" s="308">
        <f>IFERROR((BN429 - V_XNN1!$M$16) / (V_XNN1!$M$15- V_XNN1!$M$16) * 100, 0)</f>
        <v>75.181058495821745</v>
      </c>
      <c r="BR429" s="308">
        <v>252</v>
      </c>
      <c r="BS429" s="308">
        <v>249</v>
      </c>
      <c r="BT429" s="374">
        <v>252.05</v>
      </c>
      <c r="BU429" s="312"/>
      <c r="BV429" s="372"/>
      <c r="BW429" s="369"/>
      <c r="BX429" s="312"/>
      <c r="BY429" s="370"/>
      <c r="BZ429" s="370"/>
      <c r="CA429" s="370"/>
      <c r="CB429" s="312"/>
      <c r="CC429" s="312"/>
      <c r="CD429" s="308"/>
      <c r="CE429" s="312"/>
      <c r="CF429" s="312"/>
      <c r="CG429" s="312"/>
      <c r="CH429" s="312"/>
      <c r="CI429" s="384"/>
      <c r="CJ429" s="312"/>
      <c r="CK429" s="372"/>
      <c r="CL429" s="369"/>
      <c r="CM429" s="312"/>
      <c r="CN429" s="370"/>
      <c r="CO429" s="370"/>
      <c r="CP429" s="370"/>
      <c r="CQ429" s="312"/>
      <c r="CR429" s="312"/>
      <c r="CS429" s="308"/>
      <c r="CT429" s="312"/>
      <c r="CU429" s="312"/>
      <c r="CV429" s="312"/>
      <c r="CW429" s="312"/>
      <c r="CX429" s="384"/>
      <c r="CY429" s="312"/>
      <c r="CZ429" s="372"/>
    </row>
    <row r="430" spans="1:104" s="1" customFormat="1" hidden="1">
      <c r="A430" s="271">
        <v>44989</v>
      </c>
      <c r="B430" s="380"/>
      <c r="C430" s="381"/>
      <c r="D430" s="382"/>
      <c r="E430" s="382"/>
      <c r="F430" s="382"/>
      <c r="G430" s="312"/>
      <c r="H430" s="308"/>
      <c r="I430" s="308"/>
      <c r="J430" s="308"/>
      <c r="K430" s="308"/>
      <c r="L430" s="308"/>
      <c r="M430" s="371"/>
      <c r="N430" s="371"/>
      <c r="O430" s="312"/>
      <c r="P430" s="383"/>
      <c r="Q430" s="369"/>
      <c r="R430" s="312"/>
      <c r="S430" s="370">
        <v>0</v>
      </c>
      <c r="T430" s="370">
        <v>0</v>
      </c>
      <c r="U430" s="370">
        <v>0</v>
      </c>
      <c r="V430" s="312">
        <f>_xll.SRS1Splines.Functions25.Linear_Interp(V_NK3!$P$8:$P$32,V_NK3!$R$8:$R$32,AC430)</f>
        <v>433.96446809999901</v>
      </c>
      <c r="W430" s="312">
        <f>(V430/V_NK3!$R$28)*100</f>
        <v>80.045514894887987</v>
      </c>
      <c r="X430" s="308">
        <f>V430-V_NK3!$R$8</f>
        <v>377.38581609999903</v>
      </c>
      <c r="Y430" s="308">
        <f>IFERROR((V430 - V_NK3!$V$10) / (V_NK3!$V$9- V_NK3!$V$10) * 100, 0)</f>
        <v>77.720409577815758</v>
      </c>
      <c r="Z430" s="308">
        <v>541.79999999999995</v>
      </c>
      <c r="AA430" s="308">
        <v>521</v>
      </c>
      <c r="AB430" s="312">
        <v>538.27</v>
      </c>
      <c r="AC430" s="371">
        <v>538.02</v>
      </c>
      <c r="AD430" s="308">
        <v>0</v>
      </c>
      <c r="AE430" s="372">
        <v>0</v>
      </c>
      <c r="AF430" s="373"/>
      <c r="AG430" s="312"/>
      <c r="AH430" s="370">
        <v>0.11479546812618256</v>
      </c>
      <c r="AI430" s="370">
        <v>0</v>
      </c>
      <c r="AJ430" s="370">
        <v>0</v>
      </c>
      <c r="AK430" s="312">
        <f>_xll.SRS1Splines.Functions25.Linear_Interp(V_NK2!$R$10:$R$21,V_NK2!$T$10:$T$21,AR430)</f>
        <v>42.654800000028096</v>
      </c>
      <c r="AL430" s="312">
        <f>(AK430/V_NK2!$T$18)*100</f>
        <v>59.740616246537947</v>
      </c>
      <c r="AM430" s="308">
        <f>AK430-V_NK2!$T$11</f>
        <v>1.8348000000002997</v>
      </c>
      <c r="AN430" s="308">
        <f>IFERROR((AK430 - V_NK2!$X$12) / (V_NK2!$X$11- V_NK2!$X$12) * 100, 0)</f>
        <v>6.0000000000012745</v>
      </c>
      <c r="AO430" s="308">
        <v>427</v>
      </c>
      <c r="AP430" s="308">
        <v>420</v>
      </c>
      <c r="AQ430" s="308">
        <v>420.46</v>
      </c>
      <c r="AR430" s="371">
        <v>420.42</v>
      </c>
      <c r="AS430" s="312">
        <v>0</v>
      </c>
      <c r="AT430" s="372">
        <v>0</v>
      </c>
      <c r="AU430" s="369"/>
      <c r="AV430" s="312"/>
      <c r="AW430" s="370"/>
      <c r="AX430" s="370"/>
      <c r="AY430" s="370"/>
      <c r="AZ430" s="312"/>
      <c r="BA430" s="312"/>
      <c r="BB430" s="308"/>
      <c r="BC430" s="308"/>
      <c r="BD430" s="308"/>
      <c r="BE430" s="308"/>
      <c r="BF430" s="374"/>
      <c r="BG430" s="312"/>
      <c r="BH430" s="372"/>
      <c r="BI430" s="369"/>
      <c r="BJ430" s="312"/>
      <c r="BK430" s="370">
        <v>6.7000000000000002E-3</v>
      </c>
      <c r="BL430" s="370"/>
      <c r="BM430" s="370">
        <f t="shared" si="1"/>
        <v>6.7000000000000002E-3</v>
      </c>
      <c r="BN430" s="312">
        <f>_xll.SRS1Splines.Functions25.Linear_Interp(V_XNN1!$K$3:$K$8,V_XNN1!$L$3:$L$8,BT430)</f>
        <v>0.210891</v>
      </c>
      <c r="BO430" s="312">
        <f>(BN430/V_XNN1!$L$7)*100</f>
        <v>100.42428571428572</v>
      </c>
      <c r="BP430" s="308">
        <f>_xll.SRS1Splines.Functions25.Linear_Interp(V_XNN1!$K$3:$K$8,V_XNN1!$M$3:$M$8,BT430)</f>
        <v>5.4891000000000197E-2</v>
      </c>
      <c r="BQ430" s="308">
        <f>IFERROR((BN430 - V_XNN1!$M$16) / (V_XNN1!$M$15- V_XNN1!$M$16) * 100, 0)</f>
        <v>75.181058495821745</v>
      </c>
      <c r="BR430" s="308">
        <v>252</v>
      </c>
      <c r="BS430" s="308">
        <v>249</v>
      </c>
      <c r="BT430" s="374">
        <v>252.05</v>
      </c>
      <c r="BU430" s="312"/>
      <c r="BV430" s="372"/>
      <c r="BW430" s="369"/>
      <c r="BX430" s="312"/>
      <c r="BY430" s="370"/>
      <c r="BZ430" s="370"/>
      <c r="CA430" s="370"/>
      <c r="CB430" s="312"/>
      <c r="CC430" s="312"/>
      <c r="CD430" s="308"/>
      <c r="CE430" s="312"/>
      <c r="CF430" s="312"/>
      <c r="CG430" s="312"/>
      <c r="CH430" s="312"/>
      <c r="CI430" s="384"/>
      <c r="CJ430" s="312"/>
      <c r="CK430" s="372"/>
      <c r="CL430" s="369"/>
      <c r="CM430" s="312"/>
      <c r="CN430" s="370"/>
      <c r="CO430" s="370"/>
      <c r="CP430" s="370"/>
      <c r="CQ430" s="312"/>
      <c r="CR430" s="312"/>
      <c r="CS430" s="308"/>
      <c r="CT430" s="312"/>
      <c r="CU430" s="312"/>
      <c r="CV430" s="312"/>
      <c r="CW430" s="312"/>
      <c r="CX430" s="384"/>
      <c r="CY430" s="312"/>
      <c r="CZ430" s="372"/>
    </row>
    <row r="431" spans="1:104" s="1" customFormat="1" hidden="1">
      <c r="A431" s="271">
        <v>44990</v>
      </c>
      <c r="B431" s="380"/>
      <c r="C431" s="381"/>
      <c r="D431" s="382"/>
      <c r="E431" s="382"/>
      <c r="F431" s="382"/>
      <c r="G431" s="312"/>
      <c r="H431" s="308"/>
      <c r="I431" s="308"/>
      <c r="J431" s="308"/>
      <c r="K431" s="308"/>
      <c r="L431" s="308"/>
      <c r="M431" s="371"/>
      <c r="N431" s="371"/>
      <c r="O431" s="312"/>
      <c r="P431" s="383"/>
      <c r="Q431" s="369"/>
      <c r="R431" s="312"/>
      <c r="S431" s="370">
        <v>0.69573010985565187</v>
      </c>
      <c r="T431" s="370">
        <v>0</v>
      </c>
      <c r="U431" s="370">
        <v>0</v>
      </c>
      <c r="V431" s="312">
        <f>_xll.SRS1Splines.Functions25.Linear_Interp(V_NK3!$P$8:$P$32,V_NK3!$R$8:$R$32,AC431)</f>
        <v>434.660198199999</v>
      </c>
      <c r="W431" s="312">
        <f>(V431/V_NK3!$R$28)*100</f>
        <v>80.173843544296091</v>
      </c>
      <c r="X431" s="308">
        <f>V431-V_NK3!$R$8</f>
        <v>378.08154619999902</v>
      </c>
      <c r="Y431" s="308">
        <f>IFERROR((V431 - V_NK3!$V$10) / (V_NK3!$V$9- V_NK3!$V$10) * 100, 0)</f>
        <v>77.863691137484352</v>
      </c>
      <c r="Z431" s="308">
        <v>541.79999999999995</v>
      </c>
      <c r="AA431" s="308">
        <v>521</v>
      </c>
      <c r="AB431" s="312">
        <v>538.27</v>
      </c>
      <c r="AC431" s="371">
        <v>538.04</v>
      </c>
      <c r="AD431" s="308">
        <v>0</v>
      </c>
      <c r="AE431" s="372">
        <v>0</v>
      </c>
      <c r="AF431" s="373"/>
      <c r="AG431" s="312"/>
      <c r="AH431" s="370">
        <v>0.22959093625236512</v>
      </c>
      <c r="AI431" s="370">
        <v>0</v>
      </c>
      <c r="AJ431" s="370">
        <v>0</v>
      </c>
      <c r="AK431" s="312">
        <f>_xll.SRS1Splines.Functions25.Linear_Interp(V_NK2!$R$10:$R$21,V_NK2!$T$10:$T$21,AR431)</f>
        <v>42.742171428599498</v>
      </c>
      <c r="AL431" s="312">
        <f>(AK431/V_NK2!$T$18)*100</f>
        <v>59.862985194116938</v>
      </c>
      <c r="AM431" s="308">
        <f>AK431-V_NK2!$T$11</f>
        <v>1.9221714285717013</v>
      </c>
      <c r="AN431" s="308">
        <f>IFERROR((AK431 - V_NK2!$X$12) / (V_NK2!$X$11- V_NK2!$X$12) * 100, 0)</f>
        <v>6.2857142857154864</v>
      </c>
      <c r="AO431" s="308">
        <v>427</v>
      </c>
      <c r="AP431" s="308">
        <v>420</v>
      </c>
      <c r="AQ431" s="308">
        <v>420.46</v>
      </c>
      <c r="AR431" s="371">
        <v>420.44</v>
      </c>
      <c r="AS431" s="312">
        <v>0</v>
      </c>
      <c r="AT431" s="372">
        <v>0</v>
      </c>
      <c r="AU431" s="369"/>
      <c r="AV431" s="312"/>
      <c r="AW431" s="370"/>
      <c r="AX431" s="370"/>
      <c r="AY431" s="370"/>
      <c r="AZ431" s="312"/>
      <c r="BA431" s="312"/>
      <c r="BB431" s="308"/>
      <c r="BC431" s="308"/>
      <c r="BD431" s="308"/>
      <c r="BE431" s="308"/>
      <c r="BF431" s="374"/>
      <c r="BG431" s="312"/>
      <c r="BH431" s="372"/>
      <c r="BI431" s="369"/>
      <c r="BJ431" s="312"/>
      <c r="BK431" s="370">
        <v>6.6E-3</v>
      </c>
      <c r="BL431" s="370"/>
      <c r="BM431" s="370">
        <f t="shared" si="1"/>
        <v>6.6E-3</v>
      </c>
      <c r="BN431" s="312">
        <f>_xll.SRS1Splines.Functions25.Linear_Interp(V_XNN1!$K$3:$K$8,V_XNN1!$L$3:$L$8,BT431)</f>
        <v>0.210891</v>
      </c>
      <c r="BO431" s="312">
        <f>(BN431/V_XNN1!$L$7)*100</f>
        <v>100.42428571428572</v>
      </c>
      <c r="BP431" s="308">
        <f>_xll.SRS1Splines.Functions25.Linear_Interp(V_XNN1!$K$3:$K$8,V_XNN1!$M$3:$M$8,BT431)</f>
        <v>5.4891000000000197E-2</v>
      </c>
      <c r="BQ431" s="308">
        <f>IFERROR((BN431 - V_XNN1!$M$16) / (V_XNN1!$M$15- V_XNN1!$M$16) * 100, 0)</f>
        <v>75.181058495821745</v>
      </c>
      <c r="BR431" s="308">
        <v>252</v>
      </c>
      <c r="BS431" s="308">
        <v>249</v>
      </c>
      <c r="BT431" s="374">
        <v>252.05</v>
      </c>
      <c r="BU431" s="312"/>
      <c r="BV431" s="372"/>
      <c r="BW431" s="369"/>
      <c r="BX431" s="312"/>
      <c r="BY431" s="370"/>
      <c r="BZ431" s="370"/>
      <c r="CA431" s="370"/>
      <c r="CB431" s="312"/>
      <c r="CC431" s="312"/>
      <c r="CD431" s="308"/>
      <c r="CE431" s="312"/>
      <c r="CF431" s="312"/>
      <c r="CG431" s="312"/>
      <c r="CH431" s="312"/>
      <c r="CI431" s="384"/>
      <c r="CJ431" s="312"/>
      <c r="CK431" s="372"/>
      <c r="CL431" s="369"/>
      <c r="CM431" s="312"/>
      <c r="CN431" s="370"/>
      <c r="CO431" s="370"/>
      <c r="CP431" s="370"/>
      <c r="CQ431" s="312"/>
      <c r="CR431" s="312"/>
      <c r="CS431" s="308"/>
      <c r="CT431" s="312"/>
      <c r="CU431" s="312"/>
      <c r="CV431" s="312"/>
      <c r="CW431" s="312"/>
      <c r="CX431" s="384"/>
      <c r="CY431" s="312"/>
      <c r="CZ431" s="372"/>
    </row>
    <row r="432" spans="1:104" s="1" customFormat="1" hidden="1">
      <c r="A432" s="271">
        <v>44991</v>
      </c>
      <c r="B432" s="380"/>
      <c r="C432" s="381"/>
      <c r="D432" s="382"/>
      <c r="E432" s="382"/>
      <c r="F432" s="382"/>
      <c r="G432" s="312"/>
      <c r="H432" s="308"/>
      <c r="I432" s="308"/>
      <c r="J432" s="308"/>
      <c r="K432" s="308"/>
      <c r="L432" s="308"/>
      <c r="M432" s="371"/>
      <c r="N432" s="371"/>
      <c r="O432" s="312"/>
      <c r="P432" s="383"/>
      <c r="Q432" s="369"/>
      <c r="R432" s="312"/>
      <c r="S432" s="379">
        <v>-0.34786505492782593</v>
      </c>
      <c r="T432" s="370">
        <v>0</v>
      </c>
      <c r="U432" s="370">
        <v>0</v>
      </c>
      <c r="V432" s="312">
        <f>_xll.SRS1Splines.Functions25.Linear_Interp(V_NK3!$P$8:$P$32,V_NK3!$R$8:$R$32,AC432)</f>
        <v>434.31233314999901</v>
      </c>
      <c r="W432" s="312">
        <f>(V432/V_NK3!$R$28)*100</f>
        <v>80.109679219592039</v>
      </c>
      <c r="X432" s="308">
        <f>V432-V_NK3!$R$8</f>
        <v>377.73368114999903</v>
      </c>
      <c r="Y432" s="308">
        <f>IFERROR((V432 - V_NK3!$V$10) / (V_NK3!$V$9- V_NK3!$V$10) * 100, 0)</f>
        <v>77.792050357650055</v>
      </c>
      <c r="Z432" s="308">
        <v>541.79999999999995</v>
      </c>
      <c r="AA432" s="308">
        <v>521</v>
      </c>
      <c r="AB432" s="312">
        <v>538.27</v>
      </c>
      <c r="AC432" s="371">
        <v>538.03</v>
      </c>
      <c r="AD432" s="308">
        <v>0</v>
      </c>
      <c r="AE432" s="372">
        <v>0</v>
      </c>
      <c r="AF432" s="373"/>
      <c r="AG432" s="312"/>
      <c r="AH432" s="370">
        <v>0.14826240000000002</v>
      </c>
      <c r="AI432" s="370">
        <v>0</v>
      </c>
      <c r="AJ432" s="370">
        <v>0</v>
      </c>
      <c r="AK432" s="312">
        <f>_xll.SRS1Splines.Functions25.Linear_Interp(V_NK2!$R$10:$R$21,V_NK2!$T$10:$T$21,AR432)</f>
        <v>42.785857142885099</v>
      </c>
      <c r="AL432" s="312">
        <f>(AK432/V_NK2!$T$18)*100</f>
        <v>59.924169667906298</v>
      </c>
      <c r="AM432" s="308">
        <f>AK432-V_NK2!$T$11</f>
        <v>1.9658571428573026</v>
      </c>
      <c r="AN432" s="308">
        <f>IFERROR((AK432 - V_NK2!$X$12) / (V_NK2!$X$11- V_NK2!$X$12) * 100, 0)</f>
        <v>6.4285714285722664</v>
      </c>
      <c r="AO432" s="308">
        <v>427</v>
      </c>
      <c r="AP432" s="308">
        <v>420</v>
      </c>
      <c r="AQ432" s="308">
        <v>420.46</v>
      </c>
      <c r="AR432" s="371">
        <v>420.45</v>
      </c>
      <c r="AS432" s="312">
        <v>0</v>
      </c>
      <c r="AT432" s="372">
        <v>0</v>
      </c>
      <c r="AU432" s="369"/>
      <c r="AV432" s="312"/>
      <c r="AW432" s="370"/>
      <c r="AX432" s="370"/>
      <c r="AY432" s="370"/>
      <c r="AZ432" s="312"/>
      <c r="BA432" s="312"/>
      <c r="BB432" s="308"/>
      <c r="BC432" s="308"/>
      <c r="BD432" s="308"/>
      <c r="BE432" s="308"/>
      <c r="BF432" s="374"/>
      <c r="BG432" s="312"/>
      <c r="BH432" s="372"/>
      <c r="BI432" s="369"/>
      <c r="BJ432" s="312"/>
      <c r="BK432" s="370">
        <v>6.7499999999999999E-3</v>
      </c>
      <c r="BL432" s="370"/>
      <c r="BM432" s="370">
        <f t="shared" si="1"/>
        <v>6.7499999999999999E-3</v>
      </c>
      <c r="BN432" s="312">
        <f>_xll.SRS1Splines.Functions25.Linear_Interp(V_XNN1!$K$3:$K$8,V_XNN1!$L$3:$L$8,BT432)</f>
        <v>0.210891</v>
      </c>
      <c r="BO432" s="312">
        <f>(BN432/V_XNN1!$L$7)*100</f>
        <v>100.42428571428572</v>
      </c>
      <c r="BP432" s="308">
        <f>_xll.SRS1Splines.Functions25.Linear_Interp(V_XNN1!$K$3:$K$8,V_XNN1!$M$3:$M$8,BT432)</f>
        <v>5.4891000000000197E-2</v>
      </c>
      <c r="BQ432" s="308">
        <f>IFERROR((BN432 - V_XNN1!$M$16) / (V_XNN1!$M$15- V_XNN1!$M$16) * 100, 0)</f>
        <v>75.181058495821745</v>
      </c>
      <c r="BR432" s="308">
        <v>252</v>
      </c>
      <c r="BS432" s="308">
        <v>249</v>
      </c>
      <c r="BT432" s="374">
        <v>252.05</v>
      </c>
      <c r="BU432" s="312"/>
      <c r="BV432" s="372"/>
      <c r="BW432" s="369"/>
      <c r="BX432" s="312"/>
      <c r="BY432" s="370"/>
      <c r="BZ432" s="370"/>
      <c r="CA432" s="370"/>
      <c r="CB432" s="312"/>
      <c r="CC432" s="312"/>
      <c r="CD432" s="308"/>
      <c r="CE432" s="312"/>
      <c r="CF432" s="312"/>
      <c r="CG432" s="312"/>
      <c r="CH432" s="312"/>
      <c r="CI432" s="384"/>
      <c r="CJ432" s="312"/>
      <c r="CK432" s="372"/>
      <c r="CL432" s="369"/>
      <c r="CM432" s="312"/>
      <c r="CN432" s="370"/>
      <c r="CO432" s="370"/>
      <c r="CP432" s="370"/>
      <c r="CQ432" s="312"/>
      <c r="CR432" s="312"/>
      <c r="CS432" s="308"/>
      <c r="CT432" s="312"/>
      <c r="CU432" s="312"/>
      <c r="CV432" s="312"/>
      <c r="CW432" s="312"/>
      <c r="CX432" s="384"/>
      <c r="CY432" s="312"/>
      <c r="CZ432" s="372"/>
    </row>
    <row r="433" spans="1:104" s="1" customFormat="1" hidden="1">
      <c r="A433" s="271">
        <v>44992</v>
      </c>
      <c r="B433" s="380"/>
      <c r="C433" s="381"/>
      <c r="D433" s="382"/>
      <c r="E433" s="382"/>
      <c r="F433" s="382"/>
      <c r="G433" s="312"/>
      <c r="H433" s="308"/>
      <c r="I433" s="308"/>
      <c r="J433" s="308"/>
      <c r="K433" s="308"/>
      <c r="L433" s="308"/>
      <c r="M433" s="371"/>
      <c r="N433" s="371"/>
      <c r="O433" s="312"/>
      <c r="P433" s="383"/>
      <c r="Q433" s="369"/>
      <c r="R433" s="312"/>
      <c r="S433" s="370">
        <v>0.34786505492782593</v>
      </c>
      <c r="T433" s="370">
        <v>0</v>
      </c>
      <c r="U433" s="370">
        <v>0</v>
      </c>
      <c r="V433" s="312">
        <f>_xll.SRS1Splines.Functions25.Linear_Interp(V_NK3!$P$8:$P$32,V_NK3!$R$8:$R$32,AC433)</f>
        <v>434.660198199999</v>
      </c>
      <c r="W433" s="312">
        <f>(V433/V_NK3!$R$28)*100</f>
        <v>80.173843544296091</v>
      </c>
      <c r="X433" s="308">
        <f>V433-V_NK3!$R$8</f>
        <v>378.08154619999902</v>
      </c>
      <c r="Y433" s="308">
        <f>IFERROR((V433 - V_NK3!$V$10) / (V_NK3!$V$9- V_NK3!$V$10) * 100, 0)</f>
        <v>77.863691137484352</v>
      </c>
      <c r="Z433" s="308">
        <v>541.79999999999995</v>
      </c>
      <c r="AA433" s="308">
        <v>521</v>
      </c>
      <c r="AB433" s="312">
        <v>538.27</v>
      </c>
      <c r="AC433" s="371">
        <v>538.04</v>
      </c>
      <c r="AD433" s="308">
        <v>0</v>
      </c>
      <c r="AE433" s="372">
        <v>0</v>
      </c>
      <c r="AF433" s="373"/>
      <c r="AG433" s="312"/>
      <c r="AH433" s="370">
        <v>0.11479546812618256</v>
      </c>
      <c r="AI433" s="370">
        <v>0</v>
      </c>
      <c r="AJ433" s="370">
        <v>0</v>
      </c>
      <c r="AK433" s="312">
        <f>_xll.SRS1Splines.Functions25.Linear_Interp(V_NK2!$R$10:$R$21,V_NK2!$T$10:$T$21,AR433)</f>
        <v>42.785857142885099</v>
      </c>
      <c r="AL433" s="312">
        <f>(AK433/V_NK2!$T$18)*100</f>
        <v>59.924169667906298</v>
      </c>
      <c r="AM433" s="308">
        <f>AK433-V_NK2!$T$11</f>
        <v>1.9658571428573026</v>
      </c>
      <c r="AN433" s="308">
        <f>IFERROR((AK433 - V_NK2!$X$12) / (V_NK2!$X$11- V_NK2!$X$12) * 100, 0)</f>
        <v>6.4285714285722664</v>
      </c>
      <c r="AO433" s="308">
        <v>427</v>
      </c>
      <c r="AP433" s="308">
        <v>420</v>
      </c>
      <c r="AQ433" s="308">
        <v>420.46</v>
      </c>
      <c r="AR433" s="371">
        <v>420.45</v>
      </c>
      <c r="AS433" s="312">
        <v>0</v>
      </c>
      <c r="AT433" s="372">
        <v>0</v>
      </c>
      <c r="AU433" s="369"/>
      <c r="AV433" s="312"/>
      <c r="AW433" s="370"/>
      <c r="AX433" s="370"/>
      <c r="AY433" s="370"/>
      <c r="AZ433" s="312"/>
      <c r="BA433" s="312"/>
      <c r="BB433" s="308"/>
      <c r="BC433" s="308"/>
      <c r="BD433" s="308"/>
      <c r="BE433" s="308"/>
      <c r="BF433" s="374"/>
      <c r="BG433" s="312"/>
      <c r="BH433" s="372"/>
      <c r="BI433" s="369"/>
      <c r="BJ433" s="312"/>
      <c r="BK433" s="370">
        <v>6.7200000000000003E-3</v>
      </c>
      <c r="BL433" s="370"/>
      <c r="BM433" s="370">
        <f t="shared" si="1"/>
        <v>6.7200000000000003E-3</v>
      </c>
      <c r="BN433" s="312">
        <f>_xll.SRS1Splines.Functions25.Linear_Interp(V_XNN1!$K$3:$K$8,V_XNN1!$L$3:$L$8,BT433)</f>
        <v>0.210891</v>
      </c>
      <c r="BO433" s="312">
        <f>(BN433/V_XNN1!$L$7)*100</f>
        <v>100.42428571428572</v>
      </c>
      <c r="BP433" s="308">
        <f>_xll.SRS1Splines.Functions25.Linear_Interp(V_XNN1!$K$3:$K$8,V_XNN1!$M$3:$M$8,BT433)</f>
        <v>5.4891000000000197E-2</v>
      </c>
      <c r="BQ433" s="308">
        <f>IFERROR((BN433 - V_XNN1!$M$16) / (V_XNN1!$M$15- V_XNN1!$M$16) * 100, 0)</f>
        <v>75.181058495821745</v>
      </c>
      <c r="BR433" s="308">
        <v>252</v>
      </c>
      <c r="BS433" s="308">
        <v>249</v>
      </c>
      <c r="BT433" s="374">
        <v>252.05</v>
      </c>
      <c r="BU433" s="312"/>
      <c r="BV433" s="372"/>
      <c r="BW433" s="369"/>
      <c r="BX433" s="312"/>
      <c r="BY433" s="370"/>
      <c r="BZ433" s="370"/>
      <c r="CA433" s="370"/>
      <c r="CB433" s="312"/>
      <c r="CC433" s="312"/>
      <c r="CD433" s="308"/>
      <c r="CE433" s="312"/>
      <c r="CF433" s="312"/>
      <c r="CG433" s="312"/>
      <c r="CH433" s="312"/>
      <c r="CI433" s="384"/>
      <c r="CJ433" s="312"/>
      <c r="CK433" s="372"/>
      <c r="CL433" s="369"/>
      <c r="CM433" s="312"/>
      <c r="CN433" s="370"/>
      <c r="CO433" s="370"/>
      <c r="CP433" s="370"/>
      <c r="CQ433" s="312"/>
      <c r="CR433" s="312"/>
      <c r="CS433" s="308"/>
      <c r="CT433" s="312"/>
      <c r="CU433" s="312"/>
      <c r="CV433" s="312"/>
      <c r="CW433" s="312"/>
      <c r="CX433" s="384"/>
      <c r="CY433" s="312"/>
      <c r="CZ433" s="372"/>
    </row>
    <row r="434" spans="1:104" s="1" customFormat="1" hidden="1">
      <c r="A434" s="271">
        <v>44993</v>
      </c>
      <c r="B434" s="380"/>
      <c r="C434" s="381"/>
      <c r="D434" s="382"/>
      <c r="E434" s="382"/>
      <c r="F434" s="382"/>
      <c r="G434" s="312"/>
      <c r="H434" s="308"/>
      <c r="I434" s="308"/>
      <c r="J434" s="308"/>
      <c r="K434" s="308"/>
      <c r="L434" s="308"/>
      <c r="M434" s="371"/>
      <c r="N434" s="371"/>
      <c r="O434" s="312"/>
      <c r="P434" s="383"/>
      <c r="Q434" s="369"/>
      <c r="R434" s="312"/>
      <c r="S434" s="370">
        <v>0</v>
      </c>
      <c r="T434" s="370">
        <v>0</v>
      </c>
      <c r="U434" s="370">
        <v>0</v>
      </c>
      <c r="V434" s="312">
        <f>_xll.SRS1Splines.Functions25.Linear_Interp(V_NK3!$P$8:$P$32,V_NK3!$R$8:$R$32,AC434)</f>
        <v>434.660198199999</v>
      </c>
      <c r="W434" s="312">
        <f>(V434/V_NK3!$R$28)*100</f>
        <v>80.173843544296091</v>
      </c>
      <c r="X434" s="308">
        <f>V434-V_NK3!$R$8</f>
        <v>378.08154619999902</v>
      </c>
      <c r="Y434" s="308">
        <f>IFERROR((V434 - V_NK3!$V$10) / (V_NK3!$V$9- V_NK3!$V$10) * 100, 0)</f>
        <v>77.863691137484352</v>
      </c>
      <c r="Z434" s="308">
        <v>541.79999999999995</v>
      </c>
      <c r="AA434" s="308">
        <v>521</v>
      </c>
      <c r="AB434" s="312">
        <v>538.27</v>
      </c>
      <c r="AC434" s="371">
        <v>538.04</v>
      </c>
      <c r="AD434" s="308">
        <v>0</v>
      </c>
      <c r="AE434" s="372">
        <v>0</v>
      </c>
      <c r="AF434" s="373"/>
      <c r="AG434" s="312"/>
      <c r="AH434" s="370">
        <v>0.11479546812618256</v>
      </c>
      <c r="AI434" s="370">
        <v>0</v>
      </c>
      <c r="AJ434" s="370">
        <v>0</v>
      </c>
      <c r="AK434" s="312">
        <f>_xll.SRS1Splines.Functions25.Linear_Interp(V_NK2!$R$10:$R$21,V_NK2!$T$10:$T$21,AR434)</f>
        <v>42.785857142885099</v>
      </c>
      <c r="AL434" s="312">
        <f>(AK434/V_NK2!$T$18)*100</f>
        <v>59.924169667906298</v>
      </c>
      <c r="AM434" s="308">
        <f>AK434-V_NK2!$T$11</f>
        <v>1.9658571428573026</v>
      </c>
      <c r="AN434" s="308">
        <f>IFERROR((AK434 - V_NK2!$X$12) / (V_NK2!$X$11- V_NK2!$X$12) * 100, 0)</f>
        <v>6.4285714285722664</v>
      </c>
      <c r="AO434" s="308">
        <v>427</v>
      </c>
      <c r="AP434" s="308">
        <v>420</v>
      </c>
      <c r="AQ434" s="308">
        <v>420.46</v>
      </c>
      <c r="AR434" s="371">
        <v>420.45</v>
      </c>
      <c r="AS434" s="312">
        <v>0</v>
      </c>
      <c r="AT434" s="372">
        <v>0</v>
      </c>
      <c r="AU434" s="369"/>
      <c r="AV434" s="312"/>
      <c r="AW434" s="370"/>
      <c r="AX434" s="370"/>
      <c r="AY434" s="370"/>
      <c r="AZ434" s="312"/>
      <c r="BA434" s="312"/>
      <c r="BB434" s="308"/>
      <c r="BC434" s="308"/>
      <c r="BD434" s="308"/>
      <c r="BE434" s="308"/>
      <c r="BF434" s="374"/>
      <c r="BG434" s="312"/>
      <c r="BH434" s="372"/>
      <c r="BI434" s="369"/>
      <c r="BJ434" s="312"/>
      <c r="BK434" s="370">
        <v>6.7400000000000003E-3</v>
      </c>
      <c r="BL434" s="370"/>
      <c r="BM434" s="370">
        <f t="shared" si="1"/>
        <v>6.7400000000000003E-3</v>
      </c>
      <c r="BN434" s="312">
        <f>_xll.SRS1Splines.Functions25.Linear_Interp(V_XNN1!$K$3:$K$8,V_XNN1!$L$3:$L$8,BT434)</f>
        <v>0.210891</v>
      </c>
      <c r="BO434" s="312">
        <f>(BN434/V_XNN1!$L$7)*100</f>
        <v>100.42428571428572</v>
      </c>
      <c r="BP434" s="308">
        <f>_xll.SRS1Splines.Functions25.Linear_Interp(V_XNN1!$K$3:$K$8,V_XNN1!$M$3:$M$8,BT434)</f>
        <v>5.4891000000000197E-2</v>
      </c>
      <c r="BQ434" s="308">
        <f>IFERROR((BN434 - V_XNN1!$M$16) / (V_XNN1!$M$15- V_XNN1!$M$16) * 100, 0)</f>
        <v>75.181058495821745</v>
      </c>
      <c r="BR434" s="308">
        <v>252</v>
      </c>
      <c r="BS434" s="308">
        <v>249</v>
      </c>
      <c r="BT434" s="374">
        <v>252.05</v>
      </c>
      <c r="BU434" s="312"/>
      <c r="BV434" s="372"/>
      <c r="BW434" s="369"/>
      <c r="BX434" s="312"/>
      <c r="BY434" s="370"/>
      <c r="BZ434" s="370"/>
      <c r="CA434" s="370"/>
      <c r="CB434" s="312"/>
      <c r="CC434" s="312"/>
      <c r="CD434" s="308"/>
      <c r="CE434" s="312"/>
      <c r="CF434" s="312"/>
      <c r="CG434" s="312"/>
      <c r="CH434" s="312"/>
      <c r="CI434" s="384"/>
      <c r="CJ434" s="312"/>
      <c r="CK434" s="372"/>
      <c r="CL434" s="369"/>
      <c r="CM434" s="312"/>
      <c r="CN434" s="370"/>
      <c r="CO434" s="370"/>
      <c r="CP434" s="370"/>
      <c r="CQ434" s="312"/>
      <c r="CR434" s="312"/>
      <c r="CS434" s="308"/>
      <c r="CT434" s="312"/>
      <c r="CU434" s="312"/>
      <c r="CV434" s="312"/>
      <c r="CW434" s="312"/>
      <c r="CX434" s="384"/>
      <c r="CY434" s="312"/>
      <c r="CZ434" s="372"/>
    </row>
    <row r="435" spans="1:104" s="1" customFormat="1" hidden="1">
      <c r="A435" s="271">
        <v>44994</v>
      </c>
      <c r="B435" s="380"/>
      <c r="C435" s="381"/>
      <c r="D435" s="382"/>
      <c r="E435" s="382"/>
      <c r="F435" s="382"/>
      <c r="G435" s="312"/>
      <c r="H435" s="308"/>
      <c r="I435" s="308"/>
      <c r="J435" s="308"/>
      <c r="K435" s="308"/>
      <c r="L435" s="308"/>
      <c r="M435" s="371"/>
      <c r="N435" s="371"/>
      <c r="O435" s="312"/>
      <c r="P435" s="383"/>
      <c r="Q435" s="369"/>
      <c r="R435" s="312"/>
      <c r="S435" s="370">
        <v>0</v>
      </c>
      <c r="T435" s="370">
        <v>0</v>
      </c>
      <c r="U435" s="370">
        <v>0</v>
      </c>
      <c r="V435" s="312">
        <f>_xll.SRS1Splines.Functions25.Linear_Interp(V_NK3!$P$8:$P$32,V_NK3!$R$8:$R$32,AC435)</f>
        <v>434.660198199999</v>
      </c>
      <c r="W435" s="312">
        <f>(V435/V_NK3!$R$28)*100</f>
        <v>80.173843544296091</v>
      </c>
      <c r="X435" s="308">
        <f>V435-V_NK3!$R$8</f>
        <v>378.08154619999902</v>
      </c>
      <c r="Y435" s="308">
        <f>IFERROR((V435 - V_NK3!$V$10) / (V_NK3!$V$9- V_NK3!$V$10) * 100, 0)</f>
        <v>77.863691137484352</v>
      </c>
      <c r="Z435" s="308">
        <v>541.79999999999995</v>
      </c>
      <c r="AA435" s="308">
        <v>521</v>
      </c>
      <c r="AB435" s="312">
        <v>538.27</v>
      </c>
      <c r="AC435" s="371">
        <v>538.04</v>
      </c>
      <c r="AD435" s="308">
        <v>0</v>
      </c>
      <c r="AE435" s="372">
        <v>0</v>
      </c>
      <c r="AF435" s="373"/>
      <c r="AG435" s="312"/>
      <c r="AH435" s="370">
        <v>0.11479546812618256</v>
      </c>
      <c r="AI435" s="370">
        <v>0</v>
      </c>
      <c r="AJ435" s="370">
        <v>0</v>
      </c>
      <c r="AK435" s="312">
        <f>_xll.SRS1Splines.Functions25.Linear_Interp(V_NK2!$R$10:$R$21,V_NK2!$T$10:$T$21,AR435)</f>
        <v>42.785857142885099</v>
      </c>
      <c r="AL435" s="312">
        <f>(AK435/V_NK2!$T$18)*100</f>
        <v>59.924169667906298</v>
      </c>
      <c r="AM435" s="308">
        <f>AK435-V_NK2!$T$11</f>
        <v>1.9658571428573026</v>
      </c>
      <c r="AN435" s="308">
        <f>IFERROR((AK435 - V_NK2!$X$12) / (V_NK2!$X$11- V_NK2!$X$12) * 100, 0)</f>
        <v>6.4285714285722664</v>
      </c>
      <c r="AO435" s="308">
        <v>427</v>
      </c>
      <c r="AP435" s="308">
        <v>420</v>
      </c>
      <c r="AQ435" s="308">
        <v>420.46</v>
      </c>
      <c r="AR435" s="371">
        <v>420.45</v>
      </c>
      <c r="AS435" s="312">
        <v>0</v>
      </c>
      <c r="AT435" s="372">
        <v>0</v>
      </c>
      <c r="AU435" s="369"/>
      <c r="AV435" s="312"/>
      <c r="AW435" s="370"/>
      <c r="AX435" s="370"/>
      <c r="AY435" s="370"/>
      <c r="AZ435" s="312"/>
      <c r="BA435" s="312"/>
      <c r="BB435" s="308"/>
      <c r="BC435" s="308"/>
      <c r="BD435" s="308"/>
      <c r="BE435" s="308"/>
      <c r="BF435" s="374"/>
      <c r="BG435" s="312"/>
      <c r="BH435" s="372"/>
      <c r="BI435" s="369"/>
      <c r="BJ435" s="312"/>
      <c r="BK435" s="370">
        <v>6.7099999999999998E-3</v>
      </c>
      <c r="BL435" s="370"/>
      <c r="BM435" s="370">
        <f t="shared" si="1"/>
        <v>6.7099999999999998E-3</v>
      </c>
      <c r="BN435" s="312">
        <f>_xll.SRS1Splines.Functions25.Linear_Interp(V_XNN1!$K$3:$K$8,V_XNN1!$L$3:$L$8,BT435)</f>
        <v>0.210891</v>
      </c>
      <c r="BO435" s="312">
        <f>(BN435/V_XNN1!$L$7)*100</f>
        <v>100.42428571428572</v>
      </c>
      <c r="BP435" s="308">
        <f>_xll.SRS1Splines.Functions25.Linear_Interp(V_XNN1!$K$3:$K$8,V_XNN1!$M$3:$M$8,BT435)</f>
        <v>5.4891000000000197E-2</v>
      </c>
      <c r="BQ435" s="308">
        <f>IFERROR((BN435 - V_XNN1!$M$16) / (V_XNN1!$M$15- V_XNN1!$M$16) * 100, 0)</f>
        <v>75.181058495821745</v>
      </c>
      <c r="BR435" s="308">
        <v>252</v>
      </c>
      <c r="BS435" s="308">
        <v>249</v>
      </c>
      <c r="BT435" s="374">
        <v>252.05</v>
      </c>
      <c r="BU435" s="312"/>
      <c r="BV435" s="372"/>
      <c r="BW435" s="369"/>
      <c r="BX435" s="312"/>
      <c r="BY435" s="370"/>
      <c r="BZ435" s="370"/>
      <c r="CA435" s="370"/>
      <c r="CB435" s="312"/>
      <c r="CC435" s="312"/>
      <c r="CD435" s="308"/>
      <c r="CE435" s="312"/>
      <c r="CF435" s="312"/>
      <c r="CG435" s="312"/>
      <c r="CH435" s="312"/>
      <c r="CI435" s="384"/>
      <c r="CJ435" s="312"/>
      <c r="CK435" s="372"/>
      <c r="CL435" s="369"/>
      <c r="CM435" s="312"/>
      <c r="CN435" s="370"/>
      <c r="CO435" s="370"/>
      <c r="CP435" s="370"/>
      <c r="CQ435" s="312"/>
      <c r="CR435" s="312"/>
      <c r="CS435" s="308"/>
      <c r="CT435" s="312"/>
      <c r="CU435" s="312"/>
      <c r="CV435" s="312"/>
      <c r="CW435" s="312"/>
      <c r="CX435" s="384"/>
      <c r="CY435" s="312"/>
      <c r="CZ435" s="372"/>
    </row>
    <row r="436" spans="1:104" s="1" customFormat="1" hidden="1">
      <c r="A436" s="271">
        <v>44995</v>
      </c>
      <c r="B436" s="380"/>
      <c r="C436" s="381"/>
      <c r="D436" s="382"/>
      <c r="E436" s="382"/>
      <c r="F436" s="382"/>
      <c r="G436" s="312"/>
      <c r="H436" s="308"/>
      <c r="I436" s="308"/>
      <c r="J436" s="308"/>
      <c r="K436" s="308"/>
      <c r="L436" s="308"/>
      <c r="M436" s="371"/>
      <c r="N436" s="371"/>
      <c r="O436" s="312"/>
      <c r="P436" s="383"/>
      <c r="Q436" s="369"/>
      <c r="R436" s="312"/>
      <c r="S436" s="370">
        <v>0.34786505492782593</v>
      </c>
      <c r="T436" s="370">
        <v>0</v>
      </c>
      <c r="U436" s="370">
        <v>0</v>
      </c>
      <c r="V436" s="312">
        <f>_xll.SRS1Splines.Functions25.Linear_Interp(V_NK3!$P$8:$P$32,V_NK3!$R$8:$R$32,AC436)</f>
        <v>435.00806324999797</v>
      </c>
      <c r="W436" s="312">
        <f>(V436/V_NK3!$R$28)*100</f>
        <v>80.238007868999944</v>
      </c>
      <c r="X436" s="308">
        <f>V436-V_NK3!$R$8</f>
        <v>378.429411249998</v>
      </c>
      <c r="Y436" s="308">
        <f>IFERROR((V436 - V_NK3!$V$10) / (V_NK3!$V$9- V_NK3!$V$10) * 100, 0)</f>
        <v>77.935331917318436</v>
      </c>
      <c r="Z436" s="308">
        <v>541.79999999999995</v>
      </c>
      <c r="AA436" s="308">
        <v>521</v>
      </c>
      <c r="AB436" s="312">
        <v>538.27</v>
      </c>
      <c r="AC436" s="371">
        <v>538.04999999999995</v>
      </c>
      <c r="AD436" s="308">
        <v>0</v>
      </c>
      <c r="AE436" s="372">
        <v>0</v>
      </c>
      <c r="AF436" s="373"/>
      <c r="AG436" s="312"/>
      <c r="AH436" s="370">
        <v>0.11479546812618256</v>
      </c>
      <c r="AI436" s="370">
        <v>0</v>
      </c>
      <c r="AJ436" s="370">
        <v>0</v>
      </c>
      <c r="AK436" s="312">
        <f>_xll.SRS1Splines.Functions25.Linear_Interp(V_NK2!$R$10:$R$21,V_NK2!$T$10:$T$21,AR436)</f>
        <v>42.8295428571708</v>
      </c>
      <c r="AL436" s="312">
        <f>(AK436/V_NK2!$T$18)*100</f>
        <v>59.985354141695794</v>
      </c>
      <c r="AM436" s="308">
        <f>AK436-V_NK2!$T$11</f>
        <v>2.0095428571430034</v>
      </c>
      <c r="AN436" s="308">
        <f>IFERROR((AK436 - V_NK2!$X$12) / (V_NK2!$X$11- V_NK2!$X$12) * 100, 0)</f>
        <v>6.5714285714293723</v>
      </c>
      <c r="AO436" s="308">
        <v>427</v>
      </c>
      <c r="AP436" s="308">
        <v>420</v>
      </c>
      <c r="AQ436" s="308">
        <v>420.46</v>
      </c>
      <c r="AR436" s="371">
        <v>420.46</v>
      </c>
      <c r="AS436" s="312">
        <v>0</v>
      </c>
      <c r="AT436" s="372">
        <v>0</v>
      </c>
      <c r="AU436" s="369"/>
      <c r="AV436" s="312"/>
      <c r="AW436" s="370"/>
      <c r="AX436" s="370"/>
      <c r="AY436" s="370"/>
      <c r="AZ436" s="312"/>
      <c r="BA436" s="312"/>
      <c r="BB436" s="308"/>
      <c r="BC436" s="308"/>
      <c r="BD436" s="308"/>
      <c r="BE436" s="308"/>
      <c r="BF436" s="374"/>
      <c r="BG436" s="312"/>
      <c r="BH436" s="372"/>
      <c r="BI436" s="369"/>
      <c r="BJ436" s="312"/>
      <c r="BK436" s="370">
        <v>6.3E-3</v>
      </c>
      <c r="BL436" s="370"/>
      <c r="BM436" s="370">
        <f t="shared" si="1"/>
        <v>6.3E-3</v>
      </c>
      <c r="BN436" s="312">
        <f>_xll.SRS1Splines.Functions25.Linear_Interp(V_XNN1!$K$3:$K$8,V_XNN1!$L$3:$L$8,BT436)</f>
        <v>0.210891</v>
      </c>
      <c r="BO436" s="312">
        <f>(BN436/V_XNN1!$L$7)*100</f>
        <v>100.42428571428572</v>
      </c>
      <c r="BP436" s="308">
        <f>_xll.SRS1Splines.Functions25.Linear_Interp(V_XNN1!$K$3:$K$8,V_XNN1!$M$3:$M$8,BT436)</f>
        <v>5.4891000000000197E-2</v>
      </c>
      <c r="BQ436" s="308">
        <f>IFERROR((BN436 - V_XNN1!$M$16) / (V_XNN1!$M$15- V_XNN1!$M$16) * 100, 0)</f>
        <v>75.181058495821745</v>
      </c>
      <c r="BR436" s="308">
        <v>252</v>
      </c>
      <c r="BS436" s="308">
        <v>249</v>
      </c>
      <c r="BT436" s="374">
        <v>252.05</v>
      </c>
      <c r="BU436" s="312"/>
      <c r="BV436" s="372"/>
      <c r="BW436" s="369"/>
      <c r="BX436" s="312"/>
      <c r="BY436" s="370"/>
      <c r="BZ436" s="370"/>
      <c r="CA436" s="370"/>
      <c r="CB436" s="312"/>
      <c r="CC436" s="312"/>
      <c r="CD436" s="308"/>
      <c r="CE436" s="312"/>
      <c r="CF436" s="312"/>
      <c r="CG436" s="312"/>
      <c r="CH436" s="312"/>
      <c r="CI436" s="384"/>
      <c r="CJ436" s="312"/>
      <c r="CK436" s="372"/>
      <c r="CL436" s="369"/>
      <c r="CM436" s="312"/>
      <c r="CN436" s="370"/>
      <c r="CO436" s="370"/>
      <c r="CP436" s="370"/>
      <c r="CQ436" s="312"/>
      <c r="CR436" s="312"/>
      <c r="CS436" s="308"/>
      <c r="CT436" s="312"/>
      <c r="CU436" s="312"/>
      <c r="CV436" s="312"/>
      <c r="CW436" s="312"/>
      <c r="CX436" s="384"/>
      <c r="CY436" s="312"/>
      <c r="CZ436" s="372"/>
    </row>
    <row r="437" spans="1:104" s="1" customFormat="1" hidden="1">
      <c r="A437" s="271">
        <v>44996</v>
      </c>
      <c r="B437" s="380"/>
      <c r="C437" s="381"/>
      <c r="D437" s="382"/>
      <c r="E437" s="382"/>
      <c r="F437" s="382"/>
      <c r="G437" s="312"/>
      <c r="H437" s="308"/>
      <c r="I437" s="308"/>
      <c r="J437" s="308"/>
      <c r="K437" s="308"/>
      <c r="L437" s="308"/>
      <c r="M437" s="371"/>
      <c r="N437" s="371"/>
      <c r="O437" s="312"/>
      <c r="P437" s="383"/>
      <c r="Q437" s="369"/>
      <c r="R437" s="312"/>
      <c r="S437" s="370">
        <v>0</v>
      </c>
      <c r="T437" s="370">
        <v>0</v>
      </c>
      <c r="U437" s="370">
        <v>0</v>
      </c>
      <c r="V437" s="312">
        <f>_xll.SRS1Splines.Functions25.Linear_Interp(V_NK3!$P$8:$P$32,V_NK3!$R$8:$R$32,AC437)</f>
        <v>435.00806324999797</v>
      </c>
      <c r="W437" s="312">
        <f>(V437/V_NK3!$R$28)*100</f>
        <v>80.238007868999944</v>
      </c>
      <c r="X437" s="308">
        <f>V437-V_NK3!$R$8</f>
        <v>378.429411249998</v>
      </c>
      <c r="Y437" s="308">
        <f>IFERROR((V437 - V_NK3!$V$10) / (V_NK3!$V$9- V_NK3!$V$10) * 100, 0)</f>
        <v>77.935331917318436</v>
      </c>
      <c r="Z437" s="308">
        <v>541.79999999999995</v>
      </c>
      <c r="AA437" s="308">
        <v>521</v>
      </c>
      <c r="AB437" s="312">
        <v>538.27</v>
      </c>
      <c r="AC437" s="371">
        <v>538.04999999999995</v>
      </c>
      <c r="AD437" s="308">
        <v>0</v>
      </c>
      <c r="AE437" s="372">
        <v>0</v>
      </c>
      <c r="AF437" s="373"/>
      <c r="AG437" s="312"/>
      <c r="AH437" s="370">
        <v>0.11479546812618256</v>
      </c>
      <c r="AI437" s="370">
        <v>0</v>
      </c>
      <c r="AJ437" s="370">
        <v>0</v>
      </c>
      <c r="AK437" s="312">
        <f>_xll.SRS1Splines.Functions25.Linear_Interp(V_NK2!$R$10:$R$21,V_NK2!$T$10:$T$21,AR437)</f>
        <v>42.8732285714567</v>
      </c>
      <c r="AL437" s="312">
        <f>(AK437/V_NK2!$T$18)*100</f>
        <v>60.046538615485566</v>
      </c>
      <c r="AM437" s="308">
        <f>AK437-V_NK2!$T$11</f>
        <v>2.0532285714289031</v>
      </c>
      <c r="AN437" s="308">
        <f>IFERROR((AK437 - V_NK2!$X$12) / (V_NK2!$X$11- V_NK2!$X$12) * 100, 0)</f>
        <v>6.7142857142871284</v>
      </c>
      <c r="AO437" s="308">
        <v>427</v>
      </c>
      <c r="AP437" s="308">
        <v>420</v>
      </c>
      <c r="AQ437" s="308">
        <v>420.46</v>
      </c>
      <c r="AR437" s="371">
        <v>420.47</v>
      </c>
      <c r="AS437" s="312">
        <v>0</v>
      </c>
      <c r="AT437" s="372">
        <v>0</v>
      </c>
      <c r="AU437" s="369"/>
      <c r="AV437" s="312"/>
      <c r="AW437" s="370"/>
      <c r="AX437" s="370"/>
      <c r="AY437" s="370"/>
      <c r="AZ437" s="312"/>
      <c r="BA437" s="312"/>
      <c r="BB437" s="308"/>
      <c r="BC437" s="308"/>
      <c r="BD437" s="308"/>
      <c r="BE437" s="308"/>
      <c r="BF437" s="374"/>
      <c r="BG437" s="312"/>
      <c r="BH437" s="372"/>
      <c r="BI437" s="369"/>
      <c r="BJ437" s="312"/>
      <c r="BK437" s="370">
        <v>6.3E-3</v>
      </c>
      <c r="BL437" s="370"/>
      <c r="BM437" s="370">
        <f t="shared" si="1"/>
        <v>6.3E-3</v>
      </c>
      <c r="BN437" s="312">
        <f>_xll.SRS1Splines.Functions25.Linear_Interp(V_XNN1!$K$3:$K$8,V_XNN1!$L$3:$L$8,BT437)</f>
        <v>0.210891</v>
      </c>
      <c r="BO437" s="312">
        <f>(BN437/V_XNN1!$L$7)*100</f>
        <v>100.42428571428572</v>
      </c>
      <c r="BP437" s="308">
        <f>_xll.SRS1Splines.Functions25.Linear_Interp(V_XNN1!$K$3:$K$8,V_XNN1!$M$3:$M$8,BT437)</f>
        <v>5.4891000000000197E-2</v>
      </c>
      <c r="BQ437" s="308">
        <f>IFERROR((BN437 - V_XNN1!$M$16) / (V_XNN1!$M$15- V_XNN1!$M$16) * 100, 0)</f>
        <v>75.181058495821745</v>
      </c>
      <c r="BR437" s="308">
        <v>252</v>
      </c>
      <c r="BS437" s="308">
        <v>249</v>
      </c>
      <c r="BT437" s="374">
        <v>252.05</v>
      </c>
      <c r="BU437" s="312"/>
      <c r="BV437" s="372"/>
      <c r="BW437" s="369"/>
      <c r="BX437" s="312"/>
      <c r="BY437" s="370"/>
      <c r="BZ437" s="370"/>
      <c r="CA437" s="370"/>
      <c r="CB437" s="312"/>
      <c r="CC437" s="312"/>
      <c r="CD437" s="308"/>
      <c r="CE437" s="312"/>
      <c r="CF437" s="312"/>
      <c r="CG437" s="312"/>
      <c r="CH437" s="312"/>
      <c r="CI437" s="384"/>
      <c r="CJ437" s="312"/>
      <c r="CK437" s="372"/>
      <c r="CL437" s="369"/>
      <c r="CM437" s="312"/>
      <c r="CN437" s="370"/>
      <c r="CO437" s="370"/>
      <c r="CP437" s="370"/>
      <c r="CQ437" s="312"/>
      <c r="CR437" s="312"/>
      <c r="CS437" s="308"/>
      <c r="CT437" s="312"/>
      <c r="CU437" s="312"/>
      <c r="CV437" s="312"/>
      <c r="CW437" s="312"/>
      <c r="CX437" s="384"/>
      <c r="CY437" s="312"/>
      <c r="CZ437" s="372"/>
    </row>
    <row r="438" spans="1:104" s="1" customFormat="1" hidden="1">
      <c r="A438" s="271">
        <v>44997</v>
      </c>
      <c r="B438" s="380"/>
      <c r="C438" s="381"/>
      <c r="D438" s="382"/>
      <c r="E438" s="382"/>
      <c r="F438" s="382"/>
      <c r="G438" s="312"/>
      <c r="H438" s="308"/>
      <c r="I438" s="308"/>
      <c r="J438" s="308"/>
      <c r="K438" s="308"/>
      <c r="L438" s="308"/>
      <c r="M438" s="371"/>
      <c r="N438" s="371"/>
      <c r="O438" s="312"/>
      <c r="P438" s="383"/>
      <c r="Q438" s="369"/>
      <c r="R438" s="312"/>
      <c r="S438" s="370">
        <v>0.34786505492782593</v>
      </c>
      <c r="T438" s="370">
        <v>0</v>
      </c>
      <c r="U438" s="370">
        <v>0</v>
      </c>
      <c r="V438" s="312">
        <f>_xll.SRS1Splines.Functions25.Linear_Interp(V_NK3!$P$8:$P$32,V_NK3!$R$8:$R$32,AC438)</f>
        <v>435.35592829999803</v>
      </c>
      <c r="W438" s="312">
        <f>(V438/V_NK3!$R$28)*100</f>
        <v>80.302172193703996</v>
      </c>
      <c r="X438" s="308">
        <f>V438-V_NK3!$R$8</f>
        <v>378.77727629999805</v>
      </c>
      <c r="Y438" s="308">
        <f>IFERROR((V438 - V_NK3!$V$10) / (V_NK3!$V$9- V_NK3!$V$10) * 100, 0)</f>
        <v>78.006972697152747</v>
      </c>
      <c r="Z438" s="308">
        <v>541.79999999999995</v>
      </c>
      <c r="AA438" s="308">
        <v>521</v>
      </c>
      <c r="AB438" s="312">
        <v>538.27</v>
      </c>
      <c r="AC438" s="371">
        <v>538.05999999999995</v>
      </c>
      <c r="AD438" s="308">
        <v>0</v>
      </c>
      <c r="AE438" s="372">
        <v>0</v>
      </c>
      <c r="AF438" s="373"/>
      <c r="AG438" s="312"/>
      <c r="AH438" s="370">
        <v>0.11479546812618256</v>
      </c>
      <c r="AI438" s="370">
        <v>0</v>
      </c>
      <c r="AJ438" s="370">
        <v>0</v>
      </c>
      <c r="AK438" s="312">
        <f>_xll.SRS1Splines.Functions25.Linear_Interp(V_NK2!$R$10:$R$21,V_NK2!$T$10:$T$21,AR438)</f>
        <v>42.8732285714567</v>
      </c>
      <c r="AL438" s="312">
        <f>(AK438/V_NK2!$T$18)*100</f>
        <v>60.046538615485566</v>
      </c>
      <c r="AM438" s="308">
        <f>AK438-V_NK2!$T$11</f>
        <v>2.0532285714289031</v>
      </c>
      <c r="AN438" s="308">
        <f>IFERROR((AK438 - V_NK2!$X$12) / (V_NK2!$X$11- V_NK2!$X$12) * 100, 0)</f>
        <v>6.7142857142871284</v>
      </c>
      <c r="AO438" s="308">
        <v>427</v>
      </c>
      <c r="AP438" s="308">
        <v>420</v>
      </c>
      <c r="AQ438" s="308">
        <v>420.46</v>
      </c>
      <c r="AR438" s="371">
        <v>420.47</v>
      </c>
      <c r="AS438" s="312">
        <v>0</v>
      </c>
      <c r="AT438" s="372">
        <v>0</v>
      </c>
      <c r="AU438" s="369"/>
      <c r="AV438" s="312"/>
      <c r="AW438" s="370"/>
      <c r="AX438" s="370"/>
      <c r="AY438" s="370"/>
      <c r="AZ438" s="312"/>
      <c r="BA438" s="312"/>
      <c r="BB438" s="308"/>
      <c r="BC438" s="308"/>
      <c r="BD438" s="308"/>
      <c r="BE438" s="308"/>
      <c r="BF438" s="374"/>
      <c r="BG438" s="312"/>
      <c r="BH438" s="372"/>
      <c r="BI438" s="369"/>
      <c r="BJ438" s="312"/>
      <c r="BK438" s="370">
        <v>8.3000000000000001E-3</v>
      </c>
      <c r="BL438" s="370"/>
      <c r="BM438" s="370">
        <f t="shared" si="1"/>
        <v>8.3000000000000001E-3</v>
      </c>
      <c r="BN438" s="312">
        <f>_xll.SRS1Splines.Functions25.Linear_Interp(V_XNN1!$K$3:$K$8,V_XNN1!$L$3:$L$8,BT438)</f>
        <v>0.210891</v>
      </c>
      <c r="BO438" s="312">
        <f>(BN438/V_XNN1!$L$7)*100</f>
        <v>100.42428571428572</v>
      </c>
      <c r="BP438" s="308">
        <f>_xll.SRS1Splines.Functions25.Linear_Interp(V_XNN1!$K$3:$K$8,V_XNN1!$M$3:$M$8,BT438)</f>
        <v>5.4891000000000197E-2</v>
      </c>
      <c r="BQ438" s="308">
        <f>IFERROR((BN438 - V_XNN1!$M$16) / (V_XNN1!$M$15- V_XNN1!$M$16) * 100, 0)</f>
        <v>75.181058495821745</v>
      </c>
      <c r="BR438" s="308">
        <v>252</v>
      </c>
      <c r="BS438" s="308">
        <v>249</v>
      </c>
      <c r="BT438" s="374">
        <v>252.05</v>
      </c>
      <c r="BU438" s="312"/>
      <c r="BV438" s="372"/>
      <c r="BW438" s="369"/>
      <c r="BX438" s="312"/>
      <c r="BY438" s="370"/>
      <c r="BZ438" s="370"/>
      <c r="CA438" s="370"/>
      <c r="CB438" s="312"/>
      <c r="CC438" s="312"/>
      <c r="CD438" s="308"/>
      <c r="CE438" s="312"/>
      <c r="CF438" s="312"/>
      <c r="CG438" s="312"/>
      <c r="CH438" s="312"/>
      <c r="CI438" s="384"/>
      <c r="CJ438" s="312"/>
      <c r="CK438" s="372"/>
      <c r="CL438" s="369"/>
      <c r="CM438" s="312"/>
      <c r="CN438" s="370"/>
      <c r="CO438" s="370"/>
      <c r="CP438" s="370"/>
      <c r="CQ438" s="312"/>
      <c r="CR438" s="312"/>
      <c r="CS438" s="308"/>
      <c r="CT438" s="312"/>
      <c r="CU438" s="312"/>
      <c r="CV438" s="312"/>
      <c r="CW438" s="312"/>
      <c r="CX438" s="384"/>
      <c r="CY438" s="312"/>
      <c r="CZ438" s="372"/>
    </row>
    <row r="439" spans="1:104" s="1" customFormat="1" hidden="1">
      <c r="A439" s="271">
        <v>44998</v>
      </c>
      <c r="B439" s="380"/>
      <c r="C439" s="381"/>
      <c r="D439" s="382"/>
      <c r="E439" s="382"/>
      <c r="F439" s="382"/>
      <c r="G439" s="312"/>
      <c r="H439" s="308"/>
      <c r="I439" s="308"/>
      <c r="J439" s="308"/>
      <c r="K439" s="308"/>
      <c r="L439" s="308"/>
      <c r="M439" s="371"/>
      <c r="N439" s="371"/>
      <c r="O439" s="312"/>
      <c r="P439" s="383"/>
      <c r="Q439" s="369"/>
      <c r="R439" s="312"/>
      <c r="S439" s="370">
        <v>0.34786505493545533</v>
      </c>
      <c r="T439" s="370">
        <v>0</v>
      </c>
      <c r="U439" s="370">
        <v>0</v>
      </c>
      <c r="V439" s="312">
        <f>_xll.SRS1Splines.Functions25.Linear_Interp(V_NK3!$P$8:$P$32,V_NK3!$R$8:$R$32,AC439)</f>
        <v>435.703793350002</v>
      </c>
      <c r="W439" s="312">
        <f>(V439/V_NK3!$R$28)*100</f>
        <v>80.366336518408758</v>
      </c>
      <c r="X439" s="308">
        <f>V439-V_NK3!$R$8</f>
        <v>379.12514135000202</v>
      </c>
      <c r="Y439" s="308">
        <f>IFERROR((V439 - V_NK3!$V$10) / (V_NK3!$V$9- V_NK3!$V$10) * 100, 0)</f>
        <v>78.078613476987869</v>
      </c>
      <c r="Z439" s="308">
        <v>541.79999999999995</v>
      </c>
      <c r="AA439" s="308">
        <v>521</v>
      </c>
      <c r="AB439" s="312">
        <v>538.27</v>
      </c>
      <c r="AC439" s="371">
        <v>538.07000000000005</v>
      </c>
      <c r="AD439" s="308">
        <v>0</v>
      </c>
      <c r="AE439" s="372">
        <v>0</v>
      </c>
      <c r="AF439" s="373"/>
      <c r="AG439" s="312"/>
      <c r="AH439" s="370">
        <v>0.11479546812618256</v>
      </c>
      <c r="AI439" s="370">
        <v>0</v>
      </c>
      <c r="AJ439" s="370">
        <v>0</v>
      </c>
      <c r="AK439" s="312">
        <f>_xll.SRS1Splines.Functions25.Linear_Interp(V_NK2!$R$10:$R$21,V_NK2!$T$10:$T$21,AR439)</f>
        <v>42.916914285742401</v>
      </c>
      <c r="AL439" s="312">
        <f>(AK439/V_NK2!$T$18)*100</f>
        <v>60.107723089275069</v>
      </c>
      <c r="AM439" s="308">
        <f>AK439-V_NK2!$T$11</f>
        <v>2.0969142857146039</v>
      </c>
      <c r="AN439" s="308">
        <f>IFERROR((AK439 - V_NK2!$X$12) / (V_NK2!$X$11- V_NK2!$X$12) * 100, 0)</f>
        <v>6.8571428571442343</v>
      </c>
      <c r="AO439" s="308">
        <v>427</v>
      </c>
      <c r="AP439" s="308">
        <v>420</v>
      </c>
      <c r="AQ439" s="308">
        <v>420.46</v>
      </c>
      <c r="AR439" s="371">
        <v>420.48</v>
      </c>
      <c r="AS439" s="312">
        <v>0</v>
      </c>
      <c r="AT439" s="372">
        <v>0</v>
      </c>
      <c r="AU439" s="369"/>
      <c r="AV439" s="312"/>
      <c r="AW439" s="370"/>
      <c r="AX439" s="370"/>
      <c r="AY439" s="370"/>
      <c r="AZ439" s="312"/>
      <c r="BA439" s="312"/>
      <c r="BB439" s="308"/>
      <c r="BC439" s="308"/>
      <c r="BD439" s="308"/>
      <c r="BE439" s="308"/>
      <c r="BF439" s="374"/>
      <c r="BG439" s="312"/>
      <c r="BH439" s="372"/>
      <c r="BI439" s="369"/>
      <c r="BJ439" s="312"/>
      <c r="BK439" s="370">
        <v>7.3000000000000001E-3</v>
      </c>
      <c r="BL439" s="370"/>
      <c r="BM439" s="370">
        <f t="shared" ref="BM439:BM502" si="2">BK439-BL439</f>
        <v>7.3000000000000001E-3</v>
      </c>
      <c r="BN439" s="312">
        <f>_xll.SRS1Splines.Functions25.Linear_Interp(V_XNN1!$K$3:$K$8,V_XNN1!$L$3:$L$8,BT439)</f>
        <v>0.210891</v>
      </c>
      <c r="BO439" s="312">
        <f>(BN439/V_XNN1!$L$7)*100</f>
        <v>100.42428571428572</v>
      </c>
      <c r="BP439" s="308">
        <f>_xll.SRS1Splines.Functions25.Linear_Interp(V_XNN1!$K$3:$K$8,V_XNN1!$M$3:$M$8,BT439)</f>
        <v>5.4891000000000197E-2</v>
      </c>
      <c r="BQ439" s="308">
        <f>IFERROR((BN439 - V_XNN1!$M$16) / (V_XNN1!$M$15- V_XNN1!$M$16) * 100, 0)</f>
        <v>75.181058495821745</v>
      </c>
      <c r="BR439" s="308">
        <v>252</v>
      </c>
      <c r="BS439" s="308">
        <v>249</v>
      </c>
      <c r="BT439" s="374">
        <v>252.05</v>
      </c>
      <c r="BU439" s="312"/>
      <c r="BV439" s="372"/>
      <c r="BW439" s="369"/>
      <c r="BX439" s="312"/>
      <c r="BY439" s="370"/>
      <c r="BZ439" s="370"/>
      <c r="CA439" s="370"/>
      <c r="CB439" s="312"/>
      <c r="CC439" s="312"/>
      <c r="CD439" s="308"/>
      <c r="CE439" s="312"/>
      <c r="CF439" s="312"/>
      <c r="CG439" s="312"/>
      <c r="CH439" s="312"/>
      <c r="CI439" s="384"/>
      <c r="CJ439" s="312"/>
      <c r="CK439" s="372"/>
      <c r="CL439" s="369"/>
      <c r="CM439" s="312"/>
      <c r="CN439" s="370"/>
      <c r="CO439" s="370"/>
      <c r="CP439" s="370"/>
      <c r="CQ439" s="312"/>
      <c r="CR439" s="312"/>
      <c r="CS439" s="308"/>
      <c r="CT439" s="312"/>
      <c r="CU439" s="312"/>
      <c r="CV439" s="312"/>
      <c r="CW439" s="312"/>
      <c r="CX439" s="384"/>
      <c r="CY439" s="312"/>
      <c r="CZ439" s="372"/>
    </row>
    <row r="440" spans="1:104" s="1" customFormat="1" hidden="1">
      <c r="A440" s="271">
        <v>44999</v>
      </c>
      <c r="B440" s="380"/>
      <c r="C440" s="381"/>
      <c r="D440" s="382"/>
      <c r="E440" s="382"/>
      <c r="F440" s="382"/>
      <c r="G440" s="312"/>
      <c r="H440" s="308"/>
      <c r="I440" s="308"/>
      <c r="J440" s="308"/>
      <c r="K440" s="308"/>
      <c r="L440" s="308"/>
      <c r="M440" s="371"/>
      <c r="N440" s="371"/>
      <c r="O440" s="312"/>
      <c r="P440" s="383"/>
      <c r="Q440" s="369"/>
      <c r="R440" s="312"/>
      <c r="S440" s="370">
        <v>0</v>
      </c>
      <c r="T440" s="370">
        <v>0</v>
      </c>
      <c r="U440" s="370">
        <v>0</v>
      </c>
      <c r="V440" s="312">
        <f>_xll.SRS1Splines.Functions25.Linear_Interp(V_NK3!$P$8:$P$32,V_NK3!$R$8:$R$32,AC440)</f>
        <v>435.703793350002</v>
      </c>
      <c r="W440" s="312">
        <f>(V440/V_NK3!$R$28)*100</f>
        <v>80.366336518408758</v>
      </c>
      <c r="X440" s="308">
        <f>V440-V_NK3!$R$8</f>
        <v>379.12514135000202</v>
      </c>
      <c r="Y440" s="308">
        <f>IFERROR((V440 - V_NK3!$V$10) / (V_NK3!$V$9- V_NK3!$V$10) * 100, 0)</f>
        <v>78.078613476987869</v>
      </c>
      <c r="Z440" s="308">
        <v>541.79999999999995</v>
      </c>
      <c r="AA440" s="308">
        <v>521</v>
      </c>
      <c r="AB440" s="312">
        <v>538.27</v>
      </c>
      <c r="AC440" s="371">
        <v>538.07000000000005</v>
      </c>
      <c r="AD440" s="308">
        <v>0</v>
      </c>
      <c r="AE440" s="372">
        <v>0</v>
      </c>
      <c r="AF440" s="373"/>
      <c r="AG440" s="312"/>
      <c r="AH440" s="370">
        <v>0.11479546812618256</v>
      </c>
      <c r="AI440" s="370">
        <v>0</v>
      </c>
      <c r="AJ440" s="370">
        <v>0</v>
      </c>
      <c r="AK440" s="312">
        <f>_xll.SRS1Splines.Functions25.Linear_Interp(V_NK2!$R$10:$R$21,V_NK2!$T$10:$T$21,AR440)</f>
        <v>42.916914285742401</v>
      </c>
      <c r="AL440" s="312">
        <f>(AK440/V_NK2!$T$18)*100</f>
        <v>60.107723089275069</v>
      </c>
      <c r="AM440" s="308">
        <f>AK440-V_NK2!$T$11</f>
        <v>2.0969142857146039</v>
      </c>
      <c r="AN440" s="308">
        <f>IFERROR((AK440 - V_NK2!$X$12) / (V_NK2!$X$11- V_NK2!$X$12) * 100, 0)</f>
        <v>6.8571428571442343</v>
      </c>
      <c r="AO440" s="308">
        <v>427</v>
      </c>
      <c r="AP440" s="308">
        <v>420</v>
      </c>
      <c r="AQ440" s="308">
        <v>420.46</v>
      </c>
      <c r="AR440" s="371">
        <v>420.48</v>
      </c>
      <c r="AS440" s="312">
        <v>0</v>
      </c>
      <c r="AT440" s="372">
        <v>0</v>
      </c>
      <c r="AU440" s="369"/>
      <c r="AV440" s="312"/>
      <c r="AW440" s="370"/>
      <c r="AX440" s="370"/>
      <c r="AY440" s="370"/>
      <c r="AZ440" s="312"/>
      <c r="BA440" s="312"/>
      <c r="BB440" s="308"/>
      <c r="BC440" s="308"/>
      <c r="BD440" s="308"/>
      <c r="BE440" s="308"/>
      <c r="BF440" s="374"/>
      <c r="BG440" s="312"/>
      <c r="BH440" s="372"/>
      <c r="BI440" s="369"/>
      <c r="BJ440" s="312"/>
      <c r="BK440" s="370">
        <v>6.8349999999999999E-3</v>
      </c>
      <c r="BL440" s="370"/>
      <c r="BM440" s="370">
        <f t="shared" si="2"/>
        <v>6.8349999999999999E-3</v>
      </c>
      <c r="BN440" s="312">
        <f>_xll.SRS1Splines.Functions25.Linear_Interp(V_XNN1!$K$3:$K$8,V_XNN1!$L$3:$L$8,BT440)</f>
        <v>0.210891</v>
      </c>
      <c r="BO440" s="312">
        <f>(BN440/V_XNN1!$L$7)*100</f>
        <v>100.42428571428572</v>
      </c>
      <c r="BP440" s="308">
        <f>_xll.SRS1Splines.Functions25.Linear_Interp(V_XNN1!$K$3:$K$8,V_XNN1!$M$3:$M$8,BT440)</f>
        <v>5.4891000000000197E-2</v>
      </c>
      <c r="BQ440" s="308">
        <f>IFERROR((BN440 - V_XNN1!$M$16) / (V_XNN1!$M$15- V_XNN1!$M$16) * 100, 0)</f>
        <v>75.181058495821745</v>
      </c>
      <c r="BR440" s="308">
        <v>252</v>
      </c>
      <c r="BS440" s="308">
        <v>249</v>
      </c>
      <c r="BT440" s="374">
        <v>252.05</v>
      </c>
      <c r="BU440" s="312"/>
      <c r="BV440" s="372"/>
      <c r="BW440" s="369"/>
      <c r="BX440" s="312"/>
      <c r="BY440" s="370"/>
      <c r="BZ440" s="370"/>
      <c r="CA440" s="370"/>
      <c r="CB440" s="312"/>
      <c r="CC440" s="312"/>
      <c r="CD440" s="308"/>
      <c r="CE440" s="312"/>
      <c r="CF440" s="312"/>
      <c r="CG440" s="312"/>
      <c r="CH440" s="312"/>
      <c r="CI440" s="384"/>
      <c r="CJ440" s="312"/>
      <c r="CK440" s="372"/>
      <c r="CL440" s="369"/>
      <c r="CM440" s="312"/>
      <c r="CN440" s="370"/>
      <c r="CO440" s="370"/>
      <c r="CP440" s="370"/>
      <c r="CQ440" s="312"/>
      <c r="CR440" s="312"/>
      <c r="CS440" s="308"/>
      <c r="CT440" s="312"/>
      <c r="CU440" s="312"/>
      <c r="CV440" s="312"/>
      <c r="CW440" s="312"/>
      <c r="CX440" s="384"/>
      <c r="CY440" s="312"/>
      <c r="CZ440" s="372"/>
    </row>
    <row r="441" spans="1:104" s="1" customFormat="1" hidden="1">
      <c r="A441" s="271">
        <v>45000</v>
      </c>
      <c r="B441" s="380"/>
      <c r="C441" s="381"/>
      <c r="D441" s="382"/>
      <c r="E441" s="382"/>
      <c r="F441" s="382"/>
      <c r="G441" s="312"/>
      <c r="H441" s="308"/>
      <c r="I441" s="308"/>
      <c r="J441" s="308"/>
      <c r="K441" s="308"/>
      <c r="L441" s="308"/>
      <c r="M441" s="371"/>
      <c r="N441" s="371"/>
      <c r="O441" s="312"/>
      <c r="P441" s="383"/>
      <c r="Q441" s="369"/>
      <c r="R441" s="312"/>
      <c r="S441" s="370">
        <v>0</v>
      </c>
      <c r="T441" s="370">
        <v>0</v>
      </c>
      <c r="U441" s="370">
        <v>0</v>
      </c>
      <c r="V441" s="312">
        <f>_xll.SRS1Splines.Functions25.Linear_Interp(V_NK3!$P$8:$P$32,V_NK3!$R$8:$R$32,AC441)</f>
        <v>435.703793350002</v>
      </c>
      <c r="W441" s="312">
        <f>(V441/V_NK3!$R$28)*100</f>
        <v>80.366336518408758</v>
      </c>
      <c r="X441" s="308">
        <f>V441-V_NK3!$R$8</f>
        <v>379.12514135000202</v>
      </c>
      <c r="Y441" s="308">
        <f>IFERROR((V441 - V_NK3!$V$10) / (V_NK3!$V$9- V_NK3!$V$10) * 100, 0)</f>
        <v>78.078613476987869</v>
      </c>
      <c r="Z441" s="308">
        <v>541.79999999999995</v>
      </c>
      <c r="AA441" s="308">
        <v>521</v>
      </c>
      <c r="AB441" s="312">
        <v>538.27</v>
      </c>
      <c r="AC441" s="371">
        <v>538.07000000000005</v>
      </c>
      <c r="AD441" s="308">
        <v>0</v>
      </c>
      <c r="AE441" s="372">
        <v>0</v>
      </c>
      <c r="AF441" s="373"/>
      <c r="AG441" s="312"/>
      <c r="AH441" s="370">
        <v>0.11479546812618256</v>
      </c>
      <c r="AI441" s="370">
        <v>0</v>
      </c>
      <c r="AJ441" s="370">
        <v>0</v>
      </c>
      <c r="AK441" s="312">
        <f>_xll.SRS1Splines.Functions25.Linear_Interp(V_NK2!$R$10:$R$21,V_NK2!$T$10:$T$21,AR441)</f>
        <v>42.916914285742401</v>
      </c>
      <c r="AL441" s="312">
        <f>(AK441/V_NK2!$T$18)*100</f>
        <v>60.107723089275069</v>
      </c>
      <c r="AM441" s="308">
        <f>AK441-V_NK2!$T$11</f>
        <v>2.0969142857146039</v>
      </c>
      <c r="AN441" s="308">
        <f>IFERROR((AK441 - V_NK2!$X$12) / (V_NK2!$X$11- V_NK2!$X$12) * 100, 0)</f>
        <v>6.8571428571442343</v>
      </c>
      <c r="AO441" s="308">
        <v>427</v>
      </c>
      <c r="AP441" s="308">
        <v>420</v>
      </c>
      <c r="AQ441" s="308">
        <v>420.46</v>
      </c>
      <c r="AR441" s="371">
        <v>420.48</v>
      </c>
      <c r="AS441" s="312">
        <v>0</v>
      </c>
      <c r="AT441" s="372">
        <v>0</v>
      </c>
      <c r="AU441" s="369"/>
      <c r="AV441" s="312"/>
      <c r="AW441" s="370"/>
      <c r="AX441" s="370"/>
      <c r="AY441" s="370"/>
      <c r="AZ441" s="312"/>
      <c r="BA441" s="312"/>
      <c r="BB441" s="308"/>
      <c r="BC441" s="308"/>
      <c r="BD441" s="308"/>
      <c r="BE441" s="308"/>
      <c r="BF441" s="374"/>
      <c r="BG441" s="312"/>
      <c r="BH441" s="372"/>
      <c r="BI441" s="369"/>
      <c r="BJ441" s="312"/>
      <c r="BK441" s="370">
        <v>6.7000000000000002E-3</v>
      </c>
      <c r="BL441" s="370"/>
      <c r="BM441" s="370">
        <f t="shared" si="2"/>
        <v>6.7000000000000002E-3</v>
      </c>
      <c r="BN441" s="312">
        <f>_xll.SRS1Splines.Functions25.Linear_Interp(V_XNN1!$K$3:$K$8,V_XNN1!$L$3:$L$8,BT441)</f>
        <v>0.210891</v>
      </c>
      <c r="BO441" s="312">
        <f>(BN441/V_XNN1!$L$7)*100</f>
        <v>100.42428571428572</v>
      </c>
      <c r="BP441" s="308">
        <f>_xll.SRS1Splines.Functions25.Linear_Interp(V_XNN1!$K$3:$K$8,V_XNN1!$M$3:$M$8,BT441)</f>
        <v>5.4891000000000197E-2</v>
      </c>
      <c r="BQ441" s="308">
        <f>IFERROR((BN441 - V_XNN1!$M$16) / (V_XNN1!$M$15- V_XNN1!$M$16) * 100, 0)</f>
        <v>75.181058495821745</v>
      </c>
      <c r="BR441" s="308">
        <v>252</v>
      </c>
      <c r="BS441" s="308">
        <v>249</v>
      </c>
      <c r="BT441" s="374">
        <v>252.05</v>
      </c>
      <c r="BU441" s="312"/>
      <c r="BV441" s="372"/>
      <c r="BW441" s="369"/>
      <c r="BX441" s="312"/>
      <c r="BY441" s="370"/>
      <c r="BZ441" s="370"/>
      <c r="CA441" s="370"/>
      <c r="CB441" s="312"/>
      <c r="CC441" s="312"/>
      <c r="CD441" s="308"/>
      <c r="CE441" s="312"/>
      <c r="CF441" s="312"/>
      <c r="CG441" s="312"/>
      <c r="CH441" s="312"/>
      <c r="CI441" s="384"/>
      <c r="CJ441" s="312"/>
      <c r="CK441" s="372"/>
      <c r="CL441" s="369"/>
      <c r="CM441" s="312"/>
      <c r="CN441" s="370"/>
      <c r="CO441" s="370"/>
      <c r="CP441" s="370"/>
      <c r="CQ441" s="312"/>
      <c r="CR441" s="312"/>
      <c r="CS441" s="308"/>
      <c r="CT441" s="312"/>
      <c r="CU441" s="312"/>
      <c r="CV441" s="312"/>
      <c r="CW441" s="312"/>
      <c r="CX441" s="384"/>
      <c r="CY441" s="312"/>
      <c r="CZ441" s="372"/>
    </row>
    <row r="442" spans="1:104" s="1" customFormat="1" hidden="1">
      <c r="A442" s="271">
        <v>45001</v>
      </c>
      <c r="B442" s="380"/>
      <c r="C442" s="381"/>
      <c r="D442" s="382"/>
      <c r="E442" s="382"/>
      <c r="F442" s="382"/>
      <c r="G442" s="312"/>
      <c r="H442" s="308"/>
      <c r="I442" s="308"/>
      <c r="J442" s="308"/>
      <c r="K442" s="308"/>
      <c r="L442" s="308"/>
      <c r="M442" s="371"/>
      <c r="N442" s="371"/>
      <c r="O442" s="312"/>
      <c r="P442" s="383"/>
      <c r="Q442" s="369"/>
      <c r="R442" s="312"/>
      <c r="S442" s="370">
        <v>0</v>
      </c>
      <c r="T442" s="370">
        <v>0</v>
      </c>
      <c r="U442" s="370">
        <v>0</v>
      </c>
      <c r="V442" s="312">
        <f>_xll.SRS1Splines.Functions25.Linear_Interp(V_NK3!$P$8:$P$32,V_NK3!$R$8:$R$32,AC442)</f>
        <v>435.703793350002</v>
      </c>
      <c r="W442" s="312">
        <f>(V442/V_NK3!$R$28)*100</f>
        <v>80.366336518408758</v>
      </c>
      <c r="X442" s="308">
        <f>V442-V_NK3!$R$8</f>
        <v>379.12514135000202</v>
      </c>
      <c r="Y442" s="308">
        <f>IFERROR((V442 - V_NK3!$V$10) / (V_NK3!$V$9- V_NK3!$V$10) * 100, 0)</f>
        <v>78.078613476987869</v>
      </c>
      <c r="Z442" s="308">
        <v>541.79999999999995</v>
      </c>
      <c r="AA442" s="308">
        <v>521</v>
      </c>
      <c r="AB442" s="312">
        <v>538.27</v>
      </c>
      <c r="AC442" s="371">
        <v>538.07000000000005</v>
      </c>
      <c r="AD442" s="308">
        <v>0</v>
      </c>
      <c r="AE442" s="372">
        <v>0</v>
      </c>
      <c r="AF442" s="373"/>
      <c r="AG442" s="312"/>
      <c r="AH442" s="370">
        <v>0.11479546812618256</v>
      </c>
      <c r="AI442" s="370">
        <v>0</v>
      </c>
      <c r="AJ442" s="370">
        <v>0</v>
      </c>
      <c r="AK442" s="312">
        <f>_xll.SRS1Splines.Functions25.Linear_Interp(V_NK2!$R$10:$R$21,V_NK2!$T$10:$T$21,AR442)</f>
        <v>42.960600000028101</v>
      </c>
      <c r="AL442" s="312">
        <f>(AK442/V_NK2!$T$18)*100</f>
        <v>60.168907563064565</v>
      </c>
      <c r="AM442" s="308">
        <f>AK442-V_NK2!$T$11</f>
        <v>2.1406000000003047</v>
      </c>
      <c r="AN442" s="308">
        <f>IFERROR((AK442 - V_NK2!$X$12) / (V_NK2!$X$11- V_NK2!$X$12) * 100, 0)</f>
        <v>7.0000000000013403</v>
      </c>
      <c r="AO442" s="308">
        <v>427</v>
      </c>
      <c r="AP442" s="308">
        <v>420</v>
      </c>
      <c r="AQ442" s="308">
        <v>420.46</v>
      </c>
      <c r="AR442" s="371">
        <v>420.49</v>
      </c>
      <c r="AS442" s="312">
        <v>0</v>
      </c>
      <c r="AT442" s="372">
        <v>0</v>
      </c>
      <c r="AU442" s="369"/>
      <c r="AV442" s="312"/>
      <c r="AW442" s="370"/>
      <c r="AX442" s="370"/>
      <c r="AY442" s="370"/>
      <c r="AZ442" s="312"/>
      <c r="BA442" s="312"/>
      <c r="BB442" s="308"/>
      <c r="BC442" s="308"/>
      <c r="BD442" s="308"/>
      <c r="BE442" s="308"/>
      <c r="BF442" s="374"/>
      <c r="BG442" s="312"/>
      <c r="BH442" s="372"/>
      <c r="BI442" s="369"/>
      <c r="BJ442" s="312"/>
      <c r="BK442" s="370">
        <v>6.6E-3</v>
      </c>
      <c r="BL442" s="370"/>
      <c r="BM442" s="370">
        <f t="shared" si="2"/>
        <v>6.6E-3</v>
      </c>
      <c r="BN442" s="312">
        <f>_xll.SRS1Splines.Functions25.Linear_Interp(V_XNN1!$K$3:$K$8,V_XNN1!$L$3:$L$8,BT442)</f>
        <v>0.210891</v>
      </c>
      <c r="BO442" s="312">
        <f>(BN442/V_XNN1!$L$7)*100</f>
        <v>100.42428571428572</v>
      </c>
      <c r="BP442" s="308">
        <f>_xll.SRS1Splines.Functions25.Linear_Interp(V_XNN1!$K$3:$K$8,V_XNN1!$M$3:$M$8,BT442)</f>
        <v>5.4891000000000197E-2</v>
      </c>
      <c r="BQ442" s="308">
        <f>IFERROR((BN442 - V_XNN1!$M$16) / (V_XNN1!$M$15- V_XNN1!$M$16) * 100, 0)</f>
        <v>75.181058495821745</v>
      </c>
      <c r="BR442" s="308">
        <v>252</v>
      </c>
      <c r="BS442" s="308">
        <v>249</v>
      </c>
      <c r="BT442" s="374">
        <v>252.05</v>
      </c>
      <c r="BU442" s="312"/>
      <c r="BV442" s="372"/>
      <c r="BW442" s="369"/>
      <c r="BX442" s="312"/>
      <c r="BY442" s="370"/>
      <c r="BZ442" s="370"/>
      <c r="CA442" s="370"/>
      <c r="CB442" s="312"/>
      <c r="CC442" s="312"/>
      <c r="CD442" s="308"/>
      <c r="CE442" s="312"/>
      <c r="CF442" s="312"/>
      <c r="CG442" s="312"/>
      <c r="CH442" s="312"/>
      <c r="CI442" s="384"/>
      <c r="CJ442" s="312"/>
      <c r="CK442" s="372"/>
      <c r="CL442" s="369"/>
      <c r="CM442" s="312"/>
      <c r="CN442" s="370"/>
      <c r="CO442" s="370"/>
      <c r="CP442" s="370"/>
      <c r="CQ442" s="312"/>
      <c r="CR442" s="312"/>
      <c r="CS442" s="308"/>
      <c r="CT442" s="312"/>
      <c r="CU442" s="312"/>
      <c r="CV442" s="312"/>
      <c r="CW442" s="312"/>
      <c r="CX442" s="384"/>
      <c r="CY442" s="312"/>
      <c r="CZ442" s="372"/>
    </row>
    <row r="443" spans="1:104" s="1" customFormat="1" hidden="1">
      <c r="A443" s="271">
        <v>45002</v>
      </c>
      <c r="B443" s="380"/>
      <c r="C443" s="381"/>
      <c r="D443" s="382"/>
      <c r="E443" s="382"/>
      <c r="F443" s="382"/>
      <c r="G443" s="312"/>
      <c r="H443" s="308"/>
      <c r="I443" s="308"/>
      <c r="J443" s="308"/>
      <c r="K443" s="308"/>
      <c r="L443" s="308"/>
      <c r="M443" s="371"/>
      <c r="N443" s="371"/>
      <c r="O443" s="312"/>
      <c r="P443" s="383"/>
      <c r="Q443" s="369"/>
      <c r="R443" s="312"/>
      <c r="S443" s="370">
        <v>0</v>
      </c>
      <c r="T443" s="370">
        <v>0</v>
      </c>
      <c r="U443" s="370">
        <v>0</v>
      </c>
      <c r="V443" s="312">
        <f>_xll.SRS1Splines.Functions25.Linear_Interp(V_NK3!$P$8:$P$32,V_NK3!$R$8:$R$32,AC443)</f>
        <v>435.703793350002</v>
      </c>
      <c r="W443" s="312">
        <f>(V443/V_NK3!$R$28)*100</f>
        <v>80.366336518408758</v>
      </c>
      <c r="X443" s="308">
        <f>V443-V_NK3!$R$8</f>
        <v>379.12514135000202</v>
      </c>
      <c r="Y443" s="308">
        <f>IFERROR((V443 - V_NK3!$V$10) / (V_NK3!$V$9- V_NK3!$V$10) * 100, 0)</f>
        <v>78.078613476987869</v>
      </c>
      <c r="Z443" s="308">
        <v>541.79999999999995</v>
      </c>
      <c r="AA443" s="308">
        <v>521</v>
      </c>
      <c r="AB443" s="312">
        <v>538.27</v>
      </c>
      <c r="AC443" s="371">
        <v>538.07000000000005</v>
      </c>
      <c r="AD443" s="308">
        <v>0</v>
      </c>
      <c r="AE443" s="372">
        <v>0</v>
      </c>
      <c r="AF443" s="373"/>
      <c r="AG443" s="312"/>
      <c r="AH443" s="370">
        <v>0.11479546812618256</v>
      </c>
      <c r="AI443" s="370">
        <v>0</v>
      </c>
      <c r="AJ443" s="370">
        <v>0</v>
      </c>
      <c r="AK443" s="312">
        <f>_xll.SRS1Splines.Functions25.Linear_Interp(V_NK2!$R$10:$R$21,V_NK2!$T$10:$T$21,AR443)</f>
        <v>42.960600000028101</v>
      </c>
      <c r="AL443" s="312">
        <f>(AK443/V_NK2!$T$18)*100</f>
        <v>60.168907563064565</v>
      </c>
      <c r="AM443" s="308">
        <f>AK443-V_NK2!$T$11</f>
        <v>2.1406000000003047</v>
      </c>
      <c r="AN443" s="308">
        <f>IFERROR((AK443 - V_NK2!$X$12) / (V_NK2!$X$11- V_NK2!$X$12) * 100, 0)</f>
        <v>7.0000000000013403</v>
      </c>
      <c r="AO443" s="308">
        <v>427</v>
      </c>
      <c r="AP443" s="308">
        <v>420</v>
      </c>
      <c r="AQ443" s="308">
        <v>420.46</v>
      </c>
      <c r="AR443" s="371">
        <v>420.49</v>
      </c>
      <c r="AS443" s="312">
        <v>0</v>
      </c>
      <c r="AT443" s="372">
        <v>0</v>
      </c>
      <c r="AU443" s="369"/>
      <c r="AV443" s="312"/>
      <c r="AW443" s="370"/>
      <c r="AX443" s="370"/>
      <c r="AY443" s="370"/>
      <c r="AZ443" s="312"/>
      <c r="BA443" s="312"/>
      <c r="BB443" s="308"/>
      <c r="BC443" s="308"/>
      <c r="BD443" s="308"/>
      <c r="BE443" s="308"/>
      <c r="BF443" s="374"/>
      <c r="BG443" s="312"/>
      <c r="BH443" s="372"/>
      <c r="BI443" s="369"/>
      <c r="BJ443" s="312"/>
      <c r="BK443" s="370">
        <v>6.7499999999999999E-3</v>
      </c>
      <c r="BL443" s="370"/>
      <c r="BM443" s="370">
        <f t="shared" si="2"/>
        <v>6.7499999999999999E-3</v>
      </c>
      <c r="BN443" s="312">
        <f>_xll.SRS1Splines.Functions25.Linear_Interp(V_XNN1!$K$3:$K$8,V_XNN1!$L$3:$L$8,BT443)</f>
        <v>0.210891</v>
      </c>
      <c r="BO443" s="312">
        <f>(BN443/V_XNN1!$L$7)*100</f>
        <v>100.42428571428572</v>
      </c>
      <c r="BP443" s="308">
        <f>_xll.SRS1Splines.Functions25.Linear_Interp(V_XNN1!$K$3:$K$8,V_XNN1!$M$3:$M$8,BT443)</f>
        <v>5.4891000000000197E-2</v>
      </c>
      <c r="BQ443" s="308">
        <f>IFERROR((BN443 - V_XNN1!$M$16) / (V_XNN1!$M$15- V_XNN1!$M$16) * 100, 0)</f>
        <v>75.181058495821745</v>
      </c>
      <c r="BR443" s="308">
        <v>252</v>
      </c>
      <c r="BS443" s="308">
        <v>249</v>
      </c>
      <c r="BT443" s="374">
        <v>252.05</v>
      </c>
      <c r="BU443" s="312"/>
      <c r="BV443" s="372"/>
      <c r="BW443" s="369"/>
      <c r="BX443" s="312"/>
      <c r="BY443" s="370"/>
      <c r="BZ443" s="370"/>
      <c r="CA443" s="370"/>
      <c r="CB443" s="312"/>
      <c r="CC443" s="312"/>
      <c r="CD443" s="308"/>
      <c r="CE443" s="312"/>
      <c r="CF443" s="312"/>
      <c r="CG443" s="312"/>
      <c r="CH443" s="312"/>
      <c r="CI443" s="384"/>
      <c r="CJ443" s="312"/>
      <c r="CK443" s="372"/>
      <c r="CL443" s="369"/>
      <c r="CM443" s="312"/>
      <c r="CN443" s="370"/>
      <c r="CO443" s="370"/>
      <c r="CP443" s="370"/>
      <c r="CQ443" s="312"/>
      <c r="CR443" s="312"/>
      <c r="CS443" s="308"/>
      <c r="CT443" s="312"/>
      <c r="CU443" s="312"/>
      <c r="CV443" s="312"/>
      <c r="CW443" s="312"/>
      <c r="CX443" s="384"/>
      <c r="CY443" s="312"/>
      <c r="CZ443" s="372"/>
    </row>
    <row r="444" spans="1:104" s="1" customFormat="1" hidden="1">
      <c r="A444" s="271">
        <v>45003</v>
      </c>
      <c r="B444" s="380"/>
      <c r="C444" s="381"/>
      <c r="D444" s="382"/>
      <c r="E444" s="382"/>
      <c r="F444" s="382"/>
      <c r="G444" s="312"/>
      <c r="H444" s="308"/>
      <c r="I444" s="308"/>
      <c r="J444" s="308"/>
      <c r="K444" s="308"/>
      <c r="L444" s="308"/>
      <c r="M444" s="371"/>
      <c r="N444" s="371"/>
      <c r="O444" s="312"/>
      <c r="P444" s="383"/>
      <c r="Q444" s="369"/>
      <c r="R444" s="312"/>
      <c r="S444" s="370">
        <v>0</v>
      </c>
      <c r="T444" s="370">
        <v>0</v>
      </c>
      <c r="U444" s="370">
        <v>0</v>
      </c>
      <c r="V444" s="312">
        <f>_xll.SRS1Splines.Functions25.Linear_Interp(V_NK3!$P$8:$P$32,V_NK3!$R$8:$R$32,AC444)</f>
        <v>435.703793350002</v>
      </c>
      <c r="W444" s="312">
        <f>(V444/V_NK3!$R$28)*100</f>
        <v>80.366336518408758</v>
      </c>
      <c r="X444" s="308">
        <f>V444-V_NK3!$R$8</f>
        <v>379.12514135000202</v>
      </c>
      <c r="Y444" s="308">
        <f>IFERROR((V444 - V_NK3!$V$10) / (V_NK3!$V$9- V_NK3!$V$10) * 100, 0)</f>
        <v>78.078613476987869</v>
      </c>
      <c r="Z444" s="308">
        <v>541.79999999999995</v>
      </c>
      <c r="AA444" s="308">
        <v>521</v>
      </c>
      <c r="AB444" s="312">
        <v>538.27</v>
      </c>
      <c r="AC444" s="371">
        <v>538.07000000000005</v>
      </c>
      <c r="AD444" s="308">
        <v>0</v>
      </c>
      <c r="AE444" s="372">
        <v>0</v>
      </c>
      <c r="AF444" s="373"/>
      <c r="AG444" s="312"/>
      <c r="AH444" s="370">
        <v>0.11479546812618256</v>
      </c>
      <c r="AI444" s="370">
        <v>0</v>
      </c>
      <c r="AJ444" s="370">
        <v>0</v>
      </c>
      <c r="AK444" s="312">
        <f>_xll.SRS1Splines.Functions25.Linear_Interp(V_NK2!$R$10:$R$21,V_NK2!$T$10:$T$21,AR444)</f>
        <v>43.004285714313802</v>
      </c>
      <c r="AL444" s="312">
        <f>(AK444/V_NK2!$T$18)*100</f>
        <v>60.230092036854053</v>
      </c>
      <c r="AM444" s="308">
        <f>AK444-V_NK2!$T$11</f>
        <v>2.1842857142860055</v>
      </c>
      <c r="AN444" s="308">
        <f>IFERROR((AK444 - V_NK2!$X$12) / (V_NK2!$X$11- V_NK2!$X$12) * 100, 0)</f>
        <v>7.1428571428584453</v>
      </c>
      <c r="AO444" s="308">
        <v>427</v>
      </c>
      <c r="AP444" s="308">
        <v>420</v>
      </c>
      <c r="AQ444" s="308">
        <v>420.46</v>
      </c>
      <c r="AR444" s="371">
        <v>420.5</v>
      </c>
      <c r="AS444" s="312">
        <v>0</v>
      </c>
      <c r="AT444" s="372">
        <v>0</v>
      </c>
      <c r="AU444" s="369"/>
      <c r="AV444" s="312"/>
      <c r="AW444" s="370"/>
      <c r="AX444" s="370"/>
      <c r="AY444" s="370"/>
      <c r="AZ444" s="312"/>
      <c r="BA444" s="312"/>
      <c r="BB444" s="308"/>
      <c r="BC444" s="308"/>
      <c r="BD444" s="308"/>
      <c r="BE444" s="308"/>
      <c r="BF444" s="374"/>
      <c r="BG444" s="312"/>
      <c r="BH444" s="372"/>
      <c r="BI444" s="369"/>
      <c r="BJ444" s="312"/>
      <c r="BK444" s="370">
        <v>6.7200000000000003E-3</v>
      </c>
      <c r="BL444" s="370"/>
      <c r="BM444" s="370">
        <f t="shared" si="2"/>
        <v>6.7200000000000003E-3</v>
      </c>
      <c r="BN444" s="312">
        <f>_xll.SRS1Splines.Functions25.Linear_Interp(V_XNN1!$K$3:$K$8,V_XNN1!$L$3:$L$8,BT444)</f>
        <v>0.210891</v>
      </c>
      <c r="BO444" s="312">
        <f>(BN444/V_XNN1!$L$7)*100</f>
        <v>100.42428571428572</v>
      </c>
      <c r="BP444" s="308">
        <f>_xll.SRS1Splines.Functions25.Linear_Interp(V_XNN1!$K$3:$K$8,V_XNN1!$M$3:$M$8,BT444)</f>
        <v>5.4891000000000197E-2</v>
      </c>
      <c r="BQ444" s="308">
        <f>IFERROR((BN444 - V_XNN1!$M$16) / (V_XNN1!$M$15- V_XNN1!$M$16) * 100, 0)</f>
        <v>75.181058495821745</v>
      </c>
      <c r="BR444" s="308">
        <v>252</v>
      </c>
      <c r="BS444" s="308">
        <v>249</v>
      </c>
      <c r="BT444" s="374">
        <v>252.05</v>
      </c>
      <c r="BU444" s="312"/>
      <c r="BV444" s="372"/>
      <c r="BW444" s="369"/>
      <c r="BX444" s="312"/>
      <c r="BY444" s="370"/>
      <c r="BZ444" s="370"/>
      <c r="CA444" s="370"/>
      <c r="CB444" s="312"/>
      <c r="CC444" s="312"/>
      <c r="CD444" s="308"/>
      <c r="CE444" s="312"/>
      <c r="CF444" s="312"/>
      <c r="CG444" s="312"/>
      <c r="CH444" s="312"/>
      <c r="CI444" s="384"/>
      <c r="CJ444" s="312"/>
      <c r="CK444" s="372"/>
      <c r="CL444" s="369"/>
      <c r="CM444" s="312"/>
      <c r="CN444" s="370"/>
      <c r="CO444" s="370"/>
      <c r="CP444" s="370"/>
      <c r="CQ444" s="312"/>
      <c r="CR444" s="312"/>
      <c r="CS444" s="308"/>
      <c r="CT444" s="312"/>
      <c r="CU444" s="312"/>
      <c r="CV444" s="312"/>
      <c r="CW444" s="312"/>
      <c r="CX444" s="384"/>
      <c r="CY444" s="312"/>
      <c r="CZ444" s="372"/>
    </row>
    <row r="445" spans="1:104" s="1" customFormat="1" hidden="1">
      <c r="A445" s="271">
        <v>45004</v>
      </c>
      <c r="B445" s="380"/>
      <c r="C445" s="381"/>
      <c r="D445" s="382"/>
      <c r="E445" s="382"/>
      <c r="F445" s="382"/>
      <c r="G445" s="312"/>
      <c r="H445" s="308"/>
      <c r="I445" s="308"/>
      <c r="J445" s="308"/>
      <c r="K445" s="308"/>
      <c r="L445" s="308"/>
      <c r="M445" s="371"/>
      <c r="N445" s="371"/>
      <c r="O445" s="312"/>
      <c r="P445" s="383"/>
      <c r="Q445" s="369"/>
      <c r="R445" s="312"/>
      <c r="S445" s="370">
        <v>0</v>
      </c>
      <c r="T445" s="370">
        <v>0</v>
      </c>
      <c r="U445" s="370">
        <v>0</v>
      </c>
      <c r="V445" s="312">
        <f>_xll.SRS1Splines.Functions25.Linear_Interp(V_NK3!$P$8:$P$32,V_NK3!$R$8:$R$32,AC445)</f>
        <v>435.703793350002</v>
      </c>
      <c r="W445" s="312">
        <f>(V445/V_NK3!$R$28)*100</f>
        <v>80.366336518408758</v>
      </c>
      <c r="X445" s="308">
        <f>V445-V_NK3!$R$8</f>
        <v>379.12514135000202</v>
      </c>
      <c r="Y445" s="308">
        <f>IFERROR((V445 - V_NK3!$V$10) / (V_NK3!$V$9- V_NK3!$V$10) * 100, 0)</f>
        <v>78.078613476987869</v>
      </c>
      <c r="Z445" s="308">
        <v>541.79999999999995</v>
      </c>
      <c r="AA445" s="308">
        <v>521</v>
      </c>
      <c r="AB445" s="312">
        <v>538.27</v>
      </c>
      <c r="AC445" s="371">
        <v>538.07000000000005</v>
      </c>
      <c r="AD445" s="308">
        <v>0</v>
      </c>
      <c r="AE445" s="372">
        <v>0</v>
      </c>
      <c r="AF445" s="373"/>
      <c r="AG445" s="312"/>
      <c r="AH445" s="370">
        <v>0.11479546812618256</v>
      </c>
      <c r="AI445" s="370">
        <v>0</v>
      </c>
      <c r="AJ445" s="370">
        <v>0</v>
      </c>
      <c r="AK445" s="312">
        <f>_xll.SRS1Splines.Functions25.Linear_Interp(V_NK2!$R$10:$R$21,V_NK2!$T$10:$T$21,AR445)</f>
        <v>43.004285714313802</v>
      </c>
      <c r="AL445" s="312">
        <f>(AK445/V_NK2!$T$18)*100</f>
        <v>60.230092036854053</v>
      </c>
      <c r="AM445" s="308">
        <f>AK445-V_NK2!$T$11</f>
        <v>2.1842857142860055</v>
      </c>
      <c r="AN445" s="308">
        <f>IFERROR((AK445 - V_NK2!$X$12) / (V_NK2!$X$11- V_NK2!$X$12) * 100, 0)</f>
        <v>7.1428571428584453</v>
      </c>
      <c r="AO445" s="308">
        <v>427</v>
      </c>
      <c r="AP445" s="308">
        <v>420</v>
      </c>
      <c r="AQ445" s="308">
        <v>420.46</v>
      </c>
      <c r="AR445" s="371">
        <v>420.5</v>
      </c>
      <c r="AS445" s="312">
        <v>0</v>
      </c>
      <c r="AT445" s="372">
        <v>0</v>
      </c>
      <c r="AU445" s="369"/>
      <c r="AV445" s="312"/>
      <c r="AW445" s="370"/>
      <c r="AX445" s="370"/>
      <c r="AY445" s="370"/>
      <c r="AZ445" s="312"/>
      <c r="BA445" s="312"/>
      <c r="BB445" s="308"/>
      <c r="BC445" s="308"/>
      <c r="BD445" s="308"/>
      <c r="BE445" s="308"/>
      <c r="BF445" s="374"/>
      <c r="BG445" s="312"/>
      <c r="BH445" s="372"/>
      <c r="BI445" s="369"/>
      <c r="BJ445" s="312"/>
      <c r="BK445" s="370">
        <v>6.7400000000000003E-3</v>
      </c>
      <c r="BL445" s="370"/>
      <c r="BM445" s="370">
        <f t="shared" si="2"/>
        <v>6.7400000000000003E-3</v>
      </c>
      <c r="BN445" s="312">
        <f>_xll.SRS1Splines.Functions25.Linear_Interp(V_XNN1!$K$3:$K$8,V_XNN1!$L$3:$L$8,BT445)</f>
        <v>0.210891</v>
      </c>
      <c r="BO445" s="312">
        <f>(BN445/V_XNN1!$L$7)*100</f>
        <v>100.42428571428572</v>
      </c>
      <c r="BP445" s="308">
        <f>_xll.SRS1Splines.Functions25.Linear_Interp(V_XNN1!$K$3:$K$8,V_XNN1!$M$3:$M$8,BT445)</f>
        <v>5.4891000000000197E-2</v>
      </c>
      <c r="BQ445" s="308">
        <f>IFERROR((BN445 - V_XNN1!$M$16) / (V_XNN1!$M$15- V_XNN1!$M$16) * 100, 0)</f>
        <v>75.181058495821745</v>
      </c>
      <c r="BR445" s="308">
        <v>252</v>
      </c>
      <c r="BS445" s="308">
        <v>249</v>
      </c>
      <c r="BT445" s="374">
        <v>252.05</v>
      </c>
      <c r="BU445" s="312"/>
      <c r="BV445" s="372"/>
      <c r="BW445" s="369"/>
      <c r="BX445" s="312"/>
      <c r="BY445" s="370"/>
      <c r="BZ445" s="370"/>
      <c r="CA445" s="370"/>
      <c r="CB445" s="312"/>
      <c r="CC445" s="312"/>
      <c r="CD445" s="308"/>
      <c r="CE445" s="312"/>
      <c r="CF445" s="312"/>
      <c r="CG445" s="312"/>
      <c r="CH445" s="312"/>
      <c r="CI445" s="384"/>
      <c r="CJ445" s="312"/>
      <c r="CK445" s="372"/>
      <c r="CL445" s="369"/>
      <c r="CM445" s="312"/>
      <c r="CN445" s="370"/>
      <c r="CO445" s="370"/>
      <c r="CP445" s="370"/>
      <c r="CQ445" s="312"/>
      <c r="CR445" s="312"/>
      <c r="CS445" s="308"/>
      <c r="CT445" s="312"/>
      <c r="CU445" s="312"/>
      <c r="CV445" s="312"/>
      <c r="CW445" s="312"/>
      <c r="CX445" s="384"/>
      <c r="CY445" s="312"/>
      <c r="CZ445" s="372"/>
    </row>
    <row r="446" spans="1:104" s="1" customFormat="1" hidden="1">
      <c r="A446" s="271">
        <v>45005</v>
      </c>
      <c r="B446" s="380"/>
      <c r="C446" s="381"/>
      <c r="D446" s="382"/>
      <c r="E446" s="382"/>
      <c r="F446" s="382"/>
      <c r="G446" s="312"/>
      <c r="H446" s="308"/>
      <c r="I446" s="308"/>
      <c r="J446" s="308"/>
      <c r="K446" s="308"/>
      <c r="L446" s="308"/>
      <c r="M446" s="371"/>
      <c r="N446" s="371"/>
      <c r="O446" s="312"/>
      <c r="P446" s="383"/>
      <c r="Q446" s="369"/>
      <c r="R446" s="312"/>
      <c r="S446" s="370">
        <v>0</v>
      </c>
      <c r="T446" s="370">
        <v>0</v>
      </c>
      <c r="U446" s="370">
        <v>0</v>
      </c>
      <c r="V446" s="312">
        <f>_xll.SRS1Splines.Functions25.Linear_Interp(V_NK3!$P$8:$P$32,V_NK3!$R$8:$R$32,AC446)</f>
        <v>435.703793350002</v>
      </c>
      <c r="W446" s="312">
        <f>(V446/V_NK3!$R$28)*100</f>
        <v>80.366336518408758</v>
      </c>
      <c r="X446" s="308">
        <f>V446-V_NK3!$R$8</f>
        <v>379.12514135000202</v>
      </c>
      <c r="Y446" s="308">
        <f>IFERROR((V446 - V_NK3!$V$10) / (V_NK3!$V$9- V_NK3!$V$10) * 100, 0)</f>
        <v>78.078613476987869</v>
      </c>
      <c r="Z446" s="308">
        <v>541.79999999999995</v>
      </c>
      <c r="AA446" s="308">
        <v>521</v>
      </c>
      <c r="AB446" s="312">
        <v>538.27</v>
      </c>
      <c r="AC446" s="371">
        <v>538.07000000000005</v>
      </c>
      <c r="AD446" s="308">
        <v>0</v>
      </c>
      <c r="AE446" s="372">
        <v>0</v>
      </c>
      <c r="AF446" s="373"/>
      <c r="AG446" s="312"/>
      <c r="AH446" s="370">
        <v>0.11479546812618256</v>
      </c>
      <c r="AI446" s="370">
        <v>0</v>
      </c>
      <c r="AJ446" s="370">
        <v>0</v>
      </c>
      <c r="AK446" s="312">
        <f>_xll.SRS1Splines.Functions25.Linear_Interp(V_NK2!$R$10:$R$21,V_NK2!$T$10:$T$21,AR446)</f>
        <v>43.004285714313802</v>
      </c>
      <c r="AL446" s="312">
        <f>(AK446/V_NK2!$T$18)*100</f>
        <v>60.230092036854053</v>
      </c>
      <c r="AM446" s="308">
        <f>AK446-V_NK2!$T$11</f>
        <v>2.1842857142860055</v>
      </c>
      <c r="AN446" s="308">
        <f>IFERROR((AK446 - V_NK2!$X$12) / (V_NK2!$X$11- V_NK2!$X$12) * 100, 0)</f>
        <v>7.1428571428584453</v>
      </c>
      <c r="AO446" s="308">
        <v>427</v>
      </c>
      <c r="AP446" s="308">
        <v>420</v>
      </c>
      <c r="AQ446" s="308">
        <v>420.46</v>
      </c>
      <c r="AR446" s="371">
        <v>420.5</v>
      </c>
      <c r="AS446" s="312">
        <v>0</v>
      </c>
      <c r="AT446" s="372">
        <v>0</v>
      </c>
      <c r="AU446" s="369"/>
      <c r="AV446" s="312"/>
      <c r="AW446" s="370"/>
      <c r="AX446" s="370"/>
      <c r="AY446" s="370"/>
      <c r="AZ446" s="312"/>
      <c r="BA446" s="312"/>
      <c r="BB446" s="308"/>
      <c r="BC446" s="308"/>
      <c r="BD446" s="308"/>
      <c r="BE446" s="308"/>
      <c r="BF446" s="374"/>
      <c r="BG446" s="312"/>
      <c r="BH446" s="372"/>
      <c r="BI446" s="369"/>
      <c r="BJ446" s="312"/>
      <c r="BK446" s="370">
        <v>6.7099999999999998E-3</v>
      </c>
      <c r="BL446" s="370"/>
      <c r="BM446" s="370">
        <f t="shared" si="2"/>
        <v>6.7099999999999998E-3</v>
      </c>
      <c r="BN446" s="312">
        <f>_xll.SRS1Splines.Functions25.Linear_Interp(V_XNN1!$K$3:$K$8,V_XNN1!$L$3:$L$8,BT446)</f>
        <v>0.210891</v>
      </c>
      <c r="BO446" s="312">
        <f>(BN446/V_XNN1!$L$7)*100</f>
        <v>100.42428571428572</v>
      </c>
      <c r="BP446" s="308">
        <f>_xll.SRS1Splines.Functions25.Linear_Interp(V_XNN1!$K$3:$K$8,V_XNN1!$M$3:$M$8,BT446)</f>
        <v>5.4891000000000197E-2</v>
      </c>
      <c r="BQ446" s="308">
        <f>IFERROR((BN446 - V_XNN1!$M$16) / (V_XNN1!$M$15- V_XNN1!$M$16) * 100, 0)</f>
        <v>75.181058495821745</v>
      </c>
      <c r="BR446" s="308">
        <v>252</v>
      </c>
      <c r="BS446" s="308">
        <v>249</v>
      </c>
      <c r="BT446" s="374">
        <v>252.05</v>
      </c>
      <c r="BU446" s="312"/>
      <c r="BV446" s="372"/>
      <c r="BW446" s="369"/>
      <c r="BX446" s="312"/>
      <c r="BY446" s="370"/>
      <c r="BZ446" s="370"/>
      <c r="CA446" s="370"/>
      <c r="CB446" s="312"/>
      <c r="CC446" s="312"/>
      <c r="CD446" s="308"/>
      <c r="CE446" s="312"/>
      <c r="CF446" s="312"/>
      <c r="CG446" s="312"/>
      <c r="CH446" s="312"/>
      <c r="CI446" s="384"/>
      <c r="CJ446" s="312"/>
      <c r="CK446" s="372"/>
      <c r="CL446" s="369"/>
      <c r="CM446" s="312"/>
      <c r="CN446" s="370"/>
      <c r="CO446" s="370"/>
      <c r="CP446" s="370"/>
      <c r="CQ446" s="312"/>
      <c r="CR446" s="312"/>
      <c r="CS446" s="308"/>
      <c r="CT446" s="312"/>
      <c r="CU446" s="312"/>
      <c r="CV446" s="312"/>
      <c r="CW446" s="312"/>
      <c r="CX446" s="384"/>
      <c r="CY446" s="312"/>
      <c r="CZ446" s="372"/>
    </row>
    <row r="447" spans="1:104" s="1" customFormat="1" hidden="1">
      <c r="A447" s="271">
        <v>45006</v>
      </c>
      <c r="B447" s="380"/>
      <c r="C447" s="381"/>
      <c r="D447" s="382"/>
      <c r="E447" s="382"/>
      <c r="F447" s="382"/>
      <c r="G447" s="312"/>
      <c r="H447" s="308"/>
      <c r="I447" s="308"/>
      <c r="J447" s="308"/>
      <c r="K447" s="308"/>
      <c r="L447" s="308"/>
      <c r="M447" s="371"/>
      <c r="N447" s="371"/>
      <c r="O447" s="312"/>
      <c r="P447" s="383"/>
      <c r="Q447" s="369"/>
      <c r="R447" s="312"/>
      <c r="S447" s="370">
        <v>0</v>
      </c>
      <c r="T447" s="370">
        <v>0</v>
      </c>
      <c r="U447" s="370">
        <v>0</v>
      </c>
      <c r="V447" s="312">
        <f>_xll.SRS1Splines.Functions25.Linear_Interp(V_NK3!$P$8:$P$32,V_NK3!$R$8:$R$32,AC447)</f>
        <v>435.703793350002</v>
      </c>
      <c r="W447" s="312">
        <f>(V447/V_NK3!$R$28)*100</f>
        <v>80.366336518408758</v>
      </c>
      <c r="X447" s="308">
        <f>V447-V_NK3!$R$8</f>
        <v>379.12514135000202</v>
      </c>
      <c r="Y447" s="308">
        <f>IFERROR((V447 - V_NK3!$V$10) / (V_NK3!$V$9- V_NK3!$V$10) * 100, 0)</f>
        <v>78.078613476987869</v>
      </c>
      <c r="Z447" s="308">
        <v>541.79999999999995</v>
      </c>
      <c r="AA447" s="308">
        <v>521</v>
      </c>
      <c r="AB447" s="312">
        <v>538.27</v>
      </c>
      <c r="AC447" s="371">
        <v>538.07000000000005</v>
      </c>
      <c r="AD447" s="308">
        <v>0</v>
      </c>
      <c r="AE447" s="372">
        <v>0</v>
      </c>
      <c r="AF447" s="373"/>
      <c r="AG447" s="312"/>
      <c r="AH447" s="370">
        <v>0.11479546812618256</v>
      </c>
      <c r="AI447" s="370">
        <v>0</v>
      </c>
      <c r="AJ447" s="370">
        <v>0</v>
      </c>
      <c r="AK447" s="312">
        <f>_xll.SRS1Splines.Functions25.Linear_Interp(V_NK2!$R$10:$R$21,V_NK2!$T$10:$T$21,AR447)</f>
        <v>43.004285714313802</v>
      </c>
      <c r="AL447" s="312">
        <f>(AK447/V_NK2!$T$18)*100</f>
        <v>60.230092036854053</v>
      </c>
      <c r="AM447" s="308">
        <f>AK447-V_NK2!$T$11</f>
        <v>2.1842857142860055</v>
      </c>
      <c r="AN447" s="308">
        <f>IFERROR((AK447 - V_NK2!$X$12) / (V_NK2!$X$11- V_NK2!$X$12) * 100, 0)</f>
        <v>7.1428571428584453</v>
      </c>
      <c r="AO447" s="308">
        <v>427</v>
      </c>
      <c r="AP447" s="308">
        <v>420</v>
      </c>
      <c r="AQ447" s="308">
        <v>420.46</v>
      </c>
      <c r="AR447" s="371">
        <v>420.5</v>
      </c>
      <c r="AS447" s="312">
        <v>0</v>
      </c>
      <c r="AT447" s="372">
        <v>0</v>
      </c>
      <c r="AU447" s="369"/>
      <c r="AV447" s="312"/>
      <c r="AW447" s="370"/>
      <c r="AX447" s="370"/>
      <c r="AY447" s="370"/>
      <c r="AZ447" s="312"/>
      <c r="BA447" s="312"/>
      <c r="BB447" s="308"/>
      <c r="BC447" s="308"/>
      <c r="BD447" s="308"/>
      <c r="BE447" s="308"/>
      <c r="BF447" s="374"/>
      <c r="BG447" s="312"/>
      <c r="BH447" s="372"/>
      <c r="BI447" s="369"/>
      <c r="BJ447" s="312"/>
      <c r="BK447" s="370">
        <v>6.7000000000000002E-3</v>
      </c>
      <c r="BL447" s="370"/>
      <c r="BM447" s="370">
        <f t="shared" si="2"/>
        <v>6.7000000000000002E-3</v>
      </c>
      <c r="BN447" s="312">
        <f>_xll.SRS1Splines.Functions25.Linear_Interp(V_XNN1!$K$3:$K$8,V_XNN1!$L$3:$L$8,BT447)</f>
        <v>0.210891</v>
      </c>
      <c r="BO447" s="312">
        <f>(BN447/V_XNN1!$L$7)*100</f>
        <v>100.42428571428572</v>
      </c>
      <c r="BP447" s="308">
        <f>_xll.SRS1Splines.Functions25.Linear_Interp(V_XNN1!$K$3:$K$8,V_XNN1!$M$3:$M$8,BT447)</f>
        <v>5.4891000000000197E-2</v>
      </c>
      <c r="BQ447" s="308">
        <f>IFERROR((BN447 - V_XNN1!$M$16) / (V_XNN1!$M$15- V_XNN1!$M$16) * 100, 0)</f>
        <v>75.181058495821745</v>
      </c>
      <c r="BR447" s="308">
        <v>252</v>
      </c>
      <c r="BS447" s="308">
        <v>249</v>
      </c>
      <c r="BT447" s="374">
        <v>252.05</v>
      </c>
      <c r="BU447" s="312"/>
      <c r="BV447" s="372"/>
      <c r="BW447" s="369"/>
      <c r="BX447" s="312"/>
      <c r="BY447" s="370"/>
      <c r="BZ447" s="370"/>
      <c r="CA447" s="370"/>
      <c r="CB447" s="312"/>
      <c r="CC447" s="312"/>
      <c r="CD447" s="308"/>
      <c r="CE447" s="312"/>
      <c r="CF447" s="312"/>
      <c r="CG447" s="312"/>
      <c r="CH447" s="312"/>
      <c r="CI447" s="384"/>
      <c r="CJ447" s="312"/>
      <c r="CK447" s="372"/>
      <c r="CL447" s="369"/>
      <c r="CM447" s="312"/>
      <c r="CN447" s="370"/>
      <c r="CO447" s="370"/>
      <c r="CP447" s="370"/>
      <c r="CQ447" s="312"/>
      <c r="CR447" s="312"/>
      <c r="CS447" s="308"/>
      <c r="CT447" s="312"/>
      <c r="CU447" s="312"/>
      <c r="CV447" s="312"/>
      <c r="CW447" s="312"/>
      <c r="CX447" s="384"/>
      <c r="CY447" s="312"/>
      <c r="CZ447" s="372"/>
    </row>
    <row r="448" spans="1:104" s="1" customFormat="1" hidden="1">
      <c r="A448" s="271">
        <v>45007</v>
      </c>
      <c r="B448" s="380"/>
      <c r="C448" s="381"/>
      <c r="D448" s="382"/>
      <c r="E448" s="382"/>
      <c r="F448" s="382"/>
      <c r="G448" s="312"/>
      <c r="H448" s="308"/>
      <c r="I448" s="308"/>
      <c r="J448" s="308"/>
      <c r="K448" s="308"/>
      <c r="L448" s="308"/>
      <c r="M448" s="371"/>
      <c r="N448" s="371"/>
      <c r="O448" s="312"/>
      <c r="P448" s="383"/>
      <c r="Q448" s="369"/>
      <c r="R448" s="312"/>
      <c r="S448" s="370">
        <v>0</v>
      </c>
      <c r="T448" s="370">
        <v>0</v>
      </c>
      <c r="U448" s="370">
        <v>0</v>
      </c>
      <c r="V448" s="312">
        <f>_xll.SRS1Splines.Functions25.Linear_Interp(V_NK3!$P$8:$P$32,V_NK3!$R$8:$R$32,AC448)</f>
        <v>435.703793350002</v>
      </c>
      <c r="W448" s="312">
        <f>(V448/V_NK3!$R$28)*100</f>
        <v>80.366336518408758</v>
      </c>
      <c r="X448" s="308">
        <f>V448-V_NK3!$R$8</f>
        <v>379.12514135000202</v>
      </c>
      <c r="Y448" s="308">
        <f>IFERROR((V448 - V_NK3!$V$10) / (V_NK3!$V$9- V_NK3!$V$10) * 100, 0)</f>
        <v>78.078613476987869</v>
      </c>
      <c r="Z448" s="308">
        <v>541.79999999999995</v>
      </c>
      <c r="AA448" s="308">
        <v>521</v>
      </c>
      <c r="AB448" s="312">
        <v>538.27</v>
      </c>
      <c r="AC448" s="371">
        <v>538.07000000000005</v>
      </c>
      <c r="AD448" s="308">
        <v>0</v>
      </c>
      <c r="AE448" s="372">
        <v>0</v>
      </c>
      <c r="AF448" s="373"/>
      <c r="AG448" s="312"/>
      <c r="AH448" s="370">
        <v>0.11479546812618256</v>
      </c>
      <c r="AI448" s="370">
        <v>0</v>
      </c>
      <c r="AJ448" s="370">
        <v>0</v>
      </c>
      <c r="AK448" s="312">
        <f>_xll.SRS1Splines.Functions25.Linear_Interp(V_NK2!$R$10:$R$21,V_NK2!$T$10:$T$21,AR448)</f>
        <v>43.004285714313802</v>
      </c>
      <c r="AL448" s="312">
        <f>(AK448/V_NK2!$T$18)*100</f>
        <v>60.230092036854053</v>
      </c>
      <c r="AM448" s="308">
        <f>AK448-V_NK2!$T$11</f>
        <v>2.1842857142860055</v>
      </c>
      <c r="AN448" s="308">
        <f>IFERROR((AK448 - V_NK2!$X$12) / (V_NK2!$X$11- V_NK2!$X$12) * 100, 0)</f>
        <v>7.1428571428584453</v>
      </c>
      <c r="AO448" s="308">
        <v>427</v>
      </c>
      <c r="AP448" s="308">
        <v>420</v>
      </c>
      <c r="AQ448" s="308">
        <v>420.46</v>
      </c>
      <c r="AR448" s="371">
        <v>420.5</v>
      </c>
      <c r="AS448" s="312">
        <v>0</v>
      </c>
      <c r="AT448" s="372">
        <v>0</v>
      </c>
      <c r="AU448" s="369"/>
      <c r="AV448" s="312"/>
      <c r="AW448" s="370"/>
      <c r="AX448" s="370"/>
      <c r="AY448" s="370"/>
      <c r="AZ448" s="312"/>
      <c r="BA448" s="312"/>
      <c r="BB448" s="308"/>
      <c r="BC448" s="308"/>
      <c r="BD448" s="308"/>
      <c r="BE448" s="308"/>
      <c r="BF448" s="374"/>
      <c r="BG448" s="312"/>
      <c r="BH448" s="372"/>
      <c r="BI448" s="369"/>
      <c r="BJ448" s="312"/>
      <c r="BK448" s="370">
        <v>6.6E-3</v>
      </c>
      <c r="BL448" s="370"/>
      <c r="BM448" s="370">
        <f t="shared" si="2"/>
        <v>6.6E-3</v>
      </c>
      <c r="BN448" s="312">
        <f>_xll.SRS1Splines.Functions25.Linear_Interp(V_XNN1!$K$3:$K$8,V_XNN1!$L$3:$L$8,BT448)</f>
        <v>0.210891</v>
      </c>
      <c r="BO448" s="312">
        <f>(BN448/V_XNN1!$L$7)*100</f>
        <v>100.42428571428572</v>
      </c>
      <c r="BP448" s="308">
        <f>_xll.SRS1Splines.Functions25.Linear_Interp(V_XNN1!$K$3:$K$8,V_XNN1!$M$3:$M$8,BT448)</f>
        <v>5.4891000000000197E-2</v>
      </c>
      <c r="BQ448" s="308">
        <f>IFERROR((BN448 - V_XNN1!$M$16) / (V_XNN1!$M$15- V_XNN1!$M$16) * 100, 0)</f>
        <v>75.181058495821745</v>
      </c>
      <c r="BR448" s="308">
        <v>252</v>
      </c>
      <c r="BS448" s="308">
        <v>249</v>
      </c>
      <c r="BT448" s="374">
        <v>252.05</v>
      </c>
      <c r="BU448" s="312"/>
      <c r="BV448" s="372"/>
      <c r="BW448" s="369"/>
      <c r="BX448" s="312"/>
      <c r="BY448" s="370"/>
      <c r="BZ448" s="370"/>
      <c r="CA448" s="370"/>
      <c r="CB448" s="312"/>
      <c r="CC448" s="312"/>
      <c r="CD448" s="308"/>
      <c r="CE448" s="312"/>
      <c r="CF448" s="312"/>
      <c r="CG448" s="312"/>
      <c r="CH448" s="312"/>
      <c r="CI448" s="384"/>
      <c r="CJ448" s="312"/>
      <c r="CK448" s="372"/>
      <c r="CL448" s="369"/>
      <c r="CM448" s="312"/>
      <c r="CN448" s="370"/>
      <c r="CO448" s="370"/>
      <c r="CP448" s="370"/>
      <c r="CQ448" s="312"/>
      <c r="CR448" s="312"/>
      <c r="CS448" s="308"/>
      <c r="CT448" s="312"/>
      <c r="CU448" s="312"/>
      <c r="CV448" s="312"/>
      <c r="CW448" s="312"/>
      <c r="CX448" s="384"/>
      <c r="CY448" s="312"/>
      <c r="CZ448" s="372"/>
    </row>
    <row r="449" spans="1:104" s="1" customFormat="1" hidden="1">
      <c r="A449" s="271">
        <v>45008</v>
      </c>
      <c r="B449" s="380"/>
      <c r="C449" s="381"/>
      <c r="D449" s="382"/>
      <c r="E449" s="382"/>
      <c r="F449" s="382"/>
      <c r="G449" s="312"/>
      <c r="H449" s="308"/>
      <c r="I449" s="308"/>
      <c r="J449" s="308"/>
      <c r="K449" s="308"/>
      <c r="L449" s="308"/>
      <c r="M449" s="371"/>
      <c r="N449" s="371"/>
      <c r="O449" s="312"/>
      <c r="P449" s="383"/>
      <c r="Q449" s="369"/>
      <c r="R449" s="312"/>
      <c r="S449" s="370">
        <v>0</v>
      </c>
      <c r="T449" s="370">
        <v>0</v>
      </c>
      <c r="U449" s="370">
        <v>0</v>
      </c>
      <c r="V449" s="312">
        <f>_xll.SRS1Splines.Functions25.Linear_Interp(V_NK3!$P$8:$P$32,V_NK3!$R$8:$R$32,AC449)</f>
        <v>435.703793350002</v>
      </c>
      <c r="W449" s="312">
        <f>(V449/V_NK3!$R$28)*100</f>
        <v>80.366336518408758</v>
      </c>
      <c r="X449" s="308">
        <f>V449-V_NK3!$R$8</f>
        <v>379.12514135000202</v>
      </c>
      <c r="Y449" s="308">
        <f>IFERROR((V449 - V_NK3!$V$10) / (V_NK3!$V$9- V_NK3!$V$10) * 100, 0)</f>
        <v>78.078613476987869</v>
      </c>
      <c r="Z449" s="308">
        <v>541.79999999999995</v>
      </c>
      <c r="AA449" s="308">
        <v>521</v>
      </c>
      <c r="AB449" s="312">
        <v>538.27</v>
      </c>
      <c r="AC449" s="371">
        <v>538.07000000000005</v>
      </c>
      <c r="AD449" s="308">
        <v>0</v>
      </c>
      <c r="AE449" s="372">
        <v>0</v>
      </c>
      <c r="AF449" s="373"/>
      <c r="AG449" s="312"/>
      <c r="AH449" s="370">
        <v>0.11479546812618256</v>
      </c>
      <c r="AI449" s="370">
        <v>0</v>
      </c>
      <c r="AJ449" s="370">
        <v>0</v>
      </c>
      <c r="AK449" s="312">
        <f>_xll.SRS1Splines.Functions25.Linear_Interp(V_NK2!$R$10:$R$21,V_NK2!$T$10:$T$21,AR449)</f>
        <v>43.004285714313802</v>
      </c>
      <c r="AL449" s="312">
        <f>(AK449/V_NK2!$T$18)*100</f>
        <v>60.230092036854053</v>
      </c>
      <c r="AM449" s="308">
        <f>AK449-V_NK2!$T$11</f>
        <v>2.1842857142860055</v>
      </c>
      <c r="AN449" s="308">
        <f>IFERROR((AK449 - V_NK2!$X$12) / (V_NK2!$X$11- V_NK2!$X$12) * 100, 0)</f>
        <v>7.1428571428584453</v>
      </c>
      <c r="AO449" s="308">
        <v>427</v>
      </c>
      <c r="AP449" s="308">
        <v>420</v>
      </c>
      <c r="AQ449" s="308">
        <v>420.46</v>
      </c>
      <c r="AR449" s="371">
        <v>420.5</v>
      </c>
      <c r="AS449" s="312">
        <v>0</v>
      </c>
      <c r="AT449" s="372">
        <v>0</v>
      </c>
      <c r="AU449" s="369"/>
      <c r="AV449" s="312"/>
      <c r="AW449" s="370"/>
      <c r="AX449" s="370"/>
      <c r="AY449" s="370"/>
      <c r="AZ449" s="312"/>
      <c r="BA449" s="312"/>
      <c r="BB449" s="308"/>
      <c r="BC449" s="308"/>
      <c r="BD449" s="308"/>
      <c r="BE449" s="308"/>
      <c r="BF449" s="374"/>
      <c r="BG449" s="312"/>
      <c r="BH449" s="372"/>
      <c r="BI449" s="369"/>
      <c r="BJ449" s="312"/>
      <c r="BK449" s="370">
        <v>6.7499999999999999E-3</v>
      </c>
      <c r="BL449" s="370"/>
      <c r="BM449" s="370">
        <f t="shared" si="2"/>
        <v>6.7499999999999999E-3</v>
      </c>
      <c r="BN449" s="312">
        <f>_xll.SRS1Splines.Functions25.Linear_Interp(V_XNN1!$K$3:$K$8,V_XNN1!$L$3:$L$8,BT449)</f>
        <v>0.210891</v>
      </c>
      <c r="BO449" s="312">
        <f>(BN449/V_XNN1!$L$7)*100</f>
        <v>100.42428571428572</v>
      </c>
      <c r="BP449" s="308">
        <f>_xll.SRS1Splines.Functions25.Linear_Interp(V_XNN1!$K$3:$K$8,V_XNN1!$M$3:$M$8,BT449)</f>
        <v>5.4891000000000197E-2</v>
      </c>
      <c r="BQ449" s="308">
        <f>IFERROR((BN449 - V_XNN1!$M$16) / (V_XNN1!$M$15- V_XNN1!$M$16) * 100, 0)</f>
        <v>75.181058495821745</v>
      </c>
      <c r="BR449" s="308">
        <v>252</v>
      </c>
      <c r="BS449" s="308">
        <v>249</v>
      </c>
      <c r="BT449" s="374">
        <v>252.05</v>
      </c>
      <c r="BU449" s="312"/>
      <c r="BV449" s="372"/>
      <c r="BW449" s="369"/>
      <c r="BX449" s="312"/>
      <c r="BY449" s="370"/>
      <c r="BZ449" s="370"/>
      <c r="CA449" s="370"/>
      <c r="CB449" s="312"/>
      <c r="CC449" s="312"/>
      <c r="CD449" s="308"/>
      <c r="CE449" s="312"/>
      <c r="CF449" s="312"/>
      <c r="CG449" s="312"/>
      <c r="CH449" s="312"/>
      <c r="CI449" s="384"/>
      <c r="CJ449" s="312"/>
      <c r="CK449" s="372"/>
      <c r="CL449" s="369"/>
      <c r="CM449" s="312"/>
      <c r="CN449" s="370"/>
      <c r="CO449" s="370"/>
      <c r="CP449" s="370"/>
      <c r="CQ449" s="312"/>
      <c r="CR449" s="312"/>
      <c r="CS449" s="308"/>
      <c r="CT449" s="312"/>
      <c r="CU449" s="312"/>
      <c r="CV449" s="312"/>
      <c r="CW449" s="312"/>
      <c r="CX449" s="384"/>
      <c r="CY449" s="312"/>
      <c r="CZ449" s="372"/>
    </row>
    <row r="450" spans="1:104" s="1" customFormat="1" hidden="1">
      <c r="A450" s="271">
        <v>45009</v>
      </c>
      <c r="B450" s="380"/>
      <c r="C450" s="381"/>
      <c r="D450" s="382"/>
      <c r="E450" s="382"/>
      <c r="F450" s="382"/>
      <c r="G450" s="312"/>
      <c r="H450" s="308"/>
      <c r="I450" s="308"/>
      <c r="J450" s="308"/>
      <c r="K450" s="308"/>
      <c r="L450" s="308"/>
      <c r="M450" s="371"/>
      <c r="N450" s="371"/>
      <c r="O450" s="312"/>
      <c r="P450" s="383"/>
      <c r="Q450" s="369"/>
      <c r="R450" s="312"/>
      <c r="S450" s="370">
        <v>0</v>
      </c>
      <c r="T450" s="370">
        <v>0</v>
      </c>
      <c r="U450" s="370">
        <v>0</v>
      </c>
      <c r="V450" s="312">
        <f>_xll.SRS1Splines.Functions25.Linear_Interp(V_NK3!$P$8:$P$32,V_NK3!$R$8:$R$32,AC450)</f>
        <v>435.703793350002</v>
      </c>
      <c r="W450" s="312">
        <f>(V450/V_NK3!$R$28)*100</f>
        <v>80.366336518408758</v>
      </c>
      <c r="X450" s="308">
        <f>V450-V_NK3!$R$8</f>
        <v>379.12514135000202</v>
      </c>
      <c r="Y450" s="308">
        <f>IFERROR((V450 - V_NK3!$V$10) / (V_NK3!$V$9- V_NK3!$V$10) * 100, 0)</f>
        <v>78.078613476987869</v>
      </c>
      <c r="Z450" s="308">
        <v>541.79999999999995</v>
      </c>
      <c r="AA450" s="308">
        <v>521</v>
      </c>
      <c r="AB450" s="312">
        <v>538.27</v>
      </c>
      <c r="AC450" s="371">
        <v>538.07000000000005</v>
      </c>
      <c r="AD450" s="308">
        <v>0</v>
      </c>
      <c r="AE450" s="372">
        <v>0</v>
      </c>
      <c r="AF450" s="373"/>
      <c r="AG450" s="312"/>
      <c r="AH450" s="370">
        <v>0.11479546812618256</v>
      </c>
      <c r="AI450" s="370">
        <v>0</v>
      </c>
      <c r="AJ450" s="370">
        <v>0</v>
      </c>
      <c r="AK450" s="312">
        <f>_xll.SRS1Splines.Functions25.Linear_Interp(V_NK2!$R$10:$R$21,V_NK2!$T$10:$T$21,AR450)</f>
        <v>43.047971428599503</v>
      </c>
      <c r="AL450" s="312">
        <f>(AK450/V_NK2!$T$18)*100</f>
        <v>60.291276510643556</v>
      </c>
      <c r="AM450" s="308">
        <f>AK450-V_NK2!$T$11</f>
        <v>2.2279714285717063</v>
      </c>
      <c r="AN450" s="308">
        <f>IFERROR((AK450 - V_NK2!$X$12) / (V_NK2!$X$11- V_NK2!$X$12) * 100, 0)</f>
        <v>7.2857142857155512</v>
      </c>
      <c r="AO450" s="308">
        <v>427</v>
      </c>
      <c r="AP450" s="308">
        <v>420</v>
      </c>
      <c r="AQ450" s="308">
        <v>420.46</v>
      </c>
      <c r="AR450" s="371">
        <v>420.51</v>
      </c>
      <c r="AS450" s="312">
        <v>0</v>
      </c>
      <c r="AT450" s="372">
        <v>0</v>
      </c>
      <c r="AU450" s="369"/>
      <c r="AV450" s="312"/>
      <c r="AW450" s="370"/>
      <c r="AX450" s="370"/>
      <c r="AY450" s="370"/>
      <c r="AZ450" s="312"/>
      <c r="BA450" s="312"/>
      <c r="BB450" s="308"/>
      <c r="BC450" s="308"/>
      <c r="BD450" s="308"/>
      <c r="BE450" s="308"/>
      <c r="BF450" s="374"/>
      <c r="BG450" s="312"/>
      <c r="BH450" s="372"/>
      <c r="BI450" s="369"/>
      <c r="BJ450" s="312"/>
      <c r="BK450" s="370">
        <v>6.7200000000000003E-3</v>
      </c>
      <c r="BL450" s="370"/>
      <c r="BM450" s="370">
        <f t="shared" si="2"/>
        <v>6.7200000000000003E-3</v>
      </c>
      <c r="BN450" s="312">
        <f>_xll.SRS1Splines.Functions25.Linear_Interp(V_XNN1!$K$3:$K$8,V_XNN1!$L$3:$L$8,BT450)</f>
        <v>0.210891</v>
      </c>
      <c r="BO450" s="312">
        <f>(BN450/V_XNN1!$L$7)*100</f>
        <v>100.42428571428572</v>
      </c>
      <c r="BP450" s="308">
        <f>_xll.SRS1Splines.Functions25.Linear_Interp(V_XNN1!$K$3:$K$8,V_XNN1!$M$3:$M$8,BT450)</f>
        <v>5.4891000000000197E-2</v>
      </c>
      <c r="BQ450" s="308">
        <f>IFERROR((BN450 - V_XNN1!$M$16) / (V_XNN1!$M$15- V_XNN1!$M$16) * 100, 0)</f>
        <v>75.181058495821745</v>
      </c>
      <c r="BR450" s="308">
        <v>252</v>
      </c>
      <c r="BS450" s="308">
        <v>249</v>
      </c>
      <c r="BT450" s="374">
        <v>252.05</v>
      </c>
      <c r="BU450" s="312"/>
      <c r="BV450" s="372"/>
      <c r="BW450" s="369"/>
      <c r="BX450" s="312"/>
      <c r="BY450" s="370"/>
      <c r="BZ450" s="370"/>
      <c r="CA450" s="370"/>
      <c r="CB450" s="312"/>
      <c r="CC450" s="312"/>
      <c r="CD450" s="308"/>
      <c r="CE450" s="312"/>
      <c r="CF450" s="312"/>
      <c r="CG450" s="312"/>
      <c r="CH450" s="312"/>
      <c r="CI450" s="384"/>
      <c r="CJ450" s="312"/>
      <c r="CK450" s="372"/>
      <c r="CL450" s="369"/>
      <c r="CM450" s="312"/>
      <c r="CN450" s="370"/>
      <c r="CO450" s="370"/>
      <c r="CP450" s="370"/>
      <c r="CQ450" s="312"/>
      <c r="CR450" s="312"/>
      <c r="CS450" s="308"/>
      <c r="CT450" s="312"/>
      <c r="CU450" s="312"/>
      <c r="CV450" s="312"/>
      <c r="CW450" s="312"/>
      <c r="CX450" s="384"/>
      <c r="CY450" s="312"/>
      <c r="CZ450" s="372"/>
    </row>
    <row r="451" spans="1:104" s="1" customFormat="1" hidden="1">
      <c r="A451" s="271">
        <v>45010</v>
      </c>
      <c r="B451" s="380"/>
      <c r="C451" s="381"/>
      <c r="D451" s="382"/>
      <c r="E451" s="382"/>
      <c r="F451" s="382"/>
      <c r="G451" s="312"/>
      <c r="H451" s="308"/>
      <c r="I451" s="308"/>
      <c r="J451" s="308"/>
      <c r="K451" s="308"/>
      <c r="L451" s="308"/>
      <c r="M451" s="371"/>
      <c r="N451" s="371"/>
      <c r="O451" s="312"/>
      <c r="P451" s="383"/>
      <c r="Q451" s="369"/>
      <c r="R451" s="312"/>
      <c r="S451" s="370">
        <v>0</v>
      </c>
      <c r="T451" s="370">
        <v>0</v>
      </c>
      <c r="U451" s="370">
        <v>0</v>
      </c>
      <c r="V451" s="312">
        <f>_xll.SRS1Splines.Functions25.Linear_Interp(V_NK3!$P$8:$P$32,V_NK3!$R$8:$R$32,AC451)</f>
        <v>435.703793350002</v>
      </c>
      <c r="W451" s="312">
        <f>(V451/V_NK3!$R$28)*100</f>
        <v>80.366336518408758</v>
      </c>
      <c r="X451" s="308">
        <f>V451-V_NK3!$R$8</f>
        <v>379.12514135000202</v>
      </c>
      <c r="Y451" s="308">
        <f>IFERROR((V451 - V_NK3!$V$10) / (V_NK3!$V$9- V_NK3!$V$10) * 100, 0)</f>
        <v>78.078613476987869</v>
      </c>
      <c r="Z451" s="308">
        <v>541.79999999999995</v>
      </c>
      <c r="AA451" s="308">
        <v>521</v>
      </c>
      <c r="AB451" s="312">
        <v>538.27</v>
      </c>
      <c r="AC451" s="371">
        <v>538.07000000000005</v>
      </c>
      <c r="AD451" s="308">
        <v>0</v>
      </c>
      <c r="AE451" s="372">
        <v>0</v>
      </c>
      <c r="AF451" s="373"/>
      <c r="AG451" s="312"/>
      <c r="AH451" s="370">
        <v>0.11479546812618256</v>
      </c>
      <c r="AI451" s="370">
        <v>0</v>
      </c>
      <c r="AJ451" s="370">
        <v>0</v>
      </c>
      <c r="AK451" s="312">
        <f>_xll.SRS1Splines.Functions25.Linear_Interp(V_NK2!$R$10:$R$21,V_NK2!$T$10:$T$21,AR451)</f>
        <v>43.047971428599503</v>
      </c>
      <c r="AL451" s="312">
        <f>(AK451/V_NK2!$T$18)*100</f>
        <v>60.291276510643556</v>
      </c>
      <c r="AM451" s="308">
        <f>AK451-V_NK2!$T$11</f>
        <v>2.2279714285717063</v>
      </c>
      <c r="AN451" s="308">
        <f>IFERROR((AK451 - V_NK2!$X$12) / (V_NK2!$X$11- V_NK2!$X$12) * 100, 0)</f>
        <v>7.2857142857155512</v>
      </c>
      <c r="AO451" s="308">
        <v>427</v>
      </c>
      <c r="AP451" s="308">
        <v>420</v>
      </c>
      <c r="AQ451" s="308">
        <v>420.46</v>
      </c>
      <c r="AR451" s="371">
        <v>420.51</v>
      </c>
      <c r="AS451" s="312">
        <v>0</v>
      </c>
      <c r="AT451" s="372">
        <v>0</v>
      </c>
      <c r="AU451" s="369"/>
      <c r="AV451" s="312"/>
      <c r="AW451" s="370"/>
      <c r="AX451" s="370"/>
      <c r="AY451" s="370"/>
      <c r="AZ451" s="312"/>
      <c r="BA451" s="312"/>
      <c r="BB451" s="308"/>
      <c r="BC451" s="308"/>
      <c r="BD451" s="308"/>
      <c r="BE451" s="308"/>
      <c r="BF451" s="374"/>
      <c r="BG451" s="312"/>
      <c r="BH451" s="372"/>
      <c r="BI451" s="369"/>
      <c r="BJ451" s="312"/>
      <c r="BK451" s="370">
        <v>6.7400000000000003E-3</v>
      </c>
      <c r="BL451" s="370"/>
      <c r="BM451" s="370">
        <f t="shared" si="2"/>
        <v>6.7400000000000003E-3</v>
      </c>
      <c r="BN451" s="312">
        <f>_xll.SRS1Splines.Functions25.Linear_Interp(V_XNN1!$K$3:$K$8,V_XNN1!$L$3:$L$8,BT451)</f>
        <v>0.210891</v>
      </c>
      <c r="BO451" s="312">
        <f>(BN451/V_XNN1!$L$7)*100</f>
        <v>100.42428571428572</v>
      </c>
      <c r="BP451" s="308">
        <f>_xll.SRS1Splines.Functions25.Linear_Interp(V_XNN1!$K$3:$K$8,V_XNN1!$M$3:$M$8,BT451)</f>
        <v>5.4891000000000197E-2</v>
      </c>
      <c r="BQ451" s="308">
        <f>IFERROR((BN451 - V_XNN1!$M$16) / (V_XNN1!$M$15- V_XNN1!$M$16) * 100, 0)</f>
        <v>75.181058495821745</v>
      </c>
      <c r="BR451" s="308">
        <v>252</v>
      </c>
      <c r="BS451" s="308">
        <v>249</v>
      </c>
      <c r="BT451" s="374">
        <v>252.05</v>
      </c>
      <c r="BU451" s="312"/>
      <c r="BV451" s="372"/>
      <c r="BW451" s="369"/>
      <c r="BX451" s="312"/>
      <c r="BY451" s="370"/>
      <c r="BZ451" s="370"/>
      <c r="CA451" s="370"/>
      <c r="CB451" s="312"/>
      <c r="CC451" s="312"/>
      <c r="CD451" s="308"/>
      <c r="CE451" s="312"/>
      <c r="CF451" s="312"/>
      <c r="CG451" s="312"/>
      <c r="CH451" s="312"/>
      <c r="CI451" s="384"/>
      <c r="CJ451" s="312"/>
      <c r="CK451" s="372"/>
      <c r="CL451" s="369"/>
      <c r="CM451" s="312"/>
      <c r="CN451" s="370"/>
      <c r="CO451" s="370"/>
      <c r="CP451" s="370"/>
      <c r="CQ451" s="312"/>
      <c r="CR451" s="312"/>
      <c r="CS451" s="308"/>
      <c r="CT451" s="312"/>
      <c r="CU451" s="312"/>
      <c r="CV451" s="312"/>
      <c r="CW451" s="312"/>
      <c r="CX451" s="384"/>
      <c r="CY451" s="312"/>
      <c r="CZ451" s="372"/>
    </row>
    <row r="452" spans="1:104" s="1" customFormat="1" hidden="1">
      <c r="A452" s="271">
        <v>45011</v>
      </c>
      <c r="B452" s="380"/>
      <c r="C452" s="381"/>
      <c r="D452" s="382"/>
      <c r="E452" s="382"/>
      <c r="F452" s="382"/>
      <c r="G452" s="312"/>
      <c r="H452" s="308"/>
      <c r="I452" s="308"/>
      <c r="J452" s="308"/>
      <c r="K452" s="308"/>
      <c r="L452" s="308"/>
      <c r="M452" s="371"/>
      <c r="N452" s="371"/>
      <c r="O452" s="312"/>
      <c r="P452" s="383"/>
      <c r="Q452" s="369"/>
      <c r="R452" s="312"/>
      <c r="S452" s="370">
        <v>0</v>
      </c>
      <c r="T452" s="370">
        <v>0</v>
      </c>
      <c r="U452" s="370">
        <v>0</v>
      </c>
      <c r="V452" s="312">
        <f>_xll.SRS1Splines.Functions25.Linear_Interp(V_NK3!$P$8:$P$32,V_NK3!$R$8:$R$32,AC452)</f>
        <v>435.703793350002</v>
      </c>
      <c r="W452" s="312">
        <f>(V452/V_NK3!$R$28)*100</f>
        <v>80.366336518408758</v>
      </c>
      <c r="X452" s="308">
        <f>V452-V_NK3!$R$8</f>
        <v>379.12514135000202</v>
      </c>
      <c r="Y452" s="308">
        <f>IFERROR((V452 - V_NK3!$V$10) / (V_NK3!$V$9- V_NK3!$V$10) * 100, 0)</f>
        <v>78.078613476987869</v>
      </c>
      <c r="Z452" s="308">
        <v>541.79999999999995</v>
      </c>
      <c r="AA452" s="308">
        <v>521</v>
      </c>
      <c r="AB452" s="312">
        <v>538.27</v>
      </c>
      <c r="AC452" s="371">
        <v>538.07000000000005</v>
      </c>
      <c r="AD452" s="308">
        <v>0</v>
      </c>
      <c r="AE452" s="372">
        <v>0</v>
      </c>
      <c r="AF452" s="373"/>
      <c r="AG452" s="312"/>
      <c r="AH452" s="370">
        <v>0.11479546812618256</v>
      </c>
      <c r="AI452" s="370">
        <v>0</v>
      </c>
      <c r="AJ452" s="370">
        <v>0</v>
      </c>
      <c r="AK452" s="312">
        <f>_xll.SRS1Splines.Functions25.Linear_Interp(V_NK2!$R$10:$R$21,V_NK2!$T$10:$T$21,AR452)</f>
        <v>43.047971428599503</v>
      </c>
      <c r="AL452" s="312">
        <f>(AK452/V_NK2!$T$18)*100</f>
        <v>60.291276510643556</v>
      </c>
      <c r="AM452" s="308">
        <f>AK452-V_NK2!$T$11</f>
        <v>2.2279714285717063</v>
      </c>
      <c r="AN452" s="308">
        <f>IFERROR((AK452 - V_NK2!$X$12) / (V_NK2!$X$11- V_NK2!$X$12) * 100, 0)</f>
        <v>7.2857142857155512</v>
      </c>
      <c r="AO452" s="308">
        <v>427</v>
      </c>
      <c r="AP452" s="308">
        <v>420</v>
      </c>
      <c r="AQ452" s="308">
        <v>420.46</v>
      </c>
      <c r="AR452" s="371">
        <v>420.51</v>
      </c>
      <c r="AS452" s="312">
        <v>0</v>
      </c>
      <c r="AT452" s="372">
        <v>0</v>
      </c>
      <c r="AU452" s="369"/>
      <c r="AV452" s="312"/>
      <c r="AW452" s="370"/>
      <c r="AX452" s="370"/>
      <c r="AY452" s="370"/>
      <c r="AZ452" s="312"/>
      <c r="BA452" s="312"/>
      <c r="BB452" s="308"/>
      <c r="BC452" s="308"/>
      <c r="BD452" s="308"/>
      <c r="BE452" s="308"/>
      <c r="BF452" s="374"/>
      <c r="BG452" s="312"/>
      <c r="BH452" s="372"/>
      <c r="BI452" s="369"/>
      <c r="BJ452" s="312"/>
      <c r="BK452" s="370">
        <v>6.7099999999999998E-3</v>
      </c>
      <c r="BL452" s="370"/>
      <c r="BM452" s="370">
        <f t="shared" si="2"/>
        <v>6.7099999999999998E-3</v>
      </c>
      <c r="BN452" s="312">
        <f>_xll.SRS1Splines.Functions25.Linear_Interp(V_XNN1!$K$3:$K$8,V_XNN1!$L$3:$L$8,BT452)</f>
        <v>0.210891</v>
      </c>
      <c r="BO452" s="312">
        <f>(BN452/V_XNN1!$L$7)*100</f>
        <v>100.42428571428572</v>
      </c>
      <c r="BP452" s="308">
        <f>_xll.SRS1Splines.Functions25.Linear_Interp(V_XNN1!$K$3:$K$8,V_XNN1!$M$3:$M$8,BT452)</f>
        <v>5.4891000000000197E-2</v>
      </c>
      <c r="BQ452" s="308">
        <f>IFERROR((BN452 - V_XNN1!$M$16) / (V_XNN1!$M$15- V_XNN1!$M$16) * 100, 0)</f>
        <v>75.181058495821745</v>
      </c>
      <c r="BR452" s="308">
        <v>252</v>
      </c>
      <c r="BS452" s="308">
        <v>249</v>
      </c>
      <c r="BT452" s="374">
        <v>252.05</v>
      </c>
      <c r="BU452" s="312"/>
      <c r="BV452" s="372"/>
      <c r="BW452" s="369"/>
      <c r="BX452" s="312"/>
      <c r="BY452" s="370"/>
      <c r="BZ452" s="370"/>
      <c r="CA452" s="370"/>
      <c r="CB452" s="312"/>
      <c r="CC452" s="312"/>
      <c r="CD452" s="308"/>
      <c r="CE452" s="312"/>
      <c r="CF452" s="312"/>
      <c r="CG452" s="312"/>
      <c r="CH452" s="312"/>
      <c r="CI452" s="384"/>
      <c r="CJ452" s="312"/>
      <c r="CK452" s="372"/>
      <c r="CL452" s="369"/>
      <c r="CM452" s="312"/>
      <c r="CN452" s="370"/>
      <c r="CO452" s="370"/>
      <c r="CP452" s="370"/>
      <c r="CQ452" s="312"/>
      <c r="CR452" s="312"/>
      <c r="CS452" s="308"/>
      <c r="CT452" s="312"/>
      <c r="CU452" s="312"/>
      <c r="CV452" s="312"/>
      <c r="CW452" s="312"/>
      <c r="CX452" s="384"/>
      <c r="CY452" s="312"/>
      <c r="CZ452" s="372"/>
    </row>
    <row r="453" spans="1:104" s="1" customFormat="1" hidden="1">
      <c r="A453" s="271">
        <v>45012</v>
      </c>
      <c r="B453" s="380"/>
      <c r="C453" s="381"/>
      <c r="D453" s="382"/>
      <c r="E453" s="382"/>
      <c r="F453" s="382"/>
      <c r="G453" s="312"/>
      <c r="H453" s="308"/>
      <c r="I453" s="308"/>
      <c r="J453" s="308"/>
      <c r="K453" s="308"/>
      <c r="L453" s="308"/>
      <c r="M453" s="371"/>
      <c r="N453" s="371"/>
      <c r="O453" s="312"/>
      <c r="P453" s="383"/>
      <c r="Q453" s="369"/>
      <c r="R453" s="312"/>
      <c r="S453" s="370">
        <v>0</v>
      </c>
      <c r="T453" s="370">
        <v>0</v>
      </c>
      <c r="U453" s="370">
        <v>0</v>
      </c>
      <c r="V453" s="312">
        <f>_xll.SRS1Splines.Functions25.Linear_Interp(V_NK3!$P$8:$P$32,V_NK3!$R$8:$R$32,AC453)</f>
        <v>435.703793350002</v>
      </c>
      <c r="W453" s="312">
        <f>(V453/V_NK3!$R$28)*100</f>
        <v>80.366336518408758</v>
      </c>
      <c r="X453" s="308">
        <f>V453-V_NK3!$R$8</f>
        <v>379.12514135000202</v>
      </c>
      <c r="Y453" s="308">
        <f>IFERROR((V453 - V_NK3!$V$10) / (V_NK3!$V$9- V_NK3!$V$10) * 100, 0)</f>
        <v>78.078613476987869</v>
      </c>
      <c r="Z453" s="308">
        <v>541.79999999999995</v>
      </c>
      <c r="AA453" s="308">
        <v>521</v>
      </c>
      <c r="AB453" s="312">
        <v>538.27</v>
      </c>
      <c r="AC453" s="371">
        <v>538.07000000000005</v>
      </c>
      <c r="AD453" s="308">
        <v>0</v>
      </c>
      <c r="AE453" s="372">
        <v>0</v>
      </c>
      <c r="AF453" s="373"/>
      <c r="AG453" s="312"/>
      <c r="AH453" s="370">
        <v>0.11479546812618256</v>
      </c>
      <c r="AI453" s="370">
        <v>0</v>
      </c>
      <c r="AJ453" s="370">
        <v>0</v>
      </c>
      <c r="AK453" s="312">
        <f>_xll.SRS1Splines.Functions25.Linear_Interp(V_NK2!$R$10:$R$21,V_NK2!$T$10:$T$21,AR453)</f>
        <v>43.047971428599503</v>
      </c>
      <c r="AL453" s="312">
        <f>(AK453/V_NK2!$T$18)*100</f>
        <v>60.291276510643556</v>
      </c>
      <c r="AM453" s="308">
        <f>AK453-V_NK2!$T$11</f>
        <v>2.2279714285717063</v>
      </c>
      <c r="AN453" s="308">
        <f>IFERROR((AK453 - V_NK2!$X$12) / (V_NK2!$X$11- V_NK2!$X$12) * 100, 0)</f>
        <v>7.2857142857155512</v>
      </c>
      <c r="AO453" s="308">
        <v>427</v>
      </c>
      <c r="AP453" s="308">
        <v>420</v>
      </c>
      <c r="AQ453" s="308">
        <v>420.46</v>
      </c>
      <c r="AR453" s="371">
        <v>420.51</v>
      </c>
      <c r="AS453" s="312">
        <v>0</v>
      </c>
      <c r="AT453" s="372">
        <v>0</v>
      </c>
      <c r="AU453" s="369"/>
      <c r="AV453" s="312"/>
      <c r="AW453" s="370"/>
      <c r="AX453" s="370"/>
      <c r="AY453" s="370"/>
      <c r="AZ453" s="312"/>
      <c r="BA453" s="312"/>
      <c r="BB453" s="308"/>
      <c r="BC453" s="308"/>
      <c r="BD453" s="308"/>
      <c r="BE453" s="308"/>
      <c r="BF453" s="374"/>
      <c r="BG453" s="312"/>
      <c r="BH453" s="372"/>
      <c r="BI453" s="369"/>
      <c r="BJ453" s="312"/>
      <c r="BK453" s="370">
        <v>6.3E-3</v>
      </c>
      <c r="BL453" s="370"/>
      <c r="BM453" s="370">
        <f t="shared" si="2"/>
        <v>6.3E-3</v>
      </c>
      <c r="BN453" s="312">
        <f>_xll.SRS1Splines.Functions25.Linear_Interp(V_XNN1!$K$3:$K$8,V_XNN1!$L$3:$L$8,BT453)</f>
        <v>0.156</v>
      </c>
      <c r="BO453" s="312">
        <f>(BN453/V_XNN1!$L$7)*100</f>
        <v>74.285714285714292</v>
      </c>
      <c r="BP453" s="308">
        <f>_xll.SRS1Splines.Functions25.Linear_Interp(V_XNN1!$K$3:$K$8,V_XNN1!$M$3:$M$8,BT453)</f>
        <v>0</v>
      </c>
      <c r="BQ453" s="308">
        <f>IFERROR((BN453 - V_XNN1!$M$16) / (V_XNN1!$M$15- V_XNN1!$M$16) * 100, 0)</f>
        <v>-94.707520891364851</v>
      </c>
      <c r="BR453" s="308">
        <v>252</v>
      </c>
      <c r="BS453" s="308">
        <v>249</v>
      </c>
      <c r="BT453" s="374">
        <v>249</v>
      </c>
      <c r="BU453" s="312"/>
      <c r="BV453" s="372"/>
      <c r="BW453" s="369"/>
      <c r="BX453" s="312"/>
      <c r="BY453" s="370"/>
      <c r="BZ453" s="370"/>
      <c r="CA453" s="370"/>
      <c r="CB453" s="312"/>
      <c r="CC453" s="312"/>
      <c r="CD453" s="308"/>
      <c r="CE453" s="312"/>
      <c r="CF453" s="312"/>
      <c r="CG453" s="312"/>
      <c r="CH453" s="312"/>
      <c r="CI453" s="384"/>
      <c r="CJ453" s="312"/>
      <c r="CK453" s="372"/>
      <c r="CL453" s="369"/>
      <c r="CM453" s="312"/>
      <c r="CN453" s="370"/>
      <c r="CO453" s="370"/>
      <c r="CP453" s="370"/>
      <c r="CQ453" s="312"/>
      <c r="CR453" s="312"/>
      <c r="CS453" s="308"/>
      <c r="CT453" s="312"/>
      <c r="CU453" s="312"/>
      <c r="CV453" s="312"/>
      <c r="CW453" s="312"/>
      <c r="CX453" s="384"/>
      <c r="CY453" s="312"/>
      <c r="CZ453" s="372"/>
    </row>
    <row r="454" spans="1:104" s="1" customFormat="1" hidden="1">
      <c r="A454" s="271">
        <v>45013</v>
      </c>
      <c r="B454" s="380"/>
      <c r="C454" s="381"/>
      <c r="D454" s="382"/>
      <c r="E454" s="382"/>
      <c r="F454" s="382"/>
      <c r="G454" s="312"/>
      <c r="H454" s="308"/>
      <c r="I454" s="308"/>
      <c r="J454" s="308"/>
      <c r="K454" s="308"/>
      <c r="L454" s="308"/>
      <c r="M454" s="371"/>
      <c r="N454" s="371"/>
      <c r="O454" s="312"/>
      <c r="P454" s="383"/>
      <c r="Q454" s="369"/>
      <c r="R454" s="312"/>
      <c r="S454" s="370">
        <v>0</v>
      </c>
      <c r="T454" s="370">
        <v>0</v>
      </c>
      <c r="U454" s="370">
        <v>0</v>
      </c>
      <c r="V454" s="312">
        <f>_xll.SRS1Splines.Functions25.Linear_Interp(V_NK3!$P$8:$P$32,V_NK3!$R$8:$R$32,AC454)</f>
        <v>435.703793350002</v>
      </c>
      <c r="W454" s="312">
        <f>(V454/V_NK3!$R$28)*100</f>
        <v>80.366336518408758</v>
      </c>
      <c r="X454" s="308">
        <f>V454-V_NK3!$R$8</f>
        <v>379.12514135000202</v>
      </c>
      <c r="Y454" s="308">
        <f>IFERROR((V454 - V_NK3!$V$10) / (V_NK3!$V$9- V_NK3!$V$10) * 100, 0)</f>
        <v>78.078613476987869</v>
      </c>
      <c r="Z454" s="308">
        <v>541.79999999999995</v>
      </c>
      <c r="AA454" s="308">
        <v>521</v>
      </c>
      <c r="AB454" s="312">
        <v>538.27</v>
      </c>
      <c r="AC454" s="371">
        <v>538.07000000000005</v>
      </c>
      <c r="AD454" s="308">
        <v>0</v>
      </c>
      <c r="AE454" s="372">
        <v>0</v>
      </c>
      <c r="AF454" s="373"/>
      <c r="AG454" s="312"/>
      <c r="AH454" s="370">
        <v>0.11479546812618256</v>
      </c>
      <c r="AI454" s="370">
        <v>0</v>
      </c>
      <c r="AJ454" s="370">
        <v>0</v>
      </c>
      <c r="AK454" s="312">
        <f>_xll.SRS1Splines.Functions25.Linear_Interp(V_NK2!$R$10:$R$21,V_NK2!$T$10:$T$21,AR454)</f>
        <v>43.091657142885097</v>
      </c>
      <c r="AL454" s="312">
        <f>(AK454/V_NK2!$T$18)*100</f>
        <v>60.352460984432909</v>
      </c>
      <c r="AM454" s="308">
        <f>AK454-V_NK2!$T$11</f>
        <v>2.2716571428573005</v>
      </c>
      <c r="AN454" s="308">
        <f>IFERROR((AK454 - V_NK2!$X$12) / (V_NK2!$X$11- V_NK2!$X$12) * 100, 0)</f>
        <v>7.428571428572309</v>
      </c>
      <c r="AO454" s="308">
        <v>427</v>
      </c>
      <c r="AP454" s="308">
        <v>420</v>
      </c>
      <c r="AQ454" s="308">
        <v>420.46</v>
      </c>
      <c r="AR454" s="371">
        <v>420.52</v>
      </c>
      <c r="AS454" s="312">
        <v>0</v>
      </c>
      <c r="AT454" s="372">
        <v>0</v>
      </c>
      <c r="AU454" s="369"/>
      <c r="AV454" s="312"/>
      <c r="AW454" s="370"/>
      <c r="AX454" s="370"/>
      <c r="AY454" s="370"/>
      <c r="AZ454" s="312"/>
      <c r="BA454" s="312"/>
      <c r="BB454" s="308"/>
      <c r="BC454" s="308"/>
      <c r="BD454" s="308"/>
      <c r="BE454" s="308"/>
      <c r="BF454" s="374"/>
      <c r="BG454" s="312"/>
      <c r="BH454" s="372"/>
      <c r="BI454" s="369"/>
      <c r="BJ454" s="312"/>
      <c r="BK454" s="370">
        <v>6.3E-3</v>
      </c>
      <c r="BL454" s="370"/>
      <c r="BM454" s="370">
        <f t="shared" si="2"/>
        <v>6.3E-3</v>
      </c>
      <c r="BN454" s="312">
        <f>_xll.SRS1Splines.Functions25.Linear_Interp(V_XNN1!$K$3:$K$8,V_XNN1!$L$3:$L$8,BT454)</f>
        <v>0.156</v>
      </c>
      <c r="BO454" s="312">
        <f>(BN454/V_XNN1!$L$7)*100</f>
        <v>74.285714285714292</v>
      </c>
      <c r="BP454" s="308">
        <f>_xll.SRS1Splines.Functions25.Linear_Interp(V_XNN1!$K$3:$K$8,V_XNN1!$M$3:$M$8,BT454)</f>
        <v>0</v>
      </c>
      <c r="BQ454" s="308">
        <f>IFERROR((BN454 - V_XNN1!$M$16) / (V_XNN1!$M$15- V_XNN1!$M$16) * 100, 0)</f>
        <v>-94.707520891364851</v>
      </c>
      <c r="BR454" s="308">
        <v>252</v>
      </c>
      <c r="BS454" s="308">
        <v>249</v>
      </c>
      <c r="BT454" s="374">
        <v>249</v>
      </c>
      <c r="BU454" s="312"/>
      <c r="BV454" s="372"/>
      <c r="BW454" s="369"/>
      <c r="BX454" s="312"/>
      <c r="BY454" s="370"/>
      <c r="BZ454" s="370"/>
      <c r="CA454" s="370"/>
      <c r="CB454" s="312"/>
      <c r="CC454" s="312"/>
      <c r="CD454" s="308"/>
      <c r="CE454" s="312"/>
      <c r="CF454" s="312"/>
      <c r="CG454" s="312"/>
      <c r="CH454" s="312"/>
      <c r="CI454" s="384"/>
      <c r="CJ454" s="312"/>
      <c r="CK454" s="372"/>
      <c r="CL454" s="369"/>
      <c r="CM454" s="312"/>
      <c r="CN454" s="370"/>
      <c r="CO454" s="370"/>
      <c r="CP454" s="370"/>
      <c r="CQ454" s="312"/>
      <c r="CR454" s="312"/>
      <c r="CS454" s="308"/>
      <c r="CT454" s="312"/>
      <c r="CU454" s="312"/>
      <c r="CV454" s="312"/>
      <c r="CW454" s="312"/>
      <c r="CX454" s="384"/>
      <c r="CY454" s="312"/>
      <c r="CZ454" s="372"/>
    </row>
    <row r="455" spans="1:104" s="1" customFormat="1" hidden="1">
      <c r="A455" s="271">
        <v>45014</v>
      </c>
      <c r="B455" s="380"/>
      <c r="C455" s="381"/>
      <c r="D455" s="382"/>
      <c r="E455" s="382"/>
      <c r="F455" s="382"/>
      <c r="G455" s="312"/>
      <c r="H455" s="308"/>
      <c r="I455" s="308"/>
      <c r="J455" s="308"/>
      <c r="K455" s="308"/>
      <c r="L455" s="308"/>
      <c r="M455" s="371"/>
      <c r="N455" s="371"/>
      <c r="O455" s="312"/>
      <c r="P455" s="383"/>
      <c r="Q455" s="369"/>
      <c r="R455" s="312"/>
      <c r="S455" s="370">
        <v>0</v>
      </c>
      <c r="T455" s="370">
        <v>0</v>
      </c>
      <c r="U455" s="370">
        <v>0</v>
      </c>
      <c r="V455" s="312">
        <f>_xll.SRS1Splines.Functions25.Linear_Interp(V_NK3!$P$8:$P$32,V_NK3!$R$8:$R$32,AC455)</f>
        <v>435.703793350002</v>
      </c>
      <c r="W455" s="312">
        <f>(V455/V_NK3!$R$28)*100</f>
        <v>80.366336518408758</v>
      </c>
      <c r="X455" s="308">
        <f>V455-V_NK3!$R$8</f>
        <v>379.12514135000202</v>
      </c>
      <c r="Y455" s="308">
        <f>IFERROR((V455 - V_NK3!$V$10) / (V_NK3!$V$9- V_NK3!$V$10) * 100, 0)</f>
        <v>78.078613476987869</v>
      </c>
      <c r="Z455" s="308">
        <v>541.79999999999995</v>
      </c>
      <c r="AA455" s="308">
        <v>521</v>
      </c>
      <c r="AB455" s="312">
        <v>538.27</v>
      </c>
      <c r="AC455" s="371">
        <v>538.07000000000005</v>
      </c>
      <c r="AD455" s="308">
        <v>0</v>
      </c>
      <c r="AE455" s="372">
        <v>0</v>
      </c>
      <c r="AF455" s="373"/>
      <c r="AG455" s="312"/>
      <c r="AH455" s="370">
        <v>0.11479546812618256</v>
      </c>
      <c r="AI455" s="370">
        <v>0</v>
      </c>
      <c r="AJ455" s="370">
        <v>0</v>
      </c>
      <c r="AK455" s="312">
        <f>_xll.SRS1Splines.Functions25.Linear_Interp(V_NK2!$R$10:$R$21,V_NK2!$T$10:$T$21,AR455)</f>
        <v>43.222714285742398</v>
      </c>
      <c r="AL455" s="312">
        <f>(AK455/V_NK2!$T$18)*100</f>
        <v>60.536014405801673</v>
      </c>
      <c r="AM455" s="308">
        <f>AK455-V_NK2!$T$11</f>
        <v>2.4027142857146018</v>
      </c>
      <c r="AN455" s="308">
        <f>IFERROR((AK455 - V_NK2!$X$12) / (V_NK2!$X$11- V_NK2!$X$12) * 100, 0)</f>
        <v>7.857142857144277</v>
      </c>
      <c r="AO455" s="308">
        <v>427</v>
      </c>
      <c r="AP455" s="308">
        <v>420</v>
      </c>
      <c r="AQ455" s="308">
        <v>420.46</v>
      </c>
      <c r="AR455" s="371">
        <v>420.55</v>
      </c>
      <c r="AS455" s="312">
        <v>0</v>
      </c>
      <c r="AT455" s="372">
        <v>0</v>
      </c>
      <c r="AU455" s="369"/>
      <c r="AV455" s="312"/>
      <c r="AW455" s="370"/>
      <c r="AX455" s="370"/>
      <c r="AY455" s="370"/>
      <c r="AZ455" s="312"/>
      <c r="BA455" s="312"/>
      <c r="BB455" s="308"/>
      <c r="BC455" s="308"/>
      <c r="BD455" s="308"/>
      <c r="BE455" s="308"/>
      <c r="BF455" s="374"/>
      <c r="BG455" s="312"/>
      <c r="BH455" s="372"/>
      <c r="BI455" s="369"/>
      <c r="BJ455" s="312"/>
      <c r="BK455" s="370">
        <v>8.3000000000000001E-3</v>
      </c>
      <c r="BL455" s="370"/>
      <c r="BM455" s="370">
        <f t="shared" si="2"/>
        <v>8.3000000000000001E-3</v>
      </c>
      <c r="BN455" s="312">
        <f>_xll.SRS1Splines.Functions25.Linear_Interp(V_XNN1!$K$3:$K$8,V_XNN1!$L$3:$L$8,BT455)</f>
        <v>0.156</v>
      </c>
      <c r="BO455" s="312">
        <f>(BN455/V_XNN1!$L$7)*100</f>
        <v>74.285714285714292</v>
      </c>
      <c r="BP455" s="308">
        <f>_xll.SRS1Splines.Functions25.Linear_Interp(V_XNN1!$K$3:$K$8,V_XNN1!$M$3:$M$8,BT455)</f>
        <v>0</v>
      </c>
      <c r="BQ455" s="308">
        <f>IFERROR((BN455 - V_XNN1!$M$16) / (V_XNN1!$M$15- V_XNN1!$M$16) * 100, 0)</f>
        <v>-94.707520891364851</v>
      </c>
      <c r="BR455" s="308">
        <v>252</v>
      </c>
      <c r="BS455" s="308">
        <v>249</v>
      </c>
      <c r="BT455" s="374">
        <v>249</v>
      </c>
      <c r="BU455" s="312"/>
      <c r="BV455" s="372"/>
      <c r="BW455" s="369"/>
      <c r="BX455" s="312"/>
      <c r="BY455" s="370"/>
      <c r="BZ455" s="370"/>
      <c r="CA455" s="370"/>
      <c r="CB455" s="312"/>
      <c r="CC455" s="312"/>
      <c r="CD455" s="308"/>
      <c r="CE455" s="312"/>
      <c r="CF455" s="312"/>
      <c r="CG455" s="312"/>
      <c r="CH455" s="312"/>
      <c r="CI455" s="384"/>
      <c r="CJ455" s="312"/>
      <c r="CK455" s="372"/>
      <c r="CL455" s="369"/>
      <c r="CM455" s="312"/>
      <c r="CN455" s="370"/>
      <c r="CO455" s="370"/>
      <c r="CP455" s="370"/>
      <c r="CQ455" s="312"/>
      <c r="CR455" s="312"/>
      <c r="CS455" s="308"/>
      <c r="CT455" s="312"/>
      <c r="CU455" s="312"/>
      <c r="CV455" s="312"/>
      <c r="CW455" s="312"/>
      <c r="CX455" s="384"/>
      <c r="CY455" s="312"/>
      <c r="CZ455" s="372"/>
    </row>
    <row r="456" spans="1:104" s="1" customFormat="1" hidden="1">
      <c r="A456" s="271">
        <v>45015</v>
      </c>
      <c r="B456" s="380"/>
      <c r="C456" s="381"/>
      <c r="D456" s="382"/>
      <c r="E456" s="382"/>
      <c r="F456" s="382"/>
      <c r="G456" s="312"/>
      <c r="H456" s="308"/>
      <c r="I456" s="308"/>
      <c r="J456" s="308"/>
      <c r="K456" s="308"/>
      <c r="L456" s="308"/>
      <c r="M456" s="371"/>
      <c r="N456" s="371"/>
      <c r="O456" s="312"/>
      <c r="P456" s="383"/>
      <c r="Q456" s="369"/>
      <c r="R456" s="312"/>
      <c r="S456" s="370">
        <v>0</v>
      </c>
      <c r="T456" s="370">
        <v>0</v>
      </c>
      <c r="U456" s="370">
        <v>0</v>
      </c>
      <c r="V456" s="312">
        <f>_xll.SRS1Splines.Functions25.Linear_Interp(V_NK3!$P$8:$P$32,V_NK3!$R$8:$R$32,AC456)</f>
        <v>435.703793350002</v>
      </c>
      <c r="W456" s="312">
        <f>(V456/V_NK3!$R$28)*100</f>
        <v>80.366336518408758</v>
      </c>
      <c r="X456" s="308">
        <f>V456-V_NK3!$R$8</f>
        <v>379.12514135000202</v>
      </c>
      <c r="Y456" s="308">
        <f>IFERROR((V456 - V_NK3!$V$10) / (V_NK3!$V$9- V_NK3!$V$10) * 100, 0)</f>
        <v>78.078613476987869</v>
      </c>
      <c r="Z456" s="308">
        <v>541.79999999999995</v>
      </c>
      <c r="AA456" s="308">
        <v>521</v>
      </c>
      <c r="AB456" s="312">
        <v>538.27</v>
      </c>
      <c r="AC456" s="371">
        <v>538.07000000000005</v>
      </c>
      <c r="AD456" s="308">
        <v>0</v>
      </c>
      <c r="AE456" s="372">
        <v>0</v>
      </c>
      <c r="AF456" s="373"/>
      <c r="AG456" s="312"/>
      <c r="AH456" s="370">
        <v>0.11479546812618256</v>
      </c>
      <c r="AI456" s="370">
        <v>0</v>
      </c>
      <c r="AJ456" s="370">
        <v>0</v>
      </c>
      <c r="AK456" s="312">
        <f>_xll.SRS1Splines.Functions25.Linear_Interp(V_NK2!$R$10:$R$21,V_NK2!$T$10:$T$21,AR456)</f>
        <v>43.222714285742398</v>
      </c>
      <c r="AL456" s="312">
        <f>(AK456/V_NK2!$T$18)*100</f>
        <v>60.536014405801673</v>
      </c>
      <c r="AM456" s="308">
        <f>AK456-V_NK2!$T$11</f>
        <v>2.4027142857146018</v>
      </c>
      <c r="AN456" s="308">
        <f>IFERROR((AK456 - V_NK2!$X$12) / (V_NK2!$X$11- V_NK2!$X$12) * 100, 0)</f>
        <v>7.857142857144277</v>
      </c>
      <c r="AO456" s="308">
        <v>427</v>
      </c>
      <c r="AP456" s="308">
        <v>420</v>
      </c>
      <c r="AQ456" s="308">
        <v>420.46</v>
      </c>
      <c r="AR456" s="371">
        <v>420.55</v>
      </c>
      <c r="AS456" s="312">
        <v>0</v>
      </c>
      <c r="AT456" s="372">
        <v>0</v>
      </c>
      <c r="AU456" s="369"/>
      <c r="AV456" s="312"/>
      <c r="AW456" s="370"/>
      <c r="AX456" s="370"/>
      <c r="AY456" s="370"/>
      <c r="AZ456" s="312"/>
      <c r="BA456" s="312"/>
      <c r="BB456" s="308"/>
      <c r="BC456" s="308"/>
      <c r="BD456" s="308"/>
      <c r="BE456" s="308"/>
      <c r="BF456" s="374"/>
      <c r="BG456" s="312"/>
      <c r="BH456" s="372"/>
      <c r="BI456" s="369"/>
      <c r="BJ456" s="312"/>
      <c r="BK456" s="370">
        <v>7.3000000000000001E-3</v>
      </c>
      <c r="BL456" s="370"/>
      <c r="BM456" s="370">
        <f t="shared" si="2"/>
        <v>7.3000000000000001E-3</v>
      </c>
      <c r="BN456" s="312">
        <f>_xll.SRS1Splines.Functions25.Linear_Interp(V_XNN1!$K$3:$K$8,V_XNN1!$L$3:$L$8,BT456)</f>
        <v>0.156</v>
      </c>
      <c r="BO456" s="312">
        <f>(BN456/V_XNN1!$L$7)*100</f>
        <v>74.285714285714292</v>
      </c>
      <c r="BP456" s="308">
        <f>_xll.SRS1Splines.Functions25.Linear_Interp(V_XNN1!$K$3:$K$8,V_XNN1!$M$3:$M$8,BT456)</f>
        <v>0</v>
      </c>
      <c r="BQ456" s="308">
        <f>IFERROR((BN456 - V_XNN1!$M$16) / (V_XNN1!$M$15- V_XNN1!$M$16) * 100, 0)</f>
        <v>-94.707520891364851</v>
      </c>
      <c r="BR456" s="308">
        <v>252</v>
      </c>
      <c r="BS456" s="308">
        <v>249</v>
      </c>
      <c r="BT456" s="374">
        <v>249</v>
      </c>
      <c r="BU456" s="312"/>
      <c r="BV456" s="372"/>
      <c r="BW456" s="369"/>
      <c r="BX456" s="312"/>
      <c r="BY456" s="370"/>
      <c r="BZ456" s="370"/>
      <c r="CA456" s="370"/>
      <c r="CB456" s="312"/>
      <c r="CC456" s="312"/>
      <c r="CD456" s="308"/>
      <c r="CE456" s="312"/>
      <c r="CF456" s="312"/>
      <c r="CG456" s="312"/>
      <c r="CH456" s="312"/>
      <c r="CI456" s="384"/>
      <c r="CJ456" s="312"/>
      <c r="CK456" s="372"/>
      <c r="CL456" s="369"/>
      <c r="CM456" s="312"/>
      <c r="CN456" s="370"/>
      <c r="CO456" s="370"/>
      <c r="CP456" s="370"/>
      <c r="CQ456" s="312"/>
      <c r="CR456" s="312"/>
      <c r="CS456" s="308"/>
      <c r="CT456" s="312"/>
      <c r="CU456" s="312"/>
      <c r="CV456" s="312"/>
      <c r="CW456" s="312"/>
      <c r="CX456" s="384"/>
      <c r="CY456" s="312"/>
      <c r="CZ456" s="372"/>
    </row>
    <row r="457" spans="1:104" s="1" customFormat="1" hidden="1">
      <c r="A457" s="271">
        <v>45016</v>
      </c>
      <c r="B457" s="380"/>
      <c r="C457" s="381"/>
      <c r="D457" s="382"/>
      <c r="E457" s="382"/>
      <c r="F457" s="382"/>
      <c r="G457" s="312"/>
      <c r="H457" s="308"/>
      <c r="I457" s="308"/>
      <c r="J457" s="308"/>
      <c r="K457" s="308"/>
      <c r="L457" s="308"/>
      <c r="M457" s="371"/>
      <c r="N457" s="371"/>
      <c r="O457" s="312"/>
      <c r="P457" s="383"/>
      <c r="Q457" s="369"/>
      <c r="R457" s="312"/>
      <c r="S457" s="370">
        <v>0</v>
      </c>
      <c r="T457" s="370">
        <v>0</v>
      </c>
      <c r="U457" s="370">
        <v>0</v>
      </c>
      <c r="V457" s="312">
        <f>_xll.SRS1Splines.Functions25.Linear_Interp(V_NK3!$P$8:$P$32,V_NK3!$R$8:$R$32,AC457)</f>
        <v>435.703793350002</v>
      </c>
      <c r="W457" s="312">
        <f>(V457/V_NK3!$R$28)*100</f>
        <v>80.366336518408758</v>
      </c>
      <c r="X457" s="308">
        <f>V457-V_NK3!$R$8</f>
        <v>379.12514135000202</v>
      </c>
      <c r="Y457" s="308">
        <f>IFERROR((V457 - V_NK3!$V$10) / (V_NK3!$V$9- V_NK3!$V$10) * 100, 0)</f>
        <v>78.078613476987869</v>
      </c>
      <c r="Z457" s="308">
        <v>541.79999999999995</v>
      </c>
      <c r="AA457" s="308">
        <v>521</v>
      </c>
      <c r="AB457" s="312">
        <v>538.27</v>
      </c>
      <c r="AC457" s="371">
        <v>538.07000000000005</v>
      </c>
      <c r="AD457" s="308">
        <v>0</v>
      </c>
      <c r="AE457" s="372">
        <v>0</v>
      </c>
      <c r="AF457" s="373"/>
      <c r="AG457" s="312"/>
      <c r="AH457" s="370">
        <v>0.11479546812618256</v>
      </c>
      <c r="AI457" s="370">
        <v>0</v>
      </c>
      <c r="AJ457" s="370">
        <v>0</v>
      </c>
      <c r="AK457" s="312">
        <f>_xll.SRS1Splines.Functions25.Linear_Interp(V_NK2!$R$10:$R$21,V_NK2!$T$10:$T$21,AR457)</f>
        <v>43.266400000028099</v>
      </c>
      <c r="AL457" s="312">
        <f>(AK457/V_NK2!$T$18)*100</f>
        <v>60.597198879591176</v>
      </c>
      <c r="AM457" s="308">
        <f>AK457-V_NK2!$T$11</f>
        <v>2.4464000000003026</v>
      </c>
      <c r="AN457" s="308">
        <f>IFERROR((AK457 - V_NK2!$X$12) / (V_NK2!$X$11- V_NK2!$X$12) * 100, 0)</f>
        <v>8.000000000001382</v>
      </c>
      <c r="AO457" s="308">
        <v>427</v>
      </c>
      <c r="AP457" s="308">
        <v>420</v>
      </c>
      <c r="AQ457" s="308">
        <v>420.46</v>
      </c>
      <c r="AR457" s="371">
        <v>420.56</v>
      </c>
      <c r="AS457" s="312">
        <v>0</v>
      </c>
      <c r="AT457" s="372">
        <v>0</v>
      </c>
      <c r="AU457" s="369"/>
      <c r="AV457" s="312"/>
      <c r="AW457" s="370"/>
      <c r="AX457" s="370"/>
      <c r="AY457" s="370"/>
      <c r="AZ457" s="312"/>
      <c r="BA457" s="312"/>
      <c r="BB457" s="308"/>
      <c r="BC457" s="308"/>
      <c r="BD457" s="308"/>
      <c r="BE457" s="308"/>
      <c r="BF457" s="374"/>
      <c r="BG457" s="312"/>
      <c r="BH457" s="372"/>
      <c r="BI457" s="369"/>
      <c r="BJ457" s="312"/>
      <c r="BK457" s="370">
        <v>6.8349999999999999E-3</v>
      </c>
      <c r="BL457" s="370"/>
      <c r="BM457" s="370">
        <f t="shared" si="2"/>
        <v>6.8349999999999999E-3</v>
      </c>
      <c r="BN457" s="312">
        <f>_xll.SRS1Splines.Functions25.Linear_Interp(V_XNN1!$K$3:$K$8,V_XNN1!$L$3:$L$8,BT457)</f>
        <v>0.156</v>
      </c>
      <c r="BO457" s="312">
        <f>(BN457/V_XNN1!$L$7)*100</f>
        <v>74.285714285714292</v>
      </c>
      <c r="BP457" s="308">
        <f>_xll.SRS1Splines.Functions25.Linear_Interp(V_XNN1!$K$3:$K$8,V_XNN1!$M$3:$M$8,BT457)</f>
        <v>0</v>
      </c>
      <c r="BQ457" s="308">
        <f>IFERROR((BN457 - V_XNN1!$M$16) / (V_XNN1!$M$15- V_XNN1!$M$16) * 100, 0)</f>
        <v>-94.707520891364851</v>
      </c>
      <c r="BR457" s="308">
        <v>252</v>
      </c>
      <c r="BS457" s="308">
        <v>249</v>
      </c>
      <c r="BT457" s="374">
        <v>249</v>
      </c>
      <c r="BU457" s="312"/>
      <c r="BV457" s="372"/>
      <c r="BW457" s="369"/>
      <c r="BX457" s="312"/>
      <c r="BY457" s="370"/>
      <c r="BZ457" s="370"/>
      <c r="CA457" s="370"/>
      <c r="CB457" s="312"/>
      <c r="CC457" s="312"/>
      <c r="CD457" s="308"/>
      <c r="CE457" s="312"/>
      <c r="CF457" s="312"/>
      <c r="CG457" s="312"/>
      <c r="CH457" s="312"/>
      <c r="CI457" s="384"/>
      <c r="CJ457" s="312"/>
      <c r="CK457" s="372"/>
      <c r="CL457" s="369"/>
      <c r="CM457" s="312"/>
      <c r="CN457" s="370"/>
      <c r="CO457" s="370"/>
      <c r="CP457" s="370"/>
      <c r="CQ457" s="312"/>
      <c r="CR457" s="312"/>
      <c r="CS457" s="308"/>
      <c r="CT457" s="312"/>
      <c r="CU457" s="312"/>
      <c r="CV457" s="312"/>
      <c r="CW457" s="312"/>
      <c r="CX457" s="384"/>
      <c r="CY457" s="312"/>
      <c r="CZ457" s="372"/>
    </row>
    <row r="458" spans="1:104" s="1" customFormat="1" hidden="1">
      <c r="A458" s="271">
        <v>45017</v>
      </c>
      <c r="B458" s="380"/>
      <c r="C458" s="381"/>
      <c r="D458" s="382"/>
      <c r="E458" s="382"/>
      <c r="F458" s="382"/>
      <c r="G458" s="312"/>
      <c r="H458" s="308"/>
      <c r="I458" s="308"/>
      <c r="J458" s="308"/>
      <c r="K458" s="308"/>
      <c r="L458" s="308"/>
      <c r="M458" s="371"/>
      <c r="N458" s="371"/>
      <c r="O458" s="312"/>
      <c r="P458" s="383"/>
      <c r="Q458" s="369"/>
      <c r="R458" s="312"/>
      <c r="S458" s="370">
        <v>0</v>
      </c>
      <c r="T458" s="370">
        <v>0</v>
      </c>
      <c r="U458" s="370">
        <v>0</v>
      </c>
      <c r="V458" s="312">
        <f>_xll.SRS1Splines.Functions25.Linear_Interp(V_NK3!$P$8:$P$32,V_NK3!$R$8:$R$32,AC458)</f>
        <v>435.703793350002</v>
      </c>
      <c r="W458" s="312">
        <f>(V458/V_NK3!$R$28)*100</f>
        <v>80.366336518408758</v>
      </c>
      <c r="X458" s="308">
        <f>V458-V_NK3!$R$8</f>
        <v>379.12514135000202</v>
      </c>
      <c r="Y458" s="308">
        <f>IFERROR((V458 - V_NK3!$V$10) / (V_NK3!$V$9- V_NK3!$V$10) * 100, 0)</f>
        <v>78.078613476987869</v>
      </c>
      <c r="Z458" s="308">
        <v>541.79999999999995</v>
      </c>
      <c r="AA458" s="308">
        <v>521</v>
      </c>
      <c r="AB458" s="312">
        <v>538.02</v>
      </c>
      <c r="AC458" s="371">
        <v>538.07000000000005</v>
      </c>
      <c r="AD458" s="308">
        <v>0</v>
      </c>
      <c r="AE458" s="372">
        <v>0</v>
      </c>
      <c r="AF458" s="373"/>
      <c r="AG458" s="312"/>
      <c r="AH458" s="370">
        <v>0.11479546812618256</v>
      </c>
      <c r="AI458" s="370">
        <v>0</v>
      </c>
      <c r="AJ458" s="370">
        <v>0</v>
      </c>
      <c r="AK458" s="312">
        <f>_xll.SRS1Splines.Functions25.Linear_Interp(V_NK2!$R$10:$R$21,V_NK2!$T$10:$T$21,AR458)</f>
        <v>43.353771428599501</v>
      </c>
      <c r="AL458" s="312">
        <f>(AK458/V_NK2!$T$18)*100</f>
        <v>60.71956782717016</v>
      </c>
      <c r="AM458" s="308">
        <f>AK458-V_NK2!$T$11</f>
        <v>2.5337714285717041</v>
      </c>
      <c r="AN458" s="308">
        <f>IFERROR((AK458 - V_NK2!$X$12) / (V_NK2!$X$11- V_NK2!$X$12) * 100, 0)</f>
        <v>8.2857142857155939</v>
      </c>
      <c r="AO458" s="308">
        <v>427</v>
      </c>
      <c r="AP458" s="308">
        <v>420</v>
      </c>
      <c r="AQ458" s="308">
        <v>420.46</v>
      </c>
      <c r="AR458" s="371">
        <v>420.58</v>
      </c>
      <c r="AS458" s="312">
        <v>0</v>
      </c>
      <c r="AT458" s="372">
        <v>0</v>
      </c>
      <c r="AU458" s="369"/>
      <c r="AV458" s="312"/>
      <c r="AW458" s="370"/>
      <c r="AX458" s="370"/>
      <c r="AY458" s="370"/>
      <c r="AZ458" s="312"/>
      <c r="BA458" s="312"/>
      <c r="BB458" s="308"/>
      <c r="BC458" s="308"/>
      <c r="BD458" s="308"/>
      <c r="BE458" s="308"/>
      <c r="BF458" s="374"/>
      <c r="BG458" s="312"/>
      <c r="BH458" s="372"/>
      <c r="BI458" s="369"/>
      <c r="BJ458" s="312"/>
      <c r="BK458" s="370">
        <v>0.13406938011997699</v>
      </c>
      <c r="BL458" s="370">
        <v>0.13486938011997698</v>
      </c>
      <c r="BM458" s="370">
        <f t="shared" si="2"/>
        <v>-7.9999999999999516E-4</v>
      </c>
      <c r="BN458" s="312">
        <f>_xll.SRS1Splines.Functions25.Linear_Interp(V_XNN1!$K$3:$K$8,V_XNN1!$L$3:$L$8,BT458)</f>
        <v>0.21</v>
      </c>
      <c r="BO458" s="312">
        <f>(BN458/V_XNN1!$L$7)*100</f>
        <v>100</v>
      </c>
      <c r="BP458" s="308">
        <f>_xll.SRS1Splines.Functions25.Linear_Interp(V_XNN1!$K$3:$K$8,V_XNN1!$M$3:$M$8,BT458)</f>
        <v>5.3999999999999999E-2</v>
      </c>
      <c r="BQ458" s="308">
        <f>IFERROR((BN458 - V_XNN1!$M$16) / (V_XNN1!$M$15- V_XNN1!$M$16) * 100, 0)</f>
        <v>72.423398328690809</v>
      </c>
      <c r="BR458" s="308">
        <v>252</v>
      </c>
      <c r="BS458" s="308">
        <v>249</v>
      </c>
      <c r="BT458" s="374">
        <v>252</v>
      </c>
      <c r="BU458" s="312">
        <v>0.04</v>
      </c>
      <c r="BV458" s="372">
        <v>1.9359999999999999E-2</v>
      </c>
      <c r="BW458" s="369"/>
      <c r="BX458" s="312"/>
      <c r="BY458" s="370"/>
      <c r="BZ458" s="370"/>
      <c r="CA458" s="370"/>
      <c r="CB458" s="312"/>
      <c r="CC458" s="312"/>
      <c r="CD458" s="308"/>
      <c r="CE458" s="312"/>
      <c r="CF458" s="312"/>
      <c r="CG458" s="312"/>
      <c r="CH458" s="312"/>
      <c r="CI458" s="384"/>
      <c r="CJ458" s="312"/>
      <c r="CK458" s="372"/>
      <c r="CL458" s="369"/>
      <c r="CM458" s="312"/>
      <c r="CN458" s="370"/>
      <c r="CO458" s="370"/>
      <c r="CP458" s="370"/>
      <c r="CQ458" s="312"/>
      <c r="CR458" s="312"/>
      <c r="CS458" s="308"/>
      <c r="CT458" s="312"/>
      <c r="CU458" s="312"/>
      <c r="CV458" s="312"/>
      <c r="CW458" s="312"/>
      <c r="CX458" s="384"/>
      <c r="CY458" s="312"/>
      <c r="CZ458" s="372"/>
    </row>
    <row r="459" spans="1:104" s="1" customFormat="1" hidden="1">
      <c r="A459" s="271">
        <v>45018</v>
      </c>
      <c r="B459" s="380"/>
      <c r="C459" s="381"/>
      <c r="D459" s="382"/>
      <c r="E459" s="382"/>
      <c r="F459" s="382"/>
      <c r="G459" s="312"/>
      <c r="H459" s="308"/>
      <c r="I459" s="308"/>
      <c r="J459" s="308"/>
      <c r="K459" s="308"/>
      <c r="L459" s="308"/>
      <c r="M459" s="371"/>
      <c r="N459" s="371"/>
      <c r="O459" s="312"/>
      <c r="P459" s="383"/>
      <c r="Q459" s="369"/>
      <c r="R459" s="312"/>
      <c r="S459" s="370">
        <v>0</v>
      </c>
      <c r="T459" s="370">
        <v>0</v>
      </c>
      <c r="U459" s="370">
        <v>0</v>
      </c>
      <c r="V459" s="312">
        <f>_xll.SRS1Splines.Functions25.Linear_Interp(V_NK3!$P$8:$P$32,V_NK3!$R$8:$R$32,AC459)</f>
        <v>435.703793350002</v>
      </c>
      <c r="W459" s="312">
        <f>(V459/V_NK3!$R$28)*100</f>
        <v>80.366336518408758</v>
      </c>
      <c r="X459" s="308">
        <f>V459-V_NK3!$R$8</f>
        <v>379.12514135000202</v>
      </c>
      <c r="Y459" s="308">
        <f>IFERROR((V459 - V_NK3!$V$10) / (V_NK3!$V$9- V_NK3!$V$10) * 100, 0)</f>
        <v>78.078613476987869</v>
      </c>
      <c r="Z459" s="308">
        <v>541.79999999999995</v>
      </c>
      <c r="AA459" s="308">
        <v>521</v>
      </c>
      <c r="AB459" s="312">
        <v>538.02</v>
      </c>
      <c r="AC459" s="371">
        <v>538.07000000000005</v>
      </c>
      <c r="AD459" s="308">
        <v>0</v>
      </c>
      <c r="AE459" s="372">
        <v>0</v>
      </c>
      <c r="AF459" s="373"/>
      <c r="AG459" s="312"/>
      <c r="AH459" s="370">
        <v>0.11479546812618256</v>
      </c>
      <c r="AI459" s="370">
        <v>0</v>
      </c>
      <c r="AJ459" s="370">
        <v>0</v>
      </c>
      <c r="AK459" s="312">
        <f>_xll.SRS1Splines.Functions25.Linear_Interp(V_NK2!$R$10:$R$21,V_NK2!$T$10:$T$21,AR459)</f>
        <v>43.397457142885202</v>
      </c>
      <c r="AL459" s="312">
        <f>(AK459/V_NK2!$T$18)*100</f>
        <v>60.780752300959662</v>
      </c>
      <c r="AM459" s="308">
        <f>AK459-V_NK2!$T$11</f>
        <v>2.5774571428574049</v>
      </c>
      <c r="AN459" s="308">
        <f>IFERROR((AK459 - V_NK2!$X$12) / (V_NK2!$X$11- V_NK2!$X$12) * 100, 0)</f>
        <v>8.4285714285726989</v>
      </c>
      <c r="AO459" s="308">
        <v>427</v>
      </c>
      <c r="AP459" s="308">
        <v>420</v>
      </c>
      <c r="AQ459" s="308">
        <v>420.46</v>
      </c>
      <c r="AR459" s="371">
        <v>420.59</v>
      </c>
      <c r="AS459" s="312">
        <v>0</v>
      </c>
      <c r="AT459" s="372">
        <v>0</v>
      </c>
      <c r="AU459" s="369"/>
      <c r="AV459" s="312"/>
      <c r="AW459" s="370"/>
      <c r="AX459" s="370"/>
      <c r="AY459" s="370"/>
      <c r="AZ459" s="312"/>
      <c r="BA459" s="312"/>
      <c r="BB459" s="308"/>
      <c r="BC459" s="308"/>
      <c r="BD459" s="308"/>
      <c r="BE459" s="308"/>
      <c r="BF459" s="374"/>
      <c r="BG459" s="312"/>
      <c r="BH459" s="372"/>
      <c r="BI459" s="369"/>
      <c r="BJ459" s="312"/>
      <c r="BK459" s="370">
        <v>0.244070205766626</v>
      </c>
      <c r="BL459" s="370">
        <v>0.25327020576662601</v>
      </c>
      <c r="BM459" s="370">
        <f t="shared" si="2"/>
        <v>-9.2000000000000137E-3</v>
      </c>
      <c r="BN459" s="312">
        <f>_xll.SRS1Splines.Functions25.Linear_Interp(V_XNN1!$K$3:$K$8,V_XNN1!$L$3:$L$8,BT459)</f>
        <v>0.1938</v>
      </c>
      <c r="BO459" s="312">
        <f>(BN459/V_XNN1!$L$7)*100</f>
        <v>92.285714285714292</v>
      </c>
      <c r="BP459" s="308">
        <f>_xll.SRS1Splines.Functions25.Linear_Interp(V_XNN1!$K$3:$K$8,V_XNN1!$M$3:$M$8,BT459)</f>
        <v>3.7799999999999903E-2</v>
      </c>
      <c r="BQ459" s="308">
        <f>IFERROR((BN459 - V_XNN1!$M$16) / (V_XNN1!$M$15- V_XNN1!$M$16) * 100, 0)</f>
        <v>22.284122562674128</v>
      </c>
      <c r="BR459" s="308">
        <v>252</v>
      </c>
      <c r="BS459" s="308">
        <v>249</v>
      </c>
      <c r="BT459" s="374">
        <v>251.1</v>
      </c>
      <c r="BU459" s="312">
        <v>0.04</v>
      </c>
      <c r="BV459" s="372">
        <v>3.6355999999999999E-2</v>
      </c>
      <c r="BW459" s="369"/>
      <c r="BX459" s="312"/>
      <c r="BY459" s="370"/>
      <c r="BZ459" s="370"/>
      <c r="CA459" s="370"/>
      <c r="CB459" s="312"/>
      <c r="CC459" s="312"/>
      <c r="CD459" s="308"/>
      <c r="CE459" s="312"/>
      <c r="CF459" s="312"/>
      <c r="CG459" s="312"/>
      <c r="CH459" s="312"/>
      <c r="CI459" s="384"/>
      <c r="CJ459" s="312"/>
      <c r="CK459" s="372"/>
      <c r="CL459" s="369"/>
      <c r="CM459" s="312"/>
      <c r="CN459" s="370"/>
      <c r="CO459" s="370"/>
      <c r="CP459" s="370"/>
      <c r="CQ459" s="312"/>
      <c r="CR459" s="312"/>
      <c r="CS459" s="308"/>
      <c r="CT459" s="312"/>
      <c r="CU459" s="312"/>
      <c r="CV459" s="312"/>
      <c r="CW459" s="312"/>
      <c r="CX459" s="384"/>
      <c r="CY459" s="312"/>
      <c r="CZ459" s="372"/>
    </row>
    <row r="460" spans="1:104" s="1" customFormat="1" hidden="1">
      <c r="A460" s="271">
        <v>45019</v>
      </c>
      <c r="B460" s="380"/>
      <c r="C460" s="381"/>
      <c r="D460" s="382"/>
      <c r="E460" s="382"/>
      <c r="F460" s="382"/>
      <c r="G460" s="312"/>
      <c r="H460" s="308"/>
      <c r="I460" s="308"/>
      <c r="J460" s="308"/>
      <c r="K460" s="308"/>
      <c r="L460" s="308"/>
      <c r="M460" s="371"/>
      <c r="N460" s="371"/>
      <c r="O460" s="312"/>
      <c r="P460" s="383"/>
      <c r="Q460" s="369"/>
      <c r="R460" s="312"/>
      <c r="S460" s="370">
        <v>0</v>
      </c>
      <c r="T460" s="370">
        <v>0</v>
      </c>
      <c r="U460" s="370">
        <v>0</v>
      </c>
      <c r="V460" s="312">
        <f>_xll.SRS1Splines.Functions25.Linear_Interp(V_NK3!$P$8:$P$32,V_NK3!$R$8:$R$32,AC460)</f>
        <v>435.703793350002</v>
      </c>
      <c r="W460" s="312">
        <f>(V460/V_NK3!$R$28)*100</f>
        <v>80.366336518408758</v>
      </c>
      <c r="X460" s="308">
        <f>V460-V_NK3!$R$8</f>
        <v>379.12514135000202</v>
      </c>
      <c r="Y460" s="308">
        <f>IFERROR((V460 - V_NK3!$V$10) / (V_NK3!$V$9- V_NK3!$V$10) * 100, 0)</f>
        <v>78.078613476987869</v>
      </c>
      <c r="Z460" s="308">
        <v>541.79999999999995</v>
      </c>
      <c r="AA460" s="308">
        <v>521</v>
      </c>
      <c r="AB460" s="312">
        <v>538.02</v>
      </c>
      <c r="AC460" s="371">
        <v>538.07000000000005</v>
      </c>
      <c r="AD460" s="308">
        <v>0</v>
      </c>
      <c r="AE460" s="372">
        <v>0</v>
      </c>
      <c r="AF460" s="373"/>
      <c r="AG460" s="312"/>
      <c r="AH460" s="370">
        <v>0.11479546812618256</v>
      </c>
      <c r="AI460" s="370">
        <v>0</v>
      </c>
      <c r="AJ460" s="370">
        <v>0</v>
      </c>
      <c r="AK460" s="312">
        <f>_xll.SRS1Splines.Functions25.Linear_Interp(V_NK2!$R$10:$R$21,V_NK2!$T$10:$T$21,AR460)</f>
        <v>43.397457142885202</v>
      </c>
      <c r="AL460" s="312">
        <f>(AK460/V_NK2!$T$18)*100</f>
        <v>60.780752300959662</v>
      </c>
      <c r="AM460" s="308">
        <f>AK460-V_NK2!$T$11</f>
        <v>2.5774571428574049</v>
      </c>
      <c r="AN460" s="308">
        <f>IFERROR((AK460 - V_NK2!$X$12) / (V_NK2!$X$11- V_NK2!$X$12) * 100, 0)</f>
        <v>8.4285714285726989</v>
      </c>
      <c r="AO460" s="308">
        <v>427</v>
      </c>
      <c r="AP460" s="308">
        <v>420</v>
      </c>
      <c r="AQ460" s="308">
        <v>420.46</v>
      </c>
      <c r="AR460" s="371">
        <v>420.59</v>
      </c>
      <c r="AS460" s="312">
        <v>0</v>
      </c>
      <c r="AT460" s="372">
        <v>0</v>
      </c>
      <c r="AU460" s="369"/>
      <c r="AV460" s="312"/>
      <c r="AW460" s="370"/>
      <c r="AX460" s="370"/>
      <c r="AY460" s="370"/>
      <c r="AZ460" s="312"/>
      <c r="BA460" s="312"/>
      <c r="BB460" s="308"/>
      <c r="BC460" s="308"/>
      <c r="BD460" s="308"/>
      <c r="BE460" s="308"/>
      <c r="BF460" s="374"/>
      <c r="BG460" s="312"/>
      <c r="BH460" s="372"/>
      <c r="BI460" s="369"/>
      <c r="BJ460" s="312"/>
      <c r="BK460" s="370">
        <v>0.19740152908469299</v>
      </c>
      <c r="BL460" s="370">
        <v>0.197399729084693</v>
      </c>
      <c r="BM460" s="370">
        <f t="shared" si="2"/>
        <v>1.799999999996249E-6</v>
      </c>
      <c r="BN460" s="312">
        <f>_xll.SRS1Splines.Functions25.Linear_Interp(V_XNN1!$K$3:$K$8,V_XNN1!$L$3:$L$8,BT460)</f>
        <v>0.1956</v>
      </c>
      <c r="BO460" s="312">
        <f>(BN460/V_XNN1!$L$7)*100</f>
        <v>93.142857142857153</v>
      </c>
      <c r="BP460" s="308">
        <f>_xll.SRS1Splines.Functions25.Linear_Interp(V_XNN1!$K$3:$K$8,V_XNN1!$M$3:$M$8,BT460)</f>
        <v>3.9599999999999802E-2</v>
      </c>
      <c r="BQ460" s="308">
        <f>IFERROR((BN460 - V_XNN1!$M$16) / (V_XNN1!$M$15- V_XNN1!$M$16) * 100, 0)</f>
        <v>27.855153203342635</v>
      </c>
      <c r="BR460" s="308">
        <v>252</v>
      </c>
      <c r="BS460" s="308">
        <v>249</v>
      </c>
      <c r="BT460" s="374">
        <v>251.2</v>
      </c>
      <c r="BU460" s="312">
        <v>0.04</v>
      </c>
      <c r="BV460" s="372">
        <v>2.8336E-2</v>
      </c>
      <c r="BW460" s="369"/>
      <c r="BX460" s="312"/>
      <c r="BY460" s="370"/>
      <c r="BZ460" s="370"/>
      <c r="CA460" s="370"/>
      <c r="CB460" s="312"/>
      <c r="CC460" s="312"/>
      <c r="CD460" s="308"/>
      <c r="CE460" s="312"/>
      <c r="CF460" s="312"/>
      <c r="CG460" s="312"/>
      <c r="CH460" s="312"/>
      <c r="CI460" s="384"/>
      <c r="CJ460" s="312"/>
      <c r="CK460" s="372"/>
      <c r="CL460" s="369"/>
      <c r="CM460" s="312"/>
      <c r="CN460" s="370"/>
      <c r="CO460" s="370"/>
      <c r="CP460" s="370"/>
      <c r="CQ460" s="312"/>
      <c r="CR460" s="312"/>
      <c r="CS460" s="308"/>
      <c r="CT460" s="312"/>
      <c r="CU460" s="312"/>
      <c r="CV460" s="312"/>
      <c r="CW460" s="312"/>
      <c r="CX460" s="384"/>
      <c r="CY460" s="312"/>
      <c r="CZ460" s="372"/>
    </row>
    <row r="461" spans="1:104" s="1" customFormat="1" hidden="1">
      <c r="A461" s="271">
        <v>45020</v>
      </c>
      <c r="B461" s="380"/>
      <c r="C461" s="381"/>
      <c r="D461" s="382"/>
      <c r="E461" s="382"/>
      <c r="F461" s="382"/>
      <c r="G461" s="312"/>
      <c r="H461" s="308"/>
      <c r="I461" s="308"/>
      <c r="J461" s="308"/>
      <c r="K461" s="308"/>
      <c r="L461" s="308"/>
      <c r="M461" s="371"/>
      <c r="N461" s="371"/>
      <c r="O461" s="312"/>
      <c r="P461" s="383"/>
      <c r="Q461" s="369"/>
      <c r="R461" s="312"/>
      <c r="S461" s="370">
        <v>0</v>
      </c>
      <c r="T461" s="370">
        <v>0</v>
      </c>
      <c r="U461" s="370">
        <v>0</v>
      </c>
      <c r="V461" s="312">
        <f>_xll.SRS1Splines.Functions25.Linear_Interp(V_NK3!$P$8:$P$32,V_NK3!$R$8:$R$32,AC461)</f>
        <v>435.703793350002</v>
      </c>
      <c r="W461" s="312">
        <f>(V461/V_NK3!$R$28)*100</f>
        <v>80.366336518408758</v>
      </c>
      <c r="X461" s="308">
        <f>V461-V_NK3!$R$8</f>
        <v>379.12514135000202</v>
      </c>
      <c r="Y461" s="308">
        <f>IFERROR((V461 - V_NK3!$V$10) / (V_NK3!$V$9- V_NK3!$V$10) * 100, 0)</f>
        <v>78.078613476987869</v>
      </c>
      <c r="Z461" s="308">
        <v>541.79999999999995</v>
      </c>
      <c r="AA461" s="308">
        <v>521</v>
      </c>
      <c r="AB461" s="312">
        <v>538.02</v>
      </c>
      <c r="AC461" s="371">
        <v>538.07000000000005</v>
      </c>
      <c r="AD461" s="308">
        <v>0</v>
      </c>
      <c r="AE461" s="372">
        <v>0</v>
      </c>
      <c r="AF461" s="373"/>
      <c r="AG461" s="312"/>
      <c r="AH461" s="370">
        <v>0.11479546812618256</v>
      </c>
      <c r="AI461" s="370">
        <v>0</v>
      </c>
      <c r="AJ461" s="370">
        <v>0</v>
      </c>
      <c r="AK461" s="312">
        <f>_xll.SRS1Splines.Functions25.Linear_Interp(V_NK2!$R$10:$R$21,V_NK2!$T$10:$T$21,AR461)</f>
        <v>43.397457142885202</v>
      </c>
      <c r="AL461" s="312">
        <f>(AK461/V_NK2!$T$18)*100</f>
        <v>60.780752300959662</v>
      </c>
      <c r="AM461" s="308">
        <f>AK461-V_NK2!$T$11</f>
        <v>2.5774571428574049</v>
      </c>
      <c r="AN461" s="308">
        <f>IFERROR((AK461 - V_NK2!$X$12) / (V_NK2!$X$11- V_NK2!$X$12) * 100, 0)</f>
        <v>8.4285714285726989</v>
      </c>
      <c r="AO461" s="308">
        <v>427</v>
      </c>
      <c r="AP461" s="308">
        <v>420</v>
      </c>
      <c r="AQ461" s="308">
        <v>420.46</v>
      </c>
      <c r="AR461" s="371">
        <v>420.59</v>
      </c>
      <c r="AS461" s="312">
        <v>0</v>
      </c>
      <c r="AT461" s="372">
        <v>0</v>
      </c>
      <c r="AU461" s="369"/>
      <c r="AV461" s="312"/>
      <c r="AW461" s="370"/>
      <c r="AX461" s="370"/>
      <c r="AY461" s="370"/>
      <c r="AZ461" s="312"/>
      <c r="BA461" s="312"/>
      <c r="BB461" s="308"/>
      <c r="BC461" s="308"/>
      <c r="BD461" s="308"/>
      <c r="BE461" s="308"/>
      <c r="BF461" s="374"/>
      <c r="BG461" s="312"/>
      <c r="BH461" s="372"/>
      <c r="BI461" s="369"/>
      <c r="BJ461" s="312"/>
      <c r="BK461" s="370">
        <v>0.31048989559440099</v>
      </c>
      <c r="BL461" s="370">
        <v>0.31050609559440101</v>
      </c>
      <c r="BM461" s="370">
        <f t="shared" si="2"/>
        <v>-1.6200000000021753E-5</v>
      </c>
      <c r="BN461" s="312">
        <f>_xll.SRS1Splines.Functions25.Linear_Interp(V_XNN1!$K$3:$K$8,V_XNN1!$L$3:$L$8,BT461)</f>
        <v>0.18659999999999999</v>
      </c>
      <c r="BO461" s="312">
        <f>(BN461/V_XNN1!$L$7)*100</f>
        <v>88.857142857142861</v>
      </c>
      <c r="BP461" s="308">
        <f>_xll.SRS1Splines.Functions25.Linear_Interp(V_XNN1!$K$3:$K$8,V_XNN1!$M$3:$M$8,BT461)</f>
        <v>3.0599999999999801E-2</v>
      </c>
      <c r="BQ461" s="308">
        <f>IFERROR((BN461 - V_XNN1!$M$16) / (V_XNN1!$M$15- V_XNN1!$M$16) * 100, 0)</f>
        <v>0</v>
      </c>
      <c r="BR461" s="308">
        <v>252</v>
      </c>
      <c r="BS461" s="308">
        <v>249</v>
      </c>
      <c r="BT461" s="374">
        <v>250.7</v>
      </c>
      <c r="BU461" s="312">
        <v>0.04</v>
      </c>
      <c r="BV461" s="372">
        <v>4.4572000000000001E-2</v>
      </c>
      <c r="BW461" s="369"/>
      <c r="BX461" s="312"/>
      <c r="BY461" s="370"/>
      <c r="BZ461" s="370"/>
      <c r="CA461" s="370"/>
      <c r="CB461" s="312"/>
      <c r="CC461" s="312"/>
      <c r="CD461" s="308"/>
      <c r="CE461" s="312"/>
      <c r="CF461" s="312"/>
      <c r="CG461" s="312"/>
      <c r="CH461" s="312"/>
      <c r="CI461" s="384"/>
      <c r="CJ461" s="312"/>
      <c r="CK461" s="372"/>
      <c r="CL461" s="369"/>
      <c r="CM461" s="312"/>
      <c r="CN461" s="370"/>
      <c r="CO461" s="370"/>
      <c r="CP461" s="370"/>
      <c r="CQ461" s="312"/>
      <c r="CR461" s="312"/>
      <c r="CS461" s="308"/>
      <c r="CT461" s="312"/>
      <c r="CU461" s="312"/>
      <c r="CV461" s="312"/>
      <c r="CW461" s="312"/>
      <c r="CX461" s="384"/>
      <c r="CY461" s="312"/>
      <c r="CZ461" s="372"/>
    </row>
    <row r="462" spans="1:104" s="1" customFormat="1" hidden="1">
      <c r="A462" s="271">
        <v>45021</v>
      </c>
      <c r="B462" s="380"/>
      <c r="C462" s="381"/>
      <c r="D462" s="382"/>
      <c r="E462" s="382"/>
      <c r="F462" s="382"/>
      <c r="G462" s="312"/>
      <c r="H462" s="308"/>
      <c r="I462" s="308"/>
      <c r="J462" s="308"/>
      <c r="K462" s="308"/>
      <c r="L462" s="308"/>
      <c r="M462" s="371"/>
      <c r="N462" s="371"/>
      <c r="O462" s="312"/>
      <c r="P462" s="383"/>
      <c r="Q462" s="369"/>
      <c r="R462" s="312"/>
      <c r="S462" s="370">
        <v>0</v>
      </c>
      <c r="T462" s="370">
        <v>0</v>
      </c>
      <c r="U462" s="370">
        <v>0</v>
      </c>
      <c r="V462" s="312">
        <f>_xll.SRS1Splines.Functions25.Linear_Interp(V_NK3!$P$8:$P$32,V_NK3!$R$8:$R$32,AC462)</f>
        <v>435.703793350002</v>
      </c>
      <c r="W462" s="312">
        <f>(V462/V_NK3!$R$28)*100</f>
        <v>80.366336518408758</v>
      </c>
      <c r="X462" s="308">
        <f>V462-V_NK3!$R$8</f>
        <v>379.12514135000202</v>
      </c>
      <c r="Y462" s="308">
        <f>IFERROR((V462 - V_NK3!$V$10) / (V_NK3!$V$9- V_NK3!$V$10) * 100, 0)</f>
        <v>78.078613476987869</v>
      </c>
      <c r="Z462" s="308">
        <v>541.79999999999995</v>
      </c>
      <c r="AA462" s="308">
        <v>521</v>
      </c>
      <c r="AB462" s="312">
        <v>538.02</v>
      </c>
      <c r="AC462" s="371">
        <v>538.07000000000005</v>
      </c>
      <c r="AD462" s="308">
        <v>0</v>
      </c>
      <c r="AE462" s="372">
        <v>0</v>
      </c>
      <c r="AF462" s="373"/>
      <c r="AG462" s="312"/>
      <c r="AH462" s="370">
        <v>0.11479546812618256</v>
      </c>
      <c r="AI462" s="370">
        <v>0</v>
      </c>
      <c r="AJ462" s="370">
        <v>0</v>
      </c>
      <c r="AK462" s="312">
        <f>_xll.SRS1Splines.Functions25.Linear_Interp(V_NK2!$R$10:$R$21,V_NK2!$T$10:$T$21,AR462)</f>
        <v>43.397457142885202</v>
      </c>
      <c r="AL462" s="312">
        <f>(AK462/V_NK2!$T$18)*100</f>
        <v>60.780752300959662</v>
      </c>
      <c r="AM462" s="308">
        <f>AK462-V_NK2!$T$11</f>
        <v>2.5774571428574049</v>
      </c>
      <c r="AN462" s="308">
        <f>IFERROR((AK462 - V_NK2!$X$12) / (V_NK2!$X$11- V_NK2!$X$12) * 100, 0)</f>
        <v>8.4285714285726989</v>
      </c>
      <c r="AO462" s="308">
        <v>427</v>
      </c>
      <c r="AP462" s="308">
        <v>420</v>
      </c>
      <c r="AQ462" s="308">
        <v>420.46</v>
      </c>
      <c r="AR462" s="371">
        <v>420.59</v>
      </c>
      <c r="AS462" s="312">
        <v>0</v>
      </c>
      <c r="AT462" s="372">
        <v>0</v>
      </c>
      <c r="AU462" s="369"/>
      <c r="AV462" s="312"/>
      <c r="AW462" s="370"/>
      <c r="AX462" s="370"/>
      <c r="AY462" s="370"/>
      <c r="AZ462" s="312"/>
      <c r="BA462" s="312"/>
      <c r="BB462" s="308"/>
      <c r="BC462" s="308"/>
      <c r="BD462" s="308"/>
      <c r="BE462" s="308"/>
      <c r="BF462" s="374"/>
      <c r="BG462" s="312"/>
      <c r="BH462" s="372"/>
      <c r="BI462" s="369"/>
      <c r="BJ462" s="312"/>
      <c r="BK462" s="370">
        <v>0.263775444317293</v>
      </c>
      <c r="BL462" s="370">
        <v>0.26377552731729298</v>
      </c>
      <c r="BM462" s="370">
        <f t="shared" si="2"/>
        <v>-8.299999998406804E-8</v>
      </c>
      <c r="BN462" s="312">
        <f>_xll.SRS1Splines.Functions25.Linear_Interp(V_XNN1!$K$3:$K$8,V_XNN1!$L$3:$L$8,BT462)</f>
        <v>0.18659999999999999</v>
      </c>
      <c r="BO462" s="312">
        <f>(BN462/V_XNN1!$L$7)*100</f>
        <v>88.857142857142861</v>
      </c>
      <c r="BP462" s="308">
        <f>_xll.SRS1Splines.Functions25.Linear_Interp(V_XNN1!$K$3:$K$8,V_XNN1!$M$3:$M$8,BT462)</f>
        <v>3.0599999999999801E-2</v>
      </c>
      <c r="BQ462" s="308">
        <f>IFERROR((BN462 - V_XNN1!$M$16) / (V_XNN1!$M$15- V_XNN1!$M$16) * 100, 0)</f>
        <v>0</v>
      </c>
      <c r="BR462" s="308">
        <v>252</v>
      </c>
      <c r="BS462" s="308">
        <v>249</v>
      </c>
      <c r="BT462" s="374">
        <v>250.7</v>
      </c>
      <c r="BU462" s="312">
        <v>0.04</v>
      </c>
      <c r="BV462" s="372">
        <v>3.7863999999999995E-2</v>
      </c>
      <c r="BW462" s="369"/>
      <c r="BX462" s="312"/>
      <c r="BY462" s="370"/>
      <c r="BZ462" s="370"/>
      <c r="CA462" s="370"/>
      <c r="CB462" s="312"/>
      <c r="CC462" s="312"/>
      <c r="CD462" s="308"/>
      <c r="CE462" s="312"/>
      <c r="CF462" s="312"/>
      <c r="CG462" s="312"/>
      <c r="CH462" s="312"/>
      <c r="CI462" s="384"/>
      <c r="CJ462" s="312"/>
      <c r="CK462" s="372"/>
      <c r="CL462" s="369"/>
      <c r="CM462" s="312"/>
      <c r="CN462" s="370"/>
      <c r="CO462" s="370"/>
      <c r="CP462" s="370"/>
      <c r="CQ462" s="312"/>
      <c r="CR462" s="312"/>
      <c r="CS462" s="308"/>
      <c r="CT462" s="312"/>
      <c r="CU462" s="312"/>
      <c r="CV462" s="312"/>
      <c r="CW462" s="312"/>
      <c r="CX462" s="384"/>
      <c r="CY462" s="312"/>
      <c r="CZ462" s="372"/>
    </row>
    <row r="463" spans="1:104" s="1" customFormat="1" hidden="1">
      <c r="A463" s="271">
        <v>45022</v>
      </c>
      <c r="B463" s="380"/>
      <c r="C463" s="381"/>
      <c r="D463" s="382"/>
      <c r="E463" s="382"/>
      <c r="F463" s="382"/>
      <c r="G463" s="312"/>
      <c r="H463" s="308"/>
      <c r="I463" s="308"/>
      <c r="J463" s="308"/>
      <c r="K463" s="308"/>
      <c r="L463" s="308"/>
      <c r="M463" s="371"/>
      <c r="N463" s="371"/>
      <c r="O463" s="312"/>
      <c r="P463" s="383"/>
      <c r="Q463" s="369"/>
      <c r="R463" s="312"/>
      <c r="S463" s="370">
        <v>0</v>
      </c>
      <c r="T463" s="370">
        <v>0</v>
      </c>
      <c r="U463" s="370">
        <v>0</v>
      </c>
      <c r="V463" s="312">
        <f>_xll.SRS1Splines.Functions25.Linear_Interp(V_NK3!$P$8:$P$32,V_NK3!$R$8:$R$32,AC463)</f>
        <v>435.703793350002</v>
      </c>
      <c r="W463" s="312">
        <f>(V463/V_NK3!$R$28)*100</f>
        <v>80.366336518408758</v>
      </c>
      <c r="X463" s="308">
        <f>V463-V_NK3!$R$8</f>
        <v>379.12514135000202</v>
      </c>
      <c r="Y463" s="308">
        <f>IFERROR((V463 - V_NK3!$V$10) / (V_NK3!$V$9- V_NK3!$V$10) * 100, 0)</f>
        <v>78.078613476987869</v>
      </c>
      <c r="Z463" s="308">
        <v>541.79999999999995</v>
      </c>
      <c r="AA463" s="308">
        <v>521</v>
      </c>
      <c r="AB463" s="312">
        <v>538.02</v>
      </c>
      <c r="AC463" s="371">
        <v>538.07000000000005</v>
      </c>
      <c r="AD463" s="308">
        <v>0</v>
      </c>
      <c r="AE463" s="372">
        <v>0</v>
      </c>
      <c r="AF463" s="373"/>
      <c r="AG463" s="312"/>
      <c r="AH463" s="370">
        <v>0.11479546812618256</v>
      </c>
      <c r="AI463" s="370">
        <v>0</v>
      </c>
      <c r="AJ463" s="370">
        <v>0</v>
      </c>
      <c r="AK463" s="312">
        <f>_xll.SRS1Splines.Functions25.Linear_Interp(V_NK2!$R$10:$R$21,V_NK2!$T$10:$T$21,AR463)</f>
        <v>43.441142857171101</v>
      </c>
      <c r="AL463" s="312">
        <f>(AK463/V_NK2!$T$18)*100</f>
        <v>60.841936774749442</v>
      </c>
      <c r="AM463" s="308">
        <f>AK463-V_NK2!$T$11</f>
        <v>2.6211428571433046</v>
      </c>
      <c r="AN463" s="308">
        <f>IFERROR((AK463 - V_NK2!$X$12) / (V_NK2!$X$11- V_NK2!$X$12) * 100, 0)</f>
        <v>8.5714285714304559</v>
      </c>
      <c r="AO463" s="308">
        <v>427</v>
      </c>
      <c r="AP463" s="308">
        <v>420</v>
      </c>
      <c r="AQ463" s="308">
        <v>420.46</v>
      </c>
      <c r="AR463" s="371">
        <v>420.6</v>
      </c>
      <c r="AS463" s="312">
        <v>0</v>
      </c>
      <c r="AT463" s="372">
        <v>0</v>
      </c>
      <c r="AU463" s="369"/>
      <c r="AV463" s="312"/>
      <c r="AW463" s="370"/>
      <c r="AX463" s="370"/>
      <c r="AY463" s="370"/>
      <c r="AZ463" s="312"/>
      <c r="BA463" s="312"/>
      <c r="BB463" s="308"/>
      <c r="BC463" s="308"/>
      <c r="BD463" s="308"/>
      <c r="BE463" s="308"/>
      <c r="BF463" s="374"/>
      <c r="BG463" s="312"/>
      <c r="BH463" s="372"/>
      <c r="BI463" s="369"/>
      <c r="BJ463" s="312"/>
      <c r="BK463" s="370">
        <v>0.18054097356969601</v>
      </c>
      <c r="BL463" s="370">
        <v>0.18054105656969599</v>
      </c>
      <c r="BM463" s="370">
        <f t="shared" si="2"/>
        <v>-8.299999998406804E-8</v>
      </c>
      <c r="BN463" s="312">
        <f>_xll.SRS1Splines.Functions25.Linear_Interp(V_XNN1!$K$3:$K$8,V_XNN1!$L$3:$L$8,BT463)</f>
        <v>0.18659999999999999</v>
      </c>
      <c r="BO463" s="312">
        <f>(BN463/V_XNN1!$L$7)*100</f>
        <v>88.857142857142861</v>
      </c>
      <c r="BP463" s="308">
        <f>_xll.SRS1Splines.Functions25.Linear_Interp(V_XNN1!$K$3:$K$8,V_XNN1!$M$3:$M$8,BT463)</f>
        <v>3.0599999999999801E-2</v>
      </c>
      <c r="BQ463" s="308">
        <f>IFERROR((BN463 - V_XNN1!$M$16) / (V_XNN1!$M$15- V_XNN1!$M$16) * 100, 0)</f>
        <v>0</v>
      </c>
      <c r="BR463" s="308">
        <v>252</v>
      </c>
      <c r="BS463" s="308">
        <v>249</v>
      </c>
      <c r="BT463" s="374">
        <v>250.7</v>
      </c>
      <c r="BU463" s="312">
        <v>0.04</v>
      </c>
      <c r="BV463" s="372">
        <v>2.5916000000000002E-2</v>
      </c>
      <c r="BW463" s="369"/>
      <c r="BX463" s="312"/>
      <c r="BY463" s="370"/>
      <c r="BZ463" s="370"/>
      <c r="CA463" s="370"/>
      <c r="CB463" s="312"/>
      <c r="CC463" s="312"/>
      <c r="CD463" s="308"/>
      <c r="CE463" s="312"/>
      <c r="CF463" s="312"/>
      <c r="CG463" s="312"/>
      <c r="CH463" s="312"/>
      <c r="CI463" s="384"/>
      <c r="CJ463" s="312"/>
      <c r="CK463" s="372"/>
      <c r="CL463" s="369"/>
      <c r="CM463" s="312"/>
      <c r="CN463" s="370"/>
      <c r="CO463" s="370"/>
      <c r="CP463" s="370"/>
      <c r="CQ463" s="312"/>
      <c r="CR463" s="312"/>
      <c r="CS463" s="308"/>
      <c r="CT463" s="312"/>
      <c r="CU463" s="312"/>
      <c r="CV463" s="312"/>
      <c r="CW463" s="312"/>
      <c r="CX463" s="384"/>
      <c r="CY463" s="312"/>
      <c r="CZ463" s="372"/>
    </row>
    <row r="464" spans="1:104" s="1" customFormat="1" hidden="1">
      <c r="A464" s="271">
        <v>45023</v>
      </c>
      <c r="B464" s="380"/>
      <c r="C464" s="381"/>
      <c r="D464" s="382"/>
      <c r="E464" s="382"/>
      <c r="F464" s="382"/>
      <c r="G464" s="312"/>
      <c r="H464" s="308"/>
      <c r="I464" s="308"/>
      <c r="J464" s="308"/>
      <c r="K464" s="308"/>
      <c r="L464" s="308"/>
      <c r="M464" s="371"/>
      <c r="N464" s="371"/>
      <c r="O464" s="312"/>
      <c r="P464" s="383"/>
      <c r="Q464" s="369"/>
      <c r="R464" s="312"/>
      <c r="S464" s="370">
        <v>0</v>
      </c>
      <c r="T464" s="370">
        <v>0</v>
      </c>
      <c r="U464" s="370">
        <v>0</v>
      </c>
      <c r="V464" s="312">
        <f>_xll.SRS1Splines.Functions25.Linear_Interp(V_NK3!$P$8:$P$32,V_NK3!$R$8:$R$32,AC464)</f>
        <v>435.703793350002</v>
      </c>
      <c r="W464" s="312">
        <f>(V464/V_NK3!$R$28)*100</f>
        <v>80.366336518408758</v>
      </c>
      <c r="X464" s="308">
        <f>V464-V_NK3!$R$8</f>
        <v>379.12514135000202</v>
      </c>
      <c r="Y464" s="308">
        <f>IFERROR((V464 - V_NK3!$V$10) / (V_NK3!$V$9- V_NK3!$V$10) * 100, 0)</f>
        <v>78.078613476987869</v>
      </c>
      <c r="Z464" s="308">
        <v>541.79999999999995</v>
      </c>
      <c r="AA464" s="308">
        <v>521</v>
      </c>
      <c r="AB464" s="312">
        <v>538.02</v>
      </c>
      <c r="AC464" s="371">
        <v>538.07000000000005</v>
      </c>
      <c r="AD464" s="308">
        <v>0</v>
      </c>
      <c r="AE464" s="372">
        <v>0</v>
      </c>
      <c r="AF464" s="373"/>
      <c r="AG464" s="312"/>
      <c r="AH464" s="370">
        <v>0.11479546812618256</v>
      </c>
      <c r="AI464" s="370">
        <v>0</v>
      </c>
      <c r="AJ464" s="370">
        <v>0</v>
      </c>
      <c r="AK464" s="312">
        <f>_xll.SRS1Splines.Functions25.Linear_Interp(V_NK2!$R$10:$R$21,V_NK2!$T$10:$T$21,AR464)</f>
        <v>43.441142857171101</v>
      </c>
      <c r="AL464" s="312">
        <f>(AK464/V_NK2!$T$18)*100</f>
        <v>60.841936774749442</v>
      </c>
      <c r="AM464" s="308">
        <f>AK464-V_NK2!$T$11</f>
        <v>2.6211428571433046</v>
      </c>
      <c r="AN464" s="308">
        <f>IFERROR((AK464 - V_NK2!$X$12) / (V_NK2!$X$11- V_NK2!$X$12) * 100, 0)</f>
        <v>8.5714285714304559</v>
      </c>
      <c r="AO464" s="308">
        <v>427</v>
      </c>
      <c r="AP464" s="308">
        <v>420</v>
      </c>
      <c r="AQ464" s="308">
        <v>420.46</v>
      </c>
      <c r="AR464" s="371">
        <v>420.6</v>
      </c>
      <c r="AS464" s="312">
        <v>0</v>
      </c>
      <c r="AT464" s="372">
        <v>0</v>
      </c>
      <c r="AU464" s="369"/>
      <c r="AV464" s="312"/>
      <c r="AW464" s="370"/>
      <c r="AX464" s="370"/>
      <c r="AY464" s="370"/>
      <c r="AZ464" s="312"/>
      <c r="BA464" s="312"/>
      <c r="BB464" s="308"/>
      <c r="BC464" s="308"/>
      <c r="BD464" s="308"/>
      <c r="BE464" s="308"/>
      <c r="BF464" s="374"/>
      <c r="BG464" s="312"/>
      <c r="BH464" s="372"/>
      <c r="BI464" s="369"/>
      <c r="BJ464" s="312"/>
      <c r="BK464" s="370">
        <v>0.28362269968722204</v>
      </c>
      <c r="BL464" s="370">
        <v>0.28362278268722202</v>
      </c>
      <c r="BM464" s="370">
        <f t="shared" si="2"/>
        <v>-8.299999998406804E-8</v>
      </c>
      <c r="BN464" s="312">
        <f>_xll.SRS1Splines.Functions25.Linear_Interp(V_XNN1!$K$3:$K$8,V_XNN1!$L$3:$L$8,BT464)</f>
        <v>0.18659999999999999</v>
      </c>
      <c r="BO464" s="312">
        <f>(BN464/V_XNN1!$L$7)*100</f>
        <v>88.857142857142861</v>
      </c>
      <c r="BP464" s="308">
        <f>_xll.SRS1Splines.Functions25.Linear_Interp(V_XNN1!$K$3:$K$8,V_XNN1!$M$3:$M$8,BT464)</f>
        <v>3.0599999999999801E-2</v>
      </c>
      <c r="BQ464" s="308">
        <f>IFERROR((BN464 - V_XNN1!$M$16) / (V_XNN1!$M$15- V_XNN1!$M$16) * 100, 0)</f>
        <v>0</v>
      </c>
      <c r="BR464" s="308">
        <v>252</v>
      </c>
      <c r="BS464" s="308">
        <v>249</v>
      </c>
      <c r="BT464" s="374">
        <v>250.7</v>
      </c>
      <c r="BU464" s="312">
        <v>0.04</v>
      </c>
      <c r="BV464" s="372">
        <v>4.0712999999999999E-2</v>
      </c>
      <c r="BW464" s="369"/>
      <c r="BX464" s="312"/>
      <c r="BY464" s="370"/>
      <c r="BZ464" s="370"/>
      <c r="CA464" s="370"/>
      <c r="CB464" s="312"/>
      <c r="CC464" s="312"/>
      <c r="CD464" s="308"/>
      <c r="CE464" s="312"/>
      <c r="CF464" s="312"/>
      <c r="CG464" s="312"/>
      <c r="CH464" s="312"/>
      <c r="CI464" s="384"/>
      <c r="CJ464" s="312"/>
      <c r="CK464" s="372"/>
      <c r="CL464" s="369"/>
      <c r="CM464" s="312"/>
      <c r="CN464" s="370"/>
      <c r="CO464" s="370"/>
      <c r="CP464" s="370"/>
      <c r="CQ464" s="312"/>
      <c r="CR464" s="312"/>
      <c r="CS464" s="308"/>
      <c r="CT464" s="312"/>
      <c r="CU464" s="312"/>
      <c r="CV464" s="312"/>
      <c r="CW464" s="312"/>
      <c r="CX464" s="384"/>
      <c r="CY464" s="312"/>
      <c r="CZ464" s="372"/>
    </row>
    <row r="465" spans="1:104" s="1" customFormat="1" hidden="1">
      <c r="A465" s="271">
        <v>45024</v>
      </c>
      <c r="B465" s="380"/>
      <c r="C465" s="381"/>
      <c r="D465" s="382"/>
      <c r="E465" s="382"/>
      <c r="F465" s="382"/>
      <c r="G465" s="312"/>
      <c r="H465" s="308"/>
      <c r="I465" s="308"/>
      <c r="J465" s="308"/>
      <c r="K465" s="308"/>
      <c r="L465" s="308"/>
      <c r="M465" s="371"/>
      <c r="N465" s="371"/>
      <c r="O465" s="312"/>
      <c r="P465" s="383"/>
      <c r="Q465" s="369"/>
      <c r="R465" s="312"/>
      <c r="S465" s="370">
        <v>0</v>
      </c>
      <c r="T465" s="370">
        <v>0</v>
      </c>
      <c r="U465" s="370">
        <v>0</v>
      </c>
      <c r="V465" s="312">
        <f>_xll.SRS1Splines.Functions25.Linear_Interp(V_NK3!$P$8:$P$32,V_NK3!$R$8:$R$32,AC465)</f>
        <v>435.703793350002</v>
      </c>
      <c r="W465" s="312">
        <f>(V465/V_NK3!$R$28)*100</f>
        <v>80.366336518408758</v>
      </c>
      <c r="X465" s="308">
        <f>V465-V_NK3!$R$8</f>
        <v>379.12514135000202</v>
      </c>
      <c r="Y465" s="308">
        <f>IFERROR((V465 - V_NK3!$V$10) / (V_NK3!$V$9- V_NK3!$V$10) * 100, 0)</f>
        <v>78.078613476987869</v>
      </c>
      <c r="Z465" s="308">
        <v>541.79999999999995</v>
      </c>
      <c r="AA465" s="308">
        <v>521</v>
      </c>
      <c r="AB465" s="312">
        <v>538.02</v>
      </c>
      <c r="AC465" s="371">
        <v>538.07000000000005</v>
      </c>
      <c r="AD465" s="308">
        <v>0</v>
      </c>
      <c r="AE465" s="372">
        <v>0</v>
      </c>
      <c r="AF465" s="373"/>
      <c r="AG465" s="312"/>
      <c r="AH465" s="370">
        <v>0.11479546812618256</v>
      </c>
      <c r="AI465" s="370">
        <v>0</v>
      </c>
      <c r="AJ465" s="370">
        <v>0</v>
      </c>
      <c r="AK465" s="312">
        <f>_xll.SRS1Splines.Functions25.Linear_Interp(V_NK2!$R$10:$R$21,V_NK2!$T$10:$T$21,AR465)</f>
        <v>43.7906285714568</v>
      </c>
      <c r="AL465" s="312">
        <f>(AK465/V_NK2!$T$18)*100</f>
        <v>61.331412565065548</v>
      </c>
      <c r="AM465" s="308">
        <f>AK465-V_NK2!$T$11</f>
        <v>2.9706285714290033</v>
      </c>
      <c r="AN465" s="308">
        <f>IFERROR((AK465 - V_NK2!$X$12) / (V_NK2!$X$11- V_NK2!$X$12) * 100, 0)</f>
        <v>9.7142857142876036</v>
      </c>
      <c r="AO465" s="308">
        <v>427</v>
      </c>
      <c r="AP465" s="308">
        <v>420</v>
      </c>
      <c r="AQ465" s="308">
        <v>420.46</v>
      </c>
      <c r="AR465" s="371">
        <v>420.68</v>
      </c>
      <c r="AS465" s="312">
        <v>0</v>
      </c>
      <c r="AT465" s="372">
        <v>0</v>
      </c>
      <c r="AU465" s="369"/>
      <c r="AV465" s="312"/>
      <c r="AW465" s="370"/>
      <c r="AX465" s="370"/>
      <c r="AY465" s="370"/>
      <c r="AZ465" s="312"/>
      <c r="BA465" s="312"/>
      <c r="BB465" s="308"/>
      <c r="BC465" s="308"/>
      <c r="BD465" s="308"/>
      <c r="BE465" s="308"/>
      <c r="BF465" s="374"/>
      <c r="BG465" s="312"/>
      <c r="BH465" s="372"/>
      <c r="BI465" s="369"/>
      <c r="BJ465" s="312"/>
      <c r="BK465" s="370">
        <v>0.22561362316970901</v>
      </c>
      <c r="BL465" s="370">
        <v>0.22561362316970901</v>
      </c>
      <c r="BM465" s="370">
        <f t="shared" si="2"/>
        <v>0</v>
      </c>
      <c r="BN465" s="312">
        <f>_xll.SRS1Splines.Functions25.Linear_Interp(V_XNN1!$K$3:$K$8,V_XNN1!$L$3:$L$8,BT465)</f>
        <v>0.18659999999999999</v>
      </c>
      <c r="BO465" s="312">
        <f>(BN465/V_XNN1!$L$7)*100</f>
        <v>88.857142857142861</v>
      </c>
      <c r="BP465" s="308">
        <f>_xll.SRS1Splines.Functions25.Linear_Interp(V_XNN1!$K$3:$K$8,V_XNN1!$M$3:$M$8,BT465)</f>
        <v>3.0599999999999801E-2</v>
      </c>
      <c r="BQ465" s="308">
        <f>IFERROR((BN465 - V_XNN1!$M$16) / (V_XNN1!$M$15- V_XNN1!$M$16) * 100, 0)</f>
        <v>0</v>
      </c>
      <c r="BR465" s="308">
        <v>252</v>
      </c>
      <c r="BS465" s="308">
        <v>249</v>
      </c>
      <c r="BT465" s="374">
        <v>250.7</v>
      </c>
      <c r="BU465" s="312">
        <v>0.04</v>
      </c>
      <c r="BV465" s="372">
        <v>3.2386000000000005E-2</v>
      </c>
      <c r="BW465" s="369"/>
      <c r="BX465" s="312"/>
      <c r="BY465" s="370"/>
      <c r="BZ465" s="370"/>
      <c r="CA465" s="370"/>
      <c r="CB465" s="312"/>
      <c r="CC465" s="312"/>
      <c r="CD465" s="308"/>
      <c r="CE465" s="312"/>
      <c r="CF465" s="312"/>
      <c r="CG465" s="312"/>
      <c r="CH465" s="312"/>
      <c r="CI465" s="384"/>
      <c r="CJ465" s="312"/>
      <c r="CK465" s="372"/>
      <c r="CL465" s="369"/>
      <c r="CM465" s="312"/>
      <c r="CN465" s="370"/>
      <c r="CO465" s="370"/>
      <c r="CP465" s="370"/>
      <c r="CQ465" s="312"/>
      <c r="CR465" s="312"/>
      <c r="CS465" s="308"/>
      <c r="CT465" s="312"/>
      <c r="CU465" s="312"/>
      <c r="CV465" s="312"/>
      <c r="CW465" s="312"/>
      <c r="CX465" s="384"/>
      <c r="CY465" s="312"/>
      <c r="CZ465" s="372"/>
    </row>
    <row r="466" spans="1:104" s="1" customFormat="1" hidden="1">
      <c r="A466" s="271">
        <v>45025</v>
      </c>
      <c r="B466" s="380"/>
      <c r="C466" s="381"/>
      <c r="D466" s="382"/>
      <c r="E466" s="382"/>
      <c r="F466" s="382"/>
      <c r="G466" s="312"/>
      <c r="H466" s="308"/>
      <c r="I466" s="308"/>
      <c r="J466" s="308"/>
      <c r="K466" s="308"/>
      <c r="L466" s="308"/>
      <c r="M466" s="371"/>
      <c r="N466" s="371"/>
      <c r="O466" s="312"/>
      <c r="P466" s="383"/>
      <c r="Q466" s="369"/>
      <c r="R466" s="312"/>
      <c r="S466" s="370">
        <v>0</v>
      </c>
      <c r="T466" s="370">
        <v>0</v>
      </c>
      <c r="U466" s="370">
        <v>0</v>
      </c>
      <c r="V466" s="312">
        <f>_xll.SRS1Splines.Functions25.Linear_Interp(V_NK3!$P$8:$P$32,V_NK3!$R$8:$R$32,AC466)</f>
        <v>435.703793350002</v>
      </c>
      <c r="W466" s="312">
        <f>(V466/V_NK3!$R$28)*100</f>
        <v>80.366336518408758</v>
      </c>
      <c r="X466" s="308">
        <f>V466-V_NK3!$R$8</f>
        <v>379.12514135000202</v>
      </c>
      <c r="Y466" s="308">
        <f>IFERROR((V466 - V_NK3!$V$10) / (V_NK3!$V$9- V_NK3!$V$10) * 100, 0)</f>
        <v>78.078613476987869</v>
      </c>
      <c r="Z466" s="308">
        <v>541.79999999999995</v>
      </c>
      <c r="AA466" s="308">
        <v>521</v>
      </c>
      <c r="AB466" s="312">
        <v>538.02</v>
      </c>
      <c r="AC466" s="371">
        <v>538.07000000000005</v>
      </c>
      <c r="AD466" s="308">
        <v>0</v>
      </c>
      <c r="AE466" s="372">
        <v>0</v>
      </c>
      <c r="AF466" s="373"/>
      <c r="AG466" s="312"/>
      <c r="AH466" s="370">
        <v>0.11479546812618256</v>
      </c>
      <c r="AI466" s="370">
        <v>0</v>
      </c>
      <c r="AJ466" s="370">
        <v>0</v>
      </c>
      <c r="AK466" s="312">
        <f>_xll.SRS1Splines.Functions25.Linear_Interp(V_NK2!$R$10:$R$21,V_NK2!$T$10:$T$21,AR466)</f>
        <v>43.7906285714568</v>
      </c>
      <c r="AL466" s="312">
        <f>(AK466/V_NK2!$T$18)*100</f>
        <v>61.331412565065548</v>
      </c>
      <c r="AM466" s="308">
        <f>AK466-V_NK2!$T$11</f>
        <v>2.9706285714290033</v>
      </c>
      <c r="AN466" s="308">
        <f>IFERROR((AK466 - V_NK2!$X$12) / (V_NK2!$X$11- V_NK2!$X$12) * 100, 0)</f>
        <v>9.7142857142876036</v>
      </c>
      <c r="AO466" s="308">
        <v>427</v>
      </c>
      <c r="AP466" s="308">
        <v>420</v>
      </c>
      <c r="AQ466" s="308">
        <v>420.46</v>
      </c>
      <c r="AR466" s="371">
        <v>420.68</v>
      </c>
      <c r="AS466" s="312">
        <v>0</v>
      </c>
      <c r="AT466" s="372">
        <v>0</v>
      </c>
      <c r="AU466" s="369"/>
      <c r="AV466" s="312"/>
      <c r="AW466" s="370"/>
      <c r="AX466" s="370"/>
      <c r="AY466" s="370"/>
      <c r="AZ466" s="312"/>
      <c r="BA466" s="312"/>
      <c r="BB466" s="308"/>
      <c r="BC466" s="308"/>
      <c r="BD466" s="308"/>
      <c r="BE466" s="308"/>
      <c r="BF466" s="374"/>
      <c r="BG466" s="312"/>
      <c r="BH466" s="372"/>
      <c r="BI466" s="369"/>
      <c r="BJ466" s="312"/>
      <c r="BK466" s="370">
        <v>0.19448869355937601</v>
      </c>
      <c r="BL466" s="370">
        <v>0.19448777655937602</v>
      </c>
      <c r="BM466" s="370">
        <f t="shared" si="2"/>
        <v>9.1699999998917647E-7</v>
      </c>
      <c r="BN466" s="312">
        <f>_xll.SRS1Splines.Functions25.Linear_Interp(V_XNN1!$K$3:$K$8,V_XNN1!$L$3:$L$8,BT466)</f>
        <v>0.2064</v>
      </c>
      <c r="BO466" s="312">
        <f>(BN466/V_XNN1!$L$7)*100</f>
        <v>98.285714285714292</v>
      </c>
      <c r="BP466" s="308">
        <f>_xll.SRS1Splines.Functions25.Linear_Interp(V_XNN1!$K$3:$K$8,V_XNN1!$M$3:$M$8,BT466)</f>
        <v>5.0400000000000202E-2</v>
      </c>
      <c r="BQ466" s="308">
        <f>IFERROR((BN466 - V_XNN1!$M$16) / (V_XNN1!$M$15- V_XNN1!$M$16) * 100, 0)</f>
        <v>61.281337047353787</v>
      </c>
      <c r="BR466" s="308">
        <v>252</v>
      </c>
      <c r="BS466" s="308">
        <v>249</v>
      </c>
      <c r="BT466" s="374">
        <v>251.8</v>
      </c>
      <c r="BU466" s="312">
        <v>0.04</v>
      </c>
      <c r="BV466" s="372">
        <v>2.7917999999999998E-2</v>
      </c>
      <c r="BW466" s="369"/>
      <c r="BX466" s="312"/>
      <c r="BY466" s="370"/>
      <c r="BZ466" s="370"/>
      <c r="CA466" s="370"/>
      <c r="CB466" s="312"/>
      <c r="CC466" s="312"/>
      <c r="CD466" s="308"/>
      <c r="CE466" s="312"/>
      <c r="CF466" s="312"/>
      <c r="CG466" s="312"/>
      <c r="CH466" s="312"/>
      <c r="CI466" s="384"/>
      <c r="CJ466" s="312"/>
      <c r="CK466" s="372"/>
      <c r="CL466" s="369"/>
      <c r="CM466" s="312"/>
      <c r="CN466" s="370"/>
      <c r="CO466" s="370"/>
      <c r="CP466" s="370"/>
      <c r="CQ466" s="312"/>
      <c r="CR466" s="312"/>
      <c r="CS466" s="308"/>
      <c r="CT466" s="312"/>
      <c r="CU466" s="312"/>
      <c r="CV466" s="312"/>
      <c r="CW466" s="312"/>
      <c r="CX466" s="384"/>
      <c r="CY466" s="312"/>
      <c r="CZ466" s="372"/>
    </row>
    <row r="467" spans="1:104" s="1" customFormat="1" hidden="1">
      <c r="A467" s="271">
        <v>45026</v>
      </c>
      <c r="B467" s="380"/>
      <c r="C467" s="381"/>
      <c r="D467" s="382"/>
      <c r="E467" s="382"/>
      <c r="F467" s="382"/>
      <c r="G467" s="312"/>
      <c r="H467" s="308"/>
      <c r="I467" s="308"/>
      <c r="J467" s="308"/>
      <c r="K467" s="308"/>
      <c r="L467" s="308"/>
      <c r="M467" s="371"/>
      <c r="N467" s="371"/>
      <c r="O467" s="312"/>
      <c r="P467" s="383"/>
      <c r="Q467" s="369"/>
      <c r="R467" s="312"/>
      <c r="S467" s="370">
        <v>0</v>
      </c>
      <c r="T467" s="370">
        <v>0</v>
      </c>
      <c r="U467" s="370">
        <v>0</v>
      </c>
      <c r="V467" s="312">
        <f>_xll.SRS1Splines.Functions25.Linear_Interp(V_NK3!$P$8:$P$32,V_NK3!$R$8:$R$32,AC467)</f>
        <v>435.703793350002</v>
      </c>
      <c r="W467" s="312">
        <f>(V467/V_NK3!$R$28)*100</f>
        <v>80.366336518408758</v>
      </c>
      <c r="X467" s="308">
        <f>V467-V_NK3!$R$8</f>
        <v>379.12514135000202</v>
      </c>
      <c r="Y467" s="308">
        <f>IFERROR((V467 - V_NK3!$V$10) / (V_NK3!$V$9- V_NK3!$V$10) * 100, 0)</f>
        <v>78.078613476987869</v>
      </c>
      <c r="Z467" s="308">
        <v>541.79999999999995</v>
      </c>
      <c r="AA467" s="308">
        <v>521</v>
      </c>
      <c r="AB467" s="312">
        <v>538.02</v>
      </c>
      <c r="AC467" s="371">
        <v>538.07000000000005</v>
      </c>
      <c r="AD467" s="308">
        <v>0</v>
      </c>
      <c r="AE467" s="372">
        <v>0</v>
      </c>
      <c r="AF467" s="373"/>
      <c r="AG467" s="312"/>
      <c r="AH467" s="370">
        <v>0.11479546812618256</v>
      </c>
      <c r="AI467" s="370">
        <v>0</v>
      </c>
      <c r="AJ467" s="370">
        <v>0</v>
      </c>
      <c r="AK467" s="312">
        <f>_xll.SRS1Splines.Functions25.Linear_Interp(V_NK2!$R$10:$R$21,V_NK2!$T$10:$T$21,AR467)</f>
        <v>43.7906285714568</v>
      </c>
      <c r="AL467" s="312">
        <f>(AK467/V_NK2!$T$18)*100</f>
        <v>61.331412565065548</v>
      </c>
      <c r="AM467" s="308">
        <f>AK467-V_NK2!$T$11</f>
        <v>2.9706285714290033</v>
      </c>
      <c r="AN467" s="308">
        <f>IFERROR((AK467 - V_NK2!$X$12) / (V_NK2!$X$11- V_NK2!$X$12) * 100, 0)</f>
        <v>9.7142857142876036</v>
      </c>
      <c r="AO467" s="308">
        <v>427</v>
      </c>
      <c r="AP467" s="308">
        <v>420</v>
      </c>
      <c r="AQ467" s="308">
        <v>420.46</v>
      </c>
      <c r="AR467" s="371">
        <v>420.68</v>
      </c>
      <c r="AS467" s="312">
        <v>0</v>
      </c>
      <c r="AT467" s="372">
        <v>0</v>
      </c>
      <c r="AU467" s="369"/>
      <c r="AV467" s="312"/>
      <c r="AW467" s="370"/>
      <c r="AX467" s="370"/>
      <c r="AY467" s="370"/>
      <c r="AZ467" s="312"/>
      <c r="BA467" s="312"/>
      <c r="BB467" s="308"/>
      <c r="BC467" s="308"/>
      <c r="BD467" s="308"/>
      <c r="BE467" s="308"/>
      <c r="BF467" s="374"/>
      <c r="BG467" s="312"/>
      <c r="BH467" s="372"/>
      <c r="BI467" s="369"/>
      <c r="BJ467" s="312"/>
      <c r="BK467" s="370">
        <v>0.31066027325362799</v>
      </c>
      <c r="BL467" s="370">
        <v>0.31065935625362801</v>
      </c>
      <c r="BM467" s="370">
        <f t="shared" si="2"/>
        <v>9.1699999998917647E-7</v>
      </c>
      <c r="BN467" s="312">
        <f>_xll.SRS1Splines.Functions25.Linear_Interp(V_XNN1!$K$3:$K$8,V_XNN1!$L$3:$L$8,BT467)</f>
        <v>0.2064</v>
      </c>
      <c r="BO467" s="312">
        <f>(BN467/V_XNN1!$L$7)*100</f>
        <v>98.285714285714292</v>
      </c>
      <c r="BP467" s="308">
        <f>_xll.SRS1Splines.Functions25.Linear_Interp(V_XNN1!$K$3:$K$8,V_XNN1!$M$3:$M$8,BT467)</f>
        <v>5.0400000000000202E-2</v>
      </c>
      <c r="BQ467" s="308">
        <f>IFERROR((BN467 - V_XNN1!$M$16) / (V_XNN1!$M$15- V_XNN1!$M$16) * 100, 0)</f>
        <v>61.281337047353787</v>
      </c>
      <c r="BR467" s="308">
        <v>252</v>
      </c>
      <c r="BS467" s="308">
        <v>249</v>
      </c>
      <c r="BT467" s="374">
        <v>251.8</v>
      </c>
      <c r="BU467" s="312">
        <v>0.04</v>
      </c>
      <c r="BV467" s="372">
        <v>4.4594000000000002E-2</v>
      </c>
      <c r="BW467" s="369"/>
      <c r="BX467" s="312"/>
      <c r="BY467" s="370"/>
      <c r="BZ467" s="370"/>
      <c r="CA467" s="370"/>
      <c r="CB467" s="312"/>
      <c r="CC467" s="312"/>
      <c r="CD467" s="308"/>
      <c r="CE467" s="312"/>
      <c r="CF467" s="312"/>
      <c r="CG467" s="312"/>
      <c r="CH467" s="312"/>
      <c r="CI467" s="384"/>
      <c r="CJ467" s="312"/>
      <c r="CK467" s="372"/>
      <c r="CL467" s="369"/>
      <c r="CM467" s="312"/>
      <c r="CN467" s="370"/>
      <c r="CO467" s="370"/>
      <c r="CP467" s="370"/>
      <c r="CQ467" s="312"/>
      <c r="CR467" s="312"/>
      <c r="CS467" s="308"/>
      <c r="CT467" s="312"/>
      <c r="CU467" s="312"/>
      <c r="CV467" s="312"/>
      <c r="CW467" s="312"/>
      <c r="CX467" s="384"/>
      <c r="CY467" s="312"/>
      <c r="CZ467" s="372"/>
    </row>
    <row r="468" spans="1:104" s="1" customFormat="1" hidden="1">
      <c r="A468" s="271">
        <v>45027</v>
      </c>
      <c r="B468" s="380"/>
      <c r="C468" s="381"/>
      <c r="D468" s="382"/>
      <c r="E468" s="382"/>
      <c r="F468" s="382"/>
      <c r="G468" s="312"/>
      <c r="H468" s="308"/>
      <c r="I468" s="308"/>
      <c r="J468" s="308"/>
      <c r="K468" s="308"/>
      <c r="L468" s="308"/>
      <c r="M468" s="371"/>
      <c r="N468" s="371"/>
      <c r="O468" s="312"/>
      <c r="P468" s="383"/>
      <c r="Q468" s="369"/>
      <c r="R468" s="312"/>
      <c r="S468" s="370">
        <v>0</v>
      </c>
      <c r="T468" s="370">
        <v>0</v>
      </c>
      <c r="U468" s="370">
        <v>0</v>
      </c>
      <c r="V468" s="312">
        <f>_xll.SRS1Splines.Functions25.Linear_Interp(V_NK3!$P$8:$P$32,V_NK3!$R$8:$R$32,AC468)</f>
        <v>435.703793350002</v>
      </c>
      <c r="W468" s="312">
        <f>(V468/V_NK3!$R$28)*100</f>
        <v>80.366336518408758</v>
      </c>
      <c r="X468" s="308">
        <f>V468-V_NK3!$R$8</f>
        <v>379.12514135000202</v>
      </c>
      <c r="Y468" s="308">
        <f>IFERROR((V468 - V_NK3!$V$10) / (V_NK3!$V$9- V_NK3!$V$10) * 100, 0)</f>
        <v>78.078613476987869</v>
      </c>
      <c r="Z468" s="308">
        <v>541.79999999999995</v>
      </c>
      <c r="AA468" s="308">
        <v>521</v>
      </c>
      <c r="AB468" s="312">
        <v>538.02</v>
      </c>
      <c r="AC468" s="371">
        <v>538.07000000000005</v>
      </c>
      <c r="AD468" s="308">
        <v>0</v>
      </c>
      <c r="AE468" s="372">
        <v>0</v>
      </c>
      <c r="AF468" s="373"/>
      <c r="AG468" s="312"/>
      <c r="AH468" s="370">
        <v>0.11479546812618256</v>
      </c>
      <c r="AI468" s="370">
        <v>0</v>
      </c>
      <c r="AJ468" s="370">
        <v>0</v>
      </c>
      <c r="AK468" s="312">
        <f>_xll.SRS1Splines.Functions25.Linear_Interp(V_NK2!$R$10:$R$21,V_NK2!$T$10:$T$21,AR468)</f>
        <v>43.834314285742401</v>
      </c>
      <c r="AL468" s="312">
        <f>(AK468/V_NK2!$T$18)*100</f>
        <v>61.392597038854902</v>
      </c>
      <c r="AM468" s="308">
        <f>AK468-V_NK2!$T$11</f>
        <v>3.0143142857146046</v>
      </c>
      <c r="AN468" s="308">
        <f>IFERROR((AK468 - V_NK2!$X$12) / (V_NK2!$X$11- V_NK2!$X$12) * 100, 0)</f>
        <v>9.8571428571443835</v>
      </c>
      <c r="AO468" s="308">
        <v>427</v>
      </c>
      <c r="AP468" s="308">
        <v>420</v>
      </c>
      <c r="AQ468" s="308">
        <v>420.46</v>
      </c>
      <c r="AR468" s="371">
        <v>420.69</v>
      </c>
      <c r="AS468" s="312">
        <v>0</v>
      </c>
      <c r="AT468" s="372">
        <v>0</v>
      </c>
      <c r="AU468" s="369"/>
      <c r="AV468" s="312"/>
      <c r="AW468" s="370"/>
      <c r="AX468" s="370"/>
      <c r="AY468" s="370"/>
      <c r="AZ468" s="312"/>
      <c r="BA468" s="312"/>
      <c r="BB468" s="308"/>
      <c r="BC468" s="308"/>
      <c r="BD468" s="308"/>
      <c r="BE468" s="308"/>
      <c r="BF468" s="374"/>
      <c r="BG468" s="312"/>
      <c r="BH468" s="372"/>
      <c r="BI468" s="369"/>
      <c r="BJ468" s="312"/>
      <c r="BK468" s="370">
        <v>0.27847553481590703</v>
      </c>
      <c r="BL468" s="370">
        <v>0.27847461781590699</v>
      </c>
      <c r="BM468" s="370">
        <f t="shared" si="2"/>
        <v>9.1700000004468762E-7</v>
      </c>
      <c r="BN468" s="312">
        <f>_xll.SRS1Splines.Functions25.Linear_Interp(V_XNN1!$K$3:$K$8,V_XNN1!$L$3:$L$8,BT468)</f>
        <v>0.2064</v>
      </c>
      <c r="BO468" s="312">
        <f>(BN468/V_XNN1!$L$7)*100</f>
        <v>98.285714285714292</v>
      </c>
      <c r="BP468" s="308">
        <f>_xll.SRS1Splines.Functions25.Linear_Interp(V_XNN1!$K$3:$K$8,V_XNN1!$M$3:$M$8,BT468)</f>
        <v>5.0400000000000202E-2</v>
      </c>
      <c r="BQ468" s="308">
        <f>IFERROR((BN468 - V_XNN1!$M$16) / (V_XNN1!$M$15- V_XNN1!$M$16) * 100, 0)</f>
        <v>61.281337047353787</v>
      </c>
      <c r="BR468" s="308">
        <v>252</v>
      </c>
      <c r="BS468" s="308">
        <v>249</v>
      </c>
      <c r="BT468" s="374">
        <v>251.8</v>
      </c>
      <c r="BU468" s="312">
        <v>0.04</v>
      </c>
      <c r="BV468" s="372">
        <v>3.9973999999999996E-2</v>
      </c>
      <c r="BW468" s="369"/>
      <c r="BX468" s="312"/>
      <c r="BY468" s="370"/>
      <c r="BZ468" s="370"/>
      <c r="CA468" s="370"/>
      <c r="CB468" s="312"/>
      <c r="CC468" s="312"/>
      <c r="CD468" s="308"/>
      <c r="CE468" s="312"/>
      <c r="CF468" s="312"/>
      <c r="CG468" s="312"/>
      <c r="CH468" s="312"/>
      <c r="CI468" s="384"/>
      <c r="CJ468" s="312"/>
      <c r="CK468" s="372"/>
      <c r="CL468" s="369"/>
      <c r="CM468" s="312"/>
      <c r="CN468" s="370"/>
      <c r="CO468" s="370"/>
      <c r="CP468" s="370"/>
      <c r="CQ468" s="312"/>
      <c r="CR468" s="312"/>
      <c r="CS468" s="308"/>
      <c r="CT468" s="312"/>
      <c r="CU468" s="312"/>
      <c r="CV468" s="312"/>
      <c r="CW468" s="312"/>
      <c r="CX468" s="384"/>
      <c r="CY468" s="312"/>
      <c r="CZ468" s="372"/>
    </row>
    <row r="469" spans="1:104" s="1" customFormat="1" hidden="1">
      <c r="A469" s="271">
        <v>45028</v>
      </c>
      <c r="B469" s="380"/>
      <c r="C469" s="381"/>
      <c r="D469" s="382"/>
      <c r="E469" s="382"/>
      <c r="F469" s="382"/>
      <c r="G469" s="312"/>
      <c r="H469" s="308"/>
      <c r="I469" s="308"/>
      <c r="J469" s="308"/>
      <c r="K469" s="308"/>
      <c r="L469" s="308"/>
      <c r="M469" s="371"/>
      <c r="N469" s="371"/>
      <c r="O469" s="312"/>
      <c r="P469" s="383"/>
      <c r="Q469" s="369"/>
      <c r="R469" s="312"/>
      <c r="S469" s="370">
        <v>0</v>
      </c>
      <c r="T469" s="370">
        <v>0</v>
      </c>
      <c r="U469" s="370">
        <v>0</v>
      </c>
      <c r="V469" s="312">
        <f>_xll.SRS1Splines.Functions25.Linear_Interp(V_NK3!$P$8:$P$32,V_NK3!$R$8:$R$32,AC469)</f>
        <v>435.703793350002</v>
      </c>
      <c r="W469" s="312">
        <f>(V469/V_NK3!$R$28)*100</f>
        <v>80.366336518408758</v>
      </c>
      <c r="X469" s="308">
        <f>V469-V_NK3!$R$8</f>
        <v>379.12514135000202</v>
      </c>
      <c r="Y469" s="308">
        <f>IFERROR((V469 - V_NK3!$V$10) / (V_NK3!$V$9- V_NK3!$V$10) * 100, 0)</f>
        <v>78.078613476987869</v>
      </c>
      <c r="Z469" s="308">
        <v>541.79999999999995</v>
      </c>
      <c r="AA469" s="308">
        <v>521</v>
      </c>
      <c r="AB469" s="312">
        <v>538.02</v>
      </c>
      <c r="AC469" s="371">
        <v>538.07000000000005</v>
      </c>
      <c r="AD469" s="308">
        <v>0</v>
      </c>
      <c r="AE469" s="372">
        <v>0</v>
      </c>
      <c r="AF469" s="373"/>
      <c r="AG469" s="312"/>
      <c r="AH469" s="370">
        <v>0.11479546812618256</v>
      </c>
      <c r="AI469" s="370">
        <v>0</v>
      </c>
      <c r="AJ469" s="370">
        <v>0</v>
      </c>
      <c r="AK469" s="312">
        <f>_xll.SRS1Splines.Functions25.Linear_Interp(V_NK2!$R$10:$R$21,V_NK2!$T$10:$T$21,AR469)</f>
        <v>43.834314285742401</v>
      </c>
      <c r="AL469" s="312">
        <f>(AK469/V_NK2!$T$18)*100</f>
        <v>61.392597038854902</v>
      </c>
      <c r="AM469" s="308">
        <f>AK469-V_NK2!$T$11</f>
        <v>3.0143142857146046</v>
      </c>
      <c r="AN469" s="308">
        <f>IFERROR((AK469 - V_NK2!$X$12) / (V_NK2!$X$11- V_NK2!$X$12) * 100, 0)</f>
        <v>9.8571428571443835</v>
      </c>
      <c r="AO469" s="308">
        <v>427</v>
      </c>
      <c r="AP469" s="308">
        <v>420</v>
      </c>
      <c r="AQ469" s="308">
        <v>420.46</v>
      </c>
      <c r="AR469" s="371">
        <v>420.69</v>
      </c>
      <c r="AS469" s="312">
        <v>0</v>
      </c>
      <c r="AT469" s="372">
        <v>0</v>
      </c>
      <c r="AU469" s="369"/>
      <c r="AV469" s="312"/>
      <c r="AW469" s="370"/>
      <c r="AX469" s="370"/>
      <c r="AY469" s="370"/>
      <c r="AZ469" s="312"/>
      <c r="BA469" s="312"/>
      <c r="BB469" s="308"/>
      <c r="BC469" s="308"/>
      <c r="BD469" s="308"/>
      <c r="BE469" s="308"/>
      <c r="BF469" s="374"/>
      <c r="BG469" s="312"/>
      <c r="BH469" s="372"/>
      <c r="BI469" s="369"/>
      <c r="BJ469" s="312"/>
      <c r="BK469" s="370">
        <v>0.22069626628723499</v>
      </c>
      <c r="BL469" s="370">
        <v>0.220695349287235</v>
      </c>
      <c r="BM469" s="370">
        <f t="shared" si="2"/>
        <v>9.1699999998917647E-7</v>
      </c>
      <c r="BN469" s="312">
        <f>_xll.SRS1Splines.Functions25.Linear_Interp(V_XNN1!$K$3:$K$8,V_XNN1!$L$3:$L$8,BT469)</f>
        <v>0.2064</v>
      </c>
      <c r="BO469" s="312">
        <f>(BN469/V_XNN1!$L$7)*100</f>
        <v>98.285714285714292</v>
      </c>
      <c r="BP469" s="308">
        <f>_xll.SRS1Splines.Functions25.Linear_Interp(V_XNN1!$K$3:$K$8,V_XNN1!$M$3:$M$8,BT469)</f>
        <v>5.0400000000000202E-2</v>
      </c>
      <c r="BQ469" s="308">
        <f>IFERROR((BN469 - V_XNN1!$M$16) / (V_XNN1!$M$15- V_XNN1!$M$16) * 100, 0)</f>
        <v>61.281337047353787</v>
      </c>
      <c r="BR469" s="308">
        <v>252</v>
      </c>
      <c r="BS469" s="308">
        <v>249</v>
      </c>
      <c r="BT469" s="374">
        <v>251.8</v>
      </c>
      <c r="BU469" s="312">
        <v>0.04</v>
      </c>
      <c r="BV469" s="372">
        <v>3.168E-2</v>
      </c>
      <c r="BW469" s="369"/>
      <c r="BX469" s="312"/>
      <c r="BY469" s="370"/>
      <c r="BZ469" s="370"/>
      <c r="CA469" s="370"/>
      <c r="CB469" s="312"/>
      <c r="CC469" s="312"/>
      <c r="CD469" s="308"/>
      <c r="CE469" s="312"/>
      <c r="CF469" s="312"/>
      <c r="CG469" s="312"/>
      <c r="CH469" s="312"/>
      <c r="CI469" s="384"/>
      <c r="CJ469" s="312"/>
      <c r="CK469" s="372"/>
      <c r="CL469" s="369"/>
      <c r="CM469" s="312"/>
      <c r="CN469" s="370"/>
      <c r="CO469" s="370"/>
      <c r="CP469" s="370"/>
      <c r="CQ469" s="312"/>
      <c r="CR469" s="312"/>
      <c r="CS469" s="308"/>
      <c r="CT469" s="312"/>
      <c r="CU469" s="312"/>
      <c r="CV469" s="312"/>
      <c r="CW469" s="312"/>
      <c r="CX469" s="384"/>
      <c r="CY469" s="312"/>
      <c r="CZ469" s="372"/>
    </row>
    <row r="470" spans="1:104" s="1" customFormat="1" hidden="1">
      <c r="A470" s="271">
        <v>45029</v>
      </c>
      <c r="B470" s="380"/>
      <c r="C470" s="381"/>
      <c r="D470" s="382"/>
      <c r="E470" s="382"/>
      <c r="F470" s="382"/>
      <c r="G470" s="312"/>
      <c r="H470" s="308"/>
      <c r="I470" s="308"/>
      <c r="J470" s="308"/>
      <c r="K470" s="308"/>
      <c r="L470" s="308"/>
      <c r="M470" s="371"/>
      <c r="N470" s="371"/>
      <c r="O470" s="312"/>
      <c r="P470" s="383"/>
      <c r="Q470" s="369"/>
      <c r="R470" s="312"/>
      <c r="S470" s="370">
        <v>0</v>
      </c>
      <c r="T470" s="370">
        <v>0</v>
      </c>
      <c r="U470" s="370">
        <v>0</v>
      </c>
      <c r="V470" s="312">
        <f>_xll.SRS1Splines.Functions25.Linear_Interp(V_NK3!$P$8:$P$32,V_NK3!$R$8:$R$32,AC470)</f>
        <v>435.703793350002</v>
      </c>
      <c r="W470" s="312">
        <f>(V470/V_NK3!$R$28)*100</f>
        <v>80.366336518408758</v>
      </c>
      <c r="X470" s="308">
        <f>V470-V_NK3!$R$8</f>
        <v>379.12514135000202</v>
      </c>
      <c r="Y470" s="308">
        <f>IFERROR((V470 - V_NK3!$V$10) / (V_NK3!$V$9- V_NK3!$V$10) * 100, 0)</f>
        <v>78.078613476987869</v>
      </c>
      <c r="Z470" s="308">
        <v>541.79999999999995</v>
      </c>
      <c r="AA470" s="308">
        <v>521</v>
      </c>
      <c r="AB470" s="312">
        <v>538.02</v>
      </c>
      <c r="AC470" s="371">
        <v>538.07000000000005</v>
      </c>
      <c r="AD470" s="308">
        <v>0</v>
      </c>
      <c r="AE470" s="372">
        <v>0</v>
      </c>
      <c r="AF470" s="373"/>
      <c r="AG470" s="312"/>
      <c r="AH470" s="370">
        <v>0.11479546812618256</v>
      </c>
      <c r="AI470" s="370">
        <v>0</v>
      </c>
      <c r="AJ470" s="370">
        <v>0</v>
      </c>
      <c r="AK470" s="312">
        <f>_xll.SRS1Splines.Functions25.Linear_Interp(V_NK2!$R$10:$R$21,V_NK2!$T$10:$T$21,AR470)</f>
        <v>43.834314285742401</v>
      </c>
      <c r="AL470" s="312">
        <f>(AK470/V_NK2!$T$18)*100</f>
        <v>61.392597038854902</v>
      </c>
      <c r="AM470" s="308">
        <f>AK470-V_NK2!$T$11</f>
        <v>3.0143142857146046</v>
      </c>
      <c r="AN470" s="308">
        <f>IFERROR((AK470 - V_NK2!$X$12) / (V_NK2!$X$11- V_NK2!$X$12) * 100, 0)</f>
        <v>9.8571428571443835</v>
      </c>
      <c r="AO470" s="308">
        <v>427</v>
      </c>
      <c r="AP470" s="308">
        <v>420</v>
      </c>
      <c r="AQ470" s="308">
        <v>420.46</v>
      </c>
      <c r="AR470" s="371">
        <v>420.69</v>
      </c>
      <c r="AS470" s="312">
        <v>0</v>
      </c>
      <c r="AT470" s="372">
        <v>0</v>
      </c>
      <c r="AU470" s="369"/>
      <c r="AV470" s="312"/>
      <c r="AW470" s="370"/>
      <c r="AX470" s="370"/>
      <c r="AY470" s="370"/>
      <c r="AZ470" s="312"/>
      <c r="BA470" s="312"/>
      <c r="BB470" s="308"/>
      <c r="BC470" s="308"/>
      <c r="BD470" s="308"/>
      <c r="BE470" s="308"/>
      <c r="BF470" s="374"/>
      <c r="BG470" s="312"/>
      <c r="BH470" s="372"/>
      <c r="BI470" s="369"/>
      <c r="BJ470" s="312"/>
      <c r="BK470" s="370">
        <v>0.172600284864284</v>
      </c>
      <c r="BL470" s="370">
        <v>0.17259936786428398</v>
      </c>
      <c r="BM470" s="370">
        <f t="shared" si="2"/>
        <v>9.1700000001693205E-7</v>
      </c>
      <c r="BN470" s="312">
        <f>_xll.SRS1Splines.Functions25.Linear_Interp(V_XNN1!$K$3:$K$8,V_XNN1!$L$3:$L$8,BT470)</f>
        <v>0.2082</v>
      </c>
      <c r="BO470" s="312">
        <f>(BN470/V_XNN1!$L$7)*100</f>
        <v>99.142857142857139</v>
      </c>
      <c r="BP470" s="308">
        <f>_xll.SRS1Splines.Functions25.Linear_Interp(V_XNN1!$K$3:$K$8,V_XNN1!$M$3:$M$8,BT470)</f>
        <v>5.22000000000001E-2</v>
      </c>
      <c r="BQ470" s="308">
        <f>IFERROR((BN470 - V_XNN1!$M$16) / (V_XNN1!$M$15- V_XNN1!$M$16) * 100, 0)</f>
        <v>66.852367688022298</v>
      </c>
      <c r="BR470" s="308">
        <v>252</v>
      </c>
      <c r="BS470" s="308">
        <v>249</v>
      </c>
      <c r="BT470" s="374">
        <v>251.9</v>
      </c>
      <c r="BU470" s="312">
        <v>0.04</v>
      </c>
      <c r="BV470" s="372">
        <v>2.4775999999999999E-2</v>
      </c>
      <c r="BW470" s="369"/>
      <c r="BX470" s="312"/>
      <c r="BY470" s="370"/>
      <c r="BZ470" s="370"/>
      <c r="CA470" s="370"/>
      <c r="CB470" s="312"/>
      <c r="CC470" s="312"/>
      <c r="CD470" s="308"/>
      <c r="CE470" s="312"/>
      <c r="CF470" s="312"/>
      <c r="CG470" s="312"/>
      <c r="CH470" s="312"/>
      <c r="CI470" s="384"/>
      <c r="CJ470" s="312"/>
      <c r="CK470" s="372"/>
      <c r="CL470" s="369"/>
      <c r="CM470" s="312"/>
      <c r="CN470" s="370"/>
      <c r="CO470" s="370"/>
      <c r="CP470" s="370"/>
      <c r="CQ470" s="312"/>
      <c r="CR470" s="312"/>
      <c r="CS470" s="308"/>
      <c r="CT470" s="312"/>
      <c r="CU470" s="312"/>
      <c r="CV470" s="312"/>
      <c r="CW470" s="312"/>
      <c r="CX470" s="384"/>
      <c r="CY470" s="312"/>
      <c r="CZ470" s="372"/>
    </row>
    <row r="471" spans="1:104" s="1" customFormat="1" hidden="1">
      <c r="A471" s="271">
        <v>45030</v>
      </c>
      <c r="B471" s="380"/>
      <c r="C471" s="381"/>
      <c r="D471" s="382"/>
      <c r="E471" s="382"/>
      <c r="F471" s="382"/>
      <c r="G471" s="312"/>
      <c r="H471" s="308"/>
      <c r="I471" s="308"/>
      <c r="J471" s="308"/>
      <c r="K471" s="308"/>
      <c r="L471" s="308"/>
      <c r="M471" s="371"/>
      <c r="N471" s="371"/>
      <c r="O471" s="312"/>
      <c r="P471" s="383"/>
      <c r="Q471" s="369"/>
      <c r="R471" s="312"/>
      <c r="S471" s="370">
        <v>0</v>
      </c>
      <c r="T471" s="370">
        <v>0</v>
      </c>
      <c r="U471" s="370">
        <v>0</v>
      </c>
      <c r="V471" s="312">
        <f>_xll.SRS1Splines.Functions25.Linear_Interp(V_NK3!$P$8:$P$32,V_NK3!$R$8:$R$32,AC471)</f>
        <v>435.703793350002</v>
      </c>
      <c r="W471" s="312">
        <f>(V471/V_NK3!$R$28)*100</f>
        <v>80.366336518408758</v>
      </c>
      <c r="X471" s="308">
        <f>V471-V_NK3!$R$8</f>
        <v>379.12514135000202</v>
      </c>
      <c r="Y471" s="308">
        <f>IFERROR((V471 - V_NK3!$V$10) / (V_NK3!$V$9- V_NK3!$V$10) * 100, 0)</f>
        <v>78.078613476987869</v>
      </c>
      <c r="Z471" s="308">
        <v>541.79999999999995</v>
      </c>
      <c r="AA471" s="308">
        <v>521</v>
      </c>
      <c r="AB471" s="312">
        <v>538.02</v>
      </c>
      <c r="AC471" s="371">
        <v>538.07000000000005</v>
      </c>
      <c r="AD471" s="308">
        <v>0</v>
      </c>
      <c r="AE471" s="372">
        <v>0</v>
      </c>
      <c r="AF471" s="373"/>
      <c r="AG471" s="312"/>
      <c r="AH471" s="370">
        <v>0.11479546812618256</v>
      </c>
      <c r="AI471" s="370">
        <v>0</v>
      </c>
      <c r="AJ471" s="370">
        <v>0</v>
      </c>
      <c r="AK471" s="312">
        <f>_xll.SRS1Splines.Functions25.Linear_Interp(V_NK2!$R$10:$R$21,V_NK2!$T$10:$T$21,AR471)</f>
        <v>43.878000000028102</v>
      </c>
      <c r="AL471" s="312">
        <f>(AK471/V_NK2!$T$18)*100</f>
        <v>61.453781512644397</v>
      </c>
      <c r="AM471" s="308">
        <f>AK471-V_NK2!$T$11</f>
        <v>3.0580000000003054</v>
      </c>
      <c r="AN471" s="308">
        <f>IFERROR((AK471 - V_NK2!$X$12) / (V_NK2!$X$11- V_NK2!$X$12) * 100, 0)</f>
        <v>10.00000000000149</v>
      </c>
      <c r="AO471" s="308">
        <v>427</v>
      </c>
      <c r="AP471" s="308">
        <v>420</v>
      </c>
      <c r="AQ471" s="308">
        <v>420.46</v>
      </c>
      <c r="AR471" s="371">
        <v>420.7</v>
      </c>
      <c r="AS471" s="312">
        <v>0</v>
      </c>
      <c r="AT471" s="372">
        <v>0</v>
      </c>
      <c r="AU471" s="369"/>
      <c r="AV471" s="312"/>
      <c r="AW471" s="370"/>
      <c r="AX471" s="370"/>
      <c r="AY471" s="370"/>
      <c r="AZ471" s="312"/>
      <c r="BA471" s="312"/>
      <c r="BB471" s="308"/>
      <c r="BC471" s="308"/>
      <c r="BD471" s="308"/>
      <c r="BE471" s="308"/>
      <c r="BF471" s="374"/>
      <c r="BG471" s="312"/>
      <c r="BH471" s="372"/>
      <c r="BI471" s="369"/>
      <c r="BJ471" s="312"/>
      <c r="BK471" s="370">
        <v>0.32368742928794397</v>
      </c>
      <c r="BL471" s="370">
        <v>0.32368651228794398</v>
      </c>
      <c r="BM471" s="370">
        <f t="shared" si="2"/>
        <v>9.1699999998917647E-7</v>
      </c>
      <c r="BN471" s="312">
        <f>_xll.SRS1Splines.Functions25.Linear_Interp(V_XNN1!$K$3:$K$8,V_XNN1!$L$3:$L$8,BT471)</f>
        <v>0.2082</v>
      </c>
      <c r="BO471" s="312">
        <f>(BN471/V_XNN1!$L$7)*100</f>
        <v>99.142857142857139</v>
      </c>
      <c r="BP471" s="308">
        <f>_xll.SRS1Splines.Functions25.Linear_Interp(V_XNN1!$K$3:$K$8,V_XNN1!$M$3:$M$8,BT471)</f>
        <v>5.22000000000001E-2</v>
      </c>
      <c r="BQ471" s="308">
        <f>IFERROR((BN471 - V_XNN1!$M$16) / (V_XNN1!$M$15- V_XNN1!$M$16) * 100, 0)</f>
        <v>66.852367688022298</v>
      </c>
      <c r="BR471" s="308">
        <v>252</v>
      </c>
      <c r="BS471" s="308">
        <v>249</v>
      </c>
      <c r="BT471" s="374">
        <v>251.9</v>
      </c>
      <c r="BU471" s="312">
        <v>0.04</v>
      </c>
      <c r="BV471" s="372">
        <v>4.6463999999999998E-2</v>
      </c>
      <c r="BW471" s="369"/>
      <c r="BX471" s="312"/>
      <c r="BY471" s="370"/>
      <c r="BZ471" s="370"/>
      <c r="CA471" s="370"/>
      <c r="CB471" s="312"/>
      <c r="CC471" s="312"/>
      <c r="CD471" s="308"/>
      <c r="CE471" s="312"/>
      <c r="CF471" s="312"/>
      <c r="CG471" s="312"/>
      <c r="CH471" s="312"/>
      <c r="CI471" s="384"/>
      <c r="CJ471" s="312"/>
      <c r="CK471" s="372"/>
      <c r="CL471" s="369"/>
      <c r="CM471" s="312"/>
      <c r="CN471" s="370"/>
      <c r="CO471" s="370"/>
      <c r="CP471" s="370"/>
      <c r="CQ471" s="312"/>
      <c r="CR471" s="312"/>
      <c r="CS471" s="308"/>
      <c r="CT471" s="312"/>
      <c r="CU471" s="312"/>
      <c r="CV471" s="312"/>
      <c r="CW471" s="312"/>
      <c r="CX471" s="384"/>
      <c r="CY471" s="312"/>
      <c r="CZ471" s="372"/>
    </row>
    <row r="472" spans="1:104" s="1" customFormat="1" hidden="1">
      <c r="A472" s="271">
        <v>45031</v>
      </c>
      <c r="B472" s="380"/>
      <c r="C472" s="381"/>
      <c r="D472" s="382"/>
      <c r="E472" s="382"/>
      <c r="F472" s="382"/>
      <c r="G472" s="312"/>
      <c r="H472" s="308"/>
      <c r="I472" s="308"/>
      <c r="J472" s="308"/>
      <c r="K472" s="308"/>
      <c r="L472" s="308"/>
      <c r="M472" s="371"/>
      <c r="N472" s="371"/>
      <c r="O472" s="312"/>
      <c r="P472" s="383"/>
      <c r="Q472" s="369"/>
      <c r="R472" s="312"/>
      <c r="S472" s="370">
        <v>0</v>
      </c>
      <c r="T472" s="370">
        <v>0</v>
      </c>
      <c r="U472" s="370">
        <v>0</v>
      </c>
      <c r="V472" s="312">
        <f>_xll.SRS1Splines.Functions25.Linear_Interp(V_NK3!$P$8:$P$32,V_NK3!$R$8:$R$32,AC472)</f>
        <v>435.703793350002</v>
      </c>
      <c r="W472" s="312">
        <f>(V472/V_NK3!$R$28)*100</f>
        <v>80.366336518408758</v>
      </c>
      <c r="X472" s="308">
        <f>V472-V_NK3!$R$8</f>
        <v>379.12514135000202</v>
      </c>
      <c r="Y472" s="308">
        <f>IFERROR((V472 - V_NK3!$V$10) / (V_NK3!$V$9- V_NK3!$V$10) * 100, 0)</f>
        <v>78.078613476987869</v>
      </c>
      <c r="Z472" s="308">
        <v>541.79999999999995</v>
      </c>
      <c r="AA472" s="308">
        <v>521</v>
      </c>
      <c r="AB472" s="312">
        <v>538.02</v>
      </c>
      <c r="AC472" s="371">
        <v>538.07000000000005</v>
      </c>
      <c r="AD472" s="308">
        <v>0</v>
      </c>
      <c r="AE472" s="372">
        <v>0</v>
      </c>
      <c r="AF472" s="373"/>
      <c r="AG472" s="312"/>
      <c r="AH472" s="370">
        <v>0.11479546812618256</v>
      </c>
      <c r="AI472" s="370">
        <v>0</v>
      </c>
      <c r="AJ472" s="370">
        <v>0</v>
      </c>
      <c r="AK472" s="312">
        <f>_xll.SRS1Splines.Functions25.Linear_Interp(V_NK2!$R$10:$R$21,V_NK2!$T$10:$T$21,AR472)</f>
        <v>43.921685714313803</v>
      </c>
      <c r="AL472" s="312">
        <f>(AK472/V_NK2!$T$18)*100</f>
        <v>61.514965986433893</v>
      </c>
      <c r="AM472" s="308">
        <f>AK472-V_NK2!$T$11</f>
        <v>3.1016857142860061</v>
      </c>
      <c r="AN472" s="308">
        <f>IFERROR((AK472 - V_NK2!$X$12) / (V_NK2!$X$11- V_NK2!$X$12) * 100, 0)</f>
        <v>10.142857142858595</v>
      </c>
      <c r="AO472" s="308">
        <v>427</v>
      </c>
      <c r="AP472" s="308">
        <v>420</v>
      </c>
      <c r="AQ472" s="308">
        <v>420.46</v>
      </c>
      <c r="AR472" s="371">
        <v>420.71</v>
      </c>
      <c r="AS472" s="312">
        <v>0</v>
      </c>
      <c r="AT472" s="372">
        <v>0</v>
      </c>
      <c r="AU472" s="369"/>
      <c r="AV472" s="312"/>
      <c r="AW472" s="370"/>
      <c r="AX472" s="370"/>
      <c r="AY472" s="370"/>
      <c r="AZ472" s="312"/>
      <c r="BA472" s="312"/>
      <c r="BB472" s="308"/>
      <c r="BC472" s="308"/>
      <c r="BD472" s="308"/>
      <c r="BE472" s="308"/>
      <c r="BF472" s="374"/>
      <c r="BG472" s="312"/>
      <c r="BH472" s="372"/>
      <c r="BI472" s="369"/>
      <c r="BJ472" s="312"/>
      <c r="BK472" s="370">
        <v>0.19893325267696599</v>
      </c>
      <c r="BL472" s="370">
        <v>0.198932335676966</v>
      </c>
      <c r="BM472" s="370">
        <f t="shared" si="2"/>
        <v>9.1699999998917647E-7</v>
      </c>
      <c r="BN472" s="312">
        <f>_xll.SRS1Splines.Functions25.Linear_Interp(V_XNN1!$K$3:$K$8,V_XNN1!$L$3:$L$8,BT472)</f>
        <v>0.2082</v>
      </c>
      <c r="BO472" s="312">
        <f>(BN472/V_XNN1!$L$7)*100</f>
        <v>99.142857142857139</v>
      </c>
      <c r="BP472" s="308">
        <f>_xll.SRS1Splines.Functions25.Linear_Interp(V_XNN1!$K$3:$K$8,V_XNN1!$M$3:$M$8,BT472)</f>
        <v>5.22000000000001E-2</v>
      </c>
      <c r="BQ472" s="308">
        <f>IFERROR((BN472 - V_XNN1!$M$16) / (V_XNN1!$M$15- V_XNN1!$M$16) * 100, 0)</f>
        <v>66.852367688022298</v>
      </c>
      <c r="BR472" s="308">
        <v>252</v>
      </c>
      <c r="BS472" s="308">
        <v>249</v>
      </c>
      <c r="BT472" s="374">
        <v>251.9</v>
      </c>
      <c r="BU472" s="312">
        <v>0.04</v>
      </c>
      <c r="BV472" s="372">
        <v>2.8556000000000002E-2</v>
      </c>
      <c r="BW472" s="369"/>
      <c r="BX472" s="312"/>
      <c r="BY472" s="370"/>
      <c r="BZ472" s="370"/>
      <c r="CA472" s="370"/>
      <c r="CB472" s="312"/>
      <c r="CC472" s="312"/>
      <c r="CD472" s="308"/>
      <c r="CE472" s="312"/>
      <c r="CF472" s="312"/>
      <c r="CG472" s="312"/>
      <c r="CH472" s="312"/>
      <c r="CI472" s="384"/>
      <c r="CJ472" s="312"/>
      <c r="CK472" s="372"/>
      <c r="CL472" s="369"/>
      <c r="CM472" s="312"/>
      <c r="CN472" s="370"/>
      <c r="CO472" s="370"/>
      <c r="CP472" s="370"/>
      <c r="CQ472" s="312"/>
      <c r="CR472" s="312"/>
      <c r="CS472" s="308"/>
      <c r="CT472" s="312"/>
      <c r="CU472" s="312"/>
      <c r="CV472" s="312"/>
      <c r="CW472" s="312"/>
      <c r="CX472" s="384"/>
      <c r="CY472" s="312"/>
      <c r="CZ472" s="372"/>
    </row>
    <row r="473" spans="1:104" s="1" customFormat="1" hidden="1">
      <c r="A473" s="271">
        <v>45032</v>
      </c>
      <c r="B473" s="380"/>
      <c r="C473" s="381"/>
      <c r="D473" s="382"/>
      <c r="E473" s="382"/>
      <c r="F473" s="382"/>
      <c r="G473" s="312"/>
      <c r="H473" s="308"/>
      <c r="I473" s="308"/>
      <c r="J473" s="308"/>
      <c r="K473" s="308"/>
      <c r="L473" s="308"/>
      <c r="M473" s="371"/>
      <c r="N473" s="371"/>
      <c r="O473" s="312"/>
      <c r="P473" s="383"/>
      <c r="Q473" s="369"/>
      <c r="R473" s="312"/>
      <c r="S473" s="370">
        <v>0</v>
      </c>
      <c r="T473" s="370">
        <v>0</v>
      </c>
      <c r="U473" s="370">
        <v>0</v>
      </c>
      <c r="V473" s="312">
        <f>_xll.SRS1Splines.Functions25.Linear_Interp(V_NK3!$P$8:$P$32,V_NK3!$R$8:$R$32,AC473)</f>
        <v>435.703793350002</v>
      </c>
      <c r="W473" s="312">
        <f>(V473/V_NK3!$R$28)*100</f>
        <v>80.366336518408758</v>
      </c>
      <c r="X473" s="308">
        <f>V473-V_NK3!$R$8</f>
        <v>379.12514135000202</v>
      </c>
      <c r="Y473" s="308">
        <f>IFERROR((V473 - V_NK3!$V$10) / (V_NK3!$V$9- V_NK3!$V$10) * 100, 0)</f>
        <v>78.078613476987869</v>
      </c>
      <c r="Z473" s="308">
        <v>541.79999999999995</v>
      </c>
      <c r="AA473" s="308">
        <v>521</v>
      </c>
      <c r="AB473" s="312">
        <v>538.02</v>
      </c>
      <c r="AC473" s="371">
        <v>538.07000000000005</v>
      </c>
      <c r="AD473" s="308">
        <v>0</v>
      </c>
      <c r="AE473" s="372">
        <v>0</v>
      </c>
      <c r="AF473" s="373"/>
      <c r="AG473" s="312"/>
      <c r="AH473" s="370">
        <v>0.11479546812618256</v>
      </c>
      <c r="AI473" s="370">
        <v>0</v>
      </c>
      <c r="AJ473" s="370">
        <v>0</v>
      </c>
      <c r="AK473" s="312">
        <f>_xll.SRS1Splines.Functions25.Linear_Interp(V_NK2!$R$10:$R$21,V_NK2!$T$10:$T$21,AR473)</f>
        <v>44.052742857171097</v>
      </c>
      <c r="AL473" s="312">
        <f>(AK473/V_NK2!$T$18)*100</f>
        <v>61.698519407802657</v>
      </c>
      <c r="AM473" s="308">
        <f>AK473-V_NK2!$T$11</f>
        <v>3.2327428571433003</v>
      </c>
      <c r="AN473" s="308">
        <f>IFERROR((AK473 - V_NK2!$X$12) / (V_NK2!$X$11- V_NK2!$X$12) * 100, 0)</f>
        <v>10.571428571430539</v>
      </c>
      <c r="AO473" s="308">
        <v>427</v>
      </c>
      <c r="AP473" s="308">
        <v>420</v>
      </c>
      <c r="AQ473" s="308">
        <v>420.46</v>
      </c>
      <c r="AR473" s="371">
        <v>420.74</v>
      </c>
      <c r="AS473" s="312">
        <v>0</v>
      </c>
      <c r="AT473" s="372">
        <v>0</v>
      </c>
      <c r="AU473" s="369"/>
      <c r="AV473" s="312"/>
      <c r="AW473" s="370"/>
      <c r="AX473" s="370"/>
      <c r="AY473" s="370"/>
      <c r="AZ473" s="312"/>
      <c r="BA473" s="312"/>
      <c r="BB473" s="308"/>
      <c r="BC473" s="308"/>
      <c r="BD473" s="308"/>
      <c r="BE473" s="308"/>
      <c r="BF473" s="374"/>
      <c r="BG473" s="312"/>
      <c r="BH473" s="372"/>
      <c r="BI473" s="369"/>
      <c r="BJ473" s="312"/>
      <c r="BK473" s="370">
        <v>0.22927886320396001</v>
      </c>
      <c r="BL473" s="370">
        <v>0.22927794620396</v>
      </c>
      <c r="BM473" s="370">
        <f t="shared" si="2"/>
        <v>9.1700000001693205E-7</v>
      </c>
      <c r="BN473" s="312">
        <f>_xll.SRS1Splines.Functions25.Linear_Interp(V_XNN1!$K$3:$K$8,V_XNN1!$L$3:$L$8,BT473)</f>
        <v>0.2046</v>
      </c>
      <c r="BO473" s="312">
        <f>(BN473/V_XNN1!$L$7)*100</f>
        <v>97.428571428571431</v>
      </c>
      <c r="BP473" s="308">
        <f>_xll.SRS1Splines.Functions25.Linear_Interp(V_XNN1!$K$3:$K$8,V_XNN1!$M$3:$M$8,BT473)</f>
        <v>4.8599999999999803E-2</v>
      </c>
      <c r="BQ473" s="308">
        <f>IFERROR((BN473 - V_XNN1!$M$16) / (V_XNN1!$M$15- V_XNN1!$M$16) * 100, 0)</f>
        <v>55.71030640668527</v>
      </c>
      <c r="BR473" s="308">
        <v>252</v>
      </c>
      <c r="BS473" s="308">
        <v>249</v>
      </c>
      <c r="BT473" s="374">
        <v>251.7</v>
      </c>
      <c r="BU473" s="312">
        <v>0.04</v>
      </c>
      <c r="BV473" s="372">
        <v>3.2911999999999997E-2</v>
      </c>
      <c r="BW473" s="369"/>
      <c r="BX473" s="312"/>
      <c r="BY473" s="370"/>
      <c r="BZ473" s="370"/>
      <c r="CA473" s="370"/>
      <c r="CB473" s="312"/>
      <c r="CC473" s="312"/>
      <c r="CD473" s="308"/>
      <c r="CE473" s="312"/>
      <c r="CF473" s="312"/>
      <c r="CG473" s="312"/>
      <c r="CH473" s="312"/>
      <c r="CI473" s="384"/>
      <c r="CJ473" s="312"/>
      <c r="CK473" s="372"/>
      <c r="CL473" s="369"/>
      <c r="CM473" s="312"/>
      <c r="CN473" s="370"/>
      <c r="CO473" s="370"/>
      <c r="CP473" s="370"/>
      <c r="CQ473" s="312"/>
      <c r="CR473" s="312"/>
      <c r="CS473" s="308"/>
      <c r="CT473" s="312"/>
      <c r="CU473" s="312"/>
      <c r="CV473" s="312"/>
      <c r="CW473" s="312"/>
      <c r="CX473" s="384"/>
      <c r="CY473" s="312"/>
      <c r="CZ473" s="372"/>
    </row>
    <row r="474" spans="1:104" s="1" customFormat="1" hidden="1">
      <c r="A474" s="271">
        <v>45033</v>
      </c>
      <c r="B474" s="380"/>
      <c r="C474" s="381"/>
      <c r="D474" s="382"/>
      <c r="E474" s="382"/>
      <c r="F474" s="382"/>
      <c r="G474" s="312"/>
      <c r="H474" s="308"/>
      <c r="I474" s="308"/>
      <c r="J474" s="308"/>
      <c r="K474" s="308"/>
      <c r="L474" s="308"/>
      <c r="M474" s="371"/>
      <c r="N474" s="371"/>
      <c r="O474" s="312"/>
      <c r="P474" s="383"/>
      <c r="Q474" s="369"/>
      <c r="R474" s="312"/>
      <c r="S474" s="370">
        <v>0</v>
      </c>
      <c r="T474" s="370">
        <v>0</v>
      </c>
      <c r="U474" s="370">
        <v>0</v>
      </c>
      <c r="V474" s="312">
        <f>_xll.SRS1Splines.Functions25.Linear_Interp(V_NK3!$P$8:$P$32,V_NK3!$R$8:$R$32,AC474)</f>
        <v>435.703793350002</v>
      </c>
      <c r="W474" s="312">
        <f>(V474/V_NK3!$R$28)*100</f>
        <v>80.366336518408758</v>
      </c>
      <c r="X474" s="308">
        <f>V474-V_NK3!$R$8</f>
        <v>379.12514135000202</v>
      </c>
      <c r="Y474" s="308">
        <f>IFERROR((V474 - V_NK3!$V$10) / (V_NK3!$V$9- V_NK3!$V$10) * 100, 0)</f>
        <v>78.078613476987869</v>
      </c>
      <c r="Z474" s="308">
        <v>541.79999999999995</v>
      </c>
      <c r="AA474" s="308">
        <v>521</v>
      </c>
      <c r="AB474" s="312">
        <v>538.02</v>
      </c>
      <c r="AC474" s="371">
        <v>538.07000000000005</v>
      </c>
      <c r="AD474" s="308">
        <v>0</v>
      </c>
      <c r="AE474" s="372">
        <v>0</v>
      </c>
      <c r="AF474" s="373"/>
      <c r="AG474" s="312"/>
      <c r="AH474" s="370">
        <v>0.11479546812618256</v>
      </c>
      <c r="AI474" s="370">
        <v>0</v>
      </c>
      <c r="AJ474" s="370">
        <v>0</v>
      </c>
      <c r="AK474" s="312">
        <f>_xll.SRS1Splines.Functions25.Linear_Interp(V_NK2!$R$10:$R$21,V_NK2!$T$10:$T$21,AR474)</f>
        <v>44.140114285742499</v>
      </c>
      <c r="AL474" s="312">
        <f>(AK474/V_NK2!$T$18)*100</f>
        <v>61.820888355381641</v>
      </c>
      <c r="AM474" s="308">
        <f>AK474-V_NK2!$T$11</f>
        <v>3.3201142857147019</v>
      </c>
      <c r="AN474" s="308">
        <f>IFERROR((AK474 - V_NK2!$X$12) / (V_NK2!$X$11- V_NK2!$X$12) * 100, 0)</f>
        <v>10.857142857144751</v>
      </c>
      <c r="AO474" s="308">
        <v>427</v>
      </c>
      <c r="AP474" s="308">
        <v>420</v>
      </c>
      <c r="AQ474" s="308">
        <v>420.46</v>
      </c>
      <c r="AR474" s="371">
        <v>420.76</v>
      </c>
      <c r="AS474" s="312">
        <v>0</v>
      </c>
      <c r="AT474" s="372">
        <v>0</v>
      </c>
      <c r="AU474" s="369"/>
      <c r="AV474" s="312"/>
      <c r="AW474" s="370"/>
      <c r="AX474" s="370"/>
      <c r="AY474" s="370"/>
      <c r="AZ474" s="312"/>
      <c r="BA474" s="312"/>
      <c r="BB474" s="308"/>
      <c r="BC474" s="308"/>
      <c r="BD474" s="308"/>
      <c r="BE474" s="308"/>
      <c r="BF474" s="374"/>
      <c r="BG474" s="312"/>
      <c r="BH474" s="372"/>
      <c r="BI474" s="369"/>
      <c r="BJ474" s="312"/>
      <c r="BK474" s="370">
        <v>0.36198827108731596</v>
      </c>
      <c r="BL474" s="370">
        <v>0.362154937753983</v>
      </c>
      <c r="BM474" s="370">
        <f t="shared" si="2"/>
        <v>-1.6666666666703689E-4</v>
      </c>
      <c r="BN474" s="312">
        <f>_xll.SRS1Splines.Functions25.Linear_Interp(V_XNN1!$K$3:$K$8,V_XNN1!$L$3:$L$8,BT474)</f>
        <v>0.18840000000000001</v>
      </c>
      <c r="BO474" s="312">
        <f>(BN474/V_XNN1!$L$7)*100</f>
        <v>89.714285714285722</v>
      </c>
      <c r="BP474" s="308">
        <f>_xll.SRS1Splines.Functions25.Linear_Interp(V_XNN1!$K$3:$K$8,V_XNN1!$M$3:$M$8,BT474)</f>
        <v>3.2400000000000199E-2</v>
      </c>
      <c r="BQ474" s="308">
        <f>IFERROR((BN474 - V_XNN1!$M$16) / (V_XNN1!$M$15- V_XNN1!$M$16) * 100, 0)</f>
        <v>5.5710306406685968</v>
      </c>
      <c r="BR474" s="308">
        <v>252</v>
      </c>
      <c r="BS474" s="308">
        <v>249</v>
      </c>
      <c r="BT474" s="374">
        <v>250.8</v>
      </c>
      <c r="BU474" s="312">
        <v>0.04</v>
      </c>
      <c r="BV474" s="372">
        <v>5.1985999999999997E-2</v>
      </c>
      <c r="BW474" s="369"/>
      <c r="BX474" s="312"/>
      <c r="BY474" s="370"/>
      <c r="BZ474" s="370"/>
      <c r="CA474" s="370"/>
      <c r="CB474" s="312"/>
      <c r="CC474" s="312"/>
      <c r="CD474" s="308"/>
      <c r="CE474" s="312"/>
      <c r="CF474" s="312"/>
      <c r="CG474" s="312"/>
      <c r="CH474" s="312"/>
      <c r="CI474" s="384"/>
      <c r="CJ474" s="312"/>
      <c r="CK474" s="372"/>
      <c r="CL474" s="369"/>
      <c r="CM474" s="312"/>
      <c r="CN474" s="370"/>
      <c r="CO474" s="370"/>
      <c r="CP474" s="370"/>
      <c r="CQ474" s="312"/>
      <c r="CR474" s="312"/>
      <c r="CS474" s="308"/>
      <c r="CT474" s="312"/>
      <c r="CU474" s="312"/>
      <c r="CV474" s="312"/>
      <c r="CW474" s="312"/>
      <c r="CX474" s="384"/>
      <c r="CY474" s="312"/>
      <c r="CZ474" s="372"/>
    </row>
    <row r="475" spans="1:104" s="1" customFormat="1" hidden="1">
      <c r="A475" s="271">
        <v>45034</v>
      </c>
      <c r="B475" s="380"/>
      <c r="C475" s="381"/>
      <c r="D475" s="382"/>
      <c r="E475" s="382"/>
      <c r="F475" s="382"/>
      <c r="G475" s="312"/>
      <c r="H475" s="308"/>
      <c r="I475" s="308"/>
      <c r="J475" s="308"/>
      <c r="K475" s="308"/>
      <c r="L475" s="308"/>
      <c r="M475" s="371"/>
      <c r="N475" s="371"/>
      <c r="O475" s="312"/>
      <c r="P475" s="383"/>
      <c r="Q475" s="369"/>
      <c r="R475" s="312"/>
      <c r="S475" s="370">
        <v>0</v>
      </c>
      <c r="T475" s="370">
        <v>0</v>
      </c>
      <c r="U475" s="370">
        <v>0</v>
      </c>
      <c r="V475" s="312">
        <f>_xll.SRS1Splines.Functions25.Linear_Interp(V_NK3!$P$8:$P$32,V_NK3!$R$8:$R$32,AC475)</f>
        <v>435.703793350002</v>
      </c>
      <c r="W475" s="312">
        <f>(V475/V_NK3!$R$28)*100</f>
        <v>80.366336518408758</v>
      </c>
      <c r="X475" s="308">
        <f>V475-V_NK3!$R$8</f>
        <v>379.12514135000202</v>
      </c>
      <c r="Y475" s="308">
        <f>IFERROR((V475 - V_NK3!$V$10) / (V_NK3!$V$9- V_NK3!$V$10) * 100, 0)</f>
        <v>78.078613476987869</v>
      </c>
      <c r="Z475" s="308">
        <v>541.79999999999995</v>
      </c>
      <c r="AA475" s="308">
        <v>521</v>
      </c>
      <c r="AB475" s="312">
        <v>538.02</v>
      </c>
      <c r="AC475" s="371">
        <v>538.07000000000005</v>
      </c>
      <c r="AD475" s="308">
        <v>0</v>
      </c>
      <c r="AE475" s="372">
        <v>0</v>
      </c>
      <c r="AF475" s="373"/>
      <c r="AG475" s="312"/>
      <c r="AH475" s="370">
        <v>0.11479546812618256</v>
      </c>
      <c r="AI475" s="370">
        <v>0</v>
      </c>
      <c r="AJ475" s="370">
        <v>0</v>
      </c>
      <c r="AK475" s="312">
        <f>_xll.SRS1Splines.Functions25.Linear_Interp(V_NK2!$R$10:$R$21,V_NK2!$T$10:$T$21,AR475)</f>
        <v>44.140114285742499</v>
      </c>
      <c r="AL475" s="312">
        <f>(AK475/V_NK2!$T$18)*100</f>
        <v>61.820888355381641</v>
      </c>
      <c r="AM475" s="308">
        <f>AK475-V_NK2!$T$11</f>
        <v>3.3201142857147019</v>
      </c>
      <c r="AN475" s="308">
        <f>IFERROR((AK475 - V_NK2!$X$12) / (V_NK2!$X$11- V_NK2!$X$12) * 100, 0)</f>
        <v>10.857142857144751</v>
      </c>
      <c r="AO475" s="308">
        <v>427</v>
      </c>
      <c r="AP475" s="308">
        <v>420</v>
      </c>
      <c r="AQ475" s="308">
        <v>420.46</v>
      </c>
      <c r="AR475" s="371">
        <v>420.76</v>
      </c>
      <c r="AS475" s="312">
        <v>0</v>
      </c>
      <c r="AT475" s="372">
        <v>0</v>
      </c>
      <c r="AU475" s="369"/>
      <c r="AV475" s="312"/>
      <c r="AW475" s="370"/>
      <c r="AX475" s="370"/>
      <c r="AY475" s="370"/>
      <c r="AZ475" s="312"/>
      <c r="BA475" s="312"/>
      <c r="BB475" s="308"/>
      <c r="BC475" s="308"/>
      <c r="BD475" s="308"/>
      <c r="BE475" s="308"/>
      <c r="BF475" s="374"/>
      <c r="BG475" s="312"/>
      <c r="BH475" s="372"/>
      <c r="BI475" s="369"/>
      <c r="BJ475" s="312"/>
      <c r="BK475" s="370">
        <v>0.252558711754714</v>
      </c>
      <c r="BL475" s="370">
        <v>0.25226704508804698</v>
      </c>
      <c r="BM475" s="370">
        <f t="shared" si="2"/>
        <v>2.9166666666702312E-4</v>
      </c>
      <c r="BN475" s="312">
        <f>_xll.SRS1Splines.Functions25.Linear_Interp(V_XNN1!$K$3:$K$8,V_XNN1!$L$3:$L$8,BT475)</f>
        <v>0.19470000000000001</v>
      </c>
      <c r="BO475" s="312">
        <f>(BN475/V_XNN1!$L$7)*100</f>
        <v>92.714285714285722</v>
      </c>
      <c r="BP475" s="308">
        <f>_xll.SRS1Splines.Functions25.Linear_Interp(V_XNN1!$K$3:$K$8,V_XNN1!$M$3:$M$8,BT475)</f>
        <v>3.8700000000000102E-2</v>
      </c>
      <c r="BQ475" s="308">
        <f>IFERROR((BN475 - V_XNN1!$M$16) / (V_XNN1!$M$15- V_XNN1!$M$16) * 100, 0)</f>
        <v>25.069637883008429</v>
      </c>
      <c r="BR475" s="308">
        <v>252</v>
      </c>
      <c r="BS475" s="308">
        <v>249</v>
      </c>
      <c r="BT475" s="374">
        <v>251.15</v>
      </c>
      <c r="BU475" s="312">
        <v>0.04</v>
      </c>
      <c r="BV475" s="372">
        <v>3.6212000000000001E-2</v>
      </c>
      <c r="BW475" s="369"/>
      <c r="BX475" s="312"/>
      <c r="BY475" s="370"/>
      <c r="BZ475" s="370"/>
      <c r="CA475" s="370"/>
      <c r="CB475" s="312"/>
      <c r="CC475" s="312"/>
      <c r="CD475" s="308"/>
      <c r="CE475" s="312"/>
      <c r="CF475" s="312"/>
      <c r="CG475" s="312"/>
      <c r="CH475" s="312"/>
      <c r="CI475" s="384"/>
      <c r="CJ475" s="312"/>
      <c r="CK475" s="372"/>
      <c r="CL475" s="369"/>
      <c r="CM475" s="312"/>
      <c r="CN475" s="370"/>
      <c r="CO475" s="370"/>
      <c r="CP475" s="370"/>
      <c r="CQ475" s="312"/>
      <c r="CR475" s="312"/>
      <c r="CS475" s="308"/>
      <c r="CT475" s="312"/>
      <c r="CU475" s="312"/>
      <c r="CV475" s="312"/>
      <c r="CW475" s="312"/>
      <c r="CX475" s="384"/>
      <c r="CY475" s="312"/>
      <c r="CZ475" s="372"/>
    </row>
    <row r="476" spans="1:104" s="1" customFormat="1" hidden="1">
      <c r="A476" s="271">
        <v>45035</v>
      </c>
      <c r="B476" s="380"/>
      <c r="C476" s="381"/>
      <c r="D476" s="382"/>
      <c r="E476" s="382"/>
      <c r="F476" s="382"/>
      <c r="G476" s="312"/>
      <c r="H476" s="308"/>
      <c r="I476" s="308"/>
      <c r="J476" s="308"/>
      <c r="K476" s="308"/>
      <c r="L476" s="308"/>
      <c r="M476" s="371"/>
      <c r="N476" s="371"/>
      <c r="O476" s="312"/>
      <c r="P476" s="383"/>
      <c r="Q476" s="369"/>
      <c r="R476" s="312"/>
      <c r="S476" s="370">
        <v>0</v>
      </c>
      <c r="T476" s="370">
        <v>0</v>
      </c>
      <c r="U476" s="370">
        <v>0</v>
      </c>
      <c r="V476" s="312">
        <f>_xll.SRS1Splines.Functions25.Linear_Interp(V_NK3!$P$8:$P$32,V_NK3!$R$8:$R$32,AC476)</f>
        <v>435.703793350002</v>
      </c>
      <c r="W476" s="312">
        <f>(V476/V_NK3!$R$28)*100</f>
        <v>80.366336518408758</v>
      </c>
      <c r="X476" s="308">
        <f>V476-V_NK3!$R$8</f>
        <v>379.12514135000202</v>
      </c>
      <c r="Y476" s="308">
        <f>IFERROR((V476 - V_NK3!$V$10) / (V_NK3!$V$9- V_NK3!$V$10) * 100, 0)</f>
        <v>78.078613476987869</v>
      </c>
      <c r="Z476" s="308">
        <v>541.79999999999995</v>
      </c>
      <c r="AA476" s="308">
        <v>521</v>
      </c>
      <c r="AB476" s="312">
        <v>538.02</v>
      </c>
      <c r="AC476" s="371">
        <v>538.07000000000005</v>
      </c>
      <c r="AD476" s="308">
        <v>0</v>
      </c>
      <c r="AE476" s="372">
        <v>0</v>
      </c>
      <c r="AF476" s="373"/>
      <c r="AG476" s="312"/>
      <c r="AH476" s="370">
        <v>0.11479546812618256</v>
      </c>
      <c r="AI476" s="370">
        <v>0</v>
      </c>
      <c r="AJ476" s="370">
        <v>0</v>
      </c>
      <c r="AK476" s="312">
        <f>_xll.SRS1Splines.Functions25.Linear_Interp(V_NK2!$R$10:$R$21,V_NK2!$T$10:$T$21,AR476)</f>
        <v>44.140114285742499</v>
      </c>
      <c r="AL476" s="312">
        <f>(AK476/V_NK2!$T$18)*100</f>
        <v>61.820888355381641</v>
      </c>
      <c r="AM476" s="308">
        <f>AK476-V_NK2!$T$11</f>
        <v>3.3201142857147019</v>
      </c>
      <c r="AN476" s="308">
        <f>IFERROR((AK476 - V_NK2!$X$12) / (V_NK2!$X$11- V_NK2!$X$12) * 100, 0)</f>
        <v>10.857142857144751</v>
      </c>
      <c r="AO476" s="308">
        <v>427</v>
      </c>
      <c r="AP476" s="308">
        <v>420</v>
      </c>
      <c r="AQ476" s="308">
        <v>420.46</v>
      </c>
      <c r="AR476" s="371">
        <v>420.76</v>
      </c>
      <c r="AS476" s="312">
        <v>0</v>
      </c>
      <c r="AT476" s="372">
        <v>0</v>
      </c>
      <c r="AU476" s="369"/>
      <c r="AV476" s="312"/>
      <c r="AW476" s="370"/>
      <c r="AX476" s="370"/>
      <c r="AY476" s="370"/>
      <c r="AZ476" s="312"/>
      <c r="BA476" s="312"/>
      <c r="BB476" s="308"/>
      <c r="BC476" s="308"/>
      <c r="BD476" s="308"/>
      <c r="BE476" s="308"/>
      <c r="BF476" s="374"/>
      <c r="BG476" s="312"/>
      <c r="BH476" s="372"/>
      <c r="BI476" s="369"/>
      <c r="BJ476" s="312"/>
      <c r="BK476" s="370">
        <v>0.22260440452385602</v>
      </c>
      <c r="BL476" s="370">
        <v>0.22268773785718901</v>
      </c>
      <c r="BM476" s="370">
        <f t="shared" si="2"/>
        <v>-8.3333333332991089E-5</v>
      </c>
      <c r="BN476" s="312">
        <f>_xll.SRS1Splines.Functions25.Linear_Interp(V_XNN1!$K$3:$K$8,V_XNN1!$L$3:$L$8,BT476)</f>
        <v>0.19739999999999999</v>
      </c>
      <c r="BO476" s="312">
        <f>(BN476/V_XNN1!$L$7)*100</f>
        <v>94</v>
      </c>
      <c r="BP476" s="308">
        <f>_xll.SRS1Splines.Functions25.Linear_Interp(V_XNN1!$K$3:$K$8,V_XNN1!$M$3:$M$8,BT476)</f>
        <v>4.1400000000000201E-2</v>
      </c>
      <c r="BQ476" s="308">
        <f>IFERROR((BN476 - V_XNN1!$M$16) / (V_XNN1!$M$15- V_XNN1!$M$16) * 100, 0)</f>
        <v>33.426183844011149</v>
      </c>
      <c r="BR476" s="308">
        <v>252</v>
      </c>
      <c r="BS476" s="308">
        <v>249</v>
      </c>
      <c r="BT476" s="374">
        <v>251.3</v>
      </c>
      <c r="BU476" s="312">
        <v>0.04</v>
      </c>
      <c r="BV476" s="372">
        <v>3.1966000000000001E-2</v>
      </c>
      <c r="BW476" s="369"/>
      <c r="BX476" s="312"/>
      <c r="BY476" s="370"/>
      <c r="BZ476" s="370"/>
      <c r="CA476" s="370"/>
      <c r="CB476" s="312"/>
      <c r="CC476" s="312"/>
      <c r="CD476" s="308"/>
      <c r="CE476" s="312"/>
      <c r="CF476" s="312"/>
      <c r="CG476" s="312"/>
      <c r="CH476" s="312"/>
      <c r="CI476" s="384"/>
      <c r="CJ476" s="312"/>
      <c r="CK476" s="372"/>
      <c r="CL476" s="369"/>
      <c r="CM476" s="312"/>
      <c r="CN476" s="370"/>
      <c r="CO476" s="370"/>
      <c r="CP476" s="370"/>
      <c r="CQ476" s="312"/>
      <c r="CR476" s="312"/>
      <c r="CS476" s="308"/>
      <c r="CT476" s="312"/>
      <c r="CU476" s="312"/>
      <c r="CV476" s="312"/>
      <c r="CW476" s="312"/>
      <c r="CX476" s="384"/>
      <c r="CY476" s="312"/>
      <c r="CZ476" s="372"/>
    </row>
    <row r="477" spans="1:104" s="1" customFormat="1" hidden="1">
      <c r="A477" s="271">
        <v>45036</v>
      </c>
      <c r="B477" s="380"/>
      <c r="C477" s="381"/>
      <c r="D477" s="382"/>
      <c r="E477" s="382"/>
      <c r="F477" s="382"/>
      <c r="G477" s="312"/>
      <c r="H477" s="308"/>
      <c r="I477" s="308"/>
      <c r="J477" s="308"/>
      <c r="K477" s="308"/>
      <c r="L477" s="308"/>
      <c r="M477" s="371"/>
      <c r="N477" s="371"/>
      <c r="O477" s="312"/>
      <c r="P477" s="383"/>
      <c r="Q477" s="369"/>
      <c r="R477" s="312"/>
      <c r="S477" s="370">
        <v>0</v>
      </c>
      <c r="T477" s="370">
        <v>0</v>
      </c>
      <c r="U477" s="370">
        <v>0</v>
      </c>
      <c r="V477" s="312">
        <f>_xll.SRS1Splines.Functions25.Linear_Interp(V_NK3!$P$8:$P$32,V_NK3!$R$8:$R$32,AC477)</f>
        <v>435.703793350002</v>
      </c>
      <c r="W477" s="312">
        <f>(V477/V_NK3!$R$28)*100</f>
        <v>80.366336518408758</v>
      </c>
      <c r="X477" s="308">
        <f>V477-V_NK3!$R$8</f>
        <v>379.12514135000202</v>
      </c>
      <c r="Y477" s="308">
        <f>IFERROR((V477 - V_NK3!$V$10) / (V_NK3!$V$9- V_NK3!$V$10) * 100, 0)</f>
        <v>78.078613476987869</v>
      </c>
      <c r="Z477" s="308">
        <v>541.79999999999995</v>
      </c>
      <c r="AA477" s="308">
        <v>521</v>
      </c>
      <c r="AB477" s="312">
        <v>538.02</v>
      </c>
      <c r="AC477" s="371">
        <v>538.07000000000005</v>
      </c>
      <c r="AD477" s="308">
        <v>0</v>
      </c>
      <c r="AE477" s="372">
        <v>0</v>
      </c>
      <c r="AF477" s="373"/>
      <c r="AG477" s="312"/>
      <c r="AH477" s="370">
        <v>0.11479546812618256</v>
      </c>
      <c r="AI477" s="370">
        <v>0</v>
      </c>
      <c r="AJ477" s="370">
        <v>0</v>
      </c>
      <c r="AK477" s="312">
        <f>_xll.SRS1Splines.Functions25.Linear_Interp(V_NK2!$R$10:$R$21,V_NK2!$T$10:$T$21,AR477)</f>
        <v>44.1838000000281</v>
      </c>
      <c r="AL477" s="312">
        <f>(AK477/V_NK2!$T$18)*100</f>
        <v>61.882072829171008</v>
      </c>
      <c r="AM477" s="308">
        <f>AK477-V_NK2!$T$11</f>
        <v>3.3638000000003032</v>
      </c>
      <c r="AN477" s="308">
        <f>IFERROR((AK477 - V_NK2!$X$12) / (V_NK2!$X$11- V_NK2!$X$12) * 100, 0)</f>
        <v>11.000000000001531</v>
      </c>
      <c r="AO477" s="308">
        <v>427</v>
      </c>
      <c r="AP477" s="308">
        <v>420</v>
      </c>
      <c r="AQ477" s="308">
        <v>420.46</v>
      </c>
      <c r="AR477" s="371">
        <v>420.77</v>
      </c>
      <c r="AS477" s="312">
        <v>0</v>
      </c>
      <c r="AT477" s="372">
        <v>0</v>
      </c>
      <c r="AU477" s="369"/>
      <c r="AV477" s="312"/>
      <c r="AW477" s="370"/>
      <c r="AX477" s="370"/>
      <c r="AY477" s="370"/>
      <c r="AZ477" s="312"/>
      <c r="BA477" s="312"/>
      <c r="BB477" s="308"/>
      <c r="BC477" s="308"/>
      <c r="BD477" s="308"/>
      <c r="BE477" s="308"/>
      <c r="BF477" s="374"/>
      <c r="BG477" s="312"/>
      <c r="BH477" s="372"/>
      <c r="BI477" s="369"/>
      <c r="BJ477" s="312"/>
      <c r="BK477" s="370">
        <v>0.31127397922982603</v>
      </c>
      <c r="BL477" s="370">
        <v>0.31177397922982603</v>
      </c>
      <c r="BM477" s="370">
        <f t="shared" si="2"/>
        <v>-5.0000000000000044E-4</v>
      </c>
      <c r="BN477" s="312">
        <f>_xll.SRS1Splines.Functions25.Linear_Interp(V_XNN1!$K$3:$K$8,V_XNN1!$L$3:$L$8,BT477)</f>
        <v>0.18479999999999999</v>
      </c>
      <c r="BO477" s="312">
        <f>(BN477/V_XNN1!$L$7)*100</f>
        <v>88</v>
      </c>
      <c r="BP477" s="308">
        <f>_xll.SRS1Splines.Functions25.Linear_Interp(V_XNN1!$K$3:$K$8,V_XNN1!$M$3:$M$8,BT477)</f>
        <v>2.8799999999999899E-2</v>
      </c>
      <c r="BQ477" s="308">
        <f>IFERROR((BN477 - V_XNN1!$M$16) / (V_XNN1!$M$15- V_XNN1!$M$16) * 100, 0)</f>
        <v>-5.5710306406685106</v>
      </c>
      <c r="BR477" s="308">
        <v>252</v>
      </c>
      <c r="BS477" s="308">
        <v>249</v>
      </c>
      <c r="BT477" s="374">
        <v>250.6</v>
      </c>
      <c r="BU477" s="312">
        <v>0.04</v>
      </c>
      <c r="BV477" s="372">
        <v>4.4753999999999995E-2</v>
      </c>
      <c r="BW477" s="369"/>
      <c r="BX477" s="312"/>
      <c r="BY477" s="370"/>
      <c r="BZ477" s="370"/>
      <c r="CA477" s="370"/>
      <c r="CB477" s="312"/>
      <c r="CC477" s="312"/>
      <c r="CD477" s="308"/>
      <c r="CE477" s="312"/>
      <c r="CF477" s="312"/>
      <c r="CG477" s="312"/>
      <c r="CH477" s="312"/>
      <c r="CI477" s="384"/>
      <c r="CJ477" s="312"/>
      <c r="CK477" s="372"/>
      <c r="CL477" s="369"/>
      <c r="CM477" s="312"/>
      <c r="CN477" s="370"/>
      <c r="CO477" s="370"/>
      <c r="CP477" s="370"/>
      <c r="CQ477" s="312"/>
      <c r="CR477" s="312"/>
      <c r="CS477" s="308"/>
      <c r="CT477" s="312"/>
      <c r="CU477" s="312"/>
      <c r="CV477" s="312"/>
      <c r="CW477" s="312"/>
      <c r="CX477" s="384"/>
      <c r="CY477" s="312"/>
      <c r="CZ477" s="372"/>
    </row>
    <row r="478" spans="1:104" s="1" customFormat="1" hidden="1">
      <c r="A478" s="271">
        <v>45037</v>
      </c>
      <c r="B478" s="380"/>
      <c r="C478" s="381"/>
      <c r="D478" s="382"/>
      <c r="E478" s="382"/>
      <c r="F478" s="382"/>
      <c r="G478" s="312"/>
      <c r="H478" s="308"/>
      <c r="I478" s="308"/>
      <c r="J478" s="308"/>
      <c r="K478" s="308"/>
      <c r="L478" s="308"/>
      <c r="M478" s="371"/>
      <c r="N478" s="371"/>
      <c r="O478" s="312"/>
      <c r="P478" s="383"/>
      <c r="Q478" s="369"/>
      <c r="R478" s="312"/>
      <c r="S478" s="370">
        <v>0</v>
      </c>
      <c r="T478" s="370">
        <v>0</v>
      </c>
      <c r="U478" s="370">
        <v>0</v>
      </c>
      <c r="V478" s="312">
        <f>_xll.SRS1Splines.Functions25.Linear_Interp(V_NK3!$P$8:$P$32,V_NK3!$R$8:$R$32,AC478)</f>
        <v>435.703793350002</v>
      </c>
      <c r="W478" s="312">
        <f>(V478/V_NK3!$R$28)*100</f>
        <v>80.366336518408758</v>
      </c>
      <c r="X478" s="308">
        <f>V478-V_NK3!$R$8</f>
        <v>379.12514135000202</v>
      </c>
      <c r="Y478" s="308">
        <f>IFERROR((V478 - V_NK3!$V$10) / (V_NK3!$V$9- V_NK3!$V$10) * 100, 0)</f>
        <v>78.078613476987869</v>
      </c>
      <c r="Z478" s="308">
        <v>541.79999999999995</v>
      </c>
      <c r="AA478" s="308">
        <v>521</v>
      </c>
      <c r="AB478" s="312">
        <v>538.02</v>
      </c>
      <c r="AC478" s="371">
        <v>538.07000000000005</v>
      </c>
      <c r="AD478" s="308">
        <v>0</v>
      </c>
      <c r="AE478" s="372">
        <v>0</v>
      </c>
      <c r="AF478" s="373"/>
      <c r="AG478" s="312"/>
      <c r="AH478" s="370">
        <v>0.11479546812618256</v>
      </c>
      <c r="AI478" s="370">
        <v>0</v>
      </c>
      <c r="AJ478" s="370">
        <v>0</v>
      </c>
      <c r="AK478" s="312">
        <f>_xll.SRS1Splines.Functions25.Linear_Interp(V_NK2!$R$10:$R$21,V_NK2!$T$10:$T$21,AR478)</f>
        <v>44.1838000000281</v>
      </c>
      <c r="AL478" s="312">
        <f>(AK478/V_NK2!$T$18)*100</f>
        <v>61.882072829171008</v>
      </c>
      <c r="AM478" s="308">
        <f>AK478-V_NK2!$T$11</f>
        <v>3.3638000000003032</v>
      </c>
      <c r="AN478" s="308">
        <f>IFERROR((AK478 - V_NK2!$X$12) / (V_NK2!$X$11- V_NK2!$X$12) * 100, 0)</f>
        <v>11.000000000001531</v>
      </c>
      <c r="AO478" s="308">
        <v>427</v>
      </c>
      <c r="AP478" s="308">
        <v>420</v>
      </c>
      <c r="AQ478" s="308">
        <v>420.46</v>
      </c>
      <c r="AR478" s="371">
        <v>420.77</v>
      </c>
      <c r="AS478" s="312">
        <v>0</v>
      </c>
      <c r="AT478" s="372">
        <v>0</v>
      </c>
      <c r="AU478" s="369"/>
      <c r="AV478" s="312"/>
      <c r="AW478" s="370"/>
      <c r="AX478" s="370"/>
      <c r="AY478" s="370"/>
      <c r="AZ478" s="312"/>
      <c r="BA478" s="312"/>
      <c r="BB478" s="308"/>
      <c r="BC478" s="308"/>
      <c r="BD478" s="308"/>
      <c r="BE478" s="308"/>
      <c r="BF478" s="374"/>
      <c r="BG478" s="312"/>
      <c r="BH478" s="372"/>
      <c r="BI478" s="369"/>
      <c r="BJ478" s="312"/>
      <c r="BK478" s="370">
        <v>0.18962799941946701</v>
      </c>
      <c r="BL478" s="370">
        <v>0.190502999419467</v>
      </c>
      <c r="BM478" s="370">
        <f t="shared" si="2"/>
        <v>-8.749999999999869E-4</v>
      </c>
      <c r="BN478" s="312">
        <f>_xll.SRS1Splines.Functions25.Linear_Interp(V_XNN1!$K$3:$K$8,V_XNN1!$L$3:$L$8,BT478)</f>
        <v>0.18479999999999999</v>
      </c>
      <c r="BO478" s="312">
        <f>(BN478/V_XNN1!$L$7)*100</f>
        <v>88</v>
      </c>
      <c r="BP478" s="308">
        <f>_xll.SRS1Splines.Functions25.Linear_Interp(V_XNN1!$K$3:$K$8,V_XNN1!$M$3:$M$8,BT478)</f>
        <v>2.8799999999999899E-2</v>
      </c>
      <c r="BQ478" s="308">
        <f>IFERROR((BN478 - V_XNN1!$M$16) / (V_XNN1!$M$15- V_XNN1!$M$16) * 100, 0)</f>
        <v>-5.5710306406685106</v>
      </c>
      <c r="BR478" s="308">
        <v>252</v>
      </c>
      <c r="BS478" s="308">
        <v>249</v>
      </c>
      <c r="BT478" s="374">
        <v>250.6</v>
      </c>
      <c r="BU478" s="312">
        <v>0.04</v>
      </c>
      <c r="BV478" s="372">
        <v>2.7345999999999999E-2</v>
      </c>
      <c r="BW478" s="369"/>
      <c r="BX478" s="312"/>
      <c r="BY478" s="370"/>
      <c r="BZ478" s="370"/>
      <c r="CA478" s="370"/>
      <c r="CB478" s="312"/>
      <c r="CC478" s="312"/>
      <c r="CD478" s="308"/>
      <c r="CE478" s="312"/>
      <c r="CF478" s="312"/>
      <c r="CG478" s="312"/>
      <c r="CH478" s="312"/>
      <c r="CI478" s="384"/>
      <c r="CJ478" s="312"/>
      <c r="CK478" s="372"/>
      <c r="CL478" s="369"/>
      <c r="CM478" s="312"/>
      <c r="CN478" s="370"/>
      <c r="CO478" s="370"/>
      <c r="CP478" s="370"/>
      <c r="CQ478" s="312"/>
      <c r="CR478" s="312"/>
      <c r="CS478" s="308"/>
      <c r="CT478" s="312"/>
      <c r="CU478" s="312"/>
      <c r="CV478" s="312"/>
      <c r="CW478" s="312"/>
      <c r="CX478" s="384"/>
      <c r="CY478" s="312"/>
      <c r="CZ478" s="372"/>
    </row>
    <row r="479" spans="1:104" s="1" customFormat="1" hidden="1">
      <c r="A479" s="271">
        <v>45038</v>
      </c>
      <c r="B479" s="380"/>
      <c r="C479" s="381"/>
      <c r="D479" s="382"/>
      <c r="E479" s="382"/>
      <c r="F479" s="382"/>
      <c r="G479" s="312"/>
      <c r="H479" s="308"/>
      <c r="I479" s="308"/>
      <c r="J479" s="308"/>
      <c r="K479" s="308"/>
      <c r="L479" s="308"/>
      <c r="M479" s="371"/>
      <c r="N479" s="371"/>
      <c r="O479" s="312"/>
      <c r="P479" s="383"/>
      <c r="Q479" s="369"/>
      <c r="R479" s="312"/>
      <c r="S479" s="370">
        <v>0</v>
      </c>
      <c r="T479" s="370">
        <v>0</v>
      </c>
      <c r="U479" s="370">
        <v>0</v>
      </c>
      <c r="V479" s="312">
        <f>_xll.SRS1Splines.Functions25.Linear_Interp(V_NK3!$P$8:$P$32,V_NK3!$R$8:$R$32,AC479)</f>
        <v>435.703793350002</v>
      </c>
      <c r="W479" s="312">
        <f>(V479/V_NK3!$R$28)*100</f>
        <v>80.366336518408758</v>
      </c>
      <c r="X479" s="308">
        <f>V479-V_NK3!$R$8</f>
        <v>379.12514135000202</v>
      </c>
      <c r="Y479" s="308">
        <f>IFERROR((V479 - V_NK3!$V$10) / (V_NK3!$V$9- V_NK3!$V$10) * 100, 0)</f>
        <v>78.078613476987869</v>
      </c>
      <c r="Z479" s="308">
        <v>541.79999999999995</v>
      </c>
      <c r="AA479" s="308">
        <v>521</v>
      </c>
      <c r="AB479" s="312">
        <v>538.02</v>
      </c>
      <c r="AC479" s="371">
        <v>538.07000000000005</v>
      </c>
      <c r="AD479" s="308">
        <v>0</v>
      </c>
      <c r="AE479" s="372">
        <v>0</v>
      </c>
      <c r="AF479" s="373"/>
      <c r="AG479" s="312"/>
      <c r="AH479" s="370">
        <v>0.11479546812618256</v>
      </c>
      <c r="AI479" s="370">
        <v>0</v>
      </c>
      <c r="AJ479" s="370">
        <v>0</v>
      </c>
      <c r="AK479" s="312">
        <f>_xll.SRS1Splines.Functions25.Linear_Interp(V_NK2!$R$10:$R$21,V_NK2!$T$10:$T$21,AR479)</f>
        <v>44.1838000000281</v>
      </c>
      <c r="AL479" s="312">
        <f>(AK479/V_NK2!$T$18)*100</f>
        <v>61.882072829171008</v>
      </c>
      <c r="AM479" s="308">
        <f>AK479-V_NK2!$T$11</f>
        <v>3.3638000000003032</v>
      </c>
      <c r="AN479" s="308">
        <f>IFERROR((AK479 - V_NK2!$X$12) / (V_NK2!$X$11- V_NK2!$X$12) * 100, 0)</f>
        <v>11.000000000001531</v>
      </c>
      <c r="AO479" s="308">
        <v>427</v>
      </c>
      <c r="AP479" s="308">
        <v>420</v>
      </c>
      <c r="AQ479" s="308">
        <v>420.46</v>
      </c>
      <c r="AR479" s="371">
        <v>420.77</v>
      </c>
      <c r="AS479" s="312">
        <v>0</v>
      </c>
      <c r="AT479" s="372">
        <v>0</v>
      </c>
      <c r="AU479" s="369"/>
      <c r="AV479" s="312"/>
      <c r="AW479" s="370"/>
      <c r="AX479" s="370"/>
      <c r="AY479" s="370"/>
      <c r="AZ479" s="312"/>
      <c r="BA479" s="312"/>
      <c r="BB479" s="308"/>
      <c r="BC479" s="308"/>
      <c r="BD479" s="308"/>
      <c r="BE479" s="308"/>
      <c r="BF479" s="374"/>
      <c r="BG479" s="312"/>
      <c r="BH479" s="372"/>
      <c r="BI479" s="369"/>
      <c r="BJ479" s="312"/>
      <c r="BK479" s="370">
        <v>0.26377644918187898</v>
      </c>
      <c r="BL479" s="370">
        <v>0.264068115848545</v>
      </c>
      <c r="BM479" s="370">
        <f t="shared" si="2"/>
        <v>-2.9166666666602392E-4</v>
      </c>
      <c r="BN479" s="312">
        <f>_xll.SRS1Splines.Functions25.Linear_Interp(V_XNN1!$K$3:$K$8,V_XNN1!$L$3:$L$8,BT479)</f>
        <v>0.192</v>
      </c>
      <c r="BO479" s="312">
        <f>(BN479/V_XNN1!$L$7)*100</f>
        <v>91.428571428571431</v>
      </c>
      <c r="BP479" s="308">
        <f>_xll.SRS1Splines.Functions25.Linear_Interp(V_XNN1!$K$3:$K$8,V_XNN1!$M$3:$M$8,BT479)</f>
        <v>3.5999999999999997E-2</v>
      </c>
      <c r="BQ479" s="308">
        <f>IFERROR((BN479 - V_XNN1!$M$16) / (V_XNN1!$M$15- V_XNN1!$M$16) * 100, 0)</f>
        <v>16.713091922005617</v>
      </c>
      <c r="BR479" s="308">
        <v>252</v>
      </c>
      <c r="BS479" s="308">
        <v>249</v>
      </c>
      <c r="BT479" s="374">
        <v>251</v>
      </c>
      <c r="BU479" s="312">
        <v>0.04</v>
      </c>
      <c r="BV479" s="372">
        <v>3.7906000000000002E-2</v>
      </c>
      <c r="BW479" s="369"/>
      <c r="BX479" s="312"/>
      <c r="BY479" s="370"/>
      <c r="BZ479" s="370"/>
      <c r="CA479" s="370"/>
      <c r="CB479" s="312"/>
      <c r="CC479" s="312"/>
      <c r="CD479" s="308"/>
      <c r="CE479" s="312"/>
      <c r="CF479" s="312"/>
      <c r="CG479" s="312"/>
      <c r="CH479" s="312"/>
      <c r="CI479" s="384"/>
      <c r="CJ479" s="312"/>
      <c r="CK479" s="372"/>
      <c r="CL479" s="369"/>
      <c r="CM479" s="312"/>
      <c r="CN479" s="370"/>
      <c r="CO479" s="370"/>
      <c r="CP479" s="370"/>
      <c r="CQ479" s="312"/>
      <c r="CR479" s="312"/>
      <c r="CS479" s="308"/>
      <c r="CT479" s="312"/>
      <c r="CU479" s="312"/>
      <c r="CV479" s="312"/>
      <c r="CW479" s="312"/>
      <c r="CX479" s="384"/>
      <c r="CY479" s="312"/>
      <c r="CZ479" s="372"/>
    </row>
    <row r="480" spans="1:104" s="1" customFormat="1" hidden="1">
      <c r="A480" s="271">
        <v>45039</v>
      </c>
      <c r="B480" s="380"/>
      <c r="C480" s="381"/>
      <c r="D480" s="382"/>
      <c r="E480" s="382"/>
      <c r="F480" s="382"/>
      <c r="G480" s="312"/>
      <c r="H480" s="308"/>
      <c r="I480" s="308"/>
      <c r="J480" s="308"/>
      <c r="K480" s="308"/>
      <c r="L480" s="308"/>
      <c r="M480" s="371"/>
      <c r="N480" s="371"/>
      <c r="O480" s="312"/>
      <c r="P480" s="383"/>
      <c r="Q480" s="369"/>
      <c r="R480" s="312"/>
      <c r="S480" s="370">
        <v>0</v>
      </c>
      <c r="T480" s="370">
        <v>0</v>
      </c>
      <c r="U480" s="370">
        <v>0</v>
      </c>
      <c r="V480" s="312">
        <f>_xll.SRS1Splines.Functions25.Linear_Interp(V_NK3!$P$8:$P$32,V_NK3!$R$8:$R$32,AC480)</f>
        <v>435.703793350002</v>
      </c>
      <c r="W480" s="312">
        <f>(V480/V_NK3!$R$28)*100</f>
        <v>80.366336518408758</v>
      </c>
      <c r="X480" s="308">
        <f>V480-V_NK3!$R$8</f>
        <v>379.12514135000202</v>
      </c>
      <c r="Y480" s="308">
        <f>IFERROR((V480 - V_NK3!$V$10) / (V_NK3!$V$9- V_NK3!$V$10) * 100, 0)</f>
        <v>78.078613476987869</v>
      </c>
      <c r="Z480" s="308">
        <v>541.79999999999995</v>
      </c>
      <c r="AA480" s="308">
        <v>521</v>
      </c>
      <c r="AB480" s="312">
        <v>538.02</v>
      </c>
      <c r="AC480" s="371">
        <v>538.07000000000005</v>
      </c>
      <c r="AD480" s="308">
        <v>0</v>
      </c>
      <c r="AE480" s="372">
        <v>0</v>
      </c>
      <c r="AF480" s="373"/>
      <c r="AG480" s="312"/>
      <c r="AH480" s="370">
        <v>0.11479546812618256</v>
      </c>
      <c r="AI480" s="370">
        <v>0</v>
      </c>
      <c r="AJ480" s="370">
        <v>0</v>
      </c>
      <c r="AK480" s="312">
        <f>_xll.SRS1Splines.Functions25.Linear_Interp(V_NK2!$R$10:$R$21,V_NK2!$T$10:$T$21,AR480)</f>
        <v>44.1838000000281</v>
      </c>
      <c r="AL480" s="312">
        <f>(AK480/V_NK2!$T$18)*100</f>
        <v>61.882072829171008</v>
      </c>
      <c r="AM480" s="308">
        <f>AK480-V_NK2!$T$11</f>
        <v>3.3638000000003032</v>
      </c>
      <c r="AN480" s="308">
        <f>IFERROR((AK480 - V_NK2!$X$12) / (V_NK2!$X$11- V_NK2!$X$12) * 100, 0)</f>
        <v>11.000000000001531</v>
      </c>
      <c r="AO480" s="308">
        <v>427</v>
      </c>
      <c r="AP480" s="308">
        <v>420</v>
      </c>
      <c r="AQ480" s="308">
        <v>420.46</v>
      </c>
      <c r="AR480" s="371">
        <v>420.77</v>
      </c>
      <c r="AS480" s="312">
        <v>0</v>
      </c>
      <c r="AT480" s="372">
        <v>0</v>
      </c>
      <c r="AU480" s="369"/>
      <c r="AV480" s="312"/>
      <c r="AW480" s="370"/>
      <c r="AX480" s="370"/>
      <c r="AY480" s="370"/>
      <c r="AZ480" s="312"/>
      <c r="BA480" s="312"/>
      <c r="BB480" s="308"/>
      <c r="BC480" s="308"/>
      <c r="BD480" s="308"/>
      <c r="BE480" s="308"/>
      <c r="BF480" s="374"/>
      <c r="BG480" s="312"/>
      <c r="BH480" s="372"/>
      <c r="BI480" s="369"/>
      <c r="BJ480" s="312"/>
      <c r="BK480" s="370">
        <v>0.30851370702444697</v>
      </c>
      <c r="BL480" s="370">
        <v>0.30851370702444697</v>
      </c>
      <c r="BM480" s="370">
        <f t="shared" si="2"/>
        <v>0</v>
      </c>
      <c r="BN480" s="312">
        <f>_xll.SRS1Splines.Functions25.Linear_Interp(V_XNN1!$K$3:$K$8,V_XNN1!$L$3:$L$8,BT480)</f>
        <v>0.18659999999999999</v>
      </c>
      <c r="BO480" s="312">
        <f>(BN480/V_XNN1!$L$7)*100</f>
        <v>88.857142857142861</v>
      </c>
      <c r="BP480" s="308">
        <f>_xll.SRS1Splines.Functions25.Linear_Interp(V_XNN1!$K$3:$K$8,V_XNN1!$M$3:$M$8,BT480)</f>
        <v>3.0599999999999801E-2</v>
      </c>
      <c r="BQ480" s="308">
        <f>IFERROR((BN480 - V_XNN1!$M$16) / (V_XNN1!$M$15- V_XNN1!$M$16) * 100, 0)</f>
        <v>0</v>
      </c>
      <c r="BR480" s="308">
        <v>252</v>
      </c>
      <c r="BS480" s="308">
        <v>249</v>
      </c>
      <c r="BT480" s="374">
        <v>250.7</v>
      </c>
      <c r="BU480" s="312">
        <v>0.04</v>
      </c>
      <c r="BV480" s="372">
        <v>4.4285999999999999E-2</v>
      </c>
      <c r="BW480" s="369"/>
      <c r="BX480" s="312"/>
      <c r="BY480" s="370"/>
      <c r="BZ480" s="370"/>
      <c r="CA480" s="370"/>
      <c r="CB480" s="312"/>
      <c r="CC480" s="312"/>
      <c r="CD480" s="308"/>
      <c r="CE480" s="312"/>
      <c r="CF480" s="312"/>
      <c r="CG480" s="312"/>
      <c r="CH480" s="312"/>
      <c r="CI480" s="384"/>
      <c r="CJ480" s="312"/>
      <c r="CK480" s="372"/>
      <c r="CL480" s="369"/>
      <c r="CM480" s="312"/>
      <c r="CN480" s="370"/>
      <c r="CO480" s="370"/>
      <c r="CP480" s="370"/>
      <c r="CQ480" s="312"/>
      <c r="CR480" s="312"/>
      <c r="CS480" s="308"/>
      <c r="CT480" s="312"/>
      <c r="CU480" s="312"/>
      <c r="CV480" s="312"/>
      <c r="CW480" s="312"/>
      <c r="CX480" s="384"/>
      <c r="CY480" s="312"/>
      <c r="CZ480" s="372"/>
    </row>
    <row r="481" spans="1:104" s="1" customFormat="1" hidden="1">
      <c r="A481" s="271">
        <v>45040</v>
      </c>
      <c r="B481" s="380"/>
      <c r="C481" s="381"/>
      <c r="D481" s="382"/>
      <c r="E481" s="382"/>
      <c r="F481" s="382"/>
      <c r="G481" s="312"/>
      <c r="H481" s="308"/>
      <c r="I481" s="308"/>
      <c r="J481" s="308"/>
      <c r="K481" s="308"/>
      <c r="L481" s="308"/>
      <c r="M481" s="371"/>
      <c r="N481" s="371"/>
      <c r="O481" s="312"/>
      <c r="P481" s="383"/>
      <c r="Q481" s="369"/>
      <c r="R481" s="312"/>
      <c r="S481" s="370">
        <v>0</v>
      </c>
      <c r="T481" s="370">
        <v>0</v>
      </c>
      <c r="U481" s="370">
        <v>0</v>
      </c>
      <c r="V481" s="312">
        <f>_xll.SRS1Splines.Functions25.Linear_Interp(V_NK3!$P$8:$P$32,V_NK3!$R$8:$R$32,AC481)</f>
        <v>435.703793350002</v>
      </c>
      <c r="W481" s="312">
        <f>(V481/V_NK3!$R$28)*100</f>
        <v>80.366336518408758</v>
      </c>
      <c r="X481" s="308">
        <f>V481-V_NK3!$R$8</f>
        <v>379.12514135000202</v>
      </c>
      <c r="Y481" s="308">
        <f>IFERROR((V481 - V_NK3!$V$10) / (V_NK3!$V$9- V_NK3!$V$10) * 100, 0)</f>
        <v>78.078613476987869</v>
      </c>
      <c r="Z481" s="308">
        <v>541.79999999999995</v>
      </c>
      <c r="AA481" s="308">
        <v>521</v>
      </c>
      <c r="AB481" s="312">
        <v>538.02</v>
      </c>
      <c r="AC481" s="371">
        <v>538.07000000000005</v>
      </c>
      <c r="AD481" s="308">
        <v>0</v>
      </c>
      <c r="AE481" s="372">
        <v>0</v>
      </c>
      <c r="AF481" s="373"/>
      <c r="AG481" s="312"/>
      <c r="AH481" s="370">
        <v>0.11479546812618256</v>
      </c>
      <c r="AI481" s="370">
        <v>0</v>
      </c>
      <c r="AJ481" s="370">
        <v>0</v>
      </c>
      <c r="AK481" s="312">
        <f>_xll.SRS1Splines.Functions25.Linear_Interp(V_NK2!$R$10:$R$21,V_NK2!$T$10:$T$21,AR481)</f>
        <v>44.1838000000281</v>
      </c>
      <c r="AL481" s="312">
        <f>(AK481/V_NK2!$T$18)*100</f>
        <v>61.882072829171008</v>
      </c>
      <c r="AM481" s="308">
        <f>AK481-V_NK2!$T$11</f>
        <v>3.3638000000003032</v>
      </c>
      <c r="AN481" s="308">
        <f>IFERROR((AK481 - V_NK2!$X$12) / (V_NK2!$X$11- V_NK2!$X$12) * 100, 0)</f>
        <v>11.000000000001531</v>
      </c>
      <c r="AO481" s="308">
        <v>427</v>
      </c>
      <c r="AP481" s="308">
        <v>420</v>
      </c>
      <c r="AQ481" s="308">
        <v>420.46</v>
      </c>
      <c r="AR481" s="371">
        <v>420.77</v>
      </c>
      <c r="AS481" s="312">
        <v>0</v>
      </c>
      <c r="AT481" s="372">
        <v>0</v>
      </c>
      <c r="AU481" s="369"/>
      <c r="AV481" s="312"/>
      <c r="AW481" s="370"/>
      <c r="AX481" s="370"/>
      <c r="AY481" s="370"/>
      <c r="AZ481" s="312"/>
      <c r="BA481" s="312"/>
      <c r="BB481" s="308"/>
      <c r="BC481" s="308"/>
      <c r="BD481" s="308"/>
      <c r="BE481" s="308"/>
      <c r="BF481" s="374"/>
      <c r="BG481" s="312"/>
      <c r="BH481" s="372"/>
      <c r="BI481" s="369"/>
      <c r="BJ481" s="312"/>
      <c r="BK481" s="370">
        <v>0.22084860994646199</v>
      </c>
      <c r="BL481" s="370">
        <v>0.22084860994646199</v>
      </c>
      <c r="BM481" s="370">
        <f t="shared" si="2"/>
        <v>0</v>
      </c>
      <c r="BN481" s="312">
        <f>_xll.SRS1Splines.Functions25.Linear_Interp(V_XNN1!$K$3:$K$8,V_XNN1!$L$3:$L$8,BT481)</f>
        <v>0.18659999999999999</v>
      </c>
      <c r="BO481" s="312">
        <f>(BN481/V_XNN1!$L$7)*100</f>
        <v>88.857142857142861</v>
      </c>
      <c r="BP481" s="308">
        <f>_xll.SRS1Splines.Functions25.Linear_Interp(V_XNN1!$K$3:$K$8,V_XNN1!$M$3:$M$8,BT481)</f>
        <v>3.0599999999999801E-2</v>
      </c>
      <c r="BQ481" s="308">
        <f>IFERROR((BN481 - V_XNN1!$M$16) / (V_XNN1!$M$15- V_XNN1!$M$16) * 100, 0)</f>
        <v>0</v>
      </c>
      <c r="BR481" s="308">
        <v>252</v>
      </c>
      <c r="BS481" s="308">
        <v>249</v>
      </c>
      <c r="BT481" s="374">
        <v>250.7</v>
      </c>
      <c r="BU481" s="312">
        <v>0.04</v>
      </c>
      <c r="BV481" s="372">
        <v>3.1702000000000001E-2</v>
      </c>
      <c r="BW481" s="369"/>
      <c r="BX481" s="312"/>
      <c r="BY481" s="370"/>
      <c r="BZ481" s="370"/>
      <c r="CA481" s="370"/>
      <c r="CB481" s="312"/>
      <c r="CC481" s="312"/>
      <c r="CD481" s="308"/>
      <c r="CE481" s="312"/>
      <c r="CF481" s="312"/>
      <c r="CG481" s="312"/>
      <c r="CH481" s="312"/>
      <c r="CI481" s="384"/>
      <c r="CJ481" s="312"/>
      <c r="CK481" s="372"/>
      <c r="CL481" s="369"/>
      <c r="CM481" s="312"/>
      <c r="CN481" s="370"/>
      <c r="CO481" s="370"/>
      <c r="CP481" s="370"/>
      <c r="CQ481" s="312"/>
      <c r="CR481" s="312"/>
      <c r="CS481" s="308"/>
      <c r="CT481" s="312"/>
      <c r="CU481" s="312"/>
      <c r="CV481" s="312"/>
      <c r="CW481" s="312"/>
      <c r="CX481" s="384"/>
      <c r="CY481" s="312"/>
      <c r="CZ481" s="372"/>
    </row>
    <row r="482" spans="1:104" s="1" customFormat="1" hidden="1">
      <c r="A482" s="271">
        <v>45041</v>
      </c>
      <c r="B482" s="380"/>
      <c r="C482" s="381"/>
      <c r="D482" s="382"/>
      <c r="E482" s="382"/>
      <c r="F482" s="382"/>
      <c r="G482" s="312"/>
      <c r="H482" s="308"/>
      <c r="I482" s="308"/>
      <c r="J482" s="308"/>
      <c r="K482" s="308"/>
      <c r="L482" s="308"/>
      <c r="M482" s="371"/>
      <c r="N482" s="371"/>
      <c r="O482" s="312"/>
      <c r="P482" s="383"/>
      <c r="Q482" s="369"/>
      <c r="R482" s="312"/>
      <c r="S482" s="370">
        <v>0</v>
      </c>
      <c r="T482" s="370">
        <v>0</v>
      </c>
      <c r="U482" s="370">
        <v>0</v>
      </c>
      <c r="V482" s="312">
        <f>_xll.SRS1Splines.Functions25.Linear_Interp(V_NK3!$P$8:$P$32,V_NK3!$R$8:$R$32,AC482)</f>
        <v>435.703793350002</v>
      </c>
      <c r="W482" s="312">
        <f>(V482/V_NK3!$R$28)*100</f>
        <v>80.366336518408758</v>
      </c>
      <c r="X482" s="308">
        <f>V482-V_NK3!$R$8</f>
        <v>379.12514135000202</v>
      </c>
      <c r="Y482" s="308">
        <f>IFERROR((V482 - V_NK3!$V$10) / (V_NK3!$V$9- V_NK3!$V$10) * 100, 0)</f>
        <v>78.078613476987869</v>
      </c>
      <c r="Z482" s="308">
        <v>541.79999999999995</v>
      </c>
      <c r="AA482" s="308">
        <v>521</v>
      </c>
      <c r="AB482" s="312">
        <v>538.02</v>
      </c>
      <c r="AC482" s="371">
        <v>538.07000000000005</v>
      </c>
      <c r="AD482" s="308">
        <v>0</v>
      </c>
      <c r="AE482" s="372">
        <v>0</v>
      </c>
      <c r="AF482" s="373"/>
      <c r="AG482" s="312"/>
      <c r="AH482" s="370">
        <v>0.11479546812618256</v>
      </c>
      <c r="AI482" s="370">
        <v>0</v>
      </c>
      <c r="AJ482" s="370">
        <v>0</v>
      </c>
      <c r="AK482" s="312">
        <f>_xll.SRS1Splines.Functions25.Linear_Interp(V_NK2!$R$10:$R$21,V_NK2!$T$10:$T$21,AR482)</f>
        <v>44.1838000000281</v>
      </c>
      <c r="AL482" s="312">
        <f>(AK482/V_NK2!$T$18)*100</f>
        <v>61.882072829171008</v>
      </c>
      <c r="AM482" s="308">
        <f>AK482-V_NK2!$T$11</f>
        <v>3.3638000000003032</v>
      </c>
      <c r="AN482" s="308">
        <f>IFERROR((AK482 - V_NK2!$X$12) / (V_NK2!$X$11- V_NK2!$X$12) * 100, 0)</f>
        <v>11.000000000001531</v>
      </c>
      <c r="AO482" s="308">
        <v>427</v>
      </c>
      <c r="AP482" s="308">
        <v>420</v>
      </c>
      <c r="AQ482" s="308">
        <v>420.46</v>
      </c>
      <c r="AR482" s="371">
        <v>420.77</v>
      </c>
      <c r="AS482" s="312">
        <v>0</v>
      </c>
      <c r="AT482" s="372">
        <v>0</v>
      </c>
      <c r="AU482" s="369"/>
      <c r="AV482" s="312"/>
      <c r="AW482" s="370"/>
      <c r="AX482" s="370"/>
      <c r="AY482" s="370"/>
      <c r="AZ482" s="312"/>
      <c r="BA482" s="312"/>
      <c r="BB482" s="308"/>
      <c r="BC482" s="308"/>
      <c r="BD482" s="308"/>
      <c r="BE482" s="308"/>
      <c r="BF482" s="374"/>
      <c r="BG482" s="312"/>
      <c r="BH482" s="372"/>
      <c r="BI482" s="369"/>
      <c r="BJ482" s="312"/>
      <c r="BK482" s="370">
        <v>0.32177057236233803</v>
      </c>
      <c r="BL482" s="370">
        <v>0.32215390569567198</v>
      </c>
      <c r="BM482" s="370">
        <f t="shared" si="2"/>
        <v>-3.8333333333395725E-4</v>
      </c>
      <c r="BN482" s="312">
        <f>_xll.SRS1Splines.Functions25.Linear_Interp(V_XNN1!$K$3:$K$8,V_XNN1!$L$3:$L$8,BT482)</f>
        <v>0.19020000000000001</v>
      </c>
      <c r="BO482" s="312">
        <f>(BN482/V_XNN1!$L$7)*100</f>
        <v>90.571428571428584</v>
      </c>
      <c r="BP482" s="308">
        <f>_xll.SRS1Splines.Functions25.Linear_Interp(V_XNN1!$K$3:$K$8,V_XNN1!$M$3:$M$8,BT482)</f>
        <v>3.4200000000000098E-2</v>
      </c>
      <c r="BQ482" s="308">
        <f>IFERROR((BN482 - V_XNN1!$M$16) / (V_XNN1!$M$15- V_XNN1!$M$16) * 100, 0)</f>
        <v>11.142061281337106</v>
      </c>
      <c r="BR482" s="308">
        <v>252</v>
      </c>
      <c r="BS482" s="308">
        <v>249</v>
      </c>
      <c r="BT482" s="374">
        <v>250.9</v>
      </c>
      <c r="BU482" s="312">
        <v>0.04</v>
      </c>
      <c r="BV482" s="372">
        <v>4.6244E-2</v>
      </c>
      <c r="BW482" s="369"/>
      <c r="BX482" s="312"/>
      <c r="BY482" s="370"/>
      <c r="BZ482" s="370"/>
      <c r="CA482" s="370"/>
      <c r="CB482" s="312"/>
      <c r="CC482" s="312"/>
      <c r="CD482" s="308"/>
      <c r="CE482" s="312"/>
      <c r="CF482" s="312"/>
      <c r="CG482" s="312"/>
      <c r="CH482" s="312"/>
      <c r="CI482" s="384"/>
      <c r="CJ482" s="312"/>
      <c r="CK482" s="372"/>
      <c r="CL482" s="369"/>
      <c r="CM482" s="312"/>
      <c r="CN482" s="370"/>
      <c r="CO482" s="370"/>
      <c r="CP482" s="370"/>
      <c r="CQ482" s="312"/>
      <c r="CR482" s="312"/>
      <c r="CS482" s="308"/>
      <c r="CT482" s="312"/>
      <c r="CU482" s="312"/>
      <c r="CV482" s="312"/>
      <c r="CW482" s="312"/>
      <c r="CX482" s="384"/>
      <c r="CY482" s="312"/>
      <c r="CZ482" s="372"/>
    </row>
    <row r="483" spans="1:104" s="1" customFormat="1" hidden="1">
      <c r="A483" s="271">
        <v>45042</v>
      </c>
      <c r="B483" s="380"/>
      <c r="C483" s="381"/>
      <c r="D483" s="382"/>
      <c r="E483" s="382"/>
      <c r="F483" s="382"/>
      <c r="G483" s="312"/>
      <c r="H483" s="308"/>
      <c r="I483" s="308"/>
      <c r="J483" s="308"/>
      <c r="K483" s="308"/>
      <c r="L483" s="308"/>
      <c r="M483" s="371"/>
      <c r="N483" s="371"/>
      <c r="O483" s="312"/>
      <c r="P483" s="383"/>
      <c r="Q483" s="369"/>
      <c r="R483" s="312"/>
      <c r="S483" s="370">
        <v>0</v>
      </c>
      <c r="T483" s="370">
        <v>0</v>
      </c>
      <c r="U483" s="370">
        <v>0</v>
      </c>
      <c r="V483" s="312">
        <f>_xll.SRS1Splines.Functions25.Linear_Interp(V_NK3!$P$8:$P$32,V_NK3!$R$8:$R$32,AC483)</f>
        <v>435.703793350002</v>
      </c>
      <c r="W483" s="312">
        <f>(V483/V_NK3!$R$28)*100</f>
        <v>80.366336518408758</v>
      </c>
      <c r="X483" s="308">
        <f>V483-V_NK3!$R$8</f>
        <v>379.12514135000202</v>
      </c>
      <c r="Y483" s="308">
        <f>IFERROR((V483 - V_NK3!$V$10) / (V_NK3!$V$9- V_NK3!$V$10) * 100, 0)</f>
        <v>78.078613476987869</v>
      </c>
      <c r="Z483" s="308">
        <v>541.79999999999995</v>
      </c>
      <c r="AA483" s="308">
        <v>521</v>
      </c>
      <c r="AB483" s="312">
        <v>538.02</v>
      </c>
      <c r="AC483" s="371">
        <v>538.07000000000005</v>
      </c>
      <c r="AD483" s="308">
        <v>0</v>
      </c>
      <c r="AE483" s="372">
        <v>0</v>
      </c>
      <c r="AF483" s="373"/>
      <c r="AG483" s="312"/>
      <c r="AH483" s="370">
        <v>0.11479546812618256</v>
      </c>
      <c r="AI483" s="370">
        <v>0</v>
      </c>
      <c r="AJ483" s="370">
        <v>0</v>
      </c>
      <c r="AK483" s="312">
        <f>_xll.SRS1Splines.Functions25.Linear_Interp(V_NK2!$R$10:$R$21,V_NK2!$T$10:$T$21,AR483)</f>
        <v>44.1838000000281</v>
      </c>
      <c r="AL483" s="312">
        <f>(AK483/V_NK2!$T$18)*100</f>
        <v>61.882072829171008</v>
      </c>
      <c r="AM483" s="308">
        <f>AK483-V_NK2!$T$11</f>
        <v>3.3638000000003032</v>
      </c>
      <c r="AN483" s="308">
        <f>IFERROR((AK483 - V_NK2!$X$12) / (V_NK2!$X$11- V_NK2!$X$12) * 100, 0)</f>
        <v>11.000000000001531</v>
      </c>
      <c r="AO483" s="308">
        <v>427</v>
      </c>
      <c r="AP483" s="308">
        <v>420</v>
      </c>
      <c r="AQ483" s="308">
        <v>420.46</v>
      </c>
      <c r="AR483" s="371">
        <v>420.77</v>
      </c>
      <c r="AS483" s="312">
        <v>0</v>
      </c>
      <c r="AT483" s="372">
        <v>0</v>
      </c>
      <c r="AU483" s="369"/>
      <c r="AV483" s="312"/>
      <c r="AW483" s="370"/>
      <c r="AX483" s="370"/>
      <c r="AY483" s="370"/>
      <c r="AZ483" s="312"/>
      <c r="BA483" s="312"/>
      <c r="BB483" s="308"/>
      <c r="BC483" s="308"/>
      <c r="BD483" s="308"/>
      <c r="BE483" s="308"/>
      <c r="BF483" s="374"/>
      <c r="BG483" s="312"/>
      <c r="BH483" s="372"/>
      <c r="BI483" s="369"/>
      <c r="BJ483" s="312"/>
      <c r="BK483" s="370">
        <v>0.25332646369519901</v>
      </c>
      <c r="BL483" s="370">
        <v>0.25349313036186499</v>
      </c>
      <c r="BM483" s="370">
        <f t="shared" si="2"/>
        <v>-1.6666666666598218E-4</v>
      </c>
      <c r="BN483" s="312">
        <f>_xll.SRS1Splines.Functions25.Linear_Interp(V_XNN1!$K$3:$K$8,V_XNN1!$L$3:$L$8,BT483)</f>
        <v>0.1956</v>
      </c>
      <c r="BO483" s="312">
        <f>(BN483/V_XNN1!$L$7)*100</f>
        <v>93.142857142857153</v>
      </c>
      <c r="BP483" s="308">
        <f>_xll.SRS1Splines.Functions25.Linear_Interp(V_XNN1!$K$3:$K$8,V_XNN1!$M$3:$M$8,BT483)</f>
        <v>3.9599999999999802E-2</v>
      </c>
      <c r="BQ483" s="308">
        <f>IFERROR((BN483 - V_XNN1!$M$16) / (V_XNN1!$M$15- V_XNN1!$M$16) * 100, 0)</f>
        <v>27.855153203342635</v>
      </c>
      <c r="BR483" s="308">
        <v>252</v>
      </c>
      <c r="BS483" s="308">
        <v>249</v>
      </c>
      <c r="BT483" s="374">
        <v>251.2</v>
      </c>
      <c r="BU483" s="312">
        <v>0.04</v>
      </c>
      <c r="BV483" s="372">
        <v>3.6387999999999997E-2</v>
      </c>
      <c r="BW483" s="369"/>
      <c r="BX483" s="312"/>
      <c r="BY483" s="370"/>
      <c r="BZ483" s="370"/>
      <c r="CA483" s="370"/>
      <c r="CB483" s="312"/>
      <c r="CC483" s="312"/>
      <c r="CD483" s="308"/>
      <c r="CE483" s="312"/>
      <c r="CF483" s="312"/>
      <c r="CG483" s="312"/>
      <c r="CH483" s="312"/>
      <c r="CI483" s="384"/>
      <c r="CJ483" s="312"/>
      <c r="CK483" s="372"/>
      <c r="CL483" s="369"/>
      <c r="CM483" s="312"/>
      <c r="CN483" s="370"/>
      <c r="CO483" s="370"/>
      <c r="CP483" s="370"/>
      <c r="CQ483" s="312"/>
      <c r="CR483" s="312"/>
      <c r="CS483" s="308"/>
      <c r="CT483" s="312"/>
      <c r="CU483" s="312"/>
      <c r="CV483" s="312"/>
      <c r="CW483" s="312"/>
      <c r="CX483" s="384"/>
      <c r="CY483" s="312"/>
      <c r="CZ483" s="372"/>
    </row>
    <row r="484" spans="1:104" s="1" customFormat="1" hidden="1">
      <c r="A484" s="271">
        <v>45043</v>
      </c>
      <c r="B484" s="380"/>
      <c r="C484" s="381"/>
      <c r="D484" s="382"/>
      <c r="E484" s="382"/>
      <c r="F484" s="382"/>
      <c r="G484" s="312"/>
      <c r="H484" s="308"/>
      <c r="I484" s="308"/>
      <c r="J484" s="308"/>
      <c r="K484" s="308"/>
      <c r="L484" s="308"/>
      <c r="M484" s="371"/>
      <c r="N484" s="371"/>
      <c r="O484" s="312"/>
      <c r="P484" s="383"/>
      <c r="Q484" s="369"/>
      <c r="R484" s="312"/>
      <c r="S484" s="370">
        <v>0</v>
      </c>
      <c r="T484" s="370">
        <v>0</v>
      </c>
      <c r="U484" s="370">
        <v>0</v>
      </c>
      <c r="V484" s="312">
        <f>_xll.SRS1Splines.Functions25.Linear_Interp(V_NK3!$P$8:$P$32,V_NK3!$R$8:$R$32,AC484)</f>
        <v>435.703793350002</v>
      </c>
      <c r="W484" s="312">
        <f>(V484/V_NK3!$R$28)*100</f>
        <v>80.366336518408758</v>
      </c>
      <c r="X484" s="308">
        <f>V484-V_NK3!$R$8</f>
        <v>379.12514135000202</v>
      </c>
      <c r="Y484" s="308">
        <f>IFERROR((V484 - V_NK3!$V$10) / (V_NK3!$V$9- V_NK3!$V$10) * 100, 0)</f>
        <v>78.078613476987869</v>
      </c>
      <c r="Z484" s="308">
        <v>541.79999999999995</v>
      </c>
      <c r="AA484" s="308">
        <v>521</v>
      </c>
      <c r="AB484" s="312">
        <v>538.02</v>
      </c>
      <c r="AC484" s="371">
        <v>538.07000000000005</v>
      </c>
      <c r="AD484" s="308">
        <v>0</v>
      </c>
      <c r="AE484" s="372">
        <v>0</v>
      </c>
      <c r="AF484" s="373"/>
      <c r="AG484" s="312"/>
      <c r="AH484" s="370">
        <v>0.11479546812618256</v>
      </c>
      <c r="AI484" s="370">
        <v>0</v>
      </c>
      <c r="AJ484" s="370">
        <v>0</v>
      </c>
      <c r="AK484" s="312">
        <f>_xll.SRS1Splines.Functions25.Linear_Interp(V_NK2!$R$10:$R$21,V_NK2!$T$10:$T$21,AR484)</f>
        <v>44.1838000000281</v>
      </c>
      <c r="AL484" s="312">
        <f>(AK484/V_NK2!$T$18)*100</f>
        <v>61.882072829171008</v>
      </c>
      <c r="AM484" s="308">
        <f>AK484-V_NK2!$T$11</f>
        <v>3.3638000000003032</v>
      </c>
      <c r="AN484" s="308">
        <f>IFERROR((AK484 - V_NK2!$X$12) / (V_NK2!$X$11- V_NK2!$X$12) * 100, 0)</f>
        <v>11.000000000001531</v>
      </c>
      <c r="AO484" s="308">
        <v>427</v>
      </c>
      <c r="AP484" s="308">
        <v>420</v>
      </c>
      <c r="AQ484" s="308">
        <v>420.46</v>
      </c>
      <c r="AR484" s="371">
        <v>420.77</v>
      </c>
      <c r="AS484" s="312">
        <v>0</v>
      </c>
      <c r="AT484" s="372">
        <v>0</v>
      </c>
      <c r="AU484" s="369"/>
      <c r="AV484" s="312"/>
      <c r="AW484" s="370"/>
      <c r="AX484" s="370"/>
      <c r="AY484" s="370"/>
      <c r="AZ484" s="312"/>
      <c r="BA484" s="312"/>
      <c r="BB484" s="308"/>
      <c r="BC484" s="308"/>
      <c r="BD484" s="308"/>
      <c r="BE484" s="308"/>
      <c r="BF484" s="374"/>
      <c r="BG484" s="312"/>
      <c r="BH484" s="372"/>
      <c r="BI484" s="369"/>
      <c r="BJ484" s="312"/>
      <c r="BK484" s="370">
        <v>0.1937080672558</v>
      </c>
      <c r="BL484" s="370">
        <v>0.19387473392246701</v>
      </c>
      <c r="BM484" s="370">
        <f t="shared" si="2"/>
        <v>-1.6666666666700913E-4</v>
      </c>
      <c r="BN484" s="312">
        <f>_xll.SRS1Splines.Functions25.Linear_Interp(V_XNN1!$K$3:$K$8,V_XNN1!$L$3:$L$8,BT484)</f>
        <v>0.192</v>
      </c>
      <c r="BO484" s="312">
        <f>(BN484/V_XNN1!$L$7)*100</f>
        <v>91.428571428571431</v>
      </c>
      <c r="BP484" s="308">
        <f>_xll.SRS1Splines.Functions25.Linear_Interp(V_XNN1!$K$3:$K$8,V_XNN1!$M$3:$M$8,BT484)</f>
        <v>3.5999999999999997E-2</v>
      </c>
      <c r="BQ484" s="308">
        <f>IFERROR((BN484 - V_XNN1!$M$16) / (V_XNN1!$M$15- V_XNN1!$M$16) * 100, 0)</f>
        <v>16.713091922005617</v>
      </c>
      <c r="BR484" s="308">
        <v>252</v>
      </c>
      <c r="BS484" s="308">
        <v>249</v>
      </c>
      <c r="BT484" s="374">
        <v>251</v>
      </c>
      <c r="BU484" s="312">
        <v>0.04</v>
      </c>
      <c r="BV484" s="372">
        <v>3.5838000000000002E-2</v>
      </c>
      <c r="BW484" s="369"/>
      <c r="BX484" s="312"/>
      <c r="BY484" s="370"/>
      <c r="BZ484" s="370"/>
      <c r="CA484" s="370"/>
      <c r="CB484" s="312"/>
      <c r="CC484" s="312"/>
      <c r="CD484" s="308"/>
      <c r="CE484" s="312"/>
      <c r="CF484" s="312"/>
      <c r="CG484" s="312"/>
      <c r="CH484" s="312"/>
      <c r="CI484" s="384"/>
      <c r="CJ484" s="312"/>
      <c r="CK484" s="372"/>
      <c r="CL484" s="369"/>
      <c r="CM484" s="312"/>
      <c r="CN484" s="370"/>
      <c r="CO484" s="370"/>
      <c r="CP484" s="370"/>
      <c r="CQ484" s="312"/>
      <c r="CR484" s="312"/>
      <c r="CS484" s="308"/>
      <c r="CT484" s="312"/>
      <c r="CU484" s="312"/>
      <c r="CV484" s="312"/>
      <c r="CW484" s="312"/>
      <c r="CX484" s="384"/>
      <c r="CY484" s="312"/>
      <c r="CZ484" s="372"/>
    </row>
    <row r="485" spans="1:104" s="1" customFormat="1" hidden="1">
      <c r="A485" s="271">
        <v>45044</v>
      </c>
      <c r="B485" s="380"/>
      <c r="C485" s="381"/>
      <c r="D485" s="382"/>
      <c r="E485" s="382"/>
      <c r="F485" s="382"/>
      <c r="G485" s="312"/>
      <c r="H485" s="308"/>
      <c r="I485" s="308"/>
      <c r="J485" s="308"/>
      <c r="K485" s="308"/>
      <c r="L485" s="308"/>
      <c r="M485" s="371"/>
      <c r="N485" s="371"/>
      <c r="O485" s="312"/>
      <c r="P485" s="383"/>
      <c r="Q485" s="369"/>
      <c r="R485" s="312"/>
      <c r="S485" s="370">
        <v>0</v>
      </c>
      <c r="T485" s="370">
        <v>0</v>
      </c>
      <c r="U485" s="370">
        <v>0</v>
      </c>
      <c r="V485" s="312">
        <f>_xll.SRS1Splines.Functions25.Linear_Interp(V_NK3!$P$8:$P$32,V_NK3!$R$8:$R$32,AC485)</f>
        <v>435.703793350002</v>
      </c>
      <c r="W485" s="312">
        <f>(V485/V_NK3!$R$28)*100</f>
        <v>80.366336518408758</v>
      </c>
      <c r="X485" s="308">
        <f>V485-V_NK3!$R$8</f>
        <v>379.12514135000202</v>
      </c>
      <c r="Y485" s="308">
        <f>IFERROR((V485 - V_NK3!$V$10) / (V_NK3!$V$9- V_NK3!$V$10) * 100, 0)</f>
        <v>78.078613476987869</v>
      </c>
      <c r="Z485" s="308">
        <v>541.79999999999995</v>
      </c>
      <c r="AA485" s="308">
        <v>521</v>
      </c>
      <c r="AB485" s="312">
        <v>538.02</v>
      </c>
      <c r="AC485" s="371">
        <v>538.07000000000005</v>
      </c>
      <c r="AD485" s="308">
        <v>0</v>
      </c>
      <c r="AE485" s="372">
        <v>0</v>
      </c>
      <c r="AF485" s="373"/>
      <c r="AG485" s="312"/>
      <c r="AH485" s="370">
        <v>0.11479546812618256</v>
      </c>
      <c r="AI485" s="370">
        <v>0</v>
      </c>
      <c r="AJ485" s="370">
        <v>0</v>
      </c>
      <c r="AK485" s="312">
        <f>_xll.SRS1Splines.Functions25.Linear_Interp(V_NK2!$R$10:$R$21,V_NK2!$T$10:$T$21,AR485)</f>
        <v>44.1838000000281</v>
      </c>
      <c r="AL485" s="312">
        <f>(AK485/V_NK2!$T$18)*100</f>
        <v>61.882072829171008</v>
      </c>
      <c r="AM485" s="308">
        <f>AK485-V_NK2!$T$11</f>
        <v>3.3638000000003032</v>
      </c>
      <c r="AN485" s="308">
        <f>IFERROR((AK485 - V_NK2!$X$12) / (V_NK2!$X$11- V_NK2!$X$12) * 100, 0)</f>
        <v>11.000000000001531</v>
      </c>
      <c r="AO485" s="308">
        <v>427</v>
      </c>
      <c r="AP485" s="308">
        <v>420</v>
      </c>
      <c r="AQ485" s="308">
        <v>420.46</v>
      </c>
      <c r="AR485" s="371">
        <v>420.77</v>
      </c>
      <c r="AS485" s="312">
        <v>0</v>
      </c>
      <c r="AT485" s="372">
        <v>0</v>
      </c>
      <c r="AU485" s="369"/>
      <c r="AV485" s="312"/>
      <c r="AW485" s="370"/>
      <c r="AX485" s="370"/>
      <c r="AY485" s="370"/>
      <c r="AZ485" s="312"/>
      <c r="BA485" s="312"/>
      <c r="BB485" s="308"/>
      <c r="BC485" s="308"/>
      <c r="BD485" s="308"/>
      <c r="BE485" s="308"/>
      <c r="BF485" s="374"/>
      <c r="BG485" s="312"/>
      <c r="BH485" s="372"/>
      <c r="BI485" s="369"/>
      <c r="BJ485" s="312"/>
      <c r="BK485" s="370">
        <v>0.196090310477542</v>
      </c>
      <c r="BL485" s="370">
        <v>0.19617364381087499</v>
      </c>
      <c r="BM485" s="370">
        <f t="shared" si="2"/>
        <v>-8.3333333332991089E-5</v>
      </c>
      <c r="BN485" s="312">
        <f>_xll.SRS1Splines.Functions25.Linear_Interp(V_XNN1!$K$3:$K$8,V_XNN1!$L$3:$L$8,BT485)</f>
        <v>0.192</v>
      </c>
      <c r="BO485" s="312">
        <f>(BN485/V_XNN1!$L$7)*100</f>
        <v>91.428571428571431</v>
      </c>
      <c r="BP485" s="308">
        <f>_xll.SRS1Splines.Functions25.Linear_Interp(V_XNN1!$K$3:$K$8,V_XNN1!$M$3:$M$8,BT485)</f>
        <v>3.5999999999999997E-2</v>
      </c>
      <c r="BQ485" s="308">
        <f>IFERROR((BN485 - V_XNN1!$M$16) / (V_XNN1!$M$15- V_XNN1!$M$16) * 100, 0)</f>
        <v>16.713091922005617</v>
      </c>
      <c r="BR485" s="308">
        <v>252</v>
      </c>
      <c r="BS485" s="308">
        <v>249</v>
      </c>
      <c r="BT485" s="374">
        <v>251</v>
      </c>
      <c r="BU485" s="312">
        <v>0.04</v>
      </c>
      <c r="BV485" s="372">
        <v>2.8160000000000001E-2</v>
      </c>
      <c r="BW485" s="369"/>
      <c r="BX485" s="312"/>
      <c r="BY485" s="370"/>
      <c r="BZ485" s="370"/>
      <c r="CA485" s="370"/>
      <c r="CB485" s="312"/>
      <c r="CC485" s="312"/>
      <c r="CD485" s="308"/>
      <c r="CE485" s="312"/>
      <c r="CF485" s="312"/>
      <c r="CG485" s="312"/>
      <c r="CH485" s="312"/>
      <c r="CI485" s="384"/>
      <c r="CJ485" s="312"/>
      <c r="CK485" s="372"/>
      <c r="CL485" s="369"/>
      <c r="CM485" s="312"/>
      <c r="CN485" s="370"/>
      <c r="CO485" s="370"/>
      <c r="CP485" s="370"/>
      <c r="CQ485" s="312"/>
      <c r="CR485" s="312"/>
      <c r="CS485" s="308"/>
      <c r="CT485" s="312"/>
      <c r="CU485" s="312"/>
      <c r="CV485" s="312"/>
      <c r="CW485" s="312"/>
      <c r="CX485" s="384"/>
      <c r="CY485" s="312"/>
      <c r="CZ485" s="372"/>
    </row>
    <row r="486" spans="1:104" s="1" customFormat="1" hidden="1">
      <c r="A486" s="271">
        <v>45045</v>
      </c>
      <c r="B486" s="380"/>
      <c r="C486" s="381"/>
      <c r="D486" s="382"/>
      <c r="E486" s="382"/>
      <c r="F486" s="382"/>
      <c r="G486" s="312"/>
      <c r="H486" s="308"/>
      <c r="I486" s="308"/>
      <c r="J486" s="308"/>
      <c r="K486" s="308"/>
      <c r="L486" s="308"/>
      <c r="M486" s="371"/>
      <c r="N486" s="371"/>
      <c r="O486" s="312"/>
      <c r="P486" s="383"/>
      <c r="Q486" s="369"/>
      <c r="R486" s="312"/>
      <c r="S486" s="370">
        <v>0</v>
      </c>
      <c r="T486" s="370">
        <v>0</v>
      </c>
      <c r="U486" s="370">
        <v>0</v>
      </c>
      <c r="V486" s="312">
        <f>_xll.SRS1Splines.Functions25.Linear_Interp(V_NK3!$P$8:$P$32,V_NK3!$R$8:$R$32,AC486)</f>
        <v>435.703793350002</v>
      </c>
      <c r="W486" s="312">
        <f>(V486/V_NK3!$R$28)*100</f>
        <v>80.366336518408758</v>
      </c>
      <c r="X486" s="308">
        <f>V486-V_NK3!$R$8</f>
        <v>379.12514135000202</v>
      </c>
      <c r="Y486" s="308">
        <f>IFERROR((V486 - V_NK3!$V$10) / (V_NK3!$V$9- V_NK3!$V$10) * 100, 0)</f>
        <v>78.078613476987869</v>
      </c>
      <c r="Z486" s="308">
        <v>541.79999999999995</v>
      </c>
      <c r="AA486" s="308">
        <v>521</v>
      </c>
      <c r="AB486" s="312">
        <v>538.02</v>
      </c>
      <c r="AC486" s="371">
        <v>538.07000000000005</v>
      </c>
      <c r="AD486" s="308">
        <v>0</v>
      </c>
      <c r="AE486" s="372">
        <v>0</v>
      </c>
      <c r="AF486" s="373"/>
      <c r="AG486" s="312"/>
      <c r="AH486" s="370">
        <v>0.11479546812618256</v>
      </c>
      <c r="AI486" s="370">
        <v>0</v>
      </c>
      <c r="AJ486" s="370">
        <v>0</v>
      </c>
      <c r="AK486" s="312">
        <f>_xll.SRS1Splines.Functions25.Linear_Interp(V_NK2!$R$10:$R$21,V_NK2!$T$10:$T$21,AR486)</f>
        <v>44.1838000000281</v>
      </c>
      <c r="AL486" s="312">
        <f>(AK486/V_NK2!$T$18)*100</f>
        <v>61.882072829171008</v>
      </c>
      <c r="AM486" s="308">
        <f>AK486-V_NK2!$T$11</f>
        <v>3.3638000000003032</v>
      </c>
      <c r="AN486" s="308">
        <f>IFERROR((AK486 - V_NK2!$X$12) / (V_NK2!$X$11- V_NK2!$X$12) * 100, 0)</f>
        <v>11.000000000001531</v>
      </c>
      <c r="AO486" s="308">
        <v>427</v>
      </c>
      <c r="AP486" s="308">
        <v>420</v>
      </c>
      <c r="AQ486" s="308">
        <v>420.46</v>
      </c>
      <c r="AR486" s="371">
        <v>420.77</v>
      </c>
      <c r="AS486" s="312">
        <v>0</v>
      </c>
      <c r="AT486" s="372">
        <v>0</v>
      </c>
      <c r="AU486" s="369"/>
      <c r="AV486" s="312"/>
      <c r="AW486" s="370"/>
      <c r="AX486" s="370"/>
      <c r="AY486" s="370"/>
      <c r="AZ486" s="312"/>
      <c r="BA486" s="312"/>
      <c r="BB486" s="308"/>
      <c r="BC486" s="308"/>
      <c r="BD486" s="308"/>
      <c r="BE486" s="308"/>
      <c r="BF486" s="374"/>
      <c r="BG486" s="312"/>
      <c r="BH486" s="372"/>
      <c r="BI486" s="369"/>
      <c r="BJ486" s="312"/>
      <c r="BK486" s="370">
        <v>0.196856613773678</v>
      </c>
      <c r="BL486" s="370">
        <v>0.19693994710701201</v>
      </c>
      <c r="BM486" s="370">
        <f t="shared" si="2"/>
        <v>-8.3333333334018045E-5</v>
      </c>
      <c r="BN486" s="312">
        <f>_xll.SRS1Splines.Functions25.Linear_Interp(V_XNN1!$K$3:$K$8,V_XNN1!$L$3:$L$8,BT486)</f>
        <v>0.18659999999999999</v>
      </c>
      <c r="BO486" s="312">
        <f>(BN486/V_XNN1!$L$7)*100</f>
        <v>88.857142857142861</v>
      </c>
      <c r="BP486" s="308">
        <f>_xll.SRS1Splines.Functions25.Linear_Interp(V_XNN1!$K$3:$K$8,V_XNN1!$M$3:$M$8,BT486)</f>
        <v>3.0599999999999801E-2</v>
      </c>
      <c r="BQ486" s="308">
        <f>IFERROR((BN486 - V_XNN1!$M$16) / (V_XNN1!$M$15- V_XNN1!$M$16) * 100, 0)</f>
        <v>0</v>
      </c>
      <c r="BR486" s="308">
        <v>252</v>
      </c>
      <c r="BS486" s="308">
        <v>249</v>
      </c>
      <c r="BT486" s="374">
        <v>250.7</v>
      </c>
      <c r="BU486" s="312">
        <v>0.04</v>
      </c>
      <c r="BV486" s="372">
        <v>2.827E-2</v>
      </c>
      <c r="BW486" s="369"/>
      <c r="BX486" s="312"/>
      <c r="BY486" s="370"/>
      <c r="BZ486" s="370"/>
      <c r="CA486" s="370"/>
      <c r="CB486" s="312"/>
      <c r="CC486" s="312"/>
      <c r="CD486" s="308"/>
      <c r="CE486" s="312"/>
      <c r="CF486" s="312"/>
      <c r="CG486" s="312"/>
      <c r="CH486" s="312"/>
      <c r="CI486" s="384"/>
      <c r="CJ486" s="312"/>
      <c r="CK486" s="372"/>
      <c r="CL486" s="369"/>
      <c r="CM486" s="312"/>
      <c r="CN486" s="370"/>
      <c r="CO486" s="370"/>
      <c r="CP486" s="370"/>
      <c r="CQ486" s="312"/>
      <c r="CR486" s="312"/>
      <c r="CS486" s="308"/>
      <c r="CT486" s="312"/>
      <c r="CU486" s="312"/>
      <c r="CV486" s="312"/>
      <c r="CW486" s="312"/>
      <c r="CX486" s="384"/>
      <c r="CY486" s="312"/>
      <c r="CZ486" s="372"/>
    </row>
    <row r="487" spans="1:104" s="1" customFormat="1" hidden="1">
      <c r="A487" s="271">
        <v>45046</v>
      </c>
      <c r="B487" s="380"/>
      <c r="C487" s="381"/>
      <c r="D487" s="382"/>
      <c r="E487" s="382"/>
      <c r="F487" s="382"/>
      <c r="G487" s="312"/>
      <c r="H487" s="308"/>
      <c r="I487" s="308"/>
      <c r="J487" s="308"/>
      <c r="K487" s="308"/>
      <c r="L487" s="308"/>
      <c r="M487" s="371"/>
      <c r="N487" s="371"/>
      <c r="O487" s="312"/>
      <c r="P487" s="383"/>
      <c r="Q487" s="369"/>
      <c r="R487" s="312"/>
      <c r="S487" s="370">
        <v>10.783816702781678</v>
      </c>
      <c r="T487" s="370">
        <v>0</v>
      </c>
      <c r="U487" s="370">
        <v>0</v>
      </c>
      <c r="V487" s="312">
        <f>_xll.SRS1Splines.Functions25.Linear_Interp(V_NK3!$P$8:$P$32,V_NK3!$R$8:$R$32,AC487)</f>
        <v>446.4876099</v>
      </c>
      <c r="W487" s="312">
        <f>(V487/V_NK3!$R$28)*100</f>
        <v>82.355430584233744</v>
      </c>
      <c r="X487" s="308">
        <f>V487-V_NK3!$R$8</f>
        <v>389.90895790000002</v>
      </c>
      <c r="Y487" s="308">
        <f>IFERROR((V487 - V_NK3!$V$10) / (V_NK3!$V$9- V_NK3!$V$10) * 100, 0)</f>
        <v>80.299477651850736</v>
      </c>
      <c r="Z487" s="308">
        <v>541.79999999999995</v>
      </c>
      <c r="AA487" s="308">
        <v>521</v>
      </c>
      <c r="AB487" s="312">
        <v>538.02</v>
      </c>
      <c r="AC487" s="371">
        <v>538.38</v>
      </c>
      <c r="AD487" s="308">
        <v>0</v>
      </c>
      <c r="AE487" s="372">
        <v>0</v>
      </c>
      <c r="AF487" s="373"/>
      <c r="AG487" s="312"/>
      <c r="AH487" s="370">
        <v>0.11479546812618256</v>
      </c>
      <c r="AI487" s="370">
        <v>0</v>
      </c>
      <c r="AJ487" s="370">
        <v>0</v>
      </c>
      <c r="AK487" s="312">
        <f>_xll.SRS1Splines.Functions25.Linear_Interp(V_NK2!$R$10:$R$21,V_NK2!$T$10:$T$21,AR487)</f>
        <v>44.1838000000281</v>
      </c>
      <c r="AL487" s="312">
        <f>(AK487/V_NK2!$T$18)*100</f>
        <v>61.882072829171008</v>
      </c>
      <c r="AM487" s="308">
        <f>AK487-V_NK2!$T$11</f>
        <v>3.3638000000003032</v>
      </c>
      <c r="AN487" s="308">
        <f>IFERROR((AK487 - V_NK2!$X$12) / (V_NK2!$X$11- V_NK2!$X$12) * 100, 0)</f>
        <v>11.000000000001531</v>
      </c>
      <c r="AO487" s="308">
        <v>427</v>
      </c>
      <c r="AP487" s="308">
        <v>420</v>
      </c>
      <c r="AQ487" s="308">
        <v>420.46</v>
      </c>
      <c r="AR487" s="371">
        <v>420.77</v>
      </c>
      <c r="AS487" s="312">
        <v>0</v>
      </c>
      <c r="AT487" s="372">
        <v>0</v>
      </c>
      <c r="AU487" s="369"/>
      <c r="AV487" s="312"/>
      <c r="AW487" s="370"/>
      <c r="AX487" s="370"/>
      <c r="AY487" s="370"/>
      <c r="AZ487" s="312"/>
      <c r="BA487" s="312"/>
      <c r="BB487" s="308"/>
      <c r="BC487" s="308"/>
      <c r="BD487" s="308"/>
      <c r="BE487" s="308"/>
      <c r="BF487" s="374"/>
      <c r="BG487" s="312"/>
      <c r="BH487" s="372"/>
      <c r="BI487" s="369"/>
      <c r="BJ487" s="312"/>
      <c r="BK487" s="370">
        <v>0.195937049818315</v>
      </c>
      <c r="BL487" s="370">
        <v>0.19602038315164802</v>
      </c>
      <c r="BM487" s="370">
        <f t="shared" si="2"/>
        <v>-8.3333333333018844E-5</v>
      </c>
      <c r="BN487" s="312">
        <f>_xll.SRS1Splines.Functions25.Linear_Interp(V_XNN1!$K$3:$K$8,V_XNN1!$L$3:$L$8,BT487)</f>
        <v>0.18479999999999999</v>
      </c>
      <c r="BO487" s="312">
        <f>(BN487/V_XNN1!$L$7)*100</f>
        <v>88</v>
      </c>
      <c r="BP487" s="308">
        <f>_xll.SRS1Splines.Functions25.Linear_Interp(V_XNN1!$K$3:$K$8,V_XNN1!$M$3:$M$8,BT487)</f>
        <v>2.8799999999999899E-2</v>
      </c>
      <c r="BQ487" s="308">
        <f>IFERROR((BN487 - V_XNN1!$M$16) / (V_XNN1!$M$15- V_XNN1!$M$16) * 100, 0)</f>
        <v>-5.5710306406685106</v>
      </c>
      <c r="BR487" s="308">
        <v>252</v>
      </c>
      <c r="BS487" s="308">
        <v>249</v>
      </c>
      <c r="BT487" s="374">
        <v>250.6</v>
      </c>
      <c r="BU487" s="312">
        <v>0.04</v>
      </c>
      <c r="BV487" s="372">
        <v>2.8138000000000003E-2</v>
      </c>
      <c r="BW487" s="369"/>
      <c r="BX487" s="312"/>
      <c r="BY487" s="370"/>
      <c r="BZ487" s="370"/>
      <c r="CA487" s="370"/>
      <c r="CB487" s="312"/>
      <c r="CC487" s="312"/>
      <c r="CD487" s="308"/>
      <c r="CE487" s="312"/>
      <c r="CF487" s="312"/>
      <c r="CG487" s="312"/>
      <c r="CH487" s="312"/>
      <c r="CI487" s="384"/>
      <c r="CJ487" s="312"/>
      <c r="CK487" s="372"/>
      <c r="CL487" s="369"/>
      <c r="CM487" s="312"/>
      <c r="CN487" s="370"/>
      <c r="CO487" s="370"/>
      <c r="CP487" s="370"/>
      <c r="CQ487" s="312"/>
      <c r="CR487" s="312"/>
      <c r="CS487" s="308"/>
      <c r="CT487" s="312"/>
      <c r="CU487" s="312"/>
      <c r="CV487" s="312"/>
      <c r="CW487" s="312"/>
      <c r="CX487" s="384"/>
      <c r="CY487" s="312"/>
      <c r="CZ487" s="372"/>
    </row>
    <row r="488" spans="1:104" s="1" customFormat="1" hidden="1">
      <c r="A488" s="271">
        <v>45047</v>
      </c>
      <c r="B488" s="380"/>
      <c r="C488" s="381"/>
      <c r="D488" s="382"/>
      <c r="E488" s="382"/>
      <c r="F488" s="382"/>
      <c r="G488" s="312"/>
      <c r="H488" s="308"/>
      <c r="I488" s="308"/>
      <c r="J488" s="308"/>
      <c r="K488" s="308"/>
      <c r="L488" s="308"/>
      <c r="M488" s="371"/>
      <c r="N488" s="371"/>
      <c r="O488" s="312"/>
      <c r="P488" s="383"/>
      <c r="Q488" s="369"/>
      <c r="R488" s="312"/>
      <c r="S488" s="370">
        <v>0</v>
      </c>
      <c r="T488" s="370">
        <v>0</v>
      </c>
      <c r="U488" s="370">
        <v>0</v>
      </c>
      <c r="V488" s="312">
        <f>_xll.SRS1Splines.Functions25.Linear_Interp(V_NK3!$P$8:$P$32,V_NK3!$R$8:$R$32,AC488)</f>
        <v>446.4876099</v>
      </c>
      <c r="W488" s="312">
        <f>(V488/V_NK3!$R$28)*100</f>
        <v>82.355430584233744</v>
      </c>
      <c r="X488" s="308">
        <f>V488-V_NK3!$R$8</f>
        <v>389.90895790000002</v>
      </c>
      <c r="Y488" s="308">
        <f>IFERROR((V488 - V_NK3!$V$10) / (V_NK3!$V$9- V_NK3!$V$10) * 100, 0)</f>
        <v>80.299477651850736</v>
      </c>
      <c r="Z488" s="308">
        <v>541.79999999999995</v>
      </c>
      <c r="AA488" s="308">
        <v>521</v>
      </c>
      <c r="AB488" s="312">
        <v>537.53</v>
      </c>
      <c r="AC488" s="371">
        <v>538.38</v>
      </c>
      <c r="AD488" s="308">
        <v>0.43193548387096775</v>
      </c>
      <c r="AE488" s="372">
        <v>0</v>
      </c>
      <c r="AF488" s="373"/>
      <c r="AG488" s="312"/>
      <c r="AH488" s="370">
        <v>0.11479546812618256</v>
      </c>
      <c r="AI488" s="370">
        <v>0</v>
      </c>
      <c r="AJ488" s="370">
        <v>0</v>
      </c>
      <c r="AK488" s="312">
        <f>_xll.SRS1Splines.Functions25.Linear_Interp(V_NK2!$R$10:$R$21,V_NK2!$T$10:$T$21,AR488)</f>
        <v>44.314857142885401</v>
      </c>
      <c r="AL488" s="312">
        <f>(AK488/V_NK2!$T$18)*100</f>
        <v>62.065626250539772</v>
      </c>
      <c r="AM488" s="308">
        <f>AK488-V_NK2!$T$11</f>
        <v>3.4948571428576045</v>
      </c>
      <c r="AN488" s="308">
        <f>IFERROR((AK488 - V_NK2!$X$12) / (V_NK2!$X$11- V_NK2!$X$12) * 100, 0)</f>
        <v>11.428571428573498</v>
      </c>
      <c r="AO488" s="308">
        <v>427</v>
      </c>
      <c r="AP488" s="308">
        <v>420</v>
      </c>
      <c r="AQ488" s="308">
        <v>421.9</v>
      </c>
      <c r="AR488" s="371">
        <v>420.8</v>
      </c>
      <c r="AS488" s="312">
        <v>0.48000000000000004</v>
      </c>
      <c r="AT488" s="372">
        <v>0</v>
      </c>
      <c r="AU488" s="369"/>
      <c r="AV488" s="312"/>
      <c r="AW488" s="370"/>
      <c r="AX488" s="370"/>
      <c r="AY488" s="370"/>
      <c r="AZ488" s="312"/>
      <c r="BA488" s="312"/>
      <c r="BB488" s="308"/>
      <c r="BC488" s="308"/>
      <c r="BD488" s="308"/>
      <c r="BE488" s="308"/>
      <c r="BF488" s="374"/>
      <c r="BG488" s="312"/>
      <c r="BH488" s="372"/>
      <c r="BI488" s="369"/>
      <c r="BJ488" s="312"/>
      <c r="BK488" s="370">
        <v>0.18052868571428599</v>
      </c>
      <c r="BL488" s="370">
        <v>0.20234586854157299</v>
      </c>
      <c r="BM488" s="370">
        <f t="shared" si="2"/>
        <v>-2.1817182827287007E-2</v>
      </c>
      <c r="BN488" s="312">
        <f>_xll.SRS1Splines.Functions25.Linear_Interp(V_XNN1!$K$3:$K$8,V_XNN1!$L$3:$L$8,BT488)</f>
        <v>0.18659999999999999</v>
      </c>
      <c r="BO488" s="312">
        <f>(BN488/V_XNN1!$L$7)*100</f>
        <v>88.857142857142861</v>
      </c>
      <c r="BP488" s="308">
        <f>_xll.SRS1Splines.Functions25.Linear_Interp(V_XNN1!$K$3:$K$8,V_XNN1!$M$3:$M$8,BT488)</f>
        <v>3.0599999999999801E-2</v>
      </c>
      <c r="BQ488" s="308">
        <f>IFERROR((BN488 - V_XNN1!$M$16) / (V_XNN1!$M$15- V_XNN1!$M$16) * 100, 0)</f>
        <v>0</v>
      </c>
      <c r="BR488" s="308">
        <v>252</v>
      </c>
      <c r="BS488" s="308">
        <v>249</v>
      </c>
      <c r="BT488" s="374">
        <v>250.7</v>
      </c>
      <c r="BU488" s="312">
        <v>0.14399999999999999</v>
      </c>
      <c r="BV488" s="372">
        <v>2.9045999999999999E-2</v>
      </c>
      <c r="BW488" s="369"/>
      <c r="BX488" s="312"/>
      <c r="BY488" s="370"/>
      <c r="BZ488" s="370"/>
      <c r="CA488" s="370"/>
      <c r="CB488" s="312"/>
      <c r="CC488" s="312"/>
      <c r="CD488" s="308"/>
      <c r="CE488" s="312"/>
      <c r="CF488" s="312"/>
      <c r="CG488" s="312"/>
      <c r="CH488" s="312"/>
      <c r="CI488" s="384"/>
      <c r="CJ488" s="312"/>
      <c r="CK488" s="372"/>
      <c r="CL488" s="369"/>
      <c r="CM488" s="312"/>
      <c r="CN488" s="370"/>
      <c r="CO488" s="370"/>
      <c r="CP488" s="370"/>
      <c r="CQ488" s="312"/>
      <c r="CR488" s="312"/>
      <c r="CS488" s="308"/>
      <c r="CT488" s="312"/>
      <c r="CU488" s="312"/>
      <c r="CV488" s="312"/>
      <c r="CW488" s="312"/>
      <c r="CX488" s="384"/>
      <c r="CY488" s="312"/>
      <c r="CZ488" s="372"/>
    </row>
    <row r="489" spans="1:104" s="1" customFormat="1" hidden="1">
      <c r="A489" s="271">
        <v>45048</v>
      </c>
      <c r="B489" s="380"/>
      <c r="C489" s="381"/>
      <c r="D489" s="382"/>
      <c r="E489" s="382"/>
      <c r="F489" s="382"/>
      <c r="G489" s="312"/>
      <c r="H489" s="308"/>
      <c r="I489" s="308"/>
      <c r="J489" s="308"/>
      <c r="K489" s="308"/>
      <c r="L489" s="308"/>
      <c r="M489" s="371"/>
      <c r="N489" s="371"/>
      <c r="O489" s="312"/>
      <c r="P489" s="383"/>
      <c r="Q489" s="369"/>
      <c r="R489" s="312"/>
      <c r="S489" s="370">
        <v>0.34786505492782593</v>
      </c>
      <c r="T489" s="370">
        <v>0</v>
      </c>
      <c r="U489" s="370">
        <v>0</v>
      </c>
      <c r="V489" s="312">
        <f>_xll.SRS1Splines.Functions25.Linear_Interp(V_NK3!$P$8:$P$32,V_NK3!$R$8:$R$32,AC489)</f>
        <v>446.83547494999999</v>
      </c>
      <c r="W489" s="312">
        <f>(V489/V_NK3!$R$28)*100</f>
        <v>82.419594908937796</v>
      </c>
      <c r="X489" s="308">
        <f>V489-V_NK3!$R$8</f>
        <v>390.25682295000001</v>
      </c>
      <c r="Y489" s="308">
        <f>IFERROR((V489 - V_NK3!$V$10) / (V_NK3!$V$9- V_NK3!$V$10) * 100, 0)</f>
        <v>80.371118431685034</v>
      </c>
      <c r="Z489" s="308">
        <v>541.79999999999995</v>
      </c>
      <c r="AA489" s="308">
        <v>521</v>
      </c>
      <c r="AB489" s="312">
        <v>537.53</v>
      </c>
      <c r="AC489" s="371">
        <v>538.39</v>
      </c>
      <c r="AD489" s="308">
        <v>0.43193548387096775</v>
      </c>
      <c r="AE489" s="372">
        <v>0</v>
      </c>
      <c r="AF489" s="373"/>
      <c r="AG489" s="312"/>
      <c r="AH489" s="370">
        <v>0.11479546812618256</v>
      </c>
      <c r="AI489" s="370">
        <v>0</v>
      </c>
      <c r="AJ489" s="370">
        <v>0</v>
      </c>
      <c r="AK489" s="312">
        <f>_xll.SRS1Splines.Functions25.Linear_Interp(V_NK2!$R$10:$R$21,V_NK2!$T$10:$T$21,AR489)</f>
        <v>44.314857142885401</v>
      </c>
      <c r="AL489" s="312">
        <f>(AK489/V_NK2!$T$18)*100</f>
        <v>62.065626250539772</v>
      </c>
      <c r="AM489" s="308">
        <f>AK489-V_NK2!$T$11</f>
        <v>3.4948571428576045</v>
      </c>
      <c r="AN489" s="308">
        <f>IFERROR((AK489 - V_NK2!$X$12) / (V_NK2!$X$11- V_NK2!$X$12) * 100, 0)</f>
        <v>11.428571428573498</v>
      </c>
      <c r="AO489" s="308">
        <v>427</v>
      </c>
      <c r="AP489" s="308">
        <v>420</v>
      </c>
      <c r="AQ489" s="308">
        <v>421.9</v>
      </c>
      <c r="AR489" s="371">
        <v>420.8</v>
      </c>
      <c r="AS489" s="312">
        <v>0.48000000000000004</v>
      </c>
      <c r="AT489" s="372">
        <v>0</v>
      </c>
      <c r="AU489" s="369"/>
      <c r="AV489" s="312"/>
      <c r="AW489" s="370"/>
      <c r="AX489" s="370"/>
      <c r="AY489" s="370"/>
      <c r="AZ489" s="312"/>
      <c r="BA489" s="312"/>
      <c r="BB489" s="308"/>
      <c r="BC489" s="308"/>
      <c r="BD489" s="308"/>
      <c r="BE489" s="308"/>
      <c r="BF489" s="374"/>
      <c r="BG489" s="312"/>
      <c r="BH489" s="372"/>
      <c r="BI489" s="369"/>
      <c r="BJ489" s="312"/>
      <c r="BK489" s="370">
        <v>0.24549539768339801</v>
      </c>
      <c r="BL489" s="370">
        <v>0.23415442172482701</v>
      </c>
      <c r="BM489" s="370">
        <f t="shared" si="2"/>
        <v>1.1340975958571003E-2</v>
      </c>
      <c r="BN489" s="312">
        <f>_xll.SRS1Splines.Functions25.Linear_Interp(V_XNN1!$K$3:$K$8,V_XNN1!$L$3:$L$8,BT489)</f>
        <v>0.19020000000000001</v>
      </c>
      <c r="BO489" s="312">
        <f>(BN489/V_XNN1!$L$7)*100</f>
        <v>90.571428571428584</v>
      </c>
      <c r="BP489" s="308">
        <f>_xll.SRS1Splines.Functions25.Linear_Interp(V_XNN1!$K$3:$K$8,V_XNN1!$M$3:$M$8,BT489)</f>
        <v>3.4200000000000098E-2</v>
      </c>
      <c r="BQ489" s="308">
        <f>IFERROR((BN489 - V_XNN1!$M$16) / (V_XNN1!$M$15- V_XNN1!$M$16) * 100, 0)</f>
        <v>11.142061281337106</v>
      </c>
      <c r="BR489" s="308">
        <v>252</v>
      </c>
      <c r="BS489" s="308">
        <v>249</v>
      </c>
      <c r="BT489" s="374">
        <v>250.9</v>
      </c>
      <c r="BU489" s="312">
        <v>0.14399999999999999</v>
      </c>
      <c r="BV489" s="372">
        <v>3.3612000000000003E-2</v>
      </c>
      <c r="BW489" s="369"/>
      <c r="BX489" s="312"/>
      <c r="BY489" s="370"/>
      <c r="BZ489" s="370"/>
      <c r="CA489" s="370"/>
      <c r="CB489" s="312"/>
      <c r="CC489" s="312"/>
      <c r="CD489" s="308"/>
      <c r="CE489" s="312"/>
      <c r="CF489" s="312"/>
      <c r="CG489" s="312"/>
      <c r="CH489" s="312"/>
      <c r="CI489" s="384"/>
      <c r="CJ489" s="312"/>
      <c r="CK489" s="372"/>
      <c r="CL489" s="369"/>
      <c r="CM489" s="312"/>
      <c r="CN489" s="370"/>
      <c r="CO489" s="370"/>
      <c r="CP489" s="370"/>
      <c r="CQ489" s="312"/>
      <c r="CR489" s="312"/>
      <c r="CS489" s="308"/>
      <c r="CT489" s="312"/>
      <c r="CU489" s="312"/>
      <c r="CV489" s="312"/>
      <c r="CW489" s="312"/>
      <c r="CX489" s="384"/>
      <c r="CY489" s="312"/>
      <c r="CZ489" s="372"/>
    </row>
    <row r="490" spans="1:104" s="1" customFormat="1" hidden="1">
      <c r="A490" s="271">
        <v>45049</v>
      </c>
      <c r="B490" s="380"/>
      <c r="C490" s="381"/>
      <c r="D490" s="382"/>
      <c r="E490" s="382"/>
      <c r="F490" s="382"/>
      <c r="G490" s="312"/>
      <c r="H490" s="308"/>
      <c r="I490" s="308"/>
      <c r="J490" s="308"/>
      <c r="K490" s="308"/>
      <c r="L490" s="308"/>
      <c r="M490" s="371"/>
      <c r="N490" s="371"/>
      <c r="O490" s="312"/>
      <c r="P490" s="383"/>
      <c r="Q490" s="369"/>
      <c r="R490" s="312"/>
      <c r="S490" s="370">
        <v>0.34786505492782593</v>
      </c>
      <c r="T490" s="370">
        <v>0</v>
      </c>
      <c r="U490" s="370">
        <v>0</v>
      </c>
      <c r="V490" s="312">
        <f>_xll.SRS1Splines.Functions25.Linear_Interp(V_NK3!$P$8:$P$32,V_NK3!$R$8:$R$32,AC490)</f>
        <v>447.18333999999902</v>
      </c>
      <c r="W490" s="312">
        <f>(V490/V_NK3!$R$28)*100</f>
        <v>82.483759233641663</v>
      </c>
      <c r="X490" s="308">
        <f>V490-V_NK3!$R$8</f>
        <v>390.60468799999904</v>
      </c>
      <c r="Y490" s="308">
        <f>IFERROR((V490 - V_NK3!$V$10) / (V_NK3!$V$9- V_NK3!$V$10) * 100, 0)</f>
        <v>80.442759211519132</v>
      </c>
      <c r="Z490" s="308">
        <v>541.79999999999995</v>
      </c>
      <c r="AA490" s="308">
        <v>521</v>
      </c>
      <c r="AB490" s="312">
        <v>537.53</v>
      </c>
      <c r="AC490" s="371">
        <v>538.4</v>
      </c>
      <c r="AD490" s="308">
        <v>0.43193548387096775</v>
      </c>
      <c r="AE490" s="372">
        <v>0</v>
      </c>
      <c r="AF490" s="373"/>
      <c r="AG490" s="312"/>
      <c r="AH490" s="370">
        <v>0.11479546812618256</v>
      </c>
      <c r="AI490" s="370">
        <v>0</v>
      </c>
      <c r="AJ490" s="370">
        <v>0</v>
      </c>
      <c r="AK490" s="312">
        <f>_xll.SRS1Splines.Functions25.Linear_Interp(V_NK2!$R$10:$R$21,V_NK2!$T$10:$T$21,AR490)</f>
        <v>44.314857142885401</v>
      </c>
      <c r="AL490" s="312">
        <f>(AK490/V_NK2!$T$18)*100</f>
        <v>62.065626250539772</v>
      </c>
      <c r="AM490" s="308">
        <f>AK490-V_NK2!$T$11</f>
        <v>3.4948571428576045</v>
      </c>
      <c r="AN490" s="308">
        <f>IFERROR((AK490 - V_NK2!$X$12) / (V_NK2!$X$11- V_NK2!$X$12) * 100, 0)</f>
        <v>11.428571428573498</v>
      </c>
      <c r="AO490" s="308">
        <v>427</v>
      </c>
      <c r="AP490" s="308">
        <v>420</v>
      </c>
      <c r="AQ490" s="308">
        <v>421.9</v>
      </c>
      <c r="AR490" s="371">
        <v>420.8</v>
      </c>
      <c r="AS490" s="312">
        <v>0.48000000000000004</v>
      </c>
      <c r="AT490" s="372">
        <v>0</v>
      </c>
      <c r="AU490" s="369"/>
      <c r="AV490" s="312"/>
      <c r="AW490" s="370"/>
      <c r="AX490" s="370"/>
      <c r="AY490" s="370"/>
      <c r="AZ490" s="312"/>
      <c r="BA490" s="312"/>
      <c r="BB490" s="308"/>
      <c r="BC490" s="308"/>
      <c r="BD490" s="308"/>
      <c r="BE490" s="308"/>
      <c r="BF490" s="374"/>
      <c r="BG490" s="312"/>
      <c r="BH490" s="372"/>
      <c r="BI490" s="369"/>
      <c r="BJ490" s="312"/>
      <c r="BK490" s="370">
        <v>0.32157743629343599</v>
      </c>
      <c r="BL490" s="370">
        <v>0.314031090756628</v>
      </c>
      <c r="BM490" s="370">
        <f t="shared" si="2"/>
        <v>7.5463455368079968E-3</v>
      </c>
      <c r="BN490" s="312">
        <f>_xll.SRS1Splines.Functions25.Linear_Interp(V_XNN1!$K$3:$K$8,V_XNN1!$L$3:$L$8,BT490)</f>
        <v>0.2046</v>
      </c>
      <c r="BO490" s="312">
        <f>(BN490/V_XNN1!$L$7)*100</f>
        <v>97.428571428571431</v>
      </c>
      <c r="BP490" s="308">
        <f>_xll.SRS1Splines.Functions25.Linear_Interp(V_XNN1!$K$3:$K$8,V_XNN1!$M$3:$M$8,BT490)</f>
        <v>4.8599999999999803E-2</v>
      </c>
      <c r="BQ490" s="308">
        <f>IFERROR((BN490 - V_XNN1!$M$16) / (V_XNN1!$M$15- V_XNN1!$M$16) * 100, 0)</f>
        <v>55.71030640668527</v>
      </c>
      <c r="BR490" s="308">
        <v>252</v>
      </c>
      <c r="BS490" s="308">
        <v>249</v>
      </c>
      <c r="BT490" s="374">
        <v>251.7</v>
      </c>
      <c r="BU490" s="312">
        <v>0.14399999999999999</v>
      </c>
      <c r="BV490" s="372">
        <v>4.5078E-2</v>
      </c>
      <c r="BW490" s="369"/>
      <c r="BX490" s="312"/>
      <c r="BY490" s="370"/>
      <c r="BZ490" s="370"/>
      <c r="CA490" s="370"/>
      <c r="CB490" s="312"/>
      <c r="CC490" s="312"/>
      <c r="CD490" s="308"/>
      <c r="CE490" s="312"/>
      <c r="CF490" s="312"/>
      <c r="CG490" s="312"/>
      <c r="CH490" s="312"/>
      <c r="CI490" s="384"/>
      <c r="CJ490" s="312"/>
      <c r="CK490" s="372"/>
      <c r="CL490" s="369"/>
      <c r="CM490" s="312"/>
      <c r="CN490" s="370"/>
      <c r="CO490" s="370"/>
      <c r="CP490" s="370"/>
      <c r="CQ490" s="312"/>
      <c r="CR490" s="312"/>
      <c r="CS490" s="308"/>
      <c r="CT490" s="312"/>
      <c r="CU490" s="312"/>
      <c r="CV490" s="312"/>
      <c r="CW490" s="312"/>
      <c r="CX490" s="384"/>
      <c r="CY490" s="312"/>
      <c r="CZ490" s="372"/>
    </row>
    <row r="491" spans="1:104" s="1" customFormat="1" hidden="1">
      <c r="A491" s="271">
        <v>45050</v>
      </c>
      <c r="B491" s="380"/>
      <c r="C491" s="381"/>
      <c r="D491" s="382"/>
      <c r="E491" s="382"/>
      <c r="F491" s="382"/>
      <c r="G491" s="312"/>
      <c r="H491" s="308"/>
      <c r="I491" s="308"/>
      <c r="J491" s="308"/>
      <c r="K491" s="308"/>
      <c r="L491" s="308"/>
      <c r="M491" s="371"/>
      <c r="N491" s="371"/>
      <c r="O491" s="312"/>
      <c r="P491" s="383"/>
      <c r="Q491" s="369"/>
      <c r="R491" s="312"/>
      <c r="S491" s="370">
        <v>0</v>
      </c>
      <c r="T491" s="370">
        <v>0</v>
      </c>
      <c r="U491" s="370">
        <v>0</v>
      </c>
      <c r="V491" s="312">
        <f>_xll.SRS1Splines.Functions25.Linear_Interp(V_NK3!$P$8:$P$32,V_NK3!$R$8:$R$32,AC491)</f>
        <v>447.18333999999902</v>
      </c>
      <c r="W491" s="312">
        <f>(V491/V_NK3!$R$28)*100</f>
        <v>82.483759233641663</v>
      </c>
      <c r="X491" s="308">
        <f>V491-V_NK3!$R$8</f>
        <v>390.60468799999904</v>
      </c>
      <c r="Y491" s="308">
        <f>IFERROR((V491 - V_NK3!$V$10) / (V_NK3!$V$9- V_NK3!$V$10) * 100, 0)</f>
        <v>80.442759211519132</v>
      </c>
      <c r="Z491" s="308">
        <v>541.79999999999995</v>
      </c>
      <c r="AA491" s="308">
        <v>521</v>
      </c>
      <c r="AB491" s="312">
        <v>537.53</v>
      </c>
      <c r="AC491" s="371">
        <v>538.4</v>
      </c>
      <c r="AD491" s="308">
        <v>0.43193548387096775</v>
      </c>
      <c r="AE491" s="372">
        <v>0</v>
      </c>
      <c r="AF491" s="373"/>
      <c r="AG491" s="312"/>
      <c r="AH491" s="370">
        <v>0.11479546812618256</v>
      </c>
      <c r="AI491" s="370">
        <v>0</v>
      </c>
      <c r="AJ491" s="370">
        <v>0</v>
      </c>
      <c r="AK491" s="312">
        <f>_xll.SRS1Splines.Functions25.Linear_Interp(V_NK2!$R$10:$R$21,V_NK2!$T$10:$T$21,AR491)</f>
        <v>44.314857142885401</v>
      </c>
      <c r="AL491" s="312">
        <f>(AK491/V_NK2!$T$18)*100</f>
        <v>62.065626250539772</v>
      </c>
      <c r="AM491" s="308">
        <f>AK491-V_NK2!$T$11</f>
        <v>3.4948571428576045</v>
      </c>
      <c r="AN491" s="308">
        <f>IFERROR((AK491 - V_NK2!$X$12) / (V_NK2!$X$11- V_NK2!$X$12) * 100, 0)</f>
        <v>11.428571428573498</v>
      </c>
      <c r="AO491" s="308">
        <v>427</v>
      </c>
      <c r="AP491" s="308">
        <v>420</v>
      </c>
      <c r="AQ491" s="308">
        <v>421.9</v>
      </c>
      <c r="AR491" s="371">
        <v>420.8</v>
      </c>
      <c r="AS491" s="312">
        <v>0.48000000000000004</v>
      </c>
      <c r="AT491" s="372">
        <v>0</v>
      </c>
      <c r="AU491" s="369"/>
      <c r="AV491" s="312"/>
      <c r="AW491" s="370"/>
      <c r="AX491" s="370"/>
      <c r="AY491" s="370"/>
      <c r="AZ491" s="312"/>
      <c r="BA491" s="312"/>
      <c r="BB491" s="308"/>
      <c r="BC491" s="308"/>
      <c r="BD491" s="308"/>
      <c r="BE491" s="308"/>
      <c r="BF491" s="374"/>
      <c r="BG491" s="312"/>
      <c r="BH491" s="372"/>
      <c r="BI491" s="369"/>
      <c r="BJ491" s="312"/>
      <c r="BK491" s="370">
        <v>0.17894974517374501</v>
      </c>
      <c r="BL491" s="370">
        <v>0.16812694317228899</v>
      </c>
      <c r="BM491" s="370">
        <f t="shared" si="2"/>
        <v>1.0822802001456022E-2</v>
      </c>
      <c r="BN491" s="312">
        <f>_xll.SRS1Splines.Functions25.Linear_Interp(V_XNN1!$K$3:$K$8,V_XNN1!$L$3:$L$8,BT491)</f>
        <v>0.19020000000000001</v>
      </c>
      <c r="BO491" s="312">
        <f>(BN491/V_XNN1!$L$7)*100</f>
        <v>90.571428571428584</v>
      </c>
      <c r="BP491" s="308">
        <f>_xll.SRS1Splines.Functions25.Linear_Interp(V_XNN1!$K$3:$K$8,V_XNN1!$M$3:$M$8,BT491)</f>
        <v>3.4200000000000098E-2</v>
      </c>
      <c r="BQ491" s="308">
        <f>IFERROR((BN491 - V_XNN1!$M$16) / (V_XNN1!$M$15- V_XNN1!$M$16) * 100, 0)</f>
        <v>11.142061281337106</v>
      </c>
      <c r="BR491" s="308">
        <v>252</v>
      </c>
      <c r="BS491" s="308">
        <v>249</v>
      </c>
      <c r="BT491" s="374">
        <v>250.9</v>
      </c>
      <c r="BU491" s="312">
        <v>0.14399999999999999</v>
      </c>
      <c r="BV491" s="372">
        <v>2.4133999999999999E-2</v>
      </c>
      <c r="BW491" s="369"/>
      <c r="BX491" s="312"/>
      <c r="BY491" s="370"/>
      <c r="BZ491" s="370"/>
      <c r="CA491" s="370"/>
      <c r="CB491" s="312"/>
      <c r="CC491" s="312"/>
      <c r="CD491" s="308"/>
      <c r="CE491" s="312"/>
      <c r="CF491" s="312"/>
      <c r="CG491" s="312"/>
      <c r="CH491" s="312"/>
      <c r="CI491" s="384"/>
      <c r="CJ491" s="312"/>
      <c r="CK491" s="372"/>
      <c r="CL491" s="369"/>
      <c r="CM491" s="312"/>
      <c r="CN491" s="370"/>
      <c r="CO491" s="370"/>
      <c r="CP491" s="370"/>
      <c r="CQ491" s="312"/>
      <c r="CR491" s="312"/>
      <c r="CS491" s="308"/>
      <c r="CT491" s="312"/>
      <c r="CU491" s="312"/>
      <c r="CV491" s="312"/>
      <c r="CW491" s="312"/>
      <c r="CX491" s="384"/>
      <c r="CY491" s="312"/>
      <c r="CZ491" s="372"/>
    </row>
    <row r="492" spans="1:104" s="1" customFormat="1" hidden="1">
      <c r="A492" s="271">
        <v>45051</v>
      </c>
      <c r="B492" s="380"/>
      <c r="C492" s="381"/>
      <c r="D492" s="382"/>
      <c r="E492" s="382"/>
      <c r="F492" s="382"/>
      <c r="G492" s="312"/>
      <c r="H492" s="308"/>
      <c r="I492" s="308"/>
      <c r="J492" s="308"/>
      <c r="K492" s="308"/>
      <c r="L492" s="308"/>
      <c r="M492" s="371"/>
      <c r="N492" s="371"/>
      <c r="O492" s="312"/>
      <c r="P492" s="383"/>
      <c r="Q492" s="369"/>
      <c r="R492" s="312"/>
      <c r="S492" s="370">
        <v>0</v>
      </c>
      <c r="T492" s="370">
        <v>0</v>
      </c>
      <c r="U492" s="370">
        <v>0</v>
      </c>
      <c r="V492" s="312">
        <f>_xll.SRS1Splines.Functions25.Linear_Interp(V_NK3!$P$8:$P$32,V_NK3!$R$8:$R$32,AC492)</f>
        <v>447.18333999999902</v>
      </c>
      <c r="W492" s="312">
        <f>(V492/V_NK3!$R$28)*100</f>
        <v>82.483759233641663</v>
      </c>
      <c r="X492" s="308">
        <f>V492-V_NK3!$R$8</f>
        <v>390.60468799999904</v>
      </c>
      <c r="Y492" s="308">
        <f>IFERROR((V492 - V_NK3!$V$10) / (V_NK3!$V$9- V_NK3!$V$10) * 100, 0)</f>
        <v>80.442759211519132</v>
      </c>
      <c r="Z492" s="308">
        <v>541.79999999999995</v>
      </c>
      <c r="AA492" s="308">
        <v>521</v>
      </c>
      <c r="AB492" s="312">
        <v>537.53</v>
      </c>
      <c r="AC492" s="371">
        <v>538.4</v>
      </c>
      <c r="AD492" s="308">
        <v>0.43193548387096775</v>
      </c>
      <c r="AE492" s="372">
        <v>0</v>
      </c>
      <c r="AF492" s="373"/>
      <c r="AG492" s="312"/>
      <c r="AH492" s="370">
        <v>0.11479546812618256</v>
      </c>
      <c r="AI492" s="370">
        <v>0</v>
      </c>
      <c r="AJ492" s="370">
        <v>0</v>
      </c>
      <c r="AK492" s="312">
        <f>_xll.SRS1Splines.Functions25.Linear_Interp(V_NK2!$R$10:$R$21,V_NK2!$T$10:$T$21,AR492)</f>
        <v>44.314857142885401</v>
      </c>
      <c r="AL492" s="312">
        <f>(AK492/V_NK2!$T$18)*100</f>
        <v>62.065626250539772</v>
      </c>
      <c r="AM492" s="308">
        <f>AK492-V_NK2!$T$11</f>
        <v>3.4948571428576045</v>
      </c>
      <c r="AN492" s="308">
        <f>IFERROR((AK492 - V_NK2!$X$12) / (V_NK2!$X$11- V_NK2!$X$12) * 100, 0)</f>
        <v>11.428571428573498</v>
      </c>
      <c r="AO492" s="308">
        <v>427</v>
      </c>
      <c r="AP492" s="308">
        <v>420</v>
      </c>
      <c r="AQ492" s="308">
        <v>421.9</v>
      </c>
      <c r="AR492" s="371">
        <v>420.8</v>
      </c>
      <c r="AS492" s="312">
        <v>0.48000000000000004</v>
      </c>
      <c r="AT492" s="372">
        <v>0</v>
      </c>
      <c r="AU492" s="369"/>
      <c r="AV492" s="312"/>
      <c r="AW492" s="370"/>
      <c r="AX492" s="370"/>
      <c r="AY492" s="370"/>
      <c r="AZ492" s="312"/>
      <c r="BA492" s="312"/>
      <c r="BB492" s="308"/>
      <c r="BC492" s="308"/>
      <c r="BD492" s="308"/>
      <c r="BE492" s="308"/>
      <c r="BF492" s="374"/>
      <c r="BG492" s="312"/>
      <c r="BH492" s="372"/>
      <c r="BI492" s="369"/>
      <c r="BJ492" s="312"/>
      <c r="BK492" s="370">
        <v>0.24050446332046299</v>
      </c>
      <c r="BL492" s="370">
        <v>0.19617364381087499</v>
      </c>
      <c r="BM492" s="370">
        <f t="shared" si="2"/>
        <v>4.4330819509588004E-2</v>
      </c>
      <c r="BN492" s="312">
        <f>_xll.SRS1Splines.Functions25.Linear_Interp(V_XNN1!$K$3:$K$8,V_XNN1!$L$3:$L$8,BT492)</f>
        <v>0.20549999999999999</v>
      </c>
      <c r="BO492" s="312">
        <f>(BN492/V_XNN1!$L$7)*100</f>
        <v>97.857142857142847</v>
      </c>
      <c r="BP492" s="308">
        <f>_xll.SRS1Splines.Functions25.Linear_Interp(V_XNN1!$K$3:$K$8,V_XNN1!$M$3:$M$8,BT492)</f>
        <v>4.9500000000000002E-2</v>
      </c>
      <c r="BQ492" s="308">
        <f>IFERROR((BN492 - V_XNN1!$M$16) / (V_XNN1!$M$15- V_XNN1!$M$16) * 100, 0)</f>
        <v>58.495821727019489</v>
      </c>
      <c r="BR492" s="308">
        <v>252</v>
      </c>
      <c r="BS492" s="308">
        <v>249</v>
      </c>
      <c r="BT492" s="374">
        <v>251.75</v>
      </c>
      <c r="BU492" s="312">
        <v>0.14399999999999999</v>
      </c>
      <c r="BV492" s="372">
        <v>2.8160000000000001E-2</v>
      </c>
      <c r="BW492" s="369"/>
      <c r="BX492" s="312"/>
      <c r="BY492" s="370"/>
      <c r="BZ492" s="370"/>
      <c r="CA492" s="370"/>
      <c r="CB492" s="312"/>
      <c r="CC492" s="312"/>
      <c r="CD492" s="308"/>
      <c r="CE492" s="312"/>
      <c r="CF492" s="312"/>
      <c r="CG492" s="312"/>
      <c r="CH492" s="312"/>
      <c r="CI492" s="384"/>
      <c r="CJ492" s="312"/>
      <c r="CK492" s="372"/>
      <c r="CL492" s="369"/>
      <c r="CM492" s="312"/>
      <c r="CN492" s="370"/>
      <c r="CO492" s="370"/>
      <c r="CP492" s="370"/>
      <c r="CQ492" s="312"/>
      <c r="CR492" s="312"/>
      <c r="CS492" s="308"/>
      <c r="CT492" s="312"/>
      <c r="CU492" s="312"/>
      <c r="CV492" s="312"/>
      <c r="CW492" s="312"/>
      <c r="CX492" s="384"/>
      <c r="CY492" s="312"/>
      <c r="CZ492" s="372"/>
    </row>
    <row r="493" spans="1:104" s="1" customFormat="1" hidden="1">
      <c r="A493" s="271">
        <v>45052</v>
      </c>
      <c r="B493" s="380"/>
      <c r="C493" s="381"/>
      <c r="D493" s="382"/>
      <c r="E493" s="382"/>
      <c r="F493" s="382"/>
      <c r="G493" s="312"/>
      <c r="H493" s="308"/>
      <c r="I493" s="308"/>
      <c r="J493" s="308"/>
      <c r="K493" s="308"/>
      <c r="L493" s="308"/>
      <c r="M493" s="371"/>
      <c r="N493" s="371"/>
      <c r="O493" s="312"/>
      <c r="P493" s="383"/>
      <c r="Q493" s="369"/>
      <c r="R493" s="312"/>
      <c r="S493" s="370">
        <v>0</v>
      </c>
      <c r="T493" s="370">
        <v>0</v>
      </c>
      <c r="U493" s="370">
        <v>0</v>
      </c>
      <c r="V493" s="312">
        <f>_xll.SRS1Splines.Functions25.Linear_Interp(V_NK3!$P$8:$P$32,V_NK3!$R$8:$R$32,AC493)</f>
        <v>447.18333999999902</v>
      </c>
      <c r="W493" s="312">
        <f>(V493/V_NK3!$R$28)*100</f>
        <v>82.483759233641663</v>
      </c>
      <c r="X493" s="308">
        <f>V493-V_NK3!$R$8</f>
        <v>390.60468799999904</v>
      </c>
      <c r="Y493" s="308">
        <f>IFERROR((V493 - V_NK3!$V$10) / (V_NK3!$V$9- V_NK3!$V$10) * 100, 0)</f>
        <v>80.442759211519132</v>
      </c>
      <c r="Z493" s="308">
        <v>541.79999999999995</v>
      </c>
      <c r="AA493" s="308">
        <v>521</v>
      </c>
      <c r="AB493" s="312">
        <v>537.53</v>
      </c>
      <c r="AC493" s="371">
        <v>538.4</v>
      </c>
      <c r="AD493" s="308">
        <v>0.43193548387096775</v>
      </c>
      <c r="AE493" s="372">
        <v>0</v>
      </c>
      <c r="AF493" s="373"/>
      <c r="AG493" s="312"/>
      <c r="AH493" s="370">
        <v>0.11479546812618256</v>
      </c>
      <c r="AI493" s="370">
        <v>0</v>
      </c>
      <c r="AJ493" s="370">
        <v>0</v>
      </c>
      <c r="AK493" s="312">
        <f>_xll.SRS1Splines.Functions25.Linear_Interp(V_NK2!$R$10:$R$21,V_NK2!$T$10:$T$21,AR493)</f>
        <v>44.314857142885401</v>
      </c>
      <c r="AL493" s="312">
        <f>(AK493/V_NK2!$T$18)*100</f>
        <v>62.065626250539772</v>
      </c>
      <c r="AM493" s="308">
        <f>AK493-V_NK2!$T$11</f>
        <v>3.4948571428576045</v>
      </c>
      <c r="AN493" s="308">
        <f>IFERROR((AK493 - V_NK2!$X$12) / (V_NK2!$X$11- V_NK2!$X$12) * 100, 0)</f>
        <v>11.428571428573498</v>
      </c>
      <c r="AO493" s="308">
        <v>427</v>
      </c>
      <c r="AP493" s="308">
        <v>420</v>
      </c>
      <c r="AQ493" s="308">
        <v>421.9</v>
      </c>
      <c r="AR493" s="371">
        <v>420.8</v>
      </c>
      <c r="AS493" s="312">
        <v>0.48000000000000004</v>
      </c>
      <c r="AT493" s="372">
        <v>0</v>
      </c>
      <c r="AU493" s="369"/>
      <c r="AV493" s="312"/>
      <c r="AW493" s="370"/>
      <c r="AX493" s="370"/>
      <c r="AY493" s="370"/>
      <c r="AZ493" s="312"/>
      <c r="BA493" s="312"/>
      <c r="BB493" s="308"/>
      <c r="BC493" s="308"/>
      <c r="BD493" s="308"/>
      <c r="BE493" s="308"/>
      <c r="BF493" s="374"/>
      <c r="BG493" s="312"/>
      <c r="BH493" s="372"/>
      <c r="BI493" s="369"/>
      <c r="BJ493" s="312"/>
      <c r="BK493" s="370">
        <v>0.37966670270270303</v>
      </c>
      <c r="BL493" s="370">
        <v>0.36813210346384601</v>
      </c>
      <c r="BM493" s="370">
        <f t="shared" si="2"/>
        <v>1.1534599238857024E-2</v>
      </c>
      <c r="BN493" s="312">
        <f>_xll.SRS1Splines.Functions25.Linear_Interp(V_XNN1!$K$3:$K$8,V_XNN1!$L$3:$L$8,BT493)</f>
        <v>0.20280000000000001</v>
      </c>
      <c r="BO493" s="312">
        <f>(BN493/V_XNN1!$L$7)*100</f>
        <v>96.571428571428569</v>
      </c>
      <c r="BP493" s="308">
        <f>_xll.SRS1Splines.Functions25.Linear_Interp(V_XNN1!$K$3:$K$8,V_XNN1!$M$3:$M$8,BT493)</f>
        <v>4.6799999999999897E-2</v>
      </c>
      <c r="BQ493" s="308">
        <f>IFERROR((BN493 - V_XNN1!$M$16) / (V_XNN1!$M$15- V_XNN1!$M$16) * 100, 0)</f>
        <v>50.139275766016766</v>
      </c>
      <c r="BR493" s="308">
        <v>252</v>
      </c>
      <c r="BS493" s="308">
        <v>249</v>
      </c>
      <c r="BT493" s="374">
        <v>251.6</v>
      </c>
      <c r="BU493" s="312">
        <v>0.14399999999999999</v>
      </c>
      <c r="BV493" s="372">
        <v>5.2844000000000002E-2</v>
      </c>
      <c r="BW493" s="369"/>
      <c r="BX493" s="312"/>
      <c r="BY493" s="370"/>
      <c r="BZ493" s="370"/>
      <c r="CA493" s="370"/>
      <c r="CB493" s="312"/>
      <c r="CC493" s="312"/>
      <c r="CD493" s="308"/>
      <c r="CE493" s="312"/>
      <c r="CF493" s="312"/>
      <c r="CG493" s="312"/>
      <c r="CH493" s="312"/>
      <c r="CI493" s="384"/>
      <c r="CJ493" s="312"/>
      <c r="CK493" s="372"/>
      <c r="CL493" s="369"/>
      <c r="CM493" s="312"/>
      <c r="CN493" s="370"/>
      <c r="CO493" s="370"/>
      <c r="CP493" s="370"/>
      <c r="CQ493" s="312"/>
      <c r="CR493" s="312"/>
      <c r="CS493" s="308"/>
      <c r="CT493" s="312"/>
      <c r="CU493" s="312"/>
      <c r="CV493" s="312"/>
      <c r="CW493" s="312"/>
      <c r="CX493" s="384"/>
      <c r="CY493" s="312"/>
      <c r="CZ493" s="372"/>
    </row>
    <row r="494" spans="1:104" s="1" customFormat="1" hidden="1">
      <c r="A494" s="271">
        <v>45053</v>
      </c>
      <c r="B494" s="380"/>
      <c r="C494" s="381"/>
      <c r="D494" s="382"/>
      <c r="E494" s="382"/>
      <c r="F494" s="382"/>
      <c r="G494" s="312"/>
      <c r="H494" s="308"/>
      <c r="I494" s="308"/>
      <c r="J494" s="308"/>
      <c r="K494" s="308"/>
      <c r="L494" s="308"/>
      <c r="M494" s="371"/>
      <c r="N494" s="371"/>
      <c r="O494" s="312"/>
      <c r="P494" s="383"/>
      <c r="Q494" s="369"/>
      <c r="R494" s="312"/>
      <c r="S494" s="370">
        <v>0</v>
      </c>
      <c r="T494" s="370">
        <v>0</v>
      </c>
      <c r="U494" s="370">
        <v>0</v>
      </c>
      <c r="V494" s="312">
        <f>_xll.SRS1Splines.Functions25.Linear_Interp(V_NK3!$P$8:$P$32,V_NK3!$R$8:$R$32,AC494)</f>
        <v>447.18333999999902</v>
      </c>
      <c r="W494" s="312">
        <f>(V494/V_NK3!$R$28)*100</f>
        <v>82.483759233641663</v>
      </c>
      <c r="X494" s="308">
        <f>V494-V_NK3!$R$8</f>
        <v>390.60468799999904</v>
      </c>
      <c r="Y494" s="308">
        <f>IFERROR((V494 - V_NK3!$V$10) / (V_NK3!$V$9- V_NK3!$V$10) * 100, 0)</f>
        <v>80.442759211519132</v>
      </c>
      <c r="Z494" s="308">
        <v>541.79999999999995</v>
      </c>
      <c r="AA494" s="308">
        <v>521</v>
      </c>
      <c r="AB494" s="312">
        <v>537.53</v>
      </c>
      <c r="AC494" s="371">
        <v>538.4</v>
      </c>
      <c r="AD494" s="308">
        <v>0.43193548387096775</v>
      </c>
      <c r="AE494" s="372">
        <v>0</v>
      </c>
      <c r="AF494" s="373"/>
      <c r="AG494" s="312"/>
      <c r="AH494" s="370">
        <v>0.11479546812618256</v>
      </c>
      <c r="AI494" s="370">
        <v>0</v>
      </c>
      <c r="AJ494" s="370">
        <v>0</v>
      </c>
      <c r="AK494" s="312">
        <f>_xll.SRS1Splines.Functions25.Linear_Interp(V_NK2!$R$10:$R$21,V_NK2!$T$10:$T$21,AR494)</f>
        <v>44.314857142885401</v>
      </c>
      <c r="AL494" s="312">
        <f>(AK494/V_NK2!$T$18)*100</f>
        <v>62.065626250539772</v>
      </c>
      <c r="AM494" s="308">
        <f>AK494-V_NK2!$T$11</f>
        <v>3.4948571428576045</v>
      </c>
      <c r="AN494" s="308">
        <f>IFERROR((AK494 - V_NK2!$X$12) / (V_NK2!$X$11- V_NK2!$X$12) * 100, 0)</f>
        <v>11.428571428573498</v>
      </c>
      <c r="AO494" s="308">
        <v>427</v>
      </c>
      <c r="AP494" s="308">
        <v>420</v>
      </c>
      <c r="AQ494" s="308">
        <v>421.9</v>
      </c>
      <c r="AR494" s="371">
        <v>420.8</v>
      </c>
      <c r="AS494" s="312">
        <v>0.48000000000000004</v>
      </c>
      <c r="AT494" s="372">
        <v>0</v>
      </c>
      <c r="AU494" s="369"/>
      <c r="AV494" s="312"/>
      <c r="AW494" s="370"/>
      <c r="AX494" s="370"/>
      <c r="AY494" s="370"/>
      <c r="AZ494" s="312"/>
      <c r="BA494" s="312"/>
      <c r="BB494" s="308"/>
      <c r="BC494" s="308"/>
      <c r="BD494" s="308"/>
      <c r="BE494" s="308"/>
      <c r="BF494" s="374"/>
      <c r="BG494" s="312"/>
      <c r="BH494" s="372"/>
      <c r="BI494" s="369"/>
      <c r="BJ494" s="312"/>
      <c r="BK494" s="370">
        <v>0.23923598455598499</v>
      </c>
      <c r="BL494" s="370">
        <v>0.22513990840482501</v>
      </c>
      <c r="BM494" s="370">
        <f t="shared" si="2"/>
        <v>1.4096076151159986E-2</v>
      </c>
      <c r="BN494" s="312">
        <f>_xll.SRS1Splines.Functions25.Linear_Interp(V_XNN1!$K$3:$K$8,V_XNN1!$L$3:$L$8,BT494)</f>
        <v>0.18479999999999999</v>
      </c>
      <c r="BO494" s="312">
        <f>(BN494/V_XNN1!$L$7)*100</f>
        <v>88</v>
      </c>
      <c r="BP494" s="308">
        <f>_xll.SRS1Splines.Functions25.Linear_Interp(V_XNN1!$K$3:$K$8,V_XNN1!$M$3:$M$8,BT494)</f>
        <v>2.8799999999999899E-2</v>
      </c>
      <c r="BQ494" s="308">
        <f>IFERROR((BN494 - V_XNN1!$M$16) / (V_XNN1!$M$15- V_XNN1!$M$16) * 100, 0)</f>
        <v>-5.5710306406685106</v>
      </c>
      <c r="BR494" s="308">
        <v>252</v>
      </c>
      <c r="BS494" s="308">
        <v>249</v>
      </c>
      <c r="BT494" s="374">
        <v>250.6</v>
      </c>
      <c r="BU494" s="312">
        <v>0.14399999999999999</v>
      </c>
      <c r="BV494" s="372">
        <v>3.2318E-2</v>
      </c>
      <c r="BW494" s="369"/>
      <c r="BX494" s="312"/>
      <c r="BY494" s="370"/>
      <c r="BZ494" s="370"/>
      <c r="CA494" s="370"/>
      <c r="CB494" s="312"/>
      <c r="CC494" s="312"/>
      <c r="CD494" s="308"/>
      <c r="CE494" s="312"/>
      <c r="CF494" s="312"/>
      <c r="CG494" s="312"/>
      <c r="CH494" s="312"/>
      <c r="CI494" s="384"/>
      <c r="CJ494" s="312"/>
      <c r="CK494" s="372"/>
      <c r="CL494" s="369"/>
      <c r="CM494" s="312"/>
      <c r="CN494" s="370"/>
      <c r="CO494" s="370"/>
      <c r="CP494" s="370"/>
      <c r="CQ494" s="312"/>
      <c r="CR494" s="312"/>
      <c r="CS494" s="308"/>
      <c r="CT494" s="312"/>
      <c r="CU494" s="312"/>
      <c r="CV494" s="312"/>
      <c r="CW494" s="312"/>
      <c r="CX494" s="384"/>
      <c r="CY494" s="312"/>
      <c r="CZ494" s="372"/>
    </row>
    <row r="495" spans="1:104" s="1" customFormat="1" hidden="1">
      <c r="A495" s="271">
        <v>45054</v>
      </c>
      <c r="B495" s="380"/>
      <c r="C495" s="381"/>
      <c r="D495" s="382"/>
      <c r="E495" s="382"/>
      <c r="F495" s="382"/>
      <c r="G495" s="312"/>
      <c r="H495" s="308"/>
      <c r="I495" s="308"/>
      <c r="J495" s="308"/>
      <c r="K495" s="308"/>
      <c r="L495" s="308"/>
      <c r="M495" s="371"/>
      <c r="N495" s="371"/>
      <c r="O495" s="312"/>
      <c r="P495" s="383"/>
      <c r="Q495" s="369"/>
      <c r="R495" s="312"/>
      <c r="S495" s="370">
        <v>0</v>
      </c>
      <c r="T495" s="370">
        <v>0</v>
      </c>
      <c r="U495" s="370">
        <v>0</v>
      </c>
      <c r="V495" s="312">
        <f>_xll.SRS1Splines.Functions25.Linear_Interp(V_NK3!$P$8:$P$32,V_NK3!$R$8:$R$32,AC495)</f>
        <v>447.18333999999902</v>
      </c>
      <c r="W495" s="312">
        <f>(V495/V_NK3!$R$28)*100</f>
        <v>82.483759233641663</v>
      </c>
      <c r="X495" s="308">
        <f>V495-V_NK3!$R$8</f>
        <v>390.60468799999904</v>
      </c>
      <c r="Y495" s="308">
        <f>IFERROR((V495 - V_NK3!$V$10) / (V_NK3!$V$9- V_NK3!$V$10) * 100, 0)</f>
        <v>80.442759211519132</v>
      </c>
      <c r="Z495" s="308">
        <v>541.79999999999995</v>
      </c>
      <c r="AA495" s="308">
        <v>521</v>
      </c>
      <c r="AB495" s="312">
        <v>537.53</v>
      </c>
      <c r="AC495" s="371">
        <v>538.4</v>
      </c>
      <c r="AD495" s="308">
        <v>0.43193548387096775</v>
      </c>
      <c r="AE495" s="372">
        <v>0</v>
      </c>
      <c r="AF495" s="373"/>
      <c r="AG495" s="312"/>
      <c r="AH495" s="370">
        <v>0.11479546812618256</v>
      </c>
      <c r="AI495" s="370">
        <v>0</v>
      </c>
      <c r="AJ495" s="370">
        <v>0</v>
      </c>
      <c r="AK495" s="312">
        <f>_xll.SRS1Splines.Functions25.Linear_Interp(V_NK2!$R$10:$R$21,V_NK2!$T$10:$T$21,AR495)</f>
        <v>44.314857142885401</v>
      </c>
      <c r="AL495" s="312">
        <f>(AK495/V_NK2!$T$18)*100</f>
        <v>62.065626250539772</v>
      </c>
      <c r="AM495" s="308">
        <f>AK495-V_NK2!$T$11</f>
        <v>3.4948571428576045</v>
      </c>
      <c r="AN495" s="308">
        <f>IFERROR((AK495 - V_NK2!$X$12) / (V_NK2!$X$11- V_NK2!$X$12) * 100, 0)</f>
        <v>11.428571428573498</v>
      </c>
      <c r="AO495" s="308">
        <v>427</v>
      </c>
      <c r="AP495" s="308">
        <v>420</v>
      </c>
      <c r="AQ495" s="308">
        <v>421.9</v>
      </c>
      <c r="AR495" s="371">
        <v>420.8</v>
      </c>
      <c r="AS495" s="312">
        <v>0.48000000000000004</v>
      </c>
      <c r="AT495" s="372">
        <v>0</v>
      </c>
      <c r="AU495" s="369"/>
      <c r="AV495" s="312"/>
      <c r="AW495" s="370"/>
      <c r="AX495" s="370"/>
      <c r="AY495" s="370"/>
      <c r="AZ495" s="312"/>
      <c r="BA495" s="312"/>
      <c r="BB495" s="308"/>
      <c r="BC495" s="308"/>
      <c r="BD495" s="308"/>
      <c r="BE495" s="308"/>
      <c r="BF495" s="374"/>
      <c r="BG495" s="312"/>
      <c r="BH495" s="372"/>
      <c r="BI495" s="369"/>
      <c r="BJ495" s="312"/>
      <c r="BK495" s="370">
        <v>0.32637766795366796</v>
      </c>
      <c r="BL495" s="370">
        <v>0.31418435141585499</v>
      </c>
      <c r="BM495" s="370">
        <f t="shared" si="2"/>
        <v>1.219331653781297E-2</v>
      </c>
      <c r="BN495" s="312">
        <f>_xll.SRS1Splines.Functions25.Linear_Interp(V_XNN1!$K$3:$K$8,V_XNN1!$L$3:$L$8,BT495)</f>
        <v>0.20280000000000001</v>
      </c>
      <c r="BO495" s="312">
        <f>(BN495/V_XNN1!$L$7)*100</f>
        <v>96.571428571428569</v>
      </c>
      <c r="BP495" s="308">
        <f>_xll.SRS1Splines.Functions25.Linear_Interp(V_XNN1!$K$3:$K$8,V_XNN1!$M$3:$M$8,BT495)</f>
        <v>4.6799999999999897E-2</v>
      </c>
      <c r="BQ495" s="308">
        <f>IFERROR((BN495 - V_XNN1!$M$16) / (V_XNN1!$M$15- V_XNN1!$M$16) * 100, 0)</f>
        <v>50.139275766016766</v>
      </c>
      <c r="BR495" s="308">
        <v>252</v>
      </c>
      <c r="BS495" s="308">
        <v>249</v>
      </c>
      <c r="BT495" s="374">
        <v>251.6</v>
      </c>
      <c r="BU495" s="312">
        <v>0.14399999999999999</v>
      </c>
      <c r="BV495" s="372">
        <v>4.5100000000000001E-2</v>
      </c>
      <c r="BW495" s="369"/>
      <c r="BX495" s="312"/>
      <c r="BY495" s="370"/>
      <c r="BZ495" s="370"/>
      <c r="CA495" s="370"/>
      <c r="CB495" s="312"/>
      <c r="CC495" s="312"/>
      <c r="CD495" s="308"/>
      <c r="CE495" s="312"/>
      <c r="CF495" s="312"/>
      <c r="CG495" s="312"/>
      <c r="CH495" s="312"/>
      <c r="CI495" s="384"/>
      <c r="CJ495" s="312"/>
      <c r="CK495" s="372"/>
      <c r="CL495" s="369"/>
      <c r="CM495" s="312"/>
      <c r="CN495" s="370"/>
      <c r="CO495" s="370"/>
      <c r="CP495" s="370"/>
      <c r="CQ495" s="312"/>
      <c r="CR495" s="312"/>
      <c r="CS495" s="308"/>
      <c r="CT495" s="312"/>
      <c r="CU495" s="312"/>
      <c r="CV495" s="312"/>
      <c r="CW495" s="312"/>
      <c r="CX495" s="384"/>
      <c r="CY495" s="312"/>
      <c r="CZ495" s="372"/>
    </row>
    <row r="496" spans="1:104" s="1" customFormat="1" hidden="1">
      <c r="A496" s="271">
        <v>45055</v>
      </c>
      <c r="B496" s="380"/>
      <c r="C496" s="381"/>
      <c r="D496" s="382"/>
      <c r="E496" s="382"/>
      <c r="F496" s="382"/>
      <c r="G496" s="312"/>
      <c r="H496" s="308"/>
      <c r="I496" s="308"/>
      <c r="J496" s="308"/>
      <c r="K496" s="308"/>
      <c r="L496" s="308"/>
      <c r="M496" s="371"/>
      <c r="N496" s="371"/>
      <c r="O496" s="312"/>
      <c r="P496" s="383"/>
      <c r="Q496" s="369"/>
      <c r="R496" s="312"/>
      <c r="S496" s="370">
        <v>0.34786505492782593</v>
      </c>
      <c r="T496" s="370">
        <v>0</v>
      </c>
      <c r="U496" s="370">
        <v>0</v>
      </c>
      <c r="V496" s="312">
        <f>_xll.SRS1Splines.Functions25.Linear_Interp(V_NK3!$P$8:$P$32,V_NK3!$R$8:$R$32,AC496)</f>
        <v>447.53120504999902</v>
      </c>
      <c r="W496" s="312">
        <f>(V496/V_NK3!$R$28)*100</f>
        <v>82.547923558345701</v>
      </c>
      <c r="X496" s="308">
        <f>V496-V_NK3!$R$8</f>
        <v>390.95255304999904</v>
      </c>
      <c r="Y496" s="308">
        <f>IFERROR((V496 - V_NK3!$V$10) / (V_NK3!$V$9- V_NK3!$V$10) * 100, 0)</f>
        <v>80.514399991353429</v>
      </c>
      <c r="Z496" s="308">
        <v>541.79999999999995</v>
      </c>
      <c r="AA496" s="308">
        <v>521</v>
      </c>
      <c r="AB496" s="312">
        <v>537.53</v>
      </c>
      <c r="AC496" s="371">
        <v>538.41</v>
      </c>
      <c r="AD496" s="308">
        <v>0.43193548387096775</v>
      </c>
      <c r="AE496" s="372">
        <v>0</v>
      </c>
      <c r="AF496" s="373"/>
      <c r="AG496" s="312"/>
      <c r="AH496" s="370">
        <v>0.11479546812618256</v>
      </c>
      <c r="AI496" s="370">
        <v>0</v>
      </c>
      <c r="AJ496" s="370">
        <v>0</v>
      </c>
      <c r="AK496" s="312">
        <f>_xll.SRS1Splines.Functions25.Linear_Interp(V_NK2!$R$10:$R$21,V_NK2!$T$10:$T$21,AR496)</f>
        <v>44.314857142885401</v>
      </c>
      <c r="AL496" s="312">
        <f>(AK496/V_NK2!$T$18)*100</f>
        <v>62.065626250539772</v>
      </c>
      <c r="AM496" s="308">
        <f>AK496-V_NK2!$T$11</f>
        <v>3.4948571428576045</v>
      </c>
      <c r="AN496" s="308">
        <f>IFERROR((AK496 - V_NK2!$X$12) / (V_NK2!$X$11- V_NK2!$X$12) * 100, 0)</f>
        <v>11.428571428573498</v>
      </c>
      <c r="AO496" s="308">
        <v>427</v>
      </c>
      <c r="AP496" s="308">
        <v>420</v>
      </c>
      <c r="AQ496" s="308">
        <v>421.9</v>
      </c>
      <c r="AR496" s="371">
        <v>420.8</v>
      </c>
      <c r="AS496" s="312">
        <v>0.48000000000000004</v>
      </c>
      <c r="AT496" s="372">
        <v>0</v>
      </c>
      <c r="AU496" s="369"/>
      <c r="AV496" s="312"/>
      <c r="AW496" s="370"/>
      <c r="AX496" s="370"/>
      <c r="AY496" s="370"/>
      <c r="AZ496" s="312"/>
      <c r="BA496" s="312"/>
      <c r="BB496" s="308"/>
      <c r="BC496" s="308"/>
      <c r="BD496" s="308"/>
      <c r="BE496" s="308"/>
      <c r="BF496" s="374"/>
      <c r="BG496" s="312"/>
      <c r="BH496" s="372"/>
      <c r="BI496" s="369"/>
      <c r="BJ496" s="312"/>
      <c r="BK496" s="370">
        <v>0.32526166795366801</v>
      </c>
      <c r="BL496" s="370">
        <v>0.31510391537121801</v>
      </c>
      <c r="BM496" s="370">
        <f t="shared" si="2"/>
        <v>1.0157752582449997E-2</v>
      </c>
      <c r="BN496" s="312">
        <f>_xll.SRS1Splines.Functions25.Linear_Interp(V_XNN1!$K$3:$K$8,V_XNN1!$L$3:$L$8,BT496)</f>
        <v>0.18606</v>
      </c>
      <c r="BO496" s="312">
        <f>(BN496/V_XNN1!$L$7)*100</f>
        <v>88.6</v>
      </c>
      <c r="BP496" s="308">
        <f>_xll.SRS1Splines.Functions25.Linear_Interp(V_XNN1!$K$3:$K$8,V_XNN1!$M$3:$M$8,BT496)</f>
        <v>3.0059999999999799E-2</v>
      </c>
      <c r="BQ496" s="308">
        <f>IFERROR((BN496 - V_XNN1!$M$16) / (V_XNN1!$M$15- V_XNN1!$M$16) * 100, 0)</f>
        <v>-1.6713091922005103</v>
      </c>
      <c r="BR496" s="308">
        <v>252</v>
      </c>
      <c r="BS496" s="308">
        <v>249</v>
      </c>
      <c r="BT496" s="374">
        <v>250.67</v>
      </c>
      <c r="BU496" s="312">
        <v>0.14399999999999999</v>
      </c>
      <c r="BV496" s="372">
        <v>4.5232000000000001E-2</v>
      </c>
      <c r="BW496" s="369"/>
      <c r="BX496" s="312"/>
      <c r="BY496" s="370"/>
      <c r="BZ496" s="370"/>
      <c r="CA496" s="370"/>
      <c r="CB496" s="312"/>
      <c r="CC496" s="312"/>
      <c r="CD496" s="308"/>
      <c r="CE496" s="312"/>
      <c r="CF496" s="312"/>
      <c r="CG496" s="312"/>
      <c r="CH496" s="312"/>
      <c r="CI496" s="384"/>
      <c r="CJ496" s="312"/>
      <c r="CK496" s="372"/>
      <c r="CL496" s="369"/>
      <c r="CM496" s="312"/>
      <c r="CN496" s="370"/>
      <c r="CO496" s="370"/>
      <c r="CP496" s="370"/>
      <c r="CQ496" s="312"/>
      <c r="CR496" s="312"/>
      <c r="CS496" s="308"/>
      <c r="CT496" s="312"/>
      <c r="CU496" s="312"/>
      <c r="CV496" s="312"/>
      <c r="CW496" s="312"/>
      <c r="CX496" s="384"/>
      <c r="CY496" s="312"/>
      <c r="CZ496" s="372"/>
    </row>
    <row r="497" spans="1:104" s="1" customFormat="1" hidden="1">
      <c r="A497" s="271">
        <v>45056</v>
      </c>
      <c r="B497" s="380"/>
      <c r="C497" s="381"/>
      <c r="D497" s="382"/>
      <c r="E497" s="382"/>
      <c r="F497" s="382"/>
      <c r="G497" s="312"/>
      <c r="H497" s="308"/>
      <c r="I497" s="308"/>
      <c r="J497" s="308"/>
      <c r="K497" s="308"/>
      <c r="L497" s="308"/>
      <c r="M497" s="371"/>
      <c r="N497" s="371"/>
      <c r="O497" s="312"/>
      <c r="P497" s="383"/>
      <c r="Q497" s="369"/>
      <c r="R497" s="312"/>
      <c r="S497" s="370">
        <v>0.34786505492782593</v>
      </c>
      <c r="T497" s="370">
        <v>0</v>
      </c>
      <c r="U497" s="370">
        <v>0</v>
      </c>
      <c r="V497" s="312">
        <f>_xll.SRS1Splines.Functions25.Linear_Interp(V_NK3!$P$8:$P$32,V_NK3!$R$8:$R$32,AC497)</f>
        <v>447.87907009999901</v>
      </c>
      <c r="W497" s="312">
        <f>(V497/V_NK3!$R$28)*100</f>
        <v>82.612087883049739</v>
      </c>
      <c r="X497" s="308">
        <f>V497-V_NK3!$R$8</f>
        <v>391.30041809999904</v>
      </c>
      <c r="Y497" s="308">
        <f>IFERROR((V497 - V_NK3!$V$10) / (V_NK3!$V$9- V_NK3!$V$10) * 100, 0)</f>
        <v>80.586040771187726</v>
      </c>
      <c r="Z497" s="308">
        <v>541.79999999999995</v>
      </c>
      <c r="AA497" s="308">
        <v>521</v>
      </c>
      <c r="AB497" s="312">
        <v>537.53</v>
      </c>
      <c r="AC497" s="371">
        <v>538.41999999999996</v>
      </c>
      <c r="AD497" s="308">
        <v>0.43193548387096775</v>
      </c>
      <c r="AE497" s="372">
        <v>0</v>
      </c>
      <c r="AF497" s="373"/>
      <c r="AG497" s="312"/>
      <c r="AH497" s="370">
        <v>0.11479546812618256</v>
      </c>
      <c r="AI497" s="370">
        <v>0</v>
      </c>
      <c r="AJ497" s="370">
        <v>0</v>
      </c>
      <c r="AK497" s="312">
        <f>_xll.SRS1Splines.Functions25.Linear_Interp(V_NK2!$R$10:$R$21,V_NK2!$T$10:$T$21,AR497)</f>
        <v>44.402228571456803</v>
      </c>
      <c r="AL497" s="312">
        <f>(AK497/V_NK2!$T$18)*100</f>
        <v>62.187995198118763</v>
      </c>
      <c r="AM497" s="308">
        <f>AK497-V_NK2!$T$11</f>
        <v>3.5822285714290061</v>
      </c>
      <c r="AN497" s="308">
        <f>IFERROR((AK497 - V_NK2!$X$12) / (V_NK2!$X$11- V_NK2!$X$12) * 100, 0)</f>
        <v>11.71428571428771</v>
      </c>
      <c r="AO497" s="308">
        <v>427</v>
      </c>
      <c r="AP497" s="308">
        <v>420</v>
      </c>
      <c r="AQ497" s="308">
        <v>421.9</v>
      </c>
      <c r="AR497" s="371">
        <v>420.82</v>
      </c>
      <c r="AS497" s="312">
        <v>0.48000000000000004</v>
      </c>
      <c r="AT497" s="372">
        <v>0</v>
      </c>
      <c r="AU497" s="369"/>
      <c r="AV497" s="312"/>
      <c r="AW497" s="370"/>
      <c r="AX497" s="370"/>
      <c r="AY497" s="370"/>
      <c r="AZ497" s="312"/>
      <c r="BA497" s="312"/>
      <c r="BB497" s="308"/>
      <c r="BC497" s="308"/>
      <c r="BD497" s="308"/>
      <c r="BE497" s="308"/>
      <c r="BF497" s="374"/>
      <c r="BG497" s="312"/>
      <c r="BH497" s="372"/>
      <c r="BI497" s="369"/>
      <c r="BJ497" s="312"/>
      <c r="BK497" s="370">
        <v>0.32803199999999999</v>
      </c>
      <c r="BL497" s="370">
        <v>0.345052441462943</v>
      </c>
      <c r="BM497" s="370">
        <f t="shared" si="2"/>
        <v>-1.7020441462943015E-2</v>
      </c>
      <c r="BN497" s="312">
        <f>_xll.SRS1Splines.Functions25.Linear_Interp(V_XNN1!$K$3:$K$8,V_XNN1!$L$3:$L$8,BT497)</f>
        <v>0.1857</v>
      </c>
      <c r="BO497" s="312">
        <f>(BN497/V_XNN1!$L$7)*100</f>
        <v>88.428571428571431</v>
      </c>
      <c r="BP497" s="308">
        <f>_xll.SRS1Splines.Functions25.Linear_Interp(V_XNN1!$K$3:$K$8,V_XNN1!$M$3:$M$8,BT497)</f>
        <v>2.9700000000000101E-2</v>
      </c>
      <c r="BQ497" s="308">
        <f>IFERROR((BN497 - V_XNN1!$M$16) / (V_XNN1!$M$15- V_XNN1!$M$16) * 100, 0)</f>
        <v>-2.7855153203342122</v>
      </c>
      <c r="BR497" s="308">
        <v>252</v>
      </c>
      <c r="BS497" s="308">
        <v>249</v>
      </c>
      <c r="BT497" s="374">
        <v>250.65</v>
      </c>
      <c r="BU497" s="312">
        <v>0.14399999999999999</v>
      </c>
      <c r="BV497" s="372">
        <v>4.9530999999999999E-2</v>
      </c>
      <c r="BW497" s="369"/>
      <c r="BX497" s="312"/>
      <c r="BY497" s="370"/>
      <c r="BZ497" s="370"/>
      <c r="CA497" s="370"/>
      <c r="CB497" s="312"/>
      <c r="CC497" s="312"/>
      <c r="CD497" s="308"/>
      <c r="CE497" s="312"/>
      <c r="CF497" s="312"/>
      <c r="CG497" s="312"/>
      <c r="CH497" s="312"/>
      <c r="CI497" s="384"/>
      <c r="CJ497" s="312"/>
      <c r="CK497" s="372"/>
      <c r="CL497" s="369"/>
      <c r="CM497" s="312"/>
      <c r="CN497" s="370"/>
      <c r="CO497" s="370"/>
      <c r="CP497" s="370"/>
      <c r="CQ497" s="312"/>
      <c r="CR497" s="312"/>
      <c r="CS497" s="308"/>
      <c r="CT497" s="312"/>
      <c r="CU497" s="312"/>
      <c r="CV497" s="312"/>
      <c r="CW497" s="312"/>
      <c r="CX497" s="384"/>
      <c r="CY497" s="312"/>
      <c r="CZ497" s="372"/>
    </row>
    <row r="498" spans="1:104" s="1" customFormat="1" hidden="1">
      <c r="A498" s="271">
        <v>45057</v>
      </c>
      <c r="B498" s="380"/>
      <c r="C498" s="381"/>
      <c r="D498" s="382"/>
      <c r="E498" s="382"/>
      <c r="F498" s="382"/>
      <c r="G498" s="312"/>
      <c r="H498" s="308"/>
      <c r="I498" s="308"/>
      <c r="J498" s="308"/>
      <c r="K498" s="308"/>
      <c r="L498" s="308"/>
      <c r="M498" s="371"/>
      <c r="N498" s="371"/>
      <c r="O498" s="312"/>
      <c r="P498" s="383"/>
      <c r="Q498" s="369"/>
      <c r="R498" s="312"/>
      <c r="S498" s="370">
        <v>0.34786505492782593</v>
      </c>
      <c r="T498" s="370">
        <v>0</v>
      </c>
      <c r="U498" s="370">
        <v>0</v>
      </c>
      <c r="V498" s="312">
        <f>_xll.SRS1Splines.Functions25.Linear_Interp(V_NK3!$P$8:$P$32,V_NK3!$R$8:$R$32,AC498)</f>
        <v>448.22693514999798</v>
      </c>
      <c r="W498" s="312">
        <f>(V498/V_NK3!$R$28)*100</f>
        <v>82.676252207753592</v>
      </c>
      <c r="X498" s="308">
        <f>V498-V_NK3!$R$8</f>
        <v>391.64828314999801</v>
      </c>
      <c r="Y498" s="308">
        <f>IFERROR((V498 - V_NK3!$V$10) / (V_NK3!$V$9- V_NK3!$V$10) * 100, 0)</f>
        <v>80.657681551021824</v>
      </c>
      <c r="Z498" s="308">
        <v>541.79999999999995</v>
      </c>
      <c r="AA498" s="308">
        <v>521</v>
      </c>
      <c r="AB498" s="312">
        <v>537.53</v>
      </c>
      <c r="AC498" s="371">
        <v>538.42999999999995</v>
      </c>
      <c r="AD498" s="308">
        <v>0.43193548387096775</v>
      </c>
      <c r="AE498" s="372">
        <v>0</v>
      </c>
      <c r="AF498" s="373"/>
      <c r="AG498" s="312"/>
      <c r="AH498" s="370">
        <v>0.11479546812618256</v>
      </c>
      <c r="AI498" s="370">
        <v>0</v>
      </c>
      <c r="AJ498" s="370">
        <v>0</v>
      </c>
      <c r="AK498" s="312">
        <f>_xll.SRS1Splines.Functions25.Linear_Interp(V_NK2!$R$10:$R$21,V_NK2!$T$10:$T$21,AR498)</f>
        <v>44.489600000028098</v>
      </c>
      <c r="AL498" s="312">
        <f>(AK498/V_NK2!$T$18)*100</f>
        <v>62.310364145697619</v>
      </c>
      <c r="AM498" s="308">
        <f>AK498-V_NK2!$T$11</f>
        <v>3.6696000000003011</v>
      </c>
      <c r="AN498" s="308">
        <f>IFERROR((AK498 - V_NK2!$X$12) / (V_NK2!$X$11- V_NK2!$X$12) * 100, 0)</f>
        <v>12.000000000001574</v>
      </c>
      <c r="AO498" s="308">
        <v>427</v>
      </c>
      <c r="AP498" s="308">
        <v>420</v>
      </c>
      <c r="AQ498" s="308">
        <v>421.9</v>
      </c>
      <c r="AR498" s="371">
        <v>420.84</v>
      </c>
      <c r="AS498" s="312">
        <v>0.48000000000000004</v>
      </c>
      <c r="AT498" s="372">
        <v>0</v>
      </c>
      <c r="AU498" s="369"/>
      <c r="AV498" s="312"/>
      <c r="AW498" s="370"/>
      <c r="AX498" s="370"/>
      <c r="AY498" s="370"/>
      <c r="AZ498" s="312"/>
      <c r="BA498" s="312"/>
      <c r="BB498" s="308"/>
      <c r="BC498" s="308"/>
      <c r="BD498" s="308"/>
      <c r="BE498" s="308"/>
      <c r="BF498" s="374"/>
      <c r="BG498" s="312"/>
      <c r="BH498" s="372"/>
      <c r="BI498" s="369"/>
      <c r="BJ498" s="312"/>
      <c r="BK498" s="370">
        <v>0.49005660231660203</v>
      </c>
      <c r="BL498" s="370">
        <v>0.44859394955815002</v>
      </c>
      <c r="BM498" s="370">
        <f t="shared" si="2"/>
        <v>4.1462652758452012E-2</v>
      </c>
      <c r="BN498" s="312">
        <f>_xll.SRS1Splines.Functions25.Linear_Interp(V_XNN1!$K$3:$K$8,V_XNN1!$L$3:$L$8,BT498)</f>
        <v>0.19739999999999999</v>
      </c>
      <c r="BO498" s="312">
        <f>(BN498/V_XNN1!$L$7)*100</f>
        <v>94</v>
      </c>
      <c r="BP498" s="308">
        <f>_xll.SRS1Splines.Functions25.Linear_Interp(V_XNN1!$K$3:$K$8,V_XNN1!$M$3:$M$8,BT498)</f>
        <v>4.1400000000000201E-2</v>
      </c>
      <c r="BQ498" s="308">
        <f>IFERROR((BN498 - V_XNN1!$M$16) / (V_XNN1!$M$15- V_XNN1!$M$16) * 100, 0)</f>
        <v>33.426183844011149</v>
      </c>
      <c r="BR498" s="308">
        <v>252</v>
      </c>
      <c r="BS498" s="308">
        <v>249</v>
      </c>
      <c r="BT498" s="374">
        <v>251.3</v>
      </c>
      <c r="BU498" s="312">
        <v>0.14399999999999999</v>
      </c>
      <c r="BV498" s="372">
        <v>6.4394000000000007E-2</v>
      </c>
      <c r="BW498" s="369"/>
      <c r="BX498" s="312"/>
      <c r="BY498" s="370"/>
      <c r="BZ498" s="370"/>
      <c r="CA498" s="370"/>
      <c r="CB498" s="312"/>
      <c r="CC498" s="312"/>
      <c r="CD498" s="308"/>
      <c r="CE498" s="312"/>
      <c r="CF498" s="312"/>
      <c r="CG498" s="312"/>
      <c r="CH498" s="312"/>
      <c r="CI498" s="384"/>
      <c r="CJ498" s="312"/>
      <c r="CK498" s="372"/>
      <c r="CL498" s="369"/>
      <c r="CM498" s="312"/>
      <c r="CN498" s="370"/>
      <c r="CO498" s="370"/>
      <c r="CP498" s="370"/>
      <c r="CQ498" s="312"/>
      <c r="CR498" s="312"/>
      <c r="CS498" s="308"/>
      <c r="CT498" s="312"/>
      <c r="CU498" s="312"/>
      <c r="CV498" s="312"/>
      <c r="CW498" s="312"/>
      <c r="CX498" s="384"/>
      <c r="CY498" s="312"/>
      <c r="CZ498" s="372"/>
    </row>
    <row r="499" spans="1:104" s="1" customFormat="1" hidden="1">
      <c r="A499" s="271">
        <v>45058</v>
      </c>
      <c r="B499" s="380"/>
      <c r="C499" s="381"/>
      <c r="D499" s="382"/>
      <c r="E499" s="382"/>
      <c r="F499" s="382"/>
      <c r="G499" s="312"/>
      <c r="H499" s="308"/>
      <c r="I499" s="308"/>
      <c r="J499" s="308"/>
      <c r="K499" s="308"/>
      <c r="L499" s="308"/>
      <c r="M499" s="371"/>
      <c r="N499" s="371"/>
      <c r="O499" s="312"/>
      <c r="P499" s="383"/>
      <c r="Q499" s="369"/>
      <c r="R499" s="312"/>
      <c r="S499" s="370">
        <v>1.0435951647911073</v>
      </c>
      <c r="T499" s="370">
        <v>0</v>
      </c>
      <c r="U499" s="370">
        <v>0</v>
      </c>
      <c r="V499" s="312">
        <f>_xll.SRS1Splines.Functions25.Linear_Interp(V_NK3!$P$8:$P$32,V_NK3!$R$8:$R$32,AC499)</f>
        <v>449.27053030000098</v>
      </c>
      <c r="W499" s="312">
        <f>(V499/V_NK3!$R$28)*100</f>
        <v>82.868745181866288</v>
      </c>
      <c r="X499" s="308">
        <f>V499-V_NK3!$R$8</f>
        <v>392.69187830000101</v>
      </c>
      <c r="Y499" s="308">
        <f>IFERROR((V499 - V_NK3!$V$10) / (V_NK3!$V$9- V_NK3!$V$10) * 100, 0)</f>
        <v>80.872603890525326</v>
      </c>
      <c r="Z499" s="308">
        <v>541.79999999999995</v>
      </c>
      <c r="AA499" s="308">
        <v>521</v>
      </c>
      <c r="AB499" s="312">
        <v>537.53</v>
      </c>
      <c r="AC499" s="371">
        <v>538.46</v>
      </c>
      <c r="AD499" s="308">
        <v>0.43193548387096775</v>
      </c>
      <c r="AE499" s="372">
        <v>0</v>
      </c>
      <c r="AF499" s="373"/>
      <c r="AG499" s="312"/>
      <c r="AH499" s="370">
        <v>0.11479546812618256</v>
      </c>
      <c r="AI499" s="370">
        <v>0</v>
      </c>
      <c r="AJ499" s="370">
        <v>0</v>
      </c>
      <c r="AK499" s="312">
        <f>_xll.SRS1Splines.Functions25.Linear_Interp(V_NK2!$R$10:$R$21,V_NK2!$T$10:$T$21,AR499)</f>
        <v>44.795400000028401</v>
      </c>
      <c r="AL499" s="312">
        <f>(AK499/V_NK2!$T$18)*100</f>
        <v>62.738655462224649</v>
      </c>
      <c r="AM499" s="308">
        <f>AK499-V_NK2!$T$11</f>
        <v>3.9754000000006045</v>
      </c>
      <c r="AN499" s="308">
        <f>IFERROR((AK499 - V_NK2!$X$12) / (V_NK2!$X$11- V_NK2!$X$12) * 100, 0)</f>
        <v>13.000000000002615</v>
      </c>
      <c r="AO499" s="308">
        <v>427</v>
      </c>
      <c r="AP499" s="308">
        <v>420</v>
      </c>
      <c r="AQ499" s="308">
        <v>421.9</v>
      </c>
      <c r="AR499" s="371">
        <v>420.91</v>
      </c>
      <c r="AS499" s="312">
        <v>0.48000000000000004</v>
      </c>
      <c r="AT499" s="372">
        <v>0</v>
      </c>
      <c r="AU499" s="369"/>
      <c r="AV499" s="312"/>
      <c r="AW499" s="370"/>
      <c r="AX499" s="370"/>
      <c r="AY499" s="370"/>
      <c r="AZ499" s="312"/>
      <c r="BA499" s="312"/>
      <c r="BB499" s="308"/>
      <c r="BC499" s="308"/>
      <c r="BD499" s="308"/>
      <c r="BE499" s="308"/>
      <c r="BF499" s="374"/>
      <c r="BG499" s="312"/>
      <c r="BH499" s="372"/>
      <c r="BI499" s="369"/>
      <c r="BJ499" s="312"/>
      <c r="BK499" s="370">
        <v>0.44031127413127402</v>
      </c>
      <c r="BL499" s="370">
        <v>0.452118944720377</v>
      </c>
      <c r="BM499" s="370">
        <f t="shared" si="2"/>
        <v>-1.1807670589102981E-2</v>
      </c>
      <c r="BN499" s="312">
        <f>_xll.SRS1Splines.Functions25.Linear_Interp(V_XNN1!$K$3:$K$8,V_XNN1!$L$3:$L$8,BT499)</f>
        <v>0.20280000000000001</v>
      </c>
      <c r="BO499" s="312">
        <f>(BN499/V_XNN1!$L$7)*100</f>
        <v>96.571428571428569</v>
      </c>
      <c r="BP499" s="308">
        <f>_xll.SRS1Splines.Functions25.Linear_Interp(V_XNN1!$K$3:$K$8,V_XNN1!$M$3:$M$8,BT499)</f>
        <v>4.6799999999999897E-2</v>
      </c>
      <c r="BQ499" s="308">
        <f>IFERROR((BN499 - V_XNN1!$M$16) / (V_XNN1!$M$15- V_XNN1!$M$16) * 100, 0)</f>
        <v>50.139275766016766</v>
      </c>
      <c r="BR499" s="308">
        <v>252</v>
      </c>
      <c r="BS499" s="308">
        <v>249</v>
      </c>
      <c r="BT499" s="374">
        <v>251.6</v>
      </c>
      <c r="BU499" s="312">
        <v>0.14399999999999999</v>
      </c>
      <c r="BV499" s="372">
        <v>6.4899999999999999E-2</v>
      </c>
      <c r="BW499" s="369"/>
      <c r="BX499" s="312"/>
      <c r="BY499" s="370"/>
      <c r="BZ499" s="370"/>
      <c r="CA499" s="370"/>
      <c r="CB499" s="312"/>
      <c r="CC499" s="312"/>
      <c r="CD499" s="308"/>
      <c r="CE499" s="312"/>
      <c r="CF499" s="312"/>
      <c r="CG499" s="312"/>
      <c r="CH499" s="312"/>
      <c r="CI499" s="384"/>
      <c r="CJ499" s="312"/>
      <c r="CK499" s="372"/>
      <c r="CL499" s="369"/>
      <c r="CM499" s="312"/>
      <c r="CN499" s="370"/>
      <c r="CO499" s="370"/>
      <c r="CP499" s="370"/>
      <c r="CQ499" s="312"/>
      <c r="CR499" s="312"/>
      <c r="CS499" s="308"/>
      <c r="CT499" s="312"/>
      <c r="CU499" s="312"/>
      <c r="CV499" s="312"/>
      <c r="CW499" s="312"/>
      <c r="CX499" s="384"/>
      <c r="CY499" s="312"/>
      <c r="CZ499" s="372"/>
    </row>
    <row r="500" spans="1:104" s="1" customFormat="1" hidden="1">
      <c r="A500" s="271">
        <v>45059</v>
      </c>
      <c r="B500" s="380"/>
      <c r="C500" s="381"/>
      <c r="D500" s="382"/>
      <c r="E500" s="382"/>
      <c r="F500" s="382"/>
      <c r="G500" s="312"/>
      <c r="H500" s="308"/>
      <c r="I500" s="308"/>
      <c r="J500" s="308"/>
      <c r="K500" s="308"/>
      <c r="L500" s="308"/>
      <c r="M500" s="371"/>
      <c r="N500" s="371"/>
      <c r="O500" s="312"/>
      <c r="P500" s="383"/>
      <c r="Q500" s="369"/>
      <c r="R500" s="312"/>
      <c r="S500" s="370">
        <v>0</v>
      </c>
      <c r="T500" s="370">
        <v>0</v>
      </c>
      <c r="U500" s="370">
        <v>0</v>
      </c>
      <c r="V500" s="312">
        <f>_xll.SRS1Splines.Functions25.Linear_Interp(V_NK3!$P$8:$P$32,V_NK3!$R$8:$R$32,AC500)</f>
        <v>449.27053030000098</v>
      </c>
      <c r="W500" s="312">
        <f>(V500/V_NK3!$R$28)*100</f>
        <v>82.868745181866288</v>
      </c>
      <c r="X500" s="308">
        <f>V500-V_NK3!$R$8</f>
        <v>392.69187830000101</v>
      </c>
      <c r="Y500" s="308">
        <f>IFERROR((V500 - V_NK3!$V$10) / (V_NK3!$V$9- V_NK3!$V$10) * 100, 0)</f>
        <v>80.872603890525326</v>
      </c>
      <c r="Z500" s="308">
        <v>541.79999999999995</v>
      </c>
      <c r="AA500" s="308">
        <v>521</v>
      </c>
      <c r="AB500" s="312">
        <v>537.53</v>
      </c>
      <c r="AC500" s="371">
        <v>538.46</v>
      </c>
      <c r="AD500" s="308">
        <v>0.43193548387096775</v>
      </c>
      <c r="AE500" s="372">
        <v>0</v>
      </c>
      <c r="AF500" s="373"/>
      <c r="AG500" s="312"/>
      <c r="AH500" s="370">
        <v>0.11479546812618256</v>
      </c>
      <c r="AI500" s="370">
        <v>0</v>
      </c>
      <c r="AJ500" s="370">
        <v>0</v>
      </c>
      <c r="AK500" s="312">
        <f>_xll.SRS1Splines.Functions25.Linear_Interp(V_NK2!$R$10:$R$21,V_NK2!$T$10:$T$21,AR500)</f>
        <v>44.839085714314102</v>
      </c>
      <c r="AL500" s="312">
        <f>(AK500/V_NK2!$T$18)*100</f>
        <v>62.799839936014145</v>
      </c>
      <c r="AM500" s="308">
        <f>AK500-V_NK2!$T$11</f>
        <v>4.0190857142863052</v>
      </c>
      <c r="AN500" s="308">
        <f>IFERROR((AK500 - V_NK2!$X$12) / (V_NK2!$X$11- V_NK2!$X$12) * 100, 0)</f>
        <v>13.142857142859722</v>
      </c>
      <c r="AO500" s="308">
        <v>427</v>
      </c>
      <c r="AP500" s="308">
        <v>420</v>
      </c>
      <c r="AQ500" s="308">
        <v>421.9</v>
      </c>
      <c r="AR500" s="371">
        <v>420.92</v>
      </c>
      <c r="AS500" s="312">
        <v>0.48000000000000004</v>
      </c>
      <c r="AT500" s="372">
        <v>0</v>
      </c>
      <c r="AU500" s="369"/>
      <c r="AV500" s="312"/>
      <c r="AW500" s="370"/>
      <c r="AX500" s="370"/>
      <c r="AY500" s="370"/>
      <c r="AZ500" s="312"/>
      <c r="BA500" s="312"/>
      <c r="BB500" s="308"/>
      <c r="BC500" s="308"/>
      <c r="BD500" s="308"/>
      <c r="BE500" s="308"/>
      <c r="BF500" s="374"/>
      <c r="BG500" s="312"/>
      <c r="BH500" s="372"/>
      <c r="BI500" s="369"/>
      <c r="BJ500" s="312"/>
      <c r="BK500" s="370">
        <v>0.46258026254826201</v>
      </c>
      <c r="BL500" s="370">
        <v>0.48031890601819005</v>
      </c>
      <c r="BM500" s="370">
        <f t="shared" si="2"/>
        <v>-1.7738643469928039E-2</v>
      </c>
      <c r="BN500" s="312">
        <f>_xll.SRS1Splines.Functions25.Linear_Interp(V_XNN1!$K$3:$K$8,V_XNN1!$L$3:$L$8,BT500)</f>
        <v>0.1938</v>
      </c>
      <c r="BO500" s="312">
        <f>(BN500/V_XNN1!$L$7)*100</f>
        <v>92.285714285714292</v>
      </c>
      <c r="BP500" s="308">
        <f>_xll.SRS1Splines.Functions25.Linear_Interp(V_XNN1!$K$3:$K$8,V_XNN1!$M$3:$M$8,BT500)</f>
        <v>3.7799999999999903E-2</v>
      </c>
      <c r="BQ500" s="308">
        <f>IFERROR((BN500 - V_XNN1!$M$16) / (V_XNN1!$M$15- V_XNN1!$M$16) * 100, 0)</f>
        <v>22.284122562674128</v>
      </c>
      <c r="BR500" s="308">
        <v>252</v>
      </c>
      <c r="BS500" s="308">
        <v>249</v>
      </c>
      <c r="BT500" s="374">
        <v>251.1</v>
      </c>
      <c r="BU500" s="312">
        <v>0.14399999999999999</v>
      </c>
      <c r="BV500" s="372">
        <v>6.8947999999999995E-2</v>
      </c>
      <c r="BW500" s="369"/>
      <c r="BX500" s="312"/>
      <c r="BY500" s="370"/>
      <c r="BZ500" s="370"/>
      <c r="CA500" s="370"/>
      <c r="CB500" s="312"/>
      <c r="CC500" s="312"/>
      <c r="CD500" s="308"/>
      <c r="CE500" s="312"/>
      <c r="CF500" s="312"/>
      <c r="CG500" s="312"/>
      <c r="CH500" s="312"/>
      <c r="CI500" s="384"/>
      <c r="CJ500" s="312"/>
      <c r="CK500" s="372"/>
      <c r="CL500" s="369"/>
      <c r="CM500" s="312"/>
      <c r="CN500" s="370"/>
      <c r="CO500" s="370"/>
      <c r="CP500" s="370"/>
      <c r="CQ500" s="312"/>
      <c r="CR500" s="312"/>
      <c r="CS500" s="308"/>
      <c r="CT500" s="312"/>
      <c r="CU500" s="312"/>
      <c r="CV500" s="312"/>
      <c r="CW500" s="312"/>
      <c r="CX500" s="384"/>
      <c r="CY500" s="312"/>
      <c r="CZ500" s="372"/>
    </row>
    <row r="501" spans="1:104" s="1" customFormat="1" hidden="1">
      <c r="A501" s="271">
        <v>45060</v>
      </c>
      <c r="B501" s="380"/>
      <c r="C501" s="381"/>
      <c r="D501" s="382"/>
      <c r="E501" s="382"/>
      <c r="F501" s="382"/>
      <c r="G501" s="312"/>
      <c r="H501" s="308"/>
      <c r="I501" s="308"/>
      <c r="J501" s="308"/>
      <c r="K501" s="308"/>
      <c r="L501" s="308"/>
      <c r="M501" s="371"/>
      <c r="N501" s="371"/>
      <c r="O501" s="312"/>
      <c r="P501" s="383"/>
      <c r="Q501" s="369"/>
      <c r="R501" s="312"/>
      <c r="S501" s="370">
        <v>0.90997510985565189</v>
      </c>
      <c r="T501" s="370">
        <v>0.21424499999999996</v>
      </c>
      <c r="U501" s="370">
        <v>0</v>
      </c>
      <c r="V501" s="312">
        <f>_xll.SRS1Splines.Functions25.Linear_Interp(V_NK3!$P$8:$P$32,V_NK3!$R$8:$R$32,AC501)</f>
        <v>449.96626040000098</v>
      </c>
      <c r="W501" s="312">
        <f>(V501/V_NK3!$R$28)*100</f>
        <v>82.997073831274378</v>
      </c>
      <c r="X501" s="308">
        <f>V501-V_NK3!$R$8</f>
        <v>393.387608400001</v>
      </c>
      <c r="Y501" s="308">
        <f>IFERROR((V501 - V_NK3!$V$10) / (V_NK3!$V$9- V_NK3!$V$10) * 100, 0)</f>
        <v>81.01588545019392</v>
      </c>
      <c r="Z501" s="308">
        <v>541.79999999999995</v>
      </c>
      <c r="AA501" s="308">
        <v>521</v>
      </c>
      <c r="AB501" s="312">
        <v>537.53</v>
      </c>
      <c r="AC501" s="371">
        <v>538.48</v>
      </c>
      <c r="AD501" s="308">
        <v>0.43193548387096775</v>
      </c>
      <c r="AE501" s="372">
        <v>5.2899999999999996E-2</v>
      </c>
      <c r="AF501" s="373"/>
      <c r="AG501" s="312"/>
      <c r="AH501" s="370">
        <v>0.49311228625236508</v>
      </c>
      <c r="AI501" s="370">
        <v>8.2276363636363647E-2</v>
      </c>
      <c r="AJ501" s="370">
        <v>0</v>
      </c>
      <c r="AK501" s="312">
        <f>_xll.SRS1Splines.Functions25.Linear_Interp(V_NK2!$R$10:$R$21,V_NK2!$T$10:$T$21,AR501)</f>
        <v>44.882771428599803</v>
      </c>
      <c r="AL501" s="312">
        <f>(AK501/V_NK2!$T$18)*100</f>
        <v>62.861024409803647</v>
      </c>
      <c r="AM501" s="308">
        <f>AK501-V_NK2!$T$11</f>
        <v>4.062771428572006</v>
      </c>
      <c r="AN501" s="308">
        <f>IFERROR((AK501 - V_NK2!$X$12) / (V_NK2!$X$11- V_NK2!$X$12) * 100, 0)</f>
        <v>13.285714285716827</v>
      </c>
      <c r="AO501" s="308">
        <v>427</v>
      </c>
      <c r="AP501" s="308">
        <v>420</v>
      </c>
      <c r="AQ501" s="308">
        <v>421.9</v>
      </c>
      <c r="AR501" s="371">
        <v>420.93</v>
      </c>
      <c r="AS501" s="312">
        <v>0.48000000000000004</v>
      </c>
      <c r="AT501" s="372">
        <v>1.6E-2</v>
      </c>
      <c r="AU501" s="369"/>
      <c r="AV501" s="312"/>
      <c r="AW501" s="370"/>
      <c r="AX501" s="370"/>
      <c r="AY501" s="370"/>
      <c r="AZ501" s="312"/>
      <c r="BA501" s="312"/>
      <c r="BB501" s="308"/>
      <c r="BC501" s="308"/>
      <c r="BD501" s="308"/>
      <c r="BE501" s="308"/>
      <c r="BF501" s="374"/>
      <c r="BG501" s="312"/>
      <c r="BH501" s="372"/>
      <c r="BI501" s="369"/>
      <c r="BJ501" s="312"/>
      <c r="BK501" s="370">
        <v>0.29095033204633203</v>
      </c>
      <c r="BL501" s="370">
        <v>0.30866696768367402</v>
      </c>
      <c r="BM501" s="370">
        <f t="shared" si="2"/>
        <v>-1.7716635637341993E-2</v>
      </c>
      <c r="BN501" s="312">
        <f>_xll.SRS1Splines.Functions25.Linear_Interp(V_XNN1!$K$3:$K$8,V_XNN1!$L$3:$L$8,BT501)</f>
        <v>0.18479999999999999</v>
      </c>
      <c r="BO501" s="312">
        <f>(BN501/V_XNN1!$L$7)*100</f>
        <v>88</v>
      </c>
      <c r="BP501" s="308">
        <f>_xll.SRS1Splines.Functions25.Linear_Interp(V_XNN1!$K$3:$K$8,V_XNN1!$M$3:$M$8,BT501)</f>
        <v>2.8799999999999899E-2</v>
      </c>
      <c r="BQ501" s="308">
        <f>IFERROR((BN501 - V_XNN1!$M$16) / (V_XNN1!$M$15- V_XNN1!$M$16) * 100, 0)</f>
        <v>-5.5710306406685106</v>
      </c>
      <c r="BR501" s="308">
        <v>252</v>
      </c>
      <c r="BS501" s="308">
        <v>249</v>
      </c>
      <c r="BT501" s="374">
        <v>250.6</v>
      </c>
      <c r="BU501" s="312">
        <v>0.14399999999999999</v>
      </c>
      <c r="BV501" s="372">
        <v>4.4308E-2</v>
      </c>
      <c r="BW501" s="369"/>
      <c r="BX501" s="312"/>
      <c r="BY501" s="370"/>
      <c r="BZ501" s="370"/>
      <c r="CA501" s="370"/>
      <c r="CB501" s="312"/>
      <c r="CC501" s="312"/>
      <c r="CD501" s="308"/>
      <c r="CE501" s="312"/>
      <c r="CF501" s="312"/>
      <c r="CG501" s="312"/>
      <c r="CH501" s="312"/>
      <c r="CI501" s="384"/>
      <c r="CJ501" s="312"/>
      <c r="CK501" s="372"/>
      <c r="CL501" s="369"/>
      <c r="CM501" s="312"/>
      <c r="CN501" s="370"/>
      <c r="CO501" s="370"/>
      <c r="CP501" s="370"/>
      <c r="CQ501" s="312"/>
      <c r="CR501" s="312"/>
      <c r="CS501" s="308"/>
      <c r="CT501" s="312"/>
      <c r="CU501" s="312"/>
      <c r="CV501" s="312"/>
      <c r="CW501" s="312"/>
      <c r="CX501" s="384"/>
      <c r="CY501" s="312"/>
      <c r="CZ501" s="372"/>
    </row>
    <row r="502" spans="1:104" s="1" customFormat="1" hidden="1">
      <c r="A502" s="271">
        <v>45061</v>
      </c>
      <c r="B502" s="380"/>
      <c r="C502" s="381"/>
      <c r="D502" s="382"/>
      <c r="E502" s="382"/>
      <c r="F502" s="382"/>
      <c r="G502" s="312"/>
      <c r="H502" s="308"/>
      <c r="I502" s="308"/>
      <c r="J502" s="308"/>
      <c r="K502" s="308"/>
      <c r="L502" s="308"/>
      <c r="M502" s="371"/>
      <c r="N502" s="371"/>
      <c r="O502" s="312"/>
      <c r="P502" s="383"/>
      <c r="Q502" s="369"/>
      <c r="R502" s="312"/>
      <c r="S502" s="370">
        <v>0.69956705492782589</v>
      </c>
      <c r="T502" s="370">
        <v>0.35170200000000001</v>
      </c>
      <c r="U502" s="370">
        <v>0</v>
      </c>
      <c r="V502" s="312">
        <f>_xll.SRS1Splines.Functions25.Linear_Interp(V_NK3!$P$8:$P$32,V_NK3!$R$8:$R$32,AC502)</f>
        <v>450.31412545000001</v>
      </c>
      <c r="W502" s="312">
        <f>(V502/V_NK3!$R$28)*100</f>
        <v>83.061238155978231</v>
      </c>
      <c r="X502" s="308">
        <f>V502-V_NK3!$R$8</f>
        <v>393.73547345000003</v>
      </c>
      <c r="Y502" s="308">
        <f>IFERROR((V502 - V_NK3!$V$10) / (V_NK3!$V$9- V_NK3!$V$10) * 100, 0)</f>
        <v>81.087526230028033</v>
      </c>
      <c r="Z502" s="308">
        <v>541.79999999999995</v>
      </c>
      <c r="AA502" s="308">
        <v>521</v>
      </c>
      <c r="AB502" s="312">
        <v>537.53</v>
      </c>
      <c r="AC502" s="371">
        <v>538.49</v>
      </c>
      <c r="AD502" s="308">
        <v>0.43193548387096775</v>
      </c>
      <c r="AE502" s="372">
        <v>8.6840000000000001E-2</v>
      </c>
      <c r="AF502" s="373"/>
      <c r="AG502" s="312"/>
      <c r="AH502" s="370">
        <v>0.54738892812618256</v>
      </c>
      <c r="AI502" s="370">
        <v>0.32910545454545459</v>
      </c>
      <c r="AJ502" s="370">
        <v>0</v>
      </c>
      <c r="AK502" s="312">
        <f>_xll.SRS1Splines.Functions25.Linear_Interp(V_NK2!$R$10:$R$21,V_NK2!$T$10:$T$21,AR502)</f>
        <v>45.188571428599801</v>
      </c>
      <c r="AL502" s="312">
        <f>(AK502/V_NK2!$T$18)*100</f>
        <v>63.289315726330251</v>
      </c>
      <c r="AM502" s="308">
        <f>AK502-V_NK2!$T$11</f>
        <v>4.3685714285720039</v>
      </c>
      <c r="AN502" s="308">
        <f>IFERROR((AK502 - V_NK2!$X$12) / (V_NK2!$X$11- V_NK2!$X$12) * 100, 0)</f>
        <v>14.285714285716869</v>
      </c>
      <c r="AO502" s="308">
        <v>427</v>
      </c>
      <c r="AP502" s="308">
        <v>420</v>
      </c>
      <c r="AQ502" s="308">
        <v>421.9</v>
      </c>
      <c r="AR502" s="371">
        <v>421</v>
      </c>
      <c r="AS502" s="312">
        <v>0.48000000000000004</v>
      </c>
      <c r="AT502" s="372">
        <v>7.9000000000000001E-2</v>
      </c>
      <c r="AU502" s="369"/>
      <c r="AV502" s="312"/>
      <c r="AW502" s="370"/>
      <c r="AX502" s="370"/>
      <c r="AY502" s="370"/>
      <c r="AZ502" s="312"/>
      <c r="BA502" s="312"/>
      <c r="BB502" s="308"/>
      <c r="BC502" s="308"/>
      <c r="BD502" s="308"/>
      <c r="BE502" s="308"/>
      <c r="BF502" s="374"/>
      <c r="BG502" s="312"/>
      <c r="BH502" s="372"/>
      <c r="BI502" s="369"/>
      <c r="BJ502" s="312"/>
      <c r="BK502" s="370">
        <v>0.32023431660231699</v>
      </c>
      <c r="BL502" s="370">
        <v>0.28337895891117798</v>
      </c>
      <c r="BM502" s="370">
        <f t="shared" si="2"/>
        <v>3.6855357691139012E-2</v>
      </c>
      <c r="BN502" s="312">
        <f>_xll.SRS1Splines.Functions25.Linear_Interp(V_XNN1!$K$3:$K$8,V_XNN1!$L$3:$L$8,BT502)</f>
        <v>0.19919999999999999</v>
      </c>
      <c r="BO502" s="312">
        <f>(BN502/V_XNN1!$L$7)*100</f>
        <v>94.857142857142847</v>
      </c>
      <c r="BP502" s="308">
        <f>_xll.SRS1Splines.Functions25.Linear_Interp(V_XNN1!$K$3:$K$8,V_XNN1!$M$3:$M$8,BT502)</f>
        <v>4.3200000000000099E-2</v>
      </c>
      <c r="BQ502" s="308">
        <f>IFERROR((BN502 - V_XNN1!$M$16) / (V_XNN1!$M$15- V_XNN1!$M$16) * 100, 0)</f>
        <v>38.99721448467966</v>
      </c>
      <c r="BR502" s="308">
        <v>252</v>
      </c>
      <c r="BS502" s="308">
        <v>249</v>
      </c>
      <c r="BT502" s="374">
        <v>251.4</v>
      </c>
      <c r="BU502" s="312">
        <v>0.14399999999999999</v>
      </c>
      <c r="BV502" s="372">
        <v>4.0677999999999999E-2</v>
      </c>
      <c r="BW502" s="369"/>
      <c r="BX502" s="312"/>
      <c r="BY502" s="370"/>
      <c r="BZ502" s="370"/>
      <c r="CA502" s="370"/>
      <c r="CB502" s="312"/>
      <c r="CC502" s="312"/>
      <c r="CD502" s="308"/>
      <c r="CE502" s="312"/>
      <c r="CF502" s="312"/>
      <c r="CG502" s="312"/>
      <c r="CH502" s="312"/>
      <c r="CI502" s="384"/>
      <c r="CJ502" s="312"/>
      <c r="CK502" s="372"/>
      <c r="CL502" s="369"/>
      <c r="CM502" s="312"/>
      <c r="CN502" s="370"/>
      <c r="CO502" s="370"/>
      <c r="CP502" s="370"/>
      <c r="CQ502" s="312"/>
      <c r="CR502" s="312"/>
      <c r="CS502" s="308"/>
      <c r="CT502" s="312"/>
      <c r="CU502" s="312"/>
      <c r="CV502" s="312"/>
      <c r="CW502" s="312"/>
      <c r="CX502" s="384"/>
      <c r="CY502" s="312"/>
      <c r="CZ502" s="372"/>
    </row>
    <row r="503" spans="1:104" s="1" customFormat="1" hidden="1">
      <c r="A503" s="271">
        <v>45062</v>
      </c>
      <c r="B503" s="380"/>
      <c r="C503" s="381"/>
      <c r="D503" s="382"/>
      <c r="E503" s="382"/>
      <c r="F503" s="382"/>
      <c r="G503" s="312"/>
      <c r="H503" s="308"/>
      <c r="I503" s="308"/>
      <c r="J503" s="308"/>
      <c r="K503" s="308"/>
      <c r="L503" s="308"/>
      <c r="M503" s="371"/>
      <c r="N503" s="371"/>
      <c r="O503" s="312"/>
      <c r="P503" s="383"/>
      <c r="Q503" s="369"/>
      <c r="R503" s="312"/>
      <c r="S503" s="370">
        <v>0.63611079507217405</v>
      </c>
      <c r="T503" s="370">
        <v>0.98397584999999999</v>
      </c>
      <c r="U503" s="370">
        <v>0</v>
      </c>
      <c r="V503" s="312">
        <f>_xll.SRS1Splines.Functions25.Linear_Interp(V_NK3!$P$8:$P$32,V_NK3!$R$8:$R$32,AC503)</f>
        <v>449.96626040000098</v>
      </c>
      <c r="W503" s="312">
        <f>(V503/V_NK3!$R$28)*100</f>
        <v>82.997073831274378</v>
      </c>
      <c r="X503" s="308">
        <f>V503-V_NK3!$R$8</f>
        <v>393.387608400001</v>
      </c>
      <c r="Y503" s="308">
        <f>IFERROR((V503 - V_NK3!$V$10) / (V_NK3!$V$9- V_NK3!$V$10) * 100, 0)</f>
        <v>81.01588545019392</v>
      </c>
      <c r="Z503" s="308">
        <v>541.79999999999995</v>
      </c>
      <c r="AA503" s="308">
        <v>521</v>
      </c>
      <c r="AB503" s="312">
        <v>537.53</v>
      </c>
      <c r="AC503" s="371">
        <v>538.48</v>
      </c>
      <c r="AD503" s="308">
        <v>0.43193548387096775</v>
      </c>
      <c r="AE503" s="372">
        <v>0.24295700000000001</v>
      </c>
      <c r="AF503" s="373"/>
      <c r="AG503" s="312"/>
      <c r="AH503" s="370">
        <v>1.0954948273738176</v>
      </c>
      <c r="AI503" s="370">
        <v>1.1107309090909092</v>
      </c>
      <c r="AJ503" s="370">
        <v>0</v>
      </c>
      <c r="AK503" s="312">
        <f>_xll.SRS1Splines.Functions25.Linear_Interp(V_NK2!$R$10:$R$21,V_NK2!$T$10:$T$21,AR503)</f>
        <v>44.970142857171098</v>
      </c>
      <c r="AL503" s="312">
        <f>(AK503/V_NK2!$T$18)*100</f>
        <v>62.983393357382489</v>
      </c>
      <c r="AM503" s="308">
        <f>AK503-V_NK2!$T$11</f>
        <v>4.150142857143301</v>
      </c>
      <c r="AN503" s="308">
        <f>IFERROR((AK503 - V_NK2!$X$12) / (V_NK2!$X$11- V_NK2!$X$12) * 100, 0)</f>
        <v>13.571428571430689</v>
      </c>
      <c r="AO503" s="308">
        <v>427</v>
      </c>
      <c r="AP503" s="308">
        <v>420</v>
      </c>
      <c r="AQ503" s="308">
        <v>421.9</v>
      </c>
      <c r="AR503" s="371">
        <v>420.95</v>
      </c>
      <c r="AS503" s="312">
        <v>0.48000000000000004</v>
      </c>
      <c r="AT503" s="372">
        <v>0.27300000000000002</v>
      </c>
      <c r="AU503" s="369"/>
      <c r="AV503" s="312"/>
      <c r="AW503" s="370"/>
      <c r="AX503" s="370"/>
      <c r="AY503" s="370"/>
      <c r="AZ503" s="312"/>
      <c r="BA503" s="312"/>
      <c r="BB503" s="308"/>
      <c r="BC503" s="308"/>
      <c r="BD503" s="308"/>
      <c r="BE503" s="308"/>
      <c r="BF503" s="374"/>
      <c r="BG503" s="312"/>
      <c r="BH503" s="372"/>
      <c r="BI503" s="369"/>
      <c r="BJ503" s="312"/>
      <c r="BK503" s="370">
        <v>0.34430633513513498</v>
      </c>
      <c r="BL503" s="370">
        <v>0.36097065084177304</v>
      </c>
      <c r="BM503" s="370">
        <f t="shared" ref="BM503:BM566" si="3">BK503-BL503</f>
        <v>-1.6664315706638066E-2</v>
      </c>
      <c r="BN503" s="312">
        <f>_xll.SRS1Splines.Functions25.Linear_Interp(V_XNN1!$K$3:$K$8,V_XNN1!$L$3:$L$8,BT503)</f>
        <v>0.20280000000000001</v>
      </c>
      <c r="BO503" s="312">
        <f>(BN503/V_XNN1!$L$7)*100</f>
        <v>96.571428571428569</v>
      </c>
      <c r="BP503" s="308">
        <f>_xll.SRS1Splines.Functions25.Linear_Interp(V_XNN1!$K$3:$K$8,V_XNN1!$M$3:$M$8,BT503)</f>
        <v>4.6799999999999897E-2</v>
      </c>
      <c r="BQ503" s="308">
        <f>IFERROR((BN503 - V_XNN1!$M$16) / (V_XNN1!$M$15- V_XNN1!$M$16) * 100, 0)</f>
        <v>50.139275766016766</v>
      </c>
      <c r="BR503" s="308">
        <v>252</v>
      </c>
      <c r="BS503" s="308">
        <v>249</v>
      </c>
      <c r="BT503" s="374">
        <v>251.6</v>
      </c>
      <c r="BU503" s="312">
        <v>0.14399999999999999</v>
      </c>
      <c r="BV503" s="372">
        <v>5.1816000000000001E-2</v>
      </c>
      <c r="BW503" s="369"/>
      <c r="BX503" s="312"/>
      <c r="BY503" s="370"/>
      <c r="BZ503" s="370"/>
      <c r="CA503" s="370"/>
      <c r="CB503" s="312"/>
      <c r="CC503" s="312"/>
      <c r="CD503" s="308"/>
      <c r="CE503" s="312"/>
      <c r="CF503" s="312"/>
      <c r="CG503" s="312"/>
      <c r="CH503" s="312"/>
      <c r="CI503" s="384"/>
      <c r="CJ503" s="312"/>
      <c r="CK503" s="372"/>
      <c r="CL503" s="369"/>
      <c r="CM503" s="312"/>
      <c r="CN503" s="370"/>
      <c r="CO503" s="370"/>
      <c r="CP503" s="370"/>
      <c r="CQ503" s="312"/>
      <c r="CR503" s="312"/>
      <c r="CS503" s="308"/>
      <c r="CT503" s="312"/>
      <c r="CU503" s="312"/>
      <c r="CV503" s="312"/>
      <c r="CW503" s="312"/>
      <c r="CX503" s="384"/>
      <c r="CY503" s="312"/>
      <c r="CZ503" s="372"/>
    </row>
    <row r="504" spans="1:104" s="1" customFormat="1" hidden="1">
      <c r="A504" s="271">
        <v>45063</v>
      </c>
      <c r="B504" s="380"/>
      <c r="C504" s="381"/>
      <c r="D504" s="382"/>
      <c r="E504" s="382"/>
      <c r="F504" s="382"/>
      <c r="G504" s="312"/>
      <c r="H504" s="308"/>
      <c r="I504" s="308"/>
      <c r="J504" s="308"/>
      <c r="K504" s="308"/>
      <c r="L504" s="308"/>
      <c r="M504" s="371"/>
      <c r="N504" s="371"/>
      <c r="O504" s="312"/>
      <c r="P504" s="383"/>
      <c r="Q504" s="369"/>
      <c r="R504" s="312"/>
      <c r="S504" s="379">
        <v>-3.1487279574584914E-2</v>
      </c>
      <c r="T504" s="370">
        <v>2.05570305</v>
      </c>
      <c r="U504" s="370">
        <v>0</v>
      </c>
      <c r="V504" s="312">
        <f>_xll.SRS1Splines.Functions25.Linear_Interp(V_NK3!$P$8:$P$32,V_NK3!$R$8:$R$32,AC504)</f>
        <v>447.87907009999901</v>
      </c>
      <c r="W504" s="312">
        <f>(V504/V_NK3!$R$28)*100</f>
        <v>82.612087883049739</v>
      </c>
      <c r="X504" s="308">
        <f>V504-V_NK3!$R$8</f>
        <v>391.30041809999904</v>
      </c>
      <c r="Y504" s="308">
        <f>IFERROR((V504 - V_NK3!$V$10) / (V_NK3!$V$9- V_NK3!$V$10) * 100, 0)</f>
        <v>80.586040771187726</v>
      </c>
      <c r="Z504" s="308">
        <v>541.79999999999995</v>
      </c>
      <c r="AA504" s="308">
        <v>521</v>
      </c>
      <c r="AB504" s="312">
        <v>537.53</v>
      </c>
      <c r="AC504" s="371">
        <v>538.41999999999996</v>
      </c>
      <c r="AD504" s="308">
        <v>0.43193548387096775</v>
      </c>
      <c r="AE504" s="372">
        <v>0.50758100000000006</v>
      </c>
      <c r="AF504" s="373"/>
      <c r="AG504" s="312"/>
      <c r="AH504" s="370">
        <v>2.036316105</v>
      </c>
      <c r="AI504" s="370">
        <v>1.1930072727272727</v>
      </c>
      <c r="AJ504" s="370">
        <v>0</v>
      </c>
      <c r="AK504" s="312">
        <f>_xll.SRS1Splines.Functions25.Linear_Interp(V_NK2!$R$10:$R$21,V_NK2!$T$10:$T$21,AR504)</f>
        <v>45.5380571428854</v>
      </c>
      <c r="AL504" s="312">
        <f>(AK504/V_NK2!$T$18)*100</f>
        <v>63.778791516646216</v>
      </c>
      <c r="AM504" s="308">
        <f>AK504-V_NK2!$T$11</f>
        <v>4.718057142857603</v>
      </c>
      <c r="AN504" s="308">
        <f>IFERROR((AK504 - V_NK2!$X$12) / (V_NK2!$X$11- V_NK2!$X$12) * 100, 0)</f>
        <v>15.42857142857369</v>
      </c>
      <c r="AO504" s="308">
        <v>427</v>
      </c>
      <c r="AP504" s="308">
        <v>420</v>
      </c>
      <c r="AQ504" s="308">
        <v>421.9</v>
      </c>
      <c r="AR504" s="371">
        <v>421.08</v>
      </c>
      <c r="AS504" s="312">
        <v>0.48000000000000004</v>
      </c>
      <c r="AT504" s="372">
        <v>0.28599999999999998</v>
      </c>
      <c r="AU504" s="369"/>
      <c r="AV504" s="312"/>
      <c r="AW504" s="370"/>
      <c r="AX504" s="370"/>
      <c r="AY504" s="370"/>
      <c r="AZ504" s="312"/>
      <c r="BA504" s="312"/>
      <c r="BB504" s="308"/>
      <c r="BC504" s="308"/>
      <c r="BD504" s="308"/>
      <c r="BE504" s="308"/>
      <c r="BF504" s="374"/>
      <c r="BG504" s="312"/>
      <c r="BH504" s="372"/>
      <c r="BI504" s="369"/>
      <c r="BJ504" s="312"/>
      <c r="BK504" s="370">
        <v>0.32588478764478801</v>
      </c>
      <c r="BL504" s="370">
        <v>0.34207779139521399</v>
      </c>
      <c r="BM504" s="370">
        <f t="shared" si="3"/>
        <v>-1.6193003750425983E-2</v>
      </c>
      <c r="BN504" s="312">
        <f>_xll.SRS1Splines.Functions25.Linear_Interp(V_XNN1!$K$3:$K$8,V_XNN1!$L$3:$L$8,BT504)</f>
        <v>0.1983</v>
      </c>
      <c r="BO504" s="312">
        <f>(BN504/V_XNN1!$L$7)*100</f>
        <v>94.428571428571445</v>
      </c>
      <c r="BP504" s="308">
        <f>_xll.SRS1Splines.Functions25.Linear_Interp(V_XNN1!$K$3:$K$8,V_XNN1!$M$3:$M$8,BT504)</f>
        <v>4.22999999999999E-2</v>
      </c>
      <c r="BQ504" s="308">
        <f>IFERROR((BN504 - V_XNN1!$M$16) / (V_XNN1!$M$15- V_XNN1!$M$16) * 100, 0)</f>
        <v>36.211699164345447</v>
      </c>
      <c r="BR504" s="308">
        <v>252</v>
      </c>
      <c r="BS504" s="308">
        <v>249</v>
      </c>
      <c r="BT504" s="374">
        <v>251.35</v>
      </c>
      <c r="BU504" s="312">
        <v>0.14399999999999999</v>
      </c>
      <c r="BV504" s="372">
        <v>4.9104000000000002E-2</v>
      </c>
      <c r="BW504" s="369"/>
      <c r="BX504" s="312"/>
      <c r="BY504" s="370"/>
      <c r="BZ504" s="370"/>
      <c r="CA504" s="370"/>
      <c r="CB504" s="312"/>
      <c r="CC504" s="312"/>
      <c r="CD504" s="308"/>
      <c r="CE504" s="312"/>
      <c r="CF504" s="312"/>
      <c r="CG504" s="312"/>
      <c r="CH504" s="312"/>
      <c r="CI504" s="384"/>
      <c r="CJ504" s="312"/>
      <c r="CK504" s="372"/>
      <c r="CL504" s="369"/>
      <c r="CM504" s="312"/>
      <c r="CN504" s="370"/>
      <c r="CO504" s="370"/>
      <c r="CP504" s="370"/>
      <c r="CQ504" s="312"/>
      <c r="CR504" s="312"/>
      <c r="CS504" s="308"/>
      <c r="CT504" s="312"/>
      <c r="CU504" s="312"/>
      <c r="CV504" s="312"/>
      <c r="CW504" s="312"/>
      <c r="CX504" s="384"/>
      <c r="CY504" s="312"/>
      <c r="CZ504" s="372"/>
    </row>
    <row r="505" spans="1:104" s="1" customFormat="1" hidden="1">
      <c r="A505" s="271">
        <v>45064</v>
      </c>
      <c r="B505" s="380"/>
      <c r="C505" s="381"/>
      <c r="D505" s="382"/>
      <c r="E505" s="382"/>
      <c r="F505" s="382"/>
      <c r="G505" s="312"/>
      <c r="H505" s="308"/>
      <c r="I505" s="308"/>
      <c r="J505" s="308"/>
      <c r="K505" s="308"/>
      <c r="L505" s="308"/>
      <c r="M505" s="371"/>
      <c r="N505" s="371"/>
      <c r="O505" s="312"/>
      <c r="P505" s="383"/>
      <c r="Q505" s="369"/>
      <c r="R505" s="312"/>
      <c r="S505" s="370">
        <v>0.11887375564575149</v>
      </c>
      <c r="T505" s="370">
        <v>3.2496592499999997</v>
      </c>
      <c r="U505" s="370">
        <v>0</v>
      </c>
      <c r="V505" s="312">
        <f>_xll.SRS1Splines.Functions25.Linear_Interp(V_NK3!$P$8:$P$32,V_NK3!$R$8:$R$32,AC505)</f>
        <v>444.74828465000098</v>
      </c>
      <c r="W505" s="312">
        <f>(V505/V_NK3!$R$28)*100</f>
        <v>82.034608960713712</v>
      </c>
      <c r="X505" s="308">
        <f>V505-V_NK3!$R$8</f>
        <v>388.16963265000101</v>
      </c>
      <c r="Y505" s="308">
        <f>IFERROR((V505 - V_NK3!$V$10) / (V_NK3!$V$9- V_NK3!$V$10) * 100, 0)</f>
        <v>79.941273752679436</v>
      </c>
      <c r="Z505" s="308">
        <v>541.79999999999995</v>
      </c>
      <c r="AA505" s="308">
        <v>521</v>
      </c>
      <c r="AB505" s="312">
        <v>537.53</v>
      </c>
      <c r="AC505" s="371">
        <v>538.33000000000004</v>
      </c>
      <c r="AD505" s="308">
        <v>0.43193548387096775</v>
      </c>
      <c r="AE505" s="372">
        <v>0.80238500000000001</v>
      </c>
      <c r="AF505" s="373"/>
      <c r="AG505" s="312"/>
      <c r="AH505" s="370">
        <v>3.0815093249999999</v>
      </c>
      <c r="AI505" s="370">
        <v>2.1803236363636369</v>
      </c>
      <c r="AJ505" s="370">
        <v>0</v>
      </c>
      <c r="AK505" s="312">
        <f>_xll.SRS1Splines.Functions25.Linear_Interp(V_NK2!$R$10:$R$21,V_NK2!$T$10:$T$21,AR505)</f>
        <v>46.542828571457001</v>
      </c>
      <c r="AL505" s="312">
        <f>(AK505/V_NK2!$T$18)*100</f>
        <v>65.186034413805316</v>
      </c>
      <c r="AM505" s="308">
        <f>AK505-V_NK2!$T$11</f>
        <v>5.7228285714292042</v>
      </c>
      <c r="AN505" s="308">
        <f>IFERROR((AK505 - V_NK2!$X$12) / (V_NK2!$X$11- V_NK2!$X$12) * 100, 0)</f>
        <v>18.714285714288703</v>
      </c>
      <c r="AO505" s="308">
        <v>427</v>
      </c>
      <c r="AP505" s="308">
        <v>420</v>
      </c>
      <c r="AQ505" s="308">
        <v>421.9</v>
      </c>
      <c r="AR505" s="371">
        <v>421.31</v>
      </c>
      <c r="AS505" s="312">
        <v>0.48000000000000004</v>
      </c>
      <c r="AT505" s="372">
        <v>0.53100000000000003</v>
      </c>
      <c r="AU505" s="369"/>
      <c r="AV505" s="312"/>
      <c r="AW505" s="370"/>
      <c r="AX505" s="370"/>
      <c r="AY505" s="370"/>
      <c r="AZ505" s="312"/>
      <c r="BA505" s="312"/>
      <c r="BB505" s="308"/>
      <c r="BC505" s="308"/>
      <c r="BD505" s="308"/>
      <c r="BE505" s="308"/>
      <c r="BF505" s="374"/>
      <c r="BG505" s="312"/>
      <c r="BH505" s="372"/>
      <c r="BI505" s="369"/>
      <c r="BJ505" s="312"/>
      <c r="BK505" s="370">
        <v>0.22553735907335901</v>
      </c>
      <c r="BL505" s="370">
        <v>0.185124943559311</v>
      </c>
      <c r="BM505" s="370">
        <f t="shared" si="3"/>
        <v>4.0412415514048006E-2</v>
      </c>
      <c r="BN505" s="312">
        <f>_xll.SRS1Splines.Functions25.Linear_Interp(V_XNN1!$K$3:$K$8,V_XNN1!$L$3:$L$8,BT505)</f>
        <v>0.18479999999999999</v>
      </c>
      <c r="BO505" s="312">
        <f>(BN505/V_XNN1!$L$7)*100</f>
        <v>88</v>
      </c>
      <c r="BP505" s="308">
        <f>_xll.SRS1Splines.Functions25.Linear_Interp(V_XNN1!$K$3:$K$8,V_XNN1!$M$3:$M$8,BT505)</f>
        <v>2.8799999999999899E-2</v>
      </c>
      <c r="BQ505" s="308">
        <f>IFERROR((BN505 - V_XNN1!$M$16) / (V_XNN1!$M$15- V_XNN1!$M$16) * 100, 0)</f>
        <v>-5.5710306406685106</v>
      </c>
      <c r="BR505" s="308">
        <v>252</v>
      </c>
      <c r="BS505" s="308">
        <v>249</v>
      </c>
      <c r="BT505" s="374">
        <v>250.6</v>
      </c>
      <c r="BU505" s="312">
        <v>0.14399999999999999</v>
      </c>
      <c r="BV505" s="372">
        <v>2.6574E-2</v>
      </c>
      <c r="BW505" s="369"/>
      <c r="BX505" s="312"/>
      <c r="BY505" s="370"/>
      <c r="BZ505" s="370"/>
      <c r="CA505" s="370"/>
      <c r="CB505" s="312"/>
      <c r="CC505" s="312"/>
      <c r="CD505" s="308"/>
      <c r="CE505" s="312"/>
      <c r="CF505" s="312"/>
      <c r="CG505" s="312"/>
      <c r="CH505" s="312"/>
      <c r="CI505" s="384"/>
      <c r="CJ505" s="312"/>
      <c r="CK505" s="372"/>
      <c r="CL505" s="369"/>
      <c r="CM505" s="312"/>
      <c r="CN505" s="370"/>
      <c r="CO505" s="370"/>
      <c r="CP505" s="370"/>
      <c r="CQ505" s="312"/>
      <c r="CR505" s="312"/>
      <c r="CS505" s="308"/>
      <c r="CT505" s="312"/>
      <c r="CU505" s="312"/>
      <c r="CV505" s="312"/>
      <c r="CW505" s="312"/>
      <c r="CX505" s="384"/>
      <c r="CY505" s="312"/>
      <c r="CZ505" s="372"/>
    </row>
    <row r="506" spans="1:104" s="1" customFormat="1" hidden="1">
      <c r="A506" s="271">
        <v>45065</v>
      </c>
      <c r="B506" s="380"/>
      <c r="C506" s="381"/>
      <c r="D506" s="382"/>
      <c r="E506" s="382"/>
      <c r="F506" s="382"/>
      <c r="G506" s="312"/>
      <c r="H506" s="308"/>
      <c r="I506" s="308"/>
      <c r="J506" s="308"/>
      <c r="K506" s="308"/>
      <c r="L506" s="308"/>
      <c r="M506" s="371"/>
      <c r="N506" s="371"/>
      <c r="O506" s="312"/>
      <c r="P506" s="383"/>
      <c r="Q506" s="369"/>
      <c r="R506" s="312"/>
      <c r="S506" s="379">
        <v>-0.30963330421371477</v>
      </c>
      <c r="T506" s="370">
        <v>3.5168822999999998</v>
      </c>
      <c r="U506" s="370">
        <v>0</v>
      </c>
      <c r="V506" s="312">
        <f>_xll.SRS1Splines.Functions25.Linear_Interp(V_NK3!$P$8:$P$32,V_NK3!$R$8:$R$32,AC506)</f>
        <v>440.92176910000097</v>
      </c>
      <c r="W506" s="312">
        <f>(V506/V_NK3!$R$28)*100</f>
        <v>81.328801388969225</v>
      </c>
      <c r="X506" s="308">
        <f>V506-V_NK3!$R$8</f>
        <v>384.343117100001</v>
      </c>
      <c r="Y506" s="308">
        <f>IFERROR((V506 - V_NK3!$V$10) / (V_NK3!$V$9- V_NK3!$V$10) * 100, 0)</f>
        <v>79.153225174502154</v>
      </c>
      <c r="Z506" s="308">
        <v>541.79999999999995</v>
      </c>
      <c r="AA506" s="308">
        <v>521</v>
      </c>
      <c r="AB506" s="312">
        <v>537.53</v>
      </c>
      <c r="AC506" s="371">
        <v>538.22</v>
      </c>
      <c r="AD506" s="308">
        <v>0.43193548387096775</v>
      </c>
      <c r="AE506" s="372">
        <v>0.86836599999999997</v>
      </c>
      <c r="AF506" s="373"/>
      <c r="AG506" s="312"/>
      <c r="AH506" s="370">
        <v>3.3080391900000001</v>
      </c>
      <c r="AI506" s="370">
        <v>3.4556072727272729</v>
      </c>
      <c r="AJ506" s="370">
        <v>0</v>
      </c>
      <c r="AK506" s="312">
        <f>_xll.SRS1Splines.Functions25.Linear_Interp(V_NK2!$R$10:$R$21,V_NK2!$T$10:$T$21,AR506)</f>
        <v>46.324400000028298</v>
      </c>
      <c r="AL506" s="312">
        <f>(AK506/V_NK2!$T$18)*100</f>
        <v>64.880112044857555</v>
      </c>
      <c r="AM506" s="308">
        <f>AK506-V_NK2!$T$11</f>
        <v>5.5044000000005013</v>
      </c>
      <c r="AN506" s="308">
        <f>IFERROR((AK506 - V_NK2!$X$12) / (V_NK2!$X$11- V_NK2!$X$12) * 100, 0)</f>
        <v>18.000000000002522</v>
      </c>
      <c r="AO506" s="308">
        <v>427</v>
      </c>
      <c r="AP506" s="308">
        <v>420</v>
      </c>
      <c r="AQ506" s="308">
        <v>421.9</v>
      </c>
      <c r="AR506" s="371">
        <v>421.26</v>
      </c>
      <c r="AS506" s="312">
        <v>0.48000000000000004</v>
      </c>
      <c r="AT506" s="372">
        <v>0.83599999999999997</v>
      </c>
      <c r="AU506" s="369"/>
      <c r="AV506" s="312"/>
      <c r="AW506" s="370"/>
      <c r="AX506" s="370"/>
      <c r="AY506" s="370"/>
      <c r="AZ506" s="312"/>
      <c r="BA506" s="312"/>
      <c r="BB506" s="308"/>
      <c r="BC506" s="308"/>
      <c r="BD506" s="308"/>
      <c r="BE506" s="308"/>
      <c r="BF506" s="374"/>
      <c r="BG506" s="312"/>
      <c r="BH506" s="372"/>
      <c r="BI506" s="369"/>
      <c r="BJ506" s="312"/>
      <c r="BK506" s="370">
        <v>0.245709590733591</v>
      </c>
      <c r="BL506" s="370">
        <v>0.22989098884087</v>
      </c>
      <c r="BM506" s="370">
        <f t="shared" si="3"/>
        <v>1.5818601892720996E-2</v>
      </c>
      <c r="BN506" s="312">
        <f>_xll.SRS1Splines.Functions25.Linear_Interp(V_XNN1!$K$3:$K$8,V_XNN1!$L$3:$L$8,BT506)</f>
        <v>0.19919999999999999</v>
      </c>
      <c r="BO506" s="312">
        <f>(BN506/V_XNN1!$L$7)*100</f>
        <v>94.857142857142847</v>
      </c>
      <c r="BP506" s="308">
        <f>_xll.SRS1Splines.Functions25.Linear_Interp(V_XNN1!$K$3:$K$8,V_XNN1!$M$3:$M$8,BT506)</f>
        <v>4.3200000000000099E-2</v>
      </c>
      <c r="BQ506" s="308">
        <f>IFERROR((BN506 - V_XNN1!$M$16) / (V_XNN1!$M$15- V_XNN1!$M$16) * 100, 0)</f>
        <v>38.99721448467966</v>
      </c>
      <c r="BR506" s="308">
        <v>252</v>
      </c>
      <c r="BS506" s="308">
        <v>249</v>
      </c>
      <c r="BT506" s="374">
        <v>251.4</v>
      </c>
      <c r="BU506" s="312">
        <v>0.14399999999999999</v>
      </c>
      <c r="BV506" s="372">
        <v>3.3000000000000002E-2</v>
      </c>
      <c r="BW506" s="369"/>
      <c r="BX506" s="312"/>
      <c r="BY506" s="370"/>
      <c r="BZ506" s="370"/>
      <c r="CA506" s="370"/>
      <c r="CB506" s="312"/>
      <c r="CC506" s="312"/>
      <c r="CD506" s="308"/>
      <c r="CE506" s="312"/>
      <c r="CF506" s="312"/>
      <c r="CG506" s="312"/>
      <c r="CH506" s="312"/>
      <c r="CI506" s="384"/>
      <c r="CJ506" s="312"/>
      <c r="CK506" s="372"/>
      <c r="CL506" s="369"/>
      <c r="CM506" s="312"/>
      <c r="CN506" s="370"/>
      <c r="CO506" s="370"/>
      <c r="CP506" s="370"/>
      <c r="CQ506" s="312"/>
      <c r="CR506" s="312"/>
      <c r="CS506" s="308"/>
      <c r="CT506" s="312"/>
      <c r="CU506" s="312"/>
      <c r="CV506" s="312"/>
      <c r="CW506" s="312"/>
      <c r="CX506" s="384"/>
      <c r="CY506" s="312"/>
      <c r="CZ506" s="372"/>
    </row>
    <row r="507" spans="1:104" s="1" customFormat="1" hidden="1">
      <c r="A507" s="271">
        <v>45066</v>
      </c>
      <c r="B507" s="380"/>
      <c r="C507" s="381"/>
      <c r="D507" s="382"/>
      <c r="E507" s="382"/>
      <c r="F507" s="382"/>
      <c r="G507" s="312"/>
      <c r="H507" s="308"/>
      <c r="I507" s="308"/>
      <c r="J507" s="308"/>
      <c r="K507" s="308"/>
      <c r="L507" s="308"/>
      <c r="M507" s="371"/>
      <c r="N507" s="371"/>
      <c r="O507" s="312"/>
      <c r="P507" s="383"/>
      <c r="Q507" s="369"/>
      <c r="R507" s="312"/>
      <c r="S507" s="370">
        <v>3.5724800714110959E-2</v>
      </c>
      <c r="T507" s="370">
        <v>3.5143753499999995</v>
      </c>
      <c r="U507" s="370">
        <v>0</v>
      </c>
      <c r="V507" s="312">
        <f>_xll.SRS1Splines.Functions25.Linear_Interp(V_NK3!$P$8:$P$32,V_NK3!$R$8:$R$32,AC507)</f>
        <v>437.44311859999999</v>
      </c>
      <c r="W507" s="312">
        <f>(V507/V_NK3!$R$28)*100</f>
        <v>80.68715814192862</v>
      </c>
      <c r="X507" s="308">
        <f>V507-V_NK3!$R$8</f>
        <v>380.86446660000001</v>
      </c>
      <c r="Y507" s="308">
        <f>IFERROR((V507 - V_NK3!$V$10) / (V_NK3!$V$9- V_NK3!$V$10) * 100, 0)</f>
        <v>78.436817376158956</v>
      </c>
      <c r="Z507" s="308">
        <v>541.79999999999995</v>
      </c>
      <c r="AA507" s="308">
        <v>521</v>
      </c>
      <c r="AB507" s="312">
        <v>537.53</v>
      </c>
      <c r="AC507" s="371">
        <v>538.12</v>
      </c>
      <c r="AD507" s="308">
        <v>0.43193548387096775</v>
      </c>
      <c r="AE507" s="372">
        <v>0.86774699999999994</v>
      </c>
      <c r="AF507" s="373"/>
      <c r="AG507" s="312"/>
      <c r="AH507" s="370">
        <v>3.3077787750000001</v>
      </c>
      <c r="AI507" s="370">
        <v>3.1676400000000005</v>
      </c>
      <c r="AJ507" s="370">
        <v>0</v>
      </c>
      <c r="AK507" s="312">
        <f>_xll.SRS1Splines.Functions25.Linear_Interp(V_NK2!$R$10:$R$21,V_NK2!$T$10:$T$21,AR507)</f>
        <v>46.4117714285997</v>
      </c>
      <c r="AL507" s="312">
        <f>(AK507/V_NK2!$T$18)*100</f>
        <v>65.002480992436546</v>
      </c>
      <c r="AM507" s="308">
        <f>AK507-V_NK2!$T$11</f>
        <v>5.5917714285719029</v>
      </c>
      <c r="AN507" s="308">
        <f>IFERROR((AK507 - V_NK2!$X$12) / (V_NK2!$X$11- V_NK2!$X$12) * 100, 0)</f>
        <v>18.285714285716733</v>
      </c>
      <c r="AO507" s="308">
        <v>427</v>
      </c>
      <c r="AP507" s="308">
        <v>420</v>
      </c>
      <c r="AQ507" s="308">
        <v>421.9</v>
      </c>
      <c r="AR507" s="371">
        <v>421.28</v>
      </c>
      <c r="AS507" s="312">
        <v>0.48000000000000004</v>
      </c>
      <c r="AT507" s="372">
        <v>0.77200000000000002</v>
      </c>
      <c r="AU507" s="369"/>
      <c r="AV507" s="312"/>
      <c r="AW507" s="370"/>
      <c r="AX507" s="370"/>
      <c r="AY507" s="370"/>
      <c r="AZ507" s="312"/>
      <c r="BA507" s="312"/>
      <c r="BB507" s="308"/>
      <c r="BC507" s="308"/>
      <c r="BD507" s="308"/>
      <c r="BE507" s="308"/>
      <c r="BF507" s="374"/>
      <c r="BG507" s="312"/>
      <c r="BH507" s="372"/>
      <c r="BI507" s="369"/>
      <c r="BJ507" s="312"/>
      <c r="BK507" s="370">
        <v>0.28029627799227796</v>
      </c>
      <c r="BL507" s="370">
        <v>0.28199961297813303</v>
      </c>
      <c r="BM507" s="370">
        <f t="shared" si="3"/>
        <v>-1.703334985855065E-3</v>
      </c>
      <c r="BN507" s="312">
        <f>_xll.SRS1Splines.Functions25.Linear_Interp(V_XNN1!$K$3:$K$8,V_XNN1!$L$3:$L$8,BT507)</f>
        <v>0.19919999999999999</v>
      </c>
      <c r="BO507" s="312">
        <f>(BN507/V_XNN1!$L$7)*100</f>
        <v>94.857142857142847</v>
      </c>
      <c r="BP507" s="308">
        <f>_xll.SRS1Splines.Functions25.Linear_Interp(V_XNN1!$K$3:$K$8,V_XNN1!$M$3:$M$8,BT507)</f>
        <v>4.3200000000000099E-2</v>
      </c>
      <c r="BQ507" s="308">
        <f>IFERROR((BN507 - V_XNN1!$M$16) / (V_XNN1!$M$15- V_XNN1!$M$16) * 100, 0)</f>
        <v>38.99721448467966</v>
      </c>
      <c r="BR507" s="308">
        <v>252</v>
      </c>
      <c r="BS507" s="308">
        <v>249</v>
      </c>
      <c r="BT507" s="374">
        <v>251.4</v>
      </c>
      <c r="BU507" s="312">
        <v>0.14399999999999999</v>
      </c>
      <c r="BV507" s="372">
        <v>4.0479999999999995E-2</v>
      </c>
      <c r="BW507" s="369"/>
      <c r="BX507" s="312"/>
      <c r="BY507" s="370"/>
      <c r="BZ507" s="370"/>
      <c r="CA507" s="370"/>
      <c r="CB507" s="312"/>
      <c r="CC507" s="312"/>
      <c r="CD507" s="308"/>
      <c r="CE507" s="312"/>
      <c r="CF507" s="312"/>
      <c r="CG507" s="312"/>
      <c r="CH507" s="312"/>
      <c r="CI507" s="384"/>
      <c r="CJ507" s="312"/>
      <c r="CK507" s="372"/>
      <c r="CL507" s="369"/>
      <c r="CM507" s="312"/>
      <c r="CN507" s="370"/>
      <c r="CO507" s="370"/>
      <c r="CP507" s="370"/>
      <c r="CQ507" s="312"/>
      <c r="CR507" s="312"/>
      <c r="CS507" s="308"/>
      <c r="CT507" s="312"/>
      <c r="CU507" s="312"/>
      <c r="CV507" s="312"/>
      <c r="CW507" s="312"/>
      <c r="CX507" s="384"/>
      <c r="CY507" s="312"/>
      <c r="CZ507" s="372"/>
    </row>
    <row r="508" spans="1:104" s="1" customFormat="1" hidden="1">
      <c r="A508" s="271">
        <v>45067</v>
      </c>
      <c r="B508" s="380"/>
      <c r="C508" s="381"/>
      <c r="D508" s="382"/>
      <c r="E508" s="382"/>
      <c r="F508" s="382"/>
      <c r="G508" s="312"/>
      <c r="H508" s="308"/>
      <c r="I508" s="308"/>
      <c r="J508" s="308"/>
      <c r="K508" s="308"/>
      <c r="L508" s="308"/>
      <c r="M508" s="371"/>
      <c r="N508" s="371"/>
      <c r="O508" s="312"/>
      <c r="P508" s="383"/>
      <c r="Q508" s="369"/>
      <c r="R508" s="312"/>
      <c r="S508" s="370">
        <v>0.81502911549758916</v>
      </c>
      <c r="T508" s="370">
        <v>3.2500844999999998</v>
      </c>
      <c r="U508" s="370">
        <v>0</v>
      </c>
      <c r="V508" s="312">
        <f>_xll.SRS1Splines.Functions25.Linear_Interp(V_NK3!$P$8:$P$32,V_NK3!$R$8:$R$32,AC508)</f>
        <v>435.00806324999797</v>
      </c>
      <c r="W508" s="312">
        <f>(V508/V_NK3!$R$28)*100</f>
        <v>80.238007868999944</v>
      </c>
      <c r="X508" s="308">
        <f>V508-V_NK3!$R$8</f>
        <v>378.429411249998</v>
      </c>
      <c r="Y508" s="308">
        <f>IFERROR((V508 - V_NK3!$V$10) / (V_NK3!$V$9- V_NK3!$V$10) * 100, 0)</f>
        <v>77.935331917318436</v>
      </c>
      <c r="Z508" s="308">
        <v>541.79999999999995</v>
      </c>
      <c r="AA508" s="308">
        <v>521</v>
      </c>
      <c r="AB508" s="312">
        <v>537.53</v>
      </c>
      <c r="AC508" s="371">
        <v>538.04999999999995</v>
      </c>
      <c r="AD508" s="308">
        <v>0.43193548387096775</v>
      </c>
      <c r="AE508" s="372">
        <v>0.80249000000000004</v>
      </c>
      <c r="AF508" s="373"/>
      <c r="AG508" s="312"/>
      <c r="AH508" s="370">
        <v>3.1940356581142049</v>
      </c>
      <c r="AI508" s="370">
        <v>3.5378836363636368</v>
      </c>
      <c r="AJ508" s="370">
        <v>0</v>
      </c>
      <c r="AK508" s="312">
        <f>_xll.SRS1Splines.Functions25.Linear_Interp(V_NK2!$R$10:$R$21,V_NK2!$T$10:$T$21,AR508)</f>
        <v>45.669114285742701</v>
      </c>
      <c r="AL508" s="312">
        <f>(AK508/V_NK2!$T$18)*100</f>
        <v>63.962344938014979</v>
      </c>
      <c r="AM508" s="308">
        <f>AK508-V_NK2!$T$11</f>
        <v>4.8491142857149043</v>
      </c>
      <c r="AN508" s="308">
        <f>IFERROR((AK508 - V_NK2!$X$12) / (V_NK2!$X$11- V_NK2!$X$12) * 100, 0)</f>
        <v>15.857142857145659</v>
      </c>
      <c r="AO508" s="308">
        <v>427</v>
      </c>
      <c r="AP508" s="308">
        <v>420</v>
      </c>
      <c r="AQ508" s="308">
        <v>421.9</v>
      </c>
      <c r="AR508" s="371">
        <v>421.11</v>
      </c>
      <c r="AS508" s="312">
        <v>0.48000000000000004</v>
      </c>
      <c r="AT508" s="372">
        <v>0.85799999999999998</v>
      </c>
      <c r="AU508" s="369"/>
      <c r="AV508" s="312"/>
      <c r="AW508" s="370"/>
      <c r="AX508" s="370"/>
      <c r="AY508" s="370"/>
      <c r="AZ508" s="312"/>
      <c r="BA508" s="312"/>
      <c r="BB508" s="308"/>
      <c r="BC508" s="308"/>
      <c r="BD508" s="308"/>
      <c r="BE508" s="308"/>
      <c r="BF508" s="374"/>
      <c r="BG508" s="312"/>
      <c r="BH508" s="372"/>
      <c r="BI508" s="369"/>
      <c r="BJ508" s="312"/>
      <c r="BK508" s="370">
        <v>0.25218740956341001</v>
      </c>
      <c r="BL508" s="370">
        <v>0.25441269431722902</v>
      </c>
      <c r="BM508" s="370">
        <f t="shared" si="3"/>
        <v>-2.2252847538190013E-3</v>
      </c>
      <c r="BN508" s="312">
        <f>_xll.SRS1Splines.Functions25.Linear_Interp(V_XNN1!$K$3:$K$8,V_XNN1!$L$3:$L$8,BT508)</f>
        <v>0.19919999999999999</v>
      </c>
      <c r="BO508" s="312">
        <f>(BN508/V_XNN1!$L$7)*100</f>
        <v>94.857142857142847</v>
      </c>
      <c r="BP508" s="308">
        <f>_xll.SRS1Splines.Functions25.Linear_Interp(V_XNN1!$K$3:$K$8,V_XNN1!$M$3:$M$8,BT508)</f>
        <v>4.3200000000000099E-2</v>
      </c>
      <c r="BQ508" s="308">
        <f>IFERROR((BN508 - V_XNN1!$M$16) / (V_XNN1!$M$15- V_XNN1!$M$16) * 100, 0)</f>
        <v>38.99721448467966</v>
      </c>
      <c r="BR508" s="308">
        <v>252</v>
      </c>
      <c r="BS508" s="308">
        <v>249</v>
      </c>
      <c r="BT508" s="374">
        <v>251.4</v>
      </c>
      <c r="BU508" s="312">
        <v>0.14399999999999999</v>
      </c>
      <c r="BV508" s="372">
        <v>3.6520000000000004E-2</v>
      </c>
      <c r="BW508" s="369"/>
      <c r="BX508" s="312"/>
      <c r="BY508" s="370"/>
      <c r="BZ508" s="370"/>
      <c r="CA508" s="370"/>
      <c r="CB508" s="312"/>
      <c r="CC508" s="312"/>
      <c r="CD508" s="308"/>
      <c r="CE508" s="312"/>
      <c r="CF508" s="312"/>
      <c r="CG508" s="312"/>
      <c r="CH508" s="312"/>
      <c r="CI508" s="384"/>
      <c r="CJ508" s="312"/>
      <c r="CK508" s="372"/>
      <c r="CL508" s="369"/>
      <c r="CM508" s="312"/>
      <c r="CN508" s="370"/>
      <c r="CO508" s="370"/>
      <c r="CP508" s="370"/>
      <c r="CQ508" s="312"/>
      <c r="CR508" s="312"/>
      <c r="CS508" s="308"/>
      <c r="CT508" s="312"/>
      <c r="CU508" s="312"/>
      <c r="CV508" s="312"/>
      <c r="CW508" s="312"/>
      <c r="CX508" s="384"/>
      <c r="CY508" s="312"/>
      <c r="CZ508" s="372"/>
    </row>
    <row r="509" spans="1:104" s="1" customFormat="1" hidden="1">
      <c r="A509" s="271">
        <v>45068</v>
      </c>
      <c r="B509" s="380"/>
      <c r="C509" s="381"/>
      <c r="D509" s="382"/>
      <c r="E509" s="382"/>
      <c r="F509" s="382"/>
      <c r="G509" s="312"/>
      <c r="H509" s="308"/>
      <c r="I509" s="308"/>
      <c r="J509" s="308"/>
      <c r="K509" s="308"/>
      <c r="L509" s="308"/>
      <c r="M509" s="371"/>
      <c r="N509" s="371"/>
      <c r="O509" s="312"/>
      <c r="P509" s="383"/>
      <c r="Q509" s="369"/>
      <c r="R509" s="312"/>
      <c r="S509" s="370">
        <v>0.28501309441528283</v>
      </c>
      <c r="T509" s="370">
        <v>3.7076255999999996</v>
      </c>
      <c r="U509" s="370">
        <v>0</v>
      </c>
      <c r="V509" s="312">
        <f>_xll.SRS1Splines.Functions25.Linear_Interp(V_NK3!$P$8:$P$32,V_NK3!$R$8:$R$32,AC509)</f>
        <v>431.585450750002</v>
      </c>
      <c r="W509" s="312">
        <f>(V509/V_NK3!$R$28)*100</f>
        <v>79.606700930329723</v>
      </c>
      <c r="X509" s="308">
        <f>V509-V_NK3!$R$8</f>
        <v>375.00679875000202</v>
      </c>
      <c r="Y509" s="308">
        <f>IFERROR((V509 - V_NK3!$V$10) / (V_NK3!$V$9- V_NK3!$V$10) * 100, 0)</f>
        <v>77.230464818510072</v>
      </c>
      <c r="Z509" s="308">
        <v>541.79999999999995</v>
      </c>
      <c r="AA509" s="308">
        <v>521</v>
      </c>
      <c r="AB509" s="312">
        <v>537.53</v>
      </c>
      <c r="AC509" s="371">
        <v>537.95000000000005</v>
      </c>
      <c r="AD509" s="308">
        <v>0.43193548387096775</v>
      </c>
      <c r="AE509" s="372">
        <v>0.87444</v>
      </c>
      <c r="AF509" s="373"/>
      <c r="AG509" s="312"/>
      <c r="AH509" s="370">
        <v>3.4765718399999992</v>
      </c>
      <c r="AI509" s="370">
        <v>3.208778181818182</v>
      </c>
      <c r="AJ509" s="370">
        <v>0</v>
      </c>
      <c r="AK509" s="312">
        <f>_xll.SRS1Splines.Functions25.Linear_Interp(V_NK2!$R$10:$R$21,V_NK2!$T$10:$T$21,AR509)</f>
        <v>45.756485714314103</v>
      </c>
      <c r="AL509" s="312">
        <f>(AK509/V_NK2!$T$18)*100</f>
        <v>64.084713885593985</v>
      </c>
      <c r="AM509" s="308">
        <f>AK509-V_NK2!$T$11</f>
        <v>4.9364857142863059</v>
      </c>
      <c r="AN509" s="308">
        <f>IFERROR((AK509 - V_NK2!$X$12) / (V_NK2!$X$11- V_NK2!$X$12) * 100, 0)</f>
        <v>16.142857142859871</v>
      </c>
      <c r="AO509" s="308">
        <v>427</v>
      </c>
      <c r="AP509" s="308">
        <v>420</v>
      </c>
      <c r="AQ509" s="308">
        <v>421.9</v>
      </c>
      <c r="AR509" s="371">
        <v>421.13</v>
      </c>
      <c r="AS509" s="312">
        <v>0.48000000000000004</v>
      </c>
      <c r="AT509" s="372">
        <v>0.78</v>
      </c>
      <c r="AU509" s="369"/>
      <c r="AV509" s="312"/>
      <c r="AW509" s="370"/>
      <c r="AX509" s="370"/>
      <c r="AY509" s="370"/>
      <c r="AZ509" s="312"/>
      <c r="BA509" s="312"/>
      <c r="BB509" s="308"/>
      <c r="BC509" s="308"/>
      <c r="BD509" s="308"/>
      <c r="BE509" s="308"/>
      <c r="BF509" s="374"/>
      <c r="BG509" s="312"/>
      <c r="BH509" s="372"/>
      <c r="BI509" s="369"/>
      <c r="BJ509" s="312"/>
      <c r="BK509" s="370">
        <v>0.21254400000000001</v>
      </c>
      <c r="BL509" s="370">
        <v>0.30454286267174097</v>
      </c>
      <c r="BM509" s="370">
        <f t="shared" si="3"/>
        <v>-9.1998862671740955E-2</v>
      </c>
      <c r="BN509" s="312">
        <f>_xll.SRS1Splines.Functions25.Linear_Interp(V_XNN1!$K$3:$K$8,V_XNN1!$L$3:$L$8,BT509)</f>
        <v>0.1938</v>
      </c>
      <c r="BO509" s="312">
        <f>(BN509/V_XNN1!$L$7)*100</f>
        <v>92.285714285714292</v>
      </c>
      <c r="BP509" s="308">
        <f>_xll.SRS1Splines.Functions25.Linear_Interp(V_XNN1!$K$3:$K$8,V_XNN1!$M$3:$M$8,BT509)</f>
        <v>3.7799999999999903E-2</v>
      </c>
      <c r="BQ509" s="308">
        <f>IFERROR((BN509 - V_XNN1!$M$16) / (V_XNN1!$M$15- V_XNN1!$M$16) * 100, 0)</f>
        <v>22.284122562674128</v>
      </c>
      <c r="BR509" s="308">
        <v>252</v>
      </c>
      <c r="BS509" s="308">
        <v>249</v>
      </c>
      <c r="BT509" s="374">
        <v>251.1</v>
      </c>
      <c r="BU509" s="312">
        <v>0.14399999999999999</v>
      </c>
      <c r="BV509" s="372">
        <v>4.3715999999999998E-2</v>
      </c>
      <c r="BW509" s="369"/>
      <c r="BX509" s="312"/>
      <c r="BY509" s="370"/>
      <c r="BZ509" s="370"/>
      <c r="CA509" s="370"/>
      <c r="CB509" s="312"/>
      <c r="CC509" s="312"/>
      <c r="CD509" s="308"/>
      <c r="CE509" s="312"/>
      <c r="CF509" s="312"/>
      <c r="CG509" s="312"/>
      <c r="CH509" s="312"/>
      <c r="CI509" s="384"/>
      <c r="CJ509" s="312"/>
      <c r="CK509" s="372"/>
      <c r="CL509" s="369"/>
      <c r="CM509" s="312"/>
      <c r="CN509" s="370"/>
      <c r="CO509" s="370"/>
      <c r="CP509" s="370"/>
      <c r="CQ509" s="312"/>
      <c r="CR509" s="312"/>
      <c r="CS509" s="308"/>
      <c r="CT509" s="312"/>
      <c r="CU509" s="312"/>
      <c r="CV509" s="312"/>
      <c r="CW509" s="312"/>
      <c r="CX509" s="384"/>
      <c r="CY509" s="312"/>
      <c r="CZ509" s="372"/>
    </row>
    <row r="510" spans="1:104" s="1" customFormat="1" hidden="1">
      <c r="A510" s="271">
        <v>45069</v>
      </c>
      <c r="B510" s="380"/>
      <c r="C510" s="381"/>
      <c r="D510" s="382"/>
      <c r="E510" s="382"/>
      <c r="F510" s="382"/>
      <c r="G510" s="312"/>
      <c r="H510" s="308"/>
      <c r="I510" s="308"/>
      <c r="J510" s="308"/>
      <c r="K510" s="308"/>
      <c r="L510" s="308"/>
      <c r="M510" s="371"/>
      <c r="N510" s="371"/>
      <c r="O510" s="312"/>
      <c r="P510" s="383"/>
      <c r="Q510" s="369"/>
      <c r="R510" s="312"/>
      <c r="S510" s="370">
        <v>0.96569516906204211</v>
      </c>
      <c r="T510" s="370">
        <v>2.6489824</v>
      </c>
      <c r="U510" s="370">
        <v>0</v>
      </c>
      <c r="V510" s="312">
        <f>_xll.SRS1Splines.Functions25.Linear_Interp(V_NK3!$P$8:$P$32,V_NK3!$R$8:$R$32,AC510)</f>
        <v>429.90216349999901</v>
      </c>
      <c r="W510" s="312">
        <f>(V510/V_NK3!$R$28)*100</f>
        <v>79.29621561517844</v>
      </c>
      <c r="X510" s="308">
        <f>V510-V_NK3!$R$8</f>
        <v>373.32351149999903</v>
      </c>
      <c r="Y510" s="308">
        <f>IFERROR((V510 - V_NK3!$V$10) / (V_NK3!$V$9- V_NK3!$V$10) * 100, 0)</f>
        <v>76.883801618871743</v>
      </c>
      <c r="Z510" s="308">
        <v>541.79999999999995</v>
      </c>
      <c r="AA510" s="308">
        <v>521</v>
      </c>
      <c r="AB510" s="312">
        <v>537.53</v>
      </c>
      <c r="AC510" s="371">
        <v>537.9</v>
      </c>
      <c r="AD510" s="308">
        <v>0.43193548387096775</v>
      </c>
      <c r="AE510" s="372">
        <v>0.62475999999999998</v>
      </c>
      <c r="AF510" s="373"/>
      <c r="AG510" s="312"/>
      <c r="AH510" s="370">
        <v>2.7027635657904741</v>
      </c>
      <c r="AI510" s="370">
        <v>2.1803236363636369</v>
      </c>
      <c r="AJ510" s="370">
        <v>0</v>
      </c>
      <c r="AK510" s="312">
        <f>_xll.SRS1Splines.Functions25.Linear_Interp(V_NK2!$R$10:$R$21,V_NK2!$T$10:$T$21,AR510)</f>
        <v>46.280714285742697</v>
      </c>
      <c r="AL510" s="312">
        <f>(AK510/V_NK2!$T$18)*100</f>
        <v>64.818927571068201</v>
      </c>
      <c r="AM510" s="308">
        <f>AK510-V_NK2!$T$11</f>
        <v>5.4607142857149</v>
      </c>
      <c r="AN510" s="308">
        <f>IFERROR((AK510 - V_NK2!$X$12) / (V_NK2!$X$11- V_NK2!$X$12) * 100, 0)</f>
        <v>17.857142857145742</v>
      </c>
      <c r="AO510" s="308">
        <v>427</v>
      </c>
      <c r="AP510" s="308">
        <v>420</v>
      </c>
      <c r="AQ510" s="308">
        <v>421.9</v>
      </c>
      <c r="AR510" s="371">
        <v>421.25</v>
      </c>
      <c r="AS510" s="312">
        <v>0.48000000000000004</v>
      </c>
      <c r="AT510" s="372">
        <v>0.52500000000000002</v>
      </c>
      <c r="AU510" s="369"/>
      <c r="AV510" s="312"/>
      <c r="AW510" s="370"/>
      <c r="AX510" s="370"/>
      <c r="AY510" s="370"/>
      <c r="AZ510" s="312"/>
      <c r="BA510" s="312"/>
      <c r="BB510" s="308"/>
      <c r="BC510" s="308"/>
      <c r="BD510" s="308"/>
      <c r="BE510" s="308"/>
      <c r="BF510" s="374"/>
      <c r="BG510" s="312"/>
      <c r="BH510" s="372"/>
      <c r="BI510" s="369"/>
      <c r="BJ510" s="312"/>
      <c r="BK510" s="370">
        <v>0.29894399999999999</v>
      </c>
      <c r="BL510" s="370">
        <v>0.42922737534670702</v>
      </c>
      <c r="BM510" s="370">
        <f t="shared" si="3"/>
        <v>-0.13028337534670703</v>
      </c>
      <c r="BN510" s="312">
        <f>_xll.SRS1Splines.Functions25.Linear_Interp(V_XNN1!$K$3:$K$8,V_XNN1!$L$3:$L$8,BT510)</f>
        <v>0.183</v>
      </c>
      <c r="BO510" s="312">
        <f>(BN510/V_XNN1!$L$7)*100</f>
        <v>87.142857142857139</v>
      </c>
      <c r="BP510" s="308">
        <f>_xll.SRS1Splines.Functions25.Linear_Interp(V_XNN1!$K$3:$K$8,V_XNN1!$M$3:$M$8,BT510)</f>
        <v>2.7E-2</v>
      </c>
      <c r="BQ510" s="308">
        <f>IFERROR((BN510 - V_XNN1!$M$16) / (V_XNN1!$M$15- V_XNN1!$M$16) * 100, 0)</f>
        <v>-11.142061281337021</v>
      </c>
      <c r="BR510" s="308">
        <v>252</v>
      </c>
      <c r="BS510" s="308">
        <v>249</v>
      </c>
      <c r="BT510" s="374">
        <v>250.5</v>
      </c>
      <c r="BU510" s="312">
        <v>0.14399999999999999</v>
      </c>
      <c r="BV510" s="372">
        <v>6.1613999999999995E-2</v>
      </c>
      <c r="BW510" s="369"/>
      <c r="BX510" s="312"/>
      <c r="BY510" s="370"/>
      <c r="BZ510" s="370"/>
      <c r="CA510" s="370"/>
      <c r="CB510" s="312"/>
      <c r="CC510" s="312"/>
      <c r="CD510" s="308"/>
      <c r="CE510" s="312"/>
      <c r="CF510" s="312"/>
      <c r="CG510" s="312"/>
      <c r="CH510" s="312"/>
      <c r="CI510" s="384"/>
      <c r="CJ510" s="312"/>
      <c r="CK510" s="372"/>
      <c r="CL510" s="369"/>
      <c r="CM510" s="312"/>
      <c r="CN510" s="370"/>
      <c r="CO510" s="370"/>
      <c r="CP510" s="370"/>
      <c r="CQ510" s="312"/>
      <c r="CR510" s="312"/>
      <c r="CS510" s="308"/>
      <c r="CT510" s="312"/>
      <c r="CU510" s="312"/>
      <c r="CV510" s="312"/>
      <c r="CW510" s="312"/>
      <c r="CX510" s="384"/>
      <c r="CY510" s="312"/>
      <c r="CZ510" s="372"/>
    </row>
    <row r="511" spans="1:104" s="1" customFormat="1" hidden="1">
      <c r="A511" s="271">
        <v>45070</v>
      </c>
      <c r="B511" s="380"/>
      <c r="C511" s="381"/>
      <c r="D511" s="382"/>
      <c r="E511" s="382"/>
      <c r="F511" s="382"/>
      <c r="G511" s="312"/>
      <c r="H511" s="308"/>
      <c r="I511" s="308"/>
      <c r="J511" s="308"/>
      <c r="K511" s="308"/>
      <c r="L511" s="308"/>
      <c r="M511" s="371"/>
      <c r="N511" s="371"/>
      <c r="O511" s="312"/>
      <c r="P511" s="383"/>
      <c r="Q511" s="369"/>
      <c r="R511" s="312"/>
      <c r="S511" s="370">
        <v>1.442874892375946</v>
      </c>
      <c r="T511" s="370">
        <v>0.76956000000000013</v>
      </c>
      <c r="U511" s="370">
        <v>0</v>
      </c>
      <c r="V511" s="312">
        <f>_xll.SRS1Splines.Functions25.Linear_Interp(V_NK3!$P$8:$P$32,V_NK3!$R$8:$R$32,AC511)</f>
        <v>430.57547839999899</v>
      </c>
      <c r="W511" s="312">
        <f>(V511/V_NK3!$R$28)*100</f>
        <v>79.420409741238728</v>
      </c>
      <c r="X511" s="308">
        <f>V511-V_NK3!$R$8</f>
        <v>373.99682639999901</v>
      </c>
      <c r="Y511" s="308">
        <f>IFERROR((V511 - V_NK3!$V$10) / (V_NK3!$V$9- V_NK3!$V$10) * 100, 0)</f>
        <v>77.022466898726819</v>
      </c>
      <c r="Z511" s="308">
        <v>541.79999999999995</v>
      </c>
      <c r="AA511" s="308">
        <v>521</v>
      </c>
      <c r="AB511" s="312">
        <v>537.53</v>
      </c>
      <c r="AC511" s="371">
        <v>537.91999999999996</v>
      </c>
      <c r="AD511" s="308">
        <v>0.43193548387096775</v>
      </c>
      <c r="AE511" s="372">
        <v>0.18149999999999999</v>
      </c>
      <c r="AF511" s="373"/>
      <c r="AG511" s="312"/>
      <c r="AH511" s="370">
        <v>1.1687527144840626</v>
      </c>
      <c r="AI511" s="370">
        <v>0.90504000000000007</v>
      </c>
      <c r="AJ511" s="370">
        <v>0</v>
      </c>
      <c r="AK511" s="312">
        <f>_xll.SRS1Splines.Functions25.Linear_Interp(V_NK2!$R$10:$R$21,V_NK2!$T$10:$T$21,AR511)</f>
        <v>46.4991428571713</v>
      </c>
      <c r="AL511" s="312">
        <f>(AK511/V_NK2!$T$18)*100</f>
        <v>65.124849940015821</v>
      </c>
      <c r="AM511" s="308">
        <f>AK511-V_NK2!$T$11</f>
        <v>5.6791428571435034</v>
      </c>
      <c r="AN511" s="308">
        <f>IFERROR((AK511 - V_NK2!$X$12) / (V_NK2!$X$11- V_NK2!$X$12) * 100, 0)</f>
        <v>18.571428571431596</v>
      </c>
      <c r="AO511" s="308">
        <v>427</v>
      </c>
      <c r="AP511" s="308">
        <v>420</v>
      </c>
      <c r="AQ511" s="308">
        <v>421.9</v>
      </c>
      <c r="AR511" s="371">
        <v>421.3</v>
      </c>
      <c r="AS511" s="312">
        <v>0.48000000000000004</v>
      </c>
      <c r="AT511" s="372">
        <v>0.219</v>
      </c>
      <c r="AU511" s="369"/>
      <c r="AV511" s="312"/>
      <c r="AW511" s="370"/>
      <c r="AX511" s="370"/>
      <c r="AY511" s="370"/>
      <c r="AZ511" s="312"/>
      <c r="BA511" s="312"/>
      <c r="BB511" s="308"/>
      <c r="BC511" s="308"/>
      <c r="BD511" s="308"/>
      <c r="BE511" s="308"/>
      <c r="BF511" s="374"/>
      <c r="BG511" s="312"/>
      <c r="BH511" s="372"/>
      <c r="BI511" s="369"/>
      <c r="BJ511" s="312"/>
      <c r="BK511" s="370">
        <v>0.648864</v>
      </c>
      <c r="BL511" s="370">
        <v>0.66162626588402196</v>
      </c>
      <c r="BM511" s="370">
        <f t="shared" si="3"/>
        <v>-1.2762265884021962E-2</v>
      </c>
      <c r="BN511" s="312">
        <f>_xll.SRS1Splines.Functions25.Linear_Interp(V_XNN1!$K$3:$K$8,V_XNN1!$L$3:$L$8,BT511)</f>
        <v>0.20369999999999999</v>
      </c>
      <c r="BO511" s="312">
        <f>(BN511/V_XNN1!$L$7)*100</f>
        <v>97</v>
      </c>
      <c r="BP511" s="308">
        <f>_xll.SRS1Splines.Functions25.Linear_Interp(V_XNN1!$K$3:$K$8,V_XNN1!$M$3:$M$8,BT511)</f>
        <v>4.7700000000000103E-2</v>
      </c>
      <c r="BQ511" s="308">
        <f>IFERROR((BN511 - V_XNN1!$M$16) / (V_XNN1!$M$15- V_XNN1!$M$16) * 100, 0)</f>
        <v>52.924791086350979</v>
      </c>
      <c r="BR511" s="308">
        <v>252</v>
      </c>
      <c r="BS511" s="308">
        <v>249</v>
      </c>
      <c r="BT511" s="374">
        <v>251.65</v>
      </c>
      <c r="BU511" s="312">
        <v>0.14399999999999999</v>
      </c>
      <c r="BV511" s="372">
        <v>9.4974000000000003E-2</v>
      </c>
      <c r="BW511" s="369"/>
      <c r="BX511" s="312"/>
      <c r="BY511" s="370"/>
      <c r="BZ511" s="370"/>
      <c r="CA511" s="370"/>
      <c r="CB511" s="312"/>
      <c r="CC511" s="312"/>
      <c r="CD511" s="308"/>
      <c r="CE511" s="312"/>
      <c r="CF511" s="312"/>
      <c r="CG511" s="312"/>
      <c r="CH511" s="312"/>
      <c r="CI511" s="384"/>
      <c r="CJ511" s="312"/>
      <c r="CK511" s="372"/>
      <c r="CL511" s="369"/>
      <c r="CM511" s="312"/>
      <c r="CN511" s="370"/>
      <c r="CO511" s="370"/>
      <c r="CP511" s="370"/>
      <c r="CQ511" s="312"/>
      <c r="CR511" s="312"/>
      <c r="CS511" s="308"/>
      <c r="CT511" s="312"/>
      <c r="CU511" s="312"/>
      <c r="CV511" s="312"/>
      <c r="CW511" s="312"/>
      <c r="CX511" s="384"/>
      <c r="CY511" s="312"/>
      <c r="CZ511" s="372"/>
    </row>
    <row r="512" spans="1:104" s="1" customFormat="1" hidden="1">
      <c r="A512" s="271">
        <v>45071</v>
      </c>
      <c r="B512" s="380"/>
      <c r="C512" s="381"/>
      <c r="D512" s="382"/>
      <c r="E512" s="382"/>
      <c r="F512" s="382"/>
      <c r="G512" s="312"/>
      <c r="H512" s="308"/>
      <c r="I512" s="308"/>
      <c r="J512" s="308"/>
      <c r="K512" s="308"/>
      <c r="L512" s="308"/>
      <c r="M512" s="371"/>
      <c r="N512" s="371"/>
      <c r="O512" s="312"/>
      <c r="P512" s="383"/>
      <c r="Q512" s="369"/>
      <c r="R512" s="312"/>
      <c r="S512" s="370">
        <v>0.33665744618606569</v>
      </c>
      <c r="T512" s="370">
        <v>0</v>
      </c>
      <c r="U512" s="370">
        <v>0</v>
      </c>
      <c r="V512" s="312">
        <f>_xll.SRS1Splines.Functions25.Linear_Interp(V_NK3!$P$8:$P$32,V_NK3!$R$8:$R$32,AC512)</f>
        <v>430.91213584999798</v>
      </c>
      <c r="W512" s="312">
        <f>(V512/V_NK3!$R$28)*100</f>
        <v>79.482506804268681</v>
      </c>
      <c r="X512" s="308">
        <f>V512-V_NK3!$R$8</f>
        <v>374.333483849998</v>
      </c>
      <c r="Y512" s="308">
        <f>IFERROR((V512 - V_NK3!$V$10) / (V_NK3!$V$9- V_NK3!$V$10) * 100, 0)</f>
        <v>77.091799538654143</v>
      </c>
      <c r="Z512" s="308">
        <v>541.79999999999995</v>
      </c>
      <c r="AA512" s="308">
        <v>521</v>
      </c>
      <c r="AB512" s="312">
        <v>537.53</v>
      </c>
      <c r="AC512" s="371">
        <v>537.92999999999995</v>
      </c>
      <c r="AD512" s="308">
        <v>0.43193548387096775</v>
      </c>
      <c r="AE512" s="372">
        <v>0</v>
      </c>
      <c r="AF512" s="373"/>
      <c r="AG512" s="312"/>
      <c r="AH512" s="370">
        <v>0.11109695724140169</v>
      </c>
      <c r="AI512" s="370">
        <v>0</v>
      </c>
      <c r="AJ512" s="370">
        <v>0</v>
      </c>
      <c r="AK512" s="312">
        <f>_xll.SRS1Splines.Functions25.Linear_Interp(V_NK2!$R$10:$R$21,V_NK2!$T$10:$T$21,AR512)</f>
        <v>46.542828571457001</v>
      </c>
      <c r="AL512" s="312">
        <f>(AK512/V_NK2!$T$18)*100</f>
        <v>65.186034413805316</v>
      </c>
      <c r="AM512" s="308">
        <f>AK512-V_NK2!$T$11</f>
        <v>5.7228285714292042</v>
      </c>
      <c r="AN512" s="308">
        <f>IFERROR((AK512 - V_NK2!$X$12) / (V_NK2!$X$11- V_NK2!$X$12) * 100, 0)</f>
        <v>18.714285714288703</v>
      </c>
      <c r="AO512" s="308">
        <v>427</v>
      </c>
      <c r="AP512" s="308">
        <v>420</v>
      </c>
      <c r="AQ512" s="308">
        <v>421.9</v>
      </c>
      <c r="AR512" s="371">
        <v>421.31</v>
      </c>
      <c r="AS512" s="312">
        <v>0.48000000000000004</v>
      </c>
      <c r="AT512" s="372">
        <v>0</v>
      </c>
      <c r="AU512" s="369"/>
      <c r="AV512" s="312"/>
      <c r="AW512" s="370"/>
      <c r="AX512" s="370"/>
      <c r="AY512" s="370"/>
      <c r="AZ512" s="312"/>
      <c r="BA512" s="312"/>
      <c r="BB512" s="308"/>
      <c r="BC512" s="308"/>
      <c r="BD512" s="308"/>
      <c r="BE512" s="308"/>
      <c r="BF512" s="374"/>
      <c r="BG512" s="312"/>
      <c r="BH512" s="372"/>
      <c r="BI512" s="369"/>
      <c r="BJ512" s="312"/>
      <c r="BK512" s="370">
        <v>1.249344</v>
      </c>
      <c r="BL512" s="370">
        <v>1.30256234277237</v>
      </c>
      <c r="BM512" s="370">
        <f t="shared" si="3"/>
        <v>-5.3218342772370031E-2</v>
      </c>
      <c r="BN512" s="312">
        <f>_xll.SRS1Splines.Functions25.Linear_Interp(V_XNN1!$K$3:$K$8,V_XNN1!$L$3:$L$8,BT512)</f>
        <v>0.2064</v>
      </c>
      <c r="BO512" s="312">
        <f>(BN512/V_XNN1!$L$7)*100</f>
        <v>98.285714285714292</v>
      </c>
      <c r="BP512" s="308">
        <f>_xll.SRS1Splines.Functions25.Linear_Interp(V_XNN1!$K$3:$K$8,V_XNN1!$M$3:$M$8,BT512)</f>
        <v>5.0400000000000202E-2</v>
      </c>
      <c r="BQ512" s="308">
        <f>IFERROR((BN512 - V_XNN1!$M$16) / (V_XNN1!$M$15- V_XNN1!$M$16) * 100, 0)</f>
        <v>61.281337047353787</v>
      </c>
      <c r="BR512" s="308">
        <v>252</v>
      </c>
      <c r="BS512" s="308">
        <v>249</v>
      </c>
      <c r="BT512" s="374">
        <v>251.8</v>
      </c>
      <c r="BU512" s="312">
        <v>0.14399999999999999</v>
      </c>
      <c r="BV512" s="372">
        <v>0.18697800000000001</v>
      </c>
      <c r="BW512" s="369"/>
      <c r="BX512" s="312"/>
      <c r="BY512" s="370"/>
      <c r="BZ512" s="370"/>
      <c r="CA512" s="370"/>
      <c r="CB512" s="312"/>
      <c r="CC512" s="312"/>
      <c r="CD512" s="308"/>
      <c r="CE512" s="312"/>
      <c r="CF512" s="312"/>
      <c r="CG512" s="312"/>
      <c r="CH512" s="312"/>
      <c r="CI512" s="384"/>
      <c r="CJ512" s="312"/>
      <c r="CK512" s="372"/>
      <c r="CL512" s="369"/>
      <c r="CM512" s="312"/>
      <c r="CN512" s="370"/>
      <c r="CO512" s="370"/>
      <c r="CP512" s="370"/>
      <c r="CQ512" s="312"/>
      <c r="CR512" s="312"/>
      <c r="CS512" s="308"/>
      <c r="CT512" s="312"/>
      <c r="CU512" s="312"/>
      <c r="CV512" s="312"/>
      <c r="CW512" s="312"/>
      <c r="CX512" s="384"/>
      <c r="CY512" s="312"/>
      <c r="CZ512" s="372"/>
    </row>
    <row r="513" spans="1:104" s="1" customFormat="1" hidden="1">
      <c r="A513" s="271">
        <v>45072</v>
      </c>
      <c r="B513" s="380"/>
      <c r="C513" s="381"/>
      <c r="D513" s="382"/>
      <c r="E513" s="382"/>
      <c r="F513" s="382"/>
      <c r="G513" s="312"/>
      <c r="H513" s="308"/>
      <c r="I513" s="308"/>
      <c r="J513" s="308"/>
      <c r="K513" s="308"/>
      <c r="L513" s="308"/>
      <c r="M513" s="371"/>
      <c r="N513" s="371"/>
      <c r="O513" s="312"/>
      <c r="P513" s="383"/>
      <c r="Q513" s="369"/>
      <c r="R513" s="312"/>
      <c r="S513" s="370">
        <v>1.3209296000000001</v>
      </c>
      <c r="T513" s="370">
        <v>1.3209296000000001</v>
      </c>
      <c r="U513" s="370">
        <v>0</v>
      </c>
      <c r="V513" s="312">
        <f>_xll.SRS1Splines.Functions25.Linear_Interp(V_NK3!$P$8:$P$32,V_NK3!$R$8:$R$32,AC513)</f>
        <v>430.91213584999798</v>
      </c>
      <c r="W513" s="312">
        <f>(V513/V_NK3!$R$28)*100</f>
        <v>79.482506804268681</v>
      </c>
      <c r="X513" s="308">
        <f>V513-V_NK3!$R$8</f>
        <v>374.333483849998</v>
      </c>
      <c r="Y513" s="308">
        <f>IFERROR((V513 - V_NK3!$V$10) / (V_NK3!$V$9- V_NK3!$V$10) * 100, 0)</f>
        <v>77.091799538654143</v>
      </c>
      <c r="Z513" s="308">
        <v>541.79999999999995</v>
      </c>
      <c r="AA513" s="308">
        <v>521</v>
      </c>
      <c r="AB513" s="312">
        <v>537.53</v>
      </c>
      <c r="AC513" s="371">
        <v>537.92999999999995</v>
      </c>
      <c r="AD513" s="308">
        <v>0.31</v>
      </c>
      <c r="AE513" s="372">
        <v>0.31154000000000004</v>
      </c>
      <c r="AF513" s="373"/>
      <c r="AG513" s="312"/>
      <c r="AH513" s="370">
        <v>1.6247434080000003</v>
      </c>
      <c r="AI513" s="370">
        <v>1.0695927272727275</v>
      </c>
      <c r="AJ513" s="370">
        <v>0</v>
      </c>
      <c r="AK513" s="312">
        <f>_xll.SRS1Splines.Functions25.Linear_Interp(V_NK2!$R$10:$R$21,V_NK2!$T$10:$T$21,AR513)</f>
        <v>46.4117714285997</v>
      </c>
      <c r="AL513" s="312">
        <f>(AK513/V_NK2!$T$18)*100</f>
        <v>65.002480992436546</v>
      </c>
      <c r="AM513" s="308">
        <f>AK513-V_NK2!$T$11</f>
        <v>5.5917714285719029</v>
      </c>
      <c r="AN513" s="308">
        <f>IFERROR((AK513 - V_NK2!$X$12) / (V_NK2!$X$11- V_NK2!$X$12) * 100, 0)</f>
        <v>18.285714285716733</v>
      </c>
      <c r="AO513" s="308">
        <v>427</v>
      </c>
      <c r="AP513" s="308">
        <v>420</v>
      </c>
      <c r="AQ513" s="308">
        <v>421.9</v>
      </c>
      <c r="AR513" s="371">
        <v>421.28</v>
      </c>
      <c r="AS513" s="312">
        <v>0.48000000000000004</v>
      </c>
      <c r="AT513" s="372">
        <v>0.26</v>
      </c>
      <c r="AU513" s="369"/>
      <c r="AV513" s="312"/>
      <c r="AW513" s="370"/>
      <c r="AX513" s="370"/>
      <c r="AY513" s="370"/>
      <c r="AZ513" s="312"/>
      <c r="BA513" s="312"/>
      <c r="BB513" s="308"/>
      <c r="BC513" s="308"/>
      <c r="BD513" s="308"/>
      <c r="BE513" s="308"/>
      <c r="BF513" s="374"/>
      <c r="BG513" s="312"/>
      <c r="BH513" s="372"/>
      <c r="BI513" s="369"/>
      <c r="BJ513" s="312"/>
      <c r="BK513" s="370">
        <v>1.2372479999999999</v>
      </c>
      <c r="BL513" s="370">
        <v>1.28972327936528</v>
      </c>
      <c r="BM513" s="370">
        <f t="shared" si="3"/>
        <v>-5.247527936528007E-2</v>
      </c>
      <c r="BN513" s="312">
        <f>_xll.SRS1Splines.Functions25.Linear_Interp(V_XNN1!$K$3:$K$8,V_XNN1!$L$3:$L$8,BT513)</f>
        <v>0.20549999999999999</v>
      </c>
      <c r="BO513" s="312">
        <f>(BN513/V_XNN1!$L$7)*100</f>
        <v>97.857142857142847</v>
      </c>
      <c r="BP513" s="308">
        <f>_xll.SRS1Splines.Functions25.Linear_Interp(V_XNN1!$K$3:$K$8,V_XNN1!$M$3:$M$8,BT513)</f>
        <v>4.9500000000000002E-2</v>
      </c>
      <c r="BQ513" s="308">
        <f>IFERROR((BN513 - V_XNN1!$M$16) / (V_XNN1!$M$15- V_XNN1!$M$16) * 100, 0)</f>
        <v>58.495821727019489</v>
      </c>
      <c r="BR513" s="308">
        <v>252</v>
      </c>
      <c r="BS513" s="308">
        <v>249</v>
      </c>
      <c r="BT513" s="374">
        <v>251.75</v>
      </c>
      <c r="BU513" s="312">
        <v>0.14399999999999999</v>
      </c>
      <c r="BV513" s="372">
        <v>0.18513499999999999</v>
      </c>
      <c r="BW513" s="369"/>
      <c r="BX513" s="312"/>
      <c r="BY513" s="370"/>
      <c r="BZ513" s="370"/>
      <c r="CA513" s="370"/>
      <c r="CB513" s="312"/>
      <c r="CC513" s="312"/>
      <c r="CD513" s="308"/>
      <c r="CE513" s="312"/>
      <c r="CF513" s="312"/>
      <c r="CG513" s="312"/>
      <c r="CH513" s="312"/>
      <c r="CI513" s="384"/>
      <c r="CJ513" s="312"/>
      <c r="CK513" s="372"/>
      <c r="CL513" s="369"/>
      <c r="CM513" s="312"/>
      <c r="CN513" s="370"/>
      <c r="CO513" s="370"/>
      <c r="CP513" s="370"/>
      <c r="CQ513" s="312"/>
      <c r="CR513" s="312"/>
      <c r="CS513" s="308"/>
      <c r="CT513" s="312"/>
      <c r="CU513" s="312"/>
      <c r="CV513" s="312"/>
      <c r="CW513" s="312"/>
      <c r="CX513" s="384"/>
      <c r="CY513" s="312"/>
      <c r="CZ513" s="372"/>
    </row>
    <row r="514" spans="1:104" s="1" customFormat="1" hidden="1">
      <c r="A514" s="271">
        <v>45073</v>
      </c>
      <c r="B514" s="380"/>
      <c r="C514" s="381"/>
      <c r="D514" s="382"/>
      <c r="E514" s="382"/>
      <c r="F514" s="382"/>
      <c r="G514" s="312"/>
      <c r="H514" s="308"/>
      <c r="I514" s="308"/>
      <c r="J514" s="308"/>
      <c r="K514" s="308"/>
      <c r="L514" s="308"/>
      <c r="M514" s="371"/>
      <c r="N514" s="371"/>
      <c r="O514" s="312"/>
      <c r="P514" s="383"/>
      <c r="Q514" s="369"/>
      <c r="R514" s="312"/>
      <c r="S514" s="370">
        <v>0.71625452287979197</v>
      </c>
      <c r="T514" s="370">
        <v>2.7361992000000006</v>
      </c>
      <c r="U514" s="370">
        <v>0</v>
      </c>
      <c r="V514" s="312">
        <f>_xll.SRS1Splines.Functions25.Linear_Interp(V_NK3!$P$8:$P$32,V_NK3!$R$8:$R$32,AC514)</f>
        <v>428.89219114999997</v>
      </c>
      <c r="W514" s="312">
        <f>(V514/V_NK3!$R$28)*100</f>
        <v>79.10992442608817</v>
      </c>
      <c r="X514" s="308">
        <f>V514-V_NK3!$R$8</f>
        <v>372.31353915</v>
      </c>
      <c r="Y514" s="308">
        <f>IFERROR((V514 - V_NK3!$V$10) / (V_NK3!$V$9- V_NK3!$V$10) * 100, 0)</f>
        <v>76.6758036990893</v>
      </c>
      <c r="Z514" s="308">
        <v>541.79999999999995</v>
      </c>
      <c r="AA514" s="308">
        <v>521</v>
      </c>
      <c r="AB514" s="312">
        <v>537.53</v>
      </c>
      <c r="AC514" s="371">
        <v>537.87</v>
      </c>
      <c r="AD514" s="308">
        <v>0.65</v>
      </c>
      <c r="AE514" s="372">
        <v>0.64533000000000007</v>
      </c>
      <c r="AF514" s="373"/>
      <c r="AG514" s="312"/>
      <c r="AH514" s="370">
        <v>2.698943272550332</v>
      </c>
      <c r="AI514" s="370">
        <v>2.4682909090909093</v>
      </c>
      <c r="AJ514" s="370">
        <v>0</v>
      </c>
      <c r="AK514" s="312">
        <f>_xll.SRS1Splines.Functions25.Linear_Interp(V_NK2!$R$10:$R$21,V_NK2!$T$10:$T$21,AR514)</f>
        <v>46.280714285742697</v>
      </c>
      <c r="AL514" s="312">
        <f>(AK514/V_NK2!$T$18)*100</f>
        <v>64.818927571068201</v>
      </c>
      <c r="AM514" s="308">
        <f>AK514-V_NK2!$T$11</f>
        <v>5.4607142857149</v>
      </c>
      <c r="AN514" s="308">
        <f>IFERROR((AK514 - V_NK2!$X$12) / (V_NK2!$X$11- V_NK2!$X$12) * 100, 0)</f>
        <v>17.857142857145742</v>
      </c>
      <c r="AO514" s="308">
        <v>427</v>
      </c>
      <c r="AP514" s="308">
        <v>420</v>
      </c>
      <c r="AQ514" s="308">
        <v>421.9</v>
      </c>
      <c r="AR514" s="371">
        <v>421.25</v>
      </c>
      <c r="AS514" s="312">
        <v>0.48000000000000004</v>
      </c>
      <c r="AT514" s="372">
        <v>0.59799999999999998</v>
      </c>
      <c r="AU514" s="369"/>
      <c r="AV514" s="312"/>
      <c r="AW514" s="370"/>
      <c r="AX514" s="370"/>
      <c r="AY514" s="370"/>
      <c r="AZ514" s="312"/>
      <c r="BA514" s="312"/>
      <c r="BB514" s="308"/>
      <c r="BC514" s="308"/>
      <c r="BD514" s="308"/>
      <c r="BE514" s="308"/>
      <c r="BF514" s="374"/>
      <c r="BG514" s="312"/>
      <c r="BH514" s="372"/>
      <c r="BI514" s="369"/>
      <c r="BJ514" s="312"/>
      <c r="BK514" s="370">
        <v>1.3236479999999999</v>
      </c>
      <c r="BL514" s="370">
        <v>1.1013937947494001</v>
      </c>
      <c r="BM514" s="370">
        <f t="shared" si="3"/>
        <v>0.2222542052505998</v>
      </c>
      <c r="BN514" s="312">
        <f>_xll.SRS1Splines.Functions25.Linear_Interp(V_XNN1!$K$3:$K$8,V_XNN1!$L$3:$L$8,BT514)</f>
        <v>0.19739999999999999</v>
      </c>
      <c r="BO514" s="312">
        <f>(BN514/V_XNN1!$L$7)*100</f>
        <v>94</v>
      </c>
      <c r="BP514" s="308">
        <f>_xll.SRS1Splines.Functions25.Linear_Interp(V_XNN1!$K$3:$K$8,V_XNN1!$M$3:$M$8,BT514)</f>
        <v>4.1400000000000201E-2</v>
      </c>
      <c r="BQ514" s="308">
        <f>IFERROR((BN514 - V_XNN1!$M$16) / (V_XNN1!$M$15- V_XNN1!$M$16) * 100, 0)</f>
        <v>33.426183844011149</v>
      </c>
      <c r="BR514" s="308">
        <v>252</v>
      </c>
      <c r="BS514" s="308">
        <v>249</v>
      </c>
      <c r="BT514" s="374">
        <v>251.3</v>
      </c>
      <c r="BU514" s="312">
        <v>0.14399999999999999</v>
      </c>
      <c r="BV514" s="372">
        <v>0.15810099999999999</v>
      </c>
      <c r="BW514" s="369"/>
      <c r="BX514" s="312"/>
      <c r="BY514" s="370"/>
      <c r="BZ514" s="370"/>
      <c r="CA514" s="370"/>
      <c r="CB514" s="312"/>
      <c r="CC514" s="312"/>
      <c r="CD514" s="308"/>
      <c r="CE514" s="312"/>
      <c r="CF514" s="312"/>
      <c r="CG514" s="312"/>
      <c r="CH514" s="312"/>
      <c r="CI514" s="384"/>
      <c r="CJ514" s="312"/>
      <c r="CK514" s="372"/>
      <c r="CL514" s="369"/>
      <c r="CM514" s="312"/>
      <c r="CN514" s="370"/>
      <c r="CO514" s="370"/>
      <c r="CP514" s="370"/>
      <c r="CQ514" s="312"/>
      <c r="CR514" s="312"/>
      <c r="CS514" s="308"/>
      <c r="CT514" s="312"/>
      <c r="CU514" s="312"/>
      <c r="CV514" s="312"/>
      <c r="CW514" s="312"/>
      <c r="CX514" s="384"/>
      <c r="CY514" s="312"/>
      <c r="CZ514" s="372"/>
    </row>
    <row r="515" spans="1:104" s="1" customFormat="1" hidden="1">
      <c r="A515" s="271">
        <v>45074</v>
      </c>
      <c r="B515" s="380"/>
      <c r="C515" s="381"/>
      <c r="D515" s="382"/>
      <c r="E515" s="382"/>
      <c r="F515" s="382"/>
      <c r="G515" s="312"/>
      <c r="H515" s="308"/>
      <c r="I515" s="308"/>
      <c r="J515" s="308"/>
      <c r="K515" s="308"/>
      <c r="L515" s="308"/>
      <c r="M515" s="371"/>
      <c r="N515" s="371"/>
      <c r="O515" s="312"/>
      <c r="P515" s="383"/>
      <c r="Q515" s="369"/>
      <c r="R515" s="312"/>
      <c r="S515" s="370">
        <v>1.8842225566937263</v>
      </c>
      <c r="T515" s="370">
        <v>4.2408246800000002</v>
      </c>
      <c r="U515" s="370">
        <v>0</v>
      </c>
      <c r="V515" s="312">
        <f>_xll.SRS1Splines.Functions25.Linear_Interp(V_NK3!$P$8:$P$32,V_NK3!$R$8:$R$32,AC515)</f>
        <v>426.53558899999803</v>
      </c>
      <c r="W515" s="312">
        <f>(V515/V_NK3!$R$28)*100</f>
        <v>78.675244984876784</v>
      </c>
      <c r="X515" s="308">
        <f>V515-V_NK3!$R$8</f>
        <v>369.95693699999805</v>
      </c>
      <c r="Y515" s="308">
        <f>IFERROR((V515 - V_NK3!$V$10) / (V_NK3!$V$9- V_NK3!$V$10) * 100, 0)</f>
        <v>76.190475219596109</v>
      </c>
      <c r="Z515" s="308">
        <v>541.79999999999995</v>
      </c>
      <c r="AA515" s="308">
        <v>521</v>
      </c>
      <c r="AB515" s="312">
        <v>537.53</v>
      </c>
      <c r="AC515" s="371">
        <v>537.79999999999995</v>
      </c>
      <c r="AD515" s="308">
        <v>1</v>
      </c>
      <c r="AE515" s="372">
        <v>1.0001945000000001</v>
      </c>
      <c r="AF515" s="373"/>
      <c r="AG515" s="312"/>
      <c r="AH515" s="370">
        <v>4.4385356557089306</v>
      </c>
      <c r="AI515" s="370">
        <v>3.3321927272727274</v>
      </c>
      <c r="AJ515" s="370">
        <v>0</v>
      </c>
      <c r="AK515" s="312">
        <f>_xll.SRS1Splines.Functions25.Linear_Interp(V_NK2!$R$10:$R$21,V_NK2!$T$10:$T$21,AR515)</f>
        <v>47.154428571456897</v>
      </c>
      <c r="AL515" s="312">
        <f>(AK515/V_NK2!$T$18)*100</f>
        <v>66.042617046858396</v>
      </c>
      <c r="AM515" s="308">
        <f>AK515-V_NK2!$T$11</f>
        <v>6.3344285714291004</v>
      </c>
      <c r="AN515" s="308">
        <f>IFERROR((AK515 - V_NK2!$X$12) / (V_NK2!$X$11- V_NK2!$X$12) * 100, 0)</f>
        <v>20.714285714288462</v>
      </c>
      <c r="AO515" s="308">
        <v>427</v>
      </c>
      <c r="AP515" s="308">
        <v>420</v>
      </c>
      <c r="AQ515" s="308">
        <v>421.9</v>
      </c>
      <c r="AR515" s="371">
        <v>421.45</v>
      </c>
      <c r="AS515" s="312">
        <v>0.48000000000000004</v>
      </c>
      <c r="AT515" s="372">
        <v>0.80900000000000005</v>
      </c>
      <c r="AU515" s="369"/>
      <c r="AV515" s="312"/>
      <c r="AW515" s="370"/>
      <c r="AX515" s="370"/>
      <c r="AY515" s="370"/>
      <c r="AZ515" s="312"/>
      <c r="BA515" s="312"/>
      <c r="BB515" s="308"/>
      <c r="BC515" s="308"/>
      <c r="BD515" s="308"/>
      <c r="BE515" s="308"/>
      <c r="BF515" s="374"/>
      <c r="BG515" s="312"/>
      <c r="BH515" s="372"/>
      <c r="BI515" s="369"/>
      <c r="BJ515" s="312"/>
      <c r="BK515" s="370">
        <v>0.92620800000000003</v>
      </c>
      <c r="BL515" s="370">
        <v>0.93482035735019009</v>
      </c>
      <c r="BM515" s="370">
        <f t="shared" si="3"/>
        <v>-8.6123573501900585E-3</v>
      </c>
      <c r="BN515" s="312">
        <f>_xll.SRS1Splines.Functions25.Linear_Interp(V_XNN1!$K$3:$K$8,V_XNN1!$L$3:$L$8,BT515)</f>
        <v>0.19217999999999999</v>
      </c>
      <c r="BO515" s="312">
        <f>(BN515/V_XNN1!$L$7)*100</f>
        <v>91.51428571428572</v>
      </c>
      <c r="BP515" s="308">
        <f>_xll.SRS1Splines.Functions25.Linear_Interp(V_XNN1!$K$3:$K$8,V_XNN1!$M$3:$M$8,BT515)</f>
        <v>3.6179999999999803E-2</v>
      </c>
      <c r="BQ515" s="308">
        <f>IFERROR((BN515 - V_XNN1!$M$16) / (V_XNN1!$M$15- V_XNN1!$M$16) * 100, 0)</f>
        <v>17.270194986072426</v>
      </c>
      <c r="BR515" s="308">
        <v>252</v>
      </c>
      <c r="BS515" s="308">
        <v>249</v>
      </c>
      <c r="BT515" s="374">
        <v>251.01</v>
      </c>
      <c r="BU515" s="312">
        <v>0.14399999999999999</v>
      </c>
      <c r="BV515" s="372">
        <v>0.13419</v>
      </c>
      <c r="BW515" s="369"/>
      <c r="BX515" s="312"/>
      <c r="BY515" s="370"/>
      <c r="BZ515" s="370"/>
      <c r="CA515" s="370"/>
      <c r="CB515" s="312"/>
      <c r="CC515" s="312"/>
      <c r="CD515" s="308"/>
      <c r="CE515" s="312"/>
      <c r="CF515" s="312"/>
      <c r="CG515" s="312"/>
      <c r="CH515" s="312"/>
      <c r="CI515" s="384"/>
      <c r="CJ515" s="312"/>
      <c r="CK515" s="372"/>
      <c r="CL515" s="369"/>
      <c r="CM515" s="312"/>
      <c r="CN515" s="370"/>
      <c r="CO515" s="370"/>
      <c r="CP515" s="370"/>
      <c r="CQ515" s="312"/>
      <c r="CR515" s="312"/>
      <c r="CS515" s="308"/>
      <c r="CT515" s="312"/>
      <c r="CU515" s="312"/>
      <c r="CV515" s="312"/>
      <c r="CW515" s="312"/>
      <c r="CX515" s="384"/>
      <c r="CY515" s="312"/>
      <c r="CZ515" s="372"/>
    </row>
    <row r="516" spans="1:104" s="1" customFormat="1" hidden="1">
      <c r="A516" s="271">
        <v>45075</v>
      </c>
      <c r="B516" s="380"/>
      <c r="C516" s="381"/>
      <c r="D516" s="382"/>
      <c r="E516" s="382"/>
      <c r="F516" s="382"/>
      <c r="G516" s="312"/>
      <c r="H516" s="308"/>
      <c r="I516" s="308"/>
      <c r="J516" s="308"/>
      <c r="K516" s="308"/>
      <c r="L516" s="308"/>
      <c r="M516" s="371"/>
      <c r="N516" s="371"/>
      <c r="O516" s="312"/>
      <c r="P516" s="383"/>
      <c r="Q516" s="369"/>
      <c r="R516" s="312"/>
      <c r="S516" s="370">
        <v>0.90534014954645792</v>
      </c>
      <c r="T516" s="370">
        <v>2.9252848266666667</v>
      </c>
      <c r="U516" s="370">
        <v>0</v>
      </c>
      <c r="V516" s="312">
        <f>_xll.SRS1Splines.Functions25.Linear_Interp(V_NK3!$P$8:$P$32,V_NK3!$R$8:$R$32,AC516)</f>
        <v>424.51564430000002</v>
      </c>
      <c r="W516" s="312">
        <f>(V516/V_NK3!$R$28)*100</f>
        <v>78.302662606696259</v>
      </c>
      <c r="X516" s="308">
        <f>V516-V_NK3!$R$8</f>
        <v>367.93699230000004</v>
      </c>
      <c r="Y516" s="308">
        <f>IFERROR((V516 - V_NK3!$V$10) / (V_NK3!$V$9- V_NK3!$V$10) * 100, 0)</f>
        <v>75.774479380031266</v>
      </c>
      <c r="Z516" s="308">
        <v>541.79999999999995</v>
      </c>
      <c r="AA516" s="308">
        <v>521</v>
      </c>
      <c r="AB516" s="312">
        <v>537.53</v>
      </c>
      <c r="AC516" s="371">
        <v>537.74</v>
      </c>
      <c r="AD516" s="308">
        <v>0.69</v>
      </c>
      <c r="AE516" s="372">
        <v>0.68992566666666666</v>
      </c>
      <c r="AF516" s="373"/>
      <c r="AG516" s="312"/>
      <c r="AH516" s="370">
        <v>2.9315185933503312</v>
      </c>
      <c r="AI516" s="370">
        <v>2.4682909090909093</v>
      </c>
      <c r="AJ516" s="370">
        <v>0</v>
      </c>
      <c r="AK516" s="312">
        <f>_xll.SRS1Splines.Functions25.Linear_Interp(V_NK2!$R$10:$R$21,V_NK2!$T$10:$T$21,AR516)</f>
        <v>47.503914285742603</v>
      </c>
      <c r="AL516" s="312">
        <f>(AK516/V_NK2!$T$18)*100</f>
        <v>66.532092837174503</v>
      </c>
      <c r="AM516" s="308">
        <f>AK516-V_NK2!$T$11</f>
        <v>6.6839142857148062</v>
      </c>
      <c r="AN516" s="308">
        <f>IFERROR((AK516 - V_NK2!$X$12) / (V_NK2!$X$11- V_NK2!$X$12) * 100, 0)</f>
        <v>21.857142857145632</v>
      </c>
      <c r="AO516" s="308">
        <v>427</v>
      </c>
      <c r="AP516" s="308">
        <v>420</v>
      </c>
      <c r="AQ516" s="308">
        <v>421.9</v>
      </c>
      <c r="AR516" s="371">
        <v>421.53</v>
      </c>
      <c r="AS516" s="312">
        <v>0.48000000000000004</v>
      </c>
      <c r="AT516" s="372">
        <v>0.59799999999999998</v>
      </c>
      <c r="AU516" s="369"/>
      <c r="AV516" s="312"/>
      <c r="AW516" s="370"/>
      <c r="AX516" s="370"/>
      <c r="AY516" s="370"/>
      <c r="AZ516" s="312"/>
      <c r="BA516" s="312"/>
      <c r="BB516" s="308"/>
      <c r="BC516" s="308"/>
      <c r="BD516" s="308"/>
      <c r="BE516" s="308"/>
      <c r="BF516" s="374"/>
      <c r="BG516" s="312"/>
      <c r="BH516" s="372"/>
      <c r="BI516" s="369"/>
      <c r="BJ516" s="312"/>
      <c r="BK516" s="370">
        <v>0.71107200000000004</v>
      </c>
      <c r="BL516" s="370">
        <v>0.70929033090369598</v>
      </c>
      <c r="BM516" s="370">
        <f t="shared" si="3"/>
        <v>1.7816690963040616E-3</v>
      </c>
      <c r="BN516" s="312">
        <f>_xll.SRS1Splines.Functions25.Linear_Interp(V_XNN1!$K$3:$K$8,V_XNN1!$L$3:$L$8,BT516)</f>
        <v>0.192</v>
      </c>
      <c r="BO516" s="312">
        <f>(BN516/V_XNN1!$L$7)*100</f>
        <v>91.428571428571431</v>
      </c>
      <c r="BP516" s="308">
        <f>_xll.SRS1Splines.Functions25.Linear_Interp(V_XNN1!$K$3:$K$8,V_XNN1!$M$3:$M$8,BT516)</f>
        <v>3.5999999999999997E-2</v>
      </c>
      <c r="BQ516" s="308">
        <f>IFERROR((BN516 - V_XNN1!$M$16) / (V_XNN1!$M$15- V_XNN1!$M$16) * 100, 0)</f>
        <v>16.713091922005617</v>
      </c>
      <c r="BR516" s="308">
        <v>252</v>
      </c>
      <c r="BS516" s="308">
        <v>249</v>
      </c>
      <c r="BT516" s="374">
        <v>251</v>
      </c>
      <c r="BU516" s="312">
        <v>0.14399999999999999</v>
      </c>
      <c r="BV516" s="372">
        <v>0.101816</v>
      </c>
      <c r="BW516" s="369"/>
      <c r="BX516" s="312"/>
      <c r="BY516" s="370"/>
      <c r="BZ516" s="370"/>
      <c r="CA516" s="370"/>
      <c r="CB516" s="312"/>
      <c r="CC516" s="312"/>
      <c r="CD516" s="308"/>
      <c r="CE516" s="312"/>
      <c r="CF516" s="312"/>
      <c r="CG516" s="312"/>
      <c r="CH516" s="312"/>
      <c r="CI516" s="384"/>
      <c r="CJ516" s="312"/>
      <c r="CK516" s="372"/>
      <c r="CL516" s="369"/>
      <c r="CM516" s="312"/>
      <c r="CN516" s="370"/>
      <c r="CO516" s="370"/>
      <c r="CP516" s="370"/>
      <c r="CQ516" s="312"/>
      <c r="CR516" s="312"/>
      <c r="CS516" s="308"/>
      <c r="CT516" s="312"/>
      <c r="CU516" s="312"/>
      <c r="CV516" s="312"/>
      <c r="CW516" s="312"/>
      <c r="CX516" s="384"/>
      <c r="CY516" s="312"/>
      <c r="CZ516" s="372"/>
    </row>
    <row r="517" spans="1:104" s="1" customFormat="1" hidden="1">
      <c r="A517" s="271">
        <v>45076</v>
      </c>
      <c r="B517" s="380"/>
      <c r="C517" s="381"/>
      <c r="D517" s="382"/>
      <c r="E517" s="382"/>
      <c r="F517" s="382"/>
      <c r="G517" s="312"/>
      <c r="H517" s="308"/>
      <c r="I517" s="308"/>
      <c r="J517" s="308"/>
      <c r="K517" s="308"/>
      <c r="L517" s="308"/>
      <c r="M517" s="371"/>
      <c r="N517" s="371"/>
      <c r="O517" s="312"/>
      <c r="P517" s="383"/>
      <c r="Q517" s="369"/>
      <c r="R517" s="312"/>
      <c r="S517" s="370">
        <v>0.86410948575958335</v>
      </c>
      <c r="T517" s="370">
        <v>4.9039988400000007</v>
      </c>
      <c r="U517" s="370">
        <v>0</v>
      </c>
      <c r="V517" s="312">
        <f>_xll.SRS1Splines.Functions25.Linear_Interp(V_NK3!$P$8:$P$32,V_NK3!$R$8:$R$32,AC517)</f>
        <v>420.47575490000003</v>
      </c>
      <c r="W517" s="312">
        <f>(V517/V_NK3!$R$28)*100</f>
        <v>77.557497850334499</v>
      </c>
      <c r="X517" s="308">
        <f>V517-V_NK3!$R$8</f>
        <v>363.89710290000005</v>
      </c>
      <c r="Y517" s="308">
        <f>IFERROR((V517 - V_NK3!$V$10) / (V_NK3!$V$9- V_NK3!$V$10) * 100, 0)</f>
        <v>74.942487700900756</v>
      </c>
      <c r="Z517" s="308">
        <v>541.79999999999995</v>
      </c>
      <c r="AA517" s="308">
        <v>521</v>
      </c>
      <c r="AB517" s="312">
        <v>537.53</v>
      </c>
      <c r="AC517" s="371">
        <v>537.62</v>
      </c>
      <c r="AD517" s="308">
        <v>1.1599999999999999</v>
      </c>
      <c r="AE517" s="372">
        <v>1.1566035000000001</v>
      </c>
      <c r="AF517" s="373"/>
      <c r="AG517" s="312"/>
      <c r="AH517" s="370">
        <v>4.6987550863006637</v>
      </c>
      <c r="AI517" s="370">
        <v>3.1265018181818185</v>
      </c>
      <c r="AJ517" s="370">
        <v>0</v>
      </c>
      <c r="AK517" s="312">
        <f>_xll.SRS1Splines.Functions25.Linear_Interp(V_NK2!$R$10:$R$21,V_NK2!$T$10:$T$21,AR517)</f>
        <v>48.945542857171397</v>
      </c>
      <c r="AL517" s="312">
        <f>(AK517/V_NK2!$T$18)*100</f>
        <v>68.55118047222885</v>
      </c>
      <c r="AM517" s="308">
        <f>AK517-V_NK2!$T$11</f>
        <v>8.1255428571435999</v>
      </c>
      <c r="AN517" s="308">
        <f>IFERROR((AK517 - V_NK2!$X$12) / (V_NK2!$X$11- V_NK2!$X$12) * 100, 0)</f>
        <v>26.571428571432303</v>
      </c>
      <c r="AO517" s="308">
        <v>427</v>
      </c>
      <c r="AP517" s="308">
        <v>420</v>
      </c>
      <c r="AQ517" s="308">
        <v>421.9</v>
      </c>
      <c r="AR517" s="371">
        <v>421.86</v>
      </c>
      <c r="AS517" s="312">
        <v>0.48000000000000004</v>
      </c>
      <c r="AT517" s="372">
        <v>0.76200000000000001</v>
      </c>
      <c r="AU517" s="369"/>
      <c r="AV517" s="312"/>
      <c r="AW517" s="370"/>
      <c r="AX517" s="370"/>
      <c r="AY517" s="370"/>
      <c r="AZ517" s="312"/>
      <c r="BA517" s="312"/>
      <c r="BB517" s="308"/>
      <c r="BC517" s="308"/>
      <c r="BD517" s="308"/>
      <c r="BE517" s="308"/>
      <c r="BF517" s="374"/>
      <c r="BG517" s="312"/>
      <c r="BH517" s="372"/>
      <c r="BI517" s="369"/>
      <c r="BJ517" s="312"/>
      <c r="BK517" s="370">
        <v>1.1560319999999999</v>
      </c>
      <c r="BL517" s="370">
        <v>1.1649342707863</v>
      </c>
      <c r="BM517" s="370">
        <f t="shared" si="3"/>
        <v>-8.902270786300015E-3</v>
      </c>
      <c r="BN517" s="312">
        <f>_xll.SRS1Splines.Functions25.Linear_Interp(V_XNN1!$K$3:$K$8,V_XNN1!$L$3:$L$8,BT517)</f>
        <v>0.2046</v>
      </c>
      <c r="BO517" s="312">
        <f>(BN517/V_XNN1!$L$7)*100</f>
        <v>97.428571428571431</v>
      </c>
      <c r="BP517" s="308">
        <f>_xll.SRS1Splines.Functions25.Linear_Interp(V_XNN1!$K$3:$K$8,V_XNN1!$M$3:$M$8,BT517)</f>
        <v>4.8599999999999803E-2</v>
      </c>
      <c r="BQ517" s="308">
        <f>IFERROR((BN517 - V_XNN1!$M$16) / (V_XNN1!$M$15- V_XNN1!$M$16) * 100, 0)</f>
        <v>55.71030640668527</v>
      </c>
      <c r="BR517" s="308">
        <v>252</v>
      </c>
      <c r="BS517" s="308">
        <v>249</v>
      </c>
      <c r="BT517" s="374">
        <v>251.7</v>
      </c>
      <c r="BU517" s="312">
        <v>0.14399999999999999</v>
      </c>
      <c r="BV517" s="372">
        <v>0.16722200000000001</v>
      </c>
      <c r="BW517" s="369"/>
      <c r="BX517" s="312"/>
      <c r="BY517" s="370"/>
      <c r="BZ517" s="370"/>
      <c r="CA517" s="370"/>
      <c r="CB517" s="312"/>
      <c r="CC517" s="312"/>
      <c r="CD517" s="308"/>
      <c r="CE517" s="312"/>
      <c r="CF517" s="312"/>
      <c r="CG517" s="312"/>
      <c r="CH517" s="312"/>
      <c r="CI517" s="384"/>
      <c r="CJ517" s="312"/>
      <c r="CK517" s="372"/>
      <c r="CL517" s="369"/>
      <c r="CM517" s="312"/>
      <c r="CN517" s="370"/>
      <c r="CO517" s="370"/>
      <c r="CP517" s="370"/>
      <c r="CQ517" s="312"/>
      <c r="CR517" s="312"/>
      <c r="CS517" s="308"/>
      <c r="CT517" s="312"/>
      <c r="CU517" s="312"/>
      <c r="CV517" s="312"/>
      <c r="CW517" s="312"/>
      <c r="CX517" s="384"/>
      <c r="CY517" s="312"/>
      <c r="CZ517" s="372"/>
    </row>
    <row r="518" spans="1:104" s="1" customFormat="1" hidden="1">
      <c r="A518" s="271">
        <v>45077</v>
      </c>
      <c r="B518" s="380"/>
      <c r="C518" s="381"/>
      <c r="D518" s="382"/>
      <c r="E518" s="382"/>
      <c r="F518" s="382"/>
      <c r="G518" s="312"/>
      <c r="H518" s="308"/>
      <c r="I518" s="308"/>
      <c r="J518" s="308"/>
      <c r="K518" s="308"/>
      <c r="L518" s="308"/>
      <c r="M518" s="371"/>
      <c r="N518" s="371"/>
      <c r="O518" s="312"/>
      <c r="P518" s="383"/>
      <c r="Q518" s="369"/>
      <c r="R518" s="312"/>
      <c r="S518" s="370">
        <v>0.82688309098444734</v>
      </c>
      <c r="T518" s="370">
        <v>3.8568001066666677</v>
      </c>
      <c r="U518" s="370">
        <v>0</v>
      </c>
      <c r="V518" s="312">
        <f>_xll.SRS1Splines.Functions25.Linear_Interp(V_NK3!$P$8:$P$32,V_NK3!$R$8:$R$32,AC518)</f>
        <v>417.44583784999901</v>
      </c>
      <c r="W518" s="312">
        <f>(V518/V_NK3!$R$28)*100</f>
        <v>76.998624283062981</v>
      </c>
      <c r="X518" s="308">
        <f>V518-V_NK3!$R$8</f>
        <v>360.86718584999903</v>
      </c>
      <c r="Y518" s="308">
        <f>IFERROR((V518 - V_NK3!$V$10) / (V_NK3!$V$9- V_NK3!$V$10) * 100, 0)</f>
        <v>74.31849394155266</v>
      </c>
      <c r="Z518" s="308">
        <v>541.79999999999995</v>
      </c>
      <c r="AA518" s="308">
        <v>521</v>
      </c>
      <c r="AB518" s="312">
        <v>537.53</v>
      </c>
      <c r="AC518" s="371">
        <v>537.53</v>
      </c>
      <c r="AD518" s="308">
        <v>0.91</v>
      </c>
      <c r="AE518" s="372">
        <v>0.90962266666666691</v>
      </c>
      <c r="AF518" s="373"/>
      <c r="AG518" s="312"/>
      <c r="AH518" s="370">
        <v>3.7439915160248689</v>
      </c>
      <c r="AI518" s="370">
        <v>3.4144690909090909</v>
      </c>
      <c r="AJ518" s="370">
        <v>0</v>
      </c>
      <c r="AK518" s="312">
        <f>_xll.SRS1Splines.Functions25.Linear_Interp(V_NK2!$R$10:$R$21,V_NK2!$T$10:$T$21,AR518)</f>
        <v>49.1202857143141</v>
      </c>
      <c r="AL518" s="312">
        <f>(AK518/V_NK2!$T$18)*100</f>
        <v>68.79591836738669</v>
      </c>
      <c r="AM518" s="308">
        <f>AK518-V_NK2!$T$11</f>
        <v>8.3002857142863036</v>
      </c>
      <c r="AN518" s="308">
        <f>IFERROR((AK518 - V_NK2!$X$12) / (V_NK2!$X$11- V_NK2!$X$12) * 100, 0)</f>
        <v>27.142857142860404</v>
      </c>
      <c r="AO518" s="308">
        <v>427</v>
      </c>
      <c r="AP518" s="308">
        <v>420</v>
      </c>
      <c r="AQ518" s="308">
        <v>421.9</v>
      </c>
      <c r="AR518" s="371">
        <v>421.9</v>
      </c>
      <c r="AS518" s="312">
        <v>0.48000000000000004</v>
      </c>
      <c r="AT518" s="372">
        <v>0.833125</v>
      </c>
      <c r="AU518" s="369"/>
      <c r="AV518" s="312"/>
      <c r="AW518" s="370"/>
      <c r="AX518" s="370"/>
      <c r="AY518" s="370"/>
      <c r="AZ518" s="312"/>
      <c r="BA518" s="312"/>
      <c r="BB518" s="308"/>
      <c r="BC518" s="308"/>
      <c r="BD518" s="308"/>
      <c r="BE518" s="308"/>
      <c r="BF518" s="374"/>
      <c r="BG518" s="312"/>
      <c r="BH518" s="372"/>
      <c r="BI518" s="369"/>
      <c r="BJ518" s="312"/>
      <c r="BK518" s="370">
        <v>1.3737600000000001</v>
      </c>
      <c r="BL518" s="370">
        <v>1.3894332709798101</v>
      </c>
      <c r="BM518" s="370">
        <f t="shared" si="3"/>
        <v>-1.5673270979809972E-2</v>
      </c>
      <c r="BN518" s="312">
        <f>_xll.SRS1Splines.Functions25.Linear_Interp(V_XNN1!$K$3:$K$8,V_XNN1!$L$3:$L$8,BT518)</f>
        <v>0.20549999999999999</v>
      </c>
      <c r="BO518" s="312">
        <f>(BN518/V_XNN1!$L$7)*100</f>
        <v>97.857142857142847</v>
      </c>
      <c r="BP518" s="308">
        <f>_xll.SRS1Splines.Functions25.Linear_Interp(V_XNN1!$K$3:$K$8,V_XNN1!$M$3:$M$8,BT518)</f>
        <v>4.9500000000000002E-2</v>
      </c>
      <c r="BQ518" s="308">
        <f>IFERROR((BN518 - V_XNN1!$M$16) / (V_XNN1!$M$15- V_XNN1!$M$16) * 100, 0)</f>
        <v>58.495821727019489</v>
      </c>
      <c r="BR518" s="308">
        <v>252</v>
      </c>
      <c r="BS518" s="308">
        <v>249</v>
      </c>
      <c r="BT518" s="374">
        <v>251.75</v>
      </c>
      <c r="BU518" s="312">
        <v>0.14399999999999999</v>
      </c>
      <c r="BV518" s="372">
        <v>0.19944800000000001</v>
      </c>
      <c r="BW518" s="369"/>
      <c r="BX518" s="312"/>
      <c r="BY518" s="370"/>
      <c r="BZ518" s="370"/>
      <c r="CA518" s="370"/>
      <c r="CB518" s="312"/>
      <c r="CC518" s="312"/>
      <c r="CD518" s="308"/>
      <c r="CE518" s="312"/>
      <c r="CF518" s="312"/>
      <c r="CG518" s="312"/>
      <c r="CH518" s="312"/>
      <c r="CI518" s="384"/>
      <c r="CJ518" s="312"/>
      <c r="CK518" s="372"/>
      <c r="CL518" s="369"/>
      <c r="CM518" s="312"/>
      <c r="CN518" s="370"/>
      <c r="CO518" s="370"/>
      <c r="CP518" s="370"/>
      <c r="CQ518" s="312"/>
      <c r="CR518" s="312"/>
      <c r="CS518" s="308"/>
      <c r="CT518" s="312"/>
      <c r="CU518" s="312"/>
      <c r="CV518" s="312"/>
      <c r="CW518" s="312"/>
      <c r="CX518" s="384"/>
      <c r="CY518" s="312"/>
      <c r="CZ518" s="372"/>
    </row>
    <row r="519" spans="1:104" s="1" customFormat="1" hidden="1">
      <c r="A519" s="271">
        <v>45078</v>
      </c>
      <c r="B519" s="380"/>
      <c r="C519" s="381"/>
      <c r="D519" s="382"/>
      <c r="E519" s="382"/>
      <c r="F519" s="382"/>
      <c r="G519" s="312"/>
      <c r="H519" s="308"/>
      <c r="I519" s="308"/>
      <c r="J519" s="308"/>
      <c r="K519" s="308"/>
      <c r="L519" s="308"/>
      <c r="M519" s="371"/>
      <c r="N519" s="371"/>
      <c r="O519" s="312"/>
      <c r="P519" s="383"/>
      <c r="Q519" s="369">
        <v>6.8</v>
      </c>
      <c r="R519" s="312"/>
      <c r="S519" s="370">
        <v>1.3827194981317157</v>
      </c>
      <c r="T519" s="370">
        <v>4.7492939600000019</v>
      </c>
      <c r="U519" s="370">
        <v>0</v>
      </c>
      <c r="V519" s="312">
        <f>_xll.SRS1Splines.Functions25.Linear_Interp(V_NK3!$P$8:$P$32,V_NK3!$R$8:$R$32,AC519)</f>
        <v>414.07926334999797</v>
      </c>
      <c r="W519" s="312">
        <f>(V519/V_NK3!$R$28)*100</f>
        <v>76.37765365276131</v>
      </c>
      <c r="X519" s="308">
        <f>V519-V_NK3!$R$8</f>
        <v>357.500611349998</v>
      </c>
      <c r="Y519" s="308">
        <f>IFERROR((V519 - V_NK3!$V$10) / (V_NK3!$V$9- V_NK3!$V$10) * 100, 0)</f>
        <v>73.625167542277026</v>
      </c>
      <c r="Z519" s="308">
        <v>541.79999999999995</v>
      </c>
      <c r="AA519" s="308">
        <v>521</v>
      </c>
      <c r="AB519" s="312">
        <v>534.79999999999995</v>
      </c>
      <c r="AC519" s="371">
        <v>537.42999999999995</v>
      </c>
      <c r="AD519" s="308">
        <v>1.03</v>
      </c>
      <c r="AE519" s="372">
        <v>1.1201165000000004</v>
      </c>
      <c r="AF519" s="373">
        <v>6.8</v>
      </c>
      <c r="AG519" s="312"/>
      <c r="AH519" s="370">
        <v>4.7306619983834679</v>
      </c>
      <c r="AI519" s="370">
        <v>3.6970884000000002</v>
      </c>
      <c r="AJ519" s="370">
        <v>0</v>
      </c>
      <c r="AK519" s="312">
        <f>_xll.SRS1Splines.Functions25.Linear_Interp(V_NK2!$R$10:$R$21,V_NK2!$T$10:$T$21,AR519)</f>
        <v>50.037685714314399</v>
      </c>
      <c r="AL519" s="312">
        <f>(AK519/V_NK2!$T$18)*100</f>
        <v>70.080792316966949</v>
      </c>
      <c r="AM519" s="308">
        <f>AK519-V_NK2!$T$11</f>
        <v>9.2176857142866027</v>
      </c>
      <c r="AN519" s="308">
        <f>IFERROR((AK519 - V_NK2!$X$12) / (V_NK2!$X$11- V_NK2!$X$12) * 100, 0)</f>
        <v>30.14285714286153</v>
      </c>
      <c r="AO519" s="308">
        <v>427</v>
      </c>
      <c r="AP519" s="308">
        <v>420</v>
      </c>
      <c r="AQ519" s="308">
        <v>422.59</v>
      </c>
      <c r="AR519" s="371">
        <v>422.11</v>
      </c>
      <c r="AS519" s="312">
        <v>1.2719999999999998</v>
      </c>
      <c r="AT519" s="372">
        <v>0.89870000000000005</v>
      </c>
      <c r="AU519" s="369"/>
      <c r="AV519" s="312"/>
      <c r="AW519" s="370"/>
      <c r="AX519" s="370"/>
      <c r="AY519" s="370"/>
      <c r="AZ519" s="312"/>
      <c r="BA519" s="312"/>
      <c r="BB519" s="308"/>
      <c r="BC519" s="308"/>
      <c r="BD519" s="308"/>
      <c r="BE519" s="308"/>
      <c r="BF519" s="374"/>
      <c r="BG519" s="312"/>
      <c r="BH519" s="372"/>
      <c r="BI519" s="369"/>
      <c r="BJ519" s="312"/>
      <c r="BK519" s="370">
        <v>1.64455430819841</v>
      </c>
      <c r="BL519" s="370">
        <v>1.5840743081984101</v>
      </c>
      <c r="BM519" s="370">
        <f t="shared" si="3"/>
        <v>6.0479999999999867E-2</v>
      </c>
      <c r="BN519" s="312">
        <f>_xll.SRS1Splines.Functions25.Linear_Interp(V_XNN1!$K$3:$K$8,V_XNN1!$L$3:$L$8,BT519)</f>
        <v>0.21</v>
      </c>
      <c r="BO519" s="312">
        <f>(BN519/V_XNN1!$L$7)*100</f>
        <v>100</v>
      </c>
      <c r="BP519" s="308">
        <f>_xll.SRS1Splines.Functions25.Linear_Interp(V_XNN1!$K$3:$K$8,V_XNN1!$M$3:$M$8,BT519)</f>
        <v>5.3999999999999999E-2</v>
      </c>
      <c r="BQ519" s="308">
        <f>IFERROR((BN519 - V_XNN1!$M$16) / (V_XNN1!$M$15- V_XNN1!$M$16) * 100, 0)</f>
        <v>72.423398328690809</v>
      </c>
      <c r="BR519" s="308">
        <v>252</v>
      </c>
      <c r="BS519" s="308">
        <v>249</v>
      </c>
      <c r="BT519" s="374">
        <v>252</v>
      </c>
      <c r="BU519" s="312">
        <v>0.312</v>
      </c>
      <c r="BV519" s="372">
        <v>0.22738800000000001</v>
      </c>
      <c r="BW519" s="369"/>
      <c r="BX519" s="312"/>
      <c r="BY519" s="370"/>
      <c r="BZ519" s="370"/>
      <c r="CA519" s="370"/>
      <c r="CB519" s="312"/>
      <c r="CC519" s="312"/>
      <c r="CD519" s="308"/>
      <c r="CE519" s="312"/>
      <c r="CF519" s="312"/>
      <c r="CG519" s="312"/>
      <c r="CH519" s="312"/>
      <c r="CI519" s="384"/>
      <c r="CJ519" s="312"/>
      <c r="CK519" s="372"/>
      <c r="CL519" s="369"/>
      <c r="CM519" s="312"/>
      <c r="CN519" s="370"/>
      <c r="CO519" s="370"/>
      <c r="CP519" s="370"/>
      <c r="CQ519" s="312"/>
      <c r="CR519" s="312"/>
      <c r="CS519" s="308"/>
      <c r="CT519" s="312"/>
      <c r="CU519" s="312"/>
      <c r="CV519" s="312"/>
      <c r="CW519" s="312"/>
      <c r="CX519" s="384"/>
      <c r="CY519" s="312"/>
      <c r="CZ519" s="372"/>
    </row>
    <row r="520" spans="1:104" s="1" customFormat="1" hidden="1">
      <c r="A520" s="271">
        <v>45079</v>
      </c>
      <c r="B520" s="380"/>
      <c r="C520" s="381"/>
      <c r="D520" s="382"/>
      <c r="E520" s="382"/>
      <c r="F520" s="382"/>
      <c r="G520" s="312"/>
      <c r="H520" s="308"/>
      <c r="I520" s="308"/>
      <c r="J520" s="308"/>
      <c r="K520" s="308"/>
      <c r="L520" s="308"/>
      <c r="M520" s="371"/>
      <c r="N520" s="371"/>
      <c r="O520" s="312"/>
      <c r="P520" s="383"/>
      <c r="Q520" s="369">
        <v>0</v>
      </c>
      <c r="R520" s="312"/>
      <c r="S520" s="370">
        <v>0.56644809194946288</v>
      </c>
      <c r="T520" s="370">
        <v>4.2696800000000001</v>
      </c>
      <c r="U520" s="370">
        <v>0</v>
      </c>
      <c r="V520" s="312">
        <f>_xll.SRS1Splines.Functions25.Linear_Interp(V_NK3!$P$8:$P$32,V_NK3!$R$8:$R$32,AC520)</f>
        <v>410.37603140000198</v>
      </c>
      <c r="W520" s="312">
        <f>(V520/V_NK3!$R$28)*100</f>
        <v>75.694585959430441</v>
      </c>
      <c r="X520" s="308">
        <f>V520-V_NK3!$R$8</f>
        <v>353.797379400002</v>
      </c>
      <c r="Y520" s="308">
        <f>IFERROR((V520 - V_NK3!$V$10) / (V_NK3!$V$9- V_NK3!$V$10) * 100, 0)</f>
        <v>72.862508503074878</v>
      </c>
      <c r="Z520" s="308">
        <v>541.79999999999995</v>
      </c>
      <c r="AA520" s="308">
        <v>521</v>
      </c>
      <c r="AB520" s="312">
        <v>534.79999999999995</v>
      </c>
      <c r="AC520" s="371">
        <v>537.32000000000005</v>
      </c>
      <c r="AD520" s="308">
        <v>1.03</v>
      </c>
      <c r="AE520" s="372">
        <v>1.0069999999999999</v>
      </c>
      <c r="AF520" s="373">
        <v>0</v>
      </c>
      <c r="AG520" s="312"/>
      <c r="AH520" s="370">
        <v>4.0296398703433232</v>
      </c>
      <c r="AI520" s="370">
        <v>3.2977312723636372</v>
      </c>
      <c r="AJ520" s="370">
        <v>0</v>
      </c>
      <c r="AK520" s="312">
        <f>_xll.SRS1Splines.Functions25.Linear_Interp(V_NK2!$R$10:$R$21,V_NK2!$T$10:$T$21,AR520)</f>
        <v>50.780342857171398</v>
      </c>
      <c r="AL520" s="312">
        <f>(AK520/V_NK2!$T$18)*100</f>
        <v>71.120928371388501</v>
      </c>
      <c r="AM520" s="308">
        <f>AK520-V_NK2!$T$11</f>
        <v>9.9603428571436012</v>
      </c>
      <c r="AN520" s="308">
        <f>IFERROR((AK520 - V_NK2!$X$12) / (V_NK2!$X$11- V_NK2!$X$12) * 100, 0)</f>
        <v>32.571428571432605</v>
      </c>
      <c r="AO520" s="308">
        <v>427</v>
      </c>
      <c r="AP520" s="308">
        <v>420</v>
      </c>
      <c r="AQ520" s="308">
        <v>422.59</v>
      </c>
      <c r="AR520" s="371">
        <v>422.28</v>
      </c>
      <c r="AS520" s="312">
        <v>1.2719999999999998</v>
      </c>
      <c r="AT520" s="372">
        <v>0.80200000000000005</v>
      </c>
      <c r="AU520" s="369"/>
      <c r="AV520" s="312"/>
      <c r="AW520" s="370"/>
      <c r="AX520" s="370"/>
      <c r="AY520" s="370"/>
      <c r="AZ520" s="312"/>
      <c r="BA520" s="312"/>
      <c r="BB520" s="308"/>
      <c r="BC520" s="308"/>
      <c r="BD520" s="308"/>
      <c r="BE520" s="308"/>
      <c r="BF520" s="374"/>
      <c r="BG520" s="312"/>
      <c r="BH520" s="372"/>
      <c r="BI520" s="369"/>
      <c r="BJ520" s="312"/>
      <c r="BK520" s="370">
        <v>2.3301658672515</v>
      </c>
      <c r="BL520" s="370">
        <v>2.2696858672514999</v>
      </c>
      <c r="BM520" s="370">
        <f t="shared" si="3"/>
        <v>6.0480000000000089E-2</v>
      </c>
      <c r="BN520" s="312">
        <f>_xll.SRS1Splines.Functions25.Linear_Interp(V_XNN1!$K$3:$K$8,V_XNN1!$L$3:$L$8,BT520)</f>
        <v>0.21</v>
      </c>
      <c r="BO520" s="312">
        <f>(BN520/V_XNN1!$L$7)*100</f>
        <v>100</v>
      </c>
      <c r="BP520" s="308">
        <f>_xll.SRS1Splines.Functions25.Linear_Interp(V_XNN1!$K$3:$K$8,V_XNN1!$M$3:$M$8,BT520)</f>
        <v>5.3999999999999999E-2</v>
      </c>
      <c r="BQ520" s="308">
        <f>IFERROR((BN520 - V_XNN1!$M$16) / (V_XNN1!$M$15- V_XNN1!$M$16) * 100, 0)</f>
        <v>72.423398328690809</v>
      </c>
      <c r="BR520" s="308">
        <v>252</v>
      </c>
      <c r="BS520" s="308">
        <v>249</v>
      </c>
      <c r="BT520" s="374">
        <v>252</v>
      </c>
      <c r="BU520" s="312">
        <v>0.312</v>
      </c>
      <c r="BV520" s="372">
        <v>0.32580500000000001</v>
      </c>
      <c r="BW520" s="369"/>
      <c r="BX520" s="312"/>
      <c r="BY520" s="370"/>
      <c r="BZ520" s="370"/>
      <c r="CA520" s="370"/>
      <c r="CB520" s="312"/>
      <c r="CC520" s="312"/>
      <c r="CD520" s="308"/>
      <c r="CE520" s="312"/>
      <c r="CF520" s="312"/>
      <c r="CG520" s="312"/>
      <c r="CH520" s="312"/>
      <c r="CI520" s="384"/>
      <c r="CJ520" s="312"/>
      <c r="CK520" s="372"/>
      <c r="CL520" s="369"/>
      <c r="CM520" s="312"/>
      <c r="CN520" s="370"/>
      <c r="CO520" s="370"/>
      <c r="CP520" s="370"/>
      <c r="CQ520" s="312"/>
      <c r="CR520" s="312"/>
      <c r="CS520" s="308"/>
      <c r="CT520" s="312"/>
      <c r="CU520" s="312"/>
      <c r="CV520" s="312"/>
      <c r="CW520" s="312"/>
      <c r="CX520" s="384"/>
      <c r="CY520" s="312"/>
      <c r="CZ520" s="372"/>
    </row>
    <row r="521" spans="1:104" s="1" customFormat="1" hidden="1">
      <c r="A521" s="271">
        <v>45080</v>
      </c>
      <c r="B521" s="380"/>
      <c r="C521" s="381"/>
      <c r="D521" s="382"/>
      <c r="E521" s="382"/>
      <c r="F521" s="382"/>
      <c r="G521" s="312"/>
      <c r="H521" s="308"/>
      <c r="I521" s="308"/>
      <c r="J521" s="308"/>
      <c r="K521" s="308"/>
      <c r="L521" s="308"/>
      <c r="M521" s="371"/>
      <c r="N521" s="371"/>
      <c r="O521" s="312"/>
      <c r="P521" s="383"/>
      <c r="Q521" s="369">
        <v>12.8</v>
      </c>
      <c r="R521" s="312"/>
      <c r="S521" s="370">
        <v>1.6189279095464586</v>
      </c>
      <c r="T521" s="370">
        <v>3.6388725866666674</v>
      </c>
      <c r="U521" s="370">
        <v>0</v>
      </c>
      <c r="V521" s="312">
        <f>_xll.SRS1Splines.Functions25.Linear_Interp(V_NK3!$P$8:$P$32,V_NK3!$R$8:$R$32,AC521)</f>
        <v>408.35608669999999</v>
      </c>
      <c r="W521" s="312">
        <f>(V521/V_NK3!$R$28)*100</f>
        <v>75.322003581249191</v>
      </c>
      <c r="X521" s="308">
        <f>V521-V_NK3!$R$8</f>
        <v>351.77743470000001</v>
      </c>
      <c r="Y521" s="308">
        <f>IFERROR((V521 - V_NK3!$V$10) / (V_NK3!$V$9- V_NK3!$V$10) * 100, 0)</f>
        <v>72.44651266350921</v>
      </c>
      <c r="Z521" s="308">
        <v>541.79999999999995</v>
      </c>
      <c r="AA521" s="308">
        <v>521</v>
      </c>
      <c r="AB521" s="312">
        <v>534.79999999999995</v>
      </c>
      <c r="AC521" s="371">
        <v>537.26</v>
      </c>
      <c r="AD521" s="308">
        <v>1.03</v>
      </c>
      <c r="AE521" s="372">
        <v>0.85822466666666675</v>
      </c>
      <c r="AF521" s="373">
        <v>12.8</v>
      </c>
      <c r="AG521" s="312"/>
      <c r="AH521" s="370">
        <v>3.8092315381503319</v>
      </c>
      <c r="AI521" s="370">
        <v>3.5947818556363638</v>
      </c>
      <c r="AJ521" s="370">
        <v>0</v>
      </c>
      <c r="AK521" s="312">
        <f>_xll.SRS1Splines.Functions25.Linear_Interp(V_NK2!$R$10:$R$21,V_NK2!$T$10:$T$21,AR521)</f>
        <v>50.692971428600103</v>
      </c>
      <c r="AL521" s="312">
        <f>(AK521/V_NK2!$T$18)*100</f>
        <v>70.998559423809667</v>
      </c>
      <c r="AM521" s="308">
        <f>AK521-V_NK2!$T$11</f>
        <v>9.8729714285723063</v>
      </c>
      <c r="AN521" s="308">
        <f>IFERROR((AK521 - V_NK2!$X$12) / (V_NK2!$X$11- V_NK2!$X$12) * 100, 0)</f>
        <v>32.28571428571874</v>
      </c>
      <c r="AO521" s="308">
        <v>427</v>
      </c>
      <c r="AP521" s="308">
        <v>420</v>
      </c>
      <c r="AQ521" s="308">
        <v>422.59</v>
      </c>
      <c r="AR521" s="371">
        <v>422.26</v>
      </c>
      <c r="AS521" s="312">
        <v>1.2719999999999998</v>
      </c>
      <c r="AT521" s="372">
        <v>3.6409999999999998E-2</v>
      </c>
      <c r="AU521" s="369"/>
      <c r="AV521" s="312"/>
      <c r="AW521" s="370"/>
      <c r="AX521" s="370"/>
      <c r="AY521" s="370"/>
      <c r="AZ521" s="312"/>
      <c r="BA521" s="312"/>
      <c r="BB521" s="308"/>
      <c r="BC521" s="308"/>
      <c r="BD521" s="308"/>
      <c r="BE521" s="308"/>
      <c r="BF521" s="374"/>
      <c r="BG521" s="312"/>
      <c r="BH521" s="372"/>
      <c r="BI521" s="369"/>
      <c r="BJ521" s="312"/>
      <c r="BK521" s="370">
        <v>2.2415904018577004</v>
      </c>
      <c r="BL521" s="370">
        <v>2.2415904018577004</v>
      </c>
      <c r="BM521" s="370">
        <f t="shared" si="3"/>
        <v>0</v>
      </c>
      <c r="BN521" s="312">
        <f>_xll.SRS1Splines.Functions25.Linear_Interp(V_XNN1!$K$3:$K$8,V_XNN1!$L$3:$L$8,BT521)</f>
        <v>0.21</v>
      </c>
      <c r="BO521" s="312">
        <f>(BN521/V_XNN1!$L$7)*100</f>
        <v>100</v>
      </c>
      <c r="BP521" s="308">
        <f>_xll.SRS1Splines.Functions25.Linear_Interp(V_XNN1!$K$3:$K$8,V_XNN1!$M$3:$M$8,BT521)</f>
        <v>5.3999999999999999E-2</v>
      </c>
      <c r="BQ521" s="308">
        <f>IFERROR((BN521 - V_XNN1!$M$16) / (V_XNN1!$M$15- V_XNN1!$M$16) * 100, 0)</f>
        <v>72.423398328690809</v>
      </c>
      <c r="BR521" s="308">
        <v>252</v>
      </c>
      <c r="BS521" s="308">
        <v>249</v>
      </c>
      <c r="BT521" s="374">
        <v>252</v>
      </c>
      <c r="BU521" s="312">
        <v>0.312</v>
      </c>
      <c r="BV521" s="372">
        <v>0.321772</v>
      </c>
      <c r="BW521" s="369"/>
      <c r="BX521" s="312"/>
      <c r="BY521" s="370"/>
      <c r="BZ521" s="370"/>
      <c r="CA521" s="370"/>
      <c r="CB521" s="312"/>
      <c r="CC521" s="312"/>
      <c r="CD521" s="308"/>
      <c r="CE521" s="312"/>
      <c r="CF521" s="312"/>
      <c r="CG521" s="312"/>
      <c r="CH521" s="312"/>
      <c r="CI521" s="384"/>
      <c r="CJ521" s="312"/>
      <c r="CK521" s="372"/>
      <c r="CL521" s="369"/>
      <c r="CM521" s="312"/>
      <c r="CN521" s="370"/>
      <c r="CO521" s="370"/>
      <c r="CP521" s="370"/>
      <c r="CQ521" s="312"/>
      <c r="CR521" s="312"/>
      <c r="CS521" s="308"/>
      <c r="CT521" s="312"/>
      <c r="CU521" s="312"/>
      <c r="CV521" s="312"/>
      <c r="CW521" s="312"/>
      <c r="CX521" s="384"/>
      <c r="CY521" s="312"/>
      <c r="CZ521" s="372"/>
    </row>
    <row r="522" spans="1:104" s="1" customFormat="1" hidden="1">
      <c r="A522" s="271">
        <v>45081</v>
      </c>
      <c r="B522" s="380"/>
      <c r="C522" s="381"/>
      <c r="D522" s="382"/>
      <c r="E522" s="382"/>
      <c r="F522" s="382"/>
      <c r="G522" s="312"/>
      <c r="H522" s="308"/>
      <c r="I522" s="308"/>
      <c r="J522" s="308"/>
      <c r="K522" s="308"/>
      <c r="L522" s="308"/>
      <c r="M522" s="371"/>
      <c r="N522" s="371"/>
      <c r="O522" s="312"/>
      <c r="P522" s="383"/>
      <c r="Q522" s="369">
        <v>0</v>
      </c>
      <c r="R522" s="312"/>
      <c r="S522" s="370">
        <v>0.53134233813171416</v>
      </c>
      <c r="T522" s="370">
        <v>3.8979168000000004</v>
      </c>
      <c r="U522" s="370">
        <v>0</v>
      </c>
      <c r="V522" s="312">
        <f>_xll.SRS1Splines.Functions25.Linear_Interp(V_NK3!$P$8:$P$32,V_NK3!$R$8:$R$32,AC522)</f>
        <v>404.98951219999901</v>
      </c>
      <c r="W522" s="312">
        <f>(V522/V_NK3!$R$28)*100</f>
        <v>74.701032950947535</v>
      </c>
      <c r="X522" s="308">
        <f>V522-V_NK3!$R$8</f>
        <v>348.41086019999904</v>
      </c>
      <c r="Y522" s="308">
        <f>IFERROR((V522 - V_NK3!$V$10) / (V_NK3!$V$9- V_NK3!$V$10) * 100, 0)</f>
        <v>71.753186264233591</v>
      </c>
      <c r="Z522" s="308">
        <v>541.79999999999995</v>
      </c>
      <c r="AA522" s="308">
        <v>521</v>
      </c>
      <c r="AB522" s="312">
        <v>534.79999999999995</v>
      </c>
      <c r="AC522" s="371">
        <v>537.16</v>
      </c>
      <c r="AD522" s="308">
        <v>1.03</v>
      </c>
      <c r="AE522" s="372">
        <v>0.91932000000000003</v>
      </c>
      <c r="AF522" s="373">
        <v>0</v>
      </c>
      <c r="AG522" s="312"/>
      <c r="AH522" s="370">
        <v>3.6834680915834657</v>
      </c>
      <c r="AI522" s="370">
        <v>3.007995057818182</v>
      </c>
      <c r="AJ522" s="370">
        <v>0</v>
      </c>
      <c r="AK522" s="312">
        <f>_xll.SRS1Splines.Functions25.Linear_Interp(V_NK2!$R$10:$R$21,V_NK2!$T$10:$T$21,AR522)</f>
        <v>51.479314285743101</v>
      </c>
      <c r="AL522" s="312">
        <f>(AK522/V_NK2!$T$18)*100</f>
        <v>72.099879952021141</v>
      </c>
      <c r="AM522" s="308">
        <f>AK522-V_NK2!$T$11</f>
        <v>10.659314285715304</v>
      </c>
      <c r="AN522" s="308">
        <f>IFERROR((AK522 - V_NK2!$X$12) / (V_NK2!$X$11- V_NK2!$X$12) * 100, 0)</f>
        <v>34.857142857147899</v>
      </c>
      <c r="AO522" s="308">
        <v>427</v>
      </c>
      <c r="AP522" s="308">
        <v>420</v>
      </c>
      <c r="AQ522" s="308">
        <v>422.59</v>
      </c>
      <c r="AR522" s="371">
        <v>422.44</v>
      </c>
      <c r="AS522" s="312">
        <v>1.2719999999999998</v>
      </c>
      <c r="AT522" s="372">
        <v>3.0470000000000001E-2</v>
      </c>
      <c r="AU522" s="369"/>
      <c r="AV522" s="312"/>
      <c r="AW522" s="370"/>
      <c r="AX522" s="370"/>
      <c r="AY522" s="370"/>
      <c r="AZ522" s="312"/>
      <c r="BA522" s="312"/>
      <c r="BB522" s="308"/>
      <c r="BC522" s="308"/>
      <c r="BD522" s="308"/>
      <c r="BE522" s="308"/>
      <c r="BF522" s="374"/>
      <c r="BG522" s="312"/>
      <c r="BH522" s="372"/>
      <c r="BI522" s="369"/>
      <c r="BJ522" s="312"/>
      <c r="BK522" s="370">
        <v>2.1580633425788598</v>
      </c>
      <c r="BL522" s="370">
        <v>2.1580633425788598</v>
      </c>
      <c r="BM522" s="370">
        <f t="shared" si="3"/>
        <v>0</v>
      </c>
      <c r="BN522" s="312">
        <f>_xll.SRS1Splines.Functions25.Linear_Interp(V_XNN1!$K$3:$K$8,V_XNN1!$L$3:$L$8,BT522)</f>
        <v>0.21</v>
      </c>
      <c r="BO522" s="312">
        <f>(BN522/V_XNN1!$L$7)*100</f>
        <v>100</v>
      </c>
      <c r="BP522" s="308">
        <f>_xll.SRS1Splines.Functions25.Linear_Interp(V_XNN1!$K$3:$K$8,V_XNN1!$M$3:$M$8,BT522)</f>
        <v>5.3999999999999999E-2</v>
      </c>
      <c r="BQ522" s="308">
        <f>IFERROR((BN522 - V_XNN1!$M$16) / (V_XNN1!$M$15- V_XNN1!$M$16) * 100, 0)</f>
        <v>72.423398328690809</v>
      </c>
      <c r="BR522" s="308">
        <v>252</v>
      </c>
      <c r="BS522" s="308">
        <v>249</v>
      </c>
      <c r="BT522" s="374">
        <v>252</v>
      </c>
      <c r="BU522" s="312">
        <v>0.312</v>
      </c>
      <c r="BV522" s="372">
        <v>0.309782</v>
      </c>
      <c r="BW522" s="369"/>
      <c r="BX522" s="312"/>
      <c r="BY522" s="370"/>
      <c r="BZ522" s="370"/>
      <c r="CA522" s="370"/>
      <c r="CB522" s="312"/>
      <c r="CC522" s="312"/>
      <c r="CD522" s="308"/>
      <c r="CE522" s="312"/>
      <c r="CF522" s="312"/>
      <c r="CG522" s="312"/>
      <c r="CH522" s="312"/>
      <c r="CI522" s="384"/>
      <c r="CJ522" s="312"/>
      <c r="CK522" s="372"/>
      <c r="CL522" s="369"/>
      <c r="CM522" s="312"/>
      <c r="CN522" s="370"/>
      <c r="CO522" s="370"/>
      <c r="CP522" s="370"/>
      <c r="CQ522" s="312"/>
      <c r="CR522" s="312"/>
      <c r="CS522" s="308"/>
      <c r="CT522" s="312"/>
      <c r="CU522" s="312"/>
      <c r="CV522" s="312"/>
      <c r="CW522" s="312"/>
      <c r="CX522" s="384"/>
      <c r="CY522" s="312"/>
      <c r="CZ522" s="372"/>
    </row>
    <row r="523" spans="1:104" s="1" customFormat="1" hidden="1">
      <c r="A523" s="271">
        <v>45082</v>
      </c>
      <c r="B523" s="380"/>
      <c r="C523" s="381"/>
      <c r="D523" s="382"/>
      <c r="E523" s="382"/>
      <c r="F523" s="382"/>
      <c r="G523" s="312"/>
      <c r="H523" s="308"/>
      <c r="I523" s="308"/>
      <c r="J523" s="308"/>
      <c r="K523" s="308"/>
      <c r="L523" s="308"/>
      <c r="M523" s="371"/>
      <c r="N523" s="371"/>
      <c r="O523" s="312"/>
      <c r="P523" s="383"/>
      <c r="Q523" s="369">
        <v>1</v>
      </c>
      <c r="R523" s="312"/>
      <c r="S523" s="370">
        <v>0.76954553813171389</v>
      </c>
      <c r="T523" s="370">
        <v>4.13612</v>
      </c>
      <c r="U523" s="370">
        <v>0</v>
      </c>
      <c r="V523" s="312">
        <f>_xll.SRS1Splines.Functions25.Linear_Interp(V_NK3!$P$8:$P$32,V_NK3!$R$8:$R$32,AC523)</f>
        <v>401.62293769999798</v>
      </c>
      <c r="W523" s="312">
        <f>(V523/V_NK3!$R$28)*100</f>
        <v>74.080062320645865</v>
      </c>
      <c r="X523" s="308">
        <f>V523-V_NK3!$R$8</f>
        <v>345.044285699998</v>
      </c>
      <c r="Y523" s="308">
        <f>IFERROR((V523 - V_NK3!$V$10) / (V_NK3!$V$9- V_NK3!$V$10) * 100, 0)</f>
        <v>71.059859864957957</v>
      </c>
      <c r="Z523" s="308">
        <v>541.79999999999995</v>
      </c>
      <c r="AA523" s="308">
        <v>521</v>
      </c>
      <c r="AB523" s="312">
        <v>534.79999999999995</v>
      </c>
      <c r="AC523" s="371">
        <v>537.05999999999995</v>
      </c>
      <c r="AD523" s="308">
        <v>1.03</v>
      </c>
      <c r="AE523" s="372">
        <v>0.97550000000000003</v>
      </c>
      <c r="AF523" s="373">
        <v>1</v>
      </c>
      <c r="AG523" s="312"/>
      <c r="AH523" s="370">
        <v>3.9764580275834653</v>
      </c>
      <c r="AI523" s="370">
        <v>3.2269900549090913</v>
      </c>
      <c r="AJ523" s="370">
        <v>0</v>
      </c>
      <c r="AK523" s="312">
        <f>_xll.SRS1Splines.Functions25.Linear_Interp(V_NK2!$R$10:$R$21,V_NK2!$T$10:$T$21,AR523)</f>
        <v>52.178285714314697</v>
      </c>
      <c r="AL523" s="312">
        <f>(AK523/V_NK2!$T$18)*100</f>
        <v>73.078831532653638</v>
      </c>
      <c r="AM523" s="308">
        <f>AK523-V_NK2!$T$11</f>
        <v>11.3582857142869</v>
      </c>
      <c r="AN523" s="308">
        <f>IFERROR((AK523 - V_NK2!$X$12) / (V_NK2!$X$11- V_NK2!$X$12) * 100, 0)</f>
        <v>37.142857142862844</v>
      </c>
      <c r="AO523" s="308">
        <v>427</v>
      </c>
      <c r="AP523" s="308">
        <v>420</v>
      </c>
      <c r="AQ523" s="308">
        <v>422.59</v>
      </c>
      <c r="AR523" s="371">
        <v>422.6</v>
      </c>
      <c r="AS523" s="312">
        <v>1.2719999999999998</v>
      </c>
      <c r="AT523" s="372">
        <v>0.78442699999999999</v>
      </c>
      <c r="AU523" s="369"/>
      <c r="AV523" s="312"/>
      <c r="AW523" s="370"/>
      <c r="AX523" s="370"/>
      <c r="AY523" s="370"/>
      <c r="AZ523" s="312"/>
      <c r="BA523" s="312"/>
      <c r="BB523" s="308"/>
      <c r="BC523" s="308"/>
      <c r="BD523" s="308"/>
      <c r="BE523" s="308"/>
      <c r="BF523" s="374"/>
      <c r="BG523" s="312"/>
      <c r="BH523" s="372"/>
      <c r="BI523" s="369"/>
      <c r="BJ523" s="312"/>
      <c r="BK523" s="370">
        <v>1.8056056247177998</v>
      </c>
      <c r="BL523" s="370">
        <v>1.8056056247177998</v>
      </c>
      <c r="BM523" s="370">
        <f t="shared" si="3"/>
        <v>0</v>
      </c>
      <c r="BN523" s="312">
        <f>_xll.SRS1Splines.Functions25.Linear_Interp(V_XNN1!$K$3:$K$8,V_XNN1!$L$3:$L$8,BT523)</f>
        <v>0.2019</v>
      </c>
      <c r="BO523" s="312">
        <f>(BN523/V_XNN1!$L$7)*100</f>
        <v>96.142857142857139</v>
      </c>
      <c r="BP523" s="308">
        <f>_xll.SRS1Splines.Functions25.Linear_Interp(V_XNN1!$K$3:$K$8,V_XNN1!$M$3:$M$8,BT523)</f>
        <v>4.5900000000000198E-2</v>
      </c>
      <c r="BQ523" s="308">
        <f>IFERROR((BN523 - V_XNN1!$M$16) / (V_XNN1!$M$15- V_XNN1!$M$16) * 100, 0)</f>
        <v>47.353760445682468</v>
      </c>
      <c r="BR523" s="308">
        <v>252</v>
      </c>
      <c r="BS523" s="308">
        <v>249</v>
      </c>
      <c r="BT523" s="374">
        <v>251.55</v>
      </c>
      <c r="BU523" s="312">
        <v>0.312</v>
      </c>
      <c r="BV523" s="372">
        <v>0.25918799999999997</v>
      </c>
      <c r="BW523" s="369"/>
      <c r="BX523" s="312"/>
      <c r="BY523" s="370"/>
      <c r="BZ523" s="370"/>
      <c r="CA523" s="370"/>
      <c r="CB523" s="312"/>
      <c r="CC523" s="312"/>
      <c r="CD523" s="308"/>
      <c r="CE523" s="312"/>
      <c r="CF523" s="312"/>
      <c r="CG523" s="312"/>
      <c r="CH523" s="312"/>
      <c r="CI523" s="384"/>
      <c r="CJ523" s="312"/>
      <c r="CK523" s="372"/>
      <c r="CL523" s="369"/>
      <c r="CM523" s="312"/>
      <c r="CN523" s="370"/>
      <c r="CO523" s="370"/>
      <c r="CP523" s="370"/>
      <c r="CQ523" s="312"/>
      <c r="CR523" s="312"/>
      <c r="CS523" s="308"/>
      <c r="CT523" s="312"/>
      <c r="CU523" s="312"/>
      <c r="CV523" s="312"/>
      <c r="CW523" s="312"/>
      <c r="CX523" s="384"/>
      <c r="CY523" s="312"/>
      <c r="CZ523" s="372"/>
    </row>
    <row r="524" spans="1:104" s="1" customFormat="1" hidden="1">
      <c r="A524" s="271">
        <v>45083</v>
      </c>
      <c r="B524" s="380"/>
      <c r="C524" s="381"/>
      <c r="D524" s="382"/>
      <c r="E524" s="382"/>
      <c r="F524" s="382"/>
      <c r="G524" s="312"/>
      <c r="H524" s="308"/>
      <c r="I524" s="308"/>
      <c r="J524" s="308"/>
      <c r="K524" s="308"/>
      <c r="L524" s="308"/>
      <c r="M524" s="371"/>
      <c r="N524" s="371"/>
      <c r="O524" s="312"/>
      <c r="P524" s="383"/>
      <c r="Q524" s="369"/>
      <c r="R524" s="312"/>
      <c r="S524" s="370">
        <v>1.8021156995936083</v>
      </c>
      <c r="T524" s="370">
        <v>4.4728360666666678</v>
      </c>
      <c r="U524" s="370">
        <v>0</v>
      </c>
      <c r="V524" s="312">
        <f>_xll.SRS1Splines.Functions25.Linear_Interp(V_NK3!$P$8:$P$32,V_NK3!$R$8:$R$32,AC524)</f>
        <v>398.952217300001</v>
      </c>
      <c r="W524" s="312">
        <f>(V524/V_NK3!$R$28)*100</f>
        <v>73.587443211772694</v>
      </c>
      <c r="X524" s="308">
        <f>V524-V_NK3!$R$8</f>
        <v>342.37356530000102</v>
      </c>
      <c r="Y524" s="308">
        <f>IFERROR((V524 - V_NK3!$V$10) / (V_NK3!$V$9- V_NK3!$V$10) * 100, 0)</f>
        <v>70.509840562429133</v>
      </c>
      <c r="Z524" s="308">
        <v>541.79999999999995</v>
      </c>
      <c r="AA524" s="308">
        <v>521</v>
      </c>
      <c r="AB524" s="312">
        <v>534.79999999999995</v>
      </c>
      <c r="AC524" s="371">
        <v>536.98</v>
      </c>
      <c r="AD524" s="308">
        <v>1.03</v>
      </c>
      <c r="AE524" s="372">
        <v>1.0549141666666668</v>
      </c>
      <c r="AF524" s="373"/>
      <c r="AG524" s="312"/>
      <c r="AH524" s="370">
        <v>4.6202506408658923</v>
      </c>
      <c r="AI524" s="370">
        <v>3.6974997818181818</v>
      </c>
      <c r="AJ524" s="370">
        <v>0</v>
      </c>
      <c r="AK524" s="312">
        <f>_xll.SRS1Splines.Functions25.Linear_Interp(V_NK2!$R$10:$R$21,V_NK2!$T$10:$T$21,AR524)</f>
        <v>53.052000000028997</v>
      </c>
      <c r="AL524" s="312">
        <f>(AK524/V_NK2!$T$18)*100</f>
        <v>74.302521008443961</v>
      </c>
      <c r="AM524" s="308">
        <f>AK524-V_NK2!$T$11</f>
        <v>12.2320000000012</v>
      </c>
      <c r="AN524" s="308">
        <f>IFERROR((AK524 - V_NK2!$X$12) / (V_NK2!$X$11- V_NK2!$X$12) * 100, 0)</f>
        <v>40.000000000005883</v>
      </c>
      <c r="AO524" s="308">
        <v>427</v>
      </c>
      <c r="AP524" s="308">
        <v>420</v>
      </c>
      <c r="AQ524" s="308">
        <v>422.59</v>
      </c>
      <c r="AR524" s="371">
        <v>422.8</v>
      </c>
      <c r="AS524" s="312">
        <v>1.2719999999999998</v>
      </c>
      <c r="AT524" s="372">
        <v>0.89879999999999993</v>
      </c>
      <c r="AU524" s="369"/>
      <c r="AV524" s="312"/>
      <c r="AW524" s="370"/>
      <c r="AX524" s="370"/>
      <c r="AY524" s="370"/>
      <c r="AZ524" s="312"/>
      <c r="BA524" s="312"/>
      <c r="BB524" s="308"/>
      <c r="BC524" s="308"/>
      <c r="BD524" s="308"/>
      <c r="BE524" s="308"/>
      <c r="BF524" s="374"/>
      <c r="BG524" s="312"/>
      <c r="BH524" s="372"/>
      <c r="BI524" s="369"/>
      <c r="BJ524" s="312"/>
      <c r="BK524" s="370">
        <v>1.5857114106946999</v>
      </c>
      <c r="BL524" s="370">
        <v>1.5857114106946999</v>
      </c>
      <c r="BM524" s="370">
        <f t="shared" si="3"/>
        <v>0</v>
      </c>
      <c r="BN524" s="312">
        <f>_xll.SRS1Splines.Functions25.Linear_Interp(V_XNN1!$K$3:$K$8,V_XNN1!$L$3:$L$8,BT524)</f>
        <v>0.20100000000000001</v>
      </c>
      <c r="BO524" s="312">
        <f>(BN524/V_XNN1!$L$7)*100</f>
        <v>95.714285714285722</v>
      </c>
      <c r="BP524" s="308">
        <f>_xll.SRS1Splines.Functions25.Linear_Interp(V_XNN1!$K$3:$K$8,V_XNN1!$M$3:$M$8,BT524)</f>
        <v>4.4999999999999998E-2</v>
      </c>
      <c r="BQ524" s="308">
        <f>IFERROR((BN524 - V_XNN1!$M$16) / (V_XNN1!$M$15- V_XNN1!$M$16) * 100, 0)</f>
        <v>44.568245125348255</v>
      </c>
      <c r="BR524" s="308">
        <v>252</v>
      </c>
      <c r="BS524" s="308">
        <v>249</v>
      </c>
      <c r="BT524" s="374">
        <v>251.5</v>
      </c>
      <c r="BU524" s="312">
        <v>0.312</v>
      </c>
      <c r="BV524" s="372">
        <v>0.22762299999999999</v>
      </c>
      <c r="BW524" s="369"/>
      <c r="BX524" s="312"/>
      <c r="BY524" s="370"/>
      <c r="BZ524" s="370"/>
      <c r="CA524" s="370"/>
      <c r="CB524" s="312"/>
      <c r="CC524" s="312"/>
      <c r="CD524" s="308"/>
      <c r="CE524" s="312"/>
      <c r="CF524" s="312"/>
      <c r="CG524" s="312"/>
      <c r="CH524" s="312"/>
      <c r="CI524" s="384"/>
      <c r="CJ524" s="312"/>
      <c r="CK524" s="372"/>
      <c r="CL524" s="369"/>
      <c r="CM524" s="312"/>
      <c r="CN524" s="370"/>
      <c r="CO524" s="370"/>
      <c r="CP524" s="370"/>
      <c r="CQ524" s="312"/>
      <c r="CR524" s="312"/>
      <c r="CS524" s="308"/>
      <c r="CT524" s="312"/>
      <c r="CU524" s="312"/>
      <c r="CV524" s="312"/>
      <c r="CW524" s="312"/>
      <c r="CX524" s="384"/>
      <c r="CY524" s="312"/>
      <c r="CZ524" s="372"/>
    </row>
    <row r="525" spans="1:104" s="1" customFormat="1" hidden="1">
      <c r="A525" s="271">
        <v>45084</v>
      </c>
      <c r="B525" s="380"/>
      <c r="C525" s="381"/>
      <c r="D525" s="382"/>
      <c r="E525" s="382"/>
      <c r="F525" s="382"/>
      <c r="G525" s="312"/>
      <c r="H525" s="308"/>
      <c r="I525" s="308"/>
      <c r="J525" s="308"/>
      <c r="K525" s="308"/>
      <c r="L525" s="308"/>
      <c r="M525" s="371"/>
      <c r="N525" s="371"/>
      <c r="O525" s="312"/>
      <c r="P525" s="383"/>
      <c r="Q525" s="369"/>
      <c r="R525" s="312"/>
      <c r="S525" s="370">
        <v>2.6634404551541144</v>
      </c>
      <c r="T525" s="370">
        <v>4.2903796800000009</v>
      </c>
      <c r="U525" s="370">
        <v>0</v>
      </c>
      <c r="V525" s="312">
        <f>_xll.SRS1Splines.Functions25.Linear_Interp(V_NK3!$P$8:$P$32,V_NK3!$R$8:$R$32,AC525)</f>
        <v>397.32527804999802</v>
      </c>
      <c r="W525" s="312">
        <f>(V525/V_NK3!$R$28)*100</f>
        <v>73.28735138504004</v>
      </c>
      <c r="X525" s="308">
        <f>V525-V_NK3!$R$8</f>
        <v>340.74662604999804</v>
      </c>
      <c r="Y525" s="308">
        <f>IFERROR((V525 - V_NK3!$V$10) / (V_NK3!$V$9- V_NK3!$V$10) * 100, 0)</f>
        <v>70.174781905018023</v>
      </c>
      <c r="Z525" s="308">
        <v>541.79999999999995</v>
      </c>
      <c r="AA525" s="308">
        <v>521</v>
      </c>
      <c r="AB525" s="312">
        <v>534.79999999999995</v>
      </c>
      <c r="AC525" s="371">
        <v>536.92999999999995</v>
      </c>
      <c r="AD525" s="308">
        <v>1.03</v>
      </c>
      <c r="AE525" s="372">
        <v>1.0118820000000002</v>
      </c>
      <c r="AF525" s="373"/>
      <c r="AG525" s="312"/>
      <c r="AH525" s="370">
        <v>4.7402770622008585</v>
      </c>
      <c r="AI525" s="370">
        <v>3.6263307272727276</v>
      </c>
      <c r="AJ525" s="370">
        <v>0</v>
      </c>
      <c r="AK525" s="312">
        <f>_xll.SRS1Splines.Functions25.Linear_Interp(V_NK2!$R$10:$R$21,V_NK2!$T$10:$T$21,AR525)</f>
        <v>53.969400000028998</v>
      </c>
      <c r="AL525" s="312">
        <f>(AK525/V_NK2!$T$18)*100</f>
        <v>75.587394958023808</v>
      </c>
      <c r="AM525" s="308">
        <f>AK525-V_NK2!$T$11</f>
        <v>13.149400000001201</v>
      </c>
      <c r="AN525" s="308">
        <f>IFERROR((AK525 - V_NK2!$X$12) / (V_NK2!$X$11- V_NK2!$X$12) * 100, 0)</f>
        <v>43.00000000000604</v>
      </c>
      <c r="AO525" s="308">
        <v>427</v>
      </c>
      <c r="AP525" s="308">
        <v>420</v>
      </c>
      <c r="AQ525" s="308">
        <v>422.59</v>
      </c>
      <c r="AR525" s="371">
        <v>423.01</v>
      </c>
      <c r="AS525" s="312">
        <v>1.2719999999999998</v>
      </c>
      <c r="AT525" s="372">
        <v>0.88149999999999995</v>
      </c>
      <c r="AU525" s="369"/>
      <c r="AV525" s="312"/>
      <c r="AW525" s="370"/>
      <c r="AX525" s="370"/>
      <c r="AY525" s="370"/>
      <c r="AZ525" s="312"/>
      <c r="BA525" s="312"/>
      <c r="BB525" s="308"/>
      <c r="BC525" s="308"/>
      <c r="BD525" s="308"/>
      <c r="BE525" s="308"/>
      <c r="BF525" s="374"/>
      <c r="BG525" s="312"/>
      <c r="BH525" s="372"/>
      <c r="BI525" s="369"/>
      <c r="BJ525" s="312"/>
      <c r="BK525" s="370">
        <v>2.0000934012771698</v>
      </c>
      <c r="BL525" s="370">
        <v>2.0000934012771698</v>
      </c>
      <c r="BM525" s="370">
        <f t="shared" si="3"/>
        <v>0</v>
      </c>
      <c r="BN525" s="312">
        <f>_xll.SRS1Splines.Functions25.Linear_Interp(V_XNN1!$K$3:$K$8,V_XNN1!$L$3:$L$8,BT525)</f>
        <v>0.21</v>
      </c>
      <c r="BO525" s="312">
        <f>(BN525/V_XNN1!$L$7)*100</f>
        <v>100</v>
      </c>
      <c r="BP525" s="308">
        <f>_xll.SRS1Splines.Functions25.Linear_Interp(V_XNN1!$K$3:$K$8,V_XNN1!$M$3:$M$8,BT525)</f>
        <v>5.3999999999999999E-2</v>
      </c>
      <c r="BQ525" s="308">
        <f>IFERROR((BN525 - V_XNN1!$M$16) / (V_XNN1!$M$15- V_XNN1!$M$16) * 100, 0)</f>
        <v>72.423398328690809</v>
      </c>
      <c r="BR525" s="308">
        <v>252</v>
      </c>
      <c r="BS525" s="308">
        <v>249</v>
      </c>
      <c r="BT525" s="374">
        <v>252</v>
      </c>
      <c r="BU525" s="312">
        <v>0.312</v>
      </c>
      <c r="BV525" s="372">
        <v>0.28710599999999997</v>
      </c>
      <c r="BW525" s="369"/>
      <c r="BX525" s="312"/>
      <c r="BY525" s="370"/>
      <c r="BZ525" s="370"/>
      <c r="CA525" s="370"/>
      <c r="CB525" s="312"/>
      <c r="CC525" s="312"/>
      <c r="CD525" s="308"/>
      <c r="CE525" s="312"/>
      <c r="CF525" s="312"/>
      <c r="CG525" s="312"/>
      <c r="CH525" s="312"/>
      <c r="CI525" s="384"/>
      <c r="CJ525" s="312"/>
      <c r="CK525" s="372"/>
      <c r="CL525" s="369"/>
      <c r="CM525" s="312"/>
      <c r="CN525" s="370"/>
      <c r="CO525" s="370"/>
      <c r="CP525" s="370"/>
      <c r="CQ525" s="312"/>
      <c r="CR525" s="312"/>
      <c r="CS525" s="308"/>
      <c r="CT525" s="312"/>
      <c r="CU525" s="312"/>
      <c r="CV525" s="312"/>
      <c r="CW525" s="312"/>
      <c r="CX525" s="384"/>
      <c r="CY525" s="312"/>
      <c r="CZ525" s="372"/>
    </row>
    <row r="526" spans="1:104" s="1" customFormat="1" hidden="1">
      <c r="A526" s="271">
        <v>45085</v>
      </c>
      <c r="B526" s="380"/>
      <c r="C526" s="381"/>
      <c r="D526" s="382"/>
      <c r="E526" s="382"/>
      <c r="F526" s="382"/>
      <c r="G526" s="312"/>
      <c r="H526" s="308"/>
      <c r="I526" s="308"/>
      <c r="J526" s="308"/>
      <c r="K526" s="308"/>
      <c r="L526" s="308"/>
      <c r="M526" s="371"/>
      <c r="N526" s="371"/>
      <c r="O526" s="312"/>
      <c r="P526" s="383"/>
      <c r="Q526" s="369"/>
      <c r="R526" s="312"/>
      <c r="S526" s="370">
        <v>2.3630922852203371</v>
      </c>
      <c r="T526" s="370">
        <v>4.6408072000000002</v>
      </c>
      <c r="U526" s="370">
        <v>0</v>
      </c>
      <c r="V526" s="312">
        <f>_xll.SRS1Splines.Functions25.Linear_Interp(V_NK3!$P$8:$P$32,V_NK3!$R$8:$R$32,AC526)</f>
        <v>395.04756309999999</v>
      </c>
      <c r="W526" s="312">
        <f>(V526/V_NK3!$R$28)*100</f>
        <v>72.867222827615478</v>
      </c>
      <c r="X526" s="308">
        <f>V526-V_NK3!$R$8</f>
        <v>338.46891110000001</v>
      </c>
      <c r="Y526" s="308">
        <f>IFERROR((V526 - V_NK3!$V$10) / (V_NK3!$V$9- V_NK3!$V$10) * 100, 0)</f>
        <v>69.705699784643755</v>
      </c>
      <c r="Z526" s="308">
        <v>541.79999999999995</v>
      </c>
      <c r="AA526" s="308">
        <v>521</v>
      </c>
      <c r="AB526" s="312">
        <v>534.79999999999995</v>
      </c>
      <c r="AC526" s="371">
        <v>536.86</v>
      </c>
      <c r="AD526" s="308">
        <v>1.03</v>
      </c>
      <c r="AE526" s="372">
        <v>1.09453</v>
      </c>
      <c r="AF526" s="373"/>
      <c r="AG526" s="312"/>
      <c r="AH526" s="370">
        <v>4.9565469341227111</v>
      </c>
      <c r="AI526" s="370">
        <v>3.2050757454545455</v>
      </c>
      <c r="AJ526" s="370">
        <v>0</v>
      </c>
      <c r="AK526" s="312">
        <f>_xll.SRS1Splines.Functions25.Linear_Interp(V_NK2!$R$10:$R$21,V_NK2!$T$10:$T$21,AR526)</f>
        <v>55.4984000000292</v>
      </c>
      <c r="AL526" s="312">
        <f>(AK526/V_NK2!$T$18)*100</f>
        <v>77.728851540657146</v>
      </c>
      <c r="AM526" s="308">
        <f>AK526-V_NK2!$T$11</f>
        <v>14.678400000001403</v>
      </c>
      <c r="AN526" s="308">
        <f>IFERROR((AK526 - V_NK2!$X$12) / (V_NK2!$X$11- V_NK2!$X$12) * 100, 0)</f>
        <v>48.000000000006942</v>
      </c>
      <c r="AO526" s="308">
        <v>427</v>
      </c>
      <c r="AP526" s="308">
        <v>420</v>
      </c>
      <c r="AQ526" s="308">
        <v>422.59</v>
      </c>
      <c r="AR526" s="371">
        <v>423.36</v>
      </c>
      <c r="AS526" s="312">
        <v>1.2719999999999998</v>
      </c>
      <c r="AT526" s="372">
        <v>0.77910000000000001</v>
      </c>
      <c r="AU526" s="369"/>
      <c r="AV526" s="312"/>
      <c r="AW526" s="370"/>
      <c r="AX526" s="370"/>
      <c r="AY526" s="370"/>
      <c r="AZ526" s="312"/>
      <c r="BA526" s="312"/>
      <c r="BB526" s="308"/>
      <c r="BC526" s="308"/>
      <c r="BD526" s="308"/>
      <c r="BE526" s="308"/>
      <c r="BF526" s="374"/>
      <c r="BG526" s="312"/>
      <c r="BH526" s="372"/>
      <c r="BI526" s="369"/>
      <c r="BJ526" s="312"/>
      <c r="BK526" s="370">
        <v>2.3155177707540502</v>
      </c>
      <c r="BL526" s="370">
        <v>2.3155177707540502</v>
      </c>
      <c r="BM526" s="370">
        <f t="shared" si="3"/>
        <v>0</v>
      </c>
      <c r="BN526" s="312">
        <f>_xll.SRS1Splines.Functions25.Linear_Interp(V_XNN1!$K$3:$K$8,V_XNN1!$L$3:$L$8,BT526)</f>
        <v>0.21</v>
      </c>
      <c r="BO526" s="312">
        <f>(BN526/V_XNN1!$L$7)*100</f>
        <v>100</v>
      </c>
      <c r="BP526" s="308">
        <f>_xll.SRS1Splines.Functions25.Linear_Interp(V_XNN1!$K$3:$K$8,V_XNN1!$M$3:$M$8,BT526)</f>
        <v>5.3999999999999999E-2</v>
      </c>
      <c r="BQ526" s="308">
        <f>IFERROR((BN526 - V_XNN1!$M$16) / (V_XNN1!$M$15- V_XNN1!$M$16) * 100, 0)</f>
        <v>72.423398328690809</v>
      </c>
      <c r="BR526" s="308">
        <v>252</v>
      </c>
      <c r="BS526" s="308">
        <v>249</v>
      </c>
      <c r="BT526" s="374">
        <v>252</v>
      </c>
      <c r="BU526" s="312">
        <v>0.312</v>
      </c>
      <c r="BV526" s="372">
        <v>0.33238400000000001</v>
      </c>
      <c r="BW526" s="369"/>
      <c r="BX526" s="312"/>
      <c r="BY526" s="370"/>
      <c r="BZ526" s="370"/>
      <c r="CA526" s="370"/>
      <c r="CB526" s="312"/>
      <c r="CC526" s="312"/>
      <c r="CD526" s="308"/>
      <c r="CE526" s="312"/>
      <c r="CF526" s="312"/>
      <c r="CG526" s="312"/>
      <c r="CH526" s="312"/>
      <c r="CI526" s="384"/>
      <c r="CJ526" s="312"/>
      <c r="CK526" s="372"/>
      <c r="CL526" s="369"/>
      <c r="CM526" s="312"/>
      <c r="CN526" s="370"/>
      <c r="CO526" s="370"/>
      <c r="CP526" s="370"/>
      <c r="CQ526" s="312"/>
      <c r="CR526" s="312"/>
      <c r="CS526" s="308"/>
      <c r="CT526" s="312"/>
      <c r="CU526" s="312"/>
      <c r="CV526" s="312"/>
      <c r="CW526" s="312"/>
      <c r="CX526" s="384"/>
      <c r="CY526" s="312"/>
      <c r="CZ526" s="372"/>
    </row>
    <row r="527" spans="1:104" s="1" customFormat="1" hidden="1">
      <c r="A527" s="271">
        <v>45086</v>
      </c>
      <c r="B527" s="380"/>
      <c r="C527" s="381"/>
      <c r="D527" s="382"/>
      <c r="E527" s="382"/>
      <c r="F527" s="382"/>
      <c r="G527" s="312"/>
      <c r="H527" s="308"/>
      <c r="I527" s="308"/>
      <c r="J527" s="308"/>
      <c r="K527" s="308"/>
      <c r="L527" s="308"/>
      <c r="M527" s="371"/>
      <c r="N527" s="371"/>
      <c r="O527" s="312"/>
      <c r="P527" s="383"/>
      <c r="Q527" s="369"/>
      <c r="R527" s="312"/>
      <c r="S527" s="370">
        <v>1.6201796201248169</v>
      </c>
      <c r="T527" s="370">
        <v>2.9217309999999999</v>
      </c>
      <c r="U527" s="370">
        <v>0</v>
      </c>
      <c r="V527" s="312">
        <f>_xll.SRS1Splines.Functions25.Linear_Interp(V_NK3!$P$8:$P$32,V_NK3!$R$8:$R$32,AC527)</f>
        <v>393.74601170000199</v>
      </c>
      <c r="W527" s="312">
        <f>(V527/V_NK3!$R$28)*100</f>
        <v>72.627149366230157</v>
      </c>
      <c r="X527" s="308">
        <f>V527-V_NK3!$R$8</f>
        <v>337.16735970000201</v>
      </c>
      <c r="Y527" s="308">
        <f>IFERROR((V527 - V_NK3!$V$10) / (V_NK3!$V$9- V_NK3!$V$10) * 100, 0)</f>
        <v>69.437652858715779</v>
      </c>
      <c r="Z527" s="308">
        <v>541.79999999999995</v>
      </c>
      <c r="AA527" s="308">
        <v>521</v>
      </c>
      <c r="AB527" s="312">
        <v>534.79999999999995</v>
      </c>
      <c r="AC527" s="371">
        <v>536.82000000000005</v>
      </c>
      <c r="AD527" s="308">
        <v>1.03</v>
      </c>
      <c r="AE527" s="372">
        <v>0.68908749999999985</v>
      </c>
      <c r="AF527" s="373"/>
      <c r="AG527" s="312"/>
      <c r="AH527" s="370">
        <v>3.1642171746411893</v>
      </c>
      <c r="AI527" s="370">
        <v>3.1318497818181816</v>
      </c>
      <c r="AJ527" s="370">
        <v>0</v>
      </c>
      <c r="AK527" s="312">
        <f>_xll.SRS1Splines.Functions25.Linear_Interp(V_NK2!$R$10:$R$21,V_NK2!$T$10:$T$21,AR527)</f>
        <v>55.411028571457599</v>
      </c>
      <c r="AL527" s="312">
        <f>(AK527/V_NK2!$T$18)*100</f>
        <v>77.606482593077857</v>
      </c>
      <c r="AM527" s="308">
        <f>AK527-V_NK2!$T$11</f>
        <v>14.591028571429803</v>
      </c>
      <c r="AN527" s="308">
        <f>IFERROR((AK527 - V_NK2!$X$12) / (V_NK2!$X$11- V_NK2!$X$12) * 100, 0)</f>
        <v>47.714285714292082</v>
      </c>
      <c r="AO527" s="308">
        <v>427</v>
      </c>
      <c r="AP527" s="308">
        <v>420</v>
      </c>
      <c r="AQ527" s="308">
        <v>422.59</v>
      </c>
      <c r="AR527" s="371">
        <v>423.34</v>
      </c>
      <c r="AS527" s="312">
        <v>1.2719999999999998</v>
      </c>
      <c r="AT527" s="372">
        <v>0.76129999999999998</v>
      </c>
      <c r="AU527" s="369"/>
      <c r="AV527" s="312"/>
      <c r="AW527" s="370"/>
      <c r="AX527" s="370"/>
      <c r="AY527" s="370"/>
      <c r="AZ527" s="312"/>
      <c r="BA527" s="312"/>
      <c r="BB527" s="308"/>
      <c r="BC527" s="308"/>
      <c r="BD527" s="308"/>
      <c r="BE527" s="308"/>
      <c r="BF527" s="374"/>
      <c r="BG527" s="312"/>
      <c r="BH527" s="372"/>
      <c r="BI527" s="369"/>
      <c r="BJ527" s="312"/>
      <c r="BK527" s="370">
        <v>2.2391103657356597</v>
      </c>
      <c r="BL527" s="370">
        <v>2.2391103657356597</v>
      </c>
      <c r="BM527" s="370">
        <f t="shared" si="3"/>
        <v>0</v>
      </c>
      <c r="BN527" s="312">
        <f>_xll.SRS1Splines.Functions25.Linear_Interp(V_XNN1!$K$3:$K$8,V_XNN1!$L$3:$L$8,BT527)</f>
        <v>0.21</v>
      </c>
      <c r="BO527" s="312">
        <f>(BN527/V_XNN1!$L$7)*100</f>
        <v>100</v>
      </c>
      <c r="BP527" s="308">
        <f>_xll.SRS1Splines.Functions25.Linear_Interp(V_XNN1!$K$3:$K$8,V_XNN1!$M$3:$M$8,BT527)</f>
        <v>5.3999999999999999E-2</v>
      </c>
      <c r="BQ527" s="308">
        <f>IFERROR((BN527 - V_XNN1!$M$16) / (V_XNN1!$M$15- V_XNN1!$M$16) * 100, 0)</f>
        <v>72.423398328690809</v>
      </c>
      <c r="BR527" s="308">
        <v>252</v>
      </c>
      <c r="BS527" s="308">
        <v>249</v>
      </c>
      <c r="BT527" s="374">
        <v>252</v>
      </c>
      <c r="BU527" s="312">
        <v>0.312</v>
      </c>
      <c r="BV527" s="372">
        <v>0.32141599999999998</v>
      </c>
      <c r="BW527" s="369"/>
      <c r="BX527" s="312"/>
      <c r="BY527" s="370"/>
      <c r="BZ527" s="370"/>
      <c r="CA527" s="370"/>
      <c r="CB527" s="312"/>
      <c r="CC527" s="312"/>
      <c r="CD527" s="308"/>
      <c r="CE527" s="312"/>
      <c r="CF527" s="312"/>
      <c r="CG527" s="312"/>
      <c r="CH527" s="312"/>
      <c r="CI527" s="384"/>
      <c r="CJ527" s="312"/>
      <c r="CK527" s="372"/>
      <c r="CL527" s="369"/>
      <c r="CM527" s="312"/>
      <c r="CN527" s="370"/>
      <c r="CO527" s="370"/>
      <c r="CP527" s="370"/>
      <c r="CQ527" s="312"/>
      <c r="CR527" s="312"/>
      <c r="CS527" s="308"/>
      <c r="CT527" s="312"/>
      <c r="CU527" s="312"/>
      <c r="CV527" s="312"/>
      <c r="CW527" s="312"/>
      <c r="CX527" s="384"/>
      <c r="CY527" s="312"/>
      <c r="CZ527" s="372"/>
    </row>
    <row r="528" spans="1:104" s="1" customFormat="1" hidden="1">
      <c r="A528" s="271">
        <v>45087</v>
      </c>
      <c r="B528" s="380"/>
      <c r="C528" s="381"/>
      <c r="D528" s="382"/>
      <c r="E528" s="382"/>
      <c r="F528" s="382"/>
      <c r="G528" s="312"/>
      <c r="H528" s="308"/>
      <c r="I528" s="308"/>
      <c r="J528" s="308"/>
      <c r="K528" s="308"/>
      <c r="L528" s="308"/>
      <c r="M528" s="371"/>
      <c r="N528" s="371"/>
      <c r="O528" s="312"/>
      <c r="P528" s="383"/>
      <c r="Q528" s="369">
        <v>0</v>
      </c>
      <c r="R528" s="312"/>
      <c r="S528" s="370">
        <v>1.9703513335791518</v>
      </c>
      <c r="T528" s="370">
        <v>4.573454093333333</v>
      </c>
      <c r="U528" s="370">
        <v>0</v>
      </c>
      <c r="V528" s="312">
        <f>_xll.SRS1Splines.Functions25.Linear_Interp(V_NK3!$P$8:$P$32,V_NK3!$R$8:$R$32,AC528)</f>
        <v>391.14290890000001</v>
      </c>
      <c r="W528" s="312">
        <f>(V528/V_NK3!$R$28)*100</f>
        <v>72.147002443458447</v>
      </c>
      <c r="X528" s="308">
        <f>V528-V_NK3!$R$8</f>
        <v>334.56425690000003</v>
      </c>
      <c r="Y528" s="308">
        <f>IFERROR((V528 - V_NK3!$V$10) / (V_NK3!$V$9- V_NK3!$V$10) * 100, 0)</f>
        <v>68.901559006858619</v>
      </c>
      <c r="Z528" s="308">
        <v>541.79999999999995</v>
      </c>
      <c r="AA528" s="308">
        <v>521</v>
      </c>
      <c r="AB528" s="312">
        <v>534.79999999999995</v>
      </c>
      <c r="AC528" s="371">
        <v>536.74</v>
      </c>
      <c r="AD528" s="308">
        <v>1.03</v>
      </c>
      <c r="AE528" s="372">
        <v>1.0786448333333332</v>
      </c>
      <c r="AF528" s="373">
        <v>0</v>
      </c>
      <c r="AG528" s="312"/>
      <c r="AH528" s="370">
        <v>4.7663246240811201</v>
      </c>
      <c r="AI528" s="370">
        <v>3.5794332</v>
      </c>
      <c r="AJ528" s="370">
        <v>0</v>
      </c>
      <c r="AK528" s="312">
        <f>_xll.SRS1Splines.Functions25.Linear_Interp(V_NK2!$R$10:$R$21,V_NK2!$T$10:$T$21,AR528)</f>
        <v>56.415800000029201</v>
      </c>
      <c r="AL528" s="312">
        <f>(AK528/V_NK2!$T$18)*100</f>
        <v>79.013725490236979</v>
      </c>
      <c r="AM528" s="308">
        <f>AK528-V_NK2!$T$11</f>
        <v>15.595800000001404</v>
      </c>
      <c r="AN528" s="308">
        <f>IFERROR((AK528 - V_NK2!$X$12) / (V_NK2!$X$11- V_NK2!$X$12) * 100, 0)</f>
        <v>51.000000000007098</v>
      </c>
      <c r="AO528" s="308">
        <v>427</v>
      </c>
      <c r="AP528" s="308">
        <v>420</v>
      </c>
      <c r="AQ528" s="308">
        <v>422.59</v>
      </c>
      <c r="AR528" s="371">
        <v>423.57</v>
      </c>
      <c r="AS528" s="312">
        <v>1.2719999999999998</v>
      </c>
      <c r="AT528" s="372">
        <v>0.87009999999999998</v>
      </c>
      <c r="AU528" s="369"/>
      <c r="AV528" s="312"/>
      <c r="AW528" s="370"/>
      <c r="AX528" s="370"/>
      <c r="AY528" s="370"/>
      <c r="AZ528" s="312"/>
      <c r="BA528" s="312"/>
      <c r="BB528" s="308"/>
      <c r="BC528" s="308"/>
      <c r="BD528" s="308"/>
      <c r="BE528" s="308"/>
      <c r="BF528" s="374"/>
      <c r="BG528" s="312"/>
      <c r="BH528" s="372"/>
      <c r="BI528" s="369"/>
      <c r="BJ528" s="312"/>
      <c r="BK528" s="370">
        <v>2.01393562536283</v>
      </c>
      <c r="BL528" s="370">
        <v>2.01393562536283</v>
      </c>
      <c r="BM528" s="370">
        <f t="shared" si="3"/>
        <v>0</v>
      </c>
      <c r="BN528" s="312">
        <f>_xll.SRS1Splines.Functions25.Linear_Interp(V_XNN1!$K$3:$K$8,V_XNN1!$L$3:$L$8,BT528)</f>
        <v>0.18659999999999999</v>
      </c>
      <c r="BO528" s="312">
        <f>(BN528/V_XNN1!$L$7)*100</f>
        <v>88.857142857142861</v>
      </c>
      <c r="BP528" s="308">
        <f>_xll.SRS1Splines.Functions25.Linear_Interp(V_XNN1!$K$3:$K$8,V_XNN1!$M$3:$M$8,BT528)</f>
        <v>3.0599999999999801E-2</v>
      </c>
      <c r="BQ528" s="308">
        <f>IFERROR((BN528 - V_XNN1!$M$16) / (V_XNN1!$M$15- V_XNN1!$M$16) * 100, 0)</f>
        <v>0</v>
      </c>
      <c r="BR528" s="308">
        <v>252</v>
      </c>
      <c r="BS528" s="308">
        <v>249</v>
      </c>
      <c r="BT528" s="374">
        <v>250.7</v>
      </c>
      <c r="BU528" s="312">
        <v>0.312</v>
      </c>
      <c r="BV528" s="372">
        <v>0.28909300000000004</v>
      </c>
      <c r="BW528" s="369"/>
      <c r="BX528" s="312"/>
      <c r="BY528" s="370"/>
      <c r="BZ528" s="370"/>
      <c r="CA528" s="370"/>
      <c r="CB528" s="312"/>
      <c r="CC528" s="312"/>
      <c r="CD528" s="308"/>
      <c r="CE528" s="312"/>
      <c r="CF528" s="312"/>
      <c r="CG528" s="312"/>
      <c r="CH528" s="312"/>
      <c r="CI528" s="384"/>
      <c r="CJ528" s="312"/>
      <c r="CK528" s="372"/>
      <c r="CL528" s="369"/>
      <c r="CM528" s="312"/>
      <c r="CN528" s="370"/>
      <c r="CO528" s="370"/>
      <c r="CP528" s="370"/>
      <c r="CQ528" s="312"/>
      <c r="CR528" s="312"/>
      <c r="CS528" s="308"/>
      <c r="CT528" s="312"/>
      <c r="CU528" s="312"/>
      <c r="CV528" s="312"/>
      <c r="CW528" s="312"/>
      <c r="CX528" s="384"/>
      <c r="CY528" s="312"/>
      <c r="CZ528" s="372"/>
    </row>
    <row r="529" spans="1:104" s="1" customFormat="1" hidden="1">
      <c r="A529" s="271">
        <v>45088</v>
      </c>
      <c r="B529" s="380"/>
      <c r="C529" s="381"/>
      <c r="D529" s="382"/>
      <c r="E529" s="382"/>
      <c r="F529" s="382"/>
      <c r="G529" s="312"/>
      <c r="H529" s="308"/>
      <c r="I529" s="308"/>
      <c r="J529" s="308"/>
      <c r="K529" s="308"/>
      <c r="L529" s="308"/>
      <c r="M529" s="371"/>
      <c r="N529" s="371"/>
      <c r="O529" s="312"/>
      <c r="P529" s="383"/>
      <c r="Q529" s="369"/>
      <c r="R529" s="312"/>
      <c r="S529" s="370">
        <v>1.8546403100624085</v>
      </c>
      <c r="T529" s="370">
        <v>2.5054159999999999</v>
      </c>
      <c r="U529" s="370">
        <v>0</v>
      </c>
      <c r="V529" s="312">
        <f>_xll.SRS1Splines.Functions25.Linear_Interp(V_NK3!$P$8:$P$32,V_NK3!$R$8:$R$32,AC529)</f>
        <v>390.49213320000098</v>
      </c>
      <c r="W529" s="312">
        <f>(V529/V_NK3!$R$28)*100</f>
        <v>72.026965712765772</v>
      </c>
      <c r="X529" s="308">
        <f>V529-V_NK3!$R$8</f>
        <v>333.913481200001</v>
      </c>
      <c r="Y529" s="308">
        <f>IFERROR((V529 - V_NK3!$V$10) / (V_NK3!$V$9- V_NK3!$V$10) * 100, 0)</f>
        <v>68.767535543894624</v>
      </c>
      <c r="Z529" s="308">
        <v>541.79999999999995</v>
      </c>
      <c r="AA529" s="308">
        <v>521</v>
      </c>
      <c r="AB529" s="312">
        <v>534.79999999999995</v>
      </c>
      <c r="AC529" s="371">
        <v>536.72</v>
      </c>
      <c r="AD529" s="308">
        <v>1.03</v>
      </c>
      <c r="AE529" s="372">
        <v>0.59089999999999998</v>
      </c>
      <c r="AF529" s="373"/>
      <c r="AG529" s="312"/>
      <c r="AH529" s="370">
        <v>2.8669057023205946</v>
      </c>
      <c r="AI529" s="370">
        <v>2.3761413818181825</v>
      </c>
      <c r="AJ529" s="370">
        <v>0</v>
      </c>
      <c r="AK529" s="312">
        <f>_xll.SRS1Splines.Functions25.Linear_Interp(V_NK2!$R$10:$R$21,V_NK2!$T$10:$T$21,AR529)</f>
        <v>57.114771428600697</v>
      </c>
      <c r="AL529" s="312">
        <f>(AK529/V_NK2!$T$18)*100</f>
        <v>79.99267707086932</v>
      </c>
      <c r="AM529" s="308">
        <f>AK529-V_NK2!$T$11</f>
        <v>16.294771428572901</v>
      </c>
      <c r="AN529" s="308">
        <f>IFERROR((AK529 - V_NK2!$X$12) / (V_NK2!$X$11- V_NK2!$X$12) * 100, 0)</f>
        <v>53.285714285721717</v>
      </c>
      <c r="AO529" s="308">
        <v>427</v>
      </c>
      <c r="AP529" s="308">
        <v>420</v>
      </c>
      <c r="AQ529" s="308">
        <v>422.59</v>
      </c>
      <c r="AR529" s="371">
        <v>423.73</v>
      </c>
      <c r="AS529" s="312">
        <v>1.2719999999999998</v>
      </c>
      <c r="AT529" s="372">
        <v>0.5776</v>
      </c>
      <c r="AU529" s="369"/>
      <c r="AV529" s="312"/>
      <c r="AW529" s="370"/>
      <c r="AX529" s="370"/>
      <c r="AY529" s="370"/>
      <c r="AZ529" s="312"/>
      <c r="BA529" s="312"/>
      <c r="BB529" s="308"/>
      <c r="BC529" s="308"/>
      <c r="BD529" s="308"/>
      <c r="BE529" s="308"/>
      <c r="BF529" s="374"/>
      <c r="BG529" s="312"/>
      <c r="BH529" s="372"/>
      <c r="BI529" s="369"/>
      <c r="BJ529" s="312"/>
      <c r="BK529" s="370">
        <v>1.79525356382636</v>
      </c>
      <c r="BL529" s="370">
        <v>1.79525356382636</v>
      </c>
      <c r="BM529" s="370">
        <f t="shared" si="3"/>
        <v>0</v>
      </c>
      <c r="BN529" s="312">
        <f>_xll.SRS1Splines.Functions25.Linear_Interp(V_XNN1!$K$3:$K$8,V_XNN1!$L$3:$L$8,BT529)</f>
        <v>0.20369999999999999</v>
      </c>
      <c r="BO529" s="312">
        <f>(BN529/V_XNN1!$L$7)*100</f>
        <v>97</v>
      </c>
      <c r="BP529" s="308">
        <f>_xll.SRS1Splines.Functions25.Linear_Interp(V_XNN1!$K$3:$K$8,V_XNN1!$M$3:$M$8,BT529)</f>
        <v>4.7700000000000103E-2</v>
      </c>
      <c r="BQ529" s="308">
        <f>IFERROR((BN529 - V_XNN1!$M$16) / (V_XNN1!$M$15- V_XNN1!$M$16) * 100, 0)</f>
        <v>52.924791086350979</v>
      </c>
      <c r="BR529" s="308">
        <v>252</v>
      </c>
      <c r="BS529" s="308">
        <v>249</v>
      </c>
      <c r="BT529" s="374">
        <v>251.65</v>
      </c>
      <c r="BU529" s="312">
        <v>0.312</v>
      </c>
      <c r="BV529" s="372">
        <v>0.25770199999999999</v>
      </c>
      <c r="BW529" s="369"/>
      <c r="BX529" s="312"/>
      <c r="BY529" s="370"/>
      <c r="BZ529" s="370"/>
      <c r="CA529" s="370"/>
      <c r="CB529" s="312"/>
      <c r="CC529" s="312"/>
      <c r="CD529" s="308"/>
      <c r="CE529" s="312"/>
      <c r="CF529" s="312"/>
      <c r="CG529" s="312"/>
      <c r="CH529" s="312"/>
      <c r="CI529" s="384"/>
      <c r="CJ529" s="312"/>
      <c r="CK529" s="372"/>
      <c r="CL529" s="369"/>
      <c r="CM529" s="312"/>
      <c r="CN529" s="370"/>
      <c r="CO529" s="370"/>
      <c r="CP529" s="370"/>
      <c r="CQ529" s="312"/>
      <c r="CR529" s="312"/>
      <c r="CS529" s="308"/>
      <c r="CT529" s="312"/>
      <c r="CU529" s="312"/>
      <c r="CV529" s="312"/>
      <c r="CW529" s="312"/>
      <c r="CX529" s="384"/>
      <c r="CY529" s="312"/>
      <c r="CZ529" s="372"/>
    </row>
    <row r="530" spans="1:104" s="1" customFormat="1" hidden="1">
      <c r="A530" s="271">
        <v>45089</v>
      </c>
      <c r="B530" s="380"/>
      <c r="C530" s="381"/>
      <c r="D530" s="382"/>
      <c r="E530" s="382"/>
      <c r="F530" s="382"/>
      <c r="G530" s="312"/>
      <c r="H530" s="308"/>
      <c r="I530" s="308"/>
      <c r="J530" s="308"/>
      <c r="K530" s="308"/>
      <c r="L530" s="308"/>
      <c r="M530" s="371"/>
      <c r="N530" s="371"/>
      <c r="O530" s="312"/>
      <c r="P530" s="383"/>
      <c r="Q530" s="369"/>
      <c r="R530" s="312"/>
      <c r="S530" s="370">
        <v>1.2915068402496339</v>
      </c>
      <c r="T530" s="370">
        <v>3.8946095999999999</v>
      </c>
      <c r="U530" s="370">
        <v>0</v>
      </c>
      <c r="V530" s="312">
        <f>_xll.SRS1Splines.Functions25.Linear_Interp(V_NK3!$P$8:$P$32,V_NK3!$R$8:$R$32,AC530)</f>
        <v>387.88903040000002</v>
      </c>
      <c r="W530" s="312">
        <f>(V530/V_NK3!$R$28)*100</f>
        <v>71.546818789994234</v>
      </c>
      <c r="X530" s="308">
        <f>V530-V_NK3!$R$8</f>
        <v>331.31037840000005</v>
      </c>
      <c r="Y530" s="308">
        <f>IFERROR((V530 - V_NK3!$V$10) / (V_NK3!$V$9- V_NK3!$V$10) * 100, 0)</f>
        <v>68.231441692037649</v>
      </c>
      <c r="Z530" s="308">
        <v>541.79999999999995</v>
      </c>
      <c r="AA530" s="308">
        <v>521</v>
      </c>
      <c r="AB530" s="312">
        <v>534.79999999999995</v>
      </c>
      <c r="AC530" s="371">
        <v>536.64</v>
      </c>
      <c r="AD530" s="308">
        <v>1.03</v>
      </c>
      <c r="AE530" s="372">
        <v>0.91853999999999991</v>
      </c>
      <c r="AF530" s="373"/>
      <c r="AG530" s="312"/>
      <c r="AH530" s="370">
        <v>3.9313458972823794</v>
      </c>
      <c r="AI530" s="370">
        <v>4.2413465454545456</v>
      </c>
      <c r="AJ530" s="370">
        <v>0</v>
      </c>
      <c r="AK530" s="312">
        <f>_xll.SRS1Splines.Functions25.Linear_Interp(V_NK2!$R$10:$R$21,V_NK2!$T$10:$T$21,AR530)</f>
        <v>56.721600000029099</v>
      </c>
      <c r="AL530" s="312">
        <f>(AK530/V_NK2!$T$18)*100</f>
        <v>79.442016806763434</v>
      </c>
      <c r="AM530" s="308">
        <f>AK530-V_NK2!$T$11</f>
        <v>15.901600000001302</v>
      </c>
      <c r="AN530" s="308">
        <f>IFERROR((AK530 - V_NK2!$X$12) / (V_NK2!$X$11- V_NK2!$X$12) * 100, 0)</f>
        <v>52.000000000006807</v>
      </c>
      <c r="AO530" s="308">
        <v>427</v>
      </c>
      <c r="AP530" s="308">
        <v>420</v>
      </c>
      <c r="AQ530" s="308">
        <v>422.59</v>
      </c>
      <c r="AR530" s="371">
        <v>423.64</v>
      </c>
      <c r="AS530" s="312">
        <v>1.2719999999999998</v>
      </c>
      <c r="AT530" s="372">
        <v>1.0309999999999999</v>
      </c>
      <c r="AU530" s="369"/>
      <c r="AV530" s="312"/>
      <c r="AW530" s="370"/>
      <c r="AX530" s="370"/>
      <c r="AY530" s="370"/>
      <c r="AZ530" s="312"/>
      <c r="BA530" s="312"/>
      <c r="BB530" s="308"/>
      <c r="BC530" s="308"/>
      <c r="BD530" s="308"/>
      <c r="BE530" s="308"/>
      <c r="BF530" s="374"/>
      <c r="BG530" s="312"/>
      <c r="BH530" s="372"/>
      <c r="BI530" s="369"/>
      <c r="BJ530" s="312"/>
      <c r="BK530" s="370">
        <v>1.8333040056763201</v>
      </c>
      <c r="BL530" s="370">
        <v>1.8333040056763201</v>
      </c>
      <c r="BM530" s="370">
        <f t="shared" si="3"/>
        <v>0</v>
      </c>
      <c r="BN530" s="312">
        <f>_xll.SRS1Splines.Functions25.Linear_Interp(V_XNN1!$K$3:$K$8,V_XNN1!$L$3:$L$8,BT530)</f>
        <v>0.20424</v>
      </c>
      <c r="BO530" s="312">
        <f>(BN530/V_XNN1!$L$7)*100</f>
        <v>97.257142857142867</v>
      </c>
      <c r="BP530" s="308">
        <f>_xll.SRS1Splines.Functions25.Linear_Interp(V_XNN1!$K$3:$K$8,V_XNN1!$M$3:$M$8,BT530)</f>
        <v>4.8240000000000102E-2</v>
      </c>
      <c r="BQ530" s="308">
        <f>IFERROR((BN530 - V_XNN1!$M$16) / (V_XNN1!$M$15- V_XNN1!$M$16) * 100, 0)</f>
        <v>54.596100278551575</v>
      </c>
      <c r="BR530" s="308">
        <v>252</v>
      </c>
      <c r="BS530" s="308">
        <v>249</v>
      </c>
      <c r="BT530" s="374">
        <v>251.68</v>
      </c>
      <c r="BU530" s="312">
        <v>0.312</v>
      </c>
      <c r="BV530" s="372">
        <v>0.26316400000000001</v>
      </c>
      <c r="BW530" s="369"/>
      <c r="BX530" s="312"/>
      <c r="BY530" s="370"/>
      <c r="BZ530" s="370"/>
      <c r="CA530" s="370"/>
      <c r="CB530" s="312"/>
      <c r="CC530" s="312"/>
      <c r="CD530" s="308"/>
      <c r="CE530" s="312"/>
      <c r="CF530" s="312"/>
      <c r="CG530" s="312"/>
      <c r="CH530" s="312"/>
      <c r="CI530" s="384"/>
      <c r="CJ530" s="312"/>
      <c r="CK530" s="372"/>
      <c r="CL530" s="369"/>
      <c r="CM530" s="312"/>
      <c r="CN530" s="370"/>
      <c r="CO530" s="370"/>
      <c r="CP530" s="370"/>
      <c r="CQ530" s="312"/>
      <c r="CR530" s="312"/>
      <c r="CS530" s="308"/>
      <c r="CT530" s="312"/>
      <c r="CU530" s="312"/>
      <c r="CV530" s="312"/>
      <c r="CW530" s="312"/>
      <c r="CX530" s="384"/>
      <c r="CY530" s="312"/>
      <c r="CZ530" s="372"/>
    </row>
    <row r="531" spans="1:104" s="1" customFormat="1" hidden="1">
      <c r="A531" s="271">
        <v>45090</v>
      </c>
      <c r="B531" s="380"/>
      <c r="C531" s="381"/>
      <c r="D531" s="382"/>
      <c r="E531" s="382"/>
      <c r="F531" s="382"/>
      <c r="G531" s="312"/>
      <c r="H531" s="308"/>
      <c r="I531" s="308"/>
      <c r="J531" s="308"/>
      <c r="K531" s="308"/>
      <c r="L531" s="308"/>
      <c r="M531" s="371"/>
      <c r="N531" s="371"/>
      <c r="O531" s="312"/>
      <c r="P531" s="383"/>
      <c r="Q531" s="369">
        <v>0.8</v>
      </c>
      <c r="R531" s="312"/>
      <c r="S531" s="370">
        <v>0.7634660786746722</v>
      </c>
      <c r="T531" s="370">
        <v>4.342732373333333</v>
      </c>
      <c r="U531" s="370">
        <v>0</v>
      </c>
      <c r="V531" s="312">
        <f>_xll.SRS1Splines.Functions25.Linear_Interp(V_NK3!$P$8:$P$32,V_NK3!$R$8:$R$32,AC531)</f>
        <v>384.30976404999899</v>
      </c>
      <c r="W531" s="312">
        <f>(V531/V_NK3!$R$28)*100</f>
        <v>70.886616771183427</v>
      </c>
      <c r="X531" s="308">
        <f>V531-V_NK3!$R$8</f>
        <v>327.73111204999901</v>
      </c>
      <c r="Y531" s="308">
        <f>IFERROR((V531 - V_NK3!$V$10) / (V_NK3!$V$9- V_NK3!$V$10) * 100, 0)</f>
        <v>67.494312645734382</v>
      </c>
      <c r="Z531" s="308">
        <v>541.79999999999995</v>
      </c>
      <c r="AA531" s="308">
        <v>521</v>
      </c>
      <c r="AB531" s="312">
        <v>534.79999999999995</v>
      </c>
      <c r="AC531" s="371">
        <v>536.53</v>
      </c>
      <c r="AD531" s="308">
        <v>1.03</v>
      </c>
      <c r="AE531" s="372">
        <v>1.0242293333333332</v>
      </c>
      <c r="AF531" s="373">
        <v>0.8</v>
      </c>
      <c r="AG531" s="312"/>
      <c r="AH531" s="370">
        <v>4.1604029419626416</v>
      </c>
      <c r="AI531" s="370">
        <v>4.5284910545454551</v>
      </c>
      <c r="AJ531" s="370">
        <v>0</v>
      </c>
      <c r="AK531" s="312">
        <f>_xll.SRS1Splines.Functions25.Linear_Interp(V_NK2!$R$10:$R$21,V_NK2!$T$10:$T$21,AR531)</f>
        <v>56.459485714314802</v>
      </c>
      <c r="AL531" s="312">
        <f>(AK531/V_NK2!$T$18)*100</f>
        <v>79.074909964026332</v>
      </c>
      <c r="AM531" s="308">
        <f>AK531-V_NK2!$T$11</f>
        <v>15.639485714287005</v>
      </c>
      <c r="AN531" s="308">
        <f>IFERROR((AK531 - V_NK2!$X$12) / (V_NK2!$X$11- V_NK2!$X$12) * 100, 0)</f>
        <v>51.142857142863875</v>
      </c>
      <c r="AO531" s="308">
        <v>427</v>
      </c>
      <c r="AP531" s="308">
        <v>420</v>
      </c>
      <c r="AQ531" s="308">
        <v>422.59</v>
      </c>
      <c r="AR531" s="371">
        <v>423.58</v>
      </c>
      <c r="AS531" s="312">
        <v>1.2719999999999998</v>
      </c>
      <c r="AT531" s="372">
        <v>1.1008</v>
      </c>
      <c r="AU531" s="369"/>
      <c r="AV531" s="312"/>
      <c r="AW531" s="370"/>
      <c r="AX531" s="370"/>
      <c r="AY531" s="370"/>
      <c r="AZ531" s="312"/>
      <c r="BA531" s="312"/>
      <c r="BB531" s="308"/>
      <c r="BC531" s="308"/>
      <c r="BD531" s="308"/>
      <c r="BE531" s="308"/>
      <c r="BF531" s="374"/>
      <c r="BG531" s="312"/>
      <c r="BH531" s="372"/>
      <c r="BI531" s="369"/>
      <c r="BJ531" s="312"/>
      <c r="BK531" s="370">
        <v>2.1237329549119499</v>
      </c>
      <c r="BL531" s="370">
        <v>2.1237329549119499</v>
      </c>
      <c r="BM531" s="370">
        <f t="shared" si="3"/>
        <v>0</v>
      </c>
      <c r="BN531" s="312">
        <f>_xll.SRS1Splines.Functions25.Linear_Interp(V_XNN1!$K$3:$K$8,V_XNN1!$L$3:$L$8,BT531)</f>
        <v>0.21</v>
      </c>
      <c r="BO531" s="312">
        <f>(BN531/V_XNN1!$L$7)*100</f>
        <v>100</v>
      </c>
      <c r="BP531" s="308">
        <f>_xll.SRS1Splines.Functions25.Linear_Interp(V_XNN1!$K$3:$K$8,V_XNN1!$M$3:$M$8,BT531)</f>
        <v>5.3999999999999999E-2</v>
      </c>
      <c r="BQ531" s="308">
        <f>IFERROR((BN531 - V_XNN1!$M$16) / (V_XNN1!$M$15- V_XNN1!$M$16) * 100, 0)</f>
        <v>72.423398328690809</v>
      </c>
      <c r="BR531" s="308">
        <v>252</v>
      </c>
      <c r="BS531" s="308">
        <v>249</v>
      </c>
      <c r="BT531" s="374">
        <v>252</v>
      </c>
      <c r="BU531" s="312">
        <v>0.312</v>
      </c>
      <c r="BV531" s="372">
        <v>0.30485399999999996</v>
      </c>
      <c r="BW531" s="369"/>
      <c r="BX531" s="312"/>
      <c r="BY531" s="370"/>
      <c r="BZ531" s="370"/>
      <c r="CA531" s="370"/>
      <c r="CB531" s="312"/>
      <c r="CC531" s="312"/>
      <c r="CD531" s="308"/>
      <c r="CE531" s="312"/>
      <c r="CF531" s="312"/>
      <c r="CG531" s="312"/>
      <c r="CH531" s="312"/>
      <c r="CI531" s="384"/>
      <c r="CJ531" s="312"/>
      <c r="CK531" s="372"/>
      <c r="CL531" s="369"/>
      <c r="CM531" s="312"/>
      <c r="CN531" s="370"/>
      <c r="CO531" s="370"/>
      <c r="CP531" s="370"/>
      <c r="CQ531" s="312"/>
      <c r="CR531" s="312"/>
      <c r="CS531" s="308"/>
      <c r="CT531" s="312"/>
      <c r="CU531" s="312"/>
      <c r="CV531" s="312"/>
      <c r="CW531" s="312"/>
      <c r="CX531" s="384"/>
      <c r="CY531" s="312"/>
      <c r="CZ531" s="372"/>
    </row>
    <row r="532" spans="1:104" s="1" customFormat="1" hidden="1">
      <c r="A532" s="271">
        <v>45091</v>
      </c>
      <c r="B532" s="380"/>
      <c r="C532" s="381"/>
      <c r="D532" s="382"/>
      <c r="E532" s="382"/>
      <c r="F532" s="382"/>
      <c r="G532" s="312"/>
      <c r="H532" s="308"/>
      <c r="I532" s="308"/>
      <c r="J532" s="308"/>
      <c r="K532" s="308"/>
      <c r="L532" s="308"/>
      <c r="M532" s="371"/>
      <c r="N532" s="371"/>
      <c r="O532" s="312"/>
      <c r="P532" s="383"/>
      <c r="Q532" s="369"/>
      <c r="R532" s="312"/>
      <c r="S532" s="370">
        <v>0.89951001540374753</v>
      </c>
      <c r="T532" s="370">
        <v>5.1295520000000003</v>
      </c>
      <c r="U532" s="370">
        <v>0</v>
      </c>
      <c r="V532" s="312">
        <f>_xll.SRS1Splines.Functions25.Linear_Interp(V_NK3!$P$8:$P$32,V_NK3!$R$8:$R$32,AC532)</f>
        <v>380.07972199999898</v>
      </c>
      <c r="W532" s="312">
        <f>(V532/V_NK3!$R$28)*100</f>
        <v>70.106378021679959</v>
      </c>
      <c r="X532" s="308">
        <f>V532-V_NK3!$R$8</f>
        <v>323.501069999999</v>
      </c>
      <c r="Y532" s="308">
        <f>IFERROR((V532 - V_NK3!$V$10) / (V_NK3!$V$9- V_NK3!$V$10) * 100, 0)</f>
        <v>66.623160136467135</v>
      </c>
      <c r="Z532" s="308">
        <v>541.79999999999995</v>
      </c>
      <c r="AA532" s="308">
        <v>521</v>
      </c>
      <c r="AB532" s="312">
        <v>534.79999999999995</v>
      </c>
      <c r="AC532" s="371">
        <v>536.4</v>
      </c>
      <c r="AD532" s="308">
        <v>1.03</v>
      </c>
      <c r="AE532" s="372">
        <v>1.2098</v>
      </c>
      <c r="AF532" s="373"/>
      <c r="AG532" s="312"/>
      <c r="AH532" s="370">
        <v>4.9134351050832361</v>
      </c>
      <c r="AI532" s="370">
        <v>4.2487514181818176</v>
      </c>
      <c r="AJ532" s="370">
        <v>0</v>
      </c>
      <c r="AK532" s="312">
        <f>_xll.SRS1Splines.Functions25.Linear_Interp(V_NK2!$R$10:$R$21,V_NK2!$T$10:$T$21,AR532)</f>
        <v>57.2458285714578</v>
      </c>
      <c r="AL532" s="312">
        <f>(AK532/V_NK2!$T$18)*100</f>
        <v>80.176230492237806</v>
      </c>
      <c r="AM532" s="308">
        <f>AK532-V_NK2!$T$11</f>
        <v>16.425828571430003</v>
      </c>
      <c r="AN532" s="308">
        <f>IFERROR((AK532 - V_NK2!$X$12) / (V_NK2!$X$11- V_NK2!$X$12) * 100, 0)</f>
        <v>53.714285714293034</v>
      </c>
      <c r="AO532" s="308">
        <v>427</v>
      </c>
      <c r="AP532" s="308">
        <v>420</v>
      </c>
      <c r="AQ532" s="308">
        <v>422.59</v>
      </c>
      <c r="AR532" s="371">
        <v>423.76</v>
      </c>
      <c r="AS532" s="312">
        <v>1.2719999999999998</v>
      </c>
      <c r="AT532" s="372">
        <v>1.0327999999999999</v>
      </c>
      <c r="AU532" s="369"/>
      <c r="AV532" s="312"/>
      <c r="AW532" s="370"/>
      <c r="AX532" s="370"/>
      <c r="AY532" s="370"/>
      <c r="AZ532" s="312"/>
      <c r="BA532" s="312"/>
      <c r="BB532" s="308"/>
      <c r="BC532" s="308"/>
      <c r="BD532" s="308"/>
      <c r="BE532" s="308"/>
      <c r="BF532" s="374"/>
      <c r="BG532" s="312"/>
      <c r="BH532" s="372"/>
      <c r="BI532" s="369"/>
      <c r="BJ532" s="312"/>
      <c r="BK532" s="370">
        <v>2.2165392504676502</v>
      </c>
      <c r="BL532" s="370">
        <v>2.2165392504676502</v>
      </c>
      <c r="BM532" s="370">
        <f t="shared" si="3"/>
        <v>0</v>
      </c>
      <c r="BN532" s="312">
        <f>_xll.SRS1Splines.Functions25.Linear_Interp(V_XNN1!$K$3:$K$8,V_XNN1!$L$3:$L$8,BT532)</f>
        <v>0.21017820000000001</v>
      </c>
      <c r="BO532" s="312">
        <f>(BN532/V_XNN1!$L$7)*100</f>
        <v>100.08485714285715</v>
      </c>
      <c r="BP532" s="308">
        <f>_xll.SRS1Splines.Functions25.Linear_Interp(V_XNN1!$K$3:$K$8,V_XNN1!$M$3:$M$8,BT532)</f>
        <v>5.4178199999999802E-2</v>
      </c>
      <c r="BQ532" s="308">
        <f>IFERROR((BN532 - V_XNN1!$M$16) / (V_XNN1!$M$15- V_XNN1!$M$16) * 100, 0)</f>
        <v>72.974930362117036</v>
      </c>
      <c r="BR532" s="308">
        <v>252</v>
      </c>
      <c r="BS532" s="308">
        <v>249</v>
      </c>
      <c r="BT532" s="374">
        <v>252.01</v>
      </c>
      <c r="BU532" s="312">
        <v>0.312</v>
      </c>
      <c r="BV532" s="372">
        <v>0.31817600000000001</v>
      </c>
      <c r="BW532" s="369"/>
      <c r="BX532" s="312"/>
      <c r="BY532" s="370"/>
      <c r="BZ532" s="370"/>
      <c r="CA532" s="370"/>
      <c r="CB532" s="312"/>
      <c r="CC532" s="312"/>
      <c r="CD532" s="308"/>
      <c r="CE532" s="312"/>
      <c r="CF532" s="312"/>
      <c r="CG532" s="312"/>
      <c r="CH532" s="312"/>
      <c r="CI532" s="384"/>
      <c r="CJ532" s="312"/>
      <c r="CK532" s="372"/>
      <c r="CL532" s="369"/>
      <c r="CM532" s="312"/>
      <c r="CN532" s="370"/>
      <c r="CO532" s="370"/>
      <c r="CP532" s="370"/>
      <c r="CQ532" s="312"/>
      <c r="CR532" s="312"/>
      <c r="CS532" s="308"/>
      <c r="CT532" s="312"/>
      <c r="CU532" s="312"/>
      <c r="CV532" s="312"/>
      <c r="CW532" s="312"/>
      <c r="CX532" s="384"/>
      <c r="CY532" s="312"/>
      <c r="CZ532" s="372"/>
    </row>
    <row r="533" spans="1:104" s="1" customFormat="1" hidden="1">
      <c r="A533" s="271">
        <v>45092</v>
      </c>
      <c r="B533" s="380"/>
      <c r="C533" s="381"/>
      <c r="D533" s="382"/>
      <c r="E533" s="382"/>
      <c r="F533" s="382"/>
      <c r="G533" s="312"/>
      <c r="H533" s="308"/>
      <c r="I533" s="308"/>
      <c r="J533" s="308"/>
      <c r="K533" s="308"/>
      <c r="L533" s="308"/>
      <c r="M533" s="371"/>
      <c r="N533" s="371"/>
      <c r="O533" s="312"/>
      <c r="P533" s="383"/>
      <c r="Q533" s="369"/>
      <c r="R533" s="312"/>
      <c r="S533" s="370">
        <v>0.49274385043304508</v>
      </c>
      <c r="T533" s="370">
        <v>5.0481736800000006</v>
      </c>
      <c r="U533" s="370">
        <v>0</v>
      </c>
      <c r="V533" s="312">
        <f>_xll.SRS1Splines.Functions25.Linear_Interp(V_NK3!$P$8:$P$32,V_NK3!$R$8:$R$32,AC533)</f>
        <v>375.52429210000003</v>
      </c>
      <c r="W533" s="312">
        <f>(V533/V_NK3!$R$28)*100</f>
        <v>69.266120906830281</v>
      </c>
      <c r="X533" s="308">
        <f>V533-V_NK3!$R$8</f>
        <v>318.94564010000005</v>
      </c>
      <c r="Y533" s="308">
        <f>IFERROR((V533 - V_NK3!$V$10) / (V_NK3!$V$9- V_NK3!$V$10) * 100, 0)</f>
        <v>65.684995895717989</v>
      </c>
      <c r="Z533" s="308">
        <v>541.79999999999995</v>
      </c>
      <c r="AA533" s="308">
        <v>521</v>
      </c>
      <c r="AB533" s="312">
        <v>534.79999999999995</v>
      </c>
      <c r="AC533" s="371">
        <v>536.26</v>
      </c>
      <c r="AD533" s="308">
        <v>1.03</v>
      </c>
      <c r="AE533" s="372">
        <v>1.1906070000000002</v>
      </c>
      <c r="AF533" s="373"/>
      <c r="AG533" s="312"/>
      <c r="AH533" s="370">
        <v>4.7059617826429054</v>
      </c>
      <c r="AI533" s="370">
        <v>3.957904472727273</v>
      </c>
      <c r="AJ533" s="370">
        <v>0</v>
      </c>
      <c r="AK533" s="312">
        <f>_xll.SRS1Splines.Functions25.Linear_Interp(V_NK2!$R$10:$R$21,V_NK2!$T$10:$T$21,AR533)</f>
        <v>58.206914285743601</v>
      </c>
      <c r="AL533" s="312">
        <f>(AK533/V_NK2!$T$18)*100</f>
        <v>81.522288915607277</v>
      </c>
      <c r="AM533" s="308">
        <f>AK533-V_NK2!$T$11</f>
        <v>17.386914285715804</v>
      </c>
      <c r="AN533" s="308">
        <f>IFERROR((AK533 - V_NK2!$X$12) / (V_NK2!$X$11- V_NK2!$X$12) * 100, 0)</f>
        <v>56.857142857150613</v>
      </c>
      <c r="AO533" s="308">
        <v>427</v>
      </c>
      <c r="AP533" s="308">
        <v>420</v>
      </c>
      <c r="AQ533" s="308">
        <v>422.59</v>
      </c>
      <c r="AR533" s="371">
        <v>423.98</v>
      </c>
      <c r="AS533" s="312">
        <v>1.2719999999999998</v>
      </c>
      <c r="AT533" s="372">
        <v>0.96210000000000007</v>
      </c>
      <c r="AU533" s="369"/>
      <c r="AV533" s="312"/>
      <c r="AW533" s="370"/>
      <c r="AX533" s="370"/>
      <c r="AY533" s="370"/>
      <c r="AZ533" s="312"/>
      <c r="BA533" s="312"/>
      <c r="BB533" s="308"/>
      <c r="BC533" s="308"/>
      <c r="BD533" s="308"/>
      <c r="BE533" s="308"/>
      <c r="BF533" s="374"/>
      <c r="BG533" s="312"/>
      <c r="BH533" s="372"/>
      <c r="BI533" s="369"/>
      <c r="BJ533" s="312"/>
      <c r="BK533" s="370">
        <v>2.0879814229504001</v>
      </c>
      <c r="BL533" s="370">
        <v>2.0879814229504001</v>
      </c>
      <c r="BM533" s="370">
        <f t="shared" si="3"/>
        <v>0</v>
      </c>
      <c r="BN533" s="312">
        <f>_xll.SRS1Splines.Functions25.Linear_Interp(V_XNN1!$K$3:$K$8,V_XNN1!$L$3:$L$8,BT533)</f>
        <v>0.20621999999999999</v>
      </c>
      <c r="BO533" s="312">
        <f>(BN533/V_XNN1!$L$7)*100</f>
        <v>98.2</v>
      </c>
      <c r="BP533" s="308">
        <f>_xll.SRS1Splines.Functions25.Linear_Interp(V_XNN1!$K$3:$K$8,V_XNN1!$M$3:$M$8,BT533)</f>
        <v>5.02199999999998E-2</v>
      </c>
      <c r="BQ533" s="308">
        <f>IFERROR((BN533 - V_XNN1!$M$16) / (V_XNN1!$M$15- V_XNN1!$M$16) * 100, 0)</f>
        <v>60.724233983286894</v>
      </c>
      <c r="BR533" s="308">
        <v>252</v>
      </c>
      <c r="BS533" s="308">
        <v>249</v>
      </c>
      <c r="BT533" s="374">
        <v>251.79</v>
      </c>
      <c r="BU533" s="312">
        <v>0.312</v>
      </c>
      <c r="BV533" s="372">
        <v>0.29972199999999999</v>
      </c>
      <c r="BW533" s="369"/>
      <c r="BX533" s="312"/>
      <c r="BY533" s="370"/>
      <c r="BZ533" s="370"/>
      <c r="CA533" s="370"/>
      <c r="CB533" s="312"/>
      <c r="CC533" s="312"/>
      <c r="CD533" s="308"/>
      <c r="CE533" s="312"/>
      <c r="CF533" s="312"/>
      <c r="CG533" s="312"/>
      <c r="CH533" s="312"/>
      <c r="CI533" s="384"/>
      <c r="CJ533" s="312"/>
      <c r="CK533" s="372"/>
      <c r="CL533" s="369"/>
      <c r="CM533" s="312"/>
      <c r="CN533" s="370"/>
      <c r="CO533" s="370"/>
      <c r="CP533" s="370"/>
      <c r="CQ533" s="312"/>
      <c r="CR533" s="312"/>
      <c r="CS533" s="308"/>
      <c r="CT533" s="312"/>
      <c r="CU533" s="312"/>
      <c r="CV533" s="312"/>
      <c r="CW533" s="312"/>
      <c r="CX533" s="384"/>
      <c r="CY533" s="312"/>
      <c r="CZ533" s="372"/>
    </row>
    <row r="534" spans="1:104" s="1" customFormat="1" hidden="1">
      <c r="A534" s="271">
        <v>45093</v>
      </c>
      <c r="B534" s="380"/>
      <c r="C534" s="381"/>
      <c r="D534" s="382"/>
      <c r="E534" s="382"/>
      <c r="F534" s="382"/>
      <c r="G534" s="312"/>
      <c r="H534" s="308"/>
      <c r="I534" s="308"/>
      <c r="J534" s="308"/>
      <c r="K534" s="308"/>
      <c r="L534" s="308"/>
      <c r="M534" s="371"/>
      <c r="N534" s="371"/>
      <c r="O534" s="312"/>
      <c r="P534" s="383"/>
      <c r="Q534" s="369"/>
      <c r="R534" s="312"/>
      <c r="S534" s="370">
        <v>0.44734935213663707</v>
      </c>
      <c r="T534" s="370">
        <v>5.3281670266666668</v>
      </c>
      <c r="U534" s="370">
        <v>0</v>
      </c>
      <c r="V534" s="312">
        <f>_xll.SRS1Splines.Functions25.Linear_Interp(V_NK3!$P$8:$P$32,V_NK3!$R$8:$R$32,AC534)</f>
        <v>370.64347435000002</v>
      </c>
      <c r="W534" s="312">
        <f>(V534/V_NK3!$R$28)*100</f>
        <v>68.365845426633982</v>
      </c>
      <c r="X534" s="308">
        <f>V534-V_NK3!$R$8</f>
        <v>314.06482235000004</v>
      </c>
      <c r="Y534" s="308">
        <f>IFERROR((V534 - V_NK3!$V$10) / (V_NK3!$V$9- V_NK3!$V$10) * 100, 0)</f>
        <v>64.679819923486548</v>
      </c>
      <c r="Z534" s="308">
        <v>541.79999999999995</v>
      </c>
      <c r="AA534" s="308">
        <v>521</v>
      </c>
      <c r="AB534" s="312">
        <v>534.79999999999995</v>
      </c>
      <c r="AC534" s="371">
        <v>536.11</v>
      </c>
      <c r="AD534" s="308">
        <v>1.03</v>
      </c>
      <c r="AE534" s="372">
        <v>1.2566431666666664</v>
      </c>
      <c r="AF534" s="373"/>
      <c r="AG534" s="312"/>
      <c r="AH534" s="370">
        <v>4.9429756102050906</v>
      </c>
      <c r="AI534" s="370">
        <v>6.0514265454545457</v>
      </c>
      <c r="AJ534" s="370">
        <v>0</v>
      </c>
      <c r="AK534" s="312">
        <f>_xll.SRS1Splines.Functions25.Linear_Interp(V_NK2!$R$10:$R$21,V_NK2!$T$10:$T$21,AR534)</f>
        <v>57.158457142886398</v>
      </c>
      <c r="AL534" s="312">
        <f>(AK534/V_NK2!$T$18)*100</f>
        <v>80.053861544658815</v>
      </c>
      <c r="AM534" s="308">
        <f>AK534-V_NK2!$T$11</f>
        <v>16.338457142858601</v>
      </c>
      <c r="AN534" s="308">
        <f>IFERROR((AK534 - V_NK2!$X$12) / (V_NK2!$X$11- V_NK2!$X$12) * 100, 0)</f>
        <v>53.42857142857882</v>
      </c>
      <c r="AO534" s="308">
        <v>427</v>
      </c>
      <c r="AP534" s="308">
        <v>420</v>
      </c>
      <c r="AQ534" s="308">
        <v>422.59</v>
      </c>
      <c r="AR534" s="371">
        <v>423.74</v>
      </c>
      <c r="AS534" s="312">
        <v>1.2719999999999998</v>
      </c>
      <c r="AT534" s="372">
        <v>1.4710000000000001</v>
      </c>
      <c r="AU534" s="369"/>
      <c r="AV534" s="312"/>
      <c r="AW534" s="370"/>
      <c r="AX534" s="370"/>
      <c r="AY534" s="370"/>
      <c r="AZ534" s="312"/>
      <c r="BA534" s="312"/>
      <c r="BB534" s="308"/>
      <c r="BC534" s="308"/>
      <c r="BD534" s="308"/>
      <c r="BE534" s="308"/>
      <c r="BF534" s="374"/>
      <c r="BG534" s="312"/>
      <c r="BH534" s="372"/>
      <c r="BI534" s="369"/>
      <c r="BJ534" s="312"/>
      <c r="BK534" s="370">
        <v>2.0030819841320997</v>
      </c>
      <c r="BL534" s="370">
        <v>2.0030819841320997</v>
      </c>
      <c r="BM534" s="370">
        <f t="shared" si="3"/>
        <v>0</v>
      </c>
      <c r="BN534" s="312">
        <f>_xll.SRS1Splines.Functions25.Linear_Interp(V_XNN1!$K$3:$K$8,V_XNN1!$L$3:$L$8,BT534)</f>
        <v>0.2046</v>
      </c>
      <c r="BO534" s="312">
        <f>(BN534/V_XNN1!$L$7)*100</f>
        <v>97.428571428571431</v>
      </c>
      <c r="BP534" s="308">
        <f>_xll.SRS1Splines.Functions25.Linear_Interp(V_XNN1!$K$3:$K$8,V_XNN1!$M$3:$M$8,BT534)</f>
        <v>4.8599999999999803E-2</v>
      </c>
      <c r="BQ534" s="308">
        <f>IFERROR((BN534 - V_XNN1!$M$16) / (V_XNN1!$M$15- V_XNN1!$M$16) * 100, 0)</f>
        <v>55.71030640668527</v>
      </c>
      <c r="BR534" s="308">
        <v>252</v>
      </c>
      <c r="BS534" s="308">
        <v>249</v>
      </c>
      <c r="BT534" s="374">
        <v>251.7</v>
      </c>
      <c r="BU534" s="312">
        <v>0.312</v>
      </c>
      <c r="BV534" s="372">
        <v>0.28753500000000004</v>
      </c>
      <c r="BW534" s="369"/>
      <c r="BX534" s="312"/>
      <c r="BY534" s="370"/>
      <c r="BZ534" s="370"/>
      <c r="CA534" s="370"/>
      <c r="CB534" s="312"/>
      <c r="CC534" s="312"/>
      <c r="CD534" s="308"/>
      <c r="CE534" s="312"/>
      <c r="CF534" s="312"/>
      <c r="CG534" s="312"/>
      <c r="CH534" s="312"/>
      <c r="CI534" s="384"/>
      <c r="CJ534" s="312"/>
      <c r="CK534" s="372"/>
      <c r="CL534" s="369"/>
      <c r="CM534" s="312"/>
      <c r="CN534" s="370"/>
      <c r="CO534" s="370"/>
      <c r="CP534" s="370"/>
      <c r="CQ534" s="312"/>
      <c r="CR534" s="312"/>
      <c r="CS534" s="308"/>
      <c r="CT534" s="312"/>
      <c r="CU534" s="312"/>
      <c r="CV534" s="312"/>
      <c r="CW534" s="312"/>
      <c r="CX534" s="384"/>
      <c r="CY534" s="312"/>
      <c r="CZ534" s="372"/>
    </row>
    <row r="535" spans="1:104" s="1" customFormat="1" hidden="1">
      <c r="A535" s="271">
        <v>45094</v>
      </c>
      <c r="B535" s="380"/>
      <c r="C535" s="381"/>
      <c r="D535" s="382"/>
      <c r="E535" s="382"/>
      <c r="F535" s="382"/>
      <c r="G535" s="312"/>
      <c r="H535" s="308"/>
      <c r="I535" s="308"/>
      <c r="J535" s="308"/>
      <c r="K535" s="308"/>
      <c r="L535" s="308"/>
      <c r="M535" s="371"/>
      <c r="N535" s="371"/>
      <c r="O535" s="312"/>
      <c r="P535" s="383"/>
      <c r="Q535" s="369"/>
      <c r="R535" s="312"/>
      <c r="S535" s="370">
        <v>0.62752686817370074</v>
      </c>
      <c r="T535" s="370">
        <v>5.4611101066666663</v>
      </c>
      <c r="U535" s="370">
        <v>0</v>
      </c>
      <c r="V535" s="312">
        <f>_xll.SRS1Splines.Functions25.Linear_Interp(V_NK3!$P$8:$P$32,V_NK3!$R$8:$R$32,AC535)</f>
        <v>365.80989108000102</v>
      </c>
      <c r="W535" s="312">
        <f>(V535/V_NK3!$R$28)*100</f>
        <v>67.47428242994819</v>
      </c>
      <c r="X535" s="308">
        <f>V535-V_NK3!$R$8</f>
        <v>309.23123908000105</v>
      </c>
      <c r="Y535" s="308">
        <f>IFERROR((V535 - V_NK3!$V$10) / (V_NK3!$V$9- V_NK3!$V$10) * 100, 0)</f>
        <v>63.684371617148358</v>
      </c>
      <c r="Z535" s="308">
        <v>541.79999999999995</v>
      </c>
      <c r="AA535" s="308">
        <v>521</v>
      </c>
      <c r="AB535" s="312">
        <v>534.79999999999995</v>
      </c>
      <c r="AC535" s="371">
        <v>535.96</v>
      </c>
      <c r="AD535" s="308">
        <v>1.03</v>
      </c>
      <c r="AE535" s="372">
        <v>1.2879976666666664</v>
      </c>
      <c r="AF535" s="373"/>
      <c r="AG535" s="312"/>
      <c r="AH535" s="370">
        <v>5.1220829624973208</v>
      </c>
      <c r="AI535" s="370">
        <v>6.2390166545454555</v>
      </c>
      <c r="AJ535" s="370">
        <v>0</v>
      </c>
      <c r="AK535" s="312">
        <f>_xll.SRS1Splines.Functions25.Linear_Interp(V_NK2!$R$10:$R$21,V_NK2!$T$10:$T$21,AR535)</f>
        <v>56.503171428600503</v>
      </c>
      <c r="AL535" s="312">
        <f>(AK535/V_NK2!$T$18)*100</f>
        <v>79.136094437815828</v>
      </c>
      <c r="AM535" s="308">
        <f>AK535-V_NK2!$T$11</f>
        <v>15.683171428572706</v>
      </c>
      <c r="AN535" s="308">
        <f>IFERROR((AK535 - V_NK2!$X$12) / (V_NK2!$X$11- V_NK2!$X$12) * 100, 0)</f>
        <v>51.285714285720985</v>
      </c>
      <c r="AO535" s="308">
        <v>427</v>
      </c>
      <c r="AP535" s="308">
        <v>420</v>
      </c>
      <c r="AQ535" s="308">
        <v>422.59</v>
      </c>
      <c r="AR535" s="371">
        <v>423.59</v>
      </c>
      <c r="AS535" s="312">
        <v>1.2719999999999998</v>
      </c>
      <c r="AT535" s="372">
        <v>1.5165999999999999</v>
      </c>
      <c r="AU535" s="369"/>
      <c r="AV535" s="312"/>
      <c r="AW535" s="370"/>
      <c r="AX535" s="370"/>
      <c r="AY535" s="370"/>
      <c r="AZ535" s="312"/>
      <c r="BA535" s="312"/>
      <c r="BB535" s="308"/>
      <c r="BC535" s="308"/>
      <c r="BD535" s="308"/>
      <c r="BE535" s="308"/>
      <c r="BF535" s="374"/>
      <c r="BG535" s="312"/>
      <c r="BH535" s="372"/>
      <c r="BI535" s="369"/>
      <c r="BJ535" s="312"/>
      <c r="BK535" s="370">
        <v>2.0977483067793301</v>
      </c>
      <c r="BL535" s="370">
        <v>2.0977483067793301</v>
      </c>
      <c r="BM535" s="370">
        <f t="shared" si="3"/>
        <v>0</v>
      </c>
      <c r="BN535" s="312">
        <f>_xll.SRS1Splines.Functions25.Linear_Interp(V_XNN1!$K$3:$K$8,V_XNN1!$L$3:$L$8,BT535)</f>
        <v>0.20604</v>
      </c>
      <c r="BO535" s="312">
        <f>(BN535/V_XNN1!$L$7)*100</f>
        <v>98.114285714285714</v>
      </c>
      <c r="BP535" s="308">
        <f>_xll.SRS1Splines.Functions25.Linear_Interp(V_XNN1!$K$3:$K$8,V_XNN1!$M$3:$M$8,BT535)</f>
        <v>5.0040000000000001E-2</v>
      </c>
      <c r="BQ535" s="308">
        <f>IFERROR((BN535 - V_XNN1!$M$16) / (V_XNN1!$M$15- V_XNN1!$M$16) * 100, 0)</f>
        <v>60.167130919220078</v>
      </c>
      <c r="BR535" s="308">
        <v>252</v>
      </c>
      <c r="BS535" s="308">
        <v>249</v>
      </c>
      <c r="BT535" s="374">
        <v>251.78</v>
      </c>
      <c r="BU535" s="312">
        <v>0.312</v>
      </c>
      <c r="BV535" s="372">
        <v>0.301124</v>
      </c>
      <c r="BW535" s="369"/>
      <c r="BX535" s="312"/>
      <c r="BY535" s="370"/>
      <c r="BZ535" s="370"/>
      <c r="CA535" s="370"/>
      <c r="CB535" s="312"/>
      <c r="CC535" s="312"/>
      <c r="CD535" s="308"/>
      <c r="CE535" s="312"/>
      <c r="CF535" s="312"/>
      <c r="CG535" s="312"/>
      <c r="CH535" s="312"/>
      <c r="CI535" s="384"/>
      <c r="CJ535" s="312"/>
      <c r="CK535" s="372"/>
      <c r="CL535" s="369"/>
      <c r="CM535" s="312"/>
      <c r="CN535" s="370"/>
      <c r="CO535" s="370"/>
      <c r="CP535" s="370"/>
      <c r="CQ535" s="312"/>
      <c r="CR535" s="312"/>
      <c r="CS535" s="308"/>
      <c r="CT535" s="312"/>
      <c r="CU535" s="312"/>
      <c r="CV535" s="312"/>
      <c r="CW535" s="312"/>
      <c r="CX535" s="384"/>
      <c r="CY535" s="312"/>
      <c r="CZ535" s="372"/>
    </row>
    <row r="536" spans="1:104" s="1" customFormat="1" hidden="1">
      <c r="A536" s="271">
        <v>45095</v>
      </c>
      <c r="B536" s="380"/>
      <c r="C536" s="381"/>
      <c r="D536" s="382"/>
      <c r="E536" s="382"/>
      <c r="F536" s="382"/>
      <c r="G536" s="312"/>
      <c r="H536" s="308"/>
      <c r="I536" s="308"/>
      <c r="J536" s="308"/>
      <c r="K536" s="308"/>
      <c r="L536" s="308"/>
      <c r="M536" s="371"/>
      <c r="N536" s="371"/>
      <c r="O536" s="312"/>
      <c r="P536" s="383"/>
      <c r="Q536" s="369">
        <v>1.6</v>
      </c>
      <c r="R536" s="312"/>
      <c r="S536" s="370">
        <v>1.6279830480952453</v>
      </c>
      <c r="T536" s="370">
        <v>2.25514152</v>
      </c>
      <c r="U536" s="370">
        <v>0</v>
      </c>
      <c r="V536" s="312">
        <f>_xll.SRS1Splines.Functions25.Linear_Interp(V_NK3!$P$8:$P$32,V_NK3!$R$8:$R$32,AC536)</f>
        <v>365.18273262000201</v>
      </c>
      <c r="W536" s="312">
        <f>(V536/V_NK3!$R$28)*100</f>
        <v>67.358601941010704</v>
      </c>
      <c r="X536" s="308">
        <f>V536-V_NK3!$R$8</f>
        <v>308.60408062000204</v>
      </c>
      <c r="Y536" s="308">
        <f>IFERROR((V536 - V_NK3!$V$10) / (V_NK3!$V$9- V_NK3!$V$10) * 100, 0)</f>
        <v>63.555211987130889</v>
      </c>
      <c r="Z536" s="308">
        <v>541.79999999999995</v>
      </c>
      <c r="AA536" s="308">
        <v>521</v>
      </c>
      <c r="AB536" s="312">
        <v>534.79999999999995</v>
      </c>
      <c r="AC536" s="371">
        <v>535.94000000000005</v>
      </c>
      <c r="AD536" s="308">
        <v>1.03</v>
      </c>
      <c r="AE536" s="372">
        <v>0.53187300000000004</v>
      </c>
      <c r="AF536" s="373">
        <v>1.6</v>
      </c>
      <c r="AG536" s="312"/>
      <c r="AH536" s="370">
        <v>2.5668617738714312</v>
      </c>
      <c r="AI536" s="370">
        <v>1.8944132727272729</v>
      </c>
      <c r="AJ536" s="370">
        <v>0</v>
      </c>
      <c r="AK536" s="312">
        <f>_xll.SRS1Splines.Functions25.Linear_Interp(V_NK2!$R$10:$R$21,V_NK2!$T$10:$T$21,AR536)</f>
        <v>57.289514285743401</v>
      </c>
      <c r="AL536" s="312">
        <f>(AK536/V_NK2!$T$18)*100</f>
        <v>80.23741496602716</v>
      </c>
      <c r="AM536" s="308">
        <f>AK536-V_NK2!$T$11</f>
        <v>16.469514285715604</v>
      </c>
      <c r="AN536" s="308">
        <f>IFERROR((AK536 - V_NK2!$X$12) / (V_NK2!$X$11- V_NK2!$X$12) * 100, 0)</f>
        <v>53.85714285714981</v>
      </c>
      <c r="AO536" s="308">
        <v>427</v>
      </c>
      <c r="AP536" s="308">
        <v>420</v>
      </c>
      <c r="AQ536" s="308">
        <v>422.59</v>
      </c>
      <c r="AR536" s="371">
        <v>423.77</v>
      </c>
      <c r="AS536" s="312">
        <v>1.2719999999999998</v>
      </c>
      <c r="AT536" s="372">
        <v>0.46050000000000002</v>
      </c>
      <c r="AU536" s="369"/>
      <c r="AV536" s="312"/>
      <c r="AW536" s="370"/>
      <c r="AX536" s="370"/>
      <c r="AY536" s="370"/>
      <c r="AZ536" s="312"/>
      <c r="BA536" s="312"/>
      <c r="BB536" s="308"/>
      <c r="BC536" s="308"/>
      <c r="BD536" s="308"/>
      <c r="BE536" s="308"/>
      <c r="BF536" s="374"/>
      <c r="BG536" s="312"/>
      <c r="BH536" s="372"/>
      <c r="BI536" s="369"/>
      <c r="BJ536" s="312"/>
      <c r="BK536" s="370">
        <v>2.1894022874927401</v>
      </c>
      <c r="BL536" s="370">
        <v>2.1866812874927399</v>
      </c>
      <c r="BM536" s="370">
        <f t="shared" si="3"/>
        <v>2.7210000000001955E-3</v>
      </c>
      <c r="BN536" s="312">
        <f>_xll.SRS1Splines.Functions25.Linear_Interp(V_XNN1!$K$3:$K$8,V_XNN1!$L$3:$L$8,BT536)</f>
        <v>0.2103564</v>
      </c>
      <c r="BO536" s="312">
        <f>(BN536/V_XNN1!$L$7)*100</f>
        <v>100.16971428571428</v>
      </c>
      <c r="BP536" s="308">
        <f>_xll.SRS1Splines.Functions25.Linear_Interp(V_XNN1!$K$3:$K$8,V_XNN1!$M$3:$M$8,BT536)</f>
        <v>5.43564000000002E-2</v>
      </c>
      <c r="BQ536" s="308">
        <f>IFERROR((BN536 - V_XNN1!$M$16) / (V_XNN1!$M$15- V_XNN1!$M$16) * 100, 0)</f>
        <v>73.526462395543206</v>
      </c>
      <c r="BR536" s="308">
        <v>252</v>
      </c>
      <c r="BS536" s="308">
        <v>249</v>
      </c>
      <c r="BT536" s="374">
        <v>252.02</v>
      </c>
      <c r="BU536" s="312">
        <v>0.312</v>
      </c>
      <c r="BV536" s="372">
        <v>0.31389</v>
      </c>
      <c r="BW536" s="369"/>
      <c r="BX536" s="312"/>
      <c r="BY536" s="370"/>
      <c r="BZ536" s="370"/>
      <c r="CA536" s="370"/>
      <c r="CB536" s="312"/>
      <c r="CC536" s="312"/>
      <c r="CD536" s="308"/>
      <c r="CE536" s="312"/>
      <c r="CF536" s="312"/>
      <c r="CG536" s="312"/>
      <c r="CH536" s="312"/>
      <c r="CI536" s="384"/>
      <c r="CJ536" s="312"/>
      <c r="CK536" s="372"/>
      <c r="CL536" s="369"/>
      <c r="CM536" s="312"/>
      <c r="CN536" s="370"/>
      <c r="CO536" s="370"/>
      <c r="CP536" s="370"/>
      <c r="CQ536" s="312"/>
      <c r="CR536" s="312"/>
      <c r="CS536" s="308"/>
      <c r="CT536" s="312"/>
      <c r="CU536" s="312"/>
      <c r="CV536" s="312"/>
      <c r="CW536" s="312"/>
      <c r="CX536" s="384"/>
      <c r="CY536" s="312"/>
      <c r="CZ536" s="372"/>
    </row>
    <row r="537" spans="1:104" s="1" customFormat="1" hidden="1">
      <c r="A537" s="271">
        <v>45096</v>
      </c>
      <c r="B537" s="380"/>
      <c r="C537" s="381"/>
      <c r="D537" s="382"/>
      <c r="E537" s="382"/>
      <c r="F537" s="382"/>
      <c r="G537" s="312"/>
      <c r="H537" s="308"/>
      <c r="I537" s="308"/>
      <c r="J537" s="308"/>
      <c r="K537" s="308"/>
      <c r="L537" s="308"/>
      <c r="M537" s="371"/>
      <c r="N537" s="371"/>
      <c r="O537" s="312"/>
      <c r="P537" s="383"/>
      <c r="Q537" s="369">
        <v>0</v>
      </c>
      <c r="R537" s="312"/>
      <c r="S537" s="370">
        <v>0.62546174593907777</v>
      </c>
      <c r="T537" s="370">
        <v>4.7019918133333345</v>
      </c>
      <c r="U537" s="370">
        <v>0</v>
      </c>
      <c r="V537" s="312">
        <f>_xll.SRS1Splines.Functions25.Linear_Interp(V_NK3!$P$8:$P$32,V_NK3!$R$8:$R$32,AC537)</f>
        <v>361.10620262999799</v>
      </c>
      <c r="W537" s="312">
        <f>(V537/V_NK3!$R$28)*100</f>
        <v>66.606678762915095</v>
      </c>
      <c r="X537" s="308">
        <f>V537-V_NK3!$R$8</f>
        <v>304.52755062999802</v>
      </c>
      <c r="Y537" s="308">
        <f>IFERROR((V537 - V_NK3!$V$10) / (V_NK3!$V$9- V_NK3!$V$10) * 100, 0)</f>
        <v>62.71567439201521</v>
      </c>
      <c r="Z537" s="308">
        <v>541.79999999999995</v>
      </c>
      <c r="AA537" s="308">
        <v>521</v>
      </c>
      <c r="AB537" s="312">
        <v>534.79999999999995</v>
      </c>
      <c r="AC537" s="371">
        <v>535.80999999999995</v>
      </c>
      <c r="AD537" s="308">
        <v>1.03</v>
      </c>
      <c r="AE537" s="372">
        <v>1.1089603333333335</v>
      </c>
      <c r="AF537" s="373"/>
      <c r="AG537" s="312"/>
      <c r="AH537" s="370">
        <v>4.4381950081598962</v>
      </c>
      <c r="AI537" s="370">
        <v>6.1073744727272725</v>
      </c>
      <c r="AJ537" s="370">
        <v>0</v>
      </c>
      <c r="AK537" s="312">
        <f>_xll.SRS1Splines.Functions25.Linear_Interp(V_NK2!$R$10:$R$21,V_NK2!$T$10:$T$21,AR537)</f>
        <v>55.9789428571721</v>
      </c>
      <c r="AL537" s="312">
        <f>(AK537/V_NK2!$T$18)*100</f>
        <v>78.401880752341867</v>
      </c>
      <c r="AM537" s="308">
        <f>AK537-V_NK2!$T$11</f>
        <v>15.158942857144304</v>
      </c>
      <c r="AN537" s="308">
        <f>IFERROR((AK537 - V_NK2!$X$12) / (V_NK2!$X$11- V_NK2!$X$12) * 100, 0)</f>
        <v>49.571428571435732</v>
      </c>
      <c r="AO537" s="308">
        <v>427</v>
      </c>
      <c r="AP537" s="308">
        <v>420</v>
      </c>
      <c r="AQ537" s="308">
        <v>422.59</v>
      </c>
      <c r="AR537" s="371">
        <v>423.47</v>
      </c>
      <c r="AS537" s="312">
        <v>1.2719999999999998</v>
      </c>
      <c r="AT537" s="372">
        <v>1.4845999999999999</v>
      </c>
      <c r="AU537" s="369"/>
      <c r="AV537" s="312"/>
      <c r="AW537" s="370"/>
      <c r="AX537" s="370"/>
      <c r="AY537" s="370"/>
      <c r="AZ537" s="312"/>
      <c r="BA537" s="312"/>
      <c r="BB537" s="308"/>
      <c r="BC537" s="308"/>
      <c r="BD537" s="308"/>
      <c r="BE537" s="308"/>
      <c r="BF537" s="374"/>
      <c r="BG537" s="312"/>
      <c r="BH537" s="372"/>
      <c r="BI537" s="369"/>
      <c r="BJ537" s="312"/>
      <c r="BK537" s="370">
        <v>2.2032613042636902</v>
      </c>
      <c r="BL537" s="370">
        <v>2.2032613042636902</v>
      </c>
      <c r="BM537" s="370">
        <f t="shared" si="3"/>
        <v>0</v>
      </c>
      <c r="BN537" s="312">
        <f>_xll.SRS1Splines.Functions25.Linear_Interp(V_XNN1!$K$3:$K$8,V_XNN1!$L$3:$L$8,BT537)</f>
        <v>0.21</v>
      </c>
      <c r="BO537" s="312">
        <f>(BN537/V_XNN1!$L$7)*100</f>
        <v>100</v>
      </c>
      <c r="BP537" s="308">
        <f>_xll.SRS1Splines.Functions25.Linear_Interp(V_XNN1!$K$3:$K$8,V_XNN1!$M$3:$M$8,BT537)</f>
        <v>5.3999999999999999E-2</v>
      </c>
      <c r="BQ537" s="308">
        <f>IFERROR((BN537 - V_XNN1!$M$16) / (V_XNN1!$M$15- V_XNN1!$M$16) * 100, 0)</f>
        <v>72.423398328690809</v>
      </c>
      <c r="BR537" s="308">
        <v>252</v>
      </c>
      <c r="BS537" s="308">
        <v>249</v>
      </c>
      <c r="BT537" s="374">
        <v>252</v>
      </c>
      <c r="BU537" s="312">
        <v>0.312</v>
      </c>
      <c r="BV537" s="372">
        <v>0.31627</v>
      </c>
      <c r="BW537" s="369"/>
      <c r="BX537" s="312"/>
      <c r="BY537" s="370"/>
      <c r="BZ537" s="370"/>
      <c r="CA537" s="370"/>
      <c r="CB537" s="312"/>
      <c r="CC537" s="312"/>
      <c r="CD537" s="308"/>
      <c r="CE537" s="312"/>
      <c r="CF537" s="312"/>
      <c r="CG537" s="312"/>
      <c r="CH537" s="312"/>
      <c r="CI537" s="384"/>
      <c r="CJ537" s="312"/>
      <c r="CK537" s="372"/>
      <c r="CL537" s="369"/>
      <c r="CM537" s="312"/>
      <c r="CN537" s="370"/>
      <c r="CO537" s="370"/>
      <c r="CP537" s="370"/>
      <c r="CQ537" s="312"/>
      <c r="CR537" s="312"/>
      <c r="CS537" s="308"/>
      <c r="CT537" s="312"/>
      <c r="CU537" s="312"/>
      <c r="CV537" s="312"/>
      <c r="CW537" s="312"/>
      <c r="CX537" s="384"/>
      <c r="CY537" s="312"/>
      <c r="CZ537" s="372"/>
    </row>
    <row r="538" spans="1:104" s="1" customFormat="1" hidden="1">
      <c r="A538" s="271">
        <v>45097</v>
      </c>
      <c r="B538" s="380"/>
      <c r="C538" s="381"/>
      <c r="D538" s="382"/>
      <c r="E538" s="382"/>
      <c r="F538" s="382"/>
      <c r="G538" s="312"/>
      <c r="H538" s="308"/>
      <c r="I538" s="308"/>
      <c r="J538" s="308"/>
      <c r="K538" s="308"/>
      <c r="L538" s="308"/>
      <c r="M538" s="371"/>
      <c r="N538" s="371"/>
      <c r="O538" s="312"/>
      <c r="P538" s="383"/>
      <c r="Q538" s="369">
        <v>0</v>
      </c>
      <c r="R538" s="312"/>
      <c r="S538" s="370">
        <v>0.1117419326095581</v>
      </c>
      <c r="T538" s="370">
        <v>4.1882720000000004</v>
      </c>
      <c r="U538" s="370">
        <v>0</v>
      </c>
      <c r="V538" s="312">
        <f>_xll.SRS1Splines.Functions25.Linear_Interp(V_NK3!$P$8:$P$32,V_NK3!$R$8:$R$32,AC538)</f>
        <v>357.02967263999801</v>
      </c>
      <c r="W538" s="312">
        <f>(V538/V_NK3!$R$28)*100</f>
        <v>65.854755584820225</v>
      </c>
      <c r="X538" s="308">
        <f>V538-V_NK3!$R$8</f>
        <v>300.45102063999803</v>
      </c>
      <c r="Y538" s="308">
        <f>IFERROR((V538 - V_NK3!$V$10) / (V_NK3!$V$9- V_NK3!$V$10) * 100, 0)</f>
        <v>61.876136796900362</v>
      </c>
      <c r="Z538" s="308">
        <v>541.79999999999995</v>
      </c>
      <c r="AA538" s="308">
        <v>521</v>
      </c>
      <c r="AB538" s="312">
        <v>534.79999999999995</v>
      </c>
      <c r="AC538" s="371">
        <v>535.67999999999995</v>
      </c>
      <c r="AD538" s="308">
        <v>1.03</v>
      </c>
      <c r="AE538" s="372">
        <v>0.9877999999999999</v>
      </c>
      <c r="AF538" s="373">
        <v>0</v>
      </c>
      <c r="AG538" s="312"/>
      <c r="AH538" s="370">
        <v>3.9291120000000004</v>
      </c>
      <c r="AI538" s="370">
        <v>4.3594131272727266</v>
      </c>
      <c r="AJ538" s="370">
        <v>0</v>
      </c>
      <c r="AK538" s="312">
        <f>_xll.SRS1Splines.Functions25.Linear_Interp(V_NK2!$R$10:$R$21,V_NK2!$T$10:$T$21,AR538)</f>
        <v>55.716828571457803</v>
      </c>
      <c r="AL538" s="312">
        <f>(AK538/V_NK2!$T$18)*100</f>
        <v>78.034773909604766</v>
      </c>
      <c r="AM538" s="308">
        <f>AK538-V_NK2!$T$11</f>
        <v>14.896828571430007</v>
      </c>
      <c r="AN538" s="308">
        <f>IFERROR((AK538 - V_NK2!$X$12) / (V_NK2!$X$11- V_NK2!$X$12) * 100, 0)</f>
        <v>48.714285714292799</v>
      </c>
      <c r="AO538" s="308">
        <v>427</v>
      </c>
      <c r="AP538" s="308">
        <v>420</v>
      </c>
      <c r="AQ538" s="308">
        <v>422.59</v>
      </c>
      <c r="AR538" s="371">
        <v>423.41</v>
      </c>
      <c r="AS538" s="312">
        <v>1.2719999999999998</v>
      </c>
      <c r="AT538" s="372">
        <v>1.0597000000000001</v>
      </c>
      <c r="AU538" s="369"/>
      <c r="AV538" s="312"/>
      <c r="AW538" s="370"/>
      <c r="AX538" s="370"/>
      <c r="AY538" s="370"/>
      <c r="AZ538" s="312"/>
      <c r="BA538" s="312"/>
      <c r="BB538" s="308"/>
      <c r="BC538" s="308"/>
      <c r="BD538" s="308"/>
      <c r="BE538" s="308"/>
      <c r="BF538" s="374"/>
      <c r="BG538" s="312"/>
      <c r="BH538" s="372"/>
      <c r="BI538" s="369"/>
      <c r="BJ538" s="312"/>
      <c r="BK538" s="370">
        <v>2.4035186480036099</v>
      </c>
      <c r="BL538" s="370">
        <v>2.2523186480036097</v>
      </c>
      <c r="BM538" s="370">
        <f t="shared" si="3"/>
        <v>0.15120000000000022</v>
      </c>
      <c r="BN538" s="312">
        <f>_xll.SRS1Splines.Functions25.Linear_Interp(V_XNN1!$K$3:$K$8,V_XNN1!$L$3:$L$8,BT538)</f>
        <v>0.210891</v>
      </c>
      <c r="BO538" s="312">
        <f>(BN538/V_XNN1!$L$7)*100</f>
        <v>100.42428571428572</v>
      </c>
      <c r="BP538" s="308">
        <f>_xll.SRS1Splines.Functions25.Linear_Interp(V_XNN1!$K$3:$K$8,V_XNN1!$M$3:$M$8,BT538)</f>
        <v>5.4891000000000197E-2</v>
      </c>
      <c r="BQ538" s="308">
        <f>IFERROR((BN538 - V_XNN1!$M$16) / (V_XNN1!$M$15- V_XNN1!$M$16) * 100, 0)</f>
        <v>75.181058495821745</v>
      </c>
      <c r="BR538" s="308">
        <v>252</v>
      </c>
      <c r="BS538" s="308">
        <v>249</v>
      </c>
      <c r="BT538" s="374">
        <v>252.05</v>
      </c>
      <c r="BU538" s="312">
        <v>0.312</v>
      </c>
      <c r="BV538" s="372">
        <v>0.32331199999999999</v>
      </c>
      <c r="BW538" s="369"/>
      <c r="BX538" s="312"/>
      <c r="BY538" s="370"/>
      <c r="BZ538" s="370"/>
      <c r="CA538" s="370"/>
      <c r="CB538" s="312"/>
      <c r="CC538" s="312"/>
      <c r="CD538" s="308"/>
      <c r="CE538" s="312"/>
      <c r="CF538" s="312"/>
      <c r="CG538" s="312"/>
      <c r="CH538" s="312"/>
      <c r="CI538" s="384"/>
      <c r="CJ538" s="312"/>
      <c r="CK538" s="372"/>
      <c r="CL538" s="369"/>
      <c r="CM538" s="312"/>
      <c r="CN538" s="370"/>
      <c r="CO538" s="370"/>
      <c r="CP538" s="370"/>
      <c r="CQ538" s="312"/>
      <c r="CR538" s="312"/>
      <c r="CS538" s="308"/>
      <c r="CT538" s="312"/>
      <c r="CU538" s="312"/>
      <c r="CV538" s="312"/>
      <c r="CW538" s="312"/>
      <c r="CX538" s="384"/>
      <c r="CY538" s="312"/>
      <c r="CZ538" s="372"/>
    </row>
    <row r="539" spans="1:104" s="1" customFormat="1" hidden="1">
      <c r="A539" s="271">
        <v>45098</v>
      </c>
      <c r="B539" s="380"/>
      <c r="C539" s="381"/>
      <c r="D539" s="382"/>
      <c r="E539" s="382"/>
      <c r="F539" s="382"/>
      <c r="G539" s="312"/>
      <c r="H539" s="308"/>
      <c r="I539" s="308"/>
      <c r="J539" s="308"/>
      <c r="K539" s="308"/>
      <c r="L539" s="308"/>
      <c r="M539" s="371"/>
      <c r="N539" s="371"/>
      <c r="O539" s="312"/>
      <c r="P539" s="383"/>
      <c r="Q539" s="369">
        <v>10.8</v>
      </c>
      <c r="R539" s="312"/>
      <c r="S539" s="370">
        <v>1.0256458085619351</v>
      </c>
      <c r="T539" s="370">
        <v>4.7885966399999997</v>
      </c>
      <c r="U539" s="370">
        <v>0</v>
      </c>
      <c r="V539" s="312">
        <f>_xll.SRS1Splines.Functions25.Linear_Interp(V_NK3!$P$8:$P$32,V_NK3!$R$8:$R$32,AC539)</f>
        <v>353.26672187999799</v>
      </c>
      <c r="W539" s="312">
        <f>(V539/V_NK3!$R$28)*100</f>
        <v>65.160672651194176</v>
      </c>
      <c r="X539" s="308">
        <f>V539-V_NK3!$R$8</f>
        <v>296.68806987999801</v>
      </c>
      <c r="Y539" s="308">
        <f>IFERROR((V539 - V_NK3!$V$10) / (V_NK3!$V$9- V_NK3!$V$10) * 100, 0)</f>
        <v>61.10117901679434</v>
      </c>
      <c r="Z539" s="308">
        <v>541.79999999999995</v>
      </c>
      <c r="AA539" s="308">
        <v>521</v>
      </c>
      <c r="AB539" s="312">
        <v>534.79999999999995</v>
      </c>
      <c r="AC539" s="371">
        <v>535.55999999999995</v>
      </c>
      <c r="AD539" s="308">
        <v>1.03</v>
      </c>
      <c r="AE539" s="372">
        <v>1.129386</v>
      </c>
      <c r="AF539" s="373">
        <v>0.4</v>
      </c>
      <c r="AG539" s="312"/>
      <c r="AH539" s="370">
        <v>4.648200092825439</v>
      </c>
      <c r="AI539" s="370">
        <v>5.6552658545454557</v>
      </c>
      <c r="AJ539" s="370">
        <v>0</v>
      </c>
      <c r="AK539" s="312">
        <f>_xll.SRS1Splines.Functions25.Linear_Interp(V_NK2!$R$10:$R$21,V_NK2!$T$10:$T$21,AR539)</f>
        <v>54.5373142857433</v>
      </c>
      <c r="AL539" s="312">
        <f>(AK539/V_NK2!$T$18)*100</f>
        <v>76.382793117287534</v>
      </c>
      <c r="AM539" s="308">
        <f>AK539-V_NK2!$T$11</f>
        <v>13.717314285715503</v>
      </c>
      <c r="AN539" s="308">
        <f>IFERROR((AK539 - V_NK2!$X$12) / (V_NK2!$X$11- V_NK2!$X$12) * 100, 0)</f>
        <v>44.857142857149043</v>
      </c>
      <c r="AO539" s="308">
        <v>427</v>
      </c>
      <c r="AP539" s="308">
        <v>420</v>
      </c>
      <c r="AQ539" s="308">
        <v>422.59</v>
      </c>
      <c r="AR539" s="371">
        <v>423.14</v>
      </c>
      <c r="AS539" s="312">
        <v>1.2719999999999998</v>
      </c>
      <c r="AT539" s="372">
        <v>1.3747</v>
      </c>
      <c r="AU539" s="369"/>
      <c r="AV539" s="312"/>
      <c r="AW539" s="370"/>
      <c r="AX539" s="370"/>
      <c r="AY539" s="370"/>
      <c r="AZ539" s="312"/>
      <c r="BA539" s="312"/>
      <c r="BB539" s="308"/>
      <c r="BC539" s="308"/>
      <c r="BD539" s="308"/>
      <c r="BE539" s="308"/>
      <c r="BF539" s="374"/>
      <c r="BG539" s="312"/>
      <c r="BH539" s="372"/>
      <c r="BI539" s="369"/>
      <c r="BJ539" s="312"/>
      <c r="BK539" s="370">
        <v>2.3555760825001602</v>
      </c>
      <c r="BL539" s="370">
        <v>1.9674070825001599</v>
      </c>
      <c r="BM539" s="370">
        <f t="shared" si="3"/>
        <v>0.38816900000000021</v>
      </c>
      <c r="BN539" s="312">
        <f>_xll.SRS1Splines.Functions25.Linear_Interp(V_XNN1!$K$3:$K$8,V_XNN1!$L$3:$L$8,BT539)</f>
        <v>0.210891</v>
      </c>
      <c r="BO539" s="312">
        <f>(BN539/V_XNN1!$L$7)*100</f>
        <v>100.42428571428572</v>
      </c>
      <c r="BP539" s="308">
        <f>_xll.SRS1Splines.Functions25.Linear_Interp(V_XNN1!$K$3:$K$8,V_XNN1!$M$3:$M$8,BT539)</f>
        <v>5.4891000000000197E-2</v>
      </c>
      <c r="BQ539" s="308">
        <f>IFERROR((BN539 - V_XNN1!$M$16) / (V_XNN1!$M$15- V_XNN1!$M$16) * 100, 0)</f>
        <v>75.181058495821745</v>
      </c>
      <c r="BR539" s="308">
        <v>252</v>
      </c>
      <c r="BS539" s="308">
        <v>249</v>
      </c>
      <c r="BT539" s="374">
        <v>252.05</v>
      </c>
      <c r="BU539" s="312">
        <v>0.312</v>
      </c>
      <c r="BV539" s="372">
        <v>0.282414</v>
      </c>
      <c r="BW539" s="369"/>
      <c r="BX539" s="312"/>
      <c r="BY539" s="370"/>
      <c r="BZ539" s="370"/>
      <c r="CA539" s="370"/>
      <c r="CB539" s="312"/>
      <c r="CC539" s="312"/>
      <c r="CD539" s="308"/>
      <c r="CE539" s="312"/>
      <c r="CF539" s="312"/>
      <c r="CG539" s="312"/>
      <c r="CH539" s="312"/>
      <c r="CI539" s="384"/>
      <c r="CJ539" s="312"/>
      <c r="CK539" s="372"/>
      <c r="CL539" s="369"/>
      <c r="CM539" s="312"/>
      <c r="CN539" s="370"/>
      <c r="CO539" s="370"/>
      <c r="CP539" s="370"/>
      <c r="CQ539" s="312"/>
      <c r="CR539" s="312"/>
      <c r="CS539" s="308"/>
      <c r="CT539" s="312"/>
      <c r="CU539" s="312"/>
      <c r="CV539" s="312"/>
      <c r="CW539" s="312"/>
      <c r="CX539" s="384"/>
      <c r="CY539" s="312"/>
      <c r="CZ539" s="372"/>
    </row>
    <row r="540" spans="1:104" s="1" customFormat="1" hidden="1">
      <c r="A540" s="271">
        <v>45099</v>
      </c>
      <c r="B540" s="380"/>
      <c r="C540" s="381"/>
      <c r="D540" s="382"/>
      <c r="E540" s="382"/>
      <c r="F540" s="382"/>
      <c r="G540" s="312"/>
      <c r="H540" s="308"/>
      <c r="I540" s="308"/>
      <c r="J540" s="308"/>
      <c r="K540" s="308"/>
      <c r="L540" s="308"/>
      <c r="M540" s="371"/>
      <c r="N540" s="371"/>
      <c r="O540" s="312"/>
      <c r="P540" s="383"/>
      <c r="Q540" s="369">
        <v>0.2</v>
      </c>
      <c r="R540" s="312"/>
      <c r="S540" s="379">
        <v>-0.48484091382090189</v>
      </c>
      <c r="T540" s="370">
        <v>5.1595853333333341</v>
      </c>
      <c r="U540" s="370">
        <v>0</v>
      </c>
      <c r="V540" s="312">
        <f>_xll.SRS1Splines.Functions25.Linear_Interp(V_NK3!$P$8:$P$32,V_NK3!$R$8:$R$32,AC540)</f>
        <v>347.62229574000003</v>
      </c>
      <c r="W540" s="312">
        <f>(V540/V_NK3!$R$28)*100</f>
        <v>64.1195482507555</v>
      </c>
      <c r="X540" s="308">
        <f>V540-V_NK3!$R$8</f>
        <v>291.04364374000005</v>
      </c>
      <c r="Y540" s="308">
        <f>IFERROR((V540 - V_NK3!$V$10) / (V_NK3!$V$9- V_NK3!$V$10) * 100, 0)</f>
        <v>59.938742346635735</v>
      </c>
      <c r="Z540" s="308">
        <v>541.79999999999995</v>
      </c>
      <c r="AA540" s="308">
        <v>521</v>
      </c>
      <c r="AB540" s="312">
        <v>534.79999999999995</v>
      </c>
      <c r="AC540" s="371">
        <v>535.38</v>
      </c>
      <c r="AD540" s="308">
        <v>1.03</v>
      </c>
      <c r="AE540" s="372">
        <v>1.2168833333333335</v>
      </c>
      <c r="AF540" s="373">
        <v>0</v>
      </c>
      <c r="AG540" s="312"/>
      <c r="AH540" s="370">
        <v>4.6513250400000006</v>
      </c>
      <c r="AI540" s="370">
        <v>6.0139908000000011</v>
      </c>
      <c r="AJ540" s="370">
        <v>0</v>
      </c>
      <c r="AK540" s="312">
        <f>_xll.SRS1Splines.Functions25.Linear_Interp(V_NK2!$R$10:$R$21,V_NK2!$T$10:$T$21,AR540)</f>
        <v>53.183057142886099</v>
      </c>
      <c r="AL540" s="312">
        <f>(AK540/V_NK2!$T$18)*100</f>
        <v>74.486074429812447</v>
      </c>
      <c r="AM540" s="308">
        <f>AK540-V_NK2!$T$11</f>
        <v>12.363057142858302</v>
      </c>
      <c r="AN540" s="308">
        <f>IFERROR((AK540 - V_NK2!$X$12) / (V_NK2!$X$11- V_NK2!$X$12) * 100, 0)</f>
        <v>40.4285714285772</v>
      </c>
      <c r="AO540" s="308">
        <v>427</v>
      </c>
      <c r="AP540" s="308">
        <v>420</v>
      </c>
      <c r="AQ540" s="308">
        <v>422.59</v>
      </c>
      <c r="AR540" s="371">
        <v>422.83</v>
      </c>
      <c r="AS540" s="312">
        <v>1.2719999999999998</v>
      </c>
      <c r="AT540" s="372">
        <v>1.4619000000000002</v>
      </c>
      <c r="AU540" s="369"/>
      <c r="AV540" s="312"/>
      <c r="AW540" s="370"/>
      <c r="AX540" s="370"/>
      <c r="AY540" s="370"/>
      <c r="AZ540" s="312"/>
      <c r="BA540" s="312"/>
      <c r="BB540" s="308"/>
      <c r="BC540" s="308"/>
      <c r="BD540" s="308"/>
      <c r="BE540" s="308"/>
      <c r="BF540" s="374"/>
      <c r="BG540" s="312"/>
      <c r="BH540" s="372"/>
      <c r="BI540" s="369"/>
      <c r="BJ540" s="312"/>
      <c r="BK540" s="370">
        <v>2.47966292859447</v>
      </c>
      <c r="BL540" s="370">
        <v>2.2638689285944702</v>
      </c>
      <c r="BM540" s="370">
        <f t="shared" si="3"/>
        <v>0.21579399999999982</v>
      </c>
      <c r="BN540" s="312">
        <f>_xll.SRS1Splines.Functions25.Linear_Interp(V_XNN1!$K$3:$K$8,V_XNN1!$L$3:$L$8,BT540)</f>
        <v>0.210891</v>
      </c>
      <c r="BO540" s="312">
        <f>(BN540/V_XNN1!$L$7)*100</f>
        <v>100.42428571428572</v>
      </c>
      <c r="BP540" s="308">
        <f>_xll.SRS1Splines.Functions25.Linear_Interp(V_XNN1!$K$3:$K$8,V_XNN1!$M$3:$M$8,BT540)</f>
        <v>5.4891000000000197E-2</v>
      </c>
      <c r="BQ540" s="308">
        <f>IFERROR((BN540 - V_XNN1!$M$16) / (V_XNN1!$M$15- V_XNN1!$M$16) * 100, 0)</f>
        <v>75.181058495821745</v>
      </c>
      <c r="BR540" s="308">
        <v>252</v>
      </c>
      <c r="BS540" s="308">
        <v>249</v>
      </c>
      <c r="BT540" s="374">
        <v>252.05</v>
      </c>
      <c r="BU540" s="312">
        <v>0.312</v>
      </c>
      <c r="BV540" s="372">
        <v>0.32497000000000004</v>
      </c>
      <c r="BW540" s="369"/>
      <c r="BX540" s="312"/>
      <c r="BY540" s="370"/>
      <c r="BZ540" s="370"/>
      <c r="CA540" s="370"/>
      <c r="CB540" s="312"/>
      <c r="CC540" s="312"/>
      <c r="CD540" s="308"/>
      <c r="CE540" s="312"/>
      <c r="CF540" s="312"/>
      <c r="CG540" s="312"/>
      <c r="CH540" s="312"/>
      <c r="CI540" s="384"/>
      <c r="CJ540" s="312"/>
      <c r="CK540" s="372"/>
      <c r="CL540" s="369"/>
      <c r="CM540" s="312"/>
      <c r="CN540" s="370"/>
      <c r="CO540" s="370"/>
      <c r="CP540" s="370"/>
      <c r="CQ540" s="312"/>
      <c r="CR540" s="312"/>
      <c r="CS540" s="308"/>
      <c r="CT540" s="312"/>
      <c r="CU540" s="312"/>
      <c r="CV540" s="312"/>
      <c r="CW540" s="312"/>
      <c r="CX540" s="384"/>
      <c r="CY540" s="312"/>
      <c r="CZ540" s="372"/>
    </row>
    <row r="541" spans="1:104" s="1" customFormat="1" hidden="1">
      <c r="A541" s="271">
        <v>45100</v>
      </c>
      <c r="B541" s="380"/>
      <c r="C541" s="381"/>
      <c r="D541" s="382"/>
      <c r="E541" s="382"/>
      <c r="F541" s="382"/>
      <c r="G541" s="312"/>
      <c r="H541" s="308"/>
      <c r="I541" s="308"/>
      <c r="J541" s="308"/>
      <c r="K541" s="308"/>
      <c r="L541" s="308"/>
      <c r="M541" s="371"/>
      <c r="N541" s="371"/>
      <c r="O541" s="312"/>
      <c r="P541" s="383"/>
      <c r="Q541" s="369">
        <v>0</v>
      </c>
      <c r="R541" s="312"/>
      <c r="S541" s="379">
        <v>-2.5515775249481201E-2</v>
      </c>
      <c r="T541" s="370">
        <v>4.991752</v>
      </c>
      <c r="U541" s="370">
        <v>0</v>
      </c>
      <c r="V541" s="312">
        <f>_xll.SRS1Splines.Functions25.Linear_Interp(V_NK3!$P$8:$P$32,V_NK3!$R$8:$R$32,AC541)</f>
        <v>342.60502806000102</v>
      </c>
      <c r="W541" s="312">
        <f>(V541/V_NK3!$R$28)*100</f>
        <v>63.194104339254295</v>
      </c>
      <c r="X541" s="308">
        <f>V541-V_NK3!$R$8</f>
        <v>286.02637606000104</v>
      </c>
      <c r="Y541" s="308">
        <f>IFERROR((V541 - V_NK3!$V$10) / (V_NK3!$V$9- V_NK3!$V$10) * 100, 0)</f>
        <v>58.905465306494584</v>
      </c>
      <c r="Z541" s="308">
        <v>541.79999999999995</v>
      </c>
      <c r="AA541" s="308">
        <v>521</v>
      </c>
      <c r="AB541" s="312">
        <v>534.79999999999995</v>
      </c>
      <c r="AC541" s="371">
        <v>535.22</v>
      </c>
      <c r="AD541" s="308">
        <v>1.03</v>
      </c>
      <c r="AE541" s="372">
        <v>1.1773</v>
      </c>
      <c r="AF541" s="373">
        <v>0</v>
      </c>
      <c r="AG541" s="312"/>
      <c r="AH541" s="370">
        <v>4.5533073599999998</v>
      </c>
      <c r="AI541" s="370">
        <v>5.7803259272727292</v>
      </c>
      <c r="AJ541" s="370">
        <v>0</v>
      </c>
      <c r="AK541" s="312">
        <f>_xll.SRS1Splines.Functions25.Linear_Interp(V_NK2!$R$10:$R$21,V_NK2!$T$10:$T$21,AR541)</f>
        <v>51.785114285743099</v>
      </c>
      <c r="AL541" s="312">
        <f>(AK541/V_NK2!$T$18)*100</f>
        <v>72.528171268547752</v>
      </c>
      <c r="AM541" s="308">
        <f>AK541-V_NK2!$T$11</f>
        <v>10.965114285715302</v>
      </c>
      <c r="AN541" s="308">
        <f>IFERROR((AK541 - V_NK2!$X$12) / (V_NK2!$X$11- V_NK2!$X$12) * 100, 0)</f>
        <v>35.857142857147942</v>
      </c>
      <c r="AO541" s="308">
        <v>427</v>
      </c>
      <c r="AP541" s="308">
        <v>420</v>
      </c>
      <c r="AQ541" s="308">
        <v>422.59</v>
      </c>
      <c r="AR541" s="371">
        <v>422.51</v>
      </c>
      <c r="AS541" s="312">
        <v>1.2719999999999998</v>
      </c>
      <c r="AT541" s="372">
        <v>1.4051</v>
      </c>
      <c r="AU541" s="369"/>
      <c r="AV541" s="312"/>
      <c r="AW541" s="370"/>
      <c r="AX541" s="370"/>
      <c r="AY541" s="370"/>
      <c r="AZ541" s="312"/>
      <c r="BA541" s="312"/>
      <c r="BB541" s="308"/>
      <c r="BC541" s="308"/>
      <c r="BD541" s="308"/>
      <c r="BE541" s="308"/>
      <c r="BF541" s="374"/>
      <c r="BG541" s="312"/>
      <c r="BH541" s="372"/>
      <c r="BI541" s="369"/>
      <c r="BJ541" s="312"/>
      <c r="BK541" s="370">
        <v>2.5278437759143397</v>
      </c>
      <c r="BL541" s="370">
        <v>2.2541577759143396</v>
      </c>
      <c r="BM541" s="370">
        <f t="shared" si="3"/>
        <v>0.2736860000000001</v>
      </c>
      <c r="BN541" s="312">
        <f>_xll.SRS1Splines.Functions25.Linear_Interp(V_XNN1!$K$3:$K$8,V_XNN1!$L$3:$L$8,BT541)</f>
        <v>0.210891</v>
      </c>
      <c r="BO541" s="312">
        <f>(BN541/V_XNN1!$L$7)*100</f>
        <v>100.42428571428572</v>
      </c>
      <c r="BP541" s="308">
        <f>_xll.SRS1Splines.Functions25.Linear_Interp(V_XNN1!$K$3:$K$8,V_XNN1!$M$3:$M$8,BT541)</f>
        <v>5.4891000000000197E-2</v>
      </c>
      <c r="BQ541" s="308">
        <f>IFERROR((BN541 - V_XNN1!$M$16) / (V_XNN1!$M$15- V_XNN1!$M$16) * 100, 0)</f>
        <v>75.181058495821745</v>
      </c>
      <c r="BR541" s="308">
        <v>252</v>
      </c>
      <c r="BS541" s="308">
        <v>249</v>
      </c>
      <c r="BT541" s="374">
        <v>252.05</v>
      </c>
      <c r="BU541" s="312">
        <v>0.312</v>
      </c>
      <c r="BV541" s="372">
        <v>0.32357600000000003</v>
      </c>
      <c r="BW541" s="369"/>
      <c r="BX541" s="312"/>
      <c r="BY541" s="370"/>
      <c r="BZ541" s="370"/>
      <c r="CA541" s="370"/>
      <c r="CB541" s="312"/>
      <c r="CC541" s="312"/>
      <c r="CD541" s="308"/>
      <c r="CE541" s="312"/>
      <c r="CF541" s="312"/>
      <c r="CG541" s="312"/>
      <c r="CH541" s="312"/>
      <c r="CI541" s="384"/>
      <c r="CJ541" s="312"/>
      <c r="CK541" s="372"/>
      <c r="CL541" s="369"/>
      <c r="CM541" s="312"/>
      <c r="CN541" s="370"/>
      <c r="CO541" s="370"/>
      <c r="CP541" s="370"/>
      <c r="CQ541" s="312"/>
      <c r="CR541" s="312"/>
      <c r="CS541" s="308"/>
      <c r="CT541" s="312"/>
      <c r="CU541" s="312"/>
      <c r="CV541" s="312"/>
      <c r="CW541" s="312"/>
      <c r="CX541" s="384"/>
      <c r="CY541" s="312"/>
      <c r="CZ541" s="372"/>
    </row>
    <row r="542" spans="1:104" s="1" customFormat="1" hidden="1">
      <c r="A542" s="271">
        <v>45101</v>
      </c>
      <c r="B542" s="380"/>
      <c r="C542" s="381"/>
      <c r="D542" s="382"/>
      <c r="E542" s="382"/>
      <c r="F542" s="382"/>
      <c r="G542" s="312"/>
      <c r="H542" s="308"/>
      <c r="I542" s="308"/>
      <c r="J542" s="308"/>
      <c r="K542" s="308"/>
      <c r="L542" s="308"/>
      <c r="M542" s="371"/>
      <c r="N542" s="371"/>
      <c r="O542" s="312"/>
      <c r="P542" s="383"/>
      <c r="Q542" s="369">
        <v>28.6</v>
      </c>
      <c r="R542" s="312"/>
      <c r="S542" s="370">
        <v>0.639142105942891</v>
      </c>
      <c r="T542" s="370">
        <v>4.7156721733333331</v>
      </c>
      <c r="U542" s="370">
        <v>0</v>
      </c>
      <c r="V542" s="312">
        <f>_xll.SRS1Splines.Functions25.Linear_Interp(V_NK3!$P$8:$P$32,V_NK3!$R$8:$R$32,AC542)</f>
        <v>338.52849807000098</v>
      </c>
      <c r="W542" s="312">
        <f>(V542/V_NK3!$R$28)*100</f>
        <v>62.442181161159418</v>
      </c>
      <c r="X542" s="308">
        <f>V542-V_NK3!$R$8</f>
        <v>281.949846070001</v>
      </c>
      <c r="Y542" s="308">
        <f>IFERROR((V542 - V_NK3!$V$10) / (V_NK3!$V$9- V_NK3!$V$10) * 100, 0)</f>
        <v>58.065927711379715</v>
      </c>
      <c r="Z542" s="308">
        <v>541.79999999999995</v>
      </c>
      <c r="AA542" s="308">
        <v>521</v>
      </c>
      <c r="AB542" s="312">
        <v>534.79999999999995</v>
      </c>
      <c r="AC542" s="371">
        <v>535.09</v>
      </c>
      <c r="AD542" s="308">
        <v>1.03</v>
      </c>
      <c r="AE542" s="372">
        <v>1.1121868333333329</v>
      </c>
      <c r="AF542" s="373">
        <v>20.8</v>
      </c>
      <c r="AG542" s="312"/>
      <c r="AH542" s="370">
        <v>4.2475263959999996</v>
      </c>
      <c r="AI542" s="370">
        <v>5.2196125090909087</v>
      </c>
      <c r="AJ542" s="370">
        <v>0</v>
      </c>
      <c r="AK542" s="312">
        <f>_xll.SRS1Splines.Functions25.Linear_Interp(V_NK2!$R$10:$R$21,V_NK2!$T$10:$T$21,AR542)</f>
        <v>50.824028571457397</v>
      </c>
      <c r="AL542" s="312">
        <f>(AK542/V_NK2!$T$18)*100</f>
        <v>71.182112845178423</v>
      </c>
      <c r="AM542" s="308">
        <f>AK542-V_NK2!$T$11</f>
        <v>10.0040285714296</v>
      </c>
      <c r="AN542" s="308">
        <f>IFERROR((AK542 - V_NK2!$X$12) / (V_NK2!$X$11- V_NK2!$X$12) * 100, 0)</f>
        <v>32.714285714290689</v>
      </c>
      <c r="AO542" s="308">
        <v>427</v>
      </c>
      <c r="AP542" s="308">
        <v>420</v>
      </c>
      <c r="AQ542" s="308">
        <v>422.59</v>
      </c>
      <c r="AR542" s="371">
        <v>422.29</v>
      </c>
      <c r="AS542" s="312">
        <v>1.2719999999999998</v>
      </c>
      <c r="AT542" s="372">
        <v>1.2687999999999999</v>
      </c>
      <c r="AU542" s="369"/>
      <c r="AV542" s="312"/>
      <c r="AW542" s="370"/>
      <c r="AX542" s="370"/>
      <c r="AY542" s="370"/>
      <c r="AZ542" s="312"/>
      <c r="BA542" s="312"/>
      <c r="BB542" s="308"/>
      <c r="BC542" s="308"/>
      <c r="BD542" s="308"/>
      <c r="BE542" s="308"/>
      <c r="BF542" s="374"/>
      <c r="BG542" s="312"/>
      <c r="BH542" s="372"/>
      <c r="BI542" s="369"/>
      <c r="BJ542" s="312"/>
      <c r="BK542" s="370">
        <v>2.6423458088756999</v>
      </c>
      <c r="BL542" s="370">
        <v>2.2618208088756999</v>
      </c>
      <c r="BM542" s="370">
        <f t="shared" si="3"/>
        <v>0.380525</v>
      </c>
      <c r="BN542" s="312">
        <f>_xll.SRS1Splines.Functions25.Linear_Interp(V_XNN1!$K$3:$K$8,V_XNN1!$L$3:$L$8,BT542)</f>
        <v>0.211782</v>
      </c>
      <c r="BO542" s="312">
        <f>(BN542/V_XNN1!$L$7)*100</f>
        <v>100.84857142857142</v>
      </c>
      <c r="BP542" s="308">
        <f>_xll.SRS1Splines.Functions25.Linear_Interp(V_XNN1!$K$3:$K$8,V_XNN1!$M$3:$M$8,BT542)</f>
        <v>5.5781999999999901E-2</v>
      </c>
      <c r="BQ542" s="308">
        <f>IFERROR((BN542 - V_XNN1!$M$16) / (V_XNN1!$M$15- V_XNN1!$M$16) * 100, 0)</f>
        <v>77.938718662952667</v>
      </c>
      <c r="BR542" s="308">
        <v>252</v>
      </c>
      <c r="BS542" s="308">
        <v>249</v>
      </c>
      <c r="BT542" s="374">
        <v>252.1</v>
      </c>
      <c r="BU542" s="312">
        <v>0.312</v>
      </c>
      <c r="BV542" s="372">
        <v>0.32467599999999996</v>
      </c>
      <c r="BW542" s="369"/>
      <c r="BX542" s="312"/>
      <c r="BY542" s="370"/>
      <c r="BZ542" s="370"/>
      <c r="CA542" s="370"/>
      <c r="CB542" s="312"/>
      <c r="CC542" s="312"/>
      <c r="CD542" s="308"/>
      <c r="CE542" s="312"/>
      <c r="CF542" s="312"/>
      <c r="CG542" s="312"/>
      <c r="CH542" s="312"/>
      <c r="CI542" s="384"/>
      <c r="CJ542" s="312"/>
      <c r="CK542" s="372"/>
      <c r="CL542" s="369"/>
      <c r="CM542" s="312"/>
      <c r="CN542" s="370"/>
      <c r="CO542" s="370"/>
      <c r="CP542" s="370"/>
      <c r="CQ542" s="312"/>
      <c r="CR542" s="312"/>
      <c r="CS542" s="308"/>
      <c r="CT542" s="312"/>
      <c r="CU542" s="312"/>
      <c r="CV542" s="312"/>
      <c r="CW542" s="312"/>
      <c r="CX542" s="384"/>
      <c r="CY542" s="312"/>
      <c r="CZ542" s="372"/>
    </row>
    <row r="543" spans="1:104" s="1" customFormat="1" hidden="1">
      <c r="A543" s="271">
        <v>45102</v>
      </c>
      <c r="B543" s="380"/>
      <c r="C543" s="381"/>
      <c r="D543" s="382"/>
      <c r="E543" s="382"/>
      <c r="F543" s="382"/>
      <c r="G543" s="312"/>
      <c r="H543" s="308"/>
      <c r="I543" s="308"/>
      <c r="J543" s="308"/>
      <c r="K543" s="308"/>
      <c r="L543" s="308"/>
      <c r="M543" s="371"/>
      <c r="N543" s="371"/>
      <c r="O543" s="312"/>
      <c r="P543" s="383"/>
      <c r="Q543" s="369">
        <v>0</v>
      </c>
      <c r="R543" s="312"/>
      <c r="S543" s="379">
        <v>-9.792115628053015E-2</v>
      </c>
      <c r="T543" s="370">
        <v>3.8772799999999874</v>
      </c>
      <c r="U543" s="370">
        <v>0</v>
      </c>
      <c r="V543" s="312">
        <f>_xll.SRS1Splines.Functions25.Linear_Interp(V_NK3!$P$8:$P$32,V_NK3!$R$8:$R$32,AC543)</f>
        <v>334.55329696000098</v>
      </c>
      <c r="W543" s="312">
        <f>(V543/V_NK3!$R$28)*100</f>
        <v>61.708948274481337</v>
      </c>
      <c r="X543" s="308">
        <f>V543-V_NK3!$R$8</f>
        <v>277.974644960001</v>
      </c>
      <c r="Y543" s="308">
        <f>IFERROR((V543 - V_NK3!$V$10) / (V_NK3!$V$9- V_NK3!$V$10) * 100, 0)</f>
        <v>57.247258208598197</v>
      </c>
      <c r="Z543" s="308">
        <v>541.79999999999995</v>
      </c>
      <c r="AA543" s="308">
        <v>521</v>
      </c>
      <c r="AB543" s="312">
        <v>534.79999999999995</v>
      </c>
      <c r="AC543" s="371">
        <v>534.96</v>
      </c>
      <c r="AD543" s="308">
        <v>1.03</v>
      </c>
      <c r="AE543" s="372">
        <v>0.8811999999999971</v>
      </c>
      <c r="AF543" s="373">
        <v>0</v>
      </c>
      <c r="AG543" s="312"/>
      <c r="AH543" s="370">
        <v>3.5103657599999885</v>
      </c>
      <c r="AI543" s="370">
        <v>4.2738457090909101</v>
      </c>
      <c r="AJ543" s="370">
        <v>0</v>
      </c>
      <c r="AK543" s="312">
        <f>_xll.SRS1Splines.Functions25.Linear_Interp(V_NK2!$R$10:$R$21,V_NK2!$T$10:$T$21,AR543)</f>
        <v>49.906628571457098</v>
      </c>
      <c r="AL543" s="312">
        <f>(AK543/V_NK2!$T$18)*100</f>
        <v>69.897238895598164</v>
      </c>
      <c r="AM543" s="308">
        <f>AK543-V_NK2!$T$11</f>
        <v>9.0866285714293014</v>
      </c>
      <c r="AN543" s="308">
        <f>IFERROR((AK543 - V_NK2!$X$12) / (V_NK2!$X$11- V_NK2!$X$12) * 100, 0)</f>
        <v>29.714285714289563</v>
      </c>
      <c r="AO543" s="308">
        <v>427</v>
      </c>
      <c r="AP543" s="308">
        <v>420</v>
      </c>
      <c r="AQ543" s="308">
        <v>422.59</v>
      </c>
      <c r="AR543" s="371">
        <v>422.08</v>
      </c>
      <c r="AS543" s="312">
        <v>1.2719999999999998</v>
      </c>
      <c r="AT543" s="372">
        <v>1.0389000000000002</v>
      </c>
      <c r="AU543" s="369"/>
      <c r="AV543" s="312"/>
      <c r="AW543" s="370"/>
      <c r="AX543" s="370"/>
      <c r="AY543" s="370"/>
      <c r="AZ543" s="312"/>
      <c r="BA543" s="312"/>
      <c r="BB543" s="308"/>
      <c r="BC543" s="308"/>
      <c r="BD543" s="308"/>
      <c r="BE543" s="308"/>
      <c r="BF543" s="374"/>
      <c r="BG543" s="312"/>
      <c r="BH543" s="372"/>
      <c r="BI543" s="369"/>
      <c r="BJ543" s="312"/>
      <c r="BK543" s="370">
        <v>2.29380287344385</v>
      </c>
      <c r="BL543" s="370">
        <v>2.21765387344385</v>
      </c>
      <c r="BM543" s="370">
        <f t="shared" si="3"/>
        <v>7.6149000000000022E-2</v>
      </c>
      <c r="BN543" s="312">
        <f>_xll.SRS1Splines.Functions25.Linear_Interp(V_XNN1!$K$3:$K$8,V_XNN1!$L$3:$L$8,BT543)</f>
        <v>0.21</v>
      </c>
      <c r="BO543" s="312">
        <f>(BN543/V_XNN1!$L$7)*100</f>
        <v>100</v>
      </c>
      <c r="BP543" s="308">
        <f>_xll.SRS1Splines.Functions25.Linear_Interp(V_XNN1!$K$3:$K$8,V_XNN1!$M$3:$M$8,BT543)</f>
        <v>5.3999999999999999E-2</v>
      </c>
      <c r="BQ543" s="308">
        <f>IFERROR((BN543 - V_XNN1!$M$16) / (V_XNN1!$M$15- V_XNN1!$M$16) * 100, 0)</f>
        <v>72.423398328690809</v>
      </c>
      <c r="BR543" s="308">
        <v>252</v>
      </c>
      <c r="BS543" s="308">
        <v>249</v>
      </c>
      <c r="BT543" s="374">
        <v>252</v>
      </c>
      <c r="BU543" s="312">
        <v>0.312</v>
      </c>
      <c r="BV543" s="372">
        <v>0.31833600000000001</v>
      </c>
      <c r="BW543" s="369"/>
      <c r="BX543" s="312"/>
      <c r="BY543" s="370"/>
      <c r="BZ543" s="370"/>
      <c r="CA543" s="370"/>
      <c r="CB543" s="312"/>
      <c r="CC543" s="312"/>
      <c r="CD543" s="308"/>
      <c r="CE543" s="312"/>
      <c r="CF543" s="312"/>
      <c r="CG543" s="312"/>
      <c r="CH543" s="312"/>
      <c r="CI543" s="384"/>
      <c r="CJ543" s="312"/>
      <c r="CK543" s="372"/>
      <c r="CL543" s="369"/>
      <c r="CM543" s="312"/>
      <c r="CN543" s="370"/>
      <c r="CO543" s="370"/>
      <c r="CP543" s="370"/>
      <c r="CQ543" s="312"/>
      <c r="CR543" s="312"/>
      <c r="CS543" s="308"/>
      <c r="CT543" s="312"/>
      <c r="CU543" s="312"/>
      <c r="CV543" s="312"/>
      <c r="CW543" s="312"/>
      <c r="CX543" s="384"/>
      <c r="CY543" s="312"/>
      <c r="CZ543" s="372"/>
    </row>
    <row r="544" spans="1:104" s="1" customFormat="1" hidden="1">
      <c r="A544" s="271">
        <v>45103</v>
      </c>
      <c r="B544" s="380"/>
      <c r="C544" s="381"/>
      <c r="D544" s="382"/>
      <c r="E544" s="382"/>
      <c r="F544" s="382"/>
      <c r="G544" s="312"/>
      <c r="H544" s="308"/>
      <c r="I544" s="308"/>
      <c r="J544" s="308"/>
      <c r="K544" s="308"/>
      <c r="L544" s="308"/>
      <c r="M544" s="371"/>
      <c r="N544" s="371"/>
      <c r="O544" s="312"/>
      <c r="P544" s="383"/>
      <c r="Q544" s="369">
        <v>31.4</v>
      </c>
      <c r="R544" s="312"/>
      <c r="S544" s="370">
        <v>0.88503249249127736</v>
      </c>
      <c r="T544" s="370">
        <v>2.3262675333333336</v>
      </c>
      <c r="U544" s="370">
        <v>0</v>
      </c>
      <c r="V544" s="312">
        <f>_xll.SRS1Splines.Functions25.Linear_Interp(V_NK3!$P$8:$P$32,V_NK3!$R$8:$R$32,AC544)</f>
        <v>333.112061909999</v>
      </c>
      <c r="W544" s="312">
        <f>(V544/V_NK3!$R$28)*100</f>
        <v>61.443109916407778</v>
      </c>
      <c r="X544" s="308">
        <f>V544-V_NK3!$R$8</f>
        <v>276.53340990999902</v>
      </c>
      <c r="Y544" s="308">
        <f>IFERROR((V544 - V_NK3!$V$10) / (V_NK3!$V$9- V_NK3!$V$10) * 100, 0)</f>
        <v>56.950444248970264</v>
      </c>
      <c r="Z544" s="308">
        <v>541.79999999999995</v>
      </c>
      <c r="AA544" s="308">
        <v>521</v>
      </c>
      <c r="AB544" s="312">
        <v>534.79999999999995</v>
      </c>
      <c r="AC544" s="371">
        <v>534.91</v>
      </c>
      <c r="AD544" s="308">
        <v>1.03</v>
      </c>
      <c r="AE544" s="372">
        <v>0.52869716666666666</v>
      </c>
      <c r="AF544" s="373">
        <v>3.2</v>
      </c>
      <c r="AG544" s="312"/>
      <c r="AH544" s="370">
        <v>2.3857015025221222</v>
      </c>
      <c r="AI544" s="370">
        <v>2.1309578181818183</v>
      </c>
      <c r="AJ544" s="370">
        <v>0</v>
      </c>
      <c r="AK544" s="312">
        <f>_xll.SRS1Splines.Functions25.Linear_Interp(V_NK2!$R$10:$R$21,V_NK2!$T$10:$T$21,AR544)</f>
        <v>50.037685714314399</v>
      </c>
      <c r="AL544" s="312">
        <f>(AK544/V_NK2!$T$18)*100</f>
        <v>70.080792316966949</v>
      </c>
      <c r="AM544" s="308">
        <f>AK544-V_NK2!$T$11</f>
        <v>9.2176857142866027</v>
      </c>
      <c r="AN544" s="308">
        <f>IFERROR((AK544 - V_NK2!$X$12) / (V_NK2!$X$11- V_NK2!$X$12) * 100, 0)</f>
        <v>30.14285714286153</v>
      </c>
      <c r="AO544" s="308">
        <v>427</v>
      </c>
      <c r="AP544" s="308">
        <v>420</v>
      </c>
      <c r="AQ544" s="308">
        <v>422.59</v>
      </c>
      <c r="AR544" s="371">
        <v>422.11</v>
      </c>
      <c r="AS544" s="312">
        <v>1.2719999999999998</v>
      </c>
      <c r="AT544" s="372">
        <v>0.51800000000000002</v>
      </c>
      <c r="AU544" s="369"/>
      <c r="AV544" s="312"/>
      <c r="AW544" s="370"/>
      <c r="AX544" s="370"/>
      <c r="AY544" s="370"/>
      <c r="AZ544" s="312"/>
      <c r="BA544" s="312"/>
      <c r="BB544" s="308"/>
      <c r="BC544" s="308"/>
      <c r="BD544" s="308"/>
      <c r="BE544" s="308"/>
      <c r="BF544" s="374"/>
      <c r="BG544" s="312"/>
      <c r="BH544" s="372"/>
      <c r="BI544" s="369"/>
      <c r="BJ544" s="312"/>
      <c r="BK544" s="370">
        <v>2.2311610621815099</v>
      </c>
      <c r="BL544" s="370">
        <v>2.1550120621815099</v>
      </c>
      <c r="BM544" s="370">
        <f t="shared" si="3"/>
        <v>7.6149000000000022E-2</v>
      </c>
      <c r="BN544" s="312">
        <f>_xll.SRS1Splines.Functions25.Linear_Interp(V_XNN1!$K$3:$K$8,V_XNN1!$L$3:$L$8,BT544)</f>
        <v>0.2103564</v>
      </c>
      <c r="BO544" s="312">
        <f>(BN544/V_XNN1!$L$7)*100</f>
        <v>100.16971428571428</v>
      </c>
      <c r="BP544" s="308">
        <f>_xll.SRS1Splines.Functions25.Linear_Interp(V_XNN1!$K$3:$K$8,V_XNN1!$M$3:$M$8,BT544)</f>
        <v>5.43564000000002E-2</v>
      </c>
      <c r="BQ544" s="308">
        <f>IFERROR((BN544 - V_XNN1!$M$16) / (V_XNN1!$M$15- V_XNN1!$M$16) * 100, 0)</f>
        <v>73.526462395543206</v>
      </c>
      <c r="BR544" s="308">
        <v>252</v>
      </c>
      <c r="BS544" s="308">
        <v>249</v>
      </c>
      <c r="BT544" s="374">
        <v>252.02</v>
      </c>
      <c r="BU544" s="312">
        <v>0.312</v>
      </c>
      <c r="BV544" s="372">
        <v>0.30934400000000001</v>
      </c>
      <c r="BW544" s="369"/>
      <c r="BX544" s="312"/>
      <c r="BY544" s="370"/>
      <c r="BZ544" s="370"/>
      <c r="CA544" s="370"/>
      <c r="CB544" s="312"/>
      <c r="CC544" s="312"/>
      <c r="CD544" s="308"/>
      <c r="CE544" s="312"/>
      <c r="CF544" s="312"/>
      <c r="CG544" s="312"/>
      <c r="CH544" s="312"/>
      <c r="CI544" s="384"/>
      <c r="CJ544" s="312"/>
      <c r="CK544" s="372"/>
      <c r="CL544" s="369"/>
      <c r="CM544" s="312"/>
      <c r="CN544" s="370"/>
      <c r="CO544" s="370"/>
      <c r="CP544" s="370"/>
      <c r="CQ544" s="312"/>
      <c r="CR544" s="312"/>
      <c r="CS544" s="308"/>
      <c r="CT544" s="312"/>
      <c r="CU544" s="312"/>
      <c r="CV544" s="312"/>
      <c r="CW544" s="312"/>
      <c r="CX544" s="384"/>
      <c r="CY544" s="312"/>
      <c r="CZ544" s="372"/>
    </row>
    <row r="545" spans="1:104" s="1" customFormat="1" hidden="1">
      <c r="A545" s="271">
        <v>45104</v>
      </c>
      <c r="B545" s="380"/>
      <c r="C545" s="381"/>
      <c r="D545" s="382"/>
      <c r="E545" s="382"/>
      <c r="F545" s="382"/>
      <c r="G545" s="312"/>
      <c r="H545" s="308"/>
      <c r="I545" s="308"/>
      <c r="J545" s="308"/>
      <c r="K545" s="308"/>
      <c r="L545" s="308"/>
      <c r="M545" s="371"/>
      <c r="N545" s="371"/>
      <c r="O545" s="312"/>
      <c r="P545" s="383"/>
      <c r="Q545" s="369"/>
      <c r="R545" s="312"/>
      <c r="S545" s="370">
        <v>1.3295364013266247</v>
      </c>
      <c r="T545" s="370">
        <v>3.6355124666666669</v>
      </c>
      <c r="U545" s="370">
        <v>0</v>
      </c>
      <c r="V545" s="312">
        <f>_xll.SRS1Splines.Functions25.Linear_Interp(V_NK3!$P$8:$P$32,V_NK3!$R$8:$R$32,AC545)</f>
        <v>330.806085830001</v>
      </c>
      <c r="W545" s="312">
        <f>(V545/V_NK3!$R$28)*100</f>
        <v>61.017768543491044</v>
      </c>
      <c r="X545" s="308">
        <f>V545-V_NK3!$R$8</f>
        <v>274.22743383000102</v>
      </c>
      <c r="Y545" s="308">
        <f>IFERROR((V545 - V_NK3!$V$10) / (V_NK3!$V$9- V_NK3!$V$10) * 100, 0)</f>
        <v>56.475541913566637</v>
      </c>
      <c r="Z545" s="308">
        <v>541.79999999999995</v>
      </c>
      <c r="AA545" s="308">
        <v>521</v>
      </c>
      <c r="AB545" s="312">
        <v>534.79999999999995</v>
      </c>
      <c r="AC545" s="371">
        <v>534.83000000000004</v>
      </c>
      <c r="AD545" s="308">
        <v>1.03</v>
      </c>
      <c r="AE545" s="372">
        <v>0.82625283333333333</v>
      </c>
      <c r="AF545" s="373">
        <v>0</v>
      </c>
      <c r="AG545" s="312"/>
      <c r="AH545" s="370">
        <v>3.7107082324377862</v>
      </c>
      <c r="AI545" s="370">
        <v>3.0940026545454562</v>
      </c>
      <c r="AJ545" s="370">
        <v>0</v>
      </c>
      <c r="AK545" s="312">
        <f>_xll.SRS1Splines.Functions25.Linear_Interp(V_NK2!$R$10:$R$21,V_NK2!$T$10:$T$21,AR545)</f>
        <v>50.692971428600103</v>
      </c>
      <c r="AL545" s="312">
        <f>(AK545/V_NK2!$T$18)*100</f>
        <v>70.998559423809667</v>
      </c>
      <c r="AM545" s="308">
        <f>AK545-V_NK2!$T$11</f>
        <v>9.8729714285723063</v>
      </c>
      <c r="AN545" s="308">
        <f>IFERROR((AK545 - V_NK2!$X$12) / (V_NK2!$X$11- V_NK2!$X$12) * 100, 0)</f>
        <v>32.28571428571874</v>
      </c>
      <c r="AO545" s="308">
        <v>427</v>
      </c>
      <c r="AP545" s="308">
        <v>420</v>
      </c>
      <c r="AQ545" s="308">
        <v>422.59</v>
      </c>
      <c r="AR545" s="371">
        <v>422.26</v>
      </c>
      <c r="AS545" s="312">
        <v>1.2719999999999998</v>
      </c>
      <c r="AT545" s="372">
        <v>0.75120000000000009</v>
      </c>
      <c r="AU545" s="369"/>
      <c r="AV545" s="312"/>
      <c r="AW545" s="370"/>
      <c r="AX545" s="370"/>
      <c r="AY545" s="370"/>
      <c r="AZ545" s="312"/>
      <c r="BA545" s="312"/>
      <c r="BB545" s="308"/>
      <c r="BC545" s="308"/>
      <c r="BD545" s="308"/>
      <c r="BE545" s="308"/>
      <c r="BF545" s="374"/>
      <c r="BG545" s="312"/>
      <c r="BH545" s="372"/>
      <c r="BI545" s="369"/>
      <c r="BJ545" s="312"/>
      <c r="BK545" s="370">
        <v>2.2817231469392998</v>
      </c>
      <c r="BL545" s="370">
        <v>2.2055741469393002</v>
      </c>
      <c r="BM545" s="370">
        <f t="shared" si="3"/>
        <v>7.6148999999999578E-2</v>
      </c>
      <c r="BN545" s="312">
        <f>_xll.SRS1Splines.Functions25.Linear_Interp(V_XNN1!$K$3:$K$8,V_XNN1!$L$3:$L$8,BT545)</f>
        <v>0.21</v>
      </c>
      <c r="BO545" s="312">
        <f>(BN545/V_XNN1!$L$7)*100</f>
        <v>100</v>
      </c>
      <c r="BP545" s="308">
        <f>_xll.SRS1Splines.Functions25.Linear_Interp(V_XNN1!$K$3:$K$8,V_XNN1!$M$3:$M$8,BT545)</f>
        <v>5.3999999999999999E-2</v>
      </c>
      <c r="BQ545" s="308">
        <f>IFERROR((BN545 - V_XNN1!$M$16) / (V_XNN1!$M$15- V_XNN1!$M$16) * 100, 0)</f>
        <v>72.423398328690809</v>
      </c>
      <c r="BR545" s="308">
        <v>252</v>
      </c>
      <c r="BS545" s="308">
        <v>249</v>
      </c>
      <c r="BT545" s="374">
        <v>252</v>
      </c>
      <c r="BU545" s="312">
        <v>0.312</v>
      </c>
      <c r="BV545" s="372">
        <v>0.31660199999999999</v>
      </c>
      <c r="BW545" s="369"/>
      <c r="BX545" s="312"/>
      <c r="BY545" s="370"/>
      <c r="BZ545" s="370"/>
      <c r="CA545" s="370"/>
      <c r="CB545" s="312"/>
      <c r="CC545" s="312"/>
      <c r="CD545" s="308"/>
      <c r="CE545" s="312"/>
      <c r="CF545" s="312"/>
      <c r="CG545" s="312"/>
      <c r="CH545" s="312"/>
      <c r="CI545" s="384"/>
      <c r="CJ545" s="312"/>
      <c r="CK545" s="372"/>
      <c r="CL545" s="369"/>
      <c r="CM545" s="312"/>
      <c r="CN545" s="370"/>
      <c r="CO545" s="370"/>
      <c r="CP545" s="370"/>
      <c r="CQ545" s="312"/>
      <c r="CR545" s="312"/>
      <c r="CS545" s="308"/>
      <c r="CT545" s="312"/>
      <c r="CU545" s="312"/>
      <c r="CV545" s="312"/>
      <c r="CW545" s="312"/>
      <c r="CX545" s="384"/>
      <c r="CY545" s="312"/>
      <c r="CZ545" s="372"/>
    </row>
    <row r="546" spans="1:104" s="1" customFormat="1" hidden="1">
      <c r="A546" s="271">
        <v>45105</v>
      </c>
      <c r="B546" s="380"/>
      <c r="C546" s="381"/>
      <c r="D546" s="382"/>
      <c r="E546" s="382"/>
      <c r="F546" s="382"/>
      <c r="G546" s="312"/>
      <c r="H546" s="308"/>
      <c r="I546" s="308"/>
      <c r="J546" s="308"/>
      <c r="K546" s="308"/>
      <c r="L546" s="308"/>
      <c r="M546" s="371"/>
      <c r="N546" s="371"/>
      <c r="O546" s="312"/>
      <c r="P546" s="383"/>
      <c r="Q546" s="369"/>
      <c r="R546" s="312"/>
      <c r="S546" s="370">
        <v>1.1464989754924777</v>
      </c>
      <c r="T546" s="370">
        <v>2.0112400000000004</v>
      </c>
      <c r="U546" s="370">
        <v>0</v>
      </c>
      <c r="V546" s="312">
        <f>_xll.SRS1Splines.Functions25.Linear_Interp(V_NK3!$P$8:$P$32,V_NK3!$R$8:$R$32,AC546)</f>
        <v>329.941344799999</v>
      </c>
      <c r="W546" s="312">
        <f>(V546/V_NK3!$R$28)*100</f>
        <v>60.858265528646761</v>
      </c>
      <c r="X546" s="308">
        <f>V546-V_NK3!$R$8</f>
        <v>273.36269279999902</v>
      </c>
      <c r="Y546" s="308">
        <f>IFERROR((V546 - V_NK3!$V$10) / (V_NK3!$V$9- V_NK3!$V$10) * 100, 0)</f>
        <v>56.297453537789721</v>
      </c>
      <c r="Z546" s="308">
        <v>541.79999999999995</v>
      </c>
      <c r="AA546" s="308">
        <v>521</v>
      </c>
      <c r="AB546" s="312">
        <v>534.79999999999995</v>
      </c>
      <c r="AC546" s="371">
        <v>534.79999999999995</v>
      </c>
      <c r="AD546" s="308">
        <v>1.03</v>
      </c>
      <c r="AE546" s="372">
        <v>0.45710000000000001</v>
      </c>
      <c r="AF546" s="373"/>
      <c r="AG546" s="312"/>
      <c r="AH546" s="370">
        <v>2.1884606619125178</v>
      </c>
      <c r="AI546" s="370">
        <v>2.1675708</v>
      </c>
      <c r="AJ546" s="370">
        <v>0</v>
      </c>
      <c r="AK546" s="312">
        <f>_xll.SRS1Splines.Functions25.Linear_Interp(V_NK2!$R$10:$R$21,V_NK2!$T$10:$T$21,AR546)</f>
        <v>50.736657142885697</v>
      </c>
      <c r="AL546" s="312">
        <f>(AK546/V_NK2!$T$18)*100</f>
        <v>71.05974389759902</v>
      </c>
      <c r="AM546" s="308">
        <f>AK546-V_NK2!$T$11</f>
        <v>9.9166571428579005</v>
      </c>
      <c r="AN546" s="308">
        <f>IFERROR((AK546 - V_NK2!$X$12) / (V_NK2!$X$11- V_NK2!$X$12) * 100, 0)</f>
        <v>32.428571428575495</v>
      </c>
      <c r="AO546" s="308">
        <v>427</v>
      </c>
      <c r="AP546" s="308">
        <v>420</v>
      </c>
      <c r="AQ546" s="308">
        <v>422.59</v>
      </c>
      <c r="AR546" s="371">
        <v>422.27</v>
      </c>
      <c r="AS546" s="312">
        <v>1.2719999999999998</v>
      </c>
      <c r="AT546" s="372">
        <v>0.52689999999999992</v>
      </c>
      <c r="AU546" s="369"/>
      <c r="AV546" s="312"/>
      <c r="AW546" s="370"/>
      <c r="AX546" s="370"/>
      <c r="AY546" s="370"/>
      <c r="AZ546" s="312"/>
      <c r="BA546" s="312"/>
      <c r="BB546" s="308"/>
      <c r="BC546" s="308"/>
      <c r="BD546" s="308"/>
      <c r="BE546" s="308"/>
      <c r="BF546" s="374"/>
      <c r="BG546" s="312"/>
      <c r="BH546" s="372"/>
      <c r="BI546" s="369"/>
      <c r="BJ546" s="312"/>
      <c r="BK546" s="370">
        <v>2.2392699443333499</v>
      </c>
      <c r="BL546" s="370">
        <v>2.1631209443333499</v>
      </c>
      <c r="BM546" s="370">
        <f t="shared" si="3"/>
        <v>7.6149000000000022E-2</v>
      </c>
      <c r="BN546" s="312">
        <f>_xll.SRS1Splines.Functions25.Linear_Interp(V_XNN1!$K$3:$K$8,V_XNN1!$L$3:$L$8,BT546)</f>
        <v>0.21</v>
      </c>
      <c r="BO546" s="312">
        <f>(BN546/V_XNN1!$L$7)*100</f>
        <v>100</v>
      </c>
      <c r="BP546" s="308">
        <f>_xll.SRS1Splines.Functions25.Linear_Interp(V_XNN1!$K$3:$K$8,V_XNN1!$M$3:$M$8,BT546)</f>
        <v>5.3999999999999999E-2</v>
      </c>
      <c r="BQ546" s="308">
        <f>IFERROR((BN546 - V_XNN1!$M$16) / (V_XNN1!$M$15- V_XNN1!$M$16) * 100, 0)</f>
        <v>72.423398328690809</v>
      </c>
      <c r="BR546" s="308">
        <v>252</v>
      </c>
      <c r="BS546" s="308">
        <v>249</v>
      </c>
      <c r="BT546" s="374">
        <v>252</v>
      </c>
      <c r="BU546" s="312">
        <v>0.312</v>
      </c>
      <c r="BV546" s="372">
        <v>0.31050800000000001</v>
      </c>
      <c r="BW546" s="369"/>
      <c r="BX546" s="312"/>
      <c r="BY546" s="370"/>
      <c r="BZ546" s="370"/>
      <c r="CA546" s="370"/>
      <c r="CB546" s="312"/>
      <c r="CC546" s="312"/>
      <c r="CD546" s="308"/>
      <c r="CE546" s="312"/>
      <c r="CF546" s="312"/>
      <c r="CG546" s="312"/>
      <c r="CH546" s="312"/>
      <c r="CI546" s="384"/>
      <c r="CJ546" s="312"/>
      <c r="CK546" s="372"/>
      <c r="CL546" s="369"/>
      <c r="CM546" s="312"/>
      <c r="CN546" s="370"/>
      <c r="CO546" s="370"/>
      <c r="CP546" s="370"/>
      <c r="CQ546" s="312"/>
      <c r="CR546" s="312"/>
      <c r="CS546" s="308"/>
      <c r="CT546" s="312"/>
      <c r="CU546" s="312"/>
      <c r="CV546" s="312"/>
      <c r="CW546" s="312"/>
      <c r="CX546" s="384"/>
      <c r="CY546" s="312"/>
      <c r="CZ546" s="372"/>
    </row>
    <row r="547" spans="1:104" s="1" customFormat="1" hidden="1">
      <c r="A547" s="271">
        <v>45106</v>
      </c>
      <c r="B547" s="380"/>
      <c r="C547" s="381"/>
      <c r="D547" s="382"/>
      <c r="E547" s="382"/>
      <c r="F547" s="382"/>
      <c r="G547" s="312"/>
      <c r="H547" s="308"/>
      <c r="I547" s="308"/>
      <c r="J547" s="308"/>
      <c r="K547" s="308"/>
      <c r="L547" s="308"/>
      <c r="M547" s="371"/>
      <c r="N547" s="371"/>
      <c r="O547" s="312"/>
      <c r="P547" s="383"/>
      <c r="Q547" s="369"/>
      <c r="R547" s="312"/>
      <c r="S547" s="370">
        <v>1.2485789754981995</v>
      </c>
      <c r="T547" s="370">
        <v>2.1133199999999999</v>
      </c>
      <c r="U547" s="370">
        <v>0</v>
      </c>
      <c r="V547" s="312">
        <f>_xll.SRS1Splines.Functions25.Linear_Interp(V_NK3!$P$8:$P$32,V_NK3!$R$8:$R$32,AC547)</f>
        <v>329.076603769999</v>
      </c>
      <c r="W547" s="312">
        <f>(V547/V_NK3!$R$28)*100</f>
        <v>60.698762513802841</v>
      </c>
      <c r="X547" s="308">
        <f>V547-V_NK3!$R$8</f>
        <v>272.49795176999902</v>
      </c>
      <c r="Y547" s="308">
        <f>IFERROR((V547 - V_NK3!$V$10) / (V_NK3!$V$9- V_NK3!$V$10) * 100, 0)</f>
        <v>56.11936516201321</v>
      </c>
      <c r="Z547" s="308">
        <v>541.79999999999995</v>
      </c>
      <c r="AA547" s="308">
        <v>521</v>
      </c>
      <c r="AB547" s="312">
        <v>534.79999999999995</v>
      </c>
      <c r="AC547" s="371">
        <v>534.77</v>
      </c>
      <c r="AD547" s="308">
        <v>1.03</v>
      </c>
      <c r="AE547" s="372">
        <v>0.4803</v>
      </c>
      <c r="AF547" s="373"/>
      <c r="AG547" s="312"/>
      <c r="AH547" s="370">
        <v>2.3140190619144057</v>
      </c>
      <c r="AI547" s="370">
        <v>1.7417906181818181</v>
      </c>
      <c r="AJ547" s="370">
        <v>0</v>
      </c>
      <c r="AK547" s="312">
        <f>_xll.SRS1Splines.Functions25.Linear_Interp(V_NK2!$R$10:$R$21,V_NK2!$T$10:$T$21,AR547)</f>
        <v>50.998771428600101</v>
      </c>
      <c r="AL547" s="312">
        <f>(AK547/V_NK2!$T$18)*100</f>
        <v>71.426850740336263</v>
      </c>
      <c r="AM547" s="308">
        <f>AK547-V_NK2!$T$11</f>
        <v>10.178771428572304</v>
      </c>
      <c r="AN547" s="308">
        <f>IFERROR((AK547 - V_NK2!$X$12) / (V_NK2!$X$11- V_NK2!$X$12) * 100, 0)</f>
        <v>33.285714285718782</v>
      </c>
      <c r="AO547" s="308">
        <v>427</v>
      </c>
      <c r="AP547" s="308">
        <v>420</v>
      </c>
      <c r="AQ547" s="308">
        <v>422.59</v>
      </c>
      <c r="AR547" s="371">
        <v>422.33</v>
      </c>
      <c r="AS547" s="312">
        <v>1.2719999999999998</v>
      </c>
      <c r="AT547" s="372">
        <v>0.4234</v>
      </c>
      <c r="AU547" s="369"/>
      <c r="AV547" s="312"/>
      <c r="AW547" s="370"/>
      <c r="AX547" s="370"/>
      <c r="AY547" s="370"/>
      <c r="AZ547" s="312"/>
      <c r="BA547" s="312"/>
      <c r="BB547" s="308"/>
      <c r="BC547" s="308"/>
      <c r="BD547" s="308"/>
      <c r="BE547" s="308"/>
      <c r="BF547" s="374"/>
      <c r="BG547" s="312"/>
      <c r="BH547" s="372"/>
      <c r="BI547" s="369"/>
      <c r="BJ547" s="312"/>
      <c r="BK547" s="370">
        <v>2.3981594495903997</v>
      </c>
      <c r="BL547" s="370">
        <v>2.3220104495903997</v>
      </c>
      <c r="BM547" s="370">
        <f t="shared" si="3"/>
        <v>7.6149000000000022E-2</v>
      </c>
      <c r="BN547" s="312">
        <f>_xll.SRS1Splines.Functions25.Linear_Interp(V_XNN1!$K$3:$K$8,V_XNN1!$L$3:$L$8,BT547)</f>
        <v>0.21</v>
      </c>
      <c r="BO547" s="312">
        <f>(BN547/V_XNN1!$L$7)*100</f>
        <v>100</v>
      </c>
      <c r="BP547" s="308">
        <f>_xll.SRS1Splines.Functions25.Linear_Interp(V_XNN1!$K$3:$K$8,V_XNN1!$M$3:$M$8,BT547)</f>
        <v>5.3999999999999999E-2</v>
      </c>
      <c r="BQ547" s="308">
        <f>IFERROR((BN547 - V_XNN1!$M$16) / (V_XNN1!$M$15- V_XNN1!$M$16) * 100, 0)</f>
        <v>72.423398328690809</v>
      </c>
      <c r="BR547" s="308">
        <v>252</v>
      </c>
      <c r="BS547" s="308">
        <v>249</v>
      </c>
      <c r="BT547" s="374">
        <v>252</v>
      </c>
      <c r="BU547" s="312">
        <v>0.312</v>
      </c>
      <c r="BV547" s="372">
        <v>0.333316</v>
      </c>
      <c r="BW547" s="369"/>
      <c r="BX547" s="312"/>
      <c r="BY547" s="370"/>
      <c r="BZ547" s="370"/>
      <c r="CA547" s="370"/>
      <c r="CB547" s="312"/>
      <c r="CC547" s="312"/>
      <c r="CD547" s="308"/>
      <c r="CE547" s="312"/>
      <c r="CF547" s="312"/>
      <c r="CG547" s="312"/>
      <c r="CH547" s="312"/>
      <c r="CI547" s="384"/>
      <c r="CJ547" s="312"/>
      <c r="CK547" s="372"/>
      <c r="CL547" s="369"/>
      <c r="CM547" s="312"/>
      <c r="CN547" s="370"/>
      <c r="CO547" s="370"/>
      <c r="CP547" s="370"/>
      <c r="CQ547" s="312"/>
      <c r="CR547" s="312"/>
      <c r="CS547" s="308"/>
      <c r="CT547" s="312"/>
      <c r="CU547" s="312"/>
      <c r="CV547" s="312"/>
      <c r="CW547" s="312"/>
      <c r="CX547" s="384"/>
      <c r="CY547" s="312"/>
      <c r="CZ547" s="372"/>
    </row>
    <row r="548" spans="1:104" s="1" customFormat="1" hidden="1">
      <c r="A548" s="271">
        <v>45107</v>
      </c>
      <c r="B548" s="380"/>
      <c r="C548" s="381"/>
      <c r="D548" s="382"/>
      <c r="E548" s="382"/>
      <c r="F548" s="382"/>
      <c r="G548" s="312"/>
      <c r="H548" s="308"/>
      <c r="I548" s="308"/>
      <c r="J548" s="308"/>
      <c r="K548" s="308"/>
      <c r="L548" s="308"/>
      <c r="M548" s="371"/>
      <c r="N548" s="371"/>
      <c r="O548" s="312"/>
      <c r="P548" s="383"/>
      <c r="Q548" s="369"/>
      <c r="R548" s="312"/>
      <c r="S548" s="370">
        <v>1.8977824320500689</v>
      </c>
      <c r="T548" s="370">
        <v>5.472045333333333</v>
      </c>
      <c r="U548" s="370">
        <v>0</v>
      </c>
      <c r="V548" s="312">
        <f>_xll.SRS1Splines.Functions25.Linear_Interp(V_NK3!$P$8:$P$32,V_NK3!$R$8:$R$32,AC548)</f>
        <v>325.50234084599902</v>
      </c>
      <c r="W548" s="312">
        <f>(V548/V_NK3!$R$28)*100</f>
        <v>60.039483385781331</v>
      </c>
      <c r="X548" s="308">
        <f>V548-V_NK3!$R$8</f>
        <v>268.92368884599904</v>
      </c>
      <c r="Y548" s="308">
        <f>IFERROR((V548 - V_NK3!$V$10) / (V_NK3!$V$9- V_NK3!$V$10) * 100, 0)</f>
        <v>55.383266542136965</v>
      </c>
      <c r="Z548" s="308">
        <v>541.79999999999995</v>
      </c>
      <c r="AA548" s="308">
        <v>521</v>
      </c>
      <c r="AB548" s="312">
        <v>534.79999999999995</v>
      </c>
      <c r="AC548" s="371">
        <v>534.64599999999996</v>
      </c>
      <c r="AD548" s="308">
        <v>1.19</v>
      </c>
      <c r="AE548" s="372">
        <v>1.2436466666666663</v>
      </c>
      <c r="AF548" s="373"/>
      <c r="AG548" s="312"/>
      <c r="AH548" s="370">
        <v>5.5511090025765224</v>
      </c>
      <c r="AI548" s="370">
        <v>4.1294506909090902</v>
      </c>
      <c r="AJ548" s="370">
        <v>0</v>
      </c>
      <c r="AK548" s="312">
        <f>_xll.SRS1Splines.Functions25.Linear_Interp(V_NK2!$R$10:$R$21,V_NK2!$T$10:$T$21,AR548)</f>
        <v>52.134600000028698</v>
      </c>
      <c r="AL548" s="312">
        <f>(AK548/V_NK2!$T$18)*100</f>
        <v>73.017647058863716</v>
      </c>
      <c r="AM548" s="308">
        <f>AK548-V_NK2!$T$11</f>
        <v>11.314600000000901</v>
      </c>
      <c r="AN548" s="308">
        <f>IFERROR((AK548 - V_NK2!$X$12) / (V_NK2!$X$11- V_NK2!$X$12) * 100, 0)</f>
        <v>37.000000000004761</v>
      </c>
      <c r="AO548" s="308">
        <v>427</v>
      </c>
      <c r="AP548" s="308">
        <v>420</v>
      </c>
      <c r="AQ548" s="308">
        <v>422.59</v>
      </c>
      <c r="AR548" s="371">
        <v>422.59</v>
      </c>
      <c r="AS548" s="312">
        <v>1.2719999999999998</v>
      </c>
      <c r="AT548" s="372">
        <v>1.0038</v>
      </c>
      <c r="AU548" s="369"/>
      <c r="AV548" s="312"/>
      <c r="AW548" s="370"/>
      <c r="AX548" s="370"/>
      <c r="AY548" s="370"/>
      <c r="AZ548" s="312"/>
      <c r="BA548" s="312"/>
      <c r="BB548" s="308"/>
      <c r="BC548" s="308"/>
      <c r="BD548" s="308"/>
      <c r="BE548" s="308"/>
      <c r="BF548" s="374"/>
      <c r="BG548" s="312"/>
      <c r="BH548" s="372"/>
      <c r="BI548" s="369"/>
      <c r="BJ548" s="312"/>
      <c r="BK548" s="370">
        <v>2.4306925077081902</v>
      </c>
      <c r="BL548" s="370">
        <v>2.3545435077081902</v>
      </c>
      <c r="BM548" s="370">
        <f t="shared" si="3"/>
        <v>7.6149000000000022E-2</v>
      </c>
      <c r="BN548" s="312">
        <f>_xll.SRS1Splines.Functions25.Linear_Interp(V_XNN1!$K$3:$K$8,V_XNN1!$L$3:$L$8,BT548)</f>
        <v>0.211782</v>
      </c>
      <c r="BO548" s="312">
        <f>(BN548/V_XNN1!$L$7)*100</f>
        <v>100.84857142857142</v>
      </c>
      <c r="BP548" s="308">
        <f>_xll.SRS1Splines.Functions25.Linear_Interp(V_XNN1!$K$3:$K$8,V_XNN1!$M$3:$M$8,BT548)</f>
        <v>5.5781999999999901E-2</v>
      </c>
      <c r="BQ548" s="308">
        <f>IFERROR((BN548 - V_XNN1!$M$16) / (V_XNN1!$M$15- V_XNN1!$M$16) * 100, 0)</f>
        <v>77.938718662952667</v>
      </c>
      <c r="BR548" s="308">
        <v>252</v>
      </c>
      <c r="BS548" s="308">
        <v>249</v>
      </c>
      <c r="BT548" s="374">
        <v>252.1</v>
      </c>
      <c r="BU548" s="312">
        <v>0.312</v>
      </c>
      <c r="BV548" s="372">
        <v>0.33798600000000001</v>
      </c>
      <c r="BW548" s="369"/>
      <c r="BX548" s="312"/>
      <c r="BY548" s="370"/>
      <c r="BZ548" s="370"/>
      <c r="CA548" s="370"/>
      <c r="CB548" s="312"/>
      <c r="CC548" s="312"/>
      <c r="CD548" s="308"/>
      <c r="CE548" s="312"/>
      <c r="CF548" s="312"/>
      <c r="CG548" s="312"/>
      <c r="CH548" s="312"/>
      <c r="CI548" s="384"/>
      <c r="CJ548" s="312"/>
      <c r="CK548" s="372"/>
      <c r="CL548" s="369"/>
      <c r="CM548" s="312"/>
      <c r="CN548" s="370"/>
      <c r="CO548" s="370"/>
      <c r="CP548" s="370"/>
      <c r="CQ548" s="312"/>
      <c r="CR548" s="312"/>
      <c r="CS548" s="308"/>
      <c r="CT548" s="312"/>
      <c r="CU548" s="312"/>
      <c r="CV548" s="312"/>
      <c r="CW548" s="312"/>
      <c r="CX548" s="384"/>
      <c r="CY548" s="312"/>
      <c r="CZ548" s="372"/>
    </row>
    <row r="549" spans="1:104" s="1" customFormat="1" hidden="1">
      <c r="A549" s="271">
        <v>45108</v>
      </c>
      <c r="B549" s="380"/>
      <c r="C549" s="381"/>
      <c r="D549" s="382"/>
      <c r="E549" s="382"/>
      <c r="F549" s="382"/>
      <c r="G549" s="312"/>
      <c r="H549" s="308"/>
      <c r="I549" s="308"/>
      <c r="J549" s="308"/>
      <c r="K549" s="308"/>
      <c r="L549" s="308"/>
      <c r="M549" s="371"/>
      <c r="N549" s="371"/>
      <c r="O549" s="312"/>
      <c r="P549" s="383"/>
      <c r="Q549" s="369">
        <v>15</v>
      </c>
      <c r="R549" s="312"/>
      <c r="S549" s="370">
        <v>0.8420913733997345</v>
      </c>
      <c r="T549" s="370">
        <v>5.30992</v>
      </c>
      <c r="U549" s="370">
        <v>0</v>
      </c>
      <c r="V549" s="312">
        <f>_xll.SRS1Splines.Functions25.Linear_Interp(V_NK3!$P$8:$P$32,V_NK3!$R$8:$R$32,AC549)</f>
        <v>321.03451219099998</v>
      </c>
      <c r="W549" s="312">
        <f>(V549/V_NK3!$R$28)*100</f>
        <v>59.215384475754618</v>
      </c>
      <c r="X549" s="308">
        <f>V549-V_NK3!$R$8</f>
        <v>264.455860191</v>
      </c>
      <c r="Y549" s="308">
        <f>IFERROR((V549 - V_NK3!$V$10) / (V_NK3!$V$9- V_NK3!$V$10) * 100, 0)</f>
        <v>54.463143267291848</v>
      </c>
      <c r="Z549" s="308">
        <v>541.79999999999995</v>
      </c>
      <c r="AA549" s="308">
        <v>521</v>
      </c>
      <c r="AB549" s="312">
        <v>534.73</v>
      </c>
      <c r="AC549" s="371">
        <v>534.49099999999999</v>
      </c>
      <c r="AD549" s="308">
        <v>1.19</v>
      </c>
      <c r="AE549" s="372">
        <v>1.2067999999999999</v>
      </c>
      <c r="AF549" s="373">
        <v>6.2</v>
      </c>
      <c r="AG549" s="312"/>
      <c r="AH549" s="370">
        <v>5.0568181532219123</v>
      </c>
      <c r="AI549" s="370">
        <v>4.7086762909090911</v>
      </c>
      <c r="AJ549" s="370">
        <v>0</v>
      </c>
      <c r="AK549" s="312">
        <f>_xll.SRS1Splines.Functions25.Linear_Interp(V_NK2!$R$10:$R$21,V_NK2!$T$10:$T$21,AR549)</f>
        <v>52.265657142885999</v>
      </c>
      <c r="AL549" s="312">
        <f>(AK549/V_NK2!$T$18)*100</f>
        <v>73.201200480232487</v>
      </c>
      <c r="AM549" s="308">
        <f>AK549-V_NK2!$T$11</f>
        <v>11.445657142858202</v>
      </c>
      <c r="AN549" s="308">
        <f>IFERROR((AK549 - V_NK2!$X$12) / (V_NK2!$X$11- V_NK2!$X$12) * 100, 0)</f>
        <v>37.428571428576731</v>
      </c>
      <c r="AO549" s="308">
        <v>427</v>
      </c>
      <c r="AP549" s="308">
        <v>420</v>
      </c>
      <c r="AQ549" s="308">
        <v>425</v>
      </c>
      <c r="AR549" s="371">
        <v>422.62</v>
      </c>
      <c r="AS549" s="312">
        <v>1.403225806451613</v>
      </c>
      <c r="AT549" s="372">
        <v>1.1460999999999999</v>
      </c>
      <c r="AU549" s="369"/>
      <c r="AV549" s="312"/>
      <c r="AW549" s="370"/>
      <c r="AX549" s="370"/>
      <c r="AY549" s="370"/>
      <c r="AZ549" s="312"/>
      <c r="BA549" s="312"/>
      <c r="BB549" s="308"/>
      <c r="BC549" s="308"/>
      <c r="BD549" s="308"/>
      <c r="BE549" s="308"/>
      <c r="BF549" s="374"/>
      <c r="BG549" s="312"/>
      <c r="BH549" s="372"/>
      <c r="BI549" s="369"/>
      <c r="BJ549" s="312"/>
      <c r="BK549" s="370">
        <v>4.3722868071771002</v>
      </c>
      <c r="BL549" s="370">
        <v>2.3792184738437703</v>
      </c>
      <c r="BM549" s="370">
        <f t="shared" si="3"/>
        <v>1.9930683333333299</v>
      </c>
      <c r="BN549" s="312">
        <f>_xll.SRS1Splines.Functions25.Linear_Interp(V_XNN1!$K$3:$K$8,V_XNN1!$L$3:$L$8,BT549)</f>
        <v>0.211782</v>
      </c>
      <c r="BO549" s="312">
        <f>(BN549/V_XNN1!$L$7)*100</f>
        <v>100.84857142857142</v>
      </c>
      <c r="BP549" s="308">
        <f>_xll.SRS1Splines.Functions25.Linear_Interp(V_XNN1!$K$3:$K$8,V_XNN1!$M$3:$M$8,BT549)</f>
        <v>5.5781999999999901E-2</v>
      </c>
      <c r="BQ549" s="308">
        <f>IFERROR((BN549 - V_XNN1!$M$16) / (V_XNN1!$M$15- V_XNN1!$M$16) * 100, 0)</f>
        <v>77.938718662952667</v>
      </c>
      <c r="BR549" s="308">
        <v>252</v>
      </c>
      <c r="BS549" s="308">
        <v>249</v>
      </c>
      <c r="BT549" s="374">
        <v>252.1</v>
      </c>
      <c r="BU549" s="312">
        <v>0.312</v>
      </c>
      <c r="BV549" s="372">
        <v>0.341528</v>
      </c>
      <c r="BW549" s="369"/>
      <c r="BX549" s="312"/>
      <c r="BY549" s="370"/>
      <c r="BZ549" s="370"/>
      <c r="CA549" s="370"/>
      <c r="CB549" s="312"/>
      <c r="CC549" s="312"/>
      <c r="CD549" s="308"/>
      <c r="CE549" s="312"/>
      <c r="CF549" s="312"/>
      <c r="CG549" s="312"/>
      <c r="CH549" s="312"/>
      <c r="CI549" s="384"/>
      <c r="CJ549" s="312"/>
      <c r="CK549" s="372"/>
      <c r="CL549" s="369"/>
      <c r="CM549" s="312"/>
      <c r="CN549" s="370"/>
      <c r="CO549" s="370"/>
      <c r="CP549" s="370"/>
      <c r="CQ549" s="312"/>
      <c r="CR549" s="312"/>
      <c r="CS549" s="308"/>
      <c r="CT549" s="312"/>
      <c r="CU549" s="312"/>
      <c r="CV549" s="312"/>
      <c r="CW549" s="312"/>
      <c r="CX549" s="384"/>
      <c r="CY549" s="312"/>
      <c r="CZ549" s="372"/>
    </row>
    <row r="550" spans="1:104" s="1" customFormat="1" hidden="1">
      <c r="A550" s="271">
        <v>45109</v>
      </c>
      <c r="B550" s="380"/>
      <c r="C550" s="381"/>
      <c r="D550" s="382"/>
      <c r="E550" s="382"/>
      <c r="F550" s="382"/>
      <c r="G550" s="312"/>
      <c r="H550" s="308"/>
      <c r="I550" s="308"/>
      <c r="J550" s="308"/>
      <c r="K550" s="308"/>
      <c r="L550" s="308"/>
      <c r="M550" s="371"/>
      <c r="N550" s="371"/>
      <c r="O550" s="312"/>
      <c r="P550" s="383"/>
      <c r="Q550" s="369">
        <v>13.8</v>
      </c>
      <c r="R550" s="312"/>
      <c r="S550" s="370">
        <v>1.0180804632453919</v>
      </c>
      <c r="T550" s="370">
        <v>2.3151920000000001</v>
      </c>
      <c r="U550" s="370">
        <v>0</v>
      </c>
      <c r="V550" s="312">
        <f>_xll.SRS1Splines.Functions25.Linear_Interp(V_NK3!$P$8:$P$32,V_NK3!$R$8:$R$32,AC550)</f>
        <v>319.73740064600099</v>
      </c>
      <c r="W550" s="312">
        <f>(V550/V_NK3!$R$28)*100</f>
        <v>58.976129953488929</v>
      </c>
      <c r="X550" s="308">
        <f>V550-V_NK3!$R$8</f>
        <v>263.15874864600102</v>
      </c>
      <c r="Y550" s="308">
        <f>IFERROR((V550 - V_NK3!$V$10) / (V_NK3!$V$9- V_NK3!$V$10) * 100, 0)</f>
        <v>54.196010703627294</v>
      </c>
      <c r="Z550" s="308">
        <v>541.79999999999995</v>
      </c>
      <c r="AA550" s="308">
        <v>521</v>
      </c>
      <c r="AB550" s="312">
        <v>534.73</v>
      </c>
      <c r="AC550" s="371">
        <v>534.44600000000003</v>
      </c>
      <c r="AD550" s="308">
        <v>1.19</v>
      </c>
      <c r="AE550" s="372">
        <v>0.52617999999999998</v>
      </c>
      <c r="AF550" s="373">
        <v>5.8</v>
      </c>
      <c r="AG550" s="312"/>
      <c r="AH550" s="370">
        <v>2.4196393528709792</v>
      </c>
      <c r="AI550" s="370">
        <v>1.7792263636363637</v>
      </c>
      <c r="AJ550" s="370">
        <v>0</v>
      </c>
      <c r="AK550" s="312">
        <f>_xll.SRS1Splines.Functions25.Linear_Interp(V_NK2!$R$10:$R$21,V_NK2!$T$10:$T$21,AR550)</f>
        <v>53.226742857171701</v>
      </c>
      <c r="AL550" s="312">
        <f>(AK550/V_NK2!$T$18)*100</f>
        <v>74.547258903601815</v>
      </c>
      <c r="AM550" s="308">
        <f>AK550-V_NK2!$T$11</f>
        <v>12.406742857143904</v>
      </c>
      <c r="AN550" s="308">
        <f>IFERROR((AK550 - V_NK2!$X$12) / (V_NK2!$X$11- V_NK2!$X$12) * 100, 0)</f>
        <v>40.571428571433984</v>
      </c>
      <c r="AO550" s="308">
        <v>427</v>
      </c>
      <c r="AP550" s="308">
        <v>420</v>
      </c>
      <c r="AQ550" s="308">
        <v>425</v>
      </c>
      <c r="AR550" s="371">
        <v>422.84</v>
      </c>
      <c r="AS550" s="312">
        <v>1.403225806451613</v>
      </c>
      <c r="AT550" s="372">
        <v>0.4325</v>
      </c>
      <c r="AU550" s="369"/>
      <c r="AV550" s="312"/>
      <c r="AW550" s="370"/>
      <c r="AX550" s="370"/>
      <c r="AY550" s="370"/>
      <c r="AZ550" s="312"/>
      <c r="BA550" s="312"/>
      <c r="BB550" s="308"/>
      <c r="BC550" s="308"/>
      <c r="BD550" s="308"/>
      <c r="BE550" s="308"/>
      <c r="BF550" s="374"/>
      <c r="BG550" s="312"/>
      <c r="BH550" s="372"/>
      <c r="BI550" s="369"/>
      <c r="BJ550" s="312"/>
      <c r="BK550" s="370">
        <v>4.2917222586381101</v>
      </c>
      <c r="BL550" s="370">
        <v>2.33538592530478</v>
      </c>
      <c r="BM550" s="370">
        <f t="shared" si="3"/>
        <v>1.9563363333333301</v>
      </c>
      <c r="BN550" s="312">
        <f>_xll.SRS1Splines.Functions25.Linear_Interp(V_XNN1!$K$3:$K$8,V_XNN1!$L$3:$L$8,BT550)</f>
        <v>0.211782</v>
      </c>
      <c r="BO550" s="312">
        <f>(BN550/V_XNN1!$L$7)*100</f>
        <v>100.84857142857142</v>
      </c>
      <c r="BP550" s="308">
        <f>_xll.SRS1Splines.Functions25.Linear_Interp(V_XNN1!$K$3:$K$8,V_XNN1!$M$3:$M$8,BT550)</f>
        <v>5.5781999999999901E-2</v>
      </c>
      <c r="BQ550" s="308">
        <f>IFERROR((BN550 - V_XNN1!$M$16) / (V_XNN1!$M$15- V_XNN1!$M$16) * 100, 0)</f>
        <v>77.938718662952667</v>
      </c>
      <c r="BR550" s="308">
        <v>252</v>
      </c>
      <c r="BS550" s="308">
        <v>249</v>
      </c>
      <c r="BT550" s="374">
        <v>252.1</v>
      </c>
      <c r="BU550" s="312">
        <v>0.312</v>
      </c>
      <c r="BV550" s="372">
        <v>0.33523599999999998</v>
      </c>
      <c r="BW550" s="369"/>
      <c r="BX550" s="312"/>
      <c r="BY550" s="370"/>
      <c r="BZ550" s="370"/>
      <c r="CA550" s="370"/>
      <c r="CB550" s="312"/>
      <c r="CC550" s="312"/>
      <c r="CD550" s="308"/>
      <c r="CE550" s="312"/>
      <c r="CF550" s="312"/>
      <c r="CG550" s="312"/>
      <c r="CH550" s="312"/>
      <c r="CI550" s="384"/>
      <c r="CJ550" s="312"/>
      <c r="CK550" s="372"/>
      <c r="CL550" s="369"/>
      <c r="CM550" s="312"/>
      <c r="CN550" s="370"/>
      <c r="CO550" s="370"/>
      <c r="CP550" s="370"/>
      <c r="CQ550" s="312"/>
      <c r="CR550" s="312"/>
      <c r="CS550" s="308"/>
      <c r="CT550" s="312"/>
      <c r="CU550" s="312"/>
      <c r="CV550" s="312"/>
      <c r="CW550" s="312"/>
      <c r="CX550" s="384"/>
      <c r="CY550" s="312"/>
      <c r="CZ550" s="372"/>
    </row>
    <row r="551" spans="1:104" s="1" customFormat="1" hidden="1">
      <c r="A551" s="271">
        <v>45110</v>
      </c>
      <c r="B551" s="380"/>
      <c r="C551" s="381"/>
      <c r="D551" s="382"/>
      <c r="E551" s="382"/>
      <c r="F551" s="382"/>
      <c r="G551" s="312"/>
      <c r="H551" s="308"/>
      <c r="I551" s="308"/>
      <c r="J551" s="308"/>
      <c r="K551" s="308"/>
      <c r="L551" s="308"/>
      <c r="M551" s="371"/>
      <c r="N551" s="371"/>
      <c r="O551" s="312"/>
      <c r="P551" s="383"/>
      <c r="Q551" s="369">
        <v>5.6</v>
      </c>
      <c r="R551" s="312"/>
      <c r="S551" s="370">
        <v>1.0768482910137176</v>
      </c>
      <c r="T551" s="370">
        <v>1.39392</v>
      </c>
      <c r="U551" s="370">
        <v>0</v>
      </c>
      <c r="V551" s="312">
        <f>_xll.SRS1Splines.Functions25.Linear_Interp(V_NK3!$P$8:$P$32,V_NK3!$R$8:$R$32,AC551)</f>
        <v>319.420328934998</v>
      </c>
      <c r="W551" s="312">
        <f>(V551/V_NK3!$R$28)*100</f>
        <v>58.917645514712277</v>
      </c>
      <c r="X551" s="308">
        <f>V551-V_NK3!$R$8</f>
        <v>262.84167693499802</v>
      </c>
      <c r="Y551" s="308">
        <f>IFERROR((V551 - V_NK3!$V$10) / (V_NK3!$V$9- V_NK3!$V$10) * 100, 0)</f>
        <v>54.130711632508621</v>
      </c>
      <c r="Z551" s="308">
        <v>541.79999999999995</v>
      </c>
      <c r="AA551" s="308">
        <v>521</v>
      </c>
      <c r="AB551" s="312">
        <v>534.73</v>
      </c>
      <c r="AC551" s="371">
        <v>534.43499999999995</v>
      </c>
      <c r="AD551" s="308">
        <v>1.19</v>
      </c>
      <c r="AE551" s="372">
        <v>0.31680000000000003</v>
      </c>
      <c r="AF551" s="373">
        <v>11</v>
      </c>
      <c r="AG551" s="312"/>
      <c r="AH551" s="370">
        <v>1.6098879360345268</v>
      </c>
      <c r="AI551" s="370">
        <v>1.1613308727272729</v>
      </c>
      <c r="AJ551" s="370">
        <v>0</v>
      </c>
      <c r="AK551" s="312">
        <f>_xll.SRS1Splines.Functions25.Linear_Interp(V_NK2!$R$10:$R$21,V_NK2!$T$10:$T$21,AR551)</f>
        <v>53.532542857171997</v>
      </c>
      <c r="AL551" s="312">
        <f>(AK551/V_NK2!$T$18)*100</f>
        <v>74.975550220128838</v>
      </c>
      <c r="AM551" s="308">
        <f>AK551-V_NK2!$T$11</f>
        <v>12.7125428571442</v>
      </c>
      <c r="AN551" s="308">
        <f>IFERROR((AK551 - V_NK2!$X$12) / (V_NK2!$X$11- V_NK2!$X$12) * 100, 0)</f>
        <v>41.571428571435007</v>
      </c>
      <c r="AO551" s="308">
        <v>427</v>
      </c>
      <c r="AP551" s="308">
        <v>420</v>
      </c>
      <c r="AQ551" s="308">
        <v>425</v>
      </c>
      <c r="AR551" s="371">
        <v>422.91</v>
      </c>
      <c r="AS551" s="312">
        <v>1.403225806451613</v>
      </c>
      <c r="AT551" s="372">
        <v>0.2823</v>
      </c>
      <c r="AU551" s="369"/>
      <c r="AV551" s="312"/>
      <c r="AW551" s="370"/>
      <c r="AX551" s="370"/>
      <c r="AY551" s="370"/>
      <c r="AZ551" s="312"/>
      <c r="BA551" s="312"/>
      <c r="BB551" s="308"/>
      <c r="BC551" s="308"/>
      <c r="BD551" s="308"/>
      <c r="BE551" s="308"/>
      <c r="BF551" s="374"/>
      <c r="BG551" s="312"/>
      <c r="BH551" s="372"/>
      <c r="BI551" s="369"/>
      <c r="BJ551" s="312"/>
      <c r="BK551" s="370">
        <v>4.3060885522587</v>
      </c>
      <c r="BL551" s="370">
        <v>2.3432022189253701</v>
      </c>
      <c r="BM551" s="370">
        <f t="shared" si="3"/>
        <v>1.96288633333333</v>
      </c>
      <c r="BN551" s="312">
        <f>_xll.SRS1Splines.Functions25.Linear_Interp(V_XNN1!$K$3:$K$8,V_XNN1!$L$3:$L$8,BT551)</f>
        <v>0.211782</v>
      </c>
      <c r="BO551" s="312">
        <f>(BN551/V_XNN1!$L$7)*100</f>
        <v>100.84857142857142</v>
      </c>
      <c r="BP551" s="308">
        <f>_xll.SRS1Splines.Functions25.Linear_Interp(V_XNN1!$K$3:$K$8,V_XNN1!$M$3:$M$8,BT551)</f>
        <v>5.5781999999999901E-2</v>
      </c>
      <c r="BQ551" s="308">
        <f>IFERROR((BN551 - V_XNN1!$M$16) / (V_XNN1!$M$15- V_XNN1!$M$16) * 100, 0)</f>
        <v>77.938718662952667</v>
      </c>
      <c r="BR551" s="308">
        <v>252</v>
      </c>
      <c r="BS551" s="308">
        <v>249</v>
      </c>
      <c r="BT551" s="374">
        <v>252.1</v>
      </c>
      <c r="BU551" s="312">
        <v>0.312</v>
      </c>
      <c r="BV551" s="372">
        <v>0.33635799999999999</v>
      </c>
      <c r="BW551" s="369"/>
      <c r="BX551" s="312"/>
      <c r="BY551" s="370"/>
      <c r="BZ551" s="370"/>
      <c r="CA551" s="370"/>
      <c r="CB551" s="312"/>
      <c r="CC551" s="312"/>
      <c r="CD551" s="308"/>
      <c r="CE551" s="312"/>
      <c r="CF551" s="312"/>
      <c r="CG551" s="312"/>
      <c r="CH551" s="312"/>
      <c r="CI551" s="384"/>
      <c r="CJ551" s="312"/>
      <c r="CK551" s="372"/>
      <c r="CL551" s="369"/>
      <c r="CM551" s="312"/>
      <c r="CN551" s="370"/>
      <c r="CO551" s="370"/>
      <c r="CP551" s="370"/>
      <c r="CQ551" s="312"/>
      <c r="CR551" s="312"/>
      <c r="CS551" s="308"/>
      <c r="CT551" s="312"/>
      <c r="CU551" s="312"/>
      <c r="CV551" s="312"/>
      <c r="CW551" s="312"/>
      <c r="CX551" s="384"/>
      <c r="CY551" s="312"/>
      <c r="CZ551" s="372"/>
    </row>
    <row r="552" spans="1:104" s="1" customFormat="1" hidden="1">
      <c r="A552" s="271">
        <v>45111</v>
      </c>
      <c r="B552" s="380"/>
      <c r="C552" s="381"/>
      <c r="D552" s="382"/>
      <c r="E552" s="382"/>
      <c r="F552" s="382"/>
      <c r="G552" s="312"/>
      <c r="H552" s="308"/>
      <c r="I552" s="308"/>
      <c r="J552" s="308"/>
      <c r="K552" s="308"/>
      <c r="L552" s="308"/>
      <c r="M552" s="371"/>
      <c r="N552" s="371"/>
      <c r="O552" s="312"/>
      <c r="P552" s="383"/>
      <c r="Q552" s="369">
        <v>2</v>
      </c>
      <c r="R552" s="312"/>
      <c r="S552" s="370">
        <v>0.63281026278305141</v>
      </c>
      <c r="T552" s="370">
        <v>5.4753600000000011</v>
      </c>
      <c r="U552" s="370">
        <v>0</v>
      </c>
      <c r="V552" s="312">
        <f>_xll.SRS1Splines.Functions25.Linear_Interp(V_NK3!$P$8:$P$32,V_NK3!$R$8:$R$32,AC552)</f>
        <v>314.57777916700098</v>
      </c>
      <c r="W552" s="312">
        <f>(V552/V_NK3!$R$28)*100</f>
        <v>58.0244286315869</v>
      </c>
      <c r="X552" s="308">
        <f>V552-V_NK3!$R$8</f>
        <v>257.99912716700101</v>
      </c>
      <c r="Y552" s="308">
        <f>IFERROR((V552 - V_NK3!$V$10) / (V_NK3!$V$9- V_NK3!$V$10) * 100, 0)</f>
        <v>53.133416728160768</v>
      </c>
      <c r="Z552" s="308">
        <v>541.79999999999995</v>
      </c>
      <c r="AA552" s="308">
        <v>521</v>
      </c>
      <c r="AB552" s="312">
        <v>534.73</v>
      </c>
      <c r="AC552" s="371">
        <v>534.26700000000005</v>
      </c>
      <c r="AD552" s="308">
        <v>1.19</v>
      </c>
      <c r="AE552" s="372">
        <v>1.2444000000000002</v>
      </c>
      <c r="AF552" s="373">
        <v>1.4</v>
      </c>
      <c r="AG552" s="312"/>
      <c r="AH552" s="370">
        <v>5.136651386718408</v>
      </c>
      <c r="AI552" s="370">
        <v>4.2216002181818189</v>
      </c>
      <c r="AJ552" s="370">
        <v>0</v>
      </c>
      <c r="AK552" s="312">
        <f>_xll.SRS1Splines.Functions25.Linear_Interp(V_NK2!$R$10:$R$21,V_NK2!$T$10:$T$21,AR552)</f>
        <v>54.493628571457698</v>
      </c>
      <c r="AL552" s="312">
        <f>(AK552/V_NK2!$T$18)*100</f>
        <v>76.321608643498166</v>
      </c>
      <c r="AM552" s="308">
        <f>AK552-V_NK2!$T$11</f>
        <v>13.673628571429902</v>
      </c>
      <c r="AN552" s="308">
        <f>IFERROR((AK552 - V_NK2!$X$12) / (V_NK2!$X$11- V_NK2!$X$12) * 100, 0)</f>
        <v>44.714285714292259</v>
      </c>
      <c r="AO552" s="308">
        <v>427</v>
      </c>
      <c r="AP552" s="308">
        <v>420</v>
      </c>
      <c r="AQ552" s="308">
        <v>425</v>
      </c>
      <c r="AR552" s="371">
        <v>423.13</v>
      </c>
      <c r="AS552" s="312">
        <v>1.403225806451613</v>
      </c>
      <c r="AT552" s="372">
        <v>1.0262</v>
      </c>
      <c r="AU552" s="369"/>
      <c r="AV552" s="312"/>
      <c r="AW552" s="370"/>
      <c r="AX552" s="370"/>
      <c r="AY552" s="370"/>
      <c r="AZ552" s="312"/>
      <c r="BA552" s="312"/>
      <c r="BB552" s="308"/>
      <c r="BC552" s="308"/>
      <c r="BD552" s="308"/>
      <c r="BE552" s="308"/>
      <c r="BF552" s="374"/>
      <c r="BG552" s="312"/>
      <c r="BH552" s="372"/>
      <c r="BI552" s="369"/>
      <c r="BJ552" s="312"/>
      <c r="BK552" s="370">
        <v>4.3129422731084306</v>
      </c>
      <c r="BL552" s="370">
        <v>2.3469222731084303</v>
      </c>
      <c r="BM552" s="370">
        <f t="shared" si="3"/>
        <v>1.9660200000000003</v>
      </c>
      <c r="BN552" s="312">
        <f>_xll.SRS1Splines.Functions25.Linear_Interp(V_XNN1!$K$3:$K$8,V_XNN1!$L$3:$L$8,BT552)</f>
        <v>0.2121384</v>
      </c>
      <c r="BO552" s="312">
        <f>(BN552/V_XNN1!$L$7)*100</f>
        <v>101.01828571428572</v>
      </c>
      <c r="BP552" s="308">
        <f>_xll.SRS1Splines.Functions25.Linear_Interp(V_XNN1!$K$3:$K$8,V_XNN1!$M$3:$M$8,BT552)</f>
        <v>5.6138400000000102E-2</v>
      </c>
      <c r="BQ552" s="308">
        <f>IFERROR((BN552 - V_XNN1!$M$16) / (V_XNN1!$M$15- V_XNN1!$M$16) * 100, 0)</f>
        <v>79.04178272980505</v>
      </c>
      <c r="BR552" s="308">
        <v>252</v>
      </c>
      <c r="BS552" s="308">
        <v>249</v>
      </c>
      <c r="BT552" s="374">
        <v>252.12</v>
      </c>
      <c r="BU552" s="312">
        <v>0.312</v>
      </c>
      <c r="BV552" s="372">
        <v>0.33689199999999997</v>
      </c>
      <c r="BW552" s="369"/>
      <c r="BX552" s="312"/>
      <c r="BY552" s="370"/>
      <c r="BZ552" s="370"/>
      <c r="CA552" s="370"/>
      <c r="CB552" s="312"/>
      <c r="CC552" s="312"/>
      <c r="CD552" s="308"/>
      <c r="CE552" s="312"/>
      <c r="CF552" s="312"/>
      <c r="CG552" s="312"/>
      <c r="CH552" s="312"/>
      <c r="CI552" s="384"/>
      <c r="CJ552" s="312"/>
      <c r="CK552" s="372"/>
      <c r="CL552" s="369"/>
      <c r="CM552" s="312"/>
      <c r="CN552" s="370"/>
      <c r="CO552" s="370"/>
      <c r="CP552" s="370"/>
      <c r="CQ552" s="312"/>
      <c r="CR552" s="312"/>
      <c r="CS552" s="308"/>
      <c r="CT552" s="312"/>
      <c r="CU552" s="312"/>
      <c r="CV552" s="312"/>
      <c r="CW552" s="312"/>
      <c r="CX552" s="384"/>
      <c r="CY552" s="312"/>
      <c r="CZ552" s="372"/>
    </row>
    <row r="553" spans="1:104" s="1" customFormat="1" hidden="1">
      <c r="A553" s="271">
        <v>45112</v>
      </c>
      <c r="B553" s="380"/>
      <c r="C553" s="381"/>
      <c r="D553" s="382"/>
      <c r="E553" s="382"/>
      <c r="F553" s="382"/>
      <c r="G553" s="312"/>
      <c r="H553" s="308"/>
      <c r="I553" s="308"/>
      <c r="J553" s="308"/>
      <c r="K553" s="308"/>
      <c r="L553" s="308"/>
      <c r="M553" s="371"/>
      <c r="N553" s="371"/>
      <c r="O553" s="312"/>
      <c r="P553" s="383"/>
      <c r="Q553" s="369">
        <v>0</v>
      </c>
      <c r="R553" s="312"/>
      <c r="S553" s="370">
        <v>0.60168105297584651</v>
      </c>
      <c r="T553" s="370">
        <v>5.7901272000000015</v>
      </c>
      <c r="U553" s="370">
        <v>0</v>
      </c>
      <c r="V553" s="312">
        <f>_xll.SRS1Splines.Functions25.Linear_Interp(V_NK3!$P$8:$P$32,V_NK3!$R$8:$R$32,AC553)</f>
        <v>309.38933298699999</v>
      </c>
      <c r="W553" s="312">
        <f>(V553/V_NK3!$R$28)*100</f>
        <v>57.067410542523234</v>
      </c>
      <c r="X553" s="308">
        <f>V553-V_NK3!$R$8</f>
        <v>252.81068098699998</v>
      </c>
      <c r="Y553" s="308">
        <f>IFERROR((V553 - V_NK3!$V$10) / (V_NK3!$V$9- V_NK3!$V$10) * 100, 0)</f>
        <v>52.064886473501481</v>
      </c>
      <c r="Z553" s="308">
        <v>541.79999999999995</v>
      </c>
      <c r="AA553" s="308">
        <v>521</v>
      </c>
      <c r="AB553" s="312">
        <v>534.73</v>
      </c>
      <c r="AC553" s="371">
        <v>534.08699999999999</v>
      </c>
      <c r="AD553" s="308">
        <v>1.19</v>
      </c>
      <c r="AE553" s="372">
        <v>1.3159380000000001</v>
      </c>
      <c r="AF553" s="373">
        <v>0</v>
      </c>
      <c r="AG553" s="312"/>
      <c r="AH553" s="370">
        <v>5.4096692274820315</v>
      </c>
      <c r="AI553" s="370">
        <v>5.0465030400000011</v>
      </c>
      <c r="AJ553" s="370">
        <v>0</v>
      </c>
      <c r="AK553" s="312">
        <f>_xll.SRS1Splines.Functions25.Linear_Interp(V_NK2!$R$10:$R$21,V_NK2!$T$10:$T$21,AR553)</f>
        <v>54.843114285743297</v>
      </c>
      <c r="AL553" s="312">
        <f>(AK553/V_NK2!$T$18)*100</f>
        <v>76.811084433814131</v>
      </c>
      <c r="AM553" s="308">
        <f>AK553-V_NK2!$T$11</f>
        <v>14.023114285715501</v>
      </c>
      <c r="AN553" s="308">
        <f>IFERROR((AK553 - V_NK2!$X$12) / (V_NK2!$X$11- V_NK2!$X$12) * 100, 0)</f>
        <v>45.857142857149078</v>
      </c>
      <c r="AO553" s="308">
        <v>427</v>
      </c>
      <c r="AP553" s="308">
        <v>420</v>
      </c>
      <c r="AQ553" s="308">
        <v>425</v>
      </c>
      <c r="AR553" s="371">
        <v>423.21</v>
      </c>
      <c r="AS553" s="312">
        <v>1.403225806451613</v>
      </c>
      <c r="AT553" s="372">
        <v>1.22672</v>
      </c>
      <c r="AU553" s="369"/>
      <c r="AV553" s="312"/>
      <c r="AW553" s="370"/>
      <c r="AX553" s="370"/>
      <c r="AY553" s="370"/>
      <c r="AZ553" s="312"/>
      <c r="BA553" s="312"/>
      <c r="BB553" s="308"/>
      <c r="BC553" s="308"/>
      <c r="BD553" s="308"/>
      <c r="BE553" s="308"/>
      <c r="BF553" s="374"/>
      <c r="BG553" s="312"/>
      <c r="BH553" s="372"/>
      <c r="BI553" s="369"/>
      <c r="BJ553" s="312"/>
      <c r="BK553" s="370">
        <v>4.3443157721301295</v>
      </c>
      <c r="BL553" s="370">
        <v>2.36395510546346</v>
      </c>
      <c r="BM553" s="370">
        <f t="shared" si="3"/>
        <v>1.9803606666666695</v>
      </c>
      <c r="BN553" s="312">
        <f>_xll.SRS1Splines.Functions25.Linear_Interp(V_XNN1!$K$3:$K$8,V_XNN1!$L$3:$L$8,BT553)</f>
        <v>0.213564</v>
      </c>
      <c r="BO553" s="312">
        <f>(BN553/V_XNN1!$L$7)*100</f>
        <v>101.69714285714286</v>
      </c>
      <c r="BP553" s="308">
        <f>_xll.SRS1Splines.Functions25.Linear_Interp(V_XNN1!$K$3:$K$8,V_XNN1!$M$3:$M$8,BT553)</f>
        <v>5.7563999999999803E-2</v>
      </c>
      <c r="BQ553" s="308">
        <f>IFERROR((BN553 - V_XNN1!$M$16) / (V_XNN1!$M$15- V_XNN1!$M$16) * 100, 0)</f>
        <v>83.454038997214525</v>
      </c>
      <c r="BR553" s="308">
        <v>252</v>
      </c>
      <c r="BS553" s="308">
        <v>249</v>
      </c>
      <c r="BT553" s="374">
        <v>252.2</v>
      </c>
      <c r="BU553" s="312">
        <v>0.312</v>
      </c>
      <c r="BV553" s="372">
        <v>0.339337</v>
      </c>
      <c r="BW553" s="369"/>
      <c r="BX553" s="312"/>
      <c r="BY553" s="370"/>
      <c r="BZ553" s="370"/>
      <c r="CA553" s="370"/>
      <c r="CB553" s="312"/>
      <c r="CC553" s="312"/>
      <c r="CD553" s="308"/>
      <c r="CE553" s="312"/>
      <c r="CF553" s="312"/>
      <c r="CG553" s="312"/>
      <c r="CH553" s="312"/>
      <c r="CI553" s="384"/>
      <c r="CJ553" s="312"/>
      <c r="CK553" s="372"/>
      <c r="CL553" s="369"/>
      <c r="CM553" s="312"/>
      <c r="CN553" s="370"/>
      <c r="CO553" s="370"/>
      <c r="CP553" s="370"/>
      <c r="CQ553" s="312"/>
      <c r="CR553" s="312"/>
      <c r="CS553" s="308"/>
      <c r="CT553" s="312"/>
      <c r="CU553" s="312"/>
      <c r="CV553" s="312"/>
      <c r="CW553" s="312"/>
      <c r="CX553" s="384"/>
      <c r="CY553" s="312"/>
      <c r="CZ553" s="372"/>
    </row>
    <row r="554" spans="1:104" s="1" customFormat="1" hidden="1">
      <c r="A554" s="271">
        <v>45113</v>
      </c>
      <c r="B554" s="380"/>
      <c r="C554" s="381"/>
      <c r="D554" s="382"/>
      <c r="E554" s="382"/>
      <c r="F554" s="382"/>
      <c r="G554" s="312"/>
      <c r="H554" s="308"/>
      <c r="I554" s="308"/>
      <c r="J554" s="308"/>
      <c r="K554" s="308"/>
      <c r="L554" s="308"/>
      <c r="M554" s="371"/>
      <c r="N554" s="371"/>
      <c r="O554" s="312"/>
      <c r="P554" s="383"/>
      <c r="Q554" s="369">
        <v>2</v>
      </c>
      <c r="R554" s="312"/>
      <c r="S554" s="370">
        <v>0.59932807703781221</v>
      </c>
      <c r="T554" s="370">
        <v>5.8185600000000006</v>
      </c>
      <c r="U554" s="370">
        <v>0</v>
      </c>
      <c r="V554" s="312">
        <f>_xll.SRS1Splines.Functions25.Linear_Interp(V_NK3!$P$8:$P$32,V_NK3!$R$8:$R$32,AC554)</f>
        <v>304.17010108600101</v>
      </c>
      <c r="W554" s="312">
        <f>(V554/V_NK3!$R$28)*100</f>
        <v>56.10471397268558</v>
      </c>
      <c r="X554" s="308">
        <f>V554-V_NK3!$R$8</f>
        <v>247.59144908600101</v>
      </c>
      <c r="Y554" s="308">
        <f>IFERROR((V554 - V_NK3!$V$10) / (V_NK3!$V$9- V_NK3!$V$10) * 100, 0)</f>
        <v>50.990016079009081</v>
      </c>
      <c r="Z554" s="308">
        <v>541.79999999999995</v>
      </c>
      <c r="AA554" s="308">
        <v>521</v>
      </c>
      <c r="AB554" s="312">
        <v>534.73</v>
      </c>
      <c r="AC554" s="371">
        <v>533.90200000000004</v>
      </c>
      <c r="AD554" s="308">
        <v>1.19</v>
      </c>
      <c r="AE554" s="372">
        <v>1.3224</v>
      </c>
      <c r="AF554" s="373">
        <v>2</v>
      </c>
      <c r="AG554" s="312"/>
      <c r="AH554" s="370">
        <v>5.4344822654224796</v>
      </c>
      <c r="AI554" s="370">
        <v>5.8251665454545458</v>
      </c>
      <c r="AJ554" s="370">
        <v>0</v>
      </c>
      <c r="AK554" s="312">
        <f>_xll.SRS1Splines.Functions25.Linear_Interp(V_NK2!$R$10:$R$21,V_NK2!$T$10:$T$21,AR554)</f>
        <v>54.406257142886297</v>
      </c>
      <c r="AL554" s="312">
        <f>(AK554/V_NK2!$T$18)*100</f>
        <v>76.199239695919175</v>
      </c>
      <c r="AM554" s="308">
        <f>AK554-V_NK2!$T$11</f>
        <v>13.5862571428585</v>
      </c>
      <c r="AN554" s="308">
        <f>IFERROR((AK554 - V_NK2!$X$12) / (V_NK2!$X$11- V_NK2!$X$12) * 100, 0)</f>
        <v>44.428571428578046</v>
      </c>
      <c r="AO554" s="308">
        <v>427</v>
      </c>
      <c r="AP554" s="308">
        <v>420</v>
      </c>
      <c r="AQ554" s="308">
        <v>425</v>
      </c>
      <c r="AR554" s="371">
        <v>423.11</v>
      </c>
      <c r="AS554" s="312">
        <v>1.403225806451613</v>
      </c>
      <c r="AT554" s="372">
        <v>1.4351400000000001</v>
      </c>
      <c r="AU554" s="369"/>
      <c r="AV554" s="312"/>
      <c r="AW554" s="370"/>
      <c r="AX554" s="370"/>
      <c r="AY554" s="370"/>
      <c r="AZ554" s="312"/>
      <c r="BA554" s="312"/>
      <c r="BB554" s="308"/>
      <c r="BC554" s="308"/>
      <c r="BD554" s="308"/>
      <c r="BE554" s="308"/>
      <c r="BF554" s="374"/>
      <c r="BG554" s="312"/>
      <c r="BH554" s="372"/>
      <c r="BI554" s="369"/>
      <c r="BJ554" s="312"/>
      <c r="BK554" s="370">
        <v>4.3461302325356401</v>
      </c>
      <c r="BL554" s="370">
        <v>2.3649652325356398</v>
      </c>
      <c r="BM554" s="370">
        <f t="shared" si="3"/>
        <v>1.9811650000000003</v>
      </c>
      <c r="BN554" s="312">
        <f>_xll.SRS1Splines.Functions25.Linear_Interp(V_XNN1!$K$3:$K$8,V_XNN1!$L$3:$L$8,BT554)</f>
        <v>0.212673</v>
      </c>
      <c r="BO554" s="312">
        <f>(BN554/V_XNN1!$L$7)*100</f>
        <v>101.27285714285715</v>
      </c>
      <c r="BP554" s="308">
        <f>_xll.SRS1Splines.Functions25.Linear_Interp(V_XNN1!$K$3:$K$8,V_XNN1!$M$3:$M$8,BT554)</f>
        <v>5.6673000000000098E-2</v>
      </c>
      <c r="BQ554" s="308">
        <f>IFERROR((BN554 - V_XNN1!$M$16) / (V_XNN1!$M$15- V_XNN1!$M$16) * 100, 0)</f>
        <v>80.696378830083589</v>
      </c>
      <c r="BR554" s="308">
        <v>252</v>
      </c>
      <c r="BS554" s="308">
        <v>249</v>
      </c>
      <c r="BT554" s="374">
        <v>252.15</v>
      </c>
      <c r="BU554" s="312">
        <v>0.312</v>
      </c>
      <c r="BV554" s="372">
        <v>0.33948200000000001</v>
      </c>
      <c r="BW554" s="369"/>
      <c r="BX554" s="312"/>
      <c r="BY554" s="370"/>
      <c r="BZ554" s="370"/>
      <c r="CA554" s="370"/>
      <c r="CB554" s="312"/>
      <c r="CC554" s="312"/>
      <c r="CD554" s="308"/>
      <c r="CE554" s="312"/>
      <c r="CF554" s="312"/>
      <c r="CG554" s="312"/>
      <c r="CH554" s="312"/>
      <c r="CI554" s="384"/>
      <c r="CJ554" s="312"/>
      <c r="CK554" s="372"/>
      <c r="CL554" s="369"/>
      <c r="CM554" s="312"/>
      <c r="CN554" s="370"/>
      <c r="CO554" s="370"/>
      <c r="CP554" s="370"/>
      <c r="CQ554" s="312"/>
      <c r="CR554" s="312"/>
      <c r="CS554" s="308"/>
      <c r="CT554" s="312"/>
      <c r="CU554" s="312"/>
      <c r="CV554" s="312"/>
      <c r="CW554" s="312"/>
      <c r="CX554" s="384"/>
      <c r="CY554" s="312"/>
      <c r="CZ554" s="372"/>
    </row>
    <row r="555" spans="1:104" s="1" customFormat="1" hidden="1">
      <c r="A555" s="271">
        <v>45114</v>
      </c>
      <c r="B555" s="380"/>
      <c r="C555" s="381"/>
      <c r="D555" s="382"/>
      <c r="E555" s="382"/>
      <c r="F555" s="382"/>
      <c r="G555" s="312"/>
      <c r="H555" s="308"/>
      <c r="I555" s="308"/>
      <c r="J555" s="308"/>
      <c r="K555" s="308"/>
      <c r="L555" s="308"/>
      <c r="M555" s="371"/>
      <c r="N555" s="371"/>
      <c r="O555" s="312"/>
      <c r="P555" s="383"/>
      <c r="Q555" s="369">
        <v>4.2</v>
      </c>
      <c r="R555" s="312"/>
      <c r="S555" s="370">
        <v>0.77259531764984135</v>
      </c>
      <c r="T555" s="370">
        <v>5.4485200000000003</v>
      </c>
      <c r="U555" s="370">
        <v>0</v>
      </c>
      <c r="V555" s="312">
        <f>_xll.SRS1Splines.Functions25.Linear_Interp(V_NK3!$P$8:$P$32,V_NK3!$R$8:$R$32,AC555)</f>
        <v>299.494176468999</v>
      </c>
      <c r="W555" s="312">
        <f>(V555/V_NK3!$R$28)*100</f>
        <v>55.242231393832242</v>
      </c>
      <c r="X555" s="308">
        <f>V555-V_NK3!$R$8</f>
        <v>242.915524468999</v>
      </c>
      <c r="Y555" s="308">
        <f>IFERROR((V555 - V_NK3!$V$10) / (V_NK3!$V$9- V_NK3!$V$10) * 100, 0)</f>
        <v>50.027036653486398</v>
      </c>
      <c r="Z555" s="308">
        <v>541.79999999999995</v>
      </c>
      <c r="AA555" s="308">
        <v>521</v>
      </c>
      <c r="AB555" s="312">
        <v>534.73</v>
      </c>
      <c r="AC555" s="371">
        <v>533.73299999999995</v>
      </c>
      <c r="AD555" s="308">
        <v>1.19</v>
      </c>
      <c r="AE555" s="372">
        <v>1.2383</v>
      </c>
      <c r="AF555" s="373">
        <v>0.8</v>
      </c>
      <c r="AG555" s="312"/>
      <c r="AH555" s="370">
        <v>5.158624454824448</v>
      </c>
      <c r="AI555" s="370">
        <v>5.1669556363636371</v>
      </c>
      <c r="AJ555" s="370">
        <v>0</v>
      </c>
      <c r="AK555" s="312">
        <f>_xll.SRS1Splines.Functions25.Linear_Interp(V_NK2!$R$10:$R$21,V_NK2!$T$10:$T$21,AR555)</f>
        <v>54.6246857143149</v>
      </c>
      <c r="AL555" s="312">
        <f>(AK555/V_NK2!$T$18)*100</f>
        <v>76.505162064866809</v>
      </c>
      <c r="AM555" s="308">
        <f>AK555-V_NK2!$T$11</f>
        <v>13.804685714287103</v>
      </c>
      <c r="AN555" s="308">
        <f>IFERROR((AK555 - V_NK2!$X$12) / (V_NK2!$X$11- V_NK2!$X$12) * 100, 0)</f>
        <v>45.142857142863903</v>
      </c>
      <c r="AO555" s="308">
        <v>427</v>
      </c>
      <c r="AP555" s="308">
        <v>420</v>
      </c>
      <c r="AQ555" s="308">
        <v>425</v>
      </c>
      <c r="AR555" s="371">
        <v>423.16</v>
      </c>
      <c r="AS555" s="312">
        <v>1.403225806451613</v>
      </c>
      <c r="AT555" s="372">
        <v>1.256</v>
      </c>
      <c r="AU555" s="369"/>
      <c r="AV555" s="312"/>
      <c r="AW555" s="370"/>
      <c r="AX555" s="370"/>
      <c r="AY555" s="370"/>
      <c r="AZ555" s="312"/>
      <c r="BA555" s="312"/>
      <c r="BB555" s="308"/>
      <c r="BC555" s="308"/>
      <c r="BD555" s="308"/>
      <c r="BE555" s="308"/>
      <c r="BF555" s="374"/>
      <c r="BG555" s="312"/>
      <c r="BH555" s="372"/>
      <c r="BI555" s="369"/>
      <c r="BJ555" s="312"/>
      <c r="BK555" s="370">
        <v>4.3287261361456908</v>
      </c>
      <c r="BL555" s="370">
        <v>2.3555188028123601</v>
      </c>
      <c r="BM555" s="370">
        <f t="shared" si="3"/>
        <v>1.9732073333333306</v>
      </c>
      <c r="BN555" s="312">
        <f>_xll.SRS1Splines.Functions25.Linear_Interp(V_XNN1!$K$3:$K$8,V_XNN1!$L$3:$L$8,BT555)</f>
        <v>0.211782</v>
      </c>
      <c r="BO555" s="312">
        <f>(BN555/V_XNN1!$L$7)*100</f>
        <v>100.84857142857142</v>
      </c>
      <c r="BP555" s="308">
        <f>_xll.SRS1Splines.Functions25.Linear_Interp(V_XNN1!$K$3:$K$8,V_XNN1!$M$3:$M$8,BT555)</f>
        <v>5.5781999999999901E-2</v>
      </c>
      <c r="BQ555" s="308">
        <f>IFERROR((BN555 - V_XNN1!$M$16) / (V_XNN1!$M$15- V_XNN1!$M$16) * 100, 0)</f>
        <v>77.938718662952667</v>
      </c>
      <c r="BR555" s="308">
        <v>252</v>
      </c>
      <c r="BS555" s="308">
        <v>249</v>
      </c>
      <c r="BT555" s="374">
        <v>252.1</v>
      </c>
      <c r="BU555" s="312">
        <v>0.312</v>
      </c>
      <c r="BV555" s="372">
        <v>0.33812599999999998</v>
      </c>
      <c r="BW555" s="369"/>
      <c r="BX555" s="312"/>
      <c r="BY555" s="370"/>
      <c r="BZ555" s="370"/>
      <c r="CA555" s="370"/>
      <c r="CB555" s="312"/>
      <c r="CC555" s="312"/>
      <c r="CD555" s="308"/>
      <c r="CE555" s="312"/>
      <c r="CF555" s="312"/>
      <c r="CG555" s="312"/>
      <c r="CH555" s="312"/>
      <c r="CI555" s="384"/>
      <c r="CJ555" s="312"/>
      <c r="CK555" s="372"/>
      <c r="CL555" s="369"/>
      <c r="CM555" s="312"/>
      <c r="CN555" s="370"/>
      <c r="CO555" s="370"/>
      <c r="CP555" s="370"/>
      <c r="CQ555" s="312"/>
      <c r="CR555" s="312"/>
      <c r="CS555" s="308"/>
      <c r="CT555" s="312"/>
      <c r="CU555" s="312"/>
      <c r="CV555" s="312"/>
      <c r="CW555" s="312"/>
      <c r="CX555" s="384"/>
      <c r="CY555" s="312"/>
      <c r="CZ555" s="372"/>
    </row>
    <row r="556" spans="1:104" s="1" customFormat="1" hidden="1">
      <c r="A556" s="271">
        <v>45115</v>
      </c>
      <c r="B556" s="380"/>
      <c r="C556" s="381"/>
      <c r="D556" s="382"/>
      <c r="E556" s="382"/>
      <c r="F556" s="382"/>
      <c r="G556" s="312"/>
      <c r="H556" s="308"/>
      <c r="I556" s="308"/>
      <c r="J556" s="308"/>
      <c r="K556" s="308"/>
      <c r="L556" s="308"/>
      <c r="M556" s="371"/>
      <c r="N556" s="371"/>
      <c r="O556" s="312"/>
      <c r="P556" s="383"/>
      <c r="Q556" s="369">
        <v>0.2</v>
      </c>
      <c r="R556" s="312"/>
      <c r="S556" s="370">
        <v>0.80468905813407898</v>
      </c>
      <c r="T556" s="370">
        <v>5.2316000000000003</v>
      </c>
      <c r="U556" s="370">
        <v>0</v>
      </c>
      <c r="V556" s="312">
        <f>_xll.SRS1Splines.Functions25.Linear_Interp(V_NK3!$P$8:$P$32,V_NK3!$R$8:$R$32,AC556)</f>
        <v>295.06726558899902</v>
      </c>
      <c r="W556" s="312">
        <f>(V556/V_NK3!$R$28)*100</f>
        <v>54.425679839888595</v>
      </c>
      <c r="X556" s="308">
        <f>V556-V_NK3!$R$8</f>
        <v>238.48861358899902</v>
      </c>
      <c r="Y556" s="308">
        <f>IFERROR((V556 - V_NK3!$V$10) / (V_NK3!$V$9- V_NK3!$V$10) * 100, 0)</f>
        <v>49.11534015595052</v>
      </c>
      <c r="Z556" s="308">
        <v>541.79999999999995</v>
      </c>
      <c r="AA556" s="308">
        <v>521</v>
      </c>
      <c r="AB556" s="312">
        <v>534.73</v>
      </c>
      <c r="AC556" s="371">
        <v>533.57299999999998</v>
      </c>
      <c r="AD556" s="308">
        <v>1.19</v>
      </c>
      <c r="AE556" s="372">
        <v>1.1890000000000001</v>
      </c>
      <c r="AF556" s="373">
        <v>0.2</v>
      </c>
      <c r="AG556" s="312"/>
      <c r="AH556" s="370">
        <v>4.9739873891842459</v>
      </c>
      <c r="AI556" s="370">
        <v>4.3030538181818185</v>
      </c>
      <c r="AJ556" s="370">
        <v>0</v>
      </c>
      <c r="AK556" s="312">
        <f>_xll.SRS1Splines.Functions25.Linear_Interp(V_NK2!$R$10:$R$21,V_NK2!$T$10:$T$21,AR556)</f>
        <v>55.323657142886297</v>
      </c>
      <c r="AL556" s="312">
        <f>(AK556/V_NK2!$T$18)*100</f>
        <v>77.484113645499008</v>
      </c>
      <c r="AM556" s="308">
        <f>AK556-V_NK2!$T$11</f>
        <v>14.503657142858501</v>
      </c>
      <c r="AN556" s="308">
        <f>IFERROR((AK556 - V_NK2!$X$12) / (V_NK2!$X$11- V_NK2!$X$12) * 100, 0)</f>
        <v>47.428571428578195</v>
      </c>
      <c r="AO556" s="308">
        <v>427</v>
      </c>
      <c r="AP556" s="308">
        <v>420</v>
      </c>
      <c r="AQ556" s="308">
        <v>425</v>
      </c>
      <c r="AR556" s="371">
        <v>423.32</v>
      </c>
      <c r="AS556" s="312">
        <v>1.403225806451613</v>
      </c>
      <c r="AT556" s="372">
        <v>1.046</v>
      </c>
      <c r="AU556" s="369"/>
      <c r="AV556" s="312"/>
      <c r="AW556" s="370"/>
      <c r="AX556" s="370"/>
      <c r="AY556" s="370"/>
      <c r="AZ556" s="312"/>
      <c r="BA556" s="312"/>
      <c r="BB556" s="308"/>
      <c r="BC556" s="308"/>
      <c r="BD556" s="308"/>
      <c r="BE556" s="308"/>
      <c r="BF556" s="374"/>
      <c r="BG556" s="312"/>
      <c r="BH556" s="372"/>
      <c r="BI556" s="369"/>
      <c r="BJ556" s="312"/>
      <c r="BK556" s="370">
        <v>4.2471640744802102</v>
      </c>
      <c r="BL556" s="370">
        <v>2.3111707411468698</v>
      </c>
      <c r="BM556" s="370">
        <f t="shared" si="3"/>
        <v>1.9359933333333403</v>
      </c>
      <c r="BN556" s="312">
        <f>_xll.SRS1Splines.Functions25.Linear_Interp(V_XNN1!$K$3:$K$8,V_XNN1!$L$3:$L$8,BT556)</f>
        <v>0.21071280000000001</v>
      </c>
      <c r="BO556" s="312">
        <f>(BN556/V_XNN1!$L$7)*100</f>
        <v>100.33942857142857</v>
      </c>
      <c r="BP556" s="308">
        <f>_xll.SRS1Splines.Functions25.Linear_Interp(V_XNN1!$K$3:$K$8,V_XNN1!$M$3:$M$8,BT556)</f>
        <v>5.4712799999999902E-2</v>
      </c>
      <c r="BQ556" s="308">
        <f>IFERROR((BN556 - V_XNN1!$M$16) / (V_XNN1!$M$15- V_XNN1!$M$16) * 100, 0)</f>
        <v>74.629526462395589</v>
      </c>
      <c r="BR556" s="308">
        <v>252</v>
      </c>
      <c r="BS556" s="308">
        <v>249</v>
      </c>
      <c r="BT556" s="374">
        <v>252.04</v>
      </c>
      <c r="BU556" s="312">
        <v>0.312</v>
      </c>
      <c r="BV556" s="372">
        <v>0.33176</v>
      </c>
      <c r="BW556" s="369"/>
      <c r="BX556" s="312"/>
      <c r="BY556" s="370"/>
      <c r="BZ556" s="370"/>
      <c r="CA556" s="370"/>
      <c r="CB556" s="312"/>
      <c r="CC556" s="312"/>
      <c r="CD556" s="308"/>
      <c r="CE556" s="312"/>
      <c r="CF556" s="312"/>
      <c r="CG556" s="312"/>
      <c r="CH556" s="312"/>
      <c r="CI556" s="384"/>
      <c r="CJ556" s="312"/>
      <c r="CK556" s="372"/>
      <c r="CL556" s="369"/>
      <c r="CM556" s="312"/>
      <c r="CN556" s="370"/>
      <c r="CO556" s="370"/>
      <c r="CP556" s="370"/>
      <c r="CQ556" s="312"/>
      <c r="CR556" s="312"/>
      <c r="CS556" s="308"/>
      <c r="CT556" s="312"/>
      <c r="CU556" s="312"/>
      <c r="CV556" s="312"/>
      <c r="CW556" s="312"/>
      <c r="CX556" s="384"/>
      <c r="CY556" s="312"/>
      <c r="CZ556" s="372"/>
    </row>
    <row r="557" spans="1:104" s="1" customFormat="1" hidden="1">
      <c r="A557" s="271">
        <v>45116</v>
      </c>
      <c r="B557" s="380"/>
      <c r="C557" s="381"/>
      <c r="D557" s="382"/>
      <c r="E557" s="382"/>
      <c r="F557" s="382"/>
      <c r="G557" s="312"/>
      <c r="H557" s="308"/>
      <c r="I557" s="308"/>
      <c r="J557" s="308"/>
      <c r="K557" s="308"/>
      <c r="L557" s="308"/>
      <c r="M557" s="371"/>
      <c r="N557" s="371"/>
      <c r="O557" s="312"/>
      <c r="P557" s="383"/>
      <c r="Q557" s="369">
        <v>48.2</v>
      </c>
      <c r="R557" s="312"/>
      <c r="S557" s="370">
        <v>2.4855110430927287</v>
      </c>
      <c r="T557" s="370">
        <v>4.3392800000000014</v>
      </c>
      <c r="U557" s="370">
        <v>0</v>
      </c>
      <c r="V557" s="312">
        <f>_xll.SRS1Splines.Functions25.Linear_Interp(V_NK3!$P$8:$P$32,V_NK3!$R$8:$R$32,AC557)</f>
        <v>293.21349665799897</v>
      </c>
      <c r="W557" s="312">
        <f>(V557/V_NK3!$R$28)*100</f>
        <v>54.08374887667469</v>
      </c>
      <c r="X557" s="308">
        <f>V557-V_NK3!$R$8</f>
        <v>236.63484465799897</v>
      </c>
      <c r="Y557" s="308">
        <f>IFERROR((V557 - V_NK3!$V$10) / (V_NK3!$V$9- V_NK3!$V$10) * 100, 0)</f>
        <v>48.733567247607361</v>
      </c>
      <c r="Z557" s="308">
        <v>541.79999999999995</v>
      </c>
      <c r="AA557" s="308">
        <v>521</v>
      </c>
      <c r="AB557" s="312">
        <v>534.73</v>
      </c>
      <c r="AC557" s="371">
        <v>533.50599999999997</v>
      </c>
      <c r="AD557" s="308">
        <v>1.19</v>
      </c>
      <c r="AE557" s="372">
        <v>0.98620000000000008</v>
      </c>
      <c r="AF557" s="373">
        <v>32.4</v>
      </c>
      <c r="AG557" s="312"/>
      <c r="AH557" s="370">
        <v>4.7255706442206016</v>
      </c>
      <c r="AI557" s="370">
        <v>4.4128927636363642</v>
      </c>
      <c r="AJ557" s="370">
        <v>0</v>
      </c>
      <c r="AK557" s="312">
        <f>_xll.SRS1Splines.Functions25.Linear_Interp(V_NK2!$R$10:$R$21,V_NK2!$T$10:$T$21,AR557)</f>
        <v>56.153685714314797</v>
      </c>
      <c r="AL557" s="312">
        <f>(AK557/V_NK2!$T$18)*100</f>
        <v>78.646618647499707</v>
      </c>
      <c r="AM557" s="308">
        <f>AK557-V_NK2!$T$11</f>
        <v>15.333685714287</v>
      </c>
      <c r="AN557" s="308">
        <f>IFERROR((AK557 - V_NK2!$X$12) / (V_NK2!$X$11- V_NK2!$X$12) * 100, 0)</f>
        <v>50.142857142863804</v>
      </c>
      <c r="AO557" s="308">
        <v>427</v>
      </c>
      <c r="AP557" s="308">
        <v>420</v>
      </c>
      <c r="AQ557" s="308">
        <v>425</v>
      </c>
      <c r="AR557" s="371">
        <v>423.51</v>
      </c>
      <c r="AS557" s="312">
        <v>1.403225806451613</v>
      </c>
      <c r="AT557" s="372">
        <v>1.0727</v>
      </c>
      <c r="AU557" s="369"/>
      <c r="AV557" s="312"/>
      <c r="AW557" s="370"/>
      <c r="AX557" s="370"/>
      <c r="AY557" s="370"/>
      <c r="AZ557" s="312"/>
      <c r="BA557" s="312"/>
      <c r="BB557" s="308"/>
      <c r="BC557" s="308"/>
      <c r="BD557" s="308"/>
      <c r="BE557" s="308"/>
      <c r="BF557" s="374"/>
      <c r="BG557" s="312"/>
      <c r="BH557" s="372"/>
      <c r="BI557" s="369"/>
      <c r="BJ557" s="312"/>
      <c r="BK557" s="370">
        <v>4.2985638477929005</v>
      </c>
      <c r="BL557" s="370">
        <v>2.33906418112623</v>
      </c>
      <c r="BM557" s="370">
        <f t="shared" si="3"/>
        <v>1.9594996666666704</v>
      </c>
      <c r="BN557" s="312">
        <f>_xll.SRS1Splines.Functions25.Linear_Interp(V_XNN1!$K$3:$K$8,V_XNN1!$L$3:$L$8,BT557)</f>
        <v>0.213564</v>
      </c>
      <c r="BO557" s="312">
        <f>(BN557/V_XNN1!$L$7)*100</f>
        <v>101.69714285714286</v>
      </c>
      <c r="BP557" s="308">
        <f>_xll.SRS1Splines.Functions25.Linear_Interp(V_XNN1!$K$3:$K$8,V_XNN1!$M$3:$M$8,BT557)</f>
        <v>5.7563999999999803E-2</v>
      </c>
      <c r="BQ557" s="308">
        <f>IFERROR((BN557 - V_XNN1!$M$16) / (V_XNN1!$M$15- V_XNN1!$M$16) * 100, 0)</f>
        <v>83.454038997214525</v>
      </c>
      <c r="BR557" s="308">
        <v>252</v>
      </c>
      <c r="BS557" s="308">
        <v>249</v>
      </c>
      <c r="BT557" s="374">
        <v>252.2</v>
      </c>
      <c r="BU557" s="312">
        <v>0.312</v>
      </c>
      <c r="BV557" s="372">
        <v>0.33576400000000001</v>
      </c>
      <c r="BW557" s="369"/>
      <c r="BX557" s="312"/>
      <c r="BY557" s="370"/>
      <c r="BZ557" s="370"/>
      <c r="CA557" s="370"/>
      <c r="CB557" s="312"/>
      <c r="CC557" s="312"/>
      <c r="CD557" s="308"/>
      <c r="CE557" s="312"/>
      <c r="CF557" s="312"/>
      <c r="CG557" s="312"/>
      <c r="CH557" s="312"/>
      <c r="CI557" s="384"/>
      <c r="CJ557" s="312"/>
      <c r="CK557" s="372"/>
      <c r="CL557" s="369"/>
      <c r="CM557" s="312"/>
      <c r="CN557" s="370"/>
      <c r="CO557" s="370"/>
      <c r="CP557" s="370"/>
      <c r="CQ557" s="312"/>
      <c r="CR557" s="312"/>
      <c r="CS557" s="308"/>
      <c r="CT557" s="312"/>
      <c r="CU557" s="312"/>
      <c r="CV557" s="312"/>
      <c r="CW557" s="312"/>
      <c r="CX557" s="384"/>
      <c r="CY557" s="312"/>
      <c r="CZ557" s="372"/>
    </row>
    <row r="558" spans="1:104" s="1" customFormat="1" hidden="1">
      <c r="A558" s="271">
        <v>45117</v>
      </c>
      <c r="B558" s="380"/>
      <c r="C558" s="381"/>
      <c r="D558" s="382"/>
      <c r="E558" s="382"/>
      <c r="F558" s="382"/>
      <c r="G558" s="312"/>
      <c r="H558" s="308"/>
      <c r="I558" s="308"/>
      <c r="J558" s="308"/>
      <c r="K558" s="308"/>
      <c r="L558" s="308"/>
      <c r="M558" s="371"/>
      <c r="N558" s="371"/>
      <c r="O558" s="312"/>
      <c r="P558" s="383"/>
      <c r="Q558" s="369">
        <v>1.6</v>
      </c>
      <c r="R558" s="312"/>
      <c r="S558" s="370">
        <v>3.1109249158401497</v>
      </c>
      <c r="T558" s="370">
        <v>5.2690440000000009</v>
      </c>
      <c r="U558" s="370">
        <v>0</v>
      </c>
      <c r="V558" s="312">
        <f>_xll.SRS1Splines.Functions25.Linear_Interp(V_NK3!$P$8:$P$32,V_NK3!$R$8:$R$32,AC558)</f>
        <v>291.055377604</v>
      </c>
      <c r="W558" s="312">
        <f>(V558/V_NK3!$R$28)*100</f>
        <v>53.685679994127341</v>
      </c>
      <c r="X558" s="308">
        <f>V558-V_NK3!$R$8</f>
        <v>234.47672560399999</v>
      </c>
      <c r="Y558" s="308">
        <f>IFERROR((V558 - V_NK3!$V$10) / (V_NK3!$V$9- V_NK3!$V$10) * 100, 0)</f>
        <v>48.289115205058827</v>
      </c>
      <c r="Z558" s="308">
        <v>541.79999999999995</v>
      </c>
      <c r="AA558" s="308">
        <v>521</v>
      </c>
      <c r="AB558" s="312">
        <v>534.73</v>
      </c>
      <c r="AC558" s="371">
        <v>533.428</v>
      </c>
      <c r="AD558" s="308">
        <v>1.19</v>
      </c>
      <c r="AE558" s="372">
        <v>1.1975100000000001</v>
      </c>
      <c r="AF558" s="373">
        <v>2.6</v>
      </c>
      <c r="AG558" s="312"/>
      <c r="AH558" s="370">
        <v>5.7687448222272497</v>
      </c>
      <c r="AI558" s="370">
        <v>5.8416218181818182</v>
      </c>
      <c r="AJ558" s="370">
        <v>0</v>
      </c>
      <c r="AK558" s="312">
        <f>_xll.SRS1Splines.Functions25.Linear_Interp(V_NK2!$R$10:$R$21,V_NK2!$T$10:$T$21,AR558)</f>
        <v>55.8915714286005</v>
      </c>
      <c r="AL558" s="312">
        <f>(AK558/V_NK2!$T$18)*100</f>
        <v>78.279511804762606</v>
      </c>
      <c r="AM558" s="308">
        <f>AK558-V_NK2!$T$11</f>
        <v>15.071571428572703</v>
      </c>
      <c r="AN558" s="308">
        <f>IFERROR((AK558 - V_NK2!$X$12) / (V_NK2!$X$11- V_NK2!$X$12) * 100, 0)</f>
        <v>49.285714285720871</v>
      </c>
      <c r="AO558" s="308">
        <v>427</v>
      </c>
      <c r="AP558" s="308">
        <v>420</v>
      </c>
      <c r="AQ558" s="308">
        <v>425</v>
      </c>
      <c r="AR558" s="371">
        <v>423.45</v>
      </c>
      <c r="AS558" s="312">
        <v>1.403225806451613</v>
      </c>
      <c r="AT558" s="372">
        <v>1.42</v>
      </c>
      <c r="AU558" s="369"/>
      <c r="AV558" s="312"/>
      <c r="AW558" s="370"/>
      <c r="AX558" s="370"/>
      <c r="AY558" s="370"/>
      <c r="AZ558" s="312"/>
      <c r="BA558" s="312"/>
      <c r="BB558" s="308"/>
      <c r="BC558" s="308"/>
      <c r="BD558" s="308"/>
      <c r="BE558" s="308"/>
      <c r="BF558" s="374"/>
      <c r="BG558" s="312"/>
      <c r="BH558" s="372"/>
      <c r="BI558" s="369"/>
      <c r="BJ558" s="312"/>
      <c r="BK558" s="370">
        <v>4.3469942161087092</v>
      </c>
      <c r="BL558" s="370">
        <v>2.3874945494420396</v>
      </c>
      <c r="BM558" s="370">
        <f t="shared" si="3"/>
        <v>1.9594996666666695</v>
      </c>
      <c r="BN558" s="312">
        <f>_xll.SRS1Splines.Functions25.Linear_Interp(V_XNN1!$K$3:$K$8,V_XNN1!$L$3:$L$8,BT558)</f>
        <v>0.213564</v>
      </c>
      <c r="BO558" s="312">
        <f>(BN558/V_XNN1!$L$7)*100</f>
        <v>101.69714285714286</v>
      </c>
      <c r="BP558" s="308">
        <f>_xll.SRS1Splines.Functions25.Linear_Interp(V_XNN1!$K$3:$K$8,V_XNN1!$M$3:$M$8,BT558)</f>
        <v>5.7563999999999803E-2</v>
      </c>
      <c r="BQ558" s="308">
        <f>IFERROR((BN558 - V_XNN1!$M$16) / (V_XNN1!$M$15- V_XNN1!$M$16) * 100, 0)</f>
        <v>83.454038997214525</v>
      </c>
      <c r="BR558" s="308">
        <v>252</v>
      </c>
      <c r="BS558" s="308">
        <v>249</v>
      </c>
      <c r="BT558" s="374">
        <v>252.2</v>
      </c>
      <c r="BU558" s="312">
        <v>0.312</v>
      </c>
      <c r="BV558" s="372">
        <v>0.34271600000000002</v>
      </c>
      <c r="BW558" s="369"/>
      <c r="BX558" s="312"/>
      <c r="BY558" s="370"/>
      <c r="BZ558" s="370"/>
      <c r="CA558" s="370"/>
      <c r="CB558" s="312"/>
      <c r="CC558" s="312"/>
      <c r="CD558" s="308"/>
      <c r="CE558" s="312"/>
      <c r="CF558" s="312"/>
      <c r="CG558" s="312"/>
      <c r="CH558" s="312"/>
      <c r="CI558" s="384"/>
      <c r="CJ558" s="312"/>
      <c r="CK558" s="372"/>
      <c r="CL558" s="369"/>
      <c r="CM558" s="312"/>
      <c r="CN558" s="370"/>
      <c r="CO558" s="370"/>
      <c r="CP558" s="370"/>
      <c r="CQ558" s="312"/>
      <c r="CR558" s="312"/>
      <c r="CS558" s="308"/>
      <c r="CT558" s="312"/>
      <c r="CU558" s="312"/>
      <c r="CV558" s="312"/>
      <c r="CW558" s="312"/>
      <c r="CX558" s="384"/>
      <c r="CY558" s="312"/>
      <c r="CZ558" s="372"/>
    </row>
    <row r="559" spans="1:104" s="1" customFormat="1" hidden="1">
      <c r="A559" s="271">
        <v>45118</v>
      </c>
      <c r="B559" s="380"/>
      <c r="C559" s="381"/>
      <c r="D559" s="382"/>
      <c r="E559" s="382"/>
      <c r="F559" s="382"/>
      <c r="G559" s="312"/>
      <c r="H559" s="308"/>
      <c r="I559" s="308"/>
      <c r="J559" s="308"/>
      <c r="K559" s="308"/>
      <c r="L559" s="308"/>
      <c r="M559" s="371"/>
      <c r="N559" s="371"/>
      <c r="O559" s="312"/>
      <c r="P559" s="383"/>
      <c r="Q559" s="369">
        <v>0.2</v>
      </c>
      <c r="R559" s="312"/>
      <c r="S559" s="370">
        <v>1.3843795457069399</v>
      </c>
      <c r="T559" s="370">
        <v>5.3409312</v>
      </c>
      <c r="U559" s="370">
        <v>0</v>
      </c>
      <c r="V559" s="312">
        <f>_xll.SRS1Splines.Functions25.Linear_Interp(V_NK3!$P$8:$P$32,V_NK3!$R$8:$R$32,AC559)</f>
        <v>287.09882600499901</v>
      </c>
      <c r="W559" s="312">
        <f>(V559/V_NK3!$R$28)*100</f>
        <v>52.955887042790032</v>
      </c>
      <c r="X559" s="308">
        <f>V559-V_NK3!$R$8</f>
        <v>230.52017400499901</v>
      </c>
      <c r="Y559" s="308">
        <f>IFERROR((V559 - V_NK3!$V$10) / (V_NK3!$V$9- V_NK3!$V$10) * 100, 0)</f>
        <v>47.474286460385933</v>
      </c>
      <c r="Z559" s="308">
        <v>541.79999999999995</v>
      </c>
      <c r="AA559" s="308">
        <v>521</v>
      </c>
      <c r="AB559" s="312">
        <v>534.73</v>
      </c>
      <c r="AC559" s="371">
        <v>533.28499999999997</v>
      </c>
      <c r="AD559" s="308">
        <v>1.19</v>
      </c>
      <c r="AE559" s="372">
        <v>1.213848</v>
      </c>
      <c r="AF559" s="373">
        <v>0.2</v>
      </c>
      <c r="AG559" s="312"/>
      <c r="AH559" s="370">
        <v>5.2636833300832899</v>
      </c>
      <c r="AI559" s="370">
        <v>5.2965409090909104</v>
      </c>
      <c r="AJ559" s="370">
        <v>0</v>
      </c>
      <c r="AK559" s="312">
        <f>_xll.SRS1Splines.Functions25.Linear_Interp(V_NK2!$R$10:$R$21,V_NK2!$T$10:$T$21,AR559)</f>
        <v>55.804200000029198</v>
      </c>
      <c r="AL559" s="312">
        <f>(AK559/V_NK2!$T$18)*100</f>
        <v>78.157142857183743</v>
      </c>
      <c r="AM559" s="308">
        <f>AK559-V_NK2!$T$11</f>
        <v>14.984200000001401</v>
      </c>
      <c r="AN559" s="308">
        <f>IFERROR((AK559 - V_NK2!$X$12) / (V_NK2!$X$11- V_NK2!$X$12) * 100, 0)</f>
        <v>49.000000000006985</v>
      </c>
      <c r="AO559" s="308">
        <v>427</v>
      </c>
      <c r="AP559" s="308">
        <v>420</v>
      </c>
      <c r="AQ559" s="308">
        <v>425</v>
      </c>
      <c r="AR559" s="371">
        <v>423.43</v>
      </c>
      <c r="AS559" s="312">
        <v>1.403225806451613</v>
      </c>
      <c r="AT559" s="372">
        <v>1.2875399999999999</v>
      </c>
      <c r="AU559" s="369"/>
      <c r="AV559" s="312"/>
      <c r="AW559" s="370"/>
      <c r="AX559" s="370"/>
      <c r="AY559" s="370"/>
      <c r="AZ559" s="312"/>
      <c r="BA559" s="312"/>
      <c r="BB559" s="308"/>
      <c r="BC559" s="308"/>
      <c r="BD559" s="308"/>
      <c r="BE559" s="308"/>
      <c r="BF559" s="374"/>
      <c r="BG559" s="312"/>
      <c r="BH559" s="372"/>
      <c r="BI559" s="369"/>
      <c r="BJ559" s="312"/>
      <c r="BK559" s="370">
        <v>4.3558504927648398</v>
      </c>
      <c r="BL559" s="370">
        <v>2.3702318260981703</v>
      </c>
      <c r="BM559" s="370">
        <f t="shared" si="3"/>
        <v>1.9856186666666695</v>
      </c>
      <c r="BN559" s="312">
        <f>_xll.SRS1Splines.Functions25.Linear_Interp(V_XNN1!$K$3:$K$8,V_XNN1!$L$3:$L$8,BT559)</f>
        <v>0.213564</v>
      </c>
      <c r="BO559" s="312">
        <f>(BN559/V_XNN1!$L$7)*100</f>
        <v>101.69714285714286</v>
      </c>
      <c r="BP559" s="308">
        <f>_xll.SRS1Splines.Functions25.Linear_Interp(V_XNN1!$K$3:$K$8,V_XNN1!$M$3:$M$8,BT559)</f>
        <v>5.7563999999999803E-2</v>
      </c>
      <c r="BQ559" s="308">
        <f>IFERROR((BN559 - V_XNN1!$M$16) / (V_XNN1!$M$15- V_XNN1!$M$16) * 100, 0)</f>
        <v>83.454038997214525</v>
      </c>
      <c r="BR559" s="308">
        <v>252</v>
      </c>
      <c r="BS559" s="308">
        <v>249</v>
      </c>
      <c r="BT559" s="374">
        <v>252.2</v>
      </c>
      <c r="BU559" s="312">
        <v>0.312</v>
      </c>
      <c r="BV559" s="372">
        <v>0.34023799999999998</v>
      </c>
      <c r="BW559" s="369"/>
      <c r="BX559" s="312"/>
      <c r="BY559" s="370"/>
      <c r="BZ559" s="370"/>
      <c r="CA559" s="370"/>
      <c r="CB559" s="312"/>
      <c r="CC559" s="312"/>
      <c r="CD559" s="308"/>
      <c r="CE559" s="312"/>
      <c r="CF559" s="312"/>
      <c r="CG559" s="312"/>
      <c r="CH559" s="312"/>
      <c r="CI559" s="384"/>
      <c r="CJ559" s="312"/>
      <c r="CK559" s="372"/>
      <c r="CL559" s="369"/>
      <c r="CM559" s="312"/>
      <c r="CN559" s="370"/>
      <c r="CO559" s="370"/>
      <c r="CP559" s="370"/>
      <c r="CQ559" s="312"/>
      <c r="CR559" s="312"/>
      <c r="CS559" s="308"/>
      <c r="CT559" s="312"/>
      <c r="CU559" s="312"/>
      <c r="CV559" s="312"/>
      <c r="CW559" s="312"/>
      <c r="CX559" s="384"/>
      <c r="CY559" s="312"/>
      <c r="CZ559" s="372"/>
    </row>
    <row r="560" spans="1:104" s="1" customFormat="1" hidden="1">
      <c r="A560" s="271">
        <v>45119</v>
      </c>
      <c r="B560" s="380"/>
      <c r="C560" s="381"/>
      <c r="D560" s="382"/>
      <c r="E560" s="382"/>
      <c r="F560" s="382"/>
      <c r="G560" s="312"/>
      <c r="H560" s="308"/>
      <c r="I560" s="308"/>
      <c r="J560" s="308"/>
      <c r="K560" s="308"/>
      <c r="L560" s="308"/>
      <c r="M560" s="371"/>
      <c r="N560" s="371"/>
      <c r="O560" s="312"/>
      <c r="P560" s="383"/>
      <c r="Q560" s="369">
        <v>0</v>
      </c>
      <c r="R560" s="312"/>
      <c r="S560" s="370">
        <v>1.1021808647460947</v>
      </c>
      <c r="T560" s="370">
        <v>5.5567600000000006</v>
      </c>
      <c r="U560" s="370">
        <v>0</v>
      </c>
      <c r="V560" s="312">
        <f>_xll.SRS1Splines.Functions25.Linear_Interp(V_NK3!$P$8:$P$32,V_NK3!$R$8:$R$32,AC560)</f>
        <v>282.64424693200101</v>
      </c>
      <c r="W560" s="312">
        <f>(V560/V_NK3!$R$28)*100</f>
        <v>52.134232041634611</v>
      </c>
      <c r="X560" s="308">
        <f>V560-V_NK3!$R$8</f>
        <v>226.06559493200101</v>
      </c>
      <c r="Y560" s="308">
        <f>IFERROR((V560 - V_NK3!$V$10) / (V_NK3!$V$9- V_NK3!$V$10) * 100, 0)</f>
        <v>46.556891859740865</v>
      </c>
      <c r="Z560" s="308">
        <v>541.79999999999995</v>
      </c>
      <c r="AA560" s="308">
        <v>521</v>
      </c>
      <c r="AB560" s="312">
        <v>534.73</v>
      </c>
      <c r="AC560" s="371">
        <v>533.12400000000002</v>
      </c>
      <c r="AD560" s="308">
        <v>1.19</v>
      </c>
      <c r="AE560" s="372">
        <v>1.2629000000000001</v>
      </c>
      <c r="AF560" s="373">
        <v>2.4</v>
      </c>
      <c r="AG560" s="312"/>
      <c r="AH560" s="370">
        <v>5.364803685366212</v>
      </c>
      <c r="AI560" s="370">
        <v>5.4919472727272733</v>
      </c>
      <c r="AJ560" s="370">
        <v>0</v>
      </c>
      <c r="AK560" s="312">
        <f>_xll.SRS1Splines.Functions25.Linear_Interp(V_NK2!$R$10:$R$21,V_NK2!$T$10:$T$21,AR560)</f>
        <v>55.760514285743497</v>
      </c>
      <c r="AL560" s="312">
        <f>(AK560/V_NK2!$T$18)*100</f>
        <v>78.095958383394247</v>
      </c>
      <c r="AM560" s="308">
        <f>AK560-V_NK2!$T$11</f>
        <v>14.9405142857157</v>
      </c>
      <c r="AN560" s="308">
        <f>IFERROR((AK560 - V_NK2!$X$12) / (V_NK2!$X$11- V_NK2!$X$12) * 100, 0)</f>
        <v>48.857142857149881</v>
      </c>
      <c r="AO560" s="308">
        <v>427</v>
      </c>
      <c r="AP560" s="308">
        <v>420</v>
      </c>
      <c r="AQ560" s="308">
        <v>425</v>
      </c>
      <c r="AR560" s="371">
        <v>423.42</v>
      </c>
      <c r="AS560" s="312">
        <v>1.403225806451613</v>
      </c>
      <c r="AT560" s="372">
        <v>1.335</v>
      </c>
      <c r="AU560" s="369"/>
      <c r="AV560" s="312"/>
      <c r="AW560" s="370"/>
      <c r="AX560" s="370"/>
      <c r="AY560" s="370"/>
      <c r="AZ560" s="312"/>
      <c r="BA560" s="312"/>
      <c r="BB560" s="308"/>
      <c r="BC560" s="308"/>
      <c r="BD560" s="308"/>
      <c r="BE560" s="308"/>
      <c r="BF560" s="374"/>
      <c r="BG560" s="312"/>
      <c r="BH560" s="372"/>
      <c r="BI560" s="369"/>
      <c r="BJ560" s="312"/>
      <c r="BK560" s="370">
        <v>4.3732215164806796</v>
      </c>
      <c r="BL560" s="370">
        <v>2.3798315164806803</v>
      </c>
      <c r="BM560" s="370">
        <f t="shared" si="3"/>
        <v>1.9933899999999993</v>
      </c>
      <c r="BN560" s="312">
        <f>_xll.SRS1Splines.Functions25.Linear_Interp(V_XNN1!$K$3:$K$8,V_XNN1!$L$3:$L$8,BT560)</f>
        <v>0.2132076</v>
      </c>
      <c r="BO560" s="312">
        <f>(BN560/V_XNN1!$L$7)*100</f>
        <v>101.52742857142857</v>
      </c>
      <c r="BP560" s="308">
        <f>_xll.SRS1Splines.Functions25.Linear_Interp(V_XNN1!$K$3:$K$8,V_XNN1!$M$3:$M$8,BT560)</f>
        <v>5.7207600000000101E-2</v>
      </c>
      <c r="BQ560" s="308">
        <f>IFERROR((BN560 - V_XNN1!$M$16) / (V_XNN1!$M$15- V_XNN1!$M$16) * 100, 0)</f>
        <v>82.350974930362128</v>
      </c>
      <c r="BR560" s="308">
        <v>252</v>
      </c>
      <c r="BS560" s="308">
        <v>249</v>
      </c>
      <c r="BT560" s="374">
        <v>252.18</v>
      </c>
      <c r="BU560" s="312">
        <v>0.312</v>
      </c>
      <c r="BV560" s="372">
        <v>0.34161599999999998</v>
      </c>
      <c r="BW560" s="369"/>
      <c r="BX560" s="312"/>
      <c r="BY560" s="370"/>
      <c r="BZ560" s="370"/>
      <c r="CA560" s="370"/>
      <c r="CB560" s="312"/>
      <c r="CC560" s="312"/>
      <c r="CD560" s="308"/>
      <c r="CE560" s="312"/>
      <c r="CF560" s="312"/>
      <c r="CG560" s="312"/>
      <c r="CH560" s="312"/>
      <c r="CI560" s="384"/>
      <c r="CJ560" s="312"/>
      <c r="CK560" s="372"/>
      <c r="CL560" s="369"/>
      <c r="CM560" s="312"/>
      <c r="CN560" s="370"/>
      <c r="CO560" s="370"/>
      <c r="CP560" s="370"/>
      <c r="CQ560" s="312"/>
      <c r="CR560" s="312"/>
      <c r="CS560" s="308"/>
      <c r="CT560" s="312"/>
      <c r="CU560" s="312"/>
      <c r="CV560" s="312"/>
      <c r="CW560" s="312"/>
      <c r="CX560" s="384"/>
      <c r="CY560" s="312"/>
      <c r="CZ560" s="372"/>
    </row>
    <row r="561" spans="1:104" s="1" customFormat="1" hidden="1">
      <c r="A561" s="271">
        <v>45120</v>
      </c>
      <c r="B561" s="380"/>
      <c r="C561" s="381"/>
      <c r="D561" s="382"/>
      <c r="E561" s="382"/>
      <c r="F561" s="382"/>
      <c r="G561" s="312"/>
      <c r="H561" s="308"/>
      <c r="I561" s="308"/>
      <c r="J561" s="308"/>
      <c r="K561" s="308"/>
      <c r="L561" s="308"/>
      <c r="M561" s="371"/>
      <c r="N561" s="371"/>
      <c r="O561" s="312"/>
      <c r="P561" s="383"/>
      <c r="Q561" s="369">
        <v>0.8</v>
      </c>
      <c r="R561" s="312"/>
      <c r="S561" s="370">
        <v>0.78133283258056729</v>
      </c>
      <c r="T561" s="370">
        <v>5.5391600000000007</v>
      </c>
      <c r="U561" s="370">
        <v>0</v>
      </c>
      <c r="V561" s="312">
        <f>_xll.SRS1Splines.Functions25.Linear_Interp(V_NK3!$P$8:$P$32,V_NK3!$R$8:$R$32,AC561)</f>
        <v>277.88641980000102</v>
      </c>
      <c r="W561" s="312">
        <f>(V561/V_NK3!$R$28)*100</f>
        <v>51.256642398802263</v>
      </c>
      <c r="X561" s="308">
        <f>V561-V_NK3!$R$8</f>
        <v>221.30776780000102</v>
      </c>
      <c r="Y561" s="308">
        <f>IFERROR((V561 - V_NK3!$V$10) / (V_NK3!$V$9- V_NK3!$V$10) * 100, 0)</f>
        <v>45.577045088548232</v>
      </c>
      <c r="Z561" s="308">
        <v>541.79999999999995</v>
      </c>
      <c r="AA561" s="308">
        <v>521</v>
      </c>
      <c r="AB561" s="312">
        <v>534.73</v>
      </c>
      <c r="AC561" s="371">
        <v>532.95000000000005</v>
      </c>
      <c r="AD561" s="308">
        <v>1.19</v>
      </c>
      <c r="AE561" s="372">
        <v>1.2589000000000001</v>
      </c>
      <c r="AF561" s="373">
        <v>0</v>
      </c>
      <c r="AG561" s="312"/>
      <c r="AH561" s="370">
        <v>5.2430838347515882</v>
      </c>
      <c r="AI561" s="370">
        <v>5.707099963636364</v>
      </c>
      <c r="AJ561" s="370">
        <v>0</v>
      </c>
      <c r="AK561" s="312">
        <f>_xll.SRS1Splines.Functions25.Linear_Interp(V_NK2!$R$10:$R$21,V_NK2!$T$10:$T$21,AR561)</f>
        <v>55.411028571457599</v>
      </c>
      <c r="AL561" s="312">
        <f>(AK561/V_NK2!$T$18)*100</f>
        <v>77.606482593077857</v>
      </c>
      <c r="AM561" s="308">
        <f>AK561-V_NK2!$T$11</f>
        <v>14.591028571429803</v>
      </c>
      <c r="AN561" s="308">
        <f>IFERROR((AK561 - V_NK2!$X$12) / (V_NK2!$X$11- V_NK2!$X$12) * 100, 0)</f>
        <v>47.714285714292082</v>
      </c>
      <c r="AO561" s="308">
        <v>427</v>
      </c>
      <c r="AP561" s="308">
        <v>420</v>
      </c>
      <c r="AQ561" s="308">
        <v>425</v>
      </c>
      <c r="AR561" s="371">
        <v>423.34</v>
      </c>
      <c r="AS561" s="312">
        <v>1.403225806451613</v>
      </c>
      <c r="AT561" s="372">
        <v>1.3873</v>
      </c>
      <c r="AU561" s="369"/>
      <c r="AV561" s="312"/>
      <c r="AW561" s="370"/>
      <c r="AX561" s="370"/>
      <c r="AY561" s="370"/>
      <c r="AZ561" s="312"/>
      <c r="BA561" s="312"/>
      <c r="BB561" s="308"/>
      <c r="BC561" s="308"/>
      <c r="BD561" s="308"/>
      <c r="BE561" s="308"/>
      <c r="BF561" s="374"/>
      <c r="BG561" s="312"/>
      <c r="BH561" s="372"/>
      <c r="BI561" s="369"/>
      <c r="BJ561" s="312"/>
      <c r="BK561" s="370">
        <v>4.3523259670386398</v>
      </c>
      <c r="BL561" s="370">
        <v>2.3683369670386396</v>
      </c>
      <c r="BM561" s="370">
        <f t="shared" si="3"/>
        <v>1.9839890000000002</v>
      </c>
      <c r="BN561" s="312">
        <f>_xll.SRS1Splines.Functions25.Linear_Interp(V_XNN1!$K$3:$K$8,V_XNN1!$L$3:$L$8,BT561)</f>
        <v>0.212673</v>
      </c>
      <c r="BO561" s="312">
        <f>(BN561/V_XNN1!$L$7)*100</f>
        <v>101.27285714285715</v>
      </c>
      <c r="BP561" s="308">
        <f>_xll.SRS1Splines.Functions25.Linear_Interp(V_XNN1!$K$3:$K$8,V_XNN1!$M$3:$M$8,BT561)</f>
        <v>5.6673000000000098E-2</v>
      </c>
      <c r="BQ561" s="308">
        <f>IFERROR((BN561 - V_XNN1!$M$16) / (V_XNN1!$M$15- V_XNN1!$M$16) * 100, 0)</f>
        <v>80.696378830083589</v>
      </c>
      <c r="BR561" s="308">
        <v>252</v>
      </c>
      <c r="BS561" s="308">
        <v>249</v>
      </c>
      <c r="BT561" s="374">
        <v>252.15</v>
      </c>
      <c r="BU561" s="312">
        <v>0.312</v>
      </c>
      <c r="BV561" s="372">
        <v>0.33996599999999999</v>
      </c>
      <c r="BW561" s="369"/>
      <c r="BX561" s="312"/>
      <c r="BY561" s="370"/>
      <c r="BZ561" s="370"/>
      <c r="CA561" s="370"/>
      <c r="CB561" s="312"/>
      <c r="CC561" s="312"/>
      <c r="CD561" s="308"/>
      <c r="CE561" s="312"/>
      <c r="CF561" s="312"/>
      <c r="CG561" s="312"/>
      <c r="CH561" s="312"/>
      <c r="CI561" s="384"/>
      <c r="CJ561" s="312"/>
      <c r="CK561" s="372"/>
      <c r="CL561" s="369"/>
      <c r="CM561" s="312"/>
      <c r="CN561" s="370"/>
      <c r="CO561" s="370"/>
      <c r="CP561" s="370"/>
      <c r="CQ561" s="312"/>
      <c r="CR561" s="312"/>
      <c r="CS561" s="308"/>
      <c r="CT561" s="312"/>
      <c r="CU561" s="312"/>
      <c r="CV561" s="312"/>
      <c r="CW561" s="312"/>
      <c r="CX561" s="384"/>
      <c r="CY561" s="312"/>
      <c r="CZ561" s="372"/>
    </row>
    <row r="562" spans="1:104" s="1" customFormat="1" hidden="1">
      <c r="A562" s="271">
        <v>45121</v>
      </c>
      <c r="B562" s="380"/>
      <c r="C562" s="381"/>
      <c r="D562" s="382"/>
      <c r="E562" s="382"/>
      <c r="F562" s="382"/>
      <c r="G562" s="312"/>
      <c r="H562" s="308"/>
      <c r="I562" s="308"/>
      <c r="J562" s="308"/>
      <c r="K562" s="308"/>
      <c r="L562" s="308"/>
      <c r="M562" s="371"/>
      <c r="N562" s="371"/>
      <c r="O562" s="312"/>
      <c r="P562" s="383"/>
      <c r="Q562" s="369">
        <v>11</v>
      </c>
      <c r="R562" s="312"/>
      <c r="S562" s="370">
        <v>2.3811605063400267</v>
      </c>
      <c r="T562" s="370">
        <v>5.1677999999999997</v>
      </c>
      <c r="U562" s="370">
        <v>0</v>
      </c>
      <c r="V562" s="312">
        <f>_xll.SRS1Splines.Functions25.Linear_Interp(V_NK3!$P$8:$P$32,V_NK3!$R$8:$R$32,AC562)</f>
        <v>275.09978028000103</v>
      </c>
      <c r="W562" s="312">
        <f>(V562/V_NK3!$R$28)*100</f>
        <v>50.742641802897616</v>
      </c>
      <c r="X562" s="308">
        <f>V562-V_NK3!$R$8</f>
        <v>218.52112828000102</v>
      </c>
      <c r="Y562" s="308">
        <f>IFERROR((V562 - V_NK3!$V$10) / (V_NK3!$V$9- V_NK3!$V$10) * 100, 0)</f>
        <v>45.003152918783321</v>
      </c>
      <c r="Z562" s="308">
        <v>541.79999999999995</v>
      </c>
      <c r="AA562" s="308">
        <v>521</v>
      </c>
      <c r="AB562" s="312">
        <v>534.73</v>
      </c>
      <c r="AC562" s="371">
        <v>532.84500000000003</v>
      </c>
      <c r="AD562" s="308">
        <v>1.19</v>
      </c>
      <c r="AE562" s="372">
        <v>1.1745000000000001</v>
      </c>
      <c r="AF562" s="373">
        <v>6.4</v>
      </c>
      <c r="AG562" s="312"/>
      <c r="AH562" s="370">
        <v>5.4368029670922082</v>
      </c>
      <c r="AI562" s="370">
        <v>5.4387967418181811</v>
      </c>
      <c r="AJ562" s="370">
        <v>0</v>
      </c>
      <c r="AK562" s="312">
        <f>_xll.SRS1Splines.Functions25.Linear_Interp(V_NK2!$R$10:$R$21,V_NK2!$T$10:$T$21,AR562)</f>
        <v>55.017857142886299</v>
      </c>
      <c r="AL562" s="312">
        <f>(AK562/V_NK2!$T$18)*100</f>
        <v>77.055822328972397</v>
      </c>
      <c r="AM562" s="308">
        <f>AK562-V_NK2!$T$11</f>
        <v>14.197857142858503</v>
      </c>
      <c r="AN562" s="308">
        <f>IFERROR((AK562 - V_NK2!$X$12) / (V_NK2!$X$11- V_NK2!$X$12) * 100, 0)</f>
        <v>46.428571428578152</v>
      </c>
      <c r="AO562" s="308">
        <v>427</v>
      </c>
      <c r="AP562" s="308">
        <v>420</v>
      </c>
      <c r="AQ562" s="308">
        <v>425</v>
      </c>
      <c r="AR562" s="371">
        <v>423.25</v>
      </c>
      <c r="AS562" s="312">
        <v>1.403225806451613</v>
      </c>
      <c r="AT562" s="372">
        <v>1.3220799999999999</v>
      </c>
      <c r="AU562" s="369"/>
      <c r="AV562" s="312"/>
      <c r="AW562" s="370"/>
      <c r="AX562" s="370"/>
      <c r="AY562" s="370"/>
      <c r="AZ562" s="312"/>
      <c r="BA562" s="312"/>
      <c r="BB562" s="308"/>
      <c r="BC562" s="308"/>
      <c r="BD562" s="308"/>
      <c r="BE562" s="308"/>
      <c r="BF562" s="374"/>
      <c r="BG562" s="312"/>
      <c r="BH562" s="372"/>
      <c r="BI562" s="369"/>
      <c r="BJ562" s="312"/>
      <c r="BK562" s="370">
        <v>4.3421383507923208</v>
      </c>
      <c r="BL562" s="370">
        <v>2.3627986841256501</v>
      </c>
      <c r="BM562" s="370">
        <f t="shared" si="3"/>
        <v>1.9793396666666707</v>
      </c>
      <c r="BN562" s="312">
        <f>_xll.SRS1Splines.Functions25.Linear_Interp(V_XNN1!$K$3:$K$8,V_XNN1!$L$3:$L$8,BT562)</f>
        <v>0.21249480000000001</v>
      </c>
      <c r="BO562" s="312">
        <f>(BN562/V_XNN1!$L$7)*100</f>
        <v>101.18800000000002</v>
      </c>
      <c r="BP562" s="308">
        <f>_xll.SRS1Splines.Functions25.Linear_Interp(V_XNN1!$K$3:$K$8,V_XNN1!$M$3:$M$8,BT562)</f>
        <v>5.6494799999999699E-2</v>
      </c>
      <c r="BQ562" s="308">
        <f>IFERROR((BN562 - V_XNN1!$M$16) / (V_XNN1!$M$15- V_XNN1!$M$16) * 100, 0)</f>
        <v>80.144846796657447</v>
      </c>
      <c r="BR562" s="308">
        <v>252</v>
      </c>
      <c r="BS562" s="308">
        <v>249</v>
      </c>
      <c r="BT562" s="374">
        <v>252.14</v>
      </c>
      <c r="BU562" s="312">
        <v>0.312</v>
      </c>
      <c r="BV562" s="372">
        <v>0.339171</v>
      </c>
      <c r="BW562" s="369"/>
      <c r="BX562" s="312"/>
      <c r="BY562" s="370"/>
      <c r="BZ562" s="370"/>
      <c r="CA562" s="370"/>
      <c r="CB562" s="312"/>
      <c r="CC562" s="312"/>
      <c r="CD562" s="308"/>
      <c r="CE562" s="312"/>
      <c r="CF562" s="312"/>
      <c r="CG562" s="312"/>
      <c r="CH562" s="312"/>
      <c r="CI562" s="384"/>
      <c r="CJ562" s="312"/>
      <c r="CK562" s="372"/>
      <c r="CL562" s="369"/>
      <c r="CM562" s="312"/>
      <c r="CN562" s="370"/>
      <c r="CO562" s="370"/>
      <c r="CP562" s="370"/>
      <c r="CQ562" s="312"/>
      <c r="CR562" s="312"/>
      <c r="CS562" s="308"/>
      <c r="CT562" s="312"/>
      <c r="CU562" s="312"/>
      <c r="CV562" s="312"/>
      <c r="CW562" s="312"/>
      <c r="CX562" s="384"/>
      <c r="CY562" s="312"/>
      <c r="CZ562" s="372"/>
    </row>
    <row r="563" spans="1:104" s="1" customFormat="1" hidden="1">
      <c r="A563" s="271">
        <v>45122</v>
      </c>
      <c r="B563" s="380"/>
      <c r="C563" s="381"/>
      <c r="D563" s="382"/>
      <c r="E563" s="382"/>
      <c r="F563" s="382"/>
      <c r="G563" s="312"/>
      <c r="H563" s="308"/>
      <c r="I563" s="308"/>
      <c r="J563" s="308"/>
      <c r="K563" s="308"/>
      <c r="L563" s="308"/>
      <c r="M563" s="371"/>
      <c r="N563" s="371"/>
      <c r="O563" s="312"/>
      <c r="P563" s="383"/>
      <c r="Q563" s="369">
        <v>71.2</v>
      </c>
      <c r="R563" s="312"/>
      <c r="S563" s="370">
        <v>8.5204719686412815</v>
      </c>
      <c r="T563" s="370">
        <v>5.2030440000000011</v>
      </c>
      <c r="U563" s="370">
        <v>0</v>
      </c>
      <c r="V563" s="312">
        <f>_xll.SRS1Splines.Functions25.Linear_Interp(V_NK3!$P$8:$P$32,V_NK3!$R$8:$R$32,AC563)</f>
        <v>278.41720828000098</v>
      </c>
      <c r="W563" s="312">
        <f>(V563/V_NK3!$R$28)*100</f>
        <v>51.354547274212656</v>
      </c>
      <c r="X563" s="308">
        <f>V563-V_NK3!$R$8</f>
        <v>221.83855628000097</v>
      </c>
      <c r="Y563" s="308">
        <f>IFERROR((V563 - V_NK3!$V$10) / (V_NK3!$V$9- V_NK3!$V$10) * 100, 0)</f>
        <v>45.686357882789153</v>
      </c>
      <c r="Z563" s="308">
        <v>541.79999999999995</v>
      </c>
      <c r="AA563" s="308">
        <v>521</v>
      </c>
      <c r="AB563" s="312">
        <v>534.73</v>
      </c>
      <c r="AC563" s="371">
        <v>532.97</v>
      </c>
      <c r="AD563" s="308">
        <v>1.19</v>
      </c>
      <c r="AE563" s="372">
        <v>1.18251</v>
      </c>
      <c r="AF563" s="373">
        <v>106</v>
      </c>
      <c r="AG563" s="312"/>
      <c r="AH563" s="370">
        <v>7.4944953496516238</v>
      </c>
      <c r="AI563" s="370">
        <v>3.925076203636364</v>
      </c>
      <c r="AJ563" s="370">
        <v>0</v>
      </c>
      <c r="AK563" s="312">
        <f>_xll.SRS1Splines.Functions25.Linear_Interp(V_NK2!$R$10:$R$21,V_NK2!$T$10:$T$21,AR563)</f>
        <v>61.920200000029602</v>
      </c>
      <c r="AL563" s="312">
        <f>(AK563/V_NK2!$T$18)*100</f>
        <v>86.722969187716529</v>
      </c>
      <c r="AM563" s="308">
        <f>AK563-V_NK2!$T$11</f>
        <v>21.100200000001806</v>
      </c>
      <c r="AN563" s="308">
        <f>IFERROR((AK563 - V_NK2!$X$12) / (V_NK2!$X$11- V_NK2!$X$12) * 100, 0)</f>
        <v>69.000000000009294</v>
      </c>
      <c r="AO563" s="308">
        <v>427</v>
      </c>
      <c r="AP563" s="308">
        <v>420</v>
      </c>
      <c r="AQ563" s="308">
        <v>425</v>
      </c>
      <c r="AR563" s="371">
        <v>424.83</v>
      </c>
      <c r="AS563" s="312">
        <v>1.403225806451613</v>
      </c>
      <c r="AT563" s="372">
        <v>0.95411999999999997</v>
      </c>
      <c r="AU563" s="369"/>
      <c r="AV563" s="312"/>
      <c r="AW563" s="370"/>
      <c r="AX563" s="370"/>
      <c r="AY563" s="370"/>
      <c r="AZ563" s="312"/>
      <c r="BA563" s="312"/>
      <c r="BB563" s="308"/>
      <c r="BC563" s="308"/>
      <c r="BD563" s="308"/>
      <c r="BE563" s="308"/>
      <c r="BF563" s="374"/>
      <c r="BG563" s="312"/>
      <c r="BH563" s="372"/>
      <c r="BI563" s="369"/>
      <c r="BJ563" s="312"/>
      <c r="BK563" s="370">
        <v>4.3262603306456802</v>
      </c>
      <c r="BL563" s="370">
        <v>2.3539583306456802</v>
      </c>
      <c r="BM563" s="370">
        <f t="shared" si="3"/>
        <v>1.972302</v>
      </c>
      <c r="BN563" s="312">
        <f>_xll.SRS1Splines.Functions25.Linear_Interp(V_XNN1!$K$3:$K$8,V_XNN1!$L$3:$L$8,BT563)</f>
        <v>0.212673</v>
      </c>
      <c r="BO563" s="312">
        <f>(BN563/V_XNN1!$L$7)*100</f>
        <v>101.27285714285715</v>
      </c>
      <c r="BP563" s="308">
        <f>_xll.SRS1Splines.Functions25.Linear_Interp(V_XNN1!$K$3:$K$8,V_XNN1!$M$3:$M$8,BT563)</f>
        <v>5.6673000000000098E-2</v>
      </c>
      <c r="BQ563" s="308">
        <f>IFERROR((BN563 - V_XNN1!$M$16) / (V_XNN1!$M$15- V_XNN1!$M$16) * 100, 0)</f>
        <v>80.696378830083589</v>
      </c>
      <c r="BR563" s="308">
        <v>252</v>
      </c>
      <c r="BS563" s="308">
        <v>249</v>
      </c>
      <c r="BT563" s="374">
        <v>252.15</v>
      </c>
      <c r="BU563" s="312">
        <v>0.312</v>
      </c>
      <c r="BV563" s="372">
        <v>0.33790199999999998</v>
      </c>
      <c r="BW563" s="369"/>
      <c r="BX563" s="312"/>
      <c r="BY563" s="370"/>
      <c r="BZ563" s="370"/>
      <c r="CA563" s="370"/>
      <c r="CB563" s="312"/>
      <c r="CC563" s="312"/>
      <c r="CD563" s="308"/>
      <c r="CE563" s="312"/>
      <c r="CF563" s="312"/>
      <c r="CG563" s="312"/>
      <c r="CH563" s="312"/>
      <c r="CI563" s="384"/>
      <c r="CJ563" s="312"/>
      <c r="CK563" s="372"/>
      <c r="CL563" s="369"/>
      <c r="CM563" s="312"/>
      <c r="CN563" s="370"/>
      <c r="CO563" s="370"/>
      <c r="CP563" s="370"/>
      <c r="CQ563" s="312"/>
      <c r="CR563" s="312"/>
      <c r="CS563" s="308"/>
      <c r="CT563" s="312"/>
      <c r="CU563" s="312"/>
      <c r="CV563" s="312"/>
      <c r="CW563" s="312"/>
      <c r="CX563" s="384"/>
      <c r="CY563" s="312"/>
      <c r="CZ563" s="372"/>
    </row>
    <row r="564" spans="1:104" s="1" customFormat="1" hidden="1">
      <c r="A564" s="271">
        <v>45123</v>
      </c>
      <c r="B564" s="380"/>
      <c r="C564" s="381"/>
      <c r="D564" s="382"/>
      <c r="E564" s="382"/>
      <c r="F564" s="382"/>
      <c r="G564" s="312"/>
      <c r="H564" s="308"/>
      <c r="I564" s="308"/>
      <c r="J564" s="308"/>
      <c r="K564" s="308"/>
      <c r="L564" s="308"/>
      <c r="M564" s="371"/>
      <c r="N564" s="371"/>
      <c r="O564" s="312"/>
      <c r="P564" s="383"/>
      <c r="Q564" s="369">
        <v>4.4000000000000004</v>
      </c>
      <c r="R564" s="312"/>
      <c r="S564" s="370">
        <v>4.6383496274852751</v>
      </c>
      <c r="T564" s="370">
        <v>4.1606400000000008</v>
      </c>
      <c r="U564" s="370">
        <v>0</v>
      </c>
      <c r="V564" s="312">
        <f>_xll.SRS1Splines.Functions25.Linear_Interp(V_NK3!$P$8:$P$32,V_NK3!$R$8:$R$32,AC564)</f>
        <v>278.89491791200197</v>
      </c>
      <c r="W564" s="312">
        <f>(V564/V_NK3!$R$28)*100</f>
        <v>51.442661662082209</v>
      </c>
      <c r="X564" s="308">
        <f>V564-V_NK3!$R$8</f>
        <v>222.31626591200197</v>
      </c>
      <c r="Y564" s="308">
        <f>IFERROR((V564 - V_NK3!$V$10) / (V_NK3!$V$9- V_NK3!$V$10) * 100, 0)</f>
        <v>45.784739397606202</v>
      </c>
      <c r="Z564" s="308">
        <v>541.79999999999995</v>
      </c>
      <c r="AA564" s="308">
        <v>521</v>
      </c>
      <c r="AB564" s="312">
        <v>534.73</v>
      </c>
      <c r="AC564" s="371">
        <v>532.98800000000006</v>
      </c>
      <c r="AD564" s="308">
        <v>1.19</v>
      </c>
      <c r="AE564" s="372">
        <v>0.9456</v>
      </c>
      <c r="AF564" s="373">
        <v>13.8</v>
      </c>
      <c r="AG564" s="312"/>
      <c r="AH564" s="370">
        <v>5.275231377070142</v>
      </c>
      <c r="AI564" s="370">
        <v>3.3712740000000005</v>
      </c>
      <c r="AJ564" s="370">
        <v>0</v>
      </c>
      <c r="AK564" s="312">
        <f>_xll.SRS1Splines.Functions25.Linear_Interp(V_NK2!$R$10:$R$21,V_NK2!$T$10:$T$21,AR564)</f>
        <v>64.322914285742598</v>
      </c>
      <c r="AL564" s="312">
        <f>(AK564/V_NK2!$T$18)*100</f>
        <v>90.088115246138088</v>
      </c>
      <c r="AM564" s="308">
        <f>AK564-V_NK2!$T$11</f>
        <v>23.502914285714802</v>
      </c>
      <c r="AN564" s="308">
        <f>IFERROR((AK564 - V_NK2!$X$12) / (V_NK2!$X$11- V_NK2!$X$12) * 100, 0)</f>
        <v>76.857142857148318</v>
      </c>
      <c r="AO564" s="308">
        <v>427</v>
      </c>
      <c r="AP564" s="308">
        <v>420</v>
      </c>
      <c r="AQ564" s="308">
        <v>425</v>
      </c>
      <c r="AR564" s="371">
        <v>425.38</v>
      </c>
      <c r="AS564" s="312">
        <v>1.403225806451613</v>
      </c>
      <c r="AT564" s="372">
        <v>0.81950000000000001</v>
      </c>
      <c r="AU564" s="369"/>
      <c r="AV564" s="312"/>
      <c r="AW564" s="370"/>
      <c r="AX564" s="370"/>
      <c r="AY564" s="370"/>
      <c r="AZ564" s="312"/>
      <c r="BA564" s="312"/>
      <c r="BB564" s="308"/>
      <c r="BC564" s="308"/>
      <c r="BD564" s="308"/>
      <c r="BE564" s="308"/>
      <c r="BF564" s="374"/>
      <c r="BG564" s="312"/>
      <c r="BH564" s="372"/>
      <c r="BI564" s="369"/>
      <c r="BJ564" s="312"/>
      <c r="BK564" s="370">
        <v>4.3397194030832704</v>
      </c>
      <c r="BL564" s="370">
        <v>2.36741740308327</v>
      </c>
      <c r="BM564" s="370">
        <f t="shared" si="3"/>
        <v>1.9723020000000004</v>
      </c>
      <c r="BN564" s="312">
        <f>_xll.SRS1Splines.Functions25.Linear_Interp(V_XNN1!$K$3:$K$8,V_XNN1!$L$3:$L$8,BT564)</f>
        <v>0.212673</v>
      </c>
      <c r="BO564" s="312">
        <f>(BN564/V_XNN1!$L$7)*100</f>
        <v>101.27285714285715</v>
      </c>
      <c r="BP564" s="308">
        <f>_xll.SRS1Splines.Functions25.Linear_Interp(V_XNN1!$K$3:$K$8,V_XNN1!$M$3:$M$8,BT564)</f>
        <v>5.6673000000000098E-2</v>
      </c>
      <c r="BQ564" s="308">
        <f>IFERROR((BN564 - V_XNN1!$M$16) / (V_XNN1!$M$15- V_XNN1!$M$16) * 100, 0)</f>
        <v>80.696378830083589</v>
      </c>
      <c r="BR564" s="308">
        <v>252</v>
      </c>
      <c r="BS564" s="308">
        <v>249</v>
      </c>
      <c r="BT564" s="374">
        <v>252.15</v>
      </c>
      <c r="BU564" s="312">
        <v>0.312</v>
      </c>
      <c r="BV564" s="372">
        <v>0.33983400000000002</v>
      </c>
      <c r="BW564" s="369"/>
      <c r="BX564" s="312"/>
      <c r="BY564" s="370"/>
      <c r="BZ564" s="370"/>
      <c r="CA564" s="370"/>
      <c r="CB564" s="312"/>
      <c r="CC564" s="312"/>
      <c r="CD564" s="308"/>
      <c r="CE564" s="312"/>
      <c r="CF564" s="312"/>
      <c r="CG564" s="312"/>
      <c r="CH564" s="312"/>
      <c r="CI564" s="384"/>
      <c r="CJ564" s="312"/>
      <c r="CK564" s="372"/>
      <c r="CL564" s="369"/>
      <c r="CM564" s="312"/>
      <c r="CN564" s="370"/>
      <c r="CO564" s="370"/>
      <c r="CP564" s="370"/>
      <c r="CQ564" s="312"/>
      <c r="CR564" s="312"/>
      <c r="CS564" s="308"/>
      <c r="CT564" s="312"/>
      <c r="CU564" s="312"/>
      <c r="CV564" s="312"/>
      <c r="CW564" s="312"/>
      <c r="CX564" s="384"/>
      <c r="CY564" s="312"/>
      <c r="CZ564" s="372"/>
    </row>
    <row r="565" spans="1:104" s="1" customFormat="1" hidden="1">
      <c r="A565" s="271">
        <v>45124</v>
      </c>
      <c r="B565" s="380"/>
      <c r="C565" s="381"/>
      <c r="D565" s="382"/>
      <c r="E565" s="382"/>
      <c r="F565" s="382"/>
      <c r="G565" s="312"/>
      <c r="H565" s="308"/>
      <c r="I565" s="308"/>
      <c r="J565" s="308"/>
      <c r="K565" s="308"/>
      <c r="L565" s="308"/>
      <c r="M565" s="371"/>
      <c r="N565" s="371"/>
      <c r="O565" s="312"/>
      <c r="P565" s="383"/>
      <c r="Q565" s="369">
        <v>28.8</v>
      </c>
      <c r="R565" s="312"/>
      <c r="S565" s="370">
        <v>3.3419557275543221</v>
      </c>
      <c r="T565" s="370">
        <v>4.9874000000000009</v>
      </c>
      <c r="U565" s="370">
        <v>0</v>
      </c>
      <c r="V565" s="312">
        <f>_xll.SRS1Splines.Functions25.Linear_Interp(V_NK3!$P$8:$P$32,V_NK3!$R$8:$R$32,AC565)</f>
        <v>277.24947362400098</v>
      </c>
      <c r="W565" s="312">
        <f>(V565/V_NK3!$R$28)*100</f>
        <v>51.139156548309764</v>
      </c>
      <c r="X565" s="308">
        <f>V565-V_NK3!$R$8</f>
        <v>220.67082162400098</v>
      </c>
      <c r="Y565" s="308">
        <f>IFERROR((V565 - V_NK3!$V$10) / (V_NK3!$V$9- V_NK3!$V$10) * 100, 0)</f>
        <v>45.445869735459098</v>
      </c>
      <c r="Z565" s="308">
        <v>541.79999999999995</v>
      </c>
      <c r="AA565" s="308">
        <v>521</v>
      </c>
      <c r="AB565" s="312">
        <v>534.73</v>
      </c>
      <c r="AC565" s="371">
        <v>532.92600000000004</v>
      </c>
      <c r="AD565" s="308">
        <v>1.19</v>
      </c>
      <c r="AE565" s="372">
        <v>1.1335</v>
      </c>
      <c r="AF565" s="373">
        <v>40</v>
      </c>
      <c r="AG565" s="312"/>
      <c r="AH565" s="370">
        <v>5.5915053900929275</v>
      </c>
      <c r="AI565" s="370">
        <v>5.3512546909090908</v>
      </c>
      <c r="AJ565" s="370">
        <v>0</v>
      </c>
      <c r="AK565" s="312">
        <f>_xll.SRS1Splines.Functions25.Linear_Interp(V_NK2!$R$10:$R$21,V_NK2!$T$10:$T$21,AR565)</f>
        <v>65.284000000027504</v>
      </c>
      <c r="AL565" s="312">
        <f>(AK565/V_NK2!$T$18)*100</f>
        <v>91.434173669506308</v>
      </c>
      <c r="AM565" s="308">
        <f>AK565-V_NK2!$T$11</f>
        <v>24.463999999999707</v>
      </c>
      <c r="AN565" s="308">
        <f>IFERROR((AK565 - V_NK2!$X$12) / (V_NK2!$X$11- V_NK2!$X$12) * 100, 0)</f>
        <v>80.00000000000297</v>
      </c>
      <c r="AO565" s="308">
        <v>427</v>
      </c>
      <c r="AP565" s="308">
        <v>420</v>
      </c>
      <c r="AQ565" s="308">
        <v>425</v>
      </c>
      <c r="AR565" s="371">
        <v>425.6</v>
      </c>
      <c r="AS565" s="312">
        <v>1.403225806451613</v>
      </c>
      <c r="AT565" s="372">
        <v>1.3008</v>
      </c>
      <c r="AU565" s="369"/>
      <c r="AV565" s="312"/>
      <c r="AW565" s="370"/>
      <c r="AX565" s="370"/>
      <c r="AY565" s="370"/>
      <c r="AZ565" s="312"/>
      <c r="BA565" s="312"/>
      <c r="BB565" s="308"/>
      <c r="BC565" s="308"/>
      <c r="BD565" s="308"/>
      <c r="BE565" s="308"/>
      <c r="BF565" s="374"/>
      <c r="BG565" s="312"/>
      <c r="BH565" s="372"/>
      <c r="BI565" s="369"/>
      <c r="BJ565" s="312"/>
      <c r="BK565" s="370">
        <v>4.3429656108065098</v>
      </c>
      <c r="BL565" s="370">
        <v>2.37062194413984</v>
      </c>
      <c r="BM565" s="370">
        <f t="shared" si="3"/>
        <v>1.9723436666666698</v>
      </c>
      <c r="BN565" s="312">
        <f>_xll.SRS1Splines.Functions25.Linear_Interp(V_XNN1!$K$3:$K$8,V_XNN1!$L$3:$L$8,BT565)</f>
        <v>0.213564</v>
      </c>
      <c r="BO565" s="312">
        <f>(BN565/V_XNN1!$L$7)*100</f>
        <v>101.69714285714286</v>
      </c>
      <c r="BP565" s="308">
        <f>_xll.SRS1Splines.Functions25.Linear_Interp(V_XNN1!$K$3:$K$8,V_XNN1!$M$3:$M$8,BT565)</f>
        <v>5.7563999999999803E-2</v>
      </c>
      <c r="BQ565" s="308">
        <f>IFERROR((BN565 - V_XNN1!$M$16) / (V_XNN1!$M$15- V_XNN1!$M$16) * 100, 0)</f>
        <v>83.454038997214525</v>
      </c>
      <c r="BR565" s="308">
        <v>252</v>
      </c>
      <c r="BS565" s="308">
        <v>249</v>
      </c>
      <c r="BT565" s="374">
        <v>252.2</v>
      </c>
      <c r="BU565" s="312">
        <v>0.312</v>
      </c>
      <c r="BV565" s="372">
        <v>0.34029399999999999</v>
      </c>
      <c r="BW565" s="369"/>
      <c r="BX565" s="312"/>
      <c r="BY565" s="370"/>
      <c r="BZ565" s="370"/>
      <c r="CA565" s="370"/>
      <c r="CB565" s="312"/>
      <c r="CC565" s="312"/>
      <c r="CD565" s="308"/>
      <c r="CE565" s="312"/>
      <c r="CF565" s="312"/>
      <c r="CG565" s="312"/>
      <c r="CH565" s="312"/>
      <c r="CI565" s="384"/>
      <c r="CJ565" s="312"/>
      <c r="CK565" s="372"/>
      <c r="CL565" s="369"/>
      <c r="CM565" s="312"/>
      <c r="CN565" s="370"/>
      <c r="CO565" s="370"/>
      <c r="CP565" s="370"/>
      <c r="CQ565" s="312"/>
      <c r="CR565" s="312"/>
      <c r="CS565" s="308"/>
      <c r="CT565" s="312"/>
      <c r="CU565" s="312"/>
      <c r="CV565" s="312"/>
      <c r="CW565" s="312"/>
      <c r="CX565" s="384"/>
      <c r="CY565" s="312"/>
      <c r="CZ565" s="372"/>
    </row>
    <row r="566" spans="1:104" s="1" customFormat="1" hidden="1">
      <c r="A566" s="271">
        <v>45125</v>
      </c>
      <c r="B566" s="380"/>
      <c r="C566" s="381"/>
      <c r="D566" s="382"/>
      <c r="E566" s="382"/>
      <c r="F566" s="382"/>
      <c r="G566" s="312"/>
      <c r="H566" s="308"/>
      <c r="I566" s="308"/>
      <c r="J566" s="308"/>
      <c r="K566" s="308"/>
      <c r="L566" s="308"/>
      <c r="M566" s="371"/>
      <c r="N566" s="371"/>
      <c r="O566" s="312"/>
      <c r="P566" s="383"/>
      <c r="Q566" s="369">
        <v>33.6</v>
      </c>
      <c r="R566" s="312"/>
      <c r="S566" s="370">
        <v>9.7356579175567628</v>
      </c>
      <c r="T566" s="370">
        <v>4.2578800000000001</v>
      </c>
      <c r="U566" s="370">
        <v>0</v>
      </c>
      <c r="V566" s="312">
        <f>_xll.SRS1Splines.Functions25.Linear_Interp(V_NK3!$P$8:$P$32,V_NK3!$R$8:$R$32,AC566)</f>
        <v>282.727251510999</v>
      </c>
      <c r="W566" s="312">
        <f>(V566/V_NK3!$R$28)*100</f>
        <v>52.149542383270678</v>
      </c>
      <c r="X566" s="308">
        <f>V566-V_NK3!$R$8</f>
        <v>226.14859951099899</v>
      </c>
      <c r="Y566" s="308">
        <f>IFERROR((V566 - V_NK3!$V$10) / (V_NK3!$V$9- V_NK3!$V$10) * 100, 0)</f>
        <v>46.573986169069251</v>
      </c>
      <c r="Z566" s="308">
        <v>541.79999999999995</v>
      </c>
      <c r="AA566" s="308">
        <v>521</v>
      </c>
      <c r="AB566" s="312">
        <v>534.73</v>
      </c>
      <c r="AC566" s="371">
        <v>533.12699999999995</v>
      </c>
      <c r="AD566" s="308">
        <v>1.19</v>
      </c>
      <c r="AE566" s="372">
        <v>0.9677</v>
      </c>
      <c r="AF566" s="373">
        <v>58.8</v>
      </c>
      <c r="AG566" s="312"/>
      <c r="AH566" s="370">
        <v>7.0448591127937323</v>
      </c>
      <c r="AI566" s="370">
        <v>6.0617110909090917</v>
      </c>
      <c r="AJ566" s="370">
        <v>0</v>
      </c>
      <c r="AK566" s="312">
        <f>_xll.SRS1Splines.Functions25.Linear_Interp(V_NK2!$R$10:$R$21,V_NK2!$T$10:$T$21,AR566)</f>
        <v>67.424600000025805</v>
      </c>
      <c r="AL566" s="312">
        <f>(AK566/V_NK2!$T$18)*100</f>
        <v>94.432212885190197</v>
      </c>
      <c r="AM566" s="308">
        <f>AK566-V_NK2!$T$11</f>
        <v>26.604599999998008</v>
      </c>
      <c r="AN566" s="308">
        <f>IFERROR((AK566 - V_NK2!$X$12) / (V_NK2!$X$11- V_NK2!$X$12) * 100, 0)</f>
        <v>86.999999999997755</v>
      </c>
      <c r="AO566" s="308">
        <v>427</v>
      </c>
      <c r="AP566" s="308">
        <v>420</v>
      </c>
      <c r="AQ566" s="308">
        <v>425</v>
      </c>
      <c r="AR566" s="371">
        <v>426.09</v>
      </c>
      <c r="AS566" s="312">
        <v>1.403225806451613</v>
      </c>
      <c r="AT566" s="372">
        <v>1.4735</v>
      </c>
      <c r="AU566" s="369"/>
      <c r="AV566" s="312"/>
      <c r="AW566" s="370"/>
      <c r="AX566" s="370"/>
      <c r="AY566" s="370"/>
      <c r="AZ566" s="312"/>
      <c r="BA566" s="312"/>
      <c r="BB566" s="308"/>
      <c r="BC566" s="308"/>
      <c r="BD566" s="308"/>
      <c r="BE566" s="308"/>
      <c r="BF566" s="374"/>
      <c r="BG566" s="312"/>
      <c r="BH566" s="372"/>
      <c r="BI566" s="369"/>
      <c r="BJ566" s="312"/>
      <c r="BK566" s="370">
        <v>3.4834224593304497</v>
      </c>
      <c r="BL566" s="370">
        <v>2.3897934593304497</v>
      </c>
      <c r="BM566" s="370">
        <f t="shared" si="3"/>
        <v>1.093629</v>
      </c>
      <c r="BN566" s="312">
        <f>_xll.SRS1Splines.Functions25.Linear_Interp(V_XNN1!$K$3:$K$8,V_XNN1!$L$3:$L$8,BT566)</f>
        <v>0.21712799999999999</v>
      </c>
      <c r="BO566" s="312">
        <f>(BN566/V_XNN1!$L$7)*100</f>
        <v>103.3942857142857</v>
      </c>
      <c r="BP566" s="308">
        <f>_xll.SRS1Splines.Functions25.Linear_Interp(V_XNN1!$K$3:$K$8,V_XNN1!$M$3:$M$8,BT566)</f>
        <v>6.1128000000000099E-2</v>
      </c>
      <c r="BQ566" s="308">
        <f>IFERROR((BN566 - V_XNN1!$M$16) / (V_XNN1!$M$15- V_XNN1!$M$16) * 100, 0)</f>
        <v>94.484679665738142</v>
      </c>
      <c r="BR566" s="308">
        <v>252</v>
      </c>
      <c r="BS566" s="308">
        <v>249</v>
      </c>
      <c r="BT566" s="374">
        <v>252.4</v>
      </c>
      <c r="BU566" s="312">
        <v>0.312</v>
      </c>
      <c r="BV566" s="372">
        <v>0.34304600000000002</v>
      </c>
      <c r="BW566" s="369"/>
      <c r="BX566" s="312"/>
      <c r="BY566" s="370"/>
      <c r="BZ566" s="370"/>
      <c r="CA566" s="370"/>
      <c r="CB566" s="312"/>
      <c r="CC566" s="312"/>
      <c r="CD566" s="308"/>
      <c r="CE566" s="312"/>
      <c r="CF566" s="312"/>
      <c r="CG566" s="312"/>
      <c r="CH566" s="312"/>
      <c r="CI566" s="384"/>
      <c r="CJ566" s="312"/>
      <c r="CK566" s="372"/>
      <c r="CL566" s="369"/>
      <c r="CM566" s="312"/>
      <c r="CN566" s="370"/>
      <c r="CO566" s="370"/>
      <c r="CP566" s="370"/>
      <c r="CQ566" s="312"/>
      <c r="CR566" s="312"/>
      <c r="CS566" s="308"/>
      <c r="CT566" s="312"/>
      <c r="CU566" s="312"/>
      <c r="CV566" s="312"/>
      <c r="CW566" s="312"/>
      <c r="CX566" s="384"/>
      <c r="CY566" s="312"/>
      <c r="CZ566" s="372"/>
    </row>
    <row r="567" spans="1:104" s="1" customFormat="1" hidden="1">
      <c r="A567" s="271">
        <v>45126</v>
      </c>
      <c r="B567" s="380"/>
      <c r="C567" s="381"/>
      <c r="D567" s="382"/>
      <c r="E567" s="382"/>
      <c r="F567" s="382"/>
      <c r="G567" s="312"/>
      <c r="H567" s="308"/>
      <c r="I567" s="308"/>
      <c r="J567" s="308"/>
      <c r="K567" s="308"/>
      <c r="L567" s="308"/>
      <c r="M567" s="371"/>
      <c r="N567" s="371"/>
      <c r="O567" s="312"/>
      <c r="P567" s="383"/>
      <c r="Q567" s="369">
        <v>6.2</v>
      </c>
      <c r="R567" s="312"/>
      <c r="S567" s="370">
        <v>9.365700153282166</v>
      </c>
      <c r="T567" s="370">
        <v>2.4763199999999999</v>
      </c>
      <c r="U567" s="370">
        <v>0</v>
      </c>
      <c r="V567" s="312">
        <f>_xll.SRS1Splines.Functions25.Linear_Interp(V_NK3!$P$8:$P$32,V_NK3!$R$8:$R$32,AC567)</f>
        <v>289.61663156799898</v>
      </c>
      <c r="W567" s="312">
        <f>(V567/V_NK3!$R$28)*100</f>
        <v>53.420300739095474</v>
      </c>
      <c r="X567" s="308">
        <f>V567-V_NK3!$R$8</f>
        <v>233.03797956799897</v>
      </c>
      <c r="Y567" s="308">
        <f>IFERROR((V567 - V_NK3!$V$10) / (V_NK3!$V$9- V_NK3!$V$10) * 100, 0)</f>
        <v>47.992813843359464</v>
      </c>
      <c r="Z567" s="308">
        <v>541.79999999999995</v>
      </c>
      <c r="AA567" s="308">
        <v>521</v>
      </c>
      <c r="AB567" s="312">
        <v>534.73</v>
      </c>
      <c r="AC567" s="371">
        <v>533.37599999999998</v>
      </c>
      <c r="AD567" s="308">
        <v>1.19</v>
      </c>
      <c r="AE567" s="372">
        <v>0.56279999999999997</v>
      </c>
      <c r="AF567" s="373">
        <v>2.8</v>
      </c>
      <c r="AG567" s="312"/>
      <c r="AH567" s="370">
        <v>5.3193690505831146</v>
      </c>
      <c r="AI567" s="370">
        <v>5.8128662290909094</v>
      </c>
      <c r="AJ567" s="370">
        <v>0</v>
      </c>
      <c r="AK567" s="312">
        <f>_xll.SRS1Splines.Functions25.Linear_Interp(V_NK2!$R$10:$R$21,V_NK2!$T$10:$T$21,AR567)</f>
        <v>67.774085714311695</v>
      </c>
      <c r="AL567" s="312">
        <f>(AK567/V_NK2!$T$18)*100</f>
        <v>94.921688675506573</v>
      </c>
      <c r="AM567" s="308">
        <f>AK567-V_NK2!$T$11</f>
        <v>26.954085714283899</v>
      </c>
      <c r="AN567" s="308">
        <f>IFERROR((AK567 - V_NK2!$X$12) / (V_NK2!$X$11- V_NK2!$X$12) * 100, 0)</f>
        <v>88.142857142855533</v>
      </c>
      <c r="AO567" s="308">
        <v>427</v>
      </c>
      <c r="AP567" s="308">
        <v>420</v>
      </c>
      <c r="AQ567" s="308">
        <v>425</v>
      </c>
      <c r="AR567" s="371">
        <v>426.17</v>
      </c>
      <c r="AS567" s="312">
        <v>1.403225806451613</v>
      </c>
      <c r="AT567" s="372">
        <v>1.4130100000000001</v>
      </c>
      <c r="AU567" s="369"/>
      <c r="AV567" s="312"/>
      <c r="AW567" s="370"/>
      <c r="AX567" s="370"/>
      <c r="AY567" s="370"/>
      <c r="AZ567" s="312"/>
      <c r="BA567" s="312"/>
      <c r="BB567" s="308"/>
      <c r="BC567" s="308"/>
      <c r="BD567" s="308"/>
      <c r="BE567" s="308"/>
      <c r="BF567" s="374"/>
      <c r="BG567" s="312"/>
      <c r="BH567" s="372"/>
      <c r="BI567" s="369"/>
      <c r="BJ567" s="312"/>
      <c r="BK567" s="370">
        <v>6.0450114593304498</v>
      </c>
      <c r="BL567" s="370">
        <v>2.3897934593304497</v>
      </c>
      <c r="BM567" s="370">
        <f t="shared" ref="BM567:BM630" si="4">BK567-BL567</f>
        <v>3.6552180000000001</v>
      </c>
      <c r="BN567" s="312">
        <f>_xll.SRS1Splines.Functions25.Linear_Interp(V_XNN1!$K$3:$K$8,V_XNN1!$L$3:$L$8,BT567)</f>
        <v>0.21712799999999999</v>
      </c>
      <c r="BO567" s="312">
        <f>(BN567/V_XNN1!$L$7)*100</f>
        <v>103.3942857142857</v>
      </c>
      <c r="BP567" s="308">
        <f>_xll.SRS1Splines.Functions25.Linear_Interp(V_XNN1!$K$3:$K$8,V_XNN1!$M$3:$M$8,BT567)</f>
        <v>6.1128000000000099E-2</v>
      </c>
      <c r="BQ567" s="308">
        <f>IFERROR((BN567 - V_XNN1!$M$16) / (V_XNN1!$M$15- V_XNN1!$M$16) * 100, 0)</f>
        <v>94.484679665738142</v>
      </c>
      <c r="BR567" s="308">
        <v>252</v>
      </c>
      <c r="BS567" s="308">
        <v>249</v>
      </c>
      <c r="BT567" s="374">
        <v>252.4</v>
      </c>
      <c r="BU567" s="312">
        <v>0.312</v>
      </c>
      <c r="BV567" s="372">
        <v>0.34304600000000002</v>
      </c>
      <c r="BW567" s="369"/>
      <c r="BX567" s="312"/>
      <c r="BY567" s="370"/>
      <c r="BZ567" s="370"/>
      <c r="CA567" s="370"/>
      <c r="CB567" s="312"/>
      <c r="CC567" s="312"/>
      <c r="CD567" s="308"/>
      <c r="CE567" s="312"/>
      <c r="CF567" s="312"/>
      <c r="CG567" s="312"/>
      <c r="CH567" s="312"/>
      <c r="CI567" s="384"/>
      <c r="CJ567" s="312"/>
      <c r="CK567" s="372"/>
      <c r="CL567" s="369"/>
      <c r="CM567" s="312"/>
      <c r="CN567" s="370"/>
      <c r="CO567" s="370"/>
      <c r="CP567" s="370"/>
      <c r="CQ567" s="312"/>
      <c r="CR567" s="312"/>
      <c r="CS567" s="308"/>
      <c r="CT567" s="312"/>
      <c r="CU567" s="312"/>
      <c r="CV567" s="312"/>
      <c r="CW567" s="312"/>
      <c r="CX567" s="384"/>
      <c r="CY567" s="312"/>
      <c r="CZ567" s="372"/>
    </row>
    <row r="568" spans="1:104" s="1" customFormat="1" hidden="1">
      <c r="A568" s="271">
        <v>45127</v>
      </c>
      <c r="B568" s="380"/>
      <c r="C568" s="381"/>
      <c r="D568" s="382"/>
      <c r="E568" s="382"/>
      <c r="F568" s="382"/>
      <c r="G568" s="312"/>
      <c r="H568" s="308"/>
      <c r="I568" s="308"/>
      <c r="J568" s="308"/>
      <c r="K568" s="308"/>
      <c r="L568" s="308"/>
      <c r="M568" s="371"/>
      <c r="N568" s="371"/>
      <c r="O568" s="312"/>
      <c r="P568" s="383"/>
      <c r="Q568" s="369">
        <v>40.799999999999997</v>
      </c>
      <c r="R568" s="312"/>
      <c r="S568" s="370">
        <v>11.361018525014877</v>
      </c>
      <c r="T568" s="370">
        <v>1.8431600000000001</v>
      </c>
      <c r="U568" s="370">
        <v>0</v>
      </c>
      <c r="V568" s="312">
        <f>_xll.SRS1Splines.Functions25.Linear_Interp(V_NK3!$P$8:$P$32,V_NK3!$R$8:$R$32,AC568)</f>
        <v>299.13448996000102</v>
      </c>
      <c r="W568" s="312">
        <f>(V568/V_NK3!$R$28)*100</f>
        <v>55.175886580074682</v>
      </c>
      <c r="X568" s="308">
        <f>V568-V_NK3!$R$8</f>
        <v>242.55583796000101</v>
      </c>
      <c r="Y568" s="308">
        <f>IFERROR((V568 - V_NK3!$V$10) / (V_NK3!$V$9- V_NK3!$V$10) * 100, 0)</f>
        <v>49.952961313062019</v>
      </c>
      <c r="Z568" s="308">
        <v>541.79999999999995</v>
      </c>
      <c r="AA568" s="308">
        <v>521</v>
      </c>
      <c r="AB568" s="312">
        <v>534.73</v>
      </c>
      <c r="AC568" s="371">
        <v>533.72</v>
      </c>
      <c r="AD568" s="308">
        <v>1.19</v>
      </c>
      <c r="AE568" s="372">
        <v>0.41890000000000005</v>
      </c>
      <c r="AF568" s="373">
        <v>62.4</v>
      </c>
      <c r="AG568" s="312"/>
      <c r="AH568" s="370">
        <v>5.4079801132549106</v>
      </c>
      <c r="AI568" s="370">
        <v>6.0296233090909093</v>
      </c>
      <c r="AJ568" s="370">
        <v>0</v>
      </c>
      <c r="AK568" s="312">
        <f>_xll.SRS1Splines.Functions25.Linear_Interp(V_NK2!$R$10:$R$21,V_NK2!$T$10:$T$21,AR568)</f>
        <v>68.0798857143117</v>
      </c>
      <c r="AL568" s="312">
        <f>(AK568/V_NK2!$T$18)*100</f>
        <v>95.349979992033184</v>
      </c>
      <c r="AM568" s="308">
        <f>AK568-V_NK2!$T$11</f>
        <v>27.259885714283904</v>
      </c>
      <c r="AN568" s="308">
        <f>IFERROR((AK568 - V_NK2!$X$12) / (V_NK2!$X$11- V_NK2!$X$12) * 100, 0)</f>
        <v>89.142857142855604</v>
      </c>
      <c r="AO568" s="308">
        <v>427</v>
      </c>
      <c r="AP568" s="308">
        <v>420</v>
      </c>
      <c r="AQ568" s="308">
        <v>425</v>
      </c>
      <c r="AR568" s="371">
        <v>426.24</v>
      </c>
      <c r="AS568" s="312">
        <v>1.403225806451613</v>
      </c>
      <c r="AT568" s="372">
        <v>1.4657</v>
      </c>
      <c r="AU568" s="369"/>
      <c r="AV568" s="312"/>
      <c r="AW568" s="370"/>
      <c r="AX568" s="370"/>
      <c r="AY568" s="370"/>
      <c r="AZ568" s="312"/>
      <c r="BA568" s="312"/>
      <c r="BB568" s="308"/>
      <c r="BC568" s="308"/>
      <c r="BD568" s="308"/>
      <c r="BE568" s="308"/>
      <c r="BF568" s="374"/>
      <c r="BG568" s="312"/>
      <c r="BH568" s="372"/>
      <c r="BI568" s="369"/>
      <c r="BJ568" s="312"/>
      <c r="BK568" s="370">
        <v>6.7794966108580299</v>
      </c>
      <c r="BL568" s="370">
        <v>2.3964045668580298</v>
      </c>
      <c r="BM568" s="370">
        <f t="shared" si="4"/>
        <v>4.3830920439999996</v>
      </c>
      <c r="BN568" s="312">
        <f>_xll.SRS1Splines.Functions25.Linear_Interp(V_XNN1!$K$3:$K$8,V_XNN1!$L$3:$L$8,BT568)</f>
        <v>0.21623700000000001</v>
      </c>
      <c r="BO568" s="312">
        <f>(BN568/V_XNN1!$L$7)*100</f>
        <v>102.97</v>
      </c>
      <c r="BP568" s="308">
        <f>_xll.SRS1Splines.Functions25.Linear_Interp(V_XNN1!$K$3:$K$8,V_XNN1!$M$3:$M$8,BT568)</f>
        <v>6.0236999999999902E-2</v>
      </c>
      <c r="BQ568" s="308">
        <f>IFERROR((BN568 - V_XNN1!$M$16) / (V_XNN1!$M$15- V_XNN1!$M$16) * 100, 0)</f>
        <v>91.727019498607305</v>
      </c>
      <c r="BR568" s="308">
        <v>252</v>
      </c>
      <c r="BS568" s="308">
        <v>249</v>
      </c>
      <c r="BT568" s="374">
        <v>252.35</v>
      </c>
      <c r="BU568" s="312">
        <v>0.312</v>
      </c>
      <c r="BV568" s="372">
        <v>0.343995</v>
      </c>
      <c r="BW568" s="369"/>
      <c r="BX568" s="312"/>
      <c r="BY568" s="370"/>
      <c r="BZ568" s="370"/>
      <c r="CA568" s="370"/>
      <c r="CB568" s="312"/>
      <c r="CC568" s="312"/>
      <c r="CD568" s="308"/>
      <c r="CE568" s="312"/>
      <c r="CF568" s="312"/>
      <c r="CG568" s="312"/>
      <c r="CH568" s="312"/>
      <c r="CI568" s="384"/>
      <c r="CJ568" s="312"/>
      <c r="CK568" s="372"/>
      <c r="CL568" s="369"/>
      <c r="CM568" s="312"/>
      <c r="CN568" s="370"/>
      <c r="CO568" s="370"/>
      <c r="CP568" s="370"/>
      <c r="CQ568" s="312"/>
      <c r="CR568" s="312"/>
      <c r="CS568" s="308"/>
      <c r="CT568" s="312"/>
      <c r="CU568" s="312"/>
      <c r="CV568" s="312"/>
      <c r="CW568" s="312"/>
      <c r="CX568" s="384"/>
      <c r="CY568" s="312"/>
      <c r="CZ568" s="372"/>
    </row>
    <row r="569" spans="1:104" s="1" customFormat="1" hidden="1">
      <c r="A569" s="271">
        <v>45128</v>
      </c>
      <c r="B569" s="380"/>
      <c r="C569" s="381"/>
      <c r="D569" s="382"/>
      <c r="E569" s="382"/>
      <c r="F569" s="382"/>
      <c r="G569" s="312"/>
      <c r="H569" s="308"/>
      <c r="I569" s="308"/>
      <c r="J569" s="308"/>
      <c r="K569" s="308"/>
      <c r="L569" s="308"/>
      <c r="M569" s="371"/>
      <c r="N569" s="371"/>
      <c r="O569" s="312"/>
      <c r="P569" s="383"/>
      <c r="Q569" s="369">
        <v>19.8</v>
      </c>
      <c r="R569" s="312"/>
      <c r="S569" s="370">
        <v>11.382170127504349</v>
      </c>
      <c r="T569" s="370">
        <v>0.83908000000000005</v>
      </c>
      <c r="U569" s="370">
        <v>0</v>
      </c>
      <c r="V569" s="312">
        <f>_xll.SRS1Splines.Functions25.Linear_Interp(V_NK3!$P$8:$P$32,V_NK3!$R$8:$R$32,AC569)</f>
        <v>309.67757999699899</v>
      </c>
      <c r="W569" s="312">
        <f>(V569/V_NK3!$R$28)*100</f>
        <v>57.120578214137687</v>
      </c>
      <c r="X569" s="308">
        <f>V569-V_NK3!$R$8</f>
        <v>253.09892799699898</v>
      </c>
      <c r="Y569" s="308">
        <f>IFERROR((V569 - V_NK3!$V$10) / (V_NK3!$V$9- V_NK3!$V$10) * 100, 0)</f>
        <v>52.124249265426783</v>
      </c>
      <c r="Z569" s="308">
        <v>541.79999999999995</v>
      </c>
      <c r="AA569" s="308">
        <v>521</v>
      </c>
      <c r="AB569" s="312">
        <v>534.73</v>
      </c>
      <c r="AC569" s="371">
        <v>534.09699999999998</v>
      </c>
      <c r="AD569" s="308">
        <v>1.19</v>
      </c>
      <c r="AE569" s="372">
        <v>0.19069999999999998</v>
      </c>
      <c r="AF569" s="373">
        <v>139.4</v>
      </c>
      <c r="AG569" s="312"/>
      <c r="AH569" s="370">
        <v>4.5112881420764346</v>
      </c>
      <c r="AI569" s="370">
        <v>5.8124137090909098</v>
      </c>
      <c r="AJ569" s="370">
        <v>0</v>
      </c>
      <c r="AK569" s="312">
        <f>_xll.SRS1Splines.Functions25.Linear_Interp(V_NK2!$R$10:$R$21,V_NK2!$T$10:$T$21,AR569)</f>
        <v>68.909914285740399</v>
      </c>
      <c r="AL569" s="312">
        <f>(AK569/V_NK2!$T$18)*100</f>
        <v>96.512484994034168</v>
      </c>
      <c r="AM569" s="308">
        <f>AK569-V_NK2!$T$11</f>
        <v>28.089914285712602</v>
      </c>
      <c r="AN569" s="308">
        <f>IFERROR((AK569 - V_NK2!$X$12) / (V_NK2!$X$11- V_NK2!$X$12) * 100, 0)</f>
        <v>91.857142857141866</v>
      </c>
      <c r="AO569" s="308">
        <v>427</v>
      </c>
      <c r="AP569" s="308">
        <v>420</v>
      </c>
      <c r="AQ569" s="308">
        <v>425</v>
      </c>
      <c r="AR569" s="371">
        <v>426.43</v>
      </c>
      <c r="AS569" s="312">
        <v>1.403225806451613</v>
      </c>
      <c r="AT569" s="372">
        <v>1.4129</v>
      </c>
      <c r="AU569" s="369"/>
      <c r="AV569" s="312"/>
      <c r="AW569" s="370"/>
      <c r="AX569" s="370"/>
      <c r="AY569" s="370"/>
      <c r="AZ569" s="312"/>
      <c r="BA569" s="312"/>
      <c r="BB569" s="308"/>
      <c r="BC569" s="308"/>
      <c r="BD569" s="308"/>
      <c r="BE569" s="308"/>
      <c r="BF569" s="374"/>
      <c r="BG569" s="312"/>
      <c r="BH569" s="372"/>
      <c r="BI569" s="369"/>
      <c r="BJ569" s="312"/>
      <c r="BK569" s="370">
        <v>5.5527823047441807</v>
      </c>
      <c r="BL569" s="370">
        <v>2.3950043217441799</v>
      </c>
      <c r="BM569" s="370">
        <f t="shared" si="4"/>
        <v>3.1577779830000008</v>
      </c>
      <c r="BN569" s="312">
        <f>_xll.SRS1Splines.Functions25.Linear_Interp(V_XNN1!$K$3:$K$8,V_XNN1!$L$3:$L$8,BT569)</f>
        <v>0.21516779999999999</v>
      </c>
      <c r="BO569" s="312">
        <f>(BN569/V_XNN1!$L$7)*100</f>
        <v>102.46085714285715</v>
      </c>
      <c r="BP569" s="308">
        <f>_xll.SRS1Splines.Functions25.Linear_Interp(V_XNN1!$K$3:$K$8,V_XNN1!$M$3:$M$8,BT569)</f>
        <v>5.9167799999999902E-2</v>
      </c>
      <c r="BQ569" s="308">
        <f>IFERROR((BN569 - V_XNN1!$M$16) / (V_XNN1!$M$15- V_XNN1!$M$16) * 100, 0)</f>
        <v>88.417827298050128</v>
      </c>
      <c r="BR569" s="308">
        <v>252</v>
      </c>
      <c r="BS569" s="308">
        <v>249</v>
      </c>
      <c r="BT569" s="374">
        <v>252.29</v>
      </c>
      <c r="BU569" s="312">
        <v>0.312</v>
      </c>
      <c r="BV569" s="372">
        <v>0.34379399999999999</v>
      </c>
      <c r="BW569" s="369"/>
      <c r="BX569" s="312"/>
      <c r="BY569" s="370"/>
      <c r="BZ569" s="370"/>
      <c r="CA569" s="370"/>
      <c r="CB569" s="312"/>
      <c r="CC569" s="312"/>
      <c r="CD569" s="308"/>
      <c r="CE569" s="312"/>
      <c r="CF569" s="312"/>
      <c r="CG569" s="312"/>
      <c r="CH569" s="312"/>
      <c r="CI569" s="384"/>
      <c r="CJ569" s="312"/>
      <c r="CK569" s="372"/>
      <c r="CL569" s="369"/>
      <c r="CM569" s="312"/>
      <c r="CN569" s="370"/>
      <c r="CO569" s="370"/>
      <c r="CP569" s="370"/>
      <c r="CQ569" s="312"/>
      <c r="CR569" s="312"/>
      <c r="CS569" s="308"/>
      <c r="CT569" s="312"/>
      <c r="CU569" s="312"/>
      <c r="CV569" s="312"/>
      <c r="CW569" s="312"/>
      <c r="CX569" s="384"/>
      <c r="CY569" s="312"/>
      <c r="CZ569" s="372"/>
    </row>
    <row r="570" spans="1:104" s="1" customFormat="1" hidden="1">
      <c r="A570" s="271">
        <v>45129</v>
      </c>
      <c r="B570" s="380"/>
      <c r="C570" s="381"/>
      <c r="D570" s="382"/>
      <c r="E570" s="382"/>
      <c r="F570" s="382"/>
      <c r="G570" s="312"/>
      <c r="H570" s="308"/>
      <c r="I570" s="308"/>
      <c r="J570" s="308"/>
      <c r="K570" s="308"/>
      <c r="L570" s="308"/>
      <c r="M570" s="371"/>
      <c r="N570" s="371"/>
      <c r="O570" s="312"/>
      <c r="P570" s="383"/>
      <c r="Q570" s="369">
        <v>11.2</v>
      </c>
      <c r="R570" s="312"/>
      <c r="S570" s="370">
        <v>7.6799893927612306</v>
      </c>
      <c r="T570" s="370">
        <v>0.87736000000000014</v>
      </c>
      <c r="U570" s="370">
        <v>0</v>
      </c>
      <c r="V570" s="312">
        <f>_xll.SRS1Splines.Functions25.Linear_Interp(V_NK3!$P$8:$P$32,V_NK3!$R$8:$R$32,AC570)</f>
        <v>316.480209432999</v>
      </c>
      <c r="W570" s="312">
        <f>(V570/V_NK3!$R$28)*100</f>
        <v>58.375335264243155</v>
      </c>
      <c r="X570" s="308">
        <f>V570-V_NK3!$R$8</f>
        <v>259.90155743299903</v>
      </c>
      <c r="Y570" s="308">
        <f>IFERROR((V570 - V_NK3!$V$10) / (V_NK3!$V$9- V_NK3!$V$10) * 100, 0)</f>
        <v>53.525211154868693</v>
      </c>
      <c r="Z570" s="308">
        <v>541.79999999999995</v>
      </c>
      <c r="AA570" s="308">
        <v>521</v>
      </c>
      <c r="AB570" s="312">
        <v>534.73</v>
      </c>
      <c r="AC570" s="371">
        <v>534.33299999999997</v>
      </c>
      <c r="AD570" s="308">
        <v>1.19</v>
      </c>
      <c r="AE570" s="372">
        <v>0.19939999999999999</v>
      </c>
      <c r="AF570" s="373">
        <v>12.6</v>
      </c>
      <c r="AG570" s="312"/>
      <c r="AH570" s="370">
        <v>3.3240204996112062</v>
      </c>
      <c r="AI570" s="370">
        <v>5.7210869454545463</v>
      </c>
      <c r="AJ570" s="370">
        <v>0</v>
      </c>
      <c r="AK570" s="312">
        <f>_xll.SRS1Splines.Functions25.Linear_Interp(V_NK2!$R$10:$R$21,V_NK2!$T$10:$T$21,AR570)</f>
        <v>67.206171428597401</v>
      </c>
      <c r="AL570" s="312">
        <f>(AK570/V_NK2!$T$18)*100</f>
        <v>94.126290516242847</v>
      </c>
      <c r="AM570" s="308">
        <f>AK570-V_NK2!$T$11</f>
        <v>26.386171428569604</v>
      </c>
      <c r="AN570" s="308">
        <f>IFERROR((AK570 - V_NK2!$X$12) / (V_NK2!$X$11- V_NK2!$X$12) * 100, 0)</f>
        <v>86.285714285712558</v>
      </c>
      <c r="AO570" s="308">
        <v>427</v>
      </c>
      <c r="AP570" s="308">
        <v>420</v>
      </c>
      <c r="AQ570" s="308">
        <v>425</v>
      </c>
      <c r="AR570" s="371">
        <v>426.04</v>
      </c>
      <c r="AS570" s="312">
        <v>1.403225806451613</v>
      </c>
      <c r="AT570" s="372">
        <v>1.3907</v>
      </c>
      <c r="AU570" s="369"/>
      <c r="AV570" s="312"/>
      <c r="AW570" s="370"/>
      <c r="AX570" s="370"/>
      <c r="AY570" s="370"/>
      <c r="AZ570" s="312"/>
      <c r="BA570" s="312"/>
      <c r="BB570" s="308"/>
      <c r="BC570" s="308"/>
      <c r="BD570" s="308"/>
      <c r="BE570" s="308"/>
      <c r="BF570" s="374"/>
      <c r="BG570" s="312"/>
      <c r="BH570" s="372"/>
      <c r="BI570" s="369"/>
      <c r="BJ570" s="312"/>
      <c r="BK570" s="370">
        <v>4.6588912632695001</v>
      </c>
      <c r="BL570" s="370">
        <v>2.3979162742694999</v>
      </c>
      <c r="BM570" s="370">
        <f t="shared" si="4"/>
        <v>2.2609749890000002</v>
      </c>
      <c r="BN570" s="312">
        <f>_xll.SRS1Splines.Functions25.Linear_Interp(V_XNN1!$K$3:$K$8,V_XNN1!$L$3:$L$8,BT570)</f>
        <v>0.213564</v>
      </c>
      <c r="BO570" s="312">
        <f>(BN570/V_XNN1!$L$7)*100</f>
        <v>101.69714285714286</v>
      </c>
      <c r="BP570" s="308">
        <f>_xll.SRS1Splines.Functions25.Linear_Interp(V_XNN1!$K$3:$K$8,V_XNN1!$M$3:$M$8,BT570)</f>
        <v>5.7563999999999803E-2</v>
      </c>
      <c r="BQ570" s="308">
        <f>IFERROR((BN570 - V_XNN1!$M$16) / (V_XNN1!$M$15- V_XNN1!$M$16) * 100, 0)</f>
        <v>83.454038997214525</v>
      </c>
      <c r="BR570" s="308">
        <v>252</v>
      </c>
      <c r="BS570" s="308">
        <v>249</v>
      </c>
      <c r="BT570" s="374">
        <v>252.2</v>
      </c>
      <c r="BU570" s="312">
        <v>0.312</v>
      </c>
      <c r="BV570" s="372">
        <v>0.34421199999999996</v>
      </c>
      <c r="BW570" s="369"/>
      <c r="BX570" s="312"/>
      <c r="BY570" s="370"/>
      <c r="BZ570" s="370"/>
      <c r="CA570" s="370"/>
      <c r="CB570" s="312"/>
      <c r="CC570" s="312"/>
      <c r="CD570" s="308"/>
      <c r="CE570" s="312"/>
      <c r="CF570" s="312"/>
      <c r="CG570" s="312"/>
      <c r="CH570" s="312"/>
      <c r="CI570" s="384"/>
      <c r="CJ570" s="312"/>
      <c r="CK570" s="372"/>
      <c r="CL570" s="369"/>
      <c r="CM570" s="312"/>
      <c r="CN570" s="370"/>
      <c r="CO570" s="370"/>
      <c r="CP570" s="370"/>
      <c r="CQ570" s="312"/>
      <c r="CR570" s="312"/>
      <c r="CS570" s="308"/>
      <c r="CT570" s="312"/>
      <c r="CU570" s="312"/>
      <c r="CV570" s="312"/>
      <c r="CW570" s="312"/>
      <c r="CX570" s="384"/>
      <c r="CY570" s="312"/>
      <c r="CZ570" s="372"/>
    </row>
    <row r="571" spans="1:104" s="1" customFormat="1" hidden="1">
      <c r="A571" s="271">
        <v>45130</v>
      </c>
      <c r="B571" s="380"/>
      <c r="C571" s="381"/>
      <c r="D571" s="382"/>
      <c r="E571" s="382"/>
      <c r="F571" s="382"/>
      <c r="G571" s="312"/>
      <c r="H571" s="308"/>
      <c r="I571" s="308"/>
      <c r="J571" s="308"/>
      <c r="K571" s="308"/>
      <c r="L571" s="308"/>
      <c r="M571" s="371"/>
      <c r="N571" s="371"/>
      <c r="O571" s="312"/>
      <c r="P571" s="383"/>
      <c r="Q571" s="369">
        <v>10.199999999999999</v>
      </c>
      <c r="R571" s="312"/>
      <c r="S571" s="370">
        <v>6.5360063192539215</v>
      </c>
      <c r="T571" s="370">
        <v>2.3276000000000003</v>
      </c>
      <c r="U571" s="370">
        <v>0</v>
      </c>
      <c r="V571" s="312">
        <f>_xll.SRS1Splines.Functions25.Linear_Interp(V_NK3!$P$8:$P$32,V_NK3!$R$8:$R$32,AC571)</f>
        <v>320.688615779001</v>
      </c>
      <c r="W571" s="312">
        <f>(V571/V_NK3!$R$28)*100</f>
        <v>59.151583269817245</v>
      </c>
      <c r="X571" s="308">
        <f>V571-V_NK3!$R$8</f>
        <v>264.10996377900102</v>
      </c>
      <c r="Y571" s="308">
        <f>IFERROR((V571 - V_NK3!$V$10) / (V_NK3!$V$9- V_NK3!$V$10) * 100, 0)</f>
        <v>54.391907916981452</v>
      </c>
      <c r="Z571" s="308">
        <v>541.79999999999995</v>
      </c>
      <c r="AA571" s="308">
        <v>521</v>
      </c>
      <c r="AB571" s="312">
        <v>534.73</v>
      </c>
      <c r="AC571" s="371">
        <v>534.47900000000004</v>
      </c>
      <c r="AD571" s="308">
        <v>1.19</v>
      </c>
      <c r="AE571" s="372">
        <v>0.52900000000000003</v>
      </c>
      <c r="AF571" s="373">
        <v>23</v>
      </c>
      <c r="AG571" s="312"/>
      <c r="AH571" s="370">
        <v>4.2517220853537951</v>
      </c>
      <c r="AI571" s="370">
        <v>4.2520424727272728</v>
      </c>
      <c r="AJ571" s="370">
        <v>0</v>
      </c>
      <c r="AK571" s="312">
        <f>_xll.SRS1Splines.Functions25.Linear_Interp(V_NK2!$R$10:$R$21,V_NK2!$T$10:$T$21,AR571)</f>
        <v>67.337228571454403</v>
      </c>
      <c r="AL571" s="312">
        <f>(AK571/V_NK2!$T$18)*100</f>
        <v>94.309843937611205</v>
      </c>
      <c r="AM571" s="308">
        <f>AK571-V_NK2!$T$11</f>
        <v>26.517228571426607</v>
      </c>
      <c r="AN571" s="308">
        <f>IFERROR((AK571 - V_NK2!$X$12) / (V_NK2!$X$11- V_NK2!$X$12) * 100, 0)</f>
        <v>86.714285714283548</v>
      </c>
      <c r="AO571" s="308">
        <v>427</v>
      </c>
      <c r="AP571" s="308">
        <v>420</v>
      </c>
      <c r="AQ571" s="308">
        <v>425</v>
      </c>
      <c r="AR571" s="371">
        <v>426.07</v>
      </c>
      <c r="AS571" s="312">
        <v>1.403225806451613</v>
      </c>
      <c r="AT571" s="372">
        <v>1.0335999999999999</v>
      </c>
      <c r="AU571" s="369"/>
      <c r="AV571" s="312"/>
      <c r="AW571" s="370"/>
      <c r="AX571" s="370"/>
      <c r="AY571" s="370"/>
      <c r="AZ571" s="312"/>
      <c r="BA571" s="312"/>
      <c r="BB571" s="308"/>
      <c r="BC571" s="308"/>
      <c r="BD571" s="308"/>
      <c r="BE571" s="308"/>
      <c r="BF571" s="374"/>
      <c r="BG571" s="312"/>
      <c r="BH571" s="372"/>
      <c r="BI571" s="369"/>
      <c r="BJ571" s="312"/>
      <c r="BK571" s="370">
        <v>3.99113580522486</v>
      </c>
      <c r="BL571" s="370">
        <v>2.3988358382248598</v>
      </c>
      <c r="BM571" s="370">
        <f t="shared" si="4"/>
        <v>1.5922999670000002</v>
      </c>
      <c r="BN571" s="312">
        <f>_xll.SRS1Splines.Functions25.Linear_Interp(V_XNN1!$K$3:$K$8,V_XNN1!$L$3:$L$8,BT571)</f>
        <v>0.21516779999999999</v>
      </c>
      <c r="BO571" s="312">
        <f>(BN571/V_XNN1!$L$7)*100</f>
        <v>102.46085714285715</v>
      </c>
      <c r="BP571" s="308">
        <f>_xll.SRS1Splines.Functions25.Linear_Interp(V_XNN1!$K$3:$K$8,V_XNN1!$M$3:$M$8,BT571)</f>
        <v>5.9167799999999902E-2</v>
      </c>
      <c r="BQ571" s="308">
        <f>IFERROR((BN571 - V_XNN1!$M$16) / (V_XNN1!$M$15- V_XNN1!$M$16) * 100, 0)</f>
        <v>88.417827298050128</v>
      </c>
      <c r="BR571" s="308">
        <v>252</v>
      </c>
      <c r="BS571" s="308">
        <v>249</v>
      </c>
      <c r="BT571" s="374">
        <v>252.29</v>
      </c>
      <c r="BU571" s="312">
        <v>0.32400000000000001</v>
      </c>
      <c r="BV571" s="372">
        <v>0.34434399999999998</v>
      </c>
      <c r="BW571" s="369"/>
      <c r="BX571" s="312"/>
      <c r="BY571" s="370"/>
      <c r="BZ571" s="370"/>
      <c r="CA571" s="370"/>
      <c r="CB571" s="312"/>
      <c r="CC571" s="312"/>
      <c r="CD571" s="308"/>
      <c r="CE571" s="312"/>
      <c r="CF571" s="312"/>
      <c r="CG571" s="312"/>
      <c r="CH571" s="312"/>
      <c r="CI571" s="384"/>
      <c r="CJ571" s="312"/>
      <c r="CK571" s="372"/>
      <c r="CL571" s="369"/>
      <c r="CM571" s="312"/>
      <c r="CN571" s="370"/>
      <c r="CO571" s="370"/>
      <c r="CP571" s="370"/>
      <c r="CQ571" s="312"/>
      <c r="CR571" s="312"/>
      <c r="CS571" s="308"/>
      <c r="CT571" s="312"/>
      <c r="CU571" s="312"/>
      <c r="CV571" s="312"/>
      <c r="CW571" s="312"/>
      <c r="CX571" s="384"/>
      <c r="CY571" s="312"/>
      <c r="CZ571" s="372"/>
    </row>
    <row r="572" spans="1:104" s="1" customFormat="1" hidden="1">
      <c r="A572" s="271">
        <v>45131</v>
      </c>
      <c r="B572" s="380"/>
      <c r="C572" s="381"/>
      <c r="D572" s="382"/>
      <c r="E572" s="382"/>
      <c r="F572" s="382"/>
      <c r="G572" s="312"/>
      <c r="H572" s="308"/>
      <c r="I572" s="308"/>
      <c r="J572" s="308"/>
      <c r="K572" s="308"/>
      <c r="L572" s="308"/>
      <c r="M572" s="371"/>
      <c r="N572" s="371"/>
      <c r="O572" s="312"/>
      <c r="P572" s="383"/>
      <c r="Q572" s="369">
        <v>22</v>
      </c>
      <c r="R572" s="312"/>
      <c r="S572" s="370">
        <v>6.3822764208593759</v>
      </c>
      <c r="T572" s="370">
        <v>3.5286310400000005</v>
      </c>
      <c r="U572" s="370">
        <v>0</v>
      </c>
      <c r="V572" s="312">
        <f>_xll.SRS1Splines.Functions25.Linear_Interp(V_NK3!$P$8:$P$32,V_NK3!$R$8:$R$32,AC572)</f>
        <v>323.54226117799902</v>
      </c>
      <c r="W572" s="312">
        <f>(V572/V_NK3!$R$28)*100</f>
        <v>59.677943218801786</v>
      </c>
      <c r="X572" s="308">
        <f>V572-V_NK3!$R$8</f>
        <v>266.96360917799905</v>
      </c>
      <c r="Y572" s="308">
        <f>IFERROR((V572 - V_NK3!$V$10) / (V_NK3!$V$9- V_NK3!$V$10) * 100, 0)</f>
        <v>54.979599557043535</v>
      </c>
      <c r="Z572" s="308">
        <v>541.79999999999995</v>
      </c>
      <c r="AA572" s="308">
        <v>521</v>
      </c>
      <c r="AB572" s="312">
        <v>534.73</v>
      </c>
      <c r="AC572" s="371">
        <v>534.57799999999997</v>
      </c>
      <c r="AD572" s="308">
        <v>0.79</v>
      </c>
      <c r="AE572" s="372">
        <v>0.80196160000000005</v>
      </c>
      <c r="AF572" s="373">
        <v>18.600000000000001</v>
      </c>
      <c r="AG572" s="312"/>
      <c r="AH572" s="370">
        <v>5.2819191548835951</v>
      </c>
      <c r="AI572" s="370">
        <v>5.0751352145454547</v>
      </c>
      <c r="AJ572" s="370">
        <v>0</v>
      </c>
      <c r="AK572" s="312">
        <f>_xll.SRS1Splines.Functions25.Linear_Interp(V_NK2!$R$10:$R$21,V_NK2!$T$10:$T$21,AR572)</f>
        <v>66.201400000026595</v>
      </c>
      <c r="AL572" s="312">
        <f>(AK572/V_NK2!$T$18)*100</f>
        <v>92.719047619084861</v>
      </c>
      <c r="AM572" s="308">
        <f>AK572-V_NK2!$T$11</f>
        <v>25.381399999998798</v>
      </c>
      <c r="AN572" s="308">
        <f>IFERROR((AK572 - V_NK2!$X$12) / (V_NK2!$X$11- V_NK2!$X$12) * 100, 0)</f>
        <v>83.000000000000142</v>
      </c>
      <c r="AO572" s="308">
        <v>427</v>
      </c>
      <c r="AP572" s="308">
        <v>420</v>
      </c>
      <c r="AQ572" s="308">
        <v>425</v>
      </c>
      <c r="AR572" s="371">
        <v>425.81</v>
      </c>
      <c r="AS572" s="312">
        <v>1.403225806451613</v>
      </c>
      <c r="AT572" s="372">
        <v>1.2336800000000001</v>
      </c>
      <c r="AU572" s="369"/>
      <c r="AV572" s="312"/>
      <c r="AW572" s="370"/>
      <c r="AX572" s="370"/>
      <c r="AY572" s="370"/>
      <c r="AZ572" s="312"/>
      <c r="BA572" s="312"/>
      <c r="BB572" s="308"/>
      <c r="BC572" s="308"/>
      <c r="BD572" s="308"/>
      <c r="BE572" s="308"/>
      <c r="BF572" s="374"/>
      <c r="BG572" s="312"/>
      <c r="BH572" s="372"/>
      <c r="BI572" s="369"/>
      <c r="BJ572" s="312"/>
      <c r="BK572" s="370">
        <v>6.7426403326711597</v>
      </c>
      <c r="BL572" s="370">
        <v>2.38027736567116</v>
      </c>
      <c r="BM572" s="370">
        <f t="shared" si="4"/>
        <v>4.3623629669999993</v>
      </c>
      <c r="BN572" s="312">
        <f>_xll.SRS1Splines.Functions25.Linear_Interp(V_XNN1!$K$3:$K$8,V_XNN1!$L$3:$L$8,BT572)</f>
        <v>0.21855359999999999</v>
      </c>
      <c r="BO572" s="312">
        <f>(BN572/V_XNN1!$L$7)*100</f>
        <v>104.07314285714287</v>
      </c>
      <c r="BP572" s="308">
        <f>_xll.SRS1Splines.Functions25.Linear_Interp(V_XNN1!$K$3:$K$8,V_XNN1!$M$3:$M$8,BT572)</f>
        <v>6.2553599999999807E-2</v>
      </c>
      <c r="BQ572" s="308">
        <f>IFERROR((BN572 - V_XNN1!$M$16) / (V_XNN1!$M$15- V_XNN1!$M$16) * 100, 0)</f>
        <v>98.896935933147617</v>
      </c>
      <c r="BR572" s="308">
        <v>252</v>
      </c>
      <c r="BS572" s="308">
        <v>249</v>
      </c>
      <c r="BT572" s="374">
        <v>252.48</v>
      </c>
      <c r="BU572" s="312">
        <v>0.32400000000000001</v>
      </c>
      <c r="BV572" s="372">
        <v>0.34167999999999998</v>
      </c>
      <c r="BW572" s="369"/>
      <c r="BX572" s="312"/>
      <c r="BY572" s="370"/>
      <c r="BZ572" s="370"/>
      <c r="CA572" s="370"/>
      <c r="CB572" s="312"/>
      <c r="CC572" s="312"/>
      <c r="CD572" s="308"/>
      <c r="CE572" s="312"/>
      <c r="CF572" s="312"/>
      <c r="CG572" s="312"/>
      <c r="CH572" s="312"/>
      <c r="CI572" s="384"/>
      <c r="CJ572" s="312"/>
      <c r="CK572" s="372"/>
      <c r="CL572" s="369"/>
      <c r="CM572" s="312"/>
      <c r="CN572" s="370"/>
      <c r="CO572" s="370"/>
      <c r="CP572" s="370"/>
      <c r="CQ572" s="312"/>
      <c r="CR572" s="312"/>
      <c r="CS572" s="308"/>
      <c r="CT572" s="312"/>
      <c r="CU572" s="312"/>
      <c r="CV572" s="312"/>
      <c r="CW572" s="312"/>
      <c r="CX572" s="384"/>
      <c r="CY572" s="312"/>
      <c r="CZ572" s="372"/>
    </row>
    <row r="573" spans="1:104" s="1" customFormat="1" hidden="1">
      <c r="A573" s="271">
        <v>45132</v>
      </c>
      <c r="B573" s="380"/>
      <c r="C573" s="381"/>
      <c r="D573" s="382"/>
      <c r="E573" s="382"/>
      <c r="F573" s="382"/>
      <c r="G573" s="312"/>
      <c r="H573" s="308"/>
      <c r="I573" s="308"/>
      <c r="J573" s="308"/>
      <c r="K573" s="308"/>
      <c r="L573" s="308"/>
      <c r="M573" s="371"/>
      <c r="N573" s="371"/>
      <c r="O573" s="312"/>
      <c r="P573" s="383"/>
      <c r="Q573" s="369">
        <v>3.8</v>
      </c>
      <c r="R573" s="312"/>
      <c r="S573" s="370">
        <v>5.2744783726959232</v>
      </c>
      <c r="T573" s="370">
        <v>2.7090800000000006</v>
      </c>
      <c r="U573" s="370">
        <v>0</v>
      </c>
      <c r="V573" s="312">
        <f>_xll.SRS1Splines.Functions25.Linear_Interp(V_NK3!$P$8:$P$32,V_NK3!$R$8:$R$32,AC573)</f>
        <v>326.10765956700101</v>
      </c>
      <c r="W573" s="312">
        <f>(V573/V_NK3!$R$28)*100</f>
        <v>60.151135496172436</v>
      </c>
      <c r="X573" s="308">
        <f>V573-V_NK3!$R$8</f>
        <v>269.52900756700103</v>
      </c>
      <c r="Y573" s="308">
        <f>IFERROR((V573 - V_NK3!$V$10) / (V_NK3!$V$9- V_NK3!$V$10) * 100, 0)</f>
        <v>55.507928405180927</v>
      </c>
      <c r="Z573" s="308">
        <v>541.79999999999995</v>
      </c>
      <c r="AA573" s="308">
        <v>521</v>
      </c>
      <c r="AB573" s="312">
        <v>534.73</v>
      </c>
      <c r="AC573" s="371">
        <v>534.66700000000003</v>
      </c>
      <c r="AD573" s="308">
        <v>0.79</v>
      </c>
      <c r="AE573" s="372">
        <v>0.61570000000000003</v>
      </c>
      <c r="AF573" s="373">
        <v>3.8</v>
      </c>
      <c r="AG573" s="312"/>
      <c r="AH573" s="370">
        <v>4.1787498629896556</v>
      </c>
      <c r="AI573" s="370">
        <v>6.3476214545454548</v>
      </c>
      <c r="AJ573" s="370">
        <v>0</v>
      </c>
      <c r="AK573" s="312">
        <f>_xll.SRS1Splines.Functions25.Linear_Interp(V_NK2!$R$10:$R$21,V_NK2!$T$10:$T$21,AR573)</f>
        <v>65.371371428598806</v>
      </c>
      <c r="AL573" s="312">
        <f>(AK573/V_NK2!$T$18)*100</f>
        <v>91.556542617085157</v>
      </c>
      <c r="AM573" s="308">
        <f>AK573-V_NK2!$T$11</f>
        <v>24.551371428571009</v>
      </c>
      <c r="AN573" s="308">
        <f>IFERROR((AK573 - V_NK2!$X$12) / (V_NK2!$X$11- V_NK2!$X$12) * 100, 0)</f>
        <v>80.285714285716864</v>
      </c>
      <c r="AO573" s="308">
        <v>427</v>
      </c>
      <c r="AP573" s="308">
        <v>420</v>
      </c>
      <c r="AQ573" s="308">
        <v>425</v>
      </c>
      <c r="AR573" s="371">
        <v>425.62</v>
      </c>
      <c r="AS573" s="312">
        <v>1.403225806451613</v>
      </c>
      <c r="AT573" s="372">
        <v>1.5429999999999999</v>
      </c>
      <c r="AU573" s="369"/>
      <c r="AV573" s="312"/>
      <c r="AW573" s="370"/>
      <c r="AX573" s="370"/>
      <c r="AY573" s="370"/>
      <c r="AZ573" s="312"/>
      <c r="BA573" s="312"/>
      <c r="BB573" s="308"/>
      <c r="BC573" s="308"/>
      <c r="BD573" s="308"/>
      <c r="BE573" s="308"/>
      <c r="BF573" s="374"/>
      <c r="BG573" s="312"/>
      <c r="BH573" s="372"/>
      <c r="BI573" s="369"/>
      <c r="BJ573" s="312"/>
      <c r="BK573" s="370">
        <v>6.1317773736309702</v>
      </c>
      <c r="BL573" s="370">
        <v>2.3792324066309702</v>
      </c>
      <c r="BM573" s="370">
        <f t="shared" si="4"/>
        <v>3.752544967</v>
      </c>
      <c r="BN573" s="312">
        <f>_xll.SRS1Splines.Functions25.Linear_Interp(V_XNN1!$K$3:$K$8,V_XNN1!$L$3:$L$8,BT573)</f>
        <v>0.21855359999999999</v>
      </c>
      <c r="BO573" s="312">
        <f>(BN573/V_XNN1!$L$7)*100</f>
        <v>104.07314285714287</v>
      </c>
      <c r="BP573" s="308">
        <f>_xll.SRS1Splines.Functions25.Linear_Interp(V_XNN1!$K$3:$K$8,V_XNN1!$M$3:$M$8,BT573)</f>
        <v>6.2553599999999807E-2</v>
      </c>
      <c r="BQ573" s="308">
        <f>IFERROR((BN573 - V_XNN1!$M$16) / (V_XNN1!$M$15- V_XNN1!$M$16) * 100, 0)</f>
        <v>98.896935933147617</v>
      </c>
      <c r="BR573" s="308">
        <v>252</v>
      </c>
      <c r="BS573" s="308">
        <v>249</v>
      </c>
      <c r="BT573" s="374">
        <v>252.48</v>
      </c>
      <c r="BU573" s="312">
        <v>0.32400000000000001</v>
      </c>
      <c r="BV573" s="372">
        <v>0.34153</v>
      </c>
      <c r="BW573" s="369"/>
      <c r="BX573" s="312"/>
      <c r="BY573" s="370"/>
      <c r="BZ573" s="370"/>
      <c r="CA573" s="370"/>
      <c r="CB573" s="312"/>
      <c r="CC573" s="312"/>
      <c r="CD573" s="308"/>
      <c r="CE573" s="312"/>
      <c r="CF573" s="312"/>
      <c r="CG573" s="312"/>
      <c r="CH573" s="312"/>
      <c r="CI573" s="384"/>
      <c r="CJ573" s="312"/>
      <c r="CK573" s="372"/>
      <c r="CL573" s="369"/>
      <c r="CM573" s="312"/>
      <c r="CN573" s="370"/>
      <c r="CO573" s="370"/>
      <c r="CP573" s="370"/>
      <c r="CQ573" s="312"/>
      <c r="CR573" s="312"/>
      <c r="CS573" s="308"/>
      <c r="CT573" s="312"/>
      <c r="CU573" s="312"/>
      <c r="CV573" s="312"/>
      <c r="CW573" s="312"/>
      <c r="CX573" s="384"/>
      <c r="CY573" s="312"/>
      <c r="CZ573" s="372"/>
    </row>
    <row r="574" spans="1:104" s="1" customFormat="1" hidden="1">
      <c r="A574" s="271">
        <v>45133</v>
      </c>
      <c r="B574" s="380"/>
      <c r="C574" s="381"/>
      <c r="D574" s="382"/>
      <c r="E574" s="382"/>
      <c r="F574" s="382"/>
      <c r="G574" s="312"/>
      <c r="H574" s="308"/>
      <c r="I574" s="308"/>
      <c r="J574" s="308"/>
      <c r="K574" s="308"/>
      <c r="L574" s="308"/>
      <c r="M574" s="371"/>
      <c r="N574" s="371"/>
      <c r="O574" s="312"/>
      <c r="P574" s="383"/>
      <c r="Q574" s="369">
        <v>6.4</v>
      </c>
      <c r="R574" s="312"/>
      <c r="S574" s="370">
        <v>4.9707185449218754</v>
      </c>
      <c r="T574" s="370">
        <v>3.3853600000000004</v>
      </c>
      <c r="U574" s="370">
        <v>0</v>
      </c>
      <c r="V574" s="312">
        <f>_xll.SRS1Splines.Functions25.Linear_Interp(V_NK3!$P$8:$P$32,V_NK3!$R$8:$R$32,AC574)</f>
        <v>327.69301812199899</v>
      </c>
      <c r="W574" s="312">
        <f>(V574/V_NK3!$R$28)*100</f>
        <v>60.443557690052572</v>
      </c>
      <c r="X574" s="308">
        <f>V574-V_NK3!$R$8</f>
        <v>271.11436612199901</v>
      </c>
      <c r="Y574" s="308">
        <f>IFERROR((V574 - V_NK3!$V$10) / (V_NK3!$V$9- V_NK3!$V$10) * 100, 0)</f>
        <v>55.83442376077079</v>
      </c>
      <c r="Z574" s="308">
        <v>541.79999999999995</v>
      </c>
      <c r="AA574" s="308">
        <v>521</v>
      </c>
      <c r="AB574" s="312">
        <v>534.73</v>
      </c>
      <c r="AC574" s="371">
        <v>534.72199999999998</v>
      </c>
      <c r="AD574" s="308">
        <v>0.4</v>
      </c>
      <c r="AE574" s="372">
        <v>0.76940000000000008</v>
      </c>
      <c r="AF574" s="373">
        <v>8.1999999999999993</v>
      </c>
      <c r="AG574" s="312"/>
      <c r="AH574" s="370">
        <v>4.6871611198242196</v>
      </c>
      <c r="AI574" s="370">
        <v>5.5359651272727275</v>
      </c>
      <c r="AJ574" s="370">
        <v>0</v>
      </c>
      <c r="AK574" s="312">
        <f>_xll.SRS1Splines.Functions25.Linear_Interp(V_NK2!$R$10:$R$21,V_NK2!$T$10:$T$21,AR574)</f>
        <v>65.720857142884199</v>
      </c>
      <c r="AL574" s="312">
        <f>(AK574/V_NK2!$T$18)*100</f>
        <v>92.046018407400837</v>
      </c>
      <c r="AM574" s="308">
        <f>AK574-V_NK2!$T$11</f>
        <v>24.900857142856403</v>
      </c>
      <c r="AN574" s="308">
        <f>IFERROR((AK574 - V_NK2!$X$12) / (V_NK2!$X$11- V_NK2!$X$12) * 100, 0)</f>
        <v>81.428571428573008</v>
      </c>
      <c r="AO574" s="308">
        <v>427</v>
      </c>
      <c r="AP574" s="308">
        <v>420</v>
      </c>
      <c r="AQ574" s="308">
        <v>425</v>
      </c>
      <c r="AR574" s="371">
        <v>425.7</v>
      </c>
      <c r="AS574" s="312">
        <v>1.403225806451613</v>
      </c>
      <c r="AT574" s="372">
        <v>1.345</v>
      </c>
      <c r="AU574" s="369"/>
      <c r="AV574" s="312"/>
      <c r="AW574" s="370"/>
      <c r="AX574" s="370"/>
      <c r="AY574" s="370"/>
      <c r="AZ574" s="312"/>
      <c r="BA574" s="312"/>
      <c r="BB574" s="308"/>
      <c r="BC574" s="308"/>
      <c r="BD574" s="308"/>
      <c r="BE574" s="308"/>
      <c r="BF574" s="374"/>
      <c r="BG574" s="312"/>
      <c r="BH574" s="372"/>
      <c r="BI574" s="369"/>
      <c r="BJ574" s="312"/>
      <c r="BK574" s="370">
        <v>6.2917227819390398</v>
      </c>
      <c r="BL574" s="370">
        <v>2.3841228149390403</v>
      </c>
      <c r="BM574" s="370">
        <f t="shared" si="4"/>
        <v>3.9075999669999995</v>
      </c>
      <c r="BN574" s="312">
        <f>_xll.SRS1Splines.Functions25.Linear_Interp(V_XNN1!$K$3:$K$8,V_XNN1!$L$3:$L$8,BT574)</f>
        <v>0.21890999999999999</v>
      </c>
      <c r="BO574" s="312">
        <f>(BN574/V_XNN1!$L$7)*100</f>
        <v>104.24285714285715</v>
      </c>
      <c r="BP574" s="308">
        <f>_xll.SRS1Splines.Functions25.Linear_Interp(V_XNN1!$K$3:$K$8,V_XNN1!$M$3:$M$8,BT574)</f>
        <v>6.2909999999999994E-2</v>
      </c>
      <c r="BQ574" s="308">
        <f>IFERROR((BN574 - V_XNN1!$M$16) / (V_XNN1!$M$15- V_XNN1!$M$16) * 100, 0)</f>
        <v>100</v>
      </c>
      <c r="BR574" s="308">
        <v>252</v>
      </c>
      <c r="BS574" s="308">
        <v>249</v>
      </c>
      <c r="BT574" s="374">
        <v>252.5</v>
      </c>
      <c r="BU574" s="312">
        <v>0.32400000000000001</v>
      </c>
      <c r="BV574" s="372">
        <v>0.34223200000000004</v>
      </c>
      <c r="BW574" s="369"/>
      <c r="BX574" s="312"/>
      <c r="BY574" s="370"/>
      <c r="BZ574" s="370"/>
      <c r="CA574" s="370"/>
      <c r="CB574" s="312"/>
      <c r="CC574" s="312"/>
      <c r="CD574" s="308"/>
      <c r="CE574" s="312"/>
      <c r="CF574" s="312"/>
      <c r="CG574" s="312"/>
      <c r="CH574" s="312"/>
      <c r="CI574" s="384"/>
      <c r="CJ574" s="312"/>
      <c r="CK574" s="372"/>
      <c r="CL574" s="369"/>
      <c r="CM574" s="312"/>
      <c r="CN574" s="370"/>
      <c r="CO574" s="370"/>
      <c r="CP574" s="370"/>
      <c r="CQ574" s="312"/>
      <c r="CR574" s="312"/>
      <c r="CS574" s="308"/>
      <c r="CT574" s="312"/>
      <c r="CU574" s="312"/>
      <c r="CV574" s="312"/>
      <c r="CW574" s="312"/>
      <c r="CX574" s="384"/>
      <c r="CY574" s="312"/>
      <c r="CZ574" s="372"/>
    </row>
    <row r="575" spans="1:104" s="1" customFormat="1" hidden="1">
      <c r="A575" s="271">
        <v>45134</v>
      </c>
      <c r="B575" s="380"/>
      <c r="C575" s="381"/>
      <c r="D575" s="382"/>
      <c r="E575" s="382"/>
      <c r="F575" s="382"/>
      <c r="G575" s="312"/>
      <c r="H575" s="308"/>
      <c r="I575" s="308"/>
      <c r="J575" s="308"/>
      <c r="K575" s="308"/>
      <c r="L575" s="308"/>
      <c r="M575" s="371"/>
      <c r="N575" s="371"/>
      <c r="O575" s="312"/>
      <c r="P575" s="383"/>
      <c r="Q575" s="369">
        <v>0.4</v>
      </c>
      <c r="R575" s="312"/>
      <c r="S575" s="370">
        <v>6.0773640504868824</v>
      </c>
      <c r="T575" s="370">
        <v>5.472045333333333</v>
      </c>
      <c r="U575" s="370">
        <v>0</v>
      </c>
      <c r="V575" s="312">
        <f>_xll.SRS1Splines.Functions25.Linear_Interp(V_NK3!$P$8:$P$32,V_NK3!$R$8:$R$32,AC575)</f>
        <v>328.29833684300098</v>
      </c>
      <c r="W575" s="312">
        <f>(V575/V_NK3!$R$28)*100</f>
        <v>60.555209800443691</v>
      </c>
      <c r="X575" s="308">
        <f>V575-V_NK3!$R$8</f>
        <v>271.719684843001</v>
      </c>
      <c r="Y575" s="308">
        <f>IFERROR((V575 - V_NK3!$V$10) / (V_NK3!$V$9- V_NK3!$V$10) * 100, 0)</f>
        <v>55.959085623814751</v>
      </c>
      <c r="Z575" s="308">
        <v>541.79999999999995</v>
      </c>
      <c r="AA575" s="308">
        <v>521</v>
      </c>
      <c r="AB575" s="312">
        <v>534.73</v>
      </c>
      <c r="AC575" s="371">
        <v>534.74300000000005</v>
      </c>
      <c r="AD575" s="308">
        <v>0.4</v>
      </c>
      <c r="AE575" s="372">
        <v>1.2436466666666666</v>
      </c>
      <c r="AF575" s="373">
        <v>0</v>
      </c>
      <c r="AG575" s="312"/>
      <c r="AH575" s="370">
        <v>6.9303709366606707</v>
      </c>
      <c r="AI575" s="370">
        <v>5.0504111672727277</v>
      </c>
      <c r="AJ575" s="370">
        <v>0</v>
      </c>
      <c r="AK575" s="312">
        <f>_xll.SRS1Splines.Functions25.Linear_Interp(V_NK2!$R$10:$R$21,V_NK2!$T$10:$T$21,AR575)</f>
        <v>66.026657142883806</v>
      </c>
      <c r="AL575" s="312">
        <f>(AK575/V_NK2!$T$18)*100</f>
        <v>92.474309723926893</v>
      </c>
      <c r="AM575" s="308">
        <f>AK575-V_NK2!$T$11</f>
        <v>25.20665714285601</v>
      </c>
      <c r="AN575" s="308">
        <f>IFERROR((AK575 - V_NK2!$X$12) / (V_NK2!$X$11- V_NK2!$X$12) * 100, 0)</f>
        <v>82.428571428571772</v>
      </c>
      <c r="AO575" s="308">
        <v>427</v>
      </c>
      <c r="AP575" s="308">
        <v>420</v>
      </c>
      <c r="AQ575" s="308">
        <v>425</v>
      </c>
      <c r="AR575" s="371">
        <v>425.77</v>
      </c>
      <c r="AS575" s="312">
        <v>1.403225806451613</v>
      </c>
      <c r="AT575" s="372">
        <v>1.2270000000000001</v>
      </c>
      <c r="AU575" s="369"/>
      <c r="AV575" s="312"/>
      <c r="AW575" s="370"/>
      <c r="AX575" s="370"/>
      <c r="AY575" s="370"/>
      <c r="AZ575" s="312"/>
      <c r="BA575" s="312"/>
      <c r="BB575" s="308"/>
      <c r="BC575" s="308"/>
      <c r="BD575" s="308"/>
      <c r="BE575" s="308"/>
      <c r="BF575" s="374"/>
      <c r="BG575" s="312"/>
      <c r="BH575" s="372"/>
      <c r="BI575" s="369"/>
      <c r="BJ575" s="312"/>
      <c r="BK575" s="370">
        <v>6.0397197589390395</v>
      </c>
      <c r="BL575" s="370">
        <v>2.3841228149390403</v>
      </c>
      <c r="BM575" s="370">
        <f t="shared" si="4"/>
        <v>3.6555969439999991</v>
      </c>
      <c r="BN575" s="312">
        <f>_xll.SRS1Splines.Functions25.Linear_Interp(V_XNN1!$K$3:$K$8,V_XNN1!$L$3:$L$8,BT575)</f>
        <v>0.21712799999999999</v>
      </c>
      <c r="BO575" s="312">
        <f>(BN575/V_XNN1!$L$7)*100</f>
        <v>103.3942857142857</v>
      </c>
      <c r="BP575" s="308">
        <f>_xll.SRS1Splines.Functions25.Linear_Interp(V_XNN1!$K$3:$K$8,V_XNN1!$M$3:$M$8,BT575)</f>
        <v>6.1128000000000099E-2</v>
      </c>
      <c r="BQ575" s="308">
        <f>IFERROR((BN575 - V_XNN1!$M$16) / (V_XNN1!$M$15- V_XNN1!$M$16) * 100, 0)</f>
        <v>94.484679665738142</v>
      </c>
      <c r="BR575" s="308">
        <v>252</v>
      </c>
      <c r="BS575" s="308">
        <v>249</v>
      </c>
      <c r="BT575" s="374">
        <v>252.4</v>
      </c>
      <c r="BU575" s="312">
        <v>0.32400000000000001</v>
      </c>
      <c r="BV575" s="372">
        <v>0.34223200000000004</v>
      </c>
      <c r="BW575" s="369"/>
      <c r="BX575" s="312"/>
      <c r="BY575" s="370"/>
      <c r="BZ575" s="370"/>
      <c r="CA575" s="370"/>
      <c r="CB575" s="312"/>
      <c r="CC575" s="312"/>
      <c r="CD575" s="308"/>
      <c r="CE575" s="312"/>
      <c r="CF575" s="312"/>
      <c r="CG575" s="312"/>
      <c r="CH575" s="312"/>
      <c r="CI575" s="384"/>
      <c r="CJ575" s="312"/>
      <c r="CK575" s="372"/>
      <c r="CL575" s="369"/>
      <c r="CM575" s="312"/>
      <c r="CN575" s="370"/>
      <c r="CO575" s="370"/>
      <c r="CP575" s="370"/>
      <c r="CQ575" s="312"/>
      <c r="CR575" s="312"/>
      <c r="CS575" s="308"/>
      <c r="CT575" s="312"/>
      <c r="CU575" s="312"/>
      <c r="CV575" s="312"/>
      <c r="CW575" s="312"/>
      <c r="CX575" s="384"/>
      <c r="CY575" s="312"/>
      <c r="CZ575" s="372"/>
    </row>
    <row r="576" spans="1:104" s="1" customFormat="1" hidden="1">
      <c r="A576" s="271">
        <v>45135</v>
      </c>
      <c r="B576" s="380"/>
      <c r="C576" s="381"/>
      <c r="D576" s="382"/>
      <c r="E576" s="382"/>
      <c r="F576" s="382"/>
      <c r="G576" s="312"/>
      <c r="H576" s="308"/>
      <c r="I576" s="308"/>
      <c r="J576" s="308"/>
      <c r="K576" s="308"/>
      <c r="L576" s="308"/>
      <c r="M576" s="371"/>
      <c r="N576" s="371"/>
      <c r="O576" s="312"/>
      <c r="P576" s="383"/>
      <c r="Q576" s="369">
        <v>0.2</v>
      </c>
      <c r="R576" s="312"/>
      <c r="S576" s="370">
        <v>3.8282989754943846</v>
      </c>
      <c r="T576" s="370">
        <v>4.6930399999999999</v>
      </c>
      <c r="U576" s="370">
        <v>0</v>
      </c>
      <c r="V576" s="312">
        <f>_xll.SRS1Splines.Functions25.Linear_Interp(V_NK3!$P$8:$P$32,V_NK3!$R$8:$R$32,AC576)</f>
        <v>327.43359581299899</v>
      </c>
      <c r="W576" s="312">
        <f>(V576/V_NK3!$R$28)*100</f>
        <v>60.395706785599401</v>
      </c>
      <c r="X576" s="308">
        <f>V576-V_NK3!$R$8</f>
        <v>270.85494381299901</v>
      </c>
      <c r="Y576" s="308">
        <f>IFERROR((V576 - V_NK3!$V$10) / (V_NK3!$V$9- V_NK3!$V$10) * 100, 0)</f>
        <v>55.780997248037835</v>
      </c>
      <c r="Z576" s="308">
        <v>541.79999999999995</v>
      </c>
      <c r="AA576" s="308">
        <v>521</v>
      </c>
      <c r="AB576" s="312">
        <v>534.73</v>
      </c>
      <c r="AC576" s="371">
        <v>534.71299999999997</v>
      </c>
      <c r="AD576" s="308">
        <v>0.4</v>
      </c>
      <c r="AE576" s="372">
        <v>1.0666</v>
      </c>
      <c r="AF576" s="373">
        <v>2</v>
      </c>
      <c r="AG576" s="312"/>
      <c r="AH576" s="370">
        <v>5.4870746619131472</v>
      </c>
      <c r="AI576" s="370">
        <v>5.2586937818181818</v>
      </c>
      <c r="AJ576" s="370">
        <v>0</v>
      </c>
      <c r="AK576" s="312">
        <f>_xll.SRS1Splines.Functions25.Linear_Interp(V_NK2!$R$10:$R$21,V_NK2!$T$10:$T$21,AR576)</f>
        <v>66.288771428597897</v>
      </c>
      <c r="AL576" s="312">
        <f>(AK576/V_NK2!$T$18)*100</f>
        <v>92.84141656666371</v>
      </c>
      <c r="AM576" s="308">
        <f>AK576-V_NK2!$T$11</f>
        <v>25.468771428570101</v>
      </c>
      <c r="AN576" s="308">
        <f>IFERROR((AK576 - V_NK2!$X$12) / (V_NK2!$X$11- V_NK2!$X$12) * 100, 0)</f>
        <v>83.285714285714036</v>
      </c>
      <c r="AO576" s="308">
        <v>427</v>
      </c>
      <c r="AP576" s="308">
        <v>420</v>
      </c>
      <c r="AQ576" s="308">
        <v>425</v>
      </c>
      <c r="AR576" s="371">
        <v>425.83</v>
      </c>
      <c r="AS576" s="312">
        <v>1.403225806451613</v>
      </c>
      <c r="AT576" s="372">
        <v>1.278</v>
      </c>
      <c r="AU576" s="369"/>
      <c r="AV576" s="312"/>
      <c r="AW576" s="370"/>
      <c r="AX576" s="370"/>
      <c r="AY576" s="370"/>
      <c r="AZ576" s="312"/>
      <c r="BA576" s="312"/>
      <c r="BB576" s="308"/>
      <c r="BC576" s="308"/>
      <c r="BD576" s="308"/>
      <c r="BE576" s="308"/>
      <c r="BF576" s="374"/>
      <c r="BG576" s="312"/>
      <c r="BH576" s="372"/>
      <c r="BI576" s="369"/>
      <c r="BJ576" s="312"/>
      <c r="BK576" s="370">
        <v>7.0677912318720901</v>
      </c>
      <c r="BL576" s="370">
        <v>2.3855021608720901</v>
      </c>
      <c r="BM576" s="370">
        <f t="shared" si="4"/>
        <v>4.6822890709999996</v>
      </c>
      <c r="BN576" s="312">
        <f>_xll.SRS1Splines.Functions25.Linear_Interp(V_XNN1!$K$3:$K$8,V_XNN1!$L$3:$L$8,BT576)</f>
        <v>0.21748439999999999</v>
      </c>
      <c r="BO576" s="312">
        <f>(BN576/V_XNN1!$L$7)*100</f>
        <v>103.56400000000001</v>
      </c>
      <c r="BP576" s="308">
        <f>_xll.SRS1Splines.Functions25.Linear_Interp(V_XNN1!$K$3:$K$8,V_XNN1!$M$3:$M$8,BT576)</f>
        <v>6.14843999999998E-2</v>
      </c>
      <c r="BQ576" s="308">
        <f>IFERROR((BN576 - V_XNN1!$M$16) / (V_XNN1!$M$15- V_XNN1!$M$16) * 100, 0)</f>
        <v>95.587743732590539</v>
      </c>
      <c r="BR576" s="308">
        <v>252</v>
      </c>
      <c r="BS576" s="308">
        <v>249</v>
      </c>
      <c r="BT576" s="374">
        <v>252.42</v>
      </c>
      <c r="BU576" s="312">
        <v>0.32400000000000001</v>
      </c>
      <c r="BV576" s="372">
        <v>0.34243000000000001</v>
      </c>
      <c r="BW576" s="369"/>
      <c r="BX576" s="312"/>
      <c r="BY576" s="370"/>
      <c r="BZ576" s="370"/>
      <c r="CA576" s="370"/>
      <c r="CB576" s="312"/>
      <c r="CC576" s="312"/>
      <c r="CD576" s="308"/>
      <c r="CE576" s="312"/>
      <c r="CF576" s="312"/>
      <c r="CG576" s="312"/>
      <c r="CH576" s="312"/>
      <c r="CI576" s="384"/>
      <c r="CJ576" s="312"/>
      <c r="CK576" s="372"/>
      <c r="CL576" s="369"/>
      <c r="CM576" s="312"/>
      <c r="CN576" s="370"/>
      <c r="CO576" s="370"/>
      <c r="CP576" s="370"/>
      <c r="CQ576" s="312"/>
      <c r="CR576" s="312"/>
      <c r="CS576" s="308"/>
      <c r="CT576" s="312"/>
      <c r="CU576" s="312"/>
      <c r="CV576" s="312"/>
      <c r="CW576" s="312"/>
      <c r="CX576" s="384"/>
      <c r="CY576" s="312"/>
      <c r="CZ576" s="372"/>
    </row>
    <row r="577" spans="1:104" s="1" customFormat="1" hidden="1">
      <c r="A577" s="271">
        <v>45136</v>
      </c>
      <c r="B577" s="380"/>
      <c r="C577" s="381"/>
      <c r="D577" s="382"/>
      <c r="E577" s="382"/>
      <c r="F577" s="382"/>
      <c r="G577" s="312"/>
      <c r="H577" s="308"/>
      <c r="I577" s="308"/>
      <c r="J577" s="308"/>
      <c r="K577" s="308"/>
      <c r="L577" s="308"/>
      <c r="M577" s="371"/>
      <c r="N577" s="371"/>
      <c r="O577" s="312"/>
      <c r="P577" s="383"/>
      <c r="Q577" s="369">
        <v>13.6</v>
      </c>
      <c r="R577" s="312"/>
      <c r="S577" s="370">
        <v>3.8020964098033909</v>
      </c>
      <c r="T577" s="370">
        <v>3.4562000000000004</v>
      </c>
      <c r="U577" s="370">
        <v>0</v>
      </c>
      <c r="V577" s="312">
        <f>_xll.SRS1Splines.Functions25.Linear_Interp(V_NK3!$P$8:$P$32,V_NK3!$R$8:$R$32,AC577)</f>
        <v>327.77949222500098</v>
      </c>
      <c r="W577" s="312">
        <f>(V577/V_NK3!$R$28)*100</f>
        <v>60.459507991537343</v>
      </c>
      <c r="X577" s="308">
        <f>V577-V_NK3!$R$8</f>
        <v>271.200840225001</v>
      </c>
      <c r="Y577" s="308">
        <f>IFERROR((V577 - V_NK3!$V$10) / (V_NK3!$V$9- V_NK3!$V$10) * 100, 0)</f>
        <v>55.852232598348849</v>
      </c>
      <c r="Z577" s="308">
        <v>541.79999999999995</v>
      </c>
      <c r="AA577" s="308">
        <v>521</v>
      </c>
      <c r="AB577" s="312">
        <v>534.73</v>
      </c>
      <c r="AC577" s="371">
        <v>534.72500000000002</v>
      </c>
      <c r="AD577" s="308">
        <v>0.4</v>
      </c>
      <c r="AE577" s="372">
        <v>0.78549999999999998</v>
      </c>
      <c r="AF577" s="373">
        <v>16.8</v>
      </c>
      <c r="AG577" s="312"/>
      <c r="AH577" s="370">
        <v>4.3652718152351193</v>
      </c>
      <c r="AI577" s="370">
        <v>3.9221142545454546</v>
      </c>
      <c r="AJ577" s="370">
        <v>0</v>
      </c>
      <c r="AK577" s="312">
        <f>_xll.SRS1Splines.Functions25.Linear_Interp(V_NK2!$R$10:$R$21,V_NK2!$T$10:$T$21,AR577)</f>
        <v>67.1188000000258</v>
      </c>
      <c r="AL577" s="312">
        <f>(AK577/V_NK2!$T$18)*100</f>
        <v>94.003921568663571</v>
      </c>
      <c r="AM577" s="308">
        <f>AK577-V_NK2!$T$11</f>
        <v>26.298799999998003</v>
      </c>
      <c r="AN577" s="308">
        <f>IFERROR((AK577 - V_NK2!$X$12) / (V_NK2!$X$11- V_NK2!$X$12) * 100, 0)</f>
        <v>85.999999999997684</v>
      </c>
      <c r="AO577" s="308">
        <v>427</v>
      </c>
      <c r="AP577" s="308">
        <v>420</v>
      </c>
      <c r="AQ577" s="308">
        <v>425</v>
      </c>
      <c r="AR577" s="371">
        <v>426.02</v>
      </c>
      <c r="AS577" s="312">
        <v>1.403225806451613</v>
      </c>
      <c r="AT577" s="372">
        <v>0.95299999999999996</v>
      </c>
      <c r="AU577" s="369"/>
      <c r="AV577" s="312"/>
      <c r="AW577" s="370"/>
      <c r="AX577" s="370"/>
      <c r="AY577" s="370"/>
      <c r="AZ577" s="312"/>
      <c r="BA577" s="312"/>
      <c r="BB577" s="308"/>
      <c r="BC577" s="308"/>
      <c r="BD577" s="308"/>
      <c r="BE577" s="308"/>
      <c r="BF577" s="374"/>
      <c r="BG577" s="312"/>
      <c r="BH577" s="372"/>
      <c r="BI577" s="369"/>
      <c r="BJ577" s="312"/>
      <c r="BK577" s="370">
        <v>7.0604068546547794</v>
      </c>
      <c r="BL577" s="370">
        <v>2.3781177836547802</v>
      </c>
      <c r="BM577" s="370">
        <f t="shared" si="4"/>
        <v>4.6822890709999996</v>
      </c>
      <c r="BN577" s="312">
        <f>_xll.SRS1Splines.Functions25.Linear_Interp(V_XNN1!$K$3:$K$8,V_XNN1!$L$3:$L$8,BT577)</f>
        <v>0.21748439999999999</v>
      </c>
      <c r="BO577" s="312">
        <f>(BN577/V_XNN1!$L$7)*100</f>
        <v>103.56400000000001</v>
      </c>
      <c r="BP577" s="308">
        <f>_xll.SRS1Splines.Functions25.Linear_Interp(V_XNN1!$K$3:$K$8,V_XNN1!$M$3:$M$8,BT577)</f>
        <v>6.14843999999998E-2</v>
      </c>
      <c r="BQ577" s="308">
        <f>IFERROR((BN577 - V_XNN1!$M$16) / (V_XNN1!$M$15- V_XNN1!$M$16) * 100, 0)</f>
        <v>95.587743732590539</v>
      </c>
      <c r="BR577" s="308">
        <v>252</v>
      </c>
      <c r="BS577" s="308">
        <v>249</v>
      </c>
      <c r="BT577" s="374">
        <v>252.42</v>
      </c>
      <c r="BU577" s="312">
        <v>0.32400000000000001</v>
      </c>
      <c r="BV577" s="372">
        <v>0.34137000000000001</v>
      </c>
      <c r="BW577" s="369"/>
      <c r="BX577" s="312"/>
      <c r="BY577" s="370"/>
      <c r="BZ577" s="370"/>
      <c r="CA577" s="370"/>
      <c r="CB577" s="312"/>
      <c r="CC577" s="312"/>
      <c r="CD577" s="308"/>
      <c r="CE577" s="312"/>
      <c r="CF577" s="312"/>
      <c r="CG577" s="312"/>
      <c r="CH577" s="312"/>
      <c r="CI577" s="384"/>
      <c r="CJ577" s="312"/>
      <c r="CK577" s="372"/>
      <c r="CL577" s="369"/>
      <c r="CM577" s="312"/>
      <c r="CN577" s="370"/>
      <c r="CO577" s="370"/>
      <c r="CP577" s="370"/>
      <c r="CQ577" s="312"/>
      <c r="CR577" s="312"/>
      <c r="CS577" s="308"/>
      <c r="CT577" s="312"/>
      <c r="CU577" s="312"/>
      <c r="CV577" s="312"/>
      <c r="CW577" s="312"/>
      <c r="CX577" s="384"/>
      <c r="CY577" s="312"/>
      <c r="CZ577" s="372"/>
    </row>
    <row r="578" spans="1:104" s="1" customFormat="1" hidden="1">
      <c r="A578" s="271">
        <v>45137</v>
      </c>
      <c r="B578" s="380"/>
      <c r="C578" s="381"/>
      <c r="D578" s="382"/>
      <c r="E578" s="382"/>
      <c r="F578" s="382"/>
      <c r="G578" s="312"/>
      <c r="H578" s="308"/>
      <c r="I578" s="308"/>
      <c r="J578" s="308"/>
      <c r="K578" s="308"/>
      <c r="L578" s="308"/>
      <c r="M578" s="371"/>
      <c r="N578" s="371"/>
      <c r="O578" s="312"/>
      <c r="P578" s="383"/>
      <c r="Q578" s="369">
        <v>47.8</v>
      </c>
      <c r="R578" s="312"/>
      <c r="S578" s="370">
        <v>6.1644703192501069</v>
      </c>
      <c r="T578" s="370">
        <v>1.956064</v>
      </c>
      <c r="U578" s="370">
        <v>0</v>
      </c>
      <c r="V578" s="312">
        <f>_xll.SRS1Splines.Functions25.Linear_Interp(V_NK3!$P$8:$P$32,V_NK3!$R$8:$R$32,AC578)</f>
        <v>331.98789857099899</v>
      </c>
      <c r="W578" s="312">
        <f>(V578/V_NK3!$R$28)*100</f>
        <v>61.235755997110687</v>
      </c>
      <c r="X578" s="308">
        <f>V578-V_NK3!$R$8</f>
        <v>275.40924657099902</v>
      </c>
      <c r="Y578" s="308">
        <f>IFERROR((V578 - V_NK3!$V$10) / (V_NK3!$V$9- V_NK3!$V$10) * 100, 0)</f>
        <v>56.718929360460798</v>
      </c>
      <c r="Z578" s="308">
        <v>541.79999999999995</v>
      </c>
      <c r="AA578" s="308">
        <v>521</v>
      </c>
      <c r="AB578" s="312">
        <v>534.73</v>
      </c>
      <c r="AC578" s="371">
        <v>534.87099999999998</v>
      </c>
      <c r="AD578" s="308">
        <v>0.4</v>
      </c>
      <c r="AE578" s="372">
        <v>0.44456000000000001</v>
      </c>
      <c r="AF578" s="373">
        <v>71</v>
      </c>
      <c r="AG578" s="312"/>
      <c r="AH578" s="370">
        <v>3.7947328053525355</v>
      </c>
      <c r="AI578" s="370">
        <v>3.236669869090909</v>
      </c>
      <c r="AJ578" s="370">
        <v>0</v>
      </c>
      <c r="AK578" s="312">
        <f>_xll.SRS1Splines.Functions25.Linear_Interp(V_NK2!$R$10:$R$21,V_NK2!$T$10:$T$21,AR578)</f>
        <v>68.254628571454504</v>
      </c>
      <c r="AL578" s="312">
        <f>(AK578/V_NK2!$T$18)*100</f>
        <v>95.594717887191166</v>
      </c>
      <c r="AM578" s="308">
        <f>AK578-V_NK2!$T$11</f>
        <v>27.434628571426707</v>
      </c>
      <c r="AN578" s="308">
        <f>IFERROR((AK578 - V_NK2!$X$12) / (V_NK2!$X$11- V_NK2!$X$12) * 100, 0)</f>
        <v>89.714285714284031</v>
      </c>
      <c r="AO578" s="308">
        <v>427</v>
      </c>
      <c r="AP578" s="308">
        <v>420</v>
      </c>
      <c r="AQ578" s="308">
        <v>425</v>
      </c>
      <c r="AR578" s="371">
        <v>426.28</v>
      </c>
      <c r="AS578" s="312">
        <v>1.403225806451613</v>
      </c>
      <c r="AT578" s="372">
        <v>0.78600000000000003</v>
      </c>
      <c r="AU578" s="369"/>
      <c r="AV578" s="312"/>
      <c r="AW578" s="370"/>
      <c r="AX578" s="370"/>
      <c r="AY578" s="370"/>
      <c r="AZ578" s="312"/>
      <c r="BA578" s="312"/>
      <c r="BB578" s="308"/>
      <c r="BC578" s="308"/>
      <c r="BD578" s="308"/>
      <c r="BE578" s="308"/>
      <c r="BF578" s="374"/>
      <c r="BG578" s="312"/>
      <c r="BH578" s="372"/>
      <c r="BI578" s="369"/>
      <c r="BJ578" s="312"/>
      <c r="BK578" s="370">
        <v>8.27990377805496</v>
      </c>
      <c r="BL578" s="370">
        <v>2.3611337160549604</v>
      </c>
      <c r="BM578" s="370">
        <f t="shared" si="4"/>
        <v>5.9187700620000001</v>
      </c>
      <c r="BN578" s="312">
        <f>_xll.SRS1Splines.Functions25.Linear_Interp(V_XNN1!$K$3:$K$8,V_XNN1!$L$3:$L$8,BT578)</f>
        <v>0.220692</v>
      </c>
      <c r="BO578" s="312">
        <f>(BN578/V_XNN1!$L$7)*100</f>
        <v>105.09142857142857</v>
      </c>
      <c r="BP578" s="308">
        <f>_xll.SRS1Splines.Functions25.Linear_Interp(V_XNN1!$K$3:$K$8,V_XNN1!$M$3:$M$8,BT578)</f>
        <v>6.4691999999999902E-2</v>
      </c>
      <c r="BQ578" s="308">
        <f>IFERROR((BN578 - V_XNN1!$M$16) / (V_XNN1!$M$15- V_XNN1!$M$16) * 100, 0)</f>
        <v>105.51532033426186</v>
      </c>
      <c r="BR578" s="308">
        <v>252</v>
      </c>
      <c r="BS578" s="308">
        <v>249</v>
      </c>
      <c r="BT578" s="374">
        <v>252.6</v>
      </c>
      <c r="BU578" s="312">
        <v>0.32400000000000001</v>
      </c>
      <c r="BV578" s="372">
        <v>0.33893200000000001</v>
      </c>
      <c r="BW578" s="369"/>
      <c r="BX578" s="312"/>
      <c r="BY578" s="370"/>
      <c r="BZ578" s="370"/>
      <c r="CA578" s="370"/>
      <c r="CB578" s="312"/>
      <c r="CC578" s="312"/>
      <c r="CD578" s="308"/>
      <c r="CE578" s="312"/>
      <c r="CF578" s="312"/>
      <c r="CG578" s="312"/>
      <c r="CH578" s="312"/>
      <c r="CI578" s="384"/>
      <c r="CJ578" s="312"/>
      <c r="CK578" s="372"/>
      <c r="CL578" s="369"/>
      <c r="CM578" s="312"/>
      <c r="CN578" s="370"/>
      <c r="CO578" s="370"/>
      <c r="CP578" s="370"/>
      <c r="CQ578" s="312"/>
      <c r="CR578" s="312"/>
      <c r="CS578" s="308"/>
      <c r="CT578" s="312"/>
      <c r="CU578" s="312"/>
      <c r="CV578" s="312"/>
      <c r="CW578" s="312"/>
      <c r="CX578" s="384"/>
      <c r="CY578" s="312"/>
      <c r="CZ578" s="372"/>
    </row>
    <row r="579" spans="1:104" s="1" customFormat="1" hidden="1">
      <c r="A579" s="271">
        <v>45138</v>
      </c>
      <c r="B579" s="380"/>
      <c r="C579" s="381"/>
      <c r="D579" s="382"/>
      <c r="E579" s="382"/>
      <c r="F579" s="382"/>
      <c r="G579" s="312"/>
      <c r="H579" s="308"/>
      <c r="I579" s="308"/>
      <c r="J579" s="308"/>
      <c r="K579" s="308"/>
      <c r="L579" s="308"/>
      <c r="M579" s="371"/>
      <c r="N579" s="371"/>
      <c r="O579" s="312"/>
      <c r="P579" s="383"/>
      <c r="Q579" s="369">
        <v>18.2</v>
      </c>
      <c r="R579" s="312"/>
      <c r="S579" s="370">
        <v>7.9367344952793122</v>
      </c>
      <c r="T579" s="370">
        <v>3.4344000000000001</v>
      </c>
      <c r="U579" s="370">
        <v>0</v>
      </c>
      <c r="V579" s="312">
        <f>_xll.SRS1Splines.Functions25.Linear_Interp(V_NK3!$P$8:$P$32,V_NK3!$R$8:$R$32,AC579)</f>
        <v>336.49023307499903</v>
      </c>
      <c r="W579" s="312">
        <f>(V579/V_NK3!$R$28)*100</f>
        <v>62.066219572111628</v>
      </c>
      <c r="X579" s="308">
        <f>V579-V_NK3!$R$8</f>
        <v>279.91158107499905</v>
      </c>
      <c r="Y579" s="308">
        <f>IFERROR((V579 - V_NK3!$V$10) / (V_NK3!$V$9- V_NK3!$V$10) * 100, 0)</f>
        <v>57.646158913821886</v>
      </c>
      <c r="Z579" s="308">
        <v>541.79999999999995</v>
      </c>
      <c r="AA579" s="308">
        <v>521</v>
      </c>
      <c r="AB579" s="312">
        <v>534.73</v>
      </c>
      <c r="AC579" s="371">
        <v>535.02499999999998</v>
      </c>
      <c r="AD579" s="308">
        <v>1.19</v>
      </c>
      <c r="AE579" s="372">
        <v>0.81</v>
      </c>
      <c r="AF579" s="373">
        <v>24.4</v>
      </c>
      <c r="AG579" s="312"/>
      <c r="AH579" s="370">
        <v>5.710082383442173</v>
      </c>
      <c r="AI579" s="370">
        <v>5.2093279636363636</v>
      </c>
      <c r="AJ579" s="370">
        <v>0</v>
      </c>
      <c r="AK579" s="312">
        <f>_xll.SRS1Splines.Functions25.Linear_Interp(V_NK2!$R$10:$R$21,V_NK2!$T$10:$T$21,AR579)</f>
        <v>67.599342857168807</v>
      </c>
      <c r="AL579" s="312">
        <f>(AK579/V_NK2!$T$18)*100</f>
        <v>94.676950780348463</v>
      </c>
      <c r="AM579" s="308">
        <f>AK579-V_NK2!$T$11</f>
        <v>26.77934285714101</v>
      </c>
      <c r="AN579" s="308">
        <f>IFERROR((AK579 - V_NK2!$X$12) / (V_NK2!$X$11- V_NK2!$X$12) * 100, 0)</f>
        <v>87.571428571426836</v>
      </c>
      <c r="AO579" s="308">
        <v>427</v>
      </c>
      <c r="AP579" s="308">
        <v>420</v>
      </c>
      <c r="AQ579" s="308">
        <v>425</v>
      </c>
      <c r="AR579" s="371">
        <v>426.13</v>
      </c>
      <c r="AS579" s="312">
        <v>1.403225806451613</v>
      </c>
      <c r="AT579" s="372">
        <v>1.266</v>
      </c>
      <c r="AU579" s="369"/>
      <c r="AV579" s="312"/>
      <c r="AW579" s="370"/>
      <c r="AX579" s="370"/>
      <c r="AY579" s="370"/>
      <c r="AZ579" s="312"/>
      <c r="BA579" s="312"/>
      <c r="BB579" s="308"/>
      <c r="BC579" s="308"/>
      <c r="BD579" s="308"/>
      <c r="BE579" s="308"/>
      <c r="BF579" s="374"/>
      <c r="BG579" s="312"/>
      <c r="BH579" s="372"/>
      <c r="BI579" s="369"/>
      <c r="BJ579" s="312"/>
      <c r="BK579" s="370">
        <v>8.2762255822334989</v>
      </c>
      <c r="BL579" s="370">
        <v>2.3574554602335001</v>
      </c>
      <c r="BM579" s="370">
        <f t="shared" si="4"/>
        <v>5.9187701219999989</v>
      </c>
      <c r="BN579" s="312">
        <f>_xll.SRS1Splines.Functions25.Linear_Interp(V_XNN1!$K$3:$K$8,V_XNN1!$L$3:$L$8,BT579)</f>
        <v>0.220692</v>
      </c>
      <c r="BO579" s="312">
        <f>(BN579/V_XNN1!$L$7)*100</f>
        <v>105.09142857142857</v>
      </c>
      <c r="BP579" s="308">
        <f>_xll.SRS1Splines.Functions25.Linear_Interp(V_XNN1!$K$3:$K$8,V_XNN1!$M$3:$M$8,BT579)</f>
        <v>6.4691999999999902E-2</v>
      </c>
      <c r="BQ579" s="308">
        <f>IFERROR((BN579 - V_XNN1!$M$16) / (V_XNN1!$M$15- V_XNN1!$M$16) * 100, 0)</f>
        <v>105.51532033426186</v>
      </c>
      <c r="BR579" s="308">
        <v>252</v>
      </c>
      <c r="BS579" s="308">
        <v>249</v>
      </c>
      <c r="BT579" s="374">
        <v>252.6</v>
      </c>
      <c r="BU579" s="312">
        <v>0.32400000000000001</v>
      </c>
      <c r="BV579" s="372">
        <v>0.33840399999999998</v>
      </c>
      <c r="BW579" s="369"/>
      <c r="BX579" s="312"/>
      <c r="BY579" s="370"/>
      <c r="BZ579" s="370"/>
      <c r="CA579" s="370"/>
      <c r="CB579" s="312"/>
      <c r="CC579" s="312"/>
      <c r="CD579" s="308"/>
      <c r="CE579" s="312"/>
      <c r="CF579" s="312"/>
      <c r="CG579" s="312"/>
      <c r="CH579" s="312"/>
      <c r="CI579" s="384"/>
      <c r="CJ579" s="312"/>
      <c r="CK579" s="372"/>
      <c r="CL579" s="369"/>
      <c r="CM579" s="312"/>
      <c r="CN579" s="370"/>
      <c r="CO579" s="370"/>
      <c r="CP579" s="370"/>
      <c r="CQ579" s="312"/>
      <c r="CR579" s="312"/>
      <c r="CS579" s="308"/>
      <c r="CT579" s="312"/>
      <c r="CU579" s="312"/>
      <c r="CV579" s="312"/>
      <c r="CW579" s="312"/>
      <c r="CX579" s="384"/>
      <c r="CY579" s="312"/>
      <c r="CZ579" s="372"/>
    </row>
    <row r="580" spans="1:104" s="1" customFormat="1" hidden="1">
      <c r="A580" s="271">
        <v>45139</v>
      </c>
      <c r="B580" s="380"/>
      <c r="C580" s="381"/>
      <c r="D580" s="382"/>
      <c r="E580" s="382"/>
      <c r="F580" s="382"/>
      <c r="G580" s="312"/>
      <c r="H580" s="308"/>
      <c r="I580" s="308"/>
      <c r="J580" s="308"/>
      <c r="K580" s="308"/>
      <c r="L580" s="308"/>
      <c r="M580" s="371"/>
      <c r="N580" s="371"/>
      <c r="O580" s="312"/>
      <c r="P580" s="383"/>
      <c r="Q580" s="369">
        <v>14.6</v>
      </c>
      <c r="R580" s="312"/>
      <c r="S580" s="370">
        <v>8.025618489847183</v>
      </c>
      <c r="T580" s="370">
        <v>1.6599600000000001</v>
      </c>
      <c r="U580" s="370">
        <v>0</v>
      </c>
      <c r="V580" s="312">
        <f>_xll.SRS1Splines.Functions25.Linear_Interp(V_NK3!$P$8:$P$32,V_NK3!$R$8:$R$32,AC580)</f>
        <v>342.85589144399802</v>
      </c>
      <c r="W580" s="312">
        <f>(V580/V_NK3!$R$28)*100</f>
        <v>63.240376534828812</v>
      </c>
      <c r="X580" s="308">
        <f>V580-V_NK3!$R$8</f>
        <v>286.27723944399804</v>
      </c>
      <c r="Y580" s="308">
        <f>IFERROR((V580 - V_NK3!$V$10) / (V_NK3!$V$9- V_NK3!$V$10) * 100, 0)</f>
        <v>58.957129158501033</v>
      </c>
      <c r="Z580" s="308">
        <v>541.79999999999995</v>
      </c>
      <c r="AA580" s="308">
        <v>521</v>
      </c>
      <c r="AB580" s="312">
        <v>538.58000000000004</v>
      </c>
      <c r="AC580" s="371">
        <v>535.22799999999995</v>
      </c>
      <c r="AD580" s="308">
        <v>0.38700000000000001</v>
      </c>
      <c r="AE580" s="372">
        <v>0.39150000000000001</v>
      </c>
      <c r="AF580" s="373">
        <v>17.600000000000001</v>
      </c>
      <c r="AG580" s="312"/>
      <c r="AH580" s="370">
        <v>4.1424181016495707</v>
      </c>
      <c r="AI580" s="370">
        <v>5.758934072727274</v>
      </c>
      <c r="AJ580" s="370">
        <v>0</v>
      </c>
      <c r="AK580" s="312">
        <f>_xll.SRS1Splines.Functions25.Linear_Interp(V_NK2!$R$10:$R$21,V_NK2!$T$10:$T$21,AR580)</f>
        <v>68.123571428597401</v>
      </c>
      <c r="AL580" s="312">
        <f>(AK580/V_NK2!$T$18)*100</f>
        <v>95.411164465822679</v>
      </c>
      <c r="AM580" s="308">
        <f>AK580-V_NK2!$T$11</f>
        <v>27.303571428569605</v>
      </c>
      <c r="AN580" s="308">
        <f>IFERROR((AK580 - V_NK2!$X$12) / (V_NK2!$X$11- V_NK2!$X$12) * 100, 0)</f>
        <v>89.2857142857127</v>
      </c>
      <c r="AO580" s="308">
        <v>427</v>
      </c>
      <c r="AP580" s="308">
        <v>420</v>
      </c>
      <c r="AQ580" s="308">
        <v>422.18</v>
      </c>
      <c r="AR580" s="371">
        <v>426.25</v>
      </c>
      <c r="AS580" s="312">
        <v>1.5783870967741935</v>
      </c>
      <c r="AT580" s="372">
        <v>1.3615050040000001</v>
      </c>
      <c r="AU580" s="369"/>
      <c r="AV580" s="312"/>
      <c r="AW580" s="370"/>
      <c r="AX580" s="370"/>
      <c r="AY580" s="370"/>
      <c r="AZ580" s="312"/>
      <c r="BA580" s="312"/>
      <c r="BB580" s="308"/>
      <c r="BC580" s="308"/>
      <c r="BD580" s="308"/>
      <c r="BE580" s="308"/>
      <c r="BF580" s="374"/>
      <c r="BG580" s="312"/>
      <c r="BH580" s="372"/>
      <c r="BI580" s="369"/>
      <c r="BJ580" s="312"/>
      <c r="BK580" s="370">
        <v>10.1537646559806</v>
      </c>
      <c r="BL580" s="370">
        <v>2.3626663226472298</v>
      </c>
      <c r="BM580" s="370">
        <f t="shared" si="4"/>
        <v>7.7910983333333705</v>
      </c>
      <c r="BN580" s="312">
        <f>_xll.SRS1Splines.Functions25.Linear_Interp(V_XNN1!$K$3:$K$8,V_XNN1!$L$3:$L$8,BT580)</f>
        <v>0.22247400000000001</v>
      </c>
      <c r="BO580" s="312">
        <f>(BN580/V_XNN1!$L$7)*100</f>
        <v>105.94000000000001</v>
      </c>
      <c r="BP580" s="308">
        <f>_xll.SRS1Splines.Functions25.Linear_Interp(V_XNN1!$K$3:$K$8,V_XNN1!$M$3:$M$8,BT580)</f>
        <v>6.6473999999999797E-2</v>
      </c>
      <c r="BQ580" s="308">
        <f>IFERROR((BN580 - V_XNN1!$M$16) / (V_XNN1!$M$15- V_XNN1!$M$16) * 100, 0)</f>
        <v>111.0306406685237</v>
      </c>
      <c r="BR580" s="308">
        <v>252</v>
      </c>
      <c r="BS580" s="308">
        <v>249</v>
      </c>
      <c r="BT580" s="374">
        <v>252.7</v>
      </c>
      <c r="BU580" s="312">
        <v>0.33600000000000002</v>
      </c>
      <c r="BV580" s="372">
        <v>0.33915200000000001</v>
      </c>
      <c r="BW580" s="369"/>
      <c r="BX580" s="312"/>
      <c r="BY580" s="370"/>
      <c r="BZ580" s="370"/>
      <c r="CA580" s="370"/>
      <c r="CB580" s="312"/>
      <c r="CC580" s="312"/>
      <c r="CD580" s="308"/>
      <c r="CE580" s="312"/>
      <c r="CF580" s="312"/>
      <c r="CG580" s="312"/>
      <c r="CH580" s="312"/>
      <c r="CI580" s="384"/>
      <c r="CJ580" s="312"/>
      <c r="CK580" s="372"/>
      <c r="CL580" s="369"/>
      <c r="CM580" s="312"/>
      <c r="CN580" s="370"/>
      <c r="CO580" s="370"/>
      <c r="CP580" s="370"/>
      <c r="CQ580" s="312"/>
      <c r="CR580" s="312"/>
      <c r="CS580" s="308"/>
      <c r="CT580" s="312"/>
      <c r="CU580" s="312"/>
      <c r="CV580" s="312"/>
      <c r="CW580" s="312"/>
      <c r="CX580" s="384"/>
      <c r="CY580" s="312"/>
      <c r="CZ580" s="372"/>
    </row>
    <row r="581" spans="1:104" s="1" customFormat="1" hidden="1">
      <c r="A581" s="271">
        <v>45140</v>
      </c>
      <c r="B581" s="380"/>
      <c r="C581" s="381"/>
      <c r="D581" s="382"/>
      <c r="E581" s="382"/>
      <c r="F581" s="382"/>
      <c r="G581" s="312"/>
      <c r="H581" s="308"/>
      <c r="I581" s="308"/>
      <c r="J581" s="308"/>
      <c r="K581" s="308"/>
      <c r="L581" s="308"/>
      <c r="M581" s="371"/>
      <c r="N581" s="371"/>
      <c r="O581" s="312"/>
      <c r="P581" s="383"/>
      <c r="Q581" s="369">
        <v>27</v>
      </c>
      <c r="R581" s="312"/>
      <c r="S581" s="370">
        <v>9.6492637572578435</v>
      </c>
      <c r="T581" s="370">
        <v>1.9979304</v>
      </c>
      <c r="U581" s="370">
        <v>0</v>
      </c>
      <c r="V581" s="312">
        <f>_xll.SRS1Splines.Functions25.Linear_Interp(V_NK3!$P$8:$P$32,V_NK3!$R$8:$R$32,AC581)</f>
        <v>350.50722465599898</v>
      </c>
      <c r="W581" s="312">
        <f>(V581/V_NK3!$R$28)*100</f>
        <v>64.651678499868609</v>
      </c>
      <c r="X581" s="308">
        <f>V581-V_NK3!$R$8</f>
        <v>293.92857265599901</v>
      </c>
      <c r="Y581" s="308">
        <f>IFERROR((V581 - V_NK3!$V$10) / (V_NK3!$V$9- V_NK3!$V$10) * 100, 0)</f>
        <v>60.532876644716808</v>
      </c>
      <c r="Z581" s="308">
        <v>541.79999999999995</v>
      </c>
      <c r="AA581" s="308">
        <v>521</v>
      </c>
      <c r="AB581" s="312">
        <v>538.58000000000004</v>
      </c>
      <c r="AC581" s="371">
        <v>535.47199999999998</v>
      </c>
      <c r="AD581" s="308">
        <v>0.46800000000000003</v>
      </c>
      <c r="AE581" s="372">
        <v>0.47120999999999996</v>
      </c>
      <c r="AF581" s="373">
        <v>49.4</v>
      </c>
      <c r="AG581" s="312"/>
      <c r="AH581" s="370">
        <v>4.9823943998950879</v>
      </c>
      <c r="AI581" s="370">
        <v>6.4317901745454549</v>
      </c>
      <c r="AJ581" s="370">
        <v>0</v>
      </c>
      <c r="AK581" s="312">
        <f>_xll.SRS1Splines.Functions25.Linear_Interp(V_NK2!$R$10:$R$21,V_NK2!$T$10:$T$21,AR581)</f>
        <v>68.0798857143117</v>
      </c>
      <c r="AL581" s="312">
        <f>(AK581/V_NK2!$T$18)*100</f>
        <v>95.349979992033184</v>
      </c>
      <c r="AM581" s="308">
        <f>AK581-V_NK2!$T$11</f>
        <v>27.259885714283904</v>
      </c>
      <c r="AN581" s="308">
        <f>IFERROR((AK581 - V_NK2!$X$12) / (V_NK2!$X$11- V_NK2!$X$12) * 100, 0)</f>
        <v>89.142857142855604</v>
      </c>
      <c r="AO581" s="308">
        <v>427</v>
      </c>
      <c r="AP581" s="308">
        <v>420</v>
      </c>
      <c r="AQ581" s="308">
        <v>422.18</v>
      </c>
      <c r="AR581" s="371">
        <v>426.24</v>
      </c>
      <c r="AS581" s="312">
        <v>1.5783870967741935</v>
      </c>
      <c r="AT581" s="372">
        <v>1.5204553119999999</v>
      </c>
      <c r="AU581" s="369"/>
      <c r="AV581" s="312"/>
      <c r="AW581" s="370"/>
      <c r="AX581" s="370"/>
      <c r="AY581" s="370"/>
      <c r="AZ581" s="312"/>
      <c r="BA581" s="312"/>
      <c r="BB581" s="308"/>
      <c r="BC581" s="308"/>
      <c r="BD581" s="308"/>
      <c r="BE581" s="308"/>
      <c r="BF581" s="374"/>
      <c r="BG581" s="312"/>
      <c r="BH581" s="372"/>
      <c r="BI581" s="369"/>
      <c r="BJ581" s="312"/>
      <c r="BK581" s="370">
        <v>9.7042712577350603</v>
      </c>
      <c r="BL581" s="370">
        <v>2.3677239244017296</v>
      </c>
      <c r="BM581" s="370">
        <f t="shared" si="4"/>
        <v>7.3365473333333302</v>
      </c>
      <c r="BN581" s="312">
        <f>_xll.SRS1Splines.Functions25.Linear_Interp(V_XNN1!$K$3:$K$8,V_XNN1!$L$3:$L$8,BT581)</f>
        <v>0.220692</v>
      </c>
      <c r="BO581" s="312">
        <f>(BN581/V_XNN1!$L$7)*100</f>
        <v>105.09142857142857</v>
      </c>
      <c r="BP581" s="308">
        <f>_xll.SRS1Splines.Functions25.Linear_Interp(V_XNN1!$K$3:$K$8,V_XNN1!$M$3:$M$8,BT581)</f>
        <v>6.4691999999999902E-2</v>
      </c>
      <c r="BQ581" s="308">
        <f>IFERROR((BN581 - V_XNN1!$M$16) / (V_XNN1!$M$15- V_XNN1!$M$16) * 100, 0)</f>
        <v>105.51532033426186</v>
      </c>
      <c r="BR581" s="308">
        <v>252</v>
      </c>
      <c r="BS581" s="308">
        <v>249</v>
      </c>
      <c r="BT581" s="374">
        <v>252.6</v>
      </c>
      <c r="BU581" s="312">
        <v>0.33600000000000002</v>
      </c>
      <c r="BV581" s="372">
        <v>0.33987800000000001</v>
      </c>
      <c r="BW581" s="369"/>
      <c r="BX581" s="312"/>
      <c r="BY581" s="370"/>
      <c r="BZ581" s="370"/>
      <c r="CA581" s="370"/>
      <c r="CB581" s="312"/>
      <c r="CC581" s="312"/>
      <c r="CD581" s="308"/>
      <c r="CE581" s="312"/>
      <c r="CF581" s="312"/>
      <c r="CG581" s="312"/>
      <c r="CH581" s="312"/>
      <c r="CI581" s="384"/>
      <c r="CJ581" s="312"/>
      <c r="CK581" s="372"/>
      <c r="CL581" s="369"/>
      <c r="CM581" s="312"/>
      <c r="CN581" s="370"/>
      <c r="CO581" s="370"/>
      <c r="CP581" s="370"/>
      <c r="CQ581" s="312"/>
      <c r="CR581" s="312"/>
      <c r="CS581" s="308"/>
      <c r="CT581" s="312"/>
      <c r="CU581" s="312"/>
      <c r="CV581" s="312"/>
      <c r="CW581" s="312"/>
      <c r="CX581" s="384"/>
      <c r="CY581" s="312"/>
      <c r="CZ581" s="372"/>
    </row>
    <row r="582" spans="1:104" s="1" customFormat="1" hidden="1">
      <c r="A582" s="271">
        <v>45141</v>
      </c>
      <c r="B582" s="380"/>
      <c r="C582" s="381"/>
      <c r="D582" s="382"/>
      <c r="E582" s="382"/>
      <c r="F582" s="382"/>
      <c r="G582" s="312"/>
      <c r="H582" s="308"/>
      <c r="I582" s="308"/>
      <c r="J582" s="308"/>
      <c r="K582" s="308"/>
      <c r="L582" s="308"/>
      <c r="M582" s="371"/>
      <c r="N582" s="371"/>
      <c r="O582" s="312"/>
      <c r="P582" s="383"/>
      <c r="Q582" s="369">
        <v>40.200000000000003</v>
      </c>
      <c r="R582" s="312"/>
      <c r="S582" s="370">
        <v>8.5166368089466093</v>
      </c>
      <c r="T582" s="370">
        <v>1.4611040000000002</v>
      </c>
      <c r="U582" s="370">
        <v>0</v>
      </c>
      <c r="V582" s="312">
        <f>_xll.SRS1Splines.Functions25.Linear_Interp(V_NK3!$P$8:$P$32,V_NK3!$R$8:$R$32,AC582)</f>
        <v>357.562757331</v>
      </c>
      <c r="W582" s="312">
        <f>(V582/V_NK3!$R$28)*100</f>
        <v>65.953084000417604</v>
      </c>
      <c r="X582" s="308">
        <f>V582-V_NK3!$R$8</f>
        <v>300.98410533100002</v>
      </c>
      <c r="Y582" s="308">
        <f>IFERROR((V582 - V_NK3!$V$10) / (V_NK3!$V$9- V_NK3!$V$10) * 100, 0)</f>
        <v>61.985922482415788</v>
      </c>
      <c r="Z582" s="308">
        <v>541.79999999999995</v>
      </c>
      <c r="AA582" s="308">
        <v>521</v>
      </c>
      <c r="AB582" s="312">
        <v>538.58000000000004</v>
      </c>
      <c r="AC582" s="371">
        <v>535.697</v>
      </c>
      <c r="AD582" s="308">
        <v>0.36</v>
      </c>
      <c r="AE582" s="372">
        <v>0.34460000000000002</v>
      </c>
      <c r="AF582" s="373">
        <v>22</v>
      </c>
      <c r="AG582" s="312"/>
      <c r="AH582" s="370">
        <v>4.1254837469523808</v>
      </c>
      <c r="AI582" s="370">
        <v>5.2323653454545465</v>
      </c>
      <c r="AJ582" s="370">
        <v>0</v>
      </c>
      <c r="AK582" s="312">
        <f>_xll.SRS1Splines.Functions25.Linear_Interp(V_NK2!$R$10:$R$21,V_NK2!$T$10:$T$21,AR582)</f>
        <v>68.778857142883098</v>
      </c>
      <c r="AL582" s="312">
        <f>(AK582/V_NK2!$T$18)*100</f>
        <v>96.328931572665397</v>
      </c>
      <c r="AM582" s="308">
        <f>AK582-V_NK2!$T$11</f>
        <v>27.958857142855301</v>
      </c>
      <c r="AN582" s="308">
        <f>IFERROR((AK582 - V_NK2!$X$12) / (V_NK2!$X$11- V_NK2!$X$12) * 100, 0)</f>
        <v>91.428571428569896</v>
      </c>
      <c r="AO582" s="308">
        <v>427</v>
      </c>
      <c r="AP582" s="308">
        <v>420</v>
      </c>
      <c r="AQ582" s="308">
        <v>422.18</v>
      </c>
      <c r="AR582" s="371">
        <v>426.4</v>
      </c>
      <c r="AS582" s="312">
        <v>1.5783870967741935</v>
      </c>
      <c r="AT582" s="372">
        <v>1.2370489689999999</v>
      </c>
      <c r="AU582" s="369"/>
      <c r="AV582" s="312"/>
      <c r="AW582" s="370"/>
      <c r="AX582" s="370"/>
      <c r="AY582" s="370"/>
      <c r="AZ582" s="312"/>
      <c r="BA582" s="312"/>
      <c r="BB582" s="308"/>
      <c r="BC582" s="308"/>
      <c r="BD582" s="308"/>
      <c r="BE582" s="308"/>
      <c r="BF582" s="374"/>
      <c r="BG582" s="312"/>
      <c r="BH582" s="372"/>
      <c r="BI582" s="369"/>
      <c r="BJ582" s="312"/>
      <c r="BK582" s="370">
        <v>8.6560760367670806</v>
      </c>
      <c r="BL582" s="370">
        <v>2.3708100367670801</v>
      </c>
      <c r="BM582" s="370">
        <f t="shared" si="4"/>
        <v>6.285266</v>
      </c>
      <c r="BN582" s="312">
        <f>_xll.SRS1Splines.Functions25.Linear_Interp(V_XNN1!$K$3:$K$8,V_XNN1!$L$3:$L$8,BT582)</f>
        <v>0.220692</v>
      </c>
      <c r="BO582" s="312">
        <f>(BN582/V_XNN1!$L$7)*100</f>
        <v>105.09142857142857</v>
      </c>
      <c r="BP582" s="308">
        <f>_xll.SRS1Splines.Functions25.Linear_Interp(V_XNN1!$K$3:$K$8,V_XNN1!$M$3:$M$8,BT582)</f>
        <v>6.4691999999999902E-2</v>
      </c>
      <c r="BQ582" s="308">
        <f>IFERROR((BN582 - V_XNN1!$M$16) / (V_XNN1!$M$15- V_XNN1!$M$16) * 100, 0)</f>
        <v>105.51532033426186</v>
      </c>
      <c r="BR582" s="308">
        <v>252</v>
      </c>
      <c r="BS582" s="308">
        <v>249</v>
      </c>
      <c r="BT582" s="374">
        <v>252.6</v>
      </c>
      <c r="BU582" s="312">
        <v>0.33600000000000002</v>
      </c>
      <c r="BV582" s="372">
        <v>0.34032100000000004</v>
      </c>
      <c r="BW582" s="369"/>
      <c r="BX582" s="312"/>
      <c r="BY582" s="370"/>
      <c r="BZ582" s="370"/>
      <c r="CA582" s="370"/>
      <c r="CB582" s="312"/>
      <c r="CC582" s="312"/>
      <c r="CD582" s="308"/>
      <c r="CE582" s="312"/>
      <c r="CF582" s="312"/>
      <c r="CG582" s="312"/>
      <c r="CH582" s="312"/>
      <c r="CI582" s="384"/>
      <c r="CJ582" s="312"/>
      <c r="CK582" s="372"/>
      <c r="CL582" s="369"/>
      <c r="CM582" s="312"/>
      <c r="CN582" s="370"/>
      <c r="CO582" s="370"/>
      <c r="CP582" s="370"/>
      <c r="CQ582" s="312"/>
      <c r="CR582" s="312"/>
      <c r="CS582" s="308"/>
      <c r="CT582" s="312"/>
      <c r="CU582" s="312"/>
      <c r="CV582" s="312"/>
      <c r="CW582" s="312"/>
      <c r="CX582" s="384"/>
      <c r="CY582" s="312"/>
      <c r="CZ582" s="372"/>
    </row>
    <row r="583" spans="1:104" s="1" customFormat="1" hidden="1">
      <c r="A583" s="271">
        <v>45142</v>
      </c>
      <c r="B583" s="380"/>
      <c r="C583" s="381"/>
      <c r="D583" s="382"/>
      <c r="E583" s="382"/>
      <c r="F583" s="382"/>
      <c r="G583" s="312"/>
      <c r="H583" s="308"/>
      <c r="I583" s="308"/>
      <c r="J583" s="308"/>
      <c r="K583" s="308"/>
      <c r="L583" s="308"/>
      <c r="M583" s="371"/>
      <c r="N583" s="371"/>
      <c r="O583" s="312"/>
      <c r="P583" s="383"/>
      <c r="Q583" s="369">
        <v>23.8</v>
      </c>
      <c r="R583" s="312"/>
      <c r="S583" s="370">
        <v>12.155073919210434</v>
      </c>
      <c r="T583" s="370">
        <v>0.70129600000000003</v>
      </c>
      <c r="U583" s="370">
        <v>0</v>
      </c>
      <c r="V583" s="312">
        <f>_xll.SRS1Splines.Functions25.Linear_Interp(V_NK3!$P$8:$P$32,V_NK3!$R$8:$R$32,AC583)</f>
        <v>369.01653509999801</v>
      </c>
      <c r="W583" s="312">
        <f>(V583/V_NK3!$R$28)*100</f>
        <v>68.065753599901498</v>
      </c>
      <c r="X583" s="308">
        <f>V583-V_NK3!$R$8</f>
        <v>312.43788309999803</v>
      </c>
      <c r="Y583" s="308">
        <f>IFERROR((V583 - V_NK3!$V$10) / (V_NK3!$V$9- V_NK3!$V$10) * 100, 0)</f>
        <v>64.34476126607565</v>
      </c>
      <c r="Z583" s="308">
        <v>541.79999999999995</v>
      </c>
      <c r="AA583" s="308">
        <v>521</v>
      </c>
      <c r="AB583" s="312">
        <v>538.58000000000004</v>
      </c>
      <c r="AC583" s="371">
        <v>536.05999999999995</v>
      </c>
      <c r="AD583" s="308">
        <v>0.24299999999999999</v>
      </c>
      <c r="AE583" s="372">
        <v>0.16540000000000002</v>
      </c>
      <c r="AF583" s="373">
        <v>28.8</v>
      </c>
      <c r="AG583" s="312"/>
      <c r="AH583" s="370">
        <v>4.6423407933394438</v>
      </c>
      <c r="AI583" s="370">
        <v>4.4054878909090913</v>
      </c>
      <c r="AJ583" s="370">
        <v>0</v>
      </c>
      <c r="AK583" s="312">
        <f>_xll.SRS1Splines.Functions25.Linear_Interp(V_NK2!$R$10:$R$21,V_NK2!$T$10:$T$21,AR583)</f>
        <v>70.176800000026304</v>
      </c>
      <c r="AL583" s="312">
        <f>(AK583/V_NK2!$T$18)*100</f>
        <v>98.286834733930391</v>
      </c>
      <c r="AM583" s="308">
        <f>AK583-V_NK2!$T$11</f>
        <v>29.356799999998508</v>
      </c>
      <c r="AN583" s="308">
        <f>IFERROR((AK583 - V_NK2!$X$12) / (V_NK2!$X$11- V_NK2!$X$12) * 100, 0)</f>
        <v>95.999999999999829</v>
      </c>
      <c r="AO583" s="308">
        <v>427</v>
      </c>
      <c r="AP583" s="308">
        <v>420</v>
      </c>
      <c r="AQ583" s="308">
        <v>422.18</v>
      </c>
      <c r="AR583" s="371">
        <v>426.72</v>
      </c>
      <c r="AS583" s="312">
        <v>1.5783870967741935</v>
      </c>
      <c r="AT583" s="372">
        <v>1.0416071929999999</v>
      </c>
      <c r="AU583" s="369"/>
      <c r="AV583" s="312"/>
      <c r="AW583" s="370"/>
      <c r="AX583" s="370"/>
      <c r="AY583" s="370"/>
      <c r="AZ583" s="312"/>
      <c r="BA583" s="312"/>
      <c r="BB583" s="308"/>
      <c r="BC583" s="308"/>
      <c r="BD583" s="308"/>
      <c r="BE583" s="308"/>
      <c r="BF583" s="374"/>
      <c r="BG583" s="312"/>
      <c r="BH583" s="372"/>
      <c r="BI583" s="369"/>
      <c r="BJ583" s="312"/>
      <c r="BK583" s="370">
        <v>11.131882991227501</v>
      </c>
      <c r="BL583" s="370">
        <v>2.3507119912275001</v>
      </c>
      <c r="BM583" s="370">
        <f t="shared" si="4"/>
        <v>8.7811710000000005</v>
      </c>
      <c r="BN583" s="312">
        <f>_xll.SRS1Splines.Functions25.Linear_Interp(V_XNN1!$K$3:$K$8,V_XNN1!$L$3:$L$8,BT583)</f>
        <v>0.220692</v>
      </c>
      <c r="BO583" s="312">
        <f>(BN583/V_XNN1!$L$7)*100</f>
        <v>105.09142857142857</v>
      </c>
      <c r="BP583" s="308">
        <f>_xll.SRS1Splines.Functions25.Linear_Interp(V_XNN1!$K$3:$K$8,V_XNN1!$M$3:$M$8,BT583)</f>
        <v>6.4691999999999902E-2</v>
      </c>
      <c r="BQ583" s="308">
        <f>IFERROR((BN583 - V_XNN1!$M$16) / (V_XNN1!$M$15- V_XNN1!$M$16) * 100, 0)</f>
        <v>105.51532033426186</v>
      </c>
      <c r="BR583" s="308">
        <v>252</v>
      </c>
      <c r="BS583" s="308">
        <v>249</v>
      </c>
      <c r="BT583" s="374">
        <v>252.6</v>
      </c>
      <c r="BU583" s="312">
        <v>0.33600000000000002</v>
      </c>
      <c r="BV583" s="372">
        <v>0.33743599999999996</v>
      </c>
      <c r="BW583" s="369"/>
      <c r="BX583" s="312"/>
      <c r="BY583" s="370"/>
      <c r="BZ583" s="370"/>
      <c r="CA583" s="370"/>
      <c r="CB583" s="312"/>
      <c r="CC583" s="312"/>
      <c r="CD583" s="308"/>
      <c r="CE583" s="312"/>
      <c r="CF583" s="312"/>
      <c r="CG583" s="312"/>
      <c r="CH583" s="312"/>
      <c r="CI583" s="384"/>
      <c r="CJ583" s="312"/>
      <c r="CK583" s="372"/>
      <c r="CL583" s="369"/>
      <c r="CM583" s="312"/>
      <c r="CN583" s="370"/>
      <c r="CO583" s="370"/>
      <c r="CP583" s="370"/>
      <c r="CQ583" s="312"/>
      <c r="CR583" s="312"/>
      <c r="CS583" s="308"/>
      <c r="CT583" s="312"/>
      <c r="CU583" s="312"/>
      <c r="CV583" s="312"/>
      <c r="CW583" s="312"/>
      <c r="CX583" s="384"/>
      <c r="CY583" s="312"/>
      <c r="CZ583" s="372"/>
    </row>
    <row r="584" spans="1:104" s="1" customFormat="1" hidden="1">
      <c r="A584" s="271">
        <v>45143</v>
      </c>
      <c r="B584" s="380"/>
      <c r="C584" s="381"/>
      <c r="D584" s="382"/>
      <c r="E584" s="382"/>
      <c r="F584" s="382"/>
      <c r="G584" s="312"/>
      <c r="H584" s="308"/>
      <c r="I584" s="308"/>
      <c r="J584" s="308"/>
      <c r="K584" s="308"/>
      <c r="L584" s="308"/>
      <c r="M584" s="371"/>
      <c r="N584" s="371"/>
      <c r="O584" s="312"/>
      <c r="P584" s="383"/>
      <c r="Q584" s="369">
        <v>14</v>
      </c>
      <c r="R584" s="312"/>
      <c r="S584" s="370">
        <v>9.6130363226852413</v>
      </c>
      <c r="T584" s="370">
        <v>1.0553360000000001</v>
      </c>
      <c r="U584" s="370">
        <v>0</v>
      </c>
      <c r="V584" s="312">
        <f>_xll.SRS1Splines.Functions25.Linear_Interp(V_NK3!$P$8:$P$32,V_NK3!$R$8:$R$32,AC584)</f>
        <v>377.57423555499901</v>
      </c>
      <c r="W584" s="312">
        <f>(V584/V_NK3!$R$28)*100</f>
        <v>69.644236608512529</v>
      </c>
      <c r="X584" s="308">
        <f>V584-V_NK3!$R$8</f>
        <v>320.99558355499903</v>
      </c>
      <c r="Y584" s="308">
        <f>IFERROR((V584 - V_NK3!$V$10) / (V_NK3!$V$9- V_NK3!$V$10) * 100, 0)</f>
        <v>66.10716980405499</v>
      </c>
      <c r="Z584" s="308">
        <v>541.79999999999995</v>
      </c>
      <c r="AA584" s="308">
        <v>521</v>
      </c>
      <c r="AB584" s="312">
        <v>538.58000000000004</v>
      </c>
      <c r="AC584" s="371">
        <v>536.32299999999998</v>
      </c>
      <c r="AD584" s="308">
        <v>0.252</v>
      </c>
      <c r="AE584" s="372">
        <v>0.24890000000000001</v>
      </c>
      <c r="AF584" s="373">
        <v>13.8</v>
      </c>
      <c r="AG584" s="312"/>
      <c r="AH584" s="370">
        <v>4.1221043864861295</v>
      </c>
      <c r="AI584" s="370">
        <v>2.1066862909090909</v>
      </c>
      <c r="AJ584" s="370">
        <v>0</v>
      </c>
      <c r="AK584" s="312">
        <f>_xll.SRS1Splines.Functions25.Linear_Interp(V_NK2!$R$10:$R$21,V_NK2!$T$10:$T$21,AR584)</f>
        <v>71.225257142883393</v>
      </c>
      <c r="AL584" s="312">
        <f>(AK584/V_NK2!$T$18)*100</f>
        <v>99.755262104878696</v>
      </c>
      <c r="AM584" s="308">
        <f>AK584-V_NK2!$T$11</f>
        <v>30.405257142855596</v>
      </c>
      <c r="AN584" s="308">
        <f>IFERROR((AK584 - V_NK2!$X$12) / (V_NK2!$X$11- V_NK2!$X$12) * 100, 0)</f>
        <v>99.42857142857126</v>
      </c>
      <c r="AO584" s="308">
        <v>427</v>
      </c>
      <c r="AP584" s="308">
        <v>420</v>
      </c>
      <c r="AQ584" s="308">
        <v>422.18</v>
      </c>
      <c r="AR584" s="371">
        <v>426.96</v>
      </c>
      <c r="AS584" s="312">
        <v>1.5783870967741935</v>
      </c>
      <c r="AT584" s="372">
        <v>0.49821459400000001</v>
      </c>
      <c r="AU584" s="369"/>
      <c r="AV584" s="312"/>
      <c r="AW584" s="370"/>
      <c r="AX584" s="370"/>
      <c r="AY584" s="370"/>
      <c r="AZ584" s="312"/>
      <c r="BA584" s="312"/>
      <c r="BB584" s="308"/>
      <c r="BC584" s="308"/>
      <c r="BD584" s="308"/>
      <c r="BE584" s="308"/>
      <c r="BF584" s="374"/>
      <c r="BG584" s="312"/>
      <c r="BH584" s="372"/>
      <c r="BI584" s="369"/>
      <c r="BJ584" s="312"/>
      <c r="BK584" s="370">
        <v>7.5296252121739897</v>
      </c>
      <c r="BL584" s="370">
        <v>2.35868154550732</v>
      </c>
      <c r="BM584" s="370">
        <f t="shared" si="4"/>
        <v>5.1709436666666697</v>
      </c>
      <c r="BN584" s="312">
        <f>_xll.SRS1Splines.Functions25.Linear_Interp(V_XNN1!$K$3:$K$8,V_XNN1!$L$3:$L$8,BT584)</f>
        <v>0.21890999999999999</v>
      </c>
      <c r="BO584" s="312">
        <f>(BN584/V_XNN1!$L$7)*100</f>
        <v>104.24285714285715</v>
      </c>
      <c r="BP584" s="308">
        <f>_xll.SRS1Splines.Functions25.Linear_Interp(V_XNN1!$K$3:$K$8,V_XNN1!$M$3:$M$8,BT584)</f>
        <v>6.2909999999999994E-2</v>
      </c>
      <c r="BQ584" s="308">
        <f>IFERROR((BN584 - V_XNN1!$M$16) / (V_XNN1!$M$15- V_XNN1!$M$16) * 100, 0)</f>
        <v>100</v>
      </c>
      <c r="BR584" s="308">
        <v>252</v>
      </c>
      <c r="BS584" s="308">
        <v>249</v>
      </c>
      <c r="BT584" s="374">
        <v>252.5</v>
      </c>
      <c r="BU584" s="312">
        <v>0.33600000000000002</v>
      </c>
      <c r="BV584" s="372">
        <v>0.33857999999999999</v>
      </c>
      <c r="BW584" s="369"/>
      <c r="BX584" s="312"/>
      <c r="BY584" s="370"/>
      <c r="BZ584" s="370"/>
      <c r="CA584" s="370"/>
      <c r="CB584" s="312"/>
      <c r="CC584" s="312"/>
      <c r="CD584" s="308"/>
      <c r="CE584" s="312"/>
      <c r="CF584" s="312"/>
      <c r="CG584" s="312"/>
      <c r="CH584" s="312"/>
      <c r="CI584" s="384"/>
      <c r="CJ584" s="312"/>
      <c r="CK584" s="372"/>
      <c r="CL584" s="369"/>
      <c r="CM584" s="312"/>
      <c r="CN584" s="370"/>
      <c r="CO584" s="370"/>
      <c r="CP584" s="370"/>
      <c r="CQ584" s="312"/>
      <c r="CR584" s="312"/>
      <c r="CS584" s="308"/>
      <c r="CT584" s="312"/>
      <c r="CU584" s="312"/>
      <c r="CV584" s="312"/>
      <c r="CW584" s="312"/>
      <c r="CX584" s="384"/>
      <c r="CY584" s="312"/>
      <c r="CZ584" s="372"/>
    </row>
    <row r="585" spans="1:104" s="1" customFormat="1" hidden="1">
      <c r="A585" s="271">
        <v>45144</v>
      </c>
      <c r="B585" s="380"/>
      <c r="C585" s="381"/>
      <c r="D585" s="382"/>
      <c r="E585" s="382"/>
      <c r="F585" s="382"/>
      <c r="G585" s="312"/>
      <c r="H585" s="308"/>
      <c r="I585" s="308"/>
      <c r="J585" s="308"/>
      <c r="K585" s="308"/>
      <c r="L585" s="308"/>
      <c r="M585" s="371"/>
      <c r="N585" s="371"/>
      <c r="O585" s="312"/>
      <c r="P585" s="383"/>
      <c r="Q585" s="369">
        <v>27.8</v>
      </c>
      <c r="R585" s="312"/>
      <c r="S585" s="370">
        <v>7.7350890978355409</v>
      </c>
      <c r="T585" s="370">
        <v>0.80432800000000004</v>
      </c>
      <c r="U585" s="370">
        <v>0</v>
      </c>
      <c r="V585" s="312">
        <f>_xll.SRS1Splines.Functions25.Linear_Interp(V_NK3!$P$8:$P$32,V_NK3!$R$8:$R$32,AC585)</f>
        <v>384.50499675999799</v>
      </c>
      <c r="W585" s="312">
        <f>(V585/V_NK3!$R$28)*100</f>
        <v>70.92262779039109</v>
      </c>
      <c r="X585" s="308">
        <f>V585-V_NK3!$R$8</f>
        <v>327.92634475999802</v>
      </c>
      <c r="Y585" s="308">
        <f>IFERROR((V585 - V_NK3!$V$10) / (V_NK3!$V$9- V_NK3!$V$10) * 100, 0)</f>
        <v>67.534519684623433</v>
      </c>
      <c r="Z585" s="308">
        <v>541.79999999999995</v>
      </c>
      <c r="AA585" s="308">
        <v>521</v>
      </c>
      <c r="AB585" s="312">
        <v>538.58000000000004</v>
      </c>
      <c r="AC585" s="371">
        <v>536.53599999999994</v>
      </c>
      <c r="AD585" s="308">
        <v>0.20699999999999999</v>
      </c>
      <c r="AE585" s="372">
        <v>0.18969999999999998</v>
      </c>
      <c r="AF585" s="373">
        <v>24.4</v>
      </c>
      <c r="AG585" s="312"/>
      <c r="AH585" s="370">
        <v>3.2764746022857287</v>
      </c>
      <c r="AI585" s="370">
        <v>2.1326033454545454</v>
      </c>
      <c r="AJ585" s="370">
        <v>0</v>
      </c>
      <c r="AK585" s="312">
        <f>_xll.SRS1Splines.Functions25.Linear_Interp(V_NK2!$R$10:$R$21,V_NK2!$T$10:$T$21,AR585)</f>
        <v>70.264171428597706</v>
      </c>
      <c r="AL585" s="312">
        <f>(AK585/V_NK2!$T$18)*100</f>
        <v>98.409203681509382</v>
      </c>
      <c r="AM585" s="308">
        <f>AK585-V_NK2!$T$11</f>
        <v>29.444171428569909</v>
      </c>
      <c r="AN585" s="308">
        <f>IFERROR((AK585 - V_NK2!$X$12) / (V_NK2!$X$11- V_NK2!$X$12) * 100, 0)</f>
        <v>96.285714285714036</v>
      </c>
      <c r="AO585" s="308">
        <v>427</v>
      </c>
      <c r="AP585" s="308">
        <v>420</v>
      </c>
      <c r="AQ585" s="308">
        <v>422.18</v>
      </c>
      <c r="AR585" s="371">
        <v>426.74</v>
      </c>
      <c r="AS585" s="312">
        <v>1.5783870967741935</v>
      </c>
      <c r="AT585" s="372">
        <v>0.50449277000000003</v>
      </c>
      <c r="AU585" s="369"/>
      <c r="AV585" s="312"/>
      <c r="AW585" s="370"/>
      <c r="AX585" s="370"/>
      <c r="AY585" s="370"/>
      <c r="AZ585" s="312"/>
      <c r="BA585" s="312"/>
      <c r="BB585" s="308"/>
      <c r="BC585" s="308"/>
      <c r="BD585" s="308"/>
      <c r="BE585" s="308"/>
      <c r="BF585" s="374"/>
      <c r="BG585" s="312"/>
      <c r="BH585" s="372"/>
      <c r="BI585" s="369"/>
      <c r="BJ585" s="312"/>
      <c r="BK585" s="370">
        <v>6.0818853556085903</v>
      </c>
      <c r="BL585" s="370">
        <v>2.37032935560859</v>
      </c>
      <c r="BM585" s="370">
        <f t="shared" si="4"/>
        <v>3.7115560000000003</v>
      </c>
      <c r="BN585" s="312">
        <f>_xll.SRS1Splines.Functions25.Linear_Interp(V_XNN1!$K$3:$K$8,V_XNN1!$L$3:$L$8,BT585)</f>
        <v>0.21712799999999999</v>
      </c>
      <c r="BO585" s="312">
        <f>(BN585/V_XNN1!$L$7)*100</f>
        <v>103.3942857142857</v>
      </c>
      <c r="BP585" s="308">
        <f>_xll.SRS1Splines.Functions25.Linear_Interp(V_XNN1!$K$3:$K$8,V_XNN1!$M$3:$M$8,BT585)</f>
        <v>6.1128000000000099E-2</v>
      </c>
      <c r="BQ585" s="308">
        <f>IFERROR((BN585 - V_XNN1!$M$16) / (V_XNN1!$M$15- V_XNN1!$M$16) * 100, 0)</f>
        <v>94.484679665738142</v>
      </c>
      <c r="BR585" s="308">
        <v>252</v>
      </c>
      <c r="BS585" s="308">
        <v>249</v>
      </c>
      <c r="BT585" s="374">
        <v>252.4</v>
      </c>
      <c r="BU585" s="312">
        <v>0.33600000000000002</v>
      </c>
      <c r="BV585" s="372">
        <v>0.340252</v>
      </c>
      <c r="BW585" s="369"/>
      <c r="BX585" s="312"/>
      <c r="BY585" s="370"/>
      <c r="BZ585" s="370"/>
      <c r="CA585" s="370"/>
      <c r="CB585" s="312"/>
      <c r="CC585" s="312"/>
      <c r="CD585" s="308"/>
      <c r="CE585" s="312"/>
      <c r="CF585" s="312"/>
      <c r="CG585" s="312"/>
      <c r="CH585" s="312"/>
      <c r="CI585" s="384"/>
      <c r="CJ585" s="312"/>
      <c r="CK585" s="372"/>
      <c r="CL585" s="369"/>
      <c r="CM585" s="312"/>
      <c r="CN585" s="370"/>
      <c r="CO585" s="370"/>
      <c r="CP585" s="370"/>
      <c r="CQ585" s="312"/>
      <c r="CR585" s="312"/>
      <c r="CS585" s="308"/>
      <c r="CT585" s="312"/>
      <c r="CU585" s="312"/>
      <c r="CV585" s="312"/>
      <c r="CW585" s="312"/>
      <c r="CX585" s="384"/>
      <c r="CY585" s="312"/>
      <c r="CZ585" s="372"/>
    </row>
    <row r="586" spans="1:104" s="1" customFormat="1" hidden="1">
      <c r="A586" s="271">
        <v>45145</v>
      </c>
      <c r="B586" s="380"/>
      <c r="C586" s="381"/>
      <c r="D586" s="382"/>
      <c r="E586" s="382"/>
      <c r="F586" s="382"/>
      <c r="G586" s="312"/>
      <c r="H586" s="308"/>
      <c r="I586" s="308"/>
      <c r="J586" s="308"/>
      <c r="K586" s="308"/>
      <c r="L586" s="308"/>
      <c r="M586" s="371"/>
      <c r="N586" s="371"/>
      <c r="O586" s="312"/>
      <c r="P586" s="383"/>
      <c r="Q586" s="369">
        <v>2</v>
      </c>
      <c r="R586" s="312"/>
      <c r="S586" s="370">
        <v>6.6191919505119321</v>
      </c>
      <c r="T586" s="370">
        <v>1.478064</v>
      </c>
      <c r="U586" s="370">
        <v>0</v>
      </c>
      <c r="V586" s="312">
        <f>_xll.SRS1Splines.Functions25.Linear_Interp(V_NK3!$P$8:$P$32,V_NK3!$R$8:$R$32,AC586)</f>
        <v>389.64612478999902</v>
      </c>
      <c r="W586" s="312">
        <f>(V586/V_NK3!$R$28)*100</f>
        <v>71.870917962864723</v>
      </c>
      <c r="X586" s="308">
        <f>V586-V_NK3!$R$8</f>
        <v>333.06747278999904</v>
      </c>
      <c r="Y586" s="308">
        <f>IFERROR((V586 - V_NK3!$V$10) / (V_NK3!$V$9- V_NK3!$V$10) * 100, 0)</f>
        <v>68.593305042040768</v>
      </c>
      <c r="Z586" s="308">
        <v>541.79999999999995</v>
      </c>
      <c r="AA586" s="308">
        <v>521</v>
      </c>
      <c r="AB586" s="312">
        <v>538.58000000000004</v>
      </c>
      <c r="AC586" s="371">
        <v>536.69399999999996</v>
      </c>
      <c r="AD586" s="308">
        <v>0.36</v>
      </c>
      <c r="AE586" s="372">
        <v>0.34860000000000002</v>
      </c>
      <c r="AF586" s="373">
        <v>8.8000000000000007</v>
      </c>
      <c r="AG586" s="312"/>
      <c r="AH586" s="370">
        <v>3.5145909436689382</v>
      </c>
      <c r="AI586" s="370">
        <v>4.8806338909090918</v>
      </c>
      <c r="AJ586" s="370">
        <v>0</v>
      </c>
      <c r="AK586" s="312">
        <f>_xll.SRS1Splines.Functions25.Linear_Interp(V_NK2!$R$10:$R$21,V_NK2!$T$10:$T$21,AR586)</f>
        <v>68.997285714311701</v>
      </c>
      <c r="AL586" s="312">
        <f>(AK586/V_NK2!$T$18)*100</f>
        <v>96.634853941613017</v>
      </c>
      <c r="AM586" s="308">
        <f>AK586-V_NK2!$T$11</f>
        <v>28.177285714283904</v>
      </c>
      <c r="AN586" s="308">
        <f>IFERROR((AK586 - V_NK2!$X$12) / (V_NK2!$X$11- V_NK2!$X$12) * 100, 0)</f>
        <v>92.142857142855746</v>
      </c>
      <c r="AO586" s="308">
        <v>427</v>
      </c>
      <c r="AP586" s="308">
        <v>420</v>
      </c>
      <c r="AQ586" s="308">
        <v>422.18</v>
      </c>
      <c r="AR586" s="371">
        <v>426.45</v>
      </c>
      <c r="AS586" s="312">
        <v>1.5783870967741935</v>
      </c>
      <c r="AT586" s="372">
        <v>1.1537755759999999</v>
      </c>
      <c r="AU586" s="369"/>
      <c r="AV586" s="312"/>
      <c r="AW586" s="370"/>
      <c r="AX586" s="370"/>
      <c r="AY586" s="370"/>
      <c r="AZ586" s="312"/>
      <c r="BA586" s="312"/>
      <c r="BB586" s="308"/>
      <c r="BC586" s="308"/>
      <c r="BD586" s="308"/>
      <c r="BE586" s="308"/>
      <c r="BF586" s="374"/>
      <c r="BG586" s="312"/>
      <c r="BH586" s="372"/>
      <c r="BI586" s="369"/>
      <c r="BJ586" s="312"/>
      <c r="BK586" s="370">
        <v>5.59236898256251</v>
      </c>
      <c r="BL586" s="370">
        <v>2.3781456492291801</v>
      </c>
      <c r="BM586" s="370">
        <f t="shared" si="4"/>
        <v>3.2142233333333299</v>
      </c>
      <c r="BN586" s="312">
        <f>_xll.SRS1Splines.Functions25.Linear_Interp(V_XNN1!$K$3:$K$8,V_XNN1!$L$3:$L$8,BT586)</f>
        <v>0.21534600000000001</v>
      </c>
      <c r="BO586" s="312">
        <f>(BN586/V_XNN1!$L$7)*100</f>
        <v>102.54571428571428</v>
      </c>
      <c r="BP586" s="308">
        <f>_xll.SRS1Splines.Functions25.Linear_Interp(V_XNN1!$K$3:$K$8,V_XNN1!$M$3:$M$8,BT586)</f>
        <v>5.9346000000000197E-2</v>
      </c>
      <c r="BQ586" s="308">
        <f>IFERROR((BN586 - V_XNN1!$M$16) / (V_XNN1!$M$15- V_XNN1!$M$16) * 100, 0)</f>
        <v>88.969359331476369</v>
      </c>
      <c r="BR586" s="308">
        <v>252</v>
      </c>
      <c r="BS586" s="308">
        <v>249</v>
      </c>
      <c r="BT586" s="374">
        <v>252.3</v>
      </c>
      <c r="BU586" s="312">
        <v>0.33600000000000002</v>
      </c>
      <c r="BV586" s="372">
        <v>0.34137400000000001</v>
      </c>
      <c r="BW586" s="369"/>
      <c r="BX586" s="312"/>
      <c r="BY586" s="370"/>
      <c r="BZ586" s="370"/>
      <c r="CA586" s="370"/>
      <c r="CB586" s="312"/>
      <c r="CC586" s="312"/>
      <c r="CD586" s="308"/>
      <c r="CE586" s="312"/>
      <c r="CF586" s="312"/>
      <c r="CG586" s="312"/>
      <c r="CH586" s="312"/>
      <c r="CI586" s="384"/>
      <c r="CJ586" s="312"/>
      <c r="CK586" s="372"/>
      <c r="CL586" s="369"/>
      <c r="CM586" s="312"/>
      <c r="CN586" s="370"/>
      <c r="CO586" s="370"/>
      <c r="CP586" s="370"/>
      <c r="CQ586" s="312"/>
      <c r="CR586" s="312"/>
      <c r="CS586" s="308"/>
      <c r="CT586" s="312"/>
      <c r="CU586" s="312"/>
      <c r="CV586" s="312"/>
      <c r="CW586" s="312"/>
      <c r="CX586" s="384"/>
      <c r="CY586" s="312"/>
      <c r="CZ586" s="372"/>
    </row>
    <row r="587" spans="1:104" s="1" customFormat="1" hidden="1">
      <c r="A587" s="271">
        <v>45146</v>
      </c>
      <c r="B587" s="380"/>
      <c r="C587" s="381"/>
      <c r="D587" s="382"/>
      <c r="E587" s="382"/>
      <c r="F587" s="382"/>
      <c r="G587" s="312"/>
      <c r="H587" s="308"/>
      <c r="I587" s="308"/>
      <c r="J587" s="308"/>
      <c r="K587" s="308"/>
      <c r="L587" s="308"/>
      <c r="M587" s="371"/>
      <c r="N587" s="371"/>
      <c r="O587" s="312"/>
      <c r="P587" s="383"/>
      <c r="Q587" s="369">
        <v>11.2</v>
      </c>
      <c r="R587" s="312"/>
      <c r="S587" s="370">
        <v>5.2911205371440131</v>
      </c>
      <c r="T587" s="370">
        <v>1.5491603200000001</v>
      </c>
      <c r="U587" s="370">
        <v>0</v>
      </c>
      <c r="V587" s="312">
        <f>_xll.SRS1Splines.Functions25.Linear_Interp(V_NK3!$P$8:$P$32,V_NK3!$R$8:$R$32,AC587)</f>
        <v>393.38808506499902</v>
      </c>
      <c r="W587" s="312">
        <f>(V587/V_NK3!$R$28)*100</f>
        <v>72.561129164348543</v>
      </c>
      <c r="X587" s="308">
        <f>V587-V_NK3!$R$8</f>
        <v>336.80943306499904</v>
      </c>
      <c r="Y587" s="308">
        <f>IFERROR((V587 - V_NK3!$V$10) / (V_NK3!$V$9- V_NK3!$V$10) * 100, 0)</f>
        <v>69.36393995408487</v>
      </c>
      <c r="Z587" s="308">
        <v>541.79999999999995</v>
      </c>
      <c r="AA587" s="308">
        <v>521</v>
      </c>
      <c r="AB587" s="312">
        <v>538.58000000000004</v>
      </c>
      <c r="AC587" s="371">
        <v>536.80899999999997</v>
      </c>
      <c r="AD587" s="308">
        <v>0.36</v>
      </c>
      <c r="AE587" s="372">
        <v>0.36536799999999997</v>
      </c>
      <c r="AF587" s="373">
        <v>26</v>
      </c>
      <c r="AG587" s="312"/>
      <c r="AH587" s="370">
        <v>3.1403140652575243</v>
      </c>
      <c r="AI587" s="370">
        <v>5.0517275890909099</v>
      </c>
      <c r="AJ587" s="370">
        <v>0</v>
      </c>
      <c r="AK587" s="312">
        <f>_xll.SRS1Splines.Functions25.Linear_Interp(V_NK2!$R$10:$R$21,V_NK2!$T$10:$T$21,AR587)</f>
        <v>67.468285714311705</v>
      </c>
      <c r="AL587" s="312">
        <f>(AK587/V_NK2!$T$18)*100</f>
        <v>94.493397358979962</v>
      </c>
      <c r="AM587" s="308">
        <f>AK587-V_NK2!$T$11</f>
        <v>26.648285714283908</v>
      </c>
      <c r="AN587" s="308">
        <f>IFERROR((AK587 - V_NK2!$X$12) / (V_NK2!$X$11- V_NK2!$X$12) * 100, 0)</f>
        <v>87.142857142855519</v>
      </c>
      <c r="AO587" s="308">
        <v>427</v>
      </c>
      <c r="AP587" s="308">
        <v>420</v>
      </c>
      <c r="AQ587" s="308">
        <v>422.18</v>
      </c>
      <c r="AR587" s="371">
        <v>426.1</v>
      </c>
      <c r="AS587" s="312">
        <v>1.5783870967741935</v>
      </c>
      <c r="AT587" s="372">
        <v>1.1941822719999999</v>
      </c>
      <c r="AU587" s="369"/>
      <c r="AV587" s="312"/>
      <c r="AW587" s="370"/>
      <c r="AX587" s="370"/>
      <c r="AY587" s="370"/>
      <c r="AZ587" s="312"/>
      <c r="BA587" s="312"/>
      <c r="BB587" s="308"/>
      <c r="BC587" s="308"/>
      <c r="BD587" s="308"/>
      <c r="BE587" s="308"/>
      <c r="BF587" s="374"/>
      <c r="BG587" s="312"/>
      <c r="BH587" s="372"/>
      <c r="BI587" s="369"/>
      <c r="BJ587" s="312"/>
      <c r="BK587" s="370">
        <v>4.9844204935818901</v>
      </c>
      <c r="BL587" s="370">
        <v>2.3821164935818899</v>
      </c>
      <c r="BM587" s="370">
        <f t="shared" si="4"/>
        <v>2.6023040000000002</v>
      </c>
      <c r="BN587" s="312">
        <f>_xll.SRS1Splines.Functions25.Linear_Interp(V_XNN1!$K$3:$K$8,V_XNN1!$L$3:$L$8,BT587)</f>
        <v>0.21534600000000001</v>
      </c>
      <c r="BO587" s="312">
        <f>(BN587/V_XNN1!$L$7)*100</f>
        <v>102.54571428571428</v>
      </c>
      <c r="BP587" s="308">
        <f>_xll.SRS1Splines.Functions25.Linear_Interp(V_XNN1!$K$3:$K$8,V_XNN1!$M$3:$M$8,BT587)</f>
        <v>5.9346000000000197E-2</v>
      </c>
      <c r="BQ587" s="308">
        <f>IFERROR((BN587 - V_XNN1!$M$16) / (V_XNN1!$M$15- V_XNN1!$M$16) * 100, 0)</f>
        <v>88.969359331476369</v>
      </c>
      <c r="BR587" s="308">
        <v>252</v>
      </c>
      <c r="BS587" s="308">
        <v>249</v>
      </c>
      <c r="BT587" s="374">
        <v>252.3</v>
      </c>
      <c r="BU587" s="312">
        <v>0.33600000000000002</v>
      </c>
      <c r="BV587" s="372">
        <v>0.34194400000000003</v>
      </c>
      <c r="BW587" s="369"/>
      <c r="BX587" s="312"/>
      <c r="BY587" s="370"/>
      <c r="BZ587" s="370"/>
      <c r="CA587" s="370"/>
      <c r="CB587" s="312"/>
      <c r="CC587" s="312"/>
      <c r="CD587" s="308"/>
      <c r="CE587" s="312"/>
      <c r="CF587" s="312"/>
      <c r="CG587" s="312"/>
      <c r="CH587" s="312"/>
      <c r="CI587" s="384"/>
      <c r="CJ587" s="312"/>
      <c r="CK587" s="372"/>
      <c r="CL587" s="369"/>
      <c r="CM587" s="312"/>
      <c r="CN587" s="370"/>
      <c r="CO587" s="370"/>
      <c r="CP587" s="370"/>
      <c r="CQ587" s="312"/>
      <c r="CR587" s="312"/>
      <c r="CS587" s="308"/>
      <c r="CT587" s="312"/>
      <c r="CU587" s="312"/>
      <c r="CV587" s="312"/>
      <c r="CW587" s="312"/>
      <c r="CX587" s="384"/>
      <c r="CY587" s="312"/>
      <c r="CZ587" s="372"/>
    </row>
    <row r="588" spans="1:104" s="1" customFormat="1" hidden="1">
      <c r="A588" s="271">
        <v>45147</v>
      </c>
      <c r="B588" s="380"/>
      <c r="C588" s="381"/>
      <c r="D588" s="382"/>
      <c r="E588" s="382"/>
      <c r="F588" s="382"/>
      <c r="G588" s="312"/>
      <c r="H588" s="308"/>
      <c r="I588" s="308"/>
      <c r="J588" s="308"/>
      <c r="K588" s="308"/>
      <c r="L588" s="308"/>
      <c r="M588" s="371"/>
      <c r="N588" s="371"/>
      <c r="O588" s="312"/>
      <c r="P588" s="383"/>
      <c r="Q588" s="369">
        <v>4.2</v>
      </c>
      <c r="R588" s="312"/>
      <c r="S588" s="370">
        <v>4.5954401737136843</v>
      </c>
      <c r="T588" s="370">
        <v>1.601872</v>
      </c>
      <c r="U588" s="370">
        <v>0</v>
      </c>
      <c r="V588" s="312">
        <f>_xll.SRS1Splines.Functions25.Linear_Interp(V_NK3!$P$8:$P$32,V_NK3!$R$8:$R$32,AC588)</f>
        <v>396.38165328499798</v>
      </c>
      <c r="W588" s="312">
        <f>(V588/V_NK3!$R$28)*100</f>
        <v>73.113298125535422</v>
      </c>
      <c r="X588" s="308">
        <f>V588-V_NK3!$R$8</f>
        <v>339.803001284998</v>
      </c>
      <c r="Y588" s="308">
        <f>IFERROR((V588 - V_NK3!$V$10) / (V_NK3!$V$9- V_NK3!$V$10) * 100, 0)</f>
        <v>69.980447883719947</v>
      </c>
      <c r="Z588" s="308">
        <v>541.79999999999995</v>
      </c>
      <c r="AA588" s="308">
        <v>521</v>
      </c>
      <c r="AB588" s="312">
        <v>538.58000000000004</v>
      </c>
      <c r="AC588" s="371">
        <v>536.90099999999995</v>
      </c>
      <c r="AD588" s="308">
        <v>0.36899999999999999</v>
      </c>
      <c r="AE588" s="372">
        <v>0.37780000000000002</v>
      </c>
      <c r="AF588" s="373">
        <v>17.600000000000001</v>
      </c>
      <c r="AG588" s="312"/>
      <c r="AH588" s="370">
        <v>2.9581800573255159</v>
      </c>
      <c r="AI588" s="370">
        <v>5.0517275890909099</v>
      </c>
      <c r="AJ588" s="370">
        <v>0</v>
      </c>
      <c r="AK588" s="312">
        <f>_xll.SRS1Splines.Functions25.Linear_Interp(V_NK2!$R$10:$R$21,V_NK2!$T$10:$T$21,AR588)</f>
        <v>67.031428571454498</v>
      </c>
      <c r="AL588" s="312">
        <f>(AK588/V_NK2!$T$18)*100</f>
        <v>93.881552621084722</v>
      </c>
      <c r="AM588" s="308">
        <f>AK588-V_NK2!$T$11</f>
        <v>26.211428571426701</v>
      </c>
      <c r="AN588" s="308">
        <f>IFERROR((AK588 - V_NK2!$X$12) / (V_NK2!$X$11- V_NK2!$X$12) * 100, 0)</f>
        <v>85.714285714283818</v>
      </c>
      <c r="AO588" s="308">
        <v>427</v>
      </c>
      <c r="AP588" s="308">
        <v>420</v>
      </c>
      <c r="AQ588" s="308">
        <v>422.18</v>
      </c>
      <c r="AR588" s="371">
        <v>426</v>
      </c>
      <c r="AS588" s="312">
        <v>1.5783870967741935</v>
      </c>
      <c r="AT588" s="372">
        <v>1.2046657679999999</v>
      </c>
      <c r="AU588" s="369"/>
      <c r="AV588" s="312"/>
      <c r="AW588" s="370"/>
      <c r="AX588" s="370"/>
      <c r="AY588" s="370"/>
      <c r="AZ588" s="312"/>
      <c r="BA588" s="312"/>
      <c r="BB588" s="308"/>
      <c r="BC588" s="308"/>
      <c r="BD588" s="308"/>
      <c r="BE588" s="308"/>
      <c r="BF588" s="374"/>
      <c r="BG588" s="312"/>
      <c r="BH588" s="372"/>
      <c r="BI588" s="369"/>
      <c r="BJ588" s="312"/>
      <c r="BK588" s="370">
        <v>2.3864103169167299</v>
      </c>
      <c r="BL588" s="370">
        <v>2.3845825969167302</v>
      </c>
      <c r="BM588" s="370">
        <f t="shared" si="4"/>
        <v>1.8277199999996441E-3</v>
      </c>
      <c r="BN588" s="312">
        <f>_xll.SRS1Splines.Functions25.Linear_Interp(V_XNN1!$K$3:$K$8,V_XNN1!$L$3:$L$8,BT588)</f>
        <v>0.21</v>
      </c>
      <c r="BO588" s="312">
        <f>(BN588/V_XNN1!$L$7)*100</f>
        <v>100</v>
      </c>
      <c r="BP588" s="308">
        <f>_xll.SRS1Splines.Functions25.Linear_Interp(V_XNN1!$K$3:$K$8,V_XNN1!$M$3:$M$8,BT588)</f>
        <v>5.3999999999999999E-2</v>
      </c>
      <c r="BQ588" s="308">
        <f>IFERROR((BN588 - V_XNN1!$M$16) / (V_XNN1!$M$15- V_XNN1!$M$16) * 100, 0)</f>
        <v>72.423398328690809</v>
      </c>
      <c r="BR588" s="308">
        <v>252</v>
      </c>
      <c r="BS588" s="308">
        <v>249</v>
      </c>
      <c r="BT588" s="374">
        <v>252</v>
      </c>
      <c r="BU588" s="312">
        <v>0.33600000000000002</v>
      </c>
      <c r="BV588" s="372">
        <v>0.34229799999999999</v>
      </c>
      <c r="BW588" s="369"/>
      <c r="BX588" s="312"/>
      <c r="BY588" s="370"/>
      <c r="BZ588" s="370"/>
      <c r="CA588" s="370"/>
      <c r="CB588" s="312"/>
      <c r="CC588" s="312"/>
      <c r="CD588" s="308"/>
      <c r="CE588" s="312"/>
      <c r="CF588" s="312"/>
      <c r="CG588" s="312"/>
      <c r="CH588" s="312"/>
      <c r="CI588" s="384"/>
      <c r="CJ588" s="312"/>
      <c r="CK588" s="372"/>
      <c r="CL588" s="369"/>
      <c r="CM588" s="312"/>
      <c r="CN588" s="370"/>
      <c r="CO588" s="370"/>
      <c r="CP588" s="370"/>
      <c r="CQ588" s="312"/>
      <c r="CR588" s="312"/>
      <c r="CS588" s="308"/>
      <c r="CT588" s="312"/>
      <c r="CU588" s="312"/>
      <c r="CV588" s="312"/>
      <c r="CW588" s="312"/>
      <c r="CX588" s="384"/>
      <c r="CY588" s="312"/>
      <c r="CZ588" s="372"/>
    </row>
    <row r="589" spans="1:104" s="1" customFormat="1" hidden="1">
      <c r="A589" s="271">
        <v>45148</v>
      </c>
      <c r="B589" s="380"/>
      <c r="C589" s="381"/>
      <c r="D589" s="382"/>
      <c r="E589" s="382"/>
      <c r="F589" s="382"/>
      <c r="G589" s="312"/>
      <c r="H589" s="308"/>
      <c r="I589" s="308"/>
      <c r="J589" s="308"/>
      <c r="K589" s="308"/>
      <c r="L589" s="308"/>
      <c r="M589" s="371"/>
      <c r="N589" s="371"/>
      <c r="O589" s="312"/>
      <c r="P589" s="383"/>
      <c r="Q589" s="369">
        <v>1.8</v>
      </c>
      <c r="R589" s="312"/>
      <c r="S589" s="370">
        <v>4.0062617634265143</v>
      </c>
      <c r="T589" s="370">
        <v>3.2578697200000004</v>
      </c>
      <c r="U589" s="370">
        <v>0</v>
      </c>
      <c r="V589" s="312">
        <f>_xll.SRS1Splines.Functions25.Linear_Interp(V_NK3!$P$8:$P$32,V_NK3!$R$8:$R$32,AC589)</f>
        <v>397.13004533999901</v>
      </c>
      <c r="W589" s="312">
        <f>(V589/V_NK3!$R$28)*100</f>
        <v>73.251340365832391</v>
      </c>
      <c r="X589" s="308">
        <f>V589-V_NK3!$R$8</f>
        <v>340.55139333999904</v>
      </c>
      <c r="Y589" s="308">
        <f>IFERROR((V589 - V_NK3!$V$10) / (V_NK3!$V$9- V_NK3!$V$10) * 100, 0)</f>
        <v>70.134574866128972</v>
      </c>
      <c r="Z589" s="308">
        <v>541.79999999999995</v>
      </c>
      <c r="AA589" s="308">
        <v>521</v>
      </c>
      <c r="AB589" s="312">
        <v>538.58000000000004</v>
      </c>
      <c r="AC589" s="371">
        <v>536.92399999999998</v>
      </c>
      <c r="AD589" s="308">
        <v>0.78300000000000003</v>
      </c>
      <c r="AE589" s="372">
        <v>0.76836550000000003</v>
      </c>
      <c r="AF589" s="373">
        <v>8.8000000000000007</v>
      </c>
      <c r="AG589" s="312"/>
      <c r="AH589" s="370">
        <v>4.2541491299307497</v>
      </c>
      <c r="AI589" s="370">
        <v>4.8954436363636367</v>
      </c>
      <c r="AJ589" s="370">
        <v>0</v>
      </c>
      <c r="AK589" s="312">
        <f>_xll.SRS1Splines.Functions25.Linear_Interp(V_NK2!$R$10:$R$21,V_NK2!$T$10:$T$21,AR589)</f>
        <v>66.507200000026302</v>
      </c>
      <c r="AL589" s="312">
        <f>(AK589/V_NK2!$T$18)*100</f>
        <v>93.14733893561106</v>
      </c>
      <c r="AM589" s="308">
        <f>AK589-V_NK2!$T$11</f>
        <v>25.687199999998505</v>
      </c>
      <c r="AN589" s="308">
        <f>IFERROR((AK589 - V_NK2!$X$12) / (V_NK2!$X$11- V_NK2!$X$12) * 100, 0)</f>
        <v>83.999999999999233</v>
      </c>
      <c r="AO589" s="308">
        <v>427</v>
      </c>
      <c r="AP589" s="308">
        <v>420</v>
      </c>
      <c r="AQ589" s="308">
        <v>422.18</v>
      </c>
      <c r="AR589" s="371">
        <v>425.88</v>
      </c>
      <c r="AS589" s="312">
        <v>1.5783870967741935</v>
      </c>
      <c r="AT589" s="372">
        <v>1.156342355</v>
      </c>
      <c r="AU589" s="369"/>
      <c r="AV589" s="312"/>
      <c r="AW589" s="370"/>
      <c r="AX589" s="370"/>
      <c r="AY589" s="370"/>
      <c r="AZ589" s="312"/>
      <c r="BA589" s="312"/>
      <c r="BB589" s="308"/>
      <c r="BC589" s="308"/>
      <c r="BD589" s="308"/>
      <c r="BE589" s="308"/>
      <c r="BF589" s="374"/>
      <c r="BG589" s="312"/>
      <c r="BH589" s="372"/>
      <c r="BI589" s="369"/>
      <c r="BJ589" s="312"/>
      <c r="BK589" s="370">
        <v>3.65835766182889</v>
      </c>
      <c r="BL589" s="370">
        <v>2.3795249951622299</v>
      </c>
      <c r="BM589" s="370">
        <f t="shared" si="4"/>
        <v>1.2788326666666601</v>
      </c>
      <c r="BN589" s="312">
        <f>_xll.SRS1Splines.Functions25.Linear_Interp(V_XNN1!$K$3:$K$8,V_XNN1!$L$3:$L$8,BT589)</f>
        <v>0.213564</v>
      </c>
      <c r="BO589" s="312">
        <f>(BN589/V_XNN1!$L$7)*100</f>
        <v>101.69714285714286</v>
      </c>
      <c r="BP589" s="308">
        <f>_xll.SRS1Splines.Functions25.Linear_Interp(V_XNN1!$K$3:$K$8,V_XNN1!$M$3:$M$8,BT589)</f>
        <v>5.7563999999999803E-2</v>
      </c>
      <c r="BQ589" s="308">
        <f>IFERROR((BN589 - V_XNN1!$M$16) / (V_XNN1!$M$15- V_XNN1!$M$16) * 100, 0)</f>
        <v>83.454038997214525</v>
      </c>
      <c r="BR589" s="308">
        <v>252</v>
      </c>
      <c r="BS589" s="308">
        <v>249</v>
      </c>
      <c r="BT589" s="374">
        <v>252.2</v>
      </c>
      <c r="BU589" s="312">
        <v>0.33600000000000002</v>
      </c>
      <c r="BV589" s="372">
        <v>0.34157199999999999</v>
      </c>
      <c r="BW589" s="369"/>
      <c r="BX589" s="312"/>
      <c r="BY589" s="370"/>
      <c r="BZ589" s="370"/>
      <c r="CA589" s="370"/>
      <c r="CB589" s="312"/>
      <c r="CC589" s="312"/>
      <c r="CD589" s="308"/>
      <c r="CE589" s="312"/>
      <c r="CF589" s="312"/>
      <c r="CG589" s="312"/>
      <c r="CH589" s="312"/>
      <c r="CI589" s="384"/>
      <c r="CJ589" s="312"/>
      <c r="CK589" s="372"/>
      <c r="CL589" s="369"/>
      <c r="CM589" s="312"/>
      <c r="CN589" s="370"/>
      <c r="CO589" s="370"/>
      <c r="CP589" s="370"/>
      <c r="CQ589" s="312"/>
      <c r="CR589" s="312"/>
      <c r="CS589" s="308"/>
      <c r="CT589" s="312"/>
      <c r="CU589" s="312"/>
      <c r="CV589" s="312"/>
      <c r="CW589" s="312"/>
      <c r="CX589" s="384"/>
      <c r="CY589" s="312"/>
      <c r="CZ589" s="372"/>
    </row>
    <row r="590" spans="1:104" s="1" customFormat="1" hidden="1">
      <c r="A590" s="271">
        <v>45149</v>
      </c>
      <c r="B590" s="380"/>
      <c r="C590" s="381"/>
      <c r="D590" s="382"/>
      <c r="E590" s="382"/>
      <c r="F590" s="382"/>
      <c r="G590" s="312"/>
      <c r="H590" s="308"/>
      <c r="I590" s="308"/>
      <c r="J590" s="308"/>
      <c r="K590" s="308"/>
      <c r="L590" s="308"/>
      <c r="M590" s="371"/>
      <c r="N590" s="371"/>
      <c r="O590" s="312"/>
      <c r="P590" s="383"/>
      <c r="Q590" s="369">
        <v>3.8</v>
      </c>
      <c r="R590" s="312"/>
      <c r="S590" s="370">
        <v>3.7533135069816592</v>
      </c>
      <c r="T590" s="370">
        <v>3.5580808000000004</v>
      </c>
      <c r="U590" s="370">
        <v>0</v>
      </c>
      <c r="V590" s="312">
        <f>_xll.SRS1Splines.Functions25.Linear_Interp(V_NK3!$P$8:$P$32,V_NK3!$R$8:$R$32,AC590)</f>
        <v>397.32527804999802</v>
      </c>
      <c r="W590" s="312">
        <f>(V590/V_NK3!$R$28)*100</f>
        <v>73.28735138504004</v>
      </c>
      <c r="X590" s="308">
        <f>V590-V_NK3!$R$8</f>
        <v>340.74662604999804</v>
      </c>
      <c r="Y590" s="308">
        <f>IFERROR((V590 - V_NK3!$V$10) / (V_NK3!$V$9- V_NK3!$V$10) * 100, 0)</f>
        <v>70.174781905018023</v>
      </c>
      <c r="Z590" s="308">
        <v>541.79999999999995</v>
      </c>
      <c r="AA590" s="308">
        <v>521</v>
      </c>
      <c r="AB590" s="312">
        <v>538.58000000000004</v>
      </c>
      <c r="AC590" s="371">
        <v>536.92999999999995</v>
      </c>
      <c r="AD590" s="308">
        <v>0.84599999999999997</v>
      </c>
      <c r="AE590" s="372">
        <v>0.83916999999999997</v>
      </c>
      <c r="AF590" s="373">
        <v>11.6</v>
      </c>
      <c r="AG590" s="312"/>
      <c r="AH590" s="370">
        <v>4.4408661773039473</v>
      </c>
      <c r="AI590" s="370">
        <v>5.1054540545454543</v>
      </c>
      <c r="AJ590" s="370">
        <v>0</v>
      </c>
      <c r="AK590" s="312">
        <f>_xll.SRS1Splines.Functions25.Linear_Interp(V_NK2!$R$10:$R$21,V_NK2!$T$10:$T$21,AR590)</f>
        <v>66.900371428597595</v>
      </c>
      <c r="AL590" s="312">
        <f>(AK590/V_NK2!$T$18)*100</f>
        <v>93.697999199716506</v>
      </c>
      <c r="AM590" s="308">
        <f>AK590-V_NK2!$T$11</f>
        <v>26.080371428569798</v>
      </c>
      <c r="AN590" s="308">
        <f>IFERROR((AK590 - V_NK2!$X$12) / (V_NK2!$X$11- V_NK2!$X$12) * 100, 0)</f>
        <v>85.285714285713141</v>
      </c>
      <c r="AO590" s="308">
        <v>427</v>
      </c>
      <c r="AP590" s="308">
        <v>420</v>
      </c>
      <c r="AQ590" s="308">
        <v>422.18</v>
      </c>
      <c r="AR590" s="371">
        <v>425.97</v>
      </c>
      <c r="AS590" s="312">
        <v>1.5783870967741935</v>
      </c>
      <c r="AT590" s="372">
        <v>1.2068663100000001</v>
      </c>
      <c r="AU590" s="369"/>
      <c r="AV590" s="312"/>
      <c r="AW590" s="370"/>
      <c r="AX590" s="370"/>
      <c r="AY590" s="370"/>
      <c r="AZ590" s="312"/>
      <c r="BA590" s="312"/>
      <c r="BB590" s="308"/>
      <c r="BC590" s="308"/>
      <c r="BD590" s="308"/>
      <c r="BE590" s="308"/>
      <c r="BF590" s="374"/>
      <c r="BG590" s="312"/>
      <c r="BH590" s="372"/>
      <c r="BI590" s="369"/>
      <c r="BJ590" s="312"/>
      <c r="BK590" s="370">
        <v>3.5061599183598902</v>
      </c>
      <c r="BL590" s="370">
        <v>2.2343662516932197</v>
      </c>
      <c r="BM590" s="370">
        <f t="shared" si="4"/>
        <v>1.2717936666666705</v>
      </c>
      <c r="BN590" s="312">
        <f>_xll.SRS1Splines.Functions25.Linear_Interp(V_XNN1!$K$3:$K$8,V_XNN1!$L$3:$L$8,BT590)</f>
        <v>0.21285119999999999</v>
      </c>
      <c r="BO590" s="312">
        <f>(BN590/V_XNN1!$L$7)*100</f>
        <v>101.35771428571429</v>
      </c>
      <c r="BP590" s="308">
        <f>_xll.SRS1Splines.Functions25.Linear_Interp(V_XNN1!$K$3:$K$8,V_XNN1!$M$3:$M$8,BT590)</f>
        <v>5.68511999999999E-2</v>
      </c>
      <c r="BQ590" s="308">
        <f>IFERROR((BN590 - V_XNN1!$M$16) / (V_XNN1!$M$15- V_XNN1!$M$16) * 100, 0)</f>
        <v>81.247910863509745</v>
      </c>
      <c r="BR590" s="308">
        <v>252</v>
      </c>
      <c r="BS590" s="308">
        <v>249</v>
      </c>
      <c r="BT590" s="374">
        <v>252.16</v>
      </c>
      <c r="BU590" s="312">
        <v>0.33600000000000002</v>
      </c>
      <c r="BV590" s="372">
        <v>0.32073499999999999</v>
      </c>
      <c r="BW590" s="369"/>
      <c r="BX590" s="312"/>
      <c r="BY590" s="370"/>
      <c r="BZ590" s="370"/>
      <c r="CA590" s="370"/>
      <c r="CB590" s="312"/>
      <c r="CC590" s="312"/>
      <c r="CD590" s="308"/>
      <c r="CE590" s="312"/>
      <c r="CF590" s="312"/>
      <c r="CG590" s="312"/>
      <c r="CH590" s="312"/>
      <c r="CI590" s="384"/>
      <c r="CJ590" s="312"/>
      <c r="CK590" s="372"/>
      <c r="CL590" s="369"/>
      <c r="CM590" s="312"/>
      <c r="CN590" s="370"/>
      <c r="CO590" s="370"/>
      <c r="CP590" s="370"/>
      <c r="CQ590" s="312"/>
      <c r="CR590" s="312"/>
      <c r="CS590" s="308"/>
      <c r="CT590" s="312"/>
      <c r="CU590" s="312"/>
      <c r="CV590" s="312"/>
      <c r="CW590" s="312"/>
      <c r="CX590" s="384"/>
      <c r="CY590" s="312"/>
      <c r="CZ590" s="372"/>
    </row>
    <row r="591" spans="1:104" s="1" customFormat="1" hidden="1">
      <c r="A591" s="271">
        <v>45150</v>
      </c>
      <c r="B591" s="380"/>
      <c r="C591" s="381"/>
      <c r="D591" s="382"/>
      <c r="E591" s="382"/>
      <c r="F591" s="382"/>
      <c r="G591" s="312"/>
      <c r="H591" s="308"/>
      <c r="I591" s="308"/>
      <c r="J591" s="308"/>
      <c r="K591" s="308"/>
      <c r="L591" s="308"/>
      <c r="M591" s="371"/>
      <c r="N591" s="371"/>
      <c r="O591" s="312"/>
      <c r="P591" s="383"/>
      <c r="Q591" s="369">
        <v>6.6</v>
      </c>
      <c r="R591" s="312"/>
      <c r="S591" s="370">
        <v>3.1756020650955206</v>
      </c>
      <c r="T591" s="370">
        <v>4.1517656000000009</v>
      </c>
      <c r="U591" s="370">
        <v>0</v>
      </c>
      <c r="V591" s="312">
        <f>_xll.SRS1Splines.Functions25.Linear_Interp(V_NK3!$P$8:$P$32,V_NK3!$R$8:$R$32,AC591)</f>
        <v>396.34911449999902</v>
      </c>
      <c r="W591" s="312">
        <f>(V591/V_NK3!$R$28)*100</f>
        <v>73.107296289000985</v>
      </c>
      <c r="X591" s="308">
        <f>V591-V_NK3!$R$8</f>
        <v>339.77046249999904</v>
      </c>
      <c r="Y591" s="308">
        <f>IFERROR((V591 - V_NK3!$V$10) / (V_NK3!$V$9- V_NK3!$V$10) * 100, 0)</f>
        <v>69.973746710571945</v>
      </c>
      <c r="Z591" s="308">
        <v>541.79999999999995</v>
      </c>
      <c r="AA591" s="308">
        <v>521</v>
      </c>
      <c r="AB591" s="312">
        <v>538.58000000000004</v>
      </c>
      <c r="AC591" s="371">
        <v>536.9</v>
      </c>
      <c r="AD591" s="308">
        <v>1.008</v>
      </c>
      <c r="AE591" s="372">
        <v>0.97919</v>
      </c>
      <c r="AF591" s="373">
        <v>16</v>
      </c>
      <c r="AG591" s="312"/>
      <c r="AH591" s="370">
        <v>4.7845377214815228</v>
      </c>
      <c r="AI591" s="370">
        <v>4.7181380727272728</v>
      </c>
      <c r="AJ591" s="370">
        <v>0</v>
      </c>
      <c r="AK591" s="312">
        <f>_xll.SRS1Splines.Functions25.Linear_Interp(V_NK2!$R$10:$R$21,V_NK2!$T$10:$T$21,AR591)</f>
        <v>67.293542857168802</v>
      </c>
      <c r="AL591" s="312">
        <f>(AK591/V_NK2!$T$18)*100</f>
        <v>94.248659463821852</v>
      </c>
      <c r="AM591" s="308">
        <f>AK591-V_NK2!$T$11</f>
        <v>26.473542857141005</v>
      </c>
      <c r="AN591" s="308">
        <f>IFERROR((AK591 - V_NK2!$X$12) / (V_NK2!$X$11- V_NK2!$X$12) * 100, 0)</f>
        <v>86.571428571426765</v>
      </c>
      <c r="AO591" s="308">
        <v>427</v>
      </c>
      <c r="AP591" s="308">
        <v>420</v>
      </c>
      <c r="AQ591" s="308">
        <v>422.18</v>
      </c>
      <c r="AR591" s="371">
        <v>426.06</v>
      </c>
      <c r="AS591" s="312">
        <v>1.5783870967741935</v>
      </c>
      <c r="AT591" s="372">
        <v>1.115479272</v>
      </c>
      <c r="AU591" s="369"/>
      <c r="AV591" s="312"/>
      <c r="AW591" s="370"/>
      <c r="AX591" s="370"/>
      <c r="AY591" s="370"/>
      <c r="AZ591" s="312"/>
      <c r="BA591" s="312"/>
      <c r="BB591" s="308"/>
      <c r="BC591" s="308"/>
      <c r="BD591" s="308"/>
      <c r="BE591" s="308"/>
      <c r="BF591" s="374"/>
      <c r="BG591" s="312"/>
      <c r="BH591" s="372"/>
      <c r="BI591" s="369"/>
      <c r="BJ591" s="312"/>
      <c r="BK591" s="370">
        <v>2.3862302402202999</v>
      </c>
      <c r="BL591" s="370">
        <v>2.38519563955363</v>
      </c>
      <c r="BM591" s="370">
        <f t="shared" si="4"/>
        <v>1.0346006666699381E-3</v>
      </c>
      <c r="BN591" s="312">
        <f>_xll.SRS1Splines.Functions25.Linear_Interp(V_XNN1!$K$3:$K$8,V_XNN1!$L$3:$L$8,BT591)</f>
        <v>0.212673</v>
      </c>
      <c r="BO591" s="312">
        <f>(BN591/V_XNN1!$L$7)*100</f>
        <v>101.27285714285715</v>
      </c>
      <c r="BP591" s="308">
        <f>_xll.SRS1Splines.Functions25.Linear_Interp(V_XNN1!$K$3:$K$8,V_XNN1!$M$3:$M$8,BT591)</f>
        <v>5.6673000000000098E-2</v>
      </c>
      <c r="BQ591" s="308">
        <f>IFERROR((BN591 - V_XNN1!$M$16) / (V_XNN1!$M$15- V_XNN1!$M$16) * 100, 0)</f>
        <v>80.696378830083589</v>
      </c>
      <c r="BR591" s="308">
        <v>252</v>
      </c>
      <c r="BS591" s="308">
        <v>249</v>
      </c>
      <c r="BT591" s="374">
        <v>252.15</v>
      </c>
      <c r="BU591" s="312">
        <v>0.33600000000000002</v>
      </c>
      <c r="BV591" s="372">
        <v>0.34238600000000002</v>
      </c>
      <c r="BW591" s="369"/>
      <c r="BX591" s="312"/>
      <c r="BY591" s="370"/>
      <c r="BZ591" s="370"/>
      <c r="CA591" s="370"/>
      <c r="CB591" s="312"/>
      <c r="CC591" s="312"/>
      <c r="CD591" s="308"/>
      <c r="CE591" s="312"/>
      <c r="CF591" s="312"/>
      <c r="CG591" s="312"/>
      <c r="CH591" s="312"/>
      <c r="CI591" s="384"/>
      <c r="CJ591" s="312"/>
      <c r="CK591" s="372"/>
      <c r="CL591" s="369"/>
      <c r="CM591" s="312"/>
      <c r="CN591" s="370"/>
      <c r="CO591" s="370"/>
      <c r="CP591" s="370"/>
      <c r="CQ591" s="312"/>
      <c r="CR591" s="312"/>
      <c r="CS591" s="308"/>
      <c r="CT591" s="312"/>
      <c r="CU591" s="312"/>
      <c r="CV591" s="312"/>
      <c r="CW591" s="312"/>
      <c r="CX591" s="384"/>
      <c r="CY591" s="312"/>
      <c r="CZ591" s="372"/>
    </row>
    <row r="592" spans="1:104" s="1" customFormat="1" hidden="1">
      <c r="A592" s="271">
        <v>45151</v>
      </c>
      <c r="B592" s="380"/>
      <c r="C592" s="381"/>
      <c r="D592" s="382"/>
      <c r="E592" s="382"/>
      <c r="F592" s="382"/>
      <c r="G592" s="312"/>
      <c r="H592" s="308"/>
      <c r="I592" s="308"/>
      <c r="J592" s="308"/>
      <c r="K592" s="308"/>
      <c r="L592" s="308"/>
      <c r="M592" s="371"/>
      <c r="N592" s="371"/>
      <c r="O592" s="312"/>
      <c r="P592" s="383"/>
      <c r="Q592" s="369">
        <v>2.6</v>
      </c>
      <c r="R592" s="312"/>
      <c r="S592" s="370">
        <v>3.5414790698127745</v>
      </c>
      <c r="T592" s="370">
        <v>1.5891519999999999</v>
      </c>
      <c r="U592" s="370">
        <v>0</v>
      </c>
      <c r="V592" s="312">
        <f>_xll.SRS1Splines.Functions25.Linear_Interp(V_NK3!$P$8:$P$32,V_NK3!$R$8:$R$32,AC592)</f>
        <v>398.301441600001</v>
      </c>
      <c r="W592" s="312">
        <f>(V592/V_NK3!$R$28)*100</f>
        <v>73.467406481079848</v>
      </c>
      <c r="X592" s="308">
        <f>V592-V_NK3!$R$8</f>
        <v>341.72278960000102</v>
      </c>
      <c r="Y592" s="308">
        <f>IFERROR((V592 - V_NK3!$V$10) / (V_NK3!$V$9- V_NK3!$V$10) * 100, 0)</f>
        <v>70.375817099464939</v>
      </c>
      <c r="Z592" s="308">
        <v>541.79999999999995</v>
      </c>
      <c r="AA592" s="308">
        <v>521</v>
      </c>
      <c r="AB592" s="312">
        <v>538.58000000000004</v>
      </c>
      <c r="AC592" s="371">
        <v>536.96</v>
      </c>
      <c r="AD592" s="308">
        <v>0.378</v>
      </c>
      <c r="AE592" s="372">
        <v>0.37480000000000002</v>
      </c>
      <c r="AF592" s="373">
        <v>3.6</v>
      </c>
      <c r="AG592" s="312"/>
      <c r="AH592" s="370">
        <v>2.5989248930382161</v>
      </c>
      <c r="AI592" s="370">
        <v>1.9944613309090911</v>
      </c>
      <c r="AJ592" s="370">
        <v>0</v>
      </c>
      <c r="AK592" s="312">
        <f>_xll.SRS1Splines.Functions25.Linear_Interp(V_NK2!$R$10:$R$21,V_NK2!$T$10:$T$21,AR592)</f>
        <v>67.1188000000258</v>
      </c>
      <c r="AL592" s="312">
        <f>(AK592/V_NK2!$T$18)*100</f>
        <v>94.003921568663571</v>
      </c>
      <c r="AM592" s="308">
        <f>AK592-V_NK2!$T$11</f>
        <v>26.298799999998003</v>
      </c>
      <c r="AN592" s="308">
        <f>IFERROR((AK592 - V_NK2!$X$12) / (V_NK2!$X$11- V_NK2!$X$12) * 100, 0)</f>
        <v>85.999999999997684</v>
      </c>
      <c r="AO592" s="308">
        <v>427</v>
      </c>
      <c r="AP592" s="308">
        <v>420</v>
      </c>
      <c r="AQ592" s="308">
        <v>422.18</v>
      </c>
      <c r="AR592" s="371">
        <v>426.02</v>
      </c>
      <c r="AS592" s="312">
        <v>1.5783870967741935</v>
      </c>
      <c r="AT592" s="372">
        <v>0.47148542799999998</v>
      </c>
      <c r="AU592" s="369"/>
      <c r="AV592" s="312"/>
      <c r="AW592" s="370"/>
      <c r="AX592" s="370"/>
      <c r="AY592" s="370"/>
      <c r="AZ592" s="312"/>
      <c r="BA592" s="312"/>
      <c r="BB592" s="308"/>
      <c r="BC592" s="308"/>
      <c r="BD592" s="308"/>
      <c r="BE592" s="308"/>
      <c r="BF592" s="374"/>
      <c r="BG592" s="312"/>
      <c r="BH592" s="372"/>
      <c r="BI592" s="369"/>
      <c r="BJ592" s="312"/>
      <c r="BK592" s="370">
        <v>3.3070147199896804</v>
      </c>
      <c r="BL592" s="370">
        <v>2.38994671998968</v>
      </c>
      <c r="BM592" s="370">
        <f t="shared" si="4"/>
        <v>0.91706800000000044</v>
      </c>
      <c r="BN592" s="312">
        <f>_xll.SRS1Splines.Functions25.Linear_Interp(V_XNN1!$K$3:$K$8,V_XNN1!$L$3:$L$8,BT592)</f>
        <v>0.212673</v>
      </c>
      <c r="BO592" s="312">
        <f>(BN592/V_XNN1!$L$7)*100</f>
        <v>101.27285714285715</v>
      </c>
      <c r="BP592" s="308">
        <f>_xll.SRS1Splines.Functions25.Linear_Interp(V_XNN1!$K$3:$K$8,V_XNN1!$M$3:$M$8,BT592)</f>
        <v>5.6673000000000098E-2</v>
      </c>
      <c r="BQ592" s="308">
        <f>IFERROR((BN592 - V_XNN1!$M$16) / (V_XNN1!$M$15- V_XNN1!$M$16) * 100, 0)</f>
        <v>80.696378830083589</v>
      </c>
      <c r="BR592" s="308">
        <v>252</v>
      </c>
      <c r="BS592" s="308">
        <v>249</v>
      </c>
      <c r="BT592" s="374">
        <v>252.15</v>
      </c>
      <c r="BU592" s="312">
        <v>0.33600000000000002</v>
      </c>
      <c r="BV592" s="372">
        <v>0.34306799999999998</v>
      </c>
      <c r="BW592" s="369"/>
      <c r="BX592" s="312"/>
      <c r="BY592" s="370"/>
      <c r="BZ592" s="370"/>
      <c r="CA592" s="370"/>
      <c r="CB592" s="312"/>
      <c r="CC592" s="312"/>
      <c r="CD592" s="308"/>
      <c r="CE592" s="312"/>
      <c r="CF592" s="312"/>
      <c r="CG592" s="312"/>
      <c r="CH592" s="312"/>
      <c r="CI592" s="384"/>
      <c r="CJ592" s="312"/>
      <c r="CK592" s="372"/>
      <c r="CL592" s="369"/>
      <c r="CM592" s="312"/>
      <c r="CN592" s="370"/>
      <c r="CO592" s="370"/>
      <c r="CP592" s="370"/>
      <c r="CQ592" s="312"/>
      <c r="CR592" s="312"/>
      <c r="CS592" s="308"/>
      <c r="CT592" s="312"/>
      <c r="CU592" s="312"/>
      <c r="CV592" s="312"/>
      <c r="CW592" s="312"/>
      <c r="CX592" s="384"/>
      <c r="CY592" s="312"/>
      <c r="CZ592" s="372"/>
    </row>
    <row r="593" spans="1:104" s="1" customFormat="1" hidden="1">
      <c r="A593" s="271">
        <v>45152</v>
      </c>
      <c r="B593" s="380"/>
      <c r="C593" s="381"/>
      <c r="D593" s="382"/>
      <c r="E593" s="382"/>
      <c r="F593" s="382"/>
      <c r="G593" s="312"/>
      <c r="H593" s="308"/>
      <c r="I593" s="308"/>
      <c r="J593" s="308"/>
      <c r="K593" s="308"/>
      <c r="L593" s="308"/>
      <c r="M593" s="371"/>
      <c r="N593" s="371"/>
      <c r="O593" s="312"/>
      <c r="P593" s="383"/>
      <c r="Q593" s="369">
        <v>0.2</v>
      </c>
      <c r="R593" s="312"/>
      <c r="S593" s="370">
        <v>1.7180001744880675</v>
      </c>
      <c r="T593" s="370">
        <v>5.478504</v>
      </c>
      <c r="U593" s="370">
        <v>0</v>
      </c>
      <c r="V593" s="312">
        <f>_xll.SRS1Splines.Functions25.Linear_Interp(V_NK3!$P$8:$P$32,V_NK3!$R$8:$R$32,AC593)</f>
        <v>394.54093771634598</v>
      </c>
      <c r="W593" s="312">
        <f>(V593/V_NK3!$R$28)*100</f>
        <v>72.773774878130212</v>
      </c>
      <c r="X593" s="308">
        <f>V593-V_NK3!$R$8</f>
        <v>337.962285716346</v>
      </c>
      <c r="Y593" s="308">
        <f>IFERROR((V593 - V_NK3!$V$10) / (V_NK3!$V$9- V_NK3!$V$10) * 100, 0)</f>
        <v>69.601363239282776</v>
      </c>
      <c r="Z593" s="308">
        <v>541.79999999999995</v>
      </c>
      <c r="AA593" s="308">
        <v>521</v>
      </c>
      <c r="AB593" s="312">
        <v>538.58000000000004</v>
      </c>
      <c r="AC593" s="371">
        <v>536.84443010752693</v>
      </c>
      <c r="AD593" s="308">
        <v>1.2869999999999999</v>
      </c>
      <c r="AE593" s="372">
        <v>1.2920999999999998</v>
      </c>
      <c r="AF593" s="373">
        <v>0.8</v>
      </c>
      <c r="AG593" s="312"/>
      <c r="AH593" s="370">
        <v>5.4975936575810627</v>
      </c>
      <c r="AI593" s="370">
        <v>6.1707272727272731</v>
      </c>
      <c r="AJ593" s="370">
        <v>0</v>
      </c>
      <c r="AK593" s="312">
        <f>_xll.SRS1Splines.Functions25.Linear_Interp(V_NK2!$R$10:$R$21,V_NK2!$T$10:$T$21,AR593)</f>
        <v>68.342000000026104</v>
      </c>
      <c r="AL593" s="312">
        <f>(AK593/V_NK2!$T$18)*100</f>
        <v>95.717086834770441</v>
      </c>
      <c r="AM593" s="308">
        <f>AK593-V_NK2!$T$11</f>
        <v>27.521999999998307</v>
      </c>
      <c r="AN593" s="308">
        <f>IFERROR((AK593 - V_NK2!$X$12) / (V_NK2!$X$11- V_NK2!$X$12) * 100, 0)</f>
        <v>89.999999999998877</v>
      </c>
      <c r="AO593" s="308">
        <v>427</v>
      </c>
      <c r="AP593" s="308">
        <v>420</v>
      </c>
      <c r="AQ593" s="308">
        <v>422.18</v>
      </c>
      <c r="AR593" s="371">
        <v>426.3</v>
      </c>
      <c r="AS593" s="312">
        <v>1.5783870967741935</v>
      </c>
      <c r="AT593" s="372">
        <v>1.5047480099999999</v>
      </c>
      <c r="AU593" s="369"/>
      <c r="AV593" s="312"/>
      <c r="AW593" s="370"/>
      <c r="AX593" s="370"/>
      <c r="AY593" s="370"/>
      <c r="AZ593" s="312"/>
      <c r="BA593" s="312"/>
      <c r="BB593" s="308"/>
      <c r="BC593" s="308"/>
      <c r="BD593" s="308"/>
      <c r="BE593" s="308"/>
      <c r="BF593" s="374"/>
      <c r="BG593" s="312"/>
      <c r="BH593" s="372"/>
      <c r="BI593" s="369"/>
      <c r="BJ593" s="312"/>
      <c r="BK593" s="370">
        <v>2.97408845449268</v>
      </c>
      <c r="BL593" s="370">
        <v>2.3933184544926798</v>
      </c>
      <c r="BM593" s="370">
        <f t="shared" si="4"/>
        <v>0.58077000000000023</v>
      </c>
      <c r="BN593" s="312">
        <f>_xll.SRS1Splines.Functions25.Linear_Interp(V_XNN1!$K$3:$K$8,V_XNN1!$L$3:$L$8,BT593)</f>
        <v>0.2121384</v>
      </c>
      <c r="BO593" s="312">
        <f>(BN593/V_XNN1!$L$7)*100</f>
        <v>101.01828571428572</v>
      </c>
      <c r="BP593" s="308">
        <f>_xll.SRS1Splines.Functions25.Linear_Interp(V_XNN1!$K$3:$K$8,V_XNN1!$M$3:$M$8,BT593)</f>
        <v>5.6138400000000102E-2</v>
      </c>
      <c r="BQ593" s="308">
        <f>IFERROR((BN593 - V_XNN1!$M$16) / (V_XNN1!$M$15- V_XNN1!$M$16) * 100, 0)</f>
        <v>79.04178272980505</v>
      </c>
      <c r="BR593" s="308">
        <v>252</v>
      </c>
      <c r="BS593" s="308">
        <v>249</v>
      </c>
      <c r="BT593" s="374">
        <v>252.12</v>
      </c>
      <c r="BU593" s="312">
        <v>0.33600000000000002</v>
      </c>
      <c r="BV593" s="372">
        <v>0.34355200000000002</v>
      </c>
      <c r="BW593" s="369"/>
      <c r="BX593" s="312"/>
      <c r="BY593" s="370"/>
      <c r="BZ593" s="370"/>
      <c r="CA593" s="370"/>
      <c r="CB593" s="312"/>
      <c r="CC593" s="312"/>
      <c r="CD593" s="308"/>
      <c r="CE593" s="312"/>
      <c r="CF593" s="312"/>
      <c r="CG593" s="312"/>
      <c r="CH593" s="312"/>
      <c r="CI593" s="384"/>
      <c r="CJ593" s="312"/>
      <c r="CK593" s="372"/>
      <c r="CL593" s="369"/>
      <c r="CM593" s="312"/>
      <c r="CN593" s="370"/>
      <c r="CO593" s="370"/>
      <c r="CP593" s="370"/>
      <c r="CQ593" s="312"/>
      <c r="CR593" s="312"/>
      <c r="CS593" s="308"/>
      <c r="CT593" s="312"/>
      <c r="CU593" s="312"/>
      <c r="CV593" s="312"/>
      <c r="CW593" s="312"/>
      <c r="CX593" s="384"/>
      <c r="CY593" s="312"/>
      <c r="CZ593" s="372"/>
    </row>
    <row r="594" spans="1:104" s="1" customFormat="1" hidden="1">
      <c r="A594" s="271">
        <v>45153</v>
      </c>
      <c r="B594" s="380"/>
      <c r="C594" s="381"/>
      <c r="D594" s="382"/>
      <c r="E594" s="382"/>
      <c r="F594" s="382"/>
      <c r="G594" s="312"/>
      <c r="H594" s="308"/>
      <c r="I594" s="308"/>
      <c r="J594" s="308"/>
      <c r="K594" s="308"/>
      <c r="L594" s="308"/>
      <c r="M594" s="371"/>
      <c r="N594" s="371"/>
      <c r="O594" s="312"/>
      <c r="P594" s="383"/>
      <c r="Q594" s="369">
        <v>9.1999999999999993</v>
      </c>
      <c r="R594" s="312"/>
      <c r="S594" s="370">
        <v>4.1231642118988034</v>
      </c>
      <c r="T594" s="370">
        <v>5.2088400000000004</v>
      </c>
      <c r="U594" s="370">
        <v>0</v>
      </c>
      <c r="V594" s="312">
        <f>_xll.SRS1Splines.Functions25.Linear_Interp(V_NK3!$P$8:$P$32,V_NK3!$R$8:$R$32,AC594)</f>
        <v>393.45526191145501</v>
      </c>
      <c r="W594" s="312">
        <f>(V594/V_NK3!$R$28)*100</f>
        <v>72.573520052678944</v>
      </c>
      <c r="X594" s="308">
        <f>V594-V_NK3!$R$8</f>
        <v>336.87660991145503</v>
      </c>
      <c r="Y594" s="308">
        <f>IFERROR((V594 - V_NK3!$V$10) / (V_NK3!$V$9- V_NK3!$V$10) * 100, 0)</f>
        <v>69.377774634133687</v>
      </c>
      <c r="Z594" s="308">
        <v>541.79999999999995</v>
      </c>
      <c r="AA594" s="308">
        <v>521</v>
      </c>
      <c r="AB594" s="312">
        <v>538.58000000000004</v>
      </c>
      <c r="AC594" s="371">
        <v>536.81106451612914</v>
      </c>
      <c r="AD594" s="308">
        <v>1.2150000000000001</v>
      </c>
      <c r="AE594" s="372">
        <v>1.2284999999999999</v>
      </c>
      <c r="AF594" s="373">
        <v>7.8</v>
      </c>
      <c r="AG594" s="312"/>
      <c r="AH594" s="370">
        <v>6.0486001899266055</v>
      </c>
      <c r="AI594" s="370">
        <v>4.4840618181818179</v>
      </c>
      <c r="AJ594" s="370">
        <v>0</v>
      </c>
      <c r="AK594" s="312">
        <f>_xll.SRS1Splines.Functions25.Linear_Interp(V_NK2!$R$10:$R$21,V_NK2!$T$10:$T$21,AR594)</f>
        <v>67.075114285740099</v>
      </c>
      <c r="AL594" s="312">
        <f>(AK594/V_NK2!$T$18)*100</f>
        <v>93.94273709487409</v>
      </c>
      <c r="AM594" s="308">
        <f>AK594-V_NK2!$T$11</f>
        <v>26.255114285712303</v>
      </c>
      <c r="AN594" s="308">
        <f>IFERROR((AK594 - V_NK2!$X$12) / (V_NK2!$X$11- V_NK2!$X$12) * 100, 0)</f>
        <v>85.857142857140587</v>
      </c>
      <c r="AO594" s="308">
        <v>427</v>
      </c>
      <c r="AP594" s="308">
        <v>420</v>
      </c>
      <c r="AQ594" s="308">
        <v>422.18</v>
      </c>
      <c r="AR594" s="371">
        <v>426.01</v>
      </c>
      <c r="AS594" s="312">
        <v>1.5783870967741935</v>
      </c>
      <c r="AT594" s="372">
        <v>1.065027087</v>
      </c>
      <c r="AU594" s="369"/>
      <c r="AV594" s="312"/>
      <c r="AW594" s="370"/>
      <c r="AX594" s="370"/>
      <c r="AY594" s="370"/>
      <c r="AZ594" s="312"/>
      <c r="BA594" s="312"/>
      <c r="BB594" s="308"/>
      <c r="BC594" s="308"/>
      <c r="BD594" s="308"/>
      <c r="BE594" s="308"/>
      <c r="BF594" s="374"/>
      <c r="BG594" s="312"/>
      <c r="BH594" s="372"/>
      <c r="BI594" s="369"/>
      <c r="BJ594" s="312"/>
      <c r="BK594" s="370">
        <v>2.9273205048915303</v>
      </c>
      <c r="BL594" s="370">
        <v>2.3988358382248598</v>
      </c>
      <c r="BM594" s="370">
        <f t="shared" si="4"/>
        <v>0.52848466666667049</v>
      </c>
      <c r="BN594" s="312">
        <f>_xll.SRS1Splines.Functions25.Linear_Interp(V_XNN1!$K$3:$K$8,V_XNN1!$L$3:$L$8,BT594)</f>
        <v>0.210891</v>
      </c>
      <c r="BO594" s="312">
        <f>(BN594/V_XNN1!$L$7)*100</f>
        <v>100.42428571428572</v>
      </c>
      <c r="BP594" s="308">
        <f>_xll.SRS1Splines.Functions25.Linear_Interp(V_XNN1!$K$3:$K$8,V_XNN1!$M$3:$M$8,BT594)</f>
        <v>5.4891000000000197E-2</v>
      </c>
      <c r="BQ594" s="308">
        <f>IFERROR((BN594 - V_XNN1!$M$16) / (V_XNN1!$M$15- V_XNN1!$M$16) * 100, 0)</f>
        <v>75.181058495821745</v>
      </c>
      <c r="BR594" s="308">
        <v>252</v>
      </c>
      <c r="BS594" s="308">
        <v>249</v>
      </c>
      <c r="BT594" s="374">
        <v>252.05</v>
      </c>
      <c r="BU594" s="312">
        <v>0.33600000000000002</v>
      </c>
      <c r="BV594" s="372">
        <v>0.34434399999999998</v>
      </c>
      <c r="BW594" s="369"/>
      <c r="BX594" s="312"/>
      <c r="BY594" s="370"/>
      <c r="BZ594" s="370"/>
      <c r="CA594" s="370"/>
      <c r="CB594" s="312"/>
      <c r="CC594" s="312"/>
      <c r="CD594" s="308"/>
      <c r="CE594" s="312"/>
      <c r="CF594" s="312"/>
      <c r="CG594" s="312"/>
      <c r="CH594" s="312"/>
      <c r="CI594" s="384"/>
      <c r="CJ594" s="312"/>
      <c r="CK594" s="372"/>
      <c r="CL594" s="369"/>
      <c r="CM594" s="312"/>
      <c r="CN594" s="370"/>
      <c r="CO594" s="370"/>
      <c r="CP594" s="370"/>
      <c r="CQ594" s="312"/>
      <c r="CR594" s="312"/>
      <c r="CS594" s="308"/>
      <c r="CT594" s="312"/>
      <c r="CU594" s="312"/>
      <c r="CV594" s="312"/>
      <c r="CW594" s="312"/>
      <c r="CX594" s="384"/>
      <c r="CY594" s="312"/>
      <c r="CZ594" s="372"/>
    </row>
    <row r="595" spans="1:104" s="1" customFormat="1" hidden="1">
      <c r="A595" s="271">
        <v>45154</v>
      </c>
      <c r="B595" s="380"/>
      <c r="C595" s="381"/>
      <c r="D595" s="382"/>
      <c r="E595" s="382"/>
      <c r="F595" s="382"/>
      <c r="G595" s="312"/>
      <c r="H595" s="308"/>
      <c r="I595" s="308"/>
      <c r="J595" s="308"/>
      <c r="K595" s="308"/>
      <c r="L595" s="308"/>
      <c r="M595" s="371"/>
      <c r="N595" s="371"/>
      <c r="O595" s="312"/>
      <c r="P595" s="383"/>
      <c r="Q595" s="369">
        <v>7.6</v>
      </c>
      <c r="R595" s="312"/>
      <c r="S595" s="370">
        <v>2.4919378514823913</v>
      </c>
      <c r="T595" s="370">
        <v>3.3114400000000002</v>
      </c>
      <c r="U595" s="370">
        <v>0</v>
      </c>
      <c r="V595" s="312">
        <f>_xll.SRS1Splines.Functions25.Linear_Interp(V_NK3!$P$8:$P$32,V_NK3!$R$8:$R$32,AC595)</f>
        <v>392.63575975026799</v>
      </c>
      <c r="W595" s="312">
        <f>(V595/V_NK3!$R$28)*100</f>
        <v>72.422361427326749</v>
      </c>
      <c r="X595" s="308">
        <f>V595-V_NK3!$R$8</f>
        <v>336.05710775026802</v>
      </c>
      <c r="Y595" s="308">
        <f>IFERROR((V595 - V_NK3!$V$10) / (V_NK3!$V$9- V_NK3!$V$10) * 100, 0)</f>
        <v>69.209002939755848</v>
      </c>
      <c r="Z595" s="308">
        <v>541.79999999999995</v>
      </c>
      <c r="AA595" s="308">
        <v>521</v>
      </c>
      <c r="AB595" s="312">
        <v>538.58000000000004</v>
      </c>
      <c r="AC595" s="371">
        <v>536.78587912087892</v>
      </c>
      <c r="AD595" s="308">
        <v>0.78300000000000003</v>
      </c>
      <c r="AE595" s="372">
        <v>0.78100000000000003</v>
      </c>
      <c r="AF595" s="373">
        <v>20.2</v>
      </c>
      <c r="AG595" s="312"/>
      <c r="AH595" s="370">
        <v>3.8026354909891893</v>
      </c>
      <c r="AI595" s="370">
        <v>5.8827600000000002</v>
      </c>
      <c r="AJ595" s="370">
        <v>0</v>
      </c>
      <c r="AK595" s="312">
        <f>_xll.SRS1Splines.Functions25.Linear_Interp(V_NK2!$R$10:$R$21,V_NK2!$T$10:$T$21,AR595)</f>
        <v>66.769314285740407</v>
      </c>
      <c r="AL595" s="312">
        <f>(AK595/V_NK2!$T$18)*100</f>
        <v>93.514445778347906</v>
      </c>
      <c r="AM595" s="308">
        <f>AK595-V_NK2!$T$11</f>
        <v>25.94931428571261</v>
      </c>
      <c r="AN595" s="308">
        <f>IFERROR((AK595 - V_NK2!$X$12) / (V_NK2!$X$11- V_NK2!$X$12) * 100, 0)</f>
        <v>84.85714285714154</v>
      </c>
      <c r="AO595" s="308">
        <v>427</v>
      </c>
      <c r="AP595" s="308">
        <v>420</v>
      </c>
      <c r="AQ595" s="308">
        <v>422.18</v>
      </c>
      <c r="AR595" s="371">
        <v>425.94</v>
      </c>
      <c r="AS595" s="312">
        <v>1.5783870967741935</v>
      </c>
      <c r="AT595" s="372">
        <v>1.3944819070000001</v>
      </c>
      <c r="AU595" s="369"/>
      <c r="AV595" s="312"/>
      <c r="AW595" s="370"/>
      <c r="AX595" s="370"/>
      <c r="AY595" s="370"/>
      <c r="AZ595" s="312"/>
      <c r="BA595" s="312"/>
      <c r="BB595" s="308"/>
      <c r="BC595" s="308"/>
      <c r="BD595" s="308"/>
      <c r="BE595" s="308"/>
      <c r="BF595" s="374"/>
      <c r="BG595" s="312"/>
      <c r="BH595" s="372"/>
      <c r="BI595" s="369"/>
      <c r="BJ595" s="312"/>
      <c r="BK595" s="370">
        <v>2.6889237277516203</v>
      </c>
      <c r="BL595" s="370">
        <v>2.3948510610849501</v>
      </c>
      <c r="BM595" s="370">
        <f t="shared" si="4"/>
        <v>0.2940726666666702</v>
      </c>
      <c r="BN595" s="312">
        <f>_xll.SRS1Splines.Functions25.Linear_Interp(V_XNN1!$K$3:$K$8,V_XNN1!$L$3:$L$8,BT595)</f>
        <v>0.211782</v>
      </c>
      <c r="BO595" s="312">
        <f>(BN595/V_XNN1!$L$7)*100</f>
        <v>100.84857142857142</v>
      </c>
      <c r="BP595" s="308">
        <f>_xll.SRS1Splines.Functions25.Linear_Interp(V_XNN1!$K$3:$K$8,V_XNN1!$M$3:$M$8,BT595)</f>
        <v>5.5781999999999901E-2</v>
      </c>
      <c r="BQ595" s="308">
        <f>IFERROR((BN595 - V_XNN1!$M$16) / (V_XNN1!$M$15- V_XNN1!$M$16) * 100, 0)</f>
        <v>77.938718662952667</v>
      </c>
      <c r="BR595" s="308">
        <v>252</v>
      </c>
      <c r="BS595" s="308">
        <v>249</v>
      </c>
      <c r="BT595" s="374">
        <v>252.1</v>
      </c>
      <c r="BU595" s="312">
        <v>0.33600000000000002</v>
      </c>
      <c r="BV595" s="372">
        <v>0.34377199999999997</v>
      </c>
      <c r="BW595" s="369"/>
      <c r="BX595" s="312"/>
      <c r="BY595" s="370"/>
      <c r="BZ595" s="370"/>
      <c r="CA595" s="370"/>
      <c r="CB595" s="312"/>
      <c r="CC595" s="312"/>
      <c r="CD595" s="308"/>
      <c r="CE595" s="312"/>
      <c r="CF595" s="312"/>
      <c r="CG595" s="312"/>
      <c r="CH595" s="312"/>
      <c r="CI595" s="384"/>
      <c r="CJ595" s="312"/>
      <c r="CK595" s="372"/>
      <c r="CL595" s="369"/>
      <c r="CM595" s="312"/>
      <c r="CN595" s="370"/>
      <c r="CO595" s="370"/>
      <c r="CP595" s="370"/>
      <c r="CQ595" s="312"/>
      <c r="CR595" s="312"/>
      <c r="CS595" s="308"/>
      <c r="CT595" s="312"/>
      <c r="CU595" s="312"/>
      <c r="CV595" s="312"/>
      <c r="CW595" s="312"/>
      <c r="CX595" s="384"/>
      <c r="CY595" s="312"/>
      <c r="CZ595" s="372"/>
    </row>
    <row r="596" spans="1:104" s="1" customFormat="1" hidden="1">
      <c r="A596" s="271">
        <v>45155</v>
      </c>
      <c r="B596" s="380"/>
      <c r="C596" s="381"/>
      <c r="D596" s="382"/>
      <c r="E596" s="382"/>
      <c r="F596" s="382"/>
      <c r="G596" s="312"/>
      <c r="H596" s="308"/>
      <c r="I596" s="308"/>
      <c r="J596" s="308"/>
      <c r="K596" s="308"/>
      <c r="L596" s="308"/>
      <c r="M596" s="371"/>
      <c r="N596" s="371"/>
      <c r="O596" s="312"/>
      <c r="P596" s="383"/>
      <c r="Q596" s="369">
        <v>0</v>
      </c>
      <c r="R596" s="312"/>
      <c r="S596" s="370">
        <v>1.6433616379089355</v>
      </c>
      <c r="T596" s="370">
        <v>4.1123760000000003</v>
      </c>
      <c r="U596" s="370">
        <v>0</v>
      </c>
      <c r="V596" s="312">
        <f>_xll.SRS1Splines.Functions25.Linear_Interp(V_NK3!$P$8:$P$32,V_NK3!$R$8:$R$32,AC596)</f>
        <v>390.16674535000101</v>
      </c>
      <c r="W596" s="312">
        <f>(V596/V_NK3!$R$28)*100</f>
        <v>71.966947347419364</v>
      </c>
      <c r="X596" s="308">
        <f>V596-V_NK3!$R$8</f>
        <v>333.58809335000103</v>
      </c>
      <c r="Y596" s="308">
        <f>IFERROR((V596 - V_NK3!$V$10) / (V_NK3!$V$9- V_NK3!$V$10) * 100, 0)</f>
        <v>68.700523812412527</v>
      </c>
      <c r="Z596" s="308">
        <v>541.79999999999995</v>
      </c>
      <c r="AA596" s="308">
        <v>521</v>
      </c>
      <c r="AB596" s="312">
        <v>538.58000000000004</v>
      </c>
      <c r="AC596" s="371">
        <v>536.71</v>
      </c>
      <c r="AD596" s="308">
        <v>0.999</v>
      </c>
      <c r="AE596" s="372">
        <v>0.9699000000000001</v>
      </c>
      <c r="AF596" s="373">
        <v>0.2</v>
      </c>
      <c r="AG596" s="312"/>
      <c r="AH596" s="370">
        <v>4.2434477405099491</v>
      </c>
      <c r="AI596" s="370">
        <v>6.5409709090909089</v>
      </c>
      <c r="AJ596" s="370">
        <v>0</v>
      </c>
      <c r="AK596" s="312">
        <f>_xll.SRS1Splines.Functions25.Linear_Interp(V_NK2!$R$10:$R$21,V_NK2!$T$10:$T$21,AR596)</f>
        <v>64.4102857143139</v>
      </c>
      <c r="AL596" s="312">
        <f>(AK596/V_NK2!$T$18)*100</f>
        <v>90.210484193716951</v>
      </c>
      <c r="AM596" s="308">
        <f>AK596-V_NK2!$T$11</f>
        <v>23.590285714286104</v>
      </c>
      <c r="AN596" s="308">
        <f>IFERROR((AK596 - V_NK2!$X$12) / (V_NK2!$X$11- V_NK2!$X$12) * 100, 0)</f>
        <v>77.142857142862198</v>
      </c>
      <c r="AO596" s="308">
        <v>427</v>
      </c>
      <c r="AP596" s="308">
        <v>420</v>
      </c>
      <c r="AQ596" s="308">
        <v>422.18</v>
      </c>
      <c r="AR596" s="371">
        <v>425.4</v>
      </c>
      <c r="AS596" s="312">
        <v>1.5783870967741935</v>
      </c>
      <c r="AT596" s="372">
        <v>1.54677409</v>
      </c>
      <c r="AU596" s="369"/>
      <c r="AV596" s="312"/>
      <c r="AW596" s="370"/>
      <c r="AX596" s="370"/>
      <c r="AY596" s="370"/>
      <c r="AZ596" s="312"/>
      <c r="BA596" s="312"/>
      <c r="BB596" s="308"/>
      <c r="BC596" s="308"/>
      <c r="BD596" s="308"/>
      <c r="BE596" s="308"/>
      <c r="BF596" s="374"/>
      <c r="BG596" s="312"/>
      <c r="BH596" s="372"/>
      <c r="BI596" s="369"/>
      <c r="BJ596" s="312"/>
      <c r="BK596" s="370">
        <v>2.8163454399793602</v>
      </c>
      <c r="BL596" s="370">
        <v>2.4038934399793601</v>
      </c>
      <c r="BM596" s="370">
        <f t="shared" si="4"/>
        <v>0.41245200000000004</v>
      </c>
      <c r="BN596" s="312">
        <f>_xll.SRS1Splines.Functions25.Linear_Interp(V_XNN1!$K$3:$K$8,V_XNN1!$L$3:$L$8,BT596)</f>
        <v>0.211782</v>
      </c>
      <c r="BO596" s="312">
        <f>(BN596/V_XNN1!$L$7)*100</f>
        <v>100.84857142857142</v>
      </c>
      <c r="BP596" s="308">
        <f>_xll.SRS1Splines.Functions25.Linear_Interp(V_XNN1!$K$3:$K$8,V_XNN1!$M$3:$M$8,BT596)</f>
        <v>5.5781999999999901E-2</v>
      </c>
      <c r="BQ596" s="308">
        <f>IFERROR((BN596 - V_XNN1!$M$16) / (V_XNN1!$M$15- V_XNN1!$M$16) * 100, 0)</f>
        <v>77.938718662952667</v>
      </c>
      <c r="BR596" s="308">
        <v>252</v>
      </c>
      <c r="BS596" s="308">
        <v>249</v>
      </c>
      <c r="BT596" s="374">
        <v>252.1</v>
      </c>
      <c r="BU596" s="312">
        <v>0.33600000000000002</v>
      </c>
      <c r="BV596" s="372">
        <v>0.34506999999999999</v>
      </c>
      <c r="BW596" s="369"/>
      <c r="BX596" s="312"/>
      <c r="BY596" s="370"/>
      <c r="BZ596" s="370"/>
      <c r="CA596" s="370"/>
      <c r="CB596" s="312"/>
      <c r="CC596" s="312"/>
      <c r="CD596" s="308"/>
      <c r="CE596" s="312"/>
      <c r="CF596" s="312"/>
      <c r="CG596" s="312"/>
      <c r="CH596" s="312"/>
      <c r="CI596" s="384"/>
      <c r="CJ596" s="312"/>
      <c r="CK596" s="372"/>
      <c r="CL596" s="369"/>
      <c r="CM596" s="312"/>
      <c r="CN596" s="370"/>
      <c r="CO596" s="370"/>
      <c r="CP596" s="370"/>
      <c r="CQ596" s="312"/>
      <c r="CR596" s="312"/>
      <c r="CS596" s="308"/>
      <c r="CT596" s="312"/>
      <c r="CU596" s="312"/>
      <c r="CV596" s="312"/>
      <c r="CW596" s="312"/>
      <c r="CX596" s="384"/>
      <c r="CY596" s="312"/>
      <c r="CZ596" s="372"/>
    </row>
    <row r="597" spans="1:104" s="1" customFormat="1" hidden="1">
      <c r="A597" s="271">
        <v>45156</v>
      </c>
      <c r="B597" s="380"/>
      <c r="C597" s="381"/>
      <c r="D597" s="382"/>
      <c r="E597" s="382"/>
      <c r="F597" s="382"/>
      <c r="G597" s="312"/>
      <c r="H597" s="308"/>
      <c r="I597" s="308"/>
      <c r="J597" s="308"/>
      <c r="K597" s="308"/>
      <c r="L597" s="308"/>
      <c r="M597" s="371"/>
      <c r="N597" s="371"/>
      <c r="O597" s="312"/>
      <c r="P597" s="383"/>
      <c r="Q597" s="369">
        <v>6.6</v>
      </c>
      <c r="R597" s="312"/>
      <c r="S597" s="370">
        <v>3.4616646201210024</v>
      </c>
      <c r="T597" s="370">
        <v>4.7632159999999999</v>
      </c>
      <c r="U597" s="370">
        <v>0</v>
      </c>
      <c r="V597" s="312">
        <f>_xll.SRS1Splines.Functions25.Linear_Interp(V_NK3!$P$8:$P$32,V_NK3!$R$8:$R$32,AC597)</f>
        <v>388.86519394999902</v>
      </c>
      <c r="W597" s="312">
        <f>(V597/V_NK3!$R$28)*100</f>
        <v>71.726873886033317</v>
      </c>
      <c r="X597" s="308">
        <f>V597-V_NK3!$R$8</f>
        <v>332.28654194999905</v>
      </c>
      <c r="Y597" s="308">
        <f>IFERROR((V597 - V_NK3!$V$10) / (V_NK3!$V$9- V_NK3!$V$10) * 100, 0)</f>
        <v>68.432476886483727</v>
      </c>
      <c r="Z597" s="308">
        <v>541.79999999999995</v>
      </c>
      <c r="AA597" s="308">
        <v>521</v>
      </c>
      <c r="AB597" s="312">
        <v>538.58000000000004</v>
      </c>
      <c r="AC597" s="371">
        <v>536.66999999999996</v>
      </c>
      <c r="AD597" s="308">
        <v>1.0960000000000001</v>
      </c>
      <c r="AE597" s="372">
        <v>1.1234000000000002</v>
      </c>
      <c r="AF597" s="373">
        <v>13.8</v>
      </c>
      <c r="AG597" s="312"/>
      <c r="AH597" s="370">
        <v>5.4292437246399317</v>
      </c>
      <c r="AI597" s="370">
        <v>6.3352800000000009</v>
      </c>
      <c r="AJ597" s="370">
        <v>0</v>
      </c>
      <c r="AK597" s="312">
        <f>_xll.SRS1Splines.Functions25.Linear_Interp(V_NK2!$R$10:$R$21,V_NK2!$T$10:$T$21,AR597)</f>
        <v>63.0123428571723</v>
      </c>
      <c r="AL597" s="312">
        <f>(AK597/V_NK2!$T$18)*100</f>
        <v>88.252581032454188</v>
      </c>
      <c r="AM597" s="308">
        <f>AK597-V_NK2!$T$11</f>
        <v>22.192342857144503</v>
      </c>
      <c r="AN597" s="308">
        <f>IFERROR((AK597 - V_NK2!$X$12) / (V_NK2!$X$11- V_NK2!$X$12) * 100, 0)</f>
        <v>72.571428571437508</v>
      </c>
      <c r="AO597" s="308">
        <v>427</v>
      </c>
      <c r="AP597" s="308">
        <v>420</v>
      </c>
      <c r="AQ597" s="308">
        <v>422.18</v>
      </c>
      <c r="AR597" s="371">
        <v>425.08</v>
      </c>
      <c r="AS597" s="312">
        <v>1.5783870967741935</v>
      </c>
      <c r="AT597" s="372">
        <v>1.5439284980000001</v>
      </c>
      <c r="AU597" s="369"/>
      <c r="AV597" s="312"/>
      <c r="AW597" s="370"/>
      <c r="AX597" s="370"/>
      <c r="AY597" s="370"/>
      <c r="AZ597" s="312"/>
      <c r="BA597" s="312"/>
      <c r="BB597" s="308"/>
      <c r="BC597" s="308"/>
      <c r="BD597" s="308"/>
      <c r="BE597" s="308"/>
      <c r="BF597" s="374"/>
      <c r="BG597" s="312"/>
      <c r="BH597" s="372"/>
      <c r="BI597" s="369"/>
      <c r="BJ597" s="312"/>
      <c r="BK597" s="370">
        <v>2.8206142020254097</v>
      </c>
      <c r="BL597" s="370">
        <v>2.3929562020254096</v>
      </c>
      <c r="BM597" s="370">
        <f t="shared" si="4"/>
        <v>0.42765800000000009</v>
      </c>
      <c r="BN597" s="312">
        <f>_xll.SRS1Splines.Functions25.Linear_Interp(V_XNN1!$K$3:$K$8,V_XNN1!$L$3:$L$8,BT597)</f>
        <v>0.211782</v>
      </c>
      <c r="BO597" s="312">
        <f>(BN597/V_XNN1!$L$7)*100</f>
        <v>100.84857142857142</v>
      </c>
      <c r="BP597" s="308">
        <f>_xll.SRS1Splines.Functions25.Linear_Interp(V_XNN1!$K$3:$K$8,V_XNN1!$M$3:$M$8,BT597)</f>
        <v>5.5781999999999901E-2</v>
      </c>
      <c r="BQ597" s="308">
        <f>IFERROR((BN597 - V_XNN1!$M$16) / (V_XNN1!$M$15- V_XNN1!$M$16) * 100, 0)</f>
        <v>77.938718662952667</v>
      </c>
      <c r="BR597" s="308">
        <v>252</v>
      </c>
      <c r="BS597" s="308">
        <v>249</v>
      </c>
      <c r="BT597" s="374">
        <v>252.1</v>
      </c>
      <c r="BU597" s="312">
        <v>0.33600000000000002</v>
      </c>
      <c r="BV597" s="372">
        <v>0.34350000000000003</v>
      </c>
      <c r="BW597" s="369"/>
      <c r="BX597" s="312"/>
      <c r="BY597" s="370"/>
      <c r="BZ597" s="370"/>
      <c r="CA597" s="370"/>
      <c r="CB597" s="312"/>
      <c r="CC597" s="312"/>
      <c r="CD597" s="308"/>
      <c r="CE597" s="312"/>
      <c r="CF597" s="312"/>
      <c r="CG597" s="312"/>
      <c r="CH597" s="312"/>
      <c r="CI597" s="384"/>
      <c r="CJ597" s="312"/>
      <c r="CK597" s="372"/>
      <c r="CL597" s="369"/>
      <c r="CM597" s="312"/>
      <c r="CN597" s="370"/>
      <c r="CO597" s="370"/>
      <c r="CP597" s="370"/>
      <c r="CQ597" s="312"/>
      <c r="CR597" s="312"/>
      <c r="CS597" s="308"/>
      <c r="CT597" s="312"/>
      <c r="CU597" s="312"/>
      <c r="CV597" s="312"/>
      <c r="CW597" s="312"/>
      <c r="CX597" s="384"/>
      <c r="CY597" s="312"/>
      <c r="CZ597" s="372"/>
    </row>
    <row r="598" spans="1:104" s="1" customFormat="1" hidden="1">
      <c r="A598" s="271">
        <v>45157</v>
      </c>
      <c r="B598" s="380"/>
      <c r="C598" s="381"/>
      <c r="D598" s="382"/>
      <c r="E598" s="382"/>
      <c r="F598" s="382"/>
      <c r="G598" s="312"/>
      <c r="H598" s="308"/>
      <c r="I598" s="308"/>
      <c r="J598" s="308"/>
      <c r="K598" s="308"/>
      <c r="L598" s="308"/>
      <c r="M598" s="371"/>
      <c r="N598" s="371"/>
      <c r="O598" s="312"/>
      <c r="P598" s="383"/>
      <c r="Q598" s="369">
        <v>0</v>
      </c>
      <c r="R598" s="312"/>
      <c r="S598" s="370">
        <v>3.0620124650955196</v>
      </c>
      <c r="T598" s="370">
        <v>4.0381759999999991</v>
      </c>
      <c r="U598" s="370">
        <v>0</v>
      </c>
      <c r="V598" s="312">
        <f>_xll.SRS1Splines.Functions25.Linear_Interp(V_NK3!$P$8:$P$32,V_NK3!$R$8:$R$32,AC598)</f>
        <v>387.88903040000002</v>
      </c>
      <c r="W598" s="312">
        <f>(V598/V_NK3!$R$28)*100</f>
        <v>71.546818789994234</v>
      </c>
      <c r="X598" s="308">
        <f>V598-V_NK3!$R$8</f>
        <v>331.31037840000005</v>
      </c>
      <c r="Y598" s="308">
        <f>IFERROR((V598 - V_NK3!$V$10) / (V_NK3!$V$9- V_NK3!$V$10) * 100, 0)</f>
        <v>68.231441692037649</v>
      </c>
      <c r="Z598" s="308">
        <v>541.79999999999995</v>
      </c>
      <c r="AA598" s="308">
        <v>521</v>
      </c>
      <c r="AB598" s="312">
        <v>538.58000000000004</v>
      </c>
      <c r="AC598" s="371">
        <v>536.64</v>
      </c>
      <c r="AD598" s="308">
        <v>0.94499999999999995</v>
      </c>
      <c r="AE598" s="372">
        <v>0.95239999999999991</v>
      </c>
      <c r="AF598" s="373">
        <v>0</v>
      </c>
      <c r="AG598" s="312"/>
      <c r="AH598" s="370">
        <v>4.6448225134815209</v>
      </c>
      <c r="AI598" s="370">
        <v>6.1295890909090911</v>
      </c>
      <c r="AJ598" s="370">
        <v>0</v>
      </c>
      <c r="AK598" s="312">
        <f>_xll.SRS1Splines.Functions25.Linear_Interp(V_NK2!$R$10:$R$21,V_NK2!$T$10:$T$21,AR598)</f>
        <v>62.619171428601298</v>
      </c>
      <c r="AL598" s="312">
        <f>(AK598/V_NK2!$T$18)*100</f>
        <v>87.701920768349154</v>
      </c>
      <c r="AM598" s="308">
        <f>AK598-V_NK2!$T$11</f>
        <v>21.799171428573501</v>
      </c>
      <c r="AN598" s="308">
        <f>IFERROR((AK598 - V_NK2!$X$12) / (V_NK2!$X$11- V_NK2!$X$12) * 100, 0)</f>
        <v>71.285714285724566</v>
      </c>
      <c r="AO598" s="308">
        <v>427</v>
      </c>
      <c r="AP598" s="308">
        <v>420</v>
      </c>
      <c r="AQ598" s="308">
        <v>422.18</v>
      </c>
      <c r="AR598" s="371">
        <v>424.99</v>
      </c>
      <c r="AS598" s="312">
        <v>1.5783870967741935</v>
      </c>
      <c r="AT598" s="372">
        <v>1.4509905400000001</v>
      </c>
      <c r="AU598" s="369"/>
      <c r="AV598" s="312"/>
      <c r="AW598" s="370"/>
      <c r="AX598" s="370"/>
      <c r="AY598" s="370"/>
      <c r="AZ598" s="312"/>
      <c r="BA598" s="312"/>
      <c r="BB598" s="308"/>
      <c r="BC598" s="308"/>
      <c r="BD598" s="308"/>
      <c r="BE598" s="308"/>
      <c r="BF598" s="374"/>
      <c r="BG598" s="312"/>
      <c r="BH598" s="372"/>
      <c r="BI598" s="369"/>
      <c r="BJ598" s="312"/>
      <c r="BK598" s="370">
        <v>2.8655020010105599</v>
      </c>
      <c r="BL598" s="370">
        <v>2.3963836676772199</v>
      </c>
      <c r="BM598" s="370">
        <f t="shared" si="4"/>
        <v>0.46911833333333997</v>
      </c>
      <c r="BN598" s="312">
        <f>_xll.SRS1Splines.Functions25.Linear_Interp(V_XNN1!$K$3:$K$8,V_XNN1!$L$3:$L$8,BT598)</f>
        <v>0.213564</v>
      </c>
      <c r="BO598" s="312">
        <f>(BN598/V_XNN1!$L$7)*100</f>
        <v>101.69714285714286</v>
      </c>
      <c r="BP598" s="308">
        <f>_xll.SRS1Splines.Functions25.Linear_Interp(V_XNN1!$K$3:$K$8,V_XNN1!$M$3:$M$8,BT598)</f>
        <v>5.7563999999999803E-2</v>
      </c>
      <c r="BQ598" s="308">
        <f>IFERROR((BN598 - V_XNN1!$M$16) / (V_XNN1!$M$15- V_XNN1!$M$16) * 100, 0)</f>
        <v>83.454038997214525</v>
      </c>
      <c r="BR598" s="308">
        <v>252</v>
      </c>
      <c r="BS598" s="308">
        <v>249</v>
      </c>
      <c r="BT598" s="374">
        <v>252.2</v>
      </c>
      <c r="BU598" s="312">
        <v>0.33600000000000002</v>
      </c>
      <c r="BV598" s="372">
        <v>0.34399200000000002</v>
      </c>
      <c r="BW598" s="369"/>
      <c r="BX598" s="312"/>
      <c r="BY598" s="370"/>
      <c r="BZ598" s="370"/>
      <c r="CA598" s="370"/>
      <c r="CB598" s="312"/>
      <c r="CC598" s="312"/>
      <c r="CD598" s="308"/>
      <c r="CE598" s="312"/>
      <c r="CF598" s="312"/>
      <c r="CG598" s="312"/>
      <c r="CH598" s="312"/>
      <c r="CI598" s="384"/>
      <c r="CJ598" s="312"/>
      <c r="CK598" s="372"/>
      <c r="CL598" s="369"/>
      <c r="CM598" s="312"/>
      <c r="CN598" s="370"/>
      <c r="CO598" s="370"/>
      <c r="CP598" s="370"/>
      <c r="CQ598" s="312"/>
      <c r="CR598" s="312"/>
      <c r="CS598" s="308"/>
      <c r="CT598" s="312"/>
      <c r="CU598" s="312"/>
      <c r="CV598" s="312"/>
      <c r="CW598" s="312"/>
      <c r="CX598" s="384"/>
      <c r="CY598" s="312"/>
      <c r="CZ598" s="372"/>
    </row>
    <row r="599" spans="1:104" s="1" customFormat="1" hidden="1">
      <c r="A599" s="271">
        <v>45158</v>
      </c>
      <c r="B599" s="380"/>
      <c r="C599" s="381"/>
      <c r="D599" s="382"/>
      <c r="E599" s="382"/>
      <c r="F599" s="382"/>
      <c r="G599" s="312"/>
      <c r="H599" s="308"/>
      <c r="I599" s="308"/>
      <c r="J599" s="308"/>
      <c r="K599" s="308"/>
      <c r="L599" s="308"/>
      <c r="M599" s="371"/>
      <c r="N599" s="371"/>
      <c r="O599" s="312"/>
      <c r="P599" s="383"/>
      <c r="Q599" s="369">
        <v>10.8</v>
      </c>
      <c r="R599" s="312"/>
      <c r="S599" s="370">
        <v>3.0154630634841917</v>
      </c>
      <c r="T599" s="370">
        <v>3.685832</v>
      </c>
      <c r="U599" s="370">
        <v>0</v>
      </c>
      <c r="V599" s="312">
        <f>_xll.SRS1Splines.Functions25.Linear_Interp(V_NK3!$P$8:$P$32,V_NK3!$R$8:$R$32,AC599)</f>
        <v>387.21866145311998</v>
      </c>
      <c r="W599" s="312">
        <f>(V599/V_NK3!$R$28)*100</f>
        <v>71.423168050205575</v>
      </c>
      <c r="X599" s="308">
        <f>V599-V_NK3!$R$8</f>
        <v>330.64000945312</v>
      </c>
      <c r="Y599" s="308">
        <f>IFERROR((V599 - V_NK3!$V$10) / (V_NK3!$V$9- V_NK3!$V$10) * 100, 0)</f>
        <v>68.093383114059819</v>
      </c>
      <c r="Z599" s="308">
        <v>541.79999999999995</v>
      </c>
      <c r="AA599" s="308">
        <v>521</v>
      </c>
      <c r="AB599" s="312">
        <v>538.58000000000004</v>
      </c>
      <c r="AC599" s="371">
        <v>536.61939784946242</v>
      </c>
      <c r="AD599" s="308">
        <v>0.90900000000000003</v>
      </c>
      <c r="AE599" s="372">
        <v>0.86929999999999996</v>
      </c>
      <c r="AF599" s="373">
        <v>24.8</v>
      </c>
      <c r="AG599" s="312"/>
      <c r="AH599" s="370">
        <v>4.3123516109497837</v>
      </c>
      <c r="AI599" s="370">
        <v>4.9365818181818186</v>
      </c>
      <c r="AJ599" s="370">
        <v>0</v>
      </c>
      <c r="AK599" s="312">
        <f>_xll.SRS1Splines.Functions25.Linear_Interp(V_NK2!$R$10:$R$21,V_NK2!$T$10:$T$21,AR599)</f>
        <v>62.619171428601298</v>
      </c>
      <c r="AL599" s="312">
        <f>(AK599/V_NK2!$T$18)*100</f>
        <v>87.701920768349154</v>
      </c>
      <c r="AM599" s="308">
        <f>AK599-V_NK2!$T$11</f>
        <v>21.799171428573501</v>
      </c>
      <c r="AN599" s="308">
        <f>IFERROR((AK599 - V_NK2!$X$12) / (V_NK2!$X$11- V_NK2!$X$12) * 100, 0)</f>
        <v>71.285714285724566</v>
      </c>
      <c r="AO599" s="308">
        <v>427</v>
      </c>
      <c r="AP599" s="308">
        <v>420</v>
      </c>
      <c r="AQ599" s="308">
        <v>422.18</v>
      </c>
      <c r="AR599" s="371">
        <v>424.99</v>
      </c>
      <c r="AS599" s="312">
        <v>1.5783870967741935</v>
      </c>
      <c r="AT599" s="372">
        <v>1.1114795340000001</v>
      </c>
      <c r="AU599" s="369"/>
      <c r="AV599" s="312"/>
      <c r="AW599" s="370"/>
      <c r="AX599" s="370"/>
      <c r="AY599" s="370"/>
      <c r="AZ599" s="312"/>
      <c r="BA599" s="312"/>
      <c r="BB599" s="308"/>
      <c r="BC599" s="308"/>
      <c r="BD599" s="308"/>
      <c r="BE599" s="308"/>
      <c r="BF599" s="374"/>
      <c r="BG599" s="312"/>
      <c r="BH599" s="372"/>
      <c r="BI599" s="369"/>
      <c r="BJ599" s="312"/>
      <c r="BK599" s="370">
        <v>3.0547720358855299</v>
      </c>
      <c r="BL599" s="370">
        <v>2.3920923692188598</v>
      </c>
      <c r="BM599" s="370">
        <f t="shared" si="4"/>
        <v>0.66267966666667011</v>
      </c>
      <c r="BN599" s="312">
        <f>_xll.SRS1Splines.Functions25.Linear_Interp(V_XNN1!$K$3:$K$8,V_XNN1!$L$3:$L$8,BT599)</f>
        <v>0.21445500000000001</v>
      </c>
      <c r="BO599" s="312">
        <f>(BN599/V_XNN1!$L$7)*100</f>
        <v>102.12142857142858</v>
      </c>
      <c r="BP599" s="308">
        <f>_xll.SRS1Splines.Functions25.Linear_Interp(V_XNN1!$K$3:$K$8,V_XNN1!$M$3:$M$8,BT599)</f>
        <v>5.8455E-2</v>
      </c>
      <c r="BQ599" s="308">
        <f>IFERROR((BN599 - V_XNN1!$M$16) / (V_XNN1!$M$15- V_XNN1!$M$16) * 100, 0)</f>
        <v>86.211699164345447</v>
      </c>
      <c r="BR599" s="308">
        <v>252</v>
      </c>
      <c r="BS599" s="308">
        <v>249</v>
      </c>
      <c r="BT599" s="374">
        <v>252.25</v>
      </c>
      <c r="BU599" s="312">
        <v>0.33600000000000002</v>
      </c>
      <c r="BV599" s="372">
        <v>0.34337599999999996</v>
      </c>
      <c r="BW599" s="369"/>
      <c r="BX599" s="312"/>
      <c r="BY599" s="370"/>
      <c r="BZ599" s="370"/>
      <c r="CA599" s="370"/>
      <c r="CB599" s="312"/>
      <c r="CC599" s="312"/>
      <c r="CD599" s="308"/>
      <c r="CE599" s="312"/>
      <c r="CF599" s="312"/>
      <c r="CG599" s="312"/>
      <c r="CH599" s="312"/>
      <c r="CI599" s="384"/>
      <c r="CJ599" s="312"/>
      <c r="CK599" s="372"/>
      <c r="CL599" s="369"/>
      <c r="CM599" s="312"/>
      <c r="CN599" s="370"/>
      <c r="CO599" s="370"/>
      <c r="CP599" s="370"/>
      <c r="CQ599" s="312"/>
      <c r="CR599" s="312"/>
      <c r="CS599" s="308"/>
      <c r="CT599" s="312"/>
      <c r="CU599" s="312"/>
      <c r="CV599" s="312"/>
      <c r="CW599" s="312"/>
      <c r="CX599" s="384"/>
      <c r="CY599" s="312"/>
      <c r="CZ599" s="372"/>
    </row>
    <row r="600" spans="1:104" s="1" customFormat="1" hidden="1">
      <c r="A600" s="271">
        <v>45159</v>
      </c>
      <c r="B600" s="380"/>
      <c r="C600" s="381"/>
      <c r="D600" s="382"/>
      <c r="E600" s="382"/>
      <c r="F600" s="382"/>
      <c r="G600" s="312"/>
      <c r="H600" s="308"/>
      <c r="I600" s="308"/>
      <c r="J600" s="308"/>
      <c r="K600" s="308"/>
      <c r="L600" s="308"/>
      <c r="M600" s="371"/>
      <c r="N600" s="371"/>
      <c r="O600" s="312"/>
      <c r="P600" s="383"/>
      <c r="Q600" s="369">
        <v>3.6</v>
      </c>
      <c r="R600" s="312"/>
      <c r="S600" s="370">
        <v>3.722693711666107</v>
      </c>
      <c r="T600" s="370">
        <v>4.6792639999999999</v>
      </c>
      <c r="U600" s="370">
        <v>0</v>
      </c>
      <c r="V600" s="312">
        <f>_xll.SRS1Splines.Functions25.Linear_Interp(V_NK3!$P$8:$P$32,V_NK3!$R$8:$R$32,AC600)</f>
        <v>386.26209114999398</v>
      </c>
      <c r="W600" s="312">
        <f>(V600/V_NK3!$R$28)*100</f>
        <v>71.246726963261025</v>
      </c>
      <c r="X600" s="308">
        <f>V600-V_NK3!$R$8</f>
        <v>329.683439149994</v>
      </c>
      <c r="Y600" s="308">
        <f>IFERROR((V600 - V_NK3!$V$10) / (V_NK3!$V$9- V_NK3!$V$10) * 100, 0)</f>
        <v>67.896383034625927</v>
      </c>
      <c r="Z600" s="308">
        <v>541.79999999999995</v>
      </c>
      <c r="AA600" s="308">
        <v>521</v>
      </c>
      <c r="AB600" s="312">
        <v>538.58000000000004</v>
      </c>
      <c r="AC600" s="371">
        <v>536.5899999999998</v>
      </c>
      <c r="AD600" s="308">
        <v>0.79</v>
      </c>
      <c r="AE600" s="372">
        <v>1.1035999999999999</v>
      </c>
      <c r="AF600" s="373">
        <v>20.8</v>
      </c>
      <c r="AG600" s="312"/>
      <c r="AH600" s="370">
        <v>5.4398265248498161</v>
      </c>
      <c r="AI600" s="370">
        <v>5.281772301818183</v>
      </c>
      <c r="AJ600" s="370">
        <v>0</v>
      </c>
      <c r="AK600" s="312">
        <f>_xll.SRS1Splines.Functions25.Linear_Interp(V_NK2!$R$10:$R$21,V_NK2!$T$10:$T$21,AR600)</f>
        <v>62.400742857172602</v>
      </c>
      <c r="AL600" s="312">
        <f>(AK600/V_NK2!$T$18)*100</f>
        <v>87.395998399401392</v>
      </c>
      <c r="AM600" s="308">
        <f>AK600-V_NK2!$T$11</f>
        <v>21.580742857144806</v>
      </c>
      <c r="AN600" s="308">
        <f>IFERROR((AK600 - V_NK2!$X$12) / (V_NK2!$X$11- V_NK2!$X$12) * 100, 0)</f>
        <v>70.571428571438418</v>
      </c>
      <c r="AO600" s="308">
        <v>427</v>
      </c>
      <c r="AP600" s="308">
        <v>420</v>
      </c>
      <c r="AQ600" s="308">
        <v>422.18</v>
      </c>
      <c r="AR600" s="371">
        <v>424.94</v>
      </c>
      <c r="AS600" s="312">
        <v>1.5783870967741935</v>
      </c>
      <c r="AT600" s="372">
        <v>1.2486022969999999</v>
      </c>
      <c r="AU600" s="369"/>
      <c r="AV600" s="312"/>
      <c r="AW600" s="370"/>
      <c r="AX600" s="370"/>
      <c r="AY600" s="370"/>
      <c r="AZ600" s="312"/>
      <c r="BA600" s="312"/>
      <c r="BB600" s="308"/>
      <c r="BC600" s="308"/>
      <c r="BD600" s="308"/>
      <c r="BE600" s="308"/>
      <c r="BF600" s="374"/>
      <c r="BG600" s="312"/>
      <c r="BH600" s="372"/>
      <c r="BI600" s="369"/>
      <c r="BJ600" s="312"/>
      <c r="BK600" s="370">
        <v>3.9947667674643603</v>
      </c>
      <c r="BL600" s="370">
        <v>2.3870347674643604</v>
      </c>
      <c r="BM600" s="370">
        <f t="shared" si="4"/>
        <v>1.6077319999999999</v>
      </c>
      <c r="BN600" s="312">
        <f>_xll.SRS1Splines.Functions25.Linear_Interp(V_XNN1!$K$3:$K$8,V_XNN1!$L$3:$L$8,BT600)</f>
        <v>0.21445500000000001</v>
      </c>
      <c r="BO600" s="312">
        <f>(BN600/V_XNN1!$L$7)*100</f>
        <v>102.12142857142858</v>
      </c>
      <c r="BP600" s="308">
        <f>_xll.SRS1Splines.Functions25.Linear_Interp(V_XNN1!$K$3:$K$8,V_XNN1!$M$3:$M$8,BT600)</f>
        <v>5.8455E-2</v>
      </c>
      <c r="BQ600" s="308">
        <f>IFERROR((BN600 - V_XNN1!$M$16) / (V_XNN1!$M$15- V_XNN1!$M$16) * 100, 0)</f>
        <v>86.211699164345447</v>
      </c>
      <c r="BR600" s="308">
        <v>252</v>
      </c>
      <c r="BS600" s="308">
        <v>249</v>
      </c>
      <c r="BT600" s="374">
        <v>252.25</v>
      </c>
      <c r="BU600" s="312">
        <v>0.33600000000000002</v>
      </c>
      <c r="BV600" s="372">
        <v>0.34264999999999995</v>
      </c>
      <c r="BW600" s="369"/>
      <c r="BX600" s="312"/>
      <c r="BY600" s="370"/>
      <c r="BZ600" s="370"/>
      <c r="CA600" s="370"/>
      <c r="CB600" s="312"/>
      <c r="CC600" s="312"/>
      <c r="CD600" s="308"/>
      <c r="CE600" s="312"/>
      <c r="CF600" s="312"/>
      <c r="CG600" s="312"/>
      <c r="CH600" s="312"/>
      <c r="CI600" s="384"/>
      <c r="CJ600" s="312"/>
      <c r="CK600" s="372"/>
      <c r="CL600" s="369"/>
      <c r="CM600" s="312"/>
      <c r="CN600" s="370"/>
      <c r="CO600" s="370"/>
      <c r="CP600" s="370"/>
      <c r="CQ600" s="312"/>
      <c r="CR600" s="312"/>
      <c r="CS600" s="308"/>
      <c r="CT600" s="312"/>
      <c r="CU600" s="312"/>
      <c r="CV600" s="312"/>
      <c r="CW600" s="312"/>
      <c r="CX600" s="384"/>
      <c r="CY600" s="312"/>
      <c r="CZ600" s="372"/>
    </row>
    <row r="601" spans="1:104" s="1" customFormat="1" hidden="1">
      <c r="A601" s="271">
        <v>45160</v>
      </c>
      <c r="B601" s="380"/>
      <c r="C601" s="381"/>
      <c r="D601" s="382"/>
      <c r="E601" s="382"/>
      <c r="F601" s="382"/>
      <c r="G601" s="312"/>
      <c r="H601" s="308"/>
      <c r="I601" s="308"/>
      <c r="J601" s="308"/>
      <c r="K601" s="308"/>
      <c r="L601" s="308"/>
      <c r="M601" s="371"/>
      <c r="N601" s="371"/>
      <c r="O601" s="312"/>
      <c r="P601" s="383"/>
      <c r="Q601" s="369">
        <v>3.8</v>
      </c>
      <c r="R601" s="312"/>
      <c r="S601" s="370">
        <v>3.6292566967544557</v>
      </c>
      <c r="T601" s="370">
        <v>4.5770799999999996</v>
      </c>
      <c r="U601" s="370">
        <v>0</v>
      </c>
      <c r="V601" s="312">
        <f>_xll.SRS1Splines.Functions25.Linear_Interp(V_NK3!$P$8:$P$32,V_NK3!$R$8:$R$32,AC601)</f>
        <v>385.31426783209298</v>
      </c>
      <c r="W601" s="312">
        <f>(V601/V_NK3!$R$28)*100</f>
        <v>71.071899273236212</v>
      </c>
      <c r="X601" s="308">
        <f>V601-V_NK3!$R$8</f>
        <v>328.735615832093</v>
      </c>
      <c r="Y601" s="308">
        <f>IFERROR((V601 - V_NK3!$V$10) / (V_NK3!$V$9- V_NK3!$V$10) * 100, 0)</f>
        <v>67.701184345825311</v>
      </c>
      <c r="Z601" s="308">
        <v>541.79999999999995</v>
      </c>
      <c r="AA601" s="308">
        <v>521</v>
      </c>
      <c r="AB601" s="312">
        <v>538.58000000000004</v>
      </c>
      <c r="AC601" s="371">
        <v>536.56087096774183</v>
      </c>
      <c r="AD601" s="308">
        <v>0.79</v>
      </c>
      <c r="AE601" s="372">
        <v>1.0794999999999999</v>
      </c>
      <c r="AF601" s="373">
        <v>2.6</v>
      </c>
      <c r="AG601" s="312"/>
      <c r="AH601" s="370">
        <v>5.317026709928971</v>
      </c>
      <c r="AI601" s="370">
        <v>6.4923867163636366</v>
      </c>
      <c r="AJ601" s="370">
        <v>0</v>
      </c>
      <c r="AK601" s="312">
        <f>_xll.SRS1Splines.Functions25.Linear_Interp(V_NK2!$R$10:$R$21,V_NK2!$T$10:$T$21,AR601)</f>
        <v>61.3522857143153</v>
      </c>
      <c r="AL601" s="312">
        <f>(AK601/V_NK2!$T$18)*100</f>
        <v>85.927571028452803</v>
      </c>
      <c r="AM601" s="308">
        <f>AK601-V_NK2!$T$11</f>
        <v>20.532285714287504</v>
      </c>
      <c r="AN601" s="308">
        <f>IFERROR((AK601 - V_NK2!$X$12) / (V_NK2!$X$11- V_NK2!$X$12) * 100, 0)</f>
        <v>67.142857142866291</v>
      </c>
      <c r="AO601" s="308">
        <v>427</v>
      </c>
      <c r="AP601" s="308">
        <v>420</v>
      </c>
      <c r="AQ601" s="308">
        <v>422.18</v>
      </c>
      <c r="AR601" s="371">
        <v>424.7</v>
      </c>
      <c r="AS601" s="312">
        <v>1.5783870967741935</v>
      </c>
      <c r="AT601" s="372">
        <v>1.534783824</v>
      </c>
      <c r="AU601" s="369"/>
      <c r="AV601" s="312"/>
      <c r="AW601" s="370"/>
      <c r="AX601" s="370"/>
      <c r="AY601" s="370"/>
      <c r="AZ601" s="312"/>
      <c r="BA601" s="312"/>
      <c r="BB601" s="308"/>
      <c r="BC601" s="308"/>
      <c r="BD601" s="308"/>
      <c r="BE601" s="308"/>
      <c r="BF601" s="374"/>
      <c r="BG601" s="312"/>
      <c r="BH601" s="372"/>
      <c r="BI601" s="369"/>
      <c r="BJ601" s="312"/>
      <c r="BK601" s="370">
        <v>4.9384307723021399</v>
      </c>
      <c r="BL601" s="370">
        <v>2.3835097723021401</v>
      </c>
      <c r="BM601" s="370">
        <f t="shared" si="4"/>
        <v>2.5549209999999998</v>
      </c>
      <c r="BN601" s="312">
        <f>_xll.SRS1Splines.Functions25.Linear_Interp(V_XNN1!$K$3:$K$8,V_XNN1!$L$3:$L$8,BT601)</f>
        <v>0.21712799999999999</v>
      </c>
      <c r="BO601" s="312">
        <f>(BN601/V_XNN1!$L$7)*100</f>
        <v>103.3942857142857</v>
      </c>
      <c r="BP601" s="308">
        <f>_xll.SRS1Splines.Functions25.Linear_Interp(V_XNN1!$K$3:$K$8,V_XNN1!$M$3:$M$8,BT601)</f>
        <v>6.1128000000000099E-2</v>
      </c>
      <c r="BQ601" s="308">
        <f>IFERROR((BN601 - V_XNN1!$M$16) / (V_XNN1!$M$15- V_XNN1!$M$16) * 100, 0)</f>
        <v>94.484679665738142</v>
      </c>
      <c r="BR601" s="308">
        <v>252</v>
      </c>
      <c r="BS601" s="308">
        <v>249</v>
      </c>
      <c r="BT601" s="374">
        <v>252.4</v>
      </c>
      <c r="BU601" s="312">
        <v>0.33600000000000002</v>
      </c>
      <c r="BV601" s="372">
        <v>0.342144</v>
      </c>
      <c r="BW601" s="369"/>
      <c r="BX601" s="312"/>
      <c r="BY601" s="370"/>
      <c r="BZ601" s="370"/>
      <c r="CA601" s="370"/>
      <c r="CB601" s="312"/>
      <c r="CC601" s="312"/>
      <c r="CD601" s="308"/>
      <c r="CE601" s="312"/>
      <c r="CF601" s="312"/>
      <c r="CG601" s="312"/>
      <c r="CH601" s="312"/>
      <c r="CI601" s="384"/>
      <c r="CJ601" s="312"/>
      <c r="CK601" s="372"/>
      <c r="CL601" s="369"/>
      <c r="CM601" s="312"/>
      <c r="CN601" s="370"/>
      <c r="CO601" s="370"/>
      <c r="CP601" s="370"/>
      <c r="CQ601" s="312"/>
      <c r="CR601" s="312"/>
      <c r="CS601" s="308"/>
      <c r="CT601" s="312"/>
      <c r="CU601" s="312"/>
      <c r="CV601" s="312"/>
      <c r="CW601" s="312"/>
      <c r="CX601" s="384"/>
      <c r="CY601" s="312"/>
      <c r="CZ601" s="372"/>
    </row>
    <row r="602" spans="1:104" s="1" customFormat="1" hidden="1">
      <c r="A602" s="271">
        <v>45161</v>
      </c>
      <c r="B602" s="380"/>
      <c r="C602" s="381"/>
      <c r="D602" s="382"/>
      <c r="E602" s="382"/>
      <c r="F602" s="382"/>
      <c r="G602" s="312"/>
      <c r="H602" s="308"/>
      <c r="I602" s="308"/>
      <c r="J602" s="308"/>
      <c r="K602" s="308"/>
      <c r="L602" s="308"/>
      <c r="M602" s="371"/>
      <c r="N602" s="371"/>
      <c r="O602" s="312"/>
      <c r="P602" s="383"/>
      <c r="Q602" s="369">
        <v>38.6</v>
      </c>
      <c r="R602" s="312"/>
      <c r="S602" s="370">
        <v>3.7559708081703191</v>
      </c>
      <c r="T602" s="370">
        <v>4.0890560000000002</v>
      </c>
      <c r="U602" s="370">
        <v>0</v>
      </c>
      <c r="V602" s="312">
        <f>_xll.SRS1Splines.Functions25.Linear_Interp(V_NK3!$P$8:$P$32,V_NK3!$R$8:$R$32,AC602)</f>
        <v>384.98118263511498</v>
      </c>
      <c r="W602" s="312">
        <f>(V602/V_NK3!$R$28)*100</f>
        <v>71.010461118604113</v>
      </c>
      <c r="X602" s="308">
        <f>V602-V_NK3!$R$8</f>
        <v>328.402530635115</v>
      </c>
      <c r="Y602" s="308">
        <f>IFERROR((V602 - V_NK3!$V$10) / (V_NK3!$V$9- V_NK3!$V$10) * 100, 0)</f>
        <v>67.632587390590032</v>
      </c>
      <c r="Z602" s="308">
        <v>541.79999999999995</v>
      </c>
      <c r="AA602" s="308">
        <v>521</v>
      </c>
      <c r="AB602" s="312">
        <v>538.58000000000004</v>
      </c>
      <c r="AC602" s="371">
        <v>536.55063440860238</v>
      </c>
      <c r="AD602" s="308">
        <v>0.79</v>
      </c>
      <c r="AE602" s="372">
        <v>0.96440000000000015</v>
      </c>
      <c r="AF602" s="373">
        <v>57.8</v>
      </c>
      <c r="AG602" s="312"/>
      <c r="AH602" s="370">
        <v>4.9196207666962053</v>
      </c>
      <c r="AI602" s="370">
        <v>5.3907062072727276</v>
      </c>
      <c r="AJ602" s="370">
        <v>0</v>
      </c>
      <c r="AK602" s="312">
        <f>_xll.SRS1Splines.Functions25.Linear_Interp(V_NK2!$R$10:$R$21,V_NK2!$T$10:$T$21,AR602)</f>
        <v>61.046485714315303</v>
      </c>
      <c r="AL602" s="312">
        <f>(AK602/V_NK2!$T$18)*100</f>
        <v>85.499279711926192</v>
      </c>
      <c r="AM602" s="308">
        <f>AK602-V_NK2!$T$11</f>
        <v>20.226485714287506</v>
      </c>
      <c r="AN602" s="308">
        <f>IFERROR((AK602 - V_NK2!$X$12) / (V_NK2!$X$11- V_NK2!$X$12) * 100, 0)</f>
        <v>66.142857142866248</v>
      </c>
      <c r="AO602" s="308">
        <v>427</v>
      </c>
      <c r="AP602" s="308">
        <v>420</v>
      </c>
      <c r="AQ602" s="308">
        <v>422.18</v>
      </c>
      <c r="AR602" s="371">
        <v>424.63</v>
      </c>
      <c r="AS602" s="312">
        <v>1.5783870967741935</v>
      </c>
      <c r="AT602" s="372">
        <v>1.274351878</v>
      </c>
      <c r="AU602" s="369"/>
      <c r="AV602" s="312"/>
      <c r="AW602" s="370"/>
      <c r="AX602" s="370"/>
      <c r="AY602" s="370"/>
      <c r="AZ602" s="312"/>
      <c r="BA602" s="312"/>
      <c r="BB602" s="308"/>
      <c r="BC602" s="308"/>
      <c r="BD602" s="308"/>
      <c r="BE602" s="308"/>
      <c r="BF602" s="374"/>
      <c r="BG602" s="312"/>
      <c r="BH602" s="372"/>
      <c r="BI602" s="369"/>
      <c r="BJ602" s="312"/>
      <c r="BK602" s="370">
        <v>4.6391112810208801</v>
      </c>
      <c r="BL602" s="370">
        <v>2.3824369476875402</v>
      </c>
      <c r="BM602" s="370">
        <f t="shared" si="4"/>
        <v>2.2566743333333399</v>
      </c>
      <c r="BN602" s="312">
        <f>_xll.SRS1Splines.Functions25.Linear_Interp(V_XNN1!$K$3:$K$8,V_XNN1!$L$3:$L$8,BT602)</f>
        <v>0.213564</v>
      </c>
      <c r="BO602" s="312">
        <f>(BN602/V_XNN1!$L$7)*100</f>
        <v>101.69714285714286</v>
      </c>
      <c r="BP602" s="308">
        <f>_xll.SRS1Splines.Functions25.Linear_Interp(V_XNN1!$K$3:$K$8,V_XNN1!$M$3:$M$8,BT602)</f>
        <v>5.7563999999999803E-2</v>
      </c>
      <c r="BQ602" s="308">
        <f>IFERROR((BN602 - V_XNN1!$M$16) / (V_XNN1!$M$15- V_XNN1!$M$16) * 100, 0)</f>
        <v>83.454038997214525</v>
      </c>
      <c r="BR602" s="308">
        <v>252</v>
      </c>
      <c r="BS602" s="308">
        <v>249</v>
      </c>
      <c r="BT602" s="374">
        <v>252.2</v>
      </c>
      <c r="BU602" s="312">
        <v>0.33600000000000002</v>
      </c>
      <c r="BV602" s="372">
        <v>0.34199000000000002</v>
      </c>
      <c r="BW602" s="369"/>
      <c r="BX602" s="312"/>
      <c r="BY602" s="370"/>
      <c r="BZ602" s="370"/>
      <c r="CA602" s="370"/>
      <c r="CB602" s="312"/>
      <c r="CC602" s="312"/>
      <c r="CD602" s="308"/>
      <c r="CE602" s="312"/>
      <c r="CF602" s="312"/>
      <c r="CG602" s="312"/>
      <c r="CH602" s="312"/>
      <c r="CI602" s="384"/>
      <c r="CJ602" s="312"/>
      <c r="CK602" s="372"/>
      <c r="CL602" s="369"/>
      <c r="CM602" s="312"/>
      <c r="CN602" s="370"/>
      <c r="CO602" s="370"/>
      <c r="CP602" s="370"/>
      <c r="CQ602" s="312"/>
      <c r="CR602" s="312"/>
      <c r="CS602" s="308"/>
      <c r="CT602" s="312"/>
      <c r="CU602" s="312"/>
      <c r="CV602" s="312"/>
      <c r="CW602" s="312"/>
      <c r="CX602" s="384"/>
      <c r="CY602" s="312"/>
      <c r="CZ602" s="372"/>
    </row>
    <row r="603" spans="1:104" s="1" customFormat="1" hidden="1">
      <c r="A603" s="271">
        <v>45162</v>
      </c>
      <c r="B603" s="380"/>
      <c r="C603" s="381"/>
      <c r="D603" s="382"/>
      <c r="E603" s="382"/>
      <c r="F603" s="382"/>
      <c r="G603" s="312"/>
      <c r="H603" s="308"/>
      <c r="I603" s="308"/>
      <c r="J603" s="308"/>
      <c r="K603" s="308"/>
      <c r="L603" s="308"/>
      <c r="M603" s="371"/>
      <c r="N603" s="371"/>
      <c r="O603" s="312"/>
      <c r="P603" s="383"/>
      <c r="Q603" s="369">
        <v>5.6</v>
      </c>
      <c r="R603" s="312"/>
      <c r="S603" s="370">
        <v>3.4449882404975889</v>
      </c>
      <c r="T603" s="370">
        <v>4.6177840000000003</v>
      </c>
      <c r="U603" s="370">
        <v>0</v>
      </c>
      <c r="V603" s="312">
        <f>_xll.SRS1Splines.Functions25.Linear_Interp(V_NK3!$P$8:$P$32,V_NK3!$R$8:$R$32,AC603)</f>
        <v>383.80838685748103</v>
      </c>
      <c r="W603" s="312">
        <f>(V603/V_NK3!$R$28)*100</f>
        <v>70.794136859850212</v>
      </c>
      <c r="X603" s="308">
        <f>V603-V_NK3!$R$8</f>
        <v>327.22973485748105</v>
      </c>
      <c r="Y603" s="308">
        <f>IFERROR((V603 - V_NK3!$V$10) / (V_NK3!$V$9- V_NK3!$V$10) * 100, 0)</f>
        <v>67.391056934753593</v>
      </c>
      <c r="Z603" s="308">
        <v>541.79999999999995</v>
      </c>
      <c r="AA603" s="308">
        <v>521</v>
      </c>
      <c r="AB603" s="312">
        <v>538.58000000000004</v>
      </c>
      <c r="AC603" s="371">
        <v>536.5145913978497</v>
      </c>
      <c r="AD603" s="308">
        <v>0.79</v>
      </c>
      <c r="AE603" s="372">
        <v>1.0891</v>
      </c>
      <c r="AF603" s="373">
        <v>9.6</v>
      </c>
      <c r="AG603" s="312"/>
      <c r="AH603" s="370">
        <v>5.2928517193642044</v>
      </c>
      <c r="AI603" s="370">
        <v>5.6661263345454547</v>
      </c>
      <c r="AJ603" s="370">
        <v>0</v>
      </c>
      <c r="AK603" s="312">
        <f>_xll.SRS1Splines.Functions25.Linear_Interp(V_NK2!$R$10:$R$21,V_NK2!$T$10:$T$21,AR603)</f>
        <v>60.9154285714583</v>
      </c>
      <c r="AL603" s="312">
        <f>(AK603/V_NK2!$T$18)*100</f>
        <v>85.315726290557834</v>
      </c>
      <c r="AM603" s="308">
        <f>AK603-V_NK2!$T$11</f>
        <v>20.095428571430503</v>
      </c>
      <c r="AN603" s="308">
        <f>IFERROR((AK603 - V_NK2!$X$12) / (V_NK2!$X$11- V_NK2!$X$12) * 100, 0)</f>
        <v>65.714285714295244</v>
      </c>
      <c r="AO603" s="308">
        <v>427</v>
      </c>
      <c r="AP603" s="308">
        <v>420</v>
      </c>
      <c r="AQ603" s="308">
        <v>422.18</v>
      </c>
      <c r="AR603" s="371">
        <v>424.6</v>
      </c>
      <c r="AS603" s="312">
        <v>1.5783870967741935</v>
      </c>
      <c r="AT603" s="372">
        <v>1.339441533</v>
      </c>
      <c r="AU603" s="369"/>
      <c r="AV603" s="312"/>
      <c r="AW603" s="370"/>
      <c r="AX603" s="370"/>
      <c r="AY603" s="370"/>
      <c r="AZ603" s="312"/>
      <c r="BA603" s="312"/>
      <c r="BB603" s="308"/>
      <c r="BC603" s="308"/>
      <c r="BD603" s="308"/>
      <c r="BE603" s="308"/>
      <c r="BF603" s="374"/>
      <c r="BG603" s="312"/>
      <c r="BH603" s="372"/>
      <c r="BI603" s="369"/>
      <c r="BJ603" s="312"/>
      <c r="BK603" s="370">
        <v>4.9660136792663803</v>
      </c>
      <c r="BL603" s="370">
        <v>2.3773793459330501</v>
      </c>
      <c r="BM603" s="370">
        <f t="shared" si="4"/>
        <v>2.5886343333333302</v>
      </c>
      <c r="BN603" s="312">
        <f>_xll.SRS1Splines.Functions25.Linear_Interp(V_XNN1!$K$3:$K$8,V_XNN1!$L$3:$L$8,BT603)</f>
        <v>0.21534600000000001</v>
      </c>
      <c r="BO603" s="312">
        <f>(BN603/V_XNN1!$L$7)*100</f>
        <v>102.54571428571428</v>
      </c>
      <c r="BP603" s="308">
        <f>_xll.SRS1Splines.Functions25.Linear_Interp(V_XNN1!$K$3:$K$8,V_XNN1!$M$3:$M$8,BT603)</f>
        <v>5.9346000000000197E-2</v>
      </c>
      <c r="BQ603" s="308">
        <f>IFERROR((BN603 - V_XNN1!$M$16) / (V_XNN1!$M$15- V_XNN1!$M$16) * 100, 0)</f>
        <v>88.969359331476369</v>
      </c>
      <c r="BR603" s="308">
        <v>252</v>
      </c>
      <c r="BS603" s="308">
        <v>249</v>
      </c>
      <c r="BT603" s="374">
        <v>252.3</v>
      </c>
      <c r="BU603" s="312">
        <v>0.33600000000000002</v>
      </c>
      <c r="BV603" s="372">
        <v>0.34126400000000001</v>
      </c>
      <c r="BW603" s="369"/>
      <c r="BX603" s="312"/>
      <c r="BY603" s="370"/>
      <c r="BZ603" s="370"/>
      <c r="CA603" s="370"/>
      <c r="CB603" s="312"/>
      <c r="CC603" s="312"/>
      <c r="CD603" s="308"/>
      <c r="CE603" s="312"/>
      <c r="CF603" s="312"/>
      <c r="CG603" s="312"/>
      <c r="CH603" s="312"/>
      <c r="CI603" s="384"/>
      <c r="CJ603" s="312"/>
      <c r="CK603" s="372"/>
      <c r="CL603" s="369"/>
      <c r="CM603" s="312"/>
      <c r="CN603" s="370"/>
      <c r="CO603" s="370"/>
      <c r="CP603" s="370"/>
      <c r="CQ603" s="312"/>
      <c r="CR603" s="312"/>
      <c r="CS603" s="308"/>
      <c r="CT603" s="312"/>
      <c r="CU603" s="312"/>
      <c r="CV603" s="312"/>
      <c r="CW603" s="312"/>
      <c r="CX603" s="384"/>
      <c r="CY603" s="312"/>
      <c r="CZ603" s="372"/>
    </row>
    <row r="604" spans="1:104" s="1" customFormat="1" hidden="1">
      <c r="A604" s="271">
        <v>45163</v>
      </c>
      <c r="B604" s="380"/>
      <c r="C604" s="381"/>
      <c r="D604" s="382"/>
      <c r="E604" s="382"/>
      <c r="F604" s="382"/>
      <c r="G604" s="312"/>
      <c r="H604" s="308"/>
      <c r="I604" s="308"/>
      <c r="J604" s="308"/>
      <c r="K604" s="308"/>
      <c r="L604" s="308"/>
      <c r="M604" s="371"/>
      <c r="N604" s="371"/>
      <c r="O604" s="312"/>
      <c r="P604" s="383"/>
      <c r="Q604" s="369">
        <v>3</v>
      </c>
      <c r="R604" s="312"/>
      <c r="S604" s="370">
        <v>4.241026121768952</v>
      </c>
      <c r="T604" s="370">
        <v>4.2633200000000011</v>
      </c>
      <c r="U604" s="370">
        <v>0</v>
      </c>
      <c r="V604" s="312">
        <f>_xll.SRS1Splines.Functions25.Linear_Interp(V_NK3!$P$8:$P$32,V_NK3!$R$8:$R$32,AC604)</f>
        <v>383.78609297890199</v>
      </c>
      <c r="W604" s="312">
        <f>(V604/V_NK3!$R$28)*100</f>
        <v>70.790024714453438</v>
      </c>
      <c r="X604" s="308">
        <f>V604-V_NK3!$R$8</f>
        <v>327.20744097890201</v>
      </c>
      <c r="Y604" s="308">
        <f>IFERROR((V604 - V_NK3!$V$10) / (V_NK3!$V$9- V_NK3!$V$10) * 100, 0)</f>
        <v>67.386465640379711</v>
      </c>
      <c r="Z604" s="308">
        <v>541.79999999999995</v>
      </c>
      <c r="AA604" s="308">
        <v>521</v>
      </c>
      <c r="AB604" s="312">
        <v>538.58000000000004</v>
      </c>
      <c r="AC604" s="371">
        <v>536.51390624999988</v>
      </c>
      <c r="AD604" s="308">
        <v>0.79</v>
      </c>
      <c r="AE604" s="372">
        <v>1.0055000000000001</v>
      </c>
      <c r="AF604" s="373">
        <v>6.8</v>
      </c>
      <c r="AG604" s="312"/>
      <c r="AH604" s="370">
        <v>5.2365266201837546</v>
      </c>
      <c r="AI604" s="370">
        <v>5.3756907709090918</v>
      </c>
      <c r="AJ604" s="370">
        <v>0</v>
      </c>
      <c r="AK604" s="312">
        <f>_xll.SRS1Splines.Functions25.Linear_Interp(V_NK2!$R$10:$R$21,V_NK2!$T$10:$T$21,AR604)</f>
        <v>60.9154285714583</v>
      </c>
      <c r="AL604" s="312">
        <f>(AK604/V_NK2!$T$18)*100</f>
        <v>85.315726290557834</v>
      </c>
      <c r="AM604" s="308">
        <f>AK604-V_NK2!$T$11</f>
        <v>20.095428571430503</v>
      </c>
      <c r="AN604" s="308">
        <f>IFERROR((AK604 - V_NK2!$X$12) / (V_NK2!$X$11- V_NK2!$X$12) * 100, 0)</f>
        <v>65.714285714295244</v>
      </c>
      <c r="AO604" s="308">
        <v>427</v>
      </c>
      <c r="AP604" s="308">
        <v>420</v>
      </c>
      <c r="AQ604" s="308">
        <v>422.18</v>
      </c>
      <c r="AR604" s="371">
        <v>424.6</v>
      </c>
      <c r="AS604" s="312">
        <v>1.5783870967741935</v>
      </c>
      <c r="AT604" s="372">
        <v>1.270790732</v>
      </c>
      <c r="AU604" s="369"/>
      <c r="AV604" s="312"/>
      <c r="AW604" s="370"/>
      <c r="AX604" s="370"/>
      <c r="AY604" s="370"/>
      <c r="AZ604" s="312"/>
      <c r="BA604" s="312"/>
      <c r="BB604" s="308"/>
      <c r="BC604" s="308"/>
      <c r="BD604" s="308"/>
      <c r="BE604" s="308"/>
      <c r="BF604" s="374"/>
      <c r="BG604" s="312"/>
      <c r="BH604" s="372"/>
      <c r="BI604" s="369"/>
      <c r="BJ604" s="312"/>
      <c r="BK604" s="370">
        <v>4.3384580000000001</v>
      </c>
      <c r="BL604" s="370">
        <v>2.38121086241373</v>
      </c>
      <c r="BM604" s="370">
        <f t="shared" si="4"/>
        <v>1.9572471375862701</v>
      </c>
      <c r="BN604" s="312">
        <f>_xll.SRS1Splines.Functions25.Linear_Interp(V_XNN1!$K$3:$K$8,V_XNN1!$L$3:$L$8,BT604)</f>
        <v>0.21534600000000001</v>
      </c>
      <c r="BO604" s="312">
        <f>(BN604/V_XNN1!$L$7)*100</f>
        <v>102.54571428571428</v>
      </c>
      <c r="BP604" s="308">
        <f>_xll.SRS1Splines.Functions25.Linear_Interp(V_XNN1!$K$3:$K$8,V_XNN1!$M$3:$M$8,BT604)</f>
        <v>5.9346000000000197E-2</v>
      </c>
      <c r="BQ604" s="308">
        <f>IFERROR((BN604 - V_XNN1!$M$16) / (V_XNN1!$M$15- V_XNN1!$M$16) * 100, 0)</f>
        <v>88.969359331476369</v>
      </c>
      <c r="BR604" s="308">
        <v>252</v>
      </c>
      <c r="BS604" s="308">
        <v>249</v>
      </c>
      <c r="BT604" s="374">
        <v>252.3</v>
      </c>
      <c r="BU604" s="312">
        <v>0.33600000000000002</v>
      </c>
      <c r="BV604" s="372">
        <v>0.34181400000000001</v>
      </c>
      <c r="BW604" s="369"/>
      <c r="BX604" s="312"/>
      <c r="BY604" s="370"/>
      <c r="BZ604" s="370"/>
      <c r="CA604" s="370"/>
      <c r="CB604" s="312"/>
      <c r="CC604" s="312"/>
      <c r="CD604" s="308"/>
      <c r="CE604" s="312"/>
      <c r="CF604" s="312"/>
      <c r="CG604" s="312"/>
      <c r="CH604" s="312"/>
      <c r="CI604" s="384"/>
      <c r="CJ604" s="312"/>
      <c r="CK604" s="372"/>
      <c r="CL604" s="369"/>
      <c r="CM604" s="312"/>
      <c r="CN604" s="370"/>
      <c r="CO604" s="370"/>
      <c r="CP604" s="370"/>
      <c r="CQ604" s="312"/>
      <c r="CR604" s="312"/>
      <c r="CS604" s="308"/>
      <c r="CT604" s="312"/>
      <c r="CU604" s="312"/>
      <c r="CV604" s="312"/>
      <c r="CW604" s="312"/>
      <c r="CX604" s="384"/>
      <c r="CY604" s="312"/>
      <c r="CZ604" s="372"/>
    </row>
    <row r="605" spans="1:104" s="1" customFormat="1" hidden="1">
      <c r="A605" s="271">
        <v>45164</v>
      </c>
      <c r="B605" s="380"/>
      <c r="C605" s="381"/>
      <c r="D605" s="382"/>
      <c r="E605" s="382"/>
      <c r="F605" s="382"/>
      <c r="G605" s="312"/>
      <c r="H605" s="308"/>
      <c r="I605" s="308"/>
      <c r="J605" s="308"/>
      <c r="K605" s="308"/>
      <c r="L605" s="308"/>
      <c r="M605" s="371"/>
      <c r="N605" s="371"/>
      <c r="O605" s="312"/>
      <c r="P605" s="383"/>
      <c r="Q605" s="369">
        <v>35.200000000000003</v>
      </c>
      <c r="R605" s="312"/>
      <c r="S605" s="370">
        <v>5.1152758073387146</v>
      </c>
      <c r="T605" s="370">
        <v>4.2578079999999998</v>
      </c>
      <c r="U605" s="370">
        <v>0</v>
      </c>
      <c r="V605" s="312">
        <f>_xll.SRS1Splines.Functions25.Linear_Interp(V_NK3!$P$8:$P$32,V_NK3!$R$8:$R$32,AC605)</f>
        <v>384.64356079950102</v>
      </c>
      <c r="W605" s="312">
        <f>(V605/V_NK3!$R$28)*100</f>
        <v>70.948186172939089</v>
      </c>
      <c r="X605" s="308">
        <f>V605-V_NK3!$R$8</f>
        <v>328.06490879950104</v>
      </c>
      <c r="Y605" s="308">
        <f>IFERROR((V605 - V_NK3!$V$10) / (V_NK3!$V$9- V_NK3!$V$10) * 100, 0)</f>
        <v>67.563056141065331</v>
      </c>
      <c r="Z605" s="308">
        <v>541.79999999999995</v>
      </c>
      <c r="AA605" s="308">
        <v>521</v>
      </c>
      <c r="AB605" s="312">
        <v>538.58000000000004</v>
      </c>
      <c r="AC605" s="371">
        <v>536.54025842696649</v>
      </c>
      <c r="AD605" s="308">
        <v>1.0169999999999999</v>
      </c>
      <c r="AE605" s="372">
        <v>1.0042</v>
      </c>
      <c r="AF605" s="373">
        <v>42</v>
      </c>
      <c r="AG605" s="312"/>
      <c r="AH605" s="370">
        <v>5.5200682164217758</v>
      </c>
      <c r="AI605" s="370">
        <v>3.946920578181818</v>
      </c>
      <c r="AJ605" s="370">
        <v>0</v>
      </c>
      <c r="AK605" s="312">
        <f>_xll.SRS1Splines.Functions25.Linear_Interp(V_NK2!$R$10:$R$21,V_NK2!$T$10:$T$21,AR605)</f>
        <v>62.357057142886902</v>
      </c>
      <c r="AL605" s="312">
        <f>(AK605/V_NK2!$T$18)*100</f>
        <v>87.334813925611897</v>
      </c>
      <c r="AM605" s="308">
        <f>AK605-V_NK2!$T$11</f>
        <v>21.537057142859105</v>
      </c>
      <c r="AN605" s="308">
        <f>IFERROR((AK605 - V_NK2!$X$12) / (V_NK2!$X$11- V_NK2!$X$12) * 100, 0)</f>
        <v>70.428571428581293</v>
      </c>
      <c r="AO605" s="308">
        <v>427</v>
      </c>
      <c r="AP605" s="308">
        <v>420</v>
      </c>
      <c r="AQ605" s="308">
        <v>422.18</v>
      </c>
      <c r="AR605" s="371">
        <v>424.93</v>
      </c>
      <c r="AS605" s="312">
        <v>1.5783870967741935</v>
      </c>
      <c r="AT605" s="372">
        <v>0.93</v>
      </c>
      <c r="AU605" s="369"/>
      <c r="AV605" s="312"/>
      <c r="AW605" s="370"/>
      <c r="AX605" s="370"/>
      <c r="AY605" s="370"/>
      <c r="AZ605" s="312"/>
      <c r="BA605" s="312"/>
      <c r="BB605" s="308"/>
      <c r="BC605" s="308"/>
      <c r="BD605" s="308"/>
      <c r="BE605" s="308"/>
      <c r="BF605" s="374"/>
      <c r="BG605" s="312"/>
      <c r="BH605" s="372"/>
      <c r="BI605" s="369"/>
      <c r="BJ605" s="312"/>
      <c r="BK605" s="370">
        <v>3.9897109999999998</v>
      </c>
      <c r="BL605" s="370">
        <v>2.3937782364703599</v>
      </c>
      <c r="BM605" s="370">
        <f t="shared" si="4"/>
        <v>1.5959327635296399</v>
      </c>
      <c r="BN605" s="312">
        <f>_xll.SRS1Splines.Functions25.Linear_Interp(V_XNN1!$K$3:$K$8,V_XNN1!$L$3:$L$8,BT605)</f>
        <v>0.213564</v>
      </c>
      <c r="BO605" s="312">
        <f>(BN605/V_XNN1!$L$7)*100</f>
        <v>101.69714285714286</v>
      </c>
      <c r="BP605" s="308">
        <f>_xll.SRS1Splines.Functions25.Linear_Interp(V_XNN1!$K$3:$K$8,V_XNN1!$M$3:$M$8,BT605)</f>
        <v>5.7563999999999803E-2</v>
      </c>
      <c r="BQ605" s="308">
        <f>IFERROR((BN605 - V_XNN1!$M$16) / (V_XNN1!$M$15- V_XNN1!$M$16) * 100, 0)</f>
        <v>83.454038997214525</v>
      </c>
      <c r="BR605" s="308">
        <v>252</v>
      </c>
      <c r="BS605" s="308">
        <v>249</v>
      </c>
      <c r="BT605" s="374">
        <v>252.2</v>
      </c>
      <c r="BU605" s="312">
        <v>0.33600000000000002</v>
      </c>
      <c r="BV605" s="372">
        <v>0.34361799999999998</v>
      </c>
      <c r="BW605" s="369"/>
      <c r="BX605" s="312"/>
      <c r="BY605" s="370"/>
      <c r="BZ605" s="370"/>
      <c r="CA605" s="370"/>
      <c r="CB605" s="312"/>
      <c r="CC605" s="312"/>
      <c r="CD605" s="308"/>
      <c r="CE605" s="312"/>
      <c r="CF605" s="312"/>
      <c r="CG605" s="312"/>
      <c r="CH605" s="312"/>
      <c r="CI605" s="384"/>
      <c r="CJ605" s="312"/>
      <c r="CK605" s="372"/>
      <c r="CL605" s="369"/>
      <c r="CM605" s="312"/>
      <c r="CN605" s="370"/>
      <c r="CO605" s="370"/>
      <c r="CP605" s="370"/>
      <c r="CQ605" s="312"/>
      <c r="CR605" s="312"/>
      <c r="CS605" s="308"/>
      <c r="CT605" s="312"/>
      <c r="CU605" s="312"/>
      <c r="CV605" s="312"/>
      <c r="CW605" s="312"/>
      <c r="CX605" s="384"/>
      <c r="CY605" s="312"/>
      <c r="CZ605" s="372"/>
    </row>
    <row r="606" spans="1:104" s="1" customFormat="1" hidden="1">
      <c r="A606" s="271">
        <v>45165</v>
      </c>
      <c r="B606" s="380"/>
      <c r="C606" s="381"/>
      <c r="D606" s="382"/>
      <c r="E606" s="382"/>
      <c r="F606" s="382"/>
      <c r="G606" s="312"/>
      <c r="H606" s="308"/>
      <c r="I606" s="308"/>
      <c r="J606" s="308"/>
      <c r="K606" s="308"/>
      <c r="L606" s="308"/>
      <c r="M606" s="371"/>
      <c r="N606" s="371"/>
      <c r="O606" s="312"/>
      <c r="P606" s="383"/>
      <c r="Q606" s="369">
        <v>16.399999999999999</v>
      </c>
      <c r="R606" s="312"/>
      <c r="S606" s="370">
        <v>3.555092669624329</v>
      </c>
      <c r="T606" s="370">
        <v>3.4984240000000004</v>
      </c>
      <c r="U606" s="370">
        <v>0</v>
      </c>
      <c r="V606" s="312">
        <f>_xll.SRS1Splines.Functions25.Linear_Interp(V_NK3!$P$8:$P$32,V_NK3!$R$8:$R$32,AC606)</f>
        <v>384.70022947000098</v>
      </c>
      <c r="W606" s="312">
        <f>(V606/V_NK3!$R$28)*100</f>
        <v>70.958638809599492</v>
      </c>
      <c r="X606" s="308">
        <f>V606-V_NK3!$R$8</f>
        <v>328.121577470001</v>
      </c>
      <c r="Y606" s="308">
        <f>IFERROR((V606 - V_NK3!$V$10) / (V_NK3!$V$9- V_NK3!$V$10) * 100, 0)</f>
        <v>67.574726723513294</v>
      </c>
      <c r="Z606" s="308">
        <v>541.79999999999995</v>
      </c>
      <c r="AA606" s="308">
        <v>521</v>
      </c>
      <c r="AB606" s="312">
        <v>538.58000000000004</v>
      </c>
      <c r="AC606" s="371">
        <v>536.54200000000003</v>
      </c>
      <c r="AD606" s="308">
        <v>0.79</v>
      </c>
      <c r="AE606" s="372">
        <v>0.82510000000000006</v>
      </c>
      <c r="AF606" s="373">
        <v>34.799999999999997</v>
      </c>
      <c r="AG606" s="312"/>
      <c r="AH606" s="370">
        <v>4.3217621809760294</v>
      </c>
      <c r="AI606" s="370">
        <v>3.4004821090909094</v>
      </c>
      <c r="AJ606" s="370">
        <v>0</v>
      </c>
      <c r="AK606" s="312">
        <f>_xll.SRS1Splines.Functions25.Linear_Interp(V_NK2!$R$10:$R$21,V_NK2!$T$10:$T$21,AR606)</f>
        <v>63.755000000028801</v>
      </c>
      <c r="AL606" s="312">
        <f>(AK606/V_NK2!$T$18)*100</f>
        <v>89.292717086875058</v>
      </c>
      <c r="AM606" s="308">
        <f>AK606-V_NK2!$T$11</f>
        <v>22.935000000001004</v>
      </c>
      <c r="AN606" s="308">
        <f>IFERROR((AK606 - V_NK2!$X$12) / (V_NK2!$X$11- V_NK2!$X$12) * 100, 0)</f>
        <v>75.000000000006963</v>
      </c>
      <c r="AO606" s="308">
        <v>427</v>
      </c>
      <c r="AP606" s="308">
        <v>420</v>
      </c>
      <c r="AQ606" s="308">
        <v>422.18</v>
      </c>
      <c r="AR606" s="371">
        <v>425.25</v>
      </c>
      <c r="AS606" s="312">
        <v>1.5783870967741935</v>
      </c>
      <c r="AT606" s="372">
        <v>0.8</v>
      </c>
      <c r="AU606" s="369"/>
      <c r="AV606" s="312"/>
      <c r="AW606" s="370"/>
      <c r="AX606" s="370"/>
      <c r="AY606" s="370"/>
      <c r="AZ606" s="312"/>
      <c r="BA606" s="312"/>
      <c r="BB606" s="308"/>
      <c r="BC606" s="308"/>
      <c r="BD606" s="308"/>
      <c r="BE606" s="308"/>
      <c r="BF606" s="374"/>
      <c r="BG606" s="312"/>
      <c r="BH606" s="372"/>
      <c r="BI606" s="369"/>
      <c r="BJ606" s="312"/>
      <c r="BK606" s="370">
        <v>3.4531019999999999</v>
      </c>
      <c r="BL606" s="370">
        <v>2.4021239760046402</v>
      </c>
      <c r="BM606" s="370">
        <f t="shared" si="4"/>
        <v>1.0509780239953597</v>
      </c>
      <c r="BN606" s="312">
        <f>_xll.SRS1Splines.Functions25.Linear_Interp(V_XNN1!$K$3:$K$8,V_XNN1!$L$3:$L$8,BT606)</f>
        <v>0.213564</v>
      </c>
      <c r="BO606" s="312">
        <f>(BN606/V_XNN1!$L$7)*100</f>
        <v>101.69714285714286</v>
      </c>
      <c r="BP606" s="308">
        <f>_xll.SRS1Splines.Functions25.Linear_Interp(V_XNN1!$K$3:$K$8,V_XNN1!$M$3:$M$8,BT606)</f>
        <v>5.7563999999999803E-2</v>
      </c>
      <c r="BQ606" s="308">
        <f>IFERROR((BN606 - V_XNN1!$M$16) / (V_XNN1!$M$15- V_XNN1!$M$16) * 100, 0)</f>
        <v>83.454038997214525</v>
      </c>
      <c r="BR606" s="308">
        <v>252</v>
      </c>
      <c r="BS606" s="308">
        <v>249</v>
      </c>
      <c r="BT606" s="374">
        <v>252.2</v>
      </c>
      <c r="BU606" s="312">
        <v>0.33600000000000002</v>
      </c>
      <c r="BV606" s="372">
        <v>0.34481599999999996</v>
      </c>
      <c r="BW606" s="369"/>
      <c r="BX606" s="312"/>
      <c r="BY606" s="370"/>
      <c r="BZ606" s="370"/>
      <c r="CA606" s="370"/>
      <c r="CB606" s="312"/>
      <c r="CC606" s="312"/>
      <c r="CD606" s="308"/>
      <c r="CE606" s="312"/>
      <c r="CF606" s="312"/>
      <c r="CG606" s="312"/>
      <c r="CH606" s="312"/>
      <c r="CI606" s="384"/>
      <c r="CJ606" s="312"/>
      <c r="CK606" s="372"/>
      <c r="CL606" s="369"/>
      <c r="CM606" s="312"/>
      <c r="CN606" s="370"/>
      <c r="CO606" s="370"/>
      <c r="CP606" s="370"/>
      <c r="CQ606" s="312"/>
      <c r="CR606" s="312"/>
      <c r="CS606" s="308"/>
      <c r="CT606" s="312"/>
      <c r="CU606" s="312"/>
      <c r="CV606" s="312"/>
      <c r="CW606" s="312"/>
      <c r="CX606" s="384"/>
      <c r="CY606" s="312"/>
      <c r="CZ606" s="372"/>
    </row>
    <row r="607" spans="1:104" s="1" customFormat="1" hidden="1">
      <c r="A607" s="271">
        <v>45166</v>
      </c>
      <c r="B607" s="380"/>
      <c r="C607" s="381"/>
      <c r="D607" s="382"/>
      <c r="E607" s="382"/>
      <c r="F607" s="382"/>
      <c r="G607" s="312"/>
      <c r="H607" s="308"/>
      <c r="I607" s="308"/>
      <c r="J607" s="308"/>
      <c r="K607" s="308"/>
      <c r="L607" s="308"/>
      <c r="M607" s="371"/>
      <c r="N607" s="371"/>
      <c r="O607" s="312"/>
      <c r="P607" s="383"/>
      <c r="Q607" s="369">
        <v>0</v>
      </c>
      <c r="R607" s="312"/>
      <c r="S607" s="370">
        <v>5.3478862759742745</v>
      </c>
      <c r="T607" s="370">
        <v>5.0875760000000012</v>
      </c>
      <c r="U607" s="370">
        <v>0</v>
      </c>
      <c r="V607" s="312">
        <f>_xll.SRS1Splines.Functions25.Linear_Interp(V_NK3!$P$8:$P$32,V_NK3!$R$8:$R$32,AC607)</f>
        <v>384.96053974999899</v>
      </c>
      <c r="W607" s="312">
        <f>(V607/V_NK3!$R$28)*100</f>
        <v>71.006653501876272</v>
      </c>
      <c r="X607" s="308">
        <f>V607-V_NK3!$R$8</f>
        <v>328.38188774999901</v>
      </c>
      <c r="Y607" s="308">
        <f>IFERROR((V607 - V_NK3!$V$10) / (V_NK3!$V$9- V_NK3!$V$10) * 100, 0)</f>
        <v>67.628336108698576</v>
      </c>
      <c r="Z607" s="308">
        <v>541.79999999999995</v>
      </c>
      <c r="AA607" s="308">
        <v>521</v>
      </c>
      <c r="AB607" s="312">
        <v>538.58000000000004</v>
      </c>
      <c r="AC607" s="371">
        <v>536.54999999999995</v>
      </c>
      <c r="AD607" s="308">
        <v>1.19</v>
      </c>
      <c r="AE607" s="372">
        <v>1.1999000000000002</v>
      </c>
      <c r="AF607" s="373">
        <v>0.2</v>
      </c>
      <c r="AG607" s="312"/>
      <c r="AH607" s="370">
        <v>6.3436208710715123</v>
      </c>
      <c r="AI607" s="370">
        <v>5.8004836363636363</v>
      </c>
      <c r="AJ607" s="370">
        <v>0</v>
      </c>
      <c r="AK607" s="312">
        <f>_xll.SRS1Splines.Functions25.Linear_Interp(V_NK2!$R$10:$R$21,V_NK2!$T$10:$T$21,AR607)</f>
        <v>63.667628571457598</v>
      </c>
      <c r="AL607" s="312">
        <f>(AK607/V_NK2!$T$18)*100</f>
        <v>89.170348139296351</v>
      </c>
      <c r="AM607" s="308">
        <f>AK607-V_NK2!$T$11</f>
        <v>22.847628571429802</v>
      </c>
      <c r="AN607" s="308">
        <f>IFERROR((AK607 - V_NK2!$X$12) / (V_NK2!$X$11- V_NK2!$X$12) * 100, 0)</f>
        <v>74.71428571429341</v>
      </c>
      <c r="AO607" s="308">
        <v>427</v>
      </c>
      <c r="AP607" s="308">
        <v>420</v>
      </c>
      <c r="AQ607" s="308">
        <v>422.18</v>
      </c>
      <c r="AR607" s="371">
        <v>425.23</v>
      </c>
      <c r="AS607" s="312">
        <v>1.5783870967741935</v>
      </c>
      <c r="AT607" s="372">
        <v>1.41</v>
      </c>
      <c r="AU607" s="369"/>
      <c r="AV607" s="312"/>
      <c r="AW607" s="370"/>
      <c r="AX607" s="370"/>
      <c r="AY607" s="370"/>
      <c r="AZ607" s="312"/>
      <c r="BA607" s="312"/>
      <c r="BB607" s="308"/>
      <c r="BC607" s="308"/>
      <c r="BD607" s="308"/>
      <c r="BE607" s="308"/>
      <c r="BF607" s="374"/>
      <c r="BG607" s="312"/>
      <c r="BH607" s="372"/>
      <c r="BI607" s="369"/>
      <c r="BJ607" s="312"/>
      <c r="BK607" s="370">
        <v>3.4531019999999999</v>
      </c>
      <c r="BL607" s="370">
        <v>2.40159453009095</v>
      </c>
      <c r="BM607" s="370">
        <f t="shared" si="4"/>
        <v>1.0515074699090499</v>
      </c>
      <c r="BN607" s="312">
        <f>_xll.SRS1Splines.Functions25.Linear_Interp(V_XNN1!$K$3:$K$8,V_XNN1!$L$3:$L$8,BT607)</f>
        <v>0.2132076</v>
      </c>
      <c r="BO607" s="312">
        <f>(BN607/V_XNN1!$L$7)*100</f>
        <v>101.52742857142857</v>
      </c>
      <c r="BP607" s="308">
        <f>_xll.SRS1Splines.Functions25.Linear_Interp(V_XNN1!$K$3:$K$8,V_XNN1!$M$3:$M$8,BT607)</f>
        <v>5.7207600000000101E-2</v>
      </c>
      <c r="BQ607" s="308">
        <f>IFERROR((BN607 - V_XNN1!$M$16) / (V_XNN1!$M$15- V_XNN1!$M$16) * 100, 0)</f>
        <v>82.350974930362128</v>
      </c>
      <c r="BR607" s="308">
        <v>252</v>
      </c>
      <c r="BS607" s="308">
        <v>249</v>
      </c>
      <c r="BT607" s="374">
        <v>252.18</v>
      </c>
      <c r="BU607" s="312">
        <v>0.33600000000000002</v>
      </c>
      <c r="BV607" s="372">
        <v>0.34473999999999999</v>
      </c>
      <c r="BW607" s="369"/>
      <c r="BX607" s="312"/>
      <c r="BY607" s="370"/>
      <c r="BZ607" s="370"/>
      <c r="CA607" s="370"/>
      <c r="CB607" s="312"/>
      <c r="CC607" s="312"/>
      <c r="CD607" s="308"/>
      <c r="CE607" s="312"/>
      <c r="CF607" s="312"/>
      <c r="CG607" s="312"/>
      <c r="CH607" s="312"/>
      <c r="CI607" s="384"/>
      <c r="CJ607" s="312"/>
      <c r="CK607" s="372"/>
      <c r="CL607" s="369"/>
      <c r="CM607" s="312"/>
      <c r="CN607" s="370"/>
      <c r="CO607" s="370"/>
      <c r="CP607" s="370"/>
      <c r="CQ607" s="312"/>
      <c r="CR607" s="312"/>
      <c r="CS607" s="308"/>
      <c r="CT607" s="312"/>
      <c r="CU607" s="312"/>
      <c r="CV607" s="312"/>
      <c r="CW607" s="312"/>
      <c r="CX607" s="384"/>
      <c r="CY607" s="312"/>
      <c r="CZ607" s="372"/>
    </row>
    <row r="608" spans="1:104" s="1" customFormat="1" hidden="1">
      <c r="A608" s="271">
        <v>45167</v>
      </c>
      <c r="B608" s="380"/>
      <c r="C608" s="381"/>
      <c r="D608" s="382"/>
      <c r="E608" s="382"/>
      <c r="F608" s="382"/>
      <c r="G608" s="312"/>
      <c r="H608" s="308"/>
      <c r="I608" s="308"/>
      <c r="J608" s="308"/>
      <c r="K608" s="308"/>
      <c r="L608" s="308"/>
      <c r="M608" s="371"/>
      <c r="N608" s="371"/>
      <c r="O608" s="312"/>
      <c r="P608" s="383"/>
      <c r="Q608" s="369">
        <v>58</v>
      </c>
      <c r="R608" s="312"/>
      <c r="S608" s="370">
        <v>3.6516166201248179</v>
      </c>
      <c r="T608" s="370">
        <v>4.9531680000000007</v>
      </c>
      <c r="U608" s="370">
        <v>0</v>
      </c>
      <c r="V608" s="312">
        <f>_xll.SRS1Splines.Functions25.Linear_Interp(V_NK3!$P$8:$P$32,V_NK3!$R$8:$R$32,AC608)</f>
        <v>383.65898835000002</v>
      </c>
      <c r="W608" s="312">
        <f>(V608/V_NK3!$R$28)*100</f>
        <v>70.76658004049078</v>
      </c>
      <c r="X608" s="308">
        <f>V608-V_NK3!$R$8</f>
        <v>327.08033635000004</v>
      </c>
      <c r="Y608" s="308">
        <f>IFERROR((V608 - V_NK3!$V$10) / (V_NK3!$V$9- V_NK3!$V$10) * 100, 0)</f>
        <v>67.360289182770401</v>
      </c>
      <c r="Z608" s="308">
        <v>541.79999999999995</v>
      </c>
      <c r="AA608" s="308">
        <v>521</v>
      </c>
      <c r="AB608" s="312">
        <v>538.58000000000004</v>
      </c>
      <c r="AC608" s="371">
        <v>536.51</v>
      </c>
      <c r="AD608" s="308">
        <v>1.161</v>
      </c>
      <c r="AE608" s="372">
        <v>1.1682000000000001</v>
      </c>
      <c r="AF608" s="373">
        <v>62.4</v>
      </c>
      <c r="AG608" s="312"/>
      <c r="AH608" s="370">
        <v>5.6628846846411909</v>
      </c>
      <c r="AI608" s="370">
        <v>4.6486145454545458</v>
      </c>
      <c r="AJ608" s="370">
        <v>0</v>
      </c>
      <c r="AK608" s="312">
        <f>_xll.SRS1Splines.Functions25.Linear_Interp(V_NK2!$R$10:$R$21,V_NK2!$T$10:$T$21,AR608)</f>
        <v>64.890828571456296</v>
      </c>
      <c r="AL608" s="312">
        <f>(AK608/V_NK2!$T$18)*100</f>
        <v>90.883513405400976</v>
      </c>
      <c r="AM608" s="308">
        <f>AK608-V_NK2!$T$11</f>
        <v>24.0708285714285</v>
      </c>
      <c r="AN608" s="308">
        <f>IFERROR((AK608 - V_NK2!$X$12) / (V_NK2!$X$11- V_NK2!$X$12) * 100, 0)</f>
        <v>78.714285714289346</v>
      </c>
      <c r="AO608" s="308">
        <v>427</v>
      </c>
      <c r="AP608" s="308">
        <v>420</v>
      </c>
      <c r="AQ608" s="308">
        <v>422.18</v>
      </c>
      <c r="AR608" s="371">
        <v>425.51</v>
      </c>
      <c r="AS608" s="312">
        <v>1.5783870967741935</v>
      </c>
      <c r="AT608" s="372">
        <v>1.1299999999999999</v>
      </c>
      <c r="AU608" s="369"/>
      <c r="AV608" s="312"/>
      <c r="AW608" s="370"/>
      <c r="AX608" s="370"/>
      <c r="AY608" s="370"/>
      <c r="AZ608" s="312"/>
      <c r="BA608" s="312"/>
      <c r="BB608" s="308"/>
      <c r="BC608" s="308"/>
      <c r="BD608" s="308"/>
      <c r="BE608" s="308"/>
      <c r="BF608" s="374"/>
      <c r="BG608" s="312"/>
      <c r="BH608" s="372"/>
      <c r="BI608" s="369"/>
      <c r="BJ608" s="312"/>
      <c r="BK608" s="370">
        <v>3.183738</v>
      </c>
      <c r="BL608" s="370">
        <v>2.4011347481132699</v>
      </c>
      <c r="BM608" s="370">
        <f t="shared" si="4"/>
        <v>0.78260325188673008</v>
      </c>
      <c r="BN608" s="312">
        <f>_xll.SRS1Splines.Functions25.Linear_Interp(V_XNN1!$K$3:$K$8,V_XNN1!$L$3:$L$8,BT608)</f>
        <v>0.2132076</v>
      </c>
      <c r="BO608" s="312">
        <f>(BN608/V_XNN1!$L$7)*100</f>
        <v>101.52742857142857</v>
      </c>
      <c r="BP608" s="308">
        <f>_xll.SRS1Splines.Functions25.Linear_Interp(V_XNN1!$K$3:$K$8,V_XNN1!$M$3:$M$8,BT608)</f>
        <v>5.7207600000000101E-2</v>
      </c>
      <c r="BQ608" s="308">
        <f>IFERROR((BN608 - V_XNN1!$M$16) / (V_XNN1!$M$15- V_XNN1!$M$16) * 100, 0)</f>
        <v>82.350974930362128</v>
      </c>
      <c r="BR608" s="308">
        <v>252</v>
      </c>
      <c r="BS608" s="308">
        <v>249</v>
      </c>
      <c r="BT608" s="374">
        <v>252.18</v>
      </c>
      <c r="BU608" s="312">
        <v>0.33600000000000002</v>
      </c>
      <c r="BV608" s="372">
        <v>0.34467399999999998</v>
      </c>
      <c r="BW608" s="369"/>
      <c r="BX608" s="312"/>
      <c r="BY608" s="370"/>
      <c r="BZ608" s="370"/>
      <c r="CA608" s="370"/>
      <c r="CB608" s="312"/>
      <c r="CC608" s="312"/>
      <c r="CD608" s="308"/>
      <c r="CE608" s="312"/>
      <c r="CF608" s="312"/>
      <c r="CG608" s="312"/>
      <c r="CH608" s="312"/>
      <c r="CI608" s="384"/>
      <c r="CJ608" s="312"/>
      <c r="CK608" s="372"/>
      <c r="CL608" s="369"/>
      <c r="CM608" s="312"/>
      <c r="CN608" s="370"/>
      <c r="CO608" s="370"/>
      <c r="CP608" s="370"/>
      <c r="CQ608" s="312"/>
      <c r="CR608" s="312"/>
      <c r="CS608" s="308"/>
      <c r="CT608" s="312"/>
      <c r="CU608" s="312"/>
      <c r="CV608" s="312"/>
      <c r="CW608" s="312"/>
      <c r="CX608" s="384"/>
      <c r="CY608" s="312"/>
      <c r="CZ608" s="372"/>
    </row>
    <row r="609" spans="1:104" s="1" customFormat="1" hidden="1">
      <c r="A609" s="271">
        <v>45168</v>
      </c>
      <c r="B609" s="380"/>
      <c r="C609" s="381"/>
      <c r="D609" s="382"/>
      <c r="E609" s="382"/>
      <c r="F609" s="382"/>
      <c r="G609" s="312"/>
      <c r="H609" s="308"/>
      <c r="I609" s="308"/>
      <c r="J609" s="308"/>
      <c r="K609" s="308"/>
      <c r="L609" s="308"/>
      <c r="M609" s="371"/>
      <c r="N609" s="371"/>
      <c r="O609" s="312"/>
      <c r="P609" s="383"/>
      <c r="Q609" s="369">
        <v>3</v>
      </c>
      <c r="R609" s="312"/>
      <c r="S609" s="370">
        <v>6.8116112248420722</v>
      </c>
      <c r="T609" s="370">
        <v>5.1846720000000008</v>
      </c>
      <c r="U609" s="370">
        <v>0</v>
      </c>
      <c r="V609" s="312">
        <f>_xll.SRS1Splines.Functions25.Linear_Interp(V_NK3!$P$8:$P$32,V_NK3!$R$8:$R$32,AC609)</f>
        <v>385.28592759999799</v>
      </c>
      <c r="W609" s="312">
        <f>(V609/V_NK3!$R$28)*100</f>
        <v>71.06667186722251</v>
      </c>
      <c r="X609" s="308">
        <f>V609-V_NK3!$R$8</f>
        <v>328.70727559999801</v>
      </c>
      <c r="Y609" s="308">
        <f>IFERROR((V609 - V_NK3!$V$10) / (V_NK3!$V$9- V_NK3!$V$10) * 100, 0)</f>
        <v>67.69534784018046</v>
      </c>
      <c r="Z609" s="308">
        <v>541.79999999999995</v>
      </c>
      <c r="AA609" s="308">
        <v>521</v>
      </c>
      <c r="AB609" s="312">
        <v>538.58000000000004</v>
      </c>
      <c r="AC609" s="371">
        <v>536.55999999999995</v>
      </c>
      <c r="AD609" s="308">
        <v>1.19</v>
      </c>
      <c r="AE609" s="372">
        <v>1.2227999999999999</v>
      </c>
      <c r="AF609" s="373">
        <v>7.2</v>
      </c>
      <c r="AG609" s="312"/>
      <c r="AH609" s="370">
        <v>6.9140365041978846</v>
      </c>
      <c r="AI609" s="370">
        <v>5.9650363636363632</v>
      </c>
      <c r="AJ609" s="370">
        <v>0</v>
      </c>
      <c r="AK609" s="312">
        <f>_xll.SRS1Splines.Functions25.Linear_Interp(V_NK2!$R$10:$R$21,V_NK2!$T$10:$T$21,AR609)</f>
        <v>64.759771428599393</v>
      </c>
      <c r="AL609" s="312">
        <f>(AK609/V_NK2!$T$18)*100</f>
        <v>90.699959984032745</v>
      </c>
      <c r="AM609" s="308">
        <f>AK609-V_NK2!$T$11</f>
        <v>23.939771428571596</v>
      </c>
      <c r="AN609" s="308">
        <f>IFERROR((AK609 - V_NK2!$X$12) / (V_NK2!$X$11- V_NK2!$X$12) * 100, 0)</f>
        <v>78.285714285718683</v>
      </c>
      <c r="AO609" s="308">
        <v>427</v>
      </c>
      <c r="AP609" s="308">
        <v>420</v>
      </c>
      <c r="AQ609" s="308">
        <v>422.18</v>
      </c>
      <c r="AR609" s="371">
        <v>425.48</v>
      </c>
      <c r="AS609" s="312">
        <v>1.5783870967741935</v>
      </c>
      <c r="AT609" s="372">
        <v>1.449600566</v>
      </c>
      <c r="AU609" s="369"/>
      <c r="AV609" s="312"/>
      <c r="AW609" s="370"/>
      <c r="AX609" s="370"/>
      <c r="AY609" s="370"/>
      <c r="AZ609" s="312"/>
      <c r="BA609" s="312"/>
      <c r="BB609" s="308"/>
      <c r="BC609" s="308"/>
      <c r="BD609" s="308"/>
      <c r="BE609" s="308"/>
      <c r="BF609" s="374"/>
      <c r="BG609" s="312"/>
      <c r="BH609" s="372"/>
      <c r="BI609" s="369"/>
      <c r="BJ609" s="312"/>
      <c r="BK609" s="370">
        <v>2.9432870000000002</v>
      </c>
      <c r="BL609" s="370">
        <v>2.4019010514093999</v>
      </c>
      <c r="BM609" s="370">
        <f t="shared" si="4"/>
        <v>0.5413859485906003</v>
      </c>
      <c r="BN609" s="312">
        <f>_xll.SRS1Splines.Functions25.Linear_Interp(V_XNN1!$K$3:$K$8,V_XNN1!$L$3:$L$8,BT609)</f>
        <v>0.212673</v>
      </c>
      <c r="BO609" s="312">
        <f>(BN609/V_XNN1!$L$7)*100</f>
        <v>101.27285714285715</v>
      </c>
      <c r="BP609" s="308">
        <f>_xll.SRS1Splines.Functions25.Linear_Interp(V_XNN1!$K$3:$K$8,V_XNN1!$M$3:$M$8,BT609)</f>
        <v>5.6673000000000098E-2</v>
      </c>
      <c r="BQ609" s="308">
        <f>IFERROR((BN609 - V_XNN1!$M$16) / (V_XNN1!$M$15- V_XNN1!$M$16) * 100, 0)</f>
        <v>80.696378830083589</v>
      </c>
      <c r="BR609" s="308">
        <v>252</v>
      </c>
      <c r="BS609" s="308">
        <v>249</v>
      </c>
      <c r="BT609" s="374">
        <v>252.15</v>
      </c>
      <c r="BU609" s="312">
        <v>0.33600000000000002</v>
      </c>
      <c r="BV609" s="372">
        <v>0.34478399999999998</v>
      </c>
      <c r="BW609" s="369"/>
      <c r="BX609" s="312"/>
      <c r="BY609" s="370"/>
      <c r="BZ609" s="370"/>
      <c r="CA609" s="370"/>
      <c r="CB609" s="312"/>
      <c r="CC609" s="312"/>
      <c r="CD609" s="308"/>
      <c r="CE609" s="312"/>
      <c r="CF609" s="312"/>
      <c r="CG609" s="312"/>
      <c r="CH609" s="312"/>
      <c r="CI609" s="384"/>
      <c r="CJ609" s="312"/>
      <c r="CK609" s="372"/>
      <c r="CL609" s="369"/>
      <c r="CM609" s="312"/>
      <c r="CN609" s="370"/>
      <c r="CO609" s="370"/>
      <c r="CP609" s="370"/>
      <c r="CQ609" s="312"/>
      <c r="CR609" s="312"/>
      <c r="CS609" s="308"/>
      <c r="CT609" s="312"/>
      <c r="CU609" s="312"/>
      <c r="CV609" s="312"/>
      <c r="CW609" s="312"/>
      <c r="CX609" s="384"/>
      <c r="CY609" s="312"/>
      <c r="CZ609" s="372"/>
    </row>
    <row r="610" spans="1:104" s="1" customFormat="1" hidden="1">
      <c r="A610" s="271">
        <v>45169</v>
      </c>
      <c r="B610" s="380"/>
      <c r="C610" s="381"/>
      <c r="D610" s="382"/>
      <c r="E610" s="382"/>
      <c r="F610" s="382"/>
      <c r="G610" s="312"/>
      <c r="H610" s="308"/>
      <c r="I610" s="308"/>
      <c r="J610" s="308"/>
      <c r="K610" s="308"/>
      <c r="L610" s="308"/>
      <c r="M610" s="371"/>
      <c r="N610" s="371"/>
      <c r="O610" s="312"/>
      <c r="P610" s="383"/>
      <c r="Q610" s="369">
        <v>33.4</v>
      </c>
      <c r="R610" s="312"/>
      <c r="S610" s="370">
        <v>4.9762318177948002</v>
      </c>
      <c r="T610" s="370">
        <v>4.18276</v>
      </c>
      <c r="U610" s="370">
        <v>0</v>
      </c>
      <c r="V610" s="312">
        <f>_xll.SRS1Splines.Functions25.Linear_Interp(V_NK3!$P$8:$P$32,V_NK3!$R$8:$R$32,AC610)</f>
        <v>386.07939943005999</v>
      </c>
      <c r="W610" s="312">
        <f>(V610/V_NK3!$R$28)*100</f>
        <v>71.213029151886801</v>
      </c>
      <c r="X610" s="308">
        <f>V610-V_NK3!$R$8</f>
        <v>329.50074743006002</v>
      </c>
      <c r="Y610" s="308">
        <f>IFERROR((V610 - V_NK3!$V$10) / (V_NK3!$V$9- V_NK3!$V$10) * 100, 0)</f>
        <v>67.858758739557075</v>
      </c>
      <c r="Z610" s="308">
        <v>541.79999999999995</v>
      </c>
      <c r="AA610" s="308">
        <v>521</v>
      </c>
      <c r="AB610" s="312">
        <v>538.58000000000004</v>
      </c>
      <c r="AC610" s="371">
        <v>536.58438541666692</v>
      </c>
      <c r="AD610" s="308">
        <v>1.19</v>
      </c>
      <c r="AE610" s="372">
        <v>0.98650000000000004</v>
      </c>
      <c r="AF610" s="373">
        <v>39.6</v>
      </c>
      <c r="AG610" s="312"/>
      <c r="AH610" s="370">
        <v>5.4066404998722843</v>
      </c>
      <c r="AI610" s="370">
        <v>5.6359309090909093</v>
      </c>
      <c r="AJ610" s="370">
        <v>0</v>
      </c>
      <c r="AK610" s="312">
        <f>_xll.SRS1Splines.Functions25.Linear_Interp(V_NK2!$R$10:$R$21,V_NK2!$T$10:$T$21,AR610)</f>
        <v>64.672400000027906</v>
      </c>
      <c r="AL610" s="312">
        <f>(AK610/V_NK2!$T$18)*100</f>
        <v>90.57759103645364</v>
      </c>
      <c r="AM610" s="308">
        <f>AK610-V_NK2!$T$11</f>
        <v>23.85240000000011</v>
      </c>
      <c r="AN610" s="308">
        <f>IFERROR((AK610 - V_NK2!$X$12) / (V_NK2!$X$11- V_NK2!$X$12) * 100, 0)</f>
        <v>78.000000000004192</v>
      </c>
      <c r="AO610" s="308">
        <v>427</v>
      </c>
      <c r="AP610" s="308">
        <v>420</v>
      </c>
      <c r="AQ610" s="308">
        <v>422.18</v>
      </c>
      <c r="AR610" s="371">
        <v>425.46</v>
      </c>
      <c r="AS610" s="312">
        <v>1.5783870967741935</v>
      </c>
      <c r="AT610" s="372">
        <v>1.37</v>
      </c>
      <c r="AU610" s="369"/>
      <c r="AV610" s="312"/>
      <c r="AW610" s="370"/>
      <c r="AX610" s="370"/>
      <c r="AY610" s="370"/>
      <c r="AZ610" s="312"/>
      <c r="BA610" s="312"/>
      <c r="BB610" s="308"/>
      <c r="BC610" s="308"/>
      <c r="BD610" s="308"/>
      <c r="BE610" s="308"/>
      <c r="BF610" s="374"/>
      <c r="BG610" s="312"/>
      <c r="BH610" s="372"/>
      <c r="BI610" s="369"/>
      <c r="BJ610" s="312"/>
      <c r="BK610" s="370">
        <v>2.7842790000000002</v>
      </c>
      <c r="BL610" s="370">
        <v>2.3916325872411797</v>
      </c>
      <c r="BM610" s="370">
        <f t="shared" si="4"/>
        <v>0.39264641275882051</v>
      </c>
      <c r="BN610" s="312">
        <f>_xll.SRS1Splines.Functions25.Linear_Interp(V_XNN1!$K$3:$K$8,V_XNN1!$L$3:$L$8,BT610)</f>
        <v>0.21231659999999999</v>
      </c>
      <c r="BO610" s="312">
        <f>(BN610/V_XNN1!$L$7)*100</f>
        <v>101.10314285714286</v>
      </c>
      <c r="BP610" s="308">
        <f>_xll.SRS1Splines.Functions25.Linear_Interp(V_XNN1!$K$3:$K$8,V_XNN1!$M$3:$M$8,BT610)</f>
        <v>5.6316599999999897E-2</v>
      </c>
      <c r="BQ610" s="308">
        <f>IFERROR((BN610 - V_XNN1!$M$16) / (V_XNN1!$M$15- V_XNN1!$M$16) * 100, 0)</f>
        <v>79.593314763231206</v>
      </c>
      <c r="BR610" s="308">
        <v>252</v>
      </c>
      <c r="BS610" s="308">
        <v>249</v>
      </c>
      <c r="BT610" s="374">
        <v>252.13</v>
      </c>
      <c r="BU610" s="312">
        <v>0.33600000000000002</v>
      </c>
      <c r="BV610" s="372">
        <v>0.34331</v>
      </c>
      <c r="BW610" s="369"/>
      <c r="BX610" s="312"/>
      <c r="BY610" s="370"/>
      <c r="BZ610" s="370"/>
      <c r="CA610" s="370"/>
      <c r="CB610" s="312"/>
      <c r="CC610" s="312"/>
      <c r="CD610" s="308"/>
      <c r="CE610" s="312"/>
      <c r="CF610" s="312"/>
      <c r="CG610" s="312"/>
      <c r="CH610" s="312"/>
      <c r="CI610" s="384"/>
      <c r="CJ610" s="312"/>
      <c r="CK610" s="372"/>
      <c r="CL610" s="369"/>
      <c r="CM610" s="312"/>
      <c r="CN610" s="370"/>
      <c r="CO610" s="370"/>
      <c r="CP610" s="370"/>
      <c r="CQ610" s="312"/>
      <c r="CR610" s="312"/>
      <c r="CS610" s="308"/>
      <c r="CT610" s="312"/>
      <c r="CU610" s="312"/>
      <c r="CV610" s="312"/>
      <c r="CW610" s="312"/>
      <c r="CX610" s="384"/>
      <c r="CY610" s="312"/>
      <c r="CZ610" s="372"/>
    </row>
    <row r="611" spans="1:104" s="1" customFormat="1" hidden="1">
      <c r="A611" s="271">
        <v>45170</v>
      </c>
      <c r="B611" s="380"/>
      <c r="C611" s="381"/>
      <c r="D611" s="382"/>
      <c r="E611" s="382"/>
      <c r="F611" s="382"/>
      <c r="G611" s="312"/>
      <c r="H611" s="308"/>
      <c r="I611" s="308"/>
      <c r="J611" s="308"/>
      <c r="K611" s="308"/>
      <c r="L611" s="308"/>
      <c r="M611" s="371"/>
      <c r="N611" s="371"/>
      <c r="O611" s="312"/>
      <c r="P611" s="383"/>
      <c r="Q611" s="369">
        <v>4.2</v>
      </c>
      <c r="R611" s="312"/>
      <c r="S611" s="370">
        <v>5.3279680382080077</v>
      </c>
      <c r="T611" s="370">
        <v>1.8007280000000001</v>
      </c>
      <c r="U611" s="370">
        <v>0</v>
      </c>
      <c r="V611" s="312">
        <f>_xll.SRS1Splines.Functions25.Linear_Interp(V_NK3!$P$8:$P$32,V_NK3!$R$8:$R$32,AC611)</f>
        <v>389.60663952280697</v>
      </c>
      <c r="W611" s="312">
        <f>(V611/V_NK3!$R$28)*100</f>
        <v>71.863634835384289</v>
      </c>
      <c r="X611" s="308">
        <f>V611-V_NK3!$R$8</f>
        <v>333.027987522807</v>
      </c>
      <c r="Y611" s="308">
        <f>IFERROR((V611 - V_NK3!$V$10) / (V_NK3!$V$9- V_NK3!$V$10) * 100, 0)</f>
        <v>68.585173281366323</v>
      </c>
      <c r="Z611" s="308">
        <v>541.79999999999995</v>
      </c>
      <c r="AA611" s="308">
        <v>521</v>
      </c>
      <c r="AB611" s="312">
        <v>540.1</v>
      </c>
      <c r="AC611" s="371">
        <v>536.69278651685386</v>
      </c>
      <c r="AD611" s="308">
        <v>0.48599999999999999</v>
      </c>
      <c r="AE611" s="372">
        <v>0.42469999999999997</v>
      </c>
      <c r="AF611" s="373">
        <v>5.4</v>
      </c>
      <c r="AG611" s="312"/>
      <c r="AH611" s="370">
        <v>3.3788846526086429</v>
      </c>
      <c r="AI611" s="370">
        <v>2.2381227818181819</v>
      </c>
      <c r="AJ611" s="370">
        <v>0</v>
      </c>
      <c r="AK611" s="312">
        <f>_xll.SRS1Splines.Functions25.Linear_Interp(V_NK2!$R$10:$R$21,V_NK2!$T$10:$T$21,AR611)</f>
        <v>65.939285714312604</v>
      </c>
      <c r="AL611" s="312">
        <f>(AK611/V_NK2!$T$18)*100</f>
        <v>92.351940776348172</v>
      </c>
      <c r="AM611" s="308">
        <f>AK611-V_NK2!$T$11</f>
        <v>25.119285714284807</v>
      </c>
      <c r="AN611" s="308">
        <f>IFERROR((AK611 - V_NK2!$X$12) / (V_NK2!$X$11- V_NK2!$X$12) * 100, 0)</f>
        <v>82.142857142858205</v>
      </c>
      <c r="AO611" s="308">
        <v>427</v>
      </c>
      <c r="AP611" s="308">
        <v>420</v>
      </c>
      <c r="AQ611" s="308">
        <v>425.55</v>
      </c>
      <c r="AR611" s="371">
        <v>425.75</v>
      </c>
      <c r="AS611" s="312">
        <v>1.5736666666666668</v>
      </c>
      <c r="AT611" s="372">
        <v>0.52900000000000003</v>
      </c>
      <c r="AU611" s="369"/>
      <c r="AV611" s="312"/>
      <c r="AW611" s="370"/>
      <c r="AX611" s="370"/>
      <c r="AY611" s="370"/>
      <c r="AZ611" s="312"/>
      <c r="BA611" s="312"/>
      <c r="BB611" s="308"/>
      <c r="BC611" s="308"/>
      <c r="BD611" s="308"/>
      <c r="BE611" s="308"/>
      <c r="BF611" s="374"/>
      <c r="BG611" s="312"/>
      <c r="BH611" s="372"/>
      <c r="BI611" s="369"/>
      <c r="BJ611" s="312"/>
      <c r="BK611" s="370">
        <v>2.8812373740566297</v>
      </c>
      <c r="BL611" s="370">
        <v>2.3885673740566298</v>
      </c>
      <c r="BM611" s="370">
        <f t="shared" si="4"/>
        <v>0.49266999999999994</v>
      </c>
      <c r="BN611" s="312">
        <f>_xll.SRS1Splines.Functions25.Linear_Interp(V_XNN1!$K$3:$K$8,V_XNN1!$L$3:$L$8,BT611)</f>
        <v>0.211782</v>
      </c>
      <c r="BO611" s="312">
        <f>(BN611/V_XNN1!$L$7)*100</f>
        <v>100.84857142857142</v>
      </c>
      <c r="BP611" s="308">
        <f>_xll.SRS1Splines.Functions25.Linear_Interp(V_XNN1!$K$3:$K$8,V_XNN1!$M$3:$M$8,BT611)</f>
        <v>5.5781999999999901E-2</v>
      </c>
      <c r="BQ611" s="308">
        <f>IFERROR((BN611 - V_XNN1!$M$16) / (V_XNN1!$M$15- V_XNN1!$M$16) * 100, 0)</f>
        <v>77.938718662952667</v>
      </c>
      <c r="BR611" s="308">
        <v>252</v>
      </c>
      <c r="BS611" s="308">
        <v>249</v>
      </c>
      <c r="BT611" s="374">
        <v>252.1</v>
      </c>
      <c r="BU611" s="312">
        <v>0.33839999999999998</v>
      </c>
      <c r="BV611" s="372">
        <v>0.34287000000000001</v>
      </c>
      <c r="BW611" s="369"/>
      <c r="BX611" s="312"/>
      <c r="BY611" s="370"/>
      <c r="BZ611" s="370"/>
      <c r="CA611" s="370"/>
      <c r="CB611" s="312"/>
      <c r="CC611" s="312"/>
      <c r="CD611" s="308"/>
      <c r="CE611" s="312"/>
      <c r="CF611" s="312"/>
      <c r="CG611" s="312"/>
      <c r="CH611" s="312"/>
      <c r="CI611" s="384"/>
      <c r="CJ611" s="312"/>
      <c r="CK611" s="372"/>
      <c r="CL611" s="369"/>
      <c r="CM611" s="312"/>
      <c r="CN611" s="370"/>
      <c r="CO611" s="370"/>
      <c r="CP611" s="370"/>
      <c r="CQ611" s="312"/>
      <c r="CR611" s="312"/>
      <c r="CS611" s="308"/>
      <c r="CT611" s="312"/>
      <c r="CU611" s="312"/>
      <c r="CV611" s="312"/>
      <c r="CW611" s="312"/>
      <c r="CX611" s="384"/>
      <c r="CY611" s="312"/>
      <c r="CZ611" s="372"/>
    </row>
    <row r="612" spans="1:104" s="1" customFormat="1" hidden="1">
      <c r="A612" s="271">
        <v>45171</v>
      </c>
      <c r="B612" s="380"/>
      <c r="C612" s="381"/>
      <c r="D612" s="382"/>
      <c r="E612" s="382"/>
      <c r="F612" s="382"/>
      <c r="G612" s="312"/>
      <c r="H612" s="308"/>
      <c r="I612" s="308"/>
      <c r="J612" s="308"/>
      <c r="K612" s="308"/>
      <c r="L612" s="308"/>
      <c r="M612" s="371"/>
      <c r="N612" s="371"/>
      <c r="O612" s="312"/>
      <c r="P612" s="383"/>
      <c r="Q612" s="369">
        <v>0.2</v>
      </c>
      <c r="R612" s="312"/>
      <c r="S612" s="370">
        <v>2.9145498171844482</v>
      </c>
      <c r="T612" s="370">
        <v>0.32351200000000002</v>
      </c>
      <c r="U612" s="370">
        <v>0</v>
      </c>
      <c r="V612" s="312">
        <f>_xll.SRS1Splines.Functions25.Linear_Interp(V_NK3!$P$8:$P$32,V_NK3!$R$8:$R$32,AC612)</f>
        <v>392.19767738005402</v>
      </c>
      <c r="W612" s="312">
        <f>(V612/V_NK3!$R$28)*100</f>
        <v>72.34155635809222</v>
      </c>
      <c r="X612" s="308">
        <f>V612-V_NK3!$R$8</f>
        <v>335.61902538005404</v>
      </c>
      <c r="Y612" s="308">
        <f>IFERROR((V612 - V_NK3!$V$10) / (V_NK3!$V$9- V_NK3!$V$10) * 100, 0)</f>
        <v>69.118782428572601</v>
      </c>
      <c r="Z612" s="308">
        <v>541.79999999999995</v>
      </c>
      <c r="AA612" s="308">
        <v>521</v>
      </c>
      <c r="AB612" s="312">
        <v>540.1</v>
      </c>
      <c r="AC612" s="371">
        <v>536.772415730337</v>
      </c>
      <c r="AD612" s="308">
        <v>1.17</v>
      </c>
      <c r="AE612" s="372">
        <v>7.6299999999999993E-2</v>
      </c>
      <c r="AF612" s="373">
        <v>5.2</v>
      </c>
      <c r="AG612" s="312"/>
      <c r="AH612" s="370">
        <v>1.2529622396708677</v>
      </c>
      <c r="AI612" s="370">
        <v>0.42405237818181818</v>
      </c>
      <c r="AJ612" s="370">
        <v>0</v>
      </c>
      <c r="AK612" s="312">
        <f>_xll.SRS1Splines.Functions25.Linear_Interp(V_NK2!$R$10:$R$21,V_NK2!$T$10:$T$21,AR612)</f>
        <v>66.813000000025994</v>
      </c>
      <c r="AL612" s="312">
        <f>(AK612/V_NK2!$T$18)*100</f>
        <v>93.575630252137245</v>
      </c>
      <c r="AM612" s="308">
        <f>AK612-V_NK2!$T$11</f>
        <v>25.992999999998197</v>
      </c>
      <c r="AN612" s="308">
        <f>IFERROR((AK612 - V_NK2!$X$12) / (V_NK2!$X$11- V_NK2!$X$12) * 100, 0)</f>
        <v>84.99999999999828</v>
      </c>
      <c r="AO612" s="308">
        <v>427</v>
      </c>
      <c r="AP612" s="308">
        <v>420</v>
      </c>
      <c r="AQ612" s="308">
        <v>425.55</v>
      </c>
      <c r="AR612" s="371">
        <v>425.95</v>
      </c>
      <c r="AS612" s="312">
        <v>1.5736666666666668</v>
      </c>
      <c r="AT612" s="372">
        <v>9.9000000000000005E-2</v>
      </c>
      <c r="AU612" s="369"/>
      <c r="AV612" s="312"/>
      <c r="AW612" s="370"/>
      <c r="AX612" s="370"/>
      <c r="AY612" s="370"/>
      <c r="AZ612" s="312"/>
      <c r="BA612" s="312"/>
      <c r="BB612" s="308"/>
      <c r="BC612" s="308"/>
      <c r="BD612" s="308"/>
      <c r="BE612" s="308"/>
      <c r="BF612" s="374"/>
      <c r="BG612" s="312"/>
      <c r="BH612" s="372"/>
      <c r="BI612" s="369"/>
      <c r="BJ612" s="312"/>
      <c r="BK612" s="370">
        <v>2.79778593992561</v>
      </c>
      <c r="BL612" s="370">
        <v>2.3775326065922702</v>
      </c>
      <c r="BM612" s="370">
        <f t="shared" si="4"/>
        <v>0.42025333333333981</v>
      </c>
      <c r="BN612" s="312">
        <f>_xll.SRS1Splines.Functions25.Linear_Interp(V_XNN1!$K$3:$K$8,V_XNN1!$L$3:$L$8,BT612)</f>
        <v>0.21196019999999999</v>
      </c>
      <c r="BO612" s="312">
        <f>(BN612/V_XNN1!$L$7)*100</f>
        <v>100.93342857142858</v>
      </c>
      <c r="BP612" s="308">
        <f>_xll.SRS1Splines.Functions25.Linear_Interp(V_XNN1!$K$3:$K$8,V_XNN1!$M$3:$M$8,BT612)</f>
        <v>5.5960200000000203E-2</v>
      </c>
      <c r="BQ612" s="308">
        <f>IFERROR((BN612 - V_XNN1!$M$16) / (V_XNN1!$M$15- V_XNN1!$M$16) * 100, 0)</f>
        <v>78.490250696378823</v>
      </c>
      <c r="BR612" s="308">
        <v>252</v>
      </c>
      <c r="BS612" s="308">
        <v>249</v>
      </c>
      <c r="BT612" s="374">
        <v>252.11</v>
      </c>
      <c r="BU612" s="312">
        <v>0.33839999999999998</v>
      </c>
      <c r="BV612" s="372">
        <v>0.34128599999999998</v>
      </c>
      <c r="BW612" s="369"/>
      <c r="BX612" s="312"/>
      <c r="BY612" s="370"/>
      <c r="BZ612" s="370"/>
      <c r="CA612" s="370"/>
      <c r="CB612" s="312"/>
      <c r="CC612" s="312"/>
      <c r="CD612" s="308"/>
      <c r="CE612" s="312"/>
      <c r="CF612" s="312"/>
      <c r="CG612" s="312"/>
      <c r="CH612" s="312"/>
      <c r="CI612" s="384"/>
      <c r="CJ612" s="312"/>
      <c r="CK612" s="372"/>
      <c r="CL612" s="369"/>
      <c r="CM612" s="312"/>
      <c r="CN612" s="370"/>
      <c r="CO612" s="370"/>
      <c r="CP612" s="370"/>
      <c r="CQ612" s="312"/>
      <c r="CR612" s="312"/>
      <c r="CS612" s="308"/>
      <c r="CT612" s="312"/>
      <c r="CU612" s="312"/>
      <c r="CV612" s="312"/>
      <c r="CW612" s="312"/>
      <c r="CX612" s="384"/>
      <c r="CY612" s="312"/>
      <c r="CZ612" s="372"/>
    </row>
    <row r="613" spans="1:104" s="1" customFormat="1" hidden="1">
      <c r="A613" s="271">
        <v>45172</v>
      </c>
      <c r="B613" s="380"/>
      <c r="C613" s="381"/>
      <c r="D613" s="382"/>
      <c r="E613" s="382"/>
      <c r="F613" s="382"/>
      <c r="G613" s="312"/>
      <c r="H613" s="308"/>
      <c r="I613" s="308"/>
      <c r="J613" s="308"/>
      <c r="K613" s="308"/>
      <c r="L613" s="308"/>
      <c r="M613" s="371"/>
      <c r="N613" s="371"/>
      <c r="O613" s="312"/>
      <c r="P613" s="383"/>
      <c r="Q613" s="369">
        <v>0.8</v>
      </c>
      <c r="R613" s="312"/>
      <c r="S613" s="370">
        <v>4.1136069990882875</v>
      </c>
      <c r="T613" s="370">
        <v>0.89040000000000008</v>
      </c>
      <c r="U613" s="370">
        <v>0</v>
      </c>
      <c r="V613" s="312">
        <f>_xll.SRS1Splines.Functions25.Linear_Interp(V_NK3!$P$8:$P$32,V_NK3!$R$8:$R$32,AC613)</f>
        <v>395.42088442897602</v>
      </c>
      <c r="W613" s="312">
        <f>(V613/V_NK3!$R$28)*100</f>
        <v>72.936082608071601</v>
      </c>
      <c r="X613" s="308">
        <f>V613-V_NK3!$R$8</f>
        <v>338.84223242897605</v>
      </c>
      <c r="Y613" s="308">
        <f>IFERROR((V613 - V_NK3!$V$10) / (V_NK3!$V$9- V_NK3!$V$10) * 100, 0)</f>
        <v>69.782583136784538</v>
      </c>
      <c r="Z613" s="308">
        <v>541.79999999999995</v>
      </c>
      <c r="AA613" s="308">
        <v>521</v>
      </c>
      <c r="AB613" s="312">
        <v>540.1</v>
      </c>
      <c r="AC613" s="371">
        <v>536.87147311827948</v>
      </c>
      <c r="AD613" s="308">
        <v>1.17</v>
      </c>
      <c r="AE613" s="372">
        <v>0.21</v>
      </c>
      <c r="AF613" s="373">
        <v>11</v>
      </c>
      <c r="AG613" s="312"/>
      <c r="AH613" s="370">
        <v>2.2936780800000007</v>
      </c>
      <c r="AI613" s="370">
        <v>1.0239293454545455</v>
      </c>
      <c r="AJ613" s="370">
        <v>0</v>
      </c>
      <c r="AK613" s="312">
        <f>_xll.SRS1Splines.Functions25.Linear_Interp(V_NK2!$R$10:$R$21,V_NK2!$T$10:$T$21,AR613)</f>
        <v>67.992514285740398</v>
      </c>
      <c r="AL613" s="312">
        <f>(AK613/V_NK2!$T$18)*100</f>
        <v>95.227611044454335</v>
      </c>
      <c r="AM613" s="308">
        <f>AK613-V_NK2!$T$11</f>
        <v>27.172514285712602</v>
      </c>
      <c r="AN613" s="308">
        <f>IFERROR((AK613 - V_NK2!$X$12) / (V_NK2!$X$11- V_NK2!$X$12) * 100, 0)</f>
        <v>88.85714285714171</v>
      </c>
      <c r="AO613" s="308">
        <v>427</v>
      </c>
      <c r="AP613" s="308">
        <v>420</v>
      </c>
      <c r="AQ613" s="308">
        <v>425.55</v>
      </c>
      <c r="AR613" s="371">
        <v>426.22</v>
      </c>
      <c r="AS613" s="312">
        <v>1.5736666666666668</v>
      </c>
      <c r="AT613" s="372">
        <v>0.24099999999999999</v>
      </c>
      <c r="AU613" s="369"/>
      <c r="AV613" s="312"/>
      <c r="AW613" s="370"/>
      <c r="AX613" s="370"/>
      <c r="AY613" s="370"/>
      <c r="AZ613" s="312"/>
      <c r="BA613" s="312"/>
      <c r="BB613" s="308"/>
      <c r="BC613" s="308"/>
      <c r="BD613" s="308"/>
      <c r="BE613" s="308"/>
      <c r="BF613" s="374"/>
      <c r="BG613" s="312"/>
      <c r="BH613" s="372"/>
      <c r="BI613" s="369"/>
      <c r="BJ613" s="312"/>
      <c r="BK613" s="370">
        <v>2.92513416949408</v>
      </c>
      <c r="BL613" s="370">
        <v>2.3801798361607398</v>
      </c>
      <c r="BM613" s="370">
        <f t="shared" si="4"/>
        <v>0.5449543333333402</v>
      </c>
      <c r="BN613" s="312">
        <f>_xll.SRS1Splines.Functions25.Linear_Interp(V_XNN1!$K$3:$K$8,V_XNN1!$L$3:$L$8,BT613)</f>
        <v>0.212673</v>
      </c>
      <c r="BO613" s="312">
        <f>(BN613/V_XNN1!$L$7)*100</f>
        <v>101.27285714285715</v>
      </c>
      <c r="BP613" s="308">
        <f>_xll.SRS1Splines.Functions25.Linear_Interp(V_XNN1!$K$3:$K$8,V_XNN1!$M$3:$M$8,BT613)</f>
        <v>5.6673000000000098E-2</v>
      </c>
      <c r="BQ613" s="308">
        <f>IFERROR((BN613 - V_XNN1!$M$16) / (V_XNN1!$M$15- V_XNN1!$M$16) * 100, 0)</f>
        <v>80.696378830083589</v>
      </c>
      <c r="BR613" s="308">
        <v>252</v>
      </c>
      <c r="BS613" s="308">
        <v>249</v>
      </c>
      <c r="BT613" s="374">
        <v>252.15</v>
      </c>
      <c r="BU613" s="312">
        <v>0.33839999999999998</v>
      </c>
      <c r="BV613" s="372">
        <v>0.34166599999999997</v>
      </c>
      <c r="BW613" s="369"/>
      <c r="BX613" s="312"/>
      <c r="BY613" s="370"/>
      <c r="BZ613" s="370"/>
      <c r="CA613" s="370"/>
      <c r="CB613" s="312"/>
      <c r="CC613" s="312"/>
      <c r="CD613" s="308"/>
      <c r="CE613" s="312"/>
      <c r="CF613" s="312"/>
      <c r="CG613" s="312"/>
      <c r="CH613" s="312"/>
      <c r="CI613" s="384"/>
      <c r="CJ613" s="312"/>
      <c r="CK613" s="372"/>
      <c r="CL613" s="369"/>
      <c r="CM613" s="312"/>
      <c r="CN613" s="370"/>
      <c r="CO613" s="370"/>
      <c r="CP613" s="370"/>
      <c r="CQ613" s="312"/>
      <c r="CR613" s="312"/>
      <c r="CS613" s="308"/>
      <c r="CT613" s="312"/>
      <c r="CU613" s="312"/>
      <c r="CV613" s="312"/>
      <c r="CW613" s="312"/>
      <c r="CX613" s="384"/>
      <c r="CY613" s="312"/>
      <c r="CZ613" s="372"/>
    </row>
    <row r="614" spans="1:104" s="1" customFormat="1" hidden="1">
      <c r="A614" s="271">
        <v>45173</v>
      </c>
      <c r="B614" s="380"/>
      <c r="C614" s="381"/>
      <c r="D614" s="382"/>
      <c r="E614" s="382"/>
      <c r="F614" s="382"/>
      <c r="G614" s="312"/>
      <c r="H614" s="308"/>
      <c r="I614" s="308"/>
      <c r="J614" s="308"/>
      <c r="K614" s="308"/>
      <c r="L614" s="308"/>
      <c r="M614" s="371"/>
      <c r="N614" s="371"/>
      <c r="O614" s="312"/>
      <c r="P614" s="383"/>
      <c r="Q614" s="369">
        <v>3.4</v>
      </c>
      <c r="R614" s="312"/>
      <c r="S614" s="370">
        <v>2.3586519357261659</v>
      </c>
      <c r="T614" s="370">
        <v>2.0161200000000004</v>
      </c>
      <c r="U614" s="370">
        <v>0</v>
      </c>
      <c r="V614" s="312">
        <f>_xll.SRS1Splines.Functions25.Linear_Interp(V_NK3!$P$8:$P$32,V_NK3!$R$8:$R$32,AC614)</f>
        <v>395.76341636999803</v>
      </c>
      <c r="W614" s="312">
        <f>(V614/V_NK3!$R$28)*100</f>
        <v>72.999263231377228</v>
      </c>
      <c r="X614" s="308">
        <f>V614-V_NK3!$R$8</f>
        <v>339.18476436999805</v>
      </c>
      <c r="Y614" s="308">
        <f>IFERROR((V614 - V_NK3!$V$10) / (V_NK3!$V$9- V_NK3!$V$10) * 100, 0)</f>
        <v>69.853125593903968</v>
      </c>
      <c r="Z614" s="308">
        <v>541.79999999999995</v>
      </c>
      <c r="AA614" s="308">
        <v>521</v>
      </c>
      <c r="AB614" s="312">
        <v>540.1</v>
      </c>
      <c r="AC614" s="371">
        <v>536.88199999999995</v>
      </c>
      <c r="AD614" s="308">
        <v>0.47699999999999998</v>
      </c>
      <c r="AE614" s="372">
        <v>0.47549999999999998</v>
      </c>
      <c r="AF614" s="373">
        <v>0.8</v>
      </c>
      <c r="AG614" s="312"/>
      <c r="AH614" s="370">
        <v>2.5928631387896353</v>
      </c>
      <c r="AI614" s="370">
        <v>2.3643347236363637</v>
      </c>
      <c r="AJ614" s="370">
        <v>0</v>
      </c>
      <c r="AK614" s="312">
        <f>_xll.SRS1Splines.Functions25.Linear_Interp(V_NK2!$R$10:$R$21,V_NK2!$T$10:$T$21,AR614)</f>
        <v>68.342000000026104</v>
      </c>
      <c r="AL614" s="312">
        <f>(AK614/V_NK2!$T$18)*100</f>
        <v>95.717086834770441</v>
      </c>
      <c r="AM614" s="308">
        <f>AK614-V_NK2!$T$11</f>
        <v>27.521999999998307</v>
      </c>
      <c r="AN614" s="308">
        <f>IFERROR((AK614 - V_NK2!$X$12) / (V_NK2!$X$11- V_NK2!$X$12) * 100, 0)</f>
        <v>89.999999999998877</v>
      </c>
      <c r="AO614" s="308">
        <v>427</v>
      </c>
      <c r="AP614" s="308">
        <v>420</v>
      </c>
      <c r="AQ614" s="308">
        <v>425.55</v>
      </c>
      <c r="AR614" s="371">
        <v>426.3</v>
      </c>
      <c r="AS614" s="312">
        <v>1.5736666666666668</v>
      </c>
      <c r="AT614" s="372">
        <v>0.55800000000000005</v>
      </c>
      <c r="AU614" s="369"/>
      <c r="AV614" s="312"/>
      <c r="AW614" s="370"/>
      <c r="AX614" s="370"/>
      <c r="AY614" s="370"/>
      <c r="AZ614" s="312"/>
      <c r="BA614" s="312"/>
      <c r="BB614" s="308"/>
      <c r="BC614" s="308"/>
      <c r="BD614" s="308"/>
      <c r="BE614" s="308"/>
      <c r="BF614" s="374"/>
      <c r="BG614" s="312"/>
      <c r="BH614" s="372"/>
      <c r="BI614" s="369"/>
      <c r="BJ614" s="312"/>
      <c r="BK614" s="370">
        <v>2.39753270465491</v>
      </c>
      <c r="BL614" s="370">
        <v>2.3968434496549098</v>
      </c>
      <c r="BM614" s="370">
        <f t="shared" si="4"/>
        <v>6.8925500000016626E-4</v>
      </c>
      <c r="BN614" s="312">
        <f>_xll.SRS1Splines.Functions25.Linear_Interp(V_XNN1!$K$3:$K$8,V_XNN1!$L$3:$L$8,BT614)</f>
        <v>0.2132076</v>
      </c>
      <c r="BO614" s="312">
        <f>(BN614/V_XNN1!$L$7)*100</f>
        <v>101.52742857142857</v>
      </c>
      <c r="BP614" s="308">
        <f>_xll.SRS1Splines.Functions25.Linear_Interp(V_XNN1!$K$3:$K$8,V_XNN1!$M$3:$M$8,BT614)</f>
        <v>5.7207600000000101E-2</v>
      </c>
      <c r="BQ614" s="308">
        <f>IFERROR((BN614 - V_XNN1!$M$16) / (V_XNN1!$M$15- V_XNN1!$M$16) * 100, 0)</f>
        <v>82.350974930362128</v>
      </c>
      <c r="BR614" s="308">
        <v>252</v>
      </c>
      <c r="BS614" s="308">
        <v>249</v>
      </c>
      <c r="BT614" s="374">
        <v>252.18</v>
      </c>
      <c r="BU614" s="312">
        <v>0.33839999999999998</v>
      </c>
      <c r="BV614" s="372">
        <v>0.34405799999999997</v>
      </c>
      <c r="BW614" s="369"/>
      <c r="BX614" s="312"/>
      <c r="BY614" s="370"/>
      <c r="BZ614" s="370"/>
      <c r="CA614" s="370"/>
      <c r="CB614" s="312"/>
      <c r="CC614" s="312"/>
      <c r="CD614" s="308"/>
      <c r="CE614" s="312"/>
      <c r="CF614" s="312"/>
      <c r="CG614" s="312"/>
      <c r="CH614" s="312"/>
      <c r="CI614" s="384"/>
      <c r="CJ614" s="312"/>
      <c r="CK614" s="372"/>
      <c r="CL614" s="369"/>
      <c r="CM614" s="312"/>
      <c r="CN614" s="370"/>
      <c r="CO614" s="370"/>
      <c r="CP614" s="370"/>
      <c r="CQ614" s="312"/>
      <c r="CR614" s="312"/>
      <c r="CS614" s="308"/>
      <c r="CT614" s="312"/>
      <c r="CU614" s="312"/>
      <c r="CV614" s="312"/>
      <c r="CW614" s="312"/>
      <c r="CX614" s="384"/>
      <c r="CY614" s="312"/>
      <c r="CZ614" s="372"/>
    </row>
    <row r="615" spans="1:104" s="1" customFormat="1" hidden="1">
      <c r="A615" s="271">
        <v>45174</v>
      </c>
      <c r="B615" s="380"/>
      <c r="C615" s="381"/>
      <c r="D615" s="382"/>
      <c r="E615" s="382"/>
      <c r="F615" s="382"/>
      <c r="G615" s="312"/>
      <c r="H615" s="308"/>
      <c r="I615" s="308"/>
      <c r="J615" s="308"/>
      <c r="K615" s="308"/>
      <c r="L615" s="308"/>
      <c r="M615" s="371"/>
      <c r="N615" s="371"/>
      <c r="O615" s="312"/>
      <c r="P615" s="383"/>
      <c r="Q615" s="369">
        <v>63.4</v>
      </c>
      <c r="R615" s="312"/>
      <c r="S615" s="370">
        <v>3.5623453271026611</v>
      </c>
      <c r="T615" s="370">
        <v>4.6686639999999997</v>
      </c>
      <c r="U615" s="370">
        <v>0</v>
      </c>
      <c r="V615" s="312">
        <f>_xll.SRS1Splines.Functions25.Linear_Interp(V_NK3!$P$8:$P$32,V_NK3!$R$8:$R$32,AC615)</f>
        <v>394.65709767999903</v>
      </c>
      <c r="W615" s="312">
        <f>(V615/V_NK3!$R$28)*100</f>
        <v>72.795200789199583</v>
      </c>
      <c r="X615" s="308">
        <f>V615-V_NK3!$R$8</f>
        <v>338.07844567999905</v>
      </c>
      <c r="Y615" s="308">
        <f>IFERROR((V615 - V_NK3!$V$10) / (V_NK3!$V$9- V_NK3!$V$10) * 100, 0)</f>
        <v>69.625285706865043</v>
      </c>
      <c r="Z615" s="308">
        <v>541.79999999999995</v>
      </c>
      <c r="AA615" s="308">
        <v>521</v>
      </c>
      <c r="AB615" s="312">
        <v>540.1</v>
      </c>
      <c r="AC615" s="371">
        <v>536.84799999999996</v>
      </c>
      <c r="AD615" s="308">
        <v>1.17</v>
      </c>
      <c r="AE615" s="372">
        <v>1.1011</v>
      </c>
      <c r="AF615" s="373">
        <v>3.6</v>
      </c>
      <c r="AG615" s="312"/>
      <c r="AH615" s="370">
        <v>5.3773715579438788</v>
      </c>
      <c r="AI615" s="370">
        <v>5.4950326363636366</v>
      </c>
      <c r="AJ615" s="370">
        <v>0</v>
      </c>
      <c r="AK615" s="312">
        <f>_xll.SRS1Splines.Functions25.Linear_Interp(V_NK2!$R$10:$R$21,V_NK2!$T$10:$T$21,AR615)</f>
        <v>68.604114285740394</v>
      </c>
      <c r="AL615" s="312">
        <f>(AK615/V_NK2!$T$18)*100</f>
        <v>96.084193677507542</v>
      </c>
      <c r="AM615" s="308">
        <f>AK615-V_NK2!$T$11</f>
        <v>27.784114285712597</v>
      </c>
      <c r="AN615" s="308">
        <f>IFERROR((AK615 - V_NK2!$X$12) / (V_NK2!$X$11- V_NK2!$X$12) * 100, 0)</f>
        <v>90.857142857141795</v>
      </c>
      <c r="AO615" s="308">
        <v>427</v>
      </c>
      <c r="AP615" s="308">
        <v>420</v>
      </c>
      <c r="AQ615" s="308">
        <v>425.55</v>
      </c>
      <c r="AR615" s="371">
        <v>426.36</v>
      </c>
      <c r="AS615" s="312">
        <v>1.5736666666666668</v>
      </c>
      <c r="AT615" s="372">
        <v>1.299006052</v>
      </c>
      <c r="AU615" s="369"/>
      <c r="AV615" s="312"/>
      <c r="AW615" s="370"/>
      <c r="AX615" s="370"/>
      <c r="AY615" s="370"/>
      <c r="AZ615" s="312"/>
      <c r="BA615" s="312"/>
      <c r="BB615" s="308"/>
      <c r="BC615" s="308"/>
      <c r="BD615" s="308"/>
      <c r="BE615" s="308"/>
      <c r="BF615" s="374"/>
      <c r="BG615" s="312"/>
      <c r="BH615" s="372"/>
      <c r="BI615" s="369"/>
      <c r="BJ615" s="312"/>
      <c r="BK615" s="370">
        <v>3.4316108382248598</v>
      </c>
      <c r="BL615" s="370">
        <v>2.3988358382248598</v>
      </c>
      <c r="BM615" s="370">
        <f t="shared" si="4"/>
        <v>1.032775</v>
      </c>
      <c r="BN615" s="312">
        <f>_xll.SRS1Splines.Functions25.Linear_Interp(V_XNN1!$K$3:$K$8,V_XNN1!$L$3:$L$8,BT615)</f>
        <v>0.2132076</v>
      </c>
      <c r="BO615" s="312">
        <f>(BN615/V_XNN1!$L$7)*100</f>
        <v>101.52742857142857</v>
      </c>
      <c r="BP615" s="308">
        <f>_xll.SRS1Splines.Functions25.Linear_Interp(V_XNN1!$K$3:$K$8,V_XNN1!$M$3:$M$8,BT615)</f>
        <v>5.7207600000000101E-2</v>
      </c>
      <c r="BQ615" s="308">
        <f>IFERROR((BN615 - V_XNN1!$M$16) / (V_XNN1!$M$15- V_XNN1!$M$16) * 100, 0)</f>
        <v>82.350974930362128</v>
      </c>
      <c r="BR615" s="308">
        <v>252</v>
      </c>
      <c r="BS615" s="308">
        <v>249</v>
      </c>
      <c r="BT615" s="374">
        <v>252.18</v>
      </c>
      <c r="BU615" s="312">
        <v>0.33839999999999998</v>
      </c>
      <c r="BV615" s="372">
        <v>0.34434399999999998</v>
      </c>
      <c r="BW615" s="369"/>
      <c r="BX615" s="312"/>
      <c r="BY615" s="370"/>
      <c r="BZ615" s="370"/>
      <c r="CA615" s="370"/>
      <c r="CB615" s="312"/>
      <c r="CC615" s="312"/>
      <c r="CD615" s="308"/>
      <c r="CE615" s="312"/>
      <c r="CF615" s="312"/>
      <c r="CG615" s="312"/>
      <c r="CH615" s="312"/>
      <c r="CI615" s="384"/>
      <c r="CJ615" s="312"/>
      <c r="CK615" s="372"/>
      <c r="CL615" s="369"/>
      <c r="CM615" s="312"/>
      <c r="CN615" s="370"/>
      <c r="CO615" s="370"/>
      <c r="CP615" s="370"/>
      <c r="CQ615" s="312"/>
      <c r="CR615" s="312"/>
      <c r="CS615" s="308"/>
      <c r="CT615" s="312"/>
      <c r="CU615" s="312"/>
      <c r="CV615" s="312"/>
      <c r="CW615" s="312"/>
      <c r="CX615" s="384"/>
      <c r="CY615" s="312"/>
      <c r="CZ615" s="372"/>
    </row>
    <row r="616" spans="1:104" s="1" customFormat="1" hidden="1">
      <c r="A616" s="271">
        <v>45175</v>
      </c>
      <c r="B616" s="380"/>
      <c r="C616" s="381"/>
      <c r="D616" s="382"/>
      <c r="E616" s="382"/>
      <c r="F616" s="382"/>
      <c r="G616" s="312"/>
      <c r="H616" s="308"/>
      <c r="I616" s="308"/>
      <c r="J616" s="308"/>
      <c r="K616" s="308"/>
      <c r="L616" s="308"/>
      <c r="M616" s="371"/>
      <c r="N616" s="371"/>
      <c r="O616" s="312"/>
      <c r="P616" s="383"/>
      <c r="Q616" s="369">
        <v>31</v>
      </c>
      <c r="R616" s="312"/>
      <c r="S616" s="370">
        <v>6.1866993117027285</v>
      </c>
      <c r="T616" s="370">
        <v>3.0629759999999999</v>
      </c>
      <c r="U616" s="370">
        <v>0</v>
      </c>
      <c r="V616" s="312">
        <f>_xll.SRS1Splines.Functions25.Linear_Interp(V_NK3!$P$8:$P$32,V_NK3!$R$8:$R$32,AC616)</f>
        <v>397.78082103999901</v>
      </c>
      <c r="W616" s="312">
        <f>(V616/V_NK3!$R$28)*100</f>
        <v>73.371377096525222</v>
      </c>
      <c r="X616" s="308">
        <f>V616-V_NK3!$R$8</f>
        <v>341.20216903999903</v>
      </c>
      <c r="Y616" s="308">
        <f>IFERROR((V616 - V_NK3!$V$10) / (V_NK3!$V$9- V_NK3!$V$10) * 100, 0)</f>
        <v>70.268598329093166</v>
      </c>
      <c r="Z616" s="308">
        <v>541.79999999999995</v>
      </c>
      <c r="AA616" s="308">
        <v>521</v>
      </c>
      <c r="AB616" s="312">
        <v>540.1</v>
      </c>
      <c r="AC616" s="371">
        <v>536.94399999999996</v>
      </c>
      <c r="AD616" s="308">
        <v>0.70199999999999996</v>
      </c>
      <c r="AE616" s="372">
        <v>0.72239999999999993</v>
      </c>
      <c r="AF616" s="373">
        <v>29</v>
      </c>
      <c r="AG616" s="312"/>
      <c r="AH616" s="370">
        <v>4.7982891728619004</v>
      </c>
      <c r="AI616" s="370">
        <v>5.8118377745454541</v>
      </c>
      <c r="AJ616" s="370">
        <v>0</v>
      </c>
      <c r="AK616" s="312">
        <f>_xll.SRS1Splines.Functions25.Linear_Interp(V_NK2!$R$10:$R$21,V_NK2!$T$10:$T$21,AR616)</f>
        <v>67.730400000026094</v>
      </c>
      <c r="AL616" s="312">
        <f>(AK616/V_NK2!$T$18)*100</f>
        <v>94.860504201717205</v>
      </c>
      <c r="AM616" s="308">
        <f>AK616-V_NK2!$T$11</f>
        <v>26.910399999998297</v>
      </c>
      <c r="AN616" s="308">
        <f>IFERROR((AK616 - V_NK2!$X$12) / (V_NK2!$X$11- V_NK2!$X$12) * 100, 0)</f>
        <v>87.999999999998764</v>
      </c>
      <c r="AO616" s="308">
        <v>427</v>
      </c>
      <c r="AP616" s="308">
        <v>420</v>
      </c>
      <c r="AQ616" s="308">
        <v>425.55</v>
      </c>
      <c r="AR616" s="371">
        <v>426.16</v>
      </c>
      <c r="AS616" s="312">
        <v>1.5736666666666668</v>
      </c>
      <c r="AT616" s="372">
        <v>1.3715599999999999</v>
      </c>
      <c r="AU616" s="369"/>
      <c r="AV616" s="312"/>
      <c r="AW616" s="370"/>
      <c r="AX616" s="370"/>
      <c r="AY616" s="370"/>
      <c r="AZ616" s="312"/>
      <c r="BA616" s="312"/>
      <c r="BB616" s="308"/>
      <c r="BC616" s="308"/>
      <c r="BD616" s="308"/>
      <c r="BE616" s="308"/>
      <c r="BF616" s="374"/>
      <c r="BG616" s="312"/>
      <c r="BH616" s="372"/>
      <c r="BI616" s="369"/>
      <c r="BJ616" s="312"/>
      <c r="BK616" s="370">
        <v>3.6785102370938998</v>
      </c>
      <c r="BL616" s="370">
        <v>2.3971639037605597</v>
      </c>
      <c r="BM616" s="370">
        <f t="shared" si="4"/>
        <v>1.2813463333333401</v>
      </c>
      <c r="BN616" s="312">
        <f>_xll.SRS1Splines.Functions25.Linear_Interp(V_XNN1!$K$3:$K$8,V_XNN1!$L$3:$L$8,BT616)</f>
        <v>0.21285119999999999</v>
      </c>
      <c r="BO616" s="312">
        <f>(BN616/V_XNN1!$L$7)*100</f>
        <v>101.35771428571429</v>
      </c>
      <c r="BP616" s="308">
        <f>_xll.SRS1Splines.Functions25.Linear_Interp(V_XNN1!$K$3:$K$8,V_XNN1!$M$3:$M$8,BT616)</f>
        <v>5.68511999999999E-2</v>
      </c>
      <c r="BQ616" s="308">
        <f>IFERROR((BN616 - V_XNN1!$M$16) / (V_XNN1!$M$15- V_XNN1!$M$16) * 100, 0)</f>
        <v>81.247910863509745</v>
      </c>
      <c r="BR616" s="308">
        <v>252</v>
      </c>
      <c r="BS616" s="308">
        <v>249</v>
      </c>
      <c r="BT616" s="374">
        <v>252.16</v>
      </c>
      <c r="BU616" s="312">
        <v>0.33839999999999998</v>
      </c>
      <c r="BV616" s="372">
        <v>0.34410399999999997</v>
      </c>
      <c r="BW616" s="369"/>
      <c r="BX616" s="312"/>
      <c r="BY616" s="370"/>
      <c r="BZ616" s="370"/>
      <c r="CA616" s="370"/>
      <c r="CB616" s="312"/>
      <c r="CC616" s="312"/>
      <c r="CD616" s="308"/>
      <c r="CE616" s="312"/>
      <c r="CF616" s="312"/>
      <c r="CG616" s="312"/>
      <c r="CH616" s="312"/>
      <c r="CI616" s="384"/>
      <c r="CJ616" s="312"/>
      <c r="CK616" s="372"/>
      <c r="CL616" s="369"/>
      <c r="CM616" s="312"/>
      <c r="CN616" s="370"/>
      <c r="CO616" s="370"/>
      <c r="CP616" s="370"/>
      <c r="CQ616" s="312"/>
      <c r="CR616" s="312"/>
      <c r="CS616" s="308"/>
      <c r="CT616" s="312"/>
      <c r="CU616" s="312"/>
      <c r="CV616" s="312"/>
      <c r="CW616" s="312"/>
      <c r="CX616" s="384"/>
      <c r="CY616" s="312"/>
      <c r="CZ616" s="372"/>
    </row>
    <row r="617" spans="1:104" s="1" customFormat="1" hidden="1">
      <c r="A617" s="271">
        <v>45176</v>
      </c>
      <c r="B617" s="380"/>
      <c r="C617" s="381"/>
      <c r="D617" s="382"/>
      <c r="E617" s="382"/>
      <c r="F617" s="382"/>
      <c r="G617" s="312"/>
      <c r="H617" s="308"/>
      <c r="I617" s="308"/>
      <c r="J617" s="308"/>
      <c r="K617" s="308"/>
      <c r="L617" s="308"/>
      <c r="M617" s="371"/>
      <c r="N617" s="371"/>
      <c r="O617" s="312"/>
      <c r="P617" s="383"/>
      <c r="Q617" s="369">
        <v>3.2</v>
      </c>
      <c r="R617" s="312"/>
      <c r="S617" s="370">
        <v>3.6505116030845643</v>
      </c>
      <c r="T617" s="370">
        <v>4.4965200000000003</v>
      </c>
      <c r="U617" s="370">
        <v>0</v>
      </c>
      <c r="V617" s="312">
        <f>_xll.SRS1Splines.Functions25.Linear_Interp(V_NK3!$P$8:$P$32,V_NK3!$R$8:$R$32,AC617)</f>
        <v>396.93481263000001</v>
      </c>
      <c r="W617" s="312">
        <f>(V617/V_NK3!$R$28)*100</f>
        <v>73.215329346624713</v>
      </c>
      <c r="X617" s="308">
        <f>V617-V_NK3!$R$8</f>
        <v>340.35616063000003</v>
      </c>
      <c r="Y617" s="308">
        <f>IFERROR((V617 - V_NK3!$V$10) / (V_NK3!$V$9- V_NK3!$V$10) * 100, 0)</f>
        <v>70.094367827239921</v>
      </c>
      <c r="Z617" s="308">
        <v>541.79999999999995</v>
      </c>
      <c r="AA617" s="308">
        <v>521</v>
      </c>
      <c r="AB617" s="312">
        <v>540.1</v>
      </c>
      <c r="AC617" s="371">
        <v>536.91800000000001</v>
      </c>
      <c r="AD617" s="308">
        <v>1.107</v>
      </c>
      <c r="AE617" s="372">
        <v>1.0605</v>
      </c>
      <c r="AF617" s="373">
        <v>2</v>
      </c>
      <c r="AG617" s="312"/>
      <c r="AH617" s="370">
        <v>5.2515368290179065</v>
      </c>
      <c r="AI617" s="370">
        <v>5.1881418000000004</v>
      </c>
      <c r="AJ617" s="370">
        <v>0</v>
      </c>
      <c r="AK617" s="312">
        <f>_xll.SRS1Splines.Functions25.Linear_Interp(V_NK2!$R$10:$R$21,V_NK2!$T$10:$T$21,AR617)</f>
        <v>67.992514285740398</v>
      </c>
      <c r="AL617" s="312">
        <f>(AK617/V_NK2!$T$18)*100</f>
        <v>95.227611044454335</v>
      </c>
      <c r="AM617" s="308">
        <f>AK617-V_NK2!$T$11</f>
        <v>27.172514285712602</v>
      </c>
      <c r="AN617" s="308">
        <f>IFERROR((AK617 - V_NK2!$X$12) / (V_NK2!$X$11- V_NK2!$X$12) * 100, 0)</f>
        <v>88.85714285714171</v>
      </c>
      <c r="AO617" s="308">
        <v>427</v>
      </c>
      <c r="AP617" s="308">
        <v>420</v>
      </c>
      <c r="AQ617" s="308">
        <v>425.55</v>
      </c>
      <c r="AR617" s="371">
        <v>426.22</v>
      </c>
      <c r="AS617" s="312">
        <v>1.5736666666666668</v>
      </c>
      <c r="AT617" s="372">
        <v>1.2243599999999999</v>
      </c>
      <c r="AU617" s="369"/>
      <c r="AV617" s="312"/>
      <c r="AW617" s="370"/>
      <c r="AX617" s="370"/>
      <c r="AY617" s="370"/>
      <c r="AZ617" s="312"/>
      <c r="BA617" s="312"/>
      <c r="BB617" s="308"/>
      <c r="BC617" s="308"/>
      <c r="BD617" s="308"/>
      <c r="BE617" s="308"/>
      <c r="BF617" s="374"/>
      <c r="BG617" s="312"/>
      <c r="BH617" s="372"/>
      <c r="BI617" s="369"/>
      <c r="BJ617" s="312"/>
      <c r="BK617" s="370">
        <v>3.4323700610849497</v>
      </c>
      <c r="BL617" s="370">
        <v>2.3948510610849501</v>
      </c>
      <c r="BM617" s="370">
        <f t="shared" si="4"/>
        <v>1.0375189999999996</v>
      </c>
      <c r="BN617" s="312">
        <f>_xll.SRS1Splines.Functions25.Linear_Interp(V_XNN1!$K$3:$K$8,V_XNN1!$L$3:$L$8,BT617)</f>
        <v>0.21285119999999999</v>
      </c>
      <c r="BO617" s="312">
        <f>(BN617/V_XNN1!$L$7)*100</f>
        <v>101.35771428571429</v>
      </c>
      <c r="BP617" s="308">
        <f>_xll.SRS1Splines.Functions25.Linear_Interp(V_XNN1!$K$3:$K$8,V_XNN1!$M$3:$M$8,BT617)</f>
        <v>5.68511999999999E-2</v>
      </c>
      <c r="BQ617" s="308">
        <f>IFERROR((BN617 - V_XNN1!$M$16) / (V_XNN1!$M$15- V_XNN1!$M$16) * 100, 0)</f>
        <v>81.247910863509745</v>
      </c>
      <c r="BR617" s="308">
        <v>252</v>
      </c>
      <c r="BS617" s="308">
        <v>249</v>
      </c>
      <c r="BT617" s="374">
        <v>252.16</v>
      </c>
      <c r="BU617" s="312">
        <v>0.33839999999999998</v>
      </c>
      <c r="BV617" s="372">
        <v>0.34377199999999997</v>
      </c>
      <c r="BW617" s="369"/>
      <c r="BX617" s="312"/>
      <c r="BY617" s="370"/>
      <c r="BZ617" s="370"/>
      <c r="CA617" s="370"/>
      <c r="CB617" s="312"/>
      <c r="CC617" s="312"/>
      <c r="CD617" s="308"/>
      <c r="CE617" s="312"/>
      <c r="CF617" s="312"/>
      <c r="CG617" s="312"/>
      <c r="CH617" s="312"/>
      <c r="CI617" s="384"/>
      <c r="CJ617" s="312"/>
      <c r="CK617" s="372"/>
      <c r="CL617" s="369"/>
      <c r="CM617" s="312"/>
      <c r="CN617" s="370"/>
      <c r="CO617" s="370"/>
      <c r="CP617" s="370"/>
      <c r="CQ617" s="312"/>
      <c r="CR617" s="312"/>
      <c r="CS617" s="308"/>
      <c r="CT617" s="312"/>
      <c r="CU617" s="312"/>
      <c r="CV617" s="312"/>
      <c r="CW617" s="312"/>
      <c r="CX617" s="384"/>
      <c r="CY617" s="312"/>
      <c r="CZ617" s="372"/>
    </row>
    <row r="618" spans="1:104" s="1" customFormat="1" hidden="1">
      <c r="A618" s="271">
        <v>45177</v>
      </c>
      <c r="B618" s="380"/>
      <c r="C618" s="381"/>
      <c r="D618" s="382"/>
      <c r="E618" s="382"/>
      <c r="F618" s="382"/>
      <c r="G618" s="312"/>
      <c r="H618" s="308"/>
      <c r="I618" s="308"/>
      <c r="J618" s="308"/>
      <c r="K618" s="308"/>
      <c r="L618" s="308"/>
      <c r="M618" s="371"/>
      <c r="N618" s="371"/>
      <c r="O618" s="312"/>
      <c r="P618" s="383"/>
      <c r="Q618" s="369">
        <v>0</v>
      </c>
      <c r="R618" s="312"/>
      <c r="S618" s="370">
        <v>3.3518614821357726</v>
      </c>
      <c r="T618" s="370">
        <v>4.7835679999999998</v>
      </c>
      <c r="U618" s="370">
        <v>0</v>
      </c>
      <c r="V618" s="312">
        <f>_xll.SRS1Splines.Functions25.Linear_Interp(V_NK3!$P$8:$P$32,V_NK3!$R$8:$R$32,AC618)</f>
        <v>395.50310609000098</v>
      </c>
      <c r="W618" s="312">
        <f>(V618/V_NK3!$R$28)*100</f>
        <v>72.951248539100646</v>
      </c>
      <c r="X618" s="308">
        <f>V618-V_NK3!$R$8</f>
        <v>338.92445409000101</v>
      </c>
      <c r="Y618" s="308">
        <f>IFERROR((V618 - V_NK3!$V$10) / (V_NK3!$V$9- V_NK3!$V$10) * 100, 0)</f>
        <v>69.799516208718899</v>
      </c>
      <c r="Z618" s="308">
        <v>541.79999999999995</v>
      </c>
      <c r="AA618" s="308">
        <v>521</v>
      </c>
      <c r="AB618" s="312">
        <v>540.1</v>
      </c>
      <c r="AC618" s="371">
        <v>536.87400000000002</v>
      </c>
      <c r="AD618" s="308">
        <v>1.17</v>
      </c>
      <c r="AE618" s="372">
        <v>1.1282000000000001</v>
      </c>
      <c r="AF618" s="373">
        <v>0</v>
      </c>
      <c r="AG618" s="312"/>
      <c r="AH618" s="370">
        <v>5.4113254891048053</v>
      </c>
      <c r="AI618" s="370">
        <v>5.8805385381818187</v>
      </c>
      <c r="AJ618" s="370">
        <v>0</v>
      </c>
      <c r="AK618" s="312">
        <f>_xll.SRS1Splines.Functions25.Linear_Interp(V_NK2!$R$10:$R$21,V_NK2!$T$10:$T$21,AR618)</f>
        <v>67.861457142883097</v>
      </c>
      <c r="AL618" s="312">
        <f>(AK618/V_NK2!$T$18)*100</f>
        <v>95.044057623085564</v>
      </c>
      <c r="AM618" s="308">
        <f>AK618-V_NK2!$T$11</f>
        <v>27.0414571428553</v>
      </c>
      <c r="AN618" s="308">
        <f>IFERROR((AK618 - V_NK2!$X$12) / (V_NK2!$X$11- V_NK2!$X$12) * 100, 0)</f>
        <v>88.42857142856974</v>
      </c>
      <c r="AO618" s="308">
        <v>427</v>
      </c>
      <c r="AP618" s="308">
        <v>420</v>
      </c>
      <c r="AQ618" s="308">
        <v>425.55</v>
      </c>
      <c r="AR618" s="371">
        <v>426.19</v>
      </c>
      <c r="AS618" s="312">
        <v>1.5736666666666668</v>
      </c>
      <c r="AT618" s="372">
        <v>1.387</v>
      </c>
      <c r="AU618" s="369"/>
      <c r="AV618" s="312"/>
      <c r="AW618" s="370"/>
      <c r="AX618" s="370"/>
      <c r="AY618" s="370"/>
      <c r="AZ618" s="312"/>
      <c r="BA618" s="312"/>
      <c r="BB618" s="308"/>
      <c r="BC618" s="308"/>
      <c r="BD618" s="308"/>
      <c r="BE618" s="308"/>
      <c r="BF618" s="374"/>
      <c r="BG618" s="312"/>
      <c r="BH618" s="372"/>
      <c r="BI618" s="369"/>
      <c r="BJ618" s="312"/>
      <c r="BK618" s="370">
        <v>3.2315206802769403</v>
      </c>
      <c r="BL618" s="370">
        <v>2.3977630136102697</v>
      </c>
      <c r="BM618" s="370">
        <f t="shared" si="4"/>
        <v>0.83375766666667062</v>
      </c>
      <c r="BN618" s="312">
        <f>_xll.SRS1Splines.Functions25.Linear_Interp(V_XNN1!$K$3:$K$8,V_XNN1!$L$3:$L$8,BT618)</f>
        <v>0.212673</v>
      </c>
      <c r="BO618" s="312">
        <f>(BN618/V_XNN1!$L$7)*100</f>
        <v>101.27285714285715</v>
      </c>
      <c r="BP618" s="308">
        <f>_xll.SRS1Splines.Functions25.Linear_Interp(V_XNN1!$K$3:$K$8,V_XNN1!$M$3:$M$8,BT618)</f>
        <v>5.6673000000000098E-2</v>
      </c>
      <c r="BQ618" s="308">
        <f>IFERROR((BN618 - V_XNN1!$M$16) / (V_XNN1!$M$15- V_XNN1!$M$16) * 100, 0)</f>
        <v>80.696378830083589</v>
      </c>
      <c r="BR618" s="308">
        <v>252</v>
      </c>
      <c r="BS618" s="308">
        <v>249</v>
      </c>
      <c r="BT618" s="374">
        <v>252.15</v>
      </c>
      <c r="BU618" s="312">
        <v>0.33839999999999998</v>
      </c>
      <c r="BV618" s="372">
        <v>0.34419</v>
      </c>
      <c r="BW618" s="369"/>
      <c r="BX618" s="312"/>
      <c r="BY618" s="370"/>
      <c r="BZ618" s="370"/>
      <c r="CA618" s="370"/>
      <c r="CB618" s="312"/>
      <c r="CC618" s="312"/>
      <c r="CD618" s="308"/>
      <c r="CE618" s="312"/>
      <c r="CF618" s="312"/>
      <c r="CG618" s="312"/>
      <c r="CH618" s="312"/>
      <c r="CI618" s="384"/>
      <c r="CJ618" s="312"/>
      <c r="CK618" s="372"/>
      <c r="CL618" s="369"/>
      <c r="CM618" s="312"/>
      <c r="CN618" s="370"/>
      <c r="CO618" s="370"/>
      <c r="CP618" s="370"/>
      <c r="CQ618" s="312"/>
      <c r="CR618" s="312"/>
      <c r="CS618" s="308"/>
      <c r="CT618" s="312"/>
      <c r="CU618" s="312"/>
      <c r="CV618" s="312"/>
      <c r="CW618" s="312"/>
      <c r="CX618" s="384"/>
      <c r="CY618" s="312"/>
      <c r="CZ618" s="372"/>
    </row>
    <row r="619" spans="1:104" s="1" customFormat="1" hidden="1">
      <c r="A619" s="271">
        <v>45178</v>
      </c>
      <c r="B619" s="380"/>
      <c r="C619" s="381"/>
      <c r="D619" s="382"/>
      <c r="E619" s="382"/>
      <c r="F619" s="382"/>
      <c r="G619" s="312"/>
      <c r="H619" s="308"/>
      <c r="I619" s="308"/>
      <c r="J619" s="308"/>
      <c r="K619" s="308"/>
      <c r="L619" s="308"/>
      <c r="M619" s="371"/>
      <c r="N619" s="371"/>
      <c r="O619" s="312"/>
      <c r="P619" s="383"/>
      <c r="Q619" s="369">
        <v>0</v>
      </c>
      <c r="R619" s="312"/>
      <c r="S619" s="370">
        <v>4.2791043534889219</v>
      </c>
      <c r="T619" s="370">
        <v>4.1814880000000008</v>
      </c>
      <c r="U619" s="370">
        <v>0</v>
      </c>
      <c r="V619" s="312">
        <f>_xll.SRS1Splines.Functions25.Linear_Interp(V_NK3!$P$8:$P$32,V_NK3!$R$8:$R$32,AC619)</f>
        <v>395.60072244499798</v>
      </c>
      <c r="W619" s="312">
        <f>(V619/V_NK3!$R$28)*100</f>
        <v>72.969254048704016</v>
      </c>
      <c r="X619" s="308">
        <f>V619-V_NK3!$R$8</f>
        <v>339.02207044499801</v>
      </c>
      <c r="Y619" s="308">
        <f>IFERROR((V619 - V_NK3!$V$10) / (V_NK3!$V$9- V_NK3!$V$10) * 100, 0)</f>
        <v>69.819619728162905</v>
      </c>
      <c r="Z619" s="308">
        <v>541.79999999999995</v>
      </c>
      <c r="AA619" s="308">
        <v>521</v>
      </c>
      <c r="AB619" s="312">
        <v>540.1</v>
      </c>
      <c r="AC619" s="371">
        <v>536.87699999999995</v>
      </c>
      <c r="AD619" s="308">
        <v>1.17</v>
      </c>
      <c r="AE619" s="372">
        <v>0.98620000000000008</v>
      </c>
      <c r="AF619" s="373">
        <v>23.2</v>
      </c>
      <c r="AG619" s="312"/>
      <c r="AH619" s="370">
        <v>5.1754436366513445</v>
      </c>
      <c r="AI619" s="370">
        <v>4.9465372581818183</v>
      </c>
      <c r="AJ619" s="370">
        <v>0</v>
      </c>
      <c r="AK619" s="312">
        <f>_xll.SRS1Splines.Functions25.Linear_Interp(V_NK2!$R$10:$R$21,V_NK2!$T$10:$T$21,AR619)</f>
        <v>68.167257142883102</v>
      </c>
      <c r="AL619" s="312">
        <f>(AK619/V_NK2!$T$18)*100</f>
        <v>95.472348939612189</v>
      </c>
      <c r="AM619" s="308">
        <f>AK619-V_NK2!$T$11</f>
        <v>27.347257142855305</v>
      </c>
      <c r="AN619" s="308">
        <f>IFERROR((AK619 - V_NK2!$X$12) / (V_NK2!$X$11- V_NK2!$X$12) * 100, 0)</f>
        <v>89.428571428569811</v>
      </c>
      <c r="AO619" s="308">
        <v>427</v>
      </c>
      <c r="AP619" s="308">
        <v>420</v>
      </c>
      <c r="AQ619" s="308">
        <v>425.55</v>
      </c>
      <c r="AR619" s="371">
        <v>426.26</v>
      </c>
      <c r="AS619" s="312">
        <v>1.5736666666666668</v>
      </c>
      <c r="AT619" s="372">
        <v>1.16734</v>
      </c>
      <c r="AU619" s="369"/>
      <c r="AV619" s="312"/>
      <c r="AW619" s="370"/>
      <c r="AX619" s="370"/>
      <c r="AY619" s="370"/>
      <c r="AZ619" s="312"/>
      <c r="BA619" s="312"/>
      <c r="BB619" s="308"/>
      <c r="BC619" s="308"/>
      <c r="BD619" s="308"/>
      <c r="BE619" s="308"/>
      <c r="BF619" s="374"/>
      <c r="BG619" s="312"/>
      <c r="BH619" s="372"/>
      <c r="BI619" s="369"/>
      <c r="BJ619" s="312"/>
      <c r="BK619" s="370">
        <v>2.4000223075433098</v>
      </c>
      <c r="BL619" s="370">
        <v>2.3991423595433101</v>
      </c>
      <c r="BM619" s="370">
        <f t="shared" si="4"/>
        <v>8.799479999996862E-4</v>
      </c>
      <c r="BN619" s="312">
        <f>_xll.SRS1Splines.Functions25.Linear_Interp(V_XNN1!$K$3:$K$8,V_XNN1!$L$3:$L$8,BT619)</f>
        <v>0.212673</v>
      </c>
      <c r="BO619" s="312">
        <f>(BN619/V_XNN1!$L$7)*100</f>
        <v>101.27285714285715</v>
      </c>
      <c r="BP619" s="308">
        <f>_xll.SRS1Splines.Functions25.Linear_Interp(V_XNN1!$K$3:$K$8,V_XNN1!$M$3:$M$8,BT619)</f>
        <v>5.6673000000000098E-2</v>
      </c>
      <c r="BQ619" s="308">
        <f>IFERROR((BN619 - V_XNN1!$M$16) / (V_XNN1!$M$15- V_XNN1!$M$16) * 100, 0)</f>
        <v>80.696378830083589</v>
      </c>
      <c r="BR619" s="308">
        <v>252</v>
      </c>
      <c r="BS619" s="308">
        <v>249</v>
      </c>
      <c r="BT619" s="374">
        <v>252.15</v>
      </c>
      <c r="BU619" s="312">
        <v>0.33839999999999998</v>
      </c>
      <c r="BV619" s="372">
        <v>0.34438799999999997</v>
      </c>
      <c r="BW619" s="369"/>
      <c r="BX619" s="312"/>
      <c r="BY619" s="370"/>
      <c r="BZ619" s="370"/>
      <c r="CA619" s="370"/>
      <c r="CB619" s="312"/>
      <c r="CC619" s="312"/>
      <c r="CD619" s="308"/>
      <c r="CE619" s="312"/>
      <c r="CF619" s="312"/>
      <c r="CG619" s="312"/>
      <c r="CH619" s="312"/>
      <c r="CI619" s="384"/>
      <c r="CJ619" s="312"/>
      <c r="CK619" s="372"/>
      <c r="CL619" s="369"/>
      <c r="CM619" s="312"/>
      <c r="CN619" s="370"/>
      <c r="CO619" s="370"/>
      <c r="CP619" s="370"/>
      <c r="CQ619" s="312"/>
      <c r="CR619" s="312"/>
      <c r="CS619" s="308"/>
      <c r="CT619" s="312"/>
      <c r="CU619" s="312"/>
      <c r="CV619" s="312"/>
      <c r="CW619" s="312"/>
      <c r="CX619" s="384"/>
      <c r="CY619" s="312"/>
      <c r="CZ619" s="372"/>
    </row>
    <row r="620" spans="1:104" s="1" customFormat="1" hidden="1">
      <c r="A620" s="271">
        <v>45179</v>
      </c>
      <c r="B620" s="380"/>
      <c r="C620" s="381"/>
      <c r="D620" s="382"/>
      <c r="E620" s="382"/>
      <c r="F620" s="382"/>
      <c r="G620" s="312"/>
      <c r="H620" s="308"/>
      <c r="I620" s="308"/>
      <c r="J620" s="308"/>
      <c r="K620" s="308"/>
      <c r="L620" s="308"/>
      <c r="M620" s="371"/>
      <c r="N620" s="371"/>
      <c r="O620" s="312"/>
      <c r="P620" s="383"/>
      <c r="Q620" s="369">
        <v>24.8</v>
      </c>
      <c r="R620" s="312"/>
      <c r="S620" s="370">
        <v>4.2370769054412838</v>
      </c>
      <c r="T620" s="370">
        <v>3.6188400000000001</v>
      </c>
      <c r="U620" s="370">
        <v>0</v>
      </c>
      <c r="V620" s="312">
        <f>_xll.SRS1Splines.Functions25.Linear_Interp(V_NK3!$P$8:$P$32,V_NK3!$R$8:$R$32,AC620)</f>
        <v>396.21895935999902</v>
      </c>
      <c r="W620" s="312">
        <f>(V620/V_NK3!$R$28)*100</f>
        <v>73.083288942862396</v>
      </c>
      <c r="X620" s="308">
        <f>V620-V_NK3!$R$8</f>
        <v>339.64030735999904</v>
      </c>
      <c r="Y620" s="308">
        <f>IFERROR((V620 - V_NK3!$V$10) / (V_NK3!$V$9- V_NK3!$V$10) * 100, 0)</f>
        <v>69.946942017979111</v>
      </c>
      <c r="Z620" s="308">
        <v>541.79999999999995</v>
      </c>
      <c r="AA620" s="308">
        <v>521</v>
      </c>
      <c r="AB620" s="312">
        <v>540.1</v>
      </c>
      <c r="AC620" s="371">
        <v>536.89599999999996</v>
      </c>
      <c r="AD620" s="308">
        <v>1.17</v>
      </c>
      <c r="AE620" s="372">
        <v>0.85350000000000004</v>
      </c>
      <c r="AF620" s="373">
        <v>22.4</v>
      </c>
      <c r="AG620" s="312"/>
      <c r="AH620" s="370">
        <v>4.6551913787956236</v>
      </c>
      <c r="AI620" s="370">
        <v>4.2605992145454552</v>
      </c>
      <c r="AJ620" s="370">
        <v>0</v>
      </c>
      <c r="AK620" s="312">
        <f>_xll.SRS1Splines.Functions25.Linear_Interp(V_NK2!$R$10:$R$21,V_NK2!$T$10:$T$21,AR620)</f>
        <v>68.691485714311696</v>
      </c>
      <c r="AL620" s="312">
        <f>(AK620/V_NK2!$T$18)*100</f>
        <v>96.206562625086406</v>
      </c>
      <c r="AM620" s="308">
        <f>AK620-V_NK2!$T$11</f>
        <v>27.871485714283899</v>
      </c>
      <c r="AN620" s="308">
        <f>IFERROR((AK620 - V_NK2!$X$12) / (V_NK2!$X$11- V_NK2!$X$12) * 100, 0)</f>
        <v>91.142857142855689</v>
      </c>
      <c r="AO620" s="308">
        <v>427</v>
      </c>
      <c r="AP620" s="308">
        <v>420</v>
      </c>
      <c r="AQ620" s="308">
        <v>425.55</v>
      </c>
      <c r="AR620" s="371">
        <v>426.38</v>
      </c>
      <c r="AS620" s="312">
        <v>1.5736666666666668</v>
      </c>
      <c r="AT620" s="372">
        <v>1.00458</v>
      </c>
      <c r="AU620" s="369"/>
      <c r="AV620" s="312"/>
      <c r="AW620" s="370"/>
      <c r="AX620" s="370"/>
      <c r="AY620" s="370"/>
      <c r="AZ620" s="312"/>
      <c r="BA620" s="312"/>
      <c r="BB620" s="308"/>
      <c r="BC620" s="308"/>
      <c r="BD620" s="308"/>
      <c r="BE620" s="308"/>
      <c r="BF620" s="374"/>
      <c r="BG620" s="312"/>
      <c r="BH620" s="372"/>
      <c r="BI620" s="369"/>
      <c r="BJ620" s="312"/>
      <c r="BK620" s="370">
        <v>3.4315128982992498</v>
      </c>
      <c r="BL620" s="370">
        <v>2.39730323163259</v>
      </c>
      <c r="BM620" s="370">
        <f t="shared" si="4"/>
        <v>1.0342096666666598</v>
      </c>
      <c r="BN620" s="312">
        <f>_xll.SRS1Splines.Functions25.Linear_Interp(V_XNN1!$K$3:$K$8,V_XNN1!$L$3:$L$8,BT620)</f>
        <v>0.213564</v>
      </c>
      <c r="BO620" s="312">
        <f>(BN620/V_XNN1!$L$7)*100</f>
        <v>101.69714285714286</v>
      </c>
      <c r="BP620" s="308">
        <f>_xll.SRS1Splines.Functions25.Linear_Interp(V_XNN1!$K$3:$K$8,V_XNN1!$M$3:$M$8,BT620)</f>
        <v>5.7563999999999803E-2</v>
      </c>
      <c r="BQ620" s="308">
        <f>IFERROR((BN620 - V_XNN1!$M$16) / (V_XNN1!$M$15- V_XNN1!$M$16) * 100, 0)</f>
        <v>83.454038997214525</v>
      </c>
      <c r="BR620" s="308">
        <v>252</v>
      </c>
      <c r="BS620" s="308">
        <v>249</v>
      </c>
      <c r="BT620" s="374">
        <v>252.2</v>
      </c>
      <c r="BU620" s="312">
        <v>0.33839999999999998</v>
      </c>
      <c r="BV620" s="372">
        <v>0.34412400000000004</v>
      </c>
      <c r="BW620" s="369"/>
      <c r="BX620" s="312"/>
      <c r="BY620" s="370"/>
      <c r="BZ620" s="370"/>
      <c r="CA620" s="370"/>
      <c r="CB620" s="312"/>
      <c r="CC620" s="312"/>
      <c r="CD620" s="308"/>
      <c r="CE620" s="312"/>
      <c r="CF620" s="312"/>
      <c r="CG620" s="312"/>
      <c r="CH620" s="312"/>
      <c r="CI620" s="384"/>
      <c r="CJ620" s="312"/>
      <c r="CK620" s="372"/>
      <c r="CL620" s="369"/>
      <c r="CM620" s="312"/>
      <c r="CN620" s="370"/>
      <c r="CO620" s="370"/>
      <c r="CP620" s="370"/>
      <c r="CQ620" s="312"/>
      <c r="CR620" s="312"/>
      <c r="CS620" s="308"/>
      <c r="CT620" s="312"/>
      <c r="CU620" s="312"/>
      <c r="CV620" s="312"/>
      <c r="CW620" s="312"/>
      <c r="CX620" s="384"/>
      <c r="CY620" s="312"/>
      <c r="CZ620" s="372"/>
    </row>
    <row r="621" spans="1:104" s="1" customFormat="1" hidden="1">
      <c r="A621" s="271">
        <v>45180</v>
      </c>
      <c r="B621" s="380"/>
      <c r="C621" s="381"/>
      <c r="D621" s="382"/>
      <c r="E621" s="382"/>
      <c r="F621" s="382"/>
      <c r="G621" s="312"/>
      <c r="H621" s="308"/>
      <c r="I621" s="308"/>
      <c r="J621" s="308"/>
      <c r="K621" s="308"/>
      <c r="L621" s="308"/>
      <c r="M621" s="371"/>
      <c r="N621" s="371"/>
      <c r="O621" s="312"/>
      <c r="P621" s="383"/>
      <c r="Q621" s="369">
        <v>7.4</v>
      </c>
      <c r="R621" s="312"/>
      <c r="S621" s="370">
        <v>4.3022316465110766</v>
      </c>
      <c r="T621" s="370">
        <v>4.3998479999999986</v>
      </c>
      <c r="U621" s="370">
        <v>0</v>
      </c>
      <c r="V621" s="312">
        <f>_xll.SRS1Splines.Functions25.Linear_Interp(V_NK3!$P$8:$P$32,V_NK3!$R$8:$R$32,AC621)</f>
        <v>396.12134300500099</v>
      </c>
      <c r="W621" s="312">
        <f>(V621/V_NK3!$R$28)*100</f>
        <v>73.065283433258841</v>
      </c>
      <c r="X621" s="308">
        <f>V621-V_NK3!$R$8</f>
        <v>339.54269100500102</v>
      </c>
      <c r="Y621" s="308">
        <f>IFERROR((V621 - V_NK3!$V$10) / (V_NK3!$V$9- V_NK3!$V$10) * 100, 0)</f>
        <v>69.926838498534877</v>
      </c>
      <c r="Z621" s="308">
        <v>541.79999999999995</v>
      </c>
      <c r="AA621" s="308">
        <v>521</v>
      </c>
      <c r="AB621" s="312">
        <v>540.1</v>
      </c>
      <c r="AC621" s="371">
        <v>536.89300000000003</v>
      </c>
      <c r="AD621" s="308">
        <v>1.0529999999999999</v>
      </c>
      <c r="AE621" s="372">
        <v>1.0376999999999998</v>
      </c>
      <c r="AF621" s="373">
        <v>1.5</v>
      </c>
      <c r="AG621" s="312"/>
      <c r="AH621" s="370">
        <v>5.379599643348655</v>
      </c>
      <c r="AI621" s="370">
        <v>4.4017854545454549</v>
      </c>
      <c r="AJ621" s="370">
        <v>0</v>
      </c>
      <c r="AK621" s="312">
        <f>_xll.SRS1Splines.Functions25.Linear_Interp(V_NK2!$R$10:$R$21,V_NK2!$T$10:$T$21,AR621)</f>
        <v>69.608885714311796</v>
      </c>
      <c r="AL621" s="312">
        <f>(AK621/V_NK2!$T$18)*100</f>
        <v>97.491436574666366</v>
      </c>
      <c r="AM621" s="308">
        <f>AK621-V_NK2!$T$11</f>
        <v>28.788885714284</v>
      </c>
      <c r="AN621" s="308">
        <f>IFERROR((AK621 - V_NK2!$X$12) / (V_NK2!$X$11- V_NK2!$X$12) * 100, 0)</f>
        <v>94.142857142856144</v>
      </c>
      <c r="AO621" s="308">
        <v>427</v>
      </c>
      <c r="AP621" s="308">
        <v>420</v>
      </c>
      <c r="AQ621" s="308">
        <v>425.55</v>
      </c>
      <c r="AR621" s="371">
        <v>426.59</v>
      </c>
      <c r="AS621" s="312">
        <v>1.5736666666666668</v>
      </c>
      <c r="AT621" s="372">
        <v>1.0650299999999999</v>
      </c>
      <c r="AU621" s="369"/>
      <c r="AV621" s="312"/>
      <c r="AW621" s="370"/>
      <c r="AX621" s="370"/>
      <c r="AY621" s="370"/>
      <c r="AZ621" s="312"/>
      <c r="BA621" s="312"/>
      <c r="BB621" s="308"/>
      <c r="BC621" s="308"/>
      <c r="BD621" s="308"/>
      <c r="BE621" s="308"/>
      <c r="BF621" s="374"/>
      <c r="BG621" s="312"/>
      <c r="BH621" s="372"/>
      <c r="BI621" s="369"/>
      <c r="BJ621" s="312"/>
      <c r="BK621" s="370">
        <v>3.6398375048915304</v>
      </c>
      <c r="BL621" s="370">
        <v>2.3988358382248598</v>
      </c>
      <c r="BM621" s="370">
        <f t="shared" si="4"/>
        <v>1.2410016666666706</v>
      </c>
      <c r="BN621" s="312">
        <f>_xll.SRS1Splines.Functions25.Linear_Interp(V_XNN1!$K$3:$K$8,V_XNN1!$L$3:$L$8,BT621)</f>
        <v>0.21445500000000001</v>
      </c>
      <c r="BO621" s="312">
        <f>(BN621/V_XNN1!$L$7)*100</f>
        <v>102.12142857142858</v>
      </c>
      <c r="BP621" s="308">
        <f>_xll.SRS1Splines.Functions25.Linear_Interp(V_XNN1!$K$3:$K$8,V_XNN1!$M$3:$M$8,BT621)</f>
        <v>5.8455E-2</v>
      </c>
      <c r="BQ621" s="308">
        <f>IFERROR((BN621 - V_XNN1!$M$16) / (V_XNN1!$M$15- V_XNN1!$M$16) * 100, 0)</f>
        <v>86.211699164345447</v>
      </c>
      <c r="BR621" s="308">
        <v>252</v>
      </c>
      <c r="BS621" s="308">
        <v>249</v>
      </c>
      <c r="BT621" s="374">
        <v>252.25</v>
      </c>
      <c r="BU621" s="312">
        <v>0.33839999999999998</v>
      </c>
      <c r="BV621" s="372">
        <v>0.34434399999999998</v>
      </c>
      <c r="BW621" s="369"/>
      <c r="BX621" s="312"/>
      <c r="BY621" s="370"/>
      <c r="BZ621" s="370"/>
      <c r="CA621" s="370"/>
      <c r="CB621" s="312"/>
      <c r="CC621" s="312"/>
      <c r="CD621" s="308"/>
      <c r="CE621" s="312"/>
      <c r="CF621" s="312"/>
      <c r="CG621" s="312"/>
      <c r="CH621" s="312"/>
      <c r="CI621" s="384"/>
      <c r="CJ621" s="312"/>
      <c r="CK621" s="372"/>
      <c r="CL621" s="369"/>
      <c r="CM621" s="312"/>
      <c r="CN621" s="370"/>
      <c r="CO621" s="370"/>
      <c r="CP621" s="370"/>
      <c r="CQ621" s="312"/>
      <c r="CR621" s="312"/>
      <c r="CS621" s="308"/>
      <c r="CT621" s="312"/>
      <c r="CU621" s="312"/>
      <c r="CV621" s="312"/>
      <c r="CW621" s="312"/>
      <c r="CX621" s="384"/>
      <c r="CY621" s="312"/>
      <c r="CZ621" s="372"/>
    </row>
    <row r="622" spans="1:104" s="1" customFormat="1" hidden="1">
      <c r="A622" s="271">
        <v>45181</v>
      </c>
      <c r="B622" s="380"/>
      <c r="C622" s="381"/>
      <c r="D622" s="382"/>
      <c r="E622" s="382"/>
      <c r="F622" s="382"/>
      <c r="G622" s="312"/>
      <c r="H622" s="308"/>
      <c r="I622" s="308"/>
      <c r="J622" s="308"/>
      <c r="K622" s="308"/>
      <c r="L622" s="308"/>
      <c r="M622" s="371"/>
      <c r="N622" s="371"/>
      <c r="O622" s="312"/>
      <c r="P622" s="383"/>
      <c r="Q622" s="369">
        <v>16.8</v>
      </c>
      <c r="R622" s="312"/>
      <c r="S622" s="370">
        <v>4.1607120000000002</v>
      </c>
      <c r="T622" s="370">
        <v>4.1607120000000002</v>
      </c>
      <c r="U622" s="370">
        <v>0</v>
      </c>
      <c r="V622" s="312">
        <f>_xll.SRS1Splines.Functions25.Linear_Interp(V_NK3!$P$8:$P$32,V_NK3!$R$8:$R$32,AC622)</f>
        <v>396.12134300500099</v>
      </c>
      <c r="W622" s="312">
        <f>(V622/V_NK3!$R$28)*100</f>
        <v>73.065283433258841</v>
      </c>
      <c r="X622" s="308">
        <f>V622-V_NK3!$R$8</f>
        <v>339.54269100500102</v>
      </c>
      <c r="Y622" s="308">
        <f>IFERROR((V622 - V_NK3!$V$10) / (V_NK3!$V$9- V_NK3!$V$10) * 100, 0)</f>
        <v>69.926838498534877</v>
      </c>
      <c r="Z622" s="308">
        <v>541.79999999999995</v>
      </c>
      <c r="AA622" s="308">
        <v>521</v>
      </c>
      <c r="AB622" s="312">
        <v>540.1</v>
      </c>
      <c r="AC622" s="371">
        <v>536.89300000000003</v>
      </c>
      <c r="AD622" s="308">
        <v>1.17</v>
      </c>
      <c r="AE622" s="372">
        <v>0.98129999999999995</v>
      </c>
      <c r="AF622" s="373">
        <v>30.4</v>
      </c>
      <c r="AG622" s="312"/>
      <c r="AH622" s="370">
        <v>5.11767576</v>
      </c>
      <c r="AI622" s="370">
        <v>5.1834109090909095</v>
      </c>
      <c r="AJ622" s="370">
        <v>0</v>
      </c>
      <c r="AK622" s="312">
        <f>_xll.SRS1Splines.Functions25.Linear_Interp(V_NK2!$R$10:$R$21,V_NK2!$T$10:$T$21,AR622)</f>
        <v>69.914685714312</v>
      </c>
      <c r="AL622" s="312">
        <f>(AK622/V_NK2!$T$18)*100</f>
        <v>97.919727891193261</v>
      </c>
      <c r="AM622" s="308">
        <f>AK622-V_NK2!$T$11</f>
        <v>29.094685714284203</v>
      </c>
      <c r="AN622" s="308">
        <f>IFERROR((AK622 - V_NK2!$X$12) / (V_NK2!$X$11- V_NK2!$X$12) * 100, 0)</f>
        <v>95.142857142856869</v>
      </c>
      <c r="AO622" s="308">
        <v>427</v>
      </c>
      <c r="AP622" s="308">
        <v>420</v>
      </c>
      <c r="AQ622" s="308">
        <v>425.55</v>
      </c>
      <c r="AR622" s="371">
        <v>426.66</v>
      </c>
      <c r="AS622" s="312">
        <v>1.5736666666666668</v>
      </c>
      <c r="AT622" s="372">
        <v>1.2576700000000001</v>
      </c>
      <c r="AU622" s="369"/>
      <c r="AV622" s="312"/>
      <c r="AW622" s="370"/>
      <c r="AX622" s="370"/>
      <c r="AY622" s="370"/>
      <c r="AZ622" s="312"/>
      <c r="BA622" s="312"/>
      <c r="BB622" s="308"/>
      <c r="BC622" s="308"/>
      <c r="BD622" s="308"/>
      <c r="BE622" s="308"/>
      <c r="BF622" s="374"/>
      <c r="BG622" s="312"/>
      <c r="BH622" s="372"/>
      <c r="BI622" s="369"/>
      <c r="BJ622" s="312"/>
      <c r="BK622" s="370">
        <v>4.1857859283364496</v>
      </c>
      <c r="BL622" s="370">
        <v>2.3965369283364497</v>
      </c>
      <c r="BM622" s="370">
        <f t="shared" si="4"/>
        <v>1.7892489999999999</v>
      </c>
      <c r="BN622" s="312">
        <f>_xll.SRS1Splines.Functions25.Linear_Interp(V_XNN1!$K$3:$K$8,V_XNN1!$L$3:$L$8,BT622)</f>
        <v>0.21445500000000001</v>
      </c>
      <c r="BO622" s="312">
        <f>(BN622/V_XNN1!$L$7)*100</f>
        <v>102.12142857142858</v>
      </c>
      <c r="BP622" s="308">
        <f>_xll.SRS1Splines.Functions25.Linear_Interp(V_XNN1!$K$3:$K$8,V_XNN1!$M$3:$M$8,BT622)</f>
        <v>5.8455E-2</v>
      </c>
      <c r="BQ622" s="308">
        <f>IFERROR((BN622 - V_XNN1!$M$16) / (V_XNN1!$M$15- V_XNN1!$M$16) * 100, 0)</f>
        <v>86.211699164345447</v>
      </c>
      <c r="BR622" s="308">
        <v>252</v>
      </c>
      <c r="BS622" s="308">
        <v>249</v>
      </c>
      <c r="BT622" s="374">
        <v>252.25</v>
      </c>
      <c r="BU622" s="312">
        <v>0.33839999999999998</v>
      </c>
      <c r="BV622" s="372">
        <v>0.34401399999999999</v>
      </c>
      <c r="BW622" s="369"/>
      <c r="BX622" s="312"/>
      <c r="BY622" s="370"/>
      <c r="BZ622" s="370"/>
      <c r="CA622" s="370"/>
      <c r="CB622" s="312"/>
      <c r="CC622" s="312"/>
      <c r="CD622" s="308"/>
      <c r="CE622" s="312"/>
      <c r="CF622" s="312"/>
      <c r="CG622" s="312"/>
      <c r="CH622" s="312"/>
      <c r="CI622" s="384"/>
      <c r="CJ622" s="312"/>
      <c r="CK622" s="372"/>
      <c r="CL622" s="369"/>
      <c r="CM622" s="312"/>
      <c r="CN622" s="370"/>
      <c r="CO622" s="370"/>
      <c r="CP622" s="370"/>
      <c r="CQ622" s="312"/>
      <c r="CR622" s="312"/>
      <c r="CS622" s="308"/>
      <c r="CT622" s="312"/>
      <c r="CU622" s="312"/>
      <c r="CV622" s="312"/>
      <c r="CW622" s="312"/>
      <c r="CX622" s="384"/>
      <c r="CY622" s="312"/>
      <c r="CZ622" s="372"/>
    </row>
    <row r="623" spans="1:104" s="1" customFormat="1" hidden="1">
      <c r="A623" s="271">
        <v>45182</v>
      </c>
      <c r="B623" s="380"/>
      <c r="C623" s="381"/>
      <c r="D623" s="382"/>
      <c r="E623" s="382"/>
      <c r="F623" s="382"/>
      <c r="G623" s="312"/>
      <c r="H623" s="308"/>
      <c r="I623" s="308"/>
      <c r="J623" s="308"/>
      <c r="K623" s="308"/>
      <c r="L623" s="308"/>
      <c r="M623" s="371"/>
      <c r="N623" s="371"/>
      <c r="O623" s="312"/>
      <c r="P623" s="383"/>
      <c r="Q623" s="369">
        <v>25.8</v>
      </c>
      <c r="R623" s="312"/>
      <c r="S623" s="370">
        <v>5.7854091473274227</v>
      </c>
      <c r="T623" s="370">
        <v>3.9957760000000007</v>
      </c>
      <c r="U623" s="370">
        <v>0</v>
      </c>
      <c r="V623" s="312">
        <f>_xll.SRS1Splines.Functions25.Linear_Interp(V_NK3!$P$8:$P$32,V_NK3!$R$8:$R$32,AC623)</f>
        <v>397.91097617999901</v>
      </c>
      <c r="W623" s="312">
        <f>(V623/V_NK3!$R$28)*100</f>
        <v>73.395384442663797</v>
      </c>
      <c r="X623" s="308">
        <f>V623-V_NK3!$R$8</f>
        <v>341.33232417999903</v>
      </c>
      <c r="Y623" s="308">
        <f>IFERROR((V623 - V_NK3!$V$10) / (V_NK3!$V$9- V_NK3!$V$10) * 100, 0)</f>
        <v>70.295403021686013</v>
      </c>
      <c r="Z623" s="308">
        <v>541.79999999999995</v>
      </c>
      <c r="AA623" s="308">
        <v>521</v>
      </c>
      <c r="AB623" s="312">
        <v>540.1</v>
      </c>
      <c r="AC623" s="371">
        <v>536.94799999999998</v>
      </c>
      <c r="AD623" s="308">
        <v>1.17</v>
      </c>
      <c r="AE623" s="372">
        <v>0.94240000000000002</v>
      </c>
      <c r="AF623" s="373">
        <v>52.8</v>
      </c>
      <c r="AG623" s="312"/>
      <c r="AH623" s="370">
        <v>5.5053834186180497</v>
      </c>
      <c r="AI623" s="370">
        <v>4.6486145454545458</v>
      </c>
      <c r="AJ623" s="370">
        <v>0</v>
      </c>
      <c r="AK623" s="312">
        <f>_xll.SRS1Splines.Functions25.Linear_Interp(V_NK2!$R$10:$R$21,V_NK2!$T$10:$T$21,AR623)</f>
        <v>71.181571428597707</v>
      </c>
      <c r="AL623" s="312">
        <f>(AK623/V_NK2!$T$18)*100</f>
        <v>99.694077631089215</v>
      </c>
      <c r="AM623" s="308">
        <f>AK623-V_NK2!$T$11</f>
        <v>30.36157142856991</v>
      </c>
      <c r="AN623" s="308">
        <f>IFERROR((AK623 - V_NK2!$X$12) / (V_NK2!$X$11- V_NK2!$X$12) * 100, 0)</f>
        <v>99.285714285714192</v>
      </c>
      <c r="AO623" s="308">
        <v>427</v>
      </c>
      <c r="AP623" s="308">
        <v>420</v>
      </c>
      <c r="AQ623" s="308">
        <v>425.55</v>
      </c>
      <c r="AR623" s="371">
        <v>426.95</v>
      </c>
      <c r="AS623" s="312">
        <v>1.5736666666666668</v>
      </c>
      <c r="AT623" s="372">
        <v>1.1332500000000001</v>
      </c>
      <c r="AU623" s="369"/>
      <c r="AV623" s="312"/>
      <c r="AW623" s="370"/>
      <c r="AX623" s="370"/>
      <c r="AY623" s="370"/>
      <c r="AZ623" s="312"/>
      <c r="BA623" s="312"/>
      <c r="BB623" s="308"/>
      <c r="BC623" s="308"/>
      <c r="BD623" s="308"/>
      <c r="BE623" s="308"/>
      <c r="BF623" s="374"/>
      <c r="BG623" s="312"/>
      <c r="BH623" s="372"/>
      <c r="BI623" s="369"/>
      <c r="BJ623" s="312"/>
      <c r="BK623" s="370">
        <v>4.0092307884065503</v>
      </c>
      <c r="BL623" s="370">
        <v>2.20281545507321</v>
      </c>
      <c r="BM623" s="370">
        <f t="shared" si="4"/>
        <v>1.8064153333333404</v>
      </c>
      <c r="BN623" s="312">
        <f>_xll.SRS1Splines.Functions25.Linear_Interp(V_XNN1!$K$3:$K$8,V_XNN1!$L$3:$L$8,BT623)</f>
        <v>0.21677160000000001</v>
      </c>
      <c r="BO623" s="312">
        <f>(BN623/V_XNN1!$L$7)*100</f>
        <v>103.22457142857144</v>
      </c>
      <c r="BP623" s="308">
        <f>_xll.SRS1Splines.Functions25.Linear_Interp(V_XNN1!$K$3:$K$8,V_XNN1!$M$3:$M$8,BT623)</f>
        <v>6.0771599999999898E-2</v>
      </c>
      <c r="BQ623" s="308">
        <f>IFERROR((BN623 - V_XNN1!$M$16) / (V_XNN1!$M$15- V_XNN1!$M$16) * 100, 0)</f>
        <v>93.381615598885844</v>
      </c>
      <c r="BR623" s="308">
        <v>252</v>
      </c>
      <c r="BS623" s="308">
        <v>249</v>
      </c>
      <c r="BT623" s="374">
        <v>252.38</v>
      </c>
      <c r="BU623" s="312">
        <v>0.33839999999999998</v>
      </c>
      <c r="BV623" s="372">
        <v>0.31620600000000004</v>
      </c>
      <c r="BW623" s="369"/>
      <c r="BX623" s="312"/>
      <c r="BY623" s="370"/>
      <c r="BZ623" s="370"/>
      <c r="CA623" s="370"/>
      <c r="CB623" s="312"/>
      <c r="CC623" s="312"/>
      <c r="CD623" s="308"/>
      <c r="CE623" s="312"/>
      <c r="CF623" s="312"/>
      <c r="CG623" s="312"/>
      <c r="CH623" s="312"/>
      <c r="CI623" s="384"/>
      <c r="CJ623" s="312"/>
      <c r="CK623" s="372"/>
      <c r="CL623" s="369"/>
      <c r="CM623" s="312"/>
      <c r="CN623" s="370"/>
      <c r="CO623" s="370"/>
      <c r="CP623" s="370"/>
      <c r="CQ623" s="312"/>
      <c r="CR623" s="312"/>
      <c r="CS623" s="308"/>
      <c r="CT623" s="312"/>
      <c r="CU623" s="312"/>
      <c r="CV623" s="312"/>
      <c r="CW623" s="312"/>
      <c r="CX623" s="384"/>
      <c r="CY623" s="312"/>
      <c r="CZ623" s="372"/>
    </row>
    <row r="624" spans="1:104" s="1" customFormat="1" hidden="1">
      <c r="A624" s="271">
        <v>45183</v>
      </c>
      <c r="B624" s="380"/>
      <c r="C624" s="381"/>
      <c r="D624" s="382"/>
      <c r="E624" s="382"/>
      <c r="F624" s="382"/>
      <c r="G624" s="312"/>
      <c r="H624" s="308"/>
      <c r="I624" s="308"/>
      <c r="J624" s="308"/>
      <c r="K624" s="308"/>
      <c r="L624" s="308"/>
      <c r="M624" s="371"/>
      <c r="N624" s="371"/>
      <c r="O624" s="312"/>
      <c r="P624" s="383"/>
      <c r="Q624" s="369">
        <v>50.2</v>
      </c>
      <c r="R624" s="312"/>
      <c r="S624" s="370">
        <v>11.13469835458374</v>
      </c>
      <c r="T624" s="370">
        <v>2.0025520000000001</v>
      </c>
      <c r="U624" s="370">
        <v>0</v>
      </c>
      <c r="V624" s="312">
        <f>_xll.SRS1Splines.Functions25.Linear_Interp(V_NK3!$P$8:$P$32,V_NK3!$R$8:$R$32,AC624)</f>
        <v>407.04312264499998</v>
      </c>
      <c r="W624" s="312">
        <f>(V624/V_NK3!$R$28)*100</f>
        <v>75.079825035431611</v>
      </c>
      <c r="X624" s="308">
        <f>V624-V_NK3!$R$8</f>
        <v>350.46447064500001</v>
      </c>
      <c r="Y624" s="308">
        <f>IFERROR((V624 - V_NK3!$V$10) / (V_NK3!$V$9- V_NK3!$V$10) * 100, 0)</f>
        <v>72.176115367791795</v>
      </c>
      <c r="Z624" s="308">
        <v>541.79999999999995</v>
      </c>
      <c r="AA624" s="308">
        <v>521</v>
      </c>
      <c r="AB624" s="312">
        <v>540.1</v>
      </c>
      <c r="AC624" s="371">
        <v>537.221</v>
      </c>
      <c r="AD624" s="308">
        <v>1.17</v>
      </c>
      <c r="AE624" s="372">
        <v>0.47229999999999994</v>
      </c>
      <c r="AF624" s="373">
        <v>16.2</v>
      </c>
      <c r="AG624" s="312"/>
      <c r="AH624" s="370">
        <v>5.4767472570126357</v>
      </c>
      <c r="AI624" s="370">
        <v>6.0473127272727272</v>
      </c>
      <c r="AJ624" s="370">
        <v>0</v>
      </c>
      <c r="AK624" s="312">
        <f>_xll.SRS1Splines.Functions25.Linear_Interp(V_NK2!$R$10:$R$21,V_NK2!$T$10:$T$21,AR624)</f>
        <v>73.802714285740805</v>
      </c>
      <c r="AL624" s="312">
        <f>(AK624/V_NK2!$T$18)*100</f>
        <v>103.3651460584605</v>
      </c>
      <c r="AM624" s="308">
        <f>AK624-V_NK2!$T$11</f>
        <v>32.982714285713008</v>
      </c>
      <c r="AN624" s="308">
        <f>IFERROR((AK624 - V_NK2!$X$12) / (V_NK2!$X$11- V_NK2!$X$12) * 100, 0)</f>
        <v>107.85714285714398</v>
      </c>
      <c r="AO624" s="308">
        <v>427</v>
      </c>
      <c r="AP624" s="308">
        <v>420</v>
      </c>
      <c r="AQ624" s="308">
        <v>425.55</v>
      </c>
      <c r="AR624" s="371">
        <v>427.55</v>
      </c>
      <c r="AS624" s="312">
        <v>1.5736666666666668</v>
      </c>
      <c r="AT624" s="372">
        <v>1.4696800000000001</v>
      </c>
      <c r="AU624" s="369"/>
      <c r="AV624" s="312"/>
      <c r="AW624" s="370"/>
      <c r="AX624" s="370"/>
      <c r="AY624" s="370"/>
      <c r="AZ624" s="312"/>
      <c r="BA624" s="312"/>
      <c r="BB624" s="308"/>
      <c r="BC624" s="308"/>
      <c r="BD624" s="308"/>
      <c r="BE624" s="308"/>
      <c r="BF624" s="374"/>
      <c r="BG624" s="312"/>
      <c r="BH624" s="372"/>
      <c r="BI624" s="369"/>
      <c r="BJ624" s="312"/>
      <c r="BK624" s="370">
        <v>5.7909802771936603</v>
      </c>
      <c r="BL624" s="370">
        <v>2.4063456105269903</v>
      </c>
      <c r="BM624" s="370">
        <f t="shared" si="4"/>
        <v>3.38463466666667</v>
      </c>
      <c r="BN624" s="312">
        <f>_xll.SRS1Splines.Functions25.Linear_Interp(V_XNN1!$K$3:$K$8,V_XNN1!$L$3:$L$8,BT624)</f>
        <v>0.2192664</v>
      </c>
      <c r="BO624" s="312">
        <f>(BN624/V_XNN1!$L$7)*100</f>
        <v>104.41257142857143</v>
      </c>
      <c r="BP624" s="308">
        <f>_xll.SRS1Splines.Functions25.Linear_Interp(V_XNN1!$K$3:$K$8,V_XNN1!$M$3:$M$8,BT624)</f>
        <v>6.3266400000000195E-2</v>
      </c>
      <c r="BQ624" s="308">
        <f>IFERROR((BN624 - V_XNN1!$M$16) / (V_XNN1!$M$15- V_XNN1!$M$16) * 100, 0)</f>
        <v>101.10306406685238</v>
      </c>
      <c r="BR624" s="308">
        <v>252</v>
      </c>
      <c r="BS624" s="308">
        <v>249</v>
      </c>
      <c r="BT624" s="374">
        <v>252.52</v>
      </c>
      <c r="BU624" s="312">
        <v>0.33839999999999998</v>
      </c>
      <c r="BV624" s="372">
        <v>0.34542200000000001</v>
      </c>
      <c r="BW624" s="369"/>
      <c r="BX624" s="312"/>
      <c r="BY624" s="370"/>
      <c r="BZ624" s="370"/>
      <c r="CA624" s="370"/>
      <c r="CB624" s="312"/>
      <c r="CC624" s="312"/>
      <c r="CD624" s="308"/>
      <c r="CE624" s="312"/>
      <c r="CF624" s="312"/>
      <c r="CG624" s="312"/>
      <c r="CH624" s="312"/>
      <c r="CI624" s="384"/>
      <c r="CJ624" s="312"/>
      <c r="CK624" s="372"/>
      <c r="CL624" s="369"/>
      <c r="CM624" s="312"/>
      <c r="CN624" s="370"/>
      <c r="CO624" s="370"/>
      <c r="CP624" s="370"/>
      <c r="CQ624" s="312"/>
      <c r="CR624" s="312"/>
      <c r="CS624" s="308"/>
      <c r="CT624" s="312"/>
      <c r="CU624" s="312"/>
      <c r="CV624" s="312"/>
      <c r="CW624" s="312"/>
      <c r="CX624" s="384"/>
      <c r="CY624" s="312"/>
      <c r="CZ624" s="372"/>
    </row>
    <row r="625" spans="1:104" s="1" customFormat="1" hidden="1">
      <c r="A625" s="271">
        <v>45184</v>
      </c>
      <c r="B625" s="380"/>
      <c r="C625" s="381"/>
      <c r="D625" s="382"/>
      <c r="E625" s="382"/>
      <c r="F625" s="382"/>
      <c r="G625" s="312"/>
      <c r="H625" s="308"/>
      <c r="I625" s="308"/>
      <c r="J625" s="308"/>
      <c r="K625" s="308"/>
      <c r="L625" s="308"/>
      <c r="M625" s="371"/>
      <c r="N625" s="371"/>
      <c r="O625" s="312"/>
      <c r="P625" s="383"/>
      <c r="Q625" s="369">
        <v>27.4</v>
      </c>
      <c r="R625" s="312"/>
      <c r="S625" s="370">
        <v>8.0797787084808341</v>
      </c>
      <c r="T625" s="370">
        <v>0</v>
      </c>
      <c r="U625" s="370">
        <v>0</v>
      </c>
      <c r="V625" s="312">
        <f>_xll.SRS1Splines.Functions25.Linear_Interp(V_NK3!$P$8:$P$32,V_NK3!$R$8:$R$32,AC625)</f>
        <v>415.12290144500002</v>
      </c>
      <c r="W625" s="312">
        <f>(V625/V_NK3!$R$28)*100</f>
        <v>76.570154548155159</v>
      </c>
      <c r="X625" s="308">
        <f>V625-V_NK3!$R$8</f>
        <v>358.54424944500005</v>
      </c>
      <c r="Y625" s="308">
        <f>IFERROR((V625 - V_NK3!$V$10) / (V_NK3!$V$9- V_NK3!$V$10) * 100, 0)</f>
        <v>73.84009872605283</v>
      </c>
      <c r="Z625" s="308">
        <v>541.79999999999995</v>
      </c>
      <c r="AA625" s="308">
        <v>521</v>
      </c>
      <c r="AB625" s="312">
        <v>540.1</v>
      </c>
      <c r="AC625" s="371">
        <v>537.46100000000001</v>
      </c>
      <c r="AD625" s="308">
        <v>0</v>
      </c>
      <c r="AE625" s="372">
        <v>0</v>
      </c>
      <c r="AF625" s="373">
        <v>41.4</v>
      </c>
      <c r="AG625" s="312"/>
      <c r="AH625" s="370">
        <v>2.7773539199999999</v>
      </c>
      <c r="AI625" s="370">
        <v>5.4302400000000013</v>
      </c>
      <c r="AJ625" s="370">
        <v>0</v>
      </c>
      <c r="AK625" s="312">
        <f>_xll.SRS1Splines.Functions25.Linear_Interp(V_NK2!$R$10:$R$21,V_NK2!$T$10:$T$21,AR625)</f>
        <v>73.278485714312197</v>
      </c>
      <c r="AL625" s="312">
        <f>(AK625/V_NK2!$T$18)*100</f>
        <v>102.63093237298627</v>
      </c>
      <c r="AM625" s="308">
        <f>AK625-V_NK2!$T$11</f>
        <v>32.4584857142844</v>
      </c>
      <c r="AN625" s="308">
        <f>IFERROR((AK625 - V_NK2!$X$12) / (V_NK2!$X$11- V_NK2!$X$12) * 100, 0)</f>
        <v>106.14285714285805</v>
      </c>
      <c r="AO625" s="308">
        <v>427</v>
      </c>
      <c r="AP625" s="308">
        <v>420</v>
      </c>
      <c r="AQ625" s="308">
        <v>425.55</v>
      </c>
      <c r="AR625" s="371">
        <v>427.43</v>
      </c>
      <c r="AS625" s="312">
        <v>1.5736666666666668</v>
      </c>
      <c r="AT625" s="372">
        <v>1.3169999999999999</v>
      </c>
      <c r="AU625" s="369"/>
      <c r="AV625" s="312"/>
      <c r="AW625" s="370"/>
      <c r="AX625" s="370"/>
      <c r="AY625" s="370"/>
      <c r="AZ625" s="312"/>
      <c r="BA625" s="312"/>
      <c r="BB625" s="308"/>
      <c r="BC625" s="308"/>
      <c r="BD625" s="308"/>
      <c r="BE625" s="308"/>
      <c r="BF625" s="374"/>
      <c r="BG625" s="312"/>
      <c r="BH625" s="372"/>
      <c r="BI625" s="369"/>
      <c r="BJ625" s="312"/>
      <c r="BK625" s="370">
        <v>7.5769633469436002</v>
      </c>
      <c r="BL625" s="370">
        <v>2.3977630136102697</v>
      </c>
      <c r="BM625" s="370">
        <f t="shared" si="4"/>
        <v>5.1792003333333305</v>
      </c>
      <c r="BN625" s="312">
        <f>_xll.SRS1Splines.Functions25.Linear_Interp(V_XNN1!$K$3:$K$8,V_XNN1!$L$3:$L$8,BT625)</f>
        <v>0.2221176</v>
      </c>
      <c r="BO625" s="312">
        <f>(BN625/V_XNN1!$L$7)*100</f>
        <v>105.77028571428573</v>
      </c>
      <c r="BP625" s="308">
        <f>_xll.SRS1Splines.Functions25.Linear_Interp(V_XNN1!$K$3:$K$8,V_XNN1!$M$3:$M$8,BT625)</f>
        <v>6.6117600000000096E-2</v>
      </c>
      <c r="BQ625" s="308">
        <f>IFERROR((BN625 - V_XNN1!$M$16) / (V_XNN1!$M$15- V_XNN1!$M$16) * 100, 0)</f>
        <v>109.92757660167132</v>
      </c>
      <c r="BR625" s="308">
        <v>252</v>
      </c>
      <c r="BS625" s="308">
        <v>249</v>
      </c>
      <c r="BT625" s="374">
        <v>252.68</v>
      </c>
      <c r="BU625" s="312">
        <v>0.33839999999999998</v>
      </c>
      <c r="BV625" s="372">
        <v>0.34419</v>
      </c>
      <c r="BW625" s="369"/>
      <c r="BX625" s="312"/>
      <c r="BY625" s="370"/>
      <c r="BZ625" s="370"/>
      <c r="CA625" s="370"/>
      <c r="CB625" s="312"/>
      <c r="CC625" s="312"/>
      <c r="CD625" s="308"/>
      <c r="CE625" s="312"/>
      <c r="CF625" s="312"/>
      <c r="CG625" s="312"/>
      <c r="CH625" s="312"/>
      <c r="CI625" s="384"/>
      <c r="CJ625" s="312"/>
      <c r="CK625" s="372"/>
      <c r="CL625" s="369"/>
      <c r="CM625" s="312"/>
      <c r="CN625" s="370"/>
      <c r="CO625" s="370"/>
      <c r="CP625" s="370"/>
      <c r="CQ625" s="312"/>
      <c r="CR625" s="312"/>
      <c r="CS625" s="308"/>
      <c r="CT625" s="312"/>
      <c r="CU625" s="312"/>
      <c r="CV625" s="312"/>
      <c r="CW625" s="312"/>
      <c r="CX625" s="384"/>
      <c r="CY625" s="312"/>
      <c r="CZ625" s="372"/>
    </row>
    <row r="626" spans="1:104" s="1" customFormat="1" hidden="1">
      <c r="A626" s="271">
        <v>45185</v>
      </c>
      <c r="B626" s="380"/>
      <c r="C626" s="381"/>
      <c r="D626" s="382"/>
      <c r="E626" s="382"/>
      <c r="F626" s="382"/>
      <c r="G626" s="312"/>
      <c r="H626" s="308"/>
      <c r="I626" s="308"/>
      <c r="J626" s="308"/>
      <c r="K626" s="308"/>
      <c r="L626" s="308"/>
      <c r="M626" s="371"/>
      <c r="N626" s="371"/>
      <c r="O626" s="312"/>
      <c r="P626" s="383"/>
      <c r="Q626" s="369">
        <v>1.21</v>
      </c>
      <c r="R626" s="312"/>
      <c r="S626" s="370">
        <v>7.3391323268661495</v>
      </c>
      <c r="T626" s="370">
        <v>0</v>
      </c>
      <c r="U626" s="370">
        <v>0</v>
      </c>
      <c r="V626" s="312">
        <f>_xll.SRS1Splines.Functions25.Linear_Interp(V_NK3!$P$8:$P$32,V_NK3!$R$8:$R$32,AC626)</f>
        <v>422.46203385499899</v>
      </c>
      <c r="W626" s="312">
        <f>(V626/V_NK3!$R$28)*100</f>
        <v>77.923870522212184</v>
      </c>
      <c r="X626" s="308">
        <f>V626-V_NK3!$R$8</f>
        <v>365.88338185499902</v>
      </c>
      <c r="Y626" s="308">
        <f>IFERROR((V626 - V_NK3!$V$10) / (V_NK3!$V$9- V_NK3!$V$10) * 100, 0)</f>
        <v>75.351550276473048</v>
      </c>
      <c r="Z626" s="308">
        <v>541.79999999999995</v>
      </c>
      <c r="AA626" s="308">
        <v>521</v>
      </c>
      <c r="AB626" s="312">
        <v>540.1</v>
      </c>
      <c r="AC626" s="371">
        <v>537.67899999999997</v>
      </c>
      <c r="AD626" s="308">
        <v>0</v>
      </c>
      <c r="AE626" s="372">
        <v>0</v>
      </c>
      <c r="AF626" s="373">
        <v>0.4</v>
      </c>
      <c r="AG626" s="312"/>
      <c r="AH626" s="370">
        <v>2.33313696</v>
      </c>
      <c r="AI626" s="370">
        <v>4.5251999999999999</v>
      </c>
      <c r="AJ626" s="370">
        <v>0</v>
      </c>
      <c r="AK626" s="312">
        <f>_xll.SRS1Splines.Functions25.Linear_Interp(V_NK2!$R$10:$R$21,V_NK2!$T$10:$T$21,AR626)</f>
        <v>72.623200000026301</v>
      </c>
      <c r="AL626" s="312">
        <f>(AK626/V_NK2!$T$18)*100</f>
        <v>101.71316526614326</v>
      </c>
      <c r="AM626" s="308">
        <f>AK626-V_NK2!$T$11</f>
        <v>31.803199999998505</v>
      </c>
      <c r="AN626" s="308">
        <f>IFERROR((AK626 - V_NK2!$X$12) / (V_NK2!$X$11- V_NK2!$X$12) * 100, 0)</f>
        <v>104.00000000000023</v>
      </c>
      <c r="AO626" s="308">
        <v>427</v>
      </c>
      <c r="AP626" s="308">
        <v>420</v>
      </c>
      <c r="AQ626" s="308">
        <v>425.55</v>
      </c>
      <c r="AR626" s="371">
        <v>427.28</v>
      </c>
      <c r="AS626" s="312">
        <v>1.5736666666666668</v>
      </c>
      <c r="AT626" s="372">
        <v>1.102468284</v>
      </c>
      <c r="AU626" s="369"/>
      <c r="AV626" s="312"/>
      <c r="AW626" s="370"/>
      <c r="AX626" s="370"/>
      <c r="AY626" s="370"/>
      <c r="AZ626" s="312"/>
      <c r="BA626" s="312"/>
      <c r="BB626" s="308"/>
      <c r="BC626" s="308"/>
      <c r="BD626" s="308"/>
      <c r="BE626" s="308"/>
      <c r="BF626" s="374"/>
      <c r="BG626" s="312"/>
      <c r="BH626" s="372"/>
      <c r="BI626" s="369"/>
      <c r="BJ626" s="312"/>
      <c r="BK626" s="370">
        <v>10.023972393794701</v>
      </c>
      <c r="BL626" s="370">
        <v>2.3914653937947499</v>
      </c>
      <c r="BM626" s="370">
        <f t="shared" si="4"/>
        <v>7.6325069999999506</v>
      </c>
      <c r="BN626" s="312">
        <f>_xll.SRS1Splines.Functions25.Linear_Interp(V_XNN1!$K$3:$K$8,V_XNN1!$L$3:$L$8,BT626)</f>
        <v>0.22104840000000001</v>
      </c>
      <c r="BO626" s="312">
        <f>(BN626/V_XNN1!$L$7)*100</f>
        <v>105.26114285714286</v>
      </c>
      <c r="BP626" s="308">
        <f>_xll.SRS1Splines.Functions25.Linear_Interp(V_XNN1!$K$3:$K$8,V_XNN1!$M$3:$M$8,BT626)</f>
        <v>6.5048400000000103E-2</v>
      </c>
      <c r="BQ626" s="308">
        <f>IFERROR((BN626 - V_XNN1!$M$16) / (V_XNN1!$M$15- V_XNN1!$M$16) * 100, 0)</f>
        <v>106.61838440111424</v>
      </c>
      <c r="BR626" s="308">
        <v>252</v>
      </c>
      <c r="BS626" s="308">
        <v>249</v>
      </c>
      <c r="BT626" s="374">
        <v>252.62</v>
      </c>
      <c r="BU626" s="312">
        <v>0.33839999999999998</v>
      </c>
      <c r="BV626" s="372">
        <v>0.34328599999999998</v>
      </c>
      <c r="BW626" s="369"/>
      <c r="BX626" s="312"/>
      <c r="BY626" s="370"/>
      <c r="BZ626" s="370"/>
      <c r="CA626" s="370"/>
      <c r="CB626" s="312"/>
      <c r="CC626" s="312"/>
      <c r="CD626" s="308"/>
      <c r="CE626" s="312"/>
      <c r="CF626" s="312"/>
      <c r="CG626" s="312"/>
      <c r="CH626" s="312"/>
      <c r="CI626" s="384"/>
      <c r="CJ626" s="312"/>
      <c r="CK626" s="372"/>
      <c r="CL626" s="369"/>
      <c r="CM626" s="312"/>
      <c r="CN626" s="370"/>
      <c r="CO626" s="370"/>
      <c r="CP626" s="370"/>
      <c r="CQ626" s="312"/>
      <c r="CR626" s="312"/>
      <c r="CS626" s="308"/>
      <c r="CT626" s="312"/>
      <c r="CU626" s="312"/>
      <c r="CV626" s="312"/>
      <c r="CW626" s="312"/>
      <c r="CX626" s="384"/>
      <c r="CY626" s="312"/>
      <c r="CZ626" s="372"/>
    </row>
    <row r="627" spans="1:104" s="1" customFormat="1" hidden="1">
      <c r="A627" s="271">
        <v>45186</v>
      </c>
      <c r="B627" s="380"/>
      <c r="C627" s="381"/>
      <c r="D627" s="382"/>
      <c r="E627" s="382"/>
      <c r="F627" s="382"/>
      <c r="G627" s="312"/>
      <c r="H627" s="308"/>
      <c r="I627" s="308"/>
      <c r="J627" s="308"/>
      <c r="K627" s="308"/>
      <c r="L627" s="308"/>
      <c r="M627" s="371"/>
      <c r="N627" s="371"/>
      <c r="O627" s="312"/>
      <c r="P627" s="383"/>
      <c r="Q627" s="369">
        <v>9.4</v>
      </c>
      <c r="R627" s="312"/>
      <c r="S627" s="370">
        <v>6.9014776468315127</v>
      </c>
      <c r="T627" s="370">
        <v>0</v>
      </c>
      <c r="U627" s="370">
        <v>0</v>
      </c>
      <c r="V627" s="312">
        <f>_xll.SRS1Splines.Functions25.Linear_Interp(V_NK3!$P$8:$P$32,V_NK3!$R$8:$R$32,AC627)</f>
        <v>429.36351158000002</v>
      </c>
      <c r="W627" s="312">
        <f>(V627/V_NK3!$R$28)*100</f>
        <v>79.19686031433038</v>
      </c>
      <c r="X627" s="308">
        <f>V627-V_NK3!$R$8</f>
        <v>372.78485958000005</v>
      </c>
      <c r="Y627" s="308">
        <f>IFERROR((V627 - V_NK3!$V$10) / (V_NK3!$V$9- V_NK3!$V$10) * 100, 0)</f>
        <v>76.772869394987879</v>
      </c>
      <c r="Z627" s="308">
        <v>541.79999999999995</v>
      </c>
      <c r="AA627" s="308">
        <v>521</v>
      </c>
      <c r="AB627" s="312">
        <v>540.1</v>
      </c>
      <c r="AC627" s="371">
        <v>537.88400000000001</v>
      </c>
      <c r="AD627" s="308">
        <v>0</v>
      </c>
      <c r="AE627" s="372">
        <v>0</v>
      </c>
      <c r="AF627" s="373">
        <v>2</v>
      </c>
      <c r="AG627" s="312"/>
      <c r="AH627" s="370">
        <v>2.2219401599999999</v>
      </c>
      <c r="AI627" s="370">
        <v>4.2372327272727262</v>
      </c>
      <c r="AJ627" s="370">
        <v>0</v>
      </c>
      <c r="AK627" s="312">
        <f>_xll.SRS1Splines.Functions25.Linear_Interp(V_NK2!$R$10:$R$21,V_NK2!$T$10:$T$21,AR627)</f>
        <v>71.836857142883602</v>
      </c>
      <c r="AL627" s="312">
        <f>(AK627/V_NK2!$T$18)*100</f>
        <v>100.61184473793222</v>
      </c>
      <c r="AM627" s="308">
        <f>AK627-V_NK2!$T$11</f>
        <v>31.016857142855805</v>
      </c>
      <c r="AN627" s="308">
        <f>IFERROR((AK627 - V_NK2!$X$12) / (V_NK2!$X$11- V_NK2!$X$12) * 100, 0)</f>
        <v>101.42857142857203</v>
      </c>
      <c r="AO627" s="308">
        <v>427</v>
      </c>
      <c r="AP627" s="308">
        <v>420</v>
      </c>
      <c r="AQ627" s="308">
        <v>425.55</v>
      </c>
      <c r="AR627" s="371">
        <v>427.1</v>
      </c>
      <c r="AS627" s="312">
        <v>1.5736666666666668</v>
      </c>
      <c r="AT627" s="372">
        <v>1.0345381920000001</v>
      </c>
      <c r="AU627" s="369"/>
      <c r="AV627" s="312"/>
      <c r="AW627" s="370"/>
      <c r="AX627" s="370"/>
      <c r="AY627" s="370"/>
      <c r="AZ627" s="312"/>
      <c r="BA627" s="312"/>
      <c r="BB627" s="308"/>
      <c r="BC627" s="308"/>
      <c r="BD627" s="308"/>
      <c r="BE627" s="308"/>
      <c r="BF627" s="374"/>
      <c r="BG627" s="312"/>
      <c r="BH627" s="372"/>
      <c r="BI627" s="369"/>
      <c r="BJ627" s="312"/>
      <c r="BK627" s="370">
        <v>9.1676964103721907</v>
      </c>
      <c r="BL627" s="370">
        <v>2.39954641037219</v>
      </c>
      <c r="BM627" s="370">
        <f t="shared" si="4"/>
        <v>6.7681500000000003</v>
      </c>
      <c r="BN627" s="312">
        <f>_xll.SRS1Splines.Functions25.Linear_Interp(V_XNN1!$K$3:$K$8,V_XNN1!$L$3:$L$8,BT627)</f>
        <v>0.22104840000000001</v>
      </c>
      <c r="BO627" s="312">
        <f>(BN627/V_XNN1!$L$7)*100</f>
        <v>105.26114285714286</v>
      </c>
      <c r="BP627" s="308">
        <f>_xll.SRS1Splines.Functions25.Linear_Interp(V_XNN1!$K$3:$K$8,V_XNN1!$M$3:$M$8,BT627)</f>
        <v>6.5048400000000103E-2</v>
      </c>
      <c r="BQ627" s="308">
        <f>IFERROR((BN627 - V_XNN1!$M$16) / (V_XNN1!$M$15- V_XNN1!$M$16) * 100, 0)</f>
        <v>106.61838440111424</v>
      </c>
      <c r="BR627" s="308">
        <v>252</v>
      </c>
      <c r="BS627" s="308">
        <v>249</v>
      </c>
      <c r="BT627" s="374">
        <v>252.62</v>
      </c>
      <c r="BU627" s="312">
        <v>0.33839999999999998</v>
      </c>
      <c r="BV627" s="372">
        <v>0.34444600000000003</v>
      </c>
      <c r="BW627" s="369"/>
      <c r="BX627" s="312"/>
      <c r="BY627" s="370"/>
      <c r="BZ627" s="370"/>
      <c r="CA627" s="370"/>
      <c r="CB627" s="312"/>
      <c r="CC627" s="312"/>
      <c r="CD627" s="308"/>
      <c r="CE627" s="312"/>
      <c r="CF627" s="312"/>
      <c r="CG627" s="312"/>
      <c r="CH627" s="312"/>
      <c r="CI627" s="384"/>
      <c r="CJ627" s="312"/>
      <c r="CK627" s="372"/>
      <c r="CL627" s="369"/>
      <c r="CM627" s="312"/>
      <c r="CN627" s="370"/>
      <c r="CO627" s="370"/>
      <c r="CP627" s="370"/>
      <c r="CQ627" s="312"/>
      <c r="CR627" s="312"/>
      <c r="CS627" s="308"/>
      <c r="CT627" s="312"/>
      <c r="CU627" s="312"/>
      <c r="CV627" s="312"/>
      <c r="CW627" s="312"/>
      <c r="CX627" s="384"/>
      <c r="CY627" s="312"/>
      <c r="CZ627" s="372"/>
    </row>
    <row r="628" spans="1:104" s="1" customFormat="1" hidden="1">
      <c r="A628" s="271">
        <v>45187</v>
      </c>
      <c r="B628" s="380"/>
      <c r="C628" s="381"/>
      <c r="D628" s="382"/>
      <c r="E628" s="382"/>
      <c r="F628" s="382"/>
      <c r="G628" s="312"/>
      <c r="H628" s="308"/>
      <c r="I628" s="308"/>
      <c r="J628" s="308"/>
      <c r="K628" s="308"/>
      <c r="L628" s="308"/>
      <c r="M628" s="371"/>
      <c r="N628" s="371"/>
      <c r="O628" s="312"/>
      <c r="P628" s="383"/>
      <c r="Q628" s="369">
        <v>5.2</v>
      </c>
      <c r="R628" s="312"/>
      <c r="S628" s="370">
        <v>6.2878492328147892</v>
      </c>
      <c r="T628" s="370">
        <v>0.1215</v>
      </c>
      <c r="U628" s="370">
        <v>0</v>
      </c>
      <c r="V628" s="312">
        <f>_xll.SRS1Splines.Functions25.Linear_Interp(V_NK3!$P$8:$P$32,V_NK3!$R$8:$R$32,AC628)</f>
        <v>435.529860825002</v>
      </c>
      <c r="W628" s="312">
        <f>(V628/V_NK3!$R$28)*100</f>
        <v>80.334254356056746</v>
      </c>
      <c r="X628" s="308">
        <f>V628-V_NK3!$R$8</f>
        <v>378.95120882500203</v>
      </c>
      <c r="Y628" s="308">
        <f>IFERROR((V628 - V_NK3!$V$10) / (V_NK3!$V$9- V_NK3!$V$10) * 100, 0)</f>
        <v>78.042793087070734</v>
      </c>
      <c r="Z628" s="308">
        <v>541.79999999999995</v>
      </c>
      <c r="AA628" s="308">
        <v>521</v>
      </c>
      <c r="AB628" s="312">
        <v>540.1</v>
      </c>
      <c r="AC628" s="371">
        <v>538.06500000000005</v>
      </c>
      <c r="AD628" s="308">
        <v>1.17</v>
      </c>
      <c r="AE628" s="372">
        <v>0.03</v>
      </c>
      <c r="AF628" s="373">
        <v>19.8</v>
      </c>
      <c r="AG628" s="312"/>
      <c r="AH628" s="370">
        <v>2.2896626399999995</v>
      </c>
      <c r="AI628" s="370">
        <v>4.9110761454545457</v>
      </c>
      <c r="AJ628" s="370">
        <v>0</v>
      </c>
      <c r="AK628" s="312">
        <f>_xll.SRS1Splines.Functions25.Linear_Interp(V_NK2!$R$10:$R$21,V_NK2!$T$10:$T$21,AR628)</f>
        <v>70.307857142883407</v>
      </c>
      <c r="AL628" s="312">
        <f>(AK628/V_NK2!$T$18)*100</f>
        <v>98.470388155298878</v>
      </c>
      <c r="AM628" s="308">
        <f>AK628-V_NK2!$T$11</f>
        <v>29.48785714285561</v>
      </c>
      <c r="AN628" s="308">
        <f>IFERROR((AK628 - V_NK2!$X$12) / (V_NK2!$X$11- V_NK2!$X$12) * 100, 0)</f>
        <v>96.428571428571146</v>
      </c>
      <c r="AO628" s="308">
        <v>427</v>
      </c>
      <c r="AP628" s="308">
        <v>420</v>
      </c>
      <c r="AQ628" s="308">
        <v>425.55</v>
      </c>
      <c r="AR628" s="371">
        <v>426.75</v>
      </c>
      <c r="AS628" s="312">
        <v>1.5736666666666668</v>
      </c>
      <c r="AT628" s="372">
        <v>1.1599999999999999</v>
      </c>
      <c r="AU628" s="369"/>
      <c r="AV628" s="312"/>
      <c r="AW628" s="370"/>
      <c r="AX628" s="370"/>
      <c r="AY628" s="370"/>
      <c r="AZ628" s="312"/>
      <c r="BA628" s="312"/>
      <c r="BB628" s="308"/>
      <c r="BC628" s="308"/>
      <c r="BD628" s="308"/>
      <c r="BE628" s="308"/>
      <c r="BF628" s="374"/>
      <c r="BG628" s="312"/>
      <c r="BH628" s="372"/>
      <c r="BI628" s="369"/>
      <c r="BJ628" s="312"/>
      <c r="BK628" s="370">
        <v>8.6814918682620608</v>
      </c>
      <c r="BL628" s="370">
        <v>2.39806953492872</v>
      </c>
      <c r="BM628" s="370">
        <f t="shared" si="4"/>
        <v>6.2834223333333412</v>
      </c>
      <c r="BN628" s="312">
        <f>_xll.SRS1Splines.Functions25.Linear_Interp(V_XNN1!$K$3:$K$8,V_XNN1!$L$3:$L$8,BT628)</f>
        <v>0.220692</v>
      </c>
      <c r="BO628" s="312">
        <f>(BN628/V_XNN1!$L$7)*100</f>
        <v>105.09142857142857</v>
      </c>
      <c r="BP628" s="308">
        <f>_xll.SRS1Splines.Functions25.Linear_Interp(V_XNN1!$K$3:$K$8,V_XNN1!$M$3:$M$8,BT628)</f>
        <v>6.4691999999999902E-2</v>
      </c>
      <c r="BQ628" s="308">
        <f>IFERROR((BN628 - V_XNN1!$M$16) / (V_XNN1!$M$15- V_XNN1!$M$16) * 100, 0)</f>
        <v>105.51532033426186</v>
      </c>
      <c r="BR628" s="308">
        <v>252</v>
      </c>
      <c r="BS628" s="308">
        <v>249</v>
      </c>
      <c r="BT628" s="374">
        <v>252.6</v>
      </c>
      <c r="BU628" s="312">
        <v>0.33839999999999998</v>
      </c>
      <c r="BV628" s="372">
        <v>0.34423399999999998</v>
      </c>
      <c r="BW628" s="369"/>
      <c r="BX628" s="312"/>
      <c r="BY628" s="370"/>
      <c r="BZ628" s="370"/>
      <c r="CA628" s="370"/>
      <c r="CB628" s="312"/>
      <c r="CC628" s="312"/>
      <c r="CD628" s="308"/>
      <c r="CE628" s="312"/>
      <c r="CF628" s="312"/>
      <c r="CG628" s="312"/>
      <c r="CH628" s="312"/>
      <c r="CI628" s="384"/>
      <c r="CJ628" s="312"/>
      <c r="CK628" s="372"/>
      <c r="CL628" s="369"/>
      <c r="CM628" s="312"/>
      <c r="CN628" s="370"/>
      <c r="CO628" s="370"/>
      <c r="CP628" s="370"/>
      <c r="CQ628" s="312"/>
      <c r="CR628" s="312"/>
      <c r="CS628" s="308"/>
      <c r="CT628" s="312"/>
      <c r="CU628" s="312"/>
      <c r="CV628" s="312"/>
      <c r="CW628" s="312"/>
      <c r="CX628" s="384"/>
      <c r="CY628" s="312"/>
      <c r="CZ628" s="372"/>
    </row>
    <row r="629" spans="1:104" s="1" customFormat="1" hidden="1">
      <c r="A629" s="271">
        <v>45188</v>
      </c>
      <c r="B629" s="380"/>
      <c r="C629" s="381"/>
      <c r="D629" s="382"/>
      <c r="E629" s="382"/>
      <c r="F629" s="382"/>
      <c r="G629" s="312"/>
      <c r="H629" s="308"/>
      <c r="I629" s="308"/>
      <c r="J629" s="308"/>
      <c r="K629" s="308"/>
      <c r="L629" s="308"/>
      <c r="M629" s="371"/>
      <c r="N629" s="371"/>
      <c r="O629" s="312"/>
      <c r="P629" s="383"/>
      <c r="Q629" s="369">
        <v>0.6</v>
      </c>
      <c r="R629" s="312"/>
      <c r="S629" s="370">
        <v>6.0281227030830387</v>
      </c>
      <c r="T629" s="370">
        <v>1.5754499999999998</v>
      </c>
      <c r="U629" s="370">
        <v>0</v>
      </c>
      <c r="V629" s="312">
        <f>_xll.SRS1Splines.Functions25.Linear_Interp(V_NK3!$P$8:$P$32,V_NK3!$R$8:$R$32,AC629)</f>
        <v>439.98253346499899</v>
      </c>
      <c r="W629" s="312">
        <f>(V629/V_NK3!$R$28)*100</f>
        <v>81.155557712267949</v>
      </c>
      <c r="X629" s="308">
        <f>V629-V_NK3!$R$8</f>
        <v>383.40388146499902</v>
      </c>
      <c r="Y629" s="308">
        <f>IFERROR((V629 - V_NK3!$V$10) / (V_NK3!$V$9- V_NK3!$V$10) * 100, 0)</f>
        <v>78.959795068949134</v>
      </c>
      <c r="Z629" s="308">
        <v>541.79999999999995</v>
      </c>
      <c r="AA629" s="308">
        <v>521</v>
      </c>
      <c r="AB629" s="312">
        <v>540.1</v>
      </c>
      <c r="AC629" s="371">
        <v>538.19299999999998</v>
      </c>
      <c r="AD629" s="308">
        <v>1.17</v>
      </c>
      <c r="AE629" s="372">
        <v>0.38900000000000001</v>
      </c>
      <c r="AF629" s="373">
        <v>0.4</v>
      </c>
      <c r="AG629" s="312"/>
      <c r="AH629" s="370">
        <v>3.3293494800000003</v>
      </c>
      <c r="AI629" s="370">
        <v>5.0044186800000006</v>
      </c>
      <c r="AJ629" s="370">
        <v>0</v>
      </c>
      <c r="AK629" s="312">
        <f>_xll.SRS1Splines.Functions25.Linear_Interp(V_NK2!$R$10:$R$21,V_NK2!$T$10:$T$21,AR629)</f>
        <v>69.172028571454703</v>
      </c>
      <c r="AL629" s="312">
        <f>(AK629/V_NK2!$T$18)*100</f>
        <v>96.879591836771283</v>
      </c>
      <c r="AM629" s="308">
        <f>AK629-V_NK2!$T$11</f>
        <v>28.352028571426906</v>
      </c>
      <c r="AN629" s="308">
        <f>IFERROR((AK629 - V_NK2!$X$12) / (V_NK2!$X$11- V_NK2!$X$12) * 100, 0)</f>
        <v>92.714285714284813</v>
      </c>
      <c r="AO629" s="308">
        <v>427</v>
      </c>
      <c r="AP629" s="308">
        <v>420</v>
      </c>
      <c r="AQ629" s="308">
        <v>425.55</v>
      </c>
      <c r="AR629" s="371">
        <v>426.49</v>
      </c>
      <c r="AS629" s="312">
        <v>1.5736666666666668</v>
      </c>
      <c r="AT629" s="372">
        <v>1.1719999999999999</v>
      </c>
      <c r="AU629" s="369"/>
      <c r="AV629" s="312"/>
      <c r="AW629" s="370"/>
      <c r="AX629" s="370"/>
      <c r="AY629" s="370"/>
      <c r="AZ629" s="312"/>
      <c r="BA629" s="312"/>
      <c r="BB629" s="308"/>
      <c r="BC629" s="308"/>
      <c r="BD629" s="308"/>
      <c r="BE629" s="308"/>
      <c r="BF629" s="374"/>
      <c r="BG629" s="312"/>
      <c r="BH629" s="372"/>
      <c r="BI629" s="369"/>
      <c r="BJ629" s="312"/>
      <c r="BK629" s="370">
        <v>8.9962298653378898</v>
      </c>
      <c r="BL629" s="370">
        <v>2.3896401986712199</v>
      </c>
      <c r="BM629" s="370">
        <f t="shared" si="4"/>
        <v>6.6065896666666699</v>
      </c>
      <c r="BN629" s="312">
        <f>_xll.SRS1Splines.Functions25.Linear_Interp(V_XNN1!$K$3:$K$8,V_XNN1!$L$3:$L$8,BT629)</f>
        <v>0.221583</v>
      </c>
      <c r="BO629" s="312">
        <f>(BN629/V_XNN1!$L$7)*100</f>
        <v>105.5157142857143</v>
      </c>
      <c r="BP629" s="308">
        <f>_xll.SRS1Splines.Functions25.Linear_Interp(V_XNN1!$K$3:$K$8,V_XNN1!$M$3:$M$8,BT629)</f>
        <v>6.55830000000001E-2</v>
      </c>
      <c r="BQ629" s="308">
        <f>IFERROR((BN629 - V_XNN1!$M$16) / (V_XNN1!$M$15- V_XNN1!$M$16) * 100, 0)</f>
        <v>108.27298050139278</v>
      </c>
      <c r="BR629" s="308">
        <v>252</v>
      </c>
      <c r="BS629" s="308">
        <v>249</v>
      </c>
      <c r="BT629" s="374">
        <v>252.65</v>
      </c>
      <c r="BU629" s="312">
        <v>0.33839999999999998</v>
      </c>
      <c r="BV629" s="372">
        <v>0.343024</v>
      </c>
      <c r="BW629" s="369"/>
      <c r="BX629" s="312"/>
      <c r="BY629" s="370"/>
      <c r="BZ629" s="370"/>
      <c r="CA629" s="370"/>
      <c r="CB629" s="312"/>
      <c r="CC629" s="312"/>
      <c r="CD629" s="308"/>
      <c r="CE629" s="312"/>
      <c r="CF629" s="312"/>
      <c r="CG629" s="312"/>
      <c r="CH629" s="312"/>
      <c r="CI629" s="384"/>
      <c r="CJ629" s="312"/>
      <c r="CK629" s="372"/>
      <c r="CL629" s="369"/>
      <c r="CM629" s="312"/>
      <c r="CN629" s="370"/>
      <c r="CO629" s="370"/>
      <c r="CP629" s="370"/>
      <c r="CQ629" s="312"/>
      <c r="CR629" s="312"/>
      <c r="CS629" s="308"/>
      <c r="CT629" s="312"/>
      <c r="CU629" s="312"/>
      <c r="CV629" s="312"/>
      <c r="CW629" s="312"/>
      <c r="CX629" s="384"/>
      <c r="CY629" s="312"/>
      <c r="CZ629" s="372"/>
    </row>
    <row r="630" spans="1:104" s="1" customFormat="1" hidden="1">
      <c r="A630" s="271">
        <v>45189</v>
      </c>
      <c r="B630" s="380"/>
      <c r="C630" s="381"/>
      <c r="D630" s="382"/>
      <c r="E630" s="382"/>
      <c r="F630" s="382"/>
      <c r="G630" s="312"/>
      <c r="H630" s="308"/>
      <c r="I630" s="308"/>
      <c r="J630" s="308"/>
      <c r="K630" s="308"/>
      <c r="L630" s="308"/>
      <c r="M630" s="371"/>
      <c r="N630" s="371"/>
      <c r="O630" s="312"/>
      <c r="P630" s="383"/>
      <c r="Q630" s="369">
        <v>0</v>
      </c>
      <c r="R630" s="312"/>
      <c r="S630" s="370">
        <v>5.0893598019599917</v>
      </c>
      <c r="T630" s="370">
        <v>1.0529999999999999E-2</v>
      </c>
      <c r="U630" s="370">
        <v>0</v>
      </c>
      <c r="V630" s="312">
        <f>_xll.SRS1Splines.Functions25.Linear_Interp(V_NK3!$P$8:$P$32,V_NK3!$R$8:$R$32,AC630)</f>
        <v>445.061363195002</v>
      </c>
      <c r="W630" s="312">
        <f>(V630/V_NK3!$R$28)*100</f>
        <v>82.092356852947546</v>
      </c>
      <c r="X630" s="308">
        <f>V630-V_NK3!$R$8</f>
        <v>388.48271119500203</v>
      </c>
      <c r="Y630" s="308">
        <f>IFERROR((V630 - V_NK3!$V$10) / (V_NK3!$V$9- V_NK3!$V$10) * 100, 0)</f>
        <v>80.005750454530528</v>
      </c>
      <c r="Z630" s="308">
        <v>541.79999999999995</v>
      </c>
      <c r="AA630" s="308">
        <v>521</v>
      </c>
      <c r="AB630" s="312">
        <v>540.1</v>
      </c>
      <c r="AC630" s="371">
        <v>538.33900000000006</v>
      </c>
      <c r="AD630" s="308">
        <v>0</v>
      </c>
      <c r="AE630" s="372">
        <v>2.5999999999999999E-3</v>
      </c>
      <c r="AF630" s="373">
        <v>0.8</v>
      </c>
      <c r="AG630" s="312"/>
      <c r="AH630" s="370">
        <v>1.75954356</v>
      </c>
      <c r="AI630" s="370">
        <v>4.3895674145454553</v>
      </c>
      <c r="AJ630" s="370">
        <v>0</v>
      </c>
      <c r="AK630" s="312">
        <f>_xll.SRS1Splines.Functions25.Linear_Interp(V_NK2!$R$10:$R$21,V_NK2!$T$10:$T$21,AR630)</f>
        <v>67.774085714311695</v>
      </c>
      <c r="AL630" s="312">
        <f>(AK630/V_NK2!$T$18)*100</f>
        <v>94.921688675506573</v>
      </c>
      <c r="AM630" s="308">
        <f>AK630-V_NK2!$T$11</f>
        <v>26.954085714283899</v>
      </c>
      <c r="AN630" s="308">
        <f>IFERROR((AK630 - V_NK2!$X$12) / (V_NK2!$X$11- V_NK2!$X$12) * 100, 0)</f>
        <v>88.142857142855533</v>
      </c>
      <c r="AO630" s="308">
        <v>427</v>
      </c>
      <c r="AP630" s="308">
        <v>420</v>
      </c>
      <c r="AQ630" s="308">
        <v>425.55</v>
      </c>
      <c r="AR630" s="371">
        <v>426.17</v>
      </c>
      <c r="AS630" s="312">
        <v>1.5736666666666668</v>
      </c>
      <c r="AT630" s="372">
        <v>1.038</v>
      </c>
      <c r="AU630" s="369"/>
      <c r="AV630" s="312"/>
      <c r="AW630" s="370"/>
      <c r="AX630" s="370"/>
      <c r="AY630" s="370"/>
      <c r="AZ630" s="312"/>
      <c r="BA630" s="312"/>
      <c r="BB630" s="308"/>
      <c r="BC630" s="308"/>
      <c r="BD630" s="308"/>
      <c r="BE630" s="308"/>
      <c r="BF630" s="374"/>
      <c r="BG630" s="312"/>
      <c r="BH630" s="372"/>
      <c r="BI630" s="369"/>
      <c r="BJ630" s="312"/>
      <c r="BK630" s="370">
        <v>7.6080154196177094</v>
      </c>
      <c r="BL630" s="370">
        <v>2.3976097529510398</v>
      </c>
      <c r="BM630" s="370">
        <f t="shared" si="4"/>
        <v>5.21040566666667</v>
      </c>
      <c r="BN630" s="312">
        <f>_xll.SRS1Splines.Functions25.Linear_Interp(V_XNN1!$K$3:$K$8,V_XNN1!$L$3:$L$8,BT630)</f>
        <v>0.22033559999999999</v>
      </c>
      <c r="BO630" s="312">
        <f>(BN630/V_XNN1!$L$7)*100</f>
        <v>104.92171428571429</v>
      </c>
      <c r="BP630" s="308">
        <f>_xll.SRS1Splines.Functions25.Linear_Interp(V_XNN1!$K$3:$K$8,V_XNN1!$M$3:$M$8,BT630)</f>
        <v>6.4335600000000201E-2</v>
      </c>
      <c r="BQ630" s="308">
        <f>IFERROR((BN630 - V_XNN1!$M$16) / (V_XNN1!$M$15- V_XNN1!$M$16) * 100, 0)</f>
        <v>104.41225626740946</v>
      </c>
      <c r="BR630" s="308">
        <v>252</v>
      </c>
      <c r="BS630" s="308">
        <v>249</v>
      </c>
      <c r="BT630" s="374">
        <v>252.58</v>
      </c>
      <c r="BU630" s="312">
        <v>0.33839999999999998</v>
      </c>
      <c r="BV630" s="372">
        <v>0.34416800000000003</v>
      </c>
      <c r="BW630" s="369"/>
      <c r="BX630" s="312"/>
      <c r="BY630" s="370"/>
      <c r="BZ630" s="370"/>
      <c r="CA630" s="370"/>
      <c r="CB630" s="312"/>
      <c r="CC630" s="312"/>
      <c r="CD630" s="308"/>
      <c r="CE630" s="312"/>
      <c r="CF630" s="312"/>
      <c r="CG630" s="312"/>
      <c r="CH630" s="312"/>
      <c r="CI630" s="384"/>
      <c r="CJ630" s="312"/>
      <c r="CK630" s="372"/>
      <c r="CL630" s="369"/>
      <c r="CM630" s="312"/>
      <c r="CN630" s="370"/>
      <c r="CO630" s="370"/>
      <c r="CP630" s="370"/>
      <c r="CQ630" s="312"/>
      <c r="CR630" s="312"/>
      <c r="CS630" s="308"/>
      <c r="CT630" s="312"/>
      <c r="CU630" s="312"/>
      <c r="CV630" s="312"/>
      <c r="CW630" s="312"/>
      <c r="CX630" s="384"/>
      <c r="CY630" s="312"/>
      <c r="CZ630" s="372"/>
    </row>
    <row r="631" spans="1:104" s="1" customFormat="1" hidden="1">
      <c r="A631" s="271">
        <v>45190</v>
      </c>
      <c r="B631" s="380"/>
      <c r="C631" s="381"/>
      <c r="D631" s="382"/>
      <c r="E631" s="382"/>
      <c r="F631" s="382"/>
      <c r="G631" s="312"/>
      <c r="H631" s="308"/>
      <c r="I631" s="308"/>
      <c r="J631" s="308"/>
      <c r="K631" s="308"/>
      <c r="L631" s="308"/>
      <c r="M631" s="371"/>
      <c r="N631" s="371"/>
      <c r="O631" s="312"/>
      <c r="P631" s="383"/>
      <c r="Q631" s="369">
        <v>0.2</v>
      </c>
      <c r="R631" s="312"/>
      <c r="S631" s="370">
        <v>5.7234543075981144</v>
      </c>
      <c r="T631" s="370">
        <v>3.7754099999999995</v>
      </c>
      <c r="U631" s="370">
        <v>0</v>
      </c>
      <c r="V631" s="312">
        <f>_xll.SRS1Splines.Functions25.Linear_Interp(V_NK3!$P$8:$P$32,V_NK3!$R$8:$R$32,AC631)</f>
        <v>447.00940747499902</v>
      </c>
      <c r="W631" s="312">
        <f>(V631/V_NK3!$R$28)*100</f>
        <v>82.451677071289637</v>
      </c>
      <c r="X631" s="308">
        <f>V631-V_NK3!$R$8</f>
        <v>390.43075547499905</v>
      </c>
      <c r="Y631" s="308">
        <f>IFERROR((V631 - V_NK3!$V$10) / (V_NK3!$V$9- V_NK3!$V$10) * 100, 0)</f>
        <v>80.406938821601983</v>
      </c>
      <c r="Z631" s="308">
        <v>541.79999999999995</v>
      </c>
      <c r="AA631" s="308">
        <v>521</v>
      </c>
      <c r="AB631" s="312">
        <v>540.1</v>
      </c>
      <c r="AC631" s="371">
        <v>538.39499999999998</v>
      </c>
      <c r="AD631" s="308">
        <v>1.17</v>
      </c>
      <c r="AE631" s="372">
        <v>0.93219999999999992</v>
      </c>
      <c r="AF631" s="373">
        <v>0.4</v>
      </c>
      <c r="AG631" s="312"/>
      <c r="AH631" s="370">
        <v>5.2055297999999999</v>
      </c>
      <c r="AI631" s="370">
        <v>4.7367325309090909</v>
      </c>
      <c r="AJ631" s="370">
        <v>0</v>
      </c>
      <c r="AK631" s="312">
        <f>_xll.SRS1Splines.Functions25.Linear_Interp(V_NK2!$R$10:$R$21,V_NK2!$T$10:$T$21,AR631)</f>
        <v>68.0798857143117</v>
      </c>
      <c r="AL631" s="312">
        <f>(AK631/V_NK2!$T$18)*100</f>
        <v>95.349979992033184</v>
      </c>
      <c r="AM631" s="308">
        <f>AK631-V_NK2!$T$11</f>
        <v>27.259885714283904</v>
      </c>
      <c r="AN631" s="308">
        <f>IFERROR((AK631 - V_NK2!$X$12) / (V_NK2!$X$11- V_NK2!$X$12) * 100, 0)</f>
        <v>89.142857142855604</v>
      </c>
      <c r="AO631" s="308">
        <v>427</v>
      </c>
      <c r="AP631" s="308">
        <v>420</v>
      </c>
      <c r="AQ631" s="308">
        <v>425.55</v>
      </c>
      <c r="AR631" s="371">
        <v>426.24</v>
      </c>
      <c r="AS631" s="312">
        <v>1.5736666666666668</v>
      </c>
      <c r="AT631" s="372">
        <v>1.11973594</v>
      </c>
      <c r="AU631" s="369"/>
      <c r="AV631" s="312"/>
      <c r="AW631" s="370"/>
      <c r="AX631" s="370"/>
      <c r="AY631" s="370"/>
      <c r="AZ631" s="312"/>
      <c r="BA631" s="312"/>
      <c r="BB631" s="308"/>
      <c r="BC631" s="308"/>
      <c r="BD631" s="308"/>
      <c r="BE631" s="308"/>
      <c r="BF631" s="374"/>
      <c r="BG631" s="312"/>
      <c r="BH631" s="372"/>
      <c r="BI631" s="369"/>
      <c r="BJ631" s="312"/>
      <c r="BK631" s="370">
        <v>7.0890366153647708</v>
      </c>
      <c r="BL631" s="370">
        <v>2.40282061536477</v>
      </c>
      <c r="BM631" s="370">
        <f t="shared" ref="BM631:BM694" si="5">BK631-BL631</f>
        <v>4.6862160000000008</v>
      </c>
      <c r="BN631" s="312">
        <f>_xll.SRS1Splines.Functions25.Linear_Interp(V_XNN1!$K$3:$K$8,V_XNN1!$L$3:$L$8,BT631)</f>
        <v>0.22033559999999999</v>
      </c>
      <c r="BO631" s="312">
        <f>(BN631/V_XNN1!$L$7)*100</f>
        <v>104.92171428571429</v>
      </c>
      <c r="BP631" s="308">
        <f>_xll.SRS1Splines.Functions25.Linear_Interp(V_XNN1!$K$3:$K$8,V_XNN1!$M$3:$M$8,BT631)</f>
        <v>6.4335600000000201E-2</v>
      </c>
      <c r="BQ631" s="308">
        <f>IFERROR((BN631 - V_XNN1!$M$16) / (V_XNN1!$M$15- V_XNN1!$M$16) * 100, 0)</f>
        <v>104.41225626740946</v>
      </c>
      <c r="BR631" s="308">
        <v>252</v>
      </c>
      <c r="BS631" s="308">
        <v>249</v>
      </c>
      <c r="BT631" s="374">
        <v>252.58</v>
      </c>
      <c r="BU631" s="312">
        <v>0.33839999999999998</v>
      </c>
      <c r="BV631" s="372">
        <v>0.344916</v>
      </c>
      <c r="BW631" s="369"/>
      <c r="BX631" s="312"/>
      <c r="BY631" s="370"/>
      <c r="BZ631" s="370"/>
      <c r="CA631" s="370"/>
      <c r="CB631" s="312"/>
      <c r="CC631" s="312"/>
      <c r="CD631" s="308"/>
      <c r="CE631" s="312"/>
      <c r="CF631" s="312"/>
      <c r="CG631" s="312"/>
      <c r="CH631" s="312"/>
      <c r="CI631" s="384"/>
      <c r="CJ631" s="312"/>
      <c r="CK631" s="372"/>
      <c r="CL631" s="369"/>
      <c r="CM631" s="312"/>
      <c r="CN631" s="370"/>
      <c r="CO631" s="370"/>
      <c r="CP631" s="370"/>
      <c r="CQ631" s="312"/>
      <c r="CR631" s="312"/>
      <c r="CS631" s="308"/>
      <c r="CT631" s="312"/>
      <c r="CU631" s="312"/>
      <c r="CV631" s="312"/>
      <c r="CW631" s="312"/>
      <c r="CX631" s="384"/>
      <c r="CY631" s="312"/>
      <c r="CZ631" s="372"/>
    </row>
    <row r="632" spans="1:104" s="1" customFormat="1" hidden="1">
      <c r="A632" s="271">
        <v>45191</v>
      </c>
      <c r="B632" s="380"/>
      <c r="C632" s="381"/>
      <c r="D632" s="382"/>
      <c r="E632" s="382"/>
      <c r="F632" s="382"/>
      <c r="G632" s="312"/>
      <c r="H632" s="308"/>
      <c r="I632" s="308"/>
      <c r="J632" s="308"/>
      <c r="K632" s="308"/>
      <c r="L632" s="308"/>
      <c r="M632" s="371"/>
      <c r="N632" s="371"/>
      <c r="O632" s="312"/>
      <c r="P632" s="383"/>
      <c r="Q632" s="369">
        <v>27.06</v>
      </c>
      <c r="R632" s="312"/>
      <c r="S632" s="370">
        <v>5.1240707032356259</v>
      </c>
      <c r="T632" s="370">
        <v>3.83697</v>
      </c>
      <c r="U632" s="370">
        <v>0</v>
      </c>
      <c r="V632" s="312">
        <f>_xll.SRS1Splines.Functions25.Linear_Interp(V_NK3!$P$8:$P$32,V_NK3!$R$8:$R$32,AC632)</f>
        <v>448.296508160001</v>
      </c>
      <c r="W632" s="312">
        <f>(V632/V_NK3!$R$28)*100</f>
        <v>82.689085072694965</v>
      </c>
      <c r="X632" s="308">
        <f>V632-V_NK3!$R$8</f>
        <v>391.71785616000102</v>
      </c>
      <c r="Y632" s="308">
        <f>IFERROR((V632 - V_NK3!$V$10) / (V_NK3!$V$9- V_NK3!$V$10) * 100, 0)</f>
        <v>80.6720097069893</v>
      </c>
      <c r="Z632" s="308">
        <v>541.79999999999995</v>
      </c>
      <c r="AA632" s="308">
        <v>521</v>
      </c>
      <c r="AB632" s="312">
        <v>540.1</v>
      </c>
      <c r="AC632" s="371">
        <v>538.43200000000002</v>
      </c>
      <c r="AD632" s="308">
        <v>1.17</v>
      </c>
      <c r="AE632" s="372">
        <v>0.94740000000000002</v>
      </c>
      <c r="AF632" s="373">
        <v>19.920000000000002</v>
      </c>
      <c r="AG632" s="312"/>
      <c r="AH632" s="370">
        <v>5.20476516</v>
      </c>
      <c r="AI632" s="370">
        <v>5.171192869090909</v>
      </c>
      <c r="AJ632" s="370">
        <v>0</v>
      </c>
      <c r="AK632" s="312">
        <f>_xll.SRS1Splines.Functions25.Linear_Interp(V_NK2!$R$10:$R$21,V_NK2!$T$10:$T$21,AR632)</f>
        <v>68.516742857168794</v>
      </c>
      <c r="AL632" s="312">
        <f>(AK632/V_NK2!$T$18)*100</f>
        <v>95.961824729928281</v>
      </c>
      <c r="AM632" s="308">
        <f>AK632-V_NK2!$T$11</f>
        <v>27.696742857140997</v>
      </c>
      <c r="AN632" s="308">
        <f>IFERROR((AK632 - V_NK2!$X$12) / (V_NK2!$X$11- V_NK2!$X$12) * 100, 0)</f>
        <v>90.571428571426935</v>
      </c>
      <c r="AO632" s="308">
        <v>427</v>
      </c>
      <c r="AP632" s="308">
        <v>420</v>
      </c>
      <c r="AQ632" s="308">
        <v>425.55</v>
      </c>
      <c r="AR632" s="371">
        <v>426.34</v>
      </c>
      <c r="AS632" s="312">
        <v>1.5736666666666668</v>
      </c>
      <c r="AT632" s="372">
        <v>1.22</v>
      </c>
      <c r="AU632" s="369"/>
      <c r="AV632" s="312"/>
      <c r="AW632" s="370"/>
      <c r="AX632" s="370"/>
      <c r="AY632" s="370"/>
      <c r="AZ632" s="312"/>
      <c r="BA632" s="312"/>
      <c r="BB632" s="308"/>
      <c r="BC632" s="308"/>
      <c r="BD632" s="308"/>
      <c r="BE632" s="308"/>
      <c r="BF632" s="374"/>
      <c r="BG632" s="312"/>
      <c r="BH632" s="372"/>
      <c r="BI632" s="369"/>
      <c r="BJ632" s="312"/>
      <c r="BK632" s="370">
        <v>5.8897507355135597</v>
      </c>
      <c r="BL632" s="370">
        <v>2.3997554021802201</v>
      </c>
      <c r="BM632" s="370">
        <f t="shared" si="5"/>
        <v>3.4899953333333396</v>
      </c>
      <c r="BN632" s="312">
        <f>_xll.SRS1Splines.Functions25.Linear_Interp(V_XNN1!$K$3:$K$8,V_XNN1!$L$3:$L$8,BT632)</f>
        <v>0.23494799999999999</v>
      </c>
      <c r="BO632" s="312">
        <f>(BN632/V_XNN1!$L$7)*100</f>
        <v>111.88</v>
      </c>
      <c r="BP632" s="308">
        <f>_xll.SRS1Splines.Functions25.Linear_Interp(V_XNN1!$K$3:$K$8,V_XNN1!$M$3:$M$8,BT632)</f>
        <v>7.8948000000000101E-2</v>
      </c>
      <c r="BQ632" s="308">
        <f>IFERROR((BN632 - V_XNN1!$M$16) / (V_XNN1!$M$15- V_XNN1!$M$16) * 100, 0)</f>
        <v>149.63788300835651</v>
      </c>
      <c r="BR632" s="308">
        <v>252</v>
      </c>
      <c r="BS632" s="308">
        <v>249</v>
      </c>
      <c r="BT632" s="374">
        <v>253.4</v>
      </c>
      <c r="BU632" s="312">
        <v>0.33839999999999998</v>
      </c>
      <c r="BV632" s="372">
        <v>0.344476</v>
      </c>
      <c r="BW632" s="369"/>
      <c r="BX632" s="312"/>
      <c r="BY632" s="370"/>
      <c r="BZ632" s="370"/>
      <c r="CA632" s="370"/>
      <c r="CB632" s="312"/>
      <c r="CC632" s="312"/>
      <c r="CD632" s="308"/>
      <c r="CE632" s="312"/>
      <c r="CF632" s="312"/>
      <c r="CG632" s="312"/>
      <c r="CH632" s="312"/>
      <c r="CI632" s="384"/>
      <c r="CJ632" s="312"/>
      <c r="CK632" s="372"/>
      <c r="CL632" s="369"/>
      <c r="CM632" s="312"/>
      <c r="CN632" s="370"/>
      <c r="CO632" s="370"/>
      <c r="CP632" s="370"/>
      <c r="CQ632" s="312"/>
      <c r="CR632" s="312"/>
      <c r="CS632" s="308"/>
      <c r="CT632" s="312"/>
      <c r="CU632" s="312"/>
      <c r="CV632" s="312"/>
      <c r="CW632" s="312"/>
      <c r="CX632" s="384"/>
      <c r="CY632" s="312"/>
      <c r="CZ632" s="372"/>
    </row>
    <row r="633" spans="1:104" s="1" customFormat="1" hidden="1">
      <c r="A633" s="271">
        <v>45192</v>
      </c>
      <c r="B633" s="380"/>
      <c r="C633" s="381"/>
      <c r="D633" s="382"/>
      <c r="E633" s="382"/>
      <c r="F633" s="382"/>
      <c r="G633" s="312"/>
      <c r="H633" s="308"/>
      <c r="I633" s="308"/>
      <c r="J633" s="308"/>
      <c r="K633" s="308"/>
      <c r="L633" s="308"/>
      <c r="M633" s="371"/>
      <c r="N633" s="371"/>
      <c r="O633" s="312"/>
      <c r="P633" s="383"/>
      <c r="Q633" s="369">
        <v>0.8</v>
      </c>
      <c r="R633" s="312"/>
      <c r="S633" s="370">
        <v>5.0276643076019285</v>
      </c>
      <c r="T633" s="370">
        <v>3.0796200000000002</v>
      </c>
      <c r="U633" s="370">
        <v>0</v>
      </c>
      <c r="V633" s="312">
        <f>_xll.SRS1Splines.Functions25.Linear_Interp(V_NK3!$P$8:$P$32,V_NK3!$R$8:$R$32,AC633)</f>
        <v>450.244552440002</v>
      </c>
      <c r="W633" s="312">
        <f>(V633/V_NK3!$R$28)*100</f>
        <v>83.048405291037795</v>
      </c>
      <c r="X633" s="308">
        <f>V633-V_NK3!$R$8</f>
        <v>393.66590044000202</v>
      </c>
      <c r="Y633" s="308">
        <f>IFERROR((V633 - V_NK3!$V$10) / (V_NK3!$V$9- V_NK3!$V$10) * 100, 0)</f>
        <v>81.07319807406158</v>
      </c>
      <c r="Z633" s="308">
        <v>541.79999999999995</v>
      </c>
      <c r="AA633" s="308">
        <v>521</v>
      </c>
      <c r="AB633" s="312">
        <v>540.1</v>
      </c>
      <c r="AC633" s="371">
        <v>538.48800000000006</v>
      </c>
      <c r="AD633" s="308">
        <v>0.74399999999999999</v>
      </c>
      <c r="AE633" s="372">
        <v>0.76040000000000008</v>
      </c>
      <c r="AF633" s="373">
        <v>0.8</v>
      </c>
      <c r="AG633" s="312"/>
      <c r="AH633" s="370">
        <v>4.3529335200000006</v>
      </c>
      <c r="AI633" s="370">
        <v>5.2542097200000004</v>
      </c>
      <c r="AJ633" s="370">
        <v>0</v>
      </c>
      <c r="AK633" s="312">
        <f>_xll.SRS1Splines.Functions25.Linear_Interp(V_NK2!$R$10:$R$21,V_NK2!$T$10:$T$21,AR633)</f>
        <v>68.254628571454504</v>
      </c>
      <c r="AL633" s="312">
        <f>(AK633/V_NK2!$T$18)*100</f>
        <v>95.594717887191166</v>
      </c>
      <c r="AM633" s="308">
        <f>AK633-V_NK2!$T$11</f>
        <v>27.434628571426707</v>
      </c>
      <c r="AN633" s="308">
        <f>IFERROR((AK633 - V_NK2!$X$12) / (V_NK2!$X$11- V_NK2!$X$12) * 100, 0)</f>
        <v>89.714285714284031</v>
      </c>
      <c r="AO633" s="308">
        <v>427</v>
      </c>
      <c r="AP633" s="308">
        <v>420</v>
      </c>
      <c r="AQ633" s="308">
        <v>425.55</v>
      </c>
      <c r="AR633" s="371">
        <v>426.28</v>
      </c>
      <c r="AS633" s="312">
        <v>0</v>
      </c>
      <c r="AT633" s="372">
        <v>1.24</v>
      </c>
      <c r="AU633" s="369"/>
      <c r="AV633" s="312"/>
      <c r="AW633" s="370"/>
      <c r="AX633" s="370"/>
      <c r="AY633" s="370"/>
      <c r="AZ633" s="312"/>
      <c r="BA633" s="312"/>
      <c r="BB633" s="308"/>
      <c r="BC633" s="308"/>
      <c r="BD633" s="308"/>
      <c r="BE633" s="308"/>
      <c r="BF633" s="374"/>
      <c r="BG633" s="312"/>
      <c r="BH633" s="372"/>
      <c r="BI633" s="369"/>
      <c r="BJ633" s="312"/>
      <c r="BK633" s="370">
        <v>6.0511541463587699</v>
      </c>
      <c r="BL633" s="370">
        <v>2.39607714635877</v>
      </c>
      <c r="BM633" s="370">
        <f t="shared" si="5"/>
        <v>3.6550769999999999</v>
      </c>
      <c r="BN633" s="312">
        <f>_xll.SRS1Splines.Functions25.Linear_Interp(V_XNN1!$K$3:$K$8,V_XNN1!$L$3:$L$8,BT633)</f>
        <v>0.213564</v>
      </c>
      <c r="BO633" s="312">
        <f>(BN633/V_XNN1!$L$7)*100</f>
        <v>101.69714285714286</v>
      </c>
      <c r="BP633" s="308">
        <f>_xll.SRS1Splines.Functions25.Linear_Interp(V_XNN1!$K$3:$K$8,V_XNN1!$M$3:$M$8,BT633)</f>
        <v>5.7563999999999803E-2</v>
      </c>
      <c r="BQ633" s="308">
        <f>IFERROR((BN633 - V_XNN1!$M$16) / (V_XNN1!$M$15- V_XNN1!$M$16) * 100, 0)</f>
        <v>83.454038997214525</v>
      </c>
      <c r="BR633" s="308">
        <v>252</v>
      </c>
      <c r="BS633" s="308">
        <v>249</v>
      </c>
      <c r="BT633" s="374">
        <v>252.2</v>
      </c>
      <c r="BU633" s="312">
        <v>0.33839999999999998</v>
      </c>
      <c r="BV633" s="372">
        <v>0.34394799999999998</v>
      </c>
      <c r="BW633" s="369"/>
      <c r="BX633" s="312"/>
      <c r="BY633" s="370"/>
      <c r="BZ633" s="370"/>
      <c r="CA633" s="370"/>
      <c r="CB633" s="312"/>
      <c r="CC633" s="312"/>
      <c r="CD633" s="308"/>
      <c r="CE633" s="312"/>
      <c r="CF633" s="312"/>
      <c r="CG633" s="312"/>
      <c r="CH633" s="312"/>
      <c r="CI633" s="384"/>
      <c r="CJ633" s="312"/>
      <c r="CK633" s="372"/>
      <c r="CL633" s="369"/>
      <c r="CM633" s="312"/>
      <c r="CN633" s="370"/>
      <c r="CO633" s="370"/>
      <c r="CP633" s="370"/>
      <c r="CQ633" s="312"/>
      <c r="CR633" s="312"/>
      <c r="CS633" s="308"/>
      <c r="CT633" s="312"/>
      <c r="CU633" s="312"/>
      <c r="CV633" s="312"/>
      <c r="CW633" s="312"/>
      <c r="CX633" s="384"/>
      <c r="CY633" s="312"/>
      <c r="CZ633" s="372"/>
    </row>
    <row r="634" spans="1:104" s="1" customFormat="1" hidden="1">
      <c r="A634" s="271">
        <v>45193</v>
      </c>
      <c r="B634" s="380"/>
      <c r="C634" s="381"/>
      <c r="D634" s="382"/>
      <c r="E634" s="382"/>
      <c r="F634" s="382"/>
      <c r="G634" s="312"/>
      <c r="H634" s="308"/>
      <c r="I634" s="308"/>
      <c r="J634" s="308"/>
      <c r="K634" s="308"/>
      <c r="L634" s="308"/>
      <c r="M634" s="371"/>
      <c r="N634" s="371"/>
      <c r="O634" s="312"/>
      <c r="P634" s="383"/>
      <c r="Q634" s="369">
        <v>0</v>
      </c>
      <c r="R634" s="312"/>
      <c r="S634" s="370">
        <v>4.5405199009780883</v>
      </c>
      <c r="T634" s="370">
        <v>2.0011049999999999</v>
      </c>
      <c r="U634" s="370">
        <v>0</v>
      </c>
      <c r="V634" s="312">
        <f>_xll.SRS1Splines.Functions25.Linear_Interp(V_NK3!$P$8:$P$32,V_NK3!$R$8:$R$32,AC634)</f>
        <v>452.783967305001</v>
      </c>
      <c r="W634" s="312">
        <f>(V634/V_NK3!$R$28)*100</f>
        <v>83.516804861377125</v>
      </c>
      <c r="X634" s="308">
        <f>V634-V_NK3!$R$8</f>
        <v>396.20531530500102</v>
      </c>
      <c r="Y634" s="308">
        <f>IFERROR((V634 - V_NK3!$V$10) / (V_NK3!$V$9- V_NK3!$V$10) * 100, 0)</f>
        <v>81.596175766851758</v>
      </c>
      <c r="Z634" s="308">
        <v>541.79999999999995</v>
      </c>
      <c r="AA634" s="308">
        <v>521</v>
      </c>
      <c r="AB634" s="312">
        <v>540.1</v>
      </c>
      <c r="AC634" s="371">
        <v>538.56100000000004</v>
      </c>
      <c r="AD634" s="308">
        <v>1.17</v>
      </c>
      <c r="AE634" s="372">
        <v>0.49410000000000004</v>
      </c>
      <c r="AF634" s="373">
        <v>0.2</v>
      </c>
      <c r="AG634" s="312"/>
      <c r="AH634" s="370">
        <v>3.3757122599999998</v>
      </c>
      <c r="AI634" s="370">
        <v>3.6712536218181815</v>
      </c>
      <c r="AJ634" s="370">
        <v>0</v>
      </c>
      <c r="AK634" s="312">
        <f>_xll.SRS1Splines.Functions25.Linear_Interp(V_NK2!$R$10:$R$21,V_NK2!$T$10:$T$21,AR634)</f>
        <v>68.167257142883102</v>
      </c>
      <c r="AL634" s="312">
        <f>(AK634/V_NK2!$T$18)*100</f>
        <v>95.472348939612189</v>
      </c>
      <c r="AM634" s="308">
        <f>AK634-V_NK2!$T$11</f>
        <v>27.347257142855305</v>
      </c>
      <c r="AN634" s="308">
        <f>IFERROR((AK634 - V_NK2!$X$12) / (V_NK2!$X$11- V_NK2!$X$12) * 100, 0)</f>
        <v>89.428571428569811</v>
      </c>
      <c r="AO634" s="308">
        <v>427</v>
      </c>
      <c r="AP634" s="308">
        <v>420</v>
      </c>
      <c r="AQ634" s="308">
        <v>425.55</v>
      </c>
      <c r="AR634" s="371">
        <v>426.26</v>
      </c>
      <c r="AS634" s="312">
        <v>1.5736666666666668</v>
      </c>
      <c r="AT634" s="372">
        <v>0.867871791</v>
      </c>
      <c r="AU634" s="369"/>
      <c r="AV634" s="312"/>
      <c r="AW634" s="370"/>
      <c r="AX634" s="370"/>
      <c r="AY634" s="370"/>
      <c r="AZ634" s="312"/>
      <c r="BA634" s="312"/>
      <c r="BB634" s="308"/>
      <c r="BC634" s="308"/>
      <c r="BD634" s="308"/>
      <c r="BE634" s="308"/>
      <c r="BF634" s="374"/>
      <c r="BG634" s="312"/>
      <c r="BH634" s="372"/>
      <c r="BI634" s="369"/>
      <c r="BJ634" s="312"/>
      <c r="BK634" s="370">
        <v>3.6147195252531801</v>
      </c>
      <c r="BL634" s="370">
        <v>2.4051195252531801</v>
      </c>
      <c r="BM634" s="370">
        <f t="shared" si="5"/>
        <v>1.2096</v>
      </c>
      <c r="BN634" s="312">
        <f>_xll.SRS1Splines.Functions25.Linear_Interp(V_XNN1!$K$3:$K$8,V_XNN1!$L$3:$L$8,BT634)</f>
        <v>0.213564</v>
      </c>
      <c r="BO634" s="312">
        <f>(BN634/V_XNN1!$L$7)*100</f>
        <v>101.69714285714286</v>
      </c>
      <c r="BP634" s="308">
        <f>_xll.SRS1Splines.Functions25.Linear_Interp(V_XNN1!$K$3:$K$8,V_XNN1!$M$3:$M$8,BT634)</f>
        <v>5.7563999999999803E-2</v>
      </c>
      <c r="BQ634" s="308">
        <f>IFERROR((BN634 - V_XNN1!$M$16) / (V_XNN1!$M$15- V_XNN1!$M$16) * 100, 0)</f>
        <v>83.454038997214525</v>
      </c>
      <c r="BR634" s="308">
        <v>252</v>
      </c>
      <c r="BS634" s="308">
        <v>249</v>
      </c>
      <c r="BT634" s="374">
        <v>252.2</v>
      </c>
      <c r="BU634" s="312">
        <v>0.33839999999999998</v>
      </c>
      <c r="BV634" s="372">
        <v>0.345246</v>
      </c>
      <c r="BW634" s="369"/>
      <c r="BX634" s="312"/>
      <c r="BY634" s="370"/>
      <c r="BZ634" s="370"/>
      <c r="CA634" s="370"/>
      <c r="CB634" s="312"/>
      <c r="CC634" s="312"/>
      <c r="CD634" s="308"/>
      <c r="CE634" s="312"/>
      <c r="CF634" s="312"/>
      <c r="CG634" s="312"/>
      <c r="CH634" s="312"/>
      <c r="CI634" s="384"/>
      <c r="CJ634" s="312"/>
      <c r="CK634" s="372"/>
      <c r="CL634" s="369"/>
      <c r="CM634" s="312"/>
      <c r="CN634" s="370"/>
      <c r="CO634" s="370"/>
      <c r="CP634" s="370"/>
      <c r="CQ634" s="312"/>
      <c r="CR634" s="312"/>
      <c r="CS634" s="308"/>
      <c r="CT634" s="312"/>
      <c r="CU634" s="312"/>
      <c r="CV634" s="312"/>
      <c r="CW634" s="312"/>
      <c r="CX634" s="384"/>
      <c r="CY634" s="312"/>
      <c r="CZ634" s="372"/>
    </row>
    <row r="635" spans="1:104" s="1" customFormat="1" hidden="1">
      <c r="A635" s="271">
        <v>45194</v>
      </c>
      <c r="B635" s="380"/>
      <c r="C635" s="381"/>
      <c r="D635" s="382"/>
      <c r="E635" s="382"/>
      <c r="F635" s="382"/>
      <c r="G635" s="312"/>
      <c r="H635" s="308"/>
      <c r="I635" s="308"/>
      <c r="J635" s="308"/>
      <c r="K635" s="308"/>
      <c r="L635" s="308"/>
      <c r="M635" s="371"/>
      <c r="N635" s="371"/>
      <c r="O635" s="312"/>
      <c r="P635" s="383"/>
      <c r="Q635" s="369">
        <v>13.4</v>
      </c>
      <c r="R635" s="312"/>
      <c r="S635" s="370">
        <v>4.6190057581596378</v>
      </c>
      <c r="T635" s="370">
        <v>2.9840399999999994</v>
      </c>
      <c r="U635" s="370">
        <v>0</v>
      </c>
      <c r="V635" s="312">
        <f>_xll.SRS1Splines.Functions25.Linear_Interp(V_NK3!$P$8:$P$32,V_NK3!$R$8:$R$32,AC635)</f>
        <v>454.41893303999802</v>
      </c>
      <c r="W635" s="312">
        <f>(V635/V_NK3!$R$28)*100</f>
        <v>83.818377187485581</v>
      </c>
      <c r="X635" s="308">
        <f>V635-V_NK3!$R$8</f>
        <v>397.84028103999805</v>
      </c>
      <c r="Y635" s="308">
        <f>IFERROR((V635 - V_NK3!$V$10) / (V_NK3!$V$9- V_NK3!$V$10) * 100, 0)</f>
        <v>81.932887432072349</v>
      </c>
      <c r="Z635" s="308">
        <v>541.79999999999995</v>
      </c>
      <c r="AA635" s="308">
        <v>521</v>
      </c>
      <c r="AB635" s="312">
        <v>540.1</v>
      </c>
      <c r="AC635" s="371">
        <v>538.60799999999995</v>
      </c>
      <c r="AD635" s="308">
        <v>1.17</v>
      </c>
      <c r="AE635" s="372">
        <v>0.7367999999999999</v>
      </c>
      <c r="AF635" s="373">
        <v>0.2</v>
      </c>
      <c r="AG635" s="312"/>
      <c r="AH635" s="370">
        <v>4.2099079001926798</v>
      </c>
      <c r="AI635" s="370">
        <v>5.5375695163636367</v>
      </c>
      <c r="AJ635" s="370">
        <v>0</v>
      </c>
      <c r="AK635" s="312">
        <f>_xll.SRS1Splines.Functions25.Linear_Interp(V_NK2!$R$10:$R$21,V_NK2!$T$10:$T$21,AR635)</f>
        <v>67.337228571454403</v>
      </c>
      <c r="AL635" s="312">
        <f>(AK635/V_NK2!$T$18)*100</f>
        <v>94.309843937611205</v>
      </c>
      <c r="AM635" s="308">
        <f>AK635-V_NK2!$T$11</f>
        <v>26.517228571426607</v>
      </c>
      <c r="AN635" s="308">
        <f>IFERROR((AK635 - V_NK2!$X$12) / (V_NK2!$X$11- V_NK2!$X$12) * 100, 0)</f>
        <v>86.714285714283548</v>
      </c>
      <c r="AO635" s="308">
        <v>427</v>
      </c>
      <c r="AP635" s="308">
        <v>420</v>
      </c>
      <c r="AQ635" s="308">
        <v>425.55</v>
      </c>
      <c r="AR635" s="371">
        <v>426.07</v>
      </c>
      <c r="AS635" s="312">
        <v>1.5736666666666668</v>
      </c>
      <c r="AT635" s="372">
        <v>1.3090586390000001</v>
      </c>
      <c r="AU635" s="369"/>
      <c r="AV635" s="312"/>
      <c r="AW635" s="370"/>
      <c r="AX635" s="370"/>
      <c r="AY635" s="370"/>
      <c r="AZ635" s="312"/>
      <c r="BA635" s="312"/>
      <c r="BB635" s="308"/>
      <c r="BC635" s="308"/>
      <c r="BD635" s="308"/>
      <c r="BE635" s="308"/>
      <c r="BF635" s="374"/>
      <c r="BG635" s="312"/>
      <c r="BH635" s="372"/>
      <c r="BI635" s="369"/>
      <c r="BJ635" s="312"/>
      <c r="BK635" s="370">
        <v>3.46619492642284</v>
      </c>
      <c r="BL635" s="370">
        <v>2.4084912597561798</v>
      </c>
      <c r="BM635" s="370">
        <f t="shared" si="5"/>
        <v>1.0577036666666602</v>
      </c>
      <c r="BN635" s="312">
        <f>_xll.SRS1Splines.Functions25.Linear_Interp(V_XNN1!$K$3:$K$8,V_XNN1!$L$3:$L$8,BT635)</f>
        <v>0.21338579999999999</v>
      </c>
      <c r="BO635" s="312">
        <f>(BN635/V_XNN1!$L$7)*100</f>
        <v>101.6122857142857</v>
      </c>
      <c r="BP635" s="308">
        <f>_xll.SRS1Splines.Functions25.Linear_Interp(V_XNN1!$K$3:$K$8,V_XNN1!$M$3:$M$8,BT635)</f>
        <v>5.7385800000000001E-2</v>
      </c>
      <c r="BQ635" s="308">
        <f>IFERROR((BN635 - V_XNN1!$M$16) / (V_XNN1!$M$15- V_XNN1!$M$16) * 100, 0)</f>
        <v>82.902506963788284</v>
      </c>
      <c r="BR635" s="308">
        <v>252</v>
      </c>
      <c r="BS635" s="308">
        <v>249</v>
      </c>
      <c r="BT635" s="374">
        <v>252.19</v>
      </c>
      <c r="BU635" s="312">
        <v>0.33839999999999998</v>
      </c>
      <c r="BV635" s="372">
        <v>0.34573000000000004</v>
      </c>
      <c r="BW635" s="369"/>
      <c r="BX635" s="312"/>
      <c r="BY635" s="370"/>
      <c r="BZ635" s="370"/>
      <c r="CA635" s="370"/>
      <c r="CB635" s="312"/>
      <c r="CC635" s="312"/>
      <c r="CD635" s="308"/>
      <c r="CE635" s="312"/>
      <c r="CF635" s="312"/>
      <c r="CG635" s="312"/>
      <c r="CH635" s="312"/>
      <c r="CI635" s="384"/>
      <c r="CJ635" s="312"/>
      <c r="CK635" s="372"/>
      <c r="CL635" s="369"/>
      <c r="CM635" s="312"/>
      <c r="CN635" s="370"/>
      <c r="CO635" s="370"/>
      <c r="CP635" s="370"/>
      <c r="CQ635" s="312"/>
      <c r="CR635" s="312"/>
      <c r="CS635" s="308"/>
      <c r="CT635" s="312"/>
      <c r="CU635" s="312"/>
      <c r="CV635" s="312"/>
      <c r="CW635" s="312"/>
      <c r="CX635" s="384"/>
      <c r="CY635" s="312"/>
      <c r="CZ635" s="372"/>
    </row>
    <row r="636" spans="1:104" s="1" customFormat="1" hidden="1">
      <c r="A636" s="271">
        <v>45195</v>
      </c>
      <c r="B636" s="380"/>
      <c r="C636" s="381"/>
      <c r="D636" s="382"/>
      <c r="E636" s="382"/>
      <c r="F636" s="382"/>
      <c r="G636" s="312"/>
      <c r="H636" s="308"/>
      <c r="I636" s="308"/>
      <c r="J636" s="308"/>
      <c r="K636" s="308"/>
      <c r="L636" s="308"/>
      <c r="M636" s="371"/>
      <c r="N636" s="371"/>
      <c r="O636" s="312"/>
      <c r="P636" s="383"/>
      <c r="Q636" s="369">
        <v>13.4</v>
      </c>
      <c r="R636" s="312"/>
      <c r="S636" s="370">
        <v>4.7305925383033749</v>
      </c>
      <c r="T636" s="370">
        <v>1.321515</v>
      </c>
      <c r="U636" s="370">
        <v>0</v>
      </c>
      <c r="V636" s="312">
        <f>_xll.SRS1Splines.Functions25.Linear_Interp(V_NK3!$P$8:$P$32,V_NK3!$R$8:$R$32,AC636)</f>
        <v>457.828010530001</v>
      </c>
      <c r="W636" s="312">
        <f>(V636/V_NK3!$R$28)*100</f>
        <v>84.447187569585765</v>
      </c>
      <c r="X636" s="308">
        <f>V636-V_NK3!$R$8</f>
        <v>401.24935853000102</v>
      </c>
      <c r="Y636" s="308">
        <f>IFERROR((V636 - V_NK3!$V$10) / (V_NK3!$V$9- V_NK3!$V$10) * 100, 0)</f>
        <v>82.634967074449094</v>
      </c>
      <c r="Z636" s="308">
        <v>541.79999999999995</v>
      </c>
      <c r="AA636" s="308">
        <v>521</v>
      </c>
      <c r="AB636" s="312">
        <v>540.1</v>
      </c>
      <c r="AC636" s="371">
        <v>538.70600000000002</v>
      </c>
      <c r="AD636" s="308">
        <v>1.17</v>
      </c>
      <c r="AE636" s="372">
        <v>0.32630000000000003</v>
      </c>
      <c r="AF636" s="373">
        <v>20.2</v>
      </c>
      <c r="AG636" s="312"/>
      <c r="AH636" s="370">
        <v>2.7504590376401139</v>
      </c>
      <c r="AI636" s="370">
        <v>4.4667015054545463</v>
      </c>
      <c r="AJ636" s="370">
        <v>0</v>
      </c>
      <c r="AK636" s="312">
        <f>_xll.SRS1Splines.Functions25.Linear_Interp(V_NK2!$R$10:$R$21,V_NK2!$T$10:$T$21,AR636)</f>
        <v>66.201400000026595</v>
      </c>
      <c r="AL636" s="312">
        <f>(AK636/V_NK2!$T$18)*100</f>
        <v>92.719047619084861</v>
      </c>
      <c r="AM636" s="308">
        <f>AK636-V_NK2!$T$11</f>
        <v>25.381399999998798</v>
      </c>
      <c r="AN636" s="308">
        <f>IFERROR((AK636 - V_NK2!$X$12) / (V_NK2!$X$11- V_NK2!$X$12) * 100, 0)</f>
        <v>83.000000000000142</v>
      </c>
      <c r="AO636" s="308">
        <v>427</v>
      </c>
      <c r="AP636" s="308">
        <v>420</v>
      </c>
      <c r="AQ636" s="308">
        <v>425.55</v>
      </c>
      <c r="AR636" s="371">
        <v>425.81</v>
      </c>
      <c r="AS636" s="312">
        <v>1.5736666666666668</v>
      </c>
      <c r="AT636" s="372">
        <v>1.06</v>
      </c>
      <c r="AU636" s="369"/>
      <c r="AV636" s="312"/>
      <c r="AW636" s="370"/>
      <c r="AX636" s="370"/>
      <c r="AY636" s="370"/>
      <c r="AZ636" s="312"/>
      <c r="BA636" s="312"/>
      <c r="BB636" s="308"/>
      <c r="BC636" s="308"/>
      <c r="BD636" s="308"/>
      <c r="BE636" s="308"/>
      <c r="BF636" s="374"/>
      <c r="BG636" s="312"/>
      <c r="BH636" s="372"/>
      <c r="BI636" s="369"/>
      <c r="BJ636" s="312"/>
      <c r="BK636" s="370">
        <v>3.4755373750671898</v>
      </c>
      <c r="BL636" s="370">
        <v>2.40895104173386</v>
      </c>
      <c r="BM636" s="370">
        <f t="shared" si="5"/>
        <v>1.0665863333333299</v>
      </c>
      <c r="BN636" s="312">
        <f>_xll.SRS1Splines.Functions25.Linear_Interp(V_XNN1!$K$3:$K$8,V_XNN1!$L$3:$L$8,BT636)</f>
        <v>0.213564</v>
      </c>
      <c r="BO636" s="312">
        <f>(BN636/V_XNN1!$L$7)*100</f>
        <v>101.69714285714286</v>
      </c>
      <c r="BP636" s="308">
        <f>_xll.SRS1Splines.Functions25.Linear_Interp(V_XNN1!$K$3:$K$8,V_XNN1!$M$3:$M$8,BT636)</f>
        <v>5.7563999999999803E-2</v>
      </c>
      <c r="BQ636" s="308">
        <f>IFERROR((BN636 - V_XNN1!$M$16) / (V_XNN1!$M$15- V_XNN1!$M$16) * 100, 0)</f>
        <v>83.454038997214525</v>
      </c>
      <c r="BR636" s="308">
        <v>252</v>
      </c>
      <c r="BS636" s="308">
        <v>249</v>
      </c>
      <c r="BT636" s="374">
        <v>252.2</v>
      </c>
      <c r="BU636" s="312">
        <v>0.33839999999999998</v>
      </c>
      <c r="BV636" s="372">
        <v>0.34579599999999999</v>
      </c>
      <c r="BW636" s="369"/>
      <c r="BX636" s="312"/>
      <c r="BY636" s="370"/>
      <c r="BZ636" s="370"/>
      <c r="CA636" s="370"/>
      <c r="CB636" s="312"/>
      <c r="CC636" s="312"/>
      <c r="CD636" s="308"/>
      <c r="CE636" s="312"/>
      <c r="CF636" s="312"/>
      <c r="CG636" s="312"/>
      <c r="CH636" s="312"/>
      <c r="CI636" s="384"/>
      <c r="CJ636" s="312"/>
      <c r="CK636" s="372"/>
      <c r="CL636" s="369"/>
      <c r="CM636" s="312"/>
      <c r="CN636" s="370"/>
      <c r="CO636" s="370"/>
      <c r="CP636" s="370"/>
      <c r="CQ636" s="312"/>
      <c r="CR636" s="312"/>
      <c r="CS636" s="308"/>
      <c r="CT636" s="312"/>
      <c r="CU636" s="312"/>
      <c r="CV636" s="312"/>
      <c r="CW636" s="312"/>
      <c r="CX636" s="384"/>
      <c r="CY636" s="312"/>
      <c r="CZ636" s="372"/>
    </row>
    <row r="637" spans="1:104" s="1" customFormat="1" hidden="1">
      <c r="A637" s="271">
        <v>45196</v>
      </c>
      <c r="B637" s="380"/>
      <c r="C637" s="381"/>
      <c r="D637" s="382"/>
      <c r="E637" s="382"/>
      <c r="F637" s="382"/>
      <c r="G637" s="312"/>
      <c r="H637" s="308"/>
      <c r="I637" s="308"/>
      <c r="J637" s="308"/>
      <c r="K637" s="308"/>
      <c r="L637" s="308"/>
      <c r="M637" s="371"/>
      <c r="N637" s="371"/>
      <c r="O637" s="312"/>
      <c r="P637" s="383"/>
      <c r="Q637" s="369">
        <v>11.2</v>
      </c>
      <c r="R637" s="312"/>
      <c r="S637" s="370">
        <v>4.1999583954849244</v>
      </c>
      <c r="T637" s="370">
        <v>1.6953299999999998</v>
      </c>
      <c r="U637" s="370">
        <v>0</v>
      </c>
      <c r="V637" s="312">
        <f>_xll.SRS1Splines.Functions25.Linear_Interp(V_NK3!$P$8:$P$32,V_NK3!$R$8:$R$32,AC637)</f>
        <v>460.33263889000102</v>
      </c>
      <c r="W637" s="312">
        <f>(V637/V_NK3!$R$28)*100</f>
        <v>84.909170707454891</v>
      </c>
      <c r="X637" s="308">
        <f>V637-V_NK3!$R$8</f>
        <v>403.75398689000104</v>
      </c>
      <c r="Y637" s="308">
        <f>IFERROR((V637 - V_NK3!$V$10) / (V_NK3!$V$9- V_NK3!$V$10) * 100, 0)</f>
        <v>83.150780689256052</v>
      </c>
      <c r="Z637" s="308">
        <v>541.79999999999995</v>
      </c>
      <c r="AA637" s="308">
        <v>521</v>
      </c>
      <c r="AB637" s="312">
        <v>540.1</v>
      </c>
      <c r="AC637" s="371">
        <v>538.77800000000002</v>
      </c>
      <c r="AD637" s="308">
        <v>1.17</v>
      </c>
      <c r="AE637" s="372">
        <v>0.41859999999999997</v>
      </c>
      <c r="AF637" s="373">
        <v>4.4000000000000004</v>
      </c>
      <c r="AG637" s="312"/>
      <c r="AH637" s="370">
        <v>2.9117832705100253</v>
      </c>
      <c r="AI637" s="370">
        <v>4.7720290909090908</v>
      </c>
      <c r="AJ637" s="370">
        <v>0</v>
      </c>
      <c r="AK637" s="312">
        <f>_xll.SRS1Splines.Functions25.Linear_Interp(V_NK2!$R$10:$R$21,V_NK2!$T$10:$T$21,AR637)</f>
        <v>64.847142857170695</v>
      </c>
      <c r="AL637" s="312">
        <f>(AK637/V_NK2!$T$18)*100</f>
        <v>90.822328931611608</v>
      </c>
      <c r="AM637" s="308">
        <f>AK637-V_NK2!$T$11</f>
        <v>24.027142857142898</v>
      </c>
      <c r="AN637" s="308">
        <f>IFERROR((AK637 - V_NK2!$X$12) / (V_NK2!$X$11- V_NK2!$X$12) * 100, 0)</f>
        <v>78.571428571432563</v>
      </c>
      <c r="AO637" s="308">
        <v>427</v>
      </c>
      <c r="AP637" s="308">
        <v>420</v>
      </c>
      <c r="AQ637" s="308">
        <v>425.55</v>
      </c>
      <c r="AR637" s="371">
        <v>425.5</v>
      </c>
      <c r="AS637" s="312">
        <v>1.5736666666666668</v>
      </c>
      <c r="AT637" s="372">
        <v>1.1599999999999999</v>
      </c>
      <c r="AU637" s="369"/>
      <c r="AV637" s="312"/>
      <c r="AW637" s="370"/>
      <c r="AX637" s="370"/>
      <c r="AY637" s="370"/>
      <c r="AZ637" s="312"/>
      <c r="BA637" s="312"/>
      <c r="BB637" s="308"/>
      <c r="BC637" s="308"/>
      <c r="BD637" s="308"/>
      <c r="BE637" s="308"/>
      <c r="BF637" s="374"/>
      <c r="BG637" s="312"/>
      <c r="BH637" s="372"/>
      <c r="BI637" s="369"/>
      <c r="BJ637" s="312"/>
      <c r="BK637" s="370">
        <v>3.5505385078156899</v>
      </c>
      <c r="BL637" s="370">
        <v>2.4072651744823599</v>
      </c>
      <c r="BM637" s="370">
        <f t="shared" si="5"/>
        <v>1.14327333333333</v>
      </c>
      <c r="BN637" s="312">
        <f>_xll.SRS1Splines.Functions25.Linear_Interp(V_XNN1!$K$3:$K$8,V_XNN1!$L$3:$L$8,BT637)</f>
        <v>0.2132076</v>
      </c>
      <c r="BO637" s="312">
        <f>(BN637/V_XNN1!$L$7)*100</f>
        <v>101.52742857142857</v>
      </c>
      <c r="BP637" s="308">
        <f>_xll.SRS1Splines.Functions25.Linear_Interp(V_XNN1!$K$3:$K$8,V_XNN1!$M$3:$M$8,BT637)</f>
        <v>5.7207600000000101E-2</v>
      </c>
      <c r="BQ637" s="308">
        <f>IFERROR((BN637 - V_XNN1!$M$16) / (V_XNN1!$M$15- V_XNN1!$M$16) * 100, 0)</f>
        <v>82.350974930362128</v>
      </c>
      <c r="BR637" s="308">
        <v>252</v>
      </c>
      <c r="BS637" s="308">
        <v>249</v>
      </c>
      <c r="BT637" s="374">
        <v>252.18</v>
      </c>
      <c r="BU637" s="312">
        <v>0.33839999999999998</v>
      </c>
      <c r="BV637" s="372">
        <v>0.34555399999999997</v>
      </c>
      <c r="BW637" s="369"/>
      <c r="BX637" s="312"/>
      <c r="BY637" s="370"/>
      <c r="BZ637" s="370"/>
      <c r="CA637" s="370"/>
      <c r="CB637" s="312"/>
      <c r="CC637" s="312"/>
      <c r="CD637" s="308"/>
      <c r="CE637" s="312"/>
      <c r="CF637" s="312"/>
      <c r="CG637" s="312"/>
      <c r="CH637" s="312"/>
      <c r="CI637" s="384"/>
      <c r="CJ637" s="312"/>
      <c r="CK637" s="372"/>
      <c r="CL637" s="369"/>
      <c r="CM637" s="312"/>
      <c r="CN637" s="370"/>
      <c r="CO637" s="370"/>
      <c r="CP637" s="370"/>
      <c r="CQ637" s="312"/>
      <c r="CR637" s="312"/>
      <c r="CS637" s="308"/>
      <c r="CT637" s="312"/>
      <c r="CU637" s="312"/>
      <c r="CV637" s="312"/>
      <c r="CW637" s="312"/>
      <c r="CX637" s="384"/>
      <c r="CY637" s="312"/>
      <c r="CZ637" s="372"/>
    </row>
    <row r="638" spans="1:104" s="1" customFormat="1" hidden="1">
      <c r="A638" s="271">
        <v>45197</v>
      </c>
      <c r="B638" s="380"/>
      <c r="C638" s="381"/>
      <c r="D638" s="382"/>
      <c r="E638" s="382"/>
      <c r="F638" s="382"/>
      <c r="G638" s="312"/>
      <c r="H638" s="308"/>
      <c r="I638" s="308"/>
      <c r="J638" s="308"/>
      <c r="K638" s="308"/>
      <c r="L638" s="308"/>
      <c r="M638" s="371"/>
      <c r="N638" s="371"/>
      <c r="O638" s="312"/>
      <c r="P638" s="383"/>
      <c r="Q638" s="369">
        <v>21</v>
      </c>
      <c r="R638" s="312"/>
      <c r="S638" s="370">
        <v>5.5954550657615663</v>
      </c>
      <c r="T638" s="370">
        <v>2.0124449999999996</v>
      </c>
      <c r="U638" s="370">
        <v>0</v>
      </c>
      <c r="V638" s="312">
        <f>_xll.SRS1Splines.Functions25.Linear_Interp(V_NK3!$P$8:$P$32,V_NK3!$R$8:$R$32,AC638)</f>
        <v>463.91564890499899</v>
      </c>
      <c r="W638" s="312">
        <f>(V638/V_NK3!$R$28)*100</f>
        <v>85.570063251906163</v>
      </c>
      <c r="X638" s="308">
        <f>V638-V_NK3!$R$8</f>
        <v>407.33699690499901</v>
      </c>
      <c r="Y638" s="308">
        <f>IFERROR((V638 - V_NK3!$V$10) / (V_NK3!$V$9- V_NK3!$V$10) * 100, 0)</f>
        <v>83.888680721548909</v>
      </c>
      <c r="Z638" s="308">
        <v>541.79999999999995</v>
      </c>
      <c r="AA638" s="308">
        <v>521</v>
      </c>
      <c r="AB638" s="312">
        <v>540.1</v>
      </c>
      <c r="AC638" s="371">
        <v>538.88099999999997</v>
      </c>
      <c r="AD638" s="308">
        <v>1.17</v>
      </c>
      <c r="AE638" s="372">
        <v>0.49689999999999995</v>
      </c>
      <c r="AF638" s="373">
        <v>17.600000000000001</v>
      </c>
      <c r="AG638" s="312"/>
      <c r="AH638" s="370">
        <v>3.6577006717013165</v>
      </c>
      <c r="AI638" s="370">
        <v>4.6708291636363652</v>
      </c>
      <c r="AJ638" s="370">
        <v>0</v>
      </c>
      <c r="AK638" s="312">
        <f>_xll.SRS1Splines.Functions25.Linear_Interp(V_NK2!$R$10:$R$21,V_NK2!$T$10:$T$21,AR638)</f>
        <v>63.973428571457298</v>
      </c>
      <c r="AL638" s="312">
        <f>(AK638/V_NK2!$T$18)*100</f>
        <v>89.598639455822536</v>
      </c>
      <c r="AM638" s="308">
        <f>AK638-V_NK2!$T$11</f>
        <v>23.153428571429501</v>
      </c>
      <c r="AN638" s="308">
        <f>IFERROR((AK638 - V_NK2!$X$12) / (V_NK2!$X$11- V_NK2!$X$12) * 100, 0)</f>
        <v>75.714285714292473</v>
      </c>
      <c r="AO638" s="308">
        <v>427</v>
      </c>
      <c r="AP638" s="308">
        <v>420</v>
      </c>
      <c r="AQ638" s="308">
        <v>425.55</v>
      </c>
      <c r="AR638" s="371">
        <v>425.3</v>
      </c>
      <c r="AS638" s="312">
        <v>1.5736666666666668</v>
      </c>
      <c r="AT638" s="372">
        <v>1.1706253550000001</v>
      </c>
      <c r="AU638" s="369"/>
      <c r="AV638" s="312"/>
      <c r="AW638" s="370"/>
      <c r="AX638" s="370"/>
      <c r="AY638" s="370"/>
      <c r="AZ638" s="312"/>
      <c r="BA638" s="312"/>
      <c r="BB638" s="308"/>
      <c r="BC638" s="308"/>
      <c r="BD638" s="308"/>
      <c r="BE638" s="308"/>
      <c r="BF638" s="374"/>
      <c r="BG638" s="312"/>
      <c r="BH638" s="372"/>
      <c r="BI638" s="369"/>
      <c r="BJ638" s="312"/>
      <c r="BK638" s="370">
        <v>3.3754796968543701</v>
      </c>
      <c r="BL638" s="370">
        <v>2.4058440301877102</v>
      </c>
      <c r="BM638" s="370">
        <f t="shared" si="5"/>
        <v>0.9696356666666599</v>
      </c>
      <c r="BN638" s="312">
        <f>_xll.SRS1Splines.Functions25.Linear_Interp(V_XNN1!$K$3:$K$8,V_XNN1!$L$3:$L$8,BT638)</f>
        <v>0.21302940000000001</v>
      </c>
      <c r="BO638" s="312">
        <f>(BN638/V_XNN1!$L$7)*100</f>
        <v>101.44257142857143</v>
      </c>
      <c r="BP638" s="308">
        <f>_xll.SRS1Splines.Functions25.Linear_Interp(V_XNN1!$K$3:$K$8,V_XNN1!$M$3:$M$8,BT638)</f>
        <v>5.70293999999998E-2</v>
      </c>
      <c r="BQ638" s="308">
        <f>IFERROR((BN638 - V_XNN1!$M$16) / (V_XNN1!$M$15- V_XNN1!$M$16) * 100, 0)</f>
        <v>81.799442896935986</v>
      </c>
      <c r="BR638" s="308">
        <v>252</v>
      </c>
      <c r="BS638" s="308">
        <v>249</v>
      </c>
      <c r="BT638" s="374">
        <v>252.17</v>
      </c>
      <c r="BU638" s="312">
        <v>0.33839999999999998</v>
      </c>
      <c r="BV638" s="372">
        <v>0.34535000000000005</v>
      </c>
      <c r="BW638" s="369"/>
      <c r="BX638" s="312"/>
      <c r="BY638" s="370"/>
      <c r="BZ638" s="370"/>
      <c r="CA638" s="370"/>
      <c r="CB638" s="312"/>
      <c r="CC638" s="312"/>
      <c r="CD638" s="308"/>
      <c r="CE638" s="312"/>
      <c r="CF638" s="312"/>
      <c r="CG638" s="312"/>
      <c r="CH638" s="312"/>
      <c r="CI638" s="384"/>
      <c r="CJ638" s="312"/>
      <c r="CK638" s="372"/>
      <c r="CL638" s="369"/>
      <c r="CM638" s="312"/>
      <c r="CN638" s="370"/>
      <c r="CO638" s="370"/>
      <c r="CP638" s="370"/>
      <c r="CQ638" s="312"/>
      <c r="CR638" s="312"/>
      <c r="CS638" s="308"/>
      <c r="CT638" s="312"/>
      <c r="CU638" s="312"/>
      <c r="CV638" s="312"/>
      <c r="CW638" s="312"/>
      <c r="CX638" s="384"/>
      <c r="CY638" s="312"/>
      <c r="CZ638" s="372"/>
    </row>
    <row r="639" spans="1:104" s="1" customFormat="1" hidden="1">
      <c r="A639" s="271">
        <v>45198</v>
      </c>
      <c r="B639" s="380"/>
      <c r="C639" s="381"/>
      <c r="D639" s="382"/>
      <c r="E639" s="382"/>
      <c r="F639" s="382"/>
      <c r="G639" s="312"/>
      <c r="H639" s="308"/>
      <c r="I639" s="308"/>
      <c r="J639" s="308"/>
      <c r="K639" s="308"/>
      <c r="L639" s="308"/>
      <c r="M639" s="371"/>
      <c r="N639" s="371"/>
      <c r="O639" s="312"/>
      <c r="P639" s="383"/>
      <c r="Q639" s="369">
        <v>0.2</v>
      </c>
      <c r="R639" s="312"/>
      <c r="S639" s="370">
        <v>3.781101406475067</v>
      </c>
      <c r="T639" s="370">
        <v>1.2068999999999999</v>
      </c>
      <c r="U639" s="370">
        <v>0</v>
      </c>
      <c r="V639" s="312">
        <f>_xll.SRS1Splines.Functions25.Linear_Interp(V_NK3!$P$8:$P$32,V_NK3!$R$8:$R$32,AC639)</f>
        <v>466.489850275001</v>
      </c>
      <c r="W639" s="312">
        <f>(V639/V_NK3!$R$28)*100</f>
        <v>86.044879254716449</v>
      </c>
      <c r="X639" s="308">
        <f>V639-V_NK3!$R$8</f>
        <v>409.91119827500103</v>
      </c>
      <c r="Y639" s="308">
        <f>IFERROR((V639 - V_NK3!$V$10) / (V_NK3!$V$9- V_NK3!$V$10) * 100, 0)</f>
        <v>84.418822492323145</v>
      </c>
      <c r="Z639" s="308">
        <v>541.79999999999995</v>
      </c>
      <c r="AA639" s="308">
        <v>521</v>
      </c>
      <c r="AB639" s="312">
        <v>540.1</v>
      </c>
      <c r="AC639" s="371">
        <v>538.95500000000004</v>
      </c>
      <c r="AD639" s="308">
        <v>1.17</v>
      </c>
      <c r="AE639" s="372">
        <v>0.29799999999999999</v>
      </c>
      <c r="AF639" s="373">
        <v>0.2</v>
      </c>
      <c r="AG639" s="312"/>
      <c r="AH639" s="370">
        <v>2.333973464136772</v>
      </c>
      <c r="AI639" s="370">
        <v>4.3634035309090908</v>
      </c>
      <c r="AJ639" s="370">
        <v>0</v>
      </c>
      <c r="AK639" s="312">
        <f>_xll.SRS1Splines.Functions25.Linear_Interp(V_NK2!$R$10:$R$21,V_NK2!$T$10:$T$21,AR639)</f>
        <v>62.662857142886899</v>
      </c>
      <c r="AL639" s="312">
        <f>(AK639/V_NK2!$T$18)*100</f>
        <v>87.763105242138508</v>
      </c>
      <c r="AM639" s="308">
        <f>AK639-V_NK2!$T$11</f>
        <v>21.842857142859103</v>
      </c>
      <c r="AN639" s="308">
        <f>IFERROR((AK639 - V_NK2!$X$12) / (V_NK2!$X$11- V_NK2!$X$12) * 100, 0)</f>
        <v>71.42857142858135</v>
      </c>
      <c r="AO639" s="308">
        <v>427</v>
      </c>
      <c r="AP639" s="308">
        <v>420</v>
      </c>
      <c r="AQ639" s="308">
        <v>425.55</v>
      </c>
      <c r="AR639" s="371">
        <v>425</v>
      </c>
      <c r="AS639" s="312">
        <v>1.5736666666666668</v>
      </c>
      <c r="AT639" s="372">
        <v>1.028664571</v>
      </c>
      <c r="AU639" s="369"/>
      <c r="AV639" s="312"/>
      <c r="AW639" s="370"/>
      <c r="AX639" s="370"/>
      <c r="AY639" s="370"/>
      <c r="AZ639" s="312"/>
      <c r="BA639" s="312"/>
      <c r="BB639" s="308"/>
      <c r="BC639" s="308"/>
      <c r="BD639" s="308"/>
      <c r="BE639" s="308"/>
      <c r="BF639" s="374"/>
      <c r="BG639" s="312"/>
      <c r="BH639" s="372"/>
      <c r="BI639" s="369"/>
      <c r="BJ639" s="312"/>
      <c r="BK639" s="370">
        <v>3.0628988285493102</v>
      </c>
      <c r="BL639" s="370">
        <v>2.4058858285493101</v>
      </c>
      <c r="BM639" s="370">
        <f t="shared" si="5"/>
        <v>0.65701300000000007</v>
      </c>
      <c r="BN639" s="312">
        <f>_xll.SRS1Splines.Functions25.Linear_Interp(V_XNN1!$K$3:$K$8,V_XNN1!$L$3:$L$8,BT639)</f>
        <v>0.21302940000000001</v>
      </c>
      <c r="BO639" s="312">
        <f>(BN639/V_XNN1!$L$7)*100</f>
        <v>101.44257142857143</v>
      </c>
      <c r="BP639" s="308">
        <f>_xll.SRS1Splines.Functions25.Linear_Interp(V_XNN1!$K$3:$K$8,V_XNN1!$M$3:$M$8,BT639)</f>
        <v>5.70293999999998E-2</v>
      </c>
      <c r="BQ639" s="308">
        <f>IFERROR((BN639 - V_XNN1!$M$16) / (V_XNN1!$M$15- V_XNN1!$M$16) * 100, 0)</f>
        <v>81.799442896935986</v>
      </c>
      <c r="BR639" s="308">
        <v>252</v>
      </c>
      <c r="BS639" s="308">
        <v>249</v>
      </c>
      <c r="BT639" s="374">
        <v>252.17</v>
      </c>
      <c r="BU639" s="312">
        <v>0.33839999999999998</v>
      </c>
      <c r="BV639" s="372">
        <v>0.345356</v>
      </c>
      <c r="BW639" s="369"/>
      <c r="BX639" s="312"/>
      <c r="BY639" s="370"/>
      <c r="BZ639" s="370"/>
      <c r="CA639" s="370"/>
      <c r="CB639" s="312"/>
      <c r="CC639" s="312"/>
      <c r="CD639" s="308"/>
      <c r="CE639" s="312"/>
      <c r="CF639" s="312"/>
      <c r="CG639" s="312"/>
      <c r="CH639" s="312"/>
      <c r="CI639" s="384"/>
      <c r="CJ639" s="312"/>
      <c r="CK639" s="372"/>
      <c r="CL639" s="369"/>
      <c r="CM639" s="312"/>
      <c r="CN639" s="370"/>
      <c r="CO639" s="370"/>
      <c r="CP639" s="370"/>
      <c r="CQ639" s="312"/>
      <c r="CR639" s="312"/>
      <c r="CS639" s="308"/>
      <c r="CT639" s="312"/>
      <c r="CU639" s="312"/>
      <c r="CV639" s="312"/>
      <c r="CW639" s="312"/>
      <c r="CX639" s="384"/>
      <c r="CY639" s="312"/>
      <c r="CZ639" s="372"/>
    </row>
    <row r="640" spans="1:104" s="1" customFormat="1" hidden="1">
      <c r="A640" s="271">
        <v>45199</v>
      </c>
      <c r="B640" s="380"/>
      <c r="C640" s="381"/>
      <c r="D640" s="382"/>
      <c r="E640" s="382"/>
      <c r="F640" s="382"/>
      <c r="G640" s="312"/>
      <c r="H640" s="308"/>
      <c r="I640" s="308"/>
      <c r="J640" s="308"/>
      <c r="K640" s="308"/>
      <c r="L640" s="308"/>
      <c r="M640" s="371"/>
      <c r="N640" s="371"/>
      <c r="O640" s="312"/>
      <c r="P640" s="383"/>
      <c r="Q640" s="369">
        <v>1.6</v>
      </c>
      <c r="R640" s="312"/>
      <c r="S640" s="370">
        <v>4.1664944233512875</v>
      </c>
      <c r="T640" s="370">
        <v>1.2712949999999998</v>
      </c>
      <c r="U640" s="370">
        <v>0</v>
      </c>
      <c r="V640" s="312">
        <f>_xll.SRS1Splines.Functions25.Linear_Interp(V_NK3!$P$8:$P$32,V_NK3!$R$8:$R$32,AC640)</f>
        <v>469.38504967700101</v>
      </c>
      <c r="W640" s="312">
        <f>(V640/V_NK3!$R$28)*100</f>
        <v>86.578903913166272</v>
      </c>
      <c r="X640" s="308">
        <f>V640-V_NK3!$R$8</f>
        <v>412.80639767700103</v>
      </c>
      <c r="Y640" s="308">
        <f>IFERROR((V640 - V_NK3!$V$10) / (V_NK3!$V$9- V_NK3!$V$10) * 100, 0)</f>
        <v>85.015071937144</v>
      </c>
      <c r="Z640" s="308">
        <v>541.79999999999995</v>
      </c>
      <c r="AA640" s="308">
        <v>521</v>
      </c>
      <c r="AB640" s="312">
        <v>540.1</v>
      </c>
      <c r="AC640" s="371">
        <v>539.03700000000003</v>
      </c>
      <c r="AD640" s="308">
        <v>1.17</v>
      </c>
      <c r="AE640" s="372">
        <v>0.31389999999999996</v>
      </c>
      <c r="AF640" s="373">
        <v>1.6</v>
      </c>
      <c r="AG640" s="312"/>
      <c r="AH640" s="370">
        <v>2.5191086597059247</v>
      </c>
      <c r="AI640" s="370">
        <v>3.847201625454546</v>
      </c>
      <c r="AJ640" s="370">
        <v>0</v>
      </c>
      <c r="AK640" s="312">
        <f>_xll.SRS1Splines.Functions25.Linear_Interp(V_NK2!$R$10:$R$21,V_NK2!$T$10:$T$21,AR640)</f>
        <v>61.658085714315298</v>
      </c>
      <c r="AL640" s="312">
        <f>(AK640/V_NK2!$T$18)*100</f>
        <v>86.3558623449794</v>
      </c>
      <c r="AM640" s="308">
        <f>AK640-V_NK2!$T$11</f>
        <v>20.838085714287502</v>
      </c>
      <c r="AN640" s="308">
        <f>IFERROR((AK640 - V_NK2!$X$12) / (V_NK2!$X$11- V_NK2!$X$12) * 100, 0)</f>
        <v>68.142857142866333</v>
      </c>
      <c r="AO640" s="308">
        <v>427</v>
      </c>
      <c r="AP640" s="308">
        <v>420</v>
      </c>
      <c r="AQ640" s="308">
        <v>425.55</v>
      </c>
      <c r="AR640" s="371">
        <v>424.77</v>
      </c>
      <c r="AS640" s="312">
        <v>1.5736666666666668</v>
      </c>
      <c r="AT640" s="372">
        <v>0.90946871299999998</v>
      </c>
      <c r="AU640" s="369"/>
      <c r="AV640" s="312"/>
      <c r="AW640" s="370"/>
      <c r="AX640" s="370"/>
      <c r="AY640" s="370"/>
      <c r="AZ640" s="312"/>
      <c r="BA640" s="312"/>
      <c r="BB640" s="308"/>
      <c r="BC640" s="308"/>
      <c r="BD640" s="308"/>
      <c r="BE640" s="308"/>
      <c r="BF640" s="374"/>
      <c r="BG640" s="312"/>
      <c r="BH640" s="372"/>
      <c r="BI640" s="369"/>
      <c r="BJ640" s="312"/>
      <c r="BK640" s="370">
        <v>3.0903296357264201</v>
      </c>
      <c r="BL640" s="370">
        <v>2.40910430239308</v>
      </c>
      <c r="BM640" s="370">
        <f t="shared" si="5"/>
        <v>0.68122533333334001</v>
      </c>
      <c r="BN640" s="312">
        <f>_xll.SRS1Splines.Functions25.Linear_Interp(V_XNN1!$K$3:$K$8,V_XNN1!$L$3:$L$8,BT640)</f>
        <v>0.212673</v>
      </c>
      <c r="BO640" s="312">
        <f>(BN640/V_XNN1!$L$7)*100</f>
        <v>101.27285714285715</v>
      </c>
      <c r="BP640" s="308">
        <f>_xll.SRS1Splines.Functions25.Linear_Interp(V_XNN1!$K$3:$K$8,V_XNN1!$M$3:$M$8,BT640)</f>
        <v>5.6673000000000098E-2</v>
      </c>
      <c r="BQ640" s="308">
        <f>IFERROR((BN640 - V_XNN1!$M$16) / (V_XNN1!$M$15- V_XNN1!$M$16) * 100, 0)</f>
        <v>80.696378830083589</v>
      </c>
      <c r="BR640" s="308">
        <v>252</v>
      </c>
      <c r="BS640" s="308">
        <v>249</v>
      </c>
      <c r="BT640" s="374">
        <v>252.15</v>
      </c>
      <c r="BU640" s="312">
        <v>0.33839999999999998</v>
      </c>
      <c r="BV640" s="372">
        <v>0.34581799999999996</v>
      </c>
      <c r="BW640" s="369"/>
      <c r="BX640" s="312"/>
      <c r="BY640" s="370"/>
      <c r="BZ640" s="370"/>
      <c r="CA640" s="370"/>
      <c r="CB640" s="312"/>
      <c r="CC640" s="312"/>
      <c r="CD640" s="308"/>
      <c r="CE640" s="312"/>
      <c r="CF640" s="312"/>
      <c r="CG640" s="312"/>
      <c r="CH640" s="312"/>
      <c r="CI640" s="384"/>
      <c r="CJ640" s="312"/>
      <c r="CK640" s="372"/>
      <c r="CL640" s="369"/>
      <c r="CM640" s="312"/>
      <c r="CN640" s="370"/>
      <c r="CO640" s="370"/>
      <c r="CP640" s="370"/>
      <c r="CQ640" s="312"/>
      <c r="CR640" s="312"/>
      <c r="CS640" s="308"/>
      <c r="CT640" s="312"/>
      <c r="CU640" s="312"/>
      <c r="CV640" s="312"/>
      <c r="CW640" s="312"/>
      <c r="CX640" s="384"/>
      <c r="CY640" s="312"/>
      <c r="CZ640" s="372"/>
    </row>
    <row r="641" spans="1:104" s="1" customFormat="1" hidden="1">
      <c r="A641" s="271">
        <v>45200</v>
      </c>
      <c r="B641" s="380"/>
      <c r="C641" s="381"/>
      <c r="D641" s="382"/>
      <c r="E641" s="382"/>
      <c r="F641" s="382"/>
      <c r="G641" s="312"/>
      <c r="H641" s="308"/>
      <c r="I641" s="308"/>
      <c r="J641" s="308"/>
      <c r="K641" s="308"/>
      <c r="L641" s="308"/>
      <c r="M641" s="371"/>
      <c r="N641" s="371"/>
      <c r="O641" s="312"/>
      <c r="P641" s="383"/>
      <c r="Q641" s="369">
        <v>22.6</v>
      </c>
      <c r="R641" s="312"/>
      <c r="S641" s="370">
        <v>4.5300076313323974</v>
      </c>
      <c r="T641" s="370">
        <v>1.9063349999999997</v>
      </c>
      <c r="U641" s="370">
        <v>0</v>
      </c>
      <c r="V641" s="312">
        <f>_xll.SRS1Splines.Functions25.Linear_Interp(V_NK3!$P$8:$P$32,V_NK3!$R$8:$R$32,AC641)</f>
        <v>472.00872231000102</v>
      </c>
      <c r="W641" s="312">
        <f>(V641/V_NK3!$R$28)*100</f>
        <v>87.062844978073272</v>
      </c>
      <c r="X641" s="308">
        <f>V641-V_NK3!$R$8</f>
        <v>415.43007031000104</v>
      </c>
      <c r="Y641" s="308">
        <f>IFERROR((V641 - V_NK3!$V$10) / (V_NK3!$V$9- V_NK3!$V$10) * 100, 0)</f>
        <v>85.55540202623466</v>
      </c>
      <c r="Z641" s="308">
        <v>541.79999999999995</v>
      </c>
      <c r="AA641" s="308">
        <v>521</v>
      </c>
      <c r="AB641" s="312">
        <v>539.79999999999995</v>
      </c>
      <c r="AC641" s="371">
        <v>539.11</v>
      </c>
      <c r="AD641" s="308">
        <v>1.19</v>
      </c>
      <c r="AE641" s="372">
        <v>0.47070000000000001</v>
      </c>
      <c r="AF641" s="373">
        <v>23.6</v>
      </c>
      <c r="AG641" s="312"/>
      <c r="AH641" s="370">
        <v>3.2106040183396907</v>
      </c>
      <c r="AI641" s="370">
        <v>3.4853913163636365</v>
      </c>
      <c r="AJ641" s="370">
        <v>0</v>
      </c>
      <c r="AK641" s="312">
        <f>_xll.SRS1Splines.Functions25.Linear_Interp(V_NK2!$R$10:$R$21,V_NK2!$T$10:$T$21,AR641)</f>
        <v>61.3086000000296</v>
      </c>
      <c r="AL641" s="312">
        <f>(AK641/V_NK2!$T$18)*100</f>
        <v>85.866386554663293</v>
      </c>
      <c r="AM641" s="308">
        <f>AK641-V_NK2!$T$11</f>
        <v>20.488600000001803</v>
      </c>
      <c r="AN641" s="308">
        <f>IFERROR((AK641 - V_NK2!$X$12) / (V_NK2!$X$11- V_NK2!$X$12) * 100, 0)</f>
        <v>67.00000000000918</v>
      </c>
      <c r="AO641" s="308">
        <v>427</v>
      </c>
      <c r="AP641" s="308">
        <v>420</v>
      </c>
      <c r="AQ641" s="308">
        <v>425.09</v>
      </c>
      <c r="AR641" s="371">
        <v>424.69</v>
      </c>
      <c r="AS641" s="312">
        <v>1.2141935483870967</v>
      </c>
      <c r="AT641" s="372">
        <v>0.82392437100000004</v>
      </c>
      <c r="AU641" s="369"/>
      <c r="AV641" s="312"/>
      <c r="AW641" s="370"/>
      <c r="AX641" s="370"/>
      <c r="AY641" s="370"/>
      <c r="AZ641" s="312"/>
      <c r="BA641" s="312"/>
      <c r="BB641" s="308"/>
      <c r="BC641" s="308"/>
      <c r="BD641" s="308"/>
      <c r="BE641" s="308"/>
      <c r="BF641" s="374"/>
      <c r="BG641" s="312"/>
      <c r="BH641" s="372"/>
      <c r="BI641" s="369"/>
      <c r="BJ641" s="312"/>
      <c r="BK641" s="370">
        <v>2.9838419089853603</v>
      </c>
      <c r="BL641" s="370">
        <v>2.4106369089853601</v>
      </c>
      <c r="BM641" s="370">
        <f t="shared" si="5"/>
        <v>0.57320500000000019</v>
      </c>
      <c r="BN641" s="312">
        <f>_xll.SRS1Splines.Functions25.Linear_Interp(V_XNN1!$K$3:$K$8,V_XNN1!$L$3:$L$8,BT641)</f>
        <v>0.211782</v>
      </c>
      <c r="BO641" s="312">
        <f>(BN641/V_XNN1!$L$7)*100</f>
        <v>100.84857142857142</v>
      </c>
      <c r="BP641" s="308">
        <f>_xll.SRS1Splines.Functions25.Linear_Interp(V_XNN1!$K$3:$K$8,V_XNN1!$M$3:$M$8,BT641)</f>
        <v>5.5781999999999901E-2</v>
      </c>
      <c r="BQ641" s="308">
        <f>IFERROR((BN641 - V_XNN1!$M$16) / (V_XNN1!$M$15- V_XNN1!$M$16) * 100, 0)</f>
        <v>77.938718662952667</v>
      </c>
      <c r="BR641" s="308">
        <v>252</v>
      </c>
      <c r="BS641" s="308">
        <v>249</v>
      </c>
      <c r="BT641" s="374">
        <v>252.1</v>
      </c>
      <c r="BU641" s="312">
        <v>0.33839999999999998</v>
      </c>
      <c r="BV641" s="372">
        <v>0.34603800000000001</v>
      </c>
      <c r="BW641" s="369"/>
      <c r="BX641" s="312"/>
      <c r="BY641" s="370"/>
      <c r="BZ641" s="370"/>
      <c r="CA641" s="370"/>
      <c r="CB641" s="312"/>
      <c r="CC641" s="312"/>
      <c r="CD641" s="308"/>
      <c r="CE641" s="312"/>
      <c r="CF641" s="312"/>
      <c r="CG641" s="312"/>
      <c r="CH641" s="312"/>
      <c r="CI641" s="384"/>
      <c r="CJ641" s="312"/>
      <c r="CK641" s="372"/>
      <c r="CL641" s="369"/>
      <c r="CM641" s="312"/>
      <c r="CN641" s="370"/>
      <c r="CO641" s="370"/>
      <c r="CP641" s="370"/>
      <c r="CQ641" s="312"/>
      <c r="CR641" s="312"/>
      <c r="CS641" s="308"/>
      <c r="CT641" s="312"/>
      <c r="CU641" s="312"/>
      <c r="CV641" s="312"/>
      <c r="CW641" s="312"/>
      <c r="CX641" s="384"/>
      <c r="CY641" s="312"/>
      <c r="CZ641" s="372"/>
    </row>
    <row r="642" spans="1:104" s="1" customFormat="1" hidden="1">
      <c r="A642" s="271">
        <v>45201</v>
      </c>
      <c r="B642" s="380"/>
      <c r="C642" s="381"/>
      <c r="D642" s="382"/>
      <c r="E642" s="382"/>
      <c r="F642" s="382"/>
      <c r="G642" s="312"/>
      <c r="H642" s="308"/>
      <c r="I642" s="308"/>
      <c r="J642" s="308"/>
      <c r="K642" s="308"/>
      <c r="L642" s="308"/>
      <c r="M642" s="371"/>
      <c r="N642" s="371"/>
      <c r="O642" s="312"/>
      <c r="P642" s="383"/>
      <c r="Q642" s="369">
        <v>2</v>
      </c>
      <c r="R642" s="312"/>
      <c r="S642" s="370">
        <v>4.2352572097702028</v>
      </c>
      <c r="T642" s="370">
        <v>3.8758499999999998</v>
      </c>
      <c r="U642" s="370">
        <v>0</v>
      </c>
      <c r="V642" s="312">
        <f>_xll.SRS1Splines.Functions25.Linear_Interp(V_NK3!$P$8:$P$32,V_NK3!$R$8:$R$32,AC642)</f>
        <v>472.36812952000002</v>
      </c>
      <c r="W642" s="312">
        <f>(V642/V_NK3!$R$28)*100</f>
        <v>87.129138274635693</v>
      </c>
      <c r="X642" s="308">
        <f>V642-V_NK3!$R$8</f>
        <v>415.78947752000005</v>
      </c>
      <c r="Y642" s="308">
        <f>IFERROR((V642 - V_NK3!$V$10) / (V_NK3!$V$9- V_NK3!$V$10) * 100, 0)</f>
        <v>85.629419846657839</v>
      </c>
      <c r="Z642" s="308">
        <v>541.79999999999995</v>
      </c>
      <c r="AA642" s="308">
        <v>521</v>
      </c>
      <c r="AB642" s="312">
        <v>539.79999999999995</v>
      </c>
      <c r="AC642" s="371">
        <v>539.12</v>
      </c>
      <c r="AD642" s="308">
        <v>1.19</v>
      </c>
      <c r="AE642" s="372">
        <v>0.95699999999999996</v>
      </c>
      <c r="AF642" s="373">
        <v>2.2000000000000002</v>
      </c>
      <c r="AG642" s="312"/>
      <c r="AH642" s="370">
        <v>4.8858998792241675</v>
      </c>
      <c r="AI642" s="370">
        <v>5.041443043636364</v>
      </c>
      <c r="AJ642" s="370">
        <v>0</v>
      </c>
      <c r="AK642" s="312">
        <f>_xll.SRS1Splines.Functions25.Linear_Interp(V_NK2!$R$10:$R$21,V_NK2!$T$10:$T$21,AR642)</f>
        <v>61.221228571458298</v>
      </c>
      <c r="AL642" s="312">
        <f>(AK642/V_NK2!$T$18)*100</f>
        <v>85.744017607084444</v>
      </c>
      <c r="AM642" s="308">
        <f>AK642-V_NK2!$T$11</f>
        <v>20.401228571430501</v>
      </c>
      <c r="AN642" s="308">
        <f>IFERROR((AK642 - V_NK2!$X$12) / (V_NK2!$X$11- V_NK2!$X$12) * 100, 0)</f>
        <v>66.714285714295301</v>
      </c>
      <c r="AO642" s="308">
        <v>427</v>
      </c>
      <c r="AP642" s="308">
        <v>420</v>
      </c>
      <c r="AQ642" s="308">
        <v>425.09</v>
      </c>
      <c r="AR642" s="371">
        <v>424.67</v>
      </c>
      <c r="AS642" s="312">
        <v>1.2141935483870967</v>
      </c>
      <c r="AT642" s="372">
        <v>1.22</v>
      </c>
      <c r="AU642" s="369"/>
      <c r="AV642" s="312"/>
      <c r="AW642" s="370"/>
      <c r="AX642" s="370"/>
      <c r="AY642" s="370"/>
      <c r="AZ642" s="312"/>
      <c r="BA642" s="312"/>
      <c r="BB642" s="308"/>
      <c r="BC642" s="308"/>
      <c r="BD642" s="308"/>
      <c r="BE642" s="308"/>
      <c r="BF642" s="374"/>
      <c r="BG642" s="312"/>
      <c r="BH642" s="372"/>
      <c r="BI642" s="369"/>
      <c r="BJ642" s="312"/>
      <c r="BK642" s="370">
        <v>2.8351878974392104</v>
      </c>
      <c r="BL642" s="370">
        <v>2.4075298974392103</v>
      </c>
      <c r="BM642" s="370">
        <f t="shared" si="5"/>
        <v>0.42765800000000009</v>
      </c>
      <c r="BN642" s="312">
        <f>_xll.SRS1Splines.Functions25.Linear_Interp(V_XNN1!$K$3:$K$8,V_XNN1!$L$3:$L$8,BT642)</f>
        <v>0.211782</v>
      </c>
      <c r="BO642" s="312">
        <f>(BN642/V_XNN1!$L$7)*100</f>
        <v>100.84857142857142</v>
      </c>
      <c r="BP642" s="308">
        <f>_xll.SRS1Splines.Functions25.Linear_Interp(V_XNN1!$K$3:$K$8,V_XNN1!$M$3:$M$8,BT642)</f>
        <v>5.5781999999999901E-2</v>
      </c>
      <c r="BQ642" s="308">
        <f>IFERROR((BN642 - V_XNN1!$M$16) / (V_XNN1!$M$15- V_XNN1!$M$16) * 100, 0)</f>
        <v>77.938718662952667</v>
      </c>
      <c r="BR642" s="308">
        <v>252</v>
      </c>
      <c r="BS642" s="308">
        <v>249</v>
      </c>
      <c r="BT642" s="374">
        <v>252.1</v>
      </c>
      <c r="BU642" s="312">
        <v>0.33839999999999998</v>
      </c>
      <c r="BV642" s="372">
        <v>0.34559200000000001</v>
      </c>
      <c r="BW642" s="369"/>
      <c r="BX642" s="312"/>
      <c r="BY642" s="370"/>
      <c r="BZ642" s="370"/>
      <c r="CA642" s="370"/>
      <c r="CB642" s="312"/>
      <c r="CC642" s="312"/>
      <c r="CD642" s="308"/>
      <c r="CE642" s="312"/>
      <c r="CF642" s="312"/>
      <c r="CG642" s="312"/>
      <c r="CH642" s="312"/>
      <c r="CI642" s="384"/>
      <c r="CJ642" s="312"/>
      <c r="CK642" s="372"/>
      <c r="CL642" s="369"/>
      <c r="CM642" s="312"/>
      <c r="CN642" s="370"/>
      <c r="CO642" s="370"/>
      <c r="CP642" s="370"/>
      <c r="CQ642" s="312"/>
      <c r="CR642" s="312"/>
      <c r="CS642" s="308"/>
      <c r="CT642" s="312"/>
      <c r="CU642" s="312"/>
      <c r="CV642" s="312"/>
      <c r="CW642" s="312"/>
      <c r="CX642" s="384"/>
      <c r="CY642" s="312"/>
      <c r="CZ642" s="372"/>
    </row>
    <row r="643" spans="1:104" s="1" customFormat="1" hidden="1">
      <c r="A643" s="271">
        <v>45202</v>
      </c>
      <c r="B643" s="380"/>
      <c r="C643" s="381"/>
      <c r="D643" s="382"/>
      <c r="E643" s="382"/>
      <c r="F643" s="382"/>
      <c r="G643" s="312"/>
      <c r="H643" s="308"/>
      <c r="I643" s="308"/>
      <c r="J643" s="308"/>
      <c r="K643" s="308"/>
      <c r="L643" s="308"/>
      <c r="M643" s="371"/>
      <c r="N643" s="371"/>
      <c r="O643" s="312"/>
      <c r="P643" s="383"/>
      <c r="Q643" s="369">
        <v>4.5999999999999996</v>
      </c>
      <c r="R643" s="312"/>
      <c r="S643" s="370">
        <v>3.0040572097702025</v>
      </c>
      <c r="T643" s="370">
        <v>2.6446499999999999</v>
      </c>
      <c r="U643" s="370">
        <v>0</v>
      </c>
      <c r="V643" s="312">
        <f>_xll.SRS1Splines.Functions25.Linear_Interp(V_NK3!$P$8:$P$32,V_NK3!$R$8:$R$32,AC643)</f>
        <v>472.72753673</v>
      </c>
      <c r="W643" s="312">
        <f>(V643/V_NK3!$R$28)*100</f>
        <v>87.195431571198284</v>
      </c>
      <c r="X643" s="308">
        <f>V643-V_NK3!$R$8</f>
        <v>416.14888473000002</v>
      </c>
      <c r="Y643" s="308">
        <f>IFERROR((V643 - V_NK3!$V$10) / (V_NK3!$V$9- V_NK3!$V$10) * 100, 0)</f>
        <v>85.703437667081218</v>
      </c>
      <c r="Z643" s="308">
        <v>541.79999999999995</v>
      </c>
      <c r="AA643" s="308">
        <v>521</v>
      </c>
      <c r="AB643" s="312">
        <v>539.79999999999995</v>
      </c>
      <c r="AC643" s="371">
        <v>539.13</v>
      </c>
      <c r="AD643" s="308">
        <v>1.19</v>
      </c>
      <c r="AE643" s="372">
        <v>0.65300000000000002</v>
      </c>
      <c r="AF643" s="373">
        <v>0.4</v>
      </c>
      <c r="AG643" s="312"/>
      <c r="AH643" s="370">
        <v>3.3715238792241671</v>
      </c>
      <c r="AI643" s="370">
        <v>4.8019776872727276</v>
      </c>
      <c r="AJ643" s="370">
        <v>0</v>
      </c>
      <c r="AK643" s="312">
        <f>_xll.SRS1Splines.Functions25.Linear_Interp(V_NK2!$R$10:$R$21,V_NK2!$T$10:$T$21,AR643)</f>
        <v>60.391200000029599</v>
      </c>
      <c r="AL643" s="312">
        <f>(AK643/V_NK2!$T$18)*100</f>
        <v>84.581512605083461</v>
      </c>
      <c r="AM643" s="308">
        <f>AK643-V_NK2!$T$11</f>
        <v>19.571200000001802</v>
      </c>
      <c r="AN643" s="308">
        <f>IFERROR((AK643 - V_NK2!$X$12) / (V_NK2!$X$11- V_NK2!$X$12) * 100, 0)</f>
        <v>64.000000000009038</v>
      </c>
      <c r="AO643" s="308">
        <v>427</v>
      </c>
      <c r="AP643" s="308">
        <v>420</v>
      </c>
      <c r="AQ643" s="308">
        <v>425.09</v>
      </c>
      <c r="AR643" s="371">
        <v>424.48</v>
      </c>
      <c r="AS643" s="312">
        <v>1.2141935483870967</v>
      </c>
      <c r="AT643" s="372">
        <v>1.1399999999999999</v>
      </c>
      <c r="AU643" s="369"/>
      <c r="AV643" s="312"/>
      <c r="AW643" s="370"/>
      <c r="AX643" s="370"/>
      <c r="AY643" s="370"/>
      <c r="AZ643" s="312"/>
      <c r="BA643" s="312"/>
      <c r="BB643" s="308"/>
      <c r="BC643" s="308"/>
      <c r="BD643" s="308"/>
      <c r="BE643" s="308"/>
      <c r="BF643" s="374"/>
      <c r="BG643" s="312"/>
      <c r="BH643" s="372"/>
      <c r="BI643" s="369"/>
      <c r="BJ643" s="312"/>
      <c r="BK643" s="370">
        <v>2.8318579612978101</v>
      </c>
      <c r="BL643" s="370">
        <v>2.40419996129781</v>
      </c>
      <c r="BM643" s="370">
        <f t="shared" si="5"/>
        <v>0.42765800000000009</v>
      </c>
      <c r="BN643" s="312">
        <f>_xll.SRS1Splines.Functions25.Linear_Interp(V_XNN1!$K$3:$K$8,V_XNN1!$L$3:$L$8,BT643)</f>
        <v>0.211782</v>
      </c>
      <c r="BO643" s="312">
        <f>(BN643/V_XNN1!$L$7)*100</f>
        <v>100.84857142857142</v>
      </c>
      <c r="BP643" s="308">
        <f>_xll.SRS1Splines.Functions25.Linear_Interp(V_XNN1!$K$3:$K$8,V_XNN1!$M$3:$M$8,BT643)</f>
        <v>5.5781999999999901E-2</v>
      </c>
      <c r="BQ643" s="308">
        <f>IFERROR((BN643 - V_XNN1!$M$16) / (V_XNN1!$M$15- V_XNN1!$M$16) * 100, 0)</f>
        <v>77.938718662952667</v>
      </c>
      <c r="BR643" s="308">
        <v>252</v>
      </c>
      <c r="BS643" s="308">
        <v>249</v>
      </c>
      <c r="BT643" s="374">
        <v>252.1</v>
      </c>
      <c r="BU643" s="312">
        <v>0.33839999999999998</v>
      </c>
      <c r="BV643" s="372">
        <v>0.34511399999999998</v>
      </c>
      <c r="BW643" s="369"/>
      <c r="BX643" s="312"/>
      <c r="BY643" s="370"/>
      <c r="BZ643" s="370"/>
      <c r="CA643" s="370"/>
      <c r="CB643" s="312"/>
      <c r="CC643" s="312"/>
      <c r="CD643" s="308"/>
      <c r="CE643" s="312"/>
      <c r="CF643" s="312"/>
      <c r="CG643" s="312"/>
      <c r="CH643" s="312"/>
      <c r="CI643" s="384"/>
      <c r="CJ643" s="312"/>
      <c r="CK643" s="372"/>
      <c r="CL643" s="369"/>
      <c r="CM643" s="312"/>
      <c r="CN643" s="370"/>
      <c r="CO643" s="370"/>
      <c r="CP643" s="370"/>
      <c r="CQ643" s="312"/>
      <c r="CR643" s="312"/>
      <c r="CS643" s="308"/>
      <c r="CT643" s="312"/>
      <c r="CU643" s="312"/>
      <c r="CV643" s="312"/>
      <c r="CW643" s="312"/>
      <c r="CX643" s="384"/>
      <c r="CY643" s="312"/>
      <c r="CZ643" s="372"/>
    </row>
    <row r="644" spans="1:104" s="1" customFormat="1" hidden="1">
      <c r="A644" s="271">
        <v>45203</v>
      </c>
      <c r="B644" s="380"/>
      <c r="C644" s="381"/>
      <c r="D644" s="382"/>
      <c r="E644" s="382"/>
      <c r="F644" s="382"/>
      <c r="G644" s="312"/>
      <c r="H644" s="308"/>
      <c r="I644" s="308"/>
      <c r="J644" s="308"/>
      <c r="K644" s="308"/>
      <c r="L644" s="308"/>
      <c r="M644" s="371"/>
      <c r="N644" s="371"/>
      <c r="O644" s="312"/>
      <c r="P644" s="383"/>
      <c r="Q644" s="369">
        <v>26.8</v>
      </c>
      <c r="R644" s="312"/>
      <c r="S644" s="370">
        <v>4.3971966293144229</v>
      </c>
      <c r="T644" s="370">
        <v>3.318975</v>
      </c>
      <c r="U644" s="370">
        <v>0</v>
      </c>
      <c r="V644" s="312">
        <f>_xll.SRS1Splines.Functions25.Linear_Interp(V_NK3!$P$8:$P$32,V_NK3!$R$8:$R$32,AC644)</f>
        <v>473.805758359999</v>
      </c>
      <c r="W644" s="312">
        <f>(V644/V_NK3!$R$28)*100</f>
        <v>87.394311460885916</v>
      </c>
      <c r="X644" s="308">
        <f>V644-V_NK3!$R$8</f>
        <v>417.22710635999903</v>
      </c>
      <c r="Y644" s="308">
        <f>IFERROR((V644 - V_NK3!$V$10) / (V_NK3!$V$9- V_NK3!$V$10) * 100, 0)</f>
        <v>85.925491128351155</v>
      </c>
      <c r="Z644" s="308">
        <v>541.79999999999995</v>
      </c>
      <c r="AA644" s="308">
        <v>521</v>
      </c>
      <c r="AB644" s="312">
        <v>539.79999999999995</v>
      </c>
      <c r="AC644" s="371">
        <v>539.16</v>
      </c>
      <c r="AD644" s="308">
        <v>1.19</v>
      </c>
      <c r="AE644" s="372">
        <v>0.81950000000000001</v>
      </c>
      <c r="AF644" s="373">
        <v>54.4</v>
      </c>
      <c r="AG644" s="312"/>
      <c r="AH644" s="370">
        <v>4.4381523876737585</v>
      </c>
      <c r="AI644" s="370">
        <v>5.1238428218181813</v>
      </c>
      <c r="AJ644" s="370">
        <v>0</v>
      </c>
      <c r="AK644" s="312">
        <f>_xll.SRS1Splines.Functions25.Linear_Interp(V_NK2!$R$10:$R$21,V_NK2!$T$10:$T$21,AR644)</f>
        <v>60.041714285743701</v>
      </c>
      <c r="AL644" s="312">
        <f>(AK644/V_NK2!$T$18)*100</f>
        <v>84.092036814767084</v>
      </c>
      <c r="AM644" s="308">
        <f>AK644-V_NK2!$T$11</f>
        <v>19.221714285715905</v>
      </c>
      <c r="AN644" s="308">
        <f>IFERROR((AK644 - V_NK2!$X$12) / (V_NK2!$X$11- V_NK2!$X$12) * 100, 0)</f>
        <v>62.857142857151239</v>
      </c>
      <c r="AO644" s="308">
        <v>427</v>
      </c>
      <c r="AP644" s="308">
        <v>420</v>
      </c>
      <c r="AQ644" s="308">
        <v>425.09</v>
      </c>
      <c r="AR644" s="371">
        <v>424.4</v>
      </c>
      <c r="AS644" s="312">
        <v>1.2141935483870967</v>
      </c>
      <c r="AT644" s="372">
        <v>1.2110000000000001</v>
      </c>
      <c r="AU644" s="369"/>
      <c r="AV644" s="312"/>
      <c r="AW644" s="370"/>
      <c r="AX644" s="370"/>
      <c r="AY644" s="370"/>
      <c r="AZ644" s="312"/>
      <c r="BA644" s="312"/>
      <c r="BB644" s="308"/>
      <c r="BC644" s="308"/>
      <c r="BD644" s="308"/>
      <c r="BE644" s="308"/>
      <c r="BF644" s="374"/>
      <c r="BG644" s="312"/>
      <c r="BH644" s="372"/>
      <c r="BI644" s="369"/>
      <c r="BJ644" s="312"/>
      <c r="BK644" s="370">
        <v>2.7298955446042696</v>
      </c>
      <c r="BL644" s="370">
        <v>2.3910195446042697</v>
      </c>
      <c r="BM644" s="370">
        <f t="shared" si="5"/>
        <v>0.33887599999999996</v>
      </c>
      <c r="BN644" s="312">
        <f>_xll.SRS1Splines.Functions25.Linear_Interp(V_XNN1!$K$3:$K$8,V_XNN1!$L$3:$L$8,BT644)</f>
        <v>0.211782</v>
      </c>
      <c r="BO644" s="312">
        <f>(BN644/V_XNN1!$L$7)*100</f>
        <v>100.84857142857142</v>
      </c>
      <c r="BP644" s="308">
        <f>_xll.SRS1Splines.Functions25.Linear_Interp(V_XNN1!$K$3:$K$8,V_XNN1!$M$3:$M$8,BT644)</f>
        <v>5.5781999999999901E-2</v>
      </c>
      <c r="BQ644" s="308">
        <f>IFERROR((BN644 - V_XNN1!$M$16) / (V_XNN1!$M$15- V_XNN1!$M$16) * 100, 0)</f>
        <v>77.938718662952667</v>
      </c>
      <c r="BR644" s="308">
        <v>252</v>
      </c>
      <c r="BS644" s="308">
        <v>249</v>
      </c>
      <c r="BT644" s="374">
        <v>252.1</v>
      </c>
      <c r="BU644" s="312">
        <v>0.33839999999999998</v>
      </c>
      <c r="BV644" s="372">
        <v>0.34322199999999997</v>
      </c>
      <c r="BW644" s="369"/>
      <c r="BX644" s="312"/>
      <c r="BY644" s="370"/>
      <c r="BZ644" s="370"/>
      <c r="CA644" s="370"/>
      <c r="CB644" s="312"/>
      <c r="CC644" s="312"/>
      <c r="CD644" s="308"/>
      <c r="CE644" s="312"/>
      <c r="CF644" s="312"/>
      <c r="CG644" s="312"/>
      <c r="CH644" s="312"/>
      <c r="CI644" s="384"/>
      <c r="CJ644" s="312"/>
      <c r="CK644" s="372"/>
      <c r="CL644" s="369"/>
      <c r="CM644" s="312"/>
      <c r="CN644" s="370"/>
      <c r="CO644" s="370"/>
      <c r="CP644" s="370"/>
      <c r="CQ644" s="312"/>
      <c r="CR644" s="312"/>
      <c r="CS644" s="308"/>
      <c r="CT644" s="312"/>
      <c r="CU644" s="312"/>
      <c r="CV644" s="312"/>
      <c r="CW644" s="312"/>
      <c r="CX644" s="384"/>
      <c r="CY644" s="312"/>
      <c r="CZ644" s="372"/>
    </row>
    <row r="645" spans="1:104" s="1" customFormat="1" hidden="1">
      <c r="A645" s="271">
        <v>45204</v>
      </c>
      <c r="B645" s="380"/>
      <c r="C645" s="381"/>
      <c r="D645" s="382"/>
      <c r="E645" s="382"/>
      <c r="F645" s="382"/>
      <c r="G645" s="312"/>
      <c r="H645" s="308"/>
      <c r="I645" s="308"/>
      <c r="J645" s="308"/>
      <c r="K645" s="308"/>
      <c r="L645" s="308"/>
      <c r="M645" s="371"/>
      <c r="N645" s="371"/>
      <c r="O645" s="312"/>
      <c r="P645" s="383"/>
      <c r="Q645" s="369">
        <v>5.2</v>
      </c>
      <c r="R645" s="312"/>
      <c r="S645" s="370">
        <v>3.1697022097702021</v>
      </c>
      <c r="T645" s="370">
        <v>2.8102949999999995</v>
      </c>
      <c r="U645" s="370">
        <v>0</v>
      </c>
      <c r="V645" s="312">
        <f>_xll.SRS1Splines.Functions25.Linear_Interp(V_NK3!$P$8:$P$32,V_NK3!$R$8:$R$32,AC645)</f>
        <v>474.16516556999898</v>
      </c>
      <c r="W645" s="312">
        <f>(V645/V_NK3!$R$28)*100</f>
        <v>87.460604757448507</v>
      </c>
      <c r="X645" s="308">
        <f>V645-V_NK3!$R$8</f>
        <v>417.586513569999</v>
      </c>
      <c r="Y645" s="308">
        <f>IFERROR((V645 - V_NK3!$V$10) / (V_NK3!$V$9- V_NK3!$V$10) * 100, 0)</f>
        <v>85.999508948774519</v>
      </c>
      <c r="Z645" s="308">
        <v>541.79999999999995</v>
      </c>
      <c r="AA645" s="308">
        <v>521</v>
      </c>
      <c r="AB645" s="312">
        <v>539.79999999999995</v>
      </c>
      <c r="AC645" s="371">
        <v>539.16999999999996</v>
      </c>
      <c r="AD645" s="308">
        <v>1.19</v>
      </c>
      <c r="AE645" s="372">
        <v>0.69389999999999996</v>
      </c>
      <c r="AF645" s="373">
        <v>4.2</v>
      </c>
      <c r="AG645" s="312"/>
      <c r="AH645" s="370">
        <v>3.5752672292241661</v>
      </c>
      <c r="AI645" s="370">
        <v>5.0839387854545457</v>
      </c>
      <c r="AJ645" s="370">
        <v>0</v>
      </c>
      <c r="AK645" s="312">
        <f>_xll.SRS1Splines.Functions25.Linear_Interp(V_NK2!$R$10:$R$21,V_NK2!$T$10:$T$21,AR645)</f>
        <v>59.080628571458</v>
      </c>
      <c r="AL645" s="312">
        <f>(AK645/V_NK2!$T$18)*100</f>
        <v>82.745978391397756</v>
      </c>
      <c r="AM645" s="308">
        <f>AK645-V_NK2!$T$11</f>
        <v>18.260628571430203</v>
      </c>
      <c r="AN645" s="308">
        <f>IFERROR((AK645 - V_NK2!$X$12) / (V_NK2!$X$11- V_NK2!$X$12) * 100, 0)</f>
        <v>59.714285714293979</v>
      </c>
      <c r="AO645" s="308">
        <v>427</v>
      </c>
      <c r="AP645" s="308">
        <v>420</v>
      </c>
      <c r="AQ645" s="308">
        <v>425.09</v>
      </c>
      <c r="AR645" s="371">
        <v>424.18</v>
      </c>
      <c r="AS645" s="312">
        <v>1.2141935483870967</v>
      </c>
      <c r="AT645" s="372">
        <v>1.2</v>
      </c>
      <c r="AU645" s="369"/>
      <c r="AV645" s="312"/>
      <c r="AW645" s="370"/>
      <c r="AX645" s="370"/>
      <c r="AY645" s="370"/>
      <c r="AZ645" s="312"/>
      <c r="BA645" s="312"/>
      <c r="BB645" s="308"/>
      <c r="BC645" s="308"/>
      <c r="BD645" s="308"/>
      <c r="BE645" s="308"/>
      <c r="BF645" s="374"/>
      <c r="BG645" s="312"/>
      <c r="BH645" s="372"/>
      <c r="BI645" s="369"/>
      <c r="BJ645" s="312"/>
      <c r="BK645" s="370">
        <v>2.68947074035133</v>
      </c>
      <c r="BL645" s="370">
        <v>2.3962304070179998</v>
      </c>
      <c r="BM645" s="370">
        <f t="shared" si="5"/>
        <v>0.29324033333333022</v>
      </c>
      <c r="BN645" s="312">
        <f>_xll.SRS1Splines.Functions25.Linear_Interp(V_XNN1!$K$3:$K$8,V_XNN1!$L$3:$L$8,BT645)</f>
        <v>0.21142559999999999</v>
      </c>
      <c r="BO645" s="312">
        <f>(BN645/V_XNN1!$L$7)*100</f>
        <v>100.67885714285714</v>
      </c>
      <c r="BP645" s="308">
        <f>_xll.SRS1Splines.Functions25.Linear_Interp(V_XNN1!$K$3:$K$8,V_XNN1!$M$3:$M$8,BT645)</f>
        <v>5.54256000000002E-2</v>
      </c>
      <c r="BQ645" s="308">
        <f>IFERROR((BN645 - V_XNN1!$M$16) / (V_XNN1!$M$15- V_XNN1!$M$16) * 100, 0)</f>
        <v>76.835654596100284</v>
      </c>
      <c r="BR645" s="308">
        <v>252</v>
      </c>
      <c r="BS645" s="308">
        <v>249</v>
      </c>
      <c r="BT645" s="374">
        <v>252.08</v>
      </c>
      <c r="BU645" s="312">
        <v>0.33839999999999998</v>
      </c>
      <c r="BV645" s="372">
        <v>0.34397000000000005</v>
      </c>
      <c r="BW645" s="369"/>
      <c r="BX645" s="312"/>
      <c r="BY645" s="370"/>
      <c r="BZ645" s="370"/>
      <c r="CA645" s="370"/>
      <c r="CB645" s="312"/>
      <c r="CC645" s="312"/>
      <c r="CD645" s="308"/>
      <c r="CE645" s="312"/>
      <c r="CF645" s="312"/>
      <c r="CG645" s="312"/>
      <c r="CH645" s="312"/>
      <c r="CI645" s="384"/>
      <c r="CJ645" s="312"/>
      <c r="CK645" s="372"/>
      <c r="CL645" s="369"/>
      <c r="CM645" s="312"/>
      <c r="CN645" s="370"/>
      <c r="CO645" s="370"/>
      <c r="CP645" s="370"/>
      <c r="CQ645" s="312"/>
      <c r="CR645" s="312"/>
      <c r="CS645" s="308"/>
      <c r="CT645" s="312"/>
      <c r="CU645" s="312"/>
      <c r="CV645" s="312"/>
      <c r="CW645" s="312"/>
      <c r="CX645" s="384"/>
      <c r="CY645" s="312"/>
      <c r="CZ645" s="372"/>
    </row>
    <row r="646" spans="1:104" s="1" customFormat="1" hidden="1">
      <c r="A646" s="271">
        <v>45205</v>
      </c>
      <c r="B646" s="380"/>
      <c r="C646" s="381"/>
      <c r="D646" s="382"/>
      <c r="E646" s="382"/>
      <c r="F646" s="382"/>
      <c r="G646" s="312"/>
      <c r="H646" s="308"/>
      <c r="I646" s="308"/>
      <c r="J646" s="308"/>
      <c r="K646" s="308"/>
      <c r="L646" s="308"/>
      <c r="M646" s="371"/>
      <c r="N646" s="371"/>
      <c r="O646" s="312"/>
      <c r="P646" s="383"/>
      <c r="Q646" s="369">
        <v>22.8</v>
      </c>
      <c r="R646" s="312"/>
      <c r="S646" s="370">
        <v>4.0572900000000001</v>
      </c>
      <c r="T646" s="370">
        <v>4.0572900000000001</v>
      </c>
      <c r="U646" s="370">
        <v>0</v>
      </c>
      <c r="V646" s="312">
        <f>_xll.SRS1Splines.Functions25.Linear_Interp(V_NK3!$P$8:$P$32,V_NK3!$R$8:$R$32,AC646)</f>
        <v>474.16516556999898</v>
      </c>
      <c r="W646" s="312">
        <f>(V646/V_NK3!$R$28)*100</f>
        <v>87.460604757448507</v>
      </c>
      <c r="X646" s="308">
        <f>V646-V_NK3!$R$8</f>
        <v>417.586513569999</v>
      </c>
      <c r="Y646" s="308">
        <f>IFERROR((V646 - V_NK3!$V$10) / (V_NK3!$V$9- V_NK3!$V$10) * 100, 0)</f>
        <v>85.999508948774519</v>
      </c>
      <c r="Z646" s="308">
        <v>541.79999999999995</v>
      </c>
      <c r="AA646" s="308">
        <v>521</v>
      </c>
      <c r="AB646" s="312">
        <v>539.79999999999995</v>
      </c>
      <c r="AC646" s="371">
        <v>539.16999999999996</v>
      </c>
      <c r="AD646" s="308">
        <v>1.19</v>
      </c>
      <c r="AE646" s="372">
        <v>1.0018</v>
      </c>
      <c r="AF646" s="373">
        <v>27</v>
      </c>
      <c r="AG646" s="312"/>
      <c r="AH646" s="370">
        <v>4.9904666999999998</v>
      </c>
      <c r="AI646" s="370">
        <v>4.9365818181818186</v>
      </c>
      <c r="AJ646" s="370">
        <v>0</v>
      </c>
      <c r="AK646" s="312">
        <f>_xll.SRS1Splines.Functions25.Linear_Interp(V_NK2!$R$10:$R$21,V_NK2!$T$10:$T$21,AR646)</f>
        <v>59.4738000000293</v>
      </c>
      <c r="AL646" s="312">
        <f>(AK646/V_NK2!$T$18)*100</f>
        <v>83.296638655503216</v>
      </c>
      <c r="AM646" s="308">
        <f>AK646-V_NK2!$T$11</f>
        <v>18.653800000001503</v>
      </c>
      <c r="AN646" s="308">
        <f>IFERROR((AK646 - V_NK2!$X$12) / (V_NK2!$X$11- V_NK2!$X$12) * 100, 0)</f>
        <v>61.000000000007915</v>
      </c>
      <c r="AO646" s="308">
        <v>427</v>
      </c>
      <c r="AP646" s="308">
        <v>420</v>
      </c>
      <c r="AQ646" s="308">
        <v>425.09</v>
      </c>
      <c r="AR646" s="371">
        <v>424.27</v>
      </c>
      <c r="AS646" s="312">
        <v>1.2141935483870967</v>
      </c>
      <c r="AT646" s="372">
        <v>1.1981453470000001</v>
      </c>
      <c r="AU646" s="369"/>
      <c r="AV646" s="312"/>
      <c r="AW646" s="370"/>
      <c r="AX646" s="370"/>
      <c r="AY646" s="370"/>
      <c r="AZ646" s="312"/>
      <c r="BA646" s="312"/>
      <c r="BB646" s="308"/>
      <c r="BC646" s="308"/>
      <c r="BD646" s="308"/>
      <c r="BE646" s="308"/>
      <c r="BF646" s="374"/>
      <c r="BG646" s="312"/>
      <c r="BH646" s="372"/>
      <c r="BI646" s="369"/>
      <c r="BJ646" s="312"/>
      <c r="BK646" s="370">
        <v>2.7030367800640702</v>
      </c>
      <c r="BL646" s="370">
        <v>2.3884141133974102</v>
      </c>
      <c r="BM646" s="370">
        <f t="shared" si="5"/>
        <v>0.31462266666666006</v>
      </c>
      <c r="BN646" s="312">
        <f>_xll.SRS1Splines.Functions25.Linear_Interp(V_XNN1!$K$3:$K$8,V_XNN1!$L$3:$L$8,BT646)</f>
        <v>0.2149896</v>
      </c>
      <c r="BO646" s="312">
        <f>(BN646/V_XNN1!$L$7)*100</f>
        <v>102.376</v>
      </c>
      <c r="BP646" s="308">
        <f>_xll.SRS1Splines.Functions25.Linear_Interp(V_XNN1!$K$3:$K$8,V_XNN1!$M$3:$M$8,BT646)</f>
        <v>5.8989600000000003E-2</v>
      </c>
      <c r="BQ646" s="308">
        <f>IFERROR((BN646 - V_XNN1!$M$16) / (V_XNN1!$M$15- V_XNN1!$M$16) * 100, 0)</f>
        <v>87.866295264623986</v>
      </c>
      <c r="BR646" s="308">
        <v>252</v>
      </c>
      <c r="BS646" s="308">
        <v>249</v>
      </c>
      <c r="BT646" s="374">
        <v>252.28</v>
      </c>
      <c r="BU646" s="312">
        <v>0.33839999999999998</v>
      </c>
      <c r="BV646" s="372">
        <v>0.34284799999999999</v>
      </c>
      <c r="BW646" s="369"/>
      <c r="BX646" s="312"/>
      <c r="BY646" s="370"/>
      <c r="BZ646" s="370"/>
      <c r="CA646" s="370"/>
      <c r="CB646" s="312"/>
      <c r="CC646" s="312"/>
      <c r="CD646" s="308"/>
      <c r="CE646" s="312"/>
      <c r="CF646" s="312"/>
      <c r="CG646" s="312"/>
      <c r="CH646" s="312"/>
      <c r="CI646" s="384"/>
      <c r="CJ646" s="312"/>
      <c r="CK646" s="372"/>
      <c r="CL646" s="369"/>
      <c r="CM646" s="312"/>
      <c r="CN646" s="370"/>
      <c r="CO646" s="370"/>
      <c r="CP646" s="370"/>
      <c r="CQ646" s="312"/>
      <c r="CR646" s="312"/>
      <c r="CS646" s="308"/>
      <c r="CT646" s="312"/>
      <c r="CU646" s="312"/>
      <c r="CV646" s="312"/>
      <c r="CW646" s="312"/>
      <c r="CX646" s="384"/>
      <c r="CY646" s="312"/>
      <c r="CZ646" s="372"/>
    </row>
    <row r="647" spans="1:104" s="1" customFormat="1" hidden="1">
      <c r="A647" s="271">
        <v>45206</v>
      </c>
      <c r="B647" s="380"/>
      <c r="C647" s="381"/>
      <c r="D647" s="382"/>
      <c r="E647" s="382"/>
      <c r="F647" s="382"/>
      <c r="G647" s="312"/>
      <c r="H647" s="308"/>
      <c r="I647" s="308"/>
      <c r="J647" s="308"/>
      <c r="K647" s="308"/>
      <c r="L647" s="308"/>
      <c r="M647" s="371"/>
      <c r="N647" s="371"/>
      <c r="O647" s="312"/>
      <c r="P647" s="383"/>
      <c r="Q647" s="369">
        <v>9.8000000000000007</v>
      </c>
      <c r="R647" s="312"/>
      <c r="S647" s="370">
        <v>6.1845732586326596</v>
      </c>
      <c r="T647" s="370">
        <v>4.02813</v>
      </c>
      <c r="U647" s="370">
        <v>0</v>
      </c>
      <c r="V647" s="312">
        <f>_xll.SRS1Splines.Functions25.Linear_Interp(V_NK3!$P$8:$P$32,V_NK3!$R$8:$R$32,AC647)</f>
        <v>476.32160883000103</v>
      </c>
      <c r="W647" s="312">
        <f>(V647/V_NK3!$R$28)*100</f>
        <v>87.858364536824496</v>
      </c>
      <c r="X647" s="308">
        <f>V647-V_NK3!$R$8</f>
        <v>419.74295683000105</v>
      </c>
      <c r="Y647" s="308">
        <f>IFERROR((V647 - V_NK3!$V$10) / (V_NK3!$V$9- V_NK3!$V$10) * 100, 0)</f>
        <v>86.443615871315217</v>
      </c>
      <c r="Z647" s="308">
        <v>541.79999999999995</v>
      </c>
      <c r="AA647" s="308">
        <v>521</v>
      </c>
      <c r="AB647" s="312">
        <v>539.79999999999995</v>
      </c>
      <c r="AC647" s="371">
        <v>539.23</v>
      </c>
      <c r="AD647" s="308">
        <v>1.19</v>
      </c>
      <c r="AE647" s="372">
        <v>0.99460000000000004</v>
      </c>
      <c r="AF647" s="373">
        <v>9.8000000000000007</v>
      </c>
      <c r="AG647" s="312"/>
      <c r="AH647" s="370">
        <v>5.6662261753487781</v>
      </c>
      <c r="AI647" s="370">
        <v>4.7720290909090908</v>
      </c>
      <c r="AJ647" s="370">
        <v>0</v>
      </c>
      <c r="AK647" s="312">
        <f>_xll.SRS1Splines.Functions25.Linear_Interp(V_NK2!$R$10:$R$21,V_NK2!$T$10:$T$21,AR647)</f>
        <v>60.216457142886597</v>
      </c>
      <c r="AL647" s="312">
        <f>(AK647/V_NK2!$T$18)*100</f>
        <v>84.336774709925194</v>
      </c>
      <c r="AM647" s="308">
        <f>AK647-V_NK2!$T$11</f>
        <v>19.3964571428588</v>
      </c>
      <c r="AN647" s="308">
        <f>IFERROR((AK647 - V_NK2!$X$12) / (V_NK2!$X$11- V_NK2!$X$12) * 100, 0)</f>
        <v>63.428571428579957</v>
      </c>
      <c r="AO647" s="308">
        <v>427</v>
      </c>
      <c r="AP647" s="308">
        <v>420</v>
      </c>
      <c r="AQ647" s="308">
        <v>425.09</v>
      </c>
      <c r="AR647" s="371">
        <v>424.44</v>
      </c>
      <c r="AS647" s="312">
        <v>1.2141935483870967</v>
      </c>
      <c r="AT647" s="372">
        <v>1.1599766330000001</v>
      </c>
      <c r="AU647" s="369"/>
      <c r="AV647" s="312"/>
      <c r="AW647" s="370"/>
      <c r="AX647" s="370"/>
      <c r="AY647" s="370"/>
      <c r="AZ647" s="312"/>
      <c r="BA647" s="312"/>
      <c r="BB647" s="308"/>
      <c r="BC647" s="308"/>
      <c r="BD647" s="308"/>
      <c r="BE647" s="308"/>
      <c r="BF647" s="374"/>
      <c r="BG647" s="312"/>
      <c r="BH647" s="372"/>
      <c r="BI647" s="369"/>
      <c r="BJ647" s="312"/>
      <c r="BK647" s="370">
        <v>3.6978667510374299</v>
      </c>
      <c r="BL647" s="370">
        <v>2.40956408437077</v>
      </c>
      <c r="BM647" s="370">
        <f t="shared" si="5"/>
        <v>1.2883026666666599</v>
      </c>
      <c r="BN647" s="312">
        <f>_xll.SRS1Splines.Functions25.Linear_Interp(V_XNN1!$K$3:$K$8,V_XNN1!$L$3:$L$8,BT647)</f>
        <v>0.2132076</v>
      </c>
      <c r="BO647" s="312">
        <f>(BN647/V_XNN1!$L$7)*100</f>
        <v>101.52742857142857</v>
      </c>
      <c r="BP647" s="308">
        <f>_xll.SRS1Splines.Functions25.Linear_Interp(V_XNN1!$K$3:$K$8,V_XNN1!$M$3:$M$8,BT647)</f>
        <v>5.7207600000000101E-2</v>
      </c>
      <c r="BQ647" s="308">
        <f>IFERROR((BN647 - V_XNN1!$M$16) / (V_XNN1!$M$15- V_XNN1!$M$16) * 100, 0)</f>
        <v>82.350974930362128</v>
      </c>
      <c r="BR647" s="308">
        <v>252</v>
      </c>
      <c r="BS647" s="308">
        <v>249</v>
      </c>
      <c r="BT647" s="374">
        <v>252.18</v>
      </c>
      <c r="BU647" s="312">
        <v>0.33839999999999998</v>
      </c>
      <c r="BV647" s="372">
        <v>0.34588400000000002</v>
      </c>
      <c r="BW647" s="369"/>
      <c r="BX647" s="312"/>
      <c r="BY647" s="370"/>
      <c r="BZ647" s="370"/>
      <c r="CA647" s="370"/>
      <c r="CB647" s="312"/>
      <c r="CC647" s="312"/>
      <c r="CD647" s="308"/>
      <c r="CE647" s="312"/>
      <c r="CF647" s="312"/>
      <c r="CG647" s="312"/>
      <c r="CH647" s="312"/>
      <c r="CI647" s="384"/>
      <c r="CJ647" s="312"/>
      <c r="CK647" s="372"/>
      <c r="CL647" s="369"/>
      <c r="CM647" s="312"/>
      <c r="CN647" s="370"/>
      <c r="CO647" s="370"/>
      <c r="CP647" s="370"/>
      <c r="CQ647" s="312"/>
      <c r="CR647" s="312"/>
      <c r="CS647" s="308"/>
      <c r="CT647" s="312"/>
      <c r="CU647" s="312"/>
      <c r="CV647" s="312"/>
      <c r="CW647" s="312"/>
      <c r="CX647" s="384"/>
      <c r="CY647" s="312"/>
      <c r="CZ647" s="372"/>
    </row>
    <row r="648" spans="1:104" s="1" customFormat="1" hidden="1">
      <c r="A648" s="271">
        <v>45207</v>
      </c>
      <c r="B648" s="380"/>
      <c r="C648" s="381"/>
      <c r="D648" s="382"/>
      <c r="E648" s="382"/>
      <c r="F648" s="382"/>
      <c r="G648" s="312"/>
      <c r="H648" s="308"/>
      <c r="I648" s="308"/>
      <c r="J648" s="308"/>
      <c r="K648" s="308"/>
      <c r="L648" s="308"/>
      <c r="M648" s="371"/>
      <c r="N648" s="371"/>
      <c r="O648" s="312"/>
      <c r="P648" s="383"/>
      <c r="Q648" s="369">
        <v>17.2</v>
      </c>
      <c r="R648" s="312"/>
      <c r="S648" s="370">
        <v>4.3506216293144222</v>
      </c>
      <c r="T648" s="370">
        <v>3.2723999999999998</v>
      </c>
      <c r="U648" s="370">
        <v>0</v>
      </c>
      <c r="V648" s="312">
        <f>_xll.SRS1Splines.Functions25.Linear_Interp(V_NK3!$P$8:$P$32,V_NK3!$R$8:$R$32,AC648)</f>
        <v>477.39983045999998</v>
      </c>
      <c r="W648" s="312">
        <f>(V648/V_NK3!$R$28)*100</f>
        <v>88.057244426512113</v>
      </c>
      <c r="X648" s="308">
        <f>V648-V_NK3!$R$8</f>
        <v>420.82117846</v>
      </c>
      <c r="Y648" s="308">
        <f>IFERROR((V648 - V_NK3!$V$10) / (V_NK3!$V$9- V_NK3!$V$10) * 100, 0)</f>
        <v>86.665669332585139</v>
      </c>
      <c r="Z648" s="308">
        <v>541.79999999999995</v>
      </c>
      <c r="AA648" s="308">
        <v>521</v>
      </c>
      <c r="AB648" s="312">
        <v>539.79999999999995</v>
      </c>
      <c r="AC648" s="371">
        <v>539.26</v>
      </c>
      <c r="AD648" s="308">
        <v>1.19</v>
      </c>
      <c r="AE648" s="372">
        <v>0.80800000000000005</v>
      </c>
      <c r="AF648" s="373">
        <v>2.4</v>
      </c>
      <c r="AG648" s="312"/>
      <c r="AH648" s="370">
        <v>4.3808651376737586</v>
      </c>
      <c r="AI648" s="370">
        <v>3.8669890909090907</v>
      </c>
      <c r="AJ648" s="370">
        <v>0</v>
      </c>
      <c r="AK648" s="312">
        <f>_xll.SRS1Splines.Functions25.Linear_Interp(V_NK2!$R$10:$R$21,V_NK2!$T$10:$T$21,AR648)</f>
        <v>60.8717428571723</v>
      </c>
      <c r="AL648" s="312">
        <f>(AK648/V_NK2!$T$18)*100</f>
        <v>85.254541816767926</v>
      </c>
      <c r="AM648" s="308">
        <f>AK648-V_NK2!$T$11</f>
        <v>20.051742857144504</v>
      </c>
      <c r="AN648" s="308">
        <f>IFERROR((AK648 - V_NK2!$X$12) / (V_NK2!$X$11- V_NK2!$X$12) * 100, 0)</f>
        <v>65.571428571437167</v>
      </c>
      <c r="AO648" s="308">
        <v>427</v>
      </c>
      <c r="AP648" s="308">
        <v>420</v>
      </c>
      <c r="AQ648" s="308">
        <v>425.09</v>
      </c>
      <c r="AR648" s="371">
        <v>424.59</v>
      </c>
      <c r="AS648" s="312">
        <v>1.2141935483870967</v>
      </c>
      <c r="AT648" s="372">
        <v>0.94</v>
      </c>
      <c r="AU648" s="369"/>
      <c r="AV648" s="312"/>
      <c r="AW648" s="370"/>
      <c r="AX648" s="370"/>
      <c r="AY648" s="370"/>
      <c r="AZ648" s="312"/>
      <c r="BA648" s="312"/>
      <c r="BB648" s="308"/>
      <c r="BC648" s="308"/>
      <c r="BD648" s="308"/>
      <c r="BE648" s="308"/>
      <c r="BF648" s="374"/>
      <c r="BG648" s="312"/>
      <c r="BH648" s="372"/>
      <c r="BI648" s="369"/>
      <c r="BJ648" s="312"/>
      <c r="BK648" s="370">
        <v>3.6220905559139096</v>
      </c>
      <c r="BL648" s="370">
        <v>2.40773888924724</v>
      </c>
      <c r="BM648" s="370">
        <f t="shared" si="5"/>
        <v>1.2143516666666696</v>
      </c>
      <c r="BN648" s="312">
        <f>_xll.SRS1Splines.Functions25.Linear_Interp(V_XNN1!$K$3:$K$8,V_XNN1!$L$3:$L$8,BT648)</f>
        <v>0.21249480000000001</v>
      </c>
      <c r="BO648" s="312">
        <f>(BN648/V_XNN1!$L$7)*100</f>
        <v>101.18800000000002</v>
      </c>
      <c r="BP648" s="308">
        <f>_xll.SRS1Splines.Functions25.Linear_Interp(V_XNN1!$K$3:$K$8,V_XNN1!$M$3:$M$8,BT648)</f>
        <v>5.6494799999999699E-2</v>
      </c>
      <c r="BQ648" s="308">
        <f>IFERROR((BN648 - V_XNN1!$M$16) / (V_XNN1!$M$15- V_XNN1!$M$16) * 100, 0)</f>
        <v>80.144846796657447</v>
      </c>
      <c r="BR648" s="308">
        <v>252</v>
      </c>
      <c r="BS648" s="308">
        <v>249</v>
      </c>
      <c r="BT648" s="374">
        <v>252.14</v>
      </c>
      <c r="BU648" s="312">
        <v>0.33839999999999998</v>
      </c>
      <c r="BV648" s="372">
        <v>0.34562200000000004</v>
      </c>
      <c r="BW648" s="369"/>
      <c r="BX648" s="312"/>
      <c r="BY648" s="370"/>
      <c r="BZ648" s="370"/>
      <c r="CA648" s="370"/>
      <c r="CB648" s="312"/>
      <c r="CC648" s="312"/>
      <c r="CD648" s="308"/>
      <c r="CE648" s="312"/>
      <c r="CF648" s="312"/>
      <c r="CG648" s="312"/>
      <c r="CH648" s="312"/>
      <c r="CI648" s="384"/>
      <c r="CJ648" s="312"/>
      <c r="CK648" s="372"/>
      <c r="CL648" s="369"/>
      <c r="CM648" s="312"/>
      <c r="CN648" s="370"/>
      <c r="CO648" s="370"/>
      <c r="CP648" s="370"/>
      <c r="CQ648" s="312"/>
      <c r="CR648" s="312"/>
      <c r="CS648" s="308"/>
      <c r="CT648" s="312"/>
      <c r="CU648" s="312"/>
      <c r="CV648" s="312"/>
      <c r="CW648" s="312"/>
      <c r="CX648" s="384"/>
      <c r="CY648" s="312"/>
      <c r="CZ648" s="372"/>
    </row>
    <row r="649" spans="1:104" s="1" customFormat="1" hidden="1">
      <c r="A649" s="271">
        <v>45208</v>
      </c>
      <c r="B649" s="380"/>
      <c r="C649" s="381"/>
      <c r="D649" s="382"/>
      <c r="E649" s="382"/>
      <c r="F649" s="382"/>
      <c r="G649" s="312"/>
      <c r="H649" s="308"/>
      <c r="I649" s="308"/>
      <c r="J649" s="308"/>
      <c r="K649" s="308"/>
      <c r="L649" s="308"/>
      <c r="M649" s="371"/>
      <c r="N649" s="371"/>
      <c r="O649" s="312"/>
      <c r="P649" s="383"/>
      <c r="Q649" s="369">
        <v>30</v>
      </c>
      <c r="R649" s="312"/>
      <c r="S649" s="370">
        <v>5.2518582586288449</v>
      </c>
      <c r="T649" s="370">
        <v>3.0954149999999996</v>
      </c>
      <c r="U649" s="370">
        <v>0</v>
      </c>
      <c r="V649" s="312">
        <f>_xll.SRS1Splines.Functions25.Linear_Interp(V_NK3!$P$8:$P$32,V_NK3!$R$8:$R$32,AC649)</f>
        <v>479.55627372000203</v>
      </c>
      <c r="W649" s="312">
        <f>(V649/V_NK3!$R$28)*100</f>
        <v>88.455004205888116</v>
      </c>
      <c r="X649" s="308">
        <f>V649-V_NK3!$R$8</f>
        <v>422.97762172000205</v>
      </c>
      <c r="Y649" s="308">
        <f>IFERROR((V649 - V_NK3!$V$10) / (V_NK3!$V$9- V_NK3!$V$10) * 100, 0)</f>
        <v>87.109776255125823</v>
      </c>
      <c r="Z649" s="308">
        <v>541.79999999999995</v>
      </c>
      <c r="AA649" s="308">
        <v>521</v>
      </c>
      <c r="AB649" s="312">
        <v>539.79999999999995</v>
      </c>
      <c r="AC649" s="371">
        <v>539.32000000000005</v>
      </c>
      <c r="AD649" s="308">
        <v>1.19</v>
      </c>
      <c r="AE649" s="372">
        <v>0.76429999999999998</v>
      </c>
      <c r="AF649" s="373">
        <v>28</v>
      </c>
      <c r="AG649" s="312"/>
      <c r="AH649" s="370">
        <v>4.5189867253475189</v>
      </c>
      <c r="AI649" s="370">
        <v>4.701230279999999</v>
      </c>
      <c r="AJ649" s="370">
        <v>0</v>
      </c>
      <c r="AK649" s="312">
        <f>_xll.SRS1Splines.Functions25.Linear_Interp(V_NK2!$R$10:$R$21,V_NK2!$T$10:$T$21,AR649)</f>
        <v>60.828057142886699</v>
      </c>
      <c r="AL649" s="312">
        <f>(AK649/V_NK2!$T$18)*100</f>
        <v>85.193357342978558</v>
      </c>
      <c r="AM649" s="308">
        <f>AK649-V_NK2!$T$11</f>
        <v>20.008057142858902</v>
      </c>
      <c r="AN649" s="308">
        <f>IFERROR((AK649 - V_NK2!$X$12) / (V_NK2!$X$11- V_NK2!$X$12) * 100, 0)</f>
        <v>65.428571428580398</v>
      </c>
      <c r="AO649" s="308">
        <v>427</v>
      </c>
      <c r="AP649" s="308">
        <v>420</v>
      </c>
      <c r="AQ649" s="308">
        <v>425.09</v>
      </c>
      <c r="AR649" s="371">
        <v>424.58</v>
      </c>
      <c r="AS649" s="312">
        <v>1.2141935483870967</v>
      </c>
      <c r="AT649" s="372">
        <v>1.1113648780000001</v>
      </c>
      <c r="AU649" s="369"/>
      <c r="AV649" s="312"/>
      <c r="AW649" s="370"/>
      <c r="AX649" s="370"/>
      <c r="AY649" s="370"/>
      <c r="AZ649" s="312"/>
      <c r="BA649" s="312"/>
      <c r="BB649" s="308"/>
      <c r="BC649" s="308"/>
      <c r="BD649" s="308"/>
      <c r="BE649" s="308"/>
      <c r="BF649" s="374"/>
      <c r="BG649" s="312"/>
      <c r="BH649" s="372"/>
      <c r="BI649" s="369"/>
      <c r="BJ649" s="312"/>
      <c r="BK649" s="370">
        <v>3.0905759312606196</v>
      </c>
      <c r="BL649" s="370">
        <v>2.4049662645939498</v>
      </c>
      <c r="BM649" s="370">
        <f t="shared" si="5"/>
        <v>0.68560966666666978</v>
      </c>
      <c r="BN649" s="312">
        <f>_xll.SRS1Splines.Functions25.Linear_Interp(V_XNN1!$K$3:$K$8,V_XNN1!$L$3:$L$8,BT649)</f>
        <v>0.211782</v>
      </c>
      <c r="BO649" s="312">
        <f>(BN649/V_XNN1!$L$7)*100</f>
        <v>100.84857142857142</v>
      </c>
      <c r="BP649" s="308">
        <f>_xll.SRS1Splines.Functions25.Linear_Interp(V_XNN1!$K$3:$K$8,V_XNN1!$M$3:$M$8,BT649)</f>
        <v>5.5781999999999901E-2</v>
      </c>
      <c r="BQ649" s="308">
        <f>IFERROR((BN649 - V_XNN1!$M$16) / (V_XNN1!$M$15- V_XNN1!$M$16) * 100, 0)</f>
        <v>77.938718662952667</v>
      </c>
      <c r="BR649" s="308">
        <v>252</v>
      </c>
      <c r="BS649" s="308">
        <v>249</v>
      </c>
      <c r="BT649" s="374">
        <v>252.1</v>
      </c>
      <c r="BU649" s="312">
        <v>0.33839999999999998</v>
      </c>
      <c r="BV649" s="372">
        <v>0.34522399999999998</v>
      </c>
      <c r="BW649" s="369"/>
      <c r="BX649" s="312"/>
      <c r="BY649" s="370"/>
      <c r="BZ649" s="370"/>
      <c r="CA649" s="370"/>
      <c r="CB649" s="312"/>
      <c r="CC649" s="312"/>
      <c r="CD649" s="308"/>
      <c r="CE649" s="312"/>
      <c r="CF649" s="312"/>
      <c r="CG649" s="312"/>
      <c r="CH649" s="312"/>
      <c r="CI649" s="384"/>
      <c r="CJ649" s="312"/>
      <c r="CK649" s="372"/>
      <c r="CL649" s="369"/>
      <c r="CM649" s="312"/>
      <c r="CN649" s="370"/>
      <c r="CO649" s="370"/>
      <c r="CP649" s="370"/>
      <c r="CQ649" s="312"/>
      <c r="CR649" s="312"/>
      <c r="CS649" s="308"/>
      <c r="CT649" s="312"/>
      <c r="CU649" s="312"/>
      <c r="CV649" s="312"/>
      <c r="CW649" s="312"/>
      <c r="CX649" s="384"/>
      <c r="CY649" s="312"/>
      <c r="CZ649" s="372"/>
    </row>
    <row r="650" spans="1:104" s="1" customFormat="1" hidden="1">
      <c r="A650" s="271">
        <v>45209</v>
      </c>
      <c r="B650" s="380"/>
      <c r="C650" s="381"/>
      <c r="D650" s="382"/>
      <c r="E650" s="382"/>
      <c r="F650" s="382"/>
      <c r="G650" s="312"/>
      <c r="H650" s="308"/>
      <c r="I650" s="308"/>
      <c r="J650" s="308"/>
      <c r="K650" s="308"/>
      <c r="L650" s="308"/>
      <c r="M650" s="371"/>
      <c r="N650" s="371"/>
      <c r="O650" s="312"/>
      <c r="P650" s="383"/>
      <c r="Q650" s="369">
        <v>0</v>
      </c>
      <c r="R650" s="312"/>
      <c r="S650" s="370">
        <v>4.2375149999999993</v>
      </c>
      <c r="T650" s="370">
        <v>4.2375149999999993</v>
      </c>
      <c r="U650" s="370">
        <v>0</v>
      </c>
      <c r="V650" s="312">
        <f>_xll.SRS1Splines.Functions25.Linear_Interp(V_NK3!$P$8:$P$32,V_NK3!$R$8:$R$32,AC650)</f>
        <v>479.55627372000203</v>
      </c>
      <c r="W650" s="312">
        <f>(V650/V_NK3!$R$28)*100</f>
        <v>88.455004205888116</v>
      </c>
      <c r="X650" s="308">
        <f>V650-V_NK3!$R$8</f>
        <v>422.97762172000205</v>
      </c>
      <c r="Y650" s="308">
        <f>IFERROR((V650 - V_NK3!$V$10) / (V_NK3!$V$9- V_NK3!$V$10) * 100, 0)</f>
        <v>87.109776255125823</v>
      </c>
      <c r="Z650" s="308">
        <v>541.79999999999995</v>
      </c>
      <c r="AA650" s="308">
        <v>521</v>
      </c>
      <c r="AB650" s="312">
        <v>539.79999999999995</v>
      </c>
      <c r="AC650" s="371">
        <v>539.32000000000005</v>
      </c>
      <c r="AD650" s="308">
        <v>1.19</v>
      </c>
      <c r="AE650" s="372">
        <v>1.0463</v>
      </c>
      <c r="AF650" s="373">
        <v>0.2</v>
      </c>
      <c r="AG650" s="312"/>
      <c r="AH650" s="370">
        <v>5.2121434499999992</v>
      </c>
      <c r="AI650" s="370">
        <v>5.0417310109090918</v>
      </c>
      <c r="AJ650" s="370">
        <v>0</v>
      </c>
      <c r="AK650" s="312">
        <f>_xll.SRS1Splines.Functions25.Linear_Interp(V_NK2!$R$10:$R$21,V_NK2!$T$10:$T$21,AR650)</f>
        <v>61.090171428601003</v>
      </c>
      <c r="AL650" s="312">
        <f>(AK650/V_NK2!$T$18)*100</f>
        <v>85.560464185715674</v>
      </c>
      <c r="AM650" s="308">
        <f>AK650-V_NK2!$T$11</f>
        <v>20.270171428573207</v>
      </c>
      <c r="AN650" s="308">
        <f>IFERROR((AK650 - V_NK2!$X$12) / (V_NK2!$X$11- V_NK2!$X$12) * 100, 0)</f>
        <v>66.285714285723358</v>
      </c>
      <c r="AO650" s="308">
        <v>427</v>
      </c>
      <c r="AP650" s="308">
        <v>420</v>
      </c>
      <c r="AQ650" s="308">
        <v>425.09</v>
      </c>
      <c r="AR650" s="371">
        <v>424.64</v>
      </c>
      <c r="AS650" s="312">
        <v>1.2141935483870967</v>
      </c>
      <c r="AT650" s="372">
        <v>1.1918371219999999</v>
      </c>
      <c r="AU650" s="369"/>
      <c r="AV650" s="312"/>
      <c r="AW650" s="370"/>
      <c r="AX650" s="370"/>
      <c r="AY650" s="370"/>
      <c r="AZ650" s="312"/>
      <c r="BA650" s="312"/>
      <c r="BB650" s="308"/>
      <c r="BC650" s="308"/>
      <c r="BD650" s="308"/>
      <c r="BE650" s="308"/>
      <c r="BF650" s="374"/>
      <c r="BG650" s="312"/>
      <c r="BH650" s="372"/>
      <c r="BI650" s="369"/>
      <c r="BJ650" s="312"/>
      <c r="BK650" s="370">
        <v>2.8319257859124001</v>
      </c>
      <c r="BL650" s="370">
        <v>2.4052727859124001</v>
      </c>
      <c r="BM650" s="370">
        <f t="shared" si="5"/>
        <v>0.42665299999999995</v>
      </c>
      <c r="BN650" s="312">
        <f>_xll.SRS1Splines.Functions25.Linear_Interp(V_XNN1!$K$3:$K$8,V_XNN1!$L$3:$L$8,BT650)</f>
        <v>0.211782</v>
      </c>
      <c r="BO650" s="312">
        <f>(BN650/V_XNN1!$L$7)*100</f>
        <v>100.84857142857142</v>
      </c>
      <c r="BP650" s="308">
        <f>_xll.SRS1Splines.Functions25.Linear_Interp(V_XNN1!$K$3:$K$8,V_XNN1!$M$3:$M$8,BT650)</f>
        <v>5.5781999999999901E-2</v>
      </c>
      <c r="BQ650" s="308">
        <f>IFERROR((BN650 - V_XNN1!$M$16) / (V_XNN1!$M$15- V_XNN1!$M$16) * 100, 0)</f>
        <v>77.938718662952667</v>
      </c>
      <c r="BR650" s="308">
        <v>252</v>
      </c>
      <c r="BS650" s="308">
        <v>249</v>
      </c>
      <c r="BT650" s="374">
        <v>252.1</v>
      </c>
      <c r="BU650" s="312">
        <v>0.33839999999999998</v>
      </c>
      <c r="BV650" s="372">
        <v>0.34526799999999996</v>
      </c>
      <c r="BW650" s="369"/>
      <c r="BX650" s="312"/>
      <c r="BY650" s="370"/>
      <c r="BZ650" s="370"/>
      <c r="CA650" s="370"/>
      <c r="CB650" s="312"/>
      <c r="CC650" s="312"/>
      <c r="CD650" s="308"/>
      <c r="CE650" s="312"/>
      <c r="CF650" s="312"/>
      <c r="CG650" s="312"/>
      <c r="CH650" s="312"/>
      <c r="CI650" s="384"/>
      <c r="CJ650" s="312"/>
      <c r="CK650" s="372"/>
      <c r="CL650" s="369"/>
      <c r="CM650" s="312"/>
      <c r="CN650" s="370"/>
      <c r="CO650" s="370"/>
      <c r="CP650" s="370"/>
      <c r="CQ650" s="312"/>
      <c r="CR650" s="312"/>
      <c r="CS650" s="308"/>
      <c r="CT650" s="312"/>
      <c r="CU650" s="312"/>
      <c r="CV650" s="312"/>
      <c r="CW650" s="312"/>
      <c r="CX650" s="384"/>
      <c r="CY650" s="312"/>
      <c r="CZ650" s="372"/>
    </row>
    <row r="651" spans="1:104" s="1" customFormat="1" hidden="1">
      <c r="A651" s="271">
        <v>45210</v>
      </c>
      <c r="B651" s="380"/>
      <c r="C651" s="381"/>
      <c r="D651" s="382"/>
      <c r="E651" s="382"/>
      <c r="F651" s="382"/>
      <c r="G651" s="312"/>
      <c r="H651" s="308"/>
      <c r="I651" s="308"/>
      <c r="J651" s="308"/>
      <c r="K651" s="308"/>
      <c r="L651" s="308"/>
      <c r="M651" s="371"/>
      <c r="N651" s="371"/>
      <c r="O651" s="312"/>
      <c r="P651" s="383"/>
      <c r="Q651" s="369">
        <v>0</v>
      </c>
      <c r="R651" s="312"/>
      <c r="S651" s="370">
        <v>2.84316058045578</v>
      </c>
      <c r="T651" s="370">
        <v>3.5619749999999999</v>
      </c>
      <c r="U651" s="370">
        <v>0</v>
      </c>
      <c r="V651" s="312">
        <f>_xll.SRS1Splines.Functions25.Linear_Interp(V_NK3!$P$8:$P$32,V_NK3!$R$8:$R$32,AC651)</f>
        <v>478.83745929999799</v>
      </c>
      <c r="W651" s="312">
        <f>(V651/V_NK3!$R$28)*100</f>
        <v>88.322417612762166</v>
      </c>
      <c r="X651" s="308">
        <f>V651-V_NK3!$R$8</f>
        <v>422.25880729999801</v>
      </c>
      <c r="Y651" s="308">
        <f>IFERROR((V651 - V_NK3!$V$10) / (V_NK3!$V$9- V_NK3!$V$10) * 100, 0)</f>
        <v>86.961740614278241</v>
      </c>
      <c r="Z651" s="308">
        <v>541.79999999999995</v>
      </c>
      <c r="AA651" s="308">
        <v>521</v>
      </c>
      <c r="AB651" s="312">
        <v>539.79999999999995</v>
      </c>
      <c r="AC651" s="371">
        <v>539.29999999999995</v>
      </c>
      <c r="AD651" s="308">
        <v>1.19</v>
      </c>
      <c r="AE651" s="372">
        <v>0.87949999999999995</v>
      </c>
      <c r="AF651" s="373">
        <v>0</v>
      </c>
      <c r="AG651" s="312"/>
      <c r="AH651" s="370">
        <v>4.3682117400000005</v>
      </c>
      <c r="AI651" s="370">
        <v>4.4017854545454549</v>
      </c>
      <c r="AJ651" s="370">
        <v>0</v>
      </c>
      <c r="AK651" s="312">
        <f>_xll.SRS1Splines.Functions25.Linear_Interp(V_NK2!$R$10:$R$21,V_NK2!$T$10:$T$21,AR651)</f>
        <v>61.090171428601003</v>
      </c>
      <c r="AL651" s="312">
        <f>(AK651/V_NK2!$T$18)*100</f>
        <v>85.560464185715674</v>
      </c>
      <c r="AM651" s="308">
        <f>AK651-V_NK2!$T$11</f>
        <v>20.270171428573207</v>
      </c>
      <c r="AN651" s="308">
        <f>IFERROR((AK651 - V_NK2!$X$12) / (V_NK2!$X$11- V_NK2!$X$12) * 100, 0)</f>
        <v>66.285714285723358</v>
      </c>
      <c r="AO651" s="308">
        <v>427</v>
      </c>
      <c r="AP651" s="308">
        <v>420</v>
      </c>
      <c r="AQ651" s="308">
        <v>425.09</v>
      </c>
      <c r="AR651" s="371">
        <v>424.64</v>
      </c>
      <c r="AS651" s="312">
        <v>1.2141935483870967</v>
      </c>
      <c r="AT651" s="372">
        <v>1.07263</v>
      </c>
      <c r="AU651" s="369"/>
      <c r="AV651" s="312"/>
      <c r="AW651" s="370"/>
      <c r="AX651" s="370"/>
      <c r="AY651" s="370"/>
      <c r="AZ651" s="312"/>
      <c r="BA651" s="312"/>
      <c r="BB651" s="308"/>
      <c r="BC651" s="308"/>
      <c r="BD651" s="308"/>
      <c r="BE651" s="308"/>
      <c r="BF651" s="374"/>
      <c r="BG651" s="312"/>
      <c r="BH651" s="372"/>
      <c r="BI651" s="369"/>
      <c r="BJ651" s="312"/>
      <c r="BK651" s="370">
        <v>2.38914013770842</v>
      </c>
      <c r="BL651" s="370">
        <v>2.3888738953750903</v>
      </c>
      <c r="BM651" s="370">
        <f t="shared" si="5"/>
        <v>2.662423333297248E-4</v>
      </c>
      <c r="BN651" s="312">
        <f>_xll.SRS1Splines.Functions25.Linear_Interp(V_XNN1!$K$3:$K$8,V_XNN1!$L$3:$L$8,BT651)</f>
        <v>0.210891</v>
      </c>
      <c r="BO651" s="312">
        <f>(BN651/V_XNN1!$L$7)*100</f>
        <v>100.42428571428572</v>
      </c>
      <c r="BP651" s="308">
        <f>_xll.SRS1Splines.Functions25.Linear_Interp(V_XNN1!$K$3:$K$8,V_XNN1!$M$3:$M$8,BT651)</f>
        <v>5.4891000000000197E-2</v>
      </c>
      <c r="BQ651" s="308">
        <f>IFERROR((BN651 - V_XNN1!$M$16) / (V_XNN1!$M$15- V_XNN1!$M$16) * 100, 0)</f>
        <v>75.181058495821745</v>
      </c>
      <c r="BR651" s="308">
        <v>252</v>
      </c>
      <c r="BS651" s="308">
        <v>249</v>
      </c>
      <c r="BT651" s="374">
        <v>252.05</v>
      </c>
      <c r="BU651" s="312">
        <v>0.33839999999999998</v>
      </c>
      <c r="BV651" s="372">
        <v>0.342914</v>
      </c>
      <c r="BW651" s="369"/>
      <c r="BX651" s="312"/>
      <c r="BY651" s="370"/>
      <c r="BZ651" s="370"/>
      <c r="CA651" s="370"/>
      <c r="CB651" s="312"/>
      <c r="CC651" s="312"/>
      <c r="CD651" s="308"/>
      <c r="CE651" s="312"/>
      <c r="CF651" s="312"/>
      <c r="CG651" s="312"/>
      <c r="CH651" s="312"/>
      <c r="CI651" s="384"/>
      <c r="CJ651" s="312"/>
      <c r="CK651" s="372"/>
      <c r="CL651" s="369"/>
      <c r="CM651" s="312"/>
      <c r="CN651" s="370"/>
      <c r="CO651" s="370"/>
      <c r="CP651" s="370"/>
      <c r="CQ651" s="312"/>
      <c r="CR651" s="312"/>
      <c r="CS651" s="308"/>
      <c r="CT651" s="312"/>
      <c r="CU651" s="312"/>
      <c r="CV651" s="312"/>
      <c r="CW651" s="312"/>
      <c r="CX651" s="384"/>
      <c r="CY651" s="312"/>
      <c r="CZ651" s="372"/>
    </row>
    <row r="652" spans="1:104" s="1" customFormat="1" hidden="1">
      <c r="A652" s="271">
        <v>45211</v>
      </c>
      <c r="B652" s="380"/>
      <c r="C652" s="381"/>
      <c r="D652" s="382"/>
      <c r="E652" s="382"/>
      <c r="F652" s="382"/>
      <c r="G652" s="312"/>
      <c r="H652" s="308"/>
      <c r="I652" s="308"/>
      <c r="J652" s="308"/>
      <c r="K652" s="308"/>
      <c r="L652" s="308"/>
      <c r="M652" s="371"/>
      <c r="N652" s="371"/>
      <c r="O652" s="312"/>
      <c r="P652" s="383"/>
      <c r="Q652" s="369">
        <v>0</v>
      </c>
      <c r="R652" s="312"/>
      <c r="S652" s="370">
        <v>3.5275499999999997</v>
      </c>
      <c r="T652" s="370">
        <v>3.5275499999999997</v>
      </c>
      <c r="U652" s="370">
        <v>0</v>
      </c>
      <c r="V652" s="312">
        <f>_xll.SRS1Splines.Functions25.Linear_Interp(V_NK3!$P$8:$P$32,V_NK3!$R$8:$R$32,AC652)</f>
        <v>478.83745929999799</v>
      </c>
      <c r="W652" s="312">
        <f>(V652/V_NK3!$R$28)*100</f>
        <v>88.322417612762166</v>
      </c>
      <c r="X652" s="308">
        <f>V652-V_NK3!$R$8</f>
        <v>422.25880729999801</v>
      </c>
      <c r="Y652" s="308">
        <f>IFERROR((V652 - V_NK3!$V$10) / (V_NK3!$V$9- V_NK3!$V$10) * 100, 0)</f>
        <v>86.961740614278241</v>
      </c>
      <c r="Z652" s="308">
        <v>541.79999999999995</v>
      </c>
      <c r="AA652" s="308">
        <v>521</v>
      </c>
      <c r="AB652" s="312">
        <v>539.79999999999995</v>
      </c>
      <c r="AC652" s="371">
        <v>539.29999999999995</v>
      </c>
      <c r="AD652" s="308">
        <v>1.19</v>
      </c>
      <c r="AE652" s="372">
        <v>0.871</v>
      </c>
      <c r="AF652" s="373">
        <v>0</v>
      </c>
      <c r="AG652" s="312"/>
      <c r="AH652" s="370">
        <v>4.3388864999999992</v>
      </c>
      <c r="AI652" s="370">
        <v>4.3894851381818176</v>
      </c>
      <c r="AJ652" s="370">
        <v>0</v>
      </c>
      <c r="AK652" s="312">
        <f>_xll.SRS1Splines.Functions25.Linear_Interp(V_NK2!$R$10:$R$21,V_NK2!$T$10:$T$21,AR652)</f>
        <v>61.177542857172597</v>
      </c>
      <c r="AL652" s="312">
        <f>(AK652/V_NK2!$T$18)*100</f>
        <v>85.682833133294949</v>
      </c>
      <c r="AM652" s="308">
        <f>AK652-V_NK2!$T$11</f>
        <v>20.3575428571448</v>
      </c>
      <c r="AN652" s="308">
        <f>IFERROR((AK652 - V_NK2!$X$12) / (V_NK2!$X$11- V_NK2!$X$12) * 100, 0)</f>
        <v>66.57142857143819</v>
      </c>
      <c r="AO652" s="308">
        <v>427</v>
      </c>
      <c r="AP652" s="308">
        <v>420</v>
      </c>
      <c r="AQ652" s="308">
        <v>425.09</v>
      </c>
      <c r="AR652" s="371">
        <v>424.66</v>
      </c>
      <c r="AS652" s="312">
        <v>1.2141935483870967</v>
      </c>
      <c r="AT652" s="372">
        <v>1.037664929</v>
      </c>
      <c r="AU652" s="369"/>
      <c r="AV652" s="312"/>
      <c r="AW652" s="370"/>
      <c r="AX652" s="370"/>
      <c r="AY652" s="370"/>
      <c r="AZ652" s="312"/>
      <c r="BA652" s="312"/>
      <c r="BB652" s="308"/>
      <c r="BC652" s="308"/>
      <c r="BD652" s="308"/>
      <c r="BE652" s="308"/>
      <c r="BF652" s="374"/>
      <c r="BG652" s="312"/>
      <c r="BH652" s="372"/>
      <c r="BI652" s="369"/>
      <c r="BJ652" s="312"/>
      <c r="BK652" s="370">
        <v>2.3700225472975802</v>
      </c>
      <c r="BL652" s="370">
        <v>2.3698695736309099</v>
      </c>
      <c r="BM652" s="370">
        <f t="shared" si="5"/>
        <v>1.5297366667033074E-4</v>
      </c>
      <c r="BN652" s="312">
        <f>_xll.SRS1Splines.Functions25.Linear_Interp(V_XNN1!$K$3:$K$8,V_XNN1!$L$3:$L$8,BT652)</f>
        <v>0.21071280000000001</v>
      </c>
      <c r="BO652" s="312">
        <f>(BN652/V_XNN1!$L$7)*100</f>
        <v>100.33942857142857</v>
      </c>
      <c r="BP652" s="308">
        <f>_xll.SRS1Splines.Functions25.Linear_Interp(V_XNN1!$K$3:$K$8,V_XNN1!$M$3:$M$8,BT652)</f>
        <v>5.4712799999999902E-2</v>
      </c>
      <c r="BQ652" s="308">
        <f>IFERROR((BN652 - V_XNN1!$M$16) / (V_XNN1!$M$15- V_XNN1!$M$16) * 100, 0)</f>
        <v>74.629526462395589</v>
      </c>
      <c r="BR652" s="308">
        <v>252</v>
      </c>
      <c r="BS652" s="308">
        <v>249</v>
      </c>
      <c r="BT652" s="374">
        <v>252.04</v>
      </c>
      <c r="BU652" s="312">
        <v>0.33839999999999998</v>
      </c>
      <c r="BV652" s="372">
        <v>0.34018599999999999</v>
      </c>
      <c r="BW652" s="369"/>
      <c r="BX652" s="312"/>
      <c r="BY652" s="370"/>
      <c r="BZ652" s="370"/>
      <c r="CA652" s="370"/>
      <c r="CB652" s="312"/>
      <c r="CC652" s="312"/>
      <c r="CD652" s="308"/>
      <c r="CE652" s="312"/>
      <c r="CF652" s="312"/>
      <c r="CG652" s="312"/>
      <c r="CH652" s="312"/>
      <c r="CI652" s="384"/>
      <c r="CJ652" s="312"/>
      <c r="CK652" s="372"/>
      <c r="CL652" s="369"/>
      <c r="CM652" s="312"/>
      <c r="CN652" s="370"/>
      <c r="CO652" s="370"/>
      <c r="CP652" s="370"/>
      <c r="CQ652" s="312"/>
      <c r="CR652" s="312"/>
      <c r="CS652" s="308"/>
      <c r="CT652" s="312"/>
      <c r="CU652" s="312"/>
      <c r="CV652" s="312"/>
      <c r="CW652" s="312"/>
      <c r="CX652" s="384"/>
      <c r="CY652" s="312"/>
      <c r="CZ652" s="372"/>
    </row>
    <row r="653" spans="1:104" s="1" customFormat="1" hidden="1">
      <c r="A653" s="271">
        <v>45212</v>
      </c>
      <c r="B653" s="380"/>
      <c r="C653" s="381"/>
      <c r="D653" s="382"/>
      <c r="E653" s="382"/>
      <c r="F653" s="382"/>
      <c r="G653" s="312"/>
      <c r="H653" s="308"/>
      <c r="I653" s="308"/>
      <c r="J653" s="308"/>
      <c r="K653" s="308"/>
      <c r="L653" s="308"/>
      <c r="M653" s="371"/>
      <c r="N653" s="371"/>
      <c r="O653" s="312"/>
      <c r="P653" s="383"/>
      <c r="Q653" s="369">
        <v>0</v>
      </c>
      <c r="R653" s="312"/>
      <c r="S653" s="370">
        <v>3.6853277902259824</v>
      </c>
      <c r="T653" s="370">
        <v>4.0447350000000002</v>
      </c>
      <c r="U653" s="370">
        <v>0</v>
      </c>
      <c r="V653" s="312">
        <f>_xll.SRS1Splines.Functions25.Linear_Interp(V_NK3!$P$8:$P$32,V_NK3!$R$8:$R$32,AC653)</f>
        <v>478.47805208999898</v>
      </c>
      <c r="W653" s="312">
        <f>(V653/V_NK3!$R$28)*100</f>
        <v>88.256124316199731</v>
      </c>
      <c r="X653" s="308">
        <f>V653-V_NK3!$R$8</f>
        <v>421.89940008999901</v>
      </c>
      <c r="Y653" s="308">
        <f>IFERROR((V653 - V_NK3!$V$10) / (V_NK3!$V$9- V_NK3!$V$10) * 100, 0)</f>
        <v>86.887722793855076</v>
      </c>
      <c r="Z653" s="308">
        <v>541.79999999999995</v>
      </c>
      <c r="AA653" s="308">
        <v>521</v>
      </c>
      <c r="AB653" s="312">
        <v>539.79999999999995</v>
      </c>
      <c r="AC653" s="371">
        <v>539.29</v>
      </c>
      <c r="AD653" s="308">
        <v>1.19</v>
      </c>
      <c r="AE653" s="372">
        <v>0.99870000000000003</v>
      </c>
      <c r="AF653" s="373">
        <v>0</v>
      </c>
      <c r="AG653" s="312"/>
      <c r="AH653" s="370">
        <v>4.8564196707745744</v>
      </c>
      <c r="AI653" s="370">
        <v>4.8073667890909091</v>
      </c>
      <c r="AJ653" s="370">
        <v>0</v>
      </c>
      <c r="AK653" s="312">
        <f>_xll.SRS1Splines.Functions25.Linear_Interp(V_NK2!$R$10:$R$21,V_NK2!$T$10:$T$21,AR653)</f>
        <v>61.133857142886697</v>
      </c>
      <c r="AL653" s="312">
        <f>(AK653/V_NK2!$T$18)*100</f>
        <v>85.621648659505169</v>
      </c>
      <c r="AM653" s="308">
        <f>AK653-V_NK2!$T$11</f>
        <v>20.3138571428589</v>
      </c>
      <c r="AN653" s="308">
        <f>IFERROR((AK653 - V_NK2!$X$12) / (V_NK2!$X$11- V_NK2!$X$12) * 100, 0)</f>
        <v>66.42857142858044</v>
      </c>
      <c r="AO653" s="308">
        <v>427</v>
      </c>
      <c r="AP653" s="308">
        <v>420</v>
      </c>
      <c r="AQ653" s="308">
        <v>425.09</v>
      </c>
      <c r="AR653" s="371">
        <v>424.65</v>
      </c>
      <c r="AS653" s="312">
        <v>1.2141935483870967</v>
      </c>
      <c r="AT653" s="372">
        <v>1.1364412070000001</v>
      </c>
      <c r="AU653" s="369"/>
      <c r="AV653" s="312"/>
      <c r="AW653" s="370"/>
      <c r="AX653" s="370"/>
      <c r="AY653" s="370"/>
      <c r="AZ653" s="312"/>
      <c r="BA653" s="312"/>
      <c r="BB653" s="308"/>
      <c r="BC653" s="308"/>
      <c r="BD653" s="308"/>
      <c r="BE653" s="308"/>
      <c r="BF653" s="374"/>
      <c r="BG653" s="312"/>
      <c r="BH653" s="372"/>
      <c r="BI653" s="369"/>
      <c r="BJ653" s="312"/>
      <c r="BK653" s="370">
        <v>2.3736660478459601</v>
      </c>
      <c r="BL653" s="370">
        <v>2.3735547958459597</v>
      </c>
      <c r="BM653" s="370">
        <f t="shared" si="5"/>
        <v>1.112520000003947E-4</v>
      </c>
      <c r="BN653" s="312">
        <f>_xll.SRS1Splines.Functions25.Linear_Interp(V_XNN1!$K$3:$K$8,V_XNN1!$L$3:$L$8,BT653)</f>
        <v>0.21071280000000001</v>
      </c>
      <c r="BO653" s="312">
        <f>(BN653/V_XNN1!$L$7)*100</f>
        <v>100.33942857142857</v>
      </c>
      <c r="BP653" s="308">
        <f>_xll.SRS1Splines.Functions25.Linear_Interp(V_XNN1!$K$3:$K$8,V_XNN1!$M$3:$M$8,BT653)</f>
        <v>5.4712799999999902E-2</v>
      </c>
      <c r="BQ653" s="308">
        <f>IFERROR((BN653 - V_XNN1!$M$16) / (V_XNN1!$M$15- V_XNN1!$M$16) * 100, 0)</f>
        <v>74.629526462395589</v>
      </c>
      <c r="BR653" s="308">
        <v>252</v>
      </c>
      <c r="BS653" s="308">
        <v>249</v>
      </c>
      <c r="BT653" s="374">
        <v>252.04</v>
      </c>
      <c r="BU653" s="312">
        <v>0.33839999999999998</v>
      </c>
      <c r="BV653" s="372">
        <v>0.30471499999999996</v>
      </c>
      <c r="BW653" s="369"/>
      <c r="BX653" s="312"/>
      <c r="BY653" s="370"/>
      <c r="BZ653" s="370"/>
      <c r="CA653" s="370"/>
      <c r="CB653" s="312"/>
      <c r="CC653" s="312"/>
      <c r="CD653" s="308"/>
      <c r="CE653" s="312"/>
      <c r="CF653" s="312"/>
      <c r="CG653" s="312"/>
      <c r="CH653" s="312"/>
      <c r="CI653" s="384"/>
      <c r="CJ653" s="312"/>
      <c r="CK653" s="372"/>
      <c r="CL653" s="369"/>
      <c r="CM653" s="312"/>
      <c r="CN653" s="370"/>
      <c r="CO653" s="370"/>
      <c r="CP653" s="370"/>
      <c r="CQ653" s="312"/>
      <c r="CR653" s="312"/>
      <c r="CS653" s="308"/>
      <c r="CT653" s="312"/>
      <c r="CU653" s="312"/>
      <c r="CV653" s="312"/>
      <c r="CW653" s="312"/>
      <c r="CX653" s="384"/>
      <c r="CY653" s="312"/>
      <c r="CZ653" s="372"/>
    </row>
    <row r="654" spans="1:104" s="1" customFormat="1" hidden="1">
      <c r="A654" s="271">
        <v>45213</v>
      </c>
      <c r="B654" s="380"/>
      <c r="C654" s="381"/>
      <c r="D654" s="382"/>
      <c r="E654" s="382"/>
      <c r="F654" s="382"/>
      <c r="G654" s="312"/>
      <c r="H654" s="308"/>
      <c r="I654" s="308"/>
      <c r="J654" s="308"/>
      <c r="K654" s="308"/>
      <c r="L654" s="308"/>
      <c r="M654" s="371"/>
      <c r="N654" s="371"/>
      <c r="O654" s="312"/>
      <c r="P654" s="383"/>
      <c r="Q654" s="369">
        <v>0</v>
      </c>
      <c r="R654" s="312"/>
      <c r="S654" s="370">
        <v>3.7168572097740173</v>
      </c>
      <c r="T654" s="370">
        <v>3.35745</v>
      </c>
      <c r="U654" s="370">
        <v>0</v>
      </c>
      <c r="V654" s="312">
        <f>_xll.SRS1Splines.Functions25.Linear_Interp(V_NK3!$P$8:$P$32,V_NK3!$R$8:$R$32,AC654)</f>
        <v>478.83745929999799</v>
      </c>
      <c r="W654" s="312">
        <f>(V654/V_NK3!$R$28)*100</f>
        <v>88.322417612762166</v>
      </c>
      <c r="X654" s="308">
        <f>V654-V_NK3!$R$8</f>
        <v>422.25880729999801</v>
      </c>
      <c r="Y654" s="308">
        <f>IFERROR((V654 - V_NK3!$V$10) / (V_NK3!$V$9- V_NK3!$V$10) * 100, 0)</f>
        <v>86.961740614278241</v>
      </c>
      <c r="Z654" s="308">
        <v>541.79999999999995</v>
      </c>
      <c r="AA654" s="308">
        <v>521</v>
      </c>
      <c r="AB654" s="312">
        <v>539.79999999999995</v>
      </c>
      <c r="AC654" s="371">
        <v>539.29999999999995</v>
      </c>
      <c r="AD654" s="308">
        <v>1.19</v>
      </c>
      <c r="AE654" s="372">
        <v>0.82899999999999996</v>
      </c>
      <c r="AF654" s="373">
        <v>0</v>
      </c>
      <c r="AG654" s="312"/>
      <c r="AH654" s="370">
        <v>4.2482678792254251</v>
      </c>
      <c r="AI654" s="370">
        <v>4.9381862072727278</v>
      </c>
      <c r="AJ654" s="370">
        <v>0</v>
      </c>
      <c r="AK654" s="312">
        <f>_xll.SRS1Splines.Functions25.Linear_Interp(V_NK2!$R$10:$R$21,V_NK2!$T$10:$T$21,AR654)</f>
        <v>60.391200000029599</v>
      </c>
      <c r="AL654" s="312">
        <f>(AK654/V_NK2!$T$18)*100</f>
        <v>84.581512605083461</v>
      </c>
      <c r="AM654" s="308">
        <f>AK654-V_NK2!$T$11</f>
        <v>19.571200000001802</v>
      </c>
      <c r="AN654" s="308">
        <f>IFERROR((AK654 - V_NK2!$X$12) / (V_NK2!$X$11- V_NK2!$X$12) * 100, 0)</f>
        <v>64.000000000009038</v>
      </c>
      <c r="AO654" s="308">
        <v>427</v>
      </c>
      <c r="AP654" s="308">
        <v>420</v>
      </c>
      <c r="AQ654" s="308">
        <v>425.09</v>
      </c>
      <c r="AR654" s="371">
        <v>424.48</v>
      </c>
      <c r="AS654" s="312">
        <v>1.2141935483870967</v>
      </c>
      <c r="AT654" s="372">
        <v>1.157635956</v>
      </c>
      <c r="AU654" s="369"/>
      <c r="AV654" s="312"/>
      <c r="AW654" s="370"/>
      <c r="AX654" s="370"/>
      <c r="AY654" s="370"/>
      <c r="AZ654" s="312"/>
      <c r="BA654" s="312"/>
      <c r="BB654" s="308"/>
      <c r="BC654" s="308"/>
      <c r="BD654" s="308"/>
      <c r="BE654" s="308"/>
      <c r="BF654" s="374"/>
      <c r="BG654" s="312"/>
      <c r="BH654" s="372"/>
      <c r="BI654" s="369"/>
      <c r="BJ654" s="312"/>
      <c r="BK654" s="370">
        <v>2.4447480000000001</v>
      </c>
      <c r="BL654" s="370">
        <v>2.3683369670386396</v>
      </c>
      <c r="BM654" s="370">
        <f t="shared" si="5"/>
        <v>7.6411032961360537E-2</v>
      </c>
      <c r="BN654" s="312">
        <f>_xll.SRS1Splines.Functions25.Linear_Interp(V_XNN1!$K$3:$K$8,V_XNN1!$L$3:$L$8,BT654)</f>
        <v>0.21053459999999999</v>
      </c>
      <c r="BO654" s="312">
        <f>(BN654/V_XNN1!$L$7)*100</f>
        <v>100.25457142857144</v>
      </c>
      <c r="BP654" s="308">
        <f>_xll.SRS1Splines.Functions25.Linear_Interp(V_XNN1!$K$3:$K$8,V_XNN1!$M$3:$M$8,BT654)</f>
        <v>5.4534600000000003E-2</v>
      </c>
      <c r="BQ654" s="308">
        <f>IFERROR((BN654 - V_XNN1!$M$16) / (V_XNN1!$M$15- V_XNN1!$M$16) * 100, 0)</f>
        <v>74.077994428969347</v>
      </c>
      <c r="BR654" s="308">
        <v>252</v>
      </c>
      <c r="BS654" s="308">
        <v>249</v>
      </c>
      <c r="BT654" s="374">
        <v>252.03</v>
      </c>
      <c r="BU654" s="312">
        <v>0.33839999999999998</v>
      </c>
      <c r="BV654" s="372">
        <v>0.33996599999999999</v>
      </c>
      <c r="BW654" s="369"/>
      <c r="BX654" s="312"/>
      <c r="BY654" s="370"/>
      <c r="BZ654" s="370"/>
      <c r="CA654" s="370"/>
      <c r="CB654" s="312"/>
      <c r="CC654" s="312"/>
      <c r="CD654" s="308"/>
      <c r="CE654" s="312"/>
      <c r="CF654" s="312"/>
      <c r="CG654" s="312"/>
      <c r="CH654" s="312"/>
      <c r="CI654" s="384"/>
      <c r="CJ654" s="312"/>
      <c r="CK654" s="372"/>
      <c r="CL654" s="369"/>
      <c r="CM654" s="312"/>
      <c r="CN654" s="370"/>
      <c r="CO654" s="370"/>
      <c r="CP654" s="370"/>
      <c r="CQ654" s="312"/>
      <c r="CR654" s="312"/>
      <c r="CS654" s="308"/>
      <c r="CT654" s="312"/>
      <c r="CU654" s="312"/>
      <c r="CV654" s="312"/>
      <c r="CW654" s="312"/>
      <c r="CX654" s="384"/>
      <c r="CY654" s="312"/>
      <c r="CZ654" s="372"/>
    </row>
    <row r="655" spans="1:104" s="1" customFormat="1" hidden="1">
      <c r="A655" s="271">
        <v>45214</v>
      </c>
      <c r="B655" s="380"/>
      <c r="C655" s="381"/>
      <c r="D655" s="382"/>
      <c r="E655" s="382"/>
      <c r="F655" s="382"/>
      <c r="G655" s="312"/>
      <c r="H655" s="308"/>
      <c r="I655" s="308"/>
      <c r="J655" s="308"/>
      <c r="K655" s="308"/>
      <c r="L655" s="308"/>
      <c r="M655" s="371"/>
      <c r="N655" s="371"/>
      <c r="O655" s="312"/>
      <c r="P655" s="383"/>
      <c r="Q655" s="369">
        <v>0</v>
      </c>
      <c r="R655" s="312"/>
      <c r="S655" s="370">
        <v>2.4607194195442199</v>
      </c>
      <c r="T655" s="370">
        <v>1.741905</v>
      </c>
      <c r="U655" s="370">
        <v>0</v>
      </c>
      <c r="V655" s="312">
        <f>_xll.SRS1Splines.Functions25.Linear_Interp(V_NK3!$P$8:$P$32,V_NK3!$R$8:$R$32,AC655)</f>
        <v>479.55627372000203</v>
      </c>
      <c r="W655" s="312">
        <f>(V655/V_NK3!$R$28)*100</f>
        <v>88.455004205888116</v>
      </c>
      <c r="X655" s="308">
        <f>V655-V_NK3!$R$8</f>
        <v>422.97762172000205</v>
      </c>
      <c r="Y655" s="308">
        <f>IFERROR((V655 - V_NK3!$V$10) / (V_NK3!$V$9- V_NK3!$V$10) * 100, 0)</f>
        <v>87.109776255125823</v>
      </c>
      <c r="Z655" s="308">
        <v>541.79999999999995</v>
      </c>
      <c r="AA655" s="308">
        <v>521</v>
      </c>
      <c r="AB655" s="312">
        <v>539.79999999999995</v>
      </c>
      <c r="AC655" s="371">
        <v>539.32000000000005</v>
      </c>
      <c r="AD655" s="308">
        <v>1.19</v>
      </c>
      <c r="AE655" s="372">
        <v>0.43010000000000004</v>
      </c>
      <c r="AF655" s="373">
        <v>1.6</v>
      </c>
      <c r="AG655" s="312"/>
      <c r="AH655" s="370">
        <v>2.3797519084495926</v>
      </c>
      <c r="AI655" s="370">
        <v>2.033419189090909</v>
      </c>
      <c r="AJ655" s="370">
        <v>0</v>
      </c>
      <c r="AK655" s="312">
        <f>_xll.SRS1Splines.Functions25.Linear_Interp(V_NK2!$R$10:$R$21,V_NK2!$T$10:$T$21,AR655)</f>
        <v>61.090171428601003</v>
      </c>
      <c r="AL655" s="312">
        <f>(AK655/V_NK2!$T$18)*100</f>
        <v>85.560464185715674</v>
      </c>
      <c r="AM655" s="308">
        <f>AK655-V_NK2!$T$11</f>
        <v>20.270171428573207</v>
      </c>
      <c r="AN655" s="308">
        <f>IFERROR((AK655 - V_NK2!$X$12) / (V_NK2!$X$11- V_NK2!$X$12) * 100, 0)</f>
        <v>66.285714285723358</v>
      </c>
      <c r="AO655" s="308">
        <v>427</v>
      </c>
      <c r="AP655" s="308">
        <v>420</v>
      </c>
      <c r="AQ655" s="308">
        <v>425.09</v>
      </c>
      <c r="AR655" s="371">
        <v>424.64</v>
      </c>
      <c r="AS655" s="312">
        <v>1.2141935483870967</v>
      </c>
      <c r="AT655" s="372">
        <v>0.48071568100000001</v>
      </c>
      <c r="AU655" s="369"/>
      <c r="AV655" s="312"/>
      <c r="AW655" s="370"/>
      <c r="AX655" s="370"/>
      <c r="AY655" s="370"/>
      <c r="AZ655" s="312"/>
      <c r="BA655" s="312"/>
      <c r="BB655" s="308"/>
      <c r="BC655" s="308"/>
      <c r="BD655" s="308"/>
      <c r="BE655" s="308"/>
      <c r="BF655" s="374"/>
      <c r="BG655" s="312"/>
      <c r="BH655" s="372"/>
      <c r="BI655" s="369"/>
      <c r="BJ655" s="312"/>
      <c r="BK655" s="370">
        <v>2.4143680000000001</v>
      </c>
      <c r="BL655" s="370">
        <v>2.36100832097013</v>
      </c>
      <c r="BM655" s="370">
        <f t="shared" si="5"/>
        <v>5.3359679029870044E-2</v>
      </c>
      <c r="BN655" s="312">
        <f>_xll.SRS1Splines.Functions25.Linear_Interp(V_XNN1!$K$3:$K$8,V_XNN1!$L$3:$L$8,BT655)</f>
        <v>0.21017820000000001</v>
      </c>
      <c r="BO655" s="312">
        <f>(BN655/V_XNN1!$L$7)*100</f>
        <v>100.08485714285715</v>
      </c>
      <c r="BP655" s="308">
        <f>_xll.SRS1Splines.Functions25.Linear_Interp(V_XNN1!$K$3:$K$8,V_XNN1!$M$3:$M$8,BT655)</f>
        <v>5.4178199999999802E-2</v>
      </c>
      <c r="BQ655" s="308">
        <f>IFERROR((BN655 - V_XNN1!$M$16) / (V_XNN1!$M$15- V_XNN1!$M$16) * 100, 0)</f>
        <v>72.974930362117036</v>
      </c>
      <c r="BR655" s="308">
        <v>252</v>
      </c>
      <c r="BS655" s="308">
        <v>249</v>
      </c>
      <c r="BT655" s="374">
        <v>252.01</v>
      </c>
      <c r="BU655" s="312">
        <v>0.33839999999999998</v>
      </c>
      <c r="BV655" s="372">
        <v>0.33891399999999999</v>
      </c>
      <c r="BW655" s="369"/>
      <c r="BX655" s="312"/>
      <c r="BY655" s="370"/>
      <c r="BZ655" s="370"/>
      <c r="CA655" s="370"/>
      <c r="CB655" s="312"/>
      <c r="CC655" s="312"/>
      <c r="CD655" s="308"/>
      <c r="CE655" s="312"/>
      <c r="CF655" s="312"/>
      <c r="CG655" s="312"/>
      <c r="CH655" s="312"/>
      <c r="CI655" s="384"/>
      <c r="CJ655" s="312"/>
      <c r="CK655" s="372"/>
      <c r="CL655" s="369"/>
      <c r="CM655" s="312"/>
      <c r="CN655" s="370"/>
      <c r="CO655" s="370"/>
      <c r="CP655" s="370"/>
      <c r="CQ655" s="312"/>
      <c r="CR655" s="312"/>
      <c r="CS655" s="308"/>
      <c r="CT655" s="312"/>
      <c r="CU655" s="312"/>
      <c r="CV655" s="312"/>
      <c r="CW655" s="312"/>
      <c r="CX655" s="384"/>
      <c r="CY655" s="312"/>
      <c r="CZ655" s="372"/>
    </row>
    <row r="656" spans="1:104" s="1" customFormat="1" hidden="1">
      <c r="A656" s="271">
        <v>45215</v>
      </c>
      <c r="B656" s="380"/>
      <c r="C656" s="381"/>
      <c r="D656" s="382"/>
      <c r="E656" s="382"/>
      <c r="F656" s="382"/>
      <c r="G656" s="312"/>
      <c r="H656" s="308"/>
      <c r="I656" s="308"/>
      <c r="J656" s="308"/>
      <c r="K656" s="308"/>
      <c r="L656" s="308"/>
      <c r="M656" s="371"/>
      <c r="N656" s="371"/>
      <c r="O656" s="312"/>
      <c r="P656" s="383"/>
      <c r="Q656" s="369">
        <v>0</v>
      </c>
      <c r="R656" s="312"/>
      <c r="S656" s="370">
        <v>3.0773016293144226</v>
      </c>
      <c r="T656" s="370">
        <v>1.99908</v>
      </c>
      <c r="U656" s="370">
        <v>0</v>
      </c>
      <c r="V656" s="312">
        <f>_xll.SRS1Splines.Functions25.Linear_Interp(V_NK3!$P$8:$P$32,V_NK3!$R$8:$R$32,AC656)</f>
        <v>480.63449535000098</v>
      </c>
      <c r="W656" s="312">
        <f>(V656/V_NK3!$R$28)*100</f>
        <v>88.653884095575719</v>
      </c>
      <c r="X656" s="308">
        <f>V656-V_NK3!$R$8</f>
        <v>424.055843350001</v>
      </c>
      <c r="Y656" s="308">
        <f>IFERROR((V656 - V_NK3!$V$10) / (V_NK3!$V$9- V_NK3!$V$10) * 100, 0)</f>
        <v>87.331829716395745</v>
      </c>
      <c r="Z656" s="308">
        <v>541.79999999999995</v>
      </c>
      <c r="AA656" s="308">
        <v>521</v>
      </c>
      <c r="AB656" s="312">
        <v>539.79999999999995</v>
      </c>
      <c r="AC656" s="371">
        <v>539.35</v>
      </c>
      <c r="AD656" s="308">
        <v>1.19</v>
      </c>
      <c r="AE656" s="372">
        <v>0.49360000000000004</v>
      </c>
      <c r="AF656" s="373">
        <v>1.2</v>
      </c>
      <c r="AG656" s="312"/>
      <c r="AH656" s="370">
        <v>2.8146815376737591</v>
      </c>
      <c r="AI656" s="370">
        <v>0.78491650909090915</v>
      </c>
      <c r="AJ656" s="370">
        <v>0</v>
      </c>
      <c r="AK656" s="312">
        <f>_xll.SRS1Splines.Functions25.Linear_Interp(V_NK2!$R$10:$R$21,V_NK2!$T$10:$T$21,AR656)</f>
        <v>62.968657142886599</v>
      </c>
      <c r="AL656" s="312">
        <f>(AK656/V_NK2!$T$18)*100</f>
        <v>88.191396558664692</v>
      </c>
      <c r="AM656" s="308">
        <f>AK656-V_NK2!$T$11</f>
        <v>22.148657142858802</v>
      </c>
      <c r="AN656" s="308">
        <f>IFERROR((AK656 - V_NK2!$X$12) / (V_NK2!$X$11- V_NK2!$X$12) * 100, 0)</f>
        <v>72.428571428580412</v>
      </c>
      <c r="AO656" s="308">
        <v>427</v>
      </c>
      <c r="AP656" s="308">
        <v>420</v>
      </c>
      <c r="AQ656" s="308">
        <v>425.09</v>
      </c>
      <c r="AR656" s="371">
        <v>425.07</v>
      </c>
      <c r="AS656" s="312">
        <v>1.2141935483870967</v>
      </c>
      <c r="AT656" s="372">
        <v>0.18555480199999999</v>
      </c>
      <c r="AU656" s="369"/>
      <c r="AV656" s="312"/>
      <c r="AW656" s="370"/>
      <c r="AX656" s="370"/>
      <c r="AY656" s="370"/>
      <c r="AZ656" s="312"/>
      <c r="BA656" s="312"/>
      <c r="BB656" s="308"/>
      <c r="BC656" s="308"/>
      <c r="BD656" s="308"/>
      <c r="BE656" s="308"/>
      <c r="BF656" s="374"/>
      <c r="BG656" s="312"/>
      <c r="BH656" s="372"/>
      <c r="BI656" s="369"/>
      <c r="BJ656" s="312"/>
      <c r="BK656" s="370">
        <v>2.3558059999999998</v>
      </c>
      <c r="BL656" s="370">
        <v>2.3422826549700098</v>
      </c>
      <c r="BM656" s="370">
        <f t="shared" si="5"/>
        <v>1.3523345029990086E-2</v>
      </c>
      <c r="BN656" s="312">
        <f>_xll.SRS1Splines.Functions25.Linear_Interp(V_XNN1!$K$3:$K$8,V_XNN1!$L$3:$L$8,BT656)</f>
        <v>0.21017820000000001</v>
      </c>
      <c r="BO656" s="312">
        <f>(BN656/V_XNN1!$L$7)*100</f>
        <v>100.08485714285715</v>
      </c>
      <c r="BP656" s="308">
        <f>_xll.SRS1Splines.Functions25.Linear_Interp(V_XNN1!$K$3:$K$8,V_XNN1!$M$3:$M$8,BT656)</f>
        <v>5.4178199999999802E-2</v>
      </c>
      <c r="BQ656" s="308">
        <f>IFERROR((BN656 - V_XNN1!$M$16) / (V_XNN1!$M$15- V_XNN1!$M$16) * 100, 0)</f>
        <v>72.974930362117036</v>
      </c>
      <c r="BR656" s="308">
        <v>252</v>
      </c>
      <c r="BS656" s="308">
        <v>249</v>
      </c>
      <c r="BT656" s="374">
        <v>252.01</v>
      </c>
      <c r="BU656" s="312">
        <v>0.33839999999999998</v>
      </c>
      <c r="BV656" s="372">
        <v>0.33622600000000002</v>
      </c>
      <c r="BW656" s="369"/>
      <c r="BX656" s="312"/>
      <c r="BY656" s="370"/>
      <c r="BZ656" s="370"/>
      <c r="CA656" s="370"/>
      <c r="CB656" s="312"/>
      <c r="CC656" s="312"/>
      <c r="CD656" s="308"/>
      <c r="CE656" s="312"/>
      <c r="CF656" s="312"/>
      <c r="CG656" s="312"/>
      <c r="CH656" s="312"/>
      <c r="CI656" s="384"/>
      <c r="CJ656" s="312"/>
      <c r="CK656" s="372"/>
      <c r="CL656" s="369"/>
      <c r="CM656" s="312"/>
      <c r="CN656" s="370"/>
      <c r="CO656" s="370"/>
      <c r="CP656" s="370"/>
      <c r="CQ656" s="312"/>
      <c r="CR656" s="312"/>
      <c r="CS656" s="308"/>
      <c r="CT656" s="312"/>
      <c r="CU656" s="312"/>
      <c r="CV656" s="312"/>
      <c r="CW656" s="312"/>
      <c r="CX656" s="384"/>
      <c r="CY656" s="312"/>
      <c r="CZ656" s="372"/>
    </row>
    <row r="657" spans="1:104" s="1" customFormat="1" hidden="1">
      <c r="A657" s="271">
        <v>45216</v>
      </c>
      <c r="B657" s="380"/>
      <c r="C657" s="381"/>
      <c r="D657" s="382"/>
      <c r="E657" s="382"/>
      <c r="F657" s="382"/>
      <c r="G657" s="312"/>
      <c r="H657" s="308"/>
      <c r="I657" s="308"/>
      <c r="J657" s="308"/>
      <c r="K657" s="308"/>
      <c r="L657" s="308"/>
      <c r="M657" s="371"/>
      <c r="N657" s="371"/>
      <c r="O657" s="312"/>
      <c r="P657" s="383"/>
      <c r="Q657" s="369">
        <v>0</v>
      </c>
      <c r="R657" s="312"/>
      <c r="S657" s="370">
        <v>4.007870468399048</v>
      </c>
      <c r="T657" s="370">
        <v>1.4920199999999997</v>
      </c>
      <c r="U657" s="370">
        <v>0</v>
      </c>
      <c r="V657" s="312">
        <f>_xll.SRS1Splines.Functions25.Linear_Interp(V_NK3!$P$8:$P$32,V_NK3!$R$8:$R$32,AC657)</f>
        <v>483.15034581999902</v>
      </c>
      <c r="W657" s="312">
        <f>(V657/V_NK3!$R$28)*100</f>
        <v>89.117937171513574</v>
      </c>
      <c r="X657" s="308">
        <f>V657-V_NK3!$R$8</f>
        <v>426.57169381999904</v>
      </c>
      <c r="Y657" s="308">
        <f>IFERROR((V657 - V_NK3!$V$10) / (V_NK3!$V$9- V_NK3!$V$10) * 100, 0)</f>
        <v>87.849954459358997</v>
      </c>
      <c r="Z657" s="308">
        <v>541.79999999999995</v>
      </c>
      <c r="AA657" s="308">
        <v>521</v>
      </c>
      <c r="AB657" s="312">
        <v>539.79999999999995</v>
      </c>
      <c r="AC657" s="371">
        <v>539.41999999999996</v>
      </c>
      <c r="AD657" s="308">
        <v>1.19</v>
      </c>
      <c r="AE657" s="372">
        <v>0.36839999999999995</v>
      </c>
      <c r="AF657" s="373">
        <v>14.4</v>
      </c>
      <c r="AG657" s="312"/>
      <c r="AH657" s="370">
        <v>2.6654152545716854</v>
      </c>
      <c r="AI657" s="370">
        <v>1.4809745454545453</v>
      </c>
      <c r="AJ657" s="370">
        <v>0</v>
      </c>
      <c r="AK657" s="312">
        <f>_xll.SRS1Splines.Functions25.Linear_Interp(V_NK2!$R$10:$R$21,V_NK2!$T$10:$T$21,AR657)</f>
        <v>63.929742857171597</v>
      </c>
      <c r="AL657" s="312">
        <f>(AK657/V_NK2!$T$18)*100</f>
        <v>89.53745498203304</v>
      </c>
      <c r="AM657" s="308">
        <f>AK657-V_NK2!$T$11</f>
        <v>23.1097428571438</v>
      </c>
      <c r="AN657" s="308">
        <f>IFERROR((AK657 - V_NK2!$X$12) / (V_NK2!$X$11- V_NK2!$X$12) * 100, 0)</f>
        <v>75.571428571435362</v>
      </c>
      <c r="AO657" s="308">
        <v>427</v>
      </c>
      <c r="AP657" s="308">
        <v>420</v>
      </c>
      <c r="AQ657" s="308">
        <v>425.09</v>
      </c>
      <c r="AR657" s="371">
        <v>425.29</v>
      </c>
      <c r="AS657" s="312">
        <v>1.2141935483870967</v>
      </c>
      <c r="AT657" s="372">
        <v>0.36039650400000001</v>
      </c>
      <c r="AU657" s="369"/>
      <c r="AV657" s="312"/>
      <c r="AW657" s="370"/>
      <c r="AX657" s="370"/>
      <c r="AY657" s="370"/>
      <c r="AZ657" s="312"/>
      <c r="BA657" s="312"/>
      <c r="BB657" s="308"/>
      <c r="BC657" s="308"/>
      <c r="BD657" s="308"/>
      <c r="BE657" s="308"/>
      <c r="BF657" s="374"/>
      <c r="BG657" s="312"/>
      <c r="BH657" s="372"/>
      <c r="BI657" s="369"/>
      <c r="BJ657" s="312"/>
      <c r="BK657" s="370">
        <v>2.3478479999999999</v>
      </c>
      <c r="BL657" s="370">
        <v>2.3343270334773902</v>
      </c>
      <c r="BM657" s="370">
        <f t="shared" si="5"/>
        <v>1.3520966522609701E-2</v>
      </c>
      <c r="BN657" s="312">
        <f>_xll.SRS1Splines.Functions25.Linear_Interp(V_XNN1!$K$3:$K$8,V_XNN1!$L$3:$L$8,BT657)</f>
        <v>0.21017820000000001</v>
      </c>
      <c r="BO657" s="312">
        <f>(BN657/V_XNN1!$L$7)*100</f>
        <v>100.08485714285715</v>
      </c>
      <c r="BP657" s="308">
        <f>_xll.SRS1Splines.Functions25.Linear_Interp(V_XNN1!$K$3:$K$8,V_XNN1!$M$3:$M$8,BT657)</f>
        <v>5.4178199999999802E-2</v>
      </c>
      <c r="BQ657" s="308">
        <f>IFERROR((BN657 - V_XNN1!$M$16) / (V_XNN1!$M$15- V_XNN1!$M$16) * 100, 0)</f>
        <v>72.974930362117036</v>
      </c>
      <c r="BR657" s="308">
        <v>252</v>
      </c>
      <c r="BS657" s="308">
        <v>249</v>
      </c>
      <c r="BT657" s="374">
        <v>252.01</v>
      </c>
      <c r="BU657" s="312">
        <v>0.33839999999999998</v>
      </c>
      <c r="BV657" s="372">
        <v>0.33508399999999999</v>
      </c>
      <c r="BW657" s="369"/>
      <c r="BX657" s="312"/>
      <c r="BY657" s="370"/>
      <c r="BZ657" s="370"/>
      <c r="CA657" s="370"/>
      <c r="CB657" s="312"/>
      <c r="CC657" s="312"/>
      <c r="CD657" s="308"/>
      <c r="CE657" s="312"/>
      <c r="CF657" s="312"/>
      <c r="CG657" s="312"/>
      <c r="CH657" s="312"/>
      <c r="CI657" s="384"/>
      <c r="CJ657" s="312"/>
      <c r="CK657" s="372"/>
      <c r="CL657" s="369"/>
      <c r="CM657" s="312"/>
      <c r="CN657" s="370"/>
      <c r="CO657" s="370"/>
      <c r="CP657" s="370"/>
      <c r="CQ657" s="312"/>
      <c r="CR657" s="312"/>
      <c r="CS657" s="308"/>
      <c r="CT657" s="312"/>
      <c r="CU657" s="312"/>
      <c r="CV657" s="312"/>
      <c r="CW657" s="312"/>
      <c r="CX657" s="384"/>
      <c r="CY657" s="312"/>
      <c r="CZ657" s="372"/>
    </row>
    <row r="658" spans="1:104" s="1" customFormat="1" hidden="1">
      <c r="A658" s="271">
        <v>45217</v>
      </c>
      <c r="B658" s="380"/>
      <c r="C658" s="381"/>
      <c r="D658" s="382"/>
      <c r="E658" s="382"/>
      <c r="F658" s="382"/>
      <c r="G658" s="312"/>
      <c r="H658" s="308"/>
      <c r="I658" s="308"/>
      <c r="J658" s="308"/>
      <c r="K658" s="308"/>
      <c r="L658" s="308"/>
      <c r="M658" s="371"/>
      <c r="N658" s="371"/>
      <c r="O658" s="312"/>
      <c r="P658" s="383"/>
      <c r="Q658" s="369">
        <v>0</v>
      </c>
      <c r="R658" s="312"/>
      <c r="S658" s="370">
        <v>3.69198</v>
      </c>
      <c r="T658" s="370">
        <v>3.69198</v>
      </c>
      <c r="U658" s="370">
        <v>0</v>
      </c>
      <c r="V658" s="312">
        <f>_xll.SRS1Splines.Functions25.Linear_Interp(V_NK3!$P$8:$P$32,V_NK3!$R$8:$R$32,AC658)</f>
        <v>483.15034581999902</v>
      </c>
      <c r="W658" s="312">
        <f>(V658/V_NK3!$R$28)*100</f>
        <v>89.117937171513574</v>
      </c>
      <c r="X658" s="308">
        <f>V658-V_NK3!$R$8</f>
        <v>426.57169381999904</v>
      </c>
      <c r="Y658" s="308">
        <f>IFERROR((V658 - V_NK3!$V$10) / (V_NK3!$V$9- V_NK3!$V$10) * 100, 0)</f>
        <v>87.849954459358997</v>
      </c>
      <c r="Z658" s="308">
        <v>541.79999999999995</v>
      </c>
      <c r="AA658" s="308">
        <v>521</v>
      </c>
      <c r="AB658" s="312">
        <v>539.79999999999995</v>
      </c>
      <c r="AC658" s="371">
        <v>539.41999999999996</v>
      </c>
      <c r="AD658" s="308">
        <v>1.19</v>
      </c>
      <c r="AE658" s="372">
        <v>0.91160000000000008</v>
      </c>
      <c r="AF658" s="373">
        <v>9.1999999999999993</v>
      </c>
      <c r="AG658" s="312"/>
      <c r="AH658" s="370">
        <v>4.5411353999999999</v>
      </c>
      <c r="AI658" s="370">
        <v>3.773029483636364</v>
      </c>
      <c r="AJ658" s="370">
        <v>0</v>
      </c>
      <c r="AK658" s="312">
        <f>_xll.SRS1Splines.Functions25.Linear_Interp(V_NK2!$R$10:$R$21,V_NK2!$T$10:$T$21,AR658)</f>
        <v>64.3666000000282</v>
      </c>
      <c r="AL658" s="312">
        <f>(AK658/V_NK2!$T$18)*100</f>
        <v>90.149299719927441</v>
      </c>
      <c r="AM658" s="308">
        <f>AK658-V_NK2!$T$11</f>
        <v>23.546600000000403</v>
      </c>
      <c r="AN658" s="308">
        <f>IFERROR((AK658 - V_NK2!$X$12) / (V_NK2!$X$11- V_NK2!$X$12) * 100, 0)</f>
        <v>77.000000000005102</v>
      </c>
      <c r="AO658" s="308">
        <v>427</v>
      </c>
      <c r="AP658" s="308">
        <v>420</v>
      </c>
      <c r="AQ658" s="308">
        <v>425.09</v>
      </c>
      <c r="AR658" s="371">
        <v>425.39</v>
      </c>
      <c r="AS658" s="312">
        <v>1.2141935483870967</v>
      </c>
      <c r="AT658" s="372">
        <v>0.89371463399999995</v>
      </c>
      <c r="AU658" s="369"/>
      <c r="AV658" s="312"/>
      <c r="AW658" s="370"/>
      <c r="AX658" s="370"/>
      <c r="AY658" s="370"/>
      <c r="AZ658" s="312"/>
      <c r="BA658" s="312"/>
      <c r="BB658" s="308"/>
      <c r="BC658" s="308"/>
      <c r="BD658" s="308"/>
      <c r="BE658" s="308"/>
      <c r="BF658" s="374"/>
      <c r="BG658" s="312"/>
      <c r="BH658" s="372"/>
      <c r="BI658" s="369"/>
      <c r="BJ658" s="312"/>
      <c r="BK658" s="370">
        <v>2.3563969999999999</v>
      </c>
      <c r="BL658" s="370">
        <v>2.3381446171708697</v>
      </c>
      <c r="BM658" s="370">
        <f t="shared" si="5"/>
        <v>1.8252382829130109E-2</v>
      </c>
      <c r="BN658" s="312">
        <f>_xll.SRS1Splines.Functions25.Linear_Interp(V_XNN1!$K$3:$K$8,V_XNN1!$L$3:$L$8,BT658)</f>
        <v>0.21017820000000001</v>
      </c>
      <c r="BO658" s="312">
        <f>(BN658/V_XNN1!$L$7)*100</f>
        <v>100.08485714285715</v>
      </c>
      <c r="BP658" s="308">
        <f>_xll.SRS1Splines.Functions25.Linear_Interp(V_XNN1!$K$3:$K$8,V_XNN1!$M$3:$M$8,BT658)</f>
        <v>5.4178199999999802E-2</v>
      </c>
      <c r="BQ658" s="308">
        <f>IFERROR((BN658 - V_XNN1!$M$16) / (V_XNN1!$M$15- V_XNN1!$M$16) * 100, 0)</f>
        <v>72.974930362117036</v>
      </c>
      <c r="BR658" s="308">
        <v>252</v>
      </c>
      <c r="BS658" s="308">
        <v>249</v>
      </c>
      <c r="BT658" s="374">
        <v>252.01</v>
      </c>
      <c r="BU658" s="312">
        <v>0.33839999999999998</v>
      </c>
      <c r="BV658" s="372">
        <v>0.33563199999999999</v>
      </c>
      <c r="BW658" s="369"/>
      <c r="BX658" s="312"/>
      <c r="BY658" s="370"/>
      <c r="BZ658" s="370"/>
      <c r="CA658" s="370"/>
      <c r="CB658" s="312"/>
      <c r="CC658" s="312"/>
      <c r="CD658" s="308"/>
      <c r="CE658" s="312"/>
      <c r="CF658" s="312"/>
      <c r="CG658" s="312"/>
      <c r="CH658" s="312"/>
      <c r="CI658" s="384"/>
      <c r="CJ658" s="312"/>
      <c r="CK658" s="372"/>
      <c r="CL658" s="369"/>
      <c r="CM658" s="312"/>
      <c r="CN658" s="370"/>
      <c r="CO658" s="370"/>
      <c r="CP658" s="370"/>
      <c r="CQ658" s="312"/>
      <c r="CR658" s="312"/>
      <c r="CS658" s="308"/>
      <c r="CT658" s="312"/>
      <c r="CU658" s="312"/>
      <c r="CV658" s="312"/>
      <c r="CW658" s="312"/>
      <c r="CX658" s="384"/>
      <c r="CY658" s="312"/>
      <c r="CZ658" s="372"/>
    </row>
    <row r="659" spans="1:104" s="1" customFormat="1" hidden="1">
      <c r="A659" s="271">
        <v>45218</v>
      </c>
      <c r="B659" s="380"/>
      <c r="C659" s="381"/>
      <c r="D659" s="382"/>
      <c r="E659" s="382"/>
      <c r="F659" s="382"/>
      <c r="G659" s="312"/>
      <c r="H659" s="308"/>
      <c r="I659" s="308"/>
      <c r="J659" s="308"/>
      <c r="K659" s="308"/>
      <c r="L659" s="308"/>
      <c r="M659" s="371"/>
      <c r="N659" s="371"/>
      <c r="O659" s="312"/>
      <c r="P659" s="383"/>
      <c r="Q659" s="369">
        <v>0.4</v>
      </c>
      <c r="R659" s="312"/>
      <c r="S659" s="370">
        <v>2.7929405804557801</v>
      </c>
      <c r="T659" s="370">
        <v>3.511755</v>
      </c>
      <c r="U659" s="370">
        <v>0</v>
      </c>
      <c r="V659" s="312">
        <f>_xll.SRS1Splines.Functions25.Linear_Interp(V_NK3!$P$8:$P$32,V_NK3!$R$8:$R$32,AC659)</f>
        <v>482.43153139999902</v>
      </c>
      <c r="W659" s="312">
        <f>(V659/V_NK3!$R$28)*100</f>
        <v>88.985350578388363</v>
      </c>
      <c r="X659" s="308">
        <f>V659-V_NK3!$R$8</f>
        <v>425.85287939999904</v>
      </c>
      <c r="Y659" s="308">
        <f>IFERROR((V659 - V_NK3!$V$10) / (V_NK3!$V$9- V_NK3!$V$10) * 100, 0)</f>
        <v>87.701918818512254</v>
      </c>
      <c r="Z659" s="308">
        <v>541.79999999999995</v>
      </c>
      <c r="AA659" s="308">
        <v>521</v>
      </c>
      <c r="AB659" s="312">
        <v>539.79999999999995</v>
      </c>
      <c r="AC659" s="371">
        <v>539.4</v>
      </c>
      <c r="AD659" s="308">
        <v>1.19</v>
      </c>
      <c r="AE659" s="372">
        <v>0.86709999999999998</v>
      </c>
      <c r="AF659" s="373">
        <v>0.2</v>
      </c>
      <c r="AG659" s="312"/>
      <c r="AH659" s="370">
        <v>4.0822498915504077</v>
      </c>
      <c r="AI659" s="370">
        <v>4.9777199999999997</v>
      </c>
      <c r="AJ659" s="370">
        <v>0</v>
      </c>
      <c r="AK659" s="312">
        <f>_xll.SRS1Splines.Functions25.Linear_Interp(V_NK2!$R$10:$R$21,V_NK2!$T$10:$T$21,AR659)</f>
        <v>64.148171428599795</v>
      </c>
      <c r="AL659" s="312">
        <f>(AK659/V_NK2!$T$18)*100</f>
        <v>89.843377350980106</v>
      </c>
      <c r="AM659" s="308">
        <f>AK659-V_NK2!$T$11</f>
        <v>23.328171428571999</v>
      </c>
      <c r="AN659" s="308">
        <f>IFERROR((AK659 - V_NK2!$X$12) / (V_NK2!$X$11- V_NK2!$X$12) * 100, 0)</f>
        <v>76.285714285719891</v>
      </c>
      <c r="AO659" s="308">
        <v>427</v>
      </c>
      <c r="AP659" s="308">
        <v>420</v>
      </c>
      <c r="AQ659" s="308">
        <v>425.09</v>
      </c>
      <c r="AR659" s="371">
        <v>425.34</v>
      </c>
      <c r="AS659" s="312">
        <v>1.2141935483870967</v>
      </c>
      <c r="AT659" s="372">
        <v>1.027305036</v>
      </c>
      <c r="AU659" s="369"/>
      <c r="AV659" s="312"/>
      <c r="AW659" s="370"/>
      <c r="AX659" s="370"/>
      <c r="AY659" s="370"/>
      <c r="AZ659" s="312"/>
      <c r="BA659" s="312"/>
      <c r="BB659" s="308"/>
      <c r="BC659" s="308"/>
      <c r="BD659" s="308"/>
      <c r="BE659" s="308"/>
      <c r="BF659" s="374"/>
      <c r="BG659" s="312"/>
      <c r="BH659" s="372"/>
      <c r="BI659" s="369"/>
      <c r="BJ659" s="312"/>
      <c r="BK659" s="370">
        <v>2.3339940000000001</v>
      </c>
      <c r="BL659" s="370">
        <v>2.3199070000000002</v>
      </c>
      <c r="BM659" s="370">
        <f t="shared" si="5"/>
        <v>1.4086999999999961E-2</v>
      </c>
      <c r="BN659" s="312">
        <f>_xll.SRS1Splines.Functions25.Linear_Interp(V_XNN1!$K$3:$K$8,V_XNN1!$L$3:$L$8,BT659)</f>
        <v>0.21017820000000001</v>
      </c>
      <c r="BO659" s="312">
        <f>(BN659/V_XNN1!$L$7)*100</f>
        <v>100.08485714285715</v>
      </c>
      <c r="BP659" s="308">
        <f>_xll.SRS1Splines.Functions25.Linear_Interp(V_XNN1!$K$3:$K$8,V_XNN1!$M$3:$M$8,BT659)</f>
        <v>5.4178199999999802E-2</v>
      </c>
      <c r="BQ659" s="308">
        <f>IFERROR((BN659 - V_XNN1!$M$16) / (V_XNN1!$M$15- V_XNN1!$M$16) * 100, 0)</f>
        <v>72.974930362117036</v>
      </c>
      <c r="BR659" s="308">
        <v>252</v>
      </c>
      <c r="BS659" s="308">
        <v>249</v>
      </c>
      <c r="BT659" s="374">
        <v>252.01</v>
      </c>
      <c r="BU659" s="312">
        <v>0.33839999999999998</v>
      </c>
      <c r="BV659" s="372">
        <v>0.33301400000000003</v>
      </c>
      <c r="BW659" s="369"/>
      <c r="BX659" s="312"/>
      <c r="BY659" s="370"/>
      <c r="BZ659" s="370"/>
      <c r="CA659" s="370"/>
      <c r="CB659" s="312"/>
      <c r="CC659" s="312"/>
      <c r="CD659" s="308"/>
      <c r="CE659" s="312"/>
      <c r="CF659" s="312"/>
      <c r="CG659" s="312"/>
      <c r="CH659" s="312"/>
      <c r="CI659" s="384"/>
      <c r="CJ659" s="312"/>
      <c r="CK659" s="372"/>
      <c r="CL659" s="369"/>
      <c r="CM659" s="312"/>
      <c r="CN659" s="370"/>
      <c r="CO659" s="370"/>
      <c r="CP659" s="370"/>
      <c r="CQ659" s="312"/>
      <c r="CR659" s="312"/>
      <c r="CS659" s="308"/>
      <c r="CT659" s="312"/>
      <c r="CU659" s="312"/>
      <c r="CV659" s="312"/>
      <c r="CW659" s="312"/>
      <c r="CX659" s="384"/>
      <c r="CY659" s="312"/>
      <c r="CZ659" s="372"/>
    </row>
    <row r="660" spans="1:104" s="1" customFormat="1" hidden="1">
      <c r="A660" s="271">
        <v>45219</v>
      </c>
      <c r="B660" s="380"/>
      <c r="C660" s="381"/>
      <c r="D660" s="382"/>
      <c r="E660" s="382"/>
      <c r="F660" s="382"/>
      <c r="G660" s="312"/>
      <c r="H660" s="308"/>
      <c r="I660" s="308"/>
      <c r="J660" s="308"/>
      <c r="K660" s="308"/>
      <c r="L660" s="308"/>
      <c r="M660" s="371"/>
      <c r="N660" s="371"/>
      <c r="O660" s="312"/>
      <c r="P660" s="383"/>
      <c r="Q660" s="369">
        <v>0</v>
      </c>
      <c r="R660" s="312"/>
      <c r="S660" s="370">
        <v>2.9655216293144226</v>
      </c>
      <c r="T660" s="370">
        <v>1.8873</v>
      </c>
      <c r="U660" s="370">
        <v>0</v>
      </c>
      <c r="V660" s="312">
        <f>_xll.SRS1Splines.Functions25.Linear_Interp(V_NK3!$P$8:$P$32,V_NK3!$R$8:$R$32,AC660)</f>
        <v>483.50975302999802</v>
      </c>
      <c r="W660" s="312">
        <f>(V660/V_NK3!$R$28)*100</f>
        <v>89.184230468075981</v>
      </c>
      <c r="X660" s="308">
        <f>V660-V_NK3!$R$8</f>
        <v>426.93110102999805</v>
      </c>
      <c r="Y660" s="308">
        <f>IFERROR((V660 - V_NK3!$V$10) / (V_NK3!$V$9- V_NK3!$V$10) * 100, 0)</f>
        <v>87.923972279782163</v>
      </c>
      <c r="Z660" s="308">
        <v>541.79999999999995</v>
      </c>
      <c r="AA660" s="308">
        <v>521</v>
      </c>
      <c r="AB660" s="312">
        <v>539.79999999999995</v>
      </c>
      <c r="AC660" s="371">
        <v>539.42999999999995</v>
      </c>
      <c r="AD660" s="308">
        <v>1.19</v>
      </c>
      <c r="AE660" s="372">
        <v>0.46600000000000003</v>
      </c>
      <c r="AF660" s="373">
        <v>0.6</v>
      </c>
      <c r="AG660" s="312"/>
      <c r="AH660" s="370">
        <v>2.6771921376737593</v>
      </c>
      <c r="AI660" s="370">
        <v>1.604389090909091</v>
      </c>
      <c r="AJ660" s="370">
        <v>0</v>
      </c>
      <c r="AK660" s="312">
        <f>_xll.SRS1Splines.Functions25.Linear_Interp(V_NK2!$R$10:$R$21,V_NK2!$T$10:$T$21,AR660)</f>
        <v>65.327685714313205</v>
      </c>
      <c r="AL660" s="312">
        <f>(AK660/V_NK2!$T$18)*100</f>
        <v>91.495358143295803</v>
      </c>
      <c r="AM660" s="308">
        <f>AK660-V_NK2!$T$11</f>
        <v>24.507685714285408</v>
      </c>
      <c r="AN660" s="308">
        <f>IFERROR((AK660 - V_NK2!$X$12) / (V_NK2!$X$11- V_NK2!$X$12) * 100, 0)</f>
        <v>80.14285714286008</v>
      </c>
      <c r="AO660" s="308">
        <v>427</v>
      </c>
      <c r="AP660" s="308">
        <v>420</v>
      </c>
      <c r="AQ660" s="308">
        <v>425.09</v>
      </c>
      <c r="AR660" s="371">
        <v>425.61</v>
      </c>
      <c r="AS660" s="312">
        <v>1.2141935483870967</v>
      </c>
      <c r="AT660" s="372">
        <v>0.38900000000000001</v>
      </c>
      <c r="AU660" s="369"/>
      <c r="AV660" s="312"/>
      <c r="AW660" s="370"/>
      <c r="AX660" s="370"/>
      <c r="AY660" s="370"/>
      <c r="AZ660" s="312"/>
      <c r="BA660" s="312"/>
      <c r="BB660" s="308"/>
      <c r="BC660" s="308"/>
      <c r="BD660" s="308"/>
      <c r="BE660" s="308"/>
      <c r="BF660" s="374"/>
      <c r="BG660" s="312"/>
      <c r="BH660" s="372"/>
      <c r="BI660" s="369"/>
      <c r="BJ660" s="312"/>
      <c r="BK660" s="370">
        <v>2.3130329999999999</v>
      </c>
      <c r="BL660" s="370">
        <v>2.299509</v>
      </c>
      <c r="BM660" s="370">
        <f t="shared" si="5"/>
        <v>1.3523999999999869E-2</v>
      </c>
      <c r="BN660" s="312">
        <f>_xll.SRS1Splines.Functions25.Linear_Interp(V_XNN1!$K$3:$K$8,V_XNN1!$L$3:$L$8,BT660)</f>
        <v>0.21017820000000001</v>
      </c>
      <c r="BO660" s="312">
        <f>(BN660/V_XNN1!$L$7)*100</f>
        <v>100.08485714285715</v>
      </c>
      <c r="BP660" s="308">
        <f>_xll.SRS1Splines.Functions25.Linear_Interp(V_XNN1!$K$3:$K$8,V_XNN1!$M$3:$M$8,BT660)</f>
        <v>5.4178199999999802E-2</v>
      </c>
      <c r="BQ660" s="308">
        <f>IFERROR((BN660 - V_XNN1!$M$16) / (V_XNN1!$M$15- V_XNN1!$M$16) * 100, 0)</f>
        <v>72.974930362117036</v>
      </c>
      <c r="BR660" s="308">
        <v>252</v>
      </c>
      <c r="BS660" s="308">
        <v>249</v>
      </c>
      <c r="BT660" s="374">
        <v>252.01</v>
      </c>
      <c r="BU660" s="312">
        <v>0.33839999999999998</v>
      </c>
      <c r="BV660" s="372">
        <v>0.33008599999999999</v>
      </c>
      <c r="BW660" s="369"/>
      <c r="BX660" s="312"/>
      <c r="BY660" s="370"/>
      <c r="BZ660" s="370"/>
      <c r="CA660" s="370"/>
      <c r="CB660" s="312"/>
      <c r="CC660" s="312"/>
      <c r="CD660" s="308"/>
      <c r="CE660" s="312"/>
      <c r="CF660" s="312"/>
      <c r="CG660" s="312"/>
      <c r="CH660" s="312"/>
      <c r="CI660" s="384"/>
      <c r="CJ660" s="312"/>
      <c r="CK660" s="372"/>
      <c r="CL660" s="369"/>
      <c r="CM660" s="312"/>
      <c r="CN660" s="370"/>
      <c r="CO660" s="370"/>
      <c r="CP660" s="370"/>
      <c r="CQ660" s="312"/>
      <c r="CR660" s="312"/>
      <c r="CS660" s="308"/>
      <c r="CT660" s="312"/>
      <c r="CU660" s="312"/>
      <c r="CV660" s="312"/>
      <c r="CW660" s="312"/>
      <c r="CX660" s="384"/>
      <c r="CY660" s="312"/>
      <c r="CZ660" s="372"/>
    </row>
    <row r="661" spans="1:104" s="1" customFormat="1" hidden="1">
      <c r="A661" s="271">
        <v>45220</v>
      </c>
      <c r="B661" s="380"/>
      <c r="C661" s="381"/>
      <c r="D661" s="382"/>
      <c r="E661" s="382"/>
      <c r="F661" s="382"/>
      <c r="G661" s="312"/>
      <c r="H661" s="308"/>
      <c r="I661" s="308"/>
      <c r="J661" s="308"/>
      <c r="K661" s="308"/>
      <c r="L661" s="308"/>
      <c r="M661" s="371"/>
      <c r="N661" s="371"/>
      <c r="O661" s="312"/>
      <c r="P661" s="383"/>
      <c r="Q661" s="369">
        <v>0</v>
      </c>
      <c r="R661" s="312"/>
      <c r="S661" s="370">
        <v>3.1726488390884398</v>
      </c>
      <c r="T661" s="370">
        <v>1.7350199999999998</v>
      </c>
      <c r="U661" s="370">
        <v>0</v>
      </c>
      <c r="V661" s="312">
        <f>_xll.SRS1Splines.Functions25.Linear_Interp(V_NK3!$P$8:$P$32,V_NK3!$R$8:$R$32,AC661)</f>
        <v>484.94738187000098</v>
      </c>
      <c r="W661" s="312">
        <f>(V661/V_NK3!$R$28)*100</f>
        <v>89.449403654326943</v>
      </c>
      <c r="X661" s="308">
        <f>V661-V_NK3!$R$8</f>
        <v>428.368729870001</v>
      </c>
      <c r="Y661" s="308">
        <f>IFERROR((V661 - V_NK3!$V$10) / (V_NK3!$V$9- V_NK3!$V$10) * 100, 0)</f>
        <v>88.220043561476302</v>
      </c>
      <c r="Z661" s="308">
        <v>541.79999999999995</v>
      </c>
      <c r="AA661" s="308">
        <v>521</v>
      </c>
      <c r="AB661" s="312">
        <v>539.79999999999995</v>
      </c>
      <c r="AC661" s="371">
        <v>539.47</v>
      </c>
      <c r="AD661" s="308">
        <v>1.19</v>
      </c>
      <c r="AE661" s="372">
        <v>0.4284</v>
      </c>
      <c r="AF661" s="373">
        <v>0.2</v>
      </c>
      <c r="AG661" s="312"/>
      <c r="AH661" s="370">
        <v>2.608492116899185</v>
      </c>
      <c r="AI661" s="370">
        <v>1.8100800000000001</v>
      </c>
      <c r="AJ661" s="370">
        <v>0</v>
      </c>
      <c r="AK661" s="312">
        <f>_xll.SRS1Splines.Functions25.Linear_Interp(V_NK2!$R$10:$R$21,V_NK2!$T$10:$T$21,AR661)</f>
        <v>65.939285714312604</v>
      </c>
      <c r="AL661" s="312">
        <f>(AK661/V_NK2!$T$18)*100</f>
        <v>92.351940776348172</v>
      </c>
      <c r="AM661" s="308">
        <f>AK661-V_NK2!$T$11</f>
        <v>25.119285714284807</v>
      </c>
      <c r="AN661" s="308">
        <f>IFERROR((AK661 - V_NK2!$X$12) / (V_NK2!$X$11- V_NK2!$X$12) * 100, 0)</f>
        <v>82.142857142858205</v>
      </c>
      <c r="AO661" s="308">
        <v>427</v>
      </c>
      <c r="AP661" s="308">
        <v>420</v>
      </c>
      <c r="AQ661" s="308">
        <v>425.09</v>
      </c>
      <c r="AR661" s="371">
        <v>425.75</v>
      </c>
      <c r="AS661" s="312">
        <v>1.2141935483870967</v>
      </c>
      <c r="AT661" s="372">
        <v>0.44</v>
      </c>
      <c r="AU661" s="369"/>
      <c r="AV661" s="312"/>
      <c r="AW661" s="370"/>
      <c r="AX661" s="370"/>
      <c r="AY661" s="370"/>
      <c r="AZ661" s="312"/>
      <c r="BA661" s="312"/>
      <c r="BB661" s="308"/>
      <c r="BC661" s="308"/>
      <c r="BD661" s="308"/>
      <c r="BE661" s="308"/>
      <c r="BF661" s="374"/>
      <c r="BG661" s="312"/>
      <c r="BH661" s="372"/>
      <c r="BI661" s="369"/>
      <c r="BJ661" s="312"/>
      <c r="BK661" s="370">
        <v>2.2917429999999999</v>
      </c>
      <c r="BL661" s="370">
        <v>2.2782200000000001</v>
      </c>
      <c r="BM661" s="370">
        <f t="shared" si="5"/>
        <v>1.352299999999973E-2</v>
      </c>
      <c r="BN661" s="312">
        <f>_xll.SRS1Splines.Functions25.Linear_Interp(V_XNN1!$K$3:$K$8,V_XNN1!$L$3:$L$8,BT661)</f>
        <v>0.21017820000000001</v>
      </c>
      <c r="BO661" s="312">
        <f>(BN661/V_XNN1!$L$7)*100</f>
        <v>100.08485714285715</v>
      </c>
      <c r="BP661" s="308">
        <f>_xll.SRS1Splines.Functions25.Linear_Interp(V_XNN1!$K$3:$K$8,V_XNN1!$M$3:$M$8,BT661)</f>
        <v>5.4178199999999802E-2</v>
      </c>
      <c r="BQ661" s="308">
        <f>IFERROR((BN661 - V_XNN1!$M$16) / (V_XNN1!$M$15- V_XNN1!$M$16) * 100, 0)</f>
        <v>72.974930362117036</v>
      </c>
      <c r="BR661" s="308">
        <v>252</v>
      </c>
      <c r="BS661" s="308">
        <v>249</v>
      </c>
      <c r="BT661" s="374">
        <v>252.01</v>
      </c>
      <c r="BU661" s="312">
        <v>0.33839999999999998</v>
      </c>
      <c r="BV661" s="372">
        <v>0.32702999999999999</v>
      </c>
      <c r="BW661" s="369"/>
      <c r="BX661" s="312"/>
      <c r="BY661" s="370"/>
      <c r="BZ661" s="370"/>
      <c r="CA661" s="370"/>
      <c r="CB661" s="312"/>
      <c r="CC661" s="312"/>
      <c r="CD661" s="308"/>
      <c r="CE661" s="312"/>
      <c r="CF661" s="312"/>
      <c r="CG661" s="312"/>
      <c r="CH661" s="312"/>
      <c r="CI661" s="384"/>
      <c r="CJ661" s="312"/>
      <c r="CK661" s="372"/>
      <c r="CL661" s="369"/>
      <c r="CM661" s="312"/>
      <c r="CN661" s="370"/>
      <c r="CO661" s="370"/>
      <c r="CP661" s="370"/>
      <c r="CQ661" s="312"/>
      <c r="CR661" s="312"/>
      <c r="CS661" s="308"/>
      <c r="CT661" s="312"/>
      <c r="CU661" s="312"/>
      <c r="CV661" s="312"/>
      <c r="CW661" s="312"/>
      <c r="CX661" s="384"/>
      <c r="CY661" s="312"/>
      <c r="CZ661" s="372"/>
    </row>
    <row r="662" spans="1:104" s="1" customFormat="1" hidden="1">
      <c r="A662" s="271">
        <v>45221</v>
      </c>
      <c r="B662" s="380"/>
      <c r="C662" s="381"/>
      <c r="D662" s="382"/>
      <c r="E662" s="382"/>
      <c r="F662" s="382"/>
      <c r="G662" s="312"/>
      <c r="H662" s="308"/>
      <c r="I662" s="308"/>
      <c r="J662" s="308"/>
      <c r="K662" s="308"/>
      <c r="L662" s="308"/>
      <c r="M662" s="371"/>
      <c r="N662" s="371"/>
      <c r="O662" s="312"/>
      <c r="P662" s="383"/>
      <c r="Q662" s="369">
        <v>0</v>
      </c>
      <c r="R662" s="312"/>
      <c r="S662" s="370">
        <v>2.3742216293144227</v>
      </c>
      <c r="T662" s="370">
        <v>1.296</v>
      </c>
      <c r="U662" s="370">
        <v>0</v>
      </c>
      <c r="V662" s="312">
        <f>_xll.SRS1Splines.Functions25.Linear_Interp(V_NK3!$P$8:$P$32,V_NK3!$R$8:$R$32,AC662)</f>
        <v>486.02560349999999</v>
      </c>
      <c r="W662" s="312">
        <f>(V662/V_NK3!$R$28)*100</f>
        <v>89.648283544014575</v>
      </c>
      <c r="X662" s="308">
        <f>V662-V_NK3!$R$8</f>
        <v>429.44695150000001</v>
      </c>
      <c r="Y662" s="308">
        <f>IFERROR((V662 - V_NK3!$V$10) / (V_NK3!$V$9- V_NK3!$V$10) * 100, 0)</f>
        <v>88.442097022746239</v>
      </c>
      <c r="Z662" s="308">
        <v>541.79999999999995</v>
      </c>
      <c r="AA662" s="308">
        <v>521</v>
      </c>
      <c r="AB662" s="312">
        <v>539.79999999999995</v>
      </c>
      <c r="AC662" s="371">
        <v>539.5</v>
      </c>
      <c r="AD662" s="308">
        <v>1.19</v>
      </c>
      <c r="AE662" s="372">
        <v>0.32</v>
      </c>
      <c r="AF662" s="373">
        <v>0</v>
      </c>
      <c r="AG662" s="312"/>
      <c r="AH662" s="370">
        <v>1.9498931376737594</v>
      </c>
      <c r="AI662" s="370">
        <v>1.3840941272727272</v>
      </c>
      <c r="AJ662" s="370">
        <v>0</v>
      </c>
      <c r="AK662" s="312">
        <f>_xll.SRS1Splines.Functions25.Linear_Interp(V_NK2!$R$10:$R$21,V_NK2!$T$10:$T$21,AR662)</f>
        <v>66.550885714312003</v>
      </c>
      <c r="AL662" s="312">
        <f>(AK662/V_NK2!$T$18)*100</f>
        <v>93.208523409400556</v>
      </c>
      <c r="AM662" s="308">
        <f>AK662-V_NK2!$T$11</f>
        <v>25.730885714284206</v>
      </c>
      <c r="AN662" s="308">
        <f>IFERROR((AK662 - V_NK2!$X$12) / (V_NK2!$X$11- V_NK2!$X$12) * 100, 0)</f>
        <v>84.142857142856343</v>
      </c>
      <c r="AO662" s="308">
        <v>427</v>
      </c>
      <c r="AP662" s="308">
        <v>420</v>
      </c>
      <c r="AQ662" s="308">
        <v>425.09</v>
      </c>
      <c r="AR662" s="371">
        <v>425.89</v>
      </c>
      <c r="AS662" s="312">
        <v>1.2141935483870967</v>
      </c>
      <c r="AT662" s="372">
        <v>0.33600000000000002</v>
      </c>
      <c r="AU662" s="369"/>
      <c r="AV662" s="312"/>
      <c r="AW662" s="370"/>
      <c r="AX662" s="370"/>
      <c r="AY662" s="370"/>
      <c r="AZ662" s="312"/>
      <c r="BA662" s="312"/>
      <c r="BB662" s="308"/>
      <c r="BC662" s="308"/>
      <c r="BD662" s="308"/>
      <c r="BE662" s="308"/>
      <c r="BF662" s="374"/>
      <c r="BG662" s="312"/>
      <c r="BH662" s="372"/>
      <c r="BI662" s="369"/>
      <c r="BJ662" s="312"/>
      <c r="BK662" s="370">
        <v>2.2794379999999999</v>
      </c>
      <c r="BL662" s="370">
        <v>2.2659590000000001</v>
      </c>
      <c r="BM662" s="370">
        <f t="shared" si="5"/>
        <v>1.3478999999999797E-2</v>
      </c>
      <c r="BN662" s="312">
        <f>_xll.SRS1Splines.Functions25.Linear_Interp(V_XNN1!$K$3:$K$8,V_XNN1!$L$3:$L$8,BT662)</f>
        <v>0.21017820000000001</v>
      </c>
      <c r="BO662" s="312">
        <f>(BN662/V_XNN1!$L$7)*100</f>
        <v>100.08485714285715</v>
      </c>
      <c r="BP662" s="308">
        <f>_xll.SRS1Splines.Functions25.Linear_Interp(V_XNN1!$K$3:$K$8,V_XNN1!$M$3:$M$8,BT662)</f>
        <v>5.4178199999999802E-2</v>
      </c>
      <c r="BQ662" s="308">
        <f>IFERROR((BN662 - V_XNN1!$M$16) / (V_XNN1!$M$15- V_XNN1!$M$16) * 100, 0)</f>
        <v>72.974930362117036</v>
      </c>
      <c r="BR662" s="308">
        <v>252</v>
      </c>
      <c r="BS662" s="308">
        <v>249</v>
      </c>
      <c r="BT662" s="374">
        <v>252.01</v>
      </c>
      <c r="BU662" s="312">
        <v>0.33839999999999998</v>
      </c>
      <c r="BV662" s="372">
        <v>0.32527</v>
      </c>
      <c r="BW662" s="369"/>
      <c r="BX662" s="312"/>
      <c r="BY662" s="370"/>
      <c r="BZ662" s="370"/>
      <c r="CA662" s="370"/>
      <c r="CB662" s="312"/>
      <c r="CC662" s="312"/>
      <c r="CD662" s="308"/>
      <c r="CE662" s="312"/>
      <c r="CF662" s="312"/>
      <c r="CG662" s="312"/>
      <c r="CH662" s="312"/>
      <c r="CI662" s="384"/>
      <c r="CJ662" s="312"/>
      <c r="CK662" s="372"/>
      <c r="CL662" s="369"/>
      <c r="CM662" s="312"/>
      <c r="CN662" s="370"/>
      <c r="CO662" s="370"/>
      <c r="CP662" s="370"/>
      <c r="CQ662" s="312"/>
      <c r="CR662" s="312"/>
      <c r="CS662" s="308"/>
      <c r="CT662" s="312"/>
      <c r="CU662" s="312"/>
      <c r="CV662" s="312"/>
      <c r="CW662" s="312"/>
      <c r="CX662" s="384"/>
      <c r="CY662" s="312"/>
      <c r="CZ662" s="372"/>
    </row>
    <row r="663" spans="1:104" s="1" customFormat="1" hidden="1">
      <c r="A663" s="271">
        <v>45222</v>
      </c>
      <c r="B663" s="380"/>
      <c r="C663" s="381"/>
      <c r="D663" s="382"/>
      <c r="E663" s="382"/>
      <c r="F663" s="382"/>
      <c r="G663" s="312"/>
      <c r="H663" s="308"/>
      <c r="I663" s="308"/>
      <c r="J663" s="308"/>
      <c r="K663" s="308"/>
      <c r="L663" s="308"/>
      <c r="M663" s="371"/>
      <c r="N663" s="371"/>
      <c r="O663" s="312"/>
      <c r="P663" s="383"/>
      <c r="Q663" s="369">
        <v>0</v>
      </c>
      <c r="R663" s="312"/>
      <c r="S663" s="370">
        <v>3.1289694195404052</v>
      </c>
      <c r="T663" s="370">
        <v>2.410155</v>
      </c>
      <c r="U663" s="370">
        <v>0</v>
      </c>
      <c r="V663" s="312">
        <f>_xll.SRS1Splines.Functions25.Linear_Interp(V_NK3!$P$8:$P$32,V_NK3!$R$8:$R$32,AC663)</f>
        <v>486.74441791999902</v>
      </c>
      <c r="W663" s="312">
        <f>(V663/V_NK3!$R$28)*100</f>
        <v>89.780870137139587</v>
      </c>
      <c r="X663" s="308">
        <f>V663-V_NK3!$R$8</f>
        <v>430.16576591999905</v>
      </c>
      <c r="Y663" s="308">
        <f>IFERROR((V663 - V_NK3!$V$10) / (V_NK3!$V$9- V_NK3!$V$10) * 100, 0)</f>
        <v>88.590132663592797</v>
      </c>
      <c r="Z663" s="308">
        <v>541.79999999999995</v>
      </c>
      <c r="AA663" s="308">
        <v>521</v>
      </c>
      <c r="AB663" s="312">
        <v>539.79999999999995</v>
      </c>
      <c r="AC663" s="371">
        <v>539.52</v>
      </c>
      <c r="AD663" s="308">
        <v>1.19</v>
      </c>
      <c r="AE663" s="372">
        <v>0.59510000000000007</v>
      </c>
      <c r="AF663" s="373">
        <v>0</v>
      </c>
      <c r="AG663" s="312"/>
      <c r="AH663" s="370">
        <v>3.2016994084483339</v>
      </c>
      <c r="AI663" s="370">
        <v>3.1395014836363639</v>
      </c>
      <c r="AJ663" s="370">
        <v>0</v>
      </c>
      <c r="AK663" s="312">
        <f>_xll.SRS1Splines.Functions25.Linear_Interp(V_NK2!$R$10:$R$21,V_NK2!$T$10:$T$21,AR663)</f>
        <v>66.245085714312296</v>
      </c>
      <c r="AL663" s="312">
        <f>(AK663/V_NK2!$T$18)*100</f>
        <v>92.780232092874357</v>
      </c>
      <c r="AM663" s="308">
        <f>AK663-V_NK2!$T$11</f>
        <v>25.425085714284499</v>
      </c>
      <c r="AN663" s="308">
        <f>IFERROR((AK663 - V_NK2!$X$12) / (V_NK2!$X$11- V_NK2!$X$12) * 100, 0)</f>
        <v>83.142857142857252</v>
      </c>
      <c r="AO663" s="308">
        <v>427</v>
      </c>
      <c r="AP663" s="308">
        <v>420</v>
      </c>
      <c r="AQ663" s="308">
        <v>425.09</v>
      </c>
      <c r="AR663" s="371">
        <v>425.82</v>
      </c>
      <c r="AS663" s="312">
        <v>1.2141935483870967</v>
      </c>
      <c r="AT663" s="372">
        <v>0.74199999999999999</v>
      </c>
      <c r="AU663" s="369"/>
      <c r="AV663" s="312"/>
      <c r="AW663" s="370"/>
      <c r="AX663" s="370"/>
      <c r="AY663" s="370"/>
      <c r="AZ663" s="312"/>
      <c r="BA663" s="312"/>
      <c r="BB663" s="308"/>
      <c r="BC663" s="308"/>
      <c r="BD663" s="308"/>
      <c r="BE663" s="308"/>
      <c r="BF663" s="374"/>
      <c r="BG663" s="312"/>
      <c r="BH663" s="372"/>
      <c r="BI663" s="369"/>
      <c r="BJ663" s="312"/>
      <c r="BK663" s="370">
        <v>2.2794379999999999</v>
      </c>
      <c r="BL663" s="370">
        <v>2.25583</v>
      </c>
      <c r="BM663" s="370">
        <f t="shared" si="5"/>
        <v>2.3607999999999851E-2</v>
      </c>
      <c r="BN663" s="312">
        <f>_xll.SRS1Splines.Functions25.Linear_Interp(V_XNN1!$K$3:$K$8,V_XNN1!$L$3:$L$8,BT663)</f>
        <v>0.21017820000000001</v>
      </c>
      <c r="BO663" s="312">
        <f>(BN663/V_XNN1!$L$7)*100</f>
        <v>100.08485714285715</v>
      </c>
      <c r="BP663" s="308">
        <f>_xll.SRS1Splines.Functions25.Linear_Interp(V_XNN1!$K$3:$K$8,V_XNN1!$M$3:$M$8,BT663)</f>
        <v>5.4178199999999802E-2</v>
      </c>
      <c r="BQ663" s="308">
        <f>IFERROR((BN663 - V_XNN1!$M$16) / (V_XNN1!$M$15- V_XNN1!$M$16) * 100, 0)</f>
        <v>72.974930362117036</v>
      </c>
      <c r="BR663" s="308">
        <v>252</v>
      </c>
      <c r="BS663" s="308">
        <v>249</v>
      </c>
      <c r="BT663" s="374">
        <v>252.01</v>
      </c>
      <c r="BU663" s="312">
        <v>0.33839999999999998</v>
      </c>
      <c r="BV663" s="372">
        <v>0.32392799999999999</v>
      </c>
      <c r="BW663" s="369"/>
      <c r="BX663" s="312"/>
      <c r="BY663" s="370"/>
      <c r="BZ663" s="370"/>
      <c r="CA663" s="370"/>
      <c r="CB663" s="312"/>
      <c r="CC663" s="312"/>
      <c r="CD663" s="308"/>
      <c r="CE663" s="312"/>
      <c r="CF663" s="312"/>
      <c r="CG663" s="312"/>
      <c r="CH663" s="312"/>
      <c r="CI663" s="384"/>
      <c r="CJ663" s="312"/>
      <c r="CK663" s="372"/>
      <c r="CL663" s="369"/>
      <c r="CM663" s="312"/>
      <c r="CN663" s="370"/>
      <c r="CO663" s="370"/>
      <c r="CP663" s="370"/>
      <c r="CQ663" s="312"/>
      <c r="CR663" s="312"/>
      <c r="CS663" s="308"/>
      <c r="CT663" s="312"/>
      <c r="CU663" s="312"/>
      <c r="CV663" s="312"/>
      <c r="CW663" s="312"/>
      <c r="CX663" s="384"/>
      <c r="CY663" s="312"/>
      <c r="CZ663" s="372"/>
    </row>
    <row r="664" spans="1:104" s="1" customFormat="1" hidden="1">
      <c r="A664" s="271">
        <v>45223</v>
      </c>
      <c r="B664" s="380"/>
      <c r="C664" s="381"/>
      <c r="D664" s="382"/>
      <c r="E664" s="382"/>
      <c r="F664" s="382"/>
      <c r="G664" s="312"/>
      <c r="H664" s="308"/>
      <c r="I664" s="308"/>
      <c r="J664" s="308"/>
      <c r="K664" s="308"/>
      <c r="L664" s="308"/>
      <c r="M664" s="371"/>
      <c r="N664" s="371"/>
      <c r="O664" s="312"/>
      <c r="P664" s="383"/>
      <c r="Q664" s="369">
        <v>0</v>
      </c>
      <c r="R664" s="312"/>
      <c r="S664" s="370">
        <v>2.7790494195442199</v>
      </c>
      <c r="T664" s="370">
        <v>2.0602349999999996</v>
      </c>
      <c r="U664" s="370">
        <v>0</v>
      </c>
      <c r="V664" s="312">
        <f>_xll.SRS1Splines.Functions25.Linear_Interp(V_NK3!$P$8:$P$32,V_NK3!$R$8:$R$32,AC664)</f>
        <v>487.46323233999902</v>
      </c>
      <c r="W664" s="312">
        <f>(V664/V_NK3!$R$28)*100</f>
        <v>89.913456730264798</v>
      </c>
      <c r="X664" s="308">
        <f>V664-V_NK3!$R$8</f>
        <v>430.88458033999905</v>
      </c>
      <c r="Y664" s="308">
        <f>IFERROR((V664 - V_NK3!$V$10) / (V_NK3!$V$9- V_NK3!$V$10) * 100, 0)</f>
        <v>88.73816830443954</v>
      </c>
      <c r="Z664" s="308">
        <v>541.79999999999995</v>
      </c>
      <c r="AA664" s="308">
        <v>521</v>
      </c>
      <c r="AB664" s="312">
        <v>539.79999999999995</v>
      </c>
      <c r="AC664" s="371">
        <v>539.54</v>
      </c>
      <c r="AD664" s="308">
        <v>1.19</v>
      </c>
      <c r="AE664" s="372">
        <v>0.50870000000000004</v>
      </c>
      <c r="AF664" s="373">
        <v>28.6</v>
      </c>
      <c r="AG664" s="312"/>
      <c r="AH664" s="370">
        <v>2.7712978084495923</v>
      </c>
      <c r="AI664" s="370">
        <v>2.3751129272727276</v>
      </c>
      <c r="AJ664" s="370">
        <v>0</v>
      </c>
      <c r="AK664" s="312">
        <f>_xll.SRS1Splines.Functions25.Linear_Interp(V_NK2!$R$10:$R$21,V_NK2!$T$10:$T$21,AR664)</f>
        <v>66.813000000025994</v>
      </c>
      <c r="AL664" s="312">
        <f>(AK664/V_NK2!$T$18)*100</f>
        <v>93.575630252137245</v>
      </c>
      <c r="AM664" s="308">
        <f>AK664-V_NK2!$T$11</f>
        <v>25.992999999998197</v>
      </c>
      <c r="AN664" s="308">
        <f>IFERROR((AK664 - V_NK2!$X$12) / (V_NK2!$X$11- V_NK2!$X$12) * 100, 0)</f>
        <v>84.99999999999828</v>
      </c>
      <c r="AO664" s="308">
        <v>427</v>
      </c>
      <c r="AP664" s="308">
        <v>420</v>
      </c>
      <c r="AQ664" s="308">
        <v>425.09</v>
      </c>
      <c r="AR664" s="371">
        <v>425.95</v>
      </c>
      <c r="AS664" s="312">
        <v>1.2141935483870967</v>
      </c>
      <c r="AT664" s="372">
        <v>0.56100000000000005</v>
      </c>
      <c r="AU664" s="369"/>
      <c r="AV664" s="312"/>
      <c r="AW664" s="370"/>
      <c r="AX664" s="370"/>
      <c r="AY664" s="370"/>
      <c r="AZ664" s="312"/>
      <c r="BA664" s="312"/>
      <c r="BB664" s="308"/>
      <c r="BC664" s="308"/>
      <c r="BD664" s="308"/>
      <c r="BE664" s="308"/>
      <c r="BF664" s="374"/>
      <c r="BG664" s="312"/>
      <c r="BH664" s="372"/>
      <c r="BI664" s="369"/>
      <c r="BJ664" s="312"/>
      <c r="BK664" s="370">
        <v>2.2794379999999999</v>
      </c>
      <c r="BL664" s="370">
        <v>2.3540839999999998</v>
      </c>
      <c r="BM664" s="370">
        <f t="shared" si="5"/>
        <v>-7.464599999999999E-2</v>
      </c>
      <c r="BN664" s="312">
        <f>_xll.SRS1Splines.Functions25.Linear_Interp(V_XNN1!$K$3:$K$8,V_XNN1!$L$3:$L$8,BT664)</f>
        <v>0.21017820000000001</v>
      </c>
      <c r="BO664" s="312">
        <f>(BN664/V_XNN1!$L$7)*100</f>
        <v>100.08485714285715</v>
      </c>
      <c r="BP664" s="308">
        <f>_xll.SRS1Splines.Functions25.Linear_Interp(V_XNN1!$K$3:$K$8,V_XNN1!$M$3:$M$8,BT664)</f>
        <v>5.4178199999999802E-2</v>
      </c>
      <c r="BQ664" s="308">
        <f>IFERROR((BN664 - V_XNN1!$M$16) / (V_XNN1!$M$15- V_XNN1!$M$16) * 100, 0)</f>
        <v>72.974930362117036</v>
      </c>
      <c r="BR664" s="308">
        <v>252</v>
      </c>
      <c r="BS664" s="308">
        <v>249</v>
      </c>
      <c r="BT664" s="374">
        <v>252.01</v>
      </c>
      <c r="BU664" s="312">
        <v>0.33839999999999998</v>
      </c>
      <c r="BV664" s="372">
        <v>0.32439000000000001</v>
      </c>
      <c r="BW664" s="369"/>
      <c r="BX664" s="312"/>
      <c r="BY664" s="370"/>
      <c r="BZ664" s="370"/>
      <c r="CA664" s="370"/>
      <c r="CB664" s="312"/>
      <c r="CC664" s="312"/>
      <c r="CD664" s="308"/>
      <c r="CE664" s="312"/>
      <c r="CF664" s="312"/>
      <c r="CG664" s="312"/>
      <c r="CH664" s="312"/>
      <c r="CI664" s="384"/>
      <c r="CJ664" s="312"/>
      <c r="CK664" s="372"/>
      <c r="CL664" s="369"/>
      <c r="CM664" s="312"/>
      <c r="CN664" s="370"/>
      <c r="CO664" s="370"/>
      <c r="CP664" s="370"/>
      <c r="CQ664" s="312"/>
      <c r="CR664" s="312"/>
      <c r="CS664" s="308"/>
      <c r="CT664" s="312"/>
      <c r="CU664" s="312"/>
      <c r="CV664" s="312"/>
      <c r="CW664" s="312"/>
      <c r="CX664" s="384"/>
      <c r="CY664" s="312"/>
      <c r="CZ664" s="372"/>
    </row>
    <row r="665" spans="1:104" s="1" customFormat="1" hidden="1">
      <c r="A665" s="271">
        <v>45224</v>
      </c>
      <c r="B665" s="380"/>
      <c r="C665" s="381"/>
      <c r="D665" s="382"/>
      <c r="E665" s="382"/>
      <c r="F665" s="382"/>
      <c r="G665" s="312"/>
      <c r="H665" s="308"/>
      <c r="I665" s="308"/>
      <c r="J665" s="308"/>
      <c r="K665" s="308"/>
      <c r="L665" s="308"/>
      <c r="M665" s="371"/>
      <c r="N665" s="371"/>
      <c r="O665" s="312"/>
      <c r="P665" s="383"/>
      <c r="Q665" s="369">
        <v>0</v>
      </c>
      <c r="R665" s="312"/>
      <c r="S665" s="370">
        <v>3.0024372097702026</v>
      </c>
      <c r="T665" s="370">
        <v>2.64303</v>
      </c>
      <c r="U665" s="370">
        <v>0</v>
      </c>
      <c r="V665" s="312">
        <f>_xll.SRS1Splines.Functions25.Linear_Interp(V_NK3!$P$8:$P$32,V_NK3!$R$8:$R$32,AC665)</f>
        <v>487.82263954999797</v>
      </c>
      <c r="W665" s="312">
        <f>(V665/V_NK3!$R$28)*100</f>
        <v>89.979750026827205</v>
      </c>
      <c r="X665" s="308">
        <f>V665-V_NK3!$R$8</f>
        <v>431.243987549998</v>
      </c>
      <c r="Y665" s="308">
        <f>IFERROR((V665 - V_NK3!$V$10) / (V_NK3!$V$9- V_NK3!$V$10) * 100, 0)</f>
        <v>88.81218612486272</v>
      </c>
      <c r="Z665" s="308">
        <v>541.79999999999995</v>
      </c>
      <c r="AA665" s="308">
        <v>521</v>
      </c>
      <c r="AB665" s="312">
        <v>539.79999999999995</v>
      </c>
      <c r="AC665" s="371">
        <v>539.54999999999995</v>
      </c>
      <c r="AD665" s="308">
        <v>1.19</v>
      </c>
      <c r="AE665" s="372">
        <v>0.65260000000000007</v>
      </c>
      <c r="AF665" s="373">
        <v>2.4</v>
      </c>
      <c r="AG665" s="312"/>
      <c r="AH665" s="370">
        <v>3.3695312792241667</v>
      </c>
      <c r="AI665" s="370">
        <v>3.1676400000000005</v>
      </c>
      <c r="AJ665" s="370">
        <v>0</v>
      </c>
      <c r="AK665" s="312">
        <f>_xll.SRS1Splines.Functions25.Linear_Interp(V_NK2!$R$10:$R$21,V_NK2!$T$10:$T$21,AR665)</f>
        <v>66.725628571454806</v>
      </c>
      <c r="AL665" s="312">
        <f>(AK665/V_NK2!$T$18)*100</f>
        <v>93.453261304558538</v>
      </c>
      <c r="AM665" s="308">
        <f>AK665-V_NK2!$T$11</f>
        <v>25.905628571427009</v>
      </c>
      <c r="AN665" s="308">
        <f>IFERROR((AK665 - V_NK2!$X$12) / (V_NK2!$X$11- V_NK2!$X$12) * 100, 0)</f>
        <v>84.71428571428477</v>
      </c>
      <c r="AO665" s="308">
        <v>427</v>
      </c>
      <c r="AP665" s="308">
        <v>420</v>
      </c>
      <c r="AQ665" s="308">
        <v>425.09</v>
      </c>
      <c r="AR665" s="371">
        <v>425.93</v>
      </c>
      <c r="AS665" s="312">
        <v>1.2141935483870967</v>
      </c>
      <c r="AT665" s="372">
        <v>0.77</v>
      </c>
      <c r="AU665" s="369"/>
      <c r="AV665" s="312"/>
      <c r="AW665" s="370"/>
      <c r="AX665" s="370"/>
      <c r="AY665" s="370"/>
      <c r="AZ665" s="312"/>
      <c r="BA665" s="312"/>
      <c r="BB665" s="308"/>
      <c r="BC665" s="308"/>
      <c r="BD665" s="308"/>
      <c r="BE665" s="308"/>
      <c r="BF665" s="374"/>
      <c r="BG665" s="312"/>
      <c r="BH665" s="372"/>
      <c r="BI665" s="369"/>
      <c r="BJ665" s="312"/>
      <c r="BK665" s="370">
        <v>2.2794379999999999</v>
      </c>
      <c r="BL665" s="370">
        <v>2.3412099999999998</v>
      </c>
      <c r="BM665" s="370">
        <f t="shared" si="5"/>
        <v>-6.1771999999999938E-2</v>
      </c>
      <c r="BN665" s="312">
        <f>_xll.SRS1Splines.Functions25.Linear_Interp(V_XNN1!$K$3:$K$8,V_XNN1!$L$3:$L$8,BT665)</f>
        <v>0.21017820000000001</v>
      </c>
      <c r="BO665" s="312">
        <f>(BN665/V_XNN1!$L$7)*100</f>
        <v>100.08485714285715</v>
      </c>
      <c r="BP665" s="308">
        <f>_xll.SRS1Splines.Functions25.Linear_Interp(V_XNN1!$K$3:$K$8,V_XNN1!$M$3:$M$8,BT665)</f>
        <v>5.4178199999999802E-2</v>
      </c>
      <c r="BQ665" s="308">
        <f>IFERROR((BN665 - V_XNN1!$M$16) / (V_XNN1!$M$15- V_XNN1!$M$16) * 100, 0)</f>
        <v>72.974930362117036</v>
      </c>
      <c r="BR665" s="308">
        <v>252</v>
      </c>
      <c r="BS665" s="308">
        <v>249</v>
      </c>
      <c r="BT665" s="374">
        <v>252.01</v>
      </c>
      <c r="BU665" s="312">
        <v>0.33839999999999998</v>
      </c>
      <c r="BV665" s="372">
        <v>0.32267399999999996</v>
      </c>
      <c r="BW665" s="369"/>
      <c r="BX665" s="312"/>
      <c r="BY665" s="370"/>
      <c r="BZ665" s="370"/>
      <c r="CA665" s="370"/>
      <c r="CB665" s="312"/>
      <c r="CC665" s="312"/>
      <c r="CD665" s="308"/>
      <c r="CE665" s="312"/>
      <c r="CF665" s="312"/>
      <c r="CG665" s="312"/>
      <c r="CH665" s="312"/>
      <c r="CI665" s="384"/>
      <c r="CJ665" s="312"/>
      <c r="CK665" s="372"/>
      <c r="CL665" s="369"/>
      <c r="CM665" s="312"/>
      <c r="CN665" s="370"/>
      <c r="CO665" s="370"/>
      <c r="CP665" s="370"/>
      <c r="CQ665" s="312"/>
      <c r="CR665" s="312"/>
      <c r="CS665" s="308"/>
      <c r="CT665" s="312"/>
      <c r="CU665" s="312"/>
      <c r="CV665" s="312"/>
      <c r="CW665" s="312"/>
      <c r="CX665" s="384"/>
      <c r="CY665" s="312"/>
      <c r="CZ665" s="372"/>
    </row>
    <row r="666" spans="1:104" s="1" customFormat="1" hidden="1">
      <c r="A666" s="271">
        <v>45225</v>
      </c>
      <c r="B666" s="380"/>
      <c r="C666" s="381"/>
      <c r="D666" s="382"/>
      <c r="E666" s="382"/>
      <c r="F666" s="382"/>
      <c r="G666" s="312"/>
      <c r="H666" s="308"/>
      <c r="I666" s="308"/>
      <c r="J666" s="308"/>
      <c r="K666" s="308"/>
      <c r="L666" s="308"/>
      <c r="M666" s="371"/>
      <c r="N666" s="371"/>
      <c r="O666" s="312"/>
      <c r="P666" s="383"/>
      <c r="Q666" s="369">
        <v>3.8</v>
      </c>
      <c r="R666" s="312"/>
      <c r="S666" s="370">
        <v>2.1336611609153744</v>
      </c>
      <c r="T666" s="370">
        <v>3.5712899999999994</v>
      </c>
      <c r="U666" s="370">
        <v>0</v>
      </c>
      <c r="V666" s="312">
        <f>_xll.SRS1Splines.Functions25.Linear_Interp(V_NK3!$P$8:$P$32,V_NK3!$R$8:$R$32,AC666)</f>
        <v>486.38501071000002</v>
      </c>
      <c r="W666" s="312">
        <f>(V666/V_NK3!$R$28)*100</f>
        <v>89.71457684057718</v>
      </c>
      <c r="X666" s="308">
        <f>V666-V_NK3!$R$8</f>
        <v>429.80635871000004</v>
      </c>
      <c r="Y666" s="308">
        <f>IFERROR((V666 - V_NK3!$V$10) / (V_NK3!$V$9- V_NK3!$V$10) * 100, 0)</f>
        <v>88.516114843169618</v>
      </c>
      <c r="Z666" s="308">
        <v>541.79999999999995</v>
      </c>
      <c r="AA666" s="308">
        <v>521</v>
      </c>
      <c r="AB666" s="312">
        <v>539.79999999999995</v>
      </c>
      <c r="AC666" s="371">
        <v>539.51</v>
      </c>
      <c r="AD666" s="308">
        <v>1.19</v>
      </c>
      <c r="AE666" s="372">
        <v>0.88179999999999992</v>
      </c>
      <c r="AF666" s="373">
        <v>3.8</v>
      </c>
      <c r="AG666" s="312"/>
      <c r="AH666" s="370">
        <v>3.9182691831020731</v>
      </c>
      <c r="AI666" s="370">
        <v>3.7576026654545456</v>
      </c>
      <c r="AJ666" s="370">
        <v>0</v>
      </c>
      <c r="AK666" s="312">
        <f>_xll.SRS1Splines.Functions25.Linear_Interp(V_NK2!$R$10:$R$21,V_NK2!$T$10:$T$21,AR666)</f>
        <v>67.031428571454498</v>
      </c>
      <c r="AL666" s="312">
        <f>(AK666/V_NK2!$T$18)*100</f>
        <v>93.881552621084722</v>
      </c>
      <c r="AM666" s="308">
        <f>AK666-V_NK2!$T$11</f>
        <v>26.211428571426701</v>
      </c>
      <c r="AN666" s="308">
        <f>IFERROR((AK666 - V_NK2!$X$12) / (V_NK2!$X$11- V_NK2!$X$12) * 100, 0)</f>
        <v>85.714285714283818</v>
      </c>
      <c r="AO666" s="308">
        <v>427</v>
      </c>
      <c r="AP666" s="308">
        <v>420</v>
      </c>
      <c r="AQ666" s="308">
        <v>425.09</v>
      </c>
      <c r="AR666" s="371">
        <v>426</v>
      </c>
      <c r="AS666" s="312">
        <v>1.2141935483870967</v>
      </c>
      <c r="AT666" s="372">
        <v>0.88800000000000001</v>
      </c>
      <c r="AU666" s="369"/>
      <c r="AV666" s="312"/>
      <c r="AW666" s="370"/>
      <c r="AX666" s="370"/>
      <c r="AY666" s="370"/>
      <c r="AZ666" s="312"/>
      <c r="BA666" s="312"/>
      <c r="BB666" s="308"/>
      <c r="BC666" s="308"/>
      <c r="BD666" s="308"/>
      <c r="BE666" s="308"/>
      <c r="BF666" s="374"/>
      <c r="BG666" s="312"/>
      <c r="BH666" s="372"/>
      <c r="BI666" s="369"/>
      <c r="BJ666" s="312"/>
      <c r="BK666" s="370">
        <v>2.2653453952507303</v>
      </c>
      <c r="BL666" s="370">
        <v>2.26533187125073</v>
      </c>
      <c r="BM666" s="370">
        <f t="shared" si="5"/>
        <v>1.3524000000320058E-5</v>
      </c>
      <c r="BN666" s="312">
        <f>_xll.SRS1Splines.Functions25.Linear_Interp(V_XNN1!$K$3:$K$8,V_XNN1!$L$3:$L$8,BT666)</f>
        <v>0.21017820000000001</v>
      </c>
      <c r="BO666" s="312">
        <f>(BN666/V_XNN1!$L$7)*100</f>
        <v>100.08485714285715</v>
      </c>
      <c r="BP666" s="308">
        <f>_xll.SRS1Splines.Functions25.Linear_Interp(V_XNN1!$K$3:$K$8,V_XNN1!$M$3:$M$8,BT666)</f>
        <v>5.4178199999999802E-2</v>
      </c>
      <c r="BQ666" s="308">
        <f>IFERROR((BN666 - V_XNN1!$M$16) / (V_XNN1!$M$15- V_XNN1!$M$16) * 100, 0)</f>
        <v>72.974930362117036</v>
      </c>
      <c r="BR666" s="308">
        <v>252</v>
      </c>
      <c r="BS666" s="308">
        <v>249</v>
      </c>
      <c r="BT666" s="374">
        <v>252.01</v>
      </c>
      <c r="BU666" s="312">
        <v>0.33839999999999998</v>
      </c>
      <c r="BV666" s="372">
        <v>0.32518000000000002</v>
      </c>
      <c r="BW666" s="369"/>
      <c r="BX666" s="312"/>
      <c r="BY666" s="370"/>
      <c r="BZ666" s="370"/>
      <c r="CA666" s="370"/>
      <c r="CB666" s="312"/>
      <c r="CC666" s="312"/>
      <c r="CD666" s="308"/>
      <c r="CE666" s="312"/>
      <c r="CF666" s="312"/>
      <c r="CG666" s="312"/>
      <c r="CH666" s="312"/>
      <c r="CI666" s="384"/>
      <c r="CJ666" s="312"/>
      <c r="CK666" s="372"/>
      <c r="CL666" s="369"/>
      <c r="CM666" s="312"/>
      <c r="CN666" s="370"/>
      <c r="CO666" s="370"/>
      <c r="CP666" s="370"/>
      <c r="CQ666" s="312"/>
      <c r="CR666" s="312"/>
      <c r="CS666" s="308"/>
      <c r="CT666" s="312"/>
      <c r="CU666" s="312"/>
      <c r="CV666" s="312"/>
      <c r="CW666" s="312"/>
      <c r="CX666" s="384"/>
      <c r="CY666" s="312"/>
      <c r="CZ666" s="372"/>
    </row>
    <row r="667" spans="1:104" s="1" customFormat="1" hidden="1">
      <c r="A667" s="271">
        <v>45226</v>
      </c>
      <c r="B667" s="380"/>
      <c r="C667" s="381"/>
      <c r="D667" s="382"/>
      <c r="E667" s="382"/>
      <c r="F667" s="382"/>
      <c r="G667" s="312"/>
      <c r="H667" s="308"/>
      <c r="I667" s="308"/>
      <c r="J667" s="308"/>
      <c r="K667" s="308"/>
      <c r="L667" s="308"/>
      <c r="M667" s="371"/>
      <c r="N667" s="371"/>
      <c r="O667" s="312"/>
      <c r="P667" s="383"/>
      <c r="Q667" s="369">
        <v>1.6</v>
      </c>
      <c r="R667" s="312"/>
      <c r="S667" s="370">
        <v>3.5011644195404052</v>
      </c>
      <c r="T667" s="370">
        <v>2.7823500000000001</v>
      </c>
      <c r="U667" s="370">
        <v>0</v>
      </c>
      <c r="V667" s="312">
        <f>_xll.SRS1Splines.Functions25.Linear_Interp(V_NK3!$P$8:$P$32,V_NK3!$R$8:$R$32,AC667)</f>
        <v>487.103825129999</v>
      </c>
      <c r="W667" s="312">
        <f>(V667/V_NK3!$R$28)*100</f>
        <v>89.847163433702192</v>
      </c>
      <c r="X667" s="308">
        <f>V667-V_NK3!$R$8</f>
        <v>430.52517312999902</v>
      </c>
      <c r="Y667" s="308">
        <f>IFERROR((V667 - V_NK3!$V$10) / (V_NK3!$V$9- V_NK3!$V$10) * 100, 0)</f>
        <v>88.664150484016176</v>
      </c>
      <c r="Z667" s="308">
        <v>541.79999999999995</v>
      </c>
      <c r="AA667" s="308">
        <v>521</v>
      </c>
      <c r="AB667" s="312">
        <v>539.79999999999995</v>
      </c>
      <c r="AC667" s="371">
        <v>539.53</v>
      </c>
      <c r="AD667" s="308">
        <v>1.19</v>
      </c>
      <c r="AE667" s="372">
        <v>0.68700000000000006</v>
      </c>
      <c r="AF667" s="373">
        <v>25.2</v>
      </c>
      <c r="AG667" s="312"/>
      <c r="AH667" s="370">
        <v>3.6594992584483337</v>
      </c>
      <c r="AI667" s="370">
        <v>3.2606945672727274</v>
      </c>
      <c r="AJ667" s="370">
        <v>0</v>
      </c>
      <c r="AK667" s="312">
        <f>_xll.SRS1Splines.Functions25.Linear_Interp(V_NK2!$R$10:$R$21,V_NK2!$T$10:$T$21,AR667)</f>
        <v>67.075114285740099</v>
      </c>
      <c r="AL667" s="312">
        <f>(AK667/V_NK2!$T$18)*100</f>
        <v>93.94273709487409</v>
      </c>
      <c r="AM667" s="308">
        <f>AK667-V_NK2!$T$11</f>
        <v>26.255114285712303</v>
      </c>
      <c r="AN667" s="308">
        <f>IFERROR((AK667 - V_NK2!$X$12) / (V_NK2!$X$11- V_NK2!$X$12) * 100, 0)</f>
        <v>85.857142857140587</v>
      </c>
      <c r="AO667" s="308">
        <v>427</v>
      </c>
      <c r="AP667" s="308">
        <v>420</v>
      </c>
      <c r="AQ667" s="308">
        <v>425.09</v>
      </c>
      <c r="AR667" s="371">
        <v>426.01</v>
      </c>
      <c r="AS667" s="312">
        <v>1.2141935483870967</v>
      </c>
      <c r="AT667" s="372">
        <v>0.77100000000000002</v>
      </c>
      <c r="AU667" s="369"/>
      <c r="AV667" s="312"/>
      <c r="AW667" s="370"/>
      <c r="AX667" s="370"/>
      <c r="AY667" s="370"/>
      <c r="AZ667" s="312"/>
      <c r="BA667" s="312"/>
      <c r="BB667" s="308"/>
      <c r="BC667" s="308"/>
      <c r="BD667" s="308"/>
      <c r="BE667" s="308"/>
      <c r="BF667" s="374"/>
      <c r="BG667" s="312"/>
      <c r="BH667" s="372"/>
      <c r="BI667" s="369"/>
      <c r="BJ667" s="312"/>
      <c r="BK667" s="370">
        <v>2.2486539161821599</v>
      </c>
      <c r="BL667" s="370">
        <v>2.2486403921821601</v>
      </c>
      <c r="BM667" s="370">
        <f t="shared" si="5"/>
        <v>1.3523999999875969E-5</v>
      </c>
      <c r="BN667" s="312">
        <f>_xll.SRS1Splines.Functions25.Linear_Interp(V_XNN1!$K$3:$K$8,V_XNN1!$L$3:$L$8,BT667)</f>
        <v>0.21017820000000001</v>
      </c>
      <c r="BO667" s="312">
        <f>(BN667/V_XNN1!$L$7)*100</f>
        <v>100.08485714285715</v>
      </c>
      <c r="BP667" s="308">
        <f>_xll.SRS1Splines.Functions25.Linear_Interp(V_XNN1!$K$3:$K$8,V_XNN1!$M$3:$M$8,BT667)</f>
        <v>5.4178199999999802E-2</v>
      </c>
      <c r="BQ667" s="308">
        <f>IFERROR((BN667 - V_XNN1!$M$16) / (V_XNN1!$M$15- V_XNN1!$M$16) * 100, 0)</f>
        <v>72.974930362117036</v>
      </c>
      <c r="BR667" s="308">
        <v>252</v>
      </c>
      <c r="BS667" s="308">
        <v>249</v>
      </c>
      <c r="BT667" s="374">
        <v>252.01</v>
      </c>
      <c r="BU667" s="312">
        <v>0.33839999999999998</v>
      </c>
      <c r="BV667" s="372">
        <v>0.32278400000000002</v>
      </c>
      <c r="BW667" s="369"/>
      <c r="BX667" s="312"/>
      <c r="BY667" s="370"/>
      <c r="BZ667" s="370"/>
      <c r="CA667" s="370"/>
      <c r="CB667" s="312"/>
      <c r="CC667" s="312"/>
      <c r="CD667" s="308"/>
      <c r="CE667" s="312"/>
      <c r="CF667" s="312"/>
      <c r="CG667" s="312"/>
      <c r="CH667" s="312"/>
      <c r="CI667" s="384"/>
      <c r="CJ667" s="312"/>
      <c r="CK667" s="372"/>
      <c r="CL667" s="369"/>
      <c r="CM667" s="312"/>
      <c r="CN667" s="370"/>
      <c r="CO667" s="370"/>
      <c r="CP667" s="370"/>
      <c r="CQ667" s="312"/>
      <c r="CR667" s="312"/>
      <c r="CS667" s="308"/>
      <c r="CT667" s="312"/>
      <c r="CU667" s="312"/>
      <c r="CV667" s="312"/>
      <c r="CW667" s="312"/>
      <c r="CX667" s="384"/>
      <c r="CY667" s="312"/>
      <c r="CZ667" s="372"/>
    </row>
    <row r="668" spans="1:104" s="1" customFormat="1" hidden="1">
      <c r="A668" s="271">
        <v>45227</v>
      </c>
      <c r="B668" s="380"/>
      <c r="C668" s="381"/>
      <c r="D668" s="382"/>
      <c r="E668" s="382"/>
      <c r="F668" s="382"/>
      <c r="G668" s="312"/>
      <c r="H668" s="308"/>
      <c r="I668" s="308"/>
      <c r="J668" s="308"/>
      <c r="K668" s="308"/>
      <c r="L668" s="308"/>
      <c r="M668" s="371"/>
      <c r="N668" s="371"/>
      <c r="O668" s="312"/>
      <c r="P668" s="383"/>
      <c r="Q668" s="369">
        <v>11.8</v>
      </c>
      <c r="R668" s="312"/>
      <c r="S668" s="370">
        <v>3.0784560488624573</v>
      </c>
      <c r="T668" s="370">
        <v>1.2814199999999998</v>
      </c>
      <c r="U668" s="370">
        <v>0</v>
      </c>
      <c r="V668" s="312">
        <f>_xll.SRS1Splines.Functions25.Linear_Interp(V_NK3!$P$8:$P$32,V_NK3!$R$8:$R$32,AC668)</f>
        <v>488.90086118000102</v>
      </c>
      <c r="W668" s="312">
        <f>(V668/V_NK3!$R$28)*100</f>
        <v>90.178629916515575</v>
      </c>
      <c r="X668" s="308">
        <f>V668-V_NK3!$R$8</f>
        <v>432.32220918000104</v>
      </c>
      <c r="Y668" s="308">
        <f>IFERROR((V668 - V_NK3!$V$10) / (V_NK3!$V$9- V_NK3!$V$10) * 100, 0)</f>
        <v>89.034239586133481</v>
      </c>
      <c r="Z668" s="308">
        <v>541.79999999999995</v>
      </c>
      <c r="AA668" s="308">
        <v>521</v>
      </c>
      <c r="AB668" s="312">
        <v>539.79999999999995</v>
      </c>
      <c r="AC668" s="371">
        <v>539.58000000000004</v>
      </c>
      <c r="AD668" s="308">
        <v>1.19</v>
      </c>
      <c r="AE668" s="372">
        <v>0.31639999999999996</v>
      </c>
      <c r="AF668" s="373">
        <v>1.2</v>
      </c>
      <c r="AG668" s="312"/>
      <c r="AH668" s="370">
        <v>2.1691684961246107</v>
      </c>
      <c r="AI668" s="370">
        <v>1.9897715781818184</v>
      </c>
      <c r="AJ668" s="370">
        <v>0</v>
      </c>
      <c r="AK668" s="312">
        <f>_xll.SRS1Splines.Functions25.Linear_Interp(V_NK2!$R$10:$R$21,V_NK2!$T$10:$T$21,AR668)</f>
        <v>67.337228571454403</v>
      </c>
      <c r="AL668" s="312">
        <f>(AK668/V_NK2!$T$18)*100</f>
        <v>94.309843937611205</v>
      </c>
      <c r="AM668" s="308">
        <f>AK668-V_NK2!$T$11</f>
        <v>26.517228571426607</v>
      </c>
      <c r="AN668" s="308">
        <f>IFERROR((AK668 - V_NK2!$X$12) / (V_NK2!$X$11- V_NK2!$X$12) * 100, 0)</f>
        <v>86.714285714283548</v>
      </c>
      <c r="AO668" s="308">
        <v>427</v>
      </c>
      <c r="AP668" s="308">
        <v>420</v>
      </c>
      <c r="AQ668" s="308">
        <v>425.09</v>
      </c>
      <c r="AR668" s="371">
        <v>426.07</v>
      </c>
      <c r="AS668" s="312">
        <v>1.2141935483870967</v>
      </c>
      <c r="AT668" s="372">
        <v>0.47</v>
      </c>
      <c r="AU668" s="369"/>
      <c r="AV668" s="312"/>
      <c r="AW668" s="370"/>
      <c r="AX668" s="370"/>
      <c r="AY668" s="370"/>
      <c r="AZ668" s="312"/>
      <c r="BA668" s="312"/>
      <c r="BB668" s="308"/>
      <c r="BC668" s="308"/>
      <c r="BD668" s="308"/>
      <c r="BE668" s="308"/>
      <c r="BF668" s="374"/>
      <c r="BG668" s="312"/>
      <c r="BH668" s="372"/>
      <c r="BI668" s="369"/>
      <c r="BJ668" s="312"/>
      <c r="BK668" s="370">
        <v>2.2374867872393698</v>
      </c>
      <c r="BL668" s="370">
        <v>2.2374732632393703</v>
      </c>
      <c r="BM668" s="370">
        <f t="shared" si="5"/>
        <v>1.3523999999431879E-5</v>
      </c>
      <c r="BN668" s="312">
        <f>_xll.SRS1Splines.Functions25.Linear_Interp(V_XNN1!$K$3:$K$8,V_XNN1!$L$3:$L$8,BT668)</f>
        <v>0.21017820000000001</v>
      </c>
      <c r="BO668" s="312">
        <f>(BN668/V_XNN1!$L$7)*100</f>
        <v>100.08485714285715</v>
      </c>
      <c r="BP668" s="308">
        <f>_xll.SRS1Splines.Functions25.Linear_Interp(V_XNN1!$K$3:$K$8,V_XNN1!$M$3:$M$8,BT668)</f>
        <v>5.4178199999999802E-2</v>
      </c>
      <c r="BQ668" s="308">
        <f>IFERROR((BN668 - V_XNN1!$M$16) / (V_XNN1!$M$15- V_XNN1!$M$16) * 100, 0)</f>
        <v>72.974930362117036</v>
      </c>
      <c r="BR668" s="308">
        <v>252</v>
      </c>
      <c r="BS668" s="308">
        <v>249</v>
      </c>
      <c r="BT668" s="374">
        <v>252.01</v>
      </c>
      <c r="BU668" s="312">
        <v>0.33839999999999998</v>
      </c>
      <c r="BV668" s="372">
        <v>0.32118099999999999</v>
      </c>
      <c r="BW668" s="369"/>
      <c r="BX668" s="312"/>
      <c r="BY668" s="370"/>
      <c r="BZ668" s="370"/>
      <c r="CA668" s="370"/>
      <c r="CB668" s="312"/>
      <c r="CC668" s="312"/>
      <c r="CD668" s="308"/>
      <c r="CE668" s="312"/>
      <c r="CF668" s="312"/>
      <c r="CG668" s="312"/>
      <c r="CH668" s="312"/>
      <c r="CI668" s="384"/>
      <c r="CJ668" s="312"/>
      <c r="CK668" s="372"/>
      <c r="CL668" s="369"/>
      <c r="CM668" s="312"/>
      <c r="CN668" s="370"/>
      <c r="CO668" s="370"/>
      <c r="CP668" s="370"/>
      <c r="CQ668" s="312"/>
      <c r="CR668" s="312"/>
      <c r="CS668" s="308"/>
      <c r="CT668" s="312"/>
      <c r="CU668" s="312"/>
      <c r="CV668" s="312"/>
      <c r="CW668" s="312"/>
      <c r="CX668" s="384"/>
      <c r="CY668" s="312"/>
      <c r="CZ668" s="372"/>
    </row>
    <row r="669" spans="1:104" s="1" customFormat="1" hidden="1">
      <c r="A669" s="271">
        <v>45228</v>
      </c>
      <c r="B669" s="380"/>
      <c r="C669" s="381"/>
      <c r="D669" s="382"/>
      <c r="E669" s="382"/>
      <c r="F669" s="382"/>
      <c r="G669" s="312"/>
      <c r="H669" s="308"/>
      <c r="I669" s="308"/>
      <c r="J669" s="308"/>
      <c r="K669" s="308"/>
      <c r="L669" s="308"/>
      <c r="M669" s="371"/>
      <c r="N669" s="371"/>
      <c r="O669" s="312"/>
      <c r="P669" s="383"/>
      <c r="Q669" s="369">
        <v>0</v>
      </c>
      <c r="R669" s="312"/>
      <c r="S669" s="370">
        <v>2.8482741293144227</v>
      </c>
      <c r="T669" s="370">
        <v>1.7700525</v>
      </c>
      <c r="U669" s="370">
        <v>0</v>
      </c>
      <c r="V669" s="312">
        <f>_xll.SRS1Splines.Functions25.Linear_Interp(V_NK3!$P$8:$P$32,V_NK3!$R$8:$R$32,AC669)</f>
        <v>489.97908281000002</v>
      </c>
      <c r="W669" s="312">
        <f>(V669/V_NK3!$R$28)*100</f>
        <v>90.377509806203193</v>
      </c>
      <c r="X669" s="308">
        <f>V669-V_NK3!$R$8</f>
        <v>433.40043081000005</v>
      </c>
      <c r="Y669" s="308">
        <f>IFERROR((V669 - V_NK3!$V$10) / (V_NK3!$V$9- V_NK3!$V$10) * 100, 0)</f>
        <v>89.256293047403418</v>
      </c>
      <c r="Z669" s="308">
        <v>541.79999999999995</v>
      </c>
      <c r="AA669" s="308">
        <v>521</v>
      </c>
      <c r="AB669" s="312">
        <v>539.79999999999995</v>
      </c>
      <c r="AC669" s="371">
        <v>539.61</v>
      </c>
      <c r="AD669" s="308">
        <v>1.19</v>
      </c>
      <c r="AE669" s="372">
        <v>0.43704999999999999</v>
      </c>
      <c r="AF669" s="373">
        <v>3.6</v>
      </c>
      <c r="AG669" s="312"/>
      <c r="AH669" s="370">
        <v>2.5329777126737594</v>
      </c>
      <c r="AI669" s="370">
        <v>2.1709852690909091</v>
      </c>
      <c r="AJ669" s="370">
        <v>0</v>
      </c>
      <c r="AK669" s="312">
        <f>_xll.SRS1Splines.Functions25.Linear_Interp(V_NK2!$R$10:$R$21,V_NK2!$T$10:$T$21,AR669)</f>
        <v>67.643028571454494</v>
      </c>
      <c r="AL669" s="312">
        <f>(AK669/V_NK2!$T$18)*100</f>
        <v>94.73813525413793</v>
      </c>
      <c r="AM669" s="308">
        <f>AK669-V_NK2!$T$11</f>
        <v>26.823028571426697</v>
      </c>
      <c r="AN669" s="308">
        <f>IFERROR((AK669 - V_NK2!$X$12) / (V_NK2!$X$11- V_NK2!$X$12) * 100, 0)</f>
        <v>87.714285714283889</v>
      </c>
      <c r="AO669" s="308">
        <v>427</v>
      </c>
      <c r="AP669" s="308">
        <v>420</v>
      </c>
      <c r="AQ669" s="308">
        <v>425.09</v>
      </c>
      <c r="AR669" s="371">
        <v>426.14</v>
      </c>
      <c r="AS669" s="312">
        <v>1.2141935483870967</v>
      </c>
      <c r="AT669" s="372">
        <v>0.51321003700000001</v>
      </c>
      <c r="AU669" s="369"/>
      <c r="AV669" s="312"/>
      <c r="AW669" s="370"/>
      <c r="AX669" s="370"/>
      <c r="AY669" s="370"/>
      <c r="AZ669" s="312"/>
      <c r="BA669" s="312"/>
      <c r="BB669" s="308"/>
      <c r="BC669" s="308"/>
      <c r="BD669" s="308"/>
      <c r="BE669" s="308"/>
      <c r="BF669" s="374"/>
      <c r="BG669" s="312"/>
      <c r="BH669" s="372"/>
      <c r="BI669" s="369"/>
      <c r="BJ669" s="312"/>
      <c r="BK669" s="370">
        <v>2.2334811109186603</v>
      </c>
      <c r="BL669" s="370">
        <v>2.23346758691866</v>
      </c>
      <c r="BM669" s="370">
        <f t="shared" si="5"/>
        <v>1.3524000000320058E-5</v>
      </c>
      <c r="BN669" s="312">
        <f>_xll.SRS1Splines.Functions25.Linear_Interp(V_XNN1!$K$3:$K$8,V_XNN1!$L$3:$L$8,BT669)</f>
        <v>0.21017820000000001</v>
      </c>
      <c r="BO669" s="312">
        <f>(BN669/V_XNN1!$L$7)*100</f>
        <v>100.08485714285715</v>
      </c>
      <c r="BP669" s="308">
        <f>_xll.SRS1Splines.Functions25.Linear_Interp(V_XNN1!$K$3:$K$8,V_XNN1!$M$3:$M$8,BT669)</f>
        <v>5.4178199999999802E-2</v>
      </c>
      <c r="BQ669" s="308">
        <f>IFERROR((BN669 - V_XNN1!$M$16) / (V_XNN1!$M$15- V_XNN1!$M$16) * 100, 0)</f>
        <v>72.974930362117036</v>
      </c>
      <c r="BR669" s="308">
        <v>252</v>
      </c>
      <c r="BS669" s="308">
        <v>249</v>
      </c>
      <c r="BT669" s="374">
        <v>252.01</v>
      </c>
      <c r="BU669" s="312">
        <v>0.33839999999999998</v>
      </c>
      <c r="BV669" s="372">
        <v>0.320606</v>
      </c>
      <c r="BW669" s="369"/>
      <c r="BX669" s="312"/>
      <c r="BY669" s="370"/>
      <c r="BZ669" s="370"/>
      <c r="CA669" s="370"/>
      <c r="CB669" s="312"/>
      <c r="CC669" s="312"/>
      <c r="CD669" s="308"/>
      <c r="CE669" s="312"/>
      <c r="CF669" s="312"/>
      <c r="CG669" s="312"/>
      <c r="CH669" s="312"/>
      <c r="CI669" s="384"/>
      <c r="CJ669" s="312"/>
      <c r="CK669" s="372"/>
      <c r="CL669" s="369"/>
      <c r="CM669" s="312"/>
      <c r="CN669" s="370"/>
      <c r="CO669" s="370"/>
      <c r="CP669" s="370"/>
      <c r="CQ669" s="312"/>
      <c r="CR669" s="312"/>
      <c r="CS669" s="308"/>
      <c r="CT669" s="312"/>
      <c r="CU669" s="312"/>
      <c r="CV669" s="312"/>
      <c r="CW669" s="312"/>
      <c r="CX669" s="384"/>
      <c r="CY669" s="312"/>
      <c r="CZ669" s="372"/>
    </row>
    <row r="670" spans="1:104" s="1" customFormat="1" hidden="1">
      <c r="A670" s="271">
        <v>45229</v>
      </c>
      <c r="B670" s="380"/>
      <c r="C670" s="381"/>
      <c r="D670" s="382"/>
      <c r="E670" s="382"/>
      <c r="F670" s="382"/>
      <c r="G670" s="312"/>
      <c r="H670" s="308"/>
      <c r="I670" s="308"/>
      <c r="J670" s="308"/>
      <c r="K670" s="308"/>
      <c r="L670" s="308"/>
      <c r="M670" s="371"/>
      <c r="N670" s="371"/>
      <c r="O670" s="312"/>
      <c r="P670" s="383"/>
      <c r="Q670" s="369">
        <v>9.1999999999999993</v>
      </c>
      <c r="R670" s="312"/>
      <c r="S670" s="370">
        <v>2.8731816293106078</v>
      </c>
      <c r="T670" s="370">
        <v>1.7949599999999997</v>
      </c>
      <c r="U670" s="370">
        <v>0</v>
      </c>
      <c r="V670" s="312">
        <f>_xll.SRS1Splines.Functions25.Linear_Interp(V_NK3!$P$8:$P$32,V_NK3!$R$8:$R$32,AC670)</f>
        <v>491.05730444</v>
      </c>
      <c r="W670" s="312">
        <f>(V670/V_NK3!$R$28)*100</f>
        <v>90.576389695890995</v>
      </c>
      <c r="X670" s="308">
        <f>V670-V_NK3!$R$8</f>
        <v>434.47865244000002</v>
      </c>
      <c r="Y670" s="308">
        <f>IFERROR((V670 - V_NK3!$V$10) / (V_NK3!$V$9- V_NK3!$V$10) * 100, 0)</f>
        <v>89.478346508673539</v>
      </c>
      <c r="Z670" s="308">
        <v>541.79999999999995</v>
      </c>
      <c r="AA670" s="308">
        <v>521</v>
      </c>
      <c r="AB670" s="312">
        <v>539.79999999999995</v>
      </c>
      <c r="AC670" s="371">
        <v>539.64</v>
      </c>
      <c r="AD670" s="308">
        <v>1.19</v>
      </c>
      <c r="AE670" s="372">
        <v>0.44319999999999998</v>
      </c>
      <c r="AF670" s="373">
        <v>19.399999999999999</v>
      </c>
      <c r="AG670" s="312"/>
      <c r="AH670" s="370">
        <v>2.5636139376725007</v>
      </c>
      <c r="AI670" s="370">
        <v>1.5871933309090911</v>
      </c>
      <c r="AJ670" s="370">
        <v>0</v>
      </c>
      <c r="AK670" s="312">
        <f>_xll.SRS1Splines.Functions25.Linear_Interp(V_NK2!$R$10:$R$21,V_NK2!$T$10:$T$21,AR670)</f>
        <v>68.342000000026104</v>
      </c>
      <c r="AL670" s="312">
        <f>(AK670/V_NK2!$T$18)*100</f>
        <v>95.717086834770441</v>
      </c>
      <c r="AM670" s="308">
        <f>AK670-V_NK2!$T$11</f>
        <v>27.521999999998307</v>
      </c>
      <c r="AN670" s="308">
        <f>IFERROR((AK670 - V_NK2!$X$12) / (V_NK2!$X$11- V_NK2!$X$12) * 100, 0)</f>
        <v>89.999999999998877</v>
      </c>
      <c r="AO670" s="308">
        <v>427</v>
      </c>
      <c r="AP670" s="308">
        <v>420</v>
      </c>
      <c r="AQ670" s="308">
        <v>425.09</v>
      </c>
      <c r="AR670" s="371">
        <v>426.3</v>
      </c>
      <c r="AS670" s="312">
        <v>1.2141935483870967</v>
      </c>
      <c r="AT670" s="372">
        <v>0.37517809699999999</v>
      </c>
      <c r="AU670" s="369"/>
      <c r="AV670" s="312"/>
      <c r="AW670" s="370"/>
      <c r="AX670" s="370"/>
      <c r="AY670" s="370"/>
      <c r="AZ670" s="312"/>
      <c r="BA670" s="312"/>
      <c r="BB670" s="308"/>
      <c r="BC670" s="308"/>
      <c r="BD670" s="308"/>
      <c r="BE670" s="308"/>
      <c r="BF670" s="374"/>
      <c r="BG670" s="312"/>
      <c r="BH670" s="372"/>
      <c r="BI670" s="369"/>
      <c r="BJ670" s="312"/>
      <c r="BK670" s="370">
        <v>2.307223</v>
      </c>
      <c r="BL670" s="370">
        <v>2.2017426304586198</v>
      </c>
      <c r="BM670" s="370">
        <f t="shared" si="5"/>
        <v>0.10548036954138018</v>
      </c>
      <c r="BN670" s="312">
        <f>_xll.SRS1Splines.Functions25.Linear_Interp(V_XNN1!$K$3:$K$8,V_XNN1!$L$3:$L$8,BT670)</f>
        <v>0.21</v>
      </c>
      <c r="BO670" s="312">
        <f>(BN670/V_XNN1!$L$7)*100</f>
        <v>100</v>
      </c>
      <c r="BP670" s="308">
        <f>_xll.SRS1Splines.Functions25.Linear_Interp(V_XNN1!$K$3:$K$8,V_XNN1!$M$3:$M$8,BT670)</f>
        <v>5.3999999999999999E-2</v>
      </c>
      <c r="BQ670" s="308">
        <f>IFERROR((BN670 - V_XNN1!$M$16) / (V_XNN1!$M$15- V_XNN1!$M$16) * 100, 0)</f>
        <v>72.423398328690809</v>
      </c>
      <c r="BR670" s="308">
        <v>252</v>
      </c>
      <c r="BS670" s="308">
        <v>249</v>
      </c>
      <c r="BT670" s="374">
        <v>252</v>
      </c>
      <c r="BU670" s="312">
        <v>0.33839999999999998</v>
      </c>
      <c r="BV670" s="372">
        <v>0.316052</v>
      </c>
      <c r="BW670" s="369"/>
      <c r="BX670" s="312"/>
      <c r="BY670" s="370"/>
      <c r="BZ670" s="370"/>
      <c r="CA670" s="370"/>
      <c r="CB670" s="312"/>
      <c r="CC670" s="312"/>
      <c r="CD670" s="308"/>
      <c r="CE670" s="312"/>
      <c r="CF670" s="312"/>
      <c r="CG670" s="312"/>
      <c r="CH670" s="312"/>
      <c r="CI670" s="384"/>
      <c r="CJ670" s="312"/>
      <c r="CK670" s="372"/>
      <c r="CL670" s="369"/>
      <c r="CM670" s="312"/>
      <c r="CN670" s="370"/>
      <c r="CO670" s="370"/>
      <c r="CP670" s="370"/>
      <c r="CQ670" s="312"/>
      <c r="CR670" s="312"/>
      <c r="CS670" s="308"/>
      <c r="CT670" s="312"/>
      <c r="CU670" s="312"/>
      <c r="CV670" s="312"/>
      <c r="CW670" s="312"/>
      <c r="CX670" s="384"/>
      <c r="CY670" s="312"/>
      <c r="CZ670" s="372"/>
    </row>
    <row r="671" spans="1:104" s="1" customFormat="1" hidden="1">
      <c r="A671" s="271">
        <v>45230</v>
      </c>
      <c r="B671" s="380"/>
      <c r="C671" s="381"/>
      <c r="D671" s="382"/>
      <c r="E671" s="382"/>
      <c r="F671" s="382"/>
      <c r="G671" s="312"/>
      <c r="H671" s="308"/>
      <c r="I671" s="308"/>
      <c r="J671" s="308"/>
      <c r="K671" s="308"/>
      <c r="L671" s="308"/>
      <c r="M671" s="371"/>
      <c r="N671" s="371"/>
      <c r="O671" s="312"/>
      <c r="P671" s="383"/>
      <c r="Q671" s="369">
        <v>0</v>
      </c>
      <c r="R671" s="312"/>
      <c r="S671" s="370">
        <v>2.3990988390846253</v>
      </c>
      <c r="T671" s="370">
        <v>0.96147000000000005</v>
      </c>
      <c r="U671" s="370">
        <v>0</v>
      </c>
      <c r="V671" s="312">
        <f>_xll.SRS1Splines.Functions25.Linear_Interp(V_NK3!$P$8:$P$32,V_NK3!$R$8:$R$32,AC671)</f>
        <v>492.49493327999801</v>
      </c>
      <c r="W671" s="312">
        <f>(V671/V_NK3!$R$28)*100</f>
        <v>90.841562882141048</v>
      </c>
      <c r="X671" s="308">
        <f>V671-V_NK3!$R$8</f>
        <v>435.91628127999803</v>
      </c>
      <c r="Y671" s="308">
        <f>IFERROR((V671 - V_NK3!$V$10) / (V_NK3!$V$9- V_NK3!$V$10) * 100, 0)</f>
        <v>89.774417790366641</v>
      </c>
      <c r="Z671" s="308">
        <v>541.79999999999995</v>
      </c>
      <c r="AA671" s="308">
        <v>521</v>
      </c>
      <c r="AB671" s="312">
        <v>539.79999999999995</v>
      </c>
      <c r="AC671" s="371">
        <v>539.67999999999995</v>
      </c>
      <c r="AD671" s="308">
        <v>1.19</v>
      </c>
      <c r="AE671" s="372">
        <v>0.2374</v>
      </c>
      <c r="AF671" s="373">
        <v>0.2</v>
      </c>
      <c r="AG671" s="312"/>
      <c r="AH671" s="370">
        <v>1.6570256168979265</v>
      </c>
      <c r="AI671" s="370">
        <v>1.2522462545454547</v>
      </c>
      <c r="AJ671" s="370">
        <v>0</v>
      </c>
      <c r="AK671" s="312">
        <f>_xll.SRS1Splines.Functions25.Linear_Interp(V_NK2!$R$10:$R$21,V_NK2!$T$10:$T$21,AR671)</f>
        <v>69.040971428597402</v>
      </c>
      <c r="AL671" s="312">
        <f>(AK671/V_NK2!$T$18)*100</f>
        <v>96.696038415402512</v>
      </c>
      <c r="AM671" s="308">
        <f>AK671-V_NK2!$T$11</f>
        <v>28.220971428569605</v>
      </c>
      <c r="AN671" s="308">
        <f>IFERROR((AK671 - V_NK2!$X$12) / (V_NK2!$X$11- V_NK2!$X$12) * 100, 0)</f>
        <v>92.285714285712857</v>
      </c>
      <c r="AO671" s="308">
        <v>427</v>
      </c>
      <c r="AP671" s="308">
        <v>420</v>
      </c>
      <c r="AQ671" s="308">
        <v>425.09</v>
      </c>
      <c r="AR671" s="371">
        <v>426.46</v>
      </c>
      <c r="AS671" s="312">
        <v>1.2141935483870967</v>
      </c>
      <c r="AT671" s="372">
        <v>0.29602833699999997</v>
      </c>
      <c r="AU671" s="369"/>
      <c r="AV671" s="312"/>
      <c r="AW671" s="370"/>
      <c r="AX671" s="370"/>
      <c r="AY671" s="370"/>
      <c r="AZ671" s="312"/>
      <c r="BA671" s="312"/>
      <c r="BB671" s="308"/>
      <c r="BC671" s="308"/>
      <c r="BD671" s="308"/>
      <c r="BE671" s="308"/>
      <c r="BF671" s="374"/>
      <c r="BG671" s="312"/>
      <c r="BH671" s="372"/>
      <c r="BI671" s="369"/>
      <c r="BJ671" s="312"/>
      <c r="BK671" s="379">
        <v>2.2752669999999999</v>
      </c>
      <c r="BL671" s="370">
        <v>2.1732500806295603</v>
      </c>
      <c r="BM671" s="370">
        <f t="shared" si="5"/>
        <v>0.10201691937043966</v>
      </c>
      <c r="BN671" s="312">
        <f>_xll.SRS1Splines.Functions25.Linear_Interp(V_XNN1!$K$3:$K$8,V_XNN1!$L$3:$L$8,BT671)</f>
        <v>0.21</v>
      </c>
      <c r="BO671" s="312">
        <f>(BN671/V_XNN1!$L$7)*100</f>
        <v>100</v>
      </c>
      <c r="BP671" s="308">
        <f>_xll.SRS1Splines.Functions25.Linear_Interp(V_XNN1!$K$3:$K$8,V_XNN1!$M$3:$M$8,BT671)</f>
        <v>5.3999999999999999E-2</v>
      </c>
      <c r="BQ671" s="308">
        <f>IFERROR((BN671 - V_XNN1!$M$16) / (V_XNN1!$M$15- V_XNN1!$M$16) * 100, 0)</f>
        <v>72.423398328690809</v>
      </c>
      <c r="BR671" s="308">
        <v>252</v>
      </c>
      <c r="BS671" s="308">
        <v>249</v>
      </c>
      <c r="BT671" s="374">
        <v>252</v>
      </c>
      <c r="BU671" s="312">
        <v>0.33839999999999998</v>
      </c>
      <c r="BV671" s="372">
        <v>0.31196199999999996</v>
      </c>
      <c r="BW671" s="369"/>
      <c r="BX671" s="312"/>
      <c r="BY671" s="370"/>
      <c r="BZ671" s="370"/>
      <c r="CA671" s="370"/>
      <c r="CB671" s="312"/>
      <c r="CC671" s="312"/>
      <c r="CD671" s="308"/>
      <c r="CE671" s="312"/>
      <c r="CF671" s="312"/>
      <c r="CG671" s="312"/>
      <c r="CH671" s="312"/>
      <c r="CI671" s="384"/>
      <c r="CJ671" s="312"/>
      <c r="CK671" s="372"/>
      <c r="CL671" s="369"/>
      <c r="CM671" s="312"/>
      <c r="CN671" s="370"/>
      <c r="CO671" s="370"/>
      <c r="CP671" s="370"/>
      <c r="CQ671" s="312"/>
      <c r="CR671" s="312"/>
      <c r="CS671" s="308"/>
      <c r="CT671" s="312"/>
      <c r="CU671" s="312"/>
      <c r="CV671" s="312"/>
      <c r="CW671" s="312"/>
      <c r="CX671" s="384"/>
      <c r="CY671" s="312"/>
      <c r="CZ671" s="372"/>
    </row>
    <row r="672" spans="1:104" s="1" customFormat="1" hidden="1">
      <c r="A672" s="271">
        <v>45231</v>
      </c>
      <c r="B672" s="380"/>
      <c r="C672" s="381"/>
      <c r="D672" s="382"/>
      <c r="E672" s="382"/>
      <c r="F672" s="382"/>
      <c r="G672" s="312"/>
      <c r="H672" s="308"/>
      <c r="I672" s="308"/>
      <c r="J672" s="308"/>
      <c r="K672" s="308"/>
      <c r="L672" s="308"/>
      <c r="M672" s="371"/>
      <c r="N672" s="371"/>
      <c r="O672" s="312"/>
      <c r="P672" s="383"/>
      <c r="Q672" s="369">
        <v>0</v>
      </c>
      <c r="R672" s="312"/>
      <c r="S672" s="370">
        <v>2.3116794195480348</v>
      </c>
      <c r="T672" s="370">
        <v>1.592865</v>
      </c>
      <c r="U672" s="370">
        <v>0</v>
      </c>
      <c r="V672" s="312">
        <f>_xll.SRS1Splines.Functions25.Linear_Interp(V_NK3!$P$8:$P$32,V_NK3!$R$8:$R$32,AC672)</f>
        <v>493.21374770000199</v>
      </c>
      <c r="W672" s="312">
        <f>(V672/V_NK3!$R$28)*100</f>
        <v>90.974149475266984</v>
      </c>
      <c r="X672" s="308">
        <f>V672-V_NK3!$R$8</f>
        <v>436.63509570000201</v>
      </c>
      <c r="Y672" s="308">
        <f>IFERROR((V672 - V_NK3!$V$10) / (V_NK3!$V$9- V_NK3!$V$10) * 100, 0)</f>
        <v>89.922453431214223</v>
      </c>
      <c r="Z672" s="308">
        <v>541.79999999999995</v>
      </c>
      <c r="AA672" s="308">
        <v>521</v>
      </c>
      <c r="AB672" s="312">
        <v>539.35</v>
      </c>
      <c r="AC672" s="371">
        <v>539.70000000000005</v>
      </c>
      <c r="AD672" s="308">
        <v>0.79</v>
      </c>
      <c r="AE672" s="372">
        <v>0.39330000000000004</v>
      </c>
      <c r="AF672" s="373">
        <v>0.2</v>
      </c>
      <c r="AG672" s="312"/>
      <c r="AH672" s="370">
        <v>2.1964327084508515</v>
      </c>
      <c r="AI672" s="370">
        <v>1.8100800000000001</v>
      </c>
      <c r="AJ672" s="370">
        <v>0</v>
      </c>
      <c r="AK672" s="312">
        <f>_xll.SRS1Splines.Functions25.Linear_Interp(V_NK2!$R$10:$R$21,V_NK2!$T$10:$T$21,AR672)</f>
        <v>69.128342857169002</v>
      </c>
      <c r="AL672" s="312">
        <f>(AK672/V_NK2!$T$18)*100</f>
        <v>96.818407362981787</v>
      </c>
      <c r="AM672" s="308">
        <f>AK672-V_NK2!$T$11</f>
        <v>28.308342857141206</v>
      </c>
      <c r="AN672" s="308">
        <f>IFERROR((AK672 - V_NK2!$X$12) / (V_NK2!$X$11- V_NK2!$X$12) * 100, 0)</f>
        <v>92.571428571427717</v>
      </c>
      <c r="AO672" s="308">
        <v>427</v>
      </c>
      <c r="AP672" s="308">
        <v>420</v>
      </c>
      <c r="AQ672" s="308">
        <v>424.91</v>
      </c>
      <c r="AR672" s="371">
        <v>426.48</v>
      </c>
      <c r="AS672" s="312">
        <v>0.68366666666666676</v>
      </c>
      <c r="AT672" s="372">
        <v>0.44248113</v>
      </c>
      <c r="AU672" s="369"/>
      <c r="AV672" s="312"/>
      <c r="AW672" s="370"/>
      <c r="AX672" s="370"/>
      <c r="AY672" s="370"/>
      <c r="AZ672" s="312"/>
      <c r="BA672" s="312"/>
      <c r="BB672" s="308"/>
      <c r="BC672" s="308"/>
      <c r="BD672" s="308"/>
      <c r="BE672" s="308"/>
      <c r="BF672" s="374"/>
      <c r="BG672" s="312"/>
      <c r="BH672" s="372"/>
      <c r="BI672" s="369"/>
      <c r="BJ672" s="312"/>
      <c r="BK672" s="370">
        <v>2.1381255240921098</v>
      </c>
      <c r="BL672" s="370">
        <v>2.1381255240921098</v>
      </c>
      <c r="BM672" s="370">
        <f t="shared" si="5"/>
        <v>0</v>
      </c>
      <c r="BN672" s="312">
        <f>_xll.SRS1Splines.Functions25.Linear_Interp(V_XNN1!$K$3:$K$8,V_XNN1!$L$3:$L$8,BT672)</f>
        <v>0.21</v>
      </c>
      <c r="BO672" s="312">
        <f>(BN672/V_XNN1!$L$7)*100</f>
        <v>100</v>
      </c>
      <c r="BP672" s="308">
        <f>_xll.SRS1Splines.Functions25.Linear_Interp(V_XNN1!$K$3:$K$8,V_XNN1!$M$3:$M$8,BT672)</f>
        <v>5.3999999999999999E-2</v>
      </c>
      <c r="BQ672" s="308">
        <f>IFERROR((BN672 - V_XNN1!$M$16) / (V_XNN1!$M$15- V_XNN1!$M$16) * 100, 0)</f>
        <v>72.423398328690809</v>
      </c>
      <c r="BR672" s="308">
        <v>252</v>
      </c>
      <c r="BS672" s="308">
        <v>249</v>
      </c>
      <c r="BT672" s="374">
        <v>252</v>
      </c>
      <c r="BU672" s="312">
        <v>0.3</v>
      </c>
      <c r="BV672" s="372">
        <v>0.30692000000000003</v>
      </c>
      <c r="BW672" s="369"/>
      <c r="BX672" s="312"/>
      <c r="BY672" s="370"/>
      <c r="BZ672" s="370"/>
      <c r="CA672" s="370"/>
      <c r="CB672" s="312"/>
      <c r="CC672" s="312"/>
      <c r="CD672" s="308"/>
      <c r="CE672" s="312"/>
      <c r="CF672" s="312"/>
      <c r="CG672" s="312"/>
      <c r="CH672" s="312"/>
      <c r="CI672" s="384"/>
      <c r="CJ672" s="312"/>
      <c r="CK672" s="372"/>
      <c r="CL672" s="369"/>
      <c r="CM672" s="312"/>
      <c r="CN672" s="370"/>
      <c r="CO672" s="370"/>
      <c r="CP672" s="370"/>
      <c r="CQ672" s="312"/>
      <c r="CR672" s="312"/>
      <c r="CS672" s="308"/>
      <c r="CT672" s="312"/>
      <c r="CU672" s="312"/>
      <c r="CV672" s="312"/>
      <c r="CW672" s="312"/>
      <c r="CX672" s="384"/>
      <c r="CY672" s="312"/>
      <c r="CZ672" s="372"/>
    </row>
    <row r="673" spans="1:104" s="1" customFormat="1" hidden="1">
      <c r="A673" s="271">
        <v>45232</v>
      </c>
      <c r="B673" s="380"/>
      <c r="C673" s="381"/>
      <c r="D673" s="382"/>
      <c r="E673" s="382"/>
      <c r="F673" s="382"/>
      <c r="G673" s="312"/>
      <c r="H673" s="308"/>
      <c r="I673" s="308"/>
      <c r="J673" s="308"/>
      <c r="K673" s="308"/>
      <c r="L673" s="308"/>
      <c r="M673" s="371"/>
      <c r="N673" s="371"/>
      <c r="O673" s="312"/>
      <c r="P673" s="383"/>
      <c r="Q673" s="369">
        <v>0</v>
      </c>
      <c r="R673" s="312"/>
      <c r="S673" s="370">
        <v>2.4202194195404054</v>
      </c>
      <c r="T673" s="370">
        <v>1.7014050000000001</v>
      </c>
      <c r="U673" s="370">
        <v>0</v>
      </c>
      <c r="V673" s="312">
        <f>_xll.SRS1Splines.Functions25.Linear_Interp(V_NK3!$P$8:$P$32,V_NK3!$R$8:$R$32,AC673)</f>
        <v>493.93256212000102</v>
      </c>
      <c r="W673" s="312">
        <f>(V673/V_NK3!$R$28)*100</f>
        <v>91.106736068391996</v>
      </c>
      <c r="X673" s="308">
        <f>V673-V_NK3!$R$8</f>
        <v>437.35391012000105</v>
      </c>
      <c r="Y673" s="308">
        <f>IFERROR((V673 - V_NK3!$V$10) / (V_NK3!$V$9- V_NK3!$V$10) * 100, 0)</f>
        <v>90.070489072060781</v>
      </c>
      <c r="Z673" s="308">
        <v>541.79999999999995</v>
      </c>
      <c r="AA673" s="308">
        <v>521</v>
      </c>
      <c r="AB673" s="312">
        <v>539.35</v>
      </c>
      <c r="AC673" s="371">
        <v>539.72</v>
      </c>
      <c r="AD673" s="308">
        <v>0.79</v>
      </c>
      <c r="AE673" s="372">
        <v>0.42010000000000003</v>
      </c>
      <c r="AF673" s="373">
        <v>10</v>
      </c>
      <c r="AG673" s="312"/>
      <c r="AH673" s="370">
        <v>2.3299369084483339</v>
      </c>
      <c r="AI673" s="370">
        <v>2.056909090909091</v>
      </c>
      <c r="AJ673" s="370">
        <v>0</v>
      </c>
      <c r="AK673" s="312">
        <f>_xll.SRS1Splines.Functions25.Linear_Interp(V_NK2!$R$10:$R$21,V_NK2!$T$10:$T$21,AR673)</f>
        <v>69.303085714311706</v>
      </c>
      <c r="AL673" s="312">
        <f>(AK673/V_NK2!$T$18)*100</f>
        <v>97.063145258139642</v>
      </c>
      <c r="AM673" s="308">
        <f>AK673-V_NK2!$T$11</f>
        <v>28.483085714283909</v>
      </c>
      <c r="AN673" s="308">
        <f>IFERROR((AK673 - V_NK2!$X$12) / (V_NK2!$X$11- V_NK2!$X$12) * 100, 0)</f>
        <v>93.142857142855817</v>
      </c>
      <c r="AO673" s="308">
        <v>427</v>
      </c>
      <c r="AP673" s="308">
        <v>420</v>
      </c>
      <c r="AQ673" s="308">
        <v>424.91</v>
      </c>
      <c r="AR673" s="371">
        <v>426.52</v>
      </c>
      <c r="AS673" s="312">
        <v>0.68366666666666676</v>
      </c>
      <c r="AT673" s="372">
        <v>0.50472023399999999</v>
      </c>
      <c r="AU673" s="369"/>
      <c r="AV673" s="312"/>
      <c r="AW673" s="370"/>
      <c r="AX673" s="370"/>
      <c r="AY673" s="370"/>
      <c r="AZ673" s="312"/>
      <c r="BA673" s="312"/>
      <c r="BB673" s="308"/>
      <c r="BC673" s="308"/>
      <c r="BD673" s="308"/>
      <c r="BE673" s="308"/>
      <c r="BF673" s="374"/>
      <c r="BG673" s="312"/>
      <c r="BH673" s="372"/>
      <c r="BI673" s="369"/>
      <c r="BJ673" s="312"/>
      <c r="BK673" s="370">
        <v>2.1415111913823099</v>
      </c>
      <c r="BL673" s="370">
        <v>2.1415111913823099</v>
      </c>
      <c r="BM673" s="370">
        <f t="shared" si="5"/>
        <v>0</v>
      </c>
      <c r="BN673" s="312">
        <f>_xll.SRS1Splines.Functions25.Linear_Interp(V_XNN1!$K$3:$K$8,V_XNN1!$L$3:$L$8,BT673)</f>
        <v>0.21</v>
      </c>
      <c r="BO673" s="312">
        <f>(BN673/V_XNN1!$L$7)*100</f>
        <v>100</v>
      </c>
      <c r="BP673" s="308">
        <f>_xll.SRS1Splines.Functions25.Linear_Interp(V_XNN1!$K$3:$K$8,V_XNN1!$M$3:$M$8,BT673)</f>
        <v>5.3999999999999999E-2</v>
      </c>
      <c r="BQ673" s="308">
        <f>IFERROR((BN673 - V_XNN1!$M$16) / (V_XNN1!$M$15- V_XNN1!$M$16) * 100, 0)</f>
        <v>72.423398328690809</v>
      </c>
      <c r="BR673" s="308">
        <v>252</v>
      </c>
      <c r="BS673" s="308">
        <v>249</v>
      </c>
      <c r="BT673" s="374">
        <v>252</v>
      </c>
      <c r="BU673" s="312">
        <v>0.3</v>
      </c>
      <c r="BV673" s="372">
        <v>0.30740600000000001</v>
      </c>
      <c r="BW673" s="369"/>
      <c r="BX673" s="312"/>
      <c r="BY673" s="370"/>
      <c r="BZ673" s="370"/>
      <c r="CA673" s="370"/>
      <c r="CB673" s="312"/>
      <c r="CC673" s="312"/>
      <c r="CD673" s="308"/>
      <c r="CE673" s="312"/>
      <c r="CF673" s="312"/>
      <c r="CG673" s="312"/>
      <c r="CH673" s="312"/>
      <c r="CI673" s="384"/>
      <c r="CJ673" s="312"/>
      <c r="CK673" s="372"/>
      <c r="CL673" s="369"/>
      <c r="CM673" s="312"/>
      <c r="CN673" s="370"/>
      <c r="CO673" s="370"/>
      <c r="CP673" s="370"/>
      <c r="CQ673" s="312"/>
      <c r="CR673" s="312"/>
      <c r="CS673" s="308"/>
      <c r="CT673" s="312"/>
      <c r="CU673" s="312"/>
      <c r="CV673" s="312"/>
      <c r="CW673" s="312"/>
      <c r="CX673" s="384"/>
      <c r="CY673" s="312"/>
      <c r="CZ673" s="372"/>
    </row>
    <row r="674" spans="1:104" s="1" customFormat="1" hidden="1">
      <c r="A674" s="271">
        <v>45233</v>
      </c>
      <c r="B674" s="380"/>
      <c r="C674" s="381"/>
      <c r="D674" s="382"/>
      <c r="E674" s="382"/>
      <c r="F674" s="382"/>
      <c r="G674" s="312"/>
      <c r="H674" s="308"/>
      <c r="I674" s="308"/>
      <c r="J674" s="308"/>
      <c r="K674" s="308"/>
      <c r="L674" s="308"/>
      <c r="M674" s="371"/>
      <c r="N674" s="371"/>
      <c r="O674" s="312"/>
      <c r="P674" s="383"/>
      <c r="Q674" s="369">
        <v>0</v>
      </c>
      <c r="R674" s="312"/>
      <c r="S674" s="370">
        <v>2.2365216293144226</v>
      </c>
      <c r="T674" s="370">
        <v>1.1583000000000001</v>
      </c>
      <c r="U674" s="370">
        <v>0</v>
      </c>
      <c r="V674" s="312">
        <f>_xll.SRS1Splines.Functions25.Linear_Interp(V_NK3!$P$8:$P$32,V_NK3!$R$8:$R$32,AC674)</f>
        <v>495.01078374999997</v>
      </c>
      <c r="W674" s="312">
        <f>(V674/V_NK3!$R$28)*100</f>
        <v>91.305615958079628</v>
      </c>
      <c r="X674" s="308">
        <f>V674-V_NK3!$R$8</f>
        <v>438.43213175</v>
      </c>
      <c r="Y674" s="308">
        <f>IFERROR((V674 - V_NK3!$V$10) / (V_NK3!$V$9- V_NK3!$V$10) * 100, 0)</f>
        <v>90.292542533330703</v>
      </c>
      <c r="Z674" s="308">
        <v>541.79999999999995</v>
      </c>
      <c r="AA674" s="308">
        <v>521</v>
      </c>
      <c r="AB674" s="312">
        <v>539.35</v>
      </c>
      <c r="AC674" s="371">
        <v>539.75</v>
      </c>
      <c r="AD674" s="308">
        <v>0.79</v>
      </c>
      <c r="AE674" s="372">
        <v>0.28599999999999998</v>
      </c>
      <c r="AF674" s="373">
        <v>0.2</v>
      </c>
      <c r="AG674" s="312"/>
      <c r="AH674" s="370">
        <v>1.7805221376737594</v>
      </c>
      <c r="AI674" s="370">
        <v>1.5221127272727273</v>
      </c>
      <c r="AJ674" s="370">
        <v>0</v>
      </c>
      <c r="AK674" s="312">
        <f>_xll.SRS1Splines.Functions25.Linear_Interp(V_NK2!$R$10:$R$21,V_NK2!$T$10:$T$21,AR674)</f>
        <v>69.652571428597696</v>
      </c>
      <c r="AL674" s="312">
        <f>(AK674/V_NK2!$T$18)*100</f>
        <v>97.552621048456146</v>
      </c>
      <c r="AM674" s="308">
        <f>AK674-V_NK2!$T$11</f>
        <v>28.832571428569899</v>
      </c>
      <c r="AN674" s="308">
        <f>IFERROR((AK674 - V_NK2!$X$12) / (V_NK2!$X$11- V_NK2!$X$12) * 100, 0)</f>
        <v>94.285714285713922</v>
      </c>
      <c r="AO674" s="308">
        <v>427</v>
      </c>
      <c r="AP674" s="308">
        <v>420</v>
      </c>
      <c r="AQ674" s="308">
        <v>424.91</v>
      </c>
      <c r="AR674" s="371">
        <v>426.6</v>
      </c>
      <c r="AS674" s="312">
        <v>0.68366666666666676</v>
      </c>
      <c r="AT674" s="372">
        <v>0.370267334</v>
      </c>
      <c r="AU674" s="369"/>
      <c r="AV674" s="312"/>
      <c r="AW674" s="370"/>
      <c r="AX674" s="370"/>
      <c r="AY674" s="370"/>
      <c r="AZ674" s="312"/>
      <c r="BA674" s="312"/>
      <c r="BB674" s="308"/>
      <c r="BC674" s="308"/>
      <c r="BD674" s="308"/>
      <c r="BE674" s="308"/>
      <c r="BF674" s="374"/>
      <c r="BG674" s="312"/>
      <c r="BH674" s="372"/>
      <c r="BI674" s="369"/>
      <c r="BJ674" s="312"/>
      <c r="BK674" s="370">
        <v>2.1244853254208902</v>
      </c>
      <c r="BL674" s="370">
        <v>2.1244853254208902</v>
      </c>
      <c r="BM674" s="370">
        <f t="shared" si="5"/>
        <v>0</v>
      </c>
      <c r="BN674" s="312">
        <f>_xll.SRS1Splines.Functions25.Linear_Interp(V_XNN1!$K$3:$K$8,V_XNN1!$L$3:$L$8,BT674)</f>
        <v>0.21</v>
      </c>
      <c r="BO674" s="312">
        <f>(BN674/V_XNN1!$L$7)*100</f>
        <v>100</v>
      </c>
      <c r="BP674" s="308">
        <f>_xll.SRS1Splines.Functions25.Linear_Interp(V_XNN1!$K$3:$K$8,V_XNN1!$M$3:$M$8,BT674)</f>
        <v>5.3999999999999999E-2</v>
      </c>
      <c r="BQ674" s="308">
        <f>IFERROR((BN674 - V_XNN1!$M$16) / (V_XNN1!$M$15- V_XNN1!$M$16) * 100, 0)</f>
        <v>72.423398328690809</v>
      </c>
      <c r="BR674" s="308">
        <v>252</v>
      </c>
      <c r="BS674" s="308">
        <v>249</v>
      </c>
      <c r="BT674" s="374">
        <v>252</v>
      </c>
      <c r="BU674" s="312">
        <v>0.3</v>
      </c>
      <c r="BV674" s="372">
        <v>0.30496200000000001</v>
      </c>
      <c r="BW674" s="369"/>
      <c r="BX674" s="312"/>
      <c r="BY674" s="370"/>
      <c r="BZ674" s="370"/>
      <c r="CA674" s="370"/>
      <c r="CB674" s="312"/>
      <c r="CC674" s="312"/>
      <c r="CD674" s="308"/>
      <c r="CE674" s="312"/>
      <c r="CF674" s="312"/>
      <c r="CG674" s="312"/>
      <c r="CH674" s="312"/>
      <c r="CI674" s="384"/>
      <c r="CJ674" s="312"/>
      <c r="CK674" s="372"/>
      <c r="CL674" s="369"/>
      <c r="CM674" s="312"/>
      <c r="CN674" s="370"/>
      <c r="CO674" s="370"/>
      <c r="CP674" s="370"/>
      <c r="CQ674" s="312"/>
      <c r="CR674" s="312"/>
      <c r="CS674" s="308"/>
      <c r="CT674" s="312"/>
      <c r="CU674" s="312"/>
      <c r="CV674" s="312"/>
      <c r="CW674" s="312"/>
      <c r="CX674" s="384"/>
      <c r="CY674" s="312"/>
      <c r="CZ674" s="372"/>
    </row>
    <row r="675" spans="1:104" s="1" customFormat="1" hidden="1">
      <c r="A675" s="271">
        <v>45234</v>
      </c>
      <c r="B675" s="380"/>
      <c r="C675" s="381"/>
      <c r="D675" s="382"/>
      <c r="E675" s="382"/>
      <c r="F675" s="382"/>
      <c r="G675" s="312"/>
      <c r="H675" s="308"/>
      <c r="I675" s="308"/>
      <c r="J675" s="308"/>
      <c r="K675" s="308"/>
      <c r="L675" s="308"/>
      <c r="M675" s="371"/>
      <c r="N675" s="371"/>
      <c r="O675" s="312"/>
      <c r="P675" s="383"/>
      <c r="Q675" s="369">
        <v>0</v>
      </c>
      <c r="R675" s="312"/>
      <c r="S675" s="370">
        <v>2.7447360488548278</v>
      </c>
      <c r="T675" s="370">
        <v>0.94769999999999988</v>
      </c>
      <c r="U675" s="370">
        <v>0</v>
      </c>
      <c r="V675" s="312">
        <f>_xll.SRS1Splines.Functions25.Linear_Interp(V_NK3!$P$8:$P$32,V_NK3!$R$8:$R$32,AC675)</f>
        <v>496.80781979999801</v>
      </c>
      <c r="W675" s="312">
        <f>(V675/V_NK3!$R$28)*100</f>
        <v>91.637082440892272</v>
      </c>
      <c r="X675" s="308">
        <f>V675-V_NK3!$R$8</f>
        <v>440.22916779999804</v>
      </c>
      <c r="Y675" s="308">
        <f>IFERROR((V675 - V_NK3!$V$10) / (V_NK3!$V$9- V_NK3!$V$10) * 100, 0)</f>
        <v>90.662631635447198</v>
      </c>
      <c r="Z675" s="308">
        <v>541.79999999999995</v>
      </c>
      <c r="AA675" s="308">
        <v>521</v>
      </c>
      <c r="AB675" s="312">
        <v>539.35</v>
      </c>
      <c r="AC675" s="371">
        <v>539.79999999999995</v>
      </c>
      <c r="AD675" s="308">
        <v>0.79</v>
      </c>
      <c r="AE675" s="372">
        <v>0.23400000000000001</v>
      </c>
      <c r="AF675" s="373">
        <v>10.6</v>
      </c>
      <c r="AG675" s="312"/>
      <c r="AH675" s="370">
        <v>1.7586928961220931</v>
      </c>
      <c r="AI675" s="370">
        <v>1.8512181818181819</v>
      </c>
      <c r="AJ675" s="370">
        <v>0</v>
      </c>
      <c r="AK675" s="312">
        <f>_xll.SRS1Splines.Functions25.Linear_Interp(V_NK2!$R$10:$R$21,V_NK2!$T$10:$T$21,AR675)</f>
        <v>69.608885714311796</v>
      </c>
      <c r="AL675" s="312">
        <f>(AK675/V_NK2!$T$18)*100</f>
        <v>97.491436574666366</v>
      </c>
      <c r="AM675" s="308">
        <f>AK675-V_NK2!$T$11</f>
        <v>28.788885714284</v>
      </c>
      <c r="AN675" s="308">
        <f>IFERROR((AK675 - V_NK2!$X$12) / (V_NK2!$X$11- V_NK2!$X$12) * 100, 0)</f>
        <v>94.142857142856144</v>
      </c>
      <c r="AO675" s="308">
        <v>427</v>
      </c>
      <c r="AP675" s="308">
        <v>420</v>
      </c>
      <c r="AQ675" s="308">
        <v>424.91</v>
      </c>
      <c r="AR675" s="371">
        <v>426.59</v>
      </c>
      <c r="AS675" s="312">
        <v>0.68366666666666676</v>
      </c>
      <c r="AT675" s="372">
        <v>0.45167121999999998</v>
      </c>
      <c r="AU675" s="369"/>
      <c r="AV675" s="312"/>
      <c r="AW675" s="370"/>
      <c r="AX675" s="370"/>
      <c r="AY675" s="370"/>
      <c r="AZ675" s="312"/>
      <c r="BA675" s="312"/>
      <c r="BB675" s="308"/>
      <c r="BC675" s="308"/>
      <c r="BD675" s="308"/>
      <c r="BE675" s="308"/>
      <c r="BF675" s="374"/>
      <c r="BG675" s="312"/>
      <c r="BH675" s="372"/>
      <c r="BI675" s="369"/>
      <c r="BJ675" s="312"/>
      <c r="BK675" s="370">
        <v>2.0872290524414603</v>
      </c>
      <c r="BL675" s="370">
        <v>2.0872290524414603</v>
      </c>
      <c r="BM675" s="370">
        <f t="shared" si="5"/>
        <v>0</v>
      </c>
      <c r="BN675" s="312">
        <f>_xll.SRS1Splines.Functions25.Linear_Interp(V_XNN1!$K$3:$K$8,V_XNN1!$L$3:$L$8,BT675)</f>
        <v>0.21</v>
      </c>
      <c r="BO675" s="312">
        <f>(BN675/V_XNN1!$L$7)*100</f>
        <v>100</v>
      </c>
      <c r="BP675" s="308">
        <f>_xll.SRS1Splines.Functions25.Linear_Interp(V_XNN1!$K$3:$K$8,V_XNN1!$M$3:$M$8,BT675)</f>
        <v>5.3999999999999999E-2</v>
      </c>
      <c r="BQ675" s="308">
        <f>IFERROR((BN675 - V_XNN1!$M$16) / (V_XNN1!$M$15- V_XNN1!$M$16) * 100, 0)</f>
        <v>72.423398328690809</v>
      </c>
      <c r="BR675" s="308">
        <v>252</v>
      </c>
      <c r="BS675" s="308">
        <v>249</v>
      </c>
      <c r="BT675" s="374">
        <v>252</v>
      </c>
      <c r="BU675" s="312">
        <v>0.3</v>
      </c>
      <c r="BV675" s="372">
        <v>0.29961399999999999</v>
      </c>
      <c r="BW675" s="369"/>
      <c r="BX675" s="312"/>
      <c r="BY675" s="370"/>
      <c r="BZ675" s="370"/>
      <c r="CA675" s="370"/>
      <c r="CB675" s="312"/>
      <c r="CC675" s="312"/>
      <c r="CD675" s="308"/>
      <c r="CE675" s="312"/>
      <c r="CF675" s="312"/>
      <c r="CG675" s="312"/>
      <c r="CH675" s="312"/>
      <c r="CI675" s="384"/>
      <c r="CJ675" s="312"/>
      <c r="CK675" s="372"/>
      <c r="CL675" s="369"/>
      <c r="CM675" s="312"/>
      <c r="CN675" s="370"/>
      <c r="CO675" s="370"/>
      <c r="CP675" s="370"/>
      <c r="CQ675" s="312"/>
      <c r="CR675" s="312"/>
      <c r="CS675" s="308"/>
      <c r="CT675" s="312"/>
      <c r="CU675" s="312"/>
      <c r="CV675" s="312"/>
      <c r="CW675" s="312"/>
      <c r="CX675" s="384"/>
      <c r="CY675" s="312"/>
      <c r="CZ675" s="372"/>
    </row>
    <row r="676" spans="1:104" s="1" customFormat="1" hidden="1">
      <c r="A676" s="271">
        <v>45235</v>
      </c>
      <c r="B676" s="380"/>
      <c r="C676" s="381"/>
      <c r="D676" s="382"/>
      <c r="E676" s="382"/>
      <c r="F676" s="382"/>
      <c r="G676" s="312"/>
      <c r="H676" s="308"/>
      <c r="I676" s="308"/>
      <c r="J676" s="308"/>
      <c r="K676" s="308"/>
      <c r="L676" s="308"/>
      <c r="M676" s="371"/>
      <c r="N676" s="371"/>
      <c r="O676" s="312"/>
      <c r="P676" s="383"/>
      <c r="Q676" s="369">
        <v>0</v>
      </c>
      <c r="R676" s="312"/>
      <c r="S676" s="370">
        <v>3.1567932586326597</v>
      </c>
      <c r="T676" s="370">
        <v>1.0003499999999999</v>
      </c>
      <c r="U676" s="370">
        <v>0</v>
      </c>
      <c r="V676" s="312">
        <f>_xll.SRS1Splines.Functions25.Linear_Interp(V_NK3!$P$8:$P$32,V_NK3!$R$8:$R$32,AC676)</f>
        <v>498.96426306000097</v>
      </c>
      <c r="W676" s="312">
        <f>(V676/V_NK3!$R$28)*100</f>
        <v>92.03484222026843</v>
      </c>
      <c r="X676" s="308">
        <f>V676-V_NK3!$R$8</f>
        <v>442.385611060001</v>
      </c>
      <c r="Y676" s="308">
        <f>IFERROR((V676 - V_NK3!$V$10) / (V_NK3!$V$9- V_NK3!$V$10) * 100, 0)</f>
        <v>91.106738557988081</v>
      </c>
      <c r="Z676" s="308">
        <v>541.79999999999995</v>
      </c>
      <c r="AA676" s="308">
        <v>521</v>
      </c>
      <c r="AB676" s="312">
        <v>539.35</v>
      </c>
      <c r="AC676" s="371">
        <v>539.86</v>
      </c>
      <c r="AD676" s="308">
        <v>0.79</v>
      </c>
      <c r="AE676" s="372">
        <v>0.247</v>
      </c>
      <c r="AF676" s="373">
        <v>15.8</v>
      </c>
      <c r="AG676" s="312"/>
      <c r="AH676" s="370">
        <v>1.9420567753487779</v>
      </c>
      <c r="AI676" s="370">
        <v>1.604389090909091</v>
      </c>
      <c r="AJ676" s="370">
        <v>0</v>
      </c>
      <c r="AK676" s="312">
        <f>_xll.SRS1Splines.Functions25.Linear_Interp(V_NK2!$R$10:$R$21,V_NK2!$T$10:$T$21,AR676)</f>
        <v>70.176800000026304</v>
      </c>
      <c r="AL676" s="312">
        <f>(AK676/V_NK2!$T$18)*100</f>
        <v>98.286834733930391</v>
      </c>
      <c r="AM676" s="308">
        <f>AK676-V_NK2!$T$11</f>
        <v>29.356799999998508</v>
      </c>
      <c r="AN676" s="308">
        <f>IFERROR((AK676 - V_NK2!$X$12) / (V_NK2!$X$11- V_NK2!$X$12) * 100, 0)</f>
        <v>95.999999999999829</v>
      </c>
      <c r="AO676" s="308">
        <v>427</v>
      </c>
      <c r="AP676" s="308">
        <v>420</v>
      </c>
      <c r="AQ676" s="308">
        <v>424.91</v>
      </c>
      <c r="AR676" s="371">
        <v>426.72</v>
      </c>
      <c r="AS676" s="312">
        <v>0.68366666666666676</v>
      </c>
      <c r="AT676" s="372">
        <v>0.38705205399999998</v>
      </c>
      <c r="AU676" s="369"/>
      <c r="AV676" s="312"/>
      <c r="AW676" s="370"/>
      <c r="AX676" s="370"/>
      <c r="AY676" s="370"/>
      <c r="AZ676" s="312"/>
      <c r="BA676" s="312"/>
      <c r="BB676" s="308"/>
      <c r="BC676" s="308"/>
      <c r="BD676" s="308"/>
      <c r="BE676" s="308"/>
      <c r="BF676" s="374"/>
      <c r="BG676" s="312"/>
      <c r="BH676" s="372"/>
      <c r="BI676" s="369"/>
      <c r="BJ676" s="312"/>
      <c r="BK676" s="370">
        <v>2.0352458233890203</v>
      </c>
      <c r="BL676" s="370">
        <v>2.0352458233890203</v>
      </c>
      <c r="BM676" s="370">
        <f t="shared" si="5"/>
        <v>0</v>
      </c>
      <c r="BN676" s="312">
        <f>_xll.SRS1Splines.Functions25.Linear_Interp(V_XNN1!$K$3:$K$8,V_XNN1!$L$3:$L$8,BT676)</f>
        <v>0.21</v>
      </c>
      <c r="BO676" s="312">
        <f>(BN676/V_XNN1!$L$7)*100</f>
        <v>100</v>
      </c>
      <c r="BP676" s="308">
        <f>_xll.SRS1Splines.Functions25.Linear_Interp(V_XNN1!$K$3:$K$8,V_XNN1!$M$3:$M$8,BT676)</f>
        <v>5.3999999999999999E-2</v>
      </c>
      <c r="BQ676" s="308">
        <f>IFERROR((BN676 - V_XNN1!$M$16) / (V_XNN1!$M$15- V_XNN1!$M$16) * 100, 0)</f>
        <v>72.423398328690809</v>
      </c>
      <c r="BR676" s="308">
        <v>252</v>
      </c>
      <c r="BS676" s="308">
        <v>249</v>
      </c>
      <c r="BT676" s="374">
        <v>252</v>
      </c>
      <c r="BU676" s="312">
        <v>0.3</v>
      </c>
      <c r="BV676" s="372">
        <v>0.29215199999999997</v>
      </c>
      <c r="BW676" s="369"/>
      <c r="BX676" s="312"/>
      <c r="BY676" s="370"/>
      <c r="BZ676" s="370"/>
      <c r="CA676" s="370"/>
      <c r="CB676" s="312"/>
      <c r="CC676" s="312"/>
      <c r="CD676" s="308"/>
      <c r="CE676" s="312"/>
      <c r="CF676" s="312"/>
      <c r="CG676" s="312"/>
      <c r="CH676" s="312"/>
      <c r="CI676" s="384"/>
      <c r="CJ676" s="312"/>
      <c r="CK676" s="372"/>
      <c r="CL676" s="369"/>
      <c r="CM676" s="312"/>
      <c r="CN676" s="370"/>
      <c r="CO676" s="370"/>
      <c r="CP676" s="370"/>
      <c r="CQ676" s="312"/>
      <c r="CR676" s="312"/>
      <c r="CS676" s="308"/>
      <c r="CT676" s="312"/>
      <c r="CU676" s="312"/>
      <c r="CV676" s="312"/>
      <c r="CW676" s="312"/>
      <c r="CX676" s="384"/>
      <c r="CY676" s="312"/>
      <c r="CZ676" s="372"/>
    </row>
    <row r="677" spans="1:104" s="1" customFormat="1" hidden="1">
      <c r="A677" s="271">
        <v>45236</v>
      </c>
      <c r="B677" s="380"/>
      <c r="C677" s="381"/>
      <c r="D677" s="382"/>
      <c r="E677" s="382"/>
      <c r="F677" s="382"/>
      <c r="G677" s="312"/>
      <c r="H677" s="308"/>
      <c r="I677" s="308"/>
      <c r="J677" s="308"/>
      <c r="K677" s="308"/>
      <c r="L677" s="308"/>
      <c r="M677" s="371"/>
      <c r="N677" s="371"/>
      <c r="O677" s="312"/>
      <c r="P677" s="383"/>
      <c r="Q677" s="369">
        <v>0</v>
      </c>
      <c r="R677" s="312"/>
      <c r="S677" s="370">
        <v>2.45106</v>
      </c>
      <c r="T677" s="370">
        <v>2.45106</v>
      </c>
      <c r="U677" s="370">
        <v>0</v>
      </c>
      <c r="V677" s="312">
        <f>_xll.SRS1Splines.Functions25.Linear_Interp(V_NK3!$P$8:$P$32,V_NK3!$R$8:$R$32,AC677)</f>
        <v>498.96426306000097</v>
      </c>
      <c r="W677" s="312">
        <f>(V677/V_NK3!$R$28)*100</f>
        <v>92.03484222026843</v>
      </c>
      <c r="X677" s="308">
        <f>V677-V_NK3!$R$8</f>
        <v>442.385611060001</v>
      </c>
      <c r="Y677" s="308">
        <f>IFERROR((V677 - V_NK3!$V$10) / (V_NK3!$V$9- V_NK3!$V$10) * 100, 0)</f>
        <v>91.106738557988081</v>
      </c>
      <c r="Z677" s="308">
        <v>541.79999999999995</v>
      </c>
      <c r="AA677" s="308">
        <v>521</v>
      </c>
      <c r="AB677" s="312">
        <v>539.35</v>
      </c>
      <c r="AC677" s="371">
        <v>539.86</v>
      </c>
      <c r="AD677" s="308">
        <v>0.79</v>
      </c>
      <c r="AE677" s="372">
        <v>0.60520000000000007</v>
      </c>
      <c r="AF677" s="373">
        <v>0.2</v>
      </c>
      <c r="AG677" s="312"/>
      <c r="AH677" s="370">
        <v>3.0148037999999997</v>
      </c>
      <c r="AI677" s="370">
        <v>2.9208109090909091</v>
      </c>
      <c r="AJ677" s="370">
        <v>0</v>
      </c>
      <c r="AK677" s="312">
        <f>_xll.SRS1Splines.Functions25.Linear_Interp(V_NK2!$R$10:$R$21,V_NK2!$T$10:$T$21,AR677)</f>
        <v>70.133114285740405</v>
      </c>
      <c r="AL677" s="312">
        <f>(AK677/V_NK2!$T$18)*100</f>
        <v>98.225650260140611</v>
      </c>
      <c r="AM677" s="308">
        <f>AK677-V_NK2!$T$11</f>
        <v>29.313114285712608</v>
      </c>
      <c r="AN677" s="308">
        <f>IFERROR((AK677 - V_NK2!$X$12) / (V_NK2!$X$11- V_NK2!$X$12) * 100, 0)</f>
        <v>95.85714285714208</v>
      </c>
      <c r="AO677" s="308">
        <v>427</v>
      </c>
      <c r="AP677" s="308">
        <v>420</v>
      </c>
      <c r="AQ677" s="308">
        <v>424.91</v>
      </c>
      <c r="AR677" s="371">
        <v>426.71</v>
      </c>
      <c r="AS677" s="312">
        <v>0.68366666666666676</v>
      </c>
      <c r="AT677" s="372">
        <v>0.71085955000000001</v>
      </c>
      <c r="AU677" s="369"/>
      <c r="AV677" s="312"/>
      <c r="AW677" s="370"/>
      <c r="AX677" s="370"/>
      <c r="AY677" s="370"/>
      <c r="AZ677" s="312"/>
      <c r="BA677" s="312"/>
      <c r="BB677" s="308"/>
      <c r="BC677" s="308"/>
      <c r="BD677" s="308"/>
      <c r="BE677" s="308"/>
      <c r="BF677" s="374"/>
      <c r="BG677" s="312"/>
      <c r="BH677" s="372"/>
      <c r="BI677" s="369"/>
      <c r="BJ677" s="312"/>
      <c r="BK677" s="370">
        <v>1.9936285880152198</v>
      </c>
      <c r="BL677" s="370">
        <v>1.9936285880152198</v>
      </c>
      <c r="BM677" s="370">
        <f t="shared" si="5"/>
        <v>0</v>
      </c>
      <c r="BN677" s="312">
        <f>_xll.SRS1Splines.Functions25.Linear_Interp(V_XNN1!$K$3:$K$8,V_XNN1!$L$3:$L$8,BT677)</f>
        <v>0.21</v>
      </c>
      <c r="BO677" s="312">
        <f>(BN677/V_XNN1!$L$7)*100</f>
        <v>100</v>
      </c>
      <c r="BP677" s="308">
        <f>_xll.SRS1Splines.Functions25.Linear_Interp(V_XNN1!$K$3:$K$8,V_XNN1!$M$3:$M$8,BT677)</f>
        <v>5.3999999999999999E-2</v>
      </c>
      <c r="BQ677" s="308">
        <f>IFERROR((BN677 - V_XNN1!$M$16) / (V_XNN1!$M$15- V_XNN1!$M$16) * 100, 0)</f>
        <v>72.423398328690809</v>
      </c>
      <c r="BR677" s="308">
        <v>252</v>
      </c>
      <c r="BS677" s="308">
        <v>249</v>
      </c>
      <c r="BT677" s="374">
        <v>252</v>
      </c>
      <c r="BU677" s="312">
        <v>0.28799999999999998</v>
      </c>
      <c r="BV677" s="372">
        <v>0.28617799999999999</v>
      </c>
      <c r="BW677" s="369"/>
      <c r="BX677" s="312"/>
      <c r="BY677" s="370"/>
      <c r="BZ677" s="370"/>
      <c r="CA677" s="370"/>
      <c r="CB677" s="312"/>
      <c r="CC677" s="312"/>
      <c r="CD677" s="308"/>
      <c r="CE677" s="312"/>
      <c r="CF677" s="312"/>
      <c r="CG677" s="312"/>
      <c r="CH677" s="312"/>
      <c r="CI677" s="384"/>
      <c r="CJ677" s="312"/>
      <c r="CK677" s="372"/>
      <c r="CL677" s="369"/>
      <c r="CM677" s="312"/>
      <c r="CN677" s="370"/>
      <c r="CO677" s="370"/>
      <c r="CP677" s="370"/>
      <c r="CQ677" s="312"/>
      <c r="CR677" s="312"/>
      <c r="CS677" s="308"/>
      <c r="CT677" s="312"/>
      <c r="CU677" s="312"/>
      <c r="CV677" s="312"/>
      <c r="CW677" s="312"/>
      <c r="CX677" s="384"/>
      <c r="CY677" s="312"/>
      <c r="CZ677" s="372"/>
    </row>
    <row r="678" spans="1:104" s="1" customFormat="1" hidden="1">
      <c r="A678" s="271">
        <v>45237</v>
      </c>
      <c r="B678" s="380"/>
      <c r="C678" s="381"/>
      <c r="D678" s="382"/>
      <c r="E678" s="382"/>
      <c r="F678" s="382"/>
      <c r="G678" s="312"/>
      <c r="H678" s="308"/>
      <c r="I678" s="308"/>
      <c r="J678" s="308"/>
      <c r="K678" s="308"/>
      <c r="L678" s="308"/>
      <c r="M678" s="371"/>
      <c r="N678" s="371"/>
      <c r="O678" s="312"/>
      <c r="P678" s="383"/>
      <c r="Q678" s="369">
        <v>0</v>
      </c>
      <c r="R678" s="312"/>
      <c r="S678" s="370">
        <v>2.1683094195404053</v>
      </c>
      <c r="T678" s="370">
        <v>1.4494950000000002</v>
      </c>
      <c r="U678" s="370">
        <v>0</v>
      </c>
      <c r="V678" s="312">
        <f>_xll.SRS1Splines.Functions25.Linear_Interp(V_NK3!$P$8:$P$32,V_NK3!$R$8:$R$32,AC678)</f>
        <v>499.68307748000001</v>
      </c>
      <c r="W678" s="312">
        <f>(V678/V_NK3!$R$28)*100</f>
        <v>92.167428813393457</v>
      </c>
      <c r="X678" s="308">
        <f>V678-V_NK3!$R$8</f>
        <v>443.10442548000003</v>
      </c>
      <c r="Y678" s="308">
        <f>IFERROR((V678 - V_NK3!$V$10) / (V_NK3!$V$9- V_NK3!$V$10) * 100, 0)</f>
        <v>91.254774198834639</v>
      </c>
      <c r="Z678" s="308">
        <v>541.79999999999995</v>
      </c>
      <c r="AA678" s="308">
        <v>521</v>
      </c>
      <c r="AB678" s="312">
        <v>539.35</v>
      </c>
      <c r="AC678" s="371">
        <v>539.88</v>
      </c>
      <c r="AD678" s="308">
        <v>0.79</v>
      </c>
      <c r="AE678" s="372">
        <v>0.35790000000000005</v>
      </c>
      <c r="AF678" s="373">
        <v>0.6</v>
      </c>
      <c r="AG678" s="312"/>
      <c r="AH678" s="370">
        <v>2.0200876084483341</v>
      </c>
      <c r="AI678" s="370">
        <v>3.3321927272727274</v>
      </c>
      <c r="AJ678" s="370">
        <v>0</v>
      </c>
      <c r="AK678" s="312">
        <f>_xll.SRS1Splines.Functions25.Linear_Interp(V_NK2!$R$10:$R$21,V_NK2!$T$10:$T$21,AR678)</f>
        <v>69.565200000026095</v>
      </c>
      <c r="AL678" s="312">
        <f>(AK678/V_NK2!$T$18)*100</f>
        <v>97.430252100876885</v>
      </c>
      <c r="AM678" s="308">
        <f>AK678-V_NK2!$T$11</f>
        <v>28.745199999998299</v>
      </c>
      <c r="AN678" s="308">
        <f>IFERROR((AK678 - V_NK2!$X$12) / (V_NK2!$X$11- V_NK2!$X$12) * 100, 0)</f>
        <v>93.999999999999048</v>
      </c>
      <c r="AO678" s="308">
        <v>427</v>
      </c>
      <c r="AP678" s="308">
        <v>420</v>
      </c>
      <c r="AQ678" s="308">
        <v>424.91</v>
      </c>
      <c r="AR678" s="371">
        <v>426.58</v>
      </c>
      <c r="AS678" s="312">
        <v>0.68366666666666676</v>
      </c>
      <c r="AT678" s="372">
        <v>0.81008083799999997</v>
      </c>
      <c r="AU678" s="369"/>
      <c r="AV678" s="312"/>
      <c r="AW678" s="370"/>
      <c r="AX678" s="370"/>
      <c r="AY678" s="370"/>
      <c r="AZ678" s="312"/>
      <c r="BA678" s="312"/>
      <c r="BB678" s="308"/>
      <c r="BC678" s="308"/>
      <c r="BD678" s="308"/>
      <c r="BE678" s="308"/>
      <c r="BF678" s="374"/>
      <c r="BG678" s="312"/>
      <c r="BH678" s="372"/>
      <c r="BI678" s="369"/>
      <c r="BJ678" s="312"/>
      <c r="BK678" s="370">
        <v>2.0046354899051799</v>
      </c>
      <c r="BL678" s="370">
        <v>2.0046354899051799</v>
      </c>
      <c r="BM678" s="370">
        <f t="shared" si="5"/>
        <v>0</v>
      </c>
      <c r="BN678" s="312">
        <f>_xll.SRS1Splines.Functions25.Linear_Interp(V_XNN1!$K$3:$K$8,V_XNN1!$L$3:$L$8,BT678)</f>
        <v>0.2082</v>
      </c>
      <c r="BO678" s="312">
        <f>(BN678/V_XNN1!$L$7)*100</f>
        <v>99.142857142857139</v>
      </c>
      <c r="BP678" s="308">
        <f>_xll.SRS1Splines.Functions25.Linear_Interp(V_XNN1!$K$3:$K$8,V_XNN1!$M$3:$M$8,BT678)</f>
        <v>5.22000000000001E-2</v>
      </c>
      <c r="BQ678" s="308">
        <f>IFERROR((BN678 - V_XNN1!$M$16) / (V_XNN1!$M$15- V_XNN1!$M$16) * 100, 0)</f>
        <v>66.852367688022298</v>
      </c>
      <c r="BR678" s="308">
        <v>252</v>
      </c>
      <c r="BS678" s="308">
        <v>249</v>
      </c>
      <c r="BT678" s="374">
        <v>251.9</v>
      </c>
      <c r="BU678" s="312">
        <v>0.28799999999999998</v>
      </c>
      <c r="BV678" s="372">
        <v>0.28775799999999996</v>
      </c>
      <c r="BW678" s="369"/>
      <c r="BX678" s="312"/>
      <c r="BY678" s="370"/>
      <c r="BZ678" s="370"/>
      <c r="CA678" s="370"/>
      <c r="CB678" s="312"/>
      <c r="CC678" s="312"/>
      <c r="CD678" s="308"/>
      <c r="CE678" s="312"/>
      <c r="CF678" s="312"/>
      <c r="CG678" s="312"/>
      <c r="CH678" s="312"/>
      <c r="CI678" s="384"/>
      <c r="CJ678" s="312"/>
      <c r="CK678" s="372"/>
      <c r="CL678" s="369"/>
      <c r="CM678" s="312"/>
      <c r="CN678" s="370"/>
      <c r="CO678" s="370"/>
      <c r="CP678" s="370"/>
      <c r="CQ678" s="312"/>
      <c r="CR678" s="312"/>
      <c r="CS678" s="308"/>
      <c r="CT678" s="312"/>
      <c r="CU678" s="312"/>
      <c r="CV678" s="312"/>
      <c r="CW678" s="312"/>
      <c r="CX678" s="384"/>
      <c r="CY678" s="312"/>
      <c r="CZ678" s="372"/>
    </row>
    <row r="679" spans="1:104" s="1" customFormat="1" hidden="1">
      <c r="A679" s="271">
        <v>45238</v>
      </c>
      <c r="B679" s="380"/>
      <c r="C679" s="381"/>
      <c r="D679" s="382"/>
      <c r="E679" s="382"/>
      <c r="F679" s="382"/>
      <c r="G679" s="312"/>
      <c r="H679" s="308"/>
      <c r="I679" s="308"/>
      <c r="J679" s="308"/>
      <c r="K679" s="308"/>
      <c r="L679" s="308"/>
      <c r="M679" s="371"/>
      <c r="N679" s="371"/>
      <c r="O679" s="312"/>
      <c r="P679" s="383"/>
      <c r="Q679" s="369">
        <v>0</v>
      </c>
      <c r="R679" s="312"/>
      <c r="S679" s="370">
        <v>2.6374716293144225</v>
      </c>
      <c r="T679" s="370">
        <v>1.55925</v>
      </c>
      <c r="U679" s="370">
        <v>0</v>
      </c>
      <c r="V679" s="312">
        <f>_xll.SRS1Splines.Functions25.Linear_Interp(V_NK3!$P$8:$P$32,V_NK3!$R$8:$R$32,AC679)</f>
        <v>500.76129910999902</v>
      </c>
      <c r="W679" s="312">
        <f>(V679/V_NK3!$R$28)*100</f>
        <v>92.366308703081074</v>
      </c>
      <c r="X679" s="308">
        <f>V679-V_NK3!$R$8</f>
        <v>444.18264710999904</v>
      </c>
      <c r="Y679" s="308">
        <f>IFERROR((V679 - V_NK3!$V$10) / (V_NK3!$V$9- V_NK3!$V$10) * 100, 0)</f>
        <v>91.476827660104561</v>
      </c>
      <c r="Z679" s="308">
        <v>541.79999999999995</v>
      </c>
      <c r="AA679" s="308">
        <v>521</v>
      </c>
      <c r="AB679" s="312">
        <v>539.35</v>
      </c>
      <c r="AC679" s="371">
        <v>539.91</v>
      </c>
      <c r="AD679" s="308">
        <v>0.79</v>
      </c>
      <c r="AE679" s="372">
        <v>0.38500000000000001</v>
      </c>
      <c r="AF679" s="373">
        <v>0.2</v>
      </c>
      <c r="AG679" s="312"/>
      <c r="AH679" s="370">
        <v>2.2736906376737598</v>
      </c>
      <c r="AI679" s="370">
        <v>1.4809745454545453</v>
      </c>
      <c r="AJ679" s="370">
        <v>0</v>
      </c>
      <c r="AK679" s="312">
        <f>_xll.SRS1Splines.Functions25.Linear_Interp(V_NK2!$R$10:$R$21,V_NK2!$T$10:$T$21,AR679)</f>
        <v>70.089428571454704</v>
      </c>
      <c r="AL679" s="312">
        <f>(AK679/V_NK2!$T$18)*100</f>
        <v>98.164465786351116</v>
      </c>
      <c r="AM679" s="308">
        <f>AK679-V_NK2!$T$11</f>
        <v>29.269428571426907</v>
      </c>
      <c r="AN679" s="308">
        <f>IFERROR((AK679 - V_NK2!$X$12) / (V_NK2!$X$11- V_NK2!$X$12) * 100, 0)</f>
        <v>95.714285714284969</v>
      </c>
      <c r="AO679" s="308">
        <v>427</v>
      </c>
      <c r="AP679" s="308">
        <v>420</v>
      </c>
      <c r="AQ679" s="308">
        <v>424.91</v>
      </c>
      <c r="AR679" s="371">
        <v>426.7</v>
      </c>
      <c r="AS679" s="312">
        <v>0.68366666666666676</v>
      </c>
      <c r="AT679" s="372">
        <v>0.35735923600000002</v>
      </c>
      <c r="AU679" s="369"/>
      <c r="AV679" s="312"/>
      <c r="AW679" s="370"/>
      <c r="AX679" s="370"/>
      <c r="AY679" s="370"/>
      <c r="AZ679" s="312"/>
      <c r="BA679" s="312"/>
      <c r="BB679" s="308"/>
      <c r="BC679" s="308"/>
      <c r="BD679" s="308"/>
      <c r="BE679" s="308"/>
      <c r="BF679" s="374"/>
      <c r="BG679" s="312"/>
      <c r="BH679" s="372"/>
      <c r="BI679" s="369"/>
      <c r="BJ679" s="312"/>
      <c r="BK679" s="370">
        <v>1.9202027994581701</v>
      </c>
      <c r="BL679" s="370">
        <v>1.9202027994581701</v>
      </c>
      <c r="BM679" s="370">
        <f t="shared" si="5"/>
        <v>0</v>
      </c>
      <c r="BN679" s="312">
        <f>_xll.SRS1Splines.Functions25.Linear_Interp(V_XNN1!$K$3:$K$8,V_XNN1!$L$3:$L$8,BT679)</f>
        <v>0.2082</v>
      </c>
      <c r="BO679" s="312">
        <f>(BN679/V_XNN1!$L$7)*100</f>
        <v>99.142857142857139</v>
      </c>
      <c r="BP679" s="308">
        <f>_xll.SRS1Splines.Functions25.Linear_Interp(V_XNN1!$K$3:$K$8,V_XNN1!$M$3:$M$8,BT679)</f>
        <v>5.22000000000001E-2</v>
      </c>
      <c r="BQ679" s="308">
        <f>IFERROR((BN679 - V_XNN1!$M$16) / (V_XNN1!$M$15- V_XNN1!$M$16) * 100, 0)</f>
        <v>66.852367688022298</v>
      </c>
      <c r="BR679" s="308">
        <v>252</v>
      </c>
      <c r="BS679" s="308">
        <v>249</v>
      </c>
      <c r="BT679" s="374">
        <v>251.9</v>
      </c>
      <c r="BU679" s="312">
        <v>0.28799999999999998</v>
      </c>
      <c r="BV679" s="372">
        <v>0.27563799999999999</v>
      </c>
      <c r="BW679" s="369"/>
      <c r="BX679" s="312"/>
      <c r="BY679" s="370"/>
      <c r="BZ679" s="370"/>
      <c r="CA679" s="370"/>
      <c r="CB679" s="312"/>
      <c r="CC679" s="312"/>
      <c r="CD679" s="308"/>
      <c r="CE679" s="312"/>
      <c r="CF679" s="312"/>
      <c r="CG679" s="312"/>
      <c r="CH679" s="312"/>
      <c r="CI679" s="384"/>
      <c r="CJ679" s="312"/>
      <c r="CK679" s="372"/>
      <c r="CL679" s="369"/>
      <c r="CM679" s="312"/>
      <c r="CN679" s="370"/>
      <c r="CO679" s="370"/>
      <c r="CP679" s="370"/>
      <c r="CQ679" s="312"/>
      <c r="CR679" s="312"/>
      <c r="CS679" s="308"/>
      <c r="CT679" s="312"/>
      <c r="CU679" s="312"/>
      <c r="CV679" s="312"/>
      <c r="CW679" s="312"/>
      <c r="CX679" s="384"/>
      <c r="CY679" s="312"/>
      <c r="CZ679" s="372"/>
    </row>
    <row r="680" spans="1:104" s="1" customFormat="1" hidden="1">
      <c r="A680" s="271">
        <v>45239</v>
      </c>
      <c r="B680" s="380"/>
      <c r="C680" s="381"/>
      <c r="D680" s="382"/>
      <c r="E680" s="382"/>
      <c r="F680" s="382"/>
      <c r="G680" s="312"/>
      <c r="H680" s="308"/>
      <c r="I680" s="308"/>
      <c r="J680" s="308"/>
      <c r="K680" s="308"/>
      <c r="L680" s="308"/>
      <c r="M680" s="371"/>
      <c r="N680" s="371"/>
      <c r="O680" s="312"/>
      <c r="P680" s="383"/>
      <c r="Q680" s="369">
        <v>0</v>
      </c>
      <c r="R680" s="312"/>
      <c r="S680" s="370">
        <v>2.0562360488586426</v>
      </c>
      <c r="T680" s="370">
        <v>0.25919999999999999</v>
      </c>
      <c r="U680" s="370">
        <v>0</v>
      </c>
      <c r="V680" s="312">
        <f>_xll.SRS1Splines.Functions25.Linear_Interp(V_NK3!$P$8:$P$32,V_NK3!$R$8:$R$32,AC680)</f>
        <v>502.55833516000098</v>
      </c>
      <c r="W680" s="312">
        <f>(V680/V_NK3!$R$28)*100</f>
        <v>92.697775185894443</v>
      </c>
      <c r="X680" s="308">
        <f>V680-V_NK3!$R$8</f>
        <v>445.979683160001</v>
      </c>
      <c r="Y680" s="308">
        <f>IFERROR((V680 - V_NK3!$V$10) / (V_NK3!$V$9- V_NK3!$V$10) * 100, 0)</f>
        <v>91.846916762221866</v>
      </c>
      <c r="Z680" s="308">
        <v>541.79999999999995</v>
      </c>
      <c r="AA680" s="308">
        <v>521</v>
      </c>
      <c r="AB680" s="312">
        <v>539.35</v>
      </c>
      <c r="AC680" s="371">
        <v>539.96</v>
      </c>
      <c r="AD680" s="308">
        <v>0.79</v>
      </c>
      <c r="AE680" s="372">
        <v>6.4000000000000001E-2</v>
      </c>
      <c r="AF680" s="373">
        <v>2</v>
      </c>
      <c r="AG680" s="312"/>
      <c r="AH680" s="370">
        <v>0.91183789612335209</v>
      </c>
      <c r="AI680" s="370">
        <v>1.4398363636363638</v>
      </c>
      <c r="AJ680" s="370">
        <v>0</v>
      </c>
      <c r="AK680" s="312">
        <f>_xll.SRS1Splines.Functions25.Linear_Interp(V_NK2!$R$10:$R$21,V_NK2!$T$10:$T$21,AR680)</f>
        <v>70.045742857169003</v>
      </c>
      <c r="AL680" s="312">
        <f>(AK680/V_NK2!$T$18)*100</f>
        <v>98.10328131256162</v>
      </c>
      <c r="AM680" s="308">
        <f>AK680-V_NK2!$T$11</f>
        <v>29.225742857141206</v>
      </c>
      <c r="AN680" s="308">
        <f>IFERROR((AK680 - V_NK2!$X$12) / (V_NK2!$X$11- V_NK2!$X$12) * 100, 0)</f>
        <v>95.571428571427859</v>
      </c>
      <c r="AO680" s="308">
        <v>427</v>
      </c>
      <c r="AP680" s="308">
        <v>420</v>
      </c>
      <c r="AQ680" s="308">
        <v>424.91</v>
      </c>
      <c r="AR680" s="371">
        <v>426.69</v>
      </c>
      <c r="AS680" s="312">
        <v>0.68366666666666676</v>
      </c>
      <c r="AT680" s="372">
        <v>0.350960667</v>
      </c>
      <c r="AU680" s="369"/>
      <c r="AV680" s="312"/>
      <c r="AW680" s="370"/>
      <c r="AX680" s="370"/>
      <c r="AY680" s="370"/>
      <c r="AZ680" s="312"/>
      <c r="BA680" s="312"/>
      <c r="BB680" s="308"/>
      <c r="BC680" s="308"/>
      <c r="BD680" s="308"/>
      <c r="BE680" s="308"/>
      <c r="BF680" s="374"/>
      <c r="BG680" s="312"/>
      <c r="BH680" s="372"/>
      <c r="BI680" s="369"/>
      <c r="BJ680" s="312"/>
      <c r="BK680" s="370">
        <v>1.76427401148165</v>
      </c>
      <c r="BL680" s="370">
        <v>1.76427401148165</v>
      </c>
      <c r="BM680" s="370">
        <f t="shared" si="5"/>
        <v>0</v>
      </c>
      <c r="BN680" s="312">
        <f>_xll.SRS1Splines.Functions25.Linear_Interp(V_XNN1!$K$3:$K$8,V_XNN1!$L$3:$L$8,BT680)</f>
        <v>0.2082</v>
      </c>
      <c r="BO680" s="312">
        <f>(BN680/V_XNN1!$L$7)*100</f>
        <v>99.142857142857139</v>
      </c>
      <c r="BP680" s="308">
        <f>_xll.SRS1Splines.Functions25.Linear_Interp(V_XNN1!$K$3:$K$8,V_XNN1!$M$3:$M$8,BT680)</f>
        <v>5.22000000000001E-2</v>
      </c>
      <c r="BQ680" s="308">
        <f>IFERROR((BN680 - V_XNN1!$M$16) / (V_XNN1!$M$15- V_XNN1!$M$16) * 100, 0)</f>
        <v>66.852367688022298</v>
      </c>
      <c r="BR680" s="308">
        <v>252</v>
      </c>
      <c r="BS680" s="308">
        <v>249</v>
      </c>
      <c r="BT680" s="374">
        <v>251.9</v>
      </c>
      <c r="BU680" s="312">
        <v>0.28799999999999998</v>
      </c>
      <c r="BV680" s="372">
        <v>0.25325500000000001</v>
      </c>
      <c r="BW680" s="369"/>
      <c r="BX680" s="312"/>
      <c r="BY680" s="370"/>
      <c r="BZ680" s="370"/>
      <c r="CA680" s="370"/>
      <c r="CB680" s="312"/>
      <c r="CC680" s="312"/>
      <c r="CD680" s="308"/>
      <c r="CE680" s="312"/>
      <c r="CF680" s="312"/>
      <c r="CG680" s="312"/>
      <c r="CH680" s="312"/>
      <c r="CI680" s="384"/>
      <c r="CJ680" s="312"/>
      <c r="CK680" s="372"/>
      <c r="CL680" s="369"/>
      <c r="CM680" s="312"/>
      <c r="CN680" s="370"/>
      <c r="CO680" s="370"/>
      <c r="CP680" s="370"/>
      <c r="CQ680" s="312"/>
      <c r="CR680" s="312"/>
      <c r="CS680" s="308"/>
      <c r="CT680" s="312"/>
      <c r="CU680" s="312"/>
      <c r="CV680" s="312"/>
      <c r="CW680" s="312"/>
      <c r="CX680" s="384"/>
      <c r="CY680" s="312"/>
      <c r="CZ680" s="372"/>
    </row>
    <row r="681" spans="1:104" s="1" customFormat="1" hidden="1">
      <c r="A681" s="271">
        <v>45240</v>
      </c>
      <c r="B681" s="380"/>
      <c r="C681" s="381"/>
      <c r="D681" s="382"/>
      <c r="E681" s="382"/>
      <c r="F681" s="382"/>
      <c r="G681" s="312"/>
      <c r="H681" s="308"/>
      <c r="I681" s="308"/>
      <c r="J681" s="308"/>
      <c r="K681" s="308"/>
      <c r="L681" s="308"/>
      <c r="M681" s="371"/>
      <c r="N681" s="371"/>
      <c r="O681" s="312"/>
      <c r="P681" s="383"/>
      <c r="Q681" s="369">
        <v>0</v>
      </c>
      <c r="R681" s="312"/>
      <c r="S681" s="370">
        <v>1.8349355749969483</v>
      </c>
      <c r="T681" s="370">
        <v>1.5794999999999997E-2</v>
      </c>
      <c r="U681" s="370">
        <v>0</v>
      </c>
      <c r="V681" s="312">
        <f>_xll.SRS1Splines.Functions25.Linear_Interp(V_NK3!$P$8:$P$32,V_NK3!$R$8:$R$32,AC681)</f>
        <v>504.37747574000002</v>
      </c>
      <c r="W681" s="312">
        <f>(V681/V_NK3!$R$28)*100</f>
        <v>93.033318888423238</v>
      </c>
      <c r="X681" s="308">
        <f>V681-V_NK3!$R$8</f>
        <v>447.79882374000005</v>
      </c>
      <c r="Y681" s="308">
        <f>IFERROR((V681 - V_NK3!$V$10) / (V_NK3!$V$9- V_NK3!$V$10) * 100, 0)</f>
        <v>92.221558163476033</v>
      </c>
      <c r="Z681" s="308">
        <v>541.79999999999995</v>
      </c>
      <c r="AA681" s="308">
        <v>521</v>
      </c>
      <c r="AB681" s="312">
        <v>539.35</v>
      </c>
      <c r="AC681" s="371">
        <v>540.01</v>
      </c>
      <c r="AD681" s="308">
        <v>0.79</v>
      </c>
      <c r="AE681" s="372">
        <v>3.8999999999999998E-3</v>
      </c>
      <c r="AF681" s="373">
        <v>0.2</v>
      </c>
      <c r="AG681" s="312"/>
      <c r="AH681" s="370">
        <v>0.61974423974899306</v>
      </c>
      <c r="AI681" s="370">
        <v>3.0853636363636365</v>
      </c>
      <c r="AJ681" s="370">
        <v>0</v>
      </c>
      <c r="AK681" s="312">
        <f>_xll.SRS1Splines.Functions25.Linear_Interp(V_NK2!$R$10:$R$21,V_NK2!$T$10:$T$21,AR681)</f>
        <v>68.254628571454504</v>
      </c>
      <c r="AL681" s="312">
        <f>(AK681/V_NK2!$T$18)*100</f>
        <v>95.594717887191166</v>
      </c>
      <c r="AM681" s="308">
        <f>AK681-V_NK2!$T$11</f>
        <v>27.434628571426707</v>
      </c>
      <c r="AN681" s="308">
        <f>IFERROR((AK681 - V_NK2!$X$12) / (V_NK2!$X$11- V_NK2!$X$12) * 100, 0)</f>
        <v>89.714285714284031</v>
      </c>
      <c r="AO681" s="308">
        <v>427</v>
      </c>
      <c r="AP681" s="308">
        <v>420</v>
      </c>
      <c r="AQ681" s="308">
        <v>424.91</v>
      </c>
      <c r="AR681" s="371">
        <v>426.28</v>
      </c>
      <c r="AS681" s="312">
        <v>0.68366666666666676</v>
      </c>
      <c r="AT681" s="372">
        <v>0.752</v>
      </c>
      <c r="AU681" s="369"/>
      <c r="AV681" s="312"/>
      <c r="AW681" s="370"/>
      <c r="AX681" s="370"/>
      <c r="AY681" s="370"/>
      <c r="AZ681" s="312"/>
      <c r="BA681" s="312"/>
      <c r="BB681" s="308"/>
      <c r="BC681" s="308"/>
      <c r="BD681" s="308"/>
      <c r="BE681" s="308"/>
      <c r="BF681" s="374"/>
      <c r="BG681" s="312"/>
      <c r="BH681" s="372"/>
      <c r="BI681" s="369"/>
      <c r="BJ681" s="312"/>
      <c r="BK681" s="370">
        <v>1.9806223311617099</v>
      </c>
      <c r="BL681" s="370">
        <v>1.9806223311617099</v>
      </c>
      <c r="BM681" s="370">
        <f t="shared" si="5"/>
        <v>0</v>
      </c>
      <c r="BN681" s="312">
        <f>_xll.SRS1Splines.Functions25.Linear_Interp(V_XNN1!$K$3:$K$8,V_XNN1!$L$3:$L$8,BT681)</f>
        <v>0.20496</v>
      </c>
      <c r="BO681" s="312">
        <f>(BN681/V_XNN1!$L$7)*100</f>
        <v>97.600000000000009</v>
      </c>
      <c r="BP681" s="308">
        <f>_xll.SRS1Splines.Functions25.Linear_Interp(V_XNN1!$K$3:$K$8,V_XNN1!$M$3:$M$8,BT681)</f>
        <v>4.8959999999999997E-2</v>
      </c>
      <c r="BQ681" s="308">
        <f>IFERROR((BN681 - V_XNN1!$M$16) / (V_XNN1!$M$15- V_XNN1!$M$16) * 100, 0)</f>
        <v>56.824512534818986</v>
      </c>
      <c r="BR681" s="308">
        <v>252</v>
      </c>
      <c r="BS681" s="308">
        <v>249</v>
      </c>
      <c r="BT681" s="374">
        <v>251.72</v>
      </c>
      <c r="BU681" s="312">
        <v>0.26400000000000001</v>
      </c>
      <c r="BV681" s="372">
        <v>0.28431099999999998</v>
      </c>
      <c r="BW681" s="369"/>
      <c r="BX681" s="312"/>
      <c r="BY681" s="370"/>
      <c r="BZ681" s="370"/>
      <c r="CA681" s="370"/>
      <c r="CB681" s="312"/>
      <c r="CC681" s="312"/>
      <c r="CD681" s="308"/>
      <c r="CE681" s="312"/>
      <c r="CF681" s="312"/>
      <c r="CG681" s="312"/>
      <c r="CH681" s="312"/>
      <c r="CI681" s="384"/>
      <c r="CJ681" s="312"/>
      <c r="CK681" s="372"/>
      <c r="CL681" s="369"/>
      <c r="CM681" s="312"/>
      <c r="CN681" s="370"/>
      <c r="CO681" s="370"/>
      <c r="CP681" s="370"/>
      <c r="CQ681" s="312"/>
      <c r="CR681" s="312"/>
      <c r="CS681" s="308"/>
      <c r="CT681" s="312"/>
      <c r="CU681" s="312"/>
      <c r="CV681" s="312"/>
      <c r="CW681" s="312"/>
      <c r="CX681" s="384"/>
      <c r="CY681" s="312"/>
      <c r="CZ681" s="372"/>
    </row>
    <row r="682" spans="1:104" s="1" customFormat="1" hidden="1">
      <c r="A682" s="271">
        <v>45241</v>
      </c>
      <c r="B682" s="380"/>
      <c r="C682" s="381"/>
      <c r="D682" s="382"/>
      <c r="E682" s="382"/>
      <c r="F682" s="382"/>
      <c r="G682" s="312"/>
      <c r="H682" s="308"/>
      <c r="I682" s="308"/>
      <c r="J682" s="308"/>
      <c r="K682" s="308"/>
      <c r="L682" s="308"/>
      <c r="M682" s="371"/>
      <c r="N682" s="371"/>
      <c r="O682" s="312"/>
      <c r="P682" s="383"/>
      <c r="Q682" s="369">
        <v>0</v>
      </c>
      <c r="R682" s="312"/>
      <c r="S682" s="370">
        <v>1.9075586793670654</v>
      </c>
      <c r="T682" s="370">
        <v>0</v>
      </c>
      <c r="U682" s="370">
        <v>0</v>
      </c>
      <c r="V682" s="312">
        <f>_xll.SRS1Splines.Functions25.Linear_Interp(V_NK3!$P$8:$P$32,V_NK3!$R$8:$R$32,AC682)</f>
        <v>506.28503443999801</v>
      </c>
      <c r="W682" s="312">
        <f>(V682/V_NK3!$R$28)*100</f>
        <v>93.385171469815631</v>
      </c>
      <c r="X682" s="308">
        <f>V682-V_NK3!$R$8</f>
        <v>449.70638243999804</v>
      </c>
      <c r="Y682" s="308">
        <f>IFERROR((V682 - V_NK3!$V$10) / (V_NK3!$V$9- V_NK3!$V$10) * 100, 0)</f>
        <v>92.614408761279861</v>
      </c>
      <c r="Z682" s="308">
        <v>541.79999999999995</v>
      </c>
      <c r="AA682" s="308">
        <v>521</v>
      </c>
      <c r="AB682" s="312">
        <v>539.35</v>
      </c>
      <c r="AC682" s="371">
        <v>540.05999999999995</v>
      </c>
      <c r="AD682" s="308">
        <v>0.79</v>
      </c>
      <c r="AE682" s="372">
        <v>0</v>
      </c>
      <c r="AF682" s="373">
        <v>0</v>
      </c>
      <c r="AG682" s="312"/>
      <c r="AH682" s="370">
        <v>0.62949436419113158</v>
      </c>
      <c r="AI682" s="370">
        <v>2.4293330509090914</v>
      </c>
      <c r="AJ682" s="370">
        <v>0</v>
      </c>
      <c r="AK682" s="312">
        <f>_xll.SRS1Splines.Functions25.Linear_Interp(V_NK2!$R$10:$R$21,V_NK2!$T$10:$T$21,AR682)</f>
        <v>67.031428571454498</v>
      </c>
      <c r="AL682" s="312">
        <f>(AK682/V_NK2!$T$18)*100</f>
        <v>93.881552621084722</v>
      </c>
      <c r="AM682" s="308">
        <f>AK682-V_NK2!$T$11</f>
        <v>26.211428571426701</v>
      </c>
      <c r="AN682" s="308">
        <f>IFERROR((AK682 - V_NK2!$X$12) / (V_NK2!$X$11- V_NK2!$X$12) * 100, 0)</f>
        <v>85.714285714283818</v>
      </c>
      <c r="AO682" s="308">
        <v>427</v>
      </c>
      <c r="AP682" s="308">
        <v>420</v>
      </c>
      <c r="AQ682" s="308">
        <v>424.91</v>
      </c>
      <c r="AR682" s="371">
        <v>426</v>
      </c>
      <c r="AS682" s="312">
        <v>0.68366666666666676</v>
      </c>
      <c r="AT682" s="372">
        <v>0.57428215800000004</v>
      </c>
      <c r="AU682" s="369"/>
      <c r="AV682" s="312"/>
      <c r="AW682" s="370"/>
      <c r="AX682" s="370"/>
      <c r="AY682" s="370"/>
      <c r="AZ682" s="312"/>
      <c r="BA682" s="312"/>
      <c r="BB682" s="308"/>
      <c r="BC682" s="308"/>
      <c r="BD682" s="308"/>
      <c r="BE682" s="308"/>
      <c r="BF682" s="374"/>
      <c r="BG682" s="312"/>
      <c r="BH682" s="372"/>
      <c r="BI682" s="369"/>
      <c r="BJ682" s="312"/>
      <c r="BK682" s="370">
        <v>1.9346093014255301</v>
      </c>
      <c r="BL682" s="370">
        <v>1.9346093014255301</v>
      </c>
      <c r="BM682" s="370">
        <f t="shared" si="5"/>
        <v>0</v>
      </c>
      <c r="BN682" s="312">
        <f>_xll.SRS1Splines.Functions25.Linear_Interp(V_XNN1!$K$3:$K$8,V_XNN1!$L$3:$L$8,BT682)</f>
        <v>0.2082</v>
      </c>
      <c r="BO682" s="312">
        <f>(BN682/V_XNN1!$L$7)*100</f>
        <v>99.142857142857139</v>
      </c>
      <c r="BP682" s="308">
        <f>_xll.SRS1Splines.Functions25.Linear_Interp(V_XNN1!$K$3:$K$8,V_XNN1!$M$3:$M$8,BT682)</f>
        <v>5.22000000000001E-2</v>
      </c>
      <c r="BQ682" s="308">
        <f>IFERROR((BN682 - V_XNN1!$M$16) / (V_XNN1!$M$15- V_XNN1!$M$16) * 100, 0)</f>
        <v>66.852367688022298</v>
      </c>
      <c r="BR682" s="308">
        <v>252</v>
      </c>
      <c r="BS682" s="308">
        <v>249</v>
      </c>
      <c r="BT682" s="374">
        <v>251.9</v>
      </c>
      <c r="BU682" s="312">
        <v>0.26400000000000001</v>
      </c>
      <c r="BV682" s="372">
        <v>0.27770600000000001</v>
      </c>
      <c r="BW682" s="369"/>
      <c r="BX682" s="312"/>
      <c r="BY682" s="370"/>
      <c r="BZ682" s="370"/>
      <c r="CA682" s="370"/>
      <c r="CB682" s="312"/>
      <c r="CC682" s="312"/>
      <c r="CD682" s="308"/>
      <c r="CE682" s="312"/>
      <c r="CF682" s="312"/>
      <c r="CG682" s="312"/>
      <c r="CH682" s="312"/>
      <c r="CI682" s="384"/>
      <c r="CJ682" s="312"/>
      <c r="CK682" s="372"/>
      <c r="CL682" s="369"/>
      <c r="CM682" s="312"/>
      <c r="CN682" s="370"/>
      <c r="CO682" s="370"/>
      <c r="CP682" s="370"/>
      <c r="CQ682" s="312"/>
      <c r="CR682" s="312"/>
      <c r="CS682" s="308"/>
      <c r="CT682" s="312"/>
      <c r="CU682" s="312"/>
      <c r="CV682" s="312"/>
      <c r="CW682" s="312"/>
      <c r="CX682" s="384"/>
      <c r="CY682" s="312"/>
      <c r="CZ682" s="372"/>
    </row>
    <row r="683" spans="1:104" s="1" customFormat="1" hidden="1">
      <c r="A683" s="271">
        <v>45242</v>
      </c>
      <c r="B683" s="380"/>
      <c r="C683" s="381"/>
      <c r="D683" s="382"/>
      <c r="E683" s="382"/>
      <c r="F683" s="382"/>
      <c r="G683" s="312"/>
      <c r="H683" s="308"/>
      <c r="I683" s="308"/>
      <c r="J683" s="308"/>
      <c r="K683" s="308"/>
      <c r="L683" s="308"/>
      <c r="M683" s="371"/>
      <c r="N683" s="371"/>
      <c r="O683" s="312"/>
      <c r="P683" s="383"/>
      <c r="Q683" s="369">
        <v>0</v>
      </c>
      <c r="R683" s="312"/>
      <c r="S683" s="370">
        <v>2.289070415248871</v>
      </c>
      <c r="T683" s="370">
        <v>0</v>
      </c>
      <c r="U683" s="370">
        <v>0</v>
      </c>
      <c r="V683" s="312">
        <f>_xll.SRS1Splines.Functions25.Linear_Interp(V_NK3!$P$8:$P$32,V_NK3!$R$8:$R$32,AC683)</f>
        <v>508.57410487999999</v>
      </c>
      <c r="W683" s="312">
        <f>(V683/V_NK3!$R$28)*100</f>
        <v>93.807394567487307</v>
      </c>
      <c r="X683" s="308">
        <f>V683-V_NK3!$R$8</f>
        <v>451.99545288000002</v>
      </c>
      <c r="Y683" s="308">
        <f>IFERROR((V683 - V_NK3!$V$10) / (V_NK3!$V$9- V_NK3!$V$10) * 100, 0)</f>
        <v>93.085829478645351</v>
      </c>
      <c r="Z683" s="308">
        <v>541.79999999999995</v>
      </c>
      <c r="AA683" s="308">
        <v>521</v>
      </c>
      <c r="AB683" s="312">
        <v>539.35</v>
      </c>
      <c r="AC683" s="371">
        <v>540.12</v>
      </c>
      <c r="AD683" s="308">
        <v>0.79</v>
      </c>
      <c r="AE683" s="372">
        <v>0</v>
      </c>
      <c r="AF683" s="373">
        <v>0</v>
      </c>
      <c r="AG683" s="312"/>
      <c r="AH683" s="370">
        <v>0.75539323703212735</v>
      </c>
      <c r="AI683" s="370">
        <v>1.039479578181818</v>
      </c>
      <c r="AJ683" s="370">
        <v>0</v>
      </c>
      <c r="AK683" s="312">
        <f>_xll.SRS1Splines.Functions25.Linear_Interp(V_NK2!$R$10:$R$21,V_NK2!$T$10:$T$21,AR683)</f>
        <v>66.725628571454806</v>
      </c>
      <c r="AL683" s="312">
        <f>(AK683/V_NK2!$T$18)*100</f>
        <v>93.453261304558538</v>
      </c>
      <c r="AM683" s="308">
        <f>AK683-V_NK2!$T$11</f>
        <v>25.905628571427009</v>
      </c>
      <c r="AN683" s="308">
        <f>IFERROR((AK683 - V_NK2!$X$12) / (V_NK2!$X$11- V_NK2!$X$12) * 100, 0)</f>
        <v>84.71428571428477</v>
      </c>
      <c r="AO683" s="308">
        <v>427</v>
      </c>
      <c r="AP683" s="308">
        <v>420</v>
      </c>
      <c r="AQ683" s="308">
        <v>424.91</v>
      </c>
      <c r="AR683" s="371">
        <v>425.93</v>
      </c>
      <c r="AS683" s="312">
        <v>0.68366666666666676</v>
      </c>
      <c r="AT683" s="372">
        <v>0.245733111</v>
      </c>
      <c r="AU683" s="369"/>
      <c r="AV683" s="312"/>
      <c r="AW683" s="370"/>
      <c r="AX683" s="370"/>
      <c r="AY683" s="370"/>
      <c r="AZ683" s="312"/>
      <c r="BA683" s="312"/>
      <c r="BB683" s="308"/>
      <c r="BC683" s="308"/>
      <c r="BD683" s="308"/>
      <c r="BE683" s="308"/>
      <c r="BF683" s="374"/>
      <c r="BG683" s="312"/>
      <c r="BH683" s="372"/>
      <c r="BI683" s="369"/>
      <c r="BJ683" s="312"/>
      <c r="BK683" s="370">
        <v>1.75459769076953</v>
      </c>
      <c r="BL683" s="370">
        <v>1.75459769076953</v>
      </c>
      <c r="BM683" s="370">
        <f t="shared" si="5"/>
        <v>0</v>
      </c>
      <c r="BN683" s="312">
        <f>_xll.SRS1Splines.Functions25.Linear_Interp(V_XNN1!$K$3:$K$8,V_XNN1!$L$3:$L$8,BT683)</f>
        <v>0.2082</v>
      </c>
      <c r="BO683" s="312">
        <f>(BN683/V_XNN1!$L$7)*100</f>
        <v>99.142857142857139</v>
      </c>
      <c r="BP683" s="308">
        <f>_xll.SRS1Splines.Functions25.Linear_Interp(V_XNN1!$K$3:$K$8,V_XNN1!$M$3:$M$8,BT683)</f>
        <v>5.22000000000001E-2</v>
      </c>
      <c r="BQ683" s="308">
        <f>IFERROR((BN683 - V_XNN1!$M$16) / (V_XNN1!$M$15- V_XNN1!$M$16) * 100, 0)</f>
        <v>66.852367688022298</v>
      </c>
      <c r="BR683" s="308">
        <v>252</v>
      </c>
      <c r="BS683" s="308">
        <v>249</v>
      </c>
      <c r="BT683" s="374">
        <v>251.9</v>
      </c>
      <c r="BU683" s="312">
        <v>0.26400000000000001</v>
      </c>
      <c r="BV683" s="372">
        <v>0.25186600000000003</v>
      </c>
      <c r="BW683" s="369"/>
      <c r="BX683" s="312"/>
      <c r="BY683" s="370"/>
      <c r="BZ683" s="370"/>
      <c r="CA683" s="370"/>
      <c r="CB683" s="312"/>
      <c r="CC683" s="312"/>
      <c r="CD683" s="308"/>
      <c r="CE683" s="312"/>
      <c r="CF683" s="312"/>
      <c r="CG683" s="312"/>
      <c r="CH683" s="312"/>
      <c r="CI683" s="384"/>
      <c r="CJ683" s="312"/>
      <c r="CK683" s="372"/>
      <c r="CL683" s="369"/>
      <c r="CM683" s="312"/>
      <c r="CN683" s="370"/>
      <c r="CO683" s="370"/>
      <c r="CP683" s="370"/>
      <c r="CQ683" s="312"/>
      <c r="CR683" s="312"/>
      <c r="CS683" s="308"/>
      <c r="CT683" s="312"/>
      <c r="CU683" s="312"/>
      <c r="CV683" s="312"/>
      <c r="CW683" s="312"/>
      <c r="CX683" s="384"/>
      <c r="CY683" s="312"/>
      <c r="CZ683" s="372"/>
    </row>
    <row r="684" spans="1:104" s="1" customFormat="1" hidden="1">
      <c r="A684" s="271">
        <v>45243</v>
      </c>
      <c r="B684" s="380"/>
      <c r="C684" s="381"/>
      <c r="D684" s="382"/>
      <c r="E684" s="382"/>
      <c r="F684" s="382"/>
      <c r="G684" s="312"/>
      <c r="H684" s="308"/>
      <c r="I684" s="308"/>
      <c r="J684" s="308"/>
      <c r="K684" s="308"/>
      <c r="L684" s="308"/>
      <c r="M684" s="371"/>
      <c r="N684" s="371"/>
      <c r="O684" s="312"/>
      <c r="P684" s="383"/>
      <c r="Q684" s="369">
        <v>0</v>
      </c>
      <c r="R684" s="312"/>
      <c r="S684" s="370">
        <v>1.5260469434967041</v>
      </c>
      <c r="T684" s="370">
        <v>0</v>
      </c>
      <c r="U684" s="370">
        <v>0</v>
      </c>
      <c r="V684" s="312">
        <f>_xll.SRS1Splines.Functions25.Linear_Interp(V_NK3!$P$8:$P$32,V_NK3!$R$8:$R$32,AC684)</f>
        <v>510.100151839999</v>
      </c>
      <c r="W684" s="312">
        <f>(V684/V_NK3!$R$28)*100</f>
        <v>94.088876632601341</v>
      </c>
      <c r="X684" s="308">
        <f>V684-V_NK3!$R$8</f>
        <v>453.52149983999902</v>
      </c>
      <c r="Y684" s="308">
        <f>IFERROR((V684 - V_NK3!$V$10) / (V_NK3!$V$9- V_NK3!$V$10) * 100, 0)</f>
        <v>93.400109956888542</v>
      </c>
      <c r="Z684" s="308">
        <v>541.79999999999995</v>
      </c>
      <c r="AA684" s="308">
        <v>521</v>
      </c>
      <c r="AB684" s="312">
        <v>539.35</v>
      </c>
      <c r="AC684" s="371">
        <v>540.16</v>
      </c>
      <c r="AD684" s="308">
        <v>0.79</v>
      </c>
      <c r="AE684" s="372">
        <v>0</v>
      </c>
      <c r="AF684" s="373">
        <v>0</v>
      </c>
      <c r="AG684" s="312"/>
      <c r="AH684" s="370">
        <v>0.50359549135391235</v>
      </c>
      <c r="AI684" s="370">
        <v>0.99760090909090904</v>
      </c>
      <c r="AJ684" s="370">
        <v>0</v>
      </c>
      <c r="AK684" s="312">
        <f>_xll.SRS1Splines.Functions25.Linear_Interp(V_NK2!$R$10:$R$21,V_NK2!$T$10:$T$21,AR684)</f>
        <v>66.550885714312003</v>
      </c>
      <c r="AL684" s="312">
        <f>(AK684/V_NK2!$T$18)*100</f>
        <v>93.208523409400556</v>
      </c>
      <c r="AM684" s="308">
        <f>AK684-V_NK2!$T$11</f>
        <v>25.730885714284206</v>
      </c>
      <c r="AN684" s="308">
        <f>IFERROR((AK684 - V_NK2!$X$12) / (V_NK2!$X$11- V_NK2!$X$12) * 100, 0)</f>
        <v>84.142857142856343</v>
      </c>
      <c r="AO684" s="308">
        <v>427</v>
      </c>
      <c r="AP684" s="308">
        <v>420</v>
      </c>
      <c r="AQ684" s="308">
        <v>424.91</v>
      </c>
      <c r="AR684" s="371">
        <v>425.89</v>
      </c>
      <c r="AS684" s="312">
        <v>0.68366666666666676</v>
      </c>
      <c r="AT684" s="372">
        <v>0.23583106400000001</v>
      </c>
      <c r="AU684" s="369"/>
      <c r="AV684" s="312"/>
      <c r="AW684" s="370"/>
      <c r="AX684" s="370"/>
      <c r="AY684" s="370"/>
      <c r="AZ684" s="312"/>
      <c r="BA684" s="312"/>
      <c r="BB684" s="308"/>
      <c r="BC684" s="308"/>
      <c r="BD684" s="308"/>
      <c r="BE684" s="308"/>
      <c r="BF684" s="374"/>
      <c r="BG684" s="312"/>
      <c r="BH684" s="372"/>
      <c r="BI684" s="369"/>
      <c r="BJ684" s="312"/>
      <c r="BK684" s="370">
        <v>1.6845715022898802</v>
      </c>
      <c r="BL684" s="370">
        <v>1.6845715022898802</v>
      </c>
      <c r="BM684" s="370">
        <f t="shared" si="5"/>
        <v>0</v>
      </c>
      <c r="BN684" s="312">
        <f>_xll.SRS1Splines.Functions25.Linear_Interp(V_XNN1!$K$3:$K$8,V_XNN1!$L$3:$L$8,BT684)</f>
        <v>0.20280000000000001</v>
      </c>
      <c r="BO684" s="312">
        <f>(BN684/V_XNN1!$L$7)*100</f>
        <v>96.571428571428569</v>
      </c>
      <c r="BP684" s="308">
        <f>_xll.SRS1Splines.Functions25.Linear_Interp(V_XNN1!$K$3:$K$8,V_XNN1!$M$3:$M$8,BT684)</f>
        <v>4.6799999999999897E-2</v>
      </c>
      <c r="BQ684" s="308">
        <f>IFERROR((BN684 - V_XNN1!$M$16) / (V_XNN1!$M$15- V_XNN1!$M$16) * 100, 0)</f>
        <v>50.139275766016766</v>
      </c>
      <c r="BR684" s="308">
        <v>252</v>
      </c>
      <c r="BS684" s="308">
        <v>249</v>
      </c>
      <c r="BT684" s="374">
        <v>251.6</v>
      </c>
      <c r="BU684" s="312">
        <v>0.26400000000000001</v>
      </c>
      <c r="BV684" s="372">
        <v>0.241814</v>
      </c>
      <c r="BW684" s="369"/>
      <c r="BX684" s="312"/>
      <c r="BY684" s="370"/>
      <c r="BZ684" s="370"/>
      <c r="CA684" s="370"/>
      <c r="CB684" s="312"/>
      <c r="CC684" s="312"/>
      <c r="CD684" s="308"/>
      <c r="CE684" s="312"/>
      <c r="CF684" s="312"/>
      <c r="CG684" s="312"/>
      <c r="CH684" s="312"/>
      <c r="CI684" s="384"/>
      <c r="CJ684" s="312"/>
      <c r="CK684" s="372"/>
      <c r="CL684" s="369"/>
      <c r="CM684" s="312"/>
      <c r="CN684" s="370"/>
      <c r="CO684" s="370"/>
      <c r="CP684" s="370"/>
      <c r="CQ684" s="312"/>
      <c r="CR684" s="312"/>
      <c r="CS684" s="308"/>
      <c r="CT684" s="312"/>
      <c r="CU684" s="312"/>
      <c r="CV684" s="312"/>
      <c r="CW684" s="312"/>
      <c r="CX684" s="384"/>
      <c r="CY684" s="312"/>
      <c r="CZ684" s="372"/>
    </row>
    <row r="685" spans="1:104" s="1" customFormat="1" hidden="1">
      <c r="A685" s="271">
        <v>45244</v>
      </c>
      <c r="B685" s="380"/>
      <c r="C685" s="381"/>
      <c r="D685" s="382"/>
      <c r="E685" s="382"/>
      <c r="F685" s="382"/>
      <c r="G685" s="312"/>
      <c r="H685" s="308"/>
      <c r="I685" s="308"/>
      <c r="J685" s="308"/>
      <c r="K685" s="308"/>
      <c r="L685" s="308"/>
      <c r="M685" s="371"/>
      <c r="N685" s="371"/>
      <c r="O685" s="312"/>
      <c r="P685" s="383"/>
      <c r="Q685" s="369">
        <v>0</v>
      </c>
      <c r="R685" s="312"/>
      <c r="S685" s="370">
        <v>1.9075586793746948</v>
      </c>
      <c r="T685" s="370">
        <v>0</v>
      </c>
      <c r="U685" s="370">
        <v>0</v>
      </c>
      <c r="V685" s="312">
        <f>_xll.SRS1Splines.Functions25.Linear_Interp(V_NK3!$P$8:$P$32,V_NK3!$R$8:$R$32,AC685)</f>
        <v>512.00771054000097</v>
      </c>
      <c r="W685" s="312">
        <f>(V685/V_NK3!$R$28)*100</f>
        <v>94.440729213994473</v>
      </c>
      <c r="X685" s="308">
        <f>V685-V_NK3!$R$8</f>
        <v>455.42905854000099</v>
      </c>
      <c r="Y685" s="308">
        <f>IFERROR((V685 - V_NK3!$V$10) / (V_NK3!$V$9- V_NK3!$V$10) * 100, 0)</f>
        <v>93.792960554693195</v>
      </c>
      <c r="Z685" s="308">
        <v>541.79999999999995</v>
      </c>
      <c r="AA685" s="308">
        <v>521</v>
      </c>
      <c r="AB685" s="312">
        <v>539.35</v>
      </c>
      <c r="AC685" s="371">
        <v>540.21</v>
      </c>
      <c r="AD685" s="308">
        <v>0.79</v>
      </c>
      <c r="AE685" s="372">
        <v>0</v>
      </c>
      <c r="AF685" s="373">
        <v>0</v>
      </c>
      <c r="AG685" s="312"/>
      <c r="AH685" s="370">
        <v>0.62949436419364935</v>
      </c>
      <c r="AI685" s="370">
        <v>0.55367878909090917</v>
      </c>
      <c r="AJ685" s="370">
        <v>0</v>
      </c>
      <c r="AK685" s="312">
        <f>_xll.SRS1Splines.Functions25.Linear_Interp(V_NK2!$R$10:$R$21,V_NK2!$T$10:$T$21,AR685)</f>
        <v>66.550885714312003</v>
      </c>
      <c r="AL685" s="312">
        <f>(AK685/V_NK2!$T$18)*100</f>
        <v>93.208523409400556</v>
      </c>
      <c r="AM685" s="308">
        <f>AK685-V_NK2!$T$11</f>
        <v>25.730885714284206</v>
      </c>
      <c r="AN685" s="308">
        <f>IFERROR((AK685 - V_NK2!$X$12) / (V_NK2!$X$11- V_NK2!$X$12) * 100, 0)</f>
        <v>84.142857142856343</v>
      </c>
      <c r="AO685" s="308">
        <v>427</v>
      </c>
      <c r="AP685" s="308">
        <v>420</v>
      </c>
      <c r="AQ685" s="308">
        <v>424.91</v>
      </c>
      <c r="AR685" s="371">
        <v>425.89</v>
      </c>
      <c r="AS685" s="312">
        <v>0.68366666666666676</v>
      </c>
      <c r="AT685" s="372">
        <v>0.13088689100000001</v>
      </c>
      <c r="AU685" s="369"/>
      <c r="AV685" s="312"/>
      <c r="AW685" s="370"/>
      <c r="AX685" s="370"/>
      <c r="AY685" s="370"/>
      <c r="AZ685" s="312"/>
      <c r="BA685" s="312"/>
      <c r="BB685" s="308"/>
      <c r="BC685" s="308"/>
      <c r="BD685" s="308"/>
      <c r="BE685" s="308"/>
      <c r="BF685" s="374"/>
      <c r="BG685" s="312"/>
      <c r="BH685" s="372"/>
      <c r="BI685" s="369"/>
      <c r="BJ685" s="312"/>
      <c r="BK685" s="370">
        <v>1.6170532155066801</v>
      </c>
      <c r="BL685" s="370">
        <v>1.6170532155066801</v>
      </c>
      <c r="BM685" s="370">
        <f t="shared" si="5"/>
        <v>0</v>
      </c>
      <c r="BN685" s="312">
        <f>_xll.SRS1Splines.Functions25.Linear_Interp(V_XNN1!$K$3:$K$8,V_XNN1!$L$3:$L$8,BT685)</f>
        <v>0.20280000000000001</v>
      </c>
      <c r="BO685" s="312">
        <f>(BN685/V_XNN1!$L$7)*100</f>
        <v>96.571428571428569</v>
      </c>
      <c r="BP685" s="308">
        <f>_xll.SRS1Splines.Functions25.Linear_Interp(V_XNN1!$K$3:$K$8,V_XNN1!$M$3:$M$8,BT685)</f>
        <v>4.6799999999999897E-2</v>
      </c>
      <c r="BQ685" s="308">
        <f>IFERROR((BN685 - V_XNN1!$M$16) / (V_XNN1!$M$15- V_XNN1!$M$16) * 100, 0)</f>
        <v>50.139275766016766</v>
      </c>
      <c r="BR685" s="308">
        <v>252</v>
      </c>
      <c r="BS685" s="308">
        <v>249</v>
      </c>
      <c r="BT685" s="374">
        <v>251.6</v>
      </c>
      <c r="BU685" s="312">
        <v>0.26400000000000001</v>
      </c>
      <c r="BV685" s="372">
        <v>0.23212200000000002</v>
      </c>
      <c r="BW685" s="369"/>
      <c r="BX685" s="312"/>
      <c r="BY685" s="370"/>
      <c r="BZ685" s="370"/>
      <c r="CA685" s="370"/>
      <c r="CB685" s="312"/>
      <c r="CC685" s="312"/>
      <c r="CD685" s="308"/>
      <c r="CE685" s="312"/>
      <c r="CF685" s="312"/>
      <c r="CG685" s="312"/>
      <c r="CH685" s="312"/>
      <c r="CI685" s="384"/>
      <c r="CJ685" s="312"/>
      <c r="CK685" s="372"/>
      <c r="CL685" s="369"/>
      <c r="CM685" s="312"/>
      <c r="CN685" s="370"/>
      <c r="CO685" s="370"/>
      <c r="CP685" s="370"/>
      <c r="CQ685" s="312"/>
      <c r="CR685" s="312"/>
      <c r="CS685" s="308"/>
      <c r="CT685" s="312"/>
      <c r="CU685" s="312"/>
      <c r="CV685" s="312"/>
      <c r="CW685" s="312"/>
      <c r="CX685" s="384"/>
      <c r="CY685" s="312"/>
      <c r="CZ685" s="372"/>
    </row>
    <row r="686" spans="1:104" s="1" customFormat="1" hidden="1">
      <c r="A686" s="271">
        <v>45245</v>
      </c>
      <c r="B686" s="380"/>
      <c r="C686" s="381"/>
      <c r="D686" s="382"/>
      <c r="E686" s="382"/>
      <c r="F686" s="382"/>
      <c r="G686" s="312"/>
      <c r="H686" s="308"/>
      <c r="I686" s="308"/>
      <c r="J686" s="308"/>
      <c r="K686" s="308"/>
      <c r="L686" s="308"/>
      <c r="M686" s="371"/>
      <c r="N686" s="371"/>
      <c r="O686" s="312"/>
      <c r="P686" s="383"/>
      <c r="Q686" s="369">
        <v>0</v>
      </c>
      <c r="R686" s="312"/>
      <c r="S686" s="370">
        <v>1.5260469434967041</v>
      </c>
      <c r="T686" s="370">
        <v>0</v>
      </c>
      <c r="U686" s="370">
        <v>0</v>
      </c>
      <c r="V686" s="312">
        <f>_xll.SRS1Splines.Functions25.Linear_Interp(V_NK3!$P$8:$P$32,V_NK3!$R$8:$R$32,AC686)</f>
        <v>513.53375749999998</v>
      </c>
      <c r="W686" s="312">
        <f>(V686/V_NK3!$R$28)*100</f>
        <v>94.722211279108507</v>
      </c>
      <c r="X686" s="308">
        <f>V686-V_NK3!$R$8</f>
        <v>456.9551055</v>
      </c>
      <c r="Y686" s="308">
        <f>IFERROR((V686 - V_NK3!$V$10) / (V_NK3!$V$9- V_NK3!$V$10) * 100, 0)</f>
        <v>94.107241032936386</v>
      </c>
      <c r="Z686" s="308">
        <v>541.79999999999995</v>
      </c>
      <c r="AA686" s="308">
        <v>521</v>
      </c>
      <c r="AB686" s="312">
        <v>539.35</v>
      </c>
      <c r="AC686" s="371">
        <v>540.25</v>
      </c>
      <c r="AD686" s="308">
        <v>0.79</v>
      </c>
      <c r="AE686" s="372">
        <v>0</v>
      </c>
      <c r="AF686" s="373">
        <v>0</v>
      </c>
      <c r="AG686" s="312"/>
      <c r="AH686" s="370">
        <v>0.50359549135391235</v>
      </c>
      <c r="AI686" s="370">
        <v>1.3367440800000001</v>
      </c>
      <c r="AJ686" s="370">
        <v>0</v>
      </c>
      <c r="AK686" s="312">
        <f>_xll.SRS1Splines.Functions25.Linear_Interp(V_NK2!$R$10:$R$21,V_NK2!$T$10:$T$21,AR686)</f>
        <v>65.982971428598205</v>
      </c>
      <c r="AL686" s="312">
        <f>(AK686/V_NK2!$T$18)*100</f>
        <v>92.41312525013754</v>
      </c>
      <c r="AM686" s="308">
        <f>AK686-V_NK2!$T$11</f>
        <v>25.162971428570408</v>
      </c>
      <c r="AN686" s="308">
        <f>IFERROR((AK686 - V_NK2!$X$12) / (V_NK2!$X$11- V_NK2!$X$12) * 100, 0)</f>
        <v>82.285714285714988</v>
      </c>
      <c r="AO686" s="308">
        <v>427</v>
      </c>
      <c r="AP686" s="308">
        <v>420</v>
      </c>
      <c r="AQ686" s="308">
        <v>424.91</v>
      </c>
      <c r="AR686" s="371">
        <v>425.76</v>
      </c>
      <c r="AS686" s="312">
        <v>0.68366666666666676</v>
      </c>
      <c r="AT686" s="372">
        <v>0.31605794999999998</v>
      </c>
      <c r="AU686" s="369"/>
      <c r="AV686" s="312"/>
      <c r="AW686" s="370"/>
      <c r="AX686" s="370"/>
      <c r="AY686" s="370"/>
      <c r="AZ686" s="312"/>
      <c r="BA686" s="312"/>
      <c r="BB686" s="308"/>
      <c r="BC686" s="308"/>
      <c r="BD686" s="308"/>
      <c r="BE686" s="308"/>
      <c r="BF686" s="374"/>
      <c r="BG686" s="312"/>
      <c r="BH686" s="372"/>
      <c r="BI686" s="369"/>
      <c r="BJ686" s="312"/>
      <c r="BK686" s="370">
        <v>1.6239499451719002</v>
      </c>
      <c r="BL686" s="370">
        <v>1.6239499451719002</v>
      </c>
      <c r="BM686" s="370">
        <f t="shared" si="5"/>
        <v>0</v>
      </c>
      <c r="BN686" s="312">
        <f>_xll.SRS1Splines.Functions25.Linear_Interp(V_XNN1!$K$3:$K$8,V_XNN1!$L$3:$L$8,BT686)</f>
        <v>0.20280000000000001</v>
      </c>
      <c r="BO686" s="312">
        <f>(BN686/V_XNN1!$L$7)*100</f>
        <v>96.571428571428569</v>
      </c>
      <c r="BP686" s="308">
        <f>_xll.SRS1Splines.Functions25.Linear_Interp(V_XNN1!$K$3:$K$8,V_XNN1!$M$3:$M$8,BT686)</f>
        <v>4.6799999999999897E-2</v>
      </c>
      <c r="BQ686" s="308">
        <f>IFERROR((BN686 - V_XNN1!$M$16) / (V_XNN1!$M$15- V_XNN1!$M$16) * 100, 0)</f>
        <v>50.139275766016766</v>
      </c>
      <c r="BR686" s="308">
        <v>252</v>
      </c>
      <c r="BS686" s="308">
        <v>249</v>
      </c>
      <c r="BT686" s="374">
        <v>251.6</v>
      </c>
      <c r="BU686" s="312">
        <v>0.25800000000000001</v>
      </c>
      <c r="BV686" s="372">
        <v>0.23311199999999999</v>
      </c>
      <c r="BW686" s="369"/>
      <c r="BX686" s="312"/>
      <c r="BY686" s="370"/>
      <c r="BZ686" s="370"/>
      <c r="CA686" s="370"/>
      <c r="CB686" s="312"/>
      <c r="CC686" s="312"/>
      <c r="CD686" s="308"/>
      <c r="CE686" s="312"/>
      <c r="CF686" s="312"/>
      <c r="CG686" s="312"/>
      <c r="CH686" s="312"/>
      <c r="CI686" s="384"/>
      <c r="CJ686" s="312"/>
      <c r="CK686" s="372"/>
      <c r="CL686" s="369"/>
      <c r="CM686" s="312"/>
      <c r="CN686" s="370"/>
      <c r="CO686" s="370"/>
      <c r="CP686" s="370"/>
      <c r="CQ686" s="312"/>
      <c r="CR686" s="312"/>
      <c r="CS686" s="308"/>
      <c r="CT686" s="312"/>
      <c r="CU686" s="312"/>
      <c r="CV686" s="312"/>
      <c r="CW686" s="312"/>
      <c r="CX686" s="384"/>
      <c r="CY686" s="312"/>
      <c r="CZ686" s="372"/>
    </row>
    <row r="687" spans="1:104" s="1" customFormat="1" hidden="1">
      <c r="A687" s="271">
        <v>45246</v>
      </c>
      <c r="B687" s="380"/>
      <c r="C687" s="381"/>
      <c r="D687" s="382"/>
      <c r="E687" s="382"/>
      <c r="F687" s="382"/>
      <c r="G687" s="312"/>
      <c r="H687" s="308"/>
      <c r="I687" s="308"/>
      <c r="J687" s="308"/>
      <c r="K687" s="308"/>
      <c r="L687" s="308"/>
      <c r="M687" s="371"/>
      <c r="N687" s="371"/>
      <c r="O687" s="312"/>
      <c r="P687" s="383"/>
      <c r="Q687" s="369">
        <v>0</v>
      </c>
      <c r="R687" s="312"/>
      <c r="S687" s="370">
        <v>1.9075586793708801</v>
      </c>
      <c r="T687" s="370">
        <v>0</v>
      </c>
      <c r="U687" s="370">
        <v>0</v>
      </c>
      <c r="V687" s="312">
        <f>_xll.SRS1Splines.Functions25.Linear_Interp(V_NK3!$P$8:$P$32,V_NK3!$R$8:$R$32,AC687)</f>
        <v>515.44131619999803</v>
      </c>
      <c r="W687" s="312">
        <f>(V687/V_NK3!$R$28)*100</f>
        <v>95.074063860500914</v>
      </c>
      <c r="X687" s="308">
        <f>V687-V_NK3!$R$8</f>
        <v>458.86266419999805</v>
      </c>
      <c r="Y687" s="308">
        <f>IFERROR((V687 - V_NK3!$V$10) / (V_NK3!$V$9- V_NK3!$V$10) * 100, 0)</f>
        <v>94.500091630740229</v>
      </c>
      <c r="Z687" s="308">
        <v>541.79999999999995</v>
      </c>
      <c r="AA687" s="308">
        <v>521</v>
      </c>
      <c r="AB687" s="312">
        <v>539.35</v>
      </c>
      <c r="AC687" s="371">
        <v>540.29999999999995</v>
      </c>
      <c r="AD687" s="308">
        <v>0.79</v>
      </c>
      <c r="AE687" s="372">
        <v>0</v>
      </c>
      <c r="AF687" s="373">
        <v>0</v>
      </c>
      <c r="AG687" s="312"/>
      <c r="AH687" s="370">
        <v>0.62949436419239047</v>
      </c>
      <c r="AI687" s="370">
        <v>3.5625665454545458E-2</v>
      </c>
      <c r="AJ687" s="370">
        <v>0</v>
      </c>
      <c r="AK687" s="312">
        <f>_xll.SRS1Splines.Functions25.Linear_Interp(V_NK2!$R$10:$R$21,V_NK2!$T$10:$T$21,AR687)</f>
        <v>66.376142857169398</v>
      </c>
      <c r="AL687" s="312">
        <f>(AK687/V_NK2!$T$18)*100</f>
        <v>92.963785514242844</v>
      </c>
      <c r="AM687" s="308">
        <f>AK687-V_NK2!$T$11</f>
        <v>25.556142857141602</v>
      </c>
      <c r="AN687" s="308">
        <f>IFERROR((AK687 - V_NK2!$X$12) / (V_NK2!$X$11- V_NK2!$X$12) * 100, 0)</f>
        <v>83.571428571428569</v>
      </c>
      <c r="AO687" s="308">
        <v>427</v>
      </c>
      <c r="AP687" s="308">
        <v>420</v>
      </c>
      <c r="AQ687" s="308">
        <v>424.91</v>
      </c>
      <c r="AR687" s="371">
        <v>425.85</v>
      </c>
      <c r="AS687" s="312">
        <v>0.68366666666666676</v>
      </c>
      <c r="AT687" s="372">
        <v>8.4168660000000003E-3</v>
      </c>
      <c r="AU687" s="369"/>
      <c r="AV687" s="312"/>
      <c r="AW687" s="370"/>
      <c r="AX687" s="370"/>
      <c r="AY687" s="370"/>
      <c r="AZ687" s="312"/>
      <c r="BA687" s="312"/>
      <c r="BB687" s="308"/>
      <c r="BC687" s="308"/>
      <c r="BD687" s="308"/>
      <c r="BE687" s="308"/>
      <c r="BF687" s="374"/>
      <c r="BG687" s="312"/>
      <c r="BH687" s="372"/>
      <c r="BI687" s="369"/>
      <c r="BJ687" s="312"/>
      <c r="BK687" s="370">
        <v>1.54471418435142</v>
      </c>
      <c r="BL687" s="370">
        <v>1.54471418435142</v>
      </c>
      <c r="BM687" s="370">
        <f t="shared" si="5"/>
        <v>0</v>
      </c>
      <c r="BN687" s="312">
        <f>_xll.SRS1Splines.Functions25.Linear_Interp(V_XNN1!$K$3:$K$8,V_XNN1!$L$3:$L$8,BT687)</f>
        <v>0.20136000000000001</v>
      </c>
      <c r="BO687" s="312">
        <f>(BN687/V_XNN1!$L$7)*100</f>
        <v>95.8857142857143</v>
      </c>
      <c r="BP687" s="308">
        <f>_xll.SRS1Splines.Functions25.Linear_Interp(V_XNN1!$K$3:$K$8,V_XNN1!$M$3:$M$8,BT687)</f>
        <v>4.5360000000000199E-2</v>
      </c>
      <c r="BQ687" s="308">
        <f>IFERROR((BN687 - V_XNN1!$M$16) / (V_XNN1!$M$15- V_XNN1!$M$16) * 100, 0)</f>
        <v>45.682451253481958</v>
      </c>
      <c r="BR687" s="308">
        <v>252</v>
      </c>
      <c r="BS687" s="308">
        <v>249</v>
      </c>
      <c r="BT687" s="374">
        <v>251.52</v>
      </c>
      <c r="BU687" s="312">
        <v>0.24</v>
      </c>
      <c r="BV687" s="372">
        <v>0.22173799999999999</v>
      </c>
      <c r="BW687" s="369"/>
      <c r="BX687" s="312"/>
      <c r="BY687" s="370"/>
      <c r="BZ687" s="370"/>
      <c r="CA687" s="370"/>
      <c r="CB687" s="312"/>
      <c r="CC687" s="312"/>
      <c r="CD687" s="308"/>
      <c r="CE687" s="312"/>
      <c r="CF687" s="312"/>
      <c r="CG687" s="312"/>
      <c r="CH687" s="312"/>
      <c r="CI687" s="384"/>
      <c r="CJ687" s="312"/>
      <c r="CK687" s="372"/>
      <c r="CL687" s="369"/>
      <c r="CM687" s="312"/>
      <c r="CN687" s="370"/>
      <c r="CO687" s="370"/>
      <c r="CP687" s="370"/>
      <c r="CQ687" s="312"/>
      <c r="CR687" s="312"/>
      <c r="CS687" s="308"/>
      <c r="CT687" s="312"/>
      <c r="CU687" s="312"/>
      <c r="CV687" s="312"/>
      <c r="CW687" s="312"/>
      <c r="CX687" s="384"/>
      <c r="CY687" s="312"/>
      <c r="CZ687" s="372"/>
    </row>
    <row r="688" spans="1:104" s="1" customFormat="1" hidden="1">
      <c r="A688" s="271">
        <v>45247</v>
      </c>
      <c r="B688" s="380"/>
      <c r="C688" s="381"/>
      <c r="D688" s="382"/>
      <c r="E688" s="382"/>
      <c r="F688" s="382"/>
      <c r="G688" s="312"/>
      <c r="H688" s="308"/>
      <c r="I688" s="308"/>
      <c r="J688" s="308"/>
      <c r="K688" s="308"/>
      <c r="L688" s="308"/>
      <c r="M688" s="371"/>
      <c r="N688" s="371"/>
      <c r="O688" s="312"/>
      <c r="P688" s="383"/>
      <c r="Q688" s="369">
        <v>0</v>
      </c>
      <c r="R688" s="312"/>
      <c r="S688" s="370">
        <v>1.1445352076263429</v>
      </c>
      <c r="T688" s="370">
        <v>0</v>
      </c>
      <c r="U688" s="370">
        <v>0</v>
      </c>
      <c r="V688" s="312">
        <f>_xll.SRS1Splines.Functions25.Linear_Interp(V_NK3!$P$8:$P$32,V_NK3!$R$8:$R$32,AC688)</f>
        <v>516.58585142000197</v>
      </c>
      <c r="W688" s="312">
        <f>(V688/V_NK3!$R$28)*100</f>
        <v>95.285175409337299</v>
      </c>
      <c r="X688" s="308">
        <f>V688-V_NK3!$R$8</f>
        <v>460.007199420002</v>
      </c>
      <c r="Y688" s="308">
        <f>IFERROR((V688 - V_NK3!$V$10) / (V_NK3!$V$9- V_NK3!$V$10) * 100, 0)</f>
        <v>94.735801989423578</v>
      </c>
      <c r="Z688" s="308">
        <v>541.79999999999995</v>
      </c>
      <c r="AA688" s="308">
        <v>521</v>
      </c>
      <c r="AB688" s="312">
        <v>539.35</v>
      </c>
      <c r="AC688" s="371">
        <v>540.33000000000004</v>
      </c>
      <c r="AD688" s="308">
        <v>0.79</v>
      </c>
      <c r="AE688" s="372">
        <v>0</v>
      </c>
      <c r="AF688" s="373">
        <v>0</v>
      </c>
      <c r="AG688" s="312"/>
      <c r="AH688" s="370">
        <v>0.37769661851669312</v>
      </c>
      <c r="AI688" s="370">
        <v>8.6637010909090914E-2</v>
      </c>
      <c r="AJ688" s="370">
        <v>0</v>
      </c>
      <c r="AK688" s="312">
        <f>_xll.SRS1Splines.Functions25.Linear_Interp(V_NK2!$R$10:$R$21,V_NK2!$T$10:$T$21,AR688)</f>
        <v>66.681942857169105</v>
      </c>
      <c r="AL688" s="312">
        <f>(AK688/V_NK2!$T$18)*100</f>
        <v>93.392076830769042</v>
      </c>
      <c r="AM688" s="308">
        <f>AK688-V_NK2!$T$11</f>
        <v>25.861942857141308</v>
      </c>
      <c r="AN688" s="308">
        <f>IFERROR((AK688 - V_NK2!$X$12) / (V_NK2!$X$11- V_NK2!$X$12) * 100, 0)</f>
        <v>84.57142857142766</v>
      </c>
      <c r="AO688" s="308">
        <v>427</v>
      </c>
      <c r="AP688" s="308">
        <v>420</v>
      </c>
      <c r="AQ688" s="308">
        <v>424.91</v>
      </c>
      <c r="AR688" s="371">
        <v>425.92</v>
      </c>
      <c r="AS688" s="312">
        <v>0.68366666666666676</v>
      </c>
      <c r="AT688" s="372">
        <v>2.0489793999999999E-2</v>
      </c>
      <c r="AU688" s="369"/>
      <c r="AV688" s="312"/>
      <c r="AW688" s="370"/>
      <c r="AX688" s="370"/>
      <c r="AY688" s="370"/>
      <c r="AZ688" s="312"/>
      <c r="BA688" s="312"/>
      <c r="BB688" s="308"/>
      <c r="BC688" s="308"/>
      <c r="BD688" s="308"/>
      <c r="BE688" s="308"/>
      <c r="BF688" s="374"/>
      <c r="BG688" s="312"/>
      <c r="BH688" s="372"/>
      <c r="BI688" s="369"/>
      <c r="BJ688" s="312"/>
      <c r="BK688" s="370">
        <v>1.4625664710056099</v>
      </c>
      <c r="BL688" s="370">
        <v>1.4625664710056099</v>
      </c>
      <c r="BM688" s="370">
        <f t="shared" si="5"/>
        <v>0</v>
      </c>
      <c r="BN688" s="312">
        <f>_xll.SRS1Splines.Functions25.Linear_Interp(V_XNN1!$K$3:$K$8,V_XNN1!$L$3:$L$8,BT688)</f>
        <v>0.20118</v>
      </c>
      <c r="BO688" s="312">
        <f>(BN688/V_XNN1!$L$7)*100</f>
        <v>95.800000000000011</v>
      </c>
      <c r="BP688" s="308">
        <f>_xll.SRS1Splines.Functions25.Linear_Interp(V_XNN1!$K$3:$K$8,V_XNN1!$M$3:$M$8,BT688)</f>
        <v>4.5179999999999797E-2</v>
      </c>
      <c r="BQ688" s="308">
        <f>IFERROR((BN688 - V_XNN1!$M$16) / (V_XNN1!$M$15- V_XNN1!$M$16) * 100, 0)</f>
        <v>45.125348189415064</v>
      </c>
      <c r="BR688" s="308">
        <v>252</v>
      </c>
      <c r="BS688" s="308">
        <v>249</v>
      </c>
      <c r="BT688" s="374">
        <v>251.51</v>
      </c>
      <c r="BU688" s="312">
        <v>0.24</v>
      </c>
      <c r="BV688" s="372">
        <v>0.20994599999999999</v>
      </c>
      <c r="BW688" s="369"/>
      <c r="BX688" s="312"/>
      <c r="BY688" s="370"/>
      <c r="BZ688" s="370"/>
      <c r="CA688" s="370"/>
      <c r="CB688" s="312"/>
      <c r="CC688" s="312"/>
      <c r="CD688" s="308"/>
      <c r="CE688" s="312"/>
      <c r="CF688" s="312"/>
      <c r="CG688" s="312"/>
      <c r="CH688" s="312"/>
      <c r="CI688" s="384"/>
      <c r="CJ688" s="312"/>
      <c r="CK688" s="372"/>
      <c r="CL688" s="369"/>
      <c r="CM688" s="312"/>
      <c r="CN688" s="370"/>
      <c r="CO688" s="370"/>
      <c r="CP688" s="370"/>
      <c r="CQ688" s="312"/>
      <c r="CR688" s="312"/>
      <c r="CS688" s="308"/>
      <c r="CT688" s="312"/>
      <c r="CU688" s="312"/>
      <c r="CV688" s="312"/>
      <c r="CW688" s="312"/>
      <c r="CX688" s="384"/>
      <c r="CY688" s="312"/>
      <c r="CZ688" s="372"/>
    </row>
    <row r="689" spans="1:104" s="1" customFormat="1" hidden="1">
      <c r="A689" s="271">
        <v>45248</v>
      </c>
      <c r="B689" s="380"/>
      <c r="C689" s="381"/>
      <c r="D689" s="382"/>
      <c r="E689" s="382"/>
      <c r="F689" s="382"/>
      <c r="G689" s="312"/>
      <c r="H689" s="308"/>
      <c r="I689" s="308"/>
      <c r="J689" s="308"/>
      <c r="K689" s="308"/>
      <c r="L689" s="308"/>
      <c r="M689" s="371"/>
      <c r="N689" s="371"/>
      <c r="O689" s="312"/>
      <c r="P689" s="383"/>
      <c r="Q689" s="369">
        <v>0</v>
      </c>
      <c r="R689" s="312"/>
      <c r="S689" s="370">
        <v>1.5260469434928894</v>
      </c>
      <c r="T689" s="370">
        <v>0</v>
      </c>
      <c r="U689" s="370">
        <v>0</v>
      </c>
      <c r="V689" s="312">
        <f>_xll.SRS1Splines.Functions25.Linear_Interp(V_NK3!$P$8:$P$32,V_NK3!$R$8:$R$32,AC689)</f>
        <v>518.11189837999996</v>
      </c>
      <c r="W689" s="312">
        <f>(V689/V_NK3!$R$28)*100</f>
        <v>95.566657474451134</v>
      </c>
      <c r="X689" s="308">
        <f>V689-V_NK3!$R$8</f>
        <v>461.53324637999998</v>
      </c>
      <c r="Y689" s="308">
        <f>IFERROR((V689 - V_NK3!$V$10) / (V_NK3!$V$9- V_NK3!$V$10) * 100, 0)</f>
        <v>95.050082467666556</v>
      </c>
      <c r="Z689" s="308">
        <v>541.79999999999995</v>
      </c>
      <c r="AA689" s="308">
        <v>521</v>
      </c>
      <c r="AB689" s="312">
        <v>539.35</v>
      </c>
      <c r="AC689" s="371">
        <v>540.37</v>
      </c>
      <c r="AD689" s="308">
        <v>0.79</v>
      </c>
      <c r="AE689" s="372">
        <v>0</v>
      </c>
      <c r="AF689" s="373">
        <v>0</v>
      </c>
      <c r="AG689" s="312"/>
      <c r="AH689" s="370">
        <v>0.50359549135265358</v>
      </c>
      <c r="AI689" s="370">
        <v>0</v>
      </c>
      <c r="AJ689" s="370">
        <v>0</v>
      </c>
      <c r="AK689" s="312">
        <f>_xll.SRS1Splines.Functions25.Linear_Interp(V_NK2!$R$10:$R$21,V_NK2!$T$10:$T$21,AR689)</f>
        <v>67.075114285740099</v>
      </c>
      <c r="AL689" s="312">
        <f>(AK689/V_NK2!$T$18)*100</f>
        <v>93.94273709487409</v>
      </c>
      <c r="AM689" s="308">
        <f>AK689-V_NK2!$T$11</f>
        <v>26.255114285712303</v>
      </c>
      <c r="AN689" s="308">
        <f>IFERROR((AK689 - V_NK2!$X$12) / (V_NK2!$X$11- V_NK2!$X$12) * 100, 0)</f>
        <v>85.857142857140587</v>
      </c>
      <c r="AO689" s="308">
        <v>427</v>
      </c>
      <c r="AP689" s="308">
        <v>420</v>
      </c>
      <c r="AQ689" s="308">
        <v>424.91</v>
      </c>
      <c r="AR689" s="371">
        <v>426.01</v>
      </c>
      <c r="AS689" s="312">
        <v>0.68366666666666676</v>
      </c>
      <c r="AT689" s="372">
        <v>0</v>
      </c>
      <c r="AU689" s="369"/>
      <c r="AV689" s="312"/>
      <c r="AW689" s="370"/>
      <c r="AX689" s="370"/>
      <c r="AY689" s="370"/>
      <c r="AZ689" s="312"/>
      <c r="BA689" s="312"/>
      <c r="BB689" s="308"/>
      <c r="BC689" s="308"/>
      <c r="BD689" s="308"/>
      <c r="BE689" s="308"/>
      <c r="BF689" s="374"/>
      <c r="BG689" s="312"/>
      <c r="BH689" s="372"/>
      <c r="BI689" s="369"/>
      <c r="BJ689" s="312"/>
      <c r="BK689" s="370">
        <v>1.3762946526478699</v>
      </c>
      <c r="BL689" s="370">
        <v>1.3762946526478699</v>
      </c>
      <c r="BM689" s="370">
        <f t="shared" si="5"/>
        <v>0</v>
      </c>
      <c r="BN689" s="312">
        <f>_xll.SRS1Splines.Functions25.Linear_Interp(V_XNN1!$K$3:$K$8,V_XNN1!$L$3:$L$8,BT689)</f>
        <v>0.2001</v>
      </c>
      <c r="BO689" s="312">
        <f>(BN689/V_XNN1!$L$7)*100</f>
        <v>95.285714285714278</v>
      </c>
      <c r="BP689" s="308">
        <f>_xll.SRS1Splines.Functions25.Linear_Interp(V_XNN1!$K$3:$K$8,V_XNN1!$M$3:$M$8,BT689)</f>
        <v>4.4099999999999799E-2</v>
      </c>
      <c r="BQ689" s="308">
        <f>IFERROR((BN689 - V_XNN1!$M$16) / (V_XNN1!$M$15- V_XNN1!$M$16) * 100, 0)</f>
        <v>41.782729805013958</v>
      </c>
      <c r="BR689" s="308">
        <v>252</v>
      </c>
      <c r="BS689" s="308">
        <v>249</v>
      </c>
      <c r="BT689" s="374">
        <v>251.45</v>
      </c>
      <c r="BU689" s="312">
        <v>0.24</v>
      </c>
      <c r="BV689" s="372">
        <v>0.19756200000000002</v>
      </c>
      <c r="BW689" s="369"/>
      <c r="BX689" s="312"/>
      <c r="BY689" s="370"/>
      <c r="BZ689" s="370"/>
      <c r="CA689" s="370"/>
      <c r="CB689" s="312"/>
      <c r="CC689" s="312"/>
      <c r="CD689" s="308"/>
      <c r="CE689" s="312"/>
      <c r="CF689" s="312"/>
      <c r="CG689" s="312"/>
      <c r="CH689" s="312"/>
      <c r="CI689" s="384"/>
      <c r="CJ689" s="312"/>
      <c r="CK689" s="372"/>
      <c r="CL689" s="369"/>
      <c r="CM689" s="312"/>
      <c r="CN689" s="370"/>
      <c r="CO689" s="370"/>
      <c r="CP689" s="370"/>
      <c r="CQ689" s="312"/>
      <c r="CR689" s="312"/>
      <c r="CS689" s="308"/>
      <c r="CT689" s="312"/>
      <c r="CU689" s="312"/>
      <c r="CV689" s="312"/>
      <c r="CW689" s="312"/>
      <c r="CX689" s="384"/>
      <c r="CY689" s="312"/>
      <c r="CZ689" s="372"/>
    </row>
    <row r="690" spans="1:104" s="1" customFormat="1" hidden="1">
      <c r="A690" s="271">
        <v>45249</v>
      </c>
      <c r="B690" s="380"/>
      <c r="C690" s="381"/>
      <c r="D690" s="382"/>
      <c r="E690" s="382"/>
      <c r="F690" s="382"/>
      <c r="G690" s="312"/>
      <c r="H690" s="308"/>
      <c r="I690" s="308"/>
      <c r="J690" s="308"/>
      <c r="K690" s="308"/>
      <c r="L690" s="308"/>
      <c r="M690" s="371"/>
      <c r="N690" s="371"/>
      <c r="O690" s="312"/>
      <c r="P690" s="383"/>
      <c r="Q690" s="369">
        <v>0</v>
      </c>
      <c r="R690" s="312"/>
      <c r="S690" s="370">
        <v>1.5260469434967041</v>
      </c>
      <c r="T690" s="370">
        <v>0</v>
      </c>
      <c r="U690" s="370">
        <v>0</v>
      </c>
      <c r="V690" s="312">
        <f>_xll.SRS1Splines.Functions25.Linear_Interp(V_NK3!$P$8:$P$32,V_NK3!$R$8:$R$32,AC690)</f>
        <v>519.63794533999896</v>
      </c>
      <c r="W690" s="312">
        <f>(V690/V_NK3!$R$28)*100</f>
        <v>95.848139539565167</v>
      </c>
      <c r="X690" s="308">
        <f>V690-V_NK3!$R$8</f>
        <v>463.05929333999899</v>
      </c>
      <c r="Y690" s="308">
        <f>IFERROR((V690 - V_NK3!$V$10) / (V_NK3!$V$9- V_NK3!$V$10) * 100, 0)</f>
        <v>95.364362945909747</v>
      </c>
      <c r="Z690" s="308">
        <v>541.79999999999995</v>
      </c>
      <c r="AA690" s="308">
        <v>521</v>
      </c>
      <c r="AB690" s="312">
        <v>539.35</v>
      </c>
      <c r="AC690" s="371">
        <v>540.41</v>
      </c>
      <c r="AD690" s="308">
        <v>0.79</v>
      </c>
      <c r="AE690" s="372">
        <v>0</v>
      </c>
      <c r="AF690" s="373">
        <v>0</v>
      </c>
      <c r="AG690" s="312"/>
      <c r="AH690" s="370">
        <v>0.50359549135391235</v>
      </c>
      <c r="AI690" s="370">
        <v>0.41236913454545454</v>
      </c>
      <c r="AJ690" s="370">
        <v>0</v>
      </c>
      <c r="AK690" s="312">
        <f>_xll.SRS1Splines.Functions25.Linear_Interp(V_NK2!$R$10:$R$21,V_NK2!$T$10:$T$21,AR690)</f>
        <v>67.206171428597401</v>
      </c>
      <c r="AL690" s="312">
        <f>(AK690/V_NK2!$T$18)*100</f>
        <v>94.126290516242847</v>
      </c>
      <c r="AM690" s="308">
        <f>AK690-V_NK2!$T$11</f>
        <v>26.386171428569604</v>
      </c>
      <c r="AN690" s="308">
        <f>IFERROR((AK690 - V_NK2!$X$12) / (V_NK2!$X$11- V_NK2!$X$12) * 100, 0)</f>
        <v>86.285714285712558</v>
      </c>
      <c r="AO690" s="308">
        <v>427</v>
      </c>
      <c r="AP690" s="308">
        <v>420</v>
      </c>
      <c r="AQ690" s="308">
        <v>424.91</v>
      </c>
      <c r="AR690" s="371">
        <v>426.04</v>
      </c>
      <c r="AS690" s="312">
        <v>0.68366666666666676</v>
      </c>
      <c r="AT690" s="372">
        <v>9.7481997000000001E-2</v>
      </c>
      <c r="AU690" s="369"/>
      <c r="AV690" s="312"/>
      <c r="AW690" s="370"/>
      <c r="AX690" s="370"/>
      <c r="AY690" s="370"/>
      <c r="AZ690" s="312"/>
      <c r="BA690" s="312"/>
      <c r="BB690" s="308"/>
      <c r="BC690" s="308"/>
      <c r="BD690" s="308"/>
      <c r="BE690" s="308"/>
      <c r="BF690" s="374"/>
      <c r="BG690" s="312"/>
      <c r="BH690" s="372"/>
      <c r="BI690" s="369"/>
      <c r="BJ690" s="312"/>
      <c r="BK690" s="370">
        <v>1.3525392504676499</v>
      </c>
      <c r="BL690" s="370">
        <v>1.3525392504676499</v>
      </c>
      <c r="BM690" s="370">
        <f t="shared" si="5"/>
        <v>0</v>
      </c>
      <c r="BN690" s="312">
        <f>_xll.SRS1Splines.Functions25.Linear_Interp(V_XNN1!$K$3:$K$8,V_XNN1!$L$3:$L$8,BT690)</f>
        <v>0.2019</v>
      </c>
      <c r="BO690" s="312">
        <f>(BN690/V_XNN1!$L$7)*100</f>
        <v>96.142857142857139</v>
      </c>
      <c r="BP690" s="308">
        <f>_xll.SRS1Splines.Functions25.Linear_Interp(V_XNN1!$K$3:$K$8,V_XNN1!$M$3:$M$8,BT690)</f>
        <v>4.5900000000000198E-2</v>
      </c>
      <c r="BQ690" s="308">
        <f>IFERROR((BN690 - V_XNN1!$M$16) / (V_XNN1!$M$15- V_XNN1!$M$16) * 100, 0)</f>
        <v>47.353760445682468</v>
      </c>
      <c r="BR690" s="308">
        <v>252</v>
      </c>
      <c r="BS690" s="308">
        <v>249</v>
      </c>
      <c r="BT690" s="374">
        <v>251.55</v>
      </c>
      <c r="BU690" s="312">
        <v>0.24</v>
      </c>
      <c r="BV690" s="372">
        <v>0.19415199999999999</v>
      </c>
      <c r="BW690" s="369"/>
      <c r="BX690" s="312"/>
      <c r="BY690" s="370"/>
      <c r="BZ690" s="370"/>
      <c r="CA690" s="370"/>
      <c r="CB690" s="312"/>
      <c r="CC690" s="312"/>
      <c r="CD690" s="308"/>
      <c r="CE690" s="312"/>
      <c r="CF690" s="312"/>
      <c r="CG690" s="312"/>
      <c r="CH690" s="312"/>
      <c r="CI690" s="384"/>
      <c r="CJ690" s="312"/>
      <c r="CK690" s="372"/>
      <c r="CL690" s="369"/>
      <c r="CM690" s="312"/>
      <c r="CN690" s="370"/>
      <c r="CO690" s="370"/>
      <c r="CP690" s="370"/>
      <c r="CQ690" s="312"/>
      <c r="CR690" s="312"/>
      <c r="CS690" s="308"/>
      <c r="CT690" s="312"/>
      <c r="CU690" s="312"/>
      <c r="CV690" s="312"/>
      <c r="CW690" s="312"/>
      <c r="CX690" s="384"/>
      <c r="CY690" s="312"/>
      <c r="CZ690" s="372"/>
    </row>
    <row r="691" spans="1:104" s="1" customFormat="1" hidden="1">
      <c r="A691" s="271">
        <v>45250</v>
      </c>
      <c r="B691" s="380"/>
      <c r="C691" s="381"/>
      <c r="D691" s="382"/>
      <c r="E691" s="382"/>
      <c r="F691" s="382"/>
      <c r="G691" s="312"/>
      <c r="H691" s="308"/>
      <c r="I691" s="308"/>
      <c r="J691" s="308"/>
      <c r="K691" s="308"/>
      <c r="L691" s="308"/>
      <c r="M691" s="371"/>
      <c r="N691" s="371"/>
      <c r="O691" s="312"/>
      <c r="P691" s="383"/>
      <c r="Q691" s="369">
        <v>0</v>
      </c>
      <c r="R691" s="312"/>
      <c r="S691" s="370">
        <v>1.1445352076263429</v>
      </c>
      <c r="T691" s="370">
        <v>0</v>
      </c>
      <c r="U691" s="370">
        <v>0</v>
      </c>
      <c r="V691" s="312">
        <f>_xll.SRS1Splines.Functions25.Linear_Interp(V_NK3!$P$8:$P$32,V_NK3!$R$8:$R$32,AC691)</f>
        <v>520.782480560002</v>
      </c>
      <c r="W691" s="312">
        <f>(V691/V_NK3!$R$28)*100</f>
        <v>96.059251088401382</v>
      </c>
      <c r="X691" s="308">
        <f>V691-V_NK3!$R$8</f>
        <v>464.20382856000202</v>
      </c>
      <c r="Y691" s="308">
        <f>IFERROR((V691 - V_NK3!$V$10) / (V_NK3!$V$9- V_NK3!$V$10) * 100, 0)</f>
        <v>95.600073304592911</v>
      </c>
      <c r="Z691" s="308">
        <v>541.79999999999995</v>
      </c>
      <c r="AA691" s="308">
        <v>521</v>
      </c>
      <c r="AB691" s="312">
        <v>539.35</v>
      </c>
      <c r="AC691" s="371">
        <v>540.44000000000005</v>
      </c>
      <c r="AD691" s="308">
        <v>0.79</v>
      </c>
      <c r="AE691" s="372">
        <v>0</v>
      </c>
      <c r="AF691" s="373">
        <v>0</v>
      </c>
      <c r="AG691" s="312"/>
      <c r="AH691" s="370">
        <v>0.37769661851669312</v>
      </c>
      <c r="AI691" s="370">
        <v>2.0530421018181819</v>
      </c>
      <c r="AJ691" s="370">
        <v>0</v>
      </c>
      <c r="AK691" s="312">
        <f>_xll.SRS1Splines.Functions25.Linear_Interp(V_NK2!$R$10:$R$21,V_NK2!$T$10:$T$21,AR691)</f>
        <v>65.851914285741302</v>
      </c>
      <c r="AL691" s="312">
        <f>(AK691/V_NK2!$T$18)*100</f>
        <v>92.229571828769323</v>
      </c>
      <c r="AM691" s="308">
        <f>AK691-V_NK2!$T$11</f>
        <v>25.031914285713505</v>
      </c>
      <c r="AN691" s="308">
        <f>IFERROR((AK691 - V_NK2!$X$12) / (V_NK2!$X$11- V_NK2!$X$12) * 100, 0)</f>
        <v>81.857142857144311</v>
      </c>
      <c r="AO691" s="308">
        <v>427</v>
      </c>
      <c r="AP691" s="308">
        <v>420</v>
      </c>
      <c r="AQ691" s="308">
        <v>424.91</v>
      </c>
      <c r="AR691" s="371">
        <v>425.73</v>
      </c>
      <c r="AS691" s="312">
        <v>0.68366666666666676</v>
      </c>
      <c r="AT691" s="372">
        <v>0.48527051399999999</v>
      </c>
      <c r="AU691" s="369"/>
      <c r="AV691" s="312"/>
      <c r="AW691" s="370"/>
      <c r="AX691" s="370"/>
      <c r="AY691" s="370"/>
      <c r="AZ691" s="312"/>
      <c r="BA691" s="312"/>
      <c r="BB691" s="308"/>
      <c r="BC691" s="308"/>
      <c r="BD691" s="308"/>
      <c r="BE691" s="308"/>
      <c r="BF691" s="374"/>
      <c r="BG691" s="312"/>
      <c r="BH691" s="372"/>
      <c r="BI691" s="369"/>
      <c r="BJ691" s="312"/>
      <c r="BK691" s="370">
        <v>1.3096123330968199</v>
      </c>
      <c r="BL691" s="370">
        <v>1.3096123330968199</v>
      </c>
      <c r="BM691" s="370">
        <f t="shared" si="5"/>
        <v>0</v>
      </c>
      <c r="BN691" s="312">
        <f>_xll.SRS1Splines.Functions25.Linear_Interp(V_XNN1!$K$3:$K$8,V_XNN1!$L$3:$L$8,BT691)</f>
        <v>0.2001</v>
      </c>
      <c r="BO691" s="312">
        <f>(BN691/V_XNN1!$L$7)*100</f>
        <v>95.285714285714278</v>
      </c>
      <c r="BP691" s="308">
        <f>_xll.SRS1Splines.Functions25.Linear_Interp(V_XNN1!$K$3:$K$8,V_XNN1!$M$3:$M$8,BT691)</f>
        <v>4.4099999999999799E-2</v>
      </c>
      <c r="BQ691" s="308">
        <f>IFERROR((BN691 - V_XNN1!$M$16) / (V_XNN1!$M$15- V_XNN1!$M$16) * 100, 0)</f>
        <v>41.782729805013958</v>
      </c>
      <c r="BR691" s="308">
        <v>252</v>
      </c>
      <c r="BS691" s="308">
        <v>249</v>
      </c>
      <c r="BT691" s="374">
        <v>251.45</v>
      </c>
      <c r="BU691" s="312">
        <v>0.24</v>
      </c>
      <c r="BV691" s="372">
        <v>0.19415199999999999</v>
      </c>
      <c r="BW691" s="369"/>
      <c r="BX691" s="312"/>
      <c r="BY691" s="370"/>
      <c r="BZ691" s="370"/>
      <c r="CA691" s="370"/>
      <c r="CB691" s="312"/>
      <c r="CC691" s="312"/>
      <c r="CD691" s="308"/>
      <c r="CE691" s="312"/>
      <c r="CF691" s="312"/>
      <c r="CG691" s="312"/>
      <c r="CH691" s="312"/>
      <c r="CI691" s="384"/>
      <c r="CJ691" s="312"/>
      <c r="CK691" s="372"/>
      <c r="CL691" s="369"/>
      <c r="CM691" s="312"/>
      <c r="CN691" s="370"/>
      <c r="CO691" s="370"/>
      <c r="CP691" s="370"/>
      <c r="CQ691" s="312"/>
      <c r="CR691" s="312"/>
      <c r="CS691" s="308"/>
      <c r="CT691" s="312"/>
      <c r="CU691" s="312"/>
      <c r="CV691" s="312"/>
      <c r="CW691" s="312"/>
      <c r="CX691" s="384"/>
      <c r="CY691" s="312"/>
      <c r="CZ691" s="372"/>
    </row>
    <row r="692" spans="1:104" s="1" customFormat="1" hidden="1">
      <c r="A692" s="271">
        <v>45251</v>
      </c>
      <c r="B692" s="380"/>
      <c r="C692" s="381"/>
      <c r="D692" s="382"/>
      <c r="E692" s="382"/>
      <c r="F692" s="382"/>
      <c r="G692" s="312"/>
      <c r="H692" s="308"/>
      <c r="I692" s="308"/>
      <c r="J692" s="308"/>
      <c r="K692" s="308"/>
      <c r="L692" s="308"/>
      <c r="M692" s="371"/>
      <c r="N692" s="371"/>
      <c r="O692" s="312"/>
      <c r="P692" s="383"/>
      <c r="Q692" s="369">
        <v>0</v>
      </c>
      <c r="R692" s="312"/>
      <c r="S692" s="370">
        <v>1.9075586793708801</v>
      </c>
      <c r="T692" s="370">
        <v>0</v>
      </c>
      <c r="U692" s="370">
        <v>0</v>
      </c>
      <c r="V692" s="312">
        <f>_xll.SRS1Splines.Functions25.Linear_Interp(V_NK3!$P$8:$P$32,V_NK3!$R$8:$R$32,AC692)</f>
        <v>522.69003926000005</v>
      </c>
      <c r="W692" s="312">
        <f>(V692/V_NK3!$R$28)*100</f>
        <v>96.411103669793789</v>
      </c>
      <c r="X692" s="308">
        <f>V692-V_NK3!$R$8</f>
        <v>466.11138726000007</v>
      </c>
      <c r="Y692" s="308">
        <f>IFERROR((V692 - V_NK3!$V$10) / (V_NK3!$V$9- V_NK3!$V$10) * 100, 0)</f>
        <v>95.992923902396754</v>
      </c>
      <c r="Z692" s="308">
        <v>541.79999999999995</v>
      </c>
      <c r="AA692" s="308">
        <v>521</v>
      </c>
      <c r="AB692" s="312">
        <v>539.35</v>
      </c>
      <c r="AC692" s="371">
        <v>540.49</v>
      </c>
      <c r="AD692" s="308">
        <v>0.79</v>
      </c>
      <c r="AE692" s="372">
        <v>0</v>
      </c>
      <c r="AF692" s="373">
        <v>0</v>
      </c>
      <c r="AG692" s="312"/>
      <c r="AH692" s="370">
        <v>0.62949436419239047</v>
      </c>
      <c r="AI692" s="370">
        <v>0.3612343745454546</v>
      </c>
      <c r="AJ692" s="370">
        <v>0</v>
      </c>
      <c r="AK692" s="312">
        <f>_xll.SRS1Splines.Functions25.Linear_Interp(V_NK2!$R$10:$R$21,V_NK2!$T$10:$T$21,AR692)</f>
        <v>65.982971428598205</v>
      </c>
      <c r="AL692" s="312">
        <f>(AK692/V_NK2!$T$18)*100</f>
        <v>92.41312525013754</v>
      </c>
      <c r="AM692" s="308">
        <f>AK692-V_NK2!$T$11</f>
        <v>25.162971428570408</v>
      </c>
      <c r="AN692" s="308">
        <f>IFERROR((AK692 - V_NK2!$X$12) / (V_NK2!$X$11- V_NK2!$X$12) * 100, 0)</f>
        <v>82.285714285714988</v>
      </c>
      <c r="AO692" s="308">
        <v>427</v>
      </c>
      <c r="AP692" s="308">
        <v>420</v>
      </c>
      <c r="AQ692" s="308">
        <v>424.91</v>
      </c>
      <c r="AR692" s="371">
        <v>425.76</v>
      </c>
      <c r="AS692" s="312">
        <v>0.68366666666666676</v>
      </c>
      <c r="AT692" s="372">
        <v>8.5384270999999998E-2</v>
      </c>
      <c r="AU692" s="369"/>
      <c r="AV692" s="312"/>
      <c r="AW692" s="370"/>
      <c r="AX692" s="370"/>
      <c r="AY692" s="370"/>
      <c r="AZ692" s="312"/>
      <c r="BA692" s="312"/>
      <c r="BB692" s="308"/>
      <c r="BC692" s="308"/>
      <c r="BD692" s="308"/>
      <c r="BE692" s="308"/>
      <c r="BF692" s="374"/>
      <c r="BG692" s="312"/>
      <c r="BH692" s="372"/>
      <c r="BI692" s="369"/>
      <c r="BJ692" s="312"/>
      <c r="BK692" s="370">
        <v>1.28401780300587</v>
      </c>
      <c r="BL692" s="370">
        <v>1.28401780300587</v>
      </c>
      <c r="BM692" s="370">
        <f t="shared" si="5"/>
        <v>0</v>
      </c>
      <c r="BN692" s="312">
        <f>_xll.SRS1Splines.Functions25.Linear_Interp(V_XNN1!$K$3:$K$8,V_XNN1!$L$3:$L$8,BT692)</f>
        <v>0.19739999999999999</v>
      </c>
      <c r="BO692" s="312">
        <f>(BN692/V_XNN1!$L$7)*100</f>
        <v>94</v>
      </c>
      <c r="BP692" s="308">
        <f>_xll.SRS1Splines.Functions25.Linear_Interp(V_XNN1!$K$3:$K$8,V_XNN1!$M$3:$M$8,BT692)</f>
        <v>4.1400000000000201E-2</v>
      </c>
      <c r="BQ692" s="308">
        <f>IFERROR((BN692 - V_XNN1!$M$16) / (V_XNN1!$M$15- V_XNN1!$M$16) * 100, 0)</f>
        <v>33.426183844011149</v>
      </c>
      <c r="BR692" s="308">
        <v>252</v>
      </c>
      <c r="BS692" s="308">
        <v>249</v>
      </c>
      <c r="BT692" s="374">
        <v>251.3</v>
      </c>
      <c r="BU692" s="312">
        <v>0.24</v>
      </c>
      <c r="BV692" s="372">
        <v>0.18799000000000002</v>
      </c>
      <c r="BW692" s="369"/>
      <c r="BX692" s="312"/>
      <c r="BY692" s="370"/>
      <c r="BZ692" s="370"/>
      <c r="CA692" s="370"/>
      <c r="CB692" s="312"/>
      <c r="CC692" s="312"/>
      <c r="CD692" s="308"/>
      <c r="CE692" s="312"/>
      <c r="CF692" s="312"/>
      <c r="CG692" s="312"/>
      <c r="CH692" s="312"/>
      <c r="CI692" s="384"/>
      <c r="CJ692" s="312"/>
      <c r="CK692" s="372"/>
      <c r="CL692" s="369"/>
      <c r="CM692" s="312"/>
      <c r="CN692" s="370"/>
      <c r="CO692" s="370"/>
      <c r="CP692" s="370"/>
      <c r="CQ692" s="312"/>
      <c r="CR692" s="312"/>
      <c r="CS692" s="308"/>
      <c r="CT692" s="312"/>
      <c r="CU692" s="312"/>
      <c r="CV692" s="312"/>
      <c r="CW692" s="312"/>
      <c r="CX692" s="384"/>
      <c r="CY692" s="312"/>
      <c r="CZ692" s="372"/>
    </row>
    <row r="693" spans="1:104" s="1" customFormat="1" hidden="1">
      <c r="A693" s="271">
        <v>45252</v>
      </c>
      <c r="B693" s="380"/>
      <c r="C693" s="381"/>
      <c r="D693" s="382"/>
      <c r="E693" s="382"/>
      <c r="F693" s="382"/>
      <c r="G693" s="312"/>
      <c r="H693" s="308"/>
      <c r="I693" s="308"/>
      <c r="J693" s="308"/>
      <c r="K693" s="308"/>
      <c r="L693" s="308"/>
      <c r="M693" s="371"/>
      <c r="N693" s="371"/>
      <c r="O693" s="312"/>
      <c r="P693" s="383"/>
      <c r="Q693" s="369">
        <v>0</v>
      </c>
      <c r="R693" s="312"/>
      <c r="S693" s="370">
        <v>1.5260469434967041</v>
      </c>
      <c r="T693" s="370">
        <v>0</v>
      </c>
      <c r="U693" s="370">
        <v>0</v>
      </c>
      <c r="V693" s="312">
        <f>_xll.SRS1Splines.Functions25.Linear_Interp(V_NK3!$P$8:$P$32,V_NK3!$R$8:$R$32,AC693)</f>
        <v>524.21608621999906</v>
      </c>
      <c r="W693" s="312">
        <f>(V693/V_NK3!$R$28)*100</f>
        <v>96.692585734907823</v>
      </c>
      <c r="X693" s="308">
        <f>V693-V_NK3!$R$8</f>
        <v>467.63743421999908</v>
      </c>
      <c r="Y693" s="308">
        <f>IFERROR((V693 - V_NK3!$V$10) / (V_NK3!$V$9- V_NK3!$V$10) * 100, 0)</f>
        <v>96.307204380639931</v>
      </c>
      <c r="Z693" s="308">
        <v>541.79999999999995</v>
      </c>
      <c r="AA693" s="308">
        <v>521</v>
      </c>
      <c r="AB693" s="312">
        <v>539.35</v>
      </c>
      <c r="AC693" s="371">
        <v>540.53</v>
      </c>
      <c r="AD693" s="308">
        <v>0.79</v>
      </c>
      <c r="AE693" s="372">
        <v>0</v>
      </c>
      <c r="AF693" s="373">
        <v>0</v>
      </c>
      <c r="AG693" s="312"/>
      <c r="AH693" s="370">
        <v>0.50359549135391235</v>
      </c>
      <c r="AI693" s="370">
        <v>2.349730669090909</v>
      </c>
      <c r="AJ693" s="370">
        <v>0</v>
      </c>
      <c r="AK693" s="312">
        <f>_xll.SRS1Splines.Functions25.Linear_Interp(V_NK2!$R$10:$R$21,V_NK2!$T$10:$T$21,AR693)</f>
        <v>64.3666000000282</v>
      </c>
      <c r="AL693" s="312">
        <f>(AK693/V_NK2!$T$18)*100</f>
        <v>90.149299719927441</v>
      </c>
      <c r="AM693" s="308">
        <f>AK693-V_NK2!$T$11</f>
        <v>23.546600000000403</v>
      </c>
      <c r="AN693" s="308">
        <f>IFERROR((AK693 - V_NK2!$X$12) / (V_NK2!$X$11- V_NK2!$X$12) * 100, 0)</f>
        <v>77.000000000005102</v>
      </c>
      <c r="AO693" s="308">
        <v>427</v>
      </c>
      <c r="AP693" s="308">
        <v>420</v>
      </c>
      <c r="AQ693" s="308">
        <v>424.91</v>
      </c>
      <c r="AR693" s="371">
        <v>425.39</v>
      </c>
      <c r="AS693" s="312">
        <v>0.68366666666666676</v>
      </c>
      <c r="AT693" s="372">
        <v>0.55546455299999997</v>
      </c>
      <c r="AU693" s="369"/>
      <c r="AV693" s="312"/>
      <c r="AW693" s="370"/>
      <c r="AX693" s="370"/>
      <c r="AY693" s="370"/>
      <c r="AZ693" s="312"/>
      <c r="BA693" s="312"/>
      <c r="BB693" s="308"/>
      <c r="BC693" s="308"/>
      <c r="BD693" s="308"/>
      <c r="BE693" s="308"/>
      <c r="BF693" s="374"/>
      <c r="BG693" s="312"/>
      <c r="BH693" s="372"/>
      <c r="BI693" s="369"/>
      <c r="BJ693" s="312"/>
      <c r="BK693" s="370">
        <v>1.2213341933819299</v>
      </c>
      <c r="BL693" s="370">
        <v>1.2213341933819299</v>
      </c>
      <c r="BM693" s="370">
        <f t="shared" si="5"/>
        <v>0</v>
      </c>
      <c r="BN693" s="312">
        <f>_xll.SRS1Splines.Functions25.Linear_Interp(V_XNN1!$K$3:$K$8,V_XNN1!$L$3:$L$8,BT693)</f>
        <v>0.2001</v>
      </c>
      <c r="BO693" s="312">
        <f>(BN693/V_XNN1!$L$7)*100</f>
        <v>95.285714285714278</v>
      </c>
      <c r="BP693" s="308">
        <f>_xll.SRS1Splines.Functions25.Linear_Interp(V_XNN1!$K$3:$K$8,V_XNN1!$M$3:$M$8,BT693)</f>
        <v>4.4099999999999799E-2</v>
      </c>
      <c r="BQ693" s="308">
        <f>IFERROR((BN693 - V_XNN1!$M$16) / (V_XNN1!$M$15- V_XNN1!$M$16) * 100, 0)</f>
        <v>41.782729805013958</v>
      </c>
      <c r="BR693" s="308">
        <v>252</v>
      </c>
      <c r="BS693" s="308">
        <v>249</v>
      </c>
      <c r="BT693" s="374">
        <v>251.45</v>
      </c>
      <c r="BU693" s="312">
        <v>0.24</v>
      </c>
      <c r="BV693" s="372">
        <v>0.18431600000000001</v>
      </c>
      <c r="BW693" s="369"/>
      <c r="BX693" s="312"/>
      <c r="BY693" s="370"/>
      <c r="BZ693" s="370"/>
      <c r="CA693" s="370"/>
      <c r="CB693" s="312"/>
      <c r="CC693" s="312"/>
      <c r="CD693" s="308"/>
      <c r="CE693" s="312"/>
      <c r="CF693" s="312"/>
      <c r="CG693" s="312"/>
      <c r="CH693" s="312"/>
      <c r="CI693" s="384"/>
      <c r="CJ693" s="312"/>
      <c r="CK693" s="372"/>
      <c r="CL693" s="369"/>
      <c r="CM693" s="312"/>
      <c r="CN693" s="370"/>
      <c r="CO693" s="370"/>
      <c r="CP693" s="370"/>
      <c r="CQ693" s="312"/>
      <c r="CR693" s="312"/>
      <c r="CS693" s="308"/>
      <c r="CT693" s="312"/>
      <c r="CU693" s="312"/>
      <c r="CV693" s="312"/>
      <c r="CW693" s="312"/>
      <c r="CX693" s="384"/>
      <c r="CY693" s="312"/>
      <c r="CZ693" s="372"/>
    </row>
    <row r="694" spans="1:104" s="1" customFormat="1" hidden="1">
      <c r="A694" s="271">
        <v>45253</v>
      </c>
      <c r="B694" s="380"/>
      <c r="C694" s="381"/>
      <c r="D694" s="382"/>
      <c r="E694" s="382"/>
      <c r="F694" s="382"/>
      <c r="G694" s="312"/>
      <c r="H694" s="308"/>
      <c r="I694" s="308"/>
      <c r="J694" s="308"/>
      <c r="K694" s="308"/>
      <c r="L694" s="308"/>
      <c r="M694" s="371"/>
      <c r="N694" s="371"/>
      <c r="O694" s="312"/>
      <c r="P694" s="383"/>
      <c r="Q694" s="369">
        <v>0</v>
      </c>
      <c r="R694" s="312"/>
      <c r="S694" s="370">
        <v>1.5260469435005188</v>
      </c>
      <c r="T694" s="370">
        <v>0</v>
      </c>
      <c r="U694" s="370">
        <v>0</v>
      </c>
      <c r="V694" s="312">
        <f>_xll.SRS1Splines.Functions25.Linear_Interp(V_NK3!$P$8:$P$32,V_NK3!$R$8:$R$32,AC694)</f>
        <v>525.74213318000204</v>
      </c>
      <c r="W694" s="312">
        <f>(V694/V_NK3!$R$28)*100</f>
        <v>96.974067800022581</v>
      </c>
      <c r="X694" s="308">
        <f>V694-V_NK3!$R$8</f>
        <v>469.16348118000207</v>
      </c>
      <c r="Y694" s="308">
        <f>IFERROR((V694 - V_NK3!$V$10) / (V_NK3!$V$9- V_NK3!$V$10) * 100, 0)</f>
        <v>96.621484858883946</v>
      </c>
      <c r="Z694" s="308">
        <v>541.79999999999995</v>
      </c>
      <c r="AA694" s="308">
        <v>521</v>
      </c>
      <c r="AB694" s="312">
        <v>539.35</v>
      </c>
      <c r="AC694" s="371">
        <v>540.57000000000005</v>
      </c>
      <c r="AD694" s="308">
        <v>0.79</v>
      </c>
      <c r="AE694" s="372">
        <v>0</v>
      </c>
      <c r="AF694" s="373">
        <v>0</v>
      </c>
      <c r="AG694" s="312"/>
      <c r="AH694" s="370">
        <v>0.50359549135517134</v>
      </c>
      <c r="AI694" s="370">
        <v>2.7507045272727275</v>
      </c>
      <c r="AJ694" s="370">
        <v>0</v>
      </c>
      <c r="AK694" s="312">
        <f>_xll.SRS1Splines.Functions25.Linear_Interp(V_NK2!$R$10:$R$21,V_NK2!$T$10:$T$21,AR694)</f>
        <v>62.357057142886902</v>
      </c>
      <c r="AL694" s="312">
        <f>(AK694/V_NK2!$T$18)*100</f>
        <v>87.334813925611897</v>
      </c>
      <c r="AM694" s="308">
        <f>AK694-V_NK2!$T$11</f>
        <v>21.537057142859105</v>
      </c>
      <c r="AN694" s="308">
        <f>IFERROR((AK694 - V_NK2!$X$12) / (V_NK2!$X$11- V_NK2!$X$12) * 100, 0)</f>
        <v>70.428571428581293</v>
      </c>
      <c r="AO694" s="308">
        <v>427</v>
      </c>
      <c r="AP694" s="308">
        <v>420</v>
      </c>
      <c r="AQ694" s="308">
        <v>424.91</v>
      </c>
      <c r="AR694" s="371">
        <v>424.93</v>
      </c>
      <c r="AS694" s="312">
        <v>0.68366666666666676</v>
      </c>
      <c r="AT694" s="372">
        <v>0.65023525900000001</v>
      </c>
      <c r="AU694" s="369"/>
      <c r="AV694" s="312"/>
      <c r="AW694" s="370"/>
      <c r="AX694" s="370"/>
      <c r="AY694" s="370"/>
      <c r="AZ694" s="312"/>
      <c r="BA694" s="312"/>
      <c r="BB694" s="308"/>
      <c r="BC694" s="308"/>
      <c r="BD694" s="308"/>
      <c r="BE694" s="308"/>
      <c r="BF694" s="374"/>
      <c r="BG694" s="312"/>
      <c r="BH694" s="372"/>
      <c r="BI694" s="369"/>
      <c r="BJ694" s="312"/>
      <c r="BK694" s="370">
        <v>1.2115255111913801</v>
      </c>
      <c r="BL694" s="370">
        <v>1.2115255111913801</v>
      </c>
      <c r="BM694" s="370">
        <f t="shared" si="5"/>
        <v>0</v>
      </c>
      <c r="BN694" s="312">
        <f>_xll.SRS1Splines.Functions25.Linear_Interp(V_XNN1!$K$3:$K$8,V_XNN1!$L$3:$L$8,BT694)</f>
        <v>0.20280000000000001</v>
      </c>
      <c r="BO694" s="312">
        <f>(BN694/V_XNN1!$L$7)*100</f>
        <v>96.571428571428569</v>
      </c>
      <c r="BP694" s="308">
        <f>_xll.SRS1Splines.Functions25.Linear_Interp(V_XNN1!$K$3:$K$8,V_XNN1!$M$3:$M$8,BT694)</f>
        <v>4.6799999999999897E-2</v>
      </c>
      <c r="BQ694" s="308">
        <f>IFERROR((BN694 - V_XNN1!$M$16) / (V_XNN1!$M$15- V_XNN1!$M$16) * 100, 0)</f>
        <v>50.139275766016766</v>
      </c>
      <c r="BR694" s="308">
        <v>252</v>
      </c>
      <c r="BS694" s="308">
        <v>249</v>
      </c>
      <c r="BT694" s="374">
        <v>251.6</v>
      </c>
      <c r="BU694" s="312">
        <v>0.24</v>
      </c>
      <c r="BV694" s="372">
        <v>0.175318</v>
      </c>
      <c r="BW694" s="369"/>
      <c r="BX694" s="312"/>
      <c r="BY694" s="370"/>
      <c r="BZ694" s="370"/>
      <c r="CA694" s="370"/>
      <c r="CB694" s="312"/>
      <c r="CC694" s="312"/>
      <c r="CD694" s="308"/>
      <c r="CE694" s="312"/>
      <c r="CF694" s="312"/>
      <c r="CG694" s="312"/>
      <c r="CH694" s="312"/>
      <c r="CI694" s="384"/>
      <c r="CJ694" s="312"/>
      <c r="CK694" s="372"/>
      <c r="CL694" s="369"/>
      <c r="CM694" s="312"/>
      <c r="CN694" s="370"/>
      <c r="CO694" s="370"/>
      <c r="CP694" s="370"/>
      <c r="CQ694" s="312"/>
      <c r="CR694" s="312"/>
      <c r="CS694" s="308"/>
      <c r="CT694" s="312"/>
      <c r="CU694" s="312"/>
      <c r="CV694" s="312"/>
      <c r="CW694" s="312"/>
      <c r="CX694" s="384"/>
      <c r="CY694" s="312"/>
      <c r="CZ694" s="372"/>
    </row>
    <row r="695" spans="1:104" s="1" customFormat="1" hidden="1">
      <c r="A695" s="271">
        <v>45254</v>
      </c>
      <c r="B695" s="380"/>
      <c r="C695" s="381"/>
      <c r="D695" s="382"/>
      <c r="E695" s="382"/>
      <c r="F695" s="382"/>
      <c r="G695" s="312"/>
      <c r="H695" s="308"/>
      <c r="I695" s="308"/>
      <c r="J695" s="308"/>
      <c r="K695" s="308"/>
      <c r="L695" s="308"/>
      <c r="M695" s="371"/>
      <c r="N695" s="371"/>
      <c r="O695" s="312"/>
      <c r="P695" s="383"/>
      <c r="Q695" s="369">
        <v>0</v>
      </c>
      <c r="R695" s="312"/>
      <c r="S695" s="370">
        <v>1.1445352076225281</v>
      </c>
      <c r="T695" s="370">
        <v>0</v>
      </c>
      <c r="U695" s="370">
        <v>0</v>
      </c>
      <c r="V695" s="312">
        <f>_xll.SRS1Splines.Functions25.Linear_Interp(V_NK3!$P$8:$P$32,V_NK3!$R$8:$R$32,AC695)</f>
        <v>526.88666840000099</v>
      </c>
      <c r="W695" s="312">
        <f>(V695/V_NK3!$R$28)*100</f>
        <v>97.185179348858057</v>
      </c>
      <c r="X695" s="308">
        <f>V695-V_NK3!$R$8</f>
        <v>470.30801640000101</v>
      </c>
      <c r="Y695" s="308">
        <f>IFERROR((V695 - V_NK3!$V$10) / (V_NK3!$V$9- V_NK3!$V$10) * 100, 0)</f>
        <v>96.857195217566272</v>
      </c>
      <c r="Z695" s="308">
        <v>541.79999999999995</v>
      </c>
      <c r="AA695" s="308">
        <v>521</v>
      </c>
      <c r="AB695" s="312">
        <v>539.35</v>
      </c>
      <c r="AC695" s="371">
        <v>540.6</v>
      </c>
      <c r="AD695" s="308">
        <v>0.79</v>
      </c>
      <c r="AE695" s="372">
        <v>0</v>
      </c>
      <c r="AF695" s="373">
        <v>0</v>
      </c>
      <c r="AG695" s="312"/>
      <c r="AH695" s="370">
        <v>0.37769661851543429</v>
      </c>
      <c r="AI695" s="370">
        <v>3.2173760618181824</v>
      </c>
      <c r="AJ695" s="370">
        <v>0</v>
      </c>
      <c r="AK695" s="312">
        <f>_xll.SRS1Splines.Functions25.Linear_Interp(V_NK2!$R$10:$R$21,V_NK2!$T$10:$T$21,AR695)</f>
        <v>59.823285714315297</v>
      </c>
      <c r="AL695" s="312">
        <f>(AK695/V_NK2!$T$18)*100</f>
        <v>83.786114445819734</v>
      </c>
      <c r="AM695" s="308">
        <f>AK695-V_NK2!$T$11</f>
        <v>19.0032857142875</v>
      </c>
      <c r="AN695" s="308">
        <f>IFERROR((AK695 - V_NK2!$X$12) / (V_NK2!$X$11- V_NK2!$X$12) * 100, 0)</f>
        <v>62.142857142866035</v>
      </c>
      <c r="AO695" s="308">
        <v>427</v>
      </c>
      <c r="AP695" s="308">
        <v>420</v>
      </c>
      <c r="AQ695" s="308">
        <v>424.91</v>
      </c>
      <c r="AR695" s="371">
        <v>424.35</v>
      </c>
      <c r="AS695" s="312">
        <v>0.68366666666666676</v>
      </c>
      <c r="AT695" s="372">
        <v>0.74006184600000002</v>
      </c>
      <c r="AU695" s="369"/>
      <c r="AV695" s="312"/>
      <c r="AW695" s="370"/>
      <c r="AX695" s="370"/>
      <c r="AY695" s="370"/>
      <c r="AZ695" s="312"/>
      <c r="BA695" s="312"/>
      <c r="BB695" s="308"/>
      <c r="BC695" s="308"/>
      <c r="BD695" s="308"/>
      <c r="BE695" s="308"/>
      <c r="BF695" s="374"/>
      <c r="BG695" s="312"/>
      <c r="BH695" s="372"/>
      <c r="BI695" s="369"/>
      <c r="BJ695" s="312"/>
      <c r="BK695" s="370">
        <v>1.20922660130297</v>
      </c>
      <c r="BL695" s="370">
        <v>1.20922660130297</v>
      </c>
      <c r="BM695" s="370">
        <f t="shared" ref="BM695:BM731" si="6">BK695-BL695</f>
        <v>0</v>
      </c>
      <c r="BN695" s="312">
        <f>_xll.SRS1Splines.Functions25.Linear_Interp(V_XNN1!$K$3:$K$8,V_XNN1!$L$3:$L$8,BT695)</f>
        <v>0.2019</v>
      </c>
      <c r="BO695" s="312">
        <f>(BN695/V_XNN1!$L$7)*100</f>
        <v>96.142857142857139</v>
      </c>
      <c r="BP695" s="308">
        <f>_xll.SRS1Splines.Functions25.Linear_Interp(V_XNN1!$K$3:$K$8,V_XNN1!$M$3:$M$8,BT695)</f>
        <v>4.5900000000000198E-2</v>
      </c>
      <c r="BQ695" s="308">
        <f>IFERROR((BN695 - V_XNN1!$M$16) / (V_XNN1!$M$15- V_XNN1!$M$16) * 100, 0)</f>
        <v>47.353760445682468</v>
      </c>
      <c r="BR695" s="308">
        <v>252</v>
      </c>
      <c r="BS695" s="308">
        <v>249</v>
      </c>
      <c r="BT695" s="374">
        <v>251.55</v>
      </c>
      <c r="BU695" s="312">
        <v>0.216</v>
      </c>
      <c r="BV695" s="372">
        <v>0.17391000000000001</v>
      </c>
      <c r="BW695" s="369"/>
      <c r="BX695" s="312"/>
      <c r="BY695" s="370"/>
      <c r="BZ695" s="370"/>
      <c r="CA695" s="370"/>
      <c r="CB695" s="312"/>
      <c r="CC695" s="312"/>
      <c r="CD695" s="308"/>
      <c r="CE695" s="312"/>
      <c r="CF695" s="312"/>
      <c r="CG695" s="312"/>
      <c r="CH695" s="312"/>
      <c r="CI695" s="384"/>
      <c r="CJ695" s="312"/>
      <c r="CK695" s="372"/>
      <c r="CL695" s="369"/>
      <c r="CM695" s="312"/>
      <c r="CN695" s="370"/>
      <c r="CO695" s="370"/>
      <c r="CP695" s="370"/>
      <c r="CQ695" s="312"/>
      <c r="CR695" s="312"/>
      <c r="CS695" s="308"/>
      <c r="CT695" s="312"/>
      <c r="CU695" s="312"/>
      <c r="CV695" s="312"/>
      <c r="CW695" s="312"/>
      <c r="CX695" s="384"/>
      <c r="CY695" s="312"/>
      <c r="CZ695" s="372"/>
    </row>
    <row r="696" spans="1:104" s="1" customFormat="1" hidden="1">
      <c r="A696" s="271">
        <v>45255</v>
      </c>
      <c r="B696" s="380"/>
      <c r="C696" s="381"/>
      <c r="D696" s="382"/>
      <c r="E696" s="382"/>
      <c r="F696" s="382"/>
      <c r="G696" s="312"/>
      <c r="H696" s="308"/>
      <c r="I696" s="308"/>
      <c r="J696" s="308"/>
      <c r="K696" s="308"/>
      <c r="L696" s="308"/>
      <c r="M696" s="371"/>
      <c r="N696" s="371"/>
      <c r="O696" s="312"/>
      <c r="P696" s="383"/>
      <c r="Q696" s="369">
        <v>0.79</v>
      </c>
      <c r="R696" s="312"/>
      <c r="S696" s="370">
        <v>1.1445352076187134</v>
      </c>
      <c r="T696" s="370">
        <v>0</v>
      </c>
      <c r="U696" s="370">
        <v>0</v>
      </c>
      <c r="V696" s="312">
        <f>_xll.SRS1Splines.Functions25.Linear_Interp(V_NK3!$P$8:$P$32,V_NK3!$R$8:$R$32,AC696)</f>
        <v>528.03120362000004</v>
      </c>
      <c r="W696" s="312">
        <f>(V696/V_NK3!$R$28)*100</f>
        <v>97.396290897693532</v>
      </c>
      <c r="X696" s="308">
        <f>V696-V_NK3!$R$8</f>
        <v>471.45255162000007</v>
      </c>
      <c r="Y696" s="308">
        <f>IFERROR((V696 - V_NK3!$V$10) / (V_NK3!$V$9- V_NK3!$V$10) * 100, 0)</f>
        <v>97.092905576248626</v>
      </c>
      <c r="Z696" s="308">
        <v>541.79999999999995</v>
      </c>
      <c r="AA696" s="308">
        <v>521</v>
      </c>
      <c r="AB696" s="312">
        <v>539.35</v>
      </c>
      <c r="AC696" s="371">
        <v>540.63</v>
      </c>
      <c r="AD696" s="308">
        <v>0</v>
      </c>
      <c r="AE696" s="372">
        <v>0</v>
      </c>
      <c r="AF696" s="373">
        <v>0</v>
      </c>
      <c r="AG696" s="312"/>
      <c r="AH696" s="370">
        <v>0.37769661851417541</v>
      </c>
      <c r="AI696" s="370">
        <v>2.2702928399999998</v>
      </c>
      <c r="AJ696" s="370">
        <v>0</v>
      </c>
      <c r="AK696" s="312">
        <f>_xll.SRS1Splines.Functions25.Linear_Interp(V_NK2!$R$10:$R$21,V_NK2!$T$10:$T$21,AR696)</f>
        <v>58.075857142886399</v>
      </c>
      <c r="AL696" s="312">
        <f>(AK696/V_NK2!$T$18)*100</f>
        <v>81.338735494238648</v>
      </c>
      <c r="AM696" s="308">
        <f>AK696-V_NK2!$T$11</f>
        <v>17.255857142858602</v>
      </c>
      <c r="AN696" s="308">
        <f>IFERROR((AK696 - V_NK2!$X$12) / (V_NK2!$X$11- V_NK2!$X$12) * 100, 0)</f>
        <v>56.428571428578969</v>
      </c>
      <c r="AO696" s="308">
        <v>427</v>
      </c>
      <c r="AP696" s="308">
        <v>420</v>
      </c>
      <c r="AQ696" s="308">
        <v>424.91</v>
      </c>
      <c r="AR696" s="371">
        <v>423.95</v>
      </c>
      <c r="AS696" s="312">
        <v>0.68366666666666676</v>
      </c>
      <c r="AT696" s="372">
        <v>0.53668866900000001</v>
      </c>
      <c r="AU696" s="369"/>
      <c r="AV696" s="312"/>
      <c r="AW696" s="370"/>
      <c r="AX696" s="370"/>
      <c r="AY696" s="370"/>
      <c r="AZ696" s="312"/>
      <c r="BA696" s="312"/>
      <c r="BB696" s="308"/>
      <c r="BC696" s="308"/>
      <c r="BD696" s="308"/>
      <c r="BE696" s="308"/>
      <c r="BF696" s="374"/>
      <c r="BG696" s="312"/>
      <c r="BH696" s="372"/>
      <c r="BI696" s="369"/>
      <c r="BJ696" s="312"/>
      <c r="BK696" s="370">
        <v>1.15603121976392</v>
      </c>
      <c r="BL696" s="370">
        <v>1.15603121976392</v>
      </c>
      <c r="BM696" s="370">
        <f t="shared" si="6"/>
        <v>0</v>
      </c>
      <c r="BN696" s="312">
        <f>_xll.SRS1Splines.Functions25.Linear_Interp(V_XNN1!$K$3:$K$8,V_XNN1!$L$3:$L$8,BT696)</f>
        <v>0.21</v>
      </c>
      <c r="BO696" s="312">
        <f>(BN696/V_XNN1!$L$7)*100</f>
        <v>100</v>
      </c>
      <c r="BP696" s="308">
        <f>_xll.SRS1Splines.Functions25.Linear_Interp(V_XNN1!$K$3:$K$8,V_XNN1!$M$3:$M$8,BT696)</f>
        <v>5.3999999999999999E-2</v>
      </c>
      <c r="BQ696" s="308">
        <f>IFERROR((BN696 - V_XNN1!$M$16) / (V_XNN1!$M$15- V_XNN1!$M$16) * 100, 0)</f>
        <v>72.423398328690809</v>
      </c>
      <c r="BR696" s="308">
        <v>252</v>
      </c>
      <c r="BS696" s="308">
        <v>249</v>
      </c>
      <c r="BT696" s="374">
        <v>252</v>
      </c>
      <c r="BU696" s="312">
        <v>0.216</v>
      </c>
      <c r="BV696" s="372">
        <v>0.17358000000000001</v>
      </c>
      <c r="BW696" s="369"/>
      <c r="BX696" s="312"/>
      <c r="BY696" s="370"/>
      <c r="BZ696" s="370"/>
      <c r="CA696" s="370"/>
      <c r="CB696" s="312"/>
      <c r="CC696" s="312"/>
      <c r="CD696" s="308"/>
      <c r="CE696" s="312"/>
      <c r="CF696" s="312"/>
      <c r="CG696" s="312"/>
      <c r="CH696" s="312"/>
      <c r="CI696" s="384"/>
      <c r="CJ696" s="312"/>
      <c r="CK696" s="372"/>
      <c r="CL696" s="369"/>
      <c r="CM696" s="312"/>
      <c r="CN696" s="370"/>
      <c r="CO696" s="370"/>
      <c r="CP696" s="370"/>
      <c r="CQ696" s="312"/>
      <c r="CR696" s="312"/>
      <c r="CS696" s="308"/>
      <c r="CT696" s="312"/>
      <c r="CU696" s="312"/>
      <c r="CV696" s="312"/>
      <c r="CW696" s="312"/>
      <c r="CX696" s="384"/>
      <c r="CY696" s="312"/>
      <c r="CZ696" s="372"/>
    </row>
    <row r="697" spans="1:104" s="1" customFormat="1" hidden="1">
      <c r="A697" s="271">
        <v>45256</v>
      </c>
      <c r="B697" s="380"/>
      <c r="C697" s="381"/>
      <c r="D697" s="382"/>
      <c r="E697" s="382"/>
      <c r="F697" s="382"/>
      <c r="G697" s="312"/>
      <c r="H697" s="308"/>
      <c r="I697" s="308"/>
      <c r="J697" s="308"/>
      <c r="K697" s="308"/>
      <c r="L697" s="308"/>
      <c r="M697" s="371"/>
      <c r="N697" s="371"/>
      <c r="O697" s="312"/>
      <c r="P697" s="383"/>
      <c r="Q697" s="369">
        <v>0</v>
      </c>
      <c r="R697" s="312"/>
      <c r="S697" s="370">
        <v>1.5260469434967041</v>
      </c>
      <c r="T697" s="370">
        <v>0</v>
      </c>
      <c r="U697" s="370">
        <v>0</v>
      </c>
      <c r="V697" s="312">
        <f>_xll.SRS1Splines.Functions25.Linear_Interp(V_NK3!$P$8:$P$32,V_NK3!$R$8:$R$32,AC697)</f>
        <v>529.55725057999803</v>
      </c>
      <c r="W697" s="312">
        <f>(V697/V_NK3!$R$28)*100</f>
        <v>97.677772962807381</v>
      </c>
      <c r="X697" s="308">
        <f>V697-V_NK3!$R$8</f>
        <v>472.97859857999805</v>
      </c>
      <c r="Y697" s="308">
        <f>IFERROR((V697 - V_NK3!$V$10) / (V_NK3!$V$9- V_NK3!$V$10) * 100, 0)</f>
        <v>97.407186054491603</v>
      </c>
      <c r="Z697" s="308">
        <v>541.79999999999995</v>
      </c>
      <c r="AA697" s="308">
        <v>521</v>
      </c>
      <c r="AB697" s="312">
        <v>539.35</v>
      </c>
      <c r="AC697" s="371">
        <v>540.66999999999996</v>
      </c>
      <c r="AD697" s="308">
        <v>0.79</v>
      </c>
      <c r="AE697" s="372">
        <v>0</v>
      </c>
      <c r="AF697" s="373">
        <v>0</v>
      </c>
      <c r="AG697" s="312"/>
      <c r="AH697" s="370">
        <v>0.50359549135391235</v>
      </c>
      <c r="AI697" s="370">
        <v>0.7866031745454547</v>
      </c>
      <c r="AJ697" s="370">
        <v>0</v>
      </c>
      <c r="AK697" s="312">
        <f>_xll.SRS1Splines.Functions25.Linear_Interp(V_NK2!$R$10:$R$21,V_NK2!$T$10:$T$21,AR697)</f>
        <v>57.770057142886401</v>
      </c>
      <c r="AL697" s="312">
        <f>(AK697/V_NK2!$T$18)*100</f>
        <v>80.910444177712037</v>
      </c>
      <c r="AM697" s="308">
        <f>AK697-V_NK2!$T$11</f>
        <v>16.950057142858604</v>
      </c>
      <c r="AN697" s="308">
        <f>IFERROR((AK697 - V_NK2!$X$12) / (V_NK2!$X$11- V_NK2!$X$12) * 100, 0)</f>
        <v>55.428571428578934</v>
      </c>
      <c r="AO697" s="308">
        <v>427</v>
      </c>
      <c r="AP697" s="308">
        <v>420</v>
      </c>
      <c r="AQ697" s="308">
        <v>424.91</v>
      </c>
      <c r="AR697" s="371">
        <v>423.88</v>
      </c>
      <c r="AS697" s="312">
        <v>0.68366666666666676</v>
      </c>
      <c r="AT697" s="372">
        <v>0</v>
      </c>
      <c r="AU697" s="369"/>
      <c r="AV697" s="312"/>
      <c r="AW697" s="370"/>
      <c r="AX697" s="370"/>
      <c r="AY697" s="370"/>
      <c r="AZ697" s="312"/>
      <c r="BA697" s="312"/>
      <c r="BB697" s="308"/>
      <c r="BC697" s="308"/>
      <c r="BD697" s="308"/>
      <c r="BE697" s="308"/>
      <c r="BF697" s="374"/>
      <c r="BG697" s="312"/>
      <c r="BH697" s="372"/>
      <c r="BI697" s="369"/>
      <c r="BJ697" s="312"/>
      <c r="BK697" s="370">
        <v>1.1592636263948901</v>
      </c>
      <c r="BL697" s="370">
        <v>1.1592636263948901</v>
      </c>
      <c r="BM697" s="370">
        <f t="shared" si="6"/>
        <v>0</v>
      </c>
      <c r="BN697" s="312">
        <f>_xll.SRS1Splines.Functions25.Linear_Interp(V_XNN1!$K$3:$K$8,V_XNN1!$L$3:$L$8,BT697)</f>
        <v>0.21</v>
      </c>
      <c r="BO697" s="312">
        <f>(BN697/V_XNN1!$L$7)*100</f>
        <v>100</v>
      </c>
      <c r="BP697" s="308">
        <f>_xll.SRS1Splines.Functions25.Linear_Interp(V_XNN1!$K$3:$K$8,V_XNN1!$M$3:$M$8,BT697)</f>
        <v>5.3999999999999999E-2</v>
      </c>
      <c r="BQ697" s="308">
        <f>IFERROR((BN697 - V_XNN1!$M$16) / (V_XNN1!$M$15- V_XNN1!$M$16) * 100, 0)</f>
        <v>72.423398328690809</v>
      </c>
      <c r="BR697" s="308">
        <v>252</v>
      </c>
      <c r="BS697" s="308">
        <v>249</v>
      </c>
      <c r="BT697" s="374">
        <v>252</v>
      </c>
      <c r="BU697" s="312">
        <v>0.216</v>
      </c>
      <c r="BV697" s="372">
        <v>0.16594399999999998</v>
      </c>
      <c r="BW697" s="369"/>
      <c r="BX697" s="312"/>
      <c r="BY697" s="370"/>
      <c r="BZ697" s="370"/>
      <c r="CA697" s="370"/>
      <c r="CB697" s="312"/>
      <c r="CC697" s="312"/>
      <c r="CD697" s="308"/>
      <c r="CE697" s="312"/>
      <c r="CF697" s="312"/>
      <c r="CG697" s="312"/>
      <c r="CH697" s="312"/>
      <c r="CI697" s="384"/>
      <c r="CJ697" s="312"/>
      <c r="CK697" s="372"/>
      <c r="CL697" s="369"/>
      <c r="CM697" s="312"/>
      <c r="CN697" s="370"/>
      <c r="CO697" s="370"/>
      <c r="CP697" s="370"/>
      <c r="CQ697" s="312"/>
      <c r="CR697" s="312"/>
      <c r="CS697" s="308"/>
      <c r="CT697" s="312"/>
      <c r="CU697" s="312"/>
      <c r="CV697" s="312"/>
      <c r="CW697" s="312"/>
      <c r="CX697" s="384"/>
      <c r="CY697" s="312"/>
      <c r="CZ697" s="372"/>
    </row>
    <row r="698" spans="1:104" s="1" customFormat="1" hidden="1">
      <c r="A698" s="271">
        <v>45257</v>
      </c>
      <c r="B698" s="380"/>
      <c r="C698" s="381"/>
      <c r="D698" s="382"/>
      <c r="E698" s="382"/>
      <c r="F698" s="382"/>
      <c r="G698" s="312"/>
      <c r="H698" s="308"/>
      <c r="I698" s="308"/>
      <c r="J698" s="308"/>
      <c r="K698" s="308"/>
      <c r="L698" s="308"/>
      <c r="M698" s="371"/>
      <c r="N698" s="371"/>
      <c r="O698" s="312"/>
      <c r="P698" s="383"/>
      <c r="Q698" s="369">
        <v>0</v>
      </c>
      <c r="R698" s="312"/>
      <c r="S698" s="370">
        <v>0.76302347175216678</v>
      </c>
      <c r="T698" s="370">
        <v>0</v>
      </c>
      <c r="U698" s="370">
        <v>0</v>
      </c>
      <c r="V698" s="312">
        <f>_xll.SRS1Splines.Functions25.Linear_Interp(V_NK3!$P$8:$P$32,V_NK3!$R$8:$R$32,AC698)</f>
        <v>530.32027406000202</v>
      </c>
      <c r="W698" s="312">
        <f>(V698/V_NK3!$R$28)*100</f>
        <v>97.818513995365223</v>
      </c>
      <c r="X698" s="308">
        <f>V698-V_NK3!$R$8</f>
        <v>473.74162206000204</v>
      </c>
      <c r="Y698" s="308">
        <f>IFERROR((V698 - V_NK3!$V$10) / (V_NK3!$V$9- V_NK3!$V$10) * 100, 0)</f>
        <v>97.564326293614116</v>
      </c>
      <c r="Z698" s="308">
        <v>541.79999999999995</v>
      </c>
      <c r="AA698" s="308">
        <v>521</v>
      </c>
      <c r="AB698" s="312">
        <v>539.35</v>
      </c>
      <c r="AC698" s="371">
        <v>540.69000000000005</v>
      </c>
      <c r="AD698" s="308">
        <v>0.79</v>
      </c>
      <c r="AE698" s="372">
        <v>0</v>
      </c>
      <c r="AF698" s="373">
        <v>0</v>
      </c>
      <c r="AG698" s="312"/>
      <c r="AH698" s="370">
        <v>0.251797745678215</v>
      </c>
      <c r="AI698" s="370">
        <v>0</v>
      </c>
      <c r="AJ698" s="370">
        <v>0</v>
      </c>
      <c r="AK698" s="312">
        <f>_xll.SRS1Splines.Functions25.Linear_Interp(V_NK2!$R$10:$R$21,V_NK2!$T$10:$T$21,AR698)</f>
        <v>58.075857142886399</v>
      </c>
      <c r="AL698" s="312">
        <f>(AK698/V_NK2!$T$18)*100</f>
        <v>81.338735494238648</v>
      </c>
      <c r="AM698" s="308">
        <f>AK698-V_NK2!$T$11</f>
        <v>17.255857142858602</v>
      </c>
      <c r="AN698" s="308">
        <f>IFERROR((AK698 - V_NK2!$X$12) / (V_NK2!$X$11- V_NK2!$X$12) * 100, 0)</f>
        <v>56.428571428578969</v>
      </c>
      <c r="AO698" s="308">
        <v>427</v>
      </c>
      <c r="AP698" s="308">
        <v>420</v>
      </c>
      <c r="AQ698" s="308">
        <v>424.91</v>
      </c>
      <c r="AR698" s="371">
        <v>423.95</v>
      </c>
      <c r="AS698" s="312">
        <v>0.68366666666666676</v>
      </c>
      <c r="AT698" s="372">
        <v>0</v>
      </c>
      <c r="AU698" s="369"/>
      <c r="AV698" s="312"/>
      <c r="AW698" s="370"/>
      <c r="AX698" s="370"/>
      <c r="AY698" s="370"/>
      <c r="AZ698" s="312"/>
      <c r="BA698" s="312"/>
      <c r="BB698" s="308"/>
      <c r="BC698" s="308"/>
      <c r="BD698" s="308"/>
      <c r="BE698" s="308"/>
      <c r="BF698" s="374"/>
      <c r="BG698" s="312"/>
      <c r="BH698" s="372"/>
      <c r="BI698" s="369"/>
      <c r="BJ698" s="312"/>
      <c r="BK698" s="370">
        <v>1.1313562536283301</v>
      </c>
      <c r="BL698" s="370">
        <v>1.1313562536283301</v>
      </c>
      <c r="BM698" s="370">
        <f t="shared" si="6"/>
        <v>0</v>
      </c>
      <c r="BN698" s="312">
        <f>_xll.SRS1Splines.Functions25.Linear_Interp(V_XNN1!$K$3:$K$8,V_XNN1!$L$3:$L$8,BT698)</f>
        <v>0.21</v>
      </c>
      <c r="BO698" s="312">
        <f>(BN698/V_XNN1!$L$7)*100</f>
        <v>100</v>
      </c>
      <c r="BP698" s="308">
        <f>_xll.SRS1Splines.Functions25.Linear_Interp(V_XNN1!$K$3:$K$8,V_XNN1!$M$3:$M$8,BT698)</f>
        <v>5.3999999999999999E-2</v>
      </c>
      <c r="BQ698" s="308">
        <f>IFERROR((BN698 - V_XNN1!$M$16) / (V_XNN1!$M$15- V_XNN1!$M$16) * 100, 0)</f>
        <v>72.423398328690809</v>
      </c>
      <c r="BR698" s="308">
        <v>252</v>
      </c>
      <c r="BS698" s="308">
        <v>249</v>
      </c>
      <c r="BT698" s="374">
        <v>252</v>
      </c>
      <c r="BU698" s="312">
        <v>0.192</v>
      </c>
      <c r="BV698" s="372">
        <v>0.166408</v>
      </c>
      <c r="BW698" s="369"/>
      <c r="BX698" s="312"/>
      <c r="BY698" s="370"/>
      <c r="BZ698" s="370"/>
      <c r="CA698" s="370"/>
      <c r="CB698" s="312"/>
      <c r="CC698" s="312"/>
      <c r="CD698" s="308"/>
      <c r="CE698" s="312"/>
      <c r="CF698" s="312"/>
      <c r="CG698" s="312"/>
      <c r="CH698" s="312"/>
      <c r="CI698" s="384"/>
      <c r="CJ698" s="312"/>
      <c r="CK698" s="372"/>
      <c r="CL698" s="369"/>
      <c r="CM698" s="312"/>
      <c r="CN698" s="370"/>
      <c r="CO698" s="370"/>
      <c r="CP698" s="370"/>
      <c r="CQ698" s="312"/>
      <c r="CR698" s="312"/>
      <c r="CS698" s="308"/>
      <c r="CT698" s="312"/>
      <c r="CU698" s="312"/>
      <c r="CV698" s="312"/>
      <c r="CW698" s="312"/>
      <c r="CX698" s="384"/>
      <c r="CY698" s="312"/>
      <c r="CZ698" s="372"/>
    </row>
    <row r="699" spans="1:104" s="1" customFormat="1" hidden="1">
      <c r="A699" s="271">
        <v>45258</v>
      </c>
      <c r="B699" s="380"/>
      <c r="C699" s="381"/>
      <c r="D699" s="382"/>
      <c r="E699" s="382"/>
      <c r="F699" s="382"/>
      <c r="G699" s="312"/>
      <c r="H699" s="308"/>
      <c r="I699" s="308"/>
      <c r="J699" s="308"/>
      <c r="K699" s="308"/>
      <c r="L699" s="308"/>
      <c r="M699" s="371"/>
      <c r="N699" s="371"/>
      <c r="O699" s="312"/>
      <c r="P699" s="383"/>
      <c r="Q699" s="369">
        <v>0</v>
      </c>
      <c r="R699" s="312"/>
      <c r="S699" s="370">
        <v>1.5260469434967041</v>
      </c>
      <c r="T699" s="370">
        <v>0</v>
      </c>
      <c r="U699" s="370">
        <v>0</v>
      </c>
      <c r="V699" s="312">
        <f>_xll.SRS1Splines.Functions25.Linear_Interp(V_NK3!$P$8:$P$32,V_NK3!$R$8:$R$32,AC699)</f>
        <v>531.84632102000103</v>
      </c>
      <c r="W699" s="312">
        <f>(V699/V_NK3!$R$28)*100</f>
        <v>98.099996060479242</v>
      </c>
      <c r="X699" s="308">
        <f>V699-V_NK3!$R$8</f>
        <v>475.26766902000105</v>
      </c>
      <c r="Y699" s="308">
        <f>IFERROR((V699 - V_NK3!$V$10) / (V_NK3!$V$9- V_NK3!$V$10) * 100, 0)</f>
        <v>97.878606771857307</v>
      </c>
      <c r="Z699" s="308">
        <v>541.79999999999995</v>
      </c>
      <c r="AA699" s="308">
        <v>521</v>
      </c>
      <c r="AB699" s="312">
        <v>539.35</v>
      </c>
      <c r="AC699" s="371">
        <v>540.73</v>
      </c>
      <c r="AD699" s="308">
        <v>0.79</v>
      </c>
      <c r="AE699" s="372">
        <v>0</v>
      </c>
      <c r="AF699" s="373">
        <v>0</v>
      </c>
      <c r="AG699" s="312"/>
      <c r="AH699" s="370">
        <v>0.50359549135391235</v>
      </c>
      <c r="AI699" s="370">
        <v>0</v>
      </c>
      <c r="AJ699" s="370">
        <v>0</v>
      </c>
      <c r="AK699" s="312">
        <f>_xll.SRS1Splines.Functions25.Linear_Interp(V_NK2!$R$10:$R$21,V_NK2!$T$10:$T$21,AR699)</f>
        <v>58.381657142886297</v>
      </c>
      <c r="AL699" s="312">
        <f>(AK699/V_NK2!$T$18)*100</f>
        <v>81.767026810765117</v>
      </c>
      <c r="AM699" s="308">
        <f>AK699-V_NK2!$T$11</f>
        <v>17.5616571428585</v>
      </c>
      <c r="AN699" s="308">
        <f>IFERROR((AK699 - V_NK2!$X$12) / (V_NK2!$X$11- V_NK2!$X$12) * 100, 0)</f>
        <v>57.428571428578692</v>
      </c>
      <c r="AO699" s="308">
        <v>427</v>
      </c>
      <c r="AP699" s="308">
        <v>420</v>
      </c>
      <c r="AQ699" s="308">
        <v>424.91</v>
      </c>
      <c r="AR699" s="371">
        <v>424.02</v>
      </c>
      <c r="AS699" s="312">
        <v>0.68366666666666676</v>
      </c>
      <c r="AT699" s="372">
        <v>0</v>
      </c>
      <c r="AU699" s="369"/>
      <c r="AV699" s="312"/>
      <c r="AW699" s="370"/>
      <c r="AX699" s="370"/>
      <c r="AY699" s="370"/>
      <c r="AZ699" s="312"/>
      <c r="BA699" s="312"/>
      <c r="BB699" s="308"/>
      <c r="BC699" s="308"/>
      <c r="BD699" s="308"/>
      <c r="BE699" s="308"/>
      <c r="BF699" s="374"/>
      <c r="BG699" s="312"/>
      <c r="BH699" s="372"/>
      <c r="BI699" s="369"/>
      <c r="BJ699" s="312"/>
      <c r="BK699" s="370">
        <v>1.1312169257563101</v>
      </c>
      <c r="BL699" s="370">
        <v>1.1312169257563101</v>
      </c>
      <c r="BM699" s="370">
        <f t="shared" si="6"/>
        <v>0</v>
      </c>
      <c r="BN699" s="312">
        <f>_xll.SRS1Splines.Functions25.Linear_Interp(V_XNN1!$K$3:$K$8,V_XNN1!$L$3:$L$8,BT699)</f>
        <v>0.21</v>
      </c>
      <c r="BO699" s="312">
        <f>(BN699/V_XNN1!$L$7)*100</f>
        <v>100</v>
      </c>
      <c r="BP699" s="308">
        <f>_xll.SRS1Splines.Functions25.Linear_Interp(V_XNN1!$K$3:$K$8,V_XNN1!$M$3:$M$8,BT699)</f>
        <v>5.3999999999999999E-2</v>
      </c>
      <c r="BQ699" s="308">
        <f>IFERROR((BN699 - V_XNN1!$M$16) / (V_XNN1!$M$15- V_XNN1!$M$16) * 100, 0)</f>
        <v>72.423398328690809</v>
      </c>
      <c r="BR699" s="308">
        <v>252</v>
      </c>
      <c r="BS699" s="308">
        <v>249</v>
      </c>
      <c r="BT699" s="374">
        <v>252</v>
      </c>
      <c r="BU699" s="312">
        <v>0.192</v>
      </c>
      <c r="BV699" s="372">
        <v>0.16240199999999999</v>
      </c>
      <c r="BW699" s="369"/>
      <c r="BX699" s="312"/>
      <c r="BY699" s="370"/>
      <c r="BZ699" s="370"/>
      <c r="CA699" s="370"/>
      <c r="CB699" s="312"/>
      <c r="CC699" s="312"/>
      <c r="CD699" s="308"/>
      <c r="CE699" s="312"/>
      <c r="CF699" s="312"/>
      <c r="CG699" s="312"/>
      <c r="CH699" s="312"/>
      <c r="CI699" s="384"/>
      <c r="CJ699" s="312"/>
      <c r="CK699" s="372"/>
      <c r="CL699" s="369"/>
      <c r="CM699" s="312"/>
      <c r="CN699" s="370"/>
      <c r="CO699" s="370"/>
      <c r="CP699" s="370"/>
      <c r="CQ699" s="312"/>
      <c r="CR699" s="312"/>
      <c r="CS699" s="308"/>
      <c r="CT699" s="312"/>
      <c r="CU699" s="312"/>
      <c r="CV699" s="312"/>
      <c r="CW699" s="312"/>
      <c r="CX699" s="384"/>
      <c r="CY699" s="312"/>
      <c r="CZ699" s="372"/>
    </row>
    <row r="700" spans="1:104" s="1" customFormat="1" hidden="1">
      <c r="A700" s="271">
        <v>45259</v>
      </c>
      <c r="B700" s="380"/>
      <c r="C700" s="381"/>
      <c r="D700" s="382"/>
      <c r="E700" s="382"/>
      <c r="F700" s="382"/>
      <c r="G700" s="312"/>
      <c r="H700" s="308"/>
      <c r="I700" s="308"/>
      <c r="J700" s="308"/>
      <c r="K700" s="308"/>
      <c r="L700" s="308"/>
      <c r="M700" s="371"/>
      <c r="N700" s="371"/>
      <c r="O700" s="312"/>
      <c r="P700" s="383"/>
      <c r="Q700" s="369">
        <v>0</v>
      </c>
      <c r="R700" s="312"/>
      <c r="S700" s="370">
        <v>1.5260469434967041</v>
      </c>
      <c r="T700" s="370">
        <v>0</v>
      </c>
      <c r="U700" s="370">
        <v>0</v>
      </c>
      <c r="V700" s="312">
        <f>_xll.SRS1Splines.Functions25.Linear_Interp(V_NK3!$P$8:$P$32,V_NK3!$R$8:$R$32,AC700)</f>
        <v>533.37236797999901</v>
      </c>
      <c r="W700" s="312">
        <f>(V700/V_NK3!$R$28)*100</f>
        <v>98.381478125593091</v>
      </c>
      <c r="X700" s="308">
        <f>V700-V_NK3!$R$8</f>
        <v>476.79371597999904</v>
      </c>
      <c r="Y700" s="308">
        <f>IFERROR((V700 - V_NK3!$V$10) / (V_NK3!$V$9- V_NK3!$V$10) * 100, 0)</f>
        <v>98.192887250100284</v>
      </c>
      <c r="Z700" s="308">
        <v>541.79999999999995</v>
      </c>
      <c r="AA700" s="308">
        <v>521</v>
      </c>
      <c r="AB700" s="312">
        <v>539.35</v>
      </c>
      <c r="AC700" s="371">
        <v>540.77</v>
      </c>
      <c r="AD700" s="308">
        <v>0.79</v>
      </c>
      <c r="AE700" s="372">
        <v>0</v>
      </c>
      <c r="AF700" s="373">
        <v>0</v>
      </c>
      <c r="AG700" s="312"/>
      <c r="AH700" s="370">
        <v>0.50359549135391235</v>
      </c>
      <c r="AI700" s="370">
        <v>0</v>
      </c>
      <c r="AJ700" s="370">
        <v>0</v>
      </c>
      <c r="AK700" s="312">
        <f>_xll.SRS1Splines.Functions25.Linear_Interp(V_NK2!$R$10:$R$21,V_NK2!$T$10:$T$21,AR700)</f>
        <v>58.643771428600701</v>
      </c>
      <c r="AL700" s="312">
        <f>(AK700/V_NK2!$T$18)*100</f>
        <v>82.134133653502374</v>
      </c>
      <c r="AM700" s="308">
        <f>AK700-V_NK2!$T$11</f>
        <v>17.823771428572904</v>
      </c>
      <c r="AN700" s="308">
        <f>IFERROR((AK700 - V_NK2!$X$12) / (V_NK2!$X$11- V_NK2!$X$12) * 100, 0)</f>
        <v>58.285714285721966</v>
      </c>
      <c r="AO700" s="308">
        <v>427</v>
      </c>
      <c r="AP700" s="308">
        <v>420</v>
      </c>
      <c r="AQ700" s="308">
        <v>424.91</v>
      </c>
      <c r="AR700" s="371">
        <v>424.08</v>
      </c>
      <c r="AS700" s="312">
        <v>0.68366666666666676</v>
      </c>
      <c r="AT700" s="372">
        <v>0</v>
      </c>
      <c r="AU700" s="369"/>
      <c r="AV700" s="312"/>
      <c r="AW700" s="370"/>
      <c r="AX700" s="370"/>
      <c r="AY700" s="370"/>
      <c r="AZ700" s="312"/>
      <c r="BA700" s="312"/>
      <c r="BB700" s="308"/>
      <c r="BC700" s="308"/>
      <c r="BD700" s="308"/>
      <c r="BE700" s="308"/>
      <c r="BF700" s="374"/>
      <c r="BG700" s="312"/>
      <c r="BH700" s="372"/>
      <c r="BI700" s="369"/>
      <c r="BJ700" s="312"/>
      <c r="BK700" s="370">
        <v>1.1144975811133302</v>
      </c>
      <c r="BL700" s="370">
        <v>1.1144975811133302</v>
      </c>
      <c r="BM700" s="370">
        <f t="shared" si="6"/>
        <v>0</v>
      </c>
      <c r="BN700" s="312">
        <f>_xll.SRS1Splines.Functions25.Linear_Interp(V_XNN1!$K$3:$K$8,V_XNN1!$L$3:$L$8,BT700)</f>
        <v>0.21</v>
      </c>
      <c r="BO700" s="312">
        <f>(BN700/V_XNN1!$L$7)*100</f>
        <v>100</v>
      </c>
      <c r="BP700" s="308">
        <f>_xll.SRS1Splines.Functions25.Linear_Interp(V_XNN1!$K$3:$K$8,V_XNN1!$M$3:$M$8,BT700)</f>
        <v>5.3999999999999999E-2</v>
      </c>
      <c r="BQ700" s="308">
        <f>IFERROR((BN700 - V_XNN1!$M$16) / (V_XNN1!$M$15- V_XNN1!$M$16) * 100, 0)</f>
        <v>72.423398328690809</v>
      </c>
      <c r="BR700" s="308">
        <v>252</v>
      </c>
      <c r="BS700" s="308">
        <v>249</v>
      </c>
      <c r="BT700" s="374">
        <v>252</v>
      </c>
      <c r="BU700" s="312">
        <v>0.192</v>
      </c>
      <c r="BV700" s="372">
        <v>0.162382</v>
      </c>
      <c r="BW700" s="369"/>
      <c r="BX700" s="312"/>
      <c r="BY700" s="370"/>
      <c r="BZ700" s="370"/>
      <c r="CA700" s="370"/>
      <c r="CB700" s="312"/>
      <c r="CC700" s="312"/>
      <c r="CD700" s="308"/>
      <c r="CE700" s="312"/>
      <c r="CF700" s="312"/>
      <c r="CG700" s="312"/>
      <c r="CH700" s="312"/>
      <c r="CI700" s="384"/>
      <c r="CJ700" s="312"/>
      <c r="CK700" s="372"/>
      <c r="CL700" s="369"/>
      <c r="CM700" s="312"/>
      <c r="CN700" s="370"/>
      <c r="CO700" s="370"/>
      <c r="CP700" s="370"/>
      <c r="CQ700" s="312"/>
      <c r="CR700" s="312"/>
      <c r="CS700" s="308"/>
      <c r="CT700" s="312"/>
      <c r="CU700" s="312"/>
      <c r="CV700" s="312"/>
      <c r="CW700" s="312"/>
      <c r="CX700" s="384"/>
      <c r="CY700" s="312"/>
      <c r="CZ700" s="372"/>
    </row>
    <row r="701" spans="1:104" s="1" customFormat="1" hidden="1">
      <c r="A701" s="271">
        <v>45260</v>
      </c>
      <c r="B701" s="380"/>
      <c r="C701" s="381"/>
      <c r="D701" s="382"/>
      <c r="E701" s="382"/>
      <c r="F701" s="382"/>
      <c r="G701" s="312"/>
      <c r="H701" s="308"/>
      <c r="I701" s="308"/>
      <c r="J701" s="308"/>
      <c r="K701" s="308"/>
      <c r="L701" s="308"/>
      <c r="M701" s="371"/>
      <c r="N701" s="371"/>
      <c r="O701" s="312"/>
      <c r="P701" s="383"/>
      <c r="Q701" s="369">
        <v>0</v>
      </c>
      <c r="R701" s="312"/>
      <c r="S701" s="370">
        <v>1.1445352076225281</v>
      </c>
      <c r="T701" s="370">
        <v>0</v>
      </c>
      <c r="U701" s="370">
        <v>0</v>
      </c>
      <c r="V701" s="312">
        <f>_xll.SRS1Splines.Functions25.Linear_Interp(V_NK3!$P$8:$P$32,V_NK3!$R$8:$R$32,AC701)</f>
        <v>534.51690319999796</v>
      </c>
      <c r="W701" s="312">
        <f>(V701/V_NK3!$R$28)*100</f>
        <v>98.592589674428552</v>
      </c>
      <c r="X701" s="308">
        <f>V701-V_NK3!$R$8</f>
        <v>477.93825119999798</v>
      </c>
      <c r="Y701" s="308">
        <f>IFERROR((V701 - V_NK3!$V$10) / (V_NK3!$V$9- V_NK3!$V$10) * 100, 0)</f>
        <v>98.42859760878261</v>
      </c>
      <c r="Z701" s="308">
        <v>541.79999999999995</v>
      </c>
      <c r="AA701" s="308">
        <v>521</v>
      </c>
      <c r="AB701" s="312">
        <v>539.35</v>
      </c>
      <c r="AC701" s="371">
        <v>540.79999999999995</v>
      </c>
      <c r="AD701" s="308">
        <v>0.79</v>
      </c>
      <c r="AE701" s="372">
        <v>0</v>
      </c>
      <c r="AF701" s="373">
        <v>0</v>
      </c>
      <c r="AG701" s="312"/>
      <c r="AH701" s="370">
        <v>0.37769661851543429</v>
      </c>
      <c r="AI701" s="370">
        <v>0</v>
      </c>
      <c r="AJ701" s="370">
        <v>0</v>
      </c>
      <c r="AK701" s="312">
        <f>_xll.SRS1Splines.Functions25.Linear_Interp(V_NK2!$R$10:$R$21,V_NK2!$T$10:$T$21,AR701)</f>
        <v>58.949571428600699</v>
      </c>
      <c r="AL701" s="312">
        <f>(AK701/V_NK2!$T$18)*100</f>
        <v>82.562424970028985</v>
      </c>
      <c r="AM701" s="308">
        <f>AK701-V_NK2!$T$11</f>
        <v>18.129571428572902</v>
      </c>
      <c r="AN701" s="308">
        <f>IFERROR((AK701 - V_NK2!$X$12) / (V_NK2!$X$11- V_NK2!$X$12) * 100, 0)</f>
        <v>59.285714285722015</v>
      </c>
      <c r="AO701" s="308">
        <v>427</v>
      </c>
      <c r="AP701" s="308">
        <v>420</v>
      </c>
      <c r="AQ701" s="308">
        <v>424.91</v>
      </c>
      <c r="AR701" s="371">
        <v>424.15</v>
      </c>
      <c r="AS701" s="312">
        <v>0.68366666666666676</v>
      </c>
      <c r="AT701" s="372">
        <v>0</v>
      </c>
      <c r="AU701" s="369"/>
      <c r="AV701" s="312"/>
      <c r="AW701" s="370"/>
      <c r="AX701" s="370"/>
      <c r="AY701" s="370"/>
      <c r="AZ701" s="312"/>
      <c r="BA701" s="312"/>
      <c r="BB701" s="308"/>
      <c r="BC701" s="308"/>
      <c r="BD701" s="308"/>
      <c r="BE701" s="308"/>
      <c r="BF701" s="374"/>
      <c r="BG701" s="312"/>
      <c r="BH701" s="372"/>
      <c r="BI701" s="369"/>
      <c r="BJ701" s="312"/>
      <c r="BK701" s="370">
        <v>1.10102457588854</v>
      </c>
      <c r="BL701" s="370">
        <v>1.10102457588854</v>
      </c>
      <c r="BM701" s="370">
        <f t="shared" si="6"/>
        <v>0</v>
      </c>
      <c r="BN701" s="312">
        <f>_xll.SRS1Splines.Functions25.Linear_Interp(V_XNN1!$K$3:$K$8,V_XNN1!$L$3:$L$8,BT701)</f>
        <v>0.21</v>
      </c>
      <c r="BO701" s="312">
        <f>(BN701/V_XNN1!$L$7)*100</f>
        <v>100</v>
      </c>
      <c r="BP701" s="308">
        <f>_xll.SRS1Splines.Functions25.Linear_Interp(V_XNN1!$K$3:$K$8,V_XNN1!$M$3:$M$8,BT701)</f>
        <v>5.3999999999999999E-2</v>
      </c>
      <c r="BQ701" s="308">
        <f>IFERROR((BN701 - V_XNN1!$M$16) / (V_XNN1!$M$15- V_XNN1!$M$16) * 100, 0)</f>
        <v>72.423398328690809</v>
      </c>
      <c r="BR701" s="308">
        <v>252</v>
      </c>
      <c r="BS701" s="308">
        <v>249</v>
      </c>
      <c r="BT701" s="374">
        <v>252</v>
      </c>
      <c r="BU701" s="312">
        <v>0.192</v>
      </c>
      <c r="BV701" s="372">
        <v>0.15998200000000001</v>
      </c>
      <c r="BW701" s="369"/>
      <c r="BX701" s="312"/>
      <c r="BY701" s="370"/>
      <c r="BZ701" s="370"/>
      <c r="CA701" s="370"/>
      <c r="CB701" s="312"/>
      <c r="CC701" s="312"/>
      <c r="CD701" s="308"/>
      <c r="CE701" s="312"/>
      <c r="CF701" s="312"/>
      <c r="CG701" s="312"/>
      <c r="CH701" s="312"/>
      <c r="CI701" s="384"/>
      <c r="CJ701" s="312"/>
      <c r="CK701" s="372"/>
      <c r="CL701" s="369"/>
      <c r="CM701" s="312"/>
      <c r="CN701" s="370"/>
      <c r="CO701" s="370"/>
      <c r="CP701" s="370"/>
      <c r="CQ701" s="312"/>
      <c r="CR701" s="312"/>
      <c r="CS701" s="308"/>
      <c r="CT701" s="312"/>
      <c r="CU701" s="312"/>
      <c r="CV701" s="312"/>
      <c r="CW701" s="312"/>
      <c r="CX701" s="384"/>
      <c r="CY701" s="312"/>
      <c r="CZ701" s="372"/>
    </row>
    <row r="702" spans="1:104" s="1" customFormat="1" hidden="1">
      <c r="A702" s="271">
        <v>45261</v>
      </c>
      <c r="B702" s="380"/>
      <c r="C702" s="381"/>
      <c r="D702" s="382"/>
      <c r="E702" s="382"/>
      <c r="F702" s="382"/>
      <c r="G702" s="312"/>
      <c r="H702" s="308"/>
      <c r="I702" s="308"/>
      <c r="J702" s="308"/>
      <c r="K702" s="308"/>
      <c r="L702" s="308"/>
      <c r="M702" s="371"/>
      <c r="N702" s="371"/>
      <c r="O702" s="312"/>
      <c r="P702" s="383"/>
      <c r="Q702" s="369">
        <v>0</v>
      </c>
      <c r="R702" s="312"/>
      <c r="S702" s="370">
        <v>1.1445352076263429</v>
      </c>
      <c r="T702" s="370">
        <v>0</v>
      </c>
      <c r="U702" s="370">
        <v>0</v>
      </c>
      <c r="V702" s="312">
        <f>_xll.SRS1Splines.Functions25.Linear_Interp(V_NK3!$P$8:$P$32,V_NK3!$R$8:$R$32,AC702)</f>
        <v>535.66143842000201</v>
      </c>
      <c r="W702" s="312">
        <f>(V702/V_NK3!$R$28)*100</f>
        <v>98.803701223264966</v>
      </c>
      <c r="X702" s="308">
        <f>V702-V_NK3!$R$8</f>
        <v>479.08278642000204</v>
      </c>
      <c r="Y702" s="308">
        <f>IFERROR((V702 - V_NK3!$V$10) / (V_NK3!$V$9- V_NK3!$V$10) * 100, 0)</f>
        <v>98.664307967465987</v>
      </c>
      <c r="Z702" s="308">
        <v>541.79999999999995</v>
      </c>
      <c r="AA702" s="308">
        <v>521</v>
      </c>
      <c r="AB702" s="312">
        <v>539.21</v>
      </c>
      <c r="AC702" s="371">
        <v>540.83000000000004</v>
      </c>
      <c r="AD702" s="308">
        <v>0.4</v>
      </c>
      <c r="AE702" s="372">
        <v>0</v>
      </c>
      <c r="AF702" s="373">
        <v>0</v>
      </c>
      <c r="AG702" s="312"/>
      <c r="AH702" s="370">
        <v>0.37769661851669312</v>
      </c>
      <c r="AI702" s="370">
        <v>0</v>
      </c>
      <c r="AJ702" s="370">
        <v>0</v>
      </c>
      <c r="AK702" s="312">
        <f>_xll.SRS1Splines.Functions25.Linear_Interp(V_NK2!$R$10:$R$21,V_NK2!$T$10:$T$21,AR702)</f>
        <v>59.255371428600903</v>
      </c>
      <c r="AL702" s="312">
        <f>(AK702/V_NK2!$T$18)*100</f>
        <v>82.99071628655588</v>
      </c>
      <c r="AM702" s="308">
        <f>AK702-V_NK2!$T$11</f>
        <v>18.435371428573106</v>
      </c>
      <c r="AN702" s="308">
        <f>IFERROR((AK702 - V_NK2!$X$12) / (V_NK2!$X$11- V_NK2!$X$12) * 100, 0)</f>
        <v>60.285714285722726</v>
      </c>
      <c r="AO702" s="308">
        <v>427</v>
      </c>
      <c r="AP702" s="308">
        <v>420</v>
      </c>
      <c r="AQ702" s="308">
        <v>425.39</v>
      </c>
      <c r="AR702" s="371">
        <v>424.22</v>
      </c>
      <c r="AS702" s="312">
        <v>0.49354838709677423</v>
      </c>
      <c r="AT702" s="372">
        <v>0</v>
      </c>
      <c r="AU702" s="369"/>
      <c r="AV702" s="312"/>
      <c r="AW702" s="370"/>
      <c r="AX702" s="370"/>
      <c r="AY702" s="370"/>
      <c r="AZ702" s="312"/>
      <c r="BA702" s="312"/>
      <c r="BB702" s="308"/>
      <c r="BC702" s="308"/>
      <c r="BD702" s="308"/>
      <c r="BE702" s="308"/>
      <c r="BF702" s="374"/>
      <c r="BG702" s="312"/>
      <c r="BH702" s="372"/>
      <c r="BI702" s="369"/>
      <c r="BJ702" s="312"/>
      <c r="BK702" s="370">
        <v>1.09531213313552</v>
      </c>
      <c r="BL702" s="370">
        <v>1.09531213313552</v>
      </c>
      <c r="BM702" s="370">
        <f t="shared" si="6"/>
        <v>0</v>
      </c>
      <c r="BN702" s="312">
        <f>_xll.SRS1Splines.Functions25.Linear_Interp(V_XNN1!$K$3:$K$8,V_XNN1!$L$3:$L$8,BT702)</f>
        <v>0.21</v>
      </c>
      <c r="BO702" s="312">
        <f>(BN702/V_XNN1!$L$7)*100</f>
        <v>100</v>
      </c>
      <c r="BP702" s="308">
        <f>_xll.SRS1Splines.Functions25.Linear_Interp(V_XNN1!$K$3:$K$8,V_XNN1!$M$3:$M$8,BT702)</f>
        <v>5.3999999999999999E-2</v>
      </c>
      <c r="BQ702" s="308">
        <f>IFERROR((BN702 - V_XNN1!$M$16) / (V_XNN1!$M$15- V_XNN1!$M$16) * 100, 0)</f>
        <v>72.423398328690809</v>
      </c>
      <c r="BR702" s="308">
        <v>252</v>
      </c>
      <c r="BS702" s="308">
        <v>249</v>
      </c>
      <c r="BT702" s="374">
        <v>252</v>
      </c>
      <c r="BU702" s="312">
        <v>0.192</v>
      </c>
      <c r="BV702" s="372">
        <v>0.15804799999999999</v>
      </c>
      <c r="BW702" s="369"/>
      <c r="BX702" s="312"/>
      <c r="BY702" s="370"/>
      <c r="BZ702" s="370"/>
      <c r="CA702" s="370"/>
      <c r="CB702" s="312"/>
      <c r="CC702" s="312"/>
      <c r="CD702" s="308"/>
      <c r="CE702" s="312"/>
      <c r="CF702" s="312"/>
      <c r="CG702" s="312"/>
      <c r="CH702" s="312"/>
      <c r="CI702" s="384"/>
      <c r="CJ702" s="312"/>
      <c r="CK702" s="372"/>
      <c r="CL702" s="369"/>
      <c r="CM702" s="312"/>
      <c r="CN702" s="370"/>
      <c r="CO702" s="370"/>
      <c r="CP702" s="370"/>
      <c r="CQ702" s="312"/>
      <c r="CR702" s="312"/>
      <c r="CS702" s="308"/>
      <c r="CT702" s="312"/>
      <c r="CU702" s="312"/>
      <c r="CV702" s="312"/>
      <c r="CW702" s="312"/>
      <c r="CX702" s="384"/>
      <c r="CY702" s="312"/>
      <c r="CZ702" s="372"/>
    </row>
    <row r="703" spans="1:104" s="1" customFormat="1" hidden="1">
      <c r="A703" s="271">
        <v>45262</v>
      </c>
      <c r="B703" s="380"/>
      <c r="C703" s="381"/>
      <c r="D703" s="382"/>
      <c r="E703" s="382"/>
      <c r="F703" s="382"/>
      <c r="G703" s="312"/>
      <c r="H703" s="308"/>
      <c r="I703" s="308"/>
      <c r="J703" s="308"/>
      <c r="K703" s="308"/>
      <c r="L703" s="308"/>
      <c r="M703" s="371"/>
      <c r="N703" s="371"/>
      <c r="O703" s="312"/>
      <c r="P703" s="383"/>
      <c r="Q703" s="369">
        <v>0</v>
      </c>
      <c r="R703" s="312"/>
      <c r="S703" s="370">
        <v>1.1445352076225281</v>
      </c>
      <c r="T703" s="370">
        <v>0</v>
      </c>
      <c r="U703" s="370">
        <v>0</v>
      </c>
      <c r="V703" s="312">
        <f>_xll.SRS1Splines.Functions25.Linear_Interp(V_NK3!$P$8:$P$32,V_NK3!$R$8:$R$32,AC703)</f>
        <v>536.80597364000096</v>
      </c>
      <c r="W703" s="312">
        <f>(V703/V_NK3!$R$28)*100</f>
        <v>99.014812772100427</v>
      </c>
      <c r="X703" s="308">
        <f>V703-V_NK3!$R$8</f>
        <v>480.22732164000098</v>
      </c>
      <c r="Y703" s="308">
        <f>IFERROR((V703 - V_NK3!$V$10) / (V_NK3!$V$9- V_NK3!$V$10) * 100, 0)</f>
        <v>98.900018326148313</v>
      </c>
      <c r="Z703" s="308">
        <v>541.79999999999995</v>
      </c>
      <c r="AA703" s="308">
        <v>521</v>
      </c>
      <c r="AB703" s="312">
        <v>539.21</v>
      </c>
      <c r="AC703" s="371">
        <v>540.86</v>
      </c>
      <c r="AD703" s="308">
        <v>0.4</v>
      </c>
      <c r="AE703" s="372">
        <v>0</v>
      </c>
      <c r="AF703" s="373">
        <v>0</v>
      </c>
      <c r="AG703" s="312"/>
      <c r="AH703" s="370">
        <v>0.37769661851543429</v>
      </c>
      <c r="AI703" s="370">
        <v>0</v>
      </c>
      <c r="AJ703" s="370">
        <v>0</v>
      </c>
      <c r="AK703" s="312">
        <f>_xll.SRS1Splines.Functions25.Linear_Interp(V_NK2!$R$10:$R$21,V_NK2!$T$10:$T$21,AR703)</f>
        <v>59.5611714286009</v>
      </c>
      <c r="AL703" s="312">
        <f>(AK703/V_NK2!$T$18)*100</f>
        <v>83.419007603082491</v>
      </c>
      <c r="AM703" s="308">
        <f>AK703-V_NK2!$T$11</f>
        <v>18.741171428573104</v>
      </c>
      <c r="AN703" s="308">
        <f>IFERROR((AK703 - V_NK2!$X$12) / (V_NK2!$X$11- V_NK2!$X$12) * 100, 0)</f>
        <v>61.285714285722769</v>
      </c>
      <c r="AO703" s="308">
        <v>427</v>
      </c>
      <c r="AP703" s="308">
        <v>420</v>
      </c>
      <c r="AQ703" s="308">
        <v>425.39</v>
      </c>
      <c r="AR703" s="371">
        <v>424.29</v>
      </c>
      <c r="AS703" s="312">
        <v>0.49354838709677423</v>
      </c>
      <c r="AT703" s="372">
        <v>0</v>
      </c>
      <c r="AU703" s="369"/>
      <c r="AV703" s="312"/>
      <c r="AW703" s="370"/>
      <c r="AX703" s="370"/>
      <c r="AY703" s="370"/>
      <c r="AZ703" s="312"/>
      <c r="BA703" s="312"/>
      <c r="BB703" s="308"/>
      <c r="BC703" s="308"/>
      <c r="BD703" s="308"/>
      <c r="BE703" s="308"/>
      <c r="BF703" s="374"/>
      <c r="BG703" s="312"/>
      <c r="BH703" s="372"/>
      <c r="BI703" s="369"/>
      <c r="BJ703" s="312"/>
      <c r="BK703" s="370">
        <v>1.0730475391859602</v>
      </c>
      <c r="BL703" s="370">
        <v>1.0730475391859602</v>
      </c>
      <c r="BM703" s="370">
        <f t="shared" si="6"/>
        <v>0</v>
      </c>
      <c r="BN703" s="312">
        <f>_xll.SRS1Splines.Functions25.Linear_Interp(V_XNN1!$K$3:$K$8,V_XNN1!$L$3:$L$8,BT703)</f>
        <v>0.21</v>
      </c>
      <c r="BO703" s="312">
        <f>(BN703/V_XNN1!$L$7)*100</f>
        <v>100</v>
      </c>
      <c r="BP703" s="308">
        <f>_xll.SRS1Splines.Functions25.Linear_Interp(V_XNN1!$K$3:$K$8,V_XNN1!$M$3:$M$8,BT703)</f>
        <v>5.3999999999999999E-2</v>
      </c>
      <c r="BQ703" s="308">
        <f>IFERROR((BN703 - V_XNN1!$M$16) / (V_XNN1!$M$15- V_XNN1!$M$16) * 100, 0)</f>
        <v>72.423398328690809</v>
      </c>
      <c r="BR703" s="308">
        <v>252</v>
      </c>
      <c r="BS703" s="308">
        <v>249</v>
      </c>
      <c r="BT703" s="374">
        <v>252</v>
      </c>
      <c r="BU703" s="312">
        <v>0.16800000000000001</v>
      </c>
      <c r="BV703" s="372">
        <v>0.15722800000000001</v>
      </c>
      <c r="BW703" s="369"/>
      <c r="BX703" s="312"/>
      <c r="BY703" s="370"/>
      <c r="BZ703" s="370"/>
      <c r="CA703" s="370"/>
      <c r="CB703" s="312"/>
      <c r="CC703" s="312"/>
      <c r="CD703" s="308"/>
      <c r="CE703" s="312"/>
      <c r="CF703" s="312"/>
      <c r="CG703" s="312"/>
      <c r="CH703" s="312"/>
      <c r="CI703" s="384"/>
      <c r="CJ703" s="312"/>
      <c r="CK703" s="372"/>
      <c r="CL703" s="369"/>
      <c r="CM703" s="312"/>
      <c r="CN703" s="370"/>
      <c r="CO703" s="370"/>
      <c r="CP703" s="370"/>
      <c r="CQ703" s="312"/>
      <c r="CR703" s="312"/>
      <c r="CS703" s="308"/>
      <c r="CT703" s="312"/>
      <c r="CU703" s="312"/>
      <c r="CV703" s="312"/>
      <c r="CW703" s="312"/>
      <c r="CX703" s="384"/>
      <c r="CY703" s="312"/>
      <c r="CZ703" s="372"/>
    </row>
    <row r="704" spans="1:104" s="1" customFormat="1" hidden="1">
      <c r="A704" s="271">
        <v>45263</v>
      </c>
      <c r="B704" s="380"/>
      <c r="C704" s="381"/>
      <c r="D704" s="382"/>
      <c r="E704" s="382"/>
      <c r="F704" s="382"/>
      <c r="G704" s="312"/>
      <c r="H704" s="308"/>
      <c r="I704" s="308"/>
      <c r="J704" s="308"/>
      <c r="K704" s="308"/>
      <c r="L704" s="308"/>
      <c r="M704" s="371"/>
      <c r="N704" s="371"/>
      <c r="O704" s="312"/>
      <c r="P704" s="383"/>
      <c r="Q704" s="369">
        <v>0</v>
      </c>
      <c r="R704" s="312"/>
      <c r="S704" s="370">
        <v>1.5260469434928894</v>
      </c>
      <c r="T704" s="370">
        <v>0</v>
      </c>
      <c r="U704" s="370">
        <v>0</v>
      </c>
      <c r="V704" s="312">
        <f>_xll.SRS1Splines.Functions25.Linear_Interp(V_NK3!$P$8:$P$32,V_NK3!$R$8:$R$32,AC704)</f>
        <v>538.33202059999905</v>
      </c>
      <c r="W704" s="312">
        <f>(V704/V_NK3!$R$28)*100</f>
        <v>99.296294837214276</v>
      </c>
      <c r="X704" s="308">
        <f>V704-V_NK3!$R$8</f>
        <v>481.75336859999908</v>
      </c>
      <c r="Y704" s="308">
        <f>IFERROR((V704 - V_NK3!$V$10) / (V_NK3!$V$9- V_NK3!$V$10) * 100, 0)</f>
        <v>99.214298804391319</v>
      </c>
      <c r="Z704" s="308">
        <v>541.79999999999995</v>
      </c>
      <c r="AA704" s="308">
        <v>521</v>
      </c>
      <c r="AB704" s="312">
        <v>539.21</v>
      </c>
      <c r="AC704" s="371">
        <v>540.9</v>
      </c>
      <c r="AD704" s="308">
        <v>0.4</v>
      </c>
      <c r="AE704" s="372">
        <v>0</v>
      </c>
      <c r="AF704" s="373">
        <v>0</v>
      </c>
      <c r="AG704" s="312"/>
      <c r="AH704" s="370">
        <v>0.50359549135265358</v>
      </c>
      <c r="AI704" s="370">
        <v>0</v>
      </c>
      <c r="AJ704" s="370">
        <v>0</v>
      </c>
      <c r="AK704" s="312">
        <f>_xll.SRS1Splines.Functions25.Linear_Interp(V_NK2!$R$10:$R$21,V_NK2!$T$10:$T$21,AR704)</f>
        <v>59.866971428600998</v>
      </c>
      <c r="AL704" s="312">
        <f>(AK704/V_NK2!$T$18)*100</f>
        <v>83.84729891960923</v>
      </c>
      <c r="AM704" s="308">
        <f>AK704-V_NK2!$T$11</f>
        <v>19.046971428573201</v>
      </c>
      <c r="AN704" s="308">
        <f>IFERROR((AK704 - V_NK2!$X$12) / (V_NK2!$X$11- V_NK2!$X$12) * 100, 0)</f>
        <v>62.285714285723138</v>
      </c>
      <c r="AO704" s="308">
        <v>427</v>
      </c>
      <c r="AP704" s="308">
        <v>420</v>
      </c>
      <c r="AQ704" s="308">
        <v>425.39</v>
      </c>
      <c r="AR704" s="371">
        <v>424.36</v>
      </c>
      <c r="AS704" s="312">
        <v>0.49354838709677423</v>
      </c>
      <c r="AT704" s="372">
        <v>0</v>
      </c>
      <c r="AU704" s="369"/>
      <c r="AV704" s="312"/>
      <c r="AW704" s="370"/>
      <c r="AX704" s="370"/>
      <c r="AY704" s="370"/>
      <c r="AZ704" s="312"/>
      <c r="BA704" s="312"/>
      <c r="BB704" s="308"/>
      <c r="BC704" s="308"/>
      <c r="BD704" s="308"/>
      <c r="BE704" s="308"/>
      <c r="BF704" s="374"/>
      <c r="BG704" s="312"/>
      <c r="BH704" s="372"/>
      <c r="BI704" s="369"/>
      <c r="BJ704" s="312"/>
      <c r="BK704" s="370">
        <v>1.0273061988002301</v>
      </c>
      <c r="BL704" s="370">
        <v>1.0273061988002301</v>
      </c>
      <c r="BM704" s="370">
        <f t="shared" si="6"/>
        <v>0</v>
      </c>
      <c r="BN704" s="312">
        <f>_xll.SRS1Splines.Functions25.Linear_Interp(V_XNN1!$K$3:$K$8,V_XNN1!$L$3:$L$8,BT704)</f>
        <v>0.21</v>
      </c>
      <c r="BO704" s="312">
        <f>(BN704/V_XNN1!$L$7)*100</f>
        <v>100</v>
      </c>
      <c r="BP704" s="308">
        <f>_xll.SRS1Splines.Functions25.Linear_Interp(V_XNN1!$K$3:$K$8,V_XNN1!$M$3:$M$8,BT704)</f>
        <v>5.3999999999999999E-2</v>
      </c>
      <c r="BQ704" s="308">
        <f>IFERROR((BN704 - V_XNN1!$M$16) / (V_XNN1!$M$15- V_XNN1!$M$16) * 100, 0)</f>
        <v>72.423398328690809</v>
      </c>
      <c r="BR704" s="308">
        <v>252</v>
      </c>
      <c r="BS704" s="308">
        <v>249</v>
      </c>
      <c r="BT704" s="374">
        <v>252</v>
      </c>
      <c r="BU704" s="312">
        <v>0.16800000000000001</v>
      </c>
      <c r="BV704" s="372">
        <v>0.154032</v>
      </c>
      <c r="BW704" s="369"/>
      <c r="BX704" s="312"/>
      <c r="BY704" s="370"/>
      <c r="BZ704" s="370"/>
      <c r="CA704" s="370"/>
      <c r="CB704" s="312"/>
      <c r="CC704" s="312"/>
      <c r="CD704" s="308"/>
      <c r="CE704" s="312"/>
      <c r="CF704" s="312"/>
      <c r="CG704" s="312"/>
      <c r="CH704" s="312"/>
      <c r="CI704" s="384"/>
      <c r="CJ704" s="312"/>
      <c r="CK704" s="372"/>
      <c r="CL704" s="369"/>
      <c r="CM704" s="312"/>
      <c r="CN704" s="370"/>
      <c r="CO704" s="370"/>
      <c r="CP704" s="370"/>
      <c r="CQ704" s="312"/>
      <c r="CR704" s="312"/>
      <c r="CS704" s="308"/>
      <c r="CT704" s="312"/>
      <c r="CU704" s="312"/>
      <c r="CV704" s="312"/>
      <c r="CW704" s="312"/>
      <c r="CX704" s="384"/>
      <c r="CY704" s="312"/>
      <c r="CZ704" s="372"/>
    </row>
    <row r="705" spans="1:104" s="1" customFormat="1" hidden="1">
      <c r="A705" s="271">
        <v>45264</v>
      </c>
      <c r="B705" s="380"/>
      <c r="C705" s="381"/>
      <c r="D705" s="382"/>
      <c r="E705" s="382"/>
      <c r="F705" s="382"/>
      <c r="G705" s="312"/>
      <c r="H705" s="308"/>
      <c r="I705" s="308"/>
      <c r="J705" s="308"/>
      <c r="K705" s="308"/>
      <c r="L705" s="308"/>
      <c r="M705" s="371"/>
      <c r="N705" s="371"/>
      <c r="O705" s="312"/>
      <c r="P705" s="383"/>
      <c r="Q705" s="369">
        <v>0</v>
      </c>
      <c r="R705" s="312"/>
      <c r="S705" s="370">
        <v>1.1445352076225281</v>
      </c>
      <c r="T705" s="370">
        <v>0</v>
      </c>
      <c r="U705" s="370">
        <v>0</v>
      </c>
      <c r="V705" s="312">
        <f>_xll.SRS1Splines.Functions25.Linear_Interp(V_NK3!$P$8:$P$32,V_NK3!$R$8:$R$32,AC705)</f>
        <v>539.476555819998</v>
      </c>
      <c r="W705" s="312">
        <f>(V705/V_NK3!$R$28)*100</f>
        <v>99.507406386049752</v>
      </c>
      <c r="X705" s="308">
        <f>V705-V_NK3!$R$8</f>
        <v>482.89790381999802</v>
      </c>
      <c r="Y705" s="308">
        <f>IFERROR((V705 - V_NK3!$V$10) / (V_NK3!$V$9- V_NK3!$V$10) * 100, 0)</f>
        <v>99.450009163073645</v>
      </c>
      <c r="Z705" s="308">
        <v>541.79999999999995</v>
      </c>
      <c r="AA705" s="308">
        <v>521</v>
      </c>
      <c r="AB705" s="312">
        <v>539.21</v>
      </c>
      <c r="AC705" s="371">
        <v>540.92999999999995</v>
      </c>
      <c r="AD705" s="308">
        <v>0.4</v>
      </c>
      <c r="AE705" s="372">
        <v>0</v>
      </c>
      <c r="AF705" s="373">
        <v>0</v>
      </c>
      <c r="AG705" s="312"/>
      <c r="AH705" s="370">
        <v>0.37769661851543429</v>
      </c>
      <c r="AI705" s="370">
        <v>0</v>
      </c>
      <c r="AJ705" s="370">
        <v>0</v>
      </c>
      <c r="AK705" s="312">
        <f>_xll.SRS1Splines.Functions25.Linear_Interp(V_NK2!$R$10:$R$21,V_NK2!$T$10:$T$21,AR705)</f>
        <v>60.085400000029601</v>
      </c>
      <c r="AL705" s="312">
        <f>(AK705/V_NK2!$T$18)*100</f>
        <v>84.15322128855685</v>
      </c>
      <c r="AM705" s="308">
        <f>AK705-V_NK2!$T$11</f>
        <v>19.265400000001804</v>
      </c>
      <c r="AN705" s="308">
        <f>IFERROR((AK705 - V_NK2!$X$12) / (V_NK2!$X$11- V_NK2!$X$12) * 100, 0)</f>
        <v>63.000000000008995</v>
      </c>
      <c r="AO705" s="308">
        <v>427</v>
      </c>
      <c r="AP705" s="308">
        <v>420</v>
      </c>
      <c r="AQ705" s="308">
        <v>425.39</v>
      </c>
      <c r="AR705" s="371">
        <v>424.41</v>
      </c>
      <c r="AS705" s="312">
        <v>0.49354838709677423</v>
      </c>
      <c r="AT705" s="372">
        <v>0</v>
      </c>
      <c r="AU705" s="369"/>
      <c r="AV705" s="312"/>
      <c r="AW705" s="370"/>
      <c r="AX705" s="370"/>
      <c r="AY705" s="370"/>
      <c r="AZ705" s="312"/>
      <c r="BA705" s="312"/>
      <c r="BB705" s="308"/>
      <c r="BC705" s="308"/>
      <c r="BD705" s="308"/>
      <c r="BE705" s="308"/>
      <c r="BF705" s="374"/>
      <c r="BG705" s="312"/>
      <c r="BH705" s="372"/>
      <c r="BI705" s="369"/>
      <c r="BJ705" s="312"/>
      <c r="BK705" s="370">
        <v>1.0164246919951001</v>
      </c>
      <c r="BL705" s="370">
        <v>1.0164246919951001</v>
      </c>
      <c r="BM705" s="370">
        <f t="shared" si="6"/>
        <v>0</v>
      </c>
      <c r="BN705" s="312">
        <f>_xll.SRS1Splines.Functions25.Linear_Interp(V_XNN1!$K$3:$K$8,V_XNN1!$L$3:$L$8,BT705)</f>
        <v>0.21</v>
      </c>
      <c r="BO705" s="312">
        <f>(BN705/V_XNN1!$L$7)*100</f>
        <v>100</v>
      </c>
      <c r="BP705" s="308">
        <f>_xll.SRS1Splines.Functions25.Linear_Interp(V_XNN1!$K$3:$K$8,V_XNN1!$M$3:$M$8,BT705)</f>
        <v>5.3999999999999999E-2</v>
      </c>
      <c r="BQ705" s="308">
        <f>IFERROR((BN705 - V_XNN1!$M$16) / (V_XNN1!$M$15- V_XNN1!$M$16) * 100, 0)</f>
        <v>72.423398328690809</v>
      </c>
      <c r="BR705" s="308">
        <v>252</v>
      </c>
      <c r="BS705" s="308">
        <v>249</v>
      </c>
      <c r="BT705" s="374">
        <v>252</v>
      </c>
      <c r="BU705" s="312">
        <v>0.1656</v>
      </c>
      <c r="BV705" s="372">
        <v>0.14746600000000001</v>
      </c>
      <c r="BW705" s="369"/>
      <c r="BX705" s="312"/>
      <c r="BY705" s="370"/>
      <c r="BZ705" s="370"/>
      <c r="CA705" s="370"/>
      <c r="CB705" s="312"/>
      <c r="CC705" s="312"/>
      <c r="CD705" s="308"/>
      <c r="CE705" s="312"/>
      <c r="CF705" s="312"/>
      <c r="CG705" s="312"/>
      <c r="CH705" s="312"/>
      <c r="CI705" s="384"/>
      <c r="CJ705" s="312"/>
      <c r="CK705" s="372"/>
      <c r="CL705" s="369"/>
      <c r="CM705" s="312"/>
      <c r="CN705" s="370"/>
      <c r="CO705" s="370"/>
      <c r="CP705" s="370"/>
      <c r="CQ705" s="312"/>
      <c r="CR705" s="312"/>
      <c r="CS705" s="308"/>
      <c r="CT705" s="312"/>
      <c r="CU705" s="312"/>
      <c r="CV705" s="312"/>
      <c r="CW705" s="312"/>
      <c r="CX705" s="384"/>
      <c r="CY705" s="312"/>
      <c r="CZ705" s="372"/>
    </row>
    <row r="706" spans="1:104" s="1" customFormat="1" hidden="1">
      <c r="A706" s="271">
        <v>45265</v>
      </c>
      <c r="B706" s="380"/>
      <c r="C706" s="381"/>
      <c r="D706" s="382"/>
      <c r="E706" s="382"/>
      <c r="F706" s="382"/>
      <c r="G706" s="312"/>
      <c r="H706" s="308"/>
      <c r="I706" s="308"/>
      <c r="J706" s="308"/>
      <c r="K706" s="308"/>
      <c r="L706" s="308"/>
      <c r="M706" s="371"/>
      <c r="N706" s="371"/>
      <c r="O706" s="312"/>
      <c r="P706" s="383"/>
      <c r="Q706" s="369">
        <v>0</v>
      </c>
      <c r="R706" s="312"/>
      <c r="S706" s="370">
        <v>1.1445352076263429</v>
      </c>
      <c r="T706" s="370">
        <v>0</v>
      </c>
      <c r="U706" s="370">
        <v>0</v>
      </c>
      <c r="V706" s="312">
        <f>_xll.SRS1Splines.Functions25.Linear_Interp(V_NK3!$P$8:$P$32,V_NK3!$R$8:$R$32,AC706)</f>
        <v>540.62109104000103</v>
      </c>
      <c r="W706" s="312">
        <f>(V706/V_NK3!$R$28)*100</f>
        <v>99.71851793488598</v>
      </c>
      <c r="X706" s="308">
        <f>V706-V_NK3!$R$8</f>
        <v>484.04243904000106</v>
      </c>
      <c r="Y706" s="308">
        <f>IFERROR((V706 - V_NK3!$V$10) / (V_NK3!$V$9- V_NK3!$V$10) * 100, 0)</f>
        <v>99.685719521756809</v>
      </c>
      <c r="Z706" s="308">
        <v>541.79999999999995</v>
      </c>
      <c r="AA706" s="308">
        <v>521</v>
      </c>
      <c r="AB706" s="312">
        <v>539.21</v>
      </c>
      <c r="AC706" s="371">
        <v>540.96</v>
      </c>
      <c r="AD706" s="308">
        <v>0.4</v>
      </c>
      <c r="AE706" s="372">
        <v>0</v>
      </c>
      <c r="AF706" s="373">
        <v>0</v>
      </c>
      <c r="AG706" s="312"/>
      <c r="AH706" s="370">
        <v>0.37769661851669312</v>
      </c>
      <c r="AI706" s="370">
        <v>0</v>
      </c>
      <c r="AJ706" s="370">
        <v>0</v>
      </c>
      <c r="AK706" s="312">
        <f>_xll.SRS1Splines.Functions25.Linear_Interp(V_NK2!$R$10:$R$21,V_NK2!$T$10:$T$21,AR706)</f>
        <v>60.391200000029599</v>
      </c>
      <c r="AL706" s="312">
        <f>(AK706/V_NK2!$T$18)*100</f>
        <v>84.581512605083461</v>
      </c>
      <c r="AM706" s="308">
        <f>AK706-V_NK2!$T$11</f>
        <v>19.571200000001802</v>
      </c>
      <c r="AN706" s="308">
        <f>IFERROR((AK706 - V_NK2!$X$12) / (V_NK2!$X$11- V_NK2!$X$12) * 100, 0)</f>
        <v>64.000000000009038</v>
      </c>
      <c r="AO706" s="308">
        <v>427</v>
      </c>
      <c r="AP706" s="308">
        <v>420</v>
      </c>
      <c r="AQ706" s="308">
        <v>425.39</v>
      </c>
      <c r="AR706" s="371">
        <v>424.48</v>
      </c>
      <c r="AS706" s="312">
        <v>0.49354838709677423</v>
      </c>
      <c r="AT706" s="372">
        <v>0</v>
      </c>
      <c r="AU706" s="369"/>
      <c r="AV706" s="312"/>
      <c r="AW706" s="370"/>
      <c r="AX706" s="370"/>
      <c r="AY706" s="370"/>
      <c r="AZ706" s="312"/>
      <c r="BA706" s="312"/>
      <c r="BB706" s="308"/>
      <c r="BC706" s="308"/>
      <c r="BD706" s="308"/>
      <c r="BE706" s="308"/>
      <c r="BF706" s="374"/>
      <c r="BG706" s="312"/>
      <c r="BH706" s="372"/>
      <c r="BI706" s="369"/>
      <c r="BJ706" s="312"/>
      <c r="BK706" s="370">
        <v>1.00385731793846</v>
      </c>
      <c r="BL706" s="370">
        <v>1.00385731793846</v>
      </c>
      <c r="BM706" s="370">
        <f t="shared" si="6"/>
        <v>0</v>
      </c>
      <c r="BN706" s="312">
        <f>_xll.SRS1Splines.Functions25.Linear_Interp(V_XNN1!$K$3:$K$8,V_XNN1!$L$3:$L$8,BT706)</f>
        <v>0.21</v>
      </c>
      <c r="BO706" s="312">
        <f>(BN706/V_XNN1!$L$7)*100</f>
        <v>100</v>
      </c>
      <c r="BP706" s="308">
        <f>_xll.SRS1Splines.Functions25.Linear_Interp(V_XNN1!$K$3:$K$8,V_XNN1!$M$3:$M$8,BT706)</f>
        <v>5.3999999999999999E-2</v>
      </c>
      <c r="BQ706" s="308">
        <f>IFERROR((BN706 - V_XNN1!$M$16) / (V_XNN1!$M$15- V_XNN1!$M$16) * 100, 0)</f>
        <v>72.423398328690809</v>
      </c>
      <c r="BR706" s="308">
        <v>252</v>
      </c>
      <c r="BS706" s="308">
        <v>249</v>
      </c>
      <c r="BT706" s="374">
        <v>252</v>
      </c>
      <c r="BU706" s="312">
        <v>0.1656</v>
      </c>
      <c r="BV706" s="372">
        <v>0.14590400000000001</v>
      </c>
      <c r="BW706" s="369"/>
      <c r="BX706" s="312"/>
      <c r="BY706" s="370"/>
      <c r="BZ706" s="370"/>
      <c r="CA706" s="370"/>
      <c r="CB706" s="312"/>
      <c r="CC706" s="312"/>
      <c r="CD706" s="308"/>
      <c r="CE706" s="312"/>
      <c r="CF706" s="312"/>
      <c r="CG706" s="312"/>
      <c r="CH706" s="312"/>
      <c r="CI706" s="384"/>
      <c r="CJ706" s="312"/>
      <c r="CK706" s="372"/>
      <c r="CL706" s="369"/>
      <c r="CM706" s="312"/>
      <c r="CN706" s="370"/>
      <c r="CO706" s="370"/>
      <c r="CP706" s="370"/>
      <c r="CQ706" s="312"/>
      <c r="CR706" s="312"/>
      <c r="CS706" s="308"/>
      <c r="CT706" s="312"/>
      <c r="CU706" s="312"/>
      <c r="CV706" s="312"/>
      <c r="CW706" s="312"/>
      <c r="CX706" s="384"/>
      <c r="CY706" s="312"/>
      <c r="CZ706" s="372"/>
    </row>
    <row r="707" spans="1:104" s="1" customFormat="1" hidden="1">
      <c r="A707" s="271">
        <v>45266</v>
      </c>
      <c r="B707" s="380"/>
      <c r="C707" s="381"/>
      <c r="D707" s="382"/>
      <c r="E707" s="382"/>
      <c r="F707" s="382"/>
      <c r="G707" s="312"/>
      <c r="H707" s="308"/>
      <c r="I707" s="308"/>
      <c r="J707" s="308"/>
      <c r="K707" s="308"/>
      <c r="L707" s="308"/>
      <c r="M707" s="371"/>
      <c r="N707" s="371"/>
      <c r="O707" s="312"/>
      <c r="P707" s="383"/>
      <c r="Q707" s="369">
        <v>0</v>
      </c>
      <c r="R707" s="312"/>
      <c r="S707" s="370">
        <v>0.76302347174835206</v>
      </c>
      <c r="T707" s="370">
        <v>0</v>
      </c>
      <c r="U707" s="370">
        <v>0</v>
      </c>
      <c r="V707" s="312">
        <f>_xll.SRS1Splines.Functions25.Linear_Interp(V_NK3!$P$8:$P$32,V_NK3!$R$8:$R$32,AC707)</f>
        <v>541.38411452000105</v>
      </c>
      <c r="W707" s="312">
        <f>(V707/V_NK3!$R$28)*100</f>
        <v>99.859258967443083</v>
      </c>
      <c r="X707" s="308">
        <f>V707-V_NK3!$R$8</f>
        <v>484.80546252000107</v>
      </c>
      <c r="Y707" s="308">
        <f>IFERROR((V707 - V_NK3!$V$10) / (V_NK3!$V$9- V_NK3!$V$10) * 100, 0)</f>
        <v>99.842859760878511</v>
      </c>
      <c r="Z707" s="308">
        <v>541.79999999999995</v>
      </c>
      <c r="AA707" s="308">
        <v>521</v>
      </c>
      <c r="AB707" s="312">
        <v>539.21</v>
      </c>
      <c r="AC707" s="371">
        <v>540.98</v>
      </c>
      <c r="AD707" s="308">
        <v>0.4</v>
      </c>
      <c r="AE707" s="372">
        <v>0</v>
      </c>
      <c r="AF707" s="373">
        <v>0</v>
      </c>
      <c r="AG707" s="312"/>
      <c r="AH707" s="370">
        <v>0.25179774567695618</v>
      </c>
      <c r="AI707" s="370">
        <v>0</v>
      </c>
      <c r="AJ707" s="370">
        <v>0</v>
      </c>
      <c r="AK707" s="312">
        <f>_xll.SRS1Splines.Functions25.Linear_Interp(V_NK2!$R$10:$R$21,V_NK2!$T$10:$T$21,AR707)</f>
        <v>60.740685714315298</v>
      </c>
      <c r="AL707" s="312">
        <f>(AK707/V_NK2!$T$18)*100</f>
        <v>85.070988395399567</v>
      </c>
      <c r="AM707" s="308">
        <f>AK707-V_NK2!$T$11</f>
        <v>19.920685714287501</v>
      </c>
      <c r="AN707" s="308">
        <f>IFERROR((AK707 - V_NK2!$X$12) / (V_NK2!$X$11- V_NK2!$X$12) * 100, 0)</f>
        <v>65.142857142866177</v>
      </c>
      <c r="AO707" s="308">
        <v>427</v>
      </c>
      <c r="AP707" s="308">
        <v>420</v>
      </c>
      <c r="AQ707" s="308">
        <v>425.39</v>
      </c>
      <c r="AR707" s="371">
        <v>424.56</v>
      </c>
      <c r="AS707" s="312">
        <v>0.49354838709677423</v>
      </c>
      <c r="AT707" s="372">
        <v>0</v>
      </c>
      <c r="AU707" s="369"/>
      <c r="AV707" s="312"/>
      <c r="AW707" s="370"/>
      <c r="AX707" s="370"/>
      <c r="AY707" s="370"/>
      <c r="AZ707" s="312"/>
      <c r="BA707" s="312"/>
      <c r="BB707" s="308"/>
      <c r="BC707" s="308"/>
      <c r="BD707" s="308"/>
      <c r="BE707" s="308"/>
      <c r="BF707" s="374"/>
      <c r="BG707" s="312"/>
      <c r="BH707" s="372"/>
      <c r="BI707" s="369"/>
      <c r="BJ707" s="312"/>
      <c r="BK707" s="370">
        <v>0.96692149906469693</v>
      </c>
      <c r="BL707" s="370">
        <v>0.96692149906469693</v>
      </c>
      <c r="BM707" s="370">
        <f t="shared" si="6"/>
        <v>0</v>
      </c>
      <c r="BN707" s="312">
        <f>_xll.SRS1Splines.Functions25.Linear_Interp(V_XNN1!$K$3:$K$8,V_XNN1!$L$3:$L$8,BT707)</f>
        <v>0.21</v>
      </c>
      <c r="BO707" s="312">
        <f>(BN707/V_XNN1!$L$7)*100</f>
        <v>100</v>
      </c>
      <c r="BP707" s="308">
        <f>_xll.SRS1Splines.Functions25.Linear_Interp(V_XNN1!$K$3:$K$8,V_XNN1!$M$3:$M$8,BT707)</f>
        <v>5.3999999999999999E-2</v>
      </c>
      <c r="BQ707" s="308">
        <f>IFERROR((BN707 - V_XNN1!$M$16) / (V_XNN1!$M$15- V_XNN1!$M$16) * 100, 0)</f>
        <v>72.423398328690809</v>
      </c>
      <c r="BR707" s="308">
        <v>252</v>
      </c>
      <c r="BS707" s="308">
        <v>249</v>
      </c>
      <c r="BT707" s="374">
        <v>252</v>
      </c>
      <c r="BU707" s="312">
        <v>0.16319999999999998</v>
      </c>
      <c r="BV707" s="372">
        <v>0.14410000000000001</v>
      </c>
      <c r="BW707" s="369"/>
      <c r="BX707" s="312"/>
      <c r="BY707" s="370"/>
      <c r="BZ707" s="370"/>
      <c r="CA707" s="370"/>
      <c r="CB707" s="312"/>
      <c r="CC707" s="312"/>
      <c r="CD707" s="308"/>
      <c r="CE707" s="312"/>
      <c r="CF707" s="312"/>
      <c r="CG707" s="312"/>
      <c r="CH707" s="312"/>
      <c r="CI707" s="384"/>
      <c r="CJ707" s="312"/>
      <c r="CK707" s="372"/>
      <c r="CL707" s="369"/>
      <c r="CM707" s="312"/>
      <c r="CN707" s="370"/>
      <c r="CO707" s="370"/>
      <c r="CP707" s="370"/>
      <c r="CQ707" s="312"/>
      <c r="CR707" s="312"/>
      <c r="CS707" s="308"/>
      <c r="CT707" s="312"/>
      <c r="CU707" s="312"/>
      <c r="CV707" s="312"/>
      <c r="CW707" s="312"/>
      <c r="CX707" s="384"/>
      <c r="CY707" s="312"/>
      <c r="CZ707" s="372"/>
    </row>
    <row r="708" spans="1:104" s="1" customFormat="1" hidden="1">
      <c r="A708" s="271">
        <v>45267</v>
      </c>
      <c r="B708" s="380"/>
      <c r="C708" s="381"/>
      <c r="D708" s="382"/>
      <c r="E708" s="382"/>
      <c r="F708" s="382"/>
      <c r="G708" s="312"/>
      <c r="H708" s="308"/>
      <c r="I708" s="308"/>
      <c r="J708" s="308"/>
      <c r="K708" s="308"/>
      <c r="L708" s="308"/>
      <c r="M708" s="371"/>
      <c r="N708" s="371"/>
      <c r="O708" s="312"/>
      <c r="P708" s="383"/>
      <c r="Q708" s="369">
        <v>0</v>
      </c>
      <c r="R708" s="312"/>
      <c r="S708" s="370">
        <v>1.1549242987899779</v>
      </c>
      <c r="T708" s="370">
        <v>0</v>
      </c>
      <c r="U708" s="370">
        <v>0</v>
      </c>
      <c r="V708" s="312">
        <f>_xll.SRS1Splines.Functions25.Linear_Interp(V_NK3!$P$8:$P$32,V_NK3!$R$8:$R$32,AC708)</f>
        <v>542.53903881999997</v>
      </c>
      <c r="W708" s="312">
        <f>(V708/V_NK3!$R$28)*100</f>
        <v>100.07228680048846</v>
      </c>
      <c r="X708" s="308">
        <f>V708-V_NK3!$R$8</f>
        <v>485.96038682</v>
      </c>
      <c r="Y708" s="308">
        <f>IFERROR((V708 - V_NK3!$V$10) / (V_NK3!$V$9- V_NK3!$V$10) * 100, 0)</f>
        <v>100.08070969004359</v>
      </c>
      <c r="Z708" s="308">
        <v>541.79999999999995</v>
      </c>
      <c r="AA708" s="308">
        <v>521</v>
      </c>
      <c r="AB708" s="312">
        <v>539.21</v>
      </c>
      <c r="AC708" s="371">
        <v>541.01</v>
      </c>
      <c r="AD708" s="308">
        <v>0.4</v>
      </c>
      <c r="AE708" s="372">
        <v>0</v>
      </c>
      <c r="AF708" s="373">
        <v>0</v>
      </c>
      <c r="AG708" s="312"/>
      <c r="AH708" s="370">
        <v>0.38112501860069276</v>
      </c>
      <c r="AI708" s="370">
        <v>0</v>
      </c>
      <c r="AJ708" s="370">
        <v>0</v>
      </c>
      <c r="AK708" s="312">
        <f>_xll.SRS1Splines.Functions25.Linear_Interp(V_NK2!$R$10:$R$21,V_NK2!$T$10:$T$21,AR708)</f>
        <v>60.9154285714583</v>
      </c>
      <c r="AL708" s="312">
        <f>(AK708/V_NK2!$T$18)*100</f>
        <v>85.315726290557834</v>
      </c>
      <c r="AM708" s="308">
        <f>AK708-V_NK2!$T$11</f>
        <v>20.095428571430503</v>
      </c>
      <c r="AN708" s="308">
        <f>IFERROR((AK708 - V_NK2!$X$12) / (V_NK2!$X$11- V_NK2!$X$12) * 100, 0)</f>
        <v>65.714285714295244</v>
      </c>
      <c r="AO708" s="308">
        <v>427</v>
      </c>
      <c r="AP708" s="308">
        <v>420</v>
      </c>
      <c r="AQ708" s="308">
        <v>425.39</v>
      </c>
      <c r="AR708" s="371">
        <v>424.6</v>
      </c>
      <c r="AS708" s="312">
        <v>0.49354838709677423</v>
      </c>
      <c r="AT708" s="372">
        <v>0</v>
      </c>
      <c r="AU708" s="369"/>
      <c r="AV708" s="312"/>
      <c r="AW708" s="370"/>
      <c r="AX708" s="370"/>
      <c r="AY708" s="370"/>
      <c r="AZ708" s="312"/>
      <c r="BA708" s="312"/>
      <c r="BB708" s="308"/>
      <c r="BC708" s="308"/>
      <c r="BD708" s="308"/>
      <c r="BE708" s="308"/>
      <c r="BF708" s="374"/>
      <c r="BG708" s="312"/>
      <c r="BH708" s="372"/>
      <c r="BI708" s="369"/>
      <c r="BJ708" s="312"/>
      <c r="BK708" s="370">
        <v>0.98913088864520793</v>
      </c>
      <c r="BL708" s="370">
        <v>0.98929755531187491</v>
      </c>
      <c r="BM708" s="370">
        <f t="shared" si="6"/>
        <v>-1.6666666666698138E-4</v>
      </c>
      <c r="BN708" s="312">
        <f>_xll.SRS1Splines.Functions25.Linear_Interp(V_XNN1!$K$3:$K$8,V_XNN1!$L$3:$L$8,BT708)</f>
        <v>0.2064</v>
      </c>
      <c r="BO708" s="312">
        <f>(BN708/V_XNN1!$L$7)*100</f>
        <v>98.285714285714292</v>
      </c>
      <c r="BP708" s="308">
        <f>_xll.SRS1Splines.Functions25.Linear_Interp(V_XNN1!$K$3:$K$8,V_XNN1!$M$3:$M$8,BT708)</f>
        <v>5.0400000000000202E-2</v>
      </c>
      <c r="BQ708" s="308">
        <f>IFERROR((BN708 - V_XNN1!$M$16) / (V_XNN1!$M$15- V_XNN1!$M$16) * 100, 0)</f>
        <v>61.281337047353787</v>
      </c>
      <c r="BR708" s="308">
        <v>252</v>
      </c>
      <c r="BS708" s="308">
        <v>249</v>
      </c>
      <c r="BT708" s="374">
        <v>251.8</v>
      </c>
      <c r="BU708" s="312">
        <v>0.16319999999999998</v>
      </c>
      <c r="BV708" s="372">
        <v>0.138798</v>
      </c>
      <c r="BW708" s="369"/>
      <c r="BX708" s="312"/>
      <c r="BY708" s="370"/>
      <c r="BZ708" s="370"/>
      <c r="CA708" s="370"/>
      <c r="CB708" s="312"/>
      <c r="CC708" s="312"/>
      <c r="CD708" s="308"/>
      <c r="CE708" s="312"/>
      <c r="CF708" s="312"/>
      <c r="CG708" s="312"/>
      <c r="CH708" s="312"/>
      <c r="CI708" s="384"/>
      <c r="CJ708" s="312"/>
      <c r="CK708" s="372"/>
      <c r="CL708" s="369"/>
      <c r="CM708" s="312"/>
      <c r="CN708" s="370"/>
      <c r="CO708" s="370"/>
      <c r="CP708" s="370"/>
      <c r="CQ708" s="312"/>
      <c r="CR708" s="312"/>
      <c r="CS708" s="308"/>
      <c r="CT708" s="312"/>
      <c r="CU708" s="312"/>
      <c r="CV708" s="312"/>
      <c r="CW708" s="312"/>
      <c r="CX708" s="384"/>
      <c r="CY708" s="312"/>
      <c r="CZ708" s="372"/>
    </row>
    <row r="709" spans="1:104" s="1" customFormat="1" hidden="1">
      <c r="A709" s="271">
        <v>45268</v>
      </c>
      <c r="B709" s="380"/>
      <c r="C709" s="381"/>
      <c r="D709" s="382"/>
      <c r="E709" s="382"/>
      <c r="F709" s="382"/>
      <c r="G709" s="312"/>
      <c r="H709" s="308"/>
      <c r="I709" s="308"/>
      <c r="J709" s="308"/>
      <c r="K709" s="308"/>
      <c r="L709" s="308"/>
      <c r="M709" s="371"/>
      <c r="N709" s="371"/>
      <c r="O709" s="312"/>
      <c r="P709" s="383"/>
      <c r="Q709" s="369">
        <v>0</v>
      </c>
      <c r="R709" s="312"/>
      <c r="S709" s="370">
        <v>1.1757024810791015</v>
      </c>
      <c r="T709" s="370">
        <v>0</v>
      </c>
      <c r="U709" s="370">
        <v>0</v>
      </c>
      <c r="V709" s="312">
        <f>_xll.SRS1Splines.Functions25.Linear_Interp(V_NK3!$P$8:$P$32,V_NK3!$R$8:$R$32,AC709)</f>
        <v>543.71474127999898</v>
      </c>
      <c r="W709" s="312">
        <f>(V709/V_NK3!$R$28)*100</f>
        <v>100.28914720195368</v>
      </c>
      <c r="X709" s="308">
        <f>V709-V_NK3!$R$8</f>
        <v>487.136089279999</v>
      </c>
      <c r="Y709" s="308">
        <f>IFERROR((V709 - V_NK3!$V$10) / (V_NK3!$V$9- V_NK3!$V$10) * 100, 0)</f>
        <v>100.32283876017418</v>
      </c>
      <c r="Z709" s="308">
        <v>541.79999999999995</v>
      </c>
      <c r="AA709" s="308">
        <v>521</v>
      </c>
      <c r="AB709" s="312">
        <v>539.21</v>
      </c>
      <c r="AC709" s="371">
        <v>541.04</v>
      </c>
      <c r="AD709" s="308">
        <v>0.4</v>
      </c>
      <c r="AE709" s="372">
        <v>0</v>
      </c>
      <c r="AF709" s="373">
        <v>0</v>
      </c>
      <c r="AG709" s="312"/>
      <c r="AH709" s="370">
        <v>0.38798181875610349</v>
      </c>
      <c r="AI709" s="370">
        <v>0</v>
      </c>
      <c r="AJ709" s="370">
        <v>0</v>
      </c>
      <c r="AK709" s="312">
        <f>_xll.SRS1Splines.Functions25.Linear_Interp(V_NK2!$R$10:$R$21,V_NK2!$T$10:$T$21,AR709)</f>
        <v>61.221228571458298</v>
      </c>
      <c r="AL709" s="312">
        <f>(AK709/V_NK2!$T$18)*100</f>
        <v>85.744017607084444</v>
      </c>
      <c r="AM709" s="308">
        <f>AK709-V_NK2!$T$11</f>
        <v>20.401228571430501</v>
      </c>
      <c r="AN709" s="308">
        <f>IFERROR((AK709 - V_NK2!$X$12) / (V_NK2!$X$11- V_NK2!$X$12) * 100, 0)</f>
        <v>66.714285714295301</v>
      </c>
      <c r="AO709" s="308">
        <v>427</v>
      </c>
      <c r="AP709" s="308">
        <v>420</v>
      </c>
      <c r="AQ709" s="308">
        <v>425.39</v>
      </c>
      <c r="AR709" s="371">
        <v>424.67</v>
      </c>
      <c r="AS709" s="312">
        <v>0.49354838709677423</v>
      </c>
      <c r="AT709" s="372">
        <v>0</v>
      </c>
      <c r="AU709" s="369"/>
      <c r="AV709" s="312"/>
      <c r="AW709" s="370"/>
      <c r="AX709" s="370"/>
      <c r="AY709" s="370"/>
      <c r="AZ709" s="312"/>
      <c r="BA709" s="312"/>
      <c r="BB709" s="308"/>
      <c r="BC709" s="308"/>
      <c r="BD709" s="308"/>
      <c r="BE709" s="308"/>
      <c r="BF709" s="374"/>
      <c r="BG709" s="312"/>
      <c r="BH709" s="372"/>
      <c r="BI709" s="369"/>
      <c r="BJ709" s="312"/>
      <c r="BK709" s="370">
        <v>0.93657588853770202</v>
      </c>
      <c r="BL709" s="370">
        <v>0.93657588853770202</v>
      </c>
      <c r="BM709" s="370">
        <f t="shared" si="6"/>
        <v>0</v>
      </c>
      <c r="BN709" s="312">
        <f>_xll.SRS1Splines.Functions25.Linear_Interp(V_XNN1!$K$3:$K$8,V_XNN1!$L$3:$L$8,BT709)</f>
        <v>0.2064</v>
      </c>
      <c r="BO709" s="312">
        <f>(BN709/V_XNN1!$L$7)*100</f>
        <v>98.285714285714292</v>
      </c>
      <c r="BP709" s="308">
        <f>_xll.SRS1Splines.Functions25.Linear_Interp(V_XNN1!$K$3:$K$8,V_XNN1!$M$3:$M$8,BT709)</f>
        <v>5.0400000000000202E-2</v>
      </c>
      <c r="BQ709" s="308">
        <f>IFERROR((BN709 - V_XNN1!$M$16) / (V_XNN1!$M$15- V_XNN1!$M$16) * 100, 0)</f>
        <v>61.281337047353787</v>
      </c>
      <c r="BR709" s="308">
        <v>252</v>
      </c>
      <c r="BS709" s="308">
        <v>249</v>
      </c>
      <c r="BT709" s="374">
        <v>251.8</v>
      </c>
      <c r="BU709" s="312">
        <v>0.15840000000000001</v>
      </c>
      <c r="BV709" s="372">
        <v>0.14201</v>
      </c>
      <c r="BW709" s="369"/>
      <c r="BX709" s="312"/>
      <c r="BY709" s="370"/>
      <c r="BZ709" s="370"/>
      <c r="CA709" s="370"/>
      <c r="CB709" s="312"/>
      <c r="CC709" s="312"/>
      <c r="CD709" s="308"/>
      <c r="CE709" s="312"/>
      <c r="CF709" s="312"/>
      <c r="CG709" s="312"/>
      <c r="CH709" s="312"/>
      <c r="CI709" s="384"/>
      <c r="CJ709" s="312"/>
      <c r="CK709" s="372"/>
      <c r="CL709" s="369"/>
      <c r="CM709" s="312"/>
      <c r="CN709" s="370"/>
      <c r="CO709" s="370"/>
      <c r="CP709" s="370"/>
      <c r="CQ709" s="312"/>
      <c r="CR709" s="312"/>
      <c r="CS709" s="308"/>
      <c r="CT709" s="312"/>
      <c r="CU709" s="312"/>
      <c r="CV709" s="312"/>
      <c r="CW709" s="312"/>
      <c r="CX709" s="384"/>
      <c r="CY709" s="312"/>
      <c r="CZ709" s="372"/>
    </row>
    <row r="710" spans="1:104" s="1" customFormat="1" hidden="1">
      <c r="A710" s="271">
        <v>45269</v>
      </c>
      <c r="B710" s="380"/>
      <c r="C710" s="381"/>
      <c r="D710" s="382"/>
      <c r="E710" s="382"/>
      <c r="F710" s="382"/>
      <c r="G710" s="312"/>
      <c r="H710" s="308"/>
      <c r="I710" s="308"/>
      <c r="J710" s="308"/>
      <c r="K710" s="308"/>
      <c r="L710" s="308"/>
      <c r="M710" s="371"/>
      <c r="N710" s="371"/>
      <c r="O710" s="312"/>
      <c r="P710" s="383"/>
      <c r="Q710" s="369">
        <v>0</v>
      </c>
      <c r="R710" s="312"/>
      <c r="S710" s="370">
        <v>0.78380165404891966</v>
      </c>
      <c r="T710" s="370">
        <v>0</v>
      </c>
      <c r="U710" s="370">
        <v>0</v>
      </c>
      <c r="V710" s="312">
        <f>_xll.SRS1Splines.Functions25.Linear_Interp(V_NK3!$P$8:$P$32,V_NK3!$R$8:$R$32,AC710)</f>
        <v>544.49854291999804</v>
      </c>
      <c r="W710" s="312">
        <f>(V710/V_NK3!$R$28)*100</f>
        <v>100.43372080293045</v>
      </c>
      <c r="X710" s="308">
        <f>V710-V_NK3!$R$8</f>
        <v>487.91989091999807</v>
      </c>
      <c r="Y710" s="308">
        <f>IFERROR((V710 - V_NK3!$V$10) / (V_NK3!$V$9- V_NK3!$V$10) * 100, 0)</f>
        <v>100.48425814026119</v>
      </c>
      <c r="Z710" s="308">
        <v>541.79999999999995</v>
      </c>
      <c r="AA710" s="308">
        <v>521</v>
      </c>
      <c r="AB710" s="312">
        <v>539.21</v>
      </c>
      <c r="AC710" s="371">
        <v>541.05999999999995</v>
      </c>
      <c r="AD710" s="308">
        <v>0.4</v>
      </c>
      <c r="AE710" s="372">
        <v>0</v>
      </c>
      <c r="AF710" s="373">
        <v>0</v>
      </c>
      <c r="AG710" s="312"/>
      <c r="AH710" s="370">
        <v>0.25865454583614345</v>
      </c>
      <c r="AI710" s="370">
        <v>0</v>
      </c>
      <c r="AJ710" s="370">
        <v>0</v>
      </c>
      <c r="AK710" s="312">
        <f>_xll.SRS1Splines.Functions25.Linear_Interp(V_NK2!$R$10:$R$21,V_NK2!$T$10:$T$21,AR710)</f>
        <v>61.395971428601001</v>
      </c>
      <c r="AL710" s="312">
        <f>(AK710/V_NK2!$T$18)*100</f>
        <v>85.988755502242284</v>
      </c>
      <c r="AM710" s="308">
        <f>AK710-V_NK2!$T$11</f>
        <v>20.575971428573204</v>
      </c>
      <c r="AN710" s="308">
        <f>IFERROR((AK710 - V_NK2!$X$12) / (V_NK2!$X$11- V_NK2!$X$12) * 100, 0)</f>
        <v>67.285714285723401</v>
      </c>
      <c r="AO710" s="308">
        <v>427</v>
      </c>
      <c r="AP710" s="308">
        <v>420</v>
      </c>
      <c r="AQ710" s="308">
        <v>425.39</v>
      </c>
      <c r="AR710" s="371">
        <v>424.71</v>
      </c>
      <c r="AS710" s="312">
        <v>0.49354838709677423</v>
      </c>
      <c r="AT710" s="372">
        <v>0</v>
      </c>
      <c r="AU710" s="369"/>
      <c r="AV710" s="312"/>
      <c r="AW710" s="370"/>
      <c r="AX710" s="370"/>
      <c r="AY710" s="370"/>
      <c r="AZ710" s="312"/>
      <c r="BA710" s="312"/>
      <c r="BB710" s="308"/>
      <c r="BC710" s="308"/>
      <c r="BD710" s="308"/>
      <c r="BE710" s="308"/>
      <c r="BF710" s="374"/>
      <c r="BG710" s="312"/>
      <c r="BH710" s="372"/>
      <c r="BI710" s="369"/>
      <c r="BJ710" s="312"/>
      <c r="BK710" s="370">
        <v>0.91147160818336204</v>
      </c>
      <c r="BL710" s="370">
        <v>0.91141327485002899</v>
      </c>
      <c r="BM710" s="370">
        <f t="shared" si="6"/>
        <v>5.8333333333049353E-5</v>
      </c>
      <c r="BN710" s="312">
        <f>_xll.SRS1Splines.Functions25.Linear_Interp(V_XNN1!$K$3:$K$8,V_XNN1!$L$3:$L$8,BT710)</f>
        <v>0.20766000000000001</v>
      </c>
      <c r="BO710" s="312">
        <f>(BN710/V_XNN1!$L$7)*100</f>
        <v>98.8857142857143</v>
      </c>
      <c r="BP710" s="308">
        <f>_xll.SRS1Splines.Functions25.Linear_Interp(V_XNN1!$K$3:$K$8,V_XNN1!$M$3:$M$8,BT710)</f>
        <v>5.1660000000000102E-2</v>
      </c>
      <c r="BQ710" s="308">
        <f>IFERROR((BN710 - V_XNN1!$M$16) / (V_XNN1!$M$15- V_XNN1!$M$16) * 100, 0)</f>
        <v>65.181058495821787</v>
      </c>
      <c r="BR710" s="308">
        <v>252</v>
      </c>
      <c r="BS710" s="308">
        <v>249</v>
      </c>
      <c r="BT710" s="374">
        <v>251.87</v>
      </c>
      <c r="BU710" s="312">
        <v>0.15840000000000001</v>
      </c>
      <c r="BV710" s="372">
        <v>0.13444200000000001</v>
      </c>
      <c r="BW710" s="369"/>
      <c r="BX710" s="312"/>
      <c r="BY710" s="370"/>
      <c r="BZ710" s="370"/>
      <c r="CA710" s="370"/>
      <c r="CB710" s="312"/>
      <c r="CC710" s="312"/>
      <c r="CD710" s="308"/>
      <c r="CE710" s="312"/>
      <c r="CF710" s="312"/>
      <c r="CG710" s="312"/>
      <c r="CH710" s="312"/>
      <c r="CI710" s="384"/>
      <c r="CJ710" s="312"/>
      <c r="CK710" s="372"/>
      <c r="CL710" s="369"/>
      <c r="CM710" s="312"/>
      <c r="CN710" s="370"/>
      <c r="CO710" s="370"/>
      <c r="CP710" s="370"/>
      <c r="CQ710" s="312"/>
      <c r="CR710" s="312"/>
      <c r="CS710" s="308"/>
      <c r="CT710" s="312"/>
      <c r="CU710" s="312"/>
      <c r="CV710" s="312"/>
      <c r="CW710" s="312"/>
      <c r="CX710" s="384"/>
      <c r="CY710" s="312"/>
      <c r="CZ710" s="372"/>
    </row>
    <row r="711" spans="1:104" s="1" customFormat="1" hidden="1">
      <c r="A711" s="271">
        <v>45270</v>
      </c>
      <c r="B711" s="380"/>
      <c r="C711" s="381"/>
      <c r="D711" s="382"/>
      <c r="E711" s="382"/>
      <c r="F711" s="382"/>
      <c r="G711" s="312"/>
      <c r="H711" s="308"/>
      <c r="I711" s="308"/>
      <c r="J711" s="308"/>
      <c r="K711" s="308"/>
      <c r="L711" s="308"/>
      <c r="M711" s="371"/>
      <c r="N711" s="371"/>
      <c r="O711" s="312"/>
      <c r="P711" s="383"/>
      <c r="Q711" s="369">
        <v>0</v>
      </c>
      <c r="R711" s="312"/>
      <c r="S711" s="370">
        <v>1.1757024810829162</v>
      </c>
      <c r="T711" s="370">
        <v>0</v>
      </c>
      <c r="U711" s="370">
        <v>0</v>
      </c>
      <c r="V711" s="312">
        <f>_xll.SRS1Splines.Functions25.Linear_Interp(V_NK3!$P$8:$P$32,V_NK3!$R$8:$R$32,AC711)</f>
        <v>545.67424538000103</v>
      </c>
      <c r="W711" s="312">
        <f>(V711/V_NK3!$R$28)*100</f>
        <v>100.6505812043964</v>
      </c>
      <c r="X711" s="308">
        <f>V711-V_NK3!$R$8</f>
        <v>489.09559338000105</v>
      </c>
      <c r="Y711" s="308">
        <f>IFERROR((V711 - V_NK3!$V$10) / (V_NK3!$V$9- V_NK3!$V$10) * 100, 0)</f>
        <v>100.7263872103926</v>
      </c>
      <c r="Z711" s="308">
        <v>541.79999999999995</v>
      </c>
      <c r="AA711" s="308">
        <v>521</v>
      </c>
      <c r="AB711" s="312">
        <v>539.21</v>
      </c>
      <c r="AC711" s="371">
        <v>541.09</v>
      </c>
      <c r="AD711" s="308">
        <v>0.4</v>
      </c>
      <c r="AE711" s="372">
        <v>0</v>
      </c>
      <c r="AF711" s="373">
        <v>0</v>
      </c>
      <c r="AG711" s="312"/>
      <c r="AH711" s="370">
        <v>0.38798181875736237</v>
      </c>
      <c r="AI711" s="370">
        <v>0</v>
      </c>
      <c r="AJ711" s="370">
        <v>0</v>
      </c>
      <c r="AK711" s="312">
        <f>_xll.SRS1Splines.Functions25.Linear_Interp(V_NK2!$R$10:$R$21,V_NK2!$T$10:$T$21,AR711)</f>
        <v>61.701771428600999</v>
      </c>
      <c r="AL711" s="312">
        <f>(AK711/V_NK2!$T$18)*100</f>
        <v>86.417046818768895</v>
      </c>
      <c r="AM711" s="308">
        <f>AK711-V_NK2!$T$11</f>
        <v>20.881771428573202</v>
      </c>
      <c r="AN711" s="308">
        <f>IFERROR((AK711 - V_NK2!$X$12) / (V_NK2!$X$11- V_NK2!$X$12) * 100, 0)</f>
        <v>68.285714285723444</v>
      </c>
      <c r="AO711" s="308">
        <v>427</v>
      </c>
      <c r="AP711" s="308">
        <v>420</v>
      </c>
      <c r="AQ711" s="308">
        <v>425.39</v>
      </c>
      <c r="AR711" s="371">
        <v>424.78</v>
      </c>
      <c r="AS711" s="312">
        <v>0.49354838709677423</v>
      </c>
      <c r="AT711" s="372">
        <v>0</v>
      </c>
      <c r="AU711" s="369"/>
      <c r="AV711" s="312"/>
      <c r="AW711" s="370"/>
      <c r="AX711" s="370"/>
      <c r="AY711" s="370"/>
      <c r="AZ711" s="312"/>
      <c r="BA711" s="312"/>
      <c r="BB711" s="308"/>
      <c r="BC711" s="308"/>
      <c r="BD711" s="308"/>
      <c r="BE711" s="308"/>
      <c r="BF711" s="374"/>
      <c r="BG711" s="312"/>
      <c r="BH711" s="372"/>
      <c r="BI711" s="369"/>
      <c r="BJ711" s="312"/>
      <c r="BK711" s="370">
        <v>0.90355258068330901</v>
      </c>
      <c r="BL711" s="370">
        <v>0.90361091401664206</v>
      </c>
      <c r="BM711" s="370">
        <f t="shared" si="6"/>
        <v>-5.8333333333049353E-5</v>
      </c>
      <c r="BN711" s="312">
        <f>_xll.SRS1Splines.Functions25.Linear_Interp(V_XNN1!$K$3:$K$8,V_XNN1!$L$3:$L$8,BT711)</f>
        <v>0.2064</v>
      </c>
      <c r="BO711" s="312">
        <f>(BN711/V_XNN1!$L$7)*100</f>
        <v>98.285714285714292</v>
      </c>
      <c r="BP711" s="308">
        <f>_xll.SRS1Splines.Functions25.Linear_Interp(V_XNN1!$K$3:$K$8,V_XNN1!$M$3:$M$8,BT711)</f>
        <v>5.0400000000000202E-2</v>
      </c>
      <c r="BQ711" s="308">
        <f>IFERROR((BN711 - V_XNN1!$M$16) / (V_XNN1!$M$15- V_XNN1!$M$16) * 100, 0)</f>
        <v>61.281337047353787</v>
      </c>
      <c r="BR711" s="308">
        <v>252</v>
      </c>
      <c r="BS711" s="308">
        <v>249</v>
      </c>
      <c r="BT711" s="374">
        <v>251.8</v>
      </c>
      <c r="BU711" s="312">
        <v>0.156</v>
      </c>
      <c r="BV711" s="372">
        <v>0.13083</v>
      </c>
      <c r="BW711" s="369"/>
      <c r="BX711" s="312"/>
      <c r="BY711" s="370"/>
      <c r="BZ711" s="370"/>
      <c r="CA711" s="370"/>
      <c r="CB711" s="312"/>
      <c r="CC711" s="312"/>
      <c r="CD711" s="308"/>
      <c r="CE711" s="312"/>
      <c r="CF711" s="312"/>
      <c r="CG711" s="312"/>
      <c r="CH711" s="312"/>
      <c r="CI711" s="384"/>
      <c r="CJ711" s="312"/>
      <c r="CK711" s="372"/>
      <c r="CL711" s="369"/>
      <c r="CM711" s="312"/>
      <c r="CN711" s="370"/>
      <c r="CO711" s="370"/>
      <c r="CP711" s="370"/>
      <c r="CQ711" s="312"/>
      <c r="CR711" s="312"/>
      <c r="CS711" s="308"/>
      <c r="CT711" s="312"/>
      <c r="CU711" s="312"/>
      <c r="CV711" s="312"/>
      <c r="CW711" s="312"/>
      <c r="CX711" s="384"/>
      <c r="CY711" s="312"/>
      <c r="CZ711" s="372"/>
    </row>
    <row r="712" spans="1:104" s="1" customFormat="1" hidden="1">
      <c r="A712" s="271">
        <v>45271</v>
      </c>
      <c r="B712" s="380"/>
      <c r="C712" s="381"/>
      <c r="D712" s="382"/>
      <c r="E712" s="382"/>
      <c r="F712" s="382"/>
      <c r="G712" s="312"/>
      <c r="H712" s="308"/>
      <c r="I712" s="308"/>
      <c r="J712" s="308"/>
      <c r="K712" s="308"/>
      <c r="L712" s="308"/>
      <c r="M712" s="371"/>
      <c r="N712" s="371"/>
      <c r="O712" s="312"/>
      <c r="P712" s="383"/>
      <c r="Q712" s="369">
        <v>0</v>
      </c>
      <c r="R712" s="312"/>
      <c r="S712" s="370">
        <v>1.175702481075287</v>
      </c>
      <c r="T712" s="370">
        <v>0</v>
      </c>
      <c r="U712" s="370">
        <v>0</v>
      </c>
      <c r="V712" s="312">
        <f>_xll.SRS1Splines.Functions25.Linear_Interp(V_NK3!$P$8:$P$32,V_NK3!$R$8:$R$32,AC712)</f>
        <v>546.84994784000003</v>
      </c>
      <c r="W712" s="312">
        <f>(V712/V_NK3!$R$28)*100</f>
        <v>100.86744160586161</v>
      </c>
      <c r="X712" s="308">
        <f>V712-V_NK3!$R$8</f>
        <v>490.27129584000005</v>
      </c>
      <c r="Y712" s="308">
        <f>IFERROR((V712 - V_NK3!$V$10) / (V_NK3!$V$9- V_NK3!$V$10) * 100, 0)</f>
        <v>100.96851628052319</v>
      </c>
      <c r="Z712" s="308">
        <v>541.79999999999995</v>
      </c>
      <c r="AA712" s="308">
        <v>521</v>
      </c>
      <c r="AB712" s="312">
        <v>539.21</v>
      </c>
      <c r="AC712" s="371">
        <v>541.12</v>
      </c>
      <c r="AD712" s="308">
        <v>0.4</v>
      </c>
      <c r="AE712" s="372">
        <v>0</v>
      </c>
      <c r="AF712" s="373">
        <v>0</v>
      </c>
      <c r="AG712" s="312"/>
      <c r="AH712" s="370">
        <v>0.38798181875484467</v>
      </c>
      <c r="AI712" s="370">
        <v>0</v>
      </c>
      <c r="AJ712" s="370">
        <v>0</v>
      </c>
      <c r="AK712" s="312">
        <f>_xll.SRS1Splines.Functions25.Linear_Interp(V_NK2!$R$10:$R$21,V_NK2!$T$10:$T$21,AR712)</f>
        <v>61.963885714315303</v>
      </c>
      <c r="AL712" s="312">
        <f>(AK712/V_NK2!$T$18)*100</f>
        <v>86.784153661506025</v>
      </c>
      <c r="AM712" s="308">
        <f>AK712-V_NK2!$T$11</f>
        <v>21.143885714287507</v>
      </c>
      <c r="AN712" s="308">
        <f>IFERROR((AK712 - V_NK2!$X$12) / (V_NK2!$X$11- V_NK2!$X$12) * 100, 0)</f>
        <v>69.142857142866404</v>
      </c>
      <c r="AO712" s="308">
        <v>427</v>
      </c>
      <c r="AP712" s="308">
        <v>420</v>
      </c>
      <c r="AQ712" s="308">
        <v>425.39</v>
      </c>
      <c r="AR712" s="371">
        <v>424.84</v>
      </c>
      <c r="AS712" s="312">
        <v>0.49354838709677423</v>
      </c>
      <c r="AT712" s="372">
        <v>0</v>
      </c>
      <c r="AU712" s="369"/>
      <c r="AV712" s="312"/>
      <c r="AW712" s="370"/>
      <c r="AX712" s="370"/>
      <c r="AY712" s="370"/>
      <c r="AZ712" s="312"/>
      <c r="BA712" s="312"/>
      <c r="BB712" s="308"/>
      <c r="BC712" s="308"/>
      <c r="BD712" s="308"/>
      <c r="BE712" s="308"/>
      <c r="BF712" s="374"/>
      <c r="BG712" s="312"/>
      <c r="BH712" s="372"/>
      <c r="BI712" s="369"/>
      <c r="BJ712" s="312"/>
      <c r="BK712" s="370">
        <v>0.87836196972628999</v>
      </c>
      <c r="BL712" s="370">
        <v>0.87837863639295599</v>
      </c>
      <c r="BM712" s="370">
        <f t="shared" si="6"/>
        <v>-1.6666666665998697E-5</v>
      </c>
      <c r="BN712" s="312">
        <f>_xll.SRS1Splines.Functions25.Linear_Interp(V_XNN1!$K$3:$K$8,V_XNN1!$L$3:$L$8,BT712)</f>
        <v>0.20604</v>
      </c>
      <c r="BO712" s="312">
        <f>(BN712/V_XNN1!$L$7)*100</f>
        <v>98.114285714285714</v>
      </c>
      <c r="BP712" s="308">
        <f>_xll.SRS1Splines.Functions25.Linear_Interp(V_XNN1!$K$3:$K$8,V_XNN1!$M$3:$M$8,BT712)</f>
        <v>5.0040000000000001E-2</v>
      </c>
      <c r="BQ712" s="308">
        <f>IFERROR((BN712 - V_XNN1!$M$16) / (V_XNN1!$M$15- V_XNN1!$M$16) * 100, 0)</f>
        <v>60.167130919220078</v>
      </c>
      <c r="BR712" s="308">
        <v>252</v>
      </c>
      <c r="BS712" s="308">
        <v>249</v>
      </c>
      <c r="BT712" s="374">
        <v>251.78</v>
      </c>
      <c r="BU712" s="312">
        <v>0.156</v>
      </c>
      <c r="BV712" s="372">
        <v>0.12971000000000002</v>
      </c>
      <c r="BW712" s="369"/>
      <c r="BX712" s="312"/>
      <c r="BY712" s="370"/>
      <c r="BZ712" s="370"/>
      <c r="CA712" s="370"/>
      <c r="CB712" s="312"/>
      <c r="CC712" s="312"/>
      <c r="CD712" s="308"/>
      <c r="CE712" s="312"/>
      <c r="CF712" s="312"/>
      <c r="CG712" s="312"/>
      <c r="CH712" s="312"/>
      <c r="CI712" s="384"/>
      <c r="CJ712" s="312"/>
      <c r="CK712" s="372"/>
      <c r="CL712" s="369"/>
      <c r="CM712" s="312"/>
      <c r="CN712" s="370"/>
      <c r="CO712" s="370"/>
      <c r="CP712" s="370"/>
      <c r="CQ712" s="312"/>
      <c r="CR712" s="312"/>
      <c r="CS712" s="308"/>
      <c r="CT712" s="312"/>
      <c r="CU712" s="312"/>
      <c r="CV712" s="312"/>
      <c r="CW712" s="312"/>
      <c r="CX712" s="384"/>
      <c r="CY712" s="312"/>
      <c r="CZ712" s="372"/>
    </row>
    <row r="713" spans="1:104" s="1" customFormat="1" hidden="1">
      <c r="A713" s="271">
        <v>45272</v>
      </c>
      <c r="B713" s="380"/>
      <c r="C713" s="381"/>
      <c r="D713" s="382"/>
      <c r="E713" s="382"/>
      <c r="F713" s="382"/>
      <c r="G713" s="312"/>
      <c r="H713" s="308"/>
      <c r="I713" s="308"/>
      <c r="J713" s="308"/>
      <c r="K713" s="308"/>
      <c r="L713" s="308"/>
      <c r="M713" s="371"/>
      <c r="N713" s="371"/>
      <c r="O713" s="312"/>
      <c r="P713" s="383"/>
      <c r="Q713" s="369">
        <v>0</v>
      </c>
      <c r="R713" s="312"/>
      <c r="S713" s="370">
        <v>1.175702481075287</v>
      </c>
      <c r="T713" s="370">
        <v>0</v>
      </c>
      <c r="U713" s="370">
        <v>0</v>
      </c>
      <c r="V713" s="312">
        <f>_xll.SRS1Splines.Functions25.Linear_Interp(V_NK3!$P$8:$P$32,V_NK3!$R$8:$R$32,AC713)</f>
        <v>548.02565029999903</v>
      </c>
      <c r="W713" s="312">
        <f>(V713/V_NK3!$R$28)*100</f>
        <v>101.08430200732683</v>
      </c>
      <c r="X713" s="308">
        <f>V713-V_NK3!$R$8</f>
        <v>491.44699829999905</v>
      </c>
      <c r="Y713" s="308">
        <f>IFERROR((V713 - V_NK3!$V$10) / (V_NK3!$V$9- V_NK3!$V$10) * 100, 0)</f>
        <v>101.21064535065378</v>
      </c>
      <c r="Z713" s="308">
        <v>541.79999999999995</v>
      </c>
      <c r="AA713" s="308">
        <v>521</v>
      </c>
      <c r="AB713" s="312">
        <v>539.21</v>
      </c>
      <c r="AC713" s="371">
        <v>541.15</v>
      </c>
      <c r="AD713" s="308">
        <v>0.4</v>
      </c>
      <c r="AE713" s="372">
        <v>0</v>
      </c>
      <c r="AF713" s="373">
        <v>0</v>
      </c>
      <c r="AG713" s="312"/>
      <c r="AH713" s="370">
        <v>0.38798181875484467</v>
      </c>
      <c r="AI713" s="370">
        <v>0</v>
      </c>
      <c r="AJ713" s="370">
        <v>0</v>
      </c>
      <c r="AK713" s="312">
        <f>_xll.SRS1Splines.Functions25.Linear_Interp(V_NK2!$R$10:$R$21,V_NK2!$T$10:$T$21,AR713)</f>
        <v>62.182314285743999</v>
      </c>
      <c r="AL713" s="312">
        <f>(AK713/V_NK2!$T$18)*100</f>
        <v>87.090076030453773</v>
      </c>
      <c r="AM713" s="308">
        <f>AK713-V_NK2!$T$11</f>
        <v>21.362314285716202</v>
      </c>
      <c r="AN713" s="308">
        <f>IFERROR((AK713 - V_NK2!$X$12) / (V_NK2!$X$11- V_NK2!$X$12) * 100, 0)</f>
        <v>69.857142857152553</v>
      </c>
      <c r="AO713" s="308">
        <v>427</v>
      </c>
      <c r="AP713" s="308">
        <v>420</v>
      </c>
      <c r="AQ713" s="308">
        <v>425.39</v>
      </c>
      <c r="AR713" s="371">
        <v>424.89</v>
      </c>
      <c r="AS713" s="312">
        <v>0.49354838709677423</v>
      </c>
      <c r="AT713" s="372">
        <v>0</v>
      </c>
      <c r="AU713" s="369"/>
      <c r="AV713" s="312"/>
      <c r="AW713" s="370"/>
      <c r="AX713" s="370"/>
      <c r="AY713" s="370"/>
      <c r="AZ713" s="312"/>
      <c r="BA713" s="312"/>
      <c r="BB713" s="308"/>
      <c r="BC713" s="308"/>
      <c r="BD713" s="308"/>
      <c r="BE713" s="308"/>
      <c r="BF713" s="374"/>
      <c r="BG713" s="312"/>
      <c r="BH713" s="372"/>
      <c r="BI713" s="369"/>
      <c r="BJ713" s="312"/>
      <c r="BK713" s="370">
        <v>0.82614299999999996</v>
      </c>
      <c r="BL713" s="370">
        <v>0.82362299999999999</v>
      </c>
      <c r="BM713" s="370">
        <f t="shared" si="6"/>
        <v>2.5199999999999667E-3</v>
      </c>
      <c r="BN713" s="312">
        <f>_xll.SRS1Splines.Functions25.Linear_Interp(V_XNN1!$K$3:$K$8,V_XNN1!$L$3:$L$8,BT713)</f>
        <v>0.2082</v>
      </c>
      <c r="BO713" s="312">
        <f>(BN713/V_XNN1!$L$7)*100</f>
        <v>99.142857142857139</v>
      </c>
      <c r="BP713" s="308">
        <f>_xll.SRS1Splines.Functions25.Linear_Interp(V_XNN1!$K$3:$K$8,V_XNN1!$M$3:$M$8,BT713)</f>
        <v>5.22000000000001E-2</v>
      </c>
      <c r="BQ713" s="308">
        <f>IFERROR((BN713 - V_XNN1!$M$16) / (V_XNN1!$M$15- V_XNN1!$M$16) * 100, 0)</f>
        <v>66.852367688022298</v>
      </c>
      <c r="BR713" s="308">
        <v>252</v>
      </c>
      <c r="BS713" s="308">
        <v>249</v>
      </c>
      <c r="BT713" s="374">
        <v>251.9</v>
      </c>
      <c r="BU713" s="312">
        <v>0.15359999999999999</v>
      </c>
      <c r="BV713" s="372">
        <v>0.12608800000000001</v>
      </c>
      <c r="BW713" s="369"/>
      <c r="BX713" s="312"/>
      <c r="BY713" s="370"/>
      <c r="BZ713" s="370"/>
      <c r="CA713" s="370"/>
      <c r="CB713" s="312"/>
      <c r="CC713" s="312"/>
      <c r="CD713" s="308"/>
      <c r="CE713" s="312"/>
      <c r="CF713" s="312"/>
      <c r="CG713" s="312"/>
      <c r="CH713" s="312"/>
      <c r="CI713" s="384"/>
      <c r="CJ713" s="312"/>
      <c r="CK713" s="372"/>
      <c r="CL713" s="369"/>
      <c r="CM713" s="312"/>
      <c r="CN713" s="370"/>
      <c r="CO713" s="370"/>
      <c r="CP713" s="370"/>
      <c r="CQ713" s="312"/>
      <c r="CR713" s="312"/>
      <c r="CS713" s="308"/>
      <c r="CT713" s="312"/>
      <c r="CU713" s="312"/>
      <c r="CV713" s="312"/>
      <c r="CW713" s="312"/>
      <c r="CX713" s="384"/>
      <c r="CY713" s="312"/>
      <c r="CZ713" s="372"/>
    </row>
    <row r="714" spans="1:104" s="1" customFormat="1" hidden="1">
      <c r="A714" s="271">
        <v>45273</v>
      </c>
      <c r="B714" s="380"/>
      <c r="C714" s="381"/>
      <c r="D714" s="382"/>
      <c r="E714" s="382"/>
      <c r="F714" s="382"/>
      <c r="G714" s="312"/>
      <c r="H714" s="308"/>
      <c r="I714" s="308"/>
      <c r="J714" s="308"/>
      <c r="K714" s="308"/>
      <c r="L714" s="308"/>
      <c r="M714" s="371"/>
      <c r="N714" s="371"/>
      <c r="O714" s="312"/>
      <c r="P714" s="383"/>
      <c r="Q714" s="369">
        <v>0</v>
      </c>
      <c r="R714" s="312"/>
      <c r="S714" s="370">
        <v>0.78380165404891966</v>
      </c>
      <c r="T714" s="370">
        <v>0</v>
      </c>
      <c r="U714" s="370">
        <v>0</v>
      </c>
      <c r="V714" s="312">
        <f>_xll.SRS1Splines.Functions25.Linear_Interp(V_NK3!$P$8:$P$32,V_NK3!$R$8:$R$32,AC714)</f>
        <v>548.80945193999798</v>
      </c>
      <c r="W714" s="312">
        <f>(V714/V_NK3!$R$28)*100</f>
        <v>101.22887560830358</v>
      </c>
      <c r="X714" s="308">
        <f>V714-V_NK3!$R$8</f>
        <v>492.23079993999801</v>
      </c>
      <c r="Y714" s="308">
        <f>IFERROR((V714 - V_NK3!$V$10) / (V_NK3!$V$9- V_NK3!$V$10) * 100, 0)</f>
        <v>101.37206473074076</v>
      </c>
      <c r="Z714" s="308">
        <v>541.79999999999995</v>
      </c>
      <c r="AA714" s="308">
        <v>521</v>
      </c>
      <c r="AB714" s="312">
        <v>539.21</v>
      </c>
      <c r="AC714" s="371">
        <v>541.16999999999996</v>
      </c>
      <c r="AD714" s="308">
        <v>0.4</v>
      </c>
      <c r="AE714" s="372">
        <v>0</v>
      </c>
      <c r="AF714" s="373">
        <v>0</v>
      </c>
      <c r="AG714" s="312"/>
      <c r="AH714" s="370">
        <v>0.25865454583614345</v>
      </c>
      <c r="AI714" s="370">
        <v>0</v>
      </c>
      <c r="AJ714" s="370">
        <v>0</v>
      </c>
      <c r="AK714" s="312">
        <f>_xll.SRS1Splines.Functions25.Linear_Interp(V_NK2!$R$10:$R$21,V_NK2!$T$10:$T$21,AR714)</f>
        <v>62.357057142886902</v>
      </c>
      <c r="AL714" s="312">
        <f>(AK714/V_NK2!$T$18)*100</f>
        <v>87.334813925611897</v>
      </c>
      <c r="AM714" s="308">
        <f>AK714-V_NK2!$T$11</f>
        <v>21.537057142859105</v>
      </c>
      <c r="AN714" s="308">
        <f>IFERROR((AK714 - V_NK2!$X$12) / (V_NK2!$X$11- V_NK2!$X$12) * 100, 0)</f>
        <v>70.428571428581293</v>
      </c>
      <c r="AO714" s="308">
        <v>427</v>
      </c>
      <c r="AP714" s="308">
        <v>420</v>
      </c>
      <c r="AQ714" s="308">
        <v>425.39</v>
      </c>
      <c r="AR714" s="371">
        <v>424.93</v>
      </c>
      <c r="AS714" s="312">
        <v>0.49354838709677423</v>
      </c>
      <c r="AT714" s="372">
        <v>0</v>
      </c>
      <c r="AU714" s="369"/>
      <c r="AV714" s="312"/>
      <c r="AW714" s="370"/>
      <c r="AX714" s="370"/>
      <c r="AY714" s="370"/>
      <c r="AZ714" s="312"/>
      <c r="BA714" s="312"/>
      <c r="BB714" s="308"/>
      <c r="BC714" s="308"/>
      <c r="BD714" s="308"/>
      <c r="BE714" s="308"/>
      <c r="BF714" s="374"/>
      <c r="BG714" s="312"/>
      <c r="BH714" s="372"/>
      <c r="BI714" s="369"/>
      <c r="BJ714" s="312"/>
      <c r="BK714" s="370">
        <v>0.82884599999999997</v>
      </c>
      <c r="BL714" s="370">
        <v>0.83082599999999995</v>
      </c>
      <c r="BM714" s="370">
        <f t="shared" si="6"/>
        <v>-1.9799999999999818E-3</v>
      </c>
      <c r="BN714" s="312">
        <f>_xll.SRS1Splines.Functions25.Linear_Interp(V_XNN1!$K$3:$K$8,V_XNN1!$L$3:$L$8,BT714)</f>
        <v>0.20118</v>
      </c>
      <c r="BO714" s="312">
        <f>(BN714/V_XNN1!$L$7)*100</f>
        <v>95.800000000000011</v>
      </c>
      <c r="BP714" s="308">
        <f>_xll.SRS1Splines.Functions25.Linear_Interp(V_XNN1!$K$3:$K$8,V_XNN1!$M$3:$M$8,BT714)</f>
        <v>4.5179999999999797E-2</v>
      </c>
      <c r="BQ714" s="308">
        <f>IFERROR((BN714 - V_XNN1!$M$16) / (V_XNN1!$M$15- V_XNN1!$M$16) * 100, 0)</f>
        <v>45.125348189415064</v>
      </c>
      <c r="BR714" s="308">
        <v>252</v>
      </c>
      <c r="BS714" s="308">
        <v>249</v>
      </c>
      <c r="BT714" s="374">
        <v>251.51</v>
      </c>
      <c r="BU714" s="312">
        <v>0.15359999999999999</v>
      </c>
      <c r="BV714" s="372">
        <v>0.118228</v>
      </c>
      <c r="BW714" s="369"/>
      <c r="BX714" s="312"/>
      <c r="BY714" s="370"/>
      <c r="BZ714" s="370"/>
      <c r="CA714" s="370"/>
      <c r="CB714" s="312"/>
      <c r="CC714" s="312"/>
      <c r="CD714" s="308"/>
      <c r="CE714" s="312"/>
      <c r="CF714" s="312"/>
      <c r="CG714" s="312"/>
      <c r="CH714" s="312"/>
      <c r="CI714" s="384"/>
      <c r="CJ714" s="312"/>
      <c r="CK714" s="372"/>
      <c r="CL714" s="369"/>
      <c r="CM714" s="312"/>
      <c r="CN714" s="370"/>
      <c r="CO714" s="370"/>
      <c r="CP714" s="370"/>
      <c r="CQ714" s="312"/>
      <c r="CR714" s="312"/>
      <c r="CS714" s="308"/>
      <c r="CT714" s="312"/>
      <c r="CU714" s="312"/>
      <c r="CV714" s="312"/>
      <c r="CW714" s="312"/>
      <c r="CX714" s="384"/>
      <c r="CY714" s="312"/>
      <c r="CZ714" s="372"/>
    </row>
    <row r="715" spans="1:104" s="1" customFormat="1" hidden="1">
      <c r="A715" s="271">
        <v>45274</v>
      </c>
      <c r="B715" s="380"/>
      <c r="C715" s="381"/>
      <c r="D715" s="382"/>
      <c r="E715" s="382"/>
      <c r="F715" s="382"/>
      <c r="G715" s="312"/>
      <c r="H715" s="308"/>
      <c r="I715" s="308"/>
      <c r="J715" s="308"/>
      <c r="K715" s="308"/>
      <c r="L715" s="308"/>
      <c r="M715" s="371"/>
      <c r="N715" s="371"/>
      <c r="O715" s="312"/>
      <c r="P715" s="383"/>
      <c r="Q715" s="369">
        <v>0</v>
      </c>
      <c r="R715" s="312"/>
      <c r="S715" s="370">
        <v>1.1757024810829162</v>
      </c>
      <c r="T715" s="370">
        <v>0</v>
      </c>
      <c r="U715" s="370">
        <v>0</v>
      </c>
      <c r="V715" s="312">
        <f>_xll.SRS1Splines.Functions25.Linear_Interp(V_NK3!$P$8:$P$32,V_NK3!$R$8:$R$32,AC715)</f>
        <v>549.98515440000199</v>
      </c>
      <c r="W715" s="312">
        <f>(V715/V_NK3!$R$28)*100</f>
        <v>101.44573600976972</v>
      </c>
      <c r="X715" s="308">
        <f>V715-V_NK3!$R$8</f>
        <v>493.40650240000201</v>
      </c>
      <c r="Y715" s="308">
        <f>IFERROR((V715 - V_NK3!$V$10) / (V_NK3!$V$9- V_NK3!$V$10) * 100, 0)</f>
        <v>101.6141938008724</v>
      </c>
      <c r="Z715" s="308">
        <v>541.79999999999995</v>
      </c>
      <c r="AA715" s="308">
        <v>521</v>
      </c>
      <c r="AB715" s="312">
        <v>539.21</v>
      </c>
      <c r="AC715" s="371">
        <v>541.20000000000005</v>
      </c>
      <c r="AD715" s="308">
        <v>0.4</v>
      </c>
      <c r="AE715" s="372">
        <v>0</v>
      </c>
      <c r="AF715" s="373">
        <v>0</v>
      </c>
      <c r="AG715" s="312"/>
      <c r="AH715" s="370">
        <v>0.38798181875736237</v>
      </c>
      <c r="AI715" s="370">
        <v>0</v>
      </c>
      <c r="AJ715" s="370">
        <v>0</v>
      </c>
      <c r="AK715" s="312">
        <f>_xll.SRS1Splines.Functions25.Linear_Interp(V_NK2!$R$10:$R$21,V_NK2!$T$10:$T$21,AR715)</f>
        <v>62.575485714315597</v>
      </c>
      <c r="AL715" s="312">
        <f>(AK715/V_NK2!$T$18)*100</f>
        <v>87.640736294559645</v>
      </c>
      <c r="AM715" s="308">
        <f>AK715-V_NK2!$T$11</f>
        <v>21.755485714287801</v>
      </c>
      <c r="AN715" s="308">
        <f>IFERROR((AK715 - V_NK2!$X$12) / (V_NK2!$X$11- V_NK2!$X$12) * 100, 0)</f>
        <v>71.142857142867456</v>
      </c>
      <c r="AO715" s="308">
        <v>427</v>
      </c>
      <c r="AP715" s="308">
        <v>420</v>
      </c>
      <c r="AQ715" s="308">
        <v>425.39</v>
      </c>
      <c r="AR715" s="371">
        <v>424.98</v>
      </c>
      <c r="AS715" s="312">
        <v>0.49354838709677423</v>
      </c>
      <c r="AT715" s="372">
        <v>0</v>
      </c>
      <c r="AU715" s="369"/>
      <c r="AV715" s="312"/>
      <c r="AW715" s="370"/>
      <c r="AX715" s="370"/>
      <c r="AY715" s="370"/>
      <c r="AZ715" s="312"/>
      <c r="BA715" s="312"/>
      <c r="BB715" s="308"/>
      <c r="BC715" s="308"/>
      <c r="BD715" s="308"/>
      <c r="BE715" s="308"/>
      <c r="BF715" s="374"/>
      <c r="BG715" s="312"/>
      <c r="BH715" s="372"/>
      <c r="BI715" s="369"/>
      <c r="BJ715" s="312"/>
      <c r="BK715" s="370">
        <v>0.80750814734782494</v>
      </c>
      <c r="BL715" s="370">
        <v>0.807516480681158</v>
      </c>
      <c r="BM715" s="370">
        <f t="shared" si="6"/>
        <v>-8.3333333330548598E-6</v>
      </c>
      <c r="BN715" s="312">
        <f>_xll.SRS1Splines.Functions25.Linear_Interp(V_XNN1!$K$3:$K$8,V_XNN1!$L$3:$L$8,BT715)</f>
        <v>0.20100000000000001</v>
      </c>
      <c r="BO715" s="312">
        <f>(BN715/V_XNN1!$L$7)*100</f>
        <v>95.714285714285722</v>
      </c>
      <c r="BP715" s="308">
        <f>_xll.SRS1Splines.Functions25.Linear_Interp(V_XNN1!$K$3:$K$8,V_XNN1!$M$3:$M$8,BT715)</f>
        <v>4.4999999999999998E-2</v>
      </c>
      <c r="BQ715" s="308">
        <f>IFERROR((BN715 - V_XNN1!$M$16) / (V_XNN1!$M$15- V_XNN1!$M$16) * 100, 0)</f>
        <v>44.568245125348255</v>
      </c>
      <c r="BR715" s="308">
        <v>252</v>
      </c>
      <c r="BS715" s="308">
        <v>249</v>
      </c>
      <c r="BT715" s="374">
        <v>251.5</v>
      </c>
      <c r="BU715" s="312">
        <v>0.1512</v>
      </c>
      <c r="BV715" s="372">
        <v>0.119228</v>
      </c>
      <c r="BW715" s="369"/>
      <c r="BX715" s="312"/>
      <c r="BY715" s="370"/>
      <c r="BZ715" s="370"/>
      <c r="CA715" s="370"/>
      <c r="CB715" s="312"/>
      <c r="CC715" s="312"/>
      <c r="CD715" s="308"/>
      <c r="CE715" s="312"/>
      <c r="CF715" s="312"/>
      <c r="CG715" s="312"/>
      <c r="CH715" s="312"/>
      <c r="CI715" s="384"/>
      <c r="CJ715" s="312"/>
      <c r="CK715" s="372"/>
      <c r="CL715" s="369"/>
      <c r="CM715" s="312"/>
      <c r="CN715" s="370"/>
      <c r="CO715" s="370"/>
      <c r="CP715" s="370"/>
      <c r="CQ715" s="312"/>
      <c r="CR715" s="312"/>
      <c r="CS715" s="308"/>
      <c r="CT715" s="312"/>
      <c r="CU715" s="312"/>
      <c r="CV715" s="312"/>
      <c r="CW715" s="312"/>
      <c r="CX715" s="384"/>
      <c r="CY715" s="312"/>
      <c r="CZ715" s="372"/>
    </row>
    <row r="716" spans="1:104" s="1" customFormat="1" hidden="1">
      <c r="A716" s="271">
        <v>45275</v>
      </c>
      <c r="B716" s="380"/>
      <c r="C716" s="381"/>
      <c r="D716" s="382"/>
      <c r="E716" s="382"/>
      <c r="F716" s="382"/>
      <c r="G716" s="312"/>
      <c r="H716" s="308"/>
      <c r="I716" s="308"/>
      <c r="J716" s="308"/>
      <c r="K716" s="308"/>
      <c r="L716" s="308"/>
      <c r="M716" s="371"/>
      <c r="N716" s="371"/>
      <c r="O716" s="312"/>
      <c r="P716" s="383"/>
      <c r="Q716" s="369">
        <v>0</v>
      </c>
      <c r="R716" s="312"/>
      <c r="S716" s="370">
        <v>0.78380165404891966</v>
      </c>
      <c r="T716" s="370">
        <v>0</v>
      </c>
      <c r="U716" s="370">
        <v>0</v>
      </c>
      <c r="V716" s="312">
        <f>_xll.SRS1Splines.Functions25.Linear_Interp(V_NK3!$P$8:$P$32,V_NK3!$R$8:$R$32,AC716)</f>
        <v>550.76895604000094</v>
      </c>
      <c r="W716" s="312">
        <f>(V716/V_NK3!$R$28)*100</f>
        <v>101.59030961074646</v>
      </c>
      <c r="X716" s="308">
        <f>V716-V_NK3!$R$8</f>
        <v>494.19030404000097</v>
      </c>
      <c r="Y716" s="308">
        <f>IFERROR((V716 - V_NK3!$V$10) / (V_NK3!$V$9- V_NK3!$V$10) * 100, 0)</f>
        <v>101.77561318095938</v>
      </c>
      <c r="Z716" s="308">
        <v>541.79999999999995</v>
      </c>
      <c r="AA716" s="308">
        <v>521</v>
      </c>
      <c r="AB716" s="312">
        <v>539.21</v>
      </c>
      <c r="AC716" s="371">
        <v>541.22</v>
      </c>
      <c r="AD716" s="308">
        <v>0.4</v>
      </c>
      <c r="AE716" s="372">
        <v>0</v>
      </c>
      <c r="AF716" s="373">
        <v>0</v>
      </c>
      <c r="AG716" s="312"/>
      <c r="AH716" s="370">
        <v>0.25865454583614345</v>
      </c>
      <c r="AI716" s="370">
        <v>0</v>
      </c>
      <c r="AJ716" s="370">
        <v>0</v>
      </c>
      <c r="AK716" s="312">
        <f>_xll.SRS1Splines.Functions25.Linear_Interp(V_NK2!$R$10:$R$21,V_NK2!$T$10:$T$21,AR716)</f>
        <v>62.750228571458202</v>
      </c>
      <c r="AL716" s="312">
        <f>(AK716/V_NK2!$T$18)*100</f>
        <v>87.885474189717357</v>
      </c>
      <c r="AM716" s="308">
        <f>AK716-V_NK2!$T$11</f>
        <v>21.930228571430405</v>
      </c>
      <c r="AN716" s="308">
        <f>IFERROR((AK716 - V_NK2!$X$12) / (V_NK2!$X$11- V_NK2!$X$12) * 100, 0)</f>
        <v>71.714285714295229</v>
      </c>
      <c r="AO716" s="308">
        <v>427</v>
      </c>
      <c r="AP716" s="308">
        <v>420</v>
      </c>
      <c r="AQ716" s="308">
        <v>425.39</v>
      </c>
      <c r="AR716" s="371">
        <v>425.02</v>
      </c>
      <c r="AS716" s="312">
        <v>0.49354838709677423</v>
      </c>
      <c r="AT716" s="372">
        <v>0</v>
      </c>
      <c r="AU716" s="369"/>
      <c r="AV716" s="312"/>
      <c r="AW716" s="370"/>
      <c r="AX716" s="370"/>
      <c r="AY716" s="370"/>
      <c r="AZ716" s="312"/>
      <c r="BA716" s="312"/>
      <c r="BB716" s="308"/>
      <c r="BC716" s="308"/>
      <c r="BD716" s="308"/>
      <c r="BE716" s="308"/>
      <c r="BF716" s="374"/>
      <c r="BG716" s="312"/>
      <c r="BH716" s="372"/>
      <c r="BI716" s="369"/>
      <c r="BJ716" s="312"/>
      <c r="BK716" s="370">
        <v>0.76706959943236797</v>
      </c>
      <c r="BL716" s="370">
        <v>0.76706959943236797</v>
      </c>
      <c r="BM716" s="370">
        <f t="shared" si="6"/>
        <v>0</v>
      </c>
      <c r="BN716" s="312">
        <f>_xll.SRS1Splines.Functions25.Linear_Interp(V_XNN1!$K$3:$K$8,V_XNN1!$L$3:$L$8,BT716)</f>
        <v>0.20100000000000001</v>
      </c>
      <c r="BO716" s="312">
        <f>(BN716/V_XNN1!$L$7)*100</f>
        <v>95.714285714285722</v>
      </c>
      <c r="BP716" s="308">
        <f>_xll.SRS1Splines.Functions25.Linear_Interp(V_XNN1!$K$3:$K$8,V_XNN1!$M$3:$M$8,BT716)</f>
        <v>4.4999999999999998E-2</v>
      </c>
      <c r="BQ716" s="308">
        <f>IFERROR((BN716 - V_XNN1!$M$16) / (V_XNN1!$M$15- V_XNN1!$M$16) * 100, 0)</f>
        <v>44.568245125348255</v>
      </c>
      <c r="BR716" s="308">
        <v>252</v>
      </c>
      <c r="BS716" s="308">
        <v>249</v>
      </c>
      <c r="BT716" s="374">
        <v>251.5</v>
      </c>
      <c r="BU716" s="312">
        <v>0.1512</v>
      </c>
      <c r="BV716" s="372">
        <v>0.11591599999999999</v>
      </c>
      <c r="BW716" s="369"/>
      <c r="BX716" s="312"/>
      <c r="BY716" s="370"/>
      <c r="BZ716" s="370"/>
      <c r="CA716" s="370"/>
      <c r="CB716" s="312"/>
      <c r="CC716" s="312"/>
      <c r="CD716" s="308"/>
      <c r="CE716" s="312"/>
      <c r="CF716" s="312"/>
      <c r="CG716" s="312"/>
      <c r="CH716" s="312"/>
      <c r="CI716" s="384"/>
      <c r="CJ716" s="312"/>
      <c r="CK716" s="372"/>
      <c r="CL716" s="369"/>
      <c r="CM716" s="312"/>
      <c r="CN716" s="370"/>
      <c r="CO716" s="370"/>
      <c r="CP716" s="370"/>
      <c r="CQ716" s="312"/>
      <c r="CR716" s="312"/>
      <c r="CS716" s="308"/>
      <c r="CT716" s="312"/>
      <c r="CU716" s="312"/>
      <c r="CV716" s="312"/>
      <c r="CW716" s="312"/>
      <c r="CX716" s="384"/>
      <c r="CY716" s="312"/>
      <c r="CZ716" s="372"/>
    </row>
    <row r="717" spans="1:104" s="1" customFormat="1" hidden="1">
      <c r="A717" s="271">
        <v>45276</v>
      </c>
      <c r="B717" s="380"/>
      <c r="C717" s="381"/>
      <c r="D717" s="382"/>
      <c r="E717" s="382"/>
      <c r="F717" s="382"/>
      <c r="G717" s="312"/>
      <c r="H717" s="308"/>
      <c r="I717" s="308"/>
      <c r="J717" s="308"/>
      <c r="K717" s="308"/>
      <c r="L717" s="308"/>
      <c r="M717" s="371"/>
      <c r="N717" s="371"/>
      <c r="O717" s="312"/>
      <c r="P717" s="383"/>
      <c r="Q717" s="369">
        <v>0</v>
      </c>
      <c r="R717" s="312"/>
      <c r="S717" s="370">
        <v>0.78380165405273439</v>
      </c>
      <c r="T717" s="370">
        <v>0</v>
      </c>
      <c r="U717" s="370">
        <v>0</v>
      </c>
      <c r="V717" s="312">
        <f>_xll.SRS1Splines.Functions25.Linear_Interp(V_NK3!$P$8:$P$32,V_NK3!$R$8:$R$32,AC717)</f>
        <v>551.55275768000001</v>
      </c>
      <c r="W717" s="312">
        <f>(V717/V_NK3!$R$28)*100</f>
        <v>101.73488321172324</v>
      </c>
      <c r="X717" s="308">
        <f>V717-V_NK3!$R$8</f>
        <v>494.97410568000004</v>
      </c>
      <c r="Y717" s="308">
        <f>IFERROR((V717 - V_NK3!$V$10) / (V_NK3!$V$9- V_NK3!$V$10) * 100, 0)</f>
        <v>101.93703256104638</v>
      </c>
      <c r="Z717" s="308">
        <v>541.79999999999995</v>
      </c>
      <c r="AA717" s="308">
        <v>521</v>
      </c>
      <c r="AB717" s="312">
        <v>539.21</v>
      </c>
      <c r="AC717" s="371">
        <v>541.24</v>
      </c>
      <c r="AD717" s="308">
        <v>0.4</v>
      </c>
      <c r="AE717" s="372">
        <v>0</v>
      </c>
      <c r="AF717" s="373">
        <v>0</v>
      </c>
      <c r="AG717" s="312"/>
      <c r="AH717" s="370">
        <v>0.25865454583740238</v>
      </c>
      <c r="AI717" s="370">
        <v>0</v>
      </c>
      <c r="AJ717" s="370">
        <v>0</v>
      </c>
      <c r="AK717" s="312">
        <f>_xll.SRS1Splines.Functions25.Linear_Interp(V_NK2!$R$10:$R$21,V_NK2!$T$10:$T$21,AR717)</f>
        <v>62.968657142886599</v>
      </c>
      <c r="AL717" s="312">
        <f>(AK717/V_NK2!$T$18)*100</f>
        <v>88.191396558664692</v>
      </c>
      <c r="AM717" s="308">
        <f>AK717-V_NK2!$T$11</f>
        <v>22.148657142858802</v>
      </c>
      <c r="AN717" s="308">
        <f>IFERROR((AK717 - V_NK2!$X$12) / (V_NK2!$X$11- V_NK2!$X$12) * 100, 0)</f>
        <v>72.428571428580412</v>
      </c>
      <c r="AO717" s="308">
        <v>427</v>
      </c>
      <c r="AP717" s="308">
        <v>420</v>
      </c>
      <c r="AQ717" s="308">
        <v>425.39</v>
      </c>
      <c r="AR717" s="371">
        <v>425.07</v>
      </c>
      <c r="AS717" s="312">
        <v>0.49354838709677423</v>
      </c>
      <c r="AT717" s="372">
        <v>0</v>
      </c>
      <c r="AU717" s="369"/>
      <c r="AV717" s="312"/>
      <c r="AW717" s="370"/>
      <c r="AX717" s="370"/>
      <c r="AY717" s="370"/>
      <c r="AZ717" s="312"/>
      <c r="BA717" s="312"/>
      <c r="BB717" s="308"/>
      <c r="BC717" s="308"/>
      <c r="BD717" s="308"/>
      <c r="BE717" s="308"/>
      <c r="BF717" s="374"/>
      <c r="BG717" s="312"/>
      <c r="BH717" s="372"/>
      <c r="BI717" s="369"/>
      <c r="BJ717" s="312"/>
      <c r="BK717" s="370">
        <v>0.76253011298888396</v>
      </c>
      <c r="BL717" s="370">
        <v>0.76247177965555091</v>
      </c>
      <c r="BM717" s="370">
        <f t="shared" si="6"/>
        <v>5.8333333333049353E-5</v>
      </c>
      <c r="BN717" s="312">
        <f>_xll.SRS1Splines.Functions25.Linear_Interp(V_XNN1!$K$3:$K$8,V_XNN1!$L$3:$L$8,BT717)</f>
        <v>0.20226</v>
      </c>
      <c r="BO717" s="312">
        <f>(BN717/V_XNN1!$L$7)*100</f>
        <v>96.314285714285717</v>
      </c>
      <c r="BP717" s="308">
        <f>_xll.SRS1Splines.Functions25.Linear_Interp(V_XNN1!$K$3:$K$8,V_XNN1!$M$3:$M$8,BT717)</f>
        <v>4.6259999999999898E-2</v>
      </c>
      <c r="BQ717" s="308">
        <f>IFERROR((BN717 - V_XNN1!$M$16) / (V_XNN1!$M$15- V_XNN1!$M$16) * 100, 0)</f>
        <v>48.46796657381617</v>
      </c>
      <c r="BR717" s="308">
        <v>252</v>
      </c>
      <c r="BS717" s="308">
        <v>249</v>
      </c>
      <c r="BT717" s="374">
        <v>251.57</v>
      </c>
      <c r="BU717" s="312">
        <v>0.14880000000000002</v>
      </c>
      <c r="BV717" s="372">
        <v>0.11011</v>
      </c>
      <c r="BW717" s="369"/>
      <c r="BX717" s="312"/>
      <c r="BY717" s="370"/>
      <c r="BZ717" s="370"/>
      <c r="CA717" s="370"/>
      <c r="CB717" s="312"/>
      <c r="CC717" s="312"/>
      <c r="CD717" s="308"/>
      <c r="CE717" s="312"/>
      <c r="CF717" s="312"/>
      <c r="CG717" s="312"/>
      <c r="CH717" s="312"/>
      <c r="CI717" s="384"/>
      <c r="CJ717" s="312"/>
      <c r="CK717" s="372"/>
      <c r="CL717" s="369"/>
      <c r="CM717" s="312"/>
      <c r="CN717" s="370"/>
      <c r="CO717" s="370"/>
      <c r="CP717" s="370"/>
      <c r="CQ717" s="312"/>
      <c r="CR717" s="312"/>
      <c r="CS717" s="308"/>
      <c r="CT717" s="312"/>
      <c r="CU717" s="312"/>
      <c r="CV717" s="312"/>
      <c r="CW717" s="312"/>
      <c r="CX717" s="384"/>
      <c r="CY717" s="312"/>
      <c r="CZ717" s="372"/>
    </row>
    <row r="718" spans="1:104" s="1" customFormat="1" hidden="1">
      <c r="A718" s="271">
        <v>45277</v>
      </c>
      <c r="B718" s="380"/>
      <c r="C718" s="381"/>
      <c r="D718" s="382"/>
      <c r="E718" s="382"/>
      <c r="F718" s="382"/>
      <c r="G718" s="312"/>
      <c r="H718" s="308"/>
      <c r="I718" s="308"/>
      <c r="J718" s="308"/>
      <c r="K718" s="308"/>
      <c r="L718" s="308"/>
      <c r="M718" s="371"/>
      <c r="N718" s="371"/>
      <c r="O718" s="312"/>
      <c r="P718" s="383"/>
      <c r="Q718" s="369">
        <v>0</v>
      </c>
      <c r="R718" s="312"/>
      <c r="S718" s="370">
        <v>0.78380165404891966</v>
      </c>
      <c r="T718" s="370">
        <v>0</v>
      </c>
      <c r="U718" s="370">
        <v>0</v>
      </c>
      <c r="V718" s="312">
        <f>_xll.SRS1Splines.Functions25.Linear_Interp(V_NK3!$P$8:$P$32,V_NK3!$R$8:$R$32,AC718)</f>
        <v>552.33655931999999</v>
      </c>
      <c r="W718" s="312">
        <f>(V718/V_NK3!$R$28)*100</f>
        <v>101.87945681270017</v>
      </c>
      <c r="X718" s="308">
        <f>V718-V_NK3!$R$8</f>
        <v>495.75790732000002</v>
      </c>
      <c r="Y718" s="308">
        <f>IFERROR((V718 - V_NK3!$V$10) / (V_NK3!$V$9- V_NK3!$V$10) * 100, 0)</f>
        <v>102.09845194113359</v>
      </c>
      <c r="Z718" s="308">
        <v>541.79999999999995</v>
      </c>
      <c r="AA718" s="308">
        <v>521</v>
      </c>
      <c r="AB718" s="312">
        <v>539.21</v>
      </c>
      <c r="AC718" s="371">
        <v>541.26</v>
      </c>
      <c r="AD718" s="308">
        <v>0.4</v>
      </c>
      <c r="AE718" s="372">
        <v>0</v>
      </c>
      <c r="AF718" s="373">
        <v>0</v>
      </c>
      <c r="AG718" s="312"/>
      <c r="AH718" s="370">
        <v>0.25865454583614345</v>
      </c>
      <c r="AI718" s="370">
        <v>0</v>
      </c>
      <c r="AJ718" s="370">
        <v>0</v>
      </c>
      <c r="AK718" s="312">
        <f>_xll.SRS1Splines.Functions25.Linear_Interp(V_NK2!$R$10:$R$21,V_NK2!$T$10:$T$21,AR718)</f>
        <v>63.230771428600697</v>
      </c>
      <c r="AL718" s="312">
        <f>(AK718/V_NK2!$T$18)*100</f>
        <v>88.558503401401538</v>
      </c>
      <c r="AM718" s="308">
        <f>AK718-V_NK2!$T$11</f>
        <v>22.4107714285729</v>
      </c>
      <c r="AN718" s="308">
        <f>IFERROR((AK718 - V_NK2!$X$12) / (V_NK2!$X$11- V_NK2!$X$12) * 100, 0)</f>
        <v>73.28571428572269</v>
      </c>
      <c r="AO718" s="308">
        <v>427</v>
      </c>
      <c r="AP718" s="308">
        <v>420</v>
      </c>
      <c r="AQ718" s="308">
        <v>425.39</v>
      </c>
      <c r="AR718" s="371">
        <v>425.13</v>
      </c>
      <c r="AS718" s="312">
        <v>0.49354838709677423</v>
      </c>
      <c r="AT718" s="372">
        <v>0</v>
      </c>
      <c r="AU718" s="369"/>
      <c r="AV718" s="312"/>
      <c r="AW718" s="370"/>
      <c r="AX718" s="370"/>
      <c r="AY718" s="370"/>
      <c r="AZ718" s="312"/>
      <c r="BA718" s="312"/>
      <c r="BB718" s="308"/>
      <c r="BC718" s="308"/>
      <c r="BD718" s="308"/>
      <c r="BE718" s="308"/>
      <c r="BF718" s="374"/>
      <c r="BG718" s="312"/>
      <c r="BH718" s="372"/>
      <c r="BI718" s="369"/>
      <c r="BJ718" s="312"/>
      <c r="BK718" s="370">
        <v>0.79320217216022693</v>
      </c>
      <c r="BL718" s="370">
        <v>0.79327717216022697</v>
      </c>
      <c r="BM718" s="370">
        <f t="shared" si="6"/>
        <v>-7.5000000000047251E-5</v>
      </c>
      <c r="BN718" s="312">
        <f>_xll.SRS1Splines.Functions25.Linear_Interp(V_XNN1!$K$3:$K$8,V_XNN1!$L$3:$L$8,BT718)</f>
        <v>0.20064000000000001</v>
      </c>
      <c r="BO718" s="312">
        <f>(BN718/V_XNN1!$L$7)*100</f>
        <v>95.542857142857144</v>
      </c>
      <c r="BP718" s="308">
        <f>_xll.SRS1Splines.Functions25.Linear_Interp(V_XNN1!$K$3:$K$8,V_XNN1!$M$3:$M$8,BT718)</f>
        <v>4.4639999999999798E-2</v>
      </c>
      <c r="BQ718" s="308">
        <f>IFERROR((BN718 - V_XNN1!$M$16) / (V_XNN1!$M$15- V_XNN1!$M$16) * 100, 0)</f>
        <v>43.454038997214553</v>
      </c>
      <c r="BR718" s="308">
        <v>252</v>
      </c>
      <c r="BS718" s="308">
        <v>249</v>
      </c>
      <c r="BT718" s="374">
        <v>251.48</v>
      </c>
      <c r="BU718" s="312">
        <v>0.14880000000000002</v>
      </c>
      <c r="BV718" s="372">
        <v>0.10945000000000001</v>
      </c>
      <c r="BW718" s="369"/>
      <c r="BX718" s="312"/>
      <c r="BY718" s="370"/>
      <c r="BZ718" s="370"/>
      <c r="CA718" s="370"/>
      <c r="CB718" s="312"/>
      <c r="CC718" s="312"/>
      <c r="CD718" s="308"/>
      <c r="CE718" s="312"/>
      <c r="CF718" s="312"/>
      <c r="CG718" s="312"/>
      <c r="CH718" s="312"/>
      <c r="CI718" s="384"/>
      <c r="CJ718" s="312"/>
      <c r="CK718" s="372"/>
      <c r="CL718" s="369"/>
      <c r="CM718" s="312"/>
      <c r="CN718" s="370"/>
      <c r="CO718" s="370"/>
      <c r="CP718" s="370"/>
      <c r="CQ718" s="312"/>
      <c r="CR718" s="312"/>
      <c r="CS718" s="308"/>
      <c r="CT718" s="312"/>
      <c r="CU718" s="312"/>
      <c r="CV718" s="312"/>
      <c r="CW718" s="312"/>
      <c r="CX718" s="384"/>
      <c r="CY718" s="312"/>
      <c r="CZ718" s="372"/>
    </row>
    <row r="719" spans="1:104" s="1" customFormat="1" hidden="1">
      <c r="A719" s="271">
        <v>45278</v>
      </c>
      <c r="B719" s="380"/>
      <c r="C719" s="381"/>
      <c r="D719" s="382"/>
      <c r="E719" s="382"/>
      <c r="F719" s="382"/>
      <c r="G719" s="312"/>
      <c r="H719" s="308"/>
      <c r="I719" s="308"/>
      <c r="J719" s="308"/>
      <c r="K719" s="308"/>
      <c r="L719" s="308"/>
      <c r="M719" s="371"/>
      <c r="N719" s="371"/>
      <c r="O719" s="312"/>
      <c r="P719" s="383"/>
      <c r="Q719" s="369">
        <v>0</v>
      </c>
      <c r="R719" s="312"/>
      <c r="S719" s="370">
        <v>0.78380165405273439</v>
      </c>
      <c r="T719" s="370">
        <v>0</v>
      </c>
      <c r="U719" s="370">
        <v>0</v>
      </c>
      <c r="V719" s="312">
        <f>_xll.SRS1Splines.Functions25.Linear_Interp(V_NK3!$P$8:$P$32,V_NK3!$R$8:$R$32,AC719)</f>
        <v>553.12036095999895</v>
      </c>
      <c r="W719" s="312">
        <f>(V719/V_NK3!$R$28)*100</f>
        <v>102.02403041367691</v>
      </c>
      <c r="X719" s="308">
        <f>V719-V_NK3!$R$8</f>
        <v>496.54170895999897</v>
      </c>
      <c r="Y719" s="308">
        <f>IFERROR((V719 - V_NK3!$V$10) / (V_NK3!$V$9- V_NK3!$V$10) * 100, 0)</f>
        <v>102.25987132122056</v>
      </c>
      <c r="Z719" s="308">
        <v>541.79999999999995</v>
      </c>
      <c r="AA719" s="308">
        <v>521</v>
      </c>
      <c r="AB719" s="312">
        <v>539.21</v>
      </c>
      <c r="AC719" s="371">
        <v>541.28</v>
      </c>
      <c r="AD719" s="308">
        <v>0.4</v>
      </c>
      <c r="AE719" s="372">
        <v>0</v>
      </c>
      <c r="AF719" s="373">
        <v>0</v>
      </c>
      <c r="AG719" s="312"/>
      <c r="AH719" s="370">
        <v>0.25865454583740238</v>
      </c>
      <c r="AI719" s="370">
        <v>0</v>
      </c>
      <c r="AJ719" s="370">
        <v>0</v>
      </c>
      <c r="AK719" s="312">
        <f>_xll.SRS1Splines.Functions25.Linear_Interp(V_NK2!$R$10:$R$21,V_NK2!$T$10:$T$21,AR719)</f>
        <v>63.361828571457899</v>
      </c>
      <c r="AL719" s="312">
        <f>(AK719/V_NK2!$T$18)*100</f>
        <v>88.742056822770152</v>
      </c>
      <c r="AM719" s="308">
        <f>AK719-V_NK2!$T$11</f>
        <v>22.541828571430102</v>
      </c>
      <c r="AN719" s="308">
        <f>IFERROR((AK719 - V_NK2!$X$12) / (V_NK2!$X$11- V_NK2!$X$12) * 100, 0)</f>
        <v>73.714285714294334</v>
      </c>
      <c r="AO719" s="308">
        <v>427</v>
      </c>
      <c r="AP719" s="308">
        <v>420</v>
      </c>
      <c r="AQ719" s="308">
        <v>425.39</v>
      </c>
      <c r="AR719" s="371">
        <v>425.16</v>
      </c>
      <c r="AS719" s="312">
        <v>0.49354838709677423</v>
      </c>
      <c r="AT719" s="372">
        <v>0</v>
      </c>
      <c r="AU719" s="369"/>
      <c r="AV719" s="312"/>
      <c r="AW719" s="370"/>
      <c r="AX719" s="370"/>
      <c r="AY719" s="370"/>
      <c r="AZ719" s="312"/>
      <c r="BA719" s="312"/>
      <c r="BB719" s="308"/>
      <c r="BC719" s="308"/>
      <c r="BD719" s="308"/>
      <c r="BE719" s="308"/>
      <c r="BF719" s="374"/>
      <c r="BG719" s="312"/>
      <c r="BH719" s="372"/>
      <c r="BI719" s="369"/>
      <c r="BJ719" s="312"/>
      <c r="BK719" s="370">
        <v>0.74309426992625105</v>
      </c>
      <c r="BL719" s="370">
        <v>0.74316093659291804</v>
      </c>
      <c r="BM719" s="370">
        <f t="shared" si="6"/>
        <v>-6.6666666666992391E-5</v>
      </c>
      <c r="BN719" s="312">
        <f>_xll.SRS1Splines.Functions25.Linear_Interp(V_XNN1!$K$3:$K$8,V_XNN1!$L$3:$L$8,BT719)</f>
        <v>0.19919999999999999</v>
      </c>
      <c r="BO719" s="312">
        <f>(BN719/V_XNN1!$L$7)*100</f>
        <v>94.857142857142847</v>
      </c>
      <c r="BP719" s="308">
        <f>_xll.SRS1Splines.Functions25.Linear_Interp(V_XNN1!$K$3:$K$8,V_XNN1!$M$3:$M$8,BT719)</f>
        <v>4.3200000000000099E-2</v>
      </c>
      <c r="BQ719" s="308">
        <f>IFERROR((BN719 - V_XNN1!$M$16) / (V_XNN1!$M$15- V_XNN1!$M$16) * 100, 0)</f>
        <v>38.99721448467966</v>
      </c>
      <c r="BR719" s="308">
        <v>252</v>
      </c>
      <c r="BS719" s="308">
        <v>249</v>
      </c>
      <c r="BT719" s="374">
        <v>251.4</v>
      </c>
      <c r="BU719" s="312">
        <v>0.1464</v>
      </c>
      <c r="BV719" s="372">
        <v>0.113872</v>
      </c>
      <c r="BW719" s="369"/>
      <c r="BX719" s="312"/>
      <c r="BY719" s="370"/>
      <c r="BZ719" s="370"/>
      <c r="CA719" s="370"/>
      <c r="CB719" s="312"/>
      <c r="CC719" s="312"/>
      <c r="CD719" s="308"/>
      <c r="CE719" s="312"/>
      <c r="CF719" s="312"/>
      <c r="CG719" s="312"/>
      <c r="CH719" s="312"/>
      <c r="CI719" s="384"/>
      <c r="CJ719" s="312"/>
      <c r="CK719" s="372"/>
      <c r="CL719" s="369"/>
      <c r="CM719" s="312"/>
      <c r="CN719" s="370"/>
      <c r="CO719" s="370"/>
      <c r="CP719" s="370"/>
      <c r="CQ719" s="312"/>
      <c r="CR719" s="312"/>
      <c r="CS719" s="308"/>
      <c r="CT719" s="312"/>
      <c r="CU719" s="312"/>
      <c r="CV719" s="312"/>
      <c r="CW719" s="312"/>
      <c r="CX719" s="384"/>
      <c r="CY719" s="312"/>
      <c r="CZ719" s="372"/>
    </row>
    <row r="720" spans="1:104" s="1" customFormat="1" hidden="1">
      <c r="A720" s="271">
        <v>45279</v>
      </c>
      <c r="B720" s="380"/>
      <c r="C720" s="381"/>
      <c r="D720" s="382"/>
      <c r="E720" s="382"/>
      <c r="F720" s="382"/>
      <c r="G720" s="312"/>
      <c r="H720" s="308"/>
      <c r="I720" s="308"/>
      <c r="J720" s="308"/>
      <c r="K720" s="308"/>
      <c r="L720" s="308"/>
      <c r="M720" s="371"/>
      <c r="N720" s="371"/>
      <c r="O720" s="312"/>
      <c r="P720" s="383"/>
      <c r="Q720" s="369">
        <v>0</v>
      </c>
      <c r="R720" s="312"/>
      <c r="S720" s="370">
        <v>0.78380165404891966</v>
      </c>
      <c r="T720" s="370">
        <v>0</v>
      </c>
      <c r="U720" s="370">
        <v>0</v>
      </c>
      <c r="V720" s="312">
        <f>_xll.SRS1Splines.Functions25.Linear_Interp(V_NK3!$P$8:$P$32,V_NK3!$R$8:$R$32,AC720)</f>
        <v>553.90416259999802</v>
      </c>
      <c r="W720" s="312">
        <f>(V720/V_NK3!$R$28)*100</f>
        <v>102.16860401465367</v>
      </c>
      <c r="X720" s="308">
        <f>V720-V_NK3!$R$8</f>
        <v>497.32551059999804</v>
      </c>
      <c r="Y720" s="308">
        <f>IFERROR((V720 - V_NK3!$V$10) / (V_NK3!$V$9- V_NK3!$V$10) * 100, 0)</f>
        <v>102.42129070130757</v>
      </c>
      <c r="Z720" s="308">
        <v>541.79999999999995</v>
      </c>
      <c r="AA720" s="308">
        <v>521</v>
      </c>
      <c r="AB720" s="312">
        <v>539.21</v>
      </c>
      <c r="AC720" s="371">
        <v>541.29999999999995</v>
      </c>
      <c r="AD720" s="308">
        <v>0.4</v>
      </c>
      <c r="AE720" s="372">
        <v>0</v>
      </c>
      <c r="AF720" s="373">
        <v>0</v>
      </c>
      <c r="AG720" s="312"/>
      <c r="AH720" s="370">
        <v>0.25865454583614345</v>
      </c>
      <c r="AI720" s="370">
        <v>0</v>
      </c>
      <c r="AJ720" s="370">
        <v>0</v>
      </c>
      <c r="AK720" s="312">
        <f>_xll.SRS1Splines.Functions25.Linear_Interp(V_NK2!$R$10:$R$21,V_NK2!$T$10:$T$21,AR720)</f>
        <v>63.580257142885998</v>
      </c>
      <c r="AL720" s="312">
        <f>(AK720/V_NK2!$T$18)*100</f>
        <v>89.047979191717076</v>
      </c>
      <c r="AM720" s="308">
        <f>AK720-V_NK2!$T$11</f>
        <v>22.760257142858201</v>
      </c>
      <c r="AN720" s="308">
        <f>IFERROR((AK720 - V_NK2!$X$12) / (V_NK2!$X$11- V_NK2!$X$12) * 100, 0)</f>
        <v>74.428571428578536</v>
      </c>
      <c r="AO720" s="308">
        <v>427</v>
      </c>
      <c r="AP720" s="308">
        <v>420</v>
      </c>
      <c r="AQ720" s="308">
        <v>425.39</v>
      </c>
      <c r="AR720" s="371">
        <v>425.21</v>
      </c>
      <c r="AS720" s="312">
        <v>0.49354838709677423</v>
      </c>
      <c r="AT720" s="372">
        <v>0</v>
      </c>
      <c r="AU720" s="369"/>
      <c r="AV720" s="312"/>
      <c r="AW720" s="370"/>
      <c r="AX720" s="370"/>
      <c r="AY720" s="370"/>
      <c r="AZ720" s="312"/>
      <c r="BA720" s="312"/>
      <c r="BB720" s="308"/>
      <c r="BC720" s="308"/>
      <c r="BD720" s="308"/>
      <c r="BE720" s="308"/>
      <c r="BF720" s="374"/>
      <c r="BG720" s="312"/>
      <c r="BH720" s="372"/>
      <c r="BI720" s="369"/>
      <c r="BJ720" s="312"/>
      <c r="BK720" s="370">
        <v>0.69944655335526495</v>
      </c>
      <c r="BL720" s="370">
        <v>0.69936322002193096</v>
      </c>
      <c r="BM720" s="370">
        <f t="shared" si="6"/>
        <v>8.3333333333990289E-5</v>
      </c>
      <c r="BN720" s="312">
        <f>_xll.SRS1Splines.Functions25.Linear_Interp(V_XNN1!$K$3:$K$8,V_XNN1!$L$3:$L$8,BT720)</f>
        <v>0.20100000000000001</v>
      </c>
      <c r="BO720" s="312">
        <f>(BN720/V_XNN1!$L$7)*100</f>
        <v>95.714285714285722</v>
      </c>
      <c r="BP720" s="308">
        <f>_xll.SRS1Splines.Functions25.Linear_Interp(V_XNN1!$K$3:$K$8,V_XNN1!$M$3:$M$8,BT720)</f>
        <v>4.4999999999999998E-2</v>
      </c>
      <c r="BQ720" s="308">
        <f>IFERROR((BN720 - V_XNN1!$M$16) / (V_XNN1!$M$15- V_XNN1!$M$16) * 100, 0)</f>
        <v>44.568245125348255</v>
      </c>
      <c r="BR720" s="308">
        <v>252</v>
      </c>
      <c r="BS720" s="308">
        <v>249</v>
      </c>
      <c r="BT720" s="374">
        <v>251.5</v>
      </c>
      <c r="BU720" s="312">
        <v>0.14399999999999999</v>
      </c>
      <c r="BV720" s="372">
        <v>0.106678</v>
      </c>
      <c r="BW720" s="369"/>
      <c r="BX720" s="312"/>
      <c r="BY720" s="370"/>
      <c r="BZ720" s="370"/>
      <c r="CA720" s="370"/>
      <c r="CB720" s="312"/>
      <c r="CC720" s="312"/>
      <c r="CD720" s="308"/>
      <c r="CE720" s="312"/>
      <c r="CF720" s="312"/>
      <c r="CG720" s="312"/>
      <c r="CH720" s="312"/>
      <c r="CI720" s="384"/>
      <c r="CJ720" s="312"/>
      <c r="CK720" s="372"/>
      <c r="CL720" s="369"/>
      <c r="CM720" s="312"/>
      <c r="CN720" s="370"/>
      <c r="CO720" s="370"/>
      <c r="CP720" s="370"/>
      <c r="CQ720" s="312"/>
      <c r="CR720" s="312"/>
      <c r="CS720" s="308"/>
      <c r="CT720" s="312"/>
      <c r="CU720" s="312"/>
      <c r="CV720" s="312"/>
      <c r="CW720" s="312"/>
      <c r="CX720" s="384"/>
      <c r="CY720" s="312"/>
      <c r="CZ720" s="372"/>
    </row>
    <row r="721" spans="1:104" s="1" customFormat="1" hidden="1">
      <c r="A721" s="271">
        <v>45280</v>
      </c>
      <c r="B721" s="380"/>
      <c r="C721" s="381"/>
      <c r="D721" s="382"/>
      <c r="E721" s="382"/>
      <c r="F721" s="382"/>
      <c r="G721" s="312"/>
      <c r="H721" s="308"/>
      <c r="I721" s="308"/>
      <c r="J721" s="308"/>
      <c r="K721" s="308"/>
      <c r="L721" s="308"/>
      <c r="M721" s="371"/>
      <c r="N721" s="371"/>
      <c r="O721" s="312"/>
      <c r="P721" s="383"/>
      <c r="Q721" s="369">
        <v>0</v>
      </c>
      <c r="R721" s="312"/>
      <c r="S721" s="370">
        <v>0.78380165405654911</v>
      </c>
      <c r="T721" s="370">
        <v>0</v>
      </c>
      <c r="U721" s="370">
        <v>0</v>
      </c>
      <c r="V721" s="312">
        <f>_xll.SRS1Splines.Functions25.Linear_Interp(V_NK3!$P$8:$P$32,V_NK3!$R$8:$R$32,AC721)</f>
        <v>554.68796424000197</v>
      </c>
      <c r="W721" s="312">
        <f>(V721/V_NK3!$R$28)*100</f>
        <v>102.31317761563135</v>
      </c>
      <c r="X721" s="308">
        <f>V721-V_NK3!$R$8</f>
        <v>498.109312240002</v>
      </c>
      <c r="Y721" s="308">
        <f>IFERROR((V721 - V_NK3!$V$10) / (V_NK3!$V$9- V_NK3!$V$10) * 100, 0)</f>
        <v>102.58271008139559</v>
      </c>
      <c r="Z721" s="308">
        <v>541.79999999999995</v>
      </c>
      <c r="AA721" s="308">
        <v>521</v>
      </c>
      <c r="AB721" s="312">
        <v>539.21</v>
      </c>
      <c r="AC721" s="371">
        <v>541.32000000000005</v>
      </c>
      <c r="AD721" s="308">
        <v>0.4</v>
      </c>
      <c r="AE721" s="372">
        <v>0</v>
      </c>
      <c r="AF721" s="373">
        <v>0</v>
      </c>
      <c r="AG721" s="312"/>
      <c r="AH721" s="370">
        <v>0.25865454583866121</v>
      </c>
      <c r="AI721" s="370">
        <v>0</v>
      </c>
      <c r="AJ721" s="370">
        <v>0</v>
      </c>
      <c r="AK721" s="312">
        <f>_xll.SRS1Splines.Functions25.Linear_Interp(V_NK2!$R$10:$R$21,V_NK2!$T$10:$T$21,AR721)</f>
        <v>63.755000000028801</v>
      </c>
      <c r="AL721" s="312">
        <f>(AK721/V_NK2!$T$18)*100</f>
        <v>89.292717086875058</v>
      </c>
      <c r="AM721" s="308">
        <f>AK721-V_NK2!$T$11</f>
        <v>22.935000000001004</v>
      </c>
      <c r="AN721" s="308">
        <f>IFERROR((AK721 - V_NK2!$X$12) / (V_NK2!$X$11- V_NK2!$X$12) * 100, 0)</f>
        <v>75.000000000006963</v>
      </c>
      <c r="AO721" s="308">
        <v>427</v>
      </c>
      <c r="AP721" s="308">
        <v>420</v>
      </c>
      <c r="AQ721" s="308">
        <v>425.39</v>
      </c>
      <c r="AR721" s="371">
        <v>425.25</v>
      </c>
      <c r="AS721" s="312">
        <v>0.49354838709677423</v>
      </c>
      <c r="AT721" s="372">
        <v>0</v>
      </c>
      <c r="AU721" s="369"/>
      <c r="AV721" s="312"/>
      <c r="AW721" s="370"/>
      <c r="AX721" s="370"/>
      <c r="AY721" s="370"/>
      <c r="AZ721" s="312"/>
      <c r="BA721" s="312"/>
      <c r="BB721" s="308"/>
      <c r="BC721" s="308"/>
      <c r="BD721" s="308"/>
      <c r="BE721" s="308"/>
      <c r="BF721" s="374"/>
      <c r="BG721" s="312"/>
      <c r="BH721" s="372"/>
      <c r="BI721" s="369"/>
      <c r="BJ721" s="312"/>
      <c r="BK721" s="370">
        <v>0.69917612739469803</v>
      </c>
      <c r="BL721" s="370">
        <v>0.699175127394698</v>
      </c>
      <c r="BM721" s="370">
        <f t="shared" si="6"/>
        <v>1.0000000000287557E-6</v>
      </c>
      <c r="BN721" s="312">
        <f>_xll.SRS1Splines.Functions25.Linear_Interp(V_XNN1!$K$3:$K$8,V_XNN1!$L$3:$L$8,BT721)</f>
        <v>0.20100000000000001</v>
      </c>
      <c r="BO721" s="312">
        <f>(BN721/V_XNN1!$L$7)*100</f>
        <v>95.714285714285722</v>
      </c>
      <c r="BP721" s="308">
        <f>_xll.SRS1Splines.Functions25.Linear_Interp(V_XNN1!$K$3:$K$8,V_XNN1!$M$3:$M$8,BT721)</f>
        <v>4.4999999999999998E-2</v>
      </c>
      <c r="BQ721" s="308">
        <f>IFERROR((BN721 - V_XNN1!$M$16) / (V_XNN1!$M$15- V_XNN1!$M$16) * 100, 0)</f>
        <v>44.568245125348255</v>
      </c>
      <c r="BR721" s="308">
        <v>252</v>
      </c>
      <c r="BS721" s="308">
        <v>249</v>
      </c>
      <c r="BT721" s="374">
        <v>251.5</v>
      </c>
      <c r="BU721" s="312">
        <v>0.1416</v>
      </c>
      <c r="BV721" s="372">
        <v>0.10039100000000001</v>
      </c>
      <c r="BW721" s="369"/>
      <c r="BX721" s="312"/>
      <c r="BY721" s="370"/>
      <c r="BZ721" s="370"/>
      <c r="CA721" s="370"/>
      <c r="CB721" s="312"/>
      <c r="CC721" s="312"/>
      <c r="CD721" s="308"/>
      <c r="CE721" s="312"/>
      <c r="CF721" s="312"/>
      <c r="CG721" s="312"/>
      <c r="CH721" s="312"/>
      <c r="CI721" s="384"/>
      <c r="CJ721" s="312"/>
      <c r="CK721" s="372"/>
      <c r="CL721" s="369"/>
      <c r="CM721" s="312"/>
      <c r="CN721" s="370"/>
      <c r="CO721" s="370"/>
      <c r="CP721" s="370"/>
      <c r="CQ721" s="312"/>
      <c r="CR721" s="312"/>
      <c r="CS721" s="308"/>
      <c r="CT721" s="312"/>
      <c r="CU721" s="312"/>
      <c r="CV721" s="312"/>
      <c r="CW721" s="312"/>
      <c r="CX721" s="384"/>
      <c r="CY721" s="312"/>
      <c r="CZ721" s="372"/>
    </row>
    <row r="722" spans="1:104" s="1" customFormat="1" hidden="1">
      <c r="A722" s="271">
        <v>45281</v>
      </c>
      <c r="B722" s="380"/>
      <c r="C722" s="381"/>
      <c r="D722" s="382"/>
      <c r="E722" s="382"/>
      <c r="F722" s="382"/>
      <c r="G722" s="312"/>
      <c r="H722" s="308"/>
      <c r="I722" s="308"/>
      <c r="J722" s="308"/>
      <c r="K722" s="308"/>
      <c r="L722" s="308"/>
      <c r="M722" s="371"/>
      <c r="N722" s="371"/>
      <c r="O722" s="312"/>
      <c r="P722" s="383"/>
      <c r="Q722" s="369">
        <v>0</v>
      </c>
      <c r="R722" s="312"/>
      <c r="S722" s="370">
        <v>0.78380165404891966</v>
      </c>
      <c r="T722" s="370">
        <v>0</v>
      </c>
      <c r="U722" s="370">
        <v>0</v>
      </c>
      <c r="V722" s="312">
        <f>_xll.SRS1Splines.Functions25.Linear_Interp(V_NK3!$P$8:$P$32,V_NK3!$R$8:$R$32,AC722)</f>
        <v>555.47176588000104</v>
      </c>
      <c r="W722" s="312">
        <f>(V722/V_NK3!$R$28)*100</f>
        <v>102.4577512166081</v>
      </c>
      <c r="X722" s="308">
        <f>V722-V_NK3!$R$8</f>
        <v>498.89311388000107</v>
      </c>
      <c r="Y722" s="308">
        <f>IFERROR((V722 - V_NK3!$V$10) / (V_NK3!$V$9- V_NK3!$V$10) * 100, 0)</f>
        <v>102.74412946148259</v>
      </c>
      <c r="Z722" s="308">
        <v>541.79999999999995</v>
      </c>
      <c r="AA722" s="308">
        <v>521</v>
      </c>
      <c r="AB722" s="312">
        <v>539.21</v>
      </c>
      <c r="AC722" s="371">
        <v>541.34</v>
      </c>
      <c r="AD722" s="308">
        <v>0.4</v>
      </c>
      <c r="AE722" s="372">
        <v>0</v>
      </c>
      <c r="AF722" s="373">
        <v>0</v>
      </c>
      <c r="AG722" s="312"/>
      <c r="AH722" s="370">
        <v>0.25865454583614345</v>
      </c>
      <c r="AI722" s="370">
        <v>0</v>
      </c>
      <c r="AJ722" s="370">
        <v>0</v>
      </c>
      <c r="AK722" s="312">
        <f>_xll.SRS1Splines.Functions25.Linear_Interp(V_NK2!$R$10:$R$21,V_NK2!$T$10:$T$21,AR722)</f>
        <v>63.886057142885697</v>
      </c>
      <c r="AL722" s="312">
        <f>(AK722/V_NK2!$T$18)*100</f>
        <v>89.47627050824326</v>
      </c>
      <c r="AM722" s="308">
        <f>AK722-V_NK2!$T$11</f>
        <v>23.0660571428579</v>
      </c>
      <c r="AN722" s="308">
        <f>IFERROR((AK722 - V_NK2!$X$12) / (V_NK2!$X$11- V_NK2!$X$12) * 100, 0)</f>
        <v>75.428571428577612</v>
      </c>
      <c r="AO722" s="308">
        <v>427</v>
      </c>
      <c r="AP722" s="308">
        <v>420</v>
      </c>
      <c r="AQ722" s="308">
        <v>425.39</v>
      </c>
      <c r="AR722" s="371">
        <v>425.28</v>
      </c>
      <c r="AS722" s="312">
        <v>0.49354838709677423</v>
      </c>
      <c r="AT722" s="372">
        <v>0</v>
      </c>
      <c r="AU722" s="369"/>
      <c r="AV722" s="312"/>
      <c r="AW722" s="370"/>
      <c r="AX722" s="370"/>
      <c r="AY722" s="370"/>
      <c r="AZ722" s="312"/>
      <c r="BA722" s="312"/>
      <c r="BB722" s="308"/>
      <c r="BC722" s="308"/>
      <c r="BD722" s="308"/>
      <c r="BE722" s="308"/>
      <c r="BF722" s="374"/>
      <c r="BG722" s="312"/>
      <c r="BH722" s="372"/>
      <c r="BI722" s="369"/>
      <c r="BJ722" s="312"/>
      <c r="BK722" s="370">
        <v>0.69676701859855106</v>
      </c>
      <c r="BL722" s="370">
        <v>0.69684835193188399</v>
      </c>
      <c r="BM722" s="370">
        <f t="shared" si="6"/>
        <v>-8.1333333332933577E-5</v>
      </c>
      <c r="BN722" s="312">
        <f>_xll.SRS1Splines.Functions25.Linear_Interp(V_XNN1!$K$3:$K$8,V_XNN1!$L$3:$L$8,BT722)</f>
        <v>0.19919999999999999</v>
      </c>
      <c r="BO722" s="312">
        <f>(BN722/V_XNN1!$L$7)*100</f>
        <v>94.857142857142847</v>
      </c>
      <c r="BP722" s="308">
        <f>_xll.SRS1Splines.Functions25.Linear_Interp(V_XNN1!$K$3:$K$8,V_XNN1!$M$3:$M$8,BT722)</f>
        <v>4.3200000000000099E-2</v>
      </c>
      <c r="BQ722" s="308">
        <f>IFERROR((BN722 - V_XNN1!$M$16) / (V_XNN1!$M$15- V_XNN1!$M$16) * 100, 0)</f>
        <v>38.99721448467966</v>
      </c>
      <c r="BR722" s="308">
        <v>252</v>
      </c>
      <c r="BS722" s="308">
        <v>249</v>
      </c>
      <c r="BT722" s="374">
        <v>251.4</v>
      </c>
      <c r="BU722" s="312">
        <v>0.13919999999999999</v>
      </c>
      <c r="BV722" s="372">
        <v>0.10036400000000001</v>
      </c>
      <c r="BW722" s="369"/>
      <c r="BX722" s="312"/>
      <c r="BY722" s="370"/>
      <c r="BZ722" s="370"/>
      <c r="CA722" s="370"/>
      <c r="CB722" s="312"/>
      <c r="CC722" s="312"/>
      <c r="CD722" s="308"/>
      <c r="CE722" s="312"/>
      <c r="CF722" s="312"/>
      <c r="CG722" s="312"/>
      <c r="CH722" s="312"/>
      <c r="CI722" s="384"/>
      <c r="CJ722" s="312"/>
      <c r="CK722" s="372"/>
      <c r="CL722" s="369"/>
      <c r="CM722" s="312"/>
      <c r="CN722" s="370"/>
      <c r="CO722" s="370"/>
      <c r="CP722" s="370"/>
      <c r="CQ722" s="312"/>
      <c r="CR722" s="312"/>
      <c r="CS722" s="308"/>
      <c r="CT722" s="312"/>
      <c r="CU722" s="312"/>
      <c r="CV722" s="312"/>
      <c r="CW722" s="312"/>
      <c r="CX722" s="384"/>
      <c r="CY722" s="312"/>
      <c r="CZ722" s="372"/>
    </row>
    <row r="723" spans="1:104" s="1" customFormat="1" hidden="1">
      <c r="A723" s="271">
        <v>45282</v>
      </c>
      <c r="B723" s="380"/>
      <c r="C723" s="381"/>
      <c r="D723" s="382"/>
      <c r="E723" s="382"/>
      <c r="F723" s="382"/>
      <c r="G723" s="312"/>
      <c r="H723" s="308"/>
      <c r="I723" s="308"/>
      <c r="J723" s="308"/>
      <c r="K723" s="308"/>
      <c r="L723" s="308"/>
      <c r="M723" s="371"/>
      <c r="N723" s="371"/>
      <c r="O723" s="312"/>
      <c r="P723" s="383"/>
      <c r="Q723" s="369">
        <v>0</v>
      </c>
      <c r="R723" s="312"/>
      <c r="S723" s="370">
        <v>0.39190082702636719</v>
      </c>
      <c r="T723" s="370">
        <v>0</v>
      </c>
      <c r="U723" s="370">
        <v>0</v>
      </c>
      <c r="V723" s="312">
        <f>_xll.SRS1Splines.Functions25.Linear_Interp(V_NK3!$P$8:$P$32,V_NK3!$R$8:$R$32,AC723)</f>
        <v>555.86366670000098</v>
      </c>
      <c r="W723" s="312">
        <f>(V723/V_NK3!$R$28)*100</f>
        <v>102.53003801709654</v>
      </c>
      <c r="X723" s="308">
        <f>V723-V_NK3!$R$8</f>
        <v>499.285014700001</v>
      </c>
      <c r="Y723" s="308">
        <f>IFERROR((V723 - V_NK3!$V$10) / (V_NK3!$V$9- V_NK3!$V$10) * 100, 0)</f>
        <v>102.82483915152618</v>
      </c>
      <c r="Z723" s="308">
        <v>541.79999999999995</v>
      </c>
      <c r="AA723" s="308">
        <v>521</v>
      </c>
      <c r="AB723" s="312">
        <v>539.21</v>
      </c>
      <c r="AC723" s="371">
        <v>541.35</v>
      </c>
      <c r="AD723" s="308">
        <v>0.4</v>
      </c>
      <c r="AE723" s="372">
        <v>0</v>
      </c>
      <c r="AF723" s="373">
        <v>0</v>
      </c>
      <c r="AG723" s="312"/>
      <c r="AH723" s="370">
        <v>0.12932727291870119</v>
      </c>
      <c r="AI723" s="370">
        <v>0</v>
      </c>
      <c r="AJ723" s="370">
        <v>0</v>
      </c>
      <c r="AK723" s="312">
        <f>_xll.SRS1Splines.Functions25.Linear_Interp(V_NK2!$R$10:$R$21,V_NK2!$T$10:$T$21,AR723)</f>
        <v>64.017114285742906</v>
      </c>
      <c r="AL723" s="312">
        <f>(AK723/V_NK2!$T$18)*100</f>
        <v>89.659823929611903</v>
      </c>
      <c r="AM723" s="308">
        <f>AK723-V_NK2!$T$11</f>
        <v>23.197114285715109</v>
      </c>
      <c r="AN723" s="308">
        <f>IFERROR((AK723 - V_NK2!$X$12) / (V_NK2!$X$11- V_NK2!$X$12) * 100, 0)</f>
        <v>75.85714285714927</v>
      </c>
      <c r="AO723" s="308">
        <v>427</v>
      </c>
      <c r="AP723" s="308">
        <v>420</v>
      </c>
      <c r="AQ723" s="308">
        <v>425.39</v>
      </c>
      <c r="AR723" s="371">
        <v>425.31</v>
      </c>
      <c r="AS723" s="312">
        <v>0.49354838709677423</v>
      </c>
      <c r="AT723" s="372">
        <v>0</v>
      </c>
      <c r="AU723" s="369"/>
      <c r="AV723" s="312"/>
      <c r="AW723" s="370"/>
      <c r="AX723" s="370"/>
      <c r="AY723" s="370"/>
      <c r="AZ723" s="312"/>
      <c r="BA723" s="312"/>
      <c r="BB723" s="308"/>
      <c r="BC723" s="308"/>
      <c r="BD723" s="308"/>
      <c r="BE723" s="308"/>
      <c r="BF723" s="374"/>
      <c r="BG723" s="312"/>
      <c r="BH723" s="372"/>
      <c r="BI723" s="369"/>
      <c r="BJ723" s="312"/>
      <c r="BK723" s="370">
        <v>0.66729991027543101</v>
      </c>
      <c r="BL723" s="370">
        <v>0.66729691027543103</v>
      </c>
      <c r="BM723" s="370">
        <f t="shared" si="6"/>
        <v>2.9999999999752447E-6</v>
      </c>
      <c r="BN723" s="312">
        <f>_xll.SRS1Splines.Functions25.Linear_Interp(V_XNN1!$K$3:$K$8,V_XNN1!$L$3:$L$8,BT723)</f>
        <v>0.19919999999999999</v>
      </c>
      <c r="BO723" s="312">
        <f>(BN723/V_XNN1!$L$7)*100</f>
        <v>94.857142857142847</v>
      </c>
      <c r="BP723" s="308">
        <f>_xll.SRS1Splines.Functions25.Linear_Interp(V_XNN1!$K$3:$K$8,V_XNN1!$M$3:$M$8,BT723)</f>
        <v>4.3200000000000099E-2</v>
      </c>
      <c r="BQ723" s="308">
        <f>IFERROR((BN723 - V_XNN1!$M$16) / (V_XNN1!$M$15- V_XNN1!$M$16) * 100, 0)</f>
        <v>38.99721448467966</v>
      </c>
      <c r="BR723" s="308">
        <v>252</v>
      </c>
      <c r="BS723" s="308">
        <v>249</v>
      </c>
      <c r="BT723" s="374">
        <v>251.4</v>
      </c>
      <c r="BU723" s="312">
        <v>0.13200000000000001</v>
      </c>
      <c r="BV723" s="372">
        <v>0.10003000000000001</v>
      </c>
      <c r="BW723" s="369"/>
      <c r="BX723" s="312"/>
      <c r="BY723" s="370"/>
      <c r="BZ723" s="370"/>
      <c r="CA723" s="370"/>
      <c r="CB723" s="312"/>
      <c r="CC723" s="312"/>
      <c r="CD723" s="308"/>
      <c r="CE723" s="312"/>
      <c r="CF723" s="312"/>
      <c r="CG723" s="312"/>
      <c r="CH723" s="312"/>
      <c r="CI723" s="384"/>
      <c r="CJ723" s="312"/>
      <c r="CK723" s="372"/>
      <c r="CL723" s="369"/>
      <c r="CM723" s="312"/>
      <c r="CN723" s="370"/>
      <c r="CO723" s="370"/>
      <c r="CP723" s="370"/>
      <c r="CQ723" s="312"/>
      <c r="CR723" s="312"/>
      <c r="CS723" s="308"/>
      <c r="CT723" s="312"/>
      <c r="CU723" s="312"/>
      <c r="CV723" s="312"/>
      <c r="CW723" s="312"/>
      <c r="CX723" s="384"/>
      <c r="CY723" s="312"/>
      <c r="CZ723" s="372"/>
    </row>
    <row r="724" spans="1:104" s="1" customFormat="1" hidden="1">
      <c r="A724" s="271">
        <v>45283</v>
      </c>
      <c r="B724" s="380"/>
      <c r="C724" s="381"/>
      <c r="D724" s="382"/>
      <c r="E724" s="382"/>
      <c r="F724" s="382"/>
      <c r="G724" s="312"/>
      <c r="H724" s="308"/>
      <c r="I724" s="308"/>
      <c r="J724" s="308"/>
      <c r="K724" s="308"/>
      <c r="L724" s="308"/>
      <c r="M724" s="371"/>
      <c r="N724" s="371"/>
      <c r="O724" s="312"/>
      <c r="P724" s="383"/>
      <c r="Q724" s="369">
        <v>0</v>
      </c>
      <c r="R724" s="312"/>
      <c r="S724" s="370">
        <v>0.78380165404891966</v>
      </c>
      <c r="T724" s="370">
        <v>0</v>
      </c>
      <c r="U724" s="370">
        <v>0</v>
      </c>
      <c r="V724" s="312">
        <f>_xll.SRS1Splines.Functions25.Linear_Interp(V_NK3!$P$8:$P$32,V_NK3!$R$8:$R$32,AC724)</f>
        <v>556.64746834000005</v>
      </c>
      <c r="W724" s="312">
        <f>(V724/V_NK3!$R$28)*100</f>
        <v>102.67461161807331</v>
      </c>
      <c r="X724" s="308">
        <f>V724-V_NK3!$R$8</f>
        <v>500.06881634000007</v>
      </c>
      <c r="Y724" s="308">
        <f>IFERROR((V724 - V_NK3!$V$10) / (V_NK3!$V$9- V_NK3!$V$10) * 100, 0)</f>
        <v>102.98625853161319</v>
      </c>
      <c r="Z724" s="308">
        <v>541.79999999999995</v>
      </c>
      <c r="AA724" s="308">
        <v>521</v>
      </c>
      <c r="AB724" s="312">
        <v>539.21</v>
      </c>
      <c r="AC724" s="371">
        <v>541.37</v>
      </c>
      <c r="AD724" s="308">
        <v>0.4</v>
      </c>
      <c r="AE724" s="372">
        <v>0</v>
      </c>
      <c r="AF724" s="373">
        <v>0</v>
      </c>
      <c r="AG724" s="312"/>
      <c r="AH724" s="370">
        <v>0.25865454583614345</v>
      </c>
      <c r="AI724" s="370">
        <v>0</v>
      </c>
      <c r="AJ724" s="370">
        <v>0</v>
      </c>
      <c r="AK724" s="312">
        <f>_xll.SRS1Splines.Functions25.Linear_Interp(V_NK2!$R$10:$R$21,V_NK2!$T$10:$T$21,AR724)</f>
        <v>64.148171428599795</v>
      </c>
      <c r="AL724" s="312">
        <f>(AK724/V_NK2!$T$18)*100</f>
        <v>89.843377350980106</v>
      </c>
      <c r="AM724" s="308">
        <f>AK724-V_NK2!$T$11</f>
        <v>23.328171428571999</v>
      </c>
      <c r="AN724" s="308">
        <f>IFERROR((AK724 - V_NK2!$X$12) / (V_NK2!$X$11- V_NK2!$X$12) * 100, 0)</f>
        <v>76.285714285719891</v>
      </c>
      <c r="AO724" s="308">
        <v>427</v>
      </c>
      <c r="AP724" s="308">
        <v>420</v>
      </c>
      <c r="AQ724" s="308">
        <v>425.39</v>
      </c>
      <c r="AR724" s="371">
        <v>425.34</v>
      </c>
      <c r="AS724" s="312">
        <v>0.49354838709677423</v>
      </c>
      <c r="AT724" s="372">
        <v>0</v>
      </c>
      <c r="AU724" s="369"/>
      <c r="AV724" s="312"/>
      <c r="AW724" s="370"/>
      <c r="AX724" s="370"/>
      <c r="AY724" s="370"/>
      <c r="AZ724" s="312"/>
      <c r="BA724" s="312"/>
      <c r="BB724" s="308"/>
      <c r="BC724" s="308"/>
      <c r="BD724" s="308"/>
      <c r="BE724" s="308"/>
      <c r="BF724" s="374"/>
      <c r="BG724" s="312"/>
      <c r="BH724" s="372"/>
      <c r="BI724" s="369"/>
      <c r="BJ724" s="312"/>
      <c r="BK724" s="370">
        <v>0.65072115689436405</v>
      </c>
      <c r="BL724" s="370">
        <v>0.65080049022769804</v>
      </c>
      <c r="BM724" s="370">
        <f t="shared" si="6"/>
        <v>-7.9333333333986289E-5</v>
      </c>
      <c r="BN724" s="312">
        <f>_xll.SRS1Splines.Functions25.Linear_Interp(V_XNN1!$K$3:$K$8,V_XNN1!$L$3:$L$8,BT724)</f>
        <v>0.19739999999999999</v>
      </c>
      <c r="BO724" s="312">
        <f>(BN724/V_XNN1!$L$7)*100</f>
        <v>94</v>
      </c>
      <c r="BP724" s="308">
        <f>_xll.SRS1Splines.Functions25.Linear_Interp(V_XNN1!$K$3:$K$8,V_XNN1!$M$3:$M$8,BT724)</f>
        <v>4.1400000000000201E-2</v>
      </c>
      <c r="BQ724" s="308">
        <f>IFERROR((BN724 - V_XNN1!$M$16) / (V_XNN1!$M$15- V_XNN1!$M$16) * 100, 0)</f>
        <v>33.426183844011149</v>
      </c>
      <c r="BR724" s="308">
        <v>252</v>
      </c>
      <c r="BS724" s="308">
        <v>249</v>
      </c>
      <c r="BT724" s="374">
        <v>251.3</v>
      </c>
      <c r="BU724" s="312">
        <v>0.12959999999999999</v>
      </c>
      <c r="BV724" s="372">
        <v>9.5787999999999998E-2</v>
      </c>
      <c r="BW724" s="369"/>
      <c r="BX724" s="312"/>
      <c r="BY724" s="370"/>
      <c r="BZ724" s="370"/>
      <c r="CA724" s="370"/>
      <c r="CB724" s="312"/>
      <c r="CC724" s="312"/>
      <c r="CD724" s="308"/>
      <c r="CE724" s="312"/>
      <c r="CF724" s="312"/>
      <c r="CG724" s="312"/>
      <c r="CH724" s="312"/>
      <c r="CI724" s="384"/>
      <c r="CJ724" s="312"/>
      <c r="CK724" s="372"/>
      <c r="CL724" s="369"/>
      <c r="CM724" s="312"/>
      <c r="CN724" s="370"/>
      <c r="CO724" s="370"/>
      <c r="CP724" s="370"/>
      <c r="CQ724" s="312"/>
      <c r="CR724" s="312"/>
      <c r="CS724" s="308"/>
      <c r="CT724" s="312"/>
      <c r="CU724" s="312"/>
      <c r="CV724" s="312"/>
      <c r="CW724" s="312"/>
      <c r="CX724" s="384"/>
      <c r="CY724" s="312"/>
      <c r="CZ724" s="372"/>
    </row>
    <row r="725" spans="1:104" s="1" customFormat="1" hidden="1">
      <c r="A725" s="271">
        <v>45284</v>
      </c>
      <c r="B725" s="380"/>
      <c r="C725" s="381"/>
      <c r="D725" s="382"/>
      <c r="E725" s="382"/>
      <c r="F725" s="382"/>
      <c r="G725" s="312"/>
      <c r="H725" s="308"/>
      <c r="I725" s="308"/>
      <c r="J725" s="308"/>
      <c r="K725" s="308"/>
      <c r="L725" s="308"/>
      <c r="M725" s="371"/>
      <c r="N725" s="371"/>
      <c r="O725" s="312"/>
      <c r="P725" s="383"/>
      <c r="Q725" s="369">
        <v>0</v>
      </c>
      <c r="R725" s="312"/>
      <c r="S725" s="370">
        <v>0.39190082702636719</v>
      </c>
      <c r="T725" s="370">
        <v>0</v>
      </c>
      <c r="U725" s="370">
        <v>0</v>
      </c>
      <c r="V725" s="312">
        <f>_xll.SRS1Splines.Functions25.Linear_Interp(V_NK3!$P$8:$P$32,V_NK3!$R$8:$R$32,AC725)</f>
        <v>557.03936915999998</v>
      </c>
      <c r="W725" s="312">
        <f>(V725/V_NK3!$R$28)*100</f>
        <v>102.74689841856177</v>
      </c>
      <c r="X725" s="308">
        <f>V725-V_NK3!$R$8</f>
        <v>500.46071716</v>
      </c>
      <c r="Y725" s="308">
        <f>IFERROR((V725 - V_NK3!$V$10) / (V_NK3!$V$9- V_NK3!$V$10) * 100, 0)</f>
        <v>103.06696822165678</v>
      </c>
      <c r="Z725" s="308">
        <v>541.79999999999995</v>
      </c>
      <c r="AA725" s="308">
        <v>521</v>
      </c>
      <c r="AB725" s="312">
        <v>539.21</v>
      </c>
      <c r="AC725" s="371">
        <v>541.38</v>
      </c>
      <c r="AD725" s="308">
        <v>0.4</v>
      </c>
      <c r="AE725" s="372">
        <v>0</v>
      </c>
      <c r="AF725" s="373">
        <v>0</v>
      </c>
      <c r="AG725" s="312"/>
      <c r="AH725" s="370">
        <v>0.12932727291870119</v>
      </c>
      <c r="AI725" s="370">
        <v>0</v>
      </c>
      <c r="AJ725" s="370">
        <v>0</v>
      </c>
      <c r="AK725" s="312">
        <f>_xll.SRS1Splines.Functions25.Linear_Interp(V_NK2!$R$10:$R$21,V_NK2!$T$10:$T$21,AR725)</f>
        <v>64.279228571456898</v>
      </c>
      <c r="AL725" s="312">
        <f>(AK725/V_NK2!$T$18)*100</f>
        <v>90.026930772348592</v>
      </c>
      <c r="AM725" s="308">
        <f>AK725-V_NK2!$T$11</f>
        <v>23.459228571429101</v>
      </c>
      <c r="AN725" s="308">
        <f>IFERROR((AK725 - V_NK2!$X$12) / (V_NK2!$X$11- V_NK2!$X$12) * 100, 0)</f>
        <v>76.714285714291208</v>
      </c>
      <c r="AO725" s="308">
        <v>427</v>
      </c>
      <c r="AP725" s="308">
        <v>420</v>
      </c>
      <c r="AQ725" s="308">
        <v>425.39</v>
      </c>
      <c r="AR725" s="371">
        <v>425.37</v>
      </c>
      <c r="AS725" s="312">
        <v>0.49354838709677423</v>
      </c>
      <c r="AT725" s="372">
        <v>0</v>
      </c>
      <c r="AU725" s="369"/>
      <c r="AV725" s="312"/>
      <c r="AW725" s="370"/>
      <c r="AX725" s="370"/>
      <c r="AY725" s="370"/>
      <c r="AZ725" s="312"/>
      <c r="BA725" s="312"/>
      <c r="BB725" s="308"/>
      <c r="BC725" s="308"/>
      <c r="BD725" s="308"/>
      <c r="BE725" s="308"/>
      <c r="BF725" s="374"/>
      <c r="BG725" s="312"/>
      <c r="BH725" s="372"/>
      <c r="BI725" s="369"/>
      <c r="BJ725" s="312"/>
      <c r="BK725" s="370">
        <v>0.65915452213550108</v>
      </c>
      <c r="BL725" s="370">
        <v>0.66019118880216698</v>
      </c>
      <c r="BM725" s="370">
        <f t="shared" si="6"/>
        <v>-1.0366666666659086E-3</v>
      </c>
      <c r="BN725" s="312">
        <f>_xll.SRS1Splines.Functions25.Linear_Interp(V_XNN1!$K$3:$K$8,V_XNN1!$L$3:$L$8,BT725)</f>
        <v>0.1749</v>
      </c>
      <c r="BO725" s="312">
        <f>(BN725/V_XNN1!$L$7)*100</f>
        <v>83.285714285714292</v>
      </c>
      <c r="BP725" s="308">
        <f>_xll.SRS1Splines.Functions25.Linear_Interp(V_XNN1!$K$3:$K$8,V_XNN1!$M$3:$M$8,BT725)</f>
        <v>1.8900000000000201E-2</v>
      </c>
      <c r="BQ725" s="308">
        <f>IFERROR((BN725 - V_XNN1!$M$16) / (V_XNN1!$M$15- V_XNN1!$M$16) * 100, 0)</f>
        <v>-36.211699164345362</v>
      </c>
      <c r="BR725" s="308">
        <v>252</v>
      </c>
      <c r="BS725" s="308">
        <v>249</v>
      </c>
      <c r="BT725" s="374">
        <v>250.05</v>
      </c>
      <c r="BU725" s="312">
        <v>0.12240000000000001</v>
      </c>
      <c r="BV725" s="372">
        <v>9.3420000000000003E-2</v>
      </c>
      <c r="BW725" s="369"/>
      <c r="BX725" s="312"/>
      <c r="BY725" s="370"/>
      <c r="BZ725" s="370"/>
      <c r="CA725" s="370"/>
      <c r="CB725" s="312"/>
      <c r="CC725" s="312"/>
      <c r="CD725" s="308"/>
      <c r="CE725" s="312"/>
      <c r="CF725" s="312"/>
      <c r="CG725" s="312"/>
      <c r="CH725" s="312"/>
      <c r="CI725" s="384"/>
      <c r="CJ725" s="312"/>
      <c r="CK725" s="372"/>
      <c r="CL725" s="369"/>
      <c r="CM725" s="312"/>
      <c r="CN725" s="370"/>
      <c r="CO725" s="370"/>
      <c r="CP725" s="370"/>
      <c r="CQ725" s="312"/>
      <c r="CR725" s="312"/>
      <c r="CS725" s="308"/>
      <c r="CT725" s="312"/>
      <c r="CU725" s="312"/>
      <c r="CV725" s="312"/>
      <c r="CW725" s="312"/>
      <c r="CX725" s="384"/>
      <c r="CY725" s="312"/>
      <c r="CZ725" s="372"/>
    </row>
    <row r="726" spans="1:104" s="1" customFormat="1" hidden="1">
      <c r="A726" s="271">
        <v>45285</v>
      </c>
      <c r="B726" s="380"/>
      <c r="C726" s="381"/>
      <c r="D726" s="382"/>
      <c r="E726" s="382"/>
      <c r="F726" s="382"/>
      <c r="G726" s="312"/>
      <c r="H726" s="308"/>
      <c r="I726" s="308"/>
      <c r="J726" s="308"/>
      <c r="K726" s="308"/>
      <c r="L726" s="308"/>
      <c r="M726" s="371"/>
      <c r="N726" s="371"/>
      <c r="O726" s="312"/>
      <c r="P726" s="383"/>
      <c r="Q726" s="369">
        <v>0</v>
      </c>
      <c r="R726" s="312"/>
      <c r="S726" s="370">
        <v>0.78380165405273439</v>
      </c>
      <c r="T726" s="370">
        <v>0</v>
      </c>
      <c r="U726" s="370">
        <v>0</v>
      </c>
      <c r="V726" s="312">
        <f>_xll.SRS1Splines.Functions25.Linear_Interp(V_NK3!$P$8:$P$32,V_NK3!$R$8:$R$32,AC726)</f>
        <v>557.82317079999905</v>
      </c>
      <c r="W726" s="312">
        <f>(V726/V_NK3!$R$28)*100</f>
        <v>102.89147201953854</v>
      </c>
      <c r="X726" s="308">
        <f>V726-V_NK3!$R$8</f>
        <v>501.24451879999907</v>
      </c>
      <c r="Y726" s="308">
        <f>IFERROR((V726 - V_NK3!$V$10) / (V_NK3!$V$9- V_NK3!$V$10) * 100, 0)</f>
        <v>103.22838760174378</v>
      </c>
      <c r="Z726" s="308">
        <v>541.79999999999995</v>
      </c>
      <c r="AA726" s="308">
        <v>521</v>
      </c>
      <c r="AB726" s="312">
        <v>539.21</v>
      </c>
      <c r="AC726" s="371">
        <v>541.4</v>
      </c>
      <c r="AD726" s="308">
        <v>0.4</v>
      </c>
      <c r="AE726" s="372">
        <v>0</v>
      </c>
      <c r="AF726" s="373">
        <v>0</v>
      </c>
      <c r="AG726" s="312"/>
      <c r="AH726" s="370">
        <v>0.25865454583740238</v>
      </c>
      <c r="AI726" s="370">
        <v>0</v>
      </c>
      <c r="AJ726" s="370">
        <v>0</v>
      </c>
      <c r="AK726" s="312">
        <f>_xll.SRS1Splines.Functions25.Linear_Interp(V_NK2!$R$10:$R$21,V_NK2!$T$10:$T$21,AR726)</f>
        <v>64.4102857143139</v>
      </c>
      <c r="AL726" s="312">
        <f>(AK726/V_NK2!$T$18)*100</f>
        <v>90.210484193716951</v>
      </c>
      <c r="AM726" s="308">
        <f>AK726-V_NK2!$T$11</f>
        <v>23.590285714286104</v>
      </c>
      <c r="AN726" s="308">
        <f>IFERROR((AK726 - V_NK2!$X$12) / (V_NK2!$X$11- V_NK2!$X$12) * 100, 0)</f>
        <v>77.142857142862198</v>
      </c>
      <c r="AO726" s="308">
        <v>427</v>
      </c>
      <c r="AP726" s="308">
        <v>420</v>
      </c>
      <c r="AQ726" s="308">
        <v>425.39</v>
      </c>
      <c r="AR726" s="371">
        <v>425.4</v>
      </c>
      <c r="AS726" s="312">
        <v>0.49354838709677423</v>
      </c>
      <c r="AT726" s="372">
        <v>0</v>
      </c>
      <c r="AU726" s="369"/>
      <c r="AV726" s="312"/>
      <c r="AW726" s="370"/>
      <c r="AX726" s="370"/>
      <c r="AY726" s="370"/>
      <c r="AZ726" s="312"/>
      <c r="BA726" s="312"/>
      <c r="BB726" s="308"/>
      <c r="BC726" s="308"/>
      <c r="BD726" s="308"/>
      <c r="BE726" s="308"/>
      <c r="BF726" s="374"/>
      <c r="BG726" s="312"/>
      <c r="BH726" s="372"/>
      <c r="BI726" s="369"/>
      <c r="BJ726" s="312"/>
      <c r="BK726" s="370">
        <v>0.63805622122599892</v>
      </c>
      <c r="BL726" s="370">
        <v>0.62024588789266599</v>
      </c>
      <c r="BM726" s="370">
        <f t="shared" si="6"/>
        <v>1.7810333333332928E-2</v>
      </c>
      <c r="BN726" s="312">
        <f>_xll.SRS1Splines.Functions25.Linear_Interp(V_XNN1!$K$3:$K$8,V_XNN1!$L$3:$L$8,BT726)</f>
        <v>0.19020000000000001</v>
      </c>
      <c r="BO726" s="312">
        <f>(BN726/V_XNN1!$L$7)*100</f>
        <v>90.571428571428584</v>
      </c>
      <c r="BP726" s="308">
        <f>_xll.SRS1Splines.Functions25.Linear_Interp(V_XNN1!$K$3:$K$8,V_XNN1!$M$3:$M$8,BT726)</f>
        <v>3.4200000000000098E-2</v>
      </c>
      <c r="BQ726" s="308">
        <f>IFERROR((BN726 - V_XNN1!$M$16) / (V_XNN1!$M$15- V_XNN1!$M$16) * 100, 0)</f>
        <v>11.142061281337106</v>
      </c>
      <c r="BR726" s="308">
        <v>252</v>
      </c>
      <c r="BS726" s="308">
        <v>249</v>
      </c>
      <c r="BT726" s="374">
        <v>250.9</v>
      </c>
      <c r="BU726" s="312">
        <v>0.1152</v>
      </c>
      <c r="BV726" s="372">
        <v>9.4768000000000005E-2</v>
      </c>
      <c r="BW726" s="369"/>
      <c r="BX726" s="312"/>
      <c r="BY726" s="370"/>
      <c r="BZ726" s="370"/>
      <c r="CA726" s="370"/>
      <c r="CB726" s="312"/>
      <c r="CC726" s="312"/>
      <c r="CD726" s="308"/>
      <c r="CE726" s="312"/>
      <c r="CF726" s="312"/>
      <c r="CG726" s="312"/>
      <c r="CH726" s="312"/>
      <c r="CI726" s="384"/>
      <c r="CJ726" s="312"/>
      <c r="CK726" s="372"/>
      <c r="CL726" s="369"/>
      <c r="CM726" s="312"/>
      <c r="CN726" s="370"/>
      <c r="CO726" s="370"/>
      <c r="CP726" s="370"/>
      <c r="CQ726" s="312"/>
      <c r="CR726" s="312"/>
      <c r="CS726" s="308"/>
      <c r="CT726" s="312"/>
      <c r="CU726" s="312"/>
      <c r="CV726" s="312"/>
      <c r="CW726" s="312"/>
      <c r="CX726" s="384"/>
      <c r="CY726" s="312"/>
      <c r="CZ726" s="372"/>
    </row>
    <row r="727" spans="1:104" s="1" customFormat="1" hidden="1">
      <c r="A727" s="271">
        <v>45286</v>
      </c>
      <c r="B727" s="380"/>
      <c r="C727" s="381"/>
      <c r="D727" s="382"/>
      <c r="E727" s="382"/>
      <c r="F727" s="382"/>
      <c r="G727" s="312"/>
      <c r="H727" s="308"/>
      <c r="I727" s="308"/>
      <c r="J727" s="308"/>
      <c r="K727" s="308"/>
      <c r="L727" s="308"/>
      <c r="M727" s="371"/>
      <c r="N727" s="371"/>
      <c r="O727" s="312"/>
      <c r="P727" s="383"/>
      <c r="Q727" s="369">
        <v>0</v>
      </c>
      <c r="R727" s="312"/>
      <c r="S727" s="370">
        <v>0.86399165404891964</v>
      </c>
      <c r="T727" s="370">
        <v>8.0189999999999997E-2</v>
      </c>
      <c r="U727" s="370">
        <v>0</v>
      </c>
      <c r="V727" s="312">
        <f>_xll.SRS1Splines.Functions25.Linear_Interp(V_NK3!$P$8:$P$32,V_NK3!$R$8:$R$32,AC727)</f>
        <v>558.606972439998</v>
      </c>
      <c r="W727" s="312">
        <f>(V727/V_NK3!$R$28)*100</f>
        <v>103.0360456205153</v>
      </c>
      <c r="X727" s="308">
        <f>V727-V_NK3!$R$8</f>
        <v>502.02832043999803</v>
      </c>
      <c r="Y727" s="308">
        <f>IFERROR((V727 - V_NK3!$V$10) / (V_NK3!$V$9- V_NK3!$V$10) * 100, 0)</f>
        <v>103.38980698183077</v>
      </c>
      <c r="Z727" s="308">
        <v>541.79999999999995</v>
      </c>
      <c r="AA727" s="308">
        <v>521</v>
      </c>
      <c r="AB727" s="312">
        <v>539.21</v>
      </c>
      <c r="AC727" s="371">
        <v>541.41999999999996</v>
      </c>
      <c r="AD727" s="308">
        <v>0.4</v>
      </c>
      <c r="AE727" s="372">
        <v>1.9800000000000002E-2</v>
      </c>
      <c r="AF727" s="373">
        <v>0</v>
      </c>
      <c r="AG727" s="312"/>
      <c r="AH727" s="370">
        <v>0.35728824583614349</v>
      </c>
      <c r="AI727" s="370">
        <v>0</v>
      </c>
      <c r="AJ727" s="370">
        <v>0</v>
      </c>
      <c r="AK727" s="312">
        <f>_xll.SRS1Splines.Functions25.Linear_Interp(V_NK2!$R$10:$R$21,V_NK2!$T$10:$T$21,AR727)</f>
        <v>64.628714285742305</v>
      </c>
      <c r="AL727" s="312">
        <f>(AK727/V_NK2!$T$18)*100</f>
        <v>90.516406562664287</v>
      </c>
      <c r="AM727" s="308">
        <f>AK727-V_NK2!$T$11</f>
        <v>23.808714285714508</v>
      </c>
      <c r="AN727" s="308">
        <f>IFERROR((AK727 - V_NK2!$X$12) / (V_NK2!$X$11- V_NK2!$X$12) * 100, 0)</f>
        <v>77.857142857147409</v>
      </c>
      <c r="AO727" s="308">
        <v>427</v>
      </c>
      <c r="AP727" s="308">
        <v>420</v>
      </c>
      <c r="AQ727" s="308">
        <v>425.39</v>
      </c>
      <c r="AR727" s="371">
        <v>425.45</v>
      </c>
      <c r="AS727" s="312">
        <v>0.49354838709677423</v>
      </c>
      <c r="AT727" s="372">
        <v>0</v>
      </c>
      <c r="AU727" s="369"/>
      <c r="AV727" s="312"/>
      <c r="AW727" s="370"/>
      <c r="AX727" s="370"/>
      <c r="AY727" s="370"/>
      <c r="AZ727" s="312"/>
      <c r="BA727" s="312"/>
      <c r="BB727" s="308"/>
      <c r="BC727" s="308"/>
      <c r="BD727" s="308"/>
      <c r="BE727" s="308"/>
      <c r="BF727" s="374"/>
      <c r="BG727" s="312"/>
      <c r="BH727" s="372"/>
      <c r="BI727" s="369"/>
      <c r="BJ727" s="312"/>
      <c r="BK727" s="370">
        <v>0.61457499999999998</v>
      </c>
      <c r="BL727" s="370">
        <v>0.61391343610914006</v>
      </c>
      <c r="BM727" s="370">
        <f t="shared" si="6"/>
        <v>6.6156389085991751E-4</v>
      </c>
      <c r="BN727" s="312">
        <f>_xll.SRS1Splines.Functions25.Linear_Interp(V_XNN1!$K$3:$K$8,V_XNN1!$L$3:$L$8,BT727)</f>
        <v>0.1893</v>
      </c>
      <c r="BO727" s="312">
        <f>(BN727/V_XNN1!$L$7)*100</f>
        <v>90.142857142857153</v>
      </c>
      <c r="BP727" s="308">
        <f>_xll.SRS1Splines.Functions25.Linear_Interp(V_XNN1!$K$3:$K$8,V_XNN1!$M$3:$M$8,BT727)</f>
        <v>3.3299999999999899E-2</v>
      </c>
      <c r="BQ727" s="308">
        <f>IFERROR((BN727 - V_XNN1!$M$16) / (V_XNN1!$M$15- V_XNN1!$M$16) * 100, 0)</f>
        <v>8.3565459610028086</v>
      </c>
      <c r="BR727" s="308">
        <v>252</v>
      </c>
      <c r="BS727" s="308">
        <v>249</v>
      </c>
      <c r="BT727" s="374">
        <v>250.85</v>
      </c>
      <c r="BU727" s="312">
        <v>0.1128</v>
      </c>
      <c r="BV727" s="372">
        <v>8.9034000000000002E-2</v>
      </c>
      <c r="BW727" s="369"/>
      <c r="BX727" s="312"/>
      <c r="BY727" s="370"/>
      <c r="BZ727" s="370"/>
      <c r="CA727" s="370"/>
      <c r="CB727" s="312"/>
      <c r="CC727" s="312"/>
      <c r="CD727" s="308"/>
      <c r="CE727" s="312"/>
      <c r="CF727" s="312"/>
      <c r="CG727" s="312"/>
      <c r="CH727" s="312"/>
      <c r="CI727" s="384"/>
      <c r="CJ727" s="312"/>
      <c r="CK727" s="372"/>
      <c r="CL727" s="369"/>
      <c r="CM727" s="312"/>
      <c r="CN727" s="370"/>
      <c r="CO727" s="370"/>
      <c r="CP727" s="370"/>
      <c r="CQ727" s="312"/>
      <c r="CR727" s="312"/>
      <c r="CS727" s="308"/>
      <c r="CT727" s="312"/>
      <c r="CU727" s="312"/>
      <c r="CV727" s="312"/>
      <c r="CW727" s="312"/>
      <c r="CX727" s="384"/>
      <c r="CY727" s="312"/>
      <c r="CZ727" s="372"/>
    </row>
    <row r="728" spans="1:104" s="1" customFormat="1" hidden="1">
      <c r="A728" s="271">
        <v>45287</v>
      </c>
      <c r="B728" s="380"/>
      <c r="C728" s="381"/>
      <c r="D728" s="382"/>
      <c r="E728" s="382"/>
      <c r="F728" s="382"/>
      <c r="G728" s="312"/>
      <c r="H728" s="308"/>
      <c r="I728" s="308"/>
      <c r="J728" s="308"/>
      <c r="K728" s="308"/>
      <c r="L728" s="308"/>
      <c r="M728" s="371"/>
      <c r="N728" s="371"/>
      <c r="O728" s="312"/>
      <c r="P728" s="383"/>
      <c r="Q728" s="369">
        <v>0</v>
      </c>
      <c r="R728" s="312"/>
      <c r="S728" s="370">
        <v>0.80324165405654913</v>
      </c>
      <c r="T728" s="370">
        <v>1.9439999999999995E-2</v>
      </c>
      <c r="U728" s="370">
        <v>0</v>
      </c>
      <c r="V728" s="312">
        <f>_xll.SRS1Splines.Functions25.Linear_Interp(V_NK3!$P$8:$P$32,V_NK3!$R$8:$R$32,AC728)</f>
        <v>559.39077408000196</v>
      </c>
      <c r="W728" s="312">
        <f>(V728/V_NK3!$R$28)*100</f>
        <v>103.18061922149295</v>
      </c>
      <c r="X728" s="308">
        <f>V728-V_NK3!$R$8</f>
        <v>502.81212208000198</v>
      </c>
      <c r="Y728" s="308">
        <f>IFERROR((V728 - V_NK3!$V$10) / (V_NK3!$V$9- V_NK3!$V$10) * 100, 0)</f>
        <v>103.55122636191878</v>
      </c>
      <c r="Z728" s="308">
        <v>541.79999999999995</v>
      </c>
      <c r="AA728" s="308">
        <v>521</v>
      </c>
      <c r="AB728" s="312">
        <v>539.21</v>
      </c>
      <c r="AC728" s="371">
        <v>541.44000000000005</v>
      </c>
      <c r="AD728" s="308">
        <v>0.4</v>
      </c>
      <c r="AE728" s="372">
        <v>4.7999999999999996E-3</v>
      </c>
      <c r="AF728" s="373">
        <v>0</v>
      </c>
      <c r="AG728" s="312"/>
      <c r="AH728" s="370">
        <v>0.28256574583866123</v>
      </c>
      <c r="AI728" s="370">
        <v>0</v>
      </c>
      <c r="AJ728" s="370">
        <v>0</v>
      </c>
      <c r="AK728" s="312">
        <f>_xll.SRS1Splines.Functions25.Linear_Interp(V_NK2!$R$10:$R$21,V_NK2!$T$10:$T$21,AR728)</f>
        <v>64.803457142885094</v>
      </c>
      <c r="AL728" s="312">
        <f>(AK728/V_NK2!$T$18)*100</f>
        <v>90.761144457822255</v>
      </c>
      <c r="AM728" s="308">
        <f>AK728-V_NK2!$T$11</f>
        <v>23.983457142857297</v>
      </c>
      <c r="AN728" s="308">
        <f>IFERROR((AK728 - V_NK2!$X$12) / (V_NK2!$X$11- V_NK2!$X$12) * 100, 0)</f>
        <v>78.428571428575779</v>
      </c>
      <c r="AO728" s="308">
        <v>427</v>
      </c>
      <c r="AP728" s="308">
        <v>420</v>
      </c>
      <c r="AQ728" s="308">
        <v>425.39</v>
      </c>
      <c r="AR728" s="371">
        <v>425.49</v>
      </c>
      <c r="AS728" s="312">
        <v>0.49354838709677423</v>
      </c>
      <c r="AT728" s="372">
        <v>0</v>
      </c>
      <c r="AU728" s="369"/>
      <c r="AV728" s="312"/>
      <c r="AW728" s="370"/>
      <c r="AX728" s="370"/>
      <c r="AY728" s="370"/>
      <c r="AZ728" s="312"/>
      <c r="BA728" s="312"/>
      <c r="BB728" s="308"/>
      <c r="BC728" s="308"/>
      <c r="BD728" s="308"/>
      <c r="BE728" s="308"/>
      <c r="BF728" s="374"/>
      <c r="BG728" s="312"/>
      <c r="BH728" s="372"/>
      <c r="BI728" s="369"/>
      <c r="BJ728" s="312"/>
      <c r="BK728" s="370">
        <v>6.2745500000000007E-4</v>
      </c>
      <c r="BL728" s="370">
        <v>0.63019389795523495</v>
      </c>
      <c r="BM728" s="370">
        <f t="shared" si="6"/>
        <v>-0.6295664429552349</v>
      </c>
      <c r="BN728" s="312">
        <f>_xll.SRS1Splines.Functions25.Linear_Interp(V_XNN1!$K$3:$K$8,V_XNN1!$L$3:$L$8,BT728)</f>
        <v>0.1893</v>
      </c>
      <c r="BO728" s="312">
        <f>(BN728/V_XNN1!$L$7)*100</f>
        <v>90.142857142857153</v>
      </c>
      <c r="BP728" s="308">
        <f>_xll.SRS1Splines.Functions25.Linear_Interp(V_XNN1!$K$3:$K$8,V_XNN1!$M$3:$M$8,BT728)</f>
        <v>3.3299999999999899E-2</v>
      </c>
      <c r="BQ728" s="308">
        <f>IFERROR((BN728 - V_XNN1!$M$16) / (V_XNN1!$M$15- V_XNN1!$M$16) * 100, 0)</f>
        <v>8.3565459610028086</v>
      </c>
      <c r="BR728" s="308">
        <v>252</v>
      </c>
      <c r="BS728" s="308">
        <v>249</v>
      </c>
      <c r="BT728" s="374">
        <v>250.85</v>
      </c>
      <c r="BU728" s="312">
        <v>0.108</v>
      </c>
      <c r="BV728" s="372">
        <v>8.8124999999999995E-2</v>
      </c>
      <c r="BW728" s="369"/>
      <c r="BX728" s="312"/>
      <c r="BY728" s="370"/>
      <c r="BZ728" s="370"/>
      <c r="CA728" s="370"/>
      <c r="CB728" s="312"/>
      <c r="CC728" s="312"/>
      <c r="CD728" s="308"/>
      <c r="CE728" s="312"/>
      <c r="CF728" s="312"/>
      <c r="CG728" s="312"/>
      <c r="CH728" s="312"/>
      <c r="CI728" s="384"/>
      <c r="CJ728" s="312"/>
      <c r="CK728" s="372"/>
      <c r="CL728" s="369"/>
      <c r="CM728" s="312"/>
      <c r="CN728" s="370"/>
      <c r="CO728" s="370"/>
      <c r="CP728" s="370"/>
      <c r="CQ728" s="312"/>
      <c r="CR728" s="312"/>
      <c r="CS728" s="308"/>
      <c r="CT728" s="312"/>
      <c r="CU728" s="312"/>
      <c r="CV728" s="312"/>
      <c r="CW728" s="312"/>
      <c r="CX728" s="384"/>
      <c r="CY728" s="312"/>
      <c r="CZ728" s="372"/>
    </row>
    <row r="729" spans="1:104" s="1" customFormat="1" hidden="1">
      <c r="A729" s="271">
        <v>45288</v>
      </c>
      <c r="B729" s="380"/>
      <c r="C729" s="381"/>
      <c r="D729" s="382"/>
      <c r="E729" s="382"/>
      <c r="F729" s="382"/>
      <c r="G729" s="312"/>
      <c r="H729" s="308"/>
      <c r="I729" s="308"/>
      <c r="J729" s="308"/>
      <c r="K729" s="308"/>
      <c r="L729" s="308"/>
      <c r="M729" s="371"/>
      <c r="N729" s="371"/>
      <c r="O729" s="312"/>
      <c r="P729" s="383"/>
      <c r="Q729" s="369">
        <v>0</v>
      </c>
      <c r="R729" s="312"/>
      <c r="S729" s="370">
        <v>1.2285395189170834</v>
      </c>
      <c r="T729" s="370">
        <v>2.4042419999999995</v>
      </c>
      <c r="U729" s="370">
        <v>0</v>
      </c>
      <c r="V729" s="312">
        <f>_xll.SRS1Splines.Functions25.Linear_Interp(V_NK3!$P$8:$P$32,V_NK3!$R$8:$R$32,AC729)</f>
        <v>558.21507161999898</v>
      </c>
      <c r="W729" s="312">
        <f>(V729/V_NK3!$R$28)*100</f>
        <v>102.963758820027</v>
      </c>
      <c r="X729" s="308">
        <f>V729-V_NK3!$R$8</f>
        <v>501.636419619999</v>
      </c>
      <c r="Y729" s="308">
        <f>IFERROR((V729 - V_NK3!$V$10) / (V_NK3!$V$9- V_NK3!$V$10) * 100, 0)</f>
        <v>103.30909729178737</v>
      </c>
      <c r="Z729" s="308">
        <v>541.79999999999995</v>
      </c>
      <c r="AA729" s="308">
        <v>521</v>
      </c>
      <c r="AB729" s="312">
        <v>539.21</v>
      </c>
      <c r="AC729" s="371">
        <v>541.41</v>
      </c>
      <c r="AD729" s="308">
        <v>0.4</v>
      </c>
      <c r="AE729" s="372">
        <v>0.59363999999999995</v>
      </c>
      <c r="AF729" s="373">
        <v>0</v>
      </c>
      <c r="AG729" s="312"/>
      <c r="AH729" s="370">
        <v>2.5692358412426373</v>
      </c>
      <c r="AI729" s="370">
        <v>0</v>
      </c>
      <c r="AJ729" s="370">
        <v>0</v>
      </c>
      <c r="AK729" s="312">
        <f>_xll.SRS1Splines.Functions25.Linear_Interp(V_NK2!$R$10:$R$21,V_NK2!$T$10:$T$21,AR729)</f>
        <v>66.288771428597897</v>
      </c>
      <c r="AL729" s="312">
        <f>(AK729/V_NK2!$T$18)*100</f>
        <v>92.84141656666371</v>
      </c>
      <c r="AM729" s="308">
        <f>AK729-V_NK2!$T$11</f>
        <v>25.468771428570101</v>
      </c>
      <c r="AN729" s="308">
        <f>IFERROR((AK729 - V_NK2!$X$12) / (V_NK2!$X$11- V_NK2!$X$12) * 100, 0)</f>
        <v>83.285714285714036</v>
      </c>
      <c r="AO729" s="308">
        <v>427</v>
      </c>
      <c r="AP729" s="308">
        <v>420</v>
      </c>
      <c r="AQ729" s="308">
        <v>425.39</v>
      </c>
      <c r="AR729" s="371">
        <v>425.83</v>
      </c>
      <c r="AS729" s="312">
        <v>0.49354838709677423</v>
      </c>
      <c r="AT729" s="372">
        <v>0</v>
      </c>
      <c r="AU729" s="369"/>
      <c r="AV729" s="312"/>
      <c r="AW729" s="370"/>
      <c r="AX729" s="370"/>
      <c r="AY729" s="370"/>
      <c r="AZ729" s="312"/>
      <c r="BA729" s="312"/>
      <c r="BB729" s="308"/>
      <c r="BC729" s="308"/>
      <c r="BD729" s="308"/>
      <c r="BE729" s="308"/>
      <c r="BF729" s="374"/>
      <c r="BG729" s="312"/>
      <c r="BH729" s="372"/>
      <c r="BI729" s="369"/>
      <c r="BJ729" s="312"/>
      <c r="BK729" s="370">
        <v>0.53668899999999997</v>
      </c>
      <c r="BL729" s="370">
        <v>0.52966883828936295</v>
      </c>
      <c r="BM729" s="370">
        <f t="shared" si="6"/>
        <v>7.0201617106370184E-3</v>
      </c>
      <c r="BN729" s="312">
        <f>_xll.SRS1Splines.Functions25.Linear_Interp(V_XNN1!$K$3:$K$8,V_XNN1!$L$3:$L$8,BT729)</f>
        <v>0.19722000000000001</v>
      </c>
      <c r="BO729" s="312">
        <f>(BN729/V_XNN1!$L$7)*100</f>
        <v>93.914285714285711</v>
      </c>
      <c r="BP729" s="308">
        <f>_xll.SRS1Splines.Functions25.Linear_Interp(V_XNN1!$K$3:$K$8,V_XNN1!$M$3:$M$8,BT729)</f>
        <v>4.1219999999999903E-2</v>
      </c>
      <c r="BQ729" s="308">
        <f>IFERROR((BN729 - V_XNN1!$M$16) / (V_XNN1!$M$15- V_XNN1!$M$16) * 100, 0)</f>
        <v>32.869080779944341</v>
      </c>
      <c r="BR729" s="308">
        <v>252</v>
      </c>
      <c r="BS729" s="308">
        <v>249</v>
      </c>
      <c r="BT729" s="374">
        <v>251.29</v>
      </c>
      <c r="BU729" s="312">
        <v>0.1032</v>
      </c>
      <c r="BV729" s="372">
        <v>9.0462000000000001E-2</v>
      </c>
      <c r="BW729" s="369"/>
      <c r="BX729" s="312"/>
      <c r="BY729" s="370"/>
      <c r="BZ729" s="370"/>
      <c r="CA729" s="370"/>
      <c r="CB729" s="312"/>
      <c r="CC729" s="312"/>
      <c r="CD729" s="308"/>
      <c r="CE729" s="312"/>
      <c r="CF729" s="312"/>
      <c r="CG729" s="312"/>
      <c r="CH729" s="312"/>
      <c r="CI729" s="384"/>
      <c r="CJ729" s="312"/>
      <c r="CK729" s="372"/>
      <c r="CL729" s="369"/>
      <c r="CM729" s="312"/>
      <c r="CN729" s="370"/>
      <c r="CO729" s="370"/>
      <c r="CP729" s="370"/>
      <c r="CQ729" s="312"/>
      <c r="CR729" s="312"/>
      <c r="CS729" s="308"/>
      <c r="CT729" s="312"/>
      <c r="CU729" s="312"/>
      <c r="CV729" s="312"/>
      <c r="CW729" s="312"/>
      <c r="CX729" s="384"/>
      <c r="CY729" s="312"/>
      <c r="CZ729" s="372"/>
    </row>
    <row r="730" spans="1:104" s="1" customFormat="1" hidden="1">
      <c r="A730" s="271">
        <v>45289</v>
      </c>
      <c r="B730" s="380"/>
      <c r="C730" s="381"/>
      <c r="D730" s="382"/>
      <c r="E730" s="382"/>
      <c r="F730" s="382"/>
      <c r="G730" s="312"/>
      <c r="H730" s="308"/>
      <c r="I730" s="308"/>
      <c r="J730" s="308"/>
      <c r="K730" s="308"/>
      <c r="L730" s="308"/>
      <c r="M730" s="371"/>
      <c r="N730" s="371"/>
      <c r="O730" s="312"/>
      <c r="P730" s="383"/>
      <c r="Q730" s="369">
        <v>0</v>
      </c>
      <c r="R730" s="312"/>
      <c r="S730" s="370">
        <v>0.4575108270263672</v>
      </c>
      <c r="T730" s="370">
        <v>6.5610000000000002E-2</v>
      </c>
      <c r="U730" s="370">
        <v>0</v>
      </c>
      <c r="V730" s="312">
        <f>_xll.SRS1Splines.Functions25.Linear_Interp(V_NK3!$P$8:$P$32,V_NK3!$R$8:$R$32,AC730)</f>
        <v>558.606972439998</v>
      </c>
      <c r="W730" s="312">
        <f>(V730/V_NK3!$R$28)*100</f>
        <v>103.0360456205153</v>
      </c>
      <c r="X730" s="308">
        <f>V730-V_NK3!$R$8</f>
        <v>502.02832043999803</v>
      </c>
      <c r="Y730" s="308">
        <f>IFERROR((V730 - V_NK3!$V$10) / (V_NK3!$V$9- V_NK3!$V$10) * 100, 0)</f>
        <v>103.38980698183077</v>
      </c>
      <c r="Z730" s="308">
        <v>541.79999999999995</v>
      </c>
      <c r="AA730" s="308">
        <v>521</v>
      </c>
      <c r="AB730" s="312">
        <v>539.21</v>
      </c>
      <c r="AC730" s="371">
        <v>541.41999999999996</v>
      </c>
      <c r="AD730" s="308">
        <v>0.4</v>
      </c>
      <c r="AE730" s="372">
        <v>1.6199999999999999E-2</v>
      </c>
      <c r="AF730" s="373">
        <v>0</v>
      </c>
      <c r="AG730" s="312"/>
      <c r="AH730" s="370">
        <v>0.21002757291870119</v>
      </c>
      <c r="AI730" s="370">
        <v>0</v>
      </c>
      <c r="AJ730" s="370">
        <v>0</v>
      </c>
      <c r="AK730" s="312">
        <f>_xll.SRS1Splines.Functions25.Linear_Interp(V_NK2!$R$10:$R$21,V_NK2!$T$10:$T$21,AR730)</f>
        <v>66.856685714311695</v>
      </c>
      <c r="AL730" s="312">
        <f>(AK730/V_NK2!$T$18)*100</f>
        <v>93.636814725926726</v>
      </c>
      <c r="AM730" s="308">
        <f>AK730-V_NK2!$T$11</f>
        <v>26.036685714283898</v>
      </c>
      <c r="AN730" s="308">
        <f>IFERROR((AK730 - V_NK2!$X$12) / (V_NK2!$X$11- V_NK2!$X$12) * 100, 0)</f>
        <v>85.142857142855391</v>
      </c>
      <c r="AO730" s="308">
        <v>427</v>
      </c>
      <c r="AP730" s="308">
        <v>420</v>
      </c>
      <c r="AQ730" s="308">
        <v>425.39</v>
      </c>
      <c r="AR730" s="371">
        <v>425.96</v>
      </c>
      <c r="AS730" s="312">
        <v>0.49354838709677423</v>
      </c>
      <c r="AT730" s="372">
        <v>0.02</v>
      </c>
      <c r="AU730" s="369"/>
      <c r="AV730" s="312"/>
      <c r="AW730" s="370"/>
      <c r="AX730" s="370"/>
      <c r="AY730" s="370"/>
      <c r="AZ730" s="312"/>
      <c r="BA730" s="312"/>
      <c r="BB730" s="308"/>
      <c r="BC730" s="308"/>
      <c r="BD730" s="308"/>
      <c r="BE730" s="308"/>
      <c r="BF730" s="374"/>
      <c r="BG730" s="312"/>
      <c r="BH730" s="372"/>
      <c r="BI730" s="369"/>
      <c r="BJ730" s="312"/>
      <c r="BK730" s="370">
        <v>0.53668899999999997</v>
      </c>
      <c r="BL730" s="370">
        <v>0.64415455073211603</v>
      </c>
      <c r="BM730" s="370">
        <f t="shared" si="6"/>
        <v>-0.10746555073211606</v>
      </c>
      <c r="BN730" s="312">
        <f>_xll.SRS1Splines.Functions25.Linear_Interp(V_XNN1!$K$3:$K$8,V_XNN1!$L$3:$L$8,BT730)</f>
        <v>0.17580000000000001</v>
      </c>
      <c r="BO730" s="312">
        <f>(BN730/V_XNN1!$L$7)*100</f>
        <v>83.714285714285722</v>
      </c>
      <c r="BP730" s="308">
        <f>_xll.SRS1Splines.Functions25.Linear_Interp(V_XNN1!$K$3:$K$8,V_XNN1!$M$3:$M$8,BT730)</f>
        <v>1.9799999999999901E-2</v>
      </c>
      <c r="BQ730" s="308">
        <f>IFERROR((BN730 - V_XNN1!$M$16) / (V_XNN1!$M$15- V_XNN1!$M$16) * 100, 0)</f>
        <v>-33.426183844011064</v>
      </c>
      <c r="BR730" s="308">
        <v>252</v>
      </c>
      <c r="BS730" s="308">
        <v>249</v>
      </c>
      <c r="BT730" s="374">
        <v>250.1</v>
      </c>
      <c r="BU730" s="312">
        <v>0.1008</v>
      </c>
      <c r="BV730" s="372">
        <v>7.6032000000000002E-2</v>
      </c>
      <c r="BW730" s="369"/>
      <c r="BX730" s="312"/>
      <c r="BY730" s="370"/>
      <c r="BZ730" s="370"/>
      <c r="CA730" s="370"/>
      <c r="CB730" s="312"/>
      <c r="CC730" s="312"/>
      <c r="CD730" s="308"/>
      <c r="CE730" s="312"/>
      <c r="CF730" s="312"/>
      <c r="CG730" s="312"/>
      <c r="CH730" s="312"/>
      <c r="CI730" s="384"/>
      <c r="CJ730" s="312"/>
      <c r="CK730" s="372"/>
      <c r="CL730" s="369"/>
      <c r="CM730" s="312"/>
      <c r="CN730" s="370"/>
      <c r="CO730" s="370"/>
      <c r="CP730" s="370"/>
      <c r="CQ730" s="312"/>
      <c r="CR730" s="312"/>
      <c r="CS730" s="308"/>
      <c r="CT730" s="312"/>
      <c r="CU730" s="312"/>
      <c r="CV730" s="312"/>
      <c r="CW730" s="312"/>
      <c r="CX730" s="384"/>
      <c r="CY730" s="312"/>
      <c r="CZ730" s="372"/>
    </row>
    <row r="731" spans="1:104" s="1" customFormat="1" hidden="1">
      <c r="A731" s="271">
        <v>45290</v>
      </c>
      <c r="B731" s="380"/>
      <c r="C731" s="381"/>
      <c r="D731" s="382"/>
      <c r="E731" s="382"/>
      <c r="F731" s="382"/>
      <c r="G731" s="312"/>
      <c r="H731" s="308"/>
      <c r="I731" s="308"/>
      <c r="J731" s="308"/>
      <c r="K731" s="308"/>
      <c r="L731" s="308"/>
      <c r="M731" s="371"/>
      <c r="N731" s="371"/>
      <c r="O731" s="312"/>
      <c r="P731" s="383"/>
      <c r="Q731" s="369">
        <v>0</v>
      </c>
      <c r="R731" s="312"/>
      <c r="S731" s="370">
        <v>0.78380165405654911</v>
      </c>
      <c r="T731" s="370">
        <v>0</v>
      </c>
      <c r="U731" s="370">
        <v>0</v>
      </c>
      <c r="V731" s="312">
        <f>_xll.SRS1Splines.Functions25.Linear_Interp(V_NK3!$P$8:$P$32,V_NK3!$R$8:$R$32,AC731)</f>
        <v>559.39077408000196</v>
      </c>
      <c r="W731" s="312">
        <f>(V731/V_NK3!$R$28)*100</f>
        <v>103.18061922149295</v>
      </c>
      <c r="X731" s="308">
        <f>V731-V_NK3!$R$8</f>
        <v>502.81212208000198</v>
      </c>
      <c r="Y731" s="308">
        <f>IFERROR((V731 - V_NK3!$V$10) / (V_NK3!$V$9- V_NK3!$V$10) * 100, 0)</f>
        <v>103.55122636191878</v>
      </c>
      <c r="Z731" s="308">
        <v>541.79999999999995</v>
      </c>
      <c r="AA731" s="308">
        <v>521</v>
      </c>
      <c r="AB731" s="312">
        <v>539.21</v>
      </c>
      <c r="AC731" s="371">
        <v>541.44000000000005</v>
      </c>
      <c r="AD731" s="308">
        <v>0.4</v>
      </c>
      <c r="AE731" s="372">
        <v>0</v>
      </c>
      <c r="AF731" s="373">
        <v>0</v>
      </c>
      <c r="AG731" s="312"/>
      <c r="AH731" s="370">
        <v>0.25865454583866121</v>
      </c>
      <c r="AI731" s="370">
        <v>0</v>
      </c>
      <c r="AJ731" s="370">
        <v>0</v>
      </c>
      <c r="AK731" s="312">
        <f>_xll.SRS1Splines.Functions25.Linear_Interp(V_NK2!$R$10:$R$21,V_NK2!$T$10:$T$21,AR731)</f>
        <v>66.987742857168797</v>
      </c>
      <c r="AL731" s="312">
        <f>(AK731/V_NK2!$T$18)*100</f>
        <v>93.820368147295227</v>
      </c>
      <c r="AM731" s="308">
        <f>AK731-V_NK2!$T$11</f>
        <v>26.167742857141</v>
      </c>
      <c r="AN731" s="308">
        <f>IFERROR((AK731 - V_NK2!$X$12) / (V_NK2!$X$11- V_NK2!$X$12) * 100, 0)</f>
        <v>85.571428571426694</v>
      </c>
      <c r="AO731" s="308">
        <v>427</v>
      </c>
      <c r="AP731" s="308">
        <v>420</v>
      </c>
      <c r="AQ731" s="308">
        <v>425.39</v>
      </c>
      <c r="AR731" s="371">
        <v>425.99</v>
      </c>
      <c r="AS731" s="312">
        <v>0.49354838709677423</v>
      </c>
      <c r="AT731" s="372">
        <v>0</v>
      </c>
      <c r="AU731" s="369"/>
      <c r="AV731" s="312"/>
      <c r="AW731" s="370"/>
      <c r="AX731" s="370"/>
      <c r="AY731" s="370"/>
      <c r="AZ731" s="312"/>
      <c r="BA731" s="312"/>
      <c r="BB731" s="308"/>
      <c r="BC731" s="308"/>
      <c r="BD731" s="308"/>
      <c r="BE731" s="308"/>
      <c r="BF731" s="374"/>
      <c r="BG731" s="312"/>
      <c r="BH731" s="372"/>
      <c r="BI731" s="369"/>
      <c r="BJ731" s="312"/>
      <c r="BK731" s="370">
        <v>0.50545200000000001</v>
      </c>
      <c r="BL731" s="370">
        <v>0.494112365348642</v>
      </c>
      <c r="BM731" s="370">
        <f t="shared" si="6"/>
        <v>1.133963465135801E-2</v>
      </c>
      <c r="BN731" s="312">
        <f>_xll.SRS1Splines.Functions25.Linear_Interp(V_XNN1!$K$3:$K$8,V_XNN1!$L$3:$L$8,BT731)</f>
        <v>0.2019</v>
      </c>
      <c r="BO731" s="312">
        <f>(BN731/V_XNN1!$L$7)*100</f>
        <v>96.142857142857139</v>
      </c>
      <c r="BP731" s="308">
        <f>_xll.SRS1Splines.Functions25.Linear_Interp(V_XNN1!$K$3:$K$8,V_XNN1!$M$3:$M$8,BT731)</f>
        <v>4.5900000000000198E-2</v>
      </c>
      <c r="BQ731" s="308">
        <f>IFERROR((BN731 - V_XNN1!$M$16) / (V_XNN1!$M$15- V_XNN1!$M$16) * 100, 0)</f>
        <v>47.353760445682468</v>
      </c>
      <c r="BR731" s="308">
        <v>252</v>
      </c>
      <c r="BS731" s="308">
        <v>249</v>
      </c>
      <c r="BT731" s="374">
        <v>251.55</v>
      </c>
      <c r="BU731" s="312">
        <v>9.8400000000000001E-2</v>
      </c>
      <c r="BV731" s="372">
        <v>9.2465999999999993E-2</v>
      </c>
      <c r="BW731" s="369"/>
      <c r="BX731" s="312"/>
      <c r="BY731" s="370"/>
      <c r="BZ731" s="370"/>
      <c r="CA731" s="370"/>
      <c r="CB731" s="312"/>
      <c r="CC731" s="312"/>
      <c r="CD731" s="308"/>
      <c r="CE731" s="312"/>
      <c r="CF731" s="312"/>
      <c r="CG731" s="312"/>
      <c r="CH731" s="312"/>
      <c r="CI731" s="384"/>
      <c r="CJ731" s="312"/>
      <c r="CK731" s="372"/>
      <c r="CL731" s="369"/>
      <c r="CM731" s="312"/>
      <c r="CN731" s="370"/>
      <c r="CO731" s="370"/>
      <c r="CP731" s="370"/>
      <c r="CQ731" s="312"/>
      <c r="CR731" s="312"/>
      <c r="CS731" s="308"/>
      <c r="CT731" s="312"/>
      <c r="CU731" s="312"/>
      <c r="CV731" s="312"/>
      <c r="CW731" s="312"/>
      <c r="CX731" s="384"/>
      <c r="CY731" s="312"/>
      <c r="CZ731" s="372"/>
    </row>
    <row r="732" spans="1:104" s="1" customFormat="1" hidden="1">
      <c r="A732" s="271">
        <v>45291</v>
      </c>
      <c r="B732" s="380"/>
      <c r="C732" s="381"/>
      <c r="D732" s="382"/>
      <c r="E732" s="382"/>
      <c r="F732" s="382"/>
      <c r="G732" s="312"/>
      <c r="H732" s="308"/>
      <c r="I732" s="308"/>
      <c r="J732" s="308"/>
      <c r="K732" s="308"/>
      <c r="L732" s="308"/>
      <c r="M732" s="371"/>
      <c r="N732" s="371"/>
      <c r="O732" s="312"/>
      <c r="P732" s="383"/>
      <c r="Q732" s="369">
        <v>0</v>
      </c>
      <c r="R732" s="312"/>
      <c r="S732" s="370">
        <v>0.78380165404891966</v>
      </c>
      <c r="T732" s="370">
        <v>0</v>
      </c>
      <c r="U732" s="370">
        <v>0</v>
      </c>
      <c r="V732" s="312">
        <f>_xll.SRS1Splines.Functions25.Linear_Interp(V_NK3!$P$8:$P$32,V_NK3!$R$8:$R$32,AC732)</f>
        <v>560.17457572000103</v>
      </c>
      <c r="W732" s="312">
        <f>(V732/V_NK3!$R$28)*100</f>
        <v>103.32519282246973</v>
      </c>
      <c r="X732" s="308">
        <f>V732-V_NK3!$R$8</f>
        <v>503.59592372000105</v>
      </c>
      <c r="Y732" s="308">
        <f>IFERROR((V732 - V_NK3!$V$10) / (V_NK3!$V$9- V_NK3!$V$10) * 100, 0)</f>
        <v>103.71264574200578</v>
      </c>
      <c r="Z732" s="308">
        <v>541.79999999999995</v>
      </c>
      <c r="AA732" s="308">
        <v>521</v>
      </c>
      <c r="AB732" s="312">
        <v>539.21</v>
      </c>
      <c r="AC732" s="371">
        <v>541.46</v>
      </c>
      <c r="AD732" s="308">
        <v>0.4</v>
      </c>
      <c r="AE732" s="372">
        <v>0</v>
      </c>
      <c r="AF732" s="373">
        <v>0</v>
      </c>
      <c r="AG732" s="312"/>
      <c r="AH732" s="370">
        <v>0.25865454583614345</v>
      </c>
      <c r="AI732" s="370">
        <v>0</v>
      </c>
      <c r="AJ732" s="370">
        <v>0</v>
      </c>
      <c r="AK732" s="312">
        <f>_xll.SRS1Splines.Functions25.Linear_Interp(V_NK2!$R$10:$R$21,V_NK2!$T$10:$T$21,AR732)</f>
        <v>67.162485714311501</v>
      </c>
      <c r="AL732" s="312">
        <f>(AK732/V_NK2!$T$18)*100</f>
        <v>94.065106042453067</v>
      </c>
      <c r="AM732" s="308">
        <f>AK732-V_NK2!$T$11</f>
        <v>26.342485714283704</v>
      </c>
      <c r="AN732" s="308">
        <f>IFERROR((AK732 - V_NK2!$X$12) / (V_NK2!$X$11- V_NK2!$X$12) * 100, 0)</f>
        <v>86.142857142854794</v>
      </c>
      <c r="AO732" s="308">
        <v>427</v>
      </c>
      <c r="AP732" s="308">
        <v>420</v>
      </c>
      <c r="AQ732" s="308">
        <v>425.39</v>
      </c>
      <c r="AR732" s="371">
        <v>426.03</v>
      </c>
      <c r="AS732" s="312">
        <v>0.49354838709677423</v>
      </c>
      <c r="AT732" s="372">
        <v>0</v>
      </c>
      <c r="AU732" s="369"/>
      <c r="AV732" s="312"/>
      <c r="AW732" s="370"/>
      <c r="AX732" s="370"/>
      <c r="AY732" s="370"/>
      <c r="AZ732" s="312"/>
      <c r="BA732" s="312"/>
      <c r="BB732" s="308"/>
      <c r="BC732" s="308"/>
      <c r="BD732" s="308"/>
      <c r="BE732" s="308"/>
      <c r="BF732" s="374"/>
      <c r="BG732" s="312"/>
      <c r="BH732" s="372"/>
      <c r="BI732" s="369"/>
      <c r="BJ732" s="312"/>
      <c r="BK732" s="370">
        <v>0.69018000000000002</v>
      </c>
      <c r="BL732" s="370">
        <v>0.70224034057924301</v>
      </c>
      <c r="BM732" s="370">
        <f>BK732-BL732</f>
        <v>-1.206034057924299E-2</v>
      </c>
      <c r="BN732" s="312">
        <f>_xll.SRS1Splines.Functions25.Linear_Interp(V_XNN1!$K$3:$K$8,V_XNN1!$L$3:$L$8,BT732)</f>
        <v>0.1893</v>
      </c>
      <c r="BO732" s="312">
        <f>(BN732/V_XNN1!$L$7)*100</f>
        <v>90.142857142857153</v>
      </c>
      <c r="BP732" s="308">
        <f>_xll.SRS1Splines.Functions25.Linear_Interp(V_XNN1!$K$3:$K$8,V_XNN1!$M$3:$M$8,BT732)</f>
        <v>3.3299999999999899E-2</v>
      </c>
      <c r="BQ732" s="308">
        <f>IFERROR((BN732 - V_XNN1!$M$16) / (V_XNN1!$M$15- V_XNN1!$M$16) * 100, 0)</f>
        <v>8.3565459610028086</v>
      </c>
      <c r="BR732" s="308">
        <v>252</v>
      </c>
      <c r="BS732" s="308">
        <v>249</v>
      </c>
      <c r="BT732" s="374">
        <v>250.85</v>
      </c>
      <c r="BU732" s="312">
        <v>9.6000000000000002E-2</v>
      </c>
      <c r="BV732" s="372">
        <v>7.0927999999999991E-2</v>
      </c>
      <c r="BW732" s="369"/>
      <c r="BX732" s="312"/>
      <c r="BY732" s="370"/>
      <c r="BZ732" s="370"/>
      <c r="CA732" s="370"/>
      <c r="CB732" s="312"/>
      <c r="CC732" s="312"/>
      <c r="CD732" s="308"/>
      <c r="CE732" s="312"/>
      <c r="CF732" s="312"/>
      <c r="CG732" s="312"/>
      <c r="CH732" s="312"/>
      <c r="CI732" s="384"/>
      <c r="CJ732" s="312"/>
      <c r="CK732" s="372"/>
      <c r="CL732" s="369"/>
      <c r="CM732" s="312"/>
      <c r="CN732" s="370"/>
      <c r="CO732" s="370"/>
      <c r="CP732" s="370"/>
      <c r="CQ732" s="312"/>
      <c r="CR732" s="312"/>
      <c r="CS732" s="308"/>
      <c r="CT732" s="312"/>
      <c r="CU732" s="312"/>
      <c r="CV732" s="312"/>
      <c r="CW732" s="312"/>
      <c r="CX732" s="384"/>
      <c r="CY732" s="312"/>
      <c r="CZ732" s="372"/>
    </row>
    <row r="733" spans="1:104" s="1" customFormat="1" hidden="1" collapsed="1">
      <c r="A733" s="270">
        <v>45292</v>
      </c>
      <c r="B733" s="380"/>
      <c r="C733" s="381"/>
      <c r="D733" s="382"/>
      <c r="E733" s="382"/>
      <c r="F733" s="382"/>
      <c r="G733" s="312"/>
      <c r="H733" s="308"/>
      <c r="I733" s="308"/>
      <c r="J733" s="308"/>
      <c r="K733" s="308"/>
      <c r="L733" s="308"/>
      <c r="M733" s="371"/>
      <c r="N733" s="371"/>
      <c r="O733" s="312"/>
      <c r="P733" s="383"/>
      <c r="Q733" s="369">
        <v>0</v>
      </c>
      <c r="R733" s="312"/>
      <c r="S733" s="370">
        <v>0.78380165405273439</v>
      </c>
      <c r="T733" s="370">
        <v>0</v>
      </c>
      <c r="U733" s="370">
        <v>0</v>
      </c>
      <c r="V733" s="312">
        <f>_xll.SRS1Splines.Functions25.Linear_Interp(V_NK3!$P$8:$P$32,V_NK3!$R$8:$R$32,AC733)</f>
        <v>560.95837736000101</v>
      </c>
      <c r="W733" s="312">
        <f>(V733/V_NK3!$R$28)*100</f>
        <v>103.46976642344666</v>
      </c>
      <c r="X733" s="308">
        <f>V733-V_NK3!$R$8</f>
        <v>504.37972536000103</v>
      </c>
      <c r="Y733" s="308">
        <f>IFERROR((V733 - V_NK3!$V$10) / (V_NK3!$V$9- V_NK3!$V$10) * 100, 0)</f>
        <v>103.87406512209299</v>
      </c>
      <c r="Z733" s="308">
        <v>541.79999999999995</v>
      </c>
      <c r="AA733" s="308">
        <v>521</v>
      </c>
      <c r="AB733" s="312">
        <v>539.21</v>
      </c>
      <c r="AC733" s="371">
        <v>541.48</v>
      </c>
      <c r="AD733" s="308">
        <v>0.36</v>
      </c>
      <c r="AE733" s="372">
        <v>0</v>
      </c>
      <c r="AF733" s="373">
        <v>0</v>
      </c>
      <c r="AG733" s="312"/>
      <c r="AH733" s="370">
        <v>0.25865454583740238</v>
      </c>
      <c r="AI733" s="370">
        <v>0</v>
      </c>
      <c r="AJ733" s="370"/>
      <c r="AK733" s="312">
        <f>_xll.SRS1Splines.Functions25.Linear_Interp(V_NK2!$R$10:$R$21,V_NK2!$T$10:$T$21,AR733)</f>
        <v>67.293542857168802</v>
      </c>
      <c r="AL733" s="312">
        <f>(AK733/V_NK2!$T$18)*100</f>
        <v>94.248659463821852</v>
      </c>
      <c r="AM733" s="308">
        <f>AK733-V_NK2!$T$11</f>
        <v>26.473542857141005</v>
      </c>
      <c r="AN733" s="308">
        <f>IFERROR((AK733 - V_NK2!$X$12) / (V_NK2!$X$11- V_NK2!$X$12) * 100, 0)</f>
        <v>86.571428571426765</v>
      </c>
      <c r="AO733" s="308">
        <v>427</v>
      </c>
      <c r="AP733" s="308">
        <v>420</v>
      </c>
      <c r="AQ733" s="308">
        <v>425.94</v>
      </c>
      <c r="AR733" s="371">
        <v>426.06</v>
      </c>
      <c r="AS733" s="312">
        <v>0.43</v>
      </c>
      <c r="AT733" s="372">
        <v>0</v>
      </c>
      <c r="AU733" s="369"/>
      <c r="AV733" s="312"/>
      <c r="AW733" s="370">
        <v>2.97053872</v>
      </c>
      <c r="AX733" s="370">
        <v>3.0909090899999998</v>
      </c>
      <c r="AY733" s="370"/>
      <c r="AZ733" s="312">
        <f>_xll.SRS1Splines.Functions25.Linear_Interp(V_NNG3A!$H$4:$H$12,V_NNG3A!$I$4:$I$12,BF733)</f>
        <v>13.1584000000001</v>
      </c>
      <c r="BA733" s="312">
        <f>(AZ733/V_NNG3A!$I$8)*100</f>
        <v>95.006498194946573</v>
      </c>
      <c r="BB733" s="308">
        <f>_xll.SRS1Splines.Functions25.Linear_Interp(V_NNG3A!$H$4:$H$12,V_NNG3A!$J$4:$J$12,BF733)</f>
        <v>2.17081379310358</v>
      </c>
      <c r="BC733" s="308">
        <f>IFERROR((AZ733-V_NNG3A!$J$20) / (V_NNG3A!$J$19-V_NNG3A!$J$20) * 100, 0)</f>
        <v>75.838573665827326</v>
      </c>
      <c r="BD733" s="308">
        <v>1050</v>
      </c>
      <c r="BE733" s="308">
        <v>1047</v>
      </c>
      <c r="BF733" s="374">
        <v>1049.44</v>
      </c>
      <c r="BG733" s="312">
        <v>8.6400000000000005E-2</v>
      </c>
      <c r="BH733" s="372">
        <v>9.128E-2</v>
      </c>
      <c r="BI733" s="369"/>
      <c r="BJ733" s="312"/>
      <c r="BK733" s="370">
        <v>0.483759089615932</v>
      </c>
      <c r="BL733" s="370">
        <v>0.48879908961593205</v>
      </c>
      <c r="BM733" s="370">
        <f t="shared" ref="BM733" si="7">BK733-BL733</f>
        <v>-5.0400000000000444E-3</v>
      </c>
      <c r="BN733" s="312">
        <f>_xll.SRS1Splines.Functions25.Linear_Interp(V_XNN1!$K$3:$K$8,V_XNN1!$L$3:$L$8,BT733)</f>
        <v>0.19308</v>
      </c>
      <c r="BO733" s="312">
        <f>(BN733/V_XNN1!$L$7)*100</f>
        <v>91.94285714285715</v>
      </c>
      <c r="BP733" s="312">
        <f>_xll.SRS1Splines.Functions25.Linear_Interp(V_XNN1!$K$3:$K$8,V_XNN1!$M$3:$M$8,BT733)</f>
        <v>3.7080000000000002E-2</v>
      </c>
      <c r="BQ733" s="308">
        <f>IFERROR((BN733 - V_XNN1!$M$16) / (V_XNN1!$M$15- V_XNN1!$M$16) * 100, 0)</f>
        <v>20.055710306406723</v>
      </c>
      <c r="BR733" s="308">
        <v>252</v>
      </c>
      <c r="BS733" s="308">
        <v>249</v>
      </c>
      <c r="BT733" s="374">
        <v>251.06</v>
      </c>
      <c r="BU733" s="312">
        <v>96</v>
      </c>
      <c r="BV733" s="372">
        <v>100.804</v>
      </c>
      <c r="BW733" s="369"/>
      <c r="BX733" s="312"/>
      <c r="BY733" s="370"/>
      <c r="BZ733" s="370"/>
      <c r="CA733" s="370"/>
      <c r="CB733" s="312"/>
      <c r="CC733" s="312"/>
      <c r="CD733" s="308"/>
      <c r="CE733" s="312"/>
      <c r="CF733" s="312"/>
      <c r="CG733" s="312"/>
      <c r="CH733" s="312"/>
      <c r="CI733" s="384"/>
      <c r="CJ733" s="312"/>
      <c r="CK733" s="372"/>
      <c r="CL733" s="369"/>
      <c r="CM733" s="312"/>
      <c r="CN733" s="370"/>
      <c r="CO733" s="370"/>
      <c r="CP733" s="370"/>
      <c r="CQ733" s="312"/>
      <c r="CR733" s="312"/>
      <c r="CS733" s="308"/>
      <c r="CT733" s="312"/>
      <c r="CU733" s="312"/>
      <c r="CV733" s="312"/>
      <c r="CW733" s="312"/>
      <c r="CX733" s="384"/>
      <c r="CY733" s="312"/>
      <c r="CZ733" s="372"/>
    </row>
    <row r="734" spans="1:104" s="1" customFormat="1" hidden="1">
      <c r="A734" s="270">
        <v>45293</v>
      </c>
      <c r="B734" s="380"/>
      <c r="C734" s="381"/>
      <c r="D734" s="382"/>
      <c r="E734" s="382"/>
      <c r="F734" s="382"/>
      <c r="G734" s="312"/>
      <c r="H734" s="308"/>
      <c r="I734" s="308"/>
      <c r="J734" s="308"/>
      <c r="K734" s="308"/>
      <c r="L734" s="308"/>
      <c r="M734" s="371"/>
      <c r="N734" s="371"/>
      <c r="O734" s="312"/>
      <c r="P734" s="383"/>
      <c r="Q734" s="369">
        <v>0</v>
      </c>
      <c r="R734" s="312"/>
      <c r="S734" s="370">
        <v>0.92717165404891966</v>
      </c>
      <c r="T734" s="370">
        <v>0.14336999999999997</v>
      </c>
      <c r="U734" s="370">
        <v>0</v>
      </c>
      <c r="V734" s="312">
        <f>_xll.SRS1Splines.Functions25.Linear_Interp(V_NK3!$P$8:$P$32,V_NK3!$R$8:$R$32,AC734)</f>
        <v>561.74217899999996</v>
      </c>
      <c r="W734" s="312">
        <f>(V734/V_NK3!$R$28)*100</f>
        <v>103.6143400244234</v>
      </c>
      <c r="X734" s="308">
        <f>V734-V_NK3!$R$8</f>
        <v>505.16352699999999</v>
      </c>
      <c r="Y734" s="308">
        <f>IFERROR((V734 - V_NK3!$V$10) / (V_NK3!$V$9- V_NK3!$V$10) * 100, 0)</f>
        <v>104.03548450217997</v>
      </c>
      <c r="Z734" s="308">
        <v>541.79999999999995</v>
      </c>
      <c r="AA734" s="308">
        <v>521</v>
      </c>
      <c r="AB734" s="312">
        <v>539.21</v>
      </c>
      <c r="AC734" s="371">
        <v>541.5</v>
      </c>
      <c r="AD734" s="308">
        <v>0.36</v>
      </c>
      <c r="AE734" s="372">
        <v>3.5400000000000001E-2</v>
      </c>
      <c r="AF734" s="373">
        <v>0</v>
      </c>
      <c r="AG734" s="312"/>
      <c r="AH734" s="370">
        <v>0.43499964583614353</v>
      </c>
      <c r="AI734" s="370">
        <v>0.17613624000000003</v>
      </c>
      <c r="AJ734" s="370"/>
      <c r="AK734" s="312">
        <f>_xll.SRS1Splines.Functions25.Linear_Interp(V_NK2!$R$10:$R$21,V_NK2!$T$10:$T$21,AR734)</f>
        <v>67.337228571454403</v>
      </c>
      <c r="AL734" s="312">
        <f>(AK734/V_NK2!$T$18)*100</f>
        <v>94.309843937611205</v>
      </c>
      <c r="AM734" s="308">
        <f>AK734-V_NK2!$T$11</f>
        <v>26.517228571426607</v>
      </c>
      <c r="AN734" s="308">
        <f>IFERROR((AK734 - V_NK2!$X$12) / (V_NK2!$X$11- V_NK2!$X$12) * 100, 0)</f>
        <v>86.714285714283548</v>
      </c>
      <c r="AO734" s="308">
        <v>427</v>
      </c>
      <c r="AP734" s="308">
        <v>420</v>
      </c>
      <c r="AQ734" s="308">
        <v>425.86</v>
      </c>
      <c r="AR734" s="371">
        <v>426.07</v>
      </c>
      <c r="AS734" s="312">
        <v>0.43</v>
      </c>
      <c r="AT734" s="372">
        <v>0.04</v>
      </c>
      <c r="AU734" s="369"/>
      <c r="AV734" s="312"/>
      <c r="AW734" s="370">
        <v>2.9424579099999999</v>
      </c>
      <c r="AX734" s="370">
        <v>2.8822727299999999</v>
      </c>
      <c r="AY734" s="370"/>
      <c r="AZ734" s="312">
        <f>_xll.SRS1Splines.Functions25.Linear_Interp(V_NNG3A!$H$4:$H$12,V_NNG3A!$I$4:$I$12,BF734)</f>
        <v>13.1831</v>
      </c>
      <c r="BA734" s="312">
        <f>(AZ734/V_NNG3A!$I$8)*100</f>
        <v>95.184837545126356</v>
      </c>
      <c r="BB734" s="308">
        <f>_xll.SRS1Splines.Functions25.Linear_Interp(V_NNG3A!$H$4:$H$12,V_NNG3A!$J$4:$J$12,BF734)</f>
        <v>2.1955137931035602</v>
      </c>
      <c r="BC734" s="308">
        <f>IFERROR((AZ734-V_NNG3A!$J$20) / (V_NNG3A!$J$19-V_NNG3A!$J$20) * 100, 0)</f>
        <v>76.701481749187266</v>
      </c>
      <c r="BD734" s="308">
        <v>1050</v>
      </c>
      <c r="BE734" s="308">
        <v>1047</v>
      </c>
      <c r="BF734" s="374">
        <v>1049.46</v>
      </c>
      <c r="BG734" s="312">
        <v>8.6400000000000005E-2</v>
      </c>
      <c r="BH734" s="372">
        <v>8.4900000000000003E-2</v>
      </c>
      <c r="BI734" s="369"/>
      <c r="BJ734" s="312"/>
      <c r="BK734" s="370">
        <v>0.56090944523470798</v>
      </c>
      <c r="BL734" s="370">
        <v>0.55928944523470803</v>
      </c>
      <c r="BM734" s="370">
        <f t="shared" ref="BM734:BM797" si="8">BK734-BL734</f>
        <v>1.6199999999999548E-3</v>
      </c>
      <c r="BN734" s="312">
        <f>_xll.SRS1Splines.Functions25.Linear_Interp(V_XNN1!$K$3:$K$8,V_XNN1!$L$3:$L$8,BT734)</f>
        <v>0.19470000000000001</v>
      </c>
      <c r="BO734" s="312">
        <f>(BN734/V_XNN1!$L$7)*100</f>
        <v>92.714285714285722</v>
      </c>
      <c r="BP734" s="312">
        <f>_xll.SRS1Splines.Functions25.Linear_Interp(V_XNN1!$K$3:$K$8,V_XNN1!$M$3:$M$8,BT734)</f>
        <v>3.8700000000000102E-2</v>
      </c>
      <c r="BQ734" s="308">
        <f>IFERROR((BN734 - V_XNN1!$M$16) / (V_XNN1!$M$15- V_XNN1!$M$16) * 100, 0)</f>
        <v>25.069637883008429</v>
      </c>
      <c r="BR734" s="308">
        <v>252</v>
      </c>
      <c r="BS734" s="308">
        <v>249</v>
      </c>
      <c r="BT734" s="374">
        <v>251.15</v>
      </c>
      <c r="BU734" s="312">
        <v>7.1999999999999995E-2</v>
      </c>
      <c r="BV734" s="372">
        <v>9.1013999999999998E-2</v>
      </c>
      <c r="BW734" s="369"/>
      <c r="BX734" s="312"/>
      <c r="BY734" s="370"/>
      <c r="BZ734" s="370"/>
      <c r="CA734" s="370"/>
      <c r="CB734" s="312"/>
      <c r="CC734" s="312"/>
      <c r="CD734" s="308"/>
      <c r="CE734" s="312"/>
      <c r="CF734" s="312"/>
      <c r="CG734" s="312"/>
      <c r="CH734" s="312"/>
      <c r="CI734" s="384"/>
      <c r="CJ734" s="312"/>
      <c r="CK734" s="372"/>
      <c r="CL734" s="369"/>
      <c r="CM734" s="312"/>
      <c r="CN734" s="370"/>
      <c r="CO734" s="370"/>
      <c r="CP734" s="370"/>
      <c r="CQ734" s="312"/>
      <c r="CR734" s="312"/>
      <c r="CS734" s="308"/>
      <c r="CT734" s="312"/>
      <c r="CU734" s="312"/>
      <c r="CV734" s="312"/>
      <c r="CW734" s="312"/>
      <c r="CX734" s="384"/>
      <c r="CY734" s="312"/>
      <c r="CZ734" s="372"/>
    </row>
    <row r="735" spans="1:104" s="1" customFormat="1" hidden="1">
      <c r="A735" s="270">
        <v>45294</v>
      </c>
      <c r="B735" s="380"/>
      <c r="C735" s="381"/>
      <c r="D735" s="382"/>
      <c r="E735" s="382"/>
      <c r="F735" s="382"/>
      <c r="G735" s="312"/>
      <c r="H735" s="308"/>
      <c r="I735" s="308"/>
      <c r="J735" s="308"/>
      <c r="K735" s="308"/>
      <c r="L735" s="308"/>
      <c r="M735" s="371"/>
      <c r="N735" s="371"/>
      <c r="O735" s="312"/>
      <c r="P735" s="383"/>
      <c r="Q735" s="369">
        <v>0</v>
      </c>
      <c r="R735" s="312"/>
      <c r="S735" s="370">
        <v>0.89020251892471336</v>
      </c>
      <c r="T735" s="370">
        <v>2.0659050000000003</v>
      </c>
      <c r="U735" s="370">
        <v>0</v>
      </c>
      <c r="V735" s="312">
        <f>_xll.SRS1Splines.Functions25.Linear_Interp(V_NK3!$P$8:$P$32,V_NK3!$R$8:$R$32,AC735)</f>
        <v>560.56647654000096</v>
      </c>
      <c r="W735" s="312">
        <f>(V735/V_NK3!$R$28)*100</f>
        <v>103.39747962295817</v>
      </c>
      <c r="X735" s="308">
        <f>V735-V_NK3!$R$8</f>
        <v>503.98782454000099</v>
      </c>
      <c r="Y735" s="308">
        <f>IFERROR((V735 - V_NK3!$V$10) / (V_NK3!$V$9- V_NK3!$V$10) * 100, 0)</f>
        <v>103.79335543204937</v>
      </c>
      <c r="Z735" s="308">
        <v>541.79999999999995</v>
      </c>
      <c r="AA735" s="308">
        <v>521</v>
      </c>
      <c r="AB735" s="312">
        <v>539.21</v>
      </c>
      <c r="AC735" s="371">
        <v>541.47</v>
      </c>
      <c r="AD735" s="308">
        <v>0.36</v>
      </c>
      <c r="AE735" s="372">
        <v>0.5101</v>
      </c>
      <c r="AF735" s="373">
        <v>0</v>
      </c>
      <c r="AG735" s="312"/>
      <c r="AH735" s="370">
        <v>2.1530813312451555</v>
      </c>
      <c r="AI735" s="370">
        <v>3.3421500000000002</v>
      </c>
      <c r="AJ735" s="370"/>
      <c r="AK735" s="312">
        <f>_xll.SRS1Splines.Functions25.Linear_Interp(V_NK2!$R$10:$R$21,V_NK2!$T$10:$T$21,AR735)</f>
        <v>66.332457142883499</v>
      </c>
      <c r="AL735" s="312">
        <f>(AK735/V_NK2!$T$18)*100</f>
        <v>92.902601040453064</v>
      </c>
      <c r="AM735" s="308">
        <f>AK735-V_NK2!$T$11</f>
        <v>25.512457142855702</v>
      </c>
      <c r="AN735" s="308">
        <f>IFERROR((AK735 - V_NK2!$X$12) / (V_NK2!$X$11- V_NK2!$X$12) * 100, 0)</f>
        <v>83.428571428570805</v>
      </c>
      <c r="AO735" s="308">
        <v>427</v>
      </c>
      <c r="AP735" s="308">
        <v>420</v>
      </c>
      <c r="AQ735" s="308">
        <v>425.78</v>
      </c>
      <c r="AR735" s="371">
        <v>425.84</v>
      </c>
      <c r="AS735" s="312">
        <v>0.43</v>
      </c>
      <c r="AT735" s="372">
        <v>0.78</v>
      </c>
      <c r="AU735" s="369"/>
      <c r="AV735" s="312"/>
      <c r="AW735" s="370">
        <v>2.8668181800000001</v>
      </c>
      <c r="AX735" s="370">
        <v>2.8668181800000001</v>
      </c>
      <c r="AY735" s="370"/>
      <c r="AZ735" s="312">
        <f>_xll.SRS1Splines.Functions25.Linear_Interp(V_NNG3A!$H$4:$H$12,V_NNG3A!$I$4:$I$12,BF735)</f>
        <v>13.1831</v>
      </c>
      <c r="BA735" s="312">
        <f>(AZ735/V_NNG3A!$I$8)*100</f>
        <v>95.184837545126356</v>
      </c>
      <c r="BB735" s="308">
        <f>_xll.SRS1Splines.Functions25.Linear_Interp(V_NNG3A!$H$4:$H$12,V_NNG3A!$J$4:$J$12,BF735)</f>
        <v>2.1955137931035602</v>
      </c>
      <c r="BC735" s="308">
        <f>IFERROR((AZ735-V_NNG3A!$J$20) / (V_NNG3A!$J$19-V_NNG3A!$J$20) * 100, 0)</f>
        <v>76.701481749187266</v>
      </c>
      <c r="BD735" s="308">
        <v>1050</v>
      </c>
      <c r="BE735" s="308">
        <v>1047</v>
      </c>
      <c r="BF735" s="374">
        <v>1049.46</v>
      </c>
      <c r="BG735" s="312">
        <v>8.6400000000000005E-2</v>
      </c>
      <c r="BH735" s="372">
        <v>8.4690000000000001E-2</v>
      </c>
      <c r="BI735" s="369"/>
      <c r="BJ735" s="312"/>
      <c r="BK735" s="370">
        <v>0.491690355618777</v>
      </c>
      <c r="BL735" s="370">
        <v>0.489530355618777</v>
      </c>
      <c r="BM735" s="370">
        <f t="shared" si="8"/>
        <v>2.1599999999999953E-3</v>
      </c>
      <c r="BN735" s="312">
        <f>_xll.SRS1Splines.Functions25.Linear_Interp(V_XNN1!$K$3:$K$8,V_XNN1!$L$3:$L$8,BT735)</f>
        <v>0.19686000000000001</v>
      </c>
      <c r="BO735" s="312">
        <f>(BN735/V_XNN1!$L$7)*100</f>
        <v>93.742857142857147</v>
      </c>
      <c r="BP735" s="312">
        <f>_xll.SRS1Splines.Functions25.Linear_Interp(V_XNN1!$K$3:$K$8,V_XNN1!$M$3:$M$8,BT735)</f>
        <v>4.0860000000000202E-2</v>
      </c>
      <c r="BQ735" s="308">
        <f>IFERROR((BN735 - V_XNN1!$M$16) / (V_XNN1!$M$15- V_XNN1!$M$16) * 100, 0)</f>
        <v>31.754874651810638</v>
      </c>
      <c r="BR735" s="308">
        <v>252</v>
      </c>
      <c r="BS735" s="308">
        <v>249</v>
      </c>
      <c r="BT735" s="374">
        <v>251.27</v>
      </c>
      <c r="BU735" s="312">
        <v>6.8000000000000005E-2</v>
      </c>
      <c r="BV735" s="372">
        <v>7.9662000000000011E-2</v>
      </c>
      <c r="BW735" s="369"/>
      <c r="BX735" s="312"/>
      <c r="BY735" s="370"/>
      <c r="BZ735" s="370"/>
      <c r="CA735" s="370"/>
      <c r="CB735" s="312"/>
      <c r="CC735" s="312"/>
      <c r="CD735" s="308"/>
      <c r="CE735" s="312"/>
      <c r="CF735" s="312"/>
      <c r="CG735" s="312"/>
      <c r="CH735" s="312"/>
      <c r="CI735" s="384"/>
      <c r="CJ735" s="312"/>
      <c r="CK735" s="372"/>
      <c r="CL735" s="369"/>
      <c r="CM735" s="312"/>
      <c r="CN735" s="370"/>
      <c r="CO735" s="370"/>
      <c r="CP735" s="370"/>
      <c r="CQ735" s="312"/>
      <c r="CR735" s="312"/>
      <c r="CS735" s="308"/>
      <c r="CT735" s="312"/>
      <c r="CU735" s="312"/>
      <c r="CV735" s="312"/>
      <c r="CW735" s="312"/>
      <c r="CX735" s="384"/>
      <c r="CY735" s="312"/>
      <c r="CZ735" s="372"/>
    </row>
    <row r="736" spans="1:104" s="1" customFormat="1" hidden="1">
      <c r="A736" s="270">
        <v>45295</v>
      </c>
      <c r="B736" s="380"/>
      <c r="C736" s="381"/>
      <c r="D736" s="382"/>
      <c r="E736" s="382"/>
      <c r="F736" s="382"/>
      <c r="G736" s="312"/>
      <c r="H736" s="308"/>
      <c r="I736" s="308"/>
      <c r="J736" s="308"/>
      <c r="K736" s="308"/>
      <c r="L736" s="308"/>
      <c r="M736" s="371"/>
      <c r="N736" s="371"/>
      <c r="O736" s="312"/>
      <c r="P736" s="383"/>
      <c r="Q736" s="369">
        <v>0</v>
      </c>
      <c r="R736" s="312"/>
      <c r="S736" s="370">
        <v>0.43742503784179687</v>
      </c>
      <c r="T736" s="370">
        <v>2.7888299999999999</v>
      </c>
      <c r="U736" s="370">
        <v>0</v>
      </c>
      <c r="V736" s="312">
        <f>_xll.SRS1Splines.Functions25.Linear_Interp(V_NK3!$P$8:$P$32,V_NK3!$R$8:$R$32,AC736)</f>
        <v>558.21507161999898</v>
      </c>
      <c r="W736" s="312">
        <f>(V736/V_NK3!$R$28)*100</f>
        <v>102.963758820027</v>
      </c>
      <c r="X736" s="308">
        <f>V736-V_NK3!$R$8</f>
        <v>501.636419619999</v>
      </c>
      <c r="Y736" s="308">
        <f>IFERROR((V736 - V_NK3!$V$10) / (V_NK3!$V$9- V_NK3!$V$10) * 100, 0)</f>
        <v>103.30909729178737</v>
      </c>
      <c r="Z736" s="308">
        <v>541.79999999999995</v>
      </c>
      <c r="AA736" s="308">
        <v>521</v>
      </c>
      <c r="AB736" s="312">
        <v>539.21</v>
      </c>
      <c r="AC736" s="371">
        <v>541.41</v>
      </c>
      <c r="AD736" s="308">
        <v>0.36</v>
      </c>
      <c r="AE736" s="372">
        <v>0.68859999999999999</v>
      </c>
      <c r="AF736" s="373">
        <v>0</v>
      </c>
      <c r="AG736" s="312"/>
      <c r="AH736" s="370">
        <v>2.654297262487793</v>
      </c>
      <c r="AI736" s="370">
        <v>2.8943880000000002</v>
      </c>
      <c r="AJ736" s="370"/>
      <c r="AK736" s="312">
        <f>_xll.SRS1Splines.Functions25.Linear_Interp(V_NK2!$R$10:$R$21,V_NK2!$T$10:$T$21,AR736)</f>
        <v>66.157714285740994</v>
      </c>
      <c r="AL736" s="312">
        <f>(AK736/V_NK2!$T$18)*100</f>
        <v>92.657863145295508</v>
      </c>
      <c r="AM736" s="308">
        <f>AK736-V_NK2!$T$11</f>
        <v>25.337714285713197</v>
      </c>
      <c r="AN736" s="308">
        <f>IFERROR((AK736 - V_NK2!$X$12) / (V_NK2!$X$11- V_NK2!$X$12) * 100, 0)</f>
        <v>82.857142857143359</v>
      </c>
      <c r="AO736" s="308">
        <v>427</v>
      </c>
      <c r="AP736" s="308">
        <v>420</v>
      </c>
      <c r="AQ736" s="308">
        <v>425.7</v>
      </c>
      <c r="AR736" s="371">
        <v>425.8</v>
      </c>
      <c r="AS736" s="312">
        <v>0.43</v>
      </c>
      <c r="AT736" s="372">
        <v>0.67</v>
      </c>
      <c r="AU736" s="369"/>
      <c r="AV736" s="312"/>
      <c r="AW736" s="370">
        <v>2.8668181800000001</v>
      </c>
      <c r="AX736" s="370">
        <v>2.8668181800000001</v>
      </c>
      <c r="AY736" s="370"/>
      <c r="AZ736" s="312">
        <f>_xll.SRS1Splines.Functions25.Linear_Interp(V_NNG3A!$H$4:$H$12,V_NNG3A!$I$4:$I$12,BF736)</f>
        <v>13.1831</v>
      </c>
      <c r="BA736" s="312">
        <f>(AZ736/V_NNG3A!$I$8)*100</f>
        <v>95.184837545126356</v>
      </c>
      <c r="BB736" s="308">
        <f>_xll.SRS1Splines.Functions25.Linear_Interp(V_NNG3A!$H$4:$H$12,V_NNG3A!$J$4:$J$12,BF736)</f>
        <v>2.1955137931035602</v>
      </c>
      <c r="BC736" s="308">
        <f>IFERROR((AZ736-V_NNG3A!$J$20) / (V_NNG3A!$J$19-V_NNG3A!$J$20) * 100, 0)</f>
        <v>76.701481749187266</v>
      </c>
      <c r="BD736" s="308">
        <v>1050</v>
      </c>
      <c r="BE736" s="308">
        <v>1047</v>
      </c>
      <c r="BF736" s="374">
        <v>1049.46</v>
      </c>
      <c r="BG736" s="312">
        <v>8.6400000000000005E-2</v>
      </c>
      <c r="BH736" s="372">
        <v>8.4669999999999995E-2</v>
      </c>
      <c r="BI736" s="369"/>
      <c r="BJ736" s="312"/>
      <c r="BK736" s="370">
        <v>0.447125633001422</v>
      </c>
      <c r="BL736" s="370">
        <v>0.44748563300142197</v>
      </c>
      <c r="BM736" s="370">
        <f t="shared" si="8"/>
        <v>-3.5999999999997145E-4</v>
      </c>
      <c r="BN736" s="312">
        <f>_xll.SRS1Splines.Functions25.Linear_Interp(V_XNN1!$K$3:$K$8,V_XNN1!$L$3:$L$8,BT736)</f>
        <v>0.19667999999999999</v>
      </c>
      <c r="BO736" s="312">
        <f>(BN736/V_XNN1!$L$7)*100</f>
        <v>93.657142857142858</v>
      </c>
      <c r="BP736" s="312">
        <f>_xll.SRS1Splines.Functions25.Linear_Interp(V_XNN1!$K$3:$K$8,V_XNN1!$M$3:$M$8,BT736)</f>
        <v>4.06799999999998E-2</v>
      </c>
      <c r="BQ736" s="308">
        <f>IFERROR((BN736 - V_XNN1!$M$16) / (V_XNN1!$M$15- V_XNN1!$M$16) * 100, 0)</f>
        <v>31.197771587743745</v>
      </c>
      <c r="BR736" s="308">
        <v>252</v>
      </c>
      <c r="BS736" s="308">
        <v>249</v>
      </c>
      <c r="BT736" s="374">
        <v>251.26</v>
      </c>
      <c r="BU736" s="312">
        <v>6.8000000000000005E-2</v>
      </c>
      <c r="BV736" s="372">
        <v>7.2819999999999996E-2</v>
      </c>
      <c r="BW736" s="369"/>
      <c r="BX736" s="312"/>
      <c r="BY736" s="370"/>
      <c r="BZ736" s="370"/>
      <c r="CA736" s="370"/>
      <c r="CB736" s="312"/>
      <c r="CC736" s="312"/>
      <c r="CD736" s="308"/>
      <c r="CE736" s="312"/>
      <c r="CF736" s="312"/>
      <c r="CG736" s="312"/>
      <c r="CH736" s="312"/>
      <c r="CI736" s="384"/>
      <c r="CJ736" s="312"/>
      <c r="CK736" s="372"/>
      <c r="CL736" s="369"/>
      <c r="CM736" s="312"/>
      <c r="CN736" s="370"/>
      <c r="CO736" s="370"/>
      <c r="CP736" s="370"/>
      <c r="CQ736" s="312"/>
      <c r="CR736" s="312"/>
      <c r="CS736" s="308"/>
      <c r="CT736" s="312"/>
      <c r="CU736" s="312"/>
      <c r="CV736" s="312"/>
      <c r="CW736" s="312"/>
      <c r="CX736" s="384"/>
      <c r="CY736" s="312"/>
      <c r="CZ736" s="372"/>
    </row>
    <row r="737" spans="1:104" s="1" customFormat="1" hidden="1">
      <c r="A737" s="270">
        <v>45296</v>
      </c>
      <c r="B737" s="380"/>
      <c r="C737" s="381"/>
      <c r="D737" s="382"/>
      <c r="E737" s="382"/>
      <c r="F737" s="382"/>
      <c r="G737" s="312"/>
      <c r="H737" s="308"/>
      <c r="I737" s="308"/>
      <c r="J737" s="308"/>
      <c r="K737" s="308"/>
      <c r="L737" s="308"/>
      <c r="M737" s="371"/>
      <c r="N737" s="371"/>
      <c r="O737" s="312"/>
      <c r="P737" s="383"/>
      <c r="Q737" s="369">
        <v>0</v>
      </c>
      <c r="R737" s="312"/>
      <c r="S737" s="370">
        <v>0.88141917297744754</v>
      </c>
      <c r="T737" s="370">
        <v>1.27332</v>
      </c>
      <c r="U737" s="370">
        <v>0</v>
      </c>
      <c r="V737" s="312">
        <f>_xll.SRS1Splines.Functions25.Linear_Interp(V_NK3!$P$8:$P$32,V_NK3!$R$8:$R$32,AC737)</f>
        <v>557.82317079999905</v>
      </c>
      <c r="W737" s="312">
        <f>(V737/V_NK3!$R$28)*100</f>
        <v>102.89147201953854</v>
      </c>
      <c r="X737" s="308">
        <f>V737-V_NK3!$R$8</f>
        <v>501.24451879999907</v>
      </c>
      <c r="Y737" s="308">
        <f>IFERROR((V737 - V_NK3!$V$10) / (V_NK3!$V$9- V_NK3!$V$10) * 100, 0)</f>
        <v>103.22838760174378</v>
      </c>
      <c r="Z737" s="308">
        <v>541.79999999999995</v>
      </c>
      <c r="AA737" s="308">
        <v>521</v>
      </c>
      <c r="AB737" s="312">
        <v>539.21</v>
      </c>
      <c r="AC737" s="371">
        <v>541.4</v>
      </c>
      <c r="AD737" s="308">
        <v>0.36</v>
      </c>
      <c r="AE737" s="372">
        <v>0.31439999999999996</v>
      </c>
      <c r="AF737" s="373">
        <v>0</v>
      </c>
      <c r="AG737" s="312"/>
      <c r="AH737" s="370">
        <v>1.4368563270825576</v>
      </c>
      <c r="AI737" s="370">
        <v>2.2171379999999998</v>
      </c>
      <c r="AJ737" s="370"/>
      <c r="AK737" s="312">
        <f>_xll.SRS1Splines.Functions25.Linear_Interp(V_NK2!$R$10:$R$21,V_NK2!$T$10:$T$21,AR737)</f>
        <v>65.458742857170094</v>
      </c>
      <c r="AL737" s="312">
        <f>(AK737/V_NK2!$T$18)*100</f>
        <v>91.678911564663991</v>
      </c>
      <c r="AM737" s="308">
        <f>AK737-V_NK2!$T$11</f>
        <v>24.638742857142297</v>
      </c>
      <c r="AN737" s="308">
        <f>IFERROR((AK737 - V_NK2!$X$12) / (V_NK2!$X$11- V_NK2!$X$12) * 100, 0)</f>
        <v>80.571428571430687</v>
      </c>
      <c r="AO737" s="308">
        <v>427</v>
      </c>
      <c r="AP737" s="308">
        <v>420</v>
      </c>
      <c r="AQ737" s="308">
        <v>425.63</v>
      </c>
      <c r="AR737" s="371">
        <v>425.64</v>
      </c>
      <c r="AS737" s="312">
        <v>0.43</v>
      </c>
      <c r="AT737" s="372">
        <v>0.51</v>
      </c>
      <c r="AU737" s="369"/>
      <c r="AV737" s="312"/>
      <c r="AW737" s="370">
        <v>2.8668181800000001</v>
      </c>
      <c r="AX737" s="370">
        <v>2.8668181800000001</v>
      </c>
      <c r="AY737" s="370"/>
      <c r="AZ737" s="312">
        <f>_xll.SRS1Splines.Functions25.Linear_Interp(V_NNG3A!$H$4:$H$12,V_NNG3A!$I$4:$I$12,BF737)</f>
        <v>13.1831</v>
      </c>
      <c r="BA737" s="312">
        <f>(AZ737/V_NNG3A!$I$8)*100</f>
        <v>95.184837545126356</v>
      </c>
      <c r="BB737" s="308">
        <f>_xll.SRS1Splines.Functions25.Linear_Interp(V_NNG3A!$H$4:$H$12,V_NNG3A!$J$4:$J$12,BF737)</f>
        <v>2.1955137931035602</v>
      </c>
      <c r="BC737" s="308">
        <f>IFERROR((AZ737-V_NNG3A!$J$20) / (V_NNG3A!$J$19-V_NNG3A!$J$20) * 100, 0)</f>
        <v>76.701481749187266</v>
      </c>
      <c r="BD737" s="308">
        <v>1050</v>
      </c>
      <c r="BE737" s="308">
        <v>1047</v>
      </c>
      <c r="BF737" s="374">
        <v>1049.46</v>
      </c>
      <c r="BG737" s="312">
        <v>8.6400000000000005E-2</v>
      </c>
      <c r="BH737" s="372">
        <v>8.4669999999999995E-2</v>
      </c>
      <c r="BI737" s="369"/>
      <c r="BJ737" s="312"/>
      <c r="BK737" s="370">
        <v>0.46958568990042698</v>
      </c>
      <c r="BL737" s="370">
        <v>0.47120568990042699</v>
      </c>
      <c r="BM737" s="370">
        <f t="shared" si="8"/>
        <v>-1.6200000000000103E-3</v>
      </c>
      <c r="BN737" s="312">
        <f>_xll.SRS1Splines.Functions25.Linear_Interp(V_XNN1!$K$3:$K$8,V_XNN1!$L$3:$L$8,BT737)</f>
        <v>0.19488</v>
      </c>
      <c r="BO737" s="312">
        <f>(BN737/V_XNN1!$L$7)*100</f>
        <v>92.800000000000011</v>
      </c>
      <c r="BP737" s="312">
        <f>_xll.SRS1Splines.Functions25.Linear_Interp(V_XNN1!$K$3:$K$8,V_XNN1!$M$3:$M$8,BT737)</f>
        <v>3.8879999999999901E-2</v>
      </c>
      <c r="BQ737" s="308">
        <f>IFERROR((BN737 - V_XNN1!$M$16) / (V_XNN1!$M$15- V_XNN1!$M$16) * 100, 0)</f>
        <v>25.626740947075234</v>
      </c>
      <c r="BR737" s="308">
        <v>252</v>
      </c>
      <c r="BS737" s="308">
        <v>249</v>
      </c>
      <c r="BT737" s="374">
        <v>251.16</v>
      </c>
      <c r="BU737" s="312">
        <v>6.8000000000000005E-2</v>
      </c>
      <c r="BV737" s="372">
        <v>7.6680000000000012E-2</v>
      </c>
      <c r="BW737" s="369"/>
      <c r="BX737" s="312"/>
      <c r="BY737" s="370"/>
      <c r="BZ737" s="370"/>
      <c r="CA737" s="370"/>
      <c r="CB737" s="312"/>
      <c r="CC737" s="312"/>
      <c r="CD737" s="308"/>
      <c r="CE737" s="312"/>
      <c r="CF737" s="312"/>
      <c r="CG737" s="312"/>
      <c r="CH737" s="312"/>
      <c r="CI737" s="384"/>
      <c r="CJ737" s="312"/>
      <c r="CK737" s="372"/>
      <c r="CL737" s="369"/>
      <c r="CM737" s="312"/>
      <c r="CN737" s="370"/>
      <c r="CO737" s="370"/>
      <c r="CP737" s="370"/>
      <c r="CQ737" s="312"/>
      <c r="CR737" s="312"/>
      <c r="CS737" s="308"/>
      <c r="CT737" s="312"/>
      <c r="CU737" s="312"/>
      <c r="CV737" s="312"/>
      <c r="CW737" s="312"/>
      <c r="CX737" s="384"/>
      <c r="CY737" s="312"/>
      <c r="CZ737" s="372"/>
    </row>
    <row r="738" spans="1:104" s="1" customFormat="1" hidden="1">
      <c r="A738" s="270">
        <v>45297</v>
      </c>
      <c r="B738" s="380"/>
      <c r="C738" s="381"/>
      <c r="D738" s="382"/>
      <c r="E738" s="382"/>
      <c r="F738" s="382"/>
      <c r="G738" s="312"/>
      <c r="H738" s="308"/>
      <c r="I738" s="308"/>
      <c r="J738" s="308"/>
      <c r="K738" s="308"/>
      <c r="L738" s="308"/>
      <c r="M738" s="371"/>
      <c r="N738" s="371"/>
      <c r="O738" s="312"/>
      <c r="P738" s="383"/>
      <c r="Q738" s="369">
        <v>0</v>
      </c>
      <c r="R738" s="312"/>
      <c r="S738" s="370">
        <v>0.58118751892089815</v>
      </c>
      <c r="T738" s="370">
        <v>1.7568899999999998</v>
      </c>
      <c r="U738" s="370">
        <v>0</v>
      </c>
      <c r="V738" s="312">
        <f>_xll.SRS1Splines.Functions25.Linear_Interp(V_NK3!$P$8:$P$32,V_NK3!$R$8:$R$32,AC738)</f>
        <v>556.64746834000005</v>
      </c>
      <c r="W738" s="312">
        <f>(V738/V_NK3!$R$28)*100</f>
        <v>102.67461161807331</v>
      </c>
      <c r="X738" s="308">
        <f>V738-V_NK3!$R$8</f>
        <v>500.06881634000007</v>
      </c>
      <c r="Y738" s="308">
        <f>IFERROR((V738 - V_NK3!$V$10) / (V_NK3!$V$9- V_NK3!$V$10) * 100, 0)</f>
        <v>102.98625853161319</v>
      </c>
      <c r="Z738" s="308">
        <v>541.79999999999995</v>
      </c>
      <c r="AA738" s="308">
        <v>521</v>
      </c>
      <c r="AB738" s="312">
        <v>539.21</v>
      </c>
      <c r="AC738" s="371">
        <v>541.37</v>
      </c>
      <c r="AD738" s="308">
        <v>0.36</v>
      </c>
      <c r="AE738" s="372">
        <v>0.43380000000000002</v>
      </c>
      <c r="AF738" s="373">
        <v>0</v>
      </c>
      <c r="AG738" s="312"/>
      <c r="AH738" s="370">
        <v>1.7729928812438962</v>
      </c>
      <c r="AI738" s="370">
        <v>3.0597840000000001</v>
      </c>
      <c r="AJ738" s="370"/>
      <c r="AK738" s="312">
        <f>_xll.SRS1Splines.Functions25.Linear_Interp(V_NK2!$R$10:$R$21,V_NK2!$T$10:$T$21,AR738)</f>
        <v>64.497657142885402</v>
      </c>
      <c r="AL738" s="312">
        <f>(AK738/V_NK2!$T$18)*100</f>
        <v>90.33285314129607</v>
      </c>
      <c r="AM738" s="308">
        <f>AK738-V_NK2!$T$11</f>
        <v>23.677657142857605</v>
      </c>
      <c r="AN738" s="308">
        <f>IFERROR((AK738 - V_NK2!$X$12) / (V_NK2!$X$11- V_NK2!$X$12) * 100, 0)</f>
        <v>77.428571428576745</v>
      </c>
      <c r="AO738" s="308">
        <v>427</v>
      </c>
      <c r="AP738" s="308">
        <v>420</v>
      </c>
      <c r="AQ738" s="308">
        <v>425.55</v>
      </c>
      <c r="AR738" s="371">
        <v>425.42</v>
      </c>
      <c r="AS738" s="312">
        <v>0.43</v>
      </c>
      <c r="AT738" s="372">
        <v>0.71</v>
      </c>
      <c r="AU738" s="369"/>
      <c r="AV738" s="312"/>
      <c r="AW738" s="370">
        <v>2.8668181800000001</v>
      </c>
      <c r="AX738" s="370">
        <v>2.8668181800000001</v>
      </c>
      <c r="AY738" s="370"/>
      <c r="AZ738" s="312">
        <f>_xll.SRS1Splines.Functions25.Linear_Interp(V_NNG3A!$H$4:$H$12,V_NNG3A!$I$4:$I$12,BF738)</f>
        <v>13.1831</v>
      </c>
      <c r="BA738" s="312">
        <f>(AZ738/V_NNG3A!$I$8)*100</f>
        <v>95.184837545126356</v>
      </c>
      <c r="BB738" s="308">
        <f>_xll.SRS1Splines.Functions25.Linear_Interp(V_NNG3A!$H$4:$H$12,V_NNG3A!$J$4:$J$12,BF738)</f>
        <v>2.1955137931035602</v>
      </c>
      <c r="BC738" s="308">
        <f>IFERROR((AZ738-V_NNG3A!$J$20) / (V_NNG3A!$J$19-V_NNG3A!$J$20) * 100, 0)</f>
        <v>76.701481749187266</v>
      </c>
      <c r="BD738" s="308">
        <v>1050</v>
      </c>
      <c r="BE738" s="308">
        <v>1047</v>
      </c>
      <c r="BF738" s="374">
        <v>1049.46</v>
      </c>
      <c r="BG738" s="312">
        <v>8.6400000000000005E-2</v>
      </c>
      <c r="BH738" s="372">
        <v>8.4640000000000007E-2</v>
      </c>
      <c r="BI738" s="369"/>
      <c r="BJ738" s="312"/>
      <c r="BK738" s="370">
        <v>0.49822668563300099</v>
      </c>
      <c r="BL738" s="370">
        <v>0.49750668563300099</v>
      </c>
      <c r="BM738" s="370">
        <f t="shared" si="8"/>
        <v>7.1999999999999842E-4</v>
      </c>
      <c r="BN738" s="312">
        <f>_xll.SRS1Splines.Functions25.Linear_Interp(V_XNN1!$K$3:$K$8,V_XNN1!$L$3:$L$8,BT738)</f>
        <v>0.1956</v>
      </c>
      <c r="BO738" s="312">
        <f>(BN738/V_XNN1!$L$7)*100</f>
        <v>93.142857142857153</v>
      </c>
      <c r="BP738" s="312">
        <f>_xll.SRS1Splines.Functions25.Linear_Interp(V_XNN1!$K$3:$K$8,V_XNN1!$M$3:$M$8,BT738)</f>
        <v>3.9599999999999802E-2</v>
      </c>
      <c r="BQ738" s="308">
        <f>IFERROR((BN738 - V_XNN1!$M$16) / (V_XNN1!$M$15- V_XNN1!$M$16) * 100, 0)</f>
        <v>27.855153203342635</v>
      </c>
      <c r="BR738" s="308">
        <v>252</v>
      </c>
      <c r="BS738" s="308">
        <v>249</v>
      </c>
      <c r="BT738" s="374">
        <v>251.2</v>
      </c>
      <c r="BU738" s="312">
        <v>6.4000000000000001E-2</v>
      </c>
      <c r="BV738" s="372">
        <v>8.095999999999999E-2</v>
      </c>
      <c r="BW738" s="369"/>
      <c r="BX738" s="312"/>
      <c r="BY738" s="370"/>
      <c r="BZ738" s="370"/>
      <c r="CA738" s="370"/>
      <c r="CB738" s="312"/>
      <c r="CC738" s="312"/>
      <c r="CD738" s="308"/>
      <c r="CE738" s="312"/>
      <c r="CF738" s="312"/>
      <c r="CG738" s="312"/>
      <c r="CH738" s="312"/>
      <c r="CI738" s="384"/>
      <c r="CJ738" s="312"/>
      <c r="CK738" s="372"/>
      <c r="CL738" s="369"/>
      <c r="CM738" s="312"/>
      <c r="CN738" s="370"/>
      <c r="CO738" s="370"/>
      <c r="CP738" s="370"/>
      <c r="CQ738" s="312"/>
      <c r="CR738" s="312"/>
      <c r="CS738" s="308"/>
      <c r="CT738" s="312"/>
      <c r="CU738" s="312"/>
      <c r="CV738" s="312"/>
      <c r="CW738" s="312"/>
      <c r="CX738" s="384"/>
      <c r="CY738" s="312"/>
      <c r="CZ738" s="372"/>
    </row>
    <row r="739" spans="1:104" s="1" customFormat="1" hidden="1">
      <c r="A739" s="270">
        <v>45298</v>
      </c>
      <c r="B739" s="380"/>
      <c r="C739" s="381"/>
      <c r="D739" s="382"/>
      <c r="E739" s="382"/>
      <c r="F739" s="382"/>
      <c r="G739" s="312"/>
      <c r="H739" s="308"/>
      <c r="I739" s="308"/>
      <c r="J739" s="308"/>
      <c r="K739" s="308"/>
      <c r="L739" s="308"/>
      <c r="M739" s="371"/>
      <c r="N739" s="371"/>
      <c r="O739" s="312"/>
      <c r="P739" s="383"/>
      <c r="Q739" s="369">
        <v>0</v>
      </c>
      <c r="R739" s="312"/>
      <c r="S739" s="370">
        <v>0.68910234595108033</v>
      </c>
      <c r="T739" s="370">
        <v>1.472904</v>
      </c>
      <c r="U739" s="370">
        <v>0</v>
      </c>
      <c r="V739" s="312">
        <f>_xll.SRS1Splines.Functions25.Linear_Interp(V_NK3!$P$8:$P$32,V_NK3!$R$8:$R$32,AC739)</f>
        <v>555.86366670000098</v>
      </c>
      <c r="W739" s="312">
        <f>(V739/V_NK3!$R$28)*100</f>
        <v>102.53003801709654</v>
      </c>
      <c r="X739" s="308">
        <f>V739-V_NK3!$R$8</f>
        <v>499.285014700001</v>
      </c>
      <c r="Y739" s="308">
        <f>IFERROR((V739 - V_NK3!$V$10) / (V_NK3!$V$9- V_NK3!$V$10) * 100, 0)</f>
        <v>102.82483915152618</v>
      </c>
      <c r="Z739" s="308">
        <v>541.79999999999995</v>
      </c>
      <c r="AA739" s="308">
        <v>521</v>
      </c>
      <c r="AB739" s="312">
        <v>539.21</v>
      </c>
      <c r="AC739" s="371">
        <v>541.35</v>
      </c>
      <c r="AD739" s="308">
        <v>0.36</v>
      </c>
      <c r="AE739" s="372">
        <v>0.36368</v>
      </c>
      <c r="AF739" s="373">
        <v>0</v>
      </c>
      <c r="AG739" s="312"/>
      <c r="AH739" s="370">
        <v>1.5530173741638564</v>
      </c>
      <c r="AI739" s="370">
        <v>2.9316420000000005</v>
      </c>
      <c r="AJ739" s="370"/>
      <c r="AK739" s="312">
        <f>_xll.SRS1Splines.Functions25.Linear_Interp(V_NK2!$R$10:$R$21,V_NK2!$T$10:$T$21,AR739)</f>
        <v>63.580257142885998</v>
      </c>
      <c r="AL739" s="312">
        <f>(AK739/V_NK2!$T$18)*100</f>
        <v>89.047979191717076</v>
      </c>
      <c r="AM739" s="308">
        <f>AK739-V_NK2!$T$11</f>
        <v>22.760257142858201</v>
      </c>
      <c r="AN739" s="308">
        <f>IFERROR((AK739 - V_NK2!$X$12) / (V_NK2!$X$11- V_NK2!$X$12) * 100, 0)</f>
        <v>74.428571428578536</v>
      </c>
      <c r="AO739" s="308">
        <v>427</v>
      </c>
      <c r="AP739" s="308">
        <v>420</v>
      </c>
      <c r="AQ739" s="308">
        <v>425.47</v>
      </c>
      <c r="AR739" s="371">
        <v>425.21</v>
      </c>
      <c r="AS739" s="312">
        <v>0.43</v>
      </c>
      <c r="AT739" s="372">
        <v>0.68</v>
      </c>
      <c r="AU739" s="369"/>
      <c r="AV739" s="312"/>
      <c r="AW739" s="370">
        <v>2.8969107699999999</v>
      </c>
      <c r="AX739" s="370">
        <v>2.8668181800000001</v>
      </c>
      <c r="AY739" s="370"/>
      <c r="AZ739" s="312">
        <f>_xll.SRS1Splines.Functions25.Linear_Interp(V_NNG3A!$H$4:$H$12,V_NNG3A!$I$4:$I$12,BF739)</f>
        <v>13.195449999999999</v>
      </c>
      <c r="BA739" s="312">
        <f>(AZ739/V_NNG3A!$I$8)*100</f>
        <v>95.274007220216603</v>
      </c>
      <c r="BB739" s="308">
        <f>_xll.SRS1Splines.Functions25.Linear_Interp(V_NNG3A!$H$4:$H$12,V_NNG3A!$J$4:$J$12,BF739)</f>
        <v>2.2078637931035399</v>
      </c>
      <c r="BC739" s="308">
        <f>IFERROR((AZ739-V_NNG3A!$J$20) / (V_NNG3A!$J$19-V_NNG3A!$J$20) * 100, 0)</f>
        <v>77.132935790868956</v>
      </c>
      <c r="BD739" s="308">
        <v>1050</v>
      </c>
      <c r="BE739" s="308">
        <v>1047</v>
      </c>
      <c r="BF739" s="374">
        <v>1049.47</v>
      </c>
      <c r="BG739" s="312">
        <v>8.6400000000000005E-2</v>
      </c>
      <c r="BH739" s="372">
        <v>8.4620000000000001E-2</v>
      </c>
      <c r="BI739" s="369"/>
      <c r="BJ739" s="312"/>
      <c r="BK739" s="370">
        <v>0.53900756756756807</v>
      </c>
      <c r="BL739" s="370">
        <v>0.53684756756756802</v>
      </c>
      <c r="BM739" s="370">
        <f t="shared" si="8"/>
        <v>2.1600000000000508E-3</v>
      </c>
      <c r="BN739" s="312">
        <f>_xll.SRS1Splines.Functions25.Linear_Interp(V_XNN1!$K$3:$K$8,V_XNN1!$L$3:$L$8,BT739)</f>
        <v>0.19775999999999999</v>
      </c>
      <c r="BO739" s="312">
        <f>(BN739/V_XNN1!$L$7)*100</f>
        <v>94.171428571428578</v>
      </c>
      <c r="BP739" s="312">
        <f>_xll.SRS1Splines.Functions25.Linear_Interp(V_XNN1!$K$3:$K$8,V_XNN1!$M$3:$M$8,BT739)</f>
        <v>4.1759999999999901E-2</v>
      </c>
      <c r="BQ739" s="308">
        <f>IFERROR((BN739 - V_XNN1!$M$16) / (V_XNN1!$M$15- V_XNN1!$M$16) * 100, 0)</f>
        <v>34.540389972144851</v>
      </c>
      <c r="BR739" s="308">
        <v>252</v>
      </c>
      <c r="BS739" s="308">
        <v>249</v>
      </c>
      <c r="BT739" s="374">
        <v>251.32</v>
      </c>
      <c r="BU739" s="312">
        <v>6.4000000000000001E-2</v>
      </c>
      <c r="BV739" s="372">
        <v>8.7361999999999995E-2</v>
      </c>
      <c r="BW739" s="369"/>
      <c r="BX739" s="312"/>
      <c r="BY739" s="370"/>
      <c r="BZ739" s="370"/>
      <c r="CA739" s="370"/>
      <c r="CB739" s="312"/>
      <c r="CC739" s="312"/>
      <c r="CD739" s="308"/>
      <c r="CE739" s="312"/>
      <c r="CF739" s="312"/>
      <c r="CG739" s="312"/>
      <c r="CH739" s="312"/>
      <c r="CI739" s="384"/>
      <c r="CJ739" s="312"/>
      <c r="CK739" s="372"/>
      <c r="CL739" s="369"/>
      <c r="CM739" s="312"/>
      <c r="CN739" s="370"/>
      <c r="CO739" s="370"/>
      <c r="CP739" s="370"/>
      <c r="CQ739" s="312"/>
      <c r="CR739" s="312"/>
      <c r="CS739" s="308"/>
      <c r="CT739" s="312"/>
      <c r="CU739" s="312"/>
      <c r="CV739" s="312"/>
      <c r="CW739" s="312"/>
      <c r="CX739" s="384"/>
      <c r="CY739" s="312"/>
      <c r="CZ739" s="372"/>
    </row>
    <row r="740" spans="1:104" s="1" customFormat="1" hidden="1">
      <c r="A740" s="270">
        <v>45299</v>
      </c>
      <c r="B740" s="380"/>
      <c r="C740" s="381"/>
      <c r="D740" s="382"/>
      <c r="E740" s="382"/>
      <c r="F740" s="382"/>
      <c r="G740" s="312"/>
      <c r="H740" s="308"/>
      <c r="I740" s="308"/>
      <c r="J740" s="308"/>
      <c r="K740" s="308"/>
      <c r="L740" s="308"/>
      <c r="M740" s="371"/>
      <c r="N740" s="371"/>
      <c r="O740" s="312"/>
      <c r="P740" s="383"/>
      <c r="Q740" s="369">
        <v>0</v>
      </c>
      <c r="R740" s="312"/>
      <c r="S740" s="370">
        <v>0.44928417297363282</v>
      </c>
      <c r="T740" s="370">
        <v>0.84118499999999996</v>
      </c>
      <c r="U740" s="370">
        <v>0</v>
      </c>
      <c r="V740" s="312">
        <f>_xll.SRS1Splines.Functions25.Linear_Interp(V_NK3!$P$8:$P$32,V_NK3!$R$8:$R$32,AC740)</f>
        <v>555.47176588000104</v>
      </c>
      <c r="W740" s="312">
        <f>(V740/V_NK3!$R$28)*100</f>
        <v>102.4577512166081</v>
      </c>
      <c r="X740" s="308">
        <f>V740-V_NK3!$R$8</f>
        <v>498.89311388000107</v>
      </c>
      <c r="Y740" s="308">
        <f>IFERROR((V740 - V_NK3!$V$10) / (V_NK3!$V$9- V_NK3!$V$10) * 100, 0)</f>
        <v>102.74412946148259</v>
      </c>
      <c r="Z740" s="308">
        <v>541.79999999999995</v>
      </c>
      <c r="AA740" s="308">
        <v>521</v>
      </c>
      <c r="AB740" s="312">
        <v>539.21</v>
      </c>
      <c r="AC740" s="371">
        <v>541.34</v>
      </c>
      <c r="AD740" s="308">
        <v>0.36</v>
      </c>
      <c r="AE740" s="372">
        <v>0.2077</v>
      </c>
      <c r="AF740" s="373">
        <v>0</v>
      </c>
      <c r="AG740" s="312"/>
      <c r="AH740" s="370">
        <v>0.90533027708129887</v>
      </c>
      <c r="AI740" s="370">
        <v>1.0011540000000001</v>
      </c>
      <c r="AJ740" s="370"/>
      <c r="AK740" s="312">
        <f>_xll.SRS1Splines.Functions25.Linear_Interp(V_NK2!$R$10:$R$21,V_NK2!$T$10:$T$21,AR740)</f>
        <v>63.4055142857435</v>
      </c>
      <c r="AL740" s="312">
        <f>(AK740/V_NK2!$T$18)*100</f>
        <v>88.80324129655952</v>
      </c>
      <c r="AM740" s="308">
        <f>AK740-V_NK2!$T$11</f>
        <v>22.585514285715703</v>
      </c>
      <c r="AN740" s="308">
        <f>IFERROR((AK740 - V_NK2!$X$12) / (V_NK2!$X$11- V_NK2!$X$12) * 100, 0)</f>
        <v>73.857142857151118</v>
      </c>
      <c r="AO740" s="308">
        <v>427</v>
      </c>
      <c r="AP740" s="308">
        <v>420</v>
      </c>
      <c r="AQ740" s="308">
        <v>425.39</v>
      </c>
      <c r="AR740" s="371">
        <v>425.17</v>
      </c>
      <c r="AS740" s="312">
        <v>0.43</v>
      </c>
      <c r="AT740" s="372">
        <v>0.23</v>
      </c>
      <c r="AU740" s="369"/>
      <c r="AV740" s="312"/>
      <c r="AW740" s="370">
        <v>2.8367255899999999</v>
      </c>
      <c r="AX740" s="370">
        <v>2.8668181800000001</v>
      </c>
      <c r="AY740" s="370"/>
      <c r="AZ740" s="312">
        <f>_xll.SRS1Splines.Functions25.Linear_Interp(V_NNG3A!$H$4:$H$12,V_NNG3A!$I$4:$I$12,BF740)</f>
        <v>13.1831</v>
      </c>
      <c r="BA740" s="312">
        <f>(AZ740/V_NNG3A!$I$8)*100</f>
        <v>95.184837545126356</v>
      </c>
      <c r="BB740" s="308">
        <f>_xll.SRS1Splines.Functions25.Linear_Interp(V_NNG3A!$H$4:$H$12,V_NNG3A!$J$4:$J$12,BF740)</f>
        <v>2.1955137931035602</v>
      </c>
      <c r="BC740" s="308">
        <f>IFERROR((AZ740-V_NNG3A!$J$20) / (V_NNG3A!$J$19-V_NNG3A!$J$20) * 100, 0)</f>
        <v>76.701481749187266</v>
      </c>
      <c r="BD740" s="308">
        <v>1050</v>
      </c>
      <c r="BE740" s="308">
        <v>1047</v>
      </c>
      <c r="BF740" s="374">
        <v>1049.46</v>
      </c>
      <c r="BG740" s="312">
        <v>8.6400000000000005E-2</v>
      </c>
      <c r="BH740" s="372">
        <v>8.4690000000000001E-2</v>
      </c>
      <c r="BI740" s="369"/>
      <c r="BJ740" s="312"/>
      <c r="BK740" s="370">
        <v>0.42812142247510704</v>
      </c>
      <c r="BL740" s="370">
        <v>0.43748142247510702</v>
      </c>
      <c r="BM740" s="370">
        <f t="shared" si="8"/>
        <v>-9.3599999999999794E-3</v>
      </c>
      <c r="BN740" s="312">
        <f>_xll.SRS1Splines.Functions25.Linear_Interp(V_XNN1!$K$3:$K$8,V_XNN1!$L$3:$L$8,BT740)</f>
        <v>0.18840000000000001</v>
      </c>
      <c r="BO740" s="312">
        <f>(BN740/V_XNN1!$L$7)*100</f>
        <v>89.714285714285722</v>
      </c>
      <c r="BP740" s="312">
        <f>_xll.SRS1Splines.Functions25.Linear_Interp(V_XNN1!$K$3:$K$8,V_XNN1!$M$3:$M$8,BT740)</f>
        <v>3.2400000000000199E-2</v>
      </c>
      <c r="BQ740" s="308">
        <f>IFERROR((BN740 - V_XNN1!$M$16) / (V_XNN1!$M$15- V_XNN1!$M$16) * 100, 0)</f>
        <v>5.5710306406685968</v>
      </c>
      <c r="BR740" s="308">
        <v>252</v>
      </c>
      <c r="BS740" s="308">
        <v>249</v>
      </c>
      <c r="BT740" s="374">
        <v>250.8</v>
      </c>
      <c r="BU740" s="312">
        <v>0.06</v>
      </c>
      <c r="BV740" s="372">
        <v>7.1191999999999991E-2</v>
      </c>
      <c r="BW740" s="369"/>
      <c r="BX740" s="312"/>
      <c r="BY740" s="370"/>
      <c r="BZ740" s="370"/>
      <c r="CA740" s="370"/>
      <c r="CB740" s="312"/>
      <c r="CC740" s="312"/>
      <c r="CD740" s="308"/>
      <c r="CE740" s="312"/>
      <c r="CF740" s="312"/>
      <c r="CG740" s="312"/>
      <c r="CH740" s="312"/>
      <c r="CI740" s="384"/>
      <c r="CJ740" s="312"/>
      <c r="CK740" s="372"/>
      <c r="CL740" s="369"/>
      <c r="CM740" s="312"/>
      <c r="CN740" s="370"/>
      <c r="CO740" s="370"/>
      <c r="CP740" s="370"/>
      <c r="CQ740" s="312"/>
      <c r="CR740" s="312"/>
      <c r="CS740" s="308"/>
      <c r="CT740" s="312"/>
      <c r="CU740" s="312"/>
      <c r="CV740" s="312"/>
      <c r="CW740" s="312"/>
      <c r="CX740" s="384"/>
      <c r="CY740" s="312"/>
      <c r="CZ740" s="372"/>
    </row>
    <row r="741" spans="1:104" s="1" customFormat="1" hidden="1">
      <c r="A741" s="270">
        <v>45300</v>
      </c>
      <c r="B741" s="380"/>
      <c r="C741" s="381"/>
      <c r="D741" s="382"/>
      <c r="E741" s="382"/>
      <c r="F741" s="382"/>
      <c r="G741" s="312"/>
      <c r="H741" s="308"/>
      <c r="I741" s="308"/>
      <c r="J741" s="308"/>
      <c r="K741" s="308"/>
      <c r="L741" s="308"/>
      <c r="M741" s="371"/>
      <c r="N741" s="371"/>
      <c r="O741" s="312"/>
      <c r="P741" s="383"/>
      <c r="Q741" s="369">
        <v>0</v>
      </c>
      <c r="R741" s="312"/>
      <c r="S741" s="370">
        <v>0.33993417297363271</v>
      </c>
      <c r="T741" s="370">
        <v>0.7318349999999999</v>
      </c>
      <c r="U741" s="370">
        <v>0</v>
      </c>
      <c r="V741" s="312">
        <f>_xll.SRS1Splines.Functions25.Linear_Interp(V_NK3!$P$8:$P$32,V_NK3!$R$8:$R$32,AC741)</f>
        <v>555.07986506000202</v>
      </c>
      <c r="W741" s="312">
        <f>(V741/V_NK3!$R$28)*100</f>
        <v>102.38546441611982</v>
      </c>
      <c r="X741" s="308">
        <f>V741-V_NK3!$R$8</f>
        <v>498.50121306000204</v>
      </c>
      <c r="Y741" s="308">
        <f>IFERROR((V741 - V_NK3!$V$10) / (V_NK3!$V$9- V_NK3!$V$10) * 100, 0)</f>
        <v>102.66341977143921</v>
      </c>
      <c r="Z741" s="308">
        <v>541.79999999999995</v>
      </c>
      <c r="AA741" s="308">
        <v>521</v>
      </c>
      <c r="AB741" s="312">
        <v>539.21</v>
      </c>
      <c r="AC741" s="371">
        <v>541.33000000000004</v>
      </c>
      <c r="AD741" s="308">
        <v>0.36</v>
      </c>
      <c r="AE741" s="372">
        <v>0.1807</v>
      </c>
      <c r="AF741" s="373">
        <v>0</v>
      </c>
      <c r="AG741" s="312"/>
      <c r="AH741" s="370">
        <v>0.77082977708129863</v>
      </c>
      <c r="AI741" s="370">
        <v>0.83932800000000007</v>
      </c>
      <c r="AJ741" s="370"/>
      <c r="AK741" s="312">
        <f>_xll.SRS1Splines.Functions25.Linear_Interp(V_NK2!$R$10:$R$21,V_NK2!$T$10:$T$21,AR741)</f>
        <v>63.623942857171897</v>
      </c>
      <c r="AL741" s="312">
        <f>(AK741/V_NK2!$T$18)*100</f>
        <v>89.109163665506856</v>
      </c>
      <c r="AM741" s="308">
        <f>AK741-V_NK2!$T$11</f>
        <v>22.803942857144101</v>
      </c>
      <c r="AN741" s="308">
        <f>IFERROR((AK741 - V_NK2!$X$12) / (V_NK2!$X$11- V_NK2!$X$12) * 100, 0)</f>
        <v>74.5714285714363</v>
      </c>
      <c r="AO741" s="308">
        <v>427</v>
      </c>
      <c r="AP741" s="308">
        <v>420</v>
      </c>
      <c r="AQ741" s="308">
        <v>425.5</v>
      </c>
      <c r="AR741" s="371">
        <v>425.22</v>
      </c>
      <c r="AS741" s="312">
        <v>0.43</v>
      </c>
      <c r="AT741" s="372">
        <v>0.19</v>
      </c>
      <c r="AU741" s="369"/>
      <c r="AV741" s="312"/>
      <c r="AW741" s="370">
        <v>2.7765404</v>
      </c>
      <c r="AX741" s="370">
        <v>2.8668181800000001</v>
      </c>
      <c r="AY741" s="370"/>
      <c r="AZ741" s="312">
        <f>_xll.SRS1Splines.Functions25.Linear_Interp(V_NNG3A!$H$4:$H$12,V_NNG3A!$I$4:$I$12,BF741)</f>
        <v>13.1460500000001</v>
      </c>
      <c r="BA741" s="312">
        <f>(AZ741/V_NNG3A!$I$8)*100</f>
        <v>94.917328519856326</v>
      </c>
      <c r="BB741" s="308">
        <f>_xll.SRS1Splines.Functions25.Linear_Interp(V_NNG3A!$H$4:$H$12,V_NNG3A!$J$4:$J$12,BF741)</f>
        <v>2.1584637931035902</v>
      </c>
      <c r="BC741" s="308">
        <f>IFERROR((AZ741-V_NNG3A!$J$20) / (V_NNG3A!$J$19-V_NNG3A!$J$20) * 100, 0)</f>
        <v>75.407119624145622</v>
      </c>
      <c r="BD741" s="308">
        <v>1050</v>
      </c>
      <c r="BE741" s="308">
        <v>1047</v>
      </c>
      <c r="BF741" s="374">
        <v>1049.43</v>
      </c>
      <c r="BG741" s="312">
        <v>8.6400000000000005E-2</v>
      </c>
      <c r="BH741" s="372">
        <v>8.4459999999999993E-2</v>
      </c>
      <c r="BI741" s="369"/>
      <c r="BJ741" s="312"/>
      <c r="BK741" s="370">
        <v>0.448116017069701</v>
      </c>
      <c r="BL741" s="370">
        <v>0.43911601706970099</v>
      </c>
      <c r="BM741" s="370">
        <f t="shared" si="8"/>
        <v>9.000000000000008E-3</v>
      </c>
      <c r="BN741" s="312">
        <f>_xll.SRS1Splines.Functions25.Linear_Interp(V_XNN1!$K$3:$K$8,V_XNN1!$L$3:$L$8,BT741)</f>
        <v>0.19739999999999999</v>
      </c>
      <c r="BO741" s="312">
        <f>(BN741/V_XNN1!$L$7)*100</f>
        <v>94</v>
      </c>
      <c r="BP741" s="312">
        <f>_xll.SRS1Splines.Functions25.Linear_Interp(V_XNN1!$K$3:$K$8,V_XNN1!$M$3:$M$8,BT741)</f>
        <v>4.1400000000000201E-2</v>
      </c>
      <c r="BQ741" s="308">
        <f>IFERROR((BN741 - V_XNN1!$M$16) / (V_XNN1!$M$15- V_XNN1!$M$16) * 100, 0)</f>
        <v>33.426183844011149</v>
      </c>
      <c r="BR741" s="308">
        <v>252</v>
      </c>
      <c r="BS741" s="308">
        <v>249</v>
      </c>
      <c r="BT741" s="374">
        <v>251.3</v>
      </c>
      <c r="BU741" s="312">
        <v>0.06</v>
      </c>
      <c r="BV741" s="372">
        <v>7.1457999999999994E-2</v>
      </c>
      <c r="BW741" s="369"/>
      <c r="BX741" s="312"/>
      <c r="BY741" s="370"/>
      <c r="BZ741" s="370"/>
      <c r="CA741" s="370"/>
      <c r="CB741" s="312"/>
      <c r="CC741" s="312"/>
      <c r="CD741" s="308"/>
      <c r="CE741" s="312"/>
      <c r="CF741" s="312"/>
      <c r="CG741" s="312"/>
      <c r="CH741" s="312"/>
      <c r="CI741" s="384"/>
      <c r="CJ741" s="312"/>
      <c r="CK741" s="372"/>
      <c r="CL741" s="369"/>
      <c r="CM741" s="312"/>
      <c r="CN741" s="370"/>
      <c r="CO741" s="370"/>
      <c r="CP741" s="370"/>
      <c r="CQ741" s="312"/>
      <c r="CR741" s="312"/>
      <c r="CS741" s="308"/>
      <c r="CT741" s="312"/>
      <c r="CU741" s="312"/>
      <c r="CV741" s="312"/>
      <c r="CW741" s="312"/>
      <c r="CX741" s="384"/>
      <c r="CY741" s="312"/>
      <c r="CZ741" s="372"/>
    </row>
    <row r="742" spans="1:104" s="1" customFormat="1" hidden="1">
      <c r="A742" s="270">
        <v>45301</v>
      </c>
      <c r="B742" s="380"/>
      <c r="C742" s="381"/>
      <c r="D742" s="382"/>
      <c r="E742" s="382"/>
      <c r="F742" s="382"/>
      <c r="G742" s="312"/>
      <c r="H742" s="308"/>
      <c r="I742" s="308"/>
      <c r="J742" s="308"/>
      <c r="K742" s="308"/>
      <c r="L742" s="308"/>
      <c r="M742" s="371"/>
      <c r="N742" s="371"/>
      <c r="O742" s="312"/>
      <c r="P742" s="383"/>
      <c r="Q742" s="369">
        <v>0</v>
      </c>
      <c r="R742" s="312"/>
      <c r="S742" s="370">
        <v>0.86076417297744756</v>
      </c>
      <c r="T742" s="370">
        <v>1.2526649999999999</v>
      </c>
      <c r="U742" s="370">
        <v>0</v>
      </c>
      <c r="V742" s="312">
        <f>_xll.SRS1Splines.Functions25.Linear_Interp(V_NK3!$P$8:$P$32,V_NK3!$R$8:$R$32,AC742)</f>
        <v>554.68796424000197</v>
      </c>
      <c r="W742" s="312">
        <f>(V742/V_NK3!$R$28)*100</f>
        <v>102.31317761563135</v>
      </c>
      <c r="X742" s="308">
        <f>V742-V_NK3!$R$8</f>
        <v>498.109312240002</v>
      </c>
      <c r="Y742" s="308">
        <f>IFERROR((V742 - V_NK3!$V$10) / (V_NK3!$V$9- V_NK3!$V$10) * 100, 0)</f>
        <v>102.58271008139559</v>
      </c>
      <c r="Z742" s="308">
        <v>541.79999999999995</v>
      </c>
      <c r="AA742" s="308">
        <v>521</v>
      </c>
      <c r="AB742" s="312">
        <v>539.21</v>
      </c>
      <c r="AC742" s="371">
        <v>541.32000000000005</v>
      </c>
      <c r="AD742" s="308">
        <v>0.36</v>
      </c>
      <c r="AE742" s="372">
        <v>0.30930000000000002</v>
      </c>
      <c r="AF742" s="373">
        <v>0</v>
      </c>
      <c r="AG742" s="312"/>
      <c r="AH742" s="370">
        <v>1.4114506770825577</v>
      </c>
      <c r="AI742" s="370">
        <v>1.183602</v>
      </c>
      <c r="AJ742" s="370"/>
      <c r="AK742" s="312">
        <f>_xll.SRS1Splines.Functions25.Linear_Interp(V_NK2!$R$10:$R$21,V_NK2!$T$10:$T$21,AR742)</f>
        <v>63.7113142857432</v>
      </c>
      <c r="AL742" s="312">
        <f>(AK742/V_NK2!$T$18)*100</f>
        <v>89.231532613085704</v>
      </c>
      <c r="AM742" s="308">
        <f>AK742-V_NK2!$T$11</f>
        <v>22.891314285715403</v>
      </c>
      <c r="AN742" s="308">
        <f>IFERROR((AK742 - V_NK2!$X$12) / (V_NK2!$X$11- V_NK2!$X$12) * 100, 0)</f>
        <v>74.85714285715018</v>
      </c>
      <c r="AO742" s="308">
        <v>427</v>
      </c>
      <c r="AP742" s="308">
        <v>420</v>
      </c>
      <c r="AQ742" s="308">
        <v>425.42</v>
      </c>
      <c r="AR742" s="371">
        <v>425.24</v>
      </c>
      <c r="AS742" s="312">
        <v>0.43</v>
      </c>
      <c r="AT742" s="372">
        <v>0.27</v>
      </c>
      <c r="AU742" s="369"/>
      <c r="AV742" s="312"/>
      <c r="AW742" s="370">
        <v>2.7464478099999998</v>
      </c>
      <c r="AX742" s="370">
        <v>2.8668181800000001</v>
      </c>
      <c r="AY742" s="370"/>
      <c r="AZ742" s="312">
        <f>_xll.SRS1Splines.Functions25.Linear_Interp(V_NNG3A!$H$4:$H$12,V_NNG3A!$I$4:$I$12,BF742)</f>
        <v>13.0966500000001</v>
      </c>
      <c r="BA742" s="312">
        <f>(AZ742/V_NNG3A!$I$8)*100</f>
        <v>94.56064981949531</v>
      </c>
      <c r="BB742" s="308">
        <f>_xll.SRS1Splines.Functions25.Linear_Interp(V_NNG3A!$H$4:$H$12,V_NNG3A!$J$4:$J$12,BF742)</f>
        <v>2.10906379310364</v>
      </c>
      <c r="BC742" s="308">
        <f>IFERROR((AZ742-V_NNG3A!$J$20) / (V_NNG3A!$J$19-V_NNG3A!$J$20) * 100, 0)</f>
        <v>73.681303457418736</v>
      </c>
      <c r="BD742" s="308">
        <v>1050</v>
      </c>
      <c r="BE742" s="308">
        <v>1047</v>
      </c>
      <c r="BF742" s="374">
        <v>1049.3900000000001</v>
      </c>
      <c r="BG742" s="312">
        <v>8.6400000000000005E-2</v>
      </c>
      <c r="BH742" s="372">
        <v>8.4510000000000002E-2</v>
      </c>
      <c r="BI742" s="369"/>
      <c r="BJ742" s="312"/>
      <c r="BK742" s="370">
        <v>0.42756221906116598</v>
      </c>
      <c r="BL742" s="370">
        <v>0.42396221906116599</v>
      </c>
      <c r="BM742" s="370">
        <f t="shared" si="8"/>
        <v>3.5999999999999921E-3</v>
      </c>
      <c r="BN742" s="312">
        <f>_xll.SRS1Splines.Functions25.Linear_Interp(V_XNN1!$K$3:$K$8,V_XNN1!$L$3:$L$8,BT742)</f>
        <v>0.20100000000000001</v>
      </c>
      <c r="BO742" s="312">
        <f>(BN742/V_XNN1!$L$7)*100</f>
        <v>95.714285714285722</v>
      </c>
      <c r="BP742" s="312">
        <f>_xll.SRS1Splines.Functions25.Linear_Interp(V_XNN1!$K$3:$K$8,V_XNN1!$M$3:$M$8,BT742)</f>
        <v>4.4999999999999998E-2</v>
      </c>
      <c r="BQ742" s="308">
        <f>IFERROR((BN742 - V_XNN1!$M$16) / (V_XNN1!$M$15- V_XNN1!$M$16) * 100, 0)</f>
        <v>44.568245125348255</v>
      </c>
      <c r="BR742" s="308">
        <v>252</v>
      </c>
      <c r="BS742" s="308">
        <v>249</v>
      </c>
      <c r="BT742" s="374">
        <v>251.5</v>
      </c>
      <c r="BU742" s="312">
        <v>5.6000000000000001E-2</v>
      </c>
      <c r="BV742" s="372">
        <v>6.8991999999999998E-2</v>
      </c>
      <c r="BW742" s="369"/>
      <c r="BX742" s="312"/>
      <c r="BY742" s="370"/>
      <c r="BZ742" s="370"/>
      <c r="CA742" s="370"/>
      <c r="CB742" s="312"/>
      <c r="CC742" s="312"/>
      <c r="CD742" s="308"/>
      <c r="CE742" s="312"/>
      <c r="CF742" s="312"/>
      <c r="CG742" s="312"/>
      <c r="CH742" s="312"/>
      <c r="CI742" s="384"/>
      <c r="CJ742" s="312"/>
      <c r="CK742" s="372"/>
      <c r="CL742" s="369"/>
      <c r="CM742" s="312"/>
      <c r="CN742" s="370"/>
      <c r="CO742" s="370"/>
      <c r="CP742" s="370"/>
      <c r="CQ742" s="312"/>
      <c r="CR742" s="312"/>
      <c r="CS742" s="308"/>
      <c r="CT742" s="312"/>
      <c r="CU742" s="312"/>
      <c r="CV742" s="312"/>
      <c r="CW742" s="312"/>
      <c r="CX742" s="384"/>
      <c r="CY742" s="312"/>
      <c r="CZ742" s="372"/>
    </row>
    <row r="743" spans="1:104" s="1" customFormat="1" hidden="1">
      <c r="A743" s="270">
        <v>45302</v>
      </c>
      <c r="B743" s="380"/>
      <c r="C743" s="381"/>
      <c r="D743" s="382"/>
      <c r="E743" s="382"/>
      <c r="F743" s="382"/>
      <c r="G743" s="312"/>
      <c r="H743" s="308"/>
      <c r="I743" s="308"/>
      <c r="J743" s="308"/>
      <c r="K743" s="308"/>
      <c r="L743" s="308"/>
      <c r="M743" s="371"/>
      <c r="N743" s="371"/>
      <c r="O743" s="312"/>
      <c r="P743" s="383"/>
      <c r="Q743" s="369">
        <v>0</v>
      </c>
      <c r="R743" s="312"/>
      <c r="S743" s="370">
        <v>0.65218917296981804</v>
      </c>
      <c r="T743" s="370">
        <v>1.04409</v>
      </c>
      <c r="U743" s="370">
        <v>0</v>
      </c>
      <c r="V743" s="312">
        <f>_xll.SRS1Splines.Functions25.Linear_Interp(V_NK3!$P$8:$P$32,V_NK3!$R$8:$R$32,AC743)</f>
        <v>554.29606341999795</v>
      </c>
      <c r="W743" s="312">
        <f>(V743/V_NK3!$R$28)*100</f>
        <v>102.24089081514211</v>
      </c>
      <c r="X743" s="308">
        <f>V743-V_NK3!$R$8</f>
        <v>497.71741141999797</v>
      </c>
      <c r="Y743" s="308">
        <f>IFERROR((V743 - V_NK3!$V$10) / (V_NK3!$V$9- V_NK3!$V$10) * 100, 0)</f>
        <v>102.50200039135116</v>
      </c>
      <c r="Z743" s="308">
        <v>541.79999999999995</v>
      </c>
      <c r="AA743" s="308">
        <v>521</v>
      </c>
      <c r="AB743" s="312">
        <v>539.21</v>
      </c>
      <c r="AC743" s="371">
        <v>541.30999999999995</v>
      </c>
      <c r="AD743" s="308">
        <v>0.36</v>
      </c>
      <c r="AE743" s="372">
        <v>0.25780000000000003</v>
      </c>
      <c r="AF743" s="373">
        <v>0</v>
      </c>
      <c r="AG743" s="312"/>
      <c r="AH743" s="370">
        <v>1.1549034270800398</v>
      </c>
      <c r="AI743" s="370">
        <v>1.8204060000000002</v>
      </c>
      <c r="AJ743" s="370"/>
      <c r="AK743" s="312">
        <f>_xll.SRS1Splines.Functions25.Linear_Interp(V_NK2!$R$10:$R$21,V_NK2!$T$10:$T$21,AR743)</f>
        <v>63.056028571457901</v>
      </c>
      <c r="AL743" s="312">
        <f>(AK743/V_NK2!$T$18)*100</f>
        <v>88.313765506243541</v>
      </c>
      <c r="AM743" s="308">
        <f>AK743-V_NK2!$T$11</f>
        <v>22.236028571430104</v>
      </c>
      <c r="AN743" s="308">
        <f>IFERROR((AK743 - V_NK2!$X$12) / (V_NK2!$X$11- V_NK2!$X$12) * 100, 0)</f>
        <v>72.714285714294292</v>
      </c>
      <c r="AO743" s="308">
        <v>427</v>
      </c>
      <c r="AP743" s="308">
        <v>420</v>
      </c>
      <c r="AQ743" s="308">
        <v>425.34</v>
      </c>
      <c r="AR743" s="371">
        <v>425.09</v>
      </c>
      <c r="AS743" s="312">
        <v>0.43</v>
      </c>
      <c r="AT743" s="372">
        <v>0.42</v>
      </c>
      <c r="AU743" s="369"/>
      <c r="AV743" s="312"/>
      <c r="AW743" s="370">
        <v>2.6929545500000001</v>
      </c>
      <c r="AX743" s="370">
        <v>2.6929545500000001</v>
      </c>
      <c r="AY743" s="370"/>
      <c r="AZ743" s="312">
        <f>_xll.SRS1Splines.Functions25.Linear_Interp(V_NNG3A!$H$4:$H$12,V_NNG3A!$I$4:$I$12,BF743)</f>
        <v>13.0966500000001</v>
      </c>
      <c r="BA743" s="312">
        <f>(AZ743/V_NNG3A!$I$8)*100</f>
        <v>94.56064981949531</v>
      </c>
      <c r="BB743" s="308">
        <f>_xll.SRS1Splines.Functions25.Linear_Interp(V_NNG3A!$H$4:$H$12,V_NNG3A!$J$4:$J$12,BF743)</f>
        <v>2.10906379310364</v>
      </c>
      <c r="BC743" s="308">
        <f>IFERROR((AZ743-V_NNG3A!$J$20) / (V_NNG3A!$J$19-V_NNG3A!$J$20) * 100, 0)</f>
        <v>73.681303457418736</v>
      </c>
      <c r="BD743" s="308">
        <v>1050</v>
      </c>
      <c r="BE743" s="308">
        <v>1047</v>
      </c>
      <c r="BF743" s="374">
        <v>1049.3900000000001</v>
      </c>
      <c r="BG743" s="312">
        <v>8.6400000000000005E-2</v>
      </c>
      <c r="BH743" s="372">
        <v>7.9759999999999998E-2</v>
      </c>
      <c r="BI743" s="369"/>
      <c r="BJ743" s="312"/>
      <c r="BK743" s="370">
        <v>0.44365391180654301</v>
      </c>
      <c r="BL743" s="370">
        <v>0.442753911806543</v>
      </c>
      <c r="BM743" s="370">
        <f t="shared" si="8"/>
        <v>9.000000000000119E-4</v>
      </c>
      <c r="BN743" s="312">
        <f>_xll.SRS1Splines.Functions25.Linear_Interp(V_XNN1!$K$3:$K$8,V_XNN1!$L$3:$L$8,BT743)</f>
        <v>0.2019</v>
      </c>
      <c r="BO743" s="312">
        <f>(BN743/V_XNN1!$L$7)*100</f>
        <v>96.142857142857139</v>
      </c>
      <c r="BP743" s="312">
        <f>_xll.SRS1Splines.Functions25.Linear_Interp(V_XNN1!$K$3:$K$8,V_XNN1!$M$3:$M$8,BT743)</f>
        <v>4.5900000000000198E-2</v>
      </c>
      <c r="BQ743" s="308">
        <f>IFERROR((BN743 - V_XNN1!$M$16) / (V_XNN1!$M$15- V_XNN1!$M$16) * 100, 0)</f>
        <v>47.353760445682468</v>
      </c>
      <c r="BR743" s="308">
        <v>252</v>
      </c>
      <c r="BS743" s="308">
        <v>249</v>
      </c>
      <c r="BT743" s="374">
        <v>251.55</v>
      </c>
      <c r="BU743" s="312">
        <v>5.1999999999999998E-2</v>
      </c>
      <c r="BV743" s="372">
        <v>7.2050000000000003E-2</v>
      </c>
      <c r="BW743" s="369"/>
      <c r="BX743" s="312"/>
      <c r="BY743" s="370"/>
      <c r="BZ743" s="370"/>
      <c r="CA743" s="370"/>
      <c r="CB743" s="312"/>
      <c r="CC743" s="312"/>
      <c r="CD743" s="308"/>
      <c r="CE743" s="312"/>
      <c r="CF743" s="312"/>
      <c r="CG743" s="312"/>
      <c r="CH743" s="312"/>
      <c r="CI743" s="384"/>
      <c r="CJ743" s="312"/>
      <c r="CK743" s="372"/>
      <c r="CL743" s="369"/>
      <c r="CM743" s="312"/>
      <c r="CN743" s="370"/>
      <c r="CO743" s="370"/>
      <c r="CP743" s="370"/>
      <c r="CQ743" s="312"/>
      <c r="CR743" s="312"/>
      <c r="CS743" s="308"/>
      <c r="CT743" s="312"/>
      <c r="CU743" s="312"/>
      <c r="CV743" s="312"/>
      <c r="CW743" s="312"/>
      <c r="CX743" s="384"/>
      <c r="CY743" s="312"/>
      <c r="CZ743" s="372"/>
    </row>
    <row r="744" spans="1:104" s="1" customFormat="1" hidden="1">
      <c r="A744" s="270">
        <v>45303</v>
      </c>
      <c r="B744" s="380"/>
      <c r="C744" s="381"/>
      <c r="D744" s="382"/>
      <c r="E744" s="382"/>
      <c r="F744" s="382"/>
      <c r="G744" s="312"/>
      <c r="H744" s="308"/>
      <c r="I744" s="308"/>
      <c r="J744" s="308"/>
      <c r="K744" s="308"/>
      <c r="L744" s="308"/>
      <c r="M744" s="371"/>
      <c r="N744" s="371"/>
      <c r="O744" s="312"/>
      <c r="P744" s="383"/>
      <c r="Q744" s="369">
        <v>0</v>
      </c>
      <c r="R744" s="312"/>
      <c r="S744" s="370">
        <v>0.58402251892471313</v>
      </c>
      <c r="T744" s="370">
        <v>1.759725</v>
      </c>
      <c r="U744" s="370">
        <v>0</v>
      </c>
      <c r="V744" s="312">
        <f>_xll.SRS1Splines.Functions25.Linear_Interp(V_NK3!$P$8:$P$32,V_NK3!$R$8:$R$32,AC744)</f>
        <v>553.12036095999895</v>
      </c>
      <c r="W744" s="312">
        <f>(V744/V_NK3!$R$28)*100</f>
        <v>102.02403041367691</v>
      </c>
      <c r="X744" s="308">
        <f>V744-V_NK3!$R$8</f>
        <v>496.54170895999897</v>
      </c>
      <c r="Y744" s="308">
        <f>IFERROR((V744 - V_NK3!$V$10) / (V_NK3!$V$9- V_NK3!$V$10) * 100, 0)</f>
        <v>102.25987132122056</v>
      </c>
      <c r="Z744" s="308">
        <v>541.79999999999995</v>
      </c>
      <c r="AA744" s="308">
        <v>521</v>
      </c>
      <c r="AB744" s="312">
        <v>539.21</v>
      </c>
      <c r="AC744" s="371">
        <v>541.28</v>
      </c>
      <c r="AD744" s="308">
        <v>0.36</v>
      </c>
      <c r="AE744" s="372">
        <v>0.4345</v>
      </c>
      <c r="AF744" s="373">
        <v>0</v>
      </c>
      <c r="AG744" s="312"/>
      <c r="AH744" s="370">
        <v>1.7764799312451554</v>
      </c>
      <c r="AI744" s="370">
        <v>1.6754724000000001</v>
      </c>
      <c r="AJ744" s="370"/>
      <c r="AK744" s="312">
        <f>_xll.SRS1Splines.Functions25.Linear_Interp(V_NK2!$R$10:$R$21,V_NK2!$T$10:$T$21,AR744)</f>
        <v>63.187085714315103</v>
      </c>
      <c r="AL744" s="312">
        <f>(AK744/V_NK2!$T$18)*100</f>
        <v>88.497318927612184</v>
      </c>
      <c r="AM744" s="308">
        <f>AK744-V_NK2!$T$11</f>
        <v>22.367085714287306</v>
      </c>
      <c r="AN744" s="308">
        <f>IFERROR((AK744 - V_NK2!$X$12) / (V_NK2!$X$11- V_NK2!$X$12) * 100, 0)</f>
        <v>73.142857142865935</v>
      </c>
      <c r="AO744" s="308">
        <v>427</v>
      </c>
      <c r="AP744" s="308">
        <v>420</v>
      </c>
      <c r="AQ744" s="308">
        <v>425.26</v>
      </c>
      <c r="AR744" s="371">
        <v>425.12</v>
      </c>
      <c r="AS744" s="312">
        <v>0.43</v>
      </c>
      <c r="AT744" s="372">
        <v>0.39</v>
      </c>
      <c r="AU744" s="369"/>
      <c r="AV744" s="312"/>
      <c r="AW744" s="370">
        <v>2.70900673</v>
      </c>
      <c r="AX744" s="370">
        <v>2.5886363600000002</v>
      </c>
      <c r="AY744" s="370"/>
      <c r="AZ744" s="312">
        <f>_xll.SRS1Splines.Functions25.Linear_Interp(V_NNG3A!$H$4:$H$12,V_NNG3A!$I$4:$I$12,BF744)</f>
        <v>13.1460500000001</v>
      </c>
      <c r="BA744" s="312">
        <f>(AZ744/V_NNG3A!$I$8)*100</f>
        <v>94.917328519856326</v>
      </c>
      <c r="BB744" s="308">
        <f>_xll.SRS1Splines.Functions25.Linear_Interp(V_NNG3A!$H$4:$H$12,V_NNG3A!$J$4:$J$12,BF744)</f>
        <v>2.1584637931035902</v>
      </c>
      <c r="BC744" s="308">
        <f>IFERROR((AZ744-V_NNG3A!$J$20) / (V_NNG3A!$J$19-V_NNG3A!$J$20) * 100, 0)</f>
        <v>75.407119624145622</v>
      </c>
      <c r="BD744" s="308">
        <v>1050</v>
      </c>
      <c r="BE744" s="308">
        <v>1047</v>
      </c>
      <c r="BF744" s="374">
        <v>1049.43</v>
      </c>
      <c r="BG744" s="312">
        <v>8.6400000000000005E-2</v>
      </c>
      <c r="BH744" s="372">
        <v>7.596E-2</v>
      </c>
      <c r="BI744" s="369"/>
      <c r="BJ744" s="312"/>
      <c r="BK744" s="370">
        <v>0.46024386913229004</v>
      </c>
      <c r="BL744" s="370">
        <v>0.46384386913229003</v>
      </c>
      <c r="BM744" s="370">
        <f t="shared" si="8"/>
        <v>-3.5999999999999921E-3</v>
      </c>
      <c r="BN744" s="312">
        <f>_xll.SRS1Splines.Functions25.Linear_Interp(V_XNN1!$K$3:$K$8,V_XNN1!$L$3:$L$8,BT744)</f>
        <v>0.1983</v>
      </c>
      <c r="BO744" s="312">
        <f>(BN744/V_XNN1!$L$7)*100</f>
        <v>94.428571428571445</v>
      </c>
      <c r="BP744" s="312">
        <f>_xll.SRS1Splines.Functions25.Linear_Interp(V_XNN1!$K$3:$K$8,V_XNN1!$M$3:$M$8,BT744)</f>
        <v>4.22999999999999E-2</v>
      </c>
      <c r="BQ744" s="308">
        <f>IFERROR((BN744 - V_XNN1!$M$16) / (V_XNN1!$M$15- V_XNN1!$M$16) * 100, 0)</f>
        <v>36.211699164345447</v>
      </c>
      <c r="BR744" s="308">
        <v>252</v>
      </c>
      <c r="BS744" s="308">
        <v>249</v>
      </c>
      <c r="BT744" s="374">
        <v>251.35</v>
      </c>
      <c r="BU744" s="312">
        <v>5.1999999999999998E-2</v>
      </c>
      <c r="BV744" s="372">
        <v>7.5481999999999994E-2</v>
      </c>
      <c r="BW744" s="369"/>
      <c r="BX744" s="312"/>
      <c r="BY744" s="370"/>
      <c r="BZ744" s="370"/>
      <c r="CA744" s="370"/>
      <c r="CB744" s="312"/>
      <c r="CC744" s="312"/>
      <c r="CD744" s="308"/>
      <c r="CE744" s="312"/>
      <c r="CF744" s="312"/>
      <c r="CG744" s="312"/>
      <c r="CH744" s="312"/>
      <c r="CI744" s="384"/>
      <c r="CJ744" s="312"/>
      <c r="CK744" s="372"/>
      <c r="CL744" s="369"/>
      <c r="CM744" s="312"/>
      <c r="CN744" s="370"/>
      <c r="CO744" s="370"/>
      <c r="CP744" s="370"/>
      <c r="CQ744" s="312"/>
      <c r="CR744" s="312"/>
      <c r="CS744" s="308"/>
      <c r="CT744" s="312"/>
      <c r="CU744" s="312"/>
      <c r="CV744" s="312"/>
      <c r="CW744" s="312"/>
      <c r="CX744" s="384"/>
      <c r="CY744" s="312"/>
      <c r="CZ744" s="372"/>
    </row>
    <row r="745" spans="1:104" s="1" customFormat="1" hidden="1">
      <c r="A745" s="270">
        <v>45304</v>
      </c>
      <c r="B745" s="380"/>
      <c r="C745" s="381"/>
      <c r="D745" s="382"/>
      <c r="E745" s="382"/>
      <c r="F745" s="382"/>
      <c r="G745" s="312"/>
      <c r="H745" s="308"/>
      <c r="I745" s="308"/>
      <c r="J745" s="308"/>
      <c r="K745" s="308"/>
      <c r="L745" s="308"/>
      <c r="M745" s="371"/>
      <c r="N745" s="371"/>
      <c r="O745" s="312"/>
      <c r="P745" s="383"/>
      <c r="Q745" s="369">
        <v>0</v>
      </c>
      <c r="R745" s="312"/>
      <c r="S745" s="370">
        <v>0.66218751892089822</v>
      </c>
      <c r="T745" s="370">
        <v>1.8378899999999998</v>
      </c>
      <c r="U745" s="370">
        <v>0</v>
      </c>
      <c r="V745" s="312">
        <f>_xll.SRS1Splines.Functions25.Linear_Interp(V_NK3!$P$8:$P$32,V_NK3!$R$8:$R$32,AC745)</f>
        <v>551.94465849999995</v>
      </c>
      <c r="W745" s="312">
        <f>(V745/V_NK3!$R$28)*100</f>
        <v>101.80717001221169</v>
      </c>
      <c r="X745" s="308">
        <f>V745-V_NK3!$R$8</f>
        <v>495.36600649999997</v>
      </c>
      <c r="Y745" s="308">
        <f>IFERROR((V745 - V_NK3!$V$10) / (V_NK3!$V$9- V_NK3!$V$10) * 100, 0)</f>
        <v>102.01774225108997</v>
      </c>
      <c r="Z745" s="308">
        <v>541.79999999999995</v>
      </c>
      <c r="AA745" s="308">
        <v>521</v>
      </c>
      <c r="AB745" s="312">
        <v>539.21</v>
      </c>
      <c r="AC745" s="371">
        <v>541.25</v>
      </c>
      <c r="AD745" s="308">
        <v>0.36</v>
      </c>
      <c r="AE745" s="372">
        <v>0.45380000000000004</v>
      </c>
      <c r="AF745" s="373">
        <v>0</v>
      </c>
      <c r="AG745" s="312"/>
      <c r="AH745" s="370">
        <v>1.8726228812438963</v>
      </c>
      <c r="AI745" s="370">
        <v>1.6979340000000001</v>
      </c>
      <c r="AJ745" s="370"/>
      <c r="AK745" s="312">
        <f>_xll.SRS1Splines.Functions25.Linear_Interp(V_NK2!$R$10:$R$21,V_NK2!$T$10:$T$21,AR745)</f>
        <v>63.143400000029402</v>
      </c>
      <c r="AL745" s="312">
        <f>(AK745/V_NK2!$T$18)*100</f>
        <v>88.436134453822689</v>
      </c>
      <c r="AM745" s="308">
        <f>AK745-V_NK2!$T$11</f>
        <v>22.323400000001605</v>
      </c>
      <c r="AN745" s="308">
        <f>IFERROR((AK745 - V_NK2!$X$12) / (V_NK2!$X$11- V_NK2!$X$12) * 100, 0)</f>
        <v>73.000000000008839</v>
      </c>
      <c r="AO745" s="308">
        <v>427</v>
      </c>
      <c r="AP745" s="308">
        <v>420</v>
      </c>
      <c r="AQ745" s="308">
        <v>425.18</v>
      </c>
      <c r="AR745" s="371">
        <v>425.11</v>
      </c>
      <c r="AS745" s="312">
        <v>0.43</v>
      </c>
      <c r="AT745" s="372">
        <v>0.39</v>
      </c>
      <c r="AU745" s="369"/>
      <c r="AV745" s="312"/>
      <c r="AW745" s="370">
        <v>2.8293770999999999</v>
      </c>
      <c r="AX745" s="370">
        <v>2.5886363600000002</v>
      </c>
      <c r="AY745" s="370"/>
      <c r="AZ745" s="312">
        <f>_xll.SRS1Splines.Functions25.Linear_Interp(V_NNG3A!$H$4:$H$12,V_NNG3A!$I$4:$I$12,BF745)</f>
        <v>13.24485</v>
      </c>
      <c r="BA745" s="312">
        <f>(AZ745/V_NNG3A!$I$8)*100</f>
        <v>95.630685920577619</v>
      </c>
      <c r="BB745" s="308">
        <f>_xll.SRS1Splines.Functions25.Linear_Interp(V_NNG3A!$H$4:$H$12,V_NNG3A!$J$4:$J$12,BF745)</f>
        <v>2.2572637931034998</v>
      </c>
      <c r="BC745" s="308">
        <f>IFERROR((AZ745-V_NNG3A!$J$20) / (V_NNG3A!$J$19-V_NNG3A!$J$20) * 100, 0)</f>
        <v>78.858751957595842</v>
      </c>
      <c r="BD745" s="308">
        <v>1050</v>
      </c>
      <c r="BE745" s="308">
        <v>1047</v>
      </c>
      <c r="BF745" s="374">
        <v>1049.51</v>
      </c>
      <c r="BG745" s="312">
        <v>8.6400000000000005E-2</v>
      </c>
      <c r="BH745" s="372">
        <v>7.6119999999999993E-2</v>
      </c>
      <c r="BI745" s="369"/>
      <c r="BJ745" s="312"/>
      <c r="BK745" s="370">
        <v>0.46240310099573301</v>
      </c>
      <c r="BL745" s="370">
        <v>0.46330310099573302</v>
      </c>
      <c r="BM745" s="370">
        <f t="shared" si="8"/>
        <v>-9.000000000000119E-4</v>
      </c>
      <c r="BN745" s="312">
        <f>_xll.SRS1Splines.Functions25.Linear_Interp(V_XNN1!$K$3:$K$8,V_XNN1!$L$3:$L$8,BT745)</f>
        <v>0.19739999999999999</v>
      </c>
      <c r="BO745" s="312">
        <f>(BN745/V_XNN1!$L$7)*100</f>
        <v>94</v>
      </c>
      <c r="BP745" s="312">
        <f>_xll.SRS1Splines.Functions25.Linear_Interp(V_XNN1!$K$3:$K$8,V_XNN1!$M$3:$M$8,BT745)</f>
        <v>4.1400000000000201E-2</v>
      </c>
      <c r="BQ745" s="308">
        <f>IFERROR((BN745 - V_XNN1!$M$16) / (V_XNN1!$M$15- V_XNN1!$M$16) * 100, 0)</f>
        <v>33.426183844011149</v>
      </c>
      <c r="BR745" s="308">
        <v>252</v>
      </c>
      <c r="BS745" s="308">
        <v>249</v>
      </c>
      <c r="BT745" s="374">
        <v>251.3</v>
      </c>
      <c r="BU745" s="312">
        <v>5.1999999999999998E-2</v>
      </c>
      <c r="BV745" s="372">
        <v>7.5394000000000003E-2</v>
      </c>
      <c r="BW745" s="369"/>
      <c r="BX745" s="312"/>
      <c r="BY745" s="370"/>
      <c r="BZ745" s="370"/>
      <c r="CA745" s="370"/>
      <c r="CB745" s="312"/>
      <c r="CC745" s="312"/>
      <c r="CD745" s="308"/>
      <c r="CE745" s="312"/>
      <c r="CF745" s="312"/>
      <c r="CG745" s="312"/>
      <c r="CH745" s="312"/>
      <c r="CI745" s="384"/>
      <c r="CJ745" s="312"/>
      <c r="CK745" s="372"/>
      <c r="CL745" s="369"/>
      <c r="CM745" s="312"/>
      <c r="CN745" s="370"/>
      <c r="CO745" s="370"/>
      <c r="CP745" s="370"/>
      <c r="CQ745" s="312"/>
      <c r="CR745" s="312"/>
      <c r="CS745" s="308"/>
      <c r="CT745" s="312"/>
      <c r="CU745" s="312"/>
      <c r="CV745" s="312"/>
      <c r="CW745" s="312"/>
      <c r="CX745" s="384"/>
      <c r="CY745" s="312"/>
      <c r="CZ745" s="372"/>
    </row>
    <row r="746" spans="1:104" s="1" customFormat="1" hidden="1">
      <c r="A746" s="270">
        <v>45305</v>
      </c>
      <c r="B746" s="380"/>
      <c r="C746" s="381"/>
      <c r="D746" s="382"/>
      <c r="E746" s="382"/>
      <c r="F746" s="382"/>
      <c r="G746" s="312"/>
      <c r="H746" s="308"/>
      <c r="I746" s="308"/>
      <c r="J746" s="308"/>
      <c r="K746" s="308"/>
      <c r="L746" s="308"/>
      <c r="M746" s="371"/>
      <c r="N746" s="371"/>
      <c r="O746" s="312"/>
      <c r="P746" s="383"/>
      <c r="Q746" s="369">
        <v>0</v>
      </c>
      <c r="R746" s="312"/>
      <c r="S746" s="370">
        <v>0.51167921081924439</v>
      </c>
      <c r="T746" s="370">
        <v>3.254985</v>
      </c>
      <c r="U746" s="370">
        <v>0</v>
      </c>
      <c r="V746" s="312">
        <f>_xll.SRS1Splines.Functions25.Linear_Interp(V_NK3!$P$8:$P$32,V_NK3!$R$8:$R$32,AC746)</f>
        <v>549.20135275999803</v>
      </c>
      <c r="W746" s="312">
        <f>(V746/V_NK3!$R$28)*100</f>
        <v>101.30116240879205</v>
      </c>
      <c r="X746" s="308">
        <f>V746-V_NK3!$R$8</f>
        <v>492.62270075999805</v>
      </c>
      <c r="Y746" s="308">
        <f>IFERROR((V746 - V_NK3!$V$10) / (V_NK3!$V$9- V_NK3!$V$10) * 100, 0)</f>
        <v>101.45277442078438</v>
      </c>
      <c r="Z746" s="308">
        <v>541.79999999999995</v>
      </c>
      <c r="AA746" s="308">
        <v>521</v>
      </c>
      <c r="AB746" s="312">
        <v>539.21</v>
      </c>
      <c r="AC746" s="371">
        <v>541.17999999999995</v>
      </c>
      <c r="AD746" s="308">
        <v>0.36</v>
      </c>
      <c r="AE746" s="372">
        <v>0.80370000000000008</v>
      </c>
      <c r="AF746" s="373">
        <v>0</v>
      </c>
      <c r="AG746" s="312"/>
      <c r="AH746" s="370">
        <v>3.0983406395703508</v>
      </c>
      <c r="AI746" s="370">
        <v>3.2596200000000004</v>
      </c>
      <c r="AJ746" s="370"/>
      <c r="AK746" s="312">
        <f>_xll.SRS1Splines.Functions25.Linear_Interp(V_NK2!$R$10:$R$21,V_NK2!$T$10:$T$21,AR746)</f>
        <v>63.187085714315103</v>
      </c>
      <c r="AL746" s="312">
        <f>(AK746/V_NK2!$T$18)*100</f>
        <v>88.497318927612184</v>
      </c>
      <c r="AM746" s="308">
        <f>AK746-V_NK2!$T$11</f>
        <v>22.367085714287306</v>
      </c>
      <c r="AN746" s="308">
        <f>IFERROR((AK746 - V_NK2!$X$12) / (V_NK2!$X$11- V_NK2!$X$12) * 100, 0)</f>
        <v>73.142857142865935</v>
      </c>
      <c r="AO746" s="308">
        <v>427</v>
      </c>
      <c r="AP746" s="308">
        <v>420</v>
      </c>
      <c r="AQ746" s="308">
        <v>425.1</v>
      </c>
      <c r="AR746" s="371">
        <v>425.12</v>
      </c>
      <c r="AS746" s="312">
        <v>0.43</v>
      </c>
      <c r="AT746" s="372">
        <v>0.76</v>
      </c>
      <c r="AU746" s="369"/>
      <c r="AV746" s="312"/>
      <c r="AW746" s="370">
        <v>3.1604545499999999</v>
      </c>
      <c r="AX746" s="370">
        <v>3.1604545499999999</v>
      </c>
      <c r="AY746" s="370"/>
      <c r="AZ746" s="312">
        <f>_xll.SRS1Splines.Functions25.Linear_Interp(V_NNG3A!$H$4:$H$12,V_NNG3A!$I$4:$I$12,BF746)</f>
        <v>13.24485</v>
      </c>
      <c r="BA746" s="312">
        <f>(AZ746/V_NNG3A!$I$8)*100</f>
        <v>95.630685920577619</v>
      </c>
      <c r="BB746" s="308">
        <f>_xll.SRS1Splines.Functions25.Linear_Interp(V_NNG3A!$H$4:$H$12,V_NNG3A!$J$4:$J$12,BF746)</f>
        <v>2.2572637931034998</v>
      </c>
      <c r="BC746" s="308">
        <f>IFERROR((AZ746-V_NNG3A!$J$20) / (V_NNG3A!$J$19-V_NNG3A!$J$20) * 100, 0)</f>
        <v>78.858751957595842</v>
      </c>
      <c r="BD746" s="308">
        <v>1050</v>
      </c>
      <c r="BE746" s="308">
        <v>1047</v>
      </c>
      <c r="BF746" s="374">
        <v>1049.51</v>
      </c>
      <c r="BG746" s="312">
        <v>8.6400000000000005E-2</v>
      </c>
      <c r="BH746" s="372">
        <v>9.3429999999999999E-2</v>
      </c>
      <c r="BI746" s="369"/>
      <c r="BJ746" s="312"/>
      <c r="BK746" s="370">
        <v>0.425808563300142</v>
      </c>
      <c r="BL746" s="370">
        <v>0.42490856330014198</v>
      </c>
      <c r="BM746" s="370">
        <f t="shared" si="8"/>
        <v>9.000000000000119E-4</v>
      </c>
      <c r="BN746" s="312">
        <f>_xll.SRS1Splines.Functions25.Linear_Interp(V_XNN1!$K$3:$K$8,V_XNN1!$L$3:$L$8,BT746)</f>
        <v>0.1983</v>
      </c>
      <c r="BO746" s="312">
        <f>(BN746/V_XNN1!$L$7)*100</f>
        <v>94.428571428571445</v>
      </c>
      <c r="BP746" s="312">
        <f>_xll.SRS1Splines.Functions25.Linear_Interp(V_XNN1!$K$3:$K$8,V_XNN1!$M$3:$M$8,BT746)</f>
        <v>4.22999999999999E-2</v>
      </c>
      <c r="BQ746" s="308">
        <f>IFERROR((BN746 - V_XNN1!$M$16) / (V_XNN1!$M$15- V_XNN1!$M$16) * 100, 0)</f>
        <v>36.211699164345447</v>
      </c>
      <c r="BR746" s="308">
        <v>252</v>
      </c>
      <c r="BS746" s="308">
        <v>249</v>
      </c>
      <c r="BT746" s="374">
        <v>251.35</v>
      </c>
      <c r="BU746" s="312">
        <v>5.1999999999999998E-2</v>
      </c>
      <c r="BV746" s="372">
        <v>6.9145999999999999E-2</v>
      </c>
      <c r="BW746" s="369"/>
      <c r="BX746" s="312"/>
      <c r="BY746" s="370"/>
      <c r="BZ746" s="370"/>
      <c r="CA746" s="370"/>
      <c r="CB746" s="312"/>
      <c r="CC746" s="312"/>
      <c r="CD746" s="308"/>
      <c r="CE746" s="312"/>
      <c r="CF746" s="312"/>
      <c r="CG746" s="312"/>
      <c r="CH746" s="312"/>
      <c r="CI746" s="384"/>
      <c r="CJ746" s="312"/>
      <c r="CK746" s="372"/>
      <c r="CL746" s="369"/>
      <c r="CM746" s="312"/>
      <c r="CN746" s="370"/>
      <c r="CO746" s="370"/>
      <c r="CP746" s="370"/>
      <c r="CQ746" s="312"/>
      <c r="CR746" s="312"/>
      <c r="CS746" s="308"/>
      <c r="CT746" s="312"/>
      <c r="CU746" s="312"/>
      <c r="CV746" s="312"/>
      <c r="CW746" s="312"/>
      <c r="CX746" s="384"/>
      <c r="CY746" s="312"/>
      <c r="CZ746" s="372"/>
    </row>
    <row r="747" spans="1:104" s="1" customFormat="1" hidden="1">
      <c r="A747" s="270">
        <v>45306</v>
      </c>
      <c r="B747" s="380"/>
      <c r="C747" s="381"/>
      <c r="D747" s="382"/>
      <c r="E747" s="382"/>
      <c r="F747" s="382"/>
      <c r="G747" s="312"/>
      <c r="H747" s="308"/>
      <c r="I747" s="308"/>
      <c r="J747" s="308"/>
      <c r="K747" s="308"/>
      <c r="L747" s="308"/>
      <c r="M747" s="371"/>
      <c r="N747" s="371"/>
      <c r="O747" s="312"/>
      <c r="P747" s="383"/>
      <c r="Q747" s="369">
        <v>0</v>
      </c>
      <c r="R747" s="312"/>
      <c r="S747" s="370">
        <v>0.84190590272140498</v>
      </c>
      <c r="T747" s="370">
        <v>5.1528150000000004</v>
      </c>
      <c r="U747" s="370">
        <v>0</v>
      </c>
      <c r="V747" s="312">
        <f>_xll.SRS1Splines.Functions25.Linear_Interp(V_NK3!$P$8:$P$32,V_NK3!$R$8:$R$32,AC747)</f>
        <v>544.89044374000196</v>
      </c>
      <c r="W747" s="312">
        <f>(V747/V_NK3!$R$28)*100</f>
        <v>100.50600760341963</v>
      </c>
      <c r="X747" s="308">
        <f>V747-V_NK3!$R$8</f>
        <v>488.31179174000198</v>
      </c>
      <c r="Y747" s="308">
        <f>IFERROR((V747 - V_NK3!$V$10) / (V_NK3!$V$9- V_NK3!$V$10) * 100, 0)</f>
        <v>100.56496783030559</v>
      </c>
      <c r="Z747" s="308">
        <v>541.79999999999995</v>
      </c>
      <c r="AA747" s="308">
        <v>521</v>
      </c>
      <c r="AB747" s="312">
        <v>539.21</v>
      </c>
      <c r="AC747" s="371">
        <v>541.07000000000005</v>
      </c>
      <c r="AD747" s="308">
        <v>0.36</v>
      </c>
      <c r="AE747" s="372">
        <v>1.2723</v>
      </c>
      <c r="AF747" s="373">
        <v>0</v>
      </c>
      <c r="AG747" s="312"/>
      <c r="AH747" s="370">
        <v>4.9153624478980635</v>
      </c>
      <c r="AI747" s="370">
        <v>4.2525168000000004</v>
      </c>
      <c r="AJ747" s="370"/>
      <c r="AK747" s="312">
        <f>_xll.SRS1Splines.Functions25.Linear_Interp(V_NK2!$R$10:$R$21,V_NK2!$T$10:$T$21,AR747)</f>
        <v>63.842371428600103</v>
      </c>
      <c r="AL747" s="312">
        <f>(AK747/V_NK2!$T$18)*100</f>
        <v>89.415086034453921</v>
      </c>
      <c r="AM747" s="308">
        <f>AK747-V_NK2!$T$11</f>
        <v>23.022371428572306</v>
      </c>
      <c r="AN747" s="308">
        <f>IFERROR((AK747 - V_NK2!$X$12) / (V_NK2!$X$11- V_NK2!$X$12) * 100, 0)</f>
        <v>75.285714285720857</v>
      </c>
      <c r="AO747" s="308">
        <v>427</v>
      </c>
      <c r="AP747" s="308">
        <v>420</v>
      </c>
      <c r="AQ747" s="308">
        <v>425.16</v>
      </c>
      <c r="AR747" s="371">
        <v>425.27</v>
      </c>
      <c r="AS747" s="312">
        <v>0.43</v>
      </c>
      <c r="AT747" s="372">
        <v>0.99</v>
      </c>
      <c r="AU747" s="369"/>
      <c r="AV747" s="312"/>
      <c r="AW747" s="370">
        <v>2.8595286199999999</v>
      </c>
      <c r="AX747" s="370">
        <v>3.1604545499999999</v>
      </c>
      <c r="AY747" s="370"/>
      <c r="AZ747" s="312">
        <f>_xll.SRS1Splines.Functions25.Linear_Interp(V_NNG3A!$H$4:$H$12,V_NNG3A!$I$4:$I$12,BF747)</f>
        <v>13.121350000000101</v>
      </c>
      <c r="BA747" s="312">
        <f>(AZ747/V_NNG3A!$I$8)*100</f>
        <v>94.738989169675818</v>
      </c>
      <c r="BB747" s="308">
        <f>_xll.SRS1Splines.Functions25.Linear_Interp(V_NNG3A!$H$4:$H$12,V_NNG3A!$J$4:$J$12,BF747)</f>
        <v>2.13376379310361</v>
      </c>
      <c r="BC747" s="308">
        <f>IFERROR((AZ747-V_NNG3A!$J$20) / (V_NNG3A!$J$19-V_NNG3A!$J$20) * 100, 0)</f>
        <v>74.544211540782214</v>
      </c>
      <c r="BD747" s="308">
        <v>1050</v>
      </c>
      <c r="BE747" s="308">
        <v>1047</v>
      </c>
      <c r="BF747" s="374">
        <v>1049.4100000000001</v>
      </c>
      <c r="BG747" s="312">
        <v>8.6400000000000005E-2</v>
      </c>
      <c r="BH747" s="372">
        <v>9.3390000000000001E-2</v>
      </c>
      <c r="BI747" s="369"/>
      <c r="BJ747" s="312"/>
      <c r="BK747" s="370">
        <v>0.47456270270270301</v>
      </c>
      <c r="BL747" s="370">
        <v>0.47006270270270301</v>
      </c>
      <c r="BM747" s="370">
        <f t="shared" si="8"/>
        <v>4.500000000000004E-3</v>
      </c>
      <c r="BN747" s="312">
        <f>_xll.SRS1Splines.Functions25.Linear_Interp(V_XNN1!$K$3:$K$8,V_XNN1!$L$3:$L$8,BT747)</f>
        <v>0.1983</v>
      </c>
      <c r="BO747" s="312">
        <f>(BN747/V_XNN1!$L$7)*100</f>
        <v>94.428571428571445</v>
      </c>
      <c r="BP747" s="312">
        <f>_xll.SRS1Splines.Functions25.Linear_Interp(V_XNN1!$K$3:$K$8,V_XNN1!$M$3:$M$8,BT747)</f>
        <v>4.22999999999999E-2</v>
      </c>
      <c r="BQ747" s="308">
        <f>IFERROR((BN747 - V_XNN1!$M$16) / (V_XNN1!$M$15- V_XNN1!$M$16) * 100, 0)</f>
        <v>36.211699164345447</v>
      </c>
      <c r="BR747" s="308">
        <v>252</v>
      </c>
      <c r="BS747" s="308">
        <v>249</v>
      </c>
      <c r="BT747" s="374">
        <v>251.35</v>
      </c>
      <c r="BU747" s="312">
        <v>4.8000000000000001E-2</v>
      </c>
      <c r="BV747" s="372">
        <v>7.6494000000000006E-2</v>
      </c>
      <c r="BW747" s="369"/>
      <c r="BX747" s="312"/>
      <c r="BY747" s="370"/>
      <c r="BZ747" s="370"/>
      <c r="CA747" s="370"/>
      <c r="CB747" s="312"/>
      <c r="CC747" s="312"/>
      <c r="CD747" s="308"/>
      <c r="CE747" s="312"/>
      <c r="CF747" s="312"/>
      <c r="CG747" s="312"/>
      <c r="CH747" s="312"/>
      <c r="CI747" s="384"/>
      <c r="CJ747" s="312"/>
      <c r="CK747" s="372"/>
      <c r="CL747" s="369"/>
      <c r="CM747" s="312"/>
      <c r="CN747" s="370"/>
      <c r="CO747" s="370"/>
      <c r="CP747" s="370"/>
      <c r="CQ747" s="312"/>
      <c r="CR747" s="312"/>
      <c r="CS747" s="308"/>
      <c r="CT747" s="312"/>
      <c r="CU747" s="312"/>
      <c r="CV747" s="312"/>
      <c r="CW747" s="312"/>
      <c r="CX747" s="384"/>
      <c r="CY747" s="312"/>
      <c r="CZ747" s="372"/>
    </row>
    <row r="748" spans="1:104" s="1" customFormat="1" hidden="1">
      <c r="A748" s="270">
        <v>45307</v>
      </c>
      <c r="B748" s="380"/>
      <c r="C748" s="381"/>
      <c r="D748" s="382"/>
      <c r="E748" s="382"/>
      <c r="F748" s="382"/>
      <c r="G748" s="312"/>
      <c r="H748" s="308"/>
      <c r="I748" s="308"/>
      <c r="J748" s="308"/>
      <c r="K748" s="308"/>
      <c r="L748" s="308"/>
      <c r="M748" s="371"/>
      <c r="N748" s="371"/>
      <c r="O748" s="312"/>
      <c r="P748" s="383"/>
      <c r="Q748" s="369">
        <v>0</v>
      </c>
      <c r="R748" s="312"/>
      <c r="S748" s="370">
        <v>0.34562921081924436</v>
      </c>
      <c r="T748" s="370">
        <v>3.0889350000000002</v>
      </c>
      <c r="U748" s="370">
        <v>0</v>
      </c>
      <c r="V748" s="312">
        <f>_xll.SRS1Splines.Functions25.Linear_Interp(V_NK3!$P$8:$P$32,V_NK3!$R$8:$R$32,AC748)</f>
        <v>542.14713800000004</v>
      </c>
      <c r="W748" s="312">
        <f>(V748/V_NK3!$R$28)*100</f>
        <v>100</v>
      </c>
      <c r="X748" s="308">
        <f>V748-V_NK3!$R$8</f>
        <v>485.56848600000006</v>
      </c>
      <c r="Y748" s="308">
        <f>IFERROR((V748 - V_NK3!$V$10) / (V_NK3!$V$9- V_NK3!$V$10) * 100, 0)</f>
        <v>100</v>
      </c>
      <c r="Z748" s="308">
        <v>541.79999999999995</v>
      </c>
      <c r="AA748" s="308">
        <v>521</v>
      </c>
      <c r="AB748" s="312">
        <v>539.21</v>
      </c>
      <c r="AC748" s="371">
        <v>541</v>
      </c>
      <c r="AD748" s="308">
        <v>0.36</v>
      </c>
      <c r="AE748" s="372">
        <v>0.76270000000000004</v>
      </c>
      <c r="AF748" s="373">
        <v>0</v>
      </c>
      <c r="AG748" s="312"/>
      <c r="AH748" s="370">
        <v>2.8940991395703506</v>
      </c>
      <c r="AI748" s="370">
        <v>5.6322000000000001</v>
      </c>
      <c r="AJ748" s="370"/>
      <c r="AK748" s="312">
        <f>_xll.SRS1Splines.Functions25.Linear_Interp(V_NK2!$R$10:$R$21,V_NK2!$T$10:$T$21,AR748)</f>
        <v>61.570714285744003</v>
      </c>
      <c r="AL748" s="312">
        <f>(AK748/V_NK2!$T$18)*100</f>
        <v>86.233493397400565</v>
      </c>
      <c r="AM748" s="308">
        <f>AK748-V_NK2!$T$11</f>
        <v>20.750714285716207</v>
      </c>
      <c r="AN748" s="308">
        <f>IFERROR((AK748 - V_NK2!$X$12) / (V_NK2!$X$11- V_NK2!$X$12) * 100, 0)</f>
        <v>67.857142857152468</v>
      </c>
      <c r="AO748" s="308">
        <v>427</v>
      </c>
      <c r="AP748" s="308">
        <v>420</v>
      </c>
      <c r="AQ748" s="308">
        <v>425.32</v>
      </c>
      <c r="AR748" s="371">
        <v>424.75</v>
      </c>
      <c r="AS748" s="312">
        <v>0.43</v>
      </c>
      <c r="AT748" s="372">
        <v>1.31</v>
      </c>
      <c r="AU748" s="369"/>
      <c r="AV748" s="312"/>
      <c r="AW748" s="370">
        <v>2.6013299700000001</v>
      </c>
      <c r="AX748" s="370">
        <v>2.1198484799999999</v>
      </c>
      <c r="AY748" s="370"/>
      <c r="AZ748" s="312">
        <f>_xll.SRS1Splines.Functions25.Linear_Interp(V_NNG3A!$H$4:$H$12,V_NNG3A!$I$4:$I$12,BF748)</f>
        <v>13.3189499999999</v>
      </c>
      <c r="BA748" s="312">
        <f>(AZ748/V_NNG3A!$I$8)*100</f>
        <v>96.165703971118404</v>
      </c>
      <c r="BB748" s="308">
        <f>_xll.SRS1Splines.Functions25.Linear_Interp(V_NNG3A!$H$4:$H$12,V_NNG3A!$J$4:$J$12,BF748)</f>
        <v>2.3313637931034301</v>
      </c>
      <c r="BC748" s="308">
        <f>IFERROR((AZ748-V_NNG3A!$J$20) / (V_NNG3A!$J$19-V_NNG3A!$J$20) * 100, 0)</f>
        <v>81.447476207682655</v>
      </c>
      <c r="BD748" s="308">
        <v>1050</v>
      </c>
      <c r="BE748" s="308">
        <v>1047</v>
      </c>
      <c r="BF748" s="374">
        <v>1049.57</v>
      </c>
      <c r="BG748" s="312">
        <v>8.6400000000000005E-2</v>
      </c>
      <c r="BH748" s="372">
        <v>6.4519999999999994E-2</v>
      </c>
      <c r="BI748" s="369"/>
      <c r="BJ748" s="312"/>
      <c r="BK748" s="370">
        <v>0.40290373636794702</v>
      </c>
      <c r="BL748" s="370">
        <v>0.40273706970127998</v>
      </c>
      <c r="BM748" s="370">
        <f t="shared" si="8"/>
        <v>1.6666666666703689E-4</v>
      </c>
      <c r="BN748" s="312">
        <f>_xll.SRS1Splines.Functions25.Linear_Interp(V_XNN1!$K$3:$K$8,V_XNN1!$L$3:$L$8,BT748)</f>
        <v>0.2019</v>
      </c>
      <c r="BO748" s="312">
        <f>(BN748/V_XNN1!$L$7)*100</f>
        <v>96.142857142857139</v>
      </c>
      <c r="BP748" s="312">
        <f>_xll.SRS1Splines.Functions25.Linear_Interp(V_XNN1!$K$3:$K$8,V_XNN1!$M$3:$M$8,BT748)</f>
        <v>4.5900000000000198E-2</v>
      </c>
      <c r="BQ748" s="308">
        <f>IFERROR((BN748 - V_XNN1!$M$16) / (V_XNN1!$M$15- V_XNN1!$M$16) * 100, 0)</f>
        <v>47.353760445682468</v>
      </c>
      <c r="BR748" s="308">
        <v>252</v>
      </c>
      <c r="BS748" s="308">
        <v>249</v>
      </c>
      <c r="BT748" s="374">
        <v>251.55</v>
      </c>
      <c r="BU748" s="312">
        <v>4.8000000000000001E-2</v>
      </c>
      <c r="BV748" s="372">
        <v>6.5537999999999999E-2</v>
      </c>
      <c r="BW748" s="369"/>
      <c r="BX748" s="312"/>
      <c r="BY748" s="370"/>
      <c r="BZ748" s="370"/>
      <c r="CA748" s="370"/>
      <c r="CB748" s="312"/>
      <c r="CC748" s="312"/>
      <c r="CD748" s="308"/>
      <c r="CE748" s="312"/>
      <c r="CF748" s="312"/>
      <c r="CG748" s="312"/>
      <c r="CH748" s="312"/>
      <c r="CI748" s="384"/>
      <c r="CJ748" s="312"/>
      <c r="CK748" s="372"/>
      <c r="CL748" s="369"/>
      <c r="CM748" s="312"/>
      <c r="CN748" s="370"/>
      <c r="CO748" s="370"/>
      <c r="CP748" s="370"/>
      <c r="CQ748" s="312"/>
      <c r="CR748" s="312"/>
      <c r="CS748" s="308"/>
      <c r="CT748" s="312"/>
      <c r="CU748" s="312"/>
      <c r="CV748" s="312"/>
      <c r="CW748" s="312"/>
      <c r="CX748" s="384"/>
      <c r="CY748" s="312"/>
      <c r="CZ748" s="372"/>
    </row>
    <row r="749" spans="1:104" s="1" customFormat="1" hidden="1">
      <c r="A749" s="270">
        <v>45308</v>
      </c>
      <c r="B749" s="380"/>
      <c r="C749" s="381"/>
      <c r="D749" s="382"/>
      <c r="E749" s="382"/>
      <c r="F749" s="382"/>
      <c r="G749" s="312"/>
      <c r="H749" s="308"/>
      <c r="I749" s="308"/>
      <c r="J749" s="308"/>
      <c r="K749" s="308"/>
      <c r="L749" s="308"/>
      <c r="M749" s="371"/>
      <c r="N749" s="371"/>
      <c r="O749" s="312"/>
      <c r="P749" s="383"/>
      <c r="Q749" s="369">
        <v>0</v>
      </c>
      <c r="R749" s="312"/>
      <c r="S749" s="370">
        <v>0.48436784885787965</v>
      </c>
      <c r="T749" s="370">
        <v>3.1549499999999999</v>
      </c>
      <c r="U749" s="370">
        <v>0</v>
      </c>
      <c r="V749" s="312">
        <f>_xll.SRS1Splines.Functions25.Linear_Interp(V_NK3!$P$8:$P$32,V_NK3!$R$8:$R$32,AC749)</f>
        <v>539.476555819998</v>
      </c>
      <c r="W749" s="312">
        <f>(V749/V_NK3!$R$28)*100</f>
        <v>99.507406386049752</v>
      </c>
      <c r="X749" s="308">
        <f>V749-V_NK3!$R$8</f>
        <v>482.89790381999802</v>
      </c>
      <c r="Y749" s="308">
        <f>IFERROR((V749 - V_NK3!$V$10) / (V_NK3!$V$9- V_NK3!$V$10) * 100, 0)</f>
        <v>99.450009163073645</v>
      </c>
      <c r="Z749" s="308">
        <v>541.79999999999995</v>
      </c>
      <c r="AA749" s="308">
        <v>521</v>
      </c>
      <c r="AB749" s="312">
        <v>539.21</v>
      </c>
      <c r="AC749" s="371">
        <v>540.92999999999995</v>
      </c>
      <c r="AD749" s="308">
        <v>0.36</v>
      </c>
      <c r="AE749" s="372">
        <v>0.77900000000000003</v>
      </c>
      <c r="AF749" s="373">
        <v>0</v>
      </c>
      <c r="AG749" s="312"/>
      <c r="AH749" s="370">
        <v>2.9992963901231007</v>
      </c>
      <c r="AI749" s="370">
        <v>3.7593276000000002</v>
      </c>
      <c r="AJ749" s="370"/>
      <c r="AK749" s="312">
        <f>_xll.SRS1Splines.Functions25.Linear_Interp(V_NK2!$R$10:$R$21,V_NK2!$T$10:$T$21,AR749)</f>
        <v>60.9154285714583</v>
      </c>
      <c r="AL749" s="312">
        <f>(AK749/V_NK2!$T$18)*100</f>
        <v>85.315726290557834</v>
      </c>
      <c r="AM749" s="308">
        <f>AK749-V_NK2!$T$11</f>
        <v>20.095428571430503</v>
      </c>
      <c r="AN749" s="308">
        <f>IFERROR((AK749 - V_NK2!$X$12) / (V_NK2!$X$11- V_NK2!$X$12) * 100, 0)</f>
        <v>65.714285714295244</v>
      </c>
      <c r="AO749" s="308">
        <v>427</v>
      </c>
      <c r="AP749" s="308">
        <v>420</v>
      </c>
      <c r="AQ749" s="308">
        <v>425.48</v>
      </c>
      <c r="AR749" s="371">
        <v>424.6</v>
      </c>
      <c r="AS749" s="312">
        <v>0.43</v>
      </c>
      <c r="AT749" s="372">
        <v>0.87</v>
      </c>
      <c r="AU749" s="369"/>
      <c r="AV749" s="312"/>
      <c r="AW749" s="370">
        <v>2.7297765200000002</v>
      </c>
      <c r="AX749" s="370">
        <v>3.0908876300000001</v>
      </c>
      <c r="AY749" s="370"/>
      <c r="AZ749" s="312">
        <f>_xll.SRS1Splines.Functions25.Linear_Interp(V_NNG3A!$H$4:$H$12,V_NNG3A!$I$4:$I$12,BF749)</f>
        <v>13.170750000000099</v>
      </c>
      <c r="BA749" s="312">
        <f>(AZ749/V_NNG3A!$I$8)*100</f>
        <v>95.09566787003682</v>
      </c>
      <c r="BB749" s="308">
        <f>_xll.SRS1Splines.Functions25.Linear_Interp(V_NNG3A!$H$4:$H$12,V_NNG3A!$J$4:$J$12,BF749)</f>
        <v>2.1831637931035699</v>
      </c>
      <c r="BC749" s="308">
        <f>IFERROR((AZ749-V_NNG3A!$J$20) / (V_NNG3A!$J$19-V_NNG3A!$J$20) * 100, 0)</f>
        <v>76.27002770750903</v>
      </c>
      <c r="BD749" s="308">
        <v>1050</v>
      </c>
      <c r="BE749" s="308">
        <v>1047</v>
      </c>
      <c r="BF749" s="374">
        <v>1049.45</v>
      </c>
      <c r="BG749" s="312">
        <v>8.6400000000000005E-2</v>
      </c>
      <c r="BH749" s="372">
        <v>9.1819999999999999E-2</v>
      </c>
      <c r="BI749" s="369"/>
      <c r="BJ749" s="312"/>
      <c r="BK749" s="370">
        <v>0.47729113086770997</v>
      </c>
      <c r="BL749" s="370">
        <v>0.47791613086771001</v>
      </c>
      <c r="BM749" s="370">
        <f t="shared" si="8"/>
        <v>-6.2500000000004219E-4</v>
      </c>
      <c r="BN749" s="312">
        <f>_xll.SRS1Splines.Functions25.Linear_Interp(V_XNN1!$K$3:$K$8,V_XNN1!$L$3:$L$8,BT749)</f>
        <v>0.18840000000000001</v>
      </c>
      <c r="BO749" s="312">
        <f>(BN749/V_XNN1!$L$7)*100</f>
        <v>89.714285714285722</v>
      </c>
      <c r="BP749" s="312">
        <f>_xll.SRS1Splines.Functions25.Linear_Interp(V_XNN1!$K$3:$K$8,V_XNN1!$M$3:$M$8,BT749)</f>
        <v>3.2400000000000199E-2</v>
      </c>
      <c r="BQ749" s="308">
        <f>IFERROR((BN749 - V_XNN1!$M$16) / (V_XNN1!$M$15- V_XNN1!$M$16) * 100, 0)</f>
        <v>5.5710306406685968</v>
      </c>
      <c r="BR749" s="308">
        <v>252</v>
      </c>
      <c r="BS749" s="308">
        <v>249</v>
      </c>
      <c r="BT749" s="374">
        <v>250.8</v>
      </c>
      <c r="BU749" s="312">
        <v>4.8000000000000001E-2</v>
      </c>
      <c r="BV749" s="372">
        <v>7.7772000000000008E-2</v>
      </c>
      <c r="BW749" s="369"/>
      <c r="BX749" s="312"/>
      <c r="BY749" s="370"/>
      <c r="BZ749" s="370"/>
      <c r="CA749" s="370"/>
      <c r="CB749" s="312"/>
      <c r="CC749" s="312"/>
      <c r="CD749" s="308"/>
      <c r="CE749" s="312"/>
      <c r="CF749" s="312"/>
      <c r="CG749" s="312"/>
      <c r="CH749" s="312"/>
      <c r="CI749" s="384"/>
      <c r="CJ749" s="312"/>
      <c r="CK749" s="372"/>
      <c r="CL749" s="369"/>
      <c r="CM749" s="312"/>
      <c r="CN749" s="370"/>
      <c r="CO749" s="370"/>
      <c r="CP749" s="370"/>
      <c r="CQ749" s="312"/>
      <c r="CR749" s="312"/>
      <c r="CS749" s="308"/>
      <c r="CT749" s="312"/>
      <c r="CU749" s="312"/>
      <c r="CV749" s="312"/>
      <c r="CW749" s="312"/>
      <c r="CX749" s="384"/>
      <c r="CY749" s="312"/>
      <c r="CZ749" s="372"/>
    </row>
    <row r="750" spans="1:104" s="1" customFormat="1" hidden="1">
      <c r="A750" s="270">
        <v>45309</v>
      </c>
      <c r="B750" s="380"/>
      <c r="C750" s="381"/>
      <c r="D750" s="382"/>
      <c r="E750" s="382"/>
      <c r="F750" s="382"/>
      <c r="G750" s="312"/>
      <c r="H750" s="308"/>
      <c r="I750" s="308"/>
      <c r="J750" s="308"/>
      <c r="K750" s="308"/>
      <c r="L750" s="308"/>
      <c r="M750" s="371"/>
      <c r="N750" s="371"/>
      <c r="O750" s="312"/>
      <c r="P750" s="383"/>
      <c r="Q750" s="369">
        <v>0</v>
      </c>
      <c r="R750" s="312"/>
      <c r="S750" s="370">
        <v>0.85291611301040648</v>
      </c>
      <c r="T750" s="370">
        <v>3.9050099999999999</v>
      </c>
      <c r="U750" s="370">
        <v>0</v>
      </c>
      <c r="V750" s="312">
        <f>_xll.SRS1Splines.Functions25.Linear_Interp(V_NK3!$P$8:$P$32,V_NK3!$R$8:$R$32,AC750)</f>
        <v>536.42446190000101</v>
      </c>
      <c r="W750" s="312">
        <f>(V750/V_NK3!$R$28)*100</f>
        <v>98.944442255821883</v>
      </c>
      <c r="X750" s="308">
        <f>V750-V_NK3!$R$8</f>
        <v>479.84580990000103</v>
      </c>
      <c r="Y750" s="308">
        <f>IFERROR((V750 - V_NK3!$V$10) / (V_NK3!$V$9- V_NK3!$V$10) * 100, 0)</f>
        <v>98.821448206587476</v>
      </c>
      <c r="Z750" s="308">
        <v>541.79999999999995</v>
      </c>
      <c r="AA750" s="308">
        <v>521</v>
      </c>
      <c r="AB750" s="312">
        <v>539.21</v>
      </c>
      <c r="AC750" s="371">
        <v>540.85</v>
      </c>
      <c r="AD750" s="308">
        <v>0.36</v>
      </c>
      <c r="AE750" s="372">
        <v>0.96420000000000006</v>
      </c>
      <c r="AF750" s="373">
        <v>0</v>
      </c>
      <c r="AG750" s="312"/>
      <c r="AH750" s="370">
        <v>3.7959713172934344</v>
      </c>
      <c r="AI750" s="370">
        <v>3.2535509999999999</v>
      </c>
      <c r="AJ750" s="370"/>
      <c r="AK750" s="312">
        <f>_xll.SRS1Splines.Functions25.Linear_Interp(V_NK2!$R$10:$R$21,V_NK2!$T$10:$T$21,AR750)</f>
        <v>61.527028571458303</v>
      </c>
      <c r="AL750" s="312">
        <f>(AK750/V_NK2!$T$18)*100</f>
        <v>86.17230892361107</v>
      </c>
      <c r="AM750" s="308">
        <f>AK750-V_NK2!$T$11</f>
        <v>20.707028571430506</v>
      </c>
      <c r="AN750" s="308">
        <f>IFERROR((AK750 - V_NK2!$X$12) / (V_NK2!$X$11- V_NK2!$X$12) * 100, 0)</f>
        <v>67.714285714295357</v>
      </c>
      <c r="AO750" s="308">
        <v>427</v>
      </c>
      <c r="AP750" s="308">
        <v>420</v>
      </c>
      <c r="AQ750" s="308">
        <v>425.64</v>
      </c>
      <c r="AR750" s="371">
        <v>424.74</v>
      </c>
      <c r="AS750" s="312">
        <v>0.43</v>
      </c>
      <c r="AT750" s="372">
        <v>0.76</v>
      </c>
      <c r="AU750" s="369"/>
      <c r="AV750" s="312"/>
      <c r="AW750" s="370">
        <v>2.6239499199999998</v>
      </c>
      <c r="AX750" s="370">
        <v>2.7744128799999999</v>
      </c>
      <c r="AY750" s="370"/>
      <c r="AZ750" s="312">
        <f>_xll.SRS1Splines.Functions25.Linear_Interp(V_NNG3A!$H$4:$H$12,V_NNG3A!$I$4:$I$12,BF750)</f>
        <v>13.109000000000099</v>
      </c>
      <c r="BA750" s="312">
        <f>(AZ750/V_NNG3A!$I$8)*100</f>
        <v>94.649819494585557</v>
      </c>
      <c r="BB750" s="308">
        <f>_xll.SRS1Splines.Functions25.Linear_Interp(V_NNG3A!$H$4:$H$12,V_NNG3A!$J$4:$J$12,BF750)</f>
        <v>2.1214137931036201</v>
      </c>
      <c r="BC750" s="308">
        <f>IFERROR((AZ750-V_NNG3A!$J$20) / (V_NNG3A!$J$19-V_NNG3A!$J$20) * 100, 0)</f>
        <v>74.112757499100439</v>
      </c>
      <c r="BD750" s="308">
        <v>1050</v>
      </c>
      <c r="BE750" s="308">
        <v>1047</v>
      </c>
      <c r="BF750" s="374">
        <v>1049.4000000000001</v>
      </c>
      <c r="BG750" s="312">
        <v>8.6400000000000005E-2</v>
      </c>
      <c r="BH750" s="372">
        <v>8.2100000000000006E-2</v>
      </c>
      <c r="BI750" s="369"/>
      <c r="BJ750" s="312"/>
      <c r="BK750" s="370">
        <v>0.31627801564722602</v>
      </c>
      <c r="BL750" s="370">
        <v>0.315403015647226</v>
      </c>
      <c r="BM750" s="370">
        <f t="shared" si="8"/>
        <v>8.7500000000001465E-4</v>
      </c>
      <c r="BN750" s="312">
        <f>_xll.SRS1Splines.Functions25.Linear_Interp(V_XNN1!$K$3:$K$8,V_XNN1!$L$3:$L$8,BT750)</f>
        <v>0.20730000000000001</v>
      </c>
      <c r="BO750" s="312">
        <f>(BN750/V_XNN1!$L$7)*100</f>
        <v>98.714285714285722</v>
      </c>
      <c r="BP750" s="312">
        <f>_xll.SRS1Splines.Functions25.Linear_Interp(V_XNN1!$K$3:$K$8,V_XNN1!$M$3:$M$8,BT750)</f>
        <v>5.1299999999999901E-2</v>
      </c>
      <c r="BQ750" s="308">
        <f>IFERROR((BN750 - V_XNN1!$M$16) / (V_XNN1!$M$15- V_XNN1!$M$16) * 100, 0)</f>
        <v>64.066852367688085</v>
      </c>
      <c r="BR750" s="308">
        <v>252</v>
      </c>
      <c r="BS750" s="308">
        <v>249</v>
      </c>
      <c r="BT750" s="374">
        <v>251.85</v>
      </c>
      <c r="BU750" s="312">
        <v>4.8000000000000001E-2</v>
      </c>
      <c r="BV750" s="372">
        <v>5.1326000000000004E-2</v>
      </c>
      <c r="BW750" s="369"/>
      <c r="BX750" s="312"/>
      <c r="BY750" s="370"/>
      <c r="BZ750" s="370"/>
      <c r="CA750" s="370"/>
      <c r="CB750" s="312"/>
      <c r="CC750" s="312"/>
      <c r="CD750" s="308"/>
      <c r="CE750" s="312"/>
      <c r="CF750" s="312"/>
      <c r="CG750" s="312"/>
      <c r="CH750" s="312"/>
      <c r="CI750" s="384"/>
      <c r="CJ750" s="312"/>
      <c r="CK750" s="372"/>
      <c r="CL750" s="369"/>
      <c r="CM750" s="312"/>
      <c r="CN750" s="370"/>
      <c r="CO750" s="370"/>
      <c r="CP750" s="370"/>
      <c r="CQ750" s="312"/>
      <c r="CR750" s="312"/>
      <c r="CS750" s="308"/>
      <c r="CT750" s="312"/>
      <c r="CU750" s="312"/>
      <c r="CV750" s="312"/>
      <c r="CW750" s="312"/>
      <c r="CX750" s="384"/>
      <c r="CY750" s="312"/>
      <c r="CZ750" s="372"/>
    </row>
    <row r="751" spans="1:104" s="1" customFormat="1" hidden="1">
      <c r="A751" s="270">
        <v>45310</v>
      </c>
      <c r="B751" s="380"/>
      <c r="C751" s="381"/>
      <c r="D751" s="382"/>
      <c r="E751" s="382"/>
      <c r="F751" s="382"/>
      <c r="G751" s="312"/>
      <c r="H751" s="308"/>
      <c r="I751" s="308"/>
      <c r="J751" s="308"/>
      <c r="K751" s="308"/>
      <c r="L751" s="308"/>
      <c r="M751" s="371"/>
      <c r="N751" s="371"/>
      <c r="O751" s="312"/>
      <c r="P751" s="383"/>
      <c r="Q751" s="369">
        <v>0</v>
      </c>
      <c r="R751" s="312"/>
      <c r="S751" s="370">
        <v>0.39120916950607204</v>
      </c>
      <c r="T751" s="370">
        <v>4.9693499999999995</v>
      </c>
      <c r="U751" s="370">
        <v>0</v>
      </c>
      <c r="V751" s="312">
        <f>_xll.SRS1Splines.Functions25.Linear_Interp(V_NK3!$P$8:$P$32,V_NK3!$R$8:$R$32,AC751)</f>
        <v>531.84632102000103</v>
      </c>
      <c r="W751" s="312">
        <f>(V751/V_NK3!$R$28)*100</f>
        <v>98.099996060479242</v>
      </c>
      <c r="X751" s="308">
        <f>V751-V_NK3!$R$8</f>
        <v>475.26766902000105</v>
      </c>
      <c r="Y751" s="308">
        <f>IFERROR((V751 - V_NK3!$V$10) / (V_NK3!$V$9- V_NK3!$V$10) * 100, 0)</f>
        <v>97.878606771857307</v>
      </c>
      <c r="Z751" s="308">
        <v>541.79999999999995</v>
      </c>
      <c r="AA751" s="308">
        <v>521</v>
      </c>
      <c r="AB751" s="312">
        <v>539.21</v>
      </c>
      <c r="AC751" s="371">
        <v>540.73</v>
      </c>
      <c r="AD751" s="308">
        <v>0.36</v>
      </c>
      <c r="AE751" s="372">
        <v>1.2270000000000001</v>
      </c>
      <c r="AF751" s="373">
        <v>0</v>
      </c>
      <c r="AG751" s="312"/>
      <c r="AH751" s="370">
        <v>4.6015140259370026</v>
      </c>
      <c r="AI751" s="370">
        <v>4.1881560000000002</v>
      </c>
      <c r="AJ751" s="370"/>
      <c r="AK751" s="312">
        <f>_xll.SRS1Splines.Functions25.Linear_Interp(V_NK2!$R$10:$R$21,V_NK2!$T$10:$T$21,AR751)</f>
        <v>62.051257142886897</v>
      </c>
      <c r="AL751" s="312">
        <f>(AK751/V_NK2!$T$18)*100</f>
        <v>86.906522609085286</v>
      </c>
      <c r="AM751" s="308">
        <f>AK751-V_NK2!$T$11</f>
        <v>21.2312571428591</v>
      </c>
      <c r="AN751" s="308">
        <f>IFERROR((AK751 - V_NK2!$X$12) / (V_NK2!$X$11- V_NK2!$X$12) * 100, 0)</f>
        <v>69.428571428581236</v>
      </c>
      <c r="AO751" s="308">
        <v>427</v>
      </c>
      <c r="AP751" s="308">
        <v>420</v>
      </c>
      <c r="AQ751" s="308">
        <v>425.81</v>
      </c>
      <c r="AR751" s="371">
        <v>424.86</v>
      </c>
      <c r="AS751" s="312">
        <v>0.43</v>
      </c>
      <c r="AT751" s="372">
        <v>0.97</v>
      </c>
      <c r="AU751" s="369"/>
      <c r="AV751" s="312"/>
      <c r="AW751" s="370">
        <v>2.5902693600000002</v>
      </c>
      <c r="AX751" s="370">
        <v>2.6504545500000001</v>
      </c>
      <c r="AY751" s="370"/>
      <c r="AZ751" s="312">
        <f>_xll.SRS1Splines.Functions25.Linear_Interp(V_NNG3A!$H$4:$H$12,V_NNG3A!$I$4:$I$12,BF751)</f>
        <v>13.0843000000001</v>
      </c>
      <c r="BA751" s="312">
        <f>(AZ751/V_NNG3A!$I$8)*100</f>
        <v>94.471480144405064</v>
      </c>
      <c r="BB751" s="308">
        <f>_xll.SRS1Splines.Functions25.Linear_Interp(V_NNG3A!$H$4:$H$12,V_NNG3A!$J$4:$J$12,BF751)</f>
        <v>2.0967137931036501</v>
      </c>
      <c r="BC751" s="308">
        <f>IFERROR((AZ751-V_NNG3A!$J$20) / (V_NNG3A!$J$19-V_NNG3A!$J$20) * 100, 0)</f>
        <v>73.249849415737032</v>
      </c>
      <c r="BD751" s="308">
        <v>1050</v>
      </c>
      <c r="BE751" s="308">
        <v>1047</v>
      </c>
      <c r="BF751" s="374">
        <v>1049.3800000000001</v>
      </c>
      <c r="BG751" s="312">
        <v>8.6400000000000005E-2</v>
      </c>
      <c r="BH751" s="372">
        <v>7.8289999999999998E-2</v>
      </c>
      <c r="BI751" s="369"/>
      <c r="BJ751" s="312"/>
      <c r="BK751" s="370">
        <v>0.47521948553816995</v>
      </c>
      <c r="BL751" s="370">
        <v>0.47601115220483603</v>
      </c>
      <c r="BM751" s="370">
        <f t="shared" si="8"/>
        <v>-7.9166666666607988E-4</v>
      </c>
      <c r="BN751" s="312">
        <f>_xll.SRS1Splines.Functions25.Linear_Interp(V_XNN1!$K$3:$K$8,V_XNN1!$L$3:$L$8,BT751)</f>
        <v>0.19020000000000001</v>
      </c>
      <c r="BO751" s="312">
        <f>(BN751/V_XNN1!$L$7)*100</f>
        <v>90.571428571428584</v>
      </c>
      <c r="BP751" s="312">
        <f>_xll.SRS1Splines.Functions25.Linear_Interp(V_XNN1!$K$3:$K$8,V_XNN1!$M$3:$M$8,BT751)</f>
        <v>3.4200000000000098E-2</v>
      </c>
      <c r="BQ751" s="308">
        <f>IFERROR((BN751 - V_XNN1!$M$16) / (V_XNN1!$M$15- V_XNN1!$M$16) * 100, 0)</f>
        <v>11.142061281337106</v>
      </c>
      <c r="BR751" s="308">
        <v>252</v>
      </c>
      <c r="BS751" s="308">
        <v>249</v>
      </c>
      <c r="BT751" s="374">
        <v>250.9</v>
      </c>
      <c r="BU751" s="312">
        <v>4.3999999999999997E-2</v>
      </c>
      <c r="BV751" s="372">
        <v>7.7462000000000003E-2</v>
      </c>
      <c r="BW751" s="369"/>
      <c r="BX751" s="312"/>
      <c r="BY751" s="370"/>
      <c r="BZ751" s="370"/>
      <c r="CA751" s="370"/>
      <c r="CB751" s="312"/>
      <c r="CC751" s="312"/>
      <c r="CD751" s="308"/>
      <c r="CE751" s="312"/>
      <c r="CF751" s="312"/>
      <c r="CG751" s="312"/>
      <c r="CH751" s="312"/>
      <c r="CI751" s="384"/>
      <c r="CJ751" s="312"/>
      <c r="CK751" s="372"/>
      <c r="CL751" s="369"/>
      <c r="CM751" s="312"/>
      <c r="CN751" s="370"/>
      <c r="CO751" s="370"/>
      <c r="CP751" s="370"/>
      <c r="CQ751" s="312"/>
      <c r="CR751" s="312"/>
      <c r="CS751" s="308"/>
      <c r="CT751" s="312"/>
      <c r="CU751" s="312"/>
      <c r="CV751" s="312"/>
      <c r="CW751" s="312"/>
      <c r="CX751" s="384"/>
      <c r="CY751" s="312"/>
      <c r="CZ751" s="372"/>
    </row>
    <row r="752" spans="1:104" s="1" customFormat="1" hidden="1">
      <c r="A752" s="270">
        <v>45311</v>
      </c>
      <c r="B752" s="380"/>
      <c r="C752" s="381"/>
      <c r="D752" s="382"/>
      <c r="E752" s="382"/>
      <c r="F752" s="382"/>
      <c r="G752" s="312"/>
      <c r="H752" s="308"/>
      <c r="I752" s="308"/>
      <c r="J752" s="308"/>
      <c r="K752" s="308"/>
      <c r="L752" s="308"/>
      <c r="M752" s="371"/>
      <c r="N752" s="371"/>
      <c r="O752" s="312"/>
      <c r="P752" s="383"/>
      <c r="Q752" s="369">
        <v>0.2</v>
      </c>
      <c r="R752" s="312"/>
      <c r="S752" s="370">
        <v>0.23893611300277665</v>
      </c>
      <c r="T752" s="370">
        <v>3.2910299999999997</v>
      </c>
      <c r="U752" s="370">
        <v>0</v>
      </c>
      <c r="V752" s="312">
        <f>_xll.SRS1Splines.Functions25.Linear_Interp(V_NK3!$P$8:$P$32,V_NK3!$R$8:$R$32,AC752)</f>
        <v>528.79422709999903</v>
      </c>
      <c r="W752" s="312">
        <f>(V752/V_NK3!$R$28)*100</f>
        <v>97.53703193025045</v>
      </c>
      <c r="X752" s="308">
        <f>V752-V_NK3!$R$8</f>
        <v>472.21557509999906</v>
      </c>
      <c r="Y752" s="308">
        <f>IFERROR((V752 - V_NK3!$V$10) / (V_NK3!$V$9- V_NK3!$V$10) * 100, 0)</f>
        <v>97.250045815370115</v>
      </c>
      <c r="Z752" s="308">
        <v>541.79999999999995</v>
      </c>
      <c r="AA752" s="308">
        <v>521</v>
      </c>
      <c r="AB752" s="312">
        <v>539.21</v>
      </c>
      <c r="AC752" s="371">
        <v>540.65</v>
      </c>
      <c r="AD752" s="308">
        <v>0.36</v>
      </c>
      <c r="AE752" s="372">
        <v>0.81259999999999999</v>
      </c>
      <c r="AF752" s="373">
        <v>0</v>
      </c>
      <c r="AG752" s="312"/>
      <c r="AH752" s="370">
        <v>3.0407759172909157</v>
      </c>
      <c r="AI752" s="370">
        <v>3.8138519999999998</v>
      </c>
      <c r="AJ752" s="370"/>
      <c r="AK752" s="312">
        <f>_xll.SRS1Splines.Functions25.Linear_Interp(V_NK2!$R$10:$R$21,V_NK2!$T$10:$T$21,AR752)</f>
        <v>61.701771428600999</v>
      </c>
      <c r="AL752" s="312">
        <f>(AK752/V_NK2!$T$18)*100</f>
        <v>86.417046818768895</v>
      </c>
      <c r="AM752" s="308">
        <f>AK752-V_NK2!$T$11</f>
        <v>20.881771428573202</v>
      </c>
      <c r="AN752" s="308">
        <f>IFERROR((AK752 - V_NK2!$X$12) / (V_NK2!$X$11- V_NK2!$X$12) * 100, 0)</f>
        <v>68.285714285723444</v>
      </c>
      <c r="AO752" s="308">
        <v>427</v>
      </c>
      <c r="AP752" s="308">
        <v>420</v>
      </c>
      <c r="AQ752" s="308">
        <v>425.73</v>
      </c>
      <c r="AR752" s="371">
        <v>424.78</v>
      </c>
      <c r="AS752" s="312">
        <v>0.43</v>
      </c>
      <c r="AT752" s="372">
        <v>0.89</v>
      </c>
      <c r="AU752" s="369"/>
      <c r="AV752" s="312"/>
      <c r="AW752" s="370">
        <v>2.56017677</v>
      </c>
      <c r="AX752" s="370">
        <v>2.6504545500000001</v>
      </c>
      <c r="AY752" s="370"/>
      <c r="AZ752" s="312">
        <f>_xll.SRS1Splines.Functions25.Linear_Interp(V_NNG3A!$H$4:$H$12,V_NNG3A!$I$4:$I$12,BF752)</f>
        <v>13.047249999999901</v>
      </c>
      <c r="BA752" s="312">
        <f>(AZ752/V_NNG3A!$I$8)*100</f>
        <v>94.203971119132859</v>
      </c>
      <c r="BB752" s="308">
        <f>_xll.SRS1Splines.Functions25.Linear_Interp(V_NNG3A!$H$4:$H$12,V_NNG3A!$J$4:$J$12,BF752)</f>
        <v>2.0596637931033999</v>
      </c>
      <c r="BC752" s="308">
        <f>IFERROR((AZ752-V_NNG3A!$J$20) / (V_NNG3A!$J$19-V_NNG3A!$J$20) * 100, 0)</f>
        <v>71.9554872906849</v>
      </c>
      <c r="BD752" s="308">
        <v>1050</v>
      </c>
      <c r="BE752" s="308">
        <v>1047</v>
      </c>
      <c r="BF752" s="374">
        <v>1049.3499999999999</v>
      </c>
      <c r="BG752" s="312">
        <v>8.6400000000000005E-2</v>
      </c>
      <c r="BH752" s="372">
        <v>7.8240000000000004E-2</v>
      </c>
      <c r="BI752" s="369"/>
      <c r="BJ752" s="312"/>
      <c r="BK752" s="370">
        <v>0.32729062114746299</v>
      </c>
      <c r="BL752" s="370">
        <v>0.32662395448079701</v>
      </c>
      <c r="BM752" s="370">
        <f t="shared" si="8"/>
        <v>6.6666666666598262E-4</v>
      </c>
      <c r="BN752" s="312">
        <f>_xll.SRS1Splines.Functions25.Linear_Interp(V_XNN1!$K$3:$K$8,V_XNN1!$L$3:$L$8,BT752)</f>
        <v>0.2046</v>
      </c>
      <c r="BO752" s="312">
        <f>(BN752/V_XNN1!$L$7)*100</f>
        <v>97.428571428571431</v>
      </c>
      <c r="BP752" s="312">
        <f>_xll.SRS1Splines.Functions25.Linear_Interp(V_XNN1!$K$3:$K$8,V_XNN1!$M$3:$M$8,BT752)</f>
        <v>4.8599999999999803E-2</v>
      </c>
      <c r="BQ752" s="308">
        <f>IFERROR((BN752 - V_XNN1!$M$16) / (V_XNN1!$M$15- V_XNN1!$M$16) * 100, 0)</f>
        <v>55.71030640668527</v>
      </c>
      <c r="BR752" s="308">
        <v>252</v>
      </c>
      <c r="BS752" s="308">
        <v>249</v>
      </c>
      <c r="BT752" s="374">
        <v>251.7</v>
      </c>
      <c r="BU752" s="312">
        <v>4.3999999999999997E-2</v>
      </c>
      <c r="BV752" s="372">
        <v>5.3151999999999998E-2</v>
      </c>
      <c r="BW752" s="369"/>
      <c r="BX752" s="312"/>
      <c r="BY752" s="370"/>
      <c r="BZ752" s="370"/>
      <c r="CA752" s="370"/>
      <c r="CB752" s="312"/>
      <c r="CC752" s="312"/>
      <c r="CD752" s="308"/>
      <c r="CE752" s="312"/>
      <c r="CF752" s="312"/>
      <c r="CG752" s="312"/>
      <c r="CH752" s="312"/>
      <c r="CI752" s="384"/>
      <c r="CJ752" s="312"/>
      <c r="CK752" s="372"/>
      <c r="CL752" s="369"/>
      <c r="CM752" s="312"/>
      <c r="CN752" s="370"/>
      <c r="CO752" s="370"/>
      <c r="CP752" s="370"/>
      <c r="CQ752" s="312"/>
      <c r="CR752" s="312"/>
      <c r="CS752" s="308"/>
      <c r="CT752" s="312"/>
      <c r="CU752" s="312"/>
      <c r="CV752" s="312"/>
      <c r="CW752" s="312"/>
      <c r="CX752" s="384"/>
      <c r="CY752" s="312"/>
      <c r="CZ752" s="372"/>
    </row>
    <row r="753" spans="1:104" s="1" customFormat="1" hidden="1">
      <c r="A753" s="270">
        <v>45312</v>
      </c>
      <c r="B753" s="380"/>
      <c r="C753" s="381"/>
      <c r="D753" s="382"/>
      <c r="E753" s="382"/>
      <c r="F753" s="382"/>
      <c r="G753" s="312"/>
      <c r="H753" s="308"/>
      <c r="I753" s="308"/>
      <c r="J753" s="308"/>
      <c r="K753" s="308"/>
      <c r="L753" s="308"/>
      <c r="M753" s="371"/>
      <c r="N753" s="371"/>
      <c r="O753" s="312"/>
      <c r="P753" s="383"/>
      <c r="Q753" s="369">
        <v>0</v>
      </c>
      <c r="R753" s="312"/>
      <c r="S753" s="370">
        <v>0.87480173587417598</v>
      </c>
      <c r="T753" s="370">
        <v>0.49328999999999995</v>
      </c>
      <c r="U753" s="370">
        <v>0</v>
      </c>
      <c r="V753" s="312">
        <f>_xll.SRS1Splines.Functions25.Linear_Interp(V_NK3!$P$8:$P$32,V_NK3!$R$8:$R$32,AC753)</f>
        <v>529.17573883999898</v>
      </c>
      <c r="W753" s="312">
        <f>(V753/V_NK3!$R$28)*100</f>
        <v>97.607402446529008</v>
      </c>
      <c r="X753" s="308">
        <f>V753-V_NK3!$R$8</f>
        <v>472.59708683999901</v>
      </c>
      <c r="Y753" s="308">
        <f>IFERROR((V753 - V_NK3!$V$10) / (V_NK3!$V$9- V_NK3!$V$10) * 100, 0)</f>
        <v>97.328615934930951</v>
      </c>
      <c r="Z753" s="308">
        <v>541.79999999999995</v>
      </c>
      <c r="AA753" s="308">
        <v>521</v>
      </c>
      <c r="AB753" s="312">
        <v>539.21</v>
      </c>
      <c r="AC753" s="371">
        <v>540.66</v>
      </c>
      <c r="AD753" s="308">
        <v>0.36</v>
      </c>
      <c r="AE753" s="372">
        <v>0.12179999999999999</v>
      </c>
      <c r="AF753" s="373">
        <v>0</v>
      </c>
      <c r="AG753" s="312"/>
      <c r="AH753" s="370">
        <v>0.73264557283847798</v>
      </c>
      <c r="AI753" s="370">
        <v>0.87682139999999997</v>
      </c>
      <c r="AJ753" s="370"/>
      <c r="AK753" s="312">
        <f>_xll.SRS1Splines.Functions25.Linear_Interp(V_NK2!$R$10:$R$21,V_NK2!$T$10:$T$21,AR753)</f>
        <v>61.7891428571726</v>
      </c>
      <c r="AL753" s="312">
        <f>(AK753/V_NK2!$T$18)*100</f>
        <v>86.539415766348171</v>
      </c>
      <c r="AM753" s="308">
        <f>AK753-V_NK2!$T$11</f>
        <v>20.969142857144803</v>
      </c>
      <c r="AN753" s="308">
        <f>IFERROR((AK753 - V_NK2!$X$12) / (V_NK2!$X$11- V_NK2!$X$12) * 100, 0)</f>
        <v>68.571428571438304</v>
      </c>
      <c r="AO753" s="308">
        <v>427</v>
      </c>
      <c r="AP753" s="308">
        <v>420</v>
      </c>
      <c r="AQ753" s="308">
        <v>425.65</v>
      </c>
      <c r="AR753" s="371">
        <v>424.8</v>
      </c>
      <c r="AS753" s="312">
        <v>0.43</v>
      </c>
      <c r="AT753" s="372">
        <v>0.2</v>
      </c>
      <c r="AU753" s="369"/>
      <c r="AV753" s="312"/>
      <c r="AW753" s="370">
        <v>2.56017677</v>
      </c>
      <c r="AX753" s="370">
        <v>2.6504545500000001</v>
      </c>
      <c r="AY753" s="370"/>
      <c r="AZ753" s="312">
        <f>_xll.SRS1Splines.Functions25.Linear_Interp(V_NNG3A!$H$4:$H$12,V_NNG3A!$I$4:$I$12,BF753)</f>
        <v>13.0101999999999</v>
      </c>
      <c r="BA753" s="312">
        <f>(AZ753/V_NNG3A!$I$8)*100</f>
        <v>93.93646209386209</v>
      </c>
      <c r="BB753" s="308">
        <f>_xll.SRS1Splines.Functions25.Linear_Interp(V_NNG3A!$H$4:$H$12,V_NNG3A!$J$4:$J$12,BF753)</f>
        <v>2.02261379310344</v>
      </c>
      <c r="BC753" s="308">
        <f>IFERROR((AZ753-V_NNG3A!$J$20) / (V_NNG3A!$J$19-V_NNG3A!$J$20) * 100, 0)</f>
        <v>70.661125165639731</v>
      </c>
      <c r="BD753" s="308">
        <v>1050</v>
      </c>
      <c r="BE753" s="308">
        <v>1047</v>
      </c>
      <c r="BF753" s="374">
        <v>1049.32</v>
      </c>
      <c r="BG753" s="312">
        <v>8.6400000000000005E-2</v>
      </c>
      <c r="BH753" s="372">
        <v>7.8159999999999993E-2</v>
      </c>
      <c r="BI753" s="369"/>
      <c r="BJ753" s="312"/>
      <c r="BK753" s="370">
        <v>0.39902393551446202</v>
      </c>
      <c r="BL753" s="370">
        <v>0.39935726884779504</v>
      </c>
      <c r="BM753" s="370">
        <f t="shared" si="8"/>
        <v>-3.3333333333301907E-4</v>
      </c>
      <c r="BN753" s="312">
        <f>_xll.SRS1Splines.Functions25.Linear_Interp(V_XNN1!$K$3:$K$8,V_XNN1!$L$3:$L$8,BT753)</f>
        <v>0.19739999999999999</v>
      </c>
      <c r="BO753" s="312">
        <f>(BN753/V_XNN1!$L$7)*100</f>
        <v>94</v>
      </c>
      <c r="BP753" s="312">
        <f>_xll.SRS1Splines.Functions25.Linear_Interp(V_XNN1!$K$3:$K$8,V_XNN1!$M$3:$M$8,BT753)</f>
        <v>4.1400000000000201E-2</v>
      </c>
      <c r="BQ753" s="308">
        <f>IFERROR((BN753 - V_XNN1!$M$16) / (V_XNN1!$M$15- V_XNN1!$M$16) * 100, 0)</f>
        <v>33.426183844011149</v>
      </c>
      <c r="BR753" s="308">
        <v>252</v>
      </c>
      <c r="BS753" s="308">
        <v>249</v>
      </c>
      <c r="BT753" s="374">
        <v>251.3</v>
      </c>
      <c r="BU753" s="312">
        <v>4.3999999999999997E-2</v>
      </c>
      <c r="BV753" s="372">
        <v>6.4988000000000004E-2</v>
      </c>
      <c r="BW753" s="369"/>
      <c r="BX753" s="312"/>
      <c r="BY753" s="370"/>
      <c r="BZ753" s="370"/>
      <c r="CA753" s="370"/>
      <c r="CB753" s="312"/>
      <c r="CC753" s="312"/>
      <c r="CD753" s="308"/>
      <c r="CE753" s="312"/>
      <c r="CF753" s="312"/>
      <c r="CG753" s="312"/>
      <c r="CH753" s="312"/>
      <c r="CI753" s="384"/>
      <c r="CJ753" s="312"/>
      <c r="CK753" s="372"/>
      <c r="CL753" s="369"/>
      <c r="CM753" s="312"/>
      <c r="CN753" s="370"/>
      <c r="CO753" s="370"/>
      <c r="CP753" s="370"/>
      <c r="CQ753" s="312"/>
      <c r="CR753" s="312"/>
      <c r="CS753" s="308"/>
      <c r="CT753" s="312"/>
      <c r="CU753" s="312"/>
      <c r="CV753" s="312"/>
      <c r="CW753" s="312"/>
      <c r="CX753" s="384"/>
      <c r="CY753" s="312"/>
      <c r="CZ753" s="372"/>
    </row>
    <row r="754" spans="1:104" s="1" customFormat="1" hidden="1">
      <c r="A754" s="270">
        <v>45313</v>
      </c>
      <c r="B754" s="380"/>
      <c r="C754" s="381"/>
      <c r="D754" s="382"/>
      <c r="E754" s="382"/>
      <c r="F754" s="382"/>
      <c r="G754" s="312"/>
      <c r="H754" s="308"/>
      <c r="I754" s="308"/>
      <c r="J754" s="308"/>
      <c r="K754" s="308"/>
      <c r="L754" s="308"/>
      <c r="M754" s="371"/>
      <c r="N754" s="371"/>
      <c r="O754" s="312"/>
      <c r="P754" s="383"/>
      <c r="Q754" s="369">
        <v>0</v>
      </c>
      <c r="R754" s="312"/>
      <c r="S754" s="370">
        <v>0.51353305650329595</v>
      </c>
      <c r="T754" s="370">
        <v>2.0395799999999999</v>
      </c>
      <c r="U754" s="370">
        <v>0</v>
      </c>
      <c r="V754" s="312">
        <f>_xll.SRS1Splines.Functions25.Linear_Interp(V_NK3!$P$8:$P$32,V_NK3!$R$8:$R$32,AC754)</f>
        <v>527.64969187999998</v>
      </c>
      <c r="W754" s="312">
        <f>(V754/V_NK3!$R$28)*100</f>
        <v>97.32592038141496</v>
      </c>
      <c r="X754" s="308">
        <f>V754-V_NK3!$R$8</f>
        <v>471.07103988</v>
      </c>
      <c r="Y754" s="308">
        <f>IFERROR((V754 - V_NK3!$V$10) / (V_NK3!$V$9- V_NK3!$V$10) * 100, 0)</f>
        <v>97.01433545668776</v>
      </c>
      <c r="Z754" s="308">
        <v>541.79999999999995</v>
      </c>
      <c r="AA754" s="308">
        <v>521</v>
      </c>
      <c r="AB754" s="312">
        <v>539.21</v>
      </c>
      <c r="AC754" s="371">
        <v>540.62</v>
      </c>
      <c r="AD754" s="308">
        <v>0.36</v>
      </c>
      <c r="AE754" s="372">
        <v>0.50360000000000005</v>
      </c>
      <c r="AF754" s="373">
        <v>0</v>
      </c>
      <c r="AG754" s="312"/>
      <c r="AH754" s="370">
        <v>2.0050879086460878</v>
      </c>
      <c r="AI754" s="370">
        <v>2.5341960000000001</v>
      </c>
      <c r="AJ754" s="370"/>
      <c r="AK754" s="312">
        <f>_xll.SRS1Splines.Functions25.Linear_Interp(V_NK2!$R$10:$R$21,V_NK2!$T$10:$T$21,AR754)</f>
        <v>60.828057142886699</v>
      </c>
      <c r="AL754" s="312">
        <f>(AK754/V_NK2!$T$18)*100</f>
        <v>85.193357342978558</v>
      </c>
      <c r="AM754" s="308">
        <f>AK754-V_NK2!$T$11</f>
        <v>20.008057142858902</v>
      </c>
      <c r="AN754" s="308">
        <f>IFERROR((AK754 - V_NK2!$X$12) / (V_NK2!$X$11- V_NK2!$X$12) * 100, 0)</f>
        <v>65.428571428580398</v>
      </c>
      <c r="AO754" s="308">
        <v>427</v>
      </c>
      <c r="AP754" s="308">
        <v>420</v>
      </c>
      <c r="AQ754" s="308">
        <v>425.08</v>
      </c>
      <c r="AR754" s="371">
        <v>424.58</v>
      </c>
      <c r="AS754" s="312">
        <v>0.43</v>
      </c>
      <c r="AT754" s="372">
        <v>0.59</v>
      </c>
      <c r="AU754" s="369"/>
      <c r="AV754" s="312"/>
      <c r="AW754" s="370">
        <v>2.4999915800000001</v>
      </c>
      <c r="AX754" s="370">
        <v>2.6504545500000001</v>
      </c>
      <c r="AY754" s="370"/>
      <c r="AZ754" s="312">
        <f>_xll.SRS1Splines.Functions25.Linear_Interp(V_NNG3A!$H$4:$H$12,V_NNG3A!$I$4:$I$12,BF754)</f>
        <v>12.948449999999999</v>
      </c>
      <c r="BA754" s="312">
        <f>(AZ754/V_NNG3A!$I$8)*100</f>
        <v>93.490613718411552</v>
      </c>
      <c r="BB754" s="308">
        <f>_xll.SRS1Splines.Functions25.Linear_Interp(V_NNG3A!$H$4:$H$12,V_NNG3A!$J$4:$J$12,BF754)</f>
        <v>1.96086379310349</v>
      </c>
      <c r="BC754" s="308">
        <f>IFERROR((AZ754-V_NNG3A!$J$20) / (V_NNG3A!$J$19-V_NNG3A!$J$20) * 100, 0)</f>
        <v>68.503854957234623</v>
      </c>
      <c r="BD754" s="308">
        <v>1050</v>
      </c>
      <c r="BE754" s="308">
        <v>1047</v>
      </c>
      <c r="BF754" s="374">
        <v>1049.27</v>
      </c>
      <c r="BG754" s="312">
        <v>8.6400000000000005E-2</v>
      </c>
      <c r="BH754" s="372">
        <v>7.8100000000000003E-2</v>
      </c>
      <c r="BI754" s="369"/>
      <c r="BJ754" s="312"/>
      <c r="BK754" s="370">
        <v>0.44936723091512598</v>
      </c>
      <c r="BL754" s="370">
        <v>0.44978389758179205</v>
      </c>
      <c r="BM754" s="370">
        <f t="shared" si="8"/>
        <v>-4.1666666666606567E-4</v>
      </c>
      <c r="BN754" s="312">
        <f>_xll.SRS1Splines.Functions25.Linear_Interp(V_XNN1!$K$3:$K$8,V_XNN1!$L$3:$L$8,BT754)</f>
        <v>0.18840000000000001</v>
      </c>
      <c r="BO754" s="312">
        <f>(BN754/V_XNN1!$L$7)*100</f>
        <v>89.714285714285722</v>
      </c>
      <c r="BP754" s="312">
        <f>_xll.SRS1Splines.Functions25.Linear_Interp(V_XNN1!$K$3:$K$8,V_XNN1!$M$3:$M$8,BT754)</f>
        <v>3.2400000000000199E-2</v>
      </c>
      <c r="BQ754" s="308">
        <f>IFERROR((BN754 - V_XNN1!$M$16) / (V_XNN1!$M$15- V_XNN1!$M$16) * 100, 0)</f>
        <v>5.5710306406685968</v>
      </c>
      <c r="BR754" s="308">
        <v>252</v>
      </c>
      <c r="BS754" s="308">
        <v>249</v>
      </c>
      <c r="BT754" s="374">
        <v>250.8</v>
      </c>
      <c r="BU754" s="312">
        <v>4.3999999999999997E-2</v>
      </c>
      <c r="BV754" s="372">
        <v>7.3194000000000009E-2</v>
      </c>
      <c r="BW754" s="369"/>
      <c r="BX754" s="312"/>
      <c r="BY754" s="370"/>
      <c r="BZ754" s="370"/>
      <c r="CA754" s="370"/>
      <c r="CB754" s="312"/>
      <c r="CC754" s="312"/>
      <c r="CD754" s="308"/>
      <c r="CE754" s="312"/>
      <c r="CF754" s="312"/>
      <c r="CG754" s="312"/>
      <c r="CH754" s="312"/>
      <c r="CI754" s="384"/>
      <c r="CJ754" s="312"/>
      <c r="CK754" s="372"/>
      <c r="CL754" s="369"/>
      <c r="CM754" s="312"/>
      <c r="CN754" s="370"/>
      <c r="CO754" s="370"/>
      <c r="CP754" s="370"/>
      <c r="CQ754" s="312"/>
      <c r="CR754" s="312"/>
      <c r="CS754" s="308"/>
      <c r="CT754" s="312"/>
      <c r="CU754" s="312"/>
      <c r="CV754" s="312"/>
      <c r="CW754" s="312"/>
      <c r="CX754" s="384"/>
      <c r="CY754" s="312"/>
      <c r="CZ754" s="372"/>
    </row>
    <row r="755" spans="1:104" s="1" customFormat="1" hidden="1">
      <c r="A755" s="270">
        <v>45314</v>
      </c>
      <c r="B755" s="380"/>
      <c r="C755" s="381"/>
      <c r="D755" s="382"/>
      <c r="E755" s="382"/>
      <c r="F755" s="382"/>
      <c r="G755" s="312"/>
      <c r="H755" s="308"/>
      <c r="I755" s="308"/>
      <c r="J755" s="308"/>
      <c r="K755" s="308"/>
      <c r="L755" s="308"/>
      <c r="M755" s="371"/>
      <c r="N755" s="371"/>
      <c r="O755" s="312"/>
      <c r="P755" s="383"/>
      <c r="Q755" s="369">
        <v>0</v>
      </c>
      <c r="R755" s="312"/>
      <c r="S755" s="370">
        <v>4.1697641258239278E-2</v>
      </c>
      <c r="T755" s="370">
        <v>3.8568149999999997</v>
      </c>
      <c r="U755" s="370">
        <v>0</v>
      </c>
      <c r="V755" s="312">
        <f>_xll.SRS1Splines.Functions25.Linear_Interp(V_NK3!$P$8:$P$32,V_NK3!$R$8:$R$32,AC755)</f>
        <v>523.83457447999899</v>
      </c>
      <c r="W755" s="312">
        <f>(V755/V_NK3!$R$28)*100</f>
        <v>96.622215218629265</v>
      </c>
      <c r="X755" s="308">
        <f>V755-V_NK3!$R$8</f>
        <v>467.25592247999901</v>
      </c>
      <c r="Y755" s="308">
        <f>IFERROR((V755 - V_NK3!$V$10) / (V_NK3!$V$9- V_NK3!$V$10) * 100, 0)</f>
        <v>96.228634261079065</v>
      </c>
      <c r="Z755" s="308">
        <v>541.79999999999995</v>
      </c>
      <c r="AA755" s="308">
        <v>521</v>
      </c>
      <c r="AB755" s="312">
        <v>539.21</v>
      </c>
      <c r="AC755" s="371">
        <v>540.52</v>
      </c>
      <c r="AD755" s="308">
        <v>0.36</v>
      </c>
      <c r="AE755" s="372">
        <v>0.95229999999999992</v>
      </c>
      <c r="AF755" s="373">
        <v>0</v>
      </c>
      <c r="AG755" s="312"/>
      <c r="AH755" s="370">
        <v>3.4848937216152187</v>
      </c>
      <c r="AI755" s="370">
        <v>3.4880286000000003</v>
      </c>
      <c r="AJ755" s="370"/>
      <c r="AK755" s="312">
        <f>_xll.SRS1Splines.Functions25.Linear_Interp(V_NK2!$R$10:$R$21,V_NK2!$T$10:$T$21,AR755)</f>
        <v>61.3522857143153</v>
      </c>
      <c r="AL755" s="312">
        <f>(AK755/V_NK2!$T$18)*100</f>
        <v>85.927571028452803</v>
      </c>
      <c r="AM755" s="308">
        <f>AK755-V_NK2!$T$11</f>
        <v>20.532285714287504</v>
      </c>
      <c r="AN755" s="308">
        <f>IFERROR((AK755 - V_NK2!$X$12) / (V_NK2!$X$11- V_NK2!$X$12) * 100, 0)</f>
        <v>67.142857142866291</v>
      </c>
      <c r="AO755" s="308">
        <v>427</v>
      </c>
      <c r="AP755" s="308">
        <v>420</v>
      </c>
      <c r="AQ755" s="308">
        <v>425.06</v>
      </c>
      <c r="AR755" s="371">
        <v>424.7</v>
      </c>
      <c r="AS755" s="312">
        <v>0.43</v>
      </c>
      <c r="AT755" s="372">
        <v>0.81</v>
      </c>
      <c r="AU755" s="369"/>
      <c r="AV755" s="312"/>
      <c r="AW755" s="370">
        <v>2.4495841700000001</v>
      </c>
      <c r="AX755" s="370">
        <v>2.29912121</v>
      </c>
      <c r="AY755" s="370"/>
      <c r="AZ755" s="312">
        <f>_xll.SRS1Splines.Functions25.Linear_Interp(V_NNG3A!$H$4:$H$12,V_NNG3A!$I$4:$I$12,BF755)</f>
        <v>13.0101999999999</v>
      </c>
      <c r="BA755" s="312">
        <f>(AZ755/V_NNG3A!$I$8)*100</f>
        <v>93.93646209386209</v>
      </c>
      <c r="BB755" s="308">
        <f>_xll.SRS1Splines.Functions25.Linear_Interp(V_NNG3A!$H$4:$H$12,V_NNG3A!$J$4:$J$12,BF755)</f>
        <v>2.02261379310344</v>
      </c>
      <c r="BC755" s="308">
        <f>IFERROR((AZ755-V_NNG3A!$J$20) / (V_NNG3A!$J$19-V_NNG3A!$J$20) * 100, 0)</f>
        <v>70.661125165639731</v>
      </c>
      <c r="BD755" s="308">
        <v>1050</v>
      </c>
      <c r="BE755" s="308">
        <v>1047</v>
      </c>
      <c r="BF755" s="374">
        <v>1049.32</v>
      </c>
      <c r="BG755" s="312">
        <v>8.6400000000000005E-2</v>
      </c>
      <c r="BH755" s="372">
        <v>6.7820000000000005E-2</v>
      </c>
      <c r="BI755" s="369"/>
      <c r="BJ755" s="312"/>
      <c r="BK755" s="370">
        <v>0.28850999288762402</v>
      </c>
      <c r="BL755" s="370">
        <v>0.28863499288762401</v>
      </c>
      <c r="BM755" s="370">
        <f t="shared" si="8"/>
        <v>-1.2499999999998623E-4</v>
      </c>
      <c r="BN755" s="312">
        <f>_xll.SRS1Splines.Functions25.Linear_Interp(V_XNN1!$K$3:$K$8,V_XNN1!$L$3:$L$8,BT755)</f>
        <v>0.2064</v>
      </c>
      <c r="BO755" s="312">
        <f>(BN755/V_XNN1!$L$7)*100</f>
        <v>98.285714285714292</v>
      </c>
      <c r="BP755" s="312">
        <f>_xll.SRS1Splines.Functions25.Linear_Interp(V_XNN1!$K$3:$K$8,V_XNN1!$M$3:$M$8,BT755)</f>
        <v>5.0400000000000202E-2</v>
      </c>
      <c r="BQ755" s="308">
        <f>IFERROR((BN755 - V_XNN1!$M$16) / (V_XNN1!$M$15- V_XNN1!$M$16) * 100, 0)</f>
        <v>61.281337047353787</v>
      </c>
      <c r="BR755" s="308">
        <v>252</v>
      </c>
      <c r="BS755" s="308">
        <v>249</v>
      </c>
      <c r="BT755" s="374">
        <v>251.8</v>
      </c>
      <c r="BU755" s="312">
        <v>4.3999999999999997E-2</v>
      </c>
      <c r="BV755" s="372">
        <v>4.6969999999999998E-2</v>
      </c>
      <c r="BW755" s="369"/>
      <c r="BX755" s="312"/>
      <c r="BY755" s="370"/>
      <c r="BZ755" s="370"/>
      <c r="CA755" s="370"/>
      <c r="CB755" s="312"/>
      <c r="CC755" s="312"/>
      <c r="CD755" s="308"/>
      <c r="CE755" s="312"/>
      <c r="CF755" s="312"/>
      <c r="CG755" s="312"/>
      <c r="CH755" s="312"/>
      <c r="CI755" s="384"/>
      <c r="CJ755" s="312"/>
      <c r="CK755" s="372"/>
      <c r="CL755" s="369"/>
      <c r="CM755" s="312"/>
      <c r="CN755" s="370"/>
      <c r="CO755" s="370"/>
      <c r="CP755" s="370"/>
      <c r="CQ755" s="312"/>
      <c r="CR755" s="312"/>
      <c r="CS755" s="308"/>
      <c r="CT755" s="312"/>
      <c r="CU755" s="312"/>
      <c r="CV755" s="312"/>
      <c r="CW755" s="312"/>
      <c r="CX755" s="384"/>
      <c r="CY755" s="312"/>
      <c r="CZ755" s="372"/>
    </row>
    <row r="756" spans="1:104" s="1" customFormat="1" hidden="1">
      <c r="A756" s="270">
        <v>45315</v>
      </c>
      <c r="B756" s="380"/>
      <c r="C756" s="381"/>
      <c r="D756" s="382"/>
      <c r="E756" s="382"/>
      <c r="F756" s="382"/>
      <c r="G756" s="312"/>
      <c r="H756" s="308"/>
      <c r="I756" s="308"/>
      <c r="J756" s="308"/>
      <c r="K756" s="308"/>
      <c r="L756" s="308"/>
      <c r="M756" s="371"/>
      <c r="N756" s="371"/>
      <c r="O756" s="312"/>
      <c r="P756" s="383"/>
      <c r="Q756" s="369">
        <v>0</v>
      </c>
      <c r="R756" s="312"/>
      <c r="S756" s="370">
        <v>0.70534105650329593</v>
      </c>
      <c r="T756" s="370">
        <v>2.2313879999999999</v>
      </c>
      <c r="U756" s="370">
        <v>0</v>
      </c>
      <c r="V756" s="312">
        <f>_xll.SRS1Splines.Functions25.Linear_Interp(V_NK3!$P$8:$P$32,V_NK3!$R$8:$R$32,AC756)</f>
        <v>522.30852752000101</v>
      </c>
      <c r="W756" s="312">
        <f>(V756/V_NK3!$R$28)*100</f>
        <v>96.340733153515416</v>
      </c>
      <c r="X756" s="308">
        <f>V756-V_NK3!$R$8</f>
        <v>465.72987552000103</v>
      </c>
      <c r="Y756" s="308">
        <f>IFERROR((V756 - V_NK3!$V$10) / (V_NK3!$V$9- V_NK3!$V$10) * 100, 0)</f>
        <v>95.914353782836088</v>
      </c>
      <c r="Z756" s="308">
        <v>541.79999999999995</v>
      </c>
      <c r="AA756" s="308">
        <v>521</v>
      </c>
      <c r="AB756" s="312">
        <v>539.21</v>
      </c>
      <c r="AC756" s="371">
        <v>540.48</v>
      </c>
      <c r="AD756" s="308">
        <v>0.36</v>
      </c>
      <c r="AE756" s="372">
        <v>0.55096000000000001</v>
      </c>
      <c r="AF756" s="373">
        <v>0</v>
      </c>
      <c r="AG756" s="312"/>
      <c r="AH756" s="370">
        <v>2.2410117486460877</v>
      </c>
      <c r="AI756" s="370">
        <v>2.3806734000000001</v>
      </c>
      <c r="AJ756" s="370"/>
      <c r="AK756" s="312">
        <f>_xll.SRS1Splines.Functions25.Linear_Interp(V_NK2!$R$10:$R$21,V_NK2!$T$10:$T$21,AR756)</f>
        <v>61.046485714315303</v>
      </c>
      <c r="AL756" s="312">
        <f>(AK756/V_NK2!$T$18)*100</f>
        <v>85.499279711926192</v>
      </c>
      <c r="AM756" s="308">
        <f>AK756-V_NK2!$T$11</f>
        <v>20.226485714287506</v>
      </c>
      <c r="AN756" s="308">
        <f>IFERROR((AK756 - V_NK2!$X$12) / (V_NK2!$X$11- V_NK2!$X$12) * 100, 0)</f>
        <v>66.142857142866248</v>
      </c>
      <c r="AO756" s="308">
        <v>427</v>
      </c>
      <c r="AP756" s="308">
        <v>420</v>
      </c>
      <c r="AQ756" s="308">
        <v>425.04</v>
      </c>
      <c r="AR756" s="371">
        <v>424.63</v>
      </c>
      <c r="AS756" s="312">
        <v>0.43</v>
      </c>
      <c r="AT756" s="372">
        <v>0.55000000000000004</v>
      </c>
      <c r="AU756" s="369"/>
      <c r="AV756" s="312"/>
      <c r="AW756" s="370">
        <v>2.3848400700000001</v>
      </c>
      <c r="AX756" s="370">
        <v>1.99363636</v>
      </c>
      <c r="AY756" s="370"/>
      <c r="AZ756" s="312">
        <f>_xll.SRS1Splines.Functions25.Linear_Interp(V_NNG3A!$H$4:$H$12,V_NNG3A!$I$4:$I$12,BF756)</f>
        <v>13.170750000000099</v>
      </c>
      <c r="BA756" s="312">
        <f>(AZ756/V_NNG3A!$I$8)*100</f>
        <v>95.09566787003682</v>
      </c>
      <c r="BB756" s="308">
        <f>_xll.SRS1Splines.Functions25.Linear_Interp(V_NNG3A!$H$4:$H$12,V_NNG3A!$J$4:$J$12,BF756)</f>
        <v>2.1831637931035699</v>
      </c>
      <c r="BC756" s="308">
        <f>IFERROR((AZ756-V_NNG3A!$J$20) / (V_NNG3A!$J$19-V_NNG3A!$J$20) * 100, 0)</f>
        <v>76.27002770750903</v>
      </c>
      <c r="BD756" s="308">
        <v>1050</v>
      </c>
      <c r="BE756" s="308">
        <v>1047</v>
      </c>
      <c r="BF756" s="374">
        <v>1049.45</v>
      </c>
      <c r="BG756" s="312">
        <v>8.6400000000000005E-2</v>
      </c>
      <c r="BH756" s="372">
        <v>5.9139999999999998E-2</v>
      </c>
      <c r="BI756" s="369"/>
      <c r="BJ756" s="312"/>
      <c r="BK756" s="370">
        <v>0.39390792081555198</v>
      </c>
      <c r="BL756" s="370">
        <v>0.39394958748221898</v>
      </c>
      <c r="BM756" s="370">
        <f t="shared" si="8"/>
        <v>-4.1666666666995145E-5</v>
      </c>
      <c r="BN756" s="312">
        <f>_xll.SRS1Splines.Functions25.Linear_Interp(V_XNN1!$K$3:$K$8,V_XNN1!$L$3:$L$8,BT756)</f>
        <v>0.2046</v>
      </c>
      <c r="BO756" s="312">
        <f>(BN756/V_XNN1!$L$7)*100</f>
        <v>97.428571428571431</v>
      </c>
      <c r="BP756" s="312">
        <f>_xll.SRS1Splines.Functions25.Linear_Interp(V_XNN1!$K$3:$K$8,V_XNN1!$M$3:$M$8,BT756)</f>
        <v>4.8599999999999803E-2</v>
      </c>
      <c r="BQ756" s="308">
        <f>IFERROR((BN756 - V_XNN1!$M$16) / (V_XNN1!$M$15- V_XNN1!$M$16) * 100, 0)</f>
        <v>55.71030640668527</v>
      </c>
      <c r="BR756" s="308">
        <v>252</v>
      </c>
      <c r="BS756" s="308">
        <v>249</v>
      </c>
      <c r="BT756" s="374">
        <v>251.7</v>
      </c>
      <c r="BU756" s="312">
        <v>4.3999999999999997E-2</v>
      </c>
      <c r="BV756" s="372">
        <v>6.4107999999999998E-2</v>
      </c>
      <c r="BW756" s="369"/>
      <c r="BX756" s="312"/>
      <c r="BY756" s="370"/>
      <c r="BZ756" s="370"/>
      <c r="CA756" s="370"/>
      <c r="CB756" s="312"/>
      <c r="CC756" s="312"/>
      <c r="CD756" s="308"/>
      <c r="CE756" s="312"/>
      <c r="CF756" s="312"/>
      <c r="CG756" s="312"/>
      <c r="CH756" s="312"/>
      <c r="CI756" s="384"/>
      <c r="CJ756" s="312"/>
      <c r="CK756" s="372"/>
      <c r="CL756" s="369"/>
      <c r="CM756" s="312"/>
      <c r="CN756" s="370"/>
      <c r="CO756" s="370"/>
      <c r="CP756" s="370"/>
      <c r="CQ756" s="312"/>
      <c r="CR756" s="312"/>
      <c r="CS756" s="308"/>
      <c r="CT756" s="312"/>
      <c r="CU756" s="312"/>
      <c r="CV756" s="312"/>
      <c r="CW756" s="312"/>
      <c r="CX756" s="384"/>
      <c r="CY756" s="312"/>
      <c r="CZ756" s="372"/>
    </row>
    <row r="757" spans="1:104" s="1" customFormat="1" hidden="1">
      <c r="A757" s="270">
        <v>45316</v>
      </c>
      <c r="B757" s="380"/>
      <c r="C757" s="381"/>
      <c r="D757" s="382"/>
      <c r="E757" s="382"/>
      <c r="F757" s="382"/>
      <c r="G757" s="312"/>
      <c r="H757" s="308"/>
      <c r="I757" s="308"/>
      <c r="J757" s="308"/>
      <c r="K757" s="308"/>
      <c r="L757" s="308"/>
      <c r="M757" s="371"/>
      <c r="N757" s="371"/>
      <c r="O757" s="312"/>
      <c r="P757" s="383"/>
      <c r="Q757" s="369">
        <v>0</v>
      </c>
      <c r="R757" s="312"/>
      <c r="S757" s="370">
        <v>0.53296264125442416</v>
      </c>
      <c r="T757" s="370">
        <v>4.3480799999999995</v>
      </c>
      <c r="U757" s="370">
        <v>0</v>
      </c>
      <c r="V757" s="312">
        <f>_xll.SRS1Splines.Functions25.Linear_Interp(V_NK3!$P$8:$P$32,V_NK3!$R$8:$R$32,AC757)</f>
        <v>518.49341012000002</v>
      </c>
      <c r="W757" s="312">
        <f>(V757/V_NK3!$R$28)*100</f>
        <v>95.637027990729706</v>
      </c>
      <c r="X757" s="308">
        <f>V757-V_NK3!$R$8</f>
        <v>461.91475812000004</v>
      </c>
      <c r="Y757" s="308">
        <f>IFERROR((V757 - V_NK3!$V$10) / (V_NK3!$V$9- V_NK3!$V$10) * 100, 0)</f>
        <v>95.128652587227407</v>
      </c>
      <c r="Z757" s="308">
        <v>541.79999999999995</v>
      </c>
      <c r="AA757" s="308">
        <v>521</v>
      </c>
      <c r="AB757" s="312">
        <v>539.21</v>
      </c>
      <c r="AC757" s="371">
        <v>540.38</v>
      </c>
      <c r="AD757" s="308">
        <v>0.36</v>
      </c>
      <c r="AE757" s="372">
        <v>1.0735999999999999</v>
      </c>
      <c r="AF757" s="373">
        <v>0</v>
      </c>
      <c r="AG757" s="312"/>
      <c r="AH757" s="370">
        <v>4.089149671613959</v>
      </c>
      <c r="AI757" s="370">
        <v>3.7713900000000007</v>
      </c>
      <c r="AJ757" s="370"/>
      <c r="AK757" s="312">
        <f>_xll.SRS1Splines.Functions25.Linear_Interp(V_NK2!$R$10:$R$21,V_NK2!$T$10:$T$21,AR757)</f>
        <v>61.439657142886901</v>
      </c>
      <c r="AL757" s="312">
        <f>(AK757/V_NK2!$T$18)*100</f>
        <v>86.049939976032064</v>
      </c>
      <c r="AM757" s="308">
        <f>AK757-V_NK2!$T$11</f>
        <v>20.619657142859104</v>
      </c>
      <c r="AN757" s="308">
        <f>IFERROR((AK757 - V_NK2!$X$12) / (V_NK2!$X$11- V_NK2!$X$12) * 100, 0)</f>
        <v>67.428571428581151</v>
      </c>
      <c r="AO757" s="308">
        <v>427</v>
      </c>
      <c r="AP757" s="308">
        <v>420</v>
      </c>
      <c r="AQ757" s="308">
        <v>425.02</v>
      </c>
      <c r="AR757" s="371">
        <v>424.72</v>
      </c>
      <c r="AS757" s="312">
        <v>0.43</v>
      </c>
      <c r="AT757" s="372">
        <v>0.88</v>
      </c>
      <c r="AU757" s="369"/>
      <c r="AV757" s="312"/>
      <c r="AW757" s="370">
        <v>2.60082492</v>
      </c>
      <c r="AX757" s="370">
        <v>2.4804545500000001</v>
      </c>
      <c r="AY757" s="370"/>
      <c r="AZ757" s="312">
        <f>_xll.SRS1Splines.Functions25.Linear_Interp(V_NNG3A!$H$4:$H$12,V_NNG3A!$I$4:$I$12,BF757)</f>
        <v>13.22015</v>
      </c>
      <c r="BA757" s="312">
        <f>(AZ757/V_NNG3A!$I$8)*100</f>
        <v>95.452346570397111</v>
      </c>
      <c r="BB757" s="308">
        <f>_xll.SRS1Splines.Functions25.Linear_Interp(V_NNG3A!$H$4:$H$12,V_NNG3A!$J$4:$J$12,BF757)</f>
        <v>2.23256379310352</v>
      </c>
      <c r="BC757" s="308">
        <f>IFERROR((AZ757-V_NNG3A!$J$20) / (V_NNG3A!$J$19-V_NNG3A!$J$20) * 100, 0)</f>
        <v>77.995843874232435</v>
      </c>
      <c r="BD757" s="308">
        <v>1050</v>
      </c>
      <c r="BE757" s="308">
        <v>1047</v>
      </c>
      <c r="BF757" s="374">
        <v>1049.49</v>
      </c>
      <c r="BG757" s="312">
        <v>8.6400000000000005E-2</v>
      </c>
      <c r="BH757" s="372">
        <v>7.1749999999999994E-2</v>
      </c>
      <c r="BI757" s="369"/>
      <c r="BJ757" s="312"/>
      <c r="BK757" s="370">
        <v>0.39365792081555201</v>
      </c>
      <c r="BL757" s="370">
        <v>0.39394958748221898</v>
      </c>
      <c r="BM757" s="370">
        <f t="shared" si="8"/>
        <v>-2.9166666666696761E-4</v>
      </c>
      <c r="BN757" s="312">
        <f>_xll.SRS1Splines.Functions25.Linear_Interp(V_XNN1!$K$3:$K$8,V_XNN1!$L$3:$L$8,BT757)</f>
        <v>0.20280000000000001</v>
      </c>
      <c r="BO757" s="312">
        <f>(BN757/V_XNN1!$L$7)*100</f>
        <v>96.571428571428569</v>
      </c>
      <c r="BP757" s="312">
        <f>_xll.SRS1Splines.Functions25.Linear_Interp(V_XNN1!$K$3:$K$8,V_XNN1!$M$3:$M$8,BT757)</f>
        <v>4.6799999999999897E-2</v>
      </c>
      <c r="BQ757" s="308">
        <f>IFERROR((BN757 - V_XNN1!$M$16) / (V_XNN1!$M$15- V_XNN1!$M$16) * 100, 0)</f>
        <v>50.139275766016766</v>
      </c>
      <c r="BR757" s="308">
        <v>252</v>
      </c>
      <c r="BS757" s="308">
        <v>249</v>
      </c>
      <c r="BT757" s="374">
        <v>251.6</v>
      </c>
      <c r="BU757" s="312">
        <v>0.04</v>
      </c>
      <c r="BV757" s="372">
        <v>6.4107999999999998E-2</v>
      </c>
      <c r="BW757" s="369"/>
      <c r="BX757" s="312"/>
      <c r="BY757" s="370"/>
      <c r="BZ757" s="370"/>
      <c r="CA757" s="370"/>
      <c r="CB757" s="312"/>
      <c r="CC757" s="312"/>
      <c r="CD757" s="308"/>
      <c r="CE757" s="312"/>
      <c r="CF757" s="312"/>
      <c r="CG757" s="312"/>
      <c r="CH757" s="312"/>
      <c r="CI757" s="384"/>
      <c r="CJ757" s="312"/>
      <c r="CK757" s="372"/>
      <c r="CL757" s="369"/>
      <c r="CM757" s="312"/>
      <c r="CN757" s="370"/>
      <c r="CO757" s="370"/>
      <c r="CP757" s="370"/>
      <c r="CQ757" s="312"/>
      <c r="CR757" s="312"/>
      <c r="CS757" s="308"/>
      <c r="CT757" s="312"/>
      <c r="CU757" s="312"/>
      <c r="CV757" s="312"/>
      <c r="CW757" s="312"/>
      <c r="CX757" s="384"/>
      <c r="CY757" s="312"/>
      <c r="CZ757" s="372"/>
    </row>
    <row r="758" spans="1:104" s="1" customFormat="1" hidden="1">
      <c r="A758" s="270">
        <v>45317</v>
      </c>
      <c r="B758" s="380"/>
      <c r="C758" s="381"/>
      <c r="D758" s="382"/>
      <c r="E758" s="382"/>
      <c r="F758" s="382"/>
      <c r="G758" s="312"/>
      <c r="H758" s="308"/>
      <c r="I758" s="308"/>
      <c r="J758" s="308"/>
      <c r="K758" s="308"/>
      <c r="L758" s="308"/>
      <c r="M758" s="371"/>
      <c r="N758" s="371"/>
      <c r="O758" s="312"/>
      <c r="P758" s="383"/>
      <c r="Q758" s="369">
        <v>0</v>
      </c>
      <c r="R758" s="312"/>
      <c r="S758" s="370">
        <v>0.50137264125823977</v>
      </c>
      <c r="T758" s="370">
        <v>4.3164899999999999</v>
      </c>
      <c r="U758" s="370">
        <v>0</v>
      </c>
      <c r="V758" s="312">
        <f>_xll.SRS1Splines.Functions25.Linear_Interp(V_NK3!$P$8:$P$32,V_NK3!$R$8:$R$32,AC758)</f>
        <v>514.67829271999904</v>
      </c>
      <c r="W758" s="312">
        <f>(V758/V_NK3!$R$28)*100</f>
        <v>94.933322827943982</v>
      </c>
      <c r="X758" s="308">
        <f>V758-V_NK3!$R$8</f>
        <v>458.09964071999906</v>
      </c>
      <c r="Y758" s="308">
        <f>IFERROR((V758 - V_NK3!$V$10) / (V_NK3!$V$9- V_NK3!$V$10) * 100, 0)</f>
        <v>94.34295139161874</v>
      </c>
      <c r="Z758" s="308">
        <v>541.79999999999995</v>
      </c>
      <c r="AA758" s="308">
        <v>521</v>
      </c>
      <c r="AB758" s="312">
        <v>539.21</v>
      </c>
      <c r="AC758" s="371">
        <v>540.28</v>
      </c>
      <c r="AD758" s="308">
        <v>0.36</v>
      </c>
      <c r="AE758" s="372">
        <v>1.0657999999999999</v>
      </c>
      <c r="AF758" s="373">
        <v>0</v>
      </c>
      <c r="AG758" s="312"/>
      <c r="AH758" s="370">
        <v>4.0502939716152193</v>
      </c>
      <c r="AI758" s="370">
        <v>3.4516019999999998</v>
      </c>
      <c r="AJ758" s="370"/>
      <c r="AK758" s="312">
        <f>_xll.SRS1Splines.Functions25.Linear_Interp(V_NK2!$R$10:$R$21,V_NK2!$T$10:$T$21,AR758)</f>
        <v>62.138628571458298</v>
      </c>
      <c r="AL758" s="312">
        <f>(AK758/V_NK2!$T$18)*100</f>
        <v>87.028891556664277</v>
      </c>
      <c r="AM758" s="308">
        <f>AK758-V_NK2!$T$11</f>
        <v>21.318628571430501</v>
      </c>
      <c r="AN758" s="308">
        <f>IFERROR((AK758 - V_NK2!$X$12) / (V_NK2!$X$11- V_NK2!$X$12) * 100, 0)</f>
        <v>69.714285714295443</v>
      </c>
      <c r="AO758" s="308">
        <v>427</v>
      </c>
      <c r="AP758" s="308">
        <v>420</v>
      </c>
      <c r="AQ758" s="308">
        <v>425</v>
      </c>
      <c r="AR758" s="371">
        <v>424.88</v>
      </c>
      <c r="AS758" s="312">
        <v>0.43</v>
      </c>
      <c r="AT758" s="372">
        <v>0.8</v>
      </c>
      <c r="AU758" s="369"/>
      <c r="AV758" s="312"/>
      <c r="AW758" s="370">
        <v>2.7078114499999999</v>
      </c>
      <c r="AX758" s="370">
        <v>2.8281818200000002</v>
      </c>
      <c r="AY758" s="370"/>
      <c r="AZ758" s="312">
        <f>_xll.SRS1Splines.Functions25.Linear_Interp(V_NNG3A!$H$4:$H$12,V_NNG3A!$I$4:$I$12,BF758)</f>
        <v>13.170750000000099</v>
      </c>
      <c r="BA758" s="312">
        <f>(AZ758/V_NNG3A!$I$8)*100</f>
        <v>95.09566787003682</v>
      </c>
      <c r="BB758" s="308">
        <f>_xll.SRS1Splines.Functions25.Linear_Interp(V_NNG3A!$H$4:$H$12,V_NNG3A!$J$4:$J$12,BF758)</f>
        <v>2.1831637931035699</v>
      </c>
      <c r="BC758" s="308">
        <f>IFERROR((AZ758-V_NNG3A!$J$20) / (V_NNG3A!$J$19-V_NNG3A!$J$20) * 100, 0)</f>
        <v>76.27002770750903</v>
      </c>
      <c r="BD758" s="308">
        <v>1050</v>
      </c>
      <c r="BE758" s="308">
        <v>1047</v>
      </c>
      <c r="BF758" s="374">
        <v>1049.45</v>
      </c>
      <c r="BG758" s="312">
        <v>8.6400000000000005E-2</v>
      </c>
      <c r="BH758" s="372">
        <v>8.2500000000000004E-2</v>
      </c>
      <c r="BI758" s="369"/>
      <c r="BJ758" s="312"/>
      <c r="BK758" s="370">
        <v>0.39846278330962498</v>
      </c>
      <c r="BL758" s="370">
        <v>0.39854611664295903</v>
      </c>
      <c r="BM758" s="370">
        <f t="shared" si="8"/>
        <v>-8.33333333340458E-5</v>
      </c>
      <c r="BN758" s="312">
        <f>_xll.SRS1Splines.Functions25.Linear_Interp(V_XNN1!$K$3:$K$8,V_XNN1!$L$3:$L$8,BT758)</f>
        <v>0.192</v>
      </c>
      <c r="BO758" s="312">
        <f>(BN758/V_XNN1!$L$7)*100</f>
        <v>91.428571428571431</v>
      </c>
      <c r="BP758" s="312">
        <f>_xll.SRS1Splines.Functions25.Linear_Interp(V_XNN1!$K$3:$K$8,V_XNN1!$M$3:$M$8,BT758)</f>
        <v>3.5999999999999997E-2</v>
      </c>
      <c r="BQ758" s="308">
        <f>IFERROR((BN758 - V_XNN1!$M$16) / (V_XNN1!$M$15- V_XNN1!$M$16) * 100, 0)</f>
        <v>16.713091922005617</v>
      </c>
      <c r="BR758" s="308">
        <v>252</v>
      </c>
      <c r="BS758" s="308">
        <v>249</v>
      </c>
      <c r="BT758" s="374">
        <v>251</v>
      </c>
      <c r="BU758" s="312">
        <v>0.04</v>
      </c>
      <c r="BV758" s="372">
        <v>6.4855999999999997E-2</v>
      </c>
      <c r="BW758" s="369"/>
      <c r="BX758" s="312"/>
      <c r="BY758" s="370"/>
      <c r="BZ758" s="370"/>
      <c r="CA758" s="370"/>
      <c r="CB758" s="312"/>
      <c r="CC758" s="312"/>
      <c r="CD758" s="308"/>
      <c r="CE758" s="312"/>
      <c r="CF758" s="312"/>
      <c r="CG758" s="312"/>
      <c r="CH758" s="312"/>
      <c r="CI758" s="384"/>
      <c r="CJ758" s="312"/>
      <c r="CK758" s="372"/>
      <c r="CL758" s="369"/>
      <c r="CM758" s="312"/>
      <c r="CN758" s="370"/>
      <c r="CO758" s="370"/>
      <c r="CP758" s="370"/>
      <c r="CQ758" s="312"/>
      <c r="CR758" s="312"/>
      <c r="CS758" s="308"/>
      <c r="CT758" s="312"/>
      <c r="CU758" s="312"/>
      <c r="CV758" s="312"/>
      <c r="CW758" s="312"/>
      <c r="CX758" s="384"/>
      <c r="CY758" s="312"/>
      <c r="CZ758" s="372"/>
    </row>
    <row r="759" spans="1:104" s="1" customFormat="1" hidden="1">
      <c r="A759" s="270">
        <v>45318</v>
      </c>
      <c r="B759" s="380"/>
      <c r="C759" s="381"/>
      <c r="D759" s="382"/>
      <c r="E759" s="382"/>
      <c r="F759" s="382"/>
      <c r="G759" s="312"/>
      <c r="H759" s="308"/>
      <c r="I759" s="308"/>
      <c r="J759" s="308"/>
      <c r="K759" s="308"/>
      <c r="L759" s="308"/>
      <c r="M759" s="371"/>
      <c r="N759" s="371"/>
      <c r="O759" s="312"/>
      <c r="P759" s="383"/>
      <c r="Q759" s="369">
        <v>0</v>
      </c>
      <c r="R759" s="312"/>
      <c r="S759" s="370">
        <v>0.26441755650329568</v>
      </c>
      <c r="T759" s="370">
        <v>1.7904644999999997</v>
      </c>
      <c r="U759" s="370">
        <v>0</v>
      </c>
      <c r="V759" s="312">
        <f>_xll.SRS1Splines.Functions25.Linear_Interp(V_NK3!$P$8:$P$32,V_NK3!$R$8:$R$32,AC759)</f>
        <v>513.15224576000003</v>
      </c>
      <c r="W759" s="312">
        <f>(V759/V_NK3!$R$28)*100</f>
        <v>94.651840762829963</v>
      </c>
      <c r="X759" s="308">
        <f>V759-V_NK3!$R$8</f>
        <v>456.57359376000005</v>
      </c>
      <c r="Y759" s="308">
        <f>IFERROR((V759 - V_NK3!$V$10) / (V_NK3!$V$9- V_NK3!$V$10) * 100, 0)</f>
        <v>94.028670913375549</v>
      </c>
      <c r="Z759" s="308">
        <v>541.79999999999995</v>
      </c>
      <c r="AA759" s="308">
        <v>521</v>
      </c>
      <c r="AB759" s="312">
        <v>539.21</v>
      </c>
      <c r="AC759" s="371">
        <v>540.24</v>
      </c>
      <c r="AD759" s="308">
        <v>0.36</v>
      </c>
      <c r="AE759" s="372">
        <v>0.44208999999999998</v>
      </c>
      <c r="AF759" s="373">
        <v>0</v>
      </c>
      <c r="AG759" s="312"/>
      <c r="AH759" s="370">
        <v>1.6986758436460874</v>
      </c>
      <c r="AI759" s="370">
        <v>2.341269</v>
      </c>
      <c r="AJ759" s="370"/>
      <c r="AK759" s="312">
        <f>_xll.SRS1Splines.Functions25.Linear_Interp(V_NK2!$R$10:$R$21,V_NK2!$T$10:$T$21,AR759)</f>
        <v>61.963885714315303</v>
      </c>
      <c r="AL759" s="312">
        <f>(AK759/V_NK2!$T$18)*100</f>
        <v>86.784153661506025</v>
      </c>
      <c r="AM759" s="308">
        <f>AK759-V_NK2!$T$11</f>
        <v>21.143885714287507</v>
      </c>
      <c r="AN759" s="308">
        <f>IFERROR((AK759 - V_NK2!$X$12) / (V_NK2!$X$11- V_NK2!$X$12) * 100, 0)</f>
        <v>69.142857142866404</v>
      </c>
      <c r="AO759" s="308">
        <v>427</v>
      </c>
      <c r="AP759" s="308">
        <v>420</v>
      </c>
      <c r="AQ759" s="308">
        <v>425.02</v>
      </c>
      <c r="AR759" s="371">
        <v>424.84</v>
      </c>
      <c r="AS759" s="312">
        <v>0.43</v>
      </c>
      <c r="AT759" s="372">
        <v>0.54</v>
      </c>
      <c r="AU759" s="369"/>
      <c r="AV759" s="312"/>
      <c r="AW759" s="370">
        <v>2.8127272699999999</v>
      </c>
      <c r="AX759" s="370">
        <v>2.8127272699999999</v>
      </c>
      <c r="AY759" s="370"/>
      <c r="AZ759" s="312">
        <f>_xll.SRS1Splines.Functions25.Linear_Interp(V_NNG3A!$H$4:$H$12,V_NNG3A!$I$4:$I$12,BF759)</f>
        <v>13.170750000000099</v>
      </c>
      <c r="BA759" s="312">
        <f>(AZ759/V_NNG3A!$I$8)*100</f>
        <v>95.09566787003682</v>
      </c>
      <c r="BB759" s="308">
        <f>_xll.SRS1Splines.Functions25.Linear_Interp(V_NNG3A!$H$4:$H$12,V_NNG3A!$J$4:$J$12,BF759)</f>
        <v>2.1831637931035699</v>
      </c>
      <c r="BC759" s="308">
        <f>IFERROR((AZ759-V_NNG3A!$J$20) / (V_NNG3A!$J$19-V_NNG3A!$J$20) * 100, 0)</f>
        <v>76.27002770750903</v>
      </c>
      <c r="BD759" s="308">
        <v>1050</v>
      </c>
      <c r="BE759" s="308">
        <v>1047</v>
      </c>
      <c r="BF759" s="374">
        <v>1049.45</v>
      </c>
      <c r="BG759" s="312">
        <v>8.6400000000000005E-2</v>
      </c>
      <c r="BH759" s="372">
        <v>8.3049999999999999E-2</v>
      </c>
      <c r="BI759" s="369"/>
      <c r="BJ759" s="312"/>
      <c r="BK759" s="370">
        <v>0.32494000000000001</v>
      </c>
      <c r="BL759" s="370">
        <v>0.27186503556187802</v>
      </c>
      <c r="BM759" s="370">
        <f t="shared" si="8"/>
        <v>5.3074964438121985E-2</v>
      </c>
      <c r="BN759" s="312">
        <f>_xll.SRS1Splines.Functions25.Linear_Interp(V_XNN1!$K$3:$K$8,V_XNN1!$L$3:$L$8,BT759)</f>
        <v>0.20280000000000001</v>
      </c>
      <c r="BO759" s="312">
        <f>(BN759/V_XNN1!$L$7)*100</f>
        <v>96.571428571428569</v>
      </c>
      <c r="BP759" s="312">
        <f>_xll.SRS1Splines.Functions25.Linear_Interp(V_XNN1!$K$3:$K$8,V_XNN1!$M$3:$M$8,BT759)</f>
        <v>4.6799999999999897E-2</v>
      </c>
      <c r="BQ759" s="308">
        <f>IFERROR((BN759 - V_XNN1!$M$16) / (V_XNN1!$M$15- V_XNN1!$M$16) * 100, 0)</f>
        <v>50.139275766016766</v>
      </c>
      <c r="BR759" s="308">
        <v>252</v>
      </c>
      <c r="BS759" s="308">
        <v>249</v>
      </c>
      <c r="BT759" s="374">
        <v>251.6</v>
      </c>
      <c r="BU759" s="312">
        <v>0.04</v>
      </c>
      <c r="BV759" s="372">
        <v>4.4241000000000003E-2</v>
      </c>
      <c r="BW759" s="369"/>
      <c r="BX759" s="312"/>
      <c r="BY759" s="370"/>
      <c r="BZ759" s="370"/>
      <c r="CA759" s="370"/>
      <c r="CB759" s="312"/>
      <c r="CC759" s="312"/>
      <c r="CD759" s="308"/>
      <c r="CE759" s="312"/>
      <c r="CF759" s="312"/>
      <c r="CG759" s="312"/>
      <c r="CH759" s="312"/>
      <c r="CI759" s="384"/>
      <c r="CJ759" s="312"/>
      <c r="CK759" s="372"/>
      <c r="CL759" s="369"/>
      <c r="CM759" s="312"/>
      <c r="CN759" s="370"/>
      <c r="CO759" s="370"/>
      <c r="CP759" s="370"/>
      <c r="CQ759" s="312"/>
      <c r="CR759" s="312"/>
      <c r="CS759" s="308"/>
      <c r="CT759" s="312"/>
      <c r="CU759" s="312"/>
      <c r="CV759" s="312"/>
      <c r="CW759" s="312"/>
      <c r="CX759" s="384"/>
      <c r="CY759" s="312"/>
      <c r="CZ759" s="372"/>
    </row>
    <row r="760" spans="1:104" s="1" customFormat="1" hidden="1">
      <c r="A760" s="270">
        <v>45319</v>
      </c>
      <c r="B760" s="380"/>
      <c r="C760" s="381"/>
      <c r="D760" s="382"/>
      <c r="E760" s="382"/>
      <c r="F760" s="382"/>
      <c r="G760" s="312"/>
      <c r="H760" s="308"/>
      <c r="I760" s="308"/>
      <c r="J760" s="308"/>
      <c r="K760" s="308"/>
      <c r="L760" s="308"/>
      <c r="M760" s="371"/>
      <c r="N760" s="371"/>
      <c r="O760" s="312"/>
      <c r="P760" s="383"/>
      <c r="Q760" s="369">
        <v>0</v>
      </c>
      <c r="R760" s="312"/>
      <c r="S760" s="370">
        <v>0.18159505650329566</v>
      </c>
      <c r="T760" s="370">
        <v>1.7076419999999997</v>
      </c>
      <c r="U760" s="370">
        <v>0</v>
      </c>
      <c r="V760" s="312">
        <f>_xll.SRS1Splines.Functions25.Linear_Interp(V_NK3!$P$8:$P$32,V_NK3!$R$8:$R$32,AC760)</f>
        <v>511.62619880000199</v>
      </c>
      <c r="W760" s="312">
        <f>(V760/V_NK3!$R$28)*100</f>
        <v>94.3703586977161</v>
      </c>
      <c r="X760" s="308">
        <f>V760-V_NK3!$R$8</f>
        <v>455.04754680000201</v>
      </c>
      <c r="Y760" s="308">
        <f>IFERROR((V760 - V_NK3!$V$10) / (V_NK3!$V$9- V_NK3!$V$10) * 100, 0)</f>
        <v>93.714390435132557</v>
      </c>
      <c r="Z760" s="308">
        <v>541.79999999999995</v>
      </c>
      <c r="AA760" s="308">
        <v>521</v>
      </c>
      <c r="AB760" s="312">
        <v>539.21</v>
      </c>
      <c r="AC760" s="371">
        <v>540.20000000000005</v>
      </c>
      <c r="AD760" s="308">
        <v>0.36</v>
      </c>
      <c r="AE760" s="372">
        <v>0.42163999999999996</v>
      </c>
      <c r="AF760" s="373">
        <v>0</v>
      </c>
      <c r="AG760" s="312"/>
      <c r="AH760" s="370">
        <v>1.5968041686460874</v>
      </c>
      <c r="AI760" s="370">
        <v>1.44648</v>
      </c>
      <c r="AJ760" s="370"/>
      <c r="AK760" s="312">
        <f>_xll.SRS1Splines.Functions25.Linear_Interp(V_NK2!$R$10:$R$21,V_NK2!$T$10:$T$21,AR760)</f>
        <v>61.963885714315303</v>
      </c>
      <c r="AL760" s="312">
        <f>(AK760/V_NK2!$T$18)*100</f>
        <v>86.784153661506025</v>
      </c>
      <c r="AM760" s="308">
        <f>AK760-V_NK2!$T$11</f>
        <v>21.143885714287507</v>
      </c>
      <c r="AN760" s="308">
        <f>IFERROR((AK760 - V_NK2!$X$12) / (V_NK2!$X$11- V_NK2!$X$12) * 100, 0)</f>
        <v>69.142857142866404</v>
      </c>
      <c r="AO760" s="308">
        <v>427</v>
      </c>
      <c r="AP760" s="308">
        <v>420</v>
      </c>
      <c r="AQ760" s="308">
        <v>425.03</v>
      </c>
      <c r="AR760" s="371">
        <v>424.84</v>
      </c>
      <c r="AS760" s="312">
        <v>0.43</v>
      </c>
      <c r="AT760" s="372">
        <v>0.34</v>
      </c>
      <c r="AU760" s="369"/>
      <c r="AV760" s="312"/>
      <c r="AW760" s="370">
        <v>2.6923569000000001</v>
      </c>
      <c r="AX760" s="370">
        <v>2.8127272699999999</v>
      </c>
      <c r="AY760" s="370"/>
      <c r="AZ760" s="312">
        <f>_xll.SRS1Splines.Functions25.Linear_Interp(V_NNG3A!$H$4:$H$12,V_NNG3A!$I$4:$I$12,BF760)</f>
        <v>13.121350000000101</v>
      </c>
      <c r="BA760" s="312">
        <f>(AZ760/V_NNG3A!$I$8)*100</f>
        <v>94.738989169675818</v>
      </c>
      <c r="BB760" s="308">
        <f>_xll.SRS1Splines.Functions25.Linear_Interp(V_NNG3A!$H$4:$H$12,V_NNG3A!$J$4:$J$12,BF760)</f>
        <v>2.13376379310361</v>
      </c>
      <c r="BC760" s="308">
        <f>IFERROR((AZ760-V_NNG3A!$J$20) / (V_NNG3A!$J$19-V_NNG3A!$J$20) * 100, 0)</f>
        <v>74.544211540782214</v>
      </c>
      <c r="BD760" s="308">
        <v>1050</v>
      </c>
      <c r="BE760" s="308">
        <v>1047</v>
      </c>
      <c r="BF760" s="374">
        <v>1049.4100000000001</v>
      </c>
      <c r="BG760" s="312">
        <v>8.6400000000000005E-2</v>
      </c>
      <c r="BH760" s="372">
        <v>8.3019999999999997E-2</v>
      </c>
      <c r="BI760" s="369"/>
      <c r="BJ760" s="312"/>
      <c r="BK760" s="370">
        <v>0.49256699999999998</v>
      </c>
      <c r="BL760" s="370">
        <v>0.42074219061166396</v>
      </c>
      <c r="BM760" s="370">
        <f t="shared" si="8"/>
        <v>7.1824809388336019E-2</v>
      </c>
      <c r="BN760" s="312">
        <f>_xll.SRS1Splines.Functions25.Linear_Interp(V_XNN1!$K$3:$K$8,V_XNN1!$L$3:$L$8,BT760)</f>
        <v>0.19470000000000001</v>
      </c>
      <c r="BO760" s="312">
        <f>(BN760/V_XNN1!$L$7)*100</f>
        <v>92.714285714285722</v>
      </c>
      <c r="BP760" s="312">
        <f>_xll.SRS1Splines.Functions25.Linear_Interp(V_XNN1!$K$3:$K$8,V_XNN1!$M$3:$M$8,BT760)</f>
        <v>3.8700000000000102E-2</v>
      </c>
      <c r="BQ760" s="308">
        <f>IFERROR((BN760 - V_XNN1!$M$16) / (V_XNN1!$M$15- V_XNN1!$M$16) * 100, 0)</f>
        <v>25.069637883008429</v>
      </c>
      <c r="BR760" s="308">
        <v>252</v>
      </c>
      <c r="BS760" s="308">
        <v>249</v>
      </c>
      <c r="BT760" s="374">
        <v>251.15</v>
      </c>
      <c r="BU760" s="312">
        <v>0.04</v>
      </c>
      <c r="BV760" s="372">
        <v>6.8468000000000001E-2</v>
      </c>
      <c r="BW760" s="369"/>
      <c r="BX760" s="312"/>
      <c r="BY760" s="370"/>
      <c r="BZ760" s="370"/>
      <c r="CA760" s="370"/>
      <c r="CB760" s="312"/>
      <c r="CC760" s="312"/>
      <c r="CD760" s="308"/>
      <c r="CE760" s="312"/>
      <c r="CF760" s="312"/>
      <c r="CG760" s="312"/>
      <c r="CH760" s="312"/>
      <c r="CI760" s="384"/>
      <c r="CJ760" s="312"/>
      <c r="CK760" s="372"/>
      <c r="CL760" s="369"/>
      <c r="CM760" s="312"/>
      <c r="CN760" s="370"/>
      <c r="CO760" s="370"/>
      <c r="CP760" s="370"/>
      <c r="CQ760" s="312"/>
      <c r="CR760" s="312"/>
      <c r="CS760" s="308"/>
      <c r="CT760" s="312"/>
      <c r="CU760" s="312"/>
      <c r="CV760" s="312"/>
      <c r="CW760" s="312"/>
      <c r="CX760" s="384"/>
      <c r="CY760" s="312"/>
      <c r="CZ760" s="372"/>
    </row>
    <row r="761" spans="1:104" s="1" customFormat="1" hidden="1">
      <c r="A761" s="270">
        <v>45320</v>
      </c>
      <c r="B761" s="380"/>
      <c r="C761" s="381"/>
      <c r="D761" s="382"/>
      <c r="E761" s="382"/>
      <c r="F761" s="382"/>
      <c r="G761" s="312"/>
      <c r="H761" s="308"/>
      <c r="I761" s="308"/>
      <c r="J761" s="308"/>
      <c r="K761" s="308"/>
      <c r="L761" s="308"/>
      <c r="M761" s="371"/>
      <c r="N761" s="371"/>
      <c r="O761" s="312"/>
      <c r="P761" s="383"/>
      <c r="Q761" s="369">
        <v>0</v>
      </c>
      <c r="R761" s="312"/>
      <c r="S761" s="370">
        <v>0.24149629237365722</v>
      </c>
      <c r="T761" s="370">
        <v>1.3860315000000001</v>
      </c>
      <c r="U761" s="370">
        <v>0</v>
      </c>
      <c r="V761" s="312">
        <f>_xll.SRS1Splines.Functions25.Linear_Interp(V_NK3!$P$8:$P$32,V_NK3!$R$8:$R$32,AC761)</f>
        <v>510.48166357999798</v>
      </c>
      <c r="W761" s="312">
        <f>(V761/V_NK3!$R$28)*100</f>
        <v>94.159247148879714</v>
      </c>
      <c r="X761" s="308">
        <f>V761-V_NK3!$R$8</f>
        <v>453.90301157999801</v>
      </c>
      <c r="Y761" s="308">
        <f>IFERROR((V761 - V_NK3!$V$10) / (V_NK3!$V$9- V_NK3!$V$10) * 100, 0)</f>
        <v>93.47868007644918</v>
      </c>
      <c r="Z761" s="308">
        <v>541.79999999999995</v>
      </c>
      <c r="AA761" s="308">
        <v>521</v>
      </c>
      <c r="AB761" s="312">
        <v>539.21</v>
      </c>
      <c r="AC761" s="371">
        <v>540.16999999999996</v>
      </c>
      <c r="AD761" s="308">
        <v>0.36</v>
      </c>
      <c r="AE761" s="372">
        <v>0.34223000000000003</v>
      </c>
      <c r="AF761" s="373">
        <v>0</v>
      </c>
      <c r="AG761" s="312"/>
      <c r="AH761" s="370">
        <v>1.3271221264833071</v>
      </c>
      <c r="AI761" s="370">
        <v>0.91702799999999995</v>
      </c>
      <c r="AJ761" s="370"/>
      <c r="AK761" s="312">
        <f>_xll.SRS1Splines.Functions25.Linear_Interp(V_NK2!$R$10:$R$21,V_NK2!$T$10:$T$21,AR761)</f>
        <v>62.182314285743999</v>
      </c>
      <c r="AL761" s="312">
        <f>(AK761/V_NK2!$T$18)*100</f>
        <v>87.090076030453773</v>
      </c>
      <c r="AM761" s="308">
        <f>AK761-V_NK2!$T$11</f>
        <v>21.362314285716202</v>
      </c>
      <c r="AN761" s="308">
        <f>IFERROR((AK761 - V_NK2!$X$12) / (V_NK2!$X$11- V_NK2!$X$12) * 100, 0)</f>
        <v>69.857142857152553</v>
      </c>
      <c r="AO761" s="308">
        <v>427</v>
      </c>
      <c r="AP761" s="308">
        <v>420</v>
      </c>
      <c r="AQ761" s="308">
        <v>424.92</v>
      </c>
      <c r="AR761" s="371">
        <v>424.89</v>
      </c>
      <c r="AS761" s="312">
        <v>0.43</v>
      </c>
      <c r="AT761" s="372">
        <v>0.21</v>
      </c>
      <c r="AU761" s="369"/>
      <c r="AV761" s="312"/>
      <c r="AW761" s="370">
        <v>2.9526578300000001</v>
      </c>
      <c r="AX761" s="370">
        <v>3.0429356099999998</v>
      </c>
      <c r="AY761" s="370"/>
      <c r="AZ761" s="312">
        <f>_xll.SRS1Splines.Functions25.Linear_Interp(V_NNG3A!$H$4:$H$12,V_NNG3A!$I$4:$I$12,BF761)</f>
        <v>13.0843000000001</v>
      </c>
      <c r="BA761" s="312">
        <f>(AZ761/V_NNG3A!$I$8)*100</f>
        <v>94.471480144405064</v>
      </c>
      <c r="BB761" s="308">
        <f>_xll.SRS1Splines.Functions25.Linear_Interp(V_NNG3A!$H$4:$H$12,V_NNG3A!$J$4:$J$12,BF761)</f>
        <v>2.0967137931036501</v>
      </c>
      <c r="BC761" s="308">
        <f>IFERROR((AZ761-V_NNG3A!$J$20) / (V_NNG3A!$J$19-V_NNG3A!$J$20) * 100, 0)</f>
        <v>73.249849415737032</v>
      </c>
      <c r="BD761" s="308">
        <v>1050</v>
      </c>
      <c r="BE761" s="308">
        <v>1047</v>
      </c>
      <c r="BF761" s="374">
        <v>1049.3800000000001</v>
      </c>
      <c r="BG761" s="312">
        <v>8.6400000000000005E-2</v>
      </c>
      <c r="BH761" s="372">
        <v>8.9630000000000001E-2</v>
      </c>
      <c r="BI761" s="369"/>
      <c r="BJ761" s="312"/>
      <c r="BK761" s="370">
        <v>0.37388655049786601</v>
      </c>
      <c r="BL761" s="370">
        <v>0.37421155049786603</v>
      </c>
      <c r="BM761" s="370">
        <f t="shared" si="8"/>
        <v>-3.2500000000001972E-4</v>
      </c>
      <c r="BN761" s="312">
        <f>_xll.SRS1Splines.Functions25.Linear_Interp(V_XNN1!$K$3:$K$8,V_XNN1!$L$3:$L$8,BT761)</f>
        <v>0.1875</v>
      </c>
      <c r="BO761" s="312">
        <f>(BN761/V_XNN1!$L$7)*100</f>
        <v>89.285714285714292</v>
      </c>
      <c r="BP761" s="312">
        <f>_xll.SRS1Splines.Functions25.Linear_Interp(V_XNN1!$K$3:$K$8,V_XNN1!$M$3:$M$8,BT761)</f>
        <v>3.15E-2</v>
      </c>
      <c r="BQ761" s="308">
        <f>IFERROR((BN761 - V_XNN1!$M$16) / (V_XNN1!$M$15- V_XNN1!$M$16) * 100, 0)</f>
        <v>2.7855153203342984</v>
      </c>
      <c r="BR761" s="308">
        <v>252</v>
      </c>
      <c r="BS761" s="308">
        <v>249</v>
      </c>
      <c r="BT761" s="374">
        <v>250.75</v>
      </c>
      <c r="BU761" s="312">
        <v>0.04</v>
      </c>
      <c r="BV761" s="372">
        <v>6.0895999999999999E-2</v>
      </c>
      <c r="BW761" s="369"/>
      <c r="BX761" s="312"/>
      <c r="BY761" s="370"/>
      <c r="BZ761" s="370"/>
      <c r="CA761" s="370"/>
      <c r="CB761" s="312"/>
      <c r="CC761" s="312"/>
      <c r="CD761" s="308"/>
      <c r="CE761" s="312"/>
      <c r="CF761" s="312"/>
      <c r="CG761" s="312"/>
      <c r="CH761" s="312"/>
      <c r="CI761" s="384"/>
      <c r="CJ761" s="312"/>
      <c r="CK761" s="372"/>
      <c r="CL761" s="369"/>
      <c r="CM761" s="312"/>
      <c r="CN761" s="370"/>
      <c r="CO761" s="370"/>
      <c r="CP761" s="370"/>
      <c r="CQ761" s="312"/>
      <c r="CR761" s="312"/>
      <c r="CS761" s="308"/>
      <c r="CT761" s="312"/>
      <c r="CU761" s="312"/>
      <c r="CV761" s="312"/>
      <c r="CW761" s="312"/>
      <c r="CX761" s="384"/>
      <c r="CY761" s="312"/>
      <c r="CZ761" s="372"/>
    </row>
    <row r="762" spans="1:104" s="1" customFormat="1" hidden="1">
      <c r="A762" s="270">
        <v>45321</v>
      </c>
      <c r="B762" s="380"/>
      <c r="C762" s="381"/>
      <c r="D762" s="382"/>
      <c r="E762" s="382"/>
      <c r="F762" s="382"/>
      <c r="G762" s="312"/>
      <c r="H762" s="308"/>
      <c r="I762" s="308"/>
      <c r="J762" s="308"/>
      <c r="K762" s="308"/>
      <c r="L762" s="308"/>
      <c r="M762" s="371"/>
      <c r="N762" s="371"/>
      <c r="O762" s="312"/>
      <c r="P762" s="383"/>
      <c r="Q762" s="369">
        <v>0</v>
      </c>
      <c r="R762" s="312"/>
      <c r="S762" s="370">
        <v>0.30103476412582386</v>
      </c>
      <c r="T762" s="370">
        <v>0.68254649999999983</v>
      </c>
      <c r="U762" s="370">
        <v>0</v>
      </c>
      <c r="V762" s="312">
        <f>_xll.SRS1Splines.Functions25.Linear_Interp(V_NK3!$P$8:$P$32,V_NK3!$R$8:$R$32,AC762)</f>
        <v>510.100151839999</v>
      </c>
      <c r="W762" s="312">
        <f>(V762/V_NK3!$R$28)*100</f>
        <v>94.088876632601341</v>
      </c>
      <c r="X762" s="308">
        <f>V762-V_NK3!$R$8</f>
        <v>453.52149983999902</v>
      </c>
      <c r="Y762" s="308">
        <f>IFERROR((V762 - V_NK3!$V$10) / (V_NK3!$V$9- V_NK3!$V$10) * 100, 0)</f>
        <v>93.400109956888542</v>
      </c>
      <c r="Z762" s="308">
        <v>541.79999999999995</v>
      </c>
      <c r="AA762" s="308">
        <v>521</v>
      </c>
      <c r="AB762" s="312">
        <v>539.21</v>
      </c>
      <c r="AC762" s="371">
        <v>540.16</v>
      </c>
      <c r="AD762" s="308">
        <v>0.36</v>
      </c>
      <c r="AE762" s="372">
        <v>0.16853000000000001</v>
      </c>
      <c r="AF762" s="373">
        <v>0</v>
      </c>
      <c r="AG762" s="312"/>
      <c r="AH762" s="370">
        <v>0.71363332216152175</v>
      </c>
      <c r="AI762" s="370">
        <v>0.77590800000000004</v>
      </c>
      <c r="AJ762" s="370"/>
      <c r="AK762" s="312">
        <f>_xll.SRS1Splines.Functions25.Linear_Interp(V_NK2!$R$10:$R$21,V_NK2!$T$10:$T$21,AR762)</f>
        <v>62.662857142886899</v>
      </c>
      <c r="AL762" s="312">
        <f>(AK762/V_NK2!$T$18)*100</f>
        <v>87.763105242138508</v>
      </c>
      <c r="AM762" s="308">
        <f>AK762-V_NK2!$T$11</f>
        <v>21.842857142859103</v>
      </c>
      <c r="AN762" s="308">
        <f>IFERROR((AK762 - V_NK2!$X$12) / (V_NK2!$X$11- V_NK2!$X$12) * 100, 0)</f>
        <v>71.42857142858135</v>
      </c>
      <c r="AO762" s="308">
        <v>427</v>
      </c>
      <c r="AP762" s="308">
        <v>420</v>
      </c>
      <c r="AQ762" s="308">
        <v>424.87</v>
      </c>
      <c r="AR762" s="371">
        <v>425</v>
      </c>
      <c r="AS762" s="312">
        <v>0.43</v>
      </c>
      <c r="AT762" s="372">
        <v>0.18</v>
      </c>
      <c r="AU762" s="369"/>
      <c r="AV762" s="312"/>
      <c r="AW762" s="370">
        <v>2.76234007</v>
      </c>
      <c r="AX762" s="370">
        <v>3.1836363599999999</v>
      </c>
      <c r="AY762" s="370"/>
      <c r="AZ762" s="312">
        <f>_xll.SRS1Splines.Functions25.Linear_Interp(V_NNG3A!$H$4:$H$12,V_NNG3A!$I$4:$I$12,BF762)</f>
        <v>12.9114</v>
      </c>
      <c r="BA762" s="312">
        <f>(AZ762/V_NNG3A!$I$8)*100</f>
        <v>93.223104693140797</v>
      </c>
      <c r="BB762" s="308">
        <f>_xll.SRS1Splines.Functions25.Linear_Interp(V_NNG3A!$H$4:$H$12,V_NNG3A!$J$4:$J$12,BF762)</f>
        <v>1.92381379310353</v>
      </c>
      <c r="BC762" s="308">
        <f>IFERROR((AZ762-V_NNG3A!$J$20) / (V_NNG3A!$J$19-V_NNG3A!$J$20) * 100, 0)</f>
        <v>67.209492832189511</v>
      </c>
      <c r="BD762" s="308">
        <v>1050</v>
      </c>
      <c r="BE762" s="308">
        <v>1047</v>
      </c>
      <c r="BF762" s="374">
        <v>1049.24</v>
      </c>
      <c r="BG762" s="312">
        <v>8.6400000000000005E-2</v>
      </c>
      <c r="BH762" s="372">
        <v>9.4030000000000002E-2</v>
      </c>
      <c r="BI762" s="369"/>
      <c r="BJ762" s="312"/>
      <c r="BK762" s="370">
        <v>0.29503626126126103</v>
      </c>
      <c r="BL762" s="370">
        <v>0.29539459459459505</v>
      </c>
      <c r="BM762" s="370">
        <f t="shared" si="8"/>
        <v>-3.5833333333401551E-4</v>
      </c>
      <c r="BN762" s="312">
        <f>_xll.SRS1Splines.Functions25.Linear_Interp(V_XNN1!$K$3:$K$8,V_XNN1!$L$3:$L$8,BT762)</f>
        <v>0.18659999999999999</v>
      </c>
      <c r="BO762" s="312">
        <f>(BN762/V_XNN1!$L$7)*100</f>
        <v>88.857142857142861</v>
      </c>
      <c r="BP762" s="312">
        <f>_xll.SRS1Splines.Functions25.Linear_Interp(V_XNN1!$K$3:$K$8,V_XNN1!$M$3:$M$8,BT762)</f>
        <v>3.0599999999999801E-2</v>
      </c>
      <c r="BQ762" s="308">
        <f>IFERROR((BN762 - V_XNN1!$M$16) / (V_XNN1!$M$15- V_XNN1!$M$16) * 100, 0)</f>
        <v>0</v>
      </c>
      <c r="BR762" s="308">
        <v>252</v>
      </c>
      <c r="BS762" s="308">
        <v>249</v>
      </c>
      <c r="BT762" s="374">
        <v>250.7</v>
      </c>
      <c r="BU762" s="312">
        <v>0.04</v>
      </c>
      <c r="BV762" s="372">
        <v>4.8070000000000002E-2</v>
      </c>
      <c r="BW762" s="369"/>
      <c r="BX762" s="312"/>
      <c r="BY762" s="370"/>
      <c r="BZ762" s="370"/>
      <c r="CA762" s="370"/>
      <c r="CB762" s="312"/>
      <c r="CC762" s="312"/>
      <c r="CD762" s="308"/>
      <c r="CE762" s="312"/>
      <c r="CF762" s="312"/>
      <c r="CG762" s="312"/>
      <c r="CH762" s="312"/>
      <c r="CI762" s="384"/>
      <c r="CJ762" s="312"/>
      <c r="CK762" s="372"/>
      <c r="CL762" s="369"/>
      <c r="CM762" s="312"/>
      <c r="CN762" s="370"/>
      <c r="CO762" s="370"/>
      <c r="CP762" s="370"/>
      <c r="CQ762" s="312"/>
      <c r="CR762" s="312"/>
      <c r="CS762" s="308"/>
      <c r="CT762" s="312"/>
      <c r="CU762" s="312"/>
      <c r="CV762" s="312"/>
      <c r="CW762" s="312"/>
      <c r="CX762" s="384"/>
      <c r="CY762" s="312"/>
      <c r="CZ762" s="372"/>
    </row>
    <row r="763" spans="1:104" s="1" customFormat="1" hidden="1">
      <c r="A763" s="270">
        <v>45322</v>
      </c>
      <c r="B763" s="380"/>
      <c r="C763" s="381"/>
      <c r="D763" s="382"/>
      <c r="E763" s="382"/>
      <c r="F763" s="382"/>
      <c r="G763" s="312"/>
      <c r="H763" s="308"/>
      <c r="I763" s="308"/>
      <c r="J763" s="308"/>
      <c r="K763" s="308"/>
      <c r="L763" s="308"/>
      <c r="M763" s="371"/>
      <c r="N763" s="371"/>
      <c r="O763" s="312"/>
      <c r="P763" s="383"/>
      <c r="Q763" s="369">
        <v>0</v>
      </c>
      <c r="R763" s="312"/>
      <c r="S763" s="370">
        <v>0.76302347174835206</v>
      </c>
      <c r="T763" s="370">
        <v>0</v>
      </c>
      <c r="U763" s="370">
        <v>0</v>
      </c>
      <c r="V763" s="312">
        <f>_xll.SRS1Splines.Functions25.Linear_Interp(V_NK3!$P$8:$P$32,V_NK3!$R$8:$R$32,AC763)</f>
        <v>510.86317531999799</v>
      </c>
      <c r="W763" s="312">
        <f>(V763/V_NK3!$R$28)*100</f>
        <v>94.229617665158258</v>
      </c>
      <c r="X763" s="308">
        <f>V763-V_NK3!$R$8</f>
        <v>454.28452331999802</v>
      </c>
      <c r="Y763" s="308">
        <f>IFERROR((V763 - V_NK3!$V$10) / (V_NK3!$V$9- V_NK3!$V$10) * 100, 0)</f>
        <v>93.557250196010031</v>
      </c>
      <c r="Z763" s="308">
        <v>541.79999999999995</v>
      </c>
      <c r="AA763" s="308">
        <v>521</v>
      </c>
      <c r="AB763" s="312">
        <v>539.21</v>
      </c>
      <c r="AC763" s="371">
        <v>540.17999999999995</v>
      </c>
      <c r="AD763" s="308">
        <v>0.36</v>
      </c>
      <c r="AE763" s="372">
        <v>0</v>
      </c>
      <c r="AF763" s="373">
        <v>0</v>
      </c>
      <c r="AG763" s="312"/>
      <c r="AH763" s="370">
        <v>0.25179774567695618</v>
      </c>
      <c r="AI763" s="370">
        <v>0.81160800000000011</v>
      </c>
      <c r="AJ763" s="370"/>
      <c r="AK763" s="312">
        <f>_xll.SRS1Splines.Functions25.Linear_Interp(V_NK2!$R$10:$R$21,V_NK2!$T$10:$T$21,AR763)</f>
        <v>62.2260000000297</v>
      </c>
      <c r="AL763" s="312">
        <f>(AK763/V_NK2!$T$18)*100</f>
        <v>87.151260504243268</v>
      </c>
      <c r="AM763" s="308">
        <f>AK763-V_NK2!$T$11</f>
        <v>21.406000000001903</v>
      </c>
      <c r="AN763" s="308">
        <f>IFERROR((AK763 - V_NK2!$X$12) / (V_NK2!$X$11- V_NK2!$X$12) * 100, 0)</f>
        <v>70.000000000009649</v>
      </c>
      <c r="AO763" s="308">
        <v>427</v>
      </c>
      <c r="AP763" s="308">
        <v>420</v>
      </c>
      <c r="AQ763" s="308">
        <v>425.03</v>
      </c>
      <c r="AR763" s="371">
        <v>424.9</v>
      </c>
      <c r="AS763" s="312">
        <v>0.43</v>
      </c>
      <c r="AT763" s="372">
        <v>0.19</v>
      </c>
      <c r="AU763" s="369"/>
      <c r="AV763" s="312"/>
      <c r="AW763" s="370">
        <v>2.5943518499999998</v>
      </c>
      <c r="AX763" s="370">
        <v>2.8050000000000002</v>
      </c>
      <c r="AY763" s="370"/>
      <c r="AZ763" s="312">
        <f>_xll.SRS1Splines.Functions25.Linear_Interp(V_NNG3A!$H$4:$H$12,V_NNG3A!$I$4:$I$12,BF763)</f>
        <v>12.824950000000101</v>
      </c>
      <c r="BA763" s="312">
        <f>(AZ763/V_NNG3A!$I$8)*100</f>
        <v>92.598916967509766</v>
      </c>
      <c r="BB763" s="308">
        <f>_xll.SRS1Splines.Functions25.Linear_Interp(V_NNG3A!$H$4:$H$12,V_NNG3A!$J$4:$J$12,BF763)</f>
        <v>1.83736379310361</v>
      </c>
      <c r="BC763" s="308">
        <f>IFERROR((AZ763-V_NNG3A!$J$20) / (V_NNG3A!$J$19-V_NNG3A!$J$20) * 100, 0)</f>
        <v>64.18931454042098</v>
      </c>
      <c r="BD763" s="308">
        <v>1050</v>
      </c>
      <c r="BE763" s="308">
        <v>1047</v>
      </c>
      <c r="BF763" s="374">
        <v>1049.17</v>
      </c>
      <c r="BG763" s="312">
        <v>8.6400000000000005E-2</v>
      </c>
      <c r="BH763" s="372">
        <v>8.2930000000000004E-2</v>
      </c>
      <c r="BI763" s="369"/>
      <c r="BJ763" s="312"/>
      <c r="BK763" s="370">
        <v>0.32345530583214799</v>
      </c>
      <c r="BL763" s="370">
        <v>0.32405530583214803</v>
      </c>
      <c r="BM763" s="370">
        <f t="shared" si="8"/>
        <v>-6.0000000000004494E-4</v>
      </c>
      <c r="BN763" s="312">
        <f>_xll.SRS1Splines.Functions25.Linear_Interp(V_XNN1!$K$3:$K$8,V_XNN1!$L$3:$L$8,BT763)</f>
        <v>0.18659999999999999</v>
      </c>
      <c r="BO763" s="312">
        <f>(BN763/V_XNN1!$L$7)*100</f>
        <v>88.857142857142861</v>
      </c>
      <c r="BP763" s="312">
        <f>_xll.SRS1Splines.Functions25.Linear_Interp(V_XNN1!$K$3:$K$8,V_XNN1!$M$3:$M$8,BT763)</f>
        <v>3.0599999999999801E-2</v>
      </c>
      <c r="BQ763" s="308">
        <f>IFERROR((BN763 - V_XNN1!$M$16) / (V_XNN1!$M$15- V_XNN1!$M$16) * 100, 0)</f>
        <v>0</v>
      </c>
      <c r="BR763" s="308">
        <v>252</v>
      </c>
      <c r="BS763" s="308">
        <v>249</v>
      </c>
      <c r="BT763" s="374">
        <v>250.7</v>
      </c>
      <c r="BU763" s="312">
        <v>3.5999999999999997E-2</v>
      </c>
      <c r="BV763" s="372">
        <v>5.2734000000000003E-2</v>
      </c>
      <c r="BW763" s="369"/>
      <c r="BX763" s="312"/>
      <c r="BY763" s="370"/>
      <c r="BZ763" s="370"/>
      <c r="CA763" s="370"/>
      <c r="CB763" s="312"/>
      <c r="CC763" s="312"/>
      <c r="CD763" s="308"/>
      <c r="CE763" s="312"/>
      <c r="CF763" s="312"/>
      <c r="CG763" s="312"/>
      <c r="CH763" s="312"/>
      <c r="CI763" s="384"/>
      <c r="CJ763" s="312"/>
      <c r="CK763" s="372"/>
      <c r="CL763" s="369"/>
      <c r="CM763" s="312"/>
      <c r="CN763" s="370"/>
      <c r="CO763" s="370"/>
      <c r="CP763" s="370"/>
      <c r="CQ763" s="312"/>
      <c r="CR763" s="312"/>
      <c r="CS763" s="308"/>
      <c r="CT763" s="312"/>
      <c r="CU763" s="312"/>
      <c r="CV763" s="312"/>
      <c r="CW763" s="312"/>
      <c r="CX763" s="384"/>
      <c r="CY763" s="312"/>
      <c r="CZ763" s="372"/>
    </row>
    <row r="764" spans="1:104" s="1" customFormat="1" hidden="1">
      <c r="A764" s="270">
        <v>45323</v>
      </c>
      <c r="B764" s="380"/>
      <c r="C764" s="381"/>
      <c r="D764" s="382"/>
      <c r="E764" s="382"/>
      <c r="F764" s="382"/>
      <c r="G764" s="312"/>
      <c r="H764" s="308"/>
      <c r="I764" s="308"/>
      <c r="J764" s="308"/>
      <c r="K764" s="308"/>
      <c r="L764" s="308"/>
      <c r="M764" s="371"/>
      <c r="N764" s="371"/>
      <c r="O764" s="312"/>
      <c r="P764" s="383"/>
      <c r="Q764" s="369">
        <v>0</v>
      </c>
      <c r="R764" s="312"/>
      <c r="S764" s="370">
        <v>0.3815117358779907</v>
      </c>
      <c r="T764" s="370">
        <v>0</v>
      </c>
      <c r="U764" s="370">
        <v>0</v>
      </c>
      <c r="V764" s="312">
        <f>_xll.SRS1Splines.Functions25.Linear_Interp(V_NK3!$P$8:$P$32,V_NK3!$R$8:$R$32,AC764)</f>
        <v>511.24468706000198</v>
      </c>
      <c r="W764" s="312">
        <f>(V764/V_NK3!$R$28)*100</f>
        <v>94.299988181437556</v>
      </c>
      <c r="X764" s="308">
        <f>V764-V_NK3!$R$8</f>
        <v>454.666035060002</v>
      </c>
      <c r="Y764" s="308">
        <f>IFERROR((V764 - V_NK3!$V$10) / (V_NK3!$V$9- V_NK3!$V$10) * 100, 0)</f>
        <v>93.635820315571706</v>
      </c>
      <c r="Z764" s="308">
        <v>541.79999999999995</v>
      </c>
      <c r="AA764" s="308">
        <v>521</v>
      </c>
      <c r="AB764" s="312">
        <v>539.21</v>
      </c>
      <c r="AC764" s="371">
        <v>540.19000000000005</v>
      </c>
      <c r="AD764" s="308">
        <v>0.35</v>
      </c>
      <c r="AE764" s="372">
        <v>0</v>
      </c>
      <c r="AF764" s="373">
        <v>0</v>
      </c>
      <c r="AG764" s="312"/>
      <c r="AH764" s="370">
        <v>0.12589887283973697</v>
      </c>
      <c r="AI764" s="370">
        <v>1.3970880000000001</v>
      </c>
      <c r="AJ764" s="370"/>
      <c r="AK764" s="312">
        <f>_xll.SRS1Splines.Functions25.Linear_Interp(V_NK2!$R$10:$R$21,V_NK2!$T$10:$T$21,AR764)</f>
        <v>61.264914285743998</v>
      </c>
      <c r="AL764" s="312">
        <f>(AK764/V_NK2!$T$18)*100</f>
        <v>85.80520208087394</v>
      </c>
      <c r="AM764" s="308">
        <f>AK764-V_NK2!$T$11</f>
        <v>20.444914285716202</v>
      </c>
      <c r="AN764" s="308">
        <f>IFERROR((AK764 - V_NK2!$X$12) / (V_NK2!$X$11- V_NK2!$X$12) * 100, 0)</f>
        <v>66.857142857152411</v>
      </c>
      <c r="AO764" s="308">
        <v>427</v>
      </c>
      <c r="AP764" s="308">
        <v>420</v>
      </c>
      <c r="AQ764" s="308">
        <v>424.91</v>
      </c>
      <c r="AR764" s="371">
        <v>424.68</v>
      </c>
      <c r="AS764" s="312">
        <v>0.41499999999999998</v>
      </c>
      <c r="AT764" s="372">
        <v>0.32</v>
      </c>
      <c r="AU764" s="369"/>
      <c r="AV764" s="312"/>
      <c r="AW764" s="370">
        <v>2.46387205</v>
      </c>
      <c r="AX764" s="370">
        <v>2.0425757600000001</v>
      </c>
      <c r="AY764" s="370"/>
      <c r="AZ764" s="312">
        <f>_xll.SRS1Splines.Functions25.Linear_Interp(V_NNG3A!$H$4:$H$12,V_NNG3A!$I$4:$I$12,BF764)</f>
        <v>12.9978499999999</v>
      </c>
      <c r="BA764" s="312">
        <f>(AZ764/V_NNG3A!$I$8)*100</f>
        <v>93.847292418771843</v>
      </c>
      <c r="BB764" s="308">
        <f>_xll.SRS1Splines.Functions25.Linear_Interp(V_NNG3A!$H$4:$H$12,V_NNG3A!$J$4:$J$12,BF764)</f>
        <v>2.0102637931034502</v>
      </c>
      <c r="BC764" s="308">
        <f>IFERROR((AZ764-V_NNG3A!$J$20) / (V_NNG3A!$J$19-V_NNG3A!$J$20) * 100, 0)</f>
        <v>70.229671123958028</v>
      </c>
      <c r="BD764" s="308">
        <v>1050</v>
      </c>
      <c r="BE764" s="308">
        <v>1047</v>
      </c>
      <c r="BF764" s="374">
        <v>1049.31</v>
      </c>
      <c r="BG764" s="312">
        <v>6.7199999999999996E-2</v>
      </c>
      <c r="BH764" s="372">
        <v>5.8930000000000003E-2</v>
      </c>
      <c r="BI764" s="369"/>
      <c r="BJ764" s="312"/>
      <c r="BK764" s="370">
        <v>0.56499393423214206</v>
      </c>
      <c r="BL764" s="370">
        <v>0.349741792318634</v>
      </c>
      <c r="BM764" s="370">
        <f t="shared" si="8"/>
        <v>0.21525214191350805</v>
      </c>
      <c r="BN764" s="312">
        <f>_xll.SRS1Splines.Functions25.Linear_Interp(V_XNN1!$K$3:$K$8,V_XNN1!$L$3:$L$8,BT764)</f>
        <v>0.18659999999999999</v>
      </c>
      <c r="BO764" s="312">
        <f>(BN764/V_XNN1!$L$7)*100</f>
        <v>88.857142857142861</v>
      </c>
      <c r="BP764" s="312">
        <f>_xll.SRS1Splines.Functions25.Linear_Interp(V_XNN1!$K$3:$K$8,V_XNN1!$M$3:$M$8,BT764)</f>
        <v>3.0599999999999801E-2</v>
      </c>
      <c r="BQ764" s="308">
        <f>IFERROR((BN764 - V_XNN1!$M$16) / (V_XNN1!$M$15- V_XNN1!$M$16) * 100, 0)</f>
        <v>0</v>
      </c>
      <c r="BR764" s="308">
        <v>252</v>
      </c>
      <c r="BS764" s="308">
        <v>249</v>
      </c>
      <c r="BT764" s="374">
        <v>250.7</v>
      </c>
      <c r="BU764" s="312">
        <v>0.04</v>
      </c>
      <c r="BV764" s="372">
        <v>5.6913999999999999E-2</v>
      </c>
      <c r="BW764" s="369"/>
      <c r="BX764" s="312"/>
      <c r="BY764" s="370"/>
      <c r="BZ764" s="370"/>
      <c r="CA764" s="370"/>
      <c r="CB764" s="312"/>
      <c r="CC764" s="312"/>
      <c r="CD764" s="308"/>
      <c r="CE764" s="312"/>
      <c r="CF764" s="312"/>
      <c r="CG764" s="312"/>
      <c r="CH764" s="312"/>
      <c r="CI764" s="384"/>
      <c r="CJ764" s="312"/>
      <c r="CK764" s="372"/>
      <c r="CL764" s="369"/>
      <c r="CM764" s="312"/>
      <c r="CN764" s="370"/>
      <c r="CO764" s="370"/>
      <c r="CP764" s="370"/>
      <c r="CQ764" s="312"/>
      <c r="CR764" s="312"/>
      <c r="CS764" s="308"/>
      <c r="CT764" s="312"/>
      <c r="CU764" s="312"/>
      <c r="CV764" s="312"/>
      <c r="CW764" s="312"/>
      <c r="CX764" s="384"/>
      <c r="CY764" s="312"/>
      <c r="CZ764" s="372"/>
    </row>
    <row r="765" spans="1:104" s="1" customFormat="1" hidden="1">
      <c r="A765" s="270">
        <v>45324</v>
      </c>
      <c r="B765" s="380"/>
      <c r="C765" s="381"/>
      <c r="D765" s="382"/>
      <c r="E765" s="382"/>
      <c r="F765" s="382"/>
      <c r="G765" s="312"/>
      <c r="H765" s="308"/>
      <c r="I765" s="308"/>
      <c r="J765" s="308"/>
      <c r="K765" s="308"/>
      <c r="L765" s="308"/>
      <c r="M765" s="371"/>
      <c r="N765" s="371"/>
      <c r="O765" s="312"/>
      <c r="P765" s="383"/>
      <c r="Q765" s="369">
        <v>0</v>
      </c>
      <c r="R765" s="312"/>
      <c r="S765" s="370">
        <v>0.29005405649948118</v>
      </c>
      <c r="T765" s="370">
        <v>1.816101</v>
      </c>
      <c r="U765" s="370">
        <v>0</v>
      </c>
      <c r="V765" s="312">
        <f>_xll.SRS1Splines.Functions25.Linear_Interp(V_NK3!$P$8:$P$32,V_NK3!$R$8:$R$32,AC765)</f>
        <v>509.71864009999899</v>
      </c>
      <c r="W765" s="312">
        <f>(V765/V_NK3!$R$28)*100</f>
        <v>94.018506116322783</v>
      </c>
      <c r="X765" s="308">
        <f>V765-V_NK3!$R$8</f>
        <v>453.13998809999902</v>
      </c>
      <c r="Y765" s="308">
        <f>IFERROR((V765 - V_NK3!$V$10) / (V_NK3!$V$9- V_NK3!$V$10) * 100, 0)</f>
        <v>93.321539837327691</v>
      </c>
      <c r="Z765" s="308">
        <v>541.79999999999995</v>
      </c>
      <c r="AA765" s="308">
        <v>521</v>
      </c>
      <c r="AB765" s="312">
        <v>539.21</v>
      </c>
      <c r="AC765" s="371">
        <v>540.15</v>
      </c>
      <c r="AD765" s="308">
        <v>0.35</v>
      </c>
      <c r="AE765" s="372">
        <v>0.44842000000000004</v>
      </c>
      <c r="AF765" s="373">
        <v>0</v>
      </c>
      <c r="AG765" s="312"/>
      <c r="AH765" s="370">
        <v>1.730208738644829</v>
      </c>
      <c r="AI765" s="370">
        <v>1.6225020000000003</v>
      </c>
      <c r="AJ765" s="370"/>
      <c r="AK765" s="312">
        <f>_xll.SRS1Splines.Functions25.Linear_Interp(V_NK2!$R$10:$R$21,V_NK2!$T$10:$T$21,AR765)</f>
        <v>61.133857142886697</v>
      </c>
      <c r="AL765" s="312">
        <f>(AK765/V_NK2!$T$18)*100</f>
        <v>85.621648659505169</v>
      </c>
      <c r="AM765" s="308">
        <f>AK765-V_NK2!$T$11</f>
        <v>20.3138571428589</v>
      </c>
      <c r="AN765" s="308">
        <f>IFERROR((AK765 - V_NK2!$X$12) / (V_NK2!$X$11- V_NK2!$X$12) * 100, 0)</f>
        <v>66.42857142858044</v>
      </c>
      <c r="AO765" s="308">
        <v>427</v>
      </c>
      <c r="AP765" s="308">
        <v>420</v>
      </c>
      <c r="AQ765" s="308">
        <v>425.07</v>
      </c>
      <c r="AR765" s="371">
        <v>424.65</v>
      </c>
      <c r="AS765" s="312">
        <v>0.41499999999999998</v>
      </c>
      <c r="AT765" s="372">
        <v>0.38</v>
      </c>
      <c r="AU765" s="369"/>
      <c r="AV765" s="312"/>
      <c r="AW765" s="370">
        <v>2.31692761</v>
      </c>
      <c r="AX765" s="370">
        <v>1.98590909</v>
      </c>
      <c r="AY765" s="370"/>
      <c r="AZ765" s="312">
        <f>_xll.SRS1Splines.Functions25.Linear_Interp(V_NNG3A!$H$4:$H$12,V_NNG3A!$I$4:$I$12,BF765)</f>
        <v>13.133700000000101</v>
      </c>
      <c r="BA765" s="312">
        <f>(AZ765/V_NNG3A!$I$8)*100</f>
        <v>94.828158844766079</v>
      </c>
      <c r="BB765" s="308">
        <f>_xll.SRS1Splines.Functions25.Linear_Interp(V_NNG3A!$H$4:$H$12,V_NNG3A!$J$4:$J$12,BF765)</f>
        <v>2.1461137931035998</v>
      </c>
      <c r="BC765" s="308">
        <f>IFERROR((AZ765-V_NNG3A!$J$20) / (V_NNG3A!$J$19-V_NNG3A!$J$20) * 100, 0)</f>
        <v>74.975665582463918</v>
      </c>
      <c r="BD765" s="308">
        <v>1050</v>
      </c>
      <c r="BE765" s="308">
        <v>1047</v>
      </c>
      <c r="BF765" s="374">
        <v>1049.42</v>
      </c>
      <c r="BG765" s="312">
        <v>6.7199999999999996E-2</v>
      </c>
      <c r="BH765" s="372">
        <v>5.892E-2</v>
      </c>
      <c r="BI765" s="369"/>
      <c r="BJ765" s="312"/>
      <c r="BK765" s="370">
        <v>0.22484614191350802</v>
      </c>
      <c r="BL765" s="370">
        <v>0</v>
      </c>
      <c r="BM765" s="370">
        <f t="shared" si="8"/>
        <v>0.22484614191350802</v>
      </c>
      <c r="BN765" s="312">
        <f>_xll.SRS1Splines.Functions25.Linear_Interp(V_XNN1!$K$3:$K$8,V_XNN1!$L$3:$L$8,BT765)</f>
        <v>0.20280000000000001</v>
      </c>
      <c r="BO765" s="312">
        <f>(BN765/V_XNN1!$L$7)*100</f>
        <v>96.571428571428569</v>
      </c>
      <c r="BP765" s="312">
        <f>_xll.SRS1Splines.Functions25.Linear_Interp(V_XNN1!$K$3:$K$8,V_XNN1!$M$3:$M$8,BT765)</f>
        <v>4.6799999999999897E-2</v>
      </c>
      <c r="BQ765" s="308">
        <f>IFERROR((BN765 - V_XNN1!$M$16) / (V_XNN1!$M$15- V_XNN1!$M$16) * 100, 0)</f>
        <v>50.139275766016766</v>
      </c>
      <c r="BR765" s="308">
        <v>252</v>
      </c>
      <c r="BS765" s="308">
        <v>249</v>
      </c>
      <c r="BT765" s="374">
        <v>251.6</v>
      </c>
      <c r="BU765" s="312">
        <v>0</v>
      </c>
      <c r="BV765" s="372">
        <v>0</v>
      </c>
      <c r="BW765" s="369"/>
      <c r="BX765" s="312"/>
      <c r="BY765" s="370"/>
      <c r="BZ765" s="370"/>
      <c r="CA765" s="370"/>
      <c r="CB765" s="312"/>
      <c r="CC765" s="312"/>
      <c r="CD765" s="308"/>
      <c r="CE765" s="312"/>
      <c r="CF765" s="312"/>
      <c r="CG765" s="312"/>
      <c r="CH765" s="312"/>
      <c r="CI765" s="384"/>
      <c r="CJ765" s="312"/>
      <c r="CK765" s="372"/>
      <c r="CL765" s="369"/>
      <c r="CM765" s="312"/>
      <c r="CN765" s="370"/>
      <c r="CO765" s="370"/>
      <c r="CP765" s="370"/>
      <c r="CQ765" s="312"/>
      <c r="CR765" s="312"/>
      <c r="CS765" s="308"/>
      <c r="CT765" s="312"/>
      <c r="CU765" s="312"/>
      <c r="CV765" s="312"/>
      <c r="CW765" s="312"/>
      <c r="CX765" s="384"/>
      <c r="CY765" s="312"/>
      <c r="CZ765" s="372"/>
    </row>
    <row r="766" spans="1:104" s="1" customFormat="1" hidden="1">
      <c r="A766" s="270">
        <v>45325</v>
      </c>
      <c r="B766" s="380"/>
      <c r="C766" s="381"/>
      <c r="D766" s="382"/>
      <c r="E766" s="382"/>
      <c r="F766" s="382"/>
      <c r="G766" s="312"/>
      <c r="H766" s="308"/>
      <c r="I766" s="308"/>
      <c r="J766" s="308"/>
      <c r="K766" s="308"/>
      <c r="L766" s="308"/>
      <c r="M766" s="371"/>
      <c r="N766" s="371"/>
      <c r="O766" s="312"/>
      <c r="P766" s="383"/>
      <c r="Q766" s="369">
        <v>0</v>
      </c>
      <c r="R766" s="312"/>
      <c r="S766" s="370">
        <v>0.38151173587417603</v>
      </c>
      <c r="T766" s="370">
        <v>0</v>
      </c>
      <c r="U766" s="370">
        <v>0</v>
      </c>
      <c r="V766" s="312">
        <f>_xll.SRS1Splines.Functions25.Linear_Interp(V_NK3!$P$8:$P$32,V_NK3!$R$8:$R$32,AC766)</f>
        <v>510.100151839999</v>
      </c>
      <c r="W766" s="312">
        <f>(V766/V_NK3!$R$28)*100</f>
        <v>94.088876632601341</v>
      </c>
      <c r="X766" s="308">
        <f>V766-V_NK3!$R$8</f>
        <v>453.52149983999902</v>
      </c>
      <c r="Y766" s="308">
        <f>IFERROR((V766 - V_NK3!$V$10) / (V_NK3!$V$9- V_NK3!$V$10) * 100, 0)</f>
        <v>93.400109956888542</v>
      </c>
      <c r="Z766" s="308">
        <v>541.79999999999995</v>
      </c>
      <c r="AA766" s="308">
        <v>521</v>
      </c>
      <c r="AB766" s="312">
        <v>539.21</v>
      </c>
      <c r="AC766" s="371">
        <v>540.16</v>
      </c>
      <c r="AD766" s="308">
        <v>0.35</v>
      </c>
      <c r="AE766" s="372">
        <v>0</v>
      </c>
      <c r="AF766" s="373">
        <v>0</v>
      </c>
      <c r="AG766" s="312"/>
      <c r="AH766" s="370">
        <v>0.12589887283847809</v>
      </c>
      <c r="AI766" s="370">
        <v>0.21121800000000002</v>
      </c>
      <c r="AJ766" s="370"/>
      <c r="AK766" s="312">
        <f>_xll.SRS1Splines.Functions25.Linear_Interp(V_NK2!$R$10:$R$21,V_NK2!$T$10:$T$21,AR766)</f>
        <v>61.3086000000296</v>
      </c>
      <c r="AL766" s="312">
        <f>(AK766/V_NK2!$T$18)*100</f>
        <v>85.866386554663293</v>
      </c>
      <c r="AM766" s="308">
        <f>AK766-V_NK2!$T$11</f>
        <v>20.488600000001803</v>
      </c>
      <c r="AN766" s="308">
        <f>IFERROR((AK766 - V_NK2!$X$12) / (V_NK2!$X$11- V_NK2!$X$12) * 100, 0)</f>
        <v>67.00000000000918</v>
      </c>
      <c r="AO766" s="308">
        <v>427</v>
      </c>
      <c r="AP766" s="308">
        <v>420</v>
      </c>
      <c r="AQ766" s="308">
        <v>425.02</v>
      </c>
      <c r="AR766" s="371">
        <v>424.69</v>
      </c>
      <c r="AS766" s="312">
        <v>0.41499999999999998</v>
      </c>
      <c r="AT766" s="372">
        <v>0.05</v>
      </c>
      <c r="AU766" s="369"/>
      <c r="AV766" s="312"/>
      <c r="AW766" s="370">
        <v>2.2266498299999999</v>
      </c>
      <c r="AX766" s="370">
        <v>1.98590909</v>
      </c>
      <c r="AY766" s="370"/>
      <c r="AZ766" s="312">
        <f>_xll.SRS1Splines.Functions25.Linear_Interp(V_NNG3A!$H$4:$H$12,V_NNG3A!$I$4:$I$12,BF766)</f>
        <v>13.2325</v>
      </c>
      <c r="BA766" s="312">
        <f>(AZ766/V_NNG3A!$I$8)*100</f>
        <v>95.541516245487372</v>
      </c>
      <c r="BB766" s="308">
        <f>_xll.SRS1Splines.Functions25.Linear_Interp(V_NNG3A!$H$4:$H$12,V_NNG3A!$J$4:$J$12,BF766)</f>
        <v>2.2449137931035099</v>
      </c>
      <c r="BC766" s="308">
        <f>IFERROR((AZ766-V_NNG3A!$J$20) / (V_NNG3A!$J$19-V_NNG3A!$J$20) * 100, 0)</f>
        <v>78.427297915914139</v>
      </c>
      <c r="BD766" s="308">
        <v>1050</v>
      </c>
      <c r="BE766" s="308">
        <v>1047</v>
      </c>
      <c r="BF766" s="374">
        <v>1049.5</v>
      </c>
      <c r="BG766" s="312">
        <v>6.7199999999999996E-2</v>
      </c>
      <c r="BH766" s="372">
        <v>5.8900000000000001E-2</v>
      </c>
      <c r="BI766" s="369"/>
      <c r="BJ766" s="312"/>
      <c r="BK766" s="370">
        <v>0.23145214191350802</v>
      </c>
      <c r="BL766" s="370">
        <v>0</v>
      </c>
      <c r="BM766" s="370">
        <f t="shared" si="8"/>
        <v>0.23145214191350802</v>
      </c>
      <c r="BN766" s="312">
        <f>_xll.SRS1Splines.Functions25.Linear_Interp(V_XNN1!$K$3:$K$8,V_XNN1!$L$3:$L$8,BT766)</f>
        <v>0.21053459999999999</v>
      </c>
      <c r="BO766" s="312">
        <f>(BN766/V_XNN1!$L$7)*100</f>
        <v>100.25457142857144</v>
      </c>
      <c r="BP766" s="312">
        <f>_xll.SRS1Splines.Functions25.Linear_Interp(V_XNN1!$K$3:$K$8,V_XNN1!$M$3:$M$8,BT766)</f>
        <v>5.4534600000000003E-2</v>
      </c>
      <c r="BQ766" s="308">
        <f>IFERROR((BN766 - V_XNN1!$M$16) / (V_XNN1!$M$15- V_XNN1!$M$16) * 100, 0)</f>
        <v>74.077994428969347</v>
      </c>
      <c r="BR766" s="308">
        <v>252</v>
      </c>
      <c r="BS766" s="308">
        <v>249</v>
      </c>
      <c r="BT766" s="374">
        <v>252.03</v>
      </c>
      <c r="BU766" s="312">
        <v>0</v>
      </c>
      <c r="BV766" s="372">
        <v>0</v>
      </c>
      <c r="BW766" s="369"/>
      <c r="BX766" s="312"/>
      <c r="BY766" s="370"/>
      <c r="BZ766" s="370"/>
      <c r="CA766" s="370"/>
      <c r="CB766" s="312"/>
      <c r="CC766" s="312"/>
      <c r="CD766" s="308"/>
      <c r="CE766" s="312"/>
      <c r="CF766" s="312"/>
      <c r="CG766" s="312"/>
      <c r="CH766" s="312"/>
      <c r="CI766" s="384"/>
      <c r="CJ766" s="312"/>
      <c r="CK766" s="372"/>
      <c r="CL766" s="369"/>
      <c r="CM766" s="312"/>
      <c r="CN766" s="370"/>
      <c r="CO766" s="370"/>
      <c r="CP766" s="370"/>
      <c r="CQ766" s="312"/>
      <c r="CR766" s="312"/>
      <c r="CS766" s="308"/>
      <c r="CT766" s="312"/>
      <c r="CU766" s="312"/>
      <c r="CV766" s="312"/>
      <c r="CW766" s="312"/>
      <c r="CX766" s="384"/>
      <c r="CY766" s="312"/>
      <c r="CZ766" s="372"/>
    </row>
    <row r="767" spans="1:104" s="1" customFormat="1" hidden="1">
      <c r="A767" s="270">
        <v>45326</v>
      </c>
      <c r="B767" s="380"/>
      <c r="C767" s="381"/>
      <c r="D767" s="382"/>
      <c r="E767" s="382"/>
      <c r="F767" s="382"/>
      <c r="G767" s="312"/>
      <c r="H767" s="308"/>
      <c r="I767" s="308"/>
      <c r="J767" s="308"/>
      <c r="K767" s="308"/>
      <c r="L767" s="308"/>
      <c r="M767" s="371"/>
      <c r="N767" s="371"/>
      <c r="O767" s="312"/>
      <c r="P767" s="383"/>
      <c r="Q767" s="369">
        <v>0</v>
      </c>
      <c r="R767" s="312"/>
      <c r="S767" s="370">
        <v>0.38151173587417603</v>
      </c>
      <c r="T767" s="370">
        <v>0</v>
      </c>
      <c r="U767" s="370">
        <v>0</v>
      </c>
      <c r="V767" s="312">
        <f>_xll.SRS1Splines.Functions25.Linear_Interp(V_NK3!$P$8:$P$32,V_NK3!$R$8:$R$32,AC767)</f>
        <v>510.48166357999798</v>
      </c>
      <c r="W767" s="312">
        <f>(V767/V_NK3!$R$28)*100</f>
        <v>94.159247148879714</v>
      </c>
      <c r="X767" s="308">
        <f>V767-V_NK3!$R$8</f>
        <v>453.90301157999801</v>
      </c>
      <c r="Y767" s="308">
        <f>IFERROR((V767 - V_NK3!$V$10) / (V_NK3!$V$9- V_NK3!$V$10) * 100, 0)</f>
        <v>93.47868007644918</v>
      </c>
      <c r="Z767" s="308">
        <v>541.79999999999995</v>
      </c>
      <c r="AA767" s="308">
        <v>521</v>
      </c>
      <c r="AB767" s="312">
        <v>539.21</v>
      </c>
      <c r="AC767" s="371">
        <v>540.16999999999996</v>
      </c>
      <c r="AD767" s="308">
        <v>0.35</v>
      </c>
      <c r="AE767" s="372">
        <v>0</v>
      </c>
      <c r="AF767" s="373">
        <v>0</v>
      </c>
      <c r="AG767" s="312"/>
      <c r="AH767" s="370">
        <v>0.12589887283847809</v>
      </c>
      <c r="AI767" s="370">
        <v>0.62416199999999999</v>
      </c>
      <c r="AJ767" s="370"/>
      <c r="AK767" s="312">
        <f>_xll.SRS1Splines.Functions25.Linear_Interp(V_NK2!$R$10:$R$21,V_NK2!$T$10:$T$21,AR767)</f>
        <v>60.8717428571723</v>
      </c>
      <c r="AL767" s="312">
        <f>(AK767/V_NK2!$T$18)*100</f>
        <v>85.254541816767926</v>
      </c>
      <c r="AM767" s="308">
        <f>AK767-V_NK2!$T$11</f>
        <v>20.051742857144504</v>
      </c>
      <c r="AN767" s="308">
        <f>IFERROR((AK767 - V_NK2!$X$12) / (V_NK2!$X$11- V_NK2!$X$12) * 100, 0)</f>
        <v>65.571428571437167</v>
      </c>
      <c r="AO767" s="308">
        <v>427</v>
      </c>
      <c r="AP767" s="308">
        <v>420</v>
      </c>
      <c r="AQ767" s="308">
        <v>424.97</v>
      </c>
      <c r="AR767" s="371">
        <v>424.59</v>
      </c>
      <c r="AS767" s="312">
        <v>0.41499999999999998</v>
      </c>
      <c r="AT767" s="372">
        <v>0.14000000000000001</v>
      </c>
      <c r="AU767" s="369"/>
      <c r="AV767" s="312"/>
      <c r="AW767" s="370">
        <v>2.2266498299999999</v>
      </c>
      <c r="AX767" s="370">
        <v>1.98590909</v>
      </c>
      <c r="AY767" s="370"/>
      <c r="AZ767" s="312">
        <f>_xll.SRS1Splines.Functions25.Linear_Interp(V_NNG3A!$H$4:$H$12,V_NNG3A!$I$4:$I$12,BF767)</f>
        <v>13.331299999999899</v>
      </c>
      <c r="BA767" s="312">
        <f>(AZ767/V_NNG3A!$I$8)*100</f>
        <v>96.254873646208665</v>
      </c>
      <c r="BB767" s="308">
        <f>_xll.SRS1Splines.Functions25.Linear_Interp(V_NNG3A!$H$4:$H$12,V_NNG3A!$J$4:$J$12,BF767)</f>
        <v>2.34371379310342</v>
      </c>
      <c r="BC767" s="308">
        <f>IFERROR((AZ767-V_NNG3A!$J$20) / (V_NNG3A!$J$19-V_NNG3A!$J$20) * 100, 0)</f>
        <v>81.878930249364373</v>
      </c>
      <c r="BD767" s="308">
        <v>1050</v>
      </c>
      <c r="BE767" s="308">
        <v>1047</v>
      </c>
      <c r="BF767" s="374">
        <v>1049.58</v>
      </c>
      <c r="BG767" s="312">
        <v>6.7199999999999996E-2</v>
      </c>
      <c r="BH767" s="372">
        <v>5.8930000000000003E-2</v>
      </c>
      <c r="BI767" s="369"/>
      <c r="BJ767" s="312"/>
      <c r="BK767" s="370">
        <v>0.23145214191350802</v>
      </c>
      <c r="BL767" s="370">
        <v>0</v>
      </c>
      <c r="BM767" s="370">
        <f t="shared" si="8"/>
        <v>0.23145214191350802</v>
      </c>
      <c r="BN767" s="312">
        <f>_xll.SRS1Splines.Functions25.Linear_Interp(V_XNN1!$K$3:$K$8,V_XNN1!$L$3:$L$8,BT767)</f>
        <v>0.21053459999999999</v>
      </c>
      <c r="BO767" s="312">
        <f>(BN767/V_XNN1!$L$7)*100</f>
        <v>100.25457142857144</v>
      </c>
      <c r="BP767" s="312">
        <f>_xll.SRS1Splines.Functions25.Linear_Interp(V_XNN1!$K$3:$K$8,V_XNN1!$M$3:$M$8,BT767)</f>
        <v>5.4534600000000003E-2</v>
      </c>
      <c r="BQ767" s="308">
        <f>IFERROR((BN767 - V_XNN1!$M$16) / (V_XNN1!$M$15- V_XNN1!$M$16) * 100, 0)</f>
        <v>74.077994428969347</v>
      </c>
      <c r="BR767" s="308">
        <v>252</v>
      </c>
      <c r="BS767" s="308">
        <v>249</v>
      </c>
      <c r="BT767" s="374">
        <v>252.03</v>
      </c>
      <c r="BU767" s="312">
        <v>0</v>
      </c>
      <c r="BV767" s="372">
        <v>0</v>
      </c>
      <c r="BW767" s="369"/>
      <c r="BX767" s="312"/>
      <c r="BY767" s="370"/>
      <c r="BZ767" s="370"/>
      <c r="CA767" s="370"/>
      <c r="CB767" s="312"/>
      <c r="CC767" s="312"/>
      <c r="CD767" s="308"/>
      <c r="CE767" s="312"/>
      <c r="CF767" s="312"/>
      <c r="CG767" s="312"/>
      <c r="CH767" s="312"/>
      <c r="CI767" s="384"/>
      <c r="CJ767" s="312"/>
      <c r="CK767" s="372"/>
      <c r="CL767" s="369"/>
      <c r="CM767" s="312"/>
      <c r="CN767" s="370"/>
      <c r="CO767" s="370"/>
      <c r="CP767" s="370"/>
      <c r="CQ767" s="312"/>
      <c r="CR767" s="312"/>
      <c r="CS767" s="308"/>
      <c r="CT767" s="312"/>
      <c r="CU767" s="312"/>
      <c r="CV767" s="312"/>
      <c r="CW767" s="312"/>
      <c r="CX767" s="384"/>
      <c r="CY767" s="312"/>
      <c r="CZ767" s="372"/>
    </row>
    <row r="768" spans="1:104" s="1" customFormat="1" hidden="1">
      <c r="A768" s="270">
        <v>45327</v>
      </c>
      <c r="B768" s="380"/>
      <c r="C768" s="381"/>
      <c r="D768" s="382"/>
      <c r="E768" s="382"/>
      <c r="F768" s="382"/>
      <c r="G768" s="312"/>
      <c r="H768" s="308"/>
      <c r="I768" s="308"/>
      <c r="J768" s="308"/>
      <c r="K768" s="308"/>
      <c r="L768" s="308"/>
      <c r="M768" s="371"/>
      <c r="N768" s="371"/>
      <c r="O768" s="312"/>
      <c r="P768" s="383"/>
      <c r="Q768" s="369">
        <v>0</v>
      </c>
      <c r="R768" s="312"/>
      <c r="S768" s="370">
        <v>0.67553826412582396</v>
      </c>
      <c r="T768" s="370">
        <v>1.05705</v>
      </c>
      <c r="U768" s="370">
        <v>0</v>
      </c>
      <c r="V768" s="312">
        <f>_xll.SRS1Splines.Functions25.Linear_Interp(V_NK3!$P$8:$P$32,V_NK3!$R$8:$R$32,AC768)</f>
        <v>510.100151839999</v>
      </c>
      <c r="W768" s="312">
        <f>(V768/V_NK3!$R$28)*100</f>
        <v>94.088876632601341</v>
      </c>
      <c r="X768" s="308">
        <f>V768-V_NK3!$R$8</f>
        <v>453.52149983999902</v>
      </c>
      <c r="Y768" s="308">
        <f>IFERROR((V768 - V_NK3!$V$10) / (V_NK3!$V$9- V_NK3!$V$10) * 100, 0)</f>
        <v>93.400109956888542</v>
      </c>
      <c r="Z768" s="308">
        <v>541.79999999999995</v>
      </c>
      <c r="AA768" s="308">
        <v>521</v>
      </c>
      <c r="AB768" s="312">
        <v>539.21</v>
      </c>
      <c r="AC768" s="371">
        <v>540.16</v>
      </c>
      <c r="AD768" s="308">
        <v>0.35</v>
      </c>
      <c r="AE768" s="372">
        <v>0.26100000000000001</v>
      </c>
      <c r="AF768" s="373">
        <v>0</v>
      </c>
      <c r="AG768" s="312"/>
      <c r="AH768" s="370">
        <v>1.174272627161522</v>
      </c>
      <c r="AI768" s="370">
        <v>1.2637799999999999</v>
      </c>
      <c r="AJ768" s="370"/>
      <c r="AK768" s="312">
        <f>_xll.SRS1Splines.Functions25.Linear_Interp(V_NK2!$R$10:$R$21,V_NK2!$T$10:$T$21,AR768)</f>
        <v>60.609628571458003</v>
      </c>
      <c r="AL768" s="312">
        <f>(AK768/V_NK2!$T$18)*100</f>
        <v>84.887434974030811</v>
      </c>
      <c r="AM768" s="308">
        <f>AK768-V_NK2!$T$11</f>
        <v>19.789628571430207</v>
      </c>
      <c r="AN768" s="308">
        <f>IFERROR((AK768 - V_NK2!$X$12) / (V_NK2!$X$11- V_NK2!$X$12) * 100, 0)</f>
        <v>64.714285714294235</v>
      </c>
      <c r="AO768" s="308">
        <v>427</v>
      </c>
      <c r="AP768" s="308">
        <v>420</v>
      </c>
      <c r="AQ768" s="308">
        <v>424.8</v>
      </c>
      <c r="AR768" s="371">
        <v>424.53</v>
      </c>
      <c r="AS768" s="312">
        <v>0.41499999999999998</v>
      </c>
      <c r="AT768" s="372">
        <v>0.28999999999999998</v>
      </c>
      <c r="AU768" s="369"/>
      <c r="AV768" s="312"/>
      <c r="AW768" s="370">
        <v>2.1363720499999999</v>
      </c>
      <c r="AX768" s="370">
        <v>1.98590909</v>
      </c>
      <c r="AY768" s="370"/>
      <c r="AZ768" s="312">
        <f>_xll.SRS1Splines.Functions25.Linear_Interp(V_NNG3A!$H$4:$H$12,V_NNG3A!$I$4:$I$12,BF768)</f>
        <v>13.3930500000001</v>
      </c>
      <c r="BA768" s="312">
        <f>(AZ768/V_NNG3A!$I$8)*100</f>
        <v>96.700722021661377</v>
      </c>
      <c r="BB768" s="308">
        <f>_xll.SRS1Splines.Functions25.Linear_Interp(V_NNG3A!$H$4:$H$12,V_NNG3A!$J$4:$J$12,BF768)</f>
        <v>2.4054637931036398</v>
      </c>
      <c r="BC768" s="308">
        <f>IFERROR((AZ768-V_NNG3A!$J$20) / (V_NNG3A!$J$19-V_NNG3A!$J$20) * 100, 0)</f>
        <v>84.036200457779969</v>
      </c>
      <c r="BD768" s="308">
        <v>1050</v>
      </c>
      <c r="BE768" s="308">
        <v>1047</v>
      </c>
      <c r="BF768" s="374">
        <v>1049.6300000000001</v>
      </c>
      <c r="BG768" s="312">
        <v>6.7199999999999996E-2</v>
      </c>
      <c r="BH768" s="372">
        <v>5.9080000000000001E-2</v>
      </c>
      <c r="BI768" s="369"/>
      <c r="BJ768" s="312"/>
      <c r="BK768" s="370">
        <v>0.23145214191350802</v>
      </c>
      <c r="BL768" s="370">
        <v>0</v>
      </c>
      <c r="BM768" s="370">
        <f t="shared" si="8"/>
        <v>0.23145214191350802</v>
      </c>
      <c r="BN768" s="312">
        <f>_xll.SRS1Splines.Functions25.Linear_Interp(V_XNN1!$K$3:$K$8,V_XNN1!$L$3:$L$8,BT768)</f>
        <v>0.21053459999999999</v>
      </c>
      <c r="BO768" s="312">
        <f>(BN768/V_XNN1!$L$7)*100</f>
        <v>100.25457142857144</v>
      </c>
      <c r="BP768" s="312">
        <f>_xll.SRS1Splines.Functions25.Linear_Interp(V_XNN1!$K$3:$K$8,V_XNN1!$M$3:$M$8,BT768)</f>
        <v>5.4534600000000003E-2</v>
      </c>
      <c r="BQ768" s="308">
        <f>IFERROR((BN768 - V_XNN1!$M$16) / (V_XNN1!$M$15- V_XNN1!$M$16) * 100, 0)</f>
        <v>74.077994428969347</v>
      </c>
      <c r="BR768" s="308">
        <v>252</v>
      </c>
      <c r="BS768" s="308">
        <v>249</v>
      </c>
      <c r="BT768" s="374">
        <v>252.03</v>
      </c>
      <c r="BU768" s="312">
        <v>0</v>
      </c>
      <c r="BV768" s="372">
        <v>0</v>
      </c>
      <c r="BW768" s="369"/>
      <c r="BX768" s="312"/>
      <c r="BY768" s="370"/>
      <c r="BZ768" s="370"/>
      <c r="CA768" s="370"/>
      <c r="CB768" s="312"/>
      <c r="CC768" s="312"/>
      <c r="CD768" s="308"/>
      <c r="CE768" s="312"/>
      <c r="CF768" s="312"/>
      <c r="CG768" s="312"/>
      <c r="CH768" s="312"/>
      <c r="CI768" s="384"/>
      <c r="CJ768" s="312"/>
      <c r="CK768" s="372"/>
      <c r="CL768" s="369"/>
      <c r="CM768" s="312"/>
      <c r="CN768" s="370"/>
      <c r="CO768" s="370"/>
      <c r="CP768" s="370"/>
      <c r="CQ768" s="312"/>
      <c r="CR768" s="312"/>
      <c r="CS768" s="308"/>
      <c r="CT768" s="312"/>
      <c r="CU768" s="312"/>
      <c r="CV768" s="312"/>
      <c r="CW768" s="312"/>
      <c r="CX768" s="384"/>
      <c r="CY768" s="312"/>
      <c r="CZ768" s="372"/>
    </row>
    <row r="769" spans="1:104" s="1" customFormat="1" hidden="1">
      <c r="A769" s="270">
        <v>45328</v>
      </c>
      <c r="B769" s="380"/>
      <c r="C769" s="381"/>
      <c r="D769" s="382"/>
      <c r="E769" s="382"/>
      <c r="F769" s="382"/>
      <c r="G769" s="312"/>
      <c r="H769" s="308"/>
      <c r="I769" s="308"/>
      <c r="J769" s="308"/>
      <c r="K769" s="308"/>
      <c r="L769" s="308"/>
      <c r="M769" s="371"/>
      <c r="N769" s="371"/>
      <c r="O769" s="312"/>
      <c r="P769" s="383"/>
      <c r="Q769" s="369">
        <v>0</v>
      </c>
      <c r="R769" s="312"/>
      <c r="S769" s="370">
        <v>0.45643152825164796</v>
      </c>
      <c r="T769" s="370">
        <v>1.219455</v>
      </c>
      <c r="U769" s="370">
        <v>0</v>
      </c>
      <c r="V769" s="312">
        <f>_xll.SRS1Splines.Functions25.Linear_Interp(V_NK3!$P$8:$P$32,V_NK3!$R$8:$R$32,AC769)</f>
        <v>509.33712835999899</v>
      </c>
      <c r="W769" s="312">
        <f>(V769/V_NK3!$R$28)*100</f>
        <v>93.948135600044239</v>
      </c>
      <c r="X769" s="308">
        <f>V769-V_NK3!$R$8</f>
        <v>452.75847635999901</v>
      </c>
      <c r="Y769" s="308">
        <f>IFERROR((V769 - V_NK3!$V$10) / (V_NK3!$V$9- V_NK3!$V$10) * 100, 0)</f>
        <v>93.24296971776684</v>
      </c>
      <c r="Z769" s="308">
        <v>541.79999999999995</v>
      </c>
      <c r="AA769" s="308">
        <v>521</v>
      </c>
      <c r="AB769" s="312">
        <v>539.21</v>
      </c>
      <c r="AC769" s="371">
        <v>540.14</v>
      </c>
      <c r="AD769" s="308">
        <v>0.35</v>
      </c>
      <c r="AE769" s="372">
        <v>0.30110000000000003</v>
      </c>
      <c r="AF769" s="373">
        <v>0</v>
      </c>
      <c r="AG769" s="312"/>
      <c r="AH769" s="370">
        <v>1.2481319043230437</v>
      </c>
      <c r="AI769" s="370">
        <v>1.46391</v>
      </c>
      <c r="AJ769" s="370"/>
      <c r="AK769" s="312">
        <f>_xll.SRS1Splines.Functions25.Linear_Interp(V_NK2!$R$10:$R$21,V_NK2!$T$10:$T$21,AR769)</f>
        <v>60.347514285743898</v>
      </c>
      <c r="AL769" s="312">
        <f>(AK769/V_NK2!$T$18)*100</f>
        <v>84.520328131293965</v>
      </c>
      <c r="AM769" s="308">
        <f>AK769-V_NK2!$T$11</f>
        <v>19.527514285716101</v>
      </c>
      <c r="AN769" s="308">
        <f>IFERROR((AK769 - V_NK2!$X$12) / (V_NK2!$X$11- V_NK2!$X$12) * 100, 0)</f>
        <v>63.857142857151928</v>
      </c>
      <c r="AO769" s="308">
        <v>427</v>
      </c>
      <c r="AP769" s="308">
        <v>420</v>
      </c>
      <c r="AQ769" s="308">
        <v>424.66</v>
      </c>
      <c r="AR769" s="371">
        <v>424.47</v>
      </c>
      <c r="AS769" s="312">
        <v>0.41499999999999998</v>
      </c>
      <c r="AT769" s="372">
        <v>0.34</v>
      </c>
      <c r="AU769" s="369"/>
      <c r="AV769" s="312"/>
      <c r="AW769" s="370">
        <v>2.1062794600000001</v>
      </c>
      <c r="AX769" s="370">
        <v>1.98590909</v>
      </c>
      <c r="AY769" s="370"/>
      <c r="AZ769" s="312">
        <f>_xll.SRS1Splines.Functions25.Linear_Interp(V_NNG3A!$H$4:$H$12,V_NNG3A!$I$4:$I$12,BF769)</f>
        <v>13.4424500000001</v>
      </c>
      <c r="BA769" s="312">
        <f>(AZ769/V_NNG3A!$I$8)*100</f>
        <v>97.057400722022393</v>
      </c>
      <c r="BB769" s="308">
        <f>_xll.SRS1Splines.Functions25.Linear_Interp(V_NNG3A!$H$4:$H$12,V_NNG3A!$J$4:$J$12,BF769)</f>
        <v>2.4548637931036001</v>
      </c>
      <c r="BC769" s="308">
        <f>IFERROR((AZ769-V_NNG3A!$J$20) / (V_NNG3A!$J$19-V_NNG3A!$J$20) * 100, 0)</f>
        <v>85.762016624506842</v>
      </c>
      <c r="BD769" s="308">
        <v>1050</v>
      </c>
      <c r="BE769" s="308">
        <v>1047</v>
      </c>
      <c r="BF769" s="374">
        <v>1049.67</v>
      </c>
      <c r="BG769" s="312">
        <v>6.7199999999999996E-2</v>
      </c>
      <c r="BH769" s="372">
        <v>5.9089999999999997E-2</v>
      </c>
      <c r="BI769" s="369"/>
      <c r="BJ769" s="312"/>
      <c r="BK769" s="370">
        <v>0.17145214191350799</v>
      </c>
      <c r="BL769" s="370">
        <v>0</v>
      </c>
      <c r="BM769" s="370">
        <f t="shared" si="8"/>
        <v>0.17145214191350799</v>
      </c>
      <c r="BN769" s="312">
        <f>_xll.SRS1Splines.Functions25.Linear_Interp(V_XNN1!$K$3:$K$8,V_XNN1!$L$3:$L$8,BT769)</f>
        <v>0.21053459999999999</v>
      </c>
      <c r="BO769" s="312">
        <f>(BN769/V_XNN1!$L$7)*100</f>
        <v>100.25457142857144</v>
      </c>
      <c r="BP769" s="312">
        <f>_xll.SRS1Splines.Functions25.Linear_Interp(V_XNN1!$K$3:$K$8,V_XNN1!$M$3:$M$8,BT769)</f>
        <v>5.4534600000000003E-2</v>
      </c>
      <c r="BQ769" s="308">
        <f>IFERROR((BN769 - V_XNN1!$M$16) / (V_XNN1!$M$15- V_XNN1!$M$16) * 100, 0)</f>
        <v>74.077994428969347</v>
      </c>
      <c r="BR769" s="308">
        <v>252</v>
      </c>
      <c r="BS769" s="308">
        <v>249</v>
      </c>
      <c r="BT769" s="374">
        <v>252.03</v>
      </c>
      <c r="BU769" s="312">
        <v>0</v>
      </c>
      <c r="BV769" s="372">
        <v>0</v>
      </c>
      <c r="BW769" s="369"/>
      <c r="BX769" s="312"/>
      <c r="BY769" s="370"/>
      <c r="BZ769" s="370"/>
      <c r="CA769" s="370"/>
      <c r="CB769" s="312"/>
      <c r="CC769" s="312"/>
      <c r="CD769" s="308"/>
      <c r="CE769" s="312"/>
      <c r="CF769" s="312"/>
      <c r="CG769" s="312"/>
      <c r="CH769" s="312"/>
      <c r="CI769" s="384"/>
      <c r="CJ769" s="312"/>
      <c r="CK769" s="372"/>
      <c r="CL769" s="369"/>
      <c r="CM769" s="312"/>
      <c r="CN769" s="370"/>
      <c r="CO769" s="370"/>
      <c r="CP769" s="370"/>
      <c r="CQ769" s="312"/>
      <c r="CR769" s="312"/>
      <c r="CS769" s="308"/>
      <c r="CT769" s="312"/>
      <c r="CU769" s="312"/>
      <c r="CV769" s="312"/>
      <c r="CW769" s="312"/>
      <c r="CX769" s="384"/>
      <c r="CY769" s="312"/>
      <c r="CZ769" s="372"/>
    </row>
    <row r="770" spans="1:104" s="1" customFormat="1" hidden="1">
      <c r="A770" s="270">
        <v>45329</v>
      </c>
      <c r="B770" s="380"/>
      <c r="C770" s="381"/>
      <c r="D770" s="382"/>
      <c r="E770" s="382"/>
      <c r="F770" s="382"/>
      <c r="G770" s="312"/>
      <c r="H770" s="308"/>
      <c r="I770" s="308"/>
      <c r="J770" s="308"/>
      <c r="K770" s="308"/>
      <c r="L770" s="308"/>
      <c r="M770" s="371"/>
      <c r="N770" s="371"/>
      <c r="O770" s="312"/>
      <c r="P770" s="383"/>
      <c r="Q770" s="369">
        <v>0</v>
      </c>
      <c r="R770" s="312"/>
      <c r="S770" s="370">
        <v>0.38151173587417603</v>
      </c>
      <c r="T770" s="370">
        <v>0</v>
      </c>
      <c r="U770" s="370">
        <v>0</v>
      </c>
      <c r="V770" s="312">
        <f>_xll.SRS1Splines.Functions25.Linear_Interp(V_NK3!$P$8:$P$32,V_NK3!$R$8:$R$32,AC770)</f>
        <v>509.71864009999899</v>
      </c>
      <c r="W770" s="312">
        <f>(V770/V_NK3!$R$28)*100</f>
        <v>94.018506116322783</v>
      </c>
      <c r="X770" s="308">
        <f>V770-V_NK3!$R$8</f>
        <v>453.13998809999902</v>
      </c>
      <c r="Y770" s="308">
        <f>IFERROR((V770 - V_NK3!$V$10) / (V_NK3!$V$9- V_NK3!$V$10) * 100, 0)</f>
        <v>93.321539837327691</v>
      </c>
      <c r="Z770" s="308">
        <v>541.79999999999995</v>
      </c>
      <c r="AA770" s="308">
        <v>521</v>
      </c>
      <c r="AB770" s="312">
        <v>539.21</v>
      </c>
      <c r="AC770" s="371">
        <v>540.15</v>
      </c>
      <c r="AD770" s="308">
        <v>0.35</v>
      </c>
      <c r="AE770" s="372">
        <v>0</v>
      </c>
      <c r="AF770" s="373">
        <v>0</v>
      </c>
      <c r="AG770" s="312"/>
      <c r="AH770" s="370">
        <v>0.12589887283847809</v>
      </c>
      <c r="AI770" s="370">
        <v>1.0751999999999999E-2</v>
      </c>
      <c r="AJ770" s="370"/>
      <c r="AK770" s="312">
        <f>_xll.SRS1Splines.Functions25.Linear_Interp(V_NK2!$R$10:$R$21,V_NK2!$T$10:$T$21,AR770)</f>
        <v>60.653314285743903</v>
      </c>
      <c r="AL770" s="312">
        <f>(AK770/V_NK2!$T$18)*100</f>
        <v>84.94861944782059</v>
      </c>
      <c r="AM770" s="308">
        <f>AK770-V_NK2!$T$11</f>
        <v>19.833314285716106</v>
      </c>
      <c r="AN770" s="308">
        <f>IFERROR((AK770 - V_NK2!$X$12) / (V_NK2!$X$11- V_NK2!$X$12) * 100, 0)</f>
        <v>64.857142857151999</v>
      </c>
      <c r="AO770" s="308">
        <v>427</v>
      </c>
      <c r="AP770" s="308">
        <v>420</v>
      </c>
      <c r="AQ770" s="308">
        <v>424.84</v>
      </c>
      <c r="AR770" s="371">
        <v>424.54</v>
      </c>
      <c r="AS770" s="312">
        <v>0.41499999999999998</v>
      </c>
      <c r="AT770" s="372">
        <v>0</v>
      </c>
      <c r="AU770" s="369"/>
      <c r="AV770" s="312"/>
      <c r="AW770" s="370">
        <v>2.01600168</v>
      </c>
      <c r="AX770" s="370">
        <v>1.98590909</v>
      </c>
      <c r="AY770" s="370"/>
      <c r="AZ770" s="312">
        <f>_xll.SRS1Splines.Functions25.Linear_Interp(V_NNG3A!$H$4:$H$12,V_NNG3A!$I$4:$I$12,BF770)</f>
        <v>13.4548000000001</v>
      </c>
      <c r="BA770" s="312">
        <f>(AZ770/V_NNG3A!$I$8)*100</f>
        <v>97.14657039711264</v>
      </c>
      <c r="BB770" s="308">
        <f>_xll.SRS1Splines.Functions25.Linear_Interp(V_NNG3A!$H$4:$H$12,V_NNG3A!$J$4:$J$12,BF770)</f>
        <v>2.4672137931035798</v>
      </c>
      <c r="BC770" s="308">
        <f>IFERROR((AZ770-V_NNG3A!$J$20) / (V_NNG3A!$J$19-V_NNG3A!$J$20) * 100, 0)</f>
        <v>86.19347066618856</v>
      </c>
      <c r="BD770" s="308">
        <v>1050</v>
      </c>
      <c r="BE770" s="308">
        <v>1047</v>
      </c>
      <c r="BF770" s="374">
        <v>1049.68</v>
      </c>
      <c r="BG770" s="312">
        <v>6.7199999999999996E-2</v>
      </c>
      <c r="BH770" s="372">
        <v>5.9040000000000002E-2</v>
      </c>
      <c r="BI770" s="369"/>
      <c r="BJ770" s="312"/>
      <c r="BK770" s="370">
        <v>0.17145214191350799</v>
      </c>
      <c r="BL770" s="370">
        <v>0</v>
      </c>
      <c r="BM770" s="370">
        <f t="shared" si="8"/>
        <v>0.17145214191350799</v>
      </c>
      <c r="BN770" s="312">
        <f>_xll.SRS1Splines.Functions25.Linear_Interp(V_XNN1!$K$3:$K$8,V_XNN1!$L$3:$L$8,BT770)</f>
        <v>0.21053459999999999</v>
      </c>
      <c r="BO770" s="312">
        <f>(BN770/V_XNN1!$L$7)*100</f>
        <v>100.25457142857144</v>
      </c>
      <c r="BP770" s="312">
        <f>_xll.SRS1Splines.Functions25.Linear_Interp(V_XNN1!$K$3:$K$8,V_XNN1!$M$3:$M$8,BT770)</f>
        <v>5.4534600000000003E-2</v>
      </c>
      <c r="BQ770" s="308">
        <f>IFERROR((BN770 - V_XNN1!$M$16) / (V_XNN1!$M$15- V_XNN1!$M$16) * 100, 0)</f>
        <v>74.077994428969347</v>
      </c>
      <c r="BR770" s="308">
        <v>252</v>
      </c>
      <c r="BS770" s="308">
        <v>249</v>
      </c>
      <c r="BT770" s="374">
        <v>252.03</v>
      </c>
      <c r="BU770" s="312">
        <v>0</v>
      </c>
      <c r="BV770" s="372">
        <v>0</v>
      </c>
      <c r="BW770" s="369"/>
      <c r="BX770" s="312"/>
      <c r="BY770" s="370"/>
      <c r="BZ770" s="370"/>
      <c r="CA770" s="370"/>
      <c r="CB770" s="312"/>
      <c r="CC770" s="312"/>
      <c r="CD770" s="308"/>
      <c r="CE770" s="312"/>
      <c r="CF770" s="312"/>
      <c r="CG770" s="312"/>
      <c r="CH770" s="312"/>
      <c r="CI770" s="384"/>
      <c r="CJ770" s="312"/>
      <c r="CK770" s="372"/>
      <c r="CL770" s="369"/>
      <c r="CM770" s="312"/>
      <c r="CN770" s="370"/>
      <c r="CO770" s="370"/>
      <c r="CP770" s="370"/>
      <c r="CQ770" s="312"/>
      <c r="CR770" s="312"/>
      <c r="CS770" s="308"/>
      <c r="CT770" s="312"/>
      <c r="CU770" s="312"/>
      <c r="CV770" s="312"/>
      <c r="CW770" s="312"/>
      <c r="CX770" s="384"/>
      <c r="CY770" s="312"/>
      <c r="CZ770" s="372"/>
    </row>
    <row r="771" spans="1:104" s="1" customFormat="1" hidden="1">
      <c r="A771" s="270">
        <v>45330</v>
      </c>
      <c r="B771" s="380"/>
      <c r="C771" s="381"/>
      <c r="D771" s="382"/>
      <c r="E771" s="382"/>
      <c r="F771" s="382"/>
      <c r="G771" s="312"/>
      <c r="H771" s="308"/>
      <c r="I771" s="308"/>
      <c r="J771" s="308"/>
      <c r="K771" s="308"/>
      <c r="L771" s="308"/>
      <c r="M771" s="371"/>
      <c r="N771" s="371"/>
      <c r="O771" s="312"/>
      <c r="P771" s="383"/>
      <c r="Q771" s="369">
        <v>0</v>
      </c>
      <c r="R771" s="312"/>
      <c r="S771" s="370">
        <v>0.25028999999999996</v>
      </c>
      <c r="T771" s="370">
        <v>0.25028999999999996</v>
      </c>
      <c r="U771" s="370">
        <v>0</v>
      </c>
      <c r="V771" s="312">
        <f>_xll.SRS1Splines.Functions25.Linear_Interp(V_NK3!$P$8:$P$32,V_NK3!$R$8:$R$32,AC771)</f>
        <v>509.71864009999899</v>
      </c>
      <c r="W771" s="312">
        <f>(V771/V_NK3!$R$28)*100</f>
        <v>94.018506116322783</v>
      </c>
      <c r="X771" s="308">
        <f>V771-V_NK3!$R$8</f>
        <v>453.13998809999902</v>
      </c>
      <c r="Y771" s="308">
        <f>IFERROR((V771 - V_NK3!$V$10) / (V_NK3!$V$9- V_NK3!$V$10) * 100, 0)</f>
        <v>93.321539837327691</v>
      </c>
      <c r="Z771" s="308">
        <v>541.79999999999995</v>
      </c>
      <c r="AA771" s="308">
        <v>521</v>
      </c>
      <c r="AB771" s="312">
        <v>539.21</v>
      </c>
      <c r="AC771" s="371">
        <v>540.15</v>
      </c>
      <c r="AD771" s="308">
        <v>0.35</v>
      </c>
      <c r="AE771" s="372">
        <v>6.1799999999999994E-2</v>
      </c>
      <c r="AF771" s="373">
        <v>0</v>
      </c>
      <c r="AG771" s="312"/>
      <c r="AH771" s="370">
        <v>0.30785669999999993</v>
      </c>
      <c r="AI771" s="370">
        <v>0.33532800000000007</v>
      </c>
      <c r="AJ771" s="370"/>
      <c r="AK771" s="312">
        <f>_xll.SRS1Splines.Functions25.Linear_Interp(V_NK2!$R$10:$R$21,V_NK2!$T$10:$T$21,AR771)</f>
        <v>60.4348857143153</v>
      </c>
      <c r="AL771" s="312">
        <f>(AK771/V_NK2!$T$18)*100</f>
        <v>84.64269707887297</v>
      </c>
      <c r="AM771" s="308">
        <f>AK771-V_NK2!$T$11</f>
        <v>19.614885714287503</v>
      </c>
      <c r="AN771" s="308">
        <f>IFERROR((AK771 - V_NK2!$X$12) / (V_NK2!$X$11- V_NK2!$X$12) * 100, 0)</f>
        <v>64.142857142866134</v>
      </c>
      <c r="AO771" s="308">
        <v>427</v>
      </c>
      <c r="AP771" s="308">
        <v>420</v>
      </c>
      <c r="AQ771" s="308">
        <v>424.99</v>
      </c>
      <c r="AR771" s="371">
        <v>424.49</v>
      </c>
      <c r="AS771" s="312">
        <v>0.41499999999999998</v>
      </c>
      <c r="AT771" s="372">
        <v>0.08</v>
      </c>
      <c r="AU771" s="369"/>
      <c r="AV771" s="312"/>
      <c r="AW771" s="370">
        <v>2.0538215499999999</v>
      </c>
      <c r="AX771" s="370">
        <v>1.99363636</v>
      </c>
      <c r="AY771" s="370"/>
      <c r="AZ771" s="312">
        <f>_xll.SRS1Splines.Functions25.Linear_Interp(V_NNG3A!$H$4:$H$12,V_NNG3A!$I$4:$I$12,BF771)</f>
        <v>13.479500000000099</v>
      </c>
      <c r="BA771" s="312">
        <f>(AZ771/V_NNG3A!$I$8)*100</f>
        <v>97.324909747293148</v>
      </c>
      <c r="BB771" s="308">
        <f>_xll.SRS1Splines.Functions25.Linear_Interp(V_NNG3A!$H$4:$H$12,V_NNG3A!$J$4:$J$12,BF771)</f>
        <v>2.49191379310356</v>
      </c>
      <c r="BC771" s="308">
        <f>IFERROR((AZ771-V_NNG3A!$J$20) / (V_NNG3A!$J$19-V_NNG3A!$J$20) * 100, 0)</f>
        <v>87.056378749551953</v>
      </c>
      <c r="BD771" s="308">
        <v>1050</v>
      </c>
      <c r="BE771" s="308">
        <v>1047</v>
      </c>
      <c r="BF771" s="374">
        <v>1049.7</v>
      </c>
      <c r="BG771" s="312">
        <v>6.7199999999999996E-2</v>
      </c>
      <c r="BH771" s="372">
        <v>5.9040000000000002E-2</v>
      </c>
      <c r="BI771" s="369"/>
      <c r="BJ771" s="312"/>
      <c r="BK771" s="370">
        <v>0.17145214191350799</v>
      </c>
      <c r="BL771" s="370">
        <v>0</v>
      </c>
      <c r="BM771" s="370">
        <f t="shared" si="8"/>
        <v>0.17145214191350799</v>
      </c>
      <c r="BN771" s="312">
        <f>_xll.SRS1Splines.Functions25.Linear_Interp(V_XNN1!$K$3:$K$8,V_XNN1!$L$3:$L$8,BT771)</f>
        <v>0.21053459999999999</v>
      </c>
      <c r="BO771" s="312">
        <f>(BN771/V_XNN1!$L$7)*100</f>
        <v>100.25457142857144</v>
      </c>
      <c r="BP771" s="312">
        <f>_xll.SRS1Splines.Functions25.Linear_Interp(V_XNN1!$K$3:$K$8,V_XNN1!$M$3:$M$8,BT771)</f>
        <v>5.4534600000000003E-2</v>
      </c>
      <c r="BQ771" s="308">
        <f>IFERROR((BN771 - V_XNN1!$M$16) / (V_XNN1!$M$15- V_XNN1!$M$16) * 100, 0)</f>
        <v>74.077994428969347</v>
      </c>
      <c r="BR771" s="308">
        <v>252</v>
      </c>
      <c r="BS771" s="308">
        <v>249</v>
      </c>
      <c r="BT771" s="374">
        <v>252.03</v>
      </c>
      <c r="BU771" s="312">
        <v>0</v>
      </c>
      <c r="BV771" s="372">
        <v>0</v>
      </c>
      <c r="BW771" s="369"/>
      <c r="BX771" s="312"/>
      <c r="BY771" s="370"/>
      <c r="BZ771" s="370"/>
      <c r="CA771" s="370"/>
      <c r="CB771" s="312"/>
      <c r="CC771" s="312"/>
      <c r="CD771" s="308"/>
      <c r="CE771" s="312"/>
      <c r="CF771" s="312"/>
      <c r="CG771" s="312"/>
      <c r="CH771" s="312"/>
      <c r="CI771" s="384"/>
      <c r="CJ771" s="312"/>
      <c r="CK771" s="372"/>
      <c r="CL771" s="369"/>
      <c r="CM771" s="312"/>
      <c r="CN771" s="370"/>
      <c r="CO771" s="370"/>
      <c r="CP771" s="370"/>
      <c r="CQ771" s="312"/>
      <c r="CR771" s="312"/>
      <c r="CS771" s="308"/>
      <c r="CT771" s="312"/>
      <c r="CU771" s="312"/>
      <c r="CV771" s="312"/>
      <c r="CW771" s="312"/>
      <c r="CX771" s="384"/>
      <c r="CY771" s="312"/>
      <c r="CZ771" s="372"/>
    </row>
    <row r="772" spans="1:104" s="1" customFormat="1" hidden="1">
      <c r="A772" s="270">
        <v>45331</v>
      </c>
      <c r="B772" s="380"/>
      <c r="C772" s="381"/>
      <c r="D772" s="382"/>
      <c r="E772" s="382"/>
      <c r="F772" s="382"/>
      <c r="G772" s="312"/>
      <c r="H772" s="308"/>
      <c r="I772" s="308"/>
      <c r="J772" s="308"/>
      <c r="K772" s="308"/>
      <c r="L772" s="308"/>
      <c r="M772" s="371"/>
      <c r="N772" s="371"/>
      <c r="O772" s="312"/>
      <c r="P772" s="383"/>
      <c r="Q772" s="369">
        <v>0</v>
      </c>
      <c r="R772" s="312"/>
      <c r="S772" s="370">
        <v>0.38959437712860107</v>
      </c>
      <c r="T772" s="370">
        <v>3.8231999999999999</v>
      </c>
      <c r="U772" s="370">
        <v>0</v>
      </c>
      <c r="V772" s="312">
        <f>_xll.SRS1Splines.Functions25.Linear_Interp(V_NK3!$P$8:$P$32,V_NK3!$R$8:$R$32,AC772)</f>
        <v>506.28503443999801</v>
      </c>
      <c r="W772" s="312">
        <f>(V772/V_NK3!$R$28)*100</f>
        <v>93.385171469815631</v>
      </c>
      <c r="X772" s="308">
        <f>V772-V_NK3!$R$8</f>
        <v>449.70638243999804</v>
      </c>
      <c r="Y772" s="308">
        <f>IFERROR((V772 - V_NK3!$V$10) / (V_NK3!$V$9- V_NK3!$V$10) * 100, 0)</f>
        <v>92.614408761279861</v>
      </c>
      <c r="Z772" s="308">
        <v>541.79999999999995</v>
      </c>
      <c r="AA772" s="308">
        <v>521</v>
      </c>
      <c r="AB772" s="312">
        <v>539.21</v>
      </c>
      <c r="AC772" s="371">
        <v>540.05999999999995</v>
      </c>
      <c r="AD772" s="308">
        <v>0.35</v>
      </c>
      <c r="AE772" s="372">
        <v>0.94399999999999995</v>
      </c>
      <c r="AF772" s="373">
        <v>0</v>
      </c>
      <c r="AG772" s="312"/>
      <c r="AH772" s="370">
        <v>3.5694461444524381</v>
      </c>
      <c r="AI772" s="370">
        <v>4.0407780000000004</v>
      </c>
      <c r="AJ772" s="370"/>
      <c r="AK772" s="312">
        <f>_xll.SRS1Splines.Functions25.Linear_Interp(V_NK2!$R$10:$R$21,V_NK2!$T$10:$T$21,AR772)</f>
        <v>59.692228571458003</v>
      </c>
      <c r="AL772" s="312">
        <f>(AK772/V_NK2!$T$18)*100</f>
        <v>83.602561024450978</v>
      </c>
      <c r="AM772" s="308">
        <f>AK772-V_NK2!$T$11</f>
        <v>18.872228571430206</v>
      </c>
      <c r="AN772" s="308">
        <f>IFERROR((AK772 - V_NK2!$X$12) / (V_NK2!$X$11- V_NK2!$X$12) * 100, 0)</f>
        <v>61.714285714294093</v>
      </c>
      <c r="AO772" s="308">
        <v>427</v>
      </c>
      <c r="AP772" s="308">
        <v>420</v>
      </c>
      <c r="AQ772" s="308">
        <v>425.15</v>
      </c>
      <c r="AR772" s="371">
        <v>424.32</v>
      </c>
      <c r="AS772" s="312">
        <v>0.41499999999999998</v>
      </c>
      <c r="AT772" s="372">
        <v>0.94</v>
      </c>
      <c r="AU772" s="369"/>
      <c r="AV772" s="312"/>
      <c r="AW772" s="370">
        <v>2.0237289600000001</v>
      </c>
      <c r="AX772" s="370">
        <v>1.99363636</v>
      </c>
      <c r="AY772" s="370"/>
      <c r="AZ772" s="312">
        <f>_xll.SRS1Splines.Functions25.Linear_Interp(V_NNG3A!$H$4:$H$12,V_NNG3A!$I$4:$I$12,BF772)</f>
        <v>13.491849999999999</v>
      </c>
      <c r="BA772" s="312">
        <f>(AZ772/V_NNG3A!$I$8)*100</f>
        <v>97.41407942238267</v>
      </c>
      <c r="BB772" s="308">
        <f>_xll.SRS1Splines.Functions25.Linear_Interp(V_NNG3A!$H$4:$H$12,V_NNG3A!$J$4:$J$12,BF772)</f>
        <v>2.5042637931035499</v>
      </c>
      <c r="BC772" s="308">
        <f>IFERROR((AZ772-V_NNG3A!$J$20) / (V_NNG3A!$J$19-V_NNG3A!$J$20) * 100, 0)</f>
        <v>87.48783279123019</v>
      </c>
      <c r="BD772" s="308">
        <v>1050</v>
      </c>
      <c r="BE772" s="308">
        <v>1047</v>
      </c>
      <c r="BF772" s="374">
        <v>1049.71</v>
      </c>
      <c r="BG772" s="312">
        <v>6.7199999999999996E-2</v>
      </c>
      <c r="BH772" s="372">
        <v>5.8930000000000003E-2</v>
      </c>
      <c r="BI772" s="369"/>
      <c r="BJ772" s="312"/>
      <c r="BK772" s="370">
        <v>0.17145214191350799</v>
      </c>
      <c r="BL772" s="370">
        <v>0</v>
      </c>
      <c r="BM772" s="370">
        <f t="shared" si="8"/>
        <v>0.17145214191350799</v>
      </c>
      <c r="BN772" s="312">
        <f>_xll.SRS1Splines.Functions25.Linear_Interp(V_XNN1!$K$3:$K$8,V_XNN1!$L$3:$L$8,BT772)</f>
        <v>0.21053459999999999</v>
      </c>
      <c r="BO772" s="312">
        <f>(BN772/V_XNN1!$L$7)*100</f>
        <v>100.25457142857144</v>
      </c>
      <c r="BP772" s="312">
        <f>_xll.SRS1Splines.Functions25.Linear_Interp(V_XNN1!$K$3:$K$8,V_XNN1!$M$3:$M$8,BT772)</f>
        <v>5.4534600000000003E-2</v>
      </c>
      <c r="BQ772" s="308">
        <f>IFERROR((BN772 - V_XNN1!$M$16) / (V_XNN1!$M$15- V_XNN1!$M$16) * 100, 0)</f>
        <v>74.077994428969347</v>
      </c>
      <c r="BR772" s="308">
        <v>252</v>
      </c>
      <c r="BS772" s="308">
        <v>249</v>
      </c>
      <c r="BT772" s="374">
        <v>252.03</v>
      </c>
      <c r="BU772" s="312">
        <v>0</v>
      </c>
      <c r="BV772" s="372">
        <v>0</v>
      </c>
      <c r="BW772" s="369"/>
      <c r="BX772" s="312"/>
      <c r="BY772" s="370"/>
      <c r="BZ772" s="370"/>
      <c r="CA772" s="370"/>
      <c r="CB772" s="312"/>
      <c r="CC772" s="312"/>
      <c r="CD772" s="308"/>
      <c r="CE772" s="312"/>
      <c r="CF772" s="312"/>
      <c r="CG772" s="312"/>
      <c r="CH772" s="312"/>
      <c r="CI772" s="384"/>
      <c r="CJ772" s="312"/>
      <c r="CK772" s="372"/>
      <c r="CL772" s="369"/>
      <c r="CM772" s="312"/>
      <c r="CN772" s="370"/>
      <c r="CO772" s="370"/>
      <c r="CP772" s="370"/>
      <c r="CQ772" s="312"/>
      <c r="CR772" s="312"/>
      <c r="CS772" s="308"/>
      <c r="CT772" s="312"/>
      <c r="CU772" s="312"/>
      <c r="CV772" s="312"/>
      <c r="CW772" s="312"/>
      <c r="CX772" s="384"/>
      <c r="CY772" s="312"/>
      <c r="CZ772" s="372"/>
    </row>
    <row r="773" spans="1:104" s="1" customFormat="1" hidden="1">
      <c r="A773" s="270">
        <v>45332</v>
      </c>
      <c r="B773" s="380"/>
      <c r="C773" s="381"/>
      <c r="D773" s="382"/>
      <c r="E773" s="382"/>
      <c r="F773" s="382"/>
      <c r="G773" s="312"/>
      <c r="H773" s="308"/>
      <c r="I773" s="308"/>
      <c r="J773" s="308"/>
      <c r="K773" s="308"/>
      <c r="L773" s="308"/>
      <c r="M773" s="371"/>
      <c r="N773" s="371"/>
      <c r="O773" s="312"/>
      <c r="P773" s="383"/>
      <c r="Q773" s="369">
        <v>0</v>
      </c>
      <c r="R773" s="312"/>
      <c r="S773" s="370">
        <v>0.30033758475875855</v>
      </c>
      <c r="T773" s="370">
        <v>2.5894080000000002</v>
      </c>
      <c r="U773" s="370">
        <v>0</v>
      </c>
      <c r="V773" s="312">
        <f>_xll.SRS1Splines.Functions25.Linear_Interp(V_NK3!$P$8:$P$32,V_NK3!$R$8:$R$32,AC773)</f>
        <v>503.99596400000001</v>
      </c>
      <c r="W773" s="312">
        <f>(V773/V_NK3!$R$28)*100</f>
        <v>92.96294837214468</v>
      </c>
      <c r="X773" s="308">
        <f>V773-V_NK3!$R$8</f>
        <v>447.41731200000004</v>
      </c>
      <c r="Y773" s="308">
        <f>IFERROR((V773 - V_NK3!$V$10) / (V_NK3!$V$9- V_NK3!$V$10) * 100, 0)</f>
        <v>92.142988043915182</v>
      </c>
      <c r="Z773" s="308">
        <v>541.79999999999995</v>
      </c>
      <c r="AA773" s="308">
        <v>521</v>
      </c>
      <c r="AB773" s="312">
        <v>539.21</v>
      </c>
      <c r="AC773" s="371">
        <v>540</v>
      </c>
      <c r="AD773" s="308">
        <v>0.35</v>
      </c>
      <c r="AE773" s="372">
        <v>0.63936000000000004</v>
      </c>
      <c r="AF773" s="373">
        <v>0</v>
      </c>
      <c r="AG773" s="312"/>
      <c r="AH773" s="370">
        <v>2.4295786029703907</v>
      </c>
      <c r="AI773" s="370">
        <v>2.5877880000000002</v>
      </c>
      <c r="AJ773" s="370"/>
      <c r="AK773" s="312">
        <f>_xll.SRS1Splines.Functions25.Linear_Interp(V_NK2!$R$10:$R$21,V_NK2!$T$10:$T$21,AR773)</f>
        <v>59.735914285743704</v>
      </c>
      <c r="AL773" s="312">
        <f>(AK773/V_NK2!$T$18)*100</f>
        <v>83.663745498240473</v>
      </c>
      <c r="AM773" s="308">
        <f>AK773-V_NK2!$T$11</f>
        <v>18.915914285715907</v>
      </c>
      <c r="AN773" s="308">
        <f>IFERROR((AK773 - V_NK2!$X$12) / (V_NK2!$X$11- V_NK2!$X$12) * 100, 0)</f>
        <v>61.857142857151196</v>
      </c>
      <c r="AO773" s="308">
        <v>427</v>
      </c>
      <c r="AP773" s="308">
        <v>420</v>
      </c>
      <c r="AQ773" s="308">
        <v>425.13</v>
      </c>
      <c r="AR773" s="371">
        <v>424.33</v>
      </c>
      <c r="AS773" s="312">
        <v>0.41499999999999998</v>
      </c>
      <c r="AT773" s="372">
        <v>0.6</v>
      </c>
      <c r="AU773" s="369"/>
      <c r="AV773" s="312"/>
      <c r="AW773" s="370">
        <v>2.1468682700000001</v>
      </c>
      <c r="AX773" s="370">
        <v>1.9964052999999999</v>
      </c>
      <c r="AY773" s="370"/>
      <c r="AZ773" s="312">
        <f>_xll.SRS1Splines.Functions25.Linear_Interp(V_NNG3A!$H$4:$H$12,V_NNG3A!$I$4:$I$12,BF773)</f>
        <v>13.553599999999999</v>
      </c>
      <c r="BA773" s="312">
        <f>(AZ773/V_NNG3A!$I$8)*100</f>
        <v>97.859927797833933</v>
      </c>
      <c r="BB773" s="308">
        <f>_xll.SRS1Splines.Functions25.Linear_Interp(V_NNG3A!$H$4:$H$12,V_NNG3A!$J$4:$J$12,BF773)</f>
        <v>2.5660137931034899</v>
      </c>
      <c r="BC773" s="308">
        <f>IFERROR((AZ773-V_NNG3A!$J$20) / (V_NNG3A!$J$19-V_NNG3A!$J$20) * 100, 0)</f>
        <v>89.645102999638766</v>
      </c>
      <c r="BD773" s="308">
        <v>1050</v>
      </c>
      <c r="BE773" s="308">
        <v>1047</v>
      </c>
      <c r="BF773" s="374">
        <v>1049.76</v>
      </c>
      <c r="BG773" s="312">
        <v>6.7199999999999996E-2</v>
      </c>
      <c r="BH773" s="372">
        <v>5.8259999999999999E-2</v>
      </c>
      <c r="BI773" s="369"/>
      <c r="BJ773" s="312"/>
      <c r="BK773" s="370">
        <v>0.17145214191350799</v>
      </c>
      <c r="BL773" s="370">
        <v>0</v>
      </c>
      <c r="BM773" s="370">
        <f t="shared" si="8"/>
        <v>0.17145214191350799</v>
      </c>
      <c r="BN773" s="312">
        <f>_xll.SRS1Splines.Functions25.Linear_Interp(V_XNN1!$K$3:$K$8,V_XNN1!$L$3:$L$8,BT773)</f>
        <v>0.21053459999999999</v>
      </c>
      <c r="BO773" s="312">
        <f>(BN773/V_XNN1!$L$7)*100</f>
        <v>100.25457142857144</v>
      </c>
      <c r="BP773" s="312">
        <f>_xll.SRS1Splines.Functions25.Linear_Interp(V_XNN1!$K$3:$K$8,V_XNN1!$M$3:$M$8,BT773)</f>
        <v>5.4534600000000003E-2</v>
      </c>
      <c r="BQ773" s="308">
        <f>IFERROR((BN773 - V_XNN1!$M$16) / (V_XNN1!$M$15- V_XNN1!$M$16) * 100, 0)</f>
        <v>74.077994428969347</v>
      </c>
      <c r="BR773" s="308">
        <v>252</v>
      </c>
      <c r="BS773" s="308">
        <v>249</v>
      </c>
      <c r="BT773" s="374">
        <v>252.03</v>
      </c>
      <c r="BU773" s="312">
        <v>0</v>
      </c>
      <c r="BV773" s="372">
        <v>0</v>
      </c>
      <c r="BW773" s="369"/>
      <c r="BX773" s="312"/>
      <c r="BY773" s="370"/>
      <c r="BZ773" s="370"/>
      <c r="CA773" s="370"/>
      <c r="CB773" s="312"/>
      <c r="CC773" s="312"/>
      <c r="CD773" s="308"/>
      <c r="CE773" s="312"/>
      <c r="CF773" s="312"/>
      <c r="CG773" s="312"/>
      <c r="CH773" s="312"/>
      <c r="CI773" s="384"/>
      <c r="CJ773" s="312"/>
      <c r="CK773" s="372"/>
      <c r="CL773" s="369"/>
      <c r="CM773" s="312"/>
      <c r="CN773" s="370"/>
      <c r="CO773" s="370"/>
      <c r="CP773" s="370"/>
      <c r="CQ773" s="312"/>
      <c r="CR773" s="312"/>
      <c r="CS773" s="308"/>
      <c r="CT773" s="312"/>
      <c r="CU773" s="312"/>
      <c r="CV773" s="312"/>
      <c r="CW773" s="312"/>
      <c r="CX773" s="384"/>
      <c r="CY773" s="312"/>
      <c r="CZ773" s="372"/>
    </row>
    <row r="774" spans="1:104" s="1" customFormat="1" hidden="1">
      <c r="A774" s="270">
        <v>45333</v>
      </c>
      <c r="B774" s="380"/>
      <c r="C774" s="381"/>
      <c r="D774" s="382"/>
      <c r="E774" s="382"/>
      <c r="F774" s="382"/>
      <c r="G774" s="312"/>
      <c r="H774" s="308"/>
      <c r="I774" s="308"/>
      <c r="J774" s="308"/>
      <c r="K774" s="308"/>
      <c r="L774" s="308"/>
      <c r="M774" s="371"/>
      <c r="N774" s="371"/>
      <c r="O774" s="312"/>
      <c r="P774" s="383"/>
      <c r="Q774" s="369">
        <v>0</v>
      </c>
      <c r="R774" s="312"/>
      <c r="S774" s="370">
        <v>0.29901116087722757</v>
      </c>
      <c r="T774" s="370">
        <v>1.7366399999999997</v>
      </c>
      <c r="U774" s="370">
        <v>0</v>
      </c>
      <c r="V774" s="312">
        <f>_xll.SRS1Splines.Functions25.Linear_Interp(V_NK3!$P$8:$P$32,V_NK3!$R$8:$R$32,AC774)</f>
        <v>502.55833516000098</v>
      </c>
      <c r="W774" s="312">
        <f>(V774/V_NK3!$R$28)*100</f>
        <v>92.697775185894443</v>
      </c>
      <c r="X774" s="308">
        <f>V774-V_NK3!$R$8</f>
        <v>445.979683160001</v>
      </c>
      <c r="Y774" s="308">
        <f>IFERROR((V774 - V_NK3!$V$10) / (V_NK3!$V$9- V_NK3!$V$10) * 100, 0)</f>
        <v>91.846916762221866</v>
      </c>
      <c r="Z774" s="308">
        <v>541.79999999999995</v>
      </c>
      <c r="AA774" s="308">
        <v>521</v>
      </c>
      <c r="AB774" s="312">
        <v>539.21</v>
      </c>
      <c r="AC774" s="371">
        <v>539.96</v>
      </c>
      <c r="AD774" s="308">
        <v>0.35</v>
      </c>
      <c r="AE774" s="372">
        <v>0.42880000000000001</v>
      </c>
      <c r="AF774" s="373">
        <v>0</v>
      </c>
      <c r="AG774" s="312"/>
      <c r="AH774" s="370">
        <v>1.6616496830894849</v>
      </c>
      <c r="AI774" s="370">
        <v>1.4798363999999999</v>
      </c>
      <c r="AJ774" s="370"/>
      <c r="AK774" s="312">
        <f>_xll.SRS1Splines.Functions25.Linear_Interp(V_NK2!$R$10:$R$21,V_NK2!$T$10:$T$21,AR774)</f>
        <v>59.866971428600998</v>
      </c>
      <c r="AL774" s="312">
        <f>(AK774/V_NK2!$T$18)*100</f>
        <v>83.84729891960923</v>
      </c>
      <c r="AM774" s="308">
        <f>AK774-V_NK2!$T$11</f>
        <v>19.046971428573201</v>
      </c>
      <c r="AN774" s="308">
        <f>IFERROR((AK774 - V_NK2!$X$12) / (V_NK2!$X$11- V_NK2!$X$12) * 100, 0)</f>
        <v>62.285714285723138</v>
      </c>
      <c r="AO774" s="308">
        <v>427</v>
      </c>
      <c r="AP774" s="308">
        <v>420</v>
      </c>
      <c r="AQ774" s="308">
        <v>425.1</v>
      </c>
      <c r="AR774" s="371">
        <v>424.36</v>
      </c>
      <c r="AS774" s="312">
        <v>0.41499999999999998</v>
      </c>
      <c r="AT774" s="372">
        <v>0.34</v>
      </c>
      <c r="AU774" s="369"/>
      <c r="AV774" s="312"/>
      <c r="AW774" s="370">
        <v>2.14396254</v>
      </c>
      <c r="AX774" s="370">
        <v>2.4749810600000002</v>
      </c>
      <c r="AY774" s="370"/>
      <c r="AZ774" s="312">
        <f>_xll.SRS1Splines.Functions25.Linear_Interp(V_NNG3A!$H$4:$H$12,V_NNG3A!$I$4:$I$12,BF774)</f>
        <v>13.417750000000099</v>
      </c>
      <c r="BA774" s="312">
        <f>(AZ774/V_NNG3A!$I$8)*100</f>
        <v>96.879061371841885</v>
      </c>
      <c r="BB774" s="308">
        <f>_xll.SRS1Splines.Functions25.Linear_Interp(V_NNG3A!$H$4:$H$12,V_NNG3A!$J$4:$J$12,BF774)</f>
        <v>2.43016379310362</v>
      </c>
      <c r="BC774" s="308">
        <f>IFERROR((AZ774-V_NNG3A!$J$20) / (V_NNG3A!$J$19-V_NNG3A!$J$20) * 100, 0)</f>
        <v>84.899108541143377</v>
      </c>
      <c r="BD774" s="308">
        <v>1050</v>
      </c>
      <c r="BE774" s="308">
        <v>1047</v>
      </c>
      <c r="BF774" s="374">
        <v>1049.6500000000001</v>
      </c>
      <c r="BG774" s="312">
        <v>6.7199999999999996E-2</v>
      </c>
      <c r="BH774" s="372">
        <v>7.263E-2</v>
      </c>
      <c r="BI774" s="369"/>
      <c r="BJ774" s="312"/>
      <c r="BK774" s="370">
        <v>0.17145214191350799</v>
      </c>
      <c r="BL774" s="370">
        <v>0</v>
      </c>
      <c r="BM774" s="370">
        <f t="shared" si="8"/>
        <v>0.17145214191350799</v>
      </c>
      <c r="BN774" s="312">
        <f>_xll.SRS1Splines.Functions25.Linear_Interp(V_XNN1!$K$3:$K$8,V_XNN1!$L$3:$L$8,BT774)</f>
        <v>0.21053459999999999</v>
      </c>
      <c r="BO774" s="312">
        <f>(BN774/V_XNN1!$L$7)*100</f>
        <v>100.25457142857144</v>
      </c>
      <c r="BP774" s="312">
        <f>_xll.SRS1Splines.Functions25.Linear_Interp(V_XNN1!$K$3:$K$8,V_XNN1!$M$3:$M$8,BT774)</f>
        <v>5.4534600000000003E-2</v>
      </c>
      <c r="BQ774" s="308">
        <f>IFERROR((BN774 - V_XNN1!$M$16) / (V_XNN1!$M$15- V_XNN1!$M$16) * 100, 0)</f>
        <v>74.077994428969347</v>
      </c>
      <c r="BR774" s="308">
        <v>252</v>
      </c>
      <c r="BS774" s="308">
        <v>249</v>
      </c>
      <c r="BT774" s="374">
        <v>252.03</v>
      </c>
      <c r="BU774" s="312">
        <v>0</v>
      </c>
      <c r="BV774" s="372">
        <v>0</v>
      </c>
      <c r="BW774" s="369"/>
      <c r="BX774" s="312"/>
      <c r="BY774" s="370"/>
      <c r="BZ774" s="370"/>
      <c r="CA774" s="370"/>
      <c r="CB774" s="312"/>
      <c r="CC774" s="312"/>
      <c r="CD774" s="308"/>
      <c r="CE774" s="312"/>
      <c r="CF774" s="312"/>
      <c r="CG774" s="312"/>
      <c r="CH774" s="312"/>
      <c r="CI774" s="384"/>
      <c r="CJ774" s="312"/>
      <c r="CK774" s="372"/>
      <c r="CL774" s="369"/>
      <c r="CM774" s="312"/>
      <c r="CN774" s="370"/>
      <c r="CO774" s="370"/>
      <c r="CP774" s="370"/>
      <c r="CQ774" s="312"/>
      <c r="CR774" s="312"/>
      <c r="CS774" s="308"/>
      <c r="CT774" s="312"/>
      <c r="CU774" s="312"/>
      <c r="CV774" s="312"/>
      <c r="CW774" s="312"/>
      <c r="CX774" s="384"/>
      <c r="CY774" s="312"/>
      <c r="CZ774" s="372"/>
    </row>
    <row r="775" spans="1:104" s="1" customFormat="1" hidden="1">
      <c r="A775" s="270">
        <v>45334</v>
      </c>
      <c r="B775" s="380"/>
      <c r="C775" s="381"/>
      <c r="D775" s="382"/>
      <c r="E775" s="382"/>
      <c r="F775" s="382"/>
      <c r="G775" s="312"/>
      <c r="H775" s="308"/>
      <c r="I775" s="308"/>
      <c r="J775" s="308"/>
      <c r="K775" s="308"/>
      <c r="L775" s="308"/>
      <c r="M775" s="371"/>
      <c r="N775" s="371"/>
      <c r="O775" s="312"/>
      <c r="P775" s="383"/>
      <c r="Q775" s="369">
        <v>0</v>
      </c>
      <c r="R775" s="312"/>
      <c r="S775" s="370">
        <v>0.40407837068557739</v>
      </c>
      <c r="T775" s="370">
        <v>1.4823</v>
      </c>
      <c r="U775" s="370">
        <v>0</v>
      </c>
      <c r="V775" s="312">
        <f>_xll.SRS1Splines.Functions25.Linear_Interp(V_NK3!$P$8:$P$32,V_NK3!$R$8:$R$32,AC775)</f>
        <v>501.48011352999799</v>
      </c>
      <c r="W775" s="312">
        <f>(V775/V_NK3!$R$28)*100</f>
        <v>92.498895296206101</v>
      </c>
      <c r="X775" s="308">
        <f>V775-V_NK3!$R$8</f>
        <v>444.90146152999802</v>
      </c>
      <c r="Y775" s="308">
        <f>IFERROR((V775 - V_NK3!$V$10) / (V_NK3!$V$9- V_NK3!$V$10) * 100, 0)</f>
        <v>91.62486330095112</v>
      </c>
      <c r="Z775" s="308">
        <v>541.79999999999995</v>
      </c>
      <c r="AA775" s="308">
        <v>521</v>
      </c>
      <c r="AB775" s="312">
        <v>539.21</v>
      </c>
      <c r="AC775" s="371">
        <v>539.92999999999995</v>
      </c>
      <c r="AD775" s="308">
        <v>0.35</v>
      </c>
      <c r="AE775" s="372">
        <v>0.36599999999999999</v>
      </c>
      <c r="AF775" s="373">
        <v>0</v>
      </c>
      <c r="AG775" s="312"/>
      <c r="AH775" s="370">
        <v>1.4674158623262405</v>
      </c>
      <c r="AI775" s="370">
        <v>1.2111372</v>
      </c>
      <c r="AJ775" s="370"/>
      <c r="AK775" s="312">
        <f>_xll.SRS1Splines.Functions25.Linear_Interp(V_NK2!$R$10:$R$21,V_NK2!$T$10:$T$21,AR775)</f>
        <v>60.303828571457998</v>
      </c>
      <c r="AL775" s="312">
        <f>(AK775/V_NK2!$T$18)*100</f>
        <v>84.459143657504185</v>
      </c>
      <c r="AM775" s="308">
        <f>AK775-V_NK2!$T$11</f>
        <v>19.483828571430202</v>
      </c>
      <c r="AN775" s="308">
        <f>IFERROR((AK775 - V_NK2!$X$12) / (V_NK2!$X$11- V_NK2!$X$12) * 100, 0)</f>
        <v>63.714285714294171</v>
      </c>
      <c r="AO775" s="308">
        <v>427</v>
      </c>
      <c r="AP775" s="308">
        <v>420</v>
      </c>
      <c r="AQ775" s="308">
        <v>424.69</v>
      </c>
      <c r="AR775" s="371">
        <v>424.46</v>
      </c>
      <c r="AS775" s="312">
        <v>0.41499999999999998</v>
      </c>
      <c r="AT775" s="372">
        <v>0.28000000000000003</v>
      </c>
      <c r="AU775" s="369"/>
      <c r="AV775" s="312"/>
      <c r="AW775" s="370">
        <v>2.1738720499999999</v>
      </c>
      <c r="AX775" s="370">
        <v>2.8359090899999999</v>
      </c>
      <c r="AY775" s="370"/>
      <c r="AZ775" s="312">
        <f>_xll.SRS1Splines.Functions25.Linear_Interp(V_NNG3A!$H$4:$H$12,V_NNG3A!$I$4:$I$12,BF775)</f>
        <v>13.1460500000001</v>
      </c>
      <c r="BA775" s="312">
        <f>(AZ775/V_NNG3A!$I$8)*100</f>
        <v>94.917328519856326</v>
      </c>
      <c r="BB775" s="308">
        <f>_xll.SRS1Splines.Functions25.Linear_Interp(V_NNG3A!$H$4:$H$12,V_NNG3A!$J$4:$J$12,BF775)</f>
        <v>2.1584637931035902</v>
      </c>
      <c r="BC775" s="308">
        <f>IFERROR((AZ775-V_NNG3A!$J$20) / (V_NNG3A!$J$19-V_NNG3A!$J$20) * 100, 0)</f>
        <v>75.407119624145622</v>
      </c>
      <c r="BD775" s="308">
        <v>1050</v>
      </c>
      <c r="BE775" s="308">
        <v>1047</v>
      </c>
      <c r="BF775" s="374">
        <v>1049.43</v>
      </c>
      <c r="BG775" s="312">
        <v>6.7199999999999996E-2</v>
      </c>
      <c r="BH775" s="372">
        <v>8.3500000000000005E-2</v>
      </c>
      <c r="BI775" s="369"/>
      <c r="BJ775" s="312"/>
      <c r="BK775" s="370">
        <v>0.17145214191350799</v>
      </c>
      <c r="BL775" s="370">
        <v>0</v>
      </c>
      <c r="BM775" s="370">
        <f t="shared" si="8"/>
        <v>0.17145214191350799</v>
      </c>
      <c r="BN775" s="312">
        <f>_xll.SRS1Splines.Functions25.Linear_Interp(V_XNN1!$K$3:$K$8,V_XNN1!$L$3:$L$8,BT775)</f>
        <v>0.21053459999999999</v>
      </c>
      <c r="BO775" s="312">
        <f>(BN775/V_XNN1!$L$7)*100</f>
        <v>100.25457142857144</v>
      </c>
      <c r="BP775" s="312">
        <f>_xll.SRS1Splines.Functions25.Linear_Interp(V_XNN1!$K$3:$K$8,V_XNN1!$M$3:$M$8,BT775)</f>
        <v>5.4534600000000003E-2</v>
      </c>
      <c r="BQ775" s="308">
        <f>IFERROR((BN775 - V_XNN1!$M$16) / (V_XNN1!$M$15- V_XNN1!$M$16) * 100, 0)</f>
        <v>74.077994428969347</v>
      </c>
      <c r="BR775" s="308">
        <v>252</v>
      </c>
      <c r="BS775" s="308">
        <v>249</v>
      </c>
      <c r="BT775" s="374">
        <v>252.03</v>
      </c>
      <c r="BU775" s="312">
        <v>0</v>
      </c>
      <c r="BV775" s="372">
        <v>0</v>
      </c>
      <c r="BW775" s="369"/>
      <c r="BX775" s="312"/>
      <c r="BY775" s="370"/>
      <c r="BZ775" s="370"/>
      <c r="CA775" s="370"/>
      <c r="CB775" s="312"/>
      <c r="CC775" s="312"/>
      <c r="CD775" s="308"/>
      <c r="CE775" s="312"/>
      <c r="CF775" s="312"/>
      <c r="CG775" s="312"/>
      <c r="CH775" s="312"/>
      <c r="CI775" s="384"/>
      <c r="CJ775" s="312"/>
      <c r="CK775" s="372"/>
      <c r="CL775" s="369"/>
      <c r="CM775" s="312"/>
      <c r="CN775" s="370"/>
      <c r="CO775" s="370"/>
      <c r="CP775" s="370"/>
      <c r="CQ775" s="312"/>
      <c r="CR775" s="312"/>
      <c r="CS775" s="308"/>
      <c r="CT775" s="312"/>
      <c r="CU775" s="312"/>
      <c r="CV775" s="312"/>
      <c r="CW775" s="312"/>
      <c r="CX775" s="384"/>
      <c r="CY775" s="312"/>
      <c r="CZ775" s="372"/>
    </row>
    <row r="776" spans="1:104" s="1" customFormat="1" hidden="1">
      <c r="A776" s="270">
        <v>45335</v>
      </c>
      <c r="B776" s="380"/>
      <c r="C776" s="381"/>
      <c r="D776" s="382"/>
      <c r="E776" s="382"/>
      <c r="F776" s="382"/>
      <c r="G776" s="312"/>
      <c r="H776" s="308"/>
      <c r="I776" s="308"/>
      <c r="J776" s="308"/>
      <c r="K776" s="308"/>
      <c r="L776" s="308"/>
      <c r="M776" s="371"/>
      <c r="N776" s="371"/>
      <c r="O776" s="312"/>
      <c r="P776" s="383"/>
      <c r="Q776" s="369">
        <v>0</v>
      </c>
      <c r="R776" s="312"/>
      <c r="S776" s="370">
        <v>0.22211187068557739</v>
      </c>
      <c r="T776" s="370">
        <v>1.3003335</v>
      </c>
      <c r="U776" s="370">
        <v>0</v>
      </c>
      <c r="V776" s="312">
        <f>_xll.SRS1Splines.Functions25.Linear_Interp(V_NK3!$P$8:$P$32,V_NK3!$R$8:$R$32,AC776)</f>
        <v>500.40189189999899</v>
      </c>
      <c r="W776" s="312">
        <f>(V776/V_NK3!$R$28)*100</f>
        <v>92.300015406518469</v>
      </c>
      <c r="X776" s="308">
        <f>V776-V_NK3!$R$8</f>
        <v>443.82323989999901</v>
      </c>
      <c r="Y776" s="308">
        <f>IFERROR((V776 - V_NK3!$V$10) / (V_NK3!$V$9- V_NK3!$V$10) * 100, 0)</f>
        <v>91.402809839681183</v>
      </c>
      <c r="Z776" s="308">
        <v>541.79999999999995</v>
      </c>
      <c r="AA776" s="308">
        <v>521</v>
      </c>
      <c r="AB776" s="312">
        <v>539.21</v>
      </c>
      <c r="AC776" s="371">
        <v>539.9</v>
      </c>
      <c r="AD776" s="308">
        <v>0.35</v>
      </c>
      <c r="AE776" s="372">
        <v>0.32106999999999997</v>
      </c>
      <c r="AF776" s="373">
        <v>0</v>
      </c>
      <c r="AG776" s="312"/>
      <c r="AH776" s="370">
        <v>1.2435970673262406</v>
      </c>
      <c r="AI776" s="370">
        <v>1.0816680000000003</v>
      </c>
      <c r="AJ776" s="370"/>
      <c r="AK776" s="312">
        <f>_xll.SRS1Splines.Functions25.Linear_Interp(V_NK2!$R$10:$R$21,V_NK2!$T$10:$T$21,AR776)</f>
        <v>60.4348857143153</v>
      </c>
      <c r="AL776" s="312">
        <f>(AK776/V_NK2!$T$18)*100</f>
        <v>84.64269707887297</v>
      </c>
      <c r="AM776" s="308">
        <f>AK776-V_NK2!$T$11</f>
        <v>19.614885714287503</v>
      </c>
      <c r="AN776" s="308">
        <f>IFERROR((AK776 - V_NK2!$X$12) / (V_NK2!$X$11- V_NK2!$X$12) * 100, 0)</f>
        <v>64.142857142866134</v>
      </c>
      <c r="AO776" s="308">
        <v>427</v>
      </c>
      <c r="AP776" s="308">
        <v>420</v>
      </c>
      <c r="AQ776" s="308">
        <v>424.6</v>
      </c>
      <c r="AR776" s="371">
        <v>424.49</v>
      </c>
      <c r="AS776" s="312">
        <v>0.41499999999999998</v>
      </c>
      <c r="AT776" s="372">
        <v>0.25</v>
      </c>
      <c r="AU776" s="369"/>
      <c r="AV776" s="312"/>
      <c r="AW776" s="370">
        <v>2.0853021900000002</v>
      </c>
      <c r="AX776" s="370">
        <v>2.5065984800000001</v>
      </c>
      <c r="AY776" s="370"/>
      <c r="AZ776" s="312">
        <f>_xll.SRS1Splines.Functions25.Linear_Interp(V_NNG3A!$H$4:$H$12,V_NNG3A!$I$4:$I$12,BF776)</f>
        <v>12.97315</v>
      </c>
      <c r="BA776" s="312">
        <f>(AZ776/V_NNG3A!$I$8)*100</f>
        <v>93.66895306859206</v>
      </c>
      <c r="BB776" s="308">
        <f>_xll.SRS1Splines.Functions25.Linear_Interp(V_NNG3A!$H$4:$H$12,V_NNG3A!$J$4:$J$12,BF776)</f>
        <v>1.98556379310347</v>
      </c>
      <c r="BC776" s="308">
        <f>IFERROR((AZ776-V_NNG3A!$J$20) / (V_NNG3A!$J$19-V_NNG3A!$J$20) * 100, 0)</f>
        <v>69.366763040598087</v>
      </c>
      <c r="BD776" s="308">
        <v>1050</v>
      </c>
      <c r="BE776" s="308">
        <v>1047</v>
      </c>
      <c r="BF776" s="374">
        <v>1049.29</v>
      </c>
      <c r="BG776" s="312">
        <v>6.7199999999999996E-2</v>
      </c>
      <c r="BH776" s="372">
        <v>7.356E-2</v>
      </c>
      <c r="BI776" s="369"/>
      <c r="BJ776" s="312"/>
      <c r="BK776" s="370">
        <v>0.17145214191350799</v>
      </c>
      <c r="BL776" s="370">
        <v>0</v>
      </c>
      <c r="BM776" s="370">
        <f t="shared" si="8"/>
        <v>0.17145214191350799</v>
      </c>
      <c r="BN776" s="312">
        <f>_xll.SRS1Splines.Functions25.Linear_Interp(V_XNN1!$K$3:$K$8,V_XNN1!$L$3:$L$8,BT776)</f>
        <v>0.21053459999999999</v>
      </c>
      <c r="BO776" s="312">
        <f>(BN776/V_XNN1!$L$7)*100</f>
        <v>100.25457142857144</v>
      </c>
      <c r="BP776" s="312">
        <f>_xll.SRS1Splines.Functions25.Linear_Interp(V_XNN1!$K$3:$K$8,V_XNN1!$M$3:$M$8,BT776)</f>
        <v>5.4534600000000003E-2</v>
      </c>
      <c r="BQ776" s="308">
        <f>IFERROR((BN776 - V_XNN1!$M$16) / (V_XNN1!$M$15- V_XNN1!$M$16) * 100, 0)</f>
        <v>74.077994428969347</v>
      </c>
      <c r="BR776" s="308">
        <v>252</v>
      </c>
      <c r="BS776" s="308">
        <v>249</v>
      </c>
      <c r="BT776" s="374">
        <v>252.03</v>
      </c>
      <c r="BU776" s="312">
        <v>0</v>
      </c>
      <c r="BV776" s="372">
        <v>0</v>
      </c>
      <c r="BW776" s="369"/>
      <c r="BX776" s="312"/>
      <c r="BY776" s="370"/>
      <c r="BZ776" s="370"/>
      <c r="CA776" s="370"/>
      <c r="CB776" s="312"/>
      <c r="CC776" s="312"/>
      <c r="CD776" s="308"/>
      <c r="CE776" s="312"/>
      <c r="CF776" s="312"/>
      <c r="CG776" s="312"/>
      <c r="CH776" s="312"/>
      <c r="CI776" s="384"/>
      <c r="CJ776" s="312"/>
      <c r="CK776" s="372"/>
      <c r="CL776" s="369"/>
      <c r="CM776" s="312"/>
      <c r="CN776" s="370"/>
      <c r="CO776" s="370"/>
      <c r="CP776" s="370"/>
      <c r="CQ776" s="312"/>
      <c r="CR776" s="312"/>
      <c r="CS776" s="308"/>
      <c r="CT776" s="312"/>
      <c r="CU776" s="312"/>
      <c r="CV776" s="312"/>
      <c r="CW776" s="312"/>
      <c r="CX776" s="384"/>
      <c r="CY776" s="312"/>
      <c r="CZ776" s="372"/>
    </row>
    <row r="777" spans="1:104" s="1" customFormat="1" hidden="1">
      <c r="A777" s="270">
        <v>45336</v>
      </c>
      <c r="B777" s="380"/>
      <c r="C777" s="381"/>
      <c r="D777" s="382"/>
      <c r="E777" s="382"/>
      <c r="F777" s="382"/>
      <c r="G777" s="312"/>
      <c r="H777" s="308"/>
      <c r="I777" s="308"/>
      <c r="J777" s="308"/>
      <c r="K777" s="308"/>
      <c r="L777" s="308"/>
      <c r="M777" s="371"/>
      <c r="N777" s="371"/>
      <c r="O777" s="312"/>
      <c r="P777" s="383"/>
      <c r="Q777" s="369">
        <v>0</v>
      </c>
      <c r="R777" s="312"/>
      <c r="S777" s="370">
        <v>0.39094616091537454</v>
      </c>
      <c r="T777" s="370">
        <v>1.8285749999999998</v>
      </c>
      <c r="U777" s="370">
        <v>0</v>
      </c>
      <c r="V777" s="312">
        <f>_xll.SRS1Splines.Functions25.Linear_Interp(V_NK3!$P$8:$P$32,V_NK3!$R$8:$R$32,AC777)</f>
        <v>498.96426306000097</v>
      </c>
      <c r="W777" s="312">
        <f>(V777/V_NK3!$R$28)*100</f>
        <v>92.03484222026843</v>
      </c>
      <c r="X777" s="308">
        <f>V777-V_NK3!$R$8</f>
        <v>442.385611060001</v>
      </c>
      <c r="Y777" s="308">
        <f>IFERROR((V777 - V_NK3!$V$10) / (V_NK3!$V$9- V_NK3!$V$10) * 100, 0)</f>
        <v>91.106738557988081</v>
      </c>
      <c r="Z777" s="308">
        <v>541.79999999999995</v>
      </c>
      <c r="AA777" s="308">
        <v>521</v>
      </c>
      <c r="AB777" s="312">
        <v>539.21</v>
      </c>
      <c r="AC777" s="371">
        <v>539.86</v>
      </c>
      <c r="AD777" s="308">
        <v>0.35</v>
      </c>
      <c r="AE777" s="372">
        <v>0.45150000000000001</v>
      </c>
      <c r="AF777" s="373">
        <v>0</v>
      </c>
      <c r="AG777" s="312"/>
      <c r="AH777" s="370">
        <v>1.7747297331020735</v>
      </c>
      <c r="AI777" s="370">
        <v>1.465044</v>
      </c>
      <c r="AJ777" s="370"/>
      <c r="AK777" s="312">
        <f>_xll.SRS1Splines.Functions25.Linear_Interp(V_NK2!$R$10:$R$21,V_NK2!$T$10:$T$21,AR777)</f>
        <v>60.697000000029597</v>
      </c>
      <c r="AL777" s="312">
        <f>(AK777/V_NK2!$T$18)*100</f>
        <v>85.009803921610072</v>
      </c>
      <c r="AM777" s="308">
        <f>AK777-V_NK2!$T$11</f>
        <v>19.8770000000018</v>
      </c>
      <c r="AN777" s="308">
        <f>IFERROR((AK777 - V_NK2!$X$12) / (V_NK2!$X$11- V_NK2!$X$12) * 100, 0)</f>
        <v>65.000000000009067</v>
      </c>
      <c r="AO777" s="308">
        <v>427</v>
      </c>
      <c r="AP777" s="308">
        <v>420</v>
      </c>
      <c r="AQ777" s="308">
        <v>424.74</v>
      </c>
      <c r="AR777" s="371">
        <v>424.55</v>
      </c>
      <c r="AS777" s="312">
        <v>0.41499999999999998</v>
      </c>
      <c r="AT777" s="372">
        <v>0.34</v>
      </c>
      <c r="AU777" s="369"/>
      <c r="AV777" s="312"/>
      <c r="AW777" s="370">
        <v>1.99363636</v>
      </c>
      <c r="AX777" s="370">
        <v>1.99363636</v>
      </c>
      <c r="AY777" s="370"/>
      <c r="AZ777" s="312">
        <f>_xll.SRS1Splines.Functions25.Linear_Interp(V_NNG3A!$H$4:$H$12,V_NNG3A!$I$4:$I$12,BF777)</f>
        <v>12.97315</v>
      </c>
      <c r="BA777" s="312">
        <f>(AZ777/V_NNG3A!$I$8)*100</f>
        <v>93.66895306859206</v>
      </c>
      <c r="BB777" s="308">
        <f>_xll.SRS1Splines.Functions25.Linear_Interp(V_NNG3A!$H$4:$H$12,V_NNG3A!$J$4:$J$12,BF777)</f>
        <v>1.98556379310347</v>
      </c>
      <c r="BC777" s="308">
        <f>IFERROR((AZ777-V_NNG3A!$J$20) / (V_NNG3A!$J$19-V_NNG3A!$J$20) * 100, 0)</f>
        <v>69.366763040598087</v>
      </c>
      <c r="BD777" s="308">
        <v>1050</v>
      </c>
      <c r="BE777" s="308">
        <v>1047</v>
      </c>
      <c r="BF777" s="374">
        <v>1049.29</v>
      </c>
      <c r="BG777" s="312">
        <v>6.7199999999999996E-2</v>
      </c>
      <c r="BH777" s="372">
        <v>5.8950000000000002E-2</v>
      </c>
      <c r="BI777" s="369"/>
      <c r="BJ777" s="312"/>
      <c r="BK777" s="370">
        <v>0.17145214191350799</v>
      </c>
      <c r="BL777" s="370">
        <v>0</v>
      </c>
      <c r="BM777" s="370">
        <f t="shared" si="8"/>
        <v>0.17145214191350799</v>
      </c>
      <c r="BN777" s="312">
        <f>_xll.SRS1Splines.Functions25.Linear_Interp(V_XNN1!$K$3:$K$8,V_XNN1!$L$3:$L$8,BT777)</f>
        <v>0.21053459999999999</v>
      </c>
      <c r="BO777" s="312">
        <f>(BN777/V_XNN1!$L$7)*100</f>
        <v>100.25457142857144</v>
      </c>
      <c r="BP777" s="312">
        <f>_xll.SRS1Splines.Functions25.Linear_Interp(V_XNN1!$K$3:$K$8,V_XNN1!$M$3:$M$8,BT777)</f>
        <v>5.4534600000000003E-2</v>
      </c>
      <c r="BQ777" s="308">
        <f>IFERROR((BN777 - V_XNN1!$M$16) / (V_XNN1!$M$15- V_XNN1!$M$16) * 100, 0)</f>
        <v>74.077994428969347</v>
      </c>
      <c r="BR777" s="308">
        <v>252</v>
      </c>
      <c r="BS777" s="308">
        <v>249</v>
      </c>
      <c r="BT777" s="374">
        <v>252.03</v>
      </c>
      <c r="BU777" s="312">
        <v>0</v>
      </c>
      <c r="BV777" s="372">
        <v>0</v>
      </c>
      <c r="BW777" s="369"/>
      <c r="BX777" s="312"/>
      <c r="BY777" s="370"/>
      <c r="BZ777" s="370"/>
      <c r="CA777" s="370"/>
      <c r="CB777" s="312"/>
      <c r="CC777" s="312"/>
      <c r="CD777" s="308"/>
      <c r="CE777" s="312"/>
      <c r="CF777" s="312"/>
      <c r="CG777" s="312"/>
      <c r="CH777" s="312"/>
      <c r="CI777" s="384"/>
      <c r="CJ777" s="312"/>
      <c r="CK777" s="372"/>
      <c r="CL777" s="369"/>
      <c r="CM777" s="312"/>
      <c r="CN777" s="370"/>
      <c r="CO777" s="370"/>
      <c r="CP777" s="370"/>
      <c r="CQ777" s="312"/>
      <c r="CR777" s="312"/>
      <c r="CS777" s="308"/>
      <c r="CT777" s="312"/>
      <c r="CU777" s="312"/>
      <c r="CV777" s="312"/>
      <c r="CW777" s="312"/>
      <c r="CX777" s="384"/>
      <c r="CY777" s="312"/>
      <c r="CZ777" s="372"/>
    </row>
    <row r="778" spans="1:104" s="1" customFormat="1" hidden="1">
      <c r="A778" s="270">
        <v>45337</v>
      </c>
      <c r="B778" s="380"/>
      <c r="C778" s="381"/>
      <c r="D778" s="382"/>
      <c r="E778" s="382"/>
      <c r="F778" s="382"/>
      <c r="G778" s="312"/>
      <c r="H778" s="308"/>
      <c r="I778" s="308"/>
      <c r="J778" s="308"/>
      <c r="K778" s="308"/>
      <c r="L778" s="308"/>
      <c r="M778" s="371"/>
      <c r="N778" s="371"/>
      <c r="O778" s="312"/>
      <c r="P778" s="383"/>
      <c r="Q778" s="369">
        <v>0</v>
      </c>
      <c r="R778" s="312"/>
      <c r="S778" s="370">
        <v>0.34234616091537473</v>
      </c>
      <c r="T778" s="370">
        <v>1.7799750000000001</v>
      </c>
      <c r="U778" s="370">
        <v>0</v>
      </c>
      <c r="V778" s="312">
        <f>_xll.SRS1Splines.Functions25.Linear_Interp(V_NK3!$P$8:$P$32,V_NK3!$R$8:$R$32,AC778)</f>
        <v>497.52663422000199</v>
      </c>
      <c r="W778" s="312">
        <f>(V778/V_NK3!$R$28)*100</f>
        <v>91.769669034018207</v>
      </c>
      <c r="X778" s="308">
        <f>V778-V_NK3!$R$8</f>
        <v>440.94798222000202</v>
      </c>
      <c r="Y778" s="308">
        <f>IFERROR((V778 - V_NK3!$V$10) / (V_NK3!$V$9- V_NK3!$V$10) * 100, 0)</f>
        <v>90.81066727629478</v>
      </c>
      <c r="Z778" s="308">
        <v>541.79999999999995</v>
      </c>
      <c r="AA778" s="308">
        <v>521</v>
      </c>
      <c r="AB778" s="312">
        <v>539.21</v>
      </c>
      <c r="AC778" s="371">
        <v>539.82000000000005</v>
      </c>
      <c r="AD778" s="308">
        <v>0.35</v>
      </c>
      <c r="AE778" s="372">
        <v>0.4395</v>
      </c>
      <c r="AF778" s="373">
        <v>0</v>
      </c>
      <c r="AG778" s="312"/>
      <c r="AH778" s="370">
        <v>1.7149517331020736</v>
      </c>
      <c r="AI778" s="370">
        <v>1.5086693999999998</v>
      </c>
      <c r="AJ778" s="370"/>
      <c r="AK778" s="312">
        <f>_xll.SRS1Splines.Functions25.Linear_Interp(V_NK2!$R$10:$R$21,V_NK2!$T$10:$T$21,AR778)</f>
        <v>60.8717428571723</v>
      </c>
      <c r="AL778" s="312">
        <f>(AK778/V_NK2!$T$18)*100</f>
        <v>85.254541816767926</v>
      </c>
      <c r="AM778" s="308">
        <f>AK778-V_NK2!$T$11</f>
        <v>20.051742857144504</v>
      </c>
      <c r="AN778" s="308">
        <f>IFERROR((AK778 - V_NK2!$X$12) / (V_NK2!$X$11- V_NK2!$X$12) * 100, 0)</f>
        <v>65.571428571437167</v>
      </c>
      <c r="AO778" s="308">
        <v>427</v>
      </c>
      <c r="AP778" s="308">
        <v>420</v>
      </c>
      <c r="AQ778" s="308">
        <v>424.88</v>
      </c>
      <c r="AR778" s="371">
        <v>424.59</v>
      </c>
      <c r="AS778" s="312">
        <v>0.41499999999999998</v>
      </c>
      <c r="AT778" s="372">
        <v>0.35</v>
      </c>
      <c r="AU778" s="369"/>
      <c r="AV778" s="312"/>
      <c r="AW778" s="370">
        <v>1.99363636</v>
      </c>
      <c r="AX778" s="370">
        <v>1.99363636</v>
      </c>
      <c r="AY778" s="370"/>
      <c r="AZ778" s="312">
        <f>_xll.SRS1Splines.Functions25.Linear_Interp(V_NNG3A!$H$4:$H$12,V_NNG3A!$I$4:$I$12,BF778)</f>
        <v>12.97315</v>
      </c>
      <c r="BA778" s="312">
        <f>(AZ778/V_NNG3A!$I$8)*100</f>
        <v>93.66895306859206</v>
      </c>
      <c r="BB778" s="308">
        <f>_xll.SRS1Splines.Functions25.Linear_Interp(V_NNG3A!$H$4:$H$12,V_NNG3A!$J$4:$J$12,BF778)</f>
        <v>1.98556379310347</v>
      </c>
      <c r="BC778" s="308">
        <f>IFERROR((AZ778-V_NNG3A!$J$20) / (V_NNG3A!$J$19-V_NNG3A!$J$20) * 100, 0)</f>
        <v>69.366763040598087</v>
      </c>
      <c r="BD778" s="308">
        <v>1050</v>
      </c>
      <c r="BE778" s="308">
        <v>1047</v>
      </c>
      <c r="BF778" s="374">
        <v>1049.29</v>
      </c>
      <c r="BG778" s="312">
        <v>6.7199999999999996E-2</v>
      </c>
      <c r="BH778" s="372">
        <v>5.8979999999999998E-2</v>
      </c>
      <c r="BI778" s="369"/>
      <c r="BJ778" s="312"/>
      <c r="BK778" s="370">
        <v>0.14145214191350799</v>
      </c>
      <c r="BL778" s="370">
        <v>0</v>
      </c>
      <c r="BM778" s="370">
        <f t="shared" si="8"/>
        <v>0.14145214191350799</v>
      </c>
      <c r="BN778" s="312">
        <f>_xll.SRS1Splines.Functions25.Linear_Interp(V_XNN1!$K$3:$K$8,V_XNN1!$L$3:$L$8,BT778)</f>
        <v>0.21053459999999999</v>
      </c>
      <c r="BO778" s="312">
        <f>(BN778/V_XNN1!$L$7)*100</f>
        <v>100.25457142857144</v>
      </c>
      <c r="BP778" s="312">
        <f>_xll.SRS1Splines.Functions25.Linear_Interp(V_XNN1!$K$3:$K$8,V_XNN1!$M$3:$M$8,BT778)</f>
        <v>5.4534600000000003E-2</v>
      </c>
      <c r="BQ778" s="308">
        <f>IFERROR((BN778 - V_XNN1!$M$16) / (V_XNN1!$M$15- V_XNN1!$M$16) * 100, 0)</f>
        <v>74.077994428969347</v>
      </c>
      <c r="BR778" s="308">
        <v>252</v>
      </c>
      <c r="BS778" s="308">
        <v>249</v>
      </c>
      <c r="BT778" s="374">
        <v>252.03</v>
      </c>
      <c r="BU778" s="312">
        <v>0</v>
      </c>
      <c r="BV778" s="372">
        <v>0</v>
      </c>
      <c r="BW778" s="369"/>
      <c r="BX778" s="312"/>
      <c r="BY778" s="370"/>
      <c r="BZ778" s="370"/>
      <c r="CA778" s="370"/>
      <c r="CB778" s="312"/>
      <c r="CC778" s="312"/>
      <c r="CD778" s="308"/>
      <c r="CE778" s="312"/>
      <c r="CF778" s="312"/>
      <c r="CG778" s="312"/>
      <c r="CH778" s="312"/>
      <c r="CI778" s="384"/>
      <c r="CJ778" s="312"/>
      <c r="CK778" s="372"/>
      <c r="CL778" s="369"/>
      <c r="CM778" s="312"/>
      <c r="CN778" s="370"/>
      <c r="CO778" s="370"/>
      <c r="CP778" s="370"/>
      <c r="CQ778" s="312"/>
      <c r="CR778" s="312"/>
      <c r="CS778" s="308"/>
      <c r="CT778" s="312"/>
      <c r="CU778" s="312"/>
      <c r="CV778" s="312"/>
      <c r="CW778" s="312"/>
      <c r="CX778" s="384"/>
      <c r="CY778" s="312"/>
      <c r="CZ778" s="372"/>
    </row>
    <row r="779" spans="1:104" s="1" customFormat="1" hidden="1">
      <c r="A779" s="270">
        <v>45338</v>
      </c>
      <c r="B779" s="380"/>
      <c r="C779" s="381"/>
      <c r="D779" s="382"/>
      <c r="E779" s="382"/>
      <c r="F779" s="382"/>
      <c r="G779" s="312"/>
      <c r="H779" s="308"/>
      <c r="I779" s="308"/>
      <c r="J779" s="308"/>
      <c r="K779" s="308"/>
      <c r="L779" s="308"/>
      <c r="M779" s="371"/>
      <c r="N779" s="371"/>
      <c r="O779" s="312"/>
      <c r="P779" s="383"/>
      <c r="Q779" s="369">
        <v>0</v>
      </c>
      <c r="R779" s="312"/>
      <c r="S779" s="370">
        <v>0.37063558045196532</v>
      </c>
      <c r="T779" s="370">
        <v>1.08945</v>
      </c>
      <c r="U779" s="370">
        <v>0</v>
      </c>
      <c r="V779" s="312">
        <f>_xll.SRS1Splines.Functions25.Linear_Interp(V_NK3!$P$8:$P$32,V_NK3!$R$8:$R$32,AC779)</f>
        <v>496.80781979999801</v>
      </c>
      <c r="W779" s="312">
        <f>(V779/V_NK3!$R$28)*100</f>
        <v>91.637082440892272</v>
      </c>
      <c r="X779" s="308">
        <f>V779-V_NK3!$R$8</f>
        <v>440.22916779999804</v>
      </c>
      <c r="Y779" s="308">
        <f>IFERROR((V779 - V_NK3!$V$10) / (V_NK3!$V$9- V_NK3!$V$10) * 100, 0)</f>
        <v>90.662631635447198</v>
      </c>
      <c r="Z779" s="308">
        <v>541.79999999999995</v>
      </c>
      <c r="AA779" s="308">
        <v>521</v>
      </c>
      <c r="AB779" s="312">
        <v>539.21</v>
      </c>
      <c r="AC779" s="371">
        <v>539.79999999999995</v>
      </c>
      <c r="AD779" s="308">
        <v>0.35</v>
      </c>
      <c r="AE779" s="372">
        <v>0.26900000000000002</v>
      </c>
      <c r="AF779" s="373">
        <v>0</v>
      </c>
      <c r="AG779" s="312"/>
      <c r="AH779" s="370">
        <v>1.1028147415491487</v>
      </c>
      <c r="AI779" s="370">
        <v>1.392846</v>
      </c>
      <c r="AJ779" s="370"/>
      <c r="AK779" s="312">
        <f>_xll.SRS1Splines.Functions25.Linear_Interp(V_NK2!$R$10:$R$21,V_NK2!$T$10:$T$21,AR779)</f>
        <v>60.653314285743903</v>
      </c>
      <c r="AL779" s="312">
        <f>(AK779/V_NK2!$T$18)*100</f>
        <v>84.94861944782059</v>
      </c>
      <c r="AM779" s="308">
        <f>AK779-V_NK2!$T$11</f>
        <v>19.833314285716106</v>
      </c>
      <c r="AN779" s="308">
        <f>IFERROR((AK779 - V_NK2!$X$12) / (V_NK2!$X$11- V_NK2!$X$12) * 100, 0)</f>
        <v>64.857142857151999</v>
      </c>
      <c r="AO779" s="308">
        <v>427</v>
      </c>
      <c r="AP779" s="308">
        <v>420</v>
      </c>
      <c r="AQ779" s="308">
        <v>425.01</v>
      </c>
      <c r="AR779" s="371">
        <v>424.54</v>
      </c>
      <c r="AS779" s="312">
        <v>0.41499999999999998</v>
      </c>
      <c r="AT779" s="372">
        <v>0.32</v>
      </c>
      <c r="AU779" s="369"/>
      <c r="AV779" s="312"/>
      <c r="AW779" s="370">
        <v>1.89756313</v>
      </c>
      <c r="AX779" s="370">
        <v>1.9878409100000001</v>
      </c>
      <c r="AY779" s="370"/>
      <c r="AZ779" s="312">
        <f>_xll.SRS1Splines.Functions25.Linear_Interp(V_NNG3A!$H$4:$H$12,V_NNG3A!$I$4:$I$12,BF779)</f>
        <v>12.9361</v>
      </c>
      <c r="BA779" s="312">
        <f>(AZ779/V_NNG3A!$I$8)*100</f>
        <v>93.401444043321305</v>
      </c>
      <c r="BB779" s="308">
        <f>_xll.SRS1Splines.Functions25.Linear_Interp(V_NNG3A!$H$4:$H$12,V_NNG3A!$J$4:$J$12,BF779)</f>
        <v>1.9485137931034999</v>
      </c>
      <c r="BC779" s="308">
        <f>IFERROR((AZ779-V_NNG3A!$J$20) / (V_NNG3A!$J$19-V_NNG3A!$J$20) * 100, 0)</f>
        <v>68.072400915552905</v>
      </c>
      <c r="BD779" s="308">
        <v>1050</v>
      </c>
      <c r="BE779" s="308">
        <v>1047</v>
      </c>
      <c r="BF779" s="374">
        <v>1049.26</v>
      </c>
      <c r="BG779" s="312">
        <v>6.7199999999999996E-2</v>
      </c>
      <c r="BH779" s="372">
        <v>5.8819999999999997E-2</v>
      </c>
      <c r="BI779" s="369"/>
      <c r="BJ779" s="312"/>
      <c r="BK779" s="370">
        <v>0.14145214191350799</v>
      </c>
      <c r="BL779" s="370">
        <v>0</v>
      </c>
      <c r="BM779" s="370">
        <f t="shared" si="8"/>
        <v>0.14145214191350799</v>
      </c>
      <c r="BN779" s="312">
        <f>_xll.SRS1Splines.Functions25.Linear_Interp(V_XNN1!$K$3:$K$8,V_XNN1!$L$3:$L$8,BT779)</f>
        <v>0.21053459999999999</v>
      </c>
      <c r="BO779" s="312">
        <f>(BN779/V_XNN1!$L$7)*100</f>
        <v>100.25457142857144</v>
      </c>
      <c r="BP779" s="312">
        <f>_xll.SRS1Splines.Functions25.Linear_Interp(V_XNN1!$K$3:$K$8,V_XNN1!$M$3:$M$8,BT779)</f>
        <v>5.4534600000000003E-2</v>
      </c>
      <c r="BQ779" s="308">
        <f>IFERROR((BN779 - V_XNN1!$M$16) / (V_XNN1!$M$15- V_XNN1!$M$16) * 100, 0)</f>
        <v>74.077994428969347</v>
      </c>
      <c r="BR779" s="308">
        <v>252</v>
      </c>
      <c r="BS779" s="308">
        <v>249</v>
      </c>
      <c r="BT779" s="374">
        <v>252.03</v>
      </c>
      <c r="BU779" s="312">
        <v>0</v>
      </c>
      <c r="BV779" s="372">
        <v>0</v>
      </c>
      <c r="BW779" s="369"/>
      <c r="BX779" s="312"/>
      <c r="BY779" s="370"/>
      <c r="BZ779" s="370"/>
      <c r="CA779" s="370"/>
      <c r="CB779" s="312"/>
      <c r="CC779" s="312"/>
      <c r="CD779" s="308"/>
      <c r="CE779" s="312"/>
      <c r="CF779" s="312"/>
      <c r="CG779" s="312"/>
      <c r="CH779" s="312"/>
      <c r="CI779" s="384"/>
      <c r="CJ779" s="312"/>
      <c r="CK779" s="372"/>
      <c r="CL779" s="369"/>
      <c r="CM779" s="312"/>
      <c r="CN779" s="370"/>
      <c r="CO779" s="370"/>
      <c r="CP779" s="370"/>
      <c r="CQ779" s="312"/>
      <c r="CR779" s="312"/>
      <c r="CS779" s="308"/>
      <c r="CT779" s="312"/>
      <c r="CU779" s="312"/>
      <c r="CV779" s="312"/>
      <c r="CW779" s="312"/>
      <c r="CX779" s="384"/>
      <c r="CY779" s="312"/>
      <c r="CZ779" s="372"/>
    </row>
    <row r="780" spans="1:104" s="1" customFormat="1" hidden="1">
      <c r="A780" s="270">
        <v>45339</v>
      </c>
      <c r="B780" s="380"/>
      <c r="C780" s="381"/>
      <c r="D780" s="382"/>
      <c r="E780" s="382"/>
      <c r="F780" s="382"/>
      <c r="G780" s="312"/>
      <c r="H780" s="308"/>
      <c r="I780" s="308"/>
      <c r="J780" s="308"/>
      <c r="K780" s="308"/>
      <c r="L780" s="308"/>
      <c r="M780" s="371"/>
      <c r="N780" s="371"/>
      <c r="O780" s="312"/>
      <c r="P780" s="383"/>
      <c r="Q780" s="369">
        <v>0</v>
      </c>
      <c r="R780" s="312"/>
      <c r="S780" s="370">
        <v>0.14343058045959473</v>
      </c>
      <c r="T780" s="370">
        <v>0.86224500000000004</v>
      </c>
      <c r="U780" s="370">
        <v>0</v>
      </c>
      <c r="V780" s="312">
        <f>_xll.SRS1Splines.Functions25.Linear_Interp(V_NK3!$P$8:$P$32,V_NK3!$R$8:$R$32,AC780)</f>
        <v>496.08900537999898</v>
      </c>
      <c r="W780" s="312">
        <f>(V780/V_NK3!$R$28)*100</f>
        <v>91.504495847767245</v>
      </c>
      <c r="X780" s="308">
        <f>V780-V_NK3!$R$8</f>
        <v>439.510353379999</v>
      </c>
      <c r="Y780" s="308">
        <f>IFERROR((V780 - V_NK3!$V$10) / (V_NK3!$V$9- V_NK3!$V$10) * 100, 0)</f>
        <v>90.514595994600626</v>
      </c>
      <c r="Z780" s="308">
        <v>541.79999999999995</v>
      </c>
      <c r="AA780" s="308">
        <v>521</v>
      </c>
      <c r="AB780" s="312">
        <v>539.21</v>
      </c>
      <c r="AC780" s="371">
        <v>539.78</v>
      </c>
      <c r="AD780" s="308">
        <v>0.35</v>
      </c>
      <c r="AE780" s="372">
        <v>0.21290000000000001</v>
      </c>
      <c r="AF780" s="373">
        <v>0</v>
      </c>
      <c r="AG780" s="312"/>
      <c r="AH780" s="370">
        <v>0.82335259155166629</v>
      </c>
      <c r="AI780" s="370">
        <v>0.73386600000000002</v>
      </c>
      <c r="AJ780" s="370"/>
      <c r="AK780" s="312">
        <f>_xll.SRS1Splines.Functions25.Linear_Interp(V_NK2!$R$10:$R$21,V_NK2!$T$10:$T$21,AR780)</f>
        <v>60.740685714315298</v>
      </c>
      <c r="AL780" s="312">
        <f>(AK780/V_NK2!$T$18)*100</f>
        <v>85.070988395399567</v>
      </c>
      <c r="AM780" s="308">
        <f>AK780-V_NK2!$T$11</f>
        <v>19.920685714287501</v>
      </c>
      <c r="AN780" s="308">
        <f>IFERROR((AK780 - V_NK2!$X$12) / (V_NK2!$X$11- V_NK2!$X$12) * 100, 0)</f>
        <v>65.142857142866177</v>
      </c>
      <c r="AO780" s="308">
        <v>427</v>
      </c>
      <c r="AP780" s="308">
        <v>420</v>
      </c>
      <c r="AQ780" s="308">
        <v>424.98</v>
      </c>
      <c r="AR780" s="371">
        <v>424.56</v>
      </c>
      <c r="AS780" s="312">
        <v>0.41499999999999998</v>
      </c>
      <c r="AT780" s="372">
        <v>0.17</v>
      </c>
      <c r="AU780" s="369"/>
      <c r="AV780" s="312"/>
      <c r="AW780" s="370">
        <v>1.9636931799999999</v>
      </c>
      <c r="AX780" s="370">
        <v>1.9636931799999999</v>
      </c>
      <c r="AY780" s="370"/>
      <c r="AZ780" s="312">
        <f>_xll.SRS1Splines.Functions25.Linear_Interp(V_NNG3A!$H$4:$H$12,V_NNG3A!$I$4:$I$12,BF780)</f>
        <v>12.9361</v>
      </c>
      <c r="BA780" s="312">
        <f>(AZ780/V_NNG3A!$I$8)*100</f>
        <v>93.401444043321305</v>
      </c>
      <c r="BB780" s="308">
        <f>_xll.SRS1Splines.Functions25.Linear_Interp(V_NNG3A!$H$4:$H$12,V_NNG3A!$J$4:$J$12,BF780)</f>
        <v>1.9485137931034999</v>
      </c>
      <c r="BC780" s="308">
        <f>IFERROR((AZ780-V_NNG3A!$J$20) / (V_NNG3A!$J$19-V_NNG3A!$J$20) * 100, 0)</f>
        <v>68.072400915552905</v>
      </c>
      <c r="BD780" s="308">
        <v>1050</v>
      </c>
      <c r="BE780" s="308">
        <v>1047</v>
      </c>
      <c r="BF780" s="374">
        <v>1049.26</v>
      </c>
      <c r="BG780" s="312">
        <v>6.7199999999999996E-2</v>
      </c>
      <c r="BH780" s="372">
        <v>5.7799999999999997E-2</v>
      </c>
      <c r="BI780" s="369"/>
      <c r="BJ780" s="312"/>
      <c r="BK780" s="370">
        <v>0.14145214191350799</v>
      </c>
      <c r="BL780" s="370">
        <v>0</v>
      </c>
      <c r="BM780" s="370">
        <f t="shared" si="8"/>
        <v>0.14145214191350799</v>
      </c>
      <c r="BN780" s="312">
        <f>_xll.SRS1Splines.Functions25.Linear_Interp(V_XNN1!$K$3:$K$8,V_XNN1!$L$3:$L$8,BT780)</f>
        <v>0.21053459999999999</v>
      </c>
      <c r="BO780" s="312">
        <f>(BN780/V_XNN1!$L$7)*100</f>
        <v>100.25457142857144</v>
      </c>
      <c r="BP780" s="312">
        <f>_xll.SRS1Splines.Functions25.Linear_Interp(V_XNN1!$K$3:$K$8,V_XNN1!$M$3:$M$8,BT780)</f>
        <v>5.4534600000000003E-2</v>
      </c>
      <c r="BQ780" s="308">
        <f>IFERROR((BN780 - V_XNN1!$M$16) / (V_XNN1!$M$15- V_XNN1!$M$16) * 100, 0)</f>
        <v>74.077994428969347</v>
      </c>
      <c r="BR780" s="308">
        <v>252</v>
      </c>
      <c r="BS780" s="308">
        <v>249</v>
      </c>
      <c r="BT780" s="374">
        <v>252.03</v>
      </c>
      <c r="BU780" s="312">
        <v>0</v>
      </c>
      <c r="BV780" s="372">
        <v>0</v>
      </c>
      <c r="BW780" s="369"/>
      <c r="BX780" s="312"/>
      <c r="BY780" s="370"/>
      <c r="BZ780" s="370"/>
      <c r="CA780" s="370"/>
      <c r="CB780" s="312"/>
      <c r="CC780" s="312"/>
      <c r="CD780" s="308"/>
      <c r="CE780" s="312"/>
      <c r="CF780" s="312"/>
      <c r="CG780" s="312"/>
      <c r="CH780" s="312"/>
      <c r="CI780" s="384"/>
      <c r="CJ780" s="312"/>
      <c r="CK780" s="372"/>
      <c r="CL780" s="369"/>
      <c r="CM780" s="312"/>
      <c r="CN780" s="370"/>
      <c r="CO780" s="370"/>
      <c r="CP780" s="370"/>
      <c r="CQ780" s="312"/>
      <c r="CR780" s="312"/>
      <c r="CS780" s="308"/>
      <c r="CT780" s="312"/>
      <c r="CU780" s="312"/>
      <c r="CV780" s="312"/>
      <c r="CW780" s="312"/>
      <c r="CX780" s="384"/>
      <c r="CY780" s="312"/>
      <c r="CZ780" s="372"/>
    </row>
    <row r="781" spans="1:104" s="1" customFormat="1" hidden="1">
      <c r="A781" s="270">
        <v>45340</v>
      </c>
      <c r="B781" s="380"/>
      <c r="C781" s="381"/>
      <c r="D781" s="382"/>
      <c r="E781" s="382"/>
      <c r="F781" s="382"/>
      <c r="G781" s="312"/>
      <c r="H781" s="308"/>
      <c r="I781" s="308"/>
      <c r="J781" s="308"/>
      <c r="K781" s="308"/>
      <c r="L781" s="308"/>
      <c r="M781" s="371"/>
      <c r="N781" s="371"/>
      <c r="O781" s="312"/>
      <c r="P781" s="383"/>
      <c r="Q781" s="369">
        <v>0</v>
      </c>
      <c r="R781" s="312"/>
      <c r="S781" s="370">
        <v>0.13845895114517212</v>
      </c>
      <c r="T781" s="370">
        <v>1.935495</v>
      </c>
      <c r="U781" s="370">
        <v>0</v>
      </c>
      <c r="V781" s="312">
        <f>_xll.SRS1Splines.Functions25.Linear_Interp(V_NK3!$P$8:$P$32,V_NK3!$R$8:$R$32,AC781)</f>
        <v>494.291969330001</v>
      </c>
      <c r="W781" s="312">
        <f>(V781/V_NK3!$R$28)*100</f>
        <v>91.173029364954601</v>
      </c>
      <c r="X781" s="308">
        <f>V781-V_NK3!$R$8</f>
        <v>437.71331733000102</v>
      </c>
      <c r="Y781" s="308">
        <f>IFERROR((V781 - V_NK3!$V$10) / (V_NK3!$V$9- V_NK3!$V$10) * 100, 0)</f>
        <v>90.144506892484159</v>
      </c>
      <c r="Z781" s="308">
        <v>541.79999999999995</v>
      </c>
      <c r="AA781" s="308">
        <v>521</v>
      </c>
      <c r="AB781" s="312">
        <v>539.21</v>
      </c>
      <c r="AC781" s="371">
        <v>539.73</v>
      </c>
      <c r="AD781" s="308">
        <v>0.35</v>
      </c>
      <c r="AE781" s="372">
        <v>0.47789999999999999</v>
      </c>
      <c r="AF781" s="373">
        <v>0</v>
      </c>
      <c r="AG781" s="312"/>
      <c r="AH781" s="370">
        <v>1.7876369538779069</v>
      </c>
      <c r="AI781" s="370">
        <v>1.6395120000000003</v>
      </c>
      <c r="AJ781" s="370"/>
      <c r="AK781" s="312">
        <f>_xll.SRS1Splines.Functions25.Linear_Interp(V_NK2!$R$10:$R$21,V_NK2!$T$10:$T$21,AR781)</f>
        <v>60.8717428571723</v>
      </c>
      <c r="AL781" s="312">
        <f>(AK781/V_NK2!$T$18)*100</f>
        <v>85.254541816767926</v>
      </c>
      <c r="AM781" s="308">
        <f>AK781-V_NK2!$T$11</f>
        <v>20.051742857144504</v>
      </c>
      <c r="AN781" s="308">
        <f>IFERROR((AK781 - V_NK2!$X$12) / (V_NK2!$X$11- V_NK2!$X$12) * 100, 0)</f>
        <v>65.571428571437167</v>
      </c>
      <c r="AO781" s="308">
        <v>427</v>
      </c>
      <c r="AP781" s="308">
        <v>420</v>
      </c>
      <c r="AQ781" s="308">
        <v>424.94</v>
      </c>
      <c r="AR781" s="371">
        <v>424.59</v>
      </c>
      <c r="AS781" s="312">
        <v>0.41499999999999998</v>
      </c>
      <c r="AT781" s="372">
        <v>0.38</v>
      </c>
      <c r="AU781" s="369"/>
      <c r="AV781" s="312"/>
      <c r="AW781" s="370">
        <v>1.89563131</v>
      </c>
      <c r="AX781" s="370">
        <v>1.98590909</v>
      </c>
      <c r="AY781" s="370"/>
      <c r="AZ781" s="312">
        <f>_xll.SRS1Splines.Functions25.Linear_Interp(V_NNG3A!$H$4:$H$12,V_NNG3A!$I$4:$I$12,BF781)</f>
        <v>12.899050000000001</v>
      </c>
      <c r="BA781" s="312">
        <f>(AZ781/V_NNG3A!$I$8)*100</f>
        <v>93.133935018050551</v>
      </c>
      <c r="BB781" s="308">
        <f>_xll.SRS1Splines.Functions25.Linear_Interp(V_NNG3A!$H$4:$H$12,V_NNG3A!$J$4:$J$12,BF781)</f>
        <v>1.9114637931035401</v>
      </c>
      <c r="BC781" s="308">
        <f>IFERROR((AZ781-V_NNG3A!$J$20) / (V_NNG3A!$J$19-V_NNG3A!$J$20) * 100, 0)</f>
        <v>66.778038790507793</v>
      </c>
      <c r="BD781" s="308">
        <v>1050</v>
      </c>
      <c r="BE781" s="308">
        <v>1047</v>
      </c>
      <c r="BF781" s="374">
        <v>1049.23</v>
      </c>
      <c r="BG781" s="312">
        <v>6.7199999999999996E-2</v>
      </c>
      <c r="BH781" s="372">
        <v>5.867E-2</v>
      </c>
      <c r="BI781" s="369"/>
      <c r="BJ781" s="312"/>
      <c r="BK781" s="370">
        <v>0.14145214191350799</v>
      </c>
      <c r="BL781" s="370">
        <v>0</v>
      </c>
      <c r="BM781" s="370">
        <f t="shared" si="8"/>
        <v>0.14145214191350799</v>
      </c>
      <c r="BN781" s="312">
        <f>_xll.SRS1Splines.Functions25.Linear_Interp(V_XNN1!$K$3:$K$8,V_XNN1!$L$3:$L$8,BT781)</f>
        <v>0.21053459999999999</v>
      </c>
      <c r="BO781" s="312">
        <f>(BN781/V_XNN1!$L$7)*100</f>
        <v>100.25457142857144</v>
      </c>
      <c r="BP781" s="312">
        <f>_xll.SRS1Splines.Functions25.Linear_Interp(V_XNN1!$K$3:$K$8,V_XNN1!$M$3:$M$8,BT781)</f>
        <v>5.4534600000000003E-2</v>
      </c>
      <c r="BQ781" s="308">
        <f>IFERROR((BN781 - V_XNN1!$M$16) / (V_XNN1!$M$15- V_XNN1!$M$16) * 100, 0)</f>
        <v>74.077994428969347</v>
      </c>
      <c r="BR781" s="308">
        <v>252</v>
      </c>
      <c r="BS781" s="308">
        <v>249</v>
      </c>
      <c r="BT781" s="374">
        <v>252.03</v>
      </c>
      <c r="BU781" s="312">
        <v>0</v>
      </c>
      <c r="BV781" s="372">
        <v>0</v>
      </c>
      <c r="BW781" s="369"/>
      <c r="BX781" s="312"/>
      <c r="BY781" s="370"/>
      <c r="BZ781" s="370"/>
      <c r="CA781" s="370"/>
      <c r="CB781" s="312"/>
      <c r="CC781" s="312"/>
      <c r="CD781" s="308"/>
      <c r="CE781" s="312"/>
      <c r="CF781" s="312"/>
      <c r="CG781" s="312"/>
      <c r="CH781" s="312"/>
      <c r="CI781" s="384"/>
      <c r="CJ781" s="312"/>
      <c r="CK781" s="372"/>
      <c r="CL781" s="369"/>
      <c r="CM781" s="312"/>
      <c r="CN781" s="370"/>
      <c r="CO781" s="370"/>
      <c r="CP781" s="370"/>
      <c r="CQ781" s="312"/>
      <c r="CR781" s="312"/>
      <c r="CS781" s="308"/>
      <c r="CT781" s="312"/>
      <c r="CU781" s="312"/>
      <c r="CV781" s="312"/>
      <c r="CW781" s="312"/>
      <c r="CX781" s="384"/>
      <c r="CY781" s="312"/>
      <c r="CZ781" s="372"/>
    </row>
    <row r="782" spans="1:104" s="1" customFormat="1" hidden="1">
      <c r="A782" s="270">
        <v>45341</v>
      </c>
      <c r="B782" s="380"/>
      <c r="C782" s="381"/>
      <c r="D782" s="382"/>
      <c r="E782" s="382"/>
      <c r="F782" s="382"/>
      <c r="G782" s="312"/>
      <c r="H782" s="308"/>
      <c r="I782" s="308"/>
      <c r="J782" s="308"/>
      <c r="K782" s="308"/>
      <c r="L782" s="308"/>
      <c r="M782" s="371"/>
      <c r="N782" s="371"/>
      <c r="O782" s="312"/>
      <c r="P782" s="383"/>
      <c r="Q782" s="369">
        <v>0</v>
      </c>
      <c r="R782" s="312"/>
      <c r="S782" s="370">
        <v>0.23056616091537477</v>
      </c>
      <c r="T782" s="370">
        <v>1.6681950000000001</v>
      </c>
      <c r="U782" s="370">
        <v>0</v>
      </c>
      <c r="V782" s="312">
        <f>_xll.SRS1Splines.Functions25.Linear_Interp(V_NK3!$P$8:$P$32,V_NK3!$R$8:$R$32,AC782)</f>
        <v>492.85434049000202</v>
      </c>
      <c r="W782" s="312">
        <f>(V782/V_NK3!$R$28)*100</f>
        <v>90.907856178704378</v>
      </c>
      <c r="X782" s="308">
        <f>V782-V_NK3!$R$8</f>
        <v>436.27568849000204</v>
      </c>
      <c r="Y782" s="308">
        <f>IFERROR((V782 - V_NK3!$V$10) / (V_NK3!$V$9- V_NK3!$V$10) * 100, 0)</f>
        <v>89.848435610790844</v>
      </c>
      <c r="Z782" s="308">
        <v>541.79999999999995</v>
      </c>
      <c r="AA782" s="308">
        <v>521</v>
      </c>
      <c r="AB782" s="312">
        <v>539.21</v>
      </c>
      <c r="AC782" s="371">
        <v>539.69000000000005</v>
      </c>
      <c r="AD782" s="308">
        <v>0.35</v>
      </c>
      <c r="AE782" s="372">
        <v>0.41189999999999999</v>
      </c>
      <c r="AF782" s="373">
        <v>0</v>
      </c>
      <c r="AG782" s="312"/>
      <c r="AH782" s="370">
        <v>1.5774623331020738</v>
      </c>
      <c r="AI782" s="370">
        <v>2.0445600000000002</v>
      </c>
      <c r="AJ782" s="370"/>
      <c r="AK782" s="312">
        <f>_xll.SRS1Splines.Functions25.Linear_Interp(V_NK2!$R$10:$R$21,V_NK2!$T$10:$T$21,AR782)</f>
        <v>60.653314285743903</v>
      </c>
      <c r="AL782" s="312">
        <f>(AK782/V_NK2!$T$18)*100</f>
        <v>84.94861944782059</v>
      </c>
      <c r="AM782" s="308">
        <f>AK782-V_NK2!$T$11</f>
        <v>19.833314285716106</v>
      </c>
      <c r="AN782" s="308">
        <f>IFERROR((AK782 - V_NK2!$X$12) / (V_NK2!$X$11- V_NK2!$X$12) * 100, 0)</f>
        <v>64.857142857151999</v>
      </c>
      <c r="AO782" s="308">
        <v>427</v>
      </c>
      <c r="AP782" s="308">
        <v>420</v>
      </c>
      <c r="AQ782" s="308">
        <v>424.99</v>
      </c>
      <c r="AR782" s="371">
        <v>424.54</v>
      </c>
      <c r="AS782" s="312">
        <v>0.41499999999999998</v>
      </c>
      <c r="AT782" s="372">
        <v>0.47</v>
      </c>
      <c r="AU782" s="369"/>
      <c r="AV782" s="312"/>
      <c r="AW782" s="370">
        <v>1.86553872</v>
      </c>
      <c r="AX782" s="370">
        <v>1.98590909</v>
      </c>
      <c r="AY782" s="370"/>
      <c r="AZ782" s="312">
        <f>_xll.SRS1Splines.Functions25.Linear_Interp(V_NNG3A!$H$4:$H$12,V_NNG3A!$I$4:$I$12,BF782)</f>
        <v>12.8496500000001</v>
      </c>
      <c r="BA782" s="312">
        <f>(AZ782/V_NNG3A!$I$8)*100</f>
        <v>92.777256317690259</v>
      </c>
      <c r="BB782" s="308">
        <f>_xll.SRS1Splines.Functions25.Linear_Interp(V_NNG3A!$H$4:$H$12,V_NNG3A!$J$4:$J$12,BF782)</f>
        <v>1.8620637931035799</v>
      </c>
      <c r="BC782" s="308">
        <f>IFERROR((AZ782-V_NNG3A!$J$20) / (V_NNG3A!$J$19-V_NNG3A!$J$20) * 100, 0)</f>
        <v>65.052222623784388</v>
      </c>
      <c r="BD782" s="308">
        <v>1050</v>
      </c>
      <c r="BE782" s="308">
        <v>1047</v>
      </c>
      <c r="BF782" s="374">
        <v>1049.19</v>
      </c>
      <c r="BG782" s="312">
        <v>6.7199999999999996E-2</v>
      </c>
      <c r="BH782" s="372">
        <v>5.8680000000000003E-2</v>
      </c>
      <c r="BI782" s="369"/>
      <c r="BJ782" s="312"/>
      <c r="BK782" s="370">
        <v>0.14145214191350799</v>
      </c>
      <c r="BL782" s="370">
        <v>0</v>
      </c>
      <c r="BM782" s="370">
        <f t="shared" si="8"/>
        <v>0.14145214191350799</v>
      </c>
      <c r="BN782" s="312">
        <f>_xll.SRS1Splines.Functions25.Linear_Interp(V_XNN1!$K$3:$K$8,V_XNN1!$L$3:$L$8,BT782)</f>
        <v>0.21053459999999999</v>
      </c>
      <c r="BO782" s="312">
        <f>(BN782/V_XNN1!$L$7)*100</f>
        <v>100.25457142857144</v>
      </c>
      <c r="BP782" s="312">
        <f>_xll.SRS1Splines.Functions25.Linear_Interp(V_XNN1!$K$3:$K$8,V_XNN1!$M$3:$M$8,BT782)</f>
        <v>5.4534600000000003E-2</v>
      </c>
      <c r="BQ782" s="308">
        <f>IFERROR((BN782 - V_XNN1!$M$16) / (V_XNN1!$M$15- V_XNN1!$M$16) * 100, 0)</f>
        <v>74.077994428969347</v>
      </c>
      <c r="BR782" s="308">
        <v>252</v>
      </c>
      <c r="BS782" s="308">
        <v>249</v>
      </c>
      <c r="BT782" s="374">
        <v>252.03</v>
      </c>
      <c r="BU782" s="312">
        <v>0</v>
      </c>
      <c r="BV782" s="372">
        <v>0</v>
      </c>
      <c r="BW782" s="369"/>
      <c r="BX782" s="312"/>
      <c r="BY782" s="370"/>
      <c r="BZ782" s="370"/>
      <c r="CA782" s="370"/>
      <c r="CB782" s="312"/>
      <c r="CC782" s="312"/>
      <c r="CD782" s="308"/>
      <c r="CE782" s="312"/>
      <c r="CF782" s="312"/>
      <c r="CG782" s="312"/>
      <c r="CH782" s="312"/>
      <c r="CI782" s="384"/>
      <c r="CJ782" s="312"/>
      <c r="CK782" s="372"/>
      <c r="CL782" s="369"/>
      <c r="CM782" s="312"/>
      <c r="CN782" s="370"/>
      <c r="CO782" s="370"/>
      <c r="CP782" s="370"/>
      <c r="CQ782" s="312"/>
      <c r="CR782" s="312"/>
      <c r="CS782" s="308"/>
      <c r="CT782" s="312"/>
      <c r="CU782" s="312"/>
      <c r="CV782" s="312"/>
      <c r="CW782" s="312"/>
      <c r="CX782" s="384"/>
      <c r="CY782" s="312"/>
      <c r="CZ782" s="372"/>
    </row>
    <row r="783" spans="1:104" s="1" customFormat="1" hidden="1">
      <c r="A783" s="270">
        <v>45342</v>
      </c>
      <c r="B783" s="380"/>
      <c r="C783" s="381"/>
      <c r="D783" s="382"/>
      <c r="E783" s="382"/>
      <c r="F783" s="382"/>
      <c r="G783" s="312"/>
      <c r="H783" s="308"/>
      <c r="I783" s="308"/>
      <c r="J783" s="308"/>
      <c r="K783" s="308"/>
      <c r="L783" s="308"/>
      <c r="M783" s="371"/>
      <c r="N783" s="371"/>
      <c r="O783" s="312"/>
      <c r="P783" s="383"/>
      <c r="Q783" s="369">
        <v>0</v>
      </c>
      <c r="R783" s="312"/>
      <c r="S783" s="370">
        <v>0.46501011205291704</v>
      </c>
      <c r="T783" s="370">
        <v>3.6996749999999996</v>
      </c>
      <c r="U783" s="370">
        <v>0</v>
      </c>
      <c r="V783" s="312">
        <f>_xll.SRS1Splines.Functions25.Linear_Interp(V_NK3!$P$8:$P$32,V_NK3!$R$8:$R$32,AC783)</f>
        <v>489.61967560000102</v>
      </c>
      <c r="W783" s="312">
        <f>(V783/V_NK3!$R$28)*100</f>
        <v>90.311216509640786</v>
      </c>
      <c r="X783" s="308">
        <f>V783-V_NK3!$R$8</f>
        <v>433.04102360000104</v>
      </c>
      <c r="Y783" s="308">
        <f>IFERROR((V783 - V_NK3!$V$10) / (V_NK3!$V$9- V_NK3!$V$10) * 100, 0)</f>
        <v>89.182275226980238</v>
      </c>
      <c r="Z783" s="308">
        <v>541.79999999999995</v>
      </c>
      <c r="AA783" s="308">
        <v>521</v>
      </c>
      <c r="AB783" s="312">
        <v>539.21</v>
      </c>
      <c r="AC783" s="371">
        <v>539.6</v>
      </c>
      <c r="AD783" s="308">
        <v>0.35</v>
      </c>
      <c r="AE783" s="372">
        <v>0.91349999999999998</v>
      </c>
      <c r="AF783" s="373">
        <v>0</v>
      </c>
      <c r="AG783" s="312"/>
      <c r="AH783" s="370">
        <v>3.4831608369774623</v>
      </c>
      <c r="AI783" s="370">
        <v>4.62357</v>
      </c>
      <c r="AJ783" s="370"/>
      <c r="AK783" s="312">
        <f>_xll.SRS1Splines.Functions25.Linear_Interp(V_NK2!$R$10:$R$21,V_NK2!$T$10:$T$21,AR783)</f>
        <v>59.386428571457998</v>
      </c>
      <c r="AL783" s="312">
        <f>(AK783/V_NK2!$T$18)*100</f>
        <v>83.174269707924367</v>
      </c>
      <c r="AM783" s="308">
        <f>AK783-V_NK2!$T$11</f>
        <v>18.566428571430201</v>
      </c>
      <c r="AN783" s="308">
        <f>IFERROR((AK783 - V_NK2!$X$12) / (V_NK2!$X$11- V_NK2!$X$12) * 100, 0)</f>
        <v>60.714285714294022</v>
      </c>
      <c r="AO783" s="308">
        <v>427</v>
      </c>
      <c r="AP783" s="308">
        <v>420</v>
      </c>
      <c r="AQ783" s="308">
        <v>425.05</v>
      </c>
      <c r="AR783" s="371">
        <v>424.25</v>
      </c>
      <c r="AS783" s="312">
        <v>0.41499999999999998</v>
      </c>
      <c r="AT783" s="372">
        <v>1.07</v>
      </c>
      <c r="AU783" s="369"/>
      <c r="AV783" s="312"/>
      <c r="AW783" s="370">
        <v>1.83544613</v>
      </c>
      <c r="AX783" s="370">
        <v>1.98590909</v>
      </c>
      <c r="AY783" s="370"/>
      <c r="AZ783" s="312">
        <f>_xll.SRS1Splines.Functions25.Linear_Interp(V_NNG3A!$H$4:$H$12,V_NNG3A!$I$4:$I$12,BF783)</f>
        <v>12.7879000000001</v>
      </c>
      <c r="BA783" s="312">
        <f>(AZ783/V_NNG3A!$I$8)*100</f>
        <v>92.331407942238997</v>
      </c>
      <c r="BB783" s="308">
        <f>_xll.SRS1Splines.Functions25.Linear_Interp(V_NNG3A!$H$4:$H$12,V_NNG3A!$J$4:$J$12,BF783)</f>
        <v>1.8003137931036399</v>
      </c>
      <c r="BC783" s="308">
        <f>IFERROR((AZ783-V_NNG3A!$J$20) / (V_NNG3A!$J$19-V_NNG3A!$J$20) * 100, 0)</f>
        <v>62.894952415375805</v>
      </c>
      <c r="BD783" s="308">
        <v>1050</v>
      </c>
      <c r="BE783" s="308">
        <v>1047</v>
      </c>
      <c r="BF783" s="374">
        <v>1049.1400000000001</v>
      </c>
      <c r="BG783" s="312">
        <v>6.7199999999999996E-2</v>
      </c>
      <c r="BH783" s="372">
        <v>5.8659999999999997E-2</v>
      </c>
      <c r="BI783" s="369"/>
      <c r="BJ783" s="312"/>
      <c r="BK783" s="370">
        <v>0.14145214191350799</v>
      </c>
      <c r="BL783" s="370">
        <v>0</v>
      </c>
      <c r="BM783" s="370">
        <f t="shared" si="8"/>
        <v>0.14145214191350799</v>
      </c>
      <c r="BN783" s="312">
        <f>_xll.SRS1Splines.Functions25.Linear_Interp(V_XNN1!$K$3:$K$8,V_XNN1!$L$3:$L$8,BT783)</f>
        <v>0.21053459999999999</v>
      </c>
      <c r="BO783" s="312">
        <f>(BN783/V_XNN1!$L$7)*100</f>
        <v>100.25457142857144</v>
      </c>
      <c r="BP783" s="312">
        <f>_xll.SRS1Splines.Functions25.Linear_Interp(V_XNN1!$K$3:$K$8,V_XNN1!$M$3:$M$8,BT783)</f>
        <v>5.4534600000000003E-2</v>
      </c>
      <c r="BQ783" s="308">
        <f>IFERROR((BN783 - V_XNN1!$M$16) / (V_XNN1!$M$15- V_XNN1!$M$16) * 100, 0)</f>
        <v>74.077994428969347</v>
      </c>
      <c r="BR783" s="308">
        <v>252</v>
      </c>
      <c r="BS783" s="308">
        <v>249</v>
      </c>
      <c r="BT783" s="374">
        <v>252.03</v>
      </c>
      <c r="BU783" s="312">
        <v>0</v>
      </c>
      <c r="BV783" s="372">
        <v>0</v>
      </c>
      <c r="BW783" s="369"/>
      <c r="BX783" s="312"/>
      <c r="BY783" s="370"/>
      <c r="BZ783" s="370"/>
      <c r="CA783" s="370"/>
      <c r="CB783" s="312"/>
      <c r="CC783" s="312"/>
      <c r="CD783" s="308"/>
      <c r="CE783" s="312"/>
      <c r="CF783" s="312"/>
      <c r="CG783" s="312"/>
      <c r="CH783" s="312"/>
      <c r="CI783" s="384"/>
      <c r="CJ783" s="312"/>
      <c r="CK783" s="372"/>
      <c r="CL783" s="369"/>
      <c r="CM783" s="312"/>
      <c r="CN783" s="370"/>
      <c r="CO783" s="370"/>
      <c r="CP783" s="370"/>
      <c r="CQ783" s="312"/>
      <c r="CR783" s="312"/>
      <c r="CS783" s="308"/>
      <c r="CT783" s="312"/>
      <c r="CU783" s="312"/>
      <c r="CV783" s="312"/>
      <c r="CW783" s="312"/>
      <c r="CX783" s="384"/>
      <c r="CY783" s="312"/>
      <c r="CZ783" s="372"/>
    </row>
    <row r="784" spans="1:104" s="1" customFormat="1" hidden="1">
      <c r="A784" s="270">
        <v>45343</v>
      </c>
      <c r="B784" s="380"/>
      <c r="C784" s="381"/>
      <c r="D784" s="382"/>
      <c r="E784" s="382"/>
      <c r="F784" s="382"/>
      <c r="G784" s="312"/>
      <c r="H784" s="308"/>
      <c r="I784" s="308"/>
      <c r="J784" s="308"/>
      <c r="K784" s="308"/>
      <c r="L784" s="308"/>
      <c r="M784" s="371"/>
      <c r="N784" s="371"/>
      <c r="O784" s="312"/>
      <c r="P784" s="383"/>
      <c r="Q784" s="369">
        <v>0</v>
      </c>
      <c r="R784" s="312"/>
      <c r="S784" s="370">
        <v>0.15308932182693435</v>
      </c>
      <c r="T784" s="370">
        <v>3.0283469999999997</v>
      </c>
      <c r="U784" s="370">
        <v>0</v>
      </c>
      <c r="V784" s="312">
        <f>_xll.SRS1Splines.Functions25.Linear_Interp(V_NK3!$P$8:$P$32,V_NK3!$R$8:$R$32,AC784)</f>
        <v>486.74441791999902</v>
      </c>
      <c r="W784" s="312">
        <f>(V784/V_NK3!$R$28)*100</f>
        <v>89.780870137139587</v>
      </c>
      <c r="X784" s="308">
        <f>V784-V_NK3!$R$8</f>
        <v>430.16576591999905</v>
      </c>
      <c r="Y784" s="308">
        <f>IFERROR((V784 - V_NK3!$V$10) / (V_NK3!$V$9- V_NK3!$V$10) * 100, 0)</f>
        <v>88.590132663592797</v>
      </c>
      <c r="Z784" s="308">
        <v>541.79999999999995</v>
      </c>
      <c r="AA784" s="308">
        <v>521</v>
      </c>
      <c r="AB784" s="312">
        <v>539.21</v>
      </c>
      <c r="AC784" s="371">
        <v>539.52</v>
      </c>
      <c r="AD784" s="308">
        <v>0.35</v>
      </c>
      <c r="AE784" s="372">
        <v>0.74773999999999996</v>
      </c>
      <c r="AF784" s="373">
        <v>0</v>
      </c>
      <c r="AG784" s="312"/>
      <c r="AH784" s="370">
        <v>2.7760317762028883</v>
      </c>
      <c r="AI784" s="370">
        <v>3.4676334000000004</v>
      </c>
      <c r="AJ784" s="370"/>
      <c r="AK784" s="312">
        <f>_xll.SRS1Splines.Functions25.Linear_Interp(V_NK2!$R$10:$R$21,V_NK2!$T$10:$T$21,AR784)</f>
        <v>58.774828571458002</v>
      </c>
      <c r="AL784" s="312">
        <f>(AK784/V_NK2!$T$18)*100</f>
        <v>82.317687074871145</v>
      </c>
      <c r="AM784" s="308">
        <f>AK784-V_NK2!$T$11</f>
        <v>17.954828571430205</v>
      </c>
      <c r="AN784" s="308">
        <f>IFERROR((AK784 - V_NK2!$X$12) / (V_NK2!$X$11- V_NK2!$X$12) * 100, 0)</f>
        <v>58.714285714293936</v>
      </c>
      <c r="AO784" s="308">
        <v>427</v>
      </c>
      <c r="AP784" s="308">
        <v>420</v>
      </c>
      <c r="AQ784" s="308">
        <v>425.1</v>
      </c>
      <c r="AR784" s="371">
        <v>424.11</v>
      </c>
      <c r="AS784" s="312">
        <v>0.41499999999999998</v>
      </c>
      <c r="AT784" s="372">
        <v>0.8</v>
      </c>
      <c r="AU784" s="369"/>
      <c r="AV784" s="312"/>
      <c r="AW784" s="370">
        <v>1.8336645600000001</v>
      </c>
      <c r="AX784" s="370">
        <v>1.9841275300000001</v>
      </c>
      <c r="AY784" s="370"/>
      <c r="AZ784" s="312">
        <f>_xll.SRS1Splines.Functions25.Linear_Interp(V_NNG3A!$H$4:$H$12,V_NNG3A!$I$4:$I$12,BF784)</f>
        <v>12.726149999999899</v>
      </c>
      <c r="BA784" s="312">
        <f>(AZ784/V_NNG3A!$I$8)*100</f>
        <v>91.885559566786284</v>
      </c>
      <c r="BB784" s="308">
        <f>_xll.SRS1Splines.Functions25.Linear_Interp(V_NNG3A!$H$4:$H$12,V_NNG3A!$J$4:$J$12,BF784)</f>
        <v>1.7385637931034199</v>
      </c>
      <c r="BC784" s="308">
        <f>IFERROR((AZ784-V_NNG3A!$J$20) / (V_NNG3A!$J$19-V_NNG3A!$J$20) * 100, 0)</f>
        <v>60.737682206960208</v>
      </c>
      <c r="BD784" s="308">
        <v>1050</v>
      </c>
      <c r="BE784" s="308">
        <v>1047</v>
      </c>
      <c r="BF784" s="374">
        <v>1049.0899999999999</v>
      </c>
      <c r="BG784" s="312">
        <v>6.7199999999999996E-2</v>
      </c>
      <c r="BH784" s="372">
        <v>5.7939999999999998E-2</v>
      </c>
      <c r="BI784" s="369"/>
      <c r="BJ784" s="312"/>
      <c r="BK784" s="370">
        <v>0.14145214191350799</v>
      </c>
      <c r="BL784" s="370">
        <v>0</v>
      </c>
      <c r="BM784" s="370">
        <f t="shared" si="8"/>
        <v>0.14145214191350799</v>
      </c>
      <c r="BN784" s="312">
        <f>_xll.SRS1Splines.Functions25.Linear_Interp(V_XNN1!$K$3:$K$8,V_XNN1!$L$3:$L$8,BT784)</f>
        <v>0.21053459999999999</v>
      </c>
      <c r="BO784" s="312">
        <f>(BN784/V_XNN1!$L$7)*100</f>
        <v>100.25457142857144</v>
      </c>
      <c r="BP784" s="312">
        <f>_xll.SRS1Splines.Functions25.Linear_Interp(V_XNN1!$K$3:$K$8,V_XNN1!$M$3:$M$8,BT784)</f>
        <v>5.4534600000000003E-2</v>
      </c>
      <c r="BQ784" s="308">
        <f>IFERROR((BN784 - V_XNN1!$M$16) / (V_XNN1!$M$15- V_XNN1!$M$16) * 100, 0)</f>
        <v>74.077994428969347</v>
      </c>
      <c r="BR784" s="308">
        <v>252</v>
      </c>
      <c r="BS784" s="308">
        <v>249</v>
      </c>
      <c r="BT784" s="374">
        <v>252.03</v>
      </c>
      <c r="BU784" s="312">
        <v>0</v>
      </c>
      <c r="BV784" s="372">
        <v>0</v>
      </c>
      <c r="BW784" s="369"/>
      <c r="BX784" s="312"/>
      <c r="BY784" s="370"/>
      <c r="BZ784" s="370"/>
      <c r="CA784" s="370"/>
      <c r="CB784" s="312"/>
      <c r="CC784" s="312"/>
      <c r="CD784" s="308"/>
      <c r="CE784" s="312"/>
      <c r="CF784" s="312"/>
      <c r="CG784" s="312"/>
      <c r="CH784" s="312"/>
      <c r="CI784" s="384"/>
      <c r="CJ784" s="312"/>
      <c r="CK784" s="372"/>
      <c r="CL784" s="369"/>
      <c r="CM784" s="312"/>
      <c r="CN784" s="370"/>
      <c r="CO784" s="370"/>
      <c r="CP784" s="370"/>
      <c r="CQ784" s="312"/>
      <c r="CR784" s="312"/>
      <c r="CS784" s="308"/>
      <c r="CT784" s="312"/>
      <c r="CU784" s="312"/>
      <c r="CV784" s="312"/>
      <c r="CW784" s="312"/>
      <c r="CX784" s="384"/>
      <c r="CY784" s="312"/>
      <c r="CZ784" s="372"/>
    </row>
    <row r="785" spans="1:104" s="1" customFormat="1" hidden="1">
      <c r="A785" s="270">
        <v>45344</v>
      </c>
      <c r="B785" s="380"/>
      <c r="C785" s="381"/>
      <c r="D785" s="382"/>
      <c r="E785" s="382"/>
      <c r="F785" s="382"/>
      <c r="G785" s="312"/>
      <c r="H785" s="308"/>
      <c r="I785" s="308"/>
      <c r="J785" s="308"/>
      <c r="K785" s="308"/>
      <c r="L785" s="308"/>
      <c r="M785" s="371"/>
      <c r="N785" s="371"/>
      <c r="O785" s="312"/>
      <c r="P785" s="383"/>
      <c r="Q785" s="369">
        <v>0</v>
      </c>
      <c r="R785" s="312"/>
      <c r="S785" s="370">
        <v>0.4093529022865291</v>
      </c>
      <c r="T785" s="370">
        <v>4.0034249999999991</v>
      </c>
      <c r="U785" s="370">
        <v>0</v>
      </c>
      <c r="V785" s="312">
        <f>_xll.SRS1Splines.Functions25.Linear_Interp(V_NK3!$P$8:$P$32,V_NK3!$R$8:$R$32,AC785)</f>
        <v>483.15034581999902</v>
      </c>
      <c r="W785" s="312">
        <f>(V785/V_NK3!$R$28)*100</f>
        <v>89.117937171513574</v>
      </c>
      <c r="X785" s="308">
        <f>V785-V_NK3!$R$8</f>
        <v>426.57169381999904</v>
      </c>
      <c r="Y785" s="308">
        <f>IFERROR((V785 - V_NK3!$V$10) / (V_NK3!$V$9- V_NK3!$V$10) * 100, 0)</f>
        <v>87.849954459358997</v>
      </c>
      <c r="Z785" s="308">
        <v>541.79999999999995</v>
      </c>
      <c r="AA785" s="308">
        <v>521</v>
      </c>
      <c r="AB785" s="312">
        <v>539.21</v>
      </c>
      <c r="AC785" s="371">
        <v>539.41999999999996</v>
      </c>
      <c r="AD785" s="308">
        <v>0.35</v>
      </c>
      <c r="AE785" s="372">
        <v>0.98850000000000005</v>
      </c>
      <c r="AF785" s="373">
        <v>0</v>
      </c>
      <c r="AG785" s="312"/>
      <c r="AH785" s="370">
        <v>3.7381689577545543</v>
      </c>
      <c r="AI785" s="370">
        <v>2.9405040000000007</v>
      </c>
      <c r="AJ785" s="370"/>
      <c r="AK785" s="312">
        <f>_xll.SRS1Splines.Functions25.Linear_Interp(V_NK2!$R$10:$R$21,V_NK2!$T$10:$T$21,AR785)</f>
        <v>59.735914285743704</v>
      </c>
      <c r="AL785" s="312">
        <f>(AK785/V_NK2!$T$18)*100</f>
        <v>83.663745498240473</v>
      </c>
      <c r="AM785" s="308">
        <f>AK785-V_NK2!$T$11</f>
        <v>18.915914285715907</v>
      </c>
      <c r="AN785" s="308">
        <f>IFERROR((AK785 - V_NK2!$X$12) / (V_NK2!$X$11- V_NK2!$X$12) * 100, 0)</f>
        <v>61.857142857151196</v>
      </c>
      <c r="AO785" s="308">
        <v>427</v>
      </c>
      <c r="AP785" s="308">
        <v>420</v>
      </c>
      <c r="AQ785" s="308">
        <v>425.16</v>
      </c>
      <c r="AR785" s="371">
        <v>424.33</v>
      </c>
      <c r="AS785" s="312">
        <v>0.41499999999999998</v>
      </c>
      <c r="AT785" s="372">
        <v>0.68</v>
      </c>
      <c r="AU785" s="369"/>
      <c r="AV785" s="312"/>
      <c r="AW785" s="370">
        <v>1.8431734</v>
      </c>
      <c r="AX785" s="370">
        <v>1.99363636</v>
      </c>
      <c r="AY785" s="370"/>
      <c r="AZ785" s="312">
        <f>_xll.SRS1Splines.Functions25.Linear_Interp(V_NNG3A!$H$4:$H$12,V_NNG3A!$I$4:$I$12,BF785)</f>
        <v>12.664400000000001</v>
      </c>
      <c r="BA785" s="312">
        <f>(AZ785/V_NNG3A!$I$8)*100</f>
        <v>91.439711191335746</v>
      </c>
      <c r="BB785" s="308">
        <f>_xll.SRS1Splines.Functions25.Linear_Interp(V_NNG3A!$H$4:$H$12,V_NNG3A!$J$4:$J$12,BF785)</f>
        <v>1.6768137931034699</v>
      </c>
      <c r="BC785" s="308">
        <f>IFERROR((AZ785-V_NNG3A!$J$20) / (V_NNG3A!$J$19-V_NNG3A!$J$20) * 100, 0)</f>
        <v>58.580411998555157</v>
      </c>
      <c r="BD785" s="308">
        <v>1050</v>
      </c>
      <c r="BE785" s="308">
        <v>1047</v>
      </c>
      <c r="BF785" s="374">
        <v>1049.04</v>
      </c>
      <c r="BG785" s="312">
        <v>6.7199999999999996E-2</v>
      </c>
      <c r="BH785" s="372">
        <v>5.7869999999999998E-2</v>
      </c>
      <c r="BI785" s="369"/>
      <c r="BJ785" s="312"/>
      <c r="BK785" s="370">
        <v>0.14145214191350799</v>
      </c>
      <c r="BL785" s="370">
        <v>0</v>
      </c>
      <c r="BM785" s="370">
        <f t="shared" si="8"/>
        <v>0.14145214191350799</v>
      </c>
      <c r="BN785" s="312">
        <f>_xll.SRS1Splines.Functions25.Linear_Interp(V_XNN1!$K$3:$K$8,V_XNN1!$L$3:$L$8,BT785)</f>
        <v>0.21053459999999999</v>
      </c>
      <c r="BO785" s="312">
        <f>(BN785/V_XNN1!$L$7)*100</f>
        <v>100.25457142857144</v>
      </c>
      <c r="BP785" s="312">
        <f>_xll.SRS1Splines.Functions25.Linear_Interp(V_XNN1!$K$3:$K$8,V_XNN1!$M$3:$M$8,BT785)</f>
        <v>5.4534600000000003E-2</v>
      </c>
      <c r="BQ785" s="308">
        <f>IFERROR((BN785 - V_XNN1!$M$16) / (V_XNN1!$M$15- V_XNN1!$M$16) * 100, 0)</f>
        <v>74.077994428969347</v>
      </c>
      <c r="BR785" s="308">
        <v>252</v>
      </c>
      <c r="BS785" s="308">
        <v>249</v>
      </c>
      <c r="BT785" s="374">
        <v>252.03</v>
      </c>
      <c r="BU785" s="312">
        <v>0</v>
      </c>
      <c r="BV785" s="372">
        <v>0</v>
      </c>
      <c r="BW785" s="369"/>
      <c r="BX785" s="312"/>
      <c r="BY785" s="370"/>
      <c r="BZ785" s="370"/>
      <c r="CA785" s="370"/>
      <c r="CB785" s="312"/>
      <c r="CC785" s="312"/>
      <c r="CD785" s="308"/>
      <c r="CE785" s="312"/>
      <c r="CF785" s="312"/>
      <c r="CG785" s="312"/>
      <c r="CH785" s="312"/>
      <c r="CI785" s="384"/>
      <c r="CJ785" s="312"/>
      <c r="CK785" s="372"/>
      <c r="CL785" s="369"/>
      <c r="CM785" s="312"/>
      <c r="CN785" s="370"/>
      <c r="CO785" s="370"/>
      <c r="CP785" s="370"/>
      <c r="CQ785" s="312"/>
      <c r="CR785" s="312"/>
      <c r="CS785" s="308"/>
      <c r="CT785" s="312"/>
      <c r="CU785" s="312"/>
      <c r="CV785" s="312"/>
      <c r="CW785" s="312"/>
      <c r="CX785" s="384"/>
      <c r="CY785" s="312"/>
      <c r="CZ785" s="372"/>
    </row>
    <row r="786" spans="1:104" s="1" customFormat="1" hidden="1">
      <c r="A786" s="270">
        <v>45345</v>
      </c>
      <c r="B786" s="380"/>
      <c r="C786" s="381"/>
      <c r="D786" s="382"/>
      <c r="E786" s="382"/>
      <c r="F786" s="382"/>
      <c r="G786" s="312"/>
      <c r="H786" s="308"/>
      <c r="I786" s="308"/>
      <c r="J786" s="308"/>
      <c r="K786" s="308"/>
      <c r="L786" s="308"/>
      <c r="M786" s="371"/>
      <c r="N786" s="371"/>
      <c r="O786" s="312"/>
      <c r="P786" s="383"/>
      <c r="Q786" s="369">
        <v>0</v>
      </c>
      <c r="R786" s="312"/>
      <c r="S786" s="370">
        <v>0.18602569251251222</v>
      </c>
      <c r="T786" s="370">
        <v>4.1395049999999998</v>
      </c>
      <c r="U786" s="370">
        <v>0</v>
      </c>
      <c r="V786" s="312">
        <f>_xll.SRS1Splines.Functions25.Linear_Interp(V_NK3!$P$8:$P$32,V_NK3!$R$8:$R$32,AC786)</f>
        <v>479.19686650999802</v>
      </c>
      <c r="W786" s="312">
        <f>(V786/V_NK3!$R$28)*100</f>
        <v>88.388710909324757</v>
      </c>
      <c r="X786" s="308">
        <f>V786-V_NK3!$R$8</f>
        <v>422.61821450999804</v>
      </c>
      <c r="Y786" s="308">
        <f>IFERROR((V786 - V_NK3!$V$10) / (V_NK3!$V$9- V_NK3!$V$10) * 100, 0)</f>
        <v>87.03575843470162</v>
      </c>
      <c r="Z786" s="308">
        <v>541.79999999999995</v>
      </c>
      <c r="AA786" s="308">
        <v>521</v>
      </c>
      <c r="AB786" s="312">
        <v>539.21</v>
      </c>
      <c r="AC786" s="371">
        <v>539.30999999999995</v>
      </c>
      <c r="AD786" s="308">
        <v>0.35</v>
      </c>
      <c r="AE786" s="372">
        <v>1.0221</v>
      </c>
      <c r="AF786" s="373">
        <v>0</v>
      </c>
      <c r="AG786" s="312"/>
      <c r="AH786" s="370">
        <v>3.7869429785291291</v>
      </c>
      <c r="AI786" s="370">
        <v>2.9409240000000003</v>
      </c>
      <c r="AJ786" s="370"/>
      <c r="AK786" s="312">
        <f>_xll.SRS1Splines.Functions25.Linear_Interp(V_NK2!$R$10:$R$21,V_NK2!$T$10:$T$21,AR786)</f>
        <v>60.565942857172303</v>
      </c>
      <c r="AL786" s="312">
        <f>(AK786/V_NK2!$T$18)*100</f>
        <v>84.826250500241315</v>
      </c>
      <c r="AM786" s="308">
        <f>AK786-V_NK2!$T$11</f>
        <v>19.745942857144506</v>
      </c>
      <c r="AN786" s="308">
        <f>IFERROR((AK786 - V_NK2!$X$12) / (V_NK2!$X$11- V_NK2!$X$12) * 100, 0)</f>
        <v>64.571428571437124</v>
      </c>
      <c r="AO786" s="308">
        <v>427</v>
      </c>
      <c r="AP786" s="308">
        <v>420</v>
      </c>
      <c r="AQ786" s="308">
        <v>425.21</v>
      </c>
      <c r="AR786" s="371">
        <v>424.52</v>
      </c>
      <c r="AS786" s="312">
        <v>0.41499999999999998</v>
      </c>
      <c r="AT786" s="372">
        <v>0.68</v>
      </c>
      <c r="AU786" s="369"/>
      <c r="AV786" s="312"/>
      <c r="AW786" s="370">
        <v>1.78298822</v>
      </c>
      <c r="AX786" s="370">
        <v>1.99363636</v>
      </c>
      <c r="AY786" s="370"/>
      <c r="AZ786" s="312">
        <f>_xll.SRS1Splines.Functions25.Linear_Interp(V_NNG3A!$H$4:$H$12,V_NNG3A!$I$4:$I$12,BF786)</f>
        <v>12.57795</v>
      </c>
      <c r="BA786" s="312">
        <f>(AZ786/V_NNG3A!$I$8)*100</f>
        <v>90.815523465703976</v>
      </c>
      <c r="BB786" s="308">
        <f>_xll.SRS1Splines.Functions25.Linear_Interp(V_NNG3A!$H$4:$H$12,V_NNG3A!$J$4:$J$12,BF786)</f>
        <v>1.5903637931035499</v>
      </c>
      <c r="BC786" s="308">
        <f>IFERROR((AZ786-V_NNG3A!$J$20) / (V_NNG3A!$J$19-V_NNG3A!$J$20) * 100, 0)</f>
        <v>55.560233706783102</v>
      </c>
      <c r="BD786" s="308">
        <v>1050</v>
      </c>
      <c r="BE786" s="308">
        <v>1047</v>
      </c>
      <c r="BF786" s="374">
        <v>1048.97</v>
      </c>
      <c r="BG786" s="312">
        <v>6.7199999999999996E-2</v>
      </c>
      <c r="BH786" s="372">
        <v>5.7799999999999997E-2</v>
      </c>
      <c r="BI786" s="369"/>
      <c r="BJ786" s="312"/>
      <c r="BK786" s="370">
        <v>0.14145214191350799</v>
      </c>
      <c r="BL786" s="370">
        <v>0</v>
      </c>
      <c r="BM786" s="370">
        <f t="shared" si="8"/>
        <v>0.14145214191350799</v>
      </c>
      <c r="BN786" s="312">
        <f>_xll.SRS1Splines.Functions25.Linear_Interp(V_XNN1!$K$3:$K$8,V_XNN1!$L$3:$L$8,BT786)</f>
        <v>0.21053459999999999</v>
      </c>
      <c r="BO786" s="312">
        <f>(BN786/V_XNN1!$L$7)*100</f>
        <v>100.25457142857144</v>
      </c>
      <c r="BP786" s="312">
        <f>_xll.SRS1Splines.Functions25.Linear_Interp(V_XNN1!$K$3:$K$8,V_XNN1!$M$3:$M$8,BT786)</f>
        <v>5.4534600000000003E-2</v>
      </c>
      <c r="BQ786" s="308">
        <f>IFERROR((BN786 - V_XNN1!$M$16) / (V_XNN1!$M$15- V_XNN1!$M$16) * 100, 0)</f>
        <v>74.077994428969347</v>
      </c>
      <c r="BR786" s="308">
        <v>252</v>
      </c>
      <c r="BS786" s="308">
        <v>249</v>
      </c>
      <c r="BT786" s="374">
        <v>252.03</v>
      </c>
      <c r="BU786" s="312">
        <v>0</v>
      </c>
      <c r="BV786" s="372">
        <v>0</v>
      </c>
      <c r="BW786" s="369"/>
      <c r="BX786" s="312"/>
      <c r="BY786" s="370"/>
      <c r="BZ786" s="370"/>
      <c r="CA786" s="370"/>
      <c r="CB786" s="312"/>
      <c r="CC786" s="312"/>
      <c r="CD786" s="308"/>
      <c r="CE786" s="312"/>
      <c r="CF786" s="312"/>
      <c r="CG786" s="312"/>
      <c r="CH786" s="312"/>
      <c r="CI786" s="384"/>
      <c r="CJ786" s="312"/>
      <c r="CK786" s="372"/>
      <c r="CL786" s="369"/>
      <c r="CM786" s="312"/>
      <c r="CN786" s="370"/>
      <c r="CO786" s="370"/>
      <c r="CP786" s="370"/>
      <c r="CQ786" s="312"/>
      <c r="CR786" s="312"/>
      <c r="CS786" s="308"/>
      <c r="CT786" s="312"/>
      <c r="CU786" s="312"/>
      <c r="CV786" s="312"/>
      <c r="CW786" s="312"/>
      <c r="CX786" s="384"/>
      <c r="CY786" s="312"/>
      <c r="CZ786" s="372"/>
    </row>
    <row r="787" spans="1:104" s="1" customFormat="1" hidden="1">
      <c r="A787" s="270">
        <v>45346</v>
      </c>
      <c r="B787" s="380"/>
      <c r="C787" s="381"/>
      <c r="D787" s="382"/>
      <c r="E787" s="382"/>
      <c r="F787" s="382"/>
      <c r="G787" s="312"/>
      <c r="H787" s="308"/>
      <c r="I787" s="308"/>
      <c r="J787" s="308"/>
      <c r="K787" s="308"/>
      <c r="L787" s="308"/>
      <c r="M787" s="371"/>
      <c r="N787" s="371"/>
      <c r="O787" s="312"/>
      <c r="P787" s="383"/>
      <c r="Q787" s="369">
        <v>0</v>
      </c>
      <c r="R787" s="312"/>
      <c r="S787" s="370">
        <v>0.24990474137115479</v>
      </c>
      <c r="T787" s="370">
        <v>2.4063479999999999</v>
      </c>
      <c r="U787" s="370">
        <v>0</v>
      </c>
      <c r="V787" s="312">
        <f>_xll.SRS1Splines.Functions25.Linear_Interp(V_NK3!$P$8:$P$32,V_NK3!$R$8:$R$32,AC787)</f>
        <v>477.04042325</v>
      </c>
      <c r="W787" s="312">
        <f>(V787/V_NK3!$R$28)*100</f>
        <v>87.990951129949508</v>
      </c>
      <c r="X787" s="308">
        <f>V787-V_NK3!$R$8</f>
        <v>420.46177125000003</v>
      </c>
      <c r="Y787" s="308">
        <f>IFERROR((V787 - V_NK3!$V$10) / (V_NK3!$V$9- V_NK3!$V$10) * 100, 0)</f>
        <v>86.591651512161761</v>
      </c>
      <c r="Z787" s="308">
        <v>541.79999999999995</v>
      </c>
      <c r="AA787" s="308">
        <v>521</v>
      </c>
      <c r="AB787" s="312">
        <v>539.21</v>
      </c>
      <c r="AC787" s="371">
        <v>539.25</v>
      </c>
      <c r="AD787" s="308">
        <v>0.35</v>
      </c>
      <c r="AE787" s="372">
        <v>0.59416000000000002</v>
      </c>
      <c r="AF787" s="373">
        <v>0</v>
      </c>
      <c r="AG787" s="312"/>
      <c r="AH787" s="370">
        <v>2.2481817646524811</v>
      </c>
      <c r="AI787" s="370">
        <v>1.7141459999999999</v>
      </c>
      <c r="AJ787" s="370"/>
      <c r="AK787" s="312">
        <f>_xll.SRS1Splines.Functions25.Linear_Interp(V_NK2!$R$10:$R$21,V_NK2!$T$10:$T$21,AR787)</f>
        <v>61.3086000000296</v>
      </c>
      <c r="AL787" s="312">
        <f>(AK787/V_NK2!$T$18)*100</f>
        <v>85.866386554663293</v>
      </c>
      <c r="AM787" s="308">
        <f>AK787-V_NK2!$T$11</f>
        <v>20.488600000001803</v>
      </c>
      <c r="AN787" s="308">
        <f>IFERROR((AK787 - V_NK2!$X$12) / (V_NK2!$X$11- V_NK2!$X$12) * 100, 0)</f>
        <v>67.00000000000918</v>
      </c>
      <c r="AO787" s="308">
        <v>427</v>
      </c>
      <c r="AP787" s="308">
        <v>420</v>
      </c>
      <c r="AQ787" s="308">
        <v>425.27</v>
      </c>
      <c r="AR787" s="371">
        <v>424.69</v>
      </c>
      <c r="AS787" s="312">
        <v>0.41499999999999998</v>
      </c>
      <c r="AT787" s="372">
        <v>0.4</v>
      </c>
      <c r="AU787" s="369"/>
      <c r="AV787" s="312"/>
      <c r="AW787" s="370">
        <v>1.7963383799999999</v>
      </c>
      <c r="AX787" s="370">
        <v>1.9768939400000001</v>
      </c>
      <c r="AY787" s="370"/>
      <c r="AZ787" s="312">
        <f>_xll.SRS1Splines.Functions25.Linear_Interp(V_NNG3A!$H$4:$H$12,V_NNG3A!$I$4:$I$12,BF787)</f>
        <v>12.503850000000099</v>
      </c>
      <c r="BA787" s="312">
        <f>(AZ787/V_NNG3A!$I$8)*100</f>
        <v>90.280505415163177</v>
      </c>
      <c r="BB787" s="308">
        <f>_xll.SRS1Splines.Functions25.Linear_Interp(V_NNG3A!$H$4:$H$12,V_NNG3A!$J$4:$J$12,BF787)</f>
        <v>1.51626379310362</v>
      </c>
      <c r="BC787" s="308">
        <f>IFERROR((AZ787-V_NNG3A!$J$20) / (V_NNG3A!$J$19-V_NNG3A!$J$20) * 100, 0)</f>
        <v>52.971509456696289</v>
      </c>
      <c r="BD787" s="308">
        <v>1050</v>
      </c>
      <c r="BE787" s="308">
        <v>1047</v>
      </c>
      <c r="BF787" s="374">
        <v>1048.9100000000001</v>
      </c>
      <c r="BG787" s="312">
        <v>6.7199999999999996E-2</v>
      </c>
      <c r="BH787" s="372">
        <v>5.7349999999999998E-2</v>
      </c>
      <c r="BI787" s="369"/>
      <c r="BJ787" s="312"/>
      <c r="BK787" s="370">
        <v>0.14145214191350799</v>
      </c>
      <c r="BL787" s="370">
        <v>0</v>
      </c>
      <c r="BM787" s="370">
        <f t="shared" si="8"/>
        <v>0.14145214191350799</v>
      </c>
      <c r="BN787" s="312">
        <f>_xll.SRS1Splines.Functions25.Linear_Interp(V_XNN1!$K$3:$K$8,V_XNN1!$L$3:$L$8,BT787)</f>
        <v>0.21053459999999999</v>
      </c>
      <c r="BO787" s="312">
        <f>(BN787/V_XNN1!$L$7)*100</f>
        <v>100.25457142857144</v>
      </c>
      <c r="BP787" s="312">
        <f>_xll.SRS1Splines.Functions25.Linear_Interp(V_XNN1!$K$3:$K$8,V_XNN1!$M$3:$M$8,BT787)</f>
        <v>5.4534600000000003E-2</v>
      </c>
      <c r="BQ787" s="308">
        <f>IFERROR((BN787 - V_XNN1!$M$16) / (V_XNN1!$M$15- V_XNN1!$M$16) * 100, 0)</f>
        <v>74.077994428969347</v>
      </c>
      <c r="BR787" s="308">
        <v>252</v>
      </c>
      <c r="BS787" s="308">
        <v>249</v>
      </c>
      <c r="BT787" s="374">
        <v>252.03</v>
      </c>
      <c r="BU787" s="312">
        <v>0</v>
      </c>
      <c r="BV787" s="372">
        <v>0</v>
      </c>
      <c r="BW787" s="369"/>
      <c r="BX787" s="312"/>
      <c r="BY787" s="370"/>
      <c r="BZ787" s="370"/>
      <c r="CA787" s="370"/>
      <c r="CB787" s="312"/>
      <c r="CC787" s="312"/>
      <c r="CD787" s="308"/>
      <c r="CE787" s="312"/>
      <c r="CF787" s="312"/>
      <c r="CG787" s="312"/>
      <c r="CH787" s="312"/>
      <c r="CI787" s="384"/>
      <c r="CJ787" s="312"/>
      <c r="CK787" s="372"/>
      <c r="CL787" s="369"/>
      <c r="CM787" s="312"/>
      <c r="CN787" s="370"/>
      <c r="CO787" s="370"/>
      <c r="CP787" s="370"/>
      <c r="CQ787" s="312"/>
      <c r="CR787" s="312"/>
      <c r="CS787" s="308"/>
      <c r="CT787" s="312"/>
      <c r="CU787" s="312"/>
      <c r="CV787" s="312"/>
      <c r="CW787" s="312"/>
      <c r="CX787" s="384"/>
      <c r="CY787" s="312"/>
      <c r="CZ787" s="372"/>
    </row>
    <row r="788" spans="1:104" s="1" customFormat="1" hidden="1">
      <c r="A788" s="270">
        <v>45347</v>
      </c>
      <c r="B788" s="380"/>
      <c r="C788" s="381"/>
      <c r="D788" s="382"/>
      <c r="E788" s="382"/>
      <c r="F788" s="382"/>
      <c r="G788" s="312"/>
      <c r="H788" s="308"/>
      <c r="I788" s="308"/>
      <c r="J788" s="308"/>
      <c r="K788" s="308"/>
      <c r="L788" s="308"/>
      <c r="M788" s="371"/>
      <c r="N788" s="371"/>
      <c r="O788" s="312"/>
      <c r="P788" s="383"/>
      <c r="Q788" s="369">
        <v>0</v>
      </c>
      <c r="R788" s="312"/>
      <c r="S788" s="370">
        <v>0.37763220977401735</v>
      </c>
      <c r="T788" s="370">
        <v>1.8224999999999995E-2</v>
      </c>
      <c r="U788" s="370">
        <v>0</v>
      </c>
      <c r="V788" s="312">
        <f>_xll.SRS1Splines.Functions25.Linear_Interp(V_NK3!$P$8:$P$32,V_NK3!$R$8:$R$32,AC788)</f>
        <v>477.39983045999998</v>
      </c>
      <c r="W788" s="312">
        <f>(V788/V_NK3!$R$28)*100</f>
        <v>88.057244426512113</v>
      </c>
      <c r="X788" s="308">
        <f>V788-V_NK3!$R$8</f>
        <v>420.82117846</v>
      </c>
      <c r="Y788" s="308">
        <f>IFERROR((V788 - V_NK3!$V$10) / (V_NK3!$V$9- V_NK3!$V$10) * 100, 0)</f>
        <v>86.665669332585139</v>
      </c>
      <c r="Z788" s="308">
        <v>541.79999999999995</v>
      </c>
      <c r="AA788" s="308">
        <v>521</v>
      </c>
      <c r="AB788" s="312">
        <v>539.21000000000095</v>
      </c>
      <c r="AC788" s="371">
        <v>539.26</v>
      </c>
      <c r="AD788" s="308">
        <v>0.35</v>
      </c>
      <c r="AE788" s="372">
        <v>4.4999999999999997E-3</v>
      </c>
      <c r="AF788" s="373">
        <v>0</v>
      </c>
      <c r="AG788" s="312"/>
      <c r="AH788" s="370">
        <v>0.1410211292254257</v>
      </c>
      <c r="AI788" s="370">
        <v>1.6716000000000002E-2</v>
      </c>
      <c r="AJ788" s="370"/>
      <c r="AK788" s="312">
        <f>_xll.SRS1Splines.Functions25.Linear_Interp(V_NK2!$R$10:$R$21,V_NK2!$T$10:$T$21,AR788)</f>
        <v>61.658085714315298</v>
      </c>
      <c r="AL788" s="312">
        <f>(AK788/V_NK2!$T$18)*100</f>
        <v>86.3558623449794</v>
      </c>
      <c r="AM788" s="308">
        <f>AK788-V_NK2!$T$11</f>
        <v>20.838085714287502</v>
      </c>
      <c r="AN788" s="308">
        <f>IFERROR((AK788 - V_NK2!$X$12) / (V_NK2!$X$11- V_NK2!$X$12) * 100, 0)</f>
        <v>68.142857142866333</v>
      </c>
      <c r="AO788" s="308">
        <v>427</v>
      </c>
      <c r="AP788" s="308">
        <v>420</v>
      </c>
      <c r="AQ788" s="308">
        <v>425.33</v>
      </c>
      <c r="AR788" s="371">
        <v>424.77</v>
      </c>
      <c r="AS788" s="312">
        <v>0.41499999999999998</v>
      </c>
      <c r="AT788" s="372">
        <v>0</v>
      </c>
      <c r="AU788" s="369"/>
      <c r="AV788" s="312"/>
      <c r="AW788" s="370">
        <v>1.93263468</v>
      </c>
      <c r="AX788" s="370">
        <v>1.96272727</v>
      </c>
      <c r="AY788" s="370"/>
      <c r="AZ788" s="312">
        <f>_xll.SRS1Splines.Functions25.Linear_Interp(V_NNG3A!$H$4:$H$12,V_NNG3A!$I$4:$I$12,BF788)</f>
        <v>12.4915000000001</v>
      </c>
      <c r="BA788" s="312">
        <f>(AZ788/V_NNG3A!$I$8)*100</f>
        <v>90.191335740072915</v>
      </c>
      <c r="BB788" s="308">
        <f>_xll.SRS1Splines.Functions25.Linear_Interp(V_NNG3A!$H$4:$H$12,V_NNG3A!$J$4:$J$12,BF788)</f>
        <v>1.5039137931036299</v>
      </c>
      <c r="BC788" s="308">
        <f>IFERROR((AZ788-V_NNG3A!$J$20) / (V_NNG3A!$J$19-V_NNG3A!$J$20) * 100, 0)</f>
        <v>52.540055415014585</v>
      </c>
      <c r="BD788" s="308">
        <v>1050</v>
      </c>
      <c r="BE788" s="308">
        <v>1047</v>
      </c>
      <c r="BF788" s="374">
        <v>1048.9000000000001</v>
      </c>
      <c r="BG788" s="312">
        <v>6.7199999999999996E-2</v>
      </c>
      <c r="BH788" s="372">
        <v>5.6930000000000001E-2</v>
      </c>
      <c r="BI788" s="369"/>
      <c r="BJ788" s="312"/>
      <c r="BK788" s="370">
        <v>0.14145214191350799</v>
      </c>
      <c r="BL788" s="370">
        <v>0</v>
      </c>
      <c r="BM788" s="370">
        <f t="shared" si="8"/>
        <v>0.14145214191350799</v>
      </c>
      <c r="BN788" s="312">
        <f>_xll.SRS1Splines.Functions25.Linear_Interp(V_XNN1!$K$3:$K$8,V_XNN1!$L$3:$L$8,BT788)</f>
        <v>0.21053459999999999</v>
      </c>
      <c r="BO788" s="312">
        <f>(BN788/V_XNN1!$L$7)*100</f>
        <v>100.25457142857144</v>
      </c>
      <c r="BP788" s="312">
        <f>_xll.SRS1Splines.Functions25.Linear_Interp(V_XNN1!$K$3:$K$8,V_XNN1!$M$3:$M$8,BT788)</f>
        <v>5.4534600000000003E-2</v>
      </c>
      <c r="BQ788" s="308">
        <f>IFERROR((BN788 - V_XNN1!$M$16) / (V_XNN1!$M$15- V_XNN1!$M$16) * 100, 0)</f>
        <v>74.077994428969347</v>
      </c>
      <c r="BR788" s="308">
        <v>252</v>
      </c>
      <c r="BS788" s="308">
        <v>249</v>
      </c>
      <c r="BT788" s="374">
        <v>252.03</v>
      </c>
      <c r="BU788" s="312">
        <v>0</v>
      </c>
      <c r="BV788" s="372">
        <v>0</v>
      </c>
      <c r="BW788" s="369"/>
      <c r="BX788" s="312"/>
      <c r="BY788" s="370"/>
      <c r="BZ788" s="370"/>
      <c r="CA788" s="370"/>
      <c r="CB788" s="312"/>
      <c r="CC788" s="312"/>
      <c r="CD788" s="308"/>
      <c r="CE788" s="312"/>
      <c r="CF788" s="312"/>
      <c r="CG788" s="312"/>
      <c r="CH788" s="312"/>
      <c r="CI788" s="384"/>
      <c r="CJ788" s="312"/>
      <c r="CK788" s="372"/>
      <c r="CL788" s="369"/>
      <c r="CM788" s="312"/>
      <c r="CN788" s="370"/>
      <c r="CO788" s="370"/>
      <c r="CP788" s="370"/>
      <c r="CQ788" s="312"/>
      <c r="CR788" s="312"/>
      <c r="CS788" s="308"/>
      <c r="CT788" s="312"/>
      <c r="CU788" s="312"/>
      <c r="CV788" s="312"/>
      <c r="CW788" s="312"/>
      <c r="CX788" s="384"/>
      <c r="CY788" s="312"/>
      <c r="CZ788" s="372"/>
    </row>
    <row r="789" spans="1:104" s="1" customFormat="1" hidden="1">
      <c r="A789" s="270">
        <v>45348</v>
      </c>
      <c r="B789" s="380"/>
      <c r="C789" s="381"/>
      <c r="D789" s="382"/>
      <c r="E789" s="382"/>
      <c r="F789" s="382"/>
      <c r="G789" s="312"/>
      <c r="H789" s="308"/>
      <c r="I789" s="308"/>
      <c r="J789" s="308"/>
      <c r="K789" s="308"/>
      <c r="L789" s="308"/>
      <c r="M789" s="371"/>
      <c r="N789" s="371"/>
      <c r="O789" s="312"/>
      <c r="P789" s="383"/>
      <c r="Q789" s="369">
        <v>0</v>
      </c>
      <c r="R789" s="312"/>
      <c r="S789" s="370">
        <v>0.3800618706855774</v>
      </c>
      <c r="T789" s="370">
        <v>1.4582835000000001</v>
      </c>
      <c r="U789" s="370">
        <v>0</v>
      </c>
      <c r="V789" s="312">
        <f>_xll.SRS1Splines.Functions25.Linear_Interp(V_NK3!$P$8:$P$32,V_NK3!$R$8:$R$32,AC789)</f>
        <v>476.32160883000103</v>
      </c>
      <c r="W789" s="312">
        <f>(V789/V_NK3!$R$28)*100</f>
        <v>87.858364536824496</v>
      </c>
      <c r="X789" s="308">
        <f>V789-V_NK3!$R$8</f>
        <v>419.74295683000105</v>
      </c>
      <c r="Y789" s="308">
        <f>IFERROR((V789 - V_NK3!$V$10) / (V_NK3!$V$9- V_NK3!$V$10) * 100, 0)</f>
        <v>86.443615871315217</v>
      </c>
      <c r="Z789" s="308">
        <v>541.79999999999995</v>
      </c>
      <c r="AA789" s="308">
        <v>521</v>
      </c>
      <c r="AB789" s="312">
        <v>539.21000000000095</v>
      </c>
      <c r="AC789" s="371">
        <v>539.23</v>
      </c>
      <c r="AD789" s="308">
        <v>0.35</v>
      </c>
      <c r="AE789" s="372">
        <v>0.36007</v>
      </c>
      <c r="AF789" s="373">
        <v>0</v>
      </c>
      <c r="AG789" s="312"/>
      <c r="AH789" s="370">
        <v>1.4378755673262407</v>
      </c>
      <c r="AI789" s="370">
        <v>0.92274</v>
      </c>
      <c r="AJ789" s="370"/>
      <c r="AK789" s="312">
        <f>_xll.SRS1Splines.Functions25.Linear_Interp(V_NK2!$R$10:$R$21,V_NK2!$T$10:$T$21,AR789)</f>
        <v>61.701771428600999</v>
      </c>
      <c r="AL789" s="312">
        <f>(AK789/V_NK2!$T$18)*100</f>
        <v>86.417046818768895</v>
      </c>
      <c r="AM789" s="308">
        <f>AK789-V_NK2!$T$11</f>
        <v>20.881771428573202</v>
      </c>
      <c r="AN789" s="308">
        <f>IFERROR((AK789 - V_NK2!$X$12) / (V_NK2!$X$11- V_NK2!$X$12) * 100, 0)</f>
        <v>68.285714285723444</v>
      </c>
      <c r="AO789" s="308">
        <v>427</v>
      </c>
      <c r="AP789" s="308">
        <v>420</v>
      </c>
      <c r="AQ789" s="308">
        <v>424.55</v>
      </c>
      <c r="AR789" s="371">
        <v>424.78</v>
      </c>
      <c r="AS789" s="312">
        <v>0.41499999999999998</v>
      </c>
      <c r="AT789" s="372">
        <v>0.21</v>
      </c>
      <c r="AU789" s="369"/>
      <c r="AV789" s="312"/>
      <c r="AW789" s="370">
        <v>1.93263468</v>
      </c>
      <c r="AX789" s="370">
        <v>1.96272727</v>
      </c>
      <c r="AY789" s="370"/>
      <c r="AZ789" s="312">
        <f>_xll.SRS1Splines.Functions25.Linear_Interp(V_NNG3A!$H$4:$H$12,V_NNG3A!$I$4:$I$12,BF789)</f>
        <v>12.4791500000001</v>
      </c>
      <c r="BA789" s="312">
        <f>(AZ789/V_NNG3A!$I$8)*100</f>
        <v>90.102166064982669</v>
      </c>
      <c r="BB789" s="308">
        <f>_xll.SRS1Splines.Functions25.Linear_Interp(V_NNG3A!$H$4:$H$12,V_NNG3A!$J$4:$J$12,BF789)</f>
        <v>1.4915637931036401</v>
      </c>
      <c r="BC789" s="308">
        <f>IFERROR((AZ789-V_NNG3A!$J$20) / (V_NNG3A!$J$19-V_NNG3A!$J$20) * 100, 0)</f>
        <v>52.108601373332874</v>
      </c>
      <c r="BD789" s="308">
        <v>1050</v>
      </c>
      <c r="BE789" s="308">
        <v>1047</v>
      </c>
      <c r="BF789" s="374">
        <v>1048.8900000000001</v>
      </c>
      <c r="BG789" s="312">
        <v>6.7199999999999996E-2</v>
      </c>
      <c r="BH789" s="372">
        <v>5.6820000000000002E-2</v>
      </c>
      <c r="BI789" s="369"/>
      <c r="BJ789" s="312"/>
      <c r="BK789" s="370">
        <v>0.14145214191350799</v>
      </c>
      <c r="BL789" s="370">
        <v>0</v>
      </c>
      <c r="BM789" s="370">
        <f t="shared" si="8"/>
        <v>0.14145214191350799</v>
      </c>
      <c r="BN789" s="312">
        <f>_xll.SRS1Splines.Functions25.Linear_Interp(V_XNN1!$K$3:$K$8,V_XNN1!$L$3:$L$8,BT789)</f>
        <v>0.17399999999999999</v>
      </c>
      <c r="BO789" s="312">
        <f>(BN789/V_XNN1!$L$7)*100</f>
        <v>82.857142857142847</v>
      </c>
      <c r="BP789" s="312">
        <f>_xll.SRS1Splines.Functions25.Linear_Interp(V_XNN1!$K$3:$K$8,V_XNN1!$M$3:$M$8,BT789)</f>
        <v>1.7999999999999999E-2</v>
      </c>
      <c r="BQ789" s="308">
        <f>IFERROR((BN789 - V_XNN1!$M$16) / (V_XNN1!$M$15- V_XNN1!$M$16) * 100, 0)</f>
        <v>-38.99721448467966</v>
      </c>
      <c r="BR789" s="308">
        <v>252</v>
      </c>
      <c r="BS789" s="308">
        <v>249</v>
      </c>
      <c r="BT789" s="374">
        <v>250</v>
      </c>
      <c r="BU789" s="312">
        <v>0</v>
      </c>
      <c r="BV789" s="372">
        <v>0</v>
      </c>
      <c r="BW789" s="369"/>
      <c r="BX789" s="312"/>
      <c r="BY789" s="370"/>
      <c r="BZ789" s="370"/>
      <c r="CA789" s="370"/>
      <c r="CB789" s="312"/>
      <c r="CC789" s="312"/>
      <c r="CD789" s="308"/>
      <c r="CE789" s="312"/>
      <c r="CF789" s="312"/>
      <c r="CG789" s="312"/>
      <c r="CH789" s="312"/>
      <c r="CI789" s="384"/>
      <c r="CJ789" s="312"/>
      <c r="CK789" s="372"/>
      <c r="CL789" s="369"/>
      <c r="CM789" s="312"/>
      <c r="CN789" s="370"/>
      <c r="CO789" s="370"/>
      <c r="CP789" s="370"/>
      <c r="CQ789" s="312"/>
      <c r="CR789" s="312"/>
      <c r="CS789" s="308"/>
      <c r="CT789" s="312"/>
      <c r="CU789" s="312"/>
      <c r="CV789" s="312"/>
      <c r="CW789" s="312"/>
      <c r="CX789" s="384"/>
      <c r="CY789" s="312"/>
      <c r="CZ789" s="372"/>
    </row>
    <row r="790" spans="1:104" s="1" customFormat="1" hidden="1">
      <c r="A790" s="270">
        <v>45349</v>
      </c>
      <c r="B790" s="380"/>
      <c r="C790" s="381"/>
      <c r="D790" s="382"/>
      <c r="E790" s="382"/>
      <c r="F790" s="382"/>
      <c r="G790" s="312"/>
      <c r="H790" s="308"/>
      <c r="I790" s="308"/>
      <c r="J790" s="308"/>
      <c r="K790" s="308"/>
      <c r="L790" s="308"/>
      <c r="M790" s="371"/>
      <c r="N790" s="371"/>
      <c r="O790" s="312"/>
      <c r="P790" s="383"/>
      <c r="Q790" s="369">
        <v>0</v>
      </c>
      <c r="R790" s="312"/>
      <c r="S790" s="370">
        <v>0.36997737068557718</v>
      </c>
      <c r="T790" s="370">
        <v>1.4481989999999998</v>
      </c>
      <c r="U790" s="370">
        <v>0</v>
      </c>
      <c r="V790" s="312">
        <f>_xll.SRS1Splines.Functions25.Linear_Interp(V_NK3!$P$8:$P$32,V_NK3!$R$8:$R$32,AC790)</f>
        <v>475.24338720000202</v>
      </c>
      <c r="W790" s="312">
        <f>(V790/V_NK3!$R$28)*100</f>
        <v>87.659484647136878</v>
      </c>
      <c r="X790" s="308">
        <f>V790-V_NK3!$R$8</f>
        <v>418.66473520000204</v>
      </c>
      <c r="Y790" s="308">
        <f>IFERROR((V790 - V_NK3!$V$10) / (V_NK3!$V$9- V_NK3!$V$10) * 100, 0)</f>
        <v>86.22156241004528</v>
      </c>
      <c r="Z790" s="308">
        <v>541.79999999999995</v>
      </c>
      <c r="AA790" s="308">
        <v>521</v>
      </c>
      <c r="AB790" s="312">
        <v>539.21000000000095</v>
      </c>
      <c r="AC790" s="371">
        <v>539.20000000000005</v>
      </c>
      <c r="AD790" s="308">
        <v>0.35</v>
      </c>
      <c r="AE790" s="372">
        <v>0.35758000000000001</v>
      </c>
      <c r="AF790" s="373">
        <v>0</v>
      </c>
      <c r="AG790" s="312"/>
      <c r="AH790" s="370">
        <v>1.4254716323262404</v>
      </c>
      <c r="AI790" s="370">
        <v>1.2264839999999999</v>
      </c>
      <c r="AJ790" s="370"/>
      <c r="AK790" s="312">
        <f>_xll.SRS1Splines.Functions25.Linear_Interp(V_NK2!$R$10:$R$21,V_NK2!$T$10:$T$21,AR790)</f>
        <v>62.051257142886897</v>
      </c>
      <c r="AL790" s="312">
        <f>(AK790/V_NK2!$T$18)*100</f>
        <v>86.906522609085286</v>
      </c>
      <c r="AM790" s="308">
        <f>AK790-V_NK2!$T$11</f>
        <v>21.2312571428591</v>
      </c>
      <c r="AN790" s="308">
        <f>IFERROR((AK790 - V_NK2!$X$12) / (V_NK2!$X$11- V_NK2!$X$12) * 100, 0)</f>
        <v>69.428571428581236</v>
      </c>
      <c r="AO790" s="308">
        <v>427</v>
      </c>
      <c r="AP790" s="308">
        <v>420</v>
      </c>
      <c r="AQ790" s="308">
        <v>424.53</v>
      </c>
      <c r="AR790" s="371">
        <v>424.86</v>
      </c>
      <c r="AS790" s="312">
        <v>0.41499999999999998</v>
      </c>
      <c r="AT790" s="372">
        <v>0.28000000000000003</v>
      </c>
      <c r="AU790" s="369"/>
      <c r="AV790" s="312"/>
      <c r="AW790" s="370">
        <v>1.8724495000000001</v>
      </c>
      <c r="AX790" s="370">
        <v>1.96272727</v>
      </c>
      <c r="AY790" s="370"/>
      <c r="AZ790" s="312">
        <f>_xll.SRS1Splines.Functions25.Linear_Interp(V_NNG3A!$H$4:$H$12,V_NNG3A!$I$4:$I$12,BF790)</f>
        <v>12.4420999999999</v>
      </c>
      <c r="BA790" s="312">
        <f>(AZ790/V_NNG3A!$I$8)*100</f>
        <v>89.834657039710478</v>
      </c>
      <c r="BB790" s="308">
        <f>_xll.SRS1Splines.Functions25.Linear_Interp(V_NNG3A!$H$4:$H$12,V_NNG3A!$J$4:$J$12,BF790)</f>
        <v>1.45451379310339</v>
      </c>
      <c r="BC790" s="308">
        <f>IFERROR((AZ790-V_NNG3A!$J$20) / (V_NNG3A!$J$19-V_NNG3A!$J$20) * 100, 0)</f>
        <v>50.814239248280757</v>
      </c>
      <c r="BD790" s="308">
        <v>1050</v>
      </c>
      <c r="BE790" s="308">
        <v>1047</v>
      </c>
      <c r="BF790" s="374">
        <v>1048.8599999999999</v>
      </c>
      <c r="BG790" s="312">
        <v>6.7199999999999996E-2</v>
      </c>
      <c r="BH790" s="372">
        <v>5.688E-2</v>
      </c>
      <c r="BI790" s="369"/>
      <c r="BJ790" s="312"/>
      <c r="BK790" s="370">
        <v>0.14145214191350799</v>
      </c>
      <c r="BL790" s="370">
        <v>0</v>
      </c>
      <c r="BM790" s="370">
        <f t="shared" si="8"/>
        <v>0.14145214191350799</v>
      </c>
      <c r="BN790" s="312">
        <f>_xll.SRS1Splines.Functions25.Linear_Interp(V_XNN1!$K$3:$K$8,V_XNN1!$L$3:$L$8,BT790)</f>
        <v>0.17399999999999999</v>
      </c>
      <c r="BO790" s="312">
        <f>(BN790/V_XNN1!$L$7)*100</f>
        <v>82.857142857142847</v>
      </c>
      <c r="BP790" s="312">
        <f>_xll.SRS1Splines.Functions25.Linear_Interp(V_XNN1!$K$3:$K$8,V_XNN1!$M$3:$M$8,BT790)</f>
        <v>1.7999999999999999E-2</v>
      </c>
      <c r="BQ790" s="308">
        <f>IFERROR((BN790 - V_XNN1!$M$16) / (V_XNN1!$M$15- V_XNN1!$M$16) * 100, 0)</f>
        <v>-38.99721448467966</v>
      </c>
      <c r="BR790" s="308">
        <v>252</v>
      </c>
      <c r="BS790" s="308">
        <v>249</v>
      </c>
      <c r="BT790" s="374">
        <v>250</v>
      </c>
      <c r="BU790" s="312">
        <v>0</v>
      </c>
      <c r="BV790" s="372">
        <v>0</v>
      </c>
      <c r="BW790" s="369"/>
      <c r="BX790" s="312"/>
      <c r="BY790" s="370"/>
      <c r="BZ790" s="370"/>
      <c r="CA790" s="370"/>
      <c r="CB790" s="312"/>
      <c r="CC790" s="312"/>
      <c r="CD790" s="308"/>
      <c r="CE790" s="312"/>
      <c r="CF790" s="312"/>
      <c r="CG790" s="312"/>
      <c r="CH790" s="312"/>
      <c r="CI790" s="384"/>
      <c r="CJ790" s="312"/>
      <c r="CK790" s="372"/>
      <c r="CL790" s="369"/>
      <c r="CM790" s="312"/>
      <c r="CN790" s="370"/>
      <c r="CO790" s="370"/>
      <c r="CP790" s="370"/>
      <c r="CQ790" s="312"/>
      <c r="CR790" s="312"/>
      <c r="CS790" s="308"/>
      <c r="CT790" s="312"/>
      <c r="CU790" s="312"/>
      <c r="CV790" s="312"/>
      <c r="CW790" s="312"/>
      <c r="CX790" s="384"/>
      <c r="CY790" s="312"/>
      <c r="CZ790" s="372"/>
    </row>
    <row r="791" spans="1:104" s="1" customFormat="1" hidden="1">
      <c r="A791" s="270">
        <v>45350</v>
      </c>
      <c r="B791" s="380"/>
      <c r="C791" s="381"/>
      <c r="D791" s="382"/>
      <c r="E791" s="382"/>
      <c r="F791" s="382"/>
      <c r="G791" s="312"/>
      <c r="H791" s="308"/>
      <c r="I791" s="308"/>
      <c r="J791" s="308"/>
      <c r="K791" s="308"/>
      <c r="L791" s="308"/>
      <c r="M791" s="371"/>
      <c r="N791" s="371"/>
      <c r="O791" s="312"/>
      <c r="P791" s="383"/>
      <c r="Q791" s="369">
        <v>0</v>
      </c>
      <c r="R791" s="312"/>
      <c r="S791" s="370">
        <v>0.27820800000000001</v>
      </c>
      <c r="T791" s="370">
        <v>1.6094699999999997</v>
      </c>
      <c r="U791" s="370">
        <v>0</v>
      </c>
      <c r="V791" s="312">
        <f>_xll.SRS1Splines.Functions25.Linear_Interp(V_NK3!$P$8:$P$32,V_NK3!$R$8:$R$32,AC791)</f>
        <v>473.44635114999897</v>
      </c>
      <c r="W791" s="312">
        <f>(V791/V_NK3!$R$28)*100</f>
        <v>87.328018164323311</v>
      </c>
      <c r="X791" s="308">
        <f>V791-V_NK3!$R$8</f>
        <v>416.867699149999</v>
      </c>
      <c r="Y791" s="308">
        <f>IFERROR((V791 - V_NK3!$V$10) / (V_NK3!$V$9- V_NK3!$V$10) * 100, 0)</f>
        <v>85.851473307927762</v>
      </c>
      <c r="Z791" s="308">
        <v>541.79999999999995</v>
      </c>
      <c r="AA791" s="308">
        <v>521</v>
      </c>
      <c r="AB791" s="312">
        <v>539.21000000000095</v>
      </c>
      <c r="AC791" s="371">
        <v>539.15</v>
      </c>
      <c r="AD791" s="308">
        <v>0.35</v>
      </c>
      <c r="AE791" s="372">
        <v>0.39739999999999998</v>
      </c>
      <c r="AF791" s="373">
        <v>0</v>
      </c>
      <c r="AG791" s="312"/>
      <c r="AH791" s="370">
        <v>1.5403316399999996</v>
      </c>
      <c r="AI791" s="370">
        <v>0.66238200000000014</v>
      </c>
      <c r="AJ791" s="370"/>
      <c r="AK791" s="312">
        <f>_xll.SRS1Splines.Functions25.Linear_Interp(V_NK2!$R$10:$R$21,V_NK2!$T$10:$T$21,AR791)</f>
        <v>62.575485714315597</v>
      </c>
      <c r="AL791" s="312">
        <f>(AK791/V_NK2!$T$18)*100</f>
        <v>87.640736294559645</v>
      </c>
      <c r="AM791" s="308">
        <f>AK791-V_NK2!$T$11</f>
        <v>21.755485714287801</v>
      </c>
      <c r="AN791" s="308">
        <f>IFERROR((AK791 - V_NK2!$X$12) / (V_NK2!$X$11- V_NK2!$X$12) * 100, 0)</f>
        <v>71.142857142867456</v>
      </c>
      <c r="AO791" s="308">
        <v>427</v>
      </c>
      <c r="AP791" s="308">
        <v>420</v>
      </c>
      <c r="AQ791" s="308">
        <v>424.5</v>
      </c>
      <c r="AR791" s="371">
        <v>424.98</v>
      </c>
      <c r="AS791" s="312">
        <v>0.41499999999999998</v>
      </c>
      <c r="AT791" s="372">
        <v>0.15</v>
      </c>
      <c r="AU791" s="369"/>
      <c r="AV791" s="312"/>
      <c r="AW791" s="370">
        <v>1.8724495000000001</v>
      </c>
      <c r="AX791" s="370">
        <v>1.96272727</v>
      </c>
      <c r="AY791" s="370"/>
      <c r="AZ791" s="312">
        <f>_xll.SRS1Splines.Functions25.Linear_Interp(V_NNG3A!$H$4:$H$12,V_NNG3A!$I$4:$I$12,BF791)</f>
        <v>12.4050499999999</v>
      </c>
      <c r="BA791" s="312">
        <f>(AZ791/V_NNG3A!$I$8)*100</f>
        <v>89.567148014439709</v>
      </c>
      <c r="BB791" s="308">
        <f>_xll.SRS1Splines.Functions25.Linear_Interp(V_NNG3A!$H$4:$H$12,V_NNG3A!$J$4:$J$12,BF791)</f>
        <v>1.41746379310343</v>
      </c>
      <c r="BC791" s="308">
        <f>IFERROR((AZ791-V_NNG3A!$J$20) / (V_NNG3A!$J$19-V_NNG3A!$J$20) * 100, 0)</f>
        <v>49.519877123235581</v>
      </c>
      <c r="BD791" s="308">
        <v>1050</v>
      </c>
      <c r="BE791" s="308">
        <v>1047</v>
      </c>
      <c r="BF791" s="374">
        <v>1048.83</v>
      </c>
      <c r="BG791" s="312">
        <v>6.7199999999999996E-2</v>
      </c>
      <c r="BH791" s="372">
        <v>5.6869999999999997E-2</v>
      </c>
      <c r="BI791" s="369"/>
      <c r="BJ791" s="312"/>
      <c r="BK791" s="370">
        <v>0.14145214191350799</v>
      </c>
      <c r="BL791" s="370">
        <v>0</v>
      </c>
      <c r="BM791" s="370">
        <f t="shared" si="8"/>
        <v>0.14145214191350799</v>
      </c>
      <c r="BN791" s="312">
        <f>_xll.SRS1Splines.Functions25.Linear_Interp(V_XNN1!$K$3:$K$8,V_XNN1!$L$3:$L$8,BT791)</f>
        <v>0.17399999999999999</v>
      </c>
      <c r="BO791" s="312">
        <f>(BN791/V_XNN1!$L$7)*100</f>
        <v>82.857142857142847</v>
      </c>
      <c r="BP791" s="312">
        <f>_xll.SRS1Splines.Functions25.Linear_Interp(V_XNN1!$K$3:$K$8,V_XNN1!$M$3:$M$8,BT791)</f>
        <v>1.7999999999999999E-2</v>
      </c>
      <c r="BQ791" s="308">
        <f>IFERROR((BN791 - V_XNN1!$M$16) / (V_XNN1!$M$15- V_XNN1!$M$16) * 100, 0)</f>
        <v>-38.99721448467966</v>
      </c>
      <c r="BR791" s="308">
        <v>252</v>
      </c>
      <c r="BS791" s="308">
        <v>249</v>
      </c>
      <c r="BT791" s="374">
        <v>250</v>
      </c>
      <c r="BU791" s="312">
        <v>0</v>
      </c>
      <c r="BV791" s="372">
        <v>0</v>
      </c>
      <c r="BW791" s="369"/>
      <c r="BX791" s="312"/>
      <c r="BY791" s="370"/>
      <c r="BZ791" s="370"/>
      <c r="CA791" s="370"/>
      <c r="CB791" s="312"/>
      <c r="CC791" s="312"/>
      <c r="CD791" s="308"/>
      <c r="CE791" s="312"/>
      <c r="CF791" s="312"/>
      <c r="CG791" s="312"/>
      <c r="CH791" s="312"/>
      <c r="CI791" s="384"/>
      <c r="CJ791" s="312"/>
      <c r="CK791" s="372"/>
      <c r="CL791" s="369"/>
      <c r="CM791" s="312"/>
      <c r="CN791" s="370"/>
      <c r="CO791" s="370"/>
      <c r="CP791" s="370"/>
      <c r="CQ791" s="312"/>
      <c r="CR791" s="312"/>
      <c r="CS791" s="308"/>
      <c r="CT791" s="312"/>
      <c r="CU791" s="312"/>
      <c r="CV791" s="312"/>
      <c r="CW791" s="312"/>
      <c r="CX791" s="384"/>
      <c r="CY791" s="312"/>
      <c r="CZ791" s="372"/>
    </row>
    <row r="792" spans="1:104" s="1" customFormat="1" hidden="1">
      <c r="A792" s="270">
        <v>45351</v>
      </c>
      <c r="B792" s="380"/>
      <c r="C792" s="381"/>
      <c r="D792" s="382"/>
      <c r="E792" s="382"/>
      <c r="F792" s="382"/>
      <c r="G792" s="312"/>
      <c r="H792" s="308"/>
      <c r="I792" s="308"/>
      <c r="J792" s="308"/>
      <c r="K792" s="308"/>
      <c r="L792" s="308"/>
      <c r="M792" s="371"/>
      <c r="N792" s="371"/>
      <c r="O792" s="312"/>
      <c r="P792" s="383"/>
      <c r="Q792" s="369">
        <v>0</v>
      </c>
      <c r="R792" s="312"/>
      <c r="S792" s="370">
        <v>0.33290966091537477</v>
      </c>
      <c r="T792" s="370">
        <v>1.7705385</v>
      </c>
      <c r="U792" s="370">
        <v>0</v>
      </c>
      <c r="V792" s="312">
        <f>_xll.SRS1Splines.Functions25.Linear_Interp(V_NK3!$P$8:$P$32,V_NK3!$R$8:$R$32,AC792)</f>
        <v>472.00872231000102</v>
      </c>
      <c r="W792" s="312">
        <f>(V792/V_NK3!$R$28)*100</f>
        <v>87.062844978073272</v>
      </c>
      <c r="X792" s="308">
        <f>V792-V_NK3!$R$8</f>
        <v>415.43007031000104</v>
      </c>
      <c r="Y792" s="308">
        <f>IFERROR((V792 - V_NK3!$V$10) / (V_NK3!$V$9- V_NK3!$V$10) * 100, 0)</f>
        <v>85.55540202623466</v>
      </c>
      <c r="Z792" s="308">
        <v>541.79999999999995</v>
      </c>
      <c r="AA792" s="308">
        <v>521</v>
      </c>
      <c r="AB792" s="312">
        <v>539.21000000000095</v>
      </c>
      <c r="AC792" s="371">
        <v>539.11</v>
      </c>
      <c r="AD792" s="308">
        <v>0.35</v>
      </c>
      <c r="AE792" s="372">
        <v>0.43717</v>
      </c>
      <c r="AF792" s="373">
        <v>0</v>
      </c>
      <c r="AG792" s="312"/>
      <c r="AH792" s="370">
        <v>1.7033448381020739</v>
      </c>
      <c r="AI792" s="370">
        <v>1.445346</v>
      </c>
      <c r="AJ792" s="370"/>
      <c r="AK792" s="312">
        <f>_xll.SRS1Splines.Functions25.Linear_Interp(V_NK2!$R$10:$R$21,V_NK2!$T$10:$T$21,AR792)</f>
        <v>62.837600000029703</v>
      </c>
      <c r="AL792" s="312">
        <f>(AK792/V_NK2!$T$18)*100</f>
        <v>88.00784313729649</v>
      </c>
      <c r="AM792" s="308">
        <f>AK792-V_NK2!$T$11</f>
        <v>22.017600000001906</v>
      </c>
      <c r="AN792" s="308">
        <f>IFERROR((AK792 - V_NK2!$X$12) / (V_NK2!$X$11- V_NK2!$X$12) * 100, 0)</f>
        <v>72.000000000009763</v>
      </c>
      <c r="AO792" s="308">
        <v>427</v>
      </c>
      <c r="AP792" s="308">
        <v>420</v>
      </c>
      <c r="AQ792" s="308">
        <v>424.48</v>
      </c>
      <c r="AR792" s="371">
        <v>425.04</v>
      </c>
      <c r="AS792" s="312">
        <v>0.41499999999999998</v>
      </c>
      <c r="AT792" s="372">
        <v>0.34</v>
      </c>
      <c r="AU792" s="369"/>
      <c r="AV792" s="312"/>
      <c r="AW792" s="370">
        <v>1.81226431</v>
      </c>
      <c r="AX792" s="370">
        <v>1.96272727</v>
      </c>
      <c r="AY792" s="370"/>
      <c r="AZ792" s="312">
        <f>_xll.SRS1Splines.Functions25.Linear_Interp(V_NNG3A!$H$4:$H$12,V_NNG3A!$I$4:$I$12,BF792)</f>
        <v>12.343299999999999</v>
      </c>
      <c r="BA792" s="312">
        <f>(AZ792/V_NNG3A!$I$8)*100</f>
        <v>89.121299638989171</v>
      </c>
      <c r="BB792" s="308">
        <f>_xll.SRS1Splines.Functions25.Linear_Interp(V_NNG3A!$H$4:$H$12,V_NNG3A!$J$4:$J$12,BF792)</f>
        <v>1.3557137931034799</v>
      </c>
      <c r="BC792" s="308">
        <f>IFERROR((AZ792-V_NNG3A!$J$20) / (V_NNG3A!$J$19-V_NNG3A!$J$20) * 100, 0)</f>
        <v>47.362606914830465</v>
      </c>
      <c r="BD792" s="308">
        <v>1050</v>
      </c>
      <c r="BE792" s="308">
        <v>1047</v>
      </c>
      <c r="BF792" s="374">
        <v>1048.78</v>
      </c>
      <c r="BG792" s="312">
        <v>6.7199999999999996E-2</v>
      </c>
      <c r="BH792" s="372">
        <v>5.6869999999999997E-2</v>
      </c>
      <c r="BI792" s="369"/>
      <c r="BJ792" s="312"/>
      <c r="BK792" s="370">
        <v>0.14145214191350799</v>
      </c>
      <c r="BL792" s="370">
        <v>0</v>
      </c>
      <c r="BM792" s="370">
        <f t="shared" si="8"/>
        <v>0.14145214191350799</v>
      </c>
      <c r="BN792" s="312">
        <f>_xll.SRS1Splines.Functions25.Linear_Interp(V_XNN1!$K$3:$K$8,V_XNN1!$L$3:$L$8,BT792)</f>
        <v>0.17399999999999999</v>
      </c>
      <c r="BO792" s="312">
        <f>(BN792/V_XNN1!$L$7)*100</f>
        <v>82.857142857142847</v>
      </c>
      <c r="BP792" s="312">
        <f>_xll.SRS1Splines.Functions25.Linear_Interp(V_XNN1!$K$3:$K$8,V_XNN1!$M$3:$M$8,BT792)</f>
        <v>1.7999999999999999E-2</v>
      </c>
      <c r="BQ792" s="308">
        <f>IFERROR((BN792 - V_XNN1!$M$16) / (V_XNN1!$M$15- V_XNN1!$M$16) * 100, 0)</f>
        <v>-38.99721448467966</v>
      </c>
      <c r="BR792" s="308">
        <v>252</v>
      </c>
      <c r="BS792" s="308">
        <v>249</v>
      </c>
      <c r="BT792" s="374">
        <v>250</v>
      </c>
      <c r="BU792" s="312">
        <v>0</v>
      </c>
      <c r="BV792" s="372">
        <v>0</v>
      </c>
      <c r="BW792" s="369"/>
      <c r="BX792" s="312"/>
      <c r="BY792" s="370"/>
      <c r="BZ792" s="370"/>
      <c r="CA792" s="370"/>
      <c r="CB792" s="312"/>
      <c r="CC792" s="312"/>
      <c r="CD792" s="308"/>
      <c r="CE792" s="312"/>
      <c r="CF792" s="312"/>
      <c r="CG792" s="312"/>
      <c r="CH792" s="312"/>
      <c r="CI792" s="384"/>
      <c r="CJ792" s="312"/>
      <c r="CK792" s="372"/>
      <c r="CL792" s="369"/>
      <c r="CM792" s="312"/>
      <c r="CN792" s="370"/>
      <c r="CO792" s="370"/>
      <c r="CP792" s="370"/>
      <c r="CQ792" s="312"/>
      <c r="CR792" s="312"/>
      <c r="CS792" s="308"/>
      <c r="CT792" s="312"/>
      <c r="CU792" s="312"/>
      <c r="CV792" s="312"/>
      <c r="CW792" s="312"/>
      <c r="CX792" s="384"/>
      <c r="CY792" s="312"/>
      <c r="CZ792" s="372"/>
    </row>
    <row r="793" spans="1:104" s="1" customFormat="1" hidden="1">
      <c r="A793" s="270">
        <v>45352</v>
      </c>
      <c r="B793" s="380"/>
      <c r="C793" s="381"/>
      <c r="D793" s="382"/>
      <c r="E793" s="382"/>
      <c r="F793" s="382"/>
      <c r="G793" s="312"/>
      <c r="H793" s="308"/>
      <c r="I793" s="308"/>
      <c r="J793" s="308"/>
      <c r="K793" s="308"/>
      <c r="L793" s="308"/>
      <c r="M793" s="371"/>
      <c r="N793" s="371"/>
      <c r="O793" s="312"/>
      <c r="P793" s="383"/>
      <c r="Q793" s="369">
        <v>0</v>
      </c>
      <c r="R793" s="312"/>
      <c r="S793" s="370">
        <v>0.29808000000000007</v>
      </c>
      <c r="T793" s="370">
        <v>0.83636549999999987</v>
      </c>
      <c r="U793" s="370">
        <v>0</v>
      </c>
      <c r="V793" s="312">
        <f>_xll.SRS1Splines.Functions25.Linear_Interp(V_NK3!$P$8:$P$32,V_NK3!$R$8:$R$32,AC793)</f>
        <v>470.93050068000201</v>
      </c>
      <c r="W793" s="312">
        <f>(V793/V_NK3!$R$28)*100</f>
        <v>86.863965088385655</v>
      </c>
      <c r="X793" s="308">
        <f>V793-V_NK3!$R$8</f>
        <v>414.35184868000204</v>
      </c>
      <c r="Y793" s="308">
        <f>IFERROR((V793 - V_NK3!$V$10) / (V_NK3!$V$9- V_NK3!$V$10) * 100, 0)</f>
        <v>85.333348564964723</v>
      </c>
      <c r="Z793" s="308">
        <v>541.79999999999995</v>
      </c>
      <c r="AA793" s="308">
        <v>521</v>
      </c>
      <c r="AB793" s="312">
        <v>539.21000000000095</v>
      </c>
      <c r="AC793" s="371">
        <v>539.08000000000004</v>
      </c>
      <c r="AD793" s="308">
        <v>0.36</v>
      </c>
      <c r="AE793" s="372">
        <v>0.20651</v>
      </c>
      <c r="AF793" s="373">
        <v>0</v>
      </c>
      <c r="AG793" s="312"/>
      <c r="AH793" s="370">
        <v>0.85109535000000003</v>
      </c>
      <c r="AI793" s="370">
        <v>0.72966599999999993</v>
      </c>
      <c r="AJ793" s="370"/>
      <c r="AK793" s="312">
        <f>_xll.SRS1Splines.Functions25.Linear_Interp(V_NK2!$R$10:$R$21,V_NK2!$T$10:$T$21,AR793)</f>
        <v>63.187085714315103</v>
      </c>
      <c r="AL793" s="312">
        <f>(AK793/V_NK2!$T$18)*100</f>
        <v>88.497318927612184</v>
      </c>
      <c r="AM793" s="308">
        <f>AK793-V_NK2!$T$11</f>
        <v>22.367085714287306</v>
      </c>
      <c r="AN793" s="308">
        <f>IFERROR((AK793 - V_NK2!$X$12) / (V_NK2!$X$11- V_NK2!$X$12) * 100, 0)</f>
        <v>73.142857142865935</v>
      </c>
      <c r="AO793" s="308">
        <v>427</v>
      </c>
      <c r="AP793" s="308">
        <v>420</v>
      </c>
      <c r="AQ793" s="308">
        <v>424.74</v>
      </c>
      <c r="AR793" s="371">
        <v>425.12</v>
      </c>
      <c r="AS793" s="312">
        <v>0.43</v>
      </c>
      <c r="AT793" s="372">
        <v>0.17</v>
      </c>
      <c r="AU793" s="369"/>
      <c r="AV793" s="312"/>
      <c r="AW793" s="370">
        <v>1.7520791200000001</v>
      </c>
      <c r="AX793" s="370">
        <v>1.96272727</v>
      </c>
      <c r="AY793" s="370"/>
      <c r="AZ793" s="312">
        <f>_xll.SRS1Splines.Functions25.Linear_Interp(V_NNG3A!$H$4:$H$12,V_NNG3A!$I$4:$I$12,BF793)</f>
        <v>12.25685</v>
      </c>
      <c r="BA793" s="312">
        <f>(AZ793/V_NNG3A!$I$8)*100</f>
        <v>88.497111913357401</v>
      </c>
      <c r="BB793" s="308">
        <f>_xll.SRS1Splines.Functions25.Linear_Interp(V_NNG3A!$H$4:$H$12,V_NNG3A!$J$4:$J$12,BF793)</f>
        <v>1.26926379310356</v>
      </c>
      <c r="BC793" s="308">
        <f>IFERROR((AZ793-V_NNG3A!$J$20) / (V_NNG3A!$J$19-V_NNG3A!$J$20) * 100, 0)</f>
        <v>44.342428623058474</v>
      </c>
      <c r="BD793" s="308">
        <v>1050</v>
      </c>
      <c r="BE793" s="308">
        <v>1047</v>
      </c>
      <c r="BF793" s="374">
        <v>1048.71</v>
      </c>
      <c r="BG793" s="312">
        <v>6.2759999999999996E-2</v>
      </c>
      <c r="BH793" s="372">
        <v>5.6829999999999999E-2</v>
      </c>
      <c r="BI793" s="369"/>
      <c r="BJ793" s="312"/>
      <c r="BK793" s="370">
        <v>0.19803762166747502</v>
      </c>
      <c r="BL793" s="370">
        <v>0</v>
      </c>
      <c r="BM793" s="370">
        <f t="shared" si="8"/>
        <v>0.19803762166747502</v>
      </c>
      <c r="BN793" s="312">
        <f>_xll.SRS1Splines.Functions25.Linear_Interp(V_XNN1!$K$3:$K$8,V_XNN1!$L$3:$L$8,BT793)</f>
        <v>3.03599999999997E-2</v>
      </c>
      <c r="BO793" s="312">
        <f>(BN793/V_XNN1!$L$7)*100</f>
        <v>14.457142857142715</v>
      </c>
      <c r="BP793" s="312">
        <f>_xll.SRS1Splines.Functions25.Linear_Interp(V_XNN1!$K$3:$K$8,V_XNN1!$M$3:$M$8,BT793)</f>
        <v>-0.12564</v>
      </c>
      <c r="BQ793" s="308">
        <f>IFERROR((BN793 - V_XNN1!$M$16) / (V_XNN1!$M$15- V_XNN1!$M$16) * 100, 0)</f>
        <v>-483.56545961002871</v>
      </c>
      <c r="BR793" s="308">
        <v>252</v>
      </c>
      <c r="BS793" s="308">
        <v>249</v>
      </c>
      <c r="BT793" s="374">
        <v>245.51</v>
      </c>
      <c r="BU793" s="312">
        <v>0</v>
      </c>
      <c r="BV793" s="372">
        <v>0</v>
      </c>
      <c r="BW793" s="369"/>
      <c r="BX793" s="312"/>
      <c r="BY793" s="370"/>
      <c r="BZ793" s="370"/>
      <c r="CA793" s="370"/>
      <c r="CB793" s="312"/>
      <c r="CC793" s="312"/>
      <c r="CD793" s="308"/>
      <c r="CE793" s="312"/>
      <c r="CF793" s="312"/>
      <c r="CG793" s="312"/>
      <c r="CH793" s="312"/>
      <c r="CI793" s="384"/>
      <c r="CJ793" s="312"/>
      <c r="CK793" s="372"/>
      <c r="CL793" s="369"/>
      <c r="CM793" s="312"/>
      <c r="CN793" s="370"/>
      <c r="CO793" s="370"/>
      <c r="CP793" s="370"/>
      <c r="CQ793" s="312"/>
      <c r="CR793" s="312"/>
      <c r="CS793" s="308"/>
      <c r="CT793" s="312"/>
      <c r="CU793" s="312"/>
      <c r="CV793" s="312"/>
      <c r="CW793" s="312"/>
      <c r="CX793" s="384"/>
      <c r="CY793" s="312"/>
      <c r="CZ793" s="372"/>
    </row>
    <row r="794" spans="1:104" s="1" customFormat="1" hidden="1">
      <c r="A794" s="270">
        <v>45353</v>
      </c>
      <c r="B794" s="380"/>
      <c r="C794" s="381"/>
      <c r="D794" s="382"/>
      <c r="E794" s="382"/>
      <c r="F794" s="382"/>
      <c r="G794" s="312"/>
      <c r="H794" s="308"/>
      <c r="I794" s="308"/>
      <c r="J794" s="308"/>
      <c r="K794" s="308"/>
      <c r="L794" s="308"/>
      <c r="M794" s="371"/>
      <c r="N794" s="371"/>
      <c r="O794" s="312"/>
      <c r="P794" s="383"/>
      <c r="Q794" s="369">
        <v>0</v>
      </c>
      <c r="R794" s="312"/>
      <c r="S794" s="370">
        <v>0.35940720977020263</v>
      </c>
      <c r="T794" s="370">
        <v>0</v>
      </c>
      <c r="U794" s="370">
        <v>0</v>
      </c>
      <c r="V794" s="312">
        <f>_xll.SRS1Splines.Functions25.Linear_Interp(V_NK3!$P$8:$P$32,V_NK3!$R$8:$R$32,AC794)</f>
        <v>471.28990789000102</v>
      </c>
      <c r="W794" s="312">
        <f>(V794/V_NK3!$R$28)*100</f>
        <v>86.930258384948061</v>
      </c>
      <c r="X794" s="308">
        <f>V794-V_NK3!$R$8</f>
        <v>414.71125589000104</v>
      </c>
      <c r="Y794" s="308">
        <f>IFERROR((V794 - V_NK3!$V$10) / (V_NK3!$V$9- V_NK3!$V$10) * 100, 0)</f>
        <v>85.407366385387903</v>
      </c>
      <c r="Z794" s="308">
        <v>541.79999999999995</v>
      </c>
      <c r="AA794" s="308">
        <v>521</v>
      </c>
      <c r="AB794" s="312">
        <v>539.09</v>
      </c>
      <c r="AC794" s="371">
        <v>539.09</v>
      </c>
      <c r="AD794" s="308">
        <v>0.36</v>
      </c>
      <c r="AE794" s="372">
        <v>0</v>
      </c>
      <c r="AF794" s="373">
        <v>0</v>
      </c>
      <c r="AG794" s="312"/>
      <c r="AH794" s="370">
        <v>0.11860437922416686</v>
      </c>
      <c r="AI794" s="370">
        <v>1.612044</v>
      </c>
      <c r="AJ794" s="370"/>
      <c r="AK794" s="312">
        <f>_xll.SRS1Splines.Functions25.Linear_Interp(V_NK2!$R$10:$R$21,V_NK2!$T$10:$T$21,AR794)</f>
        <v>62.094942857172597</v>
      </c>
      <c r="AL794" s="312">
        <f>(AK794/V_NK2!$T$18)*100</f>
        <v>86.967707082874782</v>
      </c>
      <c r="AM794" s="308">
        <f>AK794-V_NK2!$T$11</f>
        <v>21.274942857144801</v>
      </c>
      <c r="AN794" s="308">
        <f>IFERROR((AK794 - V_NK2!$X$12) / (V_NK2!$X$11- V_NK2!$X$12) * 100, 0)</f>
        <v>69.571428571438346</v>
      </c>
      <c r="AO794" s="308">
        <v>427</v>
      </c>
      <c r="AP794" s="308">
        <v>420</v>
      </c>
      <c r="AQ794" s="308">
        <v>424.75</v>
      </c>
      <c r="AR794" s="371">
        <v>424.87</v>
      </c>
      <c r="AS794" s="312">
        <v>0.43</v>
      </c>
      <c r="AT794" s="372">
        <v>0.37</v>
      </c>
      <c r="AU794" s="369"/>
      <c r="AV794" s="312"/>
      <c r="AW794" s="370">
        <v>1.74685701</v>
      </c>
      <c r="AX794" s="370">
        <v>1.9274125600000001</v>
      </c>
      <c r="AY794" s="370"/>
      <c r="AZ794" s="312">
        <f>_xll.SRS1Splines.Functions25.Linear_Interp(V_NNG3A!$H$4:$H$12,V_NNG3A!$I$4:$I$12,BF794)</f>
        <v>12.1827500000001</v>
      </c>
      <c r="BA794" s="312">
        <f>(AZ794/V_NNG3A!$I$8)*100</f>
        <v>87.962093862816602</v>
      </c>
      <c r="BB794" s="308">
        <f>_xll.SRS1Splines.Functions25.Linear_Interp(V_NNG3A!$H$4:$H$12,V_NNG3A!$J$4:$J$12,BF794)</f>
        <v>1.1951637931036301</v>
      </c>
      <c r="BC794" s="308">
        <f>IFERROR((AZ794-V_NNG3A!$J$20) / (V_NNG3A!$J$19-V_NNG3A!$J$20) * 100, 0)</f>
        <v>41.753704372971654</v>
      </c>
      <c r="BD794" s="308">
        <v>1050</v>
      </c>
      <c r="BE794" s="308">
        <v>1047</v>
      </c>
      <c r="BF794" s="374">
        <v>1048.6500000000001</v>
      </c>
      <c r="BG794" s="312">
        <v>6.2759999999999996E-2</v>
      </c>
      <c r="BH794" s="372">
        <v>5.586E-2</v>
      </c>
      <c r="BI794" s="369"/>
      <c r="BJ794" s="312"/>
      <c r="BK794" s="370">
        <v>0.198577621667475</v>
      </c>
      <c r="BL794" s="370">
        <v>0</v>
      </c>
      <c r="BM794" s="370">
        <f t="shared" si="8"/>
        <v>0.198577621667475</v>
      </c>
      <c r="BN794" s="312">
        <f>_xll.SRS1Splines.Functions25.Linear_Interp(V_XNN1!$K$3:$K$8,V_XNN1!$L$3:$L$8,BT794)</f>
        <v>0.03</v>
      </c>
      <c r="BO794" s="312">
        <f>(BN794/V_XNN1!$L$7)*100</f>
        <v>14.285714285714285</v>
      </c>
      <c r="BP794" s="312">
        <f>_xll.SRS1Splines.Functions25.Linear_Interp(V_XNN1!$K$3:$K$8,V_XNN1!$M$3:$M$8,BT794)</f>
        <v>-0.126</v>
      </c>
      <c r="BQ794" s="308">
        <f>IFERROR((BN794 - V_XNN1!$M$16) / (V_XNN1!$M$15- V_XNN1!$M$16) * 100, 0)</f>
        <v>-484.67966573816142</v>
      </c>
      <c r="BR794" s="308">
        <v>252</v>
      </c>
      <c r="BS794" s="308">
        <v>249</v>
      </c>
      <c r="BT794" s="374">
        <v>245.5</v>
      </c>
      <c r="BU794" s="312">
        <v>0</v>
      </c>
      <c r="BV794" s="372">
        <v>0</v>
      </c>
      <c r="BW794" s="369"/>
      <c r="BX794" s="312"/>
      <c r="BY794" s="370"/>
      <c r="BZ794" s="370"/>
      <c r="CA794" s="370"/>
      <c r="CB794" s="312"/>
      <c r="CC794" s="312"/>
      <c r="CD794" s="308"/>
      <c r="CE794" s="312"/>
      <c r="CF794" s="312"/>
      <c r="CG794" s="312"/>
      <c r="CH794" s="312"/>
      <c r="CI794" s="384"/>
      <c r="CJ794" s="312"/>
      <c r="CK794" s="372"/>
      <c r="CL794" s="369"/>
      <c r="CM794" s="312"/>
      <c r="CN794" s="370"/>
      <c r="CO794" s="370"/>
      <c r="CP794" s="370"/>
      <c r="CQ794" s="312"/>
      <c r="CR794" s="312"/>
      <c r="CS794" s="308"/>
      <c r="CT794" s="312"/>
      <c r="CU794" s="312"/>
      <c r="CV794" s="312"/>
      <c r="CW794" s="312"/>
      <c r="CX794" s="384"/>
      <c r="CY794" s="312"/>
      <c r="CZ794" s="372"/>
    </row>
    <row r="795" spans="1:104" s="1" customFormat="1" hidden="1">
      <c r="A795" s="270">
        <v>45354</v>
      </c>
      <c r="B795" s="380"/>
      <c r="C795" s="381"/>
      <c r="D795" s="382"/>
      <c r="E795" s="382"/>
      <c r="F795" s="382"/>
      <c r="G795" s="312"/>
      <c r="H795" s="308"/>
      <c r="I795" s="308"/>
      <c r="J795" s="308"/>
      <c r="K795" s="308"/>
      <c r="L795" s="308"/>
      <c r="M795" s="371"/>
      <c r="N795" s="371"/>
      <c r="O795" s="312"/>
      <c r="P795" s="383"/>
      <c r="Q795" s="369">
        <v>0</v>
      </c>
      <c r="R795" s="312"/>
      <c r="S795" s="370">
        <v>6.8547857085577216E-2</v>
      </c>
      <c r="T795" s="370">
        <v>1.1461904999999999</v>
      </c>
      <c r="U795" s="370">
        <v>0</v>
      </c>
      <c r="V795" s="312">
        <f>_xll.SRS1Splines.Functions25.Linear_Interp(V_NK3!$P$8:$P$32,V_NK3!$R$8:$R$32,AC795)</f>
        <v>470.21168625999798</v>
      </c>
      <c r="W795" s="312">
        <f>(V795/V_NK3!$R$28)*100</f>
        <v>86.731378495259705</v>
      </c>
      <c r="X795" s="308">
        <f>V795-V_NK3!$R$8</f>
        <v>413.633034259998</v>
      </c>
      <c r="Y795" s="308">
        <f>IFERROR((V795 - V_NK3!$V$10) / (V_NK3!$V$9- V_NK3!$V$10) * 100, 0)</f>
        <v>85.185312924117142</v>
      </c>
      <c r="Z795" s="308">
        <v>541.79999999999995</v>
      </c>
      <c r="AA795" s="308">
        <v>521</v>
      </c>
      <c r="AB795" s="312">
        <v>539.09</v>
      </c>
      <c r="AC795" s="371">
        <v>539.05999999999995</v>
      </c>
      <c r="AD795" s="308">
        <v>0.36</v>
      </c>
      <c r="AE795" s="372">
        <v>0.28300999999999998</v>
      </c>
      <c r="AF795" s="373">
        <v>0</v>
      </c>
      <c r="AG795" s="312"/>
      <c r="AH795" s="370">
        <v>1.0541922428382404</v>
      </c>
      <c r="AI795" s="370">
        <v>1.0896480000000002</v>
      </c>
      <c r="AJ795" s="370"/>
      <c r="AK795" s="312">
        <f>_xll.SRS1Splines.Functions25.Linear_Interp(V_NK2!$R$10:$R$21,V_NK2!$T$10:$T$21,AR795)</f>
        <v>61.745457142886899</v>
      </c>
      <c r="AL795" s="312">
        <f>(AK795/V_NK2!$T$18)*100</f>
        <v>86.478231292558675</v>
      </c>
      <c r="AM795" s="308">
        <f>AK795-V_NK2!$T$11</f>
        <v>20.925457142859102</v>
      </c>
      <c r="AN795" s="308">
        <f>IFERROR((AK795 - V_NK2!$X$12) / (V_NK2!$X$11- V_NK2!$X$12) * 100, 0)</f>
        <v>68.428571428581193</v>
      </c>
      <c r="AO795" s="308">
        <v>427</v>
      </c>
      <c r="AP795" s="308">
        <v>420</v>
      </c>
      <c r="AQ795" s="308">
        <v>424.99</v>
      </c>
      <c r="AR795" s="371">
        <v>424.79</v>
      </c>
      <c r="AS795" s="312">
        <v>0.43</v>
      </c>
      <c r="AT795" s="372">
        <v>0.25</v>
      </c>
      <c r="AU795" s="369"/>
      <c r="AV795" s="312"/>
      <c r="AW795" s="370">
        <v>1.7190993299999999</v>
      </c>
      <c r="AX795" s="370">
        <v>1.56863636</v>
      </c>
      <c r="AY795" s="370"/>
      <c r="AZ795" s="312">
        <f>_xll.SRS1Splines.Functions25.Linear_Interp(V_NNG3A!$H$4:$H$12,V_NNG3A!$I$4:$I$12,BF795)</f>
        <v>12.2445000000001</v>
      </c>
      <c r="BA795" s="312">
        <f>(AZ795/V_NNG3A!$I$8)*100</f>
        <v>88.407942238267864</v>
      </c>
      <c r="BB795" s="308">
        <f>_xll.SRS1Splines.Functions25.Linear_Interp(V_NNG3A!$H$4:$H$12,V_NNG3A!$J$4:$J$12,BF795)</f>
        <v>1.2569137931035701</v>
      </c>
      <c r="BC795" s="308">
        <f>IFERROR((AZ795-V_NNG3A!$J$20) / (V_NNG3A!$J$19-V_NNG3A!$J$20) * 100, 0)</f>
        <v>43.910974581380238</v>
      </c>
      <c r="BD795" s="308">
        <v>1050</v>
      </c>
      <c r="BE795" s="308">
        <v>1047</v>
      </c>
      <c r="BF795" s="374">
        <v>1048.7</v>
      </c>
      <c r="BG795" s="312">
        <v>6.2759999999999996E-2</v>
      </c>
      <c r="BH795" s="372">
        <v>4.623E-2</v>
      </c>
      <c r="BI795" s="369"/>
      <c r="BJ795" s="312"/>
      <c r="BK795" s="370">
        <v>0.19893761166747501</v>
      </c>
      <c r="BL795" s="370">
        <v>0</v>
      </c>
      <c r="BM795" s="370">
        <f t="shared" si="8"/>
        <v>0.19893761166747501</v>
      </c>
      <c r="BN795" s="312">
        <f>_xll.SRS1Splines.Functions25.Linear_Interp(V_XNN1!$K$3:$K$8,V_XNN1!$L$3:$L$8,BT795)</f>
        <v>3.03599999999997E-2</v>
      </c>
      <c r="BO795" s="312">
        <f>(BN795/V_XNN1!$L$7)*100</f>
        <v>14.457142857142715</v>
      </c>
      <c r="BP795" s="312">
        <f>_xll.SRS1Splines.Functions25.Linear_Interp(V_XNN1!$K$3:$K$8,V_XNN1!$M$3:$M$8,BT795)</f>
        <v>-0.12564</v>
      </c>
      <c r="BQ795" s="308">
        <f>IFERROR((BN795 - V_XNN1!$M$16) / (V_XNN1!$M$15- V_XNN1!$M$16) * 100, 0)</f>
        <v>-483.56545961002871</v>
      </c>
      <c r="BR795" s="308">
        <v>252</v>
      </c>
      <c r="BS795" s="308">
        <v>249</v>
      </c>
      <c r="BT795" s="374">
        <v>245.51</v>
      </c>
      <c r="BU795" s="312">
        <v>0</v>
      </c>
      <c r="BV795" s="372">
        <v>0</v>
      </c>
      <c r="BW795" s="369"/>
      <c r="BX795" s="312"/>
      <c r="BY795" s="370"/>
      <c r="BZ795" s="370"/>
      <c r="CA795" s="370"/>
      <c r="CB795" s="312"/>
      <c r="CC795" s="312"/>
      <c r="CD795" s="308"/>
      <c r="CE795" s="312"/>
      <c r="CF795" s="312"/>
      <c r="CG795" s="312"/>
      <c r="CH795" s="312"/>
      <c r="CI795" s="384"/>
      <c r="CJ795" s="312"/>
      <c r="CK795" s="372"/>
      <c r="CL795" s="369"/>
      <c r="CM795" s="312"/>
      <c r="CN795" s="370"/>
      <c r="CO795" s="370"/>
      <c r="CP795" s="370"/>
      <c r="CQ795" s="312"/>
      <c r="CR795" s="312"/>
      <c r="CS795" s="308"/>
      <c r="CT795" s="312"/>
      <c r="CU795" s="312"/>
      <c r="CV795" s="312"/>
      <c r="CW795" s="312"/>
      <c r="CX795" s="384"/>
      <c r="CY795" s="312"/>
      <c r="CZ795" s="372"/>
    </row>
    <row r="796" spans="1:104" s="1" customFormat="1" hidden="1">
      <c r="A796" s="270">
        <v>45355</v>
      </c>
      <c r="B796" s="380"/>
      <c r="C796" s="381"/>
      <c r="D796" s="382"/>
      <c r="E796" s="382"/>
      <c r="F796" s="382"/>
      <c r="G796" s="312"/>
      <c r="H796" s="308"/>
      <c r="I796" s="308"/>
      <c r="J796" s="308"/>
      <c r="K796" s="308"/>
      <c r="L796" s="308"/>
      <c r="M796" s="371"/>
      <c r="N796" s="371"/>
      <c r="O796" s="312"/>
      <c r="P796" s="383"/>
      <c r="Q796" s="369">
        <v>0</v>
      </c>
      <c r="R796" s="312"/>
      <c r="S796" s="370">
        <v>0.11306637068557716</v>
      </c>
      <c r="T796" s="370">
        <v>1.1907000000000001</v>
      </c>
      <c r="U796" s="370">
        <v>0</v>
      </c>
      <c r="V796" s="312">
        <f>_xll.SRS1Splines.Functions25.Linear_Interp(V_NK3!$P$8:$P$32,V_NK3!$R$8:$R$32,AC796)</f>
        <v>469.13346462999903</v>
      </c>
      <c r="W796" s="312">
        <f>(V796/V_NK3!$R$28)*100</f>
        <v>86.532498605572101</v>
      </c>
      <c r="X796" s="308">
        <f>V796-V_NK3!$R$8</f>
        <v>412.55481262999905</v>
      </c>
      <c r="Y796" s="308">
        <f>IFERROR((V796 - V_NK3!$V$10) / (V_NK3!$V$9- V_NK3!$V$10) * 100, 0)</f>
        <v>84.963259462847219</v>
      </c>
      <c r="Z796" s="308">
        <v>541.79999999999995</v>
      </c>
      <c r="AA796" s="308">
        <v>521</v>
      </c>
      <c r="AB796" s="312">
        <v>539.09</v>
      </c>
      <c r="AC796" s="371">
        <v>539.03</v>
      </c>
      <c r="AD796" s="308">
        <v>0.36</v>
      </c>
      <c r="AE796" s="372">
        <v>0.29399999999999998</v>
      </c>
      <c r="AF796" s="373">
        <v>0</v>
      </c>
      <c r="AG796" s="312"/>
      <c r="AH796" s="370">
        <v>1.1089419023262403</v>
      </c>
      <c r="AI796" s="370">
        <v>0.951048</v>
      </c>
      <c r="AJ796" s="370"/>
      <c r="AK796" s="312">
        <f>_xll.SRS1Splines.Functions25.Linear_Interp(V_NK2!$R$10:$R$21,V_NK2!$T$10:$T$21,AR796)</f>
        <v>62.007571428601302</v>
      </c>
      <c r="AL796" s="312">
        <f>(AK796/V_NK2!$T$18)*100</f>
        <v>86.845338135295933</v>
      </c>
      <c r="AM796" s="308">
        <f>AK796-V_NK2!$T$11</f>
        <v>21.187571428573506</v>
      </c>
      <c r="AN796" s="308">
        <f>IFERROR((AK796 - V_NK2!$X$12) / (V_NK2!$X$11- V_NK2!$X$12) * 100, 0)</f>
        <v>69.285714285724481</v>
      </c>
      <c r="AO796" s="308">
        <v>427</v>
      </c>
      <c r="AP796" s="308">
        <v>420</v>
      </c>
      <c r="AQ796" s="308">
        <v>426.07</v>
      </c>
      <c r="AR796" s="371">
        <v>424.85</v>
      </c>
      <c r="AS796" s="312">
        <v>0.43</v>
      </c>
      <c r="AT796" s="372">
        <v>0.22</v>
      </c>
      <c r="AU796" s="369"/>
      <c r="AV796" s="312"/>
      <c r="AW796" s="370">
        <v>1.65891414</v>
      </c>
      <c r="AX796" s="370">
        <v>1.56863636</v>
      </c>
      <c r="AY796" s="370"/>
      <c r="AZ796" s="312">
        <f>_xll.SRS1Splines.Functions25.Linear_Interp(V_NNG3A!$H$4:$H$12,V_NNG3A!$I$4:$I$12,BF796)</f>
        <v>12.281549999999999</v>
      </c>
      <c r="BA796" s="312">
        <f>(AZ796/V_NNG3A!$I$8)*100</f>
        <v>88.675451263537909</v>
      </c>
      <c r="BB796" s="308">
        <f>_xll.SRS1Splines.Functions25.Linear_Interp(V_NNG3A!$H$4:$H$12,V_NNG3A!$J$4:$J$12,BF796)</f>
        <v>1.2939637931035399</v>
      </c>
      <c r="BC796" s="308">
        <f>IFERROR((AZ796-V_NNG3A!$J$20) / (V_NNG3A!$J$19-V_NNG3A!$J$20) * 100, 0)</f>
        <v>45.205336706421875</v>
      </c>
      <c r="BD796" s="308">
        <v>1050</v>
      </c>
      <c r="BE796" s="308">
        <v>1047</v>
      </c>
      <c r="BF796" s="374">
        <v>1048.73</v>
      </c>
      <c r="BG796" s="312">
        <v>6.2759999999999996E-2</v>
      </c>
      <c r="BH796" s="372">
        <v>4.607E-2</v>
      </c>
      <c r="BI796" s="369"/>
      <c r="BJ796" s="312"/>
      <c r="BK796" s="370">
        <v>0.220283213697305</v>
      </c>
      <c r="BL796" s="370">
        <v>0</v>
      </c>
      <c r="BM796" s="370">
        <f t="shared" si="8"/>
        <v>0.220283213697305</v>
      </c>
      <c r="BN796" s="312">
        <f>_xll.SRS1Splines.Functions25.Linear_Interp(V_XNN1!$K$3:$K$8,V_XNN1!$L$3:$L$8,BT796)</f>
        <v>0.03</v>
      </c>
      <c r="BO796" s="312">
        <f>(BN796/V_XNN1!$L$7)*100</f>
        <v>14.285714285714285</v>
      </c>
      <c r="BP796" s="312">
        <f>_xll.SRS1Splines.Functions25.Linear_Interp(V_XNN1!$K$3:$K$8,V_XNN1!$M$3:$M$8,BT796)</f>
        <v>-0.126</v>
      </c>
      <c r="BQ796" s="308">
        <f>IFERROR((BN796 - V_XNN1!$M$16) / (V_XNN1!$M$15- V_XNN1!$M$16) * 100, 0)</f>
        <v>-484.67966573816142</v>
      </c>
      <c r="BR796" s="308">
        <v>252</v>
      </c>
      <c r="BS796" s="308">
        <v>249</v>
      </c>
      <c r="BT796" s="374">
        <v>245.5</v>
      </c>
      <c r="BU796" s="312">
        <v>0</v>
      </c>
      <c r="BV796" s="372">
        <v>0</v>
      </c>
      <c r="BW796" s="369"/>
      <c r="BX796" s="312"/>
      <c r="BY796" s="370"/>
      <c r="BZ796" s="370"/>
      <c r="CA796" s="370"/>
      <c r="CB796" s="312"/>
      <c r="CC796" s="312"/>
      <c r="CD796" s="308"/>
      <c r="CE796" s="312"/>
      <c r="CF796" s="312"/>
      <c r="CG796" s="312"/>
      <c r="CH796" s="312"/>
      <c r="CI796" s="384"/>
      <c r="CJ796" s="312"/>
      <c r="CK796" s="372"/>
      <c r="CL796" s="369"/>
      <c r="CM796" s="312"/>
      <c r="CN796" s="370"/>
      <c r="CO796" s="370"/>
      <c r="CP796" s="370"/>
      <c r="CQ796" s="312"/>
      <c r="CR796" s="312"/>
      <c r="CS796" s="308"/>
      <c r="CT796" s="312"/>
      <c r="CU796" s="312"/>
      <c r="CV796" s="312"/>
      <c r="CW796" s="312"/>
      <c r="CX796" s="384"/>
      <c r="CY796" s="312"/>
      <c r="CZ796" s="372"/>
    </row>
    <row r="797" spans="1:104" s="1" customFormat="1" hidden="1">
      <c r="A797" s="270">
        <v>45356</v>
      </c>
      <c r="B797" s="380"/>
      <c r="C797" s="381"/>
      <c r="D797" s="382"/>
      <c r="E797" s="382"/>
      <c r="F797" s="382"/>
      <c r="G797" s="312"/>
      <c r="H797" s="308"/>
      <c r="I797" s="308"/>
      <c r="J797" s="308"/>
      <c r="K797" s="308"/>
      <c r="L797" s="308"/>
      <c r="M797" s="371"/>
      <c r="N797" s="371"/>
      <c r="O797" s="312"/>
      <c r="P797" s="383"/>
      <c r="Q797" s="369">
        <v>0</v>
      </c>
      <c r="R797" s="312"/>
      <c r="S797" s="370">
        <v>0.5113745509513854</v>
      </c>
      <c r="T797" s="370">
        <v>2.9795850000000002</v>
      </c>
      <c r="U797" s="370">
        <v>0</v>
      </c>
      <c r="V797" s="312">
        <f>_xll.SRS1Splines.Functions25.Linear_Interp(V_NK3!$P$8:$P$32,V_NK3!$R$8:$R$32,AC797)</f>
        <v>466.663782800001</v>
      </c>
      <c r="W797" s="312">
        <f>(V797/V_NK3!$R$28)*100</f>
        <v>86.076961417068475</v>
      </c>
      <c r="X797" s="308">
        <f>V797-V_NK3!$R$8</f>
        <v>410.08513080000102</v>
      </c>
      <c r="Y797" s="308">
        <f>IFERROR((V797 - V_NK3!$V$10) / (V_NK3!$V$9- V_NK3!$V$10) * 100, 0)</f>
        <v>84.454642882240293</v>
      </c>
      <c r="Z797" s="308">
        <v>541.79999999999995</v>
      </c>
      <c r="AA797" s="308">
        <v>521</v>
      </c>
      <c r="AB797" s="312">
        <v>539.09</v>
      </c>
      <c r="AC797" s="371">
        <v>538.96</v>
      </c>
      <c r="AD797" s="308">
        <v>0.36</v>
      </c>
      <c r="AE797" s="372">
        <v>0.73570000000000002</v>
      </c>
      <c r="AF797" s="373">
        <v>0</v>
      </c>
      <c r="AG797" s="312"/>
      <c r="AH797" s="370">
        <v>2.8503801018139572</v>
      </c>
      <c r="AI797" s="370">
        <v>3.1484880000000004</v>
      </c>
      <c r="AJ797" s="370"/>
      <c r="AK797" s="312">
        <f>_xll.SRS1Splines.Functions25.Linear_Interp(V_NK2!$R$10:$R$21,V_NK2!$T$10:$T$21,AR797)</f>
        <v>61.527028571458303</v>
      </c>
      <c r="AL797" s="312">
        <f>(AK797/V_NK2!$T$18)*100</f>
        <v>86.17230892361107</v>
      </c>
      <c r="AM797" s="308">
        <f>AK797-V_NK2!$T$11</f>
        <v>20.707028571430506</v>
      </c>
      <c r="AN797" s="308">
        <f>IFERROR((AK797 - V_NK2!$X$12) / (V_NK2!$X$11- V_NK2!$X$12) * 100, 0)</f>
        <v>67.714285714295357</v>
      </c>
      <c r="AO797" s="308">
        <v>427</v>
      </c>
      <c r="AP797" s="308">
        <v>420</v>
      </c>
      <c r="AQ797" s="308">
        <v>426.04</v>
      </c>
      <c r="AR797" s="371">
        <v>424.74</v>
      </c>
      <c r="AS797" s="312">
        <v>0.43</v>
      </c>
      <c r="AT797" s="372">
        <v>0.73</v>
      </c>
      <c r="AU797" s="369"/>
      <c r="AV797" s="312"/>
      <c r="AW797" s="370">
        <v>1.56863636</v>
      </c>
      <c r="AX797" s="370">
        <v>1.56863636</v>
      </c>
      <c r="AY797" s="370"/>
      <c r="AZ797" s="312">
        <f>_xll.SRS1Splines.Functions25.Linear_Interp(V_NNG3A!$H$4:$H$12,V_NNG3A!$I$4:$I$12,BF797)</f>
        <v>12.281549999999999</v>
      </c>
      <c r="BA797" s="312">
        <f>(AZ797/V_NNG3A!$I$8)*100</f>
        <v>88.675451263537909</v>
      </c>
      <c r="BB797" s="308">
        <f>_xll.SRS1Splines.Functions25.Linear_Interp(V_NNG3A!$H$4:$H$12,V_NNG3A!$J$4:$J$12,BF797)</f>
        <v>1.2939637931035399</v>
      </c>
      <c r="BC797" s="308">
        <f>IFERROR((AZ797-V_NNG3A!$J$20) / (V_NNG3A!$J$19-V_NNG3A!$J$20) * 100, 0)</f>
        <v>45.205336706421875</v>
      </c>
      <c r="BD797" s="308">
        <v>1050</v>
      </c>
      <c r="BE797" s="308">
        <v>1047</v>
      </c>
      <c r="BF797" s="374">
        <v>1048.73</v>
      </c>
      <c r="BG797" s="312">
        <v>6.2759999999999996E-2</v>
      </c>
      <c r="BH797" s="372">
        <v>4.6100000000000002E-2</v>
      </c>
      <c r="BI797" s="369"/>
      <c r="BJ797" s="312"/>
      <c r="BK797" s="370">
        <v>0.17893761166747499</v>
      </c>
      <c r="BL797" s="370">
        <v>0</v>
      </c>
      <c r="BM797" s="370">
        <f t="shared" si="8"/>
        <v>0.17893761166747499</v>
      </c>
      <c r="BN797" s="312">
        <f>_xll.SRS1Splines.Functions25.Linear_Interp(V_XNN1!$K$3:$K$8,V_XNN1!$L$3:$L$8,BT797)</f>
        <v>3.03599999999997E-2</v>
      </c>
      <c r="BO797" s="312">
        <f>(BN797/V_XNN1!$L$7)*100</f>
        <v>14.457142857142715</v>
      </c>
      <c r="BP797" s="312">
        <f>_xll.SRS1Splines.Functions25.Linear_Interp(V_XNN1!$K$3:$K$8,V_XNN1!$M$3:$M$8,BT797)</f>
        <v>-0.12564</v>
      </c>
      <c r="BQ797" s="308">
        <f>IFERROR((BN797 - V_XNN1!$M$16) / (V_XNN1!$M$15- V_XNN1!$M$16) * 100, 0)</f>
        <v>-483.56545961002871</v>
      </c>
      <c r="BR797" s="308">
        <v>252</v>
      </c>
      <c r="BS797" s="308">
        <v>249</v>
      </c>
      <c r="BT797" s="374">
        <v>245.51</v>
      </c>
      <c r="BU797" s="312">
        <v>0</v>
      </c>
      <c r="BV797" s="372">
        <v>0</v>
      </c>
      <c r="BW797" s="369"/>
      <c r="BX797" s="312"/>
      <c r="BY797" s="370"/>
      <c r="BZ797" s="370"/>
      <c r="CA797" s="370"/>
      <c r="CB797" s="312"/>
      <c r="CC797" s="312"/>
      <c r="CD797" s="308"/>
      <c r="CE797" s="312"/>
      <c r="CF797" s="312"/>
      <c r="CG797" s="312"/>
      <c r="CH797" s="312"/>
      <c r="CI797" s="384"/>
      <c r="CJ797" s="312"/>
      <c r="CK797" s="372"/>
      <c r="CL797" s="369"/>
      <c r="CM797" s="312"/>
      <c r="CN797" s="370"/>
      <c r="CO797" s="370"/>
      <c r="CP797" s="370"/>
      <c r="CQ797" s="312"/>
      <c r="CR797" s="312"/>
      <c r="CS797" s="308"/>
      <c r="CT797" s="312"/>
      <c r="CU797" s="312"/>
      <c r="CV797" s="312"/>
      <c r="CW797" s="312"/>
      <c r="CX797" s="384"/>
      <c r="CY797" s="312"/>
      <c r="CZ797" s="372"/>
    </row>
    <row r="798" spans="1:104" s="1" customFormat="1" hidden="1">
      <c r="A798" s="270">
        <v>45357</v>
      </c>
      <c r="B798" s="380"/>
      <c r="C798" s="381"/>
      <c r="D798" s="382"/>
      <c r="E798" s="382"/>
      <c r="F798" s="382"/>
      <c r="G798" s="312"/>
      <c r="H798" s="308"/>
      <c r="I798" s="308"/>
      <c r="J798" s="308"/>
      <c r="K798" s="308"/>
      <c r="L798" s="308"/>
      <c r="M798" s="371"/>
      <c r="N798" s="371"/>
      <c r="O798" s="312"/>
      <c r="P798" s="383"/>
      <c r="Q798" s="369">
        <v>0</v>
      </c>
      <c r="R798" s="312"/>
      <c r="S798" s="370">
        <v>5.8613444573577957E-2</v>
      </c>
      <c r="T798" s="370">
        <v>2.8401434999999995</v>
      </c>
      <c r="U798" s="370">
        <v>0</v>
      </c>
      <c r="V798" s="312">
        <f>_xll.SRS1Splines.Functions25.Linear_Interp(V_NK3!$P$8:$P$32,V_NK3!$R$8:$R$32,AC798)</f>
        <v>463.88086240000001</v>
      </c>
      <c r="W798" s="312">
        <f>(V798/V_NK3!$R$28)*100</f>
        <v>85.563646819435945</v>
      </c>
      <c r="X798" s="308">
        <f>V798-V_NK3!$R$8</f>
        <v>407.30221040000004</v>
      </c>
      <c r="Y798" s="308">
        <f>IFERROR((V798 - V_NK3!$V$10) / (V_NK3!$V$9- V_NK3!$V$10) * 100, 0)</f>
        <v>83.881516643565703</v>
      </c>
      <c r="Z798" s="308">
        <v>541.79999999999995</v>
      </c>
      <c r="AA798" s="308">
        <v>521</v>
      </c>
      <c r="AB798" s="312">
        <v>539.09</v>
      </c>
      <c r="AC798" s="371">
        <v>538.88</v>
      </c>
      <c r="AD798" s="308">
        <v>0.36</v>
      </c>
      <c r="AE798" s="372">
        <v>0.70126999999999995</v>
      </c>
      <c r="AF798" s="373">
        <v>0</v>
      </c>
      <c r="AG798" s="312"/>
      <c r="AH798" s="370">
        <v>2.5754715867092801</v>
      </c>
      <c r="AI798" s="370">
        <v>3.8521559999999999</v>
      </c>
      <c r="AJ798" s="370"/>
      <c r="AK798" s="312">
        <f>_xll.SRS1Splines.Functions25.Linear_Interp(V_NK2!$R$10:$R$21,V_NK2!$T$10:$T$21,AR798)</f>
        <v>60.828057142886699</v>
      </c>
      <c r="AL798" s="312">
        <f>(AK798/V_NK2!$T$18)*100</f>
        <v>85.193357342978558</v>
      </c>
      <c r="AM798" s="308">
        <f>AK798-V_NK2!$T$11</f>
        <v>20.008057142858902</v>
      </c>
      <c r="AN798" s="308">
        <f>IFERROR((AK798 - V_NK2!$X$12) / (V_NK2!$X$11- V_NK2!$X$12) * 100, 0)</f>
        <v>65.428571428580398</v>
      </c>
      <c r="AO798" s="308">
        <v>427</v>
      </c>
      <c r="AP798" s="308">
        <v>420</v>
      </c>
      <c r="AQ798" s="308">
        <v>426.01</v>
      </c>
      <c r="AR798" s="371">
        <v>424.58</v>
      </c>
      <c r="AS798" s="312">
        <v>0.43</v>
      </c>
      <c r="AT798" s="372">
        <v>0.89</v>
      </c>
      <c r="AU798" s="369"/>
      <c r="AV798" s="312"/>
      <c r="AW798" s="370">
        <v>1.50845118</v>
      </c>
      <c r="AX798" s="370">
        <v>1.56863636</v>
      </c>
      <c r="AY798" s="370"/>
      <c r="AZ798" s="312">
        <f>_xll.SRS1Splines.Functions25.Linear_Interp(V_NNG3A!$H$4:$H$12,V_NNG3A!$I$4:$I$12,BF798)</f>
        <v>12.25685</v>
      </c>
      <c r="BA798" s="312">
        <f>(AZ798/V_NNG3A!$I$8)*100</f>
        <v>88.497111913357401</v>
      </c>
      <c r="BB798" s="308">
        <f>_xll.SRS1Splines.Functions25.Linear_Interp(V_NNG3A!$H$4:$H$12,V_NNG3A!$J$4:$J$12,BF798)</f>
        <v>1.26926379310356</v>
      </c>
      <c r="BC798" s="308">
        <f>IFERROR((AZ798-V_NNG3A!$J$20) / (V_NNG3A!$J$19-V_NNG3A!$J$20) * 100, 0)</f>
        <v>44.342428623058474</v>
      </c>
      <c r="BD798" s="308">
        <v>1050</v>
      </c>
      <c r="BE798" s="308">
        <v>1047</v>
      </c>
      <c r="BF798" s="374">
        <v>1048.71</v>
      </c>
      <c r="BG798" s="312">
        <v>6.2759999999999996E-2</v>
      </c>
      <c r="BH798" s="372">
        <v>4.5900000000000003E-2</v>
      </c>
      <c r="BI798" s="369"/>
      <c r="BJ798" s="312"/>
      <c r="BK798" s="370">
        <v>0.17857762166747501</v>
      </c>
      <c r="BL798" s="370">
        <v>0</v>
      </c>
      <c r="BM798" s="370">
        <f t="shared" ref="BM798:BM861" si="9">BK798-BL798</f>
        <v>0.17857762166747501</v>
      </c>
      <c r="BN798" s="312">
        <f>_xll.SRS1Splines.Functions25.Linear_Interp(V_XNN1!$K$3:$K$8,V_XNN1!$L$3:$L$8,BT798)</f>
        <v>0.03</v>
      </c>
      <c r="BO798" s="312">
        <f>(BN798/V_XNN1!$L$7)*100</f>
        <v>14.285714285714285</v>
      </c>
      <c r="BP798" s="312">
        <f>_xll.SRS1Splines.Functions25.Linear_Interp(V_XNN1!$K$3:$K$8,V_XNN1!$M$3:$M$8,BT798)</f>
        <v>-0.126</v>
      </c>
      <c r="BQ798" s="308">
        <f>IFERROR((BN798 - V_XNN1!$M$16) / (V_XNN1!$M$15- V_XNN1!$M$16) * 100, 0)</f>
        <v>-484.67966573816142</v>
      </c>
      <c r="BR798" s="308">
        <v>252</v>
      </c>
      <c r="BS798" s="308">
        <v>249</v>
      </c>
      <c r="BT798" s="374">
        <v>245.5</v>
      </c>
      <c r="BU798" s="312">
        <v>0</v>
      </c>
      <c r="BV798" s="372">
        <v>0</v>
      </c>
      <c r="BW798" s="369"/>
      <c r="BX798" s="312"/>
      <c r="BY798" s="370"/>
      <c r="BZ798" s="370"/>
      <c r="CA798" s="370"/>
      <c r="CB798" s="312"/>
      <c r="CC798" s="312"/>
      <c r="CD798" s="308"/>
      <c r="CE798" s="312"/>
      <c r="CF798" s="312"/>
      <c r="CG798" s="312"/>
      <c r="CH798" s="312"/>
      <c r="CI798" s="384"/>
      <c r="CJ798" s="312"/>
      <c r="CK798" s="372"/>
      <c r="CL798" s="369"/>
      <c r="CM798" s="312"/>
      <c r="CN798" s="370"/>
      <c r="CO798" s="370"/>
      <c r="CP798" s="370"/>
      <c r="CQ798" s="312"/>
      <c r="CR798" s="312"/>
      <c r="CS798" s="308"/>
      <c r="CT798" s="312"/>
      <c r="CU798" s="312"/>
      <c r="CV798" s="312"/>
      <c r="CW798" s="312"/>
      <c r="CX798" s="384"/>
      <c r="CY798" s="312"/>
      <c r="CZ798" s="372"/>
    </row>
    <row r="799" spans="1:104" s="1" customFormat="1" hidden="1">
      <c r="A799" s="270">
        <v>45358</v>
      </c>
      <c r="B799" s="380"/>
      <c r="C799" s="381"/>
      <c r="D799" s="382"/>
      <c r="E799" s="382"/>
      <c r="F799" s="382"/>
      <c r="G799" s="312"/>
      <c r="H799" s="308"/>
      <c r="I799" s="308"/>
      <c r="J799" s="308"/>
      <c r="K799" s="308"/>
      <c r="L799" s="308"/>
      <c r="M799" s="371"/>
      <c r="N799" s="371"/>
      <c r="O799" s="312"/>
      <c r="P799" s="383"/>
      <c r="Q799" s="369">
        <v>0</v>
      </c>
      <c r="R799" s="312"/>
      <c r="S799" s="370">
        <v>0.14404261549758912</v>
      </c>
      <c r="T799" s="370">
        <v>2.5778249999999998</v>
      </c>
      <c r="U799" s="370">
        <v>0</v>
      </c>
      <c r="V799" s="312">
        <f>_xll.SRS1Splines.Functions25.Linear_Interp(V_NK3!$P$8:$P$32,V_NK3!$R$8:$R$32,AC799)</f>
        <v>461.445807049998</v>
      </c>
      <c r="W799" s="312">
        <f>(V799/V_NK3!$R$28)*100</f>
        <v>85.114496546507254</v>
      </c>
      <c r="X799" s="308">
        <f>V799-V_NK3!$R$8</f>
        <v>404.86715504999802</v>
      </c>
      <c r="Y799" s="308">
        <f>IFERROR((V799 - V_NK3!$V$10) / (V_NK3!$V$9- V_NK3!$V$10) * 100, 0)</f>
        <v>83.380031184725183</v>
      </c>
      <c r="Z799" s="308">
        <v>541.79999999999995</v>
      </c>
      <c r="AA799" s="308">
        <v>521</v>
      </c>
      <c r="AB799" s="312">
        <v>539.09</v>
      </c>
      <c r="AC799" s="371">
        <v>538.80999999999995</v>
      </c>
      <c r="AD799" s="308">
        <v>0.36</v>
      </c>
      <c r="AE799" s="372">
        <v>0.63649999999999995</v>
      </c>
      <c r="AF799" s="373">
        <v>0</v>
      </c>
      <c r="AG799" s="312"/>
      <c r="AH799" s="370">
        <v>2.3675765631142043</v>
      </c>
      <c r="AI799" s="370">
        <v>2.421888</v>
      </c>
      <c r="AJ799" s="370"/>
      <c r="AK799" s="312">
        <f>_xll.SRS1Splines.Functions25.Linear_Interp(V_NK2!$R$10:$R$21,V_NK2!$T$10:$T$21,AR799)</f>
        <v>61.046485714315303</v>
      </c>
      <c r="AL799" s="312">
        <f>(AK799/V_NK2!$T$18)*100</f>
        <v>85.499279711926192</v>
      </c>
      <c r="AM799" s="308">
        <f>AK799-V_NK2!$T$11</f>
        <v>20.226485714287506</v>
      </c>
      <c r="AN799" s="308">
        <f>IFERROR((AK799 - V_NK2!$X$12) / (V_NK2!$X$11- V_NK2!$X$12) * 100, 0)</f>
        <v>66.142857142866248</v>
      </c>
      <c r="AO799" s="308">
        <v>427</v>
      </c>
      <c r="AP799" s="308">
        <v>420</v>
      </c>
      <c r="AQ799" s="308">
        <v>425.98</v>
      </c>
      <c r="AR799" s="371">
        <v>424.63</v>
      </c>
      <c r="AS799" s="312">
        <v>0.43</v>
      </c>
      <c r="AT799" s="372">
        <v>0.56000000000000005</v>
      </c>
      <c r="AU799" s="369"/>
      <c r="AV799" s="312"/>
      <c r="AW799" s="370">
        <v>1.47835859</v>
      </c>
      <c r="AX799" s="370">
        <v>1.56863636</v>
      </c>
      <c r="AY799" s="370"/>
      <c r="AZ799" s="312">
        <f>_xll.SRS1Splines.Functions25.Linear_Interp(V_NNG3A!$H$4:$H$12,V_NNG3A!$I$4:$I$12,BF799)</f>
        <v>12.219800000000101</v>
      </c>
      <c r="BA799" s="312">
        <f>(AZ799/V_NNG3A!$I$8)*100</f>
        <v>88.229602888087371</v>
      </c>
      <c r="BB799" s="308">
        <f>_xll.SRS1Splines.Functions25.Linear_Interp(V_NNG3A!$H$4:$H$12,V_NNG3A!$J$4:$J$12,BF799)</f>
        <v>1.2322137931035899</v>
      </c>
      <c r="BC799" s="308">
        <f>IFERROR((AZ799-V_NNG3A!$J$20) / (V_NNG3A!$J$19-V_NNG3A!$J$20) * 100, 0)</f>
        <v>43.04806649801683</v>
      </c>
      <c r="BD799" s="308">
        <v>1050</v>
      </c>
      <c r="BE799" s="308">
        <v>1047</v>
      </c>
      <c r="BF799" s="374">
        <v>1048.68</v>
      </c>
      <c r="BG799" s="312">
        <v>6.2759999999999996E-2</v>
      </c>
      <c r="BH799" s="372">
        <v>4.6019999999999998E-2</v>
      </c>
      <c r="BI799" s="369"/>
      <c r="BJ799" s="312"/>
      <c r="BK799" s="370">
        <v>0.178757611667475</v>
      </c>
      <c r="BL799" s="370">
        <v>0</v>
      </c>
      <c r="BM799" s="370">
        <f t="shared" si="9"/>
        <v>0.178757611667475</v>
      </c>
      <c r="BN799" s="312">
        <f>_xll.SRS1Splines.Functions25.Linear_Interp(V_XNN1!$K$3:$K$8,V_XNN1!$L$3:$L$8,BT799)</f>
        <v>0.03</v>
      </c>
      <c r="BO799" s="312">
        <f>(BN799/V_XNN1!$L$7)*100</f>
        <v>14.285714285714285</v>
      </c>
      <c r="BP799" s="312">
        <f>_xll.SRS1Splines.Functions25.Linear_Interp(V_XNN1!$K$3:$K$8,V_XNN1!$M$3:$M$8,BT799)</f>
        <v>-0.126</v>
      </c>
      <c r="BQ799" s="308">
        <f>IFERROR((BN799 - V_XNN1!$M$16) / (V_XNN1!$M$15- V_XNN1!$M$16) * 100, 0)</f>
        <v>-484.67966573816142</v>
      </c>
      <c r="BR799" s="308">
        <v>252</v>
      </c>
      <c r="BS799" s="308">
        <v>249</v>
      </c>
      <c r="BT799" s="374">
        <v>245.5</v>
      </c>
      <c r="BU799" s="312">
        <v>0</v>
      </c>
      <c r="BV799" s="372">
        <v>0</v>
      </c>
      <c r="BW799" s="369"/>
      <c r="BX799" s="312"/>
      <c r="BY799" s="370"/>
      <c r="BZ799" s="370"/>
      <c r="CA799" s="370"/>
      <c r="CB799" s="312"/>
      <c r="CC799" s="312"/>
      <c r="CD799" s="308"/>
      <c r="CE799" s="312"/>
      <c r="CF799" s="312"/>
      <c r="CG799" s="312"/>
      <c r="CH799" s="312"/>
      <c r="CI799" s="384"/>
      <c r="CJ799" s="312"/>
      <c r="CK799" s="372"/>
      <c r="CL799" s="369"/>
      <c r="CM799" s="312"/>
      <c r="CN799" s="370"/>
      <c r="CO799" s="370"/>
      <c r="CP799" s="370"/>
      <c r="CQ799" s="312"/>
      <c r="CR799" s="312"/>
      <c r="CS799" s="308"/>
      <c r="CT799" s="312"/>
      <c r="CU799" s="312"/>
      <c r="CV799" s="312"/>
      <c r="CW799" s="312"/>
      <c r="CX799" s="384"/>
      <c r="CY799" s="312"/>
      <c r="CZ799" s="372"/>
    </row>
    <row r="800" spans="1:104" s="1" customFormat="1" hidden="1">
      <c r="A800" s="270">
        <v>45359</v>
      </c>
      <c r="B800" s="380"/>
      <c r="C800" s="381"/>
      <c r="D800" s="382"/>
      <c r="E800" s="382"/>
      <c r="F800" s="382"/>
      <c r="G800" s="312"/>
      <c r="H800" s="308"/>
      <c r="I800" s="308"/>
      <c r="J800" s="308"/>
      <c r="K800" s="308"/>
      <c r="L800" s="308"/>
      <c r="M800" s="371"/>
      <c r="N800" s="371"/>
      <c r="O800" s="312"/>
      <c r="P800" s="383"/>
      <c r="Q800" s="369">
        <v>0</v>
      </c>
      <c r="R800" s="312"/>
      <c r="S800" s="370">
        <v>0.28505563521270733</v>
      </c>
      <c r="T800" s="370">
        <v>1.327995</v>
      </c>
      <c r="U800" s="370">
        <v>0</v>
      </c>
      <c r="V800" s="312">
        <f>_xll.SRS1Splines.Functions25.Linear_Interp(V_NK3!$P$8:$P$32,V_NK3!$R$8:$R$32,AC800)</f>
        <v>460.40221189999897</v>
      </c>
      <c r="W800" s="312">
        <f>(V800/V_NK3!$R$28)*100</f>
        <v>84.922003572395312</v>
      </c>
      <c r="X800" s="308">
        <f>V800-V_NK3!$R$8</f>
        <v>403.823559899999</v>
      </c>
      <c r="Y800" s="308">
        <f>IFERROR((V800 - V_NK3!$V$10) / (V_NK3!$V$9- V_NK3!$V$10) * 100, 0)</f>
        <v>83.165108845222491</v>
      </c>
      <c r="Z800" s="308">
        <v>541.79999999999995</v>
      </c>
      <c r="AA800" s="308">
        <v>521</v>
      </c>
      <c r="AB800" s="312">
        <v>539.09</v>
      </c>
      <c r="AC800" s="371">
        <v>538.78</v>
      </c>
      <c r="AD800" s="308">
        <v>0.36</v>
      </c>
      <c r="AE800" s="372">
        <v>0.32789999999999997</v>
      </c>
      <c r="AF800" s="373">
        <v>0</v>
      </c>
      <c r="AG800" s="312"/>
      <c r="AH800" s="370">
        <v>1.2892638596201935</v>
      </c>
      <c r="AI800" s="370">
        <v>1.667778</v>
      </c>
      <c r="AJ800" s="370"/>
      <c r="AK800" s="312">
        <f>_xll.SRS1Splines.Functions25.Linear_Interp(V_NK2!$R$10:$R$21,V_NK2!$T$10:$T$21,AR800)</f>
        <v>60.522257142886602</v>
      </c>
      <c r="AL800" s="312">
        <f>(AK800/V_NK2!$T$18)*100</f>
        <v>84.765066026451819</v>
      </c>
      <c r="AM800" s="308">
        <f>AK800-V_NK2!$T$11</f>
        <v>19.702257142858805</v>
      </c>
      <c r="AN800" s="308">
        <f>IFERROR((AK800 - V_NK2!$X$12) / (V_NK2!$X$11- V_NK2!$X$12) * 100, 0)</f>
        <v>64.428571428580028</v>
      </c>
      <c r="AO800" s="308">
        <v>427</v>
      </c>
      <c r="AP800" s="308">
        <v>420</v>
      </c>
      <c r="AQ800" s="308">
        <v>425.95</v>
      </c>
      <c r="AR800" s="371">
        <v>424.51</v>
      </c>
      <c r="AS800" s="312">
        <v>0.43</v>
      </c>
      <c r="AT800" s="372">
        <v>0.39</v>
      </c>
      <c r="AU800" s="369"/>
      <c r="AV800" s="312"/>
      <c r="AW800" s="370">
        <v>1.56863636</v>
      </c>
      <c r="AX800" s="370">
        <v>1.56863636</v>
      </c>
      <c r="AY800" s="370"/>
      <c r="AZ800" s="312">
        <f>_xll.SRS1Splines.Functions25.Linear_Interp(V_NNG3A!$H$4:$H$12,V_NNG3A!$I$4:$I$12,BF800)</f>
        <v>12.219800000000101</v>
      </c>
      <c r="BA800" s="312">
        <f>(AZ800/V_NNG3A!$I$8)*100</f>
        <v>88.229602888087371</v>
      </c>
      <c r="BB800" s="308">
        <f>_xll.SRS1Splines.Functions25.Linear_Interp(V_NNG3A!$H$4:$H$12,V_NNG3A!$J$4:$J$12,BF800)</f>
        <v>1.2322137931035899</v>
      </c>
      <c r="BC800" s="308">
        <f>IFERROR((AZ800-V_NNG3A!$J$20) / (V_NNG3A!$J$19-V_NNG3A!$J$20) * 100, 0)</f>
        <v>43.04806649801683</v>
      </c>
      <c r="BD800" s="308">
        <v>1050</v>
      </c>
      <c r="BE800" s="308">
        <v>1047</v>
      </c>
      <c r="BF800" s="374">
        <v>1048.68</v>
      </c>
      <c r="BG800" s="312">
        <v>6.2759999999999996E-2</v>
      </c>
      <c r="BH800" s="372">
        <v>4.6080000000000003E-2</v>
      </c>
      <c r="BI800" s="369"/>
      <c r="BJ800" s="312"/>
      <c r="BK800" s="370">
        <v>0.178757611667475</v>
      </c>
      <c r="BL800" s="370">
        <v>0</v>
      </c>
      <c r="BM800" s="370">
        <f t="shared" si="9"/>
        <v>0.178757611667475</v>
      </c>
      <c r="BN800" s="312">
        <f>_xll.SRS1Splines.Functions25.Linear_Interp(V_XNN1!$K$3:$K$8,V_XNN1!$L$3:$L$8,BT800)</f>
        <v>0.03</v>
      </c>
      <c r="BO800" s="312">
        <f>(BN800/V_XNN1!$L$7)*100</f>
        <v>14.285714285714285</v>
      </c>
      <c r="BP800" s="312">
        <f>_xll.SRS1Splines.Functions25.Linear_Interp(V_XNN1!$K$3:$K$8,V_XNN1!$M$3:$M$8,BT800)</f>
        <v>-0.126</v>
      </c>
      <c r="BQ800" s="308">
        <f>IFERROR((BN800 - V_XNN1!$M$16) / (V_XNN1!$M$15- V_XNN1!$M$16) * 100, 0)</f>
        <v>-484.67966573816142</v>
      </c>
      <c r="BR800" s="308">
        <v>252</v>
      </c>
      <c r="BS800" s="308">
        <v>249</v>
      </c>
      <c r="BT800" s="374">
        <v>245.5</v>
      </c>
      <c r="BU800" s="312">
        <v>0</v>
      </c>
      <c r="BV800" s="372">
        <v>0</v>
      </c>
      <c r="BW800" s="369"/>
      <c r="BX800" s="312"/>
      <c r="BY800" s="370"/>
      <c r="BZ800" s="370"/>
      <c r="CA800" s="370"/>
      <c r="CB800" s="312"/>
      <c r="CC800" s="312"/>
      <c r="CD800" s="308"/>
      <c r="CE800" s="312"/>
      <c r="CF800" s="312"/>
      <c r="CG800" s="312"/>
      <c r="CH800" s="312"/>
      <c r="CI800" s="384"/>
      <c r="CJ800" s="312"/>
      <c r="CK800" s="372"/>
      <c r="CL800" s="369"/>
      <c r="CM800" s="312"/>
      <c r="CN800" s="370"/>
      <c r="CO800" s="370"/>
      <c r="CP800" s="370"/>
      <c r="CQ800" s="312"/>
      <c r="CR800" s="312"/>
      <c r="CS800" s="308"/>
      <c r="CT800" s="312"/>
      <c r="CU800" s="312"/>
      <c r="CV800" s="312"/>
      <c r="CW800" s="312"/>
      <c r="CX800" s="384"/>
      <c r="CY800" s="312"/>
      <c r="CZ800" s="372"/>
    </row>
    <row r="801" spans="1:104" s="1" customFormat="1" hidden="1">
      <c r="A801" s="270">
        <v>45360</v>
      </c>
      <c r="B801" s="380"/>
      <c r="C801" s="381"/>
      <c r="D801" s="382"/>
      <c r="E801" s="382"/>
      <c r="F801" s="382"/>
      <c r="G801" s="312"/>
      <c r="H801" s="308"/>
      <c r="I801" s="308"/>
      <c r="J801" s="308"/>
      <c r="K801" s="308"/>
      <c r="L801" s="308"/>
      <c r="M801" s="371"/>
      <c r="N801" s="371"/>
      <c r="O801" s="312"/>
      <c r="P801" s="383"/>
      <c r="Q801" s="369">
        <v>0</v>
      </c>
      <c r="R801" s="312"/>
      <c r="S801" s="370">
        <v>0.24270967043304398</v>
      </c>
      <c r="T801" s="370">
        <v>2.3287499999999999</v>
      </c>
      <c r="U801" s="370">
        <v>0</v>
      </c>
      <c r="V801" s="312">
        <f>_xll.SRS1Splines.Functions25.Linear_Interp(V_NK3!$P$8:$P$32,V_NK3!$R$8:$R$32,AC801)</f>
        <v>458.31502160000099</v>
      </c>
      <c r="W801" s="312">
        <f>(V801/V_NK3!$R$28)*100</f>
        <v>84.537017624171412</v>
      </c>
      <c r="X801" s="308">
        <f>V801-V_NK3!$R$8</f>
        <v>401.73636960000101</v>
      </c>
      <c r="Y801" s="308">
        <f>IFERROR((V801 - V_NK3!$V$10) / (V_NK3!$V$9- V_NK3!$V$10) * 100, 0)</f>
        <v>82.735264166217121</v>
      </c>
      <c r="Z801" s="308">
        <v>541.79999999999995</v>
      </c>
      <c r="AA801" s="308">
        <v>521</v>
      </c>
      <c r="AB801" s="312">
        <v>539.09</v>
      </c>
      <c r="AC801" s="371">
        <v>538.72</v>
      </c>
      <c r="AD801" s="308">
        <v>0.36</v>
      </c>
      <c r="AE801" s="372">
        <v>0.57499999999999996</v>
      </c>
      <c r="AF801" s="373">
        <v>0</v>
      </c>
      <c r="AG801" s="312"/>
      <c r="AH801" s="370">
        <v>2.1759691912429044</v>
      </c>
      <c r="AI801" s="370">
        <v>2.7969900000000005</v>
      </c>
      <c r="AJ801" s="370"/>
      <c r="AK801" s="312">
        <f>_xll.SRS1Splines.Functions25.Linear_Interp(V_NK2!$R$10:$R$21,V_NK2!$T$10:$T$21,AR801)</f>
        <v>60.085400000029601</v>
      </c>
      <c r="AL801" s="312">
        <f>(AK801/V_NK2!$T$18)*100</f>
        <v>84.15322128855685</v>
      </c>
      <c r="AM801" s="308">
        <f>AK801-V_NK2!$T$11</f>
        <v>19.265400000001804</v>
      </c>
      <c r="AN801" s="308">
        <f>IFERROR((AK801 - V_NK2!$X$12) / (V_NK2!$X$11- V_NK2!$X$12) * 100, 0)</f>
        <v>63.000000000008995</v>
      </c>
      <c r="AO801" s="308">
        <v>427</v>
      </c>
      <c r="AP801" s="308">
        <v>420</v>
      </c>
      <c r="AQ801" s="308">
        <v>426.06</v>
      </c>
      <c r="AR801" s="371">
        <v>424.41</v>
      </c>
      <c r="AS801" s="312">
        <v>0.43</v>
      </c>
      <c r="AT801" s="372">
        <v>0.65</v>
      </c>
      <c r="AU801" s="369"/>
      <c r="AV801" s="312"/>
      <c r="AW801" s="370">
        <v>1.5987289600000001</v>
      </c>
      <c r="AX801" s="370">
        <v>1.56863636</v>
      </c>
      <c r="AY801" s="370"/>
      <c r="AZ801" s="312">
        <f>_xll.SRS1Splines.Functions25.Linear_Interp(V_NNG3A!$H$4:$H$12,V_NNG3A!$I$4:$I$12,BF801)</f>
        <v>12.2321500000001</v>
      </c>
      <c r="BA801" s="312">
        <f>(AZ801/V_NNG3A!$I$8)*100</f>
        <v>88.318772563177617</v>
      </c>
      <c r="BB801" s="308">
        <f>_xll.SRS1Splines.Functions25.Linear_Interp(V_NNG3A!$H$4:$H$12,V_NNG3A!$J$4:$J$12,BF801)</f>
        <v>1.24456379310358</v>
      </c>
      <c r="BC801" s="308">
        <f>IFERROR((AZ801-V_NNG3A!$J$20) / (V_NNG3A!$J$19-V_NNG3A!$J$20) * 100, 0)</f>
        <v>43.479520539698534</v>
      </c>
      <c r="BD801" s="308">
        <v>1050</v>
      </c>
      <c r="BE801" s="308">
        <v>1047</v>
      </c>
      <c r="BF801" s="374">
        <v>1048.69</v>
      </c>
      <c r="BG801" s="312">
        <v>6.2759999999999996E-2</v>
      </c>
      <c r="BH801" s="372">
        <v>4.6080000000000003E-2</v>
      </c>
      <c r="BI801" s="369"/>
      <c r="BJ801" s="312"/>
      <c r="BK801" s="370">
        <v>0.17893761166747499</v>
      </c>
      <c r="BL801" s="370">
        <v>0</v>
      </c>
      <c r="BM801" s="370">
        <f t="shared" si="9"/>
        <v>0.17893761166747499</v>
      </c>
      <c r="BN801" s="312">
        <f>_xll.SRS1Splines.Functions25.Linear_Interp(V_XNN1!$K$3:$K$8,V_XNN1!$L$3:$L$8,BT801)</f>
        <v>3.03599999999997E-2</v>
      </c>
      <c r="BO801" s="312">
        <f>(BN801/V_XNN1!$L$7)*100</f>
        <v>14.457142857142715</v>
      </c>
      <c r="BP801" s="312">
        <f>_xll.SRS1Splines.Functions25.Linear_Interp(V_XNN1!$K$3:$K$8,V_XNN1!$M$3:$M$8,BT801)</f>
        <v>-0.12564</v>
      </c>
      <c r="BQ801" s="308">
        <f>IFERROR((BN801 - V_XNN1!$M$16) / (V_XNN1!$M$15- V_XNN1!$M$16) * 100, 0)</f>
        <v>-483.56545961002871</v>
      </c>
      <c r="BR801" s="308">
        <v>252</v>
      </c>
      <c r="BS801" s="308">
        <v>249</v>
      </c>
      <c r="BT801" s="374">
        <v>245.51</v>
      </c>
      <c r="BU801" s="312">
        <v>0</v>
      </c>
      <c r="BV801" s="372">
        <v>0</v>
      </c>
      <c r="BW801" s="369"/>
      <c r="BX801" s="312"/>
      <c r="BY801" s="370"/>
      <c r="BZ801" s="370"/>
      <c r="CA801" s="370"/>
      <c r="CB801" s="312"/>
      <c r="CC801" s="312"/>
      <c r="CD801" s="308"/>
      <c r="CE801" s="312"/>
      <c r="CF801" s="312"/>
      <c r="CG801" s="312"/>
      <c r="CH801" s="312"/>
      <c r="CI801" s="384"/>
      <c r="CJ801" s="312"/>
      <c r="CK801" s="372"/>
      <c r="CL801" s="369"/>
      <c r="CM801" s="312"/>
      <c r="CN801" s="370"/>
      <c r="CO801" s="370"/>
      <c r="CP801" s="370"/>
      <c r="CQ801" s="312"/>
      <c r="CR801" s="312"/>
      <c r="CS801" s="308"/>
      <c r="CT801" s="312"/>
      <c r="CU801" s="312"/>
      <c r="CV801" s="312"/>
      <c r="CW801" s="312"/>
      <c r="CX801" s="384"/>
      <c r="CY801" s="312"/>
      <c r="CZ801" s="372"/>
    </row>
    <row r="802" spans="1:104" s="1" customFormat="1" hidden="1">
      <c r="A802" s="270">
        <v>45361</v>
      </c>
      <c r="B802" s="380"/>
      <c r="C802" s="381"/>
      <c r="D802" s="382"/>
      <c r="E802" s="382"/>
      <c r="F802" s="382"/>
      <c r="G802" s="312"/>
      <c r="H802" s="308"/>
      <c r="I802" s="308"/>
      <c r="J802" s="308"/>
      <c r="K802" s="308"/>
      <c r="L802" s="308"/>
      <c r="M802" s="371"/>
      <c r="N802" s="371"/>
      <c r="O802" s="312"/>
      <c r="P802" s="383"/>
      <c r="Q802" s="369">
        <v>0</v>
      </c>
      <c r="R802" s="312"/>
      <c r="S802" s="370">
        <v>8.1039999999999984E-3</v>
      </c>
      <c r="T802" s="370">
        <v>8.0999999999999996E-3</v>
      </c>
      <c r="U802" s="370">
        <v>0</v>
      </c>
      <c r="V802" s="312">
        <f>_xll.SRS1Splines.Functions25.Linear_Interp(V_NK3!$P$8:$P$32,V_NK3!$R$8:$R$32,AC802)</f>
        <v>458.31502160000099</v>
      </c>
      <c r="W802" s="312">
        <f>(V802/V_NK3!$R$28)*100</f>
        <v>84.537017624171412</v>
      </c>
      <c r="X802" s="308">
        <f>V802-V_NK3!$R$8</f>
        <v>401.73636960000101</v>
      </c>
      <c r="Y802" s="308">
        <f>IFERROR((V802 - V_NK3!$V$10) / (V_NK3!$V$9- V_NK3!$V$10) * 100, 0)</f>
        <v>82.735264166217121</v>
      </c>
      <c r="Z802" s="308">
        <v>541.79999999999995</v>
      </c>
      <c r="AA802" s="308">
        <v>521</v>
      </c>
      <c r="AB802" s="312">
        <v>539.09</v>
      </c>
      <c r="AC802" s="371">
        <v>538.72</v>
      </c>
      <c r="AD802" s="308">
        <v>0.36</v>
      </c>
      <c r="AE802" s="372">
        <v>2E-3</v>
      </c>
      <c r="AF802" s="373">
        <v>0</v>
      </c>
      <c r="AG802" s="312"/>
      <c r="AH802" s="370">
        <v>9.9643200000000005E-3</v>
      </c>
      <c r="AI802" s="370">
        <v>1.9151999999999995E-2</v>
      </c>
      <c r="AJ802" s="370"/>
      <c r="AK802" s="312">
        <f>_xll.SRS1Splines.Functions25.Linear_Interp(V_NK2!$R$10:$R$21,V_NK2!$T$10:$T$21,AR802)</f>
        <v>60.478571428601001</v>
      </c>
      <c r="AL802" s="312">
        <f>(AK802/V_NK2!$T$18)*100</f>
        <v>84.703881552662466</v>
      </c>
      <c r="AM802" s="308">
        <f>AK802-V_NK2!$T$11</f>
        <v>19.658571428573204</v>
      </c>
      <c r="AN802" s="308">
        <f>IFERROR((AK802 - V_NK2!$X$12) / (V_NK2!$X$11- V_NK2!$X$12) * 100, 0)</f>
        <v>64.285714285723245</v>
      </c>
      <c r="AO802" s="308">
        <v>427</v>
      </c>
      <c r="AP802" s="308">
        <v>420</v>
      </c>
      <c r="AQ802" s="308">
        <v>426.14</v>
      </c>
      <c r="AR802" s="371">
        <v>424.5</v>
      </c>
      <c r="AS802" s="312">
        <v>0.43</v>
      </c>
      <c r="AT802" s="372">
        <v>0</v>
      </c>
      <c r="AU802" s="369"/>
      <c r="AV802" s="312"/>
      <c r="AW802" s="370">
        <v>1.5987289600000001</v>
      </c>
      <c r="AX802" s="370">
        <v>1.56863636</v>
      </c>
      <c r="AY802" s="370"/>
      <c r="AZ802" s="312">
        <f>_xll.SRS1Splines.Functions25.Linear_Interp(V_NNG3A!$H$4:$H$12,V_NNG3A!$I$4:$I$12,BF802)</f>
        <v>12.2445000000001</v>
      </c>
      <c r="BA802" s="312">
        <f>(AZ802/V_NNG3A!$I$8)*100</f>
        <v>88.407942238267864</v>
      </c>
      <c r="BB802" s="308">
        <f>_xll.SRS1Splines.Functions25.Linear_Interp(V_NNG3A!$H$4:$H$12,V_NNG3A!$J$4:$J$12,BF802)</f>
        <v>1.2569137931035701</v>
      </c>
      <c r="BC802" s="308">
        <f>IFERROR((AZ802-V_NNG3A!$J$20) / (V_NNG3A!$J$19-V_NNG3A!$J$20) * 100, 0)</f>
        <v>43.910974581380238</v>
      </c>
      <c r="BD802" s="308">
        <v>1050</v>
      </c>
      <c r="BE802" s="308">
        <v>1047</v>
      </c>
      <c r="BF802" s="374">
        <v>1048.7</v>
      </c>
      <c r="BG802" s="312">
        <v>6.2759999999999996E-2</v>
      </c>
      <c r="BH802" s="372">
        <v>4.6109999999999998E-2</v>
      </c>
      <c r="BI802" s="369"/>
      <c r="BJ802" s="312"/>
      <c r="BK802" s="370">
        <v>0.178757621667475</v>
      </c>
      <c r="BL802" s="370">
        <v>0</v>
      </c>
      <c r="BM802" s="370">
        <f t="shared" si="9"/>
        <v>0.178757621667475</v>
      </c>
      <c r="BN802" s="312">
        <f>_xll.SRS1Splines.Functions25.Linear_Interp(V_XNN1!$K$3:$K$8,V_XNN1!$L$3:$L$8,BT802)</f>
        <v>3.03599999999997E-2</v>
      </c>
      <c r="BO802" s="312">
        <f>(BN802/V_XNN1!$L$7)*100</f>
        <v>14.457142857142715</v>
      </c>
      <c r="BP802" s="312">
        <f>_xll.SRS1Splines.Functions25.Linear_Interp(V_XNN1!$K$3:$K$8,V_XNN1!$M$3:$M$8,BT802)</f>
        <v>-0.12564</v>
      </c>
      <c r="BQ802" s="308">
        <f>IFERROR((BN802 - V_XNN1!$M$16) / (V_XNN1!$M$15- V_XNN1!$M$16) * 100, 0)</f>
        <v>-483.56545961002871</v>
      </c>
      <c r="BR802" s="308">
        <v>252</v>
      </c>
      <c r="BS802" s="308">
        <v>249</v>
      </c>
      <c r="BT802" s="374">
        <v>245.51</v>
      </c>
      <c r="BU802" s="312">
        <v>0</v>
      </c>
      <c r="BV802" s="372">
        <v>0</v>
      </c>
      <c r="BW802" s="369"/>
      <c r="BX802" s="312"/>
      <c r="BY802" s="370"/>
      <c r="BZ802" s="370"/>
      <c r="CA802" s="370"/>
      <c r="CB802" s="312"/>
      <c r="CC802" s="312"/>
      <c r="CD802" s="308"/>
      <c r="CE802" s="312"/>
      <c r="CF802" s="312"/>
      <c r="CG802" s="312"/>
      <c r="CH802" s="312"/>
      <c r="CI802" s="384"/>
      <c r="CJ802" s="312"/>
      <c r="CK802" s="372"/>
      <c r="CL802" s="369"/>
      <c r="CM802" s="312"/>
      <c r="CN802" s="370"/>
      <c r="CO802" s="370"/>
      <c r="CP802" s="370"/>
      <c r="CQ802" s="312"/>
      <c r="CR802" s="312"/>
      <c r="CS802" s="308"/>
      <c r="CT802" s="312"/>
      <c r="CU802" s="312"/>
      <c r="CV802" s="312"/>
      <c r="CW802" s="312"/>
      <c r="CX802" s="384"/>
      <c r="CY802" s="312"/>
      <c r="CZ802" s="372"/>
    </row>
    <row r="803" spans="1:104" s="1" customFormat="1" hidden="1">
      <c r="A803" s="270">
        <v>45362</v>
      </c>
      <c r="B803" s="380"/>
      <c r="C803" s="381"/>
      <c r="D803" s="382"/>
      <c r="E803" s="382"/>
      <c r="F803" s="382"/>
      <c r="G803" s="312"/>
      <c r="H803" s="308"/>
      <c r="I803" s="308"/>
      <c r="J803" s="308"/>
      <c r="K803" s="308"/>
      <c r="L803" s="308"/>
      <c r="M803" s="371"/>
      <c r="N803" s="371"/>
      <c r="O803" s="312"/>
      <c r="P803" s="383"/>
      <c r="Q803" s="369">
        <v>0</v>
      </c>
      <c r="R803" s="312"/>
      <c r="S803" s="370">
        <v>5.8708350425414751E-2</v>
      </c>
      <c r="T803" s="370">
        <v>2.1448394999999998</v>
      </c>
      <c r="U803" s="370">
        <v>0</v>
      </c>
      <c r="V803" s="312">
        <f>_xll.SRS1Splines.Functions25.Linear_Interp(V_NK3!$P$8:$P$32,V_NK3!$R$8:$R$32,AC803)</f>
        <v>456.22783129999902</v>
      </c>
      <c r="W803" s="312">
        <f>(V803/V_NK3!$R$28)*100</f>
        <v>84.152031675946787</v>
      </c>
      <c r="X803" s="308">
        <f>V803-V_NK3!$R$8</f>
        <v>399.64917929999905</v>
      </c>
      <c r="Y803" s="308">
        <f>IFERROR((V803 - V_NK3!$V$10) / (V_NK3!$V$9- V_NK3!$V$10) * 100, 0)</f>
        <v>82.305419487210912</v>
      </c>
      <c r="Z803" s="308">
        <v>541.79999999999995</v>
      </c>
      <c r="AA803" s="308">
        <v>521</v>
      </c>
      <c r="AB803" s="312">
        <v>539.09</v>
      </c>
      <c r="AC803" s="371">
        <v>538.66</v>
      </c>
      <c r="AD803" s="308">
        <v>0.36</v>
      </c>
      <c r="AE803" s="372">
        <v>0.52959000000000001</v>
      </c>
      <c r="AF803" s="373">
        <v>0</v>
      </c>
      <c r="AG803" s="312"/>
      <c r="AH803" s="370">
        <v>1.9497293056403868</v>
      </c>
      <c r="AI803" s="370">
        <v>2.503536</v>
      </c>
      <c r="AJ803" s="370"/>
      <c r="AK803" s="312">
        <f>_xll.SRS1Splines.Functions25.Linear_Interp(V_NK2!$R$10:$R$21,V_NK2!$T$10:$T$21,AR803)</f>
        <v>59.779600000029298</v>
      </c>
      <c r="AL803" s="312">
        <f>(AK803/V_NK2!$T$18)*100</f>
        <v>83.724929972029827</v>
      </c>
      <c r="AM803" s="308">
        <f>AK803-V_NK2!$T$11</f>
        <v>18.959600000001501</v>
      </c>
      <c r="AN803" s="308">
        <f>IFERROR((AK803 - V_NK2!$X$12) / (V_NK2!$X$11- V_NK2!$X$12) * 100, 0)</f>
        <v>62.000000000007951</v>
      </c>
      <c r="AO803" s="308">
        <v>427</v>
      </c>
      <c r="AP803" s="308">
        <v>420</v>
      </c>
      <c r="AQ803" s="308">
        <v>425.34</v>
      </c>
      <c r="AR803" s="371">
        <v>424.34</v>
      </c>
      <c r="AS803" s="312">
        <v>0.43</v>
      </c>
      <c r="AT803" s="372">
        <v>0.57999999999999996</v>
      </c>
      <c r="AU803" s="369"/>
      <c r="AV803" s="312"/>
      <c r="AW803" s="370">
        <v>1.50845118</v>
      </c>
      <c r="AX803" s="370">
        <v>1.56863636</v>
      </c>
      <c r="AY803" s="370"/>
      <c r="AZ803" s="312">
        <f>_xll.SRS1Splines.Functions25.Linear_Interp(V_NNG3A!$H$4:$H$12,V_NNG3A!$I$4:$I$12,BF803)</f>
        <v>12.219800000000101</v>
      </c>
      <c r="BA803" s="312">
        <f>(AZ803/V_NNG3A!$I$8)*100</f>
        <v>88.229602888087371</v>
      </c>
      <c r="BB803" s="308">
        <f>_xll.SRS1Splines.Functions25.Linear_Interp(V_NNG3A!$H$4:$H$12,V_NNG3A!$J$4:$J$12,BF803)</f>
        <v>1.2322137931035899</v>
      </c>
      <c r="BC803" s="308">
        <f>IFERROR((AZ803-V_NNG3A!$J$20) / (V_NNG3A!$J$19-V_NNG3A!$J$20) * 100, 0)</f>
        <v>43.04806649801683</v>
      </c>
      <c r="BD803" s="308">
        <v>1050</v>
      </c>
      <c r="BE803" s="308">
        <v>1047</v>
      </c>
      <c r="BF803" s="374">
        <v>1048.68</v>
      </c>
      <c r="BG803" s="312">
        <v>6.2759999999999996E-2</v>
      </c>
      <c r="BH803" s="372">
        <v>4.6089999999999999E-2</v>
      </c>
      <c r="BI803" s="369"/>
      <c r="BJ803" s="312"/>
      <c r="BK803" s="370">
        <v>0.178757621667475</v>
      </c>
      <c r="BL803" s="370">
        <v>0</v>
      </c>
      <c r="BM803" s="370">
        <f t="shared" si="9"/>
        <v>0.178757621667475</v>
      </c>
      <c r="BN803" s="312">
        <f>_xll.SRS1Splines.Functions25.Linear_Interp(V_XNN1!$K$3:$K$8,V_XNN1!$L$3:$L$8,BT803)</f>
        <v>3.03599999999997E-2</v>
      </c>
      <c r="BO803" s="312">
        <f>(BN803/V_XNN1!$L$7)*100</f>
        <v>14.457142857142715</v>
      </c>
      <c r="BP803" s="312">
        <f>_xll.SRS1Splines.Functions25.Linear_Interp(V_XNN1!$K$3:$K$8,V_XNN1!$M$3:$M$8,BT803)</f>
        <v>-0.12564</v>
      </c>
      <c r="BQ803" s="308">
        <f>IFERROR((BN803 - V_XNN1!$M$16) / (V_XNN1!$M$15- V_XNN1!$M$16) * 100, 0)</f>
        <v>-483.56545961002871</v>
      </c>
      <c r="BR803" s="308">
        <v>252</v>
      </c>
      <c r="BS803" s="308">
        <v>249</v>
      </c>
      <c r="BT803" s="374">
        <v>245.51</v>
      </c>
      <c r="BU803" s="312">
        <v>0</v>
      </c>
      <c r="BV803" s="372">
        <v>0</v>
      </c>
      <c r="BW803" s="369"/>
      <c r="BX803" s="312"/>
      <c r="BY803" s="370"/>
      <c r="BZ803" s="370"/>
      <c r="CA803" s="370"/>
      <c r="CB803" s="312"/>
      <c r="CC803" s="312"/>
      <c r="CD803" s="308"/>
      <c r="CE803" s="312"/>
      <c r="CF803" s="312"/>
      <c r="CG803" s="312"/>
      <c r="CH803" s="312"/>
      <c r="CI803" s="384"/>
      <c r="CJ803" s="312"/>
      <c r="CK803" s="372"/>
      <c r="CL803" s="369"/>
      <c r="CM803" s="312"/>
      <c r="CN803" s="370"/>
      <c r="CO803" s="370"/>
      <c r="CP803" s="370"/>
      <c r="CQ803" s="312"/>
      <c r="CR803" s="312"/>
      <c r="CS803" s="308"/>
      <c r="CT803" s="312"/>
      <c r="CU803" s="312"/>
      <c r="CV803" s="312"/>
      <c r="CW803" s="312"/>
      <c r="CX803" s="384"/>
      <c r="CY803" s="312"/>
      <c r="CZ803" s="372"/>
    </row>
    <row r="804" spans="1:104" s="1" customFormat="1" hidden="1">
      <c r="A804" s="270">
        <v>45363</v>
      </c>
      <c r="B804" s="380"/>
      <c r="C804" s="381"/>
      <c r="D804" s="382"/>
      <c r="E804" s="382"/>
      <c r="F804" s="382"/>
      <c r="G804" s="312"/>
      <c r="H804" s="308"/>
      <c r="I804" s="308"/>
      <c r="J804" s="308"/>
      <c r="K804" s="308"/>
      <c r="L804" s="308"/>
      <c r="M804" s="371"/>
      <c r="N804" s="371"/>
      <c r="O804" s="312"/>
      <c r="P804" s="383"/>
      <c r="Q804" s="369">
        <v>0</v>
      </c>
      <c r="R804" s="312"/>
      <c r="S804" s="370">
        <v>0.25859319428869598</v>
      </c>
      <c r="T804" s="370">
        <v>1.649241</v>
      </c>
      <c r="U804" s="370">
        <v>0</v>
      </c>
      <c r="V804" s="312">
        <f>_xll.SRS1Splines.Functions25.Linear_Interp(V_NK3!$P$8:$P$32,V_NK3!$R$8:$R$32,AC804)</f>
        <v>454.83637110000001</v>
      </c>
      <c r="W804" s="312">
        <f>(V804/V_NK3!$R$28)*100</f>
        <v>83.895374377130807</v>
      </c>
      <c r="X804" s="308">
        <f>V804-V_NK3!$R$8</f>
        <v>398.25771910000003</v>
      </c>
      <c r="Y804" s="308">
        <f>IFERROR((V804 - V_NK3!$V$10) / (V_NK3!$V$9- V_NK3!$V$10) * 100, 0)</f>
        <v>82.018856367873923</v>
      </c>
      <c r="Z804" s="308">
        <v>541.79999999999995</v>
      </c>
      <c r="AA804" s="308">
        <v>521</v>
      </c>
      <c r="AB804" s="312">
        <v>539.09</v>
      </c>
      <c r="AC804" s="371">
        <v>538.62</v>
      </c>
      <c r="AD804" s="308">
        <v>0.36</v>
      </c>
      <c r="AE804" s="372">
        <v>0.40722000000000003</v>
      </c>
      <c r="AF804" s="373">
        <v>0</v>
      </c>
      <c r="AG804" s="312"/>
      <c r="AH804" s="370">
        <v>1.56965265411527</v>
      </c>
      <c r="AI804" s="370">
        <v>1.4225399999999999</v>
      </c>
      <c r="AJ804" s="370"/>
      <c r="AK804" s="312">
        <f>_xll.SRS1Splines.Functions25.Linear_Interp(V_NK2!$R$10:$R$21,V_NK2!$T$10:$T$21,AR804)</f>
        <v>59.9543428571723</v>
      </c>
      <c r="AL804" s="312">
        <f>(AK804/V_NK2!$T$18)*100</f>
        <v>83.969667867188093</v>
      </c>
      <c r="AM804" s="308">
        <f>AK804-V_NK2!$T$11</f>
        <v>19.134342857144503</v>
      </c>
      <c r="AN804" s="308">
        <f>IFERROR((AK804 - V_NK2!$X$12) / (V_NK2!$X$11- V_NK2!$X$12) * 100, 0)</f>
        <v>62.571428571437025</v>
      </c>
      <c r="AO804" s="308">
        <v>427</v>
      </c>
      <c r="AP804" s="308">
        <v>420</v>
      </c>
      <c r="AQ804" s="308">
        <v>425.31</v>
      </c>
      <c r="AR804" s="371">
        <v>424.38</v>
      </c>
      <c r="AS804" s="312">
        <v>0.43</v>
      </c>
      <c r="AT804" s="372">
        <v>0.34</v>
      </c>
      <c r="AU804" s="369"/>
      <c r="AV804" s="312"/>
      <c r="AW804" s="370">
        <v>1.5540036800000001</v>
      </c>
      <c r="AX804" s="370">
        <v>1.58409628</v>
      </c>
      <c r="AY804" s="370"/>
      <c r="AZ804" s="312">
        <f>_xll.SRS1Splines.Functions25.Linear_Interp(V_NNG3A!$H$4:$H$12,V_NNG3A!$I$4:$I$12,BF804)</f>
        <v>12.207450000000099</v>
      </c>
      <c r="BA804" s="312">
        <f>(AZ804/V_NNG3A!$I$8)*100</f>
        <v>88.14043321299711</v>
      </c>
      <c r="BB804" s="308">
        <f>_xll.SRS1Splines.Functions25.Linear_Interp(V_NNG3A!$H$4:$H$12,V_NNG3A!$J$4:$J$12,BF804)</f>
        <v>1.2198637931036</v>
      </c>
      <c r="BC804" s="308">
        <f>IFERROR((AZ804-V_NNG3A!$J$20) / (V_NNG3A!$J$19-V_NNG3A!$J$20) * 100, 0)</f>
        <v>42.616612456335062</v>
      </c>
      <c r="BD804" s="308">
        <v>1050</v>
      </c>
      <c r="BE804" s="308">
        <v>1047</v>
      </c>
      <c r="BF804" s="374">
        <v>1048.67</v>
      </c>
      <c r="BG804" s="312">
        <v>6.2759999999999996E-2</v>
      </c>
      <c r="BH804" s="372">
        <v>4.5999999999999999E-2</v>
      </c>
      <c r="BI804" s="369"/>
      <c r="BJ804" s="312"/>
      <c r="BK804" s="370">
        <v>0.17857762166747501</v>
      </c>
      <c r="BL804" s="370">
        <v>0</v>
      </c>
      <c r="BM804" s="370">
        <f t="shared" si="9"/>
        <v>0.17857762166747501</v>
      </c>
      <c r="BN804" s="312">
        <f>_xll.SRS1Splines.Functions25.Linear_Interp(V_XNN1!$K$3:$K$8,V_XNN1!$L$3:$L$8,BT804)</f>
        <v>0.03</v>
      </c>
      <c r="BO804" s="312">
        <f>(BN804/V_XNN1!$L$7)*100</f>
        <v>14.285714285714285</v>
      </c>
      <c r="BP804" s="312">
        <f>_xll.SRS1Splines.Functions25.Linear_Interp(V_XNN1!$K$3:$K$8,V_XNN1!$M$3:$M$8,BT804)</f>
        <v>-0.126</v>
      </c>
      <c r="BQ804" s="308">
        <f>IFERROR((BN804 - V_XNN1!$M$16) / (V_XNN1!$M$15- V_XNN1!$M$16) * 100, 0)</f>
        <v>-484.67966573816142</v>
      </c>
      <c r="BR804" s="308">
        <v>252</v>
      </c>
      <c r="BS804" s="308">
        <v>249</v>
      </c>
      <c r="BT804" s="374">
        <v>245.5</v>
      </c>
      <c r="BU804" s="312">
        <v>0</v>
      </c>
      <c r="BV804" s="372">
        <v>0</v>
      </c>
      <c r="BW804" s="369"/>
      <c r="BX804" s="312"/>
      <c r="BY804" s="370"/>
      <c r="BZ804" s="370"/>
      <c r="CA804" s="370"/>
      <c r="CB804" s="312"/>
      <c r="CC804" s="312"/>
      <c r="CD804" s="308"/>
      <c r="CE804" s="312"/>
      <c r="CF804" s="312"/>
      <c r="CG804" s="312"/>
      <c r="CH804" s="312"/>
      <c r="CI804" s="384"/>
      <c r="CJ804" s="312"/>
      <c r="CK804" s="372"/>
      <c r="CL804" s="369"/>
      <c r="CM804" s="312"/>
      <c r="CN804" s="370"/>
      <c r="CO804" s="370"/>
      <c r="CP804" s="370"/>
      <c r="CQ804" s="312"/>
      <c r="CR804" s="312"/>
      <c r="CS804" s="308"/>
      <c r="CT804" s="312"/>
      <c r="CU804" s="312"/>
      <c r="CV804" s="312"/>
      <c r="CW804" s="312"/>
      <c r="CX804" s="384"/>
      <c r="CY804" s="312"/>
      <c r="CZ804" s="372"/>
    </row>
    <row r="805" spans="1:104" s="1" customFormat="1" hidden="1">
      <c r="A805" s="270">
        <v>45364</v>
      </c>
      <c r="B805" s="380"/>
      <c r="C805" s="381"/>
      <c r="D805" s="382"/>
      <c r="E805" s="382"/>
      <c r="F805" s="382"/>
      <c r="G805" s="312"/>
      <c r="H805" s="308"/>
      <c r="I805" s="308"/>
      <c r="J805" s="308"/>
      <c r="K805" s="308"/>
      <c r="L805" s="308"/>
      <c r="M805" s="371"/>
      <c r="N805" s="371"/>
      <c r="O805" s="312"/>
      <c r="P805" s="383"/>
      <c r="Q805" s="369">
        <v>0</v>
      </c>
      <c r="R805" s="312"/>
      <c r="S805" s="370">
        <v>0.20044799999999996</v>
      </c>
      <c r="T805" s="370">
        <v>2.2528125000000001</v>
      </c>
      <c r="U805" s="370">
        <v>0</v>
      </c>
      <c r="V805" s="312">
        <f>_xll.SRS1Splines.Functions25.Linear_Interp(V_NK3!$P$8:$P$32,V_NK3!$R$8:$R$32,AC805)</f>
        <v>452.40131574999799</v>
      </c>
      <c r="W805" s="312">
        <f>(V805/V_NK3!$R$28)*100</f>
        <v>83.44622410420213</v>
      </c>
      <c r="X805" s="308">
        <f>V805-V_NK3!$R$8</f>
        <v>395.82266374999801</v>
      </c>
      <c r="Y805" s="308">
        <f>IFERROR((V805 - V_NK3!$V$10) / (V_NK3!$V$9- V_NK3!$V$10) * 100, 0)</f>
        <v>81.517370909033403</v>
      </c>
      <c r="Z805" s="308">
        <v>541.79999999999995</v>
      </c>
      <c r="AA805" s="308">
        <v>521</v>
      </c>
      <c r="AB805" s="312">
        <v>539.09</v>
      </c>
      <c r="AC805" s="371">
        <v>538.54999999999995</v>
      </c>
      <c r="AD805" s="308">
        <v>0.36</v>
      </c>
      <c r="AE805" s="372">
        <v>0.55625000000000002</v>
      </c>
      <c r="AF805" s="373">
        <v>0</v>
      </c>
      <c r="AG805" s="312"/>
      <c r="AH805" s="370">
        <v>2.0936790900000002</v>
      </c>
      <c r="AI805" s="370">
        <v>2.7109740000000002</v>
      </c>
      <c r="AJ805" s="370"/>
      <c r="AK805" s="312">
        <f>_xll.SRS1Splines.Functions25.Linear_Interp(V_NK2!$R$10:$R$21,V_NK2!$T$10:$T$21,AR805)</f>
        <v>59.255371428600903</v>
      </c>
      <c r="AL805" s="312">
        <f>(AK805/V_NK2!$T$18)*100</f>
        <v>82.99071628655588</v>
      </c>
      <c r="AM805" s="308">
        <f>AK805-V_NK2!$T$11</f>
        <v>18.435371428573106</v>
      </c>
      <c r="AN805" s="308">
        <f>IFERROR((AK805 - V_NK2!$X$12) / (V_NK2!$X$11- V_NK2!$X$12) * 100, 0)</f>
        <v>60.285714285722726</v>
      </c>
      <c r="AO805" s="308">
        <v>427</v>
      </c>
      <c r="AP805" s="308">
        <v>420</v>
      </c>
      <c r="AQ805" s="308">
        <v>425.3</v>
      </c>
      <c r="AR805" s="371">
        <v>424.22</v>
      </c>
      <c r="AS805" s="312">
        <v>0.43</v>
      </c>
      <c r="AT805" s="372">
        <v>0.63</v>
      </c>
      <c r="AU805" s="369"/>
      <c r="AV805" s="312"/>
      <c r="AW805" s="370">
        <v>1.59181818</v>
      </c>
      <c r="AX805" s="370">
        <v>1.59181818</v>
      </c>
      <c r="AY805" s="370"/>
      <c r="AZ805" s="312">
        <f>_xll.SRS1Splines.Functions25.Linear_Interp(V_NNG3A!$H$4:$H$12,V_NNG3A!$I$4:$I$12,BF805)</f>
        <v>12.207450000000099</v>
      </c>
      <c r="BA805" s="312">
        <f>(AZ805/V_NNG3A!$I$8)*100</f>
        <v>88.14043321299711</v>
      </c>
      <c r="BB805" s="308">
        <f>_xll.SRS1Splines.Functions25.Linear_Interp(V_NNG3A!$H$4:$H$12,V_NNG3A!$J$4:$J$12,BF805)</f>
        <v>1.2198637931036</v>
      </c>
      <c r="BC805" s="308">
        <f>IFERROR((AZ805-V_NNG3A!$J$20) / (V_NNG3A!$J$19-V_NNG3A!$J$20) * 100, 0)</f>
        <v>42.616612456335062</v>
      </c>
      <c r="BD805" s="308">
        <v>1050</v>
      </c>
      <c r="BE805" s="308">
        <v>1047</v>
      </c>
      <c r="BF805" s="374">
        <v>1048.67</v>
      </c>
      <c r="BG805" s="312">
        <v>6.2759999999999996E-2</v>
      </c>
      <c r="BH805" s="372">
        <v>4.5830000000000003E-2</v>
      </c>
      <c r="BI805" s="369"/>
      <c r="BJ805" s="312"/>
      <c r="BK805" s="370">
        <v>0.178757611667475</v>
      </c>
      <c r="BL805" s="370">
        <v>0</v>
      </c>
      <c r="BM805" s="370">
        <f t="shared" si="9"/>
        <v>0.178757611667475</v>
      </c>
      <c r="BN805" s="312">
        <f>_xll.SRS1Splines.Functions25.Linear_Interp(V_XNN1!$K$3:$K$8,V_XNN1!$L$3:$L$8,BT805)</f>
        <v>0.03</v>
      </c>
      <c r="BO805" s="312">
        <f>(BN805/V_XNN1!$L$7)*100</f>
        <v>14.285714285714285</v>
      </c>
      <c r="BP805" s="312">
        <f>_xll.SRS1Splines.Functions25.Linear_Interp(V_XNN1!$K$3:$K$8,V_XNN1!$M$3:$M$8,BT805)</f>
        <v>-0.126</v>
      </c>
      <c r="BQ805" s="308">
        <f>IFERROR((BN805 - V_XNN1!$M$16) / (V_XNN1!$M$15- V_XNN1!$M$16) * 100, 0)</f>
        <v>-484.67966573816142</v>
      </c>
      <c r="BR805" s="308">
        <v>252</v>
      </c>
      <c r="BS805" s="308">
        <v>249</v>
      </c>
      <c r="BT805" s="374">
        <v>245.5</v>
      </c>
      <c r="BU805" s="312">
        <v>0</v>
      </c>
      <c r="BV805" s="372">
        <v>0</v>
      </c>
      <c r="BW805" s="369"/>
      <c r="BX805" s="312"/>
      <c r="BY805" s="370"/>
      <c r="BZ805" s="370"/>
      <c r="CA805" s="370"/>
      <c r="CB805" s="312"/>
      <c r="CC805" s="312"/>
      <c r="CD805" s="308"/>
      <c r="CE805" s="312"/>
      <c r="CF805" s="312"/>
      <c r="CG805" s="312"/>
      <c r="CH805" s="312"/>
      <c r="CI805" s="384"/>
      <c r="CJ805" s="312"/>
      <c r="CK805" s="372"/>
      <c r="CL805" s="369"/>
      <c r="CM805" s="312"/>
      <c r="CN805" s="370"/>
      <c r="CO805" s="370"/>
      <c r="CP805" s="370"/>
      <c r="CQ805" s="312"/>
      <c r="CR805" s="312"/>
      <c r="CS805" s="308"/>
      <c r="CT805" s="312"/>
      <c r="CU805" s="312"/>
      <c r="CV805" s="312"/>
      <c r="CW805" s="312"/>
      <c r="CX805" s="384"/>
      <c r="CY805" s="312"/>
      <c r="CZ805" s="372"/>
    </row>
    <row r="806" spans="1:104" s="1" customFormat="1" hidden="1">
      <c r="A806" s="270">
        <v>45365</v>
      </c>
      <c r="B806" s="380"/>
      <c r="C806" s="381"/>
      <c r="D806" s="382"/>
      <c r="E806" s="382"/>
      <c r="F806" s="382"/>
      <c r="G806" s="312"/>
      <c r="H806" s="308"/>
      <c r="I806" s="308"/>
      <c r="J806" s="308"/>
      <c r="K806" s="308"/>
      <c r="L806" s="308"/>
      <c r="M806" s="371"/>
      <c r="N806" s="371"/>
      <c r="O806" s="312"/>
      <c r="P806" s="383"/>
      <c r="Q806" s="369">
        <v>0</v>
      </c>
      <c r="R806" s="312"/>
      <c r="S806" s="370">
        <v>0.19408567042922972</v>
      </c>
      <c r="T806" s="370">
        <v>2.2801499999999999</v>
      </c>
      <c r="U806" s="370">
        <v>0</v>
      </c>
      <c r="V806" s="312">
        <f>_xll.SRS1Splines.Functions25.Linear_Interp(V_NK3!$P$8:$P$32,V_NK3!$R$8:$R$32,AC806)</f>
        <v>450.31412545000001</v>
      </c>
      <c r="W806" s="312">
        <f>(V806/V_NK3!$R$28)*100</f>
        <v>83.061238155978231</v>
      </c>
      <c r="X806" s="308">
        <f>V806-V_NK3!$R$8</f>
        <v>393.73547345000003</v>
      </c>
      <c r="Y806" s="308">
        <f>IFERROR((V806 - V_NK3!$V$10) / (V_NK3!$V$9- V_NK3!$V$10) * 100, 0)</f>
        <v>81.087526230028033</v>
      </c>
      <c r="Z806" s="308">
        <v>541.79999999999995</v>
      </c>
      <c r="AA806" s="308">
        <v>521</v>
      </c>
      <c r="AB806" s="312">
        <v>539.09</v>
      </c>
      <c r="AC806" s="371">
        <v>538.49</v>
      </c>
      <c r="AD806" s="308">
        <v>0.36</v>
      </c>
      <c r="AE806" s="372">
        <v>0.56299999999999994</v>
      </c>
      <c r="AF806" s="373">
        <v>0</v>
      </c>
      <c r="AG806" s="312"/>
      <c r="AH806" s="370">
        <v>2.116183271241646</v>
      </c>
      <c r="AI806" s="370">
        <v>2.5275599999999998</v>
      </c>
      <c r="AJ806" s="370"/>
      <c r="AK806" s="312">
        <f>_xll.SRS1Splines.Functions25.Linear_Interp(V_NK2!$R$10:$R$21,V_NK2!$T$10:$T$21,AR806)</f>
        <v>59.124314285743701</v>
      </c>
      <c r="AL806" s="312">
        <f>(AK806/V_NK2!$T$18)*100</f>
        <v>82.807162865187252</v>
      </c>
      <c r="AM806" s="308">
        <f>AK806-V_NK2!$T$11</f>
        <v>18.304314285715904</v>
      </c>
      <c r="AN806" s="308">
        <f>IFERROR((AK806 - V_NK2!$X$12) / (V_NK2!$X$11- V_NK2!$X$12) * 100, 0)</f>
        <v>59.857142857151089</v>
      </c>
      <c r="AO806" s="308">
        <v>427</v>
      </c>
      <c r="AP806" s="308">
        <v>420</v>
      </c>
      <c r="AQ806" s="308">
        <v>425.28</v>
      </c>
      <c r="AR806" s="371">
        <v>424.19</v>
      </c>
      <c r="AS806" s="312">
        <v>0.43</v>
      </c>
      <c r="AT806" s="372">
        <v>0.6</v>
      </c>
      <c r="AU806" s="369"/>
      <c r="AV806" s="312"/>
      <c r="AW806" s="370">
        <v>1.5015404000000001</v>
      </c>
      <c r="AX806" s="370">
        <v>1.59181818</v>
      </c>
      <c r="AY806" s="370"/>
      <c r="AZ806" s="312">
        <f>_xll.SRS1Splines.Functions25.Linear_Interp(V_NNG3A!$H$4:$H$12,V_NNG3A!$I$4:$I$12,BF806)</f>
        <v>12.1704000000001</v>
      </c>
      <c r="BA806" s="312">
        <f>(AZ806/V_NNG3A!$I$8)*100</f>
        <v>87.872924187726355</v>
      </c>
      <c r="BB806" s="308">
        <f>_xll.SRS1Splines.Functions25.Linear_Interp(V_NNG3A!$H$4:$H$12,V_NNG3A!$J$4:$J$12,BF806)</f>
        <v>1.18281379310364</v>
      </c>
      <c r="BC806" s="308">
        <f>IFERROR((AZ806-V_NNG3A!$J$20) / (V_NNG3A!$J$19-V_NNG3A!$J$20) * 100, 0)</f>
        <v>41.322250331289951</v>
      </c>
      <c r="BD806" s="308">
        <v>1050</v>
      </c>
      <c r="BE806" s="308">
        <v>1047</v>
      </c>
      <c r="BF806" s="374">
        <v>1048.6400000000001</v>
      </c>
      <c r="BG806" s="312">
        <v>6.2759999999999996E-2</v>
      </c>
      <c r="BH806" s="372">
        <v>4.5870000000000001E-2</v>
      </c>
      <c r="BI806" s="369"/>
      <c r="BJ806" s="312"/>
      <c r="BK806" s="370">
        <v>0.178757611667475</v>
      </c>
      <c r="BL806" s="370">
        <v>0</v>
      </c>
      <c r="BM806" s="370">
        <f t="shared" si="9"/>
        <v>0.178757611667475</v>
      </c>
      <c r="BN806" s="312">
        <f>_xll.SRS1Splines.Functions25.Linear_Interp(V_XNN1!$K$3:$K$8,V_XNN1!$L$3:$L$8,BT806)</f>
        <v>0.03</v>
      </c>
      <c r="BO806" s="312">
        <f>(BN806/V_XNN1!$L$7)*100</f>
        <v>14.285714285714285</v>
      </c>
      <c r="BP806" s="312">
        <f>_xll.SRS1Splines.Functions25.Linear_Interp(V_XNN1!$K$3:$K$8,V_XNN1!$M$3:$M$8,BT806)</f>
        <v>-0.126</v>
      </c>
      <c r="BQ806" s="308">
        <f>IFERROR((BN806 - V_XNN1!$M$16) / (V_XNN1!$M$15- V_XNN1!$M$16) * 100, 0)</f>
        <v>-484.67966573816142</v>
      </c>
      <c r="BR806" s="308">
        <v>252</v>
      </c>
      <c r="BS806" s="308">
        <v>249</v>
      </c>
      <c r="BT806" s="374">
        <v>245.5</v>
      </c>
      <c r="BU806" s="312">
        <v>0</v>
      </c>
      <c r="BV806" s="372">
        <v>0</v>
      </c>
      <c r="BW806" s="369"/>
      <c r="BX806" s="312"/>
      <c r="BY806" s="370"/>
      <c r="BZ806" s="370"/>
      <c r="CA806" s="370"/>
      <c r="CB806" s="312"/>
      <c r="CC806" s="312"/>
      <c r="CD806" s="308"/>
      <c r="CE806" s="312"/>
      <c r="CF806" s="312"/>
      <c r="CG806" s="312"/>
      <c r="CH806" s="312"/>
      <c r="CI806" s="384"/>
      <c r="CJ806" s="312"/>
      <c r="CK806" s="372"/>
      <c r="CL806" s="369"/>
      <c r="CM806" s="312"/>
      <c r="CN806" s="370"/>
      <c r="CO806" s="370"/>
      <c r="CP806" s="370"/>
      <c r="CQ806" s="312"/>
      <c r="CR806" s="312"/>
      <c r="CS806" s="308"/>
      <c r="CT806" s="312"/>
      <c r="CU806" s="312"/>
      <c r="CV806" s="312"/>
      <c r="CW806" s="312"/>
      <c r="CX806" s="384"/>
      <c r="CY806" s="312"/>
      <c r="CZ806" s="372"/>
    </row>
    <row r="807" spans="1:104" s="1" customFormat="1" hidden="1">
      <c r="A807" s="270">
        <v>45366</v>
      </c>
      <c r="B807" s="380"/>
      <c r="C807" s="381"/>
      <c r="D807" s="382"/>
      <c r="E807" s="382"/>
      <c r="F807" s="382"/>
      <c r="G807" s="312"/>
      <c r="H807" s="308"/>
      <c r="I807" s="308"/>
      <c r="J807" s="308"/>
      <c r="K807" s="308"/>
      <c r="L807" s="308"/>
      <c r="M807" s="371"/>
      <c r="N807" s="371"/>
      <c r="O807" s="312"/>
      <c r="P807" s="383"/>
      <c r="Q807" s="369">
        <v>0</v>
      </c>
      <c r="R807" s="312"/>
      <c r="S807" s="370">
        <v>0.24827882828869605</v>
      </c>
      <c r="T807" s="370">
        <v>1.6389134999999999</v>
      </c>
      <c r="U807" s="370">
        <v>0</v>
      </c>
      <c r="V807" s="312">
        <f>_xll.SRS1Splines.Functions25.Linear_Interp(V_NK3!$P$8:$P$32,V_NK3!$R$8:$R$32,AC807)</f>
        <v>448.92266525000201</v>
      </c>
      <c r="W807" s="312">
        <f>(V807/V_NK3!$R$28)*100</f>
        <v>82.804580857162421</v>
      </c>
      <c r="X807" s="308">
        <f>V807-V_NK3!$R$8</f>
        <v>392.34401325000204</v>
      </c>
      <c r="Y807" s="308">
        <f>IFERROR((V807 - V_NK3!$V$10) / (V_NK3!$V$9- V_NK3!$V$10) * 100, 0)</f>
        <v>80.800963110691242</v>
      </c>
      <c r="Z807" s="308">
        <v>541.79999999999995</v>
      </c>
      <c r="AA807" s="308">
        <v>521</v>
      </c>
      <c r="AB807" s="312">
        <v>539.09</v>
      </c>
      <c r="AC807" s="371">
        <v>538.45000000000005</v>
      </c>
      <c r="AD807" s="308">
        <v>0.36</v>
      </c>
      <c r="AE807" s="372">
        <v>0.40467000000000003</v>
      </c>
      <c r="AF807" s="373">
        <v>0</v>
      </c>
      <c r="AG807" s="312"/>
      <c r="AH807" s="370">
        <v>1.5569541633352697</v>
      </c>
      <c r="AI807" s="370">
        <v>1.3518120000000002</v>
      </c>
      <c r="AJ807" s="370"/>
      <c r="AK807" s="312">
        <f>_xll.SRS1Splines.Functions25.Linear_Interp(V_NK2!$R$10:$R$21,V_NK2!$T$10:$T$21,AR807)</f>
        <v>59.4738000000293</v>
      </c>
      <c r="AL807" s="312">
        <f>(AK807/V_NK2!$T$18)*100</f>
        <v>83.296638655503216</v>
      </c>
      <c r="AM807" s="308">
        <f>AK807-V_NK2!$T$11</f>
        <v>18.653800000001503</v>
      </c>
      <c r="AN807" s="308">
        <f>IFERROR((AK807 - V_NK2!$X$12) / (V_NK2!$X$11- V_NK2!$X$12) * 100, 0)</f>
        <v>61.000000000007915</v>
      </c>
      <c r="AO807" s="308">
        <v>427</v>
      </c>
      <c r="AP807" s="308">
        <v>420</v>
      </c>
      <c r="AQ807" s="308">
        <v>425.25</v>
      </c>
      <c r="AR807" s="371">
        <v>424.27</v>
      </c>
      <c r="AS807" s="312">
        <v>0.43</v>
      </c>
      <c r="AT807" s="372">
        <v>0.31</v>
      </c>
      <c r="AU807" s="369"/>
      <c r="AV807" s="312"/>
      <c r="AW807" s="370">
        <v>1.3913098699999999</v>
      </c>
      <c r="AX807" s="370">
        <v>1.3311246800000001</v>
      </c>
      <c r="AY807" s="370"/>
      <c r="AZ807" s="312">
        <f>_xll.SRS1Splines.Functions25.Linear_Interp(V_NNG3A!$H$4:$H$12,V_NNG3A!$I$4:$I$12,BF807)</f>
        <v>12.1951000000001</v>
      </c>
      <c r="BA807" s="312">
        <f>(AZ807/V_NNG3A!$I$8)*100</f>
        <v>88.051263537906848</v>
      </c>
      <c r="BB807" s="308">
        <f>_xll.SRS1Splines.Functions25.Linear_Interp(V_NNG3A!$H$4:$H$12,V_NNG3A!$J$4:$J$12,BF807)</f>
        <v>1.20751379310361</v>
      </c>
      <c r="BC807" s="308">
        <f>IFERROR((AZ807-V_NNG3A!$J$20) / (V_NNG3A!$J$19-V_NNG3A!$J$20) * 100, 0)</f>
        <v>42.185158414653365</v>
      </c>
      <c r="BD807" s="308">
        <v>1050</v>
      </c>
      <c r="BE807" s="308">
        <v>1047</v>
      </c>
      <c r="BF807" s="374">
        <v>1048.6600000000001</v>
      </c>
      <c r="BG807" s="312">
        <v>6.2759999999999996E-2</v>
      </c>
      <c r="BH807" s="372">
        <v>4.0009999999999997E-2</v>
      </c>
      <c r="BI807" s="369"/>
      <c r="BJ807" s="312"/>
      <c r="BK807" s="370">
        <v>0.178757611667475</v>
      </c>
      <c r="BL807" s="370">
        <v>0</v>
      </c>
      <c r="BM807" s="370">
        <f t="shared" si="9"/>
        <v>0.178757611667475</v>
      </c>
      <c r="BN807" s="312">
        <f>_xll.SRS1Splines.Functions25.Linear_Interp(V_XNN1!$K$3:$K$8,V_XNN1!$L$3:$L$8,BT807)</f>
        <v>0.03</v>
      </c>
      <c r="BO807" s="312">
        <f>(BN807/V_XNN1!$L$7)*100</f>
        <v>14.285714285714285</v>
      </c>
      <c r="BP807" s="312">
        <f>_xll.SRS1Splines.Functions25.Linear_Interp(V_XNN1!$K$3:$K$8,V_XNN1!$M$3:$M$8,BT807)</f>
        <v>-0.126</v>
      </c>
      <c r="BQ807" s="308">
        <f>IFERROR((BN807 - V_XNN1!$M$16) / (V_XNN1!$M$15- V_XNN1!$M$16) * 100, 0)</f>
        <v>-484.67966573816142</v>
      </c>
      <c r="BR807" s="308">
        <v>252</v>
      </c>
      <c r="BS807" s="308">
        <v>249</v>
      </c>
      <c r="BT807" s="374">
        <v>245.5</v>
      </c>
      <c r="BU807" s="312">
        <v>0</v>
      </c>
      <c r="BV807" s="372">
        <v>0</v>
      </c>
      <c r="BW807" s="369"/>
      <c r="BX807" s="312"/>
      <c r="BY807" s="370"/>
      <c r="BZ807" s="370"/>
      <c r="CA807" s="370"/>
      <c r="CB807" s="312"/>
      <c r="CC807" s="312"/>
      <c r="CD807" s="308"/>
      <c r="CE807" s="312"/>
      <c r="CF807" s="312"/>
      <c r="CG807" s="312"/>
      <c r="CH807" s="312"/>
      <c r="CI807" s="384"/>
      <c r="CJ807" s="312"/>
      <c r="CK807" s="372"/>
      <c r="CL807" s="369"/>
      <c r="CM807" s="312"/>
      <c r="CN807" s="370"/>
      <c r="CO807" s="370"/>
      <c r="CP807" s="370"/>
      <c r="CQ807" s="312"/>
      <c r="CR807" s="312"/>
      <c r="CS807" s="308"/>
      <c r="CT807" s="312"/>
      <c r="CU807" s="312"/>
      <c r="CV807" s="312"/>
      <c r="CW807" s="312"/>
      <c r="CX807" s="384"/>
      <c r="CY807" s="312"/>
      <c r="CZ807" s="372"/>
    </row>
    <row r="808" spans="1:104" s="1" customFormat="1" hidden="1">
      <c r="A808" s="270">
        <v>45367</v>
      </c>
      <c r="B808" s="380"/>
      <c r="C808" s="381"/>
      <c r="D808" s="382"/>
      <c r="E808" s="382"/>
      <c r="F808" s="382"/>
      <c r="G808" s="312"/>
      <c r="H808" s="308"/>
      <c r="I808" s="308"/>
      <c r="J808" s="308"/>
      <c r="K808" s="308"/>
      <c r="L808" s="308"/>
      <c r="M808" s="371"/>
      <c r="N808" s="371"/>
      <c r="O808" s="312"/>
      <c r="P808" s="383"/>
      <c r="Q808" s="369">
        <v>0</v>
      </c>
      <c r="R808" s="312"/>
      <c r="S808" s="370">
        <v>0.11724075055324076</v>
      </c>
      <c r="T808" s="370">
        <v>1.8556695000000001</v>
      </c>
      <c r="U808" s="370">
        <v>0</v>
      </c>
      <c r="V808" s="312">
        <f>_xll.SRS1Splines.Functions25.Linear_Interp(V_NK3!$P$8:$P$32,V_NK3!$R$8:$R$32,AC808)</f>
        <v>447.18333999999902</v>
      </c>
      <c r="W808" s="312">
        <f>(V808/V_NK3!$R$28)*100</f>
        <v>82.483759233641663</v>
      </c>
      <c r="X808" s="308">
        <f>V808-V_NK3!$R$8</f>
        <v>390.60468799999904</v>
      </c>
      <c r="Y808" s="308">
        <f>IFERROR((V808 - V_NK3!$V$10) / (V_NK3!$V$9- V_NK3!$V$10) * 100, 0)</f>
        <v>80.442759211519132</v>
      </c>
      <c r="Z808" s="308">
        <v>541.79999999999995</v>
      </c>
      <c r="AA808" s="308">
        <v>521</v>
      </c>
      <c r="AB808" s="312">
        <v>539.09</v>
      </c>
      <c r="AC808" s="371">
        <v>538.4</v>
      </c>
      <c r="AD808" s="308">
        <v>0.36</v>
      </c>
      <c r="AE808" s="372">
        <v>0.45818999999999999</v>
      </c>
      <c r="AF808" s="373">
        <v>0</v>
      </c>
      <c r="AG808" s="312"/>
      <c r="AH808" s="370">
        <v>1.7087919976825696</v>
      </c>
      <c r="AI808" s="370">
        <v>1.6385879999999999</v>
      </c>
      <c r="AJ808" s="370"/>
      <c r="AK808" s="312">
        <f>_xll.SRS1Splines.Functions25.Linear_Interp(V_NK2!$R$10:$R$21,V_NK2!$T$10:$T$21,AR808)</f>
        <v>59.604857142886601</v>
      </c>
      <c r="AL808" s="312">
        <f>(AK808/V_NK2!$T$18)*100</f>
        <v>83.480192076871987</v>
      </c>
      <c r="AM808" s="308">
        <f>AK808-V_NK2!$T$11</f>
        <v>18.784857142858804</v>
      </c>
      <c r="AN808" s="308">
        <f>IFERROR((AK808 - V_NK2!$X$12) / (V_NK2!$X$11- V_NK2!$X$12) * 100, 0)</f>
        <v>61.428571428579879</v>
      </c>
      <c r="AO808" s="308">
        <v>427</v>
      </c>
      <c r="AP808" s="308">
        <v>420</v>
      </c>
      <c r="AQ808" s="308">
        <v>425.12</v>
      </c>
      <c r="AR808" s="371">
        <v>424.3</v>
      </c>
      <c r="AS808" s="312">
        <v>0.43</v>
      </c>
      <c r="AT808" s="372">
        <v>0.38</v>
      </c>
      <c r="AU808" s="369"/>
      <c r="AV808" s="312"/>
      <c r="AW808" s="370">
        <v>1.35880471</v>
      </c>
      <c r="AX808" s="370">
        <v>1.5995454499999999</v>
      </c>
      <c r="AY808" s="370"/>
      <c r="AZ808" s="312">
        <f>_xll.SRS1Splines.Functions25.Linear_Interp(V_NNG3A!$H$4:$H$12,V_NNG3A!$I$4:$I$12,BF808)</f>
        <v>12.0962999999999</v>
      </c>
      <c r="BA808" s="312">
        <f>(AZ808/V_NNG3A!$I$8)*100</f>
        <v>87.337906137183396</v>
      </c>
      <c r="BB808" s="308">
        <f>_xll.SRS1Splines.Functions25.Linear_Interp(V_NNG3A!$H$4:$H$12,V_NNG3A!$J$4:$J$12,BF808)</f>
        <v>1.1087137931034201</v>
      </c>
      <c r="BC808" s="308">
        <f>IFERROR((AZ808-V_NNG3A!$J$20) / (V_NNG3A!$J$19-V_NNG3A!$J$20) * 100, 0)</f>
        <v>38.73352608119265</v>
      </c>
      <c r="BD808" s="308">
        <v>1050</v>
      </c>
      <c r="BE808" s="308">
        <v>1047</v>
      </c>
      <c r="BF808" s="374">
        <v>1048.58</v>
      </c>
      <c r="BG808" s="312">
        <v>6.2759999999999996E-2</v>
      </c>
      <c r="BH808" s="372">
        <v>4.6760000000000003E-2</v>
      </c>
      <c r="BI808" s="369"/>
      <c r="BJ808" s="312"/>
      <c r="BK808" s="370">
        <v>0.178757611667475</v>
      </c>
      <c r="BL808" s="370">
        <v>0</v>
      </c>
      <c r="BM808" s="370">
        <f t="shared" si="9"/>
        <v>0.178757611667475</v>
      </c>
      <c r="BN808" s="312">
        <f>_xll.SRS1Splines.Functions25.Linear_Interp(V_XNN1!$K$3:$K$8,V_XNN1!$L$3:$L$8,BT808)</f>
        <v>0.03</v>
      </c>
      <c r="BO808" s="312">
        <f>(BN808/V_XNN1!$L$7)*100</f>
        <v>14.285714285714285</v>
      </c>
      <c r="BP808" s="312">
        <f>_xll.SRS1Splines.Functions25.Linear_Interp(V_XNN1!$K$3:$K$8,V_XNN1!$M$3:$M$8,BT808)</f>
        <v>-0.126</v>
      </c>
      <c r="BQ808" s="308">
        <f>IFERROR((BN808 - V_XNN1!$M$16) / (V_XNN1!$M$15- V_XNN1!$M$16) * 100, 0)</f>
        <v>-484.67966573816142</v>
      </c>
      <c r="BR808" s="308">
        <v>252</v>
      </c>
      <c r="BS808" s="308">
        <v>249</v>
      </c>
      <c r="BT808" s="374">
        <v>245.5</v>
      </c>
      <c r="BU808" s="312">
        <v>0</v>
      </c>
      <c r="BV808" s="372">
        <v>0</v>
      </c>
      <c r="BW808" s="369"/>
      <c r="BX808" s="312"/>
      <c r="BY808" s="370"/>
      <c r="BZ808" s="370"/>
      <c r="CA808" s="370"/>
      <c r="CB808" s="312"/>
      <c r="CC808" s="312"/>
      <c r="CD808" s="308"/>
      <c r="CE808" s="312"/>
      <c r="CF808" s="312"/>
      <c r="CG808" s="312"/>
      <c r="CH808" s="312"/>
      <c r="CI808" s="384"/>
      <c r="CJ808" s="312"/>
      <c r="CK808" s="372"/>
      <c r="CL808" s="369"/>
      <c r="CM808" s="312"/>
      <c r="CN808" s="370"/>
      <c r="CO808" s="370"/>
      <c r="CP808" s="370"/>
      <c r="CQ808" s="312"/>
      <c r="CR808" s="312"/>
      <c r="CS808" s="308"/>
      <c r="CT808" s="312"/>
      <c r="CU808" s="312"/>
      <c r="CV808" s="312"/>
      <c r="CW808" s="312"/>
      <c r="CX808" s="384"/>
      <c r="CY808" s="312"/>
      <c r="CZ808" s="372"/>
    </row>
    <row r="809" spans="1:104" s="1" customFormat="1" hidden="1">
      <c r="A809" s="270">
        <v>45368</v>
      </c>
      <c r="B809" s="380"/>
      <c r="C809" s="381"/>
      <c r="D809" s="382"/>
      <c r="E809" s="382"/>
      <c r="F809" s="382"/>
      <c r="G809" s="312"/>
      <c r="H809" s="308"/>
      <c r="I809" s="308"/>
      <c r="J809" s="308"/>
      <c r="K809" s="308"/>
      <c r="L809" s="308"/>
      <c r="M809" s="371"/>
      <c r="N809" s="371"/>
      <c r="O809" s="312"/>
      <c r="P809" s="383"/>
      <c r="Q809" s="369">
        <v>0</v>
      </c>
      <c r="R809" s="312"/>
      <c r="S809" s="370">
        <v>0.42464618028869594</v>
      </c>
      <c r="T809" s="370">
        <v>1.8152099999999998</v>
      </c>
      <c r="U809" s="370">
        <v>0</v>
      </c>
      <c r="V809" s="312">
        <f>_xll.SRS1Splines.Functions25.Linear_Interp(V_NK3!$P$8:$P$32,V_NK3!$R$8:$R$32,AC809)</f>
        <v>445.7918798</v>
      </c>
      <c r="W809" s="312">
        <f>(V809/V_NK3!$R$28)*100</f>
        <v>82.227101934825669</v>
      </c>
      <c r="X809" s="308">
        <f>V809-V_NK3!$R$8</f>
        <v>389.21322780000003</v>
      </c>
      <c r="Y809" s="308">
        <f>IFERROR((V809 - V_NK3!$V$10) / (V_NK3!$V$9- V_NK3!$V$10) * 100, 0)</f>
        <v>80.156196092182142</v>
      </c>
      <c r="Z809" s="308">
        <v>541.79999999999995</v>
      </c>
      <c r="AA809" s="308">
        <v>521</v>
      </c>
      <c r="AB809" s="312">
        <v>539.09</v>
      </c>
      <c r="AC809" s="371">
        <v>538.36</v>
      </c>
      <c r="AD809" s="308">
        <v>0.36</v>
      </c>
      <c r="AE809" s="372">
        <v>0.44819999999999999</v>
      </c>
      <c r="AF809" s="373">
        <v>0</v>
      </c>
      <c r="AG809" s="312"/>
      <c r="AH809" s="370">
        <v>1.7738222394952694</v>
      </c>
      <c r="AI809" s="370">
        <v>1.5530339999999998</v>
      </c>
      <c r="AJ809" s="370"/>
      <c r="AK809" s="312">
        <f>_xll.SRS1Splines.Functions25.Linear_Interp(V_NK2!$R$10:$R$21,V_NK2!$T$10:$T$21,AR809)</f>
        <v>59.866971428600998</v>
      </c>
      <c r="AL809" s="312">
        <f>(AK809/V_NK2!$T$18)*100</f>
        <v>83.84729891960923</v>
      </c>
      <c r="AM809" s="308">
        <f>AK809-V_NK2!$T$11</f>
        <v>19.046971428573201</v>
      </c>
      <c r="AN809" s="308">
        <f>IFERROR((AK809 - V_NK2!$X$12) / (V_NK2!$X$11- V_NK2!$X$12) * 100, 0)</f>
        <v>62.285714285723138</v>
      </c>
      <c r="AO809" s="308">
        <v>427</v>
      </c>
      <c r="AP809" s="308">
        <v>420</v>
      </c>
      <c r="AQ809" s="308">
        <v>425.4</v>
      </c>
      <c r="AR809" s="371">
        <v>424.36</v>
      </c>
      <c r="AS809" s="312">
        <v>0.43</v>
      </c>
      <c r="AT809" s="372">
        <v>0.38</v>
      </c>
      <c r="AU809" s="369"/>
      <c r="AV809" s="312"/>
      <c r="AW809" s="370">
        <v>1.3734427600000001</v>
      </c>
      <c r="AX809" s="370">
        <v>1.58409091</v>
      </c>
      <c r="AY809" s="370"/>
      <c r="AZ809" s="312">
        <f>_xll.SRS1Splines.Functions25.Linear_Interp(V_NNG3A!$H$4:$H$12,V_NNG3A!$I$4:$I$12,BF809)</f>
        <v>12.00985</v>
      </c>
      <c r="BA809" s="312">
        <f>(AZ809/V_NNG3A!$I$8)*100</f>
        <v>86.71371841155235</v>
      </c>
      <c r="BB809" s="308">
        <f>_xll.SRS1Splines.Functions25.Linear_Interp(V_NNG3A!$H$4:$H$12,V_NNG3A!$J$4:$J$12,BF809)</f>
        <v>1.0222637931034999</v>
      </c>
      <c r="BC809" s="308">
        <f>IFERROR((AZ809-V_NNG3A!$J$20) / (V_NNG3A!$J$19-V_NNG3A!$J$20) * 100, 0)</f>
        <v>35.713347789424127</v>
      </c>
      <c r="BD809" s="308">
        <v>1050</v>
      </c>
      <c r="BE809" s="308">
        <v>1047</v>
      </c>
      <c r="BF809" s="374">
        <v>1048.51</v>
      </c>
      <c r="BG809" s="312">
        <v>6.2759999999999996E-2</v>
      </c>
      <c r="BH809" s="372">
        <v>4.6539999999999998E-2</v>
      </c>
      <c r="BI809" s="369"/>
      <c r="BJ809" s="312"/>
      <c r="BK809" s="370">
        <v>0.16875761166747499</v>
      </c>
      <c r="BL809" s="370">
        <v>0</v>
      </c>
      <c r="BM809" s="370">
        <f t="shared" si="9"/>
        <v>0.16875761166747499</v>
      </c>
      <c r="BN809" s="312">
        <f>_xll.SRS1Splines.Functions25.Linear_Interp(V_XNN1!$K$3:$K$8,V_XNN1!$L$3:$L$8,BT809)</f>
        <v>0.03</v>
      </c>
      <c r="BO809" s="312">
        <f>(BN809/V_XNN1!$L$7)*100</f>
        <v>14.285714285714285</v>
      </c>
      <c r="BP809" s="312">
        <f>_xll.SRS1Splines.Functions25.Linear_Interp(V_XNN1!$K$3:$K$8,V_XNN1!$M$3:$M$8,BT809)</f>
        <v>-0.126</v>
      </c>
      <c r="BQ809" s="308">
        <f>IFERROR((BN809 - V_XNN1!$M$16) / (V_XNN1!$M$15- V_XNN1!$M$16) * 100, 0)</f>
        <v>-484.67966573816142</v>
      </c>
      <c r="BR809" s="308">
        <v>252</v>
      </c>
      <c r="BS809" s="308">
        <v>249</v>
      </c>
      <c r="BT809" s="374">
        <v>245.5</v>
      </c>
      <c r="BU809" s="312">
        <v>0</v>
      </c>
      <c r="BV809" s="372">
        <v>0</v>
      </c>
      <c r="BW809" s="369"/>
      <c r="BX809" s="312"/>
      <c r="BY809" s="370"/>
      <c r="BZ809" s="370"/>
      <c r="CA809" s="370"/>
      <c r="CB809" s="312"/>
      <c r="CC809" s="312"/>
      <c r="CD809" s="308"/>
      <c r="CE809" s="312"/>
      <c r="CF809" s="312"/>
      <c r="CG809" s="312"/>
      <c r="CH809" s="312"/>
      <c r="CI809" s="384"/>
      <c r="CJ809" s="312"/>
      <c r="CK809" s="372"/>
      <c r="CL809" s="369"/>
      <c r="CM809" s="312"/>
      <c r="CN809" s="370"/>
      <c r="CO809" s="370"/>
      <c r="CP809" s="370"/>
      <c r="CQ809" s="312"/>
      <c r="CR809" s="312"/>
      <c r="CS809" s="308"/>
      <c r="CT809" s="312"/>
      <c r="CU809" s="312"/>
      <c r="CV809" s="312"/>
      <c r="CW809" s="312"/>
      <c r="CX809" s="384"/>
      <c r="CY809" s="312"/>
      <c r="CZ809" s="372"/>
    </row>
    <row r="810" spans="1:104" s="1" customFormat="1" hidden="1">
      <c r="A810" s="270">
        <v>45369</v>
      </c>
      <c r="B810" s="380"/>
      <c r="C810" s="381"/>
      <c r="D810" s="382"/>
      <c r="E810" s="382"/>
      <c r="F810" s="382"/>
      <c r="G810" s="312"/>
      <c r="H810" s="308"/>
      <c r="I810" s="308"/>
      <c r="J810" s="308"/>
      <c r="K810" s="308"/>
      <c r="L810" s="308"/>
      <c r="M810" s="371"/>
      <c r="N810" s="371"/>
      <c r="O810" s="312"/>
      <c r="P810" s="383"/>
      <c r="Q810" s="369">
        <v>0</v>
      </c>
      <c r="R810" s="312"/>
      <c r="S810" s="370">
        <v>0.210816</v>
      </c>
      <c r="T810" s="370">
        <v>2.67462</v>
      </c>
      <c r="U810" s="370">
        <v>0</v>
      </c>
      <c r="V810" s="312">
        <f>_xll.SRS1Splines.Functions25.Linear_Interp(V_NK3!$P$8:$P$32,V_NK3!$R$8:$R$32,AC810)</f>
        <v>443.00895939999901</v>
      </c>
      <c r="W810" s="312">
        <f>(V810/V_NK3!$R$28)*100</f>
        <v>81.713787337193139</v>
      </c>
      <c r="X810" s="308">
        <f>V810-V_NK3!$R$8</f>
        <v>386.43030739999904</v>
      </c>
      <c r="Y810" s="308">
        <f>IFERROR((V810 - V_NK3!$V$10) / (V_NK3!$V$9- V_NK3!$V$10) * 100, 0)</f>
        <v>79.583069853507538</v>
      </c>
      <c r="Z810" s="308">
        <v>541.79999999999995</v>
      </c>
      <c r="AA810" s="308">
        <v>521</v>
      </c>
      <c r="AB810" s="312">
        <v>539.09</v>
      </c>
      <c r="AC810" s="371">
        <v>538.28</v>
      </c>
      <c r="AD810" s="308">
        <v>0.36</v>
      </c>
      <c r="AE810" s="372">
        <v>0.66039999999999999</v>
      </c>
      <c r="AF810" s="373">
        <v>0</v>
      </c>
      <c r="AG810" s="312"/>
      <c r="AH810" s="370">
        <v>2.47672728</v>
      </c>
      <c r="AI810" s="370">
        <v>2.4179820000000003</v>
      </c>
      <c r="AJ810" s="370"/>
      <c r="AK810" s="312">
        <f>_xll.SRS1Splines.Functions25.Linear_Interp(V_NK2!$R$10:$R$21,V_NK2!$T$10:$T$21,AR810)</f>
        <v>60.041714285743701</v>
      </c>
      <c r="AL810" s="312">
        <f>(AK810/V_NK2!$T$18)*100</f>
        <v>84.092036814767084</v>
      </c>
      <c r="AM810" s="308">
        <f>AK810-V_NK2!$T$11</f>
        <v>19.221714285715905</v>
      </c>
      <c r="AN810" s="308">
        <f>IFERROR((AK810 - V_NK2!$X$12) / (V_NK2!$X$11- V_NK2!$X$12) * 100, 0)</f>
        <v>62.857142857151239</v>
      </c>
      <c r="AO810" s="308">
        <v>427</v>
      </c>
      <c r="AP810" s="308">
        <v>420</v>
      </c>
      <c r="AQ810" s="308">
        <v>424.31</v>
      </c>
      <c r="AR810" s="371">
        <v>424.4</v>
      </c>
      <c r="AS810" s="312">
        <v>0.43</v>
      </c>
      <c r="AT810" s="372">
        <v>0.56000000000000005</v>
      </c>
      <c r="AU810" s="369"/>
      <c r="AV810" s="312"/>
      <c r="AW810" s="370">
        <v>1.43362795</v>
      </c>
      <c r="AX810" s="370">
        <v>1.58409091</v>
      </c>
      <c r="AY810" s="370"/>
      <c r="AZ810" s="312">
        <f>_xll.SRS1Splines.Functions25.Linear_Interp(V_NNG3A!$H$4:$H$12,V_NNG3A!$I$4:$I$12,BF810)</f>
        <v>11.9481</v>
      </c>
      <c r="BA810" s="312">
        <f>(AZ810/V_NNG3A!$I$8)*100</f>
        <v>86.267870036101087</v>
      </c>
      <c r="BB810" s="308">
        <f>_xll.SRS1Splines.Functions25.Linear_Interp(V_NNG3A!$H$4:$H$12,V_NNG3A!$J$4:$J$12,BF810)</f>
        <v>0.960513793103555</v>
      </c>
      <c r="BC810" s="308">
        <f>IFERROR((AZ810-V_NNG3A!$J$20) / (V_NNG3A!$J$19-V_NNG3A!$J$20) * 100, 0)</f>
        <v>33.556077581015543</v>
      </c>
      <c r="BD810" s="308">
        <v>1050</v>
      </c>
      <c r="BE810" s="308">
        <v>1047</v>
      </c>
      <c r="BF810" s="374">
        <v>1048.46</v>
      </c>
      <c r="BG810" s="312">
        <v>6.2759999999999996E-2</v>
      </c>
      <c r="BH810" s="372">
        <v>4.6539999999999998E-2</v>
      </c>
      <c r="BI810" s="369"/>
      <c r="BJ810" s="312"/>
      <c r="BK810" s="370">
        <v>0.16875761166747499</v>
      </c>
      <c r="BL810" s="370">
        <v>0</v>
      </c>
      <c r="BM810" s="370">
        <f t="shared" si="9"/>
        <v>0.16875761166747499</v>
      </c>
      <c r="BN810" s="312">
        <f>_xll.SRS1Splines.Functions25.Linear_Interp(V_XNN1!$K$3:$K$8,V_XNN1!$L$3:$L$8,BT810)</f>
        <v>0.03</v>
      </c>
      <c r="BO810" s="312">
        <f>(BN810/V_XNN1!$L$7)*100</f>
        <v>14.285714285714285</v>
      </c>
      <c r="BP810" s="312">
        <f>_xll.SRS1Splines.Functions25.Linear_Interp(V_XNN1!$K$3:$K$8,V_XNN1!$M$3:$M$8,BT810)</f>
        <v>-0.126</v>
      </c>
      <c r="BQ810" s="308">
        <f>IFERROR((BN810 - V_XNN1!$M$16) / (V_XNN1!$M$15- V_XNN1!$M$16) * 100, 0)</f>
        <v>-484.67966573816142</v>
      </c>
      <c r="BR810" s="308">
        <v>252</v>
      </c>
      <c r="BS810" s="308">
        <v>249</v>
      </c>
      <c r="BT810" s="374">
        <v>245.5</v>
      </c>
      <c r="BU810" s="312">
        <v>0</v>
      </c>
      <c r="BV810" s="372">
        <v>0</v>
      </c>
      <c r="BW810" s="369"/>
      <c r="BX810" s="312"/>
      <c r="BY810" s="370"/>
      <c r="BZ810" s="370"/>
      <c r="CA810" s="370"/>
      <c r="CB810" s="312"/>
      <c r="CC810" s="312"/>
      <c r="CD810" s="308"/>
      <c r="CE810" s="312"/>
      <c r="CF810" s="312"/>
      <c r="CG810" s="312"/>
      <c r="CH810" s="312"/>
      <c r="CI810" s="384"/>
      <c r="CJ810" s="312"/>
      <c r="CK810" s="372"/>
      <c r="CL810" s="369"/>
      <c r="CM810" s="312"/>
      <c r="CN810" s="370"/>
      <c r="CO810" s="370"/>
      <c r="CP810" s="370"/>
      <c r="CQ810" s="312"/>
      <c r="CR810" s="312"/>
      <c r="CS810" s="308"/>
      <c r="CT810" s="312"/>
      <c r="CU810" s="312"/>
      <c r="CV810" s="312"/>
      <c r="CW810" s="312"/>
      <c r="CX810" s="384"/>
      <c r="CY810" s="312"/>
      <c r="CZ810" s="372"/>
    </row>
    <row r="811" spans="1:104" s="1" customFormat="1" hidden="1">
      <c r="A811" s="270">
        <v>45370</v>
      </c>
      <c r="B811" s="380"/>
      <c r="C811" s="381"/>
      <c r="D811" s="382"/>
      <c r="E811" s="382"/>
      <c r="F811" s="382"/>
      <c r="G811" s="312"/>
      <c r="H811" s="308"/>
      <c r="I811" s="308"/>
      <c r="J811" s="308"/>
      <c r="K811" s="308"/>
      <c r="L811" s="308"/>
      <c r="M811" s="371"/>
      <c r="N811" s="371"/>
      <c r="O811" s="312"/>
      <c r="P811" s="383"/>
      <c r="Q811" s="369">
        <v>0</v>
      </c>
      <c r="R811" s="312"/>
      <c r="S811" s="370">
        <v>0.23432288535705534</v>
      </c>
      <c r="T811" s="370">
        <v>1.9726739999999998</v>
      </c>
      <c r="U811" s="370">
        <v>0</v>
      </c>
      <c r="V811" s="312">
        <f>_xll.SRS1Splines.Functions25.Linear_Interp(V_NK3!$P$8:$P$32,V_NK3!$R$8:$R$32,AC811)</f>
        <v>441.26963415000102</v>
      </c>
      <c r="W811" s="312">
        <f>(V811/V_NK3!$R$28)*100</f>
        <v>81.392965713673277</v>
      </c>
      <c r="X811" s="308">
        <f>V811-V_NK3!$R$8</f>
        <v>384.69098215000105</v>
      </c>
      <c r="Y811" s="308">
        <f>IFERROR((V811 - V_NK3!$V$10) / (V_NK3!$V$9- V_NK3!$V$10) * 100, 0)</f>
        <v>79.224865954336451</v>
      </c>
      <c r="Z811" s="308">
        <v>541.79999999999995</v>
      </c>
      <c r="AA811" s="308">
        <v>521</v>
      </c>
      <c r="AB811" s="312">
        <v>539.09</v>
      </c>
      <c r="AC811" s="371">
        <v>538.23</v>
      </c>
      <c r="AD811" s="308">
        <v>0.36</v>
      </c>
      <c r="AE811" s="372">
        <v>0.48707999999999996</v>
      </c>
      <c r="AF811" s="373">
        <v>0</v>
      </c>
      <c r="AG811" s="312"/>
      <c r="AH811" s="370">
        <v>1.8527331521678281</v>
      </c>
      <c r="AI811" s="370">
        <v>2.4932880000000002</v>
      </c>
      <c r="AJ811" s="370"/>
      <c r="AK811" s="312">
        <f>_xll.SRS1Splines.Functions25.Linear_Interp(V_NK2!$R$10:$R$21,V_NK2!$T$10:$T$21,AR811)</f>
        <v>59.299057142886603</v>
      </c>
      <c r="AL811" s="312">
        <f>(AK811/V_NK2!$T$18)*100</f>
        <v>83.051900760345376</v>
      </c>
      <c r="AM811" s="308">
        <f>AK811-V_NK2!$T$11</f>
        <v>18.479057142858807</v>
      </c>
      <c r="AN811" s="308">
        <f>IFERROR((AK811 - V_NK2!$X$12) / (V_NK2!$X$11- V_NK2!$X$12) * 100, 0)</f>
        <v>60.428571428579836</v>
      </c>
      <c r="AO811" s="308">
        <v>427</v>
      </c>
      <c r="AP811" s="308">
        <v>420</v>
      </c>
      <c r="AQ811" s="308">
        <v>424.49</v>
      </c>
      <c r="AR811" s="371">
        <v>424.23</v>
      </c>
      <c r="AS811" s="312">
        <v>0.43</v>
      </c>
      <c r="AT811" s="372">
        <v>0.57999999999999996</v>
      </c>
      <c r="AU811" s="369"/>
      <c r="AV811" s="312"/>
      <c r="AW811" s="370">
        <v>2.0277988200000001</v>
      </c>
      <c r="AX811" s="370">
        <v>1.6967802999999999</v>
      </c>
      <c r="AY811" s="370"/>
      <c r="AZ811" s="312">
        <f>_xll.SRS1Splines.Functions25.Linear_Interp(V_NNG3A!$H$4:$H$12,V_NNG3A!$I$4:$I$12,BF811)</f>
        <v>12.0839499999999</v>
      </c>
      <c r="BA811" s="312">
        <f>(AZ811/V_NNG3A!$I$8)*100</f>
        <v>87.248736462093149</v>
      </c>
      <c r="BB811" s="308">
        <f>_xll.SRS1Splines.Functions25.Linear_Interp(V_NNG3A!$H$4:$H$12,V_NNG3A!$J$4:$J$12,BF811)</f>
        <v>1.09636379310343</v>
      </c>
      <c r="BC811" s="308">
        <f>IFERROR((AZ811-V_NNG3A!$J$20) / (V_NNG3A!$J$19-V_NNG3A!$J$20) * 100, 0)</f>
        <v>38.302072039510939</v>
      </c>
      <c r="BD811" s="308">
        <v>1050</v>
      </c>
      <c r="BE811" s="308">
        <v>1047</v>
      </c>
      <c r="BF811" s="374">
        <v>1048.57</v>
      </c>
      <c r="BG811" s="312">
        <v>6.2759999999999996E-2</v>
      </c>
      <c r="BH811" s="372">
        <v>4.9910000000000003E-2</v>
      </c>
      <c r="BI811" s="369"/>
      <c r="BJ811" s="312"/>
      <c r="BK811" s="370">
        <v>0.16875761166747499</v>
      </c>
      <c r="BL811" s="370">
        <v>0</v>
      </c>
      <c r="BM811" s="370">
        <f t="shared" si="9"/>
        <v>0.16875761166747499</v>
      </c>
      <c r="BN811" s="312">
        <f>_xll.SRS1Splines.Functions25.Linear_Interp(V_XNN1!$K$3:$K$8,V_XNN1!$L$3:$L$8,BT811)</f>
        <v>0.03</v>
      </c>
      <c r="BO811" s="312">
        <f>(BN811/V_XNN1!$L$7)*100</f>
        <v>14.285714285714285</v>
      </c>
      <c r="BP811" s="312">
        <f>_xll.SRS1Splines.Functions25.Linear_Interp(V_XNN1!$K$3:$K$8,V_XNN1!$M$3:$M$8,BT811)</f>
        <v>-0.126</v>
      </c>
      <c r="BQ811" s="308">
        <f>IFERROR((BN811 - V_XNN1!$M$16) / (V_XNN1!$M$15- V_XNN1!$M$16) * 100, 0)</f>
        <v>-484.67966573816142</v>
      </c>
      <c r="BR811" s="308">
        <v>252</v>
      </c>
      <c r="BS811" s="308">
        <v>249</v>
      </c>
      <c r="BT811" s="374">
        <v>245.5</v>
      </c>
      <c r="BU811" s="312">
        <v>0</v>
      </c>
      <c r="BV811" s="372">
        <v>0</v>
      </c>
      <c r="BW811" s="369"/>
      <c r="BX811" s="312"/>
      <c r="BY811" s="370"/>
      <c r="BZ811" s="370"/>
      <c r="CA811" s="370"/>
      <c r="CB811" s="312"/>
      <c r="CC811" s="312"/>
      <c r="CD811" s="308"/>
      <c r="CE811" s="312"/>
      <c r="CF811" s="312"/>
      <c r="CG811" s="312"/>
      <c r="CH811" s="312"/>
      <c r="CI811" s="384"/>
      <c r="CJ811" s="312"/>
      <c r="CK811" s="372"/>
      <c r="CL811" s="369"/>
      <c r="CM811" s="312"/>
      <c r="CN811" s="370"/>
      <c r="CO811" s="370"/>
      <c r="CP811" s="370"/>
      <c r="CQ811" s="312"/>
      <c r="CR811" s="312"/>
      <c r="CS811" s="308"/>
      <c r="CT811" s="312"/>
      <c r="CU811" s="312"/>
      <c r="CV811" s="312"/>
      <c r="CW811" s="312"/>
      <c r="CX811" s="384"/>
      <c r="CY811" s="312"/>
      <c r="CZ811" s="372"/>
    </row>
    <row r="812" spans="1:104" s="1" customFormat="1" hidden="1">
      <c r="A812" s="270">
        <v>45371</v>
      </c>
      <c r="B812" s="380"/>
      <c r="C812" s="381"/>
      <c r="D812" s="382"/>
      <c r="E812" s="382"/>
      <c r="F812" s="382"/>
      <c r="G812" s="312"/>
      <c r="H812" s="308"/>
      <c r="I812" s="308"/>
      <c r="J812" s="308"/>
      <c r="K812" s="308"/>
      <c r="L812" s="308"/>
      <c r="M812" s="371"/>
      <c r="N812" s="371"/>
      <c r="O812" s="312"/>
      <c r="P812" s="383"/>
      <c r="Q812" s="369">
        <v>0</v>
      </c>
      <c r="R812" s="312"/>
      <c r="S812" s="370">
        <v>0.21254400000000001</v>
      </c>
      <c r="T812" s="370">
        <v>3.2727645000000001</v>
      </c>
      <c r="U812" s="370">
        <v>0</v>
      </c>
      <c r="V812" s="312">
        <f>_xll.SRS1Splines.Functions25.Linear_Interp(V_NK3!$P$8:$P$32,V_NK3!$R$8:$R$32,AC812)</f>
        <v>437.79098364999999</v>
      </c>
      <c r="W812" s="312">
        <f>(V812/V_NK3!$R$28)*100</f>
        <v>80.751322466632658</v>
      </c>
      <c r="X812" s="308">
        <f>V812-V_NK3!$R$8</f>
        <v>381.21233165000001</v>
      </c>
      <c r="Y812" s="308">
        <f>IFERROR((V812 - V_NK3!$V$10) / (V_NK3!$V$9- V_NK3!$V$10) * 100, 0)</f>
        <v>78.508458155993253</v>
      </c>
      <c r="Z812" s="308">
        <v>541.79999999999995</v>
      </c>
      <c r="AA812" s="308">
        <v>521</v>
      </c>
      <c r="AB812" s="312">
        <v>539.09</v>
      </c>
      <c r="AC812" s="371">
        <v>538.13</v>
      </c>
      <c r="AD812" s="308">
        <v>0.36</v>
      </c>
      <c r="AE812" s="372">
        <v>0.80809000000000009</v>
      </c>
      <c r="AF812" s="373">
        <v>0</v>
      </c>
      <c r="AG812" s="312"/>
      <c r="AH812" s="370">
        <v>3.0156275700000004</v>
      </c>
      <c r="AI812" s="370">
        <v>3.4235040000000003</v>
      </c>
      <c r="AJ812" s="370"/>
      <c r="AK812" s="312">
        <f>_xll.SRS1Splines.Functions25.Linear_Interp(V_NK2!$R$10:$R$21,V_NK2!$T$10:$T$21,AR812)</f>
        <v>59.124314285743701</v>
      </c>
      <c r="AL812" s="312">
        <f>(AK812/V_NK2!$T$18)*100</f>
        <v>82.807162865187252</v>
      </c>
      <c r="AM812" s="308">
        <f>AK812-V_NK2!$T$11</f>
        <v>18.304314285715904</v>
      </c>
      <c r="AN812" s="308">
        <f>IFERROR((AK812 - V_NK2!$X$12) / (V_NK2!$X$11- V_NK2!$X$12) * 100, 0)</f>
        <v>59.857142857151089</v>
      </c>
      <c r="AO812" s="308">
        <v>427</v>
      </c>
      <c r="AP812" s="308">
        <v>420</v>
      </c>
      <c r="AQ812" s="308">
        <v>424.66</v>
      </c>
      <c r="AR812" s="371">
        <v>424.19</v>
      </c>
      <c r="AS812" s="312">
        <v>0.43</v>
      </c>
      <c r="AT812" s="372">
        <v>0.79</v>
      </c>
      <c r="AU812" s="369"/>
      <c r="AV812" s="312"/>
      <c r="AW812" s="370">
        <v>3.7587053899999998</v>
      </c>
      <c r="AX812" s="370">
        <v>3.33740909</v>
      </c>
      <c r="AY812" s="370"/>
      <c r="AZ812" s="312">
        <f>_xll.SRS1Splines.Functions25.Linear_Interp(V_NNG3A!$H$4:$H$12,V_NNG3A!$I$4:$I$12,BF812)</f>
        <v>12.25685</v>
      </c>
      <c r="BA812" s="312">
        <f>(AZ812/V_NNG3A!$I$8)*100</f>
        <v>88.497111913357401</v>
      </c>
      <c r="BB812" s="308">
        <f>_xll.SRS1Splines.Functions25.Linear_Interp(V_NNG3A!$H$4:$H$12,V_NNG3A!$J$4:$J$12,BF812)</f>
        <v>1.26926379310356</v>
      </c>
      <c r="BC812" s="308">
        <f>IFERROR((AZ812-V_NNG3A!$J$20) / (V_NNG3A!$J$19-V_NNG3A!$J$20) * 100, 0)</f>
        <v>44.342428623058474</v>
      </c>
      <c r="BD812" s="308">
        <v>1050</v>
      </c>
      <c r="BE812" s="308">
        <v>1047</v>
      </c>
      <c r="BF812" s="374">
        <v>1048.71</v>
      </c>
      <c r="BG812" s="312">
        <v>6.2759999999999996E-2</v>
      </c>
      <c r="BH812" s="372">
        <v>9.9299999999999999E-2</v>
      </c>
      <c r="BI812" s="369"/>
      <c r="BJ812" s="312"/>
      <c r="BK812" s="370">
        <v>0.16875761166747499</v>
      </c>
      <c r="BL812" s="370">
        <v>0</v>
      </c>
      <c r="BM812" s="370">
        <f t="shared" si="9"/>
        <v>0.16875761166747499</v>
      </c>
      <c r="BN812" s="312">
        <f>_xll.SRS1Splines.Functions25.Linear_Interp(V_XNN1!$K$3:$K$8,V_XNN1!$L$3:$L$8,BT812)</f>
        <v>0.03</v>
      </c>
      <c r="BO812" s="312">
        <f>(BN812/V_XNN1!$L$7)*100</f>
        <v>14.285714285714285</v>
      </c>
      <c r="BP812" s="312">
        <f>_xll.SRS1Splines.Functions25.Linear_Interp(V_XNN1!$K$3:$K$8,V_XNN1!$M$3:$M$8,BT812)</f>
        <v>-0.126</v>
      </c>
      <c r="BQ812" s="308">
        <f>IFERROR((BN812 - V_XNN1!$M$16) / (V_XNN1!$M$15- V_XNN1!$M$16) * 100, 0)</f>
        <v>-484.67966573816142</v>
      </c>
      <c r="BR812" s="308">
        <v>252</v>
      </c>
      <c r="BS812" s="308">
        <v>249</v>
      </c>
      <c r="BT812" s="374">
        <v>245.5</v>
      </c>
      <c r="BU812" s="312">
        <v>0</v>
      </c>
      <c r="BV812" s="372">
        <v>0</v>
      </c>
      <c r="BW812" s="369"/>
      <c r="BX812" s="312"/>
      <c r="BY812" s="370"/>
      <c r="BZ812" s="370"/>
      <c r="CA812" s="370"/>
      <c r="CB812" s="312"/>
      <c r="CC812" s="312"/>
      <c r="CD812" s="308"/>
      <c r="CE812" s="312"/>
      <c r="CF812" s="312"/>
      <c r="CG812" s="312"/>
      <c r="CH812" s="312"/>
      <c r="CI812" s="384"/>
      <c r="CJ812" s="312"/>
      <c r="CK812" s="372"/>
      <c r="CL812" s="369"/>
      <c r="CM812" s="312"/>
      <c r="CN812" s="370"/>
      <c r="CO812" s="370"/>
      <c r="CP812" s="370"/>
      <c r="CQ812" s="312"/>
      <c r="CR812" s="312"/>
      <c r="CS812" s="308"/>
      <c r="CT812" s="312"/>
      <c r="CU812" s="312"/>
      <c r="CV812" s="312"/>
      <c r="CW812" s="312"/>
      <c r="CX812" s="384"/>
      <c r="CY812" s="312"/>
      <c r="CZ812" s="372"/>
    </row>
    <row r="813" spans="1:104" s="1" customFormat="1" hidden="1">
      <c r="A813" s="270">
        <v>45372</v>
      </c>
      <c r="B813" s="380"/>
      <c r="C813" s="381"/>
      <c r="D813" s="382"/>
      <c r="E813" s="382"/>
      <c r="F813" s="382"/>
      <c r="G813" s="312"/>
      <c r="H813" s="308"/>
      <c r="I813" s="308"/>
      <c r="J813" s="308"/>
      <c r="K813" s="308"/>
      <c r="L813" s="308"/>
      <c r="M813" s="371"/>
      <c r="N813" s="371"/>
      <c r="O813" s="312"/>
      <c r="P813" s="383"/>
      <c r="Q813" s="369">
        <v>0</v>
      </c>
      <c r="R813" s="312"/>
      <c r="S813" s="370">
        <v>8.8745198586285587E-2</v>
      </c>
      <c r="T813" s="370">
        <v>3.9133125</v>
      </c>
      <c r="U813" s="370">
        <v>0</v>
      </c>
      <c r="V813" s="312">
        <f>_xll.SRS1Splines.Functions25.Linear_Interp(V_NK3!$P$8:$P$32,V_NK3!$R$8:$R$32,AC813)</f>
        <v>433.96446809999901</v>
      </c>
      <c r="W813" s="312">
        <f>(V813/V_NK3!$R$28)*100</f>
        <v>80.045514894887987</v>
      </c>
      <c r="X813" s="308">
        <f>V813-V_NK3!$R$8</f>
        <v>377.38581609999903</v>
      </c>
      <c r="Y813" s="308">
        <f>IFERROR((V813 - V_NK3!$V$10) / (V_NK3!$V$9- V_NK3!$V$10) * 100, 0)</f>
        <v>77.720409577815758</v>
      </c>
      <c r="Z813" s="308">
        <v>541.79999999999995</v>
      </c>
      <c r="AA813" s="308">
        <v>521</v>
      </c>
      <c r="AB813" s="312">
        <v>539.09</v>
      </c>
      <c r="AC813" s="371">
        <v>538.02</v>
      </c>
      <c r="AD813" s="308">
        <v>0.36</v>
      </c>
      <c r="AE813" s="372">
        <v>0.96625000000000005</v>
      </c>
      <c r="AF813" s="373">
        <v>0</v>
      </c>
      <c r="AG813" s="312"/>
      <c r="AH813" s="370">
        <v>3.5512671655334742</v>
      </c>
      <c r="AI813" s="370">
        <v>3.2397960000000006</v>
      </c>
      <c r="AJ813" s="370"/>
      <c r="AK813" s="312">
        <f>_xll.SRS1Splines.Functions25.Linear_Interp(V_NK2!$R$10:$R$21,V_NK2!$T$10:$T$21,AR813)</f>
        <v>59.648542857172302</v>
      </c>
      <c r="AL813" s="312">
        <f>(AK813/V_NK2!$T$18)*100</f>
        <v>83.541376550661482</v>
      </c>
      <c r="AM813" s="308">
        <f>AK813-V_NK2!$T$11</f>
        <v>18.828542857144505</v>
      </c>
      <c r="AN813" s="308">
        <f>IFERROR((AK813 - V_NK2!$X$12) / (V_NK2!$X$11- V_NK2!$X$12) * 100, 0)</f>
        <v>61.571428571436982</v>
      </c>
      <c r="AO813" s="308">
        <v>427</v>
      </c>
      <c r="AP813" s="308">
        <v>420</v>
      </c>
      <c r="AQ813" s="308">
        <v>424.84</v>
      </c>
      <c r="AR813" s="371">
        <v>424.31</v>
      </c>
      <c r="AS813" s="312">
        <v>0.43</v>
      </c>
      <c r="AT813" s="372">
        <v>0.75</v>
      </c>
      <c r="AU813" s="369"/>
      <c r="AV813" s="312"/>
      <c r="AW813" s="370">
        <v>2.01640467</v>
      </c>
      <c r="AX813" s="370">
        <v>2.1969602300000002</v>
      </c>
      <c r="AY813" s="370"/>
      <c r="AZ813" s="312">
        <f>_xll.SRS1Splines.Functions25.Linear_Interp(V_NNG3A!$H$4:$H$12,V_NNG3A!$I$4:$I$12,BF813)</f>
        <v>12.1827500000001</v>
      </c>
      <c r="BA813" s="312">
        <f>(AZ813/V_NNG3A!$I$8)*100</f>
        <v>87.962093862816602</v>
      </c>
      <c r="BB813" s="308">
        <f>_xll.SRS1Splines.Functions25.Linear_Interp(V_NNG3A!$H$4:$H$12,V_NNG3A!$J$4:$J$12,BF813)</f>
        <v>1.1951637931036301</v>
      </c>
      <c r="BC813" s="308">
        <f>IFERROR((AZ813-V_NNG3A!$J$20) / (V_NNG3A!$J$19-V_NNG3A!$J$20) * 100, 0)</f>
        <v>41.753704372971654</v>
      </c>
      <c r="BD813" s="308">
        <v>1050</v>
      </c>
      <c r="BE813" s="308">
        <v>1047</v>
      </c>
      <c r="BF813" s="374">
        <v>1048.6500000000001</v>
      </c>
      <c r="BG813" s="312">
        <v>6.2759999999999996E-2</v>
      </c>
      <c r="BH813" s="372">
        <v>6.5449999999999994E-2</v>
      </c>
      <c r="BI813" s="369"/>
      <c r="BJ813" s="312"/>
      <c r="BK813" s="370">
        <v>0.16875761166747499</v>
      </c>
      <c r="BL813" s="370">
        <v>0</v>
      </c>
      <c r="BM813" s="370">
        <f t="shared" si="9"/>
        <v>0.16875761166747499</v>
      </c>
      <c r="BN813" s="312">
        <f>_xll.SRS1Splines.Functions25.Linear_Interp(V_XNN1!$K$3:$K$8,V_XNN1!$L$3:$L$8,BT813)</f>
        <v>0.03</v>
      </c>
      <c r="BO813" s="312">
        <f>(BN813/V_XNN1!$L$7)*100</f>
        <v>14.285714285714285</v>
      </c>
      <c r="BP813" s="312">
        <f>_xll.SRS1Splines.Functions25.Linear_Interp(V_XNN1!$K$3:$K$8,V_XNN1!$M$3:$M$8,BT813)</f>
        <v>-0.126</v>
      </c>
      <c r="BQ813" s="308">
        <f>IFERROR((BN813 - V_XNN1!$M$16) / (V_XNN1!$M$15- V_XNN1!$M$16) * 100, 0)</f>
        <v>-484.67966573816142</v>
      </c>
      <c r="BR813" s="308">
        <v>252</v>
      </c>
      <c r="BS813" s="308">
        <v>249</v>
      </c>
      <c r="BT813" s="374">
        <v>245.5</v>
      </c>
      <c r="BU813" s="312">
        <v>0</v>
      </c>
      <c r="BV813" s="372">
        <v>0</v>
      </c>
      <c r="BW813" s="369"/>
      <c r="BX813" s="312"/>
      <c r="BY813" s="370"/>
      <c r="BZ813" s="370"/>
      <c r="CA813" s="370"/>
      <c r="CB813" s="312"/>
      <c r="CC813" s="312"/>
      <c r="CD813" s="308"/>
      <c r="CE813" s="312"/>
      <c r="CF813" s="312"/>
      <c r="CG813" s="312"/>
      <c r="CH813" s="312"/>
      <c r="CI813" s="384"/>
      <c r="CJ813" s="312"/>
      <c r="CK813" s="372"/>
      <c r="CL813" s="369"/>
      <c r="CM813" s="312"/>
      <c r="CN813" s="370"/>
      <c r="CO813" s="370"/>
      <c r="CP813" s="370"/>
      <c r="CQ813" s="312"/>
      <c r="CR813" s="312"/>
      <c r="CS813" s="308"/>
      <c r="CT813" s="312"/>
      <c r="CU813" s="312"/>
      <c r="CV813" s="312"/>
      <c r="CW813" s="312"/>
      <c r="CX813" s="384"/>
      <c r="CY813" s="312"/>
      <c r="CZ813" s="372"/>
    </row>
    <row r="814" spans="1:104" s="1" customFormat="1" hidden="1">
      <c r="A814" s="270">
        <v>45373</v>
      </c>
      <c r="B814" s="380"/>
      <c r="C814" s="381"/>
      <c r="D814" s="382"/>
      <c r="E814" s="382"/>
      <c r="F814" s="382"/>
      <c r="G814" s="312"/>
      <c r="H814" s="308"/>
      <c r="I814" s="308"/>
      <c r="J814" s="308"/>
      <c r="K814" s="308"/>
      <c r="L814" s="308"/>
      <c r="M814" s="371"/>
      <c r="N814" s="371"/>
      <c r="O814" s="312"/>
      <c r="P814" s="383"/>
      <c r="Q814" s="369">
        <v>0</v>
      </c>
      <c r="R814" s="312"/>
      <c r="S814" s="370">
        <v>0.20649600000000001</v>
      </c>
      <c r="T814" s="370">
        <v>4.1729656000000004</v>
      </c>
      <c r="U814" s="370">
        <v>0</v>
      </c>
      <c r="V814" s="312">
        <f>_xll.SRS1Splines.Functions25.Linear_Interp(V_NK3!$P$8:$P$32,V_NK3!$R$8:$R$32,AC814)</f>
        <v>429.90216349999901</v>
      </c>
      <c r="W814" s="312">
        <f>(V814/V_NK3!$R$28)*100</f>
        <v>79.29621561517844</v>
      </c>
      <c r="X814" s="308">
        <f>V814-V_NK3!$R$8</f>
        <v>373.32351149999903</v>
      </c>
      <c r="Y814" s="308">
        <f>IFERROR((V814 - V_NK3!$V$10) / (V_NK3!$V$9- V_NK3!$V$10) * 100, 0)</f>
        <v>76.883801618871743</v>
      </c>
      <c r="Z814" s="308">
        <v>541.79999999999995</v>
      </c>
      <c r="AA814" s="308">
        <v>521</v>
      </c>
      <c r="AB814" s="312">
        <v>539.09</v>
      </c>
      <c r="AC814" s="371">
        <v>537.9</v>
      </c>
      <c r="AD814" s="308">
        <v>0.36</v>
      </c>
      <c r="AE814" s="372">
        <v>0.98419000000000001</v>
      </c>
      <c r="AF814" s="373">
        <v>0</v>
      </c>
      <c r="AG814" s="312"/>
      <c r="AH814" s="370">
        <v>3.8238127200000007</v>
      </c>
      <c r="AI814" s="370">
        <v>2.9506679999999998</v>
      </c>
      <c r="AJ814" s="370"/>
      <c r="AK814" s="312">
        <f>_xll.SRS1Splines.Functions25.Linear_Interp(V_NK2!$R$10:$R$21,V_NK2!$T$10:$T$21,AR814)</f>
        <v>60.784371428600998</v>
      </c>
      <c r="AL814" s="312">
        <f>(AK814/V_NK2!$T$18)*100</f>
        <v>85.132172869189077</v>
      </c>
      <c r="AM814" s="308">
        <f>AK814-V_NK2!$T$11</f>
        <v>19.964371428573202</v>
      </c>
      <c r="AN814" s="308">
        <f>IFERROR((AK814 - V_NK2!$X$12) / (V_NK2!$X$11- V_NK2!$X$12) * 100, 0)</f>
        <v>65.285714285723287</v>
      </c>
      <c r="AO814" s="308">
        <v>427</v>
      </c>
      <c r="AP814" s="308">
        <v>420</v>
      </c>
      <c r="AQ814" s="308">
        <v>425.02</v>
      </c>
      <c r="AR814" s="371">
        <v>424.57</v>
      </c>
      <c r="AS814" s="312">
        <v>0.43</v>
      </c>
      <c r="AT814" s="372">
        <v>0.68</v>
      </c>
      <c r="AU814" s="369"/>
      <c r="AV814" s="312"/>
      <c r="AW814" s="370">
        <v>1.93263468</v>
      </c>
      <c r="AX814" s="370">
        <v>1.96272727</v>
      </c>
      <c r="AY814" s="370"/>
      <c r="AZ814" s="312">
        <f>_xll.SRS1Splines.Functions25.Linear_Interp(V_NNG3A!$H$4:$H$12,V_NNG3A!$I$4:$I$12,BF814)</f>
        <v>12.1704000000001</v>
      </c>
      <c r="BA814" s="312">
        <f>(AZ814/V_NNG3A!$I$8)*100</f>
        <v>87.872924187726355</v>
      </c>
      <c r="BB814" s="308">
        <f>_xll.SRS1Splines.Functions25.Linear_Interp(V_NNG3A!$H$4:$H$12,V_NNG3A!$J$4:$J$12,BF814)</f>
        <v>1.18281379310364</v>
      </c>
      <c r="BC814" s="308">
        <f>IFERROR((AZ814-V_NNG3A!$J$20) / (V_NNG3A!$J$19-V_NNG3A!$J$20) * 100, 0)</f>
        <v>41.322250331289951</v>
      </c>
      <c r="BD814" s="308">
        <v>1050</v>
      </c>
      <c r="BE814" s="308">
        <v>1047</v>
      </c>
      <c r="BF814" s="374">
        <v>1048.6400000000001</v>
      </c>
      <c r="BG814" s="312">
        <v>6.2759999999999996E-2</v>
      </c>
      <c r="BH814" s="372">
        <v>5.8389999999999997E-2</v>
      </c>
      <c r="BI814" s="369"/>
      <c r="BJ814" s="312"/>
      <c r="BK814" s="370">
        <v>0.17055761166747499</v>
      </c>
      <c r="BL814" s="370">
        <v>0</v>
      </c>
      <c r="BM814" s="370">
        <f t="shared" si="9"/>
        <v>0.17055761166747499</v>
      </c>
      <c r="BN814" s="312">
        <f>_xll.SRS1Splines.Functions25.Linear_Interp(V_XNN1!$K$3:$K$8,V_XNN1!$L$3:$L$8,BT814)</f>
        <v>3.3599999999999797E-2</v>
      </c>
      <c r="BO814" s="312">
        <f>(BN814/V_XNN1!$L$7)*100</f>
        <v>15.999999999999904</v>
      </c>
      <c r="BP814" s="312">
        <f>_xll.SRS1Splines.Functions25.Linear_Interp(V_XNN1!$K$3:$K$8,V_XNN1!$M$3:$M$8,BT814)</f>
        <v>-0.12239999999999999</v>
      </c>
      <c r="BQ814" s="308">
        <f>IFERROR((BN814 - V_XNN1!$M$16) / (V_XNN1!$M$15- V_XNN1!$M$16) * 100, 0)</f>
        <v>-473.53760445682502</v>
      </c>
      <c r="BR814" s="308">
        <v>252</v>
      </c>
      <c r="BS814" s="308">
        <v>249</v>
      </c>
      <c r="BT814" s="374">
        <v>245.6</v>
      </c>
      <c r="BU814" s="312">
        <v>0</v>
      </c>
      <c r="BV814" s="372">
        <v>0</v>
      </c>
      <c r="BW814" s="369"/>
      <c r="BX814" s="312"/>
      <c r="BY814" s="370"/>
      <c r="BZ814" s="370"/>
      <c r="CA814" s="370"/>
      <c r="CB814" s="312"/>
      <c r="CC814" s="312"/>
      <c r="CD814" s="308"/>
      <c r="CE814" s="312"/>
      <c r="CF814" s="312"/>
      <c r="CG814" s="312"/>
      <c r="CH814" s="312"/>
      <c r="CI814" s="384"/>
      <c r="CJ814" s="312"/>
      <c r="CK814" s="372"/>
      <c r="CL814" s="369"/>
      <c r="CM814" s="312"/>
      <c r="CN814" s="370"/>
      <c r="CO814" s="370"/>
      <c r="CP814" s="370"/>
      <c r="CQ814" s="312"/>
      <c r="CR814" s="312"/>
      <c r="CS814" s="308"/>
      <c r="CT814" s="312"/>
      <c r="CU814" s="312"/>
      <c r="CV814" s="312"/>
      <c r="CW814" s="312"/>
      <c r="CX814" s="384"/>
      <c r="CY814" s="312"/>
      <c r="CZ814" s="372"/>
    </row>
    <row r="815" spans="1:104" s="1" customFormat="1" hidden="1">
      <c r="A815" s="270">
        <v>45374</v>
      </c>
      <c r="B815" s="380"/>
      <c r="C815" s="381"/>
      <c r="D815" s="382"/>
      <c r="E815" s="382"/>
      <c r="F815" s="382"/>
      <c r="G815" s="312"/>
      <c r="H815" s="308"/>
      <c r="I815" s="308"/>
      <c r="J815" s="308"/>
      <c r="K815" s="308"/>
      <c r="L815" s="308"/>
      <c r="M815" s="371"/>
      <c r="N815" s="371"/>
      <c r="O815" s="312"/>
      <c r="P815" s="383"/>
      <c r="Q815" s="369">
        <v>0</v>
      </c>
      <c r="R815" s="312"/>
      <c r="S815" s="370">
        <v>0.27201850437714853</v>
      </c>
      <c r="T815" s="370">
        <v>3.9314976000000001</v>
      </c>
      <c r="U815" s="370">
        <v>0</v>
      </c>
      <c r="V815" s="312">
        <f>_xll.SRS1Splines.Functions25.Linear_Interp(V_NK3!$P$8:$P$32,V_NK3!$R$8:$R$32,AC815)</f>
        <v>425.86227409999901</v>
      </c>
      <c r="W815" s="312">
        <f>(V815/V_NK3!$R$28)*100</f>
        <v>78.551050858816666</v>
      </c>
      <c r="X815" s="308">
        <f>V815-V_NK3!$R$8</f>
        <v>369.28362209999904</v>
      </c>
      <c r="Y815" s="308">
        <f>IFERROR((V815 - V_NK3!$V$10) / (V_NK3!$V$9- V_NK3!$V$10) * 100, 0)</f>
        <v>76.051809939741219</v>
      </c>
      <c r="Z815" s="308">
        <v>541.79999999999995</v>
      </c>
      <c r="AA815" s="308">
        <v>521</v>
      </c>
      <c r="AB815" s="312">
        <v>539.09</v>
      </c>
      <c r="AC815" s="371">
        <v>537.78</v>
      </c>
      <c r="AD815" s="308">
        <v>0.36</v>
      </c>
      <c r="AE815" s="372">
        <v>0.92724000000000006</v>
      </c>
      <c r="AF815" s="373">
        <v>0</v>
      </c>
      <c r="AG815" s="312"/>
      <c r="AH815" s="370">
        <v>3.6281139464444592</v>
      </c>
      <c r="AI815" s="370">
        <v>3.6886920000000001</v>
      </c>
      <c r="AJ815" s="370"/>
      <c r="AK815" s="312">
        <f>_xll.SRS1Splines.Functions25.Linear_Interp(V_NK2!$R$10:$R$21,V_NK2!$T$10:$T$21,AR815)</f>
        <v>60.565942857172303</v>
      </c>
      <c r="AL815" s="312">
        <f>(AK815/V_NK2!$T$18)*100</f>
        <v>84.826250500241315</v>
      </c>
      <c r="AM815" s="308">
        <f>AK815-V_NK2!$T$11</f>
        <v>19.745942857144506</v>
      </c>
      <c r="AN815" s="308">
        <f>IFERROR((AK815 - V_NK2!$X$12) / (V_NK2!$X$11- V_NK2!$X$12) * 100, 0)</f>
        <v>64.571428571437124</v>
      </c>
      <c r="AO815" s="308">
        <v>427</v>
      </c>
      <c r="AP815" s="308">
        <v>420</v>
      </c>
      <c r="AQ815" s="308">
        <v>425</v>
      </c>
      <c r="AR815" s="371">
        <v>424.52</v>
      </c>
      <c r="AS815" s="312">
        <v>0.43</v>
      </c>
      <c r="AT815" s="372">
        <v>0.86</v>
      </c>
      <c r="AU815" s="369"/>
      <c r="AV815" s="312"/>
      <c r="AW815" s="370">
        <v>6.94589794</v>
      </c>
      <c r="AX815" s="370">
        <v>5.8926572000000004</v>
      </c>
      <c r="AY815" s="370"/>
      <c r="AZ815" s="312">
        <f>_xll.SRS1Splines.Functions25.Linear_Interp(V_NNG3A!$H$4:$H$12,V_NNG3A!$I$4:$I$12,BF815)</f>
        <v>12.602650000000001</v>
      </c>
      <c r="BA815" s="312">
        <f>(AZ815/V_NNG3A!$I$8)*100</f>
        <v>90.993862815884484</v>
      </c>
      <c r="BB815" s="308">
        <f>_xll.SRS1Splines.Functions25.Linear_Interp(V_NNG3A!$H$4:$H$12,V_NNG3A!$J$4:$J$12,BF815)</f>
        <v>1.6150637931035301</v>
      </c>
      <c r="BC815" s="308">
        <f>IFERROR((AZ815-V_NNG3A!$J$20) / (V_NNG3A!$J$19-V_NNG3A!$J$20) * 100, 0)</f>
        <v>56.42314179014658</v>
      </c>
      <c r="BD815" s="308">
        <v>1050</v>
      </c>
      <c r="BE815" s="308">
        <v>1047</v>
      </c>
      <c r="BF815" s="374">
        <v>1048.99</v>
      </c>
      <c r="BG815" s="312">
        <v>6.2759999999999996E-2</v>
      </c>
      <c r="BH815" s="372">
        <v>0.17574000000000001</v>
      </c>
      <c r="BI815" s="369"/>
      <c r="BJ815" s="312"/>
      <c r="BK815" s="370">
        <v>0.19785761166747498</v>
      </c>
      <c r="BL815" s="370">
        <v>0</v>
      </c>
      <c r="BM815" s="370">
        <f t="shared" si="9"/>
        <v>0.19785761166747498</v>
      </c>
      <c r="BN815" s="312">
        <f>_xll.SRS1Splines.Functions25.Linear_Interp(V_XNN1!$K$3:$K$8,V_XNN1!$L$3:$L$8,BT815)</f>
        <v>3.1800000000000397E-2</v>
      </c>
      <c r="BO815" s="312">
        <f>(BN815/V_XNN1!$L$7)*100</f>
        <v>15.142857142857332</v>
      </c>
      <c r="BP815" s="312">
        <f>_xll.SRS1Splines.Functions25.Linear_Interp(V_XNN1!$K$3:$K$8,V_XNN1!$M$3:$M$8,BT815)</f>
        <v>-0.1242</v>
      </c>
      <c r="BQ815" s="308">
        <f>IFERROR((BN815 - V_XNN1!$M$16) / (V_XNN1!$M$15- V_XNN1!$M$16) * 100, 0)</f>
        <v>-479.10863509749174</v>
      </c>
      <c r="BR815" s="308">
        <v>252</v>
      </c>
      <c r="BS815" s="308">
        <v>249</v>
      </c>
      <c r="BT815" s="374">
        <v>245.55</v>
      </c>
      <c r="BU815" s="312">
        <v>0</v>
      </c>
      <c r="BV815" s="372">
        <v>0</v>
      </c>
      <c r="BW815" s="369"/>
      <c r="BX815" s="312"/>
      <c r="BY815" s="370"/>
      <c r="BZ815" s="370"/>
      <c r="CA815" s="370"/>
      <c r="CB815" s="312"/>
      <c r="CC815" s="312"/>
      <c r="CD815" s="308"/>
      <c r="CE815" s="312"/>
      <c r="CF815" s="312"/>
      <c r="CG815" s="312"/>
      <c r="CH815" s="312"/>
      <c r="CI815" s="384"/>
      <c r="CJ815" s="312"/>
      <c r="CK815" s="372"/>
      <c r="CL815" s="369"/>
      <c r="CM815" s="312"/>
      <c r="CN815" s="370"/>
      <c r="CO815" s="370"/>
      <c r="CP815" s="370"/>
      <c r="CQ815" s="312"/>
      <c r="CR815" s="312"/>
      <c r="CS815" s="308"/>
      <c r="CT815" s="312"/>
      <c r="CU815" s="312"/>
      <c r="CV815" s="312"/>
      <c r="CW815" s="312"/>
      <c r="CX815" s="384"/>
      <c r="CY815" s="312"/>
      <c r="CZ815" s="372"/>
    </row>
    <row r="816" spans="1:104" s="1" customFormat="1" hidden="1">
      <c r="A816" s="270">
        <v>45375</v>
      </c>
      <c r="B816" s="380"/>
      <c r="C816" s="381"/>
      <c r="D816" s="382"/>
      <c r="E816" s="382"/>
      <c r="F816" s="382"/>
      <c r="G816" s="312"/>
      <c r="H816" s="308"/>
      <c r="I816" s="308"/>
      <c r="J816" s="308"/>
      <c r="K816" s="308"/>
      <c r="L816" s="308"/>
      <c r="M816" s="371"/>
      <c r="N816" s="371"/>
      <c r="O816" s="312"/>
      <c r="P816" s="383"/>
      <c r="Q816" s="369">
        <v>0</v>
      </c>
      <c r="R816" s="312"/>
      <c r="S816" s="370">
        <v>0.2689414045393847</v>
      </c>
      <c r="T816" s="370">
        <v>4.5097912000000004</v>
      </c>
      <c r="U816" s="370">
        <v>0</v>
      </c>
      <c r="V816" s="312">
        <f>_xll.SRS1Splines.Functions25.Linear_Interp(V_NK3!$P$8:$P$32,V_NK3!$R$8:$R$32,AC816)</f>
        <v>421.485727249999</v>
      </c>
      <c r="W816" s="312">
        <f>(V816/V_NK3!$R$28)*100</f>
        <v>77.743789039424755</v>
      </c>
      <c r="X816" s="308">
        <f>V816-V_NK3!$R$8</f>
        <v>364.90707524999902</v>
      </c>
      <c r="Y816" s="308">
        <f>IFERROR((V816 - V_NK3!$V$10) / (V_NK3!$V$9- V_NK3!$V$10) * 100, 0)</f>
        <v>75.15048562068317</v>
      </c>
      <c r="Z816" s="308">
        <v>541.79999999999995</v>
      </c>
      <c r="AA816" s="308">
        <v>521</v>
      </c>
      <c r="AB816" s="312">
        <v>539.09</v>
      </c>
      <c r="AC816" s="371">
        <v>537.65</v>
      </c>
      <c r="AD816" s="308">
        <v>0.36</v>
      </c>
      <c r="AE816" s="372">
        <v>1.0636300000000001</v>
      </c>
      <c r="AF816" s="373">
        <v>0</v>
      </c>
      <c r="AG816" s="312"/>
      <c r="AH816" s="370">
        <v>4.1475627434979971</v>
      </c>
      <c r="AI816" s="370">
        <v>3.3596639999999995</v>
      </c>
      <c r="AJ816" s="370"/>
      <c r="AK816" s="312">
        <f>_xll.SRS1Splines.Functions25.Linear_Interp(V_NK2!$R$10:$R$21,V_NK2!$T$10:$T$21,AR816)</f>
        <v>61.3086000000296</v>
      </c>
      <c r="AL816" s="312">
        <f>(AK816/V_NK2!$T$18)*100</f>
        <v>85.866386554663293</v>
      </c>
      <c r="AM816" s="308">
        <f>AK816-V_NK2!$T$11</f>
        <v>20.488600000001803</v>
      </c>
      <c r="AN816" s="308">
        <f>IFERROR((AK816 - V_NK2!$X$12) / (V_NK2!$X$11- V_NK2!$X$12) * 100, 0)</f>
        <v>67.00000000000918</v>
      </c>
      <c r="AO816" s="308">
        <v>427</v>
      </c>
      <c r="AP816" s="308">
        <v>420</v>
      </c>
      <c r="AQ816" s="308">
        <v>424.97</v>
      </c>
      <c r="AR816" s="371">
        <v>424.69</v>
      </c>
      <c r="AS816" s="312">
        <v>0.43</v>
      </c>
      <c r="AT816" s="372">
        <v>0.78</v>
      </c>
      <c r="AU816" s="369"/>
      <c r="AV816" s="312"/>
      <c r="AW816" s="370">
        <v>2.5145337799999998</v>
      </c>
      <c r="AX816" s="370">
        <v>3.2367560000000002</v>
      </c>
      <c r="AY816" s="370"/>
      <c r="AZ816" s="312">
        <f>_xll.SRS1Splines.Functions25.Linear_Interp(V_NNG3A!$H$4:$H$12,V_NNG3A!$I$4:$I$12,BF816)</f>
        <v>12.30625</v>
      </c>
      <c r="BA816" s="312">
        <f>(AZ816/V_NNG3A!$I$8)*100</f>
        <v>88.853790613718417</v>
      </c>
      <c r="BB816" s="308">
        <f>_xll.SRS1Splines.Functions25.Linear_Interp(V_NNG3A!$H$4:$H$12,V_NNG3A!$J$4:$J$12,BF816)</f>
        <v>1.3186637931035201</v>
      </c>
      <c r="BC816" s="308">
        <f>IFERROR((AZ816-V_NNG3A!$J$20) / (V_NNG3A!$J$19-V_NNG3A!$J$20) * 100, 0)</f>
        <v>46.068244789785354</v>
      </c>
      <c r="BD816" s="308">
        <v>1050</v>
      </c>
      <c r="BE816" s="308">
        <v>1047</v>
      </c>
      <c r="BF816" s="374">
        <v>1048.75</v>
      </c>
      <c r="BG816" s="312">
        <v>6.2759999999999996E-2</v>
      </c>
      <c r="BH816" s="372">
        <v>9.5549999999999996E-2</v>
      </c>
      <c r="BI816" s="369"/>
      <c r="BJ816" s="312"/>
      <c r="BK816" s="370">
        <v>0.148757611667475</v>
      </c>
      <c r="BL816" s="370">
        <v>0</v>
      </c>
      <c r="BM816" s="370">
        <f t="shared" si="9"/>
        <v>0.148757611667475</v>
      </c>
      <c r="BN816" s="312">
        <f>_xll.SRS1Splines.Functions25.Linear_Interp(V_XNN1!$K$3:$K$8,V_XNN1!$L$3:$L$8,BT816)</f>
        <v>3.1800000000000397E-2</v>
      </c>
      <c r="BO816" s="312">
        <f>(BN816/V_XNN1!$L$7)*100</f>
        <v>15.142857142857332</v>
      </c>
      <c r="BP816" s="312">
        <f>_xll.SRS1Splines.Functions25.Linear_Interp(V_XNN1!$K$3:$K$8,V_XNN1!$M$3:$M$8,BT816)</f>
        <v>-0.1242</v>
      </c>
      <c r="BQ816" s="308">
        <f>IFERROR((BN816 - V_XNN1!$M$16) / (V_XNN1!$M$15- V_XNN1!$M$16) * 100, 0)</f>
        <v>-479.10863509749174</v>
      </c>
      <c r="BR816" s="308">
        <v>252</v>
      </c>
      <c r="BS816" s="308">
        <v>249</v>
      </c>
      <c r="BT816" s="374">
        <v>245.55</v>
      </c>
      <c r="BU816" s="312">
        <v>0</v>
      </c>
      <c r="BV816" s="372">
        <v>0</v>
      </c>
      <c r="BW816" s="369"/>
      <c r="BX816" s="312"/>
      <c r="BY816" s="370"/>
      <c r="BZ816" s="370"/>
      <c r="CA816" s="370"/>
      <c r="CB816" s="312"/>
      <c r="CC816" s="312"/>
      <c r="CD816" s="308"/>
      <c r="CE816" s="312"/>
      <c r="CF816" s="312"/>
      <c r="CG816" s="312"/>
      <c r="CH816" s="312"/>
      <c r="CI816" s="384"/>
      <c r="CJ816" s="312"/>
      <c r="CK816" s="372"/>
      <c r="CL816" s="369"/>
      <c r="CM816" s="312"/>
      <c r="CN816" s="370"/>
      <c r="CO816" s="370"/>
      <c r="CP816" s="370"/>
      <c r="CQ816" s="312"/>
      <c r="CR816" s="312"/>
      <c r="CS816" s="308"/>
      <c r="CT816" s="312"/>
      <c r="CU816" s="312"/>
      <c r="CV816" s="312"/>
      <c r="CW816" s="312"/>
      <c r="CX816" s="384"/>
      <c r="CY816" s="312"/>
      <c r="CZ816" s="372"/>
    </row>
    <row r="817" spans="1:104" s="1" customFormat="1" hidden="1">
      <c r="A817" s="270">
        <v>45376</v>
      </c>
      <c r="B817" s="380"/>
      <c r="C817" s="381"/>
      <c r="D817" s="382"/>
      <c r="E817" s="382"/>
      <c r="F817" s="382"/>
      <c r="G817" s="312"/>
      <c r="H817" s="308"/>
      <c r="I817" s="308"/>
      <c r="J817" s="308"/>
      <c r="K817" s="308"/>
      <c r="L817" s="308"/>
      <c r="M817" s="371"/>
      <c r="N817" s="371"/>
      <c r="O817" s="312"/>
      <c r="P817" s="383"/>
      <c r="Q817" s="369">
        <v>0.8</v>
      </c>
      <c r="R817" s="312"/>
      <c r="S817" s="370">
        <v>0.36161369194564874</v>
      </c>
      <c r="T817" s="370">
        <v>4.0648456000000008</v>
      </c>
      <c r="U817" s="370">
        <v>0</v>
      </c>
      <c r="V817" s="312">
        <f>_xll.SRS1Splines.Functions25.Linear_Interp(V_NK3!$P$8:$P$32,V_NK3!$R$8:$R$32,AC817)</f>
        <v>417.78249529999903</v>
      </c>
      <c r="W817" s="312">
        <f>(V817/V_NK3!$R$28)*100</f>
        <v>77.060721346093132</v>
      </c>
      <c r="X817" s="308">
        <f>V817-V_NK3!$R$8</f>
        <v>361.20384329999905</v>
      </c>
      <c r="Y817" s="308">
        <f>IFERROR((V817 - V_NK3!$V$10) / (V_NK3!$V$9- V_NK3!$V$10) * 100, 0)</f>
        <v>74.387826581480212</v>
      </c>
      <c r="Z817" s="308">
        <v>541.79999999999995</v>
      </c>
      <c r="AA817" s="308">
        <v>521</v>
      </c>
      <c r="AB817" s="312">
        <v>539.09</v>
      </c>
      <c r="AC817" s="371">
        <v>537.54</v>
      </c>
      <c r="AD817" s="308">
        <v>0.36</v>
      </c>
      <c r="AE817" s="372">
        <v>0.95869000000000004</v>
      </c>
      <c r="AF817" s="373">
        <v>0</v>
      </c>
      <c r="AG817" s="312"/>
      <c r="AH817" s="370">
        <v>3.7776935583420648</v>
      </c>
      <c r="AI817" s="370">
        <v>3.7694999999999999</v>
      </c>
      <c r="AJ817" s="370"/>
      <c r="AK817" s="312">
        <f>_xll.SRS1Splines.Functions25.Linear_Interp(V_NK2!$R$10:$R$21,V_NK2!$T$10:$T$21,AR817)</f>
        <v>61.614400000029597</v>
      </c>
      <c r="AL817" s="312">
        <f>(AK817/V_NK2!$T$18)*100</f>
        <v>86.294677871189904</v>
      </c>
      <c r="AM817" s="308">
        <f>AK817-V_NK2!$T$11</f>
        <v>20.794400000001801</v>
      </c>
      <c r="AN817" s="308">
        <f>IFERROR((AK817 - V_NK2!$X$12) / (V_NK2!$X$11- V_NK2!$X$12) * 100, 0)</f>
        <v>68.000000000009237</v>
      </c>
      <c r="AO817" s="308">
        <v>427</v>
      </c>
      <c r="AP817" s="308">
        <v>420</v>
      </c>
      <c r="AQ817" s="308">
        <v>425.15</v>
      </c>
      <c r="AR817" s="371">
        <v>424.76</v>
      </c>
      <c r="AS817" s="312">
        <v>0.43</v>
      </c>
      <c r="AT817" s="372">
        <v>0.87</v>
      </c>
      <c r="AU817" s="369"/>
      <c r="AV817" s="312"/>
      <c r="AW817" s="370">
        <v>1.99363636</v>
      </c>
      <c r="AX817" s="370">
        <v>1.99363636</v>
      </c>
      <c r="AY817" s="370"/>
      <c r="AZ817" s="312">
        <f>_xll.SRS1Splines.Functions25.Linear_Interp(V_NNG3A!$H$4:$H$12,V_NNG3A!$I$4:$I$12,BF817)</f>
        <v>12.30625</v>
      </c>
      <c r="BA817" s="312">
        <f>(AZ817/V_NNG3A!$I$8)*100</f>
        <v>88.853790613718417</v>
      </c>
      <c r="BB817" s="308">
        <f>_xll.SRS1Splines.Functions25.Linear_Interp(V_NNG3A!$H$4:$H$12,V_NNG3A!$J$4:$J$12,BF817)</f>
        <v>1.3186637931035201</v>
      </c>
      <c r="BC817" s="308">
        <f>IFERROR((AZ817-V_NNG3A!$J$20) / (V_NNG3A!$J$19-V_NNG3A!$J$20) * 100, 0)</f>
        <v>46.068244789785354</v>
      </c>
      <c r="BD817" s="308">
        <v>1050</v>
      </c>
      <c r="BE817" s="308">
        <v>1047</v>
      </c>
      <c r="BF817" s="374">
        <v>1048.75</v>
      </c>
      <c r="BG817" s="312">
        <v>6.2759999999999996E-2</v>
      </c>
      <c r="BH817" s="372">
        <v>5.7770000000000002E-2</v>
      </c>
      <c r="BI817" s="369"/>
      <c r="BJ817" s="312"/>
      <c r="BK817" s="370">
        <v>0.148757611667475</v>
      </c>
      <c r="BL817" s="370">
        <v>0</v>
      </c>
      <c r="BM817" s="370">
        <f t="shared" si="9"/>
        <v>0.148757611667475</v>
      </c>
      <c r="BN817" s="312">
        <f>_xll.SRS1Splines.Functions25.Linear_Interp(V_XNN1!$K$3:$K$8,V_XNN1!$L$3:$L$8,BT817)</f>
        <v>3.1800000000000397E-2</v>
      </c>
      <c r="BO817" s="312">
        <f>(BN817/V_XNN1!$L$7)*100</f>
        <v>15.142857142857332</v>
      </c>
      <c r="BP817" s="312">
        <f>_xll.SRS1Splines.Functions25.Linear_Interp(V_XNN1!$K$3:$K$8,V_XNN1!$M$3:$M$8,BT817)</f>
        <v>-0.1242</v>
      </c>
      <c r="BQ817" s="308">
        <f>IFERROR((BN817 - V_XNN1!$M$16) / (V_XNN1!$M$15- V_XNN1!$M$16) * 100, 0)</f>
        <v>-479.10863509749174</v>
      </c>
      <c r="BR817" s="308">
        <v>252</v>
      </c>
      <c r="BS817" s="308">
        <v>249</v>
      </c>
      <c r="BT817" s="374">
        <v>245.55</v>
      </c>
      <c r="BU817" s="312">
        <v>0</v>
      </c>
      <c r="BV817" s="372">
        <v>0</v>
      </c>
      <c r="BW817" s="369"/>
      <c r="BX817" s="312"/>
      <c r="BY817" s="370"/>
      <c r="BZ817" s="370"/>
      <c r="CA817" s="370"/>
      <c r="CB817" s="312"/>
      <c r="CC817" s="312"/>
      <c r="CD817" s="308"/>
      <c r="CE817" s="312"/>
      <c r="CF817" s="312"/>
      <c r="CG817" s="312"/>
      <c r="CH817" s="312"/>
      <c r="CI817" s="384"/>
      <c r="CJ817" s="312"/>
      <c r="CK817" s="372"/>
      <c r="CL817" s="369"/>
      <c r="CM817" s="312"/>
      <c r="CN817" s="370"/>
      <c r="CO817" s="370"/>
      <c r="CP817" s="370"/>
      <c r="CQ817" s="312"/>
      <c r="CR817" s="312"/>
      <c r="CS817" s="308"/>
      <c r="CT817" s="312"/>
      <c r="CU817" s="312"/>
      <c r="CV817" s="312"/>
      <c r="CW817" s="312"/>
      <c r="CX817" s="384"/>
      <c r="CY817" s="312"/>
      <c r="CZ817" s="372"/>
    </row>
    <row r="818" spans="1:104" s="1" customFormat="1" hidden="1">
      <c r="A818" s="270">
        <v>45377</v>
      </c>
      <c r="B818" s="380"/>
      <c r="C818" s="381"/>
      <c r="D818" s="382"/>
      <c r="E818" s="382"/>
      <c r="F818" s="382"/>
      <c r="G818" s="312"/>
      <c r="H818" s="308"/>
      <c r="I818" s="308"/>
      <c r="J818" s="308"/>
      <c r="K818" s="308"/>
      <c r="L818" s="308"/>
      <c r="M818" s="371"/>
      <c r="N818" s="371"/>
      <c r="O818" s="312"/>
      <c r="P818" s="383"/>
      <c r="Q818" s="369">
        <v>0</v>
      </c>
      <c r="R818" s="312"/>
      <c r="S818" s="370">
        <v>0.17452799999999999</v>
      </c>
      <c r="T818" s="370">
        <v>3.4584408</v>
      </c>
      <c r="U818" s="370">
        <v>0</v>
      </c>
      <c r="V818" s="312">
        <f>_xll.SRS1Splines.Functions25.Linear_Interp(V_NK3!$P$8:$P$32,V_NK3!$R$8:$R$32,AC818)</f>
        <v>414.41592080000203</v>
      </c>
      <c r="W818" s="312">
        <f>(V818/V_NK3!$R$28)*100</f>
        <v>76.439750715792215</v>
      </c>
      <c r="X818" s="308">
        <f>V818-V_NK3!$R$8</f>
        <v>357.83726880000205</v>
      </c>
      <c r="Y818" s="308">
        <f>IFERROR((V818 - V_NK3!$V$10) / (V_NK3!$V$9- V_NK3!$V$10) * 100, 0)</f>
        <v>73.694500182205402</v>
      </c>
      <c r="Z818" s="308">
        <v>541.79999999999995</v>
      </c>
      <c r="AA818" s="308">
        <v>521</v>
      </c>
      <c r="AB818" s="312">
        <v>539.09</v>
      </c>
      <c r="AC818" s="371">
        <v>537.44000000000005</v>
      </c>
      <c r="AD818" s="308">
        <v>0.36</v>
      </c>
      <c r="AE818" s="372">
        <v>0.81567000000000001</v>
      </c>
      <c r="AF818" s="373">
        <v>0</v>
      </c>
      <c r="AG818" s="312"/>
      <c r="AH818" s="370">
        <v>3.1701909599999998</v>
      </c>
      <c r="AI818" s="370">
        <v>3.0208499999999998</v>
      </c>
      <c r="AJ818" s="370"/>
      <c r="AK818" s="312">
        <f>_xll.SRS1Splines.Functions25.Linear_Interp(V_NK2!$R$10:$R$21,V_NK2!$T$10:$T$21,AR818)</f>
        <v>61.7891428571726</v>
      </c>
      <c r="AL818" s="312">
        <f>(AK818/V_NK2!$T$18)*100</f>
        <v>86.539415766348171</v>
      </c>
      <c r="AM818" s="308">
        <f>AK818-V_NK2!$T$11</f>
        <v>20.969142857144803</v>
      </c>
      <c r="AN818" s="308">
        <f>IFERROR((AK818 - V_NK2!$X$12) / (V_NK2!$X$11- V_NK2!$X$12) * 100, 0)</f>
        <v>68.571428571438304</v>
      </c>
      <c r="AO818" s="308">
        <v>427</v>
      </c>
      <c r="AP818" s="308">
        <v>420</v>
      </c>
      <c r="AQ818" s="308">
        <v>425.32</v>
      </c>
      <c r="AR818" s="371">
        <v>424.8</v>
      </c>
      <c r="AS818" s="312">
        <v>0.43</v>
      </c>
      <c r="AT818" s="372">
        <v>0.7</v>
      </c>
      <c r="AU818" s="369"/>
      <c r="AV818" s="312"/>
      <c r="AW818" s="370">
        <v>1.81308081</v>
      </c>
      <c r="AX818" s="370">
        <v>1.99363636</v>
      </c>
      <c r="AY818" s="370"/>
      <c r="AZ818" s="312">
        <f>_xll.SRS1Splines.Functions25.Linear_Interp(V_NNG3A!$H$4:$H$12,V_NNG3A!$I$4:$I$12,BF818)</f>
        <v>12.2321500000001</v>
      </c>
      <c r="BA818" s="312">
        <f>(AZ818/V_NNG3A!$I$8)*100</f>
        <v>88.318772563177617</v>
      </c>
      <c r="BB818" s="308">
        <f>_xll.SRS1Splines.Functions25.Linear_Interp(V_NNG3A!$H$4:$H$12,V_NNG3A!$J$4:$J$12,BF818)</f>
        <v>1.24456379310358</v>
      </c>
      <c r="BC818" s="308">
        <f>IFERROR((AZ818-V_NNG3A!$J$20) / (V_NNG3A!$J$19-V_NNG3A!$J$20) * 100, 0)</f>
        <v>43.479520539698534</v>
      </c>
      <c r="BD818" s="308">
        <v>1050</v>
      </c>
      <c r="BE818" s="308">
        <v>1047</v>
      </c>
      <c r="BF818" s="374">
        <v>1048.69</v>
      </c>
      <c r="BG818" s="312">
        <v>6.2759999999999996E-2</v>
      </c>
      <c r="BH818" s="372">
        <v>5.7709999999999997E-2</v>
      </c>
      <c r="BI818" s="369"/>
      <c r="BJ818" s="312"/>
      <c r="BK818" s="370">
        <v>0.148757611667475</v>
      </c>
      <c r="BL818" s="370">
        <v>0</v>
      </c>
      <c r="BM818" s="370">
        <f t="shared" si="9"/>
        <v>0.148757611667475</v>
      </c>
      <c r="BN818" s="312">
        <f>_xll.SRS1Splines.Functions25.Linear_Interp(V_XNN1!$K$3:$K$8,V_XNN1!$L$3:$L$8,BT818)</f>
        <v>3.1800000000000397E-2</v>
      </c>
      <c r="BO818" s="312">
        <f>(BN818/V_XNN1!$L$7)*100</f>
        <v>15.142857142857332</v>
      </c>
      <c r="BP818" s="312">
        <f>_xll.SRS1Splines.Functions25.Linear_Interp(V_XNN1!$K$3:$K$8,V_XNN1!$M$3:$M$8,BT818)</f>
        <v>-0.1242</v>
      </c>
      <c r="BQ818" s="308">
        <f>IFERROR((BN818 - V_XNN1!$M$16) / (V_XNN1!$M$15- V_XNN1!$M$16) * 100, 0)</f>
        <v>-479.10863509749174</v>
      </c>
      <c r="BR818" s="308">
        <v>252</v>
      </c>
      <c r="BS818" s="308">
        <v>249</v>
      </c>
      <c r="BT818" s="374">
        <v>245.55</v>
      </c>
      <c r="BU818" s="312">
        <v>0</v>
      </c>
      <c r="BV818" s="372">
        <v>0</v>
      </c>
      <c r="BW818" s="369"/>
      <c r="BX818" s="312"/>
      <c r="BY818" s="370"/>
      <c r="BZ818" s="370"/>
      <c r="CA818" s="370"/>
      <c r="CB818" s="312"/>
      <c r="CC818" s="312"/>
      <c r="CD818" s="308"/>
      <c r="CE818" s="312"/>
      <c r="CF818" s="312"/>
      <c r="CG818" s="312"/>
      <c r="CH818" s="312"/>
      <c r="CI818" s="384"/>
      <c r="CJ818" s="312"/>
      <c r="CK818" s="372"/>
      <c r="CL818" s="369"/>
      <c r="CM818" s="312"/>
      <c r="CN818" s="370"/>
      <c r="CO818" s="370"/>
      <c r="CP818" s="370"/>
      <c r="CQ818" s="312"/>
      <c r="CR818" s="312"/>
      <c r="CS818" s="308"/>
      <c r="CT818" s="312"/>
      <c r="CU818" s="312"/>
      <c r="CV818" s="312"/>
      <c r="CW818" s="312"/>
      <c r="CX818" s="384"/>
      <c r="CY818" s="312"/>
      <c r="CZ818" s="372"/>
    </row>
    <row r="819" spans="1:104" s="1" customFormat="1" hidden="1">
      <c r="A819" s="270">
        <v>45378</v>
      </c>
      <c r="B819" s="380"/>
      <c r="C819" s="381"/>
      <c r="D819" s="382"/>
      <c r="E819" s="382"/>
      <c r="F819" s="382"/>
      <c r="G819" s="312"/>
      <c r="H819" s="308"/>
      <c r="I819" s="308"/>
      <c r="J819" s="308"/>
      <c r="K819" s="308"/>
      <c r="L819" s="308"/>
      <c r="M819" s="371"/>
      <c r="N819" s="371"/>
      <c r="O819" s="312"/>
      <c r="P819" s="383"/>
      <c r="Q819" s="369">
        <v>0</v>
      </c>
      <c r="R819" s="312"/>
      <c r="S819" s="370">
        <v>0.16847999999999999</v>
      </c>
      <c r="T819" s="370">
        <v>1.7964880000000001</v>
      </c>
      <c r="U819" s="370">
        <v>0</v>
      </c>
      <c r="V819" s="312">
        <f>_xll.SRS1Splines.Functions25.Linear_Interp(V_NK3!$P$8:$P$32,V_NK3!$R$8:$R$32,AC819)</f>
        <v>412.73263355</v>
      </c>
      <c r="W819" s="312">
        <f>(V819/V_NK3!$R$28)*100</f>
        <v>76.129265400641103</v>
      </c>
      <c r="X819" s="308">
        <f>V819-V_NK3!$R$8</f>
        <v>356.15398155000003</v>
      </c>
      <c r="Y819" s="308">
        <f>IFERROR((V819 - V_NK3!$V$10) / (V_NK3!$V$9- V_NK3!$V$10) * 100, 0)</f>
        <v>73.347836982567273</v>
      </c>
      <c r="Z819" s="308">
        <v>541.79999999999995</v>
      </c>
      <c r="AA819" s="308">
        <v>521</v>
      </c>
      <c r="AB819" s="312">
        <v>539.09</v>
      </c>
      <c r="AC819" s="371">
        <v>537.39</v>
      </c>
      <c r="AD819" s="308">
        <v>0.36</v>
      </c>
      <c r="AE819" s="372">
        <v>0.42369999999999997</v>
      </c>
      <c r="AF819" s="373">
        <v>0</v>
      </c>
      <c r="AG819" s="312"/>
      <c r="AH819" s="370">
        <v>1.6724375999999999</v>
      </c>
      <c r="AI819" s="370">
        <v>1.526742</v>
      </c>
      <c r="AJ819" s="370"/>
      <c r="AK819" s="312">
        <f>_xll.SRS1Splines.Functions25.Linear_Interp(V_NK2!$R$10:$R$21,V_NK2!$T$10:$T$21,AR819)</f>
        <v>61.7891428571726</v>
      </c>
      <c r="AL819" s="312">
        <f>(AK819/V_NK2!$T$18)*100</f>
        <v>86.539415766348171</v>
      </c>
      <c r="AM819" s="308">
        <f>AK819-V_NK2!$T$11</f>
        <v>20.969142857144803</v>
      </c>
      <c r="AN819" s="308">
        <f>IFERROR((AK819 - V_NK2!$X$12) / (V_NK2!$X$11- V_NK2!$X$12) * 100, 0)</f>
        <v>68.571428571438304</v>
      </c>
      <c r="AO819" s="308">
        <v>427</v>
      </c>
      <c r="AP819" s="308">
        <v>420</v>
      </c>
      <c r="AQ819" s="308">
        <v>425.49</v>
      </c>
      <c r="AR819" s="371">
        <v>424.8</v>
      </c>
      <c r="AS819" s="312">
        <v>0.43</v>
      </c>
      <c r="AT819" s="372">
        <v>0.36</v>
      </c>
      <c r="AU819" s="369"/>
      <c r="AV819" s="312"/>
      <c r="AW819" s="370">
        <v>1.8431734</v>
      </c>
      <c r="AX819" s="370">
        <v>1.99363636</v>
      </c>
      <c r="AY819" s="370"/>
      <c r="AZ819" s="312">
        <f>_xll.SRS1Splines.Functions25.Linear_Interp(V_NNG3A!$H$4:$H$12,V_NNG3A!$I$4:$I$12,BF819)</f>
        <v>12.1704000000001</v>
      </c>
      <c r="BA819" s="312">
        <f>(AZ819/V_NNG3A!$I$8)*100</f>
        <v>87.872924187726355</v>
      </c>
      <c r="BB819" s="308">
        <f>_xll.SRS1Splines.Functions25.Linear_Interp(V_NNG3A!$H$4:$H$12,V_NNG3A!$J$4:$J$12,BF819)</f>
        <v>1.18281379310364</v>
      </c>
      <c r="BC819" s="308">
        <f>IFERROR((AZ819-V_NNG3A!$J$20) / (V_NNG3A!$J$19-V_NNG3A!$J$20) * 100, 0)</f>
        <v>41.322250331289951</v>
      </c>
      <c r="BD819" s="308">
        <v>1050</v>
      </c>
      <c r="BE819" s="308">
        <v>1047</v>
      </c>
      <c r="BF819" s="374">
        <v>1048.6400000000001</v>
      </c>
      <c r="BG819" s="312">
        <v>6.2759999999999996E-2</v>
      </c>
      <c r="BH819" s="372">
        <v>5.7709999999999997E-2</v>
      </c>
      <c r="BI819" s="369"/>
      <c r="BJ819" s="312"/>
      <c r="BK819" s="370">
        <v>0.148757611667475</v>
      </c>
      <c r="BL819" s="370">
        <v>0</v>
      </c>
      <c r="BM819" s="370">
        <f t="shared" si="9"/>
        <v>0.148757611667475</v>
      </c>
      <c r="BN819" s="312">
        <f>_xll.SRS1Splines.Functions25.Linear_Interp(V_XNN1!$K$3:$K$8,V_XNN1!$L$3:$L$8,BT819)</f>
        <v>3.1800000000000397E-2</v>
      </c>
      <c r="BO819" s="312">
        <f>(BN819/V_XNN1!$L$7)*100</f>
        <v>15.142857142857332</v>
      </c>
      <c r="BP819" s="312">
        <f>_xll.SRS1Splines.Functions25.Linear_Interp(V_XNN1!$K$3:$K$8,V_XNN1!$M$3:$M$8,BT819)</f>
        <v>-0.1242</v>
      </c>
      <c r="BQ819" s="308">
        <f>IFERROR((BN819 - V_XNN1!$M$16) / (V_XNN1!$M$15- V_XNN1!$M$16) * 100, 0)</f>
        <v>-479.10863509749174</v>
      </c>
      <c r="BR819" s="308">
        <v>252</v>
      </c>
      <c r="BS819" s="308">
        <v>249</v>
      </c>
      <c r="BT819" s="374">
        <v>245.55</v>
      </c>
      <c r="BU819" s="312">
        <v>0</v>
      </c>
      <c r="BV819" s="372">
        <v>0</v>
      </c>
      <c r="BW819" s="369"/>
      <c r="BX819" s="312"/>
      <c r="BY819" s="370"/>
      <c r="BZ819" s="370"/>
      <c r="CA819" s="370"/>
      <c r="CB819" s="312"/>
      <c r="CC819" s="312"/>
      <c r="CD819" s="308"/>
      <c r="CE819" s="312"/>
      <c r="CF819" s="312"/>
      <c r="CG819" s="312"/>
      <c r="CH819" s="312"/>
      <c r="CI819" s="384"/>
      <c r="CJ819" s="312"/>
      <c r="CK819" s="372"/>
      <c r="CL819" s="369"/>
      <c r="CM819" s="312"/>
      <c r="CN819" s="370"/>
      <c r="CO819" s="370"/>
      <c r="CP819" s="370"/>
      <c r="CQ819" s="312"/>
      <c r="CR819" s="312"/>
      <c r="CS819" s="308"/>
      <c r="CT819" s="312"/>
      <c r="CU819" s="312"/>
      <c r="CV819" s="312"/>
      <c r="CW819" s="312"/>
      <c r="CX819" s="384"/>
      <c r="CY819" s="312"/>
      <c r="CZ819" s="372"/>
    </row>
    <row r="820" spans="1:104" s="1" customFormat="1" hidden="1">
      <c r="A820" s="270">
        <v>45379</v>
      </c>
      <c r="B820" s="380"/>
      <c r="C820" s="381"/>
      <c r="D820" s="382"/>
      <c r="E820" s="382"/>
      <c r="F820" s="382"/>
      <c r="G820" s="312"/>
      <c r="H820" s="308"/>
      <c r="I820" s="308"/>
      <c r="J820" s="308"/>
      <c r="K820" s="308"/>
      <c r="L820" s="308"/>
      <c r="M820" s="371"/>
      <c r="N820" s="371"/>
      <c r="O820" s="312"/>
      <c r="P820" s="383"/>
      <c r="Q820" s="369">
        <v>0</v>
      </c>
      <c r="R820" s="312"/>
      <c r="S820" s="370">
        <v>0.13478399999999999</v>
      </c>
      <c r="T820" s="370">
        <v>4.6207096000000005</v>
      </c>
      <c r="U820" s="370">
        <v>0</v>
      </c>
      <c r="V820" s="312">
        <f>_xll.SRS1Splines.Functions25.Linear_Interp(V_NK3!$P$8:$P$32,V_NK3!$R$8:$R$32,AC820)</f>
        <v>408.35608669999999</v>
      </c>
      <c r="W820" s="312">
        <f>(V820/V_NK3!$R$28)*100</f>
        <v>75.322003581249191</v>
      </c>
      <c r="X820" s="308">
        <f>V820-V_NK3!$R$8</f>
        <v>351.77743470000001</v>
      </c>
      <c r="Y820" s="308">
        <f>IFERROR((V820 - V_NK3!$V$10) / (V_NK3!$V$9- V_NK3!$V$10) * 100, 0)</f>
        <v>72.44651266350921</v>
      </c>
      <c r="Z820" s="308">
        <v>541.79999999999995</v>
      </c>
      <c r="AA820" s="308">
        <v>521</v>
      </c>
      <c r="AB820" s="312">
        <v>539.09</v>
      </c>
      <c r="AC820" s="371">
        <v>537.26</v>
      </c>
      <c r="AD820" s="308">
        <v>0.36</v>
      </c>
      <c r="AE820" s="372">
        <v>1.08979</v>
      </c>
      <c r="AF820" s="373">
        <v>0</v>
      </c>
      <c r="AG820" s="312"/>
      <c r="AH820" s="370">
        <v>4.2031173600000002</v>
      </c>
      <c r="AI820" s="370">
        <v>3.7110360000000004</v>
      </c>
      <c r="AJ820" s="370"/>
      <c r="AK820" s="312">
        <f>_xll.SRS1Splines.Functions25.Linear_Interp(V_NK2!$R$10:$R$21,V_NK2!$T$10:$T$21,AR820)</f>
        <v>62.3133714286013</v>
      </c>
      <c r="AL820" s="312">
        <f>(AK820/V_NK2!$T$18)*100</f>
        <v>87.273629451822544</v>
      </c>
      <c r="AM820" s="308">
        <f>AK820-V_NK2!$T$11</f>
        <v>21.493371428573504</v>
      </c>
      <c r="AN820" s="308">
        <f>IFERROR((AK820 - V_NK2!$X$12) / (V_NK2!$X$11- V_NK2!$X$12) * 100, 0)</f>
        <v>70.285714285724524</v>
      </c>
      <c r="AO820" s="308">
        <v>427</v>
      </c>
      <c r="AP820" s="308">
        <v>420</v>
      </c>
      <c r="AQ820" s="308">
        <v>425.67</v>
      </c>
      <c r="AR820" s="371">
        <v>424.92</v>
      </c>
      <c r="AS820" s="312">
        <v>0.43</v>
      </c>
      <c r="AT820" s="372">
        <v>0.86</v>
      </c>
      <c r="AU820" s="369"/>
      <c r="AV820" s="312"/>
      <c r="AW820" s="370">
        <v>1.78298822</v>
      </c>
      <c r="AX820" s="370">
        <v>1.99363636</v>
      </c>
      <c r="AY820" s="370"/>
      <c r="AZ820" s="312">
        <f>_xll.SRS1Splines.Functions25.Linear_Interp(V_NNG3A!$H$4:$H$12,V_NNG3A!$I$4:$I$12,BF820)</f>
        <v>12.0839499999999</v>
      </c>
      <c r="BA820" s="312">
        <f>(AZ820/V_NNG3A!$I$8)*100</f>
        <v>87.248736462093149</v>
      </c>
      <c r="BB820" s="308">
        <f>_xll.SRS1Splines.Functions25.Linear_Interp(V_NNG3A!$H$4:$H$12,V_NNG3A!$J$4:$J$12,BF820)</f>
        <v>1.09636379310343</v>
      </c>
      <c r="BC820" s="308">
        <f>IFERROR((AZ820-V_NNG3A!$J$20) / (V_NNG3A!$J$19-V_NNG3A!$J$20) * 100, 0)</f>
        <v>38.302072039510939</v>
      </c>
      <c r="BD820" s="308">
        <v>1050</v>
      </c>
      <c r="BE820" s="308">
        <v>1047</v>
      </c>
      <c r="BF820" s="374">
        <v>1048.57</v>
      </c>
      <c r="BG820" s="312">
        <v>6.2759999999999996E-2</v>
      </c>
      <c r="BH820" s="372">
        <v>5.7689999999999998E-2</v>
      </c>
      <c r="BI820" s="369"/>
      <c r="BJ820" s="312"/>
      <c r="BK820" s="370">
        <v>0.148757611667475</v>
      </c>
      <c r="BL820" s="370">
        <v>0</v>
      </c>
      <c r="BM820" s="370">
        <f t="shared" si="9"/>
        <v>0.148757611667475</v>
      </c>
      <c r="BN820" s="312">
        <f>_xll.SRS1Splines.Functions25.Linear_Interp(V_XNN1!$K$3:$K$8,V_XNN1!$L$3:$L$8,BT820)</f>
        <v>3.1800000000000397E-2</v>
      </c>
      <c r="BO820" s="312">
        <f>(BN820/V_XNN1!$L$7)*100</f>
        <v>15.142857142857332</v>
      </c>
      <c r="BP820" s="312">
        <f>_xll.SRS1Splines.Functions25.Linear_Interp(V_XNN1!$K$3:$K$8,V_XNN1!$M$3:$M$8,BT820)</f>
        <v>-0.1242</v>
      </c>
      <c r="BQ820" s="308">
        <f>IFERROR((BN820 - V_XNN1!$M$16) / (V_XNN1!$M$15- V_XNN1!$M$16) * 100, 0)</f>
        <v>-479.10863509749174</v>
      </c>
      <c r="BR820" s="308">
        <v>252</v>
      </c>
      <c r="BS820" s="308">
        <v>249</v>
      </c>
      <c r="BT820" s="374">
        <v>245.55</v>
      </c>
      <c r="BU820" s="312">
        <v>0</v>
      </c>
      <c r="BV820" s="372">
        <v>0</v>
      </c>
      <c r="BW820" s="369"/>
      <c r="BX820" s="312"/>
      <c r="BY820" s="370"/>
      <c r="BZ820" s="370"/>
      <c r="CA820" s="370"/>
      <c r="CB820" s="312"/>
      <c r="CC820" s="312"/>
      <c r="CD820" s="308"/>
      <c r="CE820" s="312"/>
      <c r="CF820" s="312"/>
      <c r="CG820" s="312"/>
      <c r="CH820" s="312"/>
      <c r="CI820" s="384"/>
      <c r="CJ820" s="312"/>
      <c r="CK820" s="372"/>
      <c r="CL820" s="369"/>
      <c r="CM820" s="312"/>
      <c r="CN820" s="370"/>
      <c r="CO820" s="370"/>
      <c r="CP820" s="370"/>
      <c r="CQ820" s="312"/>
      <c r="CR820" s="312"/>
      <c r="CS820" s="308"/>
      <c r="CT820" s="312"/>
      <c r="CU820" s="312"/>
      <c r="CV820" s="312"/>
      <c r="CW820" s="312"/>
      <c r="CX820" s="384"/>
      <c r="CY820" s="312"/>
      <c r="CZ820" s="372"/>
    </row>
    <row r="821" spans="1:104" s="1" customFormat="1" hidden="1">
      <c r="A821" s="270">
        <v>45380</v>
      </c>
      <c r="B821" s="380"/>
      <c r="C821" s="381"/>
      <c r="D821" s="382"/>
      <c r="E821" s="382"/>
      <c r="F821" s="382"/>
      <c r="G821" s="312"/>
      <c r="H821" s="308"/>
      <c r="I821" s="308"/>
      <c r="J821" s="308"/>
      <c r="K821" s="308"/>
      <c r="L821" s="308"/>
      <c r="M821" s="371"/>
      <c r="N821" s="371"/>
      <c r="O821" s="312"/>
      <c r="P821" s="383"/>
      <c r="Q821" s="369">
        <v>0</v>
      </c>
      <c r="R821" s="312"/>
      <c r="S821" s="370">
        <v>0.14255999999999996</v>
      </c>
      <c r="T821" s="370">
        <v>4.0681528</v>
      </c>
      <c r="U821" s="370">
        <v>0</v>
      </c>
      <c r="V821" s="312">
        <f>_xll.SRS1Splines.Functions25.Linear_Interp(V_NK3!$P$8:$P$32,V_NK3!$R$8:$R$32,AC821)</f>
        <v>403.64288240000002</v>
      </c>
      <c r="W821" s="312">
        <f>(V821/V_NK3!$R$28)*100</f>
        <v>74.452644698827129</v>
      </c>
      <c r="X821" s="308">
        <f>V821-V_NK3!$R$8</f>
        <v>347.06423040000004</v>
      </c>
      <c r="Y821" s="308">
        <f>IFERROR((V821 - V_NK3!$V$10) / (V_NK3!$V$9- V_NK3!$V$10) * 100, 0)</f>
        <v>71.475855704523624</v>
      </c>
      <c r="Z821" s="308">
        <v>541.79999999999995</v>
      </c>
      <c r="AA821" s="308">
        <v>521</v>
      </c>
      <c r="AB821" s="312">
        <v>539.09</v>
      </c>
      <c r="AC821" s="371">
        <v>537.12</v>
      </c>
      <c r="AD821" s="308">
        <v>0.36</v>
      </c>
      <c r="AE821" s="372">
        <v>0.95947000000000005</v>
      </c>
      <c r="AF821" s="373">
        <v>0</v>
      </c>
      <c r="AG821" s="312"/>
      <c r="AH821" s="370">
        <v>3.7083823200000001</v>
      </c>
      <c r="AI821" s="370">
        <v>3.8163719999999999</v>
      </c>
      <c r="AJ821" s="370"/>
      <c r="AK821" s="312">
        <f>_xll.SRS1Splines.Functions25.Linear_Interp(V_NK2!$R$10:$R$21,V_NK2!$T$10:$T$21,AR821)</f>
        <v>62.7065428571726</v>
      </c>
      <c r="AL821" s="312">
        <f>(AK821/V_NK2!$T$18)*100</f>
        <v>87.824289715928003</v>
      </c>
      <c r="AM821" s="308">
        <f>AK821-V_NK2!$T$11</f>
        <v>21.886542857144804</v>
      </c>
      <c r="AN821" s="308">
        <f>IFERROR((AK821 - V_NK2!$X$12) / (V_NK2!$X$11- V_NK2!$X$12) * 100, 0)</f>
        <v>71.571428571438446</v>
      </c>
      <c r="AO821" s="308">
        <v>427</v>
      </c>
      <c r="AP821" s="308">
        <v>420</v>
      </c>
      <c r="AQ821" s="308">
        <v>425.85</v>
      </c>
      <c r="AR821" s="371">
        <v>425.01</v>
      </c>
      <c r="AS821" s="312">
        <v>0.43</v>
      </c>
      <c r="AT821" s="372">
        <v>0.89</v>
      </c>
      <c r="AU821" s="369"/>
      <c r="AV821" s="312"/>
      <c r="AW821" s="370">
        <v>1.75079125</v>
      </c>
      <c r="AX821" s="370">
        <v>1.96143939</v>
      </c>
      <c r="AY821" s="370"/>
      <c r="AZ821" s="312">
        <f>_xll.SRS1Splines.Functions25.Linear_Interp(V_NNG3A!$H$4:$H$12,V_NNG3A!$I$4:$I$12,BF821)</f>
        <v>11.9975</v>
      </c>
      <c r="BA821" s="312">
        <f>(AZ821/V_NNG3A!$I$8)*100</f>
        <v>86.624548736462103</v>
      </c>
      <c r="BB821" s="308">
        <f>_xll.SRS1Splines.Functions25.Linear_Interp(V_NNG3A!$H$4:$H$12,V_NNG3A!$J$4:$J$12,BF821)</f>
        <v>1.00991379310351</v>
      </c>
      <c r="BC821" s="308">
        <f>IFERROR((AZ821-V_NNG3A!$J$20) / (V_NNG3A!$J$19-V_NNG3A!$J$20) * 100, 0)</f>
        <v>35.281893747742423</v>
      </c>
      <c r="BD821" s="308">
        <v>1050</v>
      </c>
      <c r="BE821" s="308">
        <v>1047</v>
      </c>
      <c r="BF821" s="374">
        <v>1048.5</v>
      </c>
      <c r="BG821" s="312">
        <v>6.2759999999999996E-2</v>
      </c>
      <c r="BH821" s="372">
        <v>5.6930000000000001E-2</v>
      </c>
      <c r="BI821" s="369"/>
      <c r="BJ821" s="312"/>
      <c r="BK821" s="370">
        <v>0.15875761166747498</v>
      </c>
      <c r="BL821" s="370">
        <v>0</v>
      </c>
      <c r="BM821" s="370">
        <f t="shared" si="9"/>
        <v>0.15875761166747498</v>
      </c>
      <c r="BN821" s="312">
        <f>_xll.SRS1Splines.Functions25.Linear_Interp(V_XNN1!$K$3:$K$8,V_XNN1!$L$3:$L$8,BT821)</f>
        <v>3.1800000000000397E-2</v>
      </c>
      <c r="BO821" s="312">
        <f>(BN821/V_XNN1!$L$7)*100</f>
        <v>15.142857142857332</v>
      </c>
      <c r="BP821" s="312">
        <f>_xll.SRS1Splines.Functions25.Linear_Interp(V_XNN1!$K$3:$K$8,V_XNN1!$M$3:$M$8,BT821)</f>
        <v>-0.1242</v>
      </c>
      <c r="BQ821" s="308">
        <f>IFERROR((BN821 - V_XNN1!$M$16) / (V_XNN1!$M$15- V_XNN1!$M$16) * 100, 0)</f>
        <v>-479.10863509749174</v>
      </c>
      <c r="BR821" s="308">
        <v>252</v>
      </c>
      <c r="BS821" s="308">
        <v>249</v>
      </c>
      <c r="BT821" s="374">
        <v>245.55</v>
      </c>
      <c r="BU821" s="312">
        <v>0</v>
      </c>
      <c r="BV821" s="372">
        <v>0</v>
      </c>
      <c r="BW821" s="369"/>
      <c r="BX821" s="312"/>
      <c r="BY821" s="370"/>
      <c r="BZ821" s="370"/>
      <c r="CA821" s="370"/>
      <c r="CB821" s="312"/>
      <c r="CC821" s="312"/>
      <c r="CD821" s="308"/>
      <c r="CE821" s="312"/>
      <c r="CF821" s="312"/>
      <c r="CG821" s="312"/>
      <c r="CH821" s="312"/>
      <c r="CI821" s="384"/>
      <c r="CJ821" s="312"/>
      <c r="CK821" s="372"/>
      <c r="CL821" s="369"/>
      <c r="CM821" s="312"/>
      <c r="CN821" s="370"/>
      <c r="CO821" s="370"/>
      <c r="CP821" s="370"/>
      <c r="CQ821" s="312"/>
      <c r="CR821" s="312"/>
      <c r="CS821" s="308"/>
      <c r="CT821" s="312"/>
      <c r="CU821" s="312"/>
      <c r="CV821" s="312"/>
      <c r="CW821" s="312"/>
      <c r="CX821" s="384"/>
      <c r="CY821" s="312"/>
      <c r="CZ821" s="372"/>
    </row>
    <row r="822" spans="1:104" s="1" customFormat="1" hidden="1">
      <c r="A822" s="270">
        <v>45381</v>
      </c>
      <c r="B822" s="380"/>
      <c r="C822" s="381"/>
      <c r="D822" s="382"/>
      <c r="E822" s="382"/>
      <c r="F822" s="382"/>
      <c r="G822" s="312"/>
      <c r="H822" s="308"/>
      <c r="I822" s="308"/>
      <c r="J822" s="308"/>
      <c r="K822" s="308"/>
      <c r="L822" s="308"/>
      <c r="M822" s="371"/>
      <c r="N822" s="371"/>
      <c r="O822" s="312"/>
      <c r="P822" s="383"/>
      <c r="Q822" s="369">
        <v>0</v>
      </c>
      <c r="R822" s="312"/>
      <c r="S822" s="370">
        <v>0.25488000000000005</v>
      </c>
      <c r="T822" s="370">
        <v>5.6391999999999998E-2</v>
      </c>
      <c r="U822" s="370">
        <v>0</v>
      </c>
      <c r="V822" s="312">
        <f>_xll.SRS1Splines.Functions25.Linear_Interp(V_NK3!$P$8:$P$32,V_NK3!$R$8:$R$32,AC822)</f>
        <v>403.64288240000002</v>
      </c>
      <c r="W822" s="312">
        <f>(V822/V_NK3!$R$28)*100</f>
        <v>74.452644698827129</v>
      </c>
      <c r="X822" s="308">
        <f>V822-V_NK3!$R$8</f>
        <v>347.06423040000004</v>
      </c>
      <c r="Y822" s="308">
        <f>IFERROR((V822 - V_NK3!$V$10) / (V_NK3!$V$9- V_NK3!$V$10) * 100, 0)</f>
        <v>71.475855704523624</v>
      </c>
      <c r="Z822" s="308">
        <v>541.79999999999995</v>
      </c>
      <c r="AA822" s="308">
        <v>521</v>
      </c>
      <c r="AB822" s="312">
        <v>539.09</v>
      </c>
      <c r="AC822" s="371">
        <v>537.12</v>
      </c>
      <c r="AD822" s="308">
        <v>0.36</v>
      </c>
      <c r="AE822" s="372">
        <v>1.3300000000000001E-2</v>
      </c>
      <c r="AF822" s="373">
        <v>0</v>
      </c>
      <c r="AG822" s="312"/>
      <c r="AH822" s="370">
        <v>0.13486320000000002</v>
      </c>
      <c r="AI822" s="370">
        <v>0.59129699999999996</v>
      </c>
      <c r="AJ822" s="370"/>
      <c r="AK822" s="312">
        <f>_xll.SRS1Splines.Functions25.Linear_Interp(V_NK2!$R$10:$R$21,V_NK2!$T$10:$T$21,AR822)</f>
        <v>62.444428571458303</v>
      </c>
      <c r="AL822" s="312">
        <f>(AK822/V_NK2!$T$18)*100</f>
        <v>87.457182873190902</v>
      </c>
      <c r="AM822" s="308">
        <f>AK822-V_NK2!$T$11</f>
        <v>21.624428571430506</v>
      </c>
      <c r="AN822" s="308">
        <f>IFERROR((AK822 - V_NK2!$X$12) / (V_NK2!$X$11- V_NK2!$X$12) * 100, 0)</f>
        <v>70.714285714295514</v>
      </c>
      <c r="AO822" s="308">
        <v>427</v>
      </c>
      <c r="AP822" s="308">
        <v>420</v>
      </c>
      <c r="AQ822" s="308">
        <v>425.84</v>
      </c>
      <c r="AR822" s="371">
        <v>424.95</v>
      </c>
      <c r="AS822" s="312">
        <v>0.43</v>
      </c>
      <c r="AT822" s="372">
        <v>0.14000000000000001</v>
      </c>
      <c r="AU822" s="369"/>
      <c r="AV822" s="312"/>
      <c r="AW822" s="370">
        <v>1.7276431000000001</v>
      </c>
      <c r="AX822" s="370">
        <v>1.60727273</v>
      </c>
      <c r="AY822" s="370"/>
      <c r="AZ822" s="312">
        <f>_xll.SRS1Splines.Functions25.Linear_Interp(V_NNG3A!$H$4:$H$12,V_NNG3A!$I$4:$I$12,BF822)</f>
        <v>12.046900000000001</v>
      </c>
      <c r="BA822" s="312">
        <f>(AZ822/V_NNG3A!$I$8)*100</f>
        <v>86.981227436823119</v>
      </c>
      <c r="BB822" s="308">
        <f>_xll.SRS1Splines.Functions25.Linear_Interp(V_NNG3A!$H$4:$H$12,V_NNG3A!$J$4:$J$12,BF822)</f>
        <v>1.05931379310347</v>
      </c>
      <c r="BC822" s="308">
        <f>IFERROR((AZ822-V_NNG3A!$J$20) / (V_NNG3A!$J$19-V_NNG3A!$J$20) * 100, 0)</f>
        <v>37.007709914469302</v>
      </c>
      <c r="BD822" s="308">
        <v>1050</v>
      </c>
      <c r="BE822" s="308">
        <v>1047</v>
      </c>
      <c r="BF822" s="374">
        <v>1048.54</v>
      </c>
      <c r="BG822" s="312">
        <v>6.2759999999999996E-2</v>
      </c>
      <c r="BH822" s="372">
        <v>4.6269999999999999E-2</v>
      </c>
      <c r="BI822" s="369"/>
      <c r="BJ822" s="312"/>
      <c r="BK822" s="370">
        <v>0.15875761166747498</v>
      </c>
      <c r="BL822" s="370">
        <v>0</v>
      </c>
      <c r="BM822" s="370">
        <f t="shared" si="9"/>
        <v>0.15875761166747498</v>
      </c>
      <c r="BN822" s="312">
        <f>_xll.SRS1Splines.Functions25.Linear_Interp(V_XNN1!$K$3:$K$8,V_XNN1!$L$3:$L$8,BT822)</f>
        <v>3.1800000000000397E-2</v>
      </c>
      <c r="BO822" s="312">
        <f>(BN822/V_XNN1!$L$7)*100</f>
        <v>15.142857142857332</v>
      </c>
      <c r="BP822" s="312">
        <f>_xll.SRS1Splines.Functions25.Linear_Interp(V_XNN1!$K$3:$K$8,V_XNN1!$M$3:$M$8,BT822)</f>
        <v>-0.1242</v>
      </c>
      <c r="BQ822" s="308">
        <f>IFERROR((BN822 - V_XNN1!$M$16) / (V_XNN1!$M$15- V_XNN1!$M$16) * 100, 0)</f>
        <v>-479.10863509749174</v>
      </c>
      <c r="BR822" s="308">
        <v>252</v>
      </c>
      <c r="BS822" s="308">
        <v>249</v>
      </c>
      <c r="BT822" s="374">
        <v>245.55</v>
      </c>
      <c r="BU822" s="312">
        <v>0</v>
      </c>
      <c r="BV822" s="372">
        <v>0</v>
      </c>
      <c r="BW822" s="369"/>
      <c r="BX822" s="312"/>
      <c r="BY822" s="370"/>
      <c r="BZ822" s="370"/>
      <c r="CA822" s="370"/>
      <c r="CB822" s="312"/>
      <c r="CC822" s="312"/>
      <c r="CD822" s="308"/>
      <c r="CE822" s="312"/>
      <c r="CF822" s="312"/>
      <c r="CG822" s="312"/>
      <c r="CH822" s="312"/>
      <c r="CI822" s="384"/>
      <c r="CJ822" s="312"/>
      <c r="CK822" s="372"/>
      <c r="CL822" s="369"/>
      <c r="CM822" s="312"/>
      <c r="CN822" s="370"/>
      <c r="CO822" s="370"/>
      <c r="CP822" s="370"/>
      <c r="CQ822" s="312"/>
      <c r="CR822" s="312"/>
      <c r="CS822" s="308"/>
      <c r="CT822" s="312"/>
      <c r="CU822" s="312"/>
      <c r="CV822" s="312"/>
      <c r="CW822" s="312"/>
      <c r="CX822" s="384"/>
      <c r="CY822" s="312"/>
      <c r="CZ822" s="372"/>
    </row>
    <row r="823" spans="1:104" s="1" customFormat="1" hidden="1">
      <c r="A823" s="270">
        <v>45382</v>
      </c>
      <c r="B823" s="380"/>
      <c r="C823" s="381"/>
      <c r="D823" s="382"/>
      <c r="E823" s="382"/>
      <c r="F823" s="382"/>
      <c r="G823" s="312"/>
      <c r="H823" s="308"/>
      <c r="I823" s="308"/>
      <c r="J823" s="308"/>
      <c r="K823" s="308"/>
      <c r="L823" s="308"/>
      <c r="M823" s="371"/>
      <c r="N823" s="371"/>
      <c r="O823" s="312"/>
      <c r="P823" s="383"/>
      <c r="Q823" s="369">
        <v>0</v>
      </c>
      <c r="R823" s="312"/>
      <c r="S823" s="370">
        <v>0.33665744618606569</v>
      </c>
      <c r="T823" s="370">
        <v>0</v>
      </c>
      <c r="U823" s="370">
        <v>0</v>
      </c>
      <c r="V823" s="312">
        <f>_xll.SRS1Splines.Functions25.Linear_Interp(V_NK3!$P$8:$P$32,V_NK3!$R$8:$R$32,AC823)</f>
        <v>403.97953984999998</v>
      </c>
      <c r="W823" s="312">
        <f>(V823/V_NK3!$R$28)*100</f>
        <v>74.514741761857266</v>
      </c>
      <c r="X823" s="308">
        <f>V823-V_NK3!$R$8</f>
        <v>347.40088785</v>
      </c>
      <c r="Y823" s="308">
        <f>IFERROR((V823 - V_NK3!$V$10) / (V_NK3!$V$9- V_NK3!$V$10) * 100, 0)</f>
        <v>71.545188344451162</v>
      </c>
      <c r="Z823" s="308">
        <v>541.79999999999995</v>
      </c>
      <c r="AA823" s="308">
        <v>521</v>
      </c>
      <c r="AB823" s="312">
        <v>539.09</v>
      </c>
      <c r="AC823" s="371">
        <v>537.13</v>
      </c>
      <c r="AD823" s="308">
        <v>0.36</v>
      </c>
      <c r="AE823" s="372">
        <v>0</v>
      </c>
      <c r="AF823" s="373">
        <v>0</v>
      </c>
      <c r="AG823" s="312"/>
      <c r="AH823" s="370">
        <v>0.11109695724140169</v>
      </c>
      <c r="AI823" s="370">
        <v>0.49387800000000004</v>
      </c>
      <c r="AJ823" s="370"/>
      <c r="AK823" s="312">
        <f>_xll.SRS1Splines.Functions25.Linear_Interp(V_NK2!$R$10:$R$21,V_NK2!$T$10:$T$21,AR823)</f>
        <v>62.051257142886897</v>
      </c>
      <c r="AL823" s="312">
        <f>(AK823/V_NK2!$T$18)*100</f>
        <v>86.906522609085286</v>
      </c>
      <c r="AM823" s="308">
        <f>AK823-V_NK2!$T$11</f>
        <v>21.2312571428591</v>
      </c>
      <c r="AN823" s="308">
        <f>IFERROR((AK823 - V_NK2!$X$12) / (V_NK2!$X$11- V_NK2!$X$12) * 100, 0)</f>
        <v>69.428571428581236</v>
      </c>
      <c r="AO823" s="308">
        <v>427</v>
      </c>
      <c r="AP823" s="308">
        <v>420</v>
      </c>
      <c r="AQ823" s="308">
        <v>425.82</v>
      </c>
      <c r="AR823" s="371">
        <v>424.86</v>
      </c>
      <c r="AS823" s="312">
        <v>0.43</v>
      </c>
      <c r="AT823" s="372">
        <v>0.11</v>
      </c>
      <c r="AU823" s="369"/>
      <c r="AV823" s="312"/>
      <c r="AW823" s="370">
        <v>1.66745791</v>
      </c>
      <c r="AX823" s="370">
        <v>1.60727273</v>
      </c>
      <c r="AY823" s="370"/>
      <c r="AZ823" s="312">
        <f>_xll.SRS1Splines.Functions25.Linear_Interp(V_NNG3A!$H$4:$H$12,V_NNG3A!$I$4:$I$12,BF823)</f>
        <v>12.071599999999901</v>
      </c>
      <c r="BA823" s="312">
        <f>(AZ823/V_NNG3A!$I$8)*100</f>
        <v>87.159566787002902</v>
      </c>
      <c r="BB823" s="308">
        <f>_xll.SRS1Splines.Functions25.Linear_Interp(V_NNG3A!$H$4:$H$12,V_NNG3A!$J$4:$J$12,BF823)</f>
        <v>1.0840137931034399</v>
      </c>
      <c r="BC823" s="308">
        <f>IFERROR((AZ823-V_NNG3A!$J$20) / (V_NNG3A!$J$19-V_NNG3A!$J$20) * 100, 0)</f>
        <v>37.870617997829235</v>
      </c>
      <c r="BD823" s="308">
        <v>1050</v>
      </c>
      <c r="BE823" s="308">
        <v>1047</v>
      </c>
      <c r="BF823" s="374">
        <v>1048.56</v>
      </c>
      <c r="BG823" s="312">
        <v>6.2759999999999996E-2</v>
      </c>
      <c r="BH823" s="372">
        <v>4.6269999999999999E-2</v>
      </c>
      <c r="BI823" s="369"/>
      <c r="BJ823" s="312"/>
      <c r="BK823" s="370">
        <v>0.15875761166747498</v>
      </c>
      <c r="BL823" s="370">
        <v>0</v>
      </c>
      <c r="BM823" s="370">
        <f t="shared" si="9"/>
        <v>0.15875761166747498</v>
      </c>
      <c r="BN823" s="312">
        <f>_xll.SRS1Splines.Functions25.Linear_Interp(V_XNN1!$K$3:$K$8,V_XNN1!$L$3:$L$8,BT823)</f>
        <v>3.1800000000000397E-2</v>
      </c>
      <c r="BO823" s="312">
        <f>(BN823/V_XNN1!$L$7)*100</f>
        <v>15.142857142857332</v>
      </c>
      <c r="BP823" s="312">
        <f>_xll.SRS1Splines.Functions25.Linear_Interp(V_XNN1!$K$3:$K$8,V_XNN1!$M$3:$M$8,BT823)</f>
        <v>-0.1242</v>
      </c>
      <c r="BQ823" s="308">
        <f>IFERROR((BN823 - V_XNN1!$M$16) / (V_XNN1!$M$15- V_XNN1!$M$16) * 100, 0)</f>
        <v>-479.10863509749174</v>
      </c>
      <c r="BR823" s="308">
        <v>252</v>
      </c>
      <c r="BS823" s="308">
        <v>249</v>
      </c>
      <c r="BT823" s="374">
        <v>245.55</v>
      </c>
      <c r="BU823" s="312">
        <v>0</v>
      </c>
      <c r="BV823" s="372">
        <v>0</v>
      </c>
      <c r="BW823" s="369"/>
      <c r="BX823" s="312"/>
      <c r="BY823" s="370"/>
      <c r="BZ823" s="370"/>
      <c r="CA823" s="370"/>
      <c r="CB823" s="312"/>
      <c r="CC823" s="312"/>
      <c r="CD823" s="308"/>
      <c r="CE823" s="312"/>
      <c r="CF823" s="312"/>
      <c r="CG823" s="312"/>
      <c r="CH823" s="312"/>
      <c r="CI823" s="384"/>
      <c r="CJ823" s="312"/>
      <c r="CK823" s="372"/>
      <c r="CL823" s="369"/>
      <c r="CM823" s="312"/>
      <c r="CN823" s="370"/>
      <c r="CO823" s="370"/>
      <c r="CP823" s="370"/>
      <c r="CQ823" s="312"/>
      <c r="CR823" s="312"/>
      <c r="CS823" s="308"/>
      <c r="CT823" s="312"/>
      <c r="CU823" s="312"/>
      <c r="CV823" s="312"/>
      <c r="CW823" s="312"/>
      <c r="CX823" s="384"/>
      <c r="CY823" s="312"/>
      <c r="CZ823" s="372"/>
    </row>
    <row r="824" spans="1:104" s="1" customFormat="1" hidden="1">
      <c r="A824" s="270">
        <v>45383</v>
      </c>
      <c r="B824" s="380"/>
      <c r="C824" s="381"/>
      <c r="D824" s="382"/>
      <c r="E824" s="382"/>
      <c r="F824" s="382"/>
      <c r="G824" s="312"/>
      <c r="H824" s="308"/>
      <c r="I824" s="308"/>
      <c r="J824" s="308"/>
      <c r="K824" s="308"/>
      <c r="L824" s="308"/>
      <c r="M824" s="371"/>
      <c r="N824" s="371"/>
      <c r="O824" s="312"/>
      <c r="P824" s="383"/>
      <c r="Q824" s="369">
        <v>0</v>
      </c>
      <c r="R824" s="312"/>
      <c r="S824" s="370">
        <v>0.21945600000000001</v>
      </c>
      <c r="T824" s="370">
        <v>2.0494888000000002</v>
      </c>
      <c r="U824" s="370">
        <v>0</v>
      </c>
      <c r="V824" s="312">
        <f>_xll.SRS1Splines.Functions25.Linear_Interp(V_NK3!$P$8:$P$32,V_NK3!$R$8:$R$32,AC824)</f>
        <v>401.95959515000197</v>
      </c>
      <c r="W824" s="312">
        <f>(V824/V_NK3!$R$28)*100</f>
        <v>74.142159383676756</v>
      </c>
      <c r="X824" s="308">
        <f>V824-V_NK3!$R$8</f>
        <v>345.380943150002</v>
      </c>
      <c r="Y824" s="308">
        <f>IFERROR((V824 - V_NK3!$V$10) / (V_NK3!$V$9- V_NK3!$V$10) * 100, 0)</f>
        <v>71.129192504886319</v>
      </c>
      <c r="Z824" s="308">
        <v>541.79999999999995</v>
      </c>
      <c r="AA824" s="308">
        <v>521</v>
      </c>
      <c r="AB824" s="312">
        <v>539.09</v>
      </c>
      <c r="AC824" s="371">
        <v>537.07000000000005</v>
      </c>
      <c r="AD824" s="308">
        <v>0.68</v>
      </c>
      <c r="AE824" s="372">
        <v>0.48337000000000002</v>
      </c>
      <c r="AF824" s="373">
        <v>0</v>
      </c>
      <c r="AG824" s="312"/>
      <c r="AH824" s="370">
        <v>1.9169604000000002</v>
      </c>
      <c r="AI824" s="370">
        <v>2.3126880000000001</v>
      </c>
      <c r="AJ824" s="370"/>
      <c r="AK824" s="312">
        <f>_xll.SRS1Splines.Functions25.Linear_Interp(V_NK2!$R$10:$R$21,V_NK2!$T$10:$T$21,AR824)</f>
        <v>61.395971428601001</v>
      </c>
      <c r="AL824" s="312">
        <f>(AK824/V_NK2!$T$18)*100</f>
        <v>85.988755502242284</v>
      </c>
      <c r="AM824" s="308">
        <f>AK824-V_NK2!$T$11</f>
        <v>20.575971428573204</v>
      </c>
      <c r="AN824" s="308">
        <f>IFERROR((AK824 - V_NK2!$X$12) / (V_NK2!$X$11- V_NK2!$X$12) * 100, 0)</f>
        <v>67.285714285723401</v>
      </c>
      <c r="AO824" s="308">
        <v>427</v>
      </c>
      <c r="AP824" s="308">
        <v>420</v>
      </c>
      <c r="AQ824" s="308">
        <v>425.11</v>
      </c>
      <c r="AR824" s="371">
        <v>424.71</v>
      </c>
      <c r="AS824" s="312">
        <v>0.66400000000000003</v>
      </c>
      <c r="AT824" s="372">
        <v>0.54</v>
      </c>
      <c r="AU824" s="369"/>
      <c r="AV824" s="312"/>
      <c r="AW824" s="370">
        <v>1.51699495</v>
      </c>
      <c r="AX824" s="370">
        <v>1.60727273</v>
      </c>
      <c r="AY824" s="370"/>
      <c r="AZ824" s="312">
        <f>_xll.SRS1Splines.Functions25.Linear_Interp(V_NNG3A!$H$4:$H$12,V_NNG3A!$I$4:$I$12,BF824)</f>
        <v>12.034549999999999</v>
      </c>
      <c r="BA824" s="312">
        <f>(AZ824/V_NNG3A!$I$8)*100</f>
        <v>86.892057761732858</v>
      </c>
      <c r="BB824" s="308">
        <f>_xll.SRS1Splines.Functions25.Linear_Interp(V_NNG3A!$H$4:$H$12,V_NNG3A!$J$4:$J$12,BF824)</f>
        <v>1.0469637931034801</v>
      </c>
      <c r="BC824" s="308">
        <f>IFERROR((AZ824-V_NNG3A!$J$20) / (V_NNG3A!$J$19-V_NNG3A!$J$20) * 100, 0)</f>
        <v>36.576255872787542</v>
      </c>
      <c r="BD824" s="308">
        <v>1050</v>
      </c>
      <c r="BE824" s="308">
        <v>1047</v>
      </c>
      <c r="BF824" s="374">
        <v>1048.53</v>
      </c>
      <c r="BG824" s="312">
        <v>7.8719999999999998E-2</v>
      </c>
      <c r="BH824" s="372">
        <v>4.6379999999999998E-2</v>
      </c>
      <c r="BI824" s="369"/>
      <c r="BJ824" s="312"/>
      <c r="BK824" s="370">
        <v>0.15246499999999999</v>
      </c>
      <c r="BL824" s="370">
        <v>0</v>
      </c>
      <c r="BM824" s="370">
        <f t="shared" si="9"/>
        <v>0.15246499999999999</v>
      </c>
      <c r="BN824" s="312">
        <f>_xll.SRS1Splines.Functions25.Linear_Interp(V_XNN1!$K$3:$K$8,V_XNN1!$L$3:$L$8,BT824)</f>
        <v>3.1800000000000397E-2</v>
      </c>
      <c r="BO824" s="312">
        <f>(BN824/V_XNN1!$L$7)*100</f>
        <v>15.142857142857332</v>
      </c>
      <c r="BP824" s="312">
        <f>_xll.SRS1Splines.Functions25.Linear_Interp(V_XNN1!$K$3:$K$8,V_XNN1!$M$3:$M$8,BT824)</f>
        <v>-0.1242</v>
      </c>
      <c r="BQ824" s="308">
        <f>IFERROR((BN824 - V_XNN1!$M$16) / (V_XNN1!$M$15- V_XNN1!$M$16) * 100, 0)</f>
        <v>-479.10863509749174</v>
      </c>
      <c r="BR824" s="308">
        <v>252</v>
      </c>
      <c r="BS824" s="308">
        <v>249</v>
      </c>
      <c r="BT824" s="374">
        <v>245.55</v>
      </c>
      <c r="BU824" s="312">
        <v>4.8000000000000001E-2</v>
      </c>
      <c r="BV824" s="372">
        <v>0</v>
      </c>
      <c r="BW824" s="369"/>
      <c r="BX824" s="312"/>
      <c r="BY824" s="370"/>
      <c r="BZ824" s="370"/>
      <c r="CA824" s="370"/>
      <c r="CB824" s="312"/>
      <c r="CC824" s="312"/>
      <c r="CD824" s="308"/>
      <c r="CE824" s="312"/>
      <c r="CF824" s="312"/>
      <c r="CG824" s="312"/>
      <c r="CH824" s="312"/>
      <c r="CI824" s="384"/>
      <c r="CJ824" s="312"/>
      <c r="CK824" s="372"/>
      <c r="CL824" s="369"/>
      <c r="CM824" s="312"/>
      <c r="CN824" s="370"/>
      <c r="CO824" s="370"/>
      <c r="CP824" s="370"/>
      <c r="CQ824" s="312"/>
      <c r="CR824" s="312"/>
      <c r="CS824" s="308"/>
      <c r="CT824" s="312"/>
      <c r="CU824" s="312"/>
      <c r="CV824" s="312"/>
      <c r="CW824" s="312"/>
      <c r="CX824" s="384"/>
      <c r="CY824" s="312"/>
      <c r="CZ824" s="372"/>
    </row>
    <row r="825" spans="1:104" s="1" customFormat="1" hidden="1">
      <c r="A825" s="270">
        <v>45384</v>
      </c>
      <c r="B825" s="380"/>
      <c r="C825" s="381"/>
      <c r="D825" s="382"/>
      <c r="E825" s="382"/>
      <c r="F825" s="382"/>
      <c r="G825" s="312"/>
      <c r="H825" s="308"/>
      <c r="I825" s="308"/>
      <c r="J825" s="308"/>
      <c r="K825" s="308"/>
      <c r="L825" s="308"/>
      <c r="M825" s="371"/>
      <c r="N825" s="371"/>
      <c r="O825" s="312"/>
      <c r="P825" s="383"/>
      <c r="Q825" s="369">
        <v>0</v>
      </c>
      <c r="R825" s="312"/>
      <c r="S825" s="370">
        <v>0.37627080686187742</v>
      </c>
      <c r="T825" s="370">
        <v>4.6852</v>
      </c>
      <c r="U825" s="370">
        <v>0</v>
      </c>
      <c r="V825" s="312">
        <f>_xll.SRS1Splines.Functions25.Linear_Interp(V_NK3!$P$8:$P$32,V_NK3!$R$8:$R$32,AC825)</f>
        <v>397.65066590000202</v>
      </c>
      <c r="W825" s="312">
        <f>(V825/V_NK3!$R$28)*100</f>
        <v>73.347369750387202</v>
      </c>
      <c r="X825" s="308">
        <f>V825-V_NK3!$R$8</f>
        <v>341.07201390000205</v>
      </c>
      <c r="Y825" s="308">
        <f>IFERROR((V825 - V_NK3!$V$10) / (V_NK3!$V$9- V_NK3!$V$10) * 100, 0)</f>
        <v>70.241793636500944</v>
      </c>
      <c r="Z825" s="308">
        <v>541.79999999999995</v>
      </c>
      <c r="AA825" s="308">
        <v>521</v>
      </c>
      <c r="AB825" s="312">
        <v>539.09</v>
      </c>
      <c r="AC825" s="371">
        <v>536.94000000000005</v>
      </c>
      <c r="AD825" s="308">
        <v>0.68</v>
      </c>
      <c r="AE825" s="372">
        <v>1.105</v>
      </c>
      <c r="AF825" s="373">
        <v>0</v>
      </c>
      <c r="AG825" s="312"/>
      <c r="AH825" s="370">
        <v>4.3408493662644192</v>
      </c>
      <c r="AI825" s="370">
        <v>3.7652999999999999</v>
      </c>
      <c r="AJ825" s="370"/>
      <c r="AK825" s="312">
        <f>_xll.SRS1Splines.Functions25.Linear_Interp(V_NK2!$R$10:$R$21,V_NK2!$T$10:$T$21,AR825)</f>
        <v>61.920200000029602</v>
      </c>
      <c r="AL825" s="312">
        <f>(AK825/V_NK2!$T$18)*100</f>
        <v>86.722969187716529</v>
      </c>
      <c r="AM825" s="308">
        <f>AK825-V_NK2!$T$11</f>
        <v>21.100200000001806</v>
      </c>
      <c r="AN825" s="308">
        <f>IFERROR((AK825 - V_NK2!$X$12) / (V_NK2!$X$11- V_NK2!$X$12) * 100, 0)</f>
        <v>69.000000000009294</v>
      </c>
      <c r="AO825" s="308">
        <v>427</v>
      </c>
      <c r="AP825" s="308">
        <v>420</v>
      </c>
      <c r="AQ825" s="308">
        <v>425.05</v>
      </c>
      <c r="AR825" s="371">
        <v>424.83</v>
      </c>
      <c r="AS825" s="312">
        <v>0.66400000000000003</v>
      </c>
      <c r="AT825" s="372">
        <v>0.87</v>
      </c>
      <c r="AU825" s="369"/>
      <c r="AV825" s="312"/>
      <c r="AW825" s="370">
        <v>1.4365524999999999</v>
      </c>
      <c r="AX825" s="370">
        <v>1.5870154700000001</v>
      </c>
      <c r="AY825" s="370"/>
      <c r="AZ825" s="312">
        <f>_xll.SRS1Splines.Functions25.Linear_Interp(V_NNG3A!$H$4:$H$12,V_NNG3A!$I$4:$I$12,BF825)</f>
        <v>11.972799999999999</v>
      </c>
      <c r="BA825" s="312">
        <f>(AZ825/V_NNG3A!$I$8)*100</f>
        <v>86.446209386281595</v>
      </c>
      <c r="BB825" s="308">
        <f>_xll.SRS1Splines.Functions25.Linear_Interp(V_NNG3A!$H$4:$H$12,V_NNG3A!$J$4:$J$12,BF825)</f>
        <v>0.98521379310353296</v>
      </c>
      <c r="BC825" s="308">
        <f>IFERROR((AZ825-V_NNG3A!$J$20) / (V_NNG3A!$J$19-V_NNG3A!$J$20) * 100, 0)</f>
        <v>34.418985664378951</v>
      </c>
      <c r="BD825" s="308">
        <v>1050</v>
      </c>
      <c r="BE825" s="308">
        <v>1047</v>
      </c>
      <c r="BF825" s="374">
        <v>1048.48</v>
      </c>
      <c r="BG825" s="312">
        <v>7.8719999999999998E-2</v>
      </c>
      <c r="BH825" s="372">
        <v>4.6690000000000002E-2</v>
      </c>
      <c r="BI825" s="369"/>
      <c r="BJ825" s="312"/>
      <c r="BK825" s="370">
        <v>0.15246499999999999</v>
      </c>
      <c r="BL825" s="370">
        <v>0</v>
      </c>
      <c r="BM825" s="370">
        <f t="shared" si="9"/>
        <v>0.15246499999999999</v>
      </c>
      <c r="BN825" s="312">
        <f>_xll.SRS1Splines.Functions25.Linear_Interp(V_XNN1!$K$3:$K$8,V_XNN1!$L$3:$L$8,BT825)</f>
        <v>3.1800000000000397E-2</v>
      </c>
      <c r="BO825" s="312">
        <f>(BN825/V_XNN1!$L$7)*100</f>
        <v>15.142857142857332</v>
      </c>
      <c r="BP825" s="312">
        <f>_xll.SRS1Splines.Functions25.Linear_Interp(V_XNN1!$K$3:$K$8,V_XNN1!$M$3:$M$8,BT825)</f>
        <v>-0.1242</v>
      </c>
      <c r="BQ825" s="308">
        <f>IFERROR((BN825 - V_XNN1!$M$16) / (V_XNN1!$M$15- V_XNN1!$M$16) * 100, 0)</f>
        <v>-479.10863509749174</v>
      </c>
      <c r="BR825" s="308">
        <v>252</v>
      </c>
      <c r="BS825" s="308">
        <v>249</v>
      </c>
      <c r="BT825" s="374">
        <v>245.55</v>
      </c>
      <c r="BU825" s="312">
        <v>4.8000000000000001E-2</v>
      </c>
      <c r="BV825" s="372">
        <v>0</v>
      </c>
      <c r="BW825" s="369"/>
      <c r="BX825" s="312"/>
      <c r="BY825" s="370"/>
      <c r="BZ825" s="370"/>
      <c r="CA825" s="370"/>
      <c r="CB825" s="312"/>
      <c r="CC825" s="312"/>
      <c r="CD825" s="308"/>
      <c r="CE825" s="312"/>
      <c r="CF825" s="312"/>
      <c r="CG825" s="312"/>
      <c r="CH825" s="312"/>
      <c r="CI825" s="384"/>
      <c r="CJ825" s="312"/>
      <c r="CK825" s="372"/>
      <c r="CL825" s="369"/>
      <c r="CM825" s="312"/>
      <c r="CN825" s="370"/>
      <c r="CO825" s="370"/>
      <c r="CP825" s="370"/>
      <c r="CQ825" s="312"/>
      <c r="CR825" s="312"/>
      <c r="CS825" s="308"/>
      <c r="CT825" s="312"/>
      <c r="CU825" s="312"/>
      <c r="CV825" s="312"/>
      <c r="CW825" s="312"/>
      <c r="CX825" s="384"/>
      <c r="CY825" s="312"/>
      <c r="CZ825" s="372"/>
    </row>
    <row r="826" spans="1:104" s="1" customFormat="1" hidden="1">
      <c r="A826" s="270">
        <v>45385</v>
      </c>
      <c r="B826" s="380"/>
      <c r="C826" s="381"/>
      <c r="D826" s="382"/>
      <c r="E826" s="382"/>
      <c r="F826" s="382"/>
      <c r="G826" s="312"/>
      <c r="H826" s="308"/>
      <c r="I826" s="308"/>
      <c r="J826" s="308"/>
      <c r="K826" s="308"/>
      <c r="L826" s="308"/>
      <c r="M826" s="371"/>
      <c r="N826" s="371"/>
      <c r="O826" s="312"/>
      <c r="P826" s="383"/>
      <c r="Q826" s="369">
        <v>0</v>
      </c>
      <c r="R826" s="312"/>
      <c r="S826" s="370">
        <v>0.20822399999999999</v>
      </c>
      <c r="T826" s="370">
        <v>4.3782663999999993</v>
      </c>
      <c r="U826" s="370">
        <v>0</v>
      </c>
      <c r="V826" s="312">
        <f>_xll.SRS1Splines.Functions25.Linear_Interp(V_NK3!$P$8:$P$32,V_NK3!$R$8:$R$32,AC826)</f>
        <v>393.09523599999898</v>
      </c>
      <c r="W826" s="312">
        <f>(V826/V_NK3!$R$28)*100</f>
        <v>72.507112635536757</v>
      </c>
      <c r="X826" s="308">
        <f>V826-V_NK3!$R$8</f>
        <v>336.516583999999</v>
      </c>
      <c r="Y826" s="308">
        <f>IFERROR((V826 - V_NK3!$V$10) / (V_NK3!$V$9- V_NK3!$V$10) * 100, 0)</f>
        <v>69.303629395750974</v>
      </c>
      <c r="Z826" s="308">
        <v>541.79999999999995</v>
      </c>
      <c r="AA826" s="308">
        <v>521</v>
      </c>
      <c r="AB826" s="312">
        <v>539.09</v>
      </c>
      <c r="AC826" s="371">
        <v>536.79999999999995</v>
      </c>
      <c r="AD826" s="308">
        <v>0.68</v>
      </c>
      <c r="AE826" s="372">
        <v>1.0326099999999998</v>
      </c>
      <c r="AF826" s="373">
        <v>0</v>
      </c>
      <c r="AG826" s="312"/>
      <c r="AH826" s="370">
        <v>4.0091536799999998</v>
      </c>
      <c r="AI826" s="370">
        <v>3.4810440000000002</v>
      </c>
      <c r="AJ826" s="370"/>
      <c r="AK826" s="312">
        <f>_xll.SRS1Splines.Functions25.Linear_Interp(V_NK2!$R$10:$R$21,V_NK2!$T$10:$T$21,AR826)</f>
        <v>62.488114285743997</v>
      </c>
      <c r="AL826" s="312">
        <f>(AK826/V_NK2!$T$18)*100</f>
        <v>87.518367346980384</v>
      </c>
      <c r="AM826" s="308">
        <f>AK826-V_NK2!$T$11</f>
        <v>21.6681142857162</v>
      </c>
      <c r="AN826" s="308">
        <f>IFERROR((AK826 - V_NK2!$X$12) / (V_NK2!$X$11- V_NK2!$X$12) * 100, 0)</f>
        <v>70.857142857152596</v>
      </c>
      <c r="AO826" s="308">
        <v>427</v>
      </c>
      <c r="AP826" s="308">
        <v>420</v>
      </c>
      <c r="AQ826" s="308">
        <v>425.04</v>
      </c>
      <c r="AR826" s="371">
        <v>424.96</v>
      </c>
      <c r="AS826" s="312">
        <v>0.66400000000000003</v>
      </c>
      <c r="AT826" s="372">
        <v>0.81</v>
      </c>
      <c r="AU826" s="369"/>
      <c r="AV826" s="312"/>
      <c r="AW826" s="370">
        <v>1.38117003</v>
      </c>
      <c r="AX826" s="370">
        <v>1.59181818</v>
      </c>
      <c r="AY826" s="370"/>
      <c r="AZ826" s="312">
        <f>_xll.SRS1Splines.Functions25.Linear_Interp(V_NNG3A!$H$4:$H$12,V_NNG3A!$I$4:$I$12,BF826)</f>
        <v>11.8863500000001</v>
      </c>
      <c r="BA826" s="312">
        <f>(AZ826/V_NNG3A!$I$8)*100</f>
        <v>85.822021660650535</v>
      </c>
      <c r="BB826" s="308">
        <f>_xll.SRS1Splines.Functions25.Linear_Interp(V_NNG3A!$H$4:$H$12,V_NNG3A!$J$4:$J$12,BF826)</f>
        <v>0.89876379310360999</v>
      </c>
      <c r="BC826" s="308">
        <f>IFERROR((AZ826-V_NNG3A!$J$20) / (V_NNG3A!$J$19-V_NNG3A!$J$20) * 100, 0)</f>
        <v>31.398807372610431</v>
      </c>
      <c r="BD826" s="308">
        <v>1050</v>
      </c>
      <c r="BE826" s="308">
        <v>1047</v>
      </c>
      <c r="BF826" s="374">
        <v>1048.4100000000001</v>
      </c>
      <c r="BG826" s="312">
        <v>7.8719999999999998E-2</v>
      </c>
      <c r="BH826" s="372">
        <v>4.6820000000000001E-2</v>
      </c>
      <c r="BI826" s="369"/>
      <c r="BJ826" s="312"/>
      <c r="BK826" s="370">
        <v>0.15246499999999999</v>
      </c>
      <c r="BL826" s="370">
        <v>0</v>
      </c>
      <c r="BM826" s="370">
        <f t="shared" si="9"/>
        <v>0.15246499999999999</v>
      </c>
      <c r="BN826" s="312">
        <f>_xll.SRS1Splines.Functions25.Linear_Interp(V_XNN1!$K$3:$K$8,V_XNN1!$L$3:$L$8,BT826)</f>
        <v>3.1800000000000397E-2</v>
      </c>
      <c r="BO826" s="312">
        <f>(BN826/V_XNN1!$L$7)*100</f>
        <v>15.142857142857332</v>
      </c>
      <c r="BP826" s="312">
        <f>_xll.SRS1Splines.Functions25.Linear_Interp(V_XNN1!$K$3:$K$8,V_XNN1!$M$3:$M$8,BT826)</f>
        <v>-0.1242</v>
      </c>
      <c r="BQ826" s="308">
        <f>IFERROR((BN826 - V_XNN1!$M$16) / (V_XNN1!$M$15- V_XNN1!$M$16) * 100, 0)</f>
        <v>-479.10863509749174</v>
      </c>
      <c r="BR826" s="308">
        <v>252</v>
      </c>
      <c r="BS826" s="308">
        <v>249</v>
      </c>
      <c r="BT826" s="374">
        <v>245.55</v>
      </c>
      <c r="BU826" s="312">
        <v>4.8000000000000001E-2</v>
      </c>
      <c r="BV826" s="372">
        <v>0</v>
      </c>
      <c r="BW826" s="369"/>
      <c r="BX826" s="312"/>
      <c r="BY826" s="370"/>
      <c r="BZ826" s="370"/>
      <c r="CA826" s="370"/>
      <c r="CB826" s="312"/>
      <c r="CC826" s="312"/>
      <c r="CD826" s="308"/>
      <c r="CE826" s="312"/>
      <c r="CF826" s="312"/>
      <c r="CG826" s="312"/>
      <c r="CH826" s="312"/>
      <c r="CI826" s="384"/>
      <c r="CJ826" s="312"/>
      <c r="CK826" s="372"/>
      <c r="CL826" s="369"/>
      <c r="CM826" s="312"/>
      <c r="CN826" s="370"/>
      <c r="CO826" s="370"/>
      <c r="CP826" s="370"/>
      <c r="CQ826" s="312"/>
      <c r="CR826" s="312"/>
      <c r="CS826" s="308"/>
      <c r="CT826" s="312"/>
      <c r="CU826" s="312"/>
      <c r="CV826" s="312"/>
      <c r="CW826" s="312"/>
      <c r="CX826" s="384"/>
      <c r="CY826" s="312"/>
      <c r="CZ826" s="372"/>
    </row>
    <row r="827" spans="1:104" s="1" customFormat="1" hidden="1">
      <c r="A827" s="270">
        <v>45386</v>
      </c>
      <c r="B827" s="380"/>
      <c r="C827" s="381"/>
      <c r="D827" s="382"/>
      <c r="E827" s="382"/>
      <c r="F827" s="382"/>
      <c r="G827" s="312"/>
      <c r="H827" s="308"/>
      <c r="I827" s="308"/>
      <c r="J827" s="308"/>
      <c r="K827" s="308"/>
      <c r="L827" s="308"/>
      <c r="M827" s="371"/>
      <c r="N827" s="371"/>
      <c r="O827" s="312"/>
      <c r="P827" s="383"/>
      <c r="Q827" s="369">
        <v>0</v>
      </c>
      <c r="R827" s="312"/>
      <c r="S827" s="370">
        <v>0.190944</v>
      </c>
      <c r="T827" s="370">
        <v>3.3497272000000002</v>
      </c>
      <c r="U827" s="370">
        <v>0</v>
      </c>
      <c r="V827" s="312">
        <f>_xll.SRS1Splines.Functions25.Linear_Interp(V_NK3!$P$8:$P$32,V_NK3!$R$8:$R$32,AC827)</f>
        <v>389.51596965000198</v>
      </c>
      <c r="W827" s="312">
        <f>(V827/V_NK3!$R$28)*100</f>
        <v>71.846910616726703</v>
      </c>
      <c r="X827" s="308">
        <f>V827-V_NK3!$R$8</f>
        <v>332.937317650002</v>
      </c>
      <c r="Y827" s="308">
        <f>IFERROR((V827 - V_NK3!$V$10) / (V_NK3!$V$9- V_NK3!$V$10) * 100, 0)</f>
        <v>68.566500349448532</v>
      </c>
      <c r="Z827" s="308">
        <v>541.79999999999995</v>
      </c>
      <c r="AA827" s="308">
        <v>521</v>
      </c>
      <c r="AB827" s="312">
        <v>539.09</v>
      </c>
      <c r="AC827" s="371">
        <v>536.69000000000005</v>
      </c>
      <c r="AD827" s="308">
        <v>0.68</v>
      </c>
      <c r="AE827" s="372">
        <v>0.79003000000000001</v>
      </c>
      <c r="AF827" s="373">
        <v>0</v>
      </c>
      <c r="AG827" s="312"/>
      <c r="AH827" s="370">
        <v>3.0777660000000004</v>
      </c>
      <c r="AI827" s="370">
        <v>3.5042700000000004</v>
      </c>
      <c r="AJ827" s="370"/>
      <c r="AK827" s="312">
        <f>_xll.SRS1Splines.Functions25.Linear_Interp(V_NK2!$R$10:$R$21,V_NK2!$T$10:$T$21,AR827)</f>
        <v>62.2696857143156</v>
      </c>
      <c r="AL827" s="312">
        <f>(AK827/V_NK2!$T$18)*100</f>
        <v>87.212444978033048</v>
      </c>
      <c r="AM827" s="308">
        <f>AK827-V_NK2!$T$11</f>
        <v>21.449685714287803</v>
      </c>
      <c r="AN827" s="308">
        <f>IFERROR((AK827 - V_NK2!$X$12) / (V_NK2!$X$11- V_NK2!$X$12) * 100, 0)</f>
        <v>70.142857142867427</v>
      </c>
      <c r="AO827" s="308">
        <v>427</v>
      </c>
      <c r="AP827" s="308">
        <v>420</v>
      </c>
      <c r="AQ827" s="308">
        <v>425.04</v>
      </c>
      <c r="AR827" s="371">
        <v>424.91</v>
      </c>
      <c r="AS827" s="312">
        <v>0.66400000000000003</v>
      </c>
      <c r="AT827" s="372">
        <v>0.82</v>
      </c>
      <c r="AU827" s="369"/>
      <c r="AV827" s="312"/>
      <c r="AW827" s="370">
        <v>1.3510774400000001</v>
      </c>
      <c r="AX827" s="370">
        <v>1.59181818</v>
      </c>
      <c r="AY827" s="370"/>
      <c r="AZ827" s="312">
        <f>_xll.SRS1Splines.Functions25.Linear_Interp(V_NNG3A!$H$4:$H$12,V_NNG3A!$I$4:$I$12,BF827)</f>
        <v>11.7875499999999</v>
      </c>
      <c r="BA827" s="312">
        <f>(AZ827/V_NNG3A!$I$8)*100</f>
        <v>85.108664259927082</v>
      </c>
      <c r="BB827" s="308">
        <f>_xll.SRS1Splines.Functions25.Linear_Interp(V_NNG3A!$H$4:$H$12,V_NNG3A!$J$4:$J$12,BF827)</f>
        <v>0.79996379310341703</v>
      </c>
      <c r="BC827" s="308">
        <f>IFERROR((AZ827-V_NNG3A!$J$20) / (V_NNG3A!$J$19-V_NNG3A!$J$20) * 100, 0)</f>
        <v>27.94717503914972</v>
      </c>
      <c r="BD827" s="308">
        <v>1050</v>
      </c>
      <c r="BE827" s="308">
        <v>1047</v>
      </c>
      <c r="BF827" s="374">
        <v>1048.33</v>
      </c>
      <c r="BG827" s="312">
        <v>7.8719999999999998E-2</v>
      </c>
      <c r="BH827" s="372">
        <v>4.6879999999999998E-2</v>
      </c>
      <c r="BI827" s="369"/>
      <c r="BJ827" s="312"/>
      <c r="BK827" s="370">
        <v>0.145846</v>
      </c>
      <c r="BL827" s="370">
        <v>0</v>
      </c>
      <c r="BM827" s="370">
        <f t="shared" si="9"/>
        <v>0.145846</v>
      </c>
      <c r="BN827" s="312">
        <f>_xll.SRS1Splines.Functions25.Linear_Interp(V_XNN1!$K$3:$K$8,V_XNN1!$L$3:$L$8,BT827)</f>
        <v>3.1800000000000397E-2</v>
      </c>
      <c r="BO827" s="312">
        <f>(BN827/V_XNN1!$L$7)*100</f>
        <v>15.142857142857332</v>
      </c>
      <c r="BP827" s="312">
        <f>_xll.SRS1Splines.Functions25.Linear_Interp(V_XNN1!$K$3:$K$8,V_XNN1!$M$3:$M$8,BT827)</f>
        <v>-0.1242</v>
      </c>
      <c r="BQ827" s="308">
        <f>IFERROR((BN827 - V_XNN1!$M$16) / (V_XNN1!$M$15- V_XNN1!$M$16) * 100, 0)</f>
        <v>-479.10863509749174</v>
      </c>
      <c r="BR827" s="308">
        <v>252</v>
      </c>
      <c r="BS827" s="308">
        <v>249</v>
      </c>
      <c r="BT827" s="374">
        <v>245.55</v>
      </c>
      <c r="BU827" s="312">
        <v>4.8000000000000001E-2</v>
      </c>
      <c r="BV827" s="372">
        <v>0</v>
      </c>
      <c r="BW827" s="369"/>
      <c r="BX827" s="312"/>
      <c r="BY827" s="370"/>
      <c r="BZ827" s="370"/>
      <c r="CA827" s="370"/>
      <c r="CB827" s="312"/>
      <c r="CC827" s="312"/>
      <c r="CD827" s="308"/>
      <c r="CE827" s="312"/>
      <c r="CF827" s="312"/>
      <c r="CG827" s="312"/>
      <c r="CH827" s="312"/>
      <c r="CI827" s="384"/>
      <c r="CJ827" s="312"/>
      <c r="CK827" s="372"/>
      <c r="CL827" s="369"/>
      <c r="CM827" s="312"/>
      <c r="CN827" s="370"/>
      <c r="CO827" s="370"/>
      <c r="CP827" s="370"/>
      <c r="CQ827" s="312"/>
      <c r="CR827" s="312"/>
      <c r="CS827" s="308"/>
      <c r="CT827" s="312"/>
      <c r="CU827" s="312"/>
      <c r="CV827" s="312"/>
      <c r="CW827" s="312"/>
      <c r="CX827" s="384"/>
      <c r="CY827" s="312"/>
      <c r="CZ827" s="372"/>
    </row>
    <row r="828" spans="1:104" s="1" customFormat="1" hidden="1">
      <c r="A828" s="270">
        <v>45387</v>
      </c>
      <c r="B828" s="380"/>
      <c r="C828" s="381"/>
      <c r="D828" s="382"/>
      <c r="E828" s="382"/>
      <c r="F828" s="382"/>
      <c r="G828" s="312"/>
      <c r="H828" s="308"/>
      <c r="I828" s="308"/>
      <c r="J828" s="308"/>
      <c r="K828" s="308"/>
      <c r="L828" s="308"/>
      <c r="M828" s="371"/>
      <c r="N828" s="371"/>
      <c r="O828" s="312"/>
      <c r="P828" s="383"/>
      <c r="Q828" s="369">
        <v>0</v>
      </c>
      <c r="R828" s="312"/>
      <c r="S828" s="370">
        <v>0.18835200000000002</v>
      </c>
      <c r="T828" s="370">
        <v>2.6580560000000002</v>
      </c>
      <c r="U828" s="370">
        <v>0</v>
      </c>
      <c r="V828" s="312">
        <f>_xll.SRS1Splines.Functions25.Linear_Interp(V_NK3!$P$8:$P$32,V_NK3!$R$8:$R$32,AC828)</f>
        <v>386.91286685</v>
      </c>
      <c r="W828" s="312">
        <f>(V828/V_NK3!$R$28)*100</f>
        <v>71.366763693954965</v>
      </c>
      <c r="X828" s="308">
        <f>V828-V_NK3!$R$8</f>
        <v>330.33421485000002</v>
      </c>
      <c r="Y828" s="308">
        <f>IFERROR((V828 - V_NK3!$V$10) / (V_NK3!$V$9- V_NK3!$V$10) * 100, 0)</f>
        <v>68.030406497591358</v>
      </c>
      <c r="Z828" s="308">
        <v>541.79999999999995</v>
      </c>
      <c r="AA828" s="308">
        <v>521</v>
      </c>
      <c r="AB828" s="312">
        <v>539.09</v>
      </c>
      <c r="AC828" s="371">
        <v>536.61</v>
      </c>
      <c r="AD828" s="308">
        <v>0.68</v>
      </c>
      <c r="AE828" s="372">
        <v>0.62690000000000001</v>
      </c>
      <c r="AF828" s="373">
        <v>0</v>
      </c>
      <c r="AG828" s="312"/>
      <c r="AH828" s="370">
        <v>2.4544065600000002</v>
      </c>
      <c r="AI828" s="370">
        <v>3.25983</v>
      </c>
      <c r="AJ828" s="370"/>
      <c r="AK828" s="312">
        <f>_xll.SRS1Splines.Functions25.Linear_Interp(V_NK2!$R$10:$R$21,V_NK2!$T$10:$T$21,AR828)</f>
        <v>61.8328285714583</v>
      </c>
      <c r="AL828" s="312">
        <f>(AK828/V_NK2!$T$18)*100</f>
        <v>86.600600240137666</v>
      </c>
      <c r="AM828" s="308">
        <f>AK828-V_NK2!$T$11</f>
        <v>21.012828571430504</v>
      </c>
      <c r="AN828" s="308">
        <f>IFERROR((AK828 - V_NK2!$X$12) / (V_NK2!$X$11- V_NK2!$X$12) * 100, 0)</f>
        <v>68.714285714295414</v>
      </c>
      <c r="AO828" s="308">
        <v>427</v>
      </c>
      <c r="AP828" s="308">
        <v>420</v>
      </c>
      <c r="AQ828" s="308">
        <v>425.04</v>
      </c>
      <c r="AR828" s="371">
        <v>424.81</v>
      </c>
      <c r="AS828" s="312">
        <v>0.66400000000000003</v>
      </c>
      <c r="AT828" s="372">
        <v>0.76</v>
      </c>
      <c r="AU828" s="369"/>
      <c r="AV828" s="312"/>
      <c r="AW828" s="370">
        <v>1.35571128</v>
      </c>
      <c r="AX828" s="370">
        <v>1.50617424</v>
      </c>
      <c r="AY828" s="370"/>
      <c r="AZ828" s="312">
        <f>_xll.SRS1Splines.Functions25.Linear_Interp(V_NNG3A!$H$4:$H$12,V_NNG3A!$I$4:$I$12,BF828)</f>
        <v>11.7258</v>
      </c>
      <c r="BA828" s="312">
        <f>(AZ828/V_NNG3A!$I$8)*100</f>
        <v>84.66281588447653</v>
      </c>
      <c r="BB828" s="308">
        <f>_xll.SRS1Splines.Functions25.Linear_Interp(V_NNG3A!$H$4:$H$12,V_NNG3A!$J$4:$J$12,BF828)</f>
        <v>0.73821379310347301</v>
      </c>
      <c r="BC828" s="308">
        <f>IFERROR((AZ828-V_NNG3A!$J$20) / (V_NNG3A!$J$19-V_NNG3A!$J$20) * 100, 0)</f>
        <v>25.789904830744607</v>
      </c>
      <c r="BD828" s="308">
        <v>1050</v>
      </c>
      <c r="BE828" s="308">
        <v>1047</v>
      </c>
      <c r="BF828" s="374">
        <v>1048.28</v>
      </c>
      <c r="BG828" s="312">
        <v>7.8719999999999998E-2</v>
      </c>
      <c r="BH828" s="372">
        <v>4.4380000000000003E-2</v>
      </c>
      <c r="BI828" s="369"/>
      <c r="BJ828" s="312"/>
      <c r="BK828" s="370">
        <v>0.145846</v>
      </c>
      <c r="BL828" s="370">
        <v>0</v>
      </c>
      <c r="BM828" s="370">
        <f t="shared" si="9"/>
        <v>0.145846</v>
      </c>
      <c r="BN828" s="312">
        <f>_xll.SRS1Splines.Functions25.Linear_Interp(V_XNN1!$K$3:$K$8,V_XNN1!$L$3:$L$8,BT828)</f>
        <v>3.1800000000000397E-2</v>
      </c>
      <c r="BO828" s="312">
        <f>(BN828/V_XNN1!$L$7)*100</f>
        <v>15.142857142857332</v>
      </c>
      <c r="BP828" s="312">
        <f>_xll.SRS1Splines.Functions25.Linear_Interp(V_XNN1!$K$3:$K$8,V_XNN1!$M$3:$M$8,BT828)</f>
        <v>-0.1242</v>
      </c>
      <c r="BQ828" s="308">
        <f>IFERROR((BN828 - V_XNN1!$M$16) / (V_XNN1!$M$15- V_XNN1!$M$16) * 100, 0)</f>
        <v>-479.10863509749174</v>
      </c>
      <c r="BR828" s="308">
        <v>252</v>
      </c>
      <c r="BS828" s="308">
        <v>249</v>
      </c>
      <c r="BT828" s="374">
        <v>245.55</v>
      </c>
      <c r="BU828" s="312">
        <v>4.8000000000000001E-2</v>
      </c>
      <c r="BV828" s="372">
        <v>0</v>
      </c>
      <c r="BW828" s="369"/>
      <c r="BX828" s="312"/>
      <c r="BY828" s="370"/>
      <c r="BZ828" s="370"/>
      <c r="CA828" s="370"/>
      <c r="CB828" s="312"/>
      <c r="CC828" s="312"/>
      <c r="CD828" s="308"/>
      <c r="CE828" s="312"/>
      <c r="CF828" s="312"/>
      <c r="CG828" s="312"/>
      <c r="CH828" s="312"/>
      <c r="CI828" s="384"/>
      <c r="CJ828" s="312"/>
      <c r="CK828" s="372"/>
      <c r="CL828" s="369"/>
      <c r="CM828" s="312"/>
      <c r="CN828" s="370"/>
      <c r="CO828" s="370"/>
      <c r="CP828" s="370"/>
      <c r="CQ828" s="312"/>
      <c r="CR828" s="312"/>
      <c r="CS828" s="308"/>
      <c r="CT828" s="312"/>
      <c r="CU828" s="312"/>
      <c r="CV828" s="312"/>
      <c r="CW828" s="312"/>
      <c r="CX828" s="384"/>
      <c r="CY828" s="312"/>
      <c r="CZ828" s="372"/>
    </row>
    <row r="829" spans="1:104" s="1" customFormat="1" hidden="1">
      <c r="A829" s="270">
        <v>45388</v>
      </c>
      <c r="B829" s="380"/>
      <c r="C829" s="381"/>
      <c r="D829" s="382"/>
      <c r="E829" s="382"/>
      <c r="F829" s="382"/>
      <c r="G829" s="312"/>
      <c r="H829" s="308"/>
      <c r="I829" s="308"/>
      <c r="J829" s="308"/>
      <c r="K829" s="308"/>
      <c r="L829" s="308"/>
      <c r="M829" s="371"/>
      <c r="N829" s="371"/>
      <c r="O829" s="312"/>
      <c r="P829" s="383"/>
      <c r="Q829" s="369">
        <v>0</v>
      </c>
      <c r="R829" s="312"/>
      <c r="S829" s="370">
        <v>0.18230399999999999</v>
      </c>
      <c r="T829" s="370">
        <v>4.3567271999999999</v>
      </c>
      <c r="U829" s="370">
        <v>0</v>
      </c>
      <c r="V829" s="312">
        <f>_xll.SRS1Splines.Functions25.Linear_Interp(V_NK3!$P$8:$P$32,V_NK3!$R$8:$R$32,AC829)</f>
        <v>382.68282480000101</v>
      </c>
      <c r="W829" s="312">
        <f>(V829/V_NK3!$R$28)*100</f>
        <v>70.586524944451696</v>
      </c>
      <c r="X829" s="308">
        <f>V829-V_NK3!$R$8</f>
        <v>326.10417280000104</v>
      </c>
      <c r="Y829" s="308">
        <f>IFERROR((V829 - V_NK3!$V$10) / (V_NK3!$V$9- V_NK3!$V$10) * 100, 0)</f>
        <v>67.159253988324323</v>
      </c>
      <c r="Z829" s="308">
        <v>541.79999999999995</v>
      </c>
      <c r="AA829" s="308">
        <v>521</v>
      </c>
      <c r="AB829" s="312">
        <v>539.09</v>
      </c>
      <c r="AC829" s="371">
        <v>536.48</v>
      </c>
      <c r="AD829" s="308">
        <v>0.68</v>
      </c>
      <c r="AE829" s="372">
        <v>1.0275300000000001</v>
      </c>
      <c r="AF829" s="373">
        <v>0</v>
      </c>
      <c r="AG829" s="312"/>
      <c r="AH829" s="370">
        <v>3.9812148000000005</v>
      </c>
      <c r="AI829" s="370">
        <v>3.5357280000000002</v>
      </c>
      <c r="AJ829" s="370"/>
      <c r="AK829" s="312">
        <f>_xll.SRS1Splines.Functions25.Linear_Interp(V_NK2!$R$10:$R$21,V_NK2!$T$10:$T$21,AR829)</f>
        <v>62.2260000000297</v>
      </c>
      <c r="AL829" s="312">
        <f>(AK829/V_NK2!$T$18)*100</f>
        <v>87.151260504243268</v>
      </c>
      <c r="AM829" s="308">
        <f>AK829-V_NK2!$T$11</f>
        <v>21.406000000001903</v>
      </c>
      <c r="AN829" s="308">
        <f>IFERROR((AK829 - V_NK2!$X$12) / (V_NK2!$X$11- V_NK2!$X$12) * 100, 0)</f>
        <v>70.000000000009649</v>
      </c>
      <c r="AO829" s="308">
        <v>427</v>
      </c>
      <c r="AP829" s="308">
        <v>420</v>
      </c>
      <c r="AQ829" s="308">
        <v>425.05</v>
      </c>
      <c r="AR829" s="371">
        <v>424.9</v>
      </c>
      <c r="AS829" s="312">
        <v>0.66400000000000003</v>
      </c>
      <c r="AT829" s="372">
        <v>0.82</v>
      </c>
      <c r="AU829" s="369"/>
      <c r="AV829" s="312"/>
      <c r="AW829" s="370">
        <v>1.32462963</v>
      </c>
      <c r="AX829" s="370">
        <v>1.4450000000000001</v>
      </c>
      <c r="AY829" s="370"/>
      <c r="AZ829" s="312">
        <f>_xll.SRS1Splines.Functions25.Linear_Interp(V_NNG3A!$H$4:$H$12,V_NNG3A!$I$4:$I$12,BF829)</f>
        <v>11.676399999999999</v>
      </c>
      <c r="BA829" s="312">
        <f>(AZ829/V_NNG3A!$I$8)*100</f>
        <v>84.306137184115514</v>
      </c>
      <c r="BB829" s="308">
        <f>_xll.SRS1Splines.Functions25.Linear_Interp(V_NNG3A!$H$4:$H$12,V_NNG3A!$J$4:$J$12,BF829)</f>
        <v>0.68881379310351698</v>
      </c>
      <c r="BC829" s="308">
        <f>IFERROR((AZ829-V_NNG3A!$J$20) / (V_NNG3A!$J$19-V_NNG3A!$J$20) * 100, 0)</f>
        <v>24.064088664017724</v>
      </c>
      <c r="BD829" s="308">
        <v>1050</v>
      </c>
      <c r="BE829" s="308">
        <v>1047</v>
      </c>
      <c r="BF829" s="374">
        <v>1048.24</v>
      </c>
      <c r="BG829" s="312">
        <v>7.8719999999999998E-2</v>
      </c>
      <c r="BH829" s="372">
        <v>4.2209999999999998E-2</v>
      </c>
      <c r="BI829" s="369"/>
      <c r="BJ829" s="312"/>
      <c r="BK829" s="370">
        <v>0.145846</v>
      </c>
      <c r="BL829" s="370">
        <v>0</v>
      </c>
      <c r="BM829" s="370">
        <f t="shared" si="9"/>
        <v>0.145846</v>
      </c>
      <c r="BN829" s="312">
        <f>_xll.SRS1Splines.Functions25.Linear_Interp(V_XNN1!$K$3:$K$8,V_XNN1!$L$3:$L$8,BT829)</f>
        <v>3.1800000000000397E-2</v>
      </c>
      <c r="BO829" s="312">
        <f>(BN829/V_XNN1!$L$7)*100</f>
        <v>15.142857142857332</v>
      </c>
      <c r="BP829" s="312">
        <f>_xll.SRS1Splines.Functions25.Linear_Interp(V_XNN1!$K$3:$K$8,V_XNN1!$M$3:$M$8,BT829)</f>
        <v>-0.1242</v>
      </c>
      <c r="BQ829" s="308">
        <f>IFERROR((BN829 - V_XNN1!$M$16) / (V_XNN1!$M$15- V_XNN1!$M$16) * 100, 0)</f>
        <v>-479.10863509749174</v>
      </c>
      <c r="BR829" s="308">
        <v>252</v>
      </c>
      <c r="BS829" s="308">
        <v>249</v>
      </c>
      <c r="BT829" s="374">
        <v>245.55</v>
      </c>
      <c r="BU829" s="312">
        <v>4.8000000000000001E-2</v>
      </c>
      <c r="BV829" s="372">
        <v>0</v>
      </c>
      <c r="BW829" s="369"/>
      <c r="BX829" s="312"/>
      <c r="BY829" s="370"/>
      <c r="BZ829" s="370"/>
      <c r="CA829" s="370"/>
      <c r="CB829" s="312"/>
      <c r="CC829" s="312"/>
      <c r="CD829" s="308"/>
      <c r="CE829" s="312"/>
      <c r="CF829" s="312"/>
      <c r="CG829" s="312"/>
      <c r="CH829" s="312"/>
      <c r="CI829" s="384"/>
      <c r="CJ829" s="312"/>
      <c r="CK829" s="372"/>
      <c r="CL829" s="369"/>
      <c r="CM829" s="312"/>
      <c r="CN829" s="370"/>
      <c r="CO829" s="370"/>
      <c r="CP829" s="370"/>
      <c r="CQ829" s="312"/>
      <c r="CR829" s="312"/>
      <c r="CS829" s="308"/>
      <c r="CT829" s="312"/>
      <c r="CU829" s="312"/>
      <c r="CV829" s="312"/>
      <c r="CW829" s="312"/>
      <c r="CX829" s="384"/>
      <c r="CY829" s="312"/>
      <c r="CZ829" s="372"/>
    </row>
    <row r="830" spans="1:104" s="1" customFormat="1" hidden="1">
      <c r="A830" s="270">
        <v>45389</v>
      </c>
      <c r="B830" s="380"/>
      <c r="C830" s="381"/>
      <c r="D830" s="382"/>
      <c r="E830" s="382"/>
      <c r="F830" s="382"/>
      <c r="G830" s="312"/>
      <c r="H830" s="308"/>
      <c r="I830" s="308"/>
      <c r="J830" s="308"/>
      <c r="K830" s="308"/>
      <c r="L830" s="308"/>
      <c r="M830" s="371"/>
      <c r="N830" s="371"/>
      <c r="O830" s="312"/>
      <c r="P830" s="383"/>
      <c r="Q830" s="369">
        <v>0</v>
      </c>
      <c r="R830" s="312"/>
      <c r="S830" s="370">
        <v>0.22628160000000003</v>
      </c>
      <c r="T830" s="370">
        <v>3.3362016000000008</v>
      </c>
      <c r="U830" s="370">
        <v>0</v>
      </c>
      <c r="V830" s="312">
        <f>_xll.SRS1Splines.Functions25.Linear_Interp(V_NK3!$P$8:$P$32,V_NK3!$R$8:$R$32,AC830)</f>
        <v>379.10355844999998</v>
      </c>
      <c r="W830" s="312">
        <f>(V830/V_NK3!$R$28)*100</f>
        <v>69.926322925640889</v>
      </c>
      <c r="X830" s="308">
        <f>V830-V_NK3!$R$8</f>
        <v>322.52490645</v>
      </c>
      <c r="Y830" s="308">
        <f>IFERROR((V830 - V_NK3!$V$10) / (V_NK3!$V$9- V_NK3!$V$10) * 100, 0)</f>
        <v>66.422124942021043</v>
      </c>
      <c r="Z830" s="308">
        <v>541.79999999999995</v>
      </c>
      <c r="AA830" s="308">
        <v>521</v>
      </c>
      <c r="AB830" s="312">
        <v>539.09</v>
      </c>
      <c r="AC830" s="371">
        <v>536.37</v>
      </c>
      <c r="AD830" s="308">
        <v>0.68</v>
      </c>
      <c r="AE830" s="372">
        <v>0.78683999999999998</v>
      </c>
      <c r="AF830" s="373">
        <v>0</v>
      </c>
      <c r="AG830" s="312"/>
      <c r="AH830" s="370">
        <v>3.0772543680000002</v>
      </c>
      <c r="AI830" s="370">
        <v>2.7041279999999999</v>
      </c>
      <c r="AJ830" s="370"/>
      <c r="AK830" s="312">
        <f>_xll.SRS1Splines.Functions25.Linear_Interp(V_NK2!$R$10:$R$21,V_NK2!$T$10:$T$21,AR830)</f>
        <v>62.619171428601298</v>
      </c>
      <c r="AL830" s="312">
        <f>(AK830/V_NK2!$T$18)*100</f>
        <v>87.701920768349154</v>
      </c>
      <c r="AM830" s="308">
        <f>AK830-V_NK2!$T$11</f>
        <v>21.799171428573501</v>
      </c>
      <c r="AN830" s="308">
        <f>IFERROR((AK830 - V_NK2!$X$12) / (V_NK2!$X$11- V_NK2!$X$12) * 100, 0)</f>
        <v>71.285714285724566</v>
      </c>
      <c r="AO830" s="308">
        <v>427</v>
      </c>
      <c r="AP830" s="308">
        <v>420</v>
      </c>
      <c r="AQ830" s="308">
        <v>425.07</v>
      </c>
      <c r="AR830" s="371">
        <v>424.99</v>
      </c>
      <c r="AS830" s="312">
        <v>0.66400000000000003</v>
      </c>
      <c r="AT830" s="372">
        <v>0.64</v>
      </c>
      <c r="AU830" s="369"/>
      <c r="AV830" s="312"/>
      <c r="AW830" s="370">
        <v>1.19373737</v>
      </c>
      <c r="AX830" s="370">
        <v>1.2840151500000001</v>
      </c>
      <c r="AY830" s="370"/>
      <c r="AZ830" s="312">
        <f>_xll.SRS1Splines.Functions25.Linear_Interp(V_NNG3A!$H$4:$H$12,V_NNG3A!$I$4:$I$12,BF830)</f>
        <v>11.63935</v>
      </c>
      <c r="BA830" s="312">
        <f>(AZ830/V_NNG3A!$I$8)*100</f>
        <v>84.038628158844773</v>
      </c>
      <c r="BB830" s="308">
        <f>_xll.SRS1Splines.Functions25.Linear_Interp(V_NNG3A!$H$4:$H$12,V_NNG3A!$J$4:$J$12,BF830)</f>
        <v>0.65176379310355004</v>
      </c>
      <c r="BC830" s="308">
        <f>IFERROR((AZ830-V_NNG3A!$J$20) / (V_NNG3A!$J$19-V_NNG3A!$J$20) * 100, 0)</f>
        <v>22.769726538972613</v>
      </c>
      <c r="BD830" s="308">
        <v>1050</v>
      </c>
      <c r="BE830" s="308">
        <v>1047</v>
      </c>
      <c r="BF830" s="374">
        <v>1048.21</v>
      </c>
      <c r="BG830" s="312">
        <v>7.8719999999999998E-2</v>
      </c>
      <c r="BH830" s="372">
        <v>3.7510000000000002E-2</v>
      </c>
      <c r="BI830" s="369"/>
      <c r="BJ830" s="312"/>
      <c r="BK830" s="370">
        <v>0.132546</v>
      </c>
      <c r="BL830" s="370">
        <v>0</v>
      </c>
      <c r="BM830" s="370">
        <f t="shared" si="9"/>
        <v>0.132546</v>
      </c>
      <c r="BN830" s="312">
        <f>_xll.SRS1Splines.Functions25.Linear_Interp(V_XNN1!$K$3:$K$8,V_XNN1!$L$3:$L$8,BT830)</f>
        <v>3.1800000000000397E-2</v>
      </c>
      <c r="BO830" s="312">
        <f>(BN830/V_XNN1!$L$7)*100</f>
        <v>15.142857142857332</v>
      </c>
      <c r="BP830" s="312">
        <f>_xll.SRS1Splines.Functions25.Linear_Interp(V_XNN1!$K$3:$K$8,V_XNN1!$M$3:$M$8,BT830)</f>
        <v>-0.1242</v>
      </c>
      <c r="BQ830" s="308">
        <f>IFERROR((BN830 - V_XNN1!$M$16) / (V_XNN1!$M$15- V_XNN1!$M$16) * 100, 0)</f>
        <v>-479.10863509749174</v>
      </c>
      <c r="BR830" s="308">
        <v>252</v>
      </c>
      <c r="BS830" s="308">
        <v>249</v>
      </c>
      <c r="BT830" s="374">
        <v>245.55</v>
      </c>
      <c r="BU830" s="312">
        <v>4.8000000000000001E-2</v>
      </c>
      <c r="BV830" s="372">
        <v>0</v>
      </c>
      <c r="BW830" s="369"/>
      <c r="BX830" s="312"/>
      <c r="BY830" s="370"/>
      <c r="BZ830" s="370"/>
      <c r="CA830" s="370"/>
      <c r="CB830" s="312"/>
      <c r="CC830" s="312"/>
      <c r="CD830" s="308"/>
      <c r="CE830" s="312"/>
      <c r="CF830" s="312"/>
      <c r="CG830" s="312"/>
      <c r="CH830" s="312"/>
      <c r="CI830" s="384"/>
      <c r="CJ830" s="312"/>
      <c r="CK830" s="372"/>
      <c r="CL830" s="369"/>
      <c r="CM830" s="312"/>
      <c r="CN830" s="370"/>
      <c r="CO830" s="370"/>
      <c r="CP830" s="370"/>
      <c r="CQ830" s="312"/>
      <c r="CR830" s="312"/>
      <c r="CS830" s="308"/>
      <c r="CT830" s="312"/>
      <c r="CU830" s="312"/>
      <c r="CV830" s="312"/>
      <c r="CW830" s="312"/>
      <c r="CX830" s="384"/>
      <c r="CY830" s="312"/>
      <c r="CZ830" s="372"/>
    </row>
    <row r="831" spans="1:104" s="1" customFormat="1" hidden="1">
      <c r="A831" s="270">
        <v>45390</v>
      </c>
      <c r="B831" s="380"/>
      <c r="C831" s="381"/>
      <c r="D831" s="382"/>
      <c r="E831" s="382"/>
      <c r="F831" s="382"/>
      <c r="G831" s="312"/>
      <c r="H831" s="308"/>
      <c r="I831" s="308"/>
      <c r="J831" s="308"/>
      <c r="K831" s="308"/>
      <c r="L831" s="308"/>
      <c r="M831" s="371"/>
      <c r="N831" s="371"/>
      <c r="O831" s="312"/>
      <c r="P831" s="383"/>
      <c r="Q831" s="369">
        <v>14.4</v>
      </c>
      <c r="R831" s="312"/>
      <c r="S831" s="370">
        <v>0.23302080000000003</v>
      </c>
      <c r="T831" s="370">
        <v>2.0869704000000002</v>
      </c>
      <c r="U831" s="370">
        <v>0</v>
      </c>
      <c r="V831" s="312">
        <f>_xll.SRS1Splines.Functions25.Linear_Interp(V_NK3!$P$8:$P$32,V_NK3!$R$8:$R$32,AC831)</f>
        <v>377.151231349998</v>
      </c>
      <c r="W831" s="312">
        <f>(V831/V_NK3!$R$28)*100</f>
        <v>69.566212733562011</v>
      </c>
      <c r="X831" s="308">
        <f>V831-V_NK3!$R$8</f>
        <v>320.57257934999802</v>
      </c>
      <c r="Y831" s="308">
        <f>IFERROR((V831 - V_NK3!$V$10) / (V_NK3!$V$9- V_NK3!$V$10) * 100, 0)</f>
        <v>66.020054553128062</v>
      </c>
      <c r="Z831" s="308">
        <v>541.79999999999995</v>
      </c>
      <c r="AA831" s="308">
        <v>521</v>
      </c>
      <c r="AB831" s="312">
        <v>539.09</v>
      </c>
      <c r="AC831" s="371">
        <v>536.30999999999995</v>
      </c>
      <c r="AD831" s="308">
        <v>0.68</v>
      </c>
      <c r="AE831" s="372">
        <v>0.49220999999999998</v>
      </c>
      <c r="AF831" s="373">
        <v>0</v>
      </c>
      <c r="AG831" s="312"/>
      <c r="AH831" s="370">
        <v>1.9551702240000002</v>
      </c>
      <c r="AI831" s="370">
        <v>1.9430879999999999</v>
      </c>
      <c r="AJ831" s="370"/>
      <c r="AK831" s="312">
        <f>_xll.SRS1Splines.Functions25.Linear_Interp(V_NK2!$R$10:$R$21,V_NK2!$T$10:$T$21,AR831)</f>
        <v>62.7065428571726</v>
      </c>
      <c r="AL831" s="312">
        <f>(AK831/V_NK2!$T$18)*100</f>
        <v>87.824289715928003</v>
      </c>
      <c r="AM831" s="308">
        <f>AK831-V_NK2!$T$11</f>
        <v>21.886542857144804</v>
      </c>
      <c r="AN831" s="308">
        <f>IFERROR((AK831 - V_NK2!$X$12) / (V_NK2!$X$11- V_NK2!$X$12) * 100, 0)</f>
        <v>71.571428571438446</v>
      </c>
      <c r="AO831" s="308">
        <v>427</v>
      </c>
      <c r="AP831" s="308">
        <v>420</v>
      </c>
      <c r="AQ831" s="308">
        <v>424.99</v>
      </c>
      <c r="AR831" s="371">
        <v>425.01</v>
      </c>
      <c r="AS831" s="312">
        <v>0.66400000000000003</v>
      </c>
      <c r="AT831" s="372">
        <v>0.45</v>
      </c>
      <c r="AU831" s="369"/>
      <c r="AV831" s="312"/>
      <c r="AW831" s="370">
        <v>1.1143602699999999</v>
      </c>
      <c r="AX831" s="370">
        <v>1.1745454500000001</v>
      </c>
      <c r="AY831" s="370"/>
      <c r="AZ831" s="312">
        <f>_xll.SRS1Splines.Functions25.Linear_Interp(V_NNG3A!$H$4:$H$12,V_NNG3A!$I$4:$I$12,BF831)</f>
        <v>11.614650000000101</v>
      </c>
      <c r="BA831" s="312">
        <f>(AZ831/V_NNG3A!$I$8)*100</f>
        <v>83.86028880866499</v>
      </c>
      <c r="BB831" s="308">
        <f>_xll.SRS1Splines.Functions25.Linear_Interp(V_NNG3A!$H$4:$H$12,V_NNG3A!$J$4:$J$12,BF831)</f>
        <v>0.62706379310357196</v>
      </c>
      <c r="BC831" s="308">
        <f>IFERROR((AZ831-V_NNG3A!$J$20) / (V_NNG3A!$J$19-V_NNG3A!$J$20) * 100, 0)</f>
        <v>21.906818455612679</v>
      </c>
      <c r="BD831" s="308">
        <v>1050</v>
      </c>
      <c r="BE831" s="308">
        <v>1047</v>
      </c>
      <c r="BF831" s="374">
        <v>1048.19</v>
      </c>
      <c r="BG831" s="312">
        <v>7.8719999999999998E-2</v>
      </c>
      <c r="BH831" s="372">
        <v>3.4189999999999998E-2</v>
      </c>
      <c r="BI831" s="369"/>
      <c r="BJ831" s="312"/>
      <c r="BK831" s="370">
        <v>0.132546</v>
      </c>
      <c r="BL831" s="370">
        <v>0</v>
      </c>
      <c r="BM831" s="370">
        <f t="shared" si="9"/>
        <v>0.132546</v>
      </c>
      <c r="BN831" s="312">
        <f>_xll.SRS1Splines.Functions25.Linear_Interp(V_XNN1!$K$3:$K$8,V_XNN1!$L$3:$L$8,BT831)</f>
        <v>0.18840000000000001</v>
      </c>
      <c r="BO831" s="312">
        <f>(BN831/V_XNN1!$L$7)*100</f>
        <v>89.714285714285722</v>
      </c>
      <c r="BP831" s="312">
        <f>_xll.SRS1Splines.Functions25.Linear_Interp(V_XNN1!$K$3:$K$8,V_XNN1!$M$3:$M$8,BT831)</f>
        <v>3.2400000000000199E-2</v>
      </c>
      <c r="BQ831" s="308">
        <f>IFERROR((BN831 - V_XNN1!$M$16) / (V_XNN1!$M$15- V_XNN1!$M$16) * 100, 0)</f>
        <v>5.5710306406685968</v>
      </c>
      <c r="BR831" s="308">
        <v>252</v>
      </c>
      <c r="BS831" s="308">
        <v>249</v>
      </c>
      <c r="BT831" s="374">
        <v>250.8</v>
      </c>
      <c r="BU831" s="312">
        <v>4.8000000000000001E-2</v>
      </c>
      <c r="BV831" s="372">
        <v>0</v>
      </c>
      <c r="BW831" s="369"/>
      <c r="BX831" s="312"/>
      <c r="BY831" s="370"/>
      <c r="BZ831" s="370"/>
      <c r="CA831" s="370"/>
      <c r="CB831" s="312"/>
      <c r="CC831" s="312"/>
      <c r="CD831" s="308"/>
      <c r="CE831" s="312"/>
      <c r="CF831" s="312"/>
      <c r="CG831" s="312"/>
      <c r="CH831" s="312"/>
      <c r="CI831" s="384"/>
      <c r="CJ831" s="312"/>
      <c r="CK831" s="372"/>
      <c r="CL831" s="369"/>
      <c r="CM831" s="312"/>
      <c r="CN831" s="370"/>
      <c r="CO831" s="370"/>
      <c r="CP831" s="370"/>
      <c r="CQ831" s="312"/>
      <c r="CR831" s="312"/>
      <c r="CS831" s="308"/>
      <c r="CT831" s="312"/>
      <c r="CU831" s="312"/>
      <c r="CV831" s="312"/>
      <c r="CW831" s="312"/>
      <c r="CX831" s="384"/>
      <c r="CY831" s="312"/>
      <c r="CZ831" s="372"/>
    </row>
    <row r="832" spans="1:104" s="1" customFormat="1" hidden="1">
      <c r="A832" s="270">
        <v>45391</v>
      </c>
      <c r="B832" s="380"/>
      <c r="C832" s="381"/>
      <c r="D832" s="382"/>
      <c r="E832" s="382"/>
      <c r="F832" s="382"/>
      <c r="G832" s="312"/>
      <c r="H832" s="308"/>
      <c r="I832" s="308"/>
      <c r="J832" s="308"/>
      <c r="K832" s="308"/>
      <c r="L832" s="308"/>
      <c r="M832" s="371"/>
      <c r="N832" s="371"/>
      <c r="O832" s="312"/>
      <c r="P832" s="383"/>
      <c r="Q832" s="369">
        <v>17.8</v>
      </c>
      <c r="R832" s="312"/>
      <c r="S832" s="370">
        <v>0.33177600000000002</v>
      </c>
      <c r="T832" s="370">
        <v>4.0924480000000001</v>
      </c>
      <c r="U832" s="370">
        <v>0</v>
      </c>
      <c r="V832" s="312">
        <f>_xll.SRS1Splines.Functions25.Linear_Interp(V_NK3!$P$8:$P$32,V_NK3!$R$8:$R$32,AC832)</f>
        <v>373.57196500000202</v>
      </c>
      <c r="W832" s="312">
        <f>(V832/V_NK3!$R$28)*100</f>
        <v>68.906010714752128</v>
      </c>
      <c r="X832" s="308">
        <f>V832-V_NK3!$R$8</f>
        <v>316.99331300000205</v>
      </c>
      <c r="Y832" s="308">
        <f>IFERROR((V832 - V_NK3!$V$10) / (V_NK3!$V$9- V_NK3!$V$10) * 100, 0)</f>
        <v>65.282925506825833</v>
      </c>
      <c r="Z832" s="308">
        <v>541.79999999999995</v>
      </c>
      <c r="AA832" s="308">
        <v>521</v>
      </c>
      <c r="AB832" s="312">
        <v>539.09</v>
      </c>
      <c r="AC832" s="371">
        <v>536.20000000000005</v>
      </c>
      <c r="AD832" s="308">
        <v>0.68</v>
      </c>
      <c r="AE832" s="372">
        <v>0.96520000000000006</v>
      </c>
      <c r="AF832" s="373">
        <v>0</v>
      </c>
      <c r="AG832" s="312"/>
      <c r="AH832" s="370">
        <v>3.7926892800000007</v>
      </c>
      <c r="AI832" s="370">
        <v>3.3066179999999998</v>
      </c>
      <c r="AJ832" s="370"/>
      <c r="AK832" s="312">
        <f>_xll.SRS1Splines.Functions25.Linear_Interp(V_NK2!$R$10:$R$21,V_NK2!$T$10:$T$21,AR832)</f>
        <v>63.274457142886298</v>
      </c>
      <c r="AL832" s="312">
        <f>(AK832/V_NK2!$T$18)*100</f>
        <v>88.619687875190891</v>
      </c>
      <c r="AM832" s="308">
        <f>AK832-V_NK2!$T$11</f>
        <v>22.454457142858502</v>
      </c>
      <c r="AN832" s="308">
        <f>IFERROR((AK832 - V_NK2!$X$12) / (V_NK2!$X$11- V_NK2!$X$12) * 100, 0)</f>
        <v>73.428571428579488</v>
      </c>
      <c r="AO832" s="308">
        <v>427</v>
      </c>
      <c r="AP832" s="308">
        <v>420</v>
      </c>
      <c r="AQ832" s="308">
        <v>424.85</v>
      </c>
      <c r="AR832" s="371">
        <v>425.14</v>
      </c>
      <c r="AS832" s="312">
        <v>0.66400000000000003</v>
      </c>
      <c r="AT832" s="372">
        <v>0.77</v>
      </c>
      <c r="AU832" s="369"/>
      <c r="AV832" s="312"/>
      <c r="AW832" s="370">
        <v>1.3851936</v>
      </c>
      <c r="AX832" s="370">
        <v>1.1745454500000001</v>
      </c>
      <c r="AY832" s="370"/>
      <c r="AZ832" s="312">
        <f>_xll.SRS1Splines.Functions25.Linear_Interp(V_NNG3A!$H$4:$H$12,V_NNG3A!$I$4:$I$12,BF832)</f>
        <v>11.7011</v>
      </c>
      <c r="BA832" s="312">
        <f>(AZ832/V_NNG3A!$I$8)*100</f>
        <v>84.484476534296036</v>
      </c>
      <c r="BB832" s="308">
        <f>_xll.SRS1Splines.Functions25.Linear_Interp(V_NNG3A!$H$4:$H$12,V_NNG3A!$J$4:$J$12,BF832)</f>
        <v>0.71351379310349505</v>
      </c>
      <c r="BC832" s="308">
        <f>IFERROR((AZ832-V_NNG3A!$J$20) / (V_NNG3A!$J$19-V_NNG3A!$J$20) * 100, 0)</f>
        <v>24.926996747381196</v>
      </c>
      <c r="BD832" s="308">
        <v>1050</v>
      </c>
      <c r="BE832" s="308">
        <v>1047</v>
      </c>
      <c r="BF832" s="374">
        <v>1048.26</v>
      </c>
      <c r="BG832" s="312">
        <v>7.8719999999999998E-2</v>
      </c>
      <c r="BH832" s="372">
        <v>3.4180000000000002E-2</v>
      </c>
      <c r="BI832" s="369"/>
      <c r="BJ832" s="312"/>
      <c r="BK832" s="370">
        <v>0.10045382645803701</v>
      </c>
      <c r="BL832" s="370">
        <v>0.10045382645803701</v>
      </c>
      <c r="BM832" s="370">
        <f t="shared" si="9"/>
        <v>0</v>
      </c>
      <c r="BN832" s="312">
        <f>_xll.SRS1Splines.Functions25.Linear_Interp(V_XNN1!$K$3:$K$8,V_XNN1!$L$3:$L$8,BT832)</f>
        <v>0.19001999999999999</v>
      </c>
      <c r="BO832" s="312">
        <f>(BN832/V_XNN1!$L$7)*100</f>
        <v>90.485714285714295</v>
      </c>
      <c r="BP832" s="312">
        <f>_xll.SRS1Splines.Functions25.Linear_Interp(V_XNN1!$K$3:$K$8,V_XNN1!$M$3:$M$8,BT832)</f>
        <v>3.40199999999998E-2</v>
      </c>
      <c r="BQ832" s="308">
        <f>IFERROR((BN832 - V_XNN1!$M$16) / (V_XNN1!$M$15- V_XNN1!$M$16) * 100, 0)</f>
        <v>10.584958217270213</v>
      </c>
      <c r="BR832" s="308">
        <v>252</v>
      </c>
      <c r="BS832" s="308">
        <v>249</v>
      </c>
      <c r="BT832" s="374">
        <v>250.89</v>
      </c>
      <c r="BU832" s="312">
        <v>4.3999999999999997E-2</v>
      </c>
      <c r="BV832" s="372">
        <v>1.6347E-2</v>
      </c>
      <c r="BW832" s="369"/>
      <c r="BX832" s="312"/>
      <c r="BY832" s="370"/>
      <c r="BZ832" s="370"/>
      <c r="CA832" s="370"/>
      <c r="CB832" s="312"/>
      <c r="CC832" s="312"/>
      <c r="CD832" s="308"/>
      <c r="CE832" s="312"/>
      <c r="CF832" s="312"/>
      <c r="CG832" s="312"/>
      <c r="CH832" s="312"/>
      <c r="CI832" s="384"/>
      <c r="CJ832" s="312"/>
      <c r="CK832" s="372"/>
      <c r="CL832" s="369"/>
      <c r="CM832" s="312"/>
      <c r="CN832" s="370"/>
      <c r="CO832" s="370"/>
      <c r="CP832" s="370"/>
      <c r="CQ832" s="312"/>
      <c r="CR832" s="312"/>
      <c r="CS832" s="308"/>
      <c r="CT832" s="312"/>
      <c r="CU832" s="312"/>
      <c r="CV832" s="312"/>
      <c r="CW832" s="312"/>
      <c r="CX832" s="384"/>
      <c r="CY832" s="312"/>
      <c r="CZ832" s="372"/>
    </row>
    <row r="833" spans="1:104" s="1" customFormat="1" hidden="1">
      <c r="A833" s="270">
        <v>45392</v>
      </c>
      <c r="B833" s="380"/>
      <c r="C833" s="381"/>
      <c r="D833" s="382"/>
      <c r="E833" s="382"/>
      <c r="F833" s="382"/>
      <c r="G833" s="312"/>
      <c r="H833" s="308"/>
      <c r="I833" s="308"/>
      <c r="J833" s="308"/>
      <c r="K833" s="308"/>
      <c r="L833" s="308"/>
      <c r="M833" s="371"/>
      <c r="N833" s="371"/>
      <c r="O833" s="312"/>
      <c r="P833" s="383"/>
      <c r="Q833" s="369">
        <v>0.2</v>
      </c>
      <c r="R833" s="312"/>
      <c r="S833" s="370">
        <v>0.18960480000000002</v>
      </c>
      <c r="T833" s="370">
        <v>1.9398000000000002</v>
      </c>
      <c r="U833" s="370">
        <v>0</v>
      </c>
      <c r="V833" s="312">
        <f>_xll.SRS1Splines.Functions25.Linear_Interp(V_NK3!$P$8:$P$32,V_NK3!$R$8:$R$32,AC833)</f>
        <v>371.61963789999999</v>
      </c>
      <c r="W833" s="312">
        <f>(V833/V_NK3!$R$28)*100</f>
        <v>68.545900522673236</v>
      </c>
      <c r="X833" s="308">
        <f>V833-V_NK3!$R$8</f>
        <v>315.04098590000001</v>
      </c>
      <c r="Y833" s="308">
        <f>IFERROR((V833 - V_NK3!$V$10) / (V_NK3!$V$9- V_NK3!$V$10) * 100, 0)</f>
        <v>64.880855117932839</v>
      </c>
      <c r="Z833" s="308">
        <v>541.79999999999995</v>
      </c>
      <c r="AA833" s="308">
        <v>521</v>
      </c>
      <c r="AB833" s="312">
        <v>539.09</v>
      </c>
      <c r="AC833" s="371">
        <v>536.14</v>
      </c>
      <c r="AD833" s="308">
        <v>0.68</v>
      </c>
      <c r="AE833" s="372">
        <v>0.45750000000000002</v>
      </c>
      <c r="AF833" s="373">
        <v>0</v>
      </c>
      <c r="AG833" s="312"/>
      <c r="AH833" s="370">
        <v>1.8083895840000002</v>
      </c>
      <c r="AI833" s="370">
        <v>1.5712620000000002</v>
      </c>
      <c r="AJ833" s="370"/>
      <c r="AK833" s="312">
        <f>_xll.SRS1Splines.Functions25.Linear_Interp(V_NK2!$R$10:$R$21,V_NK2!$T$10:$T$21,AR833)</f>
        <v>63.536571428600404</v>
      </c>
      <c r="AL833" s="312">
        <f>(AK833/V_NK2!$T$18)*100</f>
        <v>88.986794717927737</v>
      </c>
      <c r="AM833" s="308">
        <f>AK833-V_NK2!$T$11</f>
        <v>22.716571428572607</v>
      </c>
      <c r="AN833" s="308">
        <f>IFERROR((AK833 - V_NK2!$X$12) / (V_NK2!$X$11- V_NK2!$X$12) * 100, 0)</f>
        <v>74.285714285721781</v>
      </c>
      <c r="AO833" s="308">
        <v>427</v>
      </c>
      <c r="AP833" s="308">
        <v>420</v>
      </c>
      <c r="AQ833" s="308">
        <v>425.03</v>
      </c>
      <c r="AR833" s="371">
        <v>425.2</v>
      </c>
      <c r="AS833" s="312">
        <v>0.66400000000000003</v>
      </c>
      <c r="AT833" s="372">
        <v>0.36</v>
      </c>
      <c r="AU833" s="369"/>
      <c r="AV833" s="312"/>
      <c r="AW833" s="370">
        <v>2.2277862000000002</v>
      </c>
      <c r="AX833" s="370">
        <v>1.1745454500000001</v>
      </c>
      <c r="AY833" s="370"/>
      <c r="AZ833" s="312">
        <f>_xll.SRS1Splines.Functions25.Linear_Interp(V_NNG3A!$H$4:$H$12,V_NNG3A!$I$4:$I$12,BF833)</f>
        <v>12.133349999999901</v>
      </c>
      <c r="BA833" s="312">
        <f>(AZ833/V_NNG3A!$I$8)*100</f>
        <v>87.605415162454165</v>
      </c>
      <c r="BB833" s="308">
        <f>_xll.SRS1Splines.Functions25.Linear_Interp(V_NNG3A!$H$4:$H$12,V_NNG3A!$J$4:$J$12,BF833)</f>
        <v>1.1457637931033899</v>
      </c>
      <c r="BC833" s="308">
        <f>IFERROR((AZ833-V_NNG3A!$J$20) / (V_NNG3A!$J$19-V_NNG3A!$J$20) * 100, 0)</f>
        <v>40.027888206237819</v>
      </c>
      <c r="BD833" s="308">
        <v>1050</v>
      </c>
      <c r="BE833" s="308">
        <v>1047</v>
      </c>
      <c r="BF833" s="374">
        <v>1048.6099999999999</v>
      </c>
      <c r="BG833" s="312">
        <v>7.8719999999999998E-2</v>
      </c>
      <c r="BH833" s="372">
        <v>3.4340000000000002E-2</v>
      </c>
      <c r="BI833" s="369"/>
      <c r="BJ833" s="312"/>
      <c r="BK833" s="370">
        <v>9.11194310099573E-2</v>
      </c>
      <c r="BL833" s="370">
        <v>9.11194310099573E-2</v>
      </c>
      <c r="BM833" s="370">
        <f t="shared" si="9"/>
        <v>0</v>
      </c>
      <c r="BN833" s="312">
        <f>_xll.SRS1Splines.Functions25.Linear_Interp(V_XNN1!$K$3:$K$8,V_XNN1!$L$3:$L$8,BT833)</f>
        <v>0.19001999999999999</v>
      </c>
      <c r="BO833" s="312">
        <f>(BN833/V_XNN1!$L$7)*100</f>
        <v>90.485714285714295</v>
      </c>
      <c r="BP833" s="312">
        <f>_xll.SRS1Splines.Functions25.Linear_Interp(V_XNN1!$K$3:$K$8,V_XNN1!$M$3:$M$8,BT833)</f>
        <v>3.40199999999998E-2</v>
      </c>
      <c r="BQ833" s="308">
        <f>IFERROR((BN833 - V_XNN1!$M$16) / (V_XNN1!$M$15- V_XNN1!$M$16) * 100, 0)</f>
        <v>10.584958217270213</v>
      </c>
      <c r="BR833" s="308">
        <v>252</v>
      </c>
      <c r="BS833" s="308">
        <v>249</v>
      </c>
      <c r="BT833" s="374">
        <v>250.89</v>
      </c>
      <c r="BU833" s="312">
        <v>4.8000000000000001E-2</v>
      </c>
      <c r="BV833" s="372">
        <v>1.4827999999999999E-2</v>
      </c>
      <c r="BW833" s="369"/>
      <c r="BX833" s="312"/>
      <c r="BY833" s="370"/>
      <c r="BZ833" s="370"/>
      <c r="CA833" s="370"/>
      <c r="CB833" s="312"/>
      <c r="CC833" s="312"/>
      <c r="CD833" s="308"/>
      <c r="CE833" s="312"/>
      <c r="CF833" s="312"/>
      <c r="CG833" s="312"/>
      <c r="CH833" s="312"/>
      <c r="CI833" s="384"/>
      <c r="CJ833" s="312"/>
      <c r="CK833" s="372"/>
      <c r="CL833" s="369"/>
      <c r="CM833" s="312"/>
      <c r="CN833" s="370"/>
      <c r="CO833" s="370"/>
      <c r="CP833" s="370"/>
      <c r="CQ833" s="312"/>
      <c r="CR833" s="312"/>
      <c r="CS833" s="308"/>
      <c r="CT833" s="312"/>
      <c r="CU833" s="312"/>
      <c r="CV833" s="312"/>
      <c r="CW833" s="312"/>
      <c r="CX833" s="384"/>
      <c r="CY833" s="312"/>
      <c r="CZ833" s="372"/>
    </row>
    <row r="834" spans="1:104" s="1" customFormat="1" hidden="1">
      <c r="A834" s="270">
        <v>45393</v>
      </c>
      <c r="B834" s="380"/>
      <c r="C834" s="381"/>
      <c r="D834" s="382"/>
      <c r="E834" s="382"/>
      <c r="F834" s="382"/>
      <c r="G834" s="312"/>
      <c r="H834" s="308"/>
      <c r="I834" s="308"/>
      <c r="J834" s="308"/>
      <c r="K834" s="308"/>
      <c r="L834" s="308"/>
      <c r="M834" s="371"/>
      <c r="N834" s="371"/>
      <c r="O834" s="312"/>
      <c r="P834" s="383"/>
      <c r="Q834" s="369">
        <v>0</v>
      </c>
      <c r="R834" s="312"/>
      <c r="S834" s="370">
        <v>0.18301248000000003</v>
      </c>
      <c r="T834" s="370">
        <v>1.3186400000000001E-2</v>
      </c>
      <c r="U834" s="370">
        <v>0</v>
      </c>
      <c r="V834" s="312">
        <f>_xll.SRS1Splines.Functions25.Linear_Interp(V_NK3!$P$8:$P$32,V_NK3!$R$8:$R$32,AC834)</f>
        <v>371.61963789999999</v>
      </c>
      <c r="W834" s="312">
        <f>(V834/V_NK3!$R$28)*100</f>
        <v>68.545900522673236</v>
      </c>
      <c r="X834" s="308">
        <f>V834-V_NK3!$R$8</f>
        <v>315.04098590000001</v>
      </c>
      <c r="Y834" s="308">
        <f>IFERROR((V834 - V_NK3!$V$10) / (V_NK3!$V$9- V_NK3!$V$10) * 100, 0)</f>
        <v>64.880855117932839</v>
      </c>
      <c r="Z834" s="308">
        <v>541.79999999999995</v>
      </c>
      <c r="AA834" s="308">
        <v>521</v>
      </c>
      <c r="AB834" s="312">
        <v>539.09</v>
      </c>
      <c r="AC834" s="371">
        <v>536.14</v>
      </c>
      <c r="AD834" s="308">
        <v>0.68</v>
      </c>
      <c r="AE834" s="372">
        <v>3.1099999999999999E-3</v>
      </c>
      <c r="AF834" s="373">
        <v>0</v>
      </c>
      <c r="AG834" s="312"/>
      <c r="AH834" s="370">
        <v>7.2261878400000021E-2</v>
      </c>
      <c r="AI834" s="370">
        <v>1.6379999999999999E-2</v>
      </c>
      <c r="AJ834" s="370"/>
      <c r="AK834" s="312">
        <f>_xll.SRS1Splines.Functions25.Linear_Interp(V_NK2!$R$10:$R$21,V_NK2!$T$10:$T$21,AR834)</f>
        <v>63.973428571457298</v>
      </c>
      <c r="AL834" s="312">
        <f>(AK834/V_NK2!$T$18)*100</f>
        <v>89.598639455822536</v>
      </c>
      <c r="AM834" s="308">
        <f>AK834-V_NK2!$T$11</f>
        <v>23.153428571429501</v>
      </c>
      <c r="AN834" s="308">
        <f>IFERROR((AK834 - V_NK2!$X$12) / (V_NK2!$X$11- V_NK2!$X$12) * 100, 0)</f>
        <v>75.714285714292473</v>
      </c>
      <c r="AO834" s="308">
        <v>427</v>
      </c>
      <c r="AP834" s="308">
        <v>420</v>
      </c>
      <c r="AQ834" s="308">
        <v>425.21</v>
      </c>
      <c r="AR834" s="371">
        <v>425.3</v>
      </c>
      <c r="AS834" s="312">
        <v>0.66400000000000003</v>
      </c>
      <c r="AT834" s="372">
        <v>0</v>
      </c>
      <c r="AU834" s="369"/>
      <c r="AV834" s="312"/>
      <c r="AW834" s="370">
        <v>1.3851936</v>
      </c>
      <c r="AX834" s="370">
        <v>1.1745454500000001</v>
      </c>
      <c r="AY834" s="370"/>
      <c r="AZ834" s="312">
        <f>_xll.SRS1Splines.Functions25.Linear_Interp(V_NNG3A!$H$4:$H$12,V_NNG3A!$I$4:$I$12,BF834)</f>
        <v>12.219800000000101</v>
      </c>
      <c r="BA834" s="312">
        <f>(AZ834/V_NNG3A!$I$8)*100</f>
        <v>88.229602888087371</v>
      </c>
      <c r="BB834" s="308">
        <f>_xll.SRS1Splines.Functions25.Linear_Interp(V_NNG3A!$H$4:$H$12,V_NNG3A!$J$4:$J$12,BF834)</f>
        <v>1.2322137931035899</v>
      </c>
      <c r="BC834" s="308">
        <f>IFERROR((AZ834-V_NNG3A!$J$20) / (V_NNG3A!$J$19-V_NNG3A!$J$20) * 100, 0)</f>
        <v>43.04806649801683</v>
      </c>
      <c r="BD834" s="308">
        <v>1050</v>
      </c>
      <c r="BE834" s="308">
        <v>1047</v>
      </c>
      <c r="BF834" s="374">
        <v>1048.68</v>
      </c>
      <c r="BG834" s="312">
        <v>7.8719999999999998E-2</v>
      </c>
      <c r="BH834" s="372">
        <v>3.4419999999999999E-2</v>
      </c>
      <c r="BI834" s="369"/>
      <c r="BJ834" s="312"/>
      <c r="BK834" s="370">
        <v>0.168756785206259</v>
      </c>
      <c r="BL834" s="370">
        <v>0.163176785206259</v>
      </c>
      <c r="BM834" s="370">
        <f t="shared" si="9"/>
        <v>5.5800000000000016E-3</v>
      </c>
      <c r="BN834" s="312">
        <f>_xll.SRS1Splines.Functions25.Linear_Interp(V_XNN1!$K$3:$K$8,V_XNN1!$L$3:$L$8,BT834)</f>
        <v>0.1956</v>
      </c>
      <c r="BO834" s="312">
        <f>(BN834/V_XNN1!$L$7)*100</f>
        <v>93.142857142857153</v>
      </c>
      <c r="BP834" s="312">
        <f>_xll.SRS1Splines.Functions25.Linear_Interp(V_XNN1!$K$3:$K$8,V_XNN1!$M$3:$M$8,BT834)</f>
        <v>3.9599999999999802E-2</v>
      </c>
      <c r="BQ834" s="308">
        <f>IFERROR((BN834 - V_XNN1!$M$16) / (V_XNN1!$M$15- V_XNN1!$M$16) * 100, 0)</f>
        <v>27.855153203342635</v>
      </c>
      <c r="BR834" s="308">
        <v>252</v>
      </c>
      <c r="BS834" s="308">
        <v>249</v>
      </c>
      <c r="BT834" s="374">
        <v>251.2</v>
      </c>
      <c r="BU834" s="312">
        <v>4.3999999999999997E-2</v>
      </c>
      <c r="BV834" s="372">
        <v>2.6553999999999998E-2</v>
      </c>
      <c r="BW834" s="369"/>
      <c r="BX834" s="312"/>
      <c r="BY834" s="370"/>
      <c r="BZ834" s="370"/>
      <c r="CA834" s="370"/>
      <c r="CB834" s="312"/>
      <c r="CC834" s="312"/>
      <c r="CD834" s="308"/>
      <c r="CE834" s="312"/>
      <c r="CF834" s="312"/>
      <c r="CG834" s="312"/>
      <c r="CH834" s="312"/>
      <c r="CI834" s="384"/>
      <c r="CJ834" s="312"/>
      <c r="CK834" s="372"/>
      <c r="CL834" s="369"/>
      <c r="CM834" s="312"/>
      <c r="CN834" s="370"/>
      <c r="CO834" s="370"/>
      <c r="CP834" s="370"/>
      <c r="CQ834" s="312"/>
      <c r="CR834" s="312"/>
      <c r="CS834" s="308"/>
      <c r="CT834" s="312"/>
      <c r="CU834" s="312"/>
      <c r="CV834" s="312"/>
      <c r="CW834" s="312"/>
      <c r="CX834" s="384"/>
      <c r="CY834" s="312"/>
      <c r="CZ834" s="372"/>
    </row>
    <row r="835" spans="1:104" s="1" customFormat="1" hidden="1">
      <c r="A835" s="270">
        <v>45394</v>
      </c>
      <c r="B835" s="380"/>
      <c r="C835" s="381"/>
      <c r="D835" s="382"/>
      <c r="E835" s="382"/>
      <c r="F835" s="382"/>
      <c r="G835" s="312"/>
      <c r="H835" s="308"/>
      <c r="I835" s="308"/>
      <c r="J835" s="308"/>
      <c r="K835" s="308"/>
      <c r="L835" s="308"/>
      <c r="M835" s="371"/>
      <c r="N835" s="371"/>
      <c r="O835" s="312"/>
      <c r="P835" s="383"/>
      <c r="Q835" s="369">
        <v>0</v>
      </c>
      <c r="R835" s="312"/>
      <c r="S835" s="370">
        <v>0.18418752000000002</v>
      </c>
      <c r="T835" s="370">
        <v>0</v>
      </c>
      <c r="U835" s="370">
        <v>0</v>
      </c>
      <c r="V835" s="312">
        <f>_xll.SRS1Splines.Functions25.Linear_Interp(V_NK3!$P$8:$P$32,V_NK3!$R$8:$R$32,AC835)</f>
        <v>371.61963789999999</v>
      </c>
      <c r="W835" s="312">
        <f>(V835/V_NK3!$R$28)*100</f>
        <v>68.545900522673236</v>
      </c>
      <c r="X835" s="308">
        <f>V835-V_NK3!$R$8</f>
        <v>315.04098590000001</v>
      </c>
      <c r="Y835" s="308">
        <f>IFERROR((V835 - V_NK3!$V$10) / (V_NK3!$V$9- V_NK3!$V$10) * 100, 0)</f>
        <v>64.880855117932839</v>
      </c>
      <c r="Z835" s="308">
        <v>541.79999999999995</v>
      </c>
      <c r="AA835" s="308">
        <v>521</v>
      </c>
      <c r="AB835" s="312">
        <v>539.09</v>
      </c>
      <c r="AC835" s="371">
        <v>536.14</v>
      </c>
      <c r="AD835" s="308">
        <v>0.68</v>
      </c>
      <c r="AE835" s="372">
        <v>0</v>
      </c>
      <c r="AF835" s="373">
        <v>0</v>
      </c>
      <c r="AG835" s="312"/>
      <c r="AH835" s="370">
        <v>6.0781881600000011E-2</v>
      </c>
      <c r="AI835" s="370">
        <v>0</v>
      </c>
      <c r="AJ835" s="370"/>
      <c r="AK835" s="312">
        <f>_xll.SRS1Splines.Functions25.Linear_Interp(V_NK2!$R$10:$R$21,V_NK2!$T$10:$T$21,AR835)</f>
        <v>63.973428571457298</v>
      </c>
      <c r="AL835" s="312">
        <f>(AK835/V_NK2!$T$18)*100</f>
        <v>89.598639455822536</v>
      </c>
      <c r="AM835" s="308">
        <f>AK835-V_NK2!$T$11</f>
        <v>23.153428571429501</v>
      </c>
      <c r="AN835" s="308">
        <f>IFERROR((AK835 - V_NK2!$X$12) / (V_NK2!$X$11- V_NK2!$X$12) * 100, 0)</f>
        <v>75.714285714292473</v>
      </c>
      <c r="AO835" s="308">
        <v>427</v>
      </c>
      <c r="AP835" s="308">
        <v>420</v>
      </c>
      <c r="AQ835" s="308">
        <v>425.39</v>
      </c>
      <c r="AR835" s="371">
        <v>425.3</v>
      </c>
      <c r="AS835" s="312">
        <v>0.66400000000000003</v>
      </c>
      <c r="AT835" s="372">
        <v>0</v>
      </c>
      <c r="AU835" s="369"/>
      <c r="AV835" s="312"/>
      <c r="AW835" s="370">
        <v>1.23473064</v>
      </c>
      <c r="AX835" s="370">
        <v>1.1745454500000001</v>
      </c>
      <c r="AY835" s="370"/>
      <c r="AZ835" s="312">
        <f>_xll.SRS1Splines.Functions25.Linear_Interp(V_NNG3A!$H$4:$H$12,V_NNG3A!$I$4:$I$12,BF835)</f>
        <v>12.2445000000001</v>
      </c>
      <c r="BA835" s="312">
        <f>(AZ835/V_NNG3A!$I$8)*100</f>
        <v>88.407942238267864</v>
      </c>
      <c r="BB835" s="308">
        <f>_xll.SRS1Splines.Functions25.Linear_Interp(V_NNG3A!$H$4:$H$12,V_NNG3A!$J$4:$J$12,BF835)</f>
        <v>1.2569137931035701</v>
      </c>
      <c r="BC835" s="308">
        <f>IFERROR((AZ835-V_NNG3A!$J$20) / (V_NNG3A!$J$19-V_NNG3A!$J$20) * 100, 0)</f>
        <v>43.910974581380238</v>
      </c>
      <c r="BD835" s="308">
        <v>1050</v>
      </c>
      <c r="BE835" s="308">
        <v>1047</v>
      </c>
      <c r="BF835" s="374">
        <v>1048.7</v>
      </c>
      <c r="BG835" s="312">
        <v>7.8719999999999998E-2</v>
      </c>
      <c r="BH835" s="372">
        <v>3.4430000000000002E-2</v>
      </c>
      <c r="BI835" s="369"/>
      <c r="BJ835" s="312"/>
      <c r="BK835" s="370">
        <v>8.2304807965860594E-2</v>
      </c>
      <c r="BL835" s="370">
        <v>9.4904807965860594E-2</v>
      </c>
      <c r="BM835" s="370">
        <f t="shared" si="9"/>
        <v>-1.26E-2</v>
      </c>
      <c r="BN835" s="312">
        <f>_xll.SRS1Splines.Functions25.Linear_Interp(V_XNN1!$K$3:$K$8,V_XNN1!$L$3:$L$8,BT835)</f>
        <v>0.183</v>
      </c>
      <c r="BO835" s="312">
        <f>(BN835/V_XNN1!$L$7)*100</f>
        <v>87.142857142857139</v>
      </c>
      <c r="BP835" s="312">
        <f>_xll.SRS1Splines.Functions25.Linear_Interp(V_XNN1!$K$3:$K$8,V_XNN1!$M$3:$M$8,BT835)</f>
        <v>2.7E-2</v>
      </c>
      <c r="BQ835" s="308">
        <f>IFERROR((BN835 - V_XNN1!$M$16) / (V_XNN1!$M$15- V_XNN1!$M$16) * 100, 0)</f>
        <v>-11.142061281337021</v>
      </c>
      <c r="BR835" s="308">
        <v>252</v>
      </c>
      <c r="BS835" s="308">
        <v>249</v>
      </c>
      <c r="BT835" s="374">
        <v>250.5</v>
      </c>
      <c r="BU835" s="312">
        <v>4.8000000000000001E-2</v>
      </c>
      <c r="BV835" s="372">
        <v>1.5444000000000001E-2</v>
      </c>
      <c r="BW835" s="369"/>
      <c r="BX835" s="312"/>
      <c r="BY835" s="370"/>
      <c r="BZ835" s="370"/>
      <c r="CA835" s="370"/>
      <c r="CB835" s="312"/>
      <c r="CC835" s="312"/>
      <c r="CD835" s="308"/>
      <c r="CE835" s="312"/>
      <c r="CF835" s="312"/>
      <c r="CG835" s="312"/>
      <c r="CH835" s="312"/>
      <c r="CI835" s="384"/>
      <c r="CJ835" s="312"/>
      <c r="CK835" s="372"/>
      <c r="CL835" s="369"/>
      <c r="CM835" s="312"/>
      <c r="CN835" s="370"/>
      <c r="CO835" s="370"/>
      <c r="CP835" s="370"/>
      <c r="CQ835" s="312"/>
      <c r="CR835" s="312"/>
      <c r="CS835" s="308"/>
      <c r="CT835" s="312"/>
      <c r="CU835" s="312"/>
      <c r="CV835" s="312"/>
      <c r="CW835" s="312"/>
      <c r="CX835" s="384"/>
      <c r="CY835" s="312"/>
      <c r="CZ835" s="372"/>
    </row>
    <row r="836" spans="1:104" s="1" customFormat="1" hidden="1">
      <c r="A836" s="270">
        <v>45395</v>
      </c>
      <c r="B836" s="380"/>
      <c r="C836" s="381"/>
      <c r="D836" s="382"/>
      <c r="E836" s="382"/>
      <c r="F836" s="382"/>
      <c r="G836" s="312"/>
      <c r="H836" s="308"/>
      <c r="I836" s="308"/>
      <c r="J836" s="308"/>
      <c r="K836" s="308"/>
      <c r="L836" s="308"/>
      <c r="M836" s="371"/>
      <c r="N836" s="371"/>
      <c r="O836" s="312"/>
      <c r="P836" s="383"/>
      <c r="Q836" s="369">
        <v>0</v>
      </c>
      <c r="R836" s="312"/>
      <c r="S836" s="370">
        <v>0.18125855999999999</v>
      </c>
      <c r="T836" s="370">
        <v>0</v>
      </c>
      <c r="U836" s="370">
        <v>0</v>
      </c>
      <c r="V836" s="312">
        <f>_xll.SRS1Splines.Functions25.Linear_Interp(V_NK3!$P$8:$P$32,V_NK3!$R$8:$R$32,AC836)</f>
        <v>371.61963789999999</v>
      </c>
      <c r="W836" s="312">
        <f>(V836/V_NK3!$R$28)*100</f>
        <v>68.545900522673236</v>
      </c>
      <c r="X836" s="308">
        <f>V836-V_NK3!$R$8</f>
        <v>315.04098590000001</v>
      </c>
      <c r="Y836" s="308">
        <f>IFERROR((V836 - V_NK3!$V$10) / (V_NK3!$V$9- V_NK3!$V$10) * 100, 0)</f>
        <v>64.880855117932839</v>
      </c>
      <c r="Z836" s="308">
        <v>541.79999999999995</v>
      </c>
      <c r="AA836" s="308">
        <v>521</v>
      </c>
      <c r="AB836" s="312">
        <v>539.09</v>
      </c>
      <c r="AC836" s="371">
        <v>536.14</v>
      </c>
      <c r="AD836" s="308">
        <v>0.68</v>
      </c>
      <c r="AE836" s="372">
        <v>0</v>
      </c>
      <c r="AF836" s="373">
        <v>0</v>
      </c>
      <c r="AG836" s="312"/>
      <c r="AH836" s="370">
        <v>5.9815324800000014E-2</v>
      </c>
      <c r="AI836" s="370">
        <v>2.0090279999999998</v>
      </c>
      <c r="AJ836" s="370"/>
      <c r="AK836" s="312">
        <f>_xll.SRS1Splines.Functions25.Linear_Interp(V_NK2!$R$10:$R$21,V_NK2!$T$10:$T$21,AR836)</f>
        <v>62.400742857172602</v>
      </c>
      <c r="AL836" s="312">
        <f>(AK836/V_NK2!$T$18)*100</f>
        <v>87.395998399401392</v>
      </c>
      <c r="AM836" s="308">
        <f>AK836-V_NK2!$T$11</f>
        <v>21.580742857144806</v>
      </c>
      <c r="AN836" s="308">
        <f>IFERROR((AK836 - V_NK2!$X$12) / (V_NK2!$X$11- V_NK2!$X$12) * 100, 0)</f>
        <v>70.571428571438418</v>
      </c>
      <c r="AO836" s="308">
        <v>427</v>
      </c>
      <c r="AP836" s="308">
        <v>420</v>
      </c>
      <c r="AQ836" s="308">
        <v>425.32</v>
      </c>
      <c r="AR836" s="371">
        <v>424.94</v>
      </c>
      <c r="AS836" s="312">
        <v>0.66400000000000003</v>
      </c>
      <c r="AT836" s="372">
        <v>0.47</v>
      </c>
      <c r="AU836" s="369"/>
      <c r="AV836" s="312"/>
      <c r="AW836" s="370">
        <v>1.23473064</v>
      </c>
      <c r="AX836" s="370">
        <v>1.1745454500000001</v>
      </c>
      <c r="AY836" s="370"/>
      <c r="AZ836" s="312">
        <f>_xll.SRS1Splines.Functions25.Linear_Interp(V_NNG3A!$H$4:$H$12,V_NNG3A!$I$4:$I$12,BF836)</f>
        <v>12.2692</v>
      </c>
      <c r="BA836" s="312">
        <f>(AZ836/V_NNG3A!$I$8)*100</f>
        <v>88.586281588447662</v>
      </c>
      <c r="BB836" s="308">
        <f>_xll.SRS1Splines.Functions25.Linear_Interp(V_NNG3A!$H$4:$H$12,V_NNG3A!$J$4:$J$12,BF836)</f>
        <v>1.2816137931035501</v>
      </c>
      <c r="BC836" s="308">
        <f>IFERROR((AZ836-V_NNG3A!$J$20) / (V_NNG3A!$J$19-V_NNG3A!$J$20) * 100, 0)</f>
        <v>44.773882664740178</v>
      </c>
      <c r="BD836" s="308">
        <v>1050</v>
      </c>
      <c r="BE836" s="308">
        <v>1047</v>
      </c>
      <c r="BF836" s="374">
        <v>1048.72</v>
      </c>
      <c r="BG836" s="312">
        <v>7.8719999999999998E-2</v>
      </c>
      <c r="BH836" s="372">
        <v>3.4360000000000002E-2</v>
      </c>
      <c r="BI836" s="369"/>
      <c r="BJ836" s="312"/>
      <c r="BK836" s="370">
        <v>0.12009302987197701</v>
      </c>
      <c r="BL836" s="370">
        <v>0.11829302987197701</v>
      </c>
      <c r="BM836" s="370">
        <f t="shared" si="9"/>
        <v>1.799999999999996E-3</v>
      </c>
      <c r="BN836" s="312">
        <f>_xll.SRS1Splines.Functions25.Linear_Interp(V_XNN1!$K$3:$K$8,V_XNN1!$L$3:$L$8,BT836)</f>
        <v>0.18479999999999999</v>
      </c>
      <c r="BO836" s="312">
        <f>(BN836/V_XNN1!$L$7)*100</f>
        <v>88</v>
      </c>
      <c r="BP836" s="312">
        <f>_xll.SRS1Splines.Functions25.Linear_Interp(V_XNN1!$K$3:$K$8,V_XNN1!$M$3:$M$8,BT836)</f>
        <v>2.8799999999999899E-2</v>
      </c>
      <c r="BQ836" s="308">
        <f>IFERROR((BN836 - V_XNN1!$M$16) / (V_XNN1!$M$15- V_XNN1!$M$16) * 100, 0)</f>
        <v>-5.5710306406685106</v>
      </c>
      <c r="BR836" s="308">
        <v>252</v>
      </c>
      <c r="BS836" s="308">
        <v>249</v>
      </c>
      <c r="BT836" s="374">
        <v>250.6</v>
      </c>
      <c r="BU836" s="312">
        <v>4.3999999999999997E-2</v>
      </c>
      <c r="BV836" s="372">
        <v>1.925E-2</v>
      </c>
      <c r="BW836" s="369"/>
      <c r="BX836" s="312"/>
      <c r="BY836" s="370"/>
      <c r="BZ836" s="370"/>
      <c r="CA836" s="370"/>
      <c r="CB836" s="312"/>
      <c r="CC836" s="312"/>
      <c r="CD836" s="308"/>
      <c r="CE836" s="312"/>
      <c r="CF836" s="312"/>
      <c r="CG836" s="312"/>
      <c r="CH836" s="312"/>
      <c r="CI836" s="384"/>
      <c r="CJ836" s="312"/>
      <c r="CK836" s="372"/>
      <c r="CL836" s="369"/>
      <c r="CM836" s="312"/>
      <c r="CN836" s="370"/>
      <c r="CO836" s="370"/>
      <c r="CP836" s="370"/>
      <c r="CQ836" s="312"/>
      <c r="CR836" s="312"/>
      <c r="CS836" s="308"/>
      <c r="CT836" s="312"/>
      <c r="CU836" s="312"/>
      <c r="CV836" s="312"/>
      <c r="CW836" s="312"/>
      <c r="CX836" s="384"/>
      <c r="CY836" s="312"/>
      <c r="CZ836" s="372"/>
    </row>
    <row r="837" spans="1:104" s="1" customFormat="1" hidden="1">
      <c r="A837" s="270">
        <v>45396</v>
      </c>
      <c r="B837" s="380"/>
      <c r="C837" s="381"/>
      <c r="D837" s="382"/>
      <c r="E837" s="382"/>
      <c r="F837" s="382"/>
      <c r="G837" s="312"/>
      <c r="H837" s="308"/>
      <c r="I837" s="308"/>
      <c r="J837" s="308"/>
      <c r="K837" s="308"/>
      <c r="L837" s="308"/>
      <c r="M837" s="371"/>
      <c r="N837" s="371"/>
      <c r="O837" s="312"/>
      <c r="P837" s="383"/>
      <c r="Q837" s="369">
        <v>0</v>
      </c>
      <c r="R837" s="312"/>
      <c r="S837" s="370">
        <v>0.16093727999999996</v>
      </c>
      <c r="T837" s="370">
        <v>1.2796320000000001</v>
      </c>
      <c r="U837" s="370">
        <v>0</v>
      </c>
      <c r="V837" s="312">
        <f>_xll.SRS1Splines.Functions25.Linear_Interp(V_NK3!$P$8:$P$32,V_NK3!$R$8:$R$32,AC837)</f>
        <v>370.31808650000102</v>
      </c>
      <c r="W837" s="312">
        <f>(V837/V_NK3!$R$28)*100</f>
        <v>68.305827061287744</v>
      </c>
      <c r="X837" s="308">
        <f>V837-V_NK3!$R$8</f>
        <v>313.73943450000104</v>
      </c>
      <c r="Y837" s="308">
        <f>IFERROR((V837 - V_NK3!$V$10) / (V_NK3!$V$9- V_NK3!$V$10) * 100, 0)</f>
        <v>64.61280819200465</v>
      </c>
      <c r="Z837" s="308">
        <v>541.79999999999995</v>
      </c>
      <c r="AA837" s="308">
        <v>521</v>
      </c>
      <c r="AB837" s="312">
        <v>539.09</v>
      </c>
      <c r="AC837" s="371">
        <v>536.1</v>
      </c>
      <c r="AD837" s="308">
        <v>0.68</v>
      </c>
      <c r="AE837" s="372">
        <v>0.30180000000000001</v>
      </c>
      <c r="AF837" s="373">
        <v>0</v>
      </c>
      <c r="AG837" s="312"/>
      <c r="AH837" s="370">
        <v>1.2047781023999999</v>
      </c>
      <c r="AI837" s="370">
        <v>1.0795680000000003</v>
      </c>
      <c r="AJ837" s="370"/>
      <c r="AK837" s="312">
        <f>_xll.SRS1Splines.Functions25.Linear_Interp(V_NK2!$R$10:$R$21,V_NK2!$T$10:$T$21,AR837)</f>
        <v>62.2260000000297</v>
      </c>
      <c r="AL837" s="312">
        <f>(AK837/V_NK2!$T$18)*100</f>
        <v>87.151260504243268</v>
      </c>
      <c r="AM837" s="308">
        <f>AK837-V_NK2!$T$11</f>
        <v>21.406000000001903</v>
      </c>
      <c r="AN837" s="308">
        <f>IFERROR((AK837 - V_NK2!$X$12) / (V_NK2!$X$11- V_NK2!$X$12) * 100, 0)</f>
        <v>70.000000000009649</v>
      </c>
      <c r="AO837" s="308">
        <v>427</v>
      </c>
      <c r="AP837" s="308">
        <v>420</v>
      </c>
      <c r="AQ837" s="308">
        <v>425.25</v>
      </c>
      <c r="AR837" s="371">
        <v>424.9</v>
      </c>
      <c r="AS837" s="312">
        <v>0.66400000000000003</v>
      </c>
      <c r="AT837" s="372">
        <v>0.25</v>
      </c>
      <c r="AU837" s="369"/>
      <c r="AV837" s="312"/>
      <c r="AW837" s="370">
        <v>1.9127627300000001</v>
      </c>
      <c r="AX837" s="370">
        <v>1.5215590299999999</v>
      </c>
      <c r="AY837" s="370"/>
      <c r="AZ837" s="312">
        <f>_xll.SRS1Splines.Functions25.Linear_Interp(V_NNG3A!$H$4:$H$12,V_NNG3A!$I$4:$I$12,BF837)</f>
        <v>12.429749999999901</v>
      </c>
      <c r="BA837" s="312">
        <f>(AZ837/V_NNG3A!$I$8)*100</f>
        <v>89.745487364620232</v>
      </c>
      <c r="BB837" s="308">
        <f>_xll.SRS1Splines.Functions25.Linear_Interp(V_NNG3A!$H$4:$H$12,V_NNG3A!$J$4:$J$12,BF837)</f>
        <v>1.4421637931033999</v>
      </c>
      <c r="BC837" s="308">
        <f>IFERROR((AZ837-V_NNG3A!$J$20) / (V_NNG3A!$J$19-V_NNG3A!$J$20) * 100, 0)</f>
        <v>50.382785206599046</v>
      </c>
      <c r="BD837" s="308">
        <v>1050</v>
      </c>
      <c r="BE837" s="308">
        <v>1047</v>
      </c>
      <c r="BF837" s="374">
        <v>1048.8499999999999</v>
      </c>
      <c r="BG837" s="312">
        <v>7.8719999999999998E-2</v>
      </c>
      <c r="BH837" s="372">
        <v>4.3639999999999998E-2</v>
      </c>
      <c r="BI837" s="369"/>
      <c r="BJ837" s="312"/>
      <c r="BK837" s="370">
        <v>0.11941706970127999</v>
      </c>
      <c r="BL837" s="370">
        <v>0.11761706970128</v>
      </c>
      <c r="BM837" s="370">
        <f t="shared" si="9"/>
        <v>1.799999999999996E-3</v>
      </c>
      <c r="BN837" s="312">
        <f>_xll.SRS1Splines.Functions25.Linear_Interp(V_XNN1!$K$3:$K$8,V_XNN1!$L$3:$L$8,BT837)</f>
        <v>0.18659999999999999</v>
      </c>
      <c r="BO837" s="312">
        <f>(BN837/V_XNN1!$L$7)*100</f>
        <v>88.857142857142861</v>
      </c>
      <c r="BP837" s="312">
        <f>_xll.SRS1Splines.Functions25.Linear_Interp(V_XNN1!$K$3:$K$8,V_XNN1!$M$3:$M$8,BT837)</f>
        <v>3.0599999999999801E-2</v>
      </c>
      <c r="BQ837" s="308">
        <f>IFERROR((BN837 - V_XNN1!$M$16) / (V_XNN1!$M$15- V_XNN1!$M$16) * 100, 0)</f>
        <v>0</v>
      </c>
      <c r="BR837" s="308">
        <v>252</v>
      </c>
      <c r="BS837" s="308">
        <v>249</v>
      </c>
      <c r="BT837" s="374">
        <v>250.7</v>
      </c>
      <c r="BU837" s="312">
        <v>4.3999999999999997E-2</v>
      </c>
      <c r="BV837" s="372">
        <v>1.9140000000000001E-2</v>
      </c>
      <c r="BW837" s="369"/>
      <c r="BX837" s="312"/>
      <c r="BY837" s="370"/>
      <c r="BZ837" s="370"/>
      <c r="CA837" s="370"/>
      <c r="CB837" s="312"/>
      <c r="CC837" s="312"/>
      <c r="CD837" s="308"/>
      <c r="CE837" s="312"/>
      <c r="CF837" s="312"/>
      <c r="CG837" s="312"/>
      <c r="CH837" s="312"/>
      <c r="CI837" s="384"/>
      <c r="CJ837" s="312"/>
      <c r="CK837" s="372"/>
      <c r="CL837" s="369"/>
      <c r="CM837" s="312"/>
      <c r="CN837" s="370"/>
      <c r="CO837" s="370"/>
      <c r="CP837" s="370"/>
      <c r="CQ837" s="312"/>
      <c r="CR837" s="312"/>
      <c r="CS837" s="308"/>
      <c r="CT837" s="312"/>
      <c r="CU837" s="312"/>
      <c r="CV837" s="312"/>
      <c r="CW837" s="312"/>
      <c r="CX837" s="384"/>
      <c r="CY837" s="312"/>
      <c r="CZ837" s="372"/>
    </row>
    <row r="838" spans="1:104" s="1" customFormat="1" hidden="1">
      <c r="A838" s="270">
        <v>45397</v>
      </c>
      <c r="B838" s="380"/>
      <c r="C838" s="381"/>
      <c r="D838" s="382"/>
      <c r="E838" s="382"/>
      <c r="F838" s="382"/>
      <c r="G838" s="312"/>
      <c r="H838" s="308"/>
      <c r="I838" s="308"/>
      <c r="J838" s="308"/>
      <c r="K838" s="308"/>
      <c r="L838" s="308"/>
      <c r="M838" s="371"/>
      <c r="N838" s="371"/>
      <c r="O838" s="312"/>
      <c r="P838" s="383"/>
      <c r="Q838" s="369">
        <v>0</v>
      </c>
      <c r="R838" s="312"/>
      <c r="S838" s="370">
        <v>0.1629504</v>
      </c>
      <c r="T838" s="370">
        <v>2.0762856000000003</v>
      </c>
      <c r="U838" s="370">
        <v>0</v>
      </c>
      <c r="V838" s="312">
        <f>_xll.SRS1Splines.Functions25.Linear_Interp(V_NK3!$P$8:$P$32,V_NK3!$R$8:$R$32,AC838)</f>
        <v>368.36575939999898</v>
      </c>
      <c r="W838" s="312">
        <f>(V838/V_NK3!$R$28)*100</f>
        <v>67.945716869208837</v>
      </c>
      <c r="X838" s="308">
        <f>V838-V_NK3!$R$8</f>
        <v>311.787107399999</v>
      </c>
      <c r="Y838" s="308">
        <f>IFERROR((V838 - V_NK3!$V$10) / (V_NK3!$V$9- V_NK3!$V$10) * 100, 0)</f>
        <v>64.210737803111655</v>
      </c>
      <c r="Z838" s="308">
        <v>541.79999999999995</v>
      </c>
      <c r="AA838" s="308">
        <v>521</v>
      </c>
      <c r="AB838" s="312">
        <v>539.09</v>
      </c>
      <c r="AC838" s="371">
        <v>536.04</v>
      </c>
      <c r="AD838" s="308">
        <v>0.68</v>
      </c>
      <c r="AE838" s="372">
        <v>0.48969000000000001</v>
      </c>
      <c r="AF838" s="373">
        <v>0</v>
      </c>
      <c r="AG838" s="312"/>
      <c r="AH838" s="370">
        <v>1.922430672</v>
      </c>
      <c r="AI838" s="370">
        <v>2.2645140000000001</v>
      </c>
      <c r="AJ838" s="370"/>
      <c r="AK838" s="312">
        <f>_xll.SRS1Splines.Functions25.Linear_Interp(V_NK2!$R$10:$R$21,V_NK2!$T$10:$T$21,AR838)</f>
        <v>61.701771428600999</v>
      </c>
      <c r="AL838" s="312">
        <f>(AK838/V_NK2!$T$18)*100</f>
        <v>86.417046818768895</v>
      </c>
      <c r="AM838" s="308">
        <f>AK838-V_NK2!$T$11</f>
        <v>20.881771428573202</v>
      </c>
      <c r="AN838" s="308">
        <f>IFERROR((AK838 - V_NK2!$X$12) / (V_NK2!$X$11- V_NK2!$X$12) * 100, 0)</f>
        <v>68.285714285723444</v>
      </c>
      <c r="AO838" s="308">
        <v>427</v>
      </c>
      <c r="AP838" s="308">
        <v>420</v>
      </c>
      <c r="AQ838" s="308">
        <v>425.14</v>
      </c>
      <c r="AR838" s="371">
        <v>424.78</v>
      </c>
      <c r="AS838" s="312">
        <v>0.66400000000000003</v>
      </c>
      <c r="AT838" s="372">
        <v>0.53</v>
      </c>
      <c r="AU838" s="369"/>
      <c r="AV838" s="312"/>
      <c r="AW838" s="370">
        <v>1.71425926</v>
      </c>
      <c r="AX838" s="370">
        <v>1.9550000000000001</v>
      </c>
      <c r="AY838" s="370"/>
      <c r="AZ838" s="312">
        <f>_xll.SRS1Splines.Functions25.Linear_Interp(V_NNG3A!$H$4:$H$12,V_NNG3A!$I$4:$I$12,BF838)</f>
        <v>12.33095</v>
      </c>
      <c r="BA838" s="312">
        <f>(AZ838/V_NNG3A!$I$8)*100</f>
        <v>89.032129963898925</v>
      </c>
      <c r="BB838" s="308">
        <f>_xll.SRS1Splines.Functions25.Linear_Interp(V_NNG3A!$H$4:$H$12,V_NNG3A!$J$4:$J$12,BF838)</f>
        <v>1.3433637931034901</v>
      </c>
      <c r="BC838" s="308">
        <f>IFERROR((AZ838-V_NNG3A!$J$20) / (V_NNG3A!$J$19-V_NNG3A!$J$20) * 100, 0)</f>
        <v>46.931152873148761</v>
      </c>
      <c r="BD838" s="308">
        <v>1050</v>
      </c>
      <c r="BE838" s="308">
        <v>1047</v>
      </c>
      <c r="BF838" s="374">
        <v>1048.77</v>
      </c>
      <c r="BG838" s="312">
        <v>7.8719999999999998E-2</v>
      </c>
      <c r="BH838" s="372">
        <v>5.6849999999999998E-2</v>
      </c>
      <c r="BI838" s="369"/>
      <c r="BJ838" s="312"/>
      <c r="BK838" s="370">
        <v>0.119644950213371</v>
      </c>
      <c r="BL838" s="370">
        <v>0.119644950213371</v>
      </c>
      <c r="BM838" s="370">
        <f t="shared" si="9"/>
        <v>0</v>
      </c>
      <c r="BN838" s="312">
        <f>_xll.SRS1Splines.Functions25.Linear_Interp(V_XNN1!$K$3:$K$8,V_XNN1!$L$3:$L$8,BT838)</f>
        <v>0.18659999999999999</v>
      </c>
      <c r="BO838" s="312">
        <f>(BN838/V_XNN1!$L$7)*100</f>
        <v>88.857142857142861</v>
      </c>
      <c r="BP838" s="312">
        <f>_xll.SRS1Splines.Functions25.Linear_Interp(V_XNN1!$K$3:$K$8,V_XNN1!$M$3:$M$8,BT838)</f>
        <v>3.0599999999999801E-2</v>
      </c>
      <c r="BQ838" s="308">
        <f>IFERROR((BN838 - V_XNN1!$M$16) / (V_XNN1!$M$15- V_XNN1!$M$16) * 100, 0)</f>
        <v>0</v>
      </c>
      <c r="BR838" s="308">
        <v>252</v>
      </c>
      <c r="BS838" s="308">
        <v>249</v>
      </c>
      <c r="BT838" s="374">
        <v>250.7</v>
      </c>
      <c r="BU838" s="312">
        <v>4.3999999999999997E-2</v>
      </c>
      <c r="BV838" s="372">
        <v>1.9469999999999998E-2</v>
      </c>
      <c r="BW838" s="369"/>
      <c r="BX838" s="312"/>
      <c r="BY838" s="370"/>
      <c r="BZ838" s="370"/>
      <c r="CA838" s="370"/>
      <c r="CB838" s="312"/>
      <c r="CC838" s="312"/>
      <c r="CD838" s="308"/>
      <c r="CE838" s="312"/>
      <c r="CF838" s="312"/>
      <c r="CG838" s="312"/>
      <c r="CH838" s="312"/>
      <c r="CI838" s="384"/>
      <c r="CJ838" s="312"/>
      <c r="CK838" s="372"/>
      <c r="CL838" s="369"/>
      <c r="CM838" s="312"/>
      <c r="CN838" s="370"/>
      <c r="CO838" s="370"/>
      <c r="CP838" s="370"/>
      <c r="CQ838" s="312"/>
      <c r="CR838" s="312"/>
      <c r="CS838" s="308"/>
      <c r="CT838" s="312"/>
      <c r="CU838" s="312"/>
      <c r="CV838" s="312"/>
      <c r="CW838" s="312"/>
      <c r="CX838" s="384"/>
      <c r="CY838" s="312"/>
      <c r="CZ838" s="372"/>
    </row>
    <row r="839" spans="1:104" s="1" customFormat="1" hidden="1">
      <c r="A839" s="270">
        <v>45398</v>
      </c>
      <c r="B839" s="380"/>
      <c r="C839" s="381"/>
      <c r="D839" s="382"/>
      <c r="E839" s="382"/>
      <c r="F839" s="382"/>
      <c r="G839" s="312"/>
      <c r="H839" s="308"/>
      <c r="I839" s="308"/>
      <c r="J839" s="308"/>
      <c r="K839" s="308"/>
      <c r="L839" s="308"/>
      <c r="M839" s="371"/>
      <c r="N839" s="371"/>
      <c r="O839" s="312"/>
      <c r="P839" s="383"/>
      <c r="Q839" s="369">
        <v>0</v>
      </c>
      <c r="R839" s="312"/>
      <c r="S839" s="370">
        <v>0.15962399999999999</v>
      </c>
      <c r="T839" s="370">
        <v>1.6999008</v>
      </c>
      <c r="U839" s="370">
        <v>0</v>
      </c>
      <c r="V839" s="312">
        <f>_xll.SRS1Splines.Functions25.Linear_Interp(V_NK3!$P$8:$P$32,V_NK3!$R$8:$R$32,AC839)</f>
        <v>366.75062876999999</v>
      </c>
      <c r="W839" s="312">
        <f>(V839/V_NK3!$R$28)*100</f>
        <v>67.64780316335451</v>
      </c>
      <c r="X839" s="308">
        <f>V839-V_NK3!$R$8</f>
        <v>310.17197677000001</v>
      </c>
      <c r="Y839" s="308">
        <f>IFERROR((V839 - V_NK3!$V$10) / (V_NK3!$V$9- V_NK3!$V$10) * 100, 0)</f>
        <v>63.878111062174646</v>
      </c>
      <c r="Z839" s="308">
        <v>541.79999999999995</v>
      </c>
      <c r="AA839" s="308">
        <v>521</v>
      </c>
      <c r="AB839" s="312">
        <v>539.09</v>
      </c>
      <c r="AC839" s="371">
        <v>535.99</v>
      </c>
      <c r="AD839" s="308">
        <v>0.68</v>
      </c>
      <c r="AE839" s="372">
        <v>0.40092</v>
      </c>
      <c r="AF839" s="373">
        <v>0</v>
      </c>
      <c r="AG839" s="312"/>
      <c r="AH839" s="370">
        <v>1.5825866399999999</v>
      </c>
      <c r="AI839" s="370">
        <v>1.5106560000000002</v>
      </c>
      <c r="AJ839" s="370"/>
      <c r="AK839" s="312">
        <f>_xll.SRS1Splines.Functions25.Linear_Interp(V_NK2!$R$10:$R$21,V_NK2!$T$10:$T$21,AR839)</f>
        <v>61.745457142886899</v>
      </c>
      <c r="AL839" s="312">
        <f>(AK839/V_NK2!$T$18)*100</f>
        <v>86.478231292558675</v>
      </c>
      <c r="AM839" s="308">
        <f>AK839-V_NK2!$T$11</f>
        <v>20.925457142859102</v>
      </c>
      <c r="AN839" s="308">
        <f>IFERROR((AK839 - V_NK2!$X$12) / (V_NK2!$X$11- V_NK2!$X$12) * 100, 0)</f>
        <v>68.428571428581193</v>
      </c>
      <c r="AO839" s="308">
        <v>427</v>
      </c>
      <c r="AP839" s="308">
        <v>420</v>
      </c>
      <c r="AQ839" s="308">
        <v>424.93</v>
      </c>
      <c r="AR839" s="371">
        <v>424.79</v>
      </c>
      <c r="AS839" s="312">
        <v>0.66400000000000003</v>
      </c>
      <c r="AT839" s="372">
        <v>0.35</v>
      </c>
      <c r="AU839" s="369"/>
      <c r="AV839" s="312"/>
      <c r="AW839" s="370">
        <v>1.46126052</v>
      </c>
      <c r="AX839" s="370">
        <v>1.88255682</v>
      </c>
      <c r="AY839" s="370"/>
      <c r="AZ839" s="312">
        <f>_xll.SRS1Splines.Functions25.Linear_Interp(V_NNG3A!$H$4:$H$12,V_NNG3A!$I$4:$I$12,BF839)</f>
        <v>12.158050000000101</v>
      </c>
      <c r="BA839" s="312">
        <f>(AZ839/V_NNG3A!$I$8)*100</f>
        <v>87.783754512636108</v>
      </c>
      <c r="BB839" s="308">
        <f>_xll.SRS1Splines.Functions25.Linear_Interp(V_NNG3A!$H$4:$H$12,V_NNG3A!$J$4:$J$12,BF839)</f>
        <v>1.1704637931036499</v>
      </c>
      <c r="BC839" s="308">
        <f>IFERROR((AZ839-V_NNG3A!$J$20) / (V_NNG3A!$J$19-V_NNG3A!$J$20) * 100, 0)</f>
        <v>40.890796289608247</v>
      </c>
      <c r="BD839" s="308">
        <v>1050</v>
      </c>
      <c r="BE839" s="308">
        <v>1047</v>
      </c>
      <c r="BF839" s="374">
        <v>1048.6300000000001</v>
      </c>
      <c r="BG839" s="312">
        <v>7.8719999999999998E-2</v>
      </c>
      <c r="BH839" s="372">
        <v>5.4539999999999998E-2</v>
      </c>
      <c r="BI839" s="369"/>
      <c r="BJ839" s="312"/>
      <c r="BK839" s="370">
        <v>0.100988449502134</v>
      </c>
      <c r="BL839" s="370">
        <v>0.100988449502134</v>
      </c>
      <c r="BM839" s="370">
        <f t="shared" si="9"/>
        <v>0</v>
      </c>
      <c r="BN839" s="312">
        <f>_xll.SRS1Splines.Functions25.Linear_Interp(V_XNN1!$K$3:$K$8,V_XNN1!$L$3:$L$8,BT839)</f>
        <v>0.18659999999999999</v>
      </c>
      <c r="BO839" s="312">
        <f>(BN839/V_XNN1!$L$7)*100</f>
        <v>88.857142857142861</v>
      </c>
      <c r="BP839" s="312">
        <f>_xll.SRS1Splines.Functions25.Linear_Interp(V_XNN1!$K$3:$K$8,V_XNN1!$M$3:$M$8,BT839)</f>
        <v>3.0599999999999801E-2</v>
      </c>
      <c r="BQ839" s="308">
        <f>IFERROR((BN839 - V_XNN1!$M$16) / (V_XNN1!$M$15- V_XNN1!$M$16) * 100, 0)</f>
        <v>0</v>
      </c>
      <c r="BR839" s="308">
        <v>252</v>
      </c>
      <c r="BS839" s="308">
        <v>249</v>
      </c>
      <c r="BT839" s="374">
        <v>250.7</v>
      </c>
      <c r="BU839" s="312">
        <v>4.3999999999999997E-2</v>
      </c>
      <c r="BV839" s="372">
        <v>1.6434000000000001E-2</v>
      </c>
      <c r="BW839" s="369"/>
      <c r="BX839" s="312"/>
      <c r="BY839" s="370"/>
      <c r="BZ839" s="370"/>
      <c r="CA839" s="370"/>
      <c r="CB839" s="312"/>
      <c r="CC839" s="312"/>
      <c r="CD839" s="308"/>
      <c r="CE839" s="312"/>
      <c r="CF839" s="312"/>
      <c r="CG839" s="312"/>
      <c r="CH839" s="312"/>
      <c r="CI839" s="384"/>
      <c r="CJ839" s="312"/>
      <c r="CK839" s="372"/>
      <c r="CL839" s="369"/>
      <c r="CM839" s="312"/>
      <c r="CN839" s="370"/>
      <c r="CO839" s="370"/>
      <c r="CP839" s="370"/>
      <c r="CQ839" s="312"/>
      <c r="CR839" s="312"/>
      <c r="CS839" s="308"/>
      <c r="CT839" s="312"/>
      <c r="CU839" s="312"/>
      <c r="CV839" s="312"/>
      <c r="CW839" s="312"/>
      <c r="CX839" s="384"/>
      <c r="CY839" s="312"/>
      <c r="CZ839" s="372"/>
    </row>
    <row r="840" spans="1:104" s="1" customFormat="1" hidden="1">
      <c r="A840" s="270">
        <v>45399</v>
      </c>
      <c r="B840" s="380"/>
      <c r="C840" s="381"/>
      <c r="D840" s="382"/>
      <c r="E840" s="382"/>
      <c r="F840" s="382"/>
      <c r="G840" s="312"/>
      <c r="H840" s="308"/>
      <c r="I840" s="308"/>
      <c r="J840" s="308"/>
      <c r="K840" s="308"/>
      <c r="L840" s="308"/>
      <c r="M840" s="371"/>
      <c r="N840" s="371"/>
      <c r="O840" s="312"/>
      <c r="P840" s="383"/>
      <c r="Q840" s="369">
        <v>0</v>
      </c>
      <c r="R840" s="312"/>
      <c r="S840" s="370">
        <v>0.148176</v>
      </c>
      <c r="T840" s="370">
        <v>3.7395103999999999</v>
      </c>
      <c r="U840" s="370">
        <v>0</v>
      </c>
      <c r="V840" s="312">
        <f>_xll.SRS1Splines.Functions25.Linear_Interp(V_NK3!$P$8:$P$32,V_NK3!$R$8:$R$32,AC840)</f>
        <v>362.67409878000001</v>
      </c>
      <c r="W840" s="312">
        <f>(V840/V_NK3!$R$28)*100</f>
        <v>66.89587998525964</v>
      </c>
      <c r="X840" s="308">
        <f>V840-V_NK3!$R$8</f>
        <v>306.09544678000003</v>
      </c>
      <c r="Y840" s="308">
        <f>IFERROR((V840 - V_NK3!$V$10) / (V_NK3!$V$9- V_NK3!$V$10) * 100, 0)</f>
        <v>63.038573467059798</v>
      </c>
      <c r="Z840" s="308">
        <v>541.79999999999995</v>
      </c>
      <c r="AA840" s="308">
        <v>521</v>
      </c>
      <c r="AB840" s="312">
        <v>539.09</v>
      </c>
      <c r="AC840" s="371">
        <v>535.86</v>
      </c>
      <c r="AD840" s="308">
        <v>0.68</v>
      </c>
      <c r="AE840" s="372">
        <v>0.88196000000000008</v>
      </c>
      <c r="AF840" s="373">
        <v>0</v>
      </c>
      <c r="AG840" s="312"/>
      <c r="AH840" s="370">
        <v>3.4144574400000001</v>
      </c>
      <c r="AI840" s="370">
        <v>4.4393160000000007</v>
      </c>
      <c r="AJ840" s="370"/>
      <c r="AK840" s="312">
        <f>_xll.SRS1Splines.Functions25.Linear_Interp(V_NK2!$R$10:$R$21,V_NK2!$T$10:$T$21,AR840)</f>
        <v>60.784371428600998</v>
      </c>
      <c r="AL840" s="312">
        <f>(AK840/V_NK2!$T$18)*100</f>
        <v>85.132172869189077</v>
      </c>
      <c r="AM840" s="308">
        <f>AK840-V_NK2!$T$11</f>
        <v>19.964371428573202</v>
      </c>
      <c r="AN840" s="308">
        <f>IFERROR((AK840 - V_NK2!$X$12) / (V_NK2!$X$11- V_NK2!$X$12) * 100, 0)</f>
        <v>65.285714285723287</v>
      </c>
      <c r="AO840" s="308">
        <v>427</v>
      </c>
      <c r="AP840" s="308">
        <v>420</v>
      </c>
      <c r="AQ840" s="308">
        <v>424.71</v>
      </c>
      <c r="AR840" s="371">
        <v>424.57</v>
      </c>
      <c r="AS840" s="312">
        <v>0.66400000000000003</v>
      </c>
      <c r="AT840" s="372">
        <v>1.03</v>
      </c>
      <c r="AU840" s="369"/>
      <c r="AV840" s="312"/>
      <c r="AW840" s="370">
        <v>1.2762542100000001</v>
      </c>
      <c r="AX840" s="370">
        <v>1.60727273</v>
      </c>
      <c r="AY840" s="370"/>
      <c r="AZ840" s="312">
        <f>_xll.SRS1Splines.Functions25.Linear_Interp(V_NNG3A!$H$4:$H$12,V_NNG3A!$I$4:$I$12,BF840)</f>
        <v>12.0222</v>
      </c>
      <c r="BA840" s="312">
        <f>(AZ840/V_NNG3A!$I$8)*100</f>
        <v>86.802888086642611</v>
      </c>
      <c r="BB840" s="308">
        <f>_xll.SRS1Splines.Functions25.Linear_Interp(V_NNG3A!$H$4:$H$12,V_NNG3A!$J$4:$J$12,BF840)</f>
        <v>1.03461379310349</v>
      </c>
      <c r="BC840" s="308">
        <f>IFERROR((AZ840-V_NNG3A!$J$20) / (V_NNG3A!$J$19-V_NNG3A!$J$20) * 100, 0)</f>
        <v>36.144801831105831</v>
      </c>
      <c r="BD840" s="308">
        <v>1050</v>
      </c>
      <c r="BE840" s="308">
        <v>1047</v>
      </c>
      <c r="BF840" s="374">
        <v>1048.52</v>
      </c>
      <c r="BG840" s="312">
        <v>7.8719999999999998E-2</v>
      </c>
      <c r="BH840" s="372">
        <v>4.6600000000000003E-2</v>
      </c>
      <c r="BI840" s="369"/>
      <c r="BJ840" s="312"/>
      <c r="BK840" s="370">
        <v>0.21400899004267401</v>
      </c>
      <c r="BL840" s="370">
        <v>0.21400899004267401</v>
      </c>
      <c r="BM840" s="370">
        <f t="shared" si="9"/>
        <v>0</v>
      </c>
      <c r="BN840" s="312">
        <f>_xll.SRS1Splines.Functions25.Linear_Interp(V_XNN1!$K$3:$K$8,V_XNN1!$L$3:$L$8,BT840)</f>
        <v>0.18659999999999999</v>
      </c>
      <c r="BO840" s="312">
        <f>(BN840/V_XNN1!$L$7)*100</f>
        <v>88.857142857142861</v>
      </c>
      <c r="BP840" s="312">
        <f>_xll.SRS1Splines.Functions25.Linear_Interp(V_XNN1!$K$3:$K$8,V_XNN1!$M$3:$M$8,BT840)</f>
        <v>3.0599999999999801E-2</v>
      </c>
      <c r="BQ840" s="308">
        <f>IFERROR((BN840 - V_XNN1!$M$16) / (V_XNN1!$M$15- V_XNN1!$M$16) * 100, 0)</f>
        <v>0</v>
      </c>
      <c r="BR840" s="308">
        <v>252</v>
      </c>
      <c r="BS840" s="308">
        <v>249</v>
      </c>
      <c r="BT840" s="374">
        <v>250.7</v>
      </c>
      <c r="BU840" s="312">
        <v>3.5999999999999997E-2</v>
      </c>
      <c r="BV840" s="372">
        <v>3.4826000000000003E-2</v>
      </c>
      <c r="BW840" s="369"/>
      <c r="BX840" s="312"/>
      <c r="BY840" s="370"/>
      <c r="BZ840" s="370"/>
      <c r="CA840" s="370"/>
      <c r="CB840" s="312"/>
      <c r="CC840" s="312"/>
      <c r="CD840" s="308"/>
      <c r="CE840" s="312"/>
      <c r="CF840" s="312"/>
      <c r="CG840" s="312"/>
      <c r="CH840" s="312"/>
      <c r="CI840" s="384"/>
      <c r="CJ840" s="312"/>
      <c r="CK840" s="372"/>
      <c r="CL840" s="369"/>
      <c r="CM840" s="312"/>
      <c r="CN840" s="370"/>
      <c r="CO840" s="370"/>
      <c r="CP840" s="370"/>
      <c r="CQ840" s="312"/>
      <c r="CR840" s="312"/>
      <c r="CS840" s="308"/>
      <c r="CT840" s="312"/>
      <c r="CU840" s="312"/>
      <c r="CV840" s="312"/>
      <c r="CW840" s="312"/>
      <c r="CX840" s="384"/>
      <c r="CY840" s="312"/>
      <c r="CZ840" s="372"/>
    </row>
    <row r="841" spans="1:104" s="1" customFormat="1" hidden="1">
      <c r="A841" s="270">
        <v>45400</v>
      </c>
      <c r="B841" s="380"/>
      <c r="C841" s="381"/>
      <c r="D841" s="382"/>
      <c r="E841" s="382"/>
      <c r="F841" s="382"/>
      <c r="G841" s="312"/>
      <c r="H841" s="308"/>
      <c r="I841" s="308"/>
      <c r="J841" s="308"/>
      <c r="K841" s="308"/>
      <c r="L841" s="308"/>
      <c r="M841" s="371"/>
      <c r="N841" s="371"/>
      <c r="O841" s="312"/>
      <c r="P841" s="383"/>
      <c r="Q841" s="369">
        <v>0</v>
      </c>
      <c r="R841" s="312"/>
      <c r="S841" s="370">
        <v>0.13888800000000001</v>
      </c>
      <c r="T841" s="370">
        <v>1.9584984000000001</v>
      </c>
      <c r="U841" s="370">
        <v>0</v>
      </c>
      <c r="V841" s="312">
        <f>_xll.SRS1Splines.Functions25.Linear_Interp(V_NK3!$P$8:$P$32,V_NK3!$R$8:$R$32,AC841)</f>
        <v>360.47904416999899</v>
      </c>
      <c r="W841" s="312">
        <f>(V841/V_NK3!$R$28)*100</f>
        <v>66.490998273977596</v>
      </c>
      <c r="X841" s="308">
        <f>V841-V_NK3!$R$8</f>
        <v>303.90039216999901</v>
      </c>
      <c r="Y841" s="308">
        <f>IFERROR((V841 - V_NK3!$V$10) / (V_NK3!$V$9- V_NK3!$V$10) * 100, 0)</f>
        <v>62.586514761997748</v>
      </c>
      <c r="Z841" s="308">
        <v>541.79999999999995</v>
      </c>
      <c r="AA841" s="308">
        <v>521</v>
      </c>
      <c r="AB841" s="312">
        <v>539.09</v>
      </c>
      <c r="AC841" s="371">
        <v>535.79</v>
      </c>
      <c r="AD841" s="308">
        <v>0.68</v>
      </c>
      <c r="AE841" s="372">
        <v>0.46191000000000004</v>
      </c>
      <c r="AF841" s="373">
        <v>0</v>
      </c>
      <c r="AG841" s="312"/>
      <c r="AH841" s="370">
        <v>1.8084816000000001</v>
      </c>
      <c r="AI841" s="370">
        <v>1.6695420000000003</v>
      </c>
      <c r="AJ841" s="370"/>
      <c r="AK841" s="312">
        <f>_xll.SRS1Splines.Functions25.Linear_Interp(V_NK2!$R$10:$R$21,V_NK2!$T$10:$T$21,AR841)</f>
        <v>60.959114285743901</v>
      </c>
      <c r="AL841" s="312">
        <f>(AK841/V_NK2!$T$18)*100</f>
        <v>85.376910764347187</v>
      </c>
      <c r="AM841" s="308">
        <f>AK841-V_NK2!$T$11</f>
        <v>20.139114285716104</v>
      </c>
      <c r="AN841" s="308">
        <f>IFERROR((AK841 - V_NK2!$X$12) / (V_NK2!$X$11- V_NK2!$X$12) * 100, 0)</f>
        <v>65.857142857152041</v>
      </c>
      <c r="AO841" s="308">
        <v>427</v>
      </c>
      <c r="AP841" s="308">
        <v>420</v>
      </c>
      <c r="AQ841" s="308">
        <v>424.82</v>
      </c>
      <c r="AR841" s="371">
        <v>424.61</v>
      </c>
      <c r="AS841" s="312">
        <v>0.66400000000000003</v>
      </c>
      <c r="AT841" s="372">
        <v>0.39</v>
      </c>
      <c r="AU841" s="369"/>
      <c r="AV841" s="312"/>
      <c r="AW841" s="370">
        <v>1.1673409100000001</v>
      </c>
      <c r="AX841" s="370">
        <v>1.4381742399999999</v>
      </c>
      <c r="AY841" s="370"/>
      <c r="AZ841" s="312">
        <f>_xll.SRS1Splines.Functions25.Linear_Interp(V_NNG3A!$H$4:$H$12,V_NNG3A!$I$4:$I$12,BF841)</f>
        <v>11.911050000000101</v>
      </c>
      <c r="BA841" s="312">
        <f>(AZ841/V_NNG3A!$I$8)*100</f>
        <v>86.000361010831057</v>
      </c>
      <c r="BB841" s="308">
        <f>_xll.SRS1Splines.Functions25.Linear_Interp(V_NNG3A!$H$4:$H$12,V_NNG3A!$J$4:$J$12,BF841)</f>
        <v>0.92346379310358795</v>
      </c>
      <c r="BC841" s="308">
        <f>IFERROR((AZ841-V_NNG3A!$J$20) / (V_NNG3A!$J$19-V_NNG3A!$J$20) * 100, 0)</f>
        <v>32.261715455973899</v>
      </c>
      <c r="BD841" s="308">
        <v>1050</v>
      </c>
      <c r="BE841" s="308">
        <v>1047</v>
      </c>
      <c r="BF841" s="374">
        <v>1048.43</v>
      </c>
      <c r="BG841" s="312">
        <v>7.8719999999999998E-2</v>
      </c>
      <c r="BH841" s="372">
        <v>4.0120000000000003E-2</v>
      </c>
      <c r="BI841" s="369"/>
      <c r="BJ841" s="312"/>
      <c r="BK841" s="370">
        <v>0.124148790896159</v>
      </c>
      <c r="BL841" s="370">
        <v>0.12234879089615901</v>
      </c>
      <c r="BM841" s="370">
        <f t="shared" si="9"/>
        <v>1.799999999999996E-3</v>
      </c>
      <c r="BN841" s="312">
        <f>_xll.SRS1Splines.Functions25.Linear_Interp(V_XNN1!$K$3:$K$8,V_XNN1!$L$3:$L$8,BT841)</f>
        <v>0.18840000000000001</v>
      </c>
      <c r="BO841" s="312">
        <f>(BN841/V_XNN1!$L$7)*100</f>
        <v>89.714285714285722</v>
      </c>
      <c r="BP841" s="312">
        <f>_xll.SRS1Splines.Functions25.Linear_Interp(V_XNN1!$K$3:$K$8,V_XNN1!$M$3:$M$8,BT841)</f>
        <v>3.2400000000000199E-2</v>
      </c>
      <c r="BQ841" s="308">
        <f>IFERROR((BN841 - V_XNN1!$M$16) / (V_XNN1!$M$15- V_XNN1!$M$16) * 100, 0)</f>
        <v>5.5710306406685968</v>
      </c>
      <c r="BR841" s="308">
        <v>252</v>
      </c>
      <c r="BS841" s="308">
        <v>249</v>
      </c>
      <c r="BT841" s="374">
        <v>250.8</v>
      </c>
      <c r="BU841" s="312">
        <v>0.04</v>
      </c>
      <c r="BV841" s="372">
        <v>1.9910000000000001E-2</v>
      </c>
      <c r="BW841" s="369"/>
      <c r="BX841" s="312"/>
      <c r="BY841" s="370"/>
      <c r="BZ841" s="370"/>
      <c r="CA841" s="370"/>
      <c r="CB841" s="312"/>
      <c r="CC841" s="312"/>
      <c r="CD841" s="308"/>
      <c r="CE841" s="312"/>
      <c r="CF841" s="312"/>
      <c r="CG841" s="312"/>
      <c r="CH841" s="312"/>
      <c r="CI841" s="384"/>
      <c r="CJ841" s="312"/>
      <c r="CK841" s="372"/>
      <c r="CL841" s="369"/>
      <c r="CM841" s="312"/>
      <c r="CN841" s="370"/>
      <c r="CO841" s="370"/>
      <c r="CP841" s="370"/>
      <c r="CQ841" s="312"/>
      <c r="CR841" s="312"/>
      <c r="CS841" s="308"/>
      <c r="CT841" s="312"/>
      <c r="CU841" s="312"/>
      <c r="CV841" s="312"/>
      <c r="CW841" s="312"/>
      <c r="CX841" s="384"/>
      <c r="CY841" s="312"/>
      <c r="CZ841" s="372"/>
    </row>
    <row r="842" spans="1:104" s="1" customFormat="1" hidden="1">
      <c r="A842" s="270">
        <v>45401</v>
      </c>
      <c r="B842" s="380"/>
      <c r="C842" s="381"/>
      <c r="D842" s="382"/>
      <c r="E842" s="382"/>
      <c r="F842" s="382"/>
      <c r="G842" s="312"/>
      <c r="H842" s="308"/>
      <c r="I842" s="308"/>
      <c r="J842" s="308"/>
      <c r="K842" s="308"/>
      <c r="L842" s="308"/>
      <c r="M842" s="371"/>
      <c r="N842" s="371"/>
      <c r="O842" s="312"/>
      <c r="P842" s="383"/>
      <c r="Q842" s="369">
        <v>0</v>
      </c>
      <c r="R842" s="312"/>
      <c r="S842" s="370">
        <v>0.12765599999999999</v>
      </c>
      <c r="T842" s="370">
        <v>1.7436576000000004</v>
      </c>
      <c r="U842" s="370">
        <v>0</v>
      </c>
      <c r="V842" s="312">
        <f>_xll.SRS1Splines.Functions25.Linear_Interp(V_NK3!$P$8:$P$32,V_NK3!$R$8:$R$32,AC842)</f>
        <v>358.59756879000099</v>
      </c>
      <c r="W842" s="312">
        <f>(V842/V_NK3!$R$28)*100</f>
        <v>66.143956807164955</v>
      </c>
      <c r="X842" s="308">
        <f>V842-V_NK3!$R$8</f>
        <v>302.01891679000101</v>
      </c>
      <c r="Y842" s="308">
        <f>IFERROR((V842 - V_NK3!$V$10) / (V_NK3!$V$9- V_NK3!$V$10) * 100, 0)</f>
        <v>62.199035871945149</v>
      </c>
      <c r="Z842" s="308">
        <v>541.79999999999995</v>
      </c>
      <c r="AA842" s="308">
        <v>521</v>
      </c>
      <c r="AB842" s="312">
        <v>539.09</v>
      </c>
      <c r="AC842" s="371">
        <v>535.73</v>
      </c>
      <c r="AD842" s="308">
        <v>0.68</v>
      </c>
      <c r="AE842" s="372">
        <v>0.41123999999999999</v>
      </c>
      <c r="AF842" s="373">
        <v>0</v>
      </c>
      <c r="AG842" s="312"/>
      <c r="AH842" s="370">
        <v>1.6114183200000003</v>
      </c>
      <c r="AI842" s="370">
        <v>1.4250600000000002</v>
      </c>
      <c r="AJ842" s="370"/>
      <c r="AK842" s="312">
        <f>_xll.SRS1Splines.Functions25.Linear_Interp(V_NK2!$R$10:$R$21,V_NK2!$T$10:$T$21,AR842)</f>
        <v>61.133857142886697</v>
      </c>
      <c r="AL842" s="312">
        <f>(AK842/V_NK2!$T$18)*100</f>
        <v>85.621648659505169</v>
      </c>
      <c r="AM842" s="308">
        <f>AK842-V_NK2!$T$11</f>
        <v>20.3138571428589</v>
      </c>
      <c r="AN842" s="308">
        <f>IFERROR((AK842 - V_NK2!$X$12) / (V_NK2!$X$11- V_NK2!$X$12) * 100, 0)</f>
        <v>66.42857142858044</v>
      </c>
      <c r="AO842" s="308">
        <v>427</v>
      </c>
      <c r="AP842" s="308">
        <v>420</v>
      </c>
      <c r="AQ842" s="308">
        <v>424.94</v>
      </c>
      <c r="AR842" s="371">
        <v>424.65</v>
      </c>
      <c r="AS842" s="312">
        <v>0.66400000000000003</v>
      </c>
      <c r="AT842" s="372">
        <v>0.34</v>
      </c>
      <c r="AU842" s="369"/>
      <c r="AV842" s="312"/>
      <c r="AW842" s="370">
        <v>0.95490529999999996</v>
      </c>
      <c r="AX842" s="370">
        <v>1.2257386400000001</v>
      </c>
      <c r="AY842" s="370"/>
      <c r="AZ842" s="312">
        <f>_xll.SRS1Splines.Functions25.Linear_Interp(V_NNG3A!$H$4:$H$12,V_NNG3A!$I$4:$I$12,BF842)</f>
        <v>11.7998999999999</v>
      </c>
      <c r="BA842" s="312">
        <f>(AZ842/V_NNG3A!$I$8)*100</f>
        <v>85.197833935017329</v>
      </c>
      <c r="BB842" s="308">
        <f>_xll.SRS1Splines.Functions25.Linear_Interp(V_NNG3A!$H$4:$H$12,V_NNG3A!$J$4:$J$12,BF842)</f>
        <v>0.81231379310340601</v>
      </c>
      <c r="BC842" s="308">
        <f>IFERROR((AZ842-V_NNG3A!$J$20) / (V_NNG3A!$J$19-V_NNG3A!$J$20) * 100, 0)</f>
        <v>28.378629080831423</v>
      </c>
      <c r="BD842" s="308">
        <v>1050</v>
      </c>
      <c r="BE842" s="308">
        <v>1047</v>
      </c>
      <c r="BF842" s="374">
        <v>1048.3399999999999</v>
      </c>
      <c r="BG842" s="312">
        <v>7.8719999999999998E-2</v>
      </c>
      <c r="BH842" s="372">
        <v>3.5659999999999997E-2</v>
      </c>
      <c r="BI842" s="369"/>
      <c r="BJ842" s="312"/>
      <c r="BK842" s="370">
        <v>0.10817129445234701</v>
      </c>
      <c r="BL842" s="370">
        <v>9.4671294452347093E-2</v>
      </c>
      <c r="BM842" s="370">
        <f t="shared" si="9"/>
        <v>1.3499999999999915E-2</v>
      </c>
      <c r="BN842" s="312">
        <f>_xll.SRS1Splines.Functions25.Linear_Interp(V_XNN1!$K$3:$K$8,V_XNN1!$L$3:$L$8,BT842)</f>
        <v>0.2019</v>
      </c>
      <c r="BO842" s="312">
        <f>(BN842/V_XNN1!$L$7)*100</f>
        <v>96.142857142857139</v>
      </c>
      <c r="BP842" s="312">
        <f>_xll.SRS1Splines.Functions25.Linear_Interp(V_XNN1!$K$3:$K$8,V_XNN1!$M$3:$M$8,BT842)</f>
        <v>4.5900000000000198E-2</v>
      </c>
      <c r="BQ842" s="308">
        <f>IFERROR((BN842 - V_XNN1!$M$16) / (V_XNN1!$M$15- V_XNN1!$M$16) * 100, 0)</f>
        <v>47.353760445682468</v>
      </c>
      <c r="BR842" s="308">
        <v>252</v>
      </c>
      <c r="BS842" s="308">
        <v>249</v>
      </c>
      <c r="BT842" s="374">
        <v>251.55</v>
      </c>
      <c r="BU842" s="312">
        <v>0.04</v>
      </c>
      <c r="BV842" s="372">
        <v>1.5406000000000001E-2</v>
      </c>
      <c r="BW842" s="369"/>
      <c r="BX842" s="312"/>
      <c r="BY842" s="370"/>
      <c r="BZ842" s="370"/>
      <c r="CA842" s="370"/>
      <c r="CB842" s="312"/>
      <c r="CC842" s="312"/>
      <c r="CD842" s="308"/>
      <c r="CE842" s="312"/>
      <c r="CF842" s="312"/>
      <c r="CG842" s="312"/>
      <c r="CH842" s="312"/>
      <c r="CI842" s="384"/>
      <c r="CJ842" s="312"/>
      <c r="CK842" s="372"/>
      <c r="CL842" s="369"/>
      <c r="CM842" s="312"/>
      <c r="CN842" s="370"/>
      <c r="CO842" s="370"/>
      <c r="CP842" s="370"/>
      <c r="CQ842" s="312"/>
      <c r="CR842" s="312"/>
      <c r="CS842" s="308"/>
      <c r="CT842" s="312"/>
      <c r="CU842" s="312"/>
      <c r="CV842" s="312"/>
      <c r="CW842" s="312"/>
      <c r="CX842" s="384"/>
      <c r="CY842" s="312"/>
      <c r="CZ842" s="372"/>
    </row>
    <row r="843" spans="1:104" s="1" customFormat="1" hidden="1">
      <c r="A843" s="270">
        <v>45402</v>
      </c>
      <c r="B843" s="380"/>
      <c r="C843" s="381"/>
      <c r="D843" s="382"/>
      <c r="E843" s="382"/>
      <c r="F843" s="382"/>
      <c r="G843" s="312"/>
      <c r="H843" s="308"/>
      <c r="I843" s="308"/>
      <c r="J843" s="308"/>
      <c r="K843" s="308"/>
      <c r="L843" s="308"/>
      <c r="M843" s="371"/>
      <c r="N843" s="371"/>
      <c r="O843" s="312"/>
      <c r="P843" s="383"/>
      <c r="Q843" s="369">
        <v>0</v>
      </c>
      <c r="R843" s="312"/>
      <c r="S843" s="370">
        <v>0.16588800000000001</v>
      </c>
      <c r="T843" s="370">
        <v>3.6263448000000005</v>
      </c>
      <c r="U843" s="370">
        <v>0</v>
      </c>
      <c r="V843" s="312">
        <f>_xll.SRS1Splines.Functions25.Linear_Interp(V_NK3!$P$8:$P$32,V_NK3!$R$8:$R$32,AC843)</f>
        <v>354.83461803</v>
      </c>
      <c r="W843" s="312">
        <f>(V843/V_NK3!$R$28)*100</f>
        <v>65.449873873538735</v>
      </c>
      <c r="X843" s="308">
        <f>V843-V_NK3!$R$8</f>
        <v>298.25596603000002</v>
      </c>
      <c r="Y843" s="308">
        <f>IFERROR((V843 - V_NK3!$V$10) / (V_NK3!$V$9- V_NK3!$V$10) * 100, 0)</f>
        <v>61.424078091838929</v>
      </c>
      <c r="Z843" s="308">
        <v>541.79999999999995</v>
      </c>
      <c r="AA843" s="308">
        <v>521</v>
      </c>
      <c r="AB843" s="312">
        <v>539.09</v>
      </c>
      <c r="AC843" s="371">
        <v>535.61</v>
      </c>
      <c r="AD843" s="308">
        <v>0.68</v>
      </c>
      <c r="AE843" s="372">
        <v>0.85526999999999997</v>
      </c>
      <c r="AF843" s="373">
        <v>0</v>
      </c>
      <c r="AG843" s="312"/>
      <c r="AH843" s="370">
        <v>3.3184533600000004</v>
      </c>
      <c r="AI843" s="370">
        <v>2.9114820000000003</v>
      </c>
      <c r="AJ843" s="370"/>
      <c r="AK843" s="312">
        <f>_xll.SRS1Splines.Functions25.Linear_Interp(V_NK2!$R$10:$R$21,V_NK2!$T$10:$T$21,AR843)</f>
        <v>61.876514285744001</v>
      </c>
      <c r="AL843" s="312">
        <f>(AK843/V_NK2!$T$18)*100</f>
        <v>86.661784713927176</v>
      </c>
      <c r="AM843" s="308">
        <f>AK843-V_NK2!$T$11</f>
        <v>21.056514285716204</v>
      </c>
      <c r="AN843" s="308">
        <f>IFERROR((AK843 - V_NK2!$X$12) / (V_NK2!$X$11- V_NK2!$X$12) * 100, 0)</f>
        <v>68.85714285715251</v>
      </c>
      <c r="AO843" s="308">
        <v>427</v>
      </c>
      <c r="AP843" s="308">
        <v>420</v>
      </c>
      <c r="AQ843" s="308">
        <v>425.05</v>
      </c>
      <c r="AR843" s="371">
        <v>424.82</v>
      </c>
      <c r="AS843" s="312">
        <v>0.66400000000000003</v>
      </c>
      <c r="AT843" s="372">
        <v>0.68</v>
      </c>
      <c r="AU843" s="369"/>
      <c r="AV843" s="312"/>
      <c r="AW843" s="370">
        <v>0.94234848000000004</v>
      </c>
      <c r="AX843" s="370">
        <v>1.21318182</v>
      </c>
      <c r="AY843" s="370"/>
      <c r="AZ843" s="312">
        <f>_xll.SRS1Splines.Functions25.Linear_Interp(V_NNG3A!$H$4:$H$12,V_NNG3A!$I$4:$I$12,BF843)</f>
        <v>11.688750000000001</v>
      </c>
      <c r="BA843" s="312">
        <f>(AZ843/V_NNG3A!$I$8)*100</f>
        <v>84.395306859205789</v>
      </c>
      <c r="BB843" s="308">
        <f>_xll.SRS1Splines.Functions25.Linear_Interp(V_NNG3A!$H$4:$H$12,V_NNG3A!$J$4:$J$12,BF843)</f>
        <v>0.70116379310350596</v>
      </c>
      <c r="BC843" s="308">
        <f>IFERROR((AZ843-V_NNG3A!$J$20) / (V_NNG3A!$J$19-V_NNG3A!$J$20) * 100, 0)</f>
        <v>24.495542705699492</v>
      </c>
      <c r="BD843" s="308">
        <v>1050</v>
      </c>
      <c r="BE843" s="308">
        <v>1047</v>
      </c>
      <c r="BF843" s="374">
        <v>1048.25</v>
      </c>
      <c r="BG843" s="312">
        <v>7.8719999999999998E-2</v>
      </c>
      <c r="BH843" s="372">
        <v>3.5279999999999999E-2</v>
      </c>
      <c r="BI843" s="369"/>
      <c r="BJ843" s="312"/>
      <c r="BK843" s="370">
        <v>0.15448967283072501</v>
      </c>
      <c r="BL843" s="370">
        <v>0.161689672830725</v>
      </c>
      <c r="BM843" s="370">
        <f t="shared" si="9"/>
        <v>-7.1999999999999842E-3</v>
      </c>
      <c r="BN843" s="312">
        <f>_xll.SRS1Splines.Functions25.Linear_Interp(V_XNN1!$K$3:$K$8,V_XNN1!$L$3:$L$8,BT843)</f>
        <v>0.19470000000000001</v>
      </c>
      <c r="BO843" s="312">
        <f>(BN843/V_XNN1!$L$7)*100</f>
        <v>92.714285714285722</v>
      </c>
      <c r="BP843" s="312">
        <f>_xll.SRS1Splines.Functions25.Linear_Interp(V_XNN1!$K$3:$K$8,V_XNN1!$M$3:$M$8,BT843)</f>
        <v>3.8700000000000102E-2</v>
      </c>
      <c r="BQ843" s="308">
        <f>IFERROR((BN843 - V_XNN1!$M$16) / (V_XNN1!$M$15- V_XNN1!$M$16) * 100, 0)</f>
        <v>25.069637883008429</v>
      </c>
      <c r="BR843" s="308">
        <v>252</v>
      </c>
      <c r="BS843" s="308">
        <v>249</v>
      </c>
      <c r="BT843" s="374">
        <v>251.15</v>
      </c>
      <c r="BU843" s="312">
        <v>0.04</v>
      </c>
      <c r="BV843" s="372">
        <v>2.6312000000000002E-2</v>
      </c>
      <c r="BW843" s="369"/>
      <c r="BX843" s="312"/>
      <c r="BY843" s="370"/>
      <c r="BZ843" s="370"/>
      <c r="CA843" s="370"/>
      <c r="CB843" s="312"/>
      <c r="CC843" s="312"/>
      <c r="CD843" s="308"/>
      <c r="CE843" s="312"/>
      <c r="CF843" s="312"/>
      <c r="CG843" s="312"/>
      <c r="CH843" s="312"/>
      <c r="CI843" s="384"/>
      <c r="CJ843" s="312"/>
      <c r="CK843" s="372"/>
      <c r="CL843" s="369"/>
      <c r="CM843" s="312"/>
      <c r="CN843" s="370"/>
      <c r="CO843" s="370"/>
      <c r="CP843" s="370"/>
      <c r="CQ843" s="312"/>
      <c r="CR843" s="312"/>
      <c r="CS843" s="308"/>
      <c r="CT843" s="312"/>
      <c r="CU843" s="312"/>
      <c r="CV843" s="312"/>
      <c r="CW843" s="312"/>
      <c r="CX843" s="384"/>
      <c r="CY843" s="312"/>
      <c r="CZ843" s="372"/>
    </row>
    <row r="844" spans="1:104" s="1" customFormat="1" hidden="1">
      <c r="A844" s="270">
        <v>45403</v>
      </c>
      <c r="B844" s="380"/>
      <c r="C844" s="381"/>
      <c r="D844" s="382"/>
      <c r="E844" s="382"/>
      <c r="F844" s="382"/>
      <c r="G844" s="312"/>
      <c r="H844" s="308"/>
      <c r="I844" s="308"/>
      <c r="J844" s="308"/>
      <c r="K844" s="308"/>
      <c r="L844" s="308"/>
      <c r="M844" s="371"/>
      <c r="N844" s="371"/>
      <c r="O844" s="312"/>
      <c r="P844" s="383"/>
      <c r="Q844" s="369">
        <v>0</v>
      </c>
      <c r="R844" s="312"/>
      <c r="S844" s="370">
        <v>0.15292800000000001</v>
      </c>
      <c r="T844" s="370">
        <v>1.9814791999999999</v>
      </c>
      <c r="U844" s="370">
        <v>0</v>
      </c>
      <c r="V844" s="312">
        <f>_xll.SRS1Splines.Functions25.Linear_Interp(V_NK3!$P$8:$P$32,V_NK3!$R$8:$R$32,AC844)</f>
        <v>352.63956341999898</v>
      </c>
      <c r="W844" s="312">
        <f>(V844/V_NK3!$R$28)*100</f>
        <v>65.04499216225669</v>
      </c>
      <c r="X844" s="308">
        <f>V844-V_NK3!$R$8</f>
        <v>296.060911419999</v>
      </c>
      <c r="Y844" s="308">
        <f>IFERROR((V844 - V_NK3!$V$10) / (V_NK3!$V$9- V_NK3!$V$10) * 100, 0)</f>
        <v>60.972019386776878</v>
      </c>
      <c r="Z844" s="308">
        <v>541.79999999999995</v>
      </c>
      <c r="AA844" s="308">
        <v>521</v>
      </c>
      <c r="AB844" s="312">
        <v>539.09</v>
      </c>
      <c r="AC844" s="371">
        <v>535.54</v>
      </c>
      <c r="AD844" s="308">
        <v>0.68</v>
      </c>
      <c r="AE844" s="372">
        <v>0.46732999999999997</v>
      </c>
      <c r="AF844" s="373">
        <v>0</v>
      </c>
      <c r="AG844" s="312"/>
      <c r="AH844" s="370">
        <v>1.8337975200000001</v>
      </c>
      <c r="AI844" s="370">
        <v>1.7261580000000003</v>
      </c>
      <c r="AJ844" s="370"/>
      <c r="AK844" s="312">
        <f>_xll.SRS1Splines.Functions25.Linear_Interp(V_NK2!$R$10:$R$21,V_NK2!$T$10:$T$21,AR844)</f>
        <v>61.876514285744001</v>
      </c>
      <c r="AL844" s="312">
        <f>(AK844/V_NK2!$T$18)*100</f>
        <v>86.661784713927176</v>
      </c>
      <c r="AM844" s="308">
        <f>AK844-V_NK2!$T$11</f>
        <v>21.056514285716204</v>
      </c>
      <c r="AN844" s="308">
        <f>IFERROR((AK844 - V_NK2!$X$12) / (V_NK2!$X$11- V_NK2!$X$12) * 100, 0)</f>
        <v>68.85714285715251</v>
      </c>
      <c r="AO844" s="308">
        <v>427</v>
      </c>
      <c r="AP844" s="308">
        <v>420</v>
      </c>
      <c r="AQ844" s="308">
        <v>425.16</v>
      </c>
      <c r="AR844" s="371">
        <v>424.82</v>
      </c>
      <c r="AS844" s="312">
        <v>0.66400000000000003</v>
      </c>
      <c r="AT844" s="372">
        <v>0.4</v>
      </c>
      <c r="AU844" s="369"/>
      <c r="AV844" s="312"/>
      <c r="AW844" s="370">
        <v>0.83193603000000005</v>
      </c>
      <c r="AX844" s="370">
        <v>1.16295455</v>
      </c>
      <c r="AY844" s="370"/>
      <c r="AZ844" s="312">
        <f>_xll.SRS1Splines.Functions25.Linear_Interp(V_NNG3A!$H$4:$H$12,V_NNG3A!$I$4:$I$12,BF844)</f>
        <v>11.552900000000101</v>
      </c>
      <c r="BA844" s="312">
        <f>(AZ844/V_NNG3A!$I$8)*100</f>
        <v>83.414440433213727</v>
      </c>
      <c r="BB844" s="308">
        <f>_xll.SRS1Splines.Functions25.Linear_Interp(V_NNG3A!$H$4:$H$12,V_NNG3A!$J$4:$J$12,BF844)</f>
        <v>0.56531379310362695</v>
      </c>
      <c r="BC844" s="308">
        <f>IFERROR((AZ844-V_NNG3A!$J$20) / (V_NNG3A!$J$19-V_NNG3A!$J$20) * 100, 0)</f>
        <v>19.749548247204089</v>
      </c>
      <c r="BD844" s="308">
        <v>1050</v>
      </c>
      <c r="BE844" s="308">
        <v>1047</v>
      </c>
      <c r="BF844" s="374">
        <v>1048.1400000000001</v>
      </c>
      <c r="BG844" s="312">
        <v>7.8719999999999998E-2</v>
      </c>
      <c r="BH844" s="372">
        <v>3.4200000000000001E-2</v>
      </c>
      <c r="BI844" s="369"/>
      <c r="BJ844" s="312"/>
      <c r="BK844" s="370">
        <v>0.12689052631578901</v>
      </c>
      <c r="BL844" s="370">
        <v>0.120050526315789</v>
      </c>
      <c r="BM844" s="370">
        <f t="shared" si="9"/>
        <v>6.8400000000000127E-3</v>
      </c>
      <c r="BN844" s="312">
        <f>_xll.SRS1Splines.Functions25.Linear_Interp(V_XNN1!$K$3:$K$8,V_XNN1!$L$3:$L$8,BT844)</f>
        <v>0.20154</v>
      </c>
      <c r="BO844" s="312">
        <f>(BN844/V_XNN1!$L$7)*100</f>
        <v>95.971428571428575</v>
      </c>
      <c r="BP844" s="312">
        <f>_xll.SRS1Splines.Functions25.Linear_Interp(V_XNN1!$K$3:$K$8,V_XNN1!$M$3:$M$8,BT844)</f>
        <v>4.5539999999999997E-2</v>
      </c>
      <c r="BQ844" s="308">
        <f>IFERROR((BN844 - V_XNN1!$M$16) / (V_XNN1!$M$15- V_XNN1!$M$16) * 100, 0)</f>
        <v>46.239554317548766</v>
      </c>
      <c r="BR844" s="308">
        <v>252</v>
      </c>
      <c r="BS844" s="308">
        <v>249</v>
      </c>
      <c r="BT844" s="374">
        <v>251.53</v>
      </c>
      <c r="BU844" s="312">
        <v>0.04</v>
      </c>
      <c r="BV844" s="372">
        <v>1.9536000000000001E-2</v>
      </c>
      <c r="BW844" s="369"/>
      <c r="BX844" s="312"/>
      <c r="BY844" s="370"/>
      <c r="BZ844" s="370"/>
      <c r="CA844" s="370"/>
      <c r="CB844" s="312"/>
      <c r="CC844" s="312"/>
      <c r="CD844" s="308"/>
      <c r="CE844" s="312"/>
      <c r="CF844" s="312"/>
      <c r="CG844" s="312"/>
      <c r="CH844" s="312"/>
      <c r="CI844" s="384"/>
      <c r="CJ844" s="312"/>
      <c r="CK844" s="372"/>
      <c r="CL844" s="369"/>
      <c r="CM844" s="312"/>
      <c r="CN844" s="370"/>
      <c r="CO844" s="370"/>
      <c r="CP844" s="370"/>
      <c r="CQ844" s="312"/>
      <c r="CR844" s="312"/>
      <c r="CS844" s="308"/>
      <c r="CT844" s="312"/>
      <c r="CU844" s="312"/>
      <c r="CV844" s="312"/>
      <c r="CW844" s="312"/>
      <c r="CX844" s="384"/>
      <c r="CY844" s="312"/>
      <c r="CZ844" s="372"/>
    </row>
    <row r="845" spans="1:104" s="1" customFormat="1" hidden="1">
      <c r="A845" s="270">
        <v>45404</v>
      </c>
      <c r="B845" s="380"/>
      <c r="C845" s="381"/>
      <c r="D845" s="382"/>
      <c r="E845" s="382"/>
      <c r="F845" s="382"/>
      <c r="G845" s="312"/>
      <c r="H845" s="308"/>
      <c r="I845" s="308"/>
      <c r="J845" s="308"/>
      <c r="K845" s="308"/>
      <c r="L845" s="308"/>
      <c r="M845" s="371"/>
      <c r="N845" s="371"/>
      <c r="O845" s="312"/>
      <c r="P845" s="383"/>
      <c r="Q845" s="369">
        <v>0</v>
      </c>
      <c r="R845" s="312"/>
      <c r="S845" s="370">
        <v>0.14255999999999996</v>
      </c>
      <c r="T845" s="370">
        <v>4.1133936000000002</v>
      </c>
      <c r="U845" s="370">
        <v>0</v>
      </c>
      <c r="V845" s="312">
        <f>_xll.SRS1Splines.Functions25.Linear_Interp(V_NK3!$P$8:$P$32,V_NK3!$R$8:$R$32,AC845)</f>
        <v>348.24945419999898</v>
      </c>
      <c r="W845" s="312">
        <f>(V845/V_NK3!$R$28)*100</f>
        <v>64.235228739692971</v>
      </c>
      <c r="X845" s="308">
        <f>V845-V_NK3!$R$8</f>
        <v>291.670802199999</v>
      </c>
      <c r="Y845" s="308">
        <f>IFERROR((V845 - V_NK3!$V$10) / (V_NK3!$V$9- V_NK3!$V$10) * 100, 0)</f>
        <v>60.067901976653189</v>
      </c>
      <c r="Z845" s="308">
        <v>541.79999999999995</v>
      </c>
      <c r="AA845" s="308">
        <v>521</v>
      </c>
      <c r="AB845" s="312">
        <v>539.09</v>
      </c>
      <c r="AC845" s="371">
        <v>535.4</v>
      </c>
      <c r="AD845" s="308">
        <v>0.68</v>
      </c>
      <c r="AE845" s="372">
        <v>0.97014</v>
      </c>
      <c r="AF845" s="373">
        <v>0</v>
      </c>
      <c r="AG845" s="312"/>
      <c r="AH845" s="370">
        <v>3.7490990400000004</v>
      </c>
      <c r="AI845" s="370">
        <v>4.4989559999999997</v>
      </c>
      <c r="AJ845" s="370"/>
      <c r="AK845" s="312">
        <f>_xll.SRS1Splines.Functions25.Linear_Interp(V_NK2!$R$10:$R$21,V_NK2!$T$10:$T$21,AR845)</f>
        <v>61.002800000029602</v>
      </c>
      <c r="AL845" s="312">
        <f>(AK845/V_NK2!$T$18)*100</f>
        <v>85.438095238136697</v>
      </c>
      <c r="AM845" s="308">
        <f>AK845-V_NK2!$T$11</f>
        <v>20.182800000001805</v>
      </c>
      <c r="AN845" s="308">
        <f>IFERROR((AK845 - V_NK2!$X$12) / (V_NK2!$X$11- V_NK2!$X$12) * 100, 0)</f>
        <v>66.000000000009138</v>
      </c>
      <c r="AO845" s="308">
        <v>427</v>
      </c>
      <c r="AP845" s="308">
        <v>420</v>
      </c>
      <c r="AQ845" s="308">
        <v>425.24</v>
      </c>
      <c r="AR845" s="371">
        <v>424.62</v>
      </c>
      <c r="AS845" s="312">
        <v>0.66400000000000003</v>
      </c>
      <c r="AT845" s="372">
        <v>1.04</v>
      </c>
      <c r="AU845" s="369"/>
      <c r="AV845" s="312"/>
      <c r="AW845" s="370">
        <v>0.66837542000000005</v>
      </c>
      <c r="AX845" s="370">
        <v>0.99939394000000004</v>
      </c>
      <c r="AY845" s="370"/>
      <c r="AZ845" s="312">
        <f>_xll.SRS1Splines.Functions25.Linear_Interp(V_NNG3A!$H$4:$H$12,V_NNG3A!$I$4:$I$12,BF845)</f>
        <v>11.41705</v>
      </c>
      <c r="BA845" s="312">
        <f>(AZ845/V_NNG3A!$I$8)*100</f>
        <v>82.433574007220216</v>
      </c>
      <c r="BB845" s="308">
        <f>_xll.SRS1Splines.Functions25.Linear_Interp(V_NNG3A!$H$4:$H$12,V_NNG3A!$J$4:$J$12,BF845)</f>
        <v>0.42946379310346799</v>
      </c>
      <c r="BC845" s="308">
        <f>IFERROR((AZ845-V_NNG3A!$J$20) / (V_NNG3A!$J$19-V_NNG3A!$J$20) * 100, 0)</f>
        <v>15.003553788701677</v>
      </c>
      <c r="BD845" s="308">
        <v>1050</v>
      </c>
      <c r="BE845" s="308">
        <v>1047</v>
      </c>
      <c r="BF845" s="374">
        <v>1048.03</v>
      </c>
      <c r="BG845" s="312">
        <v>7.8719999999999998E-2</v>
      </c>
      <c r="BH845" s="372">
        <v>2.9229999999999999E-2</v>
      </c>
      <c r="BI845" s="369"/>
      <c r="BJ845" s="312"/>
      <c r="BK845" s="370">
        <v>0.14411470839260301</v>
      </c>
      <c r="BL845" s="370">
        <v>0.14411470839260301</v>
      </c>
      <c r="BM845" s="370">
        <f t="shared" si="9"/>
        <v>0</v>
      </c>
      <c r="BN845" s="312">
        <f>_xll.SRS1Splines.Functions25.Linear_Interp(V_XNN1!$K$3:$K$8,V_XNN1!$L$3:$L$8,BT845)</f>
        <v>0.20154</v>
      </c>
      <c r="BO845" s="312">
        <f>(BN845/V_XNN1!$L$7)*100</f>
        <v>95.971428571428575</v>
      </c>
      <c r="BP845" s="312">
        <f>_xll.SRS1Splines.Functions25.Linear_Interp(V_XNN1!$K$3:$K$8,V_XNN1!$M$3:$M$8,BT845)</f>
        <v>4.5539999999999997E-2</v>
      </c>
      <c r="BQ845" s="308">
        <f>IFERROR((BN845 - V_XNN1!$M$16) / (V_XNN1!$M$15- V_XNN1!$M$16) * 100, 0)</f>
        <v>46.239554317548766</v>
      </c>
      <c r="BR845" s="308">
        <v>252</v>
      </c>
      <c r="BS845" s="308">
        <v>249</v>
      </c>
      <c r="BT845" s="374">
        <v>251.53</v>
      </c>
      <c r="BU845" s="312">
        <v>0.04</v>
      </c>
      <c r="BV845" s="372">
        <v>2.3452000000000001E-2</v>
      </c>
      <c r="BW845" s="369"/>
      <c r="BX845" s="312"/>
      <c r="BY845" s="370"/>
      <c r="BZ845" s="370"/>
      <c r="CA845" s="370"/>
      <c r="CB845" s="312"/>
      <c r="CC845" s="312"/>
      <c r="CD845" s="308"/>
      <c r="CE845" s="312"/>
      <c r="CF845" s="312"/>
      <c r="CG845" s="312"/>
      <c r="CH845" s="312"/>
      <c r="CI845" s="384"/>
      <c r="CJ845" s="312"/>
      <c r="CK845" s="372"/>
      <c r="CL845" s="369"/>
      <c r="CM845" s="312"/>
      <c r="CN845" s="370"/>
      <c r="CO845" s="370"/>
      <c r="CP845" s="370"/>
      <c r="CQ845" s="312"/>
      <c r="CR845" s="312"/>
      <c r="CS845" s="308"/>
      <c r="CT845" s="312"/>
      <c r="CU845" s="312"/>
      <c r="CV845" s="312"/>
      <c r="CW845" s="312"/>
      <c r="CX845" s="384"/>
      <c r="CY845" s="312"/>
      <c r="CZ845" s="372"/>
    </row>
    <row r="846" spans="1:104" s="1" customFormat="1" hidden="1">
      <c r="A846" s="270">
        <v>45405</v>
      </c>
      <c r="B846" s="380"/>
      <c r="C846" s="381"/>
      <c r="D846" s="382"/>
      <c r="E846" s="382"/>
      <c r="F846" s="382"/>
      <c r="G846" s="312"/>
      <c r="H846" s="308"/>
      <c r="I846" s="308"/>
      <c r="J846" s="308"/>
      <c r="K846" s="308"/>
      <c r="L846" s="308"/>
      <c r="M846" s="371"/>
      <c r="N846" s="371"/>
      <c r="O846" s="312"/>
      <c r="P846" s="383"/>
      <c r="Q846" s="369">
        <v>0</v>
      </c>
      <c r="R846" s="312"/>
      <c r="S846" s="370">
        <v>0.14035679999999998</v>
      </c>
      <c r="T846" s="370">
        <v>3.7763559999999998</v>
      </c>
      <c r="U846" s="370">
        <v>0</v>
      </c>
      <c r="V846" s="312">
        <f>_xll.SRS1Splines.Functions25.Linear_Interp(V_NK3!$P$8:$P$32,V_NK3!$R$8:$R$32,AC846)</f>
        <v>343.85934498</v>
      </c>
      <c r="W846" s="312">
        <f>(V846/V_NK3!$R$28)*100</f>
        <v>63.425465317129458</v>
      </c>
      <c r="X846" s="308">
        <f>V846-V_NK3!$R$8</f>
        <v>287.28069298000003</v>
      </c>
      <c r="Y846" s="308">
        <f>IFERROR((V846 - V_NK3!$V$10) / (V_NK3!$V$9- V_NK3!$V$10) * 100, 0)</f>
        <v>59.163784566529706</v>
      </c>
      <c r="Z846" s="308">
        <v>541.79999999999995</v>
      </c>
      <c r="AA846" s="308">
        <v>521</v>
      </c>
      <c r="AB846" s="312">
        <v>539.09</v>
      </c>
      <c r="AC846" s="371">
        <v>535.26</v>
      </c>
      <c r="AD846" s="308">
        <v>0.68</v>
      </c>
      <c r="AE846" s="372">
        <v>0.89064999999999994</v>
      </c>
      <c r="AF846" s="373">
        <v>0</v>
      </c>
      <c r="AG846" s="312"/>
      <c r="AH846" s="370">
        <v>3.4450381439999997</v>
      </c>
      <c r="AI846" s="370">
        <v>3.6342599999999994</v>
      </c>
      <c r="AJ846" s="370"/>
      <c r="AK846" s="312">
        <f>_xll.SRS1Splines.Functions25.Linear_Interp(V_NK2!$R$10:$R$21,V_NK2!$T$10:$T$21,AR846)</f>
        <v>60.828057142886699</v>
      </c>
      <c r="AL846" s="312">
        <f>(AK846/V_NK2!$T$18)*100</f>
        <v>85.193357342978558</v>
      </c>
      <c r="AM846" s="308">
        <f>AK846-V_NK2!$T$11</f>
        <v>20.008057142858902</v>
      </c>
      <c r="AN846" s="308">
        <f>IFERROR((AK846 - V_NK2!$X$12) / (V_NK2!$X$11- V_NK2!$X$12) * 100, 0)</f>
        <v>65.428571428580398</v>
      </c>
      <c r="AO846" s="308">
        <v>427</v>
      </c>
      <c r="AP846" s="308">
        <v>420</v>
      </c>
      <c r="AQ846" s="308">
        <v>425.03</v>
      </c>
      <c r="AR846" s="371">
        <v>424.58</v>
      </c>
      <c r="AS846" s="312">
        <v>0.66400000000000003</v>
      </c>
      <c r="AT846" s="372">
        <v>0.84</v>
      </c>
      <c r="AU846" s="369"/>
      <c r="AV846" s="312"/>
      <c r="AW846" s="370">
        <v>0.61252525000000002</v>
      </c>
      <c r="AX846" s="370">
        <v>0.97363635999999998</v>
      </c>
      <c r="AY846" s="370"/>
      <c r="AZ846" s="312">
        <f>_xll.SRS1Splines.Functions25.Linear_Interp(V_NNG3A!$H$4:$H$12,V_NNG3A!$I$4:$I$12,BF846)</f>
        <v>11.344682758620699</v>
      </c>
      <c r="BA846" s="312">
        <f>(AZ846/V_NNG3A!$I$8)*100</f>
        <v>81.911066849246922</v>
      </c>
      <c r="BB846" s="308">
        <f>_xll.SRS1Splines.Functions25.Linear_Interp(V_NNG3A!$H$4:$H$12,V_NNG3A!$J$4:$J$12,BF846)</f>
        <v>0.357096551724218</v>
      </c>
      <c r="BC846" s="308">
        <f>IFERROR((AZ846-V_NNG3A!$J$20) / (V_NNG3A!$J$19-V_NNG3A!$J$20) * 100, 0)</f>
        <v>12.475364413927945</v>
      </c>
      <c r="BD846" s="308">
        <v>1050</v>
      </c>
      <c r="BE846" s="308">
        <v>1047</v>
      </c>
      <c r="BF846" s="374">
        <v>1047.9100000000001</v>
      </c>
      <c r="BG846" s="312">
        <v>7.8719999999999998E-2</v>
      </c>
      <c r="BH846" s="372">
        <v>2.835E-2</v>
      </c>
      <c r="BI846" s="369"/>
      <c r="BJ846" s="312"/>
      <c r="BK846" s="370">
        <v>0.114686116642959</v>
      </c>
      <c r="BL846" s="370">
        <v>0.113426116642959</v>
      </c>
      <c r="BM846" s="370">
        <f t="shared" si="9"/>
        <v>1.2599999999999972E-3</v>
      </c>
      <c r="BN846" s="312">
        <f>_xll.SRS1Splines.Functions25.Linear_Interp(V_XNN1!$K$3:$K$8,V_XNN1!$L$3:$L$8,BT846)</f>
        <v>0.20280000000000001</v>
      </c>
      <c r="BO846" s="312">
        <f>(BN846/V_XNN1!$L$7)*100</f>
        <v>96.571428571428569</v>
      </c>
      <c r="BP846" s="312">
        <f>_xll.SRS1Splines.Functions25.Linear_Interp(V_XNN1!$K$3:$K$8,V_XNN1!$M$3:$M$8,BT846)</f>
        <v>4.6799999999999897E-2</v>
      </c>
      <c r="BQ846" s="308">
        <f>IFERROR((BN846 - V_XNN1!$M$16) / (V_XNN1!$M$15- V_XNN1!$M$16) * 100, 0)</f>
        <v>50.139275766016766</v>
      </c>
      <c r="BR846" s="308">
        <v>252</v>
      </c>
      <c r="BS846" s="308">
        <v>249</v>
      </c>
      <c r="BT846" s="374">
        <v>251.6</v>
      </c>
      <c r="BU846" s="312">
        <v>0.04</v>
      </c>
      <c r="BV846" s="372">
        <v>1.8457999999999999E-2</v>
      </c>
      <c r="BW846" s="369"/>
      <c r="BX846" s="312"/>
      <c r="BY846" s="370"/>
      <c r="BZ846" s="370"/>
      <c r="CA846" s="370"/>
      <c r="CB846" s="312"/>
      <c r="CC846" s="312"/>
      <c r="CD846" s="308"/>
      <c r="CE846" s="312"/>
      <c r="CF846" s="312"/>
      <c r="CG846" s="312"/>
      <c r="CH846" s="312"/>
      <c r="CI846" s="384"/>
      <c r="CJ846" s="312"/>
      <c r="CK846" s="372"/>
      <c r="CL846" s="369"/>
      <c r="CM846" s="312"/>
      <c r="CN846" s="370"/>
      <c r="CO846" s="370"/>
      <c r="CP846" s="370"/>
      <c r="CQ846" s="312"/>
      <c r="CR846" s="312"/>
      <c r="CS846" s="308"/>
      <c r="CT846" s="312"/>
      <c r="CU846" s="312"/>
      <c r="CV846" s="312"/>
      <c r="CW846" s="312"/>
      <c r="CX846" s="384"/>
      <c r="CY846" s="312"/>
      <c r="CZ846" s="372"/>
    </row>
    <row r="847" spans="1:104" s="1" customFormat="1" hidden="1">
      <c r="A847" s="270">
        <v>45406</v>
      </c>
      <c r="B847" s="380"/>
      <c r="C847" s="381"/>
      <c r="D847" s="382"/>
      <c r="E847" s="382"/>
      <c r="F847" s="382"/>
      <c r="G847" s="312"/>
      <c r="H847" s="308"/>
      <c r="I847" s="308"/>
      <c r="J847" s="308"/>
      <c r="K847" s="308"/>
      <c r="L847" s="308"/>
      <c r="M847" s="371"/>
      <c r="N847" s="371"/>
      <c r="O847" s="312"/>
      <c r="P847" s="383"/>
      <c r="Q847" s="369">
        <v>0</v>
      </c>
      <c r="R847" s="312"/>
      <c r="S847" s="370">
        <v>0.12428640000000001</v>
      </c>
      <c r="T847" s="370">
        <v>4.4901600000000004</v>
      </c>
      <c r="U847" s="370">
        <v>0</v>
      </c>
      <c r="V847" s="312">
        <f>_xll.SRS1Splines.Functions25.Linear_Interp(V_NK3!$P$8:$P$32,V_NK3!$R$8:$R$32,AC847)</f>
        <v>339.46923576</v>
      </c>
      <c r="W847" s="312">
        <f>(V847/V_NK3!$R$28)*100</f>
        <v>62.615701894565746</v>
      </c>
      <c r="X847" s="308">
        <f>V847-V_NK3!$R$8</f>
        <v>282.89058376000003</v>
      </c>
      <c r="Y847" s="308">
        <f>IFERROR((V847 - V_NK3!$V$10) / (V_NK3!$V$9- V_NK3!$V$10) * 100, 0)</f>
        <v>58.259667156406024</v>
      </c>
      <c r="Z847" s="308">
        <v>541.79999999999995</v>
      </c>
      <c r="AA847" s="308">
        <v>521</v>
      </c>
      <c r="AB847" s="312">
        <v>539.09</v>
      </c>
      <c r="AC847" s="371">
        <v>535.12</v>
      </c>
      <c r="AD847" s="308">
        <v>0.68</v>
      </c>
      <c r="AE847" s="372">
        <v>1.0589999999999999</v>
      </c>
      <c r="AF847" s="373">
        <v>0</v>
      </c>
      <c r="AG847" s="312"/>
      <c r="AH847" s="370">
        <v>4.0821585120000003</v>
      </c>
      <c r="AI847" s="370">
        <v>4.9085400000000003</v>
      </c>
      <c r="AJ847" s="370"/>
      <c r="AK847" s="312">
        <f>_xll.SRS1Splines.Functions25.Linear_Interp(V_NK2!$R$10:$R$21,V_NK2!$T$10:$T$21,AR847)</f>
        <v>59.866971428600998</v>
      </c>
      <c r="AL847" s="312">
        <f>(AK847/V_NK2!$T$18)*100</f>
        <v>83.84729891960923</v>
      </c>
      <c r="AM847" s="308">
        <f>AK847-V_NK2!$T$11</f>
        <v>19.046971428573201</v>
      </c>
      <c r="AN847" s="308">
        <f>IFERROR((AK847 - V_NK2!$X$12) / (V_NK2!$X$11- V_NK2!$X$12) * 100, 0)</f>
        <v>62.285714285723138</v>
      </c>
      <c r="AO847" s="308">
        <v>427</v>
      </c>
      <c r="AP847" s="308">
        <v>420</v>
      </c>
      <c r="AQ847" s="308">
        <v>424.83</v>
      </c>
      <c r="AR847" s="371">
        <v>424.36</v>
      </c>
      <c r="AS847" s="312">
        <v>0.66400000000000003</v>
      </c>
      <c r="AT847" s="372">
        <v>1.1399999999999999</v>
      </c>
      <c r="AU847" s="369"/>
      <c r="AV847" s="312"/>
      <c r="AW847" s="370">
        <v>0.61252525000000002</v>
      </c>
      <c r="AX847" s="370">
        <v>0.97363635999999998</v>
      </c>
      <c r="AY847" s="370"/>
      <c r="AZ847" s="312">
        <f>_xll.SRS1Splines.Functions25.Linear_Interp(V_NNG3A!$H$4:$H$12,V_NNG3A!$I$4:$I$12,BF847)</f>
        <v>11.2975931034483</v>
      </c>
      <c r="BA847" s="312">
        <f>(AZ847/V_NNG3A!$I$8)*100</f>
        <v>81.571069338976898</v>
      </c>
      <c r="BB847" s="308">
        <f>_xll.SRS1Splines.Functions25.Linear_Interp(V_NNG3A!$H$4:$H$12,V_NNG3A!$J$4:$J$12,BF847)</f>
        <v>0.31000689655175201</v>
      </c>
      <c r="BC847" s="308">
        <f>IFERROR((AZ847-V_NNG3A!$J$20) / (V_NNG3A!$J$19-V_NNG3A!$J$20) * 100, 0)</f>
        <v>10.830261414289874</v>
      </c>
      <c r="BD847" s="308">
        <v>1050</v>
      </c>
      <c r="BE847" s="308">
        <v>1047</v>
      </c>
      <c r="BF847" s="374">
        <v>1047.79</v>
      </c>
      <c r="BG847" s="312">
        <v>7.8719999999999998E-2</v>
      </c>
      <c r="BH847" s="372">
        <v>2.818E-2</v>
      </c>
      <c r="BI847" s="369"/>
      <c r="BJ847" s="312"/>
      <c r="BK847" s="370">
        <v>0.14639453769558999</v>
      </c>
      <c r="BL847" s="370">
        <v>0.14639453769558999</v>
      </c>
      <c r="BM847" s="370">
        <f t="shared" si="9"/>
        <v>0</v>
      </c>
      <c r="BN847" s="312">
        <f>_xll.SRS1Splines.Functions25.Linear_Interp(V_XNN1!$K$3:$K$8,V_XNN1!$L$3:$L$8,BT847)</f>
        <v>0.20280000000000001</v>
      </c>
      <c r="BO847" s="312">
        <f>(BN847/V_XNN1!$L$7)*100</f>
        <v>96.571428571428569</v>
      </c>
      <c r="BP847" s="312">
        <f>_xll.SRS1Splines.Functions25.Linear_Interp(V_XNN1!$K$3:$K$8,V_XNN1!$M$3:$M$8,BT847)</f>
        <v>4.6799999999999897E-2</v>
      </c>
      <c r="BQ847" s="308">
        <f>IFERROR((BN847 - V_XNN1!$M$16) / (V_XNN1!$M$15- V_XNN1!$M$16) * 100, 0)</f>
        <v>50.139275766016766</v>
      </c>
      <c r="BR847" s="308">
        <v>252</v>
      </c>
      <c r="BS847" s="308">
        <v>249</v>
      </c>
      <c r="BT847" s="374">
        <v>251.6</v>
      </c>
      <c r="BU847" s="312">
        <v>0.04</v>
      </c>
      <c r="BV847" s="372">
        <v>2.3823E-2</v>
      </c>
      <c r="BW847" s="369"/>
      <c r="BX847" s="312"/>
      <c r="BY847" s="370"/>
      <c r="BZ847" s="370"/>
      <c r="CA847" s="370"/>
      <c r="CB847" s="312"/>
      <c r="CC847" s="312"/>
      <c r="CD847" s="308"/>
      <c r="CE847" s="312"/>
      <c r="CF847" s="312"/>
      <c r="CG847" s="312"/>
      <c r="CH847" s="312"/>
      <c r="CI847" s="384"/>
      <c r="CJ847" s="312"/>
      <c r="CK847" s="372"/>
      <c r="CL847" s="369"/>
      <c r="CM847" s="312"/>
      <c r="CN847" s="370"/>
      <c r="CO847" s="370"/>
      <c r="CP847" s="370"/>
      <c r="CQ847" s="312"/>
      <c r="CR847" s="312"/>
      <c r="CS847" s="308"/>
      <c r="CT847" s="312"/>
      <c r="CU847" s="312"/>
      <c r="CV847" s="312"/>
      <c r="CW847" s="312"/>
      <c r="CX847" s="384"/>
      <c r="CY847" s="312"/>
      <c r="CZ847" s="372"/>
    </row>
    <row r="848" spans="1:104" s="1" customFormat="1" hidden="1">
      <c r="A848" s="270">
        <v>45407</v>
      </c>
      <c r="B848" s="380"/>
      <c r="C848" s="381"/>
      <c r="D848" s="382"/>
      <c r="E848" s="382"/>
      <c r="F848" s="382"/>
      <c r="G848" s="312"/>
      <c r="H848" s="308"/>
      <c r="I848" s="308"/>
      <c r="J848" s="308"/>
      <c r="K848" s="308"/>
      <c r="L848" s="308"/>
      <c r="M848" s="371"/>
      <c r="N848" s="371"/>
      <c r="O848" s="312"/>
      <c r="P848" s="383"/>
      <c r="Q848" s="369">
        <v>0</v>
      </c>
      <c r="R848" s="312"/>
      <c r="S848" s="370">
        <v>0.114048</v>
      </c>
      <c r="T848" s="370">
        <v>4.5081959999999999</v>
      </c>
      <c r="U848" s="370">
        <v>0</v>
      </c>
      <c r="V848" s="312">
        <f>_xll.SRS1Splines.Functions25.Linear_Interp(V_NK3!$P$8:$P$32,V_NK3!$R$8:$R$32,AC848)</f>
        <v>334.26504995000101</v>
      </c>
      <c r="W848" s="312">
        <f>(V848/V_NK3!$R$28)*100</f>
        <v>61.655780602866706</v>
      </c>
      <c r="X848" s="308">
        <f>V848-V_NK3!$R$8</f>
        <v>277.68639795000104</v>
      </c>
      <c r="Y848" s="308">
        <f>IFERROR((V848 - V_NK3!$V$10) / (V_NK3!$V$9- V_NK3!$V$10) * 100, 0)</f>
        <v>57.187895416672696</v>
      </c>
      <c r="Z848" s="308">
        <v>541.79999999999995</v>
      </c>
      <c r="AA848" s="308">
        <v>521</v>
      </c>
      <c r="AB848" s="312">
        <v>539.09</v>
      </c>
      <c r="AC848" s="371">
        <v>534.95000000000005</v>
      </c>
      <c r="AD848" s="308">
        <v>0.68</v>
      </c>
      <c r="AE848" s="372">
        <v>1.0245899999999999</v>
      </c>
      <c r="AF848" s="373">
        <v>0</v>
      </c>
      <c r="AG848" s="312"/>
      <c r="AH848" s="370">
        <v>4.09501224</v>
      </c>
      <c r="AI848" s="370">
        <v>3.3610500000000001</v>
      </c>
      <c r="AJ848" s="370"/>
      <c r="AK848" s="312">
        <f>_xll.SRS1Splines.Functions25.Linear_Interp(V_NK2!$R$10:$R$21,V_NK2!$T$10:$T$21,AR848)</f>
        <v>60.522257142886602</v>
      </c>
      <c r="AL848" s="312">
        <f>(AK848/V_NK2!$T$18)*100</f>
        <v>84.765066026451819</v>
      </c>
      <c r="AM848" s="308">
        <f>AK848-V_NK2!$T$11</f>
        <v>19.702257142858805</v>
      </c>
      <c r="AN848" s="308">
        <f>IFERROR((AK848 - V_NK2!$X$12) / (V_NK2!$X$11- V_NK2!$X$12) * 100, 0)</f>
        <v>64.428571428580028</v>
      </c>
      <c r="AO848" s="308">
        <v>427</v>
      </c>
      <c r="AP848" s="308">
        <v>420</v>
      </c>
      <c r="AQ848" s="308">
        <v>424.95</v>
      </c>
      <c r="AR848" s="371">
        <v>424.51</v>
      </c>
      <c r="AS848" s="312">
        <v>0.66400000000000003</v>
      </c>
      <c r="AT848" s="372">
        <v>0.78</v>
      </c>
      <c r="AU848" s="369"/>
      <c r="AV848" s="312"/>
      <c r="AW848" s="370">
        <v>0.56418603000000001</v>
      </c>
      <c r="AX848" s="370">
        <v>0.89520454999999999</v>
      </c>
      <c r="AY848" s="370"/>
      <c r="AZ848" s="312">
        <f>_xll.SRS1Splines.Functions25.Linear_Interp(V_NNG3A!$H$4:$H$12,V_NNG3A!$I$4:$I$12,BF848)</f>
        <v>11.2544275862069</v>
      </c>
      <c r="BA848" s="312">
        <f>(AZ848/V_NNG3A!$I$8)*100</f>
        <v>81.259404954562456</v>
      </c>
      <c r="BB848" s="308">
        <f>_xll.SRS1Splines.Functions25.Linear_Interp(V_NNG3A!$H$4:$H$12,V_NNG3A!$J$4:$J$12,BF848)</f>
        <v>0.26684137931040602</v>
      </c>
      <c r="BC848" s="308">
        <f>IFERROR((AZ848-V_NNG3A!$J$20) / (V_NNG3A!$J$19-V_NNG3A!$J$20) * 100, 0)</f>
        <v>9.3222503312871279</v>
      </c>
      <c r="BD848" s="308">
        <v>1050</v>
      </c>
      <c r="BE848" s="308">
        <v>1047</v>
      </c>
      <c r="BF848" s="374">
        <v>1047.68</v>
      </c>
      <c r="BG848" s="312">
        <v>7.8719999999999998E-2</v>
      </c>
      <c r="BH848" s="372">
        <v>2.5850000000000001E-2</v>
      </c>
      <c r="BI848" s="369"/>
      <c r="BJ848" s="312"/>
      <c r="BK848" s="370">
        <v>9.4186344238975803E-2</v>
      </c>
      <c r="BL848" s="370">
        <v>9.5986344238975799E-2</v>
      </c>
      <c r="BM848" s="370">
        <f t="shared" si="9"/>
        <v>-1.799999999999996E-3</v>
      </c>
      <c r="BN848" s="312">
        <f>_xll.SRS1Splines.Functions25.Linear_Interp(V_XNN1!$K$3:$K$8,V_XNN1!$L$3:$L$8,BT848)</f>
        <v>0.20100000000000001</v>
      </c>
      <c r="BO848" s="312">
        <f>(BN848/V_XNN1!$L$7)*100</f>
        <v>95.714285714285722</v>
      </c>
      <c r="BP848" s="312">
        <f>_xll.SRS1Splines.Functions25.Linear_Interp(V_XNN1!$K$3:$K$8,V_XNN1!$M$3:$M$8,BT848)</f>
        <v>4.4999999999999998E-2</v>
      </c>
      <c r="BQ848" s="308">
        <f>IFERROR((BN848 - V_XNN1!$M$16) / (V_XNN1!$M$15- V_XNN1!$M$16) * 100, 0)</f>
        <v>44.568245125348255</v>
      </c>
      <c r="BR848" s="308">
        <v>252</v>
      </c>
      <c r="BS848" s="308">
        <v>249</v>
      </c>
      <c r="BT848" s="374">
        <v>251.5</v>
      </c>
      <c r="BU848" s="312">
        <v>0.04</v>
      </c>
      <c r="BV848" s="372">
        <v>1.5619999999999998E-2</v>
      </c>
      <c r="BW848" s="369"/>
      <c r="BX848" s="312"/>
      <c r="BY848" s="370"/>
      <c r="BZ848" s="370"/>
      <c r="CA848" s="370"/>
      <c r="CB848" s="312"/>
      <c r="CC848" s="312"/>
      <c r="CD848" s="308"/>
      <c r="CE848" s="312"/>
      <c r="CF848" s="312"/>
      <c r="CG848" s="312"/>
      <c r="CH848" s="312"/>
      <c r="CI848" s="384"/>
      <c r="CJ848" s="312"/>
      <c r="CK848" s="372"/>
      <c r="CL848" s="369"/>
      <c r="CM848" s="312"/>
      <c r="CN848" s="370"/>
      <c r="CO848" s="370"/>
      <c r="CP848" s="370"/>
      <c r="CQ848" s="312"/>
      <c r="CR848" s="312"/>
      <c r="CS848" s="308"/>
      <c r="CT848" s="312"/>
      <c r="CU848" s="312"/>
      <c r="CV848" s="312"/>
      <c r="CW848" s="312"/>
      <c r="CX848" s="384"/>
      <c r="CY848" s="312"/>
      <c r="CZ848" s="372"/>
    </row>
    <row r="849" spans="1:104" s="1" customFormat="1" hidden="1">
      <c r="A849" s="270">
        <v>45408</v>
      </c>
      <c r="B849" s="380"/>
      <c r="C849" s="381"/>
      <c r="D849" s="382"/>
      <c r="E849" s="382"/>
      <c r="F849" s="382"/>
      <c r="G849" s="312"/>
      <c r="H849" s="308"/>
      <c r="I849" s="308"/>
      <c r="J849" s="308"/>
      <c r="K849" s="308"/>
      <c r="L849" s="308"/>
      <c r="M849" s="371"/>
      <c r="N849" s="371"/>
      <c r="O849" s="312"/>
      <c r="P849" s="383"/>
      <c r="Q849" s="369">
        <v>0</v>
      </c>
      <c r="R849" s="312"/>
      <c r="S849" s="370">
        <v>8.8715520000000006E-2</v>
      </c>
      <c r="T849" s="370">
        <v>4.709276</v>
      </c>
      <c r="U849" s="370">
        <v>0</v>
      </c>
      <c r="V849" s="312">
        <f>_xll.SRS1Splines.Functions25.Linear_Interp(V_NK3!$P$8:$P$32,V_NK3!$R$8:$R$32,AC849)</f>
        <v>329.65309778999898</v>
      </c>
      <c r="W849" s="312">
        <f>(V849/V_NK3!$R$28)*100</f>
        <v>60.805097857032123</v>
      </c>
      <c r="X849" s="308">
        <f>V849-V_NK3!$R$8</f>
        <v>273.074445789999</v>
      </c>
      <c r="Y849" s="308">
        <f>IFERROR((V849 - V_NK3!$V$10) / (V_NK3!$V$9- V_NK3!$V$10) * 100, 0)</f>
        <v>56.238090745864213</v>
      </c>
      <c r="Z849" s="308">
        <v>541.79999999999995</v>
      </c>
      <c r="AA849" s="308">
        <v>521</v>
      </c>
      <c r="AB849" s="312">
        <v>539.09</v>
      </c>
      <c r="AC849" s="371">
        <v>534.79</v>
      </c>
      <c r="AD849" s="308">
        <v>0.68</v>
      </c>
      <c r="AE849" s="372">
        <v>1.07029</v>
      </c>
      <c r="AF849" s="373">
        <v>0</v>
      </c>
      <c r="AG849" s="312"/>
      <c r="AH849" s="370">
        <v>4.2676245216000002</v>
      </c>
      <c r="AI849" s="370">
        <v>3.6028860000000003</v>
      </c>
      <c r="AJ849" s="370"/>
      <c r="AK849" s="312">
        <f>_xll.SRS1Splines.Functions25.Linear_Interp(V_NK2!$R$10:$R$21,V_NK2!$T$10:$T$21,AR849)</f>
        <v>61.264914285743998</v>
      </c>
      <c r="AL849" s="312">
        <f>(AK849/V_NK2!$T$18)*100</f>
        <v>85.80520208087394</v>
      </c>
      <c r="AM849" s="308">
        <f>AK849-V_NK2!$T$11</f>
        <v>20.444914285716202</v>
      </c>
      <c r="AN849" s="308">
        <f>IFERROR((AK849 - V_NK2!$X$12) / (V_NK2!$X$11- V_NK2!$X$12) * 100, 0)</f>
        <v>66.857142857152411</v>
      </c>
      <c r="AO849" s="308">
        <v>427</v>
      </c>
      <c r="AP849" s="308">
        <v>420</v>
      </c>
      <c r="AQ849" s="308">
        <v>425.07</v>
      </c>
      <c r="AR849" s="371">
        <v>424.68</v>
      </c>
      <c r="AS849" s="312">
        <v>0.66400000000000003</v>
      </c>
      <c r="AT849" s="372">
        <v>0.84</v>
      </c>
      <c r="AU849" s="369"/>
      <c r="AV849" s="312"/>
      <c r="AW849" s="370">
        <v>0.63422495999999995</v>
      </c>
      <c r="AX849" s="370">
        <v>0.57403976999999995</v>
      </c>
      <c r="AY849" s="370"/>
      <c r="AZ849" s="312">
        <f>_xll.SRS1Splines.Functions25.Linear_Interp(V_NNG3A!$H$4:$H$12,V_NNG3A!$I$4:$I$12,BF849)</f>
        <v>11.262275862069</v>
      </c>
      <c r="BA849" s="312">
        <f>(AZ849/V_NNG3A!$I$8)*100</f>
        <v>81.316071206274358</v>
      </c>
      <c r="BB849" s="308">
        <f>_xll.SRS1Splines.Functions25.Linear_Interp(V_NNG3A!$H$4:$H$12,V_NNG3A!$J$4:$J$12,BF849)</f>
        <v>0.27468965517246902</v>
      </c>
      <c r="BC849" s="308">
        <f>IFERROR((AZ849-V_NNG3A!$J$20) / (V_NNG3A!$J$19-V_NNG3A!$J$20) * 100, 0)</f>
        <v>9.5964341645613196</v>
      </c>
      <c r="BD849" s="308">
        <v>1050</v>
      </c>
      <c r="BE849" s="308">
        <v>1047</v>
      </c>
      <c r="BF849" s="374">
        <v>1047.7</v>
      </c>
      <c r="BG849" s="312">
        <v>7.8719999999999998E-2</v>
      </c>
      <c r="BH849" s="372">
        <v>1.6799999999999999E-2</v>
      </c>
      <c r="BI849" s="369"/>
      <c r="BJ849" s="312"/>
      <c r="BK849" s="370">
        <v>0.10668955903271701</v>
      </c>
      <c r="BL849" s="370">
        <v>0.12288955903271701</v>
      </c>
      <c r="BM849" s="370">
        <f t="shared" si="9"/>
        <v>-1.6199999999999992E-2</v>
      </c>
      <c r="BN849" s="312">
        <f>_xll.SRS1Splines.Functions25.Linear_Interp(V_XNN1!$K$3:$K$8,V_XNN1!$L$3:$L$8,BT849)</f>
        <v>0.18479999999999999</v>
      </c>
      <c r="BO849" s="312">
        <f>(BN849/V_XNN1!$L$7)*100</f>
        <v>88</v>
      </c>
      <c r="BP849" s="312">
        <f>_xll.SRS1Splines.Functions25.Linear_Interp(V_XNN1!$K$3:$K$8,V_XNN1!$M$3:$M$8,BT849)</f>
        <v>2.8799999999999899E-2</v>
      </c>
      <c r="BQ849" s="308">
        <f>IFERROR((BN849 - V_XNN1!$M$16) / (V_XNN1!$M$15- V_XNN1!$M$16) * 100, 0)</f>
        <v>-5.5710306406685106</v>
      </c>
      <c r="BR849" s="308">
        <v>252</v>
      </c>
      <c r="BS849" s="308">
        <v>249</v>
      </c>
      <c r="BT849" s="374">
        <v>250.6</v>
      </c>
      <c r="BU849" s="312">
        <v>0.04</v>
      </c>
      <c r="BV849" s="372">
        <v>1.9998000000000002E-2</v>
      </c>
      <c r="BW849" s="369"/>
      <c r="BX849" s="312"/>
      <c r="BY849" s="370"/>
      <c r="BZ849" s="370"/>
      <c r="CA849" s="370"/>
      <c r="CB849" s="312"/>
      <c r="CC849" s="312"/>
      <c r="CD849" s="308"/>
      <c r="CE849" s="312"/>
      <c r="CF849" s="312"/>
      <c r="CG849" s="312"/>
      <c r="CH849" s="312"/>
      <c r="CI849" s="384"/>
      <c r="CJ849" s="312"/>
      <c r="CK849" s="372"/>
      <c r="CL849" s="369"/>
      <c r="CM849" s="312"/>
      <c r="CN849" s="370"/>
      <c r="CO849" s="370"/>
      <c r="CP849" s="370"/>
      <c r="CQ849" s="312"/>
      <c r="CR849" s="312"/>
      <c r="CS849" s="308"/>
      <c r="CT849" s="312"/>
      <c r="CU849" s="312"/>
      <c r="CV849" s="312"/>
      <c r="CW849" s="312"/>
      <c r="CX849" s="384"/>
      <c r="CY849" s="312"/>
      <c r="CZ849" s="372"/>
    </row>
    <row r="850" spans="1:104" s="1" customFormat="1" hidden="1">
      <c r="A850" s="270">
        <v>45409</v>
      </c>
      <c r="B850" s="380"/>
      <c r="C850" s="381"/>
      <c r="D850" s="382"/>
      <c r="E850" s="382"/>
      <c r="F850" s="382"/>
      <c r="G850" s="312"/>
      <c r="H850" s="308"/>
      <c r="I850" s="308"/>
      <c r="J850" s="308"/>
      <c r="K850" s="308"/>
      <c r="L850" s="308"/>
      <c r="M850" s="371"/>
      <c r="N850" s="371"/>
      <c r="O850" s="312"/>
      <c r="P850" s="383"/>
      <c r="Q850" s="369">
        <v>0</v>
      </c>
      <c r="R850" s="312"/>
      <c r="S850" s="370">
        <v>0.11463552</v>
      </c>
      <c r="T850" s="370">
        <v>4.3046960000000007</v>
      </c>
      <c r="U850" s="370">
        <v>0</v>
      </c>
      <c r="V850" s="312">
        <f>_xll.SRS1Splines.Functions25.Linear_Interp(V_NK3!$P$8:$P$32,V_NK3!$R$8:$R$32,AC850)</f>
        <v>325.32939263999998</v>
      </c>
      <c r="W850" s="312">
        <f>(V850/V_NK3!$R$28)*100</f>
        <v>60.007582782812733</v>
      </c>
      <c r="X850" s="308">
        <f>V850-V_NK3!$R$8</f>
        <v>268.75074064</v>
      </c>
      <c r="Y850" s="308">
        <f>IFERROR((V850 - V_NK3!$V$10) / (V_NK3!$V$9- V_NK3!$V$10) * 100, 0)</f>
        <v>55.347648866981856</v>
      </c>
      <c r="Z850" s="308">
        <v>541.79999999999995</v>
      </c>
      <c r="AA850" s="308">
        <v>521</v>
      </c>
      <c r="AB850" s="312">
        <v>539.09</v>
      </c>
      <c r="AC850" s="371">
        <v>534.64</v>
      </c>
      <c r="AD850" s="308">
        <v>0.68</v>
      </c>
      <c r="AE850" s="372">
        <v>0.97833999999999999</v>
      </c>
      <c r="AF850" s="373">
        <v>0</v>
      </c>
      <c r="AG850" s="312"/>
      <c r="AH850" s="370">
        <v>3.9120561216000005</v>
      </c>
      <c r="AI850" s="370">
        <v>3.4979742000000003</v>
      </c>
      <c r="AJ850" s="370"/>
      <c r="AK850" s="312">
        <f>_xll.SRS1Splines.Functions25.Linear_Interp(V_NK2!$R$10:$R$21,V_NK2!$T$10:$T$21,AR850)</f>
        <v>61.658085714315298</v>
      </c>
      <c r="AL850" s="312">
        <f>(AK850/V_NK2!$T$18)*100</f>
        <v>86.3558623449794</v>
      </c>
      <c r="AM850" s="308">
        <f>AK850-V_NK2!$T$11</f>
        <v>20.838085714287502</v>
      </c>
      <c r="AN850" s="308">
        <f>IFERROR((AK850 - V_NK2!$X$12) / (V_NK2!$X$11- V_NK2!$X$12) * 100, 0)</f>
        <v>68.142857142866333</v>
      </c>
      <c r="AO850" s="308">
        <v>427</v>
      </c>
      <c r="AP850" s="308">
        <v>420</v>
      </c>
      <c r="AQ850" s="308">
        <v>425.19</v>
      </c>
      <c r="AR850" s="371">
        <v>424.77</v>
      </c>
      <c r="AS850" s="312">
        <v>0.66400000000000003</v>
      </c>
      <c r="AT850" s="372">
        <v>0.81</v>
      </c>
      <c r="AU850" s="369"/>
      <c r="AV850" s="312"/>
      <c r="AW850" s="370">
        <v>0.65718140000000003</v>
      </c>
      <c r="AX850" s="370">
        <v>0.59699621000000003</v>
      </c>
      <c r="AY850" s="370"/>
      <c r="AZ850" s="312">
        <f>_xll.SRS1Splines.Functions25.Linear_Interp(V_NNG3A!$H$4:$H$12,V_NNG3A!$I$4:$I$12,BF850)</f>
        <v>11.270124137931001</v>
      </c>
      <c r="BA850" s="312">
        <f>(AZ850/V_NNG3A!$I$8)*100</f>
        <v>81.372737457985565</v>
      </c>
      <c r="BB850" s="308">
        <f>_xll.SRS1Splines.Functions25.Linear_Interp(V_NNG3A!$H$4:$H$12,V_NNG3A!$J$4:$J$12,BF850)</f>
        <v>0.28253793103453101</v>
      </c>
      <c r="BC850" s="308">
        <f>IFERROR((AZ850-V_NNG3A!$J$20) / (V_NNG3A!$J$19-V_NNG3A!$J$20) * 100, 0)</f>
        <v>9.870617997832035</v>
      </c>
      <c r="BD850" s="308">
        <v>1050</v>
      </c>
      <c r="BE850" s="308">
        <v>1047</v>
      </c>
      <c r="BF850" s="374">
        <v>1047.72</v>
      </c>
      <c r="BG850" s="312">
        <v>7.8719999999999998E-2</v>
      </c>
      <c r="BH850" s="372">
        <v>1.7649999999999999E-2</v>
      </c>
      <c r="BI850" s="369"/>
      <c r="BJ850" s="312"/>
      <c r="BK850" s="370">
        <v>0.16328893314366999</v>
      </c>
      <c r="BL850" s="370">
        <v>0.14708893314367</v>
      </c>
      <c r="BM850" s="370">
        <f t="shared" si="9"/>
        <v>1.6199999999999992E-2</v>
      </c>
      <c r="BN850" s="312">
        <f>_xll.SRS1Splines.Functions25.Linear_Interp(V_XNN1!$K$3:$K$8,V_XNN1!$L$3:$L$8,BT850)</f>
        <v>0.20100000000000001</v>
      </c>
      <c r="BO850" s="312">
        <f>(BN850/V_XNN1!$L$7)*100</f>
        <v>95.714285714285722</v>
      </c>
      <c r="BP850" s="312">
        <f>_xll.SRS1Splines.Functions25.Linear_Interp(V_XNN1!$K$3:$K$8,V_XNN1!$M$3:$M$8,BT850)</f>
        <v>4.4999999999999998E-2</v>
      </c>
      <c r="BQ850" s="308">
        <f>IFERROR((BN850 - V_XNN1!$M$16) / (V_XNN1!$M$15- V_XNN1!$M$16) * 100, 0)</f>
        <v>44.568245125348255</v>
      </c>
      <c r="BR850" s="308">
        <v>252</v>
      </c>
      <c r="BS850" s="308">
        <v>249</v>
      </c>
      <c r="BT850" s="374">
        <v>251.5</v>
      </c>
      <c r="BU850" s="312">
        <v>0.04</v>
      </c>
      <c r="BV850" s="372">
        <v>2.3935999999999999E-2</v>
      </c>
      <c r="BW850" s="369"/>
      <c r="BX850" s="312"/>
      <c r="BY850" s="370"/>
      <c r="BZ850" s="370"/>
      <c r="CA850" s="370"/>
      <c r="CB850" s="312"/>
      <c r="CC850" s="312"/>
      <c r="CD850" s="308"/>
      <c r="CE850" s="312"/>
      <c r="CF850" s="312"/>
      <c r="CG850" s="312"/>
      <c r="CH850" s="312"/>
      <c r="CI850" s="384"/>
      <c r="CJ850" s="312"/>
      <c r="CK850" s="372"/>
      <c r="CL850" s="369"/>
      <c r="CM850" s="312"/>
      <c r="CN850" s="370"/>
      <c r="CO850" s="370"/>
      <c r="CP850" s="370"/>
      <c r="CQ850" s="312"/>
      <c r="CR850" s="312"/>
      <c r="CS850" s="308"/>
      <c r="CT850" s="312"/>
      <c r="CU850" s="312"/>
      <c r="CV850" s="312"/>
      <c r="CW850" s="312"/>
      <c r="CX850" s="384"/>
      <c r="CY850" s="312"/>
      <c r="CZ850" s="372"/>
    </row>
    <row r="851" spans="1:104" s="1" customFormat="1" hidden="1">
      <c r="A851" s="270">
        <v>45410</v>
      </c>
      <c r="B851" s="380"/>
      <c r="C851" s="381"/>
      <c r="D851" s="382"/>
      <c r="E851" s="382"/>
      <c r="F851" s="382"/>
      <c r="G851" s="312"/>
      <c r="H851" s="308"/>
      <c r="I851" s="308"/>
      <c r="J851" s="308"/>
      <c r="K851" s="308"/>
      <c r="L851" s="308"/>
      <c r="M851" s="371"/>
      <c r="N851" s="371"/>
      <c r="O851" s="312"/>
      <c r="P851" s="383"/>
      <c r="Q851" s="369">
        <v>0</v>
      </c>
      <c r="R851" s="312"/>
      <c r="S851" s="370">
        <v>9.068544000000002E-2</v>
      </c>
      <c r="T851" s="370">
        <v>3.8358759999999998</v>
      </c>
      <c r="U851" s="370">
        <v>0</v>
      </c>
      <c r="V851" s="312">
        <f>_xll.SRS1Splines.Functions25.Linear_Interp(V_NK3!$P$8:$P$32,V_NK3!$R$8:$R$32,AC851)</f>
        <v>321.00568749000001</v>
      </c>
      <c r="W851" s="312">
        <f>(V851/V_NK3!$R$28)*100</f>
        <v>59.210067708593158</v>
      </c>
      <c r="X851" s="308">
        <f>V851-V_NK3!$R$8</f>
        <v>264.42703549000004</v>
      </c>
      <c r="Y851" s="308">
        <f>IFERROR((V851 - V_NK3!$V$10) / (V_NK3!$V$9- V_NK3!$V$10) * 100, 0)</f>
        <v>54.457206988099301</v>
      </c>
      <c r="Z851" s="308">
        <v>541.79999999999995</v>
      </c>
      <c r="AA851" s="308">
        <v>521</v>
      </c>
      <c r="AB851" s="312">
        <v>539.09</v>
      </c>
      <c r="AC851" s="371">
        <v>534.49</v>
      </c>
      <c r="AD851" s="308">
        <v>0.68</v>
      </c>
      <c r="AE851" s="372">
        <v>0.87178999999999995</v>
      </c>
      <c r="AF851" s="373">
        <v>0</v>
      </c>
      <c r="AG851" s="312"/>
      <c r="AH851" s="370">
        <v>3.4822145951999999</v>
      </c>
      <c r="AI851" s="370">
        <v>3.0385277999999998</v>
      </c>
      <c r="AJ851" s="370"/>
      <c r="AK851" s="312">
        <f>_xll.SRS1Splines.Functions25.Linear_Interp(V_NK2!$R$10:$R$21,V_NK2!$T$10:$T$21,AR851)</f>
        <v>62.094942857172597</v>
      </c>
      <c r="AL851" s="312">
        <f>(AK851/V_NK2!$T$18)*100</f>
        <v>86.967707082874782</v>
      </c>
      <c r="AM851" s="308">
        <f>AK851-V_NK2!$T$11</f>
        <v>21.274942857144801</v>
      </c>
      <c r="AN851" s="308">
        <f>IFERROR((AK851 - V_NK2!$X$12) / (V_NK2!$X$11- V_NK2!$X$12) * 100, 0)</f>
        <v>69.571428571438346</v>
      </c>
      <c r="AO851" s="308">
        <v>427</v>
      </c>
      <c r="AP851" s="308">
        <v>420</v>
      </c>
      <c r="AQ851" s="308">
        <v>425.31</v>
      </c>
      <c r="AR851" s="371">
        <v>424.87</v>
      </c>
      <c r="AS851" s="312">
        <v>0.66400000000000003</v>
      </c>
      <c r="AT851" s="372">
        <v>0.71</v>
      </c>
      <c r="AU851" s="369"/>
      <c r="AV851" s="312"/>
      <c r="AW851" s="370">
        <v>0.51557797000000005</v>
      </c>
      <c r="AX851" s="370">
        <v>0.60585575000000003</v>
      </c>
      <c r="AY851" s="370"/>
      <c r="AZ851" s="312">
        <f>_xll.SRS1Splines.Functions25.Linear_Interp(V_NNG3A!$H$4:$H$12,V_NNG3A!$I$4:$I$12,BF851)</f>
        <v>11.258351724137899</v>
      </c>
      <c r="BA851" s="312">
        <f>(AZ851/V_NNG3A!$I$8)*100</f>
        <v>81.287738080418052</v>
      </c>
      <c r="BB851" s="308">
        <f>_xll.SRS1Splines.Functions25.Linear_Interp(V_NNG3A!$H$4:$H$12,V_NNG3A!$J$4:$J$12,BF851)</f>
        <v>0.27076551724143699</v>
      </c>
      <c r="BC851" s="308">
        <f>IFERROR((AZ851-V_NNG3A!$J$20) / (V_NNG3A!$J$19-V_NNG3A!$J$20) * 100, 0)</f>
        <v>9.4593422479224554</v>
      </c>
      <c r="BD851" s="308">
        <v>1050</v>
      </c>
      <c r="BE851" s="308">
        <v>1047</v>
      </c>
      <c r="BF851" s="374">
        <v>1047.69</v>
      </c>
      <c r="BG851" s="312">
        <v>7.8719999999999998E-2</v>
      </c>
      <c r="BH851" s="372">
        <v>1.7639999999999999E-2</v>
      </c>
      <c r="BI851" s="369"/>
      <c r="BJ851" s="312"/>
      <c r="BK851" s="370">
        <v>0.147224125177809</v>
      </c>
      <c r="BL851" s="370">
        <v>0.147224125177809</v>
      </c>
      <c r="BM851" s="370">
        <f t="shared" si="9"/>
        <v>0</v>
      </c>
      <c r="BN851" s="312">
        <f>_xll.SRS1Splines.Functions25.Linear_Interp(V_XNN1!$K$3:$K$8,V_XNN1!$L$3:$L$8,BT851)</f>
        <v>0.20100000000000001</v>
      </c>
      <c r="BO851" s="312">
        <f>(BN851/V_XNN1!$L$7)*100</f>
        <v>95.714285714285722</v>
      </c>
      <c r="BP851" s="312">
        <f>_xll.SRS1Splines.Functions25.Linear_Interp(V_XNN1!$K$3:$K$8,V_XNN1!$M$3:$M$8,BT851)</f>
        <v>4.4999999999999998E-2</v>
      </c>
      <c r="BQ851" s="308">
        <f>IFERROR((BN851 - V_XNN1!$M$16) / (V_XNN1!$M$15- V_XNN1!$M$16) * 100, 0)</f>
        <v>44.568245125348255</v>
      </c>
      <c r="BR851" s="308">
        <v>252</v>
      </c>
      <c r="BS851" s="308">
        <v>249</v>
      </c>
      <c r="BT851" s="374">
        <v>251.5</v>
      </c>
      <c r="BU851" s="312">
        <v>0.04</v>
      </c>
      <c r="BV851" s="372">
        <v>2.3958E-2</v>
      </c>
      <c r="BW851" s="369"/>
      <c r="BX851" s="312"/>
      <c r="BY851" s="370"/>
      <c r="BZ851" s="370"/>
      <c r="CA851" s="370"/>
      <c r="CB851" s="312"/>
      <c r="CC851" s="312"/>
      <c r="CD851" s="308"/>
      <c r="CE851" s="312"/>
      <c r="CF851" s="312"/>
      <c r="CG851" s="312"/>
      <c r="CH851" s="312"/>
      <c r="CI851" s="384"/>
      <c r="CJ851" s="312"/>
      <c r="CK851" s="372"/>
      <c r="CL851" s="369"/>
      <c r="CM851" s="312"/>
      <c r="CN851" s="370"/>
      <c r="CO851" s="370"/>
      <c r="CP851" s="370"/>
      <c r="CQ851" s="312"/>
      <c r="CR851" s="312"/>
      <c r="CS851" s="308"/>
      <c r="CT851" s="312"/>
      <c r="CU851" s="312"/>
      <c r="CV851" s="312"/>
      <c r="CW851" s="312"/>
      <c r="CX851" s="384"/>
      <c r="CY851" s="312"/>
      <c r="CZ851" s="372"/>
    </row>
    <row r="852" spans="1:104" s="1" customFormat="1" hidden="1">
      <c r="A852" s="270">
        <v>45411</v>
      </c>
      <c r="B852" s="380"/>
      <c r="C852" s="381"/>
      <c r="D852" s="382"/>
      <c r="E852" s="382"/>
      <c r="F852" s="382"/>
      <c r="G852" s="312"/>
      <c r="H852" s="308"/>
      <c r="I852" s="308"/>
      <c r="J852" s="308"/>
      <c r="K852" s="308"/>
      <c r="L852" s="308"/>
      <c r="M852" s="371"/>
      <c r="N852" s="371"/>
      <c r="O852" s="312"/>
      <c r="P852" s="383"/>
      <c r="Q852" s="369">
        <v>0</v>
      </c>
      <c r="R852" s="312"/>
      <c r="S852" s="370">
        <v>8.9856000000000005E-2</v>
      </c>
      <c r="T852" s="370">
        <v>2.3732720000000005</v>
      </c>
      <c r="U852" s="370">
        <v>0</v>
      </c>
      <c r="V852" s="312">
        <f>_xll.SRS1Splines.Functions25.Linear_Interp(V_NK3!$P$8:$P$32,V_NK3!$R$8:$R$32,AC852)</f>
        <v>318.699711409999</v>
      </c>
      <c r="W852" s="312">
        <f>(V852/V_NK3!$R$28)*100</f>
        <v>58.784726335675863</v>
      </c>
      <c r="X852" s="308">
        <f>V852-V_NK3!$R$8</f>
        <v>262.12105940999902</v>
      </c>
      <c r="Y852" s="308">
        <f>IFERROR((V852 - V_NK3!$V$10) / (V_NK3!$V$9- V_NK3!$V$10) * 100, 0)</f>
        <v>53.982304652695071</v>
      </c>
      <c r="Z852" s="308">
        <v>541.79999999999995</v>
      </c>
      <c r="AA852" s="308">
        <v>521</v>
      </c>
      <c r="AB852" s="312">
        <v>539.09</v>
      </c>
      <c r="AC852" s="371">
        <v>534.41</v>
      </c>
      <c r="AD852" s="308">
        <v>0.68</v>
      </c>
      <c r="AE852" s="372">
        <v>0.53937999999999997</v>
      </c>
      <c r="AF852" s="373">
        <v>0</v>
      </c>
      <c r="AG852" s="312"/>
      <c r="AH852" s="370">
        <v>2.1655972800000001</v>
      </c>
      <c r="AI852" s="370">
        <v>1.852746</v>
      </c>
      <c r="AJ852" s="370"/>
      <c r="AK852" s="312">
        <f>_xll.SRS1Splines.Functions25.Linear_Interp(V_NK2!$R$10:$R$21,V_NK2!$T$10:$T$21,AR852)</f>
        <v>62.488114285743997</v>
      </c>
      <c r="AL852" s="312">
        <f>(AK852/V_NK2!$T$18)*100</f>
        <v>87.518367346980384</v>
      </c>
      <c r="AM852" s="308">
        <f>AK852-V_NK2!$T$11</f>
        <v>21.6681142857162</v>
      </c>
      <c r="AN852" s="308">
        <f>IFERROR((AK852 - V_NK2!$X$12) / (V_NK2!$X$11- V_NK2!$X$12) * 100, 0)</f>
        <v>70.857142857152596</v>
      </c>
      <c r="AO852" s="308">
        <v>427</v>
      </c>
      <c r="AP852" s="308">
        <v>420</v>
      </c>
      <c r="AQ852" s="308">
        <v>424.85</v>
      </c>
      <c r="AR852" s="371">
        <v>424.96</v>
      </c>
      <c r="AS852" s="312">
        <v>0.66400000000000003</v>
      </c>
      <c r="AT852" s="372">
        <v>0.44</v>
      </c>
      <c r="AU852" s="369"/>
      <c r="AV852" s="312"/>
      <c r="AW852" s="370">
        <v>0.47935185000000002</v>
      </c>
      <c r="AX852" s="370">
        <v>0.59972221999999997</v>
      </c>
      <c r="AY852" s="370"/>
      <c r="AZ852" s="312">
        <f>_xll.SRS1Splines.Functions25.Linear_Interp(V_NNG3A!$H$4:$H$12,V_NNG3A!$I$4:$I$12,BF852)</f>
        <v>11.2426551724138</v>
      </c>
      <c r="BA852" s="312">
        <f>(AZ852/V_NNG3A!$I$8)*100</f>
        <v>81.174405576994943</v>
      </c>
      <c r="BB852" s="308">
        <f>_xll.SRS1Splines.Functions25.Linear_Interp(V_NNG3A!$H$4:$H$12,V_NNG3A!$J$4:$J$12,BF852)</f>
        <v>0.25506896551731101</v>
      </c>
      <c r="BC852" s="308">
        <f>IFERROR((AZ852-V_NNG3A!$J$20) / (V_NNG3A!$J$19-V_NNG3A!$J$20) * 100, 0)</f>
        <v>8.9109745813776087</v>
      </c>
      <c r="BD852" s="308">
        <v>1050</v>
      </c>
      <c r="BE852" s="308">
        <v>1047</v>
      </c>
      <c r="BF852" s="374">
        <v>1047.6500000000001</v>
      </c>
      <c r="BG852" s="312">
        <v>7.8719999999999998E-2</v>
      </c>
      <c r="BH852" s="372">
        <v>1.772E-2</v>
      </c>
      <c r="BI852" s="369"/>
      <c r="BJ852" s="312"/>
      <c r="BK852" s="370">
        <v>9.967903271692749E-2</v>
      </c>
      <c r="BL852" s="370">
        <v>9.7879032716927494E-2</v>
      </c>
      <c r="BM852" s="370">
        <f t="shared" si="9"/>
        <v>1.799999999999996E-3</v>
      </c>
      <c r="BN852" s="312">
        <f>_xll.SRS1Splines.Functions25.Linear_Interp(V_XNN1!$K$3:$K$8,V_XNN1!$L$3:$L$8,BT852)</f>
        <v>0.20280000000000001</v>
      </c>
      <c r="BO852" s="312">
        <f>(BN852/V_XNN1!$L$7)*100</f>
        <v>96.571428571428569</v>
      </c>
      <c r="BP852" s="312">
        <f>_xll.SRS1Splines.Functions25.Linear_Interp(V_XNN1!$K$3:$K$8,V_XNN1!$M$3:$M$8,BT852)</f>
        <v>4.6799999999999897E-2</v>
      </c>
      <c r="BQ852" s="308">
        <f>IFERROR((BN852 - V_XNN1!$M$16) / (V_XNN1!$M$15- V_XNN1!$M$16) * 100, 0)</f>
        <v>50.139275766016766</v>
      </c>
      <c r="BR852" s="308">
        <v>252</v>
      </c>
      <c r="BS852" s="308">
        <v>249</v>
      </c>
      <c r="BT852" s="374">
        <v>251.6</v>
      </c>
      <c r="BU852" s="312">
        <v>0.04</v>
      </c>
      <c r="BV852" s="372">
        <v>1.5928000000000001E-2</v>
      </c>
      <c r="BW852" s="369"/>
      <c r="BX852" s="312"/>
      <c r="BY852" s="370"/>
      <c r="BZ852" s="370"/>
      <c r="CA852" s="370"/>
      <c r="CB852" s="312"/>
      <c r="CC852" s="312"/>
      <c r="CD852" s="308"/>
      <c r="CE852" s="312"/>
      <c r="CF852" s="312"/>
      <c r="CG852" s="312"/>
      <c r="CH852" s="312"/>
      <c r="CI852" s="384"/>
      <c r="CJ852" s="312"/>
      <c r="CK852" s="372"/>
      <c r="CL852" s="369"/>
      <c r="CM852" s="312"/>
      <c r="CN852" s="370"/>
      <c r="CO852" s="370"/>
      <c r="CP852" s="370"/>
      <c r="CQ852" s="312"/>
      <c r="CR852" s="312"/>
      <c r="CS852" s="308"/>
      <c r="CT852" s="312"/>
      <c r="CU852" s="312"/>
      <c r="CV852" s="312"/>
      <c r="CW852" s="312"/>
      <c r="CX852" s="384"/>
      <c r="CY852" s="312"/>
      <c r="CZ852" s="372"/>
    </row>
    <row r="853" spans="1:104" s="1" customFormat="1" hidden="1">
      <c r="A853" s="270">
        <v>45412</v>
      </c>
      <c r="B853" s="380"/>
      <c r="C853" s="381"/>
      <c r="D853" s="382"/>
      <c r="E853" s="382"/>
      <c r="F853" s="382"/>
      <c r="G853" s="312"/>
      <c r="H853" s="308"/>
      <c r="I853" s="308"/>
      <c r="J853" s="308"/>
      <c r="K853" s="308"/>
      <c r="L853" s="308"/>
      <c r="M853" s="371"/>
      <c r="N853" s="371"/>
      <c r="O853" s="312"/>
      <c r="P853" s="383"/>
      <c r="Q853" s="369">
        <v>0</v>
      </c>
      <c r="R853" s="312"/>
      <c r="S853" s="370">
        <v>9.2655360000000006E-2</v>
      </c>
      <c r="T853" s="370">
        <v>1.633632</v>
      </c>
      <c r="U853" s="370">
        <v>0</v>
      </c>
      <c r="V853" s="312">
        <f>_xll.SRS1Splines.Functions25.Linear_Interp(V_NK3!$P$8:$P$32,V_NK3!$R$8:$R$32,AC853)</f>
        <v>316.97022935000098</v>
      </c>
      <c r="W853" s="312">
        <f>(V853/V_NK3!$R$28)*100</f>
        <v>58.465720305988398</v>
      </c>
      <c r="X853" s="308">
        <f>V853-V_NK3!$R$8</f>
        <v>260.391577350001</v>
      </c>
      <c r="Y853" s="308">
        <f>IFERROR((V853 - V_NK3!$V$10) / (V_NK3!$V$9- V_NK3!$V$10) * 100, 0)</f>
        <v>53.626127901142453</v>
      </c>
      <c r="Z853" s="308">
        <v>541.79999999999995</v>
      </c>
      <c r="AA853" s="308">
        <v>521</v>
      </c>
      <c r="AB853" s="312">
        <v>539.09</v>
      </c>
      <c r="AC853" s="371">
        <v>534.35</v>
      </c>
      <c r="AD853" s="308">
        <v>0.68</v>
      </c>
      <c r="AE853" s="372">
        <v>0.37128</v>
      </c>
      <c r="AF853" s="373">
        <v>0</v>
      </c>
      <c r="AG853" s="312"/>
      <c r="AH853" s="370">
        <v>1.5008450687999999</v>
      </c>
      <c r="AI853" s="370">
        <v>1.2759894000000001</v>
      </c>
      <c r="AJ853" s="370"/>
      <c r="AK853" s="312">
        <f>_xll.SRS1Splines.Functions25.Linear_Interp(V_NK2!$R$10:$R$21,V_NK2!$T$10:$T$21,AR853)</f>
        <v>62.662857142886899</v>
      </c>
      <c r="AL853" s="312">
        <f>(AK853/V_NK2!$T$18)*100</f>
        <v>87.763105242138508</v>
      </c>
      <c r="AM853" s="308">
        <f>AK853-V_NK2!$T$11</f>
        <v>21.842857142859103</v>
      </c>
      <c r="AN853" s="308">
        <f>IFERROR((AK853 - V_NK2!$X$12) / (V_NK2!$X$11- V_NK2!$X$12) * 100, 0)</f>
        <v>71.42857142858135</v>
      </c>
      <c r="AO853" s="308">
        <v>427</v>
      </c>
      <c r="AP853" s="308">
        <v>420</v>
      </c>
      <c r="AQ853" s="308">
        <v>424.92</v>
      </c>
      <c r="AR853" s="371">
        <v>425</v>
      </c>
      <c r="AS853" s="312">
        <v>0.66400000000000003</v>
      </c>
      <c r="AT853" s="372">
        <v>0.3</v>
      </c>
      <c r="AU853" s="369"/>
      <c r="AV853" s="312"/>
      <c r="AW853" s="370">
        <v>0.45538236999999998</v>
      </c>
      <c r="AX853" s="370">
        <v>0.42528977000000001</v>
      </c>
      <c r="AY853" s="370"/>
      <c r="AZ853" s="312">
        <f>_xll.SRS1Splines.Functions25.Linear_Interp(V_NNG3A!$H$4:$H$12,V_NNG3A!$I$4:$I$12,BF853)</f>
        <v>11.246579310344799</v>
      </c>
      <c r="BA853" s="312">
        <f>(AZ853/V_NNG3A!$I$8)*100</f>
        <v>81.202738702850539</v>
      </c>
      <c r="BB853" s="308">
        <f>_xll.SRS1Splines.Functions25.Linear_Interp(V_NNG3A!$H$4:$H$12,V_NNG3A!$J$4:$J$12,BF853)</f>
        <v>0.25899310344834298</v>
      </c>
      <c r="BC853" s="308">
        <f>IFERROR((AZ853-V_NNG3A!$J$20) / (V_NNG3A!$J$19-V_NNG3A!$J$20) * 100, 0)</f>
        <v>9.0480664980129362</v>
      </c>
      <c r="BD853" s="308">
        <v>1050</v>
      </c>
      <c r="BE853" s="308">
        <v>1047</v>
      </c>
      <c r="BF853" s="374">
        <v>1047.6600000000001</v>
      </c>
      <c r="BG853" s="312">
        <v>7.8719999999999998E-2</v>
      </c>
      <c r="BH853" s="372">
        <v>1.259E-2</v>
      </c>
      <c r="BI853" s="369"/>
      <c r="BJ853" s="312"/>
      <c r="BK853" s="370">
        <v>0.13715436699857803</v>
      </c>
      <c r="BL853" s="370">
        <v>0.122754366998578</v>
      </c>
      <c r="BM853" s="370">
        <f t="shared" si="9"/>
        <v>1.4400000000000024E-2</v>
      </c>
      <c r="BN853" s="312">
        <f>_xll.SRS1Splines.Functions25.Linear_Interp(V_XNN1!$K$3:$K$8,V_XNN1!$L$3:$L$8,BT853)</f>
        <v>0.21712799999999999</v>
      </c>
      <c r="BO853" s="312">
        <f>(BN853/V_XNN1!$L$7)*100</f>
        <v>103.3942857142857</v>
      </c>
      <c r="BP853" s="312">
        <f>_xll.SRS1Splines.Functions25.Linear_Interp(V_XNN1!$K$3:$K$8,V_XNN1!$M$3:$M$8,BT853)</f>
        <v>6.1128000000000099E-2</v>
      </c>
      <c r="BQ853" s="308">
        <f>IFERROR((BN853 - V_XNN1!$M$16) / (V_XNN1!$M$15- V_XNN1!$M$16) * 100, 0)</f>
        <v>94.484679665738142</v>
      </c>
      <c r="BR853" s="308">
        <v>252</v>
      </c>
      <c r="BS853" s="308">
        <v>249</v>
      </c>
      <c r="BT853" s="374">
        <v>252.4</v>
      </c>
      <c r="BU853" s="312">
        <v>0.04</v>
      </c>
      <c r="BV853" s="372">
        <v>1.9976000000000001E-2</v>
      </c>
      <c r="BW853" s="369"/>
      <c r="BX853" s="312"/>
      <c r="BY853" s="370"/>
      <c r="BZ853" s="370"/>
      <c r="CA853" s="370"/>
      <c r="CB853" s="312"/>
      <c r="CC853" s="312"/>
      <c r="CD853" s="308"/>
      <c r="CE853" s="312"/>
      <c r="CF853" s="312"/>
      <c r="CG853" s="312"/>
      <c r="CH853" s="312"/>
      <c r="CI853" s="384"/>
      <c r="CJ853" s="312"/>
      <c r="CK853" s="372"/>
      <c r="CL853" s="369"/>
      <c r="CM853" s="312"/>
      <c r="CN853" s="370"/>
      <c r="CO853" s="370"/>
      <c r="CP853" s="370"/>
      <c r="CQ853" s="312"/>
      <c r="CR853" s="312"/>
      <c r="CS853" s="308"/>
      <c r="CT853" s="312"/>
      <c r="CU853" s="312"/>
      <c r="CV853" s="312"/>
      <c r="CW853" s="312"/>
      <c r="CX853" s="384"/>
      <c r="CY853" s="312"/>
      <c r="CZ853" s="372"/>
    </row>
    <row r="854" spans="1:104" s="1" customFormat="1" hidden="1">
      <c r="A854" s="270">
        <v>45413</v>
      </c>
      <c r="B854" s="380"/>
      <c r="C854" s="381"/>
      <c r="D854" s="382"/>
      <c r="E854" s="382"/>
      <c r="F854" s="382"/>
      <c r="G854" s="312"/>
      <c r="H854" s="308"/>
      <c r="I854" s="308"/>
      <c r="J854" s="308"/>
      <c r="K854" s="308"/>
      <c r="L854" s="308"/>
      <c r="M854" s="371"/>
      <c r="N854" s="371"/>
      <c r="O854" s="312"/>
      <c r="P854" s="383"/>
      <c r="Q854" s="369">
        <v>0</v>
      </c>
      <c r="R854" s="312"/>
      <c r="S854" s="370">
        <v>0.10803456000000003</v>
      </c>
      <c r="T854" s="370">
        <v>1.6118079999999999</v>
      </c>
      <c r="U854" s="370">
        <v>0</v>
      </c>
      <c r="V854" s="312">
        <f>_xll.SRS1Splines.Functions25.Linear_Interp(V_NK3!$P$8:$P$32,V_NK3!$R$8:$R$32,AC854)</f>
        <v>315.528994299999</v>
      </c>
      <c r="W854" s="312">
        <f>(V854/V_NK3!$R$28)*100</f>
        <v>58.199881947914847</v>
      </c>
      <c r="X854" s="308">
        <f>V854-V_NK3!$R$8</f>
        <v>258.95034229999902</v>
      </c>
      <c r="Y854" s="308">
        <f>IFERROR((V854 - V_NK3!$V$10) / (V_NK3!$V$9- V_NK3!$V$10) * 100, 0)</f>
        <v>53.329313941514521</v>
      </c>
      <c r="Z854" s="308">
        <v>541.79999999999995</v>
      </c>
      <c r="AA854" s="308">
        <v>521</v>
      </c>
      <c r="AB854" s="312">
        <v>534.08000000000004</v>
      </c>
      <c r="AC854" s="371">
        <v>534.29999999999995</v>
      </c>
      <c r="AD854" s="308">
        <v>0.68</v>
      </c>
      <c r="AE854" s="372">
        <v>0.36631999999999998</v>
      </c>
      <c r="AF854" s="373">
        <v>0</v>
      </c>
      <c r="AG854" s="312"/>
      <c r="AH854" s="370">
        <v>1.4862786047999998</v>
      </c>
      <c r="AI854" s="370">
        <v>1.4099525999999998</v>
      </c>
      <c r="AJ854" s="370"/>
      <c r="AK854" s="312">
        <f>_xll.SRS1Splines.Functions25.Linear_Interp(V_NK2!$R$10:$R$21,V_NK2!$T$10:$T$21,AR854)</f>
        <v>62.662857142886899</v>
      </c>
      <c r="AL854" s="312">
        <f>(AK854/V_NK2!$T$18)*100</f>
        <v>87.763105242138508</v>
      </c>
      <c r="AM854" s="308">
        <f>AK854-V_NK2!$T$11</f>
        <v>21.842857142859103</v>
      </c>
      <c r="AN854" s="308">
        <f>IFERROR((AK854 - V_NK2!$X$12) / (V_NK2!$X$11- V_NK2!$X$12) * 100, 0)</f>
        <v>71.42857142858135</v>
      </c>
      <c r="AO854" s="308">
        <v>427</v>
      </c>
      <c r="AP854" s="308">
        <v>420</v>
      </c>
      <c r="AQ854" s="308">
        <v>425.05</v>
      </c>
      <c r="AR854" s="371">
        <v>425</v>
      </c>
      <c r="AS854" s="312">
        <v>0.74199999999999999</v>
      </c>
      <c r="AT854" s="372">
        <v>0.34</v>
      </c>
      <c r="AU854" s="369"/>
      <c r="AV854" s="312"/>
      <c r="AW854" s="370">
        <v>0.40248527000000001</v>
      </c>
      <c r="AX854" s="370">
        <v>0.46267045000000001</v>
      </c>
      <c r="AY854" s="370"/>
      <c r="AZ854" s="312">
        <f>_xll.SRS1Splines.Functions25.Linear_Interp(V_NNG3A!$H$4:$H$12,V_NNG3A!$I$4:$I$12,BF854)</f>
        <v>11.2387310344828</v>
      </c>
      <c r="BA854" s="312">
        <f>(AZ854/V_NNG3A!$I$8)*100</f>
        <v>81.146072451139347</v>
      </c>
      <c r="BB854" s="308">
        <f>_xll.SRS1Splines.Functions25.Linear_Interp(V_NNG3A!$H$4:$H$12,V_NNG3A!$J$4:$J$12,BF854)</f>
        <v>0.25114482758627998</v>
      </c>
      <c r="BC854" s="308">
        <f>IFERROR((AZ854-V_NNG3A!$J$20) / (V_NNG3A!$J$19-V_NNG3A!$J$20) * 100, 0)</f>
        <v>8.773882664742283</v>
      </c>
      <c r="BD854" s="308">
        <v>1050</v>
      </c>
      <c r="BE854" s="308">
        <v>1047</v>
      </c>
      <c r="BF854" s="374">
        <v>1047.6400000000001</v>
      </c>
      <c r="BG854" s="312">
        <v>0.1176</v>
      </c>
      <c r="BH854" s="372">
        <v>1.3639999999999999E-2</v>
      </c>
      <c r="BI854" s="369"/>
      <c r="BJ854" s="312"/>
      <c r="BK854" s="370">
        <v>0.104029758179232</v>
      </c>
      <c r="BL854" s="370">
        <v>0.10222975817923199</v>
      </c>
      <c r="BM854" s="370">
        <f t="shared" si="9"/>
        <v>1.8000000000000099E-3</v>
      </c>
      <c r="BN854" s="312">
        <f>_xll.SRS1Splines.Functions25.Linear_Interp(V_XNN1!$K$3:$K$8,V_XNN1!$L$3:$L$8,BT854)</f>
        <v>0.2046</v>
      </c>
      <c r="BO854" s="312">
        <f>(BN854/V_XNN1!$L$7)*100</f>
        <v>97.428571428571431</v>
      </c>
      <c r="BP854" s="312">
        <f>_xll.SRS1Splines.Functions25.Linear_Interp(V_XNN1!$K$3:$K$8,V_XNN1!$M$3:$M$8,BT854)</f>
        <v>4.8599999999999803E-2</v>
      </c>
      <c r="BQ854" s="308">
        <f>IFERROR((BN854 - V_XNN1!$M$16) / (V_XNN1!$M$15- V_XNN1!$M$16) * 100, 0)</f>
        <v>55.71030640668527</v>
      </c>
      <c r="BR854" s="308">
        <v>252</v>
      </c>
      <c r="BS854" s="308">
        <v>249</v>
      </c>
      <c r="BT854" s="374">
        <v>251.7</v>
      </c>
      <c r="BU854" s="312">
        <v>9.6000000000000002E-2</v>
      </c>
      <c r="BV854" s="372">
        <v>1.6635999999999998E-2</v>
      </c>
      <c r="BW854" s="369"/>
      <c r="BX854" s="312"/>
      <c r="BY854" s="370"/>
      <c r="BZ854" s="370"/>
      <c r="CA854" s="370"/>
      <c r="CB854" s="312"/>
      <c r="CC854" s="312"/>
      <c r="CD854" s="308"/>
      <c r="CE854" s="312"/>
      <c r="CF854" s="312"/>
      <c r="CG854" s="312"/>
      <c r="CH854" s="312"/>
      <c r="CI854" s="384"/>
      <c r="CJ854" s="312"/>
      <c r="CK854" s="372"/>
      <c r="CL854" s="369"/>
      <c r="CM854" s="312"/>
      <c r="CN854" s="370"/>
      <c r="CO854" s="370"/>
      <c r="CP854" s="370"/>
      <c r="CQ854" s="312"/>
      <c r="CR854" s="312"/>
      <c r="CS854" s="308"/>
      <c r="CT854" s="312"/>
      <c r="CU854" s="312"/>
      <c r="CV854" s="312"/>
      <c r="CW854" s="312"/>
      <c r="CX854" s="384"/>
      <c r="CY854" s="312"/>
      <c r="CZ854" s="372"/>
    </row>
    <row r="855" spans="1:104" s="1" customFormat="1" hidden="1">
      <c r="A855" s="270">
        <v>45414</v>
      </c>
      <c r="B855" s="380"/>
      <c r="C855" s="381"/>
      <c r="D855" s="382"/>
      <c r="E855" s="382"/>
      <c r="F855" s="382"/>
      <c r="G855" s="312"/>
      <c r="H855" s="308"/>
      <c r="I855" s="308"/>
      <c r="J855" s="308"/>
      <c r="K855" s="308"/>
      <c r="L855" s="308"/>
      <c r="M855" s="371"/>
      <c r="N855" s="371"/>
      <c r="O855" s="312"/>
      <c r="P855" s="383"/>
      <c r="Q855" s="369">
        <v>0</v>
      </c>
      <c r="R855" s="312"/>
      <c r="S855" s="370">
        <v>0.10430208000000001</v>
      </c>
      <c r="T855" s="370">
        <v>3.1891639999999999</v>
      </c>
      <c r="U855" s="370">
        <v>0</v>
      </c>
      <c r="V855" s="312">
        <f>_xll.SRS1Splines.Functions25.Linear_Interp(V_NK3!$P$8:$P$32,V_NK3!$R$8:$R$32,AC855)</f>
        <v>312.07003017999898</v>
      </c>
      <c r="W855" s="312">
        <f>(V855/V_NK3!$R$28)*100</f>
        <v>57.561869888539185</v>
      </c>
      <c r="X855" s="308">
        <f>V855-V_NK3!$R$8</f>
        <v>255.49137817999897</v>
      </c>
      <c r="Y855" s="308">
        <f>IFERROR((V855 - V_NK3!$V$10) / (V_NK3!$V$9- V_NK3!$V$10) * 100, 0)</f>
        <v>52.616960438408469</v>
      </c>
      <c r="Z855" s="308">
        <v>541.79999999999995</v>
      </c>
      <c r="AA855" s="308">
        <v>521</v>
      </c>
      <c r="AB855" s="312">
        <v>534.17999999999995</v>
      </c>
      <c r="AC855" s="371">
        <v>534.17999999999995</v>
      </c>
      <c r="AD855" s="308">
        <v>0.68</v>
      </c>
      <c r="AE855" s="372">
        <v>0.72480999999999995</v>
      </c>
      <c r="AF855" s="373">
        <v>0</v>
      </c>
      <c r="AG855" s="312"/>
      <c r="AH855" s="370">
        <v>2.9046672864</v>
      </c>
      <c r="AI855" s="370">
        <v>2.4921120000000001</v>
      </c>
      <c r="AJ855" s="370"/>
      <c r="AK855" s="312">
        <f>_xll.SRS1Splines.Functions25.Linear_Interp(V_NK2!$R$10:$R$21,V_NK2!$T$10:$T$21,AR855)</f>
        <v>63.143400000029402</v>
      </c>
      <c r="AL855" s="312">
        <f>(AK855/V_NK2!$T$18)*100</f>
        <v>88.436134453822689</v>
      </c>
      <c r="AM855" s="308">
        <f>AK855-V_NK2!$T$11</f>
        <v>22.323400000001605</v>
      </c>
      <c r="AN855" s="308">
        <f>IFERROR((AK855 - V_NK2!$X$12) / (V_NK2!$X$11- V_NK2!$X$12) * 100, 0)</f>
        <v>73.000000000008839</v>
      </c>
      <c r="AO855" s="308">
        <v>427</v>
      </c>
      <c r="AP855" s="308">
        <v>420</v>
      </c>
      <c r="AQ855" s="308">
        <v>425.18</v>
      </c>
      <c r="AR855" s="371">
        <v>425.11</v>
      </c>
      <c r="AS855" s="312">
        <v>0.74199999999999999</v>
      </c>
      <c r="AT855" s="372">
        <v>0.57999999999999996</v>
      </c>
      <c r="AU855" s="369"/>
      <c r="AV855" s="312"/>
      <c r="AW855" s="370">
        <v>0.57781987000000001</v>
      </c>
      <c r="AX855" s="370">
        <v>0.27689394000000001</v>
      </c>
      <c r="AY855" s="370"/>
      <c r="AZ855" s="312">
        <f>_xll.SRS1Splines.Functions25.Linear_Interp(V_NNG3A!$H$4:$H$12,V_NNG3A!$I$4:$I$12,BF855)</f>
        <v>11.277972413793099</v>
      </c>
      <c r="BA855" s="312">
        <f>(AZ855/V_NNG3A!$I$8)*100</f>
        <v>81.429403709697468</v>
      </c>
      <c r="BB855" s="308">
        <f>_xll.SRS1Splines.Functions25.Linear_Interp(V_NNG3A!$H$4:$H$12,V_NNG3A!$J$4:$J$12,BF855)</f>
        <v>0.290386206896594</v>
      </c>
      <c r="BC855" s="308">
        <f>IFERROR((AZ855-V_NNG3A!$J$20) / (V_NNG3A!$J$19-V_NNG3A!$J$20) * 100, 0)</f>
        <v>10.144801831106163</v>
      </c>
      <c r="BD855" s="308">
        <v>1050</v>
      </c>
      <c r="BE855" s="308">
        <v>1047</v>
      </c>
      <c r="BF855" s="374">
        <v>1047.74</v>
      </c>
      <c r="BG855" s="312">
        <v>0.1176</v>
      </c>
      <c r="BH855" s="372">
        <v>8.1600000000000006E-3</v>
      </c>
      <c r="BI855" s="369"/>
      <c r="BJ855" s="312"/>
      <c r="BK855" s="370">
        <v>9.7519800853485092E-2</v>
      </c>
      <c r="BL855" s="370">
        <v>9.841980085348509E-2</v>
      </c>
      <c r="BM855" s="370">
        <f t="shared" si="9"/>
        <v>-8.9999999999999802E-4</v>
      </c>
      <c r="BN855" s="312">
        <f>_xll.SRS1Splines.Functions25.Linear_Interp(V_XNN1!$K$3:$K$8,V_XNN1!$L$3:$L$8,BT855)</f>
        <v>0.20369999999999999</v>
      </c>
      <c r="BO855" s="312">
        <f>(BN855/V_XNN1!$L$7)*100</f>
        <v>97</v>
      </c>
      <c r="BP855" s="312">
        <f>_xll.SRS1Splines.Functions25.Linear_Interp(V_XNN1!$K$3:$K$8,V_XNN1!$M$3:$M$8,BT855)</f>
        <v>4.7700000000000103E-2</v>
      </c>
      <c r="BQ855" s="308">
        <f>IFERROR((BN855 - V_XNN1!$M$16) / (V_XNN1!$M$15- V_XNN1!$M$16) * 100, 0)</f>
        <v>52.924791086350979</v>
      </c>
      <c r="BR855" s="308">
        <v>252</v>
      </c>
      <c r="BS855" s="308">
        <v>249</v>
      </c>
      <c r="BT855" s="374">
        <v>251.65</v>
      </c>
      <c r="BU855" s="312">
        <v>9.6000000000000002E-2</v>
      </c>
      <c r="BV855" s="372">
        <v>1.6015999999999999E-2</v>
      </c>
      <c r="BW855" s="369"/>
      <c r="BX855" s="312"/>
      <c r="BY855" s="370"/>
      <c r="BZ855" s="370"/>
      <c r="CA855" s="370"/>
      <c r="CB855" s="312"/>
      <c r="CC855" s="312"/>
      <c r="CD855" s="308"/>
      <c r="CE855" s="312"/>
      <c r="CF855" s="312"/>
      <c r="CG855" s="312"/>
      <c r="CH855" s="312"/>
      <c r="CI855" s="384"/>
      <c r="CJ855" s="312"/>
      <c r="CK855" s="372"/>
      <c r="CL855" s="369"/>
      <c r="CM855" s="312"/>
      <c r="CN855" s="370"/>
      <c r="CO855" s="370"/>
      <c r="CP855" s="370"/>
      <c r="CQ855" s="312"/>
      <c r="CR855" s="312"/>
      <c r="CS855" s="308"/>
      <c r="CT855" s="312"/>
      <c r="CU855" s="312"/>
      <c r="CV855" s="312"/>
      <c r="CW855" s="312"/>
      <c r="CX855" s="384"/>
      <c r="CY855" s="312"/>
      <c r="CZ855" s="372"/>
    </row>
    <row r="856" spans="1:104" s="1" customFormat="1" hidden="1">
      <c r="A856" s="270">
        <v>45415</v>
      </c>
      <c r="B856" s="380"/>
      <c r="C856" s="381"/>
      <c r="D856" s="382"/>
      <c r="E856" s="382"/>
      <c r="F856" s="382"/>
      <c r="G856" s="312"/>
      <c r="H856" s="308"/>
      <c r="I856" s="308"/>
      <c r="J856" s="308"/>
      <c r="K856" s="308"/>
      <c r="L856" s="308"/>
      <c r="M856" s="371"/>
      <c r="N856" s="371"/>
      <c r="O856" s="312"/>
      <c r="P856" s="383"/>
      <c r="Q856" s="369">
        <v>0</v>
      </c>
      <c r="R856" s="312"/>
      <c r="S856" s="370">
        <v>0.10430208000000001</v>
      </c>
      <c r="T856" s="370">
        <v>3.3090639999999998</v>
      </c>
      <c r="U856" s="370">
        <v>0</v>
      </c>
      <c r="V856" s="312">
        <f>_xll.SRS1Splines.Functions25.Linear_Interp(V_NK3!$P$8:$P$32,V_NK3!$R$8:$R$32,AC856)</f>
        <v>308.89931307000103</v>
      </c>
      <c r="W856" s="312">
        <f>(V856/V_NK3!$R$28)*100</f>
        <v>56.977025500778531</v>
      </c>
      <c r="X856" s="308">
        <f>V856-V_NK3!$R$8</f>
        <v>252.32066107000102</v>
      </c>
      <c r="Y856" s="308">
        <f>IFERROR((V856 - V_NK3!$V$10) / (V_NK3!$V$9- V_NK3!$V$10) * 100, 0)</f>
        <v>51.963969727228346</v>
      </c>
      <c r="Z856" s="308">
        <v>541.79999999999995</v>
      </c>
      <c r="AA856" s="308">
        <v>521</v>
      </c>
      <c r="AB856" s="312">
        <v>534.04999999999995</v>
      </c>
      <c r="AC856" s="371">
        <v>534.07000000000005</v>
      </c>
      <c r="AD856" s="308">
        <v>0.68</v>
      </c>
      <c r="AE856" s="372">
        <v>0.75205999999999995</v>
      </c>
      <c r="AF856" s="373">
        <v>4.8</v>
      </c>
      <c r="AG856" s="312"/>
      <c r="AH856" s="370">
        <v>3.0125772864</v>
      </c>
      <c r="AI856" s="370">
        <v>2.7815886000000001</v>
      </c>
      <c r="AJ856" s="370"/>
      <c r="AK856" s="312">
        <f>_xll.SRS1Splines.Functions25.Linear_Interp(V_NK2!$R$10:$R$21,V_NK2!$T$10:$T$21,AR856)</f>
        <v>63.580257142885998</v>
      </c>
      <c r="AL856" s="312">
        <f>(AK856/V_NK2!$T$18)*100</f>
        <v>89.047979191717076</v>
      </c>
      <c r="AM856" s="308">
        <f>AK856-V_NK2!$T$11</f>
        <v>22.760257142858201</v>
      </c>
      <c r="AN856" s="308">
        <f>IFERROR((AK856 - V_NK2!$X$12) / (V_NK2!$X$11- V_NK2!$X$12) * 100, 0)</f>
        <v>74.428571428578536</v>
      </c>
      <c r="AO856" s="308">
        <v>427</v>
      </c>
      <c r="AP856" s="308">
        <v>420</v>
      </c>
      <c r="AQ856" s="308">
        <v>425.31</v>
      </c>
      <c r="AR856" s="371">
        <v>425.21</v>
      </c>
      <c r="AS856" s="312">
        <v>0.74199999999999999</v>
      </c>
      <c r="AT856" s="372">
        <v>0.66</v>
      </c>
      <c r="AU856" s="369"/>
      <c r="AV856" s="312"/>
      <c r="AW856" s="370">
        <v>0.77894781000000002</v>
      </c>
      <c r="AX856" s="370">
        <v>0.62848484999999998</v>
      </c>
      <c r="AY856" s="370"/>
      <c r="AZ856" s="312">
        <f>_xll.SRS1Splines.Functions25.Linear_Interp(V_NNG3A!$H$4:$H$12,V_NNG3A!$I$4:$I$12,BF856)</f>
        <v>11.2975931034483</v>
      </c>
      <c r="BA856" s="312">
        <f>(AZ856/V_NNG3A!$I$8)*100</f>
        <v>81.571069338976898</v>
      </c>
      <c r="BB856" s="308">
        <f>_xll.SRS1Splines.Functions25.Linear_Interp(V_NNG3A!$H$4:$H$12,V_NNG3A!$J$4:$J$12,BF856)</f>
        <v>0.31000689655175201</v>
      </c>
      <c r="BC856" s="308">
        <f>IFERROR((AZ856-V_NNG3A!$J$20) / (V_NNG3A!$J$19-V_NNG3A!$J$20) * 100, 0)</f>
        <v>10.830261414289874</v>
      </c>
      <c r="BD856" s="308">
        <v>1050</v>
      </c>
      <c r="BE856" s="308">
        <v>1047</v>
      </c>
      <c r="BF856" s="374">
        <v>1047.79</v>
      </c>
      <c r="BG856" s="312">
        <v>0.1176</v>
      </c>
      <c r="BH856" s="372">
        <v>1.8409999999999999E-2</v>
      </c>
      <c r="BI856" s="369"/>
      <c r="BJ856" s="312"/>
      <c r="BK856" s="370">
        <v>0.10131285917496401</v>
      </c>
      <c r="BL856" s="370">
        <v>0.10761285917496401</v>
      </c>
      <c r="BM856" s="370">
        <f t="shared" si="9"/>
        <v>-6.3E-3</v>
      </c>
      <c r="BN856" s="312">
        <f>_xll.SRS1Splines.Functions25.Linear_Interp(V_XNN1!$K$3:$K$8,V_XNN1!$L$3:$L$8,BT856)</f>
        <v>0.19739999999999999</v>
      </c>
      <c r="BO856" s="312">
        <f>(BN856/V_XNN1!$L$7)*100</f>
        <v>94</v>
      </c>
      <c r="BP856" s="312">
        <f>_xll.SRS1Splines.Functions25.Linear_Interp(V_XNN1!$K$3:$K$8,V_XNN1!$M$3:$M$8,BT856)</f>
        <v>4.1400000000000201E-2</v>
      </c>
      <c r="BQ856" s="308">
        <f>IFERROR((BN856 - V_XNN1!$M$16) / (V_XNN1!$M$15- V_XNN1!$M$16) * 100, 0)</f>
        <v>33.426183844011149</v>
      </c>
      <c r="BR856" s="308">
        <v>252</v>
      </c>
      <c r="BS856" s="308">
        <v>249</v>
      </c>
      <c r="BT856" s="374">
        <v>251.3</v>
      </c>
      <c r="BU856" s="312">
        <v>9.6000000000000002E-2</v>
      </c>
      <c r="BV856" s="372">
        <v>1.7512E-2</v>
      </c>
      <c r="BW856" s="369"/>
      <c r="BX856" s="312"/>
      <c r="BY856" s="370"/>
      <c r="BZ856" s="370"/>
      <c r="CA856" s="370"/>
      <c r="CB856" s="312"/>
      <c r="CC856" s="312"/>
      <c r="CD856" s="308"/>
      <c r="CE856" s="312"/>
      <c r="CF856" s="312"/>
      <c r="CG856" s="312"/>
      <c r="CH856" s="312"/>
      <c r="CI856" s="384"/>
      <c r="CJ856" s="312"/>
      <c r="CK856" s="372"/>
      <c r="CL856" s="369"/>
      <c r="CM856" s="312"/>
      <c r="CN856" s="370"/>
      <c r="CO856" s="370"/>
      <c r="CP856" s="370"/>
      <c r="CQ856" s="312"/>
      <c r="CR856" s="312"/>
      <c r="CS856" s="308"/>
      <c r="CT856" s="312"/>
      <c r="CU856" s="312"/>
      <c r="CV856" s="312"/>
      <c r="CW856" s="312"/>
      <c r="CX856" s="384"/>
      <c r="CY856" s="312"/>
      <c r="CZ856" s="372"/>
    </row>
    <row r="857" spans="1:104" s="1" customFormat="1" hidden="1">
      <c r="A857" s="270">
        <v>45416</v>
      </c>
      <c r="B857" s="380"/>
      <c r="C857" s="381"/>
      <c r="D857" s="382"/>
      <c r="E857" s="382"/>
      <c r="F857" s="382"/>
      <c r="G857" s="312"/>
      <c r="H857" s="308"/>
      <c r="I857" s="308"/>
      <c r="J857" s="308"/>
      <c r="K857" s="308"/>
      <c r="L857" s="308"/>
      <c r="M857" s="371"/>
      <c r="N857" s="371"/>
      <c r="O857" s="312"/>
      <c r="P857" s="383"/>
      <c r="Q857" s="369">
        <v>0</v>
      </c>
      <c r="R857" s="312"/>
      <c r="S857" s="370">
        <v>0.10582272000000001</v>
      </c>
      <c r="T857" s="370">
        <v>2.7378120000000004</v>
      </c>
      <c r="U857" s="370">
        <v>0</v>
      </c>
      <c r="V857" s="312">
        <f>_xll.SRS1Splines.Functions25.Linear_Interp(V_NK3!$P$8:$P$32,V_NK3!$R$8:$R$32,AC857)</f>
        <v>306.32822013999998</v>
      </c>
      <c r="W857" s="312">
        <f>(V857/V_NK3!$R$28)*100</f>
        <v>56.502782855232923</v>
      </c>
      <c r="X857" s="308">
        <f>V857-V_NK3!$R$8</f>
        <v>249.74956813999998</v>
      </c>
      <c r="Y857" s="308">
        <f>IFERROR((V857 - V_NK3!$V$10) / (V_NK3!$V$9- V_NK3!$V$10) * 100, 0)</f>
        <v>51.434468121557622</v>
      </c>
      <c r="Z857" s="308">
        <v>541.79999999999995</v>
      </c>
      <c r="AA857" s="308">
        <v>521</v>
      </c>
      <c r="AB857" s="312">
        <v>533.91</v>
      </c>
      <c r="AC857" s="371">
        <v>533.98</v>
      </c>
      <c r="AD857" s="308">
        <v>0.68</v>
      </c>
      <c r="AE857" s="372">
        <v>0.62223000000000006</v>
      </c>
      <c r="AF857" s="373">
        <v>0</v>
      </c>
      <c r="AG857" s="312"/>
      <c r="AH857" s="370">
        <v>2.4989522976000003</v>
      </c>
      <c r="AI857" s="370">
        <v>3.061842</v>
      </c>
      <c r="AJ857" s="370"/>
      <c r="AK857" s="312">
        <f>_xll.SRS1Splines.Functions25.Linear_Interp(V_NK2!$R$10:$R$21,V_NK2!$T$10:$T$21,AR857)</f>
        <v>62.793914285743902</v>
      </c>
      <c r="AL857" s="312">
        <f>(AK857/V_NK2!$T$18)*100</f>
        <v>87.946658663506867</v>
      </c>
      <c r="AM857" s="308">
        <f>AK857-V_NK2!$T$11</f>
        <v>21.973914285716106</v>
      </c>
      <c r="AN857" s="308">
        <f>IFERROR((AK857 - V_NK2!$X$12) / (V_NK2!$X$11- V_NK2!$X$12) * 100, 0)</f>
        <v>71.85714285715234</v>
      </c>
      <c r="AO857" s="308">
        <v>427</v>
      </c>
      <c r="AP857" s="308">
        <v>420</v>
      </c>
      <c r="AQ857" s="308">
        <v>425.44</v>
      </c>
      <c r="AR857" s="371">
        <v>425.03</v>
      </c>
      <c r="AS857" s="312">
        <v>0.74199999999999999</v>
      </c>
      <c r="AT857" s="372">
        <v>0.71</v>
      </c>
      <c r="AU857" s="369"/>
      <c r="AV857" s="312"/>
      <c r="AW857" s="370">
        <v>1.2668686899999999</v>
      </c>
      <c r="AX857" s="370">
        <v>0.63492424000000003</v>
      </c>
      <c r="AY857" s="370"/>
      <c r="AZ857" s="312">
        <f>_xll.SRS1Splines.Functions25.Linear_Interp(V_NNG3A!$H$4:$H$12,V_NNG3A!$I$4:$I$12,BF857)</f>
        <v>11.38</v>
      </c>
      <c r="BA857" s="312">
        <f>(AZ857/V_NNG3A!$I$8)*100</f>
        <v>82.166064981949475</v>
      </c>
      <c r="BB857" s="308">
        <f>_xll.SRS1Splines.Functions25.Linear_Interp(V_NNG3A!$H$4:$H$12,V_NNG3A!$J$4:$J$12,BF857)</f>
        <v>0.392413793103501</v>
      </c>
      <c r="BC857" s="308">
        <f>IFERROR((AZ857-V_NNG3A!$J$20) / (V_NNG3A!$J$19-V_NNG3A!$J$20) * 100, 0)</f>
        <v>13.709191663656561</v>
      </c>
      <c r="BD857" s="308">
        <v>1050</v>
      </c>
      <c r="BE857" s="308">
        <v>1047</v>
      </c>
      <c r="BF857" s="374">
        <v>1048</v>
      </c>
      <c r="BG857" s="312">
        <v>0.1176</v>
      </c>
      <c r="BH857" s="372">
        <v>1.8849999999999999E-2</v>
      </c>
      <c r="BI857" s="369"/>
      <c r="BJ857" s="312"/>
      <c r="BK857" s="370">
        <v>0.177634651493599</v>
      </c>
      <c r="BL857" s="370">
        <v>0.17223465149359901</v>
      </c>
      <c r="BM857" s="370">
        <f t="shared" si="9"/>
        <v>5.3999999999999881E-3</v>
      </c>
      <c r="BN857" s="312">
        <f>_xll.SRS1Splines.Functions25.Linear_Interp(V_XNN1!$K$3:$K$8,V_XNN1!$L$3:$L$8,BT857)</f>
        <v>0.20280000000000001</v>
      </c>
      <c r="BO857" s="312">
        <f>(BN857/V_XNN1!$L$7)*100</f>
        <v>96.571428571428569</v>
      </c>
      <c r="BP857" s="312">
        <f>_xll.SRS1Splines.Functions25.Linear_Interp(V_XNN1!$K$3:$K$8,V_XNN1!$M$3:$M$8,BT857)</f>
        <v>4.6799999999999897E-2</v>
      </c>
      <c r="BQ857" s="308">
        <f>IFERROR((BN857 - V_XNN1!$M$16) / (V_XNN1!$M$15- V_XNN1!$M$16) * 100, 0)</f>
        <v>50.139275766016766</v>
      </c>
      <c r="BR857" s="308">
        <v>252</v>
      </c>
      <c r="BS857" s="308">
        <v>249</v>
      </c>
      <c r="BT857" s="374">
        <v>251.6</v>
      </c>
      <c r="BU857" s="312">
        <v>9.6000000000000002E-2</v>
      </c>
      <c r="BV857" s="372">
        <v>2.8027999999999997E-2</v>
      </c>
      <c r="BW857" s="369"/>
      <c r="BX857" s="312"/>
      <c r="BY857" s="370"/>
      <c r="BZ857" s="370"/>
      <c r="CA857" s="370"/>
      <c r="CB857" s="312"/>
      <c r="CC857" s="312"/>
      <c r="CD857" s="308"/>
      <c r="CE857" s="312"/>
      <c r="CF857" s="312"/>
      <c r="CG857" s="312"/>
      <c r="CH857" s="312"/>
      <c r="CI857" s="384"/>
      <c r="CJ857" s="312"/>
      <c r="CK857" s="372"/>
      <c r="CL857" s="369"/>
      <c r="CM857" s="312"/>
      <c r="CN857" s="370"/>
      <c r="CO857" s="370"/>
      <c r="CP857" s="370"/>
      <c r="CQ857" s="312"/>
      <c r="CR857" s="312"/>
      <c r="CS857" s="308"/>
      <c r="CT857" s="312"/>
      <c r="CU857" s="312"/>
      <c r="CV857" s="312"/>
      <c r="CW857" s="312"/>
      <c r="CX857" s="384"/>
      <c r="CY857" s="312"/>
      <c r="CZ857" s="372"/>
    </row>
    <row r="858" spans="1:104" s="1" customFormat="1" hidden="1">
      <c r="A858" s="270">
        <v>45417</v>
      </c>
      <c r="B858" s="380"/>
      <c r="C858" s="381"/>
      <c r="D858" s="382"/>
      <c r="E858" s="382"/>
      <c r="F858" s="382"/>
      <c r="G858" s="312"/>
      <c r="H858" s="308"/>
      <c r="I858" s="308"/>
      <c r="J858" s="308"/>
      <c r="K858" s="308"/>
      <c r="L858" s="308"/>
      <c r="M858" s="371"/>
      <c r="N858" s="371"/>
      <c r="O858" s="312"/>
      <c r="P858" s="383"/>
      <c r="Q858" s="369">
        <v>0</v>
      </c>
      <c r="R858" s="312"/>
      <c r="S858" s="370">
        <v>9.828864000000001E-2</v>
      </c>
      <c r="T858" s="370">
        <v>3.7378</v>
      </c>
      <c r="U858" s="370">
        <v>0</v>
      </c>
      <c r="V858" s="312">
        <f>_xll.SRS1Splines.Functions25.Linear_Interp(V_NK3!$P$8:$P$32,V_NK3!$R$8:$R$32,AC858)</f>
        <v>302.17799119000102</v>
      </c>
      <c r="W858" s="312">
        <f>(V858/V_NK3!$R$28)*100</f>
        <v>55.737265773410947</v>
      </c>
      <c r="X858" s="308">
        <f>V858-V_NK3!$R$8</f>
        <v>245.59933919000102</v>
      </c>
      <c r="Y858" s="308">
        <f>IFERROR((V858 - V_NK3!$V$10) / (V_NK3!$V$9- V_NK3!$V$10) * 100, 0)</f>
        <v>50.579752655117936</v>
      </c>
      <c r="Z858" s="308">
        <v>541.79999999999995</v>
      </c>
      <c r="AA858" s="308">
        <v>521</v>
      </c>
      <c r="AB858" s="312">
        <v>533.77</v>
      </c>
      <c r="AC858" s="371">
        <v>533.83000000000004</v>
      </c>
      <c r="AD858" s="308">
        <v>0.68</v>
      </c>
      <c r="AE858" s="372">
        <v>0.84950000000000003</v>
      </c>
      <c r="AF858" s="373">
        <v>0</v>
      </c>
      <c r="AG858" s="312"/>
      <c r="AH858" s="370">
        <v>3.3964552511999999</v>
      </c>
      <c r="AI858" s="370">
        <v>3.4432860000000005</v>
      </c>
      <c r="AJ858" s="370"/>
      <c r="AK858" s="312">
        <f>_xll.SRS1Splines.Functions25.Linear_Interp(V_NK2!$R$10:$R$21,V_NK2!$T$10:$T$21,AR858)</f>
        <v>62.837600000029703</v>
      </c>
      <c r="AL858" s="312">
        <f>(AK858/V_NK2!$T$18)*100</f>
        <v>88.00784313729649</v>
      </c>
      <c r="AM858" s="308">
        <f>AK858-V_NK2!$T$11</f>
        <v>22.017600000001906</v>
      </c>
      <c r="AN858" s="308">
        <f>IFERROR((AK858 - V_NK2!$X$12) / (V_NK2!$X$11- V_NK2!$X$12) * 100, 0)</f>
        <v>72.000000000009763</v>
      </c>
      <c r="AO858" s="308">
        <v>427</v>
      </c>
      <c r="AP858" s="308">
        <v>420</v>
      </c>
      <c r="AQ858" s="308">
        <v>425.88</v>
      </c>
      <c r="AR858" s="371">
        <v>425.04</v>
      </c>
      <c r="AS858" s="312">
        <v>0.74199999999999999</v>
      </c>
      <c r="AT858" s="372">
        <v>0.8</v>
      </c>
      <c r="AU858" s="369"/>
      <c r="AV858" s="312"/>
      <c r="AW858" s="370">
        <v>0.72111952999999995</v>
      </c>
      <c r="AX858" s="370">
        <v>0.48037879</v>
      </c>
      <c r="AY858" s="370"/>
      <c r="AZ858" s="312">
        <f>_xll.SRS1Splines.Functions25.Linear_Interp(V_NNG3A!$H$4:$H$12,V_NNG3A!$I$4:$I$12,BF858)</f>
        <v>11.4787999999999</v>
      </c>
      <c r="BA858" s="312">
        <f>(AZ858/V_NNG3A!$I$8)*100</f>
        <v>82.879422382670768</v>
      </c>
      <c r="BB858" s="308">
        <f>_xll.SRS1Splines.Functions25.Linear_Interp(V_NNG3A!$H$4:$H$12,V_NNG3A!$J$4:$J$12,BF858)</f>
        <v>0.49121379310341301</v>
      </c>
      <c r="BC858" s="308">
        <f>IFERROR((AZ858-V_NNG3A!$J$20) / (V_NNG3A!$J$19-V_NNG3A!$J$20) * 100, 0)</f>
        <v>17.160823997106789</v>
      </c>
      <c r="BD858" s="308">
        <v>1050</v>
      </c>
      <c r="BE858" s="308">
        <v>1047</v>
      </c>
      <c r="BF858" s="374">
        <v>1048.08</v>
      </c>
      <c r="BG858" s="312">
        <v>0.1176</v>
      </c>
      <c r="BH858" s="372">
        <v>1.427E-2</v>
      </c>
      <c r="BI858" s="369"/>
      <c r="BJ858" s="312"/>
      <c r="BK858" s="370">
        <v>0.22692546230440999</v>
      </c>
      <c r="BL858" s="370">
        <v>0.24672546230441</v>
      </c>
      <c r="BM858" s="370">
        <f t="shared" si="9"/>
        <v>-1.9800000000000012E-2</v>
      </c>
      <c r="BN858" s="312">
        <f>_xll.SRS1Splines.Functions25.Linear_Interp(V_XNN1!$K$3:$K$8,V_XNN1!$L$3:$L$8,BT858)</f>
        <v>0.183</v>
      </c>
      <c r="BO858" s="312">
        <f>(BN858/V_XNN1!$L$7)*100</f>
        <v>87.142857142857139</v>
      </c>
      <c r="BP858" s="312">
        <f>_xll.SRS1Splines.Functions25.Linear_Interp(V_XNN1!$K$3:$K$8,V_XNN1!$M$3:$M$8,BT858)</f>
        <v>2.7E-2</v>
      </c>
      <c r="BQ858" s="308">
        <f>IFERROR((BN858 - V_XNN1!$M$16) / (V_XNN1!$M$15- V_XNN1!$M$16) * 100, 0)</f>
        <v>-11.142061281337021</v>
      </c>
      <c r="BR858" s="308">
        <v>252</v>
      </c>
      <c r="BS858" s="308">
        <v>249</v>
      </c>
      <c r="BT858" s="374">
        <v>250.5</v>
      </c>
      <c r="BU858" s="312">
        <v>9.6000000000000002E-2</v>
      </c>
      <c r="BV858" s="372">
        <v>4.0149999999999998E-2</v>
      </c>
      <c r="BW858" s="369"/>
      <c r="BX858" s="312"/>
      <c r="BY858" s="370"/>
      <c r="BZ858" s="370"/>
      <c r="CA858" s="370"/>
      <c r="CB858" s="312"/>
      <c r="CC858" s="312"/>
      <c r="CD858" s="308"/>
      <c r="CE858" s="312"/>
      <c r="CF858" s="312"/>
      <c r="CG858" s="312"/>
      <c r="CH858" s="312"/>
      <c r="CI858" s="384"/>
      <c r="CJ858" s="312"/>
      <c r="CK858" s="372"/>
      <c r="CL858" s="369"/>
      <c r="CM858" s="312"/>
      <c r="CN858" s="370"/>
      <c r="CO858" s="370"/>
      <c r="CP858" s="370"/>
      <c r="CQ858" s="312"/>
      <c r="CR858" s="312"/>
      <c r="CS858" s="308"/>
      <c r="CT858" s="312"/>
      <c r="CU858" s="312"/>
      <c r="CV858" s="312"/>
      <c r="CW858" s="312"/>
      <c r="CX858" s="384"/>
      <c r="CY858" s="312"/>
      <c r="CZ858" s="372"/>
    </row>
    <row r="859" spans="1:104" s="1" customFormat="1" hidden="1">
      <c r="A859" s="270">
        <v>45418</v>
      </c>
      <c r="B859" s="380"/>
      <c r="C859" s="381"/>
      <c r="D859" s="382"/>
      <c r="E859" s="382"/>
      <c r="F859" s="382"/>
      <c r="G859" s="312"/>
      <c r="H859" s="308"/>
      <c r="I859" s="308"/>
      <c r="J859" s="308"/>
      <c r="K859" s="308"/>
      <c r="L859" s="308"/>
      <c r="M859" s="371"/>
      <c r="N859" s="371"/>
      <c r="O859" s="312"/>
      <c r="P859" s="383"/>
      <c r="Q859" s="369">
        <v>0</v>
      </c>
      <c r="R859" s="312"/>
      <c r="S859" s="370">
        <v>8.7782399999999997E-2</v>
      </c>
      <c r="T859" s="370">
        <v>2.4834480000000001</v>
      </c>
      <c r="U859" s="370">
        <v>0</v>
      </c>
      <c r="V859" s="312">
        <f>_xll.SRS1Splines.Functions25.Linear_Interp(V_NK3!$P$8:$P$32,V_NK3!$R$8:$R$32,AC859)</f>
        <v>299.96453574999998</v>
      </c>
      <c r="W859" s="312">
        <f>(V859/V_NK3!$R$28)*100</f>
        <v>55.328989996438928</v>
      </c>
      <c r="X859" s="308">
        <f>V859-V_NK3!$R$8</f>
        <v>243.38588374999998</v>
      </c>
      <c r="Y859" s="308">
        <f>IFERROR((V859 - V_NK3!$V$10) / (V_NK3!$V$9- V_NK3!$V$10) * 100, 0)</f>
        <v>50.123904406349787</v>
      </c>
      <c r="Z859" s="308">
        <v>541.79999999999995</v>
      </c>
      <c r="AA859" s="308">
        <v>521</v>
      </c>
      <c r="AB859" s="312">
        <v>533.63</v>
      </c>
      <c r="AC859" s="371">
        <v>533.75</v>
      </c>
      <c r="AD859" s="308">
        <v>0.68</v>
      </c>
      <c r="AE859" s="372">
        <v>0.56441999999999992</v>
      </c>
      <c r="AF859" s="373">
        <v>0</v>
      </c>
      <c r="AG859" s="312"/>
      <c r="AH859" s="370">
        <v>2.264071392</v>
      </c>
      <c r="AI859" s="370">
        <v>2.8694357999999998</v>
      </c>
      <c r="AJ859" s="370"/>
      <c r="AK859" s="312">
        <f>_xll.SRS1Splines.Functions25.Linear_Interp(V_NK2!$R$10:$R$21,V_NK2!$T$10:$T$21,AR859)</f>
        <v>62.138628571458298</v>
      </c>
      <c r="AL859" s="312">
        <f>(AK859/V_NK2!$T$18)*100</f>
        <v>87.028891556664277</v>
      </c>
      <c r="AM859" s="308">
        <f>AK859-V_NK2!$T$11</f>
        <v>21.318628571430501</v>
      </c>
      <c r="AN859" s="308">
        <f>IFERROR((AK859 - V_NK2!$X$12) / (V_NK2!$X$11- V_NK2!$X$12) * 100, 0)</f>
        <v>69.714285714295443</v>
      </c>
      <c r="AO859" s="308">
        <v>427</v>
      </c>
      <c r="AP859" s="308">
        <v>420</v>
      </c>
      <c r="AQ859" s="308">
        <v>424.55</v>
      </c>
      <c r="AR859" s="371">
        <v>424.88</v>
      </c>
      <c r="AS859" s="312">
        <v>0.74199999999999999</v>
      </c>
      <c r="AT859" s="372">
        <v>0.66</v>
      </c>
      <c r="AU859" s="369"/>
      <c r="AV859" s="312"/>
      <c r="AW859" s="370">
        <v>1.5248463800000001</v>
      </c>
      <c r="AX859" s="370">
        <v>0.68225378999999997</v>
      </c>
      <c r="AY859" s="370"/>
      <c r="AZ859" s="312">
        <f>_xll.SRS1Splines.Functions25.Linear_Interp(V_NNG3A!$H$4:$H$12,V_NNG3A!$I$4:$I$12,BF859)</f>
        <v>11.824599999999901</v>
      </c>
      <c r="BA859" s="312">
        <f>(AZ859/V_NNG3A!$I$8)*100</f>
        <v>85.376173285197837</v>
      </c>
      <c r="BB859" s="308">
        <f>_xll.SRS1Splines.Functions25.Linear_Interp(V_NNG3A!$H$4:$H$12,V_NNG3A!$J$4:$J$12,BF859)</f>
        <v>0.83701379310338397</v>
      </c>
      <c r="BC859" s="308">
        <f>IFERROR((AZ859-V_NNG3A!$J$20) / (V_NNG3A!$J$19-V_NNG3A!$J$20) * 100, 0)</f>
        <v>29.241537164194892</v>
      </c>
      <c r="BD859" s="308">
        <v>1050</v>
      </c>
      <c r="BE859" s="308">
        <v>1047</v>
      </c>
      <c r="BF859" s="374">
        <v>1048.3599999999999</v>
      </c>
      <c r="BG859" s="312">
        <v>0.1176</v>
      </c>
      <c r="BH859" s="372">
        <v>1.915E-2</v>
      </c>
      <c r="BI859" s="369"/>
      <c r="BJ859" s="312"/>
      <c r="BK859" s="370">
        <v>0.150566543385491</v>
      </c>
      <c r="BL859" s="370">
        <v>0.148766543385491</v>
      </c>
      <c r="BM859" s="370">
        <f t="shared" si="9"/>
        <v>1.799999999999996E-3</v>
      </c>
      <c r="BN859" s="312">
        <f>_xll.SRS1Splines.Functions25.Linear_Interp(V_XNN1!$K$3:$K$8,V_XNN1!$L$3:$L$8,BT859)</f>
        <v>0.18479999999999999</v>
      </c>
      <c r="BO859" s="312">
        <f>(BN859/V_XNN1!$L$7)*100</f>
        <v>88</v>
      </c>
      <c r="BP859" s="312">
        <f>_xll.SRS1Splines.Functions25.Linear_Interp(V_XNN1!$K$3:$K$8,V_XNN1!$M$3:$M$8,BT859)</f>
        <v>2.8799999999999899E-2</v>
      </c>
      <c r="BQ859" s="308">
        <f>IFERROR((BN859 - V_XNN1!$M$16) / (V_XNN1!$M$15- V_XNN1!$M$16) * 100, 0)</f>
        <v>-5.5710306406685106</v>
      </c>
      <c r="BR859" s="308">
        <v>252</v>
      </c>
      <c r="BS859" s="308">
        <v>249</v>
      </c>
      <c r="BT859" s="374">
        <v>250.6</v>
      </c>
      <c r="BU859" s="312">
        <v>9.6000000000000002E-2</v>
      </c>
      <c r="BV859" s="372">
        <v>2.4209000000000001E-2</v>
      </c>
      <c r="BW859" s="369"/>
      <c r="BX859" s="312"/>
      <c r="BY859" s="370"/>
      <c r="BZ859" s="370"/>
      <c r="CA859" s="370"/>
      <c r="CB859" s="312"/>
      <c r="CC859" s="312"/>
      <c r="CD859" s="308"/>
      <c r="CE859" s="312"/>
      <c r="CF859" s="312"/>
      <c r="CG859" s="312"/>
      <c r="CH859" s="312"/>
      <c r="CI859" s="384"/>
      <c r="CJ859" s="312"/>
      <c r="CK859" s="372"/>
      <c r="CL859" s="369"/>
      <c r="CM859" s="312"/>
      <c r="CN859" s="370"/>
      <c r="CO859" s="370"/>
      <c r="CP859" s="370"/>
      <c r="CQ859" s="312"/>
      <c r="CR859" s="312"/>
      <c r="CS859" s="308"/>
      <c r="CT859" s="312"/>
      <c r="CU859" s="312"/>
      <c r="CV859" s="312"/>
      <c r="CW859" s="312"/>
      <c r="CX859" s="384"/>
      <c r="CY859" s="312"/>
      <c r="CZ859" s="372"/>
    </row>
    <row r="860" spans="1:104" s="1" customFormat="1" hidden="1">
      <c r="A860" s="270">
        <v>45419</v>
      </c>
      <c r="B860" s="380"/>
      <c r="C860" s="381"/>
      <c r="D860" s="382"/>
      <c r="E860" s="382"/>
      <c r="F860" s="382"/>
      <c r="G860" s="312"/>
      <c r="H860" s="308"/>
      <c r="I860" s="308"/>
      <c r="J860" s="308"/>
      <c r="K860" s="308"/>
      <c r="L860" s="308"/>
      <c r="M860" s="371"/>
      <c r="N860" s="371"/>
      <c r="O860" s="312"/>
      <c r="P860" s="383"/>
      <c r="Q860" s="369">
        <v>0</v>
      </c>
      <c r="R860" s="312"/>
      <c r="S860" s="370">
        <v>0.11954304</v>
      </c>
      <c r="T860" s="370">
        <v>4.6086920000000013</v>
      </c>
      <c r="U860" s="370">
        <v>0</v>
      </c>
      <c r="V860" s="312">
        <f>_xll.SRS1Splines.Functions25.Linear_Interp(V_NK3!$P$8:$P$32,V_NK3!$R$8:$R$32,AC860)</f>
        <v>295.26094294000097</v>
      </c>
      <c r="W860" s="312">
        <f>(V860/V_NK3!$R$28)*100</f>
        <v>54.461403970373986</v>
      </c>
      <c r="X860" s="308">
        <f>V860-V_NK3!$R$8</f>
        <v>238.68229094000097</v>
      </c>
      <c r="Y860" s="308">
        <f>IFERROR((V860 - V_NK3!$V$10) / (V_NK3!$V$9- V_NK3!$V$10) * 100, 0)</f>
        <v>49.155226877718114</v>
      </c>
      <c r="Z860" s="308">
        <v>541.79999999999995</v>
      </c>
      <c r="AA860" s="308">
        <v>521</v>
      </c>
      <c r="AB860" s="312">
        <v>533.48</v>
      </c>
      <c r="AC860" s="371">
        <v>533.58000000000004</v>
      </c>
      <c r="AD860" s="308">
        <v>0.68</v>
      </c>
      <c r="AE860" s="372">
        <v>1.0474300000000001</v>
      </c>
      <c r="AF860" s="373">
        <v>0</v>
      </c>
      <c r="AG860" s="312"/>
      <c r="AH860" s="370">
        <v>4.1872720032000004</v>
      </c>
      <c r="AI860" s="370">
        <v>5.1033234000000007</v>
      </c>
      <c r="AJ860" s="370"/>
      <c r="AK860" s="312">
        <f>_xll.SRS1Splines.Functions25.Linear_Interp(V_NK2!$R$10:$R$21,V_NK2!$T$10:$T$21,AR860)</f>
        <v>61.177542857172597</v>
      </c>
      <c r="AL860" s="312">
        <f>(AK860/V_NK2!$T$18)*100</f>
        <v>85.682833133294949</v>
      </c>
      <c r="AM860" s="308">
        <f>AK860-V_NK2!$T$11</f>
        <v>20.3575428571448</v>
      </c>
      <c r="AN860" s="308">
        <f>IFERROR((AK860 - V_NK2!$X$12) / (V_NK2!$X$11- V_NK2!$X$12) * 100, 0)</f>
        <v>66.57142857143819</v>
      </c>
      <c r="AO860" s="308">
        <v>427</v>
      </c>
      <c r="AP860" s="308">
        <v>420</v>
      </c>
      <c r="AQ860" s="308">
        <v>424.5</v>
      </c>
      <c r="AR860" s="371">
        <v>424.66</v>
      </c>
      <c r="AS860" s="312">
        <v>0.74199999999999999</v>
      </c>
      <c r="AT860" s="372">
        <v>1.18</v>
      </c>
      <c r="AU860" s="369"/>
      <c r="AV860" s="312"/>
      <c r="AW860" s="370">
        <v>0.81966539999999999</v>
      </c>
      <c r="AX860" s="370">
        <v>0.63910984999999998</v>
      </c>
      <c r="AY860" s="370"/>
      <c r="AZ860" s="312">
        <f>_xll.SRS1Splines.Functions25.Linear_Interp(V_NNG3A!$H$4:$H$12,V_NNG3A!$I$4:$I$12,BF860)</f>
        <v>11.898700000000099</v>
      </c>
      <c r="BA860" s="312">
        <f>(AZ860/V_NNG3A!$I$8)*100</f>
        <v>85.911191335740796</v>
      </c>
      <c r="BB860" s="308">
        <f>_xll.SRS1Splines.Functions25.Linear_Interp(V_NNG3A!$H$4:$H$12,V_NNG3A!$J$4:$J$12,BF860)</f>
        <v>0.91111379310359897</v>
      </c>
      <c r="BC860" s="308">
        <f>IFERROR((AZ860-V_NNG3A!$J$20) / (V_NNG3A!$J$19-V_NNG3A!$J$20) * 100, 0)</f>
        <v>31.830261414292131</v>
      </c>
      <c r="BD860" s="308">
        <v>1050</v>
      </c>
      <c r="BE860" s="308">
        <v>1047</v>
      </c>
      <c r="BF860" s="374">
        <v>1048.42</v>
      </c>
      <c r="BG860" s="312">
        <v>0.1176</v>
      </c>
      <c r="BH860" s="372">
        <v>1.8849999999999999E-2</v>
      </c>
      <c r="BI860" s="369"/>
      <c r="BJ860" s="312"/>
      <c r="BK860" s="370">
        <v>0.18992944523470801</v>
      </c>
      <c r="BL860" s="370">
        <v>0.179129445234708</v>
      </c>
      <c r="BM860" s="370">
        <f t="shared" si="9"/>
        <v>1.0800000000000004E-2</v>
      </c>
      <c r="BN860" s="312">
        <f>_xll.SRS1Splines.Functions25.Linear_Interp(V_XNN1!$K$3:$K$8,V_XNN1!$L$3:$L$8,BT860)</f>
        <v>0.1956</v>
      </c>
      <c r="BO860" s="312">
        <f>(BN860/V_XNN1!$L$7)*100</f>
        <v>93.142857142857153</v>
      </c>
      <c r="BP860" s="312">
        <f>_xll.SRS1Splines.Functions25.Linear_Interp(V_XNN1!$K$3:$K$8,V_XNN1!$M$3:$M$8,BT860)</f>
        <v>3.9599999999999802E-2</v>
      </c>
      <c r="BQ860" s="308">
        <f>IFERROR((BN860 - V_XNN1!$M$16) / (V_XNN1!$M$15- V_XNN1!$M$16) * 100, 0)</f>
        <v>27.855153203342635</v>
      </c>
      <c r="BR860" s="308">
        <v>252</v>
      </c>
      <c r="BS860" s="308">
        <v>249</v>
      </c>
      <c r="BT860" s="374">
        <v>251.2</v>
      </c>
      <c r="BU860" s="312">
        <v>9.6000000000000002E-2</v>
      </c>
      <c r="BV860" s="372">
        <v>2.9149999999999999E-2</v>
      </c>
      <c r="BW860" s="369"/>
      <c r="BX860" s="312"/>
      <c r="BY860" s="370"/>
      <c r="BZ860" s="370"/>
      <c r="CA860" s="370"/>
      <c r="CB860" s="312"/>
      <c r="CC860" s="312"/>
      <c r="CD860" s="308"/>
      <c r="CE860" s="312"/>
      <c r="CF860" s="312"/>
      <c r="CG860" s="312"/>
      <c r="CH860" s="312"/>
      <c r="CI860" s="384"/>
      <c r="CJ860" s="312"/>
      <c r="CK860" s="372"/>
      <c r="CL860" s="369"/>
      <c r="CM860" s="312"/>
      <c r="CN860" s="370"/>
      <c r="CO860" s="370"/>
      <c r="CP860" s="370"/>
      <c r="CQ860" s="312"/>
      <c r="CR860" s="312"/>
      <c r="CS860" s="308"/>
      <c r="CT860" s="312"/>
      <c r="CU860" s="312"/>
      <c r="CV860" s="312"/>
      <c r="CW860" s="312"/>
      <c r="CX860" s="384"/>
      <c r="CY860" s="312"/>
      <c r="CZ860" s="372"/>
    </row>
    <row r="861" spans="1:104" s="1" customFormat="1" hidden="1">
      <c r="A861" s="270">
        <v>45420</v>
      </c>
      <c r="B861" s="380"/>
      <c r="C861" s="381"/>
      <c r="D861" s="382"/>
      <c r="E861" s="382"/>
      <c r="F861" s="382"/>
      <c r="G861" s="312"/>
      <c r="H861" s="308"/>
      <c r="I861" s="308"/>
      <c r="J861" s="308"/>
      <c r="K861" s="308"/>
      <c r="L861" s="308"/>
      <c r="M861" s="371"/>
      <c r="N861" s="371"/>
      <c r="O861" s="312"/>
      <c r="P861" s="383"/>
      <c r="Q861" s="369">
        <v>0</v>
      </c>
      <c r="R861" s="312"/>
      <c r="S861" s="370">
        <v>0.12982031999999999</v>
      </c>
      <c r="T861" s="370">
        <v>2.2587839999999999</v>
      </c>
      <c r="U861" s="370">
        <v>0</v>
      </c>
      <c r="V861" s="312">
        <f>_xll.SRS1Splines.Functions25.Linear_Interp(V_NK3!$P$8:$P$32,V_NK3!$R$8:$R$32,AC861)</f>
        <v>293.04748749999999</v>
      </c>
      <c r="W861" s="312">
        <f>(V861/V_NK3!$R$28)*100</f>
        <v>54.053128193401989</v>
      </c>
      <c r="X861" s="308">
        <f>V861-V_NK3!$R$8</f>
        <v>236.46883549999998</v>
      </c>
      <c r="Y861" s="308">
        <f>IFERROR((V861 - V_NK3!$V$10) / (V_NK3!$V$9- V_NK3!$V$10) * 100, 0)</f>
        <v>48.699378628949972</v>
      </c>
      <c r="Z861" s="308">
        <v>541.79999999999995</v>
      </c>
      <c r="AA861" s="308">
        <v>521</v>
      </c>
      <c r="AB861" s="312">
        <v>533.34</v>
      </c>
      <c r="AC861" s="371">
        <v>533.5</v>
      </c>
      <c r="AD861" s="308">
        <v>0.68</v>
      </c>
      <c r="AE861" s="372">
        <v>0.51336000000000004</v>
      </c>
      <c r="AF861" s="373">
        <v>0</v>
      </c>
      <c r="AG861" s="312"/>
      <c r="AH861" s="370">
        <v>2.0757463056000001</v>
      </c>
      <c r="AI861" s="370">
        <v>2.5932059999999995</v>
      </c>
      <c r="AJ861" s="370"/>
      <c r="AK861" s="312">
        <f>_xll.SRS1Splines.Functions25.Linear_Interp(V_NK2!$R$10:$R$21,V_NK2!$T$10:$T$21,AR861)</f>
        <v>60.653314285743903</v>
      </c>
      <c r="AL861" s="312">
        <f>(AK861/V_NK2!$T$18)*100</f>
        <v>84.94861944782059</v>
      </c>
      <c r="AM861" s="308">
        <f>AK861-V_NK2!$T$11</f>
        <v>19.833314285716106</v>
      </c>
      <c r="AN861" s="308">
        <f>IFERROR((AK861 - V_NK2!$X$12) / (V_NK2!$X$11- V_NK2!$X$12) * 100, 0)</f>
        <v>64.857142857151999</v>
      </c>
      <c r="AO861" s="308">
        <v>427</v>
      </c>
      <c r="AP861" s="308">
        <v>420</v>
      </c>
      <c r="AQ861" s="308">
        <v>424.46</v>
      </c>
      <c r="AR861" s="371">
        <v>424.54</v>
      </c>
      <c r="AS861" s="312">
        <v>0.74199999999999999</v>
      </c>
      <c r="AT861" s="372">
        <v>0.6</v>
      </c>
      <c r="AU861" s="369"/>
      <c r="AV861" s="312"/>
      <c r="AW861" s="370">
        <v>0.81632996999999996</v>
      </c>
      <c r="AX861" s="370">
        <v>0.33484848</v>
      </c>
      <c r="AY861" s="370"/>
      <c r="AZ861" s="312">
        <f>_xll.SRS1Splines.Functions25.Linear_Interp(V_NNG3A!$H$4:$H$12,V_NNG3A!$I$4:$I$12,BF861)</f>
        <v>12.0962999999999</v>
      </c>
      <c r="BA861" s="312">
        <f>(AZ861/V_NNG3A!$I$8)*100</f>
        <v>87.337906137183396</v>
      </c>
      <c r="BB861" s="308">
        <f>_xll.SRS1Splines.Functions25.Linear_Interp(V_NNG3A!$H$4:$H$12,V_NNG3A!$J$4:$J$12,BF861)</f>
        <v>1.1087137931034201</v>
      </c>
      <c r="BC861" s="308">
        <f>IFERROR((AZ861-V_NNG3A!$J$20) / (V_NNG3A!$J$19-V_NNG3A!$J$20) * 100, 0)</f>
        <v>38.73352608119265</v>
      </c>
      <c r="BD861" s="308">
        <v>1050</v>
      </c>
      <c r="BE861" s="308">
        <v>1047</v>
      </c>
      <c r="BF861" s="374">
        <v>1048.58</v>
      </c>
      <c r="BG861" s="312">
        <v>0.1176</v>
      </c>
      <c r="BH861" s="372">
        <v>1.4030000000000001E-2</v>
      </c>
      <c r="BI861" s="369"/>
      <c r="BJ861" s="312"/>
      <c r="BK861" s="370">
        <v>0.35537735419630201</v>
      </c>
      <c r="BL861" s="370">
        <v>0.35717735419630203</v>
      </c>
      <c r="BM861" s="370">
        <f t="shared" si="9"/>
        <v>-1.8000000000000238E-3</v>
      </c>
      <c r="BN861" s="312">
        <f>_xll.SRS1Splines.Functions25.Linear_Interp(V_XNN1!$K$3:$K$8,V_XNN1!$L$3:$L$8,BT861)</f>
        <v>0.1938</v>
      </c>
      <c r="BO861" s="312">
        <f>(BN861/V_XNN1!$L$7)*100</f>
        <v>92.285714285714292</v>
      </c>
      <c r="BP861" s="312">
        <f>_xll.SRS1Splines.Functions25.Linear_Interp(V_XNN1!$K$3:$K$8,V_XNN1!$M$3:$M$8,BT861)</f>
        <v>3.7799999999999903E-2</v>
      </c>
      <c r="BQ861" s="308">
        <f>IFERROR((BN861 - V_XNN1!$M$16) / (V_XNN1!$M$15- V_XNN1!$M$16) * 100, 0)</f>
        <v>22.284122562674128</v>
      </c>
      <c r="BR861" s="308">
        <v>252</v>
      </c>
      <c r="BS861" s="308">
        <v>249</v>
      </c>
      <c r="BT861" s="374">
        <v>251.1</v>
      </c>
      <c r="BU861" s="312">
        <v>9.6000000000000002E-2</v>
      </c>
      <c r="BV861" s="372">
        <v>5.8124000000000002E-2</v>
      </c>
      <c r="BW861" s="369"/>
      <c r="BX861" s="312"/>
      <c r="BY861" s="370"/>
      <c r="BZ861" s="370"/>
      <c r="CA861" s="370"/>
      <c r="CB861" s="312"/>
      <c r="CC861" s="312"/>
      <c r="CD861" s="308"/>
      <c r="CE861" s="312"/>
      <c r="CF861" s="312"/>
      <c r="CG861" s="312"/>
      <c r="CH861" s="312"/>
      <c r="CI861" s="384"/>
      <c r="CJ861" s="312"/>
      <c r="CK861" s="372"/>
      <c r="CL861" s="369"/>
      <c r="CM861" s="312"/>
      <c r="CN861" s="370"/>
      <c r="CO861" s="370"/>
      <c r="CP861" s="370"/>
      <c r="CQ861" s="312"/>
      <c r="CR861" s="312"/>
      <c r="CS861" s="308"/>
      <c r="CT861" s="312"/>
      <c r="CU861" s="312"/>
      <c r="CV861" s="312"/>
      <c r="CW861" s="312"/>
      <c r="CX861" s="384"/>
      <c r="CY861" s="312"/>
      <c r="CZ861" s="372"/>
    </row>
    <row r="862" spans="1:104" s="1" customFormat="1" hidden="1">
      <c r="A862" s="270">
        <v>45421</v>
      </c>
      <c r="B862" s="380"/>
      <c r="C862" s="381"/>
      <c r="D862" s="382"/>
      <c r="E862" s="382"/>
      <c r="F862" s="382"/>
      <c r="G862" s="312"/>
      <c r="H862" s="308"/>
      <c r="I862" s="308"/>
      <c r="J862" s="308"/>
      <c r="K862" s="308"/>
      <c r="L862" s="308"/>
      <c r="M862" s="371"/>
      <c r="N862" s="371"/>
      <c r="O862" s="312"/>
      <c r="P862" s="383"/>
      <c r="Q862" s="369">
        <v>11.6</v>
      </c>
      <c r="R862" s="312"/>
      <c r="S862" s="370">
        <v>0.12328847999999999</v>
      </c>
      <c r="T862" s="370">
        <v>3.6831960000000006</v>
      </c>
      <c r="U862" s="370">
        <v>0</v>
      </c>
      <c r="V862" s="312">
        <f>_xll.SRS1Splines.Functions25.Linear_Interp(V_NK3!$P$8:$P$32,V_NK3!$R$8:$R$32,AC862)</f>
        <v>288.89725855000103</v>
      </c>
      <c r="W862" s="312">
        <f>(V862/V_NK3!$R$28)*100</f>
        <v>53.287611111580013</v>
      </c>
      <c r="X862" s="308">
        <f>V862-V_NK3!$R$8</f>
        <v>232.31860655000102</v>
      </c>
      <c r="Y862" s="308">
        <f>IFERROR((V862 - V_NK3!$V$10) / (V_NK3!$V$9- V_NK3!$V$10) * 100, 0)</f>
        <v>47.844663162510301</v>
      </c>
      <c r="Z862" s="308">
        <v>541.79999999999995</v>
      </c>
      <c r="AA862" s="308">
        <v>521</v>
      </c>
      <c r="AB862" s="312">
        <v>533.20000000000005</v>
      </c>
      <c r="AC862" s="371">
        <v>533.35</v>
      </c>
      <c r="AD862" s="308">
        <v>0.68</v>
      </c>
      <c r="AE862" s="372">
        <v>0.83709</v>
      </c>
      <c r="AF862" s="373">
        <v>5.6</v>
      </c>
      <c r="AG862" s="312"/>
      <c r="AH862" s="370">
        <v>3.3555615984000005</v>
      </c>
      <c r="AI862" s="370">
        <v>3.3837299999999999</v>
      </c>
      <c r="AJ862" s="370"/>
      <c r="AK862" s="312">
        <f>_xll.SRS1Splines.Functions25.Linear_Interp(V_NK2!$R$10:$R$21,V_NK2!$T$10:$T$21,AR862)</f>
        <v>60.609628571458003</v>
      </c>
      <c r="AL862" s="312">
        <f>(AK862/V_NK2!$T$18)*100</f>
        <v>84.887434974030811</v>
      </c>
      <c r="AM862" s="308">
        <f>AK862-V_NK2!$T$11</f>
        <v>19.789628571430207</v>
      </c>
      <c r="AN862" s="308">
        <f>IFERROR((AK862 - V_NK2!$X$12) / (V_NK2!$X$11- V_NK2!$X$12) * 100, 0)</f>
        <v>64.714285714294235</v>
      </c>
      <c r="AO862" s="308">
        <v>427</v>
      </c>
      <c r="AP862" s="308">
        <v>420</v>
      </c>
      <c r="AQ862" s="308">
        <v>424.38</v>
      </c>
      <c r="AR862" s="371">
        <v>424.53</v>
      </c>
      <c r="AS862" s="312">
        <v>0.74199999999999999</v>
      </c>
      <c r="AT862" s="372">
        <v>0.78</v>
      </c>
      <c r="AU862" s="369"/>
      <c r="AV862" s="312"/>
      <c r="AW862" s="370">
        <v>2.8006481499999998</v>
      </c>
      <c r="AX862" s="370">
        <v>0.69416666999999999</v>
      </c>
      <c r="AY862" s="370"/>
      <c r="AZ862" s="312">
        <f>_xll.SRS1Splines.Functions25.Linear_Interp(V_NNG3A!$H$4:$H$12,V_NNG3A!$I$4:$I$12,BF862)</f>
        <v>12.960800000000001</v>
      </c>
      <c r="BA862" s="312">
        <f>(AZ862/V_NNG3A!$I$8)*100</f>
        <v>93.579783393501813</v>
      </c>
      <c r="BB862" s="308">
        <f>_xll.SRS1Splines.Functions25.Linear_Interp(V_NNG3A!$H$4:$H$12,V_NNG3A!$J$4:$J$12,BF862)</f>
        <v>1.9732137931034801</v>
      </c>
      <c r="BC862" s="308">
        <f>IFERROR((AZ862-V_NNG3A!$J$20) / (V_NNG3A!$J$19-V_NNG3A!$J$20) * 100, 0)</f>
        <v>68.935308998916383</v>
      </c>
      <c r="BD862" s="308">
        <v>1050</v>
      </c>
      <c r="BE862" s="308">
        <v>1047</v>
      </c>
      <c r="BF862" s="374">
        <v>1049.28</v>
      </c>
      <c r="BG862" s="312">
        <v>0.1176</v>
      </c>
      <c r="BH862" s="372">
        <v>2.1319999999999999E-2</v>
      </c>
      <c r="BI862" s="369"/>
      <c r="BJ862" s="312"/>
      <c r="BK862" s="370">
        <v>0.195962901849218</v>
      </c>
      <c r="BL862" s="370">
        <v>0.181562901849218</v>
      </c>
      <c r="BM862" s="370">
        <f t="shared" ref="BM862:BM925" si="10">BK862-BL862</f>
        <v>1.4399999999999996E-2</v>
      </c>
      <c r="BN862" s="312">
        <f>_xll.SRS1Splines.Functions25.Linear_Interp(V_XNN1!$K$3:$K$8,V_XNN1!$L$3:$L$8,BT862)</f>
        <v>0.2082</v>
      </c>
      <c r="BO862" s="312">
        <f>(BN862/V_XNN1!$L$7)*100</f>
        <v>99.142857142857139</v>
      </c>
      <c r="BP862" s="312">
        <f>_xll.SRS1Splines.Functions25.Linear_Interp(V_XNN1!$K$3:$K$8,V_XNN1!$M$3:$M$8,BT862)</f>
        <v>5.22000000000001E-2</v>
      </c>
      <c r="BQ862" s="308">
        <f>IFERROR((BN862 - V_XNN1!$M$16) / (V_XNN1!$M$15- V_XNN1!$M$16) * 100, 0)</f>
        <v>66.852367688022298</v>
      </c>
      <c r="BR862" s="308">
        <v>252</v>
      </c>
      <c r="BS862" s="308">
        <v>249</v>
      </c>
      <c r="BT862" s="374">
        <v>251.9</v>
      </c>
      <c r="BU862" s="312">
        <v>0.111</v>
      </c>
      <c r="BV862" s="372">
        <v>2.9545999999999999E-2</v>
      </c>
      <c r="BW862" s="369"/>
      <c r="BX862" s="312"/>
      <c r="BY862" s="370"/>
      <c r="BZ862" s="370"/>
      <c r="CA862" s="370"/>
      <c r="CB862" s="312"/>
      <c r="CC862" s="312"/>
      <c r="CD862" s="308"/>
      <c r="CE862" s="312"/>
      <c r="CF862" s="312"/>
      <c r="CG862" s="312"/>
      <c r="CH862" s="312"/>
      <c r="CI862" s="384"/>
      <c r="CJ862" s="312"/>
      <c r="CK862" s="372"/>
      <c r="CL862" s="369"/>
      <c r="CM862" s="312"/>
      <c r="CN862" s="370"/>
      <c r="CO862" s="370"/>
      <c r="CP862" s="370"/>
      <c r="CQ862" s="312"/>
      <c r="CR862" s="312"/>
      <c r="CS862" s="308"/>
      <c r="CT862" s="312"/>
      <c r="CU862" s="312"/>
      <c r="CV862" s="312"/>
      <c r="CW862" s="312"/>
      <c r="CX862" s="384"/>
      <c r="CY862" s="312"/>
      <c r="CZ862" s="372"/>
    </row>
    <row r="863" spans="1:104" s="1" customFormat="1" hidden="1">
      <c r="A863" s="270">
        <v>45422</v>
      </c>
      <c r="B863" s="380"/>
      <c r="C863" s="381"/>
      <c r="D863" s="382"/>
      <c r="E863" s="382"/>
      <c r="F863" s="382"/>
      <c r="G863" s="312"/>
      <c r="H863" s="308"/>
      <c r="I863" s="308"/>
      <c r="J863" s="308"/>
      <c r="K863" s="308"/>
      <c r="L863" s="308"/>
      <c r="M863" s="371"/>
      <c r="N863" s="371"/>
      <c r="O863" s="312"/>
      <c r="P863" s="383"/>
      <c r="Q863" s="369">
        <v>0</v>
      </c>
      <c r="R863" s="312"/>
      <c r="S863" s="370">
        <v>0.11908944000000002</v>
      </c>
      <c r="T863" s="370">
        <v>2.4721400000000004</v>
      </c>
      <c r="U863" s="370">
        <v>0</v>
      </c>
      <c r="V863" s="312">
        <f>_xll.SRS1Splines.Functions25.Linear_Interp(V_NK3!$P$8:$P$32,V_NK3!$R$8:$R$32,AC863)</f>
        <v>286.13043924999999</v>
      </c>
      <c r="W863" s="312">
        <f>(V863/V_NK3!$R$28)*100</f>
        <v>52.777266390365043</v>
      </c>
      <c r="X863" s="308">
        <f>V863-V_NK3!$R$8</f>
        <v>229.55178724999999</v>
      </c>
      <c r="Y863" s="308">
        <f>IFERROR((V863 - V_NK3!$V$10) / (V_NK3!$V$9- V_NK3!$V$10) * 100, 0)</f>
        <v>47.274852851550165</v>
      </c>
      <c r="Z863" s="308">
        <v>541.79999999999995</v>
      </c>
      <c r="AA863" s="308">
        <v>521</v>
      </c>
      <c r="AB863" s="312">
        <v>533.05999999999995</v>
      </c>
      <c r="AC863" s="371">
        <v>533.25</v>
      </c>
      <c r="AD863" s="308">
        <v>0.68</v>
      </c>
      <c r="AE863" s="372">
        <v>0.56185000000000007</v>
      </c>
      <c r="AF863" s="373">
        <v>0</v>
      </c>
      <c r="AG863" s="312"/>
      <c r="AH863" s="370">
        <v>2.2642255152000001</v>
      </c>
      <c r="AI863" s="370">
        <v>2.7719580000000001</v>
      </c>
      <c r="AJ863" s="370"/>
      <c r="AK863" s="312">
        <f>_xll.SRS1Splines.Functions25.Linear_Interp(V_NK2!$R$10:$R$21,V_NK2!$T$10:$T$21,AR863)</f>
        <v>59.998028571458001</v>
      </c>
      <c r="AL863" s="312">
        <f>(AK863/V_NK2!$T$18)*100</f>
        <v>84.030852340977574</v>
      </c>
      <c r="AM863" s="308">
        <f>AK863-V_NK2!$T$11</f>
        <v>19.178028571430204</v>
      </c>
      <c r="AN863" s="308">
        <f>IFERROR((AK863 - V_NK2!$X$12) / (V_NK2!$X$11- V_NK2!$X$12) * 100, 0)</f>
        <v>62.714285714294128</v>
      </c>
      <c r="AO863" s="308">
        <v>427</v>
      </c>
      <c r="AP863" s="308">
        <v>420</v>
      </c>
      <c r="AQ863" s="308">
        <v>424.32</v>
      </c>
      <c r="AR863" s="371">
        <v>424.39</v>
      </c>
      <c r="AS863" s="312">
        <v>0.74199999999999999</v>
      </c>
      <c r="AT863" s="372">
        <v>0.64</v>
      </c>
      <c r="AU863" s="369"/>
      <c r="AV863" s="312"/>
      <c r="AW863" s="370">
        <v>2.6687015999999999</v>
      </c>
      <c r="AX863" s="370">
        <v>1.9768939400000001</v>
      </c>
      <c r="AY863" s="370"/>
      <c r="AZ863" s="312">
        <f>_xll.SRS1Splines.Functions25.Linear_Interp(V_NNG3A!$H$4:$H$12,V_NNG3A!$I$4:$I$12,BF863)</f>
        <v>13.24485</v>
      </c>
      <c r="BA863" s="312">
        <f>(AZ863/V_NNG3A!$I$8)*100</f>
        <v>95.630685920577619</v>
      </c>
      <c r="BB863" s="308">
        <f>_xll.SRS1Splines.Functions25.Linear_Interp(V_NNG3A!$H$4:$H$12,V_NNG3A!$J$4:$J$12,BF863)</f>
        <v>2.2572637931034998</v>
      </c>
      <c r="BC863" s="308">
        <f>IFERROR((AZ863-V_NNG3A!$J$20) / (V_NNG3A!$J$19-V_NNG3A!$J$20) * 100, 0)</f>
        <v>78.858751957595842</v>
      </c>
      <c r="BD863" s="308">
        <v>1050</v>
      </c>
      <c r="BE863" s="308">
        <v>1047</v>
      </c>
      <c r="BF863" s="374">
        <v>1049.51</v>
      </c>
      <c r="BG863" s="312">
        <v>0.1176</v>
      </c>
      <c r="BH863" s="372">
        <v>5.7230000000000003E-2</v>
      </c>
      <c r="BI863" s="369"/>
      <c r="BJ863" s="312"/>
      <c r="BK863" s="370">
        <v>0.19157479374111</v>
      </c>
      <c r="BL863" s="370">
        <v>0.19697479374111002</v>
      </c>
      <c r="BM863" s="370">
        <f t="shared" si="10"/>
        <v>-5.4000000000000159E-3</v>
      </c>
      <c r="BN863" s="312">
        <f>_xll.SRS1Splines.Functions25.Linear_Interp(V_XNN1!$K$3:$K$8,V_XNN1!$L$3:$L$8,BT863)</f>
        <v>0.20280000000000001</v>
      </c>
      <c r="BO863" s="312">
        <f>(BN863/V_XNN1!$L$7)*100</f>
        <v>96.571428571428569</v>
      </c>
      <c r="BP863" s="312">
        <f>_xll.SRS1Splines.Functions25.Linear_Interp(V_XNN1!$K$3:$K$8,V_XNN1!$M$3:$M$8,BT863)</f>
        <v>4.6799999999999897E-2</v>
      </c>
      <c r="BQ863" s="308">
        <f>IFERROR((BN863 - V_XNN1!$M$16) / (V_XNN1!$M$15- V_XNN1!$M$16) * 100, 0)</f>
        <v>50.139275766016766</v>
      </c>
      <c r="BR863" s="308">
        <v>252</v>
      </c>
      <c r="BS863" s="308">
        <v>249</v>
      </c>
      <c r="BT863" s="374">
        <v>251.6</v>
      </c>
      <c r="BU863" s="312">
        <v>0.114</v>
      </c>
      <c r="BV863" s="372">
        <v>3.2053999999999999E-2</v>
      </c>
      <c r="BW863" s="369"/>
      <c r="BX863" s="312"/>
      <c r="BY863" s="370"/>
      <c r="BZ863" s="370"/>
      <c r="CA863" s="370"/>
      <c r="CB863" s="312"/>
      <c r="CC863" s="312"/>
      <c r="CD863" s="308"/>
      <c r="CE863" s="312"/>
      <c r="CF863" s="312"/>
      <c r="CG863" s="312"/>
      <c r="CH863" s="312"/>
      <c r="CI863" s="384"/>
      <c r="CJ863" s="312"/>
      <c r="CK863" s="372"/>
      <c r="CL863" s="369"/>
      <c r="CM863" s="312"/>
      <c r="CN863" s="370"/>
      <c r="CO863" s="370"/>
      <c r="CP863" s="370"/>
      <c r="CQ863" s="312"/>
      <c r="CR863" s="312"/>
      <c r="CS863" s="308"/>
      <c r="CT863" s="312"/>
      <c r="CU863" s="312"/>
      <c r="CV863" s="312"/>
      <c r="CW863" s="312"/>
      <c r="CX863" s="384"/>
      <c r="CY863" s="312"/>
      <c r="CZ863" s="372"/>
    </row>
    <row r="864" spans="1:104" s="1" customFormat="1" hidden="1">
      <c r="A864" s="270">
        <v>45423</v>
      </c>
      <c r="B864" s="380"/>
      <c r="C864" s="381"/>
      <c r="D864" s="382"/>
      <c r="E864" s="382"/>
      <c r="F864" s="382"/>
      <c r="G864" s="312"/>
      <c r="H864" s="308"/>
      <c r="I864" s="308"/>
      <c r="J864" s="308"/>
      <c r="K864" s="308"/>
      <c r="L864" s="308"/>
      <c r="M864" s="371"/>
      <c r="N864" s="371"/>
      <c r="O864" s="312"/>
      <c r="P864" s="383"/>
      <c r="Q864" s="369">
        <v>0</v>
      </c>
      <c r="R864" s="312"/>
      <c r="S864" s="370">
        <v>0.13273632000000002</v>
      </c>
      <c r="T864" s="370">
        <v>3.5430120000000001</v>
      </c>
      <c r="U864" s="370">
        <v>0</v>
      </c>
      <c r="V864" s="312">
        <f>_xll.SRS1Splines.Functions25.Linear_Interp(V_NK3!$P$8:$P$32,V_NK3!$R$8:$R$32,AC864)</f>
        <v>281.98021030000098</v>
      </c>
      <c r="W864" s="312">
        <f>(V864/V_NK3!$R$28)*100</f>
        <v>52.011749308543052</v>
      </c>
      <c r="X864" s="308">
        <f>V864-V_NK3!$R$8</f>
        <v>225.40155830000097</v>
      </c>
      <c r="Y864" s="308">
        <f>IFERROR((V864 - V_NK3!$V$10) / (V_NK3!$V$9- V_NK3!$V$10) * 100, 0)</f>
        <v>46.420137385110479</v>
      </c>
      <c r="Z864" s="308">
        <v>541.79999999999995</v>
      </c>
      <c r="AA864" s="308">
        <v>521</v>
      </c>
      <c r="AB864" s="312">
        <v>532.91999999999996</v>
      </c>
      <c r="AC864" s="371">
        <v>533.1</v>
      </c>
      <c r="AD864" s="308">
        <v>0.68</v>
      </c>
      <c r="AE864" s="372">
        <v>0.80523</v>
      </c>
      <c r="AF864" s="373">
        <v>0</v>
      </c>
      <c r="AG864" s="312"/>
      <c r="AH864" s="370">
        <v>3.2325137856000001</v>
      </c>
      <c r="AI864" s="370">
        <v>3.5912814000000002</v>
      </c>
      <c r="AJ864" s="370"/>
      <c r="AK864" s="312">
        <f>_xll.SRS1Splines.Functions25.Linear_Interp(V_NK2!$R$10:$R$21,V_NK2!$T$10:$T$21,AR864)</f>
        <v>59.779600000029298</v>
      </c>
      <c r="AL864" s="312">
        <f>(AK864/V_NK2!$T$18)*100</f>
        <v>83.724929972029827</v>
      </c>
      <c r="AM864" s="308">
        <f>AK864-V_NK2!$T$11</f>
        <v>18.959600000001501</v>
      </c>
      <c r="AN864" s="308">
        <f>IFERROR((AK864 - V_NK2!$X$12) / (V_NK2!$X$11- V_NK2!$X$12) * 100, 0)</f>
        <v>62.000000000007951</v>
      </c>
      <c r="AO864" s="308">
        <v>427</v>
      </c>
      <c r="AP864" s="308">
        <v>420</v>
      </c>
      <c r="AQ864" s="308">
        <v>424.26</v>
      </c>
      <c r="AR864" s="371">
        <v>424.34</v>
      </c>
      <c r="AS864" s="312">
        <v>0.74199999999999999</v>
      </c>
      <c r="AT864" s="372">
        <v>0.83</v>
      </c>
      <c r="AU864" s="369"/>
      <c r="AV864" s="312"/>
      <c r="AW864" s="370">
        <v>1.9791393100000001</v>
      </c>
      <c r="AX864" s="370">
        <v>3.2132575800000001</v>
      </c>
      <c r="AY864" s="370"/>
      <c r="AZ864" s="312">
        <f>_xll.SRS1Splines.Functions25.Linear_Interp(V_NNG3A!$H$4:$H$12,V_NNG3A!$I$4:$I$12,BF864)</f>
        <v>12.738499999999901</v>
      </c>
      <c r="BA864" s="312">
        <f>(AZ864/V_NNG3A!$I$8)*100</f>
        <v>91.974729241876545</v>
      </c>
      <c r="BB864" s="308">
        <f>_xll.SRS1Splines.Functions25.Linear_Interp(V_NNG3A!$H$4:$H$12,V_NNG3A!$J$4:$J$12,BF864)</f>
        <v>1.75091379310341</v>
      </c>
      <c r="BC864" s="308">
        <f>IFERROR((AZ864-V_NNG3A!$J$20) / (V_NNG3A!$J$19-V_NNG3A!$J$20) * 100, 0)</f>
        <v>61.169136248641976</v>
      </c>
      <c r="BD864" s="308">
        <v>1050</v>
      </c>
      <c r="BE864" s="308">
        <v>1047</v>
      </c>
      <c r="BF864" s="374">
        <v>1049.0999999999999</v>
      </c>
      <c r="BG864" s="312">
        <v>0.1176</v>
      </c>
      <c r="BH864" s="372">
        <v>9.1450000000000004E-2</v>
      </c>
      <c r="BI864" s="369"/>
      <c r="BJ864" s="312"/>
      <c r="BK864" s="370">
        <v>0.153525661450925</v>
      </c>
      <c r="BL864" s="370">
        <v>0.15262566145092499</v>
      </c>
      <c r="BM864" s="370">
        <f t="shared" si="10"/>
        <v>9.000000000000119E-4</v>
      </c>
      <c r="BN864" s="312">
        <f>_xll.SRS1Splines.Functions25.Linear_Interp(V_XNN1!$K$3:$K$8,V_XNN1!$L$3:$L$8,BT864)</f>
        <v>0.20369999999999999</v>
      </c>
      <c r="BO864" s="312">
        <f>(BN864/V_XNN1!$L$7)*100</f>
        <v>97</v>
      </c>
      <c r="BP864" s="312">
        <f>_xll.SRS1Splines.Functions25.Linear_Interp(V_XNN1!$K$3:$K$8,V_XNN1!$M$3:$M$8,BT864)</f>
        <v>4.7700000000000103E-2</v>
      </c>
      <c r="BQ864" s="308">
        <f>IFERROR((BN864 - V_XNN1!$M$16) / (V_XNN1!$M$15- V_XNN1!$M$16) * 100, 0)</f>
        <v>52.924791086350979</v>
      </c>
      <c r="BR864" s="308">
        <v>252</v>
      </c>
      <c r="BS864" s="308">
        <v>249</v>
      </c>
      <c r="BT864" s="374">
        <v>251.65</v>
      </c>
      <c r="BU864" s="312">
        <v>0.11600000000000001</v>
      </c>
      <c r="BV864" s="372">
        <v>2.4837000000000001E-2</v>
      </c>
      <c r="BW864" s="369"/>
      <c r="BX864" s="312"/>
      <c r="BY864" s="370"/>
      <c r="BZ864" s="370"/>
      <c r="CA864" s="370"/>
      <c r="CB864" s="312"/>
      <c r="CC864" s="312"/>
      <c r="CD864" s="308"/>
      <c r="CE864" s="312"/>
      <c r="CF864" s="312"/>
      <c r="CG864" s="312"/>
      <c r="CH864" s="312"/>
      <c r="CI864" s="384"/>
      <c r="CJ864" s="312"/>
      <c r="CK864" s="372"/>
      <c r="CL864" s="369"/>
      <c r="CM864" s="312"/>
      <c r="CN864" s="370"/>
      <c r="CO864" s="370"/>
      <c r="CP864" s="370"/>
      <c r="CQ864" s="312"/>
      <c r="CR864" s="312"/>
      <c r="CS864" s="308"/>
      <c r="CT864" s="312"/>
      <c r="CU864" s="312"/>
      <c r="CV864" s="312"/>
      <c r="CW864" s="312"/>
      <c r="CX864" s="384"/>
      <c r="CY864" s="312"/>
      <c r="CZ864" s="372"/>
    </row>
    <row r="865" spans="1:104" s="1" customFormat="1" hidden="1">
      <c r="A865" s="270">
        <v>45424</v>
      </c>
      <c r="B865" s="380"/>
      <c r="C865" s="381"/>
      <c r="D865" s="382"/>
      <c r="E865" s="382"/>
      <c r="F865" s="382"/>
      <c r="G865" s="312"/>
      <c r="H865" s="308"/>
      <c r="I865" s="308"/>
      <c r="J865" s="308"/>
      <c r="K865" s="308"/>
      <c r="L865" s="308"/>
      <c r="M865" s="371"/>
      <c r="N865" s="371"/>
      <c r="O865" s="312"/>
      <c r="P865" s="383"/>
      <c r="Q865" s="369">
        <v>0</v>
      </c>
      <c r="R865" s="312"/>
      <c r="S865" s="370">
        <v>0.14060174399999997</v>
      </c>
      <c r="T865" s="370">
        <v>3.3320759999999998</v>
      </c>
      <c r="U865" s="370">
        <v>0</v>
      </c>
      <c r="V865" s="312">
        <f>_xll.SRS1Splines.Functions25.Linear_Interp(V_NK3!$P$8:$P$32,V_NK3!$R$8:$R$32,AC865)</f>
        <v>278.41720828000098</v>
      </c>
      <c r="W865" s="312">
        <f>(V865/V_NK3!$R$28)*100</f>
        <v>51.354547274212656</v>
      </c>
      <c r="X865" s="308">
        <f>V865-V_NK3!$R$8</f>
        <v>221.83855628000097</v>
      </c>
      <c r="Y865" s="308">
        <f>IFERROR((V865 - V_NK3!$V$10) / (V_NK3!$V$9- V_NK3!$V$10) * 100, 0)</f>
        <v>45.686357882789153</v>
      </c>
      <c r="Z865" s="308">
        <v>541.79999999999995</v>
      </c>
      <c r="AA865" s="308">
        <v>521</v>
      </c>
      <c r="AB865" s="312">
        <v>532.78</v>
      </c>
      <c r="AC865" s="371">
        <v>532.97</v>
      </c>
      <c r="AD865" s="308">
        <v>0.68</v>
      </c>
      <c r="AE865" s="372">
        <v>0.75729000000000002</v>
      </c>
      <c r="AF865" s="373">
        <v>0</v>
      </c>
      <c r="AG865" s="312"/>
      <c r="AH865" s="370">
        <v>3.0452669755199997</v>
      </c>
      <c r="AI865" s="370">
        <v>3.4196820000000003</v>
      </c>
      <c r="AJ865" s="370"/>
      <c r="AK865" s="312">
        <f>_xll.SRS1Splines.Functions25.Linear_Interp(V_NK2!$R$10:$R$21,V_NK2!$T$10:$T$21,AR865)</f>
        <v>59.430114285743699</v>
      </c>
      <c r="AL865" s="312">
        <f>(AK865/V_NK2!$T$18)*100</f>
        <v>83.235454181713848</v>
      </c>
      <c r="AM865" s="308">
        <f>AK865-V_NK2!$T$11</f>
        <v>18.610114285715902</v>
      </c>
      <c r="AN865" s="308">
        <f>IFERROR((AK865 - V_NK2!$X$12) / (V_NK2!$X$11- V_NK2!$X$12) * 100, 0)</f>
        <v>60.857142857151125</v>
      </c>
      <c r="AO865" s="308">
        <v>427</v>
      </c>
      <c r="AP865" s="308">
        <v>420</v>
      </c>
      <c r="AQ865" s="308">
        <v>424.52</v>
      </c>
      <c r="AR865" s="371">
        <v>424.26</v>
      </c>
      <c r="AS865" s="312">
        <v>0.74199999999999999</v>
      </c>
      <c r="AT865" s="372">
        <v>0.79</v>
      </c>
      <c r="AU865" s="369"/>
      <c r="AV865" s="312"/>
      <c r="AW865" s="370">
        <v>1.3076367799999999</v>
      </c>
      <c r="AX865" s="370">
        <v>2.4511552999999999</v>
      </c>
      <c r="AY865" s="370"/>
      <c r="AZ865" s="312">
        <f>_xll.SRS1Splines.Functions25.Linear_Interp(V_NNG3A!$H$4:$H$12,V_NNG3A!$I$4:$I$12,BF865)</f>
        <v>12.2692</v>
      </c>
      <c r="BA865" s="312">
        <f>(AZ865/V_NNG3A!$I$8)*100</f>
        <v>88.586281588447662</v>
      </c>
      <c r="BB865" s="308">
        <f>_xll.SRS1Splines.Functions25.Linear_Interp(V_NNG3A!$H$4:$H$12,V_NNG3A!$J$4:$J$12,BF865)</f>
        <v>1.2816137931035501</v>
      </c>
      <c r="BC865" s="308">
        <f>IFERROR((AZ865-V_NNG3A!$J$20) / (V_NNG3A!$J$19-V_NNG3A!$J$20) * 100, 0)</f>
        <v>44.773882664740178</v>
      </c>
      <c r="BD865" s="308">
        <v>1050</v>
      </c>
      <c r="BE865" s="308">
        <v>1047</v>
      </c>
      <c r="BF865" s="374">
        <v>1048.72</v>
      </c>
      <c r="BG865" s="312">
        <v>0.1176</v>
      </c>
      <c r="BH865" s="372">
        <v>7.2529999999999997E-2</v>
      </c>
      <c r="BI865" s="369"/>
      <c r="BJ865" s="312"/>
      <c r="BK865" s="370">
        <v>0.18968594594594601</v>
      </c>
      <c r="BL865" s="370">
        <v>0.19778594594594601</v>
      </c>
      <c r="BM865" s="370">
        <f t="shared" si="10"/>
        <v>-8.0999999999999961E-3</v>
      </c>
      <c r="BN865" s="312">
        <f>_xll.SRS1Splines.Functions25.Linear_Interp(V_XNN1!$K$3:$K$8,V_XNN1!$L$3:$L$8,BT865)</f>
        <v>0.1956</v>
      </c>
      <c r="BO865" s="312">
        <f>(BN865/V_XNN1!$L$7)*100</f>
        <v>93.142857142857153</v>
      </c>
      <c r="BP865" s="312">
        <f>_xll.SRS1Splines.Functions25.Linear_Interp(V_XNN1!$K$3:$K$8,V_XNN1!$M$3:$M$8,BT865)</f>
        <v>3.9599999999999802E-2</v>
      </c>
      <c r="BQ865" s="308">
        <f>IFERROR((BN865 - V_XNN1!$M$16) / (V_XNN1!$M$15- V_XNN1!$M$16) * 100, 0)</f>
        <v>27.855153203342635</v>
      </c>
      <c r="BR865" s="308">
        <v>252</v>
      </c>
      <c r="BS865" s="308">
        <v>249</v>
      </c>
      <c r="BT865" s="374">
        <v>251.2</v>
      </c>
      <c r="BU865" s="312">
        <v>0.11799999999999999</v>
      </c>
      <c r="BV865" s="372">
        <v>3.2185999999999999E-2</v>
      </c>
      <c r="BW865" s="369"/>
      <c r="BX865" s="312"/>
      <c r="BY865" s="370"/>
      <c r="BZ865" s="370"/>
      <c r="CA865" s="370"/>
      <c r="CB865" s="312"/>
      <c r="CC865" s="312"/>
      <c r="CD865" s="308"/>
      <c r="CE865" s="312"/>
      <c r="CF865" s="312"/>
      <c r="CG865" s="312"/>
      <c r="CH865" s="312"/>
      <c r="CI865" s="384"/>
      <c r="CJ865" s="312"/>
      <c r="CK865" s="372"/>
      <c r="CL865" s="369"/>
      <c r="CM865" s="312"/>
      <c r="CN865" s="370"/>
      <c r="CO865" s="370"/>
      <c r="CP865" s="370"/>
      <c r="CQ865" s="312"/>
      <c r="CR865" s="312"/>
      <c r="CS865" s="308"/>
      <c r="CT865" s="312"/>
      <c r="CU865" s="312"/>
      <c r="CV865" s="312"/>
      <c r="CW865" s="312"/>
      <c r="CX865" s="384"/>
      <c r="CY865" s="312"/>
      <c r="CZ865" s="372"/>
    </row>
    <row r="866" spans="1:104" s="1" customFormat="1" hidden="1">
      <c r="A866" s="270">
        <v>45425</v>
      </c>
      <c r="B866" s="380"/>
      <c r="C866" s="381"/>
      <c r="D866" s="382"/>
      <c r="E866" s="382"/>
      <c r="F866" s="382"/>
      <c r="G866" s="312"/>
      <c r="H866" s="308"/>
      <c r="I866" s="308"/>
      <c r="J866" s="308"/>
      <c r="K866" s="308"/>
      <c r="L866" s="308"/>
      <c r="M866" s="371"/>
      <c r="N866" s="371"/>
      <c r="O866" s="312"/>
      <c r="P866" s="383"/>
      <c r="Q866" s="369">
        <v>28</v>
      </c>
      <c r="R866" s="312"/>
      <c r="S866" s="370">
        <v>0.159205824</v>
      </c>
      <c r="T866" s="370">
        <v>2.4619759999999999</v>
      </c>
      <c r="U866" s="370">
        <v>0</v>
      </c>
      <c r="V866" s="312">
        <f>_xll.SRS1Splines.Functions25.Linear_Interp(V_NK3!$P$8:$P$32,V_NK3!$R$8:$R$32,AC866)</f>
        <v>276.29405436000002</v>
      </c>
      <c r="W866" s="312">
        <f>(V866/V_NK3!$R$28)*100</f>
        <v>50.962927772570843</v>
      </c>
      <c r="X866" s="308">
        <f>V866-V_NK3!$R$8</f>
        <v>219.71540236000001</v>
      </c>
      <c r="Y866" s="308">
        <f>IFERROR((V866 - V_NK3!$V$10) / (V_NK3!$V$9- V_NK3!$V$10) * 100, 0)</f>
        <v>45.24910670582522</v>
      </c>
      <c r="Z866" s="308">
        <v>541.79999999999995</v>
      </c>
      <c r="AA866" s="308">
        <v>521</v>
      </c>
      <c r="AB866" s="312">
        <v>532.66</v>
      </c>
      <c r="AC866" s="371">
        <v>532.89</v>
      </c>
      <c r="AD866" s="308">
        <v>0.68</v>
      </c>
      <c r="AE866" s="372">
        <v>0.55953999999999993</v>
      </c>
      <c r="AF866" s="373">
        <v>8.4</v>
      </c>
      <c r="AG866" s="312"/>
      <c r="AH866" s="370">
        <v>2.26831632192</v>
      </c>
      <c r="AI866" s="370">
        <v>3.075618</v>
      </c>
      <c r="AJ866" s="370"/>
      <c r="AK866" s="312">
        <f>_xll.SRS1Splines.Functions25.Linear_Interp(V_NK2!$R$10:$R$21,V_NK2!$T$10:$T$21,AR866)</f>
        <v>59.168000000029302</v>
      </c>
      <c r="AL866" s="312">
        <f>(AK866/V_NK2!$T$18)*100</f>
        <v>82.868347338976605</v>
      </c>
      <c r="AM866" s="308">
        <f>AK866-V_NK2!$T$11</f>
        <v>18.348000000001505</v>
      </c>
      <c r="AN866" s="308">
        <f>IFERROR((AK866 - V_NK2!$X$12) / (V_NK2!$X$11- V_NK2!$X$12) * 100, 0)</f>
        <v>60.000000000007873</v>
      </c>
      <c r="AO866" s="308">
        <v>427</v>
      </c>
      <c r="AP866" s="308">
        <v>420</v>
      </c>
      <c r="AQ866" s="308">
        <v>425.02</v>
      </c>
      <c r="AR866" s="371">
        <v>424.2</v>
      </c>
      <c r="AS866" s="312">
        <v>0.74199999999999999</v>
      </c>
      <c r="AT866" s="372">
        <v>0.7</v>
      </c>
      <c r="AU866" s="369"/>
      <c r="AV866" s="312"/>
      <c r="AW866" s="370">
        <v>3.1332807200000001</v>
      </c>
      <c r="AX866" s="370">
        <v>2.3808639500000002</v>
      </c>
      <c r="AY866" s="370"/>
      <c r="AZ866" s="312">
        <f>_xll.SRS1Splines.Functions25.Linear_Interp(V_NNG3A!$H$4:$H$12,V_NNG3A!$I$4:$I$12,BF866)</f>
        <v>12.57795</v>
      </c>
      <c r="BA866" s="312">
        <f>(AZ866/V_NNG3A!$I$8)*100</f>
        <v>90.815523465703976</v>
      </c>
      <c r="BB866" s="308">
        <f>_xll.SRS1Splines.Functions25.Linear_Interp(V_NNG3A!$H$4:$H$12,V_NNG3A!$J$4:$J$12,BF866)</f>
        <v>1.5903637931035499</v>
      </c>
      <c r="BC866" s="308">
        <f>IFERROR((AZ866-V_NNG3A!$J$20) / (V_NNG3A!$J$19-V_NNG3A!$J$20) * 100, 0)</f>
        <v>55.560233706783102</v>
      </c>
      <c r="BD866" s="308">
        <v>1050</v>
      </c>
      <c r="BE866" s="308">
        <v>1047</v>
      </c>
      <c r="BF866" s="374">
        <v>1048.97</v>
      </c>
      <c r="BG866" s="312">
        <v>0.1176</v>
      </c>
      <c r="BH866" s="372">
        <v>7.0559999999999998E-2</v>
      </c>
      <c r="BI866" s="369"/>
      <c r="BJ866" s="312"/>
      <c r="BK866" s="370">
        <v>0.19276847795163601</v>
      </c>
      <c r="BL866" s="370">
        <v>0.18196847795163601</v>
      </c>
      <c r="BM866" s="370">
        <f t="shared" si="10"/>
        <v>1.0800000000000004E-2</v>
      </c>
      <c r="BN866" s="312">
        <f>_xll.SRS1Splines.Functions25.Linear_Interp(V_XNN1!$K$3:$K$8,V_XNN1!$L$3:$L$8,BT866)</f>
        <v>0.2064</v>
      </c>
      <c r="BO866" s="312">
        <f>(BN866/V_XNN1!$L$7)*100</f>
        <v>98.285714285714292</v>
      </c>
      <c r="BP866" s="312">
        <f>_xll.SRS1Splines.Functions25.Linear_Interp(V_XNN1!$K$3:$K$8,V_XNN1!$M$3:$M$8,BT866)</f>
        <v>5.0400000000000202E-2</v>
      </c>
      <c r="BQ866" s="308">
        <f>IFERROR((BN866 - V_XNN1!$M$16) / (V_XNN1!$M$15- V_XNN1!$M$16) * 100, 0)</f>
        <v>61.281337047353787</v>
      </c>
      <c r="BR866" s="308">
        <v>252</v>
      </c>
      <c r="BS866" s="308">
        <v>249</v>
      </c>
      <c r="BT866" s="374">
        <v>251.8</v>
      </c>
      <c r="BU866" s="312">
        <v>0.11799999999999999</v>
      </c>
      <c r="BV866" s="372">
        <v>2.9611999999999999E-2</v>
      </c>
      <c r="BW866" s="369"/>
      <c r="BX866" s="312"/>
      <c r="BY866" s="370"/>
      <c r="BZ866" s="370"/>
      <c r="CA866" s="370"/>
      <c r="CB866" s="312"/>
      <c r="CC866" s="312"/>
      <c r="CD866" s="308"/>
      <c r="CE866" s="312"/>
      <c r="CF866" s="312"/>
      <c r="CG866" s="312"/>
      <c r="CH866" s="312"/>
      <c r="CI866" s="384"/>
      <c r="CJ866" s="312"/>
      <c r="CK866" s="372"/>
      <c r="CL866" s="369"/>
      <c r="CM866" s="312"/>
      <c r="CN866" s="370"/>
      <c r="CO866" s="370"/>
      <c r="CP866" s="370"/>
      <c r="CQ866" s="312"/>
      <c r="CR866" s="312"/>
      <c r="CS866" s="308"/>
      <c r="CT866" s="312"/>
      <c r="CU866" s="312"/>
      <c r="CV866" s="312"/>
      <c r="CW866" s="312"/>
      <c r="CX866" s="384"/>
      <c r="CY866" s="312"/>
      <c r="CZ866" s="372"/>
    </row>
    <row r="867" spans="1:104" s="1" customFormat="1" hidden="1">
      <c r="A867" s="270">
        <v>45426</v>
      </c>
      <c r="B867" s="380"/>
      <c r="C867" s="381"/>
      <c r="D867" s="382"/>
      <c r="E867" s="382"/>
      <c r="F867" s="382"/>
      <c r="G867" s="312"/>
      <c r="H867" s="308"/>
      <c r="I867" s="308"/>
      <c r="J867" s="308"/>
      <c r="K867" s="308"/>
      <c r="L867" s="308"/>
      <c r="M867" s="371"/>
      <c r="N867" s="371"/>
      <c r="O867" s="312"/>
      <c r="P867" s="383"/>
      <c r="Q867" s="369">
        <v>0</v>
      </c>
      <c r="R867" s="312"/>
      <c r="S867" s="370">
        <v>0.155566656</v>
      </c>
      <c r="T867" s="370">
        <v>4.0962680000000002</v>
      </c>
      <c r="U867" s="370">
        <v>0</v>
      </c>
      <c r="V867" s="312">
        <f>_xll.SRS1Splines.Functions25.Linear_Interp(V_NK3!$P$8:$P$32,V_NK3!$R$8:$R$32,AC867)</f>
        <v>272.04774651999998</v>
      </c>
      <c r="W867" s="312">
        <f>(V867/V_NK3!$R$28)*100</f>
        <v>50.179688769287566</v>
      </c>
      <c r="X867" s="308">
        <f>V867-V_NK3!$R$8</f>
        <v>215.46909451999997</v>
      </c>
      <c r="Y867" s="308">
        <f>IFERROR((V867 - V_NK3!$V$10) / (V_NK3!$V$9- V_NK3!$V$10) * 100, 0)</f>
        <v>44.374604351897737</v>
      </c>
      <c r="Z867" s="308">
        <v>541.79999999999995</v>
      </c>
      <c r="AA867" s="308">
        <v>521</v>
      </c>
      <c r="AB867" s="312">
        <v>532.54</v>
      </c>
      <c r="AC867" s="371">
        <v>532.73</v>
      </c>
      <c r="AD867" s="308">
        <v>0.68</v>
      </c>
      <c r="AE867" s="372">
        <v>0.93097000000000008</v>
      </c>
      <c r="AF867" s="373">
        <v>4.5999999999999996</v>
      </c>
      <c r="AG867" s="312"/>
      <c r="AH867" s="370">
        <v>3.7379781964800003</v>
      </c>
      <c r="AI867" s="370">
        <v>4.3539300000000001</v>
      </c>
      <c r="AJ867" s="370"/>
      <c r="AK867" s="312">
        <f>_xll.SRS1Splines.Functions25.Linear_Interp(V_NK2!$R$10:$R$21,V_NK2!$T$10:$T$21,AR867)</f>
        <v>58.687457142886402</v>
      </c>
      <c r="AL867" s="312">
        <f>(AK867/V_NK2!$T$18)*100</f>
        <v>82.19531812729187</v>
      </c>
      <c r="AM867" s="308">
        <f>AK867-V_NK2!$T$11</f>
        <v>17.867457142858605</v>
      </c>
      <c r="AN867" s="308">
        <f>IFERROR((AK867 - V_NK2!$X$12) / (V_NK2!$X$11- V_NK2!$X$12) * 100, 0)</f>
        <v>58.428571428579076</v>
      </c>
      <c r="AO867" s="308">
        <v>427</v>
      </c>
      <c r="AP867" s="308">
        <v>420</v>
      </c>
      <c r="AQ867" s="308">
        <v>424.9</v>
      </c>
      <c r="AR867" s="371">
        <v>424.09</v>
      </c>
      <c r="AS867" s="312">
        <v>0.74199999999999999</v>
      </c>
      <c r="AT867" s="372">
        <v>1.01</v>
      </c>
      <c r="AU867" s="369"/>
      <c r="AV867" s="312"/>
      <c r="AW867" s="370">
        <v>2.63934975</v>
      </c>
      <c r="AX867" s="370">
        <v>3.9031849699999999</v>
      </c>
      <c r="AY867" s="370"/>
      <c r="AZ867" s="312">
        <f>_xll.SRS1Splines.Functions25.Linear_Interp(V_NNG3A!$H$4:$H$12,V_NNG3A!$I$4:$I$12,BF867)</f>
        <v>12.059249999999899</v>
      </c>
      <c r="BA867" s="312">
        <f>(AZ867/V_NNG3A!$I$8)*100</f>
        <v>87.070397111912641</v>
      </c>
      <c r="BB867" s="308">
        <f>_xll.SRS1Splines.Functions25.Linear_Interp(V_NNG3A!$H$4:$H$12,V_NNG3A!$J$4:$J$12,BF867)</f>
        <v>1.07166379310346</v>
      </c>
      <c r="BC867" s="308">
        <f>IFERROR((AZ867-V_NNG3A!$J$20) / (V_NNG3A!$J$19-V_NNG3A!$J$20) * 100, 0)</f>
        <v>37.439163956147468</v>
      </c>
      <c r="BD867" s="308">
        <v>1050</v>
      </c>
      <c r="BE867" s="308">
        <v>1047</v>
      </c>
      <c r="BF867" s="374">
        <v>1048.55</v>
      </c>
      <c r="BG867" s="312">
        <v>0.1176</v>
      </c>
      <c r="BH867" s="372">
        <v>0.11595999999999999</v>
      </c>
      <c r="BI867" s="369"/>
      <c r="BJ867" s="312"/>
      <c r="BK867" s="370">
        <v>0.34854964438122299</v>
      </c>
      <c r="BL867" s="370">
        <v>0.34854964438122299</v>
      </c>
      <c r="BM867" s="370">
        <f t="shared" si="10"/>
        <v>0</v>
      </c>
      <c r="BN867" s="312">
        <f>_xll.SRS1Splines.Functions25.Linear_Interp(V_XNN1!$K$3:$K$8,V_XNN1!$L$3:$L$8,BT867)</f>
        <v>0.2064</v>
      </c>
      <c r="BO867" s="312">
        <f>(BN867/V_XNN1!$L$7)*100</f>
        <v>98.285714285714292</v>
      </c>
      <c r="BP867" s="312">
        <f>_xll.SRS1Splines.Functions25.Linear_Interp(V_XNN1!$K$3:$K$8,V_XNN1!$M$3:$M$8,BT867)</f>
        <v>5.0400000000000202E-2</v>
      </c>
      <c r="BQ867" s="308">
        <f>IFERROR((BN867 - V_XNN1!$M$16) / (V_XNN1!$M$15- V_XNN1!$M$16) * 100, 0)</f>
        <v>61.281337047353787</v>
      </c>
      <c r="BR867" s="308">
        <v>252</v>
      </c>
      <c r="BS867" s="308">
        <v>249</v>
      </c>
      <c r="BT867" s="374">
        <v>251.8</v>
      </c>
      <c r="BU867" s="312">
        <v>0.12</v>
      </c>
      <c r="BV867" s="372">
        <v>5.672E-2</v>
      </c>
      <c r="BW867" s="369"/>
      <c r="BX867" s="312"/>
      <c r="BY867" s="370"/>
      <c r="BZ867" s="370"/>
      <c r="CA867" s="370"/>
      <c r="CB867" s="312"/>
      <c r="CC867" s="312"/>
      <c r="CD867" s="308"/>
      <c r="CE867" s="312"/>
      <c r="CF867" s="312"/>
      <c r="CG867" s="312"/>
      <c r="CH867" s="312"/>
      <c r="CI867" s="384"/>
      <c r="CJ867" s="312"/>
      <c r="CK867" s="372"/>
      <c r="CL867" s="369"/>
      <c r="CM867" s="312"/>
      <c r="CN867" s="370"/>
      <c r="CO867" s="370"/>
      <c r="CP867" s="370"/>
      <c r="CQ867" s="312"/>
      <c r="CR867" s="312"/>
      <c r="CS867" s="308"/>
      <c r="CT867" s="312"/>
      <c r="CU867" s="312"/>
      <c r="CV867" s="312"/>
      <c r="CW867" s="312"/>
      <c r="CX867" s="384"/>
      <c r="CY867" s="312"/>
      <c r="CZ867" s="372"/>
    </row>
    <row r="868" spans="1:104" s="1" customFormat="1" hidden="1">
      <c r="A868" s="270">
        <v>45427</v>
      </c>
      <c r="B868" s="380"/>
      <c r="C868" s="381"/>
      <c r="D868" s="382"/>
      <c r="E868" s="382"/>
      <c r="F868" s="382"/>
      <c r="G868" s="312"/>
      <c r="H868" s="308"/>
      <c r="I868" s="308"/>
      <c r="J868" s="308"/>
      <c r="K868" s="308"/>
      <c r="L868" s="308"/>
      <c r="M868" s="371"/>
      <c r="N868" s="371"/>
      <c r="O868" s="312"/>
      <c r="P868" s="383"/>
      <c r="Q868" s="369">
        <v>4.8</v>
      </c>
      <c r="R868" s="312"/>
      <c r="S868" s="370">
        <v>0.16552512</v>
      </c>
      <c r="T868" s="370">
        <v>4.7068120000000011</v>
      </c>
      <c r="U868" s="370">
        <v>0</v>
      </c>
      <c r="V868" s="312">
        <f>_xll.SRS1Splines.Functions25.Linear_Interp(V_NK3!$P$8:$P$32,V_NK3!$R$8:$R$32,AC868)</f>
        <v>267.00525595999898</v>
      </c>
      <c r="W868" s="312">
        <f>(V868/V_NK3!$R$28)*100</f>
        <v>49.249592452888493</v>
      </c>
      <c r="X868" s="308">
        <f>V868-V_NK3!$R$8</f>
        <v>210.42660395999897</v>
      </c>
      <c r="Y868" s="308">
        <f>IFERROR((V868 - V_NK3!$V$10) / (V_NK3!$V$9- V_NK3!$V$10) * 100, 0)</f>
        <v>43.336132806608653</v>
      </c>
      <c r="Z868" s="308">
        <v>541.79999999999995</v>
      </c>
      <c r="AA868" s="308">
        <v>521</v>
      </c>
      <c r="AB868" s="312">
        <v>532.42999999999995</v>
      </c>
      <c r="AC868" s="371">
        <v>532.54</v>
      </c>
      <c r="AD868" s="308">
        <v>0.68</v>
      </c>
      <c r="AE868" s="372">
        <v>1.0697300000000001</v>
      </c>
      <c r="AF868" s="373">
        <v>1.4</v>
      </c>
      <c r="AG868" s="312"/>
      <c r="AH868" s="370">
        <v>4.2907540896000009</v>
      </c>
      <c r="AI868" s="370">
        <v>4.9640220000000008</v>
      </c>
      <c r="AJ868" s="370"/>
      <c r="AK868" s="312">
        <f>_xll.SRS1Splines.Functions25.Linear_Interp(V_NK2!$R$10:$R$21,V_NK2!$T$10:$T$21,AR868)</f>
        <v>58.337971428600703</v>
      </c>
      <c r="AL868" s="312">
        <f>(AK868/V_NK2!$T$18)*100</f>
        <v>81.705842336975763</v>
      </c>
      <c r="AM868" s="308">
        <f>AK868-V_NK2!$T$11</f>
        <v>17.517971428572906</v>
      </c>
      <c r="AN868" s="308">
        <f>IFERROR((AK868 - V_NK2!$X$12) / (V_NK2!$X$11- V_NK2!$X$12) * 100, 0)</f>
        <v>57.285714285721937</v>
      </c>
      <c r="AO868" s="308">
        <v>427</v>
      </c>
      <c r="AP868" s="308">
        <v>420</v>
      </c>
      <c r="AQ868" s="308">
        <v>424.79</v>
      </c>
      <c r="AR868" s="371">
        <v>424.01</v>
      </c>
      <c r="AS868" s="312">
        <v>0.74199999999999999</v>
      </c>
      <c r="AT868" s="372">
        <v>1.1499999999999999</v>
      </c>
      <c r="AU868" s="369"/>
      <c r="AV868" s="312"/>
      <c r="AW868" s="370">
        <v>1.5723400700000001</v>
      </c>
      <c r="AX868" s="370">
        <v>1.99363636</v>
      </c>
      <c r="AY868" s="370"/>
      <c r="AZ868" s="312">
        <f>_xll.SRS1Splines.Functions25.Linear_Interp(V_NNG3A!$H$4:$H$12,V_NNG3A!$I$4:$I$12,BF868)</f>
        <v>11.8863500000001</v>
      </c>
      <c r="BA868" s="312">
        <f>(AZ868/V_NNG3A!$I$8)*100</f>
        <v>85.822021660650535</v>
      </c>
      <c r="BB868" s="308">
        <f>_xll.SRS1Splines.Functions25.Linear_Interp(V_NNG3A!$H$4:$H$12,V_NNG3A!$J$4:$J$12,BF868)</f>
        <v>0.89876379310360999</v>
      </c>
      <c r="BC868" s="308">
        <f>IFERROR((AZ868-V_NNG3A!$J$20) / (V_NNG3A!$J$19-V_NNG3A!$J$20) * 100, 0)</f>
        <v>31.398807372610431</v>
      </c>
      <c r="BD868" s="308">
        <v>1050</v>
      </c>
      <c r="BE868" s="308">
        <v>1047</v>
      </c>
      <c r="BF868" s="374">
        <v>1048.4100000000001</v>
      </c>
      <c r="BG868" s="312">
        <v>0.1176</v>
      </c>
      <c r="BH868" s="372">
        <v>5.8139999999999997E-2</v>
      </c>
      <c r="BI868" s="369"/>
      <c r="BJ868" s="312"/>
      <c r="BK868" s="370">
        <v>0.41049320056899002</v>
      </c>
      <c r="BL868" s="370">
        <v>0.41409320056899002</v>
      </c>
      <c r="BM868" s="370">
        <f t="shared" si="10"/>
        <v>-3.5999999999999921E-3</v>
      </c>
      <c r="BN868" s="312">
        <f>_xll.SRS1Splines.Functions25.Linear_Interp(V_XNN1!$K$3:$K$8,V_XNN1!$L$3:$L$8,BT868)</f>
        <v>0.20280000000000001</v>
      </c>
      <c r="BO868" s="312">
        <f>(BN868/V_XNN1!$L$7)*100</f>
        <v>96.571428571428569</v>
      </c>
      <c r="BP868" s="312">
        <f>_xll.SRS1Splines.Functions25.Linear_Interp(V_XNN1!$K$3:$K$8,V_XNN1!$M$3:$M$8,BT868)</f>
        <v>4.6799999999999897E-2</v>
      </c>
      <c r="BQ868" s="308">
        <f>IFERROR((BN868 - V_XNN1!$M$16) / (V_XNN1!$M$15- V_XNN1!$M$16) * 100, 0)</f>
        <v>50.139275766016766</v>
      </c>
      <c r="BR868" s="308">
        <v>252</v>
      </c>
      <c r="BS868" s="308">
        <v>249</v>
      </c>
      <c r="BT868" s="374">
        <v>251.6</v>
      </c>
      <c r="BU868" s="312">
        <v>0.12</v>
      </c>
      <c r="BV868" s="372">
        <v>6.7386000000000001E-2</v>
      </c>
      <c r="BW868" s="369"/>
      <c r="BX868" s="312"/>
      <c r="BY868" s="370"/>
      <c r="BZ868" s="370"/>
      <c r="CA868" s="370"/>
      <c r="CB868" s="312"/>
      <c r="CC868" s="312"/>
      <c r="CD868" s="308"/>
      <c r="CE868" s="312"/>
      <c r="CF868" s="312"/>
      <c r="CG868" s="312"/>
      <c r="CH868" s="312"/>
      <c r="CI868" s="384"/>
      <c r="CJ868" s="312"/>
      <c r="CK868" s="372"/>
      <c r="CL868" s="369"/>
      <c r="CM868" s="312"/>
      <c r="CN868" s="370"/>
      <c r="CO868" s="370"/>
      <c r="CP868" s="370"/>
      <c r="CQ868" s="312"/>
      <c r="CR868" s="312"/>
      <c r="CS868" s="308"/>
      <c r="CT868" s="312"/>
      <c r="CU868" s="312"/>
      <c r="CV868" s="312"/>
      <c r="CW868" s="312"/>
      <c r="CX868" s="384"/>
      <c r="CY868" s="312"/>
      <c r="CZ868" s="372"/>
    </row>
    <row r="869" spans="1:104" s="1" customFormat="1" hidden="1">
      <c r="A869" s="270">
        <v>45428</v>
      </c>
      <c r="B869" s="380"/>
      <c r="C869" s="381"/>
      <c r="D869" s="382"/>
      <c r="E869" s="382"/>
      <c r="F869" s="382"/>
      <c r="G869" s="312"/>
      <c r="H869" s="308"/>
      <c r="I869" s="308"/>
      <c r="J869" s="308"/>
      <c r="K869" s="308"/>
      <c r="L869" s="308"/>
      <c r="M869" s="371"/>
      <c r="N869" s="371"/>
      <c r="O869" s="312"/>
      <c r="P869" s="383"/>
      <c r="Q869" s="369">
        <v>0.4</v>
      </c>
      <c r="R869" s="312"/>
      <c r="S869" s="370">
        <v>0.17305678080000003</v>
      </c>
      <c r="T869" s="370">
        <v>4.0813960000000007</v>
      </c>
      <c r="U869" s="370">
        <v>0</v>
      </c>
      <c r="V869" s="312">
        <f>_xll.SRS1Splines.Functions25.Linear_Interp(V_NK3!$P$8:$P$32,V_NK3!$R$8:$R$32,AC869)</f>
        <v>262.75894812000001</v>
      </c>
      <c r="W869" s="312">
        <f>(V869/V_NK3!$R$28)*100</f>
        <v>48.466353449605407</v>
      </c>
      <c r="X869" s="308">
        <f>V869-V_NK3!$R$8</f>
        <v>206.18029612000001</v>
      </c>
      <c r="Y869" s="308">
        <f>IFERROR((V869 - V_NK3!$V$10) / (V_NK3!$V$9- V_NK3!$V$10) * 100, 0)</f>
        <v>42.461630452681391</v>
      </c>
      <c r="Z869" s="308">
        <v>541.79999999999995</v>
      </c>
      <c r="AA869" s="308">
        <v>521</v>
      </c>
      <c r="AB869" s="312">
        <v>532.33000000000004</v>
      </c>
      <c r="AC869" s="371">
        <v>532.38</v>
      </c>
      <c r="AD869" s="308">
        <v>0.68</v>
      </c>
      <c r="AE869" s="372">
        <v>0.92759000000000003</v>
      </c>
      <c r="AF869" s="373">
        <v>3.6</v>
      </c>
      <c r="AG869" s="312"/>
      <c r="AH869" s="370">
        <v>3.7303651376640006</v>
      </c>
      <c r="AI869" s="370">
        <v>3.5773500000000005</v>
      </c>
      <c r="AJ869" s="370"/>
      <c r="AK869" s="312">
        <f>_xll.SRS1Splines.Functions25.Linear_Interp(V_NK2!$R$10:$R$21,V_NK2!$T$10:$T$21,AR869)</f>
        <v>58.643771428600701</v>
      </c>
      <c r="AL869" s="312">
        <f>(AK869/V_NK2!$T$18)*100</f>
        <v>82.134133653502374</v>
      </c>
      <c r="AM869" s="308">
        <f>AK869-V_NK2!$T$11</f>
        <v>17.823771428572904</v>
      </c>
      <c r="AN869" s="308">
        <f>IFERROR((AK869 - V_NK2!$X$12) / (V_NK2!$X$11- V_NK2!$X$12) * 100, 0)</f>
        <v>58.285714285721966</v>
      </c>
      <c r="AO869" s="308">
        <v>427</v>
      </c>
      <c r="AP869" s="308">
        <v>420</v>
      </c>
      <c r="AQ869" s="308">
        <v>424.68</v>
      </c>
      <c r="AR869" s="371">
        <v>424.08</v>
      </c>
      <c r="AS869" s="312">
        <v>0.74199999999999999</v>
      </c>
      <c r="AT869" s="372">
        <v>0.84</v>
      </c>
      <c r="AU869" s="369"/>
      <c r="AV869" s="312"/>
      <c r="AW869" s="370">
        <v>1.3189036199999999</v>
      </c>
      <c r="AX869" s="370">
        <v>1.6197651500000001</v>
      </c>
      <c r="AY869" s="370"/>
      <c r="AZ869" s="312">
        <f>_xll.SRS1Splines.Functions25.Linear_Interp(V_NNG3A!$H$4:$H$12,V_NNG3A!$I$4:$I$12,BF869)</f>
        <v>11.762849999999901</v>
      </c>
      <c r="BA869" s="312">
        <f>(AZ869/V_NNG3A!$I$8)*100</f>
        <v>84.930324909746574</v>
      </c>
      <c r="BB869" s="308">
        <f>_xll.SRS1Splines.Functions25.Linear_Interp(V_NNG3A!$H$4:$H$12,V_NNG3A!$J$4:$J$12,BF869)</f>
        <v>0.77526379310343896</v>
      </c>
      <c r="BC869" s="308">
        <f>IFERROR((AZ869-V_NNG3A!$J$20) / (V_NNG3A!$J$19-V_NNG3A!$J$20) * 100, 0)</f>
        <v>27.084266955786308</v>
      </c>
      <c r="BD869" s="308">
        <v>1050</v>
      </c>
      <c r="BE869" s="308">
        <v>1047</v>
      </c>
      <c r="BF869" s="374">
        <v>1048.31</v>
      </c>
      <c r="BG869" s="312">
        <v>0.1176</v>
      </c>
      <c r="BH869" s="372">
        <v>4.6870000000000002E-2</v>
      </c>
      <c r="BI869" s="369"/>
      <c r="BJ869" s="312"/>
      <c r="BK869" s="370">
        <v>0.45739715504978701</v>
      </c>
      <c r="BL869" s="370">
        <v>0.45559715504978704</v>
      </c>
      <c r="BM869" s="370">
        <f t="shared" si="10"/>
        <v>1.7999999999999683E-3</v>
      </c>
      <c r="BN869" s="312">
        <f>_xll.SRS1Splines.Functions25.Linear_Interp(V_XNN1!$K$3:$K$8,V_XNN1!$L$3:$L$8,BT869)</f>
        <v>0.2046</v>
      </c>
      <c r="BO869" s="312">
        <f>(BN869/V_XNN1!$L$7)*100</f>
        <v>97.428571428571431</v>
      </c>
      <c r="BP869" s="312">
        <f>_xll.SRS1Splines.Functions25.Linear_Interp(V_XNN1!$K$3:$K$8,V_XNN1!$M$3:$M$8,BT869)</f>
        <v>4.8599999999999803E-2</v>
      </c>
      <c r="BQ869" s="308">
        <f>IFERROR((BN869 - V_XNN1!$M$16) / (V_XNN1!$M$15- V_XNN1!$M$16) * 100, 0)</f>
        <v>55.71030640668527</v>
      </c>
      <c r="BR869" s="308">
        <v>252</v>
      </c>
      <c r="BS869" s="308">
        <v>249</v>
      </c>
      <c r="BT869" s="374">
        <v>251.7</v>
      </c>
      <c r="BU869" s="312">
        <v>0.12</v>
      </c>
      <c r="BV869" s="372">
        <v>7.4139999999999998E-2</v>
      </c>
      <c r="BW869" s="369"/>
      <c r="BX869" s="312"/>
      <c r="BY869" s="370"/>
      <c r="BZ869" s="370"/>
      <c r="CA869" s="370"/>
      <c r="CB869" s="312"/>
      <c r="CC869" s="312"/>
      <c r="CD869" s="308"/>
      <c r="CE869" s="312"/>
      <c r="CF869" s="312"/>
      <c r="CG869" s="312"/>
      <c r="CH869" s="312"/>
      <c r="CI869" s="384"/>
      <c r="CJ869" s="312"/>
      <c r="CK869" s="372"/>
      <c r="CL869" s="369"/>
      <c r="CM869" s="312"/>
      <c r="CN869" s="370"/>
      <c r="CO869" s="370"/>
      <c r="CP869" s="370"/>
      <c r="CQ869" s="312"/>
      <c r="CR869" s="312"/>
      <c r="CS869" s="308"/>
      <c r="CT869" s="312"/>
      <c r="CU869" s="312"/>
      <c r="CV869" s="312"/>
      <c r="CW869" s="312"/>
      <c r="CX869" s="384"/>
      <c r="CY869" s="312"/>
      <c r="CZ869" s="372"/>
    </row>
    <row r="870" spans="1:104" s="1" customFormat="1" hidden="1">
      <c r="A870" s="270">
        <v>45429</v>
      </c>
      <c r="B870" s="380"/>
      <c r="C870" s="381"/>
      <c r="D870" s="382"/>
      <c r="E870" s="382"/>
      <c r="F870" s="382"/>
      <c r="G870" s="312"/>
      <c r="H870" s="308"/>
      <c r="I870" s="308"/>
      <c r="J870" s="308"/>
      <c r="K870" s="308"/>
      <c r="L870" s="308"/>
      <c r="M870" s="371"/>
      <c r="N870" s="371"/>
      <c r="O870" s="312"/>
      <c r="P870" s="383"/>
      <c r="Q870" s="369">
        <v>0</v>
      </c>
      <c r="R870" s="312"/>
      <c r="S870" s="370">
        <v>0.16948379519999998</v>
      </c>
      <c r="T870" s="370">
        <v>4.3167960000000001</v>
      </c>
      <c r="U870" s="370">
        <v>0</v>
      </c>
      <c r="V870" s="312">
        <f>_xll.SRS1Splines.Functions25.Linear_Interp(V_NK3!$P$8:$P$32,V_NK3!$R$8:$R$32,AC870)</f>
        <v>258.51264028000099</v>
      </c>
      <c r="W870" s="312">
        <f>(V870/V_NK3!$R$28)*100</f>
        <v>47.683114446322314</v>
      </c>
      <c r="X870" s="308">
        <f>V870-V_NK3!$R$8</f>
        <v>201.93398828000099</v>
      </c>
      <c r="Y870" s="308">
        <f>IFERROR((V870 - V_NK3!$V$10) / (V_NK3!$V$9- V_NK3!$V$10) * 100, 0)</f>
        <v>41.587128098754114</v>
      </c>
      <c r="Z870" s="308">
        <v>541.79999999999995</v>
      </c>
      <c r="AA870" s="308">
        <v>521</v>
      </c>
      <c r="AB870" s="312">
        <v>532.24</v>
      </c>
      <c r="AC870" s="371">
        <v>532.22</v>
      </c>
      <c r="AD870" s="308">
        <v>0.68</v>
      </c>
      <c r="AE870" s="372">
        <v>0.98109000000000002</v>
      </c>
      <c r="AF870" s="373">
        <v>4.5999999999999996</v>
      </c>
      <c r="AG870" s="312"/>
      <c r="AH870" s="370">
        <v>3.941046052416</v>
      </c>
      <c r="AI870" s="370">
        <v>3.3635700000000002</v>
      </c>
      <c r="AJ870" s="370"/>
      <c r="AK870" s="312">
        <f>_xll.SRS1Splines.Functions25.Linear_Interp(V_NK2!$R$10:$R$21,V_NK2!$T$10:$T$21,AR870)</f>
        <v>59.386428571457998</v>
      </c>
      <c r="AL870" s="312">
        <f>(AK870/V_NK2!$T$18)*100</f>
        <v>83.174269707924367</v>
      </c>
      <c r="AM870" s="308">
        <f>AK870-V_NK2!$T$11</f>
        <v>18.566428571430201</v>
      </c>
      <c r="AN870" s="308">
        <f>IFERROR((AK870 - V_NK2!$X$12) / (V_NK2!$X$11- V_NK2!$X$12) * 100, 0)</f>
        <v>60.714285714294022</v>
      </c>
      <c r="AO870" s="308">
        <v>427</v>
      </c>
      <c r="AP870" s="308">
        <v>420</v>
      </c>
      <c r="AQ870" s="308">
        <v>424.58</v>
      </c>
      <c r="AR870" s="371">
        <v>424.25</v>
      </c>
      <c r="AS870" s="312">
        <v>0.74199999999999999</v>
      </c>
      <c r="AT870" s="372">
        <v>0.78</v>
      </c>
      <c r="AU870" s="369"/>
      <c r="AV870" s="312"/>
      <c r="AW870" s="370">
        <v>1.1403703700000001</v>
      </c>
      <c r="AX870" s="370">
        <v>1.02</v>
      </c>
      <c r="AY870" s="370"/>
      <c r="AZ870" s="312">
        <f>_xll.SRS1Splines.Functions25.Linear_Interp(V_NNG3A!$H$4:$H$12,V_NNG3A!$I$4:$I$12,BF870)</f>
        <v>11.812249999999899</v>
      </c>
      <c r="BA870" s="312">
        <f>(AZ870/V_NNG3A!$I$8)*100</f>
        <v>85.287003610107575</v>
      </c>
      <c r="BB870" s="308">
        <f>_xll.SRS1Splines.Functions25.Linear_Interp(V_NNG3A!$H$4:$H$12,V_NNG3A!$J$4:$J$12,BF870)</f>
        <v>0.82466379310339499</v>
      </c>
      <c r="BC870" s="308">
        <f>IFERROR((AZ870-V_NNG3A!$J$20) / (V_NNG3A!$J$19-V_NNG3A!$J$20) * 100, 0)</f>
        <v>28.810083122513124</v>
      </c>
      <c r="BD870" s="308">
        <v>1050</v>
      </c>
      <c r="BE870" s="308">
        <v>1047</v>
      </c>
      <c r="BF870" s="374">
        <v>1048.3499999999999</v>
      </c>
      <c r="BG870" s="312">
        <v>0.1176</v>
      </c>
      <c r="BH870" s="372">
        <v>2.937E-2</v>
      </c>
      <c r="BI870" s="369"/>
      <c r="BJ870" s="312"/>
      <c r="BK870" s="370">
        <v>0.30566150782361301</v>
      </c>
      <c r="BL870" s="370">
        <v>0.30026150782361299</v>
      </c>
      <c r="BM870" s="370">
        <f t="shared" si="10"/>
        <v>5.4000000000000159E-3</v>
      </c>
      <c r="BN870" s="312">
        <f>_xll.SRS1Splines.Functions25.Linear_Interp(V_XNN1!$K$3:$K$8,V_XNN1!$L$3:$L$8,BT870)</f>
        <v>0.21</v>
      </c>
      <c r="BO870" s="312">
        <f>(BN870/V_XNN1!$L$7)*100</f>
        <v>100</v>
      </c>
      <c r="BP870" s="312">
        <f>_xll.SRS1Splines.Functions25.Linear_Interp(V_XNN1!$K$3:$K$8,V_XNN1!$M$3:$M$8,BT870)</f>
        <v>5.3999999999999999E-2</v>
      </c>
      <c r="BQ870" s="308">
        <f>IFERROR((BN870 - V_XNN1!$M$16) / (V_XNN1!$M$15- V_XNN1!$M$16) * 100, 0)</f>
        <v>72.423398328690809</v>
      </c>
      <c r="BR870" s="308">
        <v>252</v>
      </c>
      <c r="BS870" s="308">
        <v>249</v>
      </c>
      <c r="BT870" s="374">
        <v>252</v>
      </c>
      <c r="BU870" s="312">
        <v>0.115</v>
      </c>
      <c r="BV870" s="372">
        <v>4.8862000000000003E-2</v>
      </c>
      <c r="BW870" s="369"/>
      <c r="BX870" s="312"/>
      <c r="BY870" s="370"/>
      <c r="BZ870" s="370"/>
      <c r="CA870" s="370"/>
      <c r="CB870" s="312"/>
      <c r="CC870" s="312"/>
      <c r="CD870" s="308"/>
      <c r="CE870" s="312"/>
      <c r="CF870" s="312"/>
      <c r="CG870" s="312"/>
      <c r="CH870" s="312"/>
      <c r="CI870" s="384"/>
      <c r="CJ870" s="312"/>
      <c r="CK870" s="372"/>
      <c r="CL870" s="369"/>
      <c r="CM870" s="312"/>
      <c r="CN870" s="370"/>
      <c r="CO870" s="370"/>
      <c r="CP870" s="370"/>
      <c r="CQ870" s="312"/>
      <c r="CR870" s="312"/>
      <c r="CS870" s="308"/>
      <c r="CT870" s="312"/>
      <c r="CU870" s="312"/>
      <c r="CV870" s="312"/>
      <c r="CW870" s="312"/>
      <c r="CX870" s="384"/>
      <c r="CY870" s="312"/>
      <c r="CZ870" s="372"/>
    </row>
    <row r="871" spans="1:104" s="1" customFormat="1" hidden="1">
      <c r="A871" s="270">
        <v>45430</v>
      </c>
      <c r="B871" s="380"/>
      <c r="C871" s="381"/>
      <c r="D871" s="382"/>
      <c r="E871" s="382"/>
      <c r="F871" s="382"/>
      <c r="G871" s="312"/>
      <c r="H871" s="308"/>
      <c r="I871" s="308"/>
      <c r="J871" s="308"/>
      <c r="K871" s="308"/>
      <c r="L871" s="308"/>
      <c r="M871" s="371"/>
      <c r="N871" s="371"/>
      <c r="O871" s="312"/>
      <c r="P871" s="383"/>
      <c r="Q871" s="369">
        <v>0</v>
      </c>
      <c r="R871" s="312"/>
      <c r="S871" s="370">
        <v>0.1781832384</v>
      </c>
      <c r="T871" s="370">
        <v>3.5340360000000004</v>
      </c>
      <c r="U871" s="370">
        <v>0</v>
      </c>
      <c r="V871" s="312">
        <f>_xll.SRS1Splines.Functions25.Linear_Interp(V_NK3!$P$8:$P$32,V_NK3!$R$8:$R$32,AC871)</f>
        <v>254.79712092000099</v>
      </c>
      <c r="W871" s="312">
        <f>(V871/V_NK3!$R$28)*100</f>
        <v>46.99778031844945</v>
      </c>
      <c r="X871" s="308">
        <f>V871-V_NK3!$R$8</f>
        <v>198.21846892000099</v>
      </c>
      <c r="Y871" s="308">
        <f>IFERROR((V871 - V_NK3!$V$10) / (V_NK3!$V$9- V_NK3!$V$10) * 100, 0)</f>
        <v>40.821938539067581</v>
      </c>
      <c r="Z871" s="308">
        <v>541.79999999999995</v>
      </c>
      <c r="AA871" s="308">
        <v>521</v>
      </c>
      <c r="AB871" s="312">
        <v>532.17999999999995</v>
      </c>
      <c r="AC871" s="371">
        <v>532.08000000000004</v>
      </c>
      <c r="AD871" s="308">
        <v>0.68</v>
      </c>
      <c r="AE871" s="372">
        <v>0.80319000000000007</v>
      </c>
      <c r="AF871" s="373">
        <v>0</v>
      </c>
      <c r="AG871" s="312"/>
      <c r="AH871" s="370">
        <v>3.2394328686720004</v>
      </c>
      <c r="AI871" s="370">
        <v>3.629934</v>
      </c>
      <c r="AJ871" s="370"/>
      <c r="AK871" s="312">
        <f>_xll.SRS1Splines.Functions25.Linear_Interp(V_NK2!$R$10:$R$21,V_NK2!$T$10:$T$21,AR871)</f>
        <v>59.386428571457998</v>
      </c>
      <c r="AL871" s="312">
        <f>(AK871/V_NK2!$T$18)*100</f>
        <v>83.174269707924367</v>
      </c>
      <c r="AM871" s="308">
        <f>AK871-V_NK2!$T$11</f>
        <v>18.566428571430201</v>
      </c>
      <c r="AN871" s="308">
        <f>IFERROR((AK871 - V_NK2!$X$12) / (V_NK2!$X$11- V_NK2!$X$12) * 100, 0)</f>
        <v>60.714285714294022</v>
      </c>
      <c r="AO871" s="308">
        <v>427</v>
      </c>
      <c r="AP871" s="308">
        <v>420</v>
      </c>
      <c r="AQ871" s="308">
        <v>424.5</v>
      </c>
      <c r="AR871" s="371">
        <v>424.25</v>
      </c>
      <c r="AS871" s="312">
        <v>0.74199999999999999</v>
      </c>
      <c r="AT871" s="372">
        <v>0.84</v>
      </c>
      <c r="AU871" s="369"/>
      <c r="AV871" s="312"/>
      <c r="AW871" s="370">
        <v>0.99582912000000001</v>
      </c>
      <c r="AX871" s="370">
        <v>0.93570832999999998</v>
      </c>
      <c r="AY871" s="370"/>
      <c r="AZ871" s="312">
        <f>_xll.SRS1Splines.Functions25.Linear_Interp(V_NNG3A!$H$4:$H$12,V_NNG3A!$I$4:$I$12,BF871)</f>
        <v>11.8369499999999</v>
      </c>
      <c r="BA871" s="312">
        <f>(AZ871/V_NNG3A!$I$8)*100</f>
        <v>85.465342960288098</v>
      </c>
      <c r="BB871" s="308">
        <f>_xll.SRS1Splines.Functions25.Linear_Interp(V_NNG3A!$H$4:$H$12,V_NNG3A!$J$4:$J$12,BF871)</f>
        <v>0.84936379310337295</v>
      </c>
      <c r="BC871" s="308">
        <f>IFERROR((AZ871-V_NNG3A!$J$20) / (V_NNG3A!$J$19-V_NNG3A!$J$20) * 100, 0)</f>
        <v>29.672991205876599</v>
      </c>
      <c r="BD871" s="308">
        <v>1050</v>
      </c>
      <c r="BE871" s="308">
        <v>1047</v>
      </c>
      <c r="BF871" s="374">
        <v>1048.3699999999999</v>
      </c>
      <c r="BG871" s="312">
        <v>0.1176</v>
      </c>
      <c r="BH871" s="372">
        <v>2.6849999999999999E-2</v>
      </c>
      <c r="BI871" s="369"/>
      <c r="BJ871" s="312"/>
      <c r="BK871" s="370">
        <v>0.80781285917496404</v>
      </c>
      <c r="BL871" s="370">
        <v>0.79881285917496403</v>
      </c>
      <c r="BM871" s="370">
        <f t="shared" si="10"/>
        <v>9.000000000000008E-3</v>
      </c>
      <c r="BN871" s="312">
        <f>_xll.SRS1Splines.Functions25.Linear_Interp(V_XNN1!$K$3:$K$8,V_XNN1!$L$3:$L$8,BT871)</f>
        <v>0.21890999999999999</v>
      </c>
      <c r="BO871" s="312">
        <f>(BN871/V_XNN1!$L$7)*100</f>
        <v>104.24285714285715</v>
      </c>
      <c r="BP871" s="312">
        <f>_xll.SRS1Splines.Functions25.Linear_Interp(V_XNN1!$K$3:$K$8,V_XNN1!$M$3:$M$8,BT871)</f>
        <v>6.2909999999999994E-2</v>
      </c>
      <c r="BQ871" s="308">
        <f>IFERROR((BN871 - V_XNN1!$M$16) / (V_XNN1!$M$15- V_XNN1!$M$16) * 100, 0)</f>
        <v>100</v>
      </c>
      <c r="BR871" s="308">
        <v>252</v>
      </c>
      <c r="BS871" s="308">
        <v>249</v>
      </c>
      <c r="BT871" s="374">
        <v>252.5</v>
      </c>
      <c r="BU871" s="312">
        <v>0.12</v>
      </c>
      <c r="BV871" s="372">
        <v>0.129992</v>
      </c>
      <c r="BW871" s="369"/>
      <c r="BX871" s="312"/>
      <c r="BY871" s="370"/>
      <c r="BZ871" s="370"/>
      <c r="CA871" s="370"/>
      <c r="CB871" s="312"/>
      <c r="CC871" s="312"/>
      <c r="CD871" s="308"/>
      <c r="CE871" s="312"/>
      <c r="CF871" s="312"/>
      <c r="CG871" s="312"/>
      <c r="CH871" s="312"/>
      <c r="CI871" s="384"/>
      <c r="CJ871" s="312"/>
      <c r="CK871" s="372"/>
      <c r="CL871" s="369"/>
      <c r="CM871" s="312"/>
      <c r="CN871" s="370"/>
      <c r="CO871" s="370"/>
      <c r="CP871" s="370"/>
      <c r="CQ871" s="312"/>
      <c r="CR871" s="312"/>
      <c r="CS871" s="308"/>
      <c r="CT871" s="312"/>
      <c r="CU871" s="312"/>
      <c r="CV871" s="312"/>
      <c r="CW871" s="312"/>
      <c r="CX871" s="384"/>
      <c r="CY871" s="312"/>
      <c r="CZ871" s="372"/>
    </row>
    <row r="872" spans="1:104" s="1" customFormat="1" hidden="1">
      <c r="A872" s="270">
        <v>45431</v>
      </c>
      <c r="B872" s="380"/>
      <c r="C872" s="381"/>
      <c r="D872" s="382"/>
      <c r="E872" s="382"/>
      <c r="F872" s="382"/>
      <c r="G872" s="312"/>
      <c r="H872" s="308"/>
      <c r="I872" s="308"/>
      <c r="J872" s="308"/>
      <c r="K872" s="308"/>
      <c r="L872" s="308"/>
      <c r="M872" s="371"/>
      <c r="N872" s="371"/>
      <c r="O872" s="312"/>
      <c r="P872" s="383"/>
      <c r="Q872" s="369">
        <v>0</v>
      </c>
      <c r="R872" s="312"/>
      <c r="S872" s="370">
        <v>0.18074879999999999</v>
      </c>
      <c r="T872" s="370">
        <v>2.2546040000000005</v>
      </c>
      <c r="U872" s="370">
        <v>0</v>
      </c>
      <c r="V872" s="312">
        <f>_xll.SRS1Splines.Functions25.Linear_Interp(V_NK3!$P$8:$P$32,V_NK3!$R$8:$R$32,AC872)</f>
        <v>252.673967</v>
      </c>
      <c r="W872" s="312">
        <f>(V872/V_NK3!$R$28)*100</f>
        <v>46.60616081680763</v>
      </c>
      <c r="X872" s="308">
        <f>V872-V_NK3!$R$8</f>
        <v>196.095315</v>
      </c>
      <c r="Y872" s="308">
        <f>IFERROR((V872 - V_NK3!$V$10) / (V_NK3!$V$9- V_NK3!$V$10) * 100, 0)</f>
        <v>40.384687362103641</v>
      </c>
      <c r="Z872" s="308">
        <v>541.79999999999995</v>
      </c>
      <c r="AA872" s="308">
        <v>521</v>
      </c>
      <c r="AB872" s="312">
        <v>532.12</v>
      </c>
      <c r="AC872" s="371">
        <v>532</v>
      </c>
      <c r="AD872" s="308">
        <v>0.68</v>
      </c>
      <c r="AE872" s="372">
        <v>0.51240999999999992</v>
      </c>
      <c r="AF872" s="373">
        <v>0</v>
      </c>
      <c r="AG872" s="312"/>
      <c r="AH872" s="370">
        <v>2.0887907040000004</v>
      </c>
      <c r="AI872" s="370">
        <v>1.7811779999999999</v>
      </c>
      <c r="AJ872" s="370"/>
      <c r="AK872" s="312">
        <f>_xll.SRS1Splines.Functions25.Linear_Interp(V_NK2!$R$10:$R$21,V_NK2!$T$10:$T$21,AR872)</f>
        <v>59.692228571458003</v>
      </c>
      <c r="AL872" s="312">
        <f>(AK872/V_NK2!$T$18)*100</f>
        <v>83.602561024450978</v>
      </c>
      <c r="AM872" s="308">
        <f>AK872-V_NK2!$T$11</f>
        <v>18.872228571430206</v>
      </c>
      <c r="AN872" s="308">
        <f>IFERROR((AK872 - V_NK2!$X$12) / (V_NK2!$X$11- V_NK2!$X$12) * 100, 0)</f>
        <v>61.714285714294093</v>
      </c>
      <c r="AO872" s="308">
        <v>427</v>
      </c>
      <c r="AP872" s="308">
        <v>420</v>
      </c>
      <c r="AQ872" s="308">
        <v>424.42</v>
      </c>
      <c r="AR872" s="371">
        <v>424.32</v>
      </c>
      <c r="AS872" s="312">
        <v>0.74199999999999999</v>
      </c>
      <c r="AT872" s="372">
        <v>0.42</v>
      </c>
      <c r="AU872" s="369"/>
      <c r="AV872" s="312"/>
      <c r="AW872" s="370">
        <v>3.1893223900000001</v>
      </c>
      <c r="AX872" s="370">
        <v>0.81200757999999995</v>
      </c>
      <c r="AY872" s="370"/>
      <c r="AZ872" s="312">
        <f>_xll.SRS1Splines.Functions25.Linear_Interp(V_NNG3A!$H$4:$H$12,V_NNG3A!$I$4:$I$12,BF872)</f>
        <v>12.812600000000099</v>
      </c>
      <c r="BA872" s="312">
        <f>(AZ872/V_NNG3A!$I$8)*100</f>
        <v>92.50974729241949</v>
      </c>
      <c r="BB872" s="308">
        <f>_xll.SRS1Splines.Functions25.Linear_Interp(V_NNG3A!$H$4:$H$12,V_NNG3A!$J$4:$J$12,BF872)</f>
        <v>1.8250137931036201</v>
      </c>
      <c r="BC872" s="308">
        <f>IFERROR((AZ872-V_NNG3A!$J$20) / (V_NNG3A!$J$19-V_NNG3A!$J$20) * 100, 0)</f>
        <v>63.75786049873922</v>
      </c>
      <c r="BD872" s="308">
        <v>1050</v>
      </c>
      <c r="BE872" s="308">
        <v>1047</v>
      </c>
      <c r="BF872" s="374">
        <v>1049.1600000000001</v>
      </c>
      <c r="BG872" s="312">
        <v>0.1176</v>
      </c>
      <c r="BH872" s="372">
        <v>2.2700000000000001E-2</v>
      </c>
      <c r="BI872" s="369"/>
      <c r="BJ872" s="312"/>
      <c r="BK872" s="370">
        <v>2.8027402275960198</v>
      </c>
      <c r="BL872" s="370">
        <v>2.0518402275960201</v>
      </c>
      <c r="BM872" s="370">
        <f t="shared" si="10"/>
        <v>0.75089999999999968</v>
      </c>
      <c r="BN872" s="312">
        <f>_xll.SRS1Splines.Functions25.Linear_Interp(V_XNN1!$K$3:$K$8,V_XNN1!$L$3:$L$8,BT872)</f>
        <v>0.219801</v>
      </c>
      <c r="BO872" s="312">
        <f>(BN872/V_XNN1!$L$7)*100</f>
        <v>104.66714285714286</v>
      </c>
      <c r="BP872" s="312">
        <f>_xll.SRS1Splines.Functions25.Linear_Interp(V_XNN1!$K$3:$K$8,V_XNN1!$M$3:$M$8,BT872)</f>
        <v>6.3801000000000205E-2</v>
      </c>
      <c r="BQ872" s="308">
        <f>IFERROR((BN872 - V_XNN1!$M$16) / (V_XNN1!$M$15- V_XNN1!$M$16) * 100, 0)</f>
        <v>102.75766016713092</v>
      </c>
      <c r="BR872" s="308">
        <v>252</v>
      </c>
      <c r="BS872" s="308">
        <v>249</v>
      </c>
      <c r="BT872" s="374">
        <v>252.55</v>
      </c>
      <c r="BU872" s="312">
        <v>0.12</v>
      </c>
      <c r="BV872" s="372">
        <v>0.333899</v>
      </c>
      <c r="BW872" s="369"/>
      <c r="BX872" s="312"/>
      <c r="BY872" s="370"/>
      <c r="BZ872" s="370"/>
      <c r="CA872" s="370"/>
      <c r="CB872" s="312"/>
      <c r="CC872" s="312"/>
      <c r="CD872" s="308"/>
      <c r="CE872" s="312"/>
      <c r="CF872" s="312"/>
      <c r="CG872" s="312"/>
      <c r="CH872" s="312"/>
      <c r="CI872" s="384"/>
      <c r="CJ872" s="312"/>
      <c r="CK872" s="372"/>
      <c r="CL872" s="369"/>
      <c r="CM872" s="312"/>
      <c r="CN872" s="370"/>
      <c r="CO872" s="370"/>
      <c r="CP872" s="370"/>
      <c r="CQ872" s="312"/>
      <c r="CR872" s="312"/>
      <c r="CS872" s="308"/>
      <c r="CT872" s="312"/>
      <c r="CU872" s="312"/>
      <c r="CV872" s="312"/>
      <c r="CW872" s="312"/>
      <c r="CX872" s="384"/>
      <c r="CY872" s="312"/>
      <c r="CZ872" s="372"/>
    </row>
    <row r="873" spans="1:104" s="1" customFormat="1" hidden="1">
      <c r="A873" s="270">
        <v>45432</v>
      </c>
      <c r="B873" s="380"/>
      <c r="C873" s="381"/>
      <c r="D873" s="382"/>
      <c r="E873" s="382"/>
      <c r="F873" s="382"/>
      <c r="G873" s="312"/>
      <c r="H873" s="308"/>
      <c r="I873" s="308"/>
      <c r="J873" s="308"/>
      <c r="K873" s="308"/>
      <c r="L873" s="308"/>
      <c r="M873" s="371"/>
      <c r="N873" s="371"/>
      <c r="O873" s="312"/>
      <c r="P873" s="383"/>
      <c r="Q873" s="369">
        <v>0.4</v>
      </c>
      <c r="R873" s="312"/>
      <c r="S873" s="370">
        <v>0.17677440000000003</v>
      </c>
      <c r="T873" s="370">
        <v>2.2550440000000003</v>
      </c>
      <c r="U873" s="370">
        <v>0</v>
      </c>
      <c r="V873" s="312">
        <f>_xll.SRS1Splines.Functions25.Linear_Interp(V_NK3!$P$8:$P$32,V_NK3!$R$8:$R$32,AC873)</f>
        <v>250.639453559999</v>
      </c>
      <c r="W873" s="312">
        <f>(V873/V_NK3!$R$28)*100</f>
        <v>46.230891208725517</v>
      </c>
      <c r="X873" s="308">
        <f>V873-V_NK3!$R$8</f>
        <v>194.06080155999899</v>
      </c>
      <c r="Y873" s="308">
        <f>IFERROR((V873 - V_NK3!$V$10) / (V_NK3!$V$9- V_NK3!$V$10) * 100, 0)</f>
        <v>39.965691175435744</v>
      </c>
      <c r="Z873" s="308">
        <v>541.79999999999995</v>
      </c>
      <c r="AA873" s="308">
        <v>521</v>
      </c>
      <c r="AB873" s="312">
        <v>532.02</v>
      </c>
      <c r="AC873" s="371">
        <v>531.91999999999996</v>
      </c>
      <c r="AD873" s="308">
        <v>0.68</v>
      </c>
      <c r="AE873" s="372">
        <v>0.51251000000000002</v>
      </c>
      <c r="AF873" s="373">
        <v>3.8</v>
      </c>
      <c r="AG873" s="312"/>
      <c r="AH873" s="370">
        <v>2.0878751520000005</v>
      </c>
      <c r="AI873" s="370">
        <v>1.7585736000000001</v>
      </c>
      <c r="AJ873" s="370"/>
      <c r="AK873" s="312">
        <f>_xll.SRS1Splines.Functions25.Linear_Interp(V_NK2!$R$10:$R$21,V_NK2!$T$10:$T$21,AR873)</f>
        <v>60.129085714315302</v>
      </c>
      <c r="AL873" s="312">
        <f>(AK873/V_NK2!$T$18)*100</f>
        <v>84.21440576234636</v>
      </c>
      <c r="AM873" s="308">
        <f>AK873-V_NK2!$T$11</f>
        <v>19.309085714287505</v>
      </c>
      <c r="AN873" s="308">
        <f>IFERROR((AK873 - V_NK2!$X$12) / (V_NK2!$X$11- V_NK2!$X$12) * 100, 0)</f>
        <v>63.142857142866092</v>
      </c>
      <c r="AO873" s="308">
        <v>427</v>
      </c>
      <c r="AP873" s="308">
        <v>420</v>
      </c>
      <c r="AQ873" s="308">
        <v>424.18</v>
      </c>
      <c r="AR873" s="371">
        <v>424.42</v>
      </c>
      <c r="AS873" s="312">
        <v>0.74199999999999999</v>
      </c>
      <c r="AT873" s="372">
        <v>0.42</v>
      </c>
      <c r="AU873" s="369"/>
      <c r="AV873" s="312"/>
      <c r="AW873" s="370">
        <v>3.7952868299999998</v>
      </c>
      <c r="AX873" s="370">
        <v>3.1931988599999999</v>
      </c>
      <c r="AY873" s="370"/>
      <c r="AZ873" s="312">
        <f>_xll.SRS1Splines.Functions25.Linear_Interp(V_NNG3A!$H$4:$H$12,V_NNG3A!$I$4:$I$12,BF873)</f>
        <v>13.0595999999999</v>
      </c>
      <c r="BA873" s="312">
        <f>(AZ873/V_NNG3A!$I$8)*100</f>
        <v>94.293140794223106</v>
      </c>
      <c r="BB873" s="308">
        <f>_xll.SRS1Splines.Functions25.Linear_Interp(V_NNG3A!$H$4:$H$12,V_NNG3A!$J$4:$J$12,BF873)</f>
        <v>2.0720137931033902</v>
      </c>
      <c r="BC873" s="308">
        <f>IFERROR((AZ873-V_NNG3A!$J$20) / (V_NNG3A!$J$19-V_NNG3A!$J$20) * 100, 0)</f>
        <v>72.386941332366618</v>
      </c>
      <c r="BD873" s="308">
        <v>1050</v>
      </c>
      <c r="BE873" s="308">
        <v>1047</v>
      </c>
      <c r="BF873" s="374">
        <v>1049.3599999999999</v>
      </c>
      <c r="BG873" s="312">
        <v>0.1176</v>
      </c>
      <c r="BH873" s="372">
        <v>9.3450000000000005E-2</v>
      </c>
      <c r="BI873" s="369"/>
      <c r="BJ873" s="312"/>
      <c r="BK873" s="370">
        <v>2.10289775248933</v>
      </c>
      <c r="BL873" s="370">
        <v>2.0524977524893302</v>
      </c>
      <c r="BM873" s="370">
        <f t="shared" si="10"/>
        <v>5.0399999999999778E-2</v>
      </c>
      <c r="BN873" s="312">
        <f>_xll.SRS1Splines.Functions25.Linear_Interp(V_XNN1!$K$3:$K$8,V_XNN1!$L$3:$L$8,BT873)</f>
        <v>0.219801</v>
      </c>
      <c r="BO873" s="312">
        <f>(BN873/V_XNN1!$L$7)*100</f>
        <v>104.66714285714286</v>
      </c>
      <c r="BP873" s="312">
        <f>_xll.SRS1Splines.Functions25.Linear_Interp(V_XNN1!$K$3:$K$8,V_XNN1!$M$3:$M$8,BT873)</f>
        <v>6.3801000000000205E-2</v>
      </c>
      <c r="BQ873" s="308">
        <f>IFERROR((BN873 - V_XNN1!$M$16) / (V_XNN1!$M$15- V_XNN1!$M$16) * 100, 0)</f>
        <v>102.75766016713092</v>
      </c>
      <c r="BR873" s="308">
        <v>252</v>
      </c>
      <c r="BS873" s="308">
        <v>249</v>
      </c>
      <c r="BT873" s="374">
        <v>252.55</v>
      </c>
      <c r="BU873" s="312">
        <v>0.12</v>
      </c>
      <c r="BV873" s="372">
        <v>0.33400599999999997</v>
      </c>
      <c r="BW873" s="369"/>
      <c r="BX873" s="312"/>
      <c r="BY873" s="370"/>
      <c r="BZ873" s="370"/>
      <c r="CA873" s="370"/>
      <c r="CB873" s="312"/>
      <c r="CC873" s="312"/>
      <c r="CD873" s="308"/>
      <c r="CE873" s="312"/>
      <c r="CF873" s="312"/>
      <c r="CG873" s="312"/>
      <c r="CH873" s="312"/>
      <c r="CI873" s="384"/>
      <c r="CJ873" s="312"/>
      <c r="CK873" s="372"/>
      <c r="CL873" s="369"/>
      <c r="CM873" s="312"/>
      <c r="CN873" s="370"/>
      <c r="CO873" s="370"/>
      <c r="CP873" s="370"/>
      <c r="CQ873" s="312"/>
      <c r="CR873" s="312"/>
      <c r="CS873" s="308"/>
      <c r="CT873" s="312"/>
      <c r="CU873" s="312"/>
      <c r="CV873" s="312"/>
      <c r="CW873" s="312"/>
      <c r="CX873" s="384"/>
      <c r="CY873" s="312"/>
      <c r="CZ873" s="372"/>
    </row>
    <row r="874" spans="1:104" s="1" customFormat="1" hidden="1">
      <c r="A874" s="270">
        <v>45433</v>
      </c>
      <c r="B874" s="380"/>
      <c r="C874" s="381"/>
      <c r="D874" s="382"/>
      <c r="E874" s="382"/>
      <c r="F874" s="382"/>
      <c r="G874" s="312"/>
      <c r="H874" s="308"/>
      <c r="I874" s="308"/>
      <c r="J874" s="308"/>
      <c r="K874" s="308"/>
      <c r="L874" s="308"/>
      <c r="M874" s="371"/>
      <c r="N874" s="371"/>
      <c r="O874" s="312"/>
      <c r="P874" s="383"/>
      <c r="Q874" s="369">
        <v>15.8</v>
      </c>
      <c r="R874" s="312"/>
      <c r="S874" s="370">
        <v>0.17452799999999999</v>
      </c>
      <c r="T874" s="370">
        <v>3.0741040000000006</v>
      </c>
      <c r="U874" s="370">
        <v>0</v>
      </c>
      <c r="V874" s="312">
        <f>_xll.SRS1Splines.Functions25.Linear_Interp(V_NK3!$P$8:$P$32,V_NK3!$R$8:$R$32,AC874)</f>
        <v>247.841997579999</v>
      </c>
      <c r="W874" s="312">
        <f>(V874/V_NK3!$R$28)*100</f>
        <v>45.714895497612865</v>
      </c>
      <c r="X874" s="308">
        <f>V874-V_NK3!$R$8</f>
        <v>191.263345579999</v>
      </c>
      <c r="Y874" s="308">
        <f>IFERROR((V874 - V_NK3!$V$10) / (V_NK3!$V$9- V_NK3!$V$10) * 100, 0)</f>
        <v>39.389571418767687</v>
      </c>
      <c r="Z874" s="308">
        <v>541.79999999999995</v>
      </c>
      <c r="AA874" s="308">
        <v>521</v>
      </c>
      <c r="AB874" s="312">
        <v>531.91999999999996</v>
      </c>
      <c r="AC874" s="371">
        <v>531.80999999999995</v>
      </c>
      <c r="AD874" s="308">
        <v>0.68</v>
      </c>
      <c r="AE874" s="372">
        <v>0.69865999999999995</v>
      </c>
      <c r="AF874" s="373">
        <v>13</v>
      </c>
      <c r="AG874" s="312"/>
      <c r="AH874" s="370">
        <v>2.8242878400000007</v>
      </c>
      <c r="AI874" s="370">
        <v>3.0331139999999999</v>
      </c>
      <c r="AJ874" s="370"/>
      <c r="AK874" s="312">
        <f>_xll.SRS1Splines.Functions25.Linear_Interp(V_NK2!$R$10:$R$21,V_NK2!$T$10:$T$21,AR874)</f>
        <v>60.565942857172303</v>
      </c>
      <c r="AL874" s="312">
        <f>(AK874/V_NK2!$T$18)*100</f>
        <v>84.826250500241315</v>
      </c>
      <c r="AM874" s="308">
        <f>AK874-V_NK2!$T$11</f>
        <v>19.745942857144506</v>
      </c>
      <c r="AN874" s="308">
        <f>IFERROR((AK874 - V_NK2!$X$12) / (V_NK2!$X$11- V_NK2!$X$12) * 100, 0)</f>
        <v>64.571428571437124</v>
      </c>
      <c r="AO874" s="308">
        <v>427</v>
      </c>
      <c r="AP874" s="308">
        <v>420</v>
      </c>
      <c r="AQ874" s="308">
        <v>424.24</v>
      </c>
      <c r="AR874" s="371">
        <v>424.52</v>
      </c>
      <c r="AS874" s="312">
        <v>0.74199999999999999</v>
      </c>
      <c r="AT874" s="372">
        <v>0.7</v>
      </c>
      <c r="AU874" s="369"/>
      <c r="AV874" s="312"/>
      <c r="AW874" s="370">
        <v>7.25156271</v>
      </c>
      <c r="AX874" s="370">
        <v>9.1774296100000008</v>
      </c>
      <c r="AY874" s="370"/>
      <c r="AZ874" s="312">
        <f>_xll.SRS1Splines.Functions25.Linear_Interp(V_NNG3A!$H$4:$H$12,V_NNG3A!$I$4:$I$12,BF874)</f>
        <v>12.2692</v>
      </c>
      <c r="BA874" s="312">
        <f>(AZ874/V_NNG3A!$I$8)*100</f>
        <v>88.586281588447662</v>
      </c>
      <c r="BB874" s="308">
        <f>_xll.SRS1Splines.Functions25.Linear_Interp(V_NNG3A!$H$4:$H$12,V_NNG3A!$J$4:$J$12,BF874)</f>
        <v>1.2816137931035501</v>
      </c>
      <c r="BC874" s="308">
        <f>IFERROR((AZ874-V_NNG3A!$J$20) / (V_NNG3A!$J$19-V_NNG3A!$J$20) * 100, 0)</f>
        <v>44.773882664740178</v>
      </c>
      <c r="BD874" s="308">
        <v>1050</v>
      </c>
      <c r="BE874" s="308">
        <v>1047</v>
      </c>
      <c r="BF874" s="374">
        <v>1048.72</v>
      </c>
      <c r="BG874" s="312">
        <v>0.1176</v>
      </c>
      <c r="BH874" s="372">
        <v>0.27063999999999999</v>
      </c>
      <c r="BI874" s="369"/>
      <c r="BJ874" s="312"/>
      <c r="BK874" s="370">
        <v>2.3282080768136599</v>
      </c>
      <c r="BL874" s="370">
        <v>2.1099420768136601</v>
      </c>
      <c r="BM874" s="370">
        <f t="shared" si="10"/>
        <v>0.21826599999999985</v>
      </c>
      <c r="BN874" s="312">
        <f>_xll.SRS1Splines.Functions25.Linear_Interp(V_XNN1!$K$3:$K$8,V_XNN1!$L$3:$L$8,BT874)</f>
        <v>0.219801</v>
      </c>
      <c r="BO874" s="312">
        <f>(BN874/V_XNN1!$L$7)*100</f>
        <v>104.66714285714286</v>
      </c>
      <c r="BP874" s="312">
        <f>_xll.SRS1Splines.Functions25.Linear_Interp(V_XNN1!$K$3:$K$8,V_XNN1!$M$3:$M$8,BT874)</f>
        <v>6.3801000000000205E-2</v>
      </c>
      <c r="BQ874" s="308">
        <f>IFERROR((BN874 - V_XNN1!$M$16) / (V_XNN1!$M$15- V_XNN1!$M$16) * 100, 0)</f>
        <v>102.75766016713092</v>
      </c>
      <c r="BR874" s="308">
        <v>252</v>
      </c>
      <c r="BS874" s="308">
        <v>249</v>
      </c>
      <c r="BT874" s="374">
        <v>252.55</v>
      </c>
      <c r="BU874" s="312">
        <v>0.12</v>
      </c>
      <c r="BV874" s="372">
        <v>0.34335399999999999</v>
      </c>
      <c r="BW874" s="369"/>
      <c r="BX874" s="312"/>
      <c r="BY874" s="370"/>
      <c r="BZ874" s="370"/>
      <c r="CA874" s="370"/>
      <c r="CB874" s="312"/>
      <c r="CC874" s="312"/>
      <c r="CD874" s="308"/>
      <c r="CE874" s="312"/>
      <c r="CF874" s="312"/>
      <c r="CG874" s="312"/>
      <c r="CH874" s="312"/>
      <c r="CI874" s="384"/>
      <c r="CJ874" s="312"/>
      <c r="CK874" s="372"/>
      <c r="CL874" s="369"/>
      <c r="CM874" s="312"/>
      <c r="CN874" s="370"/>
      <c r="CO874" s="370"/>
      <c r="CP874" s="370"/>
      <c r="CQ874" s="312"/>
      <c r="CR874" s="312"/>
      <c r="CS874" s="308"/>
      <c r="CT874" s="312"/>
      <c r="CU874" s="312"/>
      <c r="CV874" s="312"/>
      <c r="CW874" s="312"/>
      <c r="CX874" s="384"/>
      <c r="CY874" s="312"/>
      <c r="CZ874" s="372"/>
    </row>
    <row r="875" spans="1:104" s="1" customFormat="1" hidden="1">
      <c r="A875" s="270">
        <v>45434</v>
      </c>
      <c r="B875" s="380"/>
      <c r="C875" s="381"/>
      <c r="D875" s="382"/>
      <c r="E875" s="382"/>
      <c r="F875" s="382"/>
      <c r="G875" s="312"/>
      <c r="H875" s="308"/>
      <c r="I875" s="308"/>
      <c r="J875" s="308"/>
      <c r="K875" s="308"/>
      <c r="L875" s="308"/>
      <c r="M875" s="371"/>
      <c r="N875" s="371"/>
      <c r="O875" s="312"/>
      <c r="P875" s="383"/>
      <c r="Q875" s="369">
        <v>21.4</v>
      </c>
      <c r="R875" s="312"/>
      <c r="S875" s="370">
        <v>1.3695963580207828</v>
      </c>
      <c r="T875" s="370">
        <v>3.6584240000000006</v>
      </c>
      <c r="U875" s="370">
        <v>0</v>
      </c>
      <c r="V875" s="312">
        <f>_xll.SRS1Splines.Functions25.Linear_Interp(V_NK3!$P$8:$P$32,V_NK3!$R$8:$R$32,AC875)</f>
        <v>245.55316996000101</v>
      </c>
      <c r="W875" s="312">
        <f>(V875/V_NK3!$R$28)*100</f>
        <v>45.29271718852106</v>
      </c>
      <c r="X875" s="308">
        <f>V875-V_NK3!$R$8</f>
        <v>188.97451796000101</v>
      </c>
      <c r="Y875" s="308">
        <f>IFERROR((V875 - V_NK3!$V$10) / (V_NK3!$V$9- V_NK3!$V$10) * 100, 0)</f>
        <v>38.91820070876696</v>
      </c>
      <c r="Z875" s="308">
        <v>541.79999999999995</v>
      </c>
      <c r="AA875" s="308">
        <v>521</v>
      </c>
      <c r="AB875" s="312">
        <v>531.82000000000005</v>
      </c>
      <c r="AC875" s="371">
        <v>531.72</v>
      </c>
      <c r="AD875" s="308">
        <v>0.68</v>
      </c>
      <c r="AE875" s="372">
        <v>0.83146000000000009</v>
      </c>
      <c r="AF875" s="373">
        <v>14</v>
      </c>
      <c r="AG875" s="312"/>
      <c r="AH875" s="370">
        <v>3.744548398146859</v>
      </c>
      <c r="AI875" s="370">
        <v>3.2610060000000001</v>
      </c>
      <c r="AJ875" s="370"/>
      <c r="AK875" s="312">
        <f>_xll.SRS1Splines.Functions25.Linear_Interp(V_NK2!$R$10:$R$21,V_NK2!$T$10:$T$21,AR875)</f>
        <v>61.177542857172597</v>
      </c>
      <c r="AL875" s="312">
        <f>(AK875/V_NK2!$T$18)*100</f>
        <v>85.682833133294949</v>
      </c>
      <c r="AM875" s="308">
        <f>AK875-V_NK2!$T$11</f>
        <v>20.3575428571448</v>
      </c>
      <c r="AN875" s="308">
        <f>IFERROR((AK875 - V_NK2!$X$12) / (V_NK2!$X$11- V_NK2!$X$12) * 100, 0)</f>
        <v>66.57142857143819</v>
      </c>
      <c r="AO875" s="308">
        <v>427</v>
      </c>
      <c r="AP875" s="308">
        <v>420</v>
      </c>
      <c r="AQ875" s="308">
        <v>424.31</v>
      </c>
      <c r="AR875" s="371">
        <v>424.66</v>
      </c>
      <c r="AS875" s="312">
        <v>0.74199999999999999</v>
      </c>
      <c r="AT875" s="372">
        <v>0.76</v>
      </c>
      <c r="AU875" s="369"/>
      <c r="AV875" s="312"/>
      <c r="AW875" s="370">
        <v>2.1305813300000001</v>
      </c>
      <c r="AX875" s="370">
        <v>3.8759516999999999</v>
      </c>
      <c r="AY875" s="370"/>
      <c r="AZ875" s="312">
        <f>_xll.SRS1Splines.Functions25.Linear_Interp(V_NNG3A!$H$4:$H$12,V_NNG3A!$I$4:$I$12,BF875)</f>
        <v>11.552900000000101</v>
      </c>
      <c r="BA875" s="312">
        <f>(AZ875/V_NNG3A!$I$8)*100</f>
        <v>83.414440433213727</v>
      </c>
      <c r="BB875" s="308">
        <f>_xll.SRS1Splines.Functions25.Linear_Interp(V_NNG3A!$H$4:$H$12,V_NNG3A!$J$4:$J$12,BF875)</f>
        <v>0.56531379310362695</v>
      </c>
      <c r="BC875" s="308">
        <f>IFERROR((AZ875-V_NNG3A!$J$20) / (V_NNG3A!$J$19-V_NNG3A!$J$20) * 100, 0)</f>
        <v>19.749548247204089</v>
      </c>
      <c r="BD875" s="308">
        <v>1050</v>
      </c>
      <c r="BE875" s="308">
        <v>1047</v>
      </c>
      <c r="BF875" s="374">
        <v>1048.1400000000001</v>
      </c>
      <c r="BG875" s="312">
        <v>0.1176</v>
      </c>
      <c r="BH875" s="372">
        <v>0.11481</v>
      </c>
      <c r="BI875" s="369"/>
      <c r="BJ875" s="312"/>
      <c r="BK875" s="370">
        <v>2.1051243243243203</v>
      </c>
      <c r="BL875" s="370">
        <v>2.1051243243243203</v>
      </c>
      <c r="BM875" s="370">
        <f t="shared" si="10"/>
        <v>0</v>
      </c>
      <c r="BN875" s="312">
        <f>_xll.SRS1Splines.Functions25.Linear_Interp(V_XNN1!$K$3:$K$8,V_XNN1!$L$3:$L$8,BT875)</f>
        <v>0.219801</v>
      </c>
      <c r="BO875" s="312">
        <f>(BN875/V_XNN1!$L$7)*100</f>
        <v>104.66714285714286</v>
      </c>
      <c r="BP875" s="312">
        <f>_xll.SRS1Splines.Functions25.Linear_Interp(V_XNN1!$K$3:$K$8,V_XNN1!$M$3:$M$8,BT875)</f>
        <v>6.3801000000000205E-2</v>
      </c>
      <c r="BQ875" s="308">
        <f>IFERROR((BN875 - V_XNN1!$M$16) / (V_XNN1!$M$15- V_XNN1!$M$16) * 100, 0)</f>
        <v>102.75766016713092</v>
      </c>
      <c r="BR875" s="308">
        <v>252</v>
      </c>
      <c r="BS875" s="308">
        <v>249</v>
      </c>
      <c r="BT875" s="374">
        <v>252.55</v>
      </c>
      <c r="BU875" s="312">
        <v>0.12</v>
      </c>
      <c r="BV875" s="372">
        <v>0.34256999999999999</v>
      </c>
      <c r="BW875" s="369"/>
      <c r="BX875" s="312"/>
      <c r="BY875" s="370"/>
      <c r="BZ875" s="370"/>
      <c r="CA875" s="370"/>
      <c r="CB875" s="312"/>
      <c r="CC875" s="312"/>
      <c r="CD875" s="308"/>
      <c r="CE875" s="312"/>
      <c r="CF875" s="312"/>
      <c r="CG875" s="312"/>
      <c r="CH875" s="312"/>
      <c r="CI875" s="384"/>
      <c r="CJ875" s="312"/>
      <c r="CK875" s="372"/>
      <c r="CL875" s="369"/>
      <c r="CM875" s="312"/>
      <c r="CN875" s="370"/>
      <c r="CO875" s="370"/>
      <c r="CP875" s="370"/>
      <c r="CQ875" s="312"/>
      <c r="CR875" s="312"/>
      <c r="CS875" s="308"/>
      <c r="CT875" s="312"/>
      <c r="CU875" s="312"/>
      <c r="CV875" s="312"/>
      <c r="CW875" s="312"/>
      <c r="CX875" s="384"/>
      <c r="CY875" s="312"/>
      <c r="CZ875" s="372"/>
    </row>
    <row r="876" spans="1:104" s="1" customFormat="1" hidden="1">
      <c r="A876" s="270">
        <v>45435</v>
      </c>
      <c r="B876" s="380"/>
      <c r="C876" s="381"/>
      <c r="D876" s="382"/>
      <c r="E876" s="382"/>
      <c r="F876" s="382"/>
      <c r="G876" s="312"/>
      <c r="H876" s="308"/>
      <c r="I876" s="308"/>
      <c r="J876" s="308"/>
      <c r="K876" s="308"/>
      <c r="L876" s="308"/>
      <c r="M876" s="371"/>
      <c r="N876" s="371"/>
      <c r="O876" s="312"/>
      <c r="P876" s="383"/>
      <c r="Q876" s="369">
        <v>15</v>
      </c>
      <c r="R876" s="312"/>
      <c r="S876" s="370">
        <v>0.4743839931335449</v>
      </c>
      <c r="T876" s="370">
        <v>3.2718400000000001</v>
      </c>
      <c r="U876" s="370">
        <v>0</v>
      </c>
      <c r="V876" s="312">
        <f>_xll.SRS1Splines.Functions25.Linear_Interp(V_NK3!$P$8:$P$32,V_NK3!$R$8:$R$32,AC876)</f>
        <v>242.75571398</v>
      </c>
      <c r="W876" s="312">
        <f>(V876/V_NK3!$R$28)*100</f>
        <v>44.776721477408223</v>
      </c>
      <c r="X876" s="308">
        <f>V876-V_NK3!$R$8</f>
        <v>186.17706197999999</v>
      </c>
      <c r="Y876" s="308">
        <f>IFERROR((V876 - V_NK3!$V$10) / (V_NK3!$V$9- V_NK3!$V$10) * 100, 0)</f>
        <v>38.342080952098684</v>
      </c>
      <c r="Z876" s="308">
        <v>541.79999999999995</v>
      </c>
      <c r="AA876" s="308">
        <v>521</v>
      </c>
      <c r="AB876" s="312">
        <v>531.73</v>
      </c>
      <c r="AC876" s="371">
        <v>531.61</v>
      </c>
      <c r="AD876" s="308">
        <v>0.68</v>
      </c>
      <c r="AE876" s="372">
        <v>0.74360000000000004</v>
      </c>
      <c r="AF876" s="373">
        <v>20.6</v>
      </c>
      <c r="AG876" s="312"/>
      <c r="AH876" s="370">
        <v>3.1012027177340702</v>
      </c>
      <c r="AI876" s="370">
        <v>3.0210306</v>
      </c>
      <c r="AJ876" s="370"/>
      <c r="AK876" s="312">
        <f>_xll.SRS1Splines.Functions25.Linear_Interp(V_NK2!$R$10:$R$21,V_NK2!$T$10:$T$21,AR876)</f>
        <v>61.963885714315303</v>
      </c>
      <c r="AL876" s="312">
        <f>(AK876/V_NK2!$T$18)*100</f>
        <v>86.784153661506025</v>
      </c>
      <c r="AM876" s="308">
        <f>AK876-V_NK2!$T$11</f>
        <v>21.143885714287507</v>
      </c>
      <c r="AN876" s="308">
        <f>IFERROR((AK876 - V_NK2!$X$12) / (V_NK2!$X$11- V_NK2!$X$12) * 100, 0)</f>
        <v>69.142857142866404</v>
      </c>
      <c r="AO876" s="308">
        <v>427</v>
      </c>
      <c r="AP876" s="308">
        <v>420</v>
      </c>
      <c r="AQ876" s="308">
        <v>424.38</v>
      </c>
      <c r="AR876" s="371">
        <v>424.84</v>
      </c>
      <c r="AS876" s="312">
        <v>0.74199999999999999</v>
      </c>
      <c r="AT876" s="372">
        <v>0.7</v>
      </c>
      <c r="AU876" s="369"/>
      <c r="AV876" s="312"/>
      <c r="AW876" s="370">
        <v>3.2108186000000001</v>
      </c>
      <c r="AX876" s="370">
        <v>2.7291761399999999</v>
      </c>
      <c r="AY876" s="370"/>
      <c r="AZ876" s="312">
        <f>_xll.SRS1Splines.Functions25.Linear_Interp(V_NNG3A!$H$4:$H$12,V_NNG3A!$I$4:$I$12,BF876)</f>
        <v>11.750499999999899</v>
      </c>
      <c r="BA876" s="312">
        <f>(AZ876/V_NNG3A!$I$8)*100</f>
        <v>84.841155234656313</v>
      </c>
      <c r="BB876" s="308">
        <f>_xll.SRS1Splines.Functions25.Linear_Interp(V_NNG3A!$H$4:$H$12,V_NNG3A!$J$4:$J$12,BF876)</f>
        <v>0.76291379310345098</v>
      </c>
      <c r="BC876" s="308">
        <f>IFERROR((AZ876-V_NNG3A!$J$20) / (V_NNG3A!$J$19-V_NNG3A!$J$20) * 100, 0)</f>
        <v>26.65281291410454</v>
      </c>
      <c r="BD876" s="308">
        <v>1050</v>
      </c>
      <c r="BE876" s="308">
        <v>1047</v>
      </c>
      <c r="BF876" s="374">
        <v>1048.3</v>
      </c>
      <c r="BG876" s="312">
        <v>0.1176</v>
      </c>
      <c r="BH876" s="372">
        <v>8.3379999999999996E-2</v>
      </c>
      <c r="BI876" s="369"/>
      <c r="BJ876" s="312"/>
      <c r="BK876" s="370">
        <v>1.7814904694167899</v>
      </c>
      <c r="BL876" s="370">
        <v>1.7940904694167898</v>
      </c>
      <c r="BM876" s="370">
        <f t="shared" si="10"/>
        <v>-1.2599999999999945E-2</v>
      </c>
      <c r="BN876" s="312">
        <f>_xll.SRS1Splines.Functions25.Linear_Interp(V_XNN1!$K$3:$K$8,V_XNN1!$L$3:$L$8,BT876)</f>
        <v>0.20730000000000001</v>
      </c>
      <c r="BO876" s="312">
        <f>(BN876/V_XNN1!$L$7)*100</f>
        <v>98.714285714285722</v>
      </c>
      <c r="BP876" s="312">
        <f>_xll.SRS1Splines.Functions25.Linear_Interp(V_XNN1!$K$3:$K$8,V_XNN1!$M$3:$M$8,BT876)</f>
        <v>5.1299999999999901E-2</v>
      </c>
      <c r="BQ876" s="308">
        <f>IFERROR((BN876 - V_XNN1!$M$16) / (V_XNN1!$M$15- V_XNN1!$M$16) * 100, 0)</f>
        <v>64.066852367688085</v>
      </c>
      <c r="BR876" s="308">
        <v>252</v>
      </c>
      <c r="BS876" s="308">
        <v>249</v>
      </c>
      <c r="BT876" s="374">
        <v>251.85</v>
      </c>
      <c r="BU876" s="312">
        <v>0.12</v>
      </c>
      <c r="BV876" s="372">
        <v>0.29195499999999996</v>
      </c>
      <c r="BW876" s="369"/>
      <c r="BX876" s="312"/>
      <c r="BY876" s="370"/>
      <c r="BZ876" s="370"/>
      <c r="CA876" s="370"/>
      <c r="CB876" s="312"/>
      <c r="CC876" s="312"/>
      <c r="CD876" s="308"/>
      <c r="CE876" s="312"/>
      <c r="CF876" s="312"/>
      <c r="CG876" s="312"/>
      <c r="CH876" s="312"/>
      <c r="CI876" s="384"/>
      <c r="CJ876" s="312"/>
      <c r="CK876" s="372"/>
      <c r="CL876" s="369"/>
      <c r="CM876" s="312"/>
      <c r="CN876" s="370"/>
      <c r="CO876" s="370"/>
      <c r="CP876" s="370"/>
      <c r="CQ876" s="312"/>
      <c r="CR876" s="312"/>
      <c r="CS876" s="308"/>
      <c r="CT876" s="312"/>
      <c r="CU876" s="312"/>
      <c r="CV876" s="312"/>
      <c r="CW876" s="312"/>
      <c r="CX876" s="384"/>
      <c r="CY876" s="312"/>
      <c r="CZ876" s="372"/>
    </row>
    <row r="877" spans="1:104" s="1" customFormat="1" hidden="1">
      <c r="A877" s="270">
        <v>45436</v>
      </c>
      <c r="B877" s="380"/>
      <c r="C877" s="381"/>
      <c r="D877" s="382"/>
      <c r="E877" s="382"/>
      <c r="F877" s="382"/>
      <c r="G877" s="312"/>
      <c r="H877" s="308"/>
      <c r="I877" s="308"/>
      <c r="J877" s="308"/>
      <c r="K877" s="308"/>
      <c r="L877" s="308"/>
      <c r="M877" s="371"/>
      <c r="N877" s="371"/>
      <c r="O877" s="312"/>
      <c r="P877" s="383"/>
      <c r="Q877" s="369">
        <v>13.2</v>
      </c>
      <c r="R877" s="312"/>
      <c r="S877" s="370">
        <v>0.18230399999999999</v>
      </c>
      <c r="T877" s="370">
        <v>4.1990520000000009</v>
      </c>
      <c r="U877" s="370">
        <v>0</v>
      </c>
      <c r="V877" s="312">
        <f>_xll.SRS1Splines.Functions25.Linear_Interp(V_NK3!$P$8:$P$32,V_NK3!$R$8:$R$32,AC877)</f>
        <v>238.432372920001</v>
      </c>
      <c r="W877" s="312">
        <f>(V877/V_NK3!$R$28)*100</f>
        <v>43.979273560234304</v>
      </c>
      <c r="X877" s="308">
        <f>V877-V_NK3!$R$8</f>
        <v>181.853720920001</v>
      </c>
      <c r="Y877" s="308">
        <f>IFERROR((V877 - V_NK3!$V$10) / (V_NK3!$V$9- V_NK3!$V$10) * 100, 0)</f>
        <v>37.45171405543006</v>
      </c>
      <c r="Z877" s="308">
        <v>541.79999999999995</v>
      </c>
      <c r="AA877" s="308">
        <v>521</v>
      </c>
      <c r="AB877" s="312">
        <v>531.63</v>
      </c>
      <c r="AC877" s="371">
        <v>531.44000000000005</v>
      </c>
      <c r="AD877" s="308">
        <v>0.68</v>
      </c>
      <c r="AE877" s="372">
        <v>0.95433000000000001</v>
      </c>
      <c r="AF877" s="373">
        <v>0.4</v>
      </c>
      <c r="AG877" s="312"/>
      <c r="AH877" s="370">
        <v>3.8393071200000004</v>
      </c>
      <c r="AI877" s="370">
        <v>3.378018</v>
      </c>
      <c r="AJ877" s="370"/>
      <c r="AK877" s="312">
        <f>_xll.SRS1Splines.Functions25.Linear_Interp(V_NK2!$R$10:$R$21,V_NK2!$T$10:$T$21,AR877)</f>
        <v>62.400742857172602</v>
      </c>
      <c r="AL877" s="312">
        <f>(AK877/V_NK2!$T$18)*100</f>
        <v>87.395998399401392</v>
      </c>
      <c r="AM877" s="308">
        <f>AK877-V_NK2!$T$11</f>
        <v>21.580742857144806</v>
      </c>
      <c r="AN877" s="308">
        <f>IFERROR((AK877 - V_NK2!$X$12) / (V_NK2!$X$11- V_NK2!$X$12) * 100, 0)</f>
        <v>70.571428571438418</v>
      </c>
      <c r="AO877" s="308">
        <v>427</v>
      </c>
      <c r="AP877" s="308">
        <v>420</v>
      </c>
      <c r="AQ877" s="308">
        <v>424.46</v>
      </c>
      <c r="AR877" s="371">
        <v>424.94</v>
      </c>
      <c r="AS877" s="312">
        <v>0.74199999999999999</v>
      </c>
      <c r="AT877" s="372">
        <v>0.78</v>
      </c>
      <c r="AU877" s="369"/>
      <c r="AV877" s="312"/>
      <c r="AW877" s="370">
        <v>2.38431397</v>
      </c>
      <c r="AX877" s="370">
        <v>3.1366287900000001</v>
      </c>
      <c r="AY877" s="370"/>
      <c r="AZ877" s="312">
        <f>_xll.SRS1Splines.Functions25.Linear_Interp(V_NNG3A!$H$4:$H$12,V_NNG3A!$I$4:$I$12,BF877)</f>
        <v>11.4417499999999</v>
      </c>
      <c r="BA877" s="312">
        <f>(AZ877/V_NNG3A!$I$8)*100</f>
        <v>82.611913357399999</v>
      </c>
      <c r="BB877" s="308">
        <f>_xll.SRS1Splines.Functions25.Linear_Interp(V_NNG3A!$H$4:$H$12,V_NNG3A!$J$4:$J$12,BF877)</f>
        <v>0.45416379310344601</v>
      </c>
      <c r="BC877" s="308">
        <f>IFERROR((AZ877-V_NNG3A!$J$20) / (V_NNG3A!$J$19-V_NNG3A!$J$20) * 100, 0)</f>
        <v>15.86646187206161</v>
      </c>
      <c r="BD877" s="308">
        <v>1050</v>
      </c>
      <c r="BE877" s="308">
        <v>1047</v>
      </c>
      <c r="BF877" s="374">
        <v>1048.05</v>
      </c>
      <c r="BG877" s="312">
        <v>0.1176</v>
      </c>
      <c r="BH877" s="372">
        <v>9.2460000000000001E-2</v>
      </c>
      <c r="BI877" s="369"/>
      <c r="BJ877" s="312"/>
      <c r="BK877" s="370">
        <v>1.5797729445234701</v>
      </c>
      <c r="BL877" s="370">
        <v>1.58607294452347</v>
      </c>
      <c r="BM877" s="370">
        <f t="shared" si="10"/>
        <v>-6.2999999999999723E-3</v>
      </c>
      <c r="BN877" s="312">
        <f>_xll.SRS1Splines.Functions25.Linear_Interp(V_XNN1!$K$3:$K$8,V_XNN1!$L$3:$L$8,BT877)</f>
        <v>0.20100000000000001</v>
      </c>
      <c r="BO877" s="312">
        <f>(BN877/V_XNN1!$L$7)*100</f>
        <v>95.714285714285722</v>
      </c>
      <c r="BP877" s="312">
        <f>_xll.SRS1Splines.Functions25.Linear_Interp(V_XNN1!$K$3:$K$8,V_XNN1!$M$3:$M$8,BT877)</f>
        <v>4.4999999999999998E-2</v>
      </c>
      <c r="BQ877" s="308">
        <f>IFERROR((BN877 - V_XNN1!$M$16) / (V_XNN1!$M$15- V_XNN1!$M$16) * 100, 0)</f>
        <v>44.568245125348255</v>
      </c>
      <c r="BR877" s="308">
        <v>252</v>
      </c>
      <c r="BS877" s="308">
        <v>249</v>
      </c>
      <c r="BT877" s="374">
        <v>251.5</v>
      </c>
      <c r="BU877" s="312">
        <v>0.12</v>
      </c>
      <c r="BV877" s="372">
        <v>0.258104</v>
      </c>
      <c r="BW877" s="369"/>
      <c r="BX877" s="312"/>
      <c r="BY877" s="370"/>
      <c r="BZ877" s="370"/>
      <c r="CA877" s="370"/>
      <c r="CB877" s="312"/>
      <c r="CC877" s="312"/>
      <c r="CD877" s="308"/>
      <c r="CE877" s="312"/>
      <c r="CF877" s="312"/>
      <c r="CG877" s="312"/>
      <c r="CH877" s="312"/>
      <c r="CI877" s="384"/>
      <c r="CJ877" s="312"/>
      <c r="CK877" s="372"/>
      <c r="CL877" s="369"/>
      <c r="CM877" s="312"/>
      <c r="CN877" s="370"/>
      <c r="CO877" s="370"/>
      <c r="CP877" s="370"/>
      <c r="CQ877" s="312"/>
      <c r="CR877" s="312"/>
      <c r="CS877" s="308"/>
      <c r="CT877" s="312"/>
      <c r="CU877" s="312"/>
      <c r="CV877" s="312"/>
      <c r="CW877" s="312"/>
      <c r="CX877" s="384"/>
      <c r="CY877" s="312"/>
      <c r="CZ877" s="372"/>
    </row>
    <row r="878" spans="1:104" s="1" customFormat="1" hidden="1">
      <c r="A878" s="270">
        <v>45437</v>
      </c>
      <c r="B878" s="380"/>
      <c r="C878" s="381"/>
      <c r="D878" s="382"/>
      <c r="E878" s="382"/>
      <c r="F878" s="382"/>
      <c r="G878" s="312"/>
      <c r="H878" s="308"/>
      <c r="I878" s="308"/>
      <c r="J878" s="308"/>
      <c r="K878" s="308"/>
      <c r="L878" s="308"/>
      <c r="M878" s="371"/>
      <c r="N878" s="371"/>
      <c r="O878" s="312"/>
      <c r="P878" s="383"/>
      <c r="Q878" s="369">
        <v>9</v>
      </c>
      <c r="R878" s="312"/>
      <c r="S878" s="370">
        <v>0.24624000000000004</v>
      </c>
      <c r="T878" s="370">
        <v>4.3351879999999996</v>
      </c>
      <c r="U878" s="370">
        <v>0</v>
      </c>
      <c r="V878" s="312">
        <f>_xll.SRS1Splines.Functions25.Linear_Interp(V_NK3!$P$8:$P$32,V_NK3!$R$8:$R$32,AC878)</f>
        <v>233.6004035</v>
      </c>
      <c r="W878" s="312">
        <f>(V878/V_NK3!$R$28)*100</f>
        <v>43.088008241039532</v>
      </c>
      <c r="X878" s="308">
        <f>V878-V_NK3!$R$8</f>
        <v>177.02175149999999</v>
      </c>
      <c r="Y878" s="308">
        <f>IFERROR((V878 - V_NK3!$V$10) / (V_NK3!$V$9- V_NK3!$V$10) * 100, 0)</f>
        <v>36.456598112094113</v>
      </c>
      <c r="Z878" s="308">
        <v>541.79999999999995</v>
      </c>
      <c r="AA878" s="308">
        <v>521</v>
      </c>
      <c r="AB878" s="312">
        <v>531.57000000000005</v>
      </c>
      <c r="AC878" s="371">
        <v>531.25</v>
      </c>
      <c r="AD878" s="308">
        <v>0.68</v>
      </c>
      <c r="AE878" s="372">
        <v>0.98526999999999998</v>
      </c>
      <c r="AF878" s="373">
        <v>0</v>
      </c>
      <c r="AG878" s="312"/>
      <c r="AH878" s="370">
        <v>3.9829284000000005</v>
      </c>
      <c r="AI878" s="370">
        <v>3.5001540000000002</v>
      </c>
      <c r="AJ878" s="370"/>
      <c r="AK878" s="312">
        <f>_xll.SRS1Splines.Functions25.Linear_Interp(V_NK2!$R$10:$R$21,V_NK2!$T$10:$T$21,AR878)</f>
        <v>63.099714285743801</v>
      </c>
      <c r="AL878" s="312">
        <f>(AK878/V_NK2!$T$18)*100</f>
        <v>88.374949980033321</v>
      </c>
      <c r="AM878" s="308">
        <f>AK878-V_NK2!$T$11</f>
        <v>22.279714285716004</v>
      </c>
      <c r="AN878" s="308">
        <f>IFERROR((AK878 - V_NK2!$X$12) / (V_NK2!$X$11- V_NK2!$X$12) * 100, 0)</f>
        <v>72.857142857152056</v>
      </c>
      <c r="AO878" s="308">
        <v>427</v>
      </c>
      <c r="AP878" s="308">
        <v>420</v>
      </c>
      <c r="AQ878" s="308">
        <v>424.3</v>
      </c>
      <c r="AR878" s="371">
        <v>425.1</v>
      </c>
      <c r="AS878" s="312">
        <v>0.74199999999999999</v>
      </c>
      <c r="AT878" s="372">
        <v>0.81</v>
      </c>
      <c r="AU878" s="369"/>
      <c r="AV878" s="312"/>
      <c r="AW878" s="370">
        <v>2.3771127999999999</v>
      </c>
      <c r="AX878" s="370">
        <v>1.98590909</v>
      </c>
      <c r="AY878" s="370"/>
      <c r="AZ878" s="312">
        <f>_xll.SRS1Splines.Functions25.Linear_Interp(V_NNG3A!$H$4:$H$12,V_NNG3A!$I$4:$I$12,BF878)</f>
        <v>11.602300000000101</v>
      </c>
      <c r="BA878" s="312">
        <f>(AZ878/V_NNG3A!$I$8)*100</f>
        <v>83.771119133574729</v>
      </c>
      <c r="BB878" s="308">
        <f>_xll.SRS1Splines.Functions25.Linear_Interp(V_NNG3A!$H$4:$H$12,V_NNG3A!$J$4:$J$12,BF878)</f>
        <v>0.61471379310358298</v>
      </c>
      <c r="BC878" s="308">
        <f>IFERROR((AZ878-V_NNG3A!$J$20) / (V_NNG3A!$J$19-V_NNG3A!$J$20) * 100, 0)</f>
        <v>21.475364413930972</v>
      </c>
      <c r="BD878" s="308">
        <v>1050</v>
      </c>
      <c r="BE878" s="308">
        <v>1047</v>
      </c>
      <c r="BF878" s="374">
        <v>1048.18</v>
      </c>
      <c r="BG878" s="312">
        <v>0.1176</v>
      </c>
      <c r="BH878" s="372">
        <v>5.781E-2</v>
      </c>
      <c r="BI878" s="369"/>
      <c r="BJ878" s="312"/>
      <c r="BK878" s="370">
        <v>1.2307117211948801</v>
      </c>
      <c r="BL878" s="370">
        <v>1.23161172119488</v>
      </c>
      <c r="BM878" s="370">
        <f t="shared" si="10"/>
        <v>-8.9999999999990088E-4</v>
      </c>
      <c r="BN878" s="312">
        <f>_xll.SRS1Splines.Functions25.Linear_Interp(V_XNN1!$K$3:$K$8,V_XNN1!$L$3:$L$8,BT878)</f>
        <v>0.2001</v>
      </c>
      <c r="BO878" s="312">
        <f>(BN878/V_XNN1!$L$7)*100</f>
        <v>95.285714285714278</v>
      </c>
      <c r="BP878" s="312">
        <f>_xll.SRS1Splines.Functions25.Linear_Interp(V_XNN1!$K$3:$K$8,V_XNN1!$M$3:$M$8,BT878)</f>
        <v>4.4099999999999799E-2</v>
      </c>
      <c r="BQ878" s="308">
        <f>IFERROR((BN878 - V_XNN1!$M$16) / (V_XNN1!$M$15- V_XNN1!$M$16) * 100, 0)</f>
        <v>41.782729805013958</v>
      </c>
      <c r="BR878" s="308">
        <v>252</v>
      </c>
      <c r="BS878" s="308">
        <v>249</v>
      </c>
      <c r="BT878" s="374">
        <v>251.45</v>
      </c>
      <c r="BU878" s="312">
        <v>0.12</v>
      </c>
      <c r="BV878" s="372">
        <v>0.20042199999999999</v>
      </c>
      <c r="BW878" s="369"/>
      <c r="BX878" s="312"/>
      <c r="BY878" s="370"/>
      <c r="BZ878" s="370"/>
      <c r="CA878" s="370"/>
      <c r="CB878" s="312"/>
      <c r="CC878" s="312"/>
      <c r="CD878" s="308"/>
      <c r="CE878" s="312"/>
      <c r="CF878" s="312"/>
      <c r="CG878" s="312"/>
      <c r="CH878" s="312"/>
      <c r="CI878" s="384"/>
      <c r="CJ878" s="312"/>
      <c r="CK878" s="372"/>
      <c r="CL878" s="369"/>
      <c r="CM878" s="312"/>
      <c r="CN878" s="370"/>
      <c r="CO878" s="370"/>
      <c r="CP878" s="370"/>
      <c r="CQ878" s="312"/>
      <c r="CR878" s="312"/>
      <c r="CS878" s="308"/>
      <c r="CT878" s="312"/>
      <c r="CU878" s="312"/>
      <c r="CV878" s="312"/>
      <c r="CW878" s="312"/>
      <c r="CX878" s="384"/>
      <c r="CY878" s="312"/>
      <c r="CZ878" s="372"/>
    </row>
    <row r="879" spans="1:104" s="1" customFormat="1" hidden="1">
      <c r="A879" s="270">
        <v>45438</v>
      </c>
      <c r="B879" s="380"/>
      <c r="C879" s="381"/>
      <c r="D879" s="382"/>
      <c r="E879" s="382"/>
      <c r="F879" s="382"/>
      <c r="G879" s="312"/>
      <c r="H879" s="308"/>
      <c r="I879" s="308"/>
      <c r="J879" s="308"/>
      <c r="K879" s="308"/>
      <c r="L879" s="308"/>
      <c r="M879" s="371"/>
      <c r="N879" s="371"/>
      <c r="O879" s="312"/>
      <c r="P879" s="383"/>
      <c r="Q879" s="369">
        <v>0.4</v>
      </c>
      <c r="R879" s="312"/>
      <c r="S879" s="370">
        <v>0.49533127023124696</v>
      </c>
      <c r="T879" s="370">
        <v>1.512588</v>
      </c>
      <c r="U879" s="370">
        <v>0</v>
      </c>
      <c r="V879" s="312">
        <f>_xll.SRS1Splines.Functions25.Linear_Interp(V_NK3!$P$8:$P$32,V_NK3!$R$8:$R$32,AC879)</f>
        <v>232.58314678000099</v>
      </c>
      <c r="W879" s="312">
        <f>(V879/V_NK3!$R$28)*100</f>
        <v>42.900373436998748</v>
      </c>
      <c r="X879" s="308">
        <f>V879-V_NK3!$R$8</f>
        <v>176.00449478000098</v>
      </c>
      <c r="Y879" s="308">
        <f>IFERROR((V879 - V_NK3!$V$10) / (V_NK3!$V$9- V_NK3!$V$10) * 100, 0)</f>
        <v>36.247100018760477</v>
      </c>
      <c r="Z879" s="308">
        <v>541.79999999999995</v>
      </c>
      <c r="AA879" s="308">
        <v>521</v>
      </c>
      <c r="AB879" s="312">
        <v>531.51</v>
      </c>
      <c r="AC879" s="371">
        <v>531.21</v>
      </c>
      <c r="AD879" s="308">
        <v>0.68</v>
      </c>
      <c r="AE879" s="372">
        <v>0.34376999999999996</v>
      </c>
      <c r="AF879" s="373">
        <v>0</v>
      </c>
      <c r="AG879" s="312"/>
      <c r="AH879" s="370">
        <v>1.5247885191763113</v>
      </c>
      <c r="AI879" s="370">
        <v>1.5804012000000001</v>
      </c>
      <c r="AJ879" s="370"/>
      <c r="AK879" s="312">
        <f>_xll.SRS1Splines.Functions25.Linear_Interp(V_NK2!$R$10:$R$21,V_NK2!$T$10:$T$21,AR879)</f>
        <v>63.361828571457899</v>
      </c>
      <c r="AL879" s="312">
        <f>(AK879/V_NK2!$T$18)*100</f>
        <v>88.742056822770152</v>
      </c>
      <c r="AM879" s="308">
        <f>AK879-V_NK2!$T$11</f>
        <v>22.541828571430102</v>
      </c>
      <c r="AN879" s="308">
        <f>IFERROR((AK879 - V_NK2!$X$12) / (V_NK2!$X$11- V_NK2!$X$12) * 100, 0)</f>
        <v>73.714285714294334</v>
      </c>
      <c r="AO879" s="308">
        <v>427</v>
      </c>
      <c r="AP879" s="308">
        <v>420</v>
      </c>
      <c r="AQ879" s="308">
        <v>424.16</v>
      </c>
      <c r="AR879" s="371">
        <v>425.16</v>
      </c>
      <c r="AS879" s="312">
        <v>0.74199999999999999</v>
      </c>
      <c r="AT879" s="372">
        <v>0.38</v>
      </c>
      <c r="AU879" s="369"/>
      <c r="AV879" s="312"/>
      <c r="AW879" s="370">
        <v>1.7841834999999999</v>
      </c>
      <c r="AX879" s="370">
        <v>1.7540909099999999</v>
      </c>
      <c r="AY879" s="370"/>
      <c r="AZ879" s="312">
        <f>_xll.SRS1Splines.Functions25.Linear_Interp(V_NNG3A!$H$4:$H$12,V_NNG3A!$I$4:$I$12,BF879)</f>
        <v>11.614650000000101</v>
      </c>
      <c r="BA879" s="312">
        <f>(AZ879/V_NNG3A!$I$8)*100</f>
        <v>83.86028880866499</v>
      </c>
      <c r="BB879" s="308">
        <f>_xll.SRS1Splines.Functions25.Linear_Interp(V_NNG3A!$H$4:$H$12,V_NNG3A!$J$4:$J$12,BF879)</f>
        <v>0.62706379310357196</v>
      </c>
      <c r="BC879" s="308">
        <f>IFERROR((AZ879-V_NNG3A!$J$20) / (V_NNG3A!$J$19-V_NNG3A!$J$20) * 100, 0)</f>
        <v>21.906818455612679</v>
      </c>
      <c r="BD879" s="308">
        <v>1050</v>
      </c>
      <c r="BE879" s="308">
        <v>1047</v>
      </c>
      <c r="BF879" s="374">
        <v>1048.19</v>
      </c>
      <c r="BG879" s="312">
        <v>0.1176</v>
      </c>
      <c r="BH879" s="372">
        <v>5.7930000000000002E-2</v>
      </c>
      <c r="BI879" s="369"/>
      <c r="BJ879" s="312"/>
      <c r="BK879" s="370">
        <v>1.0145273684210501</v>
      </c>
      <c r="BL879" s="370">
        <v>1.01542736842105</v>
      </c>
      <c r="BM879" s="370">
        <f t="shared" si="10"/>
        <v>-8.9999999999990088E-4</v>
      </c>
      <c r="BN879" s="312">
        <f>_xll.SRS1Splines.Functions25.Linear_Interp(V_XNN1!$K$3:$K$8,V_XNN1!$L$3:$L$8,BT879)</f>
        <v>0.19919999999999999</v>
      </c>
      <c r="BO879" s="312">
        <f>(BN879/V_XNN1!$L$7)*100</f>
        <v>94.857142857142847</v>
      </c>
      <c r="BP879" s="312">
        <f>_xll.SRS1Splines.Functions25.Linear_Interp(V_XNN1!$K$3:$K$8,V_XNN1!$M$3:$M$8,BT879)</f>
        <v>4.3200000000000099E-2</v>
      </c>
      <c r="BQ879" s="308">
        <f>IFERROR((BN879 - V_XNN1!$M$16) / (V_XNN1!$M$15- V_XNN1!$M$16) * 100, 0)</f>
        <v>38.99721448467966</v>
      </c>
      <c r="BR879" s="308">
        <v>252</v>
      </c>
      <c r="BS879" s="308">
        <v>249</v>
      </c>
      <c r="BT879" s="374">
        <v>251.4</v>
      </c>
      <c r="BU879" s="312">
        <v>0.12</v>
      </c>
      <c r="BV879" s="372">
        <v>0.165242</v>
      </c>
      <c r="BW879" s="369"/>
      <c r="BX879" s="312"/>
      <c r="BY879" s="370"/>
      <c r="BZ879" s="370"/>
      <c r="CA879" s="370"/>
      <c r="CB879" s="312"/>
      <c r="CC879" s="312"/>
      <c r="CD879" s="308"/>
      <c r="CE879" s="312"/>
      <c r="CF879" s="312"/>
      <c r="CG879" s="312"/>
      <c r="CH879" s="312"/>
      <c r="CI879" s="384"/>
      <c r="CJ879" s="312"/>
      <c r="CK879" s="372"/>
      <c r="CL879" s="369"/>
      <c r="CM879" s="312"/>
      <c r="CN879" s="370"/>
      <c r="CO879" s="370"/>
      <c r="CP879" s="370"/>
      <c r="CQ879" s="312"/>
      <c r="CR879" s="312"/>
      <c r="CS879" s="308"/>
      <c r="CT879" s="312"/>
      <c r="CU879" s="312"/>
      <c r="CV879" s="312"/>
      <c r="CW879" s="312"/>
      <c r="CX879" s="384"/>
      <c r="CY879" s="312"/>
      <c r="CZ879" s="372"/>
    </row>
    <row r="880" spans="1:104" s="1" customFormat="1" hidden="1">
      <c r="A880" s="270">
        <v>45439</v>
      </c>
      <c r="B880" s="380"/>
      <c r="C880" s="381"/>
      <c r="D880" s="382"/>
      <c r="E880" s="382"/>
      <c r="F880" s="382"/>
      <c r="G880" s="312"/>
      <c r="H880" s="308"/>
      <c r="I880" s="308"/>
      <c r="J880" s="308"/>
      <c r="K880" s="308"/>
      <c r="L880" s="308"/>
      <c r="M880" s="371"/>
      <c r="N880" s="371"/>
      <c r="O880" s="312"/>
      <c r="P880" s="383"/>
      <c r="Q880" s="369">
        <v>0</v>
      </c>
      <c r="R880" s="312"/>
      <c r="S880" s="370">
        <v>0.22904985599999994</v>
      </c>
      <c r="T880" s="370">
        <v>3.9341720000000007</v>
      </c>
      <c r="U880" s="370">
        <v>0</v>
      </c>
      <c r="V880" s="312">
        <f>_xll.SRS1Splines.Functions25.Linear_Interp(V_NK3!$P$8:$P$32,V_NK3!$R$8:$R$32,AC880)</f>
        <v>228.00549153999901</v>
      </c>
      <c r="W880" s="312">
        <f>(V880/V_NK3!$R$28)*100</f>
        <v>42.056016818814044</v>
      </c>
      <c r="X880" s="308">
        <f>V880-V_NK3!$R$8</f>
        <v>171.42683953999901</v>
      </c>
      <c r="Y880" s="308">
        <f>IFERROR((V880 - V_NK3!$V$10) / (V_NK3!$V$9- V_NK3!$V$10) * 100, 0)</f>
        <v>35.304358598757787</v>
      </c>
      <c r="Z880" s="308">
        <v>541.79999999999995</v>
      </c>
      <c r="AA880" s="308">
        <v>521</v>
      </c>
      <c r="AB880" s="312">
        <v>531.41999999999996</v>
      </c>
      <c r="AC880" s="371">
        <v>531.03</v>
      </c>
      <c r="AD880" s="308">
        <v>0.68</v>
      </c>
      <c r="AE880" s="372">
        <v>0.89412999999999998</v>
      </c>
      <c r="AF880" s="373">
        <v>0</v>
      </c>
      <c r="AG880" s="312"/>
      <c r="AH880" s="370">
        <v>3.6163412524800003</v>
      </c>
      <c r="AI880" s="370">
        <v>3.3952800000000001</v>
      </c>
      <c r="AJ880" s="370"/>
      <c r="AK880" s="312">
        <f>_xll.SRS1Splines.Functions25.Linear_Interp(V_NK2!$R$10:$R$21,V_NK2!$T$10:$T$21,AR880)</f>
        <v>64.279228571456898</v>
      </c>
      <c r="AL880" s="312">
        <f>(AK880/V_NK2!$T$18)*100</f>
        <v>90.026930772348592</v>
      </c>
      <c r="AM880" s="308">
        <f>AK880-V_NK2!$T$11</f>
        <v>23.459228571429101</v>
      </c>
      <c r="AN880" s="308">
        <f>IFERROR((AK880 - V_NK2!$X$12) / (V_NK2!$X$11- V_NK2!$X$12) * 100, 0)</f>
        <v>76.714285714291208</v>
      </c>
      <c r="AO880" s="308">
        <v>427</v>
      </c>
      <c r="AP880" s="308">
        <v>420</v>
      </c>
      <c r="AQ880" s="308">
        <v>424.24</v>
      </c>
      <c r="AR880" s="371">
        <v>425.37</v>
      </c>
      <c r="AS880" s="312">
        <v>0.74199999999999999</v>
      </c>
      <c r="AT880" s="372">
        <v>0.79</v>
      </c>
      <c r="AU880" s="369"/>
      <c r="AV880" s="312"/>
      <c r="AW880" s="370">
        <v>1.4973442800000001</v>
      </c>
      <c r="AX880" s="370">
        <v>1.97858965</v>
      </c>
      <c r="AY880" s="370"/>
      <c r="AZ880" s="312">
        <f>_xll.SRS1Splines.Functions25.Linear_Interp(V_NNG3A!$H$4:$H$12,V_NNG3A!$I$4:$I$12,BF880)</f>
        <v>11.41705</v>
      </c>
      <c r="BA880" s="312">
        <f>(AZ880/V_NNG3A!$I$8)*100</f>
        <v>82.433574007220216</v>
      </c>
      <c r="BB880" s="308">
        <f>_xll.SRS1Splines.Functions25.Linear_Interp(V_NNG3A!$H$4:$H$12,V_NNG3A!$J$4:$J$12,BF880)</f>
        <v>0.42946379310346799</v>
      </c>
      <c r="BC880" s="308">
        <f>IFERROR((AZ880-V_NNG3A!$J$20) / (V_NNG3A!$J$19-V_NNG3A!$J$20) * 100, 0)</f>
        <v>15.003553788701677</v>
      </c>
      <c r="BD880" s="308">
        <v>1050</v>
      </c>
      <c r="BE880" s="308">
        <v>1047</v>
      </c>
      <c r="BF880" s="374">
        <v>1048.03</v>
      </c>
      <c r="BG880" s="312">
        <v>0.1176</v>
      </c>
      <c r="BH880" s="372">
        <v>5.799E-2</v>
      </c>
      <c r="BI880" s="369"/>
      <c r="BJ880" s="312"/>
      <c r="BK880" s="370">
        <v>1.0100273684210501</v>
      </c>
      <c r="BL880" s="370">
        <v>1.01542736842105</v>
      </c>
      <c r="BM880" s="370">
        <f t="shared" si="10"/>
        <v>-5.3999999999998494E-3</v>
      </c>
      <c r="BN880" s="312">
        <f>_xll.SRS1Splines.Functions25.Linear_Interp(V_XNN1!$K$3:$K$8,V_XNN1!$L$3:$L$8,BT880)</f>
        <v>0.1938</v>
      </c>
      <c r="BO880" s="312">
        <f>(BN880/V_XNN1!$L$7)*100</f>
        <v>92.285714285714292</v>
      </c>
      <c r="BP880" s="312">
        <f>_xll.SRS1Splines.Functions25.Linear_Interp(V_XNN1!$K$3:$K$8,V_XNN1!$M$3:$M$8,BT880)</f>
        <v>3.7799999999999903E-2</v>
      </c>
      <c r="BQ880" s="308">
        <f>IFERROR((BN880 - V_XNN1!$M$16) / (V_XNN1!$M$15- V_XNN1!$M$16) * 100, 0)</f>
        <v>22.284122562674128</v>
      </c>
      <c r="BR880" s="308">
        <v>252</v>
      </c>
      <c r="BS880" s="308">
        <v>249</v>
      </c>
      <c r="BT880" s="374">
        <v>251.1</v>
      </c>
      <c r="BU880" s="312">
        <v>0.12</v>
      </c>
      <c r="BV880" s="372">
        <v>0.165242</v>
      </c>
      <c r="BW880" s="369"/>
      <c r="BX880" s="312"/>
      <c r="BY880" s="370"/>
      <c r="BZ880" s="370"/>
      <c r="CA880" s="370"/>
      <c r="CB880" s="312"/>
      <c r="CC880" s="312"/>
      <c r="CD880" s="308"/>
      <c r="CE880" s="312"/>
      <c r="CF880" s="312"/>
      <c r="CG880" s="312"/>
      <c r="CH880" s="312"/>
      <c r="CI880" s="384"/>
      <c r="CJ880" s="312"/>
      <c r="CK880" s="372"/>
      <c r="CL880" s="369"/>
      <c r="CM880" s="312"/>
      <c r="CN880" s="370"/>
      <c r="CO880" s="370"/>
      <c r="CP880" s="370"/>
      <c r="CQ880" s="312"/>
      <c r="CR880" s="312"/>
      <c r="CS880" s="308"/>
      <c r="CT880" s="312"/>
      <c r="CU880" s="312"/>
      <c r="CV880" s="312"/>
      <c r="CW880" s="312"/>
      <c r="CX880" s="384"/>
      <c r="CY880" s="312"/>
      <c r="CZ880" s="372"/>
    </row>
    <row r="881" spans="1:104" s="1" customFormat="1" hidden="1">
      <c r="A881" s="270">
        <v>45440</v>
      </c>
      <c r="B881" s="380"/>
      <c r="C881" s="381"/>
      <c r="D881" s="382"/>
      <c r="E881" s="382"/>
      <c r="F881" s="382"/>
      <c r="G881" s="312"/>
      <c r="H881" s="308"/>
      <c r="I881" s="308"/>
      <c r="J881" s="308"/>
      <c r="K881" s="308"/>
      <c r="L881" s="308"/>
      <c r="M881" s="371"/>
      <c r="N881" s="371"/>
      <c r="O881" s="312"/>
      <c r="P881" s="383"/>
      <c r="Q881" s="369">
        <v>0</v>
      </c>
      <c r="R881" s="312"/>
      <c r="S881" s="370">
        <v>0.21010751999999999</v>
      </c>
      <c r="T881" s="370">
        <v>5.0035119999999997</v>
      </c>
      <c r="U881" s="370">
        <v>0</v>
      </c>
      <c r="V881" s="312">
        <f>_xll.SRS1Splines.Functions25.Linear_Interp(V_NK3!$P$8:$P$32,V_NK3!$R$8:$R$32,AC881)</f>
        <v>222.389567999999</v>
      </c>
      <c r="W881" s="312">
        <f>(V881/V_NK3!$R$28)*100</f>
        <v>41.020149773436408</v>
      </c>
      <c r="X881" s="308">
        <f>V881-V_NK3!$R$8</f>
        <v>165.810915999999</v>
      </c>
      <c r="Y881" s="308">
        <f>IFERROR((V881 - V_NK3!$V$10) / (V_NK3!$V$9- V_NK3!$V$10) * 100, 0)</f>
        <v>34.147791872967424</v>
      </c>
      <c r="Z881" s="308">
        <v>541.79999999999995</v>
      </c>
      <c r="AA881" s="308">
        <v>521</v>
      </c>
      <c r="AB881" s="312">
        <v>531.33000000000004</v>
      </c>
      <c r="AC881" s="371">
        <v>530.79999999999995</v>
      </c>
      <c r="AD881" s="308">
        <v>0.68</v>
      </c>
      <c r="AE881" s="372">
        <v>1.08772</v>
      </c>
      <c r="AF881" s="373">
        <v>0</v>
      </c>
      <c r="AG881" s="312"/>
      <c r="AH881" s="370">
        <v>4.5724962815999994</v>
      </c>
      <c r="AI881" s="370">
        <v>3.8259059999999998</v>
      </c>
      <c r="AJ881" s="370"/>
      <c r="AK881" s="312">
        <f>_xll.SRS1Splines.Functions25.Linear_Interp(V_NK2!$R$10:$R$21,V_NK2!$T$10:$T$21,AR881)</f>
        <v>64.759771428599393</v>
      </c>
      <c r="AL881" s="312">
        <f>(AK881/V_NK2!$T$18)*100</f>
        <v>90.699959984032745</v>
      </c>
      <c r="AM881" s="308">
        <f>AK881-V_NK2!$T$11</f>
        <v>23.939771428571596</v>
      </c>
      <c r="AN881" s="308">
        <f>IFERROR((AK881 - V_NK2!$X$12) / (V_NK2!$X$11- V_NK2!$X$12) * 100, 0)</f>
        <v>78.285714285718683</v>
      </c>
      <c r="AO881" s="308">
        <v>427</v>
      </c>
      <c r="AP881" s="308">
        <v>420</v>
      </c>
      <c r="AQ881" s="308">
        <v>424.32</v>
      </c>
      <c r="AR881" s="371">
        <v>425.48</v>
      </c>
      <c r="AS881" s="312">
        <v>0.74199999999999999</v>
      </c>
      <c r="AT881" s="372">
        <v>0.89</v>
      </c>
      <c r="AU881" s="369"/>
      <c r="AV881" s="312"/>
      <c r="AW881" s="370">
        <v>1.2397453700000001</v>
      </c>
      <c r="AX881" s="370">
        <v>1.6610416699999999</v>
      </c>
      <c r="AY881" s="370"/>
      <c r="AZ881" s="312">
        <f>_xll.SRS1Splines.Functions25.Linear_Interp(V_NNG3A!$H$4:$H$12,V_NNG3A!$I$4:$I$12,BF881)</f>
        <v>11.3368344827587</v>
      </c>
      <c r="BA881" s="312">
        <f>(AZ881/V_NNG3A!$I$8)*100</f>
        <v>81.854400597535744</v>
      </c>
      <c r="BB881" s="308">
        <f>_xll.SRS1Splines.Functions25.Linear_Interp(V_NNG3A!$H$4:$H$12,V_NNG3A!$J$4:$J$12,BF881)</f>
        <v>0.34924827586215501</v>
      </c>
      <c r="BC881" s="308">
        <f>IFERROR((AZ881-V_NNG3A!$J$20) / (V_NNG3A!$J$19-V_NNG3A!$J$20) * 100, 0)</f>
        <v>12.201180580657292</v>
      </c>
      <c r="BD881" s="308">
        <v>1050</v>
      </c>
      <c r="BE881" s="308">
        <v>1047</v>
      </c>
      <c r="BF881" s="374">
        <v>1047.8900000000001</v>
      </c>
      <c r="BG881" s="312">
        <v>0.1176</v>
      </c>
      <c r="BH881" s="372">
        <v>4.9239999999999999E-2</v>
      </c>
      <c r="BI881" s="369"/>
      <c r="BJ881" s="312"/>
      <c r="BK881" s="370">
        <v>1.0077639260312901</v>
      </c>
      <c r="BL881" s="370">
        <v>1.00596392603129</v>
      </c>
      <c r="BM881" s="370">
        <f t="shared" si="10"/>
        <v>1.8000000000000238E-3</v>
      </c>
      <c r="BN881" s="312">
        <f>_xll.SRS1Splines.Functions25.Linear_Interp(V_XNN1!$K$3:$K$8,V_XNN1!$L$3:$L$8,BT881)</f>
        <v>0.1956</v>
      </c>
      <c r="BO881" s="312">
        <f>(BN881/V_XNN1!$L$7)*100</f>
        <v>93.142857142857153</v>
      </c>
      <c r="BP881" s="312">
        <f>_xll.SRS1Splines.Functions25.Linear_Interp(V_XNN1!$K$3:$K$8,V_XNN1!$M$3:$M$8,BT881)</f>
        <v>3.9599999999999802E-2</v>
      </c>
      <c r="BQ881" s="308">
        <f>IFERROR((BN881 - V_XNN1!$M$16) / (V_XNN1!$M$15- V_XNN1!$M$16) * 100, 0)</f>
        <v>27.855153203342635</v>
      </c>
      <c r="BR881" s="308">
        <v>252</v>
      </c>
      <c r="BS881" s="308">
        <v>249</v>
      </c>
      <c r="BT881" s="374">
        <v>251.2</v>
      </c>
      <c r="BU881" s="312">
        <v>0.12</v>
      </c>
      <c r="BV881" s="372">
        <v>0.16370199999999999</v>
      </c>
      <c r="BW881" s="369"/>
      <c r="BX881" s="312"/>
      <c r="BY881" s="370"/>
      <c r="BZ881" s="370"/>
      <c r="CA881" s="370"/>
      <c r="CB881" s="312"/>
      <c r="CC881" s="312"/>
      <c r="CD881" s="308"/>
      <c r="CE881" s="312"/>
      <c r="CF881" s="312"/>
      <c r="CG881" s="312"/>
      <c r="CH881" s="312"/>
      <c r="CI881" s="384"/>
      <c r="CJ881" s="312"/>
      <c r="CK881" s="372"/>
      <c r="CL881" s="369"/>
      <c r="CM881" s="312"/>
      <c r="CN881" s="370"/>
      <c r="CO881" s="370"/>
      <c r="CP881" s="370"/>
      <c r="CQ881" s="312"/>
      <c r="CR881" s="312"/>
      <c r="CS881" s="308"/>
      <c r="CT881" s="312"/>
      <c r="CU881" s="312"/>
      <c r="CV881" s="312"/>
      <c r="CW881" s="312"/>
      <c r="CX881" s="384"/>
      <c r="CY881" s="312"/>
      <c r="CZ881" s="372"/>
    </row>
    <row r="882" spans="1:104" s="1" customFormat="1" hidden="1">
      <c r="A882" s="270">
        <v>45441</v>
      </c>
      <c r="B882" s="380"/>
      <c r="C882" s="381"/>
      <c r="D882" s="382"/>
      <c r="E882" s="382"/>
      <c r="F882" s="382"/>
      <c r="G882" s="312"/>
      <c r="H882" s="308"/>
      <c r="I882" s="308"/>
      <c r="J882" s="308"/>
      <c r="K882" s="308"/>
      <c r="L882" s="308"/>
      <c r="M882" s="371"/>
      <c r="N882" s="371"/>
      <c r="O882" s="312"/>
      <c r="P882" s="383"/>
      <c r="Q882" s="369">
        <v>4.4000000000000004</v>
      </c>
      <c r="R882" s="312"/>
      <c r="S882" s="370">
        <v>0.25574399999999997</v>
      </c>
      <c r="T882" s="370">
        <v>4.8040560000000001</v>
      </c>
      <c r="U882" s="370">
        <v>0</v>
      </c>
      <c r="V882" s="312">
        <f>_xll.SRS1Splines.Functions25.Linear_Interp(V_NK3!$P$8:$P$32,V_NK3!$R$8:$R$32,AC882)</f>
        <v>217.051288900001</v>
      </c>
      <c r="W882" s="312">
        <f>(V882/V_NK3!$R$28)*100</f>
        <v>40.035494736855178</v>
      </c>
      <c r="X882" s="308">
        <f>V882-V_NK3!$R$8</f>
        <v>160.47263690000099</v>
      </c>
      <c r="Y882" s="308">
        <f>IFERROR((V882 - V_NK3!$V$10) / (V_NK3!$V$9- V_NK3!$V$10) * 100, 0)</f>
        <v>33.048404401598866</v>
      </c>
      <c r="Z882" s="308">
        <v>541.79999999999995</v>
      </c>
      <c r="AA882" s="308">
        <v>521</v>
      </c>
      <c r="AB882" s="312">
        <v>531.23</v>
      </c>
      <c r="AC882" s="371">
        <v>530.58000000000004</v>
      </c>
      <c r="AD882" s="308">
        <v>0.68</v>
      </c>
      <c r="AE882" s="372">
        <v>1.04436</v>
      </c>
      <c r="AF882" s="373">
        <v>9.4</v>
      </c>
      <c r="AG882" s="312"/>
      <c r="AH882" s="370">
        <v>4.4080459200000002</v>
      </c>
      <c r="AI882" s="370">
        <v>3.7889754</v>
      </c>
      <c r="AJ882" s="370"/>
      <c r="AK882" s="312">
        <f>_xll.SRS1Splines.Functions25.Linear_Interp(V_NK2!$R$10:$R$21,V_NK2!$T$10:$T$21,AR882)</f>
        <v>65.458742857170094</v>
      </c>
      <c r="AL882" s="312">
        <f>(AK882/V_NK2!$T$18)*100</f>
        <v>91.678911564663991</v>
      </c>
      <c r="AM882" s="308">
        <f>AK882-V_NK2!$T$11</f>
        <v>24.638742857142297</v>
      </c>
      <c r="AN882" s="308">
        <f>IFERROR((AK882 - V_NK2!$X$12) / (V_NK2!$X$11- V_NK2!$X$12) * 100, 0)</f>
        <v>80.571428571430687</v>
      </c>
      <c r="AO882" s="308">
        <v>427</v>
      </c>
      <c r="AP882" s="308">
        <v>420</v>
      </c>
      <c r="AQ882" s="308">
        <v>424.4</v>
      </c>
      <c r="AR882" s="371">
        <v>425.64</v>
      </c>
      <c r="AS882" s="312">
        <v>0.74199999999999999</v>
      </c>
      <c r="AT882" s="372">
        <v>0.88</v>
      </c>
      <c r="AU882" s="369"/>
      <c r="AV882" s="312"/>
      <c r="AW882" s="370">
        <v>1.26972222</v>
      </c>
      <c r="AX882" s="370">
        <v>1.36</v>
      </c>
      <c r="AY882" s="370"/>
      <c r="AZ882" s="312">
        <f>_xll.SRS1Splines.Functions25.Linear_Interp(V_NNG3A!$H$4:$H$12,V_NNG3A!$I$4:$I$12,BF882)</f>
        <v>11.325062068965501</v>
      </c>
      <c r="BA882" s="312">
        <f>(AZ882/V_NNG3A!$I$8)*100</f>
        <v>81.76940121996752</v>
      </c>
      <c r="BB882" s="308">
        <f>_xll.SRS1Splines.Functions25.Linear_Interp(V_NNG3A!$H$4:$H$12,V_NNG3A!$J$4:$J$12,BF882)</f>
        <v>0.33747586206897201</v>
      </c>
      <c r="BC882" s="308">
        <f>IFERROR((AZ882-V_NNG3A!$J$20) / (V_NNG3A!$J$19-V_NNG3A!$J$20) * 100, 0)</f>
        <v>11.7899048307443</v>
      </c>
      <c r="BD882" s="308">
        <v>1050</v>
      </c>
      <c r="BE882" s="308">
        <v>1047</v>
      </c>
      <c r="BF882" s="374">
        <v>1047.8599999999999</v>
      </c>
      <c r="BG882" s="312">
        <v>0.1176</v>
      </c>
      <c r="BH882" s="372">
        <v>3.9390000000000001E-2</v>
      </c>
      <c r="BI882" s="369"/>
      <c r="BJ882" s="312"/>
      <c r="BK882" s="370">
        <v>0.89709183499288703</v>
      </c>
      <c r="BL882" s="370">
        <v>0.89889183499288694</v>
      </c>
      <c r="BM882" s="370">
        <f t="shared" si="10"/>
        <v>-1.7999999999999128E-3</v>
      </c>
      <c r="BN882" s="312">
        <f>_xll.SRS1Splines.Functions25.Linear_Interp(V_XNN1!$K$3:$K$8,V_XNN1!$L$3:$L$8,BT882)</f>
        <v>0.1938</v>
      </c>
      <c r="BO882" s="312">
        <f>(BN882/V_XNN1!$L$7)*100</f>
        <v>92.285714285714292</v>
      </c>
      <c r="BP882" s="312">
        <f>_xll.SRS1Splines.Functions25.Linear_Interp(V_XNN1!$K$3:$K$8,V_XNN1!$M$3:$M$8,BT882)</f>
        <v>3.7799999999999903E-2</v>
      </c>
      <c r="BQ882" s="308">
        <f>IFERROR((BN882 - V_XNN1!$M$16) / (V_XNN1!$M$15- V_XNN1!$M$16) * 100, 0)</f>
        <v>22.284122562674128</v>
      </c>
      <c r="BR882" s="308">
        <v>252</v>
      </c>
      <c r="BS882" s="308">
        <v>249</v>
      </c>
      <c r="BT882" s="374">
        <v>251.1</v>
      </c>
      <c r="BU882" s="312">
        <v>0.12</v>
      </c>
      <c r="BV882" s="372">
        <v>0.14627799999999999</v>
      </c>
      <c r="BW882" s="369"/>
      <c r="BX882" s="312"/>
      <c r="BY882" s="370"/>
      <c r="BZ882" s="370"/>
      <c r="CA882" s="370"/>
      <c r="CB882" s="312"/>
      <c r="CC882" s="312"/>
      <c r="CD882" s="308"/>
      <c r="CE882" s="312"/>
      <c r="CF882" s="312"/>
      <c r="CG882" s="312"/>
      <c r="CH882" s="312"/>
      <c r="CI882" s="384"/>
      <c r="CJ882" s="312"/>
      <c r="CK882" s="372"/>
      <c r="CL882" s="369"/>
      <c r="CM882" s="312"/>
      <c r="CN882" s="370"/>
      <c r="CO882" s="370"/>
      <c r="CP882" s="370"/>
      <c r="CQ882" s="312"/>
      <c r="CR882" s="312"/>
      <c r="CS882" s="308"/>
      <c r="CT882" s="312"/>
      <c r="CU882" s="312"/>
      <c r="CV882" s="312"/>
      <c r="CW882" s="312"/>
      <c r="CX882" s="384"/>
      <c r="CY882" s="312"/>
      <c r="CZ882" s="372"/>
    </row>
    <row r="883" spans="1:104" s="1" customFormat="1" hidden="1">
      <c r="A883" s="270">
        <v>45442</v>
      </c>
      <c r="B883" s="380"/>
      <c r="C883" s="381"/>
      <c r="D883" s="382"/>
      <c r="E883" s="382"/>
      <c r="F883" s="382"/>
      <c r="G883" s="312"/>
      <c r="H883" s="308"/>
      <c r="I883" s="308"/>
      <c r="J883" s="308"/>
      <c r="K883" s="308"/>
      <c r="L883" s="308"/>
      <c r="M883" s="371"/>
      <c r="N883" s="371"/>
      <c r="O883" s="312"/>
      <c r="P883" s="383"/>
      <c r="Q883" s="369">
        <v>5.8</v>
      </c>
      <c r="R883" s="312"/>
      <c r="S883" s="370">
        <v>0.27043200000000001</v>
      </c>
      <c r="T883" s="370">
        <v>4.14506</v>
      </c>
      <c r="U883" s="370">
        <v>0</v>
      </c>
      <c r="V883" s="312">
        <f>_xll.SRS1Splines.Functions25.Linear_Interp(V_NK3!$P$8:$P$32,V_NK3!$R$8:$R$32,AC883)</f>
        <v>212.44095694999999</v>
      </c>
      <c r="W883" s="312">
        <f>(V883/V_NK3!$R$28)*100</f>
        <v>39.185110841625423</v>
      </c>
      <c r="X883" s="308">
        <f>V883-V_NK3!$R$8</f>
        <v>155.86230494999998</v>
      </c>
      <c r="Y883" s="308">
        <f>IFERROR((V883 - V_NK3!$V$10) / (V_NK3!$V$9- V_NK3!$V$10) * 100, 0)</f>
        <v>32.098933403598181</v>
      </c>
      <c r="Z883" s="308">
        <v>541.79999999999995</v>
      </c>
      <c r="AA883" s="308">
        <v>521</v>
      </c>
      <c r="AB883" s="312">
        <v>531.14</v>
      </c>
      <c r="AC883" s="371">
        <v>530.39</v>
      </c>
      <c r="AD883" s="308">
        <v>0.68</v>
      </c>
      <c r="AE883" s="372">
        <v>0.90110000000000001</v>
      </c>
      <c r="AF883" s="373">
        <v>25.6</v>
      </c>
      <c r="AG883" s="312"/>
      <c r="AH883" s="370">
        <v>3.8197965599999995</v>
      </c>
      <c r="AI883" s="370">
        <v>3.8143392</v>
      </c>
      <c r="AJ883" s="370"/>
      <c r="AK883" s="312">
        <f>_xll.SRS1Splines.Functions25.Linear_Interp(V_NK2!$R$10:$R$21,V_NK2!$T$10:$T$21,AR883)</f>
        <v>65.764542857169801</v>
      </c>
      <c r="AL883" s="312">
        <f>(AK883/V_NK2!$T$18)*100</f>
        <v>92.10720288119019</v>
      </c>
      <c r="AM883" s="308">
        <f>AK883-V_NK2!$T$11</f>
        <v>24.944542857142004</v>
      </c>
      <c r="AN883" s="308">
        <f>IFERROR((AK883 - V_NK2!$X$12) / (V_NK2!$X$11- V_NK2!$X$12) * 100, 0)</f>
        <v>81.571428571429777</v>
      </c>
      <c r="AO883" s="308">
        <v>427</v>
      </c>
      <c r="AP883" s="308">
        <v>420</v>
      </c>
      <c r="AQ883" s="308">
        <v>424.48</v>
      </c>
      <c r="AR883" s="371">
        <v>425.71</v>
      </c>
      <c r="AS883" s="312">
        <v>0.74199999999999999</v>
      </c>
      <c r="AT883" s="372">
        <v>0.88</v>
      </c>
      <c r="AU883" s="369"/>
      <c r="AV883" s="312"/>
      <c r="AW883" s="370">
        <v>1.13308081</v>
      </c>
      <c r="AX883" s="370">
        <v>1.3136363600000001</v>
      </c>
      <c r="AY883" s="370"/>
      <c r="AZ883" s="312">
        <f>_xll.SRS1Splines.Functions25.Linear_Interp(V_NNG3A!$H$4:$H$12,V_NNG3A!$I$4:$I$12,BF883)</f>
        <v>11.301517241379299</v>
      </c>
      <c r="BA883" s="312">
        <f>(AZ883/V_NNG3A!$I$8)*100</f>
        <v>81.59940246483248</v>
      </c>
      <c r="BB883" s="308">
        <f>_xll.SRS1Splines.Functions25.Linear_Interp(V_NNG3A!$H$4:$H$12,V_NNG3A!$J$4:$J$12,BF883)</f>
        <v>0.31393103448278298</v>
      </c>
      <c r="BC883" s="308">
        <f>IFERROR((AZ883-V_NNG3A!$J$20) / (V_NNG3A!$J$19-V_NNG3A!$J$20) * 100, 0)</f>
        <v>10.967353330925199</v>
      </c>
      <c r="BD883" s="308">
        <v>1050</v>
      </c>
      <c r="BE883" s="308">
        <v>1047</v>
      </c>
      <c r="BF883" s="374">
        <v>1047.8</v>
      </c>
      <c r="BG883" s="312">
        <v>0.1176</v>
      </c>
      <c r="BH883" s="372">
        <v>3.841E-2</v>
      </c>
      <c r="BI883" s="369"/>
      <c r="BJ883" s="312"/>
      <c r="BK883" s="370">
        <v>0.77230958748221901</v>
      </c>
      <c r="BL883" s="370">
        <v>0.77410958748221903</v>
      </c>
      <c r="BM883" s="370">
        <f t="shared" si="10"/>
        <v>-1.8000000000000238E-3</v>
      </c>
      <c r="BN883" s="312">
        <f>_xll.SRS1Splines.Functions25.Linear_Interp(V_XNN1!$K$3:$K$8,V_XNN1!$L$3:$L$8,BT883)</f>
        <v>0.192</v>
      </c>
      <c r="BO883" s="312">
        <f>(BN883/V_XNN1!$L$7)*100</f>
        <v>91.428571428571431</v>
      </c>
      <c r="BP883" s="312">
        <f>_xll.SRS1Splines.Functions25.Linear_Interp(V_XNN1!$K$3:$K$8,V_XNN1!$M$3:$M$8,BT883)</f>
        <v>3.5999999999999997E-2</v>
      </c>
      <c r="BQ883" s="308">
        <f>IFERROR((BN883 - V_XNN1!$M$16) / (V_XNN1!$M$15- V_XNN1!$M$16) * 100, 0)</f>
        <v>16.713091922005617</v>
      </c>
      <c r="BR883" s="308">
        <v>252</v>
      </c>
      <c r="BS883" s="308">
        <v>249</v>
      </c>
      <c r="BT883" s="374">
        <v>251</v>
      </c>
      <c r="BU883" s="312">
        <v>0.12</v>
      </c>
      <c r="BV883" s="372">
        <v>0.125972</v>
      </c>
      <c r="BW883" s="369"/>
      <c r="BX883" s="312"/>
      <c r="BY883" s="370"/>
      <c r="BZ883" s="370"/>
      <c r="CA883" s="370"/>
      <c r="CB883" s="312"/>
      <c r="CC883" s="312"/>
      <c r="CD883" s="308"/>
      <c r="CE883" s="312"/>
      <c r="CF883" s="312"/>
      <c r="CG883" s="312"/>
      <c r="CH883" s="312"/>
      <c r="CI883" s="384"/>
      <c r="CJ883" s="312"/>
      <c r="CK883" s="372"/>
      <c r="CL883" s="369"/>
      <c r="CM883" s="312"/>
      <c r="CN883" s="370"/>
      <c r="CO883" s="370"/>
      <c r="CP883" s="370"/>
      <c r="CQ883" s="312"/>
      <c r="CR883" s="312"/>
      <c r="CS883" s="308"/>
      <c r="CT883" s="312"/>
      <c r="CU883" s="312"/>
      <c r="CV883" s="312"/>
      <c r="CW883" s="312"/>
      <c r="CX883" s="384"/>
      <c r="CY883" s="312"/>
      <c r="CZ883" s="372"/>
    </row>
    <row r="884" spans="1:104" s="1" customFormat="1" hidden="1">
      <c r="A884" s="270">
        <v>45443</v>
      </c>
      <c r="B884" s="380"/>
      <c r="C884" s="381"/>
      <c r="D884" s="382"/>
      <c r="E884" s="382"/>
      <c r="F884" s="382"/>
      <c r="G884" s="312"/>
      <c r="H884" s="308"/>
      <c r="I884" s="308"/>
      <c r="J884" s="308"/>
      <c r="K884" s="308"/>
      <c r="L884" s="308"/>
      <c r="M884" s="371"/>
      <c r="N884" s="371"/>
      <c r="O884" s="312"/>
      <c r="P884" s="383"/>
      <c r="Q884" s="369">
        <v>1.6</v>
      </c>
      <c r="R884" s="312"/>
      <c r="S884" s="370">
        <v>0.23846399999999998</v>
      </c>
      <c r="T884" s="370">
        <v>4.1103300000000003</v>
      </c>
      <c r="U884" s="370">
        <v>0</v>
      </c>
      <c r="V884" s="312">
        <f>_xll.SRS1Splines.Functions25.Linear_Interp(V_NK3!$P$8:$P$32,V_NK3!$R$8:$R$32,AC884)</f>
        <v>207.58797595000101</v>
      </c>
      <c r="W884" s="312">
        <f>(V884/V_NK3!$R$28)*100</f>
        <v>38.289969899278709</v>
      </c>
      <c r="X884" s="308">
        <f>V884-V_NK3!$R$8</f>
        <v>151.009323950001</v>
      </c>
      <c r="Y884" s="308">
        <f>IFERROR((V884 - V_NK3!$V$10) / (V_NK3!$V$9- V_NK3!$V$10) * 100, 0)</f>
        <v>31.099490247808419</v>
      </c>
      <c r="Z884" s="308">
        <v>541.79999999999995</v>
      </c>
      <c r="AA884" s="308">
        <v>521</v>
      </c>
      <c r="AB884" s="312">
        <v>531.04</v>
      </c>
      <c r="AC884" s="371">
        <v>530.19000000000005</v>
      </c>
      <c r="AD884" s="308">
        <v>0.68</v>
      </c>
      <c r="AE884" s="372">
        <v>0.89354999999999996</v>
      </c>
      <c r="AF884" s="373">
        <v>18.2</v>
      </c>
      <c r="AG884" s="312"/>
      <c r="AH884" s="370">
        <v>3.7779901200000001</v>
      </c>
      <c r="AI884" s="370">
        <v>3.3847800000000001</v>
      </c>
      <c r="AJ884" s="370"/>
      <c r="AK884" s="312">
        <f>_xll.SRS1Splines.Functions25.Linear_Interp(V_NK2!$R$10:$R$21,V_NK2!$T$10:$T$21,AR884)</f>
        <v>66.507200000026302</v>
      </c>
      <c r="AL884" s="312">
        <f>(AK884/V_NK2!$T$18)*100</f>
        <v>93.14733893561106</v>
      </c>
      <c r="AM884" s="308">
        <f>AK884-V_NK2!$T$11</f>
        <v>25.687199999998505</v>
      </c>
      <c r="AN884" s="308">
        <f>IFERROR((AK884 - V_NK2!$X$12) / (V_NK2!$X$11- V_NK2!$X$12) * 100, 0)</f>
        <v>83.999999999999233</v>
      </c>
      <c r="AO884" s="308">
        <v>427</v>
      </c>
      <c r="AP884" s="308">
        <v>420</v>
      </c>
      <c r="AQ884" s="308">
        <v>424.56</v>
      </c>
      <c r="AR884" s="371">
        <v>425.88</v>
      </c>
      <c r="AS884" s="312">
        <v>0.74199999999999999</v>
      </c>
      <c r="AT884" s="372">
        <v>0.78</v>
      </c>
      <c r="AU884" s="369"/>
      <c r="AV884" s="312"/>
      <c r="AW884" s="370">
        <v>3.3421988599999999</v>
      </c>
      <c r="AX884" s="370">
        <v>1.5366433100000001</v>
      </c>
      <c r="AY884" s="370"/>
      <c r="AZ884" s="312">
        <f>_xll.SRS1Splines.Functions25.Linear_Interp(V_NNG3A!$H$4:$H$12,V_NNG3A!$I$4:$I$12,BF884)</f>
        <v>11.8740000000001</v>
      </c>
      <c r="BA884" s="312">
        <f>(AZ884/V_NNG3A!$I$8)*100</f>
        <v>85.732851985560288</v>
      </c>
      <c r="BB884" s="308">
        <f>_xll.SRS1Splines.Functions25.Linear_Interp(V_NNG3A!$H$4:$H$12,V_NNG3A!$J$4:$J$12,BF884)</f>
        <v>0.88641379310362101</v>
      </c>
      <c r="BC884" s="308">
        <f>IFERROR((AZ884-V_NNG3A!$J$20) / (V_NNG3A!$J$19-V_NNG3A!$J$20) * 100, 0)</f>
        <v>30.967353330928727</v>
      </c>
      <c r="BD884" s="308">
        <v>1050</v>
      </c>
      <c r="BE884" s="308">
        <v>1047</v>
      </c>
      <c r="BF884" s="374">
        <v>1048.4000000000001</v>
      </c>
      <c r="BG884" s="312">
        <v>0.1176</v>
      </c>
      <c r="BH884" s="372">
        <v>4.487E-2</v>
      </c>
      <c r="BI884" s="369"/>
      <c r="BJ884" s="312"/>
      <c r="BK884" s="370">
        <v>0.85008751066856292</v>
      </c>
      <c r="BL884" s="370">
        <v>0.85008751066856292</v>
      </c>
      <c r="BM884" s="370">
        <f t="shared" si="10"/>
        <v>0</v>
      </c>
      <c r="BN884" s="312">
        <f>_xll.SRS1Splines.Functions25.Linear_Interp(V_XNN1!$K$3:$K$8,V_XNN1!$L$3:$L$8,BT884)</f>
        <v>0.192</v>
      </c>
      <c r="BO884" s="312">
        <f>(BN884/V_XNN1!$L$7)*100</f>
        <v>91.428571428571431</v>
      </c>
      <c r="BP884" s="312">
        <f>_xll.SRS1Splines.Functions25.Linear_Interp(V_XNN1!$K$3:$K$8,V_XNN1!$M$3:$M$8,BT884)</f>
        <v>3.5999999999999997E-2</v>
      </c>
      <c r="BQ884" s="308">
        <f>IFERROR((BN884 - V_XNN1!$M$16) / (V_XNN1!$M$15- V_XNN1!$M$16) * 100, 0)</f>
        <v>16.713091922005617</v>
      </c>
      <c r="BR884" s="308">
        <v>252</v>
      </c>
      <c r="BS884" s="308">
        <v>249</v>
      </c>
      <c r="BT884" s="374">
        <v>251</v>
      </c>
      <c r="BU884" s="312">
        <v>0.12</v>
      </c>
      <c r="BV884" s="372">
        <v>0.13833600000000001</v>
      </c>
      <c r="BW884" s="369"/>
      <c r="BX884" s="312"/>
      <c r="BY884" s="370"/>
      <c r="BZ884" s="370"/>
      <c r="CA884" s="370"/>
      <c r="CB884" s="312"/>
      <c r="CC884" s="312"/>
      <c r="CD884" s="308"/>
      <c r="CE884" s="312"/>
      <c r="CF884" s="312"/>
      <c r="CG884" s="312"/>
      <c r="CH884" s="312"/>
      <c r="CI884" s="384"/>
      <c r="CJ884" s="312"/>
      <c r="CK884" s="372"/>
      <c r="CL884" s="369"/>
      <c r="CM884" s="312"/>
      <c r="CN884" s="370"/>
      <c r="CO884" s="370"/>
      <c r="CP884" s="370"/>
      <c r="CQ884" s="312"/>
      <c r="CR884" s="312"/>
      <c r="CS884" s="308"/>
      <c r="CT884" s="312"/>
      <c r="CU884" s="312"/>
      <c r="CV884" s="312"/>
      <c r="CW884" s="312"/>
      <c r="CX884" s="384"/>
      <c r="CY884" s="312"/>
      <c r="CZ884" s="372"/>
    </row>
    <row r="885" spans="1:104" s="1" customFormat="1" hidden="1">
      <c r="A885" s="270">
        <v>45444</v>
      </c>
      <c r="B885" s="380"/>
      <c r="C885" s="381"/>
      <c r="D885" s="382"/>
      <c r="E885" s="382"/>
      <c r="F885" s="382"/>
      <c r="G885" s="312"/>
      <c r="H885" s="308"/>
      <c r="I885" s="308"/>
      <c r="J885" s="308"/>
      <c r="K885" s="308"/>
      <c r="L885" s="308"/>
      <c r="M885" s="371"/>
      <c r="N885" s="371"/>
      <c r="O885" s="312"/>
      <c r="P885" s="383"/>
      <c r="Q885" s="369">
        <v>0</v>
      </c>
      <c r="R885" s="312"/>
      <c r="S885" s="370">
        <v>0.26351999999999992</v>
      </c>
      <c r="T885" s="370">
        <v>3.0040299999999998</v>
      </c>
      <c r="U885" s="370">
        <v>0</v>
      </c>
      <c r="V885" s="312">
        <f>_xll.SRS1Splines.Functions25.Linear_Interp(V_NK3!$P$8:$P$32,V_NK3!$R$8:$R$32,AC885)</f>
        <v>203.94824019999899</v>
      </c>
      <c r="W885" s="312">
        <f>(V885/V_NK3!$R$28)*100</f>
        <v>37.618614192518152</v>
      </c>
      <c r="X885" s="308">
        <f>V885-V_NK3!$R$8</f>
        <v>147.36958819999899</v>
      </c>
      <c r="Y885" s="308">
        <f>IFERROR((V885 - V_NK3!$V$10) / (V_NK3!$V$9- V_NK3!$V$10) * 100, 0)</f>
        <v>30.349907880965521</v>
      </c>
      <c r="Z885" s="308">
        <v>541.79999999999995</v>
      </c>
      <c r="AA885" s="308">
        <v>521</v>
      </c>
      <c r="AB885" s="312">
        <v>531.47</v>
      </c>
      <c r="AC885" s="371">
        <v>530.04</v>
      </c>
      <c r="AD885" s="308">
        <v>0.72</v>
      </c>
      <c r="AE885" s="372">
        <v>0.65304999999999991</v>
      </c>
      <c r="AF885" s="373">
        <v>0.2</v>
      </c>
      <c r="AG885" s="312"/>
      <c r="AH885" s="370">
        <v>2.7905885999999995</v>
      </c>
      <c r="AI885" s="370">
        <v>3.4515558000000004</v>
      </c>
      <c r="AJ885" s="370"/>
      <c r="AK885" s="312">
        <f>_xll.SRS1Splines.Functions25.Linear_Interp(V_NK2!$R$10:$R$21,V_NK2!$T$10:$T$21,AR885)</f>
        <v>66.4635142857407</v>
      </c>
      <c r="AL885" s="312">
        <f>(AK885/V_NK2!$T$18)*100</f>
        <v>93.086154461821707</v>
      </c>
      <c r="AM885" s="308">
        <f>AK885-V_NK2!$T$11</f>
        <v>25.643514285712904</v>
      </c>
      <c r="AN885" s="308">
        <f>IFERROR((AK885 - V_NK2!$X$12) / (V_NK2!$X$11- V_NK2!$X$12) * 100, 0)</f>
        <v>83.857142857142449</v>
      </c>
      <c r="AO885" s="308">
        <v>427</v>
      </c>
      <c r="AP885" s="308">
        <v>420</v>
      </c>
      <c r="AQ885" s="308">
        <v>424.68</v>
      </c>
      <c r="AR885" s="371">
        <v>425.87</v>
      </c>
      <c r="AS885" s="312">
        <v>0.78200000000000003</v>
      </c>
      <c r="AT885" s="372">
        <v>0.8</v>
      </c>
      <c r="AU885" s="369"/>
      <c r="AV885" s="312"/>
      <c r="AW885" s="370">
        <v>3.7211045899999999</v>
      </c>
      <c r="AX885" s="370">
        <v>3.87156755</v>
      </c>
      <c r="AY885" s="370"/>
      <c r="AZ885" s="312">
        <f>_xll.SRS1Splines.Functions25.Linear_Interp(V_NNG3A!$H$4:$H$12,V_NNG3A!$I$4:$I$12,BF885)</f>
        <v>11.812249999999899</v>
      </c>
      <c r="BA885" s="312">
        <f>(AZ885/V_NNG3A!$I$8)*100</f>
        <v>85.287003610107575</v>
      </c>
      <c r="BB885" s="308">
        <f>_xll.SRS1Splines.Functions25.Linear_Interp(V_NNG3A!$H$4:$H$12,V_NNG3A!$J$4:$J$12,BF885)</f>
        <v>0.82466379310339499</v>
      </c>
      <c r="BC885" s="308">
        <f>IFERROR((AZ885-V_NNG3A!$J$20) / (V_NNG3A!$J$19-V_NNG3A!$J$20) * 100, 0)</f>
        <v>28.810083122513124</v>
      </c>
      <c r="BD885" s="308">
        <v>1050</v>
      </c>
      <c r="BE885" s="308">
        <v>1047</v>
      </c>
      <c r="BF885" s="374">
        <v>1048.3499999999999</v>
      </c>
      <c r="BG885" s="312">
        <v>0.17616000000000001</v>
      </c>
      <c r="BH885" s="372">
        <v>0.11464000000000001</v>
      </c>
      <c r="BI885" s="369"/>
      <c r="BJ885" s="312"/>
      <c r="BK885" s="370">
        <v>0.90366605974395398</v>
      </c>
      <c r="BL885" s="370">
        <v>0.90186605974395395</v>
      </c>
      <c r="BM885" s="370">
        <f t="shared" si="10"/>
        <v>1.8000000000000238E-3</v>
      </c>
      <c r="BN885" s="312">
        <f>_xll.SRS1Splines.Functions25.Linear_Interp(V_XNN1!$K$3:$K$8,V_XNN1!$L$3:$L$8,BT885)</f>
        <v>0.2046</v>
      </c>
      <c r="BO885" s="312">
        <f>(BN885/V_XNN1!$L$7)*100</f>
        <v>97.428571428571431</v>
      </c>
      <c r="BP885" s="312">
        <f>_xll.SRS1Splines.Functions25.Linear_Interp(V_XNN1!$K$3:$K$8,V_XNN1!$M$3:$M$8,BT885)</f>
        <v>4.8599999999999803E-2</v>
      </c>
      <c r="BQ885" s="308">
        <f>IFERROR((BN885 - V_XNN1!$M$16) / (V_XNN1!$M$15- V_XNN1!$M$16) * 100, 0)</f>
        <v>55.71030640668527</v>
      </c>
      <c r="BR885" s="308">
        <v>252</v>
      </c>
      <c r="BS885" s="308">
        <v>249</v>
      </c>
      <c r="BT885" s="374">
        <v>251.7</v>
      </c>
      <c r="BU885" s="312">
        <v>0.192</v>
      </c>
      <c r="BV885" s="372">
        <v>0.146762</v>
      </c>
      <c r="BW885" s="369"/>
      <c r="BX885" s="312"/>
      <c r="BY885" s="370"/>
      <c r="BZ885" s="370"/>
      <c r="CA885" s="370"/>
      <c r="CB885" s="312"/>
      <c r="CC885" s="312"/>
      <c r="CD885" s="308"/>
      <c r="CE885" s="312"/>
      <c r="CF885" s="312"/>
      <c r="CG885" s="312"/>
      <c r="CH885" s="312"/>
      <c r="CI885" s="384"/>
      <c r="CJ885" s="312"/>
      <c r="CK885" s="372"/>
      <c r="CL885" s="369"/>
      <c r="CM885" s="312"/>
      <c r="CN885" s="370"/>
      <c r="CO885" s="370"/>
      <c r="CP885" s="370"/>
      <c r="CQ885" s="312"/>
      <c r="CR885" s="312"/>
      <c r="CS885" s="308"/>
      <c r="CT885" s="312"/>
      <c r="CU885" s="312"/>
      <c r="CV885" s="312"/>
      <c r="CW885" s="312"/>
      <c r="CX885" s="384"/>
      <c r="CY885" s="312"/>
      <c r="CZ885" s="372"/>
    </row>
    <row r="886" spans="1:104" s="1" customFormat="1" hidden="1">
      <c r="A886" s="270">
        <v>45445</v>
      </c>
      <c r="B886" s="380"/>
      <c r="C886" s="381"/>
      <c r="D886" s="382"/>
      <c r="E886" s="382"/>
      <c r="F886" s="382"/>
      <c r="G886" s="312"/>
      <c r="H886" s="308"/>
      <c r="I886" s="308"/>
      <c r="J886" s="308"/>
      <c r="K886" s="308"/>
      <c r="L886" s="308"/>
      <c r="M886" s="371"/>
      <c r="N886" s="371"/>
      <c r="O886" s="312"/>
      <c r="P886" s="383"/>
      <c r="Q886" s="369">
        <v>0</v>
      </c>
      <c r="R886" s="312"/>
      <c r="S886" s="370">
        <v>0.23760000000000001</v>
      </c>
      <c r="T886" s="370">
        <v>1.5637699999999997</v>
      </c>
      <c r="U886" s="370">
        <v>0</v>
      </c>
      <c r="V886" s="312">
        <f>_xll.SRS1Splines.Functions25.Linear_Interp(V_NK3!$P$8:$P$32,V_NK3!$R$8:$R$32,AC886)</f>
        <v>202.11240260000099</v>
      </c>
      <c r="W886" s="312">
        <f>(V886/V_NK3!$R$28)*100</f>
        <v>37.279990695072335</v>
      </c>
      <c r="X886" s="308">
        <f>V886-V_NK3!$R$8</f>
        <v>145.53375060000099</v>
      </c>
      <c r="Y886" s="308">
        <f>IFERROR((V886 - V_NK3!$V$10) / (V_NK3!$V$9- V_NK3!$V$10) * 100, 0)</f>
        <v>29.971827825745876</v>
      </c>
      <c r="Z886" s="308">
        <v>541.79999999999995</v>
      </c>
      <c r="AA886" s="308">
        <v>521</v>
      </c>
      <c r="AB886" s="312">
        <v>531.4</v>
      </c>
      <c r="AC886" s="371">
        <v>529.96</v>
      </c>
      <c r="AD886" s="308">
        <v>0.72</v>
      </c>
      <c r="AE886" s="372">
        <v>0.33994999999999997</v>
      </c>
      <c r="AF886" s="373">
        <v>0</v>
      </c>
      <c r="AG886" s="312"/>
      <c r="AH886" s="370">
        <v>1.4858009999999997</v>
      </c>
      <c r="AI886" s="370">
        <v>3.4635720000000001</v>
      </c>
      <c r="AJ886" s="370"/>
      <c r="AK886" s="312">
        <f>_xll.SRS1Splines.Functions25.Linear_Interp(V_NK2!$R$10:$R$21,V_NK2!$T$10:$T$21,AR886)</f>
        <v>65.0655714285991</v>
      </c>
      <c r="AL886" s="312">
        <f>(AK886/V_NK2!$T$18)*100</f>
        <v>91.128251300558958</v>
      </c>
      <c r="AM886" s="308">
        <f>AK886-V_NK2!$T$11</f>
        <v>24.245571428571303</v>
      </c>
      <c r="AN886" s="308">
        <f>IFERROR((AK886 - V_NK2!$X$12) / (V_NK2!$X$11- V_NK2!$X$12) * 100, 0)</f>
        <v>79.285714285717773</v>
      </c>
      <c r="AO886" s="308">
        <v>427</v>
      </c>
      <c r="AP886" s="308">
        <v>420</v>
      </c>
      <c r="AQ886" s="308">
        <v>424.82</v>
      </c>
      <c r="AR886" s="371">
        <v>425.55</v>
      </c>
      <c r="AS886" s="312">
        <v>0.78200000000000003</v>
      </c>
      <c r="AT886" s="372">
        <v>0.8</v>
      </c>
      <c r="AU886" s="369"/>
      <c r="AV886" s="312"/>
      <c r="AW886" s="370">
        <v>2.59024432</v>
      </c>
      <c r="AX886" s="370">
        <v>3.6735776499999999</v>
      </c>
      <c r="AY886" s="370"/>
      <c r="AZ886" s="312">
        <f>_xll.SRS1Splines.Functions25.Linear_Interp(V_NNG3A!$H$4:$H$12,V_NNG3A!$I$4:$I$12,BF886)</f>
        <v>11.376075862068999</v>
      </c>
      <c r="BA886" s="312">
        <f>(AZ886/V_NNG3A!$I$8)*100</f>
        <v>82.137731856093865</v>
      </c>
      <c r="BB886" s="308">
        <f>_xll.SRS1Splines.Functions25.Linear_Interp(V_NNG3A!$H$4:$H$12,V_NNG3A!$J$4:$J$12,BF886)</f>
        <v>0.38848965517247003</v>
      </c>
      <c r="BC886" s="308">
        <f>IFERROR((AZ886-V_NNG3A!$J$20) / (V_NNG3A!$J$19-V_NNG3A!$J$20) * 100, 0)</f>
        <v>13.572099747021173</v>
      </c>
      <c r="BD886" s="308">
        <v>1050</v>
      </c>
      <c r="BE886" s="308">
        <v>1047</v>
      </c>
      <c r="BF886" s="374">
        <v>1047.99</v>
      </c>
      <c r="BG886" s="312">
        <v>0.17616000000000001</v>
      </c>
      <c r="BH886" s="372">
        <v>0.10826</v>
      </c>
      <c r="BI886" s="369"/>
      <c r="BJ886" s="312"/>
      <c r="BK886" s="370">
        <v>0.83756099573257492</v>
      </c>
      <c r="BL886" s="370">
        <v>0.83846099573257493</v>
      </c>
      <c r="BM886" s="370">
        <f t="shared" si="10"/>
        <v>-9.000000000000119E-4</v>
      </c>
      <c r="BN886" s="312">
        <f>_xll.SRS1Splines.Functions25.Linear_Interp(V_XNN1!$K$3:$K$8,V_XNN1!$L$3:$L$8,BT886)</f>
        <v>0.20369999999999999</v>
      </c>
      <c r="BO886" s="312">
        <f>(BN886/V_XNN1!$L$7)*100</f>
        <v>97</v>
      </c>
      <c r="BP886" s="312">
        <f>_xll.SRS1Splines.Functions25.Linear_Interp(V_XNN1!$K$3:$K$8,V_XNN1!$M$3:$M$8,BT886)</f>
        <v>4.7700000000000103E-2</v>
      </c>
      <c r="BQ886" s="308">
        <f>IFERROR((BN886 - V_XNN1!$M$16) / (V_XNN1!$M$15- V_XNN1!$M$16) * 100, 0)</f>
        <v>52.924791086350979</v>
      </c>
      <c r="BR886" s="308">
        <v>252</v>
      </c>
      <c r="BS886" s="308">
        <v>249</v>
      </c>
      <c r="BT886" s="374">
        <v>251.65</v>
      </c>
      <c r="BU886" s="312">
        <v>0.192</v>
      </c>
      <c r="BV886" s="372">
        <v>0.13644399999999998</v>
      </c>
      <c r="BW886" s="369"/>
      <c r="BX886" s="312"/>
      <c r="BY886" s="370"/>
      <c r="BZ886" s="370"/>
      <c r="CA886" s="370"/>
      <c r="CB886" s="312"/>
      <c r="CC886" s="312"/>
      <c r="CD886" s="308"/>
      <c r="CE886" s="312"/>
      <c r="CF886" s="312"/>
      <c r="CG886" s="312"/>
      <c r="CH886" s="312"/>
      <c r="CI886" s="384"/>
      <c r="CJ886" s="312"/>
      <c r="CK886" s="372"/>
      <c r="CL886" s="369"/>
      <c r="CM886" s="312"/>
      <c r="CN886" s="370"/>
      <c r="CO886" s="370"/>
      <c r="CP886" s="370"/>
      <c r="CQ886" s="312"/>
      <c r="CR886" s="312"/>
      <c r="CS886" s="308"/>
      <c r="CT886" s="312"/>
      <c r="CU886" s="312"/>
      <c r="CV886" s="312"/>
      <c r="CW886" s="312"/>
      <c r="CX886" s="384"/>
      <c r="CY886" s="312"/>
      <c r="CZ886" s="372"/>
    </row>
    <row r="887" spans="1:104" s="1" customFormat="1" hidden="1">
      <c r="A887" s="270">
        <v>45446</v>
      </c>
      <c r="B887" s="380"/>
      <c r="C887" s="381"/>
      <c r="D887" s="382"/>
      <c r="E887" s="382"/>
      <c r="F887" s="382"/>
      <c r="G887" s="312"/>
      <c r="H887" s="308"/>
      <c r="I887" s="308"/>
      <c r="J887" s="308"/>
      <c r="K887" s="308"/>
      <c r="L887" s="308"/>
      <c r="M887" s="371"/>
      <c r="N887" s="371"/>
      <c r="O887" s="312"/>
      <c r="P887" s="383"/>
      <c r="Q887" s="369">
        <v>11.4</v>
      </c>
      <c r="R887" s="312"/>
      <c r="S887" s="370">
        <v>0.75102388924980168</v>
      </c>
      <c r="T887" s="370">
        <v>2.048886</v>
      </c>
      <c r="U887" s="370">
        <v>0</v>
      </c>
      <c r="V887" s="312">
        <f>_xll.SRS1Splines.Functions25.Linear_Interp(V_NK3!$P$8:$P$32,V_NK3!$R$8:$R$32,AC887)</f>
        <v>200.81454049999999</v>
      </c>
      <c r="W887" s="312">
        <f>(V887/V_NK3!$R$28)*100</f>
        <v>37.040597731606944</v>
      </c>
      <c r="X887" s="308">
        <f>V887-V_NK3!$R$8</f>
        <v>144.23588849999999</v>
      </c>
      <c r="Y887" s="308">
        <f>IFERROR((V887 - V_NK3!$V$10) / (V_NK3!$V$9- V_NK3!$V$10) * 100, 0)</f>
        <v>29.704540689652575</v>
      </c>
      <c r="Z887" s="308">
        <v>541.79999999999995</v>
      </c>
      <c r="AA887" s="308">
        <v>521</v>
      </c>
      <c r="AB887" s="312">
        <v>530.51</v>
      </c>
      <c r="AC887" s="371">
        <v>529.9</v>
      </c>
      <c r="AD887" s="308">
        <v>0.72</v>
      </c>
      <c r="AE887" s="372">
        <v>0.44541000000000003</v>
      </c>
      <c r="AF887" s="373">
        <v>0</v>
      </c>
      <c r="AG887" s="312"/>
      <c r="AH887" s="370">
        <v>2.0918352834524345</v>
      </c>
      <c r="AI887" s="370">
        <v>3.5999544000000001</v>
      </c>
      <c r="AJ887" s="370"/>
      <c r="AK887" s="312">
        <f>_xll.SRS1Splines.Functions25.Linear_Interp(V_NK2!$R$10:$R$21,V_NK2!$T$10:$T$21,AR887)</f>
        <v>63.842371428600103</v>
      </c>
      <c r="AL887" s="312">
        <f>(AK887/V_NK2!$T$18)*100</f>
        <v>89.415086034453921</v>
      </c>
      <c r="AM887" s="308">
        <f>AK887-V_NK2!$T$11</f>
        <v>23.022371428572306</v>
      </c>
      <c r="AN887" s="308">
        <f>IFERROR((AK887 - V_NK2!$X$12) / (V_NK2!$X$11- V_NK2!$X$12) * 100, 0)</f>
        <v>75.285714285720857</v>
      </c>
      <c r="AO887" s="308">
        <v>427</v>
      </c>
      <c r="AP887" s="308">
        <v>420</v>
      </c>
      <c r="AQ887" s="308">
        <v>425.59</v>
      </c>
      <c r="AR887" s="371">
        <v>425.27</v>
      </c>
      <c r="AS887" s="312">
        <v>0.78200000000000003</v>
      </c>
      <c r="AT887" s="372">
        <v>0.83</v>
      </c>
      <c r="AU887" s="369"/>
      <c r="AV887" s="312"/>
      <c r="AW887" s="370">
        <v>1.7150757599999999</v>
      </c>
      <c r="AX887" s="370">
        <v>1.98590909</v>
      </c>
      <c r="AY887" s="370"/>
      <c r="AZ887" s="312">
        <f>_xll.SRS1Splines.Functions25.Linear_Interp(V_NNG3A!$H$4:$H$12,V_NNG3A!$I$4:$I$12,BF887)</f>
        <v>11.3407586206897</v>
      </c>
      <c r="BA887" s="312">
        <f>(AZ887/V_NNG3A!$I$8)*100</f>
        <v>81.882733723391325</v>
      </c>
      <c r="BB887" s="308">
        <f>_xll.SRS1Splines.Functions25.Linear_Interp(V_NNG3A!$H$4:$H$12,V_NNG3A!$J$4:$J$12,BF887)</f>
        <v>0.35317241379318698</v>
      </c>
      <c r="BC887" s="308">
        <f>IFERROR((AZ887-V_NNG3A!$J$20) / (V_NNG3A!$J$19-V_NNG3A!$J$20) * 100, 0)</f>
        <v>12.338272497292619</v>
      </c>
      <c r="BD887" s="308">
        <v>1050</v>
      </c>
      <c r="BE887" s="308">
        <v>1047</v>
      </c>
      <c r="BF887" s="374">
        <v>1047.9000000000001</v>
      </c>
      <c r="BG887" s="312">
        <v>0.17616000000000001</v>
      </c>
      <c r="BH887" s="372">
        <v>5.7500000000000002E-2</v>
      </c>
      <c r="BI887" s="369"/>
      <c r="BJ887" s="312"/>
      <c r="BK887" s="370">
        <v>0.73861194879089598</v>
      </c>
      <c r="BL887" s="370">
        <v>0.74761194879089599</v>
      </c>
      <c r="BM887" s="370">
        <f t="shared" si="10"/>
        <v>-9.000000000000008E-3</v>
      </c>
      <c r="BN887" s="312">
        <f>_xll.SRS1Splines.Functions25.Linear_Interp(V_XNN1!$K$3:$K$8,V_XNN1!$L$3:$L$8,BT887)</f>
        <v>0.19470000000000001</v>
      </c>
      <c r="BO887" s="312">
        <f>(BN887/V_XNN1!$L$7)*100</f>
        <v>92.714285714285722</v>
      </c>
      <c r="BP887" s="312">
        <f>_xll.SRS1Splines.Functions25.Linear_Interp(V_XNN1!$K$3:$K$8,V_XNN1!$M$3:$M$8,BT887)</f>
        <v>3.8700000000000102E-2</v>
      </c>
      <c r="BQ887" s="308">
        <f>IFERROR((BN887 - V_XNN1!$M$16) / (V_XNN1!$M$15- V_XNN1!$M$16) * 100, 0)</f>
        <v>25.069637883008429</v>
      </c>
      <c r="BR887" s="308">
        <v>252</v>
      </c>
      <c r="BS887" s="308">
        <v>249</v>
      </c>
      <c r="BT887" s="374">
        <v>251.15</v>
      </c>
      <c r="BU887" s="312">
        <v>0.24</v>
      </c>
      <c r="BV887" s="372">
        <v>0.12165999999999999</v>
      </c>
      <c r="BW887" s="369"/>
      <c r="BX887" s="312"/>
      <c r="BY887" s="370"/>
      <c r="BZ887" s="370"/>
      <c r="CA887" s="370"/>
      <c r="CB887" s="312"/>
      <c r="CC887" s="312"/>
      <c r="CD887" s="308"/>
      <c r="CE887" s="312"/>
      <c r="CF887" s="312"/>
      <c r="CG887" s="312"/>
      <c r="CH887" s="312"/>
      <c r="CI887" s="384"/>
      <c r="CJ887" s="312"/>
      <c r="CK887" s="372"/>
      <c r="CL887" s="369"/>
      <c r="CM887" s="312"/>
      <c r="CN887" s="370"/>
      <c r="CO887" s="370"/>
      <c r="CP887" s="370"/>
      <c r="CQ887" s="312"/>
      <c r="CR887" s="312"/>
      <c r="CS887" s="308"/>
      <c r="CT887" s="312"/>
      <c r="CU887" s="312"/>
      <c r="CV887" s="312"/>
      <c r="CW887" s="312"/>
      <c r="CX887" s="384"/>
      <c r="CY887" s="312"/>
      <c r="CZ887" s="372"/>
    </row>
    <row r="888" spans="1:104" s="1" customFormat="1" hidden="1">
      <c r="A888" s="270">
        <v>45447</v>
      </c>
      <c r="B888" s="380"/>
      <c r="C888" s="381"/>
      <c r="D888" s="382"/>
      <c r="E888" s="382"/>
      <c r="F888" s="382"/>
      <c r="G888" s="312"/>
      <c r="H888" s="308"/>
      <c r="I888" s="308"/>
      <c r="J888" s="308"/>
      <c r="K888" s="308"/>
      <c r="L888" s="308"/>
      <c r="M888" s="371"/>
      <c r="N888" s="371"/>
      <c r="O888" s="312"/>
      <c r="P888" s="383"/>
      <c r="Q888" s="369">
        <v>0</v>
      </c>
      <c r="R888" s="312"/>
      <c r="S888" s="370">
        <v>0.34799929641914357</v>
      </c>
      <c r="T888" s="370">
        <v>0.78061999999999987</v>
      </c>
      <c r="U888" s="370">
        <v>0</v>
      </c>
      <c r="V888" s="312">
        <f>_xll.SRS1Splines.Functions25.Linear_Interp(V_NK3!$P$8:$P$32,V_NK3!$R$8:$R$32,AC888)</f>
        <v>200.38191979999999</v>
      </c>
      <c r="W888" s="312">
        <f>(V888/V_NK3!$R$28)*100</f>
        <v>36.960800077118542</v>
      </c>
      <c r="X888" s="308">
        <f>V888-V_NK3!$R$8</f>
        <v>143.80326779999999</v>
      </c>
      <c r="Y888" s="308">
        <f>IFERROR((V888 - V_NK3!$V$10) / (V_NK3!$V$9- V_NK3!$V$10) * 100, 0)</f>
        <v>29.615444977621543</v>
      </c>
      <c r="Z888" s="308">
        <v>541.79999999999995</v>
      </c>
      <c r="AA888" s="308">
        <v>521</v>
      </c>
      <c r="AB888" s="312">
        <v>530.37</v>
      </c>
      <c r="AC888" s="371">
        <v>529.88</v>
      </c>
      <c r="AD888" s="308">
        <v>0.72</v>
      </c>
      <c r="AE888" s="372">
        <v>0.16969999999999999</v>
      </c>
      <c r="AF888" s="373">
        <v>0</v>
      </c>
      <c r="AG888" s="312"/>
      <c r="AH888" s="370">
        <v>0.8173977678183173</v>
      </c>
      <c r="AI888" s="370">
        <v>3.5485799999999998</v>
      </c>
      <c r="AJ888" s="370"/>
      <c r="AK888" s="312">
        <f>_xll.SRS1Splines.Functions25.Linear_Interp(V_NK2!$R$10:$R$21,V_NK2!$T$10:$T$21,AR888)</f>
        <v>61.920200000029602</v>
      </c>
      <c r="AL888" s="312">
        <f>(AK888/V_NK2!$T$18)*100</f>
        <v>86.722969187716529</v>
      </c>
      <c r="AM888" s="308">
        <f>AK888-V_NK2!$T$11</f>
        <v>21.100200000001806</v>
      </c>
      <c r="AN888" s="308">
        <f>IFERROR((AK888 - V_NK2!$X$12) / (V_NK2!$X$11- V_NK2!$X$12) * 100, 0)</f>
        <v>69.000000000009294</v>
      </c>
      <c r="AO888" s="308">
        <v>427</v>
      </c>
      <c r="AP888" s="308">
        <v>420</v>
      </c>
      <c r="AQ888" s="308">
        <v>425.92</v>
      </c>
      <c r="AR888" s="371">
        <v>424.83</v>
      </c>
      <c r="AS888" s="312">
        <v>0.78200000000000003</v>
      </c>
      <c r="AT888" s="372">
        <v>0.83</v>
      </c>
      <c r="AU888" s="369"/>
      <c r="AV888" s="312"/>
      <c r="AW888" s="370">
        <v>1.6493245000000001</v>
      </c>
      <c r="AX888" s="370">
        <v>1.73960227</v>
      </c>
      <c r="AY888" s="370"/>
      <c r="AZ888" s="312">
        <f>_xll.SRS1Splines.Functions25.Linear_Interp(V_NNG3A!$H$4:$H$12,V_NNG3A!$I$4:$I$12,BF888)</f>
        <v>11.3289862068965</v>
      </c>
      <c r="BA888" s="312">
        <f>(AZ888/V_NNG3A!$I$8)*100</f>
        <v>81.797734345823116</v>
      </c>
      <c r="BB888" s="308">
        <f>_xll.SRS1Splines.Functions25.Linear_Interp(V_NNG3A!$H$4:$H$12,V_NNG3A!$J$4:$J$12,BF888)</f>
        <v>0.34140000000000298</v>
      </c>
      <c r="BC888" s="308">
        <f>IFERROR((AZ888-V_NNG3A!$J$20) / (V_NNG3A!$J$19-V_NNG3A!$J$20) * 100, 0)</f>
        <v>11.926996747379626</v>
      </c>
      <c r="BD888" s="308">
        <v>1050</v>
      </c>
      <c r="BE888" s="308">
        <v>1047</v>
      </c>
      <c r="BF888" s="374">
        <v>1047.8699999999999</v>
      </c>
      <c r="BG888" s="312">
        <v>0.17616000000000001</v>
      </c>
      <c r="BH888" s="372">
        <v>5.0750000000000003E-2</v>
      </c>
      <c r="BI888" s="369"/>
      <c r="BJ888" s="312"/>
      <c r="BK888" s="370">
        <v>0.62513180654338507</v>
      </c>
      <c r="BL888" s="370">
        <v>0.627831806543385</v>
      </c>
      <c r="BM888" s="370">
        <f t="shared" si="10"/>
        <v>-2.6999999999999247E-3</v>
      </c>
      <c r="BN888" s="312">
        <f>_xll.SRS1Splines.Functions25.Linear_Interp(V_XNN1!$K$3:$K$8,V_XNN1!$L$3:$L$8,BT888)</f>
        <v>0.192</v>
      </c>
      <c r="BO888" s="312">
        <f>(BN888/V_XNN1!$L$7)*100</f>
        <v>91.428571428571431</v>
      </c>
      <c r="BP888" s="312">
        <f>_xll.SRS1Splines.Functions25.Linear_Interp(V_XNN1!$K$3:$K$8,V_XNN1!$M$3:$M$8,BT888)</f>
        <v>3.5999999999999997E-2</v>
      </c>
      <c r="BQ888" s="308">
        <f>IFERROR((BN888 - V_XNN1!$M$16) / (V_XNN1!$M$15- V_XNN1!$M$16) * 100, 0)</f>
        <v>16.713091922005617</v>
      </c>
      <c r="BR888" s="308">
        <v>252</v>
      </c>
      <c r="BS888" s="308">
        <v>249</v>
      </c>
      <c r="BT888" s="374">
        <v>251</v>
      </c>
      <c r="BU888" s="312">
        <v>0.24</v>
      </c>
      <c r="BV888" s="372">
        <v>0.10216800000000001</v>
      </c>
      <c r="BW888" s="369"/>
      <c r="BX888" s="312"/>
      <c r="BY888" s="370"/>
      <c r="BZ888" s="370"/>
      <c r="CA888" s="370"/>
      <c r="CB888" s="312"/>
      <c r="CC888" s="312"/>
      <c r="CD888" s="308"/>
      <c r="CE888" s="312"/>
      <c r="CF888" s="312"/>
      <c r="CG888" s="312"/>
      <c r="CH888" s="312"/>
      <c r="CI888" s="384"/>
      <c r="CJ888" s="312"/>
      <c r="CK888" s="372"/>
      <c r="CL888" s="369"/>
      <c r="CM888" s="312"/>
      <c r="CN888" s="370"/>
      <c r="CO888" s="370"/>
      <c r="CP888" s="370"/>
      <c r="CQ888" s="312"/>
      <c r="CR888" s="312"/>
      <c r="CS888" s="308"/>
      <c r="CT888" s="312"/>
      <c r="CU888" s="312"/>
      <c r="CV888" s="312"/>
      <c r="CW888" s="312"/>
      <c r="CX888" s="384"/>
      <c r="CY888" s="312"/>
      <c r="CZ888" s="372"/>
    </row>
    <row r="889" spans="1:104" s="1" customFormat="1" hidden="1">
      <c r="A889" s="270">
        <v>45448</v>
      </c>
      <c r="B889" s="380"/>
      <c r="C889" s="381"/>
      <c r="D889" s="382"/>
      <c r="E889" s="382"/>
      <c r="F889" s="382"/>
      <c r="G889" s="312"/>
      <c r="H889" s="308"/>
      <c r="I889" s="308"/>
      <c r="J889" s="308"/>
      <c r="K889" s="308"/>
      <c r="L889" s="308"/>
      <c r="M889" s="371"/>
      <c r="N889" s="371"/>
      <c r="O889" s="312"/>
      <c r="P889" s="383"/>
      <c r="Q889" s="369">
        <v>2.2000000000000002</v>
      </c>
      <c r="R889" s="312"/>
      <c r="S889" s="370">
        <v>0.30326399999999998</v>
      </c>
      <c r="T889" s="370">
        <v>2.3045079999999998</v>
      </c>
      <c r="U889" s="370">
        <v>0</v>
      </c>
      <c r="V889" s="312">
        <f>_xll.SRS1Splines.Functions25.Linear_Interp(V_NK3!$P$8:$P$32,V_NK3!$R$8:$R$32,AC889)</f>
        <v>198.00250595</v>
      </c>
      <c r="W889" s="312">
        <f>(V889/V_NK3!$R$28)*100</f>
        <v>36.521912977432336</v>
      </c>
      <c r="X889" s="308">
        <f>V889-V_NK3!$R$8</f>
        <v>141.42385394999999</v>
      </c>
      <c r="Y889" s="308">
        <f>IFERROR((V889 - V_NK3!$V$10) / (V_NK3!$V$9- V_NK3!$V$10) * 100, 0)</f>
        <v>29.125418561450871</v>
      </c>
      <c r="Z889" s="308">
        <v>541.79999999999995</v>
      </c>
      <c r="AA889" s="308">
        <v>521</v>
      </c>
      <c r="AB889" s="312">
        <v>530.23</v>
      </c>
      <c r="AC889" s="371">
        <v>529.77</v>
      </c>
      <c r="AD889" s="308">
        <v>0.72</v>
      </c>
      <c r="AE889" s="372">
        <v>0.50097999999999998</v>
      </c>
      <c r="AF889" s="373">
        <v>2.2000000000000002</v>
      </c>
      <c r="AG889" s="312"/>
      <c r="AH889" s="370">
        <v>2.1741343199999998</v>
      </c>
      <c r="AI889" s="370">
        <v>3.5734020000000002</v>
      </c>
      <c r="AJ889" s="370"/>
      <c r="AK889" s="312">
        <f>_xll.SRS1Splines.Functions25.Linear_Interp(V_NK2!$R$10:$R$21,V_NK2!$T$10:$T$21,AR889)</f>
        <v>60.4348857143153</v>
      </c>
      <c r="AL889" s="312">
        <f>(AK889/V_NK2!$T$18)*100</f>
        <v>84.64269707887297</v>
      </c>
      <c r="AM889" s="308">
        <f>AK889-V_NK2!$T$11</f>
        <v>19.614885714287503</v>
      </c>
      <c r="AN889" s="308">
        <f>IFERROR((AK889 - V_NK2!$X$12) / (V_NK2!$X$11- V_NK2!$X$12) * 100, 0)</f>
        <v>64.142857142866134</v>
      </c>
      <c r="AO889" s="308">
        <v>427</v>
      </c>
      <c r="AP889" s="308">
        <v>420</v>
      </c>
      <c r="AQ889" s="308">
        <v>426.26</v>
      </c>
      <c r="AR889" s="371">
        <v>424.49</v>
      </c>
      <c r="AS889" s="312">
        <v>0.78200000000000003</v>
      </c>
      <c r="AT889" s="372">
        <v>0.83</v>
      </c>
      <c r="AU889" s="369"/>
      <c r="AV889" s="312"/>
      <c r="AW889" s="370">
        <v>3.1275802800000001</v>
      </c>
      <c r="AX889" s="370">
        <v>1.74332102</v>
      </c>
      <c r="AY889" s="370"/>
      <c r="AZ889" s="312">
        <f>_xll.SRS1Splines.Functions25.Linear_Interp(V_NNG3A!$H$4:$H$12,V_NNG3A!$I$4:$I$12,BF889)</f>
        <v>11.7875499999999</v>
      </c>
      <c r="BA889" s="312">
        <f>(AZ889/V_NNG3A!$I$8)*100</f>
        <v>85.108664259927082</v>
      </c>
      <c r="BB889" s="308">
        <f>_xll.SRS1Splines.Functions25.Linear_Interp(V_NNG3A!$H$4:$H$12,V_NNG3A!$J$4:$J$12,BF889)</f>
        <v>0.79996379310341703</v>
      </c>
      <c r="BC889" s="308">
        <f>IFERROR((AZ889-V_NNG3A!$J$20) / (V_NNG3A!$J$19-V_NNG3A!$J$20) * 100, 0)</f>
        <v>27.94717503914972</v>
      </c>
      <c r="BD889" s="308">
        <v>1050</v>
      </c>
      <c r="BE889" s="308">
        <v>1047</v>
      </c>
      <c r="BF889" s="374">
        <v>1048.33</v>
      </c>
      <c r="BG889" s="312">
        <v>0.17616000000000001</v>
      </c>
      <c r="BH889" s="372">
        <v>5.0410000000000003E-2</v>
      </c>
      <c r="BI889" s="369"/>
      <c r="BJ889" s="312"/>
      <c r="BK889" s="370">
        <v>0.63576179231863394</v>
      </c>
      <c r="BL889" s="370">
        <v>0.63486179231863404</v>
      </c>
      <c r="BM889" s="370">
        <f t="shared" si="10"/>
        <v>8.9999999999990088E-4</v>
      </c>
      <c r="BN889" s="312">
        <f>_xll.SRS1Splines.Functions25.Linear_Interp(V_XNN1!$K$3:$K$8,V_XNN1!$L$3:$L$8,BT889)</f>
        <v>0.19289999999999999</v>
      </c>
      <c r="BO889" s="312">
        <f>(BN889/V_XNN1!$L$7)*100</f>
        <v>91.857142857142861</v>
      </c>
      <c r="BP889" s="312">
        <f>_xll.SRS1Splines.Functions25.Linear_Interp(V_XNN1!$K$3:$K$8,V_XNN1!$M$3:$M$8,BT889)</f>
        <v>3.6900000000000203E-2</v>
      </c>
      <c r="BQ889" s="308">
        <f>IFERROR((BN889 - V_XNN1!$M$16) / (V_XNN1!$M$15- V_XNN1!$M$16) * 100, 0)</f>
        <v>19.49860724233983</v>
      </c>
      <c r="BR889" s="308">
        <v>252</v>
      </c>
      <c r="BS889" s="308">
        <v>249</v>
      </c>
      <c r="BT889" s="374">
        <v>251.05</v>
      </c>
      <c r="BU889" s="312">
        <v>0.24959999999999999</v>
      </c>
      <c r="BV889" s="372">
        <v>0.103312</v>
      </c>
      <c r="BW889" s="369"/>
      <c r="BX889" s="312"/>
      <c r="BY889" s="370"/>
      <c r="BZ889" s="370"/>
      <c r="CA889" s="370"/>
      <c r="CB889" s="312"/>
      <c r="CC889" s="312"/>
      <c r="CD889" s="308"/>
      <c r="CE889" s="312"/>
      <c r="CF889" s="312"/>
      <c r="CG889" s="312"/>
      <c r="CH889" s="312"/>
      <c r="CI889" s="384"/>
      <c r="CJ889" s="312"/>
      <c r="CK889" s="372"/>
      <c r="CL889" s="369"/>
      <c r="CM889" s="312"/>
      <c r="CN889" s="370"/>
      <c r="CO889" s="370"/>
      <c r="CP889" s="370"/>
      <c r="CQ889" s="312"/>
      <c r="CR889" s="312"/>
      <c r="CS889" s="308"/>
      <c r="CT889" s="312"/>
      <c r="CU889" s="312"/>
      <c r="CV889" s="312"/>
      <c r="CW889" s="312"/>
      <c r="CX889" s="384"/>
      <c r="CY889" s="312"/>
      <c r="CZ889" s="372"/>
    </row>
    <row r="890" spans="1:104" s="1" customFormat="1" hidden="1">
      <c r="A890" s="270">
        <v>45449</v>
      </c>
      <c r="B890" s="380"/>
      <c r="C890" s="381"/>
      <c r="D890" s="382"/>
      <c r="E890" s="382"/>
      <c r="F890" s="382"/>
      <c r="G890" s="312"/>
      <c r="H890" s="308"/>
      <c r="I890" s="308"/>
      <c r="J890" s="308"/>
      <c r="K890" s="308"/>
      <c r="L890" s="308"/>
      <c r="M890" s="371"/>
      <c r="N890" s="371"/>
      <c r="O890" s="312"/>
      <c r="P890" s="383"/>
      <c r="Q890" s="369">
        <v>0.2</v>
      </c>
      <c r="R890" s="312"/>
      <c r="S890" s="370">
        <v>0.28077580800000002</v>
      </c>
      <c r="T890" s="370">
        <v>2.4695559999999999</v>
      </c>
      <c r="U890" s="370">
        <v>0</v>
      </c>
      <c r="V890" s="312">
        <f>_xll.SRS1Splines.Functions25.Linear_Interp(V_NK3!$P$8:$P$32,V_NK3!$R$8:$R$32,AC890)</f>
        <v>195.40678174999999</v>
      </c>
      <c r="W890" s="312">
        <f>(V890/V_NK3!$R$28)*100</f>
        <v>36.043127050501923</v>
      </c>
      <c r="X890" s="308">
        <f>V890-V_NK3!$R$8</f>
        <v>138.82812974999999</v>
      </c>
      <c r="Y890" s="308">
        <f>IFERROR((V890 - V_NK3!$V$10) / (V_NK3!$V$9- V_NK3!$V$10) * 100, 0)</f>
        <v>28.590844289264684</v>
      </c>
      <c r="Z890" s="308">
        <v>541.79999999999995</v>
      </c>
      <c r="AA890" s="308">
        <v>521</v>
      </c>
      <c r="AB890" s="312">
        <v>530.08000000000004</v>
      </c>
      <c r="AC890" s="371">
        <v>529.65</v>
      </c>
      <c r="AD890" s="308">
        <v>0.72</v>
      </c>
      <c r="AE890" s="372">
        <v>0.53686</v>
      </c>
      <c r="AF890" s="373">
        <v>0.6</v>
      </c>
      <c r="AG890" s="312"/>
      <c r="AH890" s="370">
        <v>2.31525641664</v>
      </c>
      <c r="AI890" s="370">
        <v>1.9186859999999999</v>
      </c>
      <c r="AJ890" s="370"/>
      <c r="AK890" s="312">
        <f>_xll.SRS1Splines.Functions25.Linear_Interp(V_NK2!$R$10:$R$21,V_NK2!$T$10:$T$21,AR890)</f>
        <v>60.828057142886699</v>
      </c>
      <c r="AL890" s="312">
        <f>(AK890/V_NK2!$T$18)*100</f>
        <v>85.193357342978558</v>
      </c>
      <c r="AM890" s="308">
        <f>AK890-V_NK2!$T$11</f>
        <v>20.008057142858902</v>
      </c>
      <c r="AN890" s="308">
        <f>IFERROR((AK890 - V_NK2!$X$12) / (V_NK2!$X$11- V_NK2!$X$12) * 100, 0)</f>
        <v>65.428571428580398</v>
      </c>
      <c r="AO890" s="308">
        <v>427</v>
      </c>
      <c r="AP890" s="308">
        <v>420</v>
      </c>
      <c r="AQ890" s="308">
        <v>426.18</v>
      </c>
      <c r="AR890" s="371">
        <v>424.58</v>
      </c>
      <c r="AS890" s="312">
        <v>0.78200000000000003</v>
      </c>
      <c r="AT890" s="372">
        <v>0.44</v>
      </c>
      <c r="AU890" s="369"/>
      <c r="AV890" s="312"/>
      <c r="AW890" s="370">
        <v>11.005109320000001</v>
      </c>
      <c r="AX890" s="370">
        <v>10.52362784</v>
      </c>
      <c r="AY890" s="370"/>
      <c r="AZ890" s="312">
        <f>_xll.SRS1Splines.Functions25.Linear_Interp(V_NNG3A!$H$4:$H$12,V_NNG3A!$I$4:$I$12,BF890)</f>
        <v>11.985150000000001</v>
      </c>
      <c r="BA890" s="312">
        <f>(AZ890/V_NNG3A!$I$8)*100</f>
        <v>86.535379061371856</v>
      </c>
      <c r="BB890" s="308">
        <f>_xll.SRS1Splines.Functions25.Linear_Interp(V_NNG3A!$H$4:$H$12,V_NNG3A!$J$4:$J$12,BF890)</f>
        <v>0.99756379310352195</v>
      </c>
      <c r="BC890" s="308">
        <f>IFERROR((AZ890-V_NNG3A!$J$20) / (V_NNG3A!$J$19-V_NNG3A!$J$20) * 100, 0)</f>
        <v>34.850439706060712</v>
      </c>
      <c r="BD890" s="308">
        <v>1050</v>
      </c>
      <c r="BE890" s="308">
        <v>1047</v>
      </c>
      <c r="BF890" s="374">
        <v>1048.49</v>
      </c>
      <c r="BG890" s="312">
        <v>0.17616000000000001</v>
      </c>
      <c r="BH890" s="372">
        <v>0.31298999999999999</v>
      </c>
      <c r="BI890" s="369"/>
      <c r="BJ890" s="312"/>
      <c r="BK890" s="370">
        <v>0.59775362731152204</v>
      </c>
      <c r="BL890" s="370">
        <v>0.58335362731152207</v>
      </c>
      <c r="BM890" s="370">
        <f t="shared" si="10"/>
        <v>1.4399999999999968E-2</v>
      </c>
      <c r="BN890" s="312">
        <f>_xll.SRS1Splines.Functions25.Linear_Interp(V_XNN1!$K$3:$K$8,V_XNN1!$L$3:$L$8,BT890)</f>
        <v>0.20730000000000001</v>
      </c>
      <c r="BO890" s="312">
        <f>(BN890/V_XNN1!$L$7)*100</f>
        <v>98.714285714285722</v>
      </c>
      <c r="BP890" s="312">
        <f>_xll.SRS1Splines.Functions25.Linear_Interp(V_XNN1!$K$3:$K$8,V_XNN1!$M$3:$M$8,BT890)</f>
        <v>5.1299999999999901E-2</v>
      </c>
      <c r="BQ890" s="308">
        <f>IFERROR((BN890 - V_XNN1!$M$16) / (V_XNN1!$M$15- V_XNN1!$M$16) * 100, 0)</f>
        <v>64.066852367688085</v>
      </c>
      <c r="BR890" s="308">
        <v>252</v>
      </c>
      <c r="BS890" s="308">
        <v>249</v>
      </c>
      <c r="BT890" s="374">
        <v>251.85</v>
      </c>
      <c r="BU890" s="312">
        <v>0.24959999999999999</v>
      </c>
      <c r="BV890" s="372">
        <v>9.493E-2</v>
      </c>
      <c r="BW890" s="369"/>
      <c r="BX890" s="312"/>
      <c r="BY890" s="370"/>
      <c r="BZ890" s="370"/>
      <c r="CA890" s="370"/>
      <c r="CB890" s="312"/>
      <c r="CC890" s="312"/>
      <c r="CD890" s="308"/>
      <c r="CE890" s="312"/>
      <c r="CF890" s="312"/>
      <c r="CG890" s="312"/>
      <c r="CH890" s="312"/>
      <c r="CI890" s="384"/>
      <c r="CJ890" s="312"/>
      <c r="CK890" s="372"/>
      <c r="CL890" s="369"/>
      <c r="CM890" s="312"/>
      <c r="CN890" s="370"/>
      <c r="CO890" s="370"/>
      <c r="CP890" s="370"/>
      <c r="CQ890" s="312"/>
      <c r="CR890" s="312"/>
      <c r="CS890" s="308"/>
      <c r="CT890" s="312"/>
      <c r="CU890" s="312"/>
      <c r="CV890" s="312"/>
      <c r="CW890" s="312"/>
      <c r="CX890" s="384"/>
      <c r="CY890" s="312"/>
      <c r="CZ890" s="372"/>
    </row>
    <row r="891" spans="1:104" s="1" customFormat="1" hidden="1">
      <c r="A891" s="270">
        <v>45450</v>
      </c>
      <c r="B891" s="380"/>
      <c r="C891" s="381"/>
      <c r="D891" s="382"/>
      <c r="E891" s="382"/>
      <c r="F891" s="382"/>
      <c r="G891" s="312"/>
      <c r="H891" s="308"/>
      <c r="I891" s="308"/>
      <c r="J891" s="308"/>
      <c r="K891" s="308"/>
      <c r="L891" s="308"/>
      <c r="M891" s="371"/>
      <c r="N891" s="371"/>
      <c r="O891" s="312"/>
      <c r="P891" s="383"/>
      <c r="Q891" s="369">
        <v>18.600000000000001</v>
      </c>
      <c r="R891" s="312"/>
      <c r="S891" s="370">
        <v>0.32765003366399997</v>
      </c>
      <c r="T891" s="370">
        <v>4.0603279999999993</v>
      </c>
      <c r="U891" s="370">
        <v>0</v>
      </c>
      <c r="V891" s="312">
        <f>_xll.SRS1Splines.Functions25.Linear_Interp(V_NK3!$P$8:$P$32,V_NK3!$R$8:$R$32,AC891)</f>
        <v>191.08057475000101</v>
      </c>
      <c r="W891" s="312">
        <f>(V891/V_NK3!$R$28)*100</f>
        <v>35.245150505618092</v>
      </c>
      <c r="X891" s="308">
        <f>V891-V_NK3!$R$8</f>
        <v>134.501922750001</v>
      </c>
      <c r="Y891" s="308">
        <f>IFERROR((V891 - V_NK3!$V$10) / (V_NK3!$V$9- V_NK3!$V$10) * 100, 0)</f>
        <v>27.699887168954575</v>
      </c>
      <c r="Z891" s="308">
        <v>541.79999999999995</v>
      </c>
      <c r="AA891" s="308">
        <v>521</v>
      </c>
      <c r="AB891" s="312">
        <v>529.92999999999995</v>
      </c>
      <c r="AC891" s="371">
        <v>529.45000000000005</v>
      </c>
      <c r="AD891" s="308">
        <v>0.72</v>
      </c>
      <c r="AE891" s="372">
        <v>0.88267999999999991</v>
      </c>
      <c r="AF891" s="373">
        <v>8.1999999999999993</v>
      </c>
      <c r="AG891" s="312"/>
      <c r="AH891" s="370">
        <v>3.76241971110912</v>
      </c>
      <c r="AI891" s="370">
        <v>3.7979340000000001</v>
      </c>
      <c r="AJ891" s="370"/>
      <c r="AK891" s="312">
        <f>_xll.SRS1Splines.Functions25.Linear_Interp(V_NK2!$R$10:$R$21,V_NK2!$T$10:$T$21,AR891)</f>
        <v>60.609628571458003</v>
      </c>
      <c r="AL891" s="312">
        <f>(AK891/V_NK2!$T$18)*100</f>
        <v>84.887434974030811</v>
      </c>
      <c r="AM891" s="308">
        <f>AK891-V_NK2!$T$11</f>
        <v>19.789628571430207</v>
      </c>
      <c r="AN891" s="308">
        <f>IFERROR((AK891 - V_NK2!$X$12) / (V_NK2!$X$11- V_NK2!$X$12) * 100, 0)</f>
        <v>64.714285714294235</v>
      </c>
      <c r="AO891" s="308">
        <v>427</v>
      </c>
      <c r="AP891" s="308">
        <v>420</v>
      </c>
      <c r="AQ891" s="308">
        <v>426.1</v>
      </c>
      <c r="AR891" s="371">
        <v>424.53</v>
      </c>
      <c r="AS891" s="312">
        <v>0.78200000000000003</v>
      </c>
      <c r="AT891" s="372">
        <v>0.88</v>
      </c>
      <c r="AU891" s="369"/>
      <c r="AV891" s="312"/>
      <c r="AW891" s="370">
        <v>4.6296405700000003</v>
      </c>
      <c r="AX891" s="370">
        <v>5.2314924200000004</v>
      </c>
      <c r="AY891" s="370"/>
      <c r="AZ891" s="312">
        <f>_xll.SRS1Splines.Functions25.Linear_Interp(V_NNG3A!$H$4:$H$12,V_NNG3A!$I$4:$I$12,BF891)</f>
        <v>11.738149999999999</v>
      </c>
      <c r="BA891" s="312">
        <f>(AZ891/V_NNG3A!$I$8)*100</f>
        <v>84.751985559566776</v>
      </c>
      <c r="BB891" s="308">
        <f>_xll.SRS1Splines.Functions25.Linear_Interp(V_NNG3A!$H$4:$H$12,V_NNG3A!$J$4:$J$12,BF891)</f>
        <v>0.750563793103462</v>
      </c>
      <c r="BC891" s="308">
        <f>IFERROR((AZ891-V_NNG3A!$J$20) / (V_NNG3A!$J$19-V_NNG3A!$J$20) * 100, 0)</f>
        <v>26.221358872426308</v>
      </c>
      <c r="BD891" s="308">
        <v>1050</v>
      </c>
      <c r="BE891" s="308">
        <v>1047</v>
      </c>
      <c r="BF891" s="374">
        <v>1048.29</v>
      </c>
      <c r="BG891" s="312">
        <v>0.17616000000000001</v>
      </c>
      <c r="BH891" s="372">
        <v>0.15629000000000001</v>
      </c>
      <c r="BI891" s="369"/>
      <c r="BJ891" s="312"/>
      <c r="BK891" s="370">
        <v>0.47966133712659997</v>
      </c>
      <c r="BL891" s="370">
        <v>0.47966133712659997</v>
      </c>
      <c r="BM891" s="370">
        <f t="shared" si="10"/>
        <v>0</v>
      </c>
      <c r="BN891" s="312">
        <f>_xll.SRS1Splines.Functions25.Linear_Interp(V_XNN1!$K$3:$K$8,V_XNN1!$L$3:$L$8,BT891)</f>
        <v>0.20730000000000001</v>
      </c>
      <c r="BO891" s="312">
        <f>(BN891/V_XNN1!$L$7)*100</f>
        <v>98.714285714285722</v>
      </c>
      <c r="BP891" s="312">
        <f>_xll.SRS1Splines.Functions25.Linear_Interp(V_XNN1!$K$3:$K$8,V_XNN1!$M$3:$M$8,BT891)</f>
        <v>5.1299999999999901E-2</v>
      </c>
      <c r="BQ891" s="308">
        <f>IFERROR((BN891 - V_XNN1!$M$16) / (V_XNN1!$M$15- V_XNN1!$M$16) * 100, 0)</f>
        <v>64.066852367688085</v>
      </c>
      <c r="BR891" s="308">
        <v>252</v>
      </c>
      <c r="BS891" s="308">
        <v>249</v>
      </c>
      <c r="BT891" s="374">
        <v>251.85</v>
      </c>
      <c r="BU891" s="312">
        <v>0.24959999999999999</v>
      </c>
      <c r="BV891" s="372">
        <v>7.8056E-2</v>
      </c>
      <c r="BW891" s="369"/>
      <c r="BX891" s="312"/>
      <c r="BY891" s="370"/>
      <c r="BZ891" s="370"/>
      <c r="CA891" s="370"/>
      <c r="CB891" s="312"/>
      <c r="CC891" s="312"/>
      <c r="CD891" s="308"/>
      <c r="CE891" s="312"/>
      <c r="CF891" s="312"/>
      <c r="CG891" s="312"/>
      <c r="CH891" s="312"/>
      <c r="CI891" s="384"/>
      <c r="CJ891" s="312"/>
      <c r="CK891" s="372"/>
      <c r="CL891" s="369"/>
      <c r="CM891" s="312"/>
      <c r="CN891" s="370"/>
      <c r="CO891" s="370"/>
      <c r="CP891" s="370"/>
      <c r="CQ891" s="312"/>
      <c r="CR891" s="312"/>
      <c r="CS891" s="308"/>
      <c r="CT891" s="312"/>
      <c r="CU891" s="312"/>
      <c r="CV891" s="312"/>
      <c r="CW891" s="312"/>
      <c r="CX891" s="384"/>
      <c r="CY891" s="312"/>
      <c r="CZ891" s="372"/>
    </row>
    <row r="892" spans="1:104" s="1" customFormat="1" hidden="1">
      <c r="A892" s="270">
        <v>45451</v>
      </c>
      <c r="B892" s="380"/>
      <c r="C892" s="381"/>
      <c r="D892" s="382"/>
      <c r="E892" s="382"/>
      <c r="F892" s="382"/>
      <c r="G892" s="312"/>
      <c r="H892" s="308"/>
      <c r="I892" s="308"/>
      <c r="J892" s="308"/>
      <c r="K892" s="308"/>
      <c r="L892" s="308"/>
      <c r="M892" s="371"/>
      <c r="N892" s="371"/>
      <c r="O892" s="312"/>
      <c r="P892" s="383"/>
      <c r="Q892" s="369">
        <v>0</v>
      </c>
      <c r="R892" s="312"/>
      <c r="S892" s="370">
        <v>0.21254400000000001</v>
      </c>
      <c r="T892" s="370">
        <v>4.1629079999999998</v>
      </c>
      <c r="U892" s="370">
        <v>0</v>
      </c>
      <c r="V892" s="312">
        <f>_xll.SRS1Splines.Functions25.Linear_Interp(V_NK3!$P$8:$P$32,V_NK3!$R$8:$R$32,AC892)</f>
        <v>186.10543670000101</v>
      </c>
      <c r="W892" s="312">
        <f>(V892/V_NK3!$R$28)*100</f>
        <v>34.327477479001466</v>
      </c>
      <c r="X892" s="308">
        <f>V892-V_NK3!$R$8</f>
        <v>129.526784700001</v>
      </c>
      <c r="Y892" s="308">
        <f>IFERROR((V892 - V_NK3!$V$10) / (V_NK3!$V$9- V_NK3!$V$10) * 100, 0)</f>
        <v>26.675286480597709</v>
      </c>
      <c r="Z892" s="308">
        <v>541.79999999999995</v>
      </c>
      <c r="AA892" s="308">
        <v>521</v>
      </c>
      <c r="AB892" s="312">
        <v>529.82000000000005</v>
      </c>
      <c r="AC892" s="371">
        <v>529.22</v>
      </c>
      <c r="AD892" s="308">
        <v>0.72</v>
      </c>
      <c r="AE892" s="372">
        <v>0.90498000000000001</v>
      </c>
      <c r="AF892" s="373">
        <v>0</v>
      </c>
      <c r="AG892" s="312"/>
      <c r="AH892" s="370">
        <v>3.8167567199999999</v>
      </c>
      <c r="AI892" s="370">
        <v>4.4441039999999994</v>
      </c>
      <c r="AJ892" s="370"/>
      <c r="AK892" s="312">
        <f>_xll.SRS1Splines.Functions25.Linear_Interp(V_NK2!$R$10:$R$21,V_NK2!$T$10:$T$21,AR892)</f>
        <v>60.609628571458003</v>
      </c>
      <c r="AL892" s="312">
        <f>(AK892/V_NK2!$T$18)*100</f>
        <v>84.887434974030811</v>
      </c>
      <c r="AM892" s="308">
        <f>AK892-V_NK2!$T$11</f>
        <v>19.789628571430207</v>
      </c>
      <c r="AN892" s="308">
        <f>IFERROR((AK892 - V_NK2!$X$12) / (V_NK2!$X$11- V_NK2!$X$12) * 100, 0)</f>
        <v>64.714285714294235</v>
      </c>
      <c r="AO892" s="308">
        <v>427</v>
      </c>
      <c r="AP892" s="308">
        <v>420</v>
      </c>
      <c r="AQ892" s="308">
        <v>425.82</v>
      </c>
      <c r="AR892" s="371">
        <v>424.53</v>
      </c>
      <c r="AS892" s="312">
        <v>0.78200000000000003</v>
      </c>
      <c r="AT892" s="372">
        <v>1.03</v>
      </c>
      <c r="AU892" s="369"/>
      <c r="AV892" s="312"/>
      <c r="AW892" s="370">
        <v>4.3182912499999997</v>
      </c>
      <c r="AX892" s="370">
        <v>3.9872727299999999</v>
      </c>
      <c r="AY892" s="370"/>
      <c r="AZ892" s="312">
        <f>_xll.SRS1Splines.Functions25.Linear_Interp(V_NNG3A!$H$4:$H$12,V_NNG3A!$I$4:$I$12,BF892)</f>
        <v>11.8740000000001</v>
      </c>
      <c r="BA892" s="312">
        <f>(AZ892/V_NNG3A!$I$8)*100</f>
        <v>85.732851985560288</v>
      </c>
      <c r="BB892" s="308">
        <f>_xll.SRS1Splines.Functions25.Linear_Interp(V_NNG3A!$H$4:$H$12,V_NNG3A!$J$4:$J$12,BF892)</f>
        <v>0.88641379310362101</v>
      </c>
      <c r="BC892" s="308">
        <f>IFERROR((AZ892-V_NNG3A!$J$20) / (V_NNG3A!$J$19-V_NNG3A!$J$20) * 100, 0)</f>
        <v>30.967353330928727</v>
      </c>
      <c r="BD892" s="308">
        <v>1050</v>
      </c>
      <c r="BE892" s="308">
        <v>1047</v>
      </c>
      <c r="BF892" s="374">
        <v>1048.4000000000001</v>
      </c>
      <c r="BG892" s="312">
        <v>0.17616000000000001</v>
      </c>
      <c r="BH892" s="372">
        <v>0.11813</v>
      </c>
      <c r="BI892" s="369"/>
      <c r="BJ892" s="312"/>
      <c r="BK892" s="370">
        <v>0.67054634423897597</v>
      </c>
      <c r="BL892" s="370">
        <v>0.67054634423897597</v>
      </c>
      <c r="BM892" s="370">
        <f t="shared" si="10"/>
        <v>0</v>
      </c>
      <c r="BN892" s="312">
        <f>_xll.SRS1Splines.Functions25.Linear_Interp(V_XNN1!$K$3:$K$8,V_XNN1!$L$3:$L$8,BT892)</f>
        <v>0.20730000000000001</v>
      </c>
      <c r="BO892" s="312">
        <f>(BN892/V_XNN1!$L$7)*100</f>
        <v>98.714285714285722</v>
      </c>
      <c r="BP892" s="312">
        <f>_xll.SRS1Splines.Functions25.Linear_Interp(V_XNN1!$K$3:$K$8,V_XNN1!$M$3:$M$8,BT892)</f>
        <v>5.1299999999999901E-2</v>
      </c>
      <c r="BQ892" s="308">
        <f>IFERROR((BN892 - V_XNN1!$M$16) / (V_XNN1!$M$15- V_XNN1!$M$16) * 100, 0)</f>
        <v>64.066852367688085</v>
      </c>
      <c r="BR892" s="308">
        <v>252</v>
      </c>
      <c r="BS892" s="308">
        <v>249</v>
      </c>
      <c r="BT892" s="374">
        <v>251.85</v>
      </c>
      <c r="BU892" s="312">
        <v>0.24959999999999999</v>
      </c>
      <c r="BV892" s="372">
        <v>0.10911899999999999</v>
      </c>
      <c r="BW892" s="369"/>
      <c r="BX892" s="312"/>
      <c r="BY892" s="370"/>
      <c r="BZ892" s="370"/>
      <c r="CA892" s="370"/>
      <c r="CB892" s="312"/>
      <c r="CC892" s="312"/>
      <c r="CD892" s="308"/>
      <c r="CE892" s="312"/>
      <c r="CF892" s="312"/>
      <c r="CG892" s="312"/>
      <c r="CH892" s="312"/>
      <c r="CI892" s="384"/>
      <c r="CJ892" s="312"/>
      <c r="CK892" s="372"/>
      <c r="CL892" s="369"/>
      <c r="CM892" s="312"/>
      <c r="CN892" s="370"/>
      <c r="CO892" s="370"/>
      <c r="CP892" s="370"/>
      <c r="CQ892" s="312"/>
      <c r="CR892" s="312"/>
      <c r="CS892" s="308"/>
      <c r="CT892" s="312"/>
      <c r="CU892" s="312"/>
      <c r="CV892" s="312"/>
      <c r="CW892" s="312"/>
      <c r="CX892" s="384"/>
      <c r="CY892" s="312"/>
      <c r="CZ892" s="372"/>
    </row>
    <row r="893" spans="1:104" s="1" customFormat="1" hidden="1">
      <c r="A893" s="270">
        <v>45452</v>
      </c>
      <c r="B893" s="380"/>
      <c r="C893" s="381"/>
      <c r="D893" s="382"/>
      <c r="E893" s="382"/>
      <c r="F893" s="382"/>
      <c r="G893" s="312"/>
      <c r="H893" s="308"/>
      <c r="I893" s="308"/>
      <c r="J893" s="308"/>
      <c r="K893" s="308"/>
      <c r="L893" s="308"/>
      <c r="M893" s="371"/>
      <c r="N893" s="371"/>
      <c r="O893" s="312"/>
      <c r="P893" s="383"/>
      <c r="Q893" s="369">
        <v>0</v>
      </c>
      <c r="R893" s="312"/>
      <c r="S893" s="370">
        <v>0.29657153745841958</v>
      </c>
      <c r="T893" s="370">
        <v>1.8107439999999997</v>
      </c>
      <c r="U893" s="370">
        <v>0</v>
      </c>
      <c r="V893" s="312">
        <f>_xll.SRS1Splines.Functions25.Linear_Interp(V_NK3!$P$8:$P$32,V_NK3!$R$8:$R$32,AC893)</f>
        <v>184.59126424999999</v>
      </c>
      <c r="W893" s="312">
        <f>(V893/V_NK3!$R$28)*100</f>
        <v>34.048185688291873</v>
      </c>
      <c r="X893" s="308">
        <f>V893-V_NK3!$R$8</f>
        <v>128.01261224999999</v>
      </c>
      <c r="Y893" s="308">
        <f>IFERROR((V893 - V_NK3!$V$10) / (V_NK3!$V$9- V_NK3!$V$10) * 100, 0)</f>
        <v>26.363451488488892</v>
      </c>
      <c r="Z893" s="308">
        <v>541.79999999999995</v>
      </c>
      <c r="AA893" s="308">
        <v>521</v>
      </c>
      <c r="AB893" s="312">
        <v>529.71</v>
      </c>
      <c r="AC893" s="371">
        <v>529.15</v>
      </c>
      <c r="AD893" s="308">
        <v>0.72</v>
      </c>
      <c r="AE893" s="372">
        <v>0.39363999999999999</v>
      </c>
      <c r="AF893" s="373">
        <v>8.4</v>
      </c>
      <c r="AG893" s="312"/>
      <c r="AH893" s="370">
        <v>1.7275382073612784</v>
      </c>
      <c r="AI893" s="370">
        <v>1.925826</v>
      </c>
      <c r="AJ893" s="370"/>
      <c r="AK893" s="312">
        <f>_xll.SRS1Splines.Functions25.Linear_Interp(V_NK2!$R$10:$R$21,V_NK2!$T$10:$T$21,AR893)</f>
        <v>61.221228571458298</v>
      </c>
      <c r="AL893" s="312">
        <f>(AK893/V_NK2!$T$18)*100</f>
        <v>85.744017607084444</v>
      </c>
      <c r="AM893" s="308">
        <f>AK893-V_NK2!$T$11</f>
        <v>20.401228571430501</v>
      </c>
      <c r="AN893" s="308">
        <f>IFERROR((AK893 - V_NK2!$X$12) / (V_NK2!$X$11- V_NK2!$X$12) * 100, 0)</f>
        <v>66.714285714295301</v>
      </c>
      <c r="AO893" s="308">
        <v>427</v>
      </c>
      <c r="AP893" s="308">
        <v>420</v>
      </c>
      <c r="AQ893" s="308">
        <v>425.54</v>
      </c>
      <c r="AR893" s="371">
        <v>424.67</v>
      </c>
      <c r="AS893" s="312">
        <v>0.78200000000000003</v>
      </c>
      <c r="AT893" s="372">
        <v>0.45</v>
      </c>
      <c r="AU893" s="369"/>
      <c r="AV893" s="312"/>
      <c r="AW893" s="370">
        <v>3.4610606100000001</v>
      </c>
      <c r="AX893" s="370">
        <v>4.0027272700000003</v>
      </c>
      <c r="AY893" s="370"/>
      <c r="AZ893" s="312">
        <f>_xll.SRS1Splines.Functions25.Linear_Interp(V_NNG3A!$H$4:$H$12,V_NNG3A!$I$4:$I$12,BF893)</f>
        <v>11.6517</v>
      </c>
      <c r="BA893" s="312">
        <f>(AZ893/V_NNG3A!$I$8)*100</f>
        <v>84.12779783393502</v>
      </c>
      <c r="BB893" s="308">
        <f>_xll.SRS1Splines.Functions25.Linear_Interp(V_NNG3A!$H$4:$H$12,V_NNG3A!$J$4:$J$12,BF893)</f>
        <v>0.66411379310353902</v>
      </c>
      <c r="BC893" s="308">
        <f>IFERROR((AZ893-V_NNG3A!$J$20) / (V_NNG3A!$J$19-V_NNG3A!$J$20) * 100, 0)</f>
        <v>23.201180580654317</v>
      </c>
      <c r="BD893" s="308">
        <v>1050</v>
      </c>
      <c r="BE893" s="308">
        <v>1047</v>
      </c>
      <c r="BF893" s="374">
        <v>1048.22</v>
      </c>
      <c r="BG893" s="312">
        <v>0.17616000000000001</v>
      </c>
      <c r="BH893" s="372">
        <v>0.11844</v>
      </c>
      <c r="BI893" s="369"/>
      <c r="BJ893" s="312"/>
      <c r="BK893" s="370">
        <v>0.77948705547652908</v>
      </c>
      <c r="BL893" s="370">
        <v>0.7812870554765291</v>
      </c>
      <c r="BM893" s="370">
        <f t="shared" si="10"/>
        <v>-1.8000000000000238E-3</v>
      </c>
      <c r="BN893" s="312">
        <f>_xll.SRS1Splines.Functions25.Linear_Interp(V_XNN1!$K$3:$K$8,V_XNN1!$L$3:$L$8,BT893)</f>
        <v>0.20549999999999999</v>
      </c>
      <c r="BO893" s="312">
        <f>(BN893/V_XNN1!$L$7)*100</f>
        <v>97.857142857142847</v>
      </c>
      <c r="BP893" s="312">
        <f>_xll.SRS1Splines.Functions25.Linear_Interp(V_XNN1!$K$3:$K$8,V_XNN1!$M$3:$M$8,BT893)</f>
        <v>4.9500000000000002E-2</v>
      </c>
      <c r="BQ893" s="308">
        <f>IFERROR((BN893 - V_XNN1!$M$16) / (V_XNN1!$M$15- V_XNN1!$M$16) * 100, 0)</f>
        <v>58.495821727019489</v>
      </c>
      <c r="BR893" s="308">
        <v>252</v>
      </c>
      <c r="BS893" s="308">
        <v>249</v>
      </c>
      <c r="BT893" s="374">
        <v>251.75</v>
      </c>
      <c r="BU893" s="312">
        <v>0.24959999999999999</v>
      </c>
      <c r="BV893" s="372">
        <v>0.12714</v>
      </c>
      <c r="BW893" s="369"/>
      <c r="BX893" s="312"/>
      <c r="BY893" s="370"/>
      <c r="BZ893" s="370"/>
      <c r="CA893" s="370"/>
      <c r="CB893" s="312"/>
      <c r="CC893" s="312"/>
      <c r="CD893" s="308"/>
      <c r="CE893" s="312"/>
      <c r="CF893" s="312"/>
      <c r="CG893" s="312"/>
      <c r="CH893" s="312"/>
      <c r="CI893" s="384"/>
      <c r="CJ893" s="312"/>
      <c r="CK893" s="372"/>
      <c r="CL893" s="369"/>
      <c r="CM893" s="312"/>
      <c r="CN893" s="370"/>
      <c r="CO893" s="370"/>
      <c r="CP893" s="370"/>
      <c r="CQ893" s="312"/>
      <c r="CR893" s="312"/>
      <c r="CS893" s="308"/>
      <c r="CT893" s="312"/>
      <c r="CU893" s="312"/>
      <c r="CV893" s="312"/>
      <c r="CW893" s="312"/>
      <c r="CX893" s="384"/>
      <c r="CY893" s="312"/>
      <c r="CZ893" s="372"/>
    </row>
    <row r="894" spans="1:104" s="1" customFormat="1" hidden="1">
      <c r="A894" s="270">
        <v>45453</v>
      </c>
      <c r="B894" s="380"/>
      <c r="C894" s="381"/>
      <c r="D894" s="382"/>
      <c r="E894" s="382"/>
      <c r="F894" s="382"/>
      <c r="G894" s="312"/>
      <c r="H894" s="308"/>
      <c r="I894" s="308"/>
      <c r="J894" s="308"/>
      <c r="K894" s="308"/>
      <c r="L894" s="308"/>
      <c r="M894" s="371"/>
      <c r="N894" s="371"/>
      <c r="O894" s="312"/>
      <c r="P894" s="383"/>
      <c r="Q894" s="369">
        <v>0</v>
      </c>
      <c r="R894" s="312"/>
      <c r="S894" s="370">
        <v>0.54848588925170871</v>
      </c>
      <c r="T894" s="370">
        <v>1.8463479999999999</v>
      </c>
      <c r="U894" s="370">
        <v>0</v>
      </c>
      <c r="V894" s="312">
        <f>_xll.SRS1Splines.Functions25.Linear_Interp(V_NK3!$P$8:$P$32,V_NK3!$R$8:$R$32,AC894)</f>
        <v>183.29340215000099</v>
      </c>
      <c r="W894" s="312">
        <f>(V894/V_NK3!$R$28)*100</f>
        <v>33.808792724826844</v>
      </c>
      <c r="X894" s="308">
        <f>V894-V_NK3!$R$8</f>
        <v>126.71475015000098</v>
      </c>
      <c r="Y894" s="308">
        <f>IFERROR((V894 - V_NK3!$V$10) / (V_NK3!$V$9- V_NK3!$V$10) * 100, 0)</f>
        <v>26.096164352396002</v>
      </c>
      <c r="Z894" s="308">
        <v>541.79999999999995</v>
      </c>
      <c r="AA894" s="308">
        <v>521</v>
      </c>
      <c r="AB894" s="312">
        <v>529.27</v>
      </c>
      <c r="AC894" s="371">
        <v>529.09</v>
      </c>
      <c r="AD894" s="308">
        <v>0.72</v>
      </c>
      <c r="AE894" s="372">
        <v>0.40138000000000001</v>
      </c>
      <c r="AF894" s="373">
        <v>0</v>
      </c>
      <c r="AG894" s="312"/>
      <c r="AH894" s="370">
        <v>1.8427135434530635</v>
      </c>
      <c r="AI894" s="370">
        <v>2.4988320000000006</v>
      </c>
      <c r="AJ894" s="370"/>
      <c r="AK894" s="312">
        <f>_xll.SRS1Splines.Functions25.Linear_Interp(V_NK2!$R$10:$R$21,V_NK2!$T$10:$T$21,AR894)</f>
        <v>60.260142857172298</v>
      </c>
      <c r="AL894" s="312">
        <f>(AK894/V_NK2!$T$18)*100</f>
        <v>84.397959183714704</v>
      </c>
      <c r="AM894" s="308">
        <f>AK894-V_NK2!$T$11</f>
        <v>19.440142857144501</v>
      </c>
      <c r="AN894" s="308">
        <f>IFERROR((AK894 - V_NK2!$X$12) / (V_NK2!$X$11- V_NK2!$X$12) * 100, 0)</f>
        <v>63.571428571437075</v>
      </c>
      <c r="AO894" s="308">
        <v>427</v>
      </c>
      <c r="AP894" s="308">
        <v>420</v>
      </c>
      <c r="AQ894" s="308">
        <v>424.18</v>
      </c>
      <c r="AR894" s="371">
        <v>424.45</v>
      </c>
      <c r="AS894" s="312">
        <v>0.78200000000000003</v>
      </c>
      <c r="AT894" s="372">
        <v>0.57999999999999996</v>
      </c>
      <c r="AU894" s="369"/>
      <c r="AV894" s="312"/>
      <c r="AW894" s="370">
        <v>3.3023758399999998</v>
      </c>
      <c r="AX894" s="370">
        <v>3.9644128799999998</v>
      </c>
      <c r="AY894" s="370"/>
      <c r="AZ894" s="312">
        <f>_xll.SRS1Splines.Functions25.Linear_Interp(V_NNG3A!$H$4:$H$12,V_NNG3A!$I$4:$I$12,BF894)</f>
        <v>11.38</v>
      </c>
      <c r="BA894" s="312">
        <f>(AZ894/V_NNG3A!$I$8)*100</f>
        <v>82.166064981949475</v>
      </c>
      <c r="BB894" s="308">
        <f>_xll.SRS1Splines.Functions25.Linear_Interp(V_NNG3A!$H$4:$H$12,V_NNG3A!$J$4:$J$12,BF894)</f>
        <v>0.392413793103501</v>
      </c>
      <c r="BC894" s="308">
        <f>IFERROR((AZ894-V_NNG3A!$J$20) / (V_NNG3A!$J$19-V_NNG3A!$J$20) * 100, 0)</f>
        <v>13.709191663656561</v>
      </c>
      <c r="BD894" s="308">
        <v>1050</v>
      </c>
      <c r="BE894" s="308">
        <v>1047</v>
      </c>
      <c r="BF894" s="374">
        <v>1048</v>
      </c>
      <c r="BG894" s="312">
        <v>0.17616000000000001</v>
      </c>
      <c r="BH894" s="372">
        <v>0.11713</v>
      </c>
      <c r="BI894" s="369"/>
      <c r="BJ894" s="312"/>
      <c r="BK894" s="370">
        <v>0.83914079658606</v>
      </c>
      <c r="BL894" s="370">
        <v>0.84184079658605993</v>
      </c>
      <c r="BM894" s="370">
        <f t="shared" si="10"/>
        <v>-2.6999999999999247E-3</v>
      </c>
      <c r="BN894" s="312">
        <f>_xll.SRS1Splines.Functions25.Linear_Interp(V_XNN1!$K$3:$K$8,V_XNN1!$L$3:$L$8,BT894)</f>
        <v>0.20280000000000001</v>
      </c>
      <c r="BO894" s="312">
        <f>(BN894/V_XNN1!$L$7)*100</f>
        <v>96.571428571428569</v>
      </c>
      <c r="BP894" s="312">
        <f>_xll.SRS1Splines.Functions25.Linear_Interp(V_XNN1!$K$3:$K$8,V_XNN1!$M$3:$M$8,BT894)</f>
        <v>4.6799999999999897E-2</v>
      </c>
      <c r="BQ894" s="308">
        <f>IFERROR((BN894 - V_XNN1!$M$16) / (V_XNN1!$M$15- V_XNN1!$M$16) * 100, 0)</f>
        <v>50.139275766016766</v>
      </c>
      <c r="BR894" s="308">
        <v>252</v>
      </c>
      <c r="BS894" s="308">
        <v>249</v>
      </c>
      <c r="BT894" s="374">
        <v>251.6</v>
      </c>
      <c r="BU894" s="312">
        <v>0.252</v>
      </c>
      <c r="BV894" s="372">
        <v>0.136994</v>
      </c>
      <c r="BW894" s="369"/>
      <c r="BX894" s="312"/>
      <c r="BY894" s="370"/>
      <c r="BZ894" s="370"/>
      <c r="CA894" s="370"/>
      <c r="CB894" s="312"/>
      <c r="CC894" s="312"/>
      <c r="CD894" s="308"/>
      <c r="CE894" s="312"/>
      <c r="CF894" s="312"/>
      <c r="CG894" s="312"/>
      <c r="CH894" s="312"/>
      <c r="CI894" s="384"/>
      <c r="CJ894" s="312"/>
      <c r="CK894" s="372"/>
      <c r="CL894" s="369"/>
      <c r="CM894" s="312"/>
      <c r="CN894" s="370"/>
      <c r="CO894" s="370"/>
      <c r="CP894" s="370"/>
      <c r="CQ894" s="312"/>
      <c r="CR894" s="312"/>
      <c r="CS894" s="308"/>
      <c r="CT894" s="312"/>
      <c r="CU894" s="312"/>
      <c r="CV894" s="312"/>
      <c r="CW894" s="312"/>
      <c r="CX894" s="384"/>
      <c r="CY894" s="312"/>
      <c r="CZ894" s="372"/>
    </row>
    <row r="895" spans="1:104" s="1" customFormat="1" hidden="1">
      <c r="A895" s="270">
        <v>45454</v>
      </c>
      <c r="B895" s="380"/>
      <c r="C895" s="381"/>
      <c r="D895" s="382"/>
      <c r="E895" s="382"/>
      <c r="F895" s="382"/>
      <c r="G895" s="312"/>
      <c r="H895" s="308"/>
      <c r="I895" s="308"/>
      <c r="J895" s="308"/>
      <c r="K895" s="308"/>
      <c r="L895" s="308"/>
      <c r="M895" s="371"/>
      <c r="N895" s="371"/>
      <c r="O895" s="312"/>
      <c r="P895" s="383"/>
      <c r="Q895" s="369">
        <v>0</v>
      </c>
      <c r="R895" s="312"/>
      <c r="S895" s="370">
        <v>0.183168</v>
      </c>
      <c r="T895" s="370">
        <v>2.5060799999999994</v>
      </c>
      <c r="U895" s="370">
        <v>0</v>
      </c>
      <c r="V895" s="312">
        <f>_xll.SRS1Splines.Functions25.Linear_Interp(V_NK3!$P$8:$P$32,V_NK3!$R$8:$R$32,AC895)</f>
        <v>180.52485628000099</v>
      </c>
      <c r="W895" s="312">
        <f>(V895/V_NK3!$R$28)*100</f>
        <v>33.298129534717006</v>
      </c>
      <c r="X895" s="308">
        <f>V895-V_NK3!$R$8</f>
        <v>123.94620428000098</v>
      </c>
      <c r="Y895" s="308">
        <f>IFERROR((V895 - V_NK3!$V$10) / (V_NK3!$V$9- V_NK3!$V$10) * 100, 0)</f>
        <v>25.525998464406307</v>
      </c>
      <c r="Z895" s="308">
        <v>541.79999999999995</v>
      </c>
      <c r="AA895" s="308">
        <v>521</v>
      </c>
      <c r="AB895" s="312">
        <v>529.15</v>
      </c>
      <c r="AC895" s="371">
        <v>528.96</v>
      </c>
      <c r="AD895" s="308">
        <v>0.72</v>
      </c>
      <c r="AE895" s="372">
        <v>0.54479999999999995</v>
      </c>
      <c r="AF895" s="373">
        <v>0</v>
      </c>
      <c r="AG895" s="312"/>
      <c r="AH895" s="370">
        <v>2.3159174399999993</v>
      </c>
      <c r="AI895" s="370">
        <v>2.5990860000000007</v>
      </c>
      <c r="AJ895" s="370"/>
      <c r="AK895" s="312">
        <f>_xll.SRS1Splines.Functions25.Linear_Interp(V_NK2!$R$10:$R$21,V_NK2!$T$10:$T$21,AR895)</f>
        <v>60.129085714315302</v>
      </c>
      <c r="AL895" s="312">
        <f>(AK895/V_NK2!$T$18)*100</f>
        <v>84.21440576234636</v>
      </c>
      <c r="AM895" s="308">
        <f>AK895-V_NK2!$T$11</f>
        <v>19.309085714287505</v>
      </c>
      <c r="AN895" s="308">
        <f>IFERROR((AK895 - V_NK2!$X$12) / (V_NK2!$X$11- V_NK2!$X$12) * 100, 0)</f>
        <v>63.142857142866092</v>
      </c>
      <c r="AO895" s="308">
        <v>427</v>
      </c>
      <c r="AP895" s="308">
        <v>420</v>
      </c>
      <c r="AQ895" s="308">
        <v>424.16</v>
      </c>
      <c r="AR895" s="371">
        <v>424.42</v>
      </c>
      <c r="AS895" s="312">
        <v>0.78200000000000003</v>
      </c>
      <c r="AT895" s="372">
        <v>0.6</v>
      </c>
      <c r="AU895" s="369"/>
      <c r="AV895" s="312"/>
      <c r="AW895" s="370">
        <v>3.1913636400000001</v>
      </c>
      <c r="AX895" s="370">
        <v>3.1913636400000001</v>
      </c>
      <c r="AY895" s="370"/>
      <c r="AZ895" s="312">
        <f>_xll.SRS1Splines.Functions25.Linear_Interp(V_NNG3A!$H$4:$H$12,V_NNG3A!$I$4:$I$12,BF895)</f>
        <v>11.368227586206901</v>
      </c>
      <c r="BA895" s="312">
        <f>(AZ895/V_NNG3A!$I$8)*100</f>
        <v>82.081065604381948</v>
      </c>
      <c r="BB895" s="308">
        <f>_xll.SRS1Splines.Functions25.Linear_Interp(V_NNG3A!$H$4:$H$12,V_NNG3A!$J$4:$J$12,BF895)</f>
        <v>0.38064137931040698</v>
      </c>
      <c r="BC895" s="308">
        <f>IFERROR((AZ895-V_NNG3A!$J$20) / (V_NNG3A!$J$19-V_NNG3A!$J$20) * 100, 0)</f>
        <v>13.297915913747044</v>
      </c>
      <c r="BD895" s="308">
        <v>1050</v>
      </c>
      <c r="BE895" s="308">
        <v>1047</v>
      </c>
      <c r="BF895" s="374">
        <v>1047.97</v>
      </c>
      <c r="BG895" s="312">
        <v>0.17616000000000001</v>
      </c>
      <c r="BH895" s="372">
        <v>9.4339999999999993E-2</v>
      </c>
      <c r="BI895" s="369"/>
      <c r="BJ895" s="312"/>
      <c r="BK895" s="370">
        <v>0.72449795163584607</v>
      </c>
      <c r="BL895" s="370">
        <v>0.72719795163584611</v>
      </c>
      <c r="BM895" s="370">
        <f t="shared" si="10"/>
        <v>-2.7000000000000357E-3</v>
      </c>
      <c r="BN895" s="312">
        <f>_xll.SRS1Splines.Functions25.Linear_Interp(V_XNN1!$K$3:$K$8,V_XNN1!$L$3:$L$8,BT895)</f>
        <v>0.2001</v>
      </c>
      <c r="BO895" s="312">
        <f>(BN895/V_XNN1!$L$7)*100</f>
        <v>95.285714285714278</v>
      </c>
      <c r="BP895" s="312">
        <f>_xll.SRS1Splines.Functions25.Linear_Interp(V_XNN1!$K$3:$K$8,V_XNN1!$M$3:$M$8,BT895)</f>
        <v>4.4099999999999799E-2</v>
      </c>
      <c r="BQ895" s="308">
        <f>IFERROR((BN895 - V_XNN1!$M$16) / (V_XNN1!$M$15- V_XNN1!$M$16) * 100, 0)</f>
        <v>41.782729805013958</v>
      </c>
      <c r="BR895" s="308">
        <v>252</v>
      </c>
      <c r="BS895" s="308">
        <v>249</v>
      </c>
      <c r="BT895" s="374">
        <v>251.45</v>
      </c>
      <c r="BU895" s="312">
        <v>0.252</v>
      </c>
      <c r="BV895" s="372">
        <v>0.118338</v>
      </c>
      <c r="BW895" s="369"/>
      <c r="BX895" s="312"/>
      <c r="BY895" s="370"/>
      <c r="BZ895" s="370"/>
      <c r="CA895" s="370"/>
      <c r="CB895" s="312"/>
      <c r="CC895" s="312"/>
      <c r="CD895" s="308"/>
      <c r="CE895" s="312"/>
      <c r="CF895" s="312"/>
      <c r="CG895" s="312"/>
      <c r="CH895" s="312"/>
      <c r="CI895" s="384"/>
      <c r="CJ895" s="312"/>
      <c r="CK895" s="372"/>
      <c r="CL895" s="369"/>
      <c r="CM895" s="312"/>
      <c r="CN895" s="370"/>
      <c r="CO895" s="370"/>
      <c r="CP895" s="370"/>
      <c r="CQ895" s="312"/>
      <c r="CR895" s="312"/>
      <c r="CS895" s="308"/>
      <c r="CT895" s="312"/>
      <c r="CU895" s="312"/>
      <c r="CV895" s="312"/>
      <c r="CW895" s="312"/>
      <c r="CX895" s="384"/>
      <c r="CY895" s="312"/>
      <c r="CZ895" s="372"/>
    </row>
    <row r="896" spans="1:104" s="1" customFormat="1" hidden="1">
      <c r="A896" s="270">
        <v>45455</v>
      </c>
      <c r="B896" s="380"/>
      <c r="C896" s="381"/>
      <c r="D896" s="382"/>
      <c r="E896" s="382"/>
      <c r="F896" s="382"/>
      <c r="G896" s="312"/>
      <c r="H896" s="308"/>
      <c r="I896" s="308"/>
      <c r="J896" s="308"/>
      <c r="K896" s="308"/>
      <c r="L896" s="308"/>
      <c r="M896" s="371"/>
      <c r="N896" s="371"/>
      <c r="O896" s="312"/>
      <c r="P896" s="383"/>
      <c r="Q896" s="369">
        <v>0</v>
      </c>
      <c r="R896" s="312"/>
      <c r="S896" s="370">
        <v>0.18144000000000002</v>
      </c>
      <c r="T896" s="370">
        <v>4.3544980000000004</v>
      </c>
      <c r="U896" s="370">
        <v>0</v>
      </c>
      <c r="V896" s="312">
        <f>_xll.SRS1Splines.Functions25.Linear_Interp(V_NK3!$P$8:$P$32,V_NK3!$R$8:$R$32,AC896)</f>
        <v>175.18346360000101</v>
      </c>
      <c r="W896" s="312">
        <f>(V896/V_NK3!$R$28)*100</f>
        <v>32.31290019278881</v>
      </c>
      <c r="X896" s="308">
        <f>V896-V_NK3!$R$8</f>
        <v>118.604811600001</v>
      </c>
      <c r="Y896" s="308">
        <f>IFERROR((V896 - V_NK3!$V$10) / (V_NK3!$V$9- V_NK3!$V$10) * 100, 0)</f>
        <v>24.425969769380995</v>
      </c>
      <c r="Z896" s="308">
        <v>541.79999999999995</v>
      </c>
      <c r="AA896" s="308">
        <v>521</v>
      </c>
      <c r="AB896" s="312">
        <v>529.03</v>
      </c>
      <c r="AC896" s="371">
        <v>528.70000000000005</v>
      </c>
      <c r="AD896" s="308">
        <v>0.72</v>
      </c>
      <c r="AE896" s="372">
        <v>0.94662999999999997</v>
      </c>
      <c r="AF896" s="373">
        <v>7.4</v>
      </c>
      <c r="AG896" s="312"/>
      <c r="AH896" s="370">
        <v>3.9789234000000002</v>
      </c>
      <c r="AI896" s="370">
        <v>4.0171320000000001</v>
      </c>
      <c r="AJ896" s="370"/>
      <c r="AK896" s="312">
        <f>_xll.SRS1Splines.Functions25.Linear_Interp(V_NK2!$R$10:$R$21,V_NK2!$T$10:$T$21,AR896)</f>
        <v>60.391200000029599</v>
      </c>
      <c r="AL896" s="312">
        <f>(AK896/V_NK2!$T$18)*100</f>
        <v>84.581512605083461</v>
      </c>
      <c r="AM896" s="308">
        <f>AK896-V_NK2!$T$11</f>
        <v>19.571200000001802</v>
      </c>
      <c r="AN896" s="308">
        <f>IFERROR((AK896 - V_NK2!$X$12) / (V_NK2!$X$11- V_NK2!$X$12) * 100, 0)</f>
        <v>64.000000000009038</v>
      </c>
      <c r="AO896" s="308">
        <v>427</v>
      </c>
      <c r="AP896" s="308">
        <v>420</v>
      </c>
      <c r="AQ896" s="308">
        <v>424.13</v>
      </c>
      <c r="AR896" s="371">
        <v>424.48</v>
      </c>
      <c r="AS896" s="312">
        <v>0.78200000000000003</v>
      </c>
      <c r="AT896" s="372">
        <v>0.93</v>
      </c>
      <c r="AU896" s="369"/>
      <c r="AV896" s="312"/>
      <c r="AW896" s="370">
        <v>2.3209774799999998</v>
      </c>
      <c r="AX896" s="370">
        <v>2.8927367400000001</v>
      </c>
      <c r="AY896" s="370"/>
      <c r="AZ896" s="312">
        <f>_xll.SRS1Splines.Functions25.Linear_Interp(V_NNG3A!$H$4:$H$12,V_NNG3A!$I$4:$I$12,BF896)</f>
        <v>11.305441379310301</v>
      </c>
      <c r="BA896" s="312">
        <f>(AZ896/V_NNG3A!$I$8)*100</f>
        <v>81.62773559068809</v>
      </c>
      <c r="BB896" s="308">
        <f>_xll.SRS1Splines.Functions25.Linear_Interp(V_NNG3A!$H$4:$H$12,V_NNG3A!$J$4:$J$12,BF896)</f>
        <v>0.317855172413814</v>
      </c>
      <c r="BC896" s="308">
        <f>IFERROR((AZ896-V_NNG3A!$J$20) / (V_NNG3A!$J$19-V_NNG3A!$J$20) * 100, 0)</f>
        <v>11.104445247560589</v>
      </c>
      <c r="BD896" s="308">
        <v>1050</v>
      </c>
      <c r="BE896" s="308">
        <v>1047</v>
      </c>
      <c r="BF896" s="374">
        <v>1047.81</v>
      </c>
      <c r="BG896" s="312">
        <v>0.17616000000000001</v>
      </c>
      <c r="BH896" s="372">
        <v>8.5010000000000002E-2</v>
      </c>
      <c r="BI896" s="369"/>
      <c r="BJ896" s="312"/>
      <c r="BK896" s="370">
        <v>0.65760349928876194</v>
      </c>
      <c r="BL896" s="370">
        <v>0.66390349928876202</v>
      </c>
      <c r="BM896" s="370">
        <f t="shared" si="10"/>
        <v>-6.3000000000000833E-3</v>
      </c>
      <c r="BN896" s="312">
        <f>_xll.SRS1Splines.Functions25.Linear_Interp(V_XNN1!$K$3:$K$8,V_XNN1!$L$3:$L$8,BT896)</f>
        <v>0.1938</v>
      </c>
      <c r="BO896" s="312">
        <f>(BN896/V_XNN1!$L$7)*100</f>
        <v>92.285714285714292</v>
      </c>
      <c r="BP896" s="312">
        <f>_xll.SRS1Splines.Functions25.Linear_Interp(V_XNN1!$K$3:$K$8,V_XNN1!$M$3:$M$8,BT896)</f>
        <v>3.7799999999999903E-2</v>
      </c>
      <c r="BQ896" s="308">
        <f>IFERROR((BN896 - V_XNN1!$M$16) / (V_XNN1!$M$15- V_XNN1!$M$16) * 100, 0)</f>
        <v>22.284122562674128</v>
      </c>
      <c r="BR896" s="308">
        <v>252</v>
      </c>
      <c r="BS896" s="308">
        <v>249</v>
      </c>
      <c r="BT896" s="374">
        <v>251.1</v>
      </c>
      <c r="BU896" s="312">
        <v>0.252</v>
      </c>
      <c r="BV896" s="372">
        <v>0.108038</v>
      </c>
      <c r="BW896" s="369"/>
      <c r="BX896" s="312"/>
      <c r="BY896" s="370"/>
      <c r="BZ896" s="370"/>
      <c r="CA896" s="370"/>
      <c r="CB896" s="312"/>
      <c r="CC896" s="312"/>
      <c r="CD896" s="308"/>
      <c r="CE896" s="312"/>
      <c r="CF896" s="312"/>
      <c r="CG896" s="312"/>
      <c r="CH896" s="312"/>
      <c r="CI896" s="384"/>
      <c r="CJ896" s="312"/>
      <c r="CK896" s="372"/>
      <c r="CL896" s="369"/>
      <c r="CM896" s="312"/>
      <c r="CN896" s="370"/>
      <c r="CO896" s="370"/>
      <c r="CP896" s="370"/>
      <c r="CQ896" s="312"/>
      <c r="CR896" s="312"/>
      <c r="CS896" s="308"/>
      <c r="CT896" s="312"/>
      <c r="CU896" s="312"/>
      <c r="CV896" s="312"/>
      <c r="CW896" s="312"/>
      <c r="CX896" s="384"/>
      <c r="CY896" s="312"/>
      <c r="CZ896" s="372"/>
    </row>
    <row r="897" spans="1:104" s="1" customFormat="1" hidden="1">
      <c r="A897" s="270">
        <v>45456</v>
      </c>
      <c r="B897" s="380"/>
      <c r="C897" s="381"/>
      <c r="D897" s="382"/>
      <c r="E897" s="382"/>
      <c r="F897" s="382"/>
      <c r="G897" s="312"/>
      <c r="H897" s="308"/>
      <c r="I897" s="308"/>
      <c r="J897" s="308"/>
      <c r="K897" s="308"/>
      <c r="L897" s="308"/>
      <c r="M897" s="371"/>
      <c r="N897" s="371"/>
      <c r="O897" s="312"/>
      <c r="P897" s="383"/>
      <c r="Q897" s="369">
        <v>0</v>
      </c>
      <c r="R897" s="312"/>
      <c r="S897" s="370">
        <v>0.17971200000000001</v>
      </c>
      <c r="T897" s="370">
        <v>3.4232279999999995</v>
      </c>
      <c r="U897" s="370">
        <v>0</v>
      </c>
      <c r="V897" s="312">
        <f>_xll.SRS1Splines.Functions25.Linear_Interp(V_NK3!$P$8:$P$32,V_NK3!$R$8:$R$32,AC897)</f>
        <v>171.07470000000001</v>
      </c>
      <c r="W897" s="312">
        <f>(V897/V_NK3!$R$28)*100</f>
        <v>31.55503146822846</v>
      </c>
      <c r="X897" s="308">
        <f>V897-V_NK3!$R$8</f>
        <v>114.496048</v>
      </c>
      <c r="Y897" s="308">
        <f>IFERROR((V897 - V_NK3!$V$10) / (V_NK3!$V$9- V_NK3!$V$10) * 100, 0)</f>
        <v>23.579793850130542</v>
      </c>
      <c r="Z897" s="308">
        <v>541.79999999999995</v>
      </c>
      <c r="AA897" s="308">
        <v>521</v>
      </c>
      <c r="AB897" s="312">
        <v>528.9</v>
      </c>
      <c r="AC897" s="371">
        <v>528.5</v>
      </c>
      <c r="AD897" s="308">
        <v>0.72</v>
      </c>
      <c r="AE897" s="372">
        <v>0.74417999999999995</v>
      </c>
      <c r="AF897" s="373">
        <v>0.2</v>
      </c>
      <c r="AG897" s="312"/>
      <c r="AH897" s="370">
        <v>3.1402101599999996</v>
      </c>
      <c r="AI897" s="370">
        <v>3.2698680000000002</v>
      </c>
      <c r="AJ897" s="370"/>
      <c r="AK897" s="312">
        <f>_xll.SRS1Splines.Functions25.Linear_Interp(V_NK2!$R$10:$R$21,V_NK2!$T$10:$T$21,AR897)</f>
        <v>60.478571428601001</v>
      </c>
      <c r="AL897" s="312">
        <f>(AK897/V_NK2!$T$18)*100</f>
        <v>84.703881552662466</v>
      </c>
      <c r="AM897" s="308">
        <f>AK897-V_NK2!$T$11</f>
        <v>19.658571428573204</v>
      </c>
      <c r="AN897" s="308">
        <f>IFERROR((AK897 - V_NK2!$X$12) / (V_NK2!$X$11- V_NK2!$X$12) * 100, 0)</f>
        <v>64.285714285723245</v>
      </c>
      <c r="AO897" s="308">
        <v>427</v>
      </c>
      <c r="AP897" s="308">
        <v>420</v>
      </c>
      <c r="AQ897" s="308">
        <v>424.1</v>
      </c>
      <c r="AR897" s="371">
        <v>424.5</v>
      </c>
      <c r="AS897" s="312">
        <v>0.78200000000000003</v>
      </c>
      <c r="AT897" s="372">
        <v>0.76</v>
      </c>
      <c r="AU897" s="369"/>
      <c r="AV897" s="312"/>
      <c r="AW897" s="370">
        <v>2.0607323200000001</v>
      </c>
      <c r="AX897" s="370">
        <v>1.9704545499999999</v>
      </c>
      <c r="AY897" s="370"/>
      <c r="AZ897" s="312">
        <f>_xll.SRS1Splines.Functions25.Linear_Interp(V_NNG3A!$H$4:$H$12,V_NNG3A!$I$4:$I$12,BF897)</f>
        <v>11.3172137931034</v>
      </c>
      <c r="BA897" s="312">
        <f>(AZ897/V_NNG3A!$I$8)*100</f>
        <v>81.712734968255603</v>
      </c>
      <c r="BB897" s="308">
        <f>_xll.SRS1Splines.Functions25.Linear_Interp(V_NNG3A!$H$4:$H$12,V_NNG3A!$J$4:$J$12,BF897)</f>
        <v>0.32962758620690902</v>
      </c>
      <c r="BC897" s="308">
        <f>IFERROR((AZ897-V_NNG3A!$J$20) / (V_NNG3A!$J$19-V_NNG3A!$J$20) * 100, 0)</f>
        <v>11.515720997470108</v>
      </c>
      <c r="BD897" s="308">
        <v>1050</v>
      </c>
      <c r="BE897" s="308">
        <v>1047</v>
      </c>
      <c r="BF897" s="374">
        <v>1047.8399999999999</v>
      </c>
      <c r="BG897" s="312">
        <v>0.17616000000000001</v>
      </c>
      <c r="BH897" s="372">
        <v>5.7230000000000003E-2</v>
      </c>
      <c r="BI897" s="369"/>
      <c r="BJ897" s="312"/>
      <c r="BK897" s="370">
        <v>0.490492318634424</v>
      </c>
      <c r="BL897" s="370">
        <v>0.469792318634424</v>
      </c>
      <c r="BM897" s="370">
        <f t="shared" si="10"/>
        <v>2.0699999999999996E-2</v>
      </c>
      <c r="BN897" s="312">
        <f>_xll.SRS1Splines.Functions25.Linear_Interp(V_XNN1!$K$3:$K$8,V_XNN1!$L$3:$L$8,BT897)</f>
        <v>0.21445500000000001</v>
      </c>
      <c r="BO897" s="312">
        <f>(BN897/V_XNN1!$L$7)*100</f>
        <v>102.12142857142858</v>
      </c>
      <c r="BP897" s="312">
        <f>_xll.SRS1Splines.Functions25.Linear_Interp(V_XNN1!$K$3:$K$8,V_XNN1!$M$3:$M$8,BT897)</f>
        <v>5.8455E-2</v>
      </c>
      <c r="BQ897" s="308">
        <f>IFERROR((BN897 - V_XNN1!$M$16) / (V_XNN1!$M$15- V_XNN1!$M$16) * 100, 0)</f>
        <v>86.211699164345447</v>
      </c>
      <c r="BR897" s="308">
        <v>252</v>
      </c>
      <c r="BS897" s="308">
        <v>249</v>
      </c>
      <c r="BT897" s="374">
        <v>252.25</v>
      </c>
      <c r="BU897" s="312">
        <v>0.252</v>
      </c>
      <c r="BV897" s="372">
        <v>7.6450000000000004E-2</v>
      </c>
      <c r="BW897" s="369"/>
      <c r="BX897" s="312"/>
      <c r="BY897" s="370"/>
      <c r="BZ897" s="370"/>
      <c r="CA897" s="370"/>
      <c r="CB897" s="312"/>
      <c r="CC897" s="312"/>
      <c r="CD897" s="308"/>
      <c r="CE897" s="312"/>
      <c r="CF897" s="312"/>
      <c r="CG897" s="312"/>
      <c r="CH897" s="312"/>
      <c r="CI897" s="384"/>
      <c r="CJ897" s="312"/>
      <c r="CK897" s="372"/>
      <c r="CL897" s="369"/>
      <c r="CM897" s="312"/>
      <c r="CN897" s="370"/>
      <c r="CO897" s="370"/>
      <c r="CP897" s="370"/>
      <c r="CQ897" s="312"/>
      <c r="CR897" s="312"/>
      <c r="CS897" s="308"/>
      <c r="CT897" s="312"/>
      <c r="CU897" s="312"/>
      <c r="CV897" s="312"/>
      <c r="CW897" s="312"/>
      <c r="CX897" s="384"/>
      <c r="CY897" s="312"/>
      <c r="CZ897" s="372"/>
    </row>
    <row r="898" spans="1:104" s="1" customFormat="1" hidden="1">
      <c r="A898" s="270">
        <v>45457</v>
      </c>
      <c r="B898" s="380"/>
      <c r="C898" s="381"/>
      <c r="D898" s="382"/>
      <c r="E898" s="382"/>
      <c r="F898" s="382"/>
      <c r="G898" s="312"/>
      <c r="H898" s="308"/>
      <c r="I898" s="308"/>
      <c r="J898" s="308"/>
      <c r="K898" s="308"/>
      <c r="L898" s="308"/>
      <c r="M898" s="371"/>
      <c r="N898" s="371"/>
      <c r="O898" s="312"/>
      <c r="P898" s="383"/>
      <c r="Q898" s="369">
        <v>0</v>
      </c>
      <c r="R898" s="312"/>
      <c r="S898" s="370">
        <v>0.17884799999999998</v>
      </c>
      <c r="T898" s="370">
        <v>2.9978199999999999</v>
      </c>
      <c r="U898" s="370">
        <v>0</v>
      </c>
      <c r="V898" s="312">
        <f>_xll.SRS1Splines.Functions25.Linear_Interp(V_NK3!$P$8:$P$32,V_NK3!$R$8:$R$32,AC898)</f>
        <v>167.376812760001</v>
      </c>
      <c r="W898" s="312">
        <f>(V898/V_NK3!$R$28)*100</f>
        <v>30.872949616124508</v>
      </c>
      <c r="X898" s="308">
        <f>V898-V_NK3!$R$8</f>
        <v>110.798160760001</v>
      </c>
      <c r="Y898" s="308">
        <f>IFERROR((V898 - V_NK3!$V$10) / (V_NK3!$V$9- V_NK3!$V$10) * 100, 0)</f>
        <v>22.818235522805526</v>
      </c>
      <c r="Z898" s="308">
        <v>541.79999999999995</v>
      </c>
      <c r="AA898" s="308">
        <v>521</v>
      </c>
      <c r="AB898" s="312">
        <v>528.77</v>
      </c>
      <c r="AC898" s="371">
        <v>528.32000000000005</v>
      </c>
      <c r="AD898" s="308">
        <v>0.72</v>
      </c>
      <c r="AE898" s="372">
        <v>0.65170000000000006</v>
      </c>
      <c r="AF898" s="373">
        <v>0</v>
      </c>
      <c r="AG898" s="312"/>
      <c r="AH898" s="370">
        <v>2.7570578399999999</v>
      </c>
      <c r="AI898" s="370">
        <v>3.2155200000000006</v>
      </c>
      <c r="AJ898" s="370"/>
      <c r="AK898" s="312">
        <f>_xll.SRS1Splines.Functions25.Linear_Interp(V_NK2!$R$10:$R$21,V_NK2!$T$10:$T$21,AR898)</f>
        <v>60.303828571457998</v>
      </c>
      <c r="AL898" s="312">
        <f>(AK898/V_NK2!$T$18)*100</f>
        <v>84.459143657504185</v>
      </c>
      <c r="AM898" s="308">
        <f>AK898-V_NK2!$T$11</f>
        <v>19.483828571430202</v>
      </c>
      <c r="AN898" s="308">
        <f>IFERROR((AK898 - V_NK2!$X$12) / (V_NK2!$X$11- V_NK2!$X$12) * 100, 0)</f>
        <v>63.714285714294171</v>
      </c>
      <c r="AO898" s="308">
        <v>427</v>
      </c>
      <c r="AP898" s="308">
        <v>420</v>
      </c>
      <c r="AQ898" s="308">
        <v>424.07</v>
      </c>
      <c r="AR898" s="371">
        <v>424.46</v>
      </c>
      <c r="AS898" s="312">
        <v>0.78200000000000003</v>
      </c>
      <c r="AT898" s="372">
        <v>0.74</v>
      </c>
      <c r="AU898" s="369"/>
      <c r="AV898" s="312"/>
      <c r="AW898" s="370">
        <v>1.60934343</v>
      </c>
      <c r="AX898" s="370">
        <v>1.9704545499999999</v>
      </c>
      <c r="AY898" s="370"/>
      <c r="AZ898" s="312">
        <f>_xll.SRS1Splines.Functions25.Linear_Interp(V_NNG3A!$H$4:$H$12,V_NNG3A!$I$4:$I$12,BF898)</f>
        <v>11.270124137931001</v>
      </c>
      <c r="BA898" s="312">
        <f>(AZ898/V_NNG3A!$I$8)*100</f>
        <v>81.372737457985565</v>
      </c>
      <c r="BB898" s="308">
        <f>_xll.SRS1Splines.Functions25.Linear_Interp(V_NNG3A!$H$4:$H$12,V_NNG3A!$J$4:$J$12,BF898)</f>
        <v>0.28253793103453101</v>
      </c>
      <c r="BC898" s="308">
        <f>IFERROR((AZ898-V_NNG3A!$J$20) / (V_NNG3A!$J$19-V_NNG3A!$J$20) * 100, 0)</f>
        <v>9.870617997832035</v>
      </c>
      <c r="BD898" s="308">
        <v>1050</v>
      </c>
      <c r="BE898" s="308">
        <v>1047</v>
      </c>
      <c r="BF898" s="374">
        <v>1047.72</v>
      </c>
      <c r="BG898" s="312">
        <v>0.17616000000000001</v>
      </c>
      <c r="BH898" s="372">
        <v>5.7169999999999999E-2</v>
      </c>
      <c r="BI898" s="369"/>
      <c r="BJ898" s="312"/>
      <c r="BK898" s="370">
        <v>0.598842588904694</v>
      </c>
      <c r="BL898" s="370">
        <v>0.62134258890469396</v>
      </c>
      <c r="BM898" s="370">
        <f t="shared" si="10"/>
        <v>-2.2499999999999964E-2</v>
      </c>
      <c r="BN898" s="312">
        <f>_xll.SRS1Splines.Functions25.Linear_Interp(V_XNN1!$K$3:$K$8,V_XNN1!$L$3:$L$8,BT898)</f>
        <v>0.192</v>
      </c>
      <c r="BO898" s="312">
        <f>(BN898/V_XNN1!$L$7)*100</f>
        <v>91.428571428571431</v>
      </c>
      <c r="BP898" s="312">
        <f>_xll.SRS1Splines.Functions25.Linear_Interp(V_XNN1!$K$3:$K$8,V_XNN1!$M$3:$M$8,BT898)</f>
        <v>3.5999999999999997E-2</v>
      </c>
      <c r="BQ898" s="308">
        <f>IFERROR((BN898 - V_XNN1!$M$16) / (V_XNN1!$M$15- V_XNN1!$M$16) * 100, 0)</f>
        <v>16.713091922005617</v>
      </c>
      <c r="BR898" s="308">
        <v>252</v>
      </c>
      <c r="BS898" s="308">
        <v>249</v>
      </c>
      <c r="BT898" s="374">
        <v>251</v>
      </c>
      <c r="BU898" s="312">
        <v>0.252</v>
      </c>
      <c r="BV898" s="372">
        <v>0.10111199999999999</v>
      </c>
      <c r="BW898" s="369"/>
      <c r="BX898" s="312"/>
      <c r="BY898" s="370"/>
      <c r="BZ898" s="370"/>
      <c r="CA898" s="370"/>
      <c r="CB898" s="312"/>
      <c r="CC898" s="312"/>
      <c r="CD898" s="308"/>
      <c r="CE898" s="312"/>
      <c r="CF898" s="312"/>
      <c r="CG898" s="312"/>
      <c r="CH898" s="312"/>
      <c r="CI898" s="384"/>
      <c r="CJ898" s="312"/>
      <c r="CK898" s="372"/>
      <c r="CL898" s="369"/>
      <c r="CM898" s="312"/>
      <c r="CN898" s="370"/>
      <c r="CO898" s="370"/>
      <c r="CP898" s="370"/>
      <c r="CQ898" s="312"/>
      <c r="CR898" s="312"/>
      <c r="CS898" s="308"/>
      <c r="CT898" s="312"/>
      <c r="CU898" s="312"/>
      <c r="CV898" s="312"/>
      <c r="CW898" s="312"/>
      <c r="CX898" s="384"/>
      <c r="CY898" s="312"/>
      <c r="CZ898" s="372"/>
    </row>
    <row r="899" spans="1:104" s="1" customFormat="1" hidden="1">
      <c r="A899" s="270">
        <v>45458</v>
      </c>
      <c r="B899" s="380"/>
      <c r="C899" s="381"/>
      <c r="D899" s="382"/>
      <c r="E899" s="382"/>
      <c r="F899" s="382"/>
      <c r="G899" s="312"/>
      <c r="H899" s="308"/>
      <c r="I899" s="308"/>
      <c r="J899" s="308"/>
      <c r="K899" s="308"/>
      <c r="L899" s="308"/>
      <c r="M899" s="371"/>
      <c r="N899" s="371"/>
      <c r="O899" s="312"/>
      <c r="P899" s="383"/>
      <c r="Q899" s="369">
        <v>23.4</v>
      </c>
      <c r="R899" s="312"/>
      <c r="S899" s="370">
        <v>0.20476800000000001</v>
      </c>
      <c r="T899" s="370">
        <v>5.01492</v>
      </c>
      <c r="U899" s="370">
        <v>0</v>
      </c>
      <c r="V899" s="312">
        <f>_xll.SRS1Splines.Functions25.Linear_Interp(V_NK3!$P$8:$P$32,V_NK3!$R$8:$R$32,AC899)</f>
        <v>161.82998189999901</v>
      </c>
      <c r="W899" s="312">
        <f>(V899/V_NK3!$R$28)*100</f>
        <v>29.849826837967925</v>
      </c>
      <c r="X899" s="308">
        <f>V899-V_NK3!$R$8</f>
        <v>105.25132989999901</v>
      </c>
      <c r="Y899" s="308">
        <f>IFERROR((V899 - V_NK3!$V$10) / (V_NK3!$V$9- V_NK3!$V$10) * 100, 0)</f>
        <v>21.675898031817287</v>
      </c>
      <c r="Z899" s="308">
        <v>541.79999999999995</v>
      </c>
      <c r="AA899" s="308">
        <v>521</v>
      </c>
      <c r="AB899" s="312">
        <v>528.70000000000005</v>
      </c>
      <c r="AC899" s="371">
        <v>528.04999999999995</v>
      </c>
      <c r="AD899" s="308">
        <v>0.72</v>
      </c>
      <c r="AE899" s="372">
        <v>1.0902000000000001</v>
      </c>
      <c r="AF899" s="373">
        <v>27.8</v>
      </c>
      <c r="AG899" s="312"/>
      <c r="AH899" s="370">
        <v>4.5810014400000005</v>
      </c>
      <c r="AI899" s="370">
        <v>4.9263060000000012</v>
      </c>
      <c r="AJ899" s="370"/>
      <c r="AK899" s="312">
        <f>_xll.SRS1Splines.Functions25.Linear_Interp(V_NK2!$R$10:$R$21,V_NK2!$T$10:$T$21,AR899)</f>
        <v>60.522257142886602</v>
      </c>
      <c r="AL899" s="312">
        <f>(AK899/V_NK2!$T$18)*100</f>
        <v>84.765066026451819</v>
      </c>
      <c r="AM899" s="308">
        <f>AK899-V_NK2!$T$11</f>
        <v>19.702257142858805</v>
      </c>
      <c r="AN899" s="308">
        <f>IFERROR((AK899 - V_NK2!$X$12) / (V_NK2!$X$11- V_NK2!$X$12) * 100, 0)</f>
        <v>64.428571428580028</v>
      </c>
      <c r="AO899" s="308">
        <v>427</v>
      </c>
      <c r="AP899" s="308">
        <v>420</v>
      </c>
      <c r="AQ899" s="308">
        <v>424.08</v>
      </c>
      <c r="AR899" s="371">
        <v>424.51</v>
      </c>
      <c r="AS899" s="312">
        <v>0.78200000000000003</v>
      </c>
      <c r="AT899" s="372">
        <v>1.1399999999999999</v>
      </c>
      <c r="AU899" s="369"/>
      <c r="AV899" s="312"/>
      <c r="AW899" s="370">
        <v>1.4664115099999999</v>
      </c>
      <c r="AX899" s="370">
        <v>1.6770596600000001</v>
      </c>
      <c r="AY899" s="370"/>
      <c r="AZ899" s="312">
        <f>_xll.SRS1Splines.Functions25.Linear_Interp(V_NNG3A!$H$4:$H$12,V_NNG3A!$I$4:$I$12,BF899)</f>
        <v>11.2426551724138</v>
      </c>
      <c r="BA899" s="312">
        <f>(AZ899/V_NNG3A!$I$8)*100</f>
        <v>81.174405576994943</v>
      </c>
      <c r="BB899" s="308">
        <f>_xll.SRS1Splines.Functions25.Linear_Interp(V_NNG3A!$H$4:$H$12,V_NNG3A!$J$4:$J$12,BF899)</f>
        <v>0.25506896551731101</v>
      </c>
      <c r="BC899" s="308">
        <f>IFERROR((AZ899-V_NNG3A!$J$20) / (V_NNG3A!$J$19-V_NNG3A!$J$20) * 100, 0)</f>
        <v>8.9109745813776087</v>
      </c>
      <c r="BD899" s="308">
        <v>1050</v>
      </c>
      <c r="BE899" s="308">
        <v>1047</v>
      </c>
      <c r="BF899" s="374">
        <v>1047.6500000000001</v>
      </c>
      <c r="BG899" s="312">
        <v>0.17616000000000001</v>
      </c>
      <c r="BH899" s="372">
        <v>4.8770000000000001E-2</v>
      </c>
      <c r="BI899" s="369"/>
      <c r="BJ899" s="312"/>
      <c r="BK899" s="370">
        <v>0.46459715504978699</v>
      </c>
      <c r="BL899" s="370">
        <v>0.45559715504978704</v>
      </c>
      <c r="BM899" s="370">
        <f t="shared" si="10"/>
        <v>8.9999999999999525E-3</v>
      </c>
      <c r="BN899" s="312">
        <f>_xll.SRS1Splines.Functions25.Linear_Interp(V_XNN1!$K$3:$K$8,V_XNN1!$L$3:$L$8,BT899)</f>
        <v>0.20100000000000001</v>
      </c>
      <c r="BO899" s="312">
        <f>(BN899/V_XNN1!$L$7)*100</f>
        <v>95.714285714285722</v>
      </c>
      <c r="BP899" s="312">
        <f>_xll.SRS1Splines.Functions25.Linear_Interp(V_XNN1!$K$3:$K$8,V_XNN1!$M$3:$M$8,BT899)</f>
        <v>4.4999999999999998E-2</v>
      </c>
      <c r="BQ899" s="308">
        <f>IFERROR((BN899 - V_XNN1!$M$16) / (V_XNN1!$M$15- V_XNN1!$M$16) * 100, 0)</f>
        <v>44.568245125348255</v>
      </c>
      <c r="BR899" s="308">
        <v>252</v>
      </c>
      <c r="BS899" s="308">
        <v>249</v>
      </c>
      <c r="BT899" s="374">
        <v>251.5</v>
      </c>
      <c r="BU899" s="312">
        <v>0.252</v>
      </c>
      <c r="BV899" s="372">
        <v>7.4139999999999998E-2</v>
      </c>
      <c r="BW899" s="369"/>
      <c r="BX899" s="312"/>
      <c r="BY899" s="370"/>
      <c r="BZ899" s="370"/>
      <c r="CA899" s="370"/>
      <c r="CB899" s="312"/>
      <c r="CC899" s="312"/>
      <c r="CD899" s="308"/>
      <c r="CE899" s="312"/>
      <c r="CF899" s="312"/>
      <c r="CG899" s="312"/>
      <c r="CH899" s="312"/>
      <c r="CI899" s="384"/>
      <c r="CJ899" s="312"/>
      <c r="CK899" s="372"/>
      <c r="CL899" s="369"/>
      <c r="CM899" s="312"/>
      <c r="CN899" s="370"/>
      <c r="CO899" s="370"/>
      <c r="CP899" s="370"/>
      <c r="CQ899" s="312"/>
      <c r="CR899" s="312"/>
      <c r="CS899" s="308"/>
      <c r="CT899" s="312"/>
      <c r="CU899" s="312"/>
      <c r="CV899" s="312"/>
      <c r="CW899" s="312"/>
      <c r="CX899" s="384"/>
      <c r="CY899" s="312"/>
      <c r="CZ899" s="372"/>
    </row>
    <row r="900" spans="1:104" s="1" customFormat="1" hidden="1">
      <c r="A900" s="270">
        <v>45459</v>
      </c>
      <c r="B900" s="380"/>
      <c r="C900" s="381"/>
      <c r="D900" s="382"/>
      <c r="E900" s="382"/>
      <c r="F900" s="382"/>
      <c r="G900" s="312"/>
      <c r="H900" s="308"/>
      <c r="I900" s="308"/>
      <c r="J900" s="308"/>
      <c r="K900" s="308"/>
      <c r="L900" s="308"/>
      <c r="M900" s="371"/>
      <c r="N900" s="371"/>
      <c r="O900" s="312"/>
      <c r="P900" s="383"/>
      <c r="Q900" s="369">
        <v>8.8000000000000007</v>
      </c>
      <c r="R900" s="312"/>
      <c r="S900" s="370">
        <v>0.26697599999999999</v>
      </c>
      <c r="T900" s="370">
        <v>1.9770799999999999</v>
      </c>
      <c r="U900" s="370"/>
      <c r="V900" s="312">
        <f>_xll.SRS1Splines.Functions25.Linear_Interp(V_NK3!$P$8:$P$32,V_NK3!$R$8:$R$32,AC900)</f>
        <v>160.02199828000099</v>
      </c>
      <c r="W900" s="312">
        <f>(V900/V_NK3!$R$28)*100</f>
        <v>29.516341056475515</v>
      </c>
      <c r="X900" s="308">
        <f>V900-V_NK3!$R$8</f>
        <v>103.44334628000098</v>
      </c>
      <c r="Y900" s="308">
        <f>IFERROR((V900 - V_NK3!$V$10) / (V_NK3!$V$9- V_NK3!$V$10) * 100, 0)</f>
        <v>21.303554341457193</v>
      </c>
      <c r="Z900" s="308">
        <v>541.79999999999995</v>
      </c>
      <c r="AA900" s="308">
        <v>521</v>
      </c>
      <c r="AB900" s="312">
        <v>528.62</v>
      </c>
      <c r="AC900" s="371">
        <v>527.96</v>
      </c>
      <c r="AD900" s="308">
        <v>0.72</v>
      </c>
      <c r="AE900" s="372">
        <v>0.42980000000000002</v>
      </c>
      <c r="AF900" s="373">
        <v>0.2</v>
      </c>
      <c r="AG900" s="312"/>
      <c r="AH900" s="370">
        <v>1.86747408</v>
      </c>
      <c r="AI900" s="370">
        <v>1.909278</v>
      </c>
      <c r="AJ900" s="370"/>
      <c r="AK900" s="312">
        <f>_xll.SRS1Splines.Functions25.Linear_Interp(V_NK2!$R$10:$R$21,V_NK2!$T$10:$T$21,AR900)</f>
        <v>60.697000000029597</v>
      </c>
      <c r="AL900" s="312">
        <f>(AK900/V_NK2!$T$18)*100</f>
        <v>85.009803921610072</v>
      </c>
      <c r="AM900" s="308">
        <f>AK900-V_NK2!$T$11</f>
        <v>19.8770000000018</v>
      </c>
      <c r="AN900" s="308">
        <f>IFERROR((AK900 - V_NK2!$X$12) / (V_NK2!$X$11- V_NK2!$X$12) * 100, 0)</f>
        <v>65.000000000009067</v>
      </c>
      <c r="AO900" s="308">
        <v>427</v>
      </c>
      <c r="AP900" s="308">
        <v>420</v>
      </c>
      <c r="AQ900" s="308">
        <v>424.09</v>
      </c>
      <c r="AR900" s="371">
        <v>424.55</v>
      </c>
      <c r="AS900" s="312">
        <v>0.78200000000000003</v>
      </c>
      <c r="AT900" s="372">
        <v>0.44</v>
      </c>
      <c r="AU900" s="369"/>
      <c r="AV900" s="312"/>
      <c r="AW900" s="370">
        <v>1.3537563100000001</v>
      </c>
      <c r="AX900" s="370">
        <v>1.4440340899999999</v>
      </c>
      <c r="AY900" s="370"/>
      <c r="AZ900" s="312">
        <f>_xll.SRS1Splines.Functions25.Linear_Interp(V_NNG3A!$H$4:$H$12,V_NNG3A!$I$4:$I$12,BF900)</f>
        <v>11.2308827586206</v>
      </c>
      <c r="BA900" s="312">
        <f>(AZ900/V_NNG3A!$I$8)*100</f>
        <v>81.089406199426719</v>
      </c>
      <c r="BB900" s="308">
        <f>_xll.SRS1Splines.Functions25.Linear_Interp(V_NNG3A!$H$4:$H$12,V_NNG3A!$J$4:$J$12,BF900)</f>
        <v>0.24329655172412801</v>
      </c>
      <c r="BC900" s="308">
        <f>IFERROR((AZ900-V_NNG3A!$J$20) / (V_NNG3A!$J$19-V_NNG3A!$J$20) * 100, 0)</f>
        <v>8.4996988314646167</v>
      </c>
      <c r="BD900" s="308">
        <v>1050</v>
      </c>
      <c r="BE900" s="308">
        <v>1047</v>
      </c>
      <c r="BF900" s="374">
        <v>1047.6199999999999</v>
      </c>
      <c r="BG900" s="312">
        <v>0.17616000000000001</v>
      </c>
      <c r="BH900" s="372">
        <v>4.2229999999999997E-2</v>
      </c>
      <c r="BI900" s="369"/>
      <c r="BJ900" s="312"/>
      <c r="BK900" s="370">
        <v>0.68468338549075403</v>
      </c>
      <c r="BL900" s="370">
        <v>0.68558338549075404</v>
      </c>
      <c r="BM900" s="370">
        <f t="shared" si="10"/>
        <v>-9.000000000000119E-4</v>
      </c>
      <c r="BN900" s="312">
        <f>_xll.SRS1Splines.Functions25.Linear_Interp(V_XNN1!$K$3:$K$8,V_XNN1!$L$3:$L$8,BT900)</f>
        <v>0.2001</v>
      </c>
      <c r="BO900" s="312">
        <f>(BN900/V_XNN1!$L$7)*100</f>
        <v>95.285714285714278</v>
      </c>
      <c r="BP900" s="312">
        <f>_xll.SRS1Splines.Functions25.Linear_Interp(V_XNN1!$K$3:$K$8,V_XNN1!$M$3:$M$8,BT900)</f>
        <v>4.4099999999999799E-2</v>
      </c>
      <c r="BQ900" s="308">
        <f>IFERROR((BN900 - V_XNN1!$M$16) / (V_XNN1!$M$15- V_XNN1!$M$16) * 100, 0)</f>
        <v>41.782729805013958</v>
      </c>
      <c r="BR900" s="308">
        <v>252</v>
      </c>
      <c r="BS900" s="308">
        <v>249</v>
      </c>
      <c r="BT900" s="374">
        <v>251.45</v>
      </c>
      <c r="BU900" s="312">
        <v>0.252</v>
      </c>
      <c r="BV900" s="372">
        <v>0.111566</v>
      </c>
      <c r="BW900" s="369"/>
      <c r="BX900" s="312"/>
      <c r="BY900" s="370"/>
      <c r="BZ900" s="370"/>
      <c r="CA900" s="370"/>
      <c r="CB900" s="312"/>
      <c r="CC900" s="312"/>
      <c r="CD900" s="308"/>
      <c r="CE900" s="312"/>
      <c r="CF900" s="312"/>
      <c r="CG900" s="312"/>
      <c r="CH900" s="312"/>
      <c r="CI900" s="384"/>
      <c r="CJ900" s="312"/>
      <c r="CK900" s="372"/>
      <c r="CL900" s="369"/>
      <c r="CM900" s="312"/>
      <c r="CN900" s="370"/>
      <c r="CO900" s="370"/>
      <c r="CP900" s="370"/>
      <c r="CQ900" s="312"/>
      <c r="CR900" s="312"/>
      <c r="CS900" s="308"/>
      <c r="CT900" s="312"/>
      <c r="CU900" s="312"/>
      <c r="CV900" s="312"/>
      <c r="CW900" s="312"/>
      <c r="CX900" s="384"/>
      <c r="CY900" s="312"/>
      <c r="CZ900" s="372"/>
    </row>
    <row r="901" spans="1:104" s="1" customFormat="1" hidden="1">
      <c r="A901" s="270">
        <v>45460</v>
      </c>
      <c r="B901" s="380"/>
      <c r="C901" s="381"/>
      <c r="D901" s="382"/>
      <c r="E901" s="382"/>
      <c r="F901" s="382"/>
      <c r="G901" s="312"/>
      <c r="H901" s="308"/>
      <c r="I901" s="308"/>
      <c r="J901" s="308"/>
      <c r="K901" s="308"/>
      <c r="L901" s="308"/>
      <c r="M901" s="371"/>
      <c r="N901" s="371"/>
      <c r="O901" s="312"/>
      <c r="P901" s="383"/>
      <c r="Q901" s="369">
        <v>0.2</v>
      </c>
      <c r="R901" s="312"/>
      <c r="S901" s="370">
        <v>0.24624000000000004</v>
      </c>
      <c r="T901" s="370">
        <v>1.8168159999999998</v>
      </c>
      <c r="U901" s="370"/>
      <c r="V901" s="312">
        <f>_xll.SRS1Splines.Functions25.Linear_Interp(V_NK3!$P$8:$P$32,V_NK3!$R$8:$R$32,AC901)</f>
        <v>158.07001647999999</v>
      </c>
      <c r="W901" s="312">
        <f>(V901/V_NK3!$R$28)*100</f>
        <v>29.156294555593497</v>
      </c>
      <c r="X901" s="308">
        <f>V901-V_NK3!$R$8</f>
        <v>101.49136447999999</v>
      </c>
      <c r="Y901" s="308">
        <f>IFERROR((V901 - V_NK3!$V$10) / (V_NK3!$V$9- V_NK3!$V$10) * 100, 0)</f>
        <v>20.901555065087145</v>
      </c>
      <c r="Z901" s="308">
        <v>541.79999999999995</v>
      </c>
      <c r="AA901" s="308">
        <v>521</v>
      </c>
      <c r="AB901" s="312">
        <v>528.62</v>
      </c>
      <c r="AC901" s="371">
        <v>527.86</v>
      </c>
      <c r="AD901" s="308">
        <v>0.72</v>
      </c>
      <c r="AE901" s="372">
        <v>0.39495999999999998</v>
      </c>
      <c r="AF901" s="373">
        <v>0</v>
      </c>
      <c r="AG901" s="312"/>
      <c r="AH901" s="370">
        <v>1.7163936</v>
      </c>
      <c r="AI901" s="370">
        <v>2.050986</v>
      </c>
      <c r="AJ901" s="370"/>
      <c r="AK901" s="312">
        <f>_xll.SRS1Splines.Functions25.Linear_Interp(V_NK2!$R$10:$R$21,V_NK2!$T$10:$T$21,AR901)</f>
        <v>60.522257142886602</v>
      </c>
      <c r="AL901" s="312">
        <f>(AK901/V_NK2!$T$18)*100</f>
        <v>84.765066026451819</v>
      </c>
      <c r="AM901" s="308">
        <f>AK901-V_NK2!$T$11</f>
        <v>19.702257142858805</v>
      </c>
      <c r="AN901" s="308">
        <f>IFERROR((AK901 - V_NK2!$X$12) / (V_NK2!$X$11- V_NK2!$X$12) * 100, 0)</f>
        <v>64.428571428580028</v>
      </c>
      <c r="AO901" s="308">
        <v>427</v>
      </c>
      <c r="AP901" s="308">
        <v>420</v>
      </c>
      <c r="AQ901" s="308">
        <v>424.39</v>
      </c>
      <c r="AR901" s="371">
        <v>424.51</v>
      </c>
      <c r="AS901" s="312">
        <v>0.78200000000000003</v>
      </c>
      <c r="AT901" s="372">
        <v>0.47</v>
      </c>
      <c r="AU901" s="369"/>
      <c r="AV901" s="312"/>
      <c r="AW901" s="370">
        <v>1.12573232</v>
      </c>
      <c r="AX901" s="370">
        <v>1.0354545500000001</v>
      </c>
      <c r="AY901" s="370"/>
      <c r="AZ901" s="312">
        <f>_xll.SRS1Splines.Functions25.Linear_Interp(V_NNG3A!$H$4:$H$12,V_NNG3A!$I$4:$I$12,BF901)</f>
        <v>11.2426551724138</v>
      </c>
      <c r="BA901" s="312">
        <f>(AZ901/V_NNG3A!$I$8)*100</f>
        <v>81.174405576994943</v>
      </c>
      <c r="BB901" s="308">
        <f>_xll.SRS1Splines.Functions25.Linear_Interp(V_NNG3A!$H$4:$H$12,V_NNG3A!$J$4:$J$12,BF901)</f>
        <v>0.25506896551731101</v>
      </c>
      <c r="BC901" s="308">
        <f>IFERROR((AZ901-V_NNG3A!$J$20) / (V_NNG3A!$J$19-V_NNG3A!$J$20) * 100, 0)</f>
        <v>8.9109745813776087</v>
      </c>
      <c r="BD901" s="308">
        <v>1050</v>
      </c>
      <c r="BE901" s="308">
        <v>1047</v>
      </c>
      <c r="BF901" s="374">
        <v>1047.6500000000001</v>
      </c>
      <c r="BG901" s="312">
        <v>0.17616000000000001</v>
      </c>
      <c r="BH901" s="372">
        <v>2.9819999999999999E-2</v>
      </c>
      <c r="BI901" s="369"/>
      <c r="BJ901" s="312"/>
      <c r="BK901" s="370">
        <v>0.6361596870554771</v>
      </c>
      <c r="BL901" s="370">
        <v>0.62985968705547701</v>
      </c>
      <c r="BM901" s="370">
        <f t="shared" si="10"/>
        <v>6.3000000000000833E-3</v>
      </c>
      <c r="BN901" s="312">
        <f>_xll.SRS1Splines.Functions25.Linear_Interp(V_XNN1!$K$3:$K$8,V_XNN1!$L$3:$L$8,BT901)</f>
        <v>0.2064</v>
      </c>
      <c r="BO901" s="312">
        <f>(BN901/V_XNN1!$L$7)*100</f>
        <v>98.285714285714292</v>
      </c>
      <c r="BP901" s="312">
        <f>_xll.SRS1Splines.Functions25.Linear_Interp(V_XNN1!$K$3:$K$8,V_XNN1!$M$3:$M$8,BT901)</f>
        <v>5.0400000000000202E-2</v>
      </c>
      <c r="BQ901" s="308">
        <f>IFERROR((BN901 - V_XNN1!$M$16) / (V_XNN1!$M$15- V_XNN1!$M$16) * 100, 0)</f>
        <v>61.281337047353787</v>
      </c>
      <c r="BR901" s="308">
        <v>252</v>
      </c>
      <c r="BS901" s="308">
        <v>249</v>
      </c>
      <c r="BT901" s="374">
        <v>251.8</v>
      </c>
      <c r="BU901" s="312">
        <v>0.253</v>
      </c>
      <c r="BV901" s="372">
        <v>0.10249800000000001</v>
      </c>
      <c r="BW901" s="369"/>
      <c r="BX901" s="312"/>
      <c r="BY901" s="370"/>
      <c r="BZ901" s="370"/>
      <c r="CA901" s="370"/>
      <c r="CB901" s="312"/>
      <c r="CC901" s="312"/>
      <c r="CD901" s="308"/>
      <c r="CE901" s="312"/>
      <c r="CF901" s="312"/>
      <c r="CG901" s="312"/>
      <c r="CH901" s="312"/>
      <c r="CI901" s="384"/>
      <c r="CJ901" s="312"/>
      <c r="CK901" s="372"/>
      <c r="CL901" s="369"/>
      <c r="CM901" s="312"/>
      <c r="CN901" s="370"/>
      <c r="CO901" s="370"/>
      <c r="CP901" s="370"/>
      <c r="CQ901" s="312"/>
      <c r="CR901" s="312"/>
      <c r="CS901" s="308"/>
      <c r="CT901" s="312"/>
      <c r="CU901" s="312"/>
      <c r="CV901" s="312"/>
      <c r="CW901" s="312"/>
      <c r="CX901" s="384"/>
      <c r="CY901" s="312"/>
      <c r="CZ901" s="372"/>
    </row>
    <row r="902" spans="1:104" s="1" customFormat="1" hidden="1">
      <c r="A902" s="270">
        <v>45461</v>
      </c>
      <c r="B902" s="380"/>
      <c r="C902" s="381"/>
      <c r="D902" s="382"/>
      <c r="E902" s="382"/>
      <c r="F902" s="382"/>
      <c r="G902" s="312"/>
      <c r="H902" s="308"/>
      <c r="I902" s="308"/>
      <c r="J902" s="308"/>
      <c r="K902" s="308"/>
      <c r="L902" s="308"/>
      <c r="M902" s="371"/>
      <c r="N902" s="371"/>
      <c r="O902" s="312"/>
      <c r="P902" s="383"/>
      <c r="Q902" s="369">
        <v>0.2</v>
      </c>
      <c r="R902" s="312"/>
      <c r="S902" s="370">
        <v>0.39599053656387306</v>
      </c>
      <c r="T902" s="370">
        <v>1.9575759999999998</v>
      </c>
      <c r="U902" s="370"/>
      <c r="V902" s="312">
        <f>_xll.SRS1Splines.Functions25.Linear_Interp(V_NK3!$P$8:$P$32,V_NK3!$R$8:$R$32,AC902)</f>
        <v>156.50843103999901</v>
      </c>
      <c r="W902" s="312">
        <f>(V902/V_NK3!$R$28)*100</f>
        <v>28.868257354887856</v>
      </c>
      <c r="X902" s="308">
        <f>V902-V_NK3!$R$8</f>
        <v>99.929779039999005</v>
      </c>
      <c r="Y902" s="308">
        <f>IFERROR((V902 - V_NK3!$V$10) / (V_NK3!$V$9- V_NK3!$V$10) * 100, 0)</f>
        <v>20.57995564399107</v>
      </c>
      <c r="Z902" s="308">
        <v>541.79999999999995</v>
      </c>
      <c r="AA902" s="308">
        <v>521</v>
      </c>
      <c r="AB902" s="312">
        <v>528.62</v>
      </c>
      <c r="AC902" s="371">
        <v>527.78</v>
      </c>
      <c r="AD902" s="308">
        <v>0.72</v>
      </c>
      <c r="AE902" s="372">
        <v>0.42555999999999999</v>
      </c>
      <c r="AF902" s="373">
        <v>0.8</v>
      </c>
      <c r="AG902" s="312"/>
      <c r="AH902" s="370">
        <v>1.8924952770660781</v>
      </c>
      <c r="AI902" s="370">
        <v>2.1939120000000005</v>
      </c>
      <c r="AJ902" s="370"/>
      <c r="AK902" s="312">
        <f>_xll.SRS1Splines.Functions25.Linear_Interp(V_NK2!$R$10:$R$21,V_NK2!$T$10:$T$21,AR902)</f>
        <v>60.347514285743898</v>
      </c>
      <c r="AL902" s="312">
        <f>(AK902/V_NK2!$T$18)*100</f>
        <v>84.520328131293965</v>
      </c>
      <c r="AM902" s="308">
        <f>AK902-V_NK2!$T$11</f>
        <v>19.527514285716101</v>
      </c>
      <c r="AN902" s="308">
        <f>IFERROR((AK902 - V_NK2!$X$12) / (V_NK2!$X$11- V_NK2!$X$12) * 100, 0)</f>
        <v>63.857142857151928</v>
      </c>
      <c r="AO902" s="308">
        <v>427</v>
      </c>
      <c r="AP902" s="308">
        <v>420</v>
      </c>
      <c r="AQ902" s="308">
        <v>424.36</v>
      </c>
      <c r="AR902" s="371">
        <v>424.47</v>
      </c>
      <c r="AS902" s="312">
        <v>0.78200000000000003</v>
      </c>
      <c r="AT902" s="372">
        <v>0.51</v>
      </c>
      <c r="AU902" s="369"/>
      <c r="AV902" s="312"/>
      <c r="AW902" s="370">
        <v>1.2815193600000001</v>
      </c>
      <c r="AX902" s="370">
        <v>1.07087121</v>
      </c>
      <c r="AY902" s="370"/>
      <c r="AZ902" s="312">
        <f>_xll.SRS1Splines.Functions25.Linear_Interp(V_NNG3A!$H$4:$H$12,V_NNG3A!$I$4:$I$12,BF902)</f>
        <v>11.270124137931001</v>
      </c>
      <c r="BA902" s="312">
        <f>(AZ902/V_NNG3A!$I$8)*100</f>
        <v>81.372737457985565</v>
      </c>
      <c r="BB902" s="308">
        <f>_xll.SRS1Splines.Functions25.Linear_Interp(V_NNG3A!$H$4:$H$12,V_NNG3A!$J$4:$J$12,BF902)</f>
        <v>0.28253793103453101</v>
      </c>
      <c r="BC902" s="308">
        <f>IFERROR((AZ902-V_NNG3A!$J$20) / (V_NNG3A!$J$19-V_NNG3A!$J$20) * 100, 0)</f>
        <v>9.870617997832035</v>
      </c>
      <c r="BD902" s="308">
        <v>1050</v>
      </c>
      <c r="BE902" s="308">
        <v>1047</v>
      </c>
      <c r="BF902" s="374">
        <v>1047.72</v>
      </c>
      <c r="BG902" s="312">
        <v>0.17616000000000001</v>
      </c>
      <c r="BH902" s="372">
        <v>3.075E-2</v>
      </c>
      <c r="BI902" s="369"/>
      <c r="BJ902" s="312"/>
      <c r="BK902" s="370">
        <v>0.64262176386913206</v>
      </c>
      <c r="BL902" s="370">
        <v>0.64892176386913203</v>
      </c>
      <c r="BM902" s="370">
        <f t="shared" si="10"/>
        <v>-6.2999999999999723E-3</v>
      </c>
      <c r="BN902" s="312">
        <f>_xll.SRS1Splines.Functions25.Linear_Interp(V_XNN1!$K$3:$K$8,V_XNN1!$L$3:$L$8,BT902)</f>
        <v>0.2001</v>
      </c>
      <c r="BO902" s="312">
        <f>(BN902/V_XNN1!$L$7)*100</f>
        <v>95.285714285714278</v>
      </c>
      <c r="BP902" s="312">
        <f>_xll.SRS1Splines.Functions25.Linear_Interp(V_XNN1!$K$3:$K$8,V_XNN1!$M$3:$M$8,BT902)</f>
        <v>4.4099999999999799E-2</v>
      </c>
      <c r="BQ902" s="308">
        <f>IFERROR((BN902 - V_XNN1!$M$16) / (V_XNN1!$M$15- V_XNN1!$M$16) * 100, 0)</f>
        <v>41.782729805013958</v>
      </c>
      <c r="BR902" s="308">
        <v>252</v>
      </c>
      <c r="BS902" s="308">
        <v>249</v>
      </c>
      <c r="BT902" s="374">
        <v>251.45</v>
      </c>
      <c r="BU902" s="312">
        <v>0.26400000000000001</v>
      </c>
      <c r="BV902" s="372">
        <v>0.1056</v>
      </c>
      <c r="BW902" s="369"/>
      <c r="BX902" s="312"/>
      <c r="BY902" s="370"/>
      <c r="BZ902" s="370"/>
      <c r="CA902" s="370"/>
      <c r="CB902" s="312"/>
      <c r="CC902" s="312"/>
      <c r="CD902" s="308"/>
      <c r="CE902" s="312"/>
      <c r="CF902" s="312"/>
      <c r="CG902" s="312"/>
      <c r="CH902" s="312"/>
      <c r="CI902" s="384"/>
      <c r="CJ902" s="312"/>
      <c r="CK902" s="372"/>
      <c r="CL902" s="369"/>
      <c r="CM902" s="312"/>
      <c r="CN902" s="370"/>
      <c r="CO902" s="370"/>
      <c r="CP902" s="370"/>
      <c r="CQ902" s="312"/>
      <c r="CR902" s="312"/>
      <c r="CS902" s="308"/>
      <c r="CT902" s="312"/>
      <c r="CU902" s="312"/>
      <c r="CV902" s="312"/>
      <c r="CW902" s="312"/>
      <c r="CX902" s="384"/>
      <c r="CY902" s="312"/>
      <c r="CZ902" s="372"/>
    </row>
    <row r="903" spans="1:104" s="1" customFormat="1" hidden="1">
      <c r="A903" s="270">
        <v>45462</v>
      </c>
      <c r="B903" s="380"/>
      <c r="C903" s="381"/>
      <c r="D903" s="382"/>
      <c r="E903" s="382"/>
      <c r="F903" s="382"/>
      <c r="G903" s="312"/>
      <c r="H903" s="308"/>
      <c r="I903" s="308"/>
      <c r="J903" s="308"/>
      <c r="K903" s="308"/>
      <c r="L903" s="308"/>
      <c r="M903" s="371"/>
      <c r="N903" s="371"/>
      <c r="O903" s="312"/>
      <c r="P903" s="383"/>
      <c r="Q903" s="369">
        <v>11.8</v>
      </c>
      <c r="R903" s="312"/>
      <c r="S903" s="370">
        <v>0.177984</v>
      </c>
      <c r="T903" s="370">
        <v>2.8782199999999998</v>
      </c>
      <c r="U903" s="370"/>
      <c r="V903" s="312">
        <f>_xll.SRS1Splines.Functions25.Linear_Interp(V_NK3!$P$8:$P$32,V_NK3!$R$8:$R$32,AC903)</f>
        <v>152.604467440001</v>
      </c>
      <c r="W903" s="312">
        <f>(V903/V_NK3!$R$28)*100</f>
        <v>28.148164353124557</v>
      </c>
      <c r="X903" s="308">
        <f>V903-V_NK3!$R$8</f>
        <v>96.025815440000997</v>
      </c>
      <c r="Y903" s="308">
        <f>IFERROR((V903 - V_NK3!$V$10) / (V_NK3!$V$9- V_NK3!$V$10) * 100, 0)</f>
        <v>19.775957091251797</v>
      </c>
      <c r="Z903" s="308">
        <v>541.79999999999995</v>
      </c>
      <c r="AA903" s="308">
        <v>521</v>
      </c>
      <c r="AB903" s="312">
        <v>528.62</v>
      </c>
      <c r="AC903" s="371">
        <v>527.58000000000004</v>
      </c>
      <c r="AD903" s="308">
        <v>0.72</v>
      </c>
      <c r="AE903" s="372">
        <v>0.62570000000000003</v>
      </c>
      <c r="AF903" s="373">
        <v>16.2</v>
      </c>
      <c r="AG903" s="312"/>
      <c r="AH903" s="370">
        <v>2.6491327200000003</v>
      </c>
      <c r="AI903" s="370">
        <v>3.0372300000000001</v>
      </c>
      <c r="AJ903" s="370"/>
      <c r="AK903" s="312">
        <f>_xll.SRS1Splines.Functions25.Linear_Interp(V_NK2!$R$10:$R$21,V_NK2!$T$10:$T$21,AR903)</f>
        <v>60.041714285743701</v>
      </c>
      <c r="AL903" s="312">
        <f>(AK903/V_NK2!$T$18)*100</f>
        <v>84.092036814767084</v>
      </c>
      <c r="AM903" s="308">
        <f>AK903-V_NK2!$T$11</f>
        <v>19.221714285715905</v>
      </c>
      <c r="AN903" s="308">
        <f>IFERROR((AK903 - V_NK2!$X$12) / (V_NK2!$X$11- V_NK2!$X$12) * 100, 0)</f>
        <v>62.857142857151239</v>
      </c>
      <c r="AO903" s="308">
        <v>427</v>
      </c>
      <c r="AP903" s="308">
        <v>420</v>
      </c>
      <c r="AQ903" s="308">
        <v>424.36</v>
      </c>
      <c r="AR903" s="371">
        <v>424.4</v>
      </c>
      <c r="AS903" s="312">
        <v>0.78200000000000003</v>
      </c>
      <c r="AT903" s="372">
        <v>0.7</v>
      </c>
      <c r="AU903" s="369"/>
      <c r="AV903" s="312"/>
      <c r="AW903" s="370">
        <v>1.76197811</v>
      </c>
      <c r="AX903" s="370">
        <v>1.3406818199999999</v>
      </c>
      <c r="AY903" s="370"/>
      <c r="AZ903" s="312">
        <f>_xll.SRS1Splines.Functions25.Linear_Interp(V_NNG3A!$H$4:$H$12,V_NNG3A!$I$4:$I$12,BF903)</f>
        <v>11.325062068965501</v>
      </c>
      <c r="BA903" s="312">
        <f>(AZ903/V_NNG3A!$I$8)*100</f>
        <v>81.76940121996752</v>
      </c>
      <c r="BB903" s="308">
        <f>_xll.SRS1Splines.Functions25.Linear_Interp(V_NNG3A!$H$4:$H$12,V_NNG3A!$J$4:$J$12,BF903)</f>
        <v>0.33747586206897201</v>
      </c>
      <c r="BC903" s="308">
        <f>IFERROR((AZ903-V_NNG3A!$J$20) / (V_NNG3A!$J$19-V_NNG3A!$J$20) * 100, 0)</f>
        <v>11.7899048307443</v>
      </c>
      <c r="BD903" s="308">
        <v>1050</v>
      </c>
      <c r="BE903" s="308">
        <v>1047</v>
      </c>
      <c r="BF903" s="374">
        <v>1047.8599999999999</v>
      </c>
      <c r="BG903" s="312">
        <v>0.17616000000000001</v>
      </c>
      <c r="BH903" s="372">
        <v>3.9E-2</v>
      </c>
      <c r="BI903" s="369"/>
      <c r="BJ903" s="312"/>
      <c r="BK903" s="370">
        <v>0.80618876244665705</v>
      </c>
      <c r="BL903" s="370">
        <v>0.8016887624466571</v>
      </c>
      <c r="BM903" s="370">
        <f t="shared" si="10"/>
        <v>4.4999999999999485E-3</v>
      </c>
      <c r="BN903" s="312">
        <f>_xll.SRS1Splines.Functions25.Linear_Interp(V_XNN1!$K$3:$K$8,V_XNN1!$L$3:$L$8,BT903)</f>
        <v>0.2046</v>
      </c>
      <c r="BO903" s="312">
        <f>(BN903/V_XNN1!$L$7)*100</f>
        <v>97.428571428571431</v>
      </c>
      <c r="BP903" s="312">
        <f>_xll.SRS1Splines.Functions25.Linear_Interp(V_XNN1!$K$3:$K$8,V_XNN1!$M$3:$M$8,BT903)</f>
        <v>4.8599999999999803E-2</v>
      </c>
      <c r="BQ903" s="308">
        <f>IFERROR((BN903 - V_XNN1!$M$16) / (V_XNN1!$M$15- V_XNN1!$M$16) * 100, 0)</f>
        <v>55.71030640668527</v>
      </c>
      <c r="BR903" s="308">
        <v>252</v>
      </c>
      <c r="BS903" s="308">
        <v>249</v>
      </c>
      <c r="BT903" s="374">
        <v>251.7</v>
      </c>
      <c r="BU903" s="312">
        <v>0.26400000000000001</v>
      </c>
      <c r="BV903" s="372">
        <v>0.13046000000000002</v>
      </c>
      <c r="BW903" s="369"/>
      <c r="BX903" s="312"/>
      <c r="BY903" s="370"/>
      <c r="BZ903" s="370"/>
      <c r="CA903" s="370"/>
      <c r="CB903" s="312"/>
      <c r="CC903" s="312"/>
      <c r="CD903" s="308"/>
      <c r="CE903" s="312"/>
      <c r="CF903" s="312"/>
      <c r="CG903" s="312"/>
      <c r="CH903" s="312"/>
      <c r="CI903" s="384"/>
      <c r="CJ903" s="312"/>
      <c r="CK903" s="372"/>
      <c r="CL903" s="369"/>
      <c r="CM903" s="312"/>
      <c r="CN903" s="370"/>
      <c r="CO903" s="370"/>
      <c r="CP903" s="370"/>
      <c r="CQ903" s="312"/>
      <c r="CR903" s="312"/>
      <c r="CS903" s="308"/>
      <c r="CT903" s="312"/>
      <c r="CU903" s="312"/>
      <c r="CV903" s="312"/>
      <c r="CW903" s="312"/>
      <c r="CX903" s="384"/>
      <c r="CY903" s="312"/>
      <c r="CZ903" s="372"/>
    </row>
    <row r="904" spans="1:104" s="1" customFormat="1" hidden="1">
      <c r="A904" s="270">
        <v>45463</v>
      </c>
      <c r="B904" s="380"/>
      <c r="C904" s="381"/>
      <c r="D904" s="382"/>
      <c r="E904" s="382"/>
      <c r="F904" s="382"/>
      <c r="G904" s="312"/>
      <c r="H904" s="308"/>
      <c r="I904" s="308"/>
      <c r="J904" s="308"/>
      <c r="K904" s="308"/>
      <c r="L904" s="308"/>
      <c r="M904" s="371"/>
      <c r="N904" s="371"/>
      <c r="O904" s="312"/>
      <c r="P904" s="383"/>
      <c r="Q904" s="369">
        <v>6.2</v>
      </c>
      <c r="R904" s="312"/>
      <c r="S904" s="370">
        <v>0.25315200000000004</v>
      </c>
      <c r="T904" s="370">
        <v>4.7839079999999994</v>
      </c>
      <c r="U904" s="370"/>
      <c r="V904" s="312">
        <f>_xll.SRS1Splines.Functions25.Linear_Interp(V_NK3!$P$8:$P$32,V_NK3!$R$8:$R$32,AC904)</f>
        <v>146.35812568</v>
      </c>
      <c r="W904" s="312">
        <f>(V904/V_NK3!$R$28)*100</f>
        <v>26.996015550302506</v>
      </c>
      <c r="X904" s="308">
        <f>V904-V_NK3!$R$8</f>
        <v>89.779473679999995</v>
      </c>
      <c r="Y904" s="308">
        <f>IFERROR((V904 - V_NK3!$V$10) / (V_NK3!$V$9- V_NK3!$V$10) * 100, 0)</f>
        <v>18.489559406868096</v>
      </c>
      <c r="Z904" s="308">
        <v>541.79999999999995</v>
      </c>
      <c r="AA904" s="308">
        <v>521</v>
      </c>
      <c r="AB904" s="312">
        <v>528.62</v>
      </c>
      <c r="AC904" s="371">
        <v>527.26</v>
      </c>
      <c r="AD904" s="308">
        <v>0.72</v>
      </c>
      <c r="AE904" s="372">
        <v>1.0399800000000001</v>
      </c>
      <c r="AF904" s="373">
        <v>0</v>
      </c>
      <c r="AG904" s="312"/>
      <c r="AH904" s="370">
        <v>4.3890573599999998</v>
      </c>
      <c r="AI904" s="370">
        <v>5.4741540000000004</v>
      </c>
      <c r="AJ904" s="370"/>
      <c r="AK904" s="312">
        <f>_xll.SRS1Splines.Functions25.Linear_Interp(V_NK2!$R$10:$R$21,V_NK2!$T$10:$T$21,AR904)</f>
        <v>59.342742857172297</v>
      </c>
      <c r="AL904" s="312">
        <f>(AK904/V_NK2!$T$18)*100</f>
        <v>83.113085234134871</v>
      </c>
      <c r="AM904" s="308">
        <f>AK904-V_NK2!$T$11</f>
        <v>18.5227428571445</v>
      </c>
      <c r="AN904" s="308">
        <f>IFERROR((AK904 - V_NK2!$X$12) / (V_NK2!$X$11- V_NK2!$X$12) * 100, 0)</f>
        <v>60.571428571436911</v>
      </c>
      <c r="AO904" s="308">
        <v>427</v>
      </c>
      <c r="AP904" s="308">
        <v>420</v>
      </c>
      <c r="AQ904" s="308">
        <v>424.36</v>
      </c>
      <c r="AR904" s="371">
        <v>424.24</v>
      </c>
      <c r="AS904" s="312">
        <v>0.78200000000000003</v>
      </c>
      <c r="AT904" s="372">
        <v>1.27</v>
      </c>
      <c r="AU904" s="369"/>
      <c r="AV904" s="312"/>
      <c r="AW904" s="370">
        <v>1.57094066</v>
      </c>
      <c r="AX904" s="370">
        <v>1.8417739900000001</v>
      </c>
      <c r="AY904" s="370"/>
      <c r="AZ904" s="312">
        <f>_xll.SRS1Splines.Functions25.Linear_Interp(V_NNG3A!$H$4:$H$12,V_NNG3A!$I$4:$I$12,BF904)</f>
        <v>11.289744827586199</v>
      </c>
      <c r="BA904" s="312">
        <f>(AZ904/V_NNG3A!$I$8)*100</f>
        <v>81.514403087264981</v>
      </c>
      <c r="BB904" s="308">
        <f>_xll.SRS1Splines.Functions25.Linear_Interp(V_NNG3A!$H$4:$H$12,V_NNG3A!$J$4:$J$12,BF904)</f>
        <v>0.30215862068968902</v>
      </c>
      <c r="BC904" s="308">
        <f>IFERROR((AZ904-V_NNG3A!$J$20) / (V_NNG3A!$J$19-V_NNG3A!$J$20) * 100, 0)</f>
        <v>10.556077581015682</v>
      </c>
      <c r="BD904" s="308">
        <v>1050</v>
      </c>
      <c r="BE904" s="308">
        <v>1047</v>
      </c>
      <c r="BF904" s="374">
        <v>1047.77</v>
      </c>
      <c r="BG904" s="312">
        <v>0.17616000000000001</v>
      </c>
      <c r="BH904" s="372">
        <v>5.4530000000000002E-2</v>
      </c>
      <c r="BI904" s="369"/>
      <c r="BJ904" s="312"/>
      <c r="BK904" s="370">
        <v>0.88135706970128003</v>
      </c>
      <c r="BL904" s="370">
        <v>0.87793706970127994</v>
      </c>
      <c r="BM904" s="370">
        <f t="shared" si="10"/>
        <v>3.4200000000000896E-3</v>
      </c>
      <c r="BN904" s="312">
        <f>_xll.SRS1Splines.Functions25.Linear_Interp(V_XNN1!$K$3:$K$8,V_XNN1!$L$3:$L$8,BT904)</f>
        <v>0.20802000000000001</v>
      </c>
      <c r="BO904" s="312">
        <f>(BN904/V_XNN1!$L$7)*100</f>
        <v>99.057142857142864</v>
      </c>
      <c r="BP904" s="312">
        <f>_xll.SRS1Splines.Functions25.Linear_Interp(V_XNN1!$K$3:$K$8,V_XNN1!$M$3:$M$8,BT904)</f>
        <v>5.2019999999999698E-2</v>
      </c>
      <c r="BQ904" s="308">
        <f>IFERROR((BN904 - V_XNN1!$M$16) / (V_XNN1!$M$15- V_XNN1!$M$16) * 100, 0)</f>
        <v>66.295264623955489</v>
      </c>
      <c r="BR904" s="308">
        <v>252</v>
      </c>
      <c r="BS904" s="308">
        <v>249</v>
      </c>
      <c r="BT904" s="374">
        <v>251.89</v>
      </c>
      <c r="BU904" s="312">
        <v>0.26400000000000001</v>
      </c>
      <c r="BV904" s="372">
        <v>0.14286799999999999</v>
      </c>
      <c r="BW904" s="369"/>
      <c r="BX904" s="312"/>
      <c r="BY904" s="370"/>
      <c r="BZ904" s="370"/>
      <c r="CA904" s="370"/>
      <c r="CB904" s="312"/>
      <c r="CC904" s="312"/>
      <c r="CD904" s="308"/>
      <c r="CE904" s="312"/>
      <c r="CF904" s="312"/>
      <c r="CG904" s="312"/>
      <c r="CH904" s="312"/>
      <c r="CI904" s="384"/>
      <c r="CJ904" s="312"/>
      <c r="CK904" s="372"/>
      <c r="CL904" s="369"/>
      <c r="CM904" s="312"/>
      <c r="CN904" s="370"/>
      <c r="CO904" s="370"/>
      <c r="CP904" s="370"/>
      <c r="CQ904" s="312"/>
      <c r="CR904" s="312"/>
      <c r="CS904" s="308"/>
      <c r="CT904" s="312"/>
      <c r="CU904" s="312"/>
      <c r="CV904" s="312"/>
      <c r="CW904" s="312"/>
      <c r="CX904" s="384"/>
      <c r="CY904" s="312"/>
      <c r="CZ904" s="372"/>
    </row>
    <row r="905" spans="1:104" s="1" customFormat="1" hidden="1">
      <c r="A905" s="270">
        <v>45464</v>
      </c>
      <c r="B905" s="380"/>
      <c r="C905" s="381"/>
      <c r="D905" s="382"/>
      <c r="E905" s="382"/>
      <c r="F905" s="382"/>
      <c r="G905" s="312"/>
      <c r="H905" s="308"/>
      <c r="I905" s="308"/>
      <c r="J905" s="308"/>
      <c r="K905" s="308"/>
      <c r="L905" s="308"/>
      <c r="M905" s="371"/>
      <c r="N905" s="371"/>
      <c r="O905" s="312"/>
      <c r="P905" s="383"/>
      <c r="Q905" s="369">
        <v>10.199999999999999</v>
      </c>
      <c r="R905" s="312"/>
      <c r="S905" s="370">
        <v>0.23846399999999998</v>
      </c>
      <c r="T905" s="370">
        <v>5.268838399999999</v>
      </c>
      <c r="U905" s="370"/>
      <c r="V905" s="312">
        <f>_xll.SRS1Splines.Functions25.Linear_Interp(V_NK3!$P$8:$P$32,V_NK3!$R$8:$R$32,AC905)</f>
        <v>139.431149</v>
      </c>
      <c r="W905" s="312">
        <f>(V905/V_NK3!$R$28)*100</f>
        <v>25.718322430764175</v>
      </c>
      <c r="X905" s="308">
        <f>V905-V_NK3!$R$8</f>
        <v>82.852497</v>
      </c>
      <c r="Y905" s="308">
        <f>IFERROR((V905 - V_NK3!$V$10) / (V_NK3!$V$9- V_NK3!$V$10) * 100, 0)</f>
        <v>17.062988927168554</v>
      </c>
      <c r="Z905" s="308">
        <v>541.79999999999995</v>
      </c>
      <c r="AA905" s="308">
        <v>521</v>
      </c>
      <c r="AB905" s="312">
        <v>528.62</v>
      </c>
      <c r="AC905" s="371">
        <v>526.9</v>
      </c>
      <c r="AD905" s="308">
        <v>0.72</v>
      </c>
      <c r="AE905" s="372">
        <v>1.0931199999999999</v>
      </c>
      <c r="AF905" s="373">
        <v>4.2</v>
      </c>
      <c r="AG905" s="312"/>
      <c r="AH905" s="370">
        <v>4.8206476799999995</v>
      </c>
      <c r="AI905" s="370">
        <v>5.8925160000000005</v>
      </c>
      <c r="AJ905" s="370"/>
      <c r="AK905" s="312">
        <f>_xll.SRS1Splines.Functions25.Linear_Interp(V_NK2!$R$10:$R$21,V_NK2!$T$10:$T$21,AR905)</f>
        <v>58.512714285743598</v>
      </c>
      <c r="AL905" s="312">
        <f>(AK905/V_NK2!$T$18)*100</f>
        <v>81.950580232133888</v>
      </c>
      <c r="AM905" s="308">
        <f>AK905-V_NK2!$T$11</f>
        <v>17.692714285715802</v>
      </c>
      <c r="AN905" s="308">
        <f>IFERROR((AK905 - V_NK2!$X$12) / (V_NK2!$X$11- V_NK2!$X$12) * 100, 0)</f>
        <v>57.857142857150656</v>
      </c>
      <c r="AO905" s="308">
        <v>427</v>
      </c>
      <c r="AP905" s="308">
        <v>420</v>
      </c>
      <c r="AQ905" s="308">
        <v>424.35</v>
      </c>
      <c r="AR905" s="371">
        <v>424.05</v>
      </c>
      <c r="AS905" s="312">
        <v>0.78200000000000003</v>
      </c>
      <c r="AT905" s="372">
        <v>1.36</v>
      </c>
      <c r="AU905" s="369"/>
      <c r="AV905" s="312"/>
      <c r="AW905" s="370">
        <v>1.2452024399999999</v>
      </c>
      <c r="AX905" s="370">
        <v>1.84705429</v>
      </c>
      <c r="AY905" s="370"/>
      <c r="AZ905" s="312">
        <f>_xll.SRS1Splines.Functions25.Linear_Interp(V_NNG3A!$H$4:$H$12,V_NNG3A!$I$4:$I$12,BF905)</f>
        <v>11.2112620689655</v>
      </c>
      <c r="BA905" s="312">
        <f>(AZ905/V_NNG3A!$I$8)*100</f>
        <v>80.947740570148014</v>
      </c>
      <c r="BB905" s="308">
        <f>_xll.SRS1Splines.Functions25.Linear_Interp(V_NNG3A!$H$4:$H$12,V_NNG3A!$J$4:$J$12,BF905)</f>
        <v>0.223675862068971</v>
      </c>
      <c r="BC905" s="308">
        <f>IFERROR((AZ905-V_NNG3A!$J$20) / (V_NNG3A!$J$19-V_NNG3A!$J$20) * 100, 0)</f>
        <v>7.8142392482843821</v>
      </c>
      <c r="BD905" s="308">
        <v>1050</v>
      </c>
      <c r="BE905" s="308">
        <v>1047</v>
      </c>
      <c r="BF905" s="374">
        <v>1047.57</v>
      </c>
      <c r="BG905" s="312">
        <v>0.17616000000000001</v>
      </c>
      <c r="BH905" s="372">
        <v>5.3960000000000001E-2</v>
      </c>
      <c r="BI905" s="369"/>
      <c r="BJ905" s="312"/>
      <c r="BK905" s="370">
        <v>0.91450702702702702</v>
      </c>
      <c r="BL905" s="370">
        <v>0.89902702702702697</v>
      </c>
      <c r="BM905" s="370">
        <f t="shared" si="10"/>
        <v>1.5480000000000049E-2</v>
      </c>
      <c r="BN905" s="312">
        <f>_xll.SRS1Splines.Functions25.Linear_Interp(V_XNN1!$K$3:$K$8,V_XNN1!$L$3:$L$8,BT905)</f>
        <v>0.22336500000000001</v>
      </c>
      <c r="BO905" s="312">
        <f>(BN905/V_XNN1!$L$7)*100</f>
        <v>106.36428571428571</v>
      </c>
      <c r="BP905" s="312">
        <f>_xll.SRS1Splines.Functions25.Linear_Interp(V_XNN1!$K$3:$K$8,V_XNN1!$M$3:$M$8,BT905)</f>
        <v>6.7364999999999994E-2</v>
      </c>
      <c r="BQ905" s="308">
        <f>IFERROR((BN905 - V_XNN1!$M$16) / (V_XNN1!$M$15- V_XNN1!$M$16) * 100, 0)</f>
        <v>113.78830083565464</v>
      </c>
      <c r="BR905" s="308">
        <v>252</v>
      </c>
      <c r="BS905" s="308">
        <v>249</v>
      </c>
      <c r="BT905" s="374">
        <v>252.75</v>
      </c>
      <c r="BU905" s="312">
        <v>0.26400000000000001</v>
      </c>
      <c r="BV905" s="372">
        <v>0.14630000000000001</v>
      </c>
      <c r="BW905" s="369"/>
      <c r="BX905" s="312"/>
      <c r="BY905" s="370"/>
      <c r="BZ905" s="370"/>
      <c r="CA905" s="370"/>
      <c r="CB905" s="312"/>
      <c r="CC905" s="312"/>
      <c r="CD905" s="308"/>
      <c r="CE905" s="312"/>
      <c r="CF905" s="312"/>
      <c r="CG905" s="312"/>
      <c r="CH905" s="312"/>
      <c r="CI905" s="384"/>
      <c r="CJ905" s="312"/>
      <c r="CK905" s="372"/>
      <c r="CL905" s="369"/>
      <c r="CM905" s="312"/>
      <c r="CN905" s="370"/>
      <c r="CO905" s="370"/>
      <c r="CP905" s="370"/>
      <c r="CQ905" s="312"/>
      <c r="CR905" s="312"/>
      <c r="CS905" s="308"/>
      <c r="CT905" s="312"/>
      <c r="CU905" s="312"/>
      <c r="CV905" s="312"/>
      <c r="CW905" s="312"/>
      <c r="CX905" s="384"/>
      <c r="CY905" s="312"/>
      <c r="CZ905" s="372"/>
    </row>
    <row r="906" spans="1:104" s="1" customFormat="1" hidden="1">
      <c r="A906" s="270">
        <v>45465</v>
      </c>
      <c r="B906" s="380"/>
      <c r="C906" s="381"/>
      <c r="D906" s="382"/>
      <c r="E906" s="382"/>
      <c r="F906" s="382"/>
      <c r="G906" s="312"/>
      <c r="H906" s="308"/>
      <c r="I906" s="308"/>
      <c r="J906" s="308"/>
      <c r="K906" s="308"/>
      <c r="L906" s="308"/>
      <c r="M906" s="371"/>
      <c r="N906" s="371"/>
      <c r="O906" s="312"/>
      <c r="P906" s="383"/>
      <c r="Q906" s="369">
        <v>9.1999999999999993</v>
      </c>
      <c r="R906" s="312"/>
      <c r="S906" s="370">
        <v>0.26092799999999999</v>
      </c>
      <c r="T906" s="370">
        <v>3.2089632000000003</v>
      </c>
      <c r="U906" s="370"/>
      <c r="V906" s="312">
        <f>_xll.SRS1Splines.Functions25.Linear_Interp(V_NK3!$P$8:$P$32,V_NK3!$R$8:$R$32,AC906)</f>
        <v>136.4682306</v>
      </c>
      <c r="W906" s="312">
        <f>(V906/V_NK3!$R$28)*100</f>
        <v>25.171806883171261</v>
      </c>
      <c r="X906" s="308">
        <f>V906-V_NK3!$R$8</f>
        <v>79.889578599999993</v>
      </c>
      <c r="Y906" s="308">
        <f>IFERROR((V906 - V_NK3!$V$10) / (V_NK3!$V$9- V_NK3!$V$10) * 100, 0)</f>
        <v>16.45279314934783</v>
      </c>
      <c r="Z906" s="308">
        <v>541.79999999999995</v>
      </c>
      <c r="AA906" s="308">
        <v>521</v>
      </c>
      <c r="AB906" s="312">
        <v>527.30999999999995</v>
      </c>
      <c r="AC906" s="371">
        <v>526.74</v>
      </c>
      <c r="AD906" s="308">
        <v>0.72</v>
      </c>
      <c r="AE906" s="372">
        <v>0.66576000000000002</v>
      </c>
      <c r="AF906" s="373">
        <v>16.2</v>
      </c>
      <c r="AG906" s="312"/>
      <c r="AH906" s="370">
        <v>3.0562951085714634</v>
      </c>
      <c r="AI906" s="370">
        <v>3.5956200000000003</v>
      </c>
      <c r="AJ906" s="370"/>
      <c r="AK906" s="312">
        <f>_xll.SRS1Splines.Functions25.Linear_Interp(V_NK2!$R$10:$R$21,V_NK2!$T$10:$T$21,AR906)</f>
        <v>58.294285714315002</v>
      </c>
      <c r="AL906" s="312">
        <f>(AK906/V_NK2!$T$18)*100</f>
        <v>81.644657863186282</v>
      </c>
      <c r="AM906" s="308">
        <f>AK906-V_NK2!$T$11</f>
        <v>17.474285714287205</v>
      </c>
      <c r="AN906" s="308">
        <f>IFERROR((AK906 - V_NK2!$X$12) / (V_NK2!$X$11- V_NK2!$X$12) * 100, 0)</f>
        <v>57.14285714286482</v>
      </c>
      <c r="AO906" s="308">
        <v>427</v>
      </c>
      <c r="AP906" s="308">
        <v>420</v>
      </c>
      <c r="AQ906" s="308">
        <v>424.32</v>
      </c>
      <c r="AR906" s="371">
        <v>424</v>
      </c>
      <c r="AS906" s="312">
        <v>0.78200000000000003</v>
      </c>
      <c r="AT906" s="372">
        <v>0.83</v>
      </c>
      <c r="AU906" s="369"/>
      <c r="AV906" s="312"/>
      <c r="AW906" s="370">
        <v>1.3362295900000001</v>
      </c>
      <c r="AX906" s="370">
        <v>1.39641477</v>
      </c>
      <c r="AY906" s="370"/>
      <c r="AZ906" s="312">
        <f>_xll.SRS1Splines.Functions25.Linear_Interp(V_NNG3A!$H$4:$H$12,V_NNG3A!$I$4:$I$12,BF906)</f>
        <v>11.203413793103399</v>
      </c>
      <c r="BA906" s="312">
        <f>(AZ906/V_NNG3A!$I$8)*100</f>
        <v>80.891074318436097</v>
      </c>
      <c r="BB906" s="308">
        <f>_xll.SRS1Splines.Functions25.Linear_Interp(V_NNG3A!$H$4:$H$12,V_NNG3A!$J$4:$J$12,BF906)</f>
        <v>0.21582758620690801</v>
      </c>
      <c r="BC906" s="308">
        <f>IFERROR((AZ906-V_NNG3A!$J$20) / (V_NNG3A!$J$19-V_NNG3A!$J$20) * 100, 0)</f>
        <v>7.5400554150101913</v>
      </c>
      <c r="BD906" s="308">
        <v>1050</v>
      </c>
      <c r="BE906" s="308">
        <v>1047</v>
      </c>
      <c r="BF906" s="374">
        <v>1047.55</v>
      </c>
      <c r="BG906" s="312">
        <v>0.17616000000000001</v>
      </c>
      <c r="BH906" s="372">
        <v>4.054E-2</v>
      </c>
      <c r="BI906" s="369"/>
      <c r="BJ906" s="312"/>
      <c r="BK906" s="370">
        <v>3.0600965007112397</v>
      </c>
      <c r="BL906" s="370">
        <v>2.0144965007112403</v>
      </c>
      <c r="BM906" s="370">
        <f t="shared" si="10"/>
        <v>1.0455999999999994</v>
      </c>
      <c r="BN906" s="312">
        <f>_xll.SRS1Splines.Functions25.Linear_Interp(V_XNN1!$K$3:$K$8,V_XNN1!$L$3:$L$8,BT906)</f>
        <v>0.22336500000000001</v>
      </c>
      <c r="BO906" s="312">
        <f>(BN906/V_XNN1!$L$7)*100</f>
        <v>106.36428571428571</v>
      </c>
      <c r="BP906" s="312">
        <f>_xll.SRS1Splines.Functions25.Linear_Interp(V_XNN1!$K$3:$K$8,V_XNN1!$M$3:$M$8,BT906)</f>
        <v>6.7364999999999994E-2</v>
      </c>
      <c r="BQ906" s="308">
        <f>IFERROR((BN906 - V_XNN1!$M$16) / (V_XNN1!$M$15- V_XNN1!$M$16) * 100, 0)</f>
        <v>113.78830083565464</v>
      </c>
      <c r="BR906" s="308">
        <v>252</v>
      </c>
      <c r="BS906" s="308">
        <v>249</v>
      </c>
      <c r="BT906" s="374">
        <v>252.75</v>
      </c>
      <c r="BU906" s="312">
        <v>0.26400000000000001</v>
      </c>
      <c r="BV906" s="372">
        <v>0.327822</v>
      </c>
      <c r="BW906" s="369"/>
      <c r="BX906" s="312"/>
      <c r="BY906" s="370"/>
      <c r="BZ906" s="370"/>
      <c r="CA906" s="370"/>
      <c r="CB906" s="312"/>
      <c r="CC906" s="312"/>
      <c r="CD906" s="308"/>
      <c r="CE906" s="312"/>
      <c r="CF906" s="312"/>
      <c r="CG906" s="312"/>
      <c r="CH906" s="312"/>
      <c r="CI906" s="384"/>
      <c r="CJ906" s="312"/>
      <c r="CK906" s="372"/>
      <c r="CL906" s="369"/>
      <c r="CM906" s="312"/>
      <c r="CN906" s="370"/>
      <c r="CO906" s="370"/>
      <c r="CP906" s="370"/>
      <c r="CQ906" s="312"/>
      <c r="CR906" s="312"/>
      <c r="CS906" s="308"/>
      <c r="CT906" s="312"/>
      <c r="CU906" s="312"/>
      <c r="CV906" s="312"/>
      <c r="CW906" s="312"/>
      <c r="CX906" s="384"/>
      <c r="CY906" s="312"/>
      <c r="CZ906" s="372"/>
    </row>
    <row r="907" spans="1:104" s="1" customFormat="1" hidden="1">
      <c r="A907" s="270">
        <v>45466</v>
      </c>
      <c r="B907" s="380"/>
      <c r="C907" s="381"/>
      <c r="D907" s="382"/>
      <c r="E907" s="382"/>
      <c r="F907" s="382"/>
      <c r="G907" s="312"/>
      <c r="H907" s="308"/>
      <c r="I907" s="308"/>
      <c r="J907" s="308"/>
      <c r="K907" s="308"/>
      <c r="L907" s="308"/>
      <c r="M907" s="371"/>
      <c r="N907" s="371"/>
      <c r="O907" s="312"/>
      <c r="P907" s="383"/>
      <c r="Q907" s="369">
        <v>22.4</v>
      </c>
      <c r="R907" s="312"/>
      <c r="S907" s="370">
        <v>1.1370098165138247</v>
      </c>
      <c r="T907" s="370">
        <v>2.9888338000000001</v>
      </c>
      <c r="U907" s="370"/>
      <c r="V907" s="312">
        <f>_xll.SRS1Splines.Functions25.Linear_Interp(V_NK3!$P$8:$P$32,V_NK3!$R$8:$R$32,AC907)</f>
        <v>134.6164066</v>
      </c>
      <c r="W907" s="312">
        <f>(V907/V_NK3!$R$28)*100</f>
        <v>24.830234665925691</v>
      </c>
      <c r="X907" s="308">
        <f>V907-V_NK3!$R$8</f>
        <v>78.0377546</v>
      </c>
      <c r="Y907" s="308">
        <f>IFERROR((V907 - V_NK3!$V$10) / (V_NK3!$V$9- V_NK3!$V$10) * 100, 0)</f>
        <v>16.071420788209881</v>
      </c>
      <c r="Z907" s="308">
        <v>541.79999999999995</v>
      </c>
      <c r="AA907" s="308">
        <v>521</v>
      </c>
      <c r="AB907" s="312">
        <v>527.30999999999995</v>
      </c>
      <c r="AC907" s="371">
        <v>526.64</v>
      </c>
      <c r="AD907" s="308">
        <v>0.72</v>
      </c>
      <c r="AE907" s="372">
        <v>0.62009000000000003</v>
      </c>
      <c r="AF907" s="373">
        <v>23.8</v>
      </c>
      <c r="AG907" s="312"/>
      <c r="AH907" s="370">
        <v>3.3641103342856122</v>
      </c>
      <c r="AI907" s="370">
        <v>3.6193080000000002</v>
      </c>
      <c r="AJ907" s="370"/>
      <c r="AK907" s="312">
        <f>_xll.SRS1Splines.Functions25.Linear_Interp(V_NK2!$R$10:$R$21,V_NK2!$T$10:$T$21,AR907)</f>
        <v>58.337971428600703</v>
      </c>
      <c r="AL907" s="312">
        <f>(AK907/V_NK2!$T$18)*100</f>
        <v>81.705842336975763</v>
      </c>
      <c r="AM907" s="308">
        <f>AK907-V_NK2!$T$11</f>
        <v>17.517971428572906</v>
      </c>
      <c r="AN907" s="308">
        <f>IFERROR((AK907 - V_NK2!$X$12) / (V_NK2!$X$11- V_NK2!$X$12) * 100, 0)</f>
        <v>57.285714285721937</v>
      </c>
      <c r="AO907" s="308">
        <v>427</v>
      </c>
      <c r="AP907" s="308">
        <v>420</v>
      </c>
      <c r="AQ907" s="308">
        <v>424.28</v>
      </c>
      <c r="AR907" s="371">
        <v>424.01</v>
      </c>
      <c r="AS907" s="312">
        <v>0.78200000000000003</v>
      </c>
      <c r="AT907" s="372">
        <v>0.84</v>
      </c>
      <c r="AU907" s="369"/>
      <c r="AV907" s="312"/>
      <c r="AW907" s="370">
        <v>2.7703768900000001</v>
      </c>
      <c r="AX907" s="370">
        <v>1.5967657799999999</v>
      </c>
      <c r="AY907" s="370"/>
      <c r="AZ907" s="312">
        <f>_xll.SRS1Splines.Functions25.Linear_Interp(V_NNG3A!$H$4:$H$12,V_NNG3A!$I$4:$I$12,BF907)</f>
        <v>11.356455172413799</v>
      </c>
      <c r="BA907" s="312">
        <f>(AZ907/V_NNG3A!$I$8)*100</f>
        <v>81.996066226814435</v>
      </c>
      <c r="BB907" s="308">
        <f>_xll.SRS1Splines.Functions25.Linear_Interp(V_NNG3A!$H$4:$H$12,V_NNG3A!$J$4:$J$12,BF907)</f>
        <v>0.36886896551731202</v>
      </c>
      <c r="BC907" s="308">
        <f>IFERROR((AZ907-V_NNG3A!$J$20) / (V_NNG3A!$J$19-V_NNG3A!$J$20) * 100, 0)</f>
        <v>12.886640163837464</v>
      </c>
      <c r="BD907" s="308">
        <v>1050</v>
      </c>
      <c r="BE907" s="308">
        <v>1047</v>
      </c>
      <c r="BF907" s="374">
        <v>1047.94</v>
      </c>
      <c r="BG907" s="312">
        <v>0.17616000000000001</v>
      </c>
      <c r="BH907" s="372">
        <v>4.6519999999999999E-2</v>
      </c>
      <c r="BI907" s="369"/>
      <c r="BJ907" s="312"/>
      <c r="BK907" s="370">
        <v>4.0188170981507803</v>
      </c>
      <c r="BL907" s="370">
        <v>2.0993970981507801</v>
      </c>
      <c r="BM907" s="370">
        <f t="shared" si="10"/>
        <v>1.9194200000000001</v>
      </c>
      <c r="BN907" s="312">
        <f>_xll.SRS1Splines.Functions25.Linear_Interp(V_XNN1!$K$3:$K$8,V_XNN1!$L$3:$L$8,BT907)</f>
        <v>0.22336500000000001</v>
      </c>
      <c r="BO907" s="312">
        <f>(BN907/V_XNN1!$L$7)*100</f>
        <v>106.36428571428571</v>
      </c>
      <c r="BP907" s="312">
        <f>_xll.SRS1Splines.Functions25.Linear_Interp(V_XNN1!$K$3:$K$8,V_XNN1!$M$3:$M$8,BT907)</f>
        <v>6.7364999999999994E-2</v>
      </c>
      <c r="BQ907" s="308">
        <f>IFERROR((BN907 - V_XNN1!$M$16) / (V_XNN1!$M$15- V_XNN1!$M$16) * 100, 0)</f>
        <v>113.78830083565464</v>
      </c>
      <c r="BR907" s="308">
        <v>252</v>
      </c>
      <c r="BS907" s="308">
        <v>249</v>
      </c>
      <c r="BT907" s="374">
        <v>252.75</v>
      </c>
      <c r="BU907" s="312">
        <v>0.26400000000000001</v>
      </c>
      <c r="BV907" s="372">
        <v>0.341638</v>
      </c>
      <c r="BW907" s="369"/>
      <c r="BX907" s="312"/>
      <c r="BY907" s="370"/>
      <c r="BZ907" s="370"/>
      <c r="CA907" s="370"/>
      <c r="CB907" s="312"/>
      <c r="CC907" s="312"/>
      <c r="CD907" s="308"/>
      <c r="CE907" s="312"/>
      <c r="CF907" s="312"/>
      <c r="CG907" s="312"/>
      <c r="CH907" s="312"/>
      <c r="CI907" s="384"/>
      <c r="CJ907" s="312"/>
      <c r="CK907" s="372"/>
      <c r="CL907" s="369"/>
      <c r="CM907" s="312"/>
      <c r="CN907" s="370"/>
      <c r="CO907" s="370"/>
      <c r="CP907" s="370"/>
      <c r="CQ907" s="312"/>
      <c r="CR907" s="312"/>
      <c r="CS907" s="308"/>
      <c r="CT907" s="312"/>
      <c r="CU907" s="312"/>
      <c r="CV907" s="312"/>
      <c r="CW907" s="312"/>
      <c r="CX907" s="384"/>
      <c r="CY907" s="312"/>
      <c r="CZ907" s="372"/>
    </row>
    <row r="908" spans="1:104" s="1" customFormat="1" hidden="1">
      <c r="A908" s="270">
        <v>45467</v>
      </c>
      <c r="B908" s="380"/>
      <c r="C908" s="381"/>
      <c r="D908" s="382"/>
      <c r="E908" s="382"/>
      <c r="F908" s="382"/>
      <c r="G908" s="312"/>
      <c r="H908" s="308"/>
      <c r="I908" s="308"/>
      <c r="J908" s="308"/>
      <c r="K908" s="308"/>
      <c r="L908" s="308"/>
      <c r="M908" s="371"/>
      <c r="N908" s="371"/>
      <c r="O908" s="312"/>
      <c r="P908" s="383"/>
      <c r="Q908" s="369">
        <v>13.2</v>
      </c>
      <c r="R908" s="312"/>
      <c r="S908" s="370">
        <v>0.31190400000000001</v>
      </c>
      <c r="T908" s="370">
        <v>1.968488</v>
      </c>
      <c r="U908" s="370"/>
      <c r="V908" s="312">
        <f>_xll.SRS1Splines.Functions25.Linear_Interp(V_NK3!$P$8:$P$32,V_NK3!$R$8:$R$32,AC908)</f>
        <v>134.6164066</v>
      </c>
      <c r="W908" s="312">
        <f>(V908/V_NK3!$R$28)*100</f>
        <v>24.830234665925691</v>
      </c>
      <c r="X908" s="308">
        <f>V908-V_NK3!$R$8</f>
        <v>78.0377546</v>
      </c>
      <c r="Y908" s="308">
        <f>IFERROR((V908 - V_NK3!$V$10) / (V_NK3!$V$9- V_NK3!$V$10) * 100, 0)</f>
        <v>16.071420788209881</v>
      </c>
      <c r="Z908" s="308">
        <v>541.79999999999995</v>
      </c>
      <c r="AA908" s="308">
        <v>521</v>
      </c>
      <c r="AB908" s="312">
        <v>527.30999999999995</v>
      </c>
      <c r="AC908" s="371">
        <v>526.64</v>
      </c>
      <c r="AD908" s="308">
        <v>0.72</v>
      </c>
      <c r="AE908" s="372">
        <v>0.40839999999999999</v>
      </c>
      <c r="AF908" s="373">
        <v>49.8</v>
      </c>
      <c r="AG908" s="312"/>
      <c r="AH908" s="370">
        <v>2.3104480571429256</v>
      </c>
      <c r="AI908" s="370">
        <v>2.332554</v>
      </c>
      <c r="AJ908" s="370"/>
      <c r="AK908" s="312">
        <f>_xll.SRS1Splines.Functions25.Linear_Interp(V_NK2!$R$10:$R$21,V_NK2!$T$10:$T$21,AR908)</f>
        <v>58.512714285743598</v>
      </c>
      <c r="AL908" s="312">
        <f>(AK908/V_NK2!$T$18)*100</f>
        <v>81.950580232133888</v>
      </c>
      <c r="AM908" s="308">
        <f>AK908-V_NK2!$T$11</f>
        <v>17.692714285715802</v>
      </c>
      <c r="AN908" s="308">
        <f>IFERROR((AK908 - V_NK2!$X$12) / (V_NK2!$X$11- V_NK2!$X$12) * 100, 0)</f>
        <v>57.857142857150656</v>
      </c>
      <c r="AO908" s="308">
        <v>427</v>
      </c>
      <c r="AP908" s="308">
        <v>420</v>
      </c>
      <c r="AQ908" s="308">
        <v>424.05</v>
      </c>
      <c r="AR908" s="371">
        <v>424.05</v>
      </c>
      <c r="AS908" s="312">
        <v>0.78200000000000003</v>
      </c>
      <c r="AT908" s="372">
        <v>0.54</v>
      </c>
      <c r="AU908" s="369"/>
      <c r="AV908" s="312"/>
      <c r="AW908" s="370">
        <v>9.7186443600000008</v>
      </c>
      <c r="AX908" s="370">
        <v>6.2579962099999999</v>
      </c>
      <c r="AY908" s="370"/>
      <c r="AZ908" s="312">
        <f>_xll.SRS1Splines.Functions25.Linear_Interp(V_NNG3A!$H$4:$H$12,V_NNG3A!$I$4:$I$12,BF908)</f>
        <v>12.726149999999899</v>
      </c>
      <c r="BA908" s="312">
        <f>(AZ908/V_NNG3A!$I$8)*100</f>
        <v>91.885559566786284</v>
      </c>
      <c r="BB908" s="308">
        <f>_xll.SRS1Splines.Functions25.Linear_Interp(V_NNG3A!$H$4:$H$12,V_NNG3A!$J$4:$J$12,BF908)</f>
        <v>1.7385637931034199</v>
      </c>
      <c r="BC908" s="308">
        <f>IFERROR((AZ908-V_NNG3A!$J$20) / (V_NNG3A!$J$19-V_NNG3A!$J$20) * 100, 0)</f>
        <v>60.737682206960208</v>
      </c>
      <c r="BD908" s="308">
        <v>1050</v>
      </c>
      <c r="BE908" s="308">
        <v>1047</v>
      </c>
      <c r="BF908" s="374">
        <v>1049.0899999999999</v>
      </c>
      <c r="BG908" s="312">
        <v>0.17616000000000001</v>
      </c>
      <c r="BH908" s="372">
        <v>0.18593999999999999</v>
      </c>
      <c r="BI908" s="369"/>
      <c r="BJ908" s="312"/>
      <c r="BK908" s="370">
        <v>5.7841146671408197</v>
      </c>
      <c r="BL908" s="370">
        <v>2.10331766714082</v>
      </c>
      <c r="BM908" s="370">
        <f t="shared" si="10"/>
        <v>3.6807969999999997</v>
      </c>
      <c r="BN908" s="312">
        <f>_xll.SRS1Splines.Functions25.Linear_Interp(V_XNN1!$K$3:$K$8,V_XNN1!$L$3:$L$8,BT908)</f>
        <v>0.22781999999999999</v>
      </c>
      <c r="BO908" s="312">
        <f>(BN908/V_XNN1!$L$7)*100</f>
        <v>108.48571428571429</v>
      </c>
      <c r="BP908" s="312">
        <f>_xll.SRS1Splines.Functions25.Linear_Interp(V_XNN1!$K$3:$K$8,V_XNN1!$M$3:$M$8,BT908)</f>
        <v>7.1819999999999995E-2</v>
      </c>
      <c r="BQ908" s="308">
        <f>IFERROR((BN908 - V_XNN1!$M$16) / (V_XNN1!$M$15- V_XNN1!$M$16) * 100, 0)</f>
        <v>127.57660167130919</v>
      </c>
      <c r="BR908" s="308">
        <v>252</v>
      </c>
      <c r="BS908" s="308">
        <v>249</v>
      </c>
      <c r="BT908" s="374">
        <v>253</v>
      </c>
      <c r="BU908" s="312">
        <v>0.26880000000000004</v>
      </c>
      <c r="BV908" s="372">
        <v>0.34227600000000002</v>
      </c>
      <c r="BW908" s="369"/>
      <c r="BX908" s="312"/>
      <c r="BY908" s="370"/>
      <c r="BZ908" s="370"/>
      <c r="CA908" s="370"/>
      <c r="CB908" s="312"/>
      <c r="CC908" s="312"/>
      <c r="CD908" s="308"/>
      <c r="CE908" s="312"/>
      <c r="CF908" s="312"/>
      <c r="CG908" s="312"/>
      <c r="CH908" s="312"/>
      <c r="CI908" s="384"/>
      <c r="CJ908" s="312"/>
      <c r="CK908" s="372"/>
      <c r="CL908" s="369"/>
      <c r="CM908" s="312"/>
      <c r="CN908" s="370"/>
      <c r="CO908" s="370"/>
      <c r="CP908" s="370"/>
      <c r="CQ908" s="312"/>
      <c r="CR908" s="312"/>
      <c r="CS908" s="308"/>
      <c r="CT908" s="312"/>
      <c r="CU908" s="312"/>
      <c r="CV908" s="312"/>
      <c r="CW908" s="312"/>
      <c r="CX908" s="384"/>
      <c r="CY908" s="312"/>
      <c r="CZ908" s="372"/>
    </row>
    <row r="909" spans="1:104" s="1" customFormat="1" hidden="1">
      <c r="A909" s="270">
        <v>45468</v>
      </c>
      <c r="B909" s="380"/>
      <c r="C909" s="381"/>
      <c r="D909" s="382"/>
      <c r="E909" s="382"/>
      <c r="F909" s="382"/>
      <c r="G909" s="312"/>
      <c r="H909" s="308"/>
      <c r="I909" s="308"/>
      <c r="J909" s="308"/>
      <c r="K909" s="308"/>
      <c r="L909" s="308"/>
      <c r="M909" s="371"/>
      <c r="N909" s="371"/>
      <c r="O909" s="312"/>
      <c r="P909" s="383"/>
      <c r="Q909" s="369">
        <v>4.2</v>
      </c>
      <c r="R909" s="312"/>
      <c r="S909" s="370">
        <v>0.30671999999999994</v>
      </c>
      <c r="T909" s="370">
        <v>4.2111858</v>
      </c>
      <c r="U909" s="370"/>
      <c r="V909" s="312">
        <f>_xll.SRS1Splines.Functions25.Linear_Interp(V_NK3!$P$8:$P$32,V_NK3!$R$8:$R$32,AC909)</f>
        <v>130.17202900000001</v>
      </c>
      <c r="W909" s="312">
        <f>(V909/V_NK3!$R$28)*100</f>
        <v>24.010461344536324</v>
      </c>
      <c r="X909" s="308">
        <f>V909-V_NK3!$R$8</f>
        <v>73.593377000000004</v>
      </c>
      <c r="Y909" s="308">
        <f>IFERROR((V909 - V_NK3!$V$10) / (V_NK3!$V$9- V_NK3!$V$10) * 100, 0)</f>
        <v>15.156127121478802</v>
      </c>
      <c r="Z909" s="308">
        <v>541.79999999999995</v>
      </c>
      <c r="AA909" s="308">
        <v>521</v>
      </c>
      <c r="AB909" s="312">
        <v>526.19000000000005</v>
      </c>
      <c r="AC909" s="371">
        <v>526.4</v>
      </c>
      <c r="AD909" s="308">
        <v>0.72</v>
      </c>
      <c r="AE909" s="372">
        <v>0.87369000000000008</v>
      </c>
      <c r="AF909" s="373">
        <v>18.8</v>
      </c>
      <c r="AG909" s="312"/>
      <c r="AH909" s="370">
        <v>3.9828277057143886</v>
      </c>
      <c r="AI909" s="370">
        <v>4.4476320000000014</v>
      </c>
      <c r="AJ909" s="370"/>
      <c r="AK909" s="312">
        <f>_xll.SRS1Splines.Functions25.Linear_Interp(V_NK2!$R$10:$R$21,V_NK2!$T$10:$T$21,AR909)</f>
        <v>58.469028571457997</v>
      </c>
      <c r="AL909" s="312">
        <f>(AK909/V_NK2!$T$18)*100</f>
        <v>81.889395758344534</v>
      </c>
      <c r="AM909" s="308">
        <f>AK909-V_NK2!$T$11</f>
        <v>17.6490285714302</v>
      </c>
      <c r="AN909" s="308">
        <f>IFERROR((AK909 - V_NK2!$X$12) / (V_NK2!$X$11- V_NK2!$X$12) * 100, 0)</f>
        <v>57.714285714293879</v>
      </c>
      <c r="AO909" s="308">
        <v>427</v>
      </c>
      <c r="AP909" s="308">
        <v>420</v>
      </c>
      <c r="AQ909" s="308">
        <v>424.08</v>
      </c>
      <c r="AR909" s="371">
        <v>424.04</v>
      </c>
      <c r="AS909" s="312">
        <v>0.78200000000000003</v>
      </c>
      <c r="AT909" s="372">
        <v>1.03</v>
      </c>
      <c r="AU909" s="369"/>
      <c r="AV909" s="312"/>
      <c r="AW909" s="370">
        <v>13.39774821</v>
      </c>
      <c r="AX909" s="370">
        <v>13.54821117</v>
      </c>
      <c r="AY909" s="370"/>
      <c r="AZ909" s="312">
        <f>_xll.SRS1Splines.Functions25.Linear_Interp(V_NNG3A!$H$4:$H$12,V_NNG3A!$I$4:$I$12,BF909)</f>
        <v>12.664400000000001</v>
      </c>
      <c r="BA909" s="312">
        <f>(AZ909/V_NNG3A!$I$8)*100</f>
        <v>91.439711191335746</v>
      </c>
      <c r="BB909" s="308">
        <f>_xll.SRS1Splines.Functions25.Linear_Interp(V_NNG3A!$H$4:$H$12,V_NNG3A!$J$4:$J$12,BF909)</f>
        <v>1.6768137931034699</v>
      </c>
      <c r="BC909" s="308">
        <f>IFERROR((AZ909-V_NNG3A!$J$20) / (V_NNG3A!$J$19-V_NNG3A!$J$20) * 100, 0)</f>
        <v>58.580411998555157</v>
      </c>
      <c r="BD909" s="308">
        <v>1050</v>
      </c>
      <c r="BE909" s="308">
        <v>1047</v>
      </c>
      <c r="BF909" s="374">
        <v>1049.04</v>
      </c>
      <c r="BG909" s="312">
        <v>0.17616000000000001</v>
      </c>
      <c r="BH909" s="372">
        <v>0.40659000000000001</v>
      </c>
      <c r="BI909" s="369"/>
      <c r="BJ909" s="312"/>
      <c r="BK909" s="370">
        <v>7.1872478264580399</v>
      </c>
      <c r="BL909" s="370">
        <v>2.1006138264580403</v>
      </c>
      <c r="BM909" s="370">
        <f t="shared" si="10"/>
        <v>5.0866340000000001</v>
      </c>
      <c r="BN909" s="312">
        <f>_xll.SRS1Splines.Functions25.Linear_Interp(V_XNN1!$K$3:$K$8,V_XNN1!$L$3:$L$8,BT909)</f>
        <v>0.22425600000000001</v>
      </c>
      <c r="BO909" s="312">
        <f>(BN909/V_XNN1!$L$7)*100</f>
        <v>106.78857142857143</v>
      </c>
      <c r="BP909" s="312">
        <f>_xll.SRS1Splines.Functions25.Linear_Interp(V_XNN1!$K$3:$K$8,V_XNN1!$M$3:$M$8,BT909)</f>
        <v>6.8256000000000205E-2</v>
      </c>
      <c r="BQ909" s="308">
        <f>IFERROR((BN909 - V_XNN1!$M$16) / (V_XNN1!$M$15- V_XNN1!$M$16) * 100, 0)</f>
        <v>116.54596100278556</v>
      </c>
      <c r="BR909" s="308">
        <v>252</v>
      </c>
      <c r="BS909" s="308">
        <v>249</v>
      </c>
      <c r="BT909" s="374">
        <v>252.8</v>
      </c>
      <c r="BU909" s="312">
        <v>0.26880000000000004</v>
      </c>
      <c r="BV909" s="372">
        <v>0.34183600000000003</v>
      </c>
      <c r="BW909" s="369"/>
      <c r="BX909" s="312"/>
      <c r="BY909" s="370"/>
      <c r="BZ909" s="370"/>
      <c r="CA909" s="370"/>
      <c r="CB909" s="312"/>
      <c r="CC909" s="312"/>
      <c r="CD909" s="308"/>
      <c r="CE909" s="312"/>
      <c r="CF909" s="312"/>
      <c r="CG909" s="312"/>
      <c r="CH909" s="312"/>
      <c r="CI909" s="384"/>
      <c r="CJ909" s="312"/>
      <c r="CK909" s="372"/>
      <c r="CL909" s="369"/>
      <c r="CM909" s="312"/>
      <c r="CN909" s="370"/>
      <c r="CO909" s="370"/>
      <c r="CP909" s="370"/>
      <c r="CQ909" s="312"/>
      <c r="CR909" s="312"/>
      <c r="CS909" s="308"/>
      <c r="CT909" s="312"/>
      <c r="CU909" s="312"/>
      <c r="CV909" s="312"/>
      <c r="CW909" s="312"/>
      <c r="CX909" s="384"/>
      <c r="CY909" s="312"/>
      <c r="CZ909" s="372"/>
    </row>
    <row r="910" spans="1:104" s="1" customFormat="1" hidden="1">
      <c r="A910" s="270">
        <v>45469</v>
      </c>
      <c r="B910" s="380"/>
      <c r="C910" s="381"/>
      <c r="D910" s="382"/>
      <c r="E910" s="382"/>
      <c r="F910" s="382"/>
      <c r="G910" s="312"/>
      <c r="H910" s="308"/>
      <c r="I910" s="308"/>
      <c r="J910" s="308"/>
      <c r="K910" s="308"/>
      <c r="L910" s="308"/>
      <c r="M910" s="371"/>
      <c r="N910" s="371"/>
      <c r="O910" s="312"/>
      <c r="P910" s="383"/>
      <c r="Q910" s="369">
        <v>3.2</v>
      </c>
      <c r="R910" s="312"/>
      <c r="S910" s="370">
        <v>0.28511999999999993</v>
      </c>
      <c r="T910" s="370">
        <v>4.7637988000000009</v>
      </c>
      <c r="U910" s="370"/>
      <c r="V910" s="312">
        <f>_xll.SRS1Splines.Functions25.Linear_Interp(V_NK3!$P$8:$P$32,V_NK3!$R$8:$R$32,AC910)</f>
        <v>124.616557</v>
      </c>
      <c r="W910" s="312">
        <f>(V910/V_NK3!$R$28)*100</f>
        <v>22.98574469279961</v>
      </c>
      <c r="X910" s="308">
        <f>V910-V_NK3!$R$8</f>
        <v>68.037904999999995</v>
      </c>
      <c r="Y910" s="308">
        <f>IFERROR((V910 - V_NK3!$V$10) / (V_NK3!$V$9- V_NK3!$V$10) * 100, 0)</f>
        <v>14.012010038064949</v>
      </c>
      <c r="Z910" s="308">
        <v>541.79999999999995</v>
      </c>
      <c r="AA910" s="308">
        <v>521</v>
      </c>
      <c r="AB910" s="312">
        <v>526.19000000000005</v>
      </c>
      <c r="AC910" s="371">
        <v>526.1</v>
      </c>
      <c r="AD910" s="308">
        <v>0.72</v>
      </c>
      <c r="AE910" s="372">
        <v>0.98834</v>
      </c>
      <c r="AF910" s="373">
        <v>15.6</v>
      </c>
      <c r="AG910" s="312"/>
      <c r="AH910" s="370">
        <v>4.3829936342858504</v>
      </c>
      <c r="AI910" s="370">
        <v>5.1214877999999997</v>
      </c>
      <c r="AJ910" s="370"/>
      <c r="AK910" s="312">
        <f>_xll.SRS1Splines.Functions25.Linear_Interp(V_NK2!$R$10:$R$21,V_NK2!$T$10:$T$21,AR910)</f>
        <v>58.206914285743601</v>
      </c>
      <c r="AL910" s="312">
        <f>(AK910/V_NK2!$T$18)*100</f>
        <v>81.522288915607277</v>
      </c>
      <c r="AM910" s="308">
        <f>AK910-V_NK2!$T$11</f>
        <v>17.386914285715804</v>
      </c>
      <c r="AN910" s="308">
        <f>IFERROR((AK910 - V_NK2!$X$12) / (V_NK2!$X$11- V_NK2!$X$12) * 100, 0)</f>
        <v>56.857142857150613</v>
      </c>
      <c r="AO910" s="308">
        <v>427</v>
      </c>
      <c r="AP910" s="308">
        <v>420</v>
      </c>
      <c r="AQ910" s="308">
        <v>424.11</v>
      </c>
      <c r="AR910" s="371">
        <v>423.98</v>
      </c>
      <c r="AS910" s="312">
        <v>0.78200000000000003</v>
      </c>
      <c r="AT910" s="372">
        <v>1.1599999999999999</v>
      </c>
      <c r="AU910" s="369"/>
      <c r="AV910" s="312"/>
      <c r="AW910" s="370">
        <v>8.3149496000000003</v>
      </c>
      <c r="AX910" s="370">
        <v>9.9098570099999996</v>
      </c>
      <c r="AY910" s="370"/>
      <c r="AZ910" s="312">
        <f>_xll.SRS1Splines.Functions25.Linear_Interp(V_NNG3A!$H$4:$H$12,V_NNG3A!$I$4:$I$12,BF910)</f>
        <v>12.00985</v>
      </c>
      <c r="BA910" s="312">
        <f>(AZ910/V_NNG3A!$I$8)*100</f>
        <v>86.71371841155235</v>
      </c>
      <c r="BB910" s="308">
        <f>_xll.SRS1Splines.Functions25.Linear_Interp(V_NNG3A!$H$4:$H$12,V_NNG3A!$J$4:$J$12,BF910)</f>
        <v>1.0222637931034999</v>
      </c>
      <c r="BC910" s="308">
        <f>IFERROR((AZ910-V_NNG3A!$J$20) / (V_NNG3A!$J$19-V_NNG3A!$J$20) * 100, 0)</f>
        <v>35.713347789424127</v>
      </c>
      <c r="BD910" s="308">
        <v>1050</v>
      </c>
      <c r="BE910" s="308">
        <v>1047</v>
      </c>
      <c r="BF910" s="374">
        <v>1048.51</v>
      </c>
      <c r="BG910" s="312">
        <v>0.17616000000000001</v>
      </c>
      <c r="BH910" s="372">
        <v>0.30014999999999997</v>
      </c>
      <c r="BI910" s="369"/>
      <c r="BJ910" s="312"/>
      <c r="BK910" s="370">
        <v>5.0740791963015601</v>
      </c>
      <c r="BL910" s="370">
        <v>2.1079141963015702</v>
      </c>
      <c r="BM910" s="370">
        <f t="shared" si="10"/>
        <v>2.9661649999999899</v>
      </c>
      <c r="BN910" s="312">
        <f>_xll.SRS1Splines.Functions25.Linear_Interp(V_XNN1!$K$3:$K$8,V_XNN1!$L$3:$L$8,BT910)</f>
        <v>0.22425600000000001</v>
      </c>
      <c r="BO910" s="312">
        <f>(BN910/V_XNN1!$L$7)*100</f>
        <v>106.78857142857143</v>
      </c>
      <c r="BP910" s="312">
        <f>_xll.SRS1Splines.Functions25.Linear_Interp(V_XNN1!$K$3:$K$8,V_XNN1!$M$3:$M$8,BT910)</f>
        <v>6.8256000000000205E-2</v>
      </c>
      <c r="BQ910" s="308">
        <f>IFERROR((BN910 - V_XNN1!$M$16) / (V_XNN1!$M$15- V_XNN1!$M$16) * 100, 0)</f>
        <v>116.54596100278556</v>
      </c>
      <c r="BR910" s="308">
        <v>252</v>
      </c>
      <c r="BS910" s="308">
        <v>249</v>
      </c>
      <c r="BT910" s="374">
        <v>252.8</v>
      </c>
      <c r="BU910" s="312">
        <v>0.26880000000000004</v>
      </c>
      <c r="BV910" s="372">
        <v>0.343024</v>
      </c>
      <c r="BW910" s="369"/>
      <c r="BX910" s="312"/>
      <c r="BY910" s="370"/>
      <c r="BZ910" s="370"/>
      <c r="CA910" s="370"/>
      <c r="CB910" s="312"/>
      <c r="CC910" s="312"/>
      <c r="CD910" s="308"/>
      <c r="CE910" s="312"/>
      <c r="CF910" s="312"/>
      <c r="CG910" s="312"/>
      <c r="CH910" s="312"/>
      <c r="CI910" s="384"/>
      <c r="CJ910" s="312"/>
      <c r="CK910" s="372"/>
      <c r="CL910" s="369"/>
      <c r="CM910" s="312"/>
      <c r="CN910" s="370"/>
      <c r="CO910" s="370"/>
      <c r="CP910" s="370"/>
      <c r="CQ910" s="312"/>
      <c r="CR910" s="312"/>
      <c r="CS910" s="308"/>
      <c r="CT910" s="312"/>
      <c r="CU910" s="312"/>
      <c r="CV910" s="312"/>
      <c r="CW910" s="312"/>
      <c r="CX910" s="384"/>
      <c r="CY910" s="312"/>
      <c r="CZ910" s="372"/>
    </row>
    <row r="911" spans="1:104" s="1" customFormat="1" hidden="1">
      <c r="A911" s="270">
        <v>45470</v>
      </c>
      <c r="B911" s="380"/>
      <c r="C911" s="381"/>
      <c r="D911" s="382"/>
      <c r="E911" s="382"/>
      <c r="F911" s="382"/>
      <c r="G911" s="312"/>
      <c r="H911" s="308"/>
      <c r="I911" s="308"/>
      <c r="J911" s="308"/>
      <c r="K911" s="308"/>
      <c r="L911" s="308"/>
      <c r="M911" s="371"/>
      <c r="N911" s="371"/>
      <c r="O911" s="312"/>
      <c r="P911" s="383"/>
      <c r="Q911" s="369">
        <v>0.8</v>
      </c>
      <c r="R911" s="312"/>
      <c r="S911" s="370">
        <v>0.24451200000000001</v>
      </c>
      <c r="T911" s="370">
        <v>2.4532836000000002</v>
      </c>
      <c r="U911" s="370"/>
      <c r="V911" s="312">
        <f>_xll.SRS1Splines.Functions25.Linear_Interp(V_NK3!$P$8:$P$32,V_NK3!$R$8:$R$32,AC911)</f>
        <v>122.59013389</v>
      </c>
      <c r="W911" s="312">
        <f>(V911/V_NK3!$R$28)*100</f>
        <v>22.611967360417935</v>
      </c>
      <c r="X911" s="308">
        <f>V911-V_NK3!$R$8</f>
        <v>66.011481889999999</v>
      </c>
      <c r="Y911" s="308">
        <f>IFERROR((V911 - V_NK3!$V$10) / (V_NK3!$V$9- V_NK3!$V$10) * 100, 0)</f>
        <v>13.594680007713677</v>
      </c>
      <c r="Z911" s="308">
        <v>541.79999999999995</v>
      </c>
      <c r="AA911" s="308">
        <v>521</v>
      </c>
      <c r="AB911" s="312">
        <v>526.19000000000005</v>
      </c>
      <c r="AC911" s="371">
        <v>525.99</v>
      </c>
      <c r="AD911" s="308">
        <v>0.72</v>
      </c>
      <c r="AE911" s="372">
        <v>0.50897999999999999</v>
      </c>
      <c r="AF911" s="373">
        <v>5.2</v>
      </c>
      <c r="AG911" s="312"/>
      <c r="AH911" s="370">
        <v>2.5000722114282987</v>
      </c>
      <c r="AI911" s="370">
        <v>2.5269719999999993</v>
      </c>
      <c r="AJ911" s="370"/>
      <c r="AK911" s="312">
        <f>_xll.SRS1Splines.Functions25.Linear_Interp(V_NK2!$R$10:$R$21,V_NK2!$T$10:$T$21,AR911)</f>
        <v>58.425342857171998</v>
      </c>
      <c r="AL911" s="312">
        <f>(AK911/V_NK2!$T$18)*100</f>
        <v>81.828211284554612</v>
      </c>
      <c r="AM911" s="308">
        <f>AK911-V_NK2!$T$11</f>
        <v>17.605342857144201</v>
      </c>
      <c r="AN911" s="308">
        <f>IFERROR((AK911 - V_NK2!$X$12) / (V_NK2!$X$11- V_NK2!$X$12) * 100, 0)</f>
        <v>57.571428571435789</v>
      </c>
      <c r="AO911" s="308">
        <v>427</v>
      </c>
      <c r="AP911" s="308">
        <v>420</v>
      </c>
      <c r="AQ911" s="308">
        <v>424.15</v>
      </c>
      <c r="AR911" s="371">
        <v>424.03</v>
      </c>
      <c r="AS911" s="312">
        <v>0.78200000000000003</v>
      </c>
      <c r="AT911" s="372">
        <v>0.59</v>
      </c>
      <c r="AU911" s="369"/>
      <c r="AV911" s="312"/>
      <c r="AW911" s="370">
        <v>11.11866204</v>
      </c>
      <c r="AX911" s="370">
        <v>10.99829167</v>
      </c>
      <c r="AY911" s="370"/>
      <c r="AZ911" s="312">
        <f>_xll.SRS1Splines.Functions25.Linear_Interp(V_NNG3A!$H$4:$H$12,V_NNG3A!$I$4:$I$12,BF911)</f>
        <v>12.059249999999899</v>
      </c>
      <c r="BA911" s="312">
        <f>(AZ911/V_NNG3A!$I$8)*100</f>
        <v>87.070397111912641</v>
      </c>
      <c r="BB911" s="308">
        <f>_xll.SRS1Splines.Functions25.Linear_Interp(V_NNG3A!$H$4:$H$12,V_NNG3A!$J$4:$J$12,BF911)</f>
        <v>1.07166379310346</v>
      </c>
      <c r="BC911" s="308">
        <f>IFERROR((AZ911-V_NNG3A!$J$20) / (V_NNG3A!$J$19-V_NNG3A!$J$20) * 100, 0)</f>
        <v>37.439163956147468</v>
      </c>
      <c r="BD911" s="308">
        <v>1050</v>
      </c>
      <c r="BE911" s="308">
        <v>1047</v>
      </c>
      <c r="BF911" s="374">
        <v>1048.55</v>
      </c>
      <c r="BG911" s="312">
        <v>0.17616000000000001</v>
      </c>
      <c r="BH911" s="372">
        <v>0.32529999999999998</v>
      </c>
      <c r="BI911" s="369"/>
      <c r="BJ911" s="312"/>
      <c r="BK911" s="370">
        <v>3.2192744608819299</v>
      </c>
      <c r="BL911" s="370">
        <v>2.1102124608819297</v>
      </c>
      <c r="BM911" s="370">
        <f t="shared" si="10"/>
        <v>1.1090620000000002</v>
      </c>
      <c r="BN911" s="312">
        <f>_xll.SRS1Splines.Functions25.Linear_Interp(V_XNN1!$K$3:$K$8,V_XNN1!$L$3:$L$8,BT911)</f>
        <v>0.220692</v>
      </c>
      <c r="BO911" s="312">
        <f>(BN911/V_XNN1!$L$7)*100</f>
        <v>105.09142857142857</v>
      </c>
      <c r="BP911" s="312">
        <f>_xll.SRS1Splines.Functions25.Linear_Interp(V_XNN1!$K$3:$K$8,V_XNN1!$M$3:$M$8,BT911)</f>
        <v>6.4691999999999902E-2</v>
      </c>
      <c r="BQ911" s="308">
        <f>IFERROR((BN911 - V_XNN1!$M$16) / (V_XNN1!$M$15- V_XNN1!$M$16) * 100, 0)</f>
        <v>105.51532033426186</v>
      </c>
      <c r="BR911" s="308">
        <v>252</v>
      </c>
      <c r="BS911" s="308">
        <v>249</v>
      </c>
      <c r="BT911" s="374">
        <v>252.6</v>
      </c>
      <c r="BU911" s="312">
        <v>0.26880000000000004</v>
      </c>
      <c r="BV911" s="372">
        <v>0.34339800000000004</v>
      </c>
      <c r="BW911" s="369"/>
      <c r="BX911" s="312"/>
      <c r="BY911" s="370"/>
      <c r="BZ911" s="370"/>
      <c r="CA911" s="370"/>
      <c r="CB911" s="312"/>
      <c r="CC911" s="312"/>
      <c r="CD911" s="308"/>
      <c r="CE911" s="312"/>
      <c r="CF911" s="312"/>
      <c r="CG911" s="312"/>
      <c r="CH911" s="312"/>
      <c r="CI911" s="384"/>
      <c r="CJ911" s="312"/>
      <c r="CK911" s="372"/>
      <c r="CL911" s="369"/>
      <c r="CM911" s="312"/>
      <c r="CN911" s="370"/>
      <c r="CO911" s="370"/>
      <c r="CP911" s="370"/>
      <c r="CQ911" s="312"/>
      <c r="CR911" s="312"/>
      <c r="CS911" s="308"/>
      <c r="CT911" s="312"/>
      <c r="CU911" s="312"/>
      <c r="CV911" s="312"/>
      <c r="CW911" s="312"/>
      <c r="CX911" s="384"/>
      <c r="CY911" s="312"/>
      <c r="CZ911" s="372"/>
    </row>
    <row r="912" spans="1:104" s="1" customFormat="1" hidden="1">
      <c r="A912" s="270">
        <v>45471</v>
      </c>
      <c r="B912" s="380"/>
      <c r="C912" s="381"/>
      <c r="D912" s="382"/>
      <c r="E912" s="382"/>
      <c r="F912" s="382"/>
      <c r="G912" s="312"/>
      <c r="H912" s="308"/>
      <c r="I912" s="308"/>
      <c r="J912" s="308"/>
      <c r="K912" s="308"/>
      <c r="L912" s="308"/>
      <c r="M912" s="371"/>
      <c r="N912" s="371"/>
      <c r="O912" s="312"/>
      <c r="P912" s="383"/>
      <c r="Q912" s="369">
        <v>36.4</v>
      </c>
      <c r="R912" s="312"/>
      <c r="S912" s="370">
        <v>0.3024</v>
      </c>
      <c r="T912" s="370">
        <v>5.5413611999999999</v>
      </c>
      <c r="U912" s="370"/>
      <c r="V912" s="312">
        <f>_xll.SRS1Splines.Functions25.Linear_Interp(V_NK3!$P$8:$P$32,V_NK3!$R$8:$R$32,AC912)</f>
        <v>115.7807686</v>
      </c>
      <c r="W912" s="312">
        <f>(V912/V_NK3!$R$28)*100</f>
        <v>21.355967870109829</v>
      </c>
      <c r="X912" s="308">
        <f>V912-V_NK3!$R$8</f>
        <v>59.202116600000004</v>
      </c>
      <c r="Y912" s="308">
        <f>IFERROR((V912 - V_NK3!$V$10) / (V_NK3!$V$9- V_NK3!$V$10) * 100, 0)</f>
        <v>12.192330908394247</v>
      </c>
      <c r="Z912" s="308">
        <v>541.79999999999995</v>
      </c>
      <c r="AA912" s="308">
        <v>521</v>
      </c>
      <c r="AB912" s="312">
        <v>525.27</v>
      </c>
      <c r="AC912" s="371">
        <v>525.6</v>
      </c>
      <c r="AD912" s="308">
        <v>0.72</v>
      </c>
      <c r="AE912" s="372">
        <v>1.1496600000000001</v>
      </c>
      <c r="AF912" s="373">
        <v>20</v>
      </c>
      <c r="AG912" s="312"/>
      <c r="AH912" s="370">
        <v>5.1807610799999999</v>
      </c>
      <c r="AI912" s="370">
        <v>5.4671820000000011</v>
      </c>
      <c r="AJ912" s="370"/>
      <c r="AK912" s="312">
        <f>_xll.SRS1Splines.Functions25.Linear_Interp(V_NK2!$R$10:$R$21,V_NK2!$T$10:$T$21,AR912)</f>
        <v>58.425342857171998</v>
      </c>
      <c r="AL912" s="312">
        <f>(AK912/V_NK2!$T$18)*100</f>
        <v>81.828211284554612</v>
      </c>
      <c r="AM912" s="308">
        <f>AK912-V_NK2!$T$11</f>
        <v>17.605342857144201</v>
      </c>
      <c r="AN912" s="308">
        <f>IFERROR((AK912 - V_NK2!$X$12) / (V_NK2!$X$11- V_NK2!$X$12) * 100, 0)</f>
        <v>57.571428571435789</v>
      </c>
      <c r="AO912" s="308">
        <v>427</v>
      </c>
      <c r="AP912" s="308">
        <v>420</v>
      </c>
      <c r="AQ912" s="308">
        <v>424.21</v>
      </c>
      <c r="AR912" s="371">
        <v>424.03</v>
      </c>
      <c r="AS912" s="312">
        <v>0.78200000000000003</v>
      </c>
      <c r="AT912" s="372">
        <v>1.27</v>
      </c>
      <c r="AU912" s="369"/>
      <c r="AV912" s="312"/>
      <c r="AW912" s="370">
        <v>6.4338512200000002</v>
      </c>
      <c r="AX912" s="370">
        <v>6.6444993700000001</v>
      </c>
      <c r="AY912" s="370"/>
      <c r="AZ912" s="312">
        <f>_xll.SRS1Splines.Functions25.Linear_Interp(V_NNG3A!$H$4:$H$12,V_NNG3A!$I$4:$I$12,BF912)</f>
        <v>11.972799999999999</v>
      </c>
      <c r="BA912" s="312">
        <f>(AZ912/V_NNG3A!$I$8)*100</f>
        <v>86.446209386281595</v>
      </c>
      <c r="BB912" s="308">
        <f>_xll.SRS1Splines.Functions25.Linear_Interp(V_NNG3A!$H$4:$H$12,V_NNG3A!$J$4:$J$12,BF912)</f>
        <v>0.98521379310353296</v>
      </c>
      <c r="BC912" s="308">
        <f>IFERROR((AZ912-V_NNG3A!$J$20) / (V_NNG3A!$J$19-V_NNG3A!$J$20) * 100, 0)</f>
        <v>34.418985664378951</v>
      </c>
      <c r="BD912" s="308">
        <v>1050</v>
      </c>
      <c r="BE912" s="308">
        <v>1047</v>
      </c>
      <c r="BF912" s="374">
        <v>1048.48</v>
      </c>
      <c r="BG912" s="312">
        <v>0.17616000000000001</v>
      </c>
      <c r="BH912" s="372">
        <v>0.19878999999999999</v>
      </c>
      <c r="BI912" s="369"/>
      <c r="BJ912" s="312"/>
      <c r="BK912" s="370">
        <v>2.6219179032716902</v>
      </c>
      <c r="BL912" s="370">
        <v>2.1196759032716899</v>
      </c>
      <c r="BM912" s="370">
        <f t="shared" si="10"/>
        <v>0.5022420000000003</v>
      </c>
      <c r="BN912" s="312">
        <f>_xll.SRS1Splines.Functions25.Linear_Interp(V_XNN1!$K$3:$K$8,V_XNN1!$L$3:$L$8,BT912)</f>
        <v>0.220692</v>
      </c>
      <c r="BO912" s="312">
        <f>(BN912/V_XNN1!$L$7)*100</f>
        <v>105.09142857142857</v>
      </c>
      <c r="BP912" s="312">
        <f>_xll.SRS1Splines.Functions25.Linear_Interp(V_XNN1!$K$3:$K$8,V_XNN1!$M$3:$M$8,BT912)</f>
        <v>6.4691999999999902E-2</v>
      </c>
      <c r="BQ912" s="308">
        <f>IFERROR((BN912 - V_XNN1!$M$16) / (V_XNN1!$M$15- V_XNN1!$M$16) * 100, 0)</f>
        <v>105.51532033426186</v>
      </c>
      <c r="BR912" s="308">
        <v>252</v>
      </c>
      <c r="BS912" s="308">
        <v>249</v>
      </c>
      <c r="BT912" s="374">
        <v>252.6</v>
      </c>
      <c r="BU912" s="312">
        <v>0.26880000000000004</v>
      </c>
      <c r="BV912" s="372">
        <v>0.34493799999999997</v>
      </c>
      <c r="BW912" s="369"/>
      <c r="BX912" s="312"/>
      <c r="BY912" s="370"/>
      <c r="BZ912" s="370"/>
      <c r="CA912" s="370"/>
      <c r="CB912" s="312"/>
      <c r="CC912" s="312"/>
      <c r="CD912" s="308"/>
      <c r="CE912" s="312"/>
      <c r="CF912" s="312"/>
      <c r="CG912" s="312"/>
      <c r="CH912" s="312"/>
      <c r="CI912" s="384"/>
      <c r="CJ912" s="312"/>
      <c r="CK912" s="372"/>
      <c r="CL912" s="369"/>
      <c r="CM912" s="312"/>
      <c r="CN912" s="370"/>
      <c r="CO912" s="370"/>
      <c r="CP912" s="370"/>
      <c r="CQ912" s="312"/>
      <c r="CR912" s="312"/>
      <c r="CS912" s="308"/>
      <c r="CT912" s="312"/>
      <c r="CU912" s="312"/>
      <c r="CV912" s="312"/>
      <c r="CW912" s="312"/>
      <c r="CX912" s="384"/>
      <c r="CY912" s="312"/>
      <c r="CZ912" s="372"/>
    </row>
    <row r="913" spans="1:104" s="1" customFormat="1" hidden="1">
      <c r="A913" s="270">
        <v>45472</v>
      </c>
      <c r="B913" s="380"/>
      <c r="C913" s="381"/>
      <c r="D913" s="382"/>
      <c r="E913" s="382"/>
      <c r="F913" s="382"/>
      <c r="G913" s="312"/>
      <c r="H913" s="308"/>
      <c r="I913" s="308"/>
      <c r="J913" s="308"/>
      <c r="K913" s="308"/>
      <c r="L913" s="308"/>
      <c r="M913" s="371"/>
      <c r="N913" s="371"/>
      <c r="O913" s="312"/>
      <c r="P913" s="383"/>
      <c r="Q913" s="369">
        <v>34.4</v>
      </c>
      <c r="R913" s="312"/>
      <c r="S913" s="370">
        <v>0.50803200000000004</v>
      </c>
      <c r="T913" s="370">
        <v>4.6993071999999998</v>
      </c>
      <c r="U913" s="370"/>
      <c r="V913" s="312">
        <f>_xll.SRS1Splines.Functions25.Linear_Interp(V_NK3!$P$8:$P$32,V_NK3!$R$8:$R$32,AC913)</f>
        <v>109.49520063999999</v>
      </c>
      <c r="W913" s="312">
        <f>(V913/V_NK3!$R$28)*100</f>
        <v>20.196583725210036</v>
      </c>
      <c r="X913" s="308">
        <f>V913-V_NK3!$R$8</f>
        <v>52.916548639999995</v>
      </c>
      <c r="Y913" s="308">
        <f>IFERROR((V913 - V_NK3!$V$10) / (V_NK3!$V$9- V_NK3!$V$10) * 100, 0)</f>
        <v>10.897854816714771</v>
      </c>
      <c r="Z913" s="308">
        <v>541.79999999999995</v>
      </c>
      <c r="AA913" s="308">
        <v>521</v>
      </c>
      <c r="AB913" s="312">
        <v>525.24</v>
      </c>
      <c r="AC913" s="371">
        <v>525.24</v>
      </c>
      <c r="AD913" s="308">
        <v>0.72</v>
      </c>
      <c r="AE913" s="372">
        <v>0.97496000000000005</v>
      </c>
      <c r="AF913" s="373">
        <v>2.2000000000000002</v>
      </c>
      <c r="AG913" s="312"/>
      <c r="AH913" s="370">
        <v>4.4541721371429253</v>
      </c>
      <c r="AI913" s="370">
        <v>4.7493600000000002</v>
      </c>
      <c r="AJ913" s="370"/>
      <c r="AK913" s="312">
        <f>_xll.SRS1Splines.Functions25.Linear_Interp(V_NK2!$R$10:$R$21,V_NK2!$T$10:$T$21,AR913)</f>
        <v>58.600085714315</v>
      </c>
      <c r="AL913" s="312">
        <f>(AK913/V_NK2!$T$18)*100</f>
        <v>82.072949179712879</v>
      </c>
      <c r="AM913" s="308">
        <f>AK913-V_NK2!$T$11</f>
        <v>17.780085714287203</v>
      </c>
      <c r="AN913" s="308">
        <f>IFERROR((AK913 - V_NK2!$X$12) / (V_NK2!$X$11- V_NK2!$X$12) * 100, 0)</f>
        <v>58.14285714286487</v>
      </c>
      <c r="AO913" s="308">
        <v>427</v>
      </c>
      <c r="AP913" s="308">
        <v>420</v>
      </c>
      <c r="AQ913" s="308">
        <v>424.27</v>
      </c>
      <c r="AR913" s="371">
        <v>424.07</v>
      </c>
      <c r="AS913" s="312">
        <v>0.78200000000000003</v>
      </c>
      <c r="AT913" s="372">
        <v>1.1000000000000001</v>
      </c>
      <c r="AU913" s="369"/>
      <c r="AV913" s="312"/>
      <c r="AW913" s="370">
        <v>14.805227370000001</v>
      </c>
      <c r="AX913" s="370">
        <v>13.782079230000001</v>
      </c>
      <c r="AY913" s="370"/>
      <c r="AZ913" s="312">
        <f>_xll.SRS1Splines.Functions25.Linear_Interp(V_NNG3A!$H$4:$H$12,V_NNG3A!$I$4:$I$12,BF913)</f>
        <v>12.3926999999999</v>
      </c>
      <c r="BA913" s="312">
        <f>(AZ913/V_NNG3A!$I$8)*100</f>
        <v>89.477978339349463</v>
      </c>
      <c r="BB913" s="308">
        <f>_xll.SRS1Splines.Functions25.Linear_Interp(V_NNG3A!$H$4:$H$12,V_NNG3A!$J$4:$J$12,BF913)</f>
        <v>1.4051137931034401</v>
      </c>
      <c r="BC913" s="308">
        <f>IFERROR((AZ913-V_NNG3A!$J$20) / (V_NNG3A!$J$19-V_NNG3A!$J$20) * 100, 0)</f>
        <v>49.08842308155387</v>
      </c>
      <c r="BD913" s="308">
        <v>1050</v>
      </c>
      <c r="BE913" s="308">
        <v>1047</v>
      </c>
      <c r="BF913" s="374">
        <v>1048.82</v>
      </c>
      <c r="BG913" s="312">
        <v>0.17616000000000001</v>
      </c>
      <c r="BH913" s="372">
        <v>0.40137</v>
      </c>
      <c r="BI913" s="369"/>
      <c r="BJ913" s="312"/>
      <c r="BK913" s="370">
        <v>2.6283604779516399</v>
      </c>
      <c r="BL913" s="370">
        <v>2.1259684779516399</v>
      </c>
      <c r="BM913" s="370">
        <f t="shared" si="10"/>
        <v>0.50239199999999995</v>
      </c>
      <c r="BN913" s="312">
        <f>_xll.SRS1Splines.Functions25.Linear_Interp(V_XNN1!$K$3:$K$8,V_XNN1!$L$3:$L$8,BT913)</f>
        <v>0.220692</v>
      </c>
      <c r="BO913" s="312">
        <f>(BN913/V_XNN1!$L$7)*100</f>
        <v>105.09142857142857</v>
      </c>
      <c r="BP913" s="312">
        <f>_xll.SRS1Splines.Functions25.Linear_Interp(V_XNN1!$K$3:$K$8,V_XNN1!$M$3:$M$8,BT913)</f>
        <v>6.4691999999999902E-2</v>
      </c>
      <c r="BQ913" s="308">
        <f>IFERROR((BN913 - V_XNN1!$M$16) / (V_XNN1!$M$15- V_XNN1!$M$16) * 100, 0)</f>
        <v>105.51532033426186</v>
      </c>
      <c r="BR913" s="308">
        <v>252</v>
      </c>
      <c r="BS913" s="308">
        <v>249</v>
      </c>
      <c r="BT913" s="374">
        <v>252.6</v>
      </c>
      <c r="BU913" s="312">
        <v>0.26880000000000004</v>
      </c>
      <c r="BV913" s="372">
        <v>0.34596199999999999</v>
      </c>
      <c r="BW913" s="369"/>
      <c r="BX913" s="312"/>
      <c r="BY913" s="370"/>
      <c r="BZ913" s="370"/>
      <c r="CA913" s="370"/>
      <c r="CB913" s="312"/>
      <c r="CC913" s="312"/>
      <c r="CD913" s="308"/>
      <c r="CE913" s="312"/>
      <c r="CF913" s="312"/>
      <c r="CG913" s="312"/>
      <c r="CH913" s="312"/>
      <c r="CI913" s="384"/>
      <c r="CJ913" s="312"/>
      <c r="CK913" s="372"/>
      <c r="CL913" s="369"/>
      <c r="CM913" s="312"/>
      <c r="CN913" s="370"/>
      <c r="CO913" s="370"/>
      <c r="CP913" s="370"/>
      <c r="CQ913" s="312"/>
      <c r="CR913" s="312"/>
      <c r="CS913" s="308"/>
      <c r="CT913" s="312"/>
      <c r="CU913" s="312"/>
      <c r="CV913" s="312"/>
      <c r="CW913" s="312"/>
      <c r="CX913" s="384"/>
      <c r="CY913" s="312"/>
      <c r="CZ913" s="372"/>
    </row>
    <row r="914" spans="1:104" s="1" customFormat="1" hidden="1">
      <c r="A914" s="270">
        <v>45473</v>
      </c>
      <c r="B914" s="380"/>
      <c r="C914" s="381"/>
      <c r="D914" s="382"/>
      <c r="E914" s="382"/>
      <c r="F914" s="382"/>
      <c r="G914" s="312"/>
      <c r="H914" s="308"/>
      <c r="I914" s="308"/>
      <c r="J914" s="308"/>
      <c r="K914" s="308"/>
      <c r="L914" s="308"/>
      <c r="M914" s="371"/>
      <c r="N914" s="371"/>
      <c r="O914" s="312"/>
      <c r="P914" s="383"/>
      <c r="Q914" s="369">
        <v>33</v>
      </c>
      <c r="R914" s="312"/>
      <c r="S914" s="370">
        <v>0.59788799999999998</v>
      </c>
      <c r="T914" s="370">
        <v>3.5219258000000004</v>
      </c>
      <c r="U914" s="370"/>
      <c r="V914" s="312">
        <f>_xll.SRS1Splines.Functions25.Linear_Interp(V_NK3!$P$8:$P$32,V_NK3!$R$8:$R$32,AC914)</f>
        <v>105.82861933</v>
      </c>
      <c r="W914" s="312">
        <f>(V914/V_NK3!$R$28)*100</f>
        <v>19.520276307351821</v>
      </c>
      <c r="X914" s="308">
        <f>V914-V_NK3!$R$8</f>
        <v>49.249967329999997</v>
      </c>
      <c r="Y914" s="308">
        <f>IFERROR((V914 - V_NK3!$V$10) / (V_NK3!$V$9- V_NK3!$V$10) * 100, 0)</f>
        <v>10.142743763235078</v>
      </c>
      <c r="Z914" s="308">
        <v>541.79999999999995</v>
      </c>
      <c r="AA914" s="308">
        <v>521</v>
      </c>
      <c r="AB914" s="312">
        <v>525.24</v>
      </c>
      <c r="AC914" s="371">
        <v>525.03</v>
      </c>
      <c r="AD914" s="308">
        <v>0.72</v>
      </c>
      <c r="AE914" s="372">
        <v>0.73069000000000006</v>
      </c>
      <c r="AF914" s="373">
        <v>0.2</v>
      </c>
      <c r="AG914" s="312"/>
      <c r="AH914" s="370">
        <v>4.1598214200000001</v>
      </c>
      <c r="AI914" s="370">
        <v>3.900414</v>
      </c>
      <c r="AJ914" s="370"/>
      <c r="AK914" s="312">
        <f>_xll.SRS1Splines.Functions25.Linear_Interp(V_NK2!$R$10:$R$21,V_NK2!$T$10:$T$21,AR914)</f>
        <v>59.211685714315003</v>
      </c>
      <c r="AL914" s="312">
        <f>(AK914/V_NK2!$T$18)*100</f>
        <v>82.929531812766101</v>
      </c>
      <c r="AM914" s="308">
        <f>AK914-V_NK2!$T$11</f>
        <v>18.391685714287206</v>
      </c>
      <c r="AN914" s="308">
        <f>IFERROR((AK914 - V_NK2!$X$12) / (V_NK2!$X$11- V_NK2!$X$12) * 100, 0)</f>
        <v>60.142857142864969</v>
      </c>
      <c r="AO914" s="308">
        <v>427</v>
      </c>
      <c r="AP914" s="308">
        <v>420</v>
      </c>
      <c r="AQ914" s="308">
        <v>424.33</v>
      </c>
      <c r="AR914" s="371">
        <v>424.21</v>
      </c>
      <c r="AS914" s="312">
        <v>0.78200000000000003</v>
      </c>
      <c r="AT914" s="372">
        <v>0.9</v>
      </c>
      <c r="AU914" s="369"/>
      <c r="AV914" s="312"/>
      <c r="AW914" s="370">
        <v>7.2160001100000004</v>
      </c>
      <c r="AX914" s="370">
        <v>8.7206297300000006</v>
      </c>
      <c r="AY914" s="370"/>
      <c r="AZ914" s="312">
        <f>_xll.SRS1Splines.Functions25.Linear_Interp(V_NNG3A!$H$4:$H$12,V_NNG3A!$I$4:$I$12,BF914)</f>
        <v>11.7751999999999</v>
      </c>
      <c r="BA914" s="312">
        <f>(AZ914/V_NNG3A!$I$8)*100</f>
        <v>85.019494584836835</v>
      </c>
      <c r="BB914" s="308">
        <f>_xll.SRS1Splines.Functions25.Linear_Interp(V_NNG3A!$H$4:$H$12,V_NNG3A!$J$4:$J$12,BF914)</f>
        <v>0.78761379310342805</v>
      </c>
      <c r="BC914" s="308">
        <f>IFERROR((AZ914-V_NNG3A!$J$20) / (V_NNG3A!$J$19-V_NNG3A!$J$20) * 100, 0)</f>
        <v>27.515720997468012</v>
      </c>
      <c r="BD914" s="308">
        <v>1050</v>
      </c>
      <c r="BE914" s="308">
        <v>1047</v>
      </c>
      <c r="BF914" s="374">
        <v>1048.32</v>
      </c>
      <c r="BG914" s="312">
        <v>0.17616000000000001</v>
      </c>
      <c r="BH914" s="372">
        <v>0.25883</v>
      </c>
      <c r="BI914" s="369"/>
      <c r="BJ914" s="312"/>
      <c r="BK914" s="370">
        <v>2.4558158890469399</v>
      </c>
      <c r="BL914" s="370">
        <v>2.1267058890469399</v>
      </c>
      <c r="BM914" s="370">
        <f t="shared" si="10"/>
        <v>0.32911000000000001</v>
      </c>
      <c r="BN914" s="312">
        <f>_xll.SRS1Splines.Functions25.Linear_Interp(V_XNN1!$K$3:$K$8,V_XNN1!$L$3:$L$8,BT914)</f>
        <v>0.220692</v>
      </c>
      <c r="BO914" s="312">
        <f>(BN914/V_XNN1!$L$7)*100</f>
        <v>105.09142857142857</v>
      </c>
      <c r="BP914" s="312">
        <f>_xll.SRS1Splines.Functions25.Linear_Interp(V_XNN1!$K$3:$K$8,V_XNN1!$M$3:$M$8,BT914)</f>
        <v>6.4691999999999902E-2</v>
      </c>
      <c r="BQ914" s="308">
        <f>IFERROR((BN914 - V_XNN1!$M$16) / (V_XNN1!$M$15- V_XNN1!$M$16) * 100, 0)</f>
        <v>105.51532033426186</v>
      </c>
      <c r="BR914" s="308">
        <v>252</v>
      </c>
      <c r="BS914" s="308">
        <v>249</v>
      </c>
      <c r="BT914" s="374">
        <v>252.6</v>
      </c>
      <c r="BU914" s="312">
        <v>0.2737</v>
      </c>
      <c r="BV914" s="372">
        <v>0.346082</v>
      </c>
      <c r="BW914" s="369"/>
      <c r="BX914" s="312"/>
      <c r="BY914" s="370"/>
      <c r="BZ914" s="370"/>
      <c r="CA914" s="370"/>
      <c r="CB914" s="312"/>
      <c r="CC914" s="312"/>
      <c r="CD914" s="308"/>
      <c r="CE914" s="312"/>
      <c r="CF914" s="312"/>
      <c r="CG914" s="312"/>
      <c r="CH914" s="312"/>
      <c r="CI914" s="384"/>
      <c r="CJ914" s="312"/>
      <c r="CK914" s="372"/>
      <c r="CL914" s="369"/>
      <c r="CM914" s="312"/>
      <c r="CN914" s="370"/>
      <c r="CO914" s="370"/>
      <c r="CP914" s="370"/>
      <c r="CQ914" s="312"/>
      <c r="CR914" s="312"/>
      <c r="CS914" s="308"/>
      <c r="CT914" s="312"/>
      <c r="CU914" s="312"/>
      <c r="CV914" s="312"/>
      <c r="CW914" s="312"/>
      <c r="CX914" s="384"/>
      <c r="CY914" s="312"/>
      <c r="CZ914" s="372"/>
    </row>
    <row r="915" spans="1:104" s="1" customFormat="1" hidden="1">
      <c r="A915" s="270">
        <v>45474</v>
      </c>
      <c r="B915" s="380"/>
      <c r="C915" s="381"/>
      <c r="D915" s="382"/>
      <c r="E915" s="382"/>
      <c r="F915" s="382"/>
      <c r="G915" s="312"/>
      <c r="H915" s="308"/>
      <c r="I915" s="308"/>
      <c r="J915" s="308"/>
      <c r="K915" s="308"/>
      <c r="L915" s="308"/>
      <c r="M915" s="371"/>
      <c r="N915" s="371"/>
      <c r="O915" s="312"/>
      <c r="P915" s="383"/>
      <c r="Q915" s="369">
        <v>0.4</v>
      </c>
      <c r="R915" s="312"/>
      <c r="S915" s="370">
        <v>0.57801599999999997</v>
      </c>
      <c r="T915" s="370">
        <v>4.5786144000000002</v>
      </c>
      <c r="U915" s="370"/>
      <c r="V915" s="312">
        <f>_xll.SRS1Splines.Functions25.Linear_Interp(V_NK3!$P$8:$P$32,V_NK3!$R$8:$R$32,AC915)</f>
        <v>100.53269695</v>
      </c>
      <c r="W915" s="312">
        <f>(V915/V_NK3!$R$28)*100</f>
        <v>18.543434042807768</v>
      </c>
      <c r="X915" s="308">
        <f>V915-V_NK3!$R$8</f>
        <v>43.954044950000004</v>
      </c>
      <c r="Y915" s="308">
        <f>IFERROR((V915 - V_NK3!$V$10) / (V_NK3!$V$9- V_NK3!$V$10) * 100, 0)</f>
        <v>9.0520794115127146</v>
      </c>
      <c r="Z915" s="308">
        <v>541.79999999999995</v>
      </c>
      <c r="AA915" s="308">
        <v>521</v>
      </c>
      <c r="AB915" s="312">
        <v>525.24</v>
      </c>
      <c r="AC915" s="371">
        <v>524.65</v>
      </c>
      <c r="AD915" s="308">
        <v>0.72</v>
      </c>
      <c r="AE915" s="372">
        <v>0.94991999999999999</v>
      </c>
      <c r="AF915" s="373">
        <v>3.4</v>
      </c>
      <c r="AG915" s="312"/>
      <c r="AH915" s="370">
        <v>4.3092774171431643</v>
      </c>
      <c r="AI915" s="370">
        <v>3.063396</v>
      </c>
      <c r="AJ915" s="370"/>
      <c r="AK915" s="312">
        <f>_xll.SRS1Splines.Functions25.Linear_Interp(V_NK2!$R$10:$R$21,V_NK2!$T$10:$T$21,AR915)</f>
        <v>60.9154285714583</v>
      </c>
      <c r="AL915" s="312">
        <f>(AK915/V_NK2!$T$18)*100</f>
        <v>85.315726290557834</v>
      </c>
      <c r="AM915" s="308">
        <f>AK915-V_NK2!$T$11</f>
        <v>20.095428571430503</v>
      </c>
      <c r="AN915" s="308">
        <f>IFERROR((AK915 - V_NK2!$X$12) / (V_NK2!$X$11- V_NK2!$X$12) * 100, 0)</f>
        <v>65.714285714295244</v>
      </c>
      <c r="AO915" s="308">
        <v>427</v>
      </c>
      <c r="AP915" s="308">
        <v>420</v>
      </c>
      <c r="AQ915" s="308">
        <v>424.12</v>
      </c>
      <c r="AR915" s="371">
        <v>424.6</v>
      </c>
      <c r="AS915" s="312">
        <v>0.879</v>
      </c>
      <c r="AT915" s="372">
        <v>0.71</v>
      </c>
      <c r="AU915" s="369"/>
      <c r="AV915" s="312"/>
      <c r="AW915" s="370">
        <v>5.2310642899999999</v>
      </c>
      <c r="AX915" s="370">
        <v>5.0806013300000004</v>
      </c>
      <c r="AY915" s="370"/>
      <c r="AZ915" s="312">
        <f>_xll.SRS1Splines.Functions25.Linear_Interp(V_NNG3A!$H$4:$H$12,V_NNG3A!$I$4:$I$12,BF915)</f>
        <v>11.8369499999999</v>
      </c>
      <c r="BA915" s="312">
        <f>(AZ915/V_NNG3A!$I$8)*100</f>
        <v>85.465342960288098</v>
      </c>
      <c r="BB915" s="308">
        <f>_xll.SRS1Splines.Functions25.Linear_Interp(V_NNG3A!$H$4:$H$12,V_NNG3A!$J$4:$J$12,BF915)</f>
        <v>0.84936379310337295</v>
      </c>
      <c r="BC915" s="308">
        <f>IFERROR((AZ915-V_NNG3A!$J$20) / (V_NNG3A!$J$19-V_NNG3A!$J$20) * 100, 0)</f>
        <v>29.672991205876599</v>
      </c>
      <c r="BD915" s="308">
        <v>1050</v>
      </c>
      <c r="BE915" s="308">
        <v>1047</v>
      </c>
      <c r="BF915" s="374">
        <v>1048.3699999999999</v>
      </c>
      <c r="BG915" s="312">
        <v>0.26519999999999999</v>
      </c>
      <c r="BH915" s="372">
        <v>0.15118000000000001</v>
      </c>
      <c r="BI915" s="369"/>
      <c r="BJ915" s="312"/>
      <c r="BK915" s="370">
        <v>2.4658052432625697</v>
      </c>
      <c r="BL915" s="370">
        <v>2.12123675675676</v>
      </c>
      <c r="BM915" s="370">
        <f t="shared" si="10"/>
        <v>0.34456848650580962</v>
      </c>
      <c r="BN915" s="312">
        <f>_xll.SRS1Splines.Functions25.Linear_Interp(V_XNN1!$K$3:$K$8,V_XNN1!$L$3:$L$8,BT915)</f>
        <v>0.20280000000000001</v>
      </c>
      <c r="BO915" s="312">
        <f>(BN915/V_XNN1!$L$7)*100</f>
        <v>96.571428571428569</v>
      </c>
      <c r="BP915" s="312">
        <f>_xll.SRS1Splines.Functions25.Linear_Interp(V_XNN1!$K$3:$K$8,V_XNN1!$M$3:$M$8,BT915)</f>
        <v>4.6799999999999897E-2</v>
      </c>
      <c r="BQ915" s="308">
        <f>IFERROR((BN915 - V_XNN1!$M$16) / (V_XNN1!$M$15- V_XNN1!$M$16) * 100, 0)</f>
        <v>50.139275766016766</v>
      </c>
      <c r="BR915" s="308">
        <v>252</v>
      </c>
      <c r="BS915" s="308">
        <v>249</v>
      </c>
      <c r="BT915" s="374">
        <v>251.6</v>
      </c>
      <c r="BU915" s="312">
        <v>0.192</v>
      </c>
      <c r="BV915" s="372">
        <v>0.345192</v>
      </c>
      <c r="BW915" s="369"/>
      <c r="BX915" s="312"/>
      <c r="BY915" s="370"/>
      <c r="BZ915" s="370"/>
      <c r="CA915" s="370"/>
      <c r="CB915" s="312"/>
      <c r="CC915" s="312"/>
      <c r="CD915" s="308"/>
      <c r="CE915" s="312"/>
      <c r="CF915" s="312"/>
      <c r="CG915" s="312"/>
      <c r="CH915" s="312"/>
      <c r="CI915" s="384"/>
      <c r="CJ915" s="312"/>
      <c r="CK915" s="372"/>
      <c r="CL915" s="369"/>
      <c r="CM915" s="312"/>
      <c r="CN915" s="370"/>
      <c r="CO915" s="370"/>
      <c r="CP915" s="370"/>
      <c r="CQ915" s="312"/>
      <c r="CR915" s="312"/>
      <c r="CS915" s="308"/>
      <c r="CT915" s="312"/>
      <c r="CU915" s="312"/>
      <c r="CV915" s="312"/>
      <c r="CW915" s="312"/>
      <c r="CX915" s="384"/>
      <c r="CY915" s="312"/>
      <c r="CZ915" s="372"/>
    </row>
    <row r="916" spans="1:104" s="1" customFormat="1" hidden="1">
      <c r="A916" s="270">
        <v>45475</v>
      </c>
      <c r="B916" s="380"/>
      <c r="C916" s="381"/>
      <c r="D916" s="382"/>
      <c r="E916" s="382"/>
      <c r="F916" s="382"/>
      <c r="G916" s="312"/>
      <c r="H916" s="308"/>
      <c r="I916" s="308"/>
      <c r="J916" s="308"/>
      <c r="K916" s="308"/>
      <c r="L916" s="308"/>
      <c r="M916" s="371"/>
      <c r="N916" s="371"/>
      <c r="O916" s="312"/>
      <c r="P916" s="383"/>
      <c r="Q916" s="369">
        <v>0</v>
      </c>
      <c r="R916" s="312"/>
      <c r="S916" s="370">
        <v>0.41039999999999999</v>
      </c>
      <c r="T916" s="370">
        <v>3.0454688000000005</v>
      </c>
      <c r="U916" s="370"/>
      <c r="V916" s="312">
        <f>_xll.SRS1Splines.Functions25.Linear_Interp(V_NK3!$P$8:$P$32,V_NK3!$R$8:$R$32,AC916)</f>
        <v>97.260382629999597</v>
      </c>
      <c r="W916" s="312">
        <f>(V916/V_NK3!$R$28)*100</f>
        <v>17.939849869686039</v>
      </c>
      <c r="X916" s="308">
        <f>V916-V_NK3!$R$8</f>
        <v>40.681730629999599</v>
      </c>
      <c r="Y916" s="308">
        <f>IFERROR((V916 - V_NK3!$V$10) / (V_NK3!$V$9- V_NK3!$V$10) * 100, 0)</f>
        <v>8.3781653469989799</v>
      </c>
      <c r="Z916" s="308">
        <v>541.79999999999995</v>
      </c>
      <c r="AA916" s="308">
        <v>521</v>
      </c>
      <c r="AB916" s="312">
        <v>525.24</v>
      </c>
      <c r="AC916" s="371">
        <v>524.41</v>
      </c>
      <c r="AD916" s="308">
        <v>0.72</v>
      </c>
      <c r="AE916" s="372">
        <v>0.63184000000000007</v>
      </c>
      <c r="AF916" s="373">
        <v>0.2</v>
      </c>
      <c r="AG916" s="312"/>
      <c r="AH916" s="370">
        <v>3.4154808342858507</v>
      </c>
      <c r="AI916" s="370">
        <v>3.3705419999999999</v>
      </c>
      <c r="AJ916" s="370"/>
      <c r="AK916" s="312">
        <f>_xll.SRS1Splines.Functions25.Linear_Interp(V_NK2!$R$10:$R$21,V_NK2!$T$10:$T$21,AR916)</f>
        <v>61.264914285743998</v>
      </c>
      <c r="AL916" s="312">
        <f>(AK916/V_NK2!$T$18)*100</f>
        <v>85.80520208087394</v>
      </c>
      <c r="AM916" s="308">
        <f>AK916-V_NK2!$T$11</f>
        <v>20.444914285716202</v>
      </c>
      <c r="AN916" s="308">
        <f>IFERROR((AK916 - V_NK2!$X$12) / (V_NK2!$X$11- V_NK2!$X$12) * 100, 0)</f>
        <v>66.857142857152411</v>
      </c>
      <c r="AO916" s="308">
        <v>427</v>
      </c>
      <c r="AP916" s="308">
        <v>420</v>
      </c>
      <c r="AQ916" s="308">
        <v>424.11</v>
      </c>
      <c r="AR916" s="371">
        <v>424.68</v>
      </c>
      <c r="AS916" s="312">
        <v>0.879</v>
      </c>
      <c r="AT916" s="372">
        <v>0.78</v>
      </c>
      <c r="AU916" s="369"/>
      <c r="AV916" s="312"/>
      <c r="AW916" s="370">
        <v>5.4266386799999999</v>
      </c>
      <c r="AX916" s="370">
        <v>4.6743238600000003</v>
      </c>
      <c r="AY916" s="370"/>
      <c r="AZ916" s="312">
        <f>_xll.SRS1Splines.Functions25.Linear_Interp(V_NNG3A!$H$4:$H$12,V_NNG3A!$I$4:$I$12,BF916)</f>
        <v>12.1456999999999</v>
      </c>
      <c r="BA916" s="312">
        <f>(AZ916/V_NNG3A!$I$8)*100</f>
        <v>87.694584837544411</v>
      </c>
      <c r="BB916" s="308">
        <f>_xll.SRS1Splines.Functions25.Linear_Interp(V_NNG3A!$H$4:$H$12,V_NNG3A!$J$4:$J$12,BF916)</f>
        <v>1.15811379310338</v>
      </c>
      <c r="BC916" s="308">
        <f>IFERROR((AZ916-V_NNG3A!$J$20) / (V_NNG3A!$J$19-V_NNG3A!$J$20) * 100, 0)</f>
        <v>40.45934224791953</v>
      </c>
      <c r="BD916" s="308">
        <v>1050</v>
      </c>
      <c r="BE916" s="308">
        <v>1047</v>
      </c>
      <c r="BF916" s="374">
        <v>1048.6199999999999</v>
      </c>
      <c r="BG916" s="312">
        <v>0.26519999999999999</v>
      </c>
      <c r="BH916" s="372">
        <v>0.13879</v>
      </c>
      <c r="BI916" s="369"/>
      <c r="BJ916" s="312"/>
      <c r="BK916" s="370">
        <v>2.3282646398087898</v>
      </c>
      <c r="BL916" s="370">
        <v>2.1306264580369803</v>
      </c>
      <c r="BM916" s="370">
        <f t="shared" si="10"/>
        <v>0.19763818177180958</v>
      </c>
      <c r="BN916" s="312">
        <f>_xll.SRS1Splines.Functions25.Linear_Interp(V_XNN1!$K$3:$K$8,V_XNN1!$L$3:$L$8,BT916)</f>
        <v>0.20280000000000001</v>
      </c>
      <c r="BO916" s="312">
        <f>(BN916/V_XNN1!$L$7)*100</f>
        <v>96.571428571428569</v>
      </c>
      <c r="BP916" s="312">
        <f>_xll.SRS1Splines.Functions25.Linear_Interp(V_XNN1!$K$3:$K$8,V_XNN1!$M$3:$M$8,BT916)</f>
        <v>4.6799999999999897E-2</v>
      </c>
      <c r="BQ916" s="308">
        <f>IFERROR((BN916 - V_XNN1!$M$16) / (V_XNN1!$M$15- V_XNN1!$M$16) * 100, 0)</f>
        <v>50.139275766016766</v>
      </c>
      <c r="BR916" s="308">
        <v>252</v>
      </c>
      <c r="BS916" s="308">
        <v>249</v>
      </c>
      <c r="BT916" s="374">
        <v>251.6</v>
      </c>
      <c r="BU916" s="312">
        <v>0.192</v>
      </c>
      <c r="BV916" s="372">
        <v>0.34672000000000003</v>
      </c>
      <c r="BW916" s="369"/>
      <c r="BX916" s="312"/>
      <c r="BY916" s="370"/>
      <c r="BZ916" s="370"/>
      <c r="CA916" s="370"/>
      <c r="CB916" s="312"/>
      <c r="CC916" s="312"/>
      <c r="CD916" s="308"/>
      <c r="CE916" s="312"/>
      <c r="CF916" s="312"/>
      <c r="CG916" s="312"/>
      <c r="CH916" s="312"/>
      <c r="CI916" s="384"/>
      <c r="CJ916" s="312"/>
      <c r="CK916" s="372"/>
      <c r="CL916" s="369"/>
      <c r="CM916" s="312"/>
      <c r="CN916" s="370"/>
      <c r="CO916" s="370"/>
      <c r="CP916" s="370"/>
      <c r="CQ916" s="312"/>
      <c r="CR916" s="312"/>
      <c r="CS916" s="308"/>
      <c r="CT916" s="312"/>
      <c r="CU916" s="312"/>
      <c r="CV916" s="312"/>
      <c r="CW916" s="312"/>
      <c r="CX916" s="384"/>
      <c r="CY916" s="312"/>
      <c r="CZ916" s="372"/>
    </row>
    <row r="917" spans="1:104" s="1" customFormat="1" hidden="1">
      <c r="A917" s="270">
        <v>45476</v>
      </c>
      <c r="B917" s="380"/>
      <c r="C917" s="381"/>
      <c r="D917" s="382"/>
      <c r="E917" s="382"/>
      <c r="F917" s="382"/>
      <c r="G917" s="312"/>
      <c r="H917" s="308"/>
      <c r="I917" s="308"/>
      <c r="J917" s="308"/>
      <c r="K917" s="308"/>
      <c r="L917" s="308"/>
      <c r="M917" s="371"/>
      <c r="N917" s="371"/>
      <c r="O917" s="312"/>
      <c r="P917" s="383"/>
      <c r="Q917" s="369">
        <v>35.6</v>
      </c>
      <c r="R917" s="312"/>
      <c r="S917" s="370">
        <v>0.49680000000000002</v>
      </c>
      <c r="T917" s="370">
        <v>1.8505908000000002</v>
      </c>
      <c r="U917" s="370"/>
      <c r="V917" s="312">
        <f>_xll.SRS1Splines.Functions25.Linear_Interp(V_NK3!$P$8:$P$32,V_NK3!$R$8:$R$32,AC917)</f>
        <v>96.987689769999804</v>
      </c>
      <c r="W917" s="312">
        <f>(V917/V_NK3!$R$28)*100</f>
        <v>17.889551188592606</v>
      </c>
      <c r="X917" s="308">
        <f>V917-V_NK3!$R$8</f>
        <v>40.409037769999806</v>
      </c>
      <c r="Y917" s="308">
        <f>IFERROR((V917 - V_NK3!$V$10) / (V_NK3!$V$9- V_NK3!$V$10) * 100, 0)</f>
        <v>8.3220058416228859</v>
      </c>
      <c r="Z917" s="308">
        <v>541.79999999999995</v>
      </c>
      <c r="AA917" s="308">
        <v>521</v>
      </c>
      <c r="AB917" s="312">
        <v>525.24</v>
      </c>
      <c r="AC917" s="371">
        <v>524.39</v>
      </c>
      <c r="AD917" s="308">
        <v>0.72</v>
      </c>
      <c r="AE917" s="372">
        <v>0.38394</v>
      </c>
      <c r="AF917" s="373">
        <v>1.4</v>
      </c>
      <c r="AG917" s="312"/>
      <c r="AH917" s="370">
        <v>3.3813743485717009</v>
      </c>
      <c r="AI917" s="370">
        <v>2.255862</v>
      </c>
      <c r="AJ917" s="370"/>
      <c r="AK917" s="312">
        <f>_xll.SRS1Splines.Functions25.Linear_Interp(V_NK2!$R$10:$R$21,V_NK2!$T$10:$T$21,AR917)</f>
        <v>62.575485714315597</v>
      </c>
      <c r="AL917" s="312">
        <f>(AK917/V_NK2!$T$18)*100</f>
        <v>87.640736294559645</v>
      </c>
      <c r="AM917" s="308">
        <f>AK917-V_NK2!$T$11</f>
        <v>21.755485714287801</v>
      </c>
      <c r="AN917" s="308">
        <f>IFERROR((AK917 - V_NK2!$X$12) / (V_NK2!$X$11- V_NK2!$X$12) * 100, 0)</f>
        <v>71.142857142867456</v>
      </c>
      <c r="AO917" s="308">
        <v>427</v>
      </c>
      <c r="AP917" s="308">
        <v>420</v>
      </c>
      <c r="AQ917" s="308">
        <v>424.1</v>
      </c>
      <c r="AR917" s="371">
        <v>424.98</v>
      </c>
      <c r="AS917" s="312">
        <v>0.879</v>
      </c>
      <c r="AT917" s="372">
        <v>0.52</v>
      </c>
      <c r="AU917" s="369"/>
      <c r="AV917" s="312"/>
      <c r="AW917" s="370">
        <v>4.0947643100000004</v>
      </c>
      <c r="AX917" s="370">
        <v>3.9743939400000001</v>
      </c>
      <c r="AY917" s="370"/>
      <c r="AZ917" s="312">
        <f>_xll.SRS1Splines.Functions25.Linear_Interp(V_NNG3A!$H$4:$H$12,V_NNG3A!$I$4:$I$12,BF917)</f>
        <v>12.1951000000001</v>
      </c>
      <c r="BA917" s="312">
        <f>(AZ917/V_NNG3A!$I$8)*100</f>
        <v>88.051263537906848</v>
      </c>
      <c r="BB917" s="308">
        <f>_xll.SRS1Splines.Functions25.Linear_Interp(V_NNG3A!$H$4:$H$12,V_NNG3A!$J$4:$J$12,BF917)</f>
        <v>1.20751379310361</v>
      </c>
      <c r="BC917" s="308">
        <f>IFERROR((AZ917-V_NNG3A!$J$20) / (V_NNG3A!$J$19-V_NNG3A!$J$20) * 100, 0)</f>
        <v>42.185158414653365</v>
      </c>
      <c r="BD917" s="308">
        <v>1050</v>
      </c>
      <c r="BE917" s="308">
        <v>1047</v>
      </c>
      <c r="BF917" s="374">
        <v>1048.6600000000001</v>
      </c>
      <c r="BG917" s="312">
        <v>0.26519999999999999</v>
      </c>
      <c r="BH917" s="372">
        <v>0.11512</v>
      </c>
      <c r="BI917" s="369"/>
      <c r="BJ917" s="312"/>
      <c r="BK917" s="370">
        <v>2.2788027190268902</v>
      </c>
      <c r="BL917" s="370">
        <v>2.1338710668563299</v>
      </c>
      <c r="BM917" s="370">
        <f t="shared" si="10"/>
        <v>0.14493165217056037</v>
      </c>
      <c r="BN917" s="312">
        <f>_xll.SRS1Splines.Functions25.Linear_Interp(V_XNN1!$K$3:$K$8,V_XNN1!$L$3:$L$8,BT917)</f>
        <v>0.219801</v>
      </c>
      <c r="BO917" s="312">
        <f>(BN917/V_XNN1!$L$7)*100</f>
        <v>104.66714285714286</v>
      </c>
      <c r="BP917" s="312">
        <f>_xll.SRS1Splines.Functions25.Linear_Interp(V_XNN1!$K$3:$K$8,V_XNN1!$M$3:$M$8,BT917)</f>
        <v>6.3801000000000205E-2</v>
      </c>
      <c r="BQ917" s="308">
        <f>IFERROR((BN917 - V_XNN1!$M$16) / (V_XNN1!$M$15- V_XNN1!$M$16) * 100, 0)</f>
        <v>102.75766016713092</v>
      </c>
      <c r="BR917" s="308">
        <v>252</v>
      </c>
      <c r="BS917" s="308">
        <v>249</v>
      </c>
      <c r="BT917" s="374">
        <v>252.55</v>
      </c>
      <c r="BU917" s="312">
        <v>0.24</v>
      </c>
      <c r="BV917" s="372">
        <v>0.347248</v>
      </c>
      <c r="BW917" s="369"/>
      <c r="BX917" s="312"/>
      <c r="BY917" s="370"/>
      <c r="BZ917" s="370"/>
      <c r="CA917" s="370"/>
      <c r="CB917" s="312"/>
      <c r="CC917" s="312"/>
      <c r="CD917" s="308"/>
      <c r="CE917" s="312"/>
      <c r="CF917" s="312"/>
      <c r="CG917" s="312"/>
      <c r="CH917" s="312"/>
      <c r="CI917" s="384"/>
      <c r="CJ917" s="312"/>
      <c r="CK917" s="372"/>
      <c r="CL917" s="369"/>
      <c r="CM917" s="312"/>
      <c r="CN917" s="370"/>
      <c r="CO917" s="370"/>
      <c r="CP917" s="370"/>
      <c r="CQ917" s="312"/>
      <c r="CR917" s="312"/>
      <c r="CS917" s="308"/>
      <c r="CT917" s="312"/>
      <c r="CU917" s="312"/>
      <c r="CV917" s="312"/>
      <c r="CW917" s="312"/>
      <c r="CX917" s="384"/>
      <c r="CY917" s="312"/>
      <c r="CZ917" s="372"/>
    </row>
    <row r="918" spans="1:104" s="1" customFormat="1" hidden="1">
      <c r="A918" s="270">
        <v>45477</v>
      </c>
      <c r="B918" s="380"/>
      <c r="C918" s="381"/>
      <c r="D918" s="382"/>
      <c r="E918" s="382"/>
      <c r="F918" s="382"/>
      <c r="G918" s="312"/>
      <c r="H918" s="308"/>
      <c r="I918" s="308"/>
      <c r="J918" s="308"/>
      <c r="K918" s="308"/>
      <c r="L918" s="308"/>
      <c r="M918" s="371"/>
      <c r="N918" s="371"/>
      <c r="O918" s="312"/>
      <c r="P918" s="383"/>
      <c r="Q918" s="369">
        <v>4</v>
      </c>
      <c r="R918" s="312"/>
      <c r="S918" s="370">
        <v>1.7415992305028918</v>
      </c>
      <c r="T918" s="370">
        <v>1.6052528000000004</v>
      </c>
      <c r="U918" s="370"/>
      <c r="V918" s="312">
        <f>_xll.SRS1Splines.Functions25.Linear_Interp(V_NK3!$P$8:$P$32,V_NK3!$R$8:$R$32,AC918)</f>
        <v>97.124036199999694</v>
      </c>
      <c r="W918" s="312">
        <f>(V918/V_NK3!$R$28)*100</f>
        <v>17.914700529139321</v>
      </c>
      <c r="X918" s="308">
        <f>V918-V_NK3!$R$8</f>
        <v>40.545384199999695</v>
      </c>
      <c r="Y918" s="308">
        <f>IFERROR((V918 - V_NK3!$V$10) / (V_NK3!$V$9- V_NK3!$V$10) * 100, 0)</f>
        <v>8.3500855943109311</v>
      </c>
      <c r="Z918" s="308">
        <v>541.79999999999995</v>
      </c>
      <c r="AA918" s="308">
        <v>521</v>
      </c>
      <c r="AB918" s="312">
        <v>525.24</v>
      </c>
      <c r="AC918" s="371">
        <v>524.4</v>
      </c>
      <c r="AD918" s="308">
        <v>0.72</v>
      </c>
      <c r="AE918" s="372">
        <v>0.33304</v>
      </c>
      <c r="AF918" s="373">
        <v>2.4</v>
      </c>
      <c r="AG918" s="312"/>
      <c r="AH918" s="370">
        <v>3.0256572914273456</v>
      </c>
      <c r="AI918" s="370">
        <v>1.7445539999999999</v>
      </c>
      <c r="AJ918" s="370"/>
      <c r="AK918" s="312">
        <f>_xll.SRS1Splines.Functions25.Linear_Interp(V_NK2!$R$10:$R$21,V_NK2!$T$10:$T$21,AR918)</f>
        <v>64.017114285742906</v>
      </c>
      <c r="AL918" s="312">
        <f>(AK918/V_NK2!$T$18)*100</f>
        <v>89.659823929611903</v>
      </c>
      <c r="AM918" s="308">
        <f>AK918-V_NK2!$T$11</f>
        <v>23.197114285715109</v>
      </c>
      <c r="AN918" s="308">
        <f>IFERROR((AK918 - V_NK2!$X$12) / (V_NK2!$X$11- V_NK2!$X$12) * 100, 0)</f>
        <v>75.85714285714927</v>
      </c>
      <c r="AO918" s="308">
        <v>427</v>
      </c>
      <c r="AP918" s="308">
        <v>420</v>
      </c>
      <c r="AQ918" s="308">
        <v>424.1</v>
      </c>
      <c r="AR918" s="371">
        <v>425.31</v>
      </c>
      <c r="AS918" s="312">
        <v>0.879</v>
      </c>
      <c r="AT918" s="372">
        <v>0.4</v>
      </c>
      <c r="AU918" s="369"/>
      <c r="AV918" s="312"/>
      <c r="AW918" s="370">
        <v>3.28741583</v>
      </c>
      <c r="AX918" s="370">
        <v>3.9795454499999998</v>
      </c>
      <c r="AY918" s="370"/>
      <c r="AZ918" s="312">
        <f>_xll.SRS1Splines.Functions25.Linear_Interp(V_NNG3A!$H$4:$H$12,V_NNG3A!$I$4:$I$12,BF918)</f>
        <v>11.911050000000101</v>
      </c>
      <c r="BA918" s="312">
        <f>(AZ918/V_NNG3A!$I$8)*100</f>
        <v>86.000361010831057</v>
      </c>
      <c r="BB918" s="308">
        <f>_xll.SRS1Splines.Functions25.Linear_Interp(V_NNG3A!$H$4:$H$12,V_NNG3A!$J$4:$J$12,BF918)</f>
        <v>0.92346379310358795</v>
      </c>
      <c r="BC918" s="308">
        <f>IFERROR((AZ918-V_NNG3A!$J$20) / (V_NNG3A!$J$19-V_NNG3A!$J$20) * 100, 0)</f>
        <v>32.261715455973899</v>
      </c>
      <c r="BD918" s="308">
        <v>1050</v>
      </c>
      <c r="BE918" s="308">
        <v>1047</v>
      </c>
      <c r="BF918" s="374">
        <v>1048.43</v>
      </c>
      <c r="BG918" s="312">
        <v>0.26519999999999999</v>
      </c>
      <c r="BH918" s="372">
        <v>0.11781</v>
      </c>
      <c r="BI918" s="369"/>
      <c r="BJ918" s="312"/>
      <c r="BK918" s="370">
        <v>2.2907159548744698</v>
      </c>
      <c r="BL918" s="370">
        <v>2.1311672261735399</v>
      </c>
      <c r="BM918" s="370">
        <f t="shared" si="10"/>
        <v>0.15954872870092984</v>
      </c>
      <c r="BN918" s="312">
        <f>_xll.SRS1Splines.Functions25.Linear_Interp(V_XNN1!$K$3:$K$8,V_XNN1!$L$3:$L$8,BT918)</f>
        <v>0.220692</v>
      </c>
      <c r="BO918" s="312">
        <f>(BN918/V_XNN1!$L$7)*100</f>
        <v>105.09142857142857</v>
      </c>
      <c r="BP918" s="312">
        <f>_xll.SRS1Splines.Functions25.Linear_Interp(V_XNN1!$K$3:$K$8,V_XNN1!$M$3:$M$8,BT918)</f>
        <v>6.4691999999999902E-2</v>
      </c>
      <c r="BQ918" s="308">
        <f>IFERROR((BN918 - V_XNN1!$M$16) / (V_XNN1!$M$15- V_XNN1!$M$16) * 100, 0)</f>
        <v>105.51532033426186</v>
      </c>
      <c r="BR918" s="308">
        <v>252</v>
      </c>
      <c r="BS918" s="308">
        <v>249</v>
      </c>
      <c r="BT918" s="374">
        <v>252.6</v>
      </c>
      <c r="BU918" s="312">
        <v>0.24</v>
      </c>
      <c r="BV918" s="372">
        <v>0.34680800000000001</v>
      </c>
      <c r="BW918" s="369"/>
      <c r="BX918" s="312"/>
      <c r="BY918" s="370"/>
      <c r="BZ918" s="370"/>
      <c r="CA918" s="370"/>
      <c r="CB918" s="312"/>
      <c r="CC918" s="312"/>
      <c r="CD918" s="308"/>
      <c r="CE918" s="312"/>
      <c r="CF918" s="312"/>
      <c r="CG918" s="312"/>
      <c r="CH918" s="312"/>
      <c r="CI918" s="384"/>
      <c r="CJ918" s="312"/>
      <c r="CK918" s="372"/>
      <c r="CL918" s="369"/>
      <c r="CM918" s="312"/>
      <c r="CN918" s="370"/>
      <c r="CO918" s="370"/>
      <c r="CP918" s="370"/>
      <c r="CQ918" s="312"/>
      <c r="CR918" s="312"/>
      <c r="CS918" s="308"/>
      <c r="CT918" s="312"/>
      <c r="CU918" s="312"/>
      <c r="CV918" s="312"/>
      <c r="CW918" s="312"/>
      <c r="CX918" s="384"/>
      <c r="CY918" s="312"/>
      <c r="CZ918" s="372"/>
    </row>
    <row r="919" spans="1:104" s="1" customFormat="1" hidden="1">
      <c r="A919" s="270">
        <v>45478</v>
      </c>
      <c r="B919" s="380"/>
      <c r="C919" s="381"/>
      <c r="D919" s="382"/>
      <c r="E919" s="382"/>
      <c r="F919" s="382"/>
      <c r="G919" s="312"/>
      <c r="H919" s="308"/>
      <c r="I919" s="308"/>
      <c r="J919" s="308"/>
      <c r="K919" s="308"/>
      <c r="L919" s="308"/>
      <c r="M919" s="371"/>
      <c r="N919" s="371"/>
      <c r="O919" s="312"/>
      <c r="P919" s="383"/>
      <c r="Q919" s="369">
        <v>13</v>
      </c>
      <c r="R919" s="312"/>
      <c r="S919" s="370">
        <v>1.7591667694971087</v>
      </c>
      <c r="T919" s="370">
        <v>1.8955132000000001</v>
      </c>
      <c r="U919" s="370"/>
      <c r="V919" s="312">
        <f>_xll.SRS1Splines.Functions25.Linear_Interp(V_NK3!$P$8:$P$32,V_NK3!$R$8:$R$32,AC919)</f>
        <v>96.987689769999804</v>
      </c>
      <c r="W919" s="312">
        <f>(V919/V_NK3!$R$28)*100</f>
        <v>17.889551188592606</v>
      </c>
      <c r="X919" s="308">
        <f>V919-V_NK3!$R$8</f>
        <v>40.409037769999806</v>
      </c>
      <c r="Y919" s="308">
        <f>IFERROR((V919 - V_NK3!$V$10) / (V_NK3!$V$9- V_NK3!$V$10) * 100, 0)</f>
        <v>8.3220058416228859</v>
      </c>
      <c r="Z919" s="308">
        <v>541.79999999999995</v>
      </c>
      <c r="AA919" s="308">
        <v>521</v>
      </c>
      <c r="AB919" s="312">
        <v>524.39</v>
      </c>
      <c r="AC919" s="371">
        <v>524.39</v>
      </c>
      <c r="AD919" s="308">
        <v>0.72</v>
      </c>
      <c r="AE919" s="372">
        <v>0.39326</v>
      </c>
      <c r="AF919" s="373">
        <v>12.2</v>
      </c>
      <c r="AG919" s="312"/>
      <c r="AH919" s="370">
        <v>2.52671468</v>
      </c>
      <c r="AI919" s="370">
        <v>2.7162660000000001</v>
      </c>
      <c r="AJ919" s="370"/>
      <c r="AK919" s="312">
        <f>_xll.SRS1Splines.Functions25.Linear_Interp(V_NK2!$R$10:$R$21,V_NK2!$T$10:$T$21,AR919)</f>
        <v>64.017114285742906</v>
      </c>
      <c r="AL919" s="312">
        <f>(AK919/V_NK2!$T$18)*100</f>
        <v>89.659823929611903</v>
      </c>
      <c r="AM919" s="308">
        <f>AK919-V_NK2!$T$11</f>
        <v>23.197114285715109</v>
      </c>
      <c r="AN919" s="308">
        <f>IFERROR((AK919 - V_NK2!$X$12) / (V_NK2!$X$11- V_NK2!$X$12) * 100, 0)</f>
        <v>75.85714285714927</v>
      </c>
      <c r="AO919" s="308">
        <v>427</v>
      </c>
      <c r="AP919" s="308">
        <v>420</v>
      </c>
      <c r="AQ919" s="308">
        <v>424.12</v>
      </c>
      <c r="AR919" s="371">
        <v>425.31</v>
      </c>
      <c r="AS919" s="312">
        <v>0.879</v>
      </c>
      <c r="AT919" s="372">
        <v>0.63</v>
      </c>
      <c r="AU919" s="369"/>
      <c r="AV919" s="312"/>
      <c r="AW919" s="370">
        <v>4.1300084200000002</v>
      </c>
      <c r="AX919" s="370">
        <v>3.9795454499999998</v>
      </c>
      <c r="AY919" s="370"/>
      <c r="AZ919" s="312">
        <f>_xll.SRS1Splines.Functions25.Linear_Interp(V_NNG3A!$H$4:$H$12,V_NNG3A!$I$4:$I$12,BF919)</f>
        <v>11.972799999999999</v>
      </c>
      <c r="BA919" s="312">
        <f>(AZ919/V_NNG3A!$I$8)*100</f>
        <v>86.446209386281595</v>
      </c>
      <c r="BB919" s="308">
        <f>_xll.SRS1Splines.Functions25.Linear_Interp(V_NNG3A!$H$4:$H$12,V_NNG3A!$J$4:$J$12,BF919)</f>
        <v>0.98521379310353296</v>
      </c>
      <c r="BC919" s="308">
        <f>IFERROR((AZ919-V_NNG3A!$J$20) / (V_NNG3A!$J$19-V_NNG3A!$J$20) * 100, 0)</f>
        <v>34.418985664378951</v>
      </c>
      <c r="BD919" s="308">
        <v>1050</v>
      </c>
      <c r="BE919" s="308">
        <v>1047</v>
      </c>
      <c r="BF919" s="374">
        <v>1048.48</v>
      </c>
      <c r="BG919" s="312">
        <v>0.26519999999999999</v>
      </c>
      <c r="BH919" s="372">
        <v>0.11756</v>
      </c>
      <c r="BI919" s="369"/>
      <c r="BJ919" s="312"/>
      <c r="BK919" s="370">
        <v>2.8003945389783298</v>
      </c>
      <c r="BL919" s="370">
        <v>2.1311672261735399</v>
      </c>
      <c r="BM919" s="370">
        <f t="shared" si="10"/>
        <v>0.66922731280478986</v>
      </c>
      <c r="BN919" s="312">
        <f>_xll.SRS1Splines.Functions25.Linear_Interp(V_XNN1!$K$3:$K$8,V_XNN1!$L$3:$L$8,BT919)</f>
        <v>0.220692</v>
      </c>
      <c r="BO919" s="312">
        <f>(BN919/V_XNN1!$L$7)*100</f>
        <v>105.09142857142857</v>
      </c>
      <c r="BP919" s="312">
        <f>_xll.SRS1Splines.Functions25.Linear_Interp(V_XNN1!$K$3:$K$8,V_XNN1!$M$3:$M$8,BT919)</f>
        <v>6.4691999999999902E-2</v>
      </c>
      <c r="BQ919" s="308">
        <f>IFERROR((BN919 - V_XNN1!$M$16) / (V_XNN1!$M$15- V_XNN1!$M$16) * 100, 0)</f>
        <v>105.51532033426186</v>
      </c>
      <c r="BR919" s="308">
        <v>252</v>
      </c>
      <c r="BS919" s="308">
        <v>249</v>
      </c>
      <c r="BT919" s="374">
        <v>252.6</v>
      </c>
      <c r="BU919" s="312">
        <v>0.24959999999999999</v>
      </c>
      <c r="BV919" s="372">
        <v>0.34680800000000001</v>
      </c>
      <c r="BW919" s="369"/>
      <c r="BX919" s="312"/>
      <c r="BY919" s="370"/>
      <c r="BZ919" s="370"/>
      <c r="CA919" s="370"/>
      <c r="CB919" s="312"/>
      <c r="CC919" s="312"/>
      <c r="CD919" s="308"/>
      <c r="CE919" s="312"/>
      <c r="CF919" s="312"/>
      <c r="CG919" s="312"/>
      <c r="CH919" s="312"/>
      <c r="CI919" s="384"/>
      <c r="CJ919" s="312"/>
      <c r="CK919" s="372"/>
      <c r="CL919" s="369"/>
      <c r="CM919" s="312"/>
      <c r="CN919" s="370"/>
      <c r="CO919" s="370"/>
      <c r="CP919" s="370"/>
      <c r="CQ919" s="312"/>
      <c r="CR919" s="312"/>
      <c r="CS919" s="308"/>
      <c r="CT919" s="312"/>
      <c r="CU919" s="312"/>
      <c r="CV919" s="312"/>
      <c r="CW919" s="312"/>
      <c r="CX919" s="384"/>
      <c r="CY919" s="312"/>
      <c r="CZ919" s="372"/>
    </row>
    <row r="920" spans="1:104" s="1" customFormat="1" hidden="1">
      <c r="A920" s="270">
        <v>45479</v>
      </c>
      <c r="B920" s="380"/>
      <c r="C920" s="381"/>
      <c r="D920" s="382"/>
      <c r="E920" s="382"/>
      <c r="F920" s="382"/>
      <c r="G920" s="312"/>
      <c r="H920" s="308"/>
      <c r="I920" s="308"/>
      <c r="J920" s="308"/>
      <c r="K920" s="308"/>
      <c r="L920" s="308"/>
      <c r="M920" s="371"/>
      <c r="N920" s="371"/>
      <c r="O920" s="312"/>
      <c r="P920" s="383"/>
      <c r="Q920" s="369">
        <v>23.8</v>
      </c>
      <c r="R920" s="312"/>
      <c r="S920" s="370">
        <v>1.6403819525154115</v>
      </c>
      <c r="T920" s="370">
        <v>0.9586498</v>
      </c>
      <c r="U920" s="370"/>
      <c r="V920" s="312">
        <f>_xll.SRS1Splines.Functions25.Linear_Interp(V_NK3!$P$8:$P$32,V_NK3!$R$8:$R$32,AC920)</f>
        <v>97.669421920000701</v>
      </c>
      <c r="W920" s="312">
        <f>(V920/V_NK3!$R$28)*100</f>
        <v>18.015297891326448</v>
      </c>
      <c r="X920" s="308">
        <f>V920-V_NK3!$R$8</f>
        <v>41.090769920000703</v>
      </c>
      <c r="Y920" s="308">
        <f>IFERROR((V920 - V_NK3!$V$10) / (V_NK3!$V$9- V_NK3!$V$10) * 100, 0)</f>
        <v>8.4624046050634139</v>
      </c>
      <c r="Z920" s="308">
        <v>541.79999999999995</v>
      </c>
      <c r="AA920" s="308">
        <v>521</v>
      </c>
      <c r="AB920" s="312">
        <v>524.39</v>
      </c>
      <c r="AC920" s="371">
        <v>524.44000000000005</v>
      </c>
      <c r="AD920" s="308">
        <v>0.72</v>
      </c>
      <c r="AE920" s="372">
        <v>0.19888999999999998</v>
      </c>
      <c r="AF920" s="373">
        <v>22.2</v>
      </c>
      <c r="AG920" s="312"/>
      <c r="AH920" s="370">
        <v>2.0052844485717012</v>
      </c>
      <c r="AI920" s="370">
        <v>2.625378</v>
      </c>
      <c r="AJ920" s="370"/>
      <c r="AK920" s="312">
        <f>_xll.SRS1Splines.Functions25.Linear_Interp(V_NK2!$R$10:$R$21,V_NK2!$T$10:$T$21,AR920)</f>
        <v>63.492885714314802</v>
      </c>
      <c r="AL920" s="312">
        <f>(AK920/V_NK2!$T$18)*100</f>
        <v>88.925610244138369</v>
      </c>
      <c r="AM920" s="308">
        <f>AK920-V_NK2!$T$11</f>
        <v>22.672885714287005</v>
      </c>
      <c r="AN920" s="308">
        <f>IFERROR((AK920 - V_NK2!$X$12) / (V_NK2!$X$11- V_NK2!$X$12) * 100, 0)</f>
        <v>74.142857142864997</v>
      </c>
      <c r="AO920" s="308">
        <v>427</v>
      </c>
      <c r="AP920" s="308">
        <v>420</v>
      </c>
      <c r="AQ920" s="308">
        <v>424.15</v>
      </c>
      <c r="AR920" s="371">
        <v>425.19</v>
      </c>
      <c r="AS920" s="312">
        <v>0.879</v>
      </c>
      <c r="AT920" s="372">
        <v>0.61</v>
      </c>
      <c r="AU920" s="369"/>
      <c r="AV920" s="312"/>
      <c r="AW920" s="370">
        <v>5.9704806399999999</v>
      </c>
      <c r="AX920" s="370">
        <v>6.0908510099999997</v>
      </c>
      <c r="AY920" s="370"/>
      <c r="AZ920" s="312">
        <f>_xll.SRS1Splines.Functions25.Linear_Interp(V_NNG3A!$H$4:$H$12,V_NNG3A!$I$4:$I$12,BF920)</f>
        <v>11.9234000000001</v>
      </c>
      <c r="BA920" s="312">
        <f>(AZ920/V_NNG3A!$I$8)*100</f>
        <v>86.089530685921304</v>
      </c>
      <c r="BB920" s="308">
        <f>_xll.SRS1Splines.Functions25.Linear_Interp(V_NNG3A!$H$4:$H$12,V_NNG3A!$J$4:$J$12,BF920)</f>
        <v>0.93581379310357704</v>
      </c>
      <c r="BC920" s="308">
        <f>IFERROR((AZ920-V_NNG3A!$J$20) / (V_NNG3A!$J$19-V_NNG3A!$J$20) * 100, 0)</f>
        <v>32.693169497655603</v>
      </c>
      <c r="BD920" s="308">
        <v>1050</v>
      </c>
      <c r="BE920" s="308">
        <v>1047</v>
      </c>
      <c r="BF920" s="374">
        <v>1048.44</v>
      </c>
      <c r="BG920" s="312">
        <v>0.26519999999999999</v>
      </c>
      <c r="BH920" s="372">
        <v>0.18404999999999999</v>
      </c>
      <c r="BI920" s="369"/>
      <c r="BJ920" s="312"/>
      <c r="BK920" s="370">
        <v>2.5672884799814</v>
      </c>
      <c r="BL920" s="370">
        <v>2.1333302987197698</v>
      </c>
      <c r="BM920" s="370">
        <f t="shared" si="10"/>
        <v>0.43395818126163022</v>
      </c>
      <c r="BN920" s="312">
        <f>_xll.SRS1Splines.Functions25.Linear_Interp(V_XNN1!$K$3:$K$8,V_XNN1!$L$3:$L$8,BT920)</f>
        <v>0.220692</v>
      </c>
      <c r="BO920" s="312">
        <f>(BN920/V_XNN1!$L$7)*100</f>
        <v>105.09142857142857</v>
      </c>
      <c r="BP920" s="312">
        <f>_xll.SRS1Splines.Functions25.Linear_Interp(V_XNN1!$K$3:$K$8,V_XNN1!$M$3:$M$8,BT920)</f>
        <v>6.4691999999999902E-2</v>
      </c>
      <c r="BQ920" s="308">
        <f>IFERROR((BN920 - V_XNN1!$M$16) / (V_XNN1!$M$15- V_XNN1!$M$16) * 100, 0)</f>
        <v>105.51532033426186</v>
      </c>
      <c r="BR920" s="308">
        <v>252</v>
      </c>
      <c r="BS920" s="308">
        <v>249</v>
      </c>
      <c r="BT920" s="374">
        <v>252.6</v>
      </c>
      <c r="BU920" s="312">
        <v>0.24959999999999999</v>
      </c>
      <c r="BV920" s="372">
        <v>0.34716000000000002</v>
      </c>
      <c r="BW920" s="369"/>
      <c r="BX920" s="312"/>
      <c r="BY920" s="370"/>
      <c r="BZ920" s="370"/>
      <c r="CA920" s="370"/>
      <c r="CB920" s="312"/>
      <c r="CC920" s="312"/>
      <c r="CD920" s="308"/>
      <c r="CE920" s="312"/>
      <c r="CF920" s="312"/>
      <c r="CG920" s="312"/>
      <c r="CH920" s="312"/>
      <c r="CI920" s="384"/>
      <c r="CJ920" s="312"/>
      <c r="CK920" s="372"/>
      <c r="CL920" s="369"/>
      <c r="CM920" s="312"/>
      <c r="CN920" s="370"/>
      <c r="CO920" s="370"/>
      <c r="CP920" s="370"/>
      <c r="CQ920" s="312"/>
      <c r="CR920" s="312"/>
      <c r="CS920" s="308"/>
      <c r="CT920" s="312"/>
      <c r="CU920" s="312"/>
      <c r="CV920" s="312"/>
      <c r="CW920" s="312"/>
      <c r="CX920" s="384"/>
      <c r="CY920" s="312"/>
      <c r="CZ920" s="372"/>
    </row>
    <row r="921" spans="1:104" s="1" customFormat="1" hidden="1">
      <c r="A921" s="270">
        <v>45480</v>
      </c>
      <c r="B921" s="380"/>
      <c r="C921" s="381"/>
      <c r="D921" s="382"/>
      <c r="E921" s="382"/>
      <c r="F921" s="382"/>
      <c r="G921" s="312"/>
      <c r="H921" s="308"/>
      <c r="I921" s="308"/>
      <c r="J921" s="308"/>
      <c r="K921" s="308"/>
      <c r="L921" s="308"/>
      <c r="M921" s="371"/>
      <c r="N921" s="371"/>
      <c r="O921" s="312"/>
      <c r="P921" s="383"/>
      <c r="Q921" s="369">
        <v>1</v>
      </c>
      <c r="R921" s="312"/>
      <c r="S921" s="370">
        <v>1.3442297830163958</v>
      </c>
      <c r="T921" s="370">
        <v>0.52615120000000004</v>
      </c>
      <c r="U921" s="370"/>
      <c r="V921" s="312">
        <f>_xll.SRS1Splines.Functions25.Linear_Interp(V_NK3!$P$8:$P$32,V_NK3!$R$8:$R$32,AC921)</f>
        <v>98.487500499999996</v>
      </c>
      <c r="W921" s="312">
        <f>(V921/V_NK3!$R$28)*100</f>
        <v>18.166193934606731</v>
      </c>
      <c r="X921" s="308">
        <f>V921-V_NK3!$R$8</f>
        <v>41.908848499999998</v>
      </c>
      <c r="Y921" s="308">
        <f>IFERROR((V921 - V_NK3!$V$10) / (V_NK3!$V$9- V_NK3!$V$10) * 100, 0)</f>
        <v>8.6308831211916814</v>
      </c>
      <c r="Z921" s="308">
        <v>541.79999999999995</v>
      </c>
      <c r="AA921" s="308">
        <v>521</v>
      </c>
      <c r="AB921" s="312">
        <v>524.39</v>
      </c>
      <c r="AC921" s="371">
        <v>524.5</v>
      </c>
      <c r="AD921" s="308">
        <v>0.72</v>
      </c>
      <c r="AE921" s="372">
        <v>0.10915999999999999</v>
      </c>
      <c r="AF921" s="373">
        <v>28.2</v>
      </c>
      <c r="AG921" s="312"/>
      <c r="AH921" s="370">
        <v>1.0728037371436403</v>
      </c>
      <c r="AI921" s="370">
        <v>1.8680760000000001</v>
      </c>
      <c r="AJ921" s="370"/>
      <c r="AK921" s="312">
        <f>_xll.SRS1Splines.Functions25.Linear_Interp(V_NK2!$R$10:$R$21,V_NK2!$T$10:$T$21,AR921)</f>
        <v>62.750228571458202</v>
      </c>
      <c r="AL921" s="312">
        <f>(AK921/V_NK2!$T$18)*100</f>
        <v>87.885474189717357</v>
      </c>
      <c r="AM921" s="308">
        <f>AK921-V_NK2!$T$11</f>
        <v>21.930228571430405</v>
      </c>
      <c r="AN921" s="308">
        <f>IFERROR((AK921 - V_NK2!$X$12) / (V_NK2!$X$11- V_NK2!$X$12) * 100, 0)</f>
        <v>71.714285714295229</v>
      </c>
      <c r="AO921" s="308">
        <v>427</v>
      </c>
      <c r="AP921" s="308">
        <v>420</v>
      </c>
      <c r="AQ921" s="308">
        <v>424.18</v>
      </c>
      <c r="AR921" s="371">
        <v>425.02</v>
      </c>
      <c r="AS921" s="312">
        <v>0.879</v>
      </c>
      <c r="AT921" s="372">
        <v>0.43</v>
      </c>
      <c r="AU921" s="369"/>
      <c r="AV921" s="312"/>
      <c r="AW921" s="370">
        <v>3.7835353500000002</v>
      </c>
      <c r="AX921" s="370">
        <v>3.9640909099999999</v>
      </c>
      <c r="AY921" s="370"/>
      <c r="AZ921" s="312">
        <f>_xll.SRS1Splines.Functions25.Linear_Interp(V_NNG3A!$H$4:$H$12,V_NNG3A!$I$4:$I$12,BF921)</f>
        <v>11.849300000000101</v>
      </c>
      <c r="BA921" s="312">
        <f>(AZ921/V_NNG3A!$I$8)*100</f>
        <v>85.55451263537978</v>
      </c>
      <c r="BB921" s="308">
        <f>_xll.SRS1Splines.Functions25.Linear_Interp(V_NNG3A!$H$4:$H$12,V_NNG3A!$J$4:$J$12,BF921)</f>
        <v>0.86171379310364304</v>
      </c>
      <c r="BC921" s="308">
        <f>IFERROR((AZ921-V_NNG3A!$J$20) / (V_NNG3A!$J$19-V_NNG3A!$J$20) * 100, 0)</f>
        <v>30.104445247565316</v>
      </c>
      <c r="BD921" s="308">
        <v>1050</v>
      </c>
      <c r="BE921" s="308">
        <v>1047</v>
      </c>
      <c r="BF921" s="374">
        <v>1048.3800000000001</v>
      </c>
      <c r="BG921" s="312">
        <v>0.26519999999999999</v>
      </c>
      <c r="BH921" s="372">
        <v>0.11719</v>
      </c>
      <c r="BI921" s="369"/>
      <c r="BJ921" s="312"/>
      <c r="BK921" s="370">
        <v>2.3476146009444401</v>
      </c>
      <c r="BL921" s="370">
        <v>2.13251914651494</v>
      </c>
      <c r="BM921" s="370">
        <f t="shared" si="10"/>
        <v>0.21509545442950007</v>
      </c>
      <c r="BN921" s="312">
        <f>_xll.SRS1Splines.Functions25.Linear_Interp(V_XNN1!$K$3:$K$8,V_XNN1!$L$3:$L$8,BT921)</f>
        <v>0.220692</v>
      </c>
      <c r="BO921" s="312">
        <f>(BN921/V_XNN1!$L$7)*100</f>
        <v>105.09142857142857</v>
      </c>
      <c r="BP921" s="312">
        <f>_xll.SRS1Splines.Functions25.Linear_Interp(V_XNN1!$K$3:$K$8,V_XNN1!$M$3:$M$8,BT921)</f>
        <v>6.4691999999999902E-2</v>
      </c>
      <c r="BQ921" s="308">
        <f>IFERROR((BN921 - V_XNN1!$M$16) / (V_XNN1!$M$15- V_XNN1!$M$16) * 100, 0)</f>
        <v>105.51532033426186</v>
      </c>
      <c r="BR921" s="308">
        <v>252</v>
      </c>
      <c r="BS921" s="308">
        <v>249</v>
      </c>
      <c r="BT921" s="374">
        <v>252.6</v>
      </c>
      <c r="BU921" s="312">
        <v>0.24959999999999999</v>
      </c>
      <c r="BV921" s="372">
        <v>0.347028</v>
      </c>
      <c r="BW921" s="369"/>
      <c r="BX921" s="312"/>
      <c r="BY921" s="370"/>
      <c r="BZ921" s="370"/>
      <c r="CA921" s="370"/>
      <c r="CB921" s="312"/>
      <c r="CC921" s="312"/>
      <c r="CD921" s="308"/>
      <c r="CE921" s="312"/>
      <c r="CF921" s="312"/>
      <c r="CG921" s="312"/>
      <c r="CH921" s="312"/>
      <c r="CI921" s="384"/>
      <c r="CJ921" s="312"/>
      <c r="CK921" s="372"/>
      <c r="CL921" s="369"/>
      <c r="CM921" s="312"/>
      <c r="CN921" s="370"/>
      <c r="CO921" s="370"/>
      <c r="CP921" s="370"/>
      <c r="CQ921" s="312"/>
      <c r="CR921" s="312"/>
      <c r="CS921" s="308"/>
      <c r="CT921" s="312"/>
      <c r="CU921" s="312"/>
      <c r="CV921" s="312"/>
      <c r="CW921" s="312"/>
      <c r="CX921" s="384"/>
      <c r="CY921" s="312"/>
      <c r="CZ921" s="372"/>
    </row>
    <row r="922" spans="1:104" s="1" customFormat="1" hidden="1">
      <c r="A922" s="270">
        <v>45481</v>
      </c>
      <c r="B922" s="380"/>
      <c r="C922" s="381"/>
      <c r="D922" s="382"/>
      <c r="E922" s="382"/>
      <c r="F922" s="382"/>
      <c r="G922" s="312"/>
      <c r="H922" s="308"/>
      <c r="I922" s="308"/>
      <c r="J922" s="308"/>
      <c r="K922" s="308"/>
      <c r="L922" s="308"/>
      <c r="M922" s="371"/>
      <c r="N922" s="371"/>
      <c r="O922" s="312"/>
      <c r="P922" s="383"/>
      <c r="Q922" s="369">
        <v>7.8</v>
      </c>
      <c r="R922" s="312"/>
      <c r="S922" s="370">
        <v>2.0181708305028918</v>
      </c>
      <c r="T922" s="370">
        <v>1.8818244000000002</v>
      </c>
      <c r="U922" s="370"/>
      <c r="V922" s="312">
        <f>_xll.SRS1Splines.Functions25.Linear_Interp(V_NK3!$P$8:$P$32,V_NK3!$R$8:$R$32,AC922)</f>
        <v>98.6238469299999</v>
      </c>
      <c r="W922" s="312">
        <f>(V922/V_NK3!$R$28)*100</f>
        <v>18.19134327515345</v>
      </c>
      <c r="X922" s="308">
        <f>V922-V_NK3!$R$8</f>
        <v>42.045194929999901</v>
      </c>
      <c r="Y922" s="308">
        <f>IFERROR((V922 - V_NK3!$V$10) / (V_NK3!$V$9- V_NK3!$V$10) * 100, 0)</f>
        <v>8.6589628738797302</v>
      </c>
      <c r="Z922" s="308">
        <v>541.79999999999995</v>
      </c>
      <c r="AA922" s="308">
        <v>521</v>
      </c>
      <c r="AB922" s="312">
        <v>524.74</v>
      </c>
      <c r="AC922" s="371">
        <v>524.51</v>
      </c>
      <c r="AD922" s="308">
        <v>0.72</v>
      </c>
      <c r="AE922" s="372">
        <v>0.39041999999999999</v>
      </c>
      <c r="AF922" s="373">
        <v>2.4</v>
      </c>
      <c r="AG922" s="312"/>
      <c r="AH922" s="370">
        <v>2.7164978457141493</v>
      </c>
      <c r="AI922" s="370">
        <v>4.1715660000000003</v>
      </c>
      <c r="AJ922" s="370"/>
      <c r="AK922" s="312">
        <f>_xll.SRS1Splines.Functions25.Linear_Interp(V_NK2!$R$10:$R$21,V_NK2!$T$10:$T$21,AR922)</f>
        <v>61.483342857172602</v>
      </c>
      <c r="AL922" s="312">
        <f>(AK922/V_NK2!$T$18)*100</f>
        <v>86.11112444982156</v>
      </c>
      <c r="AM922" s="308">
        <f>AK922-V_NK2!$T$11</f>
        <v>20.663342857144805</v>
      </c>
      <c r="AN922" s="308">
        <f>IFERROR((AK922 - V_NK2!$X$12) / (V_NK2!$X$11- V_NK2!$X$12) * 100, 0)</f>
        <v>67.571428571438247</v>
      </c>
      <c r="AO922" s="308">
        <v>427</v>
      </c>
      <c r="AP922" s="308">
        <v>420</v>
      </c>
      <c r="AQ922" s="308">
        <v>423.96</v>
      </c>
      <c r="AR922" s="371">
        <v>424.73</v>
      </c>
      <c r="AS922" s="312">
        <v>0.879</v>
      </c>
      <c r="AT922" s="372">
        <v>0.97</v>
      </c>
      <c r="AU922" s="369"/>
      <c r="AV922" s="312"/>
      <c r="AW922" s="370">
        <v>2.8205723900000002</v>
      </c>
      <c r="AX922" s="370">
        <v>3.9640909099999999</v>
      </c>
      <c r="AY922" s="370"/>
      <c r="AZ922" s="312">
        <f>_xll.SRS1Splines.Functions25.Linear_Interp(V_NNG3A!$H$4:$H$12,V_NNG3A!$I$4:$I$12,BF922)</f>
        <v>11.38</v>
      </c>
      <c r="BA922" s="312">
        <f>(AZ922/V_NNG3A!$I$8)*100</f>
        <v>82.166064981949475</v>
      </c>
      <c r="BB922" s="308">
        <f>_xll.SRS1Splines.Functions25.Linear_Interp(V_NNG3A!$H$4:$H$12,V_NNG3A!$J$4:$J$12,BF922)</f>
        <v>0.392413793103501</v>
      </c>
      <c r="BC922" s="308">
        <f>IFERROR((AZ922-V_NNG3A!$J$20) / (V_NNG3A!$J$19-V_NNG3A!$J$20) * 100, 0)</f>
        <v>13.709191663656561</v>
      </c>
      <c r="BD922" s="308">
        <v>1050</v>
      </c>
      <c r="BE922" s="308">
        <v>1047</v>
      </c>
      <c r="BF922" s="374">
        <v>1048</v>
      </c>
      <c r="BG922" s="312">
        <v>0.26519999999999999</v>
      </c>
      <c r="BH922" s="372">
        <v>0.11693000000000001</v>
      </c>
      <c r="BI922" s="369"/>
      <c r="BJ922" s="312"/>
      <c r="BK922" s="370">
        <v>2.3690304783065699</v>
      </c>
      <c r="BL922" s="370">
        <v>2.1308968421052601</v>
      </c>
      <c r="BM922" s="370">
        <f t="shared" si="10"/>
        <v>0.23813363620130978</v>
      </c>
      <c r="BN922" s="312">
        <f>_xll.SRS1Splines.Functions25.Linear_Interp(V_XNN1!$K$3:$K$8,V_XNN1!$L$3:$L$8,BT922)</f>
        <v>0.220692</v>
      </c>
      <c r="BO922" s="312">
        <f>(BN922/V_XNN1!$L$7)*100</f>
        <v>105.09142857142857</v>
      </c>
      <c r="BP922" s="312">
        <f>_xll.SRS1Splines.Functions25.Linear_Interp(V_XNN1!$K$3:$K$8,V_XNN1!$M$3:$M$8,BT922)</f>
        <v>6.4691999999999902E-2</v>
      </c>
      <c r="BQ922" s="308">
        <f>IFERROR((BN922 - V_XNN1!$M$16) / (V_XNN1!$M$15- V_XNN1!$M$16) * 100, 0)</f>
        <v>105.51532033426186</v>
      </c>
      <c r="BR922" s="308">
        <v>252</v>
      </c>
      <c r="BS922" s="308">
        <v>249</v>
      </c>
      <c r="BT922" s="374">
        <v>252.6</v>
      </c>
      <c r="BU922" s="312">
        <v>0.24959999999999999</v>
      </c>
      <c r="BV922" s="372">
        <v>0.34676400000000002</v>
      </c>
      <c r="BW922" s="369"/>
      <c r="BX922" s="312"/>
      <c r="BY922" s="370"/>
      <c r="BZ922" s="370"/>
      <c r="CA922" s="370"/>
      <c r="CB922" s="312"/>
      <c r="CC922" s="312"/>
      <c r="CD922" s="308"/>
      <c r="CE922" s="312"/>
      <c r="CF922" s="312"/>
      <c r="CG922" s="312"/>
      <c r="CH922" s="312"/>
      <c r="CI922" s="384"/>
      <c r="CJ922" s="312"/>
      <c r="CK922" s="372"/>
      <c r="CL922" s="369"/>
      <c r="CM922" s="312"/>
      <c r="CN922" s="370"/>
      <c r="CO922" s="370"/>
      <c r="CP922" s="370"/>
      <c r="CQ922" s="312"/>
      <c r="CR922" s="312"/>
      <c r="CS922" s="308"/>
      <c r="CT922" s="312"/>
      <c r="CU922" s="312"/>
      <c r="CV922" s="312"/>
      <c r="CW922" s="312"/>
      <c r="CX922" s="384"/>
      <c r="CY922" s="312"/>
      <c r="CZ922" s="372"/>
    </row>
    <row r="923" spans="1:104" s="1" customFormat="1" hidden="1">
      <c r="A923" s="270">
        <v>45482</v>
      </c>
      <c r="B923" s="380"/>
      <c r="C923" s="381"/>
      <c r="D923" s="382"/>
      <c r="E923" s="382"/>
      <c r="F923" s="382"/>
      <c r="G923" s="312"/>
      <c r="H923" s="308"/>
      <c r="I923" s="308"/>
      <c r="J923" s="308"/>
      <c r="K923" s="308"/>
      <c r="L923" s="308"/>
      <c r="M923" s="371"/>
      <c r="N923" s="371"/>
      <c r="O923" s="312"/>
      <c r="P923" s="383"/>
      <c r="Q923" s="369">
        <v>45.8</v>
      </c>
      <c r="R923" s="312"/>
      <c r="S923" s="370">
        <v>3.1020978745260237</v>
      </c>
      <c r="T923" s="370">
        <v>1.8749800000000001</v>
      </c>
      <c r="U923" s="370"/>
      <c r="V923" s="312">
        <f>_xll.SRS1Splines.Functions25.Linear_Interp(V_NK3!$P$8:$P$32,V_NK3!$R$8:$R$32,AC923)</f>
        <v>99.850964800000298</v>
      </c>
      <c r="W923" s="312">
        <f>(V923/V_NK3!$R$28)*100</f>
        <v>18.417687340074142</v>
      </c>
      <c r="X923" s="308">
        <f>V923-V_NK3!$R$8</f>
        <v>43.2723128000003</v>
      </c>
      <c r="Y923" s="308">
        <f>IFERROR((V923 - V_NK3!$V$10) / (V_NK3!$V$9- V_NK3!$V$10) * 100, 0)</f>
        <v>8.9116806480724318</v>
      </c>
      <c r="Z923" s="308">
        <v>541.79999999999995</v>
      </c>
      <c r="AA923" s="308">
        <v>521</v>
      </c>
      <c r="AB923" s="312">
        <v>524.69000000000005</v>
      </c>
      <c r="AC923" s="371">
        <v>524.6</v>
      </c>
      <c r="AD923" s="308">
        <v>0.72</v>
      </c>
      <c r="AE923" s="372">
        <v>0.38900000000000001</v>
      </c>
      <c r="AF923" s="373">
        <v>11.2</v>
      </c>
      <c r="AG923" s="312"/>
      <c r="AH923" s="370">
        <v>2.9163954285714628</v>
      </c>
      <c r="AI923" s="370">
        <v>2.7107220000000001</v>
      </c>
      <c r="AJ923" s="370"/>
      <c r="AK923" s="312">
        <f>_xll.SRS1Splines.Functions25.Linear_Interp(V_NK2!$R$10:$R$21,V_NK2!$T$10:$T$21,AR923)</f>
        <v>61.876514285744001</v>
      </c>
      <c r="AL923" s="312">
        <f>(AK923/V_NK2!$T$18)*100</f>
        <v>86.661784713927176</v>
      </c>
      <c r="AM923" s="308">
        <f>AK923-V_NK2!$T$11</f>
        <v>21.056514285716204</v>
      </c>
      <c r="AN923" s="308">
        <f>IFERROR((AK923 - V_NK2!$X$12) / (V_NK2!$X$11- V_NK2!$X$12) * 100, 0)</f>
        <v>68.85714285715251</v>
      </c>
      <c r="AO923" s="308">
        <v>427</v>
      </c>
      <c r="AP923" s="308">
        <v>420</v>
      </c>
      <c r="AQ923" s="308">
        <v>423.92</v>
      </c>
      <c r="AR923" s="371">
        <v>424.82</v>
      </c>
      <c r="AS923" s="312">
        <v>0.879</v>
      </c>
      <c r="AT923" s="372">
        <v>0.63</v>
      </c>
      <c r="AU923" s="369"/>
      <c r="AV923" s="312"/>
      <c r="AW923" s="370">
        <v>3.6330723900000002</v>
      </c>
      <c r="AX923" s="370">
        <v>3.9640909099999999</v>
      </c>
      <c r="AY923" s="370"/>
      <c r="AZ923" s="312">
        <f>_xll.SRS1Splines.Functions25.Linear_Interp(V_NNG3A!$H$4:$H$12,V_NNG3A!$I$4:$I$12,BF923)</f>
        <v>11.3368344827587</v>
      </c>
      <c r="BA923" s="312">
        <f>(AZ923/V_NNG3A!$I$8)*100</f>
        <v>81.854400597535744</v>
      </c>
      <c r="BB923" s="308">
        <f>_xll.SRS1Splines.Functions25.Linear_Interp(V_NNG3A!$H$4:$H$12,V_NNG3A!$J$4:$J$12,BF923)</f>
        <v>0.34924827586215501</v>
      </c>
      <c r="BC923" s="308">
        <f>IFERROR((AZ923-V_NNG3A!$J$20) / (V_NNG3A!$J$19-V_NNG3A!$J$20) * 100, 0)</f>
        <v>12.201180580657292</v>
      </c>
      <c r="BD923" s="308">
        <v>1050</v>
      </c>
      <c r="BE923" s="308">
        <v>1047</v>
      </c>
      <c r="BF923" s="374">
        <v>1047.8900000000001</v>
      </c>
      <c r="BG923" s="312">
        <v>0.26519999999999999</v>
      </c>
      <c r="BH923" s="372">
        <v>0.11706</v>
      </c>
      <c r="BI923" s="369"/>
      <c r="BJ923" s="312"/>
      <c r="BK923" s="370">
        <v>3.3183616185614899</v>
      </c>
      <c r="BL923" s="370">
        <v>2.1307616500711197</v>
      </c>
      <c r="BM923" s="370">
        <f t="shared" si="10"/>
        <v>1.1875999684903702</v>
      </c>
      <c r="BN923" s="312">
        <f>_xll.SRS1Splines.Functions25.Linear_Interp(V_XNN1!$K$3:$K$8,V_XNN1!$L$3:$L$8,BT923)</f>
        <v>0.220692</v>
      </c>
      <c r="BO923" s="312">
        <f>(BN923/V_XNN1!$L$7)*100</f>
        <v>105.09142857142857</v>
      </c>
      <c r="BP923" s="312">
        <f>_xll.SRS1Splines.Functions25.Linear_Interp(V_XNN1!$K$3:$K$8,V_XNN1!$M$3:$M$8,BT923)</f>
        <v>6.4691999999999902E-2</v>
      </c>
      <c r="BQ923" s="308">
        <f>IFERROR((BN923 - V_XNN1!$M$16) / (V_XNN1!$M$15- V_XNN1!$M$16) * 100, 0)</f>
        <v>105.51532033426186</v>
      </c>
      <c r="BR923" s="308">
        <v>252</v>
      </c>
      <c r="BS923" s="308">
        <v>249</v>
      </c>
      <c r="BT923" s="374">
        <v>252.6</v>
      </c>
      <c r="BU923" s="312">
        <v>0.24959999999999999</v>
      </c>
      <c r="BV923" s="372">
        <v>0.34674199999999999</v>
      </c>
      <c r="BW923" s="369"/>
      <c r="BX923" s="312"/>
      <c r="BY923" s="370"/>
      <c r="BZ923" s="370"/>
      <c r="CA923" s="370"/>
      <c r="CB923" s="312"/>
      <c r="CC923" s="312"/>
      <c r="CD923" s="308"/>
      <c r="CE923" s="312"/>
      <c r="CF923" s="312"/>
      <c r="CG923" s="312"/>
      <c r="CH923" s="312"/>
      <c r="CI923" s="384"/>
      <c r="CJ923" s="312"/>
      <c r="CK923" s="372"/>
      <c r="CL923" s="369"/>
      <c r="CM923" s="312"/>
      <c r="CN923" s="370"/>
      <c r="CO923" s="370"/>
      <c r="CP923" s="370"/>
      <c r="CQ923" s="312"/>
      <c r="CR923" s="312"/>
      <c r="CS923" s="308"/>
      <c r="CT923" s="312"/>
      <c r="CU923" s="312"/>
      <c r="CV923" s="312"/>
      <c r="CW923" s="312"/>
      <c r="CX923" s="384"/>
      <c r="CY923" s="312"/>
      <c r="CZ923" s="372"/>
    </row>
    <row r="924" spans="1:104" s="1" customFormat="1" hidden="1">
      <c r="A924" s="270">
        <v>45483</v>
      </c>
      <c r="B924" s="380"/>
      <c r="C924" s="381"/>
      <c r="D924" s="382"/>
      <c r="E924" s="382"/>
      <c r="F924" s="382"/>
      <c r="G924" s="312"/>
      <c r="H924" s="308"/>
      <c r="I924" s="308"/>
      <c r="J924" s="308"/>
      <c r="K924" s="308"/>
      <c r="L924" s="308"/>
      <c r="M924" s="371"/>
      <c r="N924" s="371"/>
      <c r="O924" s="312"/>
      <c r="P924" s="383"/>
      <c r="Q924" s="369">
        <v>7.6</v>
      </c>
      <c r="R924" s="312"/>
      <c r="S924" s="370">
        <v>2.711711983016396</v>
      </c>
      <c r="T924" s="370">
        <v>1.8936334000000001</v>
      </c>
      <c r="U924" s="370"/>
      <c r="V924" s="312">
        <f>_xll.SRS1Splines.Functions25.Linear_Interp(V_NK3!$P$8:$P$32,V_NK3!$R$8:$R$32,AC924)</f>
        <v>100.66904338000001</v>
      </c>
      <c r="W924" s="312">
        <f>(V924/V_NK3!$R$28)*100</f>
        <v>18.5685833833545</v>
      </c>
      <c r="X924" s="308">
        <f>V924-V_NK3!$R$8</f>
        <v>44.090391380000007</v>
      </c>
      <c r="Y924" s="308">
        <f>IFERROR((V924 - V_NK3!$V$10) / (V_NK3!$V$9- V_NK3!$V$10) * 100, 0)</f>
        <v>9.0801591642007828</v>
      </c>
      <c r="Z924" s="308">
        <v>541.79999999999995</v>
      </c>
      <c r="AA924" s="308">
        <v>521</v>
      </c>
      <c r="AB924" s="312">
        <v>524.64</v>
      </c>
      <c r="AC924" s="371">
        <v>524.66</v>
      </c>
      <c r="AD924" s="308">
        <v>0.72</v>
      </c>
      <c r="AE924" s="372">
        <v>0.39287</v>
      </c>
      <c r="AF924" s="373">
        <v>6.2</v>
      </c>
      <c r="AG924" s="312"/>
      <c r="AH924" s="370">
        <v>2.8753595171429249</v>
      </c>
      <c r="AI924" s="370">
        <v>3.1957800000000001</v>
      </c>
      <c r="AJ924" s="370"/>
      <c r="AK924" s="312">
        <f>_xll.SRS1Splines.Functions25.Linear_Interp(V_NK2!$R$10:$R$21,V_NK2!$T$10:$T$21,AR924)</f>
        <v>61.745457142886899</v>
      </c>
      <c r="AL924" s="312">
        <f>(AK924/V_NK2!$T$18)*100</f>
        <v>86.478231292558675</v>
      </c>
      <c r="AM924" s="308">
        <f>AK924-V_NK2!$T$11</f>
        <v>20.925457142859102</v>
      </c>
      <c r="AN924" s="308">
        <f>IFERROR((AK924 - V_NK2!$X$12) / (V_NK2!$X$11- V_NK2!$X$12) * 100, 0)</f>
        <v>68.428571428581193</v>
      </c>
      <c r="AO924" s="308">
        <v>427</v>
      </c>
      <c r="AP924" s="308">
        <v>420</v>
      </c>
      <c r="AQ924" s="308">
        <v>423.88</v>
      </c>
      <c r="AR924" s="371">
        <v>424.79</v>
      </c>
      <c r="AS924" s="312">
        <v>0.879</v>
      </c>
      <c r="AT924" s="372">
        <v>0.75</v>
      </c>
      <c r="AU924" s="369"/>
      <c r="AV924" s="312"/>
      <c r="AW924" s="370">
        <v>5.5851346800000004</v>
      </c>
      <c r="AX924" s="370">
        <v>3.7193939399999998</v>
      </c>
      <c r="AY924" s="370"/>
      <c r="AZ924" s="312">
        <f>_xll.SRS1Splines.Functions25.Linear_Interp(V_NNG3A!$H$4:$H$12,V_NNG3A!$I$4:$I$12,BF924)</f>
        <v>12.00985</v>
      </c>
      <c r="BA924" s="312">
        <f>(AZ924/V_NNG3A!$I$8)*100</f>
        <v>86.71371841155235</v>
      </c>
      <c r="BB924" s="308">
        <f>_xll.SRS1Splines.Functions25.Linear_Interp(V_NNG3A!$H$4:$H$12,V_NNG3A!$J$4:$J$12,BF924)</f>
        <v>1.0222637931034999</v>
      </c>
      <c r="BC924" s="308">
        <f>IFERROR((AZ924-V_NNG3A!$J$20) / (V_NNG3A!$J$19-V_NNG3A!$J$20) * 100, 0)</f>
        <v>35.713347789424127</v>
      </c>
      <c r="BD924" s="308">
        <v>1050</v>
      </c>
      <c r="BE924" s="308">
        <v>1047</v>
      </c>
      <c r="BF924" s="374">
        <v>1048.51</v>
      </c>
      <c r="BG924" s="312">
        <v>0.26519999999999999</v>
      </c>
      <c r="BH924" s="372">
        <v>0.10979</v>
      </c>
      <c r="BI924" s="369"/>
      <c r="BJ924" s="312"/>
      <c r="BK924" s="370">
        <v>3.9378799498592603</v>
      </c>
      <c r="BL924" s="370">
        <v>2.1263003129445197</v>
      </c>
      <c r="BM924" s="370">
        <f t="shared" si="10"/>
        <v>1.8115796369147406</v>
      </c>
      <c r="BN924" s="312">
        <f>_xll.SRS1Splines.Functions25.Linear_Interp(V_XNN1!$K$3:$K$8,V_XNN1!$L$3:$L$8,BT924)</f>
        <v>0.22336500000000001</v>
      </c>
      <c r="BO924" s="312">
        <f>(BN924/V_XNN1!$L$7)*100</f>
        <v>106.36428571428571</v>
      </c>
      <c r="BP924" s="312">
        <f>_xll.SRS1Splines.Functions25.Linear_Interp(V_XNN1!$K$3:$K$8,V_XNN1!$M$3:$M$8,BT924)</f>
        <v>6.7364999999999994E-2</v>
      </c>
      <c r="BQ924" s="308">
        <f>IFERROR((BN924 - V_XNN1!$M$16) / (V_XNN1!$M$15- V_XNN1!$M$16) * 100, 0)</f>
        <v>113.78830083565464</v>
      </c>
      <c r="BR924" s="308">
        <v>252</v>
      </c>
      <c r="BS924" s="308">
        <v>249</v>
      </c>
      <c r="BT924" s="374">
        <v>252.75</v>
      </c>
      <c r="BU924" s="312">
        <v>0.252</v>
      </c>
      <c r="BV924" s="372">
        <v>0.34601600000000005</v>
      </c>
      <c r="BW924" s="369"/>
      <c r="BX924" s="312"/>
      <c r="BY924" s="370"/>
      <c r="BZ924" s="370"/>
      <c r="CA924" s="370"/>
      <c r="CB924" s="312"/>
      <c r="CC924" s="312"/>
      <c r="CD924" s="308"/>
      <c r="CE924" s="312"/>
      <c r="CF924" s="312"/>
      <c r="CG924" s="312"/>
      <c r="CH924" s="312"/>
      <c r="CI924" s="384"/>
      <c r="CJ924" s="312"/>
      <c r="CK924" s="372"/>
      <c r="CL924" s="369"/>
      <c r="CM924" s="312"/>
      <c r="CN924" s="370"/>
      <c r="CO924" s="370"/>
      <c r="CP924" s="370"/>
      <c r="CQ924" s="312"/>
      <c r="CR924" s="312"/>
      <c r="CS924" s="308"/>
      <c r="CT924" s="312"/>
      <c r="CU924" s="312"/>
      <c r="CV924" s="312"/>
      <c r="CW924" s="312"/>
      <c r="CX924" s="384"/>
      <c r="CY924" s="312"/>
      <c r="CZ924" s="372"/>
    </row>
    <row r="925" spans="1:104" s="1" customFormat="1" hidden="1">
      <c r="A925" s="270">
        <v>45484</v>
      </c>
      <c r="B925" s="380"/>
      <c r="C925" s="381"/>
      <c r="D925" s="382"/>
      <c r="E925" s="382"/>
      <c r="F925" s="382"/>
      <c r="G925" s="312"/>
      <c r="H925" s="308"/>
      <c r="I925" s="308"/>
      <c r="J925" s="308"/>
      <c r="K925" s="308"/>
      <c r="L925" s="308"/>
      <c r="M925" s="371"/>
      <c r="N925" s="371"/>
      <c r="O925" s="312"/>
      <c r="P925" s="383"/>
      <c r="Q925" s="369">
        <v>12</v>
      </c>
      <c r="R925" s="312"/>
      <c r="S925" s="370">
        <v>2.3116860915096287</v>
      </c>
      <c r="T925" s="370">
        <v>1.9026468000000003</v>
      </c>
      <c r="U925" s="370"/>
      <c r="V925" s="312">
        <f>_xll.SRS1Splines.Functions25.Linear_Interp(V_NK3!$P$8:$P$32,V_NK3!$R$8:$R$32,AC925)</f>
        <v>101.078082670001</v>
      </c>
      <c r="W925" s="312">
        <f>(V925/V_NK3!$R$28)*100</f>
        <v>18.644031404994891</v>
      </c>
      <c r="X925" s="308">
        <f>V925-V_NK3!$R$8</f>
        <v>44.499430670000997</v>
      </c>
      <c r="Y925" s="308">
        <f>IFERROR((V925 - V_NK3!$V$10) / (V_NK3!$V$9- V_NK3!$V$10) * 100, 0)</f>
        <v>9.1643984222651955</v>
      </c>
      <c r="Z925" s="308">
        <v>541.79999999999995</v>
      </c>
      <c r="AA925" s="308">
        <v>521</v>
      </c>
      <c r="AB925" s="312">
        <v>524.59</v>
      </c>
      <c r="AC925" s="371">
        <v>524.69000000000005</v>
      </c>
      <c r="AD925" s="308">
        <v>0.72</v>
      </c>
      <c r="AE925" s="372">
        <v>0.39474000000000004</v>
      </c>
      <c r="AF925" s="373">
        <v>10.4</v>
      </c>
      <c r="AG925" s="312"/>
      <c r="AH925" s="370">
        <v>2.8210570342856123</v>
      </c>
      <c r="AI925" s="370">
        <v>2.9676360000000006</v>
      </c>
      <c r="AJ925" s="370"/>
      <c r="AK925" s="312">
        <f>_xll.SRS1Splines.Functions25.Linear_Interp(V_NK2!$R$10:$R$21,V_NK2!$T$10:$T$21,AR925)</f>
        <v>61.7891428571726</v>
      </c>
      <c r="AL925" s="312">
        <f>(AK925/V_NK2!$T$18)*100</f>
        <v>86.539415766348171</v>
      </c>
      <c r="AM925" s="308">
        <f>AK925-V_NK2!$T$11</f>
        <v>20.969142857144803</v>
      </c>
      <c r="AN925" s="308">
        <f>IFERROR((AK925 - V_NK2!$X$12) / (V_NK2!$X$11- V_NK2!$X$12) * 100, 0)</f>
        <v>68.571428571438304</v>
      </c>
      <c r="AO925" s="308">
        <v>427</v>
      </c>
      <c r="AP925" s="308">
        <v>420</v>
      </c>
      <c r="AQ925" s="308">
        <v>423.84</v>
      </c>
      <c r="AR925" s="371">
        <v>424.8</v>
      </c>
      <c r="AS925" s="312">
        <v>0.879</v>
      </c>
      <c r="AT925" s="372">
        <v>0.69</v>
      </c>
      <c r="AU925" s="369"/>
      <c r="AV925" s="312"/>
      <c r="AW925" s="370">
        <v>6.3456696099999998</v>
      </c>
      <c r="AX925" s="370">
        <v>6.7669659099999997</v>
      </c>
      <c r="AY925" s="370"/>
      <c r="AZ925" s="312">
        <f>_xll.SRS1Splines.Functions25.Linear_Interp(V_NNG3A!$H$4:$H$12,V_NNG3A!$I$4:$I$12,BF925)</f>
        <v>11.8369499999999</v>
      </c>
      <c r="BA925" s="312">
        <f>(AZ925/V_NNG3A!$I$8)*100</f>
        <v>85.465342960288098</v>
      </c>
      <c r="BB925" s="308">
        <f>_xll.SRS1Splines.Functions25.Linear_Interp(V_NNG3A!$H$4:$H$12,V_NNG3A!$J$4:$J$12,BF925)</f>
        <v>0.84936379310337295</v>
      </c>
      <c r="BC925" s="308">
        <f>IFERROR((AZ925-V_NNG3A!$J$20) / (V_NNG3A!$J$19-V_NNG3A!$J$20) * 100, 0)</f>
        <v>29.672991205876599</v>
      </c>
      <c r="BD925" s="308">
        <v>1050</v>
      </c>
      <c r="BE925" s="308">
        <v>1047</v>
      </c>
      <c r="BF925" s="374">
        <v>1048.3699999999999</v>
      </c>
      <c r="BG925" s="312">
        <v>0.26519999999999999</v>
      </c>
      <c r="BH925" s="372">
        <v>0.20014000000000001</v>
      </c>
      <c r="BI925" s="369"/>
      <c r="BJ925" s="312"/>
      <c r="BK925" s="370">
        <v>6.7057769601707005</v>
      </c>
      <c r="BL925" s="370">
        <v>2.1174759601707001</v>
      </c>
      <c r="BM925" s="370">
        <f t="shared" si="10"/>
        <v>4.5883010000000004</v>
      </c>
      <c r="BN925" s="312">
        <f>_xll.SRS1Splines.Functions25.Linear_Interp(V_XNN1!$K$3:$K$8,V_XNN1!$L$3:$L$8,BT925)</f>
        <v>0.22603799999999999</v>
      </c>
      <c r="BO925" s="312">
        <f>(BN925/V_XNN1!$L$7)*100</f>
        <v>107.63714285714285</v>
      </c>
      <c r="BP925" s="312">
        <f>_xll.SRS1Splines.Functions25.Linear_Interp(V_XNN1!$K$3:$K$8,V_XNN1!$M$3:$M$8,BT925)</f>
        <v>7.00380000000001E-2</v>
      </c>
      <c r="BQ925" s="308">
        <f>IFERROR((BN925 - V_XNN1!$M$16) / (V_XNN1!$M$15- V_XNN1!$M$16) * 100, 0)</f>
        <v>122.06128133704735</v>
      </c>
      <c r="BR925" s="308">
        <v>252</v>
      </c>
      <c r="BS925" s="308">
        <v>249</v>
      </c>
      <c r="BT925" s="374">
        <v>252.9</v>
      </c>
      <c r="BU925" s="312">
        <v>0.252</v>
      </c>
      <c r="BV925" s="372">
        <v>0.34458</v>
      </c>
      <c r="BW925" s="369"/>
      <c r="BX925" s="312"/>
      <c r="BY925" s="370"/>
      <c r="BZ925" s="370"/>
      <c r="CA925" s="370"/>
      <c r="CB925" s="312"/>
      <c r="CC925" s="312"/>
      <c r="CD925" s="308"/>
      <c r="CE925" s="312"/>
      <c r="CF925" s="312"/>
      <c r="CG925" s="312"/>
      <c r="CH925" s="312"/>
      <c r="CI925" s="384"/>
      <c r="CJ925" s="312"/>
      <c r="CK925" s="372"/>
      <c r="CL925" s="369"/>
      <c r="CM925" s="312"/>
      <c r="CN925" s="370"/>
      <c r="CO925" s="370"/>
      <c r="CP925" s="370"/>
      <c r="CQ925" s="312"/>
      <c r="CR925" s="312"/>
      <c r="CS925" s="308"/>
      <c r="CT925" s="312"/>
      <c r="CU925" s="312"/>
      <c r="CV925" s="312"/>
      <c r="CW925" s="312"/>
      <c r="CX925" s="384"/>
      <c r="CY925" s="312"/>
      <c r="CZ925" s="372"/>
    </row>
    <row r="926" spans="1:104" s="1" customFormat="1" hidden="1">
      <c r="A926" s="270">
        <v>45485</v>
      </c>
      <c r="B926" s="380"/>
      <c r="C926" s="381"/>
      <c r="D926" s="382"/>
      <c r="E926" s="382"/>
      <c r="F926" s="382"/>
      <c r="G926" s="312"/>
      <c r="H926" s="308"/>
      <c r="I926" s="308"/>
      <c r="J926" s="308"/>
      <c r="K926" s="308"/>
      <c r="L926" s="308"/>
      <c r="M926" s="371"/>
      <c r="N926" s="371"/>
      <c r="O926" s="312"/>
      <c r="P926" s="383"/>
      <c r="Q926" s="369">
        <v>12.4</v>
      </c>
      <c r="R926" s="312"/>
      <c r="S926" s="370">
        <v>2.2676312915077208</v>
      </c>
      <c r="T926" s="370">
        <v>1.8585920000000002</v>
      </c>
      <c r="U926" s="370"/>
      <c r="V926" s="312">
        <f>_xll.SRS1Splines.Functions25.Linear_Interp(V_NK3!$P$8:$P$32,V_NK3!$R$8:$R$32,AC926)</f>
        <v>101.48712196</v>
      </c>
      <c r="W926" s="312">
        <f>(V926/V_NK3!$R$28)*100</f>
        <v>18.719479426634912</v>
      </c>
      <c r="X926" s="308">
        <f>V926-V_NK3!$R$8</f>
        <v>44.908469959999998</v>
      </c>
      <c r="Y926" s="308">
        <f>IFERROR((V926 - V_NK3!$V$10) / (V_NK3!$V$9- V_NK3!$V$10) * 100, 0)</f>
        <v>9.2486376803291961</v>
      </c>
      <c r="Z926" s="308">
        <v>541.79999999999995</v>
      </c>
      <c r="AA926" s="308">
        <v>521</v>
      </c>
      <c r="AB926" s="312">
        <v>524.54</v>
      </c>
      <c r="AC926" s="371">
        <v>524.72</v>
      </c>
      <c r="AD926" s="308">
        <v>0.72</v>
      </c>
      <c r="AE926" s="372">
        <v>0.3856</v>
      </c>
      <c r="AF926" s="373">
        <v>2</v>
      </c>
      <c r="AG926" s="312"/>
      <c r="AH926" s="370">
        <v>3.3578565142858503</v>
      </c>
      <c r="AI926" s="370">
        <v>3.8058299999999998</v>
      </c>
      <c r="AJ926" s="370"/>
      <c r="AK926" s="312">
        <f>_xll.SRS1Splines.Functions25.Linear_Interp(V_NK2!$R$10:$R$21,V_NK2!$T$10:$T$21,AR926)</f>
        <v>61.527028571458303</v>
      </c>
      <c r="AL926" s="312">
        <f>(AK926/V_NK2!$T$18)*100</f>
        <v>86.17230892361107</v>
      </c>
      <c r="AM926" s="308">
        <f>AK926-V_NK2!$T$11</f>
        <v>20.707028571430506</v>
      </c>
      <c r="AN926" s="308">
        <f>IFERROR((AK926 - V_NK2!$X$12) / (V_NK2!$X$11- V_NK2!$X$12) * 100, 0)</f>
        <v>67.714285714295357</v>
      </c>
      <c r="AO926" s="308">
        <v>427</v>
      </c>
      <c r="AP926" s="308">
        <v>420</v>
      </c>
      <c r="AQ926" s="308">
        <v>423.8</v>
      </c>
      <c r="AR926" s="371">
        <v>424.74</v>
      </c>
      <c r="AS926" s="312">
        <v>0.879</v>
      </c>
      <c r="AT926" s="372">
        <v>0.88</v>
      </c>
      <c r="AU926" s="369"/>
      <c r="AV926" s="312"/>
      <c r="AW926" s="370">
        <v>4.6043323899999997</v>
      </c>
      <c r="AX926" s="370">
        <v>4.9654435000000001</v>
      </c>
      <c r="AY926" s="370"/>
      <c r="AZ926" s="312">
        <f>_xll.SRS1Splines.Functions25.Linear_Interp(V_NNG3A!$H$4:$H$12,V_NNG3A!$I$4:$I$12,BF926)</f>
        <v>11.688750000000001</v>
      </c>
      <c r="BA926" s="312">
        <f>(AZ926/V_NNG3A!$I$8)*100</f>
        <v>84.395306859205789</v>
      </c>
      <c r="BB926" s="308">
        <f>_xll.SRS1Splines.Functions25.Linear_Interp(V_NNG3A!$H$4:$H$12,V_NNG3A!$J$4:$J$12,BF926)</f>
        <v>0.70116379310350596</v>
      </c>
      <c r="BC926" s="308">
        <f>IFERROR((AZ926-V_NNG3A!$J$20) / (V_NNG3A!$J$19-V_NNG3A!$J$20) * 100, 0)</f>
        <v>24.495542705699492</v>
      </c>
      <c r="BD926" s="308">
        <v>1050</v>
      </c>
      <c r="BE926" s="308">
        <v>1047</v>
      </c>
      <c r="BF926" s="374">
        <v>1048.25</v>
      </c>
      <c r="BG926" s="312">
        <v>0.26519999999999999</v>
      </c>
      <c r="BH926" s="372">
        <v>0.13778000000000001</v>
      </c>
      <c r="BI926" s="369"/>
      <c r="BJ926" s="312"/>
      <c r="BK926" s="370">
        <v>6.7056322944523501</v>
      </c>
      <c r="BL926" s="370">
        <v>2.11643129445235</v>
      </c>
      <c r="BM926" s="370">
        <f t="shared" ref="BM926:BM989" si="11">BK926-BL926</f>
        <v>4.5892010000000001</v>
      </c>
      <c r="BN926" s="312">
        <f>_xll.SRS1Splines.Functions25.Linear_Interp(V_XNN1!$K$3:$K$8,V_XNN1!$L$3:$L$8,BT926)</f>
        <v>0.22603799999999999</v>
      </c>
      <c r="BO926" s="312">
        <f>(BN926/V_XNN1!$L$7)*100</f>
        <v>107.63714285714285</v>
      </c>
      <c r="BP926" s="312">
        <f>_xll.SRS1Splines.Functions25.Linear_Interp(V_XNN1!$K$3:$K$8,V_XNN1!$M$3:$M$8,BT926)</f>
        <v>7.00380000000001E-2</v>
      </c>
      <c r="BQ926" s="308">
        <f>IFERROR((BN926 - V_XNN1!$M$16) / (V_XNN1!$M$15- V_XNN1!$M$16) * 100, 0)</f>
        <v>122.06128133704735</v>
      </c>
      <c r="BR926" s="308">
        <v>252</v>
      </c>
      <c r="BS926" s="308">
        <v>249</v>
      </c>
      <c r="BT926" s="374">
        <v>252.9</v>
      </c>
      <c r="BU926" s="312">
        <v>0.252</v>
      </c>
      <c r="BV926" s="372">
        <v>0.34441000000000005</v>
      </c>
      <c r="BW926" s="369"/>
      <c r="BX926" s="312"/>
      <c r="BY926" s="370"/>
      <c r="BZ926" s="370"/>
      <c r="CA926" s="370"/>
      <c r="CB926" s="312"/>
      <c r="CC926" s="312"/>
      <c r="CD926" s="308"/>
      <c r="CE926" s="312"/>
      <c r="CF926" s="312"/>
      <c r="CG926" s="312"/>
      <c r="CH926" s="312"/>
      <c r="CI926" s="384"/>
      <c r="CJ926" s="312"/>
      <c r="CK926" s="372"/>
      <c r="CL926" s="369"/>
      <c r="CM926" s="312"/>
      <c r="CN926" s="370"/>
      <c r="CO926" s="370"/>
      <c r="CP926" s="370"/>
      <c r="CQ926" s="312"/>
      <c r="CR926" s="312"/>
      <c r="CS926" s="308"/>
      <c r="CT926" s="312"/>
      <c r="CU926" s="312"/>
      <c r="CV926" s="312"/>
      <c r="CW926" s="312"/>
      <c r="CX926" s="384"/>
      <c r="CY926" s="312"/>
      <c r="CZ926" s="372"/>
    </row>
    <row r="927" spans="1:104" s="1" customFormat="1" hidden="1">
      <c r="A927" s="270">
        <v>45486</v>
      </c>
      <c r="B927" s="380"/>
      <c r="C927" s="381"/>
      <c r="D927" s="382"/>
      <c r="E927" s="382"/>
      <c r="F927" s="382"/>
      <c r="G927" s="312"/>
      <c r="H927" s="308"/>
      <c r="I927" s="308"/>
      <c r="J927" s="308"/>
      <c r="K927" s="308"/>
      <c r="L927" s="308"/>
      <c r="M927" s="371"/>
      <c r="N927" s="371"/>
      <c r="O927" s="312"/>
      <c r="P927" s="383"/>
      <c r="Q927" s="369">
        <v>25.2</v>
      </c>
      <c r="R927" s="312"/>
      <c r="S927" s="370">
        <v>2.4352595220115658</v>
      </c>
      <c r="T927" s="370">
        <v>1.8898737999999999</v>
      </c>
      <c r="U927" s="370"/>
      <c r="V927" s="312">
        <f>_xll.SRS1Splines.Functions25.Linear_Interp(V_NK3!$P$8:$P$32,V_NK3!$R$8:$R$32,AC927)</f>
        <v>102.03250767999999</v>
      </c>
      <c r="W927" s="312">
        <f>(V927/V_NK3!$R$28)*100</f>
        <v>18.820076788821854</v>
      </c>
      <c r="X927" s="308">
        <f>V927-V_NK3!$R$8</f>
        <v>45.453855679999997</v>
      </c>
      <c r="Y927" s="308">
        <f>IFERROR((V927 - V_NK3!$V$10) / (V_NK3!$V$9- V_NK3!$V$10) * 100, 0)</f>
        <v>9.3609566910814692</v>
      </c>
      <c r="Z927" s="308">
        <v>541.79999999999995</v>
      </c>
      <c r="AA927" s="308">
        <v>521</v>
      </c>
      <c r="AB927" s="312">
        <v>524.49</v>
      </c>
      <c r="AC927" s="371">
        <v>524.76</v>
      </c>
      <c r="AD927" s="308">
        <v>0.72</v>
      </c>
      <c r="AE927" s="372">
        <v>0.39208999999999999</v>
      </c>
      <c r="AF927" s="373">
        <v>30.8</v>
      </c>
      <c r="AG927" s="312"/>
      <c r="AH927" s="370">
        <v>3.6055480485714626</v>
      </c>
      <c r="AI927" s="370">
        <v>2.4839639999999998</v>
      </c>
      <c r="AJ927" s="370"/>
      <c r="AK927" s="312">
        <f>_xll.SRS1Splines.Functions25.Linear_Interp(V_NK2!$R$10:$R$21,V_NK2!$T$10:$T$21,AR927)</f>
        <v>62.837600000029703</v>
      </c>
      <c r="AL927" s="312">
        <f>(AK927/V_NK2!$T$18)*100</f>
        <v>88.00784313729649</v>
      </c>
      <c r="AM927" s="308">
        <f>AK927-V_NK2!$T$11</f>
        <v>22.017600000001906</v>
      </c>
      <c r="AN927" s="308">
        <f>IFERROR((AK927 - V_NK2!$X$12) / (V_NK2!$X$11- V_NK2!$X$12) * 100, 0)</f>
        <v>72.000000000009763</v>
      </c>
      <c r="AO927" s="308">
        <v>427</v>
      </c>
      <c r="AP927" s="308">
        <v>420</v>
      </c>
      <c r="AQ927" s="308">
        <v>423.75</v>
      </c>
      <c r="AR927" s="371">
        <v>425.04</v>
      </c>
      <c r="AS927" s="312">
        <v>0.879</v>
      </c>
      <c r="AT927" s="372">
        <v>0.57999999999999996</v>
      </c>
      <c r="AU927" s="369"/>
      <c r="AV927" s="312"/>
      <c r="AW927" s="370">
        <v>3.5566161599999999</v>
      </c>
      <c r="AX927" s="370">
        <v>3.9177272699999999</v>
      </c>
      <c r="AY927" s="370"/>
      <c r="AZ927" s="312">
        <f>_xll.SRS1Splines.Functions25.Linear_Interp(V_NNG3A!$H$4:$H$12,V_NNG3A!$I$4:$I$12,BF927)</f>
        <v>11.540550000000099</v>
      </c>
      <c r="BA927" s="312">
        <f>(AZ927/V_NNG3A!$I$8)*100</f>
        <v>83.325270758123466</v>
      </c>
      <c r="BB927" s="308">
        <f>_xll.SRS1Splines.Functions25.Linear_Interp(V_NNG3A!$H$4:$H$12,V_NNG3A!$J$4:$J$12,BF927)</f>
        <v>0.55296379310363797</v>
      </c>
      <c r="BC927" s="308">
        <f>IFERROR((AZ927-V_NNG3A!$J$20) / (V_NNG3A!$J$19-V_NNG3A!$J$20) * 100, 0)</f>
        <v>19.318094205522325</v>
      </c>
      <c r="BD927" s="308">
        <v>1050</v>
      </c>
      <c r="BE927" s="308">
        <v>1047</v>
      </c>
      <c r="BF927" s="374">
        <v>1048.1300000000001</v>
      </c>
      <c r="BG927" s="312">
        <v>0.26519999999999999</v>
      </c>
      <c r="BH927" s="372">
        <v>0.11591</v>
      </c>
      <c r="BI927" s="369"/>
      <c r="BJ927" s="312"/>
      <c r="BK927" s="370">
        <v>5.2594422475106697</v>
      </c>
      <c r="BL927" s="370">
        <v>2.1206222475106702</v>
      </c>
      <c r="BM927" s="370">
        <f t="shared" si="11"/>
        <v>3.1388199999999995</v>
      </c>
      <c r="BN927" s="312">
        <f>_xll.SRS1Splines.Functions25.Linear_Interp(V_XNN1!$K$3:$K$8,V_XNN1!$L$3:$L$8,BT927)</f>
        <v>0.22692899999999999</v>
      </c>
      <c r="BO927" s="312">
        <f>(BN927/V_XNN1!$L$7)*100</f>
        <v>108.06142857142858</v>
      </c>
      <c r="BP927" s="312">
        <f>_xll.SRS1Splines.Functions25.Linear_Interp(V_XNN1!$K$3:$K$8,V_XNN1!$M$3:$M$8,BT927)</f>
        <v>7.0928999999999798E-2</v>
      </c>
      <c r="BQ927" s="308">
        <f>IFERROR((BN927 - V_XNN1!$M$16) / (V_XNN1!$M$15- V_XNN1!$M$16) * 100, 0)</f>
        <v>124.81894150417827</v>
      </c>
      <c r="BR927" s="308">
        <v>252</v>
      </c>
      <c r="BS927" s="308">
        <v>249</v>
      </c>
      <c r="BT927" s="374">
        <v>252.95</v>
      </c>
      <c r="BU927" s="312">
        <v>0.252</v>
      </c>
      <c r="BV927" s="372">
        <v>0.34509200000000001</v>
      </c>
      <c r="BW927" s="369"/>
      <c r="BX927" s="312"/>
      <c r="BY927" s="370"/>
      <c r="BZ927" s="370"/>
      <c r="CA927" s="370"/>
      <c r="CB927" s="312"/>
      <c r="CC927" s="312"/>
      <c r="CD927" s="308"/>
      <c r="CE927" s="312"/>
      <c r="CF927" s="312"/>
      <c r="CG927" s="312"/>
      <c r="CH927" s="312"/>
      <c r="CI927" s="384"/>
      <c r="CJ927" s="312"/>
      <c r="CK927" s="372"/>
      <c r="CL927" s="369"/>
      <c r="CM927" s="312"/>
      <c r="CN927" s="370"/>
      <c r="CO927" s="370"/>
      <c r="CP927" s="370"/>
      <c r="CQ927" s="312"/>
      <c r="CR927" s="312"/>
      <c r="CS927" s="308"/>
      <c r="CT927" s="312"/>
      <c r="CU927" s="312"/>
      <c r="CV927" s="312"/>
      <c r="CW927" s="312"/>
      <c r="CX927" s="384"/>
      <c r="CY927" s="312"/>
      <c r="CZ927" s="372"/>
    </row>
    <row r="928" spans="1:104" s="1" customFormat="1" hidden="1">
      <c r="A928" s="270">
        <v>45487</v>
      </c>
      <c r="B928" s="380"/>
      <c r="C928" s="381"/>
      <c r="D928" s="382"/>
      <c r="E928" s="382"/>
      <c r="F928" s="382"/>
      <c r="G928" s="312"/>
      <c r="H928" s="308"/>
      <c r="I928" s="308"/>
      <c r="J928" s="308"/>
      <c r="K928" s="308"/>
      <c r="L928" s="308"/>
      <c r="M928" s="371"/>
      <c r="N928" s="371"/>
      <c r="O928" s="312"/>
      <c r="P928" s="383"/>
      <c r="Q928" s="369">
        <v>11.6</v>
      </c>
      <c r="R928" s="312"/>
      <c r="S928" s="370">
        <v>3.9047920100568776</v>
      </c>
      <c r="T928" s="370">
        <v>1.1778634000000001</v>
      </c>
      <c r="U928" s="370"/>
      <c r="V928" s="312">
        <f>_xll.SRS1Splines.Functions25.Linear_Interp(V_NK3!$P$8:$P$32,V_NK3!$R$8:$R$32,AC928)</f>
        <v>104.759436280001</v>
      </c>
      <c r="W928" s="312">
        <f>(V928/V_NK3!$R$28)*100</f>
        <v>19.323063599756747</v>
      </c>
      <c r="X928" s="308">
        <f>V928-V_NK3!$R$8</f>
        <v>48.180784280000999</v>
      </c>
      <c r="Y928" s="308">
        <f>IFERROR((V928 - V_NK3!$V$10) / (V_NK3!$V$9- V_NK3!$V$10) * 100, 0)</f>
        <v>9.9225517448430534</v>
      </c>
      <c r="Z928" s="308">
        <v>541.79999999999995</v>
      </c>
      <c r="AA928" s="308">
        <v>521</v>
      </c>
      <c r="AB928" s="312">
        <v>524.42999999999995</v>
      </c>
      <c r="AC928" s="371">
        <v>524.96</v>
      </c>
      <c r="AD928" s="308">
        <v>0.72</v>
      </c>
      <c r="AE928" s="372">
        <v>0.24437</v>
      </c>
      <c r="AF928" s="373">
        <v>9.6</v>
      </c>
      <c r="AG928" s="312"/>
      <c r="AH928" s="370">
        <v>2.7077902314280609</v>
      </c>
      <c r="AI928" s="370">
        <v>2.3013480000000004</v>
      </c>
      <c r="AJ928" s="370"/>
      <c r="AK928" s="312">
        <f>_xll.SRS1Splines.Functions25.Linear_Interp(V_NK2!$R$10:$R$21,V_NK2!$T$10:$T$21,AR928)</f>
        <v>63.361828571457899</v>
      </c>
      <c r="AL928" s="312">
        <f>(AK928/V_NK2!$T$18)*100</f>
        <v>88.742056822770152</v>
      </c>
      <c r="AM928" s="308">
        <f>AK928-V_NK2!$T$11</f>
        <v>22.541828571430102</v>
      </c>
      <c r="AN928" s="308">
        <f>IFERROR((AK928 - V_NK2!$X$12) / (V_NK2!$X$11- V_NK2!$X$12) * 100, 0)</f>
        <v>73.714285714294334</v>
      </c>
      <c r="AO928" s="308">
        <v>427</v>
      </c>
      <c r="AP928" s="308">
        <v>420</v>
      </c>
      <c r="AQ928" s="308">
        <v>423.71</v>
      </c>
      <c r="AR928" s="371">
        <v>425.16</v>
      </c>
      <c r="AS928" s="312">
        <v>0.879</v>
      </c>
      <c r="AT928" s="372">
        <v>0.54</v>
      </c>
      <c r="AU928" s="369"/>
      <c r="AV928" s="312"/>
      <c r="AW928" s="370">
        <v>5.3097137999999999</v>
      </c>
      <c r="AX928" s="370">
        <v>3.92545455</v>
      </c>
      <c r="AY928" s="370"/>
      <c r="AZ928" s="312">
        <f>_xll.SRS1Splines.Functions25.Linear_Interp(V_NNG3A!$H$4:$H$12,V_NNG3A!$I$4:$I$12,BF928)</f>
        <v>12.1086499999999</v>
      </c>
      <c r="BA928" s="312">
        <f>(AZ928/V_NNG3A!$I$8)*100</f>
        <v>87.427075812273642</v>
      </c>
      <c r="BB928" s="308">
        <f>_xll.SRS1Splines.Functions25.Linear_Interp(V_NNG3A!$H$4:$H$12,V_NNG3A!$J$4:$J$12,BF928)</f>
        <v>1.12106379310341</v>
      </c>
      <c r="BC928" s="308">
        <f>IFERROR((AZ928-V_NNG3A!$J$20) / (V_NNG3A!$J$19-V_NNG3A!$J$20) * 100, 0)</f>
        <v>39.164980122874354</v>
      </c>
      <c r="BD928" s="308">
        <v>1050</v>
      </c>
      <c r="BE928" s="308">
        <v>1047</v>
      </c>
      <c r="BF928" s="374">
        <v>1048.5899999999999</v>
      </c>
      <c r="BG928" s="312">
        <v>0.26519999999999999</v>
      </c>
      <c r="BH928" s="372">
        <v>0.11655</v>
      </c>
      <c r="BI928" s="369"/>
      <c r="BJ928" s="312"/>
      <c r="BK928" s="370">
        <v>4.5371092873399697</v>
      </c>
      <c r="BL928" s="370">
        <v>2.1199462873399701</v>
      </c>
      <c r="BM928" s="370">
        <f t="shared" si="11"/>
        <v>2.4171629999999995</v>
      </c>
      <c r="BN928" s="312">
        <f>_xll.SRS1Splines.Functions25.Linear_Interp(V_XNN1!$K$3:$K$8,V_XNN1!$L$3:$L$8,BT928)</f>
        <v>0.22692899999999999</v>
      </c>
      <c r="BO928" s="312">
        <f>(BN928/V_XNN1!$L$7)*100</f>
        <v>108.06142857142858</v>
      </c>
      <c r="BP928" s="312">
        <f>_xll.SRS1Splines.Functions25.Linear_Interp(V_XNN1!$K$3:$K$8,V_XNN1!$M$3:$M$8,BT928)</f>
        <v>7.0928999999999798E-2</v>
      </c>
      <c r="BQ928" s="308">
        <f>IFERROR((BN928 - V_XNN1!$M$16) / (V_XNN1!$M$15- V_XNN1!$M$16) * 100, 0)</f>
        <v>124.81894150417827</v>
      </c>
      <c r="BR928" s="308">
        <v>252</v>
      </c>
      <c r="BS928" s="308">
        <v>249</v>
      </c>
      <c r="BT928" s="374">
        <v>252.95</v>
      </c>
      <c r="BU928" s="312">
        <v>0.252</v>
      </c>
      <c r="BV928" s="372">
        <v>0.34498200000000001</v>
      </c>
      <c r="BW928" s="369"/>
      <c r="BX928" s="312"/>
      <c r="BY928" s="370"/>
      <c r="BZ928" s="370"/>
      <c r="CA928" s="370"/>
      <c r="CB928" s="312"/>
      <c r="CC928" s="312"/>
      <c r="CD928" s="308"/>
      <c r="CE928" s="312"/>
      <c r="CF928" s="312"/>
      <c r="CG928" s="312"/>
      <c r="CH928" s="312"/>
      <c r="CI928" s="384"/>
      <c r="CJ928" s="312"/>
      <c r="CK928" s="372"/>
      <c r="CL928" s="369"/>
      <c r="CM928" s="312"/>
      <c r="CN928" s="370"/>
      <c r="CO928" s="370"/>
      <c r="CP928" s="370"/>
      <c r="CQ928" s="312"/>
      <c r="CR928" s="312"/>
      <c r="CS928" s="308"/>
      <c r="CT928" s="312"/>
      <c r="CU928" s="312"/>
      <c r="CV928" s="312"/>
      <c r="CW928" s="312"/>
      <c r="CX928" s="384"/>
      <c r="CY928" s="312"/>
      <c r="CZ928" s="372"/>
    </row>
    <row r="929" spans="1:104" s="1" customFormat="1" hidden="1">
      <c r="A929" s="270">
        <v>45488</v>
      </c>
      <c r="B929" s="380"/>
      <c r="C929" s="381"/>
      <c r="D929" s="382"/>
      <c r="E929" s="382"/>
      <c r="F929" s="382"/>
      <c r="G929" s="312"/>
      <c r="H929" s="308"/>
      <c r="I929" s="308"/>
      <c r="J929" s="308"/>
      <c r="K929" s="308"/>
      <c r="L929" s="308"/>
      <c r="M929" s="371"/>
      <c r="N929" s="371"/>
      <c r="O929" s="312"/>
      <c r="P929" s="383"/>
      <c r="Q929" s="369">
        <v>14</v>
      </c>
      <c r="R929" s="312"/>
      <c r="S929" s="370">
        <v>4.4095150349998473</v>
      </c>
      <c r="T929" s="370">
        <v>1.76894</v>
      </c>
      <c r="U929" s="370"/>
      <c r="V929" s="312">
        <f>_xll.SRS1Splines.Functions25.Linear_Interp(V_NK3!$P$8:$P$32,V_NK3!$R$8:$R$32,AC929)</f>
        <v>107.40001132</v>
      </c>
      <c r="W929" s="312">
        <f>(V929/V_NK3!$R$28)*100</f>
        <v>19.810122343576772</v>
      </c>
      <c r="X929" s="308">
        <f>V929-V_NK3!$R$8</f>
        <v>50.821359320000006</v>
      </c>
      <c r="Y929" s="308">
        <f>IFERROR((V929 - V_NK3!$V$10) / (V_NK3!$V$9- V_NK3!$V$10) * 100, 0)</f>
        <v>10.466362786154948</v>
      </c>
      <c r="Z929" s="308">
        <v>541.79999999999995</v>
      </c>
      <c r="AA929" s="308">
        <v>521</v>
      </c>
      <c r="AB929" s="312">
        <v>524.42999999999995</v>
      </c>
      <c r="AC929" s="371">
        <v>525.12</v>
      </c>
      <c r="AD929" s="308">
        <v>0.72</v>
      </c>
      <c r="AE929" s="372">
        <v>0.36699999999999999</v>
      </c>
      <c r="AF929" s="373">
        <v>26.6</v>
      </c>
      <c r="AG929" s="312"/>
      <c r="AH929" s="370">
        <v>4.7850219999990466</v>
      </c>
      <c r="AI929" s="370">
        <v>4.0445159999999998</v>
      </c>
      <c r="AJ929" s="370"/>
      <c r="AK929" s="312">
        <f>_xll.SRS1Splines.Functions25.Linear_Interp(V_NK2!$R$10:$R$21,V_NK2!$T$10:$T$21,AR929)</f>
        <v>64.279228571456898</v>
      </c>
      <c r="AL929" s="312">
        <f>(AK929/V_NK2!$T$18)*100</f>
        <v>90.026930772348592</v>
      </c>
      <c r="AM929" s="308">
        <f>AK929-V_NK2!$T$11</f>
        <v>23.459228571429101</v>
      </c>
      <c r="AN929" s="308">
        <f>IFERROR((AK929 - V_NK2!$X$12) / (V_NK2!$X$11- V_NK2!$X$12) * 100, 0)</f>
        <v>76.714285714291208</v>
      </c>
      <c r="AO929" s="308">
        <v>427</v>
      </c>
      <c r="AP929" s="308">
        <v>420</v>
      </c>
      <c r="AQ929" s="308">
        <v>424.39</v>
      </c>
      <c r="AR929" s="371">
        <v>425.37</v>
      </c>
      <c r="AS929" s="312">
        <v>0.879</v>
      </c>
      <c r="AT929" s="372">
        <v>0.94</v>
      </c>
      <c r="AU929" s="369"/>
      <c r="AV929" s="312"/>
      <c r="AW929" s="370">
        <v>5.0718528999999997</v>
      </c>
      <c r="AX929" s="370">
        <v>5.9746306799999997</v>
      </c>
      <c r="AY929" s="370"/>
      <c r="AZ929" s="312">
        <f>_xll.SRS1Splines.Functions25.Linear_Interp(V_NNG3A!$H$4:$H$12,V_NNG3A!$I$4:$I$12,BF929)</f>
        <v>11.738149999999999</v>
      </c>
      <c r="BA929" s="312">
        <f>(AZ929/V_NNG3A!$I$8)*100</f>
        <v>84.751985559566776</v>
      </c>
      <c r="BB929" s="308">
        <f>_xll.SRS1Splines.Functions25.Linear_Interp(V_NNG3A!$H$4:$H$12,V_NNG3A!$J$4:$J$12,BF929)</f>
        <v>0.750563793103462</v>
      </c>
      <c r="BC929" s="308">
        <f>IFERROR((AZ929-V_NNG3A!$J$20) / (V_NNG3A!$J$19-V_NNG3A!$J$20) * 100, 0)</f>
        <v>26.221358872426308</v>
      </c>
      <c r="BD929" s="308">
        <v>1050</v>
      </c>
      <c r="BE929" s="308">
        <v>1047</v>
      </c>
      <c r="BF929" s="374">
        <v>1048.29</v>
      </c>
      <c r="BG929" s="312">
        <v>0.26519999999999999</v>
      </c>
      <c r="BH929" s="372">
        <v>0.17990999999999999</v>
      </c>
      <c r="BI929" s="369"/>
      <c r="BJ929" s="312"/>
      <c r="BK929" s="370">
        <v>4.0210381024182098</v>
      </c>
      <c r="BL929" s="370">
        <v>2.1162961024182101</v>
      </c>
      <c r="BM929" s="370">
        <f t="shared" si="11"/>
        <v>1.9047419999999997</v>
      </c>
      <c r="BN929" s="312">
        <f>_xll.SRS1Splines.Functions25.Linear_Interp(V_XNN1!$K$3:$K$8,V_XNN1!$L$3:$L$8,BT929)</f>
        <v>0.22425600000000001</v>
      </c>
      <c r="BO929" s="312">
        <f>(BN929/V_XNN1!$L$7)*100</f>
        <v>106.78857142857143</v>
      </c>
      <c r="BP929" s="312">
        <f>_xll.SRS1Splines.Functions25.Linear_Interp(V_XNN1!$K$3:$K$8,V_XNN1!$M$3:$M$8,BT929)</f>
        <v>6.8256000000000205E-2</v>
      </c>
      <c r="BQ929" s="308">
        <f>IFERROR((BN929 - V_XNN1!$M$16) / (V_XNN1!$M$15- V_XNN1!$M$16) * 100, 0)</f>
        <v>116.54596100278556</v>
      </c>
      <c r="BR929" s="308">
        <v>252</v>
      </c>
      <c r="BS929" s="308">
        <v>249</v>
      </c>
      <c r="BT929" s="374">
        <v>252.8</v>
      </c>
      <c r="BU929" s="312">
        <v>0.252</v>
      </c>
      <c r="BV929" s="372">
        <v>0.34438799999999997</v>
      </c>
      <c r="BW929" s="369"/>
      <c r="BX929" s="312"/>
      <c r="BY929" s="370"/>
      <c r="BZ929" s="370"/>
      <c r="CA929" s="370"/>
      <c r="CB929" s="312"/>
      <c r="CC929" s="312"/>
      <c r="CD929" s="308"/>
      <c r="CE929" s="312"/>
      <c r="CF929" s="312"/>
      <c r="CG929" s="312"/>
      <c r="CH929" s="312"/>
      <c r="CI929" s="384"/>
      <c r="CJ929" s="312"/>
      <c r="CK929" s="372"/>
      <c r="CL929" s="369"/>
      <c r="CM929" s="312"/>
      <c r="CN929" s="370"/>
      <c r="CO929" s="370"/>
      <c r="CP929" s="370"/>
      <c r="CQ929" s="312"/>
      <c r="CR929" s="312"/>
      <c r="CS929" s="308"/>
      <c r="CT929" s="312"/>
      <c r="CU929" s="312"/>
      <c r="CV929" s="312"/>
      <c r="CW929" s="312"/>
      <c r="CX929" s="384"/>
      <c r="CY929" s="312"/>
      <c r="CZ929" s="372"/>
    </row>
    <row r="930" spans="1:104" s="1" customFormat="1" hidden="1">
      <c r="A930" s="270">
        <v>45489</v>
      </c>
      <c r="B930" s="380"/>
      <c r="C930" s="381"/>
      <c r="D930" s="382"/>
      <c r="E930" s="382"/>
      <c r="F930" s="382"/>
      <c r="G930" s="312"/>
      <c r="H930" s="308"/>
      <c r="I930" s="308"/>
      <c r="J930" s="308"/>
      <c r="K930" s="308"/>
      <c r="L930" s="308"/>
      <c r="M930" s="371"/>
      <c r="N930" s="371"/>
      <c r="O930" s="312"/>
      <c r="P930" s="383"/>
      <c r="Q930" s="369">
        <v>18.2</v>
      </c>
      <c r="R930" s="312"/>
      <c r="S930" s="370">
        <v>7.1407646824306488</v>
      </c>
      <c r="T930" s="370">
        <v>1.9027914000000001</v>
      </c>
      <c r="U930" s="370"/>
      <c r="V930" s="312">
        <f>_xll.SRS1Splines.Functions25.Linear_Interp(V_NK3!$P$8:$P$32,V_NK3!$R$8:$R$32,AC930)</f>
        <v>112.637984619999</v>
      </c>
      <c r="W930" s="312">
        <f>(V930/V_NK3!$R$28)*100</f>
        <v>20.77627579765975</v>
      </c>
      <c r="X930" s="308">
        <f>V930-V_NK3!$R$8</f>
        <v>56.059332619999005</v>
      </c>
      <c r="Y930" s="308">
        <f>IFERROR((V930 - V_NK3!$V$10) / (V_NK3!$V$9- V_NK3!$V$10) * 100, 0)</f>
        <v>11.545092862554304</v>
      </c>
      <c r="Z930" s="308">
        <v>541.79999999999995</v>
      </c>
      <c r="AA930" s="308">
        <v>521</v>
      </c>
      <c r="AB930" s="312">
        <v>524.42999999999995</v>
      </c>
      <c r="AC930" s="371">
        <v>525.41999999999996</v>
      </c>
      <c r="AD930" s="308">
        <v>0.72</v>
      </c>
      <c r="AE930" s="372">
        <v>0.39476999999999995</v>
      </c>
      <c r="AF930" s="373">
        <v>12.8</v>
      </c>
      <c r="AG930" s="312"/>
      <c r="AH930" s="370">
        <v>4.9349217171429247</v>
      </c>
      <c r="AI930" s="370">
        <v>5.2562579999999999</v>
      </c>
      <c r="AJ930" s="370"/>
      <c r="AK930" s="312">
        <f>_xll.SRS1Splines.Functions25.Linear_Interp(V_NK2!$R$10:$R$21,V_NK2!$T$10:$T$21,AR930)</f>
        <v>64.148171428599795</v>
      </c>
      <c r="AL930" s="312">
        <f>(AK930/V_NK2!$T$18)*100</f>
        <v>89.843377350980106</v>
      </c>
      <c r="AM930" s="308">
        <f>AK930-V_NK2!$T$11</f>
        <v>23.328171428571999</v>
      </c>
      <c r="AN930" s="308">
        <f>IFERROR((AK930 - V_NK2!$X$12) / (V_NK2!$X$11- V_NK2!$X$12) * 100, 0)</f>
        <v>76.285714285719891</v>
      </c>
      <c r="AO930" s="308">
        <v>427</v>
      </c>
      <c r="AP930" s="308">
        <v>420</v>
      </c>
      <c r="AQ930" s="308">
        <v>424.26</v>
      </c>
      <c r="AR930" s="371">
        <v>425.34</v>
      </c>
      <c r="AS930" s="312">
        <v>0.879</v>
      </c>
      <c r="AT930" s="372">
        <v>1.22</v>
      </c>
      <c r="AU930" s="369"/>
      <c r="AV930" s="312"/>
      <c r="AW930" s="370">
        <v>4.6488759499999999</v>
      </c>
      <c r="AX930" s="370">
        <v>4.0169315000000001</v>
      </c>
      <c r="AY930" s="370"/>
      <c r="AZ930" s="312">
        <f>_xll.SRS1Splines.Functions25.Linear_Interp(V_NNG3A!$H$4:$H$12,V_NNG3A!$I$4:$I$12,BF930)</f>
        <v>11.9975</v>
      </c>
      <c r="BA930" s="312">
        <f>(AZ930/V_NNG3A!$I$8)*100</f>
        <v>86.624548736462103</v>
      </c>
      <c r="BB930" s="308">
        <f>_xll.SRS1Splines.Functions25.Linear_Interp(V_NNG3A!$H$4:$H$12,V_NNG3A!$J$4:$J$12,BF930)</f>
        <v>1.00991379310351</v>
      </c>
      <c r="BC930" s="308">
        <f>IFERROR((AZ930-V_NNG3A!$J$20) / (V_NNG3A!$J$19-V_NNG3A!$J$20) * 100, 0)</f>
        <v>35.281893747742423</v>
      </c>
      <c r="BD930" s="308">
        <v>1050</v>
      </c>
      <c r="BE930" s="308">
        <v>1047</v>
      </c>
      <c r="BF930" s="374">
        <v>1048.5</v>
      </c>
      <c r="BG930" s="312">
        <v>0.26519999999999999</v>
      </c>
      <c r="BH930" s="372">
        <v>0.11865000000000001</v>
      </c>
      <c r="BI930" s="369"/>
      <c r="BJ930" s="312"/>
      <c r="BK930" s="370">
        <v>5.3093263229018497</v>
      </c>
      <c r="BL930" s="370">
        <v>2.1023713229018499</v>
      </c>
      <c r="BM930" s="370">
        <f t="shared" si="11"/>
        <v>3.2069549999999998</v>
      </c>
      <c r="BN930" s="312">
        <f>_xll.SRS1Splines.Functions25.Linear_Interp(V_XNN1!$K$3:$K$8,V_XNN1!$L$3:$L$8,BT930)</f>
        <v>0.22247400000000001</v>
      </c>
      <c r="BO930" s="312">
        <f>(BN930/V_XNN1!$L$7)*100</f>
        <v>105.94000000000001</v>
      </c>
      <c r="BP930" s="312">
        <f>_xll.SRS1Splines.Functions25.Linear_Interp(V_XNN1!$K$3:$K$8,V_XNN1!$M$3:$M$8,BT930)</f>
        <v>6.6473999999999797E-2</v>
      </c>
      <c r="BQ930" s="308">
        <f>IFERROR((BN930 - V_XNN1!$M$16) / (V_XNN1!$M$15- V_XNN1!$M$16) * 100, 0)</f>
        <v>111.0306406685237</v>
      </c>
      <c r="BR930" s="308">
        <v>252</v>
      </c>
      <c r="BS930" s="308">
        <v>249</v>
      </c>
      <c r="BT930" s="374">
        <v>252.7</v>
      </c>
      <c r="BU930" s="312">
        <v>0.252</v>
      </c>
      <c r="BV930" s="372">
        <v>0.34212200000000004</v>
      </c>
      <c r="BW930" s="369"/>
      <c r="BX930" s="312"/>
      <c r="BY930" s="370"/>
      <c r="BZ930" s="370"/>
      <c r="CA930" s="370"/>
      <c r="CB930" s="312"/>
      <c r="CC930" s="312"/>
      <c r="CD930" s="308"/>
      <c r="CE930" s="312"/>
      <c r="CF930" s="312"/>
      <c r="CG930" s="312"/>
      <c r="CH930" s="312"/>
      <c r="CI930" s="384"/>
      <c r="CJ930" s="312"/>
      <c r="CK930" s="372"/>
      <c r="CL930" s="369"/>
      <c r="CM930" s="312"/>
      <c r="CN930" s="370"/>
      <c r="CO930" s="370"/>
      <c r="CP930" s="370"/>
      <c r="CQ930" s="312"/>
      <c r="CR930" s="312"/>
      <c r="CS930" s="308"/>
      <c r="CT930" s="312"/>
      <c r="CU930" s="312"/>
      <c r="CV930" s="312"/>
      <c r="CW930" s="312"/>
      <c r="CX930" s="384"/>
      <c r="CY930" s="312"/>
      <c r="CZ930" s="372"/>
    </row>
    <row r="931" spans="1:104" s="1" customFormat="1" hidden="1">
      <c r="A931" s="270">
        <v>45490</v>
      </c>
      <c r="B931" s="380"/>
      <c r="C931" s="381"/>
      <c r="D931" s="382"/>
      <c r="E931" s="382"/>
      <c r="F931" s="382"/>
      <c r="G931" s="312"/>
      <c r="H931" s="308"/>
      <c r="I931" s="308"/>
      <c r="J931" s="308"/>
      <c r="K931" s="308"/>
      <c r="L931" s="308"/>
      <c r="M931" s="371"/>
      <c r="N931" s="371"/>
      <c r="O931" s="312"/>
      <c r="P931" s="383"/>
      <c r="Q931" s="369">
        <v>13</v>
      </c>
      <c r="R931" s="312"/>
      <c r="S931" s="370">
        <v>5.1569712753166206</v>
      </c>
      <c r="T931" s="370">
        <v>3.7601784000000005</v>
      </c>
      <c r="U931" s="370"/>
      <c r="V931" s="312">
        <f>_xll.SRS1Splines.Functions25.Linear_Interp(V_NK3!$P$8:$P$32,V_NK3!$R$8:$R$32,AC931)</f>
        <v>114.0347775</v>
      </c>
      <c r="W931" s="312">
        <f>(V931/V_NK3!$R$28)*100</f>
        <v>21.033916718748774</v>
      </c>
      <c r="X931" s="308">
        <f>V931-V_NK3!$R$8</f>
        <v>57.456125500000006</v>
      </c>
      <c r="Y931" s="308">
        <f>IFERROR((V931 - V_NK3!$V$10) / (V_NK3!$V$9- V_NK3!$V$10) * 100, 0)</f>
        <v>11.832754216261062</v>
      </c>
      <c r="Z931" s="308">
        <v>541.79999999999995</v>
      </c>
      <c r="AA931" s="308">
        <v>521</v>
      </c>
      <c r="AB931" s="312">
        <v>524.34</v>
      </c>
      <c r="AC931" s="371">
        <v>525.5</v>
      </c>
      <c r="AD931" s="308">
        <v>0.72</v>
      </c>
      <c r="AE931" s="372">
        <v>0.78012000000000004</v>
      </c>
      <c r="AF931" s="373">
        <v>24.4</v>
      </c>
      <c r="AG931" s="312"/>
      <c r="AH931" s="370">
        <v>5.5777590171431637</v>
      </c>
      <c r="AI931" s="370">
        <v>6.0848339999999999</v>
      </c>
      <c r="AJ931" s="370"/>
      <c r="AK931" s="312">
        <f>_xll.SRS1Splines.Functions25.Linear_Interp(V_NK2!$R$10:$R$21,V_NK2!$T$10:$T$21,AR931)</f>
        <v>64.017114285742906</v>
      </c>
      <c r="AL931" s="312">
        <f>(AK931/V_NK2!$T$18)*100</f>
        <v>89.659823929611903</v>
      </c>
      <c r="AM931" s="308">
        <f>AK931-V_NK2!$T$11</f>
        <v>23.197114285715109</v>
      </c>
      <c r="AN931" s="308">
        <f>IFERROR((AK931 - V_NK2!$X$12) / (V_NK2!$X$11- V_NK2!$X$12) * 100, 0)</f>
        <v>75.85714285714927</v>
      </c>
      <c r="AO931" s="308">
        <v>427</v>
      </c>
      <c r="AP931" s="308">
        <v>420</v>
      </c>
      <c r="AQ931" s="308">
        <v>424.18</v>
      </c>
      <c r="AR931" s="371">
        <v>425.31</v>
      </c>
      <c r="AS931" s="312">
        <v>0.879</v>
      </c>
      <c r="AT931" s="372">
        <v>1.41</v>
      </c>
      <c r="AU931" s="369"/>
      <c r="AV931" s="312"/>
      <c r="AW931" s="370">
        <v>3.7688973099999998</v>
      </c>
      <c r="AX931" s="370">
        <v>3.9795454499999998</v>
      </c>
      <c r="AY931" s="370"/>
      <c r="AZ931" s="312">
        <f>_xll.SRS1Splines.Functions25.Linear_Interp(V_NNG3A!$H$4:$H$12,V_NNG3A!$I$4:$I$12,BF931)</f>
        <v>11.911050000000101</v>
      </c>
      <c r="BA931" s="312">
        <f>(AZ931/V_NNG3A!$I$8)*100</f>
        <v>86.000361010831057</v>
      </c>
      <c r="BB931" s="308">
        <f>_xll.SRS1Splines.Functions25.Linear_Interp(V_NNG3A!$H$4:$H$12,V_NNG3A!$J$4:$J$12,BF931)</f>
        <v>0.92346379310358795</v>
      </c>
      <c r="BC931" s="308">
        <f>IFERROR((AZ931-V_NNG3A!$J$20) / (V_NNG3A!$J$19-V_NNG3A!$J$20) * 100, 0)</f>
        <v>32.261715455973899</v>
      </c>
      <c r="BD931" s="308">
        <v>1050</v>
      </c>
      <c r="BE931" s="308">
        <v>1047</v>
      </c>
      <c r="BF931" s="374">
        <v>1048.43</v>
      </c>
      <c r="BG931" s="312">
        <v>0.26519999999999999</v>
      </c>
      <c r="BH931" s="372">
        <v>0.11799</v>
      </c>
      <c r="BI931" s="369"/>
      <c r="BJ931" s="312"/>
      <c r="BK931" s="370">
        <v>5.3588440839260301</v>
      </c>
      <c r="BL931" s="370">
        <v>2.1064270839260302</v>
      </c>
      <c r="BM931" s="370">
        <f t="shared" si="11"/>
        <v>3.2524169999999999</v>
      </c>
      <c r="BN931" s="312">
        <f>_xll.SRS1Splines.Functions25.Linear_Interp(V_XNN1!$K$3:$K$8,V_XNN1!$L$3:$L$8,BT931)</f>
        <v>0.22603799999999999</v>
      </c>
      <c r="BO931" s="312">
        <f>(BN931/V_XNN1!$L$7)*100</f>
        <v>107.63714285714285</v>
      </c>
      <c r="BP931" s="312">
        <f>_xll.SRS1Splines.Functions25.Linear_Interp(V_XNN1!$K$3:$K$8,V_XNN1!$M$3:$M$8,BT931)</f>
        <v>7.00380000000001E-2</v>
      </c>
      <c r="BQ931" s="308">
        <f>IFERROR((BN931 - V_XNN1!$M$16) / (V_XNN1!$M$15- V_XNN1!$M$16) * 100, 0)</f>
        <v>122.06128133704735</v>
      </c>
      <c r="BR931" s="308">
        <v>252</v>
      </c>
      <c r="BS931" s="308">
        <v>249</v>
      </c>
      <c r="BT931" s="374">
        <v>252.9</v>
      </c>
      <c r="BU931" s="312">
        <v>0.253</v>
      </c>
      <c r="BV931" s="372">
        <v>0.34278199999999998</v>
      </c>
      <c r="BW931" s="369"/>
      <c r="BX931" s="312"/>
      <c r="BY931" s="370"/>
      <c r="BZ931" s="370"/>
      <c r="CA931" s="370"/>
      <c r="CB931" s="312"/>
      <c r="CC931" s="312"/>
      <c r="CD931" s="308"/>
      <c r="CE931" s="312"/>
      <c r="CF931" s="312"/>
      <c r="CG931" s="312"/>
      <c r="CH931" s="312"/>
      <c r="CI931" s="384"/>
      <c r="CJ931" s="312"/>
      <c r="CK931" s="372"/>
      <c r="CL931" s="369"/>
      <c r="CM931" s="312"/>
      <c r="CN931" s="370"/>
      <c r="CO931" s="370"/>
      <c r="CP931" s="370"/>
      <c r="CQ931" s="312"/>
      <c r="CR931" s="312"/>
      <c r="CS931" s="308"/>
      <c r="CT931" s="312"/>
      <c r="CU931" s="312"/>
      <c r="CV931" s="312"/>
      <c r="CW931" s="312"/>
      <c r="CX931" s="384"/>
      <c r="CY931" s="312"/>
      <c r="CZ931" s="372"/>
    </row>
    <row r="932" spans="1:104" s="1" customFormat="1" hidden="1">
      <c r="A932" s="270">
        <v>45491</v>
      </c>
      <c r="B932" s="380"/>
      <c r="C932" s="381"/>
      <c r="D932" s="382"/>
      <c r="E932" s="382"/>
      <c r="F932" s="382"/>
      <c r="G932" s="312"/>
      <c r="H932" s="308"/>
      <c r="I932" s="308"/>
      <c r="J932" s="308"/>
      <c r="K932" s="308"/>
      <c r="L932" s="308"/>
      <c r="M932" s="371"/>
      <c r="N932" s="371"/>
      <c r="O932" s="312"/>
      <c r="P932" s="383"/>
      <c r="Q932" s="369">
        <v>16.600000000000001</v>
      </c>
      <c r="R932" s="312"/>
      <c r="S932" s="370">
        <v>7.2277843918437954</v>
      </c>
      <c r="T932" s="370">
        <v>1.8152120000000003</v>
      </c>
      <c r="U932" s="370"/>
      <c r="V932" s="312">
        <f>_xll.SRS1Splines.Functions25.Linear_Interp(V_NK3!$P$8:$P$32,V_NK3!$R$8:$R$32,AC932)</f>
        <v>119.44734990999901</v>
      </c>
      <c r="W932" s="312">
        <f>(V932/V_NK3!$R$28)*100</f>
        <v>22.032275287967856</v>
      </c>
      <c r="X932" s="308">
        <f>V932-V_NK3!$R$8</f>
        <v>62.868697909999007</v>
      </c>
      <c r="Y932" s="308">
        <f>IFERROR((V932 - V_NK3!$V$10) / (V_NK3!$V$9- V_NK3!$V$10) * 100, 0)</f>
        <v>12.947441961873738</v>
      </c>
      <c r="Z932" s="308">
        <v>541.79999999999995</v>
      </c>
      <c r="AA932" s="308">
        <v>521</v>
      </c>
      <c r="AB932" s="312">
        <v>524.29</v>
      </c>
      <c r="AC932" s="371">
        <v>525.80999999999995</v>
      </c>
      <c r="AD932" s="308">
        <v>0.72</v>
      </c>
      <c r="AE932" s="372">
        <v>0.37660000000000005</v>
      </c>
      <c r="AF932" s="373">
        <v>39</v>
      </c>
      <c r="AG932" s="312"/>
      <c r="AH932" s="370">
        <v>4.7976612285724149</v>
      </c>
      <c r="AI932" s="370">
        <v>6.1150109999999991</v>
      </c>
      <c r="AJ932" s="370"/>
      <c r="AK932" s="312">
        <f>_xll.SRS1Splines.Functions25.Linear_Interp(V_NK2!$R$10:$R$21,V_NK2!$T$10:$T$21,AR932)</f>
        <v>62.881285714315403</v>
      </c>
      <c r="AL932" s="312">
        <f>(AK932/V_NK2!$T$18)*100</f>
        <v>88.069027611086</v>
      </c>
      <c r="AM932" s="308">
        <f>AK932-V_NK2!$T$11</f>
        <v>22.061285714287607</v>
      </c>
      <c r="AN932" s="308">
        <f>IFERROR((AK932 - V_NK2!$X$12) / (V_NK2!$X$11- V_NK2!$X$12) * 100, 0)</f>
        <v>72.142857142866873</v>
      </c>
      <c r="AO932" s="308">
        <v>427</v>
      </c>
      <c r="AP932" s="308">
        <v>420</v>
      </c>
      <c r="AQ932" s="308">
        <v>424.14</v>
      </c>
      <c r="AR932" s="371">
        <v>425.05</v>
      </c>
      <c r="AS932" s="312">
        <v>0.879</v>
      </c>
      <c r="AT932" s="372">
        <v>1.42</v>
      </c>
      <c r="AU932" s="369"/>
      <c r="AV932" s="312"/>
      <c r="AW932" s="370">
        <v>3.8290824899999998</v>
      </c>
      <c r="AX932" s="370">
        <v>3.9795454499999998</v>
      </c>
      <c r="AY932" s="370"/>
      <c r="AZ932" s="312">
        <f>_xll.SRS1Splines.Functions25.Linear_Interp(V_NNG3A!$H$4:$H$12,V_NNG3A!$I$4:$I$12,BF932)</f>
        <v>11.849300000000101</v>
      </c>
      <c r="BA932" s="312">
        <f>(AZ932/V_NNG3A!$I$8)*100</f>
        <v>85.55451263537978</v>
      </c>
      <c r="BB932" s="308">
        <f>_xll.SRS1Splines.Functions25.Linear_Interp(V_NNG3A!$H$4:$H$12,V_NNG3A!$J$4:$J$12,BF932)</f>
        <v>0.86171379310364304</v>
      </c>
      <c r="BC932" s="308">
        <f>IFERROR((AZ932-V_NNG3A!$J$20) / (V_NNG3A!$J$19-V_NNG3A!$J$20) * 100, 0)</f>
        <v>30.104445247565316</v>
      </c>
      <c r="BD932" s="308">
        <v>1050</v>
      </c>
      <c r="BE932" s="308">
        <v>1047</v>
      </c>
      <c r="BF932" s="374">
        <v>1048.3800000000001</v>
      </c>
      <c r="BG932" s="312">
        <v>0.26519999999999999</v>
      </c>
      <c r="BH932" s="372">
        <v>0.11777</v>
      </c>
      <c r="BI932" s="369"/>
      <c r="BJ932" s="312"/>
      <c r="BK932" s="370">
        <v>6.2860212361308703</v>
      </c>
      <c r="BL932" s="370">
        <v>2.1072382361308701</v>
      </c>
      <c r="BM932" s="370">
        <f t="shared" si="11"/>
        <v>4.1787830000000001</v>
      </c>
      <c r="BN932" s="312">
        <f>_xll.SRS1Splines.Functions25.Linear_Interp(V_XNN1!$K$3:$K$8,V_XNN1!$L$3:$L$8,BT932)</f>
        <v>0.22514700000000001</v>
      </c>
      <c r="BO932" s="312">
        <f>(BN932/V_XNN1!$L$7)*100</f>
        <v>107.21285714285716</v>
      </c>
      <c r="BP932" s="312">
        <f>_xll.SRS1Splines.Functions25.Linear_Interp(V_XNN1!$K$3:$K$8,V_XNN1!$M$3:$M$8,BT932)</f>
        <v>6.9146999999999903E-2</v>
      </c>
      <c r="BQ932" s="308">
        <f>IFERROR((BN932 - V_XNN1!$M$16) / (V_XNN1!$M$15- V_XNN1!$M$16) * 100, 0)</f>
        <v>119.30362116991648</v>
      </c>
      <c r="BR932" s="308">
        <v>252</v>
      </c>
      <c r="BS932" s="308">
        <v>249</v>
      </c>
      <c r="BT932" s="374">
        <v>252.85</v>
      </c>
      <c r="BU932" s="312">
        <v>0.26400000000000001</v>
      </c>
      <c r="BV932" s="372">
        <v>0.342914</v>
      </c>
      <c r="BW932" s="369"/>
      <c r="BX932" s="312"/>
      <c r="BY932" s="370"/>
      <c r="BZ932" s="370"/>
      <c r="CA932" s="370"/>
      <c r="CB932" s="312"/>
      <c r="CC932" s="312"/>
      <c r="CD932" s="308"/>
      <c r="CE932" s="312"/>
      <c r="CF932" s="312"/>
      <c r="CG932" s="312"/>
      <c r="CH932" s="312"/>
      <c r="CI932" s="384"/>
      <c r="CJ932" s="312"/>
      <c r="CK932" s="372"/>
      <c r="CL932" s="369"/>
      <c r="CM932" s="312"/>
      <c r="CN932" s="370"/>
      <c r="CO932" s="370"/>
      <c r="CP932" s="370"/>
      <c r="CQ932" s="312"/>
      <c r="CR932" s="312"/>
      <c r="CS932" s="308"/>
      <c r="CT932" s="312"/>
      <c r="CU932" s="312"/>
      <c r="CV932" s="312"/>
      <c r="CW932" s="312"/>
      <c r="CX932" s="384"/>
      <c r="CY932" s="312"/>
      <c r="CZ932" s="372"/>
    </row>
    <row r="933" spans="1:104" s="1" customFormat="1" hidden="1">
      <c r="A933" s="270">
        <v>45492</v>
      </c>
      <c r="B933" s="380"/>
      <c r="C933" s="381"/>
      <c r="D933" s="382"/>
      <c r="E933" s="382"/>
      <c r="F933" s="382"/>
      <c r="G933" s="312"/>
      <c r="H933" s="308"/>
      <c r="I933" s="308"/>
      <c r="J933" s="308"/>
      <c r="K933" s="308"/>
      <c r="L933" s="308"/>
      <c r="M933" s="371"/>
      <c r="N933" s="371"/>
      <c r="O933" s="312"/>
      <c r="P933" s="383"/>
      <c r="Q933" s="369">
        <v>2.6</v>
      </c>
      <c r="R933" s="312"/>
      <c r="S933" s="370">
        <v>5.9564174689674374</v>
      </c>
      <c r="T933" s="370">
        <v>1.5279400000000001</v>
      </c>
      <c r="U933" s="370"/>
      <c r="V933" s="312">
        <f>_xll.SRS1Splines.Functions25.Linear_Interp(V_NK3!$P$8:$P$32,V_NK3!$R$8:$R$32,AC933)</f>
        <v>123.875827399999</v>
      </c>
      <c r="W933" s="312">
        <f>(V933/V_NK3!$R$28)*100</f>
        <v>22.849115805901199</v>
      </c>
      <c r="X933" s="308">
        <f>V933-V_NK3!$R$8</f>
        <v>67.297175399998991</v>
      </c>
      <c r="Y933" s="308">
        <f>IFERROR((V933 - V_NK3!$V$10) / (V_NK3!$V$9- V_NK3!$V$10) * 100, 0)</f>
        <v>13.859461093609561</v>
      </c>
      <c r="Z933" s="308">
        <v>541.79999999999995</v>
      </c>
      <c r="AA933" s="308">
        <v>521</v>
      </c>
      <c r="AB933" s="312">
        <v>524.25</v>
      </c>
      <c r="AC933" s="371">
        <v>526.05999999999995</v>
      </c>
      <c r="AD933" s="308">
        <v>0.72</v>
      </c>
      <c r="AE933" s="372">
        <v>0.317</v>
      </c>
      <c r="AF933" s="373">
        <v>37.799999999999997</v>
      </c>
      <c r="AG933" s="312"/>
      <c r="AH933" s="370">
        <v>4.3174451428561209</v>
      </c>
      <c r="AI933" s="370">
        <v>3.4217819999999999</v>
      </c>
      <c r="AJ933" s="370"/>
      <c r="AK933" s="312">
        <f>_xll.SRS1Splines.Functions25.Linear_Interp(V_NK2!$R$10:$R$21,V_NK2!$T$10:$T$21,AR933)</f>
        <v>63.929742857171597</v>
      </c>
      <c r="AL933" s="312">
        <f>(AK933/V_NK2!$T$18)*100</f>
        <v>89.53745498203304</v>
      </c>
      <c r="AM933" s="308">
        <f>AK933-V_NK2!$T$11</f>
        <v>23.1097428571438</v>
      </c>
      <c r="AN933" s="308">
        <f>IFERROR((AK933 - V_NK2!$X$12) / (V_NK2!$X$11- V_NK2!$X$12) * 100, 0)</f>
        <v>75.571428571435362</v>
      </c>
      <c r="AO933" s="308">
        <v>427</v>
      </c>
      <c r="AP933" s="308">
        <v>420</v>
      </c>
      <c r="AQ933" s="308">
        <v>424.11</v>
      </c>
      <c r="AR933" s="371">
        <v>425.29</v>
      </c>
      <c r="AS933" s="312">
        <v>0.879</v>
      </c>
      <c r="AT933" s="372">
        <v>0.79</v>
      </c>
      <c r="AU933" s="369"/>
      <c r="AV933" s="312"/>
      <c r="AW933" s="370">
        <v>14.367823019999999</v>
      </c>
      <c r="AX933" s="370">
        <v>12.08078598</v>
      </c>
      <c r="AY933" s="370"/>
      <c r="AZ933" s="312">
        <f>_xll.SRS1Splines.Functions25.Linear_Interp(V_NNG3A!$H$4:$H$12,V_NNG3A!$I$4:$I$12,BF933)</f>
        <v>12.7879000000001</v>
      </c>
      <c r="BA933" s="312">
        <f>(AZ933/V_NNG3A!$I$8)*100</f>
        <v>92.331407942238997</v>
      </c>
      <c r="BB933" s="308">
        <f>_xll.SRS1Splines.Functions25.Linear_Interp(V_NNG3A!$H$4:$H$12,V_NNG3A!$J$4:$J$12,BF933)</f>
        <v>1.8003137931036399</v>
      </c>
      <c r="BC933" s="308">
        <f>IFERROR((AZ933-V_NNG3A!$J$20) / (V_NNG3A!$J$19-V_NNG3A!$J$20) * 100, 0)</f>
        <v>62.894952415375805</v>
      </c>
      <c r="BD933" s="308">
        <v>1050</v>
      </c>
      <c r="BE933" s="308">
        <v>1047</v>
      </c>
      <c r="BF933" s="374">
        <v>1049.1400000000001</v>
      </c>
      <c r="BG933" s="312">
        <v>0.26519999999999999</v>
      </c>
      <c r="BH933" s="372">
        <v>0.36207</v>
      </c>
      <c r="BI933" s="369"/>
      <c r="BJ933" s="312"/>
      <c r="BK933" s="370">
        <v>14.472695440967302</v>
      </c>
      <c r="BL933" s="370">
        <v>2.0630304409672799</v>
      </c>
      <c r="BM933" s="370">
        <f t="shared" si="11"/>
        <v>12.409665000000022</v>
      </c>
      <c r="BN933" s="312">
        <f>_xll.SRS1Splines.Functions25.Linear_Interp(V_XNN1!$K$3:$K$8,V_XNN1!$L$3:$L$8,BT933)</f>
        <v>0.22781999999999999</v>
      </c>
      <c r="BO933" s="312">
        <f>(BN933/V_XNN1!$L$7)*100</f>
        <v>108.48571428571429</v>
      </c>
      <c r="BP933" s="312">
        <f>_xll.SRS1Splines.Functions25.Linear_Interp(V_XNN1!$K$3:$K$8,V_XNN1!$M$3:$M$8,BT933)</f>
        <v>7.1819999999999995E-2</v>
      </c>
      <c r="BQ933" s="308">
        <f>IFERROR((BN933 - V_XNN1!$M$16) / (V_XNN1!$M$15- V_XNN1!$M$16) * 100, 0)</f>
        <v>127.57660167130919</v>
      </c>
      <c r="BR933" s="308">
        <v>252</v>
      </c>
      <c r="BS933" s="308">
        <v>249</v>
      </c>
      <c r="BT933" s="374">
        <v>253</v>
      </c>
      <c r="BU933" s="312">
        <v>0.26400000000000001</v>
      </c>
      <c r="BV933" s="372">
        <v>0.33572000000000002</v>
      </c>
      <c r="BW933" s="369"/>
      <c r="BX933" s="312"/>
      <c r="BY933" s="370"/>
      <c r="BZ933" s="370"/>
      <c r="CA933" s="370"/>
      <c r="CB933" s="312"/>
      <c r="CC933" s="312"/>
      <c r="CD933" s="308"/>
      <c r="CE933" s="312"/>
      <c r="CF933" s="312"/>
      <c r="CG933" s="312"/>
      <c r="CH933" s="312"/>
      <c r="CI933" s="384"/>
      <c r="CJ933" s="312"/>
      <c r="CK933" s="372"/>
      <c r="CL933" s="369"/>
      <c r="CM933" s="312"/>
      <c r="CN933" s="370"/>
      <c r="CO933" s="370"/>
      <c r="CP933" s="370"/>
      <c r="CQ933" s="312"/>
      <c r="CR933" s="312"/>
      <c r="CS933" s="308"/>
      <c r="CT933" s="312"/>
      <c r="CU933" s="312"/>
      <c r="CV933" s="312"/>
      <c r="CW933" s="312"/>
      <c r="CX933" s="384"/>
      <c r="CY933" s="312"/>
      <c r="CZ933" s="372"/>
    </row>
    <row r="934" spans="1:104" s="1" customFormat="1" hidden="1">
      <c r="A934" s="270">
        <v>45493</v>
      </c>
      <c r="B934" s="380"/>
      <c r="C934" s="381"/>
      <c r="D934" s="382"/>
      <c r="E934" s="382"/>
      <c r="F934" s="382"/>
      <c r="G934" s="312"/>
      <c r="H934" s="308"/>
      <c r="I934" s="308"/>
      <c r="J934" s="308"/>
      <c r="K934" s="308"/>
      <c r="L934" s="308"/>
      <c r="M934" s="371"/>
      <c r="N934" s="371"/>
      <c r="O934" s="312"/>
      <c r="P934" s="383"/>
      <c r="Q934" s="369">
        <v>16.8</v>
      </c>
      <c r="R934" s="312"/>
      <c r="S934" s="370">
        <v>6.8864727554092404</v>
      </c>
      <c r="T934" s="370">
        <v>1.8865479999999999</v>
      </c>
      <c r="U934" s="370"/>
      <c r="V934" s="312">
        <f>_xll.SRS1Splines.Functions25.Linear_Interp(V_NK3!$P$8:$P$32,V_NK3!$R$8:$R$32,AC934)</f>
        <v>128.87575220000099</v>
      </c>
      <c r="W934" s="312">
        <f>(V934/V_NK3!$R$28)*100</f>
        <v>23.771360792464606</v>
      </c>
      <c r="X934" s="308">
        <f>V934-V_NK3!$R$8</f>
        <v>72.297100200000983</v>
      </c>
      <c r="Y934" s="308">
        <f>IFERROR((V934 - V_NK3!$V$10) / (V_NK3!$V$9- V_NK3!$V$10) * 100, 0)</f>
        <v>14.889166468682438</v>
      </c>
      <c r="Z934" s="308">
        <v>541.79999999999995</v>
      </c>
      <c r="AA934" s="308">
        <v>521</v>
      </c>
      <c r="AB934" s="312">
        <v>524.21</v>
      </c>
      <c r="AC934" s="371">
        <v>526.33000000000004</v>
      </c>
      <c r="AD934" s="308">
        <v>0.72</v>
      </c>
      <c r="AE934" s="372">
        <v>0.39139999999999997</v>
      </c>
      <c r="AF934" s="373">
        <v>16.399999999999999</v>
      </c>
      <c r="AG934" s="312"/>
      <c r="AH934" s="370">
        <v>4.9518186285709858</v>
      </c>
      <c r="AI934" s="370">
        <v>4.7473020000000004</v>
      </c>
      <c r="AJ934" s="370"/>
      <c r="AK934" s="312">
        <f>_xll.SRS1Splines.Functions25.Linear_Interp(V_NK2!$R$10:$R$21,V_NK2!$T$10:$T$21,AR934)</f>
        <v>64.322914285742598</v>
      </c>
      <c r="AL934" s="312">
        <f>(AK934/V_NK2!$T$18)*100</f>
        <v>90.088115246138088</v>
      </c>
      <c r="AM934" s="308">
        <f>AK934-V_NK2!$T$11</f>
        <v>23.502914285714802</v>
      </c>
      <c r="AN934" s="308">
        <f>IFERROR((AK934 - V_NK2!$X$12) / (V_NK2!$X$11- V_NK2!$X$12) * 100, 0)</f>
        <v>76.857142857148318</v>
      </c>
      <c r="AO934" s="308">
        <v>427</v>
      </c>
      <c r="AP934" s="308">
        <v>420</v>
      </c>
      <c r="AQ934" s="308">
        <v>424.1</v>
      </c>
      <c r="AR934" s="371">
        <v>425.38</v>
      </c>
      <c r="AS934" s="312">
        <v>0.879</v>
      </c>
      <c r="AT934" s="372">
        <v>1.1000000000000001</v>
      </c>
      <c r="AU934" s="369"/>
      <c r="AV934" s="312"/>
      <c r="AW934" s="370">
        <v>15.221841850000001</v>
      </c>
      <c r="AX934" s="370">
        <v>15.22184186</v>
      </c>
      <c r="AY934" s="370"/>
      <c r="AZ934" s="312">
        <f>_xll.SRS1Splines.Functions25.Linear_Interp(V_NNG3A!$H$4:$H$12,V_NNG3A!$I$4:$I$12,BF934)</f>
        <v>12.7879000000001</v>
      </c>
      <c r="BA934" s="312">
        <f>(AZ934/V_NNG3A!$I$8)*100</f>
        <v>92.331407942238997</v>
      </c>
      <c r="BB934" s="308">
        <f>_xll.SRS1Splines.Functions25.Linear_Interp(V_NNG3A!$H$4:$H$12,V_NNG3A!$J$4:$J$12,BF934)</f>
        <v>1.8003137931036399</v>
      </c>
      <c r="BC934" s="308">
        <f>IFERROR((AZ934-V_NNG3A!$J$20) / (V_NNG3A!$J$19-V_NNG3A!$J$20) * 100, 0)</f>
        <v>62.894952415375805</v>
      </c>
      <c r="BD934" s="308">
        <v>1050</v>
      </c>
      <c r="BE934" s="308">
        <v>1047</v>
      </c>
      <c r="BF934" s="374">
        <v>1049.1400000000001</v>
      </c>
      <c r="BG934" s="312">
        <v>0.26519999999999999</v>
      </c>
      <c r="BH934" s="372">
        <v>0.45809</v>
      </c>
      <c r="BI934" s="369"/>
      <c r="BJ934" s="312"/>
      <c r="BK934" s="370">
        <v>12.7885068036984</v>
      </c>
      <c r="BL934" s="370">
        <v>2.0738458036984402</v>
      </c>
      <c r="BM934" s="370">
        <f t="shared" si="11"/>
        <v>10.71466099999996</v>
      </c>
      <c r="BN934" s="312">
        <f>_xll.SRS1Splines.Functions25.Linear_Interp(V_XNN1!$K$3:$K$8,V_XNN1!$L$3:$L$8,BT934)</f>
        <v>0.23494799999999999</v>
      </c>
      <c r="BO934" s="312">
        <f>(BN934/V_XNN1!$L$7)*100</f>
        <v>111.88</v>
      </c>
      <c r="BP934" s="312">
        <f>_xll.SRS1Splines.Functions25.Linear_Interp(V_XNN1!$K$3:$K$8,V_XNN1!$M$3:$M$8,BT934)</f>
        <v>7.8948000000000101E-2</v>
      </c>
      <c r="BQ934" s="308">
        <f>IFERROR((BN934 - V_XNN1!$M$16) / (V_XNN1!$M$15- V_XNN1!$M$16) * 100, 0)</f>
        <v>149.63788300835651</v>
      </c>
      <c r="BR934" s="308">
        <v>252</v>
      </c>
      <c r="BS934" s="308">
        <v>249</v>
      </c>
      <c r="BT934" s="374">
        <v>253.4</v>
      </c>
      <c r="BU934" s="312">
        <v>0.26400000000000001</v>
      </c>
      <c r="BV934" s="372">
        <v>0.33748</v>
      </c>
      <c r="BW934" s="369"/>
      <c r="BX934" s="312"/>
      <c r="BY934" s="370"/>
      <c r="BZ934" s="370"/>
      <c r="CA934" s="370"/>
      <c r="CB934" s="312"/>
      <c r="CC934" s="312"/>
      <c r="CD934" s="308"/>
      <c r="CE934" s="312"/>
      <c r="CF934" s="312"/>
      <c r="CG934" s="312"/>
      <c r="CH934" s="312"/>
      <c r="CI934" s="384"/>
      <c r="CJ934" s="312"/>
      <c r="CK934" s="372"/>
      <c r="CL934" s="369"/>
      <c r="CM934" s="312"/>
      <c r="CN934" s="370"/>
      <c r="CO934" s="370"/>
      <c r="CP934" s="370"/>
      <c r="CQ934" s="312"/>
      <c r="CR934" s="312"/>
      <c r="CS934" s="308"/>
      <c r="CT934" s="312"/>
      <c r="CU934" s="312"/>
      <c r="CV934" s="312"/>
      <c r="CW934" s="312"/>
      <c r="CX934" s="384"/>
      <c r="CY934" s="312"/>
      <c r="CZ934" s="372"/>
    </row>
    <row r="935" spans="1:104" s="1" customFormat="1" hidden="1">
      <c r="A935" s="270">
        <v>45494</v>
      </c>
      <c r="B935" s="380"/>
      <c r="C935" s="381"/>
      <c r="D935" s="382"/>
      <c r="E935" s="382"/>
      <c r="F935" s="382"/>
      <c r="G935" s="312"/>
      <c r="H935" s="308"/>
      <c r="I935" s="308"/>
      <c r="J935" s="308"/>
      <c r="K935" s="308"/>
      <c r="L935" s="308"/>
      <c r="M935" s="371"/>
      <c r="N935" s="371"/>
      <c r="O935" s="312"/>
      <c r="P935" s="383"/>
      <c r="Q935" s="369">
        <v>10.6</v>
      </c>
      <c r="R935" s="312"/>
      <c r="S935" s="370">
        <v>5.3990829669666294</v>
      </c>
      <c r="T935" s="370">
        <v>1.6954350000000002</v>
      </c>
      <c r="U935" s="370"/>
      <c r="V935" s="312">
        <f>_xll.SRS1Splines.Functions25.Linear_Interp(V_NK3!$P$8:$P$32,V_NK3!$R$8:$R$32,AC935)</f>
        <v>132.57940019999899</v>
      </c>
      <c r="W935" s="312">
        <f>(V935/V_NK3!$R$28)*100</f>
        <v>24.454505226955376</v>
      </c>
      <c r="X935" s="308">
        <f>V935-V_NK3!$R$8</f>
        <v>76.000748199998981</v>
      </c>
      <c r="Y935" s="308">
        <f>IFERROR((V935 - V_NK3!$V$10) / (V_NK3!$V$9- V_NK3!$V$10) * 100, 0)</f>
        <v>15.651911190957927</v>
      </c>
      <c r="Z935" s="308">
        <v>541.79999999999995</v>
      </c>
      <c r="AA935" s="308">
        <v>521</v>
      </c>
      <c r="AB935" s="312">
        <v>524.19000000000005</v>
      </c>
      <c r="AC935" s="371">
        <v>526.53</v>
      </c>
      <c r="AD935" s="308">
        <v>0.72</v>
      </c>
      <c r="AE935" s="372">
        <v>0.35175000000000001</v>
      </c>
      <c r="AF935" s="373">
        <v>34.4</v>
      </c>
      <c r="AG935" s="312"/>
      <c r="AH935" s="370">
        <v>3.9918924999990462</v>
      </c>
      <c r="AI935" s="370">
        <v>2.9382360000000003</v>
      </c>
      <c r="AJ935" s="370"/>
      <c r="AK935" s="312">
        <f>_xll.SRS1Splines.Functions25.Linear_Interp(V_NK2!$R$10:$R$21,V_NK2!$T$10:$T$21,AR935)</f>
        <v>65.546114285741595</v>
      </c>
      <c r="AL935" s="312">
        <f>(AK935/V_NK2!$T$18)*100</f>
        <v>91.801280512243125</v>
      </c>
      <c r="AM935" s="308">
        <f>AK935-V_NK2!$T$11</f>
        <v>24.726114285713798</v>
      </c>
      <c r="AN935" s="308">
        <f>IFERROR((AK935 - V_NK2!$X$12) / (V_NK2!$X$11- V_NK2!$X$12) * 100, 0)</f>
        <v>80.857142857145234</v>
      </c>
      <c r="AO935" s="308">
        <v>427</v>
      </c>
      <c r="AP935" s="308">
        <v>420</v>
      </c>
      <c r="AQ935" s="308">
        <v>424.13</v>
      </c>
      <c r="AR935" s="371">
        <v>425.66</v>
      </c>
      <c r="AS935" s="312">
        <v>0.879</v>
      </c>
      <c r="AT935" s="372">
        <v>0.69</v>
      </c>
      <c r="AU935" s="369"/>
      <c r="AV935" s="312"/>
      <c r="AW935" s="370">
        <v>13.3554133</v>
      </c>
      <c r="AX935" s="370">
        <v>12.693376260000001</v>
      </c>
      <c r="AY935" s="370"/>
      <c r="AZ935" s="312">
        <f>_xll.SRS1Splines.Functions25.Linear_Interp(V_NNG3A!$H$4:$H$12,V_NNG3A!$I$4:$I$12,BF935)</f>
        <v>13.0595999999999</v>
      </c>
      <c r="BA935" s="312">
        <f>(AZ935/V_NNG3A!$I$8)*100</f>
        <v>94.293140794223106</v>
      </c>
      <c r="BB935" s="308">
        <f>_xll.SRS1Splines.Functions25.Linear_Interp(V_NNG3A!$H$4:$H$12,V_NNG3A!$J$4:$J$12,BF935)</f>
        <v>2.0720137931033902</v>
      </c>
      <c r="BC935" s="308">
        <f>IFERROR((AZ935-V_NNG3A!$J$20) / (V_NNG3A!$J$19-V_NNG3A!$J$20) * 100, 0)</f>
        <v>72.386941332366618</v>
      </c>
      <c r="BD935" s="308">
        <v>1050</v>
      </c>
      <c r="BE935" s="308">
        <v>1047</v>
      </c>
      <c r="BF935" s="374">
        <v>1049.3599999999999</v>
      </c>
      <c r="BG935" s="312">
        <v>0.26519999999999999</v>
      </c>
      <c r="BH935" s="372">
        <v>0.38094</v>
      </c>
      <c r="BI935" s="369"/>
      <c r="BJ935" s="312"/>
      <c r="BK935" s="370">
        <v>9.53176369559033</v>
      </c>
      <c r="BL935" s="370">
        <v>2.0892576955903301</v>
      </c>
      <c r="BM935" s="370">
        <f t="shared" si="11"/>
        <v>7.4425059999999998</v>
      </c>
      <c r="BN935" s="312">
        <f>_xll.SRS1Splines.Functions25.Linear_Interp(V_XNN1!$K$3:$K$8,V_XNN1!$L$3:$L$8,BT935)</f>
        <v>0.23227500000000001</v>
      </c>
      <c r="BO935" s="312">
        <f>(BN935/V_XNN1!$L$7)*100</f>
        <v>110.60714285714286</v>
      </c>
      <c r="BP935" s="312">
        <f>_xll.SRS1Splines.Functions25.Linear_Interp(V_XNN1!$K$3:$K$8,V_XNN1!$M$3:$M$8,BT935)</f>
        <v>7.6274999999999996E-2</v>
      </c>
      <c r="BQ935" s="308">
        <f>IFERROR((BN935 - V_XNN1!$M$16) / (V_XNN1!$M$15- V_XNN1!$M$16) * 100, 0)</f>
        <v>141.36490250696383</v>
      </c>
      <c r="BR935" s="308">
        <v>252</v>
      </c>
      <c r="BS935" s="308">
        <v>249</v>
      </c>
      <c r="BT935" s="374">
        <v>253.25</v>
      </c>
      <c r="BU935" s="312">
        <v>0.26400000000000001</v>
      </c>
      <c r="BV935" s="372">
        <v>0.33998800000000001</v>
      </c>
      <c r="BW935" s="369"/>
      <c r="BX935" s="312"/>
      <c r="BY935" s="370"/>
      <c r="BZ935" s="370"/>
      <c r="CA935" s="370"/>
      <c r="CB935" s="312"/>
      <c r="CC935" s="312"/>
      <c r="CD935" s="308"/>
      <c r="CE935" s="312"/>
      <c r="CF935" s="312"/>
      <c r="CG935" s="312"/>
      <c r="CH935" s="312"/>
      <c r="CI935" s="384"/>
      <c r="CJ935" s="312"/>
      <c r="CK935" s="372"/>
      <c r="CL935" s="369"/>
      <c r="CM935" s="312"/>
      <c r="CN935" s="370"/>
      <c r="CO935" s="370"/>
      <c r="CP935" s="370"/>
      <c r="CQ935" s="312"/>
      <c r="CR935" s="312"/>
      <c r="CS935" s="308"/>
      <c r="CT935" s="312"/>
      <c r="CU935" s="312"/>
      <c r="CV935" s="312"/>
      <c r="CW935" s="312"/>
      <c r="CX935" s="384"/>
      <c r="CY935" s="312"/>
      <c r="CZ935" s="372"/>
    </row>
    <row r="936" spans="1:104" s="1" customFormat="1" hidden="1">
      <c r="A936" s="270">
        <v>45495</v>
      </c>
      <c r="B936" s="380"/>
      <c r="C936" s="381"/>
      <c r="D936" s="382"/>
      <c r="E936" s="382"/>
      <c r="F936" s="382"/>
      <c r="G936" s="312"/>
      <c r="H936" s="308"/>
      <c r="I936" s="308"/>
      <c r="J936" s="308"/>
      <c r="K936" s="308"/>
      <c r="L936" s="308"/>
      <c r="M936" s="371"/>
      <c r="N936" s="371"/>
      <c r="O936" s="312"/>
      <c r="P936" s="383"/>
      <c r="Q936" s="369">
        <v>13</v>
      </c>
      <c r="R936" s="312"/>
      <c r="S936" s="370">
        <v>5.4645385669685362</v>
      </c>
      <c r="T936" s="370">
        <v>1.7608905999999998</v>
      </c>
      <c r="U936" s="370"/>
      <c r="V936" s="312">
        <f>_xll.SRS1Splines.Functions25.Linear_Interp(V_NK3!$P$8:$P$32,V_NK3!$R$8:$R$32,AC936)</f>
        <v>136.2830482</v>
      </c>
      <c r="W936" s="312">
        <f>(V936/V_NK3!$R$28)*100</f>
        <v>25.137649661446705</v>
      </c>
      <c r="X936" s="308">
        <f>V936-V_NK3!$R$8</f>
        <v>79.704396199999991</v>
      </c>
      <c r="Y936" s="308">
        <f>IFERROR((V936 - V_NK3!$V$10) / (V_NK3!$V$9- V_NK3!$V$10) * 100, 0)</f>
        <v>16.414655913234036</v>
      </c>
      <c r="Z936" s="308">
        <v>541.79999999999995</v>
      </c>
      <c r="AA936" s="308">
        <v>521</v>
      </c>
      <c r="AB936" s="312">
        <v>525.05999999999995</v>
      </c>
      <c r="AC936" s="371">
        <v>526.73</v>
      </c>
      <c r="AD936" s="308">
        <v>0.72</v>
      </c>
      <c r="AE936" s="372">
        <v>0.36532999999999999</v>
      </c>
      <c r="AF936" s="373">
        <v>24.8</v>
      </c>
      <c r="AG936" s="312"/>
      <c r="AH936" s="370">
        <v>4.2905557971434023</v>
      </c>
      <c r="AI936" s="370">
        <v>5.2093020000000001</v>
      </c>
      <c r="AJ936" s="370"/>
      <c r="AK936" s="312">
        <f>_xll.SRS1Splines.Functions25.Linear_Interp(V_NK2!$R$10:$R$21,V_NK2!$T$10:$T$21,AR936)</f>
        <v>64.803457142885094</v>
      </c>
      <c r="AL936" s="312">
        <f>(AK936/V_NK2!$T$18)*100</f>
        <v>90.761144457822255</v>
      </c>
      <c r="AM936" s="308">
        <f>AK936-V_NK2!$T$11</f>
        <v>23.983457142857297</v>
      </c>
      <c r="AN936" s="308">
        <f>IFERROR((AK936 - V_NK2!$X$12) / (V_NK2!$X$11- V_NK2!$X$12) * 100, 0)</f>
        <v>78.428571428575779</v>
      </c>
      <c r="AO936" s="308">
        <v>427</v>
      </c>
      <c r="AP936" s="308">
        <v>420</v>
      </c>
      <c r="AQ936" s="308">
        <v>423.51</v>
      </c>
      <c r="AR936" s="371">
        <v>425.49</v>
      </c>
      <c r="AS936" s="312">
        <v>0.879</v>
      </c>
      <c r="AT936" s="372">
        <v>1.21</v>
      </c>
      <c r="AU936" s="369"/>
      <c r="AV936" s="312"/>
      <c r="AW936" s="370">
        <v>26.218439610000001</v>
      </c>
      <c r="AX936" s="370">
        <v>25.706865530000002</v>
      </c>
      <c r="AY936" s="370"/>
      <c r="AZ936" s="312">
        <f>_xll.SRS1Splines.Functions25.Linear_Interp(V_NNG3A!$H$4:$H$12,V_NNG3A!$I$4:$I$12,BF936)</f>
        <v>13.269550000000001</v>
      </c>
      <c r="BA936" s="312">
        <f>(AZ936/V_NNG3A!$I$8)*100</f>
        <v>95.809025270758127</v>
      </c>
      <c r="BB936" s="308">
        <f>_xll.SRS1Splines.Functions25.Linear_Interp(V_NNG3A!$H$4:$H$12,V_NNG3A!$J$4:$J$12,BF936)</f>
        <v>2.28196379310348</v>
      </c>
      <c r="BC936" s="308">
        <f>IFERROR((AZ936-V_NNG3A!$J$20) / (V_NNG3A!$J$19-V_NNG3A!$J$20) * 100, 0)</f>
        <v>79.721660040959321</v>
      </c>
      <c r="BD936" s="308">
        <v>1050</v>
      </c>
      <c r="BE936" s="308">
        <v>1047</v>
      </c>
      <c r="BF936" s="374">
        <v>1049.53</v>
      </c>
      <c r="BG936" s="312">
        <v>0.26519999999999999</v>
      </c>
      <c r="BH936" s="372">
        <v>0.77700999999999998</v>
      </c>
      <c r="BI936" s="369"/>
      <c r="BJ936" s="312"/>
      <c r="BK936" s="370">
        <v>8.1438742247510696</v>
      </c>
      <c r="BL936" s="370">
        <v>2.0938542247510701</v>
      </c>
      <c r="BM936" s="370">
        <f t="shared" si="11"/>
        <v>6.05002</v>
      </c>
      <c r="BN936" s="312">
        <f>_xll.SRS1Splines.Functions25.Linear_Interp(V_XNN1!$K$3:$K$8,V_XNN1!$L$3:$L$8,BT936)</f>
        <v>0.2356608</v>
      </c>
      <c r="BO936" s="312">
        <f>(BN936/V_XNN1!$L$7)*100</f>
        <v>112.21942857142857</v>
      </c>
      <c r="BP936" s="312">
        <f>_xll.SRS1Splines.Functions25.Linear_Interp(V_XNN1!$K$3:$K$8,V_XNN1!$M$3:$M$8,BT936)</f>
        <v>7.9660799999999907E-2</v>
      </c>
      <c r="BQ936" s="308">
        <f>IFERROR((BN936 - V_XNN1!$M$16) / (V_XNN1!$M$15- V_XNN1!$M$16) * 100, 0)</f>
        <v>151.84401114206131</v>
      </c>
      <c r="BR936" s="308">
        <v>252</v>
      </c>
      <c r="BS936" s="308">
        <v>249</v>
      </c>
      <c r="BT936" s="374">
        <v>253.44</v>
      </c>
      <c r="BU936" s="312">
        <v>0.26400000000000001</v>
      </c>
      <c r="BV936" s="372">
        <v>0.34073599999999998</v>
      </c>
      <c r="BW936" s="369"/>
      <c r="BX936" s="312"/>
      <c r="BY936" s="370"/>
      <c r="BZ936" s="370"/>
      <c r="CA936" s="370"/>
      <c r="CB936" s="312"/>
      <c r="CC936" s="312"/>
      <c r="CD936" s="308"/>
      <c r="CE936" s="312"/>
      <c r="CF936" s="312"/>
      <c r="CG936" s="312"/>
      <c r="CH936" s="312"/>
      <c r="CI936" s="384"/>
      <c r="CJ936" s="312"/>
      <c r="CK936" s="372"/>
      <c r="CL936" s="369"/>
      <c r="CM936" s="312"/>
      <c r="CN936" s="370"/>
      <c r="CO936" s="370"/>
      <c r="CP936" s="370"/>
      <c r="CQ936" s="312"/>
      <c r="CR936" s="312"/>
      <c r="CS936" s="308"/>
      <c r="CT936" s="312"/>
      <c r="CU936" s="312"/>
      <c r="CV936" s="312"/>
      <c r="CW936" s="312"/>
      <c r="CX936" s="384"/>
      <c r="CY936" s="312"/>
      <c r="CZ936" s="372"/>
    </row>
    <row r="937" spans="1:104" s="1" customFormat="1" hidden="1">
      <c r="A937" s="270">
        <v>45496</v>
      </c>
      <c r="B937" s="380"/>
      <c r="C937" s="381"/>
      <c r="D937" s="382"/>
      <c r="E937" s="382"/>
      <c r="F937" s="382"/>
      <c r="G937" s="312"/>
      <c r="H937" s="308"/>
      <c r="I937" s="308"/>
      <c r="J937" s="308"/>
      <c r="K937" s="308"/>
      <c r="L937" s="308"/>
      <c r="M937" s="371"/>
      <c r="N937" s="371"/>
      <c r="O937" s="312"/>
      <c r="P937" s="383"/>
      <c r="Q937" s="369">
        <v>29.6</v>
      </c>
      <c r="R937" s="312"/>
      <c r="S937" s="370">
        <v>6.6147547554092405</v>
      </c>
      <c r="T937" s="370">
        <v>1.61483</v>
      </c>
      <c r="U937" s="370"/>
      <c r="V937" s="312">
        <f>_xll.SRS1Splines.Functions25.Linear_Interp(V_NK3!$P$8:$P$32,V_NK3!$R$8:$R$32,AC937)</f>
        <v>141.282973</v>
      </c>
      <c r="W937" s="312">
        <f>(V937/V_NK3!$R$28)*100</f>
        <v>26.059894648009742</v>
      </c>
      <c r="X937" s="308">
        <f>V937-V_NK3!$R$8</f>
        <v>84.704320999999993</v>
      </c>
      <c r="Y937" s="308">
        <f>IFERROR((V937 - V_NK3!$V$10) / (V_NK3!$V$9- V_NK3!$V$10) * 100, 0)</f>
        <v>17.444361288306503</v>
      </c>
      <c r="Z937" s="308">
        <v>541.79999999999995</v>
      </c>
      <c r="AA937" s="308">
        <v>521</v>
      </c>
      <c r="AB937" s="312">
        <v>525.09</v>
      </c>
      <c r="AC937" s="371">
        <v>527</v>
      </c>
      <c r="AD937" s="308">
        <v>0.72</v>
      </c>
      <c r="AE937" s="372">
        <v>0.35105000000000003</v>
      </c>
      <c r="AF937" s="373">
        <v>18.399999999999999</v>
      </c>
      <c r="AG937" s="312"/>
      <c r="AH937" s="370">
        <v>4.3939155714294911</v>
      </c>
      <c r="AI937" s="370">
        <v>5.5601700000000003</v>
      </c>
      <c r="AJ937" s="370"/>
      <c r="AK937" s="312">
        <f>_xll.SRS1Splines.Functions25.Linear_Interp(V_NK2!$R$10:$R$21,V_NK2!$T$10:$T$21,AR937)</f>
        <v>63.798685714314502</v>
      </c>
      <c r="AL937" s="312">
        <f>(AK937/V_NK2!$T$18)*100</f>
        <v>89.353901560664568</v>
      </c>
      <c r="AM937" s="308">
        <f>AK937-V_NK2!$T$11</f>
        <v>22.978685714286705</v>
      </c>
      <c r="AN937" s="308">
        <f>IFERROR((AK937 - V_NK2!$X$12) / (V_NK2!$X$11- V_NK2!$X$12) * 100, 0)</f>
        <v>75.142857142864074</v>
      </c>
      <c r="AO937" s="308">
        <v>427</v>
      </c>
      <c r="AP937" s="308">
        <v>420</v>
      </c>
      <c r="AQ937" s="308">
        <v>423.55</v>
      </c>
      <c r="AR937" s="371">
        <v>425.26</v>
      </c>
      <c r="AS937" s="312">
        <v>0.879</v>
      </c>
      <c r="AT937" s="372">
        <v>1.29</v>
      </c>
      <c r="AU937" s="369"/>
      <c r="AV937" s="312"/>
      <c r="AW937" s="370">
        <v>17.980530300000002</v>
      </c>
      <c r="AX937" s="370">
        <v>18.883308079999999</v>
      </c>
      <c r="AY937" s="370"/>
      <c r="AZ937" s="312">
        <f>_xll.SRS1Splines.Functions25.Linear_Interp(V_NNG3A!$H$4:$H$12,V_NNG3A!$I$4:$I$12,BF937)</f>
        <v>12.899050000000001</v>
      </c>
      <c r="BA937" s="312">
        <f>(AZ937/V_NNG3A!$I$8)*100</f>
        <v>93.133935018050551</v>
      </c>
      <c r="BB937" s="308">
        <f>_xll.SRS1Splines.Functions25.Linear_Interp(V_NNG3A!$H$4:$H$12,V_NNG3A!$J$4:$J$12,BF937)</f>
        <v>1.9114637931035401</v>
      </c>
      <c r="BC937" s="308">
        <f>IFERROR((AZ937-V_NNG3A!$J$20) / (V_NNG3A!$J$19-V_NNG3A!$J$20) * 100, 0)</f>
        <v>66.778038790507793</v>
      </c>
      <c r="BD937" s="308">
        <v>1050</v>
      </c>
      <c r="BE937" s="308">
        <v>1047</v>
      </c>
      <c r="BF937" s="374">
        <v>1049.23</v>
      </c>
      <c r="BG937" s="312">
        <v>0.26519999999999999</v>
      </c>
      <c r="BH937" s="372">
        <v>0.56845999999999997</v>
      </c>
      <c r="BI937" s="369"/>
      <c r="BJ937" s="312"/>
      <c r="BK937" s="370">
        <v>10.7920632133713</v>
      </c>
      <c r="BL937" s="370">
        <v>2.08047021337127</v>
      </c>
      <c r="BM937" s="370">
        <f t="shared" si="11"/>
        <v>8.711593000000029</v>
      </c>
      <c r="BN937" s="312">
        <f>_xll.SRS1Splines.Functions25.Linear_Interp(V_XNN1!$K$3:$K$8,V_XNN1!$L$3:$L$8,BT937)</f>
        <v>0.2315622</v>
      </c>
      <c r="BO937" s="312">
        <f>(BN937/V_XNN1!$L$7)*100</f>
        <v>110.26771428571429</v>
      </c>
      <c r="BP937" s="312">
        <f>_xll.SRS1Splines.Functions25.Linear_Interp(V_XNN1!$K$3:$K$8,V_XNN1!$M$3:$M$8,BT937)</f>
        <v>7.5562200000000093E-2</v>
      </c>
      <c r="BQ937" s="308">
        <f>IFERROR((BN937 - V_XNN1!$M$16) / (V_XNN1!$M$15- V_XNN1!$M$16) * 100, 0)</f>
        <v>139.15877437325906</v>
      </c>
      <c r="BR937" s="308">
        <v>252</v>
      </c>
      <c r="BS937" s="308">
        <v>249</v>
      </c>
      <c r="BT937" s="374">
        <v>253.21</v>
      </c>
      <c r="BU937" s="312">
        <v>0.26400000000000001</v>
      </c>
      <c r="BV937" s="372">
        <v>0.33855799999999997</v>
      </c>
      <c r="BW937" s="369"/>
      <c r="BX937" s="312"/>
      <c r="BY937" s="370"/>
      <c r="BZ937" s="370"/>
      <c r="CA937" s="370"/>
      <c r="CB937" s="312"/>
      <c r="CC937" s="312"/>
      <c r="CD937" s="308"/>
      <c r="CE937" s="312"/>
      <c r="CF937" s="312"/>
      <c r="CG937" s="312"/>
      <c r="CH937" s="312"/>
      <c r="CI937" s="384"/>
      <c r="CJ937" s="312"/>
      <c r="CK937" s="372"/>
      <c r="CL937" s="369"/>
      <c r="CM937" s="312"/>
      <c r="CN937" s="370"/>
      <c r="CO937" s="370"/>
      <c r="CP937" s="370"/>
      <c r="CQ937" s="312"/>
      <c r="CR937" s="312"/>
      <c r="CS937" s="308"/>
      <c r="CT937" s="312"/>
      <c r="CU937" s="312"/>
      <c r="CV937" s="312"/>
      <c r="CW937" s="312"/>
      <c r="CX937" s="384"/>
      <c r="CY937" s="312"/>
      <c r="CZ937" s="372"/>
    </row>
    <row r="938" spans="1:104" s="1" customFormat="1" hidden="1">
      <c r="A938" s="270">
        <v>45497</v>
      </c>
      <c r="B938" s="380"/>
      <c r="C938" s="381"/>
      <c r="D938" s="382"/>
      <c r="E938" s="382"/>
      <c r="F938" s="382"/>
      <c r="G938" s="312"/>
      <c r="H938" s="308"/>
      <c r="I938" s="308"/>
      <c r="J938" s="308"/>
      <c r="K938" s="308"/>
      <c r="L938" s="308"/>
      <c r="M938" s="371"/>
      <c r="N938" s="371"/>
      <c r="O938" s="312"/>
      <c r="P938" s="383"/>
      <c r="Q938" s="369">
        <v>0.2</v>
      </c>
      <c r="R938" s="312"/>
      <c r="S938" s="370">
        <v>6.7814767561683658</v>
      </c>
      <c r="T938" s="370">
        <v>1.7063239999999997</v>
      </c>
      <c r="U938" s="370"/>
      <c r="V938" s="312">
        <f>_xll.SRS1Splines.Functions25.Linear_Interp(V_NK3!$P$8:$P$32,V_NK3!$R$8:$R$32,AC938)</f>
        <v>146.35812568</v>
      </c>
      <c r="W938" s="312">
        <f>(V938/V_NK3!$R$28)*100</f>
        <v>26.996015550302506</v>
      </c>
      <c r="X938" s="308">
        <f>V938-V_NK3!$R$8</f>
        <v>89.779473679999995</v>
      </c>
      <c r="Y938" s="308">
        <f>IFERROR((V938 - V_NK3!$V$10) / (V_NK3!$V$9- V_NK3!$V$10) * 100, 0)</f>
        <v>18.489559406868096</v>
      </c>
      <c r="Z938" s="308">
        <v>541.79999999999995</v>
      </c>
      <c r="AA938" s="308">
        <v>521</v>
      </c>
      <c r="AB938" s="312">
        <v>525.14</v>
      </c>
      <c r="AC938" s="371">
        <v>527.26</v>
      </c>
      <c r="AD938" s="308">
        <v>0.72</v>
      </c>
      <c r="AE938" s="372">
        <v>0.37093999999999999</v>
      </c>
      <c r="AF938" s="373">
        <v>23.4</v>
      </c>
      <c r="AG938" s="312"/>
      <c r="AH938" s="370">
        <v>4.4666964571431622</v>
      </c>
      <c r="AI938" s="370">
        <v>4.7683859999999987</v>
      </c>
      <c r="AJ938" s="370"/>
      <c r="AK938" s="312">
        <f>_xll.SRS1Splines.Functions25.Linear_Interp(V_NK2!$R$10:$R$21,V_NK2!$T$10:$T$21,AR938)</f>
        <v>63.667628571457598</v>
      </c>
      <c r="AL938" s="312">
        <f>(AK938/V_NK2!$T$18)*100</f>
        <v>89.170348139296351</v>
      </c>
      <c r="AM938" s="308">
        <f>AK938-V_NK2!$T$11</f>
        <v>22.847628571429802</v>
      </c>
      <c r="AN938" s="308">
        <f>IFERROR((AK938 - V_NK2!$X$12) / (V_NK2!$X$11- V_NK2!$X$12) * 100, 0)</f>
        <v>74.71428571429341</v>
      </c>
      <c r="AO938" s="308">
        <v>427</v>
      </c>
      <c r="AP938" s="308">
        <v>420</v>
      </c>
      <c r="AQ938" s="308">
        <v>423.65</v>
      </c>
      <c r="AR938" s="371">
        <v>425.23</v>
      </c>
      <c r="AS938" s="312">
        <v>0.879</v>
      </c>
      <c r="AT938" s="372">
        <v>1.1000000000000001</v>
      </c>
      <c r="AU938" s="369"/>
      <c r="AV938" s="312"/>
      <c r="AW938" s="370">
        <v>39.422873750000001</v>
      </c>
      <c r="AX938" s="370">
        <v>28.943605430000002</v>
      </c>
      <c r="AY938" s="370"/>
      <c r="AZ938" s="312">
        <f>_xll.SRS1Splines.Functions25.Linear_Interp(V_NNG3A!$H$4:$H$12,V_NNG3A!$I$4:$I$12,BF938)</f>
        <v>14.3466000000014</v>
      </c>
      <c r="BA938" s="312">
        <f>(AZ938/V_NNG3A!$I$8)*100</f>
        <v>103.58555956679712</v>
      </c>
      <c r="BB938" s="308">
        <f>_xll.SRS1Splines.Functions25.Linear_Interp(V_NNG3A!$H$4:$H$12,V_NNG3A!$J$4:$J$12,BF938)</f>
        <v>3.3590137931048498</v>
      </c>
      <c r="BC938" s="308">
        <f>IFERROR((AZ938-V_NNG3A!$J$20) / (V_NNG3A!$J$19-V_NNG3A!$J$20) * 100, 0)</f>
        <v>117.34899409714536</v>
      </c>
      <c r="BD938" s="308">
        <v>1050</v>
      </c>
      <c r="BE938" s="308">
        <v>1047</v>
      </c>
      <c r="BF938" s="374">
        <v>1051.9100000000001</v>
      </c>
      <c r="BG938" s="312">
        <v>0.26519999999999999</v>
      </c>
      <c r="BH938" s="372">
        <v>0.87568999999999997</v>
      </c>
      <c r="BI938" s="369"/>
      <c r="BJ938" s="312"/>
      <c r="BK938" s="370">
        <v>13.325645759601699</v>
      </c>
      <c r="BL938" s="370">
        <v>2.0576227596017098</v>
      </c>
      <c r="BM938" s="370">
        <f t="shared" si="11"/>
        <v>11.268022999999989</v>
      </c>
      <c r="BN938" s="312">
        <f>_xll.SRS1Splines.Functions25.Linear_Interp(V_XNN1!$K$3:$K$8,V_XNN1!$L$3:$L$8,BT938)</f>
        <v>0.23227500000000001</v>
      </c>
      <c r="BO938" s="312">
        <f>(BN938/V_XNN1!$L$7)*100</f>
        <v>110.60714285714286</v>
      </c>
      <c r="BP938" s="312">
        <f>_xll.SRS1Splines.Functions25.Linear_Interp(V_XNN1!$K$3:$K$8,V_XNN1!$M$3:$M$8,BT938)</f>
        <v>7.6274999999999996E-2</v>
      </c>
      <c r="BQ938" s="308">
        <f>IFERROR((BN938 - V_XNN1!$M$16) / (V_XNN1!$M$15- V_XNN1!$M$16) * 100, 0)</f>
        <v>141.36490250696383</v>
      </c>
      <c r="BR938" s="308">
        <v>252</v>
      </c>
      <c r="BS938" s="308">
        <v>249</v>
      </c>
      <c r="BT938" s="374">
        <v>253.25</v>
      </c>
      <c r="BU938" s="312">
        <v>0.26880000000000004</v>
      </c>
      <c r="BV938" s="372">
        <v>0.33483999999999997</v>
      </c>
      <c r="BW938" s="369"/>
      <c r="BX938" s="312"/>
      <c r="BY938" s="370"/>
      <c r="BZ938" s="370"/>
      <c r="CA938" s="370"/>
      <c r="CB938" s="312"/>
      <c r="CC938" s="312"/>
      <c r="CD938" s="308"/>
      <c r="CE938" s="312"/>
      <c r="CF938" s="312"/>
      <c r="CG938" s="312"/>
      <c r="CH938" s="312"/>
      <c r="CI938" s="384"/>
      <c r="CJ938" s="312"/>
      <c r="CK938" s="372"/>
      <c r="CL938" s="369"/>
      <c r="CM938" s="312"/>
      <c r="CN938" s="370"/>
      <c r="CO938" s="370"/>
      <c r="CP938" s="370"/>
      <c r="CQ938" s="312"/>
      <c r="CR938" s="312"/>
      <c r="CS938" s="308"/>
      <c r="CT938" s="312"/>
      <c r="CU938" s="312"/>
      <c r="CV938" s="312"/>
      <c r="CW938" s="312"/>
      <c r="CX938" s="384"/>
      <c r="CY938" s="312"/>
      <c r="CZ938" s="372"/>
    </row>
    <row r="939" spans="1:104" s="1" customFormat="1" hidden="1">
      <c r="A939" s="270">
        <v>45498</v>
      </c>
      <c r="B939" s="380"/>
      <c r="C939" s="381"/>
      <c r="D939" s="382"/>
      <c r="E939" s="382"/>
      <c r="F939" s="382"/>
      <c r="G939" s="312"/>
      <c r="H939" s="308"/>
      <c r="I939" s="308"/>
      <c r="J939" s="308"/>
      <c r="K939" s="308"/>
      <c r="L939" s="308"/>
      <c r="M939" s="371"/>
      <c r="N939" s="371"/>
      <c r="O939" s="312"/>
      <c r="P939" s="383"/>
      <c r="Q939" s="369">
        <v>7.8</v>
      </c>
      <c r="R939" s="312"/>
      <c r="S939" s="370">
        <v>4.6175527439403536</v>
      </c>
      <c r="T939" s="370">
        <v>1.6895800000000001</v>
      </c>
      <c r="U939" s="370"/>
      <c r="V939" s="312">
        <f>_xll.SRS1Splines.Functions25.Linear_Interp(V_NK3!$P$8:$P$32,V_NK3!$R$8:$R$32,AC939)</f>
        <v>149.286098379999</v>
      </c>
      <c r="W939" s="312">
        <f>(V939/V_NK3!$R$28)*100</f>
        <v>27.536085301625075</v>
      </c>
      <c r="X939" s="308">
        <f>V939-V_NK3!$R$8</f>
        <v>92.707446379998999</v>
      </c>
      <c r="Y939" s="308">
        <f>IFERROR((V939 - V_NK3!$V$10) / (V_NK3!$V$9- V_NK3!$V$10) * 100, 0)</f>
        <v>19.092558321422654</v>
      </c>
      <c r="Z939" s="308">
        <v>541.79999999999995</v>
      </c>
      <c r="AA939" s="308">
        <v>521</v>
      </c>
      <c r="AB939" s="312">
        <v>525.19000000000005</v>
      </c>
      <c r="AC939" s="371">
        <v>527.41</v>
      </c>
      <c r="AD939" s="308">
        <v>0.72</v>
      </c>
      <c r="AE939" s="372">
        <v>0.36730000000000002</v>
      </c>
      <c r="AF939" s="373">
        <v>14</v>
      </c>
      <c r="AG939" s="312"/>
      <c r="AH939" s="370">
        <v>3.7633537142863283</v>
      </c>
      <c r="AI939" s="370">
        <v>6.0292260000000013</v>
      </c>
      <c r="AJ939" s="370"/>
      <c r="AK939" s="312">
        <f>_xll.SRS1Splines.Functions25.Linear_Interp(V_NK2!$R$10:$R$21,V_NK2!$T$10:$T$21,AR939)</f>
        <v>61.570714285744003</v>
      </c>
      <c r="AL939" s="312">
        <f>(AK939/V_NK2!$T$18)*100</f>
        <v>86.233493397400565</v>
      </c>
      <c r="AM939" s="308">
        <f>AK939-V_NK2!$T$11</f>
        <v>20.750714285716207</v>
      </c>
      <c r="AN939" s="308">
        <f>IFERROR((AK939 - V_NK2!$X$12) / (V_NK2!$X$11- V_NK2!$X$12) * 100, 0)</f>
        <v>67.857142857152468</v>
      </c>
      <c r="AO939" s="308">
        <v>427</v>
      </c>
      <c r="AP939" s="308">
        <v>420</v>
      </c>
      <c r="AQ939" s="308">
        <v>423.75</v>
      </c>
      <c r="AR939" s="371">
        <v>424.75</v>
      </c>
      <c r="AS939" s="312">
        <v>0.879</v>
      </c>
      <c r="AT939" s="372">
        <v>1.4</v>
      </c>
      <c r="AU939" s="369"/>
      <c r="AV939" s="312"/>
      <c r="AW939" s="370">
        <v>37.075488759999999</v>
      </c>
      <c r="AX939" s="370">
        <v>35.36</v>
      </c>
      <c r="AY939" s="370"/>
      <c r="AZ939" s="312">
        <f>_xll.SRS1Splines.Functions25.Linear_Interp(V_NNG3A!$H$4:$H$12,V_NNG3A!$I$4:$I$12,BF939)</f>
        <v>14.1256000000007</v>
      </c>
      <c r="BA939" s="312">
        <f>(AZ939/V_NNG3A!$I$8)*100</f>
        <v>101.98989169675596</v>
      </c>
      <c r="BB939" s="308">
        <f>_xll.SRS1Splines.Functions25.Linear_Interp(V_NNG3A!$H$4:$H$12,V_NNG3A!$J$4:$J$12,BF939)</f>
        <v>3.13801379310422</v>
      </c>
      <c r="BC939" s="308">
        <f>IFERROR((AZ939-V_NNG3A!$J$20) / (V_NNG3A!$J$19-V_NNG3A!$J$20) * 100, 0)</f>
        <v>109.62823756176385</v>
      </c>
      <c r="BD939" s="308">
        <v>1050</v>
      </c>
      <c r="BE939" s="308">
        <v>1047</v>
      </c>
      <c r="BF939" s="374">
        <v>1051.06</v>
      </c>
      <c r="BG939" s="312">
        <v>0.26519999999999999</v>
      </c>
      <c r="BH939" s="372">
        <v>1.0619000000000001</v>
      </c>
      <c r="BI939" s="369"/>
      <c r="BJ939" s="312"/>
      <c r="BK939" s="370">
        <v>11.6042838719772</v>
      </c>
      <c r="BL939" s="370">
        <v>2.05910987197724</v>
      </c>
      <c r="BM939" s="370">
        <f t="shared" si="11"/>
        <v>9.5451739999999603</v>
      </c>
      <c r="BN939" s="312">
        <f>_xll.SRS1Splines.Functions25.Linear_Interp(V_XNN1!$K$3:$K$8,V_XNN1!$L$3:$L$8,BT939)</f>
        <v>0.23138400000000001</v>
      </c>
      <c r="BO939" s="312">
        <f>(BN939/V_XNN1!$L$7)*100</f>
        <v>110.18285714285716</v>
      </c>
      <c r="BP939" s="312">
        <f>_xll.SRS1Splines.Functions25.Linear_Interp(V_XNN1!$K$3:$K$8,V_XNN1!$M$3:$M$8,BT939)</f>
        <v>7.5383999999999798E-2</v>
      </c>
      <c r="BQ939" s="308">
        <f>IFERROR((BN939 - V_XNN1!$M$16) / (V_XNN1!$M$15- V_XNN1!$M$16) * 100, 0)</f>
        <v>138.60724233983291</v>
      </c>
      <c r="BR939" s="308">
        <v>252</v>
      </c>
      <c r="BS939" s="308">
        <v>249</v>
      </c>
      <c r="BT939" s="374">
        <v>253.2</v>
      </c>
      <c r="BU939" s="312">
        <v>0.26880000000000004</v>
      </c>
      <c r="BV939" s="372">
        <v>0.33508199999999999</v>
      </c>
      <c r="BW939" s="369"/>
      <c r="BX939" s="312"/>
      <c r="BY939" s="370"/>
      <c r="BZ939" s="370"/>
      <c r="CA939" s="370"/>
      <c r="CB939" s="312"/>
      <c r="CC939" s="312"/>
      <c r="CD939" s="308"/>
      <c r="CE939" s="312"/>
      <c r="CF939" s="312"/>
      <c r="CG939" s="312"/>
      <c r="CH939" s="312"/>
      <c r="CI939" s="384"/>
      <c r="CJ939" s="312"/>
      <c r="CK939" s="372"/>
      <c r="CL939" s="369"/>
      <c r="CM939" s="312"/>
      <c r="CN939" s="370"/>
      <c r="CO939" s="370"/>
      <c r="CP939" s="370"/>
      <c r="CQ939" s="312"/>
      <c r="CR939" s="312"/>
      <c r="CS939" s="308"/>
      <c r="CT939" s="312"/>
      <c r="CU939" s="312"/>
      <c r="CV939" s="312"/>
      <c r="CW939" s="312"/>
      <c r="CX939" s="384"/>
      <c r="CY939" s="312"/>
      <c r="CZ939" s="372"/>
    </row>
    <row r="940" spans="1:104" s="1" customFormat="1" hidden="1">
      <c r="A940" s="270">
        <v>45499</v>
      </c>
      <c r="B940" s="380"/>
      <c r="C940" s="381"/>
      <c r="D940" s="382"/>
      <c r="E940" s="382"/>
      <c r="F940" s="382"/>
      <c r="G940" s="312"/>
      <c r="H940" s="308"/>
      <c r="I940" s="308"/>
      <c r="J940" s="308"/>
      <c r="K940" s="308"/>
      <c r="L940" s="308"/>
      <c r="M940" s="371"/>
      <c r="N940" s="371"/>
      <c r="O940" s="312"/>
      <c r="P940" s="383"/>
      <c r="Q940" s="369">
        <v>35.4</v>
      </c>
      <c r="R940" s="312"/>
      <c r="S940" s="370">
        <v>5.0259060122261046</v>
      </c>
      <c r="T940" s="370">
        <v>2.8787259999999995</v>
      </c>
      <c r="U940" s="370"/>
      <c r="V940" s="312">
        <f>_xll.SRS1Splines.Functions25.Linear_Interp(V_NK3!$P$8:$P$32,V_NK3!$R$8:$R$32,AC940)</f>
        <v>151.43327836</v>
      </c>
      <c r="W940" s="312">
        <f>(V940/V_NK3!$R$28)*100</f>
        <v>27.932136452595273</v>
      </c>
      <c r="X940" s="308">
        <f>V940-V_NK3!$R$8</f>
        <v>94.854626359999997</v>
      </c>
      <c r="Y940" s="308">
        <f>IFERROR((V940 - V_NK3!$V$10) / (V_NK3!$V$9- V_NK3!$V$10) * 100, 0)</f>
        <v>19.534757525429686</v>
      </c>
      <c r="Z940" s="308">
        <v>541.79999999999995</v>
      </c>
      <c r="AA940" s="308">
        <v>521</v>
      </c>
      <c r="AB940" s="312">
        <v>525.23</v>
      </c>
      <c r="AC940" s="371">
        <v>527.52</v>
      </c>
      <c r="AD940" s="308">
        <v>0.72</v>
      </c>
      <c r="AE940" s="372">
        <v>0.62580999999999998</v>
      </c>
      <c r="AF940" s="373">
        <v>30.8</v>
      </c>
      <c r="AG940" s="312"/>
      <c r="AH940" s="370">
        <v>4.8342871142856128</v>
      </c>
      <c r="AI940" s="370">
        <v>5.3842739999999996</v>
      </c>
      <c r="AJ940" s="370"/>
      <c r="AK940" s="312">
        <f>_xll.SRS1Splines.Functions25.Linear_Interp(V_NK2!$R$10:$R$21,V_NK2!$T$10:$T$21,AR940)</f>
        <v>61.3086000000296</v>
      </c>
      <c r="AL940" s="312">
        <f>(AK940/V_NK2!$T$18)*100</f>
        <v>85.866386554663293</v>
      </c>
      <c r="AM940" s="308">
        <f>AK940-V_NK2!$T$11</f>
        <v>20.488600000001803</v>
      </c>
      <c r="AN940" s="308">
        <f>IFERROR((AK940 - V_NK2!$X$12) / (V_NK2!$X$11- V_NK2!$X$12) * 100, 0)</f>
        <v>67.00000000000918</v>
      </c>
      <c r="AO940" s="308">
        <v>427</v>
      </c>
      <c r="AP940" s="308">
        <v>420</v>
      </c>
      <c r="AQ940" s="308">
        <v>423.82</v>
      </c>
      <c r="AR940" s="371">
        <v>424.69</v>
      </c>
      <c r="AS940" s="312">
        <v>0.879</v>
      </c>
      <c r="AT940" s="372">
        <v>1.25</v>
      </c>
      <c r="AU940" s="369"/>
      <c r="AV940" s="312"/>
      <c r="AW940" s="370">
        <v>19.212356060000001</v>
      </c>
      <c r="AX940" s="370">
        <v>25.17068939</v>
      </c>
      <c r="AY940" s="370"/>
      <c r="AZ940" s="312">
        <f>_xll.SRS1Splines.Functions25.Linear_Interp(V_NNG3A!$H$4:$H$12,V_NNG3A!$I$4:$I$12,BF940)</f>
        <v>12.7137999999999</v>
      </c>
      <c r="BA940" s="312">
        <f>(AZ940/V_NNG3A!$I$8)*100</f>
        <v>91.796389891696023</v>
      </c>
      <c r="BB940" s="308">
        <f>_xll.SRS1Splines.Functions25.Linear_Interp(V_NNG3A!$H$4:$H$12,V_NNG3A!$J$4:$J$12,BF940)</f>
        <v>1.72621379310343</v>
      </c>
      <c r="BC940" s="308">
        <f>IFERROR((AZ940-V_NNG3A!$J$20) / (V_NNG3A!$J$19-V_NNG3A!$J$20) * 100, 0)</f>
        <v>60.306228165278512</v>
      </c>
      <c r="BD940" s="308">
        <v>1050</v>
      </c>
      <c r="BE940" s="308">
        <v>1047</v>
      </c>
      <c r="BF940" s="374">
        <v>1049.08</v>
      </c>
      <c r="BG940" s="312">
        <v>0.26519999999999999</v>
      </c>
      <c r="BH940" s="372">
        <v>0.75597999999999999</v>
      </c>
      <c r="BI940" s="369"/>
      <c r="BJ940" s="312"/>
      <c r="BK940" s="370">
        <v>9.0234821877667102</v>
      </c>
      <c r="BL940" s="370">
        <v>2.0741161877667103</v>
      </c>
      <c r="BM940" s="370">
        <f t="shared" si="11"/>
        <v>6.9493659999999995</v>
      </c>
      <c r="BN940" s="312">
        <f>_xll.SRS1Splines.Functions25.Linear_Interp(V_XNN1!$K$3:$K$8,V_XNN1!$L$3:$L$8,BT940)</f>
        <v>0.229602</v>
      </c>
      <c r="BO940" s="312">
        <f>(BN940/V_XNN1!$L$7)*100</f>
        <v>109.33428571428571</v>
      </c>
      <c r="BP940" s="312">
        <f>_xll.SRS1Splines.Functions25.Linear_Interp(V_XNN1!$K$3:$K$8,V_XNN1!$M$3:$M$8,BT940)</f>
        <v>7.3601999999999904E-2</v>
      </c>
      <c r="BQ940" s="308">
        <f>IFERROR((BN940 - V_XNN1!$M$16) / (V_XNN1!$M$15- V_XNN1!$M$16) * 100, 0)</f>
        <v>133.09192200557106</v>
      </c>
      <c r="BR940" s="308">
        <v>252</v>
      </c>
      <c r="BS940" s="308">
        <v>249</v>
      </c>
      <c r="BT940" s="374">
        <v>253.1</v>
      </c>
      <c r="BU940" s="312">
        <v>0.26880000000000004</v>
      </c>
      <c r="BV940" s="372">
        <v>0.33752399999999999</v>
      </c>
      <c r="BW940" s="369"/>
      <c r="BX940" s="312"/>
      <c r="BY940" s="370"/>
      <c r="BZ940" s="370"/>
      <c r="CA940" s="370"/>
      <c r="CB940" s="312"/>
      <c r="CC940" s="312"/>
      <c r="CD940" s="308"/>
      <c r="CE940" s="312"/>
      <c r="CF940" s="312"/>
      <c r="CG940" s="312"/>
      <c r="CH940" s="312"/>
      <c r="CI940" s="384"/>
      <c r="CJ940" s="312"/>
      <c r="CK940" s="372"/>
      <c r="CL940" s="369"/>
      <c r="CM940" s="312"/>
      <c r="CN940" s="370"/>
      <c r="CO940" s="370"/>
      <c r="CP940" s="370"/>
      <c r="CQ940" s="312"/>
      <c r="CR940" s="312"/>
      <c r="CS940" s="308"/>
      <c r="CT940" s="312"/>
      <c r="CU940" s="312"/>
      <c r="CV940" s="312"/>
      <c r="CW940" s="312"/>
      <c r="CX940" s="384"/>
      <c r="CY940" s="312"/>
      <c r="CZ940" s="372"/>
    </row>
    <row r="941" spans="1:104" s="1" customFormat="1" hidden="1">
      <c r="A941" s="270">
        <v>45500</v>
      </c>
      <c r="B941" s="380"/>
      <c r="C941" s="381"/>
      <c r="D941" s="382"/>
      <c r="E941" s="382"/>
      <c r="F941" s="382"/>
      <c r="G941" s="312"/>
      <c r="H941" s="308"/>
      <c r="I941" s="308"/>
      <c r="J941" s="308"/>
      <c r="K941" s="308"/>
      <c r="L941" s="308"/>
      <c r="M941" s="371"/>
      <c r="N941" s="371"/>
      <c r="O941" s="312"/>
      <c r="P941" s="383"/>
      <c r="Q941" s="369">
        <v>8.1999999999999993</v>
      </c>
      <c r="R941" s="312"/>
      <c r="S941" s="370">
        <v>7.9023273049545288</v>
      </c>
      <c r="T941" s="370">
        <v>2.2415799999999999</v>
      </c>
      <c r="U941" s="370"/>
      <c r="V941" s="312">
        <f>_xll.SRS1Splines.Functions25.Linear_Interp(V_NK3!$P$8:$P$32,V_NK3!$R$8:$R$32,AC941)</f>
        <v>157.094025579999</v>
      </c>
      <c r="W941" s="312">
        <f>(V941/V_NK3!$R$28)*100</f>
        <v>28.976271305152402</v>
      </c>
      <c r="X941" s="308">
        <f>V941-V_NK3!$R$8</f>
        <v>100.51537357999899</v>
      </c>
      <c r="Y941" s="308">
        <f>IFERROR((V941 - V_NK3!$V$10) / (V_NK3!$V$9- V_NK3!$V$10) * 100, 0)</f>
        <v>20.700555426902021</v>
      </c>
      <c r="Z941" s="308">
        <v>541.79999999999995</v>
      </c>
      <c r="AA941" s="308">
        <v>521</v>
      </c>
      <c r="AB941" s="312">
        <v>525.27</v>
      </c>
      <c r="AC941" s="371">
        <v>527.80999999999995</v>
      </c>
      <c r="AD941" s="308">
        <v>0.72</v>
      </c>
      <c r="AE941" s="372">
        <v>0.48730000000000001</v>
      </c>
      <c r="AF941" s="373">
        <v>11</v>
      </c>
      <c r="AG941" s="312"/>
      <c r="AH941" s="370">
        <v>6.3240637142856118</v>
      </c>
      <c r="AI941" s="370">
        <v>5.8929359999999997</v>
      </c>
      <c r="AJ941" s="370"/>
      <c r="AK941" s="312">
        <f>_xll.SRS1Splines.Functions25.Linear_Interp(V_NK2!$R$10:$R$21,V_NK2!$T$10:$T$21,AR941)</f>
        <v>61.963885714315303</v>
      </c>
      <c r="AL941" s="312">
        <f>(AK941/V_NK2!$T$18)*100</f>
        <v>86.784153661506025</v>
      </c>
      <c r="AM941" s="308">
        <f>AK941-V_NK2!$T$11</f>
        <v>21.143885714287507</v>
      </c>
      <c r="AN941" s="308">
        <f>IFERROR((AK941 - V_NK2!$X$12) / (V_NK2!$X$11- V_NK2!$X$12) * 100, 0)</f>
        <v>69.142857142866404</v>
      </c>
      <c r="AO941" s="308">
        <v>427</v>
      </c>
      <c r="AP941" s="308">
        <v>420</v>
      </c>
      <c r="AQ941" s="308">
        <v>423.88</v>
      </c>
      <c r="AR941" s="371">
        <v>424.84</v>
      </c>
      <c r="AS941" s="312">
        <v>0.879</v>
      </c>
      <c r="AT941" s="372">
        <v>1.41</v>
      </c>
      <c r="AU941" s="369"/>
      <c r="AV941" s="312"/>
      <c r="AW941" s="370">
        <v>11.785660139999999</v>
      </c>
      <c r="AX941" s="370">
        <v>13.019456440000001</v>
      </c>
      <c r="AY941" s="370"/>
      <c r="AZ941" s="312">
        <f>_xll.SRS1Splines.Functions25.Linear_Interp(V_NNG3A!$H$4:$H$12,V_NNG3A!$I$4:$I$12,BF941)</f>
        <v>12.207450000000099</v>
      </c>
      <c r="BA941" s="312">
        <f>(AZ941/V_NNG3A!$I$8)*100</f>
        <v>88.14043321299711</v>
      </c>
      <c r="BB941" s="308">
        <f>_xll.SRS1Splines.Functions25.Linear_Interp(V_NNG3A!$H$4:$H$12,V_NNG3A!$J$4:$J$12,BF941)</f>
        <v>1.2198637931036</v>
      </c>
      <c r="BC941" s="308">
        <f>IFERROR((AZ941-V_NNG3A!$J$20) / (V_NNG3A!$J$19-V_NNG3A!$J$20) * 100, 0)</f>
        <v>42.616612456335062</v>
      </c>
      <c r="BD941" s="308">
        <v>1050</v>
      </c>
      <c r="BE941" s="308">
        <v>1047</v>
      </c>
      <c r="BF941" s="374">
        <v>1048.67</v>
      </c>
      <c r="BG941" s="312">
        <v>0.26519999999999999</v>
      </c>
      <c r="BH941" s="372">
        <v>0.38825999999999999</v>
      </c>
      <c r="BI941" s="369"/>
      <c r="BJ941" s="312"/>
      <c r="BK941" s="370">
        <v>8.3646194850640097</v>
      </c>
      <c r="BL941" s="370">
        <v>2.0792534850640099</v>
      </c>
      <c r="BM941" s="370">
        <f t="shared" si="11"/>
        <v>6.2853659999999998</v>
      </c>
      <c r="BN941" s="312">
        <f>_xll.SRS1Splines.Functions25.Linear_Interp(V_XNN1!$K$3:$K$8,V_XNN1!$L$3:$L$8,BT941)</f>
        <v>0.229602</v>
      </c>
      <c r="BO941" s="312">
        <f>(BN941/V_XNN1!$L$7)*100</f>
        <v>109.33428571428571</v>
      </c>
      <c r="BP941" s="312">
        <f>_xll.SRS1Splines.Functions25.Linear_Interp(V_XNN1!$K$3:$K$8,V_XNN1!$M$3:$M$8,BT941)</f>
        <v>7.3601999999999904E-2</v>
      </c>
      <c r="BQ941" s="308">
        <f>IFERROR((BN941 - V_XNN1!$M$16) / (V_XNN1!$M$15- V_XNN1!$M$16) * 100, 0)</f>
        <v>133.09192200557106</v>
      </c>
      <c r="BR941" s="308">
        <v>252</v>
      </c>
      <c r="BS941" s="308">
        <v>249</v>
      </c>
      <c r="BT941" s="374">
        <v>253.1</v>
      </c>
      <c r="BU941" s="312">
        <v>0.26880000000000004</v>
      </c>
      <c r="BV941" s="372">
        <v>0.33835999999999999</v>
      </c>
      <c r="BW941" s="369"/>
      <c r="BX941" s="312"/>
      <c r="BY941" s="370"/>
      <c r="BZ941" s="370"/>
      <c r="CA941" s="370"/>
      <c r="CB941" s="312"/>
      <c r="CC941" s="312"/>
      <c r="CD941" s="308"/>
      <c r="CE941" s="312"/>
      <c r="CF941" s="312"/>
      <c r="CG941" s="312"/>
      <c r="CH941" s="312"/>
      <c r="CI941" s="384"/>
      <c r="CJ941" s="312"/>
      <c r="CK941" s="372"/>
      <c r="CL941" s="369"/>
      <c r="CM941" s="312"/>
      <c r="CN941" s="370"/>
      <c r="CO941" s="370"/>
      <c r="CP941" s="370"/>
      <c r="CQ941" s="312"/>
      <c r="CR941" s="312"/>
      <c r="CS941" s="308"/>
      <c r="CT941" s="312"/>
      <c r="CU941" s="312"/>
      <c r="CV941" s="312"/>
      <c r="CW941" s="312"/>
      <c r="CX941" s="384"/>
      <c r="CY941" s="312"/>
      <c r="CZ941" s="372"/>
    </row>
    <row r="942" spans="1:104" s="1" customFormat="1" hidden="1">
      <c r="A942" s="270">
        <v>45501</v>
      </c>
      <c r="B942" s="380"/>
      <c r="C942" s="381"/>
      <c r="D942" s="382"/>
      <c r="E942" s="382"/>
      <c r="F942" s="382"/>
      <c r="G942" s="312"/>
      <c r="H942" s="308"/>
      <c r="I942" s="308"/>
      <c r="J942" s="308"/>
      <c r="K942" s="308"/>
      <c r="L942" s="308"/>
      <c r="M942" s="371"/>
      <c r="N942" s="371"/>
      <c r="O942" s="312"/>
      <c r="P942" s="383"/>
      <c r="Q942" s="369">
        <v>29</v>
      </c>
      <c r="R942" s="312"/>
      <c r="S942" s="370">
        <v>8.2681363389720914</v>
      </c>
      <c r="T942" s="370">
        <v>1.2723599999999999</v>
      </c>
      <c r="U942" s="370"/>
      <c r="V942" s="312">
        <f>_xll.SRS1Splines.Functions25.Linear_Interp(V_NK3!$P$8:$P$32,V_NK3!$R$8:$R$32,AC942)</f>
        <v>164.08980187999899</v>
      </c>
      <c r="W942" s="312">
        <f>(V942/V_NK3!$R$28)*100</f>
        <v>30.266654636476009</v>
      </c>
      <c r="X942" s="308">
        <f>V942-V_NK3!$R$8</f>
        <v>107.51114987999898</v>
      </c>
      <c r="Y942" s="308">
        <f>IFERROR((V942 - V_NK3!$V$10) / (V_NK3!$V$9- V_NK3!$V$10) * 100, 0)</f>
        <v>22.141294787404917</v>
      </c>
      <c r="Z942" s="308">
        <v>541.79999999999995</v>
      </c>
      <c r="AA942" s="308">
        <v>521</v>
      </c>
      <c r="AB942" s="312">
        <v>525.29999999999995</v>
      </c>
      <c r="AC942" s="371">
        <v>528.16</v>
      </c>
      <c r="AD942" s="308">
        <v>0.72</v>
      </c>
      <c r="AE942" s="372">
        <v>0.27660000000000001</v>
      </c>
      <c r="AF942" s="373">
        <v>29.8</v>
      </c>
      <c r="AG942" s="312"/>
      <c r="AH942" s="370">
        <v>5.3824745714287765</v>
      </c>
      <c r="AI942" s="370">
        <v>4.6796820000000006</v>
      </c>
      <c r="AJ942" s="370"/>
      <c r="AK942" s="312">
        <f>_xll.SRS1Splines.Functions25.Linear_Interp(V_NK2!$R$10:$R$21,V_NK2!$T$10:$T$21,AR942)</f>
        <v>62.793914285743902</v>
      </c>
      <c r="AL942" s="312">
        <f>(AK942/V_NK2!$T$18)*100</f>
        <v>87.946658663506867</v>
      </c>
      <c r="AM942" s="308">
        <f>AK942-V_NK2!$T$11</f>
        <v>21.973914285716106</v>
      </c>
      <c r="AN942" s="308">
        <f>IFERROR((AK942 - V_NK2!$X$12) / (V_NK2!$X$11- V_NK2!$X$12) * 100, 0)</f>
        <v>71.85714285715234</v>
      </c>
      <c r="AO942" s="308">
        <v>427</v>
      </c>
      <c r="AP942" s="308">
        <v>420</v>
      </c>
      <c r="AQ942" s="308">
        <v>423.91</v>
      </c>
      <c r="AR942" s="371">
        <v>425.03</v>
      </c>
      <c r="AS942" s="312">
        <v>0.879</v>
      </c>
      <c r="AT942" s="372">
        <v>1.0900000000000001</v>
      </c>
      <c r="AU942" s="369"/>
      <c r="AV942" s="312"/>
      <c r="AW942" s="370">
        <v>9.1281733000000003</v>
      </c>
      <c r="AX942" s="370">
        <v>9.3087288499999996</v>
      </c>
      <c r="AY942" s="370"/>
      <c r="AZ942" s="312">
        <f>_xll.SRS1Splines.Functions25.Linear_Interp(V_NNG3A!$H$4:$H$12,V_NNG3A!$I$4:$I$12,BF942)</f>
        <v>12.133349999999901</v>
      </c>
      <c r="BA942" s="312">
        <f>(AZ942/V_NNG3A!$I$8)*100</f>
        <v>87.605415162454165</v>
      </c>
      <c r="BB942" s="308">
        <f>_xll.SRS1Splines.Functions25.Linear_Interp(V_NNG3A!$H$4:$H$12,V_NNG3A!$J$4:$J$12,BF942)</f>
        <v>1.1457637931033899</v>
      </c>
      <c r="BC942" s="308">
        <f>IFERROR((AZ942-V_NNG3A!$J$20) / (V_NNG3A!$J$19-V_NNG3A!$J$20) * 100, 0)</f>
        <v>40.027888206237819</v>
      </c>
      <c r="BD942" s="308">
        <v>1050</v>
      </c>
      <c r="BE942" s="308">
        <v>1047</v>
      </c>
      <c r="BF942" s="374">
        <v>1048.6099999999999</v>
      </c>
      <c r="BG942" s="312">
        <v>0.26519999999999999</v>
      </c>
      <c r="BH942" s="372">
        <v>0.27805999999999997</v>
      </c>
      <c r="BI942" s="369"/>
      <c r="BJ942" s="312"/>
      <c r="BK942" s="370">
        <v>9.6474236443812202</v>
      </c>
      <c r="BL942" s="370">
        <v>2.0765496443812199</v>
      </c>
      <c r="BM942" s="370">
        <f t="shared" si="11"/>
        <v>7.5708739999999999</v>
      </c>
      <c r="BN942" s="312">
        <f>_xll.SRS1Splines.Functions25.Linear_Interp(V_XNN1!$K$3:$K$8,V_XNN1!$L$3:$L$8,BT942)</f>
        <v>0.229602</v>
      </c>
      <c r="BO942" s="312">
        <f>(BN942/V_XNN1!$L$7)*100</f>
        <v>109.33428571428571</v>
      </c>
      <c r="BP942" s="312">
        <f>_xll.SRS1Splines.Functions25.Linear_Interp(V_XNN1!$K$3:$K$8,V_XNN1!$M$3:$M$8,BT942)</f>
        <v>7.3601999999999904E-2</v>
      </c>
      <c r="BQ942" s="308">
        <f>IFERROR((BN942 - V_XNN1!$M$16) / (V_XNN1!$M$15- V_XNN1!$M$16) * 100, 0)</f>
        <v>133.09192200557106</v>
      </c>
      <c r="BR942" s="308">
        <v>252</v>
      </c>
      <c r="BS942" s="308">
        <v>249</v>
      </c>
      <c r="BT942" s="374">
        <v>253.1</v>
      </c>
      <c r="BU942" s="312">
        <v>0.26880000000000004</v>
      </c>
      <c r="BV942" s="372">
        <v>0.33792</v>
      </c>
      <c r="BW942" s="369"/>
      <c r="BX942" s="312"/>
      <c r="BY942" s="370"/>
      <c r="BZ942" s="370"/>
      <c r="CA942" s="370"/>
      <c r="CB942" s="312"/>
      <c r="CC942" s="312"/>
      <c r="CD942" s="308"/>
      <c r="CE942" s="312"/>
      <c r="CF942" s="312"/>
      <c r="CG942" s="312"/>
      <c r="CH942" s="312"/>
      <c r="CI942" s="384"/>
      <c r="CJ942" s="312"/>
      <c r="CK942" s="372"/>
      <c r="CL942" s="369"/>
      <c r="CM942" s="312"/>
      <c r="CN942" s="370"/>
      <c r="CO942" s="370"/>
      <c r="CP942" s="370"/>
      <c r="CQ942" s="312"/>
      <c r="CR942" s="312"/>
      <c r="CS942" s="308"/>
      <c r="CT942" s="312"/>
      <c r="CU942" s="312"/>
      <c r="CV942" s="312"/>
      <c r="CW942" s="312"/>
      <c r="CX942" s="384"/>
      <c r="CY942" s="312"/>
      <c r="CZ942" s="372"/>
    </row>
    <row r="943" spans="1:104" s="1" customFormat="1" hidden="1">
      <c r="A943" s="270">
        <v>45502</v>
      </c>
      <c r="B943" s="380"/>
      <c r="C943" s="381"/>
      <c r="D943" s="382"/>
      <c r="E943" s="382"/>
      <c r="F943" s="382"/>
      <c r="G943" s="312"/>
      <c r="H943" s="308"/>
      <c r="I943" s="308"/>
      <c r="J943" s="308"/>
      <c r="K943" s="308"/>
      <c r="L943" s="308"/>
      <c r="M943" s="371"/>
      <c r="N943" s="371"/>
      <c r="O943" s="312"/>
      <c r="P943" s="383"/>
      <c r="Q943" s="369">
        <v>11.2</v>
      </c>
      <c r="R943" s="312"/>
      <c r="S943" s="370">
        <v>7.6316011897335052</v>
      </c>
      <c r="T943" s="370">
        <v>1.6738939999999998</v>
      </c>
      <c r="U943" s="370"/>
      <c r="V943" s="312">
        <f>_xll.SRS1Splines.Functions25.Linear_Interp(V_NK3!$P$8:$P$32,V_NK3!$R$8:$R$32,AC943)</f>
        <v>170.04750910000101</v>
      </c>
      <c r="W943" s="312">
        <f>(V943/V_NK3!$R$28)*100</f>
        <v>31.36556428708861</v>
      </c>
      <c r="X943" s="308">
        <f>V943-V_NK3!$R$8</f>
        <v>113.468857100001</v>
      </c>
      <c r="Y943" s="308">
        <f>IFERROR((V943 - V_NK3!$V$10) / (V_NK3!$V$9- V_NK3!$V$10) * 100, 0)</f>
        <v>23.368249870318188</v>
      </c>
      <c r="Z943" s="308">
        <v>541.79999999999995</v>
      </c>
      <c r="AA943" s="308">
        <v>521</v>
      </c>
      <c r="AB943" s="312">
        <v>525.29999999999995</v>
      </c>
      <c r="AC943" s="371">
        <v>528.45000000000005</v>
      </c>
      <c r="AD943" s="308">
        <v>0.72</v>
      </c>
      <c r="AE943" s="372">
        <v>0.36388999999999999</v>
      </c>
      <c r="AF943" s="373">
        <v>36</v>
      </c>
      <c r="AG943" s="312"/>
      <c r="AH943" s="370">
        <v>5.4237820285705096</v>
      </c>
      <c r="AI943" s="370">
        <v>4.5864000000000011</v>
      </c>
      <c r="AJ943" s="370"/>
      <c r="AK943" s="312">
        <f>_xll.SRS1Splines.Functions25.Linear_Interp(V_NK2!$R$10:$R$21,V_NK2!$T$10:$T$21,AR943)</f>
        <v>63.798685714314502</v>
      </c>
      <c r="AL943" s="312">
        <f>(AK943/V_NK2!$T$18)*100</f>
        <v>89.353901560664568</v>
      </c>
      <c r="AM943" s="308">
        <f>AK943-V_NK2!$T$11</f>
        <v>22.978685714286705</v>
      </c>
      <c r="AN943" s="308">
        <f>IFERROR((AK943 - V_NK2!$X$12) / (V_NK2!$X$11- V_NK2!$X$12) * 100, 0)</f>
        <v>75.142857142864074</v>
      </c>
      <c r="AO943" s="308">
        <v>427</v>
      </c>
      <c r="AP943" s="308">
        <v>420</v>
      </c>
      <c r="AQ943" s="308">
        <v>424.27</v>
      </c>
      <c r="AR943" s="371">
        <v>425.26</v>
      </c>
      <c r="AS943" s="312">
        <v>0.879</v>
      </c>
      <c r="AT943" s="372">
        <v>1.0900000000000001</v>
      </c>
      <c r="AU943" s="369"/>
      <c r="AV943" s="312"/>
      <c r="AW943" s="370">
        <v>12.702070709999999</v>
      </c>
      <c r="AX943" s="370">
        <v>10.44512626</v>
      </c>
      <c r="AY943" s="370"/>
      <c r="AZ943" s="312">
        <f>_xll.SRS1Splines.Functions25.Linear_Interp(V_NNG3A!$H$4:$H$12,V_NNG3A!$I$4:$I$12,BF943)</f>
        <v>13.0595999999999</v>
      </c>
      <c r="BA943" s="312">
        <f>(AZ943/V_NNG3A!$I$8)*100</f>
        <v>94.293140794223106</v>
      </c>
      <c r="BB943" s="308">
        <f>_xll.SRS1Splines.Functions25.Linear_Interp(V_NNG3A!$H$4:$H$12,V_NNG3A!$J$4:$J$12,BF943)</f>
        <v>2.0720137931033902</v>
      </c>
      <c r="BC943" s="308">
        <f>IFERROR((AZ943-V_NNG3A!$J$20) / (V_NNG3A!$J$19-V_NNG3A!$J$20) * 100, 0)</f>
        <v>72.386941332366618</v>
      </c>
      <c r="BD943" s="308">
        <v>1050</v>
      </c>
      <c r="BE943" s="308">
        <v>1047</v>
      </c>
      <c r="BF943" s="374">
        <v>1049.3599999999999</v>
      </c>
      <c r="BG943" s="312">
        <v>0.26519999999999999</v>
      </c>
      <c r="BH943" s="372">
        <v>0.31017</v>
      </c>
      <c r="BI943" s="369"/>
      <c r="BJ943" s="312"/>
      <c r="BK943" s="370">
        <v>11.0052578108108</v>
      </c>
      <c r="BL943" s="370">
        <v>2.0703308108108098</v>
      </c>
      <c r="BM943" s="370">
        <f t="shared" si="11"/>
        <v>8.9349269999999912</v>
      </c>
      <c r="BN943" s="312">
        <f>_xll.SRS1Splines.Functions25.Linear_Interp(V_XNN1!$K$3:$K$8,V_XNN1!$L$3:$L$8,BT943)</f>
        <v>0.23138400000000001</v>
      </c>
      <c r="BO943" s="312">
        <f>(BN943/V_XNN1!$L$7)*100</f>
        <v>110.18285714285716</v>
      </c>
      <c r="BP943" s="312">
        <f>_xll.SRS1Splines.Functions25.Linear_Interp(V_XNN1!$K$3:$K$8,V_XNN1!$M$3:$M$8,BT943)</f>
        <v>7.5383999999999798E-2</v>
      </c>
      <c r="BQ943" s="308">
        <f>IFERROR((BN943 - V_XNN1!$M$16) / (V_XNN1!$M$15- V_XNN1!$M$16) * 100, 0)</f>
        <v>138.60724233983291</v>
      </c>
      <c r="BR943" s="308">
        <v>252</v>
      </c>
      <c r="BS943" s="308">
        <v>249</v>
      </c>
      <c r="BT943" s="374">
        <v>253.2</v>
      </c>
      <c r="BU943" s="312">
        <v>0.26880000000000004</v>
      </c>
      <c r="BV943" s="372">
        <v>0.33690800000000004</v>
      </c>
      <c r="BW943" s="369"/>
      <c r="BX943" s="312"/>
      <c r="BY943" s="370"/>
      <c r="BZ943" s="370"/>
      <c r="CA943" s="370"/>
      <c r="CB943" s="312"/>
      <c r="CC943" s="312"/>
      <c r="CD943" s="308"/>
      <c r="CE943" s="312"/>
      <c r="CF943" s="312"/>
      <c r="CG943" s="312"/>
      <c r="CH943" s="312"/>
      <c r="CI943" s="384"/>
      <c r="CJ943" s="312"/>
      <c r="CK943" s="372"/>
      <c r="CL943" s="369"/>
      <c r="CM943" s="312"/>
      <c r="CN943" s="370"/>
      <c r="CO943" s="370"/>
      <c r="CP943" s="370"/>
      <c r="CQ943" s="312"/>
      <c r="CR943" s="312"/>
      <c r="CS943" s="308"/>
      <c r="CT943" s="312"/>
      <c r="CU943" s="312"/>
      <c r="CV943" s="312"/>
      <c r="CW943" s="312"/>
      <c r="CX943" s="384"/>
      <c r="CY943" s="312"/>
      <c r="CZ943" s="372"/>
    </row>
    <row r="944" spans="1:104" s="1" customFormat="1" hidden="1">
      <c r="A944" s="270">
        <v>45503</v>
      </c>
      <c r="B944" s="380"/>
      <c r="C944" s="381"/>
      <c r="D944" s="382"/>
      <c r="E944" s="382"/>
      <c r="F944" s="382"/>
      <c r="G944" s="312"/>
      <c r="H944" s="308"/>
      <c r="I944" s="308"/>
      <c r="J944" s="308"/>
      <c r="K944" s="308"/>
      <c r="L944" s="308"/>
      <c r="M944" s="371"/>
      <c r="N944" s="371"/>
      <c r="O944" s="312"/>
      <c r="P944" s="383"/>
      <c r="Q944" s="369">
        <v>5</v>
      </c>
      <c r="R944" s="312"/>
      <c r="S944" s="370">
        <v>5.8375663264331816</v>
      </c>
      <c r="T944" s="370">
        <v>3.1668699999999999</v>
      </c>
      <c r="U944" s="370"/>
      <c r="V944" s="312">
        <f>_xll.SRS1Splines.Functions25.Linear_Interp(V_NK3!$P$8:$P$32,V_NK3!$R$8:$R$32,AC944)</f>
        <v>172.71820544000099</v>
      </c>
      <c r="W944" s="312">
        <f>(V944/V_NK3!$R$28)*100</f>
        <v>31.858178958052708</v>
      </c>
      <c r="X944" s="308">
        <f>V944-V_NK3!$R$8</f>
        <v>116.13955344000098</v>
      </c>
      <c r="Y944" s="308">
        <f>IFERROR((V944 - V_NK3!$V$10) / (V_NK3!$V$9- V_NK3!$V$10) * 100, 0)</f>
        <v>23.918264217830842</v>
      </c>
      <c r="Z944" s="308">
        <v>541.79999999999995</v>
      </c>
      <c r="AA944" s="308">
        <v>521</v>
      </c>
      <c r="AB944" s="312">
        <v>525.29999999999995</v>
      </c>
      <c r="AC944" s="371">
        <v>528.58000000000004</v>
      </c>
      <c r="AD944" s="308">
        <v>0.72</v>
      </c>
      <c r="AE944" s="372">
        <v>0.68845000000000001</v>
      </c>
      <c r="AF944" s="373">
        <v>24</v>
      </c>
      <c r="AG944" s="312"/>
      <c r="AH944" s="370">
        <v>5.9393712857136727</v>
      </c>
      <c r="AI944" s="370">
        <v>5.6881440000000003</v>
      </c>
      <c r="AJ944" s="370"/>
      <c r="AK944" s="312">
        <f>_xll.SRS1Splines.Functions25.Linear_Interp(V_NK2!$R$10:$R$21,V_NK2!$T$10:$T$21,AR944)</f>
        <v>64.3666000000282</v>
      </c>
      <c r="AL944" s="312">
        <f>(AK944/V_NK2!$T$18)*100</f>
        <v>90.149299719927441</v>
      </c>
      <c r="AM944" s="308">
        <f>AK944-V_NK2!$T$11</f>
        <v>23.546600000000403</v>
      </c>
      <c r="AN944" s="308">
        <f>IFERROR((AK944 - V_NK2!$X$12) / (V_NK2!$X$11- V_NK2!$X$12) * 100, 0)</f>
        <v>77.000000000005102</v>
      </c>
      <c r="AO944" s="308">
        <v>427</v>
      </c>
      <c r="AP944" s="308">
        <v>420</v>
      </c>
      <c r="AQ944" s="308">
        <v>424.31</v>
      </c>
      <c r="AR944" s="371">
        <v>425.39</v>
      </c>
      <c r="AS944" s="312">
        <v>0.879</v>
      </c>
      <c r="AT944" s="372">
        <v>1.32</v>
      </c>
      <c r="AU944" s="369"/>
      <c r="AV944" s="312"/>
      <c r="AW944" s="370">
        <v>21.268938139999999</v>
      </c>
      <c r="AX944" s="370">
        <v>20.727271470000002</v>
      </c>
      <c r="AY944" s="370"/>
      <c r="AZ944" s="312">
        <f>_xll.SRS1Splines.Functions25.Linear_Interp(V_NNG3A!$H$4:$H$12,V_NNG3A!$I$4:$I$12,BF944)</f>
        <v>13.2819</v>
      </c>
      <c r="BA944" s="312">
        <f>(AZ944/V_NNG3A!$I$8)*100</f>
        <v>95.898194945848374</v>
      </c>
      <c r="BB944" s="308">
        <f>_xll.SRS1Splines.Functions25.Linear_Interp(V_NNG3A!$H$4:$H$12,V_NNG3A!$J$4:$J$12,BF944)</f>
        <v>2.2943137931034601</v>
      </c>
      <c r="BC944" s="308">
        <f>IFERROR((AZ944-V_NNG3A!$J$20) / (V_NNG3A!$J$19-V_NNG3A!$J$20) * 100, 0)</f>
        <v>80.153114082641025</v>
      </c>
      <c r="BD944" s="308">
        <v>1050</v>
      </c>
      <c r="BE944" s="308">
        <v>1047</v>
      </c>
      <c r="BF944" s="374">
        <v>1049.54</v>
      </c>
      <c r="BG944" s="312">
        <v>0.26519999999999999</v>
      </c>
      <c r="BH944" s="372">
        <v>0.61743999999999999</v>
      </c>
      <c r="BI944" s="369"/>
      <c r="BJ944" s="312"/>
      <c r="BK944" s="370">
        <v>12.3162229687055</v>
      </c>
      <c r="BL944" s="370">
        <v>2.0735139687055502</v>
      </c>
      <c r="BM944" s="370">
        <f t="shared" si="11"/>
        <v>10.24270899999995</v>
      </c>
      <c r="BN944" s="312">
        <f>_xll.SRS1Splines.Functions25.Linear_Interp(V_XNN1!$K$3:$K$8,V_XNN1!$L$3:$L$8,BT944)</f>
        <v>0.23227500000000001</v>
      </c>
      <c r="BO944" s="312">
        <f>(BN944/V_XNN1!$L$7)*100</f>
        <v>110.60714285714286</v>
      </c>
      <c r="BP944" s="312">
        <f>_xll.SRS1Splines.Functions25.Linear_Interp(V_XNN1!$K$3:$K$8,V_XNN1!$M$3:$M$8,BT944)</f>
        <v>7.6274999999999996E-2</v>
      </c>
      <c r="BQ944" s="308">
        <f>IFERROR((BN944 - V_XNN1!$M$16) / (V_XNN1!$M$15- V_XNN1!$M$16) * 100, 0)</f>
        <v>141.36490250696383</v>
      </c>
      <c r="BR944" s="308">
        <v>252</v>
      </c>
      <c r="BS944" s="308">
        <v>249</v>
      </c>
      <c r="BT944" s="374">
        <v>253.25</v>
      </c>
      <c r="BU944" s="312">
        <v>0.2737</v>
      </c>
      <c r="BV944" s="372">
        <v>0.337426</v>
      </c>
      <c r="BW944" s="369"/>
      <c r="BX944" s="312"/>
      <c r="BY944" s="370"/>
      <c r="BZ944" s="370"/>
      <c r="CA944" s="370"/>
      <c r="CB944" s="312"/>
      <c r="CC944" s="312"/>
      <c r="CD944" s="308"/>
      <c r="CE944" s="312"/>
      <c r="CF944" s="312"/>
      <c r="CG944" s="312"/>
      <c r="CH944" s="312"/>
      <c r="CI944" s="384"/>
      <c r="CJ944" s="312"/>
      <c r="CK944" s="372"/>
      <c r="CL944" s="369"/>
      <c r="CM944" s="312"/>
      <c r="CN944" s="370"/>
      <c r="CO944" s="370"/>
      <c r="CP944" s="370"/>
      <c r="CQ944" s="312"/>
      <c r="CR944" s="312"/>
      <c r="CS944" s="308"/>
      <c r="CT944" s="312"/>
      <c r="CU944" s="312"/>
      <c r="CV944" s="312"/>
      <c r="CW944" s="312"/>
      <c r="CX944" s="384"/>
      <c r="CY944" s="312"/>
      <c r="CZ944" s="372"/>
    </row>
    <row r="945" spans="1:104" s="1" customFormat="1" hidden="1">
      <c r="A945" s="270">
        <v>45504</v>
      </c>
      <c r="B945" s="380"/>
      <c r="C945" s="381"/>
      <c r="D945" s="382"/>
      <c r="E945" s="382"/>
      <c r="F945" s="382"/>
      <c r="G945" s="312"/>
      <c r="H945" s="308"/>
      <c r="I945" s="308"/>
      <c r="J945" s="308"/>
      <c r="K945" s="308"/>
      <c r="L945" s="308"/>
      <c r="M945" s="371"/>
      <c r="N945" s="371"/>
      <c r="O945" s="312"/>
      <c r="P945" s="383"/>
      <c r="Q945" s="369">
        <v>10.4</v>
      </c>
      <c r="R945" s="312"/>
      <c r="S945" s="370">
        <v>4.7583012526912691</v>
      </c>
      <c r="T945" s="370">
        <v>3.3202339999999997</v>
      </c>
      <c r="U945" s="370"/>
      <c r="V945" s="312">
        <f>_xll.SRS1Splines.Functions25.Linear_Interp(V_NK3!$P$8:$P$32,V_NK3!$R$8:$R$32,AC945)</f>
        <v>174.15627269999999</v>
      </c>
      <c r="W945" s="312">
        <f>(V945/V_NK3!$R$28)*100</f>
        <v>32.123433011648579</v>
      </c>
      <c r="X945" s="308">
        <f>V945-V_NK3!$R$8</f>
        <v>117.57762069999998</v>
      </c>
      <c r="Y945" s="308">
        <f>IFERROR((V945 - V_NK3!$V$10) / (V_NK3!$V$9- V_NK3!$V$10) * 100, 0)</f>
        <v>24.214425789568221</v>
      </c>
      <c r="Z945" s="308">
        <v>541.79999999999995</v>
      </c>
      <c r="AA945" s="308">
        <v>521</v>
      </c>
      <c r="AB945" s="312">
        <v>525.29999999999995</v>
      </c>
      <c r="AC945" s="371">
        <v>528.65</v>
      </c>
      <c r="AD945" s="308">
        <v>0.72</v>
      </c>
      <c r="AE945" s="372">
        <v>0.72178999999999993</v>
      </c>
      <c r="AF945" s="373">
        <v>34.6</v>
      </c>
      <c r="AG945" s="312"/>
      <c r="AH945" s="370">
        <v>5.2373180285719387</v>
      </c>
      <c r="AI945" s="370">
        <v>6.0935699999999997</v>
      </c>
      <c r="AJ945" s="370"/>
      <c r="AK945" s="312">
        <f>_xll.SRS1Splines.Functions25.Linear_Interp(V_NK2!$R$10:$R$21,V_NK2!$T$10:$T$21,AR945)</f>
        <v>63.842371428600103</v>
      </c>
      <c r="AL945" s="312">
        <f>(AK945/V_NK2!$T$18)*100</f>
        <v>89.415086034453921</v>
      </c>
      <c r="AM945" s="308">
        <f>AK945-V_NK2!$T$11</f>
        <v>23.022371428572306</v>
      </c>
      <c r="AN945" s="308">
        <f>IFERROR((AK945 - V_NK2!$X$12) / (V_NK2!$X$11- V_NK2!$X$12) * 100, 0)</f>
        <v>75.285714285720857</v>
      </c>
      <c r="AO945" s="308">
        <v>427</v>
      </c>
      <c r="AP945" s="308">
        <v>420</v>
      </c>
      <c r="AQ945" s="308">
        <v>424.29</v>
      </c>
      <c r="AR945" s="371">
        <v>425.27</v>
      </c>
      <c r="AS945" s="312">
        <v>0.879</v>
      </c>
      <c r="AT945" s="372">
        <v>1.41</v>
      </c>
      <c r="AU945" s="369"/>
      <c r="AV945" s="312"/>
      <c r="AW945" s="370">
        <v>15.90695075</v>
      </c>
      <c r="AX945" s="370">
        <v>17.261117420000001</v>
      </c>
      <c r="AY945" s="370"/>
      <c r="AZ945" s="312">
        <f>_xll.SRS1Splines.Functions25.Linear_Interp(V_NNG3A!$H$4:$H$12,V_NNG3A!$I$4:$I$12,BF945)</f>
        <v>12.726149999999899</v>
      </c>
      <c r="BA945" s="312">
        <f>(AZ945/V_NNG3A!$I$8)*100</f>
        <v>91.885559566786284</v>
      </c>
      <c r="BB945" s="308">
        <f>_xll.SRS1Splines.Functions25.Linear_Interp(V_NNG3A!$H$4:$H$12,V_NNG3A!$J$4:$J$12,BF945)</f>
        <v>1.7385637931034199</v>
      </c>
      <c r="BC945" s="308">
        <f>IFERROR((AZ945-V_NNG3A!$J$20) / (V_NNG3A!$J$19-V_NNG3A!$J$20) * 100, 0)</f>
        <v>60.737682206960208</v>
      </c>
      <c r="BD945" s="308">
        <v>1050</v>
      </c>
      <c r="BE945" s="308">
        <v>1047</v>
      </c>
      <c r="BF945" s="374">
        <v>1049.0899999999999</v>
      </c>
      <c r="BG945" s="312">
        <v>0.26519999999999999</v>
      </c>
      <c r="BH945" s="372">
        <v>0.52593999999999996</v>
      </c>
      <c r="BI945" s="369"/>
      <c r="BJ945" s="312"/>
      <c r="BK945" s="370">
        <v>12.342659386913201</v>
      </c>
      <c r="BL945" s="370">
        <v>2.07073638691323</v>
      </c>
      <c r="BM945" s="370">
        <f t="shared" si="11"/>
        <v>10.271922999999971</v>
      </c>
      <c r="BN945" s="312">
        <f>_xll.SRS1Splines.Functions25.Linear_Interp(V_XNN1!$K$3:$K$8,V_XNN1!$L$3:$L$8,BT945)</f>
        <v>0.23316600000000001</v>
      </c>
      <c r="BO945" s="312">
        <f>(BN945/V_XNN1!$L$7)*100</f>
        <v>111.03142857142858</v>
      </c>
      <c r="BP945" s="312">
        <f>_xll.SRS1Splines.Functions25.Linear_Interp(V_XNN1!$K$3:$K$8,V_XNN1!$M$3:$M$8,BT945)</f>
        <v>7.7166000000000207E-2</v>
      </c>
      <c r="BQ945" s="308">
        <f>IFERROR((BN945 - V_XNN1!$M$16) / (V_XNN1!$M$15- V_XNN1!$M$16) * 100, 0)</f>
        <v>144.12256267409475</v>
      </c>
      <c r="BR945" s="308">
        <v>252</v>
      </c>
      <c r="BS945" s="308">
        <v>249</v>
      </c>
      <c r="BT945" s="374">
        <v>253.3</v>
      </c>
      <c r="BU945" s="312">
        <v>0.2747</v>
      </c>
      <c r="BV945" s="372">
        <v>0.336974</v>
      </c>
      <c r="BW945" s="369"/>
      <c r="BX945" s="312"/>
      <c r="BY945" s="370"/>
      <c r="BZ945" s="370"/>
      <c r="CA945" s="370"/>
      <c r="CB945" s="312"/>
      <c r="CC945" s="312"/>
      <c r="CD945" s="308"/>
      <c r="CE945" s="312"/>
      <c r="CF945" s="312"/>
      <c r="CG945" s="312"/>
      <c r="CH945" s="312"/>
      <c r="CI945" s="384"/>
      <c r="CJ945" s="312"/>
      <c r="CK945" s="372"/>
      <c r="CL945" s="369"/>
      <c r="CM945" s="312"/>
      <c r="CN945" s="370"/>
      <c r="CO945" s="370"/>
      <c r="CP945" s="370"/>
      <c r="CQ945" s="312"/>
      <c r="CR945" s="312"/>
      <c r="CS945" s="308"/>
      <c r="CT945" s="312"/>
      <c r="CU945" s="312"/>
      <c r="CV945" s="312"/>
      <c r="CW945" s="312"/>
      <c r="CX945" s="384"/>
      <c r="CY945" s="312"/>
      <c r="CZ945" s="372"/>
    </row>
    <row r="946" spans="1:104" s="1" customFormat="1" hidden="1">
      <c r="A946" s="270">
        <v>45505</v>
      </c>
      <c r="B946" s="380"/>
      <c r="C946" s="381"/>
      <c r="D946" s="382"/>
      <c r="E946" s="382"/>
      <c r="F946" s="382"/>
      <c r="G946" s="312"/>
      <c r="H946" s="308"/>
      <c r="I946" s="308"/>
      <c r="J946" s="308"/>
      <c r="K946" s="308"/>
      <c r="L946" s="308"/>
      <c r="M946" s="371"/>
      <c r="N946" s="371"/>
      <c r="O946" s="312"/>
      <c r="P946" s="383"/>
      <c r="Q946" s="369">
        <v>0.2</v>
      </c>
      <c r="R946" s="312"/>
      <c r="S946" s="370">
        <v>3.7870003579120635</v>
      </c>
      <c r="T946" s="370">
        <v>3.3761239999999999</v>
      </c>
      <c r="U946" s="370"/>
      <c r="V946" s="312">
        <f>_xll.SRS1Splines.Functions25.Linear_Interp(V_NK3!$P$8:$P$32,V_NK3!$R$8:$R$32,AC946)</f>
        <v>174.567149059999</v>
      </c>
      <c r="W946" s="312">
        <f>(V946/V_NK3!$R$28)*100</f>
        <v>32.199219884104416</v>
      </c>
      <c r="X946" s="308">
        <f>V946-V_NK3!$R$8</f>
        <v>117.98849705999899</v>
      </c>
      <c r="Y946" s="308">
        <f>IFERROR((V946 - V_NK3!$V$10) / (V_NK3!$V$9- V_NK3!$V$10) * 100, 0)</f>
        <v>24.299043381493043</v>
      </c>
      <c r="Z946" s="308">
        <v>541.79999999999995</v>
      </c>
      <c r="AA946" s="308">
        <v>521</v>
      </c>
      <c r="AB946" s="312">
        <v>525.29999999999995</v>
      </c>
      <c r="AC946" s="371">
        <v>528.66999999999996</v>
      </c>
      <c r="AD946" s="308">
        <v>0.72</v>
      </c>
      <c r="AE946" s="372">
        <v>0.73394000000000004</v>
      </c>
      <c r="AF946" s="373">
        <v>0.8</v>
      </c>
      <c r="AG946" s="312"/>
      <c r="AH946" s="370">
        <v>5.1189247428577911</v>
      </c>
      <c r="AI946" s="370">
        <v>6.2428800000000013</v>
      </c>
      <c r="AJ946" s="370"/>
      <c r="AK946" s="312">
        <f>_xll.SRS1Splines.Functions25.Linear_Interp(V_NK2!$R$10:$R$21,V_NK2!$T$10:$T$21,AR946)</f>
        <v>63.056028571457901</v>
      </c>
      <c r="AL946" s="312">
        <f>(AK946/V_NK2!$T$18)*100</f>
        <v>88.313765506243541</v>
      </c>
      <c r="AM946" s="308">
        <f>AK946-V_NK2!$T$11</f>
        <v>22.236028571430104</v>
      </c>
      <c r="AN946" s="308">
        <f>IFERROR((AK946 - V_NK2!$X$12) / (V_NK2!$X$11- V_NK2!$X$12) * 100, 0)</f>
        <v>72.714285714294292</v>
      </c>
      <c r="AO946" s="308">
        <v>427</v>
      </c>
      <c r="AP946" s="308">
        <v>420</v>
      </c>
      <c r="AQ946" s="308">
        <v>424.3</v>
      </c>
      <c r="AR946" s="371">
        <v>425.09</v>
      </c>
      <c r="AS946" s="312">
        <v>1.0549999999999999</v>
      </c>
      <c r="AT946" s="372">
        <v>1.45</v>
      </c>
      <c r="AU946" s="369"/>
      <c r="AV946" s="312"/>
      <c r="AW946" s="370">
        <v>14.277954019999999</v>
      </c>
      <c r="AX946" s="370">
        <v>14.60897254</v>
      </c>
      <c r="AY946" s="370"/>
      <c r="AZ946" s="312">
        <f>_xll.SRS1Splines.Functions25.Linear_Interp(V_NNG3A!$H$4:$H$12,V_NNG3A!$I$4:$I$12,BF946)</f>
        <v>12.590299999999999</v>
      </c>
      <c r="BA946" s="312">
        <f>(AZ946/V_NNG3A!$I$8)*100</f>
        <v>90.904693140794222</v>
      </c>
      <c r="BB946" s="308">
        <f>_xll.SRS1Splines.Functions25.Linear_Interp(V_NNG3A!$H$4:$H$12,V_NNG3A!$J$4:$J$12,BF946)</f>
        <v>1.60271379310354</v>
      </c>
      <c r="BC946" s="308">
        <f>IFERROR((AZ946-V_NNG3A!$J$20) / (V_NNG3A!$J$19-V_NNG3A!$J$20) * 100, 0)</f>
        <v>55.991687748464813</v>
      </c>
      <c r="BD946" s="308">
        <v>1050</v>
      </c>
      <c r="BE946" s="308">
        <v>1047</v>
      </c>
      <c r="BF946" s="374">
        <v>1048.98</v>
      </c>
      <c r="BG946" s="312">
        <v>0.38591999999999999</v>
      </c>
      <c r="BH946" s="372">
        <v>0.43730000000000002</v>
      </c>
      <c r="BI946" s="369"/>
      <c r="BJ946" s="312"/>
      <c r="BK946" s="370">
        <v>10.5241993726885</v>
      </c>
      <c r="BL946" s="370">
        <v>2.0777663726884801</v>
      </c>
      <c r="BM946" s="370">
        <f t="shared" si="11"/>
        <v>8.4464330000000203</v>
      </c>
      <c r="BN946" s="312">
        <f>_xll.SRS1Splines.Functions25.Linear_Interp(V_XNN1!$K$3:$K$8,V_XNN1!$L$3:$L$8,BT946)</f>
        <v>0.23441339999999999</v>
      </c>
      <c r="BO946" s="312">
        <f>(BN946/V_XNN1!$L$7)*100</f>
        <v>111.62542857142856</v>
      </c>
      <c r="BP946" s="312">
        <f>_xll.SRS1Splines.Functions25.Linear_Interp(V_XNN1!$K$3:$K$8,V_XNN1!$M$3:$M$8,BT946)</f>
        <v>7.8413400000000105E-2</v>
      </c>
      <c r="BQ946" s="308">
        <f>IFERROR((BN946 - V_XNN1!$M$16) / (V_XNN1!$M$15- V_XNN1!$M$16) * 100, 0)</f>
        <v>147.98328690807799</v>
      </c>
      <c r="BR946" s="308">
        <v>252</v>
      </c>
      <c r="BS946" s="308">
        <v>249</v>
      </c>
      <c r="BT946" s="374">
        <v>253.37</v>
      </c>
      <c r="BU946" s="312">
        <v>0.32903225806451597</v>
      </c>
      <c r="BV946" s="372">
        <v>0.33811799999999997</v>
      </c>
      <c r="BW946" s="369"/>
      <c r="BX946" s="312"/>
      <c r="BY946" s="370"/>
      <c r="BZ946" s="370"/>
      <c r="CA946" s="370"/>
      <c r="CB946" s="312"/>
      <c r="CC946" s="312"/>
      <c r="CD946" s="308"/>
      <c r="CE946" s="312"/>
      <c r="CF946" s="312"/>
      <c r="CG946" s="312"/>
      <c r="CH946" s="312"/>
      <c r="CI946" s="384"/>
      <c r="CJ946" s="312"/>
      <c r="CK946" s="372"/>
      <c r="CL946" s="369"/>
      <c r="CM946" s="312"/>
      <c r="CN946" s="370"/>
      <c r="CO946" s="370"/>
      <c r="CP946" s="370"/>
      <c r="CQ946" s="312"/>
      <c r="CR946" s="312"/>
      <c r="CS946" s="308"/>
      <c r="CT946" s="312"/>
      <c r="CU946" s="312"/>
      <c r="CV946" s="312"/>
      <c r="CW946" s="312"/>
      <c r="CX946" s="384"/>
      <c r="CY946" s="312"/>
      <c r="CZ946" s="372"/>
    </row>
    <row r="947" spans="1:104" s="1" customFormat="1" hidden="1">
      <c r="A947" s="270">
        <v>45506</v>
      </c>
      <c r="B947" s="380"/>
      <c r="C947" s="381"/>
      <c r="D947" s="382"/>
      <c r="E947" s="382"/>
      <c r="F947" s="382"/>
      <c r="G947" s="312"/>
      <c r="H947" s="308"/>
      <c r="I947" s="308"/>
      <c r="J947" s="308"/>
      <c r="K947" s="308"/>
      <c r="L947" s="308"/>
      <c r="M947" s="371"/>
      <c r="N947" s="371"/>
      <c r="O947" s="312"/>
      <c r="P947" s="383"/>
      <c r="Q947" s="369">
        <v>8.1999999999999993</v>
      </c>
      <c r="R947" s="312"/>
      <c r="S947" s="370">
        <v>3.8980508947830197</v>
      </c>
      <c r="T947" s="370">
        <v>2.8708599999999995</v>
      </c>
      <c r="U947" s="370"/>
      <c r="V947" s="312">
        <f>_xll.SRS1Splines.Functions25.Linear_Interp(V_NK3!$P$8:$P$32,V_NK3!$R$8:$R$32,AC947)</f>
        <v>175.59433996000101</v>
      </c>
      <c r="W947" s="312">
        <f>(V947/V_NK3!$R$28)*100</f>
        <v>32.388687065244817</v>
      </c>
      <c r="X947" s="308">
        <f>V947-V_NK3!$R$8</f>
        <v>119.015687960001</v>
      </c>
      <c r="Y947" s="308">
        <f>IFERROR((V947 - V_NK3!$V$10) / (V_NK3!$V$9- V_NK3!$V$10) * 100, 0)</f>
        <v>24.510587361306019</v>
      </c>
      <c r="Z947" s="308">
        <v>541.79999999999995</v>
      </c>
      <c r="AA947" s="308">
        <v>521</v>
      </c>
      <c r="AB947" s="312">
        <v>525.29999999999995</v>
      </c>
      <c r="AC947" s="371">
        <v>528.72</v>
      </c>
      <c r="AD947" s="308">
        <v>0.72</v>
      </c>
      <c r="AE947" s="372">
        <v>0.62409999999999999</v>
      </c>
      <c r="AF947" s="373">
        <v>26.6</v>
      </c>
      <c r="AG947" s="312"/>
      <c r="AH947" s="370">
        <v>4.9353448571431633</v>
      </c>
      <c r="AI947" s="370">
        <v>5.3534879999999996</v>
      </c>
      <c r="AJ947" s="370"/>
      <c r="AK947" s="312">
        <f>_xll.SRS1Splines.Functions25.Linear_Interp(V_NK2!$R$10:$R$21,V_NK2!$T$10:$T$21,AR947)</f>
        <v>62.924971428600998</v>
      </c>
      <c r="AL947" s="312">
        <f>(AK947/V_NK2!$T$18)*100</f>
        <v>88.130212084875339</v>
      </c>
      <c r="AM947" s="308">
        <f>AK947-V_NK2!$T$11</f>
        <v>22.104971428573201</v>
      </c>
      <c r="AN947" s="308">
        <f>IFERROR((AK947 - V_NK2!$X$12) / (V_NK2!$X$11- V_NK2!$X$12) * 100, 0)</f>
        <v>72.285714285723628</v>
      </c>
      <c r="AO947" s="308">
        <v>427</v>
      </c>
      <c r="AP947" s="308">
        <v>420</v>
      </c>
      <c r="AQ947" s="308">
        <v>424.3</v>
      </c>
      <c r="AR947" s="371">
        <v>425.06</v>
      </c>
      <c r="AS947" s="312">
        <v>1.0549999999999999</v>
      </c>
      <c r="AT947" s="372">
        <v>1.24</v>
      </c>
      <c r="AU947" s="369"/>
      <c r="AV947" s="312"/>
      <c r="AW947" s="370">
        <v>24.7541814</v>
      </c>
      <c r="AX947" s="370">
        <v>20.631496210000002</v>
      </c>
      <c r="AY947" s="370"/>
      <c r="AZ947" s="312">
        <f>_xll.SRS1Splines.Functions25.Linear_Interp(V_NNG3A!$H$4:$H$12,V_NNG3A!$I$4:$I$12,BF947)</f>
        <v>13.9410000000002</v>
      </c>
      <c r="BA947" s="312">
        <f>(AZ947/V_NNG3A!$I$8)*100</f>
        <v>100.65703971119278</v>
      </c>
      <c r="BB947" s="308">
        <f>_xll.SRS1Splines.Functions25.Linear_Interp(V_NNG3A!$H$4:$H$12,V_NNG3A!$J$4:$J$12,BF947)</f>
        <v>2.9534137931037199</v>
      </c>
      <c r="BC947" s="308">
        <f>IFERROR((AZ947-V_NNG3A!$J$20) / (V_NNG3A!$J$19-V_NNG3A!$J$20) * 100, 0)</f>
        <v>103.17913504397754</v>
      </c>
      <c r="BD947" s="308">
        <v>1050</v>
      </c>
      <c r="BE947" s="308">
        <v>1047</v>
      </c>
      <c r="BF947" s="374">
        <v>1050.3499999999999</v>
      </c>
      <c r="BG947" s="312">
        <v>0.55200000000000005</v>
      </c>
      <c r="BH947" s="372">
        <v>0.62870999999999999</v>
      </c>
      <c r="BI947" s="369"/>
      <c r="BJ947" s="312"/>
      <c r="BK947" s="370">
        <v>8.8944423655760989</v>
      </c>
      <c r="BL947" s="370">
        <v>2.0812813655761002</v>
      </c>
      <c r="BM947" s="370">
        <f t="shared" si="11"/>
        <v>6.8131609999999991</v>
      </c>
      <c r="BN947" s="312">
        <f>_xll.SRS1Splines.Functions25.Linear_Interp(V_XNN1!$K$3:$K$8,V_XNN1!$L$3:$L$8,BT947)</f>
        <v>0.23316600000000001</v>
      </c>
      <c r="BO947" s="312">
        <f>(BN947/V_XNN1!$L$7)*100</f>
        <v>111.03142857142858</v>
      </c>
      <c r="BP947" s="312">
        <f>_xll.SRS1Splines.Functions25.Linear_Interp(V_XNN1!$K$3:$K$8,V_XNN1!$M$3:$M$8,BT947)</f>
        <v>7.7166000000000207E-2</v>
      </c>
      <c r="BQ947" s="308">
        <f>IFERROR((BN947 - V_XNN1!$M$16) / (V_XNN1!$M$15- V_XNN1!$M$16) * 100, 0)</f>
        <v>144.12256267409475</v>
      </c>
      <c r="BR947" s="308">
        <v>252</v>
      </c>
      <c r="BS947" s="308">
        <v>249</v>
      </c>
      <c r="BT947" s="374">
        <v>253.3</v>
      </c>
      <c r="BU947" s="312">
        <v>0.32903225806451597</v>
      </c>
      <c r="BV947" s="372">
        <v>0.33868999999999999</v>
      </c>
      <c r="BW947" s="369"/>
      <c r="BX947" s="312"/>
      <c r="BY947" s="370"/>
      <c r="BZ947" s="370"/>
      <c r="CA947" s="370"/>
      <c r="CB947" s="312"/>
      <c r="CC947" s="312"/>
      <c r="CD947" s="308"/>
      <c r="CE947" s="312"/>
      <c r="CF947" s="312"/>
      <c r="CG947" s="312"/>
      <c r="CH947" s="312"/>
      <c r="CI947" s="384"/>
      <c r="CJ947" s="312"/>
      <c r="CK947" s="372"/>
      <c r="CL947" s="369"/>
      <c r="CM947" s="312"/>
      <c r="CN947" s="370"/>
      <c r="CO947" s="370"/>
      <c r="CP947" s="370"/>
      <c r="CQ947" s="312"/>
      <c r="CR947" s="312"/>
      <c r="CS947" s="308"/>
      <c r="CT947" s="312"/>
      <c r="CU947" s="312"/>
      <c r="CV947" s="312"/>
      <c r="CW947" s="312"/>
      <c r="CX947" s="384"/>
      <c r="CY947" s="312"/>
      <c r="CZ947" s="372"/>
    </row>
    <row r="948" spans="1:104" s="1" customFormat="1" hidden="1">
      <c r="A948" s="270">
        <v>45507</v>
      </c>
      <c r="B948" s="380"/>
      <c r="C948" s="381"/>
      <c r="D948" s="382"/>
      <c r="E948" s="382"/>
      <c r="F948" s="382"/>
      <c r="G948" s="312"/>
      <c r="H948" s="308"/>
      <c r="I948" s="308"/>
      <c r="J948" s="308"/>
      <c r="K948" s="308"/>
      <c r="L948" s="308"/>
      <c r="M948" s="371"/>
      <c r="N948" s="371"/>
      <c r="O948" s="312"/>
      <c r="P948" s="383"/>
      <c r="Q948" s="369">
        <v>28.6</v>
      </c>
      <c r="R948" s="312"/>
      <c r="S948" s="370">
        <v>3.3763561789569856</v>
      </c>
      <c r="T948" s="370">
        <v>3.1709179999999999</v>
      </c>
      <c r="U948" s="370"/>
      <c r="V948" s="312">
        <f>_xll.SRS1Splines.Functions25.Linear_Interp(V_NK3!$P$8:$P$32,V_NK3!$R$8:$R$32,AC948)</f>
        <v>175.79977814</v>
      </c>
      <c r="W948" s="312">
        <f>(V948/V_NK3!$R$28)*100</f>
        <v>32.426580501472642</v>
      </c>
      <c r="X948" s="308">
        <f>V948-V_NK3!$R$8</f>
        <v>119.22112614</v>
      </c>
      <c r="Y948" s="308">
        <f>IFERROR((V948 - V_NK3!$V$10) / (V_NK3!$V$9- V_NK3!$V$10) * 100, 0)</f>
        <v>24.552896157268325</v>
      </c>
      <c r="Z948" s="308">
        <v>541.79999999999995</v>
      </c>
      <c r="AA948" s="308">
        <v>521</v>
      </c>
      <c r="AB948" s="312">
        <v>525.29999999999995</v>
      </c>
      <c r="AC948" s="371">
        <v>528.73</v>
      </c>
      <c r="AD948" s="308">
        <v>0.72</v>
      </c>
      <c r="AE948" s="372">
        <v>0.68933</v>
      </c>
      <c r="AF948" s="373">
        <v>0.2</v>
      </c>
      <c r="AG948" s="312"/>
      <c r="AH948" s="370">
        <v>4.5128379142858508</v>
      </c>
      <c r="AI948" s="370">
        <v>6.0094440000000002</v>
      </c>
      <c r="AJ948" s="370"/>
      <c r="AK948" s="312">
        <f>_xll.SRS1Splines.Functions25.Linear_Interp(V_NK2!$R$10:$R$21,V_NK2!$T$10:$T$21,AR948)</f>
        <v>61.745457142886899</v>
      </c>
      <c r="AL948" s="312">
        <f>(AK948/V_NK2!$T$18)*100</f>
        <v>86.478231292558675</v>
      </c>
      <c r="AM948" s="308">
        <f>AK948-V_NK2!$T$11</f>
        <v>20.925457142859102</v>
      </c>
      <c r="AN948" s="308">
        <f>IFERROR((AK948 - V_NK2!$X$12) / (V_NK2!$X$11- V_NK2!$X$12) * 100, 0)</f>
        <v>68.428571428581193</v>
      </c>
      <c r="AO948" s="308">
        <v>427</v>
      </c>
      <c r="AP948" s="308">
        <v>420</v>
      </c>
      <c r="AQ948" s="308">
        <v>424.27</v>
      </c>
      <c r="AR948" s="371">
        <v>424.79</v>
      </c>
      <c r="AS948" s="312">
        <v>1.0549999999999999</v>
      </c>
      <c r="AT948" s="372">
        <v>1.39</v>
      </c>
      <c r="AU948" s="369"/>
      <c r="AV948" s="312"/>
      <c r="AW948" s="370">
        <v>26.989062919999999</v>
      </c>
      <c r="AX948" s="370">
        <v>28.764525880000001</v>
      </c>
      <c r="AY948" s="370"/>
      <c r="AZ948" s="312">
        <f>_xll.SRS1Splines.Functions25.Linear_Interp(V_NNG3A!$H$4:$H$12,V_NNG3A!$I$4:$I$12,BF948)</f>
        <v>13.553599999999999</v>
      </c>
      <c r="BA948" s="312">
        <f>(AZ948/V_NNG3A!$I$8)*100</f>
        <v>97.859927797833933</v>
      </c>
      <c r="BB948" s="308">
        <f>_xll.SRS1Splines.Functions25.Linear_Interp(V_NNG3A!$H$4:$H$12,V_NNG3A!$J$4:$J$12,BF948)</f>
        <v>2.5660137931034899</v>
      </c>
      <c r="BC948" s="308">
        <f>IFERROR((AZ948-V_NNG3A!$J$20) / (V_NNG3A!$J$19-V_NNG3A!$J$20) * 100, 0)</f>
        <v>89.645102999638766</v>
      </c>
      <c r="BD948" s="308">
        <v>1050</v>
      </c>
      <c r="BE948" s="308">
        <v>1047</v>
      </c>
      <c r="BF948" s="374">
        <v>1049.76</v>
      </c>
      <c r="BG948" s="312">
        <v>0.55200000000000005</v>
      </c>
      <c r="BH948" s="372">
        <v>0.86839</v>
      </c>
      <c r="BI948" s="369"/>
      <c r="BJ948" s="312"/>
      <c r="BK948" s="370">
        <v>8.1598054964438091</v>
      </c>
      <c r="BL948" s="370">
        <v>2.0926374964438099</v>
      </c>
      <c r="BM948" s="370">
        <f t="shared" si="11"/>
        <v>6.0671679999999988</v>
      </c>
      <c r="BN948" s="312">
        <f>_xll.SRS1Splines.Functions25.Linear_Interp(V_XNN1!$K$3:$K$8,V_XNN1!$L$3:$L$8,BT948)</f>
        <v>0.229602</v>
      </c>
      <c r="BO948" s="312">
        <f>(BN948/V_XNN1!$L$7)*100</f>
        <v>109.33428571428571</v>
      </c>
      <c r="BP948" s="312">
        <f>_xll.SRS1Splines.Functions25.Linear_Interp(V_XNN1!$K$3:$K$8,V_XNN1!$M$3:$M$8,BT948)</f>
        <v>7.3601999999999904E-2</v>
      </c>
      <c r="BQ948" s="308">
        <f>IFERROR((BN948 - V_XNN1!$M$16) / (V_XNN1!$M$15- V_XNN1!$M$16) * 100, 0)</f>
        <v>133.09192200557106</v>
      </c>
      <c r="BR948" s="308">
        <v>252</v>
      </c>
      <c r="BS948" s="308">
        <v>249</v>
      </c>
      <c r="BT948" s="374">
        <v>253.1</v>
      </c>
      <c r="BU948" s="312">
        <v>0.32903225806451597</v>
      </c>
      <c r="BV948" s="372">
        <v>0.34053800000000001</v>
      </c>
      <c r="BW948" s="369"/>
      <c r="BX948" s="312"/>
      <c r="BY948" s="370"/>
      <c r="BZ948" s="370"/>
      <c r="CA948" s="370"/>
      <c r="CB948" s="312"/>
      <c r="CC948" s="312"/>
      <c r="CD948" s="308"/>
      <c r="CE948" s="312"/>
      <c r="CF948" s="312"/>
      <c r="CG948" s="312"/>
      <c r="CH948" s="312"/>
      <c r="CI948" s="384"/>
      <c r="CJ948" s="312"/>
      <c r="CK948" s="372"/>
      <c r="CL948" s="369"/>
      <c r="CM948" s="312"/>
      <c r="CN948" s="370"/>
      <c r="CO948" s="370"/>
      <c r="CP948" s="370"/>
      <c r="CQ948" s="312"/>
      <c r="CR948" s="312"/>
      <c r="CS948" s="308"/>
      <c r="CT948" s="312"/>
      <c r="CU948" s="312"/>
      <c r="CV948" s="312"/>
      <c r="CW948" s="312"/>
      <c r="CX948" s="384"/>
      <c r="CY948" s="312"/>
      <c r="CZ948" s="372"/>
    </row>
    <row r="949" spans="1:104" s="1" customFormat="1" hidden="1">
      <c r="A949" s="270">
        <v>45508</v>
      </c>
      <c r="B949" s="380"/>
      <c r="C949" s="381"/>
      <c r="D949" s="382"/>
      <c r="E949" s="382"/>
      <c r="F949" s="382"/>
      <c r="G949" s="312"/>
      <c r="H949" s="308"/>
      <c r="I949" s="308"/>
      <c r="J949" s="308"/>
      <c r="K949" s="308"/>
      <c r="L949" s="308"/>
      <c r="M949" s="371"/>
      <c r="N949" s="371"/>
      <c r="O949" s="312"/>
      <c r="P949" s="383"/>
      <c r="Q949" s="369">
        <v>0</v>
      </c>
      <c r="R949" s="312"/>
      <c r="S949" s="370">
        <v>3.081224536869049</v>
      </c>
      <c r="T949" s="370">
        <v>2.4649100000000002</v>
      </c>
      <c r="U949" s="370"/>
      <c r="V949" s="312">
        <f>_xll.SRS1Splines.Functions25.Linear_Interp(V_NK3!$P$8:$P$32,V_NK3!$R$8:$R$32,AC949)</f>
        <v>176.41609267999999</v>
      </c>
      <c r="W949" s="312">
        <f>(V949/V_NK3!$R$28)*100</f>
        <v>32.540260810156667</v>
      </c>
      <c r="X949" s="308">
        <f>V949-V_NK3!$R$8</f>
        <v>119.83744067999999</v>
      </c>
      <c r="Y949" s="308">
        <f>IFERROR((V949 - V_NK3!$V$10) / (V_NK3!$V$9- V_NK3!$V$10) * 100, 0)</f>
        <v>24.679822545155858</v>
      </c>
      <c r="Z949" s="308">
        <v>541.79999999999995</v>
      </c>
      <c r="AA949" s="308">
        <v>521</v>
      </c>
      <c r="AB949" s="312">
        <v>525.29999999999995</v>
      </c>
      <c r="AC949" s="371">
        <v>528.76</v>
      </c>
      <c r="AD949" s="308">
        <v>0.72</v>
      </c>
      <c r="AE949" s="372">
        <v>0.53585000000000005</v>
      </c>
      <c r="AF949" s="373">
        <v>2.2000000000000002</v>
      </c>
      <c r="AG949" s="312"/>
      <c r="AH949" s="370">
        <v>3.6487438571426867</v>
      </c>
      <c r="AI949" s="370">
        <v>4.6378919999999999</v>
      </c>
      <c r="AJ949" s="370"/>
      <c r="AK949" s="312">
        <f>_xll.SRS1Splines.Functions25.Linear_Interp(V_NK2!$R$10:$R$21,V_NK2!$T$10:$T$21,AR949)</f>
        <v>61.002800000029602</v>
      </c>
      <c r="AL949" s="312">
        <f>(AK949/V_NK2!$T$18)*100</f>
        <v>85.438095238136697</v>
      </c>
      <c r="AM949" s="308">
        <f>AK949-V_NK2!$T$11</f>
        <v>20.182800000001805</v>
      </c>
      <c r="AN949" s="308">
        <f>IFERROR((AK949 - V_NK2!$X$12) / (V_NK2!$X$11- V_NK2!$X$12) * 100, 0)</f>
        <v>66.000000000009138</v>
      </c>
      <c r="AO949" s="308">
        <v>427</v>
      </c>
      <c r="AP949" s="308">
        <v>420</v>
      </c>
      <c r="AQ949" s="308">
        <v>424.21</v>
      </c>
      <c r="AR949" s="371">
        <v>424.62</v>
      </c>
      <c r="AS949" s="312">
        <v>1.0549999999999999</v>
      </c>
      <c r="AT949" s="372">
        <v>1.08</v>
      </c>
      <c r="AU949" s="369"/>
      <c r="AV949" s="312"/>
      <c r="AW949" s="370">
        <v>17.599015789999999</v>
      </c>
      <c r="AX949" s="370">
        <v>19.585126890000002</v>
      </c>
      <c r="AY949" s="370"/>
      <c r="AZ949" s="312">
        <f>_xll.SRS1Splines.Functions25.Linear_Interp(V_NNG3A!$H$4:$H$12,V_NNG3A!$I$4:$I$12,BF949)</f>
        <v>12.738499999999901</v>
      </c>
      <c r="BA949" s="312">
        <f>(AZ949/V_NNG3A!$I$8)*100</f>
        <v>91.974729241876545</v>
      </c>
      <c r="BB949" s="308">
        <f>_xll.SRS1Splines.Functions25.Linear_Interp(V_NNG3A!$H$4:$H$12,V_NNG3A!$J$4:$J$12,BF949)</f>
        <v>1.75091379310341</v>
      </c>
      <c r="BC949" s="308">
        <f>IFERROR((AZ949-V_NNG3A!$J$20) / (V_NNG3A!$J$19-V_NNG3A!$J$20) * 100, 0)</f>
        <v>61.169136248641976</v>
      </c>
      <c r="BD949" s="308">
        <v>1050</v>
      </c>
      <c r="BE949" s="308">
        <v>1047</v>
      </c>
      <c r="BF949" s="374">
        <v>1049.0999999999999</v>
      </c>
      <c r="BG949" s="312">
        <v>0.38591999999999999</v>
      </c>
      <c r="BH949" s="372">
        <v>0.59245000000000003</v>
      </c>
      <c r="BI949" s="369"/>
      <c r="BJ949" s="312"/>
      <c r="BK949" s="370">
        <v>7.5796202901849199</v>
      </c>
      <c r="BL949" s="370">
        <v>2.09953229018492</v>
      </c>
      <c r="BM949" s="370">
        <f t="shared" si="11"/>
        <v>5.4800880000000003</v>
      </c>
      <c r="BN949" s="312">
        <f>_xll.SRS1Splines.Functions25.Linear_Interp(V_XNN1!$K$3:$K$8,V_XNN1!$L$3:$L$8,BT949)</f>
        <v>0.22781999999999999</v>
      </c>
      <c r="BO949" s="312">
        <f>(BN949/V_XNN1!$L$7)*100</f>
        <v>108.48571428571429</v>
      </c>
      <c r="BP949" s="312">
        <f>_xll.SRS1Splines.Functions25.Linear_Interp(V_XNN1!$K$3:$K$8,V_XNN1!$M$3:$M$8,BT949)</f>
        <v>7.1819999999999995E-2</v>
      </c>
      <c r="BQ949" s="308">
        <f>IFERROR((BN949 - V_XNN1!$M$16) / (V_XNN1!$M$15- V_XNN1!$M$16) * 100, 0)</f>
        <v>127.57660167130919</v>
      </c>
      <c r="BR949" s="308">
        <v>252</v>
      </c>
      <c r="BS949" s="308">
        <v>249</v>
      </c>
      <c r="BT949" s="374">
        <v>253</v>
      </c>
      <c r="BU949" s="312">
        <v>0.32903225806451597</v>
      </c>
      <c r="BV949" s="372">
        <v>0.34166000000000002</v>
      </c>
      <c r="BW949" s="369"/>
      <c r="BX949" s="312"/>
      <c r="BY949" s="370"/>
      <c r="BZ949" s="370"/>
      <c r="CA949" s="370"/>
      <c r="CB949" s="312"/>
      <c r="CC949" s="312"/>
      <c r="CD949" s="308"/>
      <c r="CE949" s="312"/>
      <c r="CF949" s="312"/>
      <c r="CG949" s="312"/>
      <c r="CH949" s="312"/>
      <c r="CI949" s="384"/>
      <c r="CJ949" s="312"/>
      <c r="CK949" s="372"/>
      <c r="CL949" s="369"/>
      <c r="CM949" s="312"/>
      <c r="CN949" s="370"/>
      <c r="CO949" s="370"/>
      <c r="CP949" s="370"/>
      <c r="CQ949" s="312"/>
      <c r="CR949" s="312"/>
      <c r="CS949" s="308"/>
      <c r="CT949" s="312"/>
      <c r="CU949" s="312"/>
      <c r="CV949" s="312"/>
      <c r="CW949" s="312"/>
      <c r="CX949" s="384"/>
      <c r="CY949" s="312"/>
      <c r="CZ949" s="372"/>
    </row>
    <row r="950" spans="1:104" s="1" customFormat="1" hidden="1">
      <c r="A950" s="270">
        <v>45509</v>
      </c>
      <c r="B950" s="380"/>
      <c r="C950" s="381"/>
      <c r="D950" s="382"/>
      <c r="E950" s="382"/>
      <c r="F950" s="382"/>
      <c r="G950" s="312"/>
      <c r="H950" s="308"/>
      <c r="I950" s="308"/>
      <c r="J950" s="308"/>
      <c r="K950" s="308"/>
      <c r="L950" s="308"/>
      <c r="M950" s="371"/>
      <c r="N950" s="371"/>
      <c r="O950" s="312"/>
      <c r="P950" s="383"/>
      <c r="Q950" s="369">
        <v>2.4</v>
      </c>
      <c r="R950" s="312"/>
      <c r="S950" s="370">
        <v>3.0989652841739654</v>
      </c>
      <c r="T950" s="370">
        <v>3.9207179999999999</v>
      </c>
      <c r="U950" s="370"/>
      <c r="V950" s="312">
        <f>_xll.SRS1Splines.Functions25.Linear_Interp(V_NK3!$P$8:$P$32,V_NK3!$R$8:$R$32,AC950)</f>
        <v>175.59433996000101</v>
      </c>
      <c r="W950" s="312">
        <f>(V950/V_NK3!$R$28)*100</f>
        <v>32.388687065244817</v>
      </c>
      <c r="X950" s="308">
        <f>V950-V_NK3!$R$8</f>
        <v>119.015687960001</v>
      </c>
      <c r="Y950" s="308">
        <f>IFERROR((V950 - V_NK3!$V$10) / (V_NK3!$V$9- V_NK3!$V$10) * 100, 0)</f>
        <v>24.510587361306019</v>
      </c>
      <c r="Z950" s="308">
        <v>541.79999999999995</v>
      </c>
      <c r="AA950" s="308">
        <v>521</v>
      </c>
      <c r="AB950" s="312">
        <v>525.29999999999995</v>
      </c>
      <c r="AC950" s="371">
        <v>528.72</v>
      </c>
      <c r="AD950" s="308">
        <v>0.72</v>
      </c>
      <c r="AE950" s="372">
        <v>0.85233000000000003</v>
      </c>
      <c r="AF950" s="373">
        <v>0.2</v>
      </c>
      <c r="AG950" s="312"/>
      <c r="AH950" s="370">
        <v>4.7830710571426867</v>
      </c>
      <c r="AI950" s="370">
        <v>5.9177999999999997</v>
      </c>
      <c r="AJ950" s="370"/>
      <c r="AK950" s="312">
        <f>_xll.SRS1Splines.Functions25.Linear_Interp(V_NK2!$R$10:$R$21,V_NK2!$T$10:$T$21,AR950)</f>
        <v>60.260142857172298</v>
      </c>
      <c r="AL950" s="312">
        <f>(AK950/V_NK2!$T$18)*100</f>
        <v>84.397959183714704</v>
      </c>
      <c r="AM950" s="308">
        <f>AK950-V_NK2!$T$11</f>
        <v>19.440142857144501</v>
      </c>
      <c r="AN950" s="308">
        <f>IFERROR((AK950 - V_NK2!$X$12) / (V_NK2!$X$11- V_NK2!$X$12) * 100, 0)</f>
        <v>63.571428571437075</v>
      </c>
      <c r="AO950" s="308">
        <v>427</v>
      </c>
      <c r="AP950" s="308">
        <v>420</v>
      </c>
      <c r="AQ950" s="308">
        <v>424.75</v>
      </c>
      <c r="AR950" s="371">
        <v>424.45</v>
      </c>
      <c r="AS950" s="312">
        <v>1.0549999999999999</v>
      </c>
      <c r="AT950" s="372">
        <v>1.37</v>
      </c>
      <c r="AU950" s="369"/>
      <c r="AV950" s="312"/>
      <c r="AW950" s="370">
        <v>13.24503135</v>
      </c>
      <c r="AX950" s="370">
        <v>14.11771654</v>
      </c>
      <c r="AY950" s="370"/>
      <c r="AZ950" s="312">
        <f>_xll.SRS1Splines.Functions25.Linear_Interp(V_NNG3A!$H$4:$H$12,V_NNG3A!$I$4:$I$12,BF950)</f>
        <v>12.3803499999999</v>
      </c>
      <c r="BA950" s="312">
        <f>(AZ950/V_NNG3A!$I$8)*100</f>
        <v>89.388808664259216</v>
      </c>
      <c r="BB950" s="308">
        <f>_xll.SRS1Splines.Functions25.Linear_Interp(V_NNG3A!$H$4:$H$12,V_NNG3A!$J$4:$J$12,BF950)</f>
        <v>1.39276379310345</v>
      </c>
      <c r="BC950" s="308">
        <f>IFERROR((AZ950-V_NNG3A!$J$20) / (V_NNG3A!$J$19-V_NNG3A!$J$20) * 100, 0)</f>
        <v>48.656969039872166</v>
      </c>
      <c r="BD950" s="308">
        <v>1050</v>
      </c>
      <c r="BE950" s="308">
        <v>1047</v>
      </c>
      <c r="BF950" s="374">
        <v>1048.81</v>
      </c>
      <c r="BG950" s="312">
        <v>0.38591999999999999</v>
      </c>
      <c r="BH950" s="372">
        <v>0.41848000000000002</v>
      </c>
      <c r="BI950" s="369"/>
      <c r="BJ950" s="312"/>
      <c r="BK950" s="370">
        <v>6.8324738378378402</v>
      </c>
      <c r="BL950" s="370">
        <v>2.1139978378378399</v>
      </c>
      <c r="BM950" s="370">
        <f t="shared" si="11"/>
        <v>4.7184760000000008</v>
      </c>
      <c r="BN950" s="312">
        <f>_xll.SRS1Splines.Functions25.Linear_Interp(V_XNN1!$K$3:$K$8,V_XNN1!$L$3:$L$8,BT950)</f>
        <v>0.22781999999999999</v>
      </c>
      <c r="BO950" s="312">
        <f>(BN950/V_XNN1!$L$7)*100</f>
        <v>108.48571428571429</v>
      </c>
      <c r="BP950" s="312">
        <f>_xll.SRS1Splines.Functions25.Linear_Interp(V_XNN1!$K$3:$K$8,V_XNN1!$M$3:$M$8,BT950)</f>
        <v>7.1819999999999995E-2</v>
      </c>
      <c r="BQ950" s="308">
        <f>IFERROR((BN950 - V_XNN1!$M$16) / (V_XNN1!$M$15- V_XNN1!$M$16) * 100, 0)</f>
        <v>127.57660167130919</v>
      </c>
      <c r="BR950" s="308">
        <v>252</v>
      </c>
      <c r="BS950" s="308">
        <v>249</v>
      </c>
      <c r="BT950" s="374">
        <v>253</v>
      </c>
      <c r="BU950" s="312">
        <v>0.32903225806451597</v>
      </c>
      <c r="BV950" s="372">
        <v>0.34401399999999999</v>
      </c>
      <c r="BW950" s="369"/>
      <c r="BX950" s="312"/>
      <c r="BY950" s="370"/>
      <c r="BZ950" s="370"/>
      <c r="CA950" s="370"/>
      <c r="CB950" s="312"/>
      <c r="CC950" s="312"/>
      <c r="CD950" s="308"/>
      <c r="CE950" s="312"/>
      <c r="CF950" s="312"/>
      <c r="CG950" s="312"/>
      <c r="CH950" s="312"/>
      <c r="CI950" s="384"/>
      <c r="CJ950" s="312"/>
      <c r="CK950" s="372"/>
      <c r="CL950" s="369"/>
      <c r="CM950" s="312"/>
      <c r="CN950" s="370"/>
      <c r="CO950" s="370"/>
      <c r="CP950" s="370"/>
      <c r="CQ950" s="312"/>
      <c r="CR950" s="312"/>
      <c r="CS950" s="308"/>
      <c r="CT950" s="312"/>
      <c r="CU950" s="312"/>
      <c r="CV950" s="312"/>
      <c r="CW950" s="312"/>
      <c r="CX950" s="384"/>
      <c r="CY950" s="312"/>
      <c r="CZ950" s="372"/>
    </row>
    <row r="951" spans="1:104" s="1" customFormat="1" hidden="1">
      <c r="A951" s="270">
        <v>45510</v>
      </c>
      <c r="B951" s="380"/>
      <c r="C951" s="381"/>
      <c r="D951" s="382"/>
      <c r="E951" s="382"/>
      <c r="F951" s="382"/>
      <c r="G951" s="312"/>
      <c r="H951" s="308"/>
      <c r="I951" s="308"/>
      <c r="J951" s="308"/>
      <c r="K951" s="308"/>
      <c r="L951" s="308"/>
      <c r="M951" s="371"/>
      <c r="N951" s="371"/>
      <c r="O951" s="312"/>
      <c r="P951" s="383"/>
      <c r="Q951" s="369">
        <v>12.8</v>
      </c>
      <c r="R951" s="312"/>
      <c r="S951" s="370">
        <v>2.6775045683498382</v>
      </c>
      <c r="T951" s="370">
        <v>4.3210100000000002</v>
      </c>
      <c r="U951" s="370"/>
      <c r="V951" s="312">
        <f>_xll.SRS1Splines.Functions25.Linear_Interp(V_NK3!$P$8:$P$32,V_NK3!$R$8:$R$32,AC951)</f>
        <v>173.95083452</v>
      </c>
      <c r="W951" s="312">
        <f>(V951/V_NK3!$R$28)*100</f>
        <v>32.085539575420576</v>
      </c>
      <c r="X951" s="308">
        <f>V951-V_NK3!$R$8</f>
        <v>117.37218252</v>
      </c>
      <c r="Y951" s="308">
        <f>IFERROR((V951 - V_NK3!$V$10) / (V_NK3!$V$9- V_NK3!$V$10) * 100, 0)</f>
        <v>24.172116993605712</v>
      </c>
      <c r="Z951" s="308">
        <v>541.79999999999995</v>
      </c>
      <c r="AA951" s="308">
        <v>521</v>
      </c>
      <c r="AB951" s="312">
        <v>525.29999999999995</v>
      </c>
      <c r="AC951" s="371">
        <v>528.64</v>
      </c>
      <c r="AD951" s="308">
        <v>0.72</v>
      </c>
      <c r="AE951" s="372">
        <v>0.93935000000000002</v>
      </c>
      <c r="AF951" s="373">
        <v>0</v>
      </c>
      <c r="AG951" s="312"/>
      <c r="AH951" s="370">
        <v>5.2494644285714624</v>
      </c>
      <c r="AI951" s="370">
        <v>6.205794</v>
      </c>
      <c r="AJ951" s="370"/>
      <c r="AK951" s="312">
        <f>_xll.SRS1Splines.Functions25.Linear_Interp(V_NK2!$R$10:$R$21,V_NK2!$T$10:$T$21,AR951)</f>
        <v>59.735914285743704</v>
      </c>
      <c r="AL951" s="312">
        <f>(AK951/V_NK2!$T$18)*100</f>
        <v>83.663745498240473</v>
      </c>
      <c r="AM951" s="308">
        <f>AK951-V_NK2!$T$11</f>
        <v>18.915914285715907</v>
      </c>
      <c r="AN951" s="308">
        <f>IFERROR((AK951 - V_NK2!$X$12) / (V_NK2!$X$11- V_NK2!$X$12) * 100, 0)</f>
        <v>61.857142857151196</v>
      </c>
      <c r="AO951" s="308">
        <v>427</v>
      </c>
      <c r="AP951" s="308">
        <v>420</v>
      </c>
      <c r="AQ951" s="308">
        <v>424.65</v>
      </c>
      <c r="AR951" s="371">
        <v>424.33</v>
      </c>
      <c r="AS951" s="312">
        <v>1.0549999999999999</v>
      </c>
      <c r="AT951" s="372">
        <v>1.44</v>
      </c>
      <c r="AU951" s="369"/>
      <c r="AV951" s="312"/>
      <c r="AW951" s="370">
        <v>13.12228745</v>
      </c>
      <c r="AX951" s="370">
        <v>12.52043561</v>
      </c>
      <c r="AY951" s="370"/>
      <c r="AZ951" s="312">
        <f>_xll.SRS1Splines.Functions25.Linear_Interp(V_NNG3A!$H$4:$H$12,V_NNG3A!$I$4:$I$12,BF951)</f>
        <v>12.62735</v>
      </c>
      <c r="BA951" s="312">
        <f>(AZ951/V_NNG3A!$I$8)*100</f>
        <v>91.172202166064992</v>
      </c>
      <c r="BB951" s="308">
        <f>_xll.SRS1Splines.Functions25.Linear_Interp(V_NNG3A!$H$4:$H$12,V_NNG3A!$J$4:$J$12,BF951)</f>
        <v>1.6397637931035101</v>
      </c>
      <c r="BC951" s="308">
        <f>IFERROR((AZ951-V_NNG3A!$J$20) / (V_NNG3A!$J$19-V_NNG3A!$J$20) * 100, 0)</f>
        <v>57.286049873509981</v>
      </c>
      <c r="BD951" s="308">
        <v>1050</v>
      </c>
      <c r="BE951" s="308">
        <v>1047</v>
      </c>
      <c r="BF951" s="374">
        <v>1049.01</v>
      </c>
      <c r="BG951" s="312">
        <v>0.38591999999999999</v>
      </c>
      <c r="BH951" s="372">
        <v>0.37670999999999999</v>
      </c>
      <c r="BI951" s="369"/>
      <c r="BJ951" s="312"/>
      <c r="BK951" s="370">
        <v>6.5145828378378408</v>
      </c>
      <c r="BL951" s="370">
        <v>2.1139978378378399</v>
      </c>
      <c r="BM951" s="370">
        <f t="shared" si="11"/>
        <v>4.4005850000000013</v>
      </c>
      <c r="BN951" s="312">
        <f>_xll.SRS1Splines.Functions25.Linear_Interp(V_XNN1!$K$3:$K$8,V_XNN1!$L$3:$L$8,BT951)</f>
        <v>0.22692899999999999</v>
      </c>
      <c r="BO951" s="312">
        <f>(BN951/V_XNN1!$L$7)*100</f>
        <v>108.06142857142858</v>
      </c>
      <c r="BP951" s="312">
        <f>_xll.SRS1Splines.Functions25.Linear_Interp(V_XNN1!$K$3:$K$8,V_XNN1!$M$3:$M$8,BT951)</f>
        <v>7.0928999999999798E-2</v>
      </c>
      <c r="BQ951" s="308">
        <f>IFERROR((BN951 - V_XNN1!$M$16) / (V_XNN1!$M$15- V_XNN1!$M$16) * 100, 0)</f>
        <v>124.81894150417827</v>
      </c>
      <c r="BR951" s="308">
        <v>252</v>
      </c>
      <c r="BS951" s="308">
        <v>249</v>
      </c>
      <c r="BT951" s="374">
        <v>252.95</v>
      </c>
      <c r="BU951" s="312">
        <v>0.32903225806451597</v>
      </c>
      <c r="BV951" s="372">
        <v>0.34401399999999999</v>
      </c>
      <c r="BW951" s="369"/>
      <c r="BX951" s="312"/>
      <c r="BY951" s="370"/>
      <c r="BZ951" s="370"/>
      <c r="CA951" s="370"/>
      <c r="CB951" s="312"/>
      <c r="CC951" s="312"/>
      <c r="CD951" s="308"/>
      <c r="CE951" s="312"/>
      <c r="CF951" s="312"/>
      <c r="CG951" s="312"/>
      <c r="CH951" s="312"/>
      <c r="CI951" s="384"/>
      <c r="CJ951" s="312"/>
      <c r="CK951" s="372"/>
      <c r="CL951" s="369"/>
      <c r="CM951" s="312"/>
      <c r="CN951" s="370"/>
      <c r="CO951" s="370"/>
      <c r="CP951" s="370"/>
      <c r="CQ951" s="312"/>
      <c r="CR951" s="312"/>
      <c r="CS951" s="308"/>
      <c r="CT951" s="312"/>
      <c r="CU951" s="312"/>
      <c r="CV951" s="312"/>
      <c r="CW951" s="312"/>
      <c r="CX951" s="384"/>
      <c r="CY951" s="312"/>
      <c r="CZ951" s="372"/>
    </row>
    <row r="952" spans="1:104" s="1" customFormat="1" hidden="1">
      <c r="A952" s="270">
        <v>45511</v>
      </c>
      <c r="B952" s="380"/>
      <c r="C952" s="381"/>
      <c r="D952" s="382"/>
      <c r="E952" s="382"/>
      <c r="F952" s="382"/>
      <c r="G952" s="312"/>
      <c r="H952" s="308"/>
      <c r="I952" s="308"/>
      <c r="J952" s="308"/>
      <c r="K952" s="308"/>
      <c r="L952" s="308"/>
      <c r="M952" s="371"/>
      <c r="N952" s="371"/>
      <c r="O952" s="312"/>
      <c r="P952" s="383"/>
      <c r="Q952" s="369">
        <v>0</v>
      </c>
      <c r="R952" s="312"/>
      <c r="S952" s="370">
        <v>2.4632738525238036</v>
      </c>
      <c r="T952" s="370">
        <v>4.9285319999999997</v>
      </c>
      <c r="U952" s="370"/>
      <c r="V952" s="312">
        <f>_xll.SRS1Splines.Functions25.Linear_Interp(V_NK3!$P$8:$P$32,V_NK3!$R$8:$R$32,AC952)</f>
        <v>171.48557636000001</v>
      </c>
      <c r="W952" s="312">
        <f>(V952/V_NK3!$R$28)*100</f>
        <v>31.630818340684481</v>
      </c>
      <c r="X952" s="308">
        <f>V952-V_NK3!$R$8</f>
        <v>114.90692436</v>
      </c>
      <c r="Y952" s="308">
        <f>IFERROR((V952 - V_NK3!$V$10) / (V_NK3!$V$9- V_NK3!$V$10) * 100, 0)</f>
        <v>23.66441144205557</v>
      </c>
      <c r="Z952" s="308">
        <v>541.79999999999995</v>
      </c>
      <c r="AA952" s="308">
        <v>521</v>
      </c>
      <c r="AB952" s="312">
        <v>528.82000000000005</v>
      </c>
      <c r="AC952" s="371">
        <v>528.52</v>
      </c>
      <c r="AD952" s="308">
        <v>0.72</v>
      </c>
      <c r="AE952" s="372">
        <v>1.07142</v>
      </c>
      <c r="AF952" s="373">
        <v>3.2</v>
      </c>
      <c r="AG952" s="312"/>
      <c r="AH952" s="370">
        <v>5.693458514285612</v>
      </c>
      <c r="AI952" s="370">
        <v>6.1426259999999999</v>
      </c>
      <c r="AJ952" s="370"/>
      <c r="AK952" s="312">
        <f>_xll.SRS1Splines.Functions25.Linear_Interp(V_NK2!$R$10:$R$21,V_NK2!$T$10:$T$21,AR952)</f>
        <v>59.779600000029298</v>
      </c>
      <c r="AL952" s="312">
        <f>(AK952/V_NK2!$T$18)*100</f>
        <v>83.724929972029827</v>
      </c>
      <c r="AM952" s="308">
        <f>AK952-V_NK2!$T$11</f>
        <v>18.959600000001501</v>
      </c>
      <c r="AN952" s="308">
        <f>IFERROR((AK952 - V_NK2!$X$12) / (V_NK2!$X$11- V_NK2!$X$12) * 100, 0)</f>
        <v>62.000000000007951</v>
      </c>
      <c r="AO952" s="308">
        <v>427</v>
      </c>
      <c r="AP952" s="308">
        <v>420</v>
      </c>
      <c r="AQ952" s="308">
        <v>424.54</v>
      </c>
      <c r="AR952" s="371">
        <v>424.34</v>
      </c>
      <c r="AS952" s="312">
        <v>1.0549999999999999</v>
      </c>
      <c r="AT952" s="372">
        <v>1.42</v>
      </c>
      <c r="AU952" s="369"/>
      <c r="AV952" s="312"/>
      <c r="AW952" s="370">
        <v>30.298055560000002</v>
      </c>
      <c r="AX952" s="370">
        <v>27.950833329999998</v>
      </c>
      <c r="AY952" s="370"/>
      <c r="AZ952" s="312">
        <f>_xll.SRS1Splines.Functions25.Linear_Interp(V_NNG3A!$H$4:$H$12,V_NNG3A!$I$4:$I$12,BF952)</f>
        <v>13.59065</v>
      </c>
      <c r="BA952" s="312">
        <f>(AZ952/V_NNG3A!$I$8)*100</f>
        <v>98.127436823104702</v>
      </c>
      <c r="BB952" s="308">
        <f>_xll.SRS1Splines.Functions25.Linear_Interp(V_NNG3A!$H$4:$H$12,V_NNG3A!$J$4:$J$12,BF952)</f>
        <v>2.6030637931034599</v>
      </c>
      <c r="BC952" s="308">
        <f>IFERROR((AZ952-V_NNG3A!$J$20) / (V_NNG3A!$J$19-V_NNG3A!$J$20) * 100, 0)</f>
        <v>90.939465124683949</v>
      </c>
      <c r="BD952" s="308">
        <v>1050</v>
      </c>
      <c r="BE952" s="308">
        <v>1047</v>
      </c>
      <c r="BF952" s="374">
        <v>1049.79</v>
      </c>
      <c r="BG952" s="312">
        <v>0.38591999999999999</v>
      </c>
      <c r="BH952" s="372">
        <v>0.83682000000000001</v>
      </c>
      <c r="BI952" s="369"/>
      <c r="BJ952" s="312"/>
      <c r="BK952" s="370">
        <v>5.92301341678521</v>
      </c>
      <c r="BL952" s="370">
        <v>2.11126941678521</v>
      </c>
      <c r="BM952" s="370">
        <f t="shared" si="11"/>
        <v>3.811744</v>
      </c>
      <c r="BN952" s="312">
        <f>_xll.SRS1Splines.Functions25.Linear_Interp(V_XNN1!$K$3:$K$8,V_XNN1!$L$3:$L$8,BT952)</f>
        <v>0.22692899999999999</v>
      </c>
      <c r="BO952" s="312">
        <f>(BN952/V_XNN1!$L$7)*100</f>
        <v>108.06142857142858</v>
      </c>
      <c r="BP952" s="312">
        <f>_xll.SRS1Splines.Functions25.Linear_Interp(V_XNN1!$K$3:$K$8,V_XNN1!$M$3:$M$8,BT952)</f>
        <v>7.0928999999999798E-2</v>
      </c>
      <c r="BQ952" s="308">
        <f>IFERROR((BN952 - V_XNN1!$M$16) / (V_XNN1!$M$15- V_XNN1!$M$16) * 100, 0)</f>
        <v>124.81894150417827</v>
      </c>
      <c r="BR952" s="308">
        <v>252</v>
      </c>
      <c r="BS952" s="308">
        <v>249</v>
      </c>
      <c r="BT952" s="374">
        <v>252.95</v>
      </c>
      <c r="BU952" s="312">
        <v>0.32903225806451597</v>
      </c>
      <c r="BV952" s="372">
        <v>0.34356999999999999</v>
      </c>
      <c r="BW952" s="369"/>
      <c r="BX952" s="312"/>
      <c r="BY952" s="370"/>
      <c r="BZ952" s="370"/>
      <c r="CA952" s="370"/>
      <c r="CB952" s="312"/>
      <c r="CC952" s="312"/>
      <c r="CD952" s="308"/>
      <c r="CE952" s="312"/>
      <c r="CF952" s="312"/>
      <c r="CG952" s="312"/>
      <c r="CH952" s="312"/>
      <c r="CI952" s="384"/>
      <c r="CJ952" s="312"/>
      <c r="CK952" s="372"/>
      <c r="CL952" s="369"/>
      <c r="CM952" s="312"/>
      <c r="CN952" s="370"/>
      <c r="CO952" s="370"/>
      <c r="CP952" s="370"/>
      <c r="CQ952" s="312"/>
      <c r="CR952" s="312"/>
      <c r="CS952" s="308"/>
      <c r="CT952" s="312"/>
      <c r="CU952" s="312"/>
      <c r="CV952" s="312"/>
      <c r="CW952" s="312"/>
      <c r="CX952" s="384"/>
      <c r="CY952" s="312"/>
      <c r="CZ952" s="372"/>
    </row>
    <row r="953" spans="1:104" s="1" customFormat="1" hidden="1">
      <c r="A953" s="270">
        <v>45512</v>
      </c>
      <c r="B953" s="380"/>
      <c r="C953" s="381"/>
      <c r="D953" s="382"/>
      <c r="E953" s="382"/>
      <c r="F953" s="382"/>
      <c r="G953" s="312"/>
      <c r="H953" s="308"/>
      <c r="I953" s="308"/>
      <c r="J953" s="308"/>
      <c r="K953" s="308"/>
      <c r="L953" s="308"/>
      <c r="M953" s="371"/>
      <c r="N953" s="371"/>
      <c r="O953" s="312"/>
      <c r="P953" s="383"/>
      <c r="Q953" s="369">
        <v>0</v>
      </c>
      <c r="R953" s="312"/>
      <c r="S953" s="370">
        <v>2.3045782104358672</v>
      </c>
      <c r="T953" s="370">
        <v>4.3589599999999997</v>
      </c>
      <c r="U953" s="370"/>
      <c r="V953" s="312">
        <f>_xll.SRS1Splines.Functions25.Linear_Interp(V_NK3!$P$8:$P$32,V_NK3!$R$8:$R$32,AC953)</f>
        <v>169.431194559999</v>
      </c>
      <c r="W953" s="312">
        <f>(V953/V_NK3!$R$28)*100</f>
        <v>31.251883978404216</v>
      </c>
      <c r="X953" s="308">
        <f>V953-V_NK3!$R$8</f>
        <v>112.85254255999899</v>
      </c>
      <c r="Y953" s="308">
        <f>IFERROR((V953 - V_NK3!$V$10) / (V_NK3!$V$9- V_NK3!$V$10) * 100, 0)</f>
        <v>23.241323482430236</v>
      </c>
      <c r="Z953" s="308">
        <v>541.79999999999995</v>
      </c>
      <c r="AA953" s="308">
        <v>521</v>
      </c>
      <c r="AB953" s="312">
        <v>528.91</v>
      </c>
      <c r="AC953" s="371">
        <v>528.41999999999996</v>
      </c>
      <c r="AD953" s="308">
        <v>0.72</v>
      </c>
      <c r="AE953" s="372">
        <v>0.9476</v>
      </c>
      <c r="AF953" s="373">
        <v>0.4</v>
      </c>
      <c r="AG953" s="312"/>
      <c r="AH953" s="370">
        <v>5.0983637142858509</v>
      </c>
      <c r="AI953" s="370">
        <v>5.184774</v>
      </c>
      <c r="AJ953" s="370"/>
      <c r="AK953" s="312">
        <f>_xll.SRS1Splines.Functions25.Linear_Interp(V_NK2!$R$10:$R$21,V_NK2!$T$10:$T$21,AR953)</f>
        <v>60.129085714315302</v>
      </c>
      <c r="AL953" s="312">
        <f>(AK953/V_NK2!$T$18)*100</f>
        <v>84.21440576234636</v>
      </c>
      <c r="AM953" s="308">
        <f>AK953-V_NK2!$T$11</f>
        <v>19.309085714287505</v>
      </c>
      <c r="AN953" s="308">
        <f>IFERROR((AK953 - V_NK2!$X$12) / (V_NK2!$X$11- V_NK2!$X$12) * 100, 0)</f>
        <v>63.142857142866092</v>
      </c>
      <c r="AO953" s="308">
        <v>427</v>
      </c>
      <c r="AP953" s="308">
        <v>420</v>
      </c>
      <c r="AQ953" s="308">
        <v>424.4</v>
      </c>
      <c r="AR953" s="371">
        <v>424.42</v>
      </c>
      <c r="AS953" s="312">
        <v>1.0549999999999999</v>
      </c>
      <c r="AT953" s="372">
        <v>1.2</v>
      </c>
      <c r="AU953" s="369"/>
      <c r="AV953" s="312"/>
      <c r="AW953" s="370">
        <v>15.71922159</v>
      </c>
      <c r="AX953" s="370">
        <v>18.246999370000001</v>
      </c>
      <c r="AY953" s="370"/>
      <c r="AZ953" s="312">
        <f>_xll.SRS1Splines.Functions25.Linear_Interp(V_NNG3A!$H$4:$H$12,V_NNG3A!$I$4:$I$12,BF953)</f>
        <v>12.5532500000001</v>
      </c>
      <c r="BA953" s="312">
        <f>(AZ953/V_NNG3A!$I$8)*100</f>
        <v>90.637184115524178</v>
      </c>
      <c r="BB953" s="308">
        <f>_xll.SRS1Splines.Functions25.Linear_Interp(V_NNG3A!$H$4:$H$12,V_NNG3A!$J$4:$J$12,BF953)</f>
        <v>1.5656637931035799</v>
      </c>
      <c r="BC953" s="308">
        <f>IFERROR((AZ953-V_NNG3A!$J$20) / (V_NNG3A!$J$19-V_NNG3A!$J$20) * 100, 0)</f>
        <v>54.697325623423168</v>
      </c>
      <c r="BD953" s="308">
        <v>1050</v>
      </c>
      <c r="BE953" s="308">
        <v>1047</v>
      </c>
      <c r="BF953" s="374">
        <v>1048.95</v>
      </c>
      <c r="BG953" s="312">
        <v>0.38591999999999999</v>
      </c>
      <c r="BH953" s="372">
        <v>0.55955999999999995</v>
      </c>
      <c r="BI953" s="369"/>
      <c r="BJ953" s="312"/>
      <c r="BK953" s="370">
        <v>6.42505236273115</v>
      </c>
      <c r="BL953" s="370">
        <v>2.1016953627311499</v>
      </c>
      <c r="BM953" s="370">
        <f t="shared" si="11"/>
        <v>4.3233569999999997</v>
      </c>
      <c r="BN953" s="312">
        <f>_xll.SRS1Splines.Functions25.Linear_Interp(V_XNN1!$K$3:$K$8,V_XNN1!$L$3:$L$8,BT953)</f>
        <v>0.22692899999999999</v>
      </c>
      <c r="BO953" s="312">
        <f>(BN953/V_XNN1!$L$7)*100</f>
        <v>108.06142857142858</v>
      </c>
      <c r="BP953" s="312">
        <f>_xll.SRS1Splines.Functions25.Linear_Interp(V_XNN1!$K$3:$K$8,V_XNN1!$M$3:$M$8,BT953)</f>
        <v>7.0928999999999798E-2</v>
      </c>
      <c r="BQ953" s="308">
        <f>IFERROR((BN953 - V_XNN1!$M$16) / (V_XNN1!$M$15- V_XNN1!$M$16) * 100, 0)</f>
        <v>124.81894150417827</v>
      </c>
      <c r="BR953" s="308">
        <v>252</v>
      </c>
      <c r="BS953" s="308">
        <v>249</v>
      </c>
      <c r="BT953" s="374">
        <v>252.95</v>
      </c>
      <c r="BU953" s="312">
        <v>0.32903225806451597</v>
      </c>
      <c r="BV953" s="372">
        <v>0.34201199999999998</v>
      </c>
      <c r="BW953" s="369"/>
      <c r="BX953" s="312"/>
      <c r="BY953" s="370"/>
      <c r="BZ953" s="370"/>
      <c r="CA953" s="370"/>
      <c r="CB953" s="312"/>
      <c r="CC953" s="312"/>
      <c r="CD953" s="308"/>
      <c r="CE953" s="312"/>
      <c r="CF953" s="312"/>
      <c r="CG953" s="312"/>
      <c r="CH953" s="312"/>
      <c r="CI953" s="384"/>
      <c r="CJ953" s="312"/>
      <c r="CK953" s="372"/>
      <c r="CL953" s="369"/>
      <c r="CM953" s="312"/>
      <c r="CN953" s="370"/>
      <c r="CO953" s="370"/>
      <c r="CP953" s="370"/>
      <c r="CQ953" s="312"/>
      <c r="CR953" s="312"/>
      <c r="CS953" s="308"/>
      <c r="CT953" s="312"/>
      <c r="CU953" s="312"/>
      <c r="CV953" s="312"/>
      <c r="CW953" s="312"/>
      <c r="CX953" s="384"/>
      <c r="CY953" s="312"/>
      <c r="CZ953" s="372"/>
    </row>
    <row r="954" spans="1:104" s="1" customFormat="1" hidden="1">
      <c r="A954" s="270">
        <v>45513</v>
      </c>
      <c r="B954" s="380"/>
      <c r="C954" s="381"/>
      <c r="D954" s="382"/>
      <c r="E954" s="382"/>
      <c r="F954" s="382"/>
      <c r="G954" s="312"/>
      <c r="H954" s="308"/>
      <c r="I954" s="308"/>
      <c r="J954" s="308"/>
      <c r="K954" s="308"/>
      <c r="L954" s="308"/>
      <c r="M954" s="371"/>
      <c r="N954" s="371"/>
      <c r="O954" s="312"/>
      <c r="P954" s="383"/>
      <c r="Q954" s="369">
        <v>10.199999999999999</v>
      </c>
      <c r="R954" s="312"/>
      <c r="S954" s="370">
        <v>1.7743778525238028</v>
      </c>
      <c r="T954" s="370">
        <v>4.2396359999999991</v>
      </c>
      <c r="U954" s="370"/>
      <c r="V954" s="312">
        <f>_xll.SRS1Splines.Functions25.Linear_Interp(V_NK3!$P$8:$P$32,V_NK3!$R$8:$R$32,AC954)</f>
        <v>166.96593639999901</v>
      </c>
      <c r="W954" s="312">
        <f>(V954/V_NK3!$R$28)*100</f>
        <v>30.797162743668121</v>
      </c>
      <c r="X954" s="308">
        <f>V954-V_NK3!$R$8</f>
        <v>110.387284399999</v>
      </c>
      <c r="Y954" s="308">
        <f>IFERROR((V954 - V_NK3!$V$10) / (V_NK3!$V$9- V_NK3!$V$10) * 100, 0)</f>
        <v>22.733617930880094</v>
      </c>
      <c r="Z954" s="308">
        <v>541.79999999999995</v>
      </c>
      <c r="AA954" s="308">
        <v>521</v>
      </c>
      <c r="AB954" s="312">
        <v>528.91</v>
      </c>
      <c r="AC954" s="371">
        <v>528.29999999999995</v>
      </c>
      <c r="AD954" s="308">
        <v>0.72</v>
      </c>
      <c r="AE954" s="372">
        <v>0.92165999999999992</v>
      </c>
      <c r="AF954" s="373">
        <v>0.6</v>
      </c>
      <c r="AG954" s="312"/>
      <c r="AH954" s="370">
        <v>4.9436286857143878</v>
      </c>
      <c r="AI954" s="370">
        <v>5.1054779999999997</v>
      </c>
      <c r="AJ954" s="370"/>
      <c r="AK954" s="312">
        <f>_xll.SRS1Splines.Functions25.Linear_Interp(V_NK2!$R$10:$R$21,V_NK2!$T$10:$T$21,AR954)</f>
        <v>60.391200000029599</v>
      </c>
      <c r="AL954" s="312">
        <f>(AK954/V_NK2!$T$18)*100</f>
        <v>84.581512605083461</v>
      </c>
      <c r="AM954" s="308">
        <f>AK954-V_NK2!$T$11</f>
        <v>19.571200000001802</v>
      </c>
      <c r="AN954" s="308">
        <f>IFERROR((AK954 - V_NK2!$X$12) / (V_NK2!$X$11- V_NK2!$X$12) * 100, 0)</f>
        <v>64.000000000009038</v>
      </c>
      <c r="AO954" s="308">
        <v>427</v>
      </c>
      <c r="AP954" s="308">
        <v>420</v>
      </c>
      <c r="AQ954" s="308">
        <v>424.25</v>
      </c>
      <c r="AR954" s="371">
        <v>424.48</v>
      </c>
      <c r="AS954" s="312">
        <v>1.0549999999999999</v>
      </c>
      <c r="AT954" s="372">
        <v>1.18</v>
      </c>
      <c r="AU954" s="369"/>
      <c r="AV954" s="312"/>
      <c r="AW954" s="370">
        <v>11.80050926</v>
      </c>
      <c r="AX954" s="370">
        <v>12.49263889</v>
      </c>
      <c r="AY954" s="370"/>
      <c r="AZ954" s="312">
        <f>_xll.SRS1Splines.Functions25.Linear_Interp(V_NNG3A!$H$4:$H$12,V_NNG3A!$I$4:$I$12,BF954)</f>
        <v>12.2692</v>
      </c>
      <c r="BA954" s="312">
        <f>(AZ954/V_NNG3A!$I$8)*100</f>
        <v>88.586281588447662</v>
      </c>
      <c r="BB954" s="308">
        <f>_xll.SRS1Splines.Functions25.Linear_Interp(V_NNG3A!$H$4:$H$12,V_NNG3A!$J$4:$J$12,BF954)</f>
        <v>1.2816137931035501</v>
      </c>
      <c r="BC954" s="308">
        <f>IFERROR((AZ954-V_NNG3A!$J$20) / (V_NNG3A!$J$19-V_NNG3A!$J$20) * 100, 0)</f>
        <v>44.773882664740178</v>
      </c>
      <c r="BD954" s="308">
        <v>1050</v>
      </c>
      <c r="BE954" s="308">
        <v>1047</v>
      </c>
      <c r="BF954" s="374">
        <v>1048.72</v>
      </c>
      <c r="BG954" s="312">
        <v>0.38591999999999999</v>
      </c>
      <c r="BH954" s="372">
        <v>0.37789</v>
      </c>
      <c r="BI954" s="369"/>
      <c r="BJ954" s="312"/>
      <c r="BK954" s="370">
        <v>6.2767367140825003</v>
      </c>
      <c r="BL954" s="370">
        <v>2.0991267140824998</v>
      </c>
      <c r="BM954" s="370">
        <f t="shared" si="11"/>
        <v>4.1776100000000005</v>
      </c>
      <c r="BN954" s="312">
        <f>_xll.SRS1Splines.Functions25.Linear_Interp(V_XNN1!$K$3:$K$8,V_XNN1!$L$3:$L$8,BT954)</f>
        <v>0.22603799999999999</v>
      </c>
      <c r="BO954" s="312">
        <f>(BN954/V_XNN1!$L$7)*100</f>
        <v>107.63714285714285</v>
      </c>
      <c r="BP954" s="312">
        <f>_xll.SRS1Splines.Functions25.Linear_Interp(V_XNN1!$K$3:$K$8,V_XNN1!$M$3:$M$8,BT954)</f>
        <v>7.00380000000001E-2</v>
      </c>
      <c r="BQ954" s="308">
        <f>IFERROR((BN954 - V_XNN1!$M$16) / (V_XNN1!$M$15- V_XNN1!$M$16) * 100, 0)</f>
        <v>122.06128133704735</v>
      </c>
      <c r="BR954" s="308">
        <v>252</v>
      </c>
      <c r="BS954" s="308">
        <v>249</v>
      </c>
      <c r="BT954" s="374">
        <v>252.9</v>
      </c>
      <c r="BU954" s="312">
        <v>0.32903225806451597</v>
      </c>
      <c r="BV954" s="372">
        <v>0.34159400000000001</v>
      </c>
      <c r="BW954" s="369"/>
      <c r="BX954" s="312"/>
      <c r="BY954" s="370"/>
      <c r="BZ954" s="370"/>
      <c r="CA954" s="370"/>
      <c r="CB954" s="312"/>
      <c r="CC954" s="312"/>
      <c r="CD954" s="308"/>
      <c r="CE954" s="312"/>
      <c r="CF954" s="312"/>
      <c r="CG954" s="312"/>
      <c r="CH954" s="312"/>
      <c r="CI954" s="384"/>
      <c r="CJ954" s="312"/>
      <c r="CK954" s="372"/>
      <c r="CL954" s="369"/>
      <c r="CM954" s="312"/>
      <c r="CN954" s="370"/>
      <c r="CO954" s="370"/>
      <c r="CP954" s="370"/>
      <c r="CQ954" s="312"/>
      <c r="CR954" s="312"/>
      <c r="CS954" s="308"/>
      <c r="CT954" s="312"/>
      <c r="CU954" s="312"/>
      <c r="CV954" s="312"/>
      <c r="CW954" s="312"/>
      <c r="CX954" s="384"/>
      <c r="CY954" s="312"/>
      <c r="CZ954" s="372"/>
    </row>
    <row r="955" spans="1:104" s="1" customFormat="1" hidden="1">
      <c r="A955" s="270">
        <v>45514</v>
      </c>
      <c r="B955" s="380"/>
      <c r="C955" s="381"/>
      <c r="D955" s="382"/>
      <c r="E955" s="382"/>
      <c r="F955" s="382"/>
      <c r="G955" s="312"/>
      <c r="H955" s="308"/>
      <c r="I955" s="308"/>
      <c r="J955" s="308"/>
      <c r="K955" s="308"/>
      <c r="L955" s="308"/>
      <c r="M955" s="371"/>
      <c r="N955" s="371"/>
      <c r="O955" s="312"/>
      <c r="P955" s="383"/>
      <c r="Q955" s="369">
        <v>0</v>
      </c>
      <c r="R955" s="312"/>
      <c r="S955" s="370">
        <v>2.577802715827942</v>
      </c>
      <c r="T955" s="370">
        <v>1.7560500000000001</v>
      </c>
      <c r="U955" s="370"/>
      <c r="V955" s="312">
        <f>_xll.SRS1Splines.Functions25.Linear_Interp(V_NK3!$P$8:$P$32,V_NK3!$R$8:$R$32,AC955)</f>
        <v>167.787689120001</v>
      </c>
      <c r="W955" s="312">
        <f>(V955/V_NK3!$R$28)*100</f>
        <v>30.948736488580519</v>
      </c>
      <c r="X955" s="308">
        <f>V955-V_NK3!$R$8</f>
        <v>111.209037120001</v>
      </c>
      <c r="Y955" s="308">
        <f>IFERROR((V955 - V_NK3!$V$10) / (V_NK3!$V$9- V_NK3!$V$10) * 100, 0)</f>
        <v>22.902853114730551</v>
      </c>
      <c r="Z955" s="308">
        <v>541.79999999999995</v>
      </c>
      <c r="AA955" s="308">
        <v>521</v>
      </c>
      <c r="AB955" s="312">
        <v>529.13</v>
      </c>
      <c r="AC955" s="371">
        <v>528.34</v>
      </c>
      <c r="AD955" s="308">
        <v>0.72</v>
      </c>
      <c r="AE955" s="372">
        <v>0.38174999999999998</v>
      </c>
      <c r="AF955" s="373">
        <v>0.6</v>
      </c>
      <c r="AG955" s="312"/>
      <c r="AH955" s="370">
        <v>3.2005228571424484</v>
      </c>
      <c r="AI955" s="370">
        <v>5.6477849999999998</v>
      </c>
      <c r="AJ955" s="370"/>
      <c r="AK955" s="312">
        <f>_xll.SRS1Splines.Functions25.Linear_Interp(V_NK2!$R$10:$R$21,V_NK2!$T$10:$T$21,AR955)</f>
        <v>58.119542857172</v>
      </c>
      <c r="AL955" s="312">
        <f>(AK955/V_NK2!$T$18)*100</f>
        <v>81.399919968028001</v>
      </c>
      <c r="AM955" s="308">
        <f>AK955-V_NK2!$T$11</f>
        <v>17.299542857144203</v>
      </c>
      <c r="AN955" s="308">
        <f>IFERROR((AK955 - V_NK2!$X$12) / (V_NK2!$X$11- V_NK2!$X$12) * 100, 0)</f>
        <v>56.571428571435753</v>
      </c>
      <c r="AO955" s="308">
        <v>427</v>
      </c>
      <c r="AP955" s="308">
        <v>420</v>
      </c>
      <c r="AQ955" s="308">
        <v>424.1</v>
      </c>
      <c r="AR955" s="371">
        <v>423.96</v>
      </c>
      <c r="AS955" s="312">
        <v>1.0549999999999999</v>
      </c>
      <c r="AT955" s="372">
        <v>1.28</v>
      </c>
      <c r="AU955" s="369"/>
      <c r="AV955" s="312"/>
      <c r="AW955" s="370">
        <v>10.30099306</v>
      </c>
      <c r="AX955" s="370">
        <v>10.752381939999999</v>
      </c>
      <c r="AY955" s="370"/>
      <c r="AZ955" s="312">
        <f>_xll.SRS1Splines.Functions25.Linear_Interp(V_NNG3A!$H$4:$H$12,V_NNG3A!$I$4:$I$12,BF955)</f>
        <v>12.0839499999999</v>
      </c>
      <c r="BA955" s="312">
        <f>(AZ955/V_NNG3A!$I$8)*100</f>
        <v>87.248736462093149</v>
      </c>
      <c r="BB955" s="308">
        <f>_xll.SRS1Splines.Functions25.Linear_Interp(V_NNG3A!$H$4:$H$12,V_NNG3A!$J$4:$J$12,BF955)</f>
        <v>1.09636379310343</v>
      </c>
      <c r="BC955" s="308">
        <f>IFERROR((AZ955-V_NNG3A!$J$20) / (V_NNG3A!$J$19-V_NNG3A!$J$20) * 100, 0)</f>
        <v>38.302072039510939</v>
      </c>
      <c r="BD955" s="308">
        <v>1050</v>
      </c>
      <c r="BE955" s="308">
        <v>1047</v>
      </c>
      <c r="BF955" s="374">
        <v>1048.57</v>
      </c>
      <c r="BG955" s="312">
        <v>0.38591999999999999</v>
      </c>
      <c r="BH955" s="372">
        <v>0.32113000000000003</v>
      </c>
      <c r="BI955" s="369"/>
      <c r="BJ955" s="312"/>
      <c r="BK955" s="370">
        <v>5.7311505547652892</v>
      </c>
      <c r="BL955" s="370">
        <v>2.1018305547652902</v>
      </c>
      <c r="BM955" s="370">
        <f t="shared" si="11"/>
        <v>3.629319999999999</v>
      </c>
      <c r="BN955" s="312">
        <f>_xll.SRS1Splines.Functions25.Linear_Interp(V_XNN1!$K$3:$K$8,V_XNN1!$L$3:$L$8,BT955)</f>
        <v>0.22603799999999999</v>
      </c>
      <c r="BO955" s="312">
        <f>(BN955/V_XNN1!$L$7)*100</f>
        <v>107.63714285714285</v>
      </c>
      <c r="BP955" s="312">
        <f>_xll.SRS1Splines.Functions25.Linear_Interp(V_XNN1!$K$3:$K$8,V_XNN1!$M$3:$M$8,BT955)</f>
        <v>7.00380000000001E-2</v>
      </c>
      <c r="BQ955" s="308">
        <f>IFERROR((BN955 - V_XNN1!$M$16) / (V_XNN1!$M$15- V_XNN1!$M$16) * 100, 0)</f>
        <v>122.06128133704735</v>
      </c>
      <c r="BR955" s="308">
        <v>252</v>
      </c>
      <c r="BS955" s="308">
        <v>249</v>
      </c>
      <c r="BT955" s="374">
        <v>252.9</v>
      </c>
      <c r="BU955" s="312">
        <v>0.32903225806451597</v>
      </c>
      <c r="BV955" s="372">
        <v>0.342034</v>
      </c>
      <c r="BW955" s="369"/>
      <c r="BX955" s="312"/>
      <c r="BY955" s="370"/>
      <c r="BZ955" s="370"/>
      <c r="CA955" s="370"/>
      <c r="CB955" s="312"/>
      <c r="CC955" s="312"/>
      <c r="CD955" s="308"/>
      <c r="CE955" s="312"/>
      <c r="CF955" s="312"/>
      <c r="CG955" s="312"/>
      <c r="CH955" s="312"/>
      <c r="CI955" s="384"/>
      <c r="CJ955" s="312"/>
      <c r="CK955" s="372"/>
      <c r="CL955" s="369"/>
      <c r="CM955" s="312"/>
      <c r="CN955" s="370"/>
      <c r="CO955" s="370"/>
      <c r="CP955" s="370"/>
      <c r="CQ955" s="312"/>
      <c r="CR955" s="312"/>
      <c r="CS955" s="308"/>
      <c r="CT955" s="312"/>
      <c r="CU955" s="312"/>
      <c r="CV955" s="312"/>
      <c r="CW955" s="312"/>
      <c r="CX955" s="384"/>
      <c r="CY955" s="312"/>
      <c r="CZ955" s="372"/>
    </row>
    <row r="956" spans="1:104" s="1" customFormat="1" hidden="1">
      <c r="A956" s="270">
        <v>45515</v>
      </c>
      <c r="B956" s="380"/>
      <c r="C956" s="381"/>
      <c r="D956" s="382"/>
      <c r="E956" s="382"/>
      <c r="F956" s="382"/>
      <c r="G956" s="312"/>
      <c r="H956" s="308"/>
      <c r="I956" s="308"/>
      <c r="J956" s="308"/>
      <c r="K956" s="308"/>
      <c r="L956" s="308"/>
      <c r="M956" s="371"/>
      <c r="N956" s="371"/>
      <c r="O956" s="312"/>
      <c r="P956" s="383"/>
      <c r="Q956" s="369">
        <v>0</v>
      </c>
      <c r="R956" s="312"/>
      <c r="S956" s="370">
        <v>2.4766508947811126</v>
      </c>
      <c r="T956" s="370">
        <v>1.44946</v>
      </c>
      <c r="U956" s="370"/>
      <c r="V956" s="312">
        <f>_xll.SRS1Splines.Functions25.Linear_Interp(V_NK3!$P$8:$P$32,V_NK3!$R$8:$R$32,AC956)</f>
        <v>168.81488002</v>
      </c>
      <c r="W956" s="312">
        <f>(V956/V_NK3!$R$28)*100</f>
        <v>31.138203669720376</v>
      </c>
      <c r="X956" s="308">
        <f>V956-V_NK3!$R$8</f>
        <v>112.23622802</v>
      </c>
      <c r="Y956" s="308">
        <f>IFERROR((V956 - V_NK3!$V$10) / (V_NK3!$V$9- V_NK3!$V$10) * 100, 0)</f>
        <v>23.114397094542909</v>
      </c>
      <c r="Z956" s="308">
        <v>541.79999999999995</v>
      </c>
      <c r="AA956" s="308">
        <v>521</v>
      </c>
      <c r="AB956" s="312">
        <v>529.22</v>
      </c>
      <c r="AC956" s="371">
        <v>528.39</v>
      </c>
      <c r="AD956" s="308">
        <v>0.72</v>
      </c>
      <c r="AE956" s="372">
        <v>0.31510000000000005</v>
      </c>
      <c r="AF956" s="373">
        <v>0</v>
      </c>
      <c r="AG956" s="312"/>
      <c r="AH956" s="370">
        <v>2.5801397142858504</v>
      </c>
      <c r="AI956" s="370">
        <v>1.764</v>
      </c>
      <c r="AJ956" s="370"/>
      <c r="AK956" s="312">
        <f>_xll.SRS1Splines.Functions25.Linear_Interp(V_NK2!$R$10:$R$21,V_NK2!$T$10:$T$21,AR956)</f>
        <v>59.080628571458</v>
      </c>
      <c r="AL956" s="312">
        <f>(AK956/V_NK2!$T$18)*100</f>
        <v>82.745978391397756</v>
      </c>
      <c r="AM956" s="308">
        <f>AK956-V_NK2!$T$11</f>
        <v>18.260628571430203</v>
      </c>
      <c r="AN956" s="308">
        <f>IFERROR((AK956 - V_NK2!$X$12) / (V_NK2!$X$11- V_NK2!$X$12) * 100, 0)</f>
        <v>59.714285714293979</v>
      </c>
      <c r="AO956" s="308">
        <v>427</v>
      </c>
      <c r="AP956" s="308">
        <v>420</v>
      </c>
      <c r="AQ956" s="308">
        <v>423.99</v>
      </c>
      <c r="AR956" s="371">
        <v>424.18</v>
      </c>
      <c r="AS956" s="312">
        <v>1.0549999999999999</v>
      </c>
      <c r="AT956" s="372">
        <v>0.41</v>
      </c>
      <c r="AU956" s="369"/>
      <c r="AV956" s="312"/>
      <c r="AW956" s="370">
        <v>10.65956439</v>
      </c>
      <c r="AX956" s="370">
        <v>10.117897729999999</v>
      </c>
      <c r="AY956" s="370"/>
      <c r="AZ956" s="312">
        <f>_xll.SRS1Splines.Functions25.Linear_Interp(V_NNG3A!$H$4:$H$12,V_NNG3A!$I$4:$I$12,BF956)</f>
        <v>12.30625</v>
      </c>
      <c r="BA956" s="312">
        <f>(AZ956/V_NNG3A!$I$8)*100</f>
        <v>88.853790613718417</v>
      </c>
      <c r="BB956" s="308">
        <f>_xll.SRS1Splines.Functions25.Linear_Interp(V_NNG3A!$H$4:$H$12,V_NNG3A!$J$4:$J$12,BF956)</f>
        <v>1.3186637931035201</v>
      </c>
      <c r="BC956" s="308">
        <f>IFERROR((AZ956-V_NNG3A!$J$20) / (V_NNG3A!$J$19-V_NNG3A!$J$20) * 100, 0)</f>
        <v>46.068244789785354</v>
      </c>
      <c r="BD956" s="308">
        <v>1050</v>
      </c>
      <c r="BE956" s="308">
        <v>1047</v>
      </c>
      <c r="BF956" s="374">
        <v>1048.75</v>
      </c>
      <c r="BG956" s="312">
        <v>0.38591999999999999</v>
      </c>
      <c r="BH956" s="372">
        <v>0.30468000000000001</v>
      </c>
      <c r="BI956" s="369"/>
      <c r="BJ956" s="312"/>
      <c r="BK956" s="370">
        <v>5.6959490327169302</v>
      </c>
      <c r="BL956" s="370">
        <v>2.0937190327169297</v>
      </c>
      <c r="BM956" s="370">
        <f t="shared" si="11"/>
        <v>3.6022300000000005</v>
      </c>
      <c r="BN956" s="312">
        <f>_xll.SRS1Splines.Functions25.Linear_Interp(V_XNN1!$K$3:$K$8,V_XNN1!$L$3:$L$8,BT956)</f>
        <v>0.2253252</v>
      </c>
      <c r="BO956" s="312">
        <f>(BN956/V_XNN1!$L$7)*100</f>
        <v>107.29771428571428</v>
      </c>
      <c r="BP956" s="312">
        <f>_xll.SRS1Splines.Functions25.Linear_Interp(V_XNN1!$K$3:$K$8,V_XNN1!$M$3:$M$8,BT956)</f>
        <v>6.9325200000000198E-2</v>
      </c>
      <c r="BQ956" s="308">
        <f>IFERROR((BN956 - V_XNN1!$M$16) / (V_XNN1!$M$15- V_XNN1!$M$16) * 100, 0)</f>
        <v>119.85515320334264</v>
      </c>
      <c r="BR956" s="308">
        <v>252</v>
      </c>
      <c r="BS956" s="308">
        <v>249</v>
      </c>
      <c r="BT956" s="374">
        <v>252.86</v>
      </c>
      <c r="BU956" s="312">
        <v>0.32903225806451597</v>
      </c>
      <c r="BV956" s="372">
        <v>0.34071400000000002</v>
      </c>
      <c r="BW956" s="369"/>
      <c r="BX956" s="312"/>
      <c r="BY956" s="370"/>
      <c r="BZ956" s="370"/>
      <c r="CA956" s="370"/>
      <c r="CB956" s="312"/>
      <c r="CC956" s="312"/>
      <c r="CD956" s="308"/>
      <c r="CE956" s="312"/>
      <c r="CF956" s="312"/>
      <c r="CG956" s="312"/>
      <c r="CH956" s="312"/>
      <c r="CI956" s="384"/>
      <c r="CJ956" s="312"/>
      <c r="CK956" s="372"/>
      <c r="CL956" s="369"/>
      <c r="CM956" s="312"/>
      <c r="CN956" s="370"/>
      <c r="CO956" s="370"/>
      <c r="CP956" s="370"/>
      <c r="CQ956" s="312"/>
      <c r="CR956" s="312"/>
      <c r="CS956" s="308"/>
      <c r="CT956" s="312"/>
      <c r="CU956" s="312"/>
      <c r="CV956" s="312"/>
      <c r="CW956" s="312"/>
      <c r="CX956" s="384"/>
      <c r="CY956" s="312"/>
      <c r="CZ956" s="372"/>
    </row>
    <row r="957" spans="1:104" s="1" customFormat="1" hidden="1">
      <c r="A957" s="270">
        <v>45516</v>
      </c>
      <c r="B957" s="380"/>
      <c r="C957" s="381"/>
      <c r="D957" s="382"/>
      <c r="E957" s="382"/>
      <c r="F957" s="382"/>
      <c r="G957" s="312"/>
      <c r="H957" s="308"/>
      <c r="I957" s="308"/>
      <c r="J957" s="308"/>
      <c r="K957" s="308"/>
      <c r="L957" s="308"/>
      <c r="M957" s="371"/>
      <c r="N957" s="371"/>
      <c r="O957" s="312"/>
      <c r="P957" s="383"/>
      <c r="Q957" s="369">
        <v>8.4</v>
      </c>
      <c r="R957" s="312"/>
      <c r="S957" s="370">
        <v>3.3980374316501618</v>
      </c>
      <c r="T957" s="370">
        <v>1.754532</v>
      </c>
      <c r="U957" s="370"/>
      <c r="V957" s="312">
        <f>_xll.SRS1Splines.Functions25.Linear_Interp(V_NK3!$P$8:$P$32,V_NK3!$R$8:$R$32,AC957)</f>
        <v>170.45838546000101</v>
      </c>
      <c r="W957" s="312">
        <f>(V957/V_NK3!$R$28)*100</f>
        <v>31.441351159544624</v>
      </c>
      <c r="X957" s="308">
        <f>V957-V_NK3!$R$8</f>
        <v>113.87973346000101</v>
      </c>
      <c r="Y957" s="308">
        <f>IFERROR((V957 - V_NK3!$V$10) / (V_NK3!$V$9- V_NK3!$V$10) * 100, 0)</f>
        <v>23.452867462243212</v>
      </c>
      <c r="Z957" s="308">
        <v>541.79999999999995</v>
      </c>
      <c r="AA957" s="308">
        <v>521</v>
      </c>
      <c r="AB957" s="312">
        <v>528.91</v>
      </c>
      <c r="AC957" s="371">
        <v>528.47</v>
      </c>
      <c r="AD957" s="308">
        <v>0.72</v>
      </c>
      <c r="AE957" s="372">
        <v>0.38142000000000004</v>
      </c>
      <c r="AF957" s="373">
        <v>0</v>
      </c>
      <c r="AG957" s="312"/>
      <c r="AH957" s="370">
        <v>2.6961227999999999</v>
      </c>
      <c r="AI957" s="370">
        <v>1.9541759999999999</v>
      </c>
      <c r="AJ957" s="370"/>
      <c r="AK957" s="312">
        <f>_xll.SRS1Splines.Functions25.Linear_Interp(V_NK2!$R$10:$R$21,V_NK2!$T$10:$T$21,AR957)</f>
        <v>59.998028571458001</v>
      </c>
      <c r="AL957" s="312">
        <f>(AK957/V_NK2!$T$18)*100</f>
        <v>84.030852340977574</v>
      </c>
      <c r="AM957" s="308">
        <f>AK957-V_NK2!$T$11</f>
        <v>19.178028571430204</v>
      </c>
      <c r="AN957" s="308">
        <f>IFERROR((AK957 - V_NK2!$X$12) / (V_NK2!$X$11- V_NK2!$X$12) * 100, 0)</f>
        <v>62.714285714294128</v>
      </c>
      <c r="AO957" s="308">
        <v>427</v>
      </c>
      <c r="AP957" s="308">
        <v>420</v>
      </c>
      <c r="AQ957" s="308">
        <v>424.5</v>
      </c>
      <c r="AR957" s="371">
        <v>424.39</v>
      </c>
      <c r="AS957" s="312">
        <v>1.0549999999999999</v>
      </c>
      <c r="AT957" s="372">
        <v>0.45</v>
      </c>
      <c r="AU957" s="369"/>
      <c r="AV957" s="312"/>
      <c r="AW957" s="370">
        <v>10.83039541</v>
      </c>
      <c r="AX957" s="370">
        <v>11.22159912</v>
      </c>
      <c r="AY957" s="370"/>
      <c r="AZ957" s="312">
        <f>_xll.SRS1Splines.Functions25.Linear_Interp(V_NNG3A!$H$4:$H$12,V_NNG3A!$I$4:$I$12,BF957)</f>
        <v>12.1456999999999</v>
      </c>
      <c r="BA957" s="312">
        <f>(AZ957/V_NNG3A!$I$8)*100</f>
        <v>87.694584837544411</v>
      </c>
      <c r="BB957" s="308">
        <f>_xll.SRS1Splines.Functions25.Linear_Interp(V_NNG3A!$H$4:$H$12,V_NNG3A!$J$4:$J$12,BF957)</f>
        <v>1.15811379310338</v>
      </c>
      <c r="BC957" s="308">
        <f>IFERROR((AZ957-V_NNG3A!$J$20) / (V_NNG3A!$J$19-V_NNG3A!$J$20) * 100, 0)</f>
        <v>40.45934224791953</v>
      </c>
      <c r="BD957" s="308">
        <v>1050</v>
      </c>
      <c r="BE957" s="308">
        <v>1047</v>
      </c>
      <c r="BF957" s="374">
        <v>1048.6199999999999</v>
      </c>
      <c r="BG957" s="312">
        <v>0.38591999999999999</v>
      </c>
      <c r="BH957" s="372">
        <v>0.33574999999999999</v>
      </c>
      <c r="BI957" s="369"/>
      <c r="BJ957" s="312"/>
      <c r="BK957" s="370">
        <v>5.9054702019914602</v>
      </c>
      <c r="BL957" s="370">
        <v>2.0930062019914701</v>
      </c>
      <c r="BM957" s="370">
        <f t="shared" si="11"/>
        <v>3.8124639999999901</v>
      </c>
      <c r="BN957" s="312">
        <f>_xll.SRS1Splines.Functions25.Linear_Interp(V_XNN1!$K$3:$K$8,V_XNN1!$L$3:$L$8,BT957)</f>
        <v>0.22603799999999999</v>
      </c>
      <c r="BO957" s="312">
        <f>(BN957/V_XNN1!$L$7)*100</f>
        <v>107.63714285714285</v>
      </c>
      <c r="BP957" s="312">
        <f>_xll.SRS1Splines.Functions25.Linear_Interp(V_XNN1!$K$3:$K$8,V_XNN1!$M$3:$M$8,BT957)</f>
        <v>7.00380000000001E-2</v>
      </c>
      <c r="BQ957" s="308">
        <f>IFERROR((BN957 - V_XNN1!$M$16) / (V_XNN1!$M$15- V_XNN1!$M$16) * 100, 0)</f>
        <v>122.06128133704735</v>
      </c>
      <c r="BR957" s="308">
        <v>252</v>
      </c>
      <c r="BS957" s="308">
        <v>249</v>
      </c>
      <c r="BT957" s="374">
        <v>252.9</v>
      </c>
      <c r="BU957" s="312">
        <v>0.32903225806451597</v>
      </c>
      <c r="BV957" s="372">
        <v>0.34059800000000001</v>
      </c>
      <c r="BW957" s="369"/>
      <c r="BX957" s="312"/>
      <c r="BY957" s="370"/>
      <c r="BZ957" s="370"/>
      <c r="CA957" s="370"/>
      <c r="CB957" s="312"/>
      <c r="CC957" s="312"/>
      <c r="CD957" s="308"/>
      <c r="CE957" s="312"/>
      <c r="CF957" s="312"/>
      <c r="CG957" s="312"/>
      <c r="CH957" s="312"/>
      <c r="CI957" s="384"/>
      <c r="CJ957" s="312"/>
      <c r="CK957" s="372"/>
      <c r="CL957" s="369"/>
      <c r="CM957" s="312"/>
      <c r="CN957" s="370"/>
      <c r="CO957" s="370"/>
      <c r="CP957" s="370"/>
      <c r="CQ957" s="312"/>
      <c r="CR957" s="312"/>
      <c r="CS957" s="308"/>
      <c r="CT957" s="312"/>
      <c r="CU957" s="312"/>
      <c r="CV957" s="312"/>
      <c r="CW957" s="312"/>
      <c r="CX957" s="384"/>
      <c r="CY957" s="312"/>
      <c r="CZ957" s="372"/>
    </row>
    <row r="958" spans="1:104" s="1" customFormat="1" hidden="1">
      <c r="A958" s="270">
        <v>45517</v>
      </c>
      <c r="B958" s="380"/>
      <c r="C958" s="381"/>
      <c r="D958" s="382"/>
      <c r="E958" s="382"/>
      <c r="F958" s="382"/>
      <c r="G958" s="312"/>
      <c r="H958" s="308"/>
      <c r="I958" s="308"/>
      <c r="J958" s="308"/>
      <c r="K958" s="308"/>
      <c r="L958" s="308"/>
      <c r="M958" s="371"/>
      <c r="N958" s="371"/>
      <c r="O958" s="312"/>
      <c r="P958" s="383"/>
      <c r="Q958" s="369">
        <v>0.4</v>
      </c>
      <c r="R958" s="312"/>
      <c r="S958" s="370">
        <v>2.1865816735687256</v>
      </c>
      <c r="T958" s="370">
        <v>4.857278</v>
      </c>
      <c r="U958" s="370"/>
      <c r="V958" s="312">
        <f>_xll.SRS1Splines.Functions25.Linear_Interp(V_NK3!$P$8:$P$32,V_NK3!$R$8:$R$32,AC958)</f>
        <v>167.787689120001</v>
      </c>
      <c r="W958" s="312">
        <f>(V958/V_NK3!$R$28)*100</f>
        <v>30.948736488580519</v>
      </c>
      <c r="X958" s="308">
        <f>V958-V_NK3!$R$8</f>
        <v>111.209037120001</v>
      </c>
      <c r="Y958" s="308">
        <f>IFERROR((V958 - V_NK3!$V$10) / (V_NK3!$V$9- V_NK3!$V$10) * 100, 0)</f>
        <v>22.902853114730551</v>
      </c>
      <c r="Z958" s="308">
        <v>541.79999999999995</v>
      </c>
      <c r="AA958" s="308">
        <v>521</v>
      </c>
      <c r="AB958" s="312">
        <v>528.91999999999996</v>
      </c>
      <c r="AC958" s="371">
        <v>528.34</v>
      </c>
      <c r="AD958" s="308">
        <v>0.72</v>
      </c>
      <c r="AE958" s="372">
        <v>1.05593</v>
      </c>
      <c r="AF958" s="373">
        <v>0</v>
      </c>
      <c r="AG958" s="312"/>
      <c r="AH958" s="370">
        <v>5.7365356285717013</v>
      </c>
      <c r="AI958" s="370">
        <v>5.217492</v>
      </c>
      <c r="AJ958" s="370"/>
      <c r="AK958" s="312">
        <f>_xll.SRS1Splines.Functions25.Linear_Interp(V_NK2!$R$10:$R$21,V_NK2!$T$10:$T$21,AR958)</f>
        <v>61.002800000029602</v>
      </c>
      <c r="AL958" s="312">
        <f>(AK958/V_NK2!$T$18)*100</f>
        <v>85.438095238136697</v>
      </c>
      <c r="AM958" s="308">
        <f>AK958-V_NK2!$T$11</f>
        <v>20.182800000001805</v>
      </c>
      <c r="AN958" s="308">
        <f>IFERROR((AK958 - V_NK2!$X$12) / (V_NK2!$X$11- V_NK2!$X$12) * 100, 0)</f>
        <v>66.000000000009138</v>
      </c>
      <c r="AO958" s="308">
        <v>427</v>
      </c>
      <c r="AP958" s="308">
        <v>420</v>
      </c>
      <c r="AQ958" s="308">
        <v>424.74</v>
      </c>
      <c r="AR958" s="371">
        <v>424.62</v>
      </c>
      <c r="AS958" s="312">
        <v>1.0549999999999999</v>
      </c>
      <c r="AT958" s="372">
        <v>1.21</v>
      </c>
      <c r="AU958" s="369"/>
      <c r="AV958" s="312"/>
      <c r="AW958" s="370">
        <v>12.36882155</v>
      </c>
      <c r="AX958" s="370">
        <v>12.037803029999999</v>
      </c>
      <c r="AY958" s="370"/>
      <c r="AZ958" s="312">
        <f>_xll.SRS1Splines.Functions25.Linear_Interp(V_NNG3A!$H$4:$H$12,V_NNG3A!$I$4:$I$12,BF958)</f>
        <v>12.281549999999999</v>
      </c>
      <c r="BA958" s="312">
        <f>(AZ958/V_NNG3A!$I$8)*100</f>
        <v>88.675451263537909</v>
      </c>
      <c r="BB958" s="308">
        <f>_xll.SRS1Splines.Functions25.Linear_Interp(V_NNG3A!$H$4:$H$12,V_NNG3A!$J$4:$J$12,BF958)</f>
        <v>1.2939637931035399</v>
      </c>
      <c r="BC958" s="308">
        <f>IFERROR((AZ958-V_NNG3A!$J$20) / (V_NNG3A!$J$19-V_NNG3A!$J$20) * 100, 0)</f>
        <v>45.205336706421875</v>
      </c>
      <c r="BD958" s="308">
        <v>1050</v>
      </c>
      <c r="BE958" s="308">
        <v>1047</v>
      </c>
      <c r="BF958" s="374">
        <v>1048.73</v>
      </c>
      <c r="BG958" s="312">
        <v>0.38591999999999999</v>
      </c>
      <c r="BH958" s="372">
        <v>0.36042000000000002</v>
      </c>
      <c r="BI958" s="369"/>
      <c r="BJ958" s="312"/>
      <c r="BK958" s="370">
        <v>5.2973281522048401</v>
      </c>
      <c r="BL958" s="370">
        <v>2.0916911522048398</v>
      </c>
      <c r="BM958" s="370">
        <f t="shared" si="11"/>
        <v>3.2056370000000003</v>
      </c>
      <c r="BN958" s="312">
        <f>_xll.SRS1Splines.Functions25.Linear_Interp(V_XNN1!$K$3:$K$8,V_XNN1!$L$3:$L$8,BT958)</f>
        <v>0.22603799999999999</v>
      </c>
      <c r="BO958" s="312">
        <f>(BN958/V_XNN1!$L$7)*100</f>
        <v>107.63714285714285</v>
      </c>
      <c r="BP958" s="312">
        <f>_xll.SRS1Splines.Functions25.Linear_Interp(V_XNN1!$K$3:$K$8,V_XNN1!$M$3:$M$8,BT958)</f>
        <v>7.00380000000001E-2</v>
      </c>
      <c r="BQ958" s="308">
        <f>IFERROR((BN958 - V_XNN1!$M$16) / (V_XNN1!$M$15- V_XNN1!$M$16) * 100, 0)</f>
        <v>122.06128133704735</v>
      </c>
      <c r="BR958" s="308">
        <v>252</v>
      </c>
      <c r="BS958" s="308">
        <v>249</v>
      </c>
      <c r="BT958" s="374">
        <v>252.9</v>
      </c>
      <c r="BU958" s="312">
        <v>0.32903225806451597</v>
      </c>
      <c r="BV958" s="372">
        <v>0.34038400000000002</v>
      </c>
      <c r="BW958" s="369"/>
      <c r="BX958" s="312"/>
      <c r="BY958" s="370"/>
      <c r="BZ958" s="370"/>
      <c r="CA958" s="370"/>
      <c r="CB958" s="312"/>
      <c r="CC958" s="312"/>
      <c r="CD958" s="308"/>
      <c r="CE958" s="312"/>
      <c r="CF958" s="312"/>
      <c r="CG958" s="312"/>
      <c r="CH958" s="312"/>
      <c r="CI958" s="384"/>
      <c r="CJ958" s="312"/>
      <c r="CK958" s="372"/>
      <c r="CL958" s="369"/>
      <c r="CM958" s="312"/>
      <c r="CN958" s="370"/>
      <c r="CO958" s="370"/>
      <c r="CP958" s="370"/>
      <c r="CQ958" s="312"/>
      <c r="CR958" s="312"/>
      <c r="CS958" s="308"/>
      <c r="CT958" s="312"/>
      <c r="CU958" s="312"/>
      <c r="CV958" s="312"/>
      <c r="CW958" s="312"/>
      <c r="CX958" s="384"/>
      <c r="CY958" s="312"/>
      <c r="CZ958" s="372"/>
    </row>
    <row r="959" spans="1:104" s="1" customFormat="1" hidden="1">
      <c r="A959" s="270">
        <v>45518</v>
      </c>
      <c r="B959" s="380"/>
      <c r="C959" s="381"/>
      <c r="D959" s="382"/>
      <c r="E959" s="382"/>
      <c r="F959" s="382"/>
      <c r="G959" s="312"/>
      <c r="H959" s="308"/>
      <c r="I959" s="308"/>
      <c r="J959" s="308"/>
      <c r="K959" s="308"/>
      <c r="L959" s="308"/>
      <c r="M959" s="371"/>
      <c r="N959" s="371"/>
      <c r="O959" s="312"/>
      <c r="P959" s="383"/>
      <c r="Q959" s="369">
        <v>33.200000000000003</v>
      </c>
      <c r="R959" s="312"/>
      <c r="S959" s="370">
        <v>2.8850522104358665</v>
      </c>
      <c r="T959" s="370">
        <v>4.9394339999999994</v>
      </c>
      <c r="U959" s="370"/>
      <c r="V959" s="312">
        <f>_xll.SRS1Splines.Functions25.Linear_Interp(V_NK3!$P$8:$P$32,V_NK3!$R$8:$R$32,AC959)</f>
        <v>165.73330731999999</v>
      </c>
      <c r="W959" s="312">
        <f>(V959/V_NK3!$R$28)*100</f>
        <v>30.569802126300257</v>
      </c>
      <c r="X959" s="308">
        <f>V959-V_NK3!$R$8</f>
        <v>109.15465531999999</v>
      </c>
      <c r="Y959" s="308">
        <f>IFERROR((V959 - V_NK3!$V$10) / (V_NK3!$V$9- V_NK3!$V$10) * 100, 0)</f>
        <v>22.479765155105223</v>
      </c>
      <c r="Z959" s="308">
        <v>541.79999999999995</v>
      </c>
      <c r="AA959" s="308">
        <v>521</v>
      </c>
      <c r="AB959" s="312">
        <v>528.94000000000005</v>
      </c>
      <c r="AC959" s="371">
        <v>528.24</v>
      </c>
      <c r="AD959" s="308">
        <v>0.72</v>
      </c>
      <c r="AE959" s="372">
        <v>1.07379</v>
      </c>
      <c r="AF959" s="373">
        <v>1.4</v>
      </c>
      <c r="AG959" s="312"/>
      <c r="AH959" s="370">
        <v>5.8097523142856122</v>
      </c>
      <c r="AI959" s="370">
        <v>5.3426099999999996</v>
      </c>
      <c r="AJ959" s="370"/>
      <c r="AK959" s="312">
        <f>_xll.SRS1Splines.Functions25.Linear_Interp(V_NK2!$R$10:$R$21,V_NK2!$T$10:$T$21,AR959)</f>
        <v>61.963885714315303</v>
      </c>
      <c r="AL959" s="312">
        <f>(AK959/V_NK2!$T$18)*100</f>
        <v>86.784153661506025</v>
      </c>
      <c r="AM959" s="308">
        <f>AK959-V_NK2!$T$11</f>
        <v>21.143885714287507</v>
      </c>
      <c r="AN959" s="308">
        <f>IFERROR((AK959 - V_NK2!$X$12) / (V_NK2!$X$11- V_NK2!$X$12) * 100, 0)</f>
        <v>69.142857142866404</v>
      </c>
      <c r="AO959" s="308">
        <v>427</v>
      </c>
      <c r="AP959" s="308">
        <v>420</v>
      </c>
      <c r="AQ959" s="308">
        <v>425</v>
      </c>
      <c r="AR959" s="371">
        <v>424.84</v>
      </c>
      <c r="AS959" s="312">
        <v>1.0549999999999999</v>
      </c>
      <c r="AT959" s="372">
        <v>1.24</v>
      </c>
      <c r="AU959" s="369"/>
      <c r="AV959" s="312"/>
      <c r="AW959" s="370">
        <v>10.80441982</v>
      </c>
      <c r="AX959" s="370">
        <v>11.075253160000001</v>
      </c>
      <c r="AY959" s="370"/>
      <c r="AZ959" s="312">
        <f>_xll.SRS1Splines.Functions25.Linear_Interp(V_NNG3A!$H$4:$H$12,V_NNG3A!$I$4:$I$12,BF959)</f>
        <v>12.1704000000001</v>
      </c>
      <c r="BA959" s="312">
        <f>(AZ959/V_NNG3A!$I$8)*100</f>
        <v>87.872924187726355</v>
      </c>
      <c r="BB959" s="308">
        <f>_xll.SRS1Splines.Functions25.Linear_Interp(V_NNG3A!$H$4:$H$12,V_NNG3A!$J$4:$J$12,BF959)</f>
        <v>1.18281379310364</v>
      </c>
      <c r="BC959" s="308">
        <f>IFERROR((AZ959-V_NNG3A!$J$20) / (V_NNG3A!$J$19-V_NNG3A!$J$20) * 100, 0)</f>
        <v>41.322250331289951</v>
      </c>
      <c r="BD959" s="308">
        <v>1050</v>
      </c>
      <c r="BE959" s="308">
        <v>1047</v>
      </c>
      <c r="BF959" s="374">
        <v>1048.6400000000001</v>
      </c>
      <c r="BG959" s="312">
        <v>0.38591999999999999</v>
      </c>
      <c r="BH959" s="372">
        <v>0.33317000000000002</v>
      </c>
      <c r="BI959" s="369"/>
      <c r="BJ959" s="312"/>
      <c r="BK959" s="370">
        <v>4.5564341778093906</v>
      </c>
      <c r="BL959" s="370">
        <v>2.0980451778093898</v>
      </c>
      <c r="BM959" s="370">
        <f t="shared" si="11"/>
        <v>2.4583890000000008</v>
      </c>
      <c r="BN959" s="312">
        <f>_xll.SRS1Splines.Functions25.Linear_Interp(V_XNN1!$K$3:$K$8,V_XNN1!$L$3:$L$8,BT959)</f>
        <v>0.22514700000000001</v>
      </c>
      <c r="BO959" s="312">
        <f>(BN959/V_XNN1!$L$7)*100</f>
        <v>107.21285714285716</v>
      </c>
      <c r="BP959" s="312">
        <f>_xll.SRS1Splines.Functions25.Linear_Interp(V_XNN1!$K$3:$K$8,V_XNN1!$M$3:$M$8,BT959)</f>
        <v>6.9146999999999903E-2</v>
      </c>
      <c r="BQ959" s="308">
        <f>IFERROR((BN959 - V_XNN1!$M$16) / (V_XNN1!$M$15- V_XNN1!$M$16) * 100, 0)</f>
        <v>119.30362116991648</v>
      </c>
      <c r="BR959" s="308">
        <v>252</v>
      </c>
      <c r="BS959" s="308">
        <v>249</v>
      </c>
      <c r="BT959" s="374">
        <v>252.85</v>
      </c>
      <c r="BU959" s="312">
        <v>0.32903225806451597</v>
      </c>
      <c r="BV959" s="372">
        <v>0.341418</v>
      </c>
      <c r="BW959" s="369"/>
      <c r="BX959" s="312"/>
      <c r="BY959" s="370"/>
      <c r="BZ959" s="370"/>
      <c r="CA959" s="370"/>
      <c r="CB959" s="312"/>
      <c r="CC959" s="312"/>
      <c r="CD959" s="308"/>
      <c r="CE959" s="312"/>
      <c r="CF959" s="312"/>
      <c r="CG959" s="312"/>
      <c r="CH959" s="312"/>
      <c r="CI959" s="384"/>
      <c r="CJ959" s="312"/>
      <c r="CK959" s="372"/>
      <c r="CL959" s="369"/>
      <c r="CM959" s="312"/>
      <c r="CN959" s="370"/>
      <c r="CO959" s="370"/>
      <c r="CP959" s="370"/>
      <c r="CQ959" s="312"/>
      <c r="CR959" s="312"/>
      <c r="CS959" s="308"/>
      <c r="CT959" s="312"/>
      <c r="CU959" s="312"/>
      <c r="CV959" s="312"/>
      <c r="CW959" s="312"/>
      <c r="CX959" s="384"/>
      <c r="CY959" s="312"/>
      <c r="CZ959" s="372"/>
    </row>
    <row r="960" spans="1:104" s="1" customFormat="1" hidden="1">
      <c r="A960" s="270">
        <v>45519</v>
      </c>
      <c r="B960" s="380"/>
      <c r="C960" s="381"/>
      <c r="D960" s="382"/>
      <c r="E960" s="382"/>
      <c r="F960" s="382"/>
      <c r="G960" s="312"/>
      <c r="H960" s="308"/>
      <c r="I960" s="308"/>
      <c r="J960" s="308"/>
      <c r="K960" s="308"/>
      <c r="L960" s="308"/>
      <c r="M960" s="371"/>
      <c r="N960" s="371"/>
      <c r="O960" s="312"/>
      <c r="P960" s="383"/>
      <c r="Q960" s="369">
        <v>25</v>
      </c>
      <c r="R960" s="312"/>
      <c r="S960" s="370">
        <v>3.2450700000000001</v>
      </c>
      <c r="T960" s="370">
        <v>3.2450700000000001</v>
      </c>
      <c r="U960" s="370"/>
      <c r="V960" s="312">
        <f>_xll.SRS1Splines.Functions25.Linear_Interp(V_NK3!$P$8:$P$32,V_NK3!$R$8:$R$32,AC960)</f>
        <v>165.73330731999999</v>
      </c>
      <c r="W960" s="312">
        <f>(V960/V_NK3!$R$28)*100</f>
        <v>30.569802126300257</v>
      </c>
      <c r="X960" s="308">
        <f>V960-V_NK3!$R$8</f>
        <v>109.15465531999999</v>
      </c>
      <c r="Y960" s="308">
        <f>IFERROR((V960 - V_NK3!$V$10) / (V_NK3!$V$9- V_NK3!$V$10) * 100, 0)</f>
        <v>22.479765155105223</v>
      </c>
      <c r="Z960" s="308">
        <v>541.79999999999995</v>
      </c>
      <c r="AA960" s="308">
        <v>521</v>
      </c>
      <c r="AB960" s="312">
        <v>529.04999999999995</v>
      </c>
      <c r="AC960" s="371">
        <v>528.24</v>
      </c>
      <c r="AD960" s="308">
        <v>0.72</v>
      </c>
      <c r="AE960" s="372">
        <v>0.70545000000000002</v>
      </c>
      <c r="AF960" s="373">
        <v>4.0999999999999996</v>
      </c>
      <c r="AG960" s="312"/>
      <c r="AH960" s="370">
        <v>4.6142750000000001</v>
      </c>
      <c r="AI960" s="370">
        <v>5.2445820000000003</v>
      </c>
      <c r="AJ960" s="370"/>
      <c r="AK960" s="312">
        <f>_xll.SRS1Splines.Functions25.Linear_Interp(V_NK2!$R$10:$R$21,V_NK2!$T$10:$T$21,AR960)</f>
        <v>61.658085714315298</v>
      </c>
      <c r="AL960" s="312">
        <f>(AK960/V_NK2!$T$18)*100</f>
        <v>86.3558623449794</v>
      </c>
      <c r="AM960" s="308">
        <f>AK960-V_NK2!$T$11</f>
        <v>20.838085714287502</v>
      </c>
      <c r="AN960" s="308">
        <f>IFERROR((AK960 - V_NK2!$X$12) / (V_NK2!$X$11- V_NK2!$X$12) * 100, 0)</f>
        <v>68.142857142866333</v>
      </c>
      <c r="AO960" s="308">
        <v>427</v>
      </c>
      <c r="AP960" s="308">
        <v>420</v>
      </c>
      <c r="AQ960" s="308">
        <v>424.92</v>
      </c>
      <c r="AR960" s="371">
        <v>424.77</v>
      </c>
      <c r="AS960" s="312">
        <v>1.0549999999999999</v>
      </c>
      <c r="AT960" s="372">
        <v>1.21</v>
      </c>
      <c r="AU960" s="369"/>
      <c r="AV960" s="312"/>
      <c r="AW960" s="370">
        <v>9.1221148999999997</v>
      </c>
      <c r="AX960" s="370">
        <v>9.3026704500000008</v>
      </c>
      <c r="AY960" s="370"/>
      <c r="AZ960" s="312">
        <f>_xll.SRS1Splines.Functions25.Linear_Interp(V_NNG3A!$H$4:$H$12,V_NNG3A!$I$4:$I$12,BF960)</f>
        <v>12.0962999999999</v>
      </c>
      <c r="BA960" s="312">
        <f>(AZ960/V_NNG3A!$I$8)*100</f>
        <v>87.337906137183396</v>
      </c>
      <c r="BB960" s="308">
        <f>_xll.SRS1Splines.Functions25.Linear_Interp(V_NNG3A!$H$4:$H$12,V_NNG3A!$J$4:$J$12,BF960)</f>
        <v>1.1087137931034201</v>
      </c>
      <c r="BC960" s="308">
        <f>IFERROR((AZ960-V_NNG3A!$J$20) / (V_NNG3A!$J$19-V_NNG3A!$J$20) * 100, 0)</f>
        <v>38.73352608119265</v>
      </c>
      <c r="BD960" s="308">
        <v>1050</v>
      </c>
      <c r="BE960" s="308">
        <v>1047</v>
      </c>
      <c r="BF960" s="374">
        <v>1048.58</v>
      </c>
      <c r="BG960" s="312">
        <v>0.38591999999999999</v>
      </c>
      <c r="BH960" s="372">
        <v>0.28023999999999999</v>
      </c>
      <c r="BI960" s="369"/>
      <c r="BJ960" s="312"/>
      <c r="BK960" s="370">
        <v>4.8072953926031303</v>
      </c>
      <c r="BL960" s="370">
        <v>2.10334839260313</v>
      </c>
      <c r="BM960" s="370">
        <f t="shared" si="11"/>
        <v>2.7039470000000003</v>
      </c>
      <c r="BN960" s="312">
        <f>_xll.SRS1Splines.Functions25.Linear_Interp(V_XNN1!$K$3:$K$8,V_XNN1!$L$3:$L$8,BT960)</f>
        <v>0.22479060000000001</v>
      </c>
      <c r="BO960" s="312">
        <f>(BN960/V_XNN1!$L$7)*100</f>
        <v>107.04314285714287</v>
      </c>
      <c r="BP960" s="312">
        <f>_xll.SRS1Splines.Functions25.Linear_Interp(V_XNN1!$K$3:$K$8,V_XNN1!$M$3:$M$8,BT960)</f>
        <v>6.8790600000000202E-2</v>
      </c>
      <c r="BQ960" s="308">
        <f>IFERROR((BN960 - V_XNN1!$M$16) / (V_XNN1!$M$15- V_XNN1!$M$16) * 100, 0)</f>
        <v>118.2005571030641</v>
      </c>
      <c r="BR960" s="308">
        <v>252</v>
      </c>
      <c r="BS960" s="308">
        <v>249</v>
      </c>
      <c r="BT960" s="374">
        <v>252.83</v>
      </c>
      <c r="BU960" s="312">
        <v>0.32903225806451597</v>
      </c>
      <c r="BV960" s="372">
        <v>0.342281</v>
      </c>
      <c r="BW960" s="369"/>
      <c r="BX960" s="312"/>
      <c r="BY960" s="370"/>
      <c r="BZ960" s="370"/>
      <c r="CA960" s="370"/>
      <c r="CB960" s="312"/>
      <c r="CC960" s="312"/>
      <c r="CD960" s="308"/>
      <c r="CE960" s="312"/>
      <c r="CF960" s="312"/>
      <c r="CG960" s="312"/>
      <c r="CH960" s="312"/>
      <c r="CI960" s="384"/>
      <c r="CJ960" s="312"/>
      <c r="CK960" s="372"/>
      <c r="CL960" s="369"/>
      <c r="CM960" s="312"/>
      <c r="CN960" s="370"/>
      <c r="CO960" s="370"/>
      <c r="CP960" s="370"/>
      <c r="CQ960" s="312"/>
      <c r="CR960" s="312"/>
      <c r="CS960" s="308"/>
      <c r="CT960" s="312"/>
      <c r="CU960" s="312"/>
      <c r="CV960" s="312"/>
      <c r="CW960" s="312"/>
      <c r="CX960" s="384"/>
      <c r="CY960" s="312"/>
      <c r="CZ960" s="372"/>
    </row>
    <row r="961" spans="1:104" s="1" customFormat="1" hidden="1">
      <c r="A961" s="270">
        <v>45520</v>
      </c>
      <c r="B961" s="380"/>
      <c r="C961" s="381"/>
      <c r="D961" s="382"/>
      <c r="E961" s="382"/>
      <c r="F961" s="382"/>
      <c r="G961" s="312"/>
      <c r="H961" s="308"/>
      <c r="I961" s="308"/>
      <c r="J961" s="308"/>
      <c r="K961" s="308"/>
      <c r="L961" s="308"/>
      <c r="M961" s="371"/>
      <c r="N961" s="371"/>
      <c r="O961" s="312"/>
      <c r="P961" s="383"/>
      <c r="Q961" s="369">
        <v>18.600000000000001</v>
      </c>
      <c r="R961" s="312"/>
      <c r="S961" s="370">
        <v>2.8049311052188872</v>
      </c>
      <c r="T961" s="370">
        <v>3.832122</v>
      </c>
      <c r="U961" s="370"/>
      <c r="V961" s="312">
        <f>_xll.SRS1Splines.Functions25.Linear_Interp(V_NK3!$P$8:$P$32,V_NK3!$R$8:$R$32,AC961)</f>
        <v>164.706116420001</v>
      </c>
      <c r="W961" s="312">
        <f>(V961/V_NK3!$R$28)*100</f>
        <v>30.380334945160403</v>
      </c>
      <c r="X961" s="308">
        <f>V961-V_NK3!$R$8</f>
        <v>108.12746442000099</v>
      </c>
      <c r="Y961" s="308">
        <f>IFERROR((V961 - V_NK3!$V$10) / (V_NK3!$V$9- V_NK3!$V$10) * 100, 0)</f>
        <v>22.268221175292865</v>
      </c>
      <c r="Z961" s="308">
        <v>541.79999999999995</v>
      </c>
      <c r="AA961" s="308">
        <v>521</v>
      </c>
      <c r="AB961" s="312">
        <v>529.19000000000005</v>
      </c>
      <c r="AC961" s="371">
        <v>528.19000000000005</v>
      </c>
      <c r="AD961" s="308">
        <v>0.72</v>
      </c>
      <c r="AE961" s="372">
        <v>0.83307000000000009</v>
      </c>
      <c r="AF961" s="373">
        <v>8.1999999999999993</v>
      </c>
      <c r="AG961" s="312"/>
      <c r="AH961" s="370">
        <v>5.0040306571429261</v>
      </c>
      <c r="AI961" s="370">
        <v>6.129900000000001</v>
      </c>
      <c r="AJ961" s="370"/>
      <c r="AK961" s="312">
        <f>_xll.SRS1Splines.Functions25.Linear_Interp(V_NK2!$R$10:$R$21,V_NK2!$T$10:$T$21,AR961)</f>
        <v>60.9154285714583</v>
      </c>
      <c r="AL961" s="312">
        <f>(AK961/V_NK2!$T$18)*100</f>
        <v>85.315726290557834</v>
      </c>
      <c r="AM961" s="308">
        <f>AK961-V_NK2!$T$11</f>
        <v>20.095428571430503</v>
      </c>
      <c r="AN961" s="308">
        <f>IFERROR((AK961 - V_NK2!$X$12) / (V_NK2!$X$11- V_NK2!$X$12) * 100, 0)</f>
        <v>65.714285714295244</v>
      </c>
      <c r="AO961" s="308">
        <v>427</v>
      </c>
      <c r="AP961" s="308">
        <v>420</v>
      </c>
      <c r="AQ961" s="308">
        <v>424.88</v>
      </c>
      <c r="AR961" s="371">
        <v>424.6</v>
      </c>
      <c r="AS961" s="312">
        <v>1.0549999999999999</v>
      </c>
      <c r="AT961" s="372">
        <v>1.42</v>
      </c>
      <c r="AU961" s="369"/>
      <c r="AV961" s="312"/>
      <c r="AW961" s="370">
        <v>12.83964025</v>
      </c>
      <c r="AX961" s="370">
        <v>10.101214329999999</v>
      </c>
      <c r="AY961" s="370"/>
      <c r="AZ961" s="312">
        <f>_xll.SRS1Splines.Functions25.Linear_Interp(V_NNG3A!$H$4:$H$12,V_NNG3A!$I$4:$I$12,BF961)</f>
        <v>13.22015</v>
      </c>
      <c r="BA961" s="312">
        <f>(AZ961/V_NNG3A!$I$8)*100</f>
        <v>95.452346570397111</v>
      </c>
      <c r="BB961" s="308">
        <f>_xll.SRS1Splines.Functions25.Linear_Interp(V_NNG3A!$H$4:$H$12,V_NNG3A!$J$4:$J$12,BF961)</f>
        <v>2.23256379310352</v>
      </c>
      <c r="BC961" s="308">
        <f>IFERROR((AZ961-V_NNG3A!$J$20) / (V_NNG3A!$J$19-V_NNG3A!$J$20) * 100, 0)</f>
        <v>77.995843874232435</v>
      </c>
      <c r="BD961" s="308">
        <v>1050</v>
      </c>
      <c r="BE961" s="308">
        <v>1047</v>
      </c>
      <c r="BF961" s="374">
        <v>1049.49</v>
      </c>
      <c r="BG961" s="312">
        <v>0.38591999999999999</v>
      </c>
      <c r="BH961" s="372">
        <v>0.30496000000000001</v>
      </c>
      <c r="BI961" s="369"/>
      <c r="BJ961" s="312"/>
      <c r="BK961" s="370">
        <v>5.0893746933889803</v>
      </c>
      <c r="BL961" s="370">
        <v>2.0197566998577501</v>
      </c>
      <c r="BM961" s="370">
        <f t="shared" si="11"/>
        <v>3.0696179935312302</v>
      </c>
      <c r="BN961" s="312">
        <f>_xll.SRS1Splines.Functions25.Linear_Interp(V_XNN1!$K$3:$K$8,V_XNN1!$L$3:$L$8,BT961)</f>
        <v>0.2253252</v>
      </c>
      <c r="BO961" s="312">
        <f>(BN961/V_XNN1!$L$7)*100</f>
        <v>107.29771428571428</v>
      </c>
      <c r="BP961" s="312">
        <f>_xll.SRS1Splines.Functions25.Linear_Interp(V_XNN1!$K$3:$K$8,V_XNN1!$M$3:$M$8,BT961)</f>
        <v>6.9325200000000198E-2</v>
      </c>
      <c r="BQ961" s="308">
        <f>IFERROR((BN961 - V_XNN1!$M$16) / (V_XNN1!$M$15- V_XNN1!$M$16) * 100, 0)</f>
        <v>119.85515320334264</v>
      </c>
      <c r="BR961" s="308">
        <v>252</v>
      </c>
      <c r="BS961" s="308">
        <v>249</v>
      </c>
      <c r="BT961" s="374">
        <v>252.86</v>
      </c>
      <c r="BU961" s="312">
        <v>0.32903225806451597</v>
      </c>
      <c r="BV961" s="372">
        <v>0.32867799999999997</v>
      </c>
      <c r="BW961" s="369"/>
      <c r="BX961" s="312"/>
      <c r="BY961" s="370"/>
      <c r="BZ961" s="370"/>
      <c r="CA961" s="370"/>
      <c r="CB961" s="312"/>
      <c r="CC961" s="312"/>
      <c r="CD961" s="308"/>
      <c r="CE961" s="312"/>
      <c r="CF961" s="312"/>
      <c r="CG961" s="312"/>
      <c r="CH961" s="312"/>
      <c r="CI961" s="384"/>
      <c r="CJ961" s="312"/>
      <c r="CK961" s="372"/>
      <c r="CL961" s="369"/>
      <c r="CM961" s="312"/>
      <c r="CN961" s="370"/>
      <c r="CO961" s="370"/>
      <c r="CP961" s="370"/>
      <c r="CQ961" s="312"/>
      <c r="CR961" s="312"/>
      <c r="CS961" s="308"/>
      <c r="CT961" s="312"/>
      <c r="CU961" s="312"/>
      <c r="CV961" s="312"/>
      <c r="CW961" s="312"/>
      <c r="CX961" s="384"/>
      <c r="CY961" s="312"/>
      <c r="CZ961" s="372"/>
    </row>
    <row r="962" spans="1:104" s="1" customFormat="1" hidden="1">
      <c r="A962" s="270">
        <v>45521</v>
      </c>
      <c r="B962" s="380"/>
      <c r="C962" s="381"/>
      <c r="D962" s="382"/>
      <c r="E962" s="382"/>
      <c r="F962" s="382"/>
      <c r="G962" s="312"/>
      <c r="H962" s="308"/>
      <c r="I962" s="308"/>
      <c r="J962" s="308"/>
      <c r="K962" s="308"/>
      <c r="L962" s="308"/>
      <c r="M962" s="371"/>
      <c r="N962" s="371"/>
      <c r="O962" s="312"/>
      <c r="P962" s="383"/>
      <c r="Q962" s="369">
        <v>0</v>
      </c>
      <c r="R962" s="312"/>
      <c r="S962" s="370">
        <v>2.8724174631309505</v>
      </c>
      <c r="T962" s="370">
        <v>3.4887319999999997</v>
      </c>
      <c r="U962" s="370"/>
      <c r="V962" s="312">
        <f>_xll.SRS1Splines.Functions25.Linear_Interp(V_NK3!$P$8:$P$32,V_NK3!$R$8:$R$32,AC962)</f>
        <v>164.08980187999899</v>
      </c>
      <c r="W962" s="312">
        <f>(V962/V_NK3!$R$28)*100</f>
        <v>30.266654636476009</v>
      </c>
      <c r="X962" s="308">
        <f>V962-V_NK3!$R$8</f>
        <v>107.51114987999898</v>
      </c>
      <c r="Y962" s="308">
        <f>IFERROR((V962 - V_NK3!$V$10) / (V_NK3!$V$9- V_NK3!$V$10) * 100, 0)</f>
        <v>22.141294787404917</v>
      </c>
      <c r="Z962" s="308">
        <v>541.79999999999995</v>
      </c>
      <c r="AA962" s="308">
        <v>521</v>
      </c>
      <c r="AB962" s="312">
        <v>529.37</v>
      </c>
      <c r="AC962" s="371">
        <v>528.16</v>
      </c>
      <c r="AD962" s="308">
        <v>0.72</v>
      </c>
      <c r="AE962" s="372">
        <v>0.75841999999999998</v>
      </c>
      <c r="AF962" s="373">
        <v>0.6</v>
      </c>
      <c r="AG962" s="312"/>
      <c r="AH962" s="370">
        <v>4.4957965142856127</v>
      </c>
      <c r="AI962" s="370">
        <v>5.7183840000000004</v>
      </c>
      <c r="AJ962" s="370"/>
      <c r="AK962" s="312">
        <f>_xll.SRS1Splines.Functions25.Linear_Interp(V_NK2!$R$10:$R$21,V_NK2!$T$10:$T$21,AR962)</f>
        <v>60.041714285743701</v>
      </c>
      <c r="AL962" s="312">
        <f>(AK962/V_NK2!$T$18)*100</f>
        <v>84.092036814767084</v>
      </c>
      <c r="AM962" s="308">
        <f>AK962-V_NK2!$T$11</f>
        <v>19.221714285715905</v>
      </c>
      <c r="AN962" s="308">
        <f>IFERROR((AK962 - V_NK2!$X$12) / (V_NK2!$X$11- V_NK2!$X$12) * 100, 0)</f>
        <v>62.857142857151239</v>
      </c>
      <c r="AO962" s="308">
        <v>427</v>
      </c>
      <c r="AP962" s="308">
        <v>420</v>
      </c>
      <c r="AQ962" s="308">
        <v>425.03</v>
      </c>
      <c r="AR962" s="371">
        <v>424.4</v>
      </c>
      <c r="AS962" s="312">
        <v>1.0549999999999999</v>
      </c>
      <c r="AT962" s="372">
        <v>1.32</v>
      </c>
      <c r="AU962" s="369"/>
      <c r="AV962" s="312"/>
      <c r="AW962" s="370">
        <v>21.357367419999999</v>
      </c>
      <c r="AX962" s="370">
        <v>22.169867419999999</v>
      </c>
      <c r="AY962" s="370"/>
      <c r="AZ962" s="312">
        <f>_xll.SRS1Splines.Functions25.Linear_Interp(V_NNG3A!$H$4:$H$12,V_NNG3A!$I$4:$I$12,BF962)</f>
        <v>12.886699999999999</v>
      </c>
      <c r="BA962" s="312">
        <f>(AZ962/V_NNG3A!$I$8)*100</f>
        <v>93.044765342960289</v>
      </c>
      <c r="BB962" s="308">
        <f>_xll.SRS1Splines.Functions25.Linear_Interp(V_NNG3A!$H$4:$H$12,V_NNG3A!$J$4:$J$12,BF962)</f>
        <v>1.89911379310355</v>
      </c>
      <c r="BC962" s="308">
        <f>IFERROR((AZ962-V_NNG3A!$J$20) / (V_NNG3A!$J$19-V_NNG3A!$J$20) * 100, 0)</f>
        <v>66.346584748826032</v>
      </c>
      <c r="BD962" s="308">
        <v>1050</v>
      </c>
      <c r="BE962" s="308">
        <v>1047</v>
      </c>
      <c r="BF962" s="374">
        <v>1049.22</v>
      </c>
      <c r="BG962" s="312">
        <v>0.38591999999999999</v>
      </c>
      <c r="BH962" s="372">
        <v>0.66412000000000004</v>
      </c>
      <c r="BI962" s="369"/>
      <c r="BJ962" s="312"/>
      <c r="BK962" s="370">
        <v>5.1069921493598907</v>
      </c>
      <c r="BL962" s="370">
        <v>2.1121051493598899</v>
      </c>
      <c r="BM962" s="370">
        <f t="shared" si="11"/>
        <v>2.9948870000000007</v>
      </c>
      <c r="BN962" s="312">
        <f>_xll.SRS1Splines.Functions25.Linear_Interp(V_XNN1!$K$3:$K$8,V_XNN1!$L$3:$L$8,BT962)</f>
        <v>0.22568160000000001</v>
      </c>
      <c r="BO962" s="312">
        <f>(BN962/V_XNN1!$L$7)*100</f>
        <v>107.46742857142857</v>
      </c>
      <c r="BP962" s="312">
        <f>_xll.SRS1Splines.Functions25.Linear_Interp(V_XNN1!$K$3:$K$8,V_XNN1!$M$3:$M$8,BT962)</f>
        <v>6.9681599999999899E-2</v>
      </c>
      <c r="BQ962" s="308">
        <f>IFERROR((BN962 - V_XNN1!$M$16) / (V_XNN1!$M$15- V_XNN1!$M$16) * 100, 0)</f>
        <v>120.95821727019502</v>
      </c>
      <c r="BR962" s="308">
        <v>252</v>
      </c>
      <c r="BS962" s="308">
        <v>249</v>
      </c>
      <c r="BT962" s="374">
        <v>252.88</v>
      </c>
      <c r="BU962" s="312">
        <v>0.32903225806451597</v>
      </c>
      <c r="BV962" s="372">
        <v>0.34370600000000001</v>
      </c>
      <c r="BW962" s="369"/>
      <c r="BX962" s="312"/>
      <c r="BY962" s="370"/>
      <c r="BZ962" s="370"/>
      <c r="CA962" s="370"/>
      <c r="CB962" s="312"/>
      <c r="CC962" s="312"/>
      <c r="CD962" s="308"/>
      <c r="CE962" s="312"/>
      <c r="CF962" s="312"/>
      <c r="CG962" s="312"/>
      <c r="CH962" s="312"/>
      <c r="CI962" s="384"/>
      <c r="CJ962" s="312"/>
      <c r="CK962" s="372"/>
      <c r="CL962" s="369"/>
      <c r="CM962" s="312"/>
      <c r="CN962" s="370"/>
      <c r="CO962" s="370"/>
      <c r="CP962" s="370"/>
      <c r="CQ962" s="312"/>
      <c r="CR962" s="312"/>
      <c r="CS962" s="308"/>
      <c r="CT962" s="312"/>
      <c r="CU962" s="312"/>
      <c r="CV962" s="312"/>
      <c r="CW962" s="312"/>
      <c r="CX962" s="384"/>
      <c r="CY962" s="312"/>
      <c r="CZ962" s="372"/>
    </row>
    <row r="963" spans="1:104" s="1" customFormat="1" hidden="1">
      <c r="A963" s="270">
        <v>45522</v>
      </c>
      <c r="B963" s="380"/>
      <c r="C963" s="381"/>
      <c r="D963" s="382"/>
      <c r="E963" s="382"/>
      <c r="F963" s="382"/>
      <c r="G963" s="312"/>
      <c r="H963" s="308"/>
      <c r="I963" s="308"/>
      <c r="J963" s="308"/>
      <c r="K963" s="308"/>
      <c r="L963" s="308"/>
      <c r="M963" s="371"/>
      <c r="N963" s="371"/>
      <c r="O963" s="312"/>
      <c r="P963" s="383"/>
      <c r="Q963" s="369">
        <v>0</v>
      </c>
      <c r="R963" s="312"/>
      <c r="S963" s="370">
        <v>2.491222</v>
      </c>
      <c r="T963" s="370">
        <v>2.491222</v>
      </c>
      <c r="U963" s="370"/>
      <c r="V963" s="312">
        <f>_xll.SRS1Splines.Functions25.Linear_Interp(V_NK3!$P$8:$P$32,V_NK3!$R$8:$R$32,AC963)</f>
        <v>164.08980187999899</v>
      </c>
      <c r="W963" s="312">
        <f>(V963/V_NK3!$R$28)*100</f>
        <v>30.266654636476009</v>
      </c>
      <c r="X963" s="308">
        <f>V963-V_NK3!$R$8</f>
        <v>107.51114987999898</v>
      </c>
      <c r="Y963" s="308">
        <f>IFERROR((V963 - V_NK3!$V$10) / (V_NK3!$V$9- V_NK3!$V$10) * 100, 0)</f>
        <v>22.141294787404917</v>
      </c>
      <c r="Z963" s="308">
        <v>541.79999999999995</v>
      </c>
      <c r="AA963" s="308">
        <v>521</v>
      </c>
      <c r="AB963" s="312">
        <v>529.5</v>
      </c>
      <c r="AC963" s="371">
        <v>528.16</v>
      </c>
      <c r="AD963" s="308">
        <v>0.72</v>
      </c>
      <c r="AE963" s="372">
        <v>0.54157</v>
      </c>
      <c r="AF963" s="373">
        <v>0</v>
      </c>
      <c r="AG963" s="312"/>
      <c r="AH963" s="370">
        <v>3.3649129428570754</v>
      </c>
      <c r="AI963" s="370">
        <v>3.7887780000000006</v>
      </c>
      <c r="AJ963" s="370"/>
      <c r="AK963" s="312">
        <f>_xll.SRS1Splines.Functions25.Linear_Interp(V_NK2!$R$10:$R$21,V_NK2!$T$10:$T$21,AR963)</f>
        <v>59.866971428600998</v>
      </c>
      <c r="AL963" s="312">
        <f>(AK963/V_NK2!$T$18)*100</f>
        <v>83.84729891960923</v>
      </c>
      <c r="AM963" s="308">
        <f>AK963-V_NK2!$T$11</f>
        <v>19.046971428573201</v>
      </c>
      <c r="AN963" s="308">
        <f>IFERROR((AK963 - V_NK2!$X$12) / (V_NK2!$X$11- V_NK2!$X$12) * 100, 0)</f>
        <v>62.285714285723138</v>
      </c>
      <c r="AO963" s="308">
        <v>427</v>
      </c>
      <c r="AP963" s="308">
        <v>420</v>
      </c>
      <c r="AQ963" s="308">
        <v>425.1</v>
      </c>
      <c r="AR963" s="371">
        <v>424.36</v>
      </c>
      <c r="AS963" s="312">
        <v>1.0549999999999999</v>
      </c>
      <c r="AT963" s="372">
        <v>0.88</v>
      </c>
      <c r="AU963" s="369"/>
      <c r="AV963" s="312"/>
      <c r="AW963" s="370">
        <v>13.46938941</v>
      </c>
      <c r="AX963" s="370">
        <v>14.492537560000001</v>
      </c>
      <c r="AY963" s="370"/>
      <c r="AZ963" s="312">
        <f>_xll.SRS1Splines.Functions25.Linear_Interp(V_NNG3A!$H$4:$H$12,V_NNG3A!$I$4:$I$12,BF963)</f>
        <v>12.4668000000001</v>
      </c>
      <c r="BA963" s="312">
        <f>(AZ963/V_NNG3A!$I$8)*100</f>
        <v>90.012996389892422</v>
      </c>
      <c r="BB963" s="308">
        <f>_xll.SRS1Splines.Functions25.Linear_Interp(V_NNG3A!$H$4:$H$12,V_NNG3A!$J$4:$J$12,BF963)</f>
        <v>1.47921379310365</v>
      </c>
      <c r="BC963" s="308">
        <f>IFERROR((AZ963-V_NNG3A!$J$20) / (V_NNG3A!$J$19-V_NNG3A!$J$20) * 100, 0)</f>
        <v>51.677147331651177</v>
      </c>
      <c r="BD963" s="308">
        <v>1050</v>
      </c>
      <c r="BE963" s="308">
        <v>1047</v>
      </c>
      <c r="BF963" s="374">
        <v>1048.8800000000001</v>
      </c>
      <c r="BG963" s="312">
        <v>0.38591999999999999</v>
      </c>
      <c r="BH963" s="372">
        <v>0.43204999999999999</v>
      </c>
      <c r="BI963" s="369"/>
      <c r="BJ963" s="312"/>
      <c r="BK963" s="370">
        <v>4.4490400369843499</v>
      </c>
      <c r="BL963" s="370">
        <v>2.1106180369843499</v>
      </c>
      <c r="BM963" s="370">
        <f t="shared" si="11"/>
        <v>2.338422</v>
      </c>
      <c r="BN963" s="312">
        <f>_xll.SRS1Splines.Functions25.Linear_Interp(V_XNN1!$K$3:$K$8,V_XNN1!$L$3:$L$8,BT963)</f>
        <v>0.22425600000000001</v>
      </c>
      <c r="BO963" s="312">
        <f>(BN963/V_XNN1!$L$7)*100</f>
        <v>106.78857142857143</v>
      </c>
      <c r="BP963" s="312">
        <f>_xll.SRS1Splines.Functions25.Linear_Interp(V_XNN1!$K$3:$K$8,V_XNN1!$M$3:$M$8,BT963)</f>
        <v>6.8256000000000205E-2</v>
      </c>
      <c r="BQ963" s="308">
        <f>IFERROR((BN963 - V_XNN1!$M$16) / (V_XNN1!$M$15- V_XNN1!$M$16) * 100, 0)</f>
        <v>116.54596100278556</v>
      </c>
      <c r="BR963" s="308">
        <v>252</v>
      </c>
      <c r="BS963" s="308">
        <v>249</v>
      </c>
      <c r="BT963" s="374">
        <v>252.8</v>
      </c>
      <c r="BU963" s="312">
        <v>0.32903225806451597</v>
      </c>
      <c r="BV963" s="372">
        <v>0.34346399999999999</v>
      </c>
      <c r="BW963" s="369"/>
      <c r="BX963" s="312"/>
      <c r="BY963" s="370"/>
      <c r="BZ963" s="370"/>
      <c r="CA963" s="370"/>
      <c r="CB963" s="312"/>
      <c r="CC963" s="312"/>
      <c r="CD963" s="308"/>
      <c r="CE963" s="312"/>
      <c r="CF963" s="312"/>
      <c r="CG963" s="312"/>
      <c r="CH963" s="312"/>
      <c r="CI963" s="384"/>
      <c r="CJ963" s="312"/>
      <c r="CK963" s="372"/>
      <c r="CL963" s="369"/>
      <c r="CM963" s="312"/>
      <c r="CN963" s="370"/>
      <c r="CO963" s="370"/>
      <c r="CP963" s="370"/>
      <c r="CQ963" s="312"/>
      <c r="CR963" s="312"/>
      <c r="CS963" s="308"/>
      <c r="CT963" s="312"/>
      <c r="CU963" s="312"/>
      <c r="CV963" s="312"/>
      <c r="CW963" s="312"/>
      <c r="CX963" s="384"/>
      <c r="CY963" s="312"/>
      <c r="CZ963" s="372"/>
    </row>
    <row r="964" spans="1:104" s="1" customFormat="1" hidden="1">
      <c r="A964" s="270">
        <v>45523</v>
      </c>
      <c r="B964" s="380"/>
      <c r="C964" s="381"/>
      <c r="D964" s="382"/>
      <c r="E964" s="382"/>
      <c r="F964" s="382"/>
      <c r="G964" s="312"/>
      <c r="H964" s="308"/>
      <c r="I964" s="308"/>
      <c r="J964" s="308"/>
      <c r="K964" s="308"/>
      <c r="L964" s="308"/>
      <c r="M964" s="371"/>
      <c r="N964" s="371"/>
      <c r="O964" s="312"/>
      <c r="P964" s="383"/>
      <c r="Q964" s="369">
        <v>2.8</v>
      </c>
      <c r="R964" s="312"/>
      <c r="S964" s="370">
        <v>0.73908985618209744</v>
      </c>
      <c r="T964" s="370">
        <v>5.3924879999999993</v>
      </c>
      <c r="U964" s="370"/>
      <c r="V964" s="312">
        <f>_xll.SRS1Splines.Functions25.Linear_Interp(V_NK3!$P$8:$P$32,V_NK3!$R$8:$R$32,AC964)</f>
        <v>159.43640373999901</v>
      </c>
      <c r="W964" s="312">
        <f>(V964/V_NK3!$R$28)*100</f>
        <v>29.408327106210603</v>
      </c>
      <c r="X964" s="308">
        <f>V964-V_NK3!$R$8</f>
        <v>102.857751739999</v>
      </c>
      <c r="Y964" s="308">
        <f>IFERROR((V964 - V_NK3!$V$10) / (V_NK3!$V$9- V_NK3!$V$10) * 100, 0)</f>
        <v>21.182954558545834</v>
      </c>
      <c r="Z964" s="308">
        <v>541.79999999999995</v>
      </c>
      <c r="AA964" s="308">
        <v>521</v>
      </c>
      <c r="AB964" s="312">
        <v>528.37</v>
      </c>
      <c r="AC964" s="371">
        <v>527.92999999999995</v>
      </c>
      <c r="AD964" s="308">
        <v>0.72</v>
      </c>
      <c r="AE964" s="372">
        <v>1.17228</v>
      </c>
      <c r="AF964" s="373">
        <v>12</v>
      </c>
      <c r="AG964" s="312"/>
      <c r="AH964" s="370">
        <v>5.5742806285714632</v>
      </c>
      <c r="AI964" s="370">
        <v>5.7203580000000001</v>
      </c>
      <c r="AJ964" s="370"/>
      <c r="AK964" s="312">
        <f>_xll.SRS1Splines.Functions25.Linear_Interp(V_NK2!$R$10:$R$21,V_NK2!$T$10:$T$21,AR964)</f>
        <v>60.260142857172298</v>
      </c>
      <c r="AL964" s="312">
        <f>(AK964/V_NK2!$T$18)*100</f>
        <v>84.397959183714704</v>
      </c>
      <c r="AM964" s="308">
        <f>AK964-V_NK2!$T$11</f>
        <v>19.440142857144501</v>
      </c>
      <c r="AN964" s="308">
        <f>IFERROR((AK964 - V_NK2!$X$12) / (V_NK2!$X$11- V_NK2!$X$12) * 100, 0)</f>
        <v>63.571428571437075</v>
      </c>
      <c r="AO964" s="308">
        <v>427</v>
      </c>
      <c r="AP964" s="308">
        <v>420</v>
      </c>
      <c r="AQ964" s="308">
        <v>424.46</v>
      </c>
      <c r="AR964" s="371">
        <v>424.45</v>
      </c>
      <c r="AS964" s="312">
        <v>1.0549999999999999</v>
      </c>
      <c r="AT964" s="372">
        <v>1.32</v>
      </c>
      <c r="AU964" s="369"/>
      <c r="AV964" s="312"/>
      <c r="AW964" s="370">
        <v>10.066728960000001</v>
      </c>
      <c r="AX964" s="370">
        <v>10.93941414</v>
      </c>
      <c r="AY964" s="370"/>
      <c r="AZ964" s="312">
        <f>_xll.SRS1Splines.Functions25.Linear_Interp(V_NNG3A!$H$4:$H$12,V_NNG3A!$I$4:$I$12,BF964)</f>
        <v>12.1086499999999</v>
      </c>
      <c r="BA964" s="312">
        <f>(AZ964/V_NNG3A!$I$8)*100</f>
        <v>87.427075812273642</v>
      </c>
      <c r="BB964" s="308">
        <f>_xll.SRS1Splines.Functions25.Linear_Interp(V_NNG3A!$H$4:$H$12,V_NNG3A!$J$4:$J$12,BF964)</f>
        <v>1.12106379310341</v>
      </c>
      <c r="BC964" s="308">
        <f>IFERROR((AZ964-V_NNG3A!$J$20) / (V_NNG3A!$J$19-V_NNG3A!$J$20) * 100, 0)</f>
        <v>39.164980122874354</v>
      </c>
      <c r="BD964" s="308">
        <v>1050</v>
      </c>
      <c r="BE964" s="308">
        <v>1047</v>
      </c>
      <c r="BF964" s="374">
        <v>1048.5899999999999</v>
      </c>
      <c r="BG964" s="312">
        <v>0.38591999999999999</v>
      </c>
      <c r="BH964" s="372">
        <v>0.32691999999999999</v>
      </c>
      <c r="BI964" s="369"/>
      <c r="BJ964" s="312"/>
      <c r="BK964" s="370">
        <v>5.5868148776671402</v>
      </c>
      <c r="BL964" s="370">
        <v>2.1133218776671403</v>
      </c>
      <c r="BM964" s="370">
        <f t="shared" si="11"/>
        <v>3.4734929999999999</v>
      </c>
      <c r="BN964" s="312">
        <f>_xll.SRS1Splines.Functions25.Linear_Interp(V_XNN1!$K$3:$K$8,V_XNN1!$L$3:$L$8,BT964)</f>
        <v>0.22407779999999999</v>
      </c>
      <c r="BO964" s="312">
        <f>(BN964/V_XNN1!$L$7)*100</f>
        <v>106.70371428571428</v>
      </c>
      <c r="BP964" s="312">
        <f>_xll.SRS1Splines.Functions25.Linear_Interp(V_XNN1!$K$3:$K$8,V_XNN1!$M$3:$M$8,BT964)</f>
        <v>6.8077799999999897E-2</v>
      </c>
      <c r="BQ964" s="308">
        <f>IFERROR((BN964 - V_XNN1!$M$16) / (V_XNN1!$M$15- V_XNN1!$M$16) * 100, 0)</f>
        <v>115.99442896935932</v>
      </c>
      <c r="BR964" s="308">
        <v>252</v>
      </c>
      <c r="BS964" s="308">
        <v>249</v>
      </c>
      <c r="BT964" s="374">
        <v>252.79</v>
      </c>
      <c r="BU964" s="312">
        <v>0.32903225806451597</v>
      </c>
      <c r="BV964" s="372">
        <v>0.34390399999999999</v>
      </c>
      <c r="BW964" s="369"/>
      <c r="BX964" s="312"/>
      <c r="BY964" s="370"/>
      <c r="BZ964" s="370"/>
      <c r="CA964" s="370"/>
      <c r="CB964" s="312"/>
      <c r="CC964" s="312"/>
      <c r="CD964" s="308"/>
      <c r="CE964" s="312"/>
      <c r="CF964" s="312"/>
      <c r="CG964" s="312"/>
      <c r="CH964" s="312"/>
      <c r="CI964" s="384"/>
      <c r="CJ964" s="312"/>
      <c r="CK964" s="372"/>
      <c r="CL964" s="369"/>
      <c r="CM964" s="312"/>
      <c r="CN964" s="370"/>
      <c r="CO964" s="370"/>
      <c r="CP964" s="370"/>
      <c r="CQ964" s="312"/>
      <c r="CR964" s="312"/>
      <c r="CS964" s="308"/>
      <c r="CT964" s="312"/>
      <c r="CU964" s="312"/>
      <c r="CV964" s="312"/>
      <c r="CW964" s="312"/>
      <c r="CX964" s="384"/>
      <c r="CY964" s="312"/>
      <c r="CZ964" s="372"/>
    </row>
    <row r="965" spans="1:104" s="1" customFormat="1" hidden="1">
      <c r="A965" s="270">
        <v>45524</v>
      </c>
      <c r="B965" s="380"/>
      <c r="C965" s="381"/>
      <c r="D965" s="382"/>
      <c r="E965" s="382"/>
      <c r="F965" s="382"/>
      <c r="G965" s="312"/>
      <c r="H965" s="308"/>
      <c r="I965" s="308"/>
      <c r="J965" s="308"/>
      <c r="K965" s="308"/>
      <c r="L965" s="308"/>
      <c r="M965" s="371"/>
      <c r="N965" s="371"/>
      <c r="O965" s="312"/>
      <c r="P965" s="383"/>
      <c r="Q965" s="369">
        <v>25.398630090000001</v>
      </c>
      <c r="R965" s="312"/>
      <c r="S965" s="370">
        <v>1.3657447072696687</v>
      </c>
      <c r="T965" s="370">
        <v>4.8793119999999996</v>
      </c>
      <c r="U965" s="370"/>
      <c r="V965" s="312">
        <f>_xll.SRS1Splines.Functions25.Linear_Interp(V_NK3!$P$8:$P$32,V_NK3!$R$8:$R$32,AC965)</f>
        <v>155.92283649999999</v>
      </c>
      <c r="W965" s="312">
        <f>(V965/V_NK3!$R$28)*100</f>
        <v>28.760243404623481</v>
      </c>
      <c r="X965" s="308">
        <f>V965-V_NK3!$R$8</f>
        <v>99.344184499999983</v>
      </c>
      <c r="Y965" s="308">
        <f>IFERROR((V965 - V_NK3!$V$10) / (V_NK3!$V$9- V_NK3!$V$10) * 100, 0)</f>
        <v>20.459355861080319</v>
      </c>
      <c r="Z965" s="308">
        <v>541.79999999999995</v>
      </c>
      <c r="AA965" s="308">
        <v>521</v>
      </c>
      <c r="AB965" s="312">
        <v>528.28</v>
      </c>
      <c r="AC965" s="371">
        <v>527.75</v>
      </c>
      <c r="AD965" s="308">
        <v>0.72</v>
      </c>
      <c r="AE965" s="372">
        <v>1.0607200000000001</v>
      </c>
      <c r="AF965" s="373">
        <v>1.4</v>
      </c>
      <c r="AG965" s="312"/>
      <c r="AH965" s="370">
        <v>5.3326539428573128</v>
      </c>
      <c r="AI965" s="370">
        <v>5.3837279999999996</v>
      </c>
      <c r="AJ965" s="370"/>
      <c r="AK965" s="312">
        <f>_xll.SRS1Splines.Functions25.Linear_Interp(V_NK2!$R$10:$R$21,V_NK2!$T$10:$T$21,AR965)</f>
        <v>60.697000000029597</v>
      </c>
      <c r="AL965" s="312">
        <f>(AK965/V_NK2!$T$18)*100</f>
        <v>85.009803921610072</v>
      </c>
      <c r="AM965" s="308">
        <f>AK965-V_NK2!$T$11</f>
        <v>19.8770000000018</v>
      </c>
      <c r="AN965" s="308">
        <f>IFERROR((AK965 - V_NK2!$X$12) / (V_NK2!$X$11- V_NK2!$X$12) * 100, 0)</f>
        <v>65.000000000009067</v>
      </c>
      <c r="AO965" s="308">
        <v>427</v>
      </c>
      <c r="AP965" s="308">
        <v>420</v>
      </c>
      <c r="AQ965" s="308">
        <v>424.6</v>
      </c>
      <c r="AR965" s="371">
        <v>424.55</v>
      </c>
      <c r="AS965" s="312">
        <v>1.0549999999999999</v>
      </c>
      <c r="AT965" s="372">
        <v>1.25</v>
      </c>
      <c r="AU965" s="369"/>
      <c r="AV965" s="312"/>
      <c r="AW965" s="370">
        <v>18.486452440000001</v>
      </c>
      <c r="AX965" s="370">
        <v>12.49802652</v>
      </c>
      <c r="AY965" s="370"/>
      <c r="AZ965" s="312">
        <f>_xll.SRS1Splines.Functions25.Linear_Interp(V_NNG3A!$H$4:$H$12,V_NNG3A!$I$4:$I$12,BF965)</f>
        <v>14.0008000000004</v>
      </c>
      <c r="BA965" s="312">
        <f>(AZ965/V_NNG3A!$I$8)*100</f>
        <v>101.08880866426281</v>
      </c>
      <c r="BB965" s="308">
        <f>_xll.SRS1Splines.Functions25.Linear_Interp(V_NNG3A!$H$4:$H$12,V_NNG3A!$J$4:$J$12,BF965)</f>
        <v>3.0132137931038798</v>
      </c>
      <c r="BC965" s="308">
        <f>IFERROR((AZ965-V_NNG3A!$J$20) / (V_NNG3A!$J$19-V_NNG3A!$J$20) * 100, 0)</f>
        <v>105.26828093002231</v>
      </c>
      <c r="BD965" s="308">
        <v>1050</v>
      </c>
      <c r="BE965" s="308">
        <v>1047</v>
      </c>
      <c r="BF965" s="374">
        <v>1050.58</v>
      </c>
      <c r="BG965" s="312">
        <v>0.38591999999999999</v>
      </c>
      <c r="BH965" s="372">
        <v>0.38650000000000001</v>
      </c>
      <c r="BI965" s="369"/>
      <c r="BJ965" s="312"/>
      <c r="BK965" s="370">
        <v>5.8556735476529198</v>
      </c>
      <c r="BL965" s="370">
        <v>2.1053455476529197</v>
      </c>
      <c r="BM965" s="370">
        <f t="shared" si="11"/>
        <v>3.7503280000000001</v>
      </c>
      <c r="BN965" s="312">
        <f>_xll.SRS1Splines.Functions25.Linear_Interp(V_XNN1!$K$3:$K$8,V_XNN1!$L$3:$L$8,BT965)</f>
        <v>0.22764180000000001</v>
      </c>
      <c r="BO965" s="312">
        <f>(BN965/V_XNN1!$L$7)*100</f>
        <v>108.40085714285715</v>
      </c>
      <c r="BP965" s="312">
        <f>_xll.SRS1Splines.Functions25.Linear_Interp(V_XNN1!$K$3:$K$8,V_XNN1!$M$3:$M$8,BT965)</f>
        <v>7.16418000000002E-2</v>
      </c>
      <c r="BQ965" s="308">
        <f>IFERROR((BN965 - V_XNN1!$M$16) / (V_XNN1!$M$15- V_XNN1!$M$16) * 100, 0)</f>
        <v>127.02506963788305</v>
      </c>
      <c r="BR965" s="308">
        <v>252</v>
      </c>
      <c r="BS965" s="308">
        <v>249</v>
      </c>
      <c r="BT965" s="374">
        <v>252.99</v>
      </c>
      <c r="BU965" s="312">
        <v>0.32903225806451597</v>
      </c>
      <c r="BV965" s="372">
        <v>0.34260600000000002</v>
      </c>
      <c r="BW965" s="369"/>
      <c r="BX965" s="312"/>
      <c r="BY965" s="370"/>
      <c r="BZ965" s="370"/>
      <c r="CA965" s="370"/>
      <c r="CB965" s="312"/>
      <c r="CC965" s="312"/>
      <c r="CD965" s="308"/>
      <c r="CE965" s="312"/>
      <c r="CF965" s="312"/>
      <c r="CG965" s="312"/>
      <c r="CH965" s="312"/>
      <c r="CI965" s="384"/>
      <c r="CJ965" s="312"/>
      <c r="CK965" s="372"/>
      <c r="CL965" s="369"/>
      <c r="CM965" s="312"/>
      <c r="CN965" s="370"/>
      <c r="CO965" s="370"/>
      <c r="CP965" s="370"/>
      <c r="CQ965" s="312"/>
      <c r="CR965" s="312"/>
      <c r="CS965" s="308"/>
      <c r="CT965" s="312"/>
      <c r="CU965" s="312"/>
      <c r="CV965" s="312"/>
      <c r="CW965" s="312"/>
      <c r="CX965" s="384"/>
      <c r="CY965" s="312"/>
      <c r="CZ965" s="372"/>
    </row>
    <row r="966" spans="1:104" s="1" customFormat="1" hidden="1">
      <c r="A966" s="270">
        <v>45525</v>
      </c>
      <c r="B966" s="380"/>
      <c r="C966" s="381"/>
      <c r="D966" s="382"/>
      <c r="E966" s="382"/>
      <c r="F966" s="382"/>
      <c r="G966" s="312"/>
      <c r="H966" s="308"/>
      <c r="I966" s="308"/>
      <c r="J966" s="308"/>
      <c r="K966" s="308"/>
      <c r="L966" s="308"/>
      <c r="M966" s="371"/>
      <c r="N966" s="371"/>
      <c r="O966" s="312"/>
      <c r="P966" s="383"/>
      <c r="Q966" s="369">
        <v>1</v>
      </c>
      <c r="R966" s="312"/>
      <c r="S966" s="370">
        <v>1.6655703536338806</v>
      </c>
      <c r="T966" s="370">
        <v>3.4223539999999999</v>
      </c>
      <c r="U966" s="370"/>
      <c r="V966" s="312">
        <f>_xll.SRS1Splines.Functions25.Linear_Interp(V_NK3!$P$8:$P$32,V_NK3!$R$8:$R$32,AC966)</f>
        <v>154.166052879999</v>
      </c>
      <c r="W966" s="312">
        <f>(V966/V_NK3!$R$28)*100</f>
        <v>28.436201553829655</v>
      </c>
      <c r="X966" s="308">
        <f>V966-V_NK3!$R$8</f>
        <v>97.587400879998995</v>
      </c>
      <c r="Y966" s="308">
        <f>IFERROR((V966 - V_NK3!$V$10) / (V_NK3!$V$9- V_NK3!$V$10) * 100, 0)</f>
        <v>20.097556512347261</v>
      </c>
      <c r="Z966" s="308">
        <v>541.79999999999995</v>
      </c>
      <c r="AA966" s="308">
        <v>521</v>
      </c>
      <c r="AB966" s="312">
        <v>528.20000000000005</v>
      </c>
      <c r="AC966" s="371">
        <v>527.66</v>
      </c>
      <c r="AD966" s="308">
        <v>0.72</v>
      </c>
      <c r="AE966" s="372">
        <v>0.74399000000000004</v>
      </c>
      <c r="AF966" s="373">
        <v>1.2</v>
      </c>
      <c r="AG966" s="312"/>
      <c r="AH966" s="370">
        <v>4.3751091714282984</v>
      </c>
      <c r="AI966" s="370">
        <v>4.804716</v>
      </c>
      <c r="AJ966" s="370"/>
      <c r="AK966" s="312">
        <f>_xll.SRS1Splines.Functions25.Linear_Interp(V_NK2!$R$10:$R$21,V_NK2!$T$10:$T$21,AR966)</f>
        <v>60.609628571458003</v>
      </c>
      <c r="AL966" s="312">
        <f>(AK966/V_NK2!$T$18)*100</f>
        <v>84.887434974030811</v>
      </c>
      <c r="AM966" s="308">
        <f>AK966-V_NK2!$T$11</f>
        <v>19.789628571430207</v>
      </c>
      <c r="AN966" s="308">
        <f>IFERROR((AK966 - V_NK2!$X$12) / (V_NK2!$X$11- V_NK2!$X$12) * 100, 0)</f>
        <v>64.714285714294235</v>
      </c>
      <c r="AO966" s="308">
        <v>427</v>
      </c>
      <c r="AP966" s="308">
        <v>420</v>
      </c>
      <c r="AQ966" s="308">
        <v>424.75</v>
      </c>
      <c r="AR966" s="371">
        <v>424.53</v>
      </c>
      <c r="AS966" s="312">
        <v>1.0549999999999999</v>
      </c>
      <c r="AT966" s="372">
        <v>1.1100000000000001</v>
      </c>
      <c r="AU966" s="369"/>
      <c r="AV966" s="312"/>
      <c r="AW966" s="370">
        <v>23.412153279999998</v>
      </c>
      <c r="AX966" s="370">
        <v>26.751914769999999</v>
      </c>
      <c r="AY966" s="370"/>
      <c r="AZ966" s="312">
        <f>_xll.SRS1Splines.Functions25.Linear_Interp(V_NNG3A!$H$4:$H$12,V_NNG3A!$I$4:$I$12,BF966)</f>
        <v>13.195449999999999</v>
      </c>
      <c r="BA966" s="312">
        <f>(AZ966/V_NNG3A!$I$8)*100</f>
        <v>95.274007220216603</v>
      </c>
      <c r="BB966" s="308">
        <f>_xll.SRS1Splines.Functions25.Linear_Interp(V_NNG3A!$H$4:$H$12,V_NNG3A!$J$4:$J$12,BF966)</f>
        <v>2.2078637931035399</v>
      </c>
      <c r="BC966" s="308">
        <f>IFERROR((AZ966-V_NNG3A!$J$20) / (V_NNG3A!$J$19-V_NNG3A!$J$20) * 100, 0)</f>
        <v>77.132935790868956</v>
      </c>
      <c r="BD966" s="308">
        <v>1050</v>
      </c>
      <c r="BE966" s="308">
        <v>1047</v>
      </c>
      <c r="BF966" s="374">
        <v>1049.47</v>
      </c>
      <c r="BG966" s="312">
        <v>0.93600000000000005</v>
      </c>
      <c r="BH966" s="372">
        <v>0.79335</v>
      </c>
      <c r="BI966" s="369"/>
      <c r="BJ966" s="312"/>
      <c r="BK966" s="370">
        <v>4.77868128307255</v>
      </c>
      <c r="BL966" s="370">
        <v>2.10304728307255</v>
      </c>
      <c r="BM966" s="370">
        <f t="shared" si="11"/>
        <v>2.6756340000000001</v>
      </c>
      <c r="BN966" s="312">
        <f>_xll.SRS1Splines.Functions25.Linear_Interp(V_XNN1!$K$3:$K$8,V_XNN1!$L$3:$L$8,BT966)</f>
        <v>0.22514700000000001</v>
      </c>
      <c r="BO966" s="312">
        <f>(BN966/V_XNN1!$L$7)*100</f>
        <v>107.21285714285716</v>
      </c>
      <c r="BP966" s="312">
        <f>_xll.SRS1Splines.Functions25.Linear_Interp(V_XNN1!$K$3:$K$8,V_XNN1!$M$3:$M$8,BT966)</f>
        <v>6.9146999999999903E-2</v>
      </c>
      <c r="BQ966" s="308">
        <f>IFERROR((BN966 - V_XNN1!$M$16) / (V_XNN1!$M$15- V_XNN1!$M$16) * 100, 0)</f>
        <v>119.30362116991648</v>
      </c>
      <c r="BR966" s="308">
        <v>252</v>
      </c>
      <c r="BS966" s="308">
        <v>249</v>
      </c>
      <c r="BT966" s="374">
        <v>252.85</v>
      </c>
      <c r="BU966" s="312">
        <v>0.32903225806451597</v>
      </c>
      <c r="BV966" s="372">
        <v>0.34223200000000004</v>
      </c>
      <c r="BW966" s="369"/>
      <c r="BX966" s="312"/>
      <c r="BY966" s="370"/>
      <c r="BZ966" s="370"/>
      <c r="CA966" s="370"/>
      <c r="CB966" s="312"/>
      <c r="CC966" s="312"/>
      <c r="CD966" s="308"/>
      <c r="CE966" s="312"/>
      <c r="CF966" s="312"/>
      <c r="CG966" s="312"/>
      <c r="CH966" s="312"/>
      <c r="CI966" s="384"/>
      <c r="CJ966" s="312"/>
      <c r="CK966" s="372"/>
      <c r="CL966" s="369"/>
      <c r="CM966" s="312"/>
      <c r="CN966" s="370"/>
      <c r="CO966" s="370"/>
      <c r="CP966" s="370"/>
      <c r="CQ966" s="312"/>
      <c r="CR966" s="312"/>
      <c r="CS966" s="308"/>
      <c r="CT966" s="312"/>
      <c r="CU966" s="312"/>
      <c r="CV966" s="312"/>
      <c r="CW966" s="312"/>
      <c r="CX966" s="384"/>
      <c r="CY966" s="312"/>
      <c r="CZ966" s="372"/>
    </row>
    <row r="967" spans="1:104" s="1" customFormat="1" hidden="1">
      <c r="A967" s="270">
        <v>45526</v>
      </c>
      <c r="B967" s="380"/>
      <c r="C967" s="381"/>
      <c r="D967" s="382"/>
      <c r="E967" s="382"/>
      <c r="F967" s="382"/>
      <c r="G967" s="312"/>
      <c r="H967" s="308"/>
      <c r="I967" s="308"/>
      <c r="J967" s="308"/>
      <c r="K967" s="308"/>
      <c r="L967" s="308"/>
      <c r="M967" s="371"/>
      <c r="N967" s="371"/>
      <c r="O967" s="312"/>
      <c r="P967" s="383"/>
      <c r="Q967" s="369">
        <v>4</v>
      </c>
      <c r="R967" s="312"/>
      <c r="S967" s="370">
        <v>2.0045734512119293</v>
      </c>
      <c r="T967" s="370">
        <v>2.5901679999999998</v>
      </c>
      <c r="U967" s="370"/>
      <c r="V967" s="312">
        <f>_xll.SRS1Splines.Functions25.Linear_Interp(V_NK3!$P$8:$P$32,V_NK3!$R$8:$R$32,AC967)</f>
        <v>153.58045834000001</v>
      </c>
      <c r="W967" s="312">
        <f>(V967/V_NK3!$R$28)*100</f>
        <v>28.328187603565286</v>
      </c>
      <c r="X967" s="308">
        <f>V967-V_NK3!$R$8</f>
        <v>97.001806340000002</v>
      </c>
      <c r="Y967" s="308">
        <f>IFERROR((V967 - V_NK3!$V$10) / (V_NK3!$V$9- V_NK3!$V$10) * 100, 0)</f>
        <v>19.976956729436512</v>
      </c>
      <c r="Z967" s="308">
        <v>541.79999999999995</v>
      </c>
      <c r="AA967" s="308">
        <v>521</v>
      </c>
      <c r="AB967" s="312">
        <v>528.12</v>
      </c>
      <c r="AC967" s="371">
        <v>527.63</v>
      </c>
      <c r="AD967" s="308">
        <v>0.72</v>
      </c>
      <c r="AE967" s="372">
        <v>0.56308000000000002</v>
      </c>
      <c r="AF967" s="373">
        <v>15.4</v>
      </c>
      <c r="AG967" s="312"/>
      <c r="AH967" s="370">
        <v>3.2109926285717014</v>
      </c>
      <c r="AI967" s="370">
        <v>3.382638</v>
      </c>
      <c r="AJ967" s="370"/>
      <c r="AK967" s="312">
        <f>_xll.SRS1Splines.Functions25.Linear_Interp(V_NK2!$R$10:$R$21,V_NK2!$T$10:$T$21,AR967)</f>
        <v>60.697000000029597</v>
      </c>
      <c r="AL967" s="312">
        <f>(AK967/V_NK2!$T$18)*100</f>
        <v>85.009803921610072</v>
      </c>
      <c r="AM967" s="308">
        <f>AK967-V_NK2!$T$11</f>
        <v>19.8770000000018</v>
      </c>
      <c r="AN967" s="308">
        <f>IFERROR((AK967 - V_NK2!$X$12) / (V_NK2!$X$11- V_NK2!$X$12) * 100, 0)</f>
        <v>65.000000000009067</v>
      </c>
      <c r="AO967" s="308">
        <v>427</v>
      </c>
      <c r="AP967" s="308">
        <v>420</v>
      </c>
      <c r="AQ967" s="308">
        <v>424.92</v>
      </c>
      <c r="AR967" s="371">
        <v>424.55</v>
      </c>
      <c r="AS967" s="312">
        <v>1.0549999999999999</v>
      </c>
      <c r="AT967" s="372">
        <v>0.78</v>
      </c>
      <c r="AU967" s="369"/>
      <c r="AV967" s="312"/>
      <c r="AW967" s="370">
        <v>12.908509049999999</v>
      </c>
      <c r="AX967" s="370">
        <v>14.56360164</v>
      </c>
      <c r="AY967" s="370"/>
      <c r="AZ967" s="312">
        <f>_xll.SRS1Splines.Functions25.Linear_Interp(V_NNG3A!$H$4:$H$12,V_NNG3A!$I$4:$I$12,BF967)</f>
        <v>12.516200000000101</v>
      </c>
      <c r="BA967" s="312">
        <f>(AZ967/V_NNG3A!$I$8)*100</f>
        <v>90.369675090253438</v>
      </c>
      <c r="BB967" s="308">
        <f>_xll.SRS1Splines.Functions25.Linear_Interp(V_NNG3A!$H$4:$H$12,V_NNG3A!$J$4:$J$12,BF967)</f>
        <v>1.5286137931036099</v>
      </c>
      <c r="BC967" s="308">
        <f>IFERROR((AZ967-V_NNG3A!$J$20) / (V_NNG3A!$J$19-V_NNG3A!$J$20) * 100, 0)</f>
        <v>53.402963498378057</v>
      </c>
      <c r="BD967" s="308">
        <v>1050</v>
      </c>
      <c r="BE967" s="308">
        <v>1047</v>
      </c>
      <c r="BF967" s="374">
        <v>1048.92</v>
      </c>
      <c r="BG967" s="312">
        <v>0.93600000000000005</v>
      </c>
      <c r="BH967" s="372">
        <v>0.43924000000000002</v>
      </c>
      <c r="BI967" s="369"/>
      <c r="BJ967" s="312"/>
      <c r="BK967" s="370">
        <v>4.0011619246088204</v>
      </c>
      <c r="BL967" s="370">
        <v>2.1091309246088201</v>
      </c>
      <c r="BM967" s="370">
        <f t="shared" si="11"/>
        <v>1.8920310000000002</v>
      </c>
      <c r="BN967" s="312">
        <f>_xll.SRS1Splines.Functions25.Linear_Interp(V_XNN1!$K$3:$K$8,V_XNN1!$L$3:$L$8,BT967)</f>
        <v>0.22336500000000001</v>
      </c>
      <c r="BO967" s="312">
        <f>(BN967/V_XNN1!$L$7)*100</f>
        <v>106.36428571428571</v>
      </c>
      <c r="BP967" s="312">
        <f>_xll.SRS1Splines.Functions25.Linear_Interp(V_XNN1!$K$3:$K$8,V_XNN1!$M$3:$M$8,BT967)</f>
        <v>6.7364999999999994E-2</v>
      </c>
      <c r="BQ967" s="308">
        <f>IFERROR((BN967 - V_XNN1!$M$16) / (V_XNN1!$M$15- V_XNN1!$M$16) * 100, 0)</f>
        <v>113.78830083565464</v>
      </c>
      <c r="BR967" s="308">
        <v>252</v>
      </c>
      <c r="BS967" s="308">
        <v>249</v>
      </c>
      <c r="BT967" s="374">
        <v>252.75</v>
      </c>
      <c r="BU967" s="312">
        <v>0.32903225806451597</v>
      </c>
      <c r="BV967" s="372">
        <v>0.34322199999999997</v>
      </c>
      <c r="BW967" s="369"/>
      <c r="BX967" s="312"/>
      <c r="BY967" s="370"/>
      <c r="BZ967" s="370"/>
      <c r="CA967" s="370"/>
      <c r="CB967" s="312"/>
      <c r="CC967" s="312"/>
      <c r="CD967" s="308"/>
      <c r="CE967" s="312"/>
      <c r="CF967" s="312"/>
      <c r="CG967" s="312"/>
      <c r="CH967" s="312"/>
      <c r="CI967" s="384"/>
      <c r="CJ967" s="312"/>
      <c r="CK967" s="372"/>
      <c r="CL967" s="369"/>
      <c r="CM967" s="312"/>
      <c r="CN967" s="370"/>
      <c r="CO967" s="370"/>
      <c r="CP967" s="370"/>
      <c r="CQ967" s="312"/>
      <c r="CR967" s="312"/>
      <c r="CS967" s="308"/>
      <c r="CT967" s="312"/>
      <c r="CU967" s="312"/>
      <c r="CV967" s="312"/>
      <c r="CW967" s="312"/>
      <c r="CX967" s="384"/>
      <c r="CY967" s="312"/>
      <c r="CZ967" s="372"/>
    </row>
    <row r="968" spans="1:104" s="1" customFormat="1" hidden="1">
      <c r="A968" s="270">
        <v>45527</v>
      </c>
      <c r="B968" s="380"/>
      <c r="C968" s="381"/>
      <c r="D968" s="382"/>
      <c r="E968" s="382"/>
      <c r="F968" s="382"/>
      <c r="G968" s="312"/>
      <c r="H968" s="308"/>
      <c r="I968" s="308"/>
      <c r="J968" s="308"/>
      <c r="K968" s="308"/>
      <c r="L968" s="308"/>
      <c r="M968" s="371"/>
      <c r="N968" s="371"/>
      <c r="O968" s="312"/>
      <c r="P968" s="383"/>
      <c r="Q968" s="369">
        <v>0.2</v>
      </c>
      <c r="R968" s="312"/>
      <c r="S968" s="370">
        <v>1.1289883414096824</v>
      </c>
      <c r="T968" s="370">
        <v>5.032951999999999</v>
      </c>
      <c r="U968" s="370"/>
      <c r="V968" s="312">
        <f>_xll.SRS1Splines.Functions25.Linear_Interp(V_NK3!$P$8:$P$32,V_NK3!$R$8:$R$32,AC968)</f>
        <v>149.67649473999899</v>
      </c>
      <c r="W968" s="312">
        <f>(V968/V_NK3!$R$28)*100</f>
        <v>27.608094601801437</v>
      </c>
      <c r="X968" s="308">
        <f>V968-V_NK3!$R$8</f>
        <v>93.097842739998981</v>
      </c>
      <c r="Y968" s="308">
        <f>IFERROR((V968 - V_NK3!$V$10) / (V_NK3!$V$9- V_NK3!$V$10) * 100, 0)</f>
        <v>19.172958176696618</v>
      </c>
      <c r="Z968" s="308">
        <v>541.79999999999995</v>
      </c>
      <c r="AA968" s="308">
        <v>521</v>
      </c>
      <c r="AB968" s="312">
        <v>528.04</v>
      </c>
      <c r="AC968" s="371">
        <v>527.42999999999995</v>
      </c>
      <c r="AD968" s="308">
        <v>0.72</v>
      </c>
      <c r="AE968" s="372">
        <v>1.09412</v>
      </c>
      <c r="AF968" s="373">
        <v>0.2</v>
      </c>
      <c r="AG968" s="312"/>
      <c r="AH968" s="370">
        <v>5.2686502285714631</v>
      </c>
      <c r="AI968" s="370">
        <v>5.6845740000000013</v>
      </c>
      <c r="AJ968" s="370"/>
      <c r="AK968" s="312">
        <f>_xll.SRS1Splines.Functions25.Linear_Interp(V_NK2!$R$10:$R$21,V_NK2!$T$10:$T$21,AR968)</f>
        <v>60.784371428600998</v>
      </c>
      <c r="AL968" s="312">
        <f>(AK968/V_NK2!$T$18)*100</f>
        <v>85.132172869189077</v>
      </c>
      <c r="AM968" s="308">
        <f>AK968-V_NK2!$T$11</f>
        <v>19.964371428573202</v>
      </c>
      <c r="AN968" s="308">
        <f>IFERROR((AK968 - V_NK2!$X$12) / (V_NK2!$X$11- V_NK2!$X$12) * 100, 0)</f>
        <v>65.285714285723287</v>
      </c>
      <c r="AO968" s="308">
        <v>427</v>
      </c>
      <c r="AP968" s="308">
        <v>420</v>
      </c>
      <c r="AQ968" s="308">
        <v>425.09</v>
      </c>
      <c r="AR968" s="371">
        <v>424.57</v>
      </c>
      <c r="AS968" s="312">
        <v>1.0549999999999999</v>
      </c>
      <c r="AT968" s="372">
        <v>1.32</v>
      </c>
      <c r="AU968" s="369"/>
      <c r="AV968" s="312"/>
      <c r="AW968" s="370">
        <v>11.471483900000001</v>
      </c>
      <c r="AX968" s="370">
        <v>12.19370612</v>
      </c>
      <c r="AY968" s="370"/>
      <c r="AZ968" s="312">
        <f>_xll.SRS1Splines.Functions25.Linear_Interp(V_NNG3A!$H$4:$H$12,V_NNG3A!$I$4:$I$12,BF968)</f>
        <v>12.219800000000101</v>
      </c>
      <c r="BA968" s="312">
        <f>(AZ968/V_NNG3A!$I$8)*100</f>
        <v>88.229602888087371</v>
      </c>
      <c r="BB968" s="308">
        <f>_xll.SRS1Splines.Functions25.Linear_Interp(V_NNG3A!$H$4:$H$12,V_NNG3A!$J$4:$J$12,BF968)</f>
        <v>1.2322137931035899</v>
      </c>
      <c r="BC968" s="308">
        <f>IFERROR((AZ968-V_NNG3A!$J$20) / (V_NNG3A!$J$19-V_NNG3A!$J$20) * 100, 0)</f>
        <v>43.04806649801683</v>
      </c>
      <c r="BD968" s="308">
        <v>1050</v>
      </c>
      <c r="BE968" s="308">
        <v>1047</v>
      </c>
      <c r="BF968" s="374">
        <v>1048.68</v>
      </c>
      <c r="BG968" s="312">
        <v>0.67200000000000004</v>
      </c>
      <c r="BH968" s="372">
        <v>0.36441000000000001</v>
      </c>
      <c r="BI968" s="369"/>
      <c r="BJ968" s="312"/>
      <c r="BK968" s="370">
        <v>3.59818482361309</v>
      </c>
      <c r="BL968" s="370">
        <v>2.1210278236130899</v>
      </c>
      <c r="BM968" s="370">
        <f t="shared" si="11"/>
        <v>1.4771570000000001</v>
      </c>
      <c r="BN968" s="312">
        <f>_xll.SRS1Splines.Functions25.Linear_Interp(V_XNN1!$K$3:$K$8,V_XNN1!$L$3:$L$8,BT968)</f>
        <v>0.22425600000000001</v>
      </c>
      <c r="BO968" s="312">
        <f>(BN968/V_XNN1!$L$7)*100</f>
        <v>106.78857142857143</v>
      </c>
      <c r="BP968" s="312">
        <f>_xll.SRS1Splines.Functions25.Linear_Interp(V_XNN1!$K$3:$K$8,V_XNN1!$M$3:$M$8,BT968)</f>
        <v>6.8256000000000205E-2</v>
      </c>
      <c r="BQ968" s="308">
        <f>IFERROR((BN968 - V_XNN1!$M$16) / (V_XNN1!$M$15- V_XNN1!$M$16) * 100, 0)</f>
        <v>116.54596100278556</v>
      </c>
      <c r="BR968" s="308">
        <v>252</v>
      </c>
      <c r="BS968" s="308">
        <v>249</v>
      </c>
      <c r="BT968" s="374">
        <v>252.8</v>
      </c>
      <c r="BU968" s="312">
        <v>0.32903225806451597</v>
      </c>
      <c r="BV968" s="372">
        <v>0.34515800000000002</v>
      </c>
      <c r="BW968" s="369"/>
      <c r="BX968" s="312"/>
      <c r="BY968" s="370"/>
      <c r="BZ968" s="370"/>
      <c r="CA968" s="370"/>
      <c r="CB968" s="312"/>
      <c r="CC968" s="312"/>
      <c r="CD968" s="308"/>
      <c r="CE968" s="312"/>
      <c r="CF968" s="312"/>
      <c r="CG968" s="312"/>
      <c r="CH968" s="312"/>
      <c r="CI968" s="384"/>
      <c r="CJ968" s="312"/>
      <c r="CK968" s="372"/>
      <c r="CL968" s="369"/>
      <c r="CM968" s="312"/>
      <c r="CN968" s="370"/>
      <c r="CO968" s="370"/>
      <c r="CP968" s="370"/>
      <c r="CQ968" s="312"/>
      <c r="CR968" s="312"/>
      <c r="CS968" s="308"/>
      <c r="CT968" s="312"/>
      <c r="CU968" s="312"/>
      <c r="CV968" s="312"/>
      <c r="CW968" s="312"/>
      <c r="CX968" s="384"/>
      <c r="CY968" s="312"/>
      <c r="CZ968" s="372"/>
    </row>
    <row r="969" spans="1:104" s="1" customFormat="1" hidden="1">
      <c r="A969" s="270">
        <v>45528</v>
      </c>
      <c r="B969" s="380"/>
      <c r="C969" s="381"/>
      <c r="D969" s="382"/>
      <c r="E969" s="382"/>
      <c r="F969" s="382"/>
      <c r="G969" s="312"/>
      <c r="H969" s="308"/>
      <c r="I969" s="308"/>
      <c r="J969" s="308"/>
      <c r="K969" s="308"/>
      <c r="L969" s="308"/>
      <c r="M969" s="371"/>
      <c r="N969" s="371"/>
      <c r="O969" s="312"/>
      <c r="P969" s="383"/>
      <c r="Q969" s="369">
        <v>0</v>
      </c>
      <c r="R969" s="312"/>
      <c r="S969" s="370">
        <v>1.4179523536357874</v>
      </c>
      <c r="T969" s="370">
        <v>3.1747359999999993</v>
      </c>
      <c r="U969" s="370"/>
      <c r="V969" s="312">
        <f>_xll.SRS1Splines.Functions25.Linear_Interp(V_NK3!$P$8:$P$32,V_NK3!$R$8:$R$32,AC969)</f>
        <v>147.91971112000101</v>
      </c>
      <c r="W969" s="312">
        <f>(V969/V_NK3!$R$28)*100</f>
        <v>27.284052751008158</v>
      </c>
      <c r="X969" s="308">
        <f>V969-V_NK3!$R$8</f>
        <v>91.341059120001006</v>
      </c>
      <c r="Y969" s="308">
        <f>IFERROR((V969 - V_NK3!$V$10) / (V_NK3!$V$9- V_NK3!$V$10) * 100, 0)</f>
        <v>18.811158827964174</v>
      </c>
      <c r="Z969" s="308">
        <v>541.79999999999995</v>
      </c>
      <c r="AA969" s="308">
        <v>521</v>
      </c>
      <c r="AB969" s="312">
        <v>528.04</v>
      </c>
      <c r="AC969" s="371">
        <v>527.34</v>
      </c>
      <c r="AD969" s="308">
        <v>0.72</v>
      </c>
      <c r="AE969" s="372">
        <v>0.69016</v>
      </c>
      <c r="AF969" s="373">
        <v>5.6</v>
      </c>
      <c r="AG969" s="312"/>
      <c r="AH969" s="370">
        <v>3.7523509714285379</v>
      </c>
      <c r="AI969" s="370">
        <v>3.2397960000000006</v>
      </c>
      <c r="AJ969" s="370"/>
      <c r="AK969" s="312">
        <f>_xll.SRS1Splines.Functions25.Linear_Interp(V_NK2!$R$10:$R$21,V_NK2!$T$10:$T$21,AR969)</f>
        <v>61.614400000029597</v>
      </c>
      <c r="AL969" s="312">
        <f>(AK969/V_NK2!$T$18)*100</f>
        <v>86.294677871189904</v>
      </c>
      <c r="AM969" s="308">
        <f>AK969-V_NK2!$T$11</f>
        <v>20.794400000001801</v>
      </c>
      <c r="AN969" s="308">
        <f>IFERROR((AK969 - V_NK2!$X$12) / (V_NK2!$X$11- V_NK2!$X$12) * 100, 0)</f>
        <v>68.000000000009237</v>
      </c>
      <c r="AO969" s="308">
        <v>427</v>
      </c>
      <c r="AP969" s="308">
        <v>420</v>
      </c>
      <c r="AQ969" s="308">
        <v>425.15</v>
      </c>
      <c r="AR969" s="371">
        <v>424.76</v>
      </c>
      <c r="AS969" s="312">
        <v>1.0549999999999999</v>
      </c>
      <c r="AT969" s="372">
        <v>0.75</v>
      </c>
      <c r="AU969" s="369"/>
      <c r="AV969" s="312"/>
      <c r="AW969" s="370">
        <v>11.46013952</v>
      </c>
      <c r="AX969" s="370">
        <v>10.82819508</v>
      </c>
      <c r="AY969" s="370"/>
      <c r="AZ969" s="312">
        <f>_xll.SRS1Splines.Functions25.Linear_Interp(V_NNG3A!$H$4:$H$12,V_NNG3A!$I$4:$I$12,BF969)</f>
        <v>12.4791500000001</v>
      </c>
      <c r="BA969" s="312">
        <f>(AZ969/V_NNG3A!$I$8)*100</f>
        <v>90.102166064982669</v>
      </c>
      <c r="BB969" s="308">
        <f>_xll.SRS1Splines.Functions25.Linear_Interp(V_NNG3A!$H$4:$H$12,V_NNG3A!$J$4:$J$12,BF969)</f>
        <v>1.4915637931036401</v>
      </c>
      <c r="BC969" s="308">
        <f>IFERROR((AZ969-V_NNG3A!$J$20) / (V_NNG3A!$J$19-V_NNG3A!$J$20) * 100, 0)</f>
        <v>52.108601373332874</v>
      </c>
      <c r="BD969" s="308">
        <v>1050</v>
      </c>
      <c r="BE969" s="308">
        <v>1047</v>
      </c>
      <c r="BF969" s="374">
        <v>1048.8900000000001</v>
      </c>
      <c r="BG969" s="312">
        <v>0.67200000000000004</v>
      </c>
      <c r="BH969" s="372">
        <v>0.32572000000000001</v>
      </c>
      <c r="BI969" s="369"/>
      <c r="BJ969" s="312"/>
      <c r="BK969" s="370">
        <v>3.9509934651493599</v>
      </c>
      <c r="BL969" s="370">
        <v>2.1271114651493597</v>
      </c>
      <c r="BM969" s="370">
        <f t="shared" si="11"/>
        <v>1.8238820000000002</v>
      </c>
      <c r="BN969" s="312">
        <f>_xll.SRS1Splines.Functions25.Linear_Interp(V_XNN1!$K$3:$K$8,V_XNN1!$L$3:$L$8,BT969)</f>
        <v>0.22425600000000001</v>
      </c>
      <c r="BO969" s="312">
        <f>(BN969/V_XNN1!$L$7)*100</f>
        <v>106.78857142857143</v>
      </c>
      <c r="BP969" s="312">
        <f>_xll.SRS1Splines.Functions25.Linear_Interp(V_XNN1!$K$3:$K$8,V_XNN1!$M$3:$M$8,BT969)</f>
        <v>6.8256000000000205E-2</v>
      </c>
      <c r="BQ969" s="308">
        <f>IFERROR((BN969 - V_XNN1!$M$16) / (V_XNN1!$M$15- V_XNN1!$M$16) * 100, 0)</f>
        <v>116.54596100278556</v>
      </c>
      <c r="BR969" s="308">
        <v>252</v>
      </c>
      <c r="BS969" s="308">
        <v>249</v>
      </c>
      <c r="BT969" s="374">
        <v>252.8</v>
      </c>
      <c r="BU969" s="312">
        <v>0.32903225806451597</v>
      </c>
      <c r="BV969" s="372">
        <v>0.34614800000000001</v>
      </c>
      <c r="BW969" s="369"/>
      <c r="BX969" s="312"/>
      <c r="BY969" s="370"/>
      <c r="BZ969" s="370"/>
      <c r="CA969" s="370"/>
      <c r="CB969" s="312"/>
      <c r="CC969" s="312"/>
      <c r="CD969" s="308"/>
      <c r="CE969" s="312"/>
      <c r="CF969" s="312"/>
      <c r="CG969" s="312"/>
      <c r="CH969" s="312"/>
      <c r="CI969" s="384"/>
      <c r="CJ969" s="312"/>
      <c r="CK969" s="372"/>
      <c r="CL969" s="369"/>
      <c r="CM969" s="312"/>
      <c r="CN969" s="370"/>
      <c r="CO969" s="370"/>
      <c r="CP969" s="370"/>
      <c r="CQ969" s="312"/>
      <c r="CR969" s="312"/>
      <c r="CS969" s="308"/>
      <c r="CT969" s="312"/>
      <c r="CU969" s="312"/>
      <c r="CV969" s="312"/>
      <c r="CW969" s="312"/>
      <c r="CX969" s="384"/>
      <c r="CY969" s="312"/>
      <c r="CZ969" s="372"/>
    </row>
    <row r="970" spans="1:104" s="1" customFormat="1" hidden="1">
      <c r="A970" s="270">
        <v>45529</v>
      </c>
      <c r="B970" s="380"/>
      <c r="C970" s="381"/>
      <c r="D970" s="382"/>
      <c r="E970" s="382"/>
      <c r="F970" s="382"/>
      <c r="G970" s="312"/>
      <c r="H970" s="308"/>
      <c r="I970" s="308"/>
      <c r="J970" s="308"/>
      <c r="K970" s="308"/>
      <c r="L970" s="308"/>
      <c r="M970" s="371"/>
      <c r="N970" s="371"/>
      <c r="O970" s="312"/>
      <c r="P970" s="383"/>
      <c r="Q970" s="369">
        <v>0</v>
      </c>
      <c r="R970" s="312"/>
      <c r="S970" s="370">
        <v>1.3884809024219513</v>
      </c>
      <c r="T970" s="370">
        <v>2.5596700000000001</v>
      </c>
      <c r="U970" s="370"/>
      <c r="V970" s="312">
        <f>_xll.SRS1Splines.Functions25.Linear_Interp(V_NK3!$P$8:$P$32,V_NK3!$R$8:$R$32,AC970)</f>
        <v>146.74852203999899</v>
      </c>
      <c r="W970" s="312">
        <f>(V970/V_NK3!$R$28)*100</f>
        <v>27.06802485047869</v>
      </c>
      <c r="X970" s="308">
        <f>V970-V_NK3!$R$8</f>
        <v>90.169870039998983</v>
      </c>
      <c r="Y970" s="308">
        <f>IFERROR((V970 - V_NK3!$V$10) / (V_NK3!$V$9- V_NK3!$V$10) * 100, 0)</f>
        <v>18.569959262141854</v>
      </c>
      <c r="Z970" s="308">
        <v>541.79999999999995</v>
      </c>
      <c r="AA970" s="308">
        <v>521</v>
      </c>
      <c r="AB970" s="312">
        <v>528.04999999999995</v>
      </c>
      <c r="AC970" s="371">
        <v>527.28</v>
      </c>
      <c r="AD970" s="308">
        <v>0.72</v>
      </c>
      <c r="AE970" s="372">
        <v>0.55645</v>
      </c>
      <c r="AF970" s="373">
        <v>1.6</v>
      </c>
      <c r="AG970" s="312"/>
      <c r="AH970" s="370">
        <v>3.0272835714287756</v>
      </c>
      <c r="AI970" s="370">
        <v>2.7590219999999999</v>
      </c>
      <c r="AJ970" s="370"/>
      <c r="AK970" s="312">
        <f>_xll.SRS1Splines.Functions25.Linear_Interp(V_NK2!$R$10:$R$21,V_NK2!$T$10:$T$21,AR970)</f>
        <v>62.138628571458298</v>
      </c>
      <c r="AL970" s="312">
        <f>(AK970/V_NK2!$T$18)*100</f>
        <v>87.028891556664277</v>
      </c>
      <c r="AM970" s="308">
        <f>AK970-V_NK2!$T$11</f>
        <v>21.318628571430501</v>
      </c>
      <c r="AN970" s="308">
        <f>IFERROR((AK970 - V_NK2!$X$12) / (V_NK2!$X$11- V_NK2!$X$12) * 100, 0)</f>
        <v>69.714285714295443</v>
      </c>
      <c r="AO970" s="308">
        <v>427</v>
      </c>
      <c r="AP970" s="308">
        <v>420</v>
      </c>
      <c r="AQ970" s="308">
        <v>425.23</v>
      </c>
      <c r="AR970" s="371">
        <v>424.88</v>
      </c>
      <c r="AS970" s="312">
        <v>1.0549999999999999</v>
      </c>
      <c r="AT970" s="372">
        <v>0.65</v>
      </c>
      <c r="AU970" s="369"/>
      <c r="AV970" s="312"/>
      <c r="AW970" s="370">
        <v>31.039836390000001</v>
      </c>
      <c r="AX970" s="370">
        <v>27.549095640000001</v>
      </c>
      <c r="AY970" s="370"/>
      <c r="AZ970" s="312">
        <f>_xll.SRS1Splines.Functions25.Linear_Interp(V_NNG3A!$H$4:$H$12,V_NNG3A!$I$4:$I$12,BF970)</f>
        <v>13.863</v>
      </c>
      <c r="BA970" s="312">
        <f>(AZ970/V_NNG3A!$I$8)*100</f>
        <v>100.09386281588448</v>
      </c>
      <c r="BB970" s="308">
        <f>_xll.SRS1Splines.Functions25.Linear_Interp(V_NNG3A!$H$4:$H$12,V_NNG3A!$J$4:$J$12,BF970)</f>
        <v>2.8754137931035202</v>
      </c>
      <c r="BC970" s="308">
        <f>IFERROR((AZ970-V_NNG3A!$J$20) / (V_NNG3A!$J$19-V_NNG3A!$J$20) * 100, 0)</f>
        <v>100.45416214913865</v>
      </c>
      <c r="BD970" s="308">
        <v>1050</v>
      </c>
      <c r="BE970" s="308">
        <v>1047</v>
      </c>
      <c r="BF970" s="374">
        <v>1050.05</v>
      </c>
      <c r="BG970" s="312">
        <v>0.624</v>
      </c>
      <c r="BH970" s="372">
        <v>0.81652999999999998</v>
      </c>
      <c r="BI970" s="369"/>
      <c r="BJ970" s="312"/>
      <c r="BK970" s="370">
        <v>3.8005792731152201</v>
      </c>
      <c r="BL970" s="370">
        <v>2.1269762731152202</v>
      </c>
      <c r="BM970" s="370">
        <f t="shared" si="11"/>
        <v>1.673603</v>
      </c>
      <c r="BN970" s="312">
        <f>_xll.SRS1Splines.Functions25.Linear_Interp(V_XNN1!$K$3:$K$8,V_XNN1!$L$3:$L$8,BT970)</f>
        <v>0.22283040000000001</v>
      </c>
      <c r="BO970" s="312">
        <f>(BN970/V_XNN1!$L$7)*100</f>
        <v>106.10971428571429</v>
      </c>
      <c r="BP970" s="312">
        <f>_xll.SRS1Splines.Functions25.Linear_Interp(V_XNN1!$K$3:$K$8,V_XNN1!$M$3:$M$8,BT970)</f>
        <v>6.6830399999999998E-2</v>
      </c>
      <c r="BQ970" s="308">
        <f>IFERROR((BN970 - V_XNN1!$M$16) / (V_XNN1!$M$15- V_XNN1!$M$16) * 100, 0)</f>
        <v>112.1337047353761</v>
      </c>
      <c r="BR970" s="308">
        <v>252</v>
      </c>
      <c r="BS970" s="308">
        <v>249</v>
      </c>
      <c r="BT970" s="374">
        <v>252.72</v>
      </c>
      <c r="BU970" s="312">
        <v>0.32903225806451597</v>
      </c>
      <c r="BV970" s="372">
        <v>0.34612599999999999</v>
      </c>
      <c r="BW970" s="369"/>
      <c r="BX970" s="312"/>
      <c r="BY970" s="370"/>
      <c r="BZ970" s="370"/>
      <c r="CA970" s="370"/>
      <c r="CB970" s="312"/>
      <c r="CC970" s="312"/>
      <c r="CD970" s="308"/>
      <c r="CE970" s="312"/>
      <c r="CF970" s="312"/>
      <c r="CG970" s="312"/>
      <c r="CH970" s="312"/>
      <c r="CI970" s="384"/>
      <c r="CJ970" s="312"/>
      <c r="CK970" s="372"/>
      <c r="CL970" s="369"/>
      <c r="CM970" s="312"/>
      <c r="CN970" s="370"/>
      <c r="CO970" s="370"/>
      <c r="CP970" s="370"/>
      <c r="CQ970" s="312"/>
      <c r="CR970" s="312"/>
      <c r="CS970" s="308"/>
      <c r="CT970" s="312"/>
      <c r="CU970" s="312"/>
      <c r="CV970" s="312"/>
      <c r="CW970" s="312"/>
      <c r="CX970" s="384"/>
      <c r="CY970" s="312"/>
      <c r="CZ970" s="372"/>
    </row>
    <row r="971" spans="1:104" s="1" customFormat="1" hidden="1">
      <c r="A971" s="270">
        <v>45530</v>
      </c>
      <c r="B971" s="380"/>
      <c r="C971" s="381"/>
      <c r="D971" s="382"/>
      <c r="E971" s="382"/>
      <c r="F971" s="382"/>
      <c r="G971" s="312"/>
      <c r="H971" s="308"/>
      <c r="I971" s="308"/>
      <c r="J971" s="308"/>
      <c r="K971" s="308"/>
      <c r="L971" s="308"/>
      <c r="M971" s="371"/>
      <c r="N971" s="371"/>
      <c r="O971" s="312"/>
      <c r="P971" s="383"/>
      <c r="Q971" s="369">
        <v>0</v>
      </c>
      <c r="R971" s="312"/>
      <c r="S971" s="370">
        <v>1.3611681707038874</v>
      </c>
      <c r="T971" s="370">
        <v>3.3131499999999994</v>
      </c>
      <c r="U971" s="370"/>
      <c r="V971" s="312">
        <f>_xll.SRS1Splines.Functions25.Linear_Interp(V_NK3!$P$8:$P$32,V_NK3!$R$8:$R$32,AC971)</f>
        <v>144.79654023999899</v>
      </c>
      <c r="W971" s="312">
        <f>(V971/V_NK3!$R$28)*100</f>
        <v>26.707978349596857</v>
      </c>
      <c r="X971" s="308">
        <f>V971-V_NK3!$R$8</f>
        <v>88.217888239998985</v>
      </c>
      <c r="Y971" s="308">
        <f>IFERROR((V971 - V_NK3!$V$10) / (V_NK3!$V$9- V_NK3!$V$10) * 100, 0)</f>
        <v>18.167959985772011</v>
      </c>
      <c r="Z971" s="308">
        <v>541.79999999999995</v>
      </c>
      <c r="AA971" s="308">
        <v>521</v>
      </c>
      <c r="AB971" s="312">
        <v>527.77</v>
      </c>
      <c r="AC971" s="371">
        <v>527.17999999999995</v>
      </c>
      <c r="AD971" s="308">
        <v>0.72</v>
      </c>
      <c r="AE971" s="372">
        <v>0.72024999999999995</v>
      </c>
      <c r="AF971" s="373">
        <v>2.4</v>
      </c>
      <c r="AG971" s="312"/>
      <c r="AH971" s="370">
        <v>3.8429655714285373</v>
      </c>
      <c r="AI971" s="370">
        <v>3.6500520000000001</v>
      </c>
      <c r="AJ971" s="370"/>
      <c r="AK971" s="312">
        <f>_xll.SRS1Splines.Functions25.Linear_Interp(V_NK2!$R$10:$R$21,V_NK2!$T$10:$T$21,AR971)</f>
        <v>62.662857142886899</v>
      </c>
      <c r="AL971" s="312">
        <f>(AK971/V_NK2!$T$18)*100</f>
        <v>87.763105242138508</v>
      </c>
      <c r="AM971" s="308">
        <f>AK971-V_NK2!$T$11</f>
        <v>21.842857142859103</v>
      </c>
      <c r="AN971" s="308">
        <f>IFERROR((AK971 - V_NK2!$X$12) / (V_NK2!$X$11- V_NK2!$X$12) * 100, 0)</f>
        <v>71.42857142858135</v>
      </c>
      <c r="AO971" s="308">
        <v>427</v>
      </c>
      <c r="AP971" s="308">
        <v>420</v>
      </c>
      <c r="AQ971" s="308">
        <v>424.92</v>
      </c>
      <c r="AR971" s="371">
        <v>425</v>
      </c>
      <c r="AS971" s="312">
        <v>1.0549999999999999</v>
      </c>
      <c r="AT971" s="372">
        <v>0.85</v>
      </c>
      <c r="AU971" s="369"/>
      <c r="AV971" s="312"/>
      <c r="AW971" s="370">
        <v>25.00447359</v>
      </c>
      <c r="AX971" s="370">
        <v>26.960492110000001</v>
      </c>
      <c r="AY971" s="370"/>
      <c r="AZ971" s="312">
        <f>_xll.SRS1Splines.Functions25.Linear_Interp(V_NNG3A!$H$4:$H$12,V_NNG3A!$I$4:$I$12,BF971)</f>
        <v>13.109000000000099</v>
      </c>
      <c r="BA971" s="312">
        <f>(AZ971/V_NNG3A!$I$8)*100</f>
        <v>94.649819494585557</v>
      </c>
      <c r="BB971" s="308">
        <f>_xll.SRS1Splines.Functions25.Linear_Interp(V_NNG3A!$H$4:$H$12,V_NNG3A!$J$4:$J$12,BF971)</f>
        <v>2.1214137931036201</v>
      </c>
      <c r="BC971" s="308">
        <f>IFERROR((AZ971-V_NNG3A!$J$20) / (V_NNG3A!$J$19-V_NNG3A!$J$20) * 100, 0)</f>
        <v>74.112757499100439</v>
      </c>
      <c r="BD971" s="308">
        <v>1050</v>
      </c>
      <c r="BE971" s="308">
        <v>1047</v>
      </c>
      <c r="BF971" s="374">
        <v>1049.4000000000001</v>
      </c>
      <c r="BG971" s="312">
        <v>0.38591999999999999</v>
      </c>
      <c r="BH971" s="372">
        <v>0.82450000000000001</v>
      </c>
      <c r="BI971" s="369"/>
      <c r="BJ971" s="312"/>
      <c r="BK971" s="370">
        <v>3.5110139473684203</v>
      </c>
      <c r="BL971" s="370">
        <v>2.12725894736842</v>
      </c>
      <c r="BM971" s="370">
        <f t="shared" si="11"/>
        <v>1.3837550000000003</v>
      </c>
      <c r="BN971" s="312">
        <f>_xll.SRS1Splines.Functions25.Linear_Interp(V_XNN1!$K$3:$K$8,V_XNN1!$L$3:$L$8,BT971)</f>
        <v>0.22265219999999999</v>
      </c>
      <c r="BO971" s="312">
        <f>(BN971/V_XNN1!$L$7)*100</f>
        <v>106.02485714285714</v>
      </c>
      <c r="BP971" s="312">
        <f>_xll.SRS1Splines.Functions25.Linear_Interp(V_XNN1!$K$3:$K$8,V_XNN1!$M$3:$M$8,BT971)</f>
        <v>6.6652200000000106E-2</v>
      </c>
      <c r="BQ971" s="308">
        <f>IFERROR((BN971 - V_XNN1!$M$16) / (V_XNN1!$M$15- V_XNN1!$M$16) * 100, 0)</f>
        <v>111.58217270194986</v>
      </c>
      <c r="BR971" s="308">
        <v>252</v>
      </c>
      <c r="BS971" s="308">
        <v>249</v>
      </c>
      <c r="BT971" s="374">
        <v>252.71</v>
      </c>
      <c r="BU971" s="312">
        <v>0.32903225806451597</v>
      </c>
      <c r="BV971" s="372">
        <v>0.34617200000000004</v>
      </c>
      <c r="BW971" s="369"/>
      <c r="BX971" s="312"/>
      <c r="BY971" s="370"/>
      <c r="BZ971" s="370"/>
      <c r="CA971" s="370"/>
      <c r="CB971" s="312"/>
      <c r="CC971" s="312"/>
      <c r="CD971" s="308"/>
      <c r="CE971" s="312"/>
      <c r="CF971" s="312"/>
      <c r="CG971" s="312"/>
      <c r="CH971" s="312"/>
      <c r="CI971" s="384"/>
      <c r="CJ971" s="312"/>
      <c r="CK971" s="372"/>
      <c r="CL971" s="369"/>
      <c r="CM971" s="312"/>
      <c r="CN971" s="370"/>
      <c r="CO971" s="370"/>
      <c r="CP971" s="370"/>
      <c r="CQ971" s="312"/>
      <c r="CR971" s="312"/>
      <c r="CS971" s="308"/>
      <c r="CT971" s="312"/>
      <c r="CU971" s="312"/>
      <c r="CV971" s="312"/>
      <c r="CW971" s="312"/>
      <c r="CX971" s="384"/>
      <c r="CY971" s="312"/>
      <c r="CZ971" s="372"/>
    </row>
    <row r="972" spans="1:104" s="1" customFormat="1" hidden="1">
      <c r="A972" s="270">
        <v>45531</v>
      </c>
      <c r="B972" s="380"/>
      <c r="C972" s="381"/>
      <c r="D972" s="382"/>
      <c r="E972" s="382"/>
      <c r="F972" s="382"/>
      <c r="G972" s="312"/>
      <c r="H972" s="308"/>
      <c r="I972" s="308"/>
      <c r="J972" s="308"/>
      <c r="K972" s="308"/>
      <c r="L972" s="308"/>
      <c r="M972" s="371"/>
      <c r="N972" s="371"/>
      <c r="O972" s="312"/>
      <c r="P972" s="383"/>
      <c r="Q972" s="369">
        <v>0</v>
      </c>
      <c r="R972" s="312"/>
      <c r="S972" s="370">
        <v>1.6215281707077023</v>
      </c>
      <c r="T972" s="370">
        <v>3.5735099999999997</v>
      </c>
      <c r="U972" s="370"/>
      <c r="V972" s="312">
        <f>_xll.SRS1Splines.Functions25.Linear_Interp(V_NK3!$P$8:$P$32,V_NK3!$R$8:$R$32,AC972)</f>
        <v>142.84455844000101</v>
      </c>
      <c r="W972" s="312">
        <f>(V972/V_NK3!$R$28)*100</f>
        <v>26.347931848715394</v>
      </c>
      <c r="X972" s="308">
        <f>V972-V_NK3!$R$8</f>
        <v>86.265906440001004</v>
      </c>
      <c r="Y972" s="308">
        <f>IFERROR((V972 - V_NK3!$V$10) / (V_NK3!$V$9- V_NK3!$V$10) * 100, 0)</f>
        <v>17.765960709402584</v>
      </c>
      <c r="Z972" s="308">
        <v>541.79999999999995</v>
      </c>
      <c r="AA972" s="308">
        <v>521</v>
      </c>
      <c r="AB972" s="312">
        <v>527.74</v>
      </c>
      <c r="AC972" s="371">
        <v>527.08000000000004</v>
      </c>
      <c r="AD972" s="308">
        <v>0.72</v>
      </c>
      <c r="AE972" s="372">
        <v>0.77685000000000004</v>
      </c>
      <c r="AF972" s="373">
        <v>0</v>
      </c>
      <c r="AG972" s="312"/>
      <c r="AH972" s="370">
        <v>3.9830281428568362</v>
      </c>
      <c r="AI972" s="370">
        <v>3.9035220000000002</v>
      </c>
      <c r="AJ972" s="370"/>
      <c r="AK972" s="312">
        <f>_xll.SRS1Splines.Functions25.Linear_Interp(V_NK2!$R$10:$R$21,V_NK2!$T$10:$T$21,AR972)</f>
        <v>63.099714285743801</v>
      </c>
      <c r="AL972" s="312">
        <f>(AK972/V_NK2!$T$18)*100</f>
        <v>88.374949980033321</v>
      </c>
      <c r="AM972" s="308">
        <f>AK972-V_NK2!$T$11</f>
        <v>22.279714285716004</v>
      </c>
      <c r="AN972" s="308">
        <f>IFERROR((AK972 - V_NK2!$X$12) / (V_NK2!$X$11- V_NK2!$X$12) * 100, 0)</f>
        <v>72.857142857152056</v>
      </c>
      <c r="AO972" s="308">
        <v>427</v>
      </c>
      <c r="AP972" s="308">
        <v>420</v>
      </c>
      <c r="AQ972" s="308">
        <v>424.81</v>
      </c>
      <c r="AR972" s="371">
        <v>425.1</v>
      </c>
      <c r="AS972" s="312">
        <v>1.0549999999999999</v>
      </c>
      <c r="AT972" s="372">
        <v>0.9</v>
      </c>
      <c r="AU972" s="369"/>
      <c r="AV972" s="312"/>
      <c r="AW972" s="370">
        <v>21.963067339999998</v>
      </c>
      <c r="AX972" s="370">
        <v>22.38436364</v>
      </c>
      <c r="AY972" s="370"/>
      <c r="AZ972" s="312">
        <f>_xll.SRS1Splines.Functions25.Linear_Interp(V_NNG3A!$H$4:$H$12,V_NNG3A!$I$4:$I$12,BF972)</f>
        <v>12.9361</v>
      </c>
      <c r="BA972" s="312">
        <f>(AZ972/V_NNG3A!$I$8)*100</f>
        <v>93.401444043321305</v>
      </c>
      <c r="BB972" s="308">
        <f>_xll.SRS1Splines.Functions25.Linear_Interp(V_NNG3A!$H$4:$H$12,V_NNG3A!$J$4:$J$12,BF972)</f>
        <v>1.9485137931034999</v>
      </c>
      <c r="BC972" s="308">
        <f>IFERROR((AZ972-V_NNG3A!$J$20) / (V_NNG3A!$J$19-V_NNG3A!$J$20) * 100, 0)</f>
        <v>68.072400915552905</v>
      </c>
      <c r="BD972" s="308">
        <v>1050</v>
      </c>
      <c r="BE972" s="308">
        <v>1047</v>
      </c>
      <c r="BF972" s="374">
        <v>1049.26</v>
      </c>
      <c r="BG972" s="312">
        <v>0.38591999999999999</v>
      </c>
      <c r="BH972" s="372">
        <v>0.67003999999999997</v>
      </c>
      <c r="BI972" s="369"/>
      <c r="BJ972" s="312"/>
      <c r="BK972" s="370">
        <v>3.7016032731152202</v>
      </c>
      <c r="BL972" s="370">
        <v>2.1269762731152202</v>
      </c>
      <c r="BM972" s="370">
        <f t="shared" si="11"/>
        <v>1.574627</v>
      </c>
      <c r="BN972" s="312">
        <f>_xll.SRS1Splines.Functions25.Linear_Interp(V_XNN1!$K$3:$K$8,V_XNN1!$L$3:$L$8,BT972)</f>
        <v>0.2230086</v>
      </c>
      <c r="BO972" s="312">
        <f>(BN972/V_XNN1!$L$7)*100</f>
        <v>106.19457142857142</v>
      </c>
      <c r="BP972" s="312">
        <f>_xll.SRS1Splines.Functions25.Linear_Interp(V_XNN1!$K$3:$K$8,V_XNN1!$M$3:$M$8,BT972)</f>
        <v>6.7008599999999793E-2</v>
      </c>
      <c r="BQ972" s="308">
        <f>IFERROR((BN972 - V_XNN1!$M$16) / (V_XNN1!$M$15- V_XNN1!$M$16) * 100, 0)</f>
        <v>112.68523676880224</v>
      </c>
      <c r="BR972" s="308">
        <v>252</v>
      </c>
      <c r="BS972" s="308">
        <v>249</v>
      </c>
      <c r="BT972" s="374">
        <v>252.73</v>
      </c>
      <c r="BU972" s="312">
        <v>0.32903225806451597</v>
      </c>
      <c r="BV972" s="372">
        <v>0.34612599999999999</v>
      </c>
      <c r="BW972" s="369"/>
      <c r="BX972" s="312"/>
      <c r="BY972" s="370"/>
      <c r="BZ972" s="370"/>
      <c r="CA972" s="370"/>
      <c r="CB972" s="312"/>
      <c r="CC972" s="312"/>
      <c r="CD972" s="308"/>
      <c r="CE972" s="312"/>
      <c r="CF972" s="312"/>
      <c r="CG972" s="312"/>
      <c r="CH972" s="312"/>
      <c r="CI972" s="384"/>
      <c r="CJ972" s="312"/>
      <c r="CK972" s="372"/>
      <c r="CL972" s="369"/>
      <c r="CM972" s="312"/>
      <c r="CN972" s="370"/>
      <c r="CO972" s="370"/>
      <c r="CP972" s="370"/>
      <c r="CQ972" s="312"/>
      <c r="CR972" s="312"/>
      <c r="CS972" s="308"/>
      <c r="CT972" s="312"/>
      <c r="CU972" s="312"/>
      <c r="CV972" s="312"/>
      <c r="CW972" s="312"/>
      <c r="CX972" s="384"/>
      <c r="CY972" s="312"/>
      <c r="CZ972" s="372"/>
    </row>
    <row r="973" spans="1:104" s="1" customFormat="1" hidden="1">
      <c r="A973" s="270">
        <v>45532</v>
      </c>
      <c r="B973" s="380"/>
      <c r="C973" s="381"/>
      <c r="D973" s="382"/>
      <c r="E973" s="382"/>
      <c r="F973" s="382"/>
      <c r="G973" s="312"/>
      <c r="H973" s="308"/>
      <c r="I973" s="308"/>
      <c r="J973" s="308"/>
      <c r="K973" s="308"/>
      <c r="L973" s="308"/>
      <c r="M973" s="371"/>
      <c r="N973" s="371"/>
      <c r="O973" s="312"/>
      <c r="P973" s="383"/>
      <c r="Q973" s="369">
        <v>0.4</v>
      </c>
      <c r="R973" s="312"/>
      <c r="S973" s="370">
        <v>1.7367947415145877</v>
      </c>
      <c r="T973" s="370">
        <v>3.8539274000000003</v>
      </c>
      <c r="U973" s="370"/>
      <c r="V973" s="312">
        <f>_xll.SRS1Splines.Functions25.Linear_Interp(V_NK3!$P$8:$P$32,V_NK3!$R$8:$R$32,AC973)</f>
        <v>140.72742580000099</v>
      </c>
      <c r="W973" s="312">
        <f>(V973/V_NK3!$R$28)*100</f>
        <v>25.957422982836253</v>
      </c>
      <c r="X973" s="308">
        <f>V973-V_NK3!$R$8</f>
        <v>84.148773800000981</v>
      </c>
      <c r="Y973" s="308">
        <f>IFERROR((V973 - V_NK3!$V$10) / (V_NK3!$V$9- V_NK3!$V$10) * 100, 0)</f>
        <v>17.329949579965319</v>
      </c>
      <c r="Z973" s="308">
        <v>541.79999999999995</v>
      </c>
      <c r="AA973" s="308">
        <v>521</v>
      </c>
      <c r="AB973" s="312">
        <v>527.74</v>
      </c>
      <c r="AC973" s="371">
        <v>526.97</v>
      </c>
      <c r="AD973" s="308">
        <v>0.72</v>
      </c>
      <c r="AE973" s="372">
        <v>0.79957</v>
      </c>
      <c r="AF973" s="373">
        <v>0</v>
      </c>
      <c r="AG973" s="312"/>
      <c r="AH973" s="370">
        <v>4.3232232599995228</v>
      </c>
      <c r="AI973" s="370">
        <v>4.0970160000000009</v>
      </c>
      <c r="AJ973" s="370"/>
      <c r="AK973" s="312">
        <f>_xll.SRS1Splines.Functions25.Linear_Interp(V_NK2!$R$10:$R$21,V_NK2!$T$10:$T$21,AR973)</f>
        <v>63.7113142857432</v>
      </c>
      <c r="AL973" s="312">
        <f>(AK973/V_NK2!$T$18)*100</f>
        <v>89.231532613085704</v>
      </c>
      <c r="AM973" s="308">
        <f>AK973-V_NK2!$T$11</f>
        <v>22.891314285715403</v>
      </c>
      <c r="AN973" s="308">
        <f>IFERROR((AK973 - V_NK2!$X$12) / (V_NK2!$X$11- V_NK2!$X$12) * 100, 0)</f>
        <v>74.85714285715018</v>
      </c>
      <c r="AO973" s="308">
        <v>427</v>
      </c>
      <c r="AP973" s="308">
        <v>420</v>
      </c>
      <c r="AQ973" s="308">
        <v>424.77</v>
      </c>
      <c r="AR973" s="371">
        <v>425.24</v>
      </c>
      <c r="AS973" s="312">
        <v>1.0549999999999999</v>
      </c>
      <c r="AT973" s="372">
        <v>0.95</v>
      </c>
      <c r="AU973" s="369"/>
      <c r="AV973" s="312"/>
      <c r="AW973" s="370">
        <v>15.0751311</v>
      </c>
      <c r="AX973" s="370">
        <v>16.038094059999999</v>
      </c>
      <c r="AY973" s="370"/>
      <c r="AZ973" s="312">
        <f>_xll.SRS1Splines.Functions25.Linear_Interp(V_NNG3A!$H$4:$H$12,V_NNG3A!$I$4:$I$12,BF973)</f>
        <v>12.5409000000001</v>
      </c>
      <c r="BA973" s="312">
        <f>(AZ973/V_NNG3A!$I$8)*100</f>
        <v>90.548014440433931</v>
      </c>
      <c r="BB973" s="308">
        <f>_xll.SRS1Splines.Functions25.Linear_Interp(V_NNG3A!$H$4:$H$12,V_NNG3A!$J$4:$J$12,BF973)</f>
        <v>1.5533137931035901</v>
      </c>
      <c r="BC973" s="308">
        <f>IFERROR((AZ973-V_NNG3A!$J$20) / (V_NNG3A!$J$19-V_NNG3A!$J$20) * 100, 0)</f>
        <v>54.265871581741465</v>
      </c>
      <c r="BD973" s="308">
        <v>1050</v>
      </c>
      <c r="BE973" s="308">
        <v>1047</v>
      </c>
      <c r="BF973" s="374">
        <v>1048.94</v>
      </c>
      <c r="BG973" s="312">
        <v>0.38591999999999999</v>
      </c>
      <c r="BH973" s="372">
        <v>0.48896000000000001</v>
      </c>
      <c r="BI973" s="369"/>
      <c r="BJ973" s="312"/>
      <c r="BK973" s="370">
        <v>3.6192792731152199</v>
      </c>
      <c r="BL973" s="370">
        <v>2.1269762731152202</v>
      </c>
      <c r="BM973" s="370">
        <f t="shared" si="11"/>
        <v>1.4923029999999997</v>
      </c>
      <c r="BN973" s="312">
        <f>_xll.SRS1Splines.Functions25.Linear_Interp(V_XNN1!$K$3:$K$8,V_XNN1!$L$3:$L$8,BT973)</f>
        <v>0.22603799999999999</v>
      </c>
      <c r="BO973" s="312">
        <f>(BN973/V_XNN1!$L$7)*100</f>
        <v>107.63714285714285</v>
      </c>
      <c r="BP973" s="312">
        <f>_xll.SRS1Splines.Functions25.Linear_Interp(V_XNN1!$K$3:$K$8,V_XNN1!$M$3:$M$8,BT973)</f>
        <v>7.00380000000001E-2</v>
      </c>
      <c r="BQ973" s="308">
        <f>IFERROR((BN973 - V_XNN1!$M$16) / (V_XNN1!$M$15- V_XNN1!$M$16) * 100, 0)</f>
        <v>122.06128133704735</v>
      </c>
      <c r="BR973" s="308">
        <v>252</v>
      </c>
      <c r="BS973" s="308">
        <v>249</v>
      </c>
      <c r="BT973" s="374">
        <v>252.9</v>
      </c>
      <c r="BU973" s="312">
        <v>0.32903225806451597</v>
      </c>
      <c r="BV973" s="372">
        <v>0.34612599999999999</v>
      </c>
      <c r="BW973" s="369"/>
      <c r="BX973" s="312"/>
      <c r="BY973" s="370"/>
      <c r="BZ973" s="370"/>
      <c r="CA973" s="370"/>
      <c r="CB973" s="312"/>
      <c r="CC973" s="312"/>
      <c r="CD973" s="308"/>
      <c r="CE973" s="312"/>
      <c r="CF973" s="312"/>
      <c r="CG973" s="312"/>
      <c r="CH973" s="312"/>
      <c r="CI973" s="384"/>
      <c r="CJ973" s="312"/>
      <c r="CK973" s="372"/>
      <c r="CL973" s="369"/>
      <c r="CM973" s="312"/>
      <c r="CN973" s="370"/>
      <c r="CO973" s="370"/>
      <c r="CP973" s="370"/>
      <c r="CQ973" s="312"/>
      <c r="CR973" s="312"/>
      <c r="CS973" s="308"/>
      <c r="CT973" s="312"/>
      <c r="CU973" s="312"/>
      <c r="CV973" s="312"/>
      <c r="CW973" s="312"/>
      <c r="CX973" s="384"/>
      <c r="CY973" s="312"/>
      <c r="CZ973" s="372"/>
    </row>
    <row r="974" spans="1:104" s="1" customFormat="1" hidden="1">
      <c r="A974" s="270">
        <v>45533</v>
      </c>
      <c r="B974" s="380"/>
      <c r="C974" s="381"/>
      <c r="D974" s="382"/>
      <c r="E974" s="382"/>
      <c r="F974" s="382"/>
      <c r="G974" s="312"/>
      <c r="H974" s="308"/>
      <c r="I974" s="308"/>
      <c r="J974" s="308"/>
      <c r="K974" s="308"/>
      <c r="L974" s="308"/>
      <c r="M974" s="371"/>
      <c r="N974" s="371"/>
      <c r="O974" s="312"/>
      <c r="P974" s="383"/>
      <c r="Q974" s="369">
        <v>32.799999999999997</v>
      </c>
      <c r="R974" s="312"/>
      <c r="S974" s="370">
        <v>5.7437355731315609</v>
      </c>
      <c r="T974" s="370">
        <v>2.6506120000000002</v>
      </c>
      <c r="U974" s="370"/>
      <c r="V974" s="312">
        <f>_xll.SRS1Splines.Functions25.Linear_Interp(V_NK3!$P$8:$P$32,V_NK3!$R$8:$R$32,AC974)</f>
        <v>143.82054934000001</v>
      </c>
      <c r="W974" s="312">
        <f>(V974/V_NK3!$R$28)*100</f>
        <v>26.527955099156124</v>
      </c>
      <c r="X974" s="308">
        <f>V974-V_NK3!$R$8</f>
        <v>87.241897340000008</v>
      </c>
      <c r="Y974" s="308">
        <f>IFERROR((V974 - V_NK3!$V$10) / (V_NK3!$V$9- V_NK3!$V$10) * 100, 0)</f>
        <v>17.966960347587303</v>
      </c>
      <c r="Z974" s="308">
        <v>541.79999999999995</v>
      </c>
      <c r="AA974" s="308">
        <v>521</v>
      </c>
      <c r="AB974" s="312">
        <v>527.76</v>
      </c>
      <c r="AC974" s="371">
        <v>527.13</v>
      </c>
      <c r="AD974" s="308">
        <v>0.72</v>
      </c>
      <c r="AE974" s="372">
        <v>0.57622000000000007</v>
      </c>
      <c r="AF974" s="373">
        <v>0</v>
      </c>
      <c r="AG974" s="312"/>
      <c r="AH974" s="370">
        <v>4.2254202285709868</v>
      </c>
      <c r="AI974" s="370">
        <v>4.0973100000000002</v>
      </c>
      <c r="AJ974" s="370"/>
      <c r="AK974" s="312">
        <f>_xll.SRS1Splines.Functions25.Linear_Interp(V_NK2!$R$10:$R$21,V_NK2!$T$10:$T$21,AR974)</f>
        <v>64.104485714314194</v>
      </c>
      <c r="AL974" s="312">
        <f>(AK974/V_NK2!$T$18)*100</f>
        <v>89.782192877190738</v>
      </c>
      <c r="AM974" s="308">
        <f>AK974-V_NK2!$T$11</f>
        <v>23.284485714286397</v>
      </c>
      <c r="AN974" s="308">
        <f>IFERROR((AK974 - V_NK2!$X$12) / (V_NK2!$X$11- V_NK2!$X$12) * 100, 0)</f>
        <v>76.142857142863122</v>
      </c>
      <c r="AO974" s="308">
        <v>427</v>
      </c>
      <c r="AP974" s="308">
        <v>420</v>
      </c>
      <c r="AQ974" s="308">
        <v>424.71</v>
      </c>
      <c r="AR974" s="371">
        <v>425.33</v>
      </c>
      <c r="AS974" s="312">
        <v>1.0549999999999999</v>
      </c>
      <c r="AT974" s="372">
        <v>0.95</v>
      </c>
      <c r="AU974" s="369"/>
      <c r="AV974" s="312"/>
      <c r="AW974" s="370">
        <v>13.11526873</v>
      </c>
      <c r="AX974" s="370">
        <v>12.90462058</v>
      </c>
      <c r="AY974" s="370"/>
      <c r="AZ974" s="312">
        <f>_xll.SRS1Splines.Functions25.Linear_Interp(V_NNG3A!$H$4:$H$12,V_NNG3A!$I$4:$I$12,BF974)</f>
        <v>12.62735</v>
      </c>
      <c r="BA974" s="312">
        <f>(AZ974/V_NNG3A!$I$8)*100</f>
        <v>91.172202166064992</v>
      </c>
      <c r="BB974" s="308">
        <f>_xll.SRS1Splines.Functions25.Linear_Interp(V_NNG3A!$H$4:$H$12,V_NNG3A!$J$4:$J$12,BF974)</f>
        <v>1.6397637931035101</v>
      </c>
      <c r="BC974" s="308">
        <f>IFERROR((AZ974-V_NNG3A!$J$20) / (V_NNG3A!$J$19-V_NNG3A!$J$20) * 100, 0)</f>
        <v>57.286049873509981</v>
      </c>
      <c r="BD974" s="308">
        <v>1050</v>
      </c>
      <c r="BE974" s="308">
        <v>1047</v>
      </c>
      <c r="BF974" s="374">
        <v>1049.01</v>
      </c>
      <c r="BG974" s="312">
        <v>0.38591999999999999</v>
      </c>
      <c r="BH974" s="372">
        <v>0.38412000000000002</v>
      </c>
      <c r="BI974" s="369"/>
      <c r="BJ974" s="312"/>
      <c r="BK974" s="370">
        <v>4.2786974253200603</v>
      </c>
      <c r="BL974" s="370">
        <v>2.1277874253200602</v>
      </c>
      <c r="BM974" s="370">
        <f t="shared" si="11"/>
        <v>2.1509100000000001</v>
      </c>
      <c r="BN974" s="312">
        <f>_xll.SRS1Splines.Functions25.Linear_Interp(V_XNN1!$K$3:$K$8,V_XNN1!$L$3:$L$8,BT974)</f>
        <v>0.22603799999999999</v>
      </c>
      <c r="BO974" s="312">
        <f>(BN974/V_XNN1!$L$7)*100</f>
        <v>107.63714285714285</v>
      </c>
      <c r="BP974" s="312">
        <f>_xll.SRS1Splines.Functions25.Linear_Interp(V_XNN1!$K$3:$K$8,V_XNN1!$M$3:$M$8,BT974)</f>
        <v>7.00380000000001E-2</v>
      </c>
      <c r="BQ974" s="308">
        <f>IFERROR((BN974 - V_XNN1!$M$16) / (V_XNN1!$M$15- V_XNN1!$M$16) * 100, 0)</f>
        <v>122.06128133704735</v>
      </c>
      <c r="BR974" s="308">
        <v>252</v>
      </c>
      <c r="BS974" s="308">
        <v>249</v>
      </c>
      <c r="BT974" s="374">
        <v>252.9</v>
      </c>
      <c r="BU974" s="312">
        <v>0.32903225806451597</v>
      </c>
      <c r="BV974" s="372">
        <v>0.34625799999999995</v>
      </c>
      <c r="BW974" s="369"/>
      <c r="BX974" s="312"/>
      <c r="BY974" s="370"/>
      <c r="BZ974" s="370"/>
      <c r="CA974" s="370"/>
      <c r="CB974" s="312"/>
      <c r="CC974" s="312"/>
      <c r="CD974" s="308"/>
      <c r="CE974" s="312"/>
      <c r="CF974" s="312"/>
      <c r="CG974" s="312"/>
      <c r="CH974" s="312"/>
      <c r="CI974" s="384"/>
      <c r="CJ974" s="312"/>
      <c r="CK974" s="372"/>
      <c r="CL974" s="369"/>
      <c r="CM974" s="312"/>
      <c r="CN974" s="370"/>
      <c r="CO974" s="370"/>
      <c r="CP974" s="370"/>
      <c r="CQ974" s="312"/>
      <c r="CR974" s="312"/>
      <c r="CS974" s="308"/>
      <c r="CT974" s="312"/>
      <c r="CU974" s="312"/>
      <c r="CV974" s="312"/>
      <c r="CW974" s="312"/>
      <c r="CX974" s="384"/>
      <c r="CY974" s="312"/>
      <c r="CZ974" s="372"/>
    </row>
    <row r="975" spans="1:104" s="1" customFormat="1" hidden="1">
      <c r="A975" s="270">
        <v>45534</v>
      </c>
      <c r="B975" s="380"/>
      <c r="C975" s="381"/>
      <c r="D975" s="382"/>
      <c r="E975" s="382"/>
      <c r="F975" s="382"/>
      <c r="G975" s="312"/>
      <c r="H975" s="308"/>
      <c r="I975" s="308"/>
      <c r="J975" s="308"/>
      <c r="K975" s="308"/>
      <c r="L975" s="308"/>
      <c r="M975" s="371"/>
      <c r="N975" s="371"/>
      <c r="O975" s="312"/>
      <c r="P975" s="383"/>
      <c r="Q975" s="369">
        <v>5.6</v>
      </c>
      <c r="R975" s="312"/>
      <c r="S975" s="370">
        <v>4.6812078292961123</v>
      </c>
      <c r="T975" s="370">
        <v>2.7292259999999997</v>
      </c>
      <c r="U975" s="370"/>
      <c r="V975" s="312">
        <f>_xll.SRS1Splines.Functions25.Linear_Interp(V_NK3!$P$8:$P$32,V_NK3!$R$8:$R$32,AC975)</f>
        <v>145.77253114000001</v>
      </c>
      <c r="W975" s="312">
        <f>(V975/V_NK3!$R$28)*100</f>
        <v>26.88800160003796</v>
      </c>
      <c r="X975" s="308">
        <f>V975-V_NK3!$R$8</f>
        <v>89.193879140000007</v>
      </c>
      <c r="Y975" s="308">
        <f>IFERROR((V975 - V_NK3!$V$10) / (V_NK3!$V$9- V_NK3!$V$10) * 100, 0)</f>
        <v>18.368959623957142</v>
      </c>
      <c r="Z975" s="308">
        <v>541.79999999999995</v>
      </c>
      <c r="AA975" s="308">
        <v>521</v>
      </c>
      <c r="AB975" s="312">
        <v>527.79999999999995</v>
      </c>
      <c r="AC975" s="371">
        <v>527.23</v>
      </c>
      <c r="AD975" s="308">
        <v>0.72</v>
      </c>
      <c r="AE975" s="372">
        <v>0.59330999999999989</v>
      </c>
      <c r="AF975" s="373">
        <v>1.97044334975369</v>
      </c>
      <c r="AG975" s="312"/>
      <c r="AH975" s="370">
        <v>4.8765596857134348</v>
      </c>
      <c r="AI975" s="370">
        <v>4.2757680000000002</v>
      </c>
      <c r="AJ975" s="370"/>
      <c r="AK975" s="312">
        <f>_xll.SRS1Splines.Functions25.Linear_Interp(V_NK2!$R$10:$R$21,V_NK2!$T$10:$T$21,AR975)</f>
        <v>64.978200000027599</v>
      </c>
      <c r="AL975" s="312">
        <f>(AK975/V_NK2!$T$18)*100</f>
        <v>91.005882352979825</v>
      </c>
      <c r="AM975" s="308">
        <f>AK975-V_NK2!$T$11</f>
        <v>24.158199999999802</v>
      </c>
      <c r="AN975" s="308">
        <f>IFERROR((AK975 - V_NK2!$X$12) / (V_NK2!$X$11- V_NK2!$X$12) * 100, 0)</f>
        <v>79.00000000000324</v>
      </c>
      <c r="AO975" s="308">
        <v>427</v>
      </c>
      <c r="AP975" s="308">
        <v>420</v>
      </c>
      <c r="AQ975" s="308">
        <v>424.7</v>
      </c>
      <c r="AR975" s="371">
        <v>425.53</v>
      </c>
      <c r="AS975" s="312">
        <v>1.0549999999999999</v>
      </c>
      <c r="AT975" s="372">
        <v>0.99</v>
      </c>
      <c r="AU975" s="369"/>
      <c r="AV975" s="312"/>
      <c r="AW975" s="370">
        <v>15.81517403</v>
      </c>
      <c r="AX975" s="370">
        <v>14.70174811</v>
      </c>
      <c r="AY975" s="370"/>
      <c r="AZ975" s="312">
        <f>_xll.SRS1Splines.Functions25.Linear_Interp(V_NNG3A!$H$4:$H$12,V_NNG3A!$I$4:$I$12,BF975)</f>
        <v>13.0843000000001</v>
      </c>
      <c r="BA975" s="312">
        <f>(AZ975/V_NNG3A!$I$8)*100</f>
        <v>94.471480144405064</v>
      </c>
      <c r="BB975" s="308">
        <f>_xll.SRS1Splines.Functions25.Linear_Interp(V_NNG3A!$H$4:$H$12,V_NNG3A!$J$4:$J$12,BF975)</f>
        <v>2.0967137931036501</v>
      </c>
      <c r="BC975" s="308">
        <f>IFERROR((AZ975-V_NNG3A!$J$20) / (V_NNG3A!$J$19-V_NNG3A!$J$20) * 100, 0)</f>
        <v>73.249849415737032</v>
      </c>
      <c r="BD975" s="308">
        <v>1050</v>
      </c>
      <c r="BE975" s="308">
        <v>1047</v>
      </c>
      <c r="BF975" s="374">
        <v>1049.3800000000001</v>
      </c>
      <c r="BG975" s="312">
        <v>0.38591999999999999</v>
      </c>
      <c r="BH975" s="372">
        <v>0.44130000000000003</v>
      </c>
      <c r="BI975" s="369"/>
      <c r="BJ975" s="312"/>
      <c r="BK975" s="370">
        <v>5.5583321422475098</v>
      </c>
      <c r="BL975" s="370">
        <v>2.11562014224751</v>
      </c>
      <c r="BM975" s="370">
        <f t="shared" si="11"/>
        <v>3.4427119999999998</v>
      </c>
      <c r="BN975" s="312">
        <f>_xll.SRS1Splines.Functions25.Linear_Interp(V_XNN1!$K$3:$K$8,V_XNN1!$L$3:$L$8,BT975)</f>
        <v>0.22603799999999999</v>
      </c>
      <c r="BO975" s="312">
        <f>(BN975/V_XNN1!$L$7)*100</f>
        <v>107.63714285714285</v>
      </c>
      <c r="BP975" s="312">
        <f>_xll.SRS1Splines.Functions25.Linear_Interp(V_XNN1!$K$3:$K$8,V_XNN1!$M$3:$M$8,BT975)</f>
        <v>7.00380000000001E-2</v>
      </c>
      <c r="BQ975" s="308">
        <f>IFERROR((BN975 - V_XNN1!$M$16) / (V_XNN1!$M$15- V_XNN1!$M$16) * 100, 0)</f>
        <v>122.06128133704735</v>
      </c>
      <c r="BR975" s="308">
        <v>252</v>
      </c>
      <c r="BS975" s="308">
        <v>249</v>
      </c>
      <c r="BT975" s="374">
        <v>252.9</v>
      </c>
      <c r="BU975" s="312">
        <v>0.32903225806451597</v>
      </c>
      <c r="BV975" s="372">
        <v>0.34427800000000003</v>
      </c>
      <c r="BW975" s="369"/>
      <c r="BX975" s="312"/>
      <c r="BY975" s="370"/>
      <c r="BZ975" s="370"/>
      <c r="CA975" s="370"/>
      <c r="CB975" s="312"/>
      <c r="CC975" s="312"/>
      <c r="CD975" s="308"/>
      <c r="CE975" s="312"/>
      <c r="CF975" s="312"/>
      <c r="CG975" s="312"/>
      <c r="CH975" s="312"/>
      <c r="CI975" s="384"/>
      <c r="CJ975" s="312"/>
      <c r="CK975" s="372"/>
      <c r="CL975" s="369"/>
      <c r="CM975" s="312"/>
      <c r="CN975" s="370"/>
      <c r="CO975" s="370"/>
      <c r="CP975" s="370"/>
      <c r="CQ975" s="312"/>
      <c r="CR975" s="312"/>
      <c r="CS975" s="308"/>
      <c r="CT975" s="312"/>
      <c r="CU975" s="312"/>
      <c r="CV975" s="312"/>
      <c r="CW975" s="312"/>
      <c r="CX975" s="384"/>
      <c r="CY975" s="312"/>
      <c r="CZ975" s="372"/>
    </row>
    <row r="976" spans="1:104" s="1" customFormat="1" hidden="1">
      <c r="A976" s="270">
        <v>45535</v>
      </c>
      <c r="B976" s="380"/>
      <c r="C976" s="381"/>
      <c r="D976" s="382"/>
      <c r="E976" s="382"/>
      <c r="F976" s="382"/>
      <c r="G976" s="312"/>
      <c r="H976" s="308"/>
      <c r="I976" s="308"/>
      <c r="J976" s="308"/>
      <c r="K976" s="308"/>
      <c r="L976" s="308"/>
      <c r="M976" s="371"/>
      <c r="N976" s="371"/>
      <c r="O976" s="312"/>
      <c r="P976" s="383"/>
      <c r="Q976" s="369">
        <v>23.2</v>
      </c>
      <c r="R976" s="312"/>
      <c r="S976" s="370">
        <v>6.5556852927284242</v>
      </c>
      <c r="T976" s="370">
        <v>3.0421179999999999</v>
      </c>
      <c r="U976" s="370"/>
      <c r="V976" s="312">
        <f>_xll.SRS1Splines.Functions25.Linear_Interp(V_NK3!$P$8:$P$32,V_NK3!$R$8:$R$32,AC976)</f>
        <v>149.286098379999</v>
      </c>
      <c r="W976" s="312">
        <f>(V976/V_NK3!$R$28)*100</f>
        <v>27.536085301625075</v>
      </c>
      <c r="X976" s="308">
        <f>V976-V_NK3!$R$8</f>
        <v>92.707446379998999</v>
      </c>
      <c r="Y976" s="308">
        <f>IFERROR((V976 - V_NK3!$V$10) / (V_NK3!$V$9- V_NK3!$V$10) * 100, 0)</f>
        <v>19.092558321422654</v>
      </c>
      <c r="Z976" s="308">
        <v>541.79999999999995</v>
      </c>
      <c r="AA976" s="308">
        <v>521</v>
      </c>
      <c r="AB976" s="312">
        <v>527.88</v>
      </c>
      <c r="AC976" s="371">
        <v>527.41</v>
      </c>
      <c r="AD976" s="308">
        <v>0.72</v>
      </c>
      <c r="AE976" s="372">
        <v>0.66133000000000008</v>
      </c>
      <c r="AF976" s="373">
        <v>0</v>
      </c>
      <c r="AG976" s="312"/>
      <c r="AH976" s="370">
        <v>4.6750142000000006</v>
      </c>
      <c r="AI976" s="370">
        <v>4.9792259999999997</v>
      </c>
      <c r="AJ976" s="370"/>
      <c r="AK976" s="312">
        <f>_xll.SRS1Splines.Functions25.Linear_Interp(V_NK2!$R$10:$R$21,V_NK2!$T$10:$T$21,AR976)</f>
        <v>64.978200000027599</v>
      </c>
      <c r="AL976" s="312">
        <f>(AK976/V_NK2!$T$18)*100</f>
        <v>91.005882352979825</v>
      </c>
      <c r="AM976" s="308">
        <f>AK976-V_NK2!$T$11</f>
        <v>24.158199999999802</v>
      </c>
      <c r="AN976" s="308">
        <f>IFERROR((AK976 - V_NK2!$X$12) / (V_NK2!$X$11- V_NK2!$X$12) * 100, 0)</f>
        <v>79.00000000000324</v>
      </c>
      <c r="AO976" s="308">
        <v>427</v>
      </c>
      <c r="AP976" s="308">
        <v>420</v>
      </c>
      <c r="AQ976" s="308">
        <v>424.79</v>
      </c>
      <c r="AR976" s="371">
        <v>425.53</v>
      </c>
      <c r="AS976" s="312">
        <v>1.0549999999999999</v>
      </c>
      <c r="AT976" s="372">
        <v>1.1499999999999999</v>
      </c>
      <c r="AU976" s="369"/>
      <c r="AV976" s="312"/>
      <c r="AW976" s="370">
        <v>15.073433720000001</v>
      </c>
      <c r="AX976" s="370">
        <v>15.976211490000001</v>
      </c>
      <c r="AY976" s="370"/>
      <c r="AZ976" s="312">
        <f>_xll.SRS1Splines.Functions25.Linear_Interp(V_NNG3A!$H$4:$H$12,V_NNG3A!$I$4:$I$12,BF976)</f>
        <v>12.7137999999999</v>
      </c>
      <c r="BA976" s="312">
        <f>(AZ976/V_NNG3A!$I$8)*100</f>
        <v>91.796389891696023</v>
      </c>
      <c r="BB976" s="308">
        <f>_xll.SRS1Splines.Functions25.Linear_Interp(V_NNG3A!$H$4:$H$12,V_NNG3A!$J$4:$J$12,BF976)</f>
        <v>1.72621379310343</v>
      </c>
      <c r="BC976" s="308">
        <f>IFERROR((AZ976-V_NNG3A!$J$20) / (V_NNG3A!$J$19-V_NNG3A!$J$20) * 100, 0)</f>
        <v>60.306228165278512</v>
      </c>
      <c r="BD976" s="308">
        <v>1050</v>
      </c>
      <c r="BE976" s="308">
        <v>1047</v>
      </c>
      <c r="BF976" s="374">
        <v>1049.08</v>
      </c>
      <c r="BG976" s="312">
        <v>0.38591999999999999</v>
      </c>
      <c r="BH976" s="372">
        <v>0.47775000000000001</v>
      </c>
      <c r="BI976" s="369"/>
      <c r="BJ976" s="312"/>
      <c r="BK976" s="370">
        <v>4.7792820227595998</v>
      </c>
      <c r="BL976" s="370">
        <v>2.1176480227596</v>
      </c>
      <c r="BM976" s="370">
        <f t="shared" si="11"/>
        <v>2.6616339999999998</v>
      </c>
      <c r="BN976" s="312">
        <f>_xll.SRS1Splines.Functions25.Linear_Interp(V_XNN1!$K$3:$K$8,V_XNN1!$L$3:$L$8,BT976)</f>
        <v>0.2249688</v>
      </c>
      <c r="BO976" s="312">
        <f>(BN976/V_XNN1!$L$7)*100</f>
        <v>107.128</v>
      </c>
      <c r="BP976" s="312">
        <f>_xll.SRS1Splines.Functions25.Linear_Interp(V_XNN1!$K$3:$K$8,V_XNN1!$M$3:$M$8,BT976)</f>
        <v>6.8968800000000094E-2</v>
      </c>
      <c r="BQ976" s="308">
        <f>IFERROR((BN976 - V_XNN1!$M$16) / (V_XNN1!$M$15- V_XNN1!$M$16) * 100, 0)</f>
        <v>118.75208913649024</v>
      </c>
      <c r="BR976" s="308">
        <v>252</v>
      </c>
      <c r="BS976" s="308">
        <v>249</v>
      </c>
      <c r="BT976" s="374">
        <v>252.84</v>
      </c>
      <c r="BU976" s="312">
        <v>0.32903225806451597</v>
      </c>
      <c r="BV976" s="372">
        <v>0.34460800000000003</v>
      </c>
      <c r="BW976" s="369"/>
      <c r="BX976" s="312"/>
      <c r="BY976" s="370"/>
      <c r="BZ976" s="370"/>
      <c r="CA976" s="370"/>
      <c r="CB976" s="312"/>
      <c r="CC976" s="312"/>
      <c r="CD976" s="308"/>
      <c r="CE976" s="312"/>
      <c r="CF976" s="312"/>
      <c r="CG976" s="312"/>
      <c r="CH976" s="312"/>
      <c r="CI976" s="384"/>
      <c r="CJ976" s="312"/>
      <c r="CK976" s="372"/>
      <c r="CL976" s="369"/>
      <c r="CM976" s="312"/>
      <c r="CN976" s="370"/>
      <c r="CO976" s="370"/>
      <c r="CP976" s="370"/>
      <c r="CQ976" s="312"/>
      <c r="CR976" s="312"/>
      <c r="CS976" s="308"/>
      <c r="CT976" s="312"/>
      <c r="CU976" s="312"/>
      <c r="CV976" s="312"/>
      <c r="CW976" s="312"/>
      <c r="CX976" s="384"/>
      <c r="CY976" s="312"/>
      <c r="CZ976" s="372"/>
    </row>
    <row r="977" spans="1:104" s="1" customFormat="1" hidden="1">
      <c r="A977" s="270">
        <v>45536</v>
      </c>
      <c r="B977" s="380"/>
      <c r="C977" s="381"/>
      <c r="D977" s="382"/>
      <c r="E977" s="382"/>
      <c r="F977" s="382"/>
      <c r="G977" s="312"/>
      <c r="H977" s="308"/>
      <c r="I977" s="308"/>
      <c r="J977" s="308"/>
      <c r="K977" s="308"/>
      <c r="L977" s="308"/>
      <c r="M977" s="371"/>
      <c r="N977" s="371"/>
      <c r="O977" s="312"/>
      <c r="P977" s="383"/>
      <c r="Q977" s="369">
        <v>0</v>
      </c>
      <c r="R977" s="312"/>
      <c r="S977" s="370">
        <v>4.8560514756622313</v>
      </c>
      <c r="T977" s="370">
        <v>1.1472859999999998</v>
      </c>
      <c r="U977" s="370"/>
      <c r="V977" s="312">
        <f>_xll.SRS1Splines.Functions25.Linear_Interp(V_NK3!$P$8:$P$32,V_NK3!$R$8:$R$32,AC977)</f>
        <v>152.99486379999999</v>
      </c>
      <c r="W977" s="312">
        <f>(V977/V_NK3!$R$28)*100</f>
        <v>28.220173653300733</v>
      </c>
      <c r="X977" s="308">
        <f>V977-V_NK3!$R$8</f>
        <v>96.416211799999985</v>
      </c>
      <c r="Y977" s="308">
        <f>IFERROR((V977 - V_NK3!$V$10) / (V_NK3!$V$9- V_NK3!$V$10) * 100, 0)</f>
        <v>19.856356946525555</v>
      </c>
      <c r="Z977" s="308">
        <v>541.79999999999995</v>
      </c>
      <c r="AA977" s="308">
        <v>521</v>
      </c>
      <c r="AB977" s="312">
        <v>527.97</v>
      </c>
      <c r="AC977" s="371">
        <v>527.6</v>
      </c>
      <c r="AD977" s="308">
        <v>0.72</v>
      </c>
      <c r="AE977" s="372">
        <v>0.24940999999999999</v>
      </c>
      <c r="AF977" s="373">
        <v>0</v>
      </c>
      <c r="AG977" s="312"/>
      <c r="AH977" s="370">
        <v>2.7972459714287758</v>
      </c>
      <c r="AI977" s="370">
        <v>2.9993460000000001</v>
      </c>
      <c r="AJ977" s="370"/>
      <c r="AK977" s="312">
        <f>_xll.SRS1Splines.Functions25.Linear_Interp(V_NK2!$R$10:$R$21,V_NK2!$T$10:$T$21,AR977)</f>
        <v>64.890828571456296</v>
      </c>
      <c r="AL977" s="312">
        <f>(AK977/V_NK2!$T$18)*100</f>
        <v>90.883513405400976</v>
      </c>
      <c r="AM977" s="308">
        <f>AK977-V_NK2!$T$11</f>
        <v>24.0708285714285</v>
      </c>
      <c r="AN977" s="308">
        <f>IFERROR((AK977 - V_NK2!$X$12) / (V_NK2!$X$11- V_NK2!$X$12) * 100, 0)</f>
        <v>78.714285714289346</v>
      </c>
      <c r="AO977" s="308">
        <v>427</v>
      </c>
      <c r="AP977" s="308">
        <v>420</v>
      </c>
      <c r="AQ977" s="308">
        <v>424.9</v>
      </c>
      <c r="AR977" s="371">
        <v>425.51</v>
      </c>
      <c r="AS977" s="312">
        <v>1.036</v>
      </c>
      <c r="AT977" s="372">
        <v>0.69</v>
      </c>
      <c r="AU977" s="369"/>
      <c r="AV977" s="312"/>
      <c r="AW977" s="370">
        <v>13.447795490000001</v>
      </c>
      <c r="AX977" s="370">
        <v>14.260295449999999</v>
      </c>
      <c r="AY977" s="370"/>
      <c r="AZ977" s="312">
        <f>_xll.SRS1Splines.Functions25.Linear_Interp(V_NNG3A!$H$4:$H$12,V_NNG3A!$I$4:$I$12,BF977)</f>
        <v>12.3803499999999</v>
      </c>
      <c r="BA977" s="312">
        <f>(AZ977/V_NNG3A!$I$8)*100</f>
        <v>89.388808664259216</v>
      </c>
      <c r="BB977" s="308">
        <f>_xll.SRS1Splines.Functions25.Linear_Interp(V_NNG3A!$H$4:$H$12,V_NNG3A!$J$4:$J$12,BF977)</f>
        <v>1.39276379310345</v>
      </c>
      <c r="BC977" s="308">
        <f>IFERROR((AZ977-V_NNG3A!$J$20) / (V_NNG3A!$J$19-V_NNG3A!$J$20) * 100, 0)</f>
        <v>48.656969039872166</v>
      </c>
      <c r="BD977" s="308">
        <v>1050</v>
      </c>
      <c r="BE977" s="308">
        <v>1047</v>
      </c>
      <c r="BF977" s="374">
        <v>1048.81</v>
      </c>
      <c r="BG977" s="312">
        <v>0.39119999999999999</v>
      </c>
      <c r="BH977" s="372">
        <v>0.43687999999999999</v>
      </c>
      <c r="BI977" s="369"/>
      <c r="BJ977" s="312"/>
      <c r="BK977" s="370">
        <v>4.5541571024182099</v>
      </c>
      <c r="BL977" s="370">
        <v>2.1162961024182101</v>
      </c>
      <c r="BM977" s="370">
        <f t="shared" si="11"/>
        <v>2.4378609999999998</v>
      </c>
      <c r="BN977" s="312">
        <f>_xll.SRS1Splines.Functions25.Linear_Interp(V_XNN1!$K$3:$K$8,V_XNN1!$L$3:$L$8,BT977)</f>
        <v>0.22425600000000001</v>
      </c>
      <c r="BO977" s="312">
        <f>(BN977/V_XNN1!$L$7)*100</f>
        <v>106.78857142857143</v>
      </c>
      <c r="BP977" s="312">
        <f>_xll.SRS1Splines.Functions25.Linear_Interp(V_XNN1!$K$3:$K$8,V_XNN1!$M$3:$M$8,BT977)</f>
        <v>6.8256000000000205E-2</v>
      </c>
      <c r="BQ977" s="308">
        <f>IFERROR((BN977 - V_XNN1!$M$16) / (V_XNN1!$M$15- V_XNN1!$M$16) * 100, 0)</f>
        <v>116.54596100278556</v>
      </c>
      <c r="BR977" s="308">
        <v>252</v>
      </c>
      <c r="BS977" s="308">
        <v>249</v>
      </c>
      <c r="BT977" s="374">
        <v>252.8</v>
      </c>
      <c r="BU977" s="312">
        <v>0.34</v>
      </c>
      <c r="BV977" s="372">
        <v>0.34438799999999997</v>
      </c>
      <c r="BW977" s="369"/>
      <c r="BX977" s="312"/>
      <c r="BY977" s="370"/>
      <c r="BZ977" s="370"/>
      <c r="CA977" s="370"/>
      <c r="CB977" s="312"/>
      <c r="CC977" s="312"/>
      <c r="CD977" s="308"/>
      <c r="CE977" s="312"/>
      <c r="CF977" s="312"/>
      <c r="CG977" s="312"/>
      <c r="CH977" s="312"/>
      <c r="CI977" s="384"/>
      <c r="CJ977" s="312"/>
      <c r="CK977" s="372"/>
      <c r="CL977" s="369"/>
      <c r="CM977" s="312"/>
      <c r="CN977" s="370"/>
      <c r="CO977" s="370"/>
      <c r="CP977" s="370"/>
      <c r="CQ977" s="312"/>
      <c r="CR977" s="312"/>
      <c r="CS977" s="308"/>
      <c r="CT977" s="312"/>
      <c r="CU977" s="312"/>
      <c r="CV977" s="312"/>
      <c r="CW977" s="312"/>
      <c r="CX977" s="384"/>
      <c r="CY977" s="312"/>
      <c r="CZ977" s="372"/>
    </row>
    <row r="978" spans="1:104" s="1" customFormat="1" hidden="1">
      <c r="A978" s="270">
        <v>45537</v>
      </c>
      <c r="B978" s="380"/>
      <c r="C978" s="381"/>
      <c r="D978" s="382"/>
      <c r="E978" s="382"/>
      <c r="F978" s="382"/>
      <c r="G978" s="312"/>
      <c r="H978" s="308"/>
      <c r="I978" s="308"/>
      <c r="J978" s="308"/>
      <c r="K978" s="308"/>
      <c r="L978" s="308"/>
      <c r="M978" s="371"/>
      <c r="N978" s="371"/>
      <c r="O978" s="312"/>
      <c r="P978" s="383"/>
      <c r="Q978" s="369">
        <v>22.6</v>
      </c>
      <c r="R978" s="312"/>
      <c r="S978" s="370">
        <v>4.790403841518402</v>
      </c>
      <c r="T978" s="370">
        <v>0.69124200000000002</v>
      </c>
      <c r="U978" s="370"/>
      <c r="V978" s="312">
        <f>_xll.SRS1Splines.Functions25.Linear_Interp(V_NK3!$P$8:$P$32,V_NK3!$R$8:$R$32,AC978)</f>
        <v>157.094025579999</v>
      </c>
      <c r="W978" s="312">
        <f>(V978/V_NK3!$R$28)*100</f>
        <v>28.976271305152402</v>
      </c>
      <c r="X978" s="308">
        <f>V978-V_NK3!$R$8</f>
        <v>100.51537357999899</v>
      </c>
      <c r="Y978" s="308">
        <f>IFERROR((V978 - V_NK3!$V$10) / (V_NK3!$V$9- V_NK3!$V$10) * 100, 0)</f>
        <v>20.700555426902021</v>
      </c>
      <c r="Z978" s="308">
        <v>541.79999999999995</v>
      </c>
      <c r="AA978" s="308">
        <v>521</v>
      </c>
      <c r="AB978" s="312">
        <v>527.47</v>
      </c>
      <c r="AC978" s="371">
        <v>527.80999999999995</v>
      </c>
      <c r="AD978" s="308">
        <v>0.72</v>
      </c>
      <c r="AE978" s="372">
        <v>0.15027000000000001</v>
      </c>
      <c r="AF978" s="373">
        <v>0</v>
      </c>
      <c r="AG978" s="312"/>
      <c r="AH978" s="370">
        <v>2.3138289714282991</v>
      </c>
      <c r="AI978" s="370">
        <v>2.1645246</v>
      </c>
      <c r="AJ978" s="370"/>
      <c r="AK978" s="312">
        <f>_xll.SRS1Splines.Functions25.Linear_Interp(V_NK2!$R$10:$R$21,V_NK2!$T$10:$T$21,AR978)</f>
        <v>65.1092571428848</v>
      </c>
      <c r="AL978" s="312">
        <f>(AK978/V_NK2!$T$18)*100</f>
        <v>91.189435774348453</v>
      </c>
      <c r="AM978" s="308">
        <f>AK978-V_NK2!$T$11</f>
        <v>24.289257142857004</v>
      </c>
      <c r="AN978" s="308">
        <f>IFERROR((AK978 - V_NK2!$X$12) / (V_NK2!$X$11- V_NK2!$X$12) * 100, 0)</f>
        <v>79.42857142857487</v>
      </c>
      <c r="AO978" s="308">
        <v>427</v>
      </c>
      <c r="AP978" s="308">
        <v>420</v>
      </c>
      <c r="AQ978" s="308">
        <v>424.73</v>
      </c>
      <c r="AR978" s="371">
        <v>425.56</v>
      </c>
      <c r="AS978" s="312">
        <v>1.036</v>
      </c>
      <c r="AT978" s="372">
        <v>0.5</v>
      </c>
      <c r="AU978" s="369"/>
      <c r="AV978" s="312"/>
      <c r="AW978" s="370">
        <v>11.17265995</v>
      </c>
      <c r="AX978" s="370">
        <v>11.563863639999999</v>
      </c>
      <c r="AY978" s="370"/>
      <c r="AZ978" s="312">
        <f>_xll.SRS1Splines.Functions25.Linear_Interp(V_NNG3A!$H$4:$H$12,V_NNG3A!$I$4:$I$12,BF978)</f>
        <v>12.219800000000101</v>
      </c>
      <c r="BA978" s="312">
        <f>(AZ978/V_NNG3A!$I$8)*100</f>
        <v>88.229602888087371</v>
      </c>
      <c r="BB978" s="308">
        <f>_xll.SRS1Splines.Functions25.Linear_Interp(V_NNG3A!$H$4:$H$12,V_NNG3A!$J$4:$J$12,BF978)</f>
        <v>1.2322137931035899</v>
      </c>
      <c r="BC978" s="308">
        <f>IFERROR((AZ978-V_NNG3A!$J$20) / (V_NNG3A!$J$19-V_NNG3A!$J$20) * 100, 0)</f>
        <v>43.04806649801683</v>
      </c>
      <c r="BD978" s="308">
        <v>1050</v>
      </c>
      <c r="BE978" s="308">
        <v>1047</v>
      </c>
      <c r="BF978" s="374">
        <v>1048.68</v>
      </c>
      <c r="BG978" s="312">
        <v>0.39119999999999999</v>
      </c>
      <c r="BH978" s="372">
        <v>0.34555999999999998</v>
      </c>
      <c r="BI978" s="369"/>
      <c r="BJ978" s="312"/>
      <c r="BK978" s="370">
        <v>4.1333152147937398</v>
      </c>
      <c r="BL978" s="370">
        <v>2.1177832147937399</v>
      </c>
      <c r="BM978" s="370">
        <f t="shared" si="11"/>
        <v>2.0155319999999999</v>
      </c>
      <c r="BN978" s="312">
        <f>_xll.SRS1Splines.Functions25.Linear_Interp(V_XNN1!$K$3:$K$8,V_XNN1!$L$3:$L$8,BT978)</f>
        <v>0.22336500000000001</v>
      </c>
      <c r="BO978" s="312">
        <f>(BN978/V_XNN1!$L$7)*100</f>
        <v>106.36428571428571</v>
      </c>
      <c r="BP978" s="312">
        <f>_xll.SRS1Splines.Functions25.Linear_Interp(V_XNN1!$K$3:$K$8,V_XNN1!$M$3:$M$8,BT978)</f>
        <v>6.7364999999999994E-2</v>
      </c>
      <c r="BQ978" s="308">
        <f>IFERROR((BN978 - V_XNN1!$M$16) / (V_XNN1!$M$15- V_XNN1!$M$16) * 100, 0)</f>
        <v>113.78830083565464</v>
      </c>
      <c r="BR978" s="308">
        <v>252</v>
      </c>
      <c r="BS978" s="308">
        <v>249</v>
      </c>
      <c r="BT978" s="374">
        <v>252.75</v>
      </c>
      <c r="BU978" s="312">
        <v>0.34</v>
      </c>
      <c r="BV978" s="372">
        <v>0.34462999999999999</v>
      </c>
      <c r="BW978" s="369"/>
      <c r="BX978" s="312"/>
      <c r="BY978" s="370"/>
      <c r="BZ978" s="370"/>
      <c r="CA978" s="370"/>
      <c r="CB978" s="312"/>
      <c r="CC978" s="312"/>
      <c r="CD978" s="308"/>
      <c r="CE978" s="312"/>
      <c r="CF978" s="312"/>
      <c r="CG978" s="312"/>
      <c r="CH978" s="312"/>
      <c r="CI978" s="384"/>
      <c r="CJ978" s="312"/>
      <c r="CK978" s="372"/>
      <c r="CL978" s="369"/>
      <c r="CM978" s="312"/>
      <c r="CN978" s="370"/>
      <c r="CO978" s="370"/>
      <c r="CP978" s="370"/>
      <c r="CQ978" s="312"/>
      <c r="CR978" s="312"/>
      <c r="CS978" s="308"/>
      <c r="CT978" s="312"/>
      <c r="CU978" s="312"/>
      <c r="CV978" s="312"/>
      <c r="CW978" s="312"/>
      <c r="CX978" s="384"/>
      <c r="CY978" s="312"/>
      <c r="CZ978" s="372"/>
    </row>
    <row r="979" spans="1:104" s="1" customFormat="1" hidden="1">
      <c r="A979" s="270">
        <v>45538</v>
      </c>
      <c r="B979" s="380"/>
      <c r="C979" s="381"/>
      <c r="D979" s="382"/>
      <c r="E979" s="382"/>
      <c r="F979" s="382"/>
      <c r="G979" s="312"/>
      <c r="H979" s="308"/>
      <c r="I979" s="308"/>
      <c r="J979" s="308"/>
      <c r="K979" s="308"/>
      <c r="L979" s="308"/>
      <c r="M979" s="371"/>
      <c r="N979" s="371"/>
      <c r="O979" s="312"/>
      <c r="P979" s="383"/>
      <c r="Q979" s="369">
        <v>1.8</v>
      </c>
      <c r="R979" s="312"/>
      <c r="S979" s="370">
        <v>5.5799131098022459</v>
      </c>
      <c r="T979" s="370">
        <v>2.2615440000000002</v>
      </c>
      <c r="U979" s="370"/>
      <c r="V979" s="312">
        <f>_xll.SRS1Splines.Functions25.Linear_Interp(V_NK3!$P$8:$P$32,V_NK3!$R$8:$R$32,AC979)</f>
        <v>160.41239464</v>
      </c>
      <c r="W979" s="312">
        <f>(V979/V_NK3!$R$28)*100</f>
        <v>29.588350356651699</v>
      </c>
      <c r="X979" s="308">
        <f>V979-V_NK3!$R$8</f>
        <v>103.83374264</v>
      </c>
      <c r="Y979" s="308">
        <f>IFERROR((V979 - V_NK3!$V$10) / (V_NK3!$V$9- V_NK3!$V$10) * 100, 0)</f>
        <v>21.383954196730958</v>
      </c>
      <c r="Z979" s="308">
        <v>541.79999999999995</v>
      </c>
      <c r="AA979" s="308">
        <v>521</v>
      </c>
      <c r="AB979" s="312">
        <v>527.59</v>
      </c>
      <c r="AC979" s="371">
        <v>527.98</v>
      </c>
      <c r="AD979" s="308">
        <v>0.72</v>
      </c>
      <c r="AE979" s="372">
        <v>0.49163999999999997</v>
      </c>
      <c r="AF979" s="373">
        <v>13.4</v>
      </c>
      <c r="AG979" s="312"/>
      <c r="AH979" s="370">
        <v>3.7975524571429253</v>
      </c>
      <c r="AI979" s="370">
        <v>3.8489640000000001</v>
      </c>
      <c r="AJ979" s="370"/>
      <c r="AK979" s="312">
        <f>_xll.SRS1Splines.Functions25.Linear_Interp(V_NK2!$R$10:$R$21,V_NK2!$T$10:$T$21,AR979)</f>
        <v>65.284000000027504</v>
      </c>
      <c r="AL979" s="312">
        <f>(AK979/V_NK2!$T$18)*100</f>
        <v>91.434173669506308</v>
      </c>
      <c r="AM979" s="308">
        <f>AK979-V_NK2!$T$11</f>
        <v>24.463999999999707</v>
      </c>
      <c r="AN979" s="308">
        <f>IFERROR((AK979 - V_NK2!$X$12) / (V_NK2!$X$11- V_NK2!$X$12) * 100, 0)</f>
        <v>80.00000000000297</v>
      </c>
      <c r="AO979" s="308">
        <v>427</v>
      </c>
      <c r="AP979" s="308">
        <v>420</v>
      </c>
      <c r="AQ979" s="308">
        <v>424.83</v>
      </c>
      <c r="AR979" s="371">
        <v>425.6</v>
      </c>
      <c r="AS979" s="312">
        <v>1.036</v>
      </c>
      <c r="AT979" s="372">
        <v>0.89</v>
      </c>
      <c r="AU979" s="369"/>
      <c r="AV979" s="312"/>
      <c r="AW979" s="370">
        <v>10.418375230000001</v>
      </c>
      <c r="AX979" s="370">
        <v>9.8165233599999997</v>
      </c>
      <c r="AY979" s="370"/>
      <c r="AZ979" s="312">
        <f>_xll.SRS1Splines.Functions25.Linear_Interp(V_NNG3A!$H$4:$H$12,V_NNG3A!$I$4:$I$12,BF979)</f>
        <v>12.4668000000001</v>
      </c>
      <c r="BA979" s="312">
        <f>(AZ979/V_NNG3A!$I$8)*100</f>
        <v>90.012996389892422</v>
      </c>
      <c r="BB979" s="308">
        <f>_xll.SRS1Splines.Functions25.Linear_Interp(V_NNG3A!$H$4:$H$12,V_NNG3A!$J$4:$J$12,BF979)</f>
        <v>1.47921379310365</v>
      </c>
      <c r="BC979" s="308">
        <f>IFERROR((AZ979-V_NNG3A!$J$20) / (V_NNG3A!$J$19-V_NNG3A!$J$20) * 100, 0)</f>
        <v>51.677147331651177</v>
      </c>
      <c r="BD979" s="308">
        <v>1050</v>
      </c>
      <c r="BE979" s="308">
        <v>1047</v>
      </c>
      <c r="BF979" s="374">
        <v>1048.8800000000001</v>
      </c>
      <c r="BG979" s="312">
        <v>0.39119999999999999</v>
      </c>
      <c r="BH979" s="372">
        <v>0.28877999999999998</v>
      </c>
      <c r="BI979" s="369"/>
      <c r="BJ979" s="312"/>
      <c r="BK979" s="370">
        <v>3.9559104253200599</v>
      </c>
      <c r="BL979" s="370">
        <v>2.1277874253200602</v>
      </c>
      <c r="BM979" s="370">
        <f t="shared" si="11"/>
        <v>1.8281229999999997</v>
      </c>
      <c r="BN979" s="312">
        <f>_xll.SRS1Splines.Functions25.Linear_Interp(V_XNN1!$K$3:$K$8,V_XNN1!$L$3:$L$8,BT979)</f>
        <v>0.22603799999999999</v>
      </c>
      <c r="BO979" s="312">
        <f>(BN979/V_XNN1!$L$7)*100</f>
        <v>107.63714285714285</v>
      </c>
      <c r="BP979" s="312">
        <f>_xll.SRS1Splines.Functions25.Linear_Interp(V_XNN1!$K$3:$K$8,V_XNN1!$M$3:$M$8,BT979)</f>
        <v>7.00380000000001E-2</v>
      </c>
      <c r="BQ979" s="308">
        <f>IFERROR((BN979 - V_XNN1!$M$16) / (V_XNN1!$M$15- V_XNN1!$M$16) * 100, 0)</f>
        <v>122.06128133704735</v>
      </c>
      <c r="BR979" s="308">
        <v>252</v>
      </c>
      <c r="BS979" s="308">
        <v>249</v>
      </c>
      <c r="BT979" s="374">
        <v>252.9</v>
      </c>
      <c r="BU979" s="312">
        <v>0.34</v>
      </c>
      <c r="BV979" s="372">
        <v>0.34625799999999995</v>
      </c>
      <c r="BW979" s="369"/>
      <c r="BX979" s="312"/>
      <c r="BY979" s="370"/>
      <c r="BZ979" s="370"/>
      <c r="CA979" s="370"/>
      <c r="CB979" s="312"/>
      <c r="CC979" s="312"/>
      <c r="CD979" s="308"/>
      <c r="CE979" s="312"/>
      <c r="CF979" s="312"/>
      <c r="CG979" s="312"/>
      <c r="CH979" s="312"/>
      <c r="CI979" s="384"/>
      <c r="CJ979" s="312"/>
      <c r="CK979" s="372"/>
      <c r="CL979" s="369"/>
      <c r="CM979" s="312"/>
      <c r="CN979" s="370"/>
      <c r="CO979" s="370"/>
      <c r="CP979" s="370"/>
      <c r="CQ979" s="312"/>
      <c r="CR979" s="312"/>
      <c r="CS979" s="308"/>
      <c r="CT979" s="312"/>
      <c r="CU979" s="312"/>
      <c r="CV979" s="312"/>
      <c r="CW979" s="312"/>
      <c r="CX979" s="384"/>
      <c r="CY979" s="312"/>
      <c r="CZ979" s="372"/>
    </row>
    <row r="980" spans="1:104" s="1" customFormat="1" hidden="1">
      <c r="A980" s="270">
        <v>45539</v>
      </c>
      <c r="B980" s="380"/>
      <c r="C980" s="381"/>
      <c r="D980" s="382"/>
      <c r="E980" s="382"/>
      <c r="F980" s="382"/>
      <c r="G980" s="312"/>
      <c r="H980" s="308"/>
      <c r="I980" s="308"/>
      <c r="J980" s="308"/>
      <c r="K980" s="308"/>
      <c r="L980" s="308"/>
      <c r="M980" s="371"/>
      <c r="N980" s="371"/>
      <c r="O980" s="312"/>
      <c r="P980" s="383"/>
      <c r="Q980" s="369">
        <v>13.6</v>
      </c>
      <c r="R980" s="312"/>
      <c r="S980" s="370">
        <v>4.7004232606487273</v>
      </c>
      <c r="T980" s="370">
        <v>3.2828360000000001</v>
      </c>
      <c r="U980" s="370"/>
      <c r="V980" s="312">
        <f>_xll.SRS1Splines.Functions25.Linear_Interp(V_NK3!$P$8:$P$32,V_NK3!$R$8:$R$32,AC980)</f>
        <v>161.82998189999901</v>
      </c>
      <c r="W980" s="312">
        <f>(V980/V_NK3!$R$28)*100</f>
        <v>29.849826837967925</v>
      </c>
      <c r="X980" s="308">
        <f>V980-V_NK3!$R$8</f>
        <v>105.25132989999901</v>
      </c>
      <c r="Y980" s="308">
        <f>IFERROR((V980 - V_NK3!$V$10) / (V_NK3!$V$9- V_NK3!$V$10) * 100, 0)</f>
        <v>21.675898031817287</v>
      </c>
      <c r="Z980" s="308">
        <v>541.79999999999995</v>
      </c>
      <c r="AA980" s="308">
        <v>521</v>
      </c>
      <c r="AB980" s="312">
        <v>527.71</v>
      </c>
      <c r="AC980" s="371">
        <v>528.04999999999995</v>
      </c>
      <c r="AD980" s="308">
        <v>0.72</v>
      </c>
      <c r="AE980" s="372">
        <v>0.71365999999999996</v>
      </c>
      <c r="AF980" s="373">
        <v>9.6</v>
      </c>
      <c r="AG980" s="312"/>
      <c r="AH980" s="370">
        <v>4.6977823714273459</v>
      </c>
      <c r="AI980" s="370">
        <v>3.8902373999999997</v>
      </c>
      <c r="AJ980" s="370"/>
      <c r="AK980" s="312">
        <f>_xll.SRS1Splines.Functions25.Linear_Interp(V_NK2!$R$10:$R$21,V_NK2!$T$10:$T$21,AR980)</f>
        <v>66.419828571455099</v>
      </c>
      <c r="AL980" s="312">
        <f>(AK980/V_NK2!$T$18)*100</f>
        <v>93.024969988032353</v>
      </c>
      <c r="AM980" s="308">
        <f>AK980-V_NK2!$T$11</f>
        <v>25.599828571427302</v>
      </c>
      <c r="AN980" s="308">
        <f>IFERROR((AK980 - V_NK2!$X$12) / (V_NK2!$X$11- V_NK2!$X$12) * 100, 0)</f>
        <v>83.71428571428568</v>
      </c>
      <c r="AO980" s="308">
        <v>427</v>
      </c>
      <c r="AP980" s="308">
        <v>420</v>
      </c>
      <c r="AQ980" s="308">
        <v>424.91</v>
      </c>
      <c r="AR980" s="371">
        <v>425.86</v>
      </c>
      <c r="AS980" s="312">
        <v>1.036</v>
      </c>
      <c r="AT980" s="372">
        <v>0.9</v>
      </c>
      <c r="AU980" s="369"/>
      <c r="AV980" s="312"/>
      <c r="AW980" s="370">
        <v>11.18976215</v>
      </c>
      <c r="AX980" s="370">
        <v>11.40041035</v>
      </c>
      <c r="AY980" s="370"/>
      <c r="AZ980" s="312">
        <f>_xll.SRS1Splines.Functions25.Linear_Interp(V_NNG3A!$H$4:$H$12,V_NNG3A!$I$4:$I$12,BF980)</f>
        <v>12.3803499999999</v>
      </c>
      <c r="BA980" s="312">
        <f>(AZ980/V_NNG3A!$I$8)*100</f>
        <v>89.388808664259216</v>
      </c>
      <c r="BB980" s="308">
        <f>_xll.SRS1Splines.Functions25.Linear_Interp(V_NNG3A!$H$4:$H$12,V_NNG3A!$J$4:$J$12,BF980)</f>
        <v>1.39276379310345</v>
      </c>
      <c r="BC980" s="308">
        <f>IFERROR((AZ980-V_NNG3A!$J$20) / (V_NNG3A!$J$19-V_NNG3A!$J$20) * 100, 0)</f>
        <v>48.656969039872166</v>
      </c>
      <c r="BD980" s="308">
        <v>1050</v>
      </c>
      <c r="BE980" s="308">
        <v>1047</v>
      </c>
      <c r="BF980" s="374">
        <v>1048.81</v>
      </c>
      <c r="BG980" s="312">
        <v>0.39119999999999999</v>
      </c>
      <c r="BH980" s="372">
        <v>0.33966000000000002</v>
      </c>
      <c r="BI980" s="369"/>
      <c r="BJ980" s="312"/>
      <c r="BK980" s="370">
        <v>4.41864851493599</v>
      </c>
      <c r="BL980" s="370">
        <v>2.1025065149359898</v>
      </c>
      <c r="BM980" s="370">
        <f t="shared" si="11"/>
        <v>2.3161420000000001</v>
      </c>
      <c r="BN980" s="312">
        <f>_xll.SRS1Splines.Functions25.Linear_Interp(V_XNN1!$K$3:$K$8,V_XNN1!$L$3:$L$8,BT980)</f>
        <v>0.22336500000000001</v>
      </c>
      <c r="BO980" s="312">
        <f>(BN980/V_XNN1!$L$7)*100</f>
        <v>106.36428571428571</v>
      </c>
      <c r="BP980" s="312">
        <f>_xll.SRS1Splines.Functions25.Linear_Interp(V_XNN1!$K$3:$K$8,V_XNN1!$M$3:$M$8,BT980)</f>
        <v>6.7364999999999994E-2</v>
      </c>
      <c r="BQ980" s="308">
        <f>IFERROR((BN980 - V_XNN1!$M$16) / (V_XNN1!$M$15- V_XNN1!$M$16) * 100, 0)</f>
        <v>113.78830083565464</v>
      </c>
      <c r="BR980" s="308">
        <v>252</v>
      </c>
      <c r="BS980" s="308">
        <v>249</v>
      </c>
      <c r="BT980" s="374">
        <v>252.75</v>
      </c>
      <c r="BU980" s="312">
        <v>0.34</v>
      </c>
      <c r="BV980" s="372">
        <v>0.342144</v>
      </c>
      <c r="BW980" s="369"/>
      <c r="BX980" s="312"/>
      <c r="BY980" s="370"/>
      <c r="BZ980" s="370"/>
      <c r="CA980" s="370"/>
      <c r="CB980" s="312"/>
      <c r="CC980" s="312"/>
      <c r="CD980" s="308"/>
      <c r="CE980" s="312"/>
      <c r="CF980" s="312"/>
      <c r="CG980" s="312"/>
      <c r="CH980" s="312"/>
      <c r="CI980" s="384"/>
      <c r="CJ980" s="312"/>
      <c r="CK980" s="372"/>
      <c r="CL980" s="369"/>
      <c r="CM980" s="312"/>
      <c r="CN980" s="370"/>
      <c r="CO980" s="370"/>
      <c r="CP980" s="370"/>
      <c r="CQ980" s="312"/>
      <c r="CR980" s="312"/>
      <c r="CS980" s="308"/>
      <c r="CT980" s="312"/>
      <c r="CU980" s="312"/>
      <c r="CV980" s="312"/>
      <c r="CW980" s="312"/>
      <c r="CX980" s="384"/>
      <c r="CY980" s="312"/>
      <c r="CZ980" s="372"/>
    </row>
    <row r="981" spans="1:104" s="1" customFormat="1" hidden="1">
      <c r="A981" s="270">
        <v>45540</v>
      </c>
      <c r="B981" s="380"/>
      <c r="C981" s="381"/>
      <c r="D981" s="382"/>
      <c r="E981" s="382"/>
      <c r="F981" s="382"/>
      <c r="G981" s="312"/>
      <c r="H981" s="308"/>
      <c r="I981" s="308"/>
      <c r="J981" s="308"/>
      <c r="K981" s="308"/>
      <c r="L981" s="308"/>
      <c r="M981" s="371"/>
      <c r="N981" s="371"/>
      <c r="O981" s="312"/>
      <c r="P981" s="383"/>
      <c r="Q981" s="369">
        <v>2.4</v>
      </c>
      <c r="R981" s="312"/>
      <c r="S981" s="370">
        <v>4.6462474316520694</v>
      </c>
      <c r="T981" s="370">
        <v>3.0027419999999996</v>
      </c>
      <c r="U981" s="370"/>
      <c r="V981" s="312">
        <f>_xll.SRS1Splines.Functions25.Linear_Interp(V_NK3!$P$8:$P$32,V_NK3!$R$8:$R$32,AC981)</f>
        <v>163.47348733999999</v>
      </c>
      <c r="W981" s="312">
        <f>(V981/V_NK3!$R$28)*100</f>
        <v>30.152974327792169</v>
      </c>
      <c r="X981" s="308">
        <f>V981-V_NK3!$R$8</f>
        <v>106.89483533999999</v>
      </c>
      <c r="Y981" s="308">
        <f>IFERROR((V981 - V_NK3!$V$10) / (V_NK3!$V$9- V_NK3!$V$10) * 100, 0)</f>
        <v>22.014368399517586</v>
      </c>
      <c r="Z981" s="308">
        <v>541.79999999999995</v>
      </c>
      <c r="AA981" s="308">
        <v>521</v>
      </c>
      <c r="AB981" s="312">
        <v>527.82000000000005</v>
      </c>
      <c r="AC981" s="371">
        <v>528.13</v>
      </c>
      <c r="AD981" s="308">
        <v>0.72</v>
      </c>
      <c r="AE981" s="372">
        <v>0.65276999999999996</v>
      </c>
      <c r="AF981" s="373">
        <v>7.6</v>
      </c>
      <c r="AG981" s="312"/>
      <c r="AH981" s="370">
        <v>5.4981819142865671</v>
      </c>
      <c r="AI981" s="370">
        <v>6.6721704000000015</v>
      </c>
      <c r="AJ981" s="370"/>
      <c r="AK981" s="312">
        <f>_xll.SRS1Splines.Functions25.Linear_Interp(V_NK2!$R$10:$R$21,V_NK2!$T$10:$T$21,AR981)</f>
        <v>65.546114285741595</v>
      </c>
      <c r="AL981" s="312">
        <f>(AK981/V_NK2!$T$18)*100</f>
        <v>91.801280512243125</v>
      </c>
      <c r="AM981" s="308">
        <f>AK981-V_NK2!$T$11</f>
        <v>24.726114285713798</v>
      </c>
      <c r="AN981" s="308">
        <f>IFERROR((AK981 - V_NK2!$X$12) / (V_NK2!$X$11- V_NK2!$X$12) * 100, 0)</f>
        <v>80.857142857145234</v>
      </c>
      <c r="AO981" s="308">
        <v>427</v>
      </c>
      <c r="AP981" s="308">
        <v>420</v>
      </c>
      <c r="AQ981" s="308">
        <v>424.99</v>
      </c>
      <c r="AR981" s="371">
        <v>425.66</v>
      </c>
      <c r="AS981" s="312">
        <v>1.036</v>
      </c>
      <c r="AT981" s="372">
        <v>1.54</v>
      </c>
      <c r="AU981" s="369"/>
      <c r="AV981" s="312"/>
      <c r="AW981" s="370">
        <v>10.85568183</v>
      </c>
      <c r="AX981" s="370">
        <v>11.668181819999999</v>
      </c>
      <c r="AY981" s="370"/>
      <c r="AZ981" s="312">
        <f>_xll.SRS1Splines.Functions25.Linear_Interp(V_NNG3A!$H$4:$H$12,V_NNG3A!$I$4:$I$12,BF981)</f>
        <v>12.046900000000001</v>
      </c>
      <c r="BA981" s="312">
        <f>(AZ981/V_NNG3A!$I$8)*100</f>
        <v>86.981227436823119</v>
      </c>
      <c r="BB981" s="308">
        <f>_xll.SRS1Splines.Functions25.Linear_Interp(V_NNG3A!$H$4:$H$12,V_NNG3A!$J$4:$J$12,BF981)</f>
        <v>1.05931379310347</v>
      </c>
      <c r="BC981" s="308">
        <f>IFERROR((AZ981-V_NNG3A!$J$20) / (V_NNG3A!$J$19-V_NNG3A!$J$20) * 100, 0)</f>
        <v>37.007709914469302</v>
      </c>
      <c r="BD981" s="308">
        <v>1050</v>
      </c>
      <c r="BE981" s="308">
        <v>1047</v>
      </c>
      <c r="BF981" s="374">
        <v>1048.54</v>
      </c>
      <c r="BG981" s="312">
        <v>0.39119999999999999</v>
      </c>
      <c r="BH981" s="372">
        <v>0.35210999999999998</v>
      </c>
      <c r="BI981" s="369"/>
      <c r="BJ981" s="312"/>
      <c r="BK981" s="370">
        <v>4.8271820625888999</v>
      </c>
      <c r="BL981" s="370">
        <v>2.1169720625888999</v>
      </c>
      <c r="BM981" s="370">
        <f t="shared" si="11"/>
        <v>2.71021</v>
      </c>
      <c r="BN981" s="312">
        <f>_xll.SRS1Splines.Functions25.Linear_Interp(V_XNN1!$K$3:$K$8,V_XNN1!$L$3:$L$8,BT981)</f>
        <v>0.22247400000000001</v>
      </c>
      <c r="BO981" s="312">
        <f>(BN981/V_XNN1!$L$7)*100</f>
        <v>105.94000000000001</v>
      </c>
      <c r="BP981" s="312">
        <f>_xll.SRS1Splines.Functions25.Linear_Interp(V_XNN1!$K$3:$K$8,V_XNN1!$M$3:$M$8,BT981)</f>
        <v>6.6473999999999797E-2</v>
      </c>
      <c r="BQ981" s="308">
        <f>IFERROR((BN981 - V_XNN1!$M$16) / (V_XNN1!$M$15- V_XNN1!$M$16) * 100, 0)</f>
        <v>111.0306406685237</v>
      </c>
      <c r="BR981" s="308">
        <v>252</v>
      </c>
      <c r="BS981" s="308">
        <v>249</v>
      </c>
      <c r="BT981" s="374">
        <v>252.7</v>
      </c>
      <c r="BU981" s="312">
        <v>0.34</v>
      </c>
      <c r="BV981" s="372">
        <v>0.34449799999999997</v>
      </c>
      <c r="BW981" s="369"/>
      <c r="BX981" s="312"/>
      <c r="BY981" s="370"/>
      <c r="BZ981" s="370"/>
      <c r="CA981" s="370"/>
      <c r="CB981" s="312"/>
      <c r="CC981" s="312"/>
      <c r="CD981" s="308"/>
      <c r="CE981" s="312"/>
      <c r="CF981" s="312"/>
      <c r="CG981" s="312"/>
      <c r="CH981" s="312"/>
      <c r="CI981" s="384"/>
      <c r="CJ981" s="312"/>
      <c r="CK981" s="372"/>
      <c r="CL981" s="369"/>
      <c r="CM981" s="312"/>
      <c r="CN981" s="370"/>
      <c r="CO981" s="370"/>
      <c r="CP981" s="370"/>
      <c r="CQ981" s="312"/>
      <c r="CR981" s="312"/>
      <c r="CS981" s="308"/>
      <c r="CT981" s="312"/>
      <c r="CU981" s="312"/>
      <c r="CV981" s="312"/>
      <c r="CW981" s="312"/>
      <c r="CX981" s="384"/>
      <c r="CY981" s="312"/>
      <c r="CZ981" s="372"/>
    </row>
    <row r="982" spans="1:104" s="1" customFormat="1" hidden="1">
      <c r="A982" s="270">
        <v>45541</v>
      </c>
      <c r="B982" s="380"/>
      <c r="C982" s="381"/>
      <c r="D982" s="382"/>
      <c r="E982" s="382"/>
      <c r="F982" s="382"/>
      <c r="G982" s="312"/>
      <c r="H982" s="308"/>
      <c r="I982" s="308"/>
      <c r="J982" s="308"/>
      <c r="K982" s="308"/>
      <c r="L982" s="308"/>
      <c r="M982" s="371"/>
      <c r="N982" s="371"/>
      <c r="O982" s="312"/>
      <c r="P982" s="383"/>
      <c r="Q982" s="369">
        <v>2</v>
      </c>
      <c r="R982" s="312"/>
      <c r="S982" s="370">
        <v>4.8434690422554016</v>
      </c>
      <c r="T982" s="370">
        <v>1.3510199999999997</v>
      </c>
      <c r="U982" s="370"/>
      <c r="V982" s="312">
        <f>_xll.SRS1Splines.Functions25.Linear_Interp(V_NK3!$P$8:$P$32,V_NK3!$R$8:$R$32,AC982)</f>
        <v>166.96593639999901</v>
      </c>
      <c r="W982" s="312">
        <f>(V982/V_NK3!$R$28)*100</f>
        <v>30.797162743668121</v>
      </c>
      <c r="X982" s="308">
        <f>V982-V_NK3!$R$8</f>
        <v>110.387284399999</v>
      </c>
      <c r="Y982" s="308">
        <f>IFERROR((V982 - V_NK3!$V$10) / (V_NK3!$V$9- V_NK3!$V$10) * 100, 0)</f>
        <v>22.733617930880094</v>
      </c>
      <c r="Z982" s="308">
        <v>541.79999999999995</v>
      </c>
      <c r="AA982" s="308">
        <v>521</v>
      </c>
      <c r="AB982" s="312">
        <v>527.92999999999995</v>
      </c>
      <c r="AC982" s="371">
        <v>528.29999999999995</v>
      </c>
      <c r="AD982" s="308">
        <v>0.72</v>
      </c>
      <c r="AE982" s="372">
        <v>0.29369999999999996</v>
      </c>
      <c r="AF982" s="373">
        <v>17.2</v>
      </c>
      <c r="AG982" s="312"/>
      <c r="AH982" s="370">
        <v>3.632149171430922</v>
      </c>
      <c r="AI982" s="370">
        <v>6.606822600000001</v>
      </c>
      <c r="AJ982" s="370"/>
      <c r="AK982" s="312">
        <f>_xll.SRS1Splines.Functions25.Linear_Interp(V_NK2!$R$10:$R$21,V_NK2!$T$10:$T$21,AR982)</f>
        <v>62.7065428571726</v>
      </c>
      <c r="AL982" s="312">
        <f>(AK982/V_NK2!$T$18)*100</f>
        <v>87.824289715928003</v>
      </c>
      <c r="AM982" s="308">
        <f>AK982-V_NK2!$T$11</f>
        <v>21.886542857144804</v>
      </c>
      <c r="AN982" s="308">
        <f>IFERROR((AK982 - V_NK2!$X$12) / (V_NK2!$X$11- V_NK2!$X$12) * 100, 0)</f>
        <v>71.571428571438446</v>
      </c>
      <c r="AO982" s="308">
        <v>427</v>
      </c>
      <c r="AP982" s="308">
        <v>420</v>
      </c>
      <c r="AQ982" s="308">
        <v>425.05</v>
      </c>
      <c r="AR982" s="371">
        <v>425.01</v>
      </c>
      <c r="AS982" s="312">
        <v>1.036</v>
      </c>
      <c r="AT982" s="372">
        <v>1.54</v>
      </c>
      <c r="AU982" s="369"/>
      <c r="AV982" s="312"/>
      <c r="AW982" s="370">
        <v>10.65111748</v>
      </c>
      <c r="AX982" s="370">
        <v>10.470561869999999</v>
      </c>
      <c r="AY982" s="370"/>
      <c r="AZ982" s="312">
        <f>_xll.SRS1Splines.Functions25.Linear_Interp(V_NNG3A!$H$4:$H$12,V_NNG3A!$I$4:$I$12,BF982)</f>
        <v>12.120999999999899</v>
      </c>
      <c r="BA982" s="312">
        <f>(AZ982/V_NNG3A!$I$8)*100</f>
        <v>87.516245487363904</v>
      </c>
      <c r="BB982" s="308">
        <f>_xll.SRS1Splines.Functions25.Linear_Interp(V_NNG3A!$H$4:$H$12,V_NNG3A!$J$4:$J$12,BF982)</f>
        <v>1.1334137931034001</v>
      </c>
      <c r="BC982" s="308">
        <f>IFERROR((AZ982-V_NNG3A!$J$20) / (V_NNG3A!$J$19-V_NNG3A!$J$20) * 100, 0)</f>
        <v>39.596434164556058</v>
      </c>
      <c r="BD982" s="308">
        <v>1050</v>
      </c>
      <c r="BE982" s="308">
        <v>1047</v>
      </c>
      <c r="BF982" s="374">
        <v>1048.5999999999999</v>
      </c>
      <c r="BG982" s="312">
        <v>0.39119999999999999</v>
      </c>
      <c r="BH982" s="372">
        <v>0.31141000000000002</v>
      </c>
      <c r="BI982" s="369"/>
      <c r="BJ982" s="312"/>
      <c r="BK982" s="370">
        <v>3.7114884068278799</v>
      </c>
      <c r="BL982" s="370">
        <v>2.1179184068278802</v>
      </c>
      <c r="BM982" s="370">
        <f t="shared" si="11"/>
        <v>1.5935699999999997</v>
      </c>
      <c r="BN982" s="312">
        <f>_xll.SRS1Splines.Functions25.Linear_Interp(V_XNN1!$K$3:$K$8,V_XNN1!$L$3:$L$8,BT982)</f>
        <v>0.22247400000000001</v>
      </c>
      <c r="BO982" s="312">
        <f>(BN982/V_XNN1!$L$7)*100</f>
        <v>105.94000000000001</v>
      </c>
      <c r="BP982" s="312">
        <f>_xll.SRS1Splines.Functions25.Linear_Interp(V_XNN1!$K$3:$K$8,V_XNN1!$M$3:$M$8,BT982)</f>
        <v>6.6473999999999797E-2</v>
      </c>
      <c r="BQ982" s="308">
        <f>IFERROR((BN982 - V_XNN1!$M$16) / (V_XNN1!$M$15- V_XNN1!$M$16) * 100, 0)</f>
        <v>111.0306406685237</v>
      </c>
      <c r="BR982" s="308">
        <v>252</v>
      </c>
      <c r="BS982" s="308">
        <v>249</v>
      </c>
      <c r="BT982" s="374">
        <v>252.7</v>
      </c>
      <c r="BU982" s="312">
        <v>0.34</v>
      </c>
      <c r="BV982" s="372">
        <v>0.34465200000000001</v>
      </c>
      <c r="BW982" s="369"/>
      <c r="BX982" s="312"/>
      <c r="BY982" s="370"/>
      <c r="BZ982" s="370"/>
      <c r="CA982" s="370"/>
      <c r="CB982" s="312"/>
      <c r="CC982" s="312"/>
      <c r="CD982" s="308"/>
      <c r="CE982" s="312"/>
      <c r="CF982" s="312"/>
      <c r="CG982" s="312"/>
      <c r="CH982" s="312"/>
      <c r="CI982" s="384"/>
      <c r="CJ982" s="312"/>
      <c r="CK982" s="372"/>
      <c r="CL982" s="369"/>
      <c r="CM982" s="312"/>
      <c r="CN982" s="370"/>
      <c r="CO982" s="370"/>
      <c r="CP982" s="370"/>
      <c r="CQ982" s="312"/>
      <c r="CR982" s="312"/>
      <c r="CS982" s="308"/>
      <c r="CT982" s="312"/>
      <c r="CU982" s="312"/>
      <c r="CV982" s="312"/>
      <c r="CW982" s="312"/>
      <c r="CX982" s="384"/>
      <c r="CY982" s="312"/>
      <c r="CZ982" s="372"/>
    </row>
    <row r="983" spans="1:104" s="1" customFormat="1" hidden="1">
      <c r="A983" s="270">
        <v>45542</v>
      </c>
      <c r="B983" s="380"/>
      <c r="C983" s="381"/>
      <c r="D983" s="382"/>
      <c r="E983" s="382"/>
      <c r="F983" s="382"/>
      <c r="G983" s="312"/>
      <c r="H983" s="308"/>
      <c r="I983" s="308"/>
      <c r="J983" s="308"/>
      <c r="K983" s="308"/>
      <c r="L983" s="308"/>
      <c r="M983" s="371"/>
      <c r="N983" s="371"/>
      <c r="O983" s="312"/>
      <c r="P983" s="383"/>
      <c r="Q983" s="369">
        <v>8</v>
      </c>
      <c r="R983" s="312"/>
      <c r="S983" s="370">
        <v>5.1399915791282655</v>
      </c>
      <c r="T983" s="370">
        <v>1.0312279999999998</v>
      </c>
      <c r="U983" s="370"/>
      <c r="V983" s="312">
        <f>_xll.SRS1Splines.Functions25.Linear_Interp(V_NK3!$P$8:$P$32,V_NK3!$R$8:$R$32,AC983)</f>
        <v>171.07470000000001</v>
      </c>
      <c r="W983" s="312">
        <f>(V983/V_NK3!$R$28)*100</f>
        <v>31.55503146822846</v>
      </c>
      <c r="X983" s="308">
        <f>V983-V_NK3!$R$8</f>
        <v>114.496048</v>
      </c>
      <c r="Y983" s="308">
        <f>IFERROR((V983 - V_NK3!$V$10) / (V_NK3!$V$9- V_NK3!$V$10) * 100, 0)</f>
        <v>23.579793850130542</v>
      </c>
      <c r="Z983" s="308">
        <v>541.79999999999995</v>
      </c>
      <c r="AA983" s="308">
        <v>521</v>
      </c>
      <c r="AB983" s="312">
        <v>528.04</v>
      </c>
      <c r="AC983" s="371">
        <v>528.5</v>
      </c>
      <c r="AD983" s="308">
        <v>0.72</v>
      </c>
      <c r="AE983" s="372">
        <v>0.22418000000000002</v>
      </c>
      <c r="AF983" s="373">
        <v>7.8</v>
      </c>
      <c r="AG983" s="312"/>
      <c r="AH983" s="370">
        <v>2.8164873142858511</v>
      </c>
      <c r="AI983" s="370">
        <v>4.0991244</v>
      </c>
      <c r="AJ983" s="370"/>
      <c r="AK983" s="312">
        <f>_xll.SRS1Splines.Functions25.Linear_Interp(V_NK2!$R$10:$R$21,V_NK2!$T$10:$T$21,AR983)</f>
        <v>61.527028571458303</v>
      </c>
      <c r="AL983" s="312">
        <f>(AK983/V_NK2!$T$18)*100</f>
        <v>86.17230892361107</v>
      </c>
      <c r="AM983" s="308">
        <f>AK983-V_NK2!$T$11</f>
        <v>20.707028571430506</v>
      </c>
      <c r="AN983" s="308">
        <f>IFERROR((AK983 - V_NK2!$X$12) / (V_NK2!$X$11- V_NK2!$X$12) * 100, 0)</f>
        <v>67.714285714295357</v>
      </c>
      <c r="AO983" s="308">
        <v>427</v>
      </c>
      <c r="AP983" s="308">
        <v>420</v>
      </c>
      <c r="AQ983" s="308">
        <v>425.11</v>
      </c>
      <c r="AR983" s="371">
        <v>424.74</v>
      </c>
      <c r="AS983" s="312">
        <v>1.036</v>
      </c>
      <c r="AT983" s="372">
        <v>0.95</v>
      </c>
      <c r="AU983" s="369"/>
      <c r="AV983" s="312"/>
      <c r="AW983" s="370">
        <v>24.994073029999999</v>
      </c>
      <c r="AX983" s="370">
        <v>21.35286932</v>
      </c>
      <c r="AY983" s="370"/>
      <c r="AZ983" s="312">
        <f>_xll.SRS1Splines.Functions25.Linear_Interp(V_NNG3A!$H$4:$H$12,V_NNG3A!$I$4:$I$12,BF983)</f>
        <v>13.6153499999999</v>
      </c>
      <c r="BA983" s="312">
        <f>(AZ983/V_NNG3A!$I$8)*100</f>
        <v>98.305776173284471</v>
      </c>
      <c r="BB983" s="308">
        <f>_xll.SRS1Splines.Functions25.Linear_Interp(V_NNG3A!$H$4:$H$12,V_NNG3A!$J$4:$J$12,BF983)</f>
        <v>2.6277637931034401</v>
      </c>
      <c r="BC983" s="308">
        <f>IFERROR((AZ983-V_NNG3A!$J$20) / (V_NNG3A!$J$19-V_NNG3A!$J$20) * 100, 0)</f>
        <v>91.802373208043889</v>
      </c>
      <c r="BD983" s="308">
        <v>1050</v>
      </c>
      <c r="BE983" s="308">
        <v>1047</v>
      </c>
      <c r="BF983" s="374">
        <v>1049.81</v>
      </c>
      <c r="BG983" s="312">
        <v>0.39119999999999999</v>
      </c>
      <c r="BH983" s="372">
        <v>0.63593</v>
      </c>
      <c r="BI983" s="369"/>
      <c r="BJ983" s="312"/>
      <c r="BK983" s="370">
        <v>3.452439943101</v>
      </c>
      <c r="BL983" s="370">
        <v>2.118999943101</v>
      </c>
      <c r="BM983" s="370">
        <f t="shared" si="11"/>
        <v>1.33344</v>
      </c>
      <c r="BN983" s="312">
        <f>_xll.SRS1Splines.Functions25.Linear_Interp(V_XNN1!$K$3:$K$8,V_XNN1!$L$3:$L$8,BT983)</f>
        <v>0.22247400000000001</v>
      </c>
      <c r="BO983" s="312">
        <f>(BN983/V_XNN1!$L$7)*100</f>
        <v>105.94000000000001</v>
      </c>
      <c r="BP983" s="312">
        <f>_xll.SRS1Splines.Functions25.Linear_Interp(V_XNN1!$K$3:$K$8,V_XNN1!$M$3:$M$8,BT983)</f>
        <v>6.6473999999999797E-2</v>
      </c>
      <c r="BQ983" s="308">
        <f>IFERROR((BN983 - V_XNN1!$M$16) / (V_XNN1!$M$15- V_XNN1!$M$16) * 100, 0)</f>
        <v>111.0306406685237</v>
      </c>
      <c r="BR983" s="308">
        <v>252</v>
      </c>
      <c r="BS983" s="308">
        <v>249</v>
      </c>
      <c r="BT983" s="374">
        <v>252.7</v>
      </c>
      <c r="BU983" s="312">
        <v>0.34</v>
      </c>
      <c r="BV983" s="372">
        <v>0.34482799999999997</v>
      </c>
      <c r="BW983" s="369"/>
      <c r="BX983" s="312"/>
      <c r="BY983" s="370"/>
      <c r="BZ983" s="370"/>
      <c r="CA983" s="370"/>
      <c r="CB983" s="312"/>
      <c r="CC983" s="312"/>
      <c r="CD983" s="308"/>
      <c r="CE983" s="312"/>
      <c r="CF983" s="312"/>
      <c r="CG983" s="312"/>
      <c r="CH983" s="312"/>
      <c r="CI983" s="384"/>
      <c r="CJ983" s="312"/>
      <c r="CK983" s="372"/>
      <c r="CL983" s="369"/>
      <c r="CM983" s="312"/>
      <c r="CN983" s="370"/>
      <c r="CO983" s="370"/>
      <c r="CP983" s="370"/>
      <c r="CQ983" s="312"/>
      <c r="CR983" s="312"/>
      <c r="CS983" s="308"/>
      <c r="CT983" s="312"/>
      <c r="CU983" s="312"/>
      <c r="CV983" s="312"/>
      <c r="CW983" s="312"/>
      <c r="CX983" s="384"/>
      <c r="CY983" s="312"/>
      <c r="CZ983" s="372"/>
    </row>
    <row r="984" spans="1:104" s="1" customFormat="1" hidden="1">
      <c r="A984" s="270">
        <v>45543</v>
      </c>
      <c r="B984" s="380"/>
      <c r="C984" s="381"/>
      <c r="D984" s="382"/>
      <c r="E984" s="382"/>
      <c r="F984" s="382"/>
      <c r="G984" s="312"/>
      <c r="H984" s="308"/>
      <c r="I984" s="308"/>
      <c r="J984" s="308"/>
      <c r="K984" s="308"/>
      <c r="L984" s="308"/>
      <c r="M984" s="371"/>
      <c r="N984" s="371"/>
      <c r="O984" s="312"/>
      <c r="P984" s="383"/>
      <c r="Q984" s="369">
        <v>22</v>
      </c>
      <c r="R984" s="312"/>
      <c r="S984" s="370">
        <v>4.3466668633003236</v>
      </c>
      <c r="T984" s="370">
        <v>1.0596559999999999</v>
      </c>
      <c r="U984" s="370"/>
      <c r="V984" s="312">
        <f>_xll.SRS1Splines.Functions25.Linear_Interp(V_NK3!$P$8:$P$32,V_NK3!$R$8:$R$32,AC984)</f>
        <v>174.36171087999901</v>
      </c>
      <c r="W984" s="312">
        <f>(V984/V_NK3!$R$28)*100</f>
        <v>32.161326447876405</v>
      </c>
      <c r="X984" s="308">
        <f>V984-V_NK3!$R$8</f>
        <v>117.783058879999</v>
      </c>
      <c r="Y984" s="308">
        <f>IFERROR((V984 - V_NK3!$V$10) / (V_NK3!$V$9- V_NK3!$V$10) * 100, 0)</f>
        <v>24.256734585530534</v>
      </c>
      <c r="Z984" s="308">
        <v>541.79999999999995</v>
      </c>
      <c r="AA984" s="308">
        <v>521</v>
      </c>
      <c r="AB984" s="312">
        <v>528.15</v>
      </c>
      <c r="AC984" s="371">
        <v>528.66</v>
      </c>
      <c r="AD984" s="308">
        <v>0.72</v>
      </c>
      <c r="AE984" s="372">
        <v>0.23036000000000001</v>
      </c>
      <c r="AF984" s="373">
        <v>21.4</v>
      </c>
      <c r="AG984" s="312"/>
      <c r="AH984" s="370">
        <v>2.5130699999995234</v>
      </c>
      <c r="AI984" s="370">
        <v>3.8422356</v>
      </c>
      <c r="AJ984" s="370"/>
      <c r="AK984" s="312">
        <f>_xll.SRS1Splines.Functions25.Linear_Interp(V_NK2!$R$10:$R$21,V_NK2!$T$10:$T$21,AR984)</f>
        <v>60.303828571457998</v>
      </c>
      <c r="AL984" s="312">
        <f>(AK984/V_NK2!$T$18)*100</f>
        <v>84.459143657504185</v>
      </c>
      <c r="AM984" s="308">
        <f>AK984-V_NK2!$T$11</f>
        <v>19.483828571430202</v>
      </c>
      <c r="AN984" s="308">
        <f>IFERROR((AK984 - V_NK2!$X$12) / (V_NK2!$X$11- V_NK2!$X$12) * 100, 0)</f>
        <v>63.714285714294171</v>
      </c>
      <c r="AO984" s="308">
        <v>427</v>
      </c>
      <c r="AP984" s="308">
        <v>420</v>
      </c>
      <c r="AQ984" s="308">
        <v>425.2</v>
      </c>
      <c r="AR984" s="371">
        <v>424.46</v>
      </c>
      <c r="AS984" s="312">
        <v>1.036</v>
      </c>
      <c r="AT984" s="372">
        <v>0.89</v>
      </c>
      <c r="AU984" s="369"/>
      <c r="AV984" s="312"/>
      <c r="AW984" s="370">
        <v>30.49582801</v>
      </c>
      <c r="AX984" s="370">
        <v>29.773605750000002</v>
      </c>
      <c r="AY984" s="370"/>
      <c r="AZ984" s="312">
        <f>_xll.SRS1Splines.Functions25.Linear_Interp(V_NNG3A!$H$4:$H$12,V_NNG3A!$I$4:$I$12,BF984)</f>
        <v>13.863</v>
      </c>
      <c r="BA984" s="312">
        <f>(AZ984/V_NNG3A!$I$8)*100</f>
        <v>100.09386281588448</v>
      </c>
      <c r="BB984" s="308">
        <f>_xll.SRS1Splines.Functions25.Linear_Interp(V_NNG3A!$H$4:$H$12,V_NNG3A!$J$4:$J$12,BF984)</f>
        <v>2.8754137931035202</v>
      </c>
      <c r="BC984" s="308">
        <f>IFERROR((AZ984-V_NNG3A!$J$20) / (V_NNG3A!$J$19-V_NNG3A!$J$20) * 100, 0)</f>
        <v>100.45416214913865</v>
      </c>
      <c r="BD984" s="308">
        <v>1050</v>
      </c>
      <c r="BE984" s="308">
        <v>1047</v>
      </c>
      <c r="BF984" s="374">
        <v>1050.05</v>
      </c>
      <c r="BG984" s="312">
        <v>0.39119999999999999</v>
      </c>
      <c r="BH984" s="372">
        <v>0.89490000000000003</v>
      </c>
      <c r="BI984" s="369"/>
      <c r="BJ984" s="312"/>
      <c r="BK984" s="370">
        <v>4.3090155263157897</v>
      </c>
      <c r="BL984" s="370">
        <v>2.1158905263157903</v>
      </c>
      <c r="BM984" s="370">
        <f t="shared" si="11"/>
        <v>2.1931249999999993</v>
      </c>
      <c r="BN984" s="312">
        <f>_xll.SRS1Splines.Functions25.Linear_Interp(V_XNN1!$K$3:$K$8,V_XNN1!$L$3:$L$8,BT984)</f>
        <v>0.22283040000000001</v>
      </c>
      <c r="BO984" s="312">
        <f>(BN984/V_XNN1!$L$7)*100</f>
        <v>106.10971428571429</v>
      </c>
      <c r="BP984" s="312">
        <f>_xll.SRS1Splines.Functions25.Linear_Interp(V_XNN1!$K$3:$K$8,V_XNN1!$M$3:$M$8,BT984)</f>
        <v>6.6830399999999998E-2</v>
      </c>
      <c r="BQ984" s="308">
        <f>IFERROR((BN984 - V_XNN1!$M$16) / (V_XNN1!$M$15- V_XNN1!$M$16) * 100, 0)</f>
        <v>112.1337047353761</v>
      </c>
      <c r="BR984" s="308">
        <v>252</v>
      </c>
      <c r="BS984" s="308">
        <v>249</v>
      </c>
      <c r="BT984" s="374">
        <v>252.72</v>
      </c>
      <c r="BU984" s="312">
        <v>0.34</v>
      </c>
      <c r="BV984" s="372">
        <v>0.34432200000000002</v>
      </c>
      <c r="BW984" s="369"/>
      <c r="BX984" s="312"/>
      <c r="BY984" s="370"/>
      <c r="BZ984" s="370"/>
      <c r="CA984" s="370"/>
      <c r="CB984" s="312"/>
      <c r="CC984" s="312"/>
      <c r="CD984" s="308"/>
      <c r="CE984" s="312"/>
      <c r="CF984" s="312"/>
      <c r="CG984" s="312"/>
      <c r="CH984" s="312"/>
      <c r="CI984" s="384"/>
      <c r="CJ984" s="312"/>
      <c r="CK984" s="372"/>
      <c r="CL984" s="369"/>
      <c r="CM984" s="312"/>
      <c r="CN984" s="370"/>
      <c r="CO984" s="370"/>
      <c r="CP984" s="370"/>
      <c r="CQ984" s="312"/>
      <c r="CR984" s="312"/>
      <c r="CS984" s="308"/>
      <c r="CT984" s="312"/>
      <c r="CU984" s="312"/>
      <c r="CV984" s="312"/>
      <c r="CW984" s="312"/>
      <c r="CX984" s="384"/>
      <c r="CY984" s="312"/>
      <c r="CZ984" s="372"/>
    </row>
    <row r="985" spans="1:104" s="1" customFormat="1" hidden="1">
      <c r="A985" s="270">
        <v>45544</v>
      </c>
      <c r="B985" s="380"/>
      <c r="C985" s="381"/>
      <c r="D985" s="382"/>
      <c r="E985" s="382"/>
      <c r="F985" s="382"/>
      <c r="G985" s="312"/>
      <c r="H985" s="308"/>
      <c r="I985" s="308"/>
      <c r="J985" s="308"/>
      <c r="K985" s="308"/>
      <c r="L985" s="308"/>
      <c r="M985" s="371"/>
      <c r="N985" s="371"/>
      <c r="O985" s="312"/>
      <c r="P985" s="383"/>
      <c r="Q985" s="369">
        <v>0.6</v>
      </c>
      <c r="R985" s="312"/>
      <c r="S985" s="370">
        <v>3.3194125368709564</v>
      </c>
      <c r="T985" s="370">
        <v>2.7030979999999998</v>
      </c>
      <c r="U985" s="370"/>
      <c r="V985" s="312">
        <f>_xll.SRS1Splines.Functions25.Linear_Interp(V_NK3!$P$8:$P$32,V_NK3!$R$8:$R$32,AC985)</f>
        <v>174.97802542000099</v>
      </c>
      <c r="W985" s="312">
        <f>(V985/V_NK3!$R$28)*100</f>
        <v>32.275006756560792</v>
      </c>
      <c r="X985" s="308">
        <f>V985-V_NK3!$R$8</f>
        <v>118.39937342000098</v>
      </c>
      <c r="Y985" s="308">
        <f>IFERROR((V985 - V_NK3!$V$10) / (V_NK3!$V$9- V_NK3!$V$10) * 100, 0)</f>
        <v>24.383660973418479</v>
      </c>
      <c r="Z985" s="308">
        <v>541.79999999999995</v>
      </c>
      <c r="AA985" s="308">
        <v>521</v>
      </c>
      <c r="AB985" s="312">
        <v>528.09</v>
      </c>
      <c r="AC985" s="371">
        <v>528.69000000000005</v>
      </c>
      <c r="AD985" s="308">
        <v>0.72</v>
      </c>
      <c r="AE985" s="372">
        <v>0.58762999999999999</v>
      </c>
      <c r="AF985" s="373">
        <v>5</v>
      </c>
      <c r="AG985" s="312"/>
      <c r="AH985" s="370">
        <v>3.6830973428570748</v>
      </c>
      <c r="AI985" s="370">
        <v>5.9629500000000002</v>
      </c>
      <c r="AJ985" s="370"/>
      <c r="AK985" s="312">
        <f>_xll.SRS1Splines.Functions25.Linear_Interp(V_NK2!$R$10:$R$21,V_NK2!$T$10:$T$21,AR985)</f>
        <v>58.294285714315002</v>
      </c>
      <c r="AL985" s="312">
        <f>(AK985/V_NK2!$T$18)*100</f>
        <v>81.644657863186282</v>
      </c>
      <c r="AM985" s="308">
        <f>AK985-V_NK2!$T$11</f>
        <v>17.474285714287205</v>
      </c>
      <c r="AN985" s="308">
        <f>IFERROR((AK985 - V_NK2!$X$12) / (V_NK2!$X$11- V_NK2!$X$12) * 100, 0)</f>
        <v>57.14285714286482</v>
      </c>
      <c r="AO985" s="308">
        <v>427</v>
      </c>
      <c r="AP985" s="308">
        <v>420</v>
      </c>
      <c r="AQ985" s="308">
        <v>425.6</v>
      </c>
      <c r="AR985" s="371">
        <v>424</v>
      </c>
      <c r="AS985" s="312">
        <v>1.036</v>
      </c>
      <c r="AT985" s="372">
        <v>1.39</v>
      </c>
      <c r="AU985" s="369"/>
      <c r="AV985" s="312"/>
      <c r="AW985" s="370">
        <v>26.401492820000001</v>
      </c>
      <c r="AX985" s="370">
        <v>26.371400250000001</v>
      </c>
      <c r="AY985" s="370"/>
      <c r="AZ985" s="312">
        <f>_xll.SRS1Splines.Functions25.Linear_Interp(V_NNG3A!$H$4:$H$12,V_NNG3A!$I$4:$I$12,BF985)</f>
        <v>13.865600000000001</v>
      </c>
      <c r="BA985" s="312">
        <f>(AZ985/V_NNG3A!$I$8)*100</f>
        <v>100.11263537906139</v>
      </c>
      <c r="BB985" s="308">
        <f>_xll.SRS1Splines.Functions25.Linear_Interp(V_NNG3A!$H$4:$H$12,V_NNG3A!$J$4:$J$12,BF985)</f>
        <v>2.8780137931035301</v>
      </c>
      <c r="BC985" s="308">
        <f>IFERROR((AZ985-V_NNG3A!$J$20) / (V_NNG3A!$J$19-V_NNG3A!$J$20) * 100, 0)</f>
        <v>100.54499457896642</v>
      </c>
      <c r="BD985" s="308">
        <v>1050</v>
      </c>
      <c r="BE985" s="308">
        <v>1047</v>
      </c>
      <c r="BF985" s="374">
        <v>1050.06</v>
      </c>
      <c r="BG985" s="312">
        <v>0.39119999999999999</v>
      </c>
      <c r="BH985" s="372">
        <v>0.78935</v>
      </c>
      <c r="BI985" s="369"/>
      <c r="BJ985" s="312"/>
      <c r="BK985" s="370">
        <v>4.3096446785206304</v>
      </c>
      <c r="BL985" s="370">
        <v>2.1167016785206303</v>
      </c>
      <c r="BM985" s="370">
        <f t="shared" si="11"/>
        <v>2.1929430000000001</v>
      </c>
      <c r="BN985" s="312">
        <f>_xll.SRS1Splines.Functions25.Linear_Interp(V_XNN1!$K$3:$K$8,V_XNN1!$L$3:$L$8,BT985)</f>
        <v>0.22247400000000001</v>
      </c>
      <c r="BO985" s="312">
        <f>(BN985/V_XNN1!$L$7)*100</f>
        <v>105.94000000000001</v>
      </c>
      <c r="BP985" s="312">
        <f>_xll.SRS1Splines.Functions25.Linear_Interp(V_XNN1!$K$3:$K$8,V_XNN1!$M$3:$M$8,BT985)</f>
        <v>6.6473999999999797E-2</v>
      </c>
      <c r="BQ985" s="308">
        <f>IFERROR((BN985 - V_XNN1!$M$16) / (V_XNN1!$M$15- V_XNN1!$M$16) * 100, 0)</f>
        <v>111.0306406685237</v>
      </c>
      <c r="BR985" s="308">
        <v>252</v>
      </c>
      <c r="BS985" s="308">
        <v>249</v>
      </c>
      <c r="BT985" s="374">
        <v>252.7</v>
      </c>
      <c r="BU985" s="312">
        <v>0.34</v>
      </c>
      <c r="BV985" s="372">
        <v>0.34445399999999998</v>
      </c>
      <c r="BW985" s="369"/>
      <c r="BX985" s="312"/>
      <c r="BY985" s="370"/>
      <c r="BZ985" s="370"/>
      <c r="CA985" s="370"/>
      <c r="CB985" s="312"/>
      <c r="CC985" s="312"/>
      <c r="CD985" s="308"/>
      <c r="CE985" s="312"/>
      <c r="CF985" s="312"/>
      <c r="CG985" s="312"/>
      <c r="CH985" s="312"/>
      <c r="CI985" s="384"/>
      <c r="CJ985" s="312"/>
      <c r="CK985" s="372"/>
      <c r="CL985" s="369"/>
      <c r="CM985" s="312"/>
      <c r="CN985" s="370"/>
      <c r="CO985" s="370"/>
      <c r="CP985" s="370"/>
      <c r="CQ985" s="312"/>
      <c r="CR985" s="312"/>
      <c r="CS985" s="308"/>
      <c r="CT985" s="312"/>
      <c r="CU985" s="312"/>
      <c r="CV985" s="312"/>
      <c r="CW985" s="312"/>
      <c r="CX985" s="384"/>
      <c r="CY985" s="312"/>
      <c r="CZ985" s="372"/>
    </row>
    <row r="986" spans="1:104" s="1" customFormat="1" hidden="1">
      <c r="A986" s="270">
        <v>45545</v>
      </c>
      <c r="B986" s="380"/>
      <c r="C986" s="381"/>
      <c r="D986" s="382"/>
      <c r="E986" s="382"/>
      <c r="F986" s="382"/>
      <c r="G986" s="312"/>
      <c r="H986" s="308"/>
      <c r="I986" s="308"/>
      <c r="J986" s="308"/>
      <c r="K986" s="308"/>
      <c r="L986" s="308"/>
      <c r="M986" s="371"/>
      <c r="N986" s="371"/>
      <c r="O986" s="312"/>
      <c r="P986" s="383"/>
      <c r="Q986" s="369">
        <v>0</v>
      </c>
      <c r="R986" s="312"/>
      <c r="S986" s="370">
        <v>2.3795122104358666</v>
      </c>
      <c r="T986" s="370">
        <v>4.4338939999999987</v>
      </c>
      <c r="U986" s="370"/>
      <c r="V986" s="312">
        <f>_xll.SRS1Splines.Functions25.Linear_Interp(V_NK3!$P$8:$P$32,V_NK3!$R$8:$R$32,AC986)</f>
        <v>172.923643620001</v>
      </c>
      <c r="W986" s="312">
        <f>(V986/V_NK3!$R$28)*100</f>
        <v>31.896072394280715</v>
      </c>
      <c r="X986" s="308">
        <f>V986-V_NK3!$R$8</f>
        <v>116.344991620001</v>
      </c>
      <c r="Y986" s="308">
        <f>IFERROR((V986 - V_NK3!$V$10) / (V_NK3!$V$9- V_NK3!$V$10) * 100, 0)</f>
        <v>23.960573013793358</v>
      </c>
      <c r="Z986" s="308">
        <v>541.79999999999995</v>
      </c>
      <c r="AA986" s="308">
        <v>521</v>
      </c>
      <c r="AB986" s="312">
        <v>528.08000000000004</v>
      </c>
      <c r="AC986" s="371">
        <v>528.59</v>
      </c>
      <c r="AD986" s="308">
        <v>0.72</v>
      </c>
      <c r="AE986" s="372">
        <v>0.96389000000000002</v>
      </c>
      <c r="AF986" s="373">
        <v>0.4</v>
      </c>
      <c r="AG986" s="312"/>
      <c r="AH986" s="370">
        <v>5.3130637428570759</v>
      </c>
      <c r="AI986" s="370">
        <v>5.6253960000000012</v>
      </c>
      <c r="AJ986" s="370"/>
      <c r="AK986" s="312">
        <f>_xll.SRS1Splines.Functions25.Linear_Interp(V_NK2!$R$10:$R$21,V_NK2!$T$10:$T$21,AR986)</f>
        <v>58.425342857171998</v>
      </c>
      <c r="AL986" s="312">
        <f>(AK986/V_NK2!$T$18)*100</f>
        <v>81.828211284554612</v>
      </c>
      <c r="AM986" s="308">
        <f>AK986-V_NK2!$T$11</f>
        <v>17.605342857144201</v>
      </c>
      <c r="AN986" s="308">
        <f>IFERROR((AK986 - V_NK2!$X$12) / (V_NK2!$X$11- V_NK2!$X$12) * 100, 0)</f>
        <v>57.571428571435789</v>
      </c>
      <c r="AO986" s="308">
        <v>427</v>
      </c>
      <c r="AP986" s="308">
        <v>420</v>
      </c>
      <c r="AQ986" s="308">
        <v>425.33</v>
      </c>
      <c r="AR986" s="371">
        <v>424.03</v>
      </c>
      <c r="AS986" s="312">
        <v>1.036</v>
      </c>
      <c r="AT986" s="372">
        <v>1.3</v>
      </c>
      <c r="AU986" s="369"/>
      <c r="AV986" s="312"/>
      <c r="AW986" s="370">
        <v>26.041553010000001</v>
      </c>
      <c r="AX986" s="370">
        <v>26.041553029999999</v>
      </c>
      <c r="AY986" s="370"/>
      <c r="AZ986" s="312">
        <f>_xll.SRS1Splines.Functions25.Linear_Interp(V_NNG3A!$H$4:$H$12,V_NNG3A!$I$4:$I$12,BF986)</f>
        <v>13.865600000000001</v>
      </c>
      <c r="BA986" s="312">
        <f>(AZ986/V_NNG3A!$I$8)*100</f>
        <v>100.11263537906139</v>
      </c>
      <c r="BB986" s="308">
        <f>_xll.SRS1Splines.Functions25.Linear_Interp(V_NNG3A!$H$4:$H$12,V_NNG3A!$J$4:$J$12,BF986)</f>
        <v>2.8780137931035301</v>
      </c>
      <c r="BC986" s="308">
        <f>IFERROR((AZ986-V_NNG3A!$J$20) / (V_NNG3A!$J$19-V_NNG3A!$J$20) * 100, 0)</f>
        <v>100.54499457896642</v>
      </c>
      <c r="BD986" s="308">
        <v>1050</v>
      </c>
      <c r="BE986" s="308">
        <v>1047</v>
      </c>
      <c r="BF986" s="374">
        <v>1050.06</v>
      </c>
      <c r="BG986" s="312">
        <v>0.39119999999999999</v>
      </c>
      <c r="BH986" s="372">
        <v>0.78481999999999996</v>
      </c>
      <c r="BI986" s="369"/>
      <c r="BJ986" s="312"/>
      <c r="BK986" s="370">
        <v>3.4383820625888997</v>
      </c>
      <c r="BL986" s="370">
        <v>2.1169720625888999</v>
      </c>
      <c r="BM986" s="370">
        <f t="shared" si="11"/>
        <v>1.3214099999999998</v>
      </c>
      <c r="BN986" s="312">
        <f>_xll.SRS1Splines.Functions25.Linear_Interp(V_XNN1!$K$3:$K$8,V_XNN1!$L$3:$L$8,BT986)</f>
        <v>0.22265219999999999</v>
      </c>
      <c r="BO986" s="312">
        <f>(BN986/V_XNN1!$L$7)*100</f>
        <v>106.02485714285714</v>
      </c>
      <c r="BP986" s="312">
        <f>_xll.SRS1Splines.Functions25.Linear_Interp(V_XNN1!$K$3:$K$8,V_XNN1!$M$3:$M$8,BT986)</f>
        <v>6.6652200000000106E-2</v>
      </c>
      <c r="BQ986" s="308">
        <f>IFERROR((BN986 - V_XNN1!$M$16) / (V_XNN1!$M$15- V_XNN1!$M$16) * 100, 0)</f>
        <v>111.58217270194986</v>
      </c>
      <c r="BR986" s="308">
        <v>252</v>
      </c>
      <c r="BS986" s="308">
        <v>249</v>
      </c>
      <c r="BT986" s="374">
        <v>252.71</v>
      </c>
      <c r="BU986" s="312">
        <v>0.34</v>
      </c>
      <c r="BV986" s="372">
        <v>0.34449799999999997</v>
      </c>
      <c r="BW986" s="369"/>
      <c r="BX986" s="312"/>
      <c r="BY986" s="370"/>
      <c r="BZ986" s="370"/>
      <c r="CA986" s="370"/>
      <c r="CB986" s="312"/>
      <c r="CC986" s="312"/>
      <c r="CD986" s="308"/>
      <c r="CE986" s="312"/>
      <c r="CF986" s="312"/>
      <c r="CG986" s="312"/>
      <c r="CH986" s="312"/>
      <c r="CI986" s="384"/>
      <c r="CJ986" s="312"/>
      <c r="CK986" s="372"/>
      <c r="CL986" s="369"/>
      <c r="CM986" s="312"/>
      <c r="CN986" s="370"/>
      <c r="CO986" s="370"/>
      <c r="CP986" s="370"/>
      <c r="CQ986" s="312"/>
      <c r="CR986" s="312"/>
      <c r="CS986" s="308"/>
      <c r="CT986" s="312"/>
      <c r="CU986" s="312"/>
      <c r="CV986" s="312"/>
      <c r="CW986" s="312"/>
      <c r="CX986" s="384"/>
      <c r="CY986" s="312"/>
      <c r="CZ986" s="372"/>
    </row>
    <row r="987" spans="1:104" s="1" customFormat="1" hidden="1">
      <c r="A987" s="270">
        <v>45546</v>
      </c>
      <c r="B987" s="380"/>
      <c r="C987" s="381"/>
      <c r="D987" s="382"/>
      <c r="E987" s="382"/>
      <c r="F987" s="382"/>
      <c r="G987" s="312"/>
      <c r="H987" s="308"/>
      <c r="I987" s="308"/>
      <c r="J987" s="308"/>
      <c r="K987" s="308"/>
      <c r="L987" s="308"/>
      <c r="M987" s="371"/>
      <c r="N987" s="371"/>
      <c r="O987" s="312"/>
      <c r="P987" s="383"/>
      <c r="Q987" s="369">
        <v>4.2</v>
      </c>
      <c r="R987" s="312"/>
      <c r="S987" s="370">
        <v>2.6244271052169799</v>
      </c>
      <c r="T987" s="370">
        <v>3.651618</v>
      </c>
      <c r="U987" s="370"/>
      <c r="V987" s="312">
        <f>_xll.SRS1Splines.Functions25.Linear_Interp(V_NK3!$P$8:$P$32,V_NK3!$R$8:$R$32,AC987)</f>
        <v>171.89645271999899</v>
      </c>
      <c r="W987" s="312">
        <f>(V987/V_NK3!$R$28)*100</f>
        <v>31.70660521314031</v>
      </c>
      <c r="X987" s="308">
        <f>V987-V_NK3!$R$8</f>
        <v>115.31780071999898</v>
      </c>
      <c r="Y987" s="308">
        <f>IFERROR((V987 - V_NK3!$V$10) / (V_NK3!$V$9- V_NK3!$V$10) * 100, 0)</f>
        <v>23.749029033980381</v>
      </c>
      <c r="Z987" s="308">
        <v>541.79999999999995</v>
      </c>
      <c r="AA987" s="308">
        <v>521</v>
      </c>
      <c r="AB987" s="312">
        <v>528.08000000000004</v>
      </c>
      <c r="AC987" s="371">
        <v>528.54</v>
      </c>
      <c r="AD987" s="308">
        <v>0.72</v>
      </c>
      <c r="AE987" s="372">
        <v>0.79383000000000004</v>
      </c>
      <c r="AF987" s="373">
        <v>1</v>
      </c>
      <c r="AG987" s="312"/>
      <c r="AH987" s="370">
        <v>4.5539094571429262</v>
      </c>
      <c r="AI987" s="370">
        <v>4.7443284000000006</v>
      </c>
      <c r="AJ987" s="370"/>
      <c r="AK987" s="312">
        <f>_xll.SRS1Splines.Functions25.Linear_Interp(V_NK2!$R$10:$R$21,V_NK2!$T$10:$T$21,AR987)</f>
        <v>58.600085714315</v>
      </c>
      <c r="AL987" s="312">
        <f>(AK987/V_NK2!$T$18)*100</f>
        <v>82.072949179712879</v>
      </c>
      <c r="AM987" s="308">
        <f>AK987-V_NK2!$T$11</f>
        <v>17.780085714287203</v>
      </c>
      <c r="AN987" s="308">
        <f>IFERROR((AK987 - V_NK2!$X$12) / (V_NK2!$X$11- V_NK2!$X$12) * 100, 0)</f>
        <v>58.14285714286487</v>
      </c>
      <c r="AO987" s="308">
        <v>427</v>
      </c>
      <c r="AP987" s="308">
        <v>420</v>
      </c>
      <c r="AQ987" s="308">
        <v>425.06</v>
      </c>
      <c r="AR987" s="371">
        <v>424.07</v>
      </c>
      <c r="AS987" s="312">
        <v>1.036</v>
      </c>
      <c r="AT987" s="372">
        <v>1.1100000000000001</v>
      </c>
      <c r="AU987" s="369"/>
      <c r="AV987" s="312"/>
      <c r="AW987" s="370">
        <v>25.736729749999999</v>
      </c>
      <c r="AX987" s="370">
        <v>26.368674240000001</v>
      </c>
      <c r="AY987" s="370"/>
      <c r="AZ987" s="312">
        <f>_xll.SRS1Splines.Functions25.Linear_Interp(V_NNG3A!$H$4:$H$12,V_NNG3A!$I$4:$I$12,BF987)</f>
        <v>13.6647499999999</v>
      </c>
      <c r="BA987" s="312">
        <f>(AZ987/V_NNG3A!$I$8)*100</f>
        <v>98.662454873645487</v>
      </c>
      <c r="BB987" s="308">
        <f>_xll.SRS1Splines.Functions25.Linear_Interp(V_NNG3A!$H$4:$H$12,V_NNG3A!$J$4:$J$12,BF987)</f>
        <v>2.6771637931033898</v>
      </c>
      <c r="BC987" s="308">
        <f>IFERROR((AZ987-V_NNG3A!$J$20) / (V_NNG3A!$J$19-V_NNG3A!$J$20) * 100, 0)</f>
        <v>93.528189374770761</v>
      </c>
      <c r="BD987" s="308">
        <v>1050</v>
      </c>
      <c r="BE987" s="308">
        <v>1047</v>
      </c>
      <c r="BF987" s="374">
        <v>1049.8499999999999</v>
      </c>
      <c r="BG987" s="312">
        <v>0.39119999999999999</v>
      </c>
      <c r="BH987" s="372">
        <v>0.79903000000000002</v>
      </c>
      <c r="BI987" s="369"/>
      <c r="BJ987" s="312"/>
      <c r="BK987" s="370">
        <v>3.52386975817923</v>
      </c>
      <c r="BL987" s="370">
        <v>2.1153497581792302</v>
      </c>
      <c r="BM987" s="370">
        <f t="shared" si="11"/>
        <v>1.4085199999999998</v>
      </c>
      <c r="BN987" s="312">
        <f>_xll.SRS1Splines.Functions25.Linear_Interp(V_XNN1!$K$3:$K$8,V_XNN1!$L$3:$L$8,BT987)</f>
        <v>0.22265219999999999</v>
      </c>
      <c r="BO987" s="312">
        <f>(BN987/V_XNN1!$L$7)*100</f>
        <v>106.02485714285714</v>
      </c>
      <c r="BP987" s="312">
        <f>_xll.SRS1Splines.Functions25.Linear_Interp(V_XNN1!$K$3:$K$8,V_XNN1!$M$3:$M$8,BT987)</f>
        <v>6.6652200000000106E-2</v>
      </c>
      <c r="BQ987" s="308">
        <f>IFERROR((BN987 - V_XNN1!$M$16) / (V_XNN1!$M$15- V_XNN1!$M$16) * 100, 0)</f>
        <v>111.58217270194986</v>
      </c>
      <c r="BR987" s="308">
        <v>252</v>
      </c>
      <c r="BS987" s="308">
        <v>249</v>
      </c>
      <c r="BT987" s="374">
        <v>252.71</v>
      </c>
      <c r="BU987" s="312">
        <v>0.34</v>
      </c>
      <c r="BV987" s="372">
        <v>0.34423399999999998</v>
      </c>
      <c r="BW987" s="369"/>
      <c r="BX987" s="312"/>
      <c r="BY987" s="370"/>
      <c r="BZ987" s="370"/>
      <c r="CA987" s="370"/>
      <c r="CB987" s="312"/>
      <c r="CC987" s="312"/>
      <c r="CD987" s="308"/>
      <c r="CE987" s="312"/>
      <c r="CF987" s="312"/>
      <c r="CG987" s="312"/>
      <c r="CH987" s="312"/>
      <c r="CI987" s="384"/>
      <c r="CJ987" s="312"/>
      <c r="CK987" s="372"/>
      <c r="CL987" s="369"/>
      <c r="CM987" s="312"/>
      <c r="CN987" s="370"/>
      <c r="CO987" s="370"/>
      <c r="CP987" s="370"/>
      <c r="CQ987" s="312"/>
      <c r="CR987" s="312"/>
      <c r="CS987" s="308"/>
      <c r="CT987" s="312"/>
      <c r="CU987" s="312"/>
      <c r="CV987" s="312"/>
      <c r="CW987" s="312"/>
      <c r="CX987" s="384"/>
      <c r="CY987" s="312"/>
      <c r="CZ987" s="372"/>
    </row>
    <row r="988" spans="1:104" s="1" customFormat="1" hidden="1">
      <c r="A988" s="270">
        <v>45547</v>
      </c>
      <c r="B988" s="380"/>
      <c r="C988" s="381"/>
      <c r="D988" s="382"/>
      <c r="E988" s="382"/>
      <c r="F988" s="382"/>
      <c r="G988" s="312"/>
      <c r="H988" s="308"/>
      <c r="I988" s="308"/>
      <c r="J988" s="308"/>
      <c r="K988" s="308"/>
      <c r="L988" s="308"/>
      <c r="M988" s="371"/>
      <c r="N988" s="371"/>
      <c r="O988" s="312"/>
      <c r="P988" s="383"/>
      <c r="Q988" s="369">
        <v>0</v>
      </c>
      <c r="R988" s="312"/>
      <c r="S988" s="370">
        <v>2.6479243893947593</v>
      </c>
      <c r="T988" s="370">
        <v>4.4968679999999992</v>
      </c>
      <c r="U988" s="370"/>
      <c r="V988" s="312">
        <f>_xll.SRS1Splines.Functions25.Linear_Interp(V_NK3!$P$8:$P$32,V_NK3!$R$8:$R$32,AC988)</f>
        <v>170.04750910000101</v>
      </c>
      <c r="W988" s="312">
        <f>(V988/V_NK3!$R$28)*100</f>
        <v>31.36556428708861</v>
      </c>
      <c r="X988" s="308">
        <f>V988-V_NK3!$R$8</f>
        <v>113.468857100001</v>
      </c>
      <c r="Y988" s="308">
        <f>IFERROR((V988 - V_NK3!$V$10) / (V_NK3!$V$9- V_NK3!$V$10) * 100, 0)</f>
        <v>23.368249870318188</v>
      </c>
      <c r="Z988" s="308">
        <v>541.79999999999995</v>
      </c>
      <c r="AA988" s="308">
        <v>521</v>
      </c>
      <c r="AB988" s="312">
        <v>528.09</v>
      </c>
      <c r="AC988" s="371">
        <v>528.45000000000005</v>
      </c>
      <c r="AD988" s="308">
        <v>0.72</v>
      </c>
      <c r="AE988" s="372">
        <v>0.97758</v>
      </c>
      <c r="AF988" s="373">
        <v>0</v>
      </c>
      <c r="AG988" s="312"/>
      <c r="AH988" s="370">
        <v>5.0007540571429265</v>
      </c>
      <c r="AI988" s="370">
        <v>4.3582980000000013</v>
      </c>
      <c r="AJ988" s="370"/>
      <c r="AK988" s="312">
        <f>_xll.SRS1Splines.Functions25.Linear_Interp(V_NK2!$R$10:$R$21,V_NK2!$T$10:$T$21,AR988)</f>
        <v>59.692228571458003</v>
      </c>
      <c r="AL988" s="312">
        <f>(AK988/V_NK2!$T$18)*100</f>
        <v>83.602561024450978</v>
      </c>
      <c r="AM988" s="308">
        <f>AK988-V_NK2!$T$11</f>
        <v>18.872228571430206</v>
      </c>
      <c r="AN988" s="308">
        <f>IFERROR((AK988 - V_NK2!$X$12) / (V_NK2!$X$11- V_NK2!$X$12) * 100, 0)</f>
        <v>61.714285714294093</v>
      </c>
      <c r="AO988" s="308">
        <v>427</v>
      </c>
      <c r="AP988" s="308">
        <v>420</v>
      </c>
      <c r="AQ988" s="308">
        <v>424.82</v>
      </c>
      <c r="AR988" s="371">
        <v>424.32</v>
      </c>
      <c r="AS988" s="312">
        <v>1.036</v>
      </c>
      <c r="AT988" s="372">
        <v>1.01</v>
      </c>
      <c r="AU988" s="369"/>
      <c r="AV988" s="312"/>
      <c r="AW988" s="370">
        <v>21.814668520000001</v>
      </c>
      <c r="AX988" s="370">
        <v>22.89800189</v>
      </c>
      <c r="AY988" s="370"/>
      <c r="AZ988" s="312">
        <f>_xll.SRS1Splines.Functions25.Linear_Interp(V_NNG3A!$H$4:$H$12,V_NNG3A!$I$4:$I$12,BF988)</f>
        <v>13.22015</v>
      </c>
      <c r="BA988" s="312">
        <f>(AZ988/V_NNG3A!$I$8)*100</f>
        <v>95.452346570397111</v>
      </c>
      <c r="BB988" s="308">
        <f>_xll.SRS1Splines.Functions25.Linear_Interp(V_NNG3A!$H$4:$H$12,V_NNG3A!$J$4:$J$12,BF988)</f>
        <v>2.23256379310352</v>
      </c>
      <c r="BC988" s="308">
        <f>IFERROR((AZ988-V_NNG3A!$J$20) / (V_NNG3A!$J$19-V_NNG3A!$J$20) * 100, 0)</f>
        <v>77.995843874232435</v>
      </c>
      <c r="BD988" s="308">
        <v>1050</v>
      </c>
      <c r="BE988" s="308">
        <v>1047</v>
      </c>
      <c r="BF988" s="374">
        <v>1049.49</v>
      </c>
      <c r="BG988" s="312">
        <v>0.39119999999999999</v>
      </c>
      <c r="BH988" s="372">
        <v>0.68725999999999998</v>
      </c>
      <c r="BI988" s="369"/>
      <c r="BJ988" s="312"/>
      <c r="BK988" s="370">
        <v>3.34987252631579</v>
      </c>
      <c r="BL988" s="370">
        <v>2.1158905263157903</v>
      </c>
      <c r="BM988" s="370">
        <f t="shared" si="11"/>
        <v>1.2339819999999997</v>
      </c>
      <c r="BN988" s="312">
        <f>_xll.SRS1Splines.Functions25.Linear_Interp(V_XNN1!$K$3:$K$8,V_XNN1!$L$3:$L$8,BT988)</f>
        <v>0.22247400000000001</v>
      </c>
      <c r="BO988" s="312">
        <f>(BN988/V_XNN1!$L$7)*100</f>
        <v>105.94000000000001</v>
      </c>
      <c r="BP988" s="312">
        <f>_xll.SRS1Splines.Functions25.Linear_Interp(V_XNN1!$K$3:$K$8,V_XNN1!$M$3:$M$8,BT988)</f>
        <v>6.6473999999999797E-2</v>
      </c>
      <c r="BQ988" s="308">
        <f>IFERROR((BN988 - V_XNN1!$M$16) / (V_XNN1!$M$15- V_XNN1!$M$16) * 100, 0)</f>
        <v>111.0306406685237</v>
      </c>
      <c r="BR988" s="308">
        <v>252</v>
      </c>
      <c r="BS988" s="308">
        <v>249</v>
      </c>
      <c r="BT988" s="374">
        <v>252.7</v>
      </c>
      <c r="BU988" s="312">
        <v>0.34</v>
      </c>
      <c r="BV988" s="372">
        <v>0.34432200000000002</v>
      </c>
      <c r="BW988" s="369"/>
      <c r="BX988" s="312"/>
      <c r="BY988" s="370"/>
      <c r="BZ988" s="370"/>
      <c r="CA988" s="370"/>
      <c r="CB988" s="312"/>
      <c r="CC988" s="312"/>
      <c r="CD988" s="308"/>
      <c r="CE988" s="312"/>
      <c r="CF988" s="312"/>
      <c r="CG988" s="312"/>
      <c r="CH988" s="312"/>
      <c r="CI988" s="384"/>
      <c r="CJ988" s="312"/>
      <c r="CK988" s="372"/>
      <c r="CL988" s="369"/>
      <c r="CM988" s="312"/>
      <c r="CN988" s="370"/>
      <c r="CO988" s="370"/>
      <c r="CP988" s="370"/>
      <c r="CQ988" s="312"/>
      <c r="CR988" s="312"/>
      <c r="CS988" s="308"/>
      <c r="CT988" s="312"/>
      <c r="CU988" s="312"/>
      <c r="CV988" s="312"/>
      <c r="CW988" s="312"/>
      <c r="CX988" s="384"/>
      <c r="CY988" s="312"/>
      <c r="CZ988" s="372"/>
    </row>
    <row r="989" spans="1:104" s="1" customFormat="1" hidden="1">
      <c r="A989" s="270">
        <v>45548</v>
      </c>
      <c r="B989" s="380"/>
      <c r="C989" s="381"/>
      <c r="D989" s="382"/>
      <c r="E989" s="382"/>
      <c r="F989" s="382"/>
      <c r="G989" s="312"/>
      <c r="H989" s="308"/>
      <c r="I989" s="308"/>
      <c r="J989" s="308"/>
      <c r="K989" s="308"/>
      <c r="L989" s="308"/>
      <c r="M989" s="371"/>
      <c r="N989" s="371"/>
      <c r="O989" s="312"/>
      <c r="P989" s="383"/>
      <c r="Q989" s="369">
        <v>2.6</v>
      </c>
      <c r="R989" s="312"/>
      <c r="S989" s="370">
        <v>2.5084918525238038</v>
      </c>
      <c r="T989" s="370">
        <v>4.9737499999999999</v>
      </c>
      <c r="U989" s="370"/>
      <c r="V989" s="312">
        <f>_xll.SRS1Splines.Functions25.Linear_Interp(V_NK3!$P$8:$P$32,V_NK3!$R$8:$R$32,AC989)</f>
        <v>167.58225094000099</v>
      </c>
      <c r="W989" s="312">
        <f>(V989/V_NK3!$R$28)*100</f>
        <v>30.910843052352512</v>
      </c>
      <c r="X989" s="308">
        <f>V989-V_NK3!$R$8</f>
        <v>111.00359894000098</v>
      </c>
      <c r="Y989" s="308">
        <f>IFERROR((V989 - V_NK3!$V$10) / (V_NK3!$V$9- V_NK3!$V$10) * 100, 0)</f>
        <v>22.860544318768035</v>
      </c>
      <c r="Z989" s="308">
        <v>541.79999999999995</v>
      </c>
      <c r="AA989" s="308">
        <v>521</v>
      </c>
      <c r="AB989" s="312">
        <v>528.11</v>
      </c>
      <c r="AC989" s="371">
        <v>528.33000000000004</v>
      </c>
      <c r="AD989" s="308">
        <v>0.72</v>
      </c>
      <c r="AE989" s="372">
        <v>1.08125</v>
      </c>
      <c r="AF989" s="373">
        <v>4</v>
      </c>
      <c r="AG989" s="312"/>
      <c r="AH989" s="370">
        <v>5.7739578571431647</v>
      </c>
      <c r="AI989" s="370">
        <v>5.4849900000000007</v>
      </c>
      <c r="AJ989" s="370"/>
      <c r="AK989" s="312">
        <f>_xll.SRS1Splines.Functions25.Linear_Interp(V_NK2!$R$10:$R$21,V_NK2!$T$10:$T$21,AR989)</f>
        <v>60.478571428601001</v>
      </c>
      <c r="AL989" s="312">
        <f>(AK989/V_NK2!$T$18)*100</f>
        <v>84.703881552662466</v>
      </c>
      <c r="AM989" s="308">
        <f>AK989-V_NK2!$T$11</f>
        <v>19.658571428573204</v>
      </c>
      <c r="AN989" s="308">
        <f>IFERROR((AK989 - V_NK2!$X$12) / (V_NK2!$X$11- V_NK2!$X$12) * 100, 0)</f>
        <v>64.285714285723245</v>
      </c>
      <c r="AO989" s="308">
        <v>427</v>
      </c>
      <c r="AP989" s="308">
        <v>420</v>
      </c>
      <c r="AQ989" s="308">
        <v>424.62</v>
      </c>
      <c r="AR989" s="371">
        <v>424.5</v>
      </c>
      <c r="AS989" s="312">
        <v>1.036</v>
      </c>
      <c r="AT989" s="372">
        <v>1.27</v>
      </c>
      <c r="AU989" s="369"/>
      <c r="AV989" s="312"/>
      <c r="AW989" s="370">
        <v>24.56688553</v>
      </c>
      <c r="AX989" s="370">
        <v>24.44651515</v>
      </c>
      <c r="AY989" s="370"/>
      <c r="AZ989" s="312">
        <f>_xll.SRS1Splines.Functions25.Linear_Interp(V_NNG3A!$H$4:$H$12,V_NNG3A!$I$4:$I$12,BF989)</f>
        <v>13.269550000000001</v>
      </c>
      <c r="BA989" s="312">
        <f>(AZ989/V_NNG3A!$I$8)*100</f>
        <v>95.809025270758127</v>
      </c>
      <c r="BB989" s="308">
        <f>_xll.SRS1Splines.Functions25.Linear_Interp(V_NNG3A!$H$4:$H$12,V_NNG3A!$J$4:$J$12,BF989)</f>
        <v>2.28196379310348</v>
      </c>
      <c r="BC989" s="308">
        <f>IFERROR((AZ989-V_NNG3A!$J$20) / (V_NNG3A!$J$19-V_NNG3A!$J$20) * 100, 0)</f>
        <v>79.721660040959321</v>
      </c>
      <c r="BD989" s="308">
        <v>1050</v>
      </c>
      <c r="BE989" s="308">
        <v>1047</v>
      </c>
      <c r="BF989" s="374">
        <v>1049.53</v>
      </c>
      <c r="BG989" s="312">
        <v>0.39119999999999999</v>
      </c>
      <c r="BH989" s="372">
        <v>0.73673999999999995</v>
      </c>
      <c r="BI989" s="369"/>
      <c r="BJ989" s="312"/>
      <c r="BK989" s="370">
        <v>3.51785046941679</v>
      </c>
      <c r="BL989" s="370">
        <v>2.11377046941679</v>
      </c>
      <c r="BM989" s="370">
        <f t="shared" si="11"/>
        <v>1.40408</v>
      </c>
      <c r="BN989" s="312">
        <f>_xll.SRS1Splines.Functions25.Linear_Interp(V_XNN1!$K$3:$K$8,V_XNN1!$L$3:$L$8,BT989)</f>
        <v>0.22247400000000001</v>
      </c>
      <c r="BO989" s="312">
        <f>(BN989/V_XNN1!$L$7)*100</f>
        <v>105.94000000000001</v>
      </c>
      <c r="BP989" s="312">
        <f>_xll.SRS1Splines.Functions25.Linear_Interp(V_XNN1!$K$3:$K$8,V_XNN1!$M$3:$M$8,BT989)</f>
        <v>6.6473999999999797E-2</v>
      </c>
      <c r="BQ989" s="308">
        <f>IFERROR((BN989 - V_XNN1!$M$16) / (V_XNN1!$M$15- V_XNN1!$M$16) * 100, 0)</f>
        <v>111.0306406685237</v>
      </c>
      <c r="BR989" s="308">
        <v>252</v>
      </c>
      <c r="BS989" s="308">
        <v>249</v>
      </c>
      <c r="BT989" s="374">
        <v>252.7</v>
      </c>
      <c r="BU989" s="312">
        <v>0.34</v>
      </c>
      <c r="BV989" s="372">
        <v>0.34397699999999998</v>
      </c>
      <c r="BW989" s="369"/>
      <c r="BX989" s="312"/>
      <c r="BY989" s="370"/>
      <c r="BZ989" s="370"/>
      <c r="CA989" s="370"/>
      <c r="CB989" s="312"/>
      <c r="CC989" s="312"/>
      <c r="CD989" s="308"/>
      <c r="CE989" s="312"/>
      <c r="CF989" s="312"/>
      <c r="CG989" s="312"/>
      <c r="CH989" s="312"/>
      <c r="CI989" s="384"/>
      <c r="CJ989" s="312"/>
      <c r="CK989" s="372"/>
      <c r="CL989" s="369"/>
      <c r="CM989" s="312"/>
      <c r="CN989" s="370"/>
      <c r="CO989" s="370"/>
      <c r="CP989" s="370"/>
      <c r="CQ989" s="312"/>
      <c r="CR989" s="312"/>
      <c r="CS989" s="308"/>
      <c r="CT989" s="312"/>
      <c r="CU989" s="312"/>
      <c r="CV989" s="312"/>
      <c r="CW989" s="312"/>
      <c r="CX989" s="384"/>
      <c r="CY989" s="312"/>
      <c r="CZ989" s="372"/>
    </row>
    <row r="990" spans="1:104" s="1" customFormat="1" hidden="1">
      <c r="A990" s="270">
        <v>45549</v>
      </c>
      <c r="B990" s="380"/>
      <c r="C990" s="381"/>
      <c r="D990" s="382"/>
      <c r="E990" s="382"/>
      <c r="F990" s="382"/>
      <c r="G990" s="312"/>
      <c r="H990" s="308"/>
      <c r="I990" s="308"/>
      <c r="J990" s="308"/>
      <c r="K990" s="308"/>
      <c r="L990" s="308"/>
      <c r="M990" s="371"/>
      <c r="N990" s="371"/>
      <c r="O990" s="312"/>
      <c r="P990" s="383"/>
      <c r="Q990" s="369">
        <v>0</v>
      </c>
      <c r="R990" s="312"/>
      <c r="S990" s="370">
        <v>7.1468205053882601</v>
      </c>
      <c r="T990" s="370">
        <v>4.2706860000000004</v>
      </c>
      <c r="U990" s="370"/>
      <c r="V990" s="312">
        <f>_xll.SRS1Splines.Functions25.Linear_Interp(V_NK3!$P$8:$P$32,V_NK3!$R$8:$R$32,AC990)</f>
        <v>170.45838546000101</v>
      </c>
      <c r="W990" s="312">
        <f>(V990/V_NK3!$R$28)*100</f>
        <v>31.441351159544624</v>
      </c>
      <c r="X990" s="308">
        <f>V990-V_NK3!$R$8</f>
        <v>113.87973346000101</v>
      </c>
      <c r="Y990" s="308">
        <f>IFERROR((V990 - V_NK3!$V$10) / (V_NK3!$V$9- V_NK3!$V$10) * 100, 0)</f>
        <v>23.452867462243212</v>
      </c>
      <c r="Z990" s="308">
        <v>541.79999999999995</v>
      </c>
      <c r="AA990" s="308">
        <v>521</v>
      </c>
      <c r="AB990" s="312">
        <v>528.15</v>
      </c>
      <c r="AC990" s="371">
        <v>528.47</v>
      </c>
      <c r="AD990" s="308">
        <v>0.72</v>
      </c>
      <c r="AE990" s="372">
        <v>0.92840999999999996</v>
      </c>
      <c r="AF990" s="373">
        <v>6.2</v>
      </c>
      <c r="AG990" s="312"/>
      <c r="AH990" s="370">
        <v>5.761897428571463</v>
      </c>
      <c r="AI990" s="370">
        <v>4.5725946000000004</v>
      </c>
      <c r="AJ990" s="370"/>
      <c r="AK990" s="312">
        <f>_xll.SRS1Splines.Functions25.Linear_Interp(V_NK2!$R$10:$R$21,V_NK2!$T$10:$T$21,AR990)</f>
        <v>62.094942857172597</v>
      </c>
      <c r="AL990" s="312">
        <f>(AK990/V_NK2!$T$18)*100</f>
        <v>86.967707082874782</v>
      </c>
      <c r="AM990" s="308">
        <f>AK990-V_NK2!$T$11</f>
        <v>21.274942857144801</v>
      </c>
      <c r="AN990" s="308">
        <f>IFERROR((AK990 - V_NK2!$X$12) / (V_NK2!$X$11- V_NK2!$X$12) * 100, 0)</f>
        <v>69.571428571438346</v>
      </c>
      <c r="AO990" s="308">
        <v>427</v>
      </c>
      <c r="AP990" s="308">
        <v>420</v>
      </c>
      <c r="AQ990" s="308">
        <v>424.87</v>
      </c>
      <c r="AR990" s="371">
        <v>424.87</v>
      </c>
      <c r="AS990" s="312">
        <v>1.036</v>
      </c>
      <c r="AT990" s="372">
        <v>1.06</v>
      </c>
      <c r="AU990" s="369"/>
      <c r="AV990" s="312"/>
      <c r="AW990" s="370">
        <v>17.94190231</v>
      </c>
      <c r="AX990" s="370">
        <v>19.145606059999999</v>
      </c>
      <c r="AY990" s="370"/>
      <c r="AZ990" s="312">
        <f>_xll.SRS1Splines.Functions25.Linear_Interp(V_NNG3A!$H$4:$H$12,V_NNG3A!$I$4:$I$12,BF990)</f>
        <v>12.7755500000001</v>
      </c>
      <c r="BA990" s="312">
        <f>(AZ990/V_NNG3A!$I$8)*100</f>
        <v>92.24223826714875</v>
      </c>
      <c r="BB990" s="308">
        <f>_xll.SRS1Splines.Functions25.Linear_Interp(V_NNG3A!$H$4:$H$12,V_NNG3A!$J$4:$J$12,BF990)</f>
        <v>1.7879637931036501</v>
      </c>
      <c r="BC990" s="308">
        <f>IFERROR((AZ990-V_NNG3A!$J$20) / (V_NNG3A!$J$19-V_NNG3A!$J$20) * 100, 0)</f>
        <v>62.463498373694101</v>
      </c>
      <c r="BD990" s="308">
        <v>1050</v>
      </c>
      <c r="BE990" s="308">
        <v>1047</v>
      </c>
      <c r="BF990" s="374">
        <v>1049.1300000000001</v>
      </c>
      <c r="BG990" s="312">
        <v>0.39119999999999999</v>
      </c>
      <c r="BH990" s="372">
        <v>0.57916000000000001</v>
      </c>
      <c r="BI990" s="369"/>
      <c r="BJ990" s="312"/>
      <c r="BK990" s="370">
        <v>3.3862899900426702</v>
      </c>
      <c r="BL990" s="370">
        <v>2.1148089900426701</v>
      </c>
      <c r="BM990" s="370">
        <f t="shared" ref="BM990:BM1053" si="12">BK990-BL990</f>
        <v>1.2714810000000001</v>
      </c>
      <c r="BN990" s="312">
        <f>_xll.SRS1Splines.Functions25.Linear_Interp(V_XNN1!$K$3:$K$8,V_XNN1!$L$3:$L$8,BT990)</f>
        <v>0.22247400000000001</v>
      </c>
      <c r="BO990" s="312">
        <f>(BN990/V_XNN1!$L$7)*100</f>
        <v>105.94000000000001</v>
      </c>
      <c r="BP990" s="312">
        <f>_xll.SRS1Splines.Functions25.Linear_Interp(V_XNN1!$K$3:$K$8,V_XNN1!$M$3:$M$8,BT990)</f>
        <v>6.6473999999999797E-2</v>
      </c>
      <c r="BQ990" s="308">
        <f>IFERROR((BN990 - V_XNN1!$M$16) / (V_XNN1!$M$15- V_XNN1!$M$16) * 100, 0)</f>
        <v>111.0306406685237</v>
      </c>
      <c r="BR990" s="308">
        <v>252</v>
      </c>
      <c r="BS990" s="308">
        <v>249</v>
      </c>
      <c r="BT990" s="374">
        <v>252.7</v>
      </c>
      <c r="BU990" s="312">
        <v>0.34</v>
      </c>
      <c r="BV990" s="372">
        <v>0.34414600000000001</v>
      </c>
      <c r="BW990" s="369"/>
      <c r="BX990" s="312"/>
      <c r="BY990" s="370"/>
      <c r="BZ990" s="370"/>
      <c r="CA990" s="370"/>
      <c r="CB990" s="312"/>
      <c r="CC990" s="312"/>
      <c r="CD990" s="308"/>
      <c r="CE990" s="312"/>
      <c r="CF990" s="312"/>
      <c r="CG990" s="312"/>
      <c r="CH990" s="312"/>
      <c r="CI990" s="384"/>
      <c r="CJ990" s="312"/>
      <c r="CK990" s="372"/>
      <c r="CL990" s="369"/>
      <c r="CM990" s="312"/>
      <c r="CN990" s="370"/>
      <c r="CO990" s="370"/>
      <c r="CP990" s="370"/>
      <c r="CQ990" s="312"/>
      <c r="CR990" s="312"/>
      <c r="CS990" s="308"/>
      <c r="CT990" s="312"/>
      <c r="CU990" s="312"/>
      <c r="CV990" s="312"/>
      <c r="CW990" s="312"/>
      <c r="CX990" s="384"/>
      <c r="CY990" s="312"/>
      <c r="CZ990" s="372"/>
    </row>
    <row r="991" spans="1:104" s="1" customFormat="1" hidden="1">
      <c r="A991" s="270">
        <v>45550</v>
      </c>
      <c r="B991" s="380"/>
      <c r="C991" s="381"/>
      <c r="D991" s="382"/>
      <c r="E991" s="382"/>
      <c r="F991" s="382"/>
      <c r="G991" s="312"/>
      <c r="H991" s="308"/>
      <c r="I991" s="308"/>
      <c r="J991" s="308"/>
      <c r="K991" s="308"/>
      <c r="L991" s="308"/>
      <c r="M991" s="371"/>
      <c r="N991" s="371"/>
      <c r="O991" s="312"/>
      <c r="P991" s="383"/>
      <c r="Q991" s="369">
        <v>13.6</v>
      </c>
      <c r="R991" s="312"/>
      <c r="S991" s="370">
        <v>5.6433959685211184</v>
      </c>
      <c r="T991" s="370">
        <v>3.3835759999999997</v>
      </c>
      <c r="U991" s="370"/>
      <c r="V991" s="312">
        <f>_xll.SRS1Splines.Functions25.Linear_Interp(V_NK3!$P$8:$P$32,V_NK3!$R$8:$R$32,AC991)</f>
        <v>172.71820544000099</v>
      </c>
      <c r="W991" s="312">
        <f>(V991/V_NK3!$R$28)*100</f>
        <v>31.858178958052708</v>
      </c>
      <c r="X991" s="308">
        <f>V991-V_NK3!$R$8</f>
        <v>116.13955344000098</v>
      </c>
      <c r="Y991" s="308">
        <f>IFERROR((V991 - V_NK3!$V$10) / (V_NK3!$V$9- V_NK3!$V$10) * 100, 0)</f>
        <v>23.918264217830842</v>
      </c>
      <c r="Z991" s="308">
        <v>541.79999999999995</v>
      </c>
      <c r="AA991" s="308">
        <v>521</v>
      </c>
      <c r="AB991" s="312">
        <v>528.21</v>
      </c>
      <c r="AC991" s="371">
        <v>528.58000000000004</v>
      </c>
      <c r="AD991" s="308">
        <v>0.72</v>
      </c>
      <c r="AE991" s="372">
        <v>0.73555999999999999</v>
      </c>
      <c r="AF991" s="373">
        <v>22</v>
      </c>
      <c r="AG991" s="312"/>
      <c r="AH991" s="370">
        <v>4.6498272571419719</v>
      </c>
      <c r="AI991" s="370">
        <v>3.2844419999999999</v>
      </c>
      <c r="AJ991" s="370"/>
      <c r="AK991" s="312">
        <f>_xll.SRS1Splines.Functions25.Linear_Interp(V_NK2!$R$10:$R$21,V_NK2!$T$10:$T$21,AR991)</f>
        <v>63.798685714314502</v>
      </c>
      <c r="AL991" s="312">
        <f>(AK991/V_NK2!$T$18)*100</f>
        <v>89.353901560664568</v>
      </c>
      <c r="AM991" s="308">
        <f>AK991-V_NK2!$T$11</f>
        <v>22.978685714286705</v>
      </c>
      <c r="AN991" s="308">
        <f>IFERROR((AK991 - V_NK2!$X$12) / (V_NK2!$X$11- V_NK2!$X$12) * 100, 0)</f>
        <v>75.142857142864074</v>
      </c>
      <c r="AO991" s="308">
        <v>427</v>
      </c>
      <c r="AP991" s="308">
        <v>420</v>
      </c>
      <c r="AQ991" s="308">
        <v>425.12</v>
      </c>
      <c r="AR991" s="371">
        <v>425.26</v>
      </c>
      <c r="AS991" s="312">
        <v>1.036</v>
      </c>
      <c r="AT991" s="372">
        <v>0.76</v>
      </c>
      <c r="AU991" s="369"/>
      <c r="AV991" s="312"/>
      <c r="AW991" s="370">
        <v>15.134314120000001</v>
      </c>
      <c r="AX991" s="370">
        <v>15.31486963</v>
      </c>
      <c r="AY991" s="370"/>
      <c r="AZ991" s="312">
        <f>_xll.SRS1Splines.Functions25.Linear_Interp(V_NNG3A!$H$4:$H$12,V_NNG3A!$I$4:$I$12,BF991)</f>
        <v>12.7014499999999</v>
      </c>
      <c r="BA991" s="312">
        <f>(AZ991/V_NNG3A!$I$8)*100</f>
        <v>91.707220216605776</v>
      </c>
      <c r="BB991" s="308">
        <f>_xll.SRS1Splines.Functions25.Linear_Interp(V_NNG3A!$H$4:$H$12,V_NNG3A!$J$4:$J$12,BF991)</f>
        <v>1.7138637931034399</v>
      </c>
      <c r="BC991" s="308">
        <f>IFERROR((AZ991-V_NNG3A!$J$20) / (V_NNG3A!$J$19-V_NNG3A!$J$20) * 100, 0)</f>
        <v>59.874774123596794</v>
      </c>
      <c r="BD991" s="308">
        <v>1050</v>
      </c>
      <c r="BE991" s="308">
        <v>1047</v>
      </c>
      <c r="BF991" s="374">
        <v>1049.07</v>
      </c>
      <c r="BG991" s="312">
        <v>0.39119999999999999</v>
      </c>
      <c r="BH991" s="372">
        <v>0.46390999999999999</v>
      </c>
      <c r="BI991" s="369"/>
      <c r="BJ991" s="312"/>
      <c r="BK991" s="370">
        <v>3.1400211422475102</v>
      </c>
      <c r="BL991" s="370">
        <v>2.11562014224751</v>
      </c>
      <c r="BM991" s="370">
        <f t="shared" si="12"/>
        <v>1.0244010000000001</v>
      </c>
      <c r="BN991" s="312">
        <f>_xll.SRS1Splines.Functions25.Linear_Interp(V_XNN1!$K$3:$K$8,V_XNN1!$L$3:$L$8,BT991)</f>
        <v>0.22247400000000001</v>
      </c>
      <c r="BO991" s="312">
        <f>(BN991/V_XNN1!$L$7)*100</f>
        <v>105.94000000000001</v>
      </c>
      <c r="BP991" s="312">
        <f>_xll.SRS1Splines.Functions25.Linear_Interp(V_XNN1!$K$3:$K$8,V_XNN1!$M$3:$M$8,BT991)</f>
        <v>6.6473999999999797E-2</v>
      </c>
      <c r="BQ991" s="308">
        <f>IFERROR((BN991 - V_XNN1!$M$16) / (V_XNN1!$M$15- V_XNN1!$M$16) * 100, 0)</f>
        <v>111.0306406685237</v>
      </c>
      <c r="BR991" s="308">
        <v>252</v>
      </c>
      <c r="BS991" s="308">
        <v>249</v>
      </c>
      <c r="BT991" s="374">
        <v>252.7</v>
      </c>
      <c r="BU991" s="312">
        <v>0.34</v>
      </c>
      <c r="BV991" s="372">
        <v>0.34427800000000003</v>
      </c>
      <c r="BW991" s="369"/>
      <c r="BX991" s="312"/>
      <c r="BY991" s="370"/>
      <c r="BZ991" s="370"/>
      <c r="CA991" s="370"/>
      <c r="CB991" s="312"/>
      <c r="CC991" s="312"/>
      <c r="CD991" s="308"/>
      <c r="CE991" s="312"/>
      <c r="CF991" s="312"/>
      <c r="CG991" s="312"/>
      <c r="CH991" s="312"/>
      <c r="CI991" s="384"/>
      <c r="CJ991" s="312"/>
      <c r="CK991" s="372"/>
      <c r="CL991" s="369"/>
      <c r="CM991" s="312"/>
      <c r="CN991" s="370"/>
      <c r="CO991" s="370"/>
      <c r="CP991" s="370"/>
      <c r="CQ991" s="312"/>
      <c r="CR991" s="312"/>
      <c r="CS991" s="308"/>
      <c r="CT991" s="312"/>
      <c r="CU991" s="312"/>
      <c r="CV991" s="312"/>
      <c r="CW991" s="312"/>
      <c r="CX991" s="384"/>
      <c r="CY991" s="312"/>
      <c r="CZ991" s="372"/>
    </row>
    <row r="992" spans="1:104" s="1" customFormat="1" hidden="1">
      <c r="A992" s="270">
        <v>45551</v>
      </c>
      <c r="B992" s="380"/>
      <c r="C992" s="381"/>
      <c r="D992" s="382"/>
      <c r="E992" s="382"/>
      <c r="F992" s="382"/>
      <c r="G992" s="312"/>
      <c r="H992" s="308"/>
      <c r="I992" s="308"/>
      <c r="J992" s="308"/>
      <c r="K992" s="308"/>
      <c r="L992" s="308"/>
      <c r="M992" s="371"/>
      <c r="N992" s="371"/>
      <c r="O992" s="312"/>
      <c r="P992" s="383"/>
      <c r="Q992" s="369">
        <v>0</v>
      </c>
      <c r="R992" s="312"/>
      <c r="S992" s="370">
        <v>4.9575819685192108</v>
      </c>
      <c r="T992" s="370">
        <v>2.6977619999999995</v>
      </c>
      <c r="U992" s="370"/>
      <c r="V992" s="312">
        <f>_xll.SRS1Splines.Functions25.Linear_Interp(V_NK3!$P$8:$P$32,V_NK3!$R$8:$R$32,AC992)</f>
        <v>174.97802542000099</v>
      </c>
      <c r="W992" s="312">
        <f>(V992/V_NK3!$R$28)*100</f>
        <v>32.275006756560792</v>
      </c>
      <c r="X992" s="308">
        <f>V992-V_NK3!$R$8</f>
        <v>118.39937342000098</v>
      </c>
      <c r="Y992" s="308">
        <f>IFERROR((V992 - V_NK3!$V$10) / (V_NK3!$V$9- V_NK3!$V$10) * 100, 0)</f>
        <v>24.383660973418479</v>
      </c>
      <c r="Z992" s="308">
        <v>541.79999999999995</v>
      </c>
      <c r="AA992" s="308">
        <v>521</v>
      </c>
      <c r="AB992" s="312">
        <v>529.32000000000005</v>
      </c>
      <c r="AC992" s="371">
        <v>528.69000000000005</v>
      </c>
      <c r="AD992" s="308">
        <v>0.72</v>
      </c>
      <c r="AE992" s="372">
        <v>0.58647000000000005</v>
      </c>
      <c r="AF992" s="373">
        <v>10.8</v>
      </c>
      <c r="AG992" s="312"/>
      <c r="AH992" s="370">
        <v>4.1225196857131952</v>
      </c>
      <c r="AI992" s="370">
        <v>3.2127816</v>
      </c>
      <c r="AJ992" s="370"/>
      <c r="AK992" s="312">
        <f>_xll.SRS1Splines.Functions25.Linear_Interp(V_NK2!$R$10:$R$21,V_NK2!$T$10:$T$21,AR992)</f>
        <v>64.978200000027599</v>
      </c>
      <c r="AL992" s="312">
        <f>(AK992/V_NK2!$T$18)*100</f>
        <v>91.005882352979825</v>
      </c>
      <c r="AM992" s="308">
        <f>AK992-V_NK2!$T$11</f>
        <v>24.158199999999802</v>
      </c>
      <c r="AN992" s="308">
        <f>IFERROR((AK992 - V_NK2!$X$12) / (V_NK2!$X$11- V_NK2!$X$12) * 100, 0)</f>
        <v>79.00000000000324</v>
      </c>
      <c r="AO992" s="308">
        <v>427</v>
      </c>
      <c r="AP992" s="308">
        <v>420</v>
      </c>
      <c r="AQ992" s="308">
        <v>424.46</v>
      </c>
      <c r="AR992" s="371">
        <v>425.53</v>
      </c>
      <c r="AS992" s="312">
        <v>1.036</v>
      </c>
      <c r="AT992" s="372">
        <v>0.75</v>
      </c>
      <c r="AU992" s="369"/>
      <c r="AV992" s="312"/>
      <c r="AW992" s="370">
        <v>14.293821530000001</v>
      </c>
      <c r="AX992" s="370">
        <v>14.23363636</v>
      </c>
      <c r="AY992" s="370"/>
      <c r="AZ992" s="312">
        <f>_xll.SRS1Splines.Functions25.Linear_Interp(V_NNG3A!$H$4:$H$12,V_NNG3A!$I$4:$I$12,BF992)</f>
        <v>12.726149999999899</v>
      </c>
      <c r="BA992" s="312">
        <f>(AZ992/V_NNG3A!$I$8)*100</f>
        <v>91.885559566786284</v>
      </c>
      <c r="BB992" s="308">
        <f>_xll.SRS1Splines.Functions25.Linear_Interp(V_NNG3A!$H$4:$H$12,V_NNG3A!$J$4:$J$12,BF992)</f>
        <v>1.7385637931034199</v>
      </c>
      <c r="BC992" s="308">
        <f>IFERROR((AZ992-V_NNG3A!$J$20) / (V_NNG3A!$J$19-V_NNG3A!$J$20) * 100, 0)</f>
        <v>60.737682206960208</v>
      </c>
      <c r="BD992" s="308">
        <v>1050</v>
      </c>
      <c r="BE992" s="308">
        <v>1047</v>
      </c>
      <c r="BF992" s="374">
        <v>1049.0899999999999</v>
      </c>
      <c r="BG992" s="312">
        <v>0.39119999999999999</v>
      </c>
      <c r="BH992" s="372">
        <v>0.42988999999999999</v>
      </c>
      <c r="BI992" s="369"/>
      <c r="BJ992" s="312"/>
      <c r="BK992" s="370">
        <v>4.2250124210526296</v>
      </c>
      <c r="BL992" s="370">
        <v>2.1108884210526302</v>
      </c>
      <c r="BM992" s="370">
        <f t="shared" si="12"/>
        <v>2.1141239999999994</v>
      </c>
      <c r="BN992" s="312">
        <f>_xll.SRS1Splines.Functions25.Linear_Interp(V_XNN1!$K$3:$K$8,V_XNN1!$L$3:$L$8,BT992)</f>
        <v>0.22372139999999999</v>
      </c>
      <c r="BO992" s="312">
        <f>(BN992/V_XNN1!$L$7)*100</f>
        <v>106.53399999999999</v>
      </c>
      <c r="BP992" s="312">
        <f>_xll.SRS1Splines.Functions25.Linear_Interp(V_XNN1!$K$3:$K$8,V_XNN1!$M$3:$M$8,BT992)</f>
        <v>6.7721400000000195E-2</v>
      </c>
      <c r="BQ992" s="308">
        <f>IFERROR((BN992 - V_XNN1!$M$16) / (V_XNN1!$M$15- V_XNN1!$M$16) * 100, 0)</f>
        <v>114.89136490250694</v>
      </c>
      <c r="BR992" s="308">
        <v>252</v>
      </c>
      <c r="BS992" s="308">
        <v>249</v>
      </c>
      <c r="BT992" s="374">
        <v>252.77</v>
      </c>
      <c r="BU992" s="312">
        <v>0.34</v>
      </c>
      <c r="BV992" s="372">
        <v>0.34350799999999998</v>
      </c>
      <c r="BW992" s="369"/>
      <c r="BX992" s="312"/>
      <c r="BY992" s="370"/>
      <c r="BZ992" s="370"/>
      <c r="CA992" s="370"/>
      <c r="CB992" s="312"/>
      <c r="CC992" s="312"/>
      <c r="CD992" s="308"/>
      <c r="CE992" s="312"/>
      <c r="CF992" s="312"/>
      <c r="CG992" s="312"/>
      <c r="CH992" s="312"/>
      <c r="CI992" s="384"/>
      <c r="CJ992" s="312"/>
      <c r="CK992" s="372"/>
      <c r="CL992" s="369"/>
      <c r="CM992" s="312"/>
      <c r="CN992" s="370"/>
      <c r="CO992" s="370"/>
      <c r="CP992" s="370"/>
      <c r="CQ992" s="312"/>
      <c r="CR992" s="312"/>
      <c r="CS992" s="308"/>
      <c r="CT992" s="312"/>
      <c r="CU992" s="312"/>
      <c r="CV992" s="312"/>
      <c r="CW992" s="312"/>
      <c r="CX992" s="384"/>
      <c r="CY992" s="312"/>
      <c r="CZ992" s="372"/>
    </row>
    <row r="993" spans="1:104" s="1" customFormat="1" hidden="1">
      <c r="A993" s="270">
        <v>45552</v>
      </c>
      <c r="B993" s="380"/>
      <c r="C993" s="381"/>
      <c r="D993" s="382"/>
      <c r="E993" s="382"/>
      <c r="F993" s="382"/>
      <c r="G993" s="312"/>
      <c r="H993" s="308"/>
      <c r="I993" s="308"/>
      <c r="J993" s="308"/>
      <c r="K993" s="308"/>
      <c r="L993" s="308"/>
      <c r="M993" s="371"/>
      <c r="N993" s="371"/>
      <c r="O993" s="312"/>
      <c r="P993" s="383"/>
      <c r="Q993" s="369">
        <v>1.4</v>
      </c>
      <c r="R993" s="312"/>
      <c r="S993" s="370">
        <v>4.8511336106052401</v>
      </c>
      <c r="T993" s="370">
        <v>3.0021899999999997</v>
      </c>
      <c r="U993" s="370"/>
      <c r="V993" s="312">
        <f>_xll.SRS1Splines.Functions25.Linear_Interp(V_NK3!$P$8:$P$32,V_NK3!$R$8:$R$32,AC993)</f>
        <v>176.826969039999</v>
      </c>
      <c r="W993" s="312">
        <f>(V993/V_NK3!$R$28)*100</f>
        <v>32.616047682612496</v>
      </c>
      <c r="X993" s="308">
        <f>V993-V_NK3!$R$8</f>
        <v>120.24831703999899</v>
      </c>
      <c r="Y993" s="308">
        <f>IFERROR((V993 - V_NK3!$V$10) / (V_NK3!$V$9- V_NK3!$V$10) * 100, 0)</f>
        <v>24.76444013708068</v>
      </c>
      <c r="Z993" s="308">
        <v>541.79999999999995</v>
      </c>
      <c r="AA993" s="308">
        <v>521</v>
      </c>
      <c r="AB993" s="312">
        <v>529.45000000000005</v>
      </c>
      <c r="AC993" s="371">
        <v>528.78</v>
      </c>
      <c r="AD993" s="308">
        <v>0.72</v>
      </c>
      <c r="AE993" s="372">
        <v>0.65264999999999995</v>
      </c>
      <c r="AF993" s="373">
        <v>17.399999999999999</v>
      </c>
      <c r="AG993" s="312"/>
      <c r="AH993" s="370">
        <v>4.6237293428561204</v>
      </c>
      <c r="AI993" s="370">
        <v>3.8754911999999999</v>
      </c>
      <c r="AJ993" s="370"/>
      <c r="AK993" s="312">
        <f>_xll.SRS1Splines.Functions25.Linear_Interp(V_NK2!$R$10:$R$21,V_NK2!$T$10:$T$21,AR993)</f>
        <v>66.026657142883806</v>
      </c>
      <c r="AL993" s="312">
        <f>(AK993/V_NK2!$T$18)*100</f>
        <v>92.474309723926893</v>
      </c>
      <c r="AM993" s="308">
        <f>AK993-V_NK2!$T$11</f>
        <v>25.20665714285601</v>
      </c>
      <c r="AN993" s="308">
        <f>IFERROR((AK993 - V_NK2!$X$12) / (V_NK2!$X$11- V_NK2!$X$12) * 100, 0)</f>
        <v>82.428571428571772</v>
      </c>
      <c r="AO993" s="308">
        <v>427</v>
      </c>
      <c r="AP993" s="308">
        <v>420</v>
      </c>
      <c r="AQ993" s="308">
        <v>424.46</v>
      </c>
      <c r="AR993" s="371">
        <v>425.77</v>
      </c>
      <c r="AS993" s="312">
        <v>1.036</v>
      </c>
      <c r="AT993" s="372">
        <v>0.9</v>
      </c>
      <c r="AU993" s="369"/>
      <c r="AV993" s="312"/>
      <c r="AW993" s="370">
        <v>14.32391412</v>
      </c>
      <c r="AX993" s="370">
        <v>14.23363636</v>
      </c>
      <c r="AY993" s="370"/>
      <c r="AZ993" s="312">
        <f>_xll.SRS1Splines.Functions25.Linear_Interp(V_NNG3A!$H$4:$H$12,V_NNG3A!$I$4:$I$12,BF993)</f>
        <v>12.7631999999999</v>
      </c>
      <c r="BA993" s="312">
        <f>(AZ993/V_NNG3A!$I$8)*100</f>
        <v>92.153068592057039</v>
      </c>
      <c r="BB993" s="308">
        <f>_xll.SRS1Splines.Functions25.Linear_Interp(V_NNG3A!$H$4:$H$12,V_NNG3A!$J$4:$J$12,BF993)</f>
        <v>1.77561379310338</v>
      </c>
      <c r="BC993" s="308">
        <f>IFERROR((AZ993-V_NNG3A!$J$20) / (V_NNG3A!$J$19-V_NNG3A!$J$20) * 100, 0)</f>
        <v>62.032044332005384</v>
      </c>
      <c r="BD993" s="308">
        <v>1050</v>
      </c>
      <c r="BE993" s="308">
        <v>1047</v>
      </c>
      <c r="BF993" s="374">
        <v>1049.1199999999999</v>
      </c>
      <c r="BG993" s="312">
        <v>0.39119999999999999</v>
      </c>
      <c r="BH993" s="372">
        <v>0.42859999999999998</v>
      </c>
      <c r="BI993" s="369"/>
      <c r="BJ993" s="312"/>
      <c r="BK993" s="370">
        <v>4.3374597652916096</v>
      </c>
      <c r="BL993" s="370">
        <v>2.1118347652916096</v>
      </c>
      <c r="BM993" s="370">
        <f t="shared" si="12"/>
        <v>2.225625</v>
      </c>
      <c r="BN993" s="312">
        <f>_xll.SRS1Splines.Functions25.Linear_Interp(V_XNN1!$K$3:$K$8,V_XNN1!$L$3:$L$8,BT993)</f>
        <v>0.22372139999999999</v>
      </c>
      <c r="BO993" s="312">
        <f>(BN993/V_XNN1!$L$7)*100</f>
        <v>106.53399999999999</v>
      </c>
      <c r="BP993" s="312">
        <f>_xll.SRS1Splines.Functions25.Linear_Interp(V_XNN1!$K$3:$K$8,V_XNN1!$M$3:$M$8,BT993)</f>
        <v>6.7721400000000195E-2</v>
      </c>
      <c r="BQ993" s="308">
        <f>IFERROR((BN993 - V_XNN1!$M$16) / (V_XNN1!$M$15- V_XNN1!$M$16) * 100, 0)</f>
        <v>114.89136490250694</v>
      </c>
      <c r="BR993" s="308">
        <v>252</v>
      </c>
      <c r="BS993" s="308">
        <v>249</v>
      </c>
      <c r="BT993" s="374">
        <v>252.77</v>
      </c>
      <c r="BU993" s="312">
        <v>0.34</v>
      </c>
      <c r="BV993" s="372">
        <v>0.34366199999999997</v>
      </c>
      <c r="BW993" s="369"/>
      <c r="BX993" s="312"/>
      <c r="BY993" s="370"/>
      <c r="BZ993" s="370"/>
      <c r="CA993" s="370"/>
      <c r="CB993" s="312"/>
      <c r="CC993" s="312"/>
      <c r="CD993" s="308"/>
      <c r="CE993" s="312"/>
      <c r="CF993" s="312"/>
      <c r="CG993" s="312"/>
      <c r="CH993" s="312"/>
      <c r="CI993" s="384"/>
      <c r="CJ993" s="312"/>
      <c r="CK993" s="372"/>
      <c r="CL993" s="369"/>
      <c r="CM993" s="312"/>
      <c r="CN993" s="370"/>
      <c r="CO993" s="370"/>
      <c r="CP993" s="370"/>
      <c r="CQ993" s="312"/>
      <c r="CR993" s="312"/>
      <c r="CS993" s="308"/>
      <c r="CT993" s="312"/>
      <c r="CU993" s="312"/>
      <c r="CV993" s="312"/>
      <c r="CW993" s="312"/>
      <c r="CX993" s="384"/>
      <c r="CY993" s="312"/>
      <c r="CZ993" s="372"/>
    </row>
    <row r="994" spans="1:104" s="1" customFormat="1" hidden="1">
      <c r="A994" s="270">
        <v>45553</v>
      </c>
      <c r="B994" s="380"/>
      <c r="C994" s="381"/>
      <c r="D994" s="382"/>
      <c r="E994" s="382"/>
      <c r="F994" s="382"/>
      <c r="G994" s="312"/>
      <c r="H994" s="308"/>
      <c r="I994" s="308"/>
      <c r="J994" s="308"/>
      <c r="K994" s="308"/>
      <c r="L994" s="308"/>
      <c r="M994" s="371"/>
      <c r="N994" s="371"/>
      <c r="O994" s="312"/>
      <c r="P994" s="383"/>
      <c r="Q994" s="369">
        <v>14.8</v>
      </c>
      <c r="R994" s="312"/>
      <c r="S994" s="370">
        <v>4.9150823264312749</v>
      </c>
      <c r="T994" s="370">
        <v>2.244386</v>
      </c>
      <c r="U994" s="370"/>
      <c r="V994" s="312">
        <f>_xll.SRS1Splines.Functions25.Linear_Interp(V_NK3!$P$8:$P$32,V_NK3!$R$8:$R$32,AC994)</f>
        <v>179.49766537999901</v>
      </c>
      <c r="W994" s="312">
        <f>(V994/V_NK3!$R$28)*100</f>
        <v>33.108662353576598</v>
      </c>
      <c r="X994" s="308">
        <f>V994-V_NK3!$R$8</f>
        <v>122.919013379999</v>
      </c>
      <c r="Y994" s="308">
        <f>IFERROR((V994 - V_NK3!$V$10) / (V_NK3!$V$9- V_NK3!$V$10) * 100, 0)</f>
        <v>25.314454484593341</v>
      </c>
      <c r="Z994" s="308">
        <v>541.79999999999995</v>
      </c>
      <c r="AA994" s="308">
        <v>521</v>
      </c>
      <c r="AB994" s="312">
        <v>529.6</v>
      </c>
      <c r="AC994" s="371">
        <v>528.91</v>
      </c>
      <c r="AD994" s="308">
        <v>0.72</v>
      </c>
      <c r="AE994" s="372">
        <v>0.48791000000000001</v>
      </c>
      <c r="AF994" s="373">
        <v>49</v>
      </c>
      <c r="AG994" s="312"/>
      <c r="AH994" s="370">
        <v>4.8819636857153421</v>
      </c>
      <c r="AI994" s="370">
        <v>6.067488</v>
      </c>
      <c r="AJ994" s="370"/>
      <c r="AK994" s="312">
        <f>_xll.SRS1Splines.Functions25.Linear_Interp(V_NK2!$R$10:$R$21,V_NK2!$T$10:$T$21,AR994)</f>
        <v>65.0655714285991</v>
      </c>
      <c r="AL994" s="312">
        <f>(AK994/V_NK2!$T$18)*100</f>
        <v>91.128251300558958</v>
      </c>
      <c r="AM994" s="308">
        <f>AK994-V_NK2!$T$11</f>
        <v>24.245571428571303</v>
      </c>
      <c r="AN994" s="308">
        <f>IFERROR((AK994 - V_NK2!$X$12) / (V_NK2!$X$11- V_NK2!$X$12) * 100, 0)</f>
        <v>79.285714285717773</v>
      </c>
      <c r="AO994" s="308">
        <v>427</v>
      </c>
      <c r="AP994" s="308">
        <v>420</v>
      </c>
      <c r="AQ994" s="308">
        <v>424.5</v>
      </c>
      <c r="AR994" s="371">
        <v>425.55</v>
      </c>
      <c r="AS994" s="312">
        <v>1.036</v>
      </c>
      <c r="AT994" s="372">
        <v>1.4</v>
      </c>
      <c r="AU994" s="369"/>
      <c r="AV994" s="312"/>
      <c r="AW994" s="370">
        <v>16.583042590000002</v>
      </c>
      <c r="AX994" s="370">
        <v>15.77054261</v>
      </c>
      <c r="AY994" s="370"/>
      <c r="AZ994" s="312">
        <f>_xll.SRS1Splines.Functions25.Linear_Interp(V_NNG3A!$H$4:$H$12,V_NNG3A!$I$4:$I$12,BF994)</f>
        <v>13.0966500000001</v>
      </c>
      <c r="BA994" s="312">
        <f>(AZ994/V_NNG3A!$I$8)*100</f>
        <v>94.56064981949531</v>
      </c>
      <c r="BB994" s="308">
        <f>_xll.SRS1Splines.Functions25.Linear_Interp(V_NNG3A!$H$4:$H$12,V_NNG3A!$J$4:$J$12,BF994)</f>
        <v>2.10906379310364</v>
      </c>
      <c r="BC994" s="308">
        <f>IFERROR((AZ994-V_NNG3A!$J$20) / (V_NNG3A!$J$19-V_NNG3A!$J$20) * 100, 0)</f>
        <v>73.681303457418736</v>
      </c>
      <c r="BD994" s="308">
        <v>1050</v>
      </c>
      <c r="BE994" s="308">
        <v>1047</v>
      </c>
      <c r="BF994" s="374">
        <v>1049.3900000000001</v>
      </c>
      <c r="BG994" s="312">
        <v>0.39119999999999999</v>
      </c>
      <c r="BH994" s="372">
        <v>0.47428999999999999</v>
      </c>
      <c r="BI994" s="369"/>
      <c r="BJ994" s="312"/>
      <c r="BK994" s="370">
        <v>4.3900859246088197</v>
      </c>
      <c r="BL994" s="370">
        <v>2.1091309246088201</v>
      </c>
      <c r="BM994" s="370">
        <f t="shared" si="12"/>
        <v>2.2809549999999996</v>
      </c>
      <c r="BN994" s="312">
        <f>_xll.SRS1Splines.Functions25.Linear_Interp(V_XNN1!$K$3:$K$8,V_XNN1!$L$3:$L$8,BT994)</f>
        <v>0.2244342</v>
      </c>
      <c r="BO994" s="312">
        <f>(BN994/V_XNN1!$L$7)*100</f>
        <v>106.87342857142859</v>
      </c>
      <c r="BP994" s="312">
        <f>_xll.SRS1Splines.Functions25.Linear_Interp(V_XNN1!$K$3:$K$8,V_XNN1!$M$3:$M$8,BT994)</f>
        <v>6.8434200000000001E-2</v>
      </c>
      <c r="BQ994" s="308">
        <f>IFERROR((BN994 - V_XNN1!$M$16) / (V_XNN1!$M$15- V_XNN1!$M$16) * 100, 0)</f>
        <v>117.0974930362117</v>
      </c>
      <c r="BR994" s="308">
        <v>252</v>
      </c>
      <c r="BS994" s="308">
        <v>249</v>
      </c>
      <c r="BT994" s="374">
        <v>252.81</v>
      </c>
      <c r="BU994" s="312">
        <v>0.34</v>
      </c>
      <c r="BV994" s="372">
        <v>0.34322199999999997</v>
      </c>
      <c r="BW994" s="369"/>
      <c r="BX994" s="312"/>
      <c r="BY994" s="370"/>
      <c r="BZ994" s="370"/>
      <c r="CA994" s="370"/>
      <c r="CB994" s="312"/>
      <c r="CC994" s="312"/>
      <c r="CD994" s="308"/>
      <c r="CE994" s="312"/>
      <c r="CF994" s="312"/>
      <c r="CG994" s="312"/>
      <c r="CH994" s="312"/>
      <c r="CI994" s="384"/>
      <c r="CJ994" s="312"/>
      <c r="CK994" s="372"/>
      <c r="CL994" s="369"/>
      <c r="CM994" s="312"/>
      <c r="CN994" s="370"/>
      <c r="CO994" s="370"/>
      <c r="CP994" s="370"/>
      <c r="CQ994" s="312"/>
      <c r="CR994" s="312"/>
      <c r="CS994" s="308"/>
      <c r="CT994" s="312"/>
      <c r="CU994" s="312"/>
      <c r="CV994" s="312"/>
      <c r="CW994" s="312"/>
      <c r="CX994" s="384"/>
      <c r="CY994" s="312"/>
      <c r="CZ994" s="372"/>
    </row>
    <row r="995" spans="1:104" s="1" customFormat="1" hidden="1">
      <c r="A995" s="270">
        <v>45554</v>
      </c>
      <c r="B995" s="380"/>
      <c r="C995" s="381"/>
      <c r="D995" s="382"/>
      <c r="E995" s="382"/>
      <c r="F995" s="382"/>
      <c r="G995" s="312"/>
      <c r="H995" s="308"/>
      <c r="I995" s="308"/>
      <c r="J995" s="308"/>
      <c r="K995" s="308"/>
      <c r="L995" s="308"/>
      <c r="M995" s="371"/>
      <c r="N995" s="371"/>
      <c r="O995" s="312"/>
      <c r="P995" s="383"/>
      <c r="Q995" s="369">
        <v>4.5999999999999996</v>
      </c>
      <c r="R995" s="312"/>
      <c r="S995" s="370">
        <v>5.303303832111359</v>
      </c>
      <c r="T995" s="370">
        <v>0.85863599999999995</v>
      </c>
      <c r="U995" s="370"/>
      <c r="V995" s="312">
        <f>_xll.SRS1Splines.Functions25.Linear_Interp(V_NK3!$P$8:$P$32,V_NK3!$R$8:$R$32,AC995)</f>
        <v>183.94233320000001</v>
      </c>
      <c r="W995" s="312">
        <f>(V995/V_NK3!$R$28)*100</f>
        <v>33.92848920655927</v>
      </c>
      <c r="X995" s="308">
        <f>V995-V_NK3!$R$8</f>
        <v>127.3636812</v>
      </c>
      <c r="Y995" s="308">
        <f>IFERROR((V995 - V_NK3!$V$10) / (V_NK3!$V$9- V_NK3!$V$10) * 100, 0)</f>
        <v>26.229807920442344</v>
      </c>
      <c r="Z995" s="308">
        <v>541.79999999999995</v>
      </c>
      <c r="AA995" s="308">
        <v>521</v>
      </c>
      <c r="AB995" s="312">
        <v>529.73</v>
      </c>
      <c r="AC995" s="371">
        <v>529.12</v>
      </c>
      <c r="AD995" s="308">
        <v>0.72</v>
      </c>
      <c r="AE995" s="372">
        <v>0.18665999999999999</v>
      </c>
      <c r="AF995" s="373">
        <v>43.8</v>
      </c>
      <c r="AG995" s="312"/>
      <c r="AH995" s="370">
        <v>3.2441173714306832</v>
      </c>
      <c r="AI995" s="370">
        <v>5.5579524000000005</v>
      </c>
      <c r="AJ995" s="370"/>
      <c r="AK995" s="312">
        <f>_xll.SRS1Splines.Functions25.Linear_Interp(V_NK2!$R$10:$R$21,V_NK2!$T$10:$T$21,AR995)</f>
        <v>62.837600000029703</v>
      </c>
      <c r="AL995" s="312">
        <f>(AK995/V_NK2!$T$18)*100</f>
        <v>88.00784313729649</v>
      </c>
      <c r="AM995" s="308">
        <f>AK995-V_NK2!$T$11</f>
        <v>22.017600000001906</v>
      </c>
      <c r="AN995" s="308">
        <f>IFERROR((AK995 - V_NK2!$X$12) / (V_NK2!$X$11- V_NK2!$X$12) * 100, 0)</f>
        <v>72.000000000009763</v>
      </c>
      <c r="AO995" s="308">
        <v>427</v>
      </c>
      <c r="AP995" s="308">
        <v>420</v>
      </c>
      <c r="AQ995" s="308">
        <v>424.52</v>
      </c>
      <c r="AR995" s="371">
        <v>425.04</v>
      </c>
      <c r="AS995" s="312">
        <v>1.036</v>
      </c>
      <c r="AT995" s="372">
        <v>1.29</v>
      </c>
      <c r="AU995" s="369"/>
      <c r="AV995" s="312"/>
      <c r="AW995" s="370">
        <v>14.79051377</v>
      </c>
      <c r="AX995" s="370">
        <v>16.084495270000001</v>
      </c>
      <c r="AY995" s="370"/>
      <c r="AZ995" s="312">
        <f>_xll.SRS1Splines.Functions25.Linear_Interp(V_NNG3A!$H$4:$H$12,V_NNG3A!$I$4:$I$12,BF995)</f>
        <v>12.5656</v>
      </c>
      <c r="BA995" s="312">
        <f>(AZ995/V_NNG3A!$I$8)*100</f>
        <v>90.726353790613729</v>
      </c>
      <c r="BB995" s="308">
        <f>_xll.SRS1Splines.Functions25.Linear_Interp(V_NNG3A!$H$4:$H$12,V_NNG3A!$J$4:$J$12,BF995)</f>
        <v>1.57801379310356</v>
      </c>
      <c r="BC995" s="308">
        <f>IFERROR((AZ995-V_NNG3A!$J$20) / (V_NNG3A!$J$19-V_NNG3A!$J$20) * 100, 0)</f>
        <v>55.128779665101405</v>
      </c>
      <c r="BD995" s="308">
        <v>1050</v>
      </c>
      <c r="BE995" s="308">
        <v>1047</v>
      </c>
      <c r="BF995" s="374">
        <v>1048.96</v>
      </c>
      <c r="BG995" s="312">
        <v>0.39119999999999999</v>
      </c>
      <c r="BH995" s="372">
        <v>0.48111999999999999</v>
      </c>
      <c r="BI995" s="369"/>
      <c r="BJ995" s="312"/>
      <c r="BK995" s="370">
        <v>4.5434349573257498</v>
      </c>
      <c r="BL995" s="370">
        <v>2.11196995732575</v>
      </c>
      <c r="BM995" s="370">
        <f t="shared" si="12"/>
        <v>2.4314649999999998</v>
      </c>
      <c r="BN995" s="312">
        <f>_xll.SRS1Splines.Functions25.Linear_Interp(V_XNN1!$K$3:$K$8,V_XNN1!$L$3:$L$8,BT995)</f>
        <v>0.2244342</v>
      </c>
      <c r="BO995" s="312">
        <f>(BN995/V_XNN1!$L$7)*100</f>
        <v>106.87342857142859</v>
      </c>
      <c r="BP995" s="312">
        <f>_xll.SRS1Splines.Functions25.Linear_Interp(V_XNN1!$K$3:$K$8,V_XNN1!$M$3:$M$8,BT995)</f>
        <v>6.8434200000000001E-2</v>
      </c>
      <c r="BQ995" s="308">
        <f>IFERROR((BN995 - V_XNN1!$M$16) / (V_XNN1!$M$15- V_XNN1!$M$16) * 100, 0)</f>
        <v>117.0974930362117</v>
      </c>
      <c r="BR995" s="308">
        <v>252</v>
      </c>
      <c r="BS995" s="308">
        <v>249</v>
      </c>
      <c r="BT995" s="374">
        <v>252.81</v>
      </c>
      <c r="BU995" s="312">
        <v>0.34</v>
      </c>
      <c r="BV995" s="372">
        <v>0.34368400000000005</v>
      </c>
      <c r="BW995" s="369"/>
      <c r="BX995" s="312"/>
      <c r="BY995" s="370"/>
      <c r="BZ995" s="370"/>
      <c r="CA995" s="370"/>
      <c r="CB995" s="312"/>
      <c r="CC995" s="312"/>
      <c r="CD995" s="308"/>
      <c r="CE995" s="312"/>
      <c r="CF995" s="312"/>
      <c r="CG995" s="312"/>
      <c r="CH995" s="312"/>
      <c r="CI995" s="384"/>
      <c r="CJ995" s="312"/>
      <c r="CK995" s="372"/>
      <c r="CL995" s="369"/>
      <c r="CM995" s="312"/>
      <c r="CN995" s="370"/>
      <c r="CO995" s="370"/>
      <c r="CP995" s="370"/>
      <c r="CQ995" s="312"/>
      <c r="CR995" s="312"/>
      <c r="CS995" s="308"/>
      <c r="CT995" s="312"/>
      <c r="CU995" s="312"/>
      <c r="CV995" s="312"/>
      <c r="CW995" s="312"/>
      <c r="CX995" s="384"/>
      <c r="CY995" s="312"/>
      <c r="CZ995" s="372"/>
    </row>
    <row r="996" spans="1:104" s="1" customFormat="1" hidden="1">
      <c r="A996" s="270">
        <v>45555</v>
      </c>
      <c r="B996" s="380"/>
      <c r="C996" s="381"/>
      <c r="D996" s="382"/>
      <c r="E996" s="382"/>
      <c r="F996" s="382"/>
      <c r="G996" s="312"/>
      <c r="H996" s="308"/>
      <c r="I996" s="308"/>
      <c r="J996" s="308"/>
      <c r="K996" s="308"/>
      <c r="L996" s="308"/>
      <c r="M996" s="371"/>
      <c r="N996" s="371"/>
      <c r="O996" s="312"/>
      <c r="P996" s="383"/>
      <c r="Q996" s="369">
        <v>2.6</v>
      </c>
      <c r="R996" s="312"/>
      <c r="S996" s="370">
        <v>4.5901924625415802</v>
      </c>
      <c r="T996" s="370">
        <v>3.0760200000000002</v>
      </c>
      <c r="U996" s="370"/>
      <c r="V996" s="312">
        <f>_xll.SRS1Splines.Functions25.Linear_Interp(V_NK3!$P$8:$P$32,V_NK3!$R$8:$R$32,AC996)</f>
        <v>185.45650565000099</v>
      </c>
      <c r="W996" s="312">
        <f>(V996/V_NK3!$R$28)*100</f>
        <v>34.207780997268863</v>
      </c>
      <c r="X996" s="308">
        <f>V996-V_NK3!$R$8</f>
        <v>128.87785365000099</v>
      </c>
      <c r="Y996" s="308">
        <f>IFERROR((V996 - V_NK3!$V$10) / (V_NK3!$V$9- V_NK3!$V$10) * 100, 0)</f>
        <v>26.541642912551161</v>
      </c>
      <c r="Z996" s="308">
        <v>541.79999999999995</v>
      </c>
      <c r="AA996" s="308">
        <v>521</v>
      </c>
      <c r="AB996" s="312">
        <v>529.86</v>
      </c>
      <c r="AC996" s="371">
        <v>529.19000000000005</v>
      </c>
      <c r="AD996" s="308">
        <v>0.72</v>
      </c>
      <c r="AE996" s="372">
        <v>0.66870000000000007</v>
      </c>
      <c r="AF996" s="373">
        <v>14.4</v>
      </c>
      <c r="AG996" s="312"/>
      <c r="AH996" s="370">
        <v>4.1225860857136736</v>
      </c>
      <c r="AI996" s="370">
        <v>3.8622738000000001</v>
      </c>
      <c r="AJ996" s="370"/>
      <c r="AK996" s="312">
        <f>_xll.SRS1Splines.Functions25.Linear_Interp(V_NK2!$R$10:$R$21,V_NK2!$T$10:$T$21,AR996)</f>
        <v>63.4055142857435</v>
      </c>
      <c r="AL996" s="312">
        <f>(AK996/V_NK2!$T$18)*100</f>
        <v>88.80324129655952</v>
      </c>
      <c r="AM996" s="308">
        <f>AK996-V_NK2!$T$11</f>
        <v>22.585514285715703</v>
      </c>
      <c r="AN996" s="308">
        <f>IFERROR((AK996 - V_NK2!$X$12) / (V_NK2!$X$11- V_NK2!$X$12) * 100, 0)</f>
        <v>73.857142857151118</v>
      </c>
      <c r="AO996" s="308">
        <v>427</v>
      </c>
      <c r="AP996" s="308">
        <v>420</v>
      </c>
      <c r="AQ996" s="308">
        <v>424.5</v>
      </c>
      <c r="AR996" s="371">
        <v>425.17</v>
      </c>
      <c r="AS996" s="312">
        <v>1.036</v>
      </c>
      <c r="AT996" s="372">
        <v>0.89</v>
      </c>
      <c r="AU996" s="369"/>
      <c r="AV996" s="312"/>
      <c r="AW996" s="370">
        <v>14.044247110000001</v>
      </c>
      <c r="AX996" s="370">
        <v>13.80350631</v>
      </c>
      <c r="AY996" s="370"/>
      <c r="AZ996" s="312">
        <f>_xll.SRS1Splines.Functions25.Linear_Interp(V_NNG3A!$H$4:$H$12,V_NNG3A!$I$4:$I$12,BF996)</f>
        <v>12.664400000000001</v>
      </c>
      <c r="BA996" s="312">
        <f>(AZ996/V_NNG3A!$I$8)*100</f>
        <v>91.439711191335746</v>
      </c>
      <c r="BB996" s="308">
        <f>_xll.SRS1Splines.Functions25.Linear_Interp(V_NNG3A!$H$4:$H$12,V_NNG3A!$J$4:$J$12,BF996)</f>
        <v>1.6768137931034699</v>
      </c>
      <c r="BC996" s="308">
        <f>IFERROR((AZ996-V_NNG3A!$J$20) / (V_NNG3A!$J$19-V_NNG3A!$J$20) * 100, 0)</f>
        <v>58.580411998555157</v>
      </c>
      <c r="BD996" s="308">
        <v>1050</v>
      </c>
      <c r="BE996" s="308">
        <v>1047</v>
      </c>
      <c r="BF996" s="374">
        <v>1049.04</v>
      </c>
      <c r="BG996" s="312">
        <v>0.39119999999999999</v>
      </c>
      <c r="BH996" s="372">
        <v>0.42365999999999998</v>
      </c>
      <c r="BI996" s="369"/>
      <c r="BJ996" s="312"/>
      <c r="BK996" s="370">
        <v>4.6058257254622994</v>
      </c>
      <c r="BL996" s="370">
        <v>2.1125107254622999</v>
      </c>
      <c r="BM996" s="370">
        <f t="shared" si="12"/>
        <v>2.4933149999999995</v>
      </c>
      <c r="BN996" s="312">
        <f>_xll.SRS1Splines.Functions25.Linear_Interp(V_XNN1!$K$3:$K$8,V_XNN1!$L$3:$L$8,BT996)</f>
        <v>0.22461239999999999</v>
      </c>
      <c r="BO996" s="312">
        <f>(BN996/V_XNN1!$L$7)*100</f>
        <v>106.95828571428572</v>
      </c>
      <c r="BP996" s="312">
        <f>_xll.SRS1Splines.Functions25.Linear_Interp(V_XNN1!$K$3:$K$8,V_XNN1!$M$3:$M$8,BT996)</f>
        <v>6.8612399999999907E-2</v>
      </c>
      <c r="BQ996" s="308">
        <f>IFERROR((BN996 - V_XNN1!$M$16) / (V_XNN1!$M$15- V_XNN1!$M$16) * 100, 0)</f>
        <v>117.64902506963786</v>
      </c>
      <c r="BR996" s="308">
        <v>252</v>
      </c>
      <c r="BS996" s="308">
        <v>249</v>
      </c>
      <c r="BT996" s="374">
        <v>252.82</v>
      </c>
      <c r="BU996" s="312">
        <v>0.34</v>
      </c>
      <c r="BV996" s="372">
        <v>0.34377199999999997</v>
      </c>
      <c r="BW996" s="369"/>
      <c r="BX996" s="312"/>
      <c r="BY996" s="370"/>
      <c r="BZ996" s="370"/>
      <c r="CA996" s="370"/>
      <c r="CB996" s="312"/>
      <c r="CC996" s="312"/>
      <c r="CD996" s="308"/>
      <c r="CE996" s="312"/>
      <c r="CF996" s="312"/>
      <c r="CG996" s="312"/>
      <c r="CH996" s="312"/>
      <c r="CI996" s="384"/>
      <c r="CJ996" s="312"/>
      <c r="CK996" s="372"/>
      <c r="CL996" s="369"/>
      <c r="CM996" s="312"/>
      <c r="CN996" s="370"/>
      <c r="CO996" s="370"/>
      <c r="CP996" s="370"/>
      <c r="CQ996" s="312"/>
      <c r="CR996" s="312"/>
      <c r="CS996" s="308"/>
      <c r="CT996" s="312"/>
      <c r="CU996" s="312"/>
      <c r="CV996" s="312"/>
      <c r="CW996" s="312"/>
      <c r="CX996" s="384"/>
      <c r="CY996" s="312"/>
      <c r="CZ996" s="372"/>
    </row>
    <row r="997" spans="1:104" s="1" customFormat="1" hidden="1">
      <c r="A997" s="270">
        <v>45556</v>
      </c>
      <c r="B997" s="380"/>
      <c r="C997" s="381"/>
      <c r="D997" s="382"/>
      <c r="E997" s="382"/>
      <c r="F997" s="382"/>
      <c r="G997" s="312"/>
      <c r="H997" s="308"/>
      <c r="I997" s="308"/>
      <c r="J997" s="308"/>
      <c r="K997" s="308"/>
      <c r="L997" s="308"/>
      <c r="M997" s="371"/>
      <c r="N997" s="371"/>
      <c r="O997" s="312"/>
      <c r="P997" s="383"/>
      <c r="Q997" s="369">
        <v>6</v>
      </c>
      <c r="R997" s="312"/>
      <c r="S997" s="370">
        <v>4.2855714071655271</v>
      </c>
      <c r="T997" s="370">
        <v>3.4203299999999994</v>
      </c>
      <c r="U997" s="370"/>
      <c r="V997" s="312">
        <f>_xll.SRS1Splines.Functions25.Linear_Interp(V_NK3!$P$8:$P$32,V_NK3!$R$8:$R$32,AC997)</f>
        <v>186.32174705</v>
      </c>
      <c r="W997" s="312">
        <f>(V997/V_NK3!$R$28)*100</f>
        <v>34.367376306245475</v>
      </c>
      <c r="X997" s="308">
        <f>V997-V_NK3!$R$8</f>
        <v>129.74309504999999</v>
      </c>
      <c r="Y997" s="308">
        <f>IFERROR((V997 - V_NK3!$V$10) / (V_NK3!$V$9- V_NK3!$V$10) * 100, 0)</f>
        <v>26.719834336613019</v>
      </c>
      <c r="Z997" s="308">
        <v>541.79999999999995</v>
      </c>
      <c r="AA997" s="308">
        <v>521</v>
      </c>
      <c r="AB997" s="312">
        <v>530.01</v>
      </c>
      <c r="AC997" s="371">
        <v>529.23</v>
      </c>
      <c r="AD997" s="308">
        <v>0.72</v>
      </c>
      <c r="AE997" s="372">
        <v>0.74354999999999993</v>
      </c>
      <c r="AF997" s="373">
        <v>23</v>
      </c>
      <c r="AG997" s="312"/>
      <c r="AH997" s="370">
        <v>4.7923458285721781</v>
      </c>
      <c r="AI997" s="370">
        <v>5.9644074000000007</v>
      </c>
      <c r="AJ997" s="370"/>
      <c r="AK997" s="312">
        <f>_xll.SRS1Splines.Functions25.Linear_Interp(V_NK2!$R$10:$R$21,V_NK2!$T$10:$T$21,AR997)</f>
        <v>62.575485714315597</v>
      </c>
      <c r="AL997" s="312">
        <f>(AK997/V_NK2!$T$18)*100</f>
        <v>87.640736294559645</v>
      </c>
      <c r="AM997" s="308">
        <f>AK997-V_NK2!$T$11</f>
        <v>21.755485714287801</v>
      </c>
      <c r="AN997" s="308">
        <f>IFERROR((AK997 - V_NK2!$X$12) / (V_NK2!$X$11- V_NK2!$X$12) * 100, 0)</f>
        <v>71.142857142867456</v>
      </c>
      <c r="AO997" s="308">
        <v>427</v>
      </c>
      <c r="AP997" s="308">
        <v>420</v>
      </c>
      <c r="AQ997" s="308">
        <v>424.96</v>
      </c>
      <c r="AR997" s="371">
        <v>424.98</v>
      </c>
      <c r="AS997" s="312">
        <v>1.036</v>
      </c>
      <c r="AT997" s="372">
        <v>1.38</v>
      </c>
      <c r="AU997" s="369"/>
      <c r="AV997" s="312"/>
      <c r="AW997" s="370">
        <v>15.28241586</v>
      </c>
      <c r="AX997" s="370">
        <v>14.349545450000001</v>
      </c>
      <c r="AY997" s="370"/>
      <c r="AZ997" s="312">
        <f>_xll.SRS1Splines.Functions25.Linear_Interp(V_NNG3A!$H$4:$H$12,V_NNG3A!$I$4:$I$12,BF997)</f>
        <v>13.047249999999901</v>
      </c>
      <c r="BA997" s="312">
        <f>(AZ997/V_NNG3A!$I$8)*100</f>
        <v>94.203971119132859</v>
      </c>
      <c r="BB997" s="308">
        <f>_xll.SRS1Splines.Functions25.Linear_Interp(V_NNG3A!$H$4:$H$12,V_NNG3A!$J$4:$J$12,BF997)</f>
        <v>2.0596637931033999</v>
      </c>
      <c r="BC997" s="308">
        <f>IFERROR((AZ997-V_NNG3A!$J$20) / (V_NNG3A!$J$19-V_NNG3A!$J$20) * 100, 0)</f>
        <v>71.9554872906849</v>
      </c>
      <c r="BD997" s="308">
        <v>1050</v>
      </c>
      <c r="BE997" s="308">
        <v>1047</v>
      </c>
      <c r="BF997" s="374">
        <v>1049.3499999999999</v>
      </c>
      <c r="BG997" s="312">
        <v>0.39119999999999999</v>
      </c>
      <c r="BH997" s="372">
        <v>0.43139</v>
      </c>
      <c r="BI997" s="369"/>
      <c r="BJ997" s="312"/>
      <c r="BK997" s="370">
        <v>5.6846075206258906</v>
      </c>
      <c r="BL997" s="370">
        <v>2.1135185206258904</v>
      </c>
      <c r="BM997" s="370">
        <f t="shared" si="12"/>
        <v>3.5710890000000002</v>
      </c>
      <c r="BN997" s="312">
        <f>_xll.SRS1Splines.Functions25.Linear_Interp(V_XNN1!$K$3:$K$8,V_XNN1!$L$3:$L$8,BT997)</f>
        <v>0.22764180000000001</v>
      </c>
      <c r="BO997" s="312">
        <f>(BN997/V_XNN1!$L$7)*100</f>
        <v>108.40085714285715</v>
      </c>
      <c r="BP997" s="312">
        <f>_xll.SRS1Splines.Functions25.Linear_Interp(V_XNN1!$K$3:$K$8,V_XNN1!$M$3:$M$8,BT997)</f>
        <v>7.16418000000002E-2</v>
      </c>
      <c r="BQ997" s="308">
        <f>IFERROR((BN997 - V_XNN1!$M$16) / (V_XNN1!$M$15- V_XNN1!$M$16) * 100, 0)</f>
        <v>127.02506963788305</v>
      </c>
      <c r="BR997" s="308">
        <v>252</v>
      </c>
      <c r="BS997" s="308">
        <v>249</v>
      </c>
      <c r="BT997" s="374">
        <v>252.99</v>
      </c>
      <c r="BU997" s="312">
        <v>0.34</v>
      </c>
      <c r="BV997" s="372">
        <v>0.34393599999999996</v>
      </c>
      <c r="BW997" s="369"/>
      <c r="BX997" s="312"/>
      <c r="BY997" s="370"/>
      <c r="BZ997" s="370"/>
      <c r="CA997" s="370"/>
      <c r="CB997" s="312"/>
      <c r="CC997" s="312"/>
      <c r="CD997" s="308"/>
      <c r="CE997" s="312"/>
      <c r="CF997" s="312"/>
      <c r="CG997" s="312"/>
      <c r="CH997" s="312"/>
      <c r="CI997" s="384"/>
      <c r="CJ997" s="312"/>
      <c r="CK997" s="372"/>
      <c r="CL997" s="369"/>
      <c r="CM997" s="312"/>
      <c r="CN997" s="370"/>
      <c r="CO997" s="370"/>
      <c r="CP997" s="370"/>
      <c r="CQ997" s="312"/>
      <c r="CR997" s="312"/>
      <c r="CS997" s="308"/>
      <c r="CT997" s="312"/>
      <c r="CU997" s="312"/>
      <c r="CV997" s="312"/>
      <c r="CW997" s="312"/>
      <c r="CX997" s="384"/>
      <c r="CY997" s="312"/>
      <c r="CZ997" s="372"/>
    </row>
    <row r="998" spans="1:104" s="1" customFormat="1" hidden="1">
      <c r="A998" s="270">
        <v>45557</v>
      </c>
      <c r="B998" s="380"/>
      <c r="C998" s="381"/>
      <c r="D998" s="382"/>
      <c r="E998" s="382"/>
      <c r="F998" s="382"/>
      <c r="G998" s="312"/>
      <c r="H998" s="308"/>
      <c r="I998" s="308"/>
      <c r="J998" s="308"/>
      <c r="K998" s="308"/>
      <c r="L998" s="308"/>
      <c r="M998" s="371"/>
      <c r="N998" s="371"/>
      <c r="O998" s="312"/>
      <c r="P998" s="383"/>
      <c r="Q998" s="369">
        <v>12</v>
      </c>
      <c r="R998" s="312"/>
      <c r="S998" s="370">
        <v>6.8496473876228334</v>
      </c>
      <c r="T998" s="370">
        <v>2.3071299999999995</v>
      </c>
      <c r="U998" s="370"/>
      <c r="V998" s="312">
        <f>_xll.SRS1Splines.Functions25.Linear_Interp(V_NK3!$P$8:$P$32,V_NK3!$R$8:$R$32,AC998)</f>
        <v>190.86426440000099</v>
      </c>
      <c r="W998" s="312">
        <f>(V998/V_NK3!$R$28)*100</f>
        <v>35.205251678373884</v>
      </c>
      <c r="X998" s="308">
        <f>V998-V_NK3!$R$8</f>
        <v>134.28561240000099</v>
      </c>
      <c r="Y998" s="308">
        <f>IFERROR((V998 - V_NK3!$V$10) / (V_NK3!$V$9- V_NK3!$V$10) * 100, 0)</f>
        <v>27.655339312939052</v>
      </c>
      <c r="Z998" s="308">
        <v>541.79999999999995</v>
      </c>
      <c r="AA998" s="308">
        <v>521</v>
      </c>
      <c r="AB998" s="312">
        <v>530.13</v>
      </c>
      <c r="AC998" s="371">
        <v>529.44000000000005</v>
      </c>
      <c r="AD998" s="308">
        <v>0.72</v>
      </c>
      <c r="AE998" s="372">
        <v>0.50155000000000005</v>
      </c>
      <c r="AF998" s="373">
        <v>47.8</v>
      </c>
      <c r="AG998" s="312"/>
      <c r="AH998" s="370">
        <v>5.6265175999976167</v>
      </c>
      <c r="AI998" s="370">
        <v>3.1050306000000001</v>
      </c>
      <c r="AJ998" s="370"/>
      <c r="AK998" s="312">
        <f>_xll.SRS1Splines.Functions25.Linear_Interp(V_NK2!$R$10:$R$21,V_NK2!$T$10:$T$21,AR998)</f>
        <v>65.327685714313205</v>
      </c>
      <c r="AL998" s="312">
        <f>(AK998/V_NK2!$T$18)*100</f>
        <v>91.495358143295803</v>
      </c>
      <c r="AM998" s="308">
        <f>AK998-V_NK2!$T$11</f>
        <v>24.507685714285408</v>
      </c>
      <c r="AN998" s="308">
        <f>IFERROR((AK998 - V_NK2!$X$12) / (V_NK2!$X$11- V_NK2!$X$12) * 100, 0)</f>
        <v>80.14285714286008</v>
      </c>
      <c r="AO998" s="308">
        <v>427</v>
      </c>
      <c r="AP998" s="308">
        <v>420</v>
      </c>
      <c r="AQ998" s="308">
        <v>425.37</v>
      </c>
      <c r="AR998" s="371">
        <v>425.61</v>
      </c>
      <c r="AS998" s="312">
        <v>1.036</v>
      </c>
      <c r="AT998" s="372">
        <v>0.73</v>
      </c>
      <c r="AU998" s="369"/>
      <c r="AV998" s="312"/>
      <c r="AW998" s="370">
        <v>13.36976157</v>
      </c>
      <c r="AX998" s="370">
        <v>14.212354169999999</v>
      </c>
      <c r="AY998" s="370"/>
      <c r="AZ998" s="312">
        <f>_xll.SRS1Splines.Functions25.Linear_Interp(V_NNG3A!$H$4:$H$12,V_NNG3A!$I$4:$I$12,BF998)</f>
        <v>12.7014499999999</v>
      </c>
      <c r="BA998" s="312">
        <f>(AZ998/V_NNG3A!$I$8)*100</f>
        <v>91.707220216605776</v>
      </c>
      <c r="BB998" s="308">
        <f>_xll.SRS1Splines.Functions25.Linear_Interp(V_NNG3A!$H$4:$H$12,V_NNG3A!$J$4:$J$12,BF998)</f>
        <v>1.7138637931034399</v>
      </c>
      <c r="BC998" s="308">
        <f>IFERROR((AZ998-V_NNG3A!$J$20) / (V_NNG3A!$J$19-V_NNG3A!$J$20) * 100, 0)</f>
        <v>59.874774123596794</v>
      </c>
      <c r="BD998" s="308">
        <v>1050</v>
      </c>
      <c r="BE998" s="308">
        <v>1047</v>
      </c>
      <c r="BF998" s="374">
        <v>1049.07</v>
      </c>
      <c r="BG998" s="312">
        <v>0.39119999999999999</v>
      </c>
      <c r="BH998" s="372">
        <v>0.42575000000000002</v>
      </c>
      <c r="BI998" s="369"/>
      <c r="BJ998" s="312"/>
      <c r="BK998" s="370">
        <v>11.301798206258901</v>
      </c>
      <c r="BL998" s="370">
        <v>2.0839852062588902</v>
      </c>
      <c r="BM998" s="370">
        <f t="shared" si="12"/>
        <v>9.2178130000000102</v>
      </c>
      <c r="BN998" s="312">
        <f>_xll.SRS1Splines.Functions25.Linear_Interp(V_XNN1!$K$3:$K$8,V_XNN1!$L$3:$L$8,BT998)</f>
        <v>0.237621</v>
      </c>
      <c r="BO998" s="312">
        <f>(BN998/V_XNN1!$L$7)*100</f>
        <v>113.15285714285714</v>
      </c>
      <c r="BP998" s="312">
        <f>_xll.SRS1Splines.Functions25.Linear_Interp(V_XNN1!$K$3:$K$8,V_XNN1!$M$3:$M$8,BT998)</f>
        <v>8.1621000000000193E-2</v>
      </c>
      <c r="BQ998" s="308">
        <f>IFERROR((BN998 - V_XNN1!$M$16) / (V_XNN1!$M$15- V_XNN1!$M$16) * 100, 0)</f>
        <v>157.9108635097493</v>
      </c>
      <c r="BR998" s="308">
        <v>252</v>
      </c>
      <c r="BS998" s="308">
        <v>249</v>
      </c>
      <c r="BT998" s="374">
        <v>253.55</v>
      </c>
      <c r="BU998" s="312">
        <v>0.34</v>
      </c>
      <c r="BV998" s="372">
        <v>0.33912999999999999</v>
      </c>
      <c r="BW998" s="369"/>
      <c r="BX998" s="312"/>
      <c r="BY998" s="370"/>
      <c r="BZ998" s="370"/>
      <c r="CA998" s="370"/>
      <c r="CB998" s="312"/>
      <c r="CC998" s="312"/>
      <c r="CD998" s="308"/>
      <c r="CE998" s="312"/>
      <c r="CF998" s="312"/>
      <c r="CG998" s="312"/>
      <c r="CH998" s="312"/>
      <c r="CI998" s="384"/>
      <c r="CJ998" s="312"/>
      <c r="CK998" s="372"/>
      <c r="CL998" s="369"/>
      <c r="CM998" s="312"/>
      <c r="CN998" s="370"/>
      <c r="CO998" s="370"/>
      <c r="CP998" s="370"/>
      <c r="CQ998" s="312"/>
      <c r="CR998" s="312"/>
      <c r="CS998" s="308"/>
      <c r="CT998" s="312"/>
      <c r="CU998" s="312"/>
      <c r="CV998" s="312"/>
      <c r="CW998" s="312"/>
      <c r="CX998" s="384"/>
      <c r="CY998" s="312"/>
      <c r="CZ998" s="372"/>
    </row>
    <row r="999" spans="1:104" s="1" customFormat="1" hidden="1">
      <c r="A999" s="270">
        <v>45558</v>
      </c>
      <c r="B999" s="380"/>
      <c r="C999" s="381"/>
      <c r="D999" s="382"/>
      <c r="E999" s="382"/>
      <c r="F999" s="382"/>
      <c r="G999" s="312"/>
      <c r="H999" s="308"/>
      <c r="I999" s="308"/>
      <c r="J999" s="308"/>
      <c r="K999" s="308"/>
      <c r="L999" s="308"/>
      <c r="M999" s="371"/>
      <c r="N999" s="371"/>
      <c r="O999" s="312"/>
      <c r="P999" s="383"/>
      <c r="Q999" s="369">
        <v>28.8</v>
      </c>
      <c r="R999" s="312"/>
      <c r="S999" s="370">
        <v>8.3172311465778357</v>
      </c>
      <c r="T999" s="370">
        <v>2.6931620000000001</v>
      </c>
      <c r="U999" s="370"/>
      <c r="V999" s="312">
        <f>_xll.SRS1Splines.Functions25.Linear_Interp(V_NK3!$P$8:$P$32,V_NK3!$R$8:$R$32,AC999)</f>
        <v>196.488333500001</v>
      </c>
      <c r="W999" s="312">
        <f>(V999/V_NK3!$R$28)*100</f>
        <v>36.242621186723113</v>
      </c>
      <c r="X999" s="308">
        <f>V999-V_NK3!$R$8</f>
        <v>139.909681500001</v>
      </c>
      <c r="Y999" s="308">
        <f>IFERROR((V999 - V_NK3!$V$10) / (V_NK3!$V$9- V_NK3!$V$10) * 100, 0)</f>
        <v>28.813583569342466</v>
      </c>
      <c r="Z999" s="308">
        <v>541.79999999999995</v>
      </c>
      <c r="AA999" s="308">
        <v>521</v>
      </c>
      <c r="AB999" s="312">
        <v>529.03</v>
      </c>
      <c r="AC999" s="371">
        <v>529.70000000000005</v>
      </c>
      <c r="AD999" s="308">
        <v>0.72</v>
      </c>
      <c r="AE999" s="372">
        <v>0.58547000000000005</v>
      </c>
      <c r="AF999" s="373">
        <v>18.600000000000001</v>
      </c>
      <c r="AG999" s="312"/>
      <c r="AH999" s="370">
        <v>5.8437176857127193</v>
      </c>
      <c r="AI999" s="370">
        <v>4.6277196000000007</v>
      </c>
      <c r="AJ999" s="370"/>
      <c r="AK999" s="312">
        <f>_xll.SRS1Splines.Functions25.Linear_Interp(V_NK2!$R$10:$R$21,V_NK2!$T$10:$T$21,AR999)</f>
        <v>66.813000000025994</v>
      </c>
      <c r="AL999" s="312">
        <f>(AK999/V_NK2!$T$18)*100</f>
        <v>93.575630252137245</v>
      </c>
      <c r="AM999" s="308">
        <f>AK999-V_NK2!$T$11</f>
        <v>25.992999999998197</v>
      </c>
      <c r="AN999" s="308">
        <f>IFERROR((AK999 - V_NK2!$X$12) / (V_NK2!$X$11- V_NK2!$X$12) * 100, 0)</f>
        <v>84.99999999999828</v>
      </c>
      <c r="AO999" s="308">
        <v>427</v>
      </c>
      <c r="AP999" s="308">
        <v>420</v>
      </c>
      <c r="AQ999" s="308">
        <v>424.96</v>
      </c>
      <c r="AR999" s="371">
        <v>425.95</v>
      </c>
      <c r="AS999" s="312">
        <v>1.036</v>
      </c>
      <c r="AT999" s="372">
        <v>1.07</v>
      </c>
      <c r="AU999" s="369"/>
      <c r="AV999" s="312"/>
      <c r="AW999" s="370">
        <v>16.700574540000002</v>
      </c>
      <c r="AX999" s="370">
        <v>14.62418561</v>
      </c>
      <c r="AY999" s="370"/>
      <c r="AZ999" s="312">
        <f>_xll.SRS1Splines.Functions25.Linear_Interp(V_NNG3A!$H$4:$H$12,V_NNG3A!$I$4:$I$12,BF999)</f>
        <v>13.553599999999999</v>
      </c>
      <c r="BA999" s="312">
        <f>(AZ999/V_NNG3A!$I$8)*100</f>
        <v>97.859927797833933</v>
      </c>
      <c r="BB999" s="308">
        <f>_xll.SRS1Splines.Functions25.Linear_Interp(V_NNG3A!$H$4:$H$12,V_NNG3A!$J$4:$J$12,BF999)</f>
        <v>2.5660137931034899</v>
      </c>
      <c r="BC999" s="308">
        <f>IFERROR((AZ999-V_NNG3A!$J$20) / (V_NNG3A!$J$19-V_NNG3A!$J$20) * 100, 0)</f>
        <v>89.645102999638766</v>
      </c>
      <c r="BD999" s="308">
        <v>1050</v>
      </c>
      <c r="BE999" s="308">
        <v>1047</v>
      </c>
      <c r="BF999" s="374">
        <v>1049.76</v>
      </c>
      <c r="BG999" s="312">
        <v>0.39119999999999999</v>
      </c>
      <c r="BH999" s="372">
        <v>0.44052999999999998</v>
      </c>
      <c r="BI999" s="369"/>
      <c r="BJ999" s="312"/>
      <c r="BK999" s="370">
        <v>15.7685761621622</v>
      </c>
      <c r="BL999" s="370">
        <v>2.0677621621621602</v>
      </c>
      <c r="BM999" s="370">
        <f t="shared" si="12"/>
        <v>13.70081400000004</v>
      </c>
      <c r="BN999" s="312">
        <f>_xll.SRS1Splines.Functions25.Linear_Interp(V_XNN1!$K$3:$K$8,V_XNN1!$L$3:$L$8,BT999)</f>
        <v>0.2353044</v>
      </c>
      <c r="BO999" s="312">
        <f>(BN999/V_XNN1!$L$7)*100</f>
        <v>112.04971428571429</v>
      </c>
      <c r="BP999" s="312">
        <f>_xll.SRS1Splines.Functions25.Linear_Interp(V_XNN1!$K$3:$K$8,V_XNN1!$M$3:$M$8,BT999)</f>
        <v>7.9304399999999803E-2</v>
      </c>
      <c r="BQ999" s="308">
        <f>IFERROR((BN999 - V_XNN1!$M$16) / (V_XNN1!$M$15- V_XNN1!$M$16) * 100, 0)</f>
        <v>150.74094707520891</v>
      </c>
      <c r="BR999" s="308">
        <v>252</v>
      </c>
      <c r="BS999" s="308">
        <v>249</v>
      </c>
      <c r="BT999" s="374">
        <v>253.42</v>
      </c>
      <c r="BU999" s="312">
        <v>0.34</v>
      </c>
      <c r="BV999" s="372">
        <v>0.33649000000000001</v>
      </c>
      <c r="BW999" s="369"/>
      <c r="BX999" s="312"/>
      <c r="BY999" s="370"/>
      <c r="BZ999" s="370"/>
      <c r="CA999" s="370"/>
      <c r="CB999" s="312"/>
      <c r="CC999" s="312"/>
      <c r="CD999" s="308"/>
      <c r="CE999" s="312"/>
      <c r="CF999" s="312"/>
      <c r="CG999" s="312"/>
      <c r="CH999" s="312"/>
      <c r="CI999" s="384"/>
      <c r="CJ999" s="312"/>
      <c r="CK999" s="372"/>
      <c r="CL999" s="369"/>
      <c r="CM999" s="312"/>
      <c r="CN999" s="370"/>
      <c r="CO999" s="370"/>
      <c r="CP999" s="370"/>
      <c r="CQ999" s="312"/>
      <c r="CR999" s="312"/>
      <c r="CS999" s="308"/>
      <c r="CT999" s="312"/>
      <c r="CU999" s="312"/>
      <c r="CV999" s="312"/>
      <c r="CW999" s="312"/>
      <c r="CX999" s="384"/>
      <c r="CY999" s="312"/>
      <c r="CZ999" s="372"/>
    </row>
    <row r="1000" spans="1:104" s="1" customFormat="1" hidden="1">
      <c r="A1000" s="270">
        <v>45559</v>
      </c>
      <c r="B1000" s="380"/>
      <c r="C1000" s="381"/>
      <c r="D1000" s="382"/>
      <c r="E1000" s="382"/>
      <c r="F1000" s="382"/>
      <c r="G1000" s="312"/>
      <c r="H1000" s="308"/>
      <c r="I1000" s="308"/>
      <c r="J1000" s="308"/>
      <c r="K1000" s="308"/>
      <c r="L1000" s="308"/>
      <c r="M1000" s="371"/>
      <c r="N1000" s="371"/>
      <c r="O1000" s="312"/>
      <c r="P1000" s="383"/>
      <c r="Q1000" s="369">
        <v>0.6</v>
      </c>
      <c r="R1000" s="312"/>
      <c r="S1000" s="370">
        <v>6.1497857589569085</v>
      </c>
      <c r="T1000" s="370">
        <v>5.0682339999999995</v>
      </c>
      <c r="U1000" s="370"/>
      <c r="V1000" s="312">
        <f>_xll.SRS1Splines.Functions25.Linear_Interp(V_NK3!$P$8:$P$32,V_NK3!$R$8:$R$32,AC1000)</f>
        <v>197.56988525</v>
      </c>
      <c r="W1000" s="312">
        <f>(V1000/V_NK3!$R$28)*100</f>
        <v>36.442115322943927</v>
      </c>
      <c r="X1000" s="308">
        <f>V1000-V_NK3!$R$8</f>
        <v>140.99123324999999</v>
      </c>
      <c r="Y1000" s="308">
        <f>IFERROR((V1000 - V_NK3!$V$10) / (V_NK3!$V$9- V_NK3!$V$10) * 100, 0)</f>
        <v>29.03632284941984</v>
      </c>
      <c r="Z1000" s="308">
        <v>541.79999999999995</v>
      </c>
      <c r="AA1000" s="308">
        <v>521</v>
      </c>
      <c r="AB1000" s="312">
        <v>529.1</v>
      </c>
      <c r="AC1000" s="371">
        <v>529.75</v>
      </c>
      <c r="AD1000" s="308">
        <v>0.72</v>
      </c>
      <c r="AE1000" s="372">
        <v>1.10179</v>
      </c>
      <c r="AF1000" s="373">
        <v>0.4</v>
      </c>
      <c r="AG1000" s="312"/>
      <c r="AH1000" s="370">
        <v>6.6959811685712243</v>
      </c>
      <c r="AI1000" s="370">
        <v>6.5038331399999993</v>
      </c>
      <c r="AJ1000" s="370"/>
      <c r="AK1000" s="312">
        <f>_xll.SRS1Splines.Functions25.Linear_Interp(V_NK2!$R$10:$R$21,V_NK2!$T$10:$T$21,AR1000)</f>
        <v>67.511971428597406</v>
      </c>
      <c r="AL1000" s="312">
        <f>(AK1000/V_NK2!$T$18)*100</f>
        <v>94.554581832769472</v>
      </c>
      <c r="AM1000" s="308">
        <f>AK1000-V_NK2!$T$11</f>
        <v>26.691971428569609</v>
      </c>
      <c r="AN1000" s="308">
        <f>IFERROR((AK1000 - V_NK2!$X$12) / (V_NK2!$X$11- V_NK2!$X$12) * 100, 0)</f>
        <v>87.285714285712629</v>
      </c>
      <c r="AO1000" s="308">
        <v>427</v>
      </c>
      <c r="AP1000" s="308">
        <v>420</v>
      </c>
      <c r="AQ1000" s="308">
        <v>424.96</v>
      </c>
      <c r="AR1000" s="371">
        <v>426.11</v>
      </c>
      <c r="AS1000" s="312">
        <v>1.036</v>
      </c>
      <c r="AT1000" s="372">
        <v>1.53</v>
      </c>
      <c r="AU1000" s="369"/>
      <c r="AV1000" s="312"/>
      <c r="AW1000" s="370">
        <v>14.60984549</v>
      </c>
      <c r="AX1000" s="370">
        <v>15.121419510000001</v>
      </c>
      <c r="AY1000" s="370"/>
      <c r="AZ1000" s="312">
        <f>_xll.SRS1Splines.Functions25.Linear_Interp(V_NNG3A!$H$4:$H$12,V_NNG3A!$I$4:$I$12,BF1000)</f>
        <v>13.343649999999901</v>
      </c>
      <c r="BA1000" s="312">
        <f>(AZ1000/V_NNG3A!$I$8)*100</f>
        <v>96.344043321298926</v>
      </c>
      <c r="BB1000" s="308">
        <f>_xll.SRS1Splines.Functions25.Linear_Interp(V_NNG3A!$H$4:$H$12,V_NNG3A!$J$4:$J$12,BF1000)</f>
        <v>2.3560637931034099</v>
      </c>
      <c r="BC1000" s="308">
        <f>IFERROR((AZ1000-V_NNG3A!$J$20) / (V_NNG3A!$J$19-V_NNG3A!$J$20) * 100, 0)</f>
        <v>82.310384291046134</v>
      </c>
      <c r="BD1000" s="308">
        <v>1050</v>
      </c>
      <c r="BE1000" s="308">
        <v>1047</v>
      </c>
      <c r="BF1000" s="374">
        <v>1049.5899999999999</v>
      </c>
      <c r="BG1000" s="312">
        <v>0.39119999999999999</v>
      </c>
      <c r="BH1000" s="372">
        <v>0.45484999999999998</v>
      </c>
      <c r="BI1000" s="369"/>
      <c r="BJ1000" s="312"/>
      <c r="BK1000" s="370">
        <v>12.158170207681401</v>
      </c>
      <c r="BL1000" s="370">
        <v>1.74113820768137</v>
      </c>
      <c r="BM1000" s="370">
        <f t="shared" si="12"/>
        <v>10.417032000000031</v>
      </c>
      <c r="BN1000" s="312">
        <f>_xll.SRS1Splines.Functions25.Linear_Interp(V_XNN1!$K$3:$K$8,V_XNN1!$L$3:$L$8,BT1000)</f>
        <v>0.230493</v>
      </c>
      <c r="BO1000" s="312">
        <f>(BN1000/V_XNN1!$L$7)*100</f>
        <v>109.75857142857144</v>
      </c>
      <c r="BP1000" s="312">
        <f>_xll.SRS1Splines.Functions25.Linear_Interp(V_XNN1!$K$3:$K$8,V_XNN1!$M$3:$M$8,BT1000)</f>
        <v>7.4493000000000101E-2</v>
      </c>
      <c r="BQ1000" s="308">
        <f>IFERROR((BN1000 - V_XNN1!$M$16) / (V_XNN1!$M$15- V_XNN1!$M$16) * 100, 0)</f>
        <v>135.84958217270199</v>
      </c>
      <c r="BR1000" s="308">
        <v>252</v>
      </c>
      <c r="BS1000" s="308">
        <v>249</v>
      </c>
      <c r="BT1000" s="374">
        <v>253.15</v>
      </c>
      <c r="BU1000" s="312">
        <v>0.34</v>
      </c>
      <c r="BV1000" s="372">
        <v>0.28333800000000003</v>
      </c>
      <c r="BW1000" s="369"/>
      <c r="BX1000" s="312"/>
      <c r="BY1000" s="370"/>
      <c r="BZ1000" s="370"/>
      <c r="CA1000" s="370"/>
      <c r="CB1000" s="312"/>
      <c r="CC1000" s="312"/>
      <c r="CD1000" s="308"/>
      <c r="CE1000" s="312"/>
      <c r="CF1000" s="312"/>
      <c r="CG1000" s="312"/>
      <c r="CH1000" s="312"/>
      <c r="CI1000" s="384"/>
      <c r="CJ1000" s="312"/>
      <c r="CK1000" s="372"/>
      <c r="CL1000" s="369"/>
      <c r="CM1000" s="312"/>
      <c r="CN1000" s="370"/>
      <c r="CO1000" s="370"/>
      <c r="CP1000" s="370"/>
      <c r="CQ1000" s="312"/>
      <c r="CR1000" s="312"/>
      <c r="CS1000" s="308"/>
      <c r="CT1000" s="312"/>
      <c r="CU1000" s="312"/>
      <c r="CV1000" s="312"/>
      <c r="CW1000" s="312"/>
      <c r="CX1000" s="384"/>
      <c r="CY1000" s="312"/>
      <c r="CZ1000" s="372"/>
    </row>
    <row r="1001" spans="1:104" s="1" customFormat="1" hidden="1">
      <c r="A1001" s="270">
        <v>45560</v>
      </c>
      <c r="B1001" s="380"/>
      <c r="C1001" s="381"/>
      <c r="D1001" s="382"/>
      <c r="E1001" s="382"/>
      <c r="F1001" s="382"/>
      <c r="G1001" s="312"/>
      <c r="H1001" s="308"/>
      <c r="I1001" s="308"/>
      <c r="J1001" s="308"/>
      <c r="K1001" s="308"/>
      <c r="L1001" s="308"/>
      <c r="M1001" s="371"/>
      <c r="N1001" s="371"/>
      <c r="O1001" s="312"/>
      <c r="P1001" s="383"/>
      <c r="Q1001" s="369">
        <v>0.4</v>
      </c>
      <c r="R1001" s="312"/>
      <c r="S1001" s="370">
        <v>6.4852170358314511</v>
      </c>
      <c r="T1001" s="370">
        <v>2.1590099999999994</v>
      </c>
      <c r="U1001" s="370"/>
      <c r="V1001" s="312">
        <f>_xll.SRS1Splines.Functions25.Linear_Interp(V_NK3!$P$8:$P$32,V_NK3!$R$8:$R$32,AC1001)</f>
        <v>201.896092250001</v>
      </c>
      <c r="W1001" s="312">
        <f>(V1001/V_NK3!$R$28)*100</f>
        <v>37.240091867828134</v>
      </c>
      <c r="X1001" s="308">
        <f>V1001-V_NK3!$R$8</f>
        <v>145.317440250001</v>
      </c>
      <c r="Y1001" s="308">
        <f>IFERROR((V1001 - V_NK3!$V$10) / (V_NK3!$V$9- V_NK3!$V$10) * 100, 0)</f>
        <v>29.927279969730364</v>
      </c>
      <c r="Z1001" s="308">
        <v>541.79999999999995</v>
      </c>
      <c r="AA1001" s="308">
        <v>521</v>
      </c>
      <c r="AB1001" s="312">
        <v>529.15</v>
      </c>
      <c r="AC1001" s="371">
        <v>529.95000000000005</v>
      </c>
      <c r="AD1001" s="308">
        <v>0.72</v>
      </c>
      <c r="AE1001" s="372">
        <v>0.46935000000000004</v>
      </c>
      <c r="AF1001" s="373">
        <v>0.2</v>
      </c>
      <c r="AG1001" s="312"/>
      <c r="AH1001" s="370">
        <v>4.8565237000000003</v>
      </c>
      <c r="AI1001" s="370">
        <v>5.0724247</v>
      </c>
      <c r="AJ1001" s="370"/>
      <c r="AK1001" s="312">
        <f>_xll.SRS1Splines.Functions25.Linear_Interp(V_NK2!$R$10:$R$21,V_NK2!$T$10:$T$21,AR1001)</f>
        <v>67.511971428597406</v>
      </c>
      <c r="AL1001" s="312">
        <f>(AK1001/V_NK2!$T$18)*100</f>
        <v>94.554581832769472</v>
      </c>
      <c r="AM1001" s="308">
        <f>AK1001-V_NK2!$T$11</f>
        <v>26.691971428569609</v>
      </c>
      <c r="AN1001" s="308">
        <f>IFERROR((AK1001 - V_NK2!$X$12) / (V_NK2!$X$11- V_NK2!$X$12) * 100, 0)</f>
        <v>87.285714285712629</v>
      </c>
      <c r="AO1001" s="308">
        <v>427</v>
      </c>
      <c r="AP1001" s="308">
        <v>420</v>
      </c>
      <c r="AQ1001" s="308">
        <v>424.85</v>
      </c>
      <c r="AR1001" s="371">
        <v>426.11</v>
      </c>
      <c r="AS1001" s="312">
        <v>1.036</v>
      </c>
      <c r="AT1001" s="372">
        <v>1.19</v>
      </c>
      <c r="AU1001" s="369"/>
      <c r="AV1001" s="312"/>
      <c r="AW1001" s="370">
        <v>12.250176740000001</v>
      </c>
      <c r="AX1001" s="370">
        <v>12.34045455</v>
      </c>
      <c r="AY1001" s="370"/>
      <c r="AZ1001" s="312">
        <f>_xll.SRS1Splines.Functions25.Linear_Interp(V_NNG3A!$H$4:$H$12,V_NNG3A!$I$4:$I$12,BF1001)</f>
        <v>13.3065999999999</v>
      </c>
      <c r="BA1001" s="312">
        <f>(AZ1001/V_NNG3A!$I$8)*100</f>
        <v>96.076534296028157</v>
      </c>
      <c r="BB1001" s="308">
        <f>_xll.SRS1Splines.Functions25.Linear_Interp(V_NNG3A!$H$4:$H$12,V_NNG3A!$J$4:$J$12,BF1001)</f>
        <v>2.3190137931034398</v>
      </c>
      <c r="BC1001" s="308">
        <f>IFERROR((AZ1001-V_NNG3A!$J$20) / (V_NNG3A!$J$19-V_NNG3A!$J$20) * 100, 0)</f>
        <v>81.016022166000951</v>
      </c>
      <c r="BD1001" s="308">
        <v>1050</v>
      </c>
      <c r="BE1001" s="308">
        <v>1047</v>
      </c>
      <c r="BF1001" s="374">
        <v>1049.56</v>
      </c>
      <c r="BG1001" s="312">
        <v>0.39119999999999999</v>
      </c>
      <c r="BH1001" s="372">
        <v>0.37108000000000002</v>
      </c>
      <c r="BI1001" s="369"/>
      <c r="BJ1001" s="312"/>
      <c r="BK1001" s="370">
        <v>9.6963015974395397</v>
      </c>
      <c r="BL1001" s="370">
        <v>1.51050059743954</v>
      </c>
      <c r="BM1001" s="370">
        <f t="shared" si="12"/>
        <v>8.1858009999999997</v>
      </c>
      <c r="BN1001" s="312">
        <f>_xll.SRS1Splines.Functions25.Linear_Interp(V_XNN1!$K$3:$K$8,V_XNN1!$L$3:$L$8,BT1001)</f>
        <v>0.230493</v>
      </c>
      <c r="BO1001" s="312">
        <f>(BN1001/V_XNN1!$L$7)*100</f>
        <v>109.75857142857144</v>
      </c>
      <c r="BP1001" s="312">
        <f>_xll.SRS1Splines.Functions25.Linear_Interp(V_XNN1!$K$3:$K$8,V_XNN1!$M$3:$M$8,BT1001)</f>
        <v>7.4493000000000101E-2</v>
      </c>
      <c r="BQ1001" s="308">
        <f>IFERROR((BN1001 - V_XNN1!$M$16) / (V_XNN1!$M$15- V_XNN1!$M$16) * 100, 0)</f>
        <v>135.84958217270199</v>
      </c>
      <c r="BR1001" s="308">
        <v>252</v>
      </c>
      <c r="BS1001" s="308">
        <v>249</v>
      </c>
      <c r="BT1001" s="374">
        <v>253.15</v>
      </c>
      <c r="BU1001" s="312">
        <v>0.34</v>
      </c>
      <c r="BV1001" s="372">
        <v>0.24580600000000002</v>
      </c>
      <c r="BW1001" s="369"/>
      <c r="BX1001" s="312"/>
      <c r="BY1001" s="370"/>
      <c r="BZ1001" s="370"/>
      <c r="CA1001" s="370"/>
      <c r="CB1001" s="312"/>
      <c r="CC1001" s="312"/>
      <c r="CD1001" s="308"/>
      <c r="CE1001" s="312"/>
      <c r="CF1001" s="312"/>
      <c r="CG1001" s="312"/>
      <c r="CH1001" s="312"/>
      <c r="CI1001" s="384"/>
      <c r="CJ1001" s="312"/>
      <c r="CK1001" s="372"/>
      <c r="CL1001" s="369"/>
      <c r="CM1001" s="312"/>
      <c r="CN1001" s="370"/>
      <c r="CO1001" s="370"/>
      <c r="CP1001" s="370"/>
      <c r="CQ1001" s="312"/>
      <c r="CR1001" s="312"/>
      <c r="CS1001" s="308"/>
      <c r="CT1001" s="312"/>
      <c r="CU1001" s="312"/>
      <c r="CV1001" s="312"/>
      <c r="CW1001" s="312"/>
      <c r="CX1001" s="384"/>
      <c r="CY1001" s="312"/>
      <c r="CZ1001" s="372"/>
    </row>
    <row r="1002" spans="1:104" s="1" customFormat="1" hidden="1">
      <c r="A1002" s="270">
        <v>45561</v>
      </c>
      <c r="B1002" s="380"/>
      <c r="C1002" s="381"/>
      <c r="D1002" s="382"/>
      <c r="E1002" s="382"/>
      <c r="F1002" s="382"/>
      <c r="G1002" s="312"/>
      <c r="H1002" s="308"/>
      <c r="I1002" s="308"/>
      <c r="J1002" s="308"/>
      <c r="K1002" s="308"/>
      <c r="L1002" s="308"/>
      <c r="M1002" s="371"/>
      <c r="N1002" s="371"/>
      <c r="O1002" s="312"/>
      <c r="P1002" s="383"/>
      <c r="Q1002" s="369">
        <v>3.4</v>
      </c>
      <c r="R1002" s="312"/>
      <c r="S1002" s="370">
        <v>5.8569008964176179</v>
      </c>
      <c r="T1002" s="370">
        <v>4.0474019999999999</v>
      </c>
      <c r="U1002" s="370"/>
      <c r="V1002" s="312">
        <f>_xll.SRS1Splines.Functions25.Linear_Interp(V_NK3!$P$8:$P$32,V_NK3!$R$8:$R$32,AC1002)</f>
        <v>203.70559114999901</v>
      </c>
      <c r="W1002" s="312">
        <f>(V1002/V_NK3!$R$28)*100</f>
        <v>37.573857145400815</v>
      </c>
      <c r="X1002" s="308">
        <f>V1002-V_NK3!$R$8</f>
        <v>147.126939149999</v>
      </c>
      <c r="Y1002" s="308">
        <f>IFERROR((V1002 - V_NK3!$V$10) / (V_NK3!$V$9- V_NK3!$V$10) * 100, 0)</f>
        <v>30.299935723176024</v>
      </c>
      <c r="Z1002" s="308">
        <v>541.79999999999995</v>
      </c>
      <c r="AA1002" s="308">
        <v>521</v>
      </c>
      <c r="AB1002" s="312">
        <v>529.20000000000005</v>
      </c>
      <c r="AC1002" s="371">
        <v>530.03</v>
      </c>
      <c r="AD1002" s="308">
        <v>0.72</v>
      </c>
      <c r="AE1002" s="372">
        <v>0.87987000000000004</v>
      </c>
      <c r="AF1002" s="373">
        <v>0</v>
      </c>
      <c r="AG1002" s="312"/>
      <c r="AH1002" s="370">
        <v>5.4219103614287771</v>
      </c>
      <c r="AI1002" s="370">
        <v>5.6082219900000005</v>
      </c>
      <c r="AJ1002" s="370"/>
      <c r="AK1002" s="312">
        <f>_xll.SRS1Splines.Functions25.Linear_Interp(V_NK2!$R$10:$R$21,V_NK2!$T$10:$T$21,AR1002)</f>
        <v>67.730400000026094</v>
      </c>
      <c r="AL1002" s="312">
        <f>(AK1002/V_NK2!$T$18)*100</f>
        <v>94.860504201717205</v>
      </c>
      <c r="AM1002" s="308">
        <f>AK1002-V_NK2!$T$11</f>
        <v>26.910399999998297</v>
      </c>
      <c r="AN1002" s="308">
        <f>IFERROR((AK1002 - V_NK2!$X$12) / (V_NK2!$X$11- V_NK2!$X$12) * 100, 0)</f>
        <v>87.999999999998764</v>
      </c>
      <c r="AO1002" s="308">
        <v>427</v>
      </c>
      <c r="AP1002" s="308">
        <v>420</v>
      </c>
      <c r="AQ1002" s="308">
        <v>424.77</v>
      </c>
      <c r="AR1002" s="371">
        <v>426.16</v>
      </c>
      <c r="AS1002" s="312">
        <v>1.036</v>
      </c>
      <c r="AT1002" s="372">
        <v>1.32</v>
      </c>
      <c r="AU1002" s="369"/>
      <c r="AV1002" s="312"/>
      <c r="AW1002" s="370">
        <v>11.71967766</v>
      </c>
      <c r="AX1002" s="370">
        <v>11.027462119999999</v>
      </c>
      <c r="AY1002" s="370"/>
      <c r="AZ1002" s="312">
        <f>_xll.SRS1Splines.Functions25.Linear_Interp(V_NNG3A!$H$4:$H$12,V_NNG3A!$I$4:$I$12,BF1002)</f>
        <v>13.59065</v>
      </c>
      <c r="BA1002" s="312">
        <f>(AZ1002/V_NNG3A!$I$8)*100</f>
        <v>98.127436823104702</v>
      </c>
      <c r="BB1002" s="308">
        <f>_xll.SRS1Splines.Functions25.Linear_Interp(V_NNG3A!$H$4:$H$12,V_NNG3A!$J$4:$J$12,BF1002)</f>
        <v>2.6030637931034599</v>
      </c>
      <c r="BC1002" s="308">
        <f>IFERROR((AZ1002-V_NNG3A!$J$20) / (V_NNG3A!$J$19-V_NNG3A!$J$20) * 100, 0)</f>
        <v>90.939465124683949</v>
      </c>
      <c r="BD1002" s="308">
        <v>1050</v>
      </c>
      <c r="BE1002" s="308">
        <v>1047</v>
      </c>
      <c r="BF1002" s="374">
        <v>1049.79</v>
      </c>
      <c r="BG1002" s="312">
        <v>0.39119999999999999</v>
      </c>
      <c r="BH1002" s="372">
        <v>0.33229999999999998</v>
      </c>
      <c r="BI1002" s="369"/>
      <c r="BJ1002" s="312"/>
      <c r="BK1002" s="370">
        <v>8.5868046500711195</v>
      </c>
      <c r="BL1002" s="370">
        <v>2.1307616500711197</v>
      </c>
      <c r="BM1002" s="370">
        <f t="shared" si="12"/>
        <v>6.4560429999999993</v>
      </c>
      <c r="BN1002" s="312">
        <f>_xll.SRS1Splines.Functions25.Linear_Interp(V_XNN1!$K$3:$K$8,V_XNN1!$L$3:$L$8,BT1002)</f>
        <v>0.228711</v>
      </c>
      <c r="BO1002" s="312">
        <f>(BN1002/V_XNN1!$L$7)*100</f>
        <v>108.91</v>
      </c>
      <c r="BP1002" s="312">
        <f>_xll.SRS1Splines.Functions25.Linear_Interp(V_XNN1!$K$3:$K$8,V_XNN1!$M$3:$M$8,BT1002)</f>
        <v>7.2711000000000206E-2</v>
      </c>
      <c r="BQ1002" s="308">
        <f>IFERROR((BN1002 - V_XNN1!$M$16) / (V_XNN1!$M$15- V_XNN1!$M$16) * 100, 0)</f>
        <v>130.33426183844011</v>
      </c>
      <c r="BR1002" s="308">
        <v>252</v>
      </c>
      <c r="BS1002" s="308">
        <v>249</v>
      </c>
      <c r="BT1002" s="374">
        <v>253.05</v>
      </c>
      <c r="BU1002" s="312">
        <v>0.34</v>
      </c>
      <c r="BV1002" s="372">
        <v>0.34674199999999999</v>
      </c>
      <c r="BW1002" s="369"/>
      <c r="BX1002" s="312"/>
      <c r="BY1002" s="370"/>
      <c r="BZ1002" s="370"/>
      <c r="CA1002" s="370"/>
      <c r="CB1002" s="312"/>
      <c r="CC1002" s="312"/>
      <c r="CD1002" s="308"/>
      <c r="CE1002" s="312"/>
      <c r="CF1002" s="312"/>
      <c r="CG1002" s="312"/>
      <c r="CH1002" s="312"/>
      <c r="CI1002" s="384"/>
      <c r="CJ1002" s="312"/>
      <c r="CK1002" s="372"/>
      <c r="CL1002" s="369"/>
      <c r="CM1002" s="312"/>
      <c r="CN1002" s="370"/>
      <c r="CO1002" s="370"/>
      <c r="CP1002" s="370"/>
      <c r="CQ1002" s="312"/>
      <c r="CR1002" s="312"/>
      <c r="CS1002" s="308"/>
      <c r="CT1002" s="312"/>
      <c r="CU1002" s="312"/>
      <c r="CV1002" s="312"/>
      <c r="CW1002" s="312"/>
      <c r="CX1002" s="384"/>
      <c r="CY1002" s="312"/>
      <c r="CZ1002" s="372"/>
    </row>
    <row r="1003" spans="1:104" s="1" customFormat="1" hidden="1">
      <c r="A1003" s="270">
        <v>45562</v>
      </c>
      <c r="B1003" s="380"/>
      <c r="C1003" s="381"/>
      <c r="D1003" s="382"/>
      <c r="E1003" s="382"/>
      <c r="F1003" s="382"/>
      <c r="G1003" s="312"/>
      <c r="H1003" s="308"/>
      <c r="I1003" s="308"/>
      <c r="J1003" s="308"/>
      <c r="K1003" s="308"/>
      <c r="L1003" s="308"/>
      <c r="M1003" s="371"/>
      <c r="N1003" s="371"/>
      <c r="O1003" s="312"/>
      <c r="P1003" s="383"/>
      <c r="Q1003" s="369">
        <v>0</v>
      </c>
      <c r="R1003" s="312"/>
      <c r="S1003" s="370">
        <v>5.7948883665142059</v>
      </c>
      <c r="T1003" s="370">
        <v>3.8536959999999993</v>
      </c>
      <c r="U1003" s="370"/>
      <c r="V1003" s="312">
        <f>_xll.SRS1Splines.Functions25.Linear_Interp(V_NK3!$P$8:$P$32,V_NK3!$R$8:$R$32,AC1003)</f>
        <v>205.64678355000001</v>
      </c>
      <c r="W1003" s="312">
        <f>(V1003/V_NK3!$R$28)*100</f>
        <v>37.931913522339762</v>
      </c>
      <c r="X1003" s="308">
        <f>V1003-V_NK3!$R$8</f>
        <v>149.06813155</v>
      </c>
      <c r="Y1003" s="308">
        <f>IFERROR((V1003 - V_NK3!$V$10) / (V_NK3!$V$9- V_NK3!$V$10) * 100, 0)</f>
        <v>30.699712985492223</v>
      </c>
      <c r="Z1003" s="308">
        <v>541.79999999999995</v>
      </c>
      <c r="AA1003" s="308">
        <v>521</v>
      </c>
      <c r="AB1003" s="312">
        <v>529.26</v>
      </c>
      <c r="AC1003" s="371">
        <v>530.11</v>
      </c>
      <c r="AD1003" s="308">
        <v>0.72</v>
      </c>
      <c r="AE1003" s="372">
        <v>0.83775999999999995</v>
      </c>
      <c r="AF1003" s="373">
        <v>0</v>
      </c>
      <c r="AG1003" s="312"/>
      <c r="AH1003" s="370">
        <v>5.1519072499999998</v>
      </c>
      <c r="AI1003" s="370">
        <v>5.5372768499999996</v>
      </c>
      <c r="AJ1003" s="370"/>
      <c r="AK1003" s="312">
        <f>_xll.SRS1Splines.Functions25.Linear_Interp(V_NK2!$R$10:$R$21,V_NK2!$T$10:$T$21,AR1003)</f>
        <v>67.730400000026094</v>
      </c>
      <c r="AL1003" s="312">
        <f>(AK1003/V_NK2!$T$18)*100</f>
        <v>94.860504201717205</v>
      </c>
      <c r="AM1003" s="308">
        <f>AK1003-V_NK2!$T$11</f>
        <v>26.910399999998297</v>
      </c>
      <c r="AN1003" s="308">
        <f>IFERROR((AK1003 - V_NK2!$X$12) / (V_NK2!$X$11- V_NK2!$X$12) * 100, 0)</f>
        <v>87.999999999998764</v>
      </c>
      <c r="AO1003" s="308">
        <v>427</v>
      </c>
      <c r="AP1003" s="308">
        <v>420</v>
      </c>
      <c r="AQ1003" s="308">
        <v>424.73</v>
      </c>
      <c r="AR1003" s="371">
        <v>426.16</v>
      </c>
      <c r="AS1003" s="312">
        <v>1.036</v>
      </c>
      <c r="AT1003" s="372">
        <v>1.32</v>
      </c>
      <c r="AU1003" s="369"/>
      <c r="AV1003" s="312"/>
      <c r="AW1003" s="370">
        <v>12.714538190000001</v>
      </c>
      <c r="AX1003" s="370">
        <v>12.443806820000001</v>
      </c>
      <c r="AY1003" s="370"/>
      <c r="AZ1003" s="312">
        <f>_xll.SRS1Splines.Functions25.Linear_Interp(V_NNG3A!$H$4:$H$12,V_NNG3A!$I$4:$I$12,BF1003)</f>
        <v>13.7018000000001</v>
      </c>
      <c r="BA1003" s="312">
        <f>(AZ1003/V_NNG3A!$I$8)*100</f>
        <v>98.929963898917691</v>
      </c>
      <c r="BB1003" s="308">
        <f>_xll.SRS1Splines.Functions25.Linear_Interp(V_NNG3A!$H$4:$H$12,V_NNG3A!$J$4:$J$12,BF1003)</f>
        <v>2.7142137931036401</v>
      </c>
      <c r="BC1003" s="308">
        <f>IFERROR((AZ1003-V_NNG3A!$J$20) / (V_NNG3A!$J$19-V_NNG3A!$J$20) * 100, 0)</f>
        <v>94.822551499822893</v>
      </c>
      <c r="BD1003" s="308">
        <v>1050</v>
      </c>
      <c r="BE1003" s="308">
        <v>1047</v>
      </c>
      <c r="BF1003" s="374">
        <v>1049.8800000000001</v>
      </c>
      <c r="BG1003" s="312">
        <v>0.39119999999999999</v>
      </c>
      <c r="BH1003" s="372">
        <v>0.37548999999999999</v>
      </c>
      <c r="BI1003" s="369"/>
      <c r="BJ1003" s="312"/>
      <c r="BK1003" s="370">
        <v>7.3555015848909298</v>
      </c>
      <c r="BL1003" s="370">
        <v>2.1364397155049804</v>
      </c>
      <c r="BM1003" s="370">
        <f t="shared" si="12"/>
        <v>5.2190618693859498</v>
      </c>
      <c r="BN1003" s="312">
        <f>_xll.SRS1Splines.Functions25.Linear_Interp(V_XNN1!$K$3:$K$8,V_XNN1!$L$3:$L$8,BT1003)</f>
        <v>0.228711</v>
      </c>
      <c r="BO1003" s="312">
        <f>(BN1003/V_XNN1!$L$7)*100</f>
        <v>108.91</v>
      </c>
      <c r="BP1003" s="312">
        <f>_xll.SRS1Splines.Functions25.Linear_Interp(V_XNN1!$K$3:$K$8,V_XNN1!$M$3:$M$8,BT1003)</f>
        <v>7.2711000000000206E-2</v>
      </c>
      <c r="BQ1003" s="308">
        <f>IFERROR((BN1003 - V_XNN1!$M$16) / (V_XNN1!$M$15- V_XNN1!$M$16) * 100, 0)</f>
        <v>130.33426183844011</v>
      </c>
      <c r="BR1003" s="308">
        <v>252</v>
      </c>
      <c r="BS1003" s="308">
        <v>249</v>
      </c>
      <c r="BT1003" s="374">
        <v>253.05</v>
      </c>
      <c r="BU1003" s="312">
        <v>0.34</v>
      </c>
      <c r="BV1003" s="372">
        <v>0.34766599999999998</v>
      </c>
      <c r="BW1003" s="369"/>
      <c r="BX1003" s="312"/>
      <c r="BY1003" s="370"/>
      <c r="BZ1003" s="370"/>
      <c r="CA1003" s="370"/>
      <c r="CB1003" s="312"/>
      <c r="CC1003" s="312"/>
      <c r="CD1003" s="308"/>
      <c r="CE1003" s="312"/>
      <c r="CF1003" s="312"/>
      <c r="CG1003" s="312"/>
      <c r="CH1003" s="312"/>
      <c r="CI1003" s="384"/>
      <c r="CJ1003" s="312"/>
      <c r="CK1003" s="372"/>
      <c r="CL1003" s="369"/>
      <c r="CM1003" s="312"/>
      <c r="CN1003" s="370"/>
      <c r="CO1003" s="370"/>
      <c r="CP1003" s="370"/>
      <c r="CQ1003" s="312"/>
      <c r="CR1003" s="312"/>
      <c r="CS1003" s="308"/>
      <c r="CT1003" s="312"/>
      <c r="CU1003" s="312"/>
      <c r="CV1003" s="312"/>
      <c r="CW1003" s="312"/>
      <c r="CX1003" s="384"/>
      <c r="CY1003" s="312"/>
      <c r="CZ1003" s="372"/>
    </row>
    <row r="1004" spans="1:104" s="1" customFormat="1" hidden="1">
      <c r="A1004" s="270">
        <v>45563</v>
      </c>
      <c r="B1004" s="380"/>
      <c r="C1004" s="381"/>
      <c r="D1004" s="382"/>
      <c r="E1004" s="382"/>
      <c r="F1004" s="382"/>
      <c r="G1004" s="312"/>
      <c r="H1004" s="308"/>
      <c r="I1004" s="308"/>
      <c r="J1004" s="308"/>
      <c r="K1004" s="308"/>
      <c r="L1004" s="308"/>
      <c r="M1004" s="371"/>
      <c r="N1004" s="371"/>
      <c r="O1004" s="312"/>
      <c r="P1004" s="383"/>
      <c r="Q1004" s="369">
        <v>0</v>
      </c>
      <c r="R1004" s="312"/>
      <c r="S1004" s="370">
        <v>4.7399215039539335</v>
      </c>
      <c r="T1004" s="370">
        <v>2.0707819999999999</v>
      </c>
      <c r="U1004" s="370"/>
      <c r="V1004" s="312">
        <f>_xll.SRS1Splines.Functions25.Linear_Interp(V_NK3!$P$8:$P$32,V_NK3!$R$8:$R$32,AC1004)</f>
        <v>208.31592310000099</v>
      </c>
      <c r="W1004" s="312">
        <f>(V1004/V_NK3!$R$28)*100</f>
        <v>38.42424104063074</v>
      </c>
      <c r="X1004" s="308">
        <f>V1004-V_NK3!$R$8</f>
        <v>151.73727110000098</v>
      </c>
      <c r="Y1004" s="308">
        <f>IFERROR((V1004 - V_NK3!$V$10) / (V_NK3!$V$9- V_NK3!$V$10) * 100, 0)</f>
        <v>31.249406721176911</v>
      </c>
      <c r="Z1004" s="308">
        <v>541.79999999999995</v>
      </c>
      <c r="AA1004" s="308">
        <v>521</v>
      </c>
      <c r="AB1004" s="312">
        <v>529.34</v>
      </c>
      <c r="AC1004" s="371">
        <v>530.22</v>
      </c>
      <c r="AD1004" s="308">
        <v>0.72</v>
      </c>
      <c r="AE1004" s="372">
        <v>0.45017000000000001</v>
      </c>
      <c r="AF1004" s="373">
        <v>0</v>
      </c>
      <c r="AG1004" s="312"/>
      <c r="AH1004" s="370">
        <v>3.8283040885712234</v>
      </c>
      <c r="AI1004" s="370">
        <v>4.5596108599999994</v>
      </c>
      <c r="AJ1004" s="370"/>
      <c r="AK1004" s="312">
        <f>_xll.SRS1Splines.Functions25.Linear_Interp(V_NK2!$R$10:$R$21,V_NK2!$T$10:$T$21,AR1004)</f>
        <v>67.206171428597401</v>
      </c>
      <c r="AL1004" s="312">
        <f>(AK1004/V_NK2!$T$18)*100</f>
        <v>94.126290516242847</v>
      </c>
      <c r="AM1004" s="308">
        <f>AK1004-V_NK2!$T$11</f>
        <v>26.386171428569604</v>
      </c>
      <c r="AN1004" s="308">
        <f>IFERROR((AK1004 - V_NK2!$X$12) / (V_NK2!$X$11- V_NK2!$X$12) * 100, 0)</f>
        <v>86.285714285712558</v>
      </c>
      <c r="AO1004" s="308">
        <v>427</v>
      </c>
      <c r="AP1004" s="308">
        <v>420</v>
      </c>
      <c r="AQ1004" s="308">
        <v>424.72</v>
      </c>
      <c r="AR1004" s="371">
        <v>426.04</v>
      </c>
      <c r="AS1004" s="312">
        <v>1.036</v>
      </c>
      <c r="AT1004" s="372">
        <v>1.07</v>
      </c>
      <c r="AU1004" s="369"/>
      <c r="AV1004" s="312"/>
      <c r="AW1004" s="370">
        <v>15.09615556</v>
      </c>
      <c r="AX1004" s="370">
        <v>15.668011359999999</v>
      </c>
      <c r="AY1004" s="370"/>
      <c r="AZ1004" s="312">
        <f>_xll.SRS1Splines.Functions25.Linear_Interp(V_NNG3A!$H$4:$H$12,V_NNG3A!$I$4:$I$12,BF1004)</f>
        <v>13.4671500000001</v>
      </c>
      <c r="BA1004" s="312">
        <f>(AZ1004/V_NNG3A!$I$8)*100</f>
        <v>97.235740072202887</v>
      </c>
      <c r="BB1004" s="308">
        <f>_xll.SRS1Splines.Functions25.Linear_Interp(V_NNG3A!$H$4:$H$12,V_NNG3A!$J$4:$J$12,BF1004)</f>
        <v>2.4795637931035701</v>
      </c>
      <c r="BC1004" s="308">
        <f>IFERROR((AZ1004-V_NNG3A!$J$20) / (V_NNG3A!$J$19-V_NNG3A!$J$20) * 100, 0)</f>
        <v>86.62492470787025</v>
      </c>
      <c r="BD1004" s="308">
        <v>1050</v>
      </c>
      <c r="BE1004" s="308">
        <v>1047</v>
      </c>
      <c r="BF1004" s="374">
        <v>1049.69</v>
      </c>
      <c r="BG1004" s="312">
        <v>0.39119999999999999</v>
      </c>
      <c r="BH1004" s="372">
        <v>0.47069</v>
      </c>
      <c r="BI1004" s="369"/>
      <c r="BJ1004" s="312"/>
      <c r="BK1004" s="370">
        <v>2.1414418207681396</v>
      </c>
      <c r="BL1004" s="370">
        <v>2.1414418207681396</v>
      </c>
      <c r="BM1004" s="370">
        <f t="shared" si="12"/>
        <v>0</v>
      </c>
      <c r="BN1004" s="312">
        <f>_xll.SRS1Splines.Functions25.Linear_Interp(V_XNN1!$K$3:$K$8,V_XNN1!$L$3:$L$8,BT1004)</f>
        <v>0.228711</v>
      </c>
      <c r="BO1004" s="312">
        <f>(BN1004/V_XNN1!$L$7)*100</f>
        <v>108.91</v>
      </c>
      <c r="BP1004" s="312">
        <f>_xll.SRS1Splines.Functions25.Linear_Interp(V_XNN1!$K$3:$K$8,V_XNN1!$M$3:$M$8,BT1004)</f>
        <v>7.2711000000000206E-2</v>
      </c>
      <c r="BQ1004" s="308">
        <f>IFERROR((BN1004 - V_XNN1!$M$16) / (V_XNN1!$M$15- V_XNN1!$M$16) * 100, 0)</f>
        <v>130.33426183844011</v>
      </c>
      <c r="BR1004" s="308">
        <v>252</v>
      </c>
      <c r="BS1004" s="308">
        <v>249</v>
      </c>
      <c r="BT1004" s="374">
        <v>253.05</v>
      </c>
      <c r="BU1004" s="312">
        <v>0.34</v>
      </c>
      <c r="BV1004" s="372">
        <v>0.34848000000000001</v>
      </c>
      <c r="BW1004" s="369"/>
      <c r="BX1004" s="312"/>
      <c r="BY1004" s="370"/>
      <c r="BZ1004" s="370"/>
      <c r="CA1004" s="370"/>
      <c r="CB1004" s="312"/>
      <c r="CC1004" s="312"/>
      <c r="CD1004" s="308"/>
      <c r="CE1004" s="312"/>
      <c r="CF1004" s="312"/>
      <c r="CG1004" s="312"/>
      <c r="CH1004" s="312"/>
      <c r="CI1004" s="384"/>
      <c r="CJ1004" s="312"/>
      <c r="CK1004" s="372"/>
      <c r="CL1004" s="369"/>
      <c r="CM1004" s="312"/>
      <c r="CN1004" s="370"/>
      <c r="CO1004" s="370"/>
      <c r="CP1004" s="370"/>
      <c r="CQ1004" s="312"/>
      <c r="CR1004" s="312"/>
      <c r="CS1004" s="308"/>
      <c r="CT1004" s="312"/>
      <c r="CU1004" s="312"/>
      <c r="CV1004" s="312"/>
      <c r="CW1004" s="312"/>
      <c r="CX1004" s="384"/>
      <c r="CY1004" s="312"/>
      <c r="CZ1004" s="372"/>
    </row>
    <row r="1005" spans="1:104" s="1" customFormat="1" hidden="1">
      <c r="A1005" s="270">
        <v>45564</v>
      </c>
      <c r="B1005" s="380"/>
      <c r="C1005" s="381"/>
      <c r="D1005" s="382"/>
      <c r="E1005" s="382"/>
      <c r="F1005" s="382"/>
      <c r="G1005" s="312"/>
      <c r="H1005" s="308"/>
      <c r="I1005" s="308"/>
      <c r="J1005" s="308"/>
      <c r="K1005" s="308"/>
      <c r="L1005" s="308"/>
      <c r="M1005" s="371"/>
      <c r="N1005" s="371"/>
      <c r="O1005" s="312"/>
      <c r="P1005" s="383"/>
      <c r="Q1005" s="369">
        <v>14.1</v>
      </c>
      <c r="R1005" s="312"/>
      <c r="S1005" s="370">
        <v>5.3627605497703552</v>
      </c>
      <c r="T1005" s="370">
        <v>2.4509720000000002</v>
      </c>
      <c r="U1005" s="370"/>
      <c r="V1005" s="312">
        <f>_xll.SRS1Splines.Functions25.Linear_Interp(V_NK3!$P$8:$P$32,V_NK3!$R$8:$R$32,AC1005)</f>
        <v>211.22771170000101</v>
      </c>
      <c r="W1005" s="312">
        <f>(V1005/V_NK3!$R$28)*100</f>
        <v>38.961325606038891</v>
      </c>
      <c r="X1005" s="308">
        <f>V1005-V_NK3!$R$8</f>
        <v>154.649059700001</v>
      </c>
      <c r="Y1005" s="308">
        <f>IFERROR((V1005 - V_NK3!$V$10) / (V_NK3!$V$9- V_NK3!$V$10) * 100, 0)</f>
        <v>31.849072614650897</v>
      </c>
      <c r="Z1005" s="308">
        <v>541.79999999999995</v>
      </c>
      <c r="AA1005" s="308">
        <v>521</v>
      </c>
      <c r="AB1005" s="312">
        <v>529.39</v>
      </c>
      <c r="AC1005" s="371">
        <v>530.34</v>
      </c>
      <c r="AD1005" s="308">
        <v>0.72</v>
      </c>
      <c r="AE1005" s="372">
        <v>0.53282000000000007</v>
      </c>
      <c r="AF1005" s="373">
        <v>0</v>
      </c>
      <c r="AG1005" s="312"/>
      <c r="AH1005" s="370">
        <v>3.6841682799999997</v>
      </c>
      <c r="AI1005" s="370">
        <v>3.9292654799999993</v>
      </c>
      <c r="AJ1005" s="370"/>
      <c r="AK1005" s="312">
        <f>_xll.SRS1Splines.Functions25.Linear_Interp(V_NK2!$R$10:$R$21,V_NK2!$T$10:$T$21,AR1005)</f>
        <v>67.206171428597401</v>
      </c>
      <c r="AL1005" s="312">
        <f>(AK1005/V_NK2!$T$18)*100</f>
        <v>94.126290516242847</v>
      </c>
      <c r="AM1005" s="308">
        <f>AK1005-V_NK2!$T$11</f>
        <v>26.386171428569604</v>
      </c>
      <c r="AN1005" s="308">
        <f>IFERROR((AK1005 - V_NK2!$X$12) / (V_NK2!$X$11- V_NK2!$X$12) * 100, 0)</f>
        <v>86.285714285712558</v>
      </c>
      <c r="AO1005" s="308">
        <v>427</v>
      </c>
      <c r="AP1005" s="308">
        <v>420</v>
      </c>
      <c r="AQ1005" s="308">
        <v>424.65</v>
      </c>
      <c r="AR1005" s="371">
        <v>426.04</v>
      </c>
      <c r="AS1005" s="312">
        <v>1.036</v>
      </c>
      <c r="AT1005" s="372">
        <v>0.93</v>
      </c>
      <c r="AU1005" s="369"/>
      <c r="AV1005" s="312"/>
      <c r="AW1005" s="370">
        <v>13.17643889</v>
      </c>
      <c r="AX1005" s="370">
        <v>13.77837121</v>
      </c>
      <c r="AY1005" s="370"/>
      <c r="AZ1005" s="312">
        <f>_xll.SRS1Splines.Functions25.Linear_Interp(V_NNG3A!$H$4:$H$12,V_NNG3A!$I$4:$I$12,BF1005)</f>
        <v>13.22015</v>
      </c>
      <c r="BA1005" s="312">
        <f>(AZ1005/V_NNG3A!$I$8)*100</f>
        <v>95.452346570397111</v>
      </c>
      <c r="BB1005" s="308">
        <f>_xll.SRS1Splines.Functions25.Linear_Interp(V_NNG3A!$H$4:$H$12,V_NNG3A!$J$4:$J$12,BF1005)</f>
        <v>2.23256379310352</v>
      </c>
      <c r="BC1005" s="308">
        <f>IFERROR((AZ1005-V_NNG3A!$J$20) / (V_NNG3A!$J$19-V_NNG3A!$J$20) * 100, 0)</f>
        <v>77.995843874232435</v>
      </c>
      <c r="BD1005" s="308">
        <v>1050</v>
      </c>
      <c r="BE1005" s="308">
        <v>1047</v>
      </c>
      <c r="BF1005" s="374">
        <v>1049.49</v>
      </c>
      <c r="BG1005" s="312">
        <v>0.39119999999999999</v>
      </c>
      <c r="BH1005" s="372">
        <v>0.41486000000000001</v>
      </c>
      <c r="BI1005" s="369"/>
      <c r="BJ1005" s="312"/>
      <c r="BK1005" s="370">
        <v>2.14334679943101</v>
      </c>
      <c r="BL1005" s="370">
        <v>2.14334679943101</v>
      </c>
      <c r="BM1005" s="370">
        <f t="shared" si="12"/>
        <v>0</v>
      </c>
      <c r="BN1005" s="312">
        <f>_xll.SRS1Splines.Functions25.Linear_Interp(V_XNN1!$K$3:$K$8,V_XNN1!$L$3:$L$8,BT1005)</f>
        <v>0.228711</v>
      </c>
      <c r="BO1005" s="312">
        <f>(BN1005/V_XNN1!$L$7)*100</f>
        <v>108.91</v>
      </c>
      <c r="BP1005" s="312">
        <f>_xll.SRS1Splines.Functions25.Linear_Interp(V_XNN1!$K$3:$K$8,V_XNN1!$M$3:$M$8,BT1005)</f>
        <v>7.2711000000000206E-2</v>
      </c>
      <c r="BQ1005" s="308">
        <f>IFERROR((BN1005 - V_XNN1!$M$16) / (V_XNN1!$M$15- V_XNN1!$M$16) * 100, 0)</f>
        <v>130.33426183844011</v>
      </c>
      <c r="BR1005" s="308">
        <v>252</v>
      </c>
      <c r="BS1005" s="308">
        <v>249</v>
      </c>
      <c r="BT1005" s="374">
        <v>253.05</v>
      </c>
      <c r="BU1005" s="312">
        <v>0.34</v>
      </c>
      <c r="BV1005" s="372">
        <v>0.34879000000000004</v>
      </c>
      <c r="BW1005" s="369"/>
      <c r="BX1005" s="312"/>
      <c r="BY1005" s="370"/>
      <c r="BZ1005" s="370"/>
      <c r="CA1005" s="370"/>
      <c r="CB1005" s="312"/>
      <c r="CC1005" s="312"/>
      <c r="CD1005" s="308"/>
      <c r="CE1005" s="312"/>
      <c r="CF1005" s="312"/>
      <c r="CG1005" s="312"/>
      <c r="CH1005" s="312"/>
      <c r="CI1005" s="384"/>
      <c r="CJ1005" s="312"/>
      <c r="CK1005" s="372"/>
      <c r="CL1005" s="369"/>
      <c r="CM1005" s="312"/>
      <c r="CN1005" s="370"/>
      <c r="CO1005" s="370"/>
      <c r="CP1005" s="370"/>
      <c r="CQ1005" s="312"/>
      <c r="CR1005" s="312"/>
      <c r="CS1005" s="308"/>
      <c r="CT1005" s="312"/>
      <c r="CU1005" s="312"/>
      <c r="CV1005" s="312"/>
      <c r="CW1005" s="312"/>
      <c r="CX1005" s="384"/>
      <c r="CY1005" s="312"/>
      <c r="CZ1005" s="372"/>
    </row>
    <row r="1006" spans="1:104" s="1" customFormat="1" hidden="1">
      <c r="A1006" s="270">
        <v>45565</v>
      </c>
      <c r="B1006" s="380"/>
      <c r="C1006" s="381"/>
      <c r="D1006" s="382"/>
      <c r="E1006" s="382"/>
      <c r="F1006" s="382"/>
      <c r="G1006" s="312"/>
      <c r="H1006" s="308"/>
      <c r="I1006" s="308"/>
      <c r="J1006" s="308"/>
      <c r="K1006" s="308"/>
      <c r="L1006" s="308"/>
      <c r="M1006" s="371"/>
      <c r="N1006" s="371"/>
      <c r="O1006" s="312"/>
      <c r="P1006" s="383"/>
      <c r="Q1006" s="369">
        <v>4.8</v>
      </c>
      <c r="R1006" s="312"/>
      <c r="S1006" s="370">
        <v>4.9231452290687558</v>
      </c>
      <c r="T1006" s="370">
        <v>3.7098999999999998</v>
      </c>
      <c r="U1006" s="370"/>
      <c r="V1006" s="312">
        <f>_xll.SRS1Splines.Functions25.Linear_Interp(V_NK3!$P$8:$P$32,V_NK3!$R$8:$R$32,AC1006)</f>
        <v>212.44095694999999</v>
      </c>
      <c r="W1006" s="312">
        <f>(V1006/V_NK3!$R$28)*100</f>
        <v>39.185110841625423</v>
      </c>
      <c r="X1006" s="308">
        <f>V1006-V_NK3!$R$8</f>
        <v>155.86230494999998</v>
      </c>
      <c r="Y1006" s="308">
        <f>IFERROR((V1006 - V_NK3!$V$10) / (V_NK3!$V$9- V_NK3!$V$10) * 100, 0)</f>
        <v>32.098933403598181</v>
      </c>
      <c r="Z1006" s="308">
        <v>541.79999999999995</v>
      </c>
      <c r="AA1006" s="308">
        <v>521</v>
      </c>
      <c r="AB1006" s="312">
        <v>529.04999999999995</v>
      </c>
      <c r="AC1006" s="371">
        <v>530.39</v>
      </c>
      <c r="AD1006" s="308">
        <v>0.72</v>
      </c>
      <c r="AE1006" s="372">
        <v>0.80649999999999999</v>
      </c>
      <c r="AF1006" s="373">
        <v>0</v>
      </c>
      <c r="AG1006" s="312"/>
      <c r="AH1006" s="370">
        <v>4.6139201471426867</v>
      </c>
      <c r="AI1006" s="370">
        <v>5.1159672900000004</v>
      </c>
      <c r="AJ1006" s="370"/>
      <c r="AK1006" s="312">
        <f>_xll.SRS1Splines.Functions25.Linear_Interp(V_NK2!$R$10:$R$21,V_NK2!$T$10:$T$21,AR1006)</f>
        <v>67.075114285740099</v>
      </c>
      <c r="AL1006" s="312">
        <f>(AK1006/V_NK2!$T$18)*100</f>
        <v>93.94273709487409</v>
      </c>
      <c r="AM1006" s="308">
        <f>AK1006-V_NK2!$T$11</f>
        <v>26.255114285712303</v>
      </c>
      <c r="AN1006" s="308">
        <f>IFERROR((AK1006 - V_NK2!$X$12) / (V_NK2!$X$11- V_NK2!$X$12) * 100, 0)</f>
        <v>85.857142857140587</v>
      </c>
      <c r="AO1006" s="308">
        <v>427</v>
      </c>
      <c r="AP1006" s="308">
        <v>420</v>
      </c>
      <c r="AQ1006" s="308">
        <v>425.39</v>
      </c>
      <c r="AR1006" s="371">
        <v>426.01</v>
      </c>
      <c r="AS1006" s="312">
        <v>1.036</v>
      </c>
      <c r="AT1006" s="372">
        <v>1.2</v>
      </c>
      <c r="AU1006" s="369"/>
      <c r="AV1006" s="312"/>
      <c r="AW1006" s="370">
        <v>13.557238310000001</v>
      </c>
      <c r="AX1006" s="370">
        <v>14.36982955</v>
      </c>
      <c r="AY1006" s="370"/>
      <c r="AZ1006" s="312">
        <f>_xll.SRS1Splines.Functions25.Linear_Interp(V_NNG3A!$H$4:$H$12,V_NNG3A!$I$4:$I$12,BF1006)</f>
        <v>12.886699999999999</v>
      </c>
      <c r="BA1006" s="312">
        <f>(AZ1006/V_NNG3A!$I$8)*100</f>
        <v>93.044765342960289</v>
      </c>
      <c r="BB1006" s="308">
        <f>_xll.SRS1Splines.Functions25.Linear_Interp(V_NNG3A!$H$4:$H$12,V_NNG3A!$J$4:$J$12,BF1006)</f>
        <v>1.89911379310355</v>
      </c>
      <c r="BC1006" s="308">
        <f>IFERROR((AZ1006-V_NNG3A!$J$20) / (V_NNG3A!$J$19-V_NNG3A!$J$20) * 100, 0)</f>
        <v>66.346584748826032</v>
      </c>
      <c r="BD1006" s="308">
        <v>1050</v>
      </c>
      <c r="BE1006" s="308">
        <v>1047</v>
      </c>
      <c r="BF1006" s="374">
        <v>1049.22</v>
      </c>
      <c r="BG1006" s="312">
        <v>0.39119999999999999</v>
      </c>
      <c r="BH1006" s="372">
        <v>0.42931000000000002</v>
      </c>
      <c r="BI1006" s="369"/>
      <c r="BJ1006" s="312"/>
      <c r="BK1006" s="370">
        <v>2.135493371266</v>
      </c>
      <c r="BL1006" s="370">
        <v>2.135493371266</v>
      </c>
      <c r="BM1006" s="370">
        <f t="shared" si="12"/>
        <v>0</v>
      </c>
      <c r="BN1006" s="312">
        <f>_xll.SRS1Splines.Functions25.Linear_Interp(V_XNN1!$K$3:$K$8,V_XNN1!$L$3:$L$8,BT1006)</f>
        <v>0.228711</v>
      </c>
      <c r="BO1006" s="312">
        <f>(BN1006/V_XNN1!$L$7)*100</f>
        <v>108.91</v>
      </c>
      <c r="BP1006" s="312">
        <f>_xll.SRS1Splines.Functions25.Linear_Interp(V_XNN1!$K$3:$K$8,V_XNN1!$M$3:$M$8,BT1006)</f>
        <v>7.2711000000000206E-2</v>
      </c>
      <c r="BQ1006" s="308">
        <f>IFERROR((BN1006 - V_XNN1!$M$16) / (V_XNN1!$M$15- V_XNN1!$M$16) * 100, 0)</f>
        <v>130.33426183844011</v>
      </c>
      <c r="BR1006" s="308">
        <v>252</v>
      </c>
      <c r="BS1006" s="308">
        <v>249</v>
      </c>
      <c r="BT1006" s="374">
        <v>253.05</v>
      </c>
      <c r="BU1006" s="312">
        <v>0.34</v>
      </c>
      <c r="BV1006" s="372">
        <v>0.34751199999999999</v>
      </c>
      <c r="BW1006" s="369"/>
      <c r="BX1006" s="312"/>
      <c r="BY1006" s="370"/>
      <c r="BZ1006" s="370"/>
      <c r="CA1006" s="370"/>
      <c r="CB1006" s="312"/>
      <c r="CC1006" s="312"/>
      <c r="CD1006" s="308"/>
      <c r="CE1006" s="312"/>
      <c r="CF1006" s="312"/>
      <c r="CG1006" s="312"/>
      <c r="CH1006" s="312"/>
      <c r="CI1006" s="384"/>
      <c r="CJ1006" s="312"/>
      <c r="CK1006" s="372"/>
      <c r="CL1006" s="369"/>
      <c r="CM1006" s="312"/>
      <c r="CN1006" s="370"/>
      <c r="CO1006" s="370"/>
      <c r="CP1006" s="370"/>
      <c r="CQ1006" s="312"/>
      <c r="CR1006" s="312"/>
      <c r="CS1006" s="308"/>
      <c r="CT1006" s="312"/>
      <c r="CU1006" s="312"/>
      <c r="CV1006" s="312"/>
      <c r="CW1006" s="312"/>
      <c r="CX1006" s="384"/>
      <c r="CY1006" s="312"/>
      <c r="CZ1006" s="372"/>
    </row>
    <row r="1007" spans="1:104" s="1" customFormat="1" hidden="1">
      <c r="A1007" s="270">
        <v>45566</v>
      </c>
      <c r="B1007" s="380"/>
      <c r="C1007" s="381"/>
      <c r="D1007" s="382"/>
      <c r="E1007" s="382"/>
      <c r="F1007" s="382"/>
      <c r="G1007" s="312"/>
      <c r="H1007" s="308"/>
      <c r="I1007" s="308"/>
      <c r="J1007" s="308"/>
      <c r="K1007" s="308"/>
      <c r="L1007" s="308"/>
      <c r="M1007" s="371"/>
      <c r="N1007" s="371"/>
      <c r="O1007" s="312"/>
      <c r="P1007" s="383"/>
      <c r="Q1007" s="369">
        <v>20</v>
      </c>
      <c r="R1007" s="312"/>
      <c r="S1007" s="370">
        <v>6.7283155955829619</v>
      </c>
      <c r="T1007" s="370">
        <v>3.5738779999999997</v>
      </c>
      <c r="U1007" s="370"/>
      <c r="V1007" s="312">
        <f>_xll.SRS1Splines.Functions25.Linear_Interp(V_NK3!$P$8:$P$32,V_NK3!$R$8:$R$32,AC1007)</f>
        <v>215.59539459999999</v>
      </c>
      <c r="W1007" s="312">
        <f>(V1007/V_NK3!$R$28)*100</f>
        <v>39.766952454150925</v>
      </c>
      <c r="X1007" s="308">
        <f>V1007-V_NK3!$R$8</f>
        <v>159.01674259999999</v>
      </c>
      <c r="Y1007" s="308">
        <f>IFERROR((V1007 - V_NK3!$V$10) / (V_NK3!$V$9- V_NK3!$V$10) * 100, 0)</f>
        <v>32.748571454861661</v>
      </c>
      <c r="Z1007" s="308">
        <v>541.79999999999995</v>
      </c>
      <c r="AA1007" s="308">
        <v>521</v>
      </c>
      <c r="AB1007" s="312">
        <v>529.01</v>
      </c>
      <c r="AC1007" s="371">
        <v>530.52</v>
      </c>
      <c r="AD1007" s="308">
        <v>0.7</v>
      </c>
      <c r="AE1007" s="372">
        <v>0.7769299999999999</v>
      </c>
      <c r="AF1007" s="373">
        <v>0</v>
      </c>
      <c r="AG1007" s="312"/>
      <c r="AH1007" s="370">
        <v>4.503787942857314</v>
      </c>
      <c r="AI1007" s="370">
        <v>4.1185186000000007</v>
      </c>
      <c r="AJ1007" s="370"/>
      <c r="AK1007" s="312">
        <f>_xll.SRS1Splines.Functions25.Linear_Interp(V_NK2!$R$10:$R$21,V_NK2!$T$10:$T$21,AR1007)</f>
        <v>67.817771428597396</v>
      </c>
      <c r="AL1007" s="312">
        <f>(AK1007/V_NK2!$T$18)*100</f>
        <v>94.982873149296069</v>
      </c>
      <c r="AM1007" s="308">
        <f>AK1007-V_NK2!$T$11</f>
        <v>26.9977714285696</v>
      </c>
      <c r="AN1007" s="308">
        <f>IFERROR((AK1007 - V_NK2!$X$12) / (V_NK2!$X$11- V_NK2!$X$12) * 100, 0)</f>
        <v>88.285714285712629</v>
      </c>
      <c r="AO1007" s="308">
        <v>427</v>
      </c>
      <c r="AP1007" s="308">
        <v>420</v>
      </c>
      <c r="AQ1007" s="308">
        <v>425.46</v>
      </c>
      <c r="AR1007" s="371">
        <v>426.18</v>
      </c>
      <c r="AS1007" s="312">
        <v>0.86</v>
      </c>
      <c r="AT1007" s="372">
        <v>0.97</v>
      </c>
      <c r="AU1007" s="369"/>
      <c r="AV1007" s="312"/>
      <c r="AW1007" s="370">
        <v>29.769342590000001</v>
      </c>
      <c r="AX1007" s="370">
        <v>27.572518939999998</v>
      </c>
      <c r="AY1007" s="370"/>
      <c r="AZ1007" s="312">
        <f>_xll.SRS1Splines.Functions25.Linear_Interp(V_NNG3A!$H$4:$H$12,V_NNG3A!$I$4:$I$12,BF1007)</f>
        <v>13.788250000000099</v>
      </c>
      <c r="BA1007" s="312">
        <f>(AZ1007/V_NNG3A!$I$8)*100</f>
        <v>99.554151624549462</v>
      </c>
      <c r="BB1007" s="308">
        <f>_xll.SRS1Splines.Functions25.Linear_Interp(V_NNG3A!$H$4:$H$12,V_NNG3A!$J$4:$J$12,BF1007)</f>
        <v>2.8006637931035598</v>
      </c>
      <c r="BC1007" s="308">
        <f>IFERROR((AZ1007-V_NNG3A!$J$20) / (V_NNG3A!$J$19-V_NNG3A!$J$20) * 100, 0)</f>
        <v>97.842729791594891</v>
      </c>
      <c r="BD1007" s="308">
        <v>1050</v>
      </c>
      <c r="BE1007" s="308">
        <v>1047</v>
      </c>
      <c r="BF1007" s="374">
        <v>1049.95</v>
      </c>
      <c r="BG1007" s="312">
        <v>0.26400000000000001</v>
      </c>
      <c r="BH1007" s="372">
        <v>0.82803000000000004</v>
      </c>
      <c r="BI1007" s="369"/>
      <c r="BJ1007" s="312"/>
      <c r="BK1007" s="370">
        <v>5.33234708534851</v>
      </c>
      <c r="BL1007" s="370">
        <v>2.1307800853485102</v>
      </c>
      <c r="BM1007" s="370">
        <f t="shared" si="12"/>
        <v>3.2015669999999998</v>
      </c>
      <c r="BN1007" s="312">
        <f>_xll.SRS1Splines.Functions25.Linear_Interp(V_XNN1!$K$3:$K$8,V_XNN1!$L$3:$L$8,BT1007)</f>
        <v>0.22603799999999999</v>
      </c>
      <c r="BO1007" s="312">
        <f>(BN1007/V_XNN1!$L$7)*100</f>
        <v>107.63714285714285</v>
      </c>
      <c r="BP1007" s="312">
        <f>_xll.SRS1Splines.Functions25.Linear_Interp(V_XNN1!$K$3:$K$8,V_XNN1!$M$3:$M$8,BT1007)</f>
        <v>7.00380000000001E-2</v>
      </c>
      <c r="BQ1007" s="308">
        <f>IFERROR((BN1007 - V_XNN1!$M$16) / (V_XNN1!$M$15- V_XNN1!$M$16) * 100, 0)</f>
        <v>122.06128133704735</v>
      </c>
      <c r="BR1007" s="308">
        <v>252</v>
      </c>
      <c r="BS1007" s="308">
        <v>249</v>
      </c>
      <c r="BT1007" s="374">
        <v>252.9</v>
      </c>
      <c r="BU1007" s="312">
        <v>0.33548387096774201</v>
      </c>
      <c r="BV1007" s="372">
        <v>0.34674500000000003</v>
      </c>
      <c r="BW1007" s="369"/>
      <c r="BX1007" s="312"/>
      <c r="BY1007" s="370"/>
      <c r="BZ1007" s="370"/>
      <c r="CA1007" s="370"/>
      <c r="CB1007" s="312"/>
      <c r="CC1007" s="312"/>
      <c r="CD1007" s="308"/>
      <c r="CE1007" s="312"/>
      <c r="CF1007" s="312"/>
      <c r="CG1007" s="312"/>
      <c r="CH1007" s="312"/>
      <c r="CI1007" s="384"/>
      <c r="CJ1007" s="312"/>
      <c r="CK1007" s="372"/>
      <c r="CL1007" s="369"/>
      <c r="CM1007" s="312"/>
      <c r="CN1007" s="370"/>
      <c r="CO1007" s="370"/>
      <c r="CP1007" s="370"/>
      <c r="CQ1007" s="312"/>
      <c r="CR1007" s="312"/>
      <c r="CS1007" s="308"/>
      <c r="CT1007" s="312"/>
      <c r="CU1007" s="312"/>
      <c r="CV1007" s="312"/>
      <c r="CW1007" s="312"/>
      <c r="CX1007" s="384"/>
      <c r="CY1007" s="312"/>
      <c r="CZ1007" s="372"/>
    </row>
    <row r="1008" spans="1:104" s="1" customFormat="1" hidden="1">
      <c r="A1008" s="270">
        <v>45567</v>
      </c>
      <c r="B1008" s="380"/>
      <c r="C1008" s="381"/>
      <c r="D1008" s="382"/>
      <c r="E1008" s="382"/>
      <c r="F1008" s="382"/>
      <c r="G1008" s="312"/>
      <c r="H1008" s="308"/>
      <c r="I1008" s="308"/>
      <c r="J1008" s="308"/>
      <c r="K1008" s="308"/>
      <c r="L1008" s="308"/>
      <c r="M1008" s="371"/>
      <c r="N1008" s="371"/>
      <c r="O1008" s="312"/>
      <c r="P1008" s="383"/>
      <c r="Q1008" s="369">
        <v>68</v>
      </c>
      <c r="R1008" s="312"/>
      <c r="S1008" s="370">
        <v>6.9186137788391111</v>
      </c>
      <c r="T1008" s="370">
        <v>2.7935799999999995</v>
      </c>
      <c r="U1008" s="370"/>
      <c r="V1008" s="312">
        <f>_xll.SRS1Splines.Functions25.Linear_Interp(V_NK3!$P$8:$P$32,V_NK3!$R$8:$R$32,AC1008)</f>
        <v>219.72042845000101</v>
      </c>
      <c r="W1008" s="312">
        <f>(V1008/V_NK3!$R$28)*100</f>
        <v>40.527822255145978</v>
      </c>
      <c r="X1008" s="308">
        <f>V1008-V_NK3!$R$8</f>
        <v>163.141776450001</v>
      </c>
      <c r="Y1008" s="308">
        <f>IFERROR((V1008 - V_NK3!$V$10) / (V_NK3!$V$9- V_NK3!$V$10) * 100, 0)</f>
        <v>33.598098137283358</v>
      </c>
      <c r="Z1008" s="308">
        <v>541.79999999999995</v>
      </c>
      <c r="AA1008" s="308">
        <v>521</v>
      </c>
      <c r="AB1008" s="312">
        <v>528.97</v>
      </c>
      <c r="AC1008" s="371">
        <v>530.69000000000005</v>
      </c>
      <c r="AD1008" s="308">
        <v>0.7</v>
      </c>
      <c r="AE1008" s="372">
        <v>0.60729999999999995</v>
      </c>
      <c r="AF1008" s="373">
        <v>0</v>
      </c>
      <c r="AG1008" s="312"/>
      <c r="AH1008" s="370">
        <v>3.8968102399999998</v>
      </c>
      <c r="AI1008" s="370">
        <v>3.2587682399999998</v>
      </c>
      <c r="AJ1008" s="370"/>
      <c r="AK1008" s="312">
        <f>_xll.SRS1Splines.Functions25.Linear_Interp(V_NK2!$R$10:$R$21,V_NK2!$T$10:$T$21,AR1008)</f>
        <v>68.735171428597397</v>
      </c>
      <c r="AL1008" s="312">
        <f>(AK1008/V_NK2!$T$18)*100</f>
        <v>96.267747098875901</v>
      </c>
      <c r="AM1008" s="308">
        <f>AK1008-V_NK2!$T$11</f>
        <v>27.9151714285696</v>
      </c>
      <c r="AN1008" s="308">
        <f>IFERROR((AK1008 - V_NK2!$X$12) / (V_NK2!$X$11- V_NK2!$X$12) * 100, 0)</f>
        <v>91.285714285712785</v>
      </c>
      <c r="AO1008" s="308">
        <v>427</v>
      </c>
      <c r="AP1008" s="308">
        <v>420</v>
      </c>
      <c r="AQ1008" s="308">
        <v>425.55</v>
      </c>
      <c r="AR1008" s="371">
        <v>426.39</v>
      </c>
      <c r="AS1008" s="312">
        <v>0.86</v>
      </c>
      <c r="AT1008" s="372">
        <v>0.77</v>
      </c>
      <c r="AU1008" s="369"/>
      <c r="AV1008" s="312"/>
      <c r="AW1008" s="370">
        <v>21.52941933</v>
      </c>
      <c r="AX1008" s="370">
        <v>23.756212120000001</v>
      </c>
      <c r="AY1008" s="370"/>
      <c r="AZ1008" s="312">
        <f>_xll.SRS1Splines.Functions25.Linear_Interp(V_NNG3A!$H$4:$H$12,V_NNG3A!$I$4:$I$12,BF1008)</f>
        <v>12.87435</v>
      </c>
      <c r="BA1008" s="312">
        <f>(AZ1008/V_NNG3A!$I$8)*100</f>
        <v>92.955595667870043</v>
      </c>
      <c r="BB1008" s="308">
        <f>_xll.SRS1Splines.Functions25.Linear_Interp(V_NNG3A!$H$4:$H$12,V_NNG3A!$J$4:$J$12,BF1008)</f>
        <v>1.8867637931035599</v>
      </c>
      <c r="BC1008" s="308">
        <f>IFERROR((AZ1008-V_NNG3A!$J$20) / (V_NNG3A!$J$19-V_NNG3A!$J$20) * 100, 0)</f>
        <v>65.915130707144328</v>
      </c>
      <c r="BD1008" s="308">
        <v>1050</v>
      </c>
      <c r="BE1008" s="308">
        <v>1047</v>
      </c>
      <c r="BF1008" s="374">
        <v>1049.21</v>
      </c>
      <c r="BG1008" s="312">
        <v>0.26400000000000001</v>
      </c>
      <c r="BH1008" s="372">
        <v>0.71899000000000002</v>
      </c>
      <c r="BI1008" s="369"/>
      <c r="BJ1008" s="312"/>
      <c r="BK1008" s="370">
        <v>5.4266045376955905</v>
      </c>
      <c r="BL1008" s="370">
        <v>2.1292745376955899</v>
      </c>
      <c r="BM1008" s="370">
        <f t="shared" si="12"/>
        <v>3.2973300000000005</v>
      </c>
      <c r="BN1008" s="312">
        <f>_xll.SRS1Splines.Functions25.Linear_Interp(V_XNN1!$K$3:$K$8,V_XNN1!$L$3:$L$8,BT1008)</f>
        <v>0.22479060000000001</v>
      </c>
      <c r="BO1008" s="312">
        <f>(BN1008/V_XNN1!$L$7)*100</f>
        <v>107.04314285714287</v>
      </c>
      <c r="BP1008" s="312">
        <f>_xll.SRS1Splines.Functions25.Linear_Interp(V_XNN1!$K$3:$K$8,V_XNN1!$M$3:$M$8,BT1008)</f>
        <v>6.8790600000000202E-2</v>
      </c>
      <c r="BQ1008" s="308">
        <f>IFERROR((BN1008 - V_XNN1!$M$16) / (V_XNN1!$M$15- V_XNN1!$M$16) * 100, 0)</f>
        <v>118.2005571030641</v>
      </c>
      <c r="BR1008" s="308">
        <v>252</v>
      </c>
      <c r="BS1008" s="308">
        <v>249</v>
      </c>
      <c r="BT1008" s="374">
        <v>252.83</v>
      </c>
      <c r="BU1008" s="312">
        <v>0.33548387096774201</v>
      </c>
      <c r="BV1008" s="372">
        <v>0.34649999999999997</v>
      </c>
      <c r="BW1008" s="369"/>
      <c r="BX1008" s="312"/>
      <c r="BY1008" s="370"/>
      <c r="BZ1008" s="370"/>
      <c r="CA1008" s="370"/>
      <c r="CB1008" s="312"/>
      <c r="CC1008" s="312"/>
      <c r="CD1008" s="308"/>
      <c r="CE1008" s="312"/>
      <c r="CF1008" s="312"/>
      <c r="CG1008" s="312"/>
      <c r="CH1008" s="312"/>
      <c r="CI1008" s="384"/>
      <c r="CJ1008" s="312"/>
      <c r="CK1008" s="372"/>
      <c r="CL1008" s="369"/>
      <c r="CM1008" s="312"/>
      <c r="CN1008" s="370"/>
      <c r="CO1008" s="370"/>
      <c r="CP1008" s="370"/>
      <c r="CQ1008" s="312"/>
      <c r="CR1008" s="312"/>
      <c r="CS1008" s="308"/>
      <c r="CT1008" s="312"/>
      <c r="CU1008" s="312"/>
      <c r="CV1008" s="312"/>
      <c r="CW1008" s="312"/>
      <c r="CX1008" s="384"/>
      <c r="CY1008" s="312"/>
      <c r="CZ1008" s="372"/>
    </row>
    <row r="1009" spans="1:104" s="1" customFormat="1" hidden="1">
      <c r="A1009" s="270">
        <v>45568</v>
      </c>
      <c r="B1009" s="380"/>
      <c r="C1009" s="381"/>
      <c r="D1009" s="382"/>
      <c r="E1009" s="382"/>
      <c r="F1009" s="382"/>
      <c r="G1009" s="312"/>
      <c r="H1009" s="308"/>
      <c r="I1009" s="308"/>
      <c r="J1009" s="308"/>
      <c r="K1009" s="308"/>
      <c r="L1009" s="308"/>
      <c r="M1009" s="371"/>
      <c r="N1009" s="371"/>
      <c r="O1009" s="312"/>
      <c r="P1009" s="383"/>
      <c r="Q1009" s="369">
        <v>0.2</v>
      </c>
      <c r="R1009" s="312"/>
      <c r="S1009" s="370">
        <v>5.0184064581394194</v>
      </c>
      <c r="T1009" s="370">
        <v>2.5919159999999999</v>
      </c>
      <c r="U1009" s="370"/>
      <c r="V1009" s="312">
        <f>_xll.SRS1Splines.Functions25.Linear_Interp(V_NK3!$P$8:$P$32,V_NK3!$R$8:$R$32,AC1009)</f>
        <v>222.14691894999899</v>
      </c>
      <c r="W1009" s="312">
        <f>(V1009/V_NK3!$R$28)*100</f>
        <v>40.975392726319065</v>
      </c>
      <c r="X1009" s="308">
        <f>V1009-V_NK3!$R$8</f>
        <v>165.56826694999899</v>
      </c>
      <c r="Y1009" s="308">
        <f>IFERROR((V1009 - V_NK3!$V$10) / (V_NK3!$V$9- V_NK3!$V$10) * 100, 0)</f>
        <v>34.097819715177927</v>
      </c>
      <c r="Z1009" s="308">
        <v>541.79999999999995</v>
      </c>
      <c r="AA1009" s="308">
        <v>521</v>
      </c>
      <c r="AB1009" s="312">
        <v>528.92999999999995</v>
      </c>
      <c r="AC1009" s="371">
        <v>530.79</v>
      </c>
      <c r="AD1009" s="308">
        <v>0.7</v>
      </c>
      <c r="AE1009" s="372">
        <v>0.56346000000000007</v>
      </c>
      <c r="AF1009" s="373">
        <v>8.6</v>
      </c>
      <c r="AG1009" s="312"/>
      <c r="AH1009" s="370">
        <v>3.8679806285717002</v>
      </c>
      <c r="AI1009" s="370">
        <v>4.0398008000000001</v>
      </c>
      <c r="AJ1009" s="370"/>
      <c r="AK1009" s="312">
        <f>_xll.SRS1Splines.Functions25.Linear_Interp(V_NK2!$R$10:$R$21,V_NK2!$T$10:$T$21,AR1009)</f>
        <v>68.822542857168997</v>
      </c>
      <c r="AL1009" s="312">
        <f>(AK1009/V_NK2!$T$18)*100</f>
        <v>96.390116046455162</v>
      </c>
      <c r="AM1009" s="308">
        <f>AK1009-V_NK2!$T$11</f>
        <v>28.002542857141201</v>
      </c>
      <c r="AN1009" s="308">
        <f>IFERROR((AK1009 - V_NK2!$X$12) / (V_NK2!$X$11- V_NK2!$X$12) * 100, 0)</f>
        <v>91.571428571427646</v>
      </c>
      <c r="AO1009" s="308">
        <v>427</v>
      </c>
      <c r="AP1009" s="308">
        <v>420</v>
      </c>
      <c r="AQ1009" s="308">
        <v>425.63</v>
      </c>
      <c r="AR1009" s="371">
        <v>426.41</v>
      </c>
      <c r="AS1009" s="312">
        <v>0.86</v>
      </c>
      <c r="AT1009" s="372">
        <v>0.95</v>
      </c>
      <c r="AU1009" s="369"/>
      <c r="AV1009" s="312"/>
      <c r="AW1009" s="370">
        <v>14.68859954</v>
      </c>
      <c r="AX1009" s="370">
        <v>15.019564389999999</v>
      </c>
      <c r="AY1009" s="370"/>
      <c r="AZ1009" s="312">
        <f>_xll.SRS1Splines.Functions25.Linear_Interp(V_NNG3A!$H$4:$H$12,V_NNG3A!$I$4:$I$12,BF1009)</f>
        <v>12.738499999999901</v>
      </c>
      <c r="BA1009" s="312">
        <f>(AZ1009/V_NNG3A!$I$8)*100</f>
        <v>91.974729241876545</v>
      </c>
      <c r="BB1009" s="308">
        <f>_xll.SRS1Splines.Functions25.Linear_Interp(V_NNG3A!$H$4:$H$12,V_NNG3A!$J$4:$J$12,BF1009)</f>
        <v>1.75091379310341</v>
      </c>
      <c r="BC1009" s="308">
        <f>IFERROR((AZ1009-V_NNG3A!$J$20) / (V_NNG3A!$J$19-V_NNG3A!$J$20) * 100, 0)</f>
        <v>61.169136248641976</v>
      </c>
      <c r="BD1009" s="308">
        <v>1050</v>
      </c>
      <c r="BE1009" s="308">
        <v>1047</v>
      </c>
      <c r="BF1009" s="374">
        <v>1049.0999999999999</v>
      </c>
      <c r="BG1009" s="312">
        <v>0.26400000000000001</v>
      </c>
      <c r="BH1009" s="372">
        <v>0.45361000000000001</v>
      </c>
      <c r="BI1009" s="369"/>
      <c r="BJ1009" s="312"/>
      <c r="BK1009" s="370">
        <v>5.2160012517780903</v>
      </c>
      <c r="BL1009" s="370">
        <v>2.1375212517780899</v>
      </c>
      <c r="BM1009" s="370">
        <f t="shared" si="12"/>
        <v>3.0784800000000003</v>
      </c>
      <c r="BN1009" s="312">
        <f>_xll.SRS1Splines.Functions25.Linear_Interp(V_XNN1!$K$3:$K$8,V_XNN1!$L$3:$L$8,BT1009)</f>
        <v>0.22247400000000001</v>
      </c>
      <c r="BO1009" s="312">
        <f>(BN1009/V_XNN1!$L$7)*100</f>
        <v>105.94000000000001</v>
      </c>
      <c r="BP1009" s="312">
        <f>_xll.SRS1Splines.Functions25.Linear_Interp(V_XNN1!$K$3:$K$8,V_XNN1!$M$3:$M$8,BT1009)</f>
        <v>6.6473999999999797E-2</v>
      </c>
      <c r="BQ1009" s="308">
        <f>IFERROR((BN1009 - V_XNN1!$M$16) / (V_XNN1!$M$15- V_XNN1!$M$16) * 100, 0)</f>
        <v>111.0306406685237</v>
      </c>
      <c r="BR1009" s="308">
        <v>252</v>
      </c>
      <c r="BS1009" s="308">
        <v>249</v>
      </c>
      <c r="BT1009" s="374">
        <v>252.7</v>
      </c>
      <c r="BU1009" s="312">
        <v>0.33548387096774201</v>
      </c>
      <c r="BV1009" s="372">
        <v>0.34784199999999998</v>
      </c>
      <c r="BW1009" s="369"/>
      <c r="BX1009" s="312"/>
      <c r="BY1009" s="370"/>
      <c r="BZ1009" s="370"/>
      <c r="CA1009" s="370"/>
      <c r="CB1009" s="312"/>
      <c r="CC1009" s="312"/>
      <c r="CD1009" s="308"/>
      <c r="CE1009" s="312"/>
      <c r="CF1009" s="312"/>
      <c r="CG1009" s="312"/>
      <c r="CH1009" s="312"/>
      <c r="CI1009" s="384"/>
      <c r="CJ1009" s="312"/>
      <c r="CK1009" s="372"/>
      <c r="CL1009" s="369"/>
      <c r="CM1009" s="312"/>
      <c r="CN1009" s="370"/>
      <c r="CO1009" s="370"/>
      <c r="CP1009" s="370"/>
      <c r="CQ1009" s="312"/>
      <c r="CR1009" s="312"/>
      <c r="CS1009" s="308"/>
      <c r="CT1009" s="312"/>
      <c r="CU1009" s="312"/>
      <c r="CV1009" s="312"/>
      <c r="CW1009" s="312"/>
      <c r="CX1009" s="384"/>
      <c r="CY1009" s="312"/>
      <c r="CZ1009" s="372"/>
    </row>
    <row r="1010" spans="1:104" s="1" customFormat="1" hidden="1">
      <c r="A1010" s="270">
        <v>45569</v>
      </c>
      <c r="B1010" s="380"/>
      <c r="C1010" s="381"/>
      <c r="D1010" s="382"/>
      <c r="E1010" s="382"/>
      <c r="F1010" s="382"/>
      <c r="G1010" s="312"/>
      <c r="H1010" s="308"/>
      <c r="I1010" s="308"/>
      <c r="J1010" s="308"/>
      <c r="K1010" s="308"/>
      <c r="L1010" s="308"/>
      <c r="M1010" s="371"/>
      <c r="N1010" s="371"/>
      <c r="O1010" s="312"/>
      <c r="P1010" s="383"/>
      <c r="Q1010" s="369">
        <v>0</v>
      </c>
      <c r="R1010" s="312"/>
      <c r="S1010" s="370">
        <v>4.584119503953934</v>
      </c>
      <c r="T1010" s="370">
        <v>1.9149799999999997</v>
      </c>
      <c r="U1010" s="370"/>
      <c r="V1010" s="312">
        <f>_xll.SRS1Splines.Functions25.Linear_Interp(V_NK3!$P$8:$P$32,V_NK3!$R$8:$R$32,AC1010)</f>
        <v>224.816058499999</v>
      </c>
      <c r="W1010" s="312">
        <f>(V1010/V_NK3!$R$28)*100</f>
        <v>41.467720244609865</v>
      </c>
      <c r="X1010" s="308">
        <f>V1010-V_NK3!$R$8</f>
        <v>168.237406499999</v>
      </c>
      <c r="Y1010" s="308">
        <f>IFERROR((V1010 - V_NK3!$V$10) / (V_NK3!$V$9- V_NK3!$V$10) * 100, 0)</f>
        <v>34.647513450862419</v>
      </c>
      <c r="Z1010" s="308">
        <v>541.79999999999995</v>
      </c>
      <c r="AA1010" s="308">
        <v>521</v>
      </c>
      <c r="AB1010" s="312">
        <v>528.89</v>
      </c>
      <c r="AC1010" s="371">
        <v>530.9</v>
      </c>
      <c r="AD1010" s="308">
        <v>0.7</v>
      </c>
      <c r="AE1010" s="372">
        <v>0.4163</v>
      </c>
      <c r="AF1010" s="373">
        <v>0</v>
      </c>
      <c r="AG1010" s="312"/>
      <c r="AH1010" s="370">
        <v>3.2336807714282991</v>
      </c>
      <c r="AI1010" s="370">
        <v>3.8183501999999998</v>
      </c>
      <c r="AJ1010" s="370"/>
      <c r="AK1010" s="312">
        <f>_xll.SRS1Splines.Functions25.Linear_Interp(V_NK2!$R$10:$R$21,V_NK2!$T$10:$T$21,AR1010)</f>
        <v>68.429371428597406</v>
      </c>
      <c r="AL1010" s="312">
        <f>(AK1010/V_NK2!$T$18)*100</f>
        <v>95.839455782349305</v>
      </c>
      <c r="AM1010" s="308">
        <f>AK1010-V_NK2!$T$11</f>
        <v>27.609371428569609</v>
      </c>
      <c r="AN1010" s="308">
        <f>IFERROR((AK1010 - V_NK2!$X$12) / (V_NK2!$X$11- V_NK2!$X$12) * 100, 0)</f>
        <v>90.285714285712771</v>
      </c>
      <c r="AO1010" s="308">
        <v>427</v>
      </c>
      <c r="AP1010" s="308">
        <v>420</v>
      </c>
      <c r="AQ1010" s="308">
        <v>425.72</v>
      </c>
      <c r="AR1010" s="371">
        <v>426.32</v>
      </c>
      <c r="AS1010" s="312">
        <v>0.86</v>
      </c>
      <c r="AT1010" s="372">
        <v>0.9</v>
      </c>
      <c r="AU1010" s="369"/>
      <c r="AV1010" s="312"/>
      <c r="AW1010" s="370">
        <v>12.872761000000001</v>
      </c>
      <c r="AX1010" s="370">
        <v>12.27090909</v>
      </c>
      <c r="AY1010" s="370"/>
      <c r="AZ1010" s="312">
        <f>_xll.SRS1Splines.Functions25.Linear_Interp(V_NNG3A!$H$4:$H$12,V_NNG3A!$I$4:$I$12,BF1010)</f>
        <v>12.985499999999901</v>
      </c>
      <c r="BA1010" s="312">
        <f>(AZ1010/V_NNG3A!$I$8)*100</f>
        <v>93.758122743681596</v>
      </c>
      <c r="BB1010" s="308">
        <f>_xll.SRS1Splines.Functions25.Linear_Interp(V_NNG3A!$H$4:$H$12,V_NNG3A!$J$4:$J$12,BF1010)</f>
        <v>1.9979137931034601</v>
      </c>
      <c r="BC1010" s="308">
        <f>IFERROR((AZ1010-V_NNG3A!$J$20) / (V_NNG3A!$J$19-V_NNG3A!$J$20) * 100, 0)</f>
        <v>69.798217082276324</v>
      </c>
      <c r="BD1010" s="308">
        <v>1050</v>
      </c>
      <c r="BE1010" s="308">
        <v>1047</v>
      </c>
      <c r="BF1010" s="374">
        <v>1049.3</v>
      </c>
      <c r="BG1010" s="312">
        <v>0.26400000000000001</v>
      </c>
      <c r="BH1010" s="372">
        <v>0.36997999999999998</v>
      </c>
      <c r="BI1010" s="369"/>
      <c r="BJ1010" s="312"/>
      <c r="BK1010" s="370">
        <v>5.2188075106685599</v>
      </c>
      <c r="BL1010" s="370">
        <v>2.1374475106685598</v>
      </c>
      <c r="BM1010" s="370">
        <f t="shared" si="12"/>
        <v>3.0813600000000001</v>
      </c>
      <c r="BN1010" s="312">
        <f>_xll.SRS1Splines.Functions25.Linear_Interp(V_XNN1!$K$3:$K$8,V_XNN1!$L$3:$L$8,BT1010)</f>
        <v>0.2230086</v>
      </c>
      <c r="BO1010" s="312">
        <f>(BN1010/V_XNN1!$L$7)*100</f>
        <v>106.19457142857142</v>
      </c>
      <c r="BP1010" s="312">
        <f>_xll.SRS1Splines.Functions25.Linear_Interp(V_XNN1!$K$3:$K$8,V_XNN1!$M$3:$M$8,BT1010)</f>
        <v>6.7008599999999793E-2</v>
      </c>
      <c r="BQ1010" s="308">
        <f>IFERROR((BN1010 - V_XNN1!$M$16) / (V_XNN1!$M$15- V_XNN1!$M$16) * 100, 0)</f>
        <v>112.68523676880224</v>
      </c>
      <c r="BR1010" s="308">
        <v>252</v>
      </c>
      <c r="BS1010" s="308">
        <v>249</v>
      </c>
      <c r="BT1010" s="374">
        <v>252.73</v>
      </c>
      <c r="BU1010" s="312">
        <v>0.33548387096774201</v>
      </c>
      <c r="BV1010" s="372">
        <v>0.34782999999999997</v>
      </c>
      <c r="BW1010" s="369"/>
      <c r="BX1010" s="312"/>
      <c r="BY1010" s="370"/>
      <c r="BZ1010" s="370"/>
      <c r="CA1010" s="370"/>
      <c r="CB1010" s="312"/>
      <c r="CC1010" s="312"/>
      <c r="CD1010" s="308"/>
      <c r="CE1010" s="312"/>
      <c r="CF1010" s="312"/>
      <c r="CG1010" s="312"/>
      <c r="CH1010" s="312"/>
      <c r="CI1010" s="384"/>
      <c r="CJ1010" s="312"/>
      <c r="CK1010" s="372"/>
      <c r="CL1010" s="369"/>
      <c r="CM1010" s="312"/>
      <c r="CN1010" s="370"/>
      <c r="CO1010" s="370"/>
      <c r="CP1010" s="370"/>
      <c r="CQ1010" s="312"/>
      <c r="CR1010" s="312"/>
      <c r="CS1010" s="308"/>
      <c r="CT1010" s="312"/>
      <c r="CU1010" s="312"/>
      <c r="CV1010" s="312"/>
      <c r="CW1010" s="312"/>
      <c r="CX1010" s="384"/>
      <c r="CY1010" s="312"/>
      <c r="CZ1010" s="372"/>
    </row>
    <row r="1011" spans="1:104" s="1" customFormat="1" hidden="1">
      <c r="A1011" s="270">
        <v>45570</v>
      </c>
      <c r="B1011" s="380"/>
      <c r="C1011" s="381"/>
      <c r="D1011" s="382"/>
      <c r="E1011" s="382"/>
      <c r="F1011" s="382"/>
      <c r="G1011" s="312"/>
      <c r="H1011" s="308"/>
      <c r="I1011" s="308"/>
      <c r="J1011" s="308"/>
      <c r="K1011" s="308"/>
      <c r="L1011" s="308"/>
      <c r="M1011" s="371"/>
      <c r="N1011" s="371"/>
      <c r="O1011" s="312"/>
      <c r="P1011" s="383"/>
      <c r="Q1011" s="369">
        <v>0</v>
      </c>
      <c r="R1011" s="312"/>
      <c r="S1011" s="370">
        <v>4.0841474123268124</v>
      </c>
      <c r="T1011" s="370">
        <v>1.9003059999999998</v>
      </c>
      <c r="U1011" s="370"/>
      <c r="V1011" s="312">
        <f>_xll.SRS1Splines.Functions25.Linear_Interp(V_NK3!$P$8:$P$32,V_NK3!$R$8:$R$32,AC1011)</f>
        <v>226.99989995000001</v>
      </c>
      <c r="W1011" s="312">
        <f>(V1011/V_NK3!$R$28)*100</f>
        <v>41.870533668666162</v>
      </c>
      <c r="X1011" s="308">
        <f>V1011-V_NK3!$R$8</f>
        <v>170.42124795000001</v>
      </c>
      <c r="Y1011" s="308">
        <f>IFERROR((V1011 - V_NK3!$V$10) / (V_NK3!$V$9- V_NK3!$V$10) * 100, 0)</f>
        <v>35.097262870968109</v>
      </c>
      <c r="Z1011" s="308">
        <v>541.79999999999995</v>
      </c>
      <c r="AA1011" s="308">
        <v>521</v>
      </c>
      <c r="AB1011" s="312">
        <v>528.95000000000005</v>
      </c>
      <c r="AC1011" s="371">
        <v>530.99</v>
      </c>
      <c r="AD1011" s="308">
        <v>0.7</v>
      </c>
      <c r="AE1011" s="372">
        <v>0.41311000000000003</v>
      </c>
      <c r="AF1011" s="373">
        <v>0</v>
      </c>
      <c r="AG1011" s="312"/>
      <c r="AH1011" s="370">
        <v>3.1959468000000006</v>
      </c>
      <c r="AI1011" s="370">
        <v>4.3033774000000005</v>
      </c>
      <c r="AJ1011" s="370"/>
      <c r="AK1011" s="312">
        <f>_xll.SRS1Splines.Functions25.Linear_Interp(V_NK2!$R$10:$R$21,V_NK2!$T$10:$T$21,AR1011)</f>
        <v>67.511971428597406</v>
      </c>
      <c r="AL1011" s="312">
        <f>(AK1011/V_NK2!$T$18)*100</f>
        <v>94.554581832769472</v>
      </c>
      <c r="AM1011" s="308">
        <f>AK1011-V_NK2!$T$11</f>
        <v>26.691971428569609</v>
      </c>
      <c r="AN1011" s="308">
        <f>IFERROR((AK1011 - V_NK2!$X$12) / (V_NK2!$X$11- V_NK2!$X$12) * 100, 0)</f>
        <v>87.285714285712629</v>
      </c>
      <c r="AO1011" s="308">
        <v>427</v>
      </c>
      <c r="AP1011" s="308">
        <v>420</v>
      </c>
      <c r="AQ1011" s="308">
        <v>425.47</v>
      </c>
      <c r="AR1011" s="371">
        <v>426.11</v>
      </c>
      <c r="AS1011" s="312">
        <v>0.86</v>
      </c>
      <c r="AT1011" s="372">
        <v>1.01</v>
      </c>
      <c r="AU1011" s="369"/>
      <c r="AV1011" s="312"/>
      <c r="AW1011" s="370">
        <v>12.00780301</v>
      </c>
      <c r="AX1011" s="370">
        <v>12.27863636</v>
      </c>
      <c r="AY1011" s="370"/>
      <c r="AZ1011" s="312">
        <f>_xll.SRS1Splines.Functions25.Linear_Interp(V_NNG3A!$H$4:$H$12,V_NNG3A!$I$4:$I$12,BF1011)</f>
        <v>12.87435</v>
      </c>
      <c r="BA1011" s="312">
        <f>(AZ1011/V_NNG3A!$I$8)*100</f>
        <v>92.955595667870043</v>
      </c>
      <c r="BB1011" s="308">
        <f>_xll.SRS1Splines.Functions25.Linear_Interp(V_NNG3A!$H$4:$H$12,V_NNG3A!$J$4:$J$12,BF1011)</f>
        <v>1.8867637931035599</v>
      </c>
      <c r="BC1011" s="308">
        <f>IFERROR((AZ1011-V_NNG3A!$J$20) / (V_NNG3A!$J$19-V_NNG3A!$J$20) * 100, 0)</f>
        <v>65.915130707144328</v>
      </c>
      <c r="BD1011" s="308">
        <v>1050</v>
      </c>
      <c r="BE1011" s="308">
        <v>1047</v>
      </c>
      <c r="BF1011" s="374">
        <v>1049.21</v>
      </c>
      <c r="BG1011" s="312">
        <v>0.26400000000000001</v>
      </c>
      <c r="BH1011" s="372">
        <v>0.36987999999999999</v>
      </c>
      <c r="BI1011" s="369"/>
      <c r="BJ1011" s="312"/>
      <c r="BK1011" s="370">
        <v>4.3454081607396899</v>
      </c>
      <c r="BL1011" s="370">
        <v>2.1341291607396902</v>
      </c>
      <c r="BM1011" s="370">
        <f t="shared" si="12"/>
        <v>2.2112789999999998</v>
      </c>
      <c r="BN1011" s="312">
        <f>_xll.SRS1Splines.Functions25.Linear_Interp(V_XNN1!$K$3:$K$8,V_XNN1!$L$3:$L$8,BT1011)</f>
        <v>0.22283040000000001</v>
      </c>
      <c r="BO1011" s="312">
        <f>(BN1011/V_XNN1!$L$7)*100</f>
        <v>106.10971428571429</v>
      </c>
      <c r="BP1011" s="312">
        <f>_xll.SRS1Splines.Functions25.Linear_Interp(V_XNN1!$K$3:$K$8,V_XNN1!$M$3:$M$8,BT1011)</f>
        <v>6.6830399999999998E-2</v>
      </c>
      <c r="BQ1011" s="308">
        <f>IFERROR((BN1011 - V_XNN1!$M$16) / (V_XNN1!$M$15- V_XNN1!$M$16) * 100, 0)</f>
        <v>112.1337047353761</v>
      </c>
      <c r="BR1011" s="308">
        <v>252</v>
      </c>
      <c r="BS1011" s="308">
        <v>249</v>
      </c>
      <c r="BT1011" s="374">
        <v>252.72</v>
      </c>
      <c r="BU1011" s="312">
        <v>0.33548387096774201</v>
      </c>
      <c r="BV1011" s="372">
        <v>0.34729000000000004</v>
      </c>
      <c r="BW1011" s="369"/>
      <c r="BX1011" s="312"/>
      <c r="BY1011" s="370"/>
      <c r="BZ1011" s="370"/>
      <c r="CA1011" s="370"/>
      <c r="CB1011" s="312"/>
      <c r="CC1011" s="312"/>
      <c r="CD1011" s="308"/>
      <c r="CE1011" s="312"/>
      <c r="CF1011" s="312"/>
      <c r="CG1011" s="312"/>
      <c r="CH1011" s="312"/>
      <c r="CI1011" s="384"/>
      <c r="CJ1011" s="312"/>
      <c r="CK1011" s="372"/>
      <c r="CL1011" s="369"/>
      <c r="CM1011" s="312"/>
      <c r="CN1011" s="370"/>
      <c r="CO1011" s="370"/>
      <c r="CP1011" s="370"/>
      <c r="CQ1011" s="312"/>
      <c r="CR1011" s="312"/>
      <c r="CS1011" s="308"/>
      <c r="CT1011" s="312"/>
      <c r="CU1011" s="312"/>
      <c r="CV1011" s="312"/>
      <c r="CW1011" s="312"/>
      <c r="CX1011" s="384"/>
      <c r="CY1011" s="312"/>
      <c r="CZ1011" s="372"/>
    </row>
    <row r="1012" spans="1:104" s="1" customFormat="1" hidden="1">
      <c r="A1012" s="270">
        <v>45571</v>
      </c>
      <c r="B1012" s="380"/>
      <c r="C1012" s="381"/>
      <c r="D1012" s="382"/>
      <c r="E1012" s="382"/>
      <c r="F1012" s="382"/>
      <c r="G1012" s="312"/>
      <c r="H1012" s="308"/>
      <c r="I1012" s="308"/>
      <c r="J1012" s="308"/>
      <c r="K1012" s="308"/>
      <c r="L1012" s="308"/>
      <c r="M1012" s="371"/>
      <c r="N1012" s="371"/>
      <c r="O1012" s="312"/>
      <c r="P1012" s="383"/>
      <c r="Q1012" s="369">
        <v>0</v>
      </c>
      <c r="R1012" s="312"/>
      <c r="S1012" s="370">
        <v>4.2398530526924132</v>
      </c>
      <c r="T1012" s="370">
        <v>1.1997480000000003</v>
      </c>
      <c r="U1012" s="370"/>
      <c r="V1012" s="312">
        <f>_xll.SRS1Splines.Functions25.Linear_Interp(V_NK3!$P$8:$P$32,V_NK3!$R$8:$R$32,AC1012)</f>
        <v>230.04000497999999</v>
      </c>
      <c r="W1012" s="312">
        <f>(V1012/V_NK3!$R$28)*100</f>
        <v>42.431286426896158</v>
      </c>
      <c r="X1012" s="308">
        <f>V1012-V_NK3!$R$8</f>
        <v>173.46135297999999</v>
      </c>
      <c r="Y1012" s="308">
        <f>IFERROR((V1012 - V_NK3!$V$10) / (V_NK3!$V$9- V_NK3!$V$10) * 100, 0)</f>
        <v>35.72335478542567</v>
      </c>
      <c r="Z1012" s="308">
        <v>541.79999999999995</v>
      </c>
      <c r="AA1012" s="308">
        <v>521</v>
      </c>
      <c r="AB1012" s="312">
        <v>529.03</v>
      </c>
      <c r="AC1012" s="371">
        <v>531.11</v>
      </c>
      <c r="AD1012" s="308">
        <v>0.7</v>
      </c>
      <c r="AE1012" s="372">
        <v>0.27267000000000002</v>
      </c>
      <c r="AF1012" s="373">
        <v>0</v>
      </c>
      <c r="AG1012" s="312"/>
      <c r="AH1012" s="370">
        <v>2.3559398442858503</v>
      </c>
      <c r="AI1012" s="370">
        <v>2.73802893</v>
      </c>
      <c r="AJ1012" s="370"/>
      <c r="AK1012" s="312">
        <f>_xll.SRS1Splines.Functions25.Linear_Interp(V_NK2!$R$10:$R$21,V_NK2!$T$10:$T$21,AR1012)</f>
        <v>67.249857142883101</v>
      </c>
      <c r="AL1012" s="312">
        <f>(AK1012/V_NK2!$T$18)*100</f>
        <v>94.187474990032342</v>
      </c>
      <c r="AM1012" s="308">
        <f>AK1012-V_NK2!$T$11</f>
        <v>26.429857142855305</v>
      </c>
      <c r="AN1012" s="308">
        <f>IFERROR((AK1012 - V_NK2!$X$12) / (V_NK2!$X$11- V_NK2!$X$12) * 100, 0)</f>
        <v>86.428571428569654</v>
      </c>
      <c r="AO1012" s="308">
        <v>427</v>
      </c>
      <c r="AP1012" s="308">
        <v>420</v>
      </c>
      <c r="AQ1012" s="308">
        <v>425.24</v>
      </c>
      <c r="AR1012" s="371">
        <v>426.05</v>
      </c>
      <c r="AS1012" s="312">
        <v>0.86</v>
      </c>
      <c r="AT1012" s="372">
        <v>0.64</v>
      </c>
      <c r="AU1012" s="369"/>
      <c r="AV1012" s="312"/>
      <c r="AW1012" s="370">
        <v>11.344779859999999</v>
      </c>
      <c r="AX1012" s="370">
        <v>11.55549242</v>
      </c>
      <c r="AY1012" s="370"/>
      <c r="AZ1012" s="312">
        <f>_xll.SRS1Splines.Functions25.Linear_Interp(V_NNG3A!$H$4:$H$12,V_NNG3A!$I$4:$I$12,BF1012)</f>
        <v>12.7879000000001</v>
      </c>
      <c r="BA1012" s="312">
        <f>(AZ1012/V_NNG3A!$I$8)*100</f>
        <v>92.331407942238997</v>
      </c>
      <c r="BB1012" s="308">
        <f>_xll.SRS1Splines.Functions25.Linear_Interp(V_NNG3A!$H$4:$H$12,V_NNG3A!$J$4:$J$12,BF1012)</f>
        <v>1.8003137931036399</v>
      </c>
      <c r="BC1012" s="308">
        <f>IFERROR((AZ1012-V_NNG3A!$J$20) / (V_NNG3A!$J$19-V_NNG3A!$J$20) * 100, 0)</f>
        <v>62.894952415375805</v>
      </c>
      <c r="BD1012" s="308">
        <v>1050</v>
      </c>
      <c r="BE1012" s="308">
        <v>1047</v>
      </c>
      <c r="BF1012" s="374">
        <v>1049.1400000000001</v>
      </c>
      <c r="BG1012" s="312">
        <v>0.26400000000000001</v>
      </c>
      <c r="BH1012" s="372">
        <v>0.34512999999999999</v>
      </c>
      <c r="BI1012" s="369"/>
      <c r="BJ1012" s="312"/>
      <c r="BK1012" s="370">
        <v>3.5099780668563296</v>
      </c>
      <c r="BL1012" s="370">
        <v>2.1338710668563299</v>
      </c>
      <c r="BM1012" s="370">
        <f t="shared" si="12"/>
        <v>1.3761069999999997</v>
      </c>
      <c r="BN1012" s="312">
        <f>_xll.SRS1Splines.Functions25.Linear_Interp(V_XNN1!$K$3:$K$8,V_XNN1!$L$3:$L$8,BT1012)</f>
        <v>0.22193940000000001</v>
      </c>
      <c r="BO1012" s="312">
        <f>(BN1012/V_XNN1!$L$7)*100</f>
        <v>105.68542857142857</v>
      </c>
      <c r="BP1012" s="312">
        <f>_xll.SRS1Splines.Functions25.Linear_Interp(V_XNN1!$K$3:$K$8,V_XNN1!$M$3:$M$8,BT1012)</f>
        <v>6.5939399999999801E-2</v>
      </c>
      <c r="BQ1012" s="308">
        <f>IFERROR((BN1012 - V_XNN1!$M$16) / (V_XNN1!$M$15- V_XNN1!$M$16) * 100, 0)</f>
        <v>109.37604456824516</v>
      </c>
      <c r="BR1012" s="308">
        <v>252</v>
      </c>
      <c r="BS1012" s="308">
        <v>249</v>
      </c>
      <c r="BT1012" s="374">
        <v>252.67</v>
      </c>
      <c r="BU1012" s="312">
        <v>0.33548387096774201</v>
      </c>
      <c r="BV1012" s="372">
        <v>0.347248</v>
      </c>
      <c r="BW1012" s="369"/>
      <c r="BX1012" s="312"/>
      <c r="BY1012" s="370"/>
      <c r="BZ1012" s="370"/>
      <c r="CA1012" s="370"/>
      <c r="CB1012" s="312"/>
      <c r="CC1012" s="312"/>
      <c r="CD1012" s="308"/>
      <c r="CE1012" s="312"/>
      <c r="CF1012" s="312"/>
      <c r="CG1012" s="312"/>
      <c r="CH1012" s="312"/>
      <c r="CI1012" s="384"/>
      <c r="CJ1012" s="312"/>
      <c r="CK1012" s="372"/>
      <c r="CL1012" s="369"/>
      <c r="CM1012" s="312"/>
      <c r="CN1012" s="370"/>
      <c r="CO1012" s="370"/>
      <c r="CP1012" s="370"/>
      <c r="CQ1012" s="312"/>
      <c r="CR1012" s="312"/>
      <c r="CS1012" s="308"/>
      <c r="CT1012" s="312"/>
      <c r="CU1012" s="312"/>
      <c r="CV1012" s="312"/>
      <c r="CW1012" s="312"/>
      <c r="CX1012" s="384"/>
      <c r="CY1012" s="312"/>
      <c r="CZ1012" s="372"/>
    </row>
    <row r="1013" spans="1:104" s="1" customFormat="1" hidden="1">
      <c r="A1013" s="270">
        <v>45572</v>
      </c>
      <c r="B1013" s="380"/>
      <c r="C1013" s="381"/>
      <c r="D1013" s="382"/>
      <c r="E1013" s="382"/>
      <c r="F1013" s="382"/>
      <c r="G1013" s="312"/>
      <c r="H1013" s="308"/>
      <c r="I1013" s="308"/>
      <c r="J1013" s="308"/>
      <c r="K1013" s="308"/>
      <c r="L1013" s="308"/>
      <c r="M1013" s="371"/>
      <c r="N1013" s="371"/>
      <c r="O1013" s="312"/>
      <c r="P1013" s="383"/>
      <c r="Q1013" s="369">
        <v>0</v>
      </c>
      <c r="R1013" s="312"/>
      <c r="S1013" s="370">
        <v>3.6270112770938874</v>
      </c>
      <c r="T1013" s="370">
        <v>1.8468120000000003</v>
      </c>
      <c r="U1013" s="370"/>
      <c r="V1013" s="312">
        <f>_xll.SRS1Splines.Functions25.Linear_Interp(V_NK3!$P$8:$P$32,V_NK3!$R$8:$R$32,AC1013)</f>
        <v>231.82020423999899</v>
      </c>
      <c r="W1013" s="312">
        <f>(V1013/V_NK3!$R$28)*100</f>
        <v>42.759647333967656</v>
      </c>
      <c r="X1013" s="308">
        <f>V1013-V_NK3!$R$8</f>
        <v>175.24155223999898</v>
      </c>
      <c r="Y1013" s="308">
        <f>IFERROR((V1013 - V_NK3!$V$10) / (V_NK3!$V$9- V_NK3!$V$10) * 100, 0)</f>
        <v>36.089976448759678</v>
      </c>
      <c r="Z1013" s="308">
        <v>541.79999999999995</v>
      </c>
      <c r="AA1013" s="308">
        <v>521</v>
      </c>
      <c r="AB1013" s="312">
        <v>530.25</v>
      </c>
      <c r="AC1013" s="371">
        <v>531.17999999999995</v>
      </c>
      <c r="AD1013" s="308">
        <v>0.7</v>
      </c>
      <c r="AE1013" s="372">
        <v>0.41972999999999999</v>
      </c>
      <c r="AF1013" s="373">
        <v>0.6</v>
      </c>
      <c r="AG1013" s="312"/>
      <c r="AH1013" s="370">
        <v>3.2090153428580277</v>
      </c>
      <c r="AI1013" s="370">
        <v>4.4858393999999997</v>
      </c>
      <c r="AJ1013" s="370"/>
      <c r="AK1013" s="312">
        <f>_xll.SRS1Splines.Functions25.Linear_Interp(V_NK2!$R$10:$R$21,V_NK2!$T$10:$T$21,AR1013)</f>
        <v>66.157714285740994</v>
      </c>
      <c r="AL1013" s="312">
        <f>(AK1013/V_NK2!$T$18)*100</f>
        <v>92.657863145295508</v>
      </c>
      <c r="AM1013" s="308">
        <f>AK1013-V_NK2!$T$11</f>
        <v>25.337714285713197</v>
      </c>
      <c r="AN1013" s="308">
        <f>IFERROR((AK1013 - V_NK2!$X$12) / (V_NK2!$X$11- V_NK2!$X$12) * 100, 0)</f>
        <v>82.857142857143359</v>
      </c>
      <c r="AO1013" s="308">
        <v>427</v>
      </c>
      <c r="AP1013" s="308">
        <v>420</v>
      </c>
      <c r="AQ1013" s="308">
        <v>426.32</v>
      </c>
      <c r="AR1013" s="371">
        <v>425.8</v>
      </c>
      <c r="AS1013" s="312">
        <v>0.86</v>
      </c>
      <c r="AT1013" s="372">
        <v>1.04</v>
      </c>
      <c r="AU1013" s="369"/>
      <c r="AV1013" s="312"/>
      <c r="AW1013" s="370">
        <v>10.933089239999999</v>
      </c>
      <c r="AX1013" s="370">
        <v>10.421515149999999</v>
      </c>
      <c r="AY1013" s="370"/>
      <c r="AZ1013" s="312">
        <f>_xll.SRS1Splines.Functions25.Linear_Interp(V_NNG3A!$H$4:$H$12,V_NNG3A!$I$4:$I$12,BF1013)</f>
        <v>12.9978499999999</v>
      </c>
      <c r="BA1013" s="312">
        <f>(AZ1013/V_NNG3A!$I$8)*100</f>
        <v>93.847292418771843</v>
      </c>
      <c r="BB1013" s="308">
        <f>_xll.SRS1Splines.Functions25.Linear_Interp(V_NNG3A!$H$4:$H$12,V_NNG3A!$J$4:$J$12,BF1013)</f>
        <v>2.0102637931034502</v>
      </c>
      <c r="BC1013" s="308">
        <f>IFERROR((AZ1013-V_NNG3A!$J$20) / (V_NNG3A!$J$19-V_NNG3A!$J$20) * 100, 0)</f>
        <v>70.229671123958028</v>
      </c>
      <c r="BD1013" s="308">
        <v>1050</v>
      </c>
      <c r="BE1013" s="308">
        <v>1047</v>
      </c>
      <c r="BF1013" s="374">
        <v>1049.31</v>
      </c>
      <c r="BG1013" s="312">
        <v>0.26400000000000001</v>
      </c>
      <c r="BH1013" s="372">
        <v>0.31295000000000001</v>
      </c>
      <c r="BI1013" s="369"/>
      <c r="BJ1013" s="312"/>
      <c r="BK1013" s="370">
        <v>3.1369349359886201</v>
      </c>
      <c r="BL1013" s="370">
        <v>2.1311549359886199</v>
      </c>
      <c r="BM1013" s="370">
        <f t="shared" si="12"/>
        <v>1.0057800000000001</v>
      </c>
      <c r="BN1013" s="312">
        <f>_xll.SRS1Splines.Functions25.Linear_Interp(V_XNN1!$K$3:$K$8,V_XNN1!$L$3:$L$8,BT1013)</f>
        <v>0.2212266</v>
      </c>
      <c r="BO1013" s="312">
        <f>(BN1013/V_XNN1!$L$7)*100</f>
        <v>105.346</v>
      </c>
      <c r="BP1013" s="312">
        <f>_xll.SRS1Splines.Functions25.Linear_Interp(V_XNN1!$K$3:$K$8,V_XNN1!$M$3:$M$8,BT1013)</f>
        <v>6.5226599999999899E-2</v>
      </c>
      <c r="BQ1013" s="308">
        <f>IFERROR((BN1013 - V_XNN1!$M$16) / (V_XNN1!$M$15- V_XNN1!$M$16) * 100, 0)</f>
        <v>107.1699164345404</v>
      </c>
      <c r="BR1013" s="308">
        <v>252</v>
      </c>
      <c r="BS1013" s="308">
        <v>249</v>
      </c>
      <c r="BT1013" s="374">
        <v>252.63</v>
      </c>
      <c r="BU1013" s="312">
        <v>0.33548387096774201</v>
      </c>
      <c r="BV1013" s="372">
        <v>0.346806</v>
      </c>
      <c r="BW1013" s="369"/>
      <c r="BX1013" s="312"/>
      <c r="BY1013" s="370"/>
      <c r="BZ1013" s="370"/>
      <c r="CA1013" s="370"/>
      <c r="CB1013" s="312"/>
      <c r="CC1013" s="312"/>
      <c r="CD1013" s="308"/>
      <c r="CE1013" s="312"/>
      <c r="CF1013" s="312"/>
      <c r="CG1013" s="312"/>
      <c r="CH1013" s="312"/>
      <c r="CI1013" s="384"/>
      <c r="CJ1013" s="312"/>
      <c r="CK1013" s="372"/>
      <c r="CL1013" s="369"/>
      <c r="CM1013" s="312"/>
      <c r="CN1013" s="370"/>
      <c r="CO1013" s="370"/>
      <c r="CP1013" s="370"/>
      <c r="CQ1013" s="312"/>
      <c r="CR1013" s="312"/>
      <c r="CS1013" s="308"/>
      <c r="CT1013" s="312"/>
      <c r="CU1013" s="312"/>
      <c r="CV1013" s="312"/>
      <c r="CW1013" s="312"/>
      <c r="CX1013" s="384"/>
      <c r="CY1013" s="312"/>
      <c r="CZ1013" s="372"/>
    </row>
    <row r="1014" spans="1:104" s="1" customFormat="1" hidden="1">
      <c r="A1014" s="270">
        <v>45573</v>
      </c>
      <c r="B1014" s="380"/>
      <c r="C1014" s="381"/>
      <c r="D1014" s="382"/>
      <c r="E1014" s="382"/>
      <c r="F1014" s="382"/>
      <c r="G1014" s="312"/>
      <c r="H1014" s="308"/>
      <c r="I1014" s="308"/>
      <c r="J1014" s="308"/>
      <c r="K1014" s="308"/>
      <c r="L1014" s="308"/>
      <c r="M1014" s="371"/>
      <c r="N1014" s="371"/>
      <c r="O1014" s="312"/>
      <c r="P1014" s="383"/>
      <c r="Q1014" s="369">
        <v>6.2</v>
      </c>
      <c r="R1014" s="312"/>
      <c r="S1014" s="370">
        <v>3.5444847297725679</v>
      </c>
      <c r="T1014" s="370">
        <v>2.527228</v>
      </c>
      <c r="U1014" s="370"/>
      <c r="V1014" s="312">
        <f>_xll.SRS1Splines.Functions25.Linear_Interp(V_NK3!$P$8:$P$32,V_NK3!$R$8:$R$32,AC1014)</f>
        <v>232.83746096000101</v>
      </c>
      <c r="W1014" s="312">
        <f>(V1014/V_NK3!$R$28)*100</f>
        <v>42.947282138008994</v>
      </c>
      <c r="X1014" s="308">
        <f>V1014-V_NK3!$R$8</f>
        <v>176.25880896000101</v>
      </c>
      <c r="Y1014" s="308">
        <f>IFERROR((V1014 - V_NK3!$V$10) / (V_NK3!$V$9- V_NK3!$V$10) * 100, 0)</f>
        <v>36.29947454209394</v>
      </c>
      <c r="Z1014" s="308">
        <v>541.79999999999995</v>
      </c>
      <c r="AA1014" s="308">
        <v>521</v>
      </c>
      <c r="AB1014" s="312">
        <v>530.22</v>
      </c>
      <c r="AC1014" s="371">
        <v>531.22</v>
      </c>
      <c r="AD1014" s="308">
        <v>0.7</v>
      </c>
      <c r="AE1014" s="372">
        <v>0.57437000000000005</v>
      </c>
      <c r="AF1014" s="373">
        <v>1</v>
      </c>
      <c r="AG1014" s="312"/>
      <c r="AH1014" s="370">
        <v>3.517737971428776</v>
      </c>
      <c r="AI1014" s="370">
        <v>4.1636322000000003</v>
      </c>
      <c r="AJ1014" s="370"/>
      <c r="AK1014" s="312">
        <f>_xll.SRS1Splines.Functions25.Linear_Interp(V_NK2!$R$10:$R$21,V_NK2!$T$10:$T$21,AR1014)</f>
        <v>65.764542857169801</v>
      </c>
      <c r="AL1014" s="312">
        <f>(AK1014/V_NK2!$T$18)*100</f>
        <v>92.10720288119019</v>
      </c>
      <c r="AM1014" s="308">
        <f>AK1014-V_NK2!$T$11</f>
        <v>24.944542857142004</v>
      </c>
      <c r="AN1014" s="308">
        <f>IFERROR((AK1014 - V_NK2!$X$12) / (V_NK2!$X$11- V_NK2!$X$12) * 100, 0)</f>
        <v>81.571428571429777</v>
      </c>
      <c r="AO1014" s="308">
        <v>427</v>
      </c>
      <c r="AP1014" s="308">
        <v>420</v>
      </c>
      <c r="AQ1014" s="308">
        <v>426.33</v>
      </c>
      <c r="AR1014" s="371">
        <v>425.71</v>
      </c>
      <c r="AS1014" s="312">
        <v>0.86</v>
      </c>
      <c r="AT1014" s="372">
        <v>0.96</v>
      </c>
      <c r="AU1014" s="369"/>
      <c r="AV1014" s="312"/>
      <c r="AW1014" s="370">
        <v>10.79241586</v>
      </c>
      <c r="AX1014" s="370">
        <v>10.49170455</v>
      </c>
      <c r="AY1014" s="370"/>
      <c r="AZ1014" s="312">
        <f>_xll.SRS1Splines.Functions25.Linear_Interp(V_NNG3A!$H$4:$H$12,V_NNG3A!$I$4:$I$12,BF1014)</f>
        <v>13.121350000000101</v>
      </c>
      <c r="BA1014" s="312">
        <f>(AZ1014/V_NNG3A!$I$8)*100</f>
        <v>94.738989169675818</v>
      </c>
      <c r="BB1014" s="308">
        <f>_xll.SRS1Splines.Functions25.Linear_Interp(V_NNG3A!$H$4:$H$12,V_NNG3A!$J$4:$J$12,BF1014)</f>
        <v>2.13376379310361</v>
      </c>
      <c r="BC1014" s="308">
        <f>IFERROR((AZ1014-V_NNG3A!$J$20) / (V_NNG3A!$J$19-V_NNG3A!$J$20) * 100, 0)</f>
        <v>74.544211540782214</v>
      </c>
      <c r="BD1014" s="308">
        <v>1050</v>
      </c>
      <c r="BE1014" s="308">
        <v>1047</v>
      </c>
      <c r="BF1014" s="374">
        <v>1049.4100000000001</v>
      </c>
      <c r="BG1014" s="312">
        <v>0.26400000000000001</v>
      </c>
      <c r="BH1014" s="372">
        <v>0.31296000000000002</v>
      </c>
      <c r="BI1014" s="369"/>
      <c r="BJ1014" s="312"/>
      <c r="BK1014" s="370">
        <v>2.7488889758179202</v>
      </c>
      <c r="BL1014" s="370">
        <v>2.1218389758179201</v>
      </c>
      <c r="BM1014" s="370">
        <f t="shared" si="12"/>
        <v>0.62705000000000011</v>
      </c>
      <c r="BN1014" s="312">
        <f>_xll.SRS1Splines.Functions25.Linear_Interp(V_XNN1!$K$3:$K$8,V_XNN1!$L$3:$L$8,BT1014)</f>
        <v>0.22104840000000001</v>
      </c>
      <c r="BO1014" s="312">
        <f>(BN1014/V_XNN1!$L$7)*100</f>
        <v>105.26114285714286</v>
      </c>
      <c r="BP1014" s="312">
        <f>_xll.SRS1Splines.Functions25.Linear_Interp(V_XNN1!$K$3:$K$8,V_XNN1!$M$3:$M$8,BT1014)</f>
        <v>6.5048400000000103E-2</v>
      </c>
      <c r="BQ1014" s="308">
        <f>IFERROR((BN1014 - V_XNN1!$M$16) / (V_XNN1!$M$15- V_XNN1!$M$16) * 100, 0)</f>
        <v>106.61838440111424</v>
      </c>
      <c r="BR1014" s="308">
        <v>252</v>
      </c>
      <c r="BS1014" s="308">
        <v>249</v>
      </c>
      <c r="BT1014" s="374">
        <v>252.62</v>
      </c>
      <c r="BU1014" s="312">
        <v>0.33548387096774201</v>
      </c>
      <c r="BV1014" s="372">
        <v>0.34529000000000004</v>
      </c>
      <c r="BW1014" s="369"/>
      <c r="BX1014" s="312"/>
      <c r="BY1014" s="370"/>
      <c r="BZ1014" s="370"/>
      <c r="CA1014" s="370"/>
      <c r="CB1014" s="312"/>
      <c r="CC1014" s="312"/>
      <c r="CD1014" s="308"/>
      <c r="CE1014" s="312"/>
      <c r="CF1014" s="312"/>
      <c r="CG1014" s="312"/>
      <c r="CH1014" s="312"/>
      <c r="CI1014" s="384"/>
      <c r="CJ1014" s="312"/>
      <c r="CK1014" s="372"/>
      <c r="CL1014" s="369"/>
      <c r="CM1014" s="312"/>
      <c r="CN1014" s="370"/>
      <c r="CO1014" s="370"/>
      <c r="CP1014" s="370"/>
      <c r="CQ1014" s="312"/>
      <c r="CR1014" s="312"/>
      <c r="CS1014" s="308"/>
      <c r="CT1014" s="312"/>
      <c r="CU1014" s="312"/>
      <c r="CV1014" s="312"/>
      <c r="CW1014" s="312"/>
      <c r="CX1014" s="384"/>
      <c r="CY1014" s="312"/>
      <c r="CZ1014" s="372"/>
    </row>
    <row r="1015" spans="1:104" s="1" customFormat="1" hidden="1">
      <c r="A1015" s="270">
        <v>45574</v>
      </c>
      <c r="B1015" s="380"/>
      <c r="C1015" s="381"/>
      <c r="D1015" s="382"/>
      <c r="E1015" s="382"/>
      <c r="F1015" s="382"/>
      <c r="G1015" s="312"/>
      <c r="H1015" s="308"/>
      <c r="I1015" s="308"/>
      <c r="J1015" s="308"/>
      <c r="K1015" s="308"/>
      <c r="L1015" s="308"/>
      <c r="M1015" s="371"/>
      <c r="N1015" s="371"/>
      <c r="O1015" s="312"/>
      <c r="P1015" s="383"/>
      <c r="Q1015" s="369">
        <v>0.8</v>
      </c>
      <c r="R1015" s="312"/>
      <c r="S1015" s="370">
        <v>3.859216729768753</v>
      </c>
      <c r="T1015" s="370">
        <v>2.8419599999999998</v>
      </c>
      <c r="U1015" s="370"/>
      <c r="V1015" s="312">
        <f>_xll.SRS1Splines.Functions25.Linear_Interp(V_NK3!$P$8:$P$32,V_NK3!$R$8:$R$32,AC1015)</f>
        <v>233.85471767999999</v>
      </c>
      <c r="W1015" s="312">
        <f>(V1015/V_NK3!$R$28)*100</f>
        <v>43.134916942049777</v>
      </c>
      <c r="X1015" s="308">
        <f>V1015-V_NK3!$R$8</f>
        <v>177.27606567999999</v>
      </c>
      <c r="Y1015" s="308">
        <f>IFERROR((V1015 - V_NK3!$V$10) / (V_NK3!$V$9- V_NK3!$V$10) * 100, 0)</f>
        <v>36.508972635427575</v>
      </c>
      <c r="Z1015" s="308">
        <v>541.79999999999995</v>
      </c>
      <c r="AA1015" s="308">
        <v>521</v>
      </c>
      <c r="AB1015" s="312">
        <v>530.16999999999996</v>
      </c>
      <c r="AC1015" s="371">
        <v>531.26</v>
      </c>
      <c r="AD1015" s="308">
        <v>0.7</v>
      </c>
      <c r="AE1015" s="372">
        <v>0.64590000000000003</v>
      </c>
      <c r="AF1015" s="373">
        <v>6.2</v>
      </c>
      <c r="AG1015" s="312"/>
      <c r="AH1015" s="370">
        <v>3.9443142857139111</v>
      </c>
      <c r="AI1015" s="370">
        <v>3.966396</v>
      </c>
      <c r="AJ1015" s="370"/>
      <c r="AK1015" s="312">
        <f>_xll.SRS1Splines.Functions25.Linear_Interp(V_NK2!$R$10:$R$21,V_NK2!$T$10:$T$21,AR1015)</f>
        <v>66.026657142883806</v>
      </c>
      <c r="AL1015" s="312">
        <f>(AK1015/V_NK2!$T$18)*100</f>
        <v>92.474309723926893</v>
      </c>
      <c r="AM1015" s="308">
        <f>AK1015-V_NK2!$T$11</f>
        <v>25.20665714285601</v>
      </c>
      <c r="AN1015" s="308">
        <f>IFERROR((AK1015 - V_NK2!$X$12) / (V_NK2!$X$11- V_NK2!$X$12) * 100, 0)</f>
        <v>82.428571428571772</v>
      </c>
      <c r="AO1015" s="308">
        <v>427</v>
      </c>
      <c r="AP1015" s="308">
        <v>420</v>
      </c>
      <c r="AQ1015" s="308">
        <v>426.3</v>
      </c>
      <c r="AR1015" s="371">
        <v>425.77</v>
      </c>
      <c r="AS1015" s="312">
        <v>0.86</v>
      </c>
      <c r="AT1015" s="372">
        <v>0.92</v>
      </c>
      <c r="AU1015" s="369"/>
      <c r="AV1015" s="312"/>
      <c r="AW1015" s="370">
        <v>10.54446123</v>
      </c>
      <c r="AX1015" s="370">
        <v>10.42409091</v>
      </c>
      <c r="AY1015" s="370"/>
      <c r="AZ1015" s="312">
        <f>_xll.SRS1Splines.Functions25.Linear_Interp(V_NNG3A!$H$4:$H$12,V_NNG3A!$I$4:$I$12,BF1015)</f>
        <v>13.170750000000099</v>
      </c>
      <c r="BA1015" s="312">
        <f>(AZ1015/V_NNG3A!$I$8)*100</f>
        <v>95.09566787003682</v>
      </c>
      <c r="BB1015" s="308">
        <f>_xll.SRS1Splines.Functions25.Linear_Interp(V_NNG3A!$H$4:$H$12,V_NNG3A!$J$4:$J$12,BF1015)</f>
        <v>2.1831637931035699</v>
      </c>
      <c r="BC1015" s="308">
        <f>IFERROR((AZ1015-V_NNG3A!$J$20) / (V_NNG3A!$J$19-V_NNG3A!$J$20) * 100, 0)</f>
        <v>76.27002770750903</v>
      </c>
      <c r="BD1015" s="308">
        <v>1050</v>
      </c>
      <c r="BE1015" s="308">
        <v>1047</v>
      </c>
      <c r="BF1015" s="374">
        <v>1049.45</v>
      </c>
      <c r="BG1015" s="312">
        <v>0.26400000000000001</v>
      </c>
      <c r="BH1015" s="372">
        <v>0.31141000000000002</v>
      </c>
      <c r="BI1015" s="369"/>
      <c r="BJ1015" s="312"/>
      <c r="BK1015" s="370">
        <v>2.6903134395448101</v>
      </c>
      <c r="BL1015" s="370">
        <v>2.1207574395448101</v>
      </c>
      <c r="BM1015" s="370">
        <f t="shared" si="12"/>
        <v>0.56955599999999995</v>
      </c>
      <c r="BN1015" s="312">
        <f>_xll.SRS1Splines.Functions25.Linear_Interp(V_XNN1!$K$3:$K$8,V_XNN1!$L$3:$L$8,BT1015)</f>
        <v>0.22051380000000001</v>
      </c>
      <c r="BO1015" s="312">
        <f>(BN1015/V_XNN1!$L$7)*100</f>
        <v>105.00657142857143</v>
      </c>
      <c r="BP1015" s="312">
        <f>_xll.SRS1Splines.Functions25.Linear_Interp(V_XNN1!$K$3:$K$8,V_XNN1!$M$3:$M$8,BT1015)</f>
        <v>6.4513800000000093E-2</v>
      </c>
      <c r="BQ1015" s="308">
        <f>IFERROR((BN1015 - V_XNN1!$M$16) / (V_XNN1!$M$15- V_XNN1!$M$16) * 100, 0)</f>
        <v>104.9637883008357</v>
      </c>
      <c r="BR1015" s="308">
        <v>252</v>
      </c>
      <c r="BS1015" s="308">
        <v>249</v>
      </c>
      <c r="BT1015" s="374">
        <v>252.59</v>
      </c>
      <c r="BU1015" s="312">
        <v>0.33548387096774201</v>
      </c>
      <c r="BV1015" s="372">
        <v>0.34511399999999998</v>
      </c>
      <c r="BW1015" s="369"/>
      <c r="BX1015" s="312"/>
      <c r="BY1015" s="370"/>
      <c r="BZ1015" s="370"/>
      <c r="CA1015" s="370"/>
      <c r="CB1015" s="312"/>
      <c r="CC1015" s="312"/>
      <c r="CD1015" s="308"/>
      <c r="CE1015" s="312"/>
      <c r="CF1015" s="312"/>
      <c r="CG1015" s="312"/>
      <c r="CH1015" s="312"/>
      <c r="CI1015" s="384"/>
      <c r="CJ1015" s="312"/>
      <c r="CK1015" s="372"/>
      <c r="CL1015" s="369"/>
      <c r="CM1015" s="312"/>
      <c r="CN1015" s="370"/>
      <c r="CO1015" s="370"/>
      <c r="CP1015" s="370"/>
      <c r="CQ1015" s="312"/>
      <c r="CR1015" s="312"/>
      <c r="CS1015" s="308"/>
      <c r="CT1015" s="312"/>
      <c r="CU1015" s="312"/>
      <c r="CV1015" s="312"/>
      <c r="CW1015" s="312"/>
      <c r="CX1015" s="384"/>
      <c r="CY1015" s="312"/>
      <c r="CZ1015" s="372"/>
    </row>
    <row r="1016" spans="1:104" s="1" customFormat="1" hidden="1">
      <c r="A1016" s="270">
        <v>45575</v>
      </c>
      <c r="B1016" s="380"/>
      <c r="C1016" s="381"/>
      <c r="D1016" s="382"/>
      <c r="E1016" s="382"/>
      <c r="F1016" s="382"/>
      <c r="G1016" s="312"/>
      <c r="H1016" s="308"/>
      <c r="I1016" s="308"/>
      <c r="J1016" s="308"/>
      <c r="K1016" s="308"/>
      <c r="L1016" s="308"/>
      <c r="M1016" s="371"/>
      <c r="N1016" s="371"/>
      <c r="O1016" s="312"/>
      <c r="P1016" s="383"/>
      <c r="Q1016" s="369">
        <v>0</v>
      </c>
      <c r="R1016" s="312"/>
      <c r="S1016" s="370">
        <v>3.4497701824417115</v>
      </c>
      <c r="T1016" s="370">
        <v>3.1954560000000001</v>
      </c>
      <c r="U1016" s="370"/>
      <c r="V1016" s="312">
        <f>_xll.SRS1Splines.Functions25.Linear_Interp(V_NK3!$P$8:$P$32,V_NK3!$R$8:$R$32,AC1016)</f>
        <v>234.10903185999999</v>
      </c>
      <c r="W1016" s="312">
        <f>(V1016/V_NK3!$R$28)*100</f>
        <v>43.181825643060016</v>
      </c>
      <c r="X1016" s="308">
        <f>V1016-V_NK3!$R$8</f>
        <v>177.53037985999998</v>
      </c>
      <c r="Y1016" s="308">
        <f>IFERROR((V1016 - V_NK3!$V$10) / (V_NK3!$V$9- V_NK3!$V$10) * 100, 0)</f>
        <v>36.561347158761031</v>
      </c>
      <c r="Z1016" s="308">
        <v>541.79999999999995</v>
      </c>
      <c r="AA1016" s="308">
        <v>521</v>
      </c>
      <c r="AB1016" s="312">
        <v>530.12</v>
      </c>
      <c r="AC1016" s="371">
        <v>531.27</v>
      </c>
      <c r="AD1016" s="308">
        <v>0.70499999999999996</v>
      </c>
      <c r="AE1016" s="372">
        <v>0.72624</v>
      </c>
      <c r="AF1016" s="373">
        <v>0</v>
      </c>
      <c r="AG1016" s="312"/>
      <c r="AH1016" s="370">
        <v>3.8272671142856116</v>
      </c>
      <c r="AI1016" s="370">
        <v>4.1031269999999997</v>
      </c>
      <c r="AJ1016" s="370"/>
      <c r="AK1016" s="312">
        <f>_xll.SRS1Splines.Functions25.Linear_Interp(V_NK2!$R$10:$R$21,V_NK2!$T$10:$T$21,AR1016)</f>
        <v>66.070342857169507</v>
      </c>
      <c r="AL1016" s="312">
        <f>(AK1016/V_NK2!$T$18)*100</f>
        <v>92.535494197716389</v>
      </c>
      <c r="AM1016" s="308">
        <f>AK1016-V_NK2!$T$11</f>
        <v>25.25034285714171</v>
      </c>
      <c r="AN1016" s="308">
        <f>IFERROR((AK1016 - V_NK2!$X$12) / (V_NK2!$X$11- V_NK2!$X$12) * 100, 0)</f>
        <v>82.571428571428868</v>
      </c>
      <c r="AO1016" s="308">
        <v>427</v>
      </c>
      <c r="AP1016" s="308">
        <v>420</v>
      </c>
      <c r="AQ1016" s="308">
        <v>426.28</v>
      </c>
      <c r="AR1016" s="371">
        <v>425.78</v>
      </c>
      <c r="AS1016" s="312">
        <v>0.86</v>
      </c>
      <c r="AT1016" s="372">
        <v>0.95</v>
      </c>
      <c r="AU1016" s="369"/>
      <c r="AV1016" s="312"/>
      <c r="AW1016" s="370">
        <v>10.42409086</v>
      </c>
      <c r="AX1016" s="370">
        <v>10.42409091</v>
      </c>
      <c r="AY1016" s="370"/>
      <c r="AZ1016" s="312">
        <f>_xll.SRS1Splines.Functions25.Linear_Interp(V_NNG3A!$H$4:$H$12,V_NNG3A!$I$4:$I$12,BF1016)</f>
        <v>13.121350000000101</v>
      </c>
      <c r="BA1016" s="312">
        <f>(AZ1016/V_NNG3A!$I$8)*100</f>
        <v>94.738989169675818</v>
      </c>
      <c r="BB1016" s="308">
        <f>_xll.SRS1Splines.Functions25.Linear_Interp(V_NNG3A!$H$4:$H$12,V_NNG3A!$J$4:$J$12,BF1016)</f>
        <v>2.13376379310361</v>
      </c>
      <c r="BC1016" s="308">
        <f>IFERROR((AZ1016-V_NNG3A!$J$20) / (V_NNG3A!$J$19-V_NNG3A!$J$20) * 100, 0)</f>
        <v>74.544211540782214</v>
      </c>
      <c r="BD1016" s="308">
        <v>1050</v>
      </c>
      <c r="BE1016" s="308">
        <v>1047</v>
      </c>
      <c r="BF1016" s="374">
        <v>1049.4100000000001</v>
      </c>
      <c r="BG1016" s="312">
        <v>0.26400000000000001</v>
      </c>
      <c r="BH1016" s="372">
        <v>0.31097999999999998</v>
      </c>
      <c r="BI1016" s="369"/>
      <c r="BJ1016" s="312"/>
      <c r="BK1016" s="370">
        <v>2.47962121479374</v>
      </c>
      <c r="BL1016" s="370">
        <v>2.1177832147937399</v>
      </c>
      <c r="BM1016" s="370">
        <f t="shared" si="12"/>
        <v>0.3618380000000001</v>
      </c>
      <c r="BN1016" s="312">
        <f>_xll.SRS1Splines.Functions25.Linear_Interp(V_XNN1!$K$3:$K$8,V_XNN1!$L$3:$L$8,BT1016)</f>
        <v>0.21997920000000001</v>
      </c>
      <c r="BO1016" s="312">
        <f>(BN1016/V_XNN1!$L$7)*100</f>
        <v>104.752</v>
      </c>
      <c r="BP1016" s="312">
        <f>_xll.SRS1Splines.Functions25.Linear_Interp(V_XNN1!$K$3:$K$8,V_XNN1!$M$3:$M$8,BT1016)</f>
        <v>6.39792E-2</v>
      </c>
      <c r="BQ1016" s="308">
        <f>IFERROR((BN1016 - V_XNN1!$M$16) / (V_XNN1!$M$15- V_XNN1!$M$16) * 100, 0)</f>
        <v>103.30919220055716</v>
      </c>
      <c r="BR1016" s="308">
        <v>252</v>
      </c>
      <c r="BS1016" s="308">
        <v>249</v>
      </c>
      <c r="BT1016" s="374">
        <v>252.56</v>
      </c>
      <c r="BU1016" s="312">
        <v>0.33548387096774201</v>
      </c>
      <c r="BV1016" s="372">
        <v>0.34462999999999999</v>
      </c>
      <c r="BW1016" s="369"/>
      <c r="BX1016" s="312"/>
      <c r="BY1016" s="370"/>
      <c r="BZ1016" s="370"/>
      <c r="CA1016" s="370"/>
      <c r="CB1016" s="312"/>
      <c r="CC1016" s="312"/>
      <c r="CD1016" s="308"/>
      <c r="CE1016" s="312"/>
      <c r="CF1016" s="312"/>
      <c r="CG1016" s="312"/>
      <c r="CH1016" s="312"/>
      <c r="CI1016" s="384"/>
      <c r="CJ1016" s="312"/>
      <c r="CK1016" s="372"/>
      <c r="CL1016" s="369"/>
      <c r="CM1016" s="312"/>
      <c r="CN1016" s="370"/>
      <c r="CO1016" s="370"/>
      <c r="CP1016" s="370"/>
      <c r="CQ1016" s="312"/>
      <c r="CR1016" s="312"/>
      <c r="CS1016" s="308"/>
      <c r="CT1016" s="312"/>
      <c r="CU1016" s="312"/>
      <c r="CV1016" s="312"/>
      <c r="CW1016" s="312"/>
      <c r="CX1016" s="384"/>
      <c r="CY1016" s="312"/>
      <c r="CZ1016" s="372"/>
    </row>
    <row r="1017" spans="1:104" s="1" customFormat="1" hidden="1">
      <c r="A1017" s="270">
        <v>45576</v>
      </c>
      <c r="B1017" s="380"/>
      <c r="C1017" s="381"/>
      <c r="D1017" s="382"/>
      <c r="E1017" s="382"/>
      <c r="F1017" s="382"/>
      <c r="G1017" s="312"/>
      <c r="H1017" s="308"/>
      <c r="I1017" s="308"/>
      <c r="J1017" s="308"/>
      <c r="K1017" s="308"/>
      <c r="L1017" s="308"/>
      <c r="M1017" s="371"/>
      <c r="N1017" s="371"/>
      <c r="O1017" s="312"/>
      <c r="P1017" s="383"/>
      <c r="Q1017" s="369">
        <v>0</v>
      </c>
      <c r="R1017" s="312"/>
      <c r="S1017" s="370">
        <v>2.5424370877895366</v>
      </c>
      <c r="T1017" s="370">
        <v>3.8140080000000007</v>
      </c>
      <c r="U1017" s="370"/>
      <c r="V1017" s="312">
        <f>_xll.SRS1Splines.Functions25.Linear_Interp(V_NK3!$P$8:$P$32,V_NK3!$R$8:$R$32,AC1017)</f>
        <v>232.83746096000101</v>
      </c>
      <c r="W1017" s="312">
        <f>(V1017/V_NK3!$R$28)*100</f>
        <v>42.947282138008994</v>
      </c>
      <c r="X1017" s="308">
        <f>V1017-V_NK3!$R$8</f>
        <v>176.25880896000101</v>
      </c>
      <c r="Y1017" s="308">
        <f>IFERROR((V1017 - V_NK3!$V$10) / (V_NK3!$V$9- V_NK3!$V$10) * 100, 0)</f>
        <v>36.29947454209394</v>
      </c>
      <c r="Z1017" s="308">
        <v>541.79999999999995</v>
      </c>
      <c r="AA1017" s="308">
        <v>521</v>
      </c>
      <c r="AB1017" s="312">
        <v>530.05999999999995</v>
      </c>
      <c r="AC1017" s="371">
        <v>531.22</v>
      </c>
      <c r="AD1017" s="308">
        <v>0.70499999999999996</v>
      </c>
      <c r="AE1017" s="372">
        <v>0.86682000000000003</v>
      </c>
      <c r="AF1017" s="373">
        <v>0</v>
      </c>
      <c r="AG1017" s="312"/>
      <c r="AH1017" s="370">
        <v>4.5368543428565982</v>
      </c>
      <c r="AI1017" s="370">
        <v>4.1755979999999999</v>
      </c>
      <c r="AJ1017" s="370"/>
      <c r="AK1017" s="312">
        <f>_xll.SRS1Splines.Functions25.Linear_Interp(V_NK2!$R$10:$R$21,V_NK2!$T$10:$T$21,AR1017)</f>
        <v>66.813000000025994</v>
      </c>
      <c r="AL1017" s="312">
        <f>(AK1017/V_NK2!$T$18)*100</f>
        <v>93.575630252137245</v>
      </c>
      <c r="AM1017" s="308">
        <f>AK1017-V_NK2!$T$11</f>
        <v>25.992999999998197</v>
      </c>
      <c r="AN1017" s="308">
        <f>IFERROR((AK1017 - V_NK2!$X$12) / (V_NK2!$X$11- V_NK2!$X$12) * 100, 0)</f>
        <v>84.99999999999828</v>
      </c>
      <c r="AO1017" s="308">
        <v>427</v>
      </c>
      <c r="AP1017" s="308">
        <v>420</v>
      </c>
      <c r="AQ1017" s="308">
        <v>426.23</v>
      </c>
      <c r="AR1017" s="371">
        <v>425.95</v>
      </c>
      <c r="AS1017" s="312">
        <v>0.86</v>
      </c>
      <c r="AT1017" s="372">
        <v>0.97</v>
      </c>
      <c r="AU1017" s="369"/>
      <c r="AV1017" s="312"/>
      <c r="AW1017" s="370">
        <v>9.8404734999999999</v>
      </c>
      <c r="AX1017" s="370">
        <v>9.2988068199999994</v>
      </c>
      <c r="AY1017" s="370"/>
      <c r="AZ1017" s="312">
        <f>_xll.SRS1Splines.Functions25.Linear_Interp(V_NNG3A!$H$4:$H$12,V_NNG3A!$I$4:$I$12,BF1017)</f>
        <v>13.343649999999901</v>
      </c>
      <c r="BA1017" s="312">
        <f>(AZ1017/V_NNG3A!$I$8)*100</f>
        <v>96.344043321298926</v>
      </c>
      <c r="BB1017" s="308">
        <f>_xll.SRS1Splines.Functions25.Linear_Interp(V_NNG3A!$H$4:$H$12,V_NNG3A!$J$4:$J$12,BF1017)</f>
        <v>2.3560637931034099</v>
      </c>
      <c r="BC1017" s="308">
        <f>IFERROR((AZ1017-V_NNG3A!$J$20) / (V_NNG3A!$J$19-V_NNG3A!$J$20) * 100, 0)</f>
        <v>82.310384291046134</v>
      </c>
      <c r="BD1017" s="308">
        <v>1050</v>
      </c>
      <c r="BE1017" s="308">
        <v>1047</v>
      </c>
      <c r="BF1017" s="374">
        <v>1049.5899999999999</v>
      </c>
      <c r="BG1017" s="312">
        <v>0.26400000000000001</v>
      </c>
      <c r="BH1017" s="372">
        <v>0.27772999999999998</v>
      </c>
      <c r="BI1017" s="369"/>
      <c r="BJ1017" s="312"/>
      <c r="BK1017" s="370">
        <v>2.3150091607396899</v>
      </c>
      <c r="BL1017" s="370">
        <v>2.12548916073969</v>
      </c>
      <c r="BM1017" s="370">
        <f t="shared" si="12"/>
        <v>0.18951999999999991</v>
      </c>
      <c r="BN1017" s="312">
        <f>_xll.SRS1Splines.Functions25.Linear_Interp(V_XNN1!$K$3:$K$8,V_XNN1!$L$3:$L$8,BT1017)</f>
        <v>0.219801</v>
      </c>
      <c r="BO1017" s="312">
        <f>(BN1017/V_XNN1!$L$7)*100</f>
        <v>104.66714285714286</v>
      </c>
      <c r="BP1017" s="312">
        <f>_xll.SRS1Splines.Functions25.Linear_Interp(V_XNN1!$K$3:$K$8,V_XNN1!$M$3:$M$8,BT1017)</f>
        <v>6.3801000000000205E-2</v>
      </c>
      <c r="BQ1017" s="308">
        <f>IFERROR((BN1017 - V_XNN1!$M$16) / (V_XNN1!$M$15- V_XNN1!$M$16) * 100, 0)</f>
        <v>102.75766016713092</v>
      </c>
      <c r="BR1017" s="308">
        <v>252</v>
      </c>
      <c r="BS1017" s="308">
        <v>249</v>
      </c>
      <c r="BT1017" s="374">
        <v>252.55</v>
      </c>
      <c r="BU1017" s="312">
        <v>0.33548387096774201</v>
      </c>
      <c r="BV1017" s="372">
        <v>0.34588400000000002</v>
      </c>
      <c r="BW1017" s="369"/>
      <c r="BX1017" s="312"/>
      <c r="BY1017" s="370"/>
      <c r="BZ1017" s="370"/>
      <c r="CA1017" s="370"/>
      <c r="CB1017" s="312"/>
      <c r="CC1017" s="312"/>
      <c r="CD1017" s="308"/>
      <c r="CE1017" s="312"/>
      <c r="CF1017" s="312"/>
      <c r="CG1017" s="312"/>
      <c r="CH1017" s="312"/>
      <c r="CI1017" s="384"/>
      <c r="CJ1017" s="312"/>
      <c r="CK1017" s="372"/>
      <c r="CL1017" s="369"/>
      <c r="CM1017" s="312"/>
      <c r="CN1017" s="370"/>
      <c r="CO1017" s="370"/>
      <c r="CP1017" s="370"/>
      <c r="CQ1017" s="312"/>
      <c r="CR1017" s="312"/>
      <c r="CS1017" s="308"/>
      <c r="CT1017" s="312"/>
      <c r="CU1017" s="312"/>
      <c r="CV1017" s="312"/>
      <c r="CW1017" s="312"/>
      <c r="CX1017" s="384"/>
      <c r="CY1017" s="312"/>
      <c r="CZ1017" s="372"/>
    </row>
    <row r="1018" spans="1:104" s="1" customFormat="1" hidden="1">
      <c r="A1018" s="270">
        <v>45577</v>
      </c>
      <c r="B1018" s="380"/>
      <c r="C1018" s="381"/>
      <c r="D1018" s="382"/>
      <c r="E1018" s="382"/>
      <c r="F1018" s="382"/>
      <c r="G1018" s="312"/>
      <c r="H1018" s="308"/>
      <c r="I1018" s="308"/>
      <c r="J1018" s="308"/>
      <c r="K1018" s="308"/>
      <c r="L1018" s="308"/>
      <c r="M1018" s="371"/>
      <c r="N1018" s="371"/>
      <c r="O1018" s="312"/>
      <c r="P1018" s="383"/>
      <c r="Q1018" s="369">
        <v>2</v>
      </c>
      <c r="R1018" s="312"/>
      <c r="S1018" s="370">
        <v>2.7995498175582885</v>
      </c>
      <c r="T1018" s="370">
        <v>3.0538639999999999</v>
      </c>
      <c r="U1018" s="370"/>
      <c r="V1018" s="312">
        <f>_xll.SRS1Splines.Functions25.Linear_Interp(V_NK3!$P$8:$P$32,V_NK3!$R$8:$R$32,AC1018)</f>
        <v>232.58314678000099</v>
      </c>
      <c r="W1018" s="312">
        <f>(V1018/V_NK3!$R$28)*100</f>
        <v>42.900373436998748</v>
      </c>
      <c r="X1018" s="308">
        <f>V1018-V_NK3!$R$8</f>
        <v>176.00449478000098</v>
      </c>
      <c r="Y1018" s="308">
        <f>IFERROR((V1018 - V_NK3!$V$10) / (V_NK3!$V$9- V_NK3!$V$10) * 100, 0)</f>
        <v>36.247100018760477</v>
      </c>
      <c r="Z1018" s="308">
        <v>541.79999999999995</v>
      </c>
      <c r="AA1018" s="308">
        <v>521</v>
      </c>
      <c r="AB1018" s="312">
        <v>530.05999999999995</v>
      </c>
      <c r="AC1018" s="371">
        <v>531.21</v>
      </c>
      <c r="AD1018" s="308">
        <v>0.7</v>
      </c>
      <c r="AE1018" s="372">
        <v>0.6940599999999999</v>
      </c>
      <c r="AF1018" s="373">
        <v>4.2</v>
      </c>
      <c r="AG1018" s="312"/>
      <c r="AH1018" s="370">
        <v>3.5427166000000008</v>
      </c>
      <c r="AI1018" s="370">
        <v>3.8481030000000005</v>
      </c>
      <c r="AJ1018" s="370"/>
      <c r="AK1018" s="312">
        <f>_xll.SRS1Splines.Functions25.Linear_Interp(V_NK2!$R$10:$R$21,V_NK2!$T$10:$T$21,AR1018)</f>
        <v>66.813000000025994</v>
      </c>
      <c r="AL1018" s="312">
        <f>(AK1018/V_NK2!$T$18)*100</f>
        <v>93.575630252137245</v>
      </c>
      <c r="AM1018" s="308">
        <f>AK1018-V_NK2!$T$11</f>
        <v>25.992999999998197</v>
      </c>
      <c r="AN1018" s="308">
        <f>IFERROR((AK1018 - V_NK2!$X$12) / (V_NK2!$X$11- V_NK2!$X$12) * 100, 0)</f>
        <v>84.99999999999828</v>
      </c>
      <c r="AO1018" s="308">
        <v>427</v>
      </c>
      <c r="AP1018" s="308">
        <v>420</v>
      </c>
      <c r="AQ1018" s="308">
        <v>425.81</v>
      </c>
      <c r="AR1018" s="371">
        <v>425.95</v>
      </c>
      <c r="AS1018" s="312">
        <v>0.86</v>
      </c>
      <c r="AT1018" s="372">
        <v>0.89</v>
      </c>
      <c r="AU1018" s="369"/>
      <c r="AV1018" s="312"/>
      <c r="AW1018" s="370">
        <v>9.6876178199999998</v>
      </c>
      <c r="AX1018" s="370">
        <v>8.93530303</v>
      </c>
      <c r="AY1018" s="370"/>
      <c r="AZ1018" s="312">
        <f>_xll.SRS1Splines.Functions25.Linear_Interp(V_NNG3A!$H$4:$H$12,V_NNG3A!$I$4:$I$12,BF1018)</f>
        <v>13.652399999999901</v>
      </c>
      <c r="BA1018" s="312">
        <f>(AZ1018/V_NNG3A!$I$8)*100</f>
        <v>98.57328519855524</v>
      </c>
      <c r="BB1018" s="308">
        <f>_xll.SRS1Splines.Functions25.Linear_Interp(V_NNG3A!$H$4:$H$12,V_NNG3A!$J$4:$J$12,BF1018)</f>
        <v>2.6648137931033999</v>
      </c>
      <c r="BC1018" s="308">
        <f>IFERROR((AZ1018-V_NNG3A!$J$20) / (V_NNG3A!$J$19-V_NNG3A!$J$20) * 100, 0)</f>
        <v>93.096735333089072</v>
      </c>
      <c r="BD1018" s="308">
        <v>1050</v>
      </c>
      <c r="BE1018" s="308">
        <v>1047</v>
      </c>
      <c r="BF1018" s="374">
        <v>1049.8399999999999</v>
      </c>
      <c r="BG1018" s="312">
        <v>0.26400000000000001</v>
      </c>
      <c r="BH1018" s="372">
        <v>0.26694000000000001</v>
      </c>
      <c r="BI1018" s="369"/>
      <c r="BJ1018" s="312"/>
      <c r="BK1018" s="370">
        <v>2.2507228890469402</v>
      </c>
      <c r="BL1018" s="370">
        <v>2.1267058890469399</v>
      </c>
      <c r="BM1018" s="370">
        <f t="shared" si="12"/>
        <v>0.12401700000000027</v>
      </c>
      <c r="BN1018" s="312">
        <f>_xll.SRS1Splines.Functions25.Linear_Interp(V_XNN1!$K$3:$K$8,V_XNN1!$L$3:$L$8,BT1018)</f>
        <v>0.2192664</v>
      </c>
      <c r="BO1018" s="312">
        <f>(BN1018/V_XNN1!$L$7)*100</f>
        <v>104.41257142857143</v>
      </c>
      <c r="BP1018" s="312">
        <f>_xll.SRS1Splines.Functions25.Linear_Interp(V_XNN1!$K$3:$K$8,V_XNN1!$M$3:$M$8,BT1018)</f>
        <v>6.3266400000000195E-2</v>
      </c>
      <c r="BQ1018" s="308">
        <f>IFERROR((BN1018 - V_XNN1!$M$16) / (V_XNN1!$M$15- V_XNN1!$M$16) * 100, 0)</f>
        <v>101.10306406685238</v>
      </c>
      <c r="BR1018" s="308">
        <v>252</v>
      </c>
      <c r="BS1018" s="308">
        <v>249</v>
      </c>
      <c r="BT1018" s="374">
        <v>252.52</v>
      </c>
      <c r="BU1018" s="312">
        <v>0.33548387096774201</v>
      </c>
      <c r="BV1018" s="372">
        <v>0.346082</v>
      </c>
      <c r="BW1018" s="369"/>
      <c r="BX1018" s="312"/>
      <c r="BY1018" s="370"/>
      <c r="BZ1018" s="370"/>
      <c r="CA1018" s="370"/>
      <c r="CB1018" s="312"/>
      <c r="CC1018" s="312"/>
      <c r="CD1018" s="308"/>
      <c r="CE1018" s="312"/>
      <c r="CF1018" s="312"/>
      <c r="CG1018" s="312"/>
      <c r="CH1018" s="312"/>
      <c r="CI1018" s="384"/>
      <c r="CJ1018" s="312"/>
      <c r="CK1018" s="372"/>
      <c r="CL1018" s="369"/>
      <c r="CM1018" s="312"/>
      <c r="CN1018" s="370"/>
      <c r="CO1018" s="370"/>
      <c r="CP1018" s="370"/>
      <c r="CQ1018" s="312"/>
      <c r="CR1018" s="312"/>
      <c r="CS1018" s="308"/>
      <c r="CT1018" s="312"/>
      <c r="CU1018" s="312"/>
      <c r="CV1018" s="312"/>
      <c r="CW1018" s="312"/>
      <c r="CX1018" s="384"/>
      <c r="CY1018" s="312"/>
      <c r="CZ1018" s="372"/>
    </row>
    <row r="1019" spans="1:104" s="1" customFormat="1" hidden="1">
      <c r="A1019" s="270">
        <v>45578</v>
      </c>
      <c r="B1019" s="380"/>
      <c r="C1019" s="381"/>
      <c r="D1019" s="382"/>
      <c r="E1019" s="382"/>
      <c r="F1019" s="382"/>
      <c r="G1019" s="312"/>
      <c r="H1019" s="308"/>
      <c r="I1019" s="308"/>
      <c r="J1019" s="308"/>
      <c r="K1019" s="308"/>
      <c r="L1019" s="308"/>
      <c r="M1019" s="371"/>
      <c r="N1019" s="371"/>
      <c r="O1019" s="312"/>
      <c r="P1019" s="383"/>
      <c r="Q1019" s="369">
        <v>0.2</v>
      </c>
      <c r="R1019" s="312"/>
      <c r="S1019" s="370">
        <v>2.450333452669144</v>
      </c>
      <c r="T1019" s="370">
        <v>3.2132760000000005</v>
      </c>
      <c r="U1019" s="370"/>
      <c r="V1019" s="312">
        <f>_xll.SRS1Splines.Functions25.Linear_Interp(V_NK3!$P$8:$P$32,V_NK3!$R$8:$R$32,AC1019)</f>
        <v>231.82020423999899</v>
      </c>
      <c r="W1019" s="312">
        <f>(V1019/V_NK3!$R$28)*100</f>
        <v>42.759647333967656</v>
      </c>
      <c r="X1019" s="308">
        <f>V1019-V_NK3!$R$8</f>
        <v>175.24155223999898</v>
      </c>
      <c r="Y1019" s="308">
        <f>IFERROR((V1019 - V_NK3!$V$10) / (V_NK3!$V$9- V_NK3!$V$10) * 100, 0)</f>
        <v>36.089976448759678</v>
      </c>
      <c r="Z1019" s="308">
        <v>541.79999999999995</v>
      </c>
      <c r="AA1019" s="308">
        <v>521</v>
      </c>
      <c r="AB1019" s="312">
        <v>530.07000000000005</v>
      </c>
      <c r="AC1019" s="371">
        <v>531.17999999999995</v>
      </c>
      <c r="AD1019" s="308">
        <v>0.73099999999999998</v>
      </c>
      <c r="AE1019" s="372">
        <v>0.73028999999999999</v>
      </c>
      <c r="AF1019" s="373">
        <v>0</v>
      </c>
      <c r="AG1019" s="312"/>
      <c r="AH1019" s="370">
        <v>3.6351249342856118</v>
      </c>
      <c r="AI1019" s="370">
        <v>3.3011668199999997</v>
      </c>
      <c r="AJ1019" s="370"/>
      <c r="AK1019" s="312">
        <f>_xll.SRS1Splines.Functions25.Linear_Interp(V_NK2!$R$10:$R$21,V_NK2!$T$10:$T$21,AR1019)</f>
        <v>67.468285714311705</v>
      </c>
      <c r="AL1019" s="312">
        <f>(AK1019/V_NK2!$T$18)*100</f>
        <v>94.493397358979962</v>
      </c>
      <c r="AM1019" s="308">
        <f>AK1019-V_NK2!$T$11</f>
        <v>26.648285714283908</v>
      </c>
      <c r="AN1019" s="308">
        <f>IFERROR((AK1019 - V_NK2!$X$12) / (V_NK2!$X$11- V_NK2!$X$12) * 100, 0)</f>
        <v>87.142857142855519</v>
      </c>
      <c r="AO1019" s="308">
        <v>427</v>
      </c>
      <c r="AP1019" s="308">
        <v>420</v>
      </c>
      <c r="AQ1019" s="308">
        <v>425.42</v>
      </c>
      <c r="AR1019" s="371">
        <v>426.1</v>
      </c>
      <c r="AS1019" s="312">
        <v>0.86</v>
      </c>
      <c r="AT1019" s="372">
        <v>0.78</v>
      </c>
      <c r="AU1019" s="369"/>
      <c r="AV1019" s="312"/>
      <c r="AW1019" s="370">
        <v>9.6790067099999995</v>
      </c>
      <c r="AX1019" s="370">
        <v>9.5586363599999995</v>
      </c>
      <c r="AY1019" s="370"/>
      <c r="AZ1019" s="312">
        <f>_xll.SRS1Splines.Functions25.Linear_Interp(V_NNG3A!$H$4:$H$12,V_NNG3A!$I$4:$I$12,BF1019)</f>
        <v>13.7018000000001</v>
      </c>
      <c r="BA1019" s="312">
        <f>(AZ1019/V_NNG3A!$I$8)*100</f>
        <v>98.929963898917691</v>
      </c>
      <c r="BB1019" s="308">
        <f>_xll.SRS1Splines.Functions25.Linear_Interp(V_NNG3A!$H$4:$H$12,V_NNG3A!$J$4:$J$12,BF1019)</f>
        <v>2.7142137931036401</v>
      </c>
      <c r="BC1019" s="308">
        <f>IFERROR((AZ1019-V_NNG3A!$J$20) / (V_NNG3A!$J$19-V_NNG3A!$J$20) * 100, 0)</f>
        <v>94.822551499822893</v>
      </c>
      <c r="BD1019" s="308">
        <v>1050</v>
      </c>
      <c r="BE1019" s="308">
        <v>1047</v>
      </c>
      <c r="BF1019" s="374">
        <v>1049.8800000000001</v>
      </c>
      <c r="BG1019" s="312">
        <v>0.26400000000000001</v>
      </c>
      <c r="BH1019" s="372">
        <v>0.28509000000000001</v>
      </c>
      <c r="BI1019" s="369"/>
      <c r="BJ1019" s="312"/>
      <c r="BK1019" s="370">
        <v>2.1746844324324299</v>
      </c>
      <c r="BL1019" s="370">
        <v>2.1242724324324298</v>
      </c>
      <c r="BM1019" s="370">
        <f t="shared" si="12"/>
        <v>5.0412000000000123E-2</v>
      </c>
      <c r="BN1019" s="312">
        <f>_xll.SRS1Splines.Functions25.Linear_Interp(V_XNN1!$K$3:$K$8,V_XNN1!$L$3:$L$8,BT1019)</f>
        <v>0.21890999999999999</v>
      </c>
      <c r="BO1019" s="312">
        <f>(BN1019/V_XNN1!$L$7)*100</f>
        <v>104.24285714285715</v>
      </c>
      <c r="BP1019" s="312">
        <f>_xll.SRS1Splines.Functions25.Linear_Interp(V_XNN1!$K$3:$K$8,V_XNN1!$M$3:$M$8,BT1019)</f>
        <v>6.2909999999999994E-2</v>
      </c>
      <c r="BQ1019" s="308">
        <f>IFERROR((BN1019 - V_XNN1!$M$16) / (V_XNN1!$M$15- V_XNN1!$M$16) * 100, 0)</f>
        <v>100</v>
      </c>
      <c r="BR1019" s="308">
        <v>252</v>
      </c>
      <c r="BS1019" s="308">
        <v>249</v>
      </c>
      <c r="BT1019" s="374">
        <v>252.5</v>
      </c>
      <c r="BU1019" s="312">
        <v>0.33548387096774201</v>
      </c>
      <c r="BV1019" s="372">
        <v>0.34568599999999999</v>
      </c>
      <c r="BW1019" s="369"/>
      <c r="BX1019" s="312"/>
      <c r="BY1019" s="370"/>
      <c r="BZ1019" s="370"/>
      <c r="CA1019" s="370"/>
      <c r="CB1019" s="312"/>
      <c r="CC1019" s="312"/>
      <c r="CD1019" s="308"/>
      <c r="CE1019" s="312"/>
      <c r="CF1019" s="312"/>
      <c r="CG1019" s="312"/>
      <c r="CH1019" s="312"/>
      <c r="CI1019" s="384"/>
      <c r="CJ1019" s="312"/>
      <c r="CK1019" s="372"/>
      <c r="CL1019" s="369"/>
      <c r="CM1019" s="312"/>
      <c r="CN1019" s="370"/>
      <c r="CO1019" s="370"/>
      <c r="CP1019" s="370"/>
      <c r="CQ1019" s="312"/>
      <c r="CR1019" s="312"/>
      <c r="CS1019" s="308"/>
      <c r="CT1019" s="312"/>
      <c r="CU1019" s="312"/>
      <c r="CV1019" s="312"/>
      <c r="CW1019" s="312"/>
      <c r="CX1019" s="384"/>
      <c r="CY1019" s="312"/>
      <c r="CZ1019" s="372"/>
    </row>
    <row r="1020" spans="1:104" s="1" customFormat="1" hidden="1">
      <c r="A1020" s="270">
        <v>45579</v>
      </c>
      <c r="B1020" s="380"/>
      <c r="C1020" s="381"/>
      <c r="D1020" s="382"/>
      <c r="E1020" s="382"/>
      <c r="F1020" s="382"/>
      <c r="G1020" s="312"/>
      <c r="H1020" s="308"/>
      <c r="I1020" s="308"/>
      <c r="J1020" s="308"/>
      <c r="K1020" s="308"/>
      <c r="L1020" s="308"/>
      <c r="M1020" s="371"/>
      <c r="N1020" s="371"/>
      <c r="O1020" s="312"/>
      <c r="P1020" s="383"/>
      <c r="Q1020" s="369">
        <v>16.600000000000001</v>
      </c>
      <c r="R1020" s="312"/>
      <c r="S1020" s="370">
        <v>2.7608796351165776</v>
      </c>
      <c r="T1020" s="370">
        <v>3.2695080000000005</v>
      </c>
      <c r="U1020" s="370"/>
      <c r="V1020" s="312">
        <f>_xll.SRS1Splines.Functions25.Linear_Interp(V_NK3!$P$8:$P$32,V_NK3!$R$8:$R$32,AC1020)</f>
        <v>231.311575879999</v>
      </c>
      <c r="W1020" s="312">
        <f>(V1020/V_NK3!$R$28)*100</f>
        <v>42.665829931947179</v>
      </c>
      <c r="X1020" s="308">
        <f>V1020-V_NK3!$R$8</f>
        <v>174.73292387999899</v>
      </c>
      <c r="Y1020" s="308">
        <f>IFERROR((V1020 - V_NK3!$V$10) / (V_NK3!$V$9- V_NK3!$V$10) * 100, 0)</f>
        <v>35.985227402092761</v>
      </c>
      <c r="Z1020" s="308">
        <v>541.79999999999995</v>
      </c>
      <c r="AA1020" s="308">
        <v>521</v>
      </c>
      <c r="AB1020" s="312">
        <v>531.48</v>
      </c>
      <c r="AC1020" s="371">
        <v>531.16</v>
      </c>
      <c r="AD1020" s="308">
        <v>0.7</v>
      </c>
      <c r="AE1020" s="372">
        <v>0.74307000000000001</v>
      </c>
      <c r="AF1020" s="373">
        <v>0</v>
      </c>
      <c r="AG1020" s="312"/>
      <c r="AH1020" s="370">
        <v>3.7403241857141496</v>
      </c>
      <c r="AI1020" s="370">
        <v>4.1109606999999997</v>
      </c>
      <c r="AJ1020" s="370"/>
      <c r="AK1020" s="312">
        <f>_xll.SRS1Splines.Functions25.Linear_Interp(V_NK2!$R$10:$R$21,V_NK2!$T$10:$T$21,AR1020)</f>
        <v>67.424600000025805</v>
      </c>
      <c r="AL1020" s="312">
        <f>(AK1020/V_NK2!$T$18)*100</f>
        <v>94.432212885190197</v>
      </c>
      <c r="AM1020" s="308">
        <f>AK1020-V_NK2!$T$11</f>
        <v>26.604599999998008</v>
      </c>
      <c r="AN1020" s="308">
        <f>IFERROR((AK1020 - V_NK2!$X$12) / (V_NK2!$X$11- V_NK2!$X$12) * 100, 0)</f>
        <v>86.999999999997755</v>
      </c>
      <c r="AO1020" s="308">
        <v>427</v>
      </c>
      <c r="AP1020" s="308">
        <v>420</v>
      </c>
      <c r="AQ1020" s="308">
        <v>426.82</v>
      </c>
      <c r="AR1020" s="371">
        <v>426.09</v>
      </c>
      <c r="AS1020" s="312">
        <v>0.86</v>
      </c>
      <c r="AT1020" s="372">
        <v>0.97</v>
      </c>
      <c r="AU1020" s="369"/>
      <c r="AV1020" s="312"/>
      <c r="AW1020" s="370">
        <v>10.2998706</v>
      </c>
      <c r="AX1020" s="370">
        <v>9.7582575800000004</v>
      </c>
      <c r="AY1020" s="370"/>
      <c r="AZ1020" s="312">
        <f>_xll.SRS1Splines.Functions25.Linear_Interp(V_NNG3A!$H$4:$H$12,V_NNG3A!$I$4:$I$12,BF1020)</f>
        <v>13.865600000000001</v>
      </c>
      <c r="BA1020" s="312">
        <f>(AZ1020/V_NNG3A!$I$8)*100</f>
        <v>100.11263537906139</v>
      </c>
      <c r="BB1020" s="308">
        <f>_xll.SRS1Splines.Functions25.Linear_Interp(V_NNG3A!$H$4:$H$12,V_NNG3A!$J$4:$J$12,BF1020)</f>
        <v>2.8780137931035301</v>
      </c>
      <c r="BC1020" s="308">
        <f>IFERROR((AZ1020-V_NNG3A!$J$20) / (V_NNG3A!$J$19-V_NNG3A!$J$20) * 100, 0)</f>
        <v>100.54499457896642</v>
      </c>
      <c r="BD1020" s="308">
        <v>1050</v>
      </c>
      <c r="BE1020" s="308">
        <v>1047</v>
      </c>
      <c r="BF1020" s="374">
        <v>1050.06</v>
      </c>
      <c r="BG1020" s="312">
        <v>0.26400000000000001</v>
      </c>
      <c r="BH1020" s="372">
        <v>0.29060999999999998</v>
      </c>
      <c r="BI1020" s="369"/>
      <c r="BJ1020" s="312"/>
      <c r="BK1020" s="370">
        <v>2.16479339260313</v>
      </c>
      <c r="BL1020" s="370">
        <v>2.1249483926031303</v>
      </c>
      <c r="BM1020" s="370">
        <f t="shared" si="12"/>
        <v>3.9844999999999686E-2</v>
      </c>
      <c r="BN1020" s="312">
        <f>_xll.SRS1Splines.Functions25.Linear_Interp(V_XNN1!$K$3:$K$8,V_XNN1!$L$3:$L$8,BT1020)</f>
        <v>0.21890999999999999</v>
      </c>
      <c r="BO1020" s="312">
        <f>(BN1020/V_XNN1!$L$7)*100</f>
        <v>104.24285714285715</v>
      </c>
      <c r="BP1020" s="312">
        <f>_xll.SRS1Splines.Functions25.Linear_Interp(V_XNN1!$K$3:$K$8,V_XNN1!$M$3:$M$8,BT1020)</f>
        <v>6.2909999999999994E-2</v>
      </c>
      <c r="BQ1020" s="308">
        <f>IFERROR((BN1020 - V_XNN1!$M$16) / (V_XNN1!$M$15- V_XNN1!$M$16) * 100, 0)</f>
        <v>100</v>
      </c>
      <c r="BR1020" s="308">
        <v>252</v>
      </c>
      <c r="BS1020" s="308">
        <v>249</v>
      </c>
      <c r="BT1020" s="374">
        <v>252.5</v>
      </c>
      <c r="BU1020" s="312">
        <v>0.33548387096774201</v>
      </c>
      <c r="BV1020" s="372">
        <v>0.34579599999999999</v>
      </c>
      <c r="BW1020" s="369"/>
      <c r="BX1020" s="312"/>
      <c r="BY1020" s="370"/>
      <c r="BZ1020" s="370"/>
      <c r="CA1020" s="370"/>
      <c r="CB1020" s="312"/>
      <c r="CC1020" s="312"/>
      <c r="CD1020" s="308"/>
      <c r="CE1020" s="312"/>
      <c r="CF1020" s="312"/>
      <c r="CG1020" s="312"/>
      <c r="CH1020" s="312"/>
      <c r="CI1020" s="384"/>
      <c r="CJ1020" s="312"/>
      <c r="CK1020" s="372"/>
      <c r="CL1020" s="369"/>
      <c r="CM1020" s="312"/>
      <c r="CN1020" s="370"/>
      <c r="CO1020" s="370"/>
      <c r="CP1020" s="370"/>
      <c r="CQ1020" s="312"/>
      <c r="CR1020" s="312"/>
      <c r="CS1020" s="308"/>
      <c r="CT1020" s="312"/>
      <c r="CU1020" s="312"/>
      <c r="CV1020" s="312"/>
      <c r="CW1020" s="312"/>
      <c r="CX1020" s="384"/>
      <c r="CY1020" s="312"/>
      <c r="CZ1020" s="372"/>
    </row>
    <row r="1021" spans="1:104" s="1" customFormat="1" hidden="1">
      <c r="A1021" s="270">
        <v>45580</v>
      </c>
      <c r="B1021" s="380"/>
      <c r="C1021" s="381"/>
      <c r="D1021" s="382"/>
      <c r="E1021" s="382"/>
      <c r="F1021" s="382"/>
      <c r="G1021" s="312"/>
      <c r="H1021" s="308"/>
      <c r="I1021" s="308"/>
      <c r="J1021" s="308"/>
      <c r="K1021" s="308"/>
      <c r="L1021" s="308"/>
      <c r="M1021" s="371"/>
      <c r="N1021" s="371"/>
      <c r="O1021" s="312"/>
      <c r="P1021" s="383"/>
      <c r="Q1021" s="369">
        <v>12.4</v>
      </c>
      <c r="R1021" s="312"/>
      <c r="S1021" s="370">
        <v>1.9141578106918336</v>
      </c>
      <c r="T1021" s="370">
        <v>4.9659279999999999</v>
      </c>
      <c r="U1021" s="370"/>
      <c r="V1021" s="312">
        <f>_xll.SRS1Splines.Functions25.Linear_Interp(V_NK3!$P$8:$P$32,V_NK3!$R$8:$R$32,AC1021)</f>
        <v>228.25980571999901</v>
      </c>
      <c r="W1021" s="312">
        <f>(V1021/V_NK3!$R$28)*100</f>
        <v>42.102925519824282</v>
      </c>
      <c r="X1021" s="308">
        <f>V1021-V_NK3!$R$8</f>
        <v>171.681153719999</v>
      </c>
      <c r="Y1021" s="308">
        <f>IFERROR((V1021 - V_NK3!$V$10) / (V_NK3!$V$9- V_NK3!$V$10) * 100, 0)</f>
        <v>35.356733122091242</v>
      </c>
      <c r="Z1021" s="308">
        <v>541.79999999999995</v>
      </c>
      <c r="AA1021" s="308">
        <v>521</v>
      </c>
      <c r="AB1021" s="312">
        <v>531.42999999999995</v>
      </c>
      <c r="AC1021" s="371">
        <v>531.04</v>
      </c>
      <c r="AD1021" s="308">
        <v>0.7</v>
      </c>
      <c r="AE1021" s="372">
        <v>1.12862</v>
      </c>
      <c r="AF1021" s="373">
        <v>0.2</v>
      </c>
      <c r="AG1021" s="312"/>
      <c r="AH1021" s="370">
        <v>5.0246450985714626</v>
      </c>
      <c r="AI1021" s="370">
        <v>4.8222664699999997</v>
      </c>
      <c r="AJ1021" s="370"/>
      <c r="AK1021" s="312">
        <f>_xll.SRS1Splines.Functions25.Linear_Interp(V_NK2!$R$10:$R$21,V_NK2!$T$10:$T$21,AR1021)</f>
        <v>68.123571428597401</v>
      </c>
      <c r="AL1021" s="312">
        <f>(AK1021/V_NK2!$T$18)*100</f>
        <v>95.411164465822679</v>
      </c>
      <c r="AM1021" s="308">
        <f>AK1021-V_NK2!$T$11</f>
        <v>27.303571428569605</v>
      </c>
      <c r="AN1021" s="308">
        <f>IFERROR((AK1021 - V_NK2!$X$12) / (V_NK2!$X$11- V_NK2!$X$12) * 100, 0)</f>
        <v>89.2857142857127</v>
      </c>
      <c r="AO1021" s="308">
        <v>427</v>
      </c>
      <c r="AP1021" s="308">
        <v>420</v>
      </c>
      <c r="AQ1021" s="308">
        <v>427.23</v>
      </c>
      <c r="AR1021" s="371">
        <v>426.25</v>
      </c>
      <c r="AS1021" s="312">
        <v>0.86</v>
      </c>
      <c r="AT1021" s="372">
        <v>1.1399999999999999</v>
      </c>
      <c r="AU1021" s="369"/>
      <c r="AV1021" s="312"/>
      <c r="AW1021" s="370">
        <v>11.05429724</v>
      </c>
      <c r="AX1021" s="370">
        <v>12.16772317</v>
      </c>
      <c r="AY1021" s="370"/>
      <c r="AZ1021" s="312">
        <f>_xll.SRS1Splines.Functions25.Linear_Interp(V_NNG3A!$H$4:$H$12,V_NNG3A!$I$4:$I$12,BF1021)</f>
        <v>13.4671500000001</v>
      </c>
      <c r="BA1021" s="312">
        <f>(AZ1021/V_NNG3A!$I$8)*100</f>
        <v>97.235740072202887</v>
      </c>
      <c r="BB1021" s="308">
        <f>_xll.SRS1Splines.Functions25.Linear_Interp(V_NNG3A!$H$4:$H$12,V_NNG3A!$J$4:$J$12,BF1021)</f>
        <v>2.4795637931035701</v>
      </c>
      <c r="BC1021" s="308">
        <f>IFERROR((AZ1021-V_NNG3A!$J$20) / (V_NNG3A!$J$19-V_NNG3A!$J$20) * 100, 0)</f>
        <v>86.62492470787025</v>
      </c>
      <c r="BD1021" s="308">
        <v>1050</v>
      </c>
      <c r="BE1021" s="308">
        <v>1047</v>
      </c>
      <c r="BF1021" s="374">
        <v>1049.69</v>
      </c>
      <c r="BG1021" s="312">
        <v>0.26400000000000001</v>
      </c>
      <c r="BH1021" s="372">
        <v>0.36298000000000002</v>
      </c>
      <c r="BI1021" s="369"/>
      <c r="BJ1021" s="312"/>
      <c r="BK1021" s="370">
        <v>2.1626303200568997</v>
      </c>
      <c r="BL1021" s="370">
        <v>2.1227853200569</v>
      </c>
      <c r="BM1021" s="370">
        <f t="shared" si="12"/>
        <v>3.9844999999999686E-2</v>
      </c>
      <c r="BN1021" s="312">
        <f>_xll.SRS1Splines.Functions25.Linear_Interp(V_XNN1!$K$3:$K$8,V_XNN1!$L$3:$L$8,BT1021)</f>
        <v>0.21890999999999999</v>
      </c>
      <c r="BO1021" s="312">
        <f>(BN1021/V_XNN1!$L$7)*100</f>
        <v>104.24285714285715</v>
      </c>
      <c r="BP1021" s="312">
        <f>_xll.SRS1Splines.Functions25.Linear_Interp(V_XNN1!$K$3:$K$8,V_XNN1!$M$3:$M$8,BT1021)</f>
        <v>6.2909999999999994E-2</v>
      </c>
      <c r="BQ1021" s="308">
        <f>IFERROR((BN1021 - V_XNN1!$M$16) / (V_XNN1!$M$15- V_XNN1!$M$16) * 100, 0)</f>
        <v>100</v>
      </c>
      <c r="BR1021" s="308">
        <v>252</v>
      </c>
      <c r="BS1021" s="308">
        <v>249</v>
      </c>
      <c r="BT1021" s="374">
        <v>252.5</v>
      </c>
      <c r="BU1021" s="312">
        <v>0.33548387096774201</v>
      </c>
      <c r="BV1021" s="372">
        <v>0.34544400000000003</v>
      </c>
      <c r="BW1021" s="369"/>
      <c r="BX1021" s="312"/>
      <c r="BY1021" s="370"/>
      <c r="BZ1021" s="370"/>
      <c r="CA1021" s="370"/>
      <c r="CB1021" s="312"/>
      <c r="CC1021" s="312"/>
      <c r="CD1021" s="308"/>
      <c r="CE1021" s="312"/>
      <c r="CF1021" s="312"/>
      <c r="CG1021" s="312"/>
      <c r="CH1021" s="312"/>
      <c r="CI1021" s="384"/>
      <c r="CJ1021" s="312"/>
      <c r="CK1021" s="372"/>
      <c r="CL1021" s="369"/>
      <c r="CM1021" s="312"/>
      <c r="CN1021" s="370"/>
      <c r="CO1021" s="370"/>
      <c r="CP1021" s="370"/>
      <c r="CQ1021" s="312"/>
      <c r="CR1021" s="312"/>
      <c r="CS1021" s="308"/>
      <c r="CT1021" s="312"/>
      <c r="CU1021" s="312"/>
      <c r="CV1021" s="312"/>
      <c r="CW1021" s="312"/>
      <c r="CX1021" s="384"/>
      <c r="CY1021" s="312"/>
      <c r="CZ1021" s="372"/>
    </row>
    <row r="1022" spans="1:104" s="1" customFormat="1" hidden="1">
      <c r="A1022" s="270">
        <v>45581</v>
      </c>
      <c r="B1022" s="380"/>
      <c r="C1022" s="381"/>
      <c r="D1022" s="382"/>
      <c r="E1022" s="382"/>
      <c r="F1022" s="382"/>
      <c r="G1022" s="312"/>
      <c r="H1022" s="308"/>
      <c r="I1022" s="308"/>
      <c r="J1022" s="308"/>
      <c r="K1022" s="308"/>
      <c r="L1022" s="308"/>
      <c r="M1022" s="371"/>
      <c r="N1022" s="371"/>
      <c r="O1022" s="312"/>
      <c r="P1022" s="383"/>
      <c r="Q1022" s="369">
        <v>3.4</v>
      </c>
      <c r="R1022" s="312"/>
      <c r="S1022" s="370">
        <v>2.3743721327781668</v>
      </c>
      <c r="T1022" s="370">
        <v>4.1195759999999995</v>
      </c>
      <c r="U1022" s="370"/>
      <c r="V1022" s="312">
        <f>_xll.SRS1Splines.Functions25.Linear_Interp(V_NK3!$P$8:$P$32,V_NK3!$R$8:$R$32,AC1022)</f>
        <v>226.51460185000099</v>
      </c>
      <c r="W1022" s="312">
        <f>(V1022/V_NK3!$R$28)*100</f>
        <v>41.781019574431646</v>
      </c>
      <c r="X1022" s="308">
        <f>V1022-V_NK3!$R$8</f>
        <v>169.93594985000098</v>
      </c>
      <c r="Y1022" s="308">
        <f>IFERROR((V1022 - V_NK3!$V$10) / (V_NK3!$V$9- V_NK3!$V$10) * 100, 0)</f>
        <v>34.997318555389313</v>
      </c>
      <c r="Z1022" s="308">
        <v>541.79999999999995</v>
      </c>
      <c r="AA1022" s="308">
        <v>521</v>
      </c>
      <c r="AB1022" s="312">
        <v>531.37</v>
      </c>
      <c r="AC1022" s="371">
        <v>530.97</v>
      </c>
      <c r="AD1022" s="308">
        <v>0.7</v>
      </c>
      <c r="AE1022" s="372">
        <v>0.89555999999999991</v>
      </c>
      <c r="AF1022" s="373">
        <v>2</v>
      </c>
      <c r="AG1022" s="312"/>
      <c r="AH1022" s="370">
        <v>4.5239772871431629</v>
      </c>
      <c r="AI1022" s="370">
        <v>4.7611920299999992</v>
      </c>
      <c r="AJ1022" s="370"/>
      <c r="AK1022" s="312">
        <f>_xll.SRS1Splines.Functions25.Linear_Interp(V_NK2!$R$10:$R$21,V_NK2!$T$10:$T$21,AR1022)</f>
        <v>68.298314285740403</v>
      </c>
      <c r="AL1022" s="312">
        <f>(AK1022/V_NK2!$T$18)*100</f>
        <v>95.655902360980946</v>
      </c>
      <c r="AM1022" s="308">
        <f>AK1022-V_NK2!$T$11</f>
        <v>27.478314285712607</v>
      </c>
      <c r="AN1022" s="308">
        <f>IFERROR((AK1022 - V_NK2!$X$12) / (V_NK2!$X$11- V_NK2!$X$12) * 100, 0)</f>
        <v>89.857142857141781</v>
      </c>
      <c r="AO1022" s="308">
        <v>427</v>
      </c>
      <c r="AP1022" s="308">
        <v>420</v>
      </c>
      <c r="AQ1022" s="308">
        <v>427.12</v>
      </c>
      <c r="AR1022" s="371">
        <v>426.29</v>
      </c>
      <c r="AS1022" s="312">
        <v>0.86</v>
      </c>
      <c r="AT1022" s="372">
        <v>1.1200000000000001</v>
      </c>
      <c r="AU1022" s="369"/>
      <c r="AV1022" s="312"/>
      <c r="AW1022" s="370">
        <v>9.3689730600000001</v>
      </c>
      <c r="AX1022" s="370">
        <v>9.3087878800000006</v>
      </c>
      <c r="AY1022" s="370"/>
      <c r="AZ1022" s="312">
        <f>_xll.SRS1Splines.Functions25.Linear_Interp(V_NNG3A!$H$4:$H$12,V_NNG3A!$I$4:$I$12,BF1022)</f>
        <v>13.491849999999999</v>
      </c>
      <c r="BA1022" s="312">
        <f>(AZ1022/V_NNG3A!$I$8)*100</f>
        <v>97.41407942238267</v>
      </c>
      <c r="BB1022" s="308">
        <f>_xll.SRS1Splines.Functions25.Linear_Interp(V_NNG3A!$H$4:$H$12,V_NNG3A!$J$4:$J$12,BF1022)</f>
        <v>2.5042637931035499</v>
      </c>
      <c r="BC1022" s="308">
        <f>IFERROR((AZ1022-V_NNG3A!$J$20) / (V_NNG3A!$J$19-V_NNG3A!$J$20) * 100, 0)</f>
        <v>87.48783279123019</v>
      </c>
      <c r="BD1022" s="308">
        <v>1050</v>
      </c>
      <c r="BE1022" s="308">
        <v>1047</v>
      </c>
      <c r="BF1022" s="374">
        <v>1049.71</v>
      </c>
      <c r="BG1022" s="312">
        <v>0.26400000000000001</v>
      </c>
      <c r="BH1022" s="372">
        <v>0.28042</v>
      </c>
      <c r="BI1022" s="369"/>
      <c r="BJ1022" s="312"/>
      <c r="BK1022" s="370">
        <v>2.1599264793741098</v>
      </c>
      <c r="BL1022" s="370">
        <v>2.1200814793741096</v>
      </c>
      <c r="BM1022" s="370">
        <f t="shared" si="12"/>
        <v>3.984500000000013E-2</v>
      </c>
      <c r="BN1022" s="312">
        <f>_xll.SRS1Splines.Functions25.Linear_Interp(V_XNN1!$K$3:$K$8,V_XNN1!$L$3:$L$8,BT1022)</f>
        <v>0.21890999999999999</v>
      </c>
      <c r="BO1022" s="312">
        <f>(BN1022/V_XNN1!$L$7)*100</f>
        <v>104.24285714285715</v>
      </c>
      <c r="BP1022" s="312">
        <f>_xll.SRS1Splines.Functions25.Linear_Interp(V_XNN1!$K$3:$K$8,V_XNN1!$M$3:$M$8,BT1022)</f>
        <v>6.2909999999999994E-2</v>
      </c>
      <c r="BQ1022" s="308">
        <f>IFERROR((BN1022 - V_XNN1!$M$16) / (V_XNN1!$M$15- V_XNN1!$M$16) * 100, 0)</f>
        <v>100</v>
      </c>
      <c r="BR1022" s="308">
        <v>252</v>
      </c>
      <c r="BS1022" s="308">
        <v>249</v>
      </c>
      <c r="BT1022" s="374">
        <v>252.5</v>
      </c>
      <c r="BU1022" s="312">
        <v>0.33548387096774201</v>
      </c>
      <c r="BV1022" s="372">
        <v>0.34500400000000003</v>
      </c>
      <c r="BW1022" s="369"/>
      <c r="BX1022" s="312"/>
      <c r="BY1022" s="370"/>
      <c r="BZ1022" s="370"/>
      <c r="CA1022" s="370"/>
      <c r="CB1022" s="312"/>
      <c r="CC1022" s="312"/>
      <c r="CD1022" s="308"/>
      <c r="CE1022" s="312"/>
      <c r="CF1022" s="312"/>
      <c r="CG1022" s="312"/>
      <c r="CH1022" s="312"/>
      <c r="CI1022" s="384"/>
      <c r="CJ1022" s="312"/>
      <c r="CK1022" s="372"/>
      <c r="CL1022" s="369"/>
      <c r="CM1022" s="312"/>
      <c r="CN1022" s="370"/>
      <c r="CO1022" s="370"/>
      <c r="CP1022" s="370"/>
      <c r="CQ1022" s="312"/>
      <c r="CR1022" s="312"/>
      <c r="CS1022" s="308"/>
      <c r="CT1022" s="312"/>
      <c r="CU1022" s="312"/>
      <c r="CV1022" s="312"/>
      <c r="CW1022" s="312"/>
      <c r="CX1022" s="384"/>
      <c r="CY1022" s="312"/>
      <c r="CZ1022" s="372"/>
    </row>
    <row r="1023" spans="1:104" s="1" customFormat="1" hidden="1">
      <c r="A1023" s="270">
        <v>45582</v>
      </c>
      <c r="B1023" s="380"/>
      <c r="C1023" s="381"/>
      <c r="D1023" s="382"/>
      <c r="E1023" s="382"/>
      <c r="F1023" s="382"/>
      <c r="G1023" s="312"/>
      <c r="H1023" s="308"/>
      <c r="I1023" s="308"/>
      <c r="J1023" s="308"/>
      <c r="K1023" s="308"/>
      <c r="L1023" s="308"/>
      <c r="M1023" s="371"/>
      <c r="N1023" s="371"/>
      <c r="O1023" s="312"/>
      <c r="P1023" s="383"/>
      <c r="Q1023" s="369">
        <v>8</v>
      </c>
      <c r="R1023" s="312"/>
      <c r="S1023" s="370">
        <v>4.2293293198947906</v>
      </c>
      <c r="T1023" s="370">
        <v>3.2470680000000001</v>
      </c>
      <c r="U1023" s="370"/>
      <c r="V1023" s="312">
        <f>_xll.SRS1Splines.Functions25.Linear_Interp(V_NK3!$P$8:$P$32,V_NK3!$R$8:$R$32,AC1023)</f>
        <v>227.49686317999999</v>
      </c>
      <c r="W1023" s="312">
        <f>(V1023/V_NK3!$R$28)*100</f>
        <v>41.962199416793744</v>
      </c>
      <c r="X1023" s="308">
        <f>V1023-V_NK3!$R$8</f>
        <v>170.91821117999999</v>
      </c>
      <c r="Y1023" s="308">
        <f>IFERROR((V1023 - V_NK3!$V$10) / (V_NK3!$V$9- V_NK3!$V$10) * 100, 0)</f>
        <v>35.199609552091069</v>
      </c>
      <c r="Z1023" s="308">
        <v>541.79999999999995</v>
      </c>
      <c r="AA1023" s="308">
        <v>521</v>
      </c>
      <c r="AB1023" s="312">
        <v>531.29999999999995</v>
      </c>
      <c r="AC1023" s="371">
        <v>531.01</v>
      </c>
      <c r="AD1023" s="308">
        <v>0.7</v>
      </c>
      <c r="AE1023" s="372">
        <v>0.73797000000000001</v>
      </c>
      <c r="AF1023" s="373">
        <v>10.199999999999999</v>
      </c>
      <c r="AG1023" s="312"/>
      <c r="AH1023" s="370">
        <v>4.0075418571426864</v>
      </c>
      <c r="AI1023" s="370">
        <v>4.1575058</v>
      </c>
      <c r="AJ1023" s="370"/>
      <c r="AK1023" s="312">
        <f>_xll.SRS1Splines.Functions25.Linear_Interp(V_NK2!$R$10:$R$21,V_NK2!$T$10:$T$21,AR1023)</f>
        <v>68.473057142883107</v>
      </c>
      <c r="AL1023" s="312">
        <f>(AK1023/V_NK2!$T$18)*100</f>
        <v>95.9006402561388</v>
      </c>
      <c r="AM1023" s="308">
        <f>AK1023-V_NK2!$T$11</f>
        <v>27.65305714285531</v>
      </c>
      <c r="AN1023" s="308">
        <f>IFERROR((AK1023 - V_NK2!$X$12) / (V_NK2!$X$11- V_NK2!$X$12) * 100, 0)</f>
        <v>90.428571428569867</v>
      </c>
      <c r="AO1023" s="308">
        <v>427</v>
      </c>
      <c r="AP1023" s="308">
        <v>420</v>
      </c>
      <c r="AQ1023" s="308">
        <v>427.01</v>
      </c>
      <c r="AR1023" s="371">
        <v>426.33</v>
      </c>
      <c r="AS1023" s="312">
        <v>0.86</v>
      </c>
      <c r="AT1023" s="372">
        <v>0.97799999999999998</v>
      </c>
      <c r="AU1023" s="369"/>
      <c r="AV1023" s="312"/>
      <c r="AW1023" s="370">
        <v>9.8151178399999992</v>
      </c>
      <c r="AX1023" s="370">
        <v>9.0628030299999995</v>
      </c>
      <c r="AY1023" s="370"/>
      <c r="AZ1023" s="312">
        <f>_xll.SRS1Splines.Functions25.Linear_Interp(V_NNG3A!$H$4:$H$12,V_NNG3A!$I$4:$I$12,BF1023)</f>
        <v>13.800599999999999</v>
      </c>
      <c r="BA1023" s="312">
        <f>(AZ1023/V_NNG3A!$I$8)*100</f>
        <v>99.643321299638984</v>
      </c>
      <c r="BB1023" s="308">
        <f>_xll.SRS1Splines.Functions25.Linear_Interp(V_NNG3A!$H$4:$H$12,V_NNG3A!$J$4:$J$12,BF1023)</f>
        <v>2.8130137931035502</v>
      </c>
      <c r="BC1023" s="308">
        <f>IFERROR((AZ1023-V_NNG3A!$J$20) / (V_NNG3A!$J$19-V_NNG3A!$J$20) * 100, 0)</f>
        <v>98.274183833273128</v>
      </c>
      <c r="BD1023" s="308">
        <v>1050</v>
      </c>
      <c r="BE1023" s="308">
        <v>1047</v>
      </c>
      <c r="BF1023" s="374">
        <v>1049.96</v>
      </c>
      <c r="BG1023" s="312">
        <v>0.26400000000000001</v>
      </c>
      <c r="BH1023" s="372">
        <v>0.27079999999999999</v>
      </c>
      <c r="BI1023" s="369"/>
      <c r="BJ1023" s="312"/>
      <c r="BK1023" s="370">
        <v>2.15654667852063</v>
      </c>
      <c r="BL1023" s="370">
        <v>2.1167016785206303</v>
      </c>
      <c r="BM1023" s="370">
        <f t="shared" si="12"/>
        <v>3.9844999999999686E-2</v>
      </c>
      <c r="BN1023" s="312">
        <f>_xll.SRS1Splines.Functions25.Linear_Interp(V_XNN1!$K$3:$K$8,V_XNN1!$L$3:$L$8,BT1023)</f>
        <v>0.21890999999999999</v>
      </c>
      <c r="BO1023" s="312">
        <f>(BN1023/V_XNN1!$L$7)*100</f>
        <v>104.24285714285715</v>
      </c>
      <c r="BP1023" s="312">
        <f>_xll.SRS1Splines.Functions25.Linear_Interp(V_XNN1!$K$3:$K$8,V_XNN1!$M$3:$M$8,BT1023)</f>
        <v>6.2909999999999994E-2</v>
      </c>
      <c r="BQ1023" s="308">
        <f>IFERROR((BN1023 - V_XNN1!$M$16) / (V_XNN1!$M$15- V_XNN1!$M$16) * 100, 0)</f>
        <v>100</v>
      </c>
      <c r="BR1023" s="308">
        <v>252</v>
      </c>
      <c r="BS1023" s="308">
        <v>249</v>
      </c>
      <c r="BT1023" s="374">
        <v>252.5</v>
      </c>
      <c r="BU1023" s="312">
        <v>0.33548387096774201</v>
      </c>
      <c r="BV1023" s="372">
        <v>0.34445399999999998</v>
      </c>
      <c r="BW1023" s="369"/>
      <c r="BX1023" s="312"/>
      <c r="BY1023" s="370"/>
      <c r="BZ1023" s="370"/>
      <c r="CA1023" s="370"/>
      <c r="CB1023" s="312"/>
      <c r="CC1023" s="312"/>
      <c r="CD1023" s="308"/>
      <c r="CE1023" s="312"/>
      <c r="CF1023" s="312"/>
      <c r="CG1023" s="312"/>
      <c r="CH1023" s="312"/>
      <c r="CI1023" s="384"/>
      <c r="CJ1023" s="312"/>
      <c r="CK1023" s="372"/>
      <c r="CL1023" s="369"/>
      <c r="CM1023" s="312"/>
      <c r="CN1023" s="370"/>
      <c r="CO1023" s="370"/>
      <c r="CP1023" s="370"/>
      <c r="CQ1023" s="312"/>
      <c r="CR1023" s="312"/>
      <c r="CS1023" s="308"/>
      <c r="CT1023" s="312"/>
      <c r="CU1023" s="312"/>
      <c r="CV1023" s="312"/>
      <c r="CW1023" s="312"/>
      <c r="CX1023" s="384"/>
      <c r="CY1023" s="312"/>
      <c r="CZ1023" s="372"/>
    </row>
    <row r="1024" spans="1:104" s="1" customFormat="1" hidden="1">
      <c r="A1024" s="270">
        <v>45583</v>
      </c>
      <c r="B1024" s="380"/>
      <c r="C1024" s="381"/>
      <c r="D1024" s="382"/>
      <c r="E1024" s="382"/>
      <c r="F1024" s="382"/>
      <c r="G1024" s="312"/>
      <c r="H1024" s="308"/>
      <c r="I1024" s="308"/>
      <c r="J1024" s="308"/>
      <c r="K1024" s="308"/>
      <c r="L1024" s="308"/>
      <c r="M1024" s="371"/>
      <c r="N1024" s="371"/>
      <c r="O1024" s="312"/>
      <c r="P1024" s="383"/>
      <c r="Q1024" s="369">
        <v>49.6</v>
      </c>
      <c r="R1024" s="312"/>
      <c r="S1024" s="370">
        <v>4.728132680105209</v>
      </c>
      <c r="T1024" s="370">
        <v>5.710394</v>
      </c>
      <c r="U1024" s="370"/>
      <c r="V1024" s="312">
        <f>_xll.SRS1Splines.Functions25.Linear_Interp(V_NK3!$P$8:$P$32,V_NK3!$R$8:$R$32,AC1024)</f>
        <v>226.51460185000099</v>
      </c>
      <c r="W1024" s="312">
        <f>(V1024/V_NK3!$R$28)*100</f>
        <v>41.781019574431646</v>
      </c>
      <c r="X1024" s="308">
        <f>V1024-V_NK3!$R$8</f>
        <v>169.93594985000098</v>
      </c>
      <c r="Y1024" s="308">
        <f>IFERROR((V1024 - V_NK3!$V$10) / (V_NK3!$V$9- V_NK3!$V$10) * 100, 0)</f>
        <v>34.997318555389313</v>
      </c>
      <c r="Z1024" s="308">
        <v>541.79999999999995</v>
      </c>
      <c r="AA1024" s="308">
        <v>521</v>
      </c>
      <c r="AB1024" s="312">
        <v>531.23</v>
      </c>
      <c r="AC1024" s="371">
        <v>530.97</v>
      </c>
      <c r="AD1024" s="308">
        <v>0.7</v>
      </c>
      <c r="AE1024" s="372">
        <v>1.24139</v>
      </c>
      <c r="AF1024" s="373">
        <v>38.799999999999997</v>
      </c>
      <c r="AG1024" s="312"/>
      <c r="AH1024" s="370">
        <v>6.6282616500002387</v>
      </c>
      <c r="AI1024" s="370">
        <v>6.5877010499999997</v>
      </c>
      <c r="AJ1024" s="370"/>
      <c r="AK1024" s="312">
        <f>_xll.SRS1Splines.Functions25.Linear_Interp(V_NK2!$R$10:$R$21,V_NK2!$T$10:$T$21,AR1024)</f>
        <v>69.084657142883401</v>
      </c>
      <c r="AL1024" s="312">
        <f>(AK1024/V_NK2!$T$18)*100</f>
        <v>96.757222889192434</v>
      </c>
      <c r="AM1024" s="308">
        <f>AK1024-V_NK2!$T$11</f>
        <v>28.264657142855604</v>
      </c>
      <c r="AN1024" s="308">
        <f>IFERROR((AK1024 - V_NK2!$X$12) / (V_NK2!$X$11- V_NK2!$X$12) * 100, 0)</f>
        <v>92.428571428570933</v>
      </c>
      <c r="AO1024" s="308">
        <v>427</v>
      </c>
      <c r="AP1024" s="308">
        <v>420</v>
      </c>
      <c r="AQ1024" s="308">
        <v>426.89</v>
      </c>
      <c r="AR1024" s="371">
        <v>426.47</v>
      </c>
      <c r="AS1024" s="312">
        <v>0.86</v>
      </c>
      <c r="AT1024" s="372">
        <v>1.55</v>
      </c>
      <c r="AU1024" s="369"/>
      <c r="AV1024" s="312"/>
      <c r="AW1024" s="370">
        <v>9.7358594299999996</v>
      </c>
      <c r="AX1024" s="370">
        <v>10.12706313</v>
      </c>
      <c r="AY1024" s="370"/>
      <c r="AZ1024" s="312">
        <f>_xll.SRS1Splines.Functions25.Linear_Interp(V_NNG3A!$H$4:$H$12,V_NNG3A!$I$4:$I$12,BF1024)</f>
        <v>13.640049999999899</v>
      </c>
      <c r="BA1024" s="312">
        <f>(AZ1024/V_NNG3A!$I$8)*100</f>
        <v>98.484115523464979</v>
      </c>
      <c r="BB1024" s="308">
        <f>_xll.SRS1Splines.Functions25.Linear_Interp(V_NNG3A!$H$4:$H$12,V_NNG3A!$J$4:$J$12,BF1024)</f>
        <v>2.6524637931034101</v>
      </c>
      <c r="BC1024" s="308">
        <f>IFERROR((AZ1024-V_NNG3A!$J$20) / (V_NNG3A!$J$19-V_NNG3A!$J$20) * 100, 0)</f>
        <v>92.665281291407297</v>
      </c>
      <c r="BD1024" s="308">
        <v>1050</v>
      </c>
      <c r="BE1024" s="308">
        <v>1047</v>
      </c>
      <c r="BF1024" s="374">
        <v>1049.83</v>
      </c>
      <c r="BG1024" s="312">
        <v>0.26400000000000001</v>
      </c>
      <c r="BH1024" s="372">
        <v>0.30141000000000001</v>
      </c>
      <c r="BI1024" s="369"/>
      <c r="BJ1024" s="312"/>
      <c r="BK1024" s="370">
        <v>2.1534372617354203</v>
      </c>
      <c r="BL1024" s="370">
        <v>2.1135922617354201</v>
      </c>
      <c r="BM1024" s="370">
        <f t="shared" si="12"/>
        <v>3.984500000000013E-2</v>
      </c>
      <c r="BN1024" s="312">
        <f>_xll.SRS1Splines.Functions25.Linear_Interp(V_XNN1!$K$3:$K$8,V_XNN1!$L$3:$L$8,BT1024)</f>
        <v>0.21890999999999999</v>
      </c>
      <c r="BO1024" s="312">
        <f>(BN1024/V_XNN1!$L$7)*100</f>
        <v>104.24285714285715</v>
      </c>
      <c r="BP1024" s="312">
        <f>_xll.SRS1Splines.Functions25.Linear_Interp(V_XNN1!$K$3:$K$8,V_XNN1!$M$3:$M$8,BT1024)</f>
        <v>6.2909999999999994E-2</v>
      </c>
      <c r="BQ1024" s="308">
        <f>IFERROR((BN1024 - V_XNN1!$M$16) / (V_XNN1!$M$15- V_XNN1!$M$16) * 100, 0)</f>
        <v>100</v>
      </c>
      <c r="BR1024" s="308">
        <v>252</v>
      </c>
      <c r="BS1024" s="308">
        <v>249</v>
      </c>
      <c r="BT1024" s="374">
        <v>252.5</v>
      </c>
      <c r="BU1024" s="312">
        <v>0.33548387096774201</v>
      </c>
      <c r="BV1024" s="372">
        <v>0.34394799999999998</v>
      </c>
      <c r="BW1024" s="369"/>
      <c r="BX1024" s="312"/>
      <c r="BY1024" s="370"/>
      <c r="BZ1024" s="370"/>
      <c r="CA1024" s="370"/>
      <c r="CB1024" s="312"/>
      <c r="CC1024" s="312"/>
      <c r="CD1024" s="308"/>
      <c r="CE1024" s="312"/>
      <c r="CF1024" s="312"/>
      <c r="CG1024" s="312"/>
      <c r="CH1024" s="312"/>
      <c r="CI1024" s="384"/>
      <c r="CJ1024" s="312"/>
      <c r="CK1024" s="372"/>
      <c r="CL1024" s="369"/>
      <c r="CM1024" s="312"/>
      <c r="CN1024" s="370"/>
      <c r="CO1024" s="370"/>
      <c r="CP1024" s="370"/>
      <c r="CQ1024" s="312"/>
      <c r="CR1024" s="312"/>
      <c r="CS1024" s="308"/>
      <c r="CT1024" s="312"/>
      <c r="CU1024" s="312"/>
      <c r="CV1024" s="312"/>
      <c r="CW1024" s="312"/>
      <c r="CX1024" s="384"/>
      <c r="CY1024" s="312"/>
      <c r="CZ1024" s="372"/>
    </row>
    <row r="1025" spans="1:104" s="1" customFormat="1" hidden="1">
      <c r="A1025" s="270">
        <v>45584</v>
      </c>
      <c r="B1025" s="380"/>
      <c r="C1025" s="381"/>
      <c r="D1025" s="382"/>
      <c r="E1025" s="382"/>
      <c r="F1025" s="382"/>
      <c r="G1025" s="312"/>
      <c r="H1025" s="308"/>
      <c r="I1025" s="308"/>
      <c r="J1025" s="308"/>
      <c r="K1025" s="308"/>
      <c r="L1025" s="308"/>
      <c r="M1025" s="371"/>
      <c r="N1025" s="371"/>
      <c r="O1025" s="312"/>
      <c r="P1025" s="383"/>
      <c r="Q1025" s="369">
        <v>0.4</v>
      </c>
      <c r="R1025" s="312"/>
      <c r="S1025" s="370">
        <v>5.2027820916271201</v>
      </c>
      <c r="T1025" s="370">
        <v>4.7174839999999989</v>
      </c>
      <c r="U1025" s="370"/>
      <c r="V1025" s="312">
        <f>_xll.SRS1Splines.Functions25.Linear_Interp(V_NK3!$P$8:$P$32,V_NK3!$R$8:$R$32,AC1025)</f>
        <v>226.99989995000001</v>
      </c>
      <c r="W1025" s="312">
        <f>(V1025/V_NK3!$R$28)*100</f>
        <v>41.870533668666162</v>
      </c>
      <c r="X1025" s="308">
        <f>V1025-V_NK3!$R$8</f>
        <v>170.42124795000001</v>
      </c>
      <c r="Y1025" s="308">
        <f>IFERROR((V1025 - V_NK3!$V$10) / (V_NK3!$V$9- V_NK3!$V$10) * 100, 0)</f>
        <v>35.097262870968109</v>
      </c>
      <c r="Z1025" s="308">
        <v>541.79999999999995</v>
      </c>
      <c r="AA1025" s="308">
        <v>521</v>
      </c>
      <c r="AB1025" s="312">
        <v>531.24</v>
      </c>
      <c r="AC1025" s="371">
        <v>530.99</v>
      </c>
      <c r="AD1025" s="308">
        <v>0.7</v>
      </c>
      <c r="AE1025" s="372">
        <v>1.0255399999999999</v>
      </c>
      <c r="AF1025" s="373">
        <v>0</v>
      </c>
      <c r="AG1025" s="312"/>
      <c r="AH1025" s="370">
        <v>5.7510924728570751</v>
      </c>
      <c r="AI1025" s="370">
        <v>5.4801837299999994</v>
      </c>
      <c r="AJ1025" s="370"/>
      <c r="AK1025" s="312">
        <f>_xll.SRS1Splines.Functions25.Linear_Interp(V_NK2!$R$10:$R$21,V_NK2!$T$10:$T$21,AR1025)</f>
        <v>69.8273142857404</v>
      </c>
      <c r="AL1025" s="312">
        <f>(AK1025/V_NK2!$T$18)*100</f>
        <v>97.797358943614</v>
      </c>
      <c r="AM1025" s="308">
        <f>AK1025-V_NK2!$T$11</f>
        <v>29.007314285712603</v>
      </c>
      <c r="AN1025" s="308">
        <f>IFERROR((AK1025 - V_NK2!$X$12) / (V_NK2!$X$11- V_NK2!$X$12) * 100, 0)</f>
        <v>94.857142857142009</v>
      </c>
      <c r="AO1025" s="308">
        <v>427</v>
      </c>
      <c r="AP1025" s="308">
        <v>420</v>
      </c>
      <c r="AQ1025" s="308">
        <v>426.44</v>
      </c>
      <c r="AR1025" s="371">
        <v>426.64</v>
      </c>
      <c r="AS1025" s="312">
        <v>0.86</v>
      </c>
      <c r="AT1025" s="372">
        <v>1.29</v>
      </c>
      <c r="AU1025" s="369"/>
      <c r="AV1025" s="312"/>
      <c r="AW1025" s="370">
        <v>0</v>
      </c>
      <c r="AX1025" s="370">
        <v>0</v>
      </c>
      <c r="AY1025" s="370"/>
      <c r="AZ1025" s="312">
        <f>_xll.SRS1Splines.Functions25.Linear_Interp(V_NNG3A!$H$4:$H$12,V_NNG3A!$I$4:$I$12,BF1025)</f>
        <v>-399.86965517241202</v>
      </c>
      <c r="BA1025" s="312">
        <f>(AZ1025/V_NNG3A!$I$8)*100</f>
        <v>-2887.1455247105564</v>
      </c>
      <c r="BB1025" s="308">
        <f>_xll.SRS1Splines.Functions25.Linear_Interp(V_NNG3A!$H$4:$H$12,V_NNG3A!$J$4:$J$12,BF1025)</f>
        <v>-410.85724137930799</v>
      </c>
      <c r="BC1025" s="308">
        <f>IFERROR((AZ1025-V_NNG3A!$J$20) / (V_NNG3A!$J$19-V_NNG3A!$J$20) * 100, 0)</f>
        <v>-14353.523671846446</v>
      </c>
      <c r="BD1025" s="308">
        <v>1050</v>
      </c>
      <c r="BE1025" s="308">
        <v>1047</v>
      </c>
      <c r="BF1025" s="374">
        <v>0</v>
      </c>
      <c r="BG1025" s="312">
        <v>0.26400000000000001</v>
      </c>
      <c r="BH1025" s="372">
        <v>0</v>
      </c>
      <c r="BI1025" s="369"/>
      <c r="BJ1025" s="312"/>
      <c r="BK1025" s="370">
        <v>2.1588449431010002</v>
      </c>
      <c r="BL1025" s="370">
        <v>2.118999943101</v>
      </c>
      <c r="BM1025" s="370">
        <f t="shared" si="12"/>
        <v>3.984500000000013E-2</v>
      </c>
      <c r="BN1025" s="312">
        <f>_xll.SRS1Splines.Functions25.Linear_Interp(V_XNN1!$K$3:$K$8,V_XNN1!$L$3:$L$8,BT1025)</f>
        <v>0.21890999999999999</v>
      </c>
      <c r="BO1025" s="312">
        <f>(BN1025/V_XNN1!$L$7)*100</f>
        <v>104.24285714285715</v>
      </c>
      <c r="BP1025" s="312">
        <f>_xll.SRS1Splines.Functions25.Linear_Interp(V_XNN1!$K$3:$K$8,V_XNN1!$M$3:$M$8,BT1025)</f>
        <v>6.2909999999999994E-2</v>
      </c>
      <c r="BQ1025" s="308">
        <f>IFERROR((BN1025 - V_XNN1!$M$16) / (V_XNN1!$M$15- V_XNN1!$M$16) * 100, 0)</f>
        <v>100</v>
      </c>
      <c r="BR1025" s="308">
        <v>252</v>
      </c>
      <c r="BS1025" s="308">
        <v>249</v>
      </c>
      <c r="BT1025" s="374">
        <v>252.5</v>
      </c>
      <c r="BU1025" s="312">
        <v>0.33548387096774201</v>
      </c>
      <c r="BV1025" s="372">
        <v>0.34482799999999997</v>
      </c>
      <c r="BW1025" s="369"/>
      <c r="BX1025" s="312"/>
      <c r="BY1025" s="370"/>
      <c r="BZ1025" s="370"/>
      <c r="CA1025" s="370"/>
      <c r="CB1025" s="312"/>
      <c r="CC1025" s="312"/>
      <c r="CD1025" s="308"/>
      <c r="CE1025" s="312"/>
      <c r="CF1025" s="312"/>
      <c r="CG1025" s="312"/>
      <c r="CH1025" s="312"/>
      <c r="CI1025" s="384"/>
      <c r="CJ1025" s="312"/>
      <c r="CK1025" s="372"/>
      <c r="CL1025" s="369"/>
      <c r="CM1025" s="312"/>
      <c r="CN1025" s="370"/>
      <c r="CO1025" s="370"/>
      <c r="CP1025" s="370"/>
      <c r="CQ1025" s="312"/>
      <c r="CR1025" s="312"/>
      <c r="CS1025" s="308"/>
      <c r="CT1025" s="312"/>
      <c r="CU1025" s="312"/>
      <c r="CV1025" s="312"/>
      <c r="CW1025" s="312"/>
      <c r="CX1025" s="384"/>
      <c r="CY1025" s="312"/>
      <c r="CZ1025" s="372"/>
    </row>
    <row r="1026" spans="1:104" s="1" customFormat="1" hidden="1">
      <c r="A1026" s="270">
        <v>45585</v>
      </c>
      <c r="B1026" s="380"/>
      <c r="C1026" s="381"/>
      <c r="D1026" s="382"/>
      <c r="E1026" s="382"/>
      <c r="F1026" s="382"/>
      <c r="G1026" s="312"/>
      <c r="H1026" s="308"/>
      <c r="I1026" s="308"/>
      <c r="J1026" s="308"/>
      <c r="K1026" s="308"/>
      <c r="L1026" s="308"/>
      <c r="M1026" s="371"/>
      <c r="N1026" s="371"/>
      <c r="O1026" s="312"/>
      <c r="P1026" s="383"/>
      <c r="Q1026" s="369">
        <v>2</v>
      </c>
      <c r="R1026" s="312"/>
      <c r="S1026" s="370">
        <v>3.1777739083728789</v>
      </c>
      <c r="T1026" s="370">
        <v>3.6630720000000001</v>
      </c>
      <c r="U1026" s="370"/>
      <c r="V1026" s="312">
        <f>_xll.SRS1Splines.Functions25.Linear_Interp(V_NK3!$P$8:$P$32,V_NK3!$R$8:$R$32,AC1026)</f>
        <v>226.51460185000099</v>
      </c>
      <c r="W1026" s="312">
        <f>(V1026/V_NK3!$R$28)*100</f>
        <v>41.781019574431646</v>
      </c>
      <c r="X1026" s="308">
        <f>V1026-V_NK3!$R$8</f>
        <v>169.93594985000098</v>
      </c>
      <c r="Y1026" s="308">
        <f>IFERROR((V1026 - V_NK3!$V$10) / (V_NK3!$V$9- V_NK3!$V$10) * 100, 0)</f>
        <v>34.997318555389313</v>
      </c>
      <c r="Z1026" s="308">
        <v>541.79999999999995</v>
      </c>
      <c r="AA1026" s="308">
        <v>521</v>
      </c>
      <c r="AB1026" s="312">
        <v>531.24</v>
      </c>
      <c r="AC1026" s="371">
        <v>530.97</v>
      </c>
      <c r="AD1026" s="308">
        <v>0.7</v>
      </c>
      <c r="AE1026" s="372">
        <v>0.79632000000000003</v>
      </c>
      <c r="AF1026" s="373">
        <v>0.2</v>
      </c>
      <c r="AG1026" s="312"/>
      <c r="AH1026" s="370">
        <v>4.8759226428568363</v>
      </c>
      <c r="AI1026" s="370">
        <v>6.6401726999999999</v>
      </c>
      <c r="AJ1026" s="370"/>
      <c r="AK1026" s="312">
        <f>_xll.SRS1Splines.Functions25.Linear_Interp(V_NK2!$R$10:$R$21,V_NK2!$T$10:$T$21,AR1026)</f>
        <v>68.429371428597406</v>
      </c>
      <c r="AL1026" s="312">
        <f>(AK1026/V_NK2!$T$18)*100</f>
        <v>95.839455782349305</v>
      </c>
      <c r="AM1026" s="308">
        <f>AK1026-V_NK2!$T$11</f>
        <v>27.609371428569609</v>
      </c>
      <c r="AN1026" s="308">
        <f>IFERROR((AK1026 - V_NK2!$X$12) / (V_NK2!$X$11- V_NK2!$X$12) * 100, 0)</f>
        <v>90.285714285712771</v>
      </c>
      <c r="AO1026" s="308">
        <v>427</v>
      </c>
      <c r="AP1026" s="308">
        <v>420</v>
      </c>
      <c r="AQ1026" s="308">
        <v>425.98</v>
      </c>
      <c r="AR1026" s="371">
        <v>426.32</v>
      </c>
      <c r="AS1026" s="312">
        <v>0.86</v>
      </c>
      <c r="AT1026" s="372">
        <v>1.56355</v>
      </c>
      <c r="AU1026" s="369"/>
      <c r="AV1026" s="312"/>
      <c r="AW1026" s="370">
        <v>0</v>
      </c>
      <c r="AX1026" s="370">
        <v>0</v>
      </c>
      <c r="AY1026" s="370"/>
      <c r="AZ1026" s="312">
        <f>_xll.SRS1Splines.Functions25.Linear_Interp(V_NNG3A!$H$4:$H$12,V_NNG3A!$I$4:$I$12,BF1026)</f>
        <v>-399.86965517241202</v>
      </c>
      <c r="BA1026" s="312">
        <f>(AZ1026/V_NNG3A!$I$8)*100</f>
        <v>-2887.1455247105564</v>
      </c>
      <c r="BB1026" s="308">
        <f>_xll.SRS1Splines.Functions25.Linear_Interp(V_NNG3A!$H$4:$H$12,V_NNG3A!$J$4:$J$12,BF1026)</f>
        <v>-410.85724137930799</v>
      </c>
      <c r="BC1026" s="308">
        <f>IFERROR((AZ1026-V_NNG3A!$J$20) / (V_NNG3A!$J$19-V_NNG3A!$J$20) * 100, 0)</f>
        <v>-14353.523671846446</v>
      </c>
      <c r="BD1026" s="308">
        <v>1050</v>
      </c>
      <c r="BE1026" s="308">
        <v>1047</v>
      </c>
      <c r="BF1026" s="374">
        <v>0</v>
      </c>
      <c r="BG1026" s="312">
        <v>0.26400000000000001</v>
      </c>
      <c r="BH1026" s="372">
        <v>0</v>
      </c>
      <c r="BI1026" s="369"/>
      <c r="BJ1026" s="312"/>
      <c r="BK1026" s="370">
        <v>2.1543836059744002</v>
      </c>
      <c r="BL1026" s="370">
        <v>2.1145386059744</v>
      </c>
      <c r="BM1026" s="370">
        <f t="shared" si="12"/>
        <v>3.984500000000013E-2</v>
      </c>
      <c r="BN1026" s="312">
        <f>_xll.SRS1Splines.Functions25.Linear_Interp(V_XNN1!$K$3:$K$8,V_XNN1!$L$3:$L$8,BT1026)</f>
        <v>0.21890999999999999</v>
      </c>
      <c r="BO1026" s="312">
        <f>(BN1026/V_XNN1!$L$7)*100</f>
        <v>104.24285714285715</v>
      </c>
      <c r="BP1026" s="312">
        <f>_xll.SRS1Splines.Functions25.Linear_Interp(V_XNN1!$K$3:$K$8,V_XNN1!$M$3:$M$8,BT1026)</f>
        <v>6.2909999999999994E-2</v>
      </c>
      <c r="BQ1026" s="308">
        <f>IFERROR((BN1026 - V_XNN1!$M$16) / (V_XNN1!$M$15- V_XNN1!$M$16) * 100, 0)</f>
        <v>100</v>
      </c>
      <c r="BR1026" s="308">
        <v>252</v>
      </c>
      <c r="BS1026" s="308">
        <v>249</v>
      </c>
      <c r="BT1026" s="374">
        <v>252.5</v>
      </c>
      <c r="BU1026" s="312">
        <v>0.33548387096774201</v>
      </c>
      <c r="BV1026" s="372">
        <v>0.34410199999999996</v>
      </c>
      <c r="BW1026" s="369"/>
      <c r="BX1026" s="312"/>
      <c r="BY1026" s="370"/>
      <c r="BZ1026" s="370"/>
      <c r="CA1026" s="370"/>
      <c r="CB1026" s="312"/>
      <c r="CC1026" s="312"/>
      <c r="CD1026" s="308"/>
      <c r="CE1026" s="312"/>
      <c r="CF1026" s="312"/>
      <c r="CG1026" s="312"/>
      <c r="CH1026" s="312"/>
      <c r="CI1026" s="384"/>
      <c r="CJ1026" s="312"/>
      <c r="CK1026" s="372"/>
      <c r="CL1026" s="369"/>
      <c r="CM1026" s="312"/>
      <c r="CN1026" s="370"/>
      <c r="CO1026" s="370"/>
      <c r="CP1026" s="370"/>
      <c r="CQ1026" s="312"/>
      <c r="CR1026" s="312"/>
      <c r="CS1026" s="308"/>
      <c r="CT1026" s="312"/>
      <c r="CU1026" s="312"/>
      <c r="CV1026" s="312"/>
      <c r="CW1026" s="312"/>
      <c r="CX1026" s="384"/>
      <c r="CY1026" s="312"/>
      <c r="CZ1026" s="372"/>
    </row>
    <row r="1027" spans="1:104" s="1" customFormat="1" hidden="1">
      <c r="A1027" s="270">
        <v>45586</v>
      </c>
      <c r="B1027" s="380"/>
      <c r="C1027" s="381"/>
      <c r="D1027" s="382"/>
      <c r="E1027" s="382"/>
      <c r="F1027" s="382"/>
      <c r="G1027" s="312"/>
      <c r="H1027" s="308"/>
      <c r="I1027" s="308"/>
      <c r="J1027" s="308"/>
      <c r="K1027" s="308"/>
      <c r="L1027" s="308"/>
      <c r="M1027" s="371"/>
      <c r="N1027" s="371"/>
      <c r="O1027" s="312"/>
      <c r="P1027" s="383"/>
      <c r="Q1027" s="369">
        <v>0</v>
      </c>
      <c r="R1027" s="312"/>
      <c r="S1027" s="370">
        <v>2.3264173586044312</v>
      </c>
      <c r="T1027" s="370">
        <v>5.7235040000000001</v>
      </c>
      <c r="U1027" s="370"/>
      <c r="V1027" s="312">
        <f>_xll.SRS1Splines.Functions25.Linear_Interp(V_NK3!$P$8:$P$32,V_NK3!$R$8:$R$32,AC1027)</f>
        <v>223.117515150001</v>
      </c>
      <c r="W1027" s="312">
        <f>(V1027/V_NK3!$R$28)*100</f>
        <v>41.154420914788815</v>
      </c>
      <c r="X1027" s="308">
        <f>V1027-V_NK3!$R$8</f>
        <v>166.53886315000099</v>
      </c>
      <c r="Y1027" s="308">
        <f>IFERROR((V1027 - V_NK3!$V$10) / (V_NK3!$V$9- V_NK3!$V$10) * 100, 0)</f>
        <v>34.297708346336329</v>
      </c>
      <c r="Z1027" s="308">
        <v>541.79999999999995</v>
      </c>
      <c r="AA1027" s="308">
        <v>521</v>
      </c>
      <c r="AB1027" s="312"/>
      <c r="AC1027" s="371">
        <v>530.83000000000004</v>
      </c>
      <c r="AD1027" s="308">
        <v>0.7</v>
      </c>
      <c r="AE1027" s="372">
        <v>1.24424</v>
      </c>
      <c r="AF1027" s="373">
        <v>0</v>
      </c>
      <c r="AG1027" s="312"/>
      <c r="AH1027" s="370">
        <v>5.6403140514287768</v>
      </c>
      <c r="AI1027" s="370">
        <v>6.6058358800000008</v>
      </c>
      <c r="AJ1027" s="370"/>
      <c r="AK1027" s="312">
        <f>_xll.SRS1Splines.Functions25.Linear_Interp(V_NK2!$R$10:$R$21,V_NK2!$T$10:$T$21,AR1027)</f>
        <v>68.036200000026099</v>
      </c>
      <c r="AL1027" s="312">
        <f>(AK1027/V_NK2!$T$18)*100</f>
        <v>95.28879551824383</v>
      </c>
      <c r="AM1027" s="308">
        <f>AK1027-V_NK2!$T$11</f>
        <v>27.216199999998302</v>
      </c>
      <c r="AN1027" s="308">
        <f>IFERROR((AK1027 - V_NK2!$X$12) / (V_NK2!$X$11- V_NK2!$X$12) * 100, 0)</f>
        <v>88.999999999998806</v>
      </c>
      <c r="AO1027" s="308">
        <v>427</v>
      </c>
      <c r="AP1027" s="308">
        <v>420</v>
      </c>
      <c r="AQ1027" s="308">
        <v>426.39</v>
      </c>
      <c r="AR1027" s="371">
        <v>426.23</v>
      </c>
      <c r="AS1027" s="312">
        <v>0.86</v>
      </c>
      <c r="AT1027" s="372">
        <v>1.5549999999999999</v>
      </c>
      <c r="AU1027" s="369"/>
      <c r="AV1027" s="312"/>
      <c r="AW1027" s="370">
        <v>0</v>
      </c>
      <c r="AX1027" s="370">
        <v>0</v>
      </c>
      <c r="AY1027" s="370"/>
      <c r="AZ1027" s="312">
        <f>_xll.SRS1Splines.Functions25.Linear_Interp(V_NNG3A!$H$4:$H$12,V_NNG3A!$I$4:$I$12,BF1027)</f>
        <v>-399.86965517241202</v>
      </c>
      <c r="BA1027" s="312">
        <f>(AZ1027/V_NNG3A!$I$8)*100</f>
        <v>-2887.1455247105564</v>
      </c>
      <c r="BB1027" s="308">
        <f>_xll.SRS1Splines.Functions25.Linear_Interp(V_NNG3A!$H$4:$H$12,V_NNG3A!$J$4:$J$12,BF1027)</f>
        <v>-410.85724137930799</v>
      </c>
      <c r="BC1027" s="308">
        <f>IFERROR((AZ1027-V_NNG3A!$J$20) / (V_NNG3A!$J$19-V_NNG3A!$J$20) * 100, 0)</f>
        <v>-14353.523671846446</v>
      </c>
      <c r="BD1027" s="308">
        <v>1050</v>
      </c>
      <c r="BE1027" s="308">
        <v>1047</v>
      </c>
      <c r="BF1027" s="374">
        <v>0</v>
      </c>
      <c r="BG1027" s="312">
        <v>0.26400000000000001</v>
      </c>
      <c r="BH1027" s="372">
        <v>0</v>
      </c>
      <c r="BI1027" s="369"/>
      <c r="BJ1027" s="312"/>
      <c r="BK1027" s="370">
        <v>2.15496918207681</v>
      </c>
      <c r="BL1027" s="370">
        <v>2.11494418207681</v>
      </c>
      <c r="BM1027" s="370">
        <f t="shared" si="12"/>
        <v>4.0024999999999977E-2</v>
      </c>
      <c r="BN1027" s="312">
        <f>_xll.SRS1Splines.Functions25.Linear_Interp(V_XNN1!$K$3:$K$8,V_XNN1!$L$3:$L$8,BT1027)</f>
        <v>0.21908820000000001</v>
      </c>
      <c r="BO1027" s="312">
        <f>(BN1027/V_XNN1!$L$7)*100</f>
        <v>104.32771428571431</v>
      </c>
      <c r="BP1027" s="312">
        <f>_xll.SRS1Splines.Functions25.Linear_Interp(V_XNN1!$K$3:$K$8,V_XNN1!$M$3:$M$8,BT1027)</f>
        <v>6.3088199999999803E-2</v>
      </c>
      <c r="BQ1027" s="308">
        <f>IFERROR((BN1027 - V_XNN1!$M$16) / (V_XNN1!$M$15- V_XNN1!$M$16) * 100, 0)</f>
        <v>100.55153203342624</v>
      </c>
      <c r="BR1027" s="308">
        <v>252</v>
      </c>
      <c r="BS1027" s="308">
        <v>249</v>
      </c>
      <c r="BT1027" s="374">
        <v>252.51</v>
      </c>
      <c r="BU1027" s="312">
        <v>0.33548387096774201</v>
      </c>
      <c r="BV1027" s="372">
        <v>0.34416800000000003</v>
      </c>
      <c r="BW1027" s="369"/>
      <c r="BX1027" s="312"/>
      <c r="BY1027" s="370"/>
      <c r="BZ1027" s="370"/>
      <c r="CA1027" s="370"/>
      <c r="CB1027" s="312"/>
      <c r="CC1027" s="312"/>
      <c r="CD1027" s="308"/>
      <c r="CE1027" s="312"/>
      <c r="CF1027" s="312"/>
      <c r="CG1027" s="312"/>
      <c r="CH1027" s="312"/>
      <c r="CI1027" s="384"/>
      <c r="CJ1027" s="312"/>
      <c r="CK1027" s="372"/>
      <c r="CL1027" s="369"/>
      <c r="CM1027" s="312"/>
      <c r="CN1027" s="370"/>
      <c r="CO1027" s="370"/>
      <c r="CP1027" s="370"/>
      <c r="CQ1027" s="312"/>
      <c r="CR1027" s="312"/>
      <c r="CS1027" s="308"/>
      <c r="CT1027" s="312"/>
      <c r="CU1027" s="312"/>
      <c r="CV1027" s="312"/>
      <c r="CW1027" s="312"/>
      <c r="CX1027" s="384"/>
      <c r="CY1027" s="312"/>
      <c r="CZ1027" s="372"/>
    </row>
    <row r="1028" spans="1:104" s="1" customFormat="1" hidden="1">
      <c r="A1028" s="270">
        <v>45587</v>
      </c>
      <c r="B1028" s="380"/>
      <c r="C1028" s="381"/>
      <c r="D1028" s="382"/>
      <c r="E1028" s="382"/>
      <c r="F1028" s="382"/>
      <c r="G1028" s="312"/>
      <c r="H1028" s="308"/>
      <c r="I1028" s="308"/>
      <c r="J1028" s="308"/>
      <c r="K1028" s="308"/>
      <c r="L1028" s="308"/>
      <c r="M1028" s="371"/>
      <c r="N1028" s="371"/>
      <c r="O1028" s="312"/>
      <c r="P1028" s="383"/>
      <c r="Q1028" s="369">
        <v>0.4</v>
      </c>
      <c r="R1028" s="312"/>
      <c r="S1028" s="370">
        <v>2.1203383127861022</v>
      </c>
      <c r="T1028" s="370">
        <v>5.7600740000000004</v>
      </c>
      <c r="U1028" s="370"/>
      <c r="V1028" s="312">
        <f>_xll.SRS1Splines.Functions25.Linear_Interp(V_NK3!$P$8:$P$32,V_NK3!$R$8:$R$32,AC1028)</f>
        <v>219.47777939999901</v>
      </c>
      <c r="W1028" s="312">
        <f>(V1028/V_NK3!$R$28)*100</f>
        <v>40.483065208028265</v>
      </c>
      <c r="X1028" s="308">
        <f>V1028-V_NK3!$R$8</f>
        <v>162.899127399999</v>
      </c>
      <c r="Y1028" s="308">
        <f>IFERROR((V1028 - V_NK3!$V$10) / (V_NK3!$V$9- V_NK3!$V$10) * 100, 0)</f>
        <v>33.548125979493442</v>
      </c>
      <c r="Z1028" s="308">
        <v>541.79999999999995</v>
      </c>
      <c r="AA1028" s="308">
        <v>521</v>
      </c>
      <c r="AB1028" s="312"/>
      <c r="AC1028" s="371">
        <v>530.67999999999995</v>
      </c>
      <c r="AD1028" s="308">
        <v>0.7</v>
      </c>
      <c r="AE1028" s="372">
        <v>1.2521900000000001</v>
      </c>
      <c r="AF1028" s="373">
        <v>2.6</v>
      </c>
      <c r="AG1028" s="312"/>
      <c r="AH1028" s="370">
        <v>5.7675035642856125</v>
      </c>
      <c r="AI1028" s="370">
        <v>6.6056252500000001</v>
      </c>
      <c r="AJ1028" s="370"/>
      <c r="AK1028" s="312">
        <f>_xll.SRS1Splines.Functions25.Linear_Interp(V_NK2!$R$10:$R$21,V_NK2!$T$10:$T$21,AR1028)</f>
        <v>67.774085714311695</v>
      </c>
      <c r="AL1028" s="312">
        <f>(AK1028/V_NK2!$T$18)*100</f>
        <v>94.921688675506573</v>
      </c>
      <c r="AM1028" s="308">
        <f>AK1028-V_NK2!$T$11</f>
        <v>26.954085714283899</v>
      </c>
      <c r="AN1028" s="308">
        <f>IFERROR((AK1028 - V_NK2!$X$12) / (V_NK2!$X$11- V_NK2!$X$12) * 100, 0)</f>
        <v>88.142857142855533</v>
      </c>
      <c r="AO1028" s="308">
        <v>427</v>
      </c>
      <c r="AP1028" s="308">
        <v>420</v>
      </c>
      <c r="AQ1028" s="308">
        <v>426.4</v>
      </c>
      <c r="AR1028" s="371">
        <v>426.17</v>
      </c>
      <c r="AS1028" s="312">
        <v>0.86</v>
      </c>
      <c r="AT1028" s="372">
        <v>1.5549999999999999</v>
      </c>
      <c r="AU1028" s="369"/>
      <c r="AV1028" s="312"/>
      <c r="AW1028" s="370">
        <v>0</v>
      </c>
      <c r="AX1028" s="370">
        <v>0</v>
      </c>
      <c r="AY1028" s="370"/>
      <c r="AZ1028" s="312">
        <f>_xll.SRS1Splines.Functions25.Linear_Interp(V_NNG3A!$H$4:$H$12,V_NNG3A!$I$4:$I$12,BF1028)</f>
        <v>-399.86965517241202</v>
      </c>
      <c r="BA1028" s="312">
        <f>(AZ1028/V_NNG3A!$I$8)*100</f>
        <v>-2887.1455247105564</v>
      </c>
      <c r="BB1028" s="308">
        <f>_xll.SRS1Splines.Functions25.Linear_Interp(V_NNG3A!$H$4:$H$12,V_NNG3A!$J$4:$J$12,BF1028)</f>
        <v>-410.85724137930799</v>
      </c>
      <c r="BC1028" s="308">
        <f>IFERROR((AZ1028-V_NNG3A!$J$20) / (V_NNG3A!$J$19-V_NNG3A!$J$20) * 100, 0)</f>
        <v>-14353.523671846446</v>
      </c>
      <c r="BD1028" s="308">
        <v>1050</v>
      </c>
      <c r="BE1028" s="308">
        <v>1047</v>
      </c>
      <c r="BF1028" s="374">
        <v>0</v>
      </c>
      <c r="BG1028" s="312">
        <v>0.26400000000000001</v>
      </c>
      <c r="BH1028" s="372">
        <v>0</v>
      </c>
      <c r="BI1028" s="369"/>
      <c r="BJ1028" s="312"/>
      <c r="BK1028" s="370">
        <v>2.1542484139402602</v>
      </c>
      <c r="BL1028" s="370">
        <v>2.1144034139402601</v>
      </c>
      <c r="BM1028" s="370">
        <f t="shared" si="12"/>
        <v>3.984500000000013E-2</v>
      </c>
      <c r="BN1028" s="312">
        <f>_xll.SRS1Splines.Functions25.Linear_Interp(V_XNN1!$K$3:$K$8,V_XNN1!$L$3:$L$8,BT1028)</f>
        <v>0.21908820000000001</v>
      </c>
      <c r="BO1028" s="312">
        <f>(BN1028/V_XNN1!$L$7)*100</f>
        <v>104.32771428571431</v>
      </c>
      <c r="BP1028" s="312">
        <f>_xll.SRS1Splines.Functions25.Linear_Interp(V_XNN1!$K$3:$K$8,V_XNN1!$M$3:$M$8,BT1028)</f>
        <v>6.3088199999999803E-2</v>
      </c>
      <c r="BQ1028" s="308">
        <f>IFERROR((BN1028 - V_XNN1!$M$16) / (V_XNN1!$M$15- V_XNN1!$M$16) * 100, 0)</f>
        <v>100.55153203342624</v>
      </c>
      <c r="BR1028" s="308">
        <v>252</v>
      </c>
      <c r="BS1028" s="308">
        <v>249</v>
      </c>
      <c r="BT1028" s="374">
        <v>252.51</v>
      </c>
      <c r="BU1028" s="312">
        <v>0.33548387096774201</v>
      </c>
      <c r="BV1028" s="372">
        <v>0.34408</v>
      </c>
      <c r="BW1028" s="369"/>
      <c r="BX1028" s="312"/>
      <c r="BY1028" s="370"/>
      <c r="BZ1028" s="370"/>
      <c r="CA1028" s="370"/>
      <c r="CB1028" s="312"/>
      <c r="CC1028" s="312"/>
      <c r="CD1028" s="308"/>
      <c r="CE1028" s="312"/>
      <c r="CF1028" s="312"/>
      <c r="CG1028" s="312"/>
      <c r="CH1028" s="312"/>
      <c r="CI1028" s="384"/>
      <c r="CJ1028" s="312"/>
      <c r="CK1028" s="372"/>
      <c r="CL1028" s="369"/>
      <c r="CM1028" s="312"/>
      <c r="CN1028" s="370"/>
      <c r="CO1028" s="370"/>
      <c r="CP1028" s="370"/>
      <c r="CQ1028" s="312"/>
      <c r="CR1028" s="312"/>
      <c r="CS1028" s="308"/>
      <c r="CT1028" s="312"/>
      <c r="CU1028" s="312"/>
      <c r="CV1028" s="312"/>
      <c r="CW1028" s="312"/>
      <c r="CX1028" s="384"/>
      <c r="CY1028" s="312"/>
      <c r="CZ1028" s="372"/>
    </row>
    <row r="1029" spans="1:104" s="1" customFormat="1" hidden="1">
      <c r="A1029" s="270">
        <v>45588</v>
      </c>
      <c r="B1029" s="380"/>
      <c r="C1029" s="381"/>
      <c r="D1029" s="382"/>
      <c r="E1029" s="382"/>
      <c r="F1029" s="382"/>
      <c r="G1029" s="312"/>
      <c r="H1029" s="308"/>
      <c r="I1029" s="308"/>
      <c r="J1029" s="308"/>
      <c r="K1029" s="308"/>
      <c r="L1029" s="308"/>
      <c r="M1029" s="371"/>
      <c r="N1029" s="371"/>
      <c r="O1029" s="312"/>
      <c r="P1029" s="383"/>
      <c r="Q1029" s="369">
        <v>0</v>
      </c>
      <c r="R1029" s="312"/>
      <c r="S1029" s="370">
        <v>1.9096976334896083</v>
      </c>
      <c r="T1029" s="370">
        <v>3.8508899999999997</v>
      </c>
      <c r="U1029" s="370"/>
      <c r="V1029" s="312">
        <f>_xll.SRS1Splines.Functions25.Linear_Interp(V_NK3!$P$8:$P$32,V_NK3!$R$8:$R$32,AC1029)</f>
        <v>217.53658700000099</v>
      </c>
      <c r="W1029" s="312">
        <f>(V1029/V_NK3!$R$28)*100</f>
        <v>40.125008831089872</v>
      </c>
      <c r="X1029" s="308">
        <f>V1029-V_NK3!$R$8</f>
        <v>160.95793500000099</v>
      </c>
      <c r="Y1029" s="308">
        <f>IFERROR((V1029 - V_NK3!$V$10) / (V_NK3!$V$9- V_NK3!$V$10) * 100, 0)</f>
        <v>33.148348717177861</v>
      </c>
      <c r="Z1029" s="308">
        <v>541.79999999999995</v>
      </c>
      <c r="AA1029" s="308">
        <v>521</v>
      </c>
      <c r="AB1029" s="312"/>
      <c r="AC1029" s="371">
        <v>530.6</v>
      </c>
      <c r="AD1029" s="308">
        <v>0.7</v>
      </c>
      <c r="AE1029" s="372">
        <v>0.83714999999999995</v>
      </c>
      <c r="AF1029" s="373">
        <v>0.2</v>
      </c>
      <c r="AG1029" s="312"/>
      <c r="AH1029" s="370">
        <v>4.3287838999999995</v>
      </c>
      <c r="AI1029" s="370">
        <v>4.4080728999999996</v>
      </c>
      <c r="AJ1029" s="370"/>
      <c r="AK1029" s="312">
        <f>_xll.SRS1Splines.Functions25.Linear_Interp(V_NK2!$R$10:$R$21,V_NK2!$T$10:$T$21,AR1029)</f>
        <v>68.0798857143117</v>
      </c>
      <c r="AL1029" s="312">
        <f>(AK1029/V_NK2!$T$18)*100</f>
        <v>95.349979992033184</v>
      </c>
      <c r="AM1029" s="308">
        <f>AK1029-V_NK2!$T$11</f>
        <v>27.259885714283904</v>
      </c>
      <c r="AN1029" s="308">
        <f>IFERROR((AK1029 - V_NK2!$X$12) / (V_NK2!$X$11- V_NK2!$X$12) * 100, 0)</f>
        <v>89.142857142855604</v>
      </c>
      <c r="AO1029" s="308">
        <v>427</v>
      </c>
      <c r="AP1029" s="308">
        <v>420</v>
      </c>
      <c r="AQ1029" s="308">
        <v>426.42</v>
      </c>
      <c r="AR1029" s="371">
        <v>426.24</v>
      </c>
      <c r="AS1029" s="312">
        <v>0.86</v>
      </c>
      <c r="AT1029" s="372">
        <v>1.037963</v>
      </c>
      <c r="AU1029" s="369"/>
      <c r="AV1029" s="312"/>
      <c r="AW1029" s="370">
        <v>0</v>
      </c>
      <c r="AX1029" s="370">
        <v>0</v>
      </c>
      <c r="AY1029" s="370"/>
      <c r="AZ1029" s="312">
        <f>_xll.SRS1Splines.Functions25.Linear_Interp(V_NNG3A!$H$4:$H$12,V_NNG3A!$I$4:$I$12,BF1029)</f>
        <v>-399.86965517241202</v>
      </c>
      <c r="BA1029" s="312">
        <f>(AZ1029/V_NNG3A!$I$8)*100</f>
        <v>-2887.1455247105564</v>
      </c>
      <c r="BB1029" s="308">
        <f>_xll.SRS1Splines.Functions25.Linear_Interp(V_NNG3A!$H$4:$H$12,V_NNG3A!$J$4:$J$12,BF1029)</f>
        <v>-410.85724137930799</v>
      </c>
      <c r="BC1029" s="308">
        <f>IFERROR((AZ1029-V_NNG3A!$J$20) / (V_NNG3A!$J$19-V_NNG3A!$J$20) * 100, 0)</f>
        <v>-14353.523671846446</v>
      </c>
      <c r="BD1029" s="308">
        <v>1050</v>
      </c>
      <c r="BE1029" s="308">
        <v>1047</v>
      </c>
      <c r="BF1029" s="374">
        <v>0</v>
      </c>
      <c r="BG1029" s="312">
        <v>0.26400000000000001</v>
      </c>
      <c r="BH1029" s="372">
        <v>0</v>
      </c>
      <c r="BI1029" s="369"/>
      <c r="BJ1029" s="312"/>
      <c r="BK1029" s="370">
        <v>2.15180343527738</v>
      </c>
      <c r="BL1029" s="370">
        <v>2.1124984352773799</v>
      </c>
      <c r="BM1029" s="370">
        <f t="shared" si="12"/>
        <v>3.9305000000000145E-2</v>
      </c>
      <c r="BN1029" s="312">
        <f>_xll.SRS1Splines.Functions25.Linear_Interp(V_XNN1!$K$3:$K$8,V_XNN1!$L$3:$L$8,BT1029)</f>
        <v>0.21855359999999999</v>
      </c>
      <c r="BO1029" s="312">
        <f>(BN1029/V_XNN1!$L$7)*100</f>
        <v>104.07314285714287</v>
      </c>
      <c r="BP1029" s="312">
        <f>_xll.SRS1Splines.Functions25.Linear_Interp(V_XNN1!$K$3:$K$8,V_XNN1!$M$3:$M$8,BT1029)</f>
        <v>6.2553599999999807E-2</v>
      </c>
      <c r="BQ1029" s="308">
        <f>IFERROR((BN1029 - V_XNN1!$M$16) / (V_XNN1!$M$15- V_XNN1!$M$16) * 100, 0)</f>
        <v>98.896935933147617</v>
      </c>
      <c r="BR1029" s="308">
        <v>252</v>
      </c>
      <c r="BS1029" s="308">
        <v>249</v>
      </c>
      <c r="BT1029" s="374">
        <v>252.48</v>
      </c>
      <c r="BU1029" s="312">
        <v>0.33548387096774201</v>
      </c>
      <c r="BV1029" s="372">
        <v>0.34376999999999996</v>
      </c>
      <c r="BW1029" s="369"/>
      <c r="BX1029" s="312"/>
      <c r="BY1029" s="370"/>
      <c r="BZ1029" s="370"/>
      <c r="CA1029" s="370"/>
      <c r="CB1029" s="312"/>
      <c r="CC1029" s="312"/>
      <c r="CD1029" s="308"/>
      <c r="CE1029" s="312"/>
      <c r="CF1029" s="312"/>
      <c r="CG1029" s="312"/>
      <c r="CH1029" s="312"/>
      <c r="CI1029" s="384"/>
      <c r="CJ1029" s="312"/>
      <c r="CK1029" s="372"/>
      <c r="CL1029" s="369"/>
      <c r="CM1029" s="312"/>
      <c r="CN1029" s="370"/>
      <c r="CO1029" s="370"/>
      <c r="CP1029" s="370"/>
      <c r="CQ1029" s="312"/>
      <c r="CR1029" s="312"/>
      <c r="CS1029" s="308"/>
      <c r="CT1029" s="312"/>
      <c r="CU1029" s="312"/>
      <c r="CV1029" s="312"/>
      <c r="CW1029" s="312"/>
      <c r="CX1029" s="384"/>
      <c r="CY1029" s="312"/>
      <c r="CZ1029" s="372"/>
    </row>
    <row r="1030" spans="1:104" s="1" customFormat="1" hidden="1">
      <c r="A1030" s="270">
        <v>45589</v>
      </c>
      <c r="B1030" s="380"/>
      <c r="C1030" s="381"/>
      <c r="D1030" s="382"/>
      <c r="E1030" s="382"/>
      <c r="F1030" s="382"/>
      <c r="G1030" s="312"/>
      <c r="H1030" s="308"/>
      <c r="I1030" s="308"/>
      <c r="J1030" s="308"/>
      <c r="K1030" s="308"/>
      <c r="L1030" s="308"/>
      <c r="M1030" s="371"/>
      <c r="N1030" s="371"/>
      <c r="O1030" s="312"/>
      <c r="P1030" s="383"/>
      <c r="Q1030" s="369">
        <v>0</v>
      </c>
      <c r="R1030" s="312"/>
      <c r="S1030" s="370">
        <v>2.3765947709274289</v>
      </c>
      <c r="T1030" s="370">
        <v>3.5898399999999997</v>
      </c>
      <c r="U1030" s="370"/>
      <c r="V1030" s="312">
        <f>_xll.SRS1Splines.Functions25.Linear_Interp(V_NK3!$P$8:$P$32,V_NK3!$R$8:$R$32,AC1030)</f>
        <v>216.323341749999</v>
      </c>
      <c r="W1030" s="312">
        <f>(V1030/V_NK3!$R$28)*100</f>
        <v>39.901223595502771</v>
      </c>
      <c r="X1030" s="308">
        <f>V1030-V_NK3!$R$8</f>
        <v>159.744689749999</v>
      </c>
      <c r="Y1030" s="308">
        <f>IFERROR((V1030 - V_NK3!$V$10) / (V_NK3!$V$9- V_NK3!$V$10) * 100, 0)</f>
        <v>32.898487928229954</v>
      </c>
      <c r="Z1030" s="308">
        <v>541.79999999999995</v>
      </c>
      <c r="AA1030" s="308">
        <v>521</v>
      </c>
      <c r="AB1030" s="312"/>
      <c r="AC1030" s="371">
        <v>530.54999999999995</v>
      </c>
      <c r="AD1030" s="308">
        <v>0.7</v>
      </c>
      <c r="AE1030" s="372">
        <v>0.78039999999999998</v>
      </c>
      <c r="AF1030" s="373">
        <v>0</v>
      </c>
      <c r="AG1030" s="312"/>
      <c r="AH1030" s="370">
        <v>4.0079387114287757</v>
      </c>
      <c r="AI1030" s="370">
        <v>4.1484941399999995</v>
      </c>
      <c r="AJ1030" s="370"/>
      <c r="AK1030" s="312">
        <f>_xll.SRS1Splines.Functions25.Linear_Interp(V_NK2!$R$10:$R$21,V_NK2!$T$10:$T$21,AR1030)</f>
        <v>68.298314285740403</v>
      </c>
      <c r="AL1030" s="312">
        <f>(AK1030/V_NK2!$T$18)*100</f>
        <v>95.655902360980946</v>
      </c>
      <c r="AM1030" s="308">
        <f>AK1030-V_NK2!$T$11</f>
        <v>27.478314285712607</v>
      </c>
      <c r="AN1030" s="308">
        <f>IFERROR((AK1030 - V_NK2!$X$12) / (V_NK2!$X$11- V_NK2!$X$12) * 100, 0)</f>
        <v>89.857142857141781</v>
      </c>
      <c r="AO1030" s="308">
        <v>427</v>
      </c>
      <c r="AP1030" s="308">
        <v>420</v>
      </c>
      <c r="AQ1030" s="308">
        <v>426.43</v>
      </c>
      <c r="AR1030" s="371">
        <v>426.29</v>
      </c>
      <c r="AS1030" s="312">
        <v>0.86</v>
      </c>
      <c r="AT1030" s="372">
        <v>0.97599999999999998</v>
      </c>
      <c r="AU1030" s="369"/>
      <c r="AV1030" s="312"/>
      <c r="AW1030" s="370">
        <v>0</v>
      </c>
      <c r="AX1030" s="370">
        <v>0</v>
      </c>
      <c r="AY1030" s="370"/>
      <c r="AZ1030" s="312">
        <f>_xll.SRS1Splines.Functions25.Linear_Interp(V_NNG3A!$H$4:$H$12,V_NNG3A!$I$4:$I$12,BF1030)</f>
        <v>-399.86965517241202</v>
      </c>
      <c r="BA1030" s="312">
        <f>(AZ1030/V_NNG3A!$I$8)*100</f>
        <v>-2887.1455247105564</v>
      </c>
      <c r="BB1030" s="308">
        <f>_xll.SRS1Splines.Functions25.Linear_Interp(V_NNG3A!$H$4:$H$12,V_NNG3A!$J$4:$J$12,BF1030)</f>
        <v>-410.85724137930799</v>
      </c>
      <c r="BC1030" s="308">
        <f>IFERROR((AZ1030-V_NNG3A!$J$20) / (V_NNG3A!$J$19-V_NNG3A!$J$20) * 100, 0)</f>
        <v>-14353.523671846446</v>
      </c>
      <c r="BD1030" s="308">
        <v>1050</v>
      </c>
      <c r="BE1030" s="308">
        <v>1047</v>
      </c>
      <c r="BF1030" s="374">
        <v>0</v>
      </c>
      <c r="BG1030" s="312">
        <v>0.26400000000000001</v>
      </c>
      <c r="BH1030" s="372">
        <v>0</v>
      </c>
      <c r="BI1030" s="369"/>
      <c r="BJ1030" s="312"/>
      <c r="BK1030" s="370">
        <v>2.13437518492176</v>
      </c>
      <c r="BL1030" s="370">
        <v>2.0945301849217599</v>
      </c>
      <c r="BM1030" s="370">
        <f t="shared" si="12"/>
        <v>3.984500000000013E-2</v>
      </c>
      <c r="BN1030" s="312">
        <f>_xll.SRS1Splines.Functions25.Linear_Interp(V_XNN1!$K$3:$K$8,V_XNN1!$L$3:$L$8,BT1030)</f>
        <v>0.21855359999999999</v>
      </c>
      <c r="BO1030" s="312">
        <f>(BN1030/V_XNN1!$L$7)*100</f>
        <v>104.07314285714287</v>
      </c>
      <c r="BP1030" s="312">
        <f>_xll.SRS1Splines.Functions25.Linear_Interp(V_XNN1!$K$3:$K$8,V_XNN1!$M$3:$M$8,BT1030)</f>
        <v>6.2553599999999807E-2</v>
      </c>
      <c r="BQ1030" s="308">
        <f>IFERROR((BN1030 - V_XNN1!$M$16) / (V_XNN1!$M$15- V_XNN1!$M$16) * 100, 0)</f>
        <v>98.896935933147617</v>
      </c>
      <c r="BR1030" s="308">
        <v>252</v>
      </c>
      <c r="BS1030" s="308">
        <v>249</v>
      </c>
      <c r="BT1030" s="374">
        <v>252.48</v>
      </c>
      <c r="BU1030" s="312">
        <v>0.33548387096774201</v>
      </c>
      <c r="BV1030" s="372">
        <v>0.34084599999999998</v>
      </c>
      <c r="BW1030" s="369"/>
      <c r="BX1030" s="312"/>
      <c r="BY1030" s="370"/>
      <c r="BZ1030" s="370"/>
      <c r="CA1030" s="370"/>
      <c r="CB1030" s="312"/>
      <c r="CC1030" s="312"/>
      <c r="CD1030" s="308"/>
      <c r="CE1030" s="312"/>
      <c r="CF1030" s="312"/>
      <c r="CG1030" s="312"/>
      <c r="CH1030" s="312"/>
      <c r="CI1030" s="384"/>
      <c r="CJ1030" s="312"/>
      <c r="CK1030" s="372"/>
      <c r="CL1030" s="369"/>
      <c r="CM1030" s="312"/>
      <c r="CN1030" s="370"/>
      <c r="CO1030" s="370"/>
      <c r="CP1030" s="370"/>
      <c r="CQ1030" s="312"/>
      <c r="CR1030" s="312"/>
      <c r="CS1030" s="308"/>
      <c r="CT1030" s="312"/>
      <c r="CU1030" s="312"/>
      <c r="CV1030" s="312"/>
      <c r="CW1030" s="312"/>
      <c r="CX1030" s="384"/>
      <c r="CY1030" s="312"/>
      <c r="CZ1030" s="372"/>
    </row>
    <row r="1031" spans="1:104" s="1" customFormat="1" hidden="1">
      <c r="A1031" s="270">
        <v>45590</v>
      </c>
      <c r="B1031" s="380"/>
      <c r="C1031" s="381"/>
      <c r="D1031" s="382"/>
      <c r="E1031" s="382"/>
      <c r="F1031" s="382"/>
      <c r="G1031" s="312"/>
      <c r="H1031" s="308"/>
      <c r="I1031" s="308"/>
      <c r="J1031" s="308"/>
      <c r="K1031" s="308"/>
      <c r="L1031" s="308"/>
      <c r="M1031" s="371"/>
      <c r="N1031" s="371"/>
      <c r="O1031" s="312"/>
      <c r="P1031" s="383"/>
      <c r="Q1031" s="369">
        <v>0</v>
      </c>
      <c r="R1031" s="312"/>
      <c r="S1031" s="370">
        <v>1.8567056334896084</v>
      </c>
      <c r="T1031" s="370">
        <v>3.7978979999999996</v>
      </c>
      <c r="U1031" s="370"/>
      <c r="V1031" s="312">
        <f>_xll.SRS1Splines.Functions25.Linear_Interp(V_NK3!$P$8:$P$32,V_NK3!$R$8:$R$32,AC1031)</f>
        <v>214.38214935000099</v>
      </c>
      <c r="W1031" s="312">
        <f>(V1031/V_NK3!$R$28)*100</f>
        <v>39.543167218564371</v>
      </c>
      <c r="X1031" s="308">
        <f>V1031-V_NK3!$R$8</f>
        <v>157.80349735000098</v>
      </c>
      <c r="Y1031" s="308">
        <f>IFERROR((V1031 - V_NK3!$V$10) / (V_NK3!$V$9- V_NK3!$V$10) * 100, 0)</f>
        <v>32.498710665914373</v>
      </c>
      <c r="Z1031" s="308">
        <v>541.79999999999995</v>
      </c>
      <c r="AA1031" s="308">
        <v>521</v>
      </c>
      <c r="AB1031" s="312"/>
      <c r="AC1031" s="371">
        <v>530.47</v>
      </c>
      <c r="AD1031" s="308">
        <v>0.7</v>
      </c>
      <c r="AE1031" s="372">
        <v>0.82562999999999998</v>
      </c>
      <c r="AF1031" s="373">
        <v>0.2</v>
      </c>
      <c r="AG1031" s="312"/>
      <c r="AH1031" s="370">
        <v>4.1134614985712243</v>
      </c>
      <c r="AI1031" s="370">
        <v>4.4058798699999997</v>
      </c>
      <c r="AJ1031" s="370"/>
      <c r="AK1031" s="312">
        <f>_xll.SRS1Splines.Functions25.Linear_Interp(V_NK2!$R$10:$R$21,V_NK2!$T$10:$T$21,AR1031)</f>
        <v>68.385685714311705</v>
      </c>
      <c r="AL1031" s="312">
        <f>(AK1031/V_NK2!$T$18)*100</f>
        <v>95.778271308559809</v>
      </c>
      <c r="AM1031" s="308">
        <f>AK1031-V_NK2!$T$11</f>
        <v>27.565685714283909</v>
      </c>
      <c r="AN1031" s="308">
        <f>IFERROR((AK1031 - V_NK2!$X$12) / (V_NK2!$X$11- V_NK2!$X$12) * 100, 0)</f>
        <v>90.142857142855661</v>
      </c>
      <c r="AO1031" s="308">
        <v>427</v>
      </c>
      <c r="AP1031" s="308">
        <v>420</v>
      </c>
      <c r="AQ1031" s="308">
        <v>426.45</v>
      </c>
      <c r="AR1031" s="371">
        <v>426.31</v>
      </c>
      <c r="AS1031" s="312">
        <v>0.86</v>
      </c>
      <c r="AT1031" s="372">
        <v>1.037447</v>
      </c>
      <c r="AU1031" s="369"/>
      <c r="AV1031" s="312"/>
      <c r="AW1031" s="370">
        <v>0</v>
      </c>
      <c r="AX1031" s="370">
        <v>0</v>
      </c>
      <c r="AY1031" s="370"/>
      <c r="AZ1031" s="312">
        <f>_xll.SRS1Splines.Functions25.Linear_Interp(V_NNG3A!$H$4:$H$12,V_NNG3A!$I$4:$I$12,BF1031)</f>
        <v>-399.86965517241202</v>
      </c>
      <c r="BA1031" s="312">
        <f>(AZ1031/V_NNG3A!$I$8)*100</f>
        <v>-2887.1455247105564</v>
      </c>
      <c r="BB1031" s="308">
        <f>_xll.SRS1Splines.Functions25.Linear_Interp(V_NNG3A!$H$4:$H$12,V_NNG3A!$J$4:$J$12,BF1031)</f>
        <v>-410.85724137930799</v>
      </c>
      <c r="BC1031" s="308">
        <f>IFERROR((AZ1031-V_NNG3A!$J$20) / (V_NNG3A!$J$19-V_NNG3A!$J$20) * 100, 0)</f>
        <v>-14353.523671846446</v>
      </c>
      <c r="BD1031" s="308">
        <v>1050</v>
      </c>
      <c r="BE1031" s="308">
        <v>1047</v>
      </c>
      <c r="BF1031" s="374">
        <v>0</v>
      </c>
      <c r="BG1031" s="312">
        <v>0.26400000000000001</v>
      </c>
      <c r="BH1031" s="372">
        <v>0</v>
      </c>
      <c r="BI1031" s="369"/>
      <c r="BJ1031" s="312"/>
      <c r="BK1031" s="370">
        <v>2.0617368634423898</v>
      </c>
      <c r="BL1031" s="370">
        <v>2.0253118634423899</v>
      </c>
      <c r="BM1031" s="370">
        <f t="shared" si="12"/>
        <v>3.642499999999993E-2</v>
      </c>
      <c r="BN1031" s="312">
        <f>_xll.SRS1Splines.Functions25.Linear_Interp(V_XNN1!$K$3:$K$8,V_XNN1!$L$3:$L$8,BT1031)</f>
        <v>0.21516779999999999</v>
      </c>
      <c r="BO1031" s="312">
        <f>(BN1031/V_XNN1!$L$7)*100</f>
        <v>102.46085714285715</v>
      </c>
      <c r="BP1031" s="312">
        <f>_xll.SRS1Splines.Functions25.Linear_Interp(V_XNN1!$K$3:$K$8,V_XNN1!$M$3:$M$8,BT1031)</f>
        <v>5.9167799999999902E-2</v>
      </c>
      <c r="BQ1031" s="308">
        <f>IFERROR((BN1031 - V_XNN1!$M$16) / (V_XNN1!$M$15- V_XNN1!$M$16) * 100, 0)</f>
        <v>88.417827298050128</v>
      </c>
      <c r="BR1031" s="308">
        <v>252</v>
      </c>
      <c r="BS1031" s="308">
        <v>249</v>
      </c>
      <c r="BT1031" s="374">
        <v>252.29</v>
      </c>
      <c r="BU1031" s="312">
        <v>0.33548387096774201</v>
      </c>
      <c r="BV1031" s="372">
        <v>0.32958199999999999</v>
      </c>
      <c r="BW1031" s="369"/>
      <c r="BX1031" s="312"/>
      <c r="BY1031" s="370"/>
      <c r="BZ1031" s="370"/>
      <c r="CA1031" s="370"/>
      <c r="CB1031" s="312"/>
      <c r="CC1031" s="312"/>
      <c r="CD1031" s="308"/>
      <c r="CE1031" s="312"/>
      <c r="CF1031" s="312"/>
      <c r="CG1031" s="312"/>
      <c r="CH1031" s="312"/>
      <c r="CI1031" s="384"/>
      <c r="CJ1031" s="312"/>
      <c r="CK1031" s="372"/>
      <c r="CL1031" s="369"/>
      <c r="CM1031" s="312"/>
      <c r="CN1031" s="370"/>
      <c r="CO1031" s="370"/>
      <c r="CP1031" s="370"/>
      <c r="CQ1031" s="312"/>
      <c r="CR1031" s="312"/>
      <c r="CS1031" s="308"/>
      <c r="CT1031" s="312"/>
      <c r="CU1031" s="312"/>
      <c r="CV1031" s="312"/>
      <c r="CW1031" s="312"/>
      <c r="CX1031" s="384"/>
      <c r="CY1031" s="312"/>
      <c r="CZ1031" s="372"/>
    </row>
    <row r="1032" spans="1:104" s="1" customFormat="1" hidden="1">
      <c r="A1032" s="270">
        <v>45591</v>
      </c>
      <c r="B1032" s="380"/>
      <c r="C1032" s="381"/>
      <c r="D1032" s="382"/>
      <c r="E1032" s="382"/>
      <c r="F1032" s="382"/>
      <c r="G1032" s="312"/>
      <c r="H1032" s="308"/>
      <c r="I1032" s="308"/>
      <c r="J1032" s="308"/>
      <c r="K1032" s="308"/>
      <c r="L1032" s="308"/>
      <c r="M1032" s="371"/>
      <c r="N1032" s="371"/>
      <c r="O1032" s="312"/>
      <c r="P1032" s="383"/>
      <c r="Q1032" s="369">
        <v>12.2</v>
      </c>
      <c r="R1032" s="312"/>
      <c r="S1032" s="370">
        <v>2.1393277251148217</v>
      </c>
      <c r="T1032" s="370">
        <v>3.5952219999999997</v>
      </c>
      <c r="U1032" s="370"/>
      <c r="V1032" s="312">
        <f>_xll.SRS1Splines.Functions25.Linear_Interp(V_NK3!$P$8:$P$32,V_NK3!$R$8:$R$32,AC1032)</f>
        <v>212.92625504999901</v>
      </c>
      <c r="W1032" s="312">
        <f>(V1032/V_NK3!$R$28)*100</f>
        <v>39.27462493585994</v>
      </c>
      <c r="X1032" s="308">
        <f>V1032-V_NK3!$R$8</f>
        <v>156.34760304999901</v>
      </c>
      <c r="Y1032" s="308">
        <f>IFERROR((V1032 - V_NK3!$V$10) / (V_NK3!$V$9- V_NK3!$V$10) * 100, 0)</f>
        <v>32.198877719176977</v>
      </c>
      <c r="Z1032" s="308">
        <v>541.79999999999995</v>
      </c>
      <c r="AA1032" s="308">
        <v>521</v>
      </c>
      <c r="AB1032" s="312"/>
      <c r="AC1032" s="371">
        <v>530.41</v>
      </c>
      <c r="AD1032" s="308">
        <v>0.7</v>
      </c>
      <c r="AE1032" s="372">
        <v>0.7815700000000001</v>
      </c>
      <c r="AF1032" s="373">
        <v>4</v>
      </c>
      <c r="AG1032" s="312"/>
      <c r="AH1032" s="370">
        <v>3.9677704571429255</v>
      </c>
      <c r="AI1032" s="370">
        <v>4.1525498000000001</v>
      </c>
      <c r="AJ1032" s="370"/>
      <c r="AK1032" s="312">
        <f>_xll.SRS1Splines.Functions25.Linear_Interp(V_NK2!$R$10:$R$21,V_NK2!$T$10:$T$21,AR1032)</f>
        <v>68.560428571454693</v>
      </c>
      <c r="AL1032" s="312">
        <f>(AK1032/V_NK2!$T$18)*100</f>
        <v>96.023009203718047</v>
      </c>
      <c r="AM1032" s="308">
        <f>AK1032-V_NK2!$T$11</f>
        <v>27.740428571426897</v>
      </c>
      <c r="AN1032" s="308">
        <f>IFERROR((AK1032 - V_NK2!$X$12) / (V_NK2!$X$11- V_NK2!$X$12) * 100, 0)</f>
        <v>90.714285714284699</v>
      </c>
      <c r="AO1032" s="308">
        <v>427</v>
      </c>
      <c r="AP1032" s="308">
        <v>420</v>
      </c>
      <c r="AQ1032" s="308">
        <v>426.47</v>
      </c>
      <c r="AR1032" s="371">
        <v>426.35</v>
      </c>
      <c r="AS1032" s="312">
        <v>0.86</v>
      </c>
      <c r="AT1032" s="372">
        <v>0.97699999999999998</v>
      </c>
      <c r="AU1032" s="369"/>
      <c r="AV1032" s="312"/>
      <c r="AW1032" s="370">
        <v>0</v>
      </c>
      <c r="AX1032" s="370">
        <v>0</v>
      </c>
      <c r="AY1032" s="370"/>
      <c r="AZ1032" s="312">
        <f>_xll.SRS1Splines.Functions25.Linear_Interp(V_NNG3A!$H$4:$H$12,V_NNG3A!$I$4:$I$12,BF1032)</f>
        <v>-399.86965517241202</v>
      </c>
      <c r="BA1032" s="312">
        <f>(AZ1032/V_NNG3A!$I$8)*100</f>
        <v>-2887.1455247105564</v>
      </c>
      <c r="BB1032" s="308">
        <f>_xll.SRS1Splines.Functions25.Linear_Interp(V_NNG3A!$H$4:$H$12,V_NNG3A!$J$4:$J$12,BF1032)</f>
        <v>-410.85724137930799</v>
      </c>
      <c r="BC1032" s="308">
        <f>IFERROR((AZ1032-V_NNG3A!$J$20) / (V_NNG3A!$J$19-V_NNG3A!$J$20) * 100, 0)</f>
        <v>-14353.523671846446</v>
      </c>
      <c r="BD1032" s="308">
        <v>1050</v>
      </c>
      <c r="BE1032" s="308">
        <v>1047</v>
      </c>
      <c r="BF1032" s="374">
        <v>0</v>
      </c>
      <c r="BG1032" s="312">
        <v>0.26400000000000001</v>
      </c>
      <c r="BH1032" s="372">
        <v>0</v>
      </c>
      <c r="BI1032" s="369"/>
      <c r="BJ1032" s="312"/>
      <c r="BK1032" s="370">
        <v>2.0185232930298698</v>
      </c>
      <c r="BL1032" s="370">
        <v>1.97543829302987</v>
      </c>
      <c r="BM1032" s="370">
        <f t="shared" si="12"/>
        <v>4.3084999999999818E-2</v>
      </c>
      <c r="BN1032" s="312">
        <f>_xll.SRS1Splines.Functions25.Linear_Interp(V_XNN1!$K$3:$K$8,V_XNN1!$L$3:$L$8,BT1032)</f>
        <v>0.2183754</v>
      </c>
      <c r="BO1032" s="312">
        <f>(BN1032/V_XNN1!$L$7)*100</f>
        <v>103.98828571428571</v>
      </c>
      <c r="BP1032" s="312">
        <f>_xll.SRS1Splines.Functions25.Linear_Interp(V_XNN1!$K$3:$K$8,V_XNN1!$M$3:$M$8,BT1032)</f>
        <v>6.2375399999999998E-2</v>
      </c>
      <c r="BQ1032" s="308">
        <f>IFERROR((BN1032 - V_XNN1!$M$16) / (V_XNN1!$M$15- V_XNN1!$M$16) * 100, 0)</f>
        <v>98.345403899721461</v>
      </c>
      <c r="BR1032" s="308">
        <v>252</v>
      </c>
      <c r="BS1032" s="308">
        <v>249</v>
      </c>
      <c r="BT1032" s="374">
        <v>252.47</v>
      </c>
      <c r="BU1032" s="312">
        <v>0.33548387096774201</v>
      </c>
      <c r="BV1032" s="372">
        <v>0.32146600000000003</v>
      </c>
      <c r="BW1032" s="369"/>
      <c r="BX1032" s="312"/>
      <c r="BY1032" s="370"/>
      <c r="BZ1032" s="370"/>
      <c r="CA1032" s="370"/>
      <c r="CB1032" s="312"/>
      <c r="CC1032" s="312"/>
      <c r="CD1032" s="308"/>
      <c r="CE1032" s="312"/>
      <c r="CF1032" s="312"/>
      <c r="CG1032" s="312"/>
      <c r="CH1032" s="312"/>
      <c r="CI1032" s="384"/>
      <c r="CJ1032" s="312"/>
      <c r="CK1032" s="372"/>
      <c r="CL1032" s="369"/>
      <c r="CM1032" s="312"/>
      <c r="CN1032" s="370"/>
      <c r="CO1032" s="370"/>
      <c r="CP1032" s="370"/>
      <c r="CQ1032" s="312"/>
      <c r="CR1032" s="312"/>
      <c r="CS1032" s="308"/>
      <c r="CT1032" s="312"/>
      <c r="CU1032" s="312"/>
      <c r="CV1032" s="312"/>
      <c r="CW1032" s="312"/>
      <c r="CX1032" s="384"/>
      <c r="CY1032" s="312"/>
      <c r="CZ1032" s="372"/>
    </row>
    <row r="1033" spans="1:104" s="1" customFormat="1" hidden="1">
      <c r="A1033" s="270">
        <v>45592</v>
      </c>
      <c r="B1033" s="380"/>
      <c r="C1033" s="381"/>
      <c r="D1033" s="382"/>
      <c r="E1033" s="382"/>
      <c r="F1033" s="382"/>
      <c r="G1033" s="312"/>
      <c r="H1033" s="308"/>
      <c r="I1033" s="308"/>
      <c r="J1033" s="308"/>
      <c r="K1033" s="308"/>
      <c r="L1033" s="308"/>
      <c r="M1033" s="371"/>
      <c r="N1033" s="371"/>
      <c r="O1033" s="312"/>
      <c r="P1033" s="383"/>
      <c r="Q1033" s="369">
        <v>75</v>
      </c>
      <c r="R1033" s="312"/>
      <c r="S1033" s="370">
        <v>8.3898701453514093</v>
      </c>
      <c r="T1033" s="370">
        <v>2.3236439999999998</v>
      </c>
      <c r="U1033" s="370"/>
      <c r="V1033" s="312">
        <f>_xll.SRS1Splines.Functions25.Linear_Interp(V_NK3!$P$8:$P$32,V_NK3!$R$8:$R$32,AC1033)</f>
        <v>218.99248129999901</v>
      </c>
      <c r="W1033" s="312">
        <f>(V1033/V_NK3!$R$28)*100</f>
        <v>40.393551113793578</v>
      </c>
      <c r="X1033" s="308">
        <f>V1033-V_NK3!$R$8</f>
        <v>162.41382929999901</v>
      </c>
      <c r="Y1033" s="308">
        <f>IFERROR((V1033 - V_NK3!$V$10) / (V_NK3!$V$9- V_NK3!$V$10) * 100, 0)</f>
        <v>33.448181663914447</v>
      </c>
      <c r="Z1033" s="308">
        <v>541.79999999999995</v>
      </c>
      <c r="AA1033" s="308">
        <v>521</v>
      </c>
      <c r="AB1033" s="312"/>
      <c r="AC1033" s="371">
        <v>530.66</v>
      </c>
      <c r="AD1033" s="308">
        <v>0.7</v>
      </c>
      <c r="AE1033" s="372">
        <v>0.50514000000000003</v>
      </c>
      <c r="AF1033" s="373">
        <v>70.400000000000006</v>
      </c>
      <c r="AG1033" s="312"/>
      <c r="AH1033" s="370">
        <v>4.2416763557143886</v>
      </c>
      <c r="AI1033" s="370">
        <v>2.68292647</v>
      </c>
      <c r="AJ1033" s="370"/>
      <c r="AK1033" s="312">
        <f>_xll.SRS1Splines.Functions25.Linear_Interp(V_NK2!$R$10:$R$21,V_NK2!$T$10:$T$21,AR1033)</f>
        <v>70.351542857168994</v>
      </c>
      <c r="AL1033" s="312">
        <f>(AK1033/V_NK2!$T$18)*100</f>
        <v>98.531572629088217</v>
      </c>
      <c r="AM1033" s="308">
        <f>AK1033-V_NK2!$T$11</f>
        <v>29.531542857141197</v>
      </c>
      <c r="AN1033" s="308">
        <f>IFERROR((AK1033 - V_NK2!$X$12) / (V_NK2!$X$11- V_NK2!$X$12) * 100, 0)</f>
        <v>96.571428571427887</v>
      </c>
      <c r="AO1033" s="308">
        <v>427</v>
      </c>
      <c r="AP1033" s="308">
        <v>420</v>
      </c>
      <c r="AQ1033" s="308">
        <v>426.49</v>
      </c>
      <c r="AR1033" s="371">
        <v>426.76</v>
      </c>
      <c r="AS1033" s="312">
        <v>0.86</v>
      </c>
      <c r="AT1033" s="372">
        <v>0.631745</v>
      </c>
      <c r="AU1033" s="369"/>
      <c r="AV1033" s="312"/>
      <c r="AW1033" s="370">
        <v>0</v>
      </c>
      <c r="AX1033" s="370">
        <v>0</v>
      </c>
      <c r="AY1033" s="370"/>
      <c r="AZ1033" s="312">
        <f>_xll.SRS1Splines.Functions25.Linear_Interp(V_NNG3A!$H$4:$H$12,V_NNG3A!$I$4:$I$12,BF1033)</f>
        <v>-399.86965517241202</v>
      </c>
      <c r="BA1033" s="312">
        <f>(AZ1033/V_NNG3A!$I$8)*100</f>
        <v>-2887.1455247105564</v>
      </c>
      <c r="BB1033" s="308">
        <f>_xll.SRS1Splines.Functions25.Linear_Interp(V_NNG3A!$H$4:$H$12,V_NNG3A!$J$4:$J$12,BF1033)</f>
        <v>-410.85724137930799</v>
      </c>
      <c r="BC1033" s="308">
        <f>IFERROR((AZ1033-V_NNG3A!$J$20) / (V_NNG3A!$J$19-V_NNG3A!$J$20) * 100, 0)</f>
        <v>-14353.523671846446</v>
      </c>
      <c r="BD1033" s="308">
        <v>1050</v>
      </c>
      <c r="BE1033" s="308">
        <v>1047</v>
      </c>
      <c r="BF1033" s="374">
        <v>0</v>
      </c>
      <c r="BG1033" s="312">
        <v>0.26400000000000001</v>
      </c>
      <c r="BH1033" s="372">
        <v>0</v>
      </c>
      <c r="BI1033" s="369"/>
      <c r="BJ1033" s="312"/>
      <c r="BK1033" s="370">
        <v>2.1181475320056902</v>
      </c>
      <c r="BL1033" s="370">
        <v>2.0750625320056901</v>
      </c>
      <c r="BM1033" s="370">
        <f t="shared" si="12"/>
        <v>4.308500000000004E-2</v>
      </c>
      <c r="BN1033" s="312">
        <f>_xll.SRS1Splines.Functions25.Linear_Interp(V_XNN1!$K$3:$K$8,V_XNN1!$L$3:$L$8,BT1033)</f>
        <v>0.221583</v>
      </c>
      <c r="BO1033" s="312">
        <f>(BN1033/V_XNN1!$L$7)*100</f>
        <v>105.5157142857143</v>
      </c>
      <c r="BP1033" s="312">
        <f>_xll.SRS1Splines.Functions25.Linear_Interp(V_XNN1!$K$3:$K$8,V_XNN1!$M$3:$M$8,BT1033)</f>
        <v>6.55830000000001E-2</v>
      </c>
      <c r="BQ1033" s="308">
        <f>IFERROR((BN1033 - V_XNN1!$M$16) / (V_XNN1!$M$15- V_XNN1!$M$16) * 100, 0)</f>
        <v>108.27298050139278</v>
      </c>
      <c r="BR1033" s="308">
        <v>252</v>
      </c>
      <c r="BS1033" s="308">
        <v>249</v>
      </c>
      <c r="BT1033" s="374">
        <v>252.65</v>
      </c>
      <c r="BU1033" s="312">
        <v>0.33548387096774201</v>
      </c>
      <c r="BV1033" s="372">
        <v>0.33767799999999998</v>
      </c>
      <c r="BW1033" s="369"/>
      <c r="BX1033" s="312"/>
      <c r="BY1033" s="370"/>
      <c r="BZ1033" s="370"/>
      <c r="CA1033" s="370"/>
      <c r="CB1033" s="312"/>
      <c r="CC1033" s="312"/>
      <c r="CD1033" s="308"/>
      <c r="CE1033" s="312"/>
      <c r="CF1033" s="312"/>
      <c r="CG1033" s="312"/>
      <c r="CH1033" s="312"/>
      <c r="CI1033" s="384"/>
      <c r="CJ1033" s="312"/>
      <c r="CK1033" s="372"/>
      <c r="CL1033" s="369"/>
      <c r="CM1033" s="312"/>
      <c r="CN1033" s="370"/>
      <c r="CO1033" s="370"/>
      <c r="CP1033" s="370"/>
      <c r="CQ1033" s="312"/>
      <c r="CR1033" s="312"/>
      <c r="CS1033" s="308"/>
      <c r="CT1033" s="312"/>
      <c r="CU1033" s="312"/>
      <c r="CV1033" s="312"/>
      <c r="CW1033" s="312"/>
      <c r="CX1033" s="384"/>
      <c r="CY1033" s="312"/>
      <c r="CZ1033" s="372"/>
    </row>
    <row r="1034" spans="1:104" s="1" customFormat="1" hidden="1">
      <c r="A1034" s="270">
        <v>45593</v>
      </c>
      <c r="B1034" s="380"/>
      <c r="C1034" s="381"/>
      <c r="D1034" s="382"/>
      <c r="E1034" s="382"/>
      <c r="F1034" s="382"/>
      <c r="G1034" s="312"/>
      <c r="H1034" s="308"/>
      <c r="I1034" s="308"/>
      <c r="J1034" s="308"/>
      <c r="K1034" s="308"/>
      <c r="L1034" s="308"/>
      <c r="M1034" s="371"/>
      <c r="N1034" s="371"/>
      <c r="O1034" s="312"/>
      <c r="P1034" s="383"/>
      <c r="Q1034" s="369">
        <v>4.2</v>
      </c>
      <c r="R1034" s="312"/>
      <c r="S1034" s="370">
        <v>7.6214439620952605</v>
      </c>
      <c r="T1034" s="370">
        <v>2.525814</v>
      </c>
      <c r="U1034" s="370"/>
      <c r="V1034" s="312">
        <f>_xll.SRS1Splines.Functions25.Linear_Interp(V_NK3!$P$8:$P$32,V_NK3!$R$8:$R$32,AC1034)</f>
        <v>224.08811134999999</v>
      </c>
      <c r="W1034" s="312">
        <f>(V1034/V_NK3!$R$28)*100</f>
        <v>41.333449103258012</v>
      </c>
      <c r="X1034" s="308">
        <f>V1034-V_NK3!$R$8</f>
        <v>167.50945934999999</v>
      </c>
      <c r="Y1034" s="308">
        <f>IFERROR((V1034 - V_NK3!$V$10) / (V_NK3!$V$9- V_NK3!$V$10) * 100, 0)</f>
        <v>34.497596977494119</v>
      </c>
      <c r="Z1034" s="308">
        <v>541.79999999999995</v>
      </c>
      <c r="AA1034" s="308">
        <v>521</v>
      </c>
      <c r="AB1034" s="312">
        <v>530.32000000000005</v>
      </c>
      <c r="AC1034" s="371">
        <v>530.87</v>
      </c>
      <c r="AD1034" s="308">
        <v>0.7</v>
      </c>
      <c r="AE1034" s="372">
        <v>0.54909000000000008</v>
      </c>
      <c r="AF1034" s="373">
        <v>4.2</v>
      </c>
      <c r="AG1034" s="312"/>
      <c r="AH1034" s="370">
        <v>5.376948979999999</v>
      </c>
      <c r="AI1034" s="370">
        <v>5.935330379999999</v>
      </c>
      <c r="AJ1034" s="370"/>
      <c r="AK1034" s="312">
        <f>_xll.SRS1Splines.Functions25.Linear_Interp(V_NK2!$R$10:$R$21,V_NK2!$T$10:$T$21,AR1034)</f>
        <v>70.045742857169003</v>
      </c>
      <c r="AL1034" s="312">
        <f>(AK1034/V_NK2!$T$18)*100</f>
        <v>98.10328131256162</v>
      </c>
      <c r="AM1034" s="308">
        <f>AK1034-V_NK2!$T$11</f>
        <v>29.225742857141206</v>
      </c>
      <c r="AN1034" s="308">
        <f>IFERROR((AK1034 - V_NK2!$X$12) / (V_NK2!$X$11- V_NK2!$X$12) * 100, 0)</f>
        <v>95.571428571427859</v>
      </c>
      <c r="AO1034" s="308">
        <v>427</v>
      </c>
      <c r="AP1034" s="308">
        <v>420</v>
      </c>
      <c r="AQ1034" s="308">
        <v>426.54</v>
      </c>
      <c r="AR1034" s="371">
        <v>426.69</v>
      </c>
      <c r="AS1034" s="312">
        <v>0.86</v>
      </c>
      <c r="AT1034" s="372">
        <v>1.4</v>
      </c>
      <c r="AU1034" s="369"/>
      <c r="AV1034" s="312"/>
      <c r="AW1034" s="370">
        <v>0</v>
      </c>
      <c r="AX1034" s="370">
        <v>0</v>
      </c>
      <c r="AY1034" s="370"/>
      <c r="AZ1034" s="312">
        <f>_xll.SRS1Splines.Functions25.Linear_Interp(V_NNG3A!$H$4:$H$12,V_NNG3A!$I$4:$I$12,BF1034)</f>
        <v>-399.86965517241202</v>
      </c>
      <c r="BA1034" s="312">
        <f>(AZ1034/V_NNG3A!$I$8)*100</f>
        <v>-2887.1455247105564</v>
      </c>
      <c r="BB1034" s="308">
        <f>_xll.SRS1Splines.Functions25.Linear_Interp(V_NNG3A!$H$4:$H$12,V_NNG3A!$J$4:$J$12,BF1034)</f>
        <v>-410.85724137930799</v>
      </c>
      <c r="BC1034" s="308">
        <f>IFERROR((AZ1034-V_NNG3A!$J$20) / (V_NNG3A!$J$19-V_NNG3A!$J$20) * 100, 0)</f>
        <v>-14353.523671846446</v>
      </c>
      <c r="BD1034" s="308">
        <v>1050</v>
      </c>
      <c r="BE1034" s="308">
        <v>1047</v>
      </c>
      <c r="BF1034" s="374">
        <v>0</v>
      </c>
      <c r="BG1034" s="312">
        <v>0.26400000000000001</v>
      </c>
      <c r="BH1034" s="372">
        <v>0</v>
      </c>
      <c r="BI1034" s="369"/>
      <c r="BJ1034" s="312"/>
      <c r="BK1034" s="370">
        <v>2.6967704068278802</v>
      </c>
      <c r="BL1034" s="370">
        <v>2.1179184068278802</v>
      </c>
      <c r="BM1034" s="370">
        <f t="shared" si="12"/>
        <v>0.57885199999999992</v>
      </c>
      <c r="BN1034" s="312">
        <f>_xll.SRS1Splines.Functions25.Linear_Interp(V_XNN1!$K$3:$K$8,V_XNN1!$L$3:$L$8,BT1034)</f>
        <v>0.21997920000000001</v>
      </c>
      <c r="BO1034" s="312">
        <f>(BN1034/V_XNN1!$L$7)*100</f>
        <v>104.752</v>
      </c>
      <c r="BP1034" s="312">
        <f>_xll.SRS1Splines.Functions25.Linear_Interp(V_XNN1!$K$3:$K$8,V_XNN1!$M$3:$M$8,BT1034)</f>
        <v>6.39792E-2</v>
      </c>
      <c r="BQ1034" s="308">
        <f>IFERROR((BN1034 - V_XNN1!$M$16) / (V_XNN1!$M$15- V_XNN1!$M$16) * 100, 0)</f>
        <v>103.30919220055716</v>
      </c>
      <c r="BR1034" s="308">
        <v>252</v>
      </c>
      <c r="BS1034" s="308">
        <v>249</v>
      </c>
      <c r="BT1034" s="374">
        <v>252.56</v>
      </c>
      <c r="BU1034" s="312">
        <v>0.33548387096774201</v>
      </c>
      <c r="BV1034" s="372">
        <v>0.34465200000000001</v>
      </c>
      <c r="BW1034" s="369"/>
      <c r="BX1034" s="312"/>
      <c r="BY1034" s="370"/>
      <c r="BZ1034" s="370"/>
      <c r="CA1034" s="370"/>
      <c r="CB1034" s="312"/>
      <c r="CC1034" s="312"/>
      <c r="CD1034" s="308"/>
      <c r="CE1034" s="312"/>
      <c r="CF1034" s="312"/>
      <c r="CG1034" s="312"/>
      <c r="CH1034" s="312"/>
      <c r="CI1034" s="384"/>
      <c r="CJ1034" s="312"/>
      <c r="CK1034" s="372"/>
      <c r="CL1034" s="369"/>
      <c r="CM1034" s="312"/>
      <c r="CN1034" s="370"/>
      <c r="CO1034" s="370"/>
      <c r="CP1034" s="370"/>
      <c r="CQ1034" s="312"/>
      <c r="CR1034" s="312"/>
      <c r="CS1034" s="308"/>
      <c r="CT1034" s="312"/>
      <c r="CU1034" s="312"/>
      <c r="CV1034" s="312"/>
      <c r="CW1034" s="312"/>
      <c r="CX1034" s="384"/>
      <c r="CY1034" s="312"/>
      <c r="CZ1034" s="372"/>
    </row>
    <row r="1035" spans="1:104" s="1" customFormat="1" hidden="1">
      <c r="A1035" s="270">
        <v>45594</v>
      </c>
      <c r="B1035" s="380"/>
      <c r="C1035" s="381"/>
      <c r="D1035" s="382"/>
      <c r="E1035" s="382"/>
      <c r="F1035" s="382"/>
      <c r="G1035" s="312"/>
      <c r="H1035" s="308"/>
      <c r="I1035" s="308"/>
      <c r="J1035" s="308"/>
      <c r="K1035" s="308"/>
      <c r="L1035" s="308"/>
      <c r="M1035" s="371"/>
      <c r="N1035" s="371"/>
      <c r="O1035" s="312"/>
      <c r="P1035" s="383"/>
      <c r="Q1035" s="369">
        <v>1.4</v>
      </c>
      <c r="R1035" s="312"/>
      <c r="S1035" s="370">
        <v>4.8403385497684477</v>
      </c>
      <c r="T1035" s="370">
        <v>1.92855</v>
      </c>
      <c r="U1035" s="370"/>
      <c r="V1035" s="312">
        <f>_xll.SRS1Splines.Functions25.Linear_Interp(V_NK3!$P$8:$P$32,V_NK3!$R$8:$R$32,AC1035)</f>
        <v>226.99989995000001</v>
      </c>
      <c r="W1035" s="312">
        <f>(V1035/V_NK3!$R$28)*100</f>
        <v>41.870533668666162</v>
      </c>
      <c r="X1035" s="308">
        <f>V1035-V_NK3!$R$8</f>
        <v>170.42124795000001</v>
      </c>
      <c r="Y1035" s="308">
        <f>IFERROR((V1035 - V_NK3!$V$10) / (V_NK3!$V$9- V_NK3!$V$10) * 100, 0)</f>
        <v>35.097262870968109</v>
      </c>
      <c r="Z1035" s="308">
        <v>541.79999999999995</v>
      </c>
      <c r="AA1035" s="308">
        <v>521</v>
      </c>
      <c r="AB1035" s="312">
        <v>530.22</v>
      </c>
      <c r="AC1035" s="371">
        <v>530.99</v>
      </c>
      <c r="AD1035" s="308">
        <v>0.7</v>
      </c>
      <c r="AE1035" s="372">
        <v>0.41925000000000001</v>
      </c>
      <c r="AF1035" s="373">
        <v>8</v>
      </c>
      <c r="AG1035" s="312"/>
      <c r="AH1035" s="370">
        <v>4.030189714285374</v>
      </c>
      <c r="AI1035" s="370">
        <v>6.6257590000000004</v>
      </c>
      <c r="AJ1035" s="370"/>
      <c r="AK1035" s="312">
        <f>_xll.SRS1Splines.Functions25.Linear_Interp(V_NK2!$R$10:$R$21,V_NK2!$T$10:$T$21,AR1035)</f>
        <v>67.643028571454494</v>
      </c>
      <c r="AL1035" s="312">
        <f>(AK1035/V_NK2!$T$18)*100</f>
        <v>94.73813525413793</v>
      </c>
      <c r="AM1035" s="308">
        <f>AK1035-V_NK2!$T$11</f>
        <v>26.823028571426697</v>
      </c>
      <c r="AN1035" s="308">
        <f>IFERROR((AK1035 - V_NK2!$X$12) / (V_NK2!$X$11- V_NK2!$X$12) * 100, 0)</f>
        <v>87.714285714283889</v>
      </c>
      <c r="AO1035" s="308">
        <v>427</v>
      </c>
      <c r="AP1035" s="308">
        <v>420</v>
      </c>
      <c r="AQ1035" s="308">
        <v>426.61</v>
      </c>
      <c r="AR1035" s="371">
        <v>426.14</v>
      </c>
      <c r="AS1035" s="312">
        <v>0.86</v>
      </c>
      <c r="AT1035" s="372">
        <v>1.56</v>
      </c>
      <c r="AU1035" s="369"/>
      <c r="AV1035" s="312"/>
      <c r="AW1035" s="370">
        <v>0</v>
      </c>
      <c r="AX1035" s="370">
        <v>0</v>
      </c>
      <c r="AY1035" s="370"/>
      <c r="AZ1035" s="312">
        <f>_xll.SRS1Splines.Functions25.Linear_Interp(V_NNG3A!$H$4:$H$12,V_NNG3A!$I$4:$I$12,BF1035)</f>
        <v>-399.86965517241202</v>
      </c>
      <c r="BA1035" s="312">
        <f>(AZ1035/V_NNG3A!$I$8)*100</f>
        <v>-2887.1455247105564</v>
      </c>
      <c r="BB1035" s="308">
        <f>_xll.SRS1Splines.Functions25.Linear_Interp(V_NNG3A!$H$4:$H$12,V_NNG3A!$J$4:$J$12,BF1035)</f>
        <v>-410.85724137930799</v>
      </c>
      <c r="BC1035" s="308">
        <f>IFERROR((AZ1035-V_NNG3A!$J$20) / (V_NNG3A!$J$19-V_NNG3A!$J$20) * 100, 0)</f>
        <v>-14353.523671846446</v>
      </c>
      <c r="BD1035" s="308">
        <v>1050</v>
      </c>
      <c r="BE1035" s="308">
        <v>1047</v>
      </c>
      <c r="BF1035" s="374">
        <v>0</v>
      </c>
      <c r="BG1035" s="312">
        <v>0.26400000000000001</v>
      </c>
      <c r="BH1035" s="372">
        <v>0</v>
      </c>
      <c r="BI1035" s="369"/>
      <c r="BJ1035" s="312"/>
      <c r="BK1035" s="370">
        <v>2.54758791038407</v>
      </c>
      <c r="BL1035" s="370">
        <v>2.1161609103840702</v>
      </c>
      <c r="BM1035" s="370">
        <f t="shared" si="12"/>
        <v>0.43142699999999978</v>
      </c>
      <c r="BN1035" s="312">
        <f>_xll.SRS1Splines.Functions25.Linear_Interp(V_XNN1!$K$3:$K$8,V_XNN1!$L$3:$L$8,BT1035)</f>
        <v>0.21962280000000001</v>
      </c>
      <c r="BO1035" s="312">
        <f>(BN1035/V_XNN1!$L$7)*100</f>
        <v>104.58228571428572</v>
      </c>
      <c r="BP1035" s="312">
        <f>_xll.SRS1Splines.Functions25.Linear_Interp(V_XNN1!$K$3:$K$8,V_XNN1!$M$3:$M$8,BT1035)</f>
        <v>6.3622799999999896E-2</v>
      </c>
      <c r="BQ1035" s="308">
        <f>IFERROR((BN1035 - V_XNN1!$M$16) / (V_XNN1!$M$15- V_XNN1!$M$16) * 100, 0)</f>
        <v>102.20612813370478</v>
      </c>
      <c r="BR1035" s="308">
        <v>252</v>
      </c>
      <c r="BS1035" s="308">
        <v>249</v>
      </c>
      <c r="BT1035" s="374">
        <v>252.54</v>
      </c>
      <c r="BU1035" s="312">
        <v>0.33548387096774201</v>
      </c>
      <c r="BV1035" s="372">
        <v>0.34436600000000001</v>
      </c>
      <c r="BW1035" s="369"/>
      <c r="BX1035" s="312"/>
      <c r="BY1035" s="370"/>
      <c r="BZ1035" s="370"/>
      <c r="CA1035" s="370"/>
      <c r="CB1035" s="312"/>
      <c r="CC1035" s="312"/>
      <c r="CD1035" s="308"/>
      <c r="CE1035" s="312"/>
      <c r="CF1035" s="312"/>
      <c r="CG1035" s="312"/>
      <c r="CH1035" s="312"/>
      <c r="CI1035" s="384"/>
      <c r="CJ1035" s="312"/>
      <c r="CK1035" s="372"/>
      <c r="CL1035" s="369"/>
      <c r="CM1035" s="312"/>
      <c r="CN1035" s="370"/>
      <c r="CO1035" s="370"/>
      <c r="CP1035" s="370"/>
      <c r="CQ1035" s="312"/>
      <c r="CR1035" s="312"/>
      <c r="CS1035" s="308"/>
      <c r="CT1035" s="312"/>
      <c r="CU1035" s="312"/>
      <c r="CV1035" s="312"/>
      <c r="CW1035" s="312"/>
      <c r="CX1035" s="384"/>
      <c r="CY1035" s="312"/>
      <c r="CZ1035" s="372"/>
    </row>
    <row r="1036" spans="1:104" s="1" customFormat="1" hidden="1">
      <c r="A1036" s="270">
        <v>45595</v>
      </c>
      <c r="B1036" s="380"/>
      <c r="C1036" s="381"/>
      <c r="D1036" s="382"/>
      <c r="E1036" s="382"/>
      <c r="F1036" s="382"/>
      <c r="G1036" s="312"/>
      <c r="H1036" s="308"/>
      <c r="I1036" s="308"/>
      <c r="J1036" s="308"/>
      <c r="K1036" s="308"/>
      <c r="L1036" s="308"/>
      <c r="M1036" s="371"/>
      <c r="N1036" s="371"/>
      <c r="O1036" s="312"/>
      <c r="P1036" s="383"/>
      <c r="Q1036" s="369">
        <v>0.2</v>
      </c>
      <c r="R1036" s="312"/>
      <c r="S1036" s="370">
        <v>3.8777065053653716</v>
      </c>
      <c r="T1036" s="370">
        <v>1.600544</v>
      </c>
      <c r="U1036" s="370"/>
      <c r="V1036" s="312">
        <f>_xll.SRS1Splines.Functions25.Linear_Interp(V_NK3!$P$8:$P$32,V_NK3!$R$8:$R$32,AC1036)</f>
        <v>229.277062440001</v>
      </c>
      <c r="W1036" s="312">
        <f>(V1036/V_NK3!$R$28)*100</f>
        <v>42.29056032386562</v>
      </c>
      <c r="X1036" s="308">
        <f>V1036-V_NK3!$R$8</f>
        <v>172.698410440001</v>
      </c>
      <c r="Y1036" s="308">
        <f>IFERROR((V1036 - V_NK3!$V$10) / (V_NK3!$V$9- V_NK3!$V$10) * 100, 0)</f>
        <v>35.566231215425496</v>
      </c>
      <c r="Z1036" s="308">
        <v>541.79999999999995</v>
      </c>
      <c r="AA1036" s="308">
        <v>521</v>
      </c>
      <c r="AB1036" s="312">
        <v>530.12</v>
      </c>
      <c r="AC1036" s="371">
        <v>531.08000000000004</v>
      </c>
      <c r="AD1036" s="308">
        <v>0.7</v>
      </c>
      <c r="AE1036" s="372">
        <v>0.36375999999999997</v>
      </c>
      <c r="AF1036" s="373">
        <v>0</v>
      </c>
      <c r="AG1036" s="312"/>
      <c r="AH1036" s="370">
        <v>3.2919067428573134</v>
      </c>
      <c r="AI1036" s="370">
        <v>4.2383040000000003</v>
      </c>
      <c r="AJ1036" s="370"/>
      <c r="AK1036" s="312">
        <f>_xll.SRS1Splines.Functions25.Linear_Interp(V_NK2!$R$10:$R$21,V_NK2!$T$10:$T$21,AR1036)</f>
        <v>66.856685714311695</v>
      </c>
      <c r="AL1036" s="312">
        <f>(AK1036/V_NK2!$T$18)*100</f>
        <v>93.636814725926726</v>
      </c>
      <c r="AM1036" s="308">
        <f>AK1036-V_NK2!$T$11</f>
        <v>26.036685714283898</v>
      </c>
      <c r="AN1036" s="308">
        <f>IFERROR((AK1036 - V_NK2!$X$12) / (V_NK2!$X$11- V_NK2!$X$12) * 100, 0)</f>
        <v>85.142857142855391</v>
      </c>
      <c r="AO1036" s="308">
        <v>427</v>
      </c>
      <c r="AP1036" s="308">
        <v>420</v>
      </c>
      <c r="AQ1036" s="308">
        <v>426.67</v>
      </c>
      <c r="AR1036" s="371">
        <v>425.96</v>
      </c>
      <c r="AS1036" s="312">
        <v>0.86</v>
      </c>
      <c r="AT1036" s="372">
        <v>0.98099999999999998</v>
      </c>
      <c r="AU1036" s="369"/>
      <c r="AV1036" s="312"/>
      <c r="AW1036" s="370">
        <v>0</v>
      </c>
      <c r="AX1036" s="370">
        <v>0</v>
      </c>
      <c r="AY1036" s="370"/>
      <c r="AZ1036" s="312">
        <f>_xll.SRS1Splines.Functions25.Linear_Interp(V_NNG3A!$H$4:$H$12,V_NNG3A!$I$4:$I$12,BF1036)</f>
        <v>-399.86965517241202</v>
      </c>
      <c r="BA1036" s="312">
        <f>(AZ1036/V_NNG3A!$I$8)*100</f>
        <v>-2887.1455247105564</v>
      </c>
      <c r="BB1036" s="308">
        <f>_xll.SRS1Splines.Functions25.Linear_Interp(V_NNG3A!$H$4:$H$12,V_NNG3A!$J$4:$J$12,BF1036)</f>
        <v>-410.85724137930799</v>
      </c>
      <c r="BC1036" s="308">
        <f>IFERROR((AZ1036-V_NNG3A!$J$20) / (V_NNG3A!$J$19-V_NNG3A!$J$20) * 100, 0)</f>
        <v>-14353.523671846446</v>
      </c>
      <c r="BD1036" s="308">
        <v>1050</v>
      </c>
      <c r="BE1036" s="308">
        <v>1047</v>
      </c>
      <c r="BF1036" s="374">
        <v>0</v>
      </c>
      <c r="BG1036" s="312">
        <v>0.26400000000000001</v>
      </c>
      <c r="BH1036" s="372">
        <v>0</v>
      </c>
      <c r="BI1036" s="369"/>
      <c r="BJ1036" s="312"/>
      <c r="BK1036" s="370">
        <v>2.2690047254622998</v>
      </c>
      <c r="BL1036" s="370">
        <v>2.1125107254622999</v>
      </c>
      <c r="BM1036" s="370">
        <f t="shared" si="12"/>
        <v>0.15649399999999991</v>
      </c>
      <c r="BN1036" s="312">
        <f>_xll.SRS1Splines.Functions25.Linear_Interp(V_XNN1!$K$3:$K$8,V_XNN1!$L$3:$L$8,BT1036)</f>
        <v>0.21908820000000001</v>
      </c>
      <c r="BO1036" s="312">
        <f>(BN1036/V_XNN1!$L$7)*100</f>
        <v>104.32771428571431</v>
      </c>
      <c r="BP1036" s="312">
        <f>_xll.SRS1Splines.Functions25.Linear_Interp(V_XNN1!$K$3:$K$8,V_XNN1!$M$3:$M$8,BT1036)</f>
        <v>6.3088199999999803E-2</v>
      </c>
      <c r="BQ1036" s="308">
        <f>IFERROR((BN1036 - V_XNN1!$M$16) / (V_XNN1!$M$15- V_XNN1!$M$16) * 100, 0)</f>
        <v>100.55153203342624</v>
      </c>
      <c r="BR1036" s="308">
        <v>252</v>
      </c>
      <c r="BS1036" s="308">
        <v>249</v>
      </c>
      <c r="BT1036" s="374">
        <v>252.51</v>
      </c>
      <c r="BU1036" s="312">
        <v>0.33548387096774201</v>
      </c>
      <c r="BV1036" s="372">
        <v>0.34377199999999997</v>
      </c>
      <c r="BW1036" s="369"/>
      <c r="BX1036" s="312"/>
      <c r="BY1036" s="370"/>
      <c r="BZ1036" s="370"/>
      <c r="CA1036" s="370"/>
      <c r="CB1036" s="312"/>
      <c r="CC1036" s="312"/>
      <c r="CD1036" s="308"/>
      <c r="CE1036" s="312"/>
      <c r="CF1036" s="312"/>
      <c r="CG1036" s="312"/>
      <c r="CH1036" s="312"/>
      <c r="CI1036" s="384"/>
      <c r="CJ1036" s="312"/>
      <c r="CK1036" s="372"/>
      <c r="CL1036" s="369"/>
      <c r="CM1036" s="312"/>
      <c r="CN1036" s="370"/>
      <c r="CO1036" s="370"/>
      <c r="CP1036" s="370"/>
      <c r="CQ1036" s="312"/>
      <c r="CR1036" s="312"/>
      <c r="CS1036" s="308"/>
      <c r="CT1036" s="312"/>
      <c r="CU1036" s="312"/>
      <c r="CV1036" s="312"/>
      <c r="CW1036" s="312"/>
      <c r="CX1036" s="384"/>
      <c r="CY1036" s="312"/>
      <c r="CZ1036" s="372"/>
    </row>
    <row r="1037" spans="1:104" s="1" customFormat="1" hidden="1">
      <c r="A1037" s="270">
        <v>45596</v>
      </c>
      <c r="B1037" s="380"/>
      <c r="C1037" s="381"/>
      <c r="D1037" s="382"/>
      <c r="E1037" s="382"/>
      <c r="F1037" s="382"/>
      <c r="G1037" s="312"/>
      <c r="H1037" s="308"/>
      <c r="I1037" s="308"/>
      <c r="J1037" s="308"/>
      <c r="K1037" s="308"/>
      <c r="L1037" s="308"/>
      <c r="M1037" s="371"/>
      <c r="N1037" s="371"/>
      <c r="O1037" s="312"/>
      <c r="P1037" s="383"/>
      <c r="Q1037" s="369">
        <v>0</v>
      </c>
      <c r="R1037" s="312"/>
      <c r="S1037" s="370">
        <v>3.5810312770957946</v>
      </c>
      <c r="T1037" s="370">
        <v>1.800832</v>
      </c>
      <c r="U1037" s="370"/>
      <c r="V1037" s="312">
        <f>_xll.SRS1Splines.Functions25.Linear_Interp(V_NK3!$P$8:$P$32,V_NK3!$R$8:$R$32,AC1037)</f>
        <v>231.057261699999</v>
      </c>
      <c r="W1037" s="312">
        <f>(V1037/V_NK3!$R$28)*100</f>
        <v>42.618921230936941</v>
      </c>
      <c r="X1037" s="308">
        <f>V1037-V_NK3!$R$8</f>
        <v>174.478609699999</v>
      </c>
      <c r="Y1037" s="308">
        <f>IFERROR((V1037 - V_NK3!$V$10) / (V_NK3!$V$9- V_NK3!$V$10) * 100, 0)</f>
        <v>35.932852878759306</v>
      </c>
      <c r="Z1037" s="308">
        <v>541.79999999999995</v>
      </c>
      <c r="AA1037" s="308">
        <v>521</v>
      </c>
      <c r="AB1037" s="312">
        <v>530.01</v>
      </c>
      <c r="AC1037" s="371">
        <v>531.15</v>
      </c>
      <c r="AD1037" s="308">
        <v>0.7</v>
      </c>
      <c r="AE1037" s="372">
        <v>0.40927999999999998</v>
      </c>
      <c r="AF1037" s="373">
        <v>0</v>
      </c>
      <c r="AG1037" s="312"/>
      <c r="AH1037" s="370">
        <v>3.1909590857148653</v>
      </c>
      <c r="AI1037" s="370">
        <v>3.7205280000000003</v>
      </c>
      <c r="AJ1037" s="370"/>
      <c r="AK1037" s="312">
        <f>_xll.SRS1Splines.Functions25.Linear_Interp(V_NK2!$R$10:$R$21,V_NK2!$T$10:$T$21,AR1037)</f>
        <v>66.507200000026302</v>
      </c>
      <c r="AL1037" s="312">
        <f>(AK1037/V_NK2!$T$18)*100</f>
        <v>93.14733893561106</v>
      </c>
      <c r="AM1037" s="308">
        <f>AK1037-V_NK2!$T$11</f>
        <v>25.687199999998505</v>
      </c>
      <c r="AN1037" s="308">
        <f>IFERROR((AK1037 - V_NK2!$X$12) / (V_NK2!$X$11- V_NK2!$X$12) * 100, 0)</f>
        <v>83.999999999999233</v>
      </c>
      <c r="AO1037" s="308">
        <v>427</v>
      </c>
      <c r="AP1037" s="308">
        <v>420</v>
      </c>
      <c r="AQ1037" s="308">
        <v>426.73</v>
      </c>
      <c r="AR1037" s="371">
        <v>425.88</v>
      </c>
      <c r="AS1037" s="312">
        <v>0.86</v>
      </c>
      <c r="AT1037" s="372">
        <v>0.86</v>
      </c>
      <c r="AU1037" s="369"/>
      <c r="AV1037" s="312"/>
      <c r="AW1037" s="370">
        <v>0</v>
      </c>
      <c r="AX1037" s="370">
        <v>0</v>
      </c>
      <c r="AY1037" s="370"/>
      <c r="AZ1037" s="312">
        <f>_xll.SRS1Splines.Functions25.Linear_Interp(V_NNG3A!$H$4:$H$12,V_NNG3A!$I$4:$I$12,BF1037)</f>
        <v>-399.86965517241202</v>
      </c>
      <c r="BA1037" s="312">
        <f>(AZ1037/V_NNG3A!$I$8)*100</f>
        <v>-2887.1455247105564</v>
      </c>
      <c r="BB1037" s="308">
        <f>_xll.SRS1Splines.Functions25.Linear_Interp(V_NNG3A!$H$4:$H$12,V_NNG3A!$J$4:$J$12,BF1037)</f>
        <v>-410.85724137930799</v>
      </c>
      <c r="BC1037" s="308">
        <f>IFERROR((AZ1037-V_NNG3A!$J$20) / (V_NNG3A!$J$19-V_NNG3A!$J$20) * 100, 0)</f>
        <v>-14353.523671846446</v>
      </c>
      <c r="BD1037" s="308">
        <v>1050</v>
      </c>
      <c r="BE1037" s="308">
        <v>1047</v>
      </c>
      <c r="BF1037" s="374">
        <v>0</v>
      </c>
      <c r="BG1037" s="312">
        <v>0.26400000000000001</v>
      </c>
      <c r="BH1037" s="372">
        <v>0</v>
      </c>
      <c r="BI1037" s="369"/>
      <c r="BJ1037" s="312"/>
      <c r="BK1037" s="370">
        <v>2.1917141095305803</v>
      </c>
      <c r="BL1037" s="370">
        <v>2.1127811095305802</v>
      </c>
      <c r="BM1037" s="370">
        <f t="shared" si="12"/>
        <v>7.8933000000000142E-2</v>
      </c>
      <c r="BN1037" s="312">
        <f>_xll.SRS1Splines.Functions25.Linear_Interp(V_XNN1!$K$3:$K$8,V_XNN1!$L$3:$L$8,BT1037)</f>
        <v>0.21908820000000001</v>
      </c>
      <c r="BO1037" s="312">
        <f>(BN1037/V_XNN1!$L$7)*100</f>
        <v>104.32771428571431</v>
      </c>
      <c r="BP1037" s="312">
        <f>_xll.SRS1Splines.Functions25.Linear_Interp(V_XNN1!$K$3:$K$8,V_XNN1!$M$3:$M$8,BT1037)</f>
        <v>6.3088199999999803E-2</v>
      </c>
      <c r="BQ1037" s="308">
        <f>IFERROR((BN1037 - V_XNN1!$M$16) / (V_XNN1!$M$15- V_XNN1!$M$16) * 100, 0)</f>
        <v>100.55153203342624</v>
      </c>
      <c r="BR1037" s="308">
        <v>252</v>
      </c>
      <c r="BS1037" s="308">
        <v>249</v>
      </c>
      <c r="BT1037" s="374">
        <v>252.51</v>
      </c>
      <c r="BU1037" s="312">
        <v>0.33548387096774201</v>
      </c>
      <c r="BV1037" s="372">
        <v>0.34381599999999995</v>
      </c>
      <c r="BW1037" s="369"/>
      <c r="BX1037" s="312"/>
      <c r="BY1037" s="370"/>
      <c r="BZ1037" s="370"/>
      <c r="CA1037" s="370"/>
      <c r="CB1037" s="312"/>
      <c r="CC1037" s="312"/>
      <c r="CD1037" s="308"/>
      <c r="CE1037" s="312"/>
      <c r="CF1037" s="312"/>
      <c r="CG1037" s="312"/>
      <c r="CH1037" s="312"/>
      <c r="CI1037" s="384"/>
      <c r="CJ1037" s="312"/>
      <c r="CK1037" s="372"/>
      <c r="CL1037" s="369"/>
      <c r="CM1037" s="312"/>
      <c r="CN1037" s="370"/>
      <c r="CO1037" s="370"/>
      <c r="CP1037" s="370"/>
      <c r="CQ1037" s="312"/>
      <c r="CR1037" s="312"/>
      <c r="CS1037" s="308"/>
      <c r="CT1037" s="312"/>
      <c r="CU1037" s="312"/>
      <c r="CV1037" s="312"/>
      <c r="CW1037" s="312"/>
      <c r="CX1037" s="384"/>
      <c r="CY1037" s="312"/>
      <c r="CZ1037" s="372"/>
    </row>
    <row r="1038" spans="1:104" s="1" customFormat="1" hidden="1">
      <c r="A1038" s="270">
        <v>45597</v>
      </c>
      <c r="B1038" s="380"/>
      <c r="C1038" s="381"/>
      <c r="D1038" s="382"/>
      <c r="E1038" s="382"/>
      <c r="F1038" s="382"/>
      <c r="G1038" s="312"/>
      <c r="H1038" s="308"/>
      <c r="I1038" s="308"/>
      <c r="J1038" s="308"/>
      <c r="K1038" s="308"/>
      <c r="L1038" s="308"/>
      <c r="M1038" s="371"/>
      <c r="N1038" s="371"/>
      <c r="O1038" s="312"/>
      <c r="P1038" s="383"/>
      <c r="Q1038" s="369">
        <v>0</v>
      </c>
      <c r="R1038" s="312"/>
      <c r="S1038" s="370">
        <v>3.4683970946559906</v>
      </c>
      <c r="T1038" s="370">
        <v>1.9425120000000002</v>
      </c>
      <c r="U1038" s="370"/>
      <c r="V1038" s="312">
        <f>_xll.SRS1Splines.Functions25.Linear_Interp(V_NK3!$P$8:$P$32,V_NK3!$R$8:$R$32,AC1038)</f>
        <v>232.58314678000099</v>
      </c>
      <c r="W1038" s="312">
        <f>(V1038/V_NK3!$R$28)*100</f>
        <v>42.900373436998748</v>
      </c>
      <c r="X1038" s="308">
        <f>V1038-V_NK3!$R$8</f>
        <v>176.00449478000098</v>
      </c>
      <c r="Y1038" s="308">
        <f>IFERROR((V1038 - V_NK3!$V$10) / (V_NK3!$V$9- V_NK3!$V$10) * 100, 0)</f>
        <v>36.247100018760477</v>
      </c>
      <c r="Z1038" s="308">
        <v>541.79999999999995</v>
      </c>
      <c r="AA1038" s="308">
        <v>521</v>
      </c>
      <c r="AB1038" s="312">
        <v>529.9</v>
      </c>
      <c r="AC1038" s="371">
        <v>531.21</v>
      </c>
      <c r="AD1038" s="308">
        <v>0.36</v>
      </c>
      <c r="AE1038" s="372">
        <v>0.44148000000000004</v>
      </c>
      <c r="AF1038" s="373">
        <v>0</v>
      </c>
      <c r="AG1038" s="312"/>
      <c r="AH1038" s="370">
        <v>2.8433505271422104</v>
      </c>
      <c r="AI1038" s="370">
        <v>2.25125887</v>
      </c>
      <c r="AJ1038" s="370"/>
      <c r="AK1038" s="312">
        <f>_xll.SRS1Splines.Functions25.Linear_Interp(V_NK2!$R$10:$R$21,V_NK2!$T$10:$T$21,AR1038)</f>
        <v>67.293542857168802</v>
      </c>
      <c r="AL1038" s="312">
        <f>(AK1038/V_NK2!$T$18)*100</f>
        <v>94.248659463821852</v>
      </c>
      <c r="AM1038" s="308">
        <f>AK1038-V_NK2!$T$11</f>
        <v>26.473542857141005</v>
      </c>
      <c r="AN1038" s="308">
        <f>IFERROR((AK1038 - V_NK2!$X$12) / (V_NK2!$X$11- V_NK2!$X$12) * 100, 0)</f>
        <v>86.571428571426765</v>
      </c>
      <c r="AO1038" s="308">
        <v>427</v>
      </c>
      <c r="AP1038" s="308">
        <v>420</v>
      </c>
      <c r="AQ1038" s="308">
        <v>426.37</v>
      </c>
      <c r="AR1038" s="371">
        <v>426.06</v>
      </c>
      <c r="AS1038" s="312">
        <v>0.52800000000000002</v>
      </c>
      <c r="AT1038" s="372">
        <v>0.53010100000000004</v>
      </c>
      <c r="AU1038" s="369"/>
      <c r="AV1038" s="312"/>
      <c r="AW1038" s="370">
        <v>0</v>
      </c>
      <c r="AX1038" s="370">
        <v>0</v>
      </c>
      <c r="AY1038" s="370"/>
      <c r="AZ1038" s="312">
        <f>_xll.SRS1Splines.Functions25.Linear_Interp(V_NNG3A!$H$4:$H$12,V_NNG3A!$I$4:$I$12,BF1038)</f>
        <v>-399.86965517241202</v>
      </c>
      <c r="BA1038" s="312">
        <f>(AZ1038/V_NNG3A!$I$8)*100</f>
        <v>-2887.1455247105564</v>
      </c>
      <c r="BB1038" s="308">
        <f>_xll.SRS1Splines.Functions25.Linear_Interp(V_NNG3A!$H$4:$H$12,V_NNG3A!$J$4:$J$12,BF1038)</f>
        <v>-410.85724137930799</v>
      </c>
      <c r="BC1038" s="308">
        <f>IFERROR((AZ1038-V_NNG3A!$J$20) / (V_NNG3A!$J$19-V_NNG3A!$J$20) * 100, 0)</f>
        <v>-14353.523671846446</v>
      </c>
      <c r="BD1038" s="308">
        <v>1050</v>
      </c>
      <c r="BE1038" s="308">
        <v>1047</v>
      </c>
      <c r="BF1038" s="374">
        <v>0</v>
      </c>
      <c r="BG1038" s="312">
        <v>0.18720000000000001</v>
      </c>
      <c r="BH1038" s="372">
        <v>0</v>
      </c>
      <c r="BI1038" s="369"/>
      <c r="BJ1038" s="312"/>
      <c r="BK1038" s="370">
        <v>2.1263280839260301</v>
      </c>
      <c r="BL1038" s="370">
        <v>2.1064270839260302</v>
      </c>
      <c r="BM1038" s="370">
        <f t="shared" si="12"/>
        <v>1.9900999999999947E-2</v>
      </c>
      <c r="BN1038" s="312">
        <f>_xll.SRS1Splines.Functions25.Linear_Interp(V_XNN1!$K$3:$K$8,V_XNN1!$L$3:$L$8,BT1038)</f>
        <v>0.2155242</v>
      </c>
      <c r="BO1038" s="312">
        <f>(BN1038/V_XNN1!$L$7)*100</f>
        <v>102.63057142857144</v>
      </c>
      <c r="BP1038" s="312">
        <f>_xll.SRS1Splines.Functions25.Linear_Interp(V_XNN1!$K$3:$K$8,V_XNN1!$M$3:$M$8,BT1038)</f>
        <v>5.9524199999999999E-2</v>
      </c>
      <c r="BQ1038" s="308">
        <f>IFERROR((BN1038 - V_XNN1!$M$16) / (V_XNN1!$M$15- V_XNN1!$M$16) * 100, 0)</f>
        <v>89.520891364902525</v>
      </c>
      <c r="BR1038" s="308">
        <v>252</v>
      </c>
      <c r="BS1038" s="308">
        <v>249</v>
      </c>
      <c r="BT1038" s="374">
        <v>252.31</v>
      </c>
      <c r="BU1038" s="312">
        <v>0.25</v>
      </c>
      <c r="BV1038" s="372">
        <v>0.34278199999999998</v>
      </c>
      <c r="BW1038" s="369"/>
      <c r="BX1038" s="312"/>
      <c r="BY1038" s="370"/>
      <c r="BZ1038" s="370"/>
      <c r="CA1038" s="370"/>
      <c r="CB1038" s="312"/>
      <c r="CC1038" s="312"/>
      <c r="CD1038" s="308"/>
      <c r="CE1038" s="312"/>
      <c r="CF1038" s="312"/>
      <c r="CG1038" s="312"/>
      <c r="CH1038" s="312"/>
      <c r="CI1038" s="384"/>
      <c r="CJ1038" s="312"/>
      <c r="CK1038" s="372"/>
      <c r="CL1038" s="369"/>
      <c r="CM1038" s="312"/>
      <c r="CN1038" s="370"/>
      <c r="CO1038" s="370"/>
      <c r="CP1038" s="370"/>
      <c r="CQ1038" s="312"/>
      <c r="CR1038" s="312"/>
      <c r="CS1038" s="308"/>
      <c r="CT1038" s="312"/>
      <c r="CU1038" s="312"/>
      <c r="CV1038" s="312"/>
      <c r="CW1038" s="312"/>
      <c r="CX1038" s="384"/>
      <c r="CY1038" s="312"/>
      <c r="CZ1038" s="372"/>
    </row>
    <row r="1039" spans="1:104" s="1" customFormat="1" hidden="1">
      <c r="A1039" s="270">
        <v>45598</v>
      </c>
      <c r="B1039" s="380"/>
      <c r="C1039" s="381"/>
      <c r="D1039" s="382"/>
      <c r="E1039" s="382"/>
      <c r="F1039" s="382"/>
      <c r="G1039" s="312"/>
      <c r="H1039" s="308"/>
      <c r="I1039" s="308"/>
      <c r="J1039" s="308"/>
      <c r="K1039" s="308"/>
      <c r="L1039" s="308"/>
      <c r="M1039" s="371"/>
      <c r="N1039" s="371"/>
      <c r="O1039" s="312"/>
      <c r="P1039" s="383"/>
      <c r="Q1039" s="369">
        <v>0</v>
      </c>
      <c r="R1039" s="312"/>
      <c r="S1039" s="370">
        <v>2.9287869122104646</v>
      </c>
      <c r="T1039" s="370">
        <v>1.6572160000000002</v>
      </c>
      <c r="U1039" s="370"/>
      <c r="V1039" s="312">
        <f>_xll.SRS1Splines.Functions25.Linear_Interp(V_NK3!$P$8:$P$32,V_NK3!$R$8:$R$32,AC1039)</f>
        <v>233.85471767999999</v>
      </c>
      <c r="W1039" s="312">
        <f>(V1039/V_NK3!$R$28)*100</f>
        <v>43.134916942049777</v>
      </c>
      <c r="X1039" s="308">
        <f>V1039-V_NK3!$R$8</f>
        <v>177.27606567999999</v>
      </c>
      <c r="Y1039" s="308">
        <f>IFERROR((V1039 - V_NK3!$V$10) / (V_NK3!$V$9- V_NK3!$V$10) * 100, 0)</f>
        <v>36.508972635427575</v>
      </c>
      <c r="Z1039" s="308">
        <v>541.79999999999995</v>
      </c>
      <c r="AA1039" s="308">
        <v>521</v>
      </c>
      <c r="AB1039" s="312">
        <v>529.79</v>
      </c>
      <c r="AC1039" s="371">
        <v>531.26</v>
      </c>
      <c r="AD1039" s="308">
        <v>0.36</v>
      </c>
      <c r="AE1039" s="372">
        <v>0.37663999999999997</v>
      </c>
      <c r="AF1039" s="373">
        <v>0</v>
      </c>
      <c r="AG1039" s="312"/>
      <c r="AH1039" s="370">
        <v>2.4153527785717008</v>
      </c>
      <c r="AI1039" s="370">
        <v>1.8821029499999997</v>
      </c>
      <c r="AJ1039" s="370"/>
      <c r="AK1039" s="312">
        <f>_xll.SRS1Splines.Functions25.Linear_Interp(V_NK2!$R$10:$R$21,V_NK2!$T$10:$T$21,AR1039)</f>
        <v>67.992514285740398</v>
      </c>
      <c r="AL1039" s="312">
        <f>(AK1039/V_NK2!$T$18)*100</f>
        <v>95.227611044454335</v>
      </c>
      <c r="AM1039" s="308">
        <f>AK1039-V_NK2!$T$11</f>
        <v>27.172514285712602</v>
      </c>
      <c r="AN1039" s="308">
        <f>IFERROR((AK1039 - V_NK2!$X$12) / (V_NK2!$X$11- V_NK2!$X$12) * 100, 0)</f>
        <v>88.85714285714171</v>
      </c>
      <c r="AO1039" s="308">
        <v>427</v>
      </c>
      <c r="AP1039" s="308">
        <v>420</v>
      </c>
      <c r="AQ1039" s="308">
        <v>426.51</v>
      </c>
      <c r="AR1039" s="371">
        <v>426.22</v>
      </c>
      <c r="AS1039" s="312">
        <v>0.52800000000000002</v>
      </c>
      <c r="AT1039" s="372">
        <v>0.44317699999999999</v>
      </c>
      <c r="AU1039" s="369"/>
      <c r="AV1039" s="312"/>
      <c r="AW1039" s="370">
        <v>0</v>
      </c>
      <c r="AX1039" s="370">
        <v>0</v>
      </c>
      <c r="AY1039" s="370"/>
      <c r="AZ1039" s="312">
        <f>_xll.SRS1Splines.Functions25.Linear_Interp(V_NNG3A!$H$4:$H$12,V_NNG3A!$I$4:$I$12,BF1039)</f>
        <v>-399.86965517241202</v>
      </c>
      <c r="BA1039" s="312">
        <f>(AZ1039/V_NNG3A!$I$8)*100</f>
        <v>-2887.1455247105564</v>
      </c>
      <c r="BB1039" s="308">
        <f>_xll.SRS1Splines.Functions25.Linear_Interp(V_NNG3A!$H$4:$H$12,V_NNG3A!$J$4:$J$12,BF1039)</f>
        <v>-410.85724137930799</v>
      </c>
      <c r="BC1039" s="308">
        <f>IFERROR((AZ1039-V_NNG3A!$J$20) / (V_NNG3A!$J$19-V_NNG3A!$J$20) * 100, 0)</f>
        <v>-14353.523671846446</v>
      </c>
      <c r="BD1039" s="308">
        <v>1050</v>
      </c>
      <c r="BE1039" s="308">
        <v>1047</v>
      </c>
      <c r="BF1039" s="374">
        <v>0</v>
      </c>
      <c r="BG1039" s="312">
        <v>0.18720000000000001</v>
      </c>
      <c r="BH1039" s="372">
        <v>0</v>
      </c>
      <c r="BI1039" s="369"/>
      <c r="BJ1039" s="312"/>
      <c r="BK1039" s="370">
        <v>2.0756959886202</v>
      </c>
      <c r="BL1039" s="370">
        <v>2.0774959886201998</v>
      </c>
      <c r="BM1039" s="370">
        <f t="shared" si="12"/>
        <v>-1.7999999999998018E-3</v>
      </c>
      <c r="BN1039" s="312">
        <f>_xll.SRS1Splines.Functions25.Linear_Interp(V_XNN1!$K$3:$K$8,V_XNN1!$L$3:$L$8,BT1039)</f>
        <v>0.21374219999999999</v>
      </c>
      <c r="BO1039" s="312">
        <f>(BN1039/V_XNN1!$L$7)*100</f>
        <v>101.782</v>
      </c>
      <c r="BP1039" s="312">
        <f>_xll.SRS1Splines.Functions25.Linear_Interp(V_XNN1!$K$3:$K$8,V_XNN1!$M$3:$M$8,BT1039)</f>
        <v>5.7742200000000098E-2</v>
      </c>
      <c r="BQ1039" s="308">
        <f>IFERROR((BN1039 - V_XNN1!$M$16) / (V_XNN1!$M$15- V_XNN1!$M$16) * 100, 0)</f>
        <v>84.005571030640667</v>
      </c>
      <c r="BR1039" s="308">
        <v>252</v>
      </c>
      <c r="BS1039" s="308">
        <v>249</v>
      </c>
      <c r="BT1039" s="374">
        <v>252.21</v>
      </c>
      <c r="BU1039" s="312">
        <v>0.25</v>
      </c>
      <c r="BV1039" s="372">
        <v>0.33807399999999999</v>
      </c>
      <c r="BW1039" s="369"/>
      <c r="BX1039" s="312"/>
      <c r="BY1039" s="370"/>
      <c r="BZ1039" s="370"/>
      <c r="CA1039" s="370"/>
      <c r="CB1039" s="312"/>
      <c r="CC1039" s="312"/>
      <c r="CD1039" s="308"/>
      <c r="CE1039" s="312"/>
      <c r="CF1039" s="312"/>
      <c r="CG1039" s="312"/>
      <c r="CH1039" s="312"/>
      <c r="CI1039" s="384"/>
      <c r="CJ1039" s="312"/>
      <c r="CK1039" s="372"/>
      <c r="CL1039" s="369"/>
      <c r="CM1039" s="312"/>
      <c r="CN1039" s="370"/>
      <c r="CO1039" s="370"/>
      <c r="CP1039" s="370"/>
      <c r="CQ1039" s="312"/>
      <c r="CR1039" s="312"/>
      <c r="CS1039" s="308"/>
      <c r="CT1039" s="312"/>
      <c r="CU1039" s="312"/>
      <c r="CV1039" s="312"/>
      <c r="CW1039" s="312"/>
      <c r="CX1039" s="384"/>
      <c r="CY1039" s="312"/>
      <c r="CZ1039" s="372"/>
    </row>
    <row r="1040" spans="1:104" s="1" customFormat="1" hidden="1">
      <c r="A1040" s="270">
        <v>45599</v>
      </c>
      <c r="B1040" s="380"/>
      <c r="C1040" s="381"/>
      <c r="D1040" s="382"/>
      <c r="E1040" s="382"/>
      <c r="F1040" s="382"/>
      <c r="G1040" s="312"/>
      <c r="H1040" s="308"/>
      <c r="I1040" s="308"/>
      <c r="J1040" s="308"/>
      <c r="K1040" s="308"/>
      <c r="L1040" s="308"/>
      <c r="M1040" s="371"/>
      <c r="N1040" s="371"/>
      <c r="O1040" s="312"/>
      <c r="P1040" s="383"/>
      <c r="Q1040" s="369">
        <v>0</v>
      </c>
      <c r="R1040" s="312"/>
      <c r="S1040" s="370">
        <v>2.9600650946559908</v>
      </c>
      <c r="T1040" s="370">
        <v>1.43418</v>
      </c>
      <c r="U1040" s="370"/>
      <c r="V1040" s="312">
        <f>_xll.SRS1Splines.Functions25.Linear_Interp(V_NK3!$P$8:$P$32,V_NK3!$R$8:$R$32,AC1040)</f>
        <v>235.38060276000101</v>
      </c>
      <c r="W1040" s="312">
        <f>(V1040/V_NK3!$R$28)*100</f>
        <v>43.416369148111414</v>
      </c>
      <c r="X1040" s="308">
        <f>V1040-V_NK3!$R$8</f>
        <v>178.80195076000101</v>
      </c>
      <c r="Y1040" s="308">
        <f>IFERROR((V1040 - V_NK3!$V$10) / (V_NK3!$V$9- V_NK3!$V$10) * 100, 0)</f>
        <v>36.823219775428548</v>
      </c>
      <c r="Z1040" s="308">
        <v>541.79999999999995</v>
      </c>
      <c r="AA1040" s="308">
        <v>521</v>
      </c>
      <c r="AB1040" s="312">
        <v>529.66999999999996</v>
      </c>
      <c r="AC1040" s="371">
        <v>531.32000000000005</v>
      </c>
      <c r="AD1040" s="308">
        <v>0.36</v>
      </c>
      <c r="AE1040" s="372">
        <v>0.32594999999999996</v>
      </c>
      <c r="AF1040" s="373">
        <v>0.2</v>
      </c>
      <c r="AG1040" s="312"/>
      <c r="AH1040" s="370">
        <v>2.1667339342856122</v>
      </c>
      <c r="AI1040" s="370">
        <v>1.6548662200000002</v>
      </c>
      <c r="AJ1040" s="370"/>
      <c r="AK1040" s="312">
        <f>_xll.SRS1Splines.Functions25.Linear_Interp(V_NK2!$R$10:$R$21,V_NK2!$T$10:$T$21,AR1040)</f>
        <v>68.647800000026095</v>
      </c>
      <c r="AL1040" s="312">
        <f>(AK1040/V_NK2!$T$18)*100</f>
        <v>96.145378151297052</v>
      </c>
      <c r="AM1040" s="308">
        <f>AK1040-V_NK2!$T$11</f>
        <v>27.827799999998298</v>
      </c>
      <c r="AN1040" s="308">
        <f>IFERROR((AK1040 - V_NK2!$X$12) / (V_NK2!$X$11- V_NK2!$X$12) * 100, 0)</f>
        <v>90.999999999998906</v>
      </c>
      <c r="AO1040" s="308">
        <v>427</v>
      </c>
      <c r="AP1040" s="308">
        <v>420</v>
      </c>
      <c r="AQ1040" s="308">
        <v>426.64</v>
      </c>
      <c r="AR1040" s="371">
        <v>426.37</v>
      </c>
      <c r="AS1040" s="312">
        <v>0.52800000000000002</v>
      </c>
      <c r="AT1040" s="372">
        <v>0.38966899999999999</v>
      </c>
      <c r="AU1040" s="369"/>
      <c r="AV1040" s="312"/>
      <c r="AW1040" s="370">
        <v>0</v>
      </c>
      <c r="AX1040" s="370">
        <v>0</v>
      </c>
      <c r="AY1040" s="370"/>
      <c r="AZ1040" s="312">
        <f>_xll.SRS1Splines.Functions25.Linear_Interp(V_NNG3A!$H$4:$H$12,V_NNG3A!$I$4:$I$12,BF1040)</f>
        <v>-399.86965517241202</v>
      </c>
      <c r="BA1040" s="312">
        <f>(AZ1040/V_NNG3A!$I$8)*100</f>
        <v>-2887.1455247105564</v>
      </c>
      <c r="BB1040" s="308">
        <f>_xll.SRS1Splines.Functions25.Linear_Interp(V_NNG3A!$H$4:$H$12,V_NNG3A!$J$4:$J$12,BF1040)</f>
        <v>-410.85724137930799</v>
      </c>
      <c r="BC1040" s="308">
        <f>IFERROR((AZ1040-V_NNG3A!$J$20) / (V_NNG3A!$J$19-V_NNG3A!$J$20) * 100, 0)</f>
        <v>-14353.523671846446</v>
      </c>
      <c r="BD1040" s="308">
        <v>1050</v>
      </c>
      <c r="BE1040" s="308">
        <v>1047</v>
      </c>
      <c r="BF1040" s="374">
        <v>0</v>
      </c>
      <c r="BG1040" s="312">
        <v>0.18720000000000001</v>
      </c>
      <c r="BH1040" s="372">
        <v>0</v>
      </c>
      <c r="BI1040" s="369"/>
      <c r="BJ1040" s="312"/>
      <c r="BK1040" s="370">
        <v>2.0266637837837798</v>
      </c>
      <c r="BL1040" s="370">
        <v>2.0266637837837798</v>
      </c>
      <c r="BM1040" s="370">
        <f t="shared" si="12"/>
        <v>0</v>
      </c>
      <c r="BN1040" s="312">
        <f>_xll.SRS1Splines.Functions25.Linear_Interp(V_XNN1!$K$3:$K$8,V_XNN1!$L$3:$L$8,BT1040)</f>
        <v>0.21374219999999999</v>
      </c>
      <c r="BO1040" s="312">
        <f>(BN1040/V_XNN1!$L$7)*100</f>
        <v>101.782</v>
      </c>
      <c r="BP1040" s="312">
        <f>_xll.SRS1Splines.Functions25.Linear_Interp(V_XNN1!$K$3:$K$8,V_XNN1!$M$3:$M$8,BT1040)</f>
        <v>5.7742200000000098E-2</v>
      </c>
      <c r="BQ1040" s="308">
        <f>IFERROR((BN1040 - V_XNN1!$M$16) / (V_XNN1!$M$15- V_XNN1!$M$16) * 100, 0)</f>
        <v>84.005571030640667</v>
      </c>
      <c r="BR1040" s="308">
        <v>252</v>
      </c>
      <c r="BS1040" s="308">
        <v>249</v>
      </c>
      <c r="BT1040" s="374">
        <v>252.21</v>
      </c>
      <c r="BU1040" s="312">
        <v>0.25</v>
      </c>
      <c r="BV1040" s="372">
        <v>0.32980200000000004</v>
      </c>
      <c r="BW1040" s="369"/>
      <c r="BX1040" s="312"/>
      <c r="BY1040" s="370"/>
      <c r="BZ1040" s="370"/>
      <c r="CA1040" s="370"/>
      <c r="CB1040" s="312"/>
      <c r="CC1040" s="312"/>
      <c r="CD1040" s="308"/>
      <c r="CE1040" s="312"/>
      <c r="CF1040" s="312"/>
      <c r="CG1040" s="312"/>
      <c r="CH1040" s="312"/>
      <c r="CI1040" s="384"/>
      <c r="CJ1040" s="312"/>
      <c r="CK1040" s="372"/>
      <c r="CL1040" s="369"/>
      <c r="CM1040" s="312"/>
      <c r="CN1040" s="370"/>
      <c r="CO1040" s="370"/>
      <c r="CP1040" s="370"/>
      <c r="CQ1040" s="312"/>
      <c r="CR1040" s="312"/>
      <c r="CS1040" s="308"/>
      <c r="CT1040" s="312"/>
      <c r="CU1040" s="312"/>
      <c r="CV1040" s="312"/>
      <c r="CW1040" s="312"/>
      <c r="CX1040" s="384"/>
      <c r="CY1040" s="312"/>
      <c r="CZ1040" s="372"/>
    </row>
    <row r="1041" spans="1:104" s="1" customFormat="1" hidden="1">
      <c r="A1041" s="270">
        <v>45600</v>
      </c>
      <c r="B1041" s="380"/>
      <c r="C1041" s="381"/>
      <c r="D1041" s="382"/>
      <c r="E1041" s="382"/>
      <c r="F1041" s="382"/>
      <c r="G1041" s="312"/>
      <c r="H1041" s="308"/>
      <c r="I1041" s="308"/>
      <c r="J1041" s="308"/>
      <c r="K1041" s="308"/>
      <c r="L1041" s="308"/>
      <c r="M1041" s="371"/>
      <c r="N1041" s="371"/>
      <c r="O1041" s="312"/>
      <c r="P1041" s="383"/>
      <c r="Q1041" s="369">
        <v>4.8</v>
      </c>
      <c r="R1041" s="312"/>
      <c r="S1041" s="370">
        <v>3.0209112770938873</v>
      </c>
      <c r="T1041" s="370">
        <v>1.2407120000000003</v>
      </c>
      <c r="U1041" s="370"/>
      <c r="V1041" s="312">
        <f>_xll.SRS1Splines.Functions25.Linear_Interp(V_NK3!$P$8:$P$32,V_NK3!$R$8:$R$32,AC1041)</f>
        <v>237.16080202000001</v>
      </c>
      <c r="W1041" s="312">
        <f>(V1041/V_NK3!$R$28)*100</f>
        <v>43.744730055182913</v>
      </c>
      <c r="X1041" s="308">
        <f>V1041-V_NK3!$R$8</f>
        <v>180.58215002</v>
      </c>
      <c r="Y1041" s="308">
        <f>IFERROR((V1041 - V_NK3!$V$10) / (V_NK3!$V$9- V_NK3!$V$10) * 100, 0)</f>
        <v>37.189841438762564</v>
      </c>
      <c r="Z1041" s="308">
        <v>541.79999999999995</v>
      </c>
      <c r="AA1041" s="308">
        <v>521</v>
      </c>
      <c r="AB1041" s="312">
        <v>531.32000000000005</v>
      </c>
      <c r="AC1041" s="371">
        <v>531.39</v>
      </c>
      <c r="AD1041" s="308">
        <v>0.36</v>
      </c>
      <c r="AE1041" s="372">
        <v>0.28198000000000001</v>
      </c>
      <c r="AF1041" s="373">
        <v>5.4</v>
      </c>
      <c r="AG1041" s="312"/>
      <c r="AH1041" s="370">
        <v>2.3021438614285374</v>
      </c>
      <c r="AI1041" s="370">
        <v>2.2077864899999997</v>
      </c>
      <c r="AJ1041" s="370"/>
      <c r="AK1041" s="312">
        <f>_xll.SRS1Splines.Functions25.Linear_Interp(V_NK2!$R$10:$R$21,V_NK2!$T$10:$T$21,AR1041)</f>
        <v>68.866228571454698</v>
      </c>
      <c r="AL1041" s="312">
        <f>(AK1041/V_NK2!$T$18)*100</f>
        <v>96.451300520244672</v>
      </c>
      <c r="AM1041" s="308">
        <f>AK1041-V_NK2!$T$11</f>
        <v>28.046228571426902</v>
      </c>
      <c r="AN1041" s="308">
        <f>IFERROR((AK1041 - V_NK2!$X$12) / (V_NK2!$X$11- V_NK2!$X$12) * 100, 0)</f>
        <v>91.714285714284756</v>
      </c>
      <c r="AO1041" s="308">
        <v>427</v>
      </c>
      <c r="AP1041" s="308">
        <v>420</v>
      </c>
      <c r="AQ1041" s="308">
        <v>426.29</v>
      </c>
      <c r="AR1041" s="371">
        <v>426.42</v>
      </c>
      <c r="AS1041" s="312">
        <v>0.52800000000000002</v>
      </c>
      <c r="AT1041" s="372">
        <v>0.51986399999999999</v>
      </c>
      <c r="AU1041" s="369"/>
      <c r="AV1041" s="312"/>
      <c r="AW1041" s="370">
        <v>0</v>
      </c>
      <c r="AX1041" s="370">
        <v>0</v>
      </c>
      <c r="AY1041" s="370"/>
      <c r="AZ1041" s="312">
        <f>_xll.SRS1Splines.Functions25.Linear_Interp(V_NNG3A!$H$4:$H$12,V_NNG3A!$I$4:$I$12,BF1041)</f>
        <v>-399.86965517241202</v>
      </c>
      <c r="BA1041" s="312">
        <f>(AZ1041/V_NNG3A!$I$8)*100</f>
        <v>-2887.1455247105564</v>
      </c>
      <c r="BB1041" s="308">
        <f>_xll.SRS1Splines.Functions25.Linear_Interp(V_NNG3A!$H$4:$H$12,V_NNG3A!$J$4:$J$12,BF1041)</f>
        <v>-410.85724137930799</v>
      </c>
      <c r="BC1041" s="308">
        <f>IFERROR((AZ1041-V_NNG3A!$J$20) / (V_NNG3A!$J$19-V_NNG3A!$J$20) * 100, 0)</f>
        <v>-14353.523671846446</v>
      </c>
      <c r="BD1041" s="308">
        <v>1050</v>
      </c>
      <c r="BE1041" s="308">
        <v>1047</v>
      </c>
      <c r="BF1041" s="374">
        <v>0</v>
      </c>
      <c r="BG1041" s="312">
        <v>0.18720000000000001</v>
      </c>
      <c r="BH1041" s="372">
        <v>0</v>
      </c>
      <c r="BI1041" s="369"/>
      <c r="BJ1041" s="312"/>
      <c r="BK1041" s="370">
        <v>1.97588509246088</v>
      </c>
      <c r="BL1041" s="370">
        <v>1.97606509246088</v>
      </c>
      <c r="BM1041" s="370">
        <f t="shared" si="12"/>
        <v>-1.8000000000006899E-4</v>
      </c>
      <c r="BN1041" s="312">
        <f>_xll.SRS1Splines.Functions25.Linear_Interp(V_XNN1!$K$3:$K$8,V_XNN1!$L$3:$L$8,BT1041)</f>
        <v>0.213564</v>
      </c>
      <c r="BO1041" s="312">
        <f>(BN1041/V_XNN1!$L$7)*100</f>
        <v>101.69714285714286</v>
      </c>
      <c r="BP1041" s="312">
        <f>_xll.SRS1Splines.Functions25.Linear_Interp(V_XNN1!$K$3:$K$8,V_XNN1!$M$3:$M$8,BT1041)</f>
        <v>5.7563999999999803E-2</v>
      </c>
      <c r="BQ1041" s="308">
        <f>IFERROR((BN1041 - V_XNN1!$M$16) / (V_XNN1!$M$15- V_XNN1!$M$16) * 100, 0)</f>
        <v>83.454038997214525</v>
      </c>
      <c r="BR1041" s="308">
        <v>252</v>
      </c>
      <c r="BS1041" s="308">
        <v>249</v>
      </c>
      <c r="BT1041" s="374">
        <v>252.2</v>
      </c>
      <c r="BU1041" s="312">
        <v>0.25</v>
      </c>
      <c r="BV1041" s="372">
        <v>0.32156799999999996</v>
      </c>
      <c r="BW1041" s="369"/>
      <c r="BX1041" s="312"/>
      <c r="BY1041" s="370"/>
      <c r="BZ1041" s="370"/>
      <c r="CA1041" s="370"/>
      <c r="CB1041" s="312"/>
      <c r="CC1041" s="312"/>
      <c r="CD1041" s="308"/>
      <c r="CE1041" s="312"/>
      <c r="CF1041" s="312"/>
      <c r="CG1041" s="312"/>
      <c r="CH1041" s="312"/>
      <c r="CI1041" s="384"/>
      <c r="CJ1041" s="312"/>
      <c r="CK1041" s="372"/>
      <c r="CL1041" s="369"/>
      <c r="CM1041" s="312"/>
      <c r="CN1041" s="370"/>
      <c r="CO1041" s="370"/>
      <c r="CP1041" s="370"/>
      <c r="CQ1041" s="312"/>
      <c r="CR1041" s="312"/>
      <c r="CS1041" s="308"/>
      <c r="CT1041" s="312"/>
      <c r="CU1041" s="312"/>
      <c r="CV1041" s="312"/>
      <c r="CW1041" s="312"/>
      <c r="CX1041" s="384"/>
      <c r="CY1041" s="312"/>
      <c r="CZ1041" s="372"/>
    </row>
    <row r="1042" spans="1:104" s="1" customFormat="1" hidden="1">
      <c r="A1042" s="270">
        <v>45601</v>
      </c>
      <c r="B1042" s="380"/>
      <c r="C1042" s="381"/>
      <c r="D1042" s="382"/>
      <c r="E1042" s="382"/>
      <c r="F1042" s="382"/>
      <c r="G1042" s="312"/>
      <c r="H1042" s="308"/>
      <c r="I1042" s="308"/>
      <c r="J1042" s="308"/>
      <c r="K1042" s="308"/>
      <c r="L1042" s="308"/>
      <c r="M1042" s="371"/>
      <c r="N1042" s="371"/>
      <c r="O1042" s="312"/>
      <c r="P1042" s="383"/>
      <c r="Q1042" s="369">
        <v>0</v>
      </c>
      <c r="R1042" s="312"/>
      <c r="S1042" s="370">
        <v>3.9326618244247435</v>
      </c>
      <c r="T1042" s="370">
        <v>1.3895200000000003</v>
      </c>
      <c r="U1042" s="370"/>
      <c r="V1042" s="312">
        <f>_xll.SRS1Splines.Functions25.Linear_Interp(V_NK3!$P$8:$P$32,V_NK3!$R$8:$R$32,AC1042)</f>
        <v>239.70394382000001</v>
      </c>
      <c r="W1042" s="312">
        <f>(V1042/V_NK3!$R$28)*100</f>
        <v>44.213817065285326</v>
      </c>
      <c r="X1042" s="308">
        <f>V1042-V_NK3!$R$8</f>
        <v>183.12529182</v>
      </c>
      <c r="Y1042" s="308">
        <f>IFERROR((V1042 - V_NK3!$V$10) / (V_NK3!$V$9- V_NK3!$V$10) * 100, 0)</f>
        <v>37.713586672097158</v>
      </c>
      <c r="Z1042" s="308">
        <v>541.79999999999995</v>
      </c>
      <c r="AA1042" s="308">
        <v>521</v>
      </c>
      <c r="AB1042" s="312">
        <v>531.39</v>
      </c>
      <c r="AC1042" s="371">
        <v>531.49</v>
      </c>
      <c r="AD1042" s="308">
        <v>0.36</v>
      </c>
      <c r="AE1042" s="372">
        <v>0.31580000000000003</v>
      </c>
      <c r="AF1042" s="373">
        <v>0.6</v>
      </c>
      <c r="AG1042" s="312"/>
      <c r="AH1042" s="370">
        <v>2.2237953371429255</v>
      </c>
      <c r="AI1042" s="370">
        <v>1.5764044800000001</v>
      </c>
      <c r="AJ1042" s="370"/>
      <c r="AK1042" s="312">
        <f>_xll.SRS1Splines.Functions25.Linear_Interp(V_NK2!$R$10:$R$21,V_NK2!$T$10:$T$21,AR1042)</f>
        <v>69.652571428597696</v>
      </c>
      <c r="AL1042" s="312">
        <f>(AK1042/V_NK2!$T$18)*100</f>
        <v>97.552621048456146</v>
      </c>
      <c r="AM1042" s="308">
        <f>AK1042-V_NK2!$T$11</f>
        <v>28.832571428569899</v>
      </c>
      <c r="AN1042" s="308">
        <f>IFERROR((AK1042 - V_NK2!$X$12) / (V_NK2!$X$11- V_NK2!$X$12) * 100, 0)</f>
        <v>94.285714285713922</v>
      </c>
      <c r="AO1042" s="308">
        <v>427</v>
      </c>
      <c r="AP1042" s="308">
        <v>420</v>
      </c>
      <c r="AQ1042" s="308">
        <v>426.42</v>
      </c>
      <c r="AR1042" s="371">
        <v>426.6</v>
      </c>
      <c r="AS1042" s="312">
        <v>0.52800000000000002</v>
      </c>
      <c r="AT1042" s="372">
        <v>0.37119400000000002</v>
      </c>
      <c r="AU1042" s="369"/>
      <c r="AV1042" s="312"/>
      <c r="AW1042" s="370">
        <v>0</v>
      </c>
      <c r="AX1042" s="370">
        <v>0</v>
      </c>
      <c r="AY1042" s="370"/>
      <c r="AZ1042" s="312">
        <f>_xll.SRS1Splines.Functions25.Linear_Interp(V_NNG3A!$H$4:$H$12,V_NNG3A!$I$4:$I$12,BF1042)</f>
        <v>-399.86965517241202</v>
      </c>
      <c r="BA1042" s="312">
        <f>(AZ1042/V_NNG3A!$I$8)*100</f>
        <v>-2887.1455247105564</v>
      </c>
      <c r="BB1042" s="308">
        <f>_xll.SRS1Splines.Functions25.Linear_Interp(V_NNG3A!$H$4:$H$12,V_NNG3A!$J$4:$J$12,BF1042)</f>
        <v>-410.85724137930799</v>
      </c>
      <c r="BC1042" s="308">
        <f>IFERROR((AZ1042-V_NNG3A!$J$20) / (V_NNG3A!$J$19-V_NNG3A!$J$20) * 100, 0)</f>
        <v>-14353.523671846446</v>
      </c>
      <c r="BD1042" s="308">
        <v>1050</v>
      </c>
      <c r="BE1042" s="308">
        <v>1047</v>
      </c>
      <c r="BF1042" s="374">
        <v>0</v>
      </c>
      <c r="BG1042" s="312">
        <v>0.18720000000000001</v>
      </c>
      <c r="BH1042" s="372">
        <v>0</v>
      </c>
      <c r="BI1042" s="369"/>
      <c r="BJ1042" s="312"/>
      <c r="BK1042" s="370">
        <v>1.9637539118065401</v>
      </c>
      <c r="BL1042" s="370">
        <v>1.96339391180654</v>
      </c>
      <c r="BM1042" s="370">
        <f t="shared" si="12"/>
        <v>3.6000000000013799E-4</v>
      </c>
      <c r="BN1042" s="312">
        <f>_xll.SRS1Splines.Functions25.Linear_Interp(V_XNN1!$K$3:$K$8,V_XNN1!$L$3:$L$8,BT1042)</f>
        <v>0.21392040000000001</v>
      </c>
      <c r="BO1042" s="312">
        <f>(BN1042/V_XNN1!$L$7)*100</f>
        <v>101.86685714285714</v>
      </c>
      <c r="BP1042" s="312">
        <f>_xll.SRS1Splines.Functions25.Linear_Interp(V_XNN1!$K$3:$K$8,V_XNN1!$M$3:$M$8,BT1042)</f>
        <v>5.7920399999999997E-2</v>
      </c>
      <c r="BQ1042" s="308">
        <f>IFERROR((BN1042 - V_XNN1!$M$16) / (V_XNN1!$M$15- V_XNN1!$M$16) * 100, 0)</f>
        <v>84.557103064066908</v>
      </c>
      <c r="BR1042" s="308">
        <v>252</v>
      </c>
      <c r="BS1042" s="308">
        <v>249</v>
      </c>
      <c r="BT1042" s="374">
        <v>252.22</v>
      </c>
      <c r="BU1042" s="312">
        <v>0.25</v>
      </c>
      <c r="BV1042" s="372">
        <v>0.31950599999999996</v>
      </c>
      <c r="BW1042" s="369"/>
      <c r="BX1042" s="312"/>
      <c r="BY1042" s="370"/>
      <c r="BZ1042" s="370"/>
      <c r="CA1042" s="370"/>
      <c r="CB1042" s="312"/>
      <c r="CC1042" s="312"/>
      <c r="CD1042" s="308"/>
      <c r="CE1042" s="312"/>
      <c r="CF1042" s="312"/>
      <c r="CG1042" s="312"/>
      <c r="CH1042" s="312"/>
      <c r="CI1042" s="384"/>
      <c r="CJ1042" s="312"/>
      <c r="CK1042" s="372"/>
      <c r="CL1042" s="369"/>
      <c r="CM1042" s="312"/>
      <c r="CN1042" s="370"/>
      <c r="CO1042" s="370"/>
      <c r="CP1042" s="370"/>
      <c r="CQ1042" s="312"/>
      <c r="CR1042" s="312"/>
      <c r="CS1042" s="308"/>
      <c r="CT1042" s="312"/>
      <c r="CU1042" s="312"/>
      <c r="CV1042" s="312"/>
      <c r="CW1042" s="312"/>
      <c r="CX1042" s="384"/>
      <c r="CY1042" s="312"/>
      <c r="CZ1042" s="372"/>
    </row>
    <row r="1043" spans="1:104" s="1" customFormat="1" hidden="1">
      <c r="A1043" s="270">
        <v>45602</v>
      </c>
      <c r="B1043" s="380"/>
      <c r="C1043" s="381"/>
      <c r="D1043" s="382"/>
      <c r="E1043" s="382"/>
      <c r="F1043" s="382"/>
      <c r="G1043" s="312"/>
      <c r="H1043" s="308"/>
      <c r="I1043" s="308"/>
      <c r="J1043" s="308"/>
      <c r="K1043" s="308"/>
      <c r="L1043" s="308"/>
      <c r="M1043" s="371"/>
      <c r="N1043" s="371"/>
      <c r="O1043" s="312"/>
      <c r="P1043" s="383"/>
      <c r="Q1043" s="369">
        <v>0</v>
      </c>
      <c r="R1043" s="312"/>
      <c r="S1043" s="370">
        <v>3.1853658244247436</v>
      </c>
      <c r="T1043" s="370">
        <v>0.64222400000000002</v>
      </c>
      <c r="U1043" s="370"/>
      <c r="V1043" s="312">
        <f>_xll.SRS1Splines.Functions25.Linear_Interp(V_NK3!$P$8:$P$32,V_NK3!$R$8:$R$32,AC1043)</f>
        <v>242.247085620001</v>
      </c>
      <c r="W1043" s="312">
        <f>(V1043/V_NK3!$R$28)*100</f>
        <v>44.682904075387924</v>
      </c>
      <c r="X1043" s="308">
        <f>V1043-V_NK3!$R$8</f>
        <v>185.668433620001</v>
      </c>
      <c r="Y1043" s="308">
        <f>IFERROR((V1043 - V_NK3!$V$10) / (V_NK3!$V$9- V_NK3!$V$10) * 100, 0)</f>
        <v>38.237331905431972</v>
      </c>
      <c r="Z1043" s="308">
        <v>541.79999999999995</v>
      </c>
      <c r="AA1043" s="308">
        <v>521</v>
      </c>
      <c r="AB1043" s="312">
        <v>531.42999999999995</v>
      </c>
      <c r="AC1043" s="371">
        <v>531.59</v>
      </c>
      <c r="AD1043" s="308">
        <v>0.36</v>
      </c>
      <c r="AE1043" s="372">
        <v>0.14596000000000001</v>
      </c>
      <c r="AF1043" s="373">
        <v>1.2</v>
      </c>
      <c r="AG1043" s="312"/>
      <c r="AH1043" s="370">
        <v>1.9089665685714627</v>
      </c>
      <c r="AI1043" s="370">
        <v>2.1916175400000002</v>
      </c>
      <c r="AJ1043" s="370"/>
      <c r="AK1043" s="312">
        <f>_xll.SRS1Splines.Functions25.Linear_Interp(V_NK2!$R$10:$R$21,V_NK2!$T$10:$T$21,AR1043)</f>
        <v>69.434142857168993</v>
      </c>
      <c r="AL1043" s="312">
        <f>(AK1043/V_NK2!$T$18)*100</f>
        <v>97.246698679508384</v>
      </c>
      <c r="AM1043" s="308">
        <f>AK1043-V_NK2!$T$11</f>
        <v>28.614142857141196</v>
      </c>
      <c r="AN1043" s="308">
        <f>IFERROR((AK1043 - V_NK2!$X$12) / (V_NK2!$X$11- V_NK2!$X$12) * 100, 0)</f>
        <v>93.571428571427731</v>
      </c>
      <c r="AO1043" s="308">
        <v>427</v>
      </c>
      <c r="AP1043" s="308">
        <v>420</v>
      </c>
      <c r="AQ1043" s="308">
        <v>426.55</v>
      </c>
      <c r="AR1043" s="371">
        <v>426.55</v>
      </c>
      <c r="AS1043" s="312">
        <v>0.52800000000000002</v>
      </c>
      <c r="AT1043" s="372">
        <v>0.51605800000000002</v>
      </c>
      <c r="AU1043" s="369"/>
      <c r="AV1043" s="312"/>
      <c r="AW1043" s="370">
        <v>0</v>
      </c>
      <c r="AX1043" s="370">
        <v>0</v>
      </c>
      <c r="AY1043" s="370"/>
      <c r="AZ1043" s="312">
        <f>_xll.SRS1Splines.Functions25.Linear_Interp(V_NNG3A!$H$4:$H$12,V_NNG3A!$I$4:$I$12,BF1043)</f>
        <v>-399.86965517241202</v>
      </c>
      <c r="BA1043" s="312">
        <f>(AZ1043/V_NNG3A!$I$8)*100</f>
        <v>-2887.1455247105564</v>
      </c>
      <c r="BB1043" s="308">
        <f>_xll.SRS1Splines.Functions25.Linear_Interp(V_NNG3A!$H$4:$H$12,V_NNG3A!$J$4:$J$12,BF1043)</f>
        <v>-410.85724137930799</v>
      </c>
      <c r="BC1043" s="308">
        <f>IFERROR((AZ1043-V_NNG3A!$J$20) / (V_NNG3A!$J$19-V_NNG3A!$J$20) * 100, 0)</f>
        <v>-14353.523671846446</v>
      </c>
      <c r="BD1043" s="308">
        <v>1050</v>
      </c>
      <c r="BE1043" s="308">
        <v>1047</v>
      </c>
      <c r="BF1043" s="374">
        <v>0</v>
      </c>
      <c r="BG1043" s="312">
        <v>0.18720000000000001</v>
      </c>
      <c r="BH1043" s="372">
        <v>0</v>
      </c>
      <c r="BI1043" s="369"/>
      <c r="BJ1043" s="312"/>
      <c r="BK1043" s="370">
        <v>1.8971231863442402</v>
      </c>
      <c r="BL1043" s="370">
        <v>1.89856318634424</v>
      </c>
      <c r="BM1043" s="370">
        <f t="shared" si="12"/>
        <v>-1.4399999999998858E-3</v>
      </c>
      <c r="BN1043" s="312">
        <f>_xll.SRS1Splines.Functions25.Linear_Interp(V_XNN1!$K$3:$K$8,V_XNN1!$L$3:$L$8,BT1043)</f>
        <v>0.21249480000000001</v>
      </c>
      <c r="BO1043" s="312">
        <f>(BN1043/V_XNN1!$L$7)*100</f>
        <v>101.18800000000002</v>
      </c>
      <c r="BP1043" s="312">
        <f>_xll.SRS1Splines.Functions25.Linear_Interp(V_XNN1!$K$3:$K$8,V_XNN1!$M$3:$M$8,BT1043)</f>
        <v>5.6494799999999699E-2</v>
      </c>
      <c r="BQ1043" s="308">
        <f>IFERROR((BN1043 - V_XNN1!$M$16) / (V_XNN1!$M$15- V_XNN1!$M$16) * 100, 0)</f>
        <v>80.144846796657447</v>
      </c>
      <c r="BR1043" s="308">
        <v>252</v>
      </c>
      <c r="BS1043" s="308">
        <v>249</v>
      </c>
      <c r="BT1043" s="374">
        <v>252.14</v>
      </c>
      <c r="BU1043" s="312">
        <v>0.25</v>
      </c>
      <c r="BV1043" s="372">
        <v>0.30895600000000001</v>
      </c>
      <c r="BW1043" s="369"/>
      <c r="BX1043" s="312"/>
      <c r="BY1043" s="370"/>
      <c r="BZ1043" s="370"/>
      <c r="CA1043" s="370"/>
      <c r="CB1043" s="312"/>
      <c r="CC1043" s="312"/>
      <c r="CD1043" s="308"/>
      <c r="CE1043" s="312"/>
      <c r="CF1043" s="312"/>
      <c r="CG1043" s="312"/>
      <c r="CH1043" s="312"/>
      <c r="CI1043" s="384"/>
      <c r="CJ1043" s="312"/>
      <c r="CK1043" s="372"/>
      <c r="CL1043" s="369"/>
      <c r="CM1043" s="312"/>
      <c r="CN1043" s="370"/>
      <c r="CO1043" s="370"/>
      <c r="CP1043" s="370"/>
      <c r="CQ1043" s="312"/>
      <c r="CR1043" s="312"/>
      <c r="CS1043" s="308"/>
      <c r="CT1043" s="312"/>
      <c r="CU1043" s="312"/>
      <c r="CV1043" s="312"/>
      <c r="CW1043" s="312"/>
      <c r="CX1043" s="384"/>
      <c r="CY1043" s="312"/>
      <c r="CZ1043" s="372"/>
    </row>
    <row r="1044" spans="1:104" s="1" customFormat="1" hidden="1">
      <c r="A1044" s="270">
        <v>45603</v>
      </c>
      <c r="B1044" s="380"/>
      <c r="C1044" s="381"/>
      <c r="D1044" s="382"/>
      <c r="E1044" s="382"/>
      <c r="F1044" s="382"/>
      <c r="G1044" s="312"/>
      <c r="H1044" s="308"/>
      <c r="I1044" s="308"/>
      <c r="J1044" s="308"/>
      <c r="K1044" s="308"/>
      <c r="L1044" s="308"/>
      <c r="M1044" s="371"/>
      <c r="N1044" s="371"/>
      <c r="O1044" s="312"/>
      <c r="P1044" s="383"/>
      <c r="Q1044" s="369">
        <v>0</v>
      </c>
      <c r="R1044" s="312"/>
      <c r="S1044" s="370">
        <v>2.8478269122104645</v>
      </c>
      <c r="T1044" s="370">
        <v>1.5762560000000001</v>
      </c>
      <c r="U1044" s="370"/>
      <c r="V1044" s="312">
        <f>_xll.SRS1Splines.Functions25.Linear_Interp(V_NK3!$P$8:$P$32,V_NK3!$R$8:$R$32,AC1044)</f>
        <v>243.51865652000001</v>
      </c>
      <c r="W1044" s="312">
        <f>(V1044/V_NK3!$R$28)*100</f>
        <v>44.917447580438946</v>
      </c>
      <c r="X1044" s="308">
        <f>V1044-V_NK3!$R$8</f>
        <v>186.94000452</v>
      </c>
      <c r="Y1044" s="308">
        <f>IFERROR((V1044 - V_NK3!$V$10) / (V_NK3!$V$9- V_NK3!$V$10) * 100, 0)</f>
        <v>38.49920452209907</v>
      </c>
      <c r="Z1044" s="308">
        <v>541.79999999999995</v>
      </c>
      <c r="AA1044" s="308">
        <v>521</v>
      </c>
      <c r="AB1044" s="312">
        <v>531.46</v>
      </c>
      <c r="AC1044" s="371">
        <v>531.64</v>
      </c>
      <c r="AD1044" s="308">
        <v>0.36</v>
      </c>
      <c r="AE1044" s="372">
        <v>0.35824</v>
      </c>
      <c r="AF1044" s="373">
        <v>0</v>
      </c>
      <c r="AG1044" s="312"/>
      <c r="AH1044" s="370">
        <v>2.087507054285612</v>
      </c>
      <c r="AI1044" s="370">
        <v>2.2014469399999999</v>
      </c>
      <c r="AJ1044" s="370"/>
      <c r="AK1044" s="312">
        <f>_xll.SRS1Splines.Functions25.Linear_Interp(V_NK2!$R$10:$R$21,V_NK2!$T$10:$T$21,AR1044)</f>
        <v>69.477828571454694</v>
      </c>
      <c r="AL1044" s="312">
        <f>(AK1044/V_NK2!$T$18)*100</f>
        <v>97.30788315329788</v>
      </c>
      <c r="AM1044" s="308">
        <f>AK1044-V_NK2!$T$11</f>
        <v>28.657828571426897</v>
      </c>
      <c r="AN1044" s="308">
        <f>IFERROR((AK1044 - V_NK2!$X$12) / (V_NK2!$X$11- V_NK2!$X$12) * 100, 0)</f>
        <v>93.714285714284841</v>
      </c>
      <c r="AO1044" s="308">
        <v>427</v>
      </c>
      <c r="AP1044" s="308">
        <v>420</v>
      </c>
      <c r="AQ1044" s="308">
        <v>426.69</v>
      </c>
      <c r="AR1044" s="371">
        <v>426.56</v>
      </c>
      <c r="AS1044" s="312">
        <v>0.52800000000000002</v>
      </c>
      <c r="AT1044" s="372">
        <v>0.51837200000000005</v>
      </c>
      <c r="AU1044" s="369"/>
      <c r="AV1044" s="312"/>
      <c r="AW1044" s="370">
        <v>0</v>
      </c>
      <c r="AX1044" s="370">
        <v>0</v>
      </c>
      <c r="AY1044" s="370"/>
      <c r="AZ1044" s="312">
        <f>_xll.SRS1Splines.Functions25.Linear_Interp(V_NNG3A!$H$4:$H$12,V_NNG3A!$I$4:$I$12,BF1044)</f>
        <v>-399.86965517241202</v>
      </c>
      <c r="BA1044" s="312">
        <f>(AZ1044/V_NNG3A!$I$8)*100</f>
        <v>-2887.1455247105564</v>
      </c>
      <c r="BB1044" s="308">
        <f>_xll.SRS1Splines.Functions25.Linear_Interp(V_NNG3A!$H$4:$H$12,V_NNG3A!$J$4:$J$12,BF1044)</f>
        <v>-410.85724137930799</v>
      </c>
      <c r="BC1044" s="308">
        <f>IFERROR((AZ1044-V_NNG3A!$J$20) / (V_NNG3A!$J$19-V_NNG3A!$J$20) * 100, 0)</f>
        <v>-14353.523671846446</v>
      </c>
      <c r="BD1044" s="308">
        <v>1050</v>
      </c>
      <c r="BE1044" s="308">
        <v>1047</v>
      </c>
      <c r="BF1044" s="374">
        <v>0</v>
      </c>
      <c r="BG1044" s="312">
        <v>0.18720000000000001</v>
      </c>
      <c r="BH1044" s="372">
        <v>0</v>
      </c>
      <c r="BI1044" s="369"/>
      <c r="BJ1044" s="312"/>
      <c r="BK1044" s="370">
        <v>1.8005458890469401</v>
      </c>
      <c r="BL1044" s="370">
        <v>1.8027058890469401</v>
      </c>
      <c r="BM1044" s="370">
        <f t="shared" si="12"/>
        <v>-2.1599999999999397E-3</v>
      </c>
      <c r="BN1044" s="312">
        <f>_xll.SRS1Splines.Functions25.Linear_Interp(V_XNN1!$K$3:$K$8,V_XNN1!$L$3:$L$8,BT1044)</f>
        <v>0.2103564</v>
      </c>
      <c r="BO1044" s="312">
        <f>(BN1044/V_XNN1!$L$7)*100</f>
        <v>100.16971428571428</v>
      </c>
      <c r="BP1044" s="312">
        <f>_xll.SRS1Splines.Functions25.Linear_Interp(V_XNN1!$K$3:$K$8,V_XNN1!$M$3:$M$8,BT1044)</f>
        <v>5.43564000000002E-2</v>
      </c>
      <c r="BQ1044" s="308">
        <f>IFERROR((BN1044 - V_XNN1!$M$16) / (V_XNN1!$M$15- V_XNN1!$M$16) * 100, 0)</f>
        <v>73.526462395543206</v>
      </c>
      <c r="BR1044" s="308">
        <v>252</v>
      </c>
      <c r="BS1044" s="308">
        <v>249</v>
      </c>
      <c r="BT1044" s="374">
        <v>252.02</v>
      </c>
      <c r="BU1044" s="312">
        <v>0.25</v>
      </c>
      <c r="BV1044" s="372">
        <v>0.29335700000000003</v>
      </c>
      <c r="BW1044" s="369"/>
      <c r="BX1044" s="312"/>
      <c r="BY1044" s="370"/>
      <c r="BZ1044" s="370"/>
      <c r="CA1044" s="370"/>
      <c r="CB1044" s="312"/>
      <c r="CC1044" s="312"/>
      <c r="CD1044" s="308"/>
      <c r="CE1044" s="312"/>
      <c r="CF1044" s="312"/>
      <c r="CG1044" s="312"/>
      <c r="CH1044" s="312"/>
      <c r="CI1044" s="384"/>
      <c r="CJ1044" s="312"/>
      <c r="CK1044" s="372"/>
      <c r="CL1044" s="369"/>
      <c r="CM1044" s="312"/>
      <c r="CN1044" s="370"/>
      <c r="CO1044" s="370"/>
      <c r="CP1044" s="370"/>
      <c r="CQ1044" s="312"/>
      <c r="CR1044" s="312"/>
      <c r="CS1044" s="308"/>
      <c r="CT1044" s="312"/>
      <c r="CU1044" s="312"/>
      <c r="CV1044" s="312"/>
      <c r="CW1044" s="312"/>
      <c r="CX1044" s="384"/>
      <c r="CY1044" s="312"/>
      <c r="CZ1044" s="372"/>
    </row>
    <row r="1045" spans="1:104" s="1" customFormat="1" hidden="1">
      <c r="A1045" s="270">
        <v>45604</v>
      </c>
      <c r="B1045" s="380"/>
      <c r="C1045" s="381"/>
      <c r="D1045" s="382"/>
      <c r="E1045" s="382"/>
      <c r="F1045" s="382"/>
      <c r="G1045" s="312"/>
      <c r="H1045" s="308"/>
      <c r="I1045" s="308"/>
      <c r="J1045" s="308"/>
      <c r="K1045" s="308"/>
      <c r="L1045" s="308"/>
      <c r="M1045" s="371"/>
      <c r="N1045" s="371"/>
      <c r="O1045" s="312"/>
      <c r="P1045" s="383"/>
      <c r="Q1045" s="369">
        <v>0</v>
      </c>
      <c r="R1045" s="312"/>
      <c r="S1045" s="370">
        <v>2.4709170946540833</v>
      </c>
      <c r="T1045" s="370">
        <v>0.94503199999999998</v>
      </c>
      <c r="U1045" s="370"/>
      <c r="V1045" s="312">
        <f>_xll.SRS1Splines.Functions25.Linear_Interp(V_NK3!$P$8:$P$32,V_NK3!$R$8:$R$32,AC1045)</f>
        <v>245.044541600001</v>
      </c>
      <c r="W1045" s="312">
        <f>(V1045/V_NK3!$R$28)*100</f>
        <v>45.198899786500576</v>
      </c>
      <c r="X1045" s="308">
        <f>V1045-V_NK3!$R$8</f>
        <v>188.46588960000099</v>
      </c>
      <c r="Y1045" s="308">
        <f>IFERROR((V1045 - V_NK3!$V$10) / (V_NK3!$V$9- V_NK3!$V$10) * 100, 0)</f>
        <v>38.813451662100036</v>
      </c>
      <c r="Z1045" s="308">
        <v>541.79999999999995</v>
      </c>
      <c r="AA1045" s="308">
        <v>521</v>
      </c>
      <c r="AB1045" s="312">
        <v>531.48</v>
      </c>
      <c r="AC1045" s="371">
        <v>531.70000000000005</v>
      </c>
      <c r="AD1045" s="308">
        <v>0.36</v>
      </c>
      <c r="AE1045" s="372">
        <v>0.21478</v>
      </c>
      <c r="AF1045" s="373">
        <v>0</v>
      </c>
      <c r="AG1045" s="312"/>
      <c r="AH1045" s="370">
        <v>2.048150485714388</v>
      </c>
      <c r="AI1045" s="370">
        <v>2.1863394</v>
      </c>
      <c r="AJ1045" s="370"/>
      <c r="AK1045" s="312">
        <f>_xll.SRS1Splines.Functions25.Linear_Interp(V_NK2!$R$10:$R$21,V_NK2!$T$10:$T$21,AR1045)</f>
        <v>69.434142857168993</v>
      </c>
      <c r="AL1045" s="312">
        <f>(AK1045/V_NK2!$T$18)*100</f>
        <v>97.246698679508384</v>
      </c>
      <c r="AM1045" s="308">
        <f>AK1045-V_NK2!$T$11</f>
        <v>28.614142857141196</v>
      </c>
      <c r="AN1045" s="308">
        <f>IFERROR((AK1045 - V_NK2!$X$12) / (V_NK2!$X$11- V_NK2!$X$12) * 100, 0)</f>
        <v>93.571428571427731</v>
      </c>
      <c r="AO1045" s="308">
        <v>427</v>
      </c>
      <c r="AP1045" s="308">
        <v>420</v>
      </c>
      <c r="AQ1045" s="308">
        <v>426.82</v>
      </c>
      <c r="AR1045" s="371">
        <v>426.55</v>
      </c>
      <c r="AS1045" s="312">
        <v>0.52800000000000002</v>
      </c>
      <c r="AT1045" s="372">
        <v>0.51481399999999999</v>
      </c>
      <c r="AU1045" s="369"/>
      <c r="AV1045" s="312"/>
      <c r="AW1045" s="370">
        <v>0</v>
      </c>
      <c r="AX1045" s="370">
        <v>0</v>
      </c>
      <c r="AY1045" s="370"/>
      <c r="AZ1045" s="312">
        <f>_xll.SRS1Splines.Functions25.Linear_Interp(V_NNG3A!$H$4:$H$12,V_NNG3A!$I$4:$I$12,BF1045)</f>
        <v>-399.86965517241202</v>
      </c>
      <c r="BA1045" s="312">
        <f>(AZ1045/V_NNG3A!$I$8)*100</f>
        <v>-2887.1455247105564</v>
      </c>
      <c r="BB1045" s="308">
        <f>_xll.SRS1Splines.Functions25.Linear_Interp(V_NNG3A!$H$4:$H$12,V_NNG3A!$J$4:$J$12,BF1045)</f>
        <v>-410.85724137930799</v>
      </c>
      <c r="BC1045" s="308">
        <f>IFERROR((AZ1045-V_NNG3A!$J$20) / (V_NNG3A!$J$19-V_NNG3A!$J$20) * 100, 0)</f>
        <v>-14353.523671846446</v>
      </c>
      <c r="BD1045" s="308">
        <v>1050</v>
      </c>
      <c r="BE1045" s="308">
        <v>1047</v>
      </c>
      <c r="BF1045" s="374">
        <v>0</v>
      </c>
      <c r="BG1045" s="312">
        <v>0.18720000000000001</v>
      </c>
      <c r="BH1045" s="372">
        <v>0</v>
      </c>
      <c r="BI1045" s="369"/>
      <c r="BJ1045" s="312"/>
      <c r="BK1045" s="370">
        <v>1.7182467140825</v>
      </c>
      <c r="BL1045" s="370">
        <v>1.7189667140825</v>
      </c>
      <c r="BM1045" s="370">
        <f t="shared" si="12"/>
        <v>-7.2000000000005393E-4</v>
      </c>
      <c r="BN1045" s="312">
        <f>_xll.SRS1Splines.Functions25.Linear_Interp(V_XNN1!$K$3:$K$8,V_XNN1!$L$3:$L$8,BT1045)</f>
        <v>0.20963999999999999</v>
      </c>
      <c r="BO1045" s="312">
        <f>(BN1045/V_XNN1!$L$7)*100</f>
        <v>99.828571428571436</v>
      </c>
      <c r="BP1045" s="312">
        <f>_xll.SRS1Splines.Functions25.Linear_Interp(V_XNN1!$K$3:$K$8,V_XNN1!$M$3:$M$8,BT1045)</f>
        <v>5.3639999999999799E-2</v>
      </c>
      <c r="BQ1045" s="308">
        <f>IFERROR((BN1045 - V_XNN1!$M$16) / (V_XNN1!$M$15- V_XNN1!$M$16) * 100, 0)</f>
        <v>71.309192200557106</v>
      </c>
      <c r="BR1045" s="308">
        <v>252</v>
      </c>
      <c r="BS1045" s="308">
        <v>249</v>
      </c>
      <c r="BT1045" s="374">
        <v>251.98</v>
      </c>
      <c r="BU1045" s="312">
        <v>0.25</v>
      </c>
      <c r="BV1045" s="372">
        <v>0.27973000000000003</v>
      </c>
      <c r="BW1045" s="369"/>
      <c r="BX1045" s="312"/>
      <c r="BY1045" s="370"/>
      <c r="BZ1045" s="370"/>
      <c r="CA1045" s="370"/>
      <c r="CB1045" s="312"/>
      <c r="CC1045" s="312"/>
      <c r="CD1045" s="308"/>
      <c r="CE1045" s="312"/>
      <c r="CF1045" s="312"/>
      <c r="CG1045" s="312"/>
      <c r="CH1045" s="312"/>
      <c r="CI1045" s="384"/>
      <c r="CJ1045" s="312"/>
      <c r="CK1045" s="372"/>
      <c r="CL1045" s="369"/>
      <c r="CM1045" s="312"/>
      <c r="CN1045" s="370"/>
      <c r="CO1045" s="370"/>
      <c r="CP1045" s="370"/>
      <c r="CQ1045" s="312"/>
      <c r="CR1045" s="312"/>
      <c r="CS1045" s="308"/>
      <c r="CT1045" s="312"/>
      <c r="CU1045" s="312"/>
      <c r="CV1045" s="312"/>
      <c r="CW1045" s="312"/>
      <c r="CX1045" s="384"/>
      <c r="CY1045" s="312"/>
      <c r="CZ1045" s="372"/>
    </row>
    <row r="1046" spans="1:104" s="1" customFormat="1" hidden="1">
      <c r="A1046" s="270">
        <v>45605</v>
      </c>
      <c r="B1046" s="380"/>
      <c r="C1046" s="381"/>
      <c r="D1046" s="382"/>
      <c r="E1046" s="382"/>
      <c r="F1046" s="382"/>
      <c r="G1046" s="312"/>
      <c r="H1046" s="308"/>
      <c r="I1046" s="308"/>
      <c r="J1046" s="308"/>
      <c r="K1046" s="308"/>
      <c r="L1046" s="308"/>
      <c r="M1046" s="371"/>
      <c r="N1046" s="371"/>
      <c r="O1046" s="312"/>
      <c r="P1046" s="383"/>
      <c r="Q1046" s="369">
        <v>0</v>
      </c>
      <c r="R1046" s="312"/>
      <c r="S1046" s="370">
        <v>2.5431418244228361</v>
      </c>
      <c r="T1046" s="370">
        <v>0</v>
      </c>
      <c r="U1046" s="370"/>
      <c r="V1046" s="312">
        <f>_xll.SRS1Splines.Functions25.Linear_Interp(V_NK3!$P$8:$P$32,V_NK3!$R$8:$R$32,AC1046)</f>
        <v>247.58768339999901</v>
      </c>
      <c r="W1046" s="312">
        <f>(V1046/V_NK3!$R$28)*100</f>
        <v>45.667986796602619</v>
      </c>
      <c r="X1046" s="308">
        <f>V1046-V_NK3!$R$8</f>
        <v>191.009031399999</v>
      </c>
      <c r="Y1046" s="308">
        <f>IFERROR((V1046 - V_NK3!$V$10) / (V_NK3!$V$9- V_NK3!$V$10) * 100, 0)</f>
        <v>39.337196895434232</v>
      </c>
      <c r="Z1046" s="308">
        <v>541.79999999999995</v>
      </c>
      <c r="AA1046" s="308">
        <v>521</v>
      </c>
      <c r="AB1046" s="312">
        <v>531.5</v>
      </c>
      <c r="AC1046" s="371">
        <v>531.79999999999995</v>
      </c>
      <c r="AD1046" s="308">
        <v>0.36</v>
      </c>
      <c r="AE1046" s="372">
        <v>0</v>
      </c>
      <c r="AF1046" s="373">
        <v>0</v>
      </c>
      <c r="AG1046" s="312"/>
      <c r="AH1046" s="370">
        <v>0.90697705714268695</v>
      </c>
      <c r="AI1046" s="370">
        <v>1.0380342</v>
      </c>
      <c r="AJ1046" s="370"/>
      <c r="AK1046" s="312">
        <f>_xll.SRS1Splines.Functions25.Linear_Interp(V_NK2!$R$10:$R$21,V_NK2!$T$10:$T$21,AR1046)</f>
        <v>69.303085714311706</v>
      </c>
      <c r="AL1046" s="312">
        <f>(AK1046/V_NK2!$T$18)*100</f>
        <v>97.063145258139642</v>
      </c>
      <c r="AM1046" s="308">
        <f>AK1046-V_NK2!$T$11</f>
        <v>28.483085714283909</v>
      </c>
      <c r="AN1046" s="308">
        <f>IFERROR((AK1046 - V_NK2!$X$12) / (V_NK2!$X$11- V_NK2!$X$12) * 100, 0)</f>
        <v>93.142857142855817</v>
      </c>
      <c r="AO1046" s="308">
        <v>427</v>
      </c>
      <c r="AP1046" s="308">
        <v>420</v>
      </c>
      <c r="AQ1046" s="308">
        <v>426.96</v>
      </c>
      <c r="AR1046" s="371">
        <v>426.52</v>
      </c>
      <c r="AS1046" s="312">
        <v>0.52800000000000002</v>
      </c>
      <c r="AT1046" s="372">
        <v>0.244425</v>
      </c>
      <c r="AU1046" s="369"/>
      <c r="AV1046" s="312"/>
      <c r="AW1046" s="370">
        <v>0</v>
      </c>
      <c r="AX1046" s="370">
        <v>0</v>
      </c>
      <c r="AY1046" s="370"/>
      <c r="AZ1046" s="312">
        <f>_xll.SRS1Splines.Functions25.Linear_Interp(V_NNG3A!$H$4:$H$12,V_NNG3A!$I$4:$I$12,BF1046)</f>
        <v>-399.86965517241202</v>
      </c>
      <c r="BA1046" s="312">
        <f>(AZ1046/V_NNG3A!$I$8)*100</f>
        <v>-2887.1455247105564</v>
      </c>
      <c r="BB1046" s="308">
        <f>_xll.SRS1Splines.Functions25.Linear_Interp(V_NNG3A!$H$4:$H$12,V_NNG3A!$J$4:$J$12,BF1046)</f>
        <v>-410.85724137930799</v>
      </c>
      <c r="BC1046" s="308">
        <f>IFERROR((AZ1046-V_NNG3A!$J$20) / (V_NNG3A!$J$19-V_NNG3A!$J$20) * 100, 0)</f>
        <v>-14353.523671846446</v>
      </c>
      <c r="BD1046" s="308">
        <v>1050</v>
      </c>
      <c r="BE1046" s="308">
        <v>1047</v>
      </c>
      <c r="BF1046" s="374">
        <v>0</v>
      </c>
      <c r="BG1046" s="312">
        <v>0.18720000000000001</v>
      </c>
      <c r="BH1046" s="372">
        <v>0</v>
      </c>
      <c r="BI1046" s="369"/>
      <c r="BJ1046" s="312"/>
      <c r="BK1046" s="370">
        <v>1.6460093598862</v>
      </c>
      <c r="BL1046" s="370">
        <v>1.6469093598861999</v>
      </c>
      <c r="BM1046" s="370">
        <f t="shared" si="12"/>
        <v>-8.9999999999990088E-4</v>
      </c>
      <c r="BN1046" s="312">
        <f>_xll.SRS1Splines.Functions25.Linear_Interp(V_XNN1!$K$3:$K$8,V_XNN1!$L$3:$L$8,BT1046)</f>
        <v>0.20874000000000001</v>
      </c>
      <c r="BO1046" s="312">
        <f>(BN1046/V_XNN1!$L$7)*100</f>
        <v>99.4</v>
      </c>
      <c r="BP1046" s="312">
        <f>_xll.SRS1Splines.Functions25.Linear_Interp(V_XNN1!$K$3:$K$8,V_XNN1!$M$3:$M$8,BT1046)</f>
        <v>5.2740000000000099E-2</v>
      </c>
      <c r="BQ1046" s="308">
        <f>IFERROR((BN1046 - V_XNN1!$M$16) / (V_XNN1!$M$15- V_XNN1!$M$16) * 100, 0)</f>
        <v>68.523676880222894</v>
      </c>
      <c r="BR1046" s="308">
        <v>252</v>
      </c>
      <c r="BS1046" s="308">
        <v>249</v>
      </c>
      <c r="BT1046" s="374">
        <v>251.93</v>
      </c>
      <c r="BU1046" s="312">
        <v>0.25</v>
      </c>
      <c r="BV1046" s="372">
        <v>0.26800400000000002</v>
      </c>
      <c r="BW1046" s="369"/>
      <c r="BX1046" s="312"/>
      <c r="BY1046" s="370"/>
      <c r="BZ1046" s="370"/>
      <c r="CA1046" s="370"/>
      <c r="CB1046" s="312"/>
      <c r="CC1046" s="312"/>
      <c r="CD1046" s="308"/>
      <c r="CE1046" s="312"/>
      <c r="CF1046" s="312"/>
      <c r="CG1046" s="312"/>
      <c r="CH1046" s="312"/>
      <c r="CI1046" s="384"/>
      <c r="CJ1046" s="312"/>
      <c r="CK1046" s="372"/>
      <c r="CL1046" s="369"/>
      <c r="CM1046" s="312"/>
      <c r="CN1046" s="370"/>
      <c r="CO1046" s="370"/>
      <c r="CP1046" s="370"/>
      <c r="CQ1046" s="312"/>
      <c r="CR1046" s="312"/>
      <c r="CS1046" s="308"/>
      <c r="CT1046" s="312"/>
      <c r="CU1046" s="312"/>
      <c r="CV1046" s="312"/>
      <c r="CW1046" s="312"/>
      <c r="CX1046" s="384"/>
      <c r="CY1046" s="312"/>
      <c r="CZ1046" s="372"/>
    </row>
    <row r="1047" spans="1:104" s="1" customFormat="1" hidden="1">
      <c r="A1047" s="270">
        <v>45606</v>
      </c>
      <c r="B1047" s="380"/>
      <c r="C1047" s="381"/>
      <c r="D1047" s="382"/>
      <c r="E1047" s="382"/>
      <c r="F1047" s="382"/>
      <c r="G1047" s="312"/>
      <c r="H1047" s="308"/>
      <c r="I1047" s="308"/>
      <c r="J1047" s="308"/>
      <c r="K1047" s="308"/>
      <c r="L1047" s="308"/>
      <c r="M1047" s="371"/>
      <c r="N1047" s="371"/>
      <c r="O1047" s="312"/>
      <c r="P1047" s="383"/>
      <c r="Q1047" s="369">
        <v>0</v>
      </c>
      <c r="R1047" s="312"/>
      <c r="S1047" s="370">
        <v>2.7974560068664549</v>
      </c>
      <c r="T1047" s="370">
        <v>0</v>
      </c>
      <c r="U1047" s="370"/>
      <c r="V1047" s="312">
        <f>_xll.SRS1Splines.Functions25.Linear_Interp(V_NK3!$P$8:$P$32,V_NK3!$R$8:$R$32,AC1047)</f>
        <v>250.385139379999</v>
      </c>
      <c r="W1047" s="312">
        <f>(V1047/V_NK3!$R$28)*100</f>
        <v>46.183982507715271</v>
      </c>
      <c r="X1047" s="308">
        <f>V1047-V_NK3!$R$8</f>
        <v>193.806487379999</v>
      </c>
      <c r="Y1047" s="308">
        <f>IFERROR((V1047 - V_NK3!$V$10) / (V_NK3!$V$9- V_NK3!$V$10) * 100, 0)</f>
        <v>39.913316652102289</v>
      </c>
      <c r="Z1047" s="308">
        <v>541.79999999999995</v>
      </c>
      <c r="AA1047" s="308">
        <v>521</v>
      </c>
      <c r="AB1047" s="312">
        <v>531.59</v>
      </c>
      <c r="AC1047" s="371">
        <v>531.91</v>
      </c>
      <c r="AD1047" s="308">
        <v>0.36</v>
      </c>
      <c r="AE1047" s="372">
        <v>0</v>
      </c>
      <c r="AF1047" s="373">
        <v>0</v>
      </c>
      <c r="AG1047" s="312"/>
      <c r="AH1047" s="370">
        <v>0.94744023999999982</v>
      </c>
      <c r="AI1047" s="370">
        <v>1.2532402399999998</v>
      </c>
      <c r="AJ1047" s="370"/>
      <c r="AK1047" s="312">
        <f>_xll.SRS1Splines.Functions25.Linear_Interp(V_NK2!$R$10:$R$21,V_NK2!$T$10:$T$21,AR1047)</f>
        <v>68.997285714311701</v>
      </c>
      <c r="AL1047" s="312">
        <f>(AK1047/V_NK2!$T$18)*100</f>
        <v>96.634853941613017</v>
      </c>
      <c r="AM1047" s="308">
        <f>AK1047-V_NK2!$T$11</f>
        <v>28.177285714283904</v>
      </c>
      <c r="AN1047" s="308">
        <f>IFERROR((AK1047 - V_NK2!$X$12) / (V_NK2!$X$11- V_NK2!$X$12) * 100, 0)</f>
        <v>92.142857142855746</v>
      </c>
      <c r="AO1047" s="308">
        <v>427</v>
      </c>
      <c r="AP1047" s="308">
        <v>420</v>
      </c>
      <c r="AQ1047" s="308">
        <v>427.09</v>
      </c>
      <c r="AR1047" s="371">
        <v>426.45</v>
      </c>
      <c r="AS1047" s="312">
        <v>0.52800000000000002</v>
      </c>
      <c r="AT1047" s="372">
        <v>0.295099</v>
      </c>
      <c r="AU1047" s="369"/>
      <c r="AV1047" s="312"/>
      <c r="AW1047" s="370">
        <v>0</v>
      </c>
      <c r="AX1047" s="370">
        <v>0</v>
      </c>
      <c r="AY1047" s="370"/>
      <c r="AZ1047" s="312">
        <f>_xll.SRS1Splines.Functions25.Linear_Interp(V_NNG3A!$H$4:$H$12,V_NNG3A!$I$4:$I$12,BF1047)</f>
        <v>-399.86965517241202</v>
      </c>
      <c r="BA1047" s="312">
        <f>(AZ1047/V_NNG3A!$I$8)*100</f>
        <v>-2887.1455247105564</v>
      </c>
      <c r="BB1047" s="308">
        <f>_xll.SRS1Splines.Functions25.Linear_Interp(V_NNG3A!$H$4:$H$12,V_NNG3A!$J$4:$J$12,BF1047)</f>
        <v>-410.85724137930799</v>
      </c>
      <c r="BC1047" s="308">
        <f>IFERROR((AZ1047-V_NNG3A!$J$20) / (V_NNG3A!$J$19-V_NNG3A!$J$20) * 100, 0)</f>
        <v>-14353.523671846446</v>
      </c>
      <c r="BD1047" s="308">
        <v>1050</v>
      </c>
      <c r="BE1047" s="308">
        <v>1047</v>
      </c>
      <c r="BF1047" s="374">
        <v>0</v>
      </c>
      <c r="BG1047" s="312">
        <v>0.18720000000000001</v>
      </c>
      <c r="BH1047" s="372">
        <v>0</v>
      </c>
      <c r="BI1047" s="369"/>
      <c r="BJ1047" s="312"/>
      <c r="BK1047" s="370">
        <v>1.59503761024182</v>
      </c>
      <c r="BL1047" s="370">
        <v>1.5957576102418201</v>
      </c>
      <c r="BM1047" s="370">
        <f t="shared" si="12"/>
        <v>-7.2000000000005393E-4</v>
      </c>
      <c r="BN1047" s="312">
        <f>_xll.SRS1Splines.Functions25.Linear_Interp(V_XNN1!$K$3:$K$8,V_XNN1!$L$3:$L$8,BT1047)</f>
        <v>0.20802000000000001</v>
      </c>
      <c r="BO1047" s="312">
        <f>(BN1047/V_XNN1!$L$7)*100</f>
        <v>99.057142857142864</v>
      </c>
      <c r="BP1047" s="312">
        <f>_xll.SRS1Splines.Functions25.Linear_Interp(V_XNN1!$K$3:$K$8,V_XNN1!$M$3:$M$8,BT1047)</f>
        <v>5.2019999999999698E-2</v>
      </c>
      <c r="BQ1047" s="308">
        <f>IFERROR((BN1047 - V_XNN1!$M$16) / (V_XNN1!$M$15- V_XNN1!$M$16) * 100, 0)</f>
        <v>66.295264623955489</v>
      </c>
      <c r="BR1047" s="308">
        <v>252</v>
      </c>
      <c r="BS1047" s="308">
        <v>249</v>
      </c>
      <c r="BT1047" s="374">
        <v>251.89</v>
      </c>
      <c r="BU1047" s="312">
        <v>0.25</v>
      </c>
      <c r="BV1047" s="372">
        <v>0.25968000000000002</v>
      </c>
      <c r="BW1047" s="369"/>
      <c r="BX1047" s="312"/>
      <c r="BY1047" s="370"/>
      <c r="BZ1047" s="370"/>
      <c r="CA1047" s="370"/>
      <c r="CB1047" s="312"/>
      <c r="CC1047" s="312"/>
      <c r="CD1047" s="308"/>
      <c r="CE1047" s="312"/>
      <c r="CF1047" s="312"/>
      <c r="CG1047" s="312"/>
      <c r="CH1047" s="312"/>
      <c r="CI1047" s="384"/>
      <c r="CJ1047" s="312"/>
      <c r="CK1047" s="372"/>
      <c r="CL1047" s="369"/>
      <c r="CM1047" s="312"/>
      <c r="CN1047" s="370"/>
      <c r="CO1047" s="370"/>
      <c r="CP1047" s="370"/>
      <c r="CQ1047" s="312"/>
      <c r="CR1047" s="312"/>
      <c r="CS1047" s="308"/>
      <c r="CT1047" s="312"/>
      <c r="CU1047" s="312"/>
      <c r="CV1047" s="312"/>
      <c r="CW1047" s="312"/>
      <c r="CX1047" s="384"/>
      <c r="CY1047" s="312"/>
      <c r="CZ1047" s="372"/>
    </row>
    <row r="1048" spans="1:104" s="1" customFormat="1" hidden="1">
      <c r="A1048" s="270">
        <v>45607</v>
      </c>
      <c r="B1048" s="380"/>
      <c r="C1048" s="381"/>
      <c r="D1048" s="382"/>
      <c r="E1048" s="382"/>
      <c r="F1048" s="382"/>
      <c r="G1048" s="312"/>
      <c r="H1048" s="308"/>
      <c r="I1048" s="308"/>
      <c r="J1048" s="308"/>
      <c r="K1048" s="308"/>
      <c r="L1048" s="308"/>
      <c r="M1048" s="371"/>
      <c r="N1048" s="371"/>
      <c r="O1048" s="312"/>
      <c r="P1048" s="383"/>
      <c r="Q1048" s="369">
        <v>0</v>
      </c>
      <c r="R1048" s="312"/>
      <c r="S1048" s="370">
        <v>2.1277901824417116</v>
      </c>
      <c r="T1048" s="370">
        <v>1.8734760000000001</v>
      </c>
      <c r="U1048" s="370"/>
      <c r="V1048" s="312">
        <f>_xll.SRS1Splines.Functions25.Linear_Interp(V_NK3!$P$8:$P$32,V_NK3!$R$8:$R$32,AC1048)</f>
        <v>250.639453559999</v>
      </c>
      <c r="W1048" s="312">
        <f>(V1048/V_NK3!$R$28)*100</f>
        <v>46.230891208725517</v>
      </c>
      <c r="X1048" s="308">
        <f>V1048-V_NK3!$R$8</f>
        <v>194.06080155999899</v>
      </c>
      <c r="Y1048" s="308">
        <f>IFERROR((V1048 - V_NK3!$V$10) / (V_NK3!$V$9- V_NK3!$V$10) * 100, 0)</f>
        <v>39.965691175435744</v>
      </c>
      <c r="Z1048" s="308">
        <v>541.79999999999995</v>
      </c>
      <c r="AA1048" s="308">
        <v>521</v>
      </c>
      <c r="AB1048" s="312">
        <v>531.86</v>
      </c>
      <c r="AC1048" s="371">
        <v>531.91999999999996</v>
      </c>
      <c r="AD1048" s="308">
        <v>0.36</v>
      </c>
      <c r="AE1048" s="372">
        <v>0.42579</v>
      </c>
      <c r="AF1048" s="373">
        <v>0</v>
      </c>
      <c r="AG1048" s="312"/>
      <c r="AH1048" s="370">
        <v>2.6925277985714624</v>
      </c>
      <c r="AI1048" s="370">
        <v>4.3215039699999993</v>
      </c>
      <c r="AJ1048" s="370"/>
      <c r="AK1048" s="312">
        <f>_xll.SRS1Splines.Functions25.Linear_Interp(V_NK2!$R$10:$R$21,V_NK2!$T$10:$T$21,AR1048)</f>
        <v>67.555657142883106</v>
      </c>
      <c r="AL1048" s="312">
        <f>(AK1048/V_NK2!$T$18)*100</f>
        <v>94.615766306558967</v>
      </c>
      <c r="AM1048" s="308">
        <f>AK1048-V_NK2!$T$11</f>
        <v>26.73565714285531</v>
      </c>
      <c r="AN1048" s="308">
        <f>IFERROR((AK1048 - V_NK2!$X$12) / (V_NK2!$X$11- V_NK2!$X$12) * 100, 0)</f>
        <v>87.428571428569725</v>
      </c>
      <c r="AO1048" s="308">
        <v>427</v>
      </c>
      <c r="AP1048" s="308">
        <v>420</v>
      </c>
      <c r="AQ1048" s="308">
        <v>426.45</v>
      </c>
      <c r="AR1048" s="371">
        <v>426.12</v>
      </c>
      <c r="AS1048" s="312">
        <v>1.06</v>
      </c>
      <c r="AT1048" s="372">
        <v>1.017579</v>
      </c>
      <c r="AU1048" s="369"/>
      <c r="AV1048" s="312"/>
      <c r="AW1048" s="370">
        <v>0</v>
      </c>
      <c r="AX1048" s="370">
        <v>0</v>
      </c>
      <c r="AY1048" s="370"/>
      <c r="AZ1048" s="312">
        <f>_xll.SRS1Splines.Functions25.Linear_Interp(V_NNG3A!$H$4:$H$12,V_NNG3A!$I$4:$I$12,BF1048)</f>
        <v>-399.86965517241202</v>
      </c>
      <c r="BA1048" s="312">
        <f>(AZ1048/V_NNG3A!$I$8)*100</f>
        <v>-2887.1455247105564</v>
      </c>
      <c r="BB1048" s="308">
        <f>_xll.SRS1Splines.Functions25.Linear_Interp(V_NNG3A!$H$4:$H$12,V_NNG3A!$J$4:$J$12,BF1048)</f>
        <v>-410.85724137930799</v>
      </c>
      <c r="BC1048" s="308">
        <f>IFERROR((AZ1048-V_NNG3A!$J$20) / (V_NNG3A!$J$19-V_NNG3A!$J$20) * 100, 0)</f>
        <v>-14353.523671846446</v>
      </c>
      <c r="BD1048" s="308">
        <v>1050</v>
      </c>
      <c r="BE1048" s="308">
        <v>1047</v>
      </c>
      <c r="BF1048" s="374">
        <v>0</v>
      </c>
      <c r="BG1048" s="312">
        <v>0.18720000000000001</v>
      </c>
      <c r="BH1048" s="372">
        <v>0</v>
      </c>
      <c r="BI1048" s="369"/>
      <c r="BJ1048" s="312"/>
      <c r="BK1048" s="370">
        <v>1.5297882503556199</v>
      </c>
      <c r="BL1048" s="370">
        <v>1.52996825035562</v>
      </c>
      <c r="BM1048" s="370">
        <f t="shared" si="12"/>
        <v>-1.8000000000006899E-4</v>
      </c>
      <c r="BN1048" s="312">
        <f>_xll.SRS1Splines.Functions25.Linear_Interp(V_XNN1!$K$3:$K$8,V_XNN1!$L$3:$L$8,BT1048)</f>
        <v>0.20784</v>
      </c>
      <c r="BO1048" s="312">
        <f>(BN1048/V_XNN1!$L$7)*100</f>
        <v>98.971428571428575</v>
      </c>
      <c r="BP1048" s="312">
        <f>_xll.SRS1Splines.Functions25.Linear_Interp(V_XNN1!$K$3:$K$8,V_XNN1!$M$3:$M$8,BT1048)</f>
        <v>5.18399999999999E-2</v>
      </c>
      <c r="BQ1048" s="308">
        <f>IFERROR((BN1048 - V_XNN1!$M$16) / (V_XNN1!$M$15- V_XNN1!$M$16) * 100, 0)</f>
        <v>65.738161559888596</v>
      </c>
      <c r="BR1048" s="308">
        <v>252</v>
      </c>
      <c r="BS1048" s="308">
        <v>249</v>
      </c>
      <c r="BT1048" s="374">
        <v>251.88</v>
      </c>
      <c r="BU1048" s="312">
        <v>0.25</v>
      </c>
      <c r="BV1048" s="372">
        <v>0.248974</v>
      </c>
      <c r="BW1048" s="369"/>
      <c r="BX1048" s="312"/>
      <c r="BY1048" s="370"/>
      <c r="BZ1048" s="370"/>
      <c r="CA1048" s="370"/>
      <c r="CB1048" s="312"/>
      <c r="CC1048" s="312"/>
      <c r="CD1048" s="308"/>
      <c r="CE1048" s="312"/>
      <c r="CF1048" s="312"/>
      <c r="CG1048" s="312"/>
      <c r="CH1048" s="312"/>
      <c r="CI1048" s="384"/>
      <c r="CJ1048" s="312"/>
      <c r="CK1048" s="372"/>
      <c r="CL1048" s="369"/>
      <c r="CM1048" s="312"/>
      <c r="CN1048" s="370"/>
      <c r="CO1048" s="370"/>
      <c r="CP1048" s="370"/>
      <c r="CQ1048" s="312"/>
      <c r="CR1048" s="312"/>
      <c r="CS1048" s="308"/>
      <c r="CT1048" s="312"/>
      <c r="CU1048" s="312"/>
      <c r="CV1048" s="312"/>
      <c r="CW1048" s="312"/>
      <c r="CX1048" s="384"/>
      <c r="CY1048" s="312"/>
      <c r="CZ1048" s="372"/>
    </row>
    <row r="1049" spans="1:104" s="1" customFormat="1" hidden="1">
      <c r="A1049" s="270">
        <v>45608</v>
      </c>
      <c r="B1049" s="380"/>
      <c r="C1049" s="381"/>
      <c r="D1049" s="382"/>
      <c r="E1049" s="382"/>
      <c r="F1049" s="382"/>
      <c r="G1049" s="312"/>
      <c r="H1049" s="308"/>
      <c r="I1049" s="308"/>
      <c r="J1049" s="308"/>
      <c r="K1049" s="308"/>
      <c r="L1049" s="308"/>
      <c r="M1049" s="371"/>
      <c r="N1049" s="371"/>
      <c r="O1049" s="312"/>
      <c r="P1049" s="383"/>
      <c r="Q1049" s="369">
        <v>0</v>
      </c>
      <c r="R1049" s="312"/>
      <c r="S1049" s="370">
        <v>1.9312480000000003</v>
      </c>
      <c r="T1049" s="370">
        <v>1.9312480000000003</v>
      </c>
      <c r="U1049" s="370"/>
      <c r="V1049" s="312">
        <f>_xll.SRS1Splines.Functions25.Linear_Interp(V_NK3!$P$8:$P$32,V_NK3!$R$8:$R$32,AC1049)</f>
        <v>250.639453559999</v>
      </c>
      <c r="W1049" s="312">
        <f>(V1049/V_NK3!$R$28)*100</f>
        <v>46.230891208725517</v>
      </c>
      <c r="X1049" s="308">
        <f>V1049-V_NK3!$R$8</f>
        <v>194.06080155999899</v>
      </c>
      <c r="Y1049" s="308">
        <f>IFERROR((V1049 - V_NK3!$V$10) / (V_NK3!$V$9- V_NK3!$V$10) * 100, 0)</f>
        <v>39.965691175435744</v>
      </c>
      <c r="Z1049" s="308">
        <v>541.79999999999995</v>
      </c>
      <c r="AA1049" s="308">
        <v>521</v>
      </c>
      <c r="AB1049" s="312">
        <v>531.87</v>
      </c>
      <c r="AC1049" s="371">
        <v>531.91999999999996</v>
      </c>
      <c r="AD1049" s="308">
        <v>0.36</v>
      </c>
      <c r="AE1049" s="372">
        <v>0.43892000000000003</v>
      </c>
      <c r="AF1049" s="373">
        <v>0</v>
      </c>
      <c r="AG1049" s="312"/>
      <c r="AH1049" s="370">
        <v>2.5200583442856117</v>
      </c>
      <c r="AI1049" s="370">
        <v>2.9752974299999999</v>
      </c>
      <c r="AJ1049" s="370"/>
      <c r="AK1049" s="312">
        <f>_xll.SRS1Splines.Functions25.Linear_Interp(V_NK2!$R$10:$R$21,V_NK2!$T$10:$T$21,AR1049)</f>
        <v>67.293542857168802</v>
      </c>
      <c r="AL1049" s="312">
        <f>(AK1049/V_NK2!$T$18)*100</f>
        <v>94.248659463821852</v>
      </c>
      <c r="AM1049" s="308">
        <f>AK1049-V_NK2!$T$11</f>
        <v>26.473542857141005</v>
      </c>
      <c r="AN1049" s="308">
        <f>IFERROR((AK1049 - V_NK2!$X$12) / (V_NK2!$X$11- V_NK2!$X$12) * 100, 0)</f>
        <v>86.571428571426765</v>
      </c>
      <c r="AO1049" s="308">
        <v>427</v>
      </c>
      <c r="AP1049" s="308">
        <v>420</v>
      </c>
      <c r="AQ1049" s="308">
        <v>426</v>
      </c>
      <c r="AR1049" s="371">
        <v>426.06</v>
      </c>
      <c r="AS1049" s="312">
        <v>1.06</v>
      </c>
      <c r="AT1049" s="372">
        <v>0.70058900000000002</v>
      </c>
      <c r="AU1049" s="369"/>
      <c r="AV1049" s="312"/>
      <c r="AW1049" s="370">
        <v>0</v>
      </c>
      <c r="AX1049" s="370">
        <v>0</v>
      </c>
      <c r="AY1049" s="370"/>
      <c r="AZ1049" s="312">
        <f>_xll.SRS1Splines.Functions25.Linear_Interp(V_NNG3A!$H$4:$H$12,V_NNG3A!$I$4:$I$12,BF1049)</f>
        <v>-399.86965517241202</v>
      </c>
      <c r="BA1049" s="312">
        <f>(AZ1049/V_NNG3A!$I$8)*100</f>
        <v>-2887.1455247105564</v>
      </c>
      <c r="BB1049" s="308">
        <f>_xll.SRS1Splines.Functions25.Linear_Interp(V_NNG3A!$H$4:$H$12,V_NNG3A!$J$4:$J$12,BF1049)</f>
        <v>-410.85724137930799</v>
      </c>
      <c r="BC1049" s="308">
        <f>IFERROR((AZ1049-V_NNG3A!$J$20) / (V_NNG3A!$J$19-V_NNG3A!$J$20) * 100, 0)</f>
        <v>-14353.523671846446</v>
      </c>
      <c r="BD1049" s="308">
        <v>1050</v>
      </c>
      <c r="BE1049" s="308">
        <v>1047</v>
      </c>
      <c r="BF1049" s="374">
        <v>0</v>
      </c>
      <c r="BG1049" s="312">
        <v>0.18720000000000001</v>
      </c>
      <c r="BH1049" s="372">
        <v>0</v>
      </c>
      <c r="BI1049" s="369"/>
      <c r="BJ1049" s="312"/>
      <c r="BK1049" s="370">
        <v>1.4788216216216199</v>
      </c>
      <c r="BL1049" s="370">
        <v>1.47954162162162</v>
      </c>
      <c r="BM1049" s="370">
        <f t="shared" si="12"/>
        <v>-7.2000000000005393E-4</v>
      </c>
      <c r="BN1049" s="312">
        <f>_xll.SRS1Splines.Functions25.Linear_Interp(V_XNN1!$K$3:$K$8,V_XNN1!$L$3:$L$8,BT1049)</f>
        <v>0.20712</v>
      </c>
      <c r="BO1049" s="312">
        <f>(BN1049/V_XNN1!$L$7)*100</f>
        <v>98.628571428571433</v>
      </c>
      <c r="BP1049" s="312">
        <f>_xll.SRS1Splines.Functions25.Linear_Interp(V_XNN1!$K$3:$K$8,V_XNN1!$M$3:$M$8,BT1049)</f>
        <v>5.1120000000000103E-2</v>
      </c>
      <c r="BQ1049" s="308">
        <f>IFERROR((BN1049 - V_XNN1!$M$16) / (V_XNN1!$M$15- V_XNN1!$M$16) * 100, 0)</f>
        <v>63.509749303621192</v>
      </c>
      <c r="BR1049" s="308">
        <v>252</v>
      </c>
      <c r="BS1049" s="308">
        <v>249</v>
      </c>
      <c r="BT1049" s="374">
        <v>251.84</v>
      </c>
      <c r="BU1049" s="312">
        <v>0.25</v>
      </c>
      <c r="BV1049" s="372">
        <v>0.24076800000000001</v>
      </c>
      <c r="BW1049" s="369"/>
      <c r="BX1049" s="312"/>
      <c r="BY1049" s="370"/>
      <c r="BZ1049" s="370"/>
      <c r="CA1049" s="370"/>
      <c r="CB1049" s="312"/>
      <c r="CC1049" s="312"/>
      <c r="CD1049" s="308"/>
      <c r="CE1049" s="312"/>
      <c r="CF1049" s="312"/>
      <c r="CG1049" s="312"/>
      <c r="CH1049" s="312"/>
      <c r="CI1049" s="384"/>
      <c r="CJ1049" s="312"/>
      <c r="CK1049" s="372"/>
      <c r="CL1049" s="369"/>
      <c r="CM1049" s="312"/>
      <c r="CN1049" s="370"/>
      <c r="CO1049" s="370"/>
      <c r="CP1049" s="370"/>
      <c r="CQ1049" s="312"/>
      <c r="CR1049" s="312"/>
      <c r="CS1049" s="308"/>
      <c r="CT1049" s="312"/>
      <c r="CU1049" s="312"/>
      <c r="CV1049" s="312"/>
      <c r="CW1049" s="312"/>
      <c r="CX1049" s="384"/>
      <c r="CY1049" s="312"/>
      <c r="CZ1049" s="372"/>
    </row>
    <row r="1050" spans="1:104" s="1" customFormat="1" hidden="1">
      <c r="A1050" s="270">
        <v>45609</v>
      </c>
      <c r="B1050" s="380"/>
      <c r="C1050" s="381"/>
      <c r="D1050" s="382"/>
      <c r="E1050" s="382"/>
      <c r="F1050" s="382"/>
      <c r="G1050" s="312"/>
      <c r="H1050" s="308"/>
      <c r="I1050" s="308"/>
      <c r="J1050" s="308"/>
      <c r="K1050" s="308"/>
      <c r="L1050" s="308"/>
      <c r="M1050" s="371"/>
      <c r="N1050" s="371"/>
      <c r="O1050" s="312"/>
      <c r="P1050" s="383"/>
      <c r="Q1050" s="369">
        <v>0</v>
      </c>
      <c r="R1050" s="312"/>
      <c r="S1050" s="370">
        <v>2.2832803648872377</v>
      </c>
      <c r="T1050" s="370">
        <v>1.7746519999999999</v>
      </c>
      <c r="U1050" s="370"/>
      <c r="V1050" s="312">
        <f>_xll.SRS1Splines.Functions25.Linear_Interp(V_NK3!$P$8:$P$32,V_NK3!$R$8:$R$32,AC1050)</f>
        <v>251.148081920001</v>
      </c>
      <c r="W1050" s="312">
        <f>(V1050/V_NK3!$R$28)*100</f>
        <v>46.32470861074637</v>
      </c>
      <c r="X1050" s="308">
        <f>V1050-V_NK3!$R$8</f>
        <v>194.569429920001</v>
      </c>
      <c r="Y1050" s="308">
        <f>IFERROR((V1050 - V_NK3!$V$10) / (V_NK3!$V$9- V_NK3!$V$10) * 100, 0)</f>
        <v>40.07044022210308</v>
      </c>
      <c r="Z1050" s="308">
        <v>541.79999999999995</v>
      </c>
      <c r="AA1050" s="308">
        <v>521</v>
      </c>
      <c r="AB1050" s="312">
        <v>531.88</v>
      </c>
      <c r="AC1050" s="371">
        <v>531.94000000000005</v>
      </c>
      <c r="AD1050" s="308">
        <v>0.36</v>
      </c>
      <c r="AE1050" s="372">
        <v>0.40332999999999997</v>
      </c>
      <c r="AF1050" s="373">
        <v>0</v>
      </c>
      <c r="AG1050" s="312"/>
      <c r="AH1050" s="370">
        <v>2.4055001714287765</v>
      </c>
      <c r="AI1050" s="370">
        <v>2.9761368000000004</v>
      </c>
      <c r="AJ1050" s="370"/>
      <c r="AK1050" s="312">
        <f>_xll.SRS1Splines.Functions25.Linear_Interp(V_NK2!$R$10:$R$21,V_NK2!$T$10:$T$21,AR1050)</f>
        <v>66.900371428597595</v>
      </c>
      <c r="AL1050" s="312">
        <f>(AK1050/V_NK2!$T$18)*100</f>
        <v>93.697999199716506</v>
      </c>
      <c r="AM1050" s="308">
        <f>AK1050-V_NK2!$T$11</f>
        <v>26.080371428569798</v>
      </c>
      <c r="AN1050" s="308">
        <f>IFERROR((AK1050 - V_NK2!$X$12) / (V_NK2!$X$11- V_NK2!$X$12) * 100, 0)</f>
        <v>85.285714285713141</v>
      </c>
      <c r="AO1050" s="308">
        <v>427</v>
      </c>
      <c r="AP1050" s="308">
        <v>420</v>
      </c>
      <c r="AQ1050" s="308">
        <v>425.61</v>
      </c>
      <c r="AR1050" s="371">
        <v>425.97</v>
      </c>
      <c r="AS1050" s="312">
        <v>1.06</v>
      </c>
      <c r="AT1050" s="372">
        <v>0.68910700000000003</v>
      </c>
      <c r="AU1050" s="369"/>
      <c r="AV1050" s="312"/>
      <c r="AW1050" s="370">
        <v>0</v>
      </c>
      <c r="AX1050" s="370">
        <v>0</v>
      </c>
      <c r="AY1050" s="370"/>
      <c r="AZ1050" s="312">
        <f>_xll.SRS1Splines.Functions25.Linear_Interp(V_NNG3A!$H$4:$H$12,V_NNG3A!$I$4:$I$12,BF1050)</f>
        <v>-399.86965517241202</v>
      </c>
      <c r="BA1050" s="312">
        <f>(AZ1050/V_NNG3A!$I$8)*100</f>
        <v>-2887.1455247105564</v>
      </c>
      <c r="BB1050" s="308">
        <f>_xll.SRS1Splines.Functions25.Linear_Interp(V_NNG3A!$H$4:$H$12,V_NNG3A!$J$4:$J$12,BF1050)</f>
        <v>-410.85724137930799</v>
      </c>
      <c r="BC1050" s="308">
        <f>IFERROR((AZ1050-V_NNG3A!$J$20) / (V_NNG3A!$J$19-V_NNG3A!$J$20) * 100, 0)</f>
        <v>-14353.523671846446</v>
      </c>
      <c r="BD1050" s="308">
        <v>1050</v>
      </c>
      <c r="BE1050" s="308">
        <v>1047</v>
      </c>
      <c r="BF1050" s="374">
        <v>0</v>
      </c>
      <c r="BG1050" s="312">
        <v>0.18720000000000001</v>
      </c>
      <c r="BH1050" s="372">
        <v>0</v>
      </c>
      <c r="BI1050" s="369"/>
      <c r="BJ1050" s="312"/>
      <c r="BK1050" s="370">
        <v>1.4512416785206301</v>
      </c>
      <c r="BL1050" s="370">
        <v>1.4514216785206302</v>
      </c>
      <c r="BM1050" s="370">
        <f t="shared" si="12"/>
        <v>-1.8000000000006899E-4</v>
      </c>
      <c r="BN1050" s="312">
        <f>_xll.SRS1Splines.Functions25.Linear_Interp(V_XNN1!$K$3:$K$8,V_XNN1!$L$3:$L$8,BT1050)</f>
        <v>0.20694000000000001</v>
      </c>
      <c r="BO1050" s="312">
        <f>(BN1050/V_XNN1!$L$7)*100</f>
        <v>98.542857142857159</v>
      </c>
      <c r="BP1050" s="312">
        <f>_xll.SRS1Splines.Functions25.Linear_Interp(V_XNN1!$K$3:$K$8,V_XNN1!$M$3:$M$8,BT1050)</f>
        <v>5.09400000000002E-2</v>
      </c>
      <c r="BQ1050" s="308">
        <f>IFERROR((BN1050 - V_XNN1!$M$16) / (V_XNN1!$M$15- V_XNN1!$M$16) * 100, 0)</f>
        <v>62.95264623955439</v>
      </c>
      <c r="BR1050" s="308">
        <v>252</v>
      </c>
      <c r="BS1050" s="308">
        <v>249</v>
      </c>
      <c r="BT1050" s="374">
        <v>251.83</v>
      </c>
      <c r="BU1050" s="312">
        <v>0.25</v>
      </c>
      <c r="BV1050" s="372">
        <v>0.23619200000000001</v>
      </c>
      <c r="BW1050" s="369"/>
      <c r="BX1050" s="312"/>
      <c r="BY1050" s="370"/>
      <c r="BZ1050" s="370"/>
      <c r="CA1050" s="370"/>
      <c r="CB1050" s="312"/>
      <c r="CC1050" s="312"/>
      <c r="CD1050" s="308"/>
      <c r="CE1050" s="312"/>
      <c r="CF1050" s="312"/>
      <c r="CG1050" s="312"/>
      <c r="CH1050" s="312"/>
      <c r="CI1050" s="384"/>
      <c r="CJ1050" s="312"/>
      <c r="CK1050" s="372"/>
      <c r="CL1050" s="369"/>
      <c r="CM1050" s="312"/>
      <c r="CN1050" s="370"/>
      <c r="CO1050" s="370"/>
      <c r="CP1050" s="370"/>
      <c r="CQ1050" s="312"/>
      <c r="CR1050" s="312"/>
      <c r="CS1050" s="308"/>
      <c r="CT1050" s="312"/>
      <c r="CU1050" s="312"/>
      <c r="CV1050" s="312"/>
      <c r="CW1050" s="312"/>
      <c r="CX1050" s="384"/>
      <c r="CY1050" s="312"/>
      <c r="CZ1050" s="372"/>
    </row>
    <row r="1051" spans="1:104" s="1" customFormat="1" hidden="1">
      <c r="A1051" s="270">
        <v>45610</v>
      </c>
      <c r="B1051" s="380"/>
      <c r="C1051" s="381"/>
      <c r="D1051" s="382"/>
      <c r="E1051" s="382"/>
      <c r="F1051" s="382"/>
      <c r="G1051" s="312"/>
      <c r="H1051" s="308"/>
      <c r="I1051" s="308"/>
      <c r="J1051" s="308"/>
      <c r="K1051" s="308"/>
      <c r="L1051" s="308"/>
      <c r="M1051" s="371"/>
      <c r="N1051" s="371"/>
      <c r="O1051" s="312"/>
      <c r="P1051" s="383"/>
      <c r="Q1051" s="369">
        <v>0</v>
      </c>
      <c r="R1051" s="312"/>
      <c r="S1051" s="370">
        <v>1.9393000000000002</v>
      </c>
      <c r="T1051" s="370">
        <v>1.9393000000000002</v>
      </c>
      <c r="U1051" s="370"/>
      <c r="V1051" s="312">
        <f>_xll.SRS1Splines.Functions25.Linear_Interp(V_NK3!$P$8:$P$32,V_NK3!$R$8:$R$32,AC1051)</f>
        <v>251.148081920001</v>
      </c>
      <c r="W1051" s="312">
        <f>(V1051/V_NK3!$R$28)*100</f>
        <v>46.32470861074637</v>
      </c>
      <c r="X1051" s="308">
        <f>V1051-V_NK3!$R$8</f>
        <v>194.569429920001</v>
      </c>
      <c r="Y1051" s="308">
        <f>IFERROR((V1051 - V_NK3!$V$10) / (V_NK3!$V$9- V_NK3!$V$10) * 100, 0)</f>
        <v>40.07044022210308</v>
      </c>
      <c r="Z1051" s="308">
        <v>541.79999999999995</v>
      </c>
      <c r="AA1051" s="308">
        <v>521</v>
      </c>
      <c r="AB1051" s="312">
        <v>531.88</v>
      </c>
      <c r="AC1051" s="371">
        <v>531.94000000000005</v>
      </c>
      <c r="AD1051" s="308">
        <v>0.36</v>
      </c>
      <c r="AE1051" s="372">
        <v>0.44074999999999998</v>
      </c>
      <c r="AF1051" s="373">
        <v>0.6</v>
      </c>
      <c r="AG1051" s="312"/>
      <c r="AH1051" s="370">
        <v>2.4998683428573134</v>
      </c>
      <c r="AI1051" s="370">
        <v>2.8685412000000001</v>
      </c>
      <c r="AJ1051" s="370"/>
      <c r="AK1051" s="312">
        <f>_xll.SRS1Splines.Functions25.Linear_Interp(V_NK2!$R$10:$R$21,V_NK2!$T$10:$T$21,AR1051)</f>
        <v>66.725628571454806</v>
      </c>
      <c r="AL1051" s="312">
        <f>(AK1051/V_NK2!$T$18)*100</f>
        <v>93.453261304558538</v>
      </c>
      <c r="AM1051" s="308">
        <f>AK1051-V_NK2!$T$11</f>
        <v>25.905628571427009</v>
      </c>
      <c r="AN1051" s="308">
        <f>IFERROR((AK1051 - V_NK2!$X$12) / (V_NK2!$X$11- V_NK2!$X$12) * 100, 0)</f>
        <v>84.71428571428477</v>
      </c>
      <c r="AO1051" s="308">
        <v>427</v>
      </c>
      <c r="AP1051" s="308">
        <v>420</v>
      </c>
      <c r="AQ1051" s="308">
        <v>425.21</v>
      </c>
      <c r="AR1051" s="371">
        <v>425.93</v>
      </c>
      <c r="AS1051" s="312">
        <v>1.06</v>
      </c>
      <c r="AT1051" s="372">
        <v>0.66419399999999995</v>
      </c>
      <c r="AU1051" s="369"/>
      <c r="AV1051" s="312"/>
      <c r="AW1051" s="370">
        <v>0</v>
      </c>
      <c r="AX1051" s="370">
        <v>0</v>
      </c>
      <c r="AY1051" s="370"/>
      <c r="AZ1051" s="312">
        <f>_xll.SRS1Splines.Functions25.Linear_Interp(V_NNG3A!$H$4:$H$12,V_NNG3A!$I$4:$I$12,BF1051)</f>
        <v>-399.86965517241202</v>
      </c>
      <c r="BA1051" s="312">
        <f>(AZ1051/V_NNG3A!$I$8)*100</f>
        <v>-2887.1455247105564</v>
      </c>
      <c r="BB1051" s="308">
        <f>_xll.SRS1Splines.Functions25.Linear_Interp(V_NNG3A!$H$4:$H$12,V_NNG3A!$J$4:$J$12,BF1051)</f>
        <v>-410.85724137930799</v>
      </c>
      <c r="BC1051" s="308">
        <f>IFERROR((AZ1051-V_NNG3A!$J$20) / (V_NNG3A!$J$19-V_NNG3A!$J$20) * 100, 0)</f>
        <v>-14353.523671846446</v>
      </c>
      <c r="BD1051" s="308">
        <v>1050</v>
      </c>
      <c r="BE1051" s="308">
        <v>1047</v>
      </c>
      <c r="BF1051" s="374">
        <v>0</v>
      </c>
      <c r="BG1051" s="312">
        <v>0.18720000000000001</v>
      </c>
      <c r="BH1051" s="372">
        <v>0</v>
      </c>
      <c r="BI1051" s="369"/>
      <c r="BJ1051" s="312"/>
      <c r="BK1051" s="370">
        <v>1.3961281365576099</v>
      </c>
      <c r="BL1051" s="370">
        <v>1.3961281365576099</v>
      </c>
      <c r="BM1051" s="370">
        <f t="shared" si="12"/>
        <v>0</v>
      </c>
      <c r="BN1051" s="312">
        <f>_xll.SRS1Splines.Functions25.Linear_Interp(V_XNN1!$K$3:$K$8,V_XNN1!$L$3:$L$8,BT1051)</f>
        <v>0.20694000000000001</v>
      </c>
      <c r="BO1051" s="312">
        <f>(BN1051/V_XNN1!$L$7)*100</f>
        <v>98.542857142857159</v>
      </c>
      <c r="BP1051" s="312">
        <f>_xll.SRS1Splines.Functions25.Linear_Interp(V_XNN1!$K$3:$K$8,V_XNN1!$M$3:$M$8,BT1051)</f>
        <v>5.09400000000002E-2</v>
      </c>
      <c r="BQ1051" s="308">
        <f>IFERROR((BN1051 - V_XNN1!$M$16) / (V_XNN1!$M$15- V_XNN1!$M$16) * 100, 0)</f>
        <v>62.95264623955439</v>
      </c>
      <c r="BR1051" s="308">
        <v>252</v>
      </c>
      <c r="BS1051" s="308">
        <v>249</v>
      </c>
      <c r="BT1051" s="374">
        <v>251.83</v>
      </c>
      <c r="BU1051" s="312">
        <v>0.25</v>
      </c>
      <c r="BV1051" s="372">
        <v>0.22719399999999998</v>
      </c>
      <c r="BW1051" s="369"/>
      <c r="BX1051" s="312"/>
      <c r="BY1051" s="370"/>
      <c r="BZ1051" s="370"/>
      <c r="CA1051" s="370"/>
      <c r="CB1051" s="312"/>
      <c r="CC1051" s="312"/>
      <c r="CD1051" s="308"/>
      <c r="CE1051" s="312"/>
      <c r="CF1051" s="312"/>
      <c r="CG1051" s="312"/>
      <c r="CH1051" s="312"/>
      <c r="CI1051" s="384"/>
      <c r="CJ1051" s="312"/>
      <c r="CK1051" s="372"/>
      <c r="CL1051" s="369"/>
      <c r="CM1051" s="312"/>
      <c r="CN1051" s="370"/>
      <c r="CO1051" s="370"/>
      <c r="CP1051" s="370"/>
      <c r="CQ1051" s="312"/>
      <c r="CR1051" s="312"/>
      <c r="CS1051" s="308"/>
      <c r="CT1051" s="312"/>
      <c r="CU1051" s="312"/>
      <c r="CV1051" s="312"/>
      <c r="CW1051" s="312"/>
      <c r="CX1051" s="384"/>
      <c r="CY1051" s="312"/>
      <c r="CZ1051" s="372"/>
    </row>
    <row r="1052" spans="1:104" s="1" customFormat="1" hidden="1">
      <c r="A1052" s="270">
        <v>45611</v>
      </c>
      <c r="B1052" s="380"/>
      <c r="C1052" s="381"/>
      <c r="D1052" s="382"/>
      <c r="E1052" s="382"/>
      <c r="F1052" s="382"/>
      <c r="G1052" s="312"/>
      <c r="H1052" s="308"/>
      <c r="I1052" s="308"/>
      <c r="J1052" s="308"/>
      <c r="K1052" s="308"/>
      <c r="L1052" s="308"/>
      <c r="M1052" s="371"/>
      <c r="N1052" s="371"/>
      <c r="O1052" s="312"/>
      <c r="P1052" s="383"/>
      <c r="Q1052" s="369">
        <v>4.8</v>
      </c>
      <c r="R1052" s="312"/>
      <c r="S1052" s="370">
        <v>2.5037273321514131</v>
      </c>
      <c r="T1052" s="370">
        <v>0.71244799999999997</v>
      </c>
      <c r="U1052" s="370"/>
      <c r="V1052" s="312">
        <f>_xll.SRS1Splines.Functions25.Linear_Interp(V_NK3!$P$8:$P$32,V_NK3!$R$8:$R$32,AC1052)</f>
        <v>252.93936124000001</v>
      </c>
      <c r="W1052" s="312">
        <f>(V1052/V_NK3!$R$28)*100</f>
        <v>46.655113254512834</v>
      </c>
      <c r="X1052" s="308">
        <f>V1052-V_NK3!$R$8</f>
        <v>196.36070924000001</v>
      </c>
      <c r="Y1052" s="308">
        <f>IFERROR((V1052 - V_NK3!$V$10) / (V_NK3!$V$9- V_NK3!$V$10) * 100, 0)</f>
        <v>40.439343759224109</v>
      </c>
      <c r="Z1052" s="308">
        <v>541.79999999999995</v>
      </c>
      <c r="AA1052" s="308">
        <v>521</v>
      </c>
      <c r="AB1052" s="312">
        <v>531.89</v>
      </c>
      <c r="AC1052" s="371">
        <v>532.01</v>
      </c>
      <c r="AD1052" s="308">
        <v>0.36</v>
      </c>
      <c r="AE1052" s="372">
        <v>0.16191999999999998</v>
      </c>
      <c r="AF1052" s="373">
        <v>0.2</v>
      </c>
      <c r="AG1052" s="312"/>
      <c r="AH1052" s="370">
        <v>1.7307710571431643</v>
      </c>
      <c r="AI1052" s="370">
        <v>2.2388730000000003</v>
      </c>
      <c r="AJ1052" s="370"/>
      <c r="AK1052" s="312">
        <f>_xll.SRS1Splines.Functions25.Linear_Interp(V_NK2!$R$10:$R$21,V_NK2!$T$10:$T$21,AR1052)</f>
        <v>66.288771428597897</v>
      </c>
      <c r="AL1052" s="312">
        <f>(AK1052/V_NK2!$T$18)*100</f>
        <v>92.84141656666371</v>
      </c>
      <c r="AM1052" s="308">
        <f>AK1052-V_NK2!$T$11</f>
        <v>25.468771428570101</v>
      </c>
      <c r="AN1052" s="308">
        <f>IFERROR((AK1052 - V_NK2!$X$12) / (V_NK2!$X$11- V_NK2!$X$12) * 100, 0)</f>
        <v>83.285714285714036</v>
      </c>
      <c r="AO1052" s="308">
        <v>427</v>
      </c>
      <c r="AP1052" s="308">
        <v>420</v>
      </c>
      <c r="AQ1052" s="308">
        <v>424.81</v>
      </c>
      <c r="AR1052" s="371">
        <v>425.83</v>
      </c>
      <c r="AS1052" s="312">
        <v>0.53</v>
      </c>
      <c r="AT1052" s="372">
        <v>0.51839800000000003</v>
      </c>
      <c r="AU1052" s="369"/>
      <c r="AV1052" s="312"/>
      <c r="AW1052" s="370">
        <v>0</v>
      </c>
      <c r="AX1052" s="370">
        <v>0</v>
      </c>
      <c r="AY1052" s="370"/>
      <c r="AZ1052" s="312">
        <f>_xll.SRS1Splines.Functions25.Linear_Interp(V_NNG3A!$H$4:$H$12,V_NNG3A!$I$4:$I$12,BF1052)</f>
        <v>-399.86965517241202</v>
      </c>
      <c r="BA1052" s="312">
        <f>(AZ1052/V_NNG3A!$I$8)*100</f>
        <v>-2887.1455247105564</v>
      </c>
      <c r="BB1052" s="308">
        <f>_xll.SRS1Splines.Functions25.Linear_Interp(V_NNG3A!$H$4:$H$12,V_NNG3A!$J$4:$J$12,BF1052)</f>
        <v>-410.85724137930799</v>
      </c>
      <c r="BC1052" s="308">
        <f>IFERROR((AZ1052-V_NNG3A!$J$20) / (V_NNG3A!$J$19-V_NNG3A!$J$20) * 100, 0)</f>
        <v>-14353.523671846446</v>
      </c>
      <c r="BD1052" s="308">
        <v>1050</v>
      </c>
      <c r="BE1052" s="308">
        <v>1047</v>
      </c>
      <c r="BF1052" s="374">
        <v>0</v>
      </c>
      <c r="BG1052" s="312">
        <v>0.18720000000000001</v>
      </c>
      <c r="BH1052" s="372">
        <v>0</v>
      </c>
      <c r="BI1052" s="369"/>
      <c r="BJ1052" s="312"/>
      <c r="BK1052" s="370">
        <v>1.42372523470839</v>
      </c>
      <c r="BL1052" s="370">
        <v>1.4219252347083899</v>
      </c>
      <c r="BM1052" s="370">
        <f t="shared" si="12"/>
        <v>1.8000000000000238E-3</v>
      </c>
      <c r="BN1052" s="312">
        <f>_xll.SRS1Splines.Functions25.Linear_Interp(V_XNN1!$K$3:$K$8,V_XNN1!$L$3:$L$8,BT1052)</f>
        <v>0.20874000000000001</v>
      </c>
      <c r="BO1052" s="312">
        <f>(BN1052/V_XNN1!$L$7)*100</f>
        <v>99.4</v>
      </c>
      <c r="BP1052" s="312">
        <f>_xll.SRS1Splines.Functions25.Linear_Interp(V_XNN1!$K$3:$K$8,V_XNN1!$M$3:$M$8,BT1052)</f>
        <v>5.2740000000000099E-2</v>
      </c>
      <c r="BQ1052" s="308">
        <f>IFERROR((BN1052 - V_XNN1!$M$16) / (V_XNN1!$M$15- V_XNN1!$M$16) * 100, 0)</f>
        <v>68.523676880222894</v>
      </c>
      <c r="BR1052" s="308">
        <v>252</v>
      </c>
      <c r="BS1052" s="308">
        <v>249</v>
      </c>
      <c r="BT1052" s="374">
        <v>251.93</v>
      </c>
      <c r="BU1052" s="312">
        <v>0.25</v>
      </c>
      <c r="BV1052" s="372">
        <v>0.23139199999999999</v>
      </c>
      <c r="BW1052" s="369"/>
      <c r="BX1052" s="312"/>
      <c r="BY1052" s="370"/>
      <c r="BZ1052" s="370"/>
      <c r="CA1052" s="370"/>
      <c r="CB1052" s="312"/>
      <c r="CC1052" s="312"/>
      <c r="CD1052" s="308"/>
      <c r="CE1052" s="312"/>
      <c r="CF1052" s="312"/>
      <c r="CG1052" s="312"/>
      <c r="CH1052" s="312"/>
      <c r="CI1052" s="384"/>
      <c r="CJ1052" s="312"/>
      <c r="CK1052" s="372"/>
      <c r="CL1052" s="369"/>
      <c r="CM1052" s="312"/>
      <c r="CN1052" s="370"/>
      <c r="CO1052" s="370"/>
      <c r="CP1052" s="370"/>
      <c r="CQ1052" s="312"/>
      <c r="CR1052" s="312"/>
      <c r="CS1052" s="308"/>
      <c r="CT1052" s="312"/>
      <c r="CU1052" s="312"/>
      <c r="CV1052" s="312"/>
      <c r="CW1052" s="312"/>
      <c r="CX1052" s="384"/>
      <c r="CY1052" s="312"/>
      <c r="CZ1052" s="372"/>
    </row>
    <row r="1053" spans="1:104" s="1" customFormat="1" hidden="1">
      <c r="A1053" s="270">
        <v>45612</v>
      </c>
      <c r="B1053" s="380"/>
      <c r="C1053" s="381"/>
      <c r="D1053" s="382"/>
      <c r="E1053" s="382"/>
      <c r="F1053" s="382"/>
      <c r="G1053" s="312"/>
      <c r="H1053" s="308"/>
      <c r="I1053" s="308"/>
      <c r="J1053" s="308"/>
      <c r="K1053" s="308"/>
      <c r="L1053" s="308"/>
      <c r="M1053" s="371"/>
      <c r="N1053" s="371"/>
      <c r="O1053" s="312"/>
      <c r="P1053" s="383"/>
      <c r="Q1053" s="369">
        <v>0</v>
      </c>
      <c r="R1053" s="312"/>
      <c r="S1053" s="370">
        <v>2.017988474981308</v>
      </c>
      <c r="T1053" s="370">
        <v>1.4872000000000001</v>
      </c>
      <c r="U1053" s="370"/>
      <c r="V1053" s="312">
        <f>_xll.SRS1Splines.Functions25.Linear_Interp(V_NK3!$P$8:$P$32,V_NK3!$R$8:$R$32,AC1053)</f>
        <v>253.470149719999</v>
      </c>
      <c r="W1053" s="312">
        <f>(V1053/V_NK3!$R$28)*100</f>
        <v>46.753018129923056</v>
      </c>
      <c r="X1053" s="308">
        <f>V1053-V_NK3!$R$8</f>
        <v>196.89149771999899</v>
      </c>
      <c r="Y1053" s="308">
        <f>IFERROR((V1053 - V_NK3!$V$10) / (V_NK3!$V$9- V_NK3!$V$10) * 100, 0)</f>
        <v>40.548656553464838</v>
      </c>
      <c r="Z1053" s="308">
        <v>541.79999999999995</v>
      </c>
      <c r="AA1053" s="308">
        <v>521</v>
      </c>
      <c r="AB1053" s="312">
        <v>531.88</v>
      </c>
      <c r="AC1053" s="371">
        <v>532.03</v>
      </c>
      <c r="AD1053" s="308">
        <v>0.36</v>
      </c>
      <c r="AE1053" s="372">
        <v>0.33800000000000002</v>
      </c>
      <c r="AF1053" s="373">
        <v>0.4</v>
      </c>
      <c r="AG1053" s="312"/>
      <c r="AH1053" s="370">
        <v>1.9281193428575518</v>
      </c>
      <c r="AI1053" s="370">
        <v>2.2515822000000001</v>
      </c>
      <c r="AJ1053" s="370"/>
      <c r="AK1053" s="312">
        <f>_xll.SRS1Splines.Functions25.Linear_Interp(V_NK2!$R$10:$R$21,V_NK2!$T$10:$T$21,AR1053)</f>
        <v>66.114028571455407</v>
      </c>
      <c r="AL1053" s="312">
        <f>(AK1053/V_NK2!$T$18)*100</f>
        <v>92.596678671506155</v>
      </c>
      <c r="AM1053" s="308">
        <f>AK1053-V_NK2!$T$11</f>
        <v>25.29402857142761</v>
      </c>
      <c r="AN1053" s="308">
        <f>IFERROR((AK1053 - V_NK2!$X$12) / (V_NK2!$X$11- V_NK2!$X$12) * 100, 0)</f>
        <v>82.714285714286632</v>
      </c>
      <c r="AO1053" s="308">
        <v>427</v>
      </c>
      <c r="AP1053" s="308">
        <v>420</v>
      </c>
      <c r="AQ1053" s="308">
        <v>424.9</v>
      </c>
      <c r="AR1053" s="371">
        <v>425.79</v>
      </c>
      <c r="AS1053" s="312">
        <v>0.53</v>
      </c>
      <c r="AT1053" s="372">
        <v>0.52134100000000005</v>
      </c>
      <c r="AU1053" s="369"/>
      <c r="AV1053" s="312"/>
      <c r="AW1053" s="370">
        <v>0</v>
      </c>
      <c r="AX1053" s="370">
        <v>0</v>
      </c>
      <c r="AY1053" s="370"/>
      <c r="AZ1053" s="312">
        <f>_xll.SRS1Splines.Functions25.Linear_Interp(V_NNG3A!$H$4:$H$12,V_NNG3A!$I$4:$I$12,BF1053)</f>
        <v>-399.86965517241202</v>
      </c>
      <c r="BA1053" s="312">
        <f>(AZ1053/V_NNG3A!$I$8)*100</f>
        <v>-2887.1455247105564</v>
      </c>
      <c r="BB1053" s="308">
        <f>_xll.SRS1Splines.Functions25.Linear_Interp(V_NNG3A!$H$4:$H$12,V_NNG3A!$J$4:$J$12,BF1053)</f>
        <v>-410.85724137930799</v>
      </c>
      <c r="BC1053" s="308">
        <f>IFERROR((AZ1053-V_NNG3A!$J$20) / (V_NNG3A!$J$19-V_NNG3A!$J$20) * 100, 0)</f>
        <v>-14353.523671846446</v>
      </c>
      <c r="BD1053" s="308">
        <v>1050</v>
      </c>
      <c r="BE1053" s="308">
        <v>1047</v>
      </c>
      <c r="BF1053" s="374">
        <v>0</v>
      </c>
      <c r="BG1053" s="312">
        <v>0.18720000000000001</v>
      </c>
      <c r="BH1053" s="372">
        <v>0</v>
      </c>
      <c r="BI1053" s="369"/>
      <c r="BJ1053" s="312"/>
      <c r="BK1053" s="370">
        <v>1.37080549075391</v>
      </c>
      <c r="BL1053" s="370">
        <v>1.37314549075391</v>
      </c>
      <c r="BM1053" s="370">
        <f t="shared" si="12"/>
        <v>-2.3400000000000087E-3</v>
      </c>
      <c r="BN1053" s="312">
        <f>_xll.SRS1Splines.Functions25.Linear_Interp(V_XNN1!$K$3:$K$8,V_XNN1!$L$3:$L$8,BT1053)</f>
        <v>0.2064</v>
      </c>
      <c r="BO1053" s="312">
        <f>(BN1053/V_XNN1!$L$7)*100</f>
        <v>98.285714285714292</v>
      </c>
      <c r="BP1053" s="312">
        <f>_xll.SRS1Splines.Functions25.Linear_Interp(V_XNN1!$K$3:$K$8,V_XNN1!$M$3:$M$8,BT1053)</f>
        <v>5.0400000000000202E-2</v>
      </c>
      <c r="BQ1053" s="308">
        <f>IFERROR((BN1053 - V_XNN1!$M$16) / (V_XNN1!$M$15- V_XNN1!$M$16) * 100, 0)</f>
        <v>61.281337047353787</v>
      </c>
      <c r="BR1053" s="308">
        <v>252</v>
      </c>
      <c r="BS1053" s="308">
        <v>249</v>
      </c>
      <c r="BT1053" s="374">
        <v>251.8</v>
      </c>
      <c r="BU1053" s="312">
        <v>0.25</v>
      </c>
      <c r="BV1053" s="372">
        <v>0.22345400000000001</v>
      </c>
      <c r="BW1053" s="369"/>
      <c r="BX1053" s="312"/>
      <c r="BY1053" s="370"/>
      <c r="BZ1053" s="370"/>
      <c r="CA1053" s="370"/>
      <c r="CB1053" s="312"/>
      <c r="CC1053" s="312"/>
      <c r="CD1053" s="308"/>
      <c r="CE1053" s="312"/>
      <c r="CF1053" s="312"/>
      <c r="CG1053" s="312"/>
      <c r="CH1053" s="312"/>
      <c r="CI1053" s="384"/>
      <c r="CJ1053" s="312"/>
      <c r="CK1053" s="372"/>
      <c r="CL1053" s="369"/>
      <c r="CM1053" s="312"/>
      <c r="CN1053" s="370"/>
      <c r="CO1053" s="370"/>
      <c r="CP1053" s="370"/>
      <c r="CQ1053" s="312"/>
      <c r="CR1053" s="312"/>
      <c r="CS1053" s="308"/>
      <c r="CT1053" s="312"/>
      <c r="CU1053" s="312"/>
      <c r="CV1053" s="312"/>
      <c r="CW1053" s="312"/>
      <c r="CX1053" s="384"/>
      <c r="CY1053" s="312"/>
      <c r="CZ1053" s="372"/>
    </row>
    <row r="1054" spans="1:104" s="1" customFormat="1" hidden="1">
      <c r="A1054" s="270">
        <v>45613</v>
      </c>
      <c r="B1054" s="380"/>
      <c r="C1054" s="381"/>
      <c r="D1054" s="382"/>
      <c r="E1054" s="382"/>
      <c r="F1054" s="382"/>
      <c r="G1054" s="312"/>
      <c r="H1054" s="308"/>
      <c r="I1054" s="308"/>
      <c r="J1054" s="308"/>
      <c r="K1054" s="308"/>
      <c r="L1054" s="308"/>
      <c r="M1054" s="371"/>
      <c r="N1054" s="371"/>
      <c r="O1054" s="312"/>
      <c r="P1054" s="383"/>
      <c r="Q1054" s="369">
        <v>0</v>
      </c>
      <c r="R1054" s="312"/>
      <c r="S1054" s="370">
        <v>1.8577596624393462</v>
      </c>
      <c r="T1054" s="370">
        <v>0</v>
      </c>
      <c r="U1054" s="370"/>
      <c r="V1054" s="312">
        <f>_xll.SRS1Splines.Functions25.Linear_Interp(V_NK3!$P$8:$P$32,V_NK3!$R$8:$R$32,AC1054)</f>
        <v>255.327909400001</v>
      </c>
      <c r="W1054" s="312">
        <f>(V1054/V_NK3!$R$28)*100</f>
        <v>47.095685193859858</v>
      </c>
      <c r="X1054" s="308">
        <f>V1054-V_NK3!$R$8</f>
        <v>198.749257400001</v>
      </c>
      <c r="Y1054" s="308">
        <f>IFERROR((V1054 - V_NK3!$V$10) / (V_NK3!$V$9- V_NK3!$V$10) * 100, 0)</f>
        <v>40.931251333308516</v>
      </c>
      <c r="Z1054" s="308">
        <v>541.79999999999995</v>
      </c>
      <c r="AA1054" s="308">
        <v>521</v>
      </c>
      <c r="AB1054" s="312">
        <v>531.88</v>
      </c>
      <c r="AC1054" s="371">
        <v>532.1</v>
      </c>
      <c r="AD1054" s="308">
        <v>0.36</v>
      </c>
      <c r="AE1054" s="372">
        <v>0</v>
      </c>
      <c r="AF1054" s="373">
        <v>0</v>
      </c>
      <c r="AG1054" s="312"/>
      <c r="AH1054" s="370">
        <v>0.79427997142829887</v>
      </c>
      <c r="AI1054" s="370">
        <v>0.88165139999999997</v>
      </c>
      <c r="AJ1054" s="370"/>
      <c r="AK1054" s="312">
        <f>_xll.SRS1Splines.Functions25.Linear_Interp(V_NK2!$R$10:$R$21,V_NK2!$T$10:$T$21,AR1054)</f>
        <v>66.026657142883806</v>
      </c>
      <c r="AL1054" s="312">
        <f>(AK1054/V_NK2!$T$18)*100</f>
        <v>92.474309723926893</v>
      </c>
      <c r="AM1054" s="308">
        <f>AK1054-V_NK2!$T$11</f>
        <v>25.20665714285601</v>
      </c>
      <c r="AN1054" s="308">
        <f>IFERROR((AK1054 - V_NK2!$X$12) / (V_NK2!$X$11- V_NK2!$X$12) * 100, 0)</f>
        <v>82.428571428571772</v>
      </c>
      <c r="AO1054" s="308">
        <v>427</v>
      </c>
      <c r="AP1054" s="308">
        <v>420</v>
      </c>
      <c r="AQ1054" s="308">
        <v>424.98</v>
      </c>
      <c r="AR1054" s="371">
        <v>425.77</v>
      </c>
      <c r="AS1054" s="312">
        <v>0.53</v>
      </c>
      <c r="AT1054" s="372">
        <v>0.20413500000000001</v>
      </c>
      <c r="AU1054" s="369"/>
      <c r="AV1054" s="312"/>
      <c r="AW1054" s="370">
        <v>0</v>
      </c>
      <c r="AX1054" s="370">
        <v>0</v>
      </c>
      <c r="AY1054" s="370"/>
      <c r="AZ1054" s="312">
        <f>_xll.SRS1Splines.Functions25.Linear_Interp(V_NNG3A!$H$4:$H$12,V_NNG3A!$I$4:$I$12,BF1054)</f>
        <v>-399.86965517241202</v>
      </c>
      <c r="BA1054" s="312">
        <f>(AZ1054/V_NNG3A!$I$8)*100</f>
        <v>-2887.1455247105564</v>
      </c>
      <c r="BB1054" s="308">
        <f>_xll.SRS1Splines.Functions25.Linear_Interp(V_NNG3A!$H$4:$H$12,V_NNG3A!$J$4:$J$12,BF1054)</f>
        <v>-410.85724137930799</v>
      </c>
      <c r="BC1054" s="308">
        <f>IFERROR((AZ1054-V_NNG3A!$J$20) / (V_NNG3A!$J$19-V_NNG3A!$J$20) * 100, 0)</f>
        <v>-14353.523671846446</v>
      </c>
      <c r="BD1054" s="308">
        <v>1050</v>
      </c>
      <c r="BE1054" s="308">
        <v>1047</v>
      </c>
      <c r="BF1054" s="374">
        <v>0</v>
      </c>
      <c r="BG1054" s="312">
        <v>0.18720000000000001</v>
      </c>
      <c r="BH1054" s="372">
        <v>0</v>
      </c>
      <c r="BI1054" s="369"/>
      <c r="BJ1054" s="312"/>
      <c r="BK1054" s="370">
        <v>1.2889231578947402</v>
      </c>
      <c r="BL1054" s="370">
        <v>1.2905431578947402</v>
      </c>
      <c r="BM1054" s="370">
        <f t="shared" ref="BM1054:BM1097" si="13">BK1054-BL1054</f>
        <v>-1.6199999999999548E-3</v>
      </c>
      <c r="BN1054" s="312">
        <f>_xll.SRS1Splines.Functions25.Linear_Interp(V_XNN1!$K$3:$K$8,V_XNN1!$L$3:$L$8,BT1054)</f>
        <v>0.20477999999999999</v>
      </c>
      <c r="BO1054" s="312">
        <f>(BN1054/V_XNN1!$L$7)*100</f>
        <v>97.514285714285705</v>
      </c>
      <c r="BP1054" s="312">
        <f>_xll.SRS1Splines.Functions25.Linear_Interp(V_XNN1!$K$3:$K$8,V_XNN1!$M$3:$M$8,BT1054)</f>
        <v>4.8780000000000101E-2</v>
      </c>
      <c r="BQ1054" s="308">
        <f>IFERROR((BN1054 - V_XNN1!$M$16) / (V_XNN1!$M$15- V_XNN1!$M$16) * 100, 0)</f>
        <v>56.267409470752085</v>
      </c>
      <c r="BR1054" s="308">
        <v>252</v>
      </c>
      <c r="BS1054" s="308">
        <v>249</v>
      </c>
      <c r="BT1054" s="374">
        <v>251.71</v>
      </c>
      <c r="BU1054" s="312">
        <v>0.25</v>
      </c>
      <c r="BV1054" s="372">
        <v>0.210012</v>
      </c>
      <c r="BW1054" s="369"/>
      <c r="BX1054" s="312"/>
      <c r="BY1054" s="370"/>
      <c r="BZ1054" s="370"/>
      <c r="CA1054" s="370"/>
      <c r="CB1054" s="312"/>
      <c r="CC1054" s="312"/>
      <c r="CD1054" s="308"/>
      <c r="CE1054" s="312"/>
      <c r="CF1054" s="312"/>
      <c r="CG1054" s="312"/>
      <c r="CH1054" s="312"/>
      <c r="CI1054" s="384"/>
      <c r="CJ1054" s="312"/>
      <c r="CK1054" s="372"/>
      <c r="CL1054" s="369"/>
      <c r="CM1054" s="312"/>
      <c r="CN1054" s="370"/>
      <c r="CO1054" s="370"/>
      <c r="CP1054" s="370"/>
      <c r="CQ1054" s="312"/>
      <c r="CR1054" s="312"/>
      <c r="CS1054" s="308"/>
      <c r="CT1054" s="312"/>
      <c r="CU1054" s="312"/>
      <c r="CV1054" s="312"/>
      <c r="CW1054" s="312"/>
      <c r="CX1054" s="384"/>
      <c r="CY1054" s="312"/>
      <c r="CZ1054" s="372"/>
    </row>
    <row r="1055" spans="1:104" s="1" customFormat="1" hidden="1">
      <c r="A1055" s="270">
        <v>45614</v>
      </c>
      <c r="B1055" s="380"/>
      <c r="C1055" s="381"/>
      <c r="D1055" s="382"/>
      <c r="E1055" s="382"/>
      <c r="F1055" s="382"/>
      <c r="G1055" s="312"/>
      <c r="H1055" s="308"/>
      <c r="I1055" s="308"/>
      <c r="J1055" s="308"/>
      <c r="K1055" s="308"/>
      <c r="L1055" s="308"/>
      <c r="M1055" s="371"/>
      <c r="N1055" s="371"/>
      <c r="O1055" s="312"/>
      <c r="P1055" s="383"/>
      <c r="Q1055" s="369">
        <v>0</v>
      </c>
      <c r="R1055" s="312"/>
      <c r="S1055" s="370">
        <v>2.1231538999290467</v>
      </c>
      <c r="T1055" s="370">
        <v>0</v>
      </c>
      <c r="U1055" s="370"/>
      <c r="V1055" s="312">
        <f>_xll.SRS1Splines.Functions25.Linear_Interp(V_NK3!$P$8:$P$32,V_NK3!$R$8:$R$32,AC1055)</f>
        <v>257.45106331999898</v>
      </c>
      <c r="W1055" s="312">
        <f>(V1055/V_NK3!$R$28)*100</f>
        <v>47.487304695501123</v>
      </c>
      <c r="X1055" s="308">
        <f>V1055-V_NK3!$R$8</f>
        <v>200.87241131999897</v>
      </c>
      <c r="Y1055" s="308">
        <f>IFERROR((V1055 - V_NK3!$V$10) / (V_NK3!$V$9- V_NK3!$V$10) * 100, 0)</f>
        <v>41.368502510271838</v>
      </c>
      <c r="Z1055" s="308">
        <v>541.79999999999995</v>
      </c>
      <c r="AA1055" s="308">
        <v>521</v>
      </c>
      <c r="AB1055" s="312">
        <v>531.92999999999995</v>
      </c>
      <c r="AC1055" s="371">
        <v>532.17999999999995</v>
      </c>
      <c r="AD1055" s="308">
        <v>0.36</v>
      </c>
      <c r="AE1055" s="372">
        <v>0</v>
      </c>
      <c r="AF1055" s="373">
        <v>0</v>
      </c>
      <c r="AG1055" s="312"/>
      <c r="AH1055" s="370">
        <v>0.65768151428608879</v>
      </c>
      <c r="AI1055" s="370">
        <v>0.91979579999999994</v>
      </c>
      <c r="AJ1055" s="370"/>
      <c r="AK1055" s="312">
        <f>_xll.SRS1Splines.Functions25.Linear_Interp(V_NK2!$R$10:$R$21,V_NK2!$T$10:$T$21,AR1055)</f>
        <v>65.764542857169801</v>
      </c>
      <c r="AL1055" s="312">
        <f>(AK1055/V_NK2!$T$18)*100</f>
        <v>92.10720288119019</v>
      </c>
      <c r="AM1055" s="308">
        <f>AK1055-V_NK2!$T$11</f>
        <v>24.944542857142004</v>
      </c>
      <c r="AN1055" s="308">
        <f>IFERROR((AK1055 - V_NK2!$X$12) / (V_NK2!$X$11- V_NK2!$X$12) * 100, 0)</f>
        <v>81.571428571429777</v>
      </c>
      <c r="AO1055" s="308">
        <v>427</v>
      </c>
      <c r="AP1055" s="308">
        <v>420</v>
      </c>
      <c r="AQ1055" s="308">
        <v>425.06</v>
      </c>
      <c r="AR1055" s="371">
        <v>425.71</v>
      </c>
      <c r="AS1055" s="312">
        <v>0.52800000000000002</v>
      </c>
      <c r="AT1055" s="372">
        <v>0.212947</v>
      </c>
      <c r="AU1055" s="369"/>
      <c r="AV1055" s="312"/>
      <c r="AW1055" s="370">
        <v>0</v>
      </c>
      <c r="AX1055" s="370">
        <v>0</v>
      </c>
      <c r="AY1055" s="370"/>
      <c r="AZ1055" s="312">
        <f>_xll.SRS1Splines.Functions25.Linear_Interp(V_NNG3A!$H$4:$H$12,V_NNG3A!$I$4:$I$12,BF1055)</f>
        <v>-399.86965517241202</v>
      </c>
      <c r="BA1055" s="312">
        <f>(AZ1055/V_NNG3A!$I$8)*100</f>
        <v>-2887.1455247105564</v>
      </c>
      <c r="BB1055" s="308">
        <f>_xll.SRS1Splines.Functions25.Linear_Interp(V_NNG3A!$H$4:$H$12,V_NNG3A!$J$4:$J$12,BF1055)</f>
        <v>-410.85724137930799</v>
      </c>
      <c r="BC1055" s="308">
        <f>IFERROR((AZ1055-V_NNG3A!$J$20) / (V_NNG3A!$J$19-V_NNG3A!$J$20) * 100, 0)</f>
        <v>-14353.523671846446</v>
      </c>
      <c r="BD1055" s="308">
        <v>1050</v>
      </c>
      <c r="BE1055" s="308">
        <v>1047</v>
      </c>
      <c r="BF1055" s="374">
        <v>0</v>
      </c>
      <c r="BG1055" s="312">
        <v>0.18720000000000001</v>
      </c>
      <c r="BH1055" s="372">
        <v>0</v>
      </c>
      <c r="BI1055" s="369"/>
      <c r="BJ1055" s="312"/>
      <c r="BK1055" s="370">
        <v>1.16201035561878</v>
      </c>
      <c r="BL1055" s="370">
        <v>1.1548103556187801</v>
      </c>
      <c r="BM1055" s="370">
        <f t="shared" si="13"/>
        <v>7.1999999999998732E-3</v>
      </c>
      <c r="BN1055" s="312">
        <f>_xll.SRS1Splines.Functions25.Linear_Interp(V_XNN1!$K$3:$K$8,V_XNN1!$L$3:$L$8,BT1055)</f>
        <v>0.21196019999999999</v>
      </c>
      <c r="BO1055" s="312">
        <f>(BN1055/V_XNN1!$L$7)*100</f>
        <v>100.93342857142858</v>
      </c>
      <c r="BP1055" s="312">
        <f>_xll.SRS1Splines.Functions25.Linear_Interp(V_XNN1!$K$3:$K$8,V_XNN1!$M$3:$M$8,BT1055)</f>
        <v>5.5960200000000203E-2</v>
      </c>
      <c r="BQ1055" s="308">
        <f>IFERROR((BN1055 - V_XNN1!$M$16) / (V_XNN1!$M$15- V_XNN1!$M$16) * 100, 0)</f>
        <v>78.490250696378823</v>
      </c>
      <c r="BR1055" s="308">
        <v>252</v>
      </c>
      <c r="BS1055" s="308">
        <v>249</v>
      </c>
      <c r="BT1055" s="374">
        <v>252.11</v>
      </c>
      <c r="BU1055" s="312">
        <v>0.25</v>
      </c>
      <c r="BV1055" s="372">
        <v>0.18792400000000001</v>
      </c>
      <c r="BW1055" s="369"/>
      <c r="BX1055" s="312"/>
      <c r="BY1055" s="370"/>
      <c r="BZ1055" s="370"/>
      <c r="CA1055" s="370"/>
      <c r="CB1055" s="312"/>
      <c r="CC1055" s="312"/>
      <c r="CD1055" s="308"/>
      <c r="CE1055" s="312"/>
      <c r="CF1055" s="312"/>
      <c r="CG1055" s="312"/>
      <c r="CH1055" s="312"/>
      <c r="CI1055" s="384"/>
      <c r="CJ1055" s="312"/>
      <c r="CK1055" s="372"/>
      <c r="CL1055" s="369"/>
      <c r="CM1055" s="312"/>
      <c r="CN1055" s="370"/>
      <c r="CO1055" s="370"/>
      <c r="CP1055" s="370"/>
      <c r="CQ1055" s="312"/>
      <c r="CR1055" s="312"/>
      <c r="CS1055" s="308"/>
      <c r="CT1055" s="312"/>
      <c r="CU1055" s="312"/>
      <c r="CV1055" s="312"/>
      <c r="CW1055" s="312"/>
      <c r="CX1055" s="384"/>
      <c r="CY1055" s="312"/>
      <c r="CZ1055" s="372"/>
    </row>
    <row r="1056" spans="1:104" s="1" customFormat="1" hidden="1">
      <c r="A1056" s="270">
        <v>45615</v>
      </c>
      <c r="B1056" s="380"/>
      <c r="C1056" s="381"/>
      <c r="D1056" s="382"/>
      <c r="E1056" s="382"/>
      <c r="F1056" s="382"/>
      <c r="G1056" s="312"/>
      <c r="H1056" s="308"/>
      <c r="I1056" s="308"/>
      <c r="J1056" s="308"/>
      <c r="K1056" s="308"/>
      <c r="L1056" s="308"/>
      <c r="M1056" s="371"/>
      <c r="N1056" s="371"/>
      <c r="O1056" s="312"/>
      <c r="P1056" s="383"/>
      <c r="Q1056" s="369">
        <v>0</v>
      </c>
      <c r="R1056" s="312"/>
      <c r="S1056" s="370">
        <v>1.8732384000000002</v>
      </c>
      <c r="T1056" s="370">
        <v>1.8732384000000002</v>
      </c>
      <c r="U1056" s="370"/>
      <c r="V1056" s="312">
        <f>_xll.SRS1Splines.Functions25.Linear_Interp(V_NK3!$P$8:$P$32,V_NK3!$R$8:$R$32,AC1056)</f>
        <v>257.45106331999898</v>
      </c>
      <c r="W1056" s="312">
        <f>(V1056/V_NK3!$R$28)*100</f>
        <v>47.487304695501123</v>
      </c>
      <c r="X1056" s="308">
        <f>V1056-V_NK3!$R$8</f>
        <v>200.87241131999897</v>
      </c>
      <c r="Y1056" s="308">
        <f>IFERROR((V1056 - V_NK3!$V$10) / (V_NK3!$V$9- V_NK3!$V$10) * 100, 0)</f>
        <v>41.368502510271838</v>
      </c>
      <c r="Z1056" s="308">
        <v>541.79999999999995</v>
      </c>
      <c r="AA1056" s="308">
        <v>521</v>
      </c>
      <c r="AB1056" s="312">
        <v>531.91999999999996</v>
      </c>
      <c r="AC1056" s="371">
        <v>532.17999999999995</v>
      </c>
      <c r="AD1056" s="308">
        <v>0.36</v>
      </c>
      <c r="AE1056" s="372">
        <v>0.425736</v>
      </c>
      <c r="AF1056" s="373">
        <v>0</v>
      </c>
      <c r="AG1056" s="312"/>
      <c r="AH1056" s="370">
        <v>2.256543045715103</v>
      </c>
      <c r="AI1056" s="370">
        <v>3.4049526000000001</v>
      </c>
      <c r="AJ1056" s="370"/>
      <c r="AK1056" s="312">
        <f>_xll.SRS1Splines.Functions25.Linear_Interp(V_NK2!$R$10:$R$21,V_NK2!$T$10:$T$21,AR1056)</f>
        <v>64.803457142885094</v>
      </c>
      <c r="AL1056" s="312">
        <f>(AK1056/V_NK2!$T$18)*100</f>
        <v>90.761144457822255</v>
      </c>
      <c r="AM1056" s="308">
        <f>AK1056-V_NK2!$T$11</f>
        <v>23.983457142857297</v>
      </c>
      <c r="AN1056" s="308">
        <f>IFERROR((AK1056 - V_NK2!$X$12) / (V_NK2!$X$11- V_NK2!$X$12) * 100, 0)</f>
        <v>78.428571428575779</v>
      </c>
      <c r="AO1056" s="308">
        <v>427</v>
      </c>
      <c r="AP1056" s="308">
        <v>420</v>
      </c>
      <c r="AQ1056" s="308">
        <v>424.63</v>
      </c>
      <c r="AR1056" s="371">
        <v>425.49</v>
      </c>
      <c r="AS1056" s="312">
        <v>0.52800000000000002</v>
      </c>
      <c r="AT1056" s="372">
        <v>0.78839700000000001</v>
      </c>
      <c r="AU1056" s="369"/>
      <c r="AV1056" s="312"/>
      <c r="AW1056" s="370">
        <v>0</v>
      </c>
      <c r="AX1056" s="370">
        <v>0</v>
      </c>
      <c r="AY1056" s="370"/>
      <c r="AZ1056" s="312">
        <f>_xll.SRS1Splines.Functions25.Linear_Interp(V_NNG3A!$H$4:$H$12,V_NNG3A!$I$4:$I$12,BF1056)</f>
        <v>-399.86965517241202</v>
      </c>
      <c r="BA1056" s="312">
        <f>(AZ1056/V_NNG3A!$I$8)*100</f>
        <v>-2887.1455247105564</v>
      </c>
      <c r="BB1056" s="308">
        <f>_xll.SRS1Splines.Functions25.Linear_Interp(V_NNG3A!$H$4:$H$12,V_NNG3A!$J$4:$J$12,BF1056)</f>
        <v>-410.85724137930799</v>
      </c>
      <c r="BC1056" s="308">
        <f>IFERROR((AZ1056-V_NNG3A!$J$20) / (V_NNG3A!$J$19-V_NNG3A!$J$20) * 100, 0)</f>
        <v>-14353.523671846446</v>
      </c>
      <c r="BD1056" s="308">
        <v>1050</v>
      </c>
      <c r="BE1056" s="308">
        <v>1047</v>
      </c>
      <c r="BF1056" s="374">
        <v>0</v>
      </c>
      <c r="BG1056" s="312">
        <v>0.18720000000000001</v>
      </c>
      <c r="BH1056" s="372">
        <v>0</v>
      </c>
      <c r="BI1056" s="369"/>
      <c r="BJ1056" s="312"/>
      <c r="BK1056" s="370">
        <v>1.1855506685632999</v>
      </c>
      <c r="BL1056" s="370">
        <v>1.1902306685633</v>
      </c>
      <c r="BM1056" s="370">
        <f t="shared" si="13"/>
        <v>-4.6800000000000175E-3</v>
      </c>
      <c r="BN1056" s="312">
        <f>_xll.SRS1Splines.Functions25.Linear_Interp(V_XNN1!$K$3:$K$8,V_XNN1!$L$3:$L$8,BT1056)</f>
        <v>0.20730000000000001</v>
      </c>
      <c r="BO1056" s="312">
        <f>(BN1056/V_XNN1!$L$7)*100</f>
        <v>98.714285714285722</v>
      </c>
      <c r="BP1056" s="312">
        <f>_xll.SRS1Splines.Functions25.Linear_Interp(V_XNN1!$K$3:$K$8,V_XNN1!$M$3:$M$8,BT1056)</f>
        <v>5.1299999999999901E-2</v>
      </c>
      <c r="BQ1056" s="308">
        <f>IFERROR((BN1056 - V_XNN1!$M$16) / (V_XNN1!$M$15- V_XNN1!$M$16) * 100, 0)</f>
        <v>64.066852367688085</v>
      </c>
      <c r="BR1056" s="308">
        <v>252</v>
      </c>
      <c r="BS1056" s="308">
        <v>249</v>
      </c>
      <c r="BT1056" s="374">
        <v>251.85</v>
      </c>
      <c r="BU1056" s="312">
        <v>0.25</v>
      </c>
      <c r="BV1056" s="372">
        <v>0.193688</v>
      </c>
      <c r="BW1056" s="369"/>
      <c r="BX1056" s="312"/>
      <c r="BY1056" s="370"/>
      <c r="BZ1056" s="370"/>
      <c r="CA1056" s="370"/>
      <c r="CB1056" s="312"/>
      <c r="CC1056" s="312"/>
      <c r="CD1056" s="308"/>
      <c r="CE1056" s="312"/>
      <c r="CF1056" s="312"/>
      <c r="CG1056" s="312"/>
      <c r="CH1056" s="312"/>
      <c r="CI1056" s="384"/>
      <c r="CJ1056" s="312"/>
      <c r="CK1056" s="372"/>
      <c r="CL1056" s="369"/>
      <c r="CM1056" s="312"/>
      <c r="CN1056" s="370"/>
      <c r="CO1056" s="370"/>
      <c r="CP1056" s="370"/>
      <c r="CQ1056" s="312"/>
      <c r="CR1056" s="312"/>
      <c r="CS1056" s="308"/>
      <c r="CT1056" s="312"/>
      <c r="CU1056" s="312"/>
      <c r="CV1056" s="312"/>
      <c r="CW1056" s="312"/>
      <c r="CX1056" s="384"/>
      <c r="CY1056" s="312"/>
      <c r="CZ1056" s="372"/>
    </row>
    <row r="1057" spans="1:104" s="1" customFormat="1" hidden="1">
      <c r="A1057" s="270">
        <v>45616</v>
      </c>
      <c r="B1057" s="380"/>
      <c r="C1057" s="381"/>
      <c r="D1057" s="382"/>
      <c r="E1057" s="382"/>
      <c r="F1057" s="382"/>
      <c r="G1057" s="312"/>
      <c r="H1057" s="308"/>
      <c r="I1057" s="308"/>
      <c r="J1057" s="308"/>
      <c r="K1057" s="308"/>
      <c r="L1057" s="308"/>
      <c r="M1057" s="371"/>
      <c r="N1057" s="371"/>
      <c r="O1057" s="312"/>
      <c r="P1057" s="383"/>
      <c r="Q1057" s="369">
        <v>0</v>
      </c>
      <c r="R1057" s="312"/>
      <c r="S1057" s="370">
        <v>1.6154737625083926</v>
      </c>
      <c r="T1057" s="370">
        <v>1.8808680000000002</v>
      </c>
      <c r="U1057" s="370"/>
      <c r="V1057" s="312">
        <f>_xll.SRS1Splines.Functions25.Linear_Interp(V_NK3!$P$8:$P$32,V_NK3!$R$8:$R$32,AC1057)</f>
        <v>257.185669079999</v>
      </c>
      <c r="W1057" s="312">
        <f>(V1057/V_NK3!$R$28)*100</f>
        <v>47.438352257795927</v>
      </c>
      <c r="X1057" s="308">
        <f>V1057-V_NK3!$R$8</f>
        <v>200.607017079999</v>
      </c>
      <c r="Y1057" s="308">
        <f>IFERROR((V1057 - V_NK3!$V$10) / (V_NK3!$V$9- V_NK3!$V$10) * 100, 0)</f>
        <v>41.313846113151378</v>
      </c>
      <c r="Z1057" s="308">
        <v>541.79999999999995</v>
      </c>
      <c r="AA1057" s="308">
        <v>521</v>
      </c>
      <c r="AB1057" s="312">
        <v>531.91</v>
      </c>
      <c r="AC1057" s="371">
        <v>532.16999999999996</v>
      </c>
      <c r="AD1057" s="308">
        <v>0.36</v>
      </c>
      <c r="AE1057" s="372">
        <v>0.42747000000000002</v>
      </c>
      <c r="AF1057" s="373">
        <v>0</v>
      </c>
      <c r="AG1057" s="312"/>
      <c r="AH1057" s="370">
        <v>2.272613542857552</v>
      </c>
      <c r="AI1057" s="370">
        <v>2.9412432000000002</v>
      </c>
      <c r="AJ1057" s="370"/>
      <c r="AK1057" s="312">
        <f>_xll.SRS1Splines.Functions25.Linear_Interp(V_NK2!$R$10:$R$21,V_NK2!$T$10:$T$21,AR1057)</f>
        <v>64.322914285742598</v>
      </c>
      <c r="AL1057" s="312">
        <f>(AK1057/V_NK2!$T$18)*100</f>
        <v>90.088115246138088</v>
      </c>
      <c r="AM1057" s="308">
        <f>AK1057-V_NK2!$T$11</f>
        <v>23.502914285714802</v>
      </c>
      <c r="AN1057" s="308">
        <f>IFERROR((AK1057 - V_NK2!$X$12) / (V_NK2!$X$11- V_NK2!$X$12) * 100, 0)</f>
        <v>76.857142857148318</v>
      </c>
      <c r="AO1057" s="308">
        <v>427</v>
      </c>
      <c r="AP1057" s="308">
        <v>420</v>
      </c>
      <c r="AQ1057" s="308">
        <v>424.18</v>
      </c>
      <c r="AR1057" s="371">
        <v>425.38</v>
      </c>
      <c r="AS1057" s="312">
        <v>0.52800000000000002</v>
      </c>
      <c r="AT1057" s="372">
        <v>0.68102799999999997</v>
      </c>
      <c r="AU1057" s="369"/>
      <c r="AV1057" s="312"/>
      <c r="AW1057" s="370">
        <v>0</v>
      </c>
      <c r="AX1057" s="370">
        <v>0</v>
      </c>
      <c r="AY1057" s="370"/>
      <c r="AZ1057" s="312">
        <f>_xll.SRS1Splines.Functions25.Linear_Interp(V_NNG3A!$H$4:$H$12,V_NNG3A!$I$4:$I$12,BF1057)</f>
        <v>-399.86965517241202</v>
      </c>
      <c r="BA1057" s="312">
        <f>(AZ1057/V_NNG3A!$I$8)*100</f>
        <v>-2887.1455247105564</v>
      </c>
      <c r="BB1057" s="308">
        <f>_xll.SRS1Splines.Functions25.Linear_Interp(V_NNG3A!$H$4:$H$12,V_NNG3A!$J$4:$J$12,BF1057)</f>
        <v>-410.85724137930799</v>
      </c>
      <c r="BC1057" s="308">
        <f>IFERROR((AZ1057-V_NNG3A!$J$20) / (V_NNG3A!$J$19-V_NNG3A!$J$20) * 100, 0)</f>
        <v>-14353.523671846446</v>
      </c>
      <c r="BD1057" s="308">
        <v>1050</v>
      </c>
      <c r="BE1057" s="308">
        <v>1047</v>
      </c>
      <c r="BF1057" s="374">
        <v>0</v>
      </c>
      <c r="BG1057" s="312">
        <v>0.18720000000000001</v>
      </c>
      <c r="BH1057" s="372">
        <v>0</v>
      </c>
      <c r="BI1057" s="369"/>
      <c r="BJ1057" s="312"/>
      <c r="BK1057" s="370">
        <v>1.1272767567567599</v>
      </c>
      <c r="BL1057" s="370">
        <v>1.12763675675676</v>
      </c>
      <c r="BM1057" s="370">
        <f t="shared" si="13"/>
        <v>-3.6000000000013799E-4</v>
      </c>
      <c r="BN1057" s="312">
        <f>_xll.SRS1Splines.Functions25.Linear_Interp(V_XNN1!$K$3:$K$8,V_XNN1!$L$3:$L$8,BT1057)</f>
        <v>0.20694000000000001</v>
      </c>
      <c r="BO1057" s="312">
        <f>(BN1057/V_XNN1!$L$7)*100</f>
        <v>98.542857142857159</v>
      </c>
      <c r="BP1057" s="312">
        <f>_xll.SRS1Splines.Functions25.Linear_Interp(V_XNN1!$K$3:$K$8,V_XNN1!$M$3:$M$8,BT1057)</f>
        <v>5.09400000000002E-2</v>
      </c>
      <c r="BQ1057" s="308">
        <f>IFERROR((BN1057 - V_XNN1!$M$16) / (V_XNN1!$M$15- V_XNN1!$M$16) * 100, 0)</f>
        <v>62.95264623955439</v>
      </c>
      <c r="BR1057" s="308">
        <v>252</v>
      </c>
      <c r="BS1057" s="308">
        <v>249</v>
      </c>
      <c r="BT1057" s="374">
        <v>251.83</v>
      </c>
      <c r="BU1057" s="312">
        <v>0.25</v>
      </c>
      <c r="BV1057" s="372">
        <v>0.183502</v>
      </c>
      <c r="BW1057" s="369"/>
      <c r="BX1057" s="312"/>
      <c r="BY1057" s="370"/>
      <c r="BZ1057" s="370"/>
      <c r="CA1057" s="370"/>
      <c r="CB1057" s="312"/>
      <c r="CC1057" s="312"/>
      <c r="CD1057" s="308"/>
      <c r="CE1057" s="312"/>
      <c r="CF1057" s="312"/>
      <c r="CG1057" s="312"/>
      <c r="CH1057" s="312"/>
      <c r="CI1057" s="384"/>
      <c r="CJ1057" s="312"/>
      <c r="CK1057" s="372"/>
      <c r="CL1057" s="369"/>
      <c r="CM1057" s="312"/>
      <c r="CN1057" s="370"/>
      <c r="CO1057" s="370"/>
      <c r="CP1057" s="370"/>
      <c r="CQ1057" s="312"/>
      <c r="CR1057" s="312"/>
      <c r="CS1057" s="308"/>
      <c r="CT1057" s="312"/>
      <c r="CU1057" s="312"/>
      <c r="CV1057" s="312"/>
      <c r="CW1057" s="312"/>
      <c r="CX1057" s="384"/>
      <c r="CY1057" s="312"/>
      <c r="CZ1057" s="372"/>
    </row>
    <row r="1058" spans="1:104" s="1" customFormat="1" hidden="1">
      <c r="A1058" s="270">
        <v>45617</v>
      </c>
      <c r="B1058" s="380"/>
      <c r="C1058" s="381"/>
      <c r="D1058" s="382"/>
      <c r="E1058" s="382"/>
      <c r="F1058" s="382"/>
      <c r="G1058" s="312"/>
      <c r="H1058" s="308"/>
      <c r="I1058" s="308"/>
      <c r="J1058" s="308"/>
      <c r="K1058" s="308"/>
      <c r="L1058" s="308"/>
      <c r="M1058" s="371"/>
      <c r="N1058" s="371"/>
      <c r="O1058" s="312"/>
      <c r="P1058" s="383"/>
      <c r="Q1058" s="369">
        <v>0</v>
      </c>
      <c r="R1058" s="312"/>
      <c r="S1058" s="370">
        <v>1.6636933625102999</v>
      </c>
      <c r="T1058" s="370">
        <v>1.9290876000000001</v>
      </c>
      <c r="U1058" s="370"/>
      <c r="V1058" s="312">
        <f>_xll.SRS1Splines.Functions25.Linear_Interp(V_NK3!$P$8:$P$32,V_NK3!$R$8:$R$32,AC1058)</f>
        <v>256.92027483999902</v>
      </c>
      <c r="W1058" s="312">
        <f>(V1058/V_NK3!$R$28)*100</f>
        <v>47.389399820090723</v>
      </c>
      <c r="X1058" s="308">
        <f>V1058-V_NK3!$R$8</f>
        <v>200.34162283999902</v>
      </c>
      <c r="Y1058" s="308">
        <f>IFERROR((V1058 - V_NK3!$V$10) / (V_NK3!$V$9- V_NK3!$V$10) * 100, 0)</f>
        <v>41.25918971603091</v>
      </c>
      <c r="Z1058" s="308">
        <v>541.79999999999995</v>
      </c>
      <c r="AA1058" s="308">
        <v>521</v>
      </c>
      <c r="AB1058" s="312">
        <v>531.83000000000004</v>
      </c>
      <c r="AC1058" s="371">
        <v>532.16</v>
      </c>
      <c r="AD1058" s="308">
        <v>0.36</v>
      </c>
      <c r="AE1058" s="372">
        <v>0.43842899999999996</v>
      </c>
      <c r="AF1058" s="373">
        <v>0</v>
      </c>
      <c r="AG1058" s="312"/>
      <c r="AH1058" s="370">
        <v>2.4541884114294907</v>
      </c>
      <c r="AI1058" s="370">
        <v>3.3460686000000002</v>
      </c>
      <c r="AJ1058" s="370"/>
      <c r="AK1058" s="312">
        <f>_xll.SRS1Splines.Functions25.Linear_Interp(V_NK2!$R$10:$R$21,V_NK2!$T$10:$T$21,AR1058)</f>
        <v>63.623942857171897</v>
      </c>
      <c r="AL1058" s="312">
        <f>(AK1058/V_NK2!$T$18)*100</f>
        <v>89.109163665506856</v>
      </c>
      <c r="AM1058" s="308">
        <f>AK1058-V_NK2!$T$11</f>
        <v>22.803942857144101</v>
      </c>
      <c r="AN1058" s="308">
        <f>IFERROR((AK1058 - V_NK2!$X$12) / (V_NK2!$X$11- V_NK2!$X$12) * 100, 0)</f>
        <v>74.5714285714363</v>
      </c>
      <c r="AO1058" s="308">
        <v>427</v>
      </c>
      <c r="AP1058" s="308">
        <v>420</v>
      </c>
      <c r="AQ1058" s="308">
        <v>424.17</v>
      </c>
      <c r="AR1058" s="371">
        <v>425.22</v>
      </c>
      <c r="AS1058" s="312">
        <v>0.52800000000000002</v>
      </c>
      <c r="AT1058" s="372">
        <v>0.77400000000000002</v>
      </c>
      <c r="AU1058" s="369"/>
      <c r="AV1058" s="312"/>
      <c r="AW1058" s="370">
        <v>0</v>
      </c>
      <c r="AX1058" s="370">
        <v>0</v>
      </c>
      <c r="AY1058" s="370"/>
      <c r="AZ1058" s="312">
        <f>_xll.SRS1Splines.Functions25.Linear_Interp(V_NNG3A!$H$4:$H$12,V_NNG3A!$I$4:$I$12,BF1058)</f>
        <v>-399.86965517241202</v>
      </c>
      <c r="BA1058" s="312">
        <f>(AZ1058/V_NNG3A!$I$8)*100</f>
        <v>-2887.1455247105564</v>
      </c>
      <c r="BB1058" s="308">
        <f>_xll.SRS1Splines.Functions25.Linear_Interp(V_NNG3A!$H$4:$H$12,V_NNG3A!$J$4:$J$12,BF1058)</f>
        <v>-410.85724137930799</v>
      </c>
      <c r="BC1058" s="308">
        <f>IFERROR((AZ1058-V_NNG3A!$J$20) / (V_NNG3A!$J$19-V_NNG3A!$J$20) * 100, 0)</f>
        <v>-14353.523671846446</v>
      </c>
      <c r="BD1058" s="308">
        <v>1050</v>
      </c>
      <c r="BE1058" s="308">
        <v>1047</v>
      </c>
      <c r="BF1058" s="374">
        <v>0</v>
      </c>
      <c r="BG1058" s="312">
        <v>0.18720000000000001</v>
      </c>
      <c r="BH1058" s="372">
        <v>0</v>
      </c>
      <c r="BI1058" s="369"/>
      <c r="BJ1058" s="312"/>
      <c r="BK1058" s="370">
        <v>1.1463165576102401</v>
      </c>
      <c r="BL1058" s="370">
        <v>1.13101655761024</v>
      </c>
      <c r="BM1058" s="370">
        <f t="shared" si="13"/>
        <v>1.5300000000000091E-2</v>
      </c>
      <c r="BN1058" s="312">
        <f>_xll.SRS1Splines.Functions25.Linear_Interp(V_XNN1!$K$3:$K$8,V_XNN1!$L$3:$L$8,BT1058)</f>
        <v>0.2221176</v>
      </c>
      <c r="BO1058" s="312">
        <f>(BN1058/V_XNN1!$L$7)*100</f>
        <v>105.77028571428573</v>
      </c>
      <c r="BP1058" s="312">
        <f>_xll.SRS1Splines.Functions25.Linear_Interp(V_XNN1!$K$3:$K$8,V_XNN1!$M$3:$M$8,BT1058)</f>
        <v>6.6117600000000096E-2</v>
      </c>
      <c r="BQ1058" s="308">
        <f>IFERROR((BN1058 - V_XNN1!$M$16) / (V_XNN1!$M$15- V_XNN1!$M$16) * 100, 0)</f>
        <v>109.92757660167132</v>
      </c>
      <c r="BR1058" s="308">
        <v>252</v>
      </c>
      <c r="BS1058" s="308">
        <v>249</v>
      </c>
      <c r="BT1058" s="374">
        <v>252.68</v>
      </c>
      <c r="BU1058" s="312">
        <v>0.25</v>
      </c>
      <c r="BV1058" s="372">
        <v>0.18405199999999999</v>
      </c>
      <c r="BW1058" s="369"/>
      <c r="BX1058" s="312"/>
      <c r="BY1058" s="370"/>
      <c r="BZ1058" s="370"/>
      <c r="CA1058" s="370"/>
      <c r="CB1058" s="312"/>
      <c r="CC1058" s="312"/>
      <c r="CD1058" s="308"/>
      <c r="CE1058" s="312"/>
      <c r="CF1058" s="312"/>
      <c r="CG1058" s="312"/>
      <c r="CH1058" s="312"/>
      <c r="CI1058" s="384"/>
      <c r="CJ1058" s="312"/>
      <c r="CK1058" s="372"/>
      <c r="CL1058" s="369"/>
      <c r="CM1058" s="312"/>
      <c r="CN1058" s="370"/>
      <c r="CO1058" s="370"/>
      <c r="CP1058" s="370"/>
      <c r="CQ1058" s="312"/>
      <c r="CR1058" s="312"/>
      <c r="CS1058" s="308"/>
      <c r="CT1058" s="312"/>
      <c r="CU1058" s="312"/>
      <c r="CV1058" s="312"/>
      <c r="CW1058" s="312"/>
      <c r="CX1058" s="384"/>
      <c r="CY1058" s="312"/>
      <c r="CZ1058" s="372"/>
    </row>
    <row r="1059" spans="1:104" s="1" customFormat="1" hidden="1">
      <c r="A1059" s="270">
        <v>45618</v>
      </c>
      <c r="B1059" s="380"/>
      <c r="C1059" s="381"/>
      <c r="D1059" s="382"/>
      <c r="E1059" s="382"/>
      <c r="F1059" s="382"/>
      <c r="G1059" s="312"/>
      <c r="H1059" s="308"/>
      <c r="I1059" s="308"/>
      <c r="J1059" s="308"/>
      <c r="K1059" s="308"/>
      <c r="L1059" s="308"/>
      <c r="M1059" s="371"/>
      <c r="N1059" s="371"/>
      <c r="O1059" s="312"/>
      <c r="P1059" s="383"/>
      <c r="Q1059" s="369">
        <v>0</v>
      </c>
      <c r="R1059" s="312"/>
      <c r="S1059" s="370">
        <v>1.354885450035477</v>
      </c>
      <c r="T1059" s="370">
        <v>2.4164624000000003</v>
      </c>
      <c r="U1059" s="370"/>
      <c r="V1059" s="312">
        <f>_xll.SRS1Splines.Functions25.Linear_Interp(V_NK3!$P$8:$P$32,V_NK3!$R$8:$R$32,AC1059)</f>
        <v>255.85869787999999</v>
      </c>
      <c r="W1059" s="312">
        <f>(V1059/V_NK3!$R$28)*100</f>
        <v>47.193590069270087</v>
      </c>
      <c r="X1059" s="308">
        <f>V1059-V_NK3!$R$8</f>
        <v>199.28004587999999</v>
      </c>
      <c r="Y1059" s="308">
        <f>IFERROR((V1059 - V_NK3!$V$10) / (V_NK3!$V$9- V_NK3!$V$10) * 100, 0)</f>
        <v>41.040564127549239</v>
      </c>
      <c r="Z1059" s="308">
        <v>541.79999999999995</v>
      </c>
      <c r="AA1059" s="308">
        <v>521</v>
      </c>
      <c r="AB1059" s="312">
        <v>531.74</v>
      </c>
      <c r="AC1059" s="371">
        <v>532.12</v>
      </c>
      <c r="AD1059" s="308">
        <v>0.36</v>
      </c>
      <c r="AE1059" s="372">
        <v>0.54919600000000002</v>
      </c>
      <c r="AF1059" s="373">
        <v>0</v>
      </c>
      <c r="AG1059" s="312"/>
      <c r="AH1059" s="370">
        <v>2.6679534742858508</v>
      </c>
      <c r="AI1059" s="370">
        <v>3.1717140000000001</v>
      </c>
      <c r="AJ1059" s="370"/>
      <c r="AK1059" s="312">
        <f>_xll.SRS1Splines.Functions25.Linear_Interp(V_NK2!$R$10:$R$21,V_NK2!$T$10:$T$21,AR1059)</f>
        <v>63.361828571457899</v>
      </c>
      <c r="AL1059" s="312">
        <f>(AK1059/V_NK2!$T$18)*100</f>
        <v>88.742056822770152</v>
      </c>
      <c r="AM1059" s="308">
        <f>AK1059-V_NK2!$T$11</f>
        <v>22.541828571430102</v>
      </c>
      <c r="AN1059" s="308">
        <f>IFERROR((AK1059 - V_NK2!$X$12) / (V_NK2!$X$11- V_NK2!$X$12) * 100, 0)</f>
        <v>73.714285714294334</v>
      </c>
      <c r="AO1059" s="308">
        <v>427</v>
      </c>
      <c r="AP1059" s="308">
        <v>420</v>
      </c>
      <c r="AQ1059" s="308">
        <v>424.15</v>
      </c>
      <c r="AR1059" s="371">
        <v>425.16</v>
      </c>
      <c r="AS1059" s="312">
        <v>0.52800000000000002</v>
      </c>
      <c r="AT1059" s="372">
        <v>0.74399999999999999</v>
      </c>
      <c r="AU1059" s="369"/>
      <c r="AV1059" s="312"/>
      <c r="AW1059" s="370">
        <v>0</v>
      </c>
      <c r="AX1059" s="370">
        <v>0</v>
      </c>
      <c r="AY1059" s="370"/>
      <c r="AZ1059" s="312">
        <f>_xll.SRS1Splines.Functions25.Linear_Interp(V_NNG3A!$H$4:$H$12,V_NNG3A!$I$4:$I$12,BF1059)</f>
        <v>-399.86965517241202</v>
      </c>
      <c r="BA1059" s="312">
        <f>(AZ1059/V_NNG3A!$I$8)*100</f>
        <v>-2887.1455247105564</v>
      </c>
      <c r="BB1059" s="308">
        <f>_xll.SRS1Splines.Functions25.Linear_Interp(V_NNG3A!$H$4:$H$12,V_NNG3A!$J$4:$J$12,BF1059)</f>
        <v>-410.85724137930799</v>
      </c>
      <c r="BC1059" s="308">
        <f>IFERROR((AZ1059-V_NNG3A!$J$20) / (V_NNG3A!$J$19-V_NNG3A!$J$20) * 100, 0)</f>
        <v>-14353.523671846446</v>
      </c>
      <c r="BD1059" s="308">
        <v>1050</v>
      </c>
      <c r="BE1059" s="308">
        <v>1047</v>
      </c>
      <c r="BF1059" s="374">
        <v>0</v>
      </c>
      <c r="BG1059" s="312">
        <v>0.18720000000000001</v>
      </c>
      <c r="BH1059" s="372">
        <v>0</v>
      </c>
      <c r="BI1059" s="369"/>
      <c r="BJ1059" s="312"/>
      <c r="BK1059" s="370">
        <v>0.47541712660028401</v>
      </c>
      <c r="BL1059" s="370">
        <v>0.47829712660028401</v>
      </c>
      <c r="BM1059" s="370">
        <f t="shared" si="13"/>
        <v>-2.8799999999999937E-3</v>
      </c>
      <c r="BN1059" s="312">
        <f>_xll.SRS1Splines.Functions25.Linear_Interp(V_XNN1!$K$3:$K$8,V_XNN1!$L$3:$L$8,BT1059)</f>
        <v>0.2192664</v>
      </c>
      <c r="BO1059" s="312">
        <f>(BN1059/V_XNN1!$L$7)*100</f>
        <v>104.41257142857143</v>
      </c>
      <c r="BP1059" s="312">
        <f>_xll.SRS1Splines.Functions25.Linear_Interp(V_XNN1!$K$3:$K$8,V_XNN1!$M$3:$M$8,BT1059)</f>
        <v>6.3266400000000195E-2</v>
      </c>
      <c r="BQ1059" s="308">
        <f>IFERROR((BN1059 - V_XNN1!$M$16) / (V_XNN1!$M$15- V_XNN1!$M$16) * 100, 0)</f>
        <v>101.10306406685238</v>
      </c>
      <c r="BR1059" s="308">
        <v>252</v>
      </c>
      <c r="BS1059" s="308">
        <v>249</v>
      </c>
      <c r="BT1059" s="374">
        <v>252.52</v>
      </c>
      <c r="BU1059" s="312">
        <v>0.25</v>
      </c>
      <c r="BV1059" s="372">
        <v>7.7834E-2</v>
      </c>
      <c r="BW1059" s="369"/>
      <c r="BX1059" s="312"/>
      <c r="BY1059" s="370"/>
      <c r="BZ1059" s="370"/>
      <c r="CA1059" s="370"/>
      <c r="CB1059" s="312"/>
      <c r="CC1059" s="312"/>
      <c r="CD1059" s="308"/>
      <c r="CE1059" s="312"/>
      <c r="CF1059" s="312"/>
      <c r="CG1059" s="312"/>
      <c r="CH1059" s="312"/>
      <c r="CI1059" s="384"/>
      <c r="CJ1059" s="312"/>
      <c r="CK1059" s="372"/>
      <c r="CL1059" s="369"/>
      <c r="CM1059" s="312"/>
      <c r="CN1059" s="370"/>
      <c r="CO1059" s="370"/>
      <c r="CP1059" s="370"/>
      <c r="CQ1059" s="312"/>
      <c r="CR1059" s="312"/>
      <c r="CS1059" s="308"/>
      <c r="CT1059" s="312"/>
      <c r="CU1059" s="312"/>
      <c r="CV1059" s="312"/>
      <c r="CW1059" s="312"/>
      <c r="CX1059" s="384"/>
      <c r="CY1059" s="312"/>
      <c r="CZ1059" s="372"/>
    </row>
    <row r="1060" spans="1:104" s="1" customFormat="1" hidden="1">
      <c r="A1060" s="270">
        <v>45619</v>
      </c>
      <c r="B1060" s="380"/>
      <c r="C1060" s="381"/>
      <c r="D1060" s="382"/>
      <c r="E1060" s="382"/>
      <c r="F1060" s="382"/>
      <c r="G1060" s="312"/>
      <c r="H1060" s="308"/>
      <c r="I1060" s="308"/>
      <c r="J1060" s="308"/>
      <c r="K1060" s="308"/>
      <c r="L1060" s="308"/>
      <c r="M1060" s="371"/>
      <c r="N1060" s="371"/>
      <c r="O1060" s="312"/>
      <c r="P1060" s="383"/>
      <c r="Q1060" s="369">
        <v>0</v>
      </c>
      <c r="R1060" s="312"/>
      <c r="S1060" s="370">
        <v>1.6190685625083925</v>
      </c>
      <c r="T1060" s="370">
        <v>1.8844628000000001</v>
      </c>
      <c r="U1060" s="370"/>
      <c r="V1060" s="312">
        <f>_xll.SRS1Splines.Functions25.Linear_Interp(V_NK3!$P$8:$P$32,V_NK3!$R$8:$R$32,AC1060)</f>
        <v>255.59330363999999</v>
      </c>
      <c r="W1060" s="312">
        <f>(V1060/V_NK3!$R$28)*100</f>
        <v>47.144637631564876</v>
      </c>
      <c r="X1060" s="308">
        <f>V1060-V_NK3!$R$8</f>
        <v>199.01465163999998</v>
      </c>
      <c r="Y1060" s="308">
        <f>IFERROR((V1060 - V_NK3!$V$10) / (V_NK3!$V$9- V_NK3!$V$10) * 100, 0)</f>
        <v>40.985907730428771</v>
      </c>
      <c r="Z1060" s="308">
        <v>541.79999999999995</v>
      </c>
      <c r="AA1060" s="308">
        <v>521</v>
      </c>
      <c r="AB1060" s="312">
        <v>531.64</v>
      </c>
      <c r="AC1060" s="371">
        <v>532.11</v>
      </c>
      <c r="AD1060" s="308">
        <v>0.36</v>
      </c>
      <c r="AE1060" s="372">
        <v>0.42828699999999997</v>
      </c>
      <c r="AF1060" s="373">
        <v>0</v>
      </c>
      <c r="AG1060" s="312"/>
      <c r="AH1060" s="370">
        <v>2.2657842057146262</v>
      </c>
      <c r="AI1060" s="370">
        <v>3.1095162000000003</v>
      </c>
      <c r="AJ1060" s="370"/>
      <c r="AK1060" s="312">
        <f>_xll.SRS1Splines.Functions25.Linear_Interp(V_NK2!$R$10:$R$21,V_NK2!$T$10:$T$21,AR1060)</f>
        <v>62.7065428571726</v>
      </c>
      <c r="AL1060" s="312">
        <f>(AK1060/V_NK2!$T$18)*100</f>
        <v>87.824289715928003</v>
      </c>
      <c r="AM1060" s="308">
        <f>AK1060-V_NK2!$T$11</f>
        <v>21.886542857144804</v>
      </c>
      <c r="AN1060" s="308">
        <f>IFERROR((AK1060 - V_NK2!$X$12) / (V_NK2!$X$11- V_NK2!$X$12) * 100, 0)</f>
        <v>71.571428571438446</v>
      </c>
      <c r="AO1060" s="308">
        <v>427</v>
      </c>
      <c r="AP1060" s="308">
        <v>420</v>
      </c>
      <c r="AQ1060" s="308">
        <v>424.64</v>
      </c>
      <c r="AR1060" s="371">
        <v>425.01</v>
      </c>
      <c r="AS1060" s="312">
        <v>0.52800000000000002</v>
      </c>
      <c r="AT1060" s="372">
        <v>0.72</v>
      </c>
      <c r="AU1060" s="369"/>
      <c r="AV1060" s="312"/>
      <c r="AW1060" s="370">
        <v>0</v>
      </c>
      <c r="AX1060" s="370">
        <v>0</v>
      </c>
      <c r="AY1060" s="370"/>
      <c r="AZ1060" s="312">
        <f>_xll.SRS1Splines.Functions25.Linear_Interp(V_NNG3A!$H$4:$H$12,V_NNG3A!$I$4:$I$12,BF1060)</f>
        <v>-399.86965517241202</v>
      </c>
      <c r="BA1060" s="312">
        <f>(AZ1060/V_NNG3A!$I$8)*100</f>
        <v>-2887.1455247105564</v>
      </c>
      <c r="BB1060" s="308">
        <f>_xll.SRS1Splines.Functions25.Linear_Interp(V_NNG3A!$H$4:$H$12,V_NNG3A!$J$4:$J$12,BF1060)</f>
        <v>-410.85724137930799</v>
      </c>
      <c r="BC1060" s="308">
        <f>IFERROR((AZ1060-V_NNG3A!$J$20) / (V_NNG3A!$J$19-V_NNG3A!$J$20) * 100, 0)</f>
        <v>-14353.523671846446</v>
      </c>
      <c r="BD1060" s="308">
        <v>1050</v>
      </c>
      <c r="BE1060" s="308">
        <v>1047</v>
      </c>
      <c r="BF1060" s="374">
        <v>0</v>
      </c>
      <c r="BG1060" s="312">
        <v>0.18720000000000001</v>
      </c>
      <c r="BH1060" s="372">
        <v>0</v>
      </c>
      <c r="BI1060" s="369"/>
      <c r="BJ1060" s="312"/>
      <c r="BK1060" s="370">
        <v>0.53907695590327198</v>
      </c>
      <c r="BL1060" s="370">
        <v>0.55401695590327205</v>
      </c>
      <c r="BM1060" s="370">
        <f t="shared" si="13"/>
        <v>-1.4940000000000064E-2</v>
      </c>
      <c r="BN1060" s="312">
        <f>_xll.SRS1Splines.Functions25.Linear_Interp(V_XNN1!$K$3:$K$8,V_XNN1!$L$3:$L$8,BT1060)</f>
        <v>0.20441999999999999</v>
      </c>
      <c r="BO1060" s="312">
        <f>(BN1060/V_XNN1!$L$7)*100</f>
        <v>97.342857142857142</v>
      </c>
      <c r="BP1060" s="312">
        <f>_xll.SRS1Splines.Functions25.Linear_Interp(V_XNN1!$K$3:$K$8,V_XNN1!$M$3:$M$8,BT1060)</f>
        <v>4.8419999999999998E-2</v>
      </c>
      <c r="BQ1060" s="308">
        <f>IFERROR((BN1060 - V_XNN1!$M$16) / (V_XNN1!$M$15- V_XNN1!$M$16) * 100, 0)</f>
        <v>55.153203342618383</v>
      </c>
      <c r="BR1060" s="308">
        <v>252</v>
      </c>
      <c r="BS1060" s="308">
        <v>249</v>
      </c>
      <c r="BT1060" s="374">
        <v>251.69</v>
      </c>
      <c r="BU1060" s="312">
        <v>0.25</v>
      </c>
      <c r="BV1060" s="372">
        <v>9.0156E-2</v>
      </c>
      <c r="BW1060" s="369"/>
      <c r="BX1060" s="312"/>
      <c r="BY1060" s="370"/>
      <c r="BZ1060" s="370"/>
      <c r="CA1060" s="370"/>
      <c r="CB1060" s="312"/>
      <c r="CC1060" s="312"/>
      <c r="CD1060" s="308"/>
      <c r="CE1060" s="312"/>
      <c r="CF1060" s="312"/>
      <c r="CG1060" s="312"/>
      <c r="CH1060" s="312"/>
      <c r="CI1060" s="384"/>
      <c r="CJ1060" s="312"/>
      <c r="CK1060" s="372"/>
      <c r="CL1060" s="369"/>
      <c r="CM1060" s="312"/>
      <c r="CN1060" s="370"/>
      <c r="CO1060" s="370"/>
      <c r="CP1060" s="370"/>
      <c r="CQ1060" s="312"/>
      <c r="CR1060" s="312"/>
      <c r="CS1060" s="308"/>
      <c r="CT1060" s="312"/>
      <c r="CU1060" s="312"/>
      <c r="CV1060" s="312"/>
      <c r="CW1060" s="312"/>
      <c r="CX1060" s="384"/>
      <c r="CY1060" s="312"/>
      <c r="CZ1060" s="372"/>
    </row>
    <row r="1061" spans="1:104" s="1" customFormat="1" hidden="1">
      <c r="A1061" s="270">
        <v>45620</v>
      </c>
      <c r="B1061" s="380"/>
      <c r="C1061" s="381"/>
      <c r="D1061" s="382"/>
      <c r="E1061" s="382"/>
      <c r="F1061" s="382"/>
      <c r="G1061" s="312"/>
      <c r="H1061" s="308"/>
      <c r="I1061" s="308"/>
      <c r="J1061" s="308"/>
      <c r="K1061" s="308"/>
      <c r="L1061" s="308"/>
      <c r="M1061" s="371"/>
      <c r="N1061" s="371"/>
      <c r="O1061" s="312"/>
      <c r="P1061" s="383"/>
      <c r="Q1061" s="369">
        <v>0</v>
      </c>
      <c r="R1061" s="312"/>
      <c r="S1061" s="370">
        <v>1.5973770249458314</v>
      </c>
      <c r="T1061" s="370">
        <v>5.0116000000000006E-3</v>
      </c>
      <c r="U1061" s="370"/>
      <c r="V1061" s="312">
        <f>_xll.SRS1Splines.Functions25.Linear_Interp(V_NK3!$P$8:$P$32,V_NK3!$R$8:$R$32,AC1061)</f>
        <v>257.185669079999</v>
      </c>
      <c r="W1061" s="312">
        <f>(V1061/V_NK3!$R$28)*100</f>
        <v>47.438352257795927</v>
      </c>
      <c r="X1061" s="308">
        <f>V1061-V_NK3!$R$8</f>
        <v>200.607017079999</v>
      </c>
      <c r="Y1061" s="308">
        <f>IFERROR((V1061 - V_NK3!$V$10) / (V_NK3!$V$9- V_NK3!$V$10) * 100, 0)</f>
        <v>41.313846113151378</v>
      </c>
      <c r="Z1061" s="308">
        <v>541.79999999999995</v>
      </c>
      <c r="AA1061" s="308">
        <v>521</v>
      </c>
      <c r="AB1061" s="312">
        <v>531.63</v>
      </c>
      <c r="AC1061" s="371">
        <v>532.16999999999996</v>
      </c>
      <c r="AD1061" s="308">
        <v>0.36</v>
      </c>
      <c r="AE1061" s="372">
        <v>1.139E-3</v>
      </c>
      <c r="AF1061" s="373">
        <v>0</v>
      </c>
      <c r="AG1061" s="312"/>
      <c r="AH1061" s="370">
        <v>0.74291026857146258</v>
      </c>
      <c r="AI1061" s="370">
        <v>0.65603999999999996</v>
      </c>
      <c r="AJ1061" s="370"/>
      <c r="AK1061" s="312">
        <f>_xll.SRS1Splines.Functions25.Linear_Interp(V_NK2!$R$10:$R$21,V_NK2!$T$10:$T$21,AR1061)</f>
        <v>62.793914285743902</v>
      </c>
      <c r="AL1061" s="312">
        <f>(AK1061/V_NK2!$T$18)*100</f>
        <v>87.946658663506867</v>
      </c>
      <c r="AM1061" s="308">
        <f>AK1061-V_NK2!$T$11</f>
        <v>21.973914285716106</v>
      </c>
      <c r="AN1061" s="308">
        <f>IFERROR((AK1061 - V_NK2!$X$12) / (V_NK2!$X$11- V_NK2!$X$12) * 100, 0)</f>
        <v>71.85714285715234</v>
      </c>
      <c r="AO1061" s="308">
        <v>427</v>
      </c>
      <c r="AP1061" s="308">
        <v>420</v>
      </c>
      <c r="AQ1061" s="308">
        <v>424.69</v>
      </c>
      <c r="AR1061" s="371">
        <v>425.03</v>
      </c>
      <c r="AS1061" s="312">
        <v>0.52800000000000002</v>
      </c>
      <c r="AT1061" s="372">
        <v>0.152</v>
      </c>
      <c r="AU1061" s="369"/>
      <c r="AV1061" s="312"/>
      <c r="AW1061" s="370">
        <v>0</v>
      </c>
      <c r="AX1061" s="370">
        <v>0</v>
      </c>
      <c r="AY1061" s="370"/>
      <c r="AZ1061" s="312">
        <f>_xll.SRS1Splines.Functions25.Linear_Interp(V_NNG3A!$H$4:$H$12,V_NNG3A!$I$4:$I$12,BF1061)</f>
        <v>-399.86965517241202</v>
      </c>
      <c r="BA1061" s="312">
        <f>(AZ1061/V_NNG3A!$I$8)*100</f>
        <v>-2887.1455247105564</v>
      </c>
      <c r="BB1061" s="308">
        <f>_xll.SRS1Splines.Functions25.Linear_Interp(V_NNG3A!$H$4:$H$12,V_NNG3A!$J$4:$J$12,BF1061)</f>
        <v>-410.85724137930799</v>
      </c>
      <c r="BC1061" s="308">
        <f>IFERROR((AZ1061-V_NNG3A!$J$20) / (V_NNG3A!$J$19-V_NNG3A!$J$20) * 100, 0)</f>
        <v>-14353.523671846446</v>
      </c>
      <c r="BD1061" s="308">
        <v>1050</v>
      </c>
      <c r="BE1061" s="308">
        <v>1047</v>
      </c>
      <c r="BF1061" s="374">
        <v>0</v>
      </c>
      <c r="BG1061" s="312">
        <v>0.18720000000000001</v>
      </c>
      <c r="BH1061" s="372">
        <v>0</v>
      </c>
      <c r="BI1061" s="369"/>
      <c r="BJ1061" s="312"/>
      <c r="BK1061" s="370">
        <v>1.0543572972973001</v>
      </c>
      <c r="BL1061" s="370">
        <v>1.0505772972973</v>
      </c>
      <c r="BM1061" s="370">
        <f t="shared" si="13"/>
        <v>3.7800000000001166E-3</v>
      </c>
      <c r="BN1061" s="312">
        <f>_xll.SRS1Splines.Functions25.Linear_Interp(V_XNN1!$K$3:$K$8,V_XNN1!$L$3:$L$8,BT1061)</f>
        <v>0.2082</v>
      </c>
      <c r="BO1061" s="312">
        <f>(BN1061/V_XNN1!$L$7)*100</f>
        <v>99.142857142857139</v>
      </c>
      <c r="BP1061" s="312">
        <f>_xll.SRS1Splines.Functions25.Linear_Interp(V_XNN1!$K$3:$K$8,V_XNN1!$M$3:$M$8,BT1061)</f>
        <v>5.22000000000001E-2</v>
      </c>
      <c r="BQ1061" s="308">
        <f>IFERROR((BN1061 - V_XNN1!$M$16) / (V_XNN1!$M$15- V_XNN1!$M$16) * 100, 0)</f>
        <v>66.852367688022298</v>
      </c>
      <c r="BR1061" s="308">
        <v>252</v>
      </c>
      <c r="BS1061" s="308">
        <v>249</v>
      </c>
      <c r="BT1061" s="374">
        <v>251.9</v>
      </c>
      <c r="BU1061" s="312">
        <v>0.25</v>
      </c>
      <c r="BV1061" s="372">
        <v>0.170962</v>
      </c>
      <c r="BW1061" s="369"/>
      <c r="BX1061" s="312"/>
      <c r="BY1061" s="370"/>
      <c r="BZ1061" s="370"/>
      <c r="CA1061" s="370"/>
      <c r="CB1061" s="312"/>
      <c r="CC1061" s="312"/>
      <c r="CD1061" s="308"/>
      <c r="CE1061" s="312"/>
      <c r="CF1061" s="312"/>
      <c r="CG1061" s="312"/>
      <c r="CH1061" s="312"/>
      <c r="CI1061" s="384"/>
      <c r="CJ1061" s="312"/>
      <c r="CK1061" s="372"/>
      <c r="CL1061" s="369"/>
      <c r="CM1061" s="312"/>
      <c r="CN1061" s="370"/>
      <c r="CO1061" s="370"/>
      <c r="CP1061" s="370"/>
      <c r="CQ1061" s="312"/>
      <c r="CR1061" s="312"/>
      <c r="CS1061" s="308"/>
      <c r="CT1061" s="312"/>
      <c r="CU1061" s="312"/>
      <c r="CV1061" s="312"/>
      <c r="CW1061" s="312"/>
      <c r="CX1061" s="384"/>
      <c r="CY1061" s="312"/>
      <c r="CZ1061" s="372"/>
    </row>
    <row r="1062" spans="1:104" s="1" customFormat="1" hidden="1">
      <c r="A1062" s="270">
        <v>45621</v>
      </c>
      <c r="B1062" s="380"/>
      <c r="C1062" s="381"/>
      <c r="D1062" s="382"/>
      <c r="E1062" s="382"/>
      <c r="F1062" s="382"/>
      <c r="G1062" s="312"/>
      <c r="H1062" s="308"/>
      <c r="I1062" s="308"/>
      <c r="J1062" s="308"/>
      <c r="K1062" s="308"/>
      <c r="L1062" s="308"/>
      <c r="M1062" s="371"/>
      <c r="N1062" s="371"/>
      <c r="O1062" s="312"/>
      <c r="P1062" s="383"/>
      <c r="Q1062" s="369">
        <v>0</v>
      </c>
      <c r="R1062" s="312"/>
      <c r="S1062" s="370">
        <v>1.5923654249496459</v>
      </c>
      <c r="T1062" s="370">
        <v>0</v>
      </c>
      <c r="U1062" s="370"/>
      <c r="V1062" s="312">
        <f>_xll.SRS1Splines.Functions25.Linear_Interp(V_NK3!$P$8:$P$32,V_NK3!$R$8:$R$32,AC1062)</f>
        <v>258.77803452000001</v>
      </c>
      <c r="W1062" s="312">
        <f>(V1062/V_NK3!$R$28)*100</f>
        <v>47.732066884027333</v>
      </c>
      <c r="X1062" s="308">
        <f>V1062-V_NK3!$R$8</f>
        <v>202.19938252</v>
      </c>
      <c r="Y1062" s="308">
        <f>IFERROR((V1062 - V_NK3!$V$10) / (V_NK3!$V$9- V_NK3!$V$10) * 100, 0)</f>
        <v>41.641784495874383</v>
      </c>
      <c r="Z1062" s="308">
        <v>541.79999999999995</v>
      </c>
      <c r="AA1062" s="308">
        <v>521</v>
      </c>
      <c r="AB1062" s="312"/>
      <c r="AC1062" s="371">
        <v>532.23</v>
      </c>
      <c r="AD1062" s="308">
        <v>0.36</v>
      </c>
      <c r="AE1062" s="372">
        <v>0</v>
      </c>
      <c r="AF1062" s="373">
        <v>0</v>
      </c>
      <c r="AG1062" s="312"/>
      <c r="AH1062" s="370">
        <v>0.49392654285731319</v>
      </c>
      <c r="AI1062" s="370">
        <v>0.66866939999999997</v>
      </c>
      <c r="AJ1062" s="370"/>
      <c r="AK1062" s="312">
        <f>_xll.SRS1Splines.Functions25.Linear_Interp(V_NK2!$R$10:$R$21,V_NK2!$T$10:$T$21,AR1062)</f>
        <v>62.619171428601298</v>
      </c>
      <c r="AL1062" s="312">
        <f>(AK1062/V_NK2!$T$18)*100</f>
        <v>87.701920768349154</v>
      </c>
      <c r="AM1062" s="308">
        <f>AK1062-V_NK2!$T$11</f>
        <v>21.799171428573501</v>
      </c>
      <c r="AN1062" s="308">
        <f>IFERROR((AK1062 - V_NK2!$X$12) / (V_NK2!$X$11- V_NK2!$X$12) * 100, 0)</f>
        <v>71.285714285724566</v>
      </c>
      <c r="AO1062" s="308">
        <v>427</v>
      </c>
      <c r="AP1062" s="308">
        <v>420</v>
      </c>
      <c r="AQ1062" s="308">
        <v>425.05</v>
      </c>
      <c r="AR1062" s="371">
        <v>424.99</v>
      </c>
      <c r="AS1062" s="312">
        <v>0.52800000000000002</v>
      </c>
      <c r="AT1062" s="372">
        <v>0.155</v>
      </c>
      <c r="AU1062" s="369"/>
      <c r="AV1062" s="312"/>
      <c r="AW1062" s="370">
        <v>0</v>
      </c>
      <c r="AX1062" s="370">
        <v>0</v>
      </c>
      <c r="AY1062" s="370"/>
      <c r="AZ1062" s="312">
        <f>_xll.SRS1Splines.Functions25.Linear_Interp(V_NNG3A!$H$4:$H$12,V_NNG3A!$I$4:$I$12,BF1062)</f>
        <v>-399.86965517241202</v>
      </c>
      <c r="BA1062" s="312">
        <f>(AZ1062/V_NNG3A!$I$8)*100</f>
        <v>-2887.1455247105564</v>
      </c>
      <c r="BB1062" s="308">
        <f>_xll.SRS1Splines.Functions25.Linear_Interp(V_NNG3A!$H$4:$H$12,V_NNG3A!$J$4:$J$12,BF1062)</f>
        <v>-410.85724137930799</v>
      </c>
      <c r="BC1062" s="308">
        <f>IFERROR((AZ1062-V_NNG3A!$J$20) / (V_NNG3A!$J$19-V_NNG3A!$J$20) * 100, 0)</f>
        <v>-14353.523671846446</v>
      </c>
      <c r="BD1062" s="308">
        <v>1050</v>
      </c>
      <c r="BE1062" s="308">
        <v>1047</v>
      </c>
      <c r="BF1062" s="374">
        <v>0</v>
      </c>
      <c r="BG1062" s="312">
        <v>0.18720000000000001</v>
      </c>
      <c r="BH1062" s="372">
        <v>0</v>
      </c>
      <c r="BI1062" s="369"/>
      <c r="BJ1062" s="312"/>
      <c r="BK1062" s="370">
        <v>1.0242140825035599</v>
      </c>
      <c r="BL1062" s="370">
        <v>1.02367408250356</v>
      </c>
      <c r="BM1062" s="370">
        <f t="shared" si="13"/>
        <v>5.3999999999998494E-4</v>
      </c>
      <c r="BN1062" s="312">
        <f>_xll.SRS1Splines.Functions25.Linear_Interp(V_XNN1!$K$3:$K$8,V_XNN1!$L$3:$L$8,BT1062)</f>
        <v>0.20874000000000001</v>
      </c>
      <c r="BO1062" s="312">
        <f>(BN1062/V_XNN1!$L$7)*100</f>
        <v>99.4</v>
      </c>
      <c r="BP1062" s="312">
        <f>_xll.SRS1Splines.Functions25.Linear_Interp(V_XNN1!$K$3:$K$8,V_XNN1!$M$3:$M$8,BT1062)</f>
        <v>5.2740000000000099E-2</v>
      </c>
      <c r="BQ1062" s="308">
        <f>IFERROR((BN1062 - V_XNN1!$M$16) / (V_XNN1!$M$15- V_XNN1!$M$16) * 100, 0)</f>
        <v>68.523676880222894</v>
      </c>
      <c r="BR1062" s="308">
        <v>252</v>
      </c>
      <c r="BS1062" s="308">
        <v>249</v>
      </c>
      <c r="BT1062" s="374">
        <v>251.93</v>
      </c>
      <c r="BU1062" s="312">
        <v>0.25</v>
      </c>
      <c r="BV1062" s="372">
        <v>0.16658400000000001</v>
      </c>
      <c r="BW1062" s="369"/>
      <c r="BX1062" s="312"/>
      <c r="BY1062" s="370"/>
      <c r="BZ1062" s="370"/>
      <c r="CA1062" s="370"/>
      <c r="CB1062" s="312"/>
      <c r="CC1062" s="312"/>
      <c r="CD1062" s="308"/>
      <c r="CE1062" s="312"/>
      <c r="CF1062" s="312"/>
      <c r="CG1062" s="312"/>
      <c r="CH1062" s="312"/>
      <c r="CI1062" s="384"/>
      <c r="CJ1062" s="312"/>
      <c r="CK1062" s="372"/>
      <c r="CL1062" s="369"/>
      <c r="CM1062" s="312"/>
      <c r="CN1062" s="370"/>
      <c r="CO1062" s="370"/>
      <c r="CP1062" s="370"/>
      <c r="CQ1062" s="312"/>
      <c r="CR1062" s="312"/>
      <c r="CS1062" s="308"/>
      <c r="CT1062" s="312"/>
      <c r="CU1062" s="312"/>
      <c r="CV1062" s="312"/>
      <c r="CW1062" s="312"/>
      <c r="CX1062" s="384"/>
      <c r="CY1062" s="312"/>
      <c r="CZ1062" s="372"/>
    </row>
    <row r="1063" spans="1:104" s="1" customFormat="1" hidden="1">
      <c r="A1063" s="270">
        <v>45622</v>
      </c>
      <c r="B1063" s="380"/>
      <c r="C1063" s="381"/>
      <c r="D1063" s="382"/>
      <c r="E1063" s="382"/>
      <c r="F1063" s="382"/>
      <c r="G1063" s="312"/>
      <c r="H1063" s="308"/>
      <c r="I1063" s="308"/>
      <c r="J1063" s="308"/>
      <c r="K1063" s="308"/>
      <c r="L1063" s="308"/>
      <c r="M1063" s="371"/>
      <c r="N1063" s="371"/>
      <c r="O1063" s="312"/>
      <c r="P1063" s="383"/>
      <c r="Q1063" s="369">
        <v>0</v>
      </c>
      <c r="R1063" s="312"/>
      <c r="S1063" s="370">
        <v>1.7966178249458311</v>
      </c>
      <c r="T1063" s="370">
        <v>0.20425240000000003</v>
      </c>
      <c r="U1063" s="370"/>
      <c r="V1063" s="312">
        <f>_xll.SRS1Splines.Functions25.Linear_Interp(V_NK3!$P$8:$P$32,V_NK3!$R$8:$R$32,AC1063)</f>
        <v>260.37039995999902</v>
      </c>
      <c r="W1063" s="312">
        <f>(V1063/V_NK3!$R$28)*100</f>
        <v>48.025781510258383</v>
      </c>
      <c r="X1063" s="308">
        <f>V1063-V_NK3!$R$8</f>
        <v>203.79174795999901</v>
      </c>
      <c r="Y1063" s="308">
        <f>IFERROR((V1063 - V_NK3!$V$10) / (V_NK3!$V$9- V_NK3!$V$10) * 100, 0)</f>
        <v>41.969722878596983</v>
      </c>
      <c r="Z1063" s="308">
        <v>541.79999999999995</v>
      </c>
      <c r="AA1063" s="308">
        <v>521</v>
      </c>
      <c r="AB1063" s="312"/>
      <c r="AC1063" s="371">
        <v>532.29</v>
      </c>
      <c r="AD1063" s="308">
        <v>0.36</v>
      </c>
      <c r="AE1063" s="372">
        <v>4.6420999999999997E-2</v>
      </c>
      <c r="AF1063" s="373">
        <v>0</v>
      </c>
      <c r="AG1063" s="312"/>
      <c r="AH1063" s="370">
        <v>0.61496873142853736</v>
      </c>
      <c r="AI1063" s="370">
        <v>0.7227654</v>
      </c>
      <c r="AJ1063" s="370"/>
      <c r="AK1063" s="312">
        <f>_xll.SRS1Splines.Functions25.Linear_Interp(V_NK2!$R$10:$R$21,V_NK2!$T$10:$T$21,AR1063)</f>
        <v>62.531800000029897</v>
      </c>
      <c r="AL1063" s="312">
        <f>(AK1063/V_NK2!$T$18)*100</f>
        <v>87.579551820770149</v>
      </c>
      <c r="AM1063" s="308">
        <f>AK1063-V_NK2!$T$11</f>
        <v>21.7118000000021</v>
      </c>
      <c r="AN1063" s="308">
        <f>IFERROR((AK1063 - V_NK2!$X$12) / (V_NK2!$X$11- V_NK2!$X$12) * 100, 0)</f>
        <v>71.00000000001036</v>
      </c>
      <c r="AO1063" s="308">
        <v>427</v>
      </c>
      <c r="AP1063" s="308">
        <v>420</v>
      </c>
      <c r="AQ1063" s="308">
        <v>425.15</v>
      </c>
      <c r="AR1063" s="371">
        <v>424.97</v>
      </c>
      <c r="AS1063" s="312">
        <v>0.52800000000000002</v>
      </c>
      <c r="AT1063" s="372">
        <v>0.16700000000000001</v>
      </c>
      <c r="AU1063" s="369"/>
      <c r="AV1063" s="312"/>
      <c r="AW1063" s="370">
        <v>0</v>
      </c>
      <c r="AX1063" s="370">
        <v>0</v>
      </c>
      <c r="AY1063" s="370"/>
      <c r="AZ1063" s="312">
        <f>_xll.SRS1Splines.Functions25.Linear_Interp(V_NNG3A!$H$4:$H$12,V_NNG3A!$I$4:$I$12,BF1063)</f>
        <v>-399.86965517241202</v>
      </c>
      <c r="BA1063" s="312">
        <f>(AZ1063/V_NNG3A!$I$8)*100</f>
        <v>-2887.1455247105564</v>
      </c>
      <c r="BB1063" s="308">
        <f>_xll.SRS1Splines.Functions25.Linear_Interp(V_NNG3A!$H$4:$H$12,V_NNG3A!$J$4:$J$12,BF1063)</f>
        <v>-410.85724137930799</v>
      </c>
      <c r="BC1063" s="308">
        <f>IFERROR((AZ1063-V_NNG3A!$J$20) / (V_NNG3A!$J$19-V_NNG3A!$J$20) * 100, 0)</f>
        <v>-14353.523671846446</v>
      </c>
      <c r="BD1063" s="308">
        <v>1050</v>
      </c>
      <c r="BE1063" s="308">
        <v>1047</v>
      </c>
      <c r="BF1063" s="374">
        <v>0</v>
      </c>
      <c r="BG1063" s="312">
        <v>0.18720000000000001</v>
      </c>
      <c r="BH1063" s="372">
        <v>0</v>
      </c>
      <c r="BI1063" s="369"/>
      <c r="BJ1063" s="312"/>
      <c r="BK1063" s="370">
        <v>1.01268179231863</v>
      </c>
      <c r="BL1063" s="370">
        <v>1.01502179231863</v>
      </c>
      <c r="BM1063" s="370">
        <f t="shared" si="13"/>
        <v>-2.3400000000000087E-3</v>
      </c>
      <c r="BN1063" s="312">
        <f>_xll.SRS1Splines.Functions25.Linear_Interp(V_XNN1!$K$3:$K$8,V_XNN1!$L$3:$L$8,BT1063)</f>
        <v>0.2064</v>
      </c>
      <c r="BO1063" s="312">
        <f>(BN1063/V_XNN1!$L$7)*100</f>
        <v>98.285714285714292</v>
      </c>
      <c r="BP1063" s="312">
        <f>_xll.SRS1Splines.Functions25.Linear_Interp(V_XNN1!$K$3:$K$8,V_XNN1!$M$3:$M$8,BT1063)</f>
        <v>5.0400000000000202E-2</v>
      </c>
      <c r="BQ1063" s="308">
        <f>IFERROR((BN1063 - V_XNN1!$M$16) / (V_XNN1!$M$15- V_XNN1!$M$16) * 100, 0)</f>
        <v>61.281337047353787</v>
      </c>
      <c r="BR1063" s="308">
        <v>252</v>
      </c>
      <c r="BS1063" s="308">
        <v>249</v>
      </c>
      <c r="BT1063" s="374">
        <v>251.8</v>
      </c>
      <c r="BU1063" s="312">
        <v>0.25</v>
      </c>
      <c r="BV1063" s="372">
        <v>0.16517599999999999</v>
      </c>
      <c r="BW1063" s="369"/>
      <c r="BX1063" s="312"/>
      <c r="BY1063" s="370"/>
      <c r="BZ1063" s="370"/>
      <c r="CA1063" s="370"/>
      <c r="CB1063" s="312"/>
      <c r="CC1063" s="312"/>
      <c r="CD1063" s="308"/>
      <c r="CE1063" s="312"/>
      <c r="CF1063" s="312"/>
      <c r="CG1063" s="312"/>
      <c r="CH1063" s="312"/>
      <c r="CI1063" s="384"/>
      <c r="CJ1063" s="312"/>
      <c r="CK1063" s="372"/>
      <c r="CL1063" s="369"/>
      <c r="CM1063" s="312"/>
      <c r="CN1063" s="370"/>
      <c r="CO1063" s="370"/>
      <c r="CP1063" s="370"/>
      <c r="CQ1063" s="312"/>
      <c r="CR1063" s="312"/>
      <c r="CS1063" s="308"/>
      <c r="CT1063" s="312"/>
      <c r="CU1063" s="312"/>
      <c r="CV1063" s="312"/>
      <c r="CW1063" s="312"/>
      <c r="CX1063" s="384"/>
      <c r="CY1063" s="312"/>
      <c r="CZ1063" s="372"/>
    </row>
    <row r="1064" spans="1:104" s="1" customFormat="1" hidden="1">
      <c r="A1064" s="270">
        <v>45623</v>
      </c>
      <c r="B1064" s="380"/>
      <c r="C1064" s="381"/>
      <c r="D1064" s="382"/>
      <c r="E1064" s="382"/>
      <c r="F1064" s="382"/>
      <c r="G1064" s="312"/>
      <c r="H1064" s="308"/>
      <c r="I1064" s="308"/>
      <c r="J1064" s="308"/>
      <c r="K1064" s="308"/>
      <c r="L1064" s="308"/>
      <c r="M1064" s="371"/>
      <c r="N1064" s="371"/>
      <c r="O1064" s="312"/>
      <c r="P1064" s="383"/>
      <c r="Q1064" s="369">
        <v>0</v>
      </c>
      <c r="R1064" s="312"/>
      <c r="S1064" s="370">
        <v>1.8577596624412536</v>
      </c>
      <c r="T1064" s="370">
        <v>0</v>
      </c>
      <c r="U1064" s="370"/>
      <c r="V1064" s="312">
        <f>_xll.SRS1Splines.Functions25.Linear_Interp(V_NK3!$P$8:$P$32,V_NK3!$R$8:$R$32,AC1064)</f>
        <v>262.22815964</v>
      </c>
      <c r="W1064" s="312">
        <f>(V1064/V_NK3!$R$28)*100</f>
        <v>48.368448574194993</v>
      </c>
      <c r="X1064" s="308">
        <f>V1064-V_NK3!$R$8</f>
        <v>205.64950764</v>
      </c>
      <c r="Y1064" s="308">
        <f>IFERROR((V1064 - V_NK3!$V$10) / (V_NK3!$V$9- V_NK3!$V$10) * 100, 0)</f>
        <v>42.352317658440455</v>
      </c>
      <c r="Z1064" s="308">
        <v>541.79999999999995</v>
      </c>
      <c r="AA1064" s="308">
        <v>521</v>
      </c>
      <c r="AB1064" s="312"/>
      <c r="AC1064" s="371">
        <v>532.36</v>
      </c>
      <c r="AD1064" s="308">
        <v>0.36</v>
      </c>
      <c r="AE1064" s="372">
        <v>0</v>
      </c>
      <c r="AF1064" s="373">
        <v>0</v>
      </c>
      <c r="AG1064" s="312"/>
      <c r="AH1064" s="370">
        <v>0.53956677142853737</v>
      </c>
      <c r="AI1064" s="370">
        <v>0.6269382</v>
      </c>
      <c r="AJ1064" s="370"/>
      <c r="AK1064" s="312">
        <f>_xll.SRS1Splines.Functions25.Linear_Interp(V_NK2!$R$10:$R$21,V_NK2!$T$10:$T$21,AR1064)</f>
        <v>62.444428571458303</v>
      </c>
      <c r="AL1064" s="312">
        <f>(AK1064/V_NK2!$T$18)*100</f>
        <v>87.457182873190902</v>
      </c>
      <c r="AM1064" s="308">
        <f>AK1064-V_NK2!$T$11</f>
        <v>21.624428571430506</v>
      </c>
      <c r="AN1064" s="308">
        <f>IFERROR((AK1064 - V_NK2!$X$12) / (V_NK2!$X$11- V_NK2!$X$12) * 100, 0)</f>
        <v>70.714285714295514</v>
      </c>
      <c r="AO1064" s="308">
        <v>427</v>
      </c>
      <c r="AP1064" s="308">
        <v>420</v>
      </c>
      <c r="AQ1064" s="308">
        <v>424.81</v>
      </c>
      <c r="AR1064" s="371">
        <v>424.95</v>
      </c>
      <c r="AS1064" s="312">
        <v>0.52800000000000002</v>
      </c>
      <c r="AT1064" s="372">
        <v>0.14499999999999999</v>
      </c>
      <c r="AU1064" s="369"/>
      <c r="AV1064" s="312"/>
      <c r="AW1064" s="370">
        <v>0</v>
      </c>
      <c r="AX1064" s="370">
        <v>0</v>
      </c>
      <c r="AY1064" s="370"/>
      <c r="AZ1064" s="312">
        <f>_xll.SRS1Splines.Functions25.Linear_Interp(V_NNG3A!$H$4:$H$12,V_NNG3A!$I$4:$I$12,BF1064)</f>
        <v>-399.86965517241202</v>
      </c>
      <c r="BA1064" s="312">
        <f>(AZ1064/V_NNG3A!$I$8)*100</f>
        <v>-2887.1455247105564</v>
      </c>
      <c r="BB1064" s="308">
        <f>_xll.SRS1Splines.Functions25.Linear_Interp(V_NNG3A!$H$4:$H$12,V_NNG3A!$J$4:$J$12,BF1064)</f>
        <v>-410.85724137930799</v>
      </c>
      <c r="BC1064" s="308">
        <f>IFERROR((AZ1064-V_NNG3A!$J$20) / (V_NNG3A!$J$19-V_NNG3A!$J$20) * 100, 0)</f>
        <v>-14353.523671846446</v>
      </c>
      <c r="BD1064" s="308">
        <v>1050</v>
      </c>
      <c r="BE1064" s="308">
        <v>1047</v>
      </c>
      <c r="BF1064" s="374">
        <v>0</v>
      </c>
      <c r="BG1064" s="312">
        <v>0.18720000000000001</v>
      </c>
      <c r="BH1064" s="372">
        <v>0</v>
      </c>
      <c r="BI1064" s="369"/>
      <c r="BJ1064" s="312"/>
      <c r="BK1064" s="370">
        <v>1.01416660028449</v>
      </c>
      <c r="BL1064" s="370">
        <v>1.0148866002844901</v>
      </c>
      <c r="BM1064" s="370">
        <f t="shared" si="13"/>
        <v>-7.2000000000005393E-4</v>
      </c>
      <c r="BN1064" s="312">
        <f>_xll.SRS1Splines.Functions25.Linear_Interp(V_XNN1!$K$3:$K$8,V_XNN1!$L$3:$L$8,BT1064)</f>
        <v>0.20568</v>
      </c>
      <c r="BO1064" s="312">
        <f>(BN1064/V_XNN1!$L$7)*100</f>
        <v>97.942857142857136</v>
      </c>
      <c r="BP1064" s="312">
        <f>_xll.SRS1Splines.Functions25.Linear_Interp(V_XNN1!$K$3:$K$8,V_XNN1!$M$3:$M$8,BT1064)</f>
        <v>4.9679999999999801E-2</v>
      </c>
      <c r="BQ1064" s="308">
        <f>IFERROR((BN1064 - V_XNN1!$M$16) / (V_XNN1!$M$15- V_XNN1!$M$16) * 100, 0)</f>
        <v>59.052924791086383</v>
      </c>
      <c r="BR1064" s="308">
        <v>252</v>
      </c>
      <c r="BS1064" s="308">
        <v>249</v>
      </c>
      <c r="BT1064" s="374">
        <v>251.76</v>
      </c>
      <c r="BU1064" s="312">
        <v>0.25</v>
      </c>
      <c r="BV1064" s="372">
        <v>0.165154</v>
      </c>
      <c r="BW1064" s="369"/>
      <c r="BX1064" s="312"/>
      <c r="BY1064" s="370"/>
      <c r="BZ1064" s="370"/>
      <c r="CA1064" s="370"/>
      <c r="CB1064" s="312"/>
      <c r="CC1064" s="312"/>
      <c r="CD1064" s="308"/>
      <c r="CE1064" s="312"/>
      <c r="CF1064" s="312"/>
      <c r="CG1064" s="312"/>
      <c r="CH1064" s="312"/>
      <c r="CI1064" s="384"/>
      <c r="CJ1064" s="312"/>
      <c r="CK1064" s="372"/>
      <c r="CL1064" s="369"/>
      <c r="CM1064" s="312"/>
      <c r="CN1064" s="370"/>
      <c r="CO1064" s="370"/>
      <c r="CP1064" s="370"/>
      <c r="CQ1064" s="312"/>
      <c r="CR1064" s="312"/>
      <c r="CS1064" s="308"/>
      <c r="CT1064" s="312"/>
      <c r="CU1064" s="312"/>
      <c r="CV1064" s="312"/>
      <c r="CW1064" s="312"/>
      <c r="CX1064" s="384"/>
      <c r="CY1064" s="312"/>
      <c r="CZ1064" s="372"/>
    </row>
    <row r="1065" spans="1:104" s="1" customFormat="1" hidden="1">
      <c r="A1065" s="270">
        <v>45624</v>
      </c>
      <c r="B1065" s="380"/>
      <c r="C1065" s="381"/>
      <c r="D1065" s="382"/>
      <c r="E1065" s="382"/>
      <c r="F1065" s="382"/>
      <c r="G1065" s="312"/>
      <c r="H1065" s="308"/>
      <c r="I1065" s="308"/>
      <c r="J1065" s="308"/>
      <c r="K1065" s="308"/>
      <c r="L1065" s="308"/>
      <c r="M1065" s="371"/>
      <c r="N1065" s="371"/>
      <c r="O1065" s="312"/>
      <c r="P1065" s="383"/>
      <c r="Q1065" s="369">
        <v>0</v>
      </c>
      <c r="R1065" s="312"/>
      <c r="S1065" s="370">
        <v>1.3269711874542236</v>
      </c>
      <c r="T1065" s="370">
        <v>0</v>
      </c>
      <c r="U1065" s="370"/>
      <c r="V1065" s="312">
        <f>_xll.SRS1Splines.Functions25.Linear_Interp(V_NK3!$P$8:$P$32,V_NK3!$R$8:$R$32,AC1065)</f>
        <v>263.55513083999898</v>
      </c>
      <c r="W1065" s="312">
        <f>(V1065/V_NK3!$R$28)*100</f>
        <v>48.613210762720833</v>
      </c>
      <c r="X1065" s="308">
        <f>V1065-V_NK3!$R$8</f>
        <v>206.97647883999898</v>
      </c>
      <c r="Y1065" s="308">
        <f>IFERROR((V1065 - V_NK3!$V$10) / (V_NK3!$V$9- V_NK3!$V$10) * 100, 0)</f>
        <v>42.62559964404258</v>
      </c>
      <c r="Z1065" s="308">
        <v>541.79999999999995</v>
      </c>
      <c r="AA1065" s="308">
        <v>521</v>
      </c>
      <c r="AB1065" s="312"/>
      <c r="AC1065" s="371">
        <v>532.41</v>
      </c>
      <c r="AD1065" s="308">
        <v>0.36</v>
      </c>
      <c r="AE1065" s="372">
        <v>0</v>
      </c>
      <c r="AF1065" s="373">
        <v>0</v>
      </c>
      <c r="AG1065" s="312"/>
      <c r="AH1065" s="370">
        <v>0.45621357142853736</v>
      </c>
      <c r="AI1065" s="370">
        <v>0.54358499999999998</v>
      </c>
      <c r="AJ1065" s="370"/>
      <c r="AK1065" s="312">
        <f>_xll.SRS1Splines.Functions25.Linear_Interp(V_NK2!$R$10:$R$21,V_NK2!$T$10:$T$21,AR1065)</f>
        <v>62.357057142886902</v>
      </c>
      <c r="AL1065" s="312">
        <f>(AK1065/V_NK2!$T$18)*100</f>
        <v>87.334813925611897</v>
      </c>
      <c r="AM1065" s="308">
        <f>AK1065-V_NK2!$T$11</f>
        <v>21.537057142859105</v>
      </c>
      <c r="AN1065" s="308">
        <f>IFERROR((AK1065 - V_NK2!$X$12) / (V_NK2!$X$11- V_NK2!$X$12) * 100, 0)</f>
        <v>70.428571428581293</v>
      </c>
      <c r="AO1065" s="308">
        <v>427</v>
      </c>
      <c r="AP1065" s="308">
        <v>420</v>
      </c>
      <c r="AQ1065" s="308">
        <v>424.47</v>
      </c>
      <c r="AR1065" s="371">
        <v>424.93</v>
      </c>
      <c r="AS1065" s="312">
        <v>0.52800000000000002</v>
      </c>
      <c r="AT1065" s="372">
        <v>0.126</v>
      </c>
      <c r="AU1065" s="369"/>
      <c r="AV1065" s="312"/>
      <c r="AW1065" s="370">
        <v>0</v>
      </c>
      <c r="AX1065" s="370">
        <v>0</v>
      </c>
      <c r="AY1065" s="370"/>
      <c r="AZ1065" s="312">
        <f>_xll.SRS1Splines.Functions25.Linear_Interp(V_NNG3A!$H$4:$H$12,V_NNG3A!$I$4:$I$12,BF1065)</f>
        <v>-399.86965517241202</v>
      </c>
      <c r="BA1065" s="312">
        <f>(AZ1065/V_NNG3A!$I$8)*100</f>
        <v>-2887.1455247105564</v>
      </c>
      <c r="BB1065" s="308">
        <f>_xll.SRS1Splines.Functions25.Linear_Interp(V_NNG3A!$H$4:$H$12,V_NNG3A!$J$4:$J$12,BF1065)</f>
        <v>-410.85724137930799</v>
      </c>
      <c r="BC1065" s="308">
        <f>IFERROR((AZ1065-V_NNG3A!$J$20) / (V_NNG3A!$J$19-V_NNG3A!$J$20) * 100, 0)</f>
        <v>-14353.523671846446</v>
      </c>
      <c r="BD1065" s="308">
        <v>1050</v>
      </c>
      <c r="BE1065" s="308">
        <v>1047</v>
      </c>
      <c r="BF1065" s="374">
        <v>0</v>
      </c>
      <c r="BG1065" s="312">
        <v>0.18720000000000001</v>
      </c>
      <c r="BH1065" s="372">
        <v>0</v>
      </c>
      <c r="BI1065" s="369"/>
      <c r="BJ1065" s="312"/>
      <c r="BK1065" s="370">
        <v>0.97270922190611708</v>
      </c>
      <c r="BL1065" s="370">
        <v>0.97378822190611702</v>
      </c>
      <c r="BM1065" s="370">
        <f t="shared" si="13"/>
        <v>-1.0789999999999411E-3</v>
      </c>
      <c r="BN1065" s="312">
        <f>_xll.SRS1Splines.Functions25.Linear_Interp(V_XNN1!$K$3:$K$8,V_XNN1!$L$3:$L$8,BT1065)</f>
        <v>0.2046</v>
      </c>
      <c r="BO1065" s="312">
        <f>(BN1065/V_XNN1!$L$7)*100</f>
        <v>97.428571428571431</v>
      </c>
      <c r="BP1065" s="312">
        <f>_xll.SRS1Splines.Functions25.Linear_Interp(V_XNN1!$K$3:$K$8,V_XNN1!$M$3:$M$8,BT1065)</f>
        <v>4.8599999999999803E-2</v>
      </c>
      <c r="BQ1065" s="308">
        <f>IFERROR((BN1065 - V_XNN1!$M$16) / (V_XNN1!$M$15- V_XNN1!$M$16) * 100, 0)</f>
        <v>55.71030640668527</v>
      </c>
      <c r="BR1065" s="308">
        <v>252</v>
      </c>
      <c r="BS1065" s="308">
        <v>249</v>
      </c>
      <c r="BT1065" s="374">
        <v>251.7</v>
      </c>
      <c r="BU1065" s="312">
        <v>0.25</v>
      </c>
      <c r="BV1065" s="372">
        <v>0.158466</v>
      </c>
      <c r="BW1065" s="369"/>
      <c r="BX1065" s="312"/>
      <c r="BY1065" s="370"/>
      <c r="BZ1065" s="370"/>
      <c r="CA1065" s="370"/>
      <c r="CB1065" s="312"/>
      <c r="CC1065" s="312"/>
      <c r="CD1065" s="308"/>
      <c r="CE1065" s="312"/>
      <c r="CF1065" s="312"/>
      <c r="CG1065" s="312"/>
      <c r="CH1065" s="312"/>
      <c r="CI1065" s="384"/>
      <c r="CJ1065" s="312"/>
      <c r="CK1065" s="372"/>
      <c r="CL1065" s="369"/>
      <c r="CM1065" s="312"/>
      <c r="CN1065" s="370"/>
      <c r="CO1065" s="370"/>
      <c r="CP1065" s="370"/>
      <c r="CQ1065" s="312"/>
      <c r="CR1065" s="312"/>
      <c r="CS1065" s="308"/>
      <c r="CT1065" s="312"/>
      <c r="CU1065" s="312"/>
      <c r="CV1065" s="312"/>
      <c r="CW1065" s="312"/>
      <c r="CX1065" s="384"/>
      <c r="CY1065" s="312"/>
      <c r="CZ1065" s="372"/>
    </row>
    <row r="1066" spans="1:104" s="1" customFormat="1" hidden="1">
      <c r="A1066" s="270">
        <v>45625</v>
      </c>
      <c r="B1066" s="380"/>
      <c r="C1066" s="381"/>
      <c r="D1066" s="382"/>
      <c r="E1066" s="382"/>
      <c r="F1066" s="382"/>
      <c r="G1066" s="312"/>
      <c r="H1066" s="308"/>
      <c r="I1066" s="308"/>
      <c r="J1066" s="308"/>
      <c r="K1066" s="308"/>
      <c r="L1066" s="308"/>
      <c r="M1066" s="371"/>
      <c r="N1066" s="371"/>
      <c r="O1066" s="312"/>
      <c r="P1066" s="383"/>
      <c r="Q1066" s="369">
        <v>0</v>
      </c>
      <c r="R1066" s="312"/>
      <c r="S1066" s="370">
        <v>1.5923654249496459</v>
      </c>
      <c r="T1066" s="370">
        <v>0</v>
      </c>
      <c r="U1066" s="370"/>
      <c r="V1066" s="312">
        <f>_xll.SRS1Splines.Functions25.Linear_Interp(V_NK3!$P$8:$P$32,V_NK3!$R$8:$R$32,AC1066)</f>
        <v>265.14749628000101</v>
      </c>
      <c r="W1066" s="312">
        <f>(V1066/V_NK3!$R$28)*100</f>
        <v>48.90692538895243</v>
      </c>
      <c r="X1066" s="308">
        <f>V1066-V_NK3!$R$8</f>
        <v>208.568844280001</v>
      </c>
      <c r="Y1066" s="308">
        <f>IFERROR((V1066 - V_NK3!$V$10) / (V_NK3!$V$9- V_NK3!$V$10) * 100, 0)</f>
        <v>42.953538026765806</v>
      </c>
      <c r="Z1066" s="308">
        <v>541.79999999999995</v>
      </c>
      <c r="AA1066" s="308">
        <v>521</v>
      </c>
      <c r="AB1066" s="312"/>
      <c r="AC1066" s="371">
        <v>532.47</v>
      </c>
      <c r="AD1066" s="308">
        <v>0.36</v>
      </c>
      <c r="AE1066" s="372">
        <v>0</v>
      </c>
      <c r="AF1066" s="373">
        <v>0</v>
      </c>
      <c r="AG1066" s="312"/>
      <c r="AH1066" s="370">
        <v>0.33718288571438798</v>
      </c>
      <c r="AI1066" s="370">
        <v>0.38086860000000011</v>
      </c>
      <c r="AJ1066" s="370"/>
      <c r="AK1066" s="312">
        <f>_xll.SRS1Splines.Functions25.Linear_Interp(V_NK2!$R$10:$R$21,V_NK2!$T$10:$T$21,AR1066)</f>
        <v>62.3133714286013</v>
      </c>
      <c r="AL1066" s="312">
        <f>(AK1066/V_NK2!$T$18)*100</f>
        <v>87.273629451822544</v>
      </c>
      <c r="AM1066" s="308">
        <f>AK1066-V_NK2!$T$11</f>
        <v>21.493371428573504</v>
      </c>
      <c r="AN1066" s="308">
        <f>IFERROR((AK1066 - V_NK2!$X$12) / (V_NK2!$X$11- V_NK2!$X$12) * 100, 0)</f>
        <v>70.285714285724524</v>
      </c>
      <c r="AO1066" s="308">
        <v>427</v>
      </c>
      <c r="AP1066" s="308">
        <v>420</v>
      </c>
      <c r="AQ1066" s="308">
        <v>424.13</v>
      </c>
      <c r="AR1066" s="371">
        <v>424.92</v>
      </c>
      <c r="AS1066" s="312">
        <v>0.52800000000000002</v>
      </c>
      <c r="AT1066" s="372">
        <v>0.1</v>
      </c>
      <c r="AU1066" s="369"/>
      <c r="AV1066" s="312"/>
      <c r="AW1066" s="370">
        <v>0</v>
      </c>
      <c r="AX1066" s="370">
        <v>0</v>
      </c>
      <c r="AY1066" s="370"/>
      <c r="AZ1066" s="312">
        <f>_xll.SRS1Splines.Functions25.Linear_Interp(V_NNG3A!$H$4:$H$12,V_NNG3A!$I$4:$I$12,BF1066)</f>
        <v>-399.86965517241202</v>
      </c>
      <c r="BA1066" s="312">
        <f>(AZ1066/V_NNG3A!$I$8)*100</f>
        <v>-2887.1455247105564</v>
      </c>
      <c r="BB1066" s="308">
        <f>_xll.SRS1Splines.Functions25.Linear_Interp(V_NNG3A!$H$4:$H$12,V_NNG3A!$J$4:$J$12,BF1066)</f>
        <v>-410.85724137930799</v>
      </c>
      <c r="BC1066" s="308">
        <f>IFERROR((AZ1066-V_NNG3A!$J$20) / (V_NNG3A!$J$19-V_NNG3A!$J$20) * 100, 0)</f>
        <v>-14353.523671846446</v>
      </c>
      <c r="BD1066" s="308">
        <v>1050</v>
      </c>
      <c r="BE1066" s="308">
        <v>1047</v>
      </c>
      <c r="BF1066" s="374">
        <v>0</v>
      </c>
      <c r="BG1066" s="312">
        <v>0.18720000000000001</v>
      </c>
      <c r="BH1066" s="372">
        <v>0</v>
      </c>
      <c r="BI1066" s="369"/>
      <c r="BJ1066" s="312"/>
      <c r="BK1066" s="370">
        <v>0.91933241251778097</v>
      </c>
      <c r="BL1066" s="370">
        <v>0.91933041251778103</v>
      </c>
      <c r="BM1066" s="370">
        <f t="shared" si="13"/>
        <v>1.999999999946489E-6</v>
      </c>
      <c r="BN1066" s="312">
        <f>_xll.SRS1Splines.Functions25.Linear_Interp(V_XNN1!$K$3:$K$8,V_XNN1!$L$3:$L$8,BT1066)</f>
        <v>0.2046</v>
      </c>
      <c r="BO1066" s="312">
        <f>(BN1066/V_XNN1!$L$7)*100</f>
        <v>97.428571428571431</v>
      </c>
      <c r="BP1066" s="312">
        <f>_xll.SRS1Splines.Functions25.Linear_Interp(V_XNN1!$K$3:$K$8,V_XNN1!$M$3:$M$8,BT1066)</f>
        <v>4.8599999999999803E-2</v>
      </c>
      <c r="BQ1066" s="308">
        <f>IFERROR((BN1066 - V_XNN1!$M$16) / (V_XNN1!$M$15- V_XNN1!$M$16) * 100, 0)</f>
        <v>55.71030640668527</v>
      </c>
      <c r="BR1066" s="308">
        <v>252</v>
      </c>
      <c r="BS1066" s="308">
        <v>249</v>
      </c>
      <c r="BT1066" s="374">
        <v>251.7</v>
      </c>
      <c r="BU1066" s="312">
        <v>0.25</v>
      </c>
      <c r="BV1066" s="372">
        <v>0.14960400000000001</v>
      </c>
      <c r="BW1066" s="369"/>
      <c r="BX1066" s="312"/>
      <c r="BY1066" s="370"/>
      <c r="BZ1066" s="370"/>
      <c r="CA1066" s="370"/>
      <c r="CB1066" s="312"/>
      <c r="CC1066" s="312"/>
      <c r="CD1066" s="308"/>
      <c r="CE1066" s="312"/>
      <c r="CF1066" s="312"/>
      <c r="CG1066" s="312"/>
      <c r="CH1066" s="312"/>
      <c r="CI1066" s="384"/>
      <c r="CJ1066" s="312"/>
      <c r="CK1066" s="372"/>
      <c r="CL1066" s="369"/>
      <c r="CM1066" s="312"/>
      <c r="CN1066" s="370"/>
      <c r="CO1066" s="370"/>
      <c r="CP1066" s="370"/>
      <c r="CQ1066" s="312"/>
      <c r="CR1066" s="312"/>
      <c r="CS1066" s="308"/>
      <c r="CT1066" s="312"/>
      <c r="CU1066" s="312"/>
      <c r="CV1066" s="312"/>
      <c r="CW1066" s="312"/>
      <c r="CX1066" s="384"/>
      <c r="CY1066" s="312"/>
      <c r="CZ1066" s="372"/>
    </row>
    <row r="1067" spans="1:104" s="1" customFormat="1" hidden="1">
      <c r="A1067" s="270">
        <v>45626</v>
      </c>
      <c r="B1067" s="380"/>
      <c r="C1067" s="381"/>
      <c r="D1067" s="382"/>
      <c r="E1067" s="382"/>
      <c r="F1067" s="382"/>
      <c r="G1067" s="312"/>
      <c r="H1067" s="308"/>
      <c r="I1067" s="308"/>
      <c r="J1067" s="308"/>
      <c r="K1067" s="308"/>
      <c r="L1067" s="308"/>
      <c r="M1067" s="371"/>
      <c r="N1067" s="371"/>
      <c r="O1067" s="312"/>
      <c r="P1067" s="383"/>
      <c r="Q1067" s="369">
        <v>0</v>
      </c>
      <c r="R1067" s="312"/>
      <c r="S1067" s="370">
        <v>1.5923654249458312</v>
      </c>
      <c r="T1067" s="370">
        <v>0</v>
      </c>
      <c r="U1067" s="370"/>
      <c r="V1067" s="312">
        <f>_xll.SRS1Splines.Functions25.Linear_Interp(V_NK3!$P$8:$P$32,V_NK3!$R$8:$R$32,AC1067)</f>
        <v>266.739861719999</v>
      </c>
      <c r="W1067" s="312">
        <f>(V1067/V_NK3!$R$28)*100</f>
        <v>49.200640015183289</v>
      </c>
      <c r="X1067" s="308">
        <f>V1067-V_NK3!$R$8</f>
        <v>210.16120971999899</v>
      </c>
      <c r="Y1067" s="308">
        <f>IFERROR((V1067 - V_NK3!$V$10) / (V_NK3!$V$9- V_NK3!$V$10) * 100, 0)</f>
        <v>43.281476409488192</v>
      </c>
      <c r="Z1067" s="308">
        <v>541.79999999999995</v>
      </c>
      <c r="AA1067" s="308">
        <v>521</v>
      </c>
      <c r="AB1067" s="312"/>
      <c r="AC1067" s="371">
        <v>532.53</v>
      </c>
      <c r="AD1067" s="308">
        <v>0.36</v>
      </c>
      <c r="AE1067" s="372">
        <v>0</v>
      </c>
      <c r="AF1067" s="373">
        <v>0</v>
      </c>
      <c r="AG1067" s="312"/>
      <c r="AH1067" s="370">
        <v>0.36534994285707473</v>
      </c>
      <c r="AI1067" s="370">
        <v>0.2342928</v>
      </c>
      <c r="AJ1067" s="370"/>
      <c r="AK1067" s="312">
        <f>_xll.SRS1Splines.Functions25.Linear_Interp(V_NK2!$R$10:$R$21,V_NK2!$T$10:$T$21,AR1067)</f>
        <v>62.444428571458303</v>
      </c>
      <c r="AL1067" s="312">
        <f>(AK1067/V_NK2!$T$18)*100</f>
        <v>87.457182873190902</v>
      </c>
      <c r="AM1067" s="308">
        <f>AK1067-V_NK2!$T$11</f>
        <v>21.624428571430506</v>
      </c>
      <c r="AN1067" s="308">
        <f>IFERROR((AK1067 - V_NK2!$X$12) / (V_NK2!$X$11- V_NK2!$X$12) * 100, 0)</f>
        <v>70.714285714295514</v>
      </c>
      <c r="AO1067" s="308">
        <v>427</v>
      </c>
      <c r="AP1067" s="308">
        <v>420</v>
      </c>
      <c r="AQ1067" s="308">
        <v>423.78</v>
      </c>
      <c r="AR1067" s="371">
        <v>424.95</v>
      </c>
      <c r="AS1067" s="312">
        <v>0.52800000000000002</v>
      </c>
      <c r="AT1067" s="372">
        <v>7.0000000000000007E-2</v>
      </c>
      <c r="AU1067" s="369"/>
      <c r="AV1067" s="312"/>
      <c r="AW1067" s="370">
        <v>0</v>
      </c>
      <c r="AX1067" s="370">
        <v>0</v>
      </c>
      <c r="AY1067" s="370"/>
      <c r="AZ1067" s="312">
        <f>_xll.SRS1Splines.Functions25.Linear_Interp(V_NNG3A!$H$4:$H$12,V_NNG3A!$I$4:$I$12,BF1067)</f>
        <v>-399.86965517241202</v>
      </c>
      <c r="BA1067" s="312">
        <f>(AZ1067/V_NNG3A!$I$8)*100</f>
        <v>-2887.1455247105564</v>
      </c>
      <c r="BB1067" s="308">
        <f>_xll.SRS1Splines.Functions25.Linear_Interp(V_NNG3A!$H$4:$H$12,V_NNG3A!$J$4:$J$12,BF1067)</f>
        <v>-410.85724137930799</v>
      </c>
      <c r="BC1067" s="308">
        <f>IFERROR((AZ1067-V_NNG3A!$J$20) / (V_NNG3A!$J$19-V_NNG3A!$J$20) * 100, 0)</f>
        <v>-14353.523671846446</v>
      </c>
      <c r="BD1067" s="308">
        <v>1050</v>
      </c>
      <c r="BE1067" s="308">
        <v>1047</v>
      </c>
      <c r="BF1067" s="374">
        <v>0</v>
      </c>
      <c r="BG1067" s="312">
        <v>0.18720000000000001</v>
      </c>
      <c r="BH1067" s="372">
        <v>0</v>
      </c>
      <c r="BI1067" s="369"/>
      <c r="BJ1067" s="312"/>
      <c r="BK1067" s="370">
        <v>0.92011998435277398</v>
      </c>
      <c r="BL1067" s="370">
        <v>0.920116984352774</v>
      </c>
      <c r="BM1067" s="370">
        <f t="shared" si="13"/>
        <v>2.9999999999752447E-6</v>
      </c>
      <c r="BN1067" s="312">
        <f>_xll.SRS1Splines.Functions25.Linear_Interp(V_XNN1!$K$3:$K$8,V_XNN1!$L$3:$L$8,BT1067)</f>
        <v>0.2046</v>
      </c>
      <c r="BO1067" s="312">
        <f>(BN1067/V_XNN1!$L$7)*100</f>
        <v>97.428571428571431</v>
      </c>
      <c r="BP1067" s="312">
        <f>_xll.SRS1Splines.Functions25.Linear_Interp(V_XNN1!$K$3:$K$8,V_XNN1!$M$3:$M$8,BT1067)</f>
        <v>4.8599999999999803E-2</v>
      </c>
      <c r="BQ1067" s="308">
        <f>IFERROR((BN1067 - V_XNN1!$M$16) / (V_XNN1!$M$15- V_XNN1!$M$16) * 100, 0)</f>
        <v>55.71030640668527</v>
      </c>
      <c r="BR1067" s="308">
        <v>252</v>
      </c>
      <c r="BS1067" s="308">
        <v>249</v>
      </c>
      <c r="BT1067" s="374">
        <v>251.7</v>
      </c>
      <c r="BU1067" s="312">
        <v>0.25</v>
      </c>
      <c r="BV1067" s="372">
        <v>0.149732</v>
      </c>
      <c r="BW1067" s="369"/>
      <c r="BX1067" s="312"/>
      <c r="BY1067" s="370"/>
      <c r="BZ1067" s="370"/>
      <c r="CA1067" s="370"/>
      <c r="CB1067" s="312"/>
      <c r="CC1067" s="312"/>
      <c r="CD1067" s="308"/>
      <c r="CE1067" s="312"/>
      <c r="CF1067" s="312"/>
      <c r="CG1067" s="312"/>
      <c r="CH1067" s="312"/>
      <c r="CI1067" s="384"/>
      <c r="CJ1067" s="312"/>
      <c r="CK1067" s="372"/>
      <c r="CL1067" s="369"/>
      <c r="CM1067" s="312"/>
      <c r="CN1067" s="370"/>
      <c r="CO1067" s="370"/>
      <c r="CP1067" s="370"/>
      <c r="CQ1067" s="312"/>
      <c r="CR1067" s="312"/>
      <c r="CS1067" s="308"/>
      <c r="CT1067" s="312"/>
      <c r="CU1067" s="312"/>
      <c r="CV1067" s="312"/>
      <c r="CW1067" s="312"/>
      <c r="CX1067" s="384"/>
      <c r="CY1067" s="312"/>
      <c r="CZ1067" s="372"/>
    </row>
    <row r="1068" spans="1:104" s="1" customFormat="1" hidden="1">
      <c r="A1068" s="270">
        <v>45627</v>
      </c>
      <c r="B1068" s="380"/>
      <c r="C1068" s="381"/>
      <c r="D1068" s="382"/>
      <c r="E1068" s="382"/>
      <c r="F1068" s="382"/>
      <c r="G1068" s="312"/>
      <c r="H1068" s="308"/>
      <c r="I1068" s="308"/>
      <c r="J1068" s="308"/>
      <c r="K1068" s="308"/>
      <c r="L1068" s="308"/>
      <c r="M1068" s="371"/>
      <c r="N1068" s="371"/>
      <c r="O1068" s="312"/>
      <c r="P1068" s="383"/>
      <c r="Q1068" s="369">
        <v>0</v>
      </c>
      <c r="R1068" s="312"/>
      <c r="S1068" s="370">
        <v>1.5923654249496459</v>
      </c>
      <c r="T1068" s="370">
        <v>0</v>
      </c>
      <c r="U1068" s="370"/>
      <c r="V1068" s="312">
        <f>_xll.SRS1Splines.Functions25.Linear_Interp(V_NK3!$P$8:$P$32,V_NK3!$R$8:$R$32,AC1068)</f>
        <v>268.33222716000103</v>
      </c>
      <c r="W1068" s="312">
        <f>(V1068/V_NK3!$R$28)*100</f>
        <v>49.494354641414894</v>
      </c>
      <c r="X1068" s="308">
        <f>V1068-V_NK3!$R$8</f>
        <v>211.75357516000102</v>
      </c>
      <c r="Y1068" s="308">
        <f>IFERROR((V1068 - V_NK3!$V$10) / (V_NK3!$V$9- V_NK3!$V$10) * 100, 0)</f>
        <v>43.60941479221141</v>
      </c>
      <c r="Z1068" s="308">
        <v>541.79999999999995</v>
      </c>
      <c r="AA1068" s="308">
        <v>521</v>
      </c>
      <c r="AB1068" s="312"/>
      <c r="AC1068" s="371">
        <v>532.59</v>
      </c>
      <c r="AD1068" s="308">
        <v>0.36</v>
      </c>
      <c r="AE1068" s="372">
        <v>0</v>
      </c>
      <c r="AF1068" s="373">
        <v>0</v>
      </c>
      <c r="AG1068" s="312"/>
      <c r="AH1068" s="370">
        <v>0.30580000000000002</v>
      </c>
      <c r="AI1068" s="370">
        <v>0</v>
      </c>
      <c r="AJ1068" s="370"/>
      <c r="AK1068" s="312">
        <f>_xll.SRS1Splines.Functions25.Linear_Interp(V_NK2!$R$10:$R$21,V_NK2!$T$10:$T$21,AR1068)</f>
        <v>62.750228571458202</v>
      </c>
      <c r="AL1068" s="312">
        <f>(AK1068/V_NK2!$T$18)*100</f>
        <v>87.885474189717357</v>
      </c>
      <c r="AM1068" s="308">
        <f>AK1068-V_NK2!$T$11</f>
        <v>21.930228571430405</v>
      </c>
      <c r="AN1068" s="308">
        <f>IFERROR((AK1068 - V_NK2!$X$12) / (V_NK2!$X$11- V_NK2!$X$12) * 100, 0)</f>
        <v>71.714285714295229</v>
      </c>
      <c r="AO1068" s="308">
        <v>427</v>
      </c>
      <c r="AP1068" s="308">
        <v>420</v>
      </c>
      <c r="AQ1068" s="308">
        <v>425.02</v>
      </c>
      <c r="AR1068" s="371">
        <v>425.02</v>
      </c>
      <c r="AS1068" s="312">
        <v>0.52800000000000002</v>
      </c>
      <c r="AT1068" s="372">
        <v>0.06</v>
      </c>
      <c r="AU1068" s="369"/>
      <c r="AV1068" s="312"/>
      <c r="AW1068" s="370">
        <v>0</v>
      </c>
      <c r="AX1068" s="370">
        <v>0</v>
      </c>
      <c r="AY1068" s="370"/>
      <c r="AZ1068" s="312">
        <f>_xll.SRS1Splines.Functions25.Linear_Interp(V_NNG3A!$H$4:$H$12,V_NNG3A!$I$4:$I$12,BF1068)</f>
        <v>-399.86965517241202</v>
      </c>
      <c r="BA1068" s="312">
        <f>(AZ1068/V_NNG3A!$I$8)*100</f>
        <v>-2887.1455247105564</v>
      </c>
      <c r="BB1068" s="308">
        <f>_xll.SRS1Splines.Functions25.Linear_Interp(V_NNG3A!$H$4:$H$12,V_NNG3A!$J$4:$J$12,BF1068)</f>
        <v>-410.85724137930799</v>
      </c>
      <c r="BC1068" s="308">
        <f>IFERROR((AZ1068-V_NNG3A!$J$20) / (V_NNG3A!$J$19-V_NNG3A!$J$20) * 100, 0)</f>
        <v>-14353.523671846446</v>
      </c>
      <c r="BD1068" s="308">
        <v>1050</v>
      </c>
      <c r="BE1068" s="308">
        <v>1047</v>
      </c>
      <c r="BF1068" s="374">
        <v>0</v>
      </c>
      <c r="BG1068" s="312">
        <v>0.12504000000000001</v>
      </c>
      <c r="BH1068" s="372">
        <v>0</v>
      </c>
      <c r="BI1068" s="369"/>
      <c r="BJ1068" s="312"/>
      <c r="BK1068" s="370">
        <v>0.89794549075391206</v>
      </c>
      <c r="BL1068" s="370">
        <v>0.89794549075391206</v>
      </c>
      <c r="BM1068" s="370">
        <f t="shared" si="13"/>
        <v>0</v>
      </c>
      <c r="BN1068" s="312">
        <f>_xll.SRS1Splines.Functions25.Linear_Interp(V_XNN1!$K$3:$K$8,V_XNN1!$L$3:$L$8,BT1068)</f>
        <v>0.20333999999999999</v>
      </c>
      <c r="BO1068" s="312">
        <f>(BN1068/V_XNN1!$L$7)*100</f>
        <v>96.828571428571436</v>
      </c>
      <c r="BP1068" s="312">
        <f>_xll.SRS1Splines.Functions25.Linear_Interp(V_XNN1!$K$3:$K$8,V_XNN1!$M$3:$M$8,BT1068)</f>
        <v>4.7339999999999903E-2</v>
      </c>
      <c r="BQ1068" s="308">
        <f>IFERROR((BN1068 - V_XNN1!$M$16) / (V_XNN1!$M$15- V_XNN1!$M$16) * 100, 0)</f>
        <v>51.810584958217277</v>
      </c>
      <c r="BR1068" s="308">
        <v>252</v>
      </c>
      <c r="BS1068" s="308">
        <v>249</v>
      </c>
      <c r="BT1068" s="374">
        <v>251.63</v>
      </c>
      <c r="BU1068" s="312">
        <v>0.192</v>
      </c>
      <c r="BV1068" s="372">
        <v>0.146124</v>
      </c>
      <c r="BW1068" s="369"/>
      <c r="BX1068" s="312"/>
      <c r="BY1068" s="370"/>
      <c r="BZ1068" s="370"/>
      <c r="CA1068" s="370"/>
      <c r="CB1068" s="312"/>
      <c r="CC1068" s="312"/>
      <c r="CD1068" s="308"/>
      <c r="CE1068" s="312"/>
      <c r="CF1068" s="312"/>
      <c r="CG1068" s="312"/>
      <c r="CH1068" s="312"/>
      <c r="CI1068" s="384"/>
      <c r="CJ1068" s="312"/>
      <c r="CK1068" s="372"/>
      <c r="CL1068" s="369"/>
      <c r="CM1068" s="312"/>
      <c r="CN1068" s="370"/>
      <c r="CO1068" s="370"/>
      <c r="CP1068" s="370"/>
      <c r="CQ1068" s="312"/>
      <c r="CR1068" s="312"/>
      <c r="CS1068" s="308"/>
      <c r="CT1068" s="312"/>
      <c r="CU1068" s="312"/>
      <c r="CV1068" s="312"/>
      <c r="CW1068" s="312"/>
      <c r="CX1068" s="384"/>
      <c r="CY1068" s="312"/>
      <c r="CZ1068" s="372"/>
    </row>
    <row r="1069" spans="1:104" s="1" customFormat="1" hidden="1">
      <c r="A1069" s="270">
        <v>45628</v>
      </c>
      <c r="B1069" s="380"/>
      <c r="C1069" s="381"/>
      <c r="D1069" s="382"/>
      <c r="E1069" s="382"/>
      <c r="F1069" s="382"/>
      <c r="G1069" s="312"/>
      <c r="H1069" s="308"/>
      <c r="I1069" s="308"/>
      <c r="J1069" s="308"/>
      <c r="K1069" s="308"/>
      <c r="L1069" s="308"/>
      <c r="M1069" s="371"/>
      <c r="N1069" s="371"/>
      <c r="O1069" s="312"/>
      <c r="P1069" s="383"/>
      <c r="Q1069" s="369">
        <v>0</v>
      </c>
      <c r="R1069" s="312"/>
      <c r="S1069" s="370">
        <v>1.3269711874542236</v>
      </c>
      <c r="T1069" s="370">
        <v>0</v>
      </c>
      <c r="U1069" s="370"/>
      <c r="V1069" s="312">
        <f>_xll.SRS1Splines.Functions25.Linear_Interp(V_NK3!$P$8:$P$32,V_NK3!$R$8:$R$32,AC1069)</f>
        <v>269.65919836</v>
      </c>
      <c r="W1069" s="312">
        <f>(V1069/V_NK3!$R$28)*100</f>
        <v>49.739116829940727</v>
      </c>
      <c r="X1069" s="308">
        <f>V1069-V_NK3!$R$8</f>
        <v>213.08054636</v>
      </c>
      <c r="Y1069" s="308">
        <f>IFERROR((V1069 - V_NK3!$V$10) / (V_NK3!$V$9- V_NK3!$V$10) * 100, 0)</f>
        <v>43.882696777813536</v>
      </c>
      <c r="Z1069" s="308">
        <v>541.79999999999995</v>
      </c>
      <c r="AA1069" s="308">
        <v>521</v>
      </c>
      <c r="AB1069" s="312"/>
      <c r="AC1069" s="371">
        <v>532.64</v>
      </c>
      <c r="AD1069" s="308">
        <v>0.36</v>
      </c>
      <c r="AE1069" s="372">
        <v>0</v>
      </c>
      <c r="AF1069" s="373">
        <v>0</v>
      </c>
      <c r="AG1069" s="312"/>
      <c r="AH1069" s="370">
        <v>0.26211428571391104</v>
      </c>
      <c r="AI1069" s="370">
        <v>0</v>
      </c>
      <c r="AJ1069" s="370"/>
      <c r="AK1069" s="312">
        <f>_xll.SRS1Splines.Functions25.Linear_Interp(V_NK2!$R$10:$R$21,V_NK2!$T$10:$T$21,AR1069)</f>
        <v>63.0123428571723</v>
      </c>
      <c r="AL1069" s="312">
        <f>(AK1069/V_NK2!$T$18)*100</f>
        <v>88.252581032454188</v>
      </c>
      <c r="AM1069" s="308">
        <f>AK1069-V_NK2!$T$11</f>
        <v>22.192342857144503</v>
      </c>
      <c r="AN1069" s="308">
        <f>IFERROR((AK1069 - V_NK2!$X$12) / (V_NK2!$X$11- V_NK2!$X$12) * 100, 0)</f>
        <v>72.571428571437508</v>
      </c>
      <c r="AO1069" s="308">
        <v>427</v>
      </c>
      <c r="AP1069" s="308">
        <v>420</v>
      </c>
      <c r="AQ1069" s="308">
        <v>425.08</v>
      </c>
      <c r="AR1069" s="371">
        <v>425.08</v>
      </c>
      <c r="AS1069" s="312">
        <v>0.43</v>
      </c>
      <c r="AT1069" s="372">
        <v>0</v>
      </c>
      <c r="AU1069" s="369"/>
      <c r="AV1069" s="312"/>
      <c r="AW1069" s="370">
        <v>0</v>
      </c>
      <c r="AX1069" s="370">
        <v>0</v>
      </c>
      <c r="AY1069" s="370"/>
      <c r="AZ1069" s="312">
        <f>_xll.SRS1Splines.Functions25.Linear_Interp(V_NNG3A!$H$4:$H$12,V_NNG3A!$I$4:$I$12,BF1069)</f>
        <v>-399.86965517241202</v>
      </c>
      <c r="BA1069" s="312">
        <f>(AZ1069/V_NNG3A!$I$8)*100</f>
        <v>-2887.1455247105564</v>
      </c>
      <c r="BB1069" s="308">
        <f>_xll.SRS1Splines.Functions25.Linear_Interp(V_NNG3A!$H$4:$H$12,V_NNG3A!$J$4:$J$12,BF1069)</f>
        <v>-410.85724137930799</v>
      </c>
      <c r="BC1069" s="308">
        <f>IFERROR((AZ1069-V_NNG3A!$J$20) / (V_NNG3A!$J$19-V_NNG3A!$J$20) * 100, 0)</f>
        <v>-14353.523671846446</v>
      </c>
      <c r="BD1069" s="308">
        <v>1050</v>
      </c>
      <c r="BE1069" s="308">
        <v>1047</v>
      </c>
      <c r="BF1069" s="374">
        <v>0</v>
      </c>
      <c r="BG1069" s="312">
        <v>0.12504000000000001</v>
      </c>
      <c r="BH1069" s="372">
        <v>0</v>
      </c>
      <c r="BI1069" s="369"/>
      <c r="BJ1069" s="312"/>
      <c r="BK1069" s="370">
        <v>0.8937545376955901</v>
      </c>
      <c r="BL1069" s="370">
        <v>0.8937545376955901</v>
      </c>
      <c r="BM1069" s="370">
        <f t="shared" si="13"/>
        <v>0</v>
      </c>
      <c r="BN1069" s="312">
        <f>_xll.SRS1Splines.Functions25.Linear_Interp(V_XNN1!$K$3:$K$8,V_XNN1!$L$3:$L$8,BT1069)</f>
        <v>0.20369999999999999</v>
      </c>
      <c r="BO1069" s="312">
        <f>(BN1069/V_XNN1!$L$7)*100</f>
        <v>97</v>
      </c>
      <c r="BP1069" s="312">
        <f>_xll.SRS1Splines.Functions25.Linear_Interp(V_XNN1!$K$3:$K$8,V_XNN1!$M$3:$M$8,BT1069)</f>
        <v>4.7700000000000103E-2</v>
      </c>
      <c r="BQ1069" s="308">
        <f>IFERROR((BN1069 - V_XNN1!$M$16) / (V_XNN1!$M$15- V_XNN1!$M$16) * 100, 0)</f>
        <v>52.924791086350979</v>
      </c>
      <c r="BR1069" s="308">
        <v>252</v>
      </c>
      <c r="BS1069" s="308">
        <v>249</v>
      </c>
      <c r="BT1069" s="374">
        <v>251.65</v>
      </c>
      <c r="BU1069" s="312">
        <v>0.192</v>
      </c>
      <c r="BV1069" s="372">
        <v>0.14544200000000002</v>
      </c>
      <c r="BW1069" s="369"/>
      <c r="BX1069" s="312"/>
      <c r="BY1069" s="370"/>
      <c r="BZ1069" s="370"/>
      <c r="CA1069" s="370"/>
      <c r="CB1069" s="312"/>
      <c r="CC1069" s="312"/>
      <c r="CD1069" s="308"/>
      <c r="CE1069" s="312"/>
      <c r="CF1069" s="312"/>
      <c r="CG1069" s="312"/>
      <c r="CH1069" s="312"/>
      <c r="CI1069" s="384"/>
      <c r="CJ1069" s="312"/>
      <c r="CK1069" s="372"/>
      <c r="CL1069" s="369"/>
      <c r="CM1069" s="312"/>
      <c r="CN1069" s="370"/>
      <c r="CO1069" s="370"/>
      <c r="CP1069" s="370"/>
      <c r="CQ1069" s="312"/>
      <c r="CR1069" s="312"/>
      <c r="CS1069" s="308"/>
      <c r="CT1069" s="312"/>
      <c r="CU1069" s="312"/>
      <c r="CV1069" s="312"/>
      <c r="CW1069" s="312"/>
      <c r="CX1069" s="384"/>
      <c r="CY1069" s="312"/>
      <c r="CZ1069" s="372"/>
    </row>
    <row r="1070" spans="1:104" s="1" customFormat="1" hidden="1">
      <c r="A1070" s="270">
        <v>45629</v>
      </c>
      <c r="B1070" s="380"/>
      <c r="C1070" s="381"/>
      <c r="D1070" s="382"/>
      <c r="E1070" s="382"/>
      <c r="F1070" s="382"/>
      <c r="G1070" s="312"/>
      <c r="H1070" s="308"/>
      <c r="I1070" s="308"/>
      <c r="J1070" s="308"/>
      <c r="K1070" s="308"/>
      <c r="L1070" s="308"/>
      <c r="M1070" s="371"/>
      <c r="N1070" s="371"/>
      <c r="O1070" s="312"/>
      <c r="P1070" s="383"/>
      <c r="Q1070" s="369">
        <v>0</v>
      </c>
      <c r="R1070" s="312"/>
      <c r="S1070" s="370">
        <v>1.5923654249496459</v>
      </c>
      <c r="T1070" s="370">
        <v>0</v>
      </c>
      <c r="U1070" s="370"/>
      <c r="V1070" s="312">
        <f>_xll.SRS1Splines.Functions25.Linear_Interp(V_NK3!$P$8:$P$32,V_NK3!$R$8:$R$32,AC1070)</f>
        <v>271.25156380000101</v>
      </c>
      <c r="W1070" s="312">
        <f>(V1070/V_NK3!$R$28)*100</f>
        <v>50.032831456172147</v>
      </c>
      <c r="X1070" s="308">
        <f>V1070-V_NK3!$R$8</f>
        <v>214.672911800001</v>
      </c>
      <c r="Y1070" s="308">
        <f>IFERROR((V1070 - V_NK3!$V$10) / (V_NK3!$V$9- V_NK3!$V$10) * 100, 0)</f>
        <v>44.21063516053654</v>
      </c>
      <c r="Z1070" s="308">
        <v>541.79999999999995</v>
      </c>
      <c r="AA1070" s="308">
        <v>521</v>
      </c>
      <c r="AB1070" s="312"/>
      <c r="AC1070" s="371">
        <v>532.70000000000005</v>
      </c>
      <c r="AD1070" s="308">
        <v>0.36</v>
      </c>
      <c r="AE1070" s="372">
        <v>0</v>
      </c>
      <c r="AF1070" s="373">
        <v>0</v>
      </c>
      <c r="AG1070" s="312"/>
      <c r="AH1070" s="370">
        <v>0.3057999999997616</v>
      </c>
      <c r="AI1070" s="370">
        <v>0</v>
      </c>
      <c r="AJ1070" s="370"/>
      <c r="AK1070" s="312">
        <f>_xll.SRS1Splines.Functions25.Linear_Interp(V_NK2!$R$10:$R$21,V_NK2!$T$10:$T$21,AR1070)</f>
        <v>63.318142857171999</v>
      </c>
      <c r="AL1070" s="312">
        <f>(AK1070/V_NK2!$T$18)*100</f>
        <v>88.680872348980387</v>
      </c>
      <c r="AM1070" s="308">
        <f>AK1070-V_NK2!$T$11</f>
        <v>22.498142857144202</v>
      </c>
      <c r="AN1070" s="308">
        <f>IFERROR((AK1070 - V_NK2!$X$12) / (V_NK2!$X$11- V_NK2!$X$12) * 100, 0)</f>
        <v>73.571428571436584</v>
      </c>
      <c r="AO1070" s="308">
        <v>427</v>
      </c>
      <c r="AP1070" s="308">
        <v>420</v>
      </c>
      <c r="AQ1070" s="308">
        <v>425.14</v>
      </c>
      <c r="AR1070" s="371">
        <v>425.15</v>
      </c>
      <c r="AS1070" s="312">
        <v>0.43</v>
      </c>
      <c r="AT1070" s="372">
        <v>0</v>
      </c>
      <c r="AU1070" s="369"/>
      <c r="AV1070" s="312"/>
      <c r="AW1070" s="370">
        <v>0</v>
      </c>
      <c r="AX1070" s="370">
        <v>0</v>
      </c>
      <c r="AY1070" s="370"/>
      <c r="AZ1070" s="312">
        <f>_xll.SRS1Splines.Functions25.Linear_Interp(V_NNG3A!$H$4:$H$12,V_NNG3A!$I$4:$I$12,BF1070)</f>
        <v>-399.86965517241202</v>
      </c>
      <c r="BA1070" s="312">
        <f>(AZ1070/V_NNG3A!$I$8)*100</f>
        <v>-2887.1455247105564</v>
      </c>
      <c r="BB1070" s="308">
        <f>_xll.SRS1Splines.Functions25.Linear_Interp(V_NNG3A!$H$4:$H$12,V_NNG3A!$J$4:$J$12,BF1070)</f>
        <v>-410.85724137930799</v>
      </c>
      <c r="BC1070" s="308">
        <f>IFERROR((AZ1070-V_NNG3A!$J$20) / (V_NNG3A!$J$19-V_NNG3A!$J$20) * 100, 0)</f>
        <v>-14353.523671846446</v>
      </c>
      <c r="BD1070" s="308">
        <v>1050</v>
      </c>
      <c r="BE1070" s="308">
        <v>1047</v>
      </c>
      <c r="BF1070" s="374">
        <v>0</v>
      </c>
      <c r="BG1070" s="312">
        <v>0.12504000000000001</v>
      </c>
      <c r="BH1070" s="372">
        <v>0</v>
      </c>
      <c r="BI1070" s="369"/>
      <c r="BJ1070" s="312"/>
      <c r="BK1070" s="370">
        <v>0.85617115220483597</v>
      </c>
      <c r="BL1070" s="370">
        <v>0.85617115220483597</v>
      </c>
      <c r="BM1070" s="370">
        <f t="shared" si="13"/>
        <v>0</v>
      </c>
      <c r="BN1070" s="312">
        <f>_xll.SRS1Splines.Functions25.Linear_Interp(V_XNN1!$K$3:$K$8,V_XNN1!$L$3:$L$8,BT1070)</f>
        <v>0.2019</v>
      </c>
      <c r="BO1070" s="312">
        <f>(BN1070/V_XNN1!$L$7)*100</f>
        <v>96.142857142857139</v>
      </c>
      <c r="BP1070" s="312">
        <f>_xll.SRS1Splines.Functions25.Linear_Interp(V_XNN1!$K$3:$K$8,V_XNN1!$M$3:$M$8,BT1070)</f>
        <v>4.5900000000000198E-2</v>
      </c>
      <c r="BQ1070" s="308">
        <f>IFERROR((BN1070 - V_XNN1!$M$16) / (V_XNN1!$M$15- V_XNN1!$M$16) * 100, 0)</f>
        <v>47.353760445682468</v>
      </c>
      <c r="BR1070" s="308">
        <v>252</v>
      </c>
      <c r="BS1070" s="308">
        <v>249</v>
      </c>
      <c r="BT1070" s="374">
        <v>251.55</v>
      </c>
      <c r="BU1070" s="312">
        <v>0.192</v>
      </c>
      <c r="BV1070" s="372">
        <v>0.13932600000000001</v>
      </c>
      <c r="BW1070" s="369"/>
      <c r="BX1070" s="312"/>
      <c r="BY1070" s="370"/>
      <c r="BZ1070" s="370"/>
      <c r="CA1070" s="370"/>
      <c r="CB1070" s="312"/>
      <c r="CC1070" s="312"/>
      <c r="CD1070" s="308"/>
      <c r="CE1070" s="312"/>
      <c r="CF1070" s="312"/>
      <c r="CG1070" s="312"/>
      <c r="CH1070" s="312"/>
      <c r="CI1070" s="384"/>
      <c r="CJ1070" s="312"/>
      <c r="CK1070" s="372"/>
      <c r="CL1070" s="369"/>
      <c r="CM1070" s="312"/>
      <c r="CN1070" s="370"/>
      <c r="CO1070" s="370"/>
      <c r="CP1070" s="370"/>
      <c r="CQ1070" s="312"/>
      <c r="CR1070" s="312"/>
      <c r="CS1070" s="308"/>
      <c r="CT1070" s="312"/>
      <c r="CU1070" s="312"/>
      <c r="CV1070" s="312"/>
      <c r="CW1070" s="312"/>
      <c r="CX1070" s="384"/>
      <c r="CY1070" s="312"/>
      <c r="CZ1070" s="372"/>
    </row>
    <row r="1071" spans="1:104" s="1" customFormat="1" hidden="1">
      <c r="A1071" s="270">
        <v>45630</v>
      </c>
      <c r="B1071" s="380"/>
      <c r="C1071" s="381"/>
      <c r="D1071" s="382"/>
      <c r="E1071" s="382"/>
      <c r="F1071" s="382"/>
      <c r="G1071" s="312"/>
      <c r="H1071" s="308"/>
      <c r="I1071" s="308"/>
      <c r="J1071" s="308"/>
      <c r="K1071" s="308"/>
      <c r="L1071" s="308"/>
      <c r="M1071" s="371"/>
      <c r="N1071" s="371"/>
      <c r="O1071" s="312"/>
      <c r="P1071" s="383"/>
      <c r="Q1071" s="369">
        <v>0</v>
      </c>
      <c r="R1071" s="312"/>
      <c r="S1071" s="370">
        <v>1.326971187456131</v>
      </c>
      <c r="T1071" s="370">
        <v>0</v>
      </c>
      <c r="U1071" s="370"/>
      <c r="V1071" s="312">
        <f>_xll.SRS1Splines.Functions25.Linear_Interp(V_NK3!$P$8:$P$32,V_NK3!$R$8:$R$32,AC1071)</f>
        <v>272.57853499999999</v>
      </c>
      <c r="W1071" s="312">
        <f>(V1071/V_NK3!$R$28)*100</f>
        <v>50.277593644697973</v>
      </c>
      <c r="X1071" s="308">
        <f>V1071-V_NK3!$R$8</f>
        <v>215.99988299999998</v>
      </c>
      <c r="Y1071" s="308">
        <f>IFERROR((V1071 - V_NK3!$V$10) / (V_NK3!$V$9- V_NK3!$V$10) * 100, 0)</f>
        <v>44.483917146138673</v>
      </c>
      <c r="Z1071" s="308">
        <v>541.79999999999995</v>
      </c>
      <c r="AA1071" s="308">
        <v>521</v>
      </c>
      <c r="AB1071" s="312"/>
      <c r="AC1071" s="371">
        <v>532.75</v>
      </c>
      <c r="AD1071" s="308">
        <v>0.36</v>
      </c>
      <c r="AE1071" s="372">
        <v>0</v>
      </c>
      <c r="AF1071" s="373">
        <v>0</v>
      </c>
      <c r="AG1071" s="312"/>
      <c r="AH1071" s="370">
        <v>0.21842857142829897</v>
      </c>
      <c r="AI1071" s="370">
        <v>0</v>
      </c>
      <c r="AJ1071" s="370"/>
      <c r="AK1071" s="312">
        <f>_xll.SRS1Splines.Functions25.Linear_Interp(V_NK2!$R$10:$R$21,V_NK2!$T$10:$T$21,AR1071)</f>
        <v>63.536571428600404</v>
      </c>
      <c r="AL1071" s="312">
        <f>(AK1071/V_NK2!$T$18)*100</f>
        <v>88.986794717927737</v>
      </c>
      <c r="AM1071" s="308">
        <f>AK1071-V_NK2!$T$11</f>
        <v>22.716571428572607</v>
      </c>
      <c r="AN1071" s="308">
        <f>IFERROR((AK1071 - V_NK2!$X$12) / (V_NK2!$X$11- V_NK2!$X$12) * 100, 0)</f>
        <v>74.285714285721781</v>
      </c>
      <c r="AO1071" s="308">
        <v>427</v>
      </c>
      <c r="AP1071" s="308">
        <v>420</v>
      </c>
      <c r="AQ1071" s="308">
        <v>425.23</v>
      </c>
      <c r="AR1071" s="371">
        <v>425.2</v>
      </c>
      <c r="AS1071" s="312">
        <v>0.43</v>
      </c>
      <c r="AT1071" s="372">
        <v>0</v>
      </c>
      <c r="AU1071" s="369"/>
      <c r="AV1071" s="312"/>
      <c r="AW1071" s="370">
        <v>0</v>
      </c>
      <c r="AX1071" s="370">
        <v>0</v>
      </c>
      <c r="AY1071" s="370"/>
      <c r="AZ1071" s="312">
        <f>_xll.SRS1Splines.Functions25.Linear_Interp(V_NNG3A!$H$4:$H$12,V_NNG3A!$I$4:$I$12,BF1071)</f>
        <v>-399.86965517241202</v>
      </c>
      <c r="BA1071" s="312">
        <f>(AZ1071/V_NNG3A!$I$8)*100</f>
        <v>-2887.1455247105564</v>
      </c>
      <c r="BB1071" s="308">
        <f>_xll.SRS1Splines.Functions25.Linear_Interp(V_NNG3A!$H$4:$H$12,V_NNG3A!$J$4:$J$12,BF1071)</f>
        <v>-410.85724137930799</v>
      </c>
      <c r="BC1071" s="308">
        <f>IFERROR((AZ1071-V_NNG3A!$J$20) / (V_NNG3A!$J$19-V_NNG3A!$J$20) * 100, 0)</f>
        <v>-14353.523671846446</v>
      </c>
      <c r="BD1071" s="308">
        <v>1050</v>
      </c>
      <c r="BE1071" s="308">
        <v>1047</v>
      </c>
      <c r="BF1071" s="374">
        <v>0</v>
      </c>
      <c r="BG1071" s="312">
        <v>0.12504000000000001</v>
      </c>
      <c r="BH1071" s="372">
        <v>0</v>
      </c>
      <c r="BI1071" s="369"/>
      <c r="BJ1071" s="312"/>
      <c r="BK1071" s="370">
        <v>0.85561809388335697</v>
      </c>
      <c r="BL1071" s="370">
        <v>0.85561809388335697</v>
      </c>
      <c r="BM1071" s="370">
        <f t="shared" si="13"/>
        <v>0</v>
      </c>
      <c r="BN1071" s="312">
        <f>_xll.SRS1Splines.Functions25.Linear_Interp(V_XNN1!$K$3:$K$8,V_XNN1!$L$3:$L$8,BT1071)</f>
        <v>0.20100000000000001</v>
      </c>
      <c r="BO1071" s="312">
        <f>(BN1071/V_XNN1!$L$7)*100</f>
        <v>95.714285714285722</v>
      </c>
      <c r="BP1071" s="312">
        <f>_xll.SRS1Splines.Functions25.Linear_Interp(V_XNN1!$K$3:$K$8,V_XNN1!$M$3:$M$8,BT1071)</f>
        <v>4.4999999999999998E-2</v>
      </c>
      <c r="BQ1071" s="308">
        <f>IFERROR((BN1071 - V_XNN1!$M$16) / (V_XNN1!$M$15- V_XNN1!$M$16) * 100, 0)</f>
        <v>44.568245125348255</v>
      </c>
      <c r="BR1071" s="308">
        <v>252</v>
      </c>
      <c r="BS1071" s="308">
        <v>249</v>
      </c>
      <c r="BT1071" s="374">
        <v>251.5</v>
      </c>
      <c r="BU1071" s="312">
        <v>0.18179166666666699</v>
      </c>
      <c r="BV1071" s="372">
        <v>0.139236</v>
      </c>
      <c r="BW1071" s="369"/>
      <c r="BX1071" s="312"/>
      <c r="BY1071" s="370"/>
      <c r="BZ1071" s="370"/>
      <c r="CA1071" s="370"/>
      <c r="CB1071" s="312"/>
      <c r="CC1071" s="312"/>
      <c r="CD1071" s="308"/>
      <c r="CE1071" s="312"/>
      <c r="CF1071" s="312"/>
      <c r="CG1071" s="312"/>
      <c r="CH1071" s="312"/>
      <c r="CI1071" s="384"/>
      <c r="CJ1071" s="312"/>
      <c r="CK1071" s="372"/>
      <c r="CL1071" s="369"/>
      <c r="CM1071" s="312"/>
      <c r="CN1071" s="370"/>
      <c r="CO1071" s="370"/>
      <c r="CP1071" s="370"/>
      <c r="CQ1071" s="312"/>
      <c r="CR1071" s="312"/>
      <c r="CS1071" s="308"/>
      <c r="CT1071" s="312"/>
      <c r="CU1071" s="312"/>
      <c r="CV1071" s="312"/>
      <c r="CW1071" s="312"/>
      <c r="CX1071" s="384"/>
      <c r="CY1071" s="312"/>
      <c r="CZ1071" s="372"/>
    </row>
    <row r="1072" spans="1:104" s="1" customFormat="1" hidden="1">
      <c r="A1072" s="270">
        <v>45631</v>
      </c>
      <c r="B1072" s="380"/>
      <c r="C1072" s="381"/>
      <c r="D1072" s="382"/>
      <c r="E1072" s="382"/>
      <c r="F1072" s="382"/>
      <c r="G1072" s="312"/>
      <c r="H1072" s="308"/>
      <c r="I1072" s="308"/>
      <c r="J1072" s="308"/>
      <c r="K1072" s="308"/>
      <c r="L1072" s="308"/>
      <c r="M1072" s="371"/>
      <c r="N1072" s="371"/>
      <c r="O1072" s="312"/>
      <c r="P1072" s="383"/>
      <c r="Q1072" s="369">
        <v>0</v>
      </c>
      <c r="R1072" s="312"/>
      <c r="S1072" s="370">
        <v>1.3269711874542236</v>
      </c>
      <c r="T1072" s="370">
        <v>0</v>
      </c>
      <c r="U1072" s="370"/>
      <c r="V1072" s="312">
        <f>_xll.SRS1Splines.Functions25.Linear_Interp(V_NK3!$P$8:$P$32,V_NK3!$R$8:$R$32,AC1072)</f>
        <v>273.90550619999902</v>
      </c>
      <c r="W1072" s="312">
        <f>(V1072/V_NK3!$R$28)*100</f>
        <v>50.52235583322382</v>
      </c>
      <c r="X1072" s="308">
        <f>V1072-V_NK3!$R$8</f>
        <v>217.32685419999902</v>
      </c>
      <c r="Y1072" s="308">
        <f>IFERROR((V1072 - V_NK3!$V$10) / (V_NK3!$V$9- V_NK3!$V$10) * 100, 0)</f>
        <v>44.757199131740812</v>
      </c>
      <c r="Z1072" s="308">
        <v>541.79999999999995</v>
      </c>
      <c r="AA1072" s="308">
        <v>521</v>
      </c>
      <c r="AB1072" s="312"/>
      <c r="AC1072" s="371">
        <v>532.79999999999995</v>
      </c>
      <c r="AD1072" s="308">
        <v>0.36</v>
      </c>
      <c r="AE1072" s="372">
        <v>0</v>
      </c>
      <c r="AF1072" s="373">
        <v>0</v>
      </c>
      <c r="AG1072" s="312"/>
      <c r="AH1072" s="370">
        <v>0.26211428571414946</v>
      </c>
      <c r="AI1072" s="370">
        <v>0</v>
      </c>
      <c r="AJ1072" s="370"/>
      <c r="AK1072" s="312">
        <f>_xll.SRS1Splines.Functions25.Linear_Interp(V_NK2!$R$10:$R$21,V_NK2!$T$10:$T$21,AR1072)</f>
        <v>63.798685714314502</v>
      </c>
      <c r="AL1072" s="312">
        <f>(AK1072/V_NK2!$T$18)*100</f>
        <v>89.353901560664568</v>
      </c>
      <c r="AM1072" s="308">
        <f>AK1072-V_NK2!$T$11</f>
        <v>22.978685714286705</v>
      </c>
      <c r="AN1072" s="308">
        <f>IFERROR((AK1072 - V_NK2!$X$12) / (V_NK2!$X$11- V_NK2!$X$12) * 100, 0)</f>
        <v>75.142857142864074</v>
      </c>
      <c r="AO1072" s="308">
        <v>427</v>
      </c>
      <c r="AP1072" s="308">
        <v>420</v>
      </c>
      <c r="AQ1072" s="308">
        <v>425.31</v>
      </c>
      <c r="AR1072" s="371">
        <v>425.26</v>
      </c>
      <c r="AS1072" s="312">
        <v>0.43</v>
      </c>
      <c r="AT1072" s="372">
        <v>0</v>
      </c>
      <c r="AU1072" s="369"/>
      <c r="AV1072" s="312"/>
      <c r="AW1072" s="370">
        <v>0</v>
      </c>
      <c r="AX1072" s="370">
        <v>0</v>
      </c>
      <c r="AY1072" s="370"/>
      <c r="AZ1072" s="312">
        <f>_xll.SRS1Splines.Functions25.Linear_Interp(V_NNG3A!$H$4:$H$12,V_NNG3A!$I$4:$I$12,BF1072)</f>
        <v>-399.86965517241202</v>
      </c>
      <c r="BA1072" s="312">
        <f>(AZ1072/V_NNG3A!$I$8)*100</f>
        <v>-2887.1455247105564</v>
      </c>
      <c r="BB1072" s="308">
        <f>_xll.SRS1Splines.Functions25.Linear_Interp(V_NNG3A!$H$4:$H$12,V_NNG3A!$J$4:$J$12,BF1072)</f>
        <v>-410.85724137930799</v>
      </c>
      <c r="BC1072" s="308">
        <f>IFERROR((AZ1072-V_NNG3A!$J$20) / (V_NNG3A!$J$19-V_NNG3A!$J$20) * 100, 0)</f>
        <v>-14353.523671846446</v>
      </c>
      <c r="BD1072" s="308">
        <v>1050</v>
      </c>
      <c r="BE1072" s="308">
        <v>1047</v>
      </c>
      <c r="BF1072" s="374">
        <v>0</v>
      </c>
      <c r="BG1072" s="312">
        <v>0.12504000000000001</v>
      </c>
      <c r="BH1072" s="372">
        <v>0</v>
      </c>
      <c r="BI1072" s="369"/>
      <c r="BJ1072" s="312"/>
      <c r="BK1072" s="370">
        <v>0.79709223328591694</v>
      </c>
      <c r="BL1072" s="370">
        <v>0.79709223328591694</v>
      </c>
      <c r="BM1072" s="370">
        <f t="shared" si="13"/>
        <v>0</v>
      </c>
      <c r="BN1072" s="312">
        <f>_xll.SRS1Splines.Functions25.Linear_Interp(V_XNN1!$K$3:$K$8,V_XNN1!$L$3:$L$8,BT1072)</f>
        <v>0.20118</v>
      </c>
      <c r="BO1072" s="312">
        <f>(BN1072/V_XNN1!$L$7)*100</f>
        <v>95.800000000000011</v>
      </c>
      <c r="BP1072" s="312">
        <f>_xll.SRS1Splines.Functions25.Linear_Interp(V_XNN1!$K$3:$K$8,V_XNN1!$M$3:$M$8,BT1072)</f>
        <v>4.5179999999999797E-2</v>
      </c>
      <c r="BQ1072" s="308">
        <f>IFERROR((BN1072 - V_XNN1!$M$16) / (V_XNN1!$M$15- V_XNN1!$M$16) * 100, 0)</f>
        <v>45.125348189415064</v>
      </c>
      <c r="BR1072" s="308">
        <v>252</v>
      </c>
      <c r="BS1072" s="308">
        <v>249</v>
      </c>
      <c r="BT1072" s="374">
        <v>251.51</v>
      </c>
      <c r="BU1072" s="312">
        <v>0.17449999999999999</v>
      </c>
      <c r="BV1072" s="372">
        <v>0.12971199999999999</v>
      </c>
      <c r="BW1072" s="369"/>
      <c r="BX1072" s="312"/>
      <c r="BY1072" s="370"/>
      <c r="BZ1072" s="370"/>
      <c r="CA1072" s="370"/>
      <c r="CB1072" s="312"/>
      <c r="CC1072" s="312"/>
      <c r="CD1072" s="308"/>
      <c r="CE1072" s="312"/>
      <c r="CF1072" s="312"/>
      <c r="CG1072" s="312"/>
      <c r="CH1072" s="312"/>
      <c r="CI1072" s="384"/>
      <c r="CJ1072" s="312"/>
      <c r="CK1072" s="372"/>
      <c r="CL1072" s="369"/>
      <c r="CM1072" s="312"/>
      <c r="CN1072" s="370"/>
      <c r="CO1072" s="370"/>
      <c r="CP1072" s="370"/>
      <c r="CQ1072" s="312"/>
      <c r="CR1072" s="312"/>
      <c r="CS1072" s="308"/>
      <c r="CT1072" s="312"/>
      <c r="CU1072" s="312"/>
      <c r="CV1072" s="312"/>
      <c r="CW1072" s="312"/>
      <c r="CX1072" s="384"/>
      <c r="CY1072" s="312"/>
      <c r="CZ1072" s="372"/>
    </row>
    <row r="1073" spans="1:104" s="1" customFormat="1" hidden="1">
      <c r="A1073" s="270">
        <v>45632</v>
      </c>
      <c r="B1073" s="380"/>
      <c r="C1073" s="381"/>
      <c r="D1073" s="382"/>
      <c r="E1073" s="382"/>
      <c r="F1073" s="382"/>
      <c r="G1073" s="312"/>
      <c r="H1073" s="308"/>
      <c r="I1073" s="308"/>
      <c r="J1073" s="308"/>
      <c r="K1073" s="308"/>
      <c r="L1073" s="308"/>
      <c r="M1073" s="371"/>
      <c r="N1073" s="371"/>
      <c r="O1073" s="312"/>
      <c r="P1073" s="383"/>
      <c r="Q1073" s="369">
        <v>0</v>
      </c>
      <c r="R1073" s="312"/>
      <c r="S1073" s="370">
        <v>1.3269711874580383</v>
      </c>
      <c r="T1073" s="370">
        <v>0</v>
      </c>
      <c r="U1073" s="370"/>
      <c r="V1073" s="312">
        <f>_xll.SRS1Splines.Functions25.Linear_Interp(V_NK3!$P$8:$P$32,V_NK3!$R$8:$R$32,AC1073)</f>
        <v>275.23247740000102</v>
      </c>
      <c r="W1073" s="312">
        <f>(V1073/V_NK3!$R$28)*100</f>
        <v>50.767118021750214</v>
      </c>
      <c r="X1073" s="308">
        <f>V1073-V_NK3!$R$8</f>
        <v>218.65382540000101</v>
      </c>
      <c r="Y1073" s="308">
        <f>IFERROR((V1073 - V_NK3!$V$10) / (V_NK3!$V$9- V_NK3!$V$10) * 100, 0)</f>
        <v>45.030481117343555</v>
      </c>
      <c r="Z1073" s="308">
        <v>541.79999999999995</v>
      </c>
      <c r="AA1073" s="308">
        <v>521</v>
      </c>
      <c r="AB1073" s="312"/>
      <c r="AC1073" s="371">
        <v>532.85</v>
      </c>
      <c r="AD1073" s="308">
        <v>0.36</v>
      </c>
      <c r="AE1073" s="372">
        <v>0</v>
      </c>
      <c r="AF1073" s="373">
        <v>0</v>
      </c>
      <c r="AG1073" s="312"/>
      <c r="AH1073" s="370">
        <v>0.26211428571414946</v>
      </c>
      <c r="AI1073" s="370">
        <v>0</v>
      </c>
      <c r="AJ1073" s="370"/>
      <c r="AK1073" s="312">
        <f>_xll.SRS1Splines.Functions25.Linear_Interp(V_NK2!$R$10:$R$21,V_NK2!$T$10:$T$21,AR1073)</f>
        <v>64.060800000028493</v>
      </c>
      <c r="AL1073" s="312">
        <f>(AK1073/V_NK2!$T$18)*100</f>
        <v>89.721008403401243</v>
      </c>
      <c r="AM1073" s="308">
        <f>AK1073-V_NK2!$T$11</f>
        <v>23.240800000000696</v>
      </c>
      <c r="AN1073" s="308">
        <f>IFERROR((AK1073 - V_NK2!$X$12) / (V_NK2!$X$11- V_NK2!$X$12) * 100, 0)</f>
        <v>76.000000000006011</v>
      </c>
      <c r="AO1073" s="308">
        <v>427</v>
      </c>
      <c r="AP1073" s="308">
        <v>420</v>
      </c>
      <c r="AQ1073" s="308">
        <v>425.4</v>
      </c>
      <c r="AR1073" s="371">
        <v>425.32</v>
      </c>
      <c r="AS1073" s="312">
        <v>0.43</v>
      </c>
      <c r="AT1073" s="372">
        <v>0</v>
      </c>
      <c r="AU1073" s="369"/>
      <c r="AV1073" s="312"/>
      <c r="AW1073" s="370">
        <v>0</v>
      </c>
      <c r="AX1073" s="370">
        <v>0</v>
      </c>
      <c r="AY1073" s="370"/>
      <c r="AZ1073" s="312">
        <f>_xll.SRS1Splines.Functions25.Linear_Interp(V_NNG3A!$H$4:$H$12,V_NNG3A!$I$4:$I$12,BF1073)</f>
        <v>-399.86965517241202</v>
      </c>
      <c r="BA1073" s="312">
        <f>(AZ1073/V_NNG3A!$I$8)*100</f>
        <v>-2887.1455247105564</v>
      </c>
      <c r="BB1073" s="308">
        <f>_xll.SRS1Splines.Functions25.Linear_Interp(V_NNG3A!$H$4:$H$12,V_NNG3A!$J$4:$J$12,BF1073)</f>
        <v>-410.85724137930799</v>
      </c>
      <c r="BC1073" s="308">
        <f>IFERROR((AZ1073-V_NNG3A!$J$20) / (V_NNG3A!$J$19-V_NNG3A!$J$20) * 100, 0)</f>
        <v>-14353.523671846446</v>
      </c>
      <c r="BD1073" s="308">
        <v>1050</v>
      </c>
      <c r="BE1073" s="308">
        <v>1047</v>
      </c>
      <c r="BF1073" s="374">
        <v>0</v>
      </c>
      <c r="BG1073" s="312">
        <v>0.12504000000000001</v>
      </c>
      <c r="BH1073" s="372">
        <v>0</v>
      </c>
      <c r="BI1073" s="369"/>
      <c r="BJ1073" s="312"/>
      <c r="BK1073" s="370">
        <v>0.798677667140825</v>
      </c>
      <c r="BL1073" s="370">
        <v>0.798677667140825</v>
      </c>
      <c r="BM1073" s="370">
        <f t="shared" si="13"/>
        <v>0</v>
      </c>
      <c r="BN1073" s="312">
        <f>_xll.SRS1Splines.Functions25.Linear_Interp(V_XNN1!$K$3:$K$8,V_XNN1!$L$3:$L$8,BT1073)</f>
        <v>0.20100000000000001</v>
      </c>
      <c r="BO1073" s="312">
        <f>(BN1073/V_XNN1!$L$7)*100</f>
        <v>95.714285714285722</v>
      </c>
      <c r="BP1073" s="312">
        <f>_xll.SRS1Splines.Functions25.Linear_Interp(V_XNN1!$K$3:$K$8,V_XNN1!$M$3:$M$8,BT1073)</f>
        <v>4.4999999999999998E-2</v>
      </c>
      <c r="BQ1073" s="308">
        <f>IFERROR((BN1073 - V_XNN1!$M$16) / (V_XNN1!$M$15- V_XNN1!$M$16) * 100, 0)</f>
        <v>44.568245125348255</v>
      </c>
      <c r="BR1073" s="308">
        <v>252</v>
      </c>
      <c r="BS1073" s="308">
        <v>249</v>
      </c>
      <c r="BT1073" s="374">
        <v>251.5</v>
      </c>
      <c r="BU1073" s="312">
        <v>0.17449999999999999</v>
      </c>
      <c r="BV1073" s="372">
        <v>0.12997</v>
      </c>
      <c r="BW1073" s="369"/>
      <c r="BX1073" s="312"/>
      <c r="BY1073" s="370"/>
      <c r="BZ1073" s="370"/>
      <c r="CA1073" s="370"/>
      <c r="CB1073" s="312"/>
      <c r="CC1073" s="312"/>
      <c r="CD1073" s="308"/>
      <c r="CE1073" s="312"/>
      <c r="CF1073" s="312"/>
      <c r="CG1073" s="312"/>
      <c r="CH1073" s="312"/>
      <c r="CI1073" s="384"/>
      <c r="CJ1073" s="312"/>
      <c r="CK1073" s="372"/>
      <c r="CL1073" s="369"/>
      <c r="CM1073" s="312"/>
      <c r="CN1073" s="370"/>
      <c r="CO1073" s="370"/>
      <c r="CP1073" s="370"/>
      <c r="CQ1073" s="312"/>
      <c r="CR1073" s="312"/>
      <c r="CS1073" s="308"/>
      <c r="CT1073" s="312"/>
      <c r="CU1073" s="312"/>
      <c r="CV1073" s="312"/>
      <c r="CW1073" s="312"/>
      <c r="CX1073" s="384"/>
      <c r="CY1073" s="312"/>
      <c r="CZ1073" s="372"/>
    </row>
    <row r="1074" spans="1:104" s="1" customFormat="1" hidden="1">
      <c r="A1074" s="270">
        <v>45633</v>
      </c>
      <c r="B1074" s="380"/>
      <c r="C1074" s="381"/>
      <c r="D1074" s="382"/>
      <c r="E1074" s="382"/>
      <c r="F1074" s="382"/>
      <c r="G1074" s="312"/>
      <c r="H1074" s="308"/>
      <c r="I1074" s="308"/>
      <c r="J1074" s="308"/>
      <c r="K1074" s="308"/>
      <c r="L1074" s="308"/>
      <c r="M1074" s="371"/>
      <c r="N1074" s="371"/>
      <c r="O1074" s="312"/>
      <c r="P1074" s="383"/>
      <c r="Q1074" s="369">
        <v>0</v>
      </c>
      <c r="R1074" s="312"/>
      <c r="S1074" s="370">
        <v>1.326971187456131</v>
      </c>
      <c r="T1074" s="370">
        <v>0</v>
      </c>
      <c r="U1074" s="370"/>
      <c r="V1074" s="312">
        <f>_xll.SRS1Splines.Functions25.Linear_Interp(V_NK3!$P$8:$P$32,V_NK3!$R$8:$R$32,AC1074)</f>
        <v>276.55944859999897</v>
      </c>
      <c r="W1074" s="312">
        <f>(V1074/V_NK3!$R$28)*100</f>
        <v>51.011880210275862</v>
      </c>
      <c r="X1074" s="308">
        <f>V1074-V_NK3!$R$8</f>
        <v>219.98079659999897</v>
      </c>
      <c r="Y1074" s="308">
        <f>IFERROR((V1074 - V_NK3!$V$10) / (V_NK3!$V$9- V_NK3!$V$10) * 100, 0)</f>
        <v>45.303763102945474</v>
      </c>
      <c r="Z1074" s="308">
        <v>541.79999999999995</v>
      </c>
      <c r="AA1074" s="308">
        <v>521</v>
      </c>
      <c r="AB1074" s="312"/>
      <c r="AC1074" s="371">
        <v>532.9</v>
      </c>
      <c r="AD1074" s="308">
        <v>0.36</v>
      </c>
      <c r="AE1074" s="372">
        <v>0</v>
      </c>
      <c r="AF1074" s="373">
        <v>0</v>
      </c>
      <c r="AG1074" s="312"/>
      <c r="AH1074" s="370">
        <v>0.30579999999952318</v>
      </c>
      <c r="AI1074" s="370">
        <v>0</v>
      </c>
      <c r="AJ1074" s="370"/>
      <c r="AK1074" s="312">
        <f>_xll.SRS1Splines.Functions25.Linear_Interp(V_NK2!$R$10:$R$21,V_NK2!$T$10:$T$21,AR1074)</f>
        <v>64.3666000000282</v>
      </c>
      <c r="AL1074" s="312">
        <f>(AK1074/V_NK2!$T$18)*100</f>
        <v>90.149299719927441</v>
      </c>
      <c r="AM1074" s="308">
        <f>AK1074-V_NK2!$T$11</f>
        <v>23.546600000000403</v>
      </c>
      <c r="AN1074" s="308">
        <f>IFERROR((AK1074 - V_NK2!$X$12) / (V_NK2!$X$11- V_NK2!$X$12) * 100, 0)</f>
        <v>77.000000000005102</v>
      </c>
      <c r="AO1074" s="308">
        <v>427</v>
      </c>
      <c r="AP1074" s="308">
        <v>420</v>
      </c>
      <c r="AQ1074" s="308">
        <v>425.48</v>
      </c>
      <c r="AR1074" s="371">
        <v>425.39</v>
      </c>
      <c r="AS1074" s="312">
        <v>0.43</v>
      </c>
      <c r="AT1074" s="372">
        <v>0</v>
      </c>
      <c r="AU1074" s="369"/>
      <c r="AV1074" s="312"/>
      <c r="AW1074" s="370">
        <v>0</v>
      </c>
      <c r="AX1074" s="370">
        <v>0</v>
      </c>
      <c r="AY1074" s="370"/>
      <c r="AZ1074" s="312">
        <f>_xll.SRS1Splines.Functions25.Linear_Interp(V_NNG3A!$H$4:$H$12,V_NNG3A!$I$4:$I$12,BF1074)</f>
        <v>-399.86965517241202</v>
      </c>
      <c r="BA1074" s="312">
        <f>(AZ1074/V_NNG3A!$I$8)*100</f>
        <v>-2887.1455247105564</v>
      </c>
      <c r="BB1074" s="308">
        <f>_xll.SRS1Splines.Functions25.Linear_Interp(V_NNG3A!$H$4:$H$12,V_NNG3A!$J$4:$J$12,BF1074)</f>
        <v>-410.85724137930799</v>
      </c>
      <c r="BC1074" s="308">
        <f>IFERROR((AZ1074-V_NNG3A!$J$20) / (V_NNG3A!$J$19-V_NNG3A!$J$20) * 100, 0)</f>
        <v>-14353.523671846446</v>
      </c>
      <c r="BD1074" s="308">
        <v>1050</v>
      </c>
      <c r="BE1074" s="308">
        <v>1047</v>
      </c>
      <c r="BF1074" s="374">
        <v>0</v>
      </c>
      <c r="BG1074" s="312">
        <v>0.12504000000000001</v>
      </c>
      <c r="BH1074" s="372">
        <v>0</v>
      </c>
      <c r="BI1074" s="369"/>
      <c r="BJ1074" s="312"/>
      <c r="BK1074" s="370">
        <v>0.78749359886201997</v>
      </c>
      <c r="BL1074" s="370">
        <v>0.78749359886201997</v>
      </c>
      <c r="BM1074" s="370">
        <f t="shared" si="13"/>
        <v>0</v>
      </c>
      <c r="BN1074" s="312">
        <f>_xll.SRS1Splines.Functions25.Linear_Interp(V_XNN1!$K$3:$K$8,V_XNN1!$L$3:$L$8,BT1074)</f>
        <v>0.19883999999999999</v>
      </c>
      <c r="BO1074" s="312">
        <f>(BN1074/V_XNN1!$L$7)*100</f>
        <v>94.685714285714283</v>
      </c>
      <c r="BP1074" s="312">
        <f>_xll.SRS1Splines.Functions25.Linear_Interp(V_XNN1!$K$3:$K$8,V_XNN1!$M$3:$M$8,BT1074)</f>
        <v>4.2839999999999899E-2</v>
      </c>
      <c r="BQ1074" s="308">
        <f>IFERROR((BN1074 - V_XNN1!$M$16) / (V_XNN1!$M$15- V_XNN1!$M$16) * 100, 0)</f>
        <v>37.883008356545957</v>
      </c>
      <c r="BR1074" s="308">
        <v>252</v>
      </c>
      <c r="BS1074" s="308">
        <v>249</v>
      </c>
      <c r="BT1074" s="374">
        <v>251.38</v>
      </c>
      <c r="BU1074" s="312">
        <v>0.156</v>
      </c>
      <c r="BV1074" s="372">
        <v>0.12815000000000001</v>
      </c>
      <c r="BW1074" s="369"/>
      <c r="BX1074" s="312"/>
      <c r="BY1074" s="370"/>
      <c r="BZ1074" s="370"/>
      <c r="CA1074" s="370"/>
      <c r="CB1074" s="312"/>
      <c r="CC1074" s="312"/>
      <c r="CD1074" s="308"/>
      <c r="CE1074" s="312"/>
      <c r="CF1074" s="312"/>
      <c r="CG1074" s="312"/>
      <c r="CH1074" s="312"/>
      <c r="CI1074" s="384"/>
      <c r="CJ1074" s="312"/>
      <c r="CK1074" s="372"/>
      <c r="CL1074" s="369"/>
      <c r="CM1074" s="312"/>
      <c r="CN1074" s="370"/>
      <c r="CO1074" s="370"/>
      <c r="CP1074" s="370"/>
      <c r="CQ1074" s="312"/>
      <c r="CR1074" s="312"/>
      <c r="CS1074" s="308"/>
      <c r="CT1074" s="312"/>
      <c r="CU1074" s="312"/>
      <c r="CV1074" s="312"/>
      <c r="CW1074" s="312"/>
      <c r="CX1074" s="384"/>
      <c r="CY1074" s="312"/>
      <c r="CZ1074" s="372"/>
    </row>
    <row r="1075" spans="1:104" s="1" customFormat="1" hidden="1">
      <c r="A1075" s="270">
        <v>45634</v>
      </c>
      <c r="B1075" s="380"/>
      <c r="C1075" s="381"/>
      <c r="D1075" s="382"/>
      <c r="E1075" s="382"/>
      <c r="F1075" s="382"/>
      <c r="G1075" s="312"/>
      <c r="H1075" s="308"/>
      <c r="I1075" s="308"/>
      <c r="J1075" s="308"/>
      <c r="K1075" s="308"/>
      <c r="L1075" s="308"/>
      <c r="M1075" s="371"/>
      <c r="N1075" s="371"/>
      <c r="O1075" s="312"/>
      <c r="P1075" s="383"/>
      <c r="Q1075" s="369">
        <v>0</v>
      </c>
      <c r="R1075" s="312"/>
      <c r="S1075" s="370">
        <v>1.3269711874580383</v>
      </c>
      <c r="T1075" s="370">
        <v>0</v>
      </c>
      <c r="U1075" s="370"/>
      <c r="V1075" s="312">
        <f>_xll.SRS1Splines.Functions25.Linear_Interp(V_NK3!$P$8:$P$32,V_NK3!$R$8:$R$32,AC1075)</f>
        <v>277.88641980000102</v>
      </c>
      <c r="W1075" s="312">
        <f>(V1075/V_NK3!$R$28)*100</f>
        <v>51.256642398802263</v>
      </c>
      <c r="X1075" s="308">
        <f>V1075-V_NK3!$R$8</f>
        <v>221.30776780000102</v>
      </c>
      <c r="Y1075" s="308">
        <f>IFERROR((V1075 - V_NK3!$V$10) / (V_NK3!$V$9- V_NK3!$V$10) * 100, 0)</f>
        <v>45.577045088548232</v>
      </c>
      <c r="Z1075" s="308">
        <v>541.79999999999995</v>
      </c>
      <c r="AA1075" s="308">
        <v>521</v>
      </c>
      <c r="AB1075" s="312"/>
      <c r="AC1075" s="371">
        <v>532.95000000000005</v>
      </c>
      <c r="AD1075" s="308">
        <v>0.36</v>
      </c>
      <c r="AE1075" s="372">
        <v>0</v>
      </c>
      <c r="AF1075" s="373">
        <v>0</v>
      </c>
      <c r="AG1075" s="312"/>
      <c r="AH1075" s="370">
        <v>0.17474285714292526</v>
      </c>
      <c r="AI1075" s="370">
        <v>0</v>
      </c>
      <c r="AJ1075" s="370"/>
      <c r="AK1075" s="312">
        <f>_xll.SRS1Splines.Functions25.Linear_Interp(V_NK2!$R$10:$R$21,V_NK2!$T$10:$T$21,AR1075)</f>
        <v>64.541342857171003</v>
      </c>
      <c r="AL1075" s="312">
        <f>(AK1075/V_NK2!$T$18)*100</f>
        <v>90.394037615085438</v>
      </c>
      <c r="AM1075" s="308">
        <f>AK1075-V_NK2!$T$11</f>
        <v>23.721342857143206</v>
      </c>
      <c r="AN1075" s="308">
        <f>IFERROR((AK1075 - V_NK2!$X$12) / (V_NK2!$X$11- V_NK2!$X$12) * 100, 0)</f>
        <v>77.571428571433515</v>
      </c>
      <c r="AO1075" s="308">
        <v>427</v>
      </c>
      <c r="AP1075" s="308">
        <v>420</v>
      </c>
      <c r="AQ1075" s="308">
        <v>425.58</v>
      </c>
      <c r="AR1075" s="371">
        <v>425.43</v>
      </c>
      <c r="AS1075" s="312">
        <v>0.43</v>
      </c>
      <c r="AT1075" s="372">
        <v>0</v>
      </c>
      <c r="AU1075" s="369"/>
      <c r="AV1075" s="312"/>
      <c r="AW1075" s="370">
        <v>0</v>
      </c>
      <c r="AX1075" s="370">
        <v>0</v>
      </c>
      <c r="AY1075" s="370"/>
      <c r="AZ1075" s="312">
        <f>_xll.SRS1Splines.Functions25.Linear_Interp(V_NNG3A!$H$4:$H$12,V_NNG3A!$I$4:$I$12,BF1075)</f>
        <v>-399.86965517241202</v>
      </c>
      <c r="BA1075" s="312">
        <f>(AZ1075/V_NNG3A!$I$8)*100</f>
        <v>-2887.1455247105564</v>
      </c>
      <c r="BB1075" s="308">
        <f>_xll.SRS1Splines.Functions25.Linear_Interp(V_NNG3A!$H$4:$H$12,V_NNG3A!$J$4:$J$12,BF1075)</f>
        <v>-410.85724137930799</v>
      </c>
      <c r="BC1075" s="308">
        <f>IFERROR((AZ1075-V_NNG3A!$J$20) / (V_NNG3A!$J$19-V_NNG3A!$J$20) * 100, 0)</f>
        <v>-14353.523671846446</v>
      </c>
      <c r="BD1075" s="308">
        <v>1050</v>
      </c>
      <c r="BE1075" s="308">
        <v>1047</v>
      </c>
      <c r="BF1075" s="374">
        <v>0</v>
      </c>
      <c r="BG1075" s="312">
        <v>0.12504000000000001</v>
      </c>
      <c r="BH1075" s="372">
        <v>0</v>
      </c>
      <c r="BI1075" s="369"/>
      <c r="BJ1075" s="312"/>
      <c r="BK1075" s="370">
        <v>0.75571118065433907</v>
      </c>
      <c r="BL1075" s="370">
        <v>0.75571118065433907</v>
      </c>
      <c r="BM1075" s="370">
        <f t="shared" si="13"/>
        <v>0</v>
      </c>
      <c r="BN1075" s="312">
        <f>_xll.SRS1Splines.Functions25.Linear_Interp(V_XNN1!$K$3:$K$8,V_XNN1!$L$3:$L$8,BT1075)</f>
        <v>0.19955999999999999</v>
      </c>
      <c r="BO1075" s="312">
        <f>(BN1075/V_XNN1!$L$7)*100</f>
        <v>95.028571428571425</v>
      </c>
      <c r="BP1075" s="312">
        <f>_xll.SRS1Splines.Functions25.Linear_Interp(V_XNN1!$K$3:$K$8,V_XNN1!$M$3:$M$8,BT1075)</f>
        <v>4.35599999999998E-2</v>
      </c>
      <c r="BQ1075" s="308">
        <f>IFERROR((BN1075 - V_XNN1!$M$16) / (V_XNN1!$M$15- V_XNN1!$M$16) * 100, 0)</f>
        <v>40.111420612813362</v>
      </c>
      <c r="BR1075" s="308">
        <v>252</v>
      </c>
      <c r="BS1075" s="308">
        <v>249</v>
      </c>
      <c r="BT1075" s="374">
        <v>251.42</v>
      </c>
      <c r="BU1075" s="312">
        <v>0.156</v>
      </c>
      <c r="BV1075" s="372">
        <v>0.12297799999999999</v>
      </c>
      <c r="BW1075" s="369"/>
      <c r="BX1075" s="312"/>
      <c r="BY1075" s="370"/>
      <c r="BZ1075" s="370"/>
      <c r="CA1075" s="370"/>
      <c r="CB1075" s="312"/>
      <c r="CC1075" s="312"/>
      <c r="CD1075" s="308"/>
      <c r="CE1075" s="312"/>
      <c r="CF1075" s="312"/>
      <c r="CG1075" s="312"/>
      <c r="CH1075" s="312"/>
      <c r="CI1075" s="384"/>
      <c r="CJ1075" s="312"/>
      <c r="CK1075" s="372"/>
      <c r="CL1075" s="369"/>
      <c r="CM1075" s="312"/>
      <c r="CN1075" s="370"/>
      <c r="CO1075" s="370"/>
      <c r="CP1075" s="370"/>
      <c r="CQ1075" s="312"/>
      <c r="CR1075" s="312"/>
      <c r="CS1075" s="308"/>
      <c r="CT1075" s="312"/>
      <c r="CU1075" s="312"/>
      <c r="CV1075" s="312"/>
      <c r="CW1075" s="312"/>
      <c r="CX1075" s="384"/>
      <c r="CY1075" s="312"/>
      <c r="CZ1075" s="372"/>
    </row>
    <row r="1076" spans="1:104" s="1" customFormat="1" hidden="1">
      <c r="A1076" s="270">
        <v>45635</v>
      </c>
      <c r="B1076" s="380"/>
      <c r="C1076" s="381"/>
      <c r="D1076" s="382"/>
      <c r="E1076" s="382"/>
      <c r="F1076" s="382"/>
      <c r="G1076" s="312"/>
      <c r="H1076" s="308"/>
      <c r="I1076" s="308"/>
      <c r="J1076" s="308"/>
      <c r="K1076" s="308"/>
      <c r="L1076" s="308"/>
      <c r="M1076" s="371"/>
      <c r="N1076" s="371"/>
      <c r="O1076" s="312"/>
      <c r="P1076" s="383"/>
      <c r="Q1076" s="369">
        <v>0</v>
      </c>
      <c r="R1076" s="312"/>
      <c r="S1076" s="370">
        <v>1.326971187473297</v>
      </c>
      <c r="T1076" s="370">
        <v>0</v>
      </c>
      <c r="U1076" s="370"/>
      <c r="V1076" s="312">
        <f>_xll.SRS1Splines.Functions25.Linear_Interp(V_NK3!$P$8:$P$32,V_NK3!$R$8:$R$32,AC1076)</f>
        <v>279.213391</v>
      </c>
      <c r="W1076" s="312">
        <f>(V1076/V_NK3!$R$28)*100</f>
        <v>51.501404587328089</v>
      </c>
      <c r="X1076" s="308">
        <f>V1076-V_NK3!$R$8</f>
        <v>222.634739</v>
      </c>
      <c r="Y1076" s="308">
        <f>IFERROR((V1076 - V_NK3!$V$10) / (V_NK3!$V$9- V_NK3!$V$10) * 100, 0)</f>
        <v>45.850327074150357</v>
      </c>
      <c r="Z1076" s="308">
        <v>541.79999999999995</v>
      </c>
      <c r="AA1076" s="308">
        <v>521</v>
      </c>
      <c r="AB1076" s="312"/>
      <c r="AC1076" s="371">
        <v>533</v>
      </c>
      <c r="AD1076" s="308">
        <v>0.36</v>
      </c>
      <c r="AE1076" s="372">
        <v>0</v>
      </c>
      <c r="AF1076" s="373">
        <v>0</v>
      </c>
      <c r="AG1076" s="312"/>
      <c r="AH1076" s="370">
        <v>0.21842857142829897</v>
      </c>
      <c r="AI1076" s="370">
        <v>0</v>
      </c>
      <c r="AJ1076" s="370"/>
      <c r="AK1076" s="312">
        <f>_xll.SRS1Splines.Functions25.Linear_Interp(V_NK2!$R$10:$R$21,V_NK2!$T$10:$T$21,AR1076)</f>
        <v>64.759771428599393</v>
      </c>
      <c r="AL1076" s="312">
        <f>(AK1076/V_NK2!$T$18)*100</f>
        <v>90.699959984032745</v>
      </c>
      <c r="AM1076" s="308">
        <f>AK1076-V_NK2!$T$11</f>
        <v>23.939771428571596</v>
      </c>
      <c r="AN1076" s="308">
        <f>IFERROR((AK1076 - V_NK2!$X$12) / (V_NK2!$X$11- V_NK2!$X$12) * 100, 0)</f>
        <v>78.285714285718683</v>
      </c>
      <c r="AO1076" s="308">
        <v>427</v>
      </c>
      <c r="AP1076" s="308">
        <v>420</v>
      </c>
      <c r="AQ1076" s="308">
        <v>425.67</v>
      </c>
      <c r="AR1076" s="371">
        <v>425.48</v>
      </c>
      <c r="AS1076" s="312">
        <v>0.43</v>
      </c>
      <c r="AT1076" s="372">
        <v>0</v>
      </c>
      <c r="AU1076" s="369"/>
      <c r="AV1076" s="312"/>
      <c r="AW1076" s="370">
        <v>0</v>
      </c>
      <c r="AX1076" s="370">
        <v>0</v>
      </c>
      <c r="AY1076" s="370"/>
      <c r="AZ1076" s="312">
        <f>_xll.SRS1Splines.Functions25.Linear_Interp(V_NNG3A!$H$4:$H$12,V_NNG3A!$I$4:$I$12,BF1076)</f>
        <v>-399.86965517241202</v>
      </c>
      <c r="BA1076" s="312">
        <f>(AZ1076/V_NNG3A!$I$8)*100</f>
        <v>-2887.1455247105564</v>
      </c>
      <c r="BB1076" s="308">
        <f>_xll.SRS1Splines.Functions25.Linear_Interp(V_NNG3A!$H$4:$H$12,V_NNG3A!$J$4:$J$12,BF1076)</f>
        <v>-410.85724137930799</v>
      </c>
      <c r="BC1076" s="308">
        <f>IFERROR((AZ1076-V_NNG3A!$J$20) / (V_NNG3A!$J$19-V_NNG3A!$J$20) * 100, 0)</f>
        <v>-14353.523671846446</v>
      </c>
      <c r="BD1076" s="308">
        <v>1050</v>
      </c>
      <c r="BE1076" s="308">
        <v>1047</v>
      </c>
      <c r="BF1076" s="374">
        <v>0</v>
      </c>
      <c r="BG1076" s="312">
        <v>0.12504000000000001</v>
      </c>
      <c r="BH1076" s="372">
        <v>0</v>
      </c>
      <c r="BI1076" s="369"/>
      <c r="BJ1076" s="312"/>
      <c r="BK1076" s="370">
        <v>0.72097911806543402</v>
      </c>
      <c r="BL1076" s="370">
        <v>0.72097911806543402</v>
      </c>
      <c r="BM1076" s="370">
        <f t="shared" si="13"/>
        <v>0</v>
      </c>
      <c r="BN1076" s="312">
        <f>_xll.SRS1Splines.Functions25.Linear_Interp(V_XNN1!$K$3:$K$8,V_XNN1!$L$3:$L$8,BT1076)</f>
        <v>0.2001</v>
      </c>
      <c r="BO1076" s="312">
        <f>(BN1076/V_XNN1!$L$7)*100</f>
        <v>95.285714285714278</v>
      </c>
      <c r="BP1076" s="312">
        <f>_xll.SRS1Splines.Functions25.Linear_Interp(V_XNN1!$K$3:$K$8,V_XNN1!$M$3:$M$8,BT1076)</f>
        <v>4.4099999999999799E-2</v>
      </c>
      <c r="BQ1076" s="308">
        <f>IFERROR((BN1076 - V_XNN1!$M$16) / (V_XNN1!$M$15- V_XNN1!$M$16) * 100, 0)</f>
        <v>41.782729805013958</v>
      </c>
      <c r="BR1076" s="308">
        <v>252</v>
      </c>
      <c r="BS1076" s="308">
        <v>249</v>
      </c>
      <c r="BT1076" s="374">
        <v>251.45</v>
      </c>
      <c r="BU1076" s="312">
        <v>0.156</v>
      </c>
      <c r="BV1076" s="372">
        <v>0.117326</v>
      </c>
      <c r="BW1076" s="369"/>
      <c r="BX1076" s="312"/>
      <c r="BY1076" s="370"/>
      <c r="BZ1076" s="370"/>
      <c r="CA1076" s="370"/>
      <c r="CB1076" s="312"/>
      <c r="CC1076" s="312"/>
      <c r="CD1076" s="308"/>
      <c r="CE1076" s="312"/>
      <c r="CF1076" s="312"/>
      <c r="CG1076" s="312"/>
      <c r="CH1076" s="312"/>
      <c r="CI1076" s="384"/>
      <c r="CJ1076" s="312"/>
      <c r="CK1076" s="372"/>
      <c r="CL1076" s="369"/>
      <c r="CM1076" s="312"/>
      <c r="CN1076" s="370"/>
      <c r="CO1076" s="370"/>
      <c r="CP1076" s="370"/>
      <c r="CQ1076" s="312"/>
      <c r="CR1076" s="312"/>
      <c r="CS1076" s="308"/>
      <c r="CT1076" s="312"/>
      <c r="CU1076" s="312"/>
      <c r="CV1076" s="312"/>
      <c r="CW1076" s="312"/>
      <c r="CX1076" s="384"/>
      <c r="CY1076" s="312"/>
      <c r="CZ1076" s="372"/>
    </row>
    <row r="1077" spans="1:104" s="1" customFormat="1" hidden="1">
      <c r="A1077" s="270">
        <v>45636</v>
      </c>
      <c r="B1077" s="380"/>
      <c r="C1077" s="381"/>
      <c r="D1077" s="382"/>
      <c r="E1077" s="382"/>
      <c r="F1077" s="382"/>
      <c r="G1077" s="312"/>
      <c r="H1077" s="308"/>
      <c r="I1077" s="308"/>
      <c r="J1077" s="308"/>
      <c r="K1077" s="308"/>
      <c r="L1077" s="308"/>
      <c r="M1077" s="371"/>
      <c r="N1077" s="371"/>
      <c r="O1077" s="312"/>
      <c r="P1077" s="383"/>
      <c r="Q1077" s="369">
        <v>0</v>
      </c>
      <c r="R1077" s="312"/>
      <c r="S1077" s="370">
        <v>1.3834096693325042</v>
      </c>
      <c r="T1077" s="370">
        <v>0</v>
      </c>
      <c r="U1077" s="370"/>
      <c r="V1077" s="312">
        <f>_xll.SRS1Splines.Functions25.Linear_Interp(V_NK3!$P$8:$P$32,V_NK3!$R$8:$R$32,AC1077)</f>
        <v>280.59680064999901</v>
      </c>
      <c r="W1077" s="312">
        <f>(V1077/V_NK3!$R$28)*100</f>
        <v>51.756576947935308</v>
      </c>
      <c r="X1077" s="308">
        <f>V1077-V_NK3!$R$8</f>
        <v>224.01814864999901</v>
      </c>
      <c r="Y1077" s="308">
        <f>IFERROR((V1077 - V_NK3!$V$10) / (V_NK3!$V$9- V_NK3!$V$10) * 100, 0)</f>
        <v>46.135232229630112</v>
      </c>
      <c r="Z1077" s="308">
        <v>541.79999999999995</v>
      </c>
      <c r="AA1077" s="308">
        <v>521</v>
      </c>
      <c r="AB1077" s="312"/>
      <c r="AC1077" s="371">
        <v>533.04999999999995</v>
      </c>
      <c r="AD1077" s="308">
        <v>0.36</v>
      </c>
      <c r="AE1077" s="372">
        <v>0</v>
      </c>
      <c r="AF1077" s="373">
        <v>0</v>
      </c>
      <c r="AG1077" s="312"/>
      <c r="AH1077" s="370">
        <v>0.21842857142829897</v>
      </c>
      <c r="AI1077" s="370">
        <v>0</v>
      </c>
      <c r="AJ1077" s="370"/>
      <c r="AK1077" s="312">
        <f>_xll.SRS1Splines.Functions25.Linear_Interp(V_NK2!$R$10:$R$21,V_NK2!$T$10:$T$21,AR1077)</f>
        <v>64.978200000027599</v>
      </c>
      <c r="AL1077" s="312">
        <f>(AK1077/V_NK2!$T$18)*100</f>
        <v>91.005882352979825</v>
      </c>
      <c r="AM1077" s="308">
        <f>AK1077-V_NK2!$T$11</f>
        <v>24.158199999999802</v>
      </c>
      <c r="AN1077" s="308">
        <f>IFERROR((AK1077 - V_NK2!$X$12) / (V_NK2!$X$11- V_NK2!$X$12) * 100, 0)</f>
        <v>79.00000000000324</v>
      </c>
      <c r="AO1077" s="308">
        <v>427</v>
      </c>
      <c r="AP1077" s="308">
        <v>420</v>
      </c>
      <c r="AQ1077" s="308">
        <v>425.76</v>
      </c>
      <c r="AR1077" s="371">
        <v>425.53</v>
      </c>
      <c r="AS1077" s="312">
        <v>0.43</v>
      </c>
      <c r="AT1077" s="372">
        <v>0</v>
      </c>
      <c r="AU1077" s="369"/>
      <c r="AV1077" s="312"/>
      <c r="AW1077" s="370">
        <v>0</v>
      </c>
      <c r="AX1077" s="370">
        <v>0</v>
      </c>
      <c r="AY1077" s="370"/>
      <c r="AZ1077" s="312">
        <f>_xll.SRS1Splines.Functions25.Linear_Interp(V_NNG3A!$H$4:$H$12,V_NNG3A!$I$4:$I$12,BF1077)</f>
        <v>-399.86965517241202</v>
      </c>
      <c r="BA1077" s="312">
        <f>(AZ1077/V_NNG3A!$I$8)*100</f>
        <v>-2887.1455247105564</v>
      </c>
      <c r="BB1077" s="308">
        <f>_xll.SRS1Splines.Functions25.Linear_Interp(V_NNG3A!$H$4:$H$12,V_NNG3A!$J$4:$J$12,BF1077)</f>
        <v>-410.85724137930799</v>
      </c>
      <c r="BC1077" s="308">
        <f>IFERROR((AZ1077-V_NNG3A!$J$20) / (V_NNG3A!$J$19-V_NNG3A!$J$20) * 100, 0)</f>
        <v>-14353.523671846446</v>
      </c>
      <c r="BD1077" s="308">
        <v>1050</v>
      </c>
      <c r="BE1077" s="308">
        <v>1047</v>
      </c>
      <c r="BF1077" s="374">
        <v>0</v>
      </c>
      <c r="BG1077" s="312">
        <v>0.12504000000000001</v>
      </c>
      <c r="BH1077" s="372">
        <v>0</v>
      </c>
      <c r="BI1077" s="369"/>
      <c r="BJ1077" s="312"/>
      <c r="BK1077" s="370">
        <v>0.689208990042674</v>
      </c>
      <c r="BL1077" s="370">
        <v>0.689208990042674</v>
      </c>
      <c r="BM1077" s="370">
        <f t="shared" si="13"/>
        <v>0</v>
      </c>
      <c r="BN1077" s="312">
        <f>_xll.SRS1Splines.Functions25.Linear_Interp(V_XNN1!$K$3:$K$8,V_XNN1!$L$3:$L$8,BT1077)</f>
        <v>0.19703999999999999</v>
      </c>
      <c r="BO1077" s="312">
        <f>(BN1077/V_XNN1!$L$7)*100</f>
        <v>93.828571428571422</v>
      </c>
      <c r="BP1077" s="312">
        <f>_xll.SRS1Splines.Functions25.Linear_Interp(V_XNN1!$K$3:$K$8,V_XNN1!$M$3:$M$8,BT1077)</f>
        <v>4.104E-2</v>
      </c>
      <c r="BQ1077" s="308">
        <f>IFERROR((BN1077 - V_XNN1!$M$16) / (V_XNN1!$M$15- V_XNN1!$M$16) * 100, 0)</f>
        <v>32.311977715877447</v>
      </c>
      <c r="BR1077" s="308">
        <v>252</v>
      </c>
      <c r="BS1077" s="308">
        <v>249</v>
      </c>
      <c r="BT1077" s="374">
        <v>251.28</v>
      </c>
      <c r="BU1077" s="312">
        <v>0.156</v>
      </c>
      <c r="BV1077" s="372">
        <v>0.11215600000000001</v>
      </c>
      <c r="BW1077" s="369"/>
      <c r="BX1077" s="312"/>
      <c r="BY1077" s="370"/>
      <c r="BZ1077" s="370"/>
      <c r="CA1077" s="370"/>
      <c r="CB1077" s="312"/>
      <c r="CC1077" s="312"/>
      <c r="CD1077" s="308"/>
      <c r="CE1077" s="312"/>
      <c r="CF1077" s="312"/>
      <c r="CG1077" s="312"/>
      <c r="CH1077" s="312"/>
      <c r="CI1077" s="384"/>
      <c r="CJ1077" s="312"/>
      <c r="CK1077" s="372"/>
      <c r="CL1077" s="369"/>
      <c r="CM1077" s="312"/>
      <c r="CN1077" s="370"/>
      <c r="CO1077" s="370"/>
      <c r="CP1077" s="370"/>
      <c r="CQ1077" s="312"/>
      <c r="CR1077" s="312"/>
      <c r="CS1077" s="308"/>
      <c r="CT1077" s="312"/>
      <c r="CU1077" s="312"/>
      <c r="CV1077" s="312"/>
      <c r="CW1077" s="312"/>
      <c r="CX1077" s="384"/>
      <c r="CY1077" s="312"/>
      <c r="CZ1077" s="372"/>
    </row>
    <row r="1078" spans="1:104" s="1" customFormat="1" hidden="1">
      <c r="A1078" s="270">
        <v>45637</v>
      </c>
      <c r="B1078" s="380"/>
      <c r="C1078" s="381"/>
      <c r="D1078" s="382"/>
      <c r="E1078" s="382"/>
      <c r="F1078" s="382"/>
      <c r="G1078" s="312"/>
      <c r="H1078" s="308"/>
      <c r="I1078" s="308"/>
      <c r="J1078" s="308"/>
      <c r="K1078" s="308"/>
      <c r="L1078" s="308"/>
      <c r="M1078" s="371"/>
      <c r="N1078" s="371"/>
      <c r="O1078" s="312"/>
      <c r="P1078" s="383"/>
      <c r="Q1078" s="369">
        <v>0</v>
      </c>
      <c r="R1078" s="312"/>
      <c r="S1078" s="370">
        <v>1.1067277354679108</v>
      </c>
      <c r="T1078" s="370">
        <v>0</v>
      </c>
      <c r="U1078" s="370"/>
      <c r="V1078" s="312">
        <f>_xll.SRS1Splines.Functions25.Linear_Interp(V_NK3!$P$8:$P$32,V_NK3!$R$8:$R$32,AC1078)</f>
        <v>281.70352837000098</v>
      </c>
      <c r="W1078" s="312">
        <f>(V1078/V_NK3!$R$28)*100</f>
        <v>51.960714836421573</v>
      </c>
      <c r="X1078" s="308">
        <f>V1078-V_NK3!$R$8</f>
        <v>225.12487637000098</v>
      </c>
      <c r="Y1078" s="308">
        <f>IFERROR((V1078 - V_NK3!$V$10) / (V_NK3!$V$9- V_NK3!$V$10) * 100, 0)</f>
        <v>46.363156354014492</v>
      </c>
      <c r="Z1078" s="308">
        <v>541.79999999999995</v>
      </c>
      <c r="AA1078" s="308">
        <v>521</v>
      </c>
      <c r="AB1078" s="312"/>
      <c r="AC1078" s="371">
        <v>533.09</v>
      </c>
      <c r="AD1078" s="308">
        <v>0.36</v>
      </c>
      <c r="AE1078" s="372">
        <v>0</v>
      </c>
      <c r="AF1078" s="373">
        <v>0</v>
      </c>
      <c r="AG1078" s="312"/>
      <c r="AH1078" s="370">
        <v>0.21842857142829897</v>
      </c>
      <c r="AI1078" s="370">
        <v>0</v>
      </c>
      <c r="AJ1078" s="370"/>
      <c r="AK1078" s="312">
        <f>_xll.SRS1Splines.Functions25.Linear_Interp(V_NK2!$R$10:$R$21,V_NK2!$T$10:$T$21,AR1078)</f>
        <v>65.196628571456003</v>
      </c>
      <c r="AL1078" s="312">
        <f>(AK1078/V_NK2!$T$18)*100</f>
        <v>91.311804721927174</v>
      </c>
      <c r="AM1078" s="308">
        <f>AK1078-V_NK2!$T$11</f>
        <v>24.376628571428206</v>
      </c>
      <c r="AN1078" s="308">
        <f>IFERROR((AK1078 - V_NK2!$X$12) / (V_NK2!$X$11- V_NK2!$X$12) * 100, 0)</f>
        <v>79.714285714288437</v>
      </c>
      <c r="AO1078" s="308">
        <v>427</v>
      </c>
      <c r="AP1078" s="308">
        <v>420</v>
      </c>
      <c r="AQ1078" s="308">
        <v>425.85</v>
      </c>
      <c r="AR1078" s="371">
        <v>425.58</v>
      </c>
      <c r="AS1078" s="312">
        <v>0.43</v>
      </c>
      <c r="AT1078" s="372">
        <v>0</v>
      </c>
      <c r="AU1078" s="369"/>
      <c r="AV1078" s="312"/>
      <c r="AW1078" s="370">
        <v>0</v>
      </c>
      <c r="AX1078" s="370">
        <v>0</v>
      </c>
      <c r="AY1078" s="370"/>
      <c r="AZ1078" s="312">
        <f>_xll.SRS1Splines.Functions25.Linear_Interp(V_NNG3A!$H$4:$H$12,V_NNG3A!$I$4:$I$12,BF1078)</f>
        <v>-399.86965517241202</v>
      </c>
      <c r="BA1078" s="312">
        <f>(AZ1078/V_NNG3A!$I$8)*100</f>
        <v>-2887.1455247105564</v>
      </c>
      <c r="BB1078" s="308">
        <f>_xll.SRS1Splines.Functions25.Linear_Interp(V_NNG3A!$H$4:$H$12,V_NNG3A!$J$4:$J$12,BF1078)</f>
        <v>-410.85724137930799</v>
      </c>
      <c r="BC1078" s="308">
        <f>IFERROR((AZ1078-V_NNG3A!$J$20) / (V_NNG3A!$J$19-V_NNG3A!$J$20) * 100, 0)</f>
        <v>-14353.523671846446</v>
      </c>
      <c r="BD1078" s="308">
        <v>1050</v>
      </c>
      <c r="BE1078" s="308">
        <v>1047</v>
      </c>
      <c r="BF1078" s="374">
        <v>0</v>
      </c>
      <c r="BG1078" s="312">
        <v>0.12504000000000001</v>
      </c>
      <c r="BH1078" s="372">
        <v>0</v>
      </c>
      <c r="BI1078" s="369"/>
      <c r="BJ1078" s="312"/>
      <c r="BK1078" s="370">
        <v>0.71111009957325699</v>
      </c>
      <c r="BL1078" s="370">
        <v>0.71111009957325699</v>
      </c>
      <c r="BM1078" s="370">
        <f t="shared" si="13"/>
        <v>0</v>
      </c>
      <c r="BN1078" s="312">
        <f>_xll.SRS1Splines.Functions25.Linear_Interp(V_XNN1!$K$3:$K$8,V_XNN1!$L$3:$L$8,BT1078)</f>
        <v>0.19902</v>
      </c>
      <c r="BO1078" s="312">
        <f>(BN1078/V_XNN1!$L$7)*100</f>
        <v>94.771428571428572</v>
      </c>
      <c r="BP1078" s="312">
        <f>_xll.SRS1Splines.Functions25.Linear_Interp(V_XNN1!$K$3:$K$8,V_XNN1!$M$3:$M$8,BT1078)</f>
        <v>4.3019999999999801E-2</v>
      </c>
      <c r="BQ1078" s="308">
        <f>IFERROR((BN1078 - V_XNN1!$M$16) / (V_XNN1!$M$15- V_XNN1!$M$16) * 100, 0)</f>
        <v>38.440111420612851</v>
      </c>
      <c r="BR1078" s="308">
        <v>252</v>
      </c>
      <c r="BS1078" s="308">
        <v>249</v>
      </c>
      <c r="BT1078" s="374">
        <v>251.39</v>
      </c>
      <c r="BU1078" s="312">
        <v>0.156</v>
      </c>
      <c r="BV1078" s="372">
        <v>0.11572</v>
      </c>
      <c r="BW1078" s="369"/>
      <c r="BX1078" s="312"/>
      <c r="BY1078" s="370"/>
      <c r="BZ1078" s="370"/>
      <c r="CA1078" s="370"/>
      <c r="CB1078" s="312"/>
      <c r="CC1078" s="312"/>
      <c r="CD1078" s="308"/>
      <c r="CE1078" s="312"/>
      <c r="CF1078" s="312"/>
      <c r="CG1078" s="312"/>
      <c r="CH1078" s="312"/>
      <c r="CI1078" s="384"/>
      <c r="CJ1078" s="312"/>
      <c r="CK1078" s="372"/>
      <c r="CL1078" s="369"/>
      <c r="CM1078" s="312"/>
      <c r="CN1078" s="370"/>
      <c r="CO1078" s="370"/>
      <c r="CP1078" s="370"/>
      <c r="CQ1078" s="312"/>
      <c r="CR1078" s="312"/>
      <c r="CS1078" s="308"/>
      <c r="CT1078" s="312"/>
      <c r="CU1078" s="312"/>
      <c r="CV1078" s="312"/>
      <c r="CW1078" s="312"/>
      <c r="CX1078" s="384"/>
      <c r="CY1078" s="312"/>
      <c r="CZ1078" s="372"/>
    </row>
    <row r="1079" spans="1:104" s="1" customFormat="1" hidden="1">
      <c r="A1079" s="270">
        <v>45638</v>
      </c>
      <c r="B1079" s="380"/>
      <c r="C1079" s="381"/>
      <c r="D1079" s="382"/>
      <c r="E1079" s="382"/>
      <c r="F1079" s="382"/>
      <c r="G1079" s="312"/>
      <c r="H1079" s="308"/>
      <c r="I1079" s="308"/>
      <c r="J1079" s="308"/>
      <c r="K1079" s="308"/>
      <c r="L1079" s="308"/>
      <c r="M1079" s="371"/>
      <c r="N1079" s="371"/>
      <c r="O1079" s="312"/>
      <c r="P1079" s="383"/>
      <c r="Q1079" s="369">
        <v>0</v>
      </c>
      <c r="R1079" s="312"/>
      <c r="S1079" s="370">
        <v>1.1067277354660034</v>
      </c>
      <c r="T1079" s="370">
        <v>0</v>
      </c>
      <c r="U1079" s="370"/>
      <c r="V1079" s="312">
        <f>_xll.SRS1Splines.Functions25.Linear_Interp(V_NK3!$P$8:$P$32,V_NK3!$R$8:$R$32,AC1079)</f>
        <v>282.81025609</v>
      </c>
      <c r="W1079" s="312">
        <f>(V1079/V_NK3!$R$28)*100</f>
        <v>52.164852724907306</v>
      </c>
      <c r="X1079" s="308">
        <f>V1079-V_NK3!$R$8</f>
        <v>226.23160408999999</v>
      </c>
      <c r="Y1079" s="308">
        <f>IFERROR((V1079 - V_NK3!$V$10) / (V_NK3!$V$9- V_NK3!$V$10) * 100, 0)</f>
        <v>46.591080478398254</v>
      </c>
      <c r="Z1079" s="308">
        <v>541.79999999999995</v>
      </c>
      <c r="AA1079" s="308">
        <v>521</v>
      </c>
      <c r="AB1079" s="312"/>
      <c r="AC1079" s="371">
        <v>533.13</v>
      </c>
      <c r="AD1079" s="308">
        <v>0.36</v>
      </c>
      <c r="AE1079" s="372">
        <v>0</v>
      </c>
      <c r="AF1079" s="373">
        <v>0</v>
      </c>
      <c r="AG1079" s="312"/>
      <c r="AH1079" s="370">
        <v>0.21842857142853736</v>
      </c>
      <c r="AI1079" s="370">
        <v>0</v>
      </c>
      <c r="AJ1079" s="370"/>
      <c r="AK1079" s="312">
        <f>_xll.SRS1Splines.Functions25.Linear_Interp(V_NK2!$R$10:$R$21,V_NK2!$T$10:$T$21,AR1079)</f>
        <v>65.415057142884507</v>
      </c>
      <c r="AL1079" s="312">
        <f>(AK1079/V_NK2!$T$18)*100</f>
        <v>91.617727090874652</v>
      </c>
      <c r="AM1079" s="308">
        <f>AK1079-V_NK2!$T$11</f>
        <v>24.59505714285671</v>
      </c>
      <c r="AN1079" s="308">
        <f>IFERROR((AK1079 - V_NK2!$X$12) / (V_NK2!$X$11- V_NK2!$X$12) * 100, 0)</f>
        <v>80.42857142857396</v>
      </c>
      <c r="AO1079" s="308">
        <v>427</v>
      </c>
      <c r="AP1079" s="308">
        <v>420</v>
      </c>
      <c r="AQ1079" s="308">
        <v>425.94</v>
      </c>
      <c r="AR1079" s="371">
        <v>425.63</v>
      </c>
      <c r="AS1079" s="312">
        <v>0.43</v>
      </c>
      <c r="AT1079" s="372">
        <v>0</v>
      </c>
      <c r="AU1079" s="369"/>
      <c r="AV1079" s="312"/>
      <c r="AW1079" s="370">
        <v>0</v>
      </c>
      <c r="AX1079" s="370">
        <v>0</v>
      </c>
      <c r="AY1079" s="370"/>
      <c r="AZ1079" s="312">
        <f>_xll.SRS1Splines.Functions25.Linear_Interp(V_NNG3A!$H$4:$H$12,V_NNG3A!$I$4:$I$12,BF1079)</f>
        <v>-399.86965517241202</v>
      </c>
      <c r="BA1079" s="312">
        <f>(AZ1079/V_NNG3A!$I$8)*100</f>
        <v>-2887.1455247105564</v>
      </c>
      <c r="BB1079" s="308">
        <f>_xll.SRS1Splines.Functions25.Linear_Interp(V_NNG3A!$H$4:$H$12,V_NNG3A!$J$4:$J$12,BF1079)</f>
        <v>-410.85724137930799</v>
      </c>
      <c r="BC1079" s="308">
        <f>IFERROR((AZ1079-V_NNG3A!$J$20) / (V_NNG3A!$J$19-V_NNG3A!$J$20) * 100, 0)</f>
        <v>-14353.523671846446</v>
      </c>
      <c r="BD1079" s="308">
        <v>1050</v>
      </c>
      <c r="BE1079" s="308">
        <v>1047</v>
      </c>
      <c r="BF1079" s="374">
        <v>0</v>
      </c>
      <c r="BG1079" s="312">
        <v>0.12504000000000001</v>
      </c>
      <c r="BH1079" s="372">
        <v>0</v>
      </c>
      <c r="BI1079" s="369"/>
      <c r="BJ1079" s="312"/>
      <c r="BK1079" s="370">
        <v>0.69718532005689904</v>
      </c>
      <c r="BL1079" s="370">
        <v>0.69718532005689904</v>
      </c>
      <c r="BM1079" s="370">
        <f t="shared" si="13"/>
        <v>0</v>
      </c>
      <c r="BN1079" s="312">
        <f>_xll.SRS1Splines.Functions25.Linear_Interp(V_XNN1!$K$3:$K$8,V_XNN1!$L$3:$L$8,BT1079)</f>
        <v>0.19919999999999999</v>
      </c>
      <c r="BO1079" s="312">
        <f>(BN1079/V_XNN1!$L$7)*100</f>
        <v>94.857142857142847</v>
      </c>
      <c r="BP1079" s="312">
        <f>_xll.SRS1Splines.Functions25.Linear_Interp(V_XNN1!$K$3:$K$8,V_XNN1!$M$3:$M$8,BT1079)</f>
        <v>4.3200000000000099E-2</v>
      </c>
      <c r="BQ1079" s="308">
        <f>IFERROR((BN1079 - V_XNN1!$M$16) / (V_XNN1!$M$15- V_XNN1!$M$16) * 100, 0)</f>
        <v>38.99721448467966</v>
      </c>
      <c r="BR1079" s="308">
        <v>252</v>
      </c>
      <c r="BS1079" s="308">
        <v>249</v>
      </c>
      <c r="BT1079" s="374">
        <v>251.4</v>
      </c>
      <c r="BU1079" s="312">
        <v>0.15</v>
      </c>
      <c r="BV1079" s="372">
        <v>0.113454</v>
      </c>
      <c r="BW1079" s="369"/>
      <c r="BX1079" s="312"/>
      <c r="BY1079" s="370"/>
      <c r="BZ1079" s="370"/>
      <c r="CA1079" s="370"/>
      <c r="CB1079" s="312"/>
      <c r="CC1079" s="312"/>
      <c r="CD1079" s="308"/>
      <c r="CE1079" s="312"/>
      <c r="CF1079" s="312"/>
      <c r="CG1079" s="312"/>
      <c r="CH1079" s="312"/>
      <c r="CI1079" s="384"/>
      <c r="CJ1079" s="312"/>
      <c r="CK1079" s="372"/>
      <c r="CL1079" s="369"/>
      <c r="CM1079" s="312"/>
      <c r="CN1079" s="370"/>
      <c r="CO1079" s="370"/>
      <c r="CP1079" s="370"/>
      <c r="CQ1079" s="312"/>
      <c r="CR1079" s="312"/>
      <c r="CS1079" s="308"/>
      <c r="CT1079" s="312"/>
      <c r="CU1079" s="312"/>
      <c r="CV1079" s="312"/>
      <c r="CW1079" s="312"/>
      <c r="CX1079" s="384"/>
      <c r="CY1079" s="312"/>
      <c r="CZ1079" s="372"/>
    </row>
    <row r="1080" spans="1:104" s="1" customFormat="1" hidden="1">
      <c r="A1080" s="270">
        <v>45639</v>
      </c>
      <c r="B1080" s="380"/>
      <c r="C1080" s="381"/>
      <c r="D1080" s="382"/>
      <c r="E1080" s="382"/>
      <c r="F1080" s="382"/>
      <c r="G1080" s="312"/>
      <c r="H1080" s="308"/>
      <c r="I1080" s="308"/>
      <c r="J1080" s="308"/>
      <c r="K1080" s="308"/>
      <c r="L1080" s="308"/>
      <c r="M1080" s="371"/>
      <c r="N1080" s="371"/>
      <c r="O1080" s="312"/>
      <c r="P1080" s="383"/>
      <c r="Q1080" s="369">
        <v>0</v>
      </c>
      <c r="R1080" s="312"/>
      <c r="S1080" s="370">
        <v>1.1067277354660034</v>
      </c>
      <c r="T1080" s="370">
        <v>0</v>
      </c>
      <c r="U1080" s="370"/>
      <c r="V1080" s="312">
        <f>_xll.SRS1Splines.Functions25.Linear_Interp(V_NK3!$P$8:$P$32,V_NK3!$R$8:$R$32,AC1080)</f>
        <v>283.91698380999901</v>
      </c>
      <c r="W1080" s="312">
        <f>(V1080/V_NK3!$R$28)*100</f>
        <v>52.368990613393038</v>
      </c>
      <c r="X1080" s="308">
        <f>V1080-V_NK3!$R$8</f>
        <v>227.338331809999</v>
      </c>
      <c r="Y1080" s="308">
        <f>IFERROR((V1080 - V_NK3!$V$10) / (V_NK3!$V$9- V_NK3!$V$10) * 100, 0)</f>
        <v>46.819004602782023</v>
      </c>
      <c r="Z1080" s="308">
        <v>541.79999999999995</v>
      </c>
      <c r="AA1080" s="308">
        <v>521</v>
      </c>
      <c r="AB1080" s="312"/>
      <c r="AC1080" s="371">
        <v>533.16999999999996</v>
      </c>
      <c r="AD1080" s="308">
        <v>0.36</v>
      </c>
      <c r="AE1080" s="372">
        <v>0</v>
      </c>
      <c r="AF1080" s="373">
        <v>0</v>
      </c>
      <c r="AG1080" s="312"/>
      <c r="AH1080" s="370">
        <v>0.31212602857122418</v>
      </c>
      <c r="AI1080" s="370">
        <v>0.2247546</v>
      </c>
      <c r="AJ1080" s="370"/>
      <c r="AK1080" s="312">
        <f>_xll.SRS1Splines.Functions25.Linear_Interp(V_NK2!$R$10:$R$21,V_NK2!$T$10:$T$21,AR1080)</f>
        <v>65.502428571455695</v>
      </c>
      <c r="AL1080" s="312">
        <f>(AK1080/V_NK2!$T$18)*100</f>
        <v>91.740096038453345</v>
      </c>
      <c r="AM1080" s="308">
        <f>AK1080-V_NK2!$T$11</f>
        <v>24.682428571427899</v>
      </c>
      <c r="AN1080" s="308">
        <f>IFERROR((AK1080 - V_NK2!$X$12) / (V_NK2!$X$11- V_NK2!$X$12) * 100, 0)</f>
        <v>80.71428571428747</v>
      </c>
      <c r="AO1080" s="308">
        <v>427</v>
      </c>
      <c r="AP1080" s="308">
        <v>420</v>
      </c>
      <c r="AQ1080" s="308">
        <v>426.03</v>
      </c>
      <c r="AR1080" s="371">
        <v>425.65</v>
      </c>
      <c r="AS1080" s="312">
        <v>0.43</v>
      </c>
      <c r="AT1080" s="372">
        <v>5.1999999999999998E-2</v>
      </c>
      <c r="AU1080" s="369"/>
      <c r="AV1080" s="312"/>
      <c r="AW1080" s="370">
        <v>0</v>
      </c>
      <c r="AX1080" s="370">
        <v>0</v>
      </c>
      <c r="AY1080" s="370"/>
      <c r="AZ1080" s="312">
        <f>_xll.SRS1Splines.Functions25.Linear_Interp(V_NNG3A!$H$4:$H$12,V_NNG3A!$I$4:$I$12,BF1080)</f>
        <v>-399.86965517241202</v>
      </c>
      <c r="BA1080" s="312">
        <f>(AZ1080/V_NNG3A!$I$8)*100</f>
        <v>-2887.1455247105564</v>
      </c>
      <c r="BB1080" s="308">
        <f>_xll.SRS1Splines.Functions25.Linear_Interp(V_NNG3A!$H$4:$H$12,V_NNG3A!$J$4:$J$12,BF1080)</f>
        <v>-410.85724137930799</v>
      </c>
      <c r="BC1080" s="308">
        <f>IFERROR((AZ1080-V_NNG3A!$J$20) / (V_NNG3A!$J$19-V_NNG3A!$J$20) * 100, 0)</f>
        <v>-14353.523671846446</v>
      </c>
      <c r="BD1080" s="308">
        <v>1050</v>
      </c>
      <c r="BE1080" s="308">
        <v>1047</v>
      </c>
      <c r="BF1080" s="374">
        <v>0</v>
      </c>
      <c r="BG1080" s="312">
        <v>0.12504000000000001</v>
      </c>
      <c r="BH1080" s="372">
        <v>0</v>
      </c>
      <c r="BI1080" s="369"/>
      <c r="BJ1080" s="312"/>
      <c r="BK1080" s="370">
        <v>0.65635732574679906</v>
      </c>
      <c r="BL1080" s="370">
        <v>0.65635732574679906</v>
      </c>
      <c r="BM1080" s="370">
        <f t="shared" si="13"/>
        <v>0</v>
      </c>
      <c r="BN1080" s="312">
        <f>_xll.SRS1Splines.Functions25.Linear_Interp(V_XNN1!$K$3:$K$8,V_XNN1!$L$3:$L$8,BT1080)</f>
        <v>0.19919999999999999</v>
      </c>
      <c r="BO1080" s="312">
        <f>(BN1080/V_XNN1!$L$7)*100</f>
        <v>94.857142857142847</v>
      </c>
      <c r="BP1080" s="312">
        <f>_xll.SRS1Splines.Functions25.Linear_Interp(V_XNN1!$K$3:$K$8,V_XNN1!$M$3:$M$8,BT1080)</f>
        <v>4.3200000000000099E-2</v>
      </c>
      <c r="BQ1080" s="308">
        <f>IFERROR((BN1080 - V_XNN1!$M$16) / (V_XNN1!$M$15- V_XNN1!$M$16) * 100, 0)</f>
        <v>38.99721448467966</v>
      </c>
      <c r="BR1080" s="308">
        <v>252</v>
      </c>
      <c r="BS1080" s="308">
        <v>249</v>
      </c>
      <c r="BT1080" s="374">
        <v>251.4</v>
      </c>
      <c r="BU1080" s="312">
        <v>0.15</v>
      </c>
      <c r="BV1080" s="372">
        <v>0.10681</v>
      </c>
      <c r="BW1080" s="369"/>
      <c r="BX1080" s="312"/>
      <c r="BY1080" s="370"/>
      <c r="BZ1080" s="370"/>
      <c r="CA1080" s="370"/>
      <c r="CB1080" s="312"/>
      <c r="CC1080" s="312"/>
      <c r="CD1080" s="308"/>
      <c r="CE1080" s="312"/>
      <c r="CF1080" s="312"/>
      <c r="CG1080" s="312"/>
      <c r="CH1080" s="312"/>
      <c r="CI1080" s="384"/>
      <c r="CJ1080" s="312"/>
      <c r="CK1080" s="372"/>
      <c r="CL1080" s="369"/>
      <c r="CM1080" s="312"/>
      <c r="CN1080" s="370"/>
      <c r="CO1080" s="370"/>
      <c r="CP1080" s="370"/>
      <c r="CQ1080" s="312"/>
      <c r="CR1080" s="312"/>
      <c r="CS1080" s="308"/>
      <c r="CT1080" s="312"/>
      <c r="CU1080" s="312"/>
      <c r="CV1080" s="312"/>
      <c r="CW1080" s="312"/>
      <c r="CX1080" s="384"/>
      <c r="CY1080" s="312"/>
      <c r="CZ1080" s="372"/>
    </row>
    <row r="1081" spans="1:104" s="1" customFormat="1" hidden="1">
      <c r="A1081" s="270">
        <v>45640</v>
      </c>
      <c r="B1081" s="380"/>
      <c r="C1081" s="381"/>
      <c r="D1081" s="382"/>
      <c r="E1081" s="382"/>
      <c r="F1081" s="382"/>
      <c r="G1081" s="312"/>
      <c r="H1081" s="308"/>
      <c r="I1081" s="308"/>
      <c r="J1081" s="308"/>
      <c r="K1081" s="308"/>
      <c r="L1081" s="308"/>
      <c r="M1081" s="371"/>
      <c r="N1081" s="371"/>
      <c r="O1081" s="312"/>
      <c r="P1081" s="383"/>
      <c r="Q1081" s="369">
        <v>0</v>
      </c>
      <c r="R1081" s="312"/>
      <c r="S1081" s="370">
        <v>1.3834096693344116</v>
      </c>
      <c r="T1081" s="370">
        <v>0</v>
      </c>
      <c r="U1081" s="370"/>
      <c r="V1081" s="312">
        <f>_xll.SRS1Splines.Functions25.Linear_Interp(V_NK3!$P$8:$P$32,V_NK3!$R$8:$R$32,AC1081)</f>
        <v>285.30039346000098</v>
      </c>
      <c r="W1081" s="312">
        <f>(V1081/V_NK3!$R$28)*100</f>
        <v>52.624162974000789</v>
      </c>
      <c r="X1081" s="308">
        <f>V1081-V_NK3!$R$8</f>
        <v>228.72174146000097</v>
      </c>
      <c r="Y1081" s="308">
        <f>IFERROR((V1081 - V_NK3!$V$10) / (V_NK3!$V$9- V_NK3!$V$10) * 100, 0)</f>
        <v>47.10390975826239</v>
      </c>
      <c r="Z1081" s="308">
        <v>541.79999999999995</v>
      </c>
      <c r="AA1081" s="308">
        <v>521</v>
      </c>
      <c r="AB1081" s="312"/>
      <c r="AC1081" s="371">
        <v>533.22</v>
      </c>
      <c r="AD1081" s="308">
        <v>0.36</v>
      </c>
      <c r="AE1081" s="372">
        <v>0</v>
      </c>
      <c r="AF1081" s="373">
        <v>0</v>
      </c>
      <c r="AG1081" s="312"/>
      <c r="AH1081" s="370">
        <v>0.25814308571438793</v>
      </c>
      <c r="AI1081" s="370">
        <v>0.30182880000000006</v>
      </c>
      <c r="AJ1081" s="370"/>
      <c r="AK1081" s="312">
        <f>_xll.SRS1Splines.Functions25.Linear_Interp(V_NK2!$R$10:$R$21,V_NK2!$T$10:$T$21,AR1081)</f>
        <v>65.458742857170094</v>
      </c>
      <c r="AL1081" s="312">
        <f>(AK1081/V_NK2!$T$18)*100</f>
        <v>91.678911564663991</v>
      </c>
      <c r="AM1081" s="308">
        <f>AK1081-V_NK2!$T$11</f>
        <v>24.638742857142297</v>
      </c>
      <c r="AN1081" s="308">
        <f>IFERROR((AK1081 - V_NK2!$X$12) / (V_NK2!$X$11- V_NK2!$X$12) * 100, 0)</f>
        <v>80.571428571430687</v>
      </c>
      <c r="AO1081" s="308">
        <v>427</v>
      </c>
      <c r="AP1081" s="308">
        <v>420</v>
      </c>
      <c r="AQ1081" s="308">
        <v>426.04</v>
      </c>
      <c r="AR1081" s="371">
        <v>425.64</v>
      </c>
      <c r="AS1081" s="312">
        <v>0.43</v>
      </c>
      <c r="AT1081" s="372">
        <v>7.0000000000000007E-2</v>
      </c>
      <c r="AU1081" s="369"/>
      <c r="AV1081" s="312"/>
      <c r="AW1081" s="370">
        <v>0</v>
      </c>
      <c r="AX1081" s="370">
        <v>0</v>
      </c>
      <c r="AY1081" s="370"/>
      <c r="AZ1081" s="312">
        <f>_xll.SRS1Splines.Functions25.Linear_Interp(V_NNG3A!$H$4:$H$12,V_NNG3A!$I$4:$I$12,BF1081)</f>
        <v>-399.86965517241202</v>
      </c>
      <c r="BA1081" s="312">
        <f>(AZ1081/V_NNG3A!$I$8)*100</f>
        <v>-2887.1455247105564</v>
      </c>
      <c r="BB1081" s="308">
        <f>_xll.SRS1Splines.Functions25.Linear_Interp(V_NNG3A!$H$4:$H$12,V_NNG3A!$J$4:$J$12,BF1081)</f>
        <v>-410.85724137930799</v>
      </c>
      <c r="BC1081" s="308">
        <f>IFERROR((AZ1081-V_NNG3A!$J$20) / (V_NNG3A!$J$19-V_NNG3A!$J$20) * 100, 0)</f>
        <v>-14353.523671846446</v>
      </c>
      <c r="BD1081" s="308">
        <v>1050</v>
      </c>
      <c r="BE1081" s="308">
        <v>1047</v>
      </c>
      <c r="BF1081" s="374">
        <v>0</v>
      </c>
      <c r="BG1081" s="312">
        <v>0.12504000000000001</v>
      </c>
      <c r="BH1081" s="372">
        <v>0</v>
      </c>
      <c r="BI1081" s="369"/>
      <c r="BJ1081" s="312"/>
      <c r="BK1081" s="370">
        <v>0.65987231863442397</v>
      </c>
      <c r="BL1081" s="370">
        <v>0.65987231863442397</v>
      </c>
      <c r="BM1081" s="370">
        <f t="shared" si="13"/>
        <v>0</v>
      </c>
      <c r="BN1081" s="312">
        <f>_xll.SRS1Splines.Functions25.Linear_Interp(V_XNN1!$K$3:$K$8,V_XNN1!$L$3:$L$8,BT1081)</f>
        <v>0.1938</v>
      </c>
      <c r="BO1081" s="312">
        <f>(BN1081/V_XNN1!$L$7)*100</f>
        <v>92.285714285714292</v>
      </c>
      <c r="BP1081" s="312">
        <f>_xll.SRS1Splines.Functions25.Linear_Interp(V_XNN1!$K$3:$K$8,V_XNN1!$M$3:$M$8,BT1081)</f>
        <v>3.7799999999999903E-2</v>
      </c>
      <c r="BQ1081" s="308">
        <f>IFERROR((BN1081 - V_XNN1!$M$16) / (V_XNN1!$M$15- V_XNN1!$M$16) * 100, 0)</f>
        <v>22.284122562674128</v>
      </c>
      <c r="BR1081" s="308">
        <v>252</v>
      </c>
      <c r="BS1081" s="308">
        <v>249</v>
      </c>
      <c r="BT1081" s="374">
        <v>251.1</v>
      </c>
      <c r="BU1081" s="312">
        <v>0.15</v>
      </c>
      <c r="BV1081" s="372">
        <v>0.10738200000000001</v>
      </c>
      <c r="BW1081" s="369"/>
      <c r="BX1081" s="312"/>
      <c r="BY1081" s="370"/>
      <c r="BZ1081" s="370"/>
      <c r="CA1081" s="370"/>
      <c r="CB1081" s="312"/>
      <c r="CC1081" s="312"/>
      <c r="CD1081" s="308"/>
      <c r="CE1081" s="312"/>
      <c r="CF1081" s="312"/>
      <c r="CG1081" s="312"/>
      <c r="CH1081" s="312"/>
      <c r="CI1081" s="384"/>
      <c r="CJ1081" s="312"/>
      <c r="CK1081" s="372"/>
      <c r="CL1081" s="369"/>
      <c r="CM1081" s="312"/>
      <c r="CN1081" s="370"/>
      <c r="CO1081" s="370"/>
      <c r="CP1081" s="370"/>
      <c r="CQ1081" s="312"/>
      <c r="CR1081" s="312"/>
      <c r="CS1081" s="308"/>
      <c r="CT1081" s="312"/>
      <c r="CU1081" s="312"/>
      <c r="CV1081" s="312"/>
      <c r="CW1081" s="312"/>
      <c r="CX1081" s="384"/>
      <c r="CY1081" s="312"/>
      <c r="CZ1081" s="372"/>
    </row>
    <row r="1082" spans="1:104" s="1" customFormat="1" hidden="1">
      <c r="A1082" s="270">
        <v>45641</v>
      </c>
      <c r="B1082" s="380"/>
      <c r="C1082" s="381"/>
      <c r="D1082" s="382"/>
      <c r="E1082" s="382"/>
      <c r="F1082" s="382"/>
      <c r="G1082" s="312"/>
      <c r="H1082" s="308"/>
      <c r="I1082" s="308"/>
      <c r="J1082" s="308"/>
      <c r="K1082" s="308"/>
      <c r="L1082" s="308"/>
      <c r="M1082" s="371"/>
      <c r="N1082" s="371"/>
      <c r="O1082" s="312"/>
      <c r="P1082" s="383"/>
      <c r="Q1082" s="369">
        <v>0</v>
      </c>
      <c r="R1082" s="312"/>
      <c r="S1082" s="370">
        <v>1.1067277354660034</v>
      </c>
      <c r="T1082" s="370">
        <v>0</v>
      </c>
      <c r="U1082" s="370"/>
      <c r="V1082" s="312">
        <f>_xll.SRS1Splines.Functions25.Linear_Interp(V_NK3!$P$8:$P$32,V_NK3!$R$8:$R$32,AC1082)</f>
        <v>286.40712117999999</v>
      </c>
      <c r="W1082" s="312">
        <f>(V1082/V_NK3!$R$28)*100</f>
        <v>52.828300862486522</v>
      </c>
      <c r="X1082" s="308">
        <f>V1082-V_NK3!$R$8</f>
        <v>229.82846917999998</v>
      </c>
      <c r="Y1082" s="308">
        <f>IFERROR((V1082 - V_NK3!$V$10) / (V_NK3!$V$9- V_NK3!$V$10) * 100, 0)</f>
        <v>47.331833882646158</v>
      </c>
      <c r="Z1082" s="308">
        <v>541.79999999999995</v>
      </c>
      <c r="AA1082" s="308">
        <v>521</v>
      </c>
      <c r="AB1082" s="312"/>
      <c r="AC1082" s="371">
        <v>533.26</v>
      </c>
      <c r="AD1082" s="308">
        <v>0.36</v>
      </c>
      <c r="AE1082" s="372">
        <v>0</v>
      </c>
      <c r="AF1082" s="373">
        <v>0</v>
      </c>
      <c r="AG1082" s="312"/>
      <c r="AH1082" s="370">
        <v>0.27907320000000002</v>
      </c>
      <c r="AI1082" s="370">
        <v>0.27907320000000002</v>
      </c>
      <c r="AJ1082" s="370"/>
      <c r="AK1082" s="312">
        <f>_xll.SRS1Splines.Functions25.Linear_Interp(V_NK2!$R$10:$R$21,V_NK2!$T$10:$T$21,AR1082)</f>
        <v>65.458742857170094</v>
      </c>
      <c r="AL1082" s="312">
        <f>(AK1082/V_NK2!$T$18)*100</f>
        <v>91.678911564663991</v>
      </c>
      <c r="AM1082" s="308">
        <f>AK1082-V_NK2!$T$11</f>
        <v>24.638742857142297</v>
      </c>
      <c r="AN1082" s="308">
        <f>IFERROR((AK1082 - V_NK2!$X$12) / (V_NK2!$X$11- V_NK2!$X$12) * 100, 0)</f>
        <v>80.571428571430687</v>
      </c>
      <c r="AO1082" s="308">
        <v>427</v>
      </c>
      <c r="AP1082" s="308">
        <v>420</v>
      </c>
      <c r="AQ1082" s="308">
        <v>426.04</v>
      </c>
      <c r="AR1082" s="371">
        <v>425.64</v>
      </c>
      <c r="AS1082" s="312">
        <v>0.43</v>
      </c>
      <c r="AT1082" s="372">
        <v>6.5000000000000002E-2</v>
      </c>
      <c r="AU1082" s="369"/>
      <c r="AV1082" s="312"/>
      <c r="AW1082" s="370">
        <v>0</v>
      </c>
      <c r="AX1082" s="370">
        <v>0</v>
      </c>
      <c r="AY1082" s="370"/>
      <c r="AZ1082" s="312">
        <f>_xll.SRS1Splines.Functions25.Linear_Interp(V_NNG3A!$H$4:$H$12,V_NNG3A!$I$4:$I$12,BF1082)</f>
        <v>-399.86965517241202</v>
      </c>
      <c r="BA1082" s="312">
        <f>(AZ1082/V_NNG3A!$I$8)*100</f>
        <v>-2887.1455247105564</v>
      </c>
      <c r="BB1082" s="308">
        <f>_xll.SRS1Splines.Functions25.Linear_Interp(V_NNG3A!$H$4:$H$12,V_NNG3A!$J$4:$J$12,BF1082)</f>
        <v>-410.85724137930799</v>
      </c>
      <c r="BC1082" s="308">
        <f>IFERROR((AZ1082-V_NNG3A!$J$20) / (V_NNG3A!$J$19-V_NNG3A!$J$20) * 100, 0)</f>
        <v>-14353.523671846446</v>
      </c>
      <c r="BD1082" s="308">
        <v>1050</v>
      </c>
      <c r="BE1082" s="308">
        <v>1047</v>
      </c>
      <c r="BF1082" s="374">
        <v>0</v>
      </c>
      <c r="BG1082" s="312">
        <v>0.12504000000000001</v>
      </c>
      <c r="BH1082" s="372">
        <v>0</v>
      </c>
      <c r="BI1082" s="369"/>
      <c r="BJ1082" s="312"/>
      <c r="BK1082" s="370">
        <v>0.629318918918919</v>
      </c>
      <c r="BL1082" s="370">
        <v>0.629318918918919</v>
      </c>
      <c r="BM1082" s="370">
        <f t="shared" si="13"/>
        <v>0</v>
      </c>
      <c r="BN1082" s="312">
        <f>_xll.SRS1Splines.Functions25.Linear_Interp(V_XNN1!$K$3:$K$8,V_XNN1!$L$3:$L$8,BT1082)</f>
        <v>0.19470000000000001</v>
      </c>
      <c r="BO1082" s="312">
        <f>(BN1082/V_XNN1!$L$7)*100</f>
        <v>92.714285714285722</v>
      </c>
      <c r="BP1082" s="312">
        <f>_xll.SRS1Splines.Functions25.Linear_Interp(V_XNN1!$K$3:$K$8,V_XNN1!$M$3:$M$8,BT1082)</f>
        <v>3.8700000000000102E-2</v>
      </c>
      <c r="BQ1082" s="308">
        <f>IFERROR((BN1082 - V_XNN1!$M$16) / (V_XNN1!$M$15- V_XNN1!$M$16) * 100, 0)</f>
        <v>25.069637883008429</v>
      </c>
      <c r="BR1082" s="308">
        <v>252</v>
      </c>
      <c r="BS1082" s="308">
        <v>249</v>
      </c>
      <c r="BT1082" s="374">
        <v>251.15</v>
      </c>
      <c r="BU1082" s="312">
        <v>0.15</v>
      </c>
      <c r="BV1082" s="372">
        <v>0.10241</v>
      </c>
      <c r="BW1082" s="369"/>
      <c r="BX1082" s="312"/>
      <c r="BY1082" s="370"/>
      <c r="BZ1082" s="370"/>
      <c r="CA1082" s="370"/>
      <c r="CB1082" s="312"/>
      <c r="CC1082" s="312"/>
      <c r="CD1082" s="308"/>
      <c r="CE1082" s="312"/>
      <c r="CF1082" s="312"/>
      <c r="CG1082" s="312"/>
      <c r="CH1082" s="312"/>
      <c r="CI1082" s="384"/>
      <c r="CJ1082" s="312"/>
      <c r="CK1082" s="372"/>
      <c r="CL1082" s="369"/>
      <c r="CM1082" s="312"/>
      <c r="CN1082" s="370"/>
      <c r="CO1082" s="370"/>
      <c r="CP1082" s="370"/>
      <c r="CQ1082" s="312"/>
      <c r="CR1082" s="312"/>
      <c r="CS1082" s="308"/>
      <c r="CT1082" s="312"/>
      <c r="CU1082" s="312"/>
      <c r="CV1082" s="312"/>
      <c r="CW1082" s="312"/>
      <c r="CX1082" s="384"/>
      <c r="CY1082" s="312"/>
      <c r="CZ1082" s="372"/>
    </row>
    <row r="1083" spans="1:104" s="1" customFormat="1" hidden="1">
      <c r="A1083" s="270">
        <v>45642</v>
      </c>
      <c r="B1083" s="380"/>
      <c r="C1083" s="381"/>
      <c r="D1083" s="382"/>
      <c r="E1083" s="382"/>
      <c r="F1083" s="382"/>
      <c r="G1083" s="312"/>
      <c r="H1083" s="308"/>
      <c r="I1083" s="308"/>
      <c r="J1083" s="308"/>
      <c r="K1083" s="308"/>
      <c r="L1083" s="308"/>
      <c r="M1083" s="371"/>
      <c r="N1083" s="371"/>
      <c r="O1083" s="312"/>
      <c r="P1083" s="383"/>
      <c r="Q1083" s="369">
        <v>0</v>
      </c>
      <c r="R1083" s="312"/>
      <c r="S1083" s="370">
        <v>1.1787073354660036</v>
      </c>
      <c r="T1083" s="370">
        <v>7.1979600000000019E-2</v>
      </c>
      <c r="U1083" s="370"/>
      <c r="V1083" s="312">
        <f>_xll.SRS1Splines.Functions25.Linear_Interp(V_NK3!$P$8:$P$32,V_NK3!$R$8:$R$32,AC1083)</f>
        <v>287.513848899999</v>
      </c>
      <c r="W1083" s="312">
        <f>(V1083/V_NK3!$R$28)*100</f>
        <v>53.032438750972247</v>
      </c>
      <c r="X1083" s="308">
        <f>V1083-V_NK3!$R$8</f>
        <v>230.935196899999</v>
      </c>
      <c r="Y1083" s="308">
        <f>IFERROR((V1083 - V_NK3!$V$10) / (V_NK3!$V$9- V_NK3!$V$10) * 100, 0)</f>
        <v>47.55975800702992</v>
      </c>
      <c r="Z1083" s="308">
        <v>541.79999999999995</v>
      </c>
      <c r="AA1083" s="308">
        <v>521</v>
      </c>
      <c r="AB1083" s="312"/>
      <c r="AC1083" s="371">
        <v>533.29999999999995</v>
      </c>
      <c r="AD1083" s="308">
        <v>0.36</v>
      </c>
      <c r="AE1083" s="372">
        <v>1.6359000000000002E-2</v>
      </c>
      <c r="AF1083" s="373">
        <v>0</v>
      </c>
      <c r="AG1083" s="312"/>
      <c r="AH1083" s="370">
        <v>0.27246861142877576</v>
      </c>
      <c r="AI1083" s="370">
        <v>0.36703799999999998</v>
      </c>
      <c r="AJ1083" s="370"/>
      <c r="AK1083" s="312">
        <f>_xll.SRS1Splines.Functions25.Linear_Interp(V_NK2!$R$10:$R$21,V_NK2!$T$10:$T$21,AR1083)</f>
        <v>65.371371428598806</v>
      </c>
      <c r="AL1083" s="312">
        <f>(AK1083/V_NK2!$T$18)*100</f>
        <v>91.556542617085157</v>
      </c>
      <c r="AM1083" s="308">
        <f>AK1083-V_NK2!$T$11</f>
        <v>24.551371428571009</v>
      </c>
      <c r="AN1083" s="308">
        <f>IFERROR((AK1083 - V_NK2!$X$12) / (V_NK2!$X$11- V_NK2!$X$12) * 100, 0)</f>
        <v>80.285714285716864</v>
      </c>
      <c r="AO1083" s="308">
        <v>427</v>
      </c>
      <c r="AP1083" s="308">
        <v>420</v>
      </c>
      <c r="AQ1083" s="308">
        <v>425.73</v>
      </c>
      <c r="AR1083" s="371">
        <v>425.62</v>
      </c>
      <c r="AS1083" s="312">
        <v>0.43</v>
      </c>
      <c r="AT1083" s="372">
        <v>8.5000000000000006E-2</v>
      </c>
      <c r="AU1083" s="369"/>
      <c r="AV1083" s="312"/>
      <c r="AW1083" s="370">
        <v>0</v>
      </c>
      <c r="AX1083" s="370">
        <v>0</v>
      </c>
      <c r="AY1083" s="370"/>
      <c r="AZ1083" s="312">
        <f>_xll.SRS1Splines.Functions25.Linear_Interp(V_NNG3A!$H$4:$H$12,V_NNG3A!$I$4:$I$12,BF1083)</f>
        <v>-399.86965517241202</v>
      </c>
      <c r="BA1083" s="312">
        <f>(AZ1083/V_NNG3A!$I$8)*100</f>
        <v>-2887.1455247105564</v>
      </c>
      <c r="BB1083" s="308">
        <f>_xll.SRS1Splines.Functions25.Linear_Interp(V_NNG3A!$H$4:$H$12,V_NNG3A!$J$4:$J$12,BF1083)</f>
        <v>-410.85724137930799</v>
      </c>
      <c r="BC1083" s="308">
        <f>IFERROR((AZ1083-V_NNG3A!$J$20) / (V_NNG3A!$J$19-V_NNG3A!$J$20) * 100, 0)</f>
        <v>-14353.523671846446</v>
      </c>
      <c r="BD1083" s="308">
        <v>1050</v>
      </c>
      <c r="BE1083" s="308">
        <v>1047</v>
      </c>
      <c r="BF1083" s="374">
        <v>0</v>
      </c>
      <c r="BG1083" s="312">
        <v>0.12504000000000001</v>
      </c>
      <c r="BH1083" s="372">
        <v>0</v>
      </c>
      <c r="BI1083" s="369"/>
      <c r="BJ1083" s="312"/>
      <c r="BK1083" s="370">
        <v>0.47912056899004302</v>
      </c>
      <c r="BL1083" s="370">
        <v>0.47912056899004302</v>
      </c>
      <c r="BM1083" s="370">
        <f t="shared" si="13"/>
        <v>0</v>
      </c>
      <c r="BN1083" s="312">
        <f>_xll.SRS1Splines.Functions25.Linear_Interp(V_XNN1!$K$3:$K$8,V_XNN1!$L$3:$L$8,BT1083)</f>
        <v>0.21748439999999999</v>
      </c>
      <c r="BO1083" s="312">
        <f>(BN1083/V_XNN1!$L$7)*100</f>
        <v>103.56400000000001</v>
      </c>
      <c r="BP1083" s="312">
        <f>_xll.SRS1Splines.Functions25.Linear_Interp(V_XNN1!$K$3:$K$8,V_XNN1!$M$3:$M$8,BT1083)</f>
        <v>6.14843999999998E-2</v>
      </c>
      <c r="BQ1083" s="308">
        <f>IFERROR((BN1083 - V_XNN1!$M$16) / (V_XNN1!$M$15- V_XNN1!$M$16) * 100, 0)</f>
        <v>95.587743732590539</v>
      </c>
      <c r="BR1083" s="308">
        <v>252</v>
      </c>
      <c r="BS1083" s="308">
        <v>249</v>
      </c>
      <c r="BT1083" s="374">
        <v>252.42</v>
      </c>
      <c r="BU1083" s="312">
        <v>0.1439</v>
      </c>
      <c r="BV1083" s="372">
        <v>7.796800000000001E-2</v>
      </c>
      <c r="BW1083" s="369"/>
      <c r="BX1083" s="312"/>
      <c r="BY1083" s="370"/>
      <c r="BZ1083" s="370"/>
      <c r="CA1083" s="370"/>
      <c r="CB1083" s="312"/>
      <c r="CC1083" s="312"/>
      <c r="CD1083" s="308"/>
      <c r="CE1083" s="312"/>
      <c r="CF1083" s="312"/>
      <c r="CG1083" s="312"/>
      <c r="CH1083" s="312"/>
      <c r="CI1083" s="384"/>
      <c r="CJ1083" s="312"/>
      <c r="CK1083" s="372"/>
      <c r="CL1083" s="369"/>
      <c r="CM1083" s="312"/>
      <c r="CN1083" s="370"/>
      <c r="CO1083" s="370"/>
      <c r="CP1083" s="370"/>
      <c r="CQ1083" s="312"/>
      <c r="CR1083" s="312"/>
      <c r="CS1083" s="308"/>
      <c r="CT1083" s="312"/>
      <c r="CU1083" s="312"/>
      <c r="CV1083" s="312"/>
      <c r="CW1083" s="312"/>
      <c r="CX1083" s="384"/>
      <c r="CY1083" s="312"/>
      <c r="CZ1083" s="372"/>
    </row>
    <row r="1084" spans="1:104" s="1" customFormat="1" hidden="1">
      <c r="A1084" s="270">
        <v>45643</v>
      </c>
      <c r="B1084" s="380"/>
      <c r="C1084" s="381"/>
      <c r="D1084" s="382"/>
      <c r="E1084" s="382"/>
      <c r="F1084" s="382"/>
      <c r="G1084" s="312"/>
      <c r="H1084" s="308"/>
      <c r="I1084" s="308"/>
      <c r="J1084" s="308"/>
      <c r="K1084" s="308"/>
      <c r="L1084" s="308"/>
      <c r="M1084" s="371"/>
      <c r="N1084" s="371"/>
      <c r="O1084" s="312"/>
      <c r="P1084" s="383"/>
      <c r="Q1084" s="369">
        <v>0</v>
      </c>
      <c r="R1084" s="312"/>
      <c r="S1084" s="370">
        <v>0.83004580160331731</v>
      </c>
      <c r="T1084" s="370">
        <v>0</v>
      </c>
      <c r="U1084" s="370"/>
      <c r="V1084" s="312">
        <f>_xll.SRS1Splines.Functions25.Linear_Interp(V_NK3!$P$8:$P$32,V_NK3!$R$8:$R$32,AC1084)</f>
        <v>288.34389469000098</v>
      </c>
      <c r="W1084" s="312">
        <f>(V1084/V_NK3!$R$28)*100</f>
        <v>53.18554216733704</v>
      </c>
      <c r="X1084" s="308">
        <f>V1084-V_NK3!$R$8</f>
        <v>231.76524269000097</v>
      </c>
      <c r="Y1084" s="308">
        <f>IFERROR((V1084 - V_NK3!$V$10) / (V_NK3!$V$9- V_NK3!$V$10) * 100, 0)</f>
        <v>47.730701100318306</v>
      </c>
      <c r="Z1084" s="308">
        <v>541.79999999999995</v>
      </c>
      <c r="AA1084" s="308">
        <v>521</v>
      </c>
      <c r="AB1084" s="312"/>
      <c r="AC1084" s="371">
        <v>533.33000000000004</v>
      </c>
      <c r="AD1084" s="308">
        <v>0.36</v>
      </c>
      <c r="AE1084" s="372">
        <v>0</v>
      </c>
      <c r="AF1084" s="373">
        <v>0</v>
      </c>
      <c r="AG1084" s="312"/>
      <c r="AH1084" s="370">
        <v>0.29563262857122419</v>
      </c>
      <c r="AI1084" s="370">
        <v>0.20826120000000001</v>
      </c>
      <c r="AJ1084" s="370"/>
      <c r="AK1084" s="312">
        <f>_xll.SRS1Splines.Functions25.Linear_Interp(V_NK2!$R$10:$R$21,V_NK2!$T$10:$T$21,AR1084)</f>
        <v>65.458742857170094</v>
      </c>
      <c r="AL1084" s="312">
        <f>(AK1084/V_NK2!$T$18)*100</f>
        <v>91.678911564663991</v>
      </c>
      <c r="AM1084" s="308">
        <f>AK1084-V_NK2!$T$11</f>
        <v>24.638742857142297</v>
      </c>
      <c r="AN1084" s="308">
        <f>IFERROR((AK1084 - V_NK2!$X$12) / (V_NK2!$X$11- V_NK2!$X$12) * 100, 0)</f>
        <v>80.571428571430687</v>
      </c>
      <c r="AO1084" s="308">
        <v>427</v>
      </c>
      <c r="AP1084" s="308">
        <v>420</v>
      </c>
      <c r="AQ1084" s="308">
        <v>425.75</v>
      </c>
      <c r="AR1084" s="371">
        <v>425.64</v>
      </c>
      <c r="AS1084" s="312">
        <v>0.43</v>
      </c>
      <c r="AT1084" s="372">
        <v>4.8000000000000001E-2</v>
      </c>
      <c r="AU1084" s="369"/>
      <c r="AV1084" s="312"/>
      <c r="AW1084" s="370">
        <v>0</v>
      </c>
      <c r="AX1084" s="370">
        <v>0</v>
      </c>
      <c r="AY1084" s="370"/>
      <c r="AZ1084" s="312">
        <f>_xll.SRS1Splines.Functions25.Linear_Interp(V_NNG3A!$H$4:$H$12,V_NNG3A!$I$4:$I$12,BF1084)</f>
        <v>-399.86965517241202</v>
      </c>
      <c r="BA1084" s="312">
        <f>(AZ1084/V_NNG3A!$I$8)*100</f>
        <v>-2887.1455247105564</v>
      </c>
      <c r="BB1084" s="308">
        <f>_xll.SRS1Splines.Functions25.Linear_Interp(V_NNG3A!$H$4:$H$12,V_NNG3A!$J$4:$J$12,BF1084)</f>
        <v>-410.85724137930799</v>
      </c>
      <c r="BC1084" s="308">
        <f>IFERROR((AZ1084-V_NNG3A!$J$20) / (V_NNG3A!$J$19-V_NNG3A!$J$20) * 100, 0)</f>
        <v>-14353.523671846446</v>
      </c>
      <c r="BD1084" s="308">
        <v>1050</v>
      </c>
      <c r="BE1084" s="308">
        <v>1047</v>
      </c>
      <c r="BF1084" s="374">
        <v>0</v>
      </c>
      <c r="BG1084" s="312">
        <v>0.12504000000000001</v>
      </c>
      <c r="BH1084" s="372">
        <v>0</v>
      </c>
      <c r="BI1084" s="369"/>
      <c r="BJ1084" s="312"/>
      <c r="BK1084" s="370">
        <v>0.61688125177809394</v>
      </c>
      <c r="BL1084" s="370">
        <v>0.61688125177809394</v>
      </c>
      <c r="BM1084" s="370">
        <f t="shared" si="13"/>
        <v>0</v>
      </c>
      <c r="BN1084" s="312">
        <f>_xll.SRS1Splines.Functions25.Linear_Interp(V_XNN1!$K$3:$K$8,V_XNN1!$L$3:$L$8,BT1084)</f>
        <v>0.2146332</v>
      </c>
      <c r="BO1084" s="312">
        <f>(BN1084/V_XNN1!$L$7)*100</f>
        <v>102.20628571428571</v>
      </c>
      <c r="BP1084" s="312">
        <f>_xll.SRS1Splines.Functions25.Linear_Interp(V_XNN1!$K$3:$K$8,V_XNN1!$M$3:$M$8,BT1084)</f>
        <v>5.8633199999999802E-2</v>
      </c>
      <c r="BQ1084" s="308">
        <f>IFERROR((BN1084 - V_XNN1!$M$16) / (V_XNN1!$M$15- V_XNN1!$M$16) * 100, 0)</f>
        <v>86.763231197771589</v>
      </c>
      <c r="BR1084" s="308">
        <v>252</v>
      </c>
      <c r="BS1084" s="308">
        <v>249</v>
      </c>
      <c r="BT1084" s="374">
        <v>252.26</v>
      </c>
      <c r="BU1084" s="312">
        <v>0.13790416666666702</v>
      </c>
      <c r="BV1084" s="372">
        <v>0.10038599999999999</v>
      </c>
      <c r="BW1084" s="369"/>
      <c r="BX1084" s="312"/>
      <c r="BY1084" s="370"/>
      <c r="BZ1084" s="370"/>
      <c r="CA1084" s="370"/>
      <c r="CB1084" s="312"/>
      <c r="CC1084" s="312"/>
      <c r="CD1084" s="308"/>
      <c r="CE1084" s="312"/>
      <c r="CF1084" s="312"/>
      <c r="CG1084" s="312"/>
      <c r="CH1084" s="312"/>
      <c r="CI1084" s="384"/>
      <c r="CJ1084" s="312"/>
      <c r="CK1084" s="372"/>
      <c r="CL1084" s="369"/>
      <c r="CM1084" s="312"/>
      <c r="CN1084" s="370"/>
      <c r="CO1084" s="370"/>
      <c r="CP1084" s="370"/>
      <c r="CQ1084" s="312"/>
      <c r="CR1084" s="312"/>
      <c r="CS1084" s="308"/>
      <c r="CT1084" s="312"/>
      <c r="CU1084" s="312"/>
      <c r="CV1084" s="312"/>
      <c r="CW1084" s="312"/>
      <c r="CX1084" s="384"/>
      <c r="CY1084" s="312"/>
      <c r="CZ1084" s="372"/>
    </row>
    <row r="1085" spans="1:104" s="1" customFormat="1" hidden="1">
      <c r="A1085" s="270">
        <v>45644</v>
      </c>
      <c r="B1085" s="380"/>
      <c r="C1085" s="381"/>
      <c r="D1085" s="382"/>
      <c r="E1085" s="382"/>
      <c r="F1085" s="382"/>
      <c r="G1085" s="312"/>
      <c r="H1085" s="308"/>
      <c r="I1085" s="308"/>
      <c r="J1085" s="308"/>
      <c r="K1085" s="308"/>
      <c r="L1085" s="308"/>
      <c r="M1085" s="371"/>
      <c r="N1085" s="371"/>
      <c r="O1085" s="312"/>
      <c r="P1085" s="383"/>
      <c r="Q1085" s="369">
        <v>0</v>
      </c>
      <c r="R1085" s="312"/>
      <c r="S1085" s="370">
        <v>1.1067277354640961</v>
      </c>
      <c r="T1085" s="370">
        <v>0</v>
      </c>
      <c r="U1085" s="370"/>
      <c r="V1085" s="312">
        <f>_xll.SRS1Splines.Functions25.Linear_Interp(V_NK3!$P$8:$P$32,V_NK3!$R$8:$R$32,AC1085)</f>
        <v>289.45062240999999</v>
      </c>
      <c r="W1085" s="312">
        <f>(V1085/V_NK3!$R$28)*100</f>
        <v>53.389680055822772</v>
      </c>
      <c r="X1085" s="308">
        <f>V1085-V_NK3!$R$8</f>
        <v>232.87197040999999</v>
      </c>
      <c r="Y1085" s="308">
        <f>IFERROR((V1085 - V_NK3!$V$10) / (V_NK3!$V$9- V_NK3!$V$10) * 100, 0)</f>
        <v>47.958625224702075</v>
      </c>
      <c r="Z1085" s="308">
        <v>541.79999999999995</v>
      </c>
      <c r="AA1085" s="308">
        <v>521</v>
      </c>
      <c r="AB1085" s="312"/>
      <c r="AC1085" s="371">
        <v>533.37</v>
      </c>
      <c r="AD1085" s="308">
        <v>0.36</v>
      </c>
      <c r="AE1085" s="372">
        <v>0</v>
      </c>
      <c r="AF1085" s="373">
        <v>0</v>
      </c>
      <c r="AG1085" s="312"/>
      <c r="AH1085" s="370">
        <v>0.24610857142877579</v>
      </c>
      <c r="AI1085" s="370">
        <v>0.33348</v>
      </c>
      <c r="AJ1085" s="370"/>
      <c r="AK1085" s="312">
        <f>_xll.SRS1Splines.Functions25.Linear_Interp(V_NK2!$R$10:$R$21,V_NK2!$T$10:$T$21,AR1085)</f>
        <v>65.371371428598806</v>
      </c>
      <c r="AL1085" s="312">
        <f>(AK1085/V_NK2!$T$18)*100</f>
        <v>91.556542617085157</v>
      </c>
      <c r="AM1085" s="308">
        <f>AK1085-V_NK2!$T$11</f>
        <v>24.551371428571009</v>
      </c>
      <c r="AN1085" s="308">
        <f>IFERROR((AK1085 - V_NK2!$X$12) / (V_NK2!$X$11- V_NK2!$X$12) * 100, 0)</f>
        <v>80.285714285716864</v>
      </c>
      <c r="AO1085" s="308">
        <v>427</v>
      </c>
      <c r="AP1085" s="308">
        <v>420</v>
      </c>
      <c r="AQ1085" s="308">
        <v>425.77</v>
      </c>
      <c r="AR1085" s="371">
        <v>425.62</v>
      </c>
      <c r="AS1085" s="312">
        <v>0.43</v>
      </c>
      <c r="AT1085" s="372">
        <v>7.6999999999999999E-2</v>
      </c>
      <c r="AU1085" s="369"/>
      <c r="AV1085" s="312"/>
      <c r="AW1085" s="370">
        <v>0</v>
      </c>
      <c r="AX1085" s="370">
        <v>0</v>
      </c>
      <c r="AY1085" s="370"/>
      <c r="AZ1085" s="312">
        <f>_xll.SRS1Splines.Functions25.Linear_Interp(V_NNG3A!$H$4:$H$12,V_NNG3A!$I$4:$I$12,BF1085)</f>
        <v>-399.86965517241202</v>
      </c>
      <c r="BA1085" s="312">
        <f>(AZ1085/V_NNG3A!$I$8)*100</f>
        <v>-2887.1455247105564</v>
      </c>
      <c r="BB1085" s="308">
        <f>_xll.SRS1Splines.Functions25.Linear_Interp(V_NNG3A!$H$4:$H$12,V_NNG3A!$J$4:$J$12,BF1085)</f>
        <v>-410.85724137930799</v>
      </c>
      <c r="BC1085" s="308">
        <f>IFERROR((AZ1085-V_NNG3A!$J$20) / (V_NNG3A!$J$19-V_NNG3A!$J$20) * 100, 0)</f>
        <v>-14353.523671846446</v>
      </c>
      <c r="BD1085" s="308">
        <v>1050</v>
      </c>
      <c r="BE1085" s="308">
        <v>1047</v>
      </c>
      <c r="BF1085" s="374">
        <v>0</v>
      </c>
      <c r="BG1085" s="312">
        <v>0.12504000000000001</v>
      </c>
      <c r="BH1085" s="372">
        <v>0</v>
      </c>
      <c r="BI1085" s="369"/>
      <c r="BJ1085" s="312"/>
      <c r="BK1085" s="370">
        <v>0.60322685633001394</v>
      </c>
      <c r="BL1085" s="370">
        <v>0.60322685633001394</v>
      </c>
      <c r="BM1085" s="370">
        <f t="shared" si="13"/>
        <v>0</v>
      </c>
      <c r="BN1085" s="312">
        <f>_xll.SRS1Splines.Functions25.Linear_Interp(V_XNN1!$K$3:$K$8,V_XNN1!$L$3:$L$8,BT1085)</f>
        <v>0.2132076</v>
      </c>
      <c r="BO1085" s="312">
        <f>(BN1085/V_XNN1!$L$7)*100</f>
        <v>101.52742857142857</v>
      </c>
      <c r="BP1085" s="312">
        <f>_xll.SRS1Splines.Functions25.Linear_Interp(V_XNN1!$K$3:$K$8,V_XNN1!$M$3:$M$8,BT1085)</f>
        <v>5.7207600000000101E-2</v>
      </c>
      <c r="BQ1085" s="308">
        <f>IFERROR((BN1085 - V_XNN1!$M$16) / (V_XNN1!$M$15- V_XNN1!$M$16) * 100, 0)</f>
        <v>82.350974930362128</v>
      </c>
      <c r="BR1085" s="308">
        <v>252</v>
      </c>
      <c r="BS1085" s="308">
        <v>249</v>
      </c>
      <c r="BT1085" s="374">
        <v>252.18</v>
      </c>
      <c r="BU1085" s="312">
        <v>0.1439</v>
      </c>
      <c r="BV1085" s="372">
        <v>9.8164000000000001E-2</v>
      </c>
      <c r="BW1085" s="369"/>
      <c r="BX1085" s="312"/>
      <c r="BY1085" s="370"/>
      <c r="BZ1085" s="370"/>
      <c r="CA1085" s="370"/>
      <c r="CB1085" s="312"/>
      <c r="CC1085" s="312"/>
      <c r="CD1085" s="308"/>
      <c r="CE1085" s="312"/>
      <c r="CF1085" s="312"/>
      <c r="CG1085" s="312"/>
      <c r="CH1085" s="312"/>
      <c r="CI1085" s="384"/>
      <c r="CJ1085" s="312"/>
      <c r="CK1085" s="372"/>
      <c r="CL1085" s="369"/>
      <c r="CM1085" s="312"/>
      <c r="CN1085" s="370"/>
      <c r="CO1085" s="370"/>
      <c r="CP1085" s="370"/>
      <c r="CQ1085" s="312"/>
      <c r="CR1085" s="312"/>
      <c r="CS1085" s="308"/>
      <c r="CT1085" s="312"/>
      <c r="CU1085" s="312"/>
      <c r="CV1085" s="312"/>
      <c r="CW1085" s="312"/>
      <c r="CX1085" s="384"/>
      <c r="CY1085" s="312"/>
      <c r="CZ1085" s="372"/>
    </row>
    <row r="1086" spans="1:104" s="1" customFormat="1" hidden="1">
      <c r="A1086" s="270">
        <v>45645</v>
      </c>
      <c r="B1086" s="380"/>
      <c r="C1086" s="381"/>
      <c r="D1086" s="382"/>
      <c r="E1086" s="382"/>
      <c r="F1086" s="382"/>
      <c r="G1086" s="312"/>
      <c r="H1086" s="308"/>
      <c r="I1086" s="308"/>
      <c r="J1086" s="308"/>
      <c r="K1086" s="308"/>
      <c r="L1086" s="308"/>
      <c r="M1086" s="371"/>
      <c r="N1086" s="371"/>
      <c r="O1086" s="312"/>
      <c r="P1086" s="383"/>
      <c r="Q1086" s="369">
        <v>0</v>
      </c>
      <c r="R1086" s="312"/>
      <c r="S1086" s="370">
        <v>1.1067277354660034</v>
      </c>
      <c r="T1086" s="370">
        <v>0</v>
      </c>
      <c r="U1086" s="370"/>
      <c r="V1086" s="312">
        <f>_xll.SRS1Splines.Functions25.Linear_Interp(V_NK3!$P$8:$P$32,V_NK3!$R$8:$R$32,AC1086)</f>
        <v>290.55735012999901</v>
      </c>
      <c r="W1086" s="312">
        <f>(V1086/V_NK3!$R$28)*100</f>
        <v>53.593817944308512</v>
      </c>
      <c r="X1086" s="308">
        <f>V1086-V_NK3!$R$8</f>
        <v>233.978698129999</v>
      </c>
      <c r="Y1086" s="308">
        <f>IFERROR((V1086 - V_NK3!$V$10) / (V_NK3!$V$9- V_NK3!$V$10) * 100, 0)</f>
        <v>48.186549349085837</v>
      </c>
      <c r="Z1086" s="308">
        <v>541.79999999999995</v>
      </c>
      <c r="AA1086" s="308">
        <v>521</v>
      </c>
      <c r="AB1086" s="312"/>
      <c r="AC1086" s="371">
        <v>533.41</v>
      </c>
      <c r="AD1086" s="308">
        <v>0.36</v>
      </c>
      <c r="AE1086" s="372">
        <v>0</v>
      </c>
      <c r="AF1086" s="373">
        <v>0</v>
      </c>
      <c r="AG1086" s="312"/>
      <c r="AH1086" s="370">
        <v>0.22020600000000007</v>
      </c>
      <c r="AI1086" s="370">
        <v>0.22020600000000004</v>
      </c>
      <c r="AJ1086" s="370"/>
      <c r="AK1086" s="312">
        <f>_xll.SRS1Splines.Functions25.Linear_Interp(V_NK2!$R$10:$R$21,V_NK2!$T$10:$T$21,AR1086)</f>
        <v>65.371371428598806</v>
      </c>
      <c r="AL1086" s="312">
        <f>(AK1086/V_NK2!$T$18)*100</f>
        <v>91.556542617085157</v>
      </c>
      <c r="AM1086" s="308">
        <f>AK1086-V_NK2!$T$11</f>
        <v>24.551371428571009</v>
      </c>
      <c r="AN1086" s="308">
        <f>IFERROR((AK1086 - V_NK2!$X$12) / (V_NK2!$X$11- V_NK2!$X$12) * 100, 0)</f>
        <v>80.285714285716864</v>
      </c>
      <c r="AO1086" s="308">
        <v>427</v>
      </c>
      <c r="AP1086" s="308">
        <v>420</v>
      </c>
      <c r="AQ1086" s="308">
        <v>425.78</v>
      </c>
      <c r="AR1086" s="371">
        <v>425.62</v>
      </c>
      <c r="AS1086" s="312">
        <v>0.43</v>
      </c>
      <c r="AT1086" s="372">
        <v>5.0986999999999998E-2</v>
      </c>
      <c r="AU1086" s="369"/>
      <c r="AV1086" s="312"/>
      <c r="AW1086" s="370">
        <v>0</v>
      </c>
      <c r="AX1086" s="370">
        <v>0</v>
      </c>
      <c r="AY1086" s="370"/>
      <c r="AZ1086" s="312">
        <f>_xll.SRS1Splines.Functions25.Linear_Interp(V_NNG3A!$H$4:$H$12,V_NNG3A!$I$4:$I$12,BF1086)</f>
        <v>-399.86965517241202</v>
      </c>
      <c r="BA1086" s="312">
        <f>(AZ1086/V_NNG3A!$I$8)*100</f>
        <v>-2887.1455247105564</v>
      </c>
      <c r="BB1086" s="308">
        <f>_xll.SRS1Splines.Functions25.Linear_Interp(V_NNG3A!$H$4:$H$12,V_NNG3A!$J$4:$J$12,BF1086)</f>
        <v>-410.85724137930799</v>
      </c>
      <c r="BC1086" s="308">
        <f>IFERROR((AZ1086-V_NNG3A!$J$20) / (V_NNG3A!$J$19-V_NNG3A!$J$20) * 100, 0)</f>
        <v>-14353.523671846446</v>
      </c>
      <c r="BD1086" s="308">
        <v>1050</v>
      </c>
      <c r="BE1086" s="308">
        <v>1047</v>
      </c>
      <c r="BF1086" s="374">
        <v>0</v>
      </c>
      <c r="BG1086" s="312">
        <v>0.12504000000000001</v>
      </c>
      <c r="BH1086" s="372">
        <v>0</v>
      </c>
      <c r="BI1086" s="369"/>
      <c r="BJ1086" s="312"/>
      <c r="BK1086" s="370">
        <v>0.598999032716927</v>
      </c>
      <c r="BL1086" s="370">
        <v>0.598999032716927</v>
      </c>
      <c r="BM1086" s="370">
        <f t="shared" si="13"/>
        <v>0</v>
      </c>
      <c r="BN1086" s="312">
        <f>_xll.SRS1Splines.Functions25.Linear_Interp(V_XNN1!$K$3:$K$8,V_XNN1!$L$3:$L$8,BT1086)</f>
        <v>0.20910000000000001</v>
      </c>
      <c r="BO1086" s="312">
        <f>(BN1086/V_XNN1!$L$7)*100</f>
        <v>99.571428571428584</v>
      </c>
      <c r="BP1086" s="312">
        <f>_xll.SRS1Splines.Functions25.Linear_Interp(V_XNN1!$K$3:$K$8,V_XNN1!$M$3:$M$8,BT1086)</f>
        <v>5.30999999999998E-2</v>
      </c>
      <c r="BQ1086" s="308">
        <f>IFERROR((BN1086 - V_XNN1!$M$16) / (V_XNN1!$M$15- V_XNN1!$M$16) * 100, 0)</f>
        <v>69.637883008356596</v>
      </c>
      <c r="BR1086" s="308">
        <v>252</v>
      </c>
      <c r="BS1086" s="308">
        <v>249</v>
      </c>
      <c r="BT1086" s="374">
        <v>251.95</v>
      </c>
      <c r="BU1086" s="312">
        <v>0.1439</v>
      </c>
      <c r="BV1086" s="372">
        <v>9.7475999999999993E-2</v>
      </c>
      <c r="BW1086" s="369"/>
      <c r="BX1086" s="312"/>
      <c r="BY1086" s="370"/>
      <c r="BZ1086" s="370"/>
      <c r="CA1086" s="370"/>
      <c r="CB1086" s="312"/>
      <c r="CC1086" s="312"/>
      <c r="CD1086" s="308"/>
      <c r="CE1086" s="312"/>
      <c r="CF1086" s="312"/>
      <c r="CG1086" s="312"/>
      <c r="CH1086" s="312"/>
      <c r="CI1086" s="384"/>
      <c r="CJ1086" s="312"/>
      <c r="CK1086" s="372"/>
      <c r="CL1086" s="369"/>
      <c r="CM1086" s="312"/>
      <c r="CN1086" s="370"/>
      <c r="CO1086" s="370"/>
      <c r="CP1086" s="370"/>
      <c r="CQ1086" s="312"/>
      <c r="CR1086" s="312"/>
      <c r="CS1086" s="308"/>
      <c r="CT1086" s="312"/>
      <c r="CU1086" s="312"/>
      <c r="CV1086" s="312"/>
      <c r="CW1086" s="312"/>
      <c r="CX1086" s="384"/>
      <c r="CY1086" s="312"/>
      <c r="CZ1086" s="372"/>
    </row>
    <row r="1087" spans="1:104" s="1" customFormat="1" hidden="1">
      <c r="A1087" s="270">
        <v>45646</v>
      </c>
      <c r="B1087" s="380"/>
      <c r="C1087" s="381"/>
      <c r="D1087" s="382"/>
      <c r="E1087" s="382"/>
      <c r="F1087" s="382"/>
      <c r="G1087" s="312"/>
      <c r="H1087" s="308"/>
      <c r="I1087" s="308"/>
      <c r="J1087" s="308"/>
      <c r="K1087" s="308"/>
      <c r="L1087" s="308"/>
      <c r="M1087" s="371"/>
      <c r="N1087" s="371"/>
      <c r="O1087" s="312"/>
      <c r="P1087" s="383"/>
      <c r="Q1087" s="369">
        <v>0</v>
      </c>
      <c r="R1087" s="312"/>
      <c r="S1087" s="370">
        <v>0.83004580160331731</v>
      </c>
      <c r="T1087" s="370">
        <v>0</v>
      </c>
      <c r="U1087" s="370"/>
      <c r="V1087" s="312">
        <f>_xll.SRS1Splines.Functions25.Linear_Interp(V_NK3!$P$8:$P$32,V_NK3!$R$8:$R$32,AC1087)</f>
        <v>291.38739592000098</v>
      </c>
      <c r="W1087" s="312">
        <f>(V1087/V_NK3!$R$28)*100</f>
        <v>53.746921360673305</v>
      </c>
      <c r="X1087" s="308">
        <f>V1087-V_NK3!$R$8</f>
        <v>234.80874392000098</v>
      </c>
      <c r="Y1087" s="308">
        <f>IFERROR((V1087 - V_NK3!$V$10) / (V_NK3!$V$9- V_NK3!$V$10) * 100, 0)</f>
        <v>48.357492442374223</v>
      </c>
      <c r="Z1087" s="308">
        <v>541.79999999999995</v>
      </c>
      <c r="AA1087" s="308">
        <v>521</v>
      </c>
      <c r="AB1087" s="312"/>
      <c r="AC1087" s="371">
        <v>533.44000000000005</v>
      </c>
      <c r="AD1087" s="308">
        <v>0.36</v>
      </c>
      <c r="AE1087" s="372">
        <v>0</v>
      </c>
      <c r="AF1087" s="373">
        <v>0</v>
      </c>
      <c r="AG1087" s="312"/>
      <c r="AH1087" s="370">
        <v>0.19899600000000001</v>
      </c>
      <c r="AI1087" s="370">
        <v>0.19899600000000001</v>
      </c>
      <c r="AJ1087" s="370"/>
      <c r="AK1087" s="312">
        <f>_xll.SRS1Splines.Functions25.Linear_Interp(V_NK2!$R$10:$R$21,V_NK2!$T$10:$T$21,AR1087)</f>
        <v>65.371371428598806</v>
      </c>
      <c r="AL1087" s="312">
        <f>(AK1087/V_NK2!$T$18)*100</f>
        <v>91.556542617085157</v>
      </c>
      <c r="AM1087" s="308">
        <f>AK1087-V_NK2!$T$11</f>
        <v>24.551371428571009</v>
      </c>
      <c r="AN1087" s="308">
        <f>IFERROR((AK1087 - V_NK2!$X$12) / (V_NK2!$X$11- V_NK2!$X$12) * 100, 0)</f>
        <v>80.285714285716864</v>
      </c>
      <c r="AO1087" s="308">
        <v>427</v>
      </c>
      <c r="AP1087" s="308">
        <v>420</v>
      </c>
      <c r="AQ1087" s="308">
        <v>425.79</v>
      </c>
      <c r="AR1087" s="371">
        <v>425.62</v>
      </c>
      <c r="AS1087" s="312">
        <v>0.43</v>
      </c>
      <c r="AT1087" s="372">
        <v>4.6075999999999999E-2</v>
      </c>
      <c r="AU1087" s="369"/>
      <c r="AV1087" s="312"/>
      <c r="AW1087" s="370">
        <v>0</v>
      </c>
      <c r="AX1087" s="370">
        <v>0</v>
      </c>
      <c r="AY1087" s="370"/>
      <c r="AZ1087" s="312">
        <f>_xll.SRS1Splines.Functions25.Linear_Interp(V_NNG3A!$H$4:$H$12,V_NNG3A!$I$4:$I$12,BF1087)</f>
        <v>-399.86965517241202</v>
      </c>
      <c r="BA1087" s="312">
        <f>(AZ1087/V_NNG3A!$I$8)*100</f>
        <v>-2887.1455247105564</v>
      </c>
      <c r="BB1087" s="308">
        <f>_xll.SRS1Splines.Functions25.Linear_Interp(V_NNG3A!$H$4:$H$12,V_NNG3A!$J$4:$J$12,BF1087)</f>
        <v>-410.85724137930799</v>
      </c>
      <c r="BC1087" s="308">
        <f>IFERROR((AZ1087-V_NNG3A!$J$20) / (V_NNG3A!$J$19-V_NNG3A!$J$20) * 100, 0)</f>
        <v>-14353.523671846446</v>
      </c>
      <c r="BD1087" s="308">
        <v>1050</v>
      </c>
      <c r="BE1087" s="308">
        <v>1047</v>
      </c>
      <c r="BF1087" s="374">
        <v>0</v>
      </c>
      <c r="BG1087" s="312">
        <v>0.12504000000000001</v>
      </c>
      <c r="BH1087" s="372">
        <v>0</v>
      </c>
      <c r="BI1087" s="369"/>
      <c r="BJ1087" s="312"/>
      <c r="BK1087" s="370">
        <v>0.59255283072546194</v>
      </c>
      <c r="BL1087" s="370">
        <v>0.59255283072546194</v>
      </c>
      <c r="BM1087" s="370">
        <f t="shared" si="13"/>
        <v>0</v>
      </c>
      <c r="BN1087" s="312">
        <f>_xll.SRS1Splines.Functions25.Linear_Interp(V_XNN1!$K$3:$K$8,V_XNN1!$L$3:$L$8,BT1087)</f>
        <v>0.20046</v>
      </c>
      <c r="BO1087" s="312">
        <f>(BN1087/V_XNN1!$L$7)*100</f>
        <v>95.457142857142856</v>
      </c>
      <c r="BP1087" s="312">
        <f>_xll.SRS1Splines.Functions25.Linear_Interp(V_XNN1!$K$3:$K$8,V_XNN1!$M$3:$M$8,BT1087)</f>
        <v>4.446E-2</v>
      </c>
      <c r="BQ1087" s="308">
        <f>IFERROR((BN1087 - V_XNN1!$M$16) / (V_XNN1!$M$15- V_XNN1!$M$16) * 100, 0)</f>
        <v>42.89693593314766</v>
      </c>
      <c r="BR1087" s="308">
        <v>252</v>
      </c>
      <c r="BS1087" s="308">
        <v>249</v>
      </c>
      <c r="BT1087" s="374">
        <v>251.47</v>
      </c>
      <c r="BU1087" s="312">
        <v>0.13919999999999999</v>
      </c>
      <c r="BV1087" s="372">
        <v>9.6427000000000013E-2</v>
      </c>
      <c r="BW1087" s="369"/>
      <c r="BX1087" s="312"/>
      <c r="BY1087" s="370"/>
      <c r="BZ1087" s="370"/>
      <c r="CA1087" s="370"/>
      <c r="CB1087" s="312"/>
      <c r="CC1087" s="312"/>
      <c r="CD1087" s="308"/>
      <c r="CE1087" s="312"/>
      <c r="CF1087" s="312"/>
      <c r="CG1087" s="312"/>
      <c r="CH1087" s="312"/>
      <c r="CI1087" s="384"/>
      <c r="CJ1087" s="312"/>
      <c r="CK1087" s="372"/>
      <c r="CL1087" s="369"/>
      <c r="CM1087" s="312"/>
      <c r="CN1087" s="370"/>
      <c r="CO1087" s="370"/>
      <c r="CP1087" s="370"/>
      <c r="CQ1087" s="312"/>
      <c r="CR1087" s="312"/>
      <c r="CS1087" s="308"/>
      <c r="CT1087" s="312"/>
      <c r="CU1087" s="312"/>
      <c r="CV1087" s="312"/>
      <c r="CW1087" s="312"/>
      <c r="CX1087" s="384"/>
      <c r="CY1087" s="312"/>
      <c r="CZ1087" s="372"/>
    </row>
    <row r="1088" spans="1:104" s="1" customFormat="1" hidden="1">
      <c r="A1088" s="270">
        <v>45647</v>
      </c>
      <c r="B1088" s="380"/>
      <c r="C1088" s="381"/>
      <c r="D1088" s="382"/>
      <c r="E1088" s="382"/>
      <c r="F1088" s="382"/>
      <c r="G1088" s="312"/>
      <c r="H1088" s="308"/>
      <c r="I1088" s="308"/>
      <c r="J1088" s="308"/>
      <c r="K1088" s="308"/>
      <c r="L1088" s="308"/>
      <c r="M1088" s="371"/>
      <c r="N1088" s="371"/>
      <c r="O1088" s="312"/>
      <c r="P1088" s="383"/>
      <c r="Q1088" s="369">
        <v>0</v>
      </c>
      <c r="R1088" s="312"/>
      <c r="S1088" s="370">
        <v>1.1067277354660034</v>
      </c>
      <c r="T1088" s="370">
        <v>0</v>
      </c>
      <c r="U1088" s="370"/>
      <c r="V1088" s="312">
        <f>_xll.SRS1Splines.Functions25.Linear_Interp(V_NK3!$P$8:$P$32,V_NK3!$R$8:$R$32,AC1088)</f>
        <v>292.49412364000102</v>
      </c>
      <c r="W1088" s="312">
        <f>(V1088/V_NK3!$R$28)*100</f>
        <v>53.951059249159215</v>
      </c>
      <c r="X1088" s="308">
        <f>V1088-V_NK3!$R$8</f>
        <v>235.91547164000102</v>
      </c>
      <c r="Y1088" s="308">
        <f>IFERROR((V1088 - V_NK3!$V$10) / (V_NK3!$V$9- V_NK3!$V$10) * 100, 0)</f>
        <v>48.585416566758205</v>
      </c>
      <c r="Z1088" s="308">
        <v>541.79999999999995</v>
      </c>
      <c r="AA1088" s="308">
        <v>521</v>
      </c>
      <c r="AB1088" s="312"/>
      <c r="AC1088" s="371">
        <v>533.48</v>
      </c>
      <c r="AD1088" s="308">
        <v>0.36</v>
      </c>
      <c r="AE1088" s="372">
        <v>0</v>
      </c>
      <c r="AF1088" s="373">
        <v>0</v>
      </c>
      <c r="AG1088" s="312"/>
      <c r="AH1088" s="370">
        <v>0.27081028571438787</v>
      </c>
      <c r="AI1088" s="370">
        <v>0.314496</v>
      </c>
      <c r="AJ1088" s="370"/>
      <c r="AK1088" s="312">
        <f>_xll.SRS1Splines.Functions25.Linear_Interp(V_NK2!$R$10:$R$21,V_NK2!$T$10:$T$21,AR1088)</f>
        <v>65.327685714313205</v>
      </c>
      <c r="AL1088" s="312">
        <f>(AK1088/V_NK2!$T$18)*100</f>
        <v>91.495358143295803</v>
      </c>
      <c r="AM1088" s="308">
        <f>AK1088-V_NK2!$T$11</f>
        <v>24.507685714285408</v>
      </c>
      <c r="AN1088" s="308">
        <f>IFERROR((AK1088 - V_NK2!$X$12) / (V_NK2!$X$11- V_NK2!$X$12) * 100, 0)</f>
        <v>80.14285714286008</v>
      </c>
      <c r="AO1088" s="308">
        <v>427</v>
      </c>
      <c r="AP1088" s="308">
        <v>420</v>
      </c>
      <c r="AQ1088" s="308">
        <v>425.83</v>
      </c>
      <c r="AR1088" s="371">
        <v>425.61</v>
      </c>
      <c r="AS1088" s="312">
        <v>0.43</v>
      </c>
      <c r="AT1088" s="372">
        <v>7.2819999999999996E-2</v>
      </c>
      <c r="AU1088" s="369"/>
      <c r="AV1088" s="312"/>
      <c r="AW1088" s="370">
        <v>0</v>
      </c>
      <c r="AX1088" s="370">
        <v>0</v>
      </c>
      <c r="AY1088" s="370"/>
      <c r="AZ1088" s="312">
        <f>_xll.SRS1Splines.Functions25.Linear_Interp(V_NNG3A!$H$4:$H$12,V_NNG3A!$I$4:$I$12,BF1088)</f>
        <v>-399.86965517241202</v>
      </c>
      <c r="BA1088" s="312">
        <f>(AZ1088/V_NNG3A!$I$8)*100</f>
        <v>-2887.1455247105564</v>
      </c>
      <c r="BB1088" s="308">
        <f>_xll.SRS1Splines.Functions25.Linear_Interp(V_NNG3A!$H$4:$H$12,V_NNG3A!$J$4:$J$12,BF1088)</f>
        <v>-410.85724137930799</v>
      </c>
      <c r="BC1088" s="308">
        <f>IFERROR((AZ1088-V_NNG3A!$J$20) / (V_NNG3A!$J$19-V_NNG3A!$J$20) * 100, 0)</f>
        <v>-14353.523671846446</v>
      </c>
      <c r="BD1088" s="308">
        <v>1050</v>
      </c>
      <c r="BE1088" s="308">
        <v>1047</v>
      </c>
      <c r="BF1088" s="374">
        <v>0</v>
      </c>
      <c r="BG1088" s="312">
        <v>0.12504000000000001</v>
      </c>
      <c r="BH1088" s="372">
        <v>0</v>
      </c>
      <c r="BI1088" s="369"/>
      <c r="BJ1088" s="312"/>
      <c r="BK1088" s="370">
        <v>0.57253826458037005</v>
      </c>
      <c r="BL1088" s="370">
        <v>0.57253826458037005</v>
      </c>
      <c r="BM1088" s="370">
        <f t="shared" si="13"/>
        <v>0</v>
      </c>
      <c r="BN1088" s="312">
        <f>_xll.SRS1Splines.Functions25.Linear_Interp(V_XNN1!$K$3:$K$8,V_XNN1!$L$3:$L$8,BT1088)</f>
        <v>0.19289999999999999</v>
      </c>
      <c r="BO1088" s="312">
        <f>(BN1088/V_XNN1!$L$7)*100</f>
        <v>91.857142857142861</v>
      </c>
      <c r="BP1088" s="312">
        <f>_xll.SRS1Splines.Functions25.Linear_Interp(V_XNN1!$K$3:$K$8,V_XNN1!$M$3:$M$8,BT1088)</f>
        <v>3.6900000000000203E-2</v>
      </c>
      <c r="BQ1088" s="308">
        <f>IFERROR((BN1088 - V_XNN1!$M$16) / (V_XNN1!$M$15- V_XNN1!$M$16) * 100, 0)</f>
        <v>19.49860724233983</v>
      </c>
      <c r="BR1088" s="308">
        <v>252</v>
      </c>
      <c r="BS1088" s="308">
        <v>249</v>
      </c>
      <c r="BT1088" s="374">
        <v>251.05</v>
      </c>
      <c r="BU1088" s="312">
        <v>0.13700000000000001</v>
      </c>
      <c r="BV1088" s="372">
        <v>9.3170000000000003E-2</v>
      </c>
      <c r="BW1088" s="369"/>
      <c r="BX1088" s="312"/>
      <c r="BY1088" s="370"/>
      <c r="BZ1088" s="370"/>
      <c r="CA1088" s="370"/>
      <c r="CB1088" s="312"/>
      <c r="CC1088" s="312"/>
      <c r="CD1088" s="308"/>
      <c r="CE1088" s="312"/>
      <c r="CF1088" s="312"/>
      <c r="CG1088" s="312"/>
      <c r="CH1088" s="312"/>
      <c r="CI1088" s="384"/>
      <c r="CJ1088" s="312"/>
      <c r="CK1088" s="372"/>
      <c r="CL1088" s="369"/>
      <c r="CM1088" s="312"/>
      <c r="CN1088" s="370"/>
      <c r="CO1088" s="370"/>
      <c r="CP1088" s="370"/>
      <c r="CQ1088" s="312"/>
      <c r="CR1088" s="312"/>
      <c r="CS1088" s="308"/>
      <c r="CT1088" s="312"/>
      <c r="CU1088" s="312"/>
      <c r="CV1088" s="312"/>
      <c r="CW1088" s="312"/>
      <c r="CX1088" s="384"/>
      <c r="CY1088" s="312"/>
      <c r="CZ1088" s="372"/>
    </row>
    <row r="1089" spans="1:104" s="1" customFormat="1" hidden="1">
      <c r="A1089" s="270">
        <v>45648</v>
      </c>
      <c r="B1089" s="380"/>
      <c r="C1089" s="381"/>
      <c r="D1089" s="382"/>
      <c r="E1089" s="382"/>
      <c r="F1089" s="382"/>
      <c r="G1089" s="312"/>
      <c r="H1089" s="308"/>
      <c r="I1089" s="308"/>
      <c r="J1089" s="308"/>
      <c r="K1089" s="308"/>
      <c r="L1089" s="308"/>
      <c r="M1089" s="371"/>
      <c r="N1089" s="371"/>
      <c r="O1089" s="312"/>
      <c r="P1089" s="383"/>
      <c r="Q1089" s="369">
        <v>0</v>
      </c>
      <c r="R1089" s="312"/>
      <c r="S1089" s="370">
        <v>0.83004580159950259</v>
      </c>
      <c r="T1089" s="370">
        <v>0</v>
      </c>
      <c r="U1089" s="370"/>
      <c r="V1089" s="312">
        <f>_xll.SRS1Splines.Functions25.Linear_Interp(V_NK3!$P$8:$P$32,V_NK3!$R$8:$R$32,AC1089)</f>
        <v>293.32416942999998</v>
      </c>
      <c r="W1089" s="312">
        <f>(V1089/V_NK3!$R$28)*100</f>
        <v>54.104162665523461</v>
      </c>
      <c r="X1089" s="308">
        <f>V1089-V_NK3!$R$8</f>
        <v>236.74551742999998</v>
      </c>
      <c r="Y1089" s="308">
        <f>IFERROR((V1089 - V_NK3!$V$10) / (V_NK3!$V$9- V_NK3!$V$10) * 100, 0)</f>
        <v>48.756359660045966</v>
      </c>
      <c r="Z1089" s="308">
        <v>541.79999999999995</v>
      </c>
      <c r="AA1089" s="308">
        <v>521</v>
      </c>
      <c r="AB1089" s="312"/>
      <c r="AC1089" s="371">
        <v>533.51</v>
      </c>
      <c r="AD1089" s="308">
        <v>0.36</v>
      </c>
      <c r="AE1089" s="372">
        <v>0</v>
      </c>
      <c r="AF1089" s="373">
        <v>0</v>
      </c>
      <c r="AG1089" s="312"/>
      <c r="AH1089" s="370">
        <v>0.25855200000000012</v>
      </c>
      <c r="AI1089" s="370">
        <v>0.258552</v>
      </c>
      <c r="AJ1089" s="370"/>
      <c r="AK1089" s="312">
        <f>_xll.SRS1Splines.Functions25.Linear_Interp(V_NK2!$R$10:$R$21,V_NK2!$T$10:$T$21,AR1089)</f>
        <v>65.327685714313205</v>
      </c>
      <c r="AL1089" s="312">
        <f>(AK1089/V_NK2!$T$18)*100</f>
        <v>91.495358143295803</v>
      </c>
      <c r="AM1089" s="308">
        <f>AK1089-V_NK2!$T$11</f>
        <v>24.507685714285408</v>
      </c>
      <c r="AN1089" s="308">
        <f>IFERROR((AK1089 - V_NK2!$X$12) / (V_NK2!$X$11- V_NK2!$X$12) * 100, 0)</f>
        <v>80.14285714286008</v>
      </c>
      <c r="AO1089" s="308">
        <v>427</v>
      </c>
      <c r="AP1089" s="308">
        <v>420</v>
      </c>
      <c r="AQ1089" s="308">
        <v>425.87</v>
      </c>
      <c r="AR1089" s="371">
        <v>425.61</v>
      </c>
      <c r="AS1089" s="312">
        <v>0.43</v>
      </c>
      <c r="AT1089" s="372">
        <v>5.9866000000000003E-2</v>
      </c>
      <c r="AU1089" s="369"/>
      <c r="AV1089" s="312"/>
      <c r="AW1089" s="370">
        <v>0</v>
      </c>
      <c r="AX1089" s="370">
        <v>0</v>
      </c>
      <c r="AY1089" s="370"/>
      <c r="AZ1089" s="312">
        <f>_xll.SRS1Splines.Functions25.Linear_Interp(V_NNG3A!$H$4:$H$12,V_NNG3A!$I$4:$I$12,BF1089)</f>
        <v>-399.86965517241202</v>
      </c>
      <c r="BA1089" s="312">
        <f>(AZ1089/V_NNG3A!$I$8)*100</f>
        <v>-2887.1455247105564</v>
      </c>
      <c r="BB1089" s="308">
        <f>_xll.SRS1Splines.Functions25.Linear_Interp(V_NNG3A!$H$4:$H$12,V_NNG3A!$J$4:$J$12,BF1089)</f>
        <v>-410.85724137930799</v>
      </c>
      <c r="BC1089" s="308">
        <f>IFERROR((AZ1089-V_NNG3A!$J$20) / (V_NNG3A!$J$19-V_NNG3A!$J$20) * 100, 0)</f>
        <v>-14353.523671846446</v>
      </c>
      <c r="BD1089" s="308">
        <v>1050</v>
      </c>
      <c r="BE1089" s="308">
        <v>1047</v>
      </c>
      <c r="BF1089" s="374">
        <v>0</v>
      </c>
      <c r="BG1089" s="312">
        <v>0.12504000000000001</v>
      </c>
      <c r="BH1089" s="372">
        <v>0</v>
      </c>
      <c r="BI1089" s="369"/>
      <c r="BJ1089" s="312"/>
      <c r="BK1089" s="370">
        <v>0.42869394025604501</v>
      </c>
      <c r="BL1089" s="370">
        <v>0.42869394025604501</v>
      </c>
      <c r="BM1089" s="370">
        <f t="shared" si="13"/>
        <v>0</v>
      </c>
      <c r="BN1089" s="312">
        <f>_xll.SRS1Splines.Functions25.Linear_Interp(V_XNN1!$K$3:$K$8,V_XNN1!$L$3:$L$8,BT1089)</f>
        <v>0.20226</v>
      </c>
      <c r="BO1089" s="312">
        <f>(BN1089/V_XNN1!$L$7)*100</f>
        <v>96.314285714285717</v>
      </c>
      <c r="BP1089" s="312">
        <f>_xll.SRS1Splines.Functions25.Linear_Interp(V_XNN1!$K$3:$K$8,V_XNN1!$M$3:$M$8,BT1089)</f>
        <v>4.6259999999999898E-2</v>
      </c>
      <c r="BQ1089" s="308">
        <f>IFERROR((BN1089 - V_XNN1!$M$16) / (V_XNN1!$M$15- V_XNN1!$M$16) * 100, 0)</f>
        <v>48.46796657381617</v>
      </c>
      <c r="BR1089" s="308">
        <v>252</v>
      </c>
      <c r="BS1089" s="308">
        <v>249</v>
      </c>
      <c r="BT1089" s="374">
        <v>251.57</v>
      </c>
      <c r="BU1089" s="312">
        <v>0.13700000000000001</v>
      </c>
      <c r="BV1089" s="372">
        <v>6.9762000000000005E-2</v>
      </c>
      <c r="BW1089" s="369"/>
      <c r="BX1089" s="312"/>
      <c r="BY1089" s="370"/>
      <c r="BZ1089" s="370"/>
      <c r="CA1089" s="370"/>
      <c r="CB1089" s="312"/>
      <c r="CC1089" s="312"/>
      <c r="CD1089" s="308"/>
      <c r="CE1089" s="312"/>
      <c r="CF1089" s="312"/>
      <c r="CG1089" s="312"/>
      <c r="CH1089" s="312"/>
      <c r="CI1089" s="384"/>
      <c r="CJ1089" s="312"/>
      <c r="CK1089" s="372"/>
      <c r="CL1089" s="369"/>
      <c r="CM1089" s="312"/>
      <c r="CN1089" s="370"/>
      <c r="CO1089" s="370"/>
      <c r="CP1089" s="370"/>
      <c r="CQ1089" s="312"/>
      <c r="CR1089" s="312"/>
      <c r="CS1089" s="308"/>
      <c r="CT1089" s="312"/>
      <c r="CU1089" s="312"/>
      <c r="CV1089" s="312"/>
      <c r="CW1089" s="312"/>
      <c r="CX1089" s="384"/>
      <c r="CY1089" s="312"/>
      <c r="CZ1089" s="372"/>
    </row>
    <row r="1090" spans="1:104" s="1" customFormat="1" hidden="1">
      <c r="A1090" s="270">
        <v>45649</v>
      </c>
      <c r="B1090" s="380"/>
      <c r="C1090" s="381"/>
      <c r="D1090" s="382"/>
      <c r="E1090" s="382"/>
      <c r="F1090" s="382"/>
      <c r="G1090" s="312"/>
      <c r="H1090" s="308"/>
      <c r="I1090" s="308"/>
      <c r="J1090" s="308"/>
      <c r="K1090" s="308"/>
      <c r="L1090" s="308"/>
      <c r="M1090" s="371"/>
      <c r="N1090" s="371"/>
      <c r="O1090" s="312"/>
      <c r="P1090" s="383"/>
      <c r="Q1090" s="369">
        <v>0</v>
      </c>
      <c r="R1090" s="312"/>
      <c r="S1090" s="370">
        <v>0.83004580159759522</v>
      </c>
      <c r="T1090" s="370">
        <v>0</v>
      </c>
      <c r="U1090" s="370"/>
      <c r="V1090" s="312">
        <f>_xll.SRS1Splines.Functions25.Linear_Interp(V_NK3!$P$8:$P$32,V_NK3!$R$8:$R$32,AC1090)</f>
        <v>294.154215219999</v>
      </c>
      <c r="W1090" s="312">
        <f>(V1090/V_NK3!$R$28)*100</f>
        <v>54.257266081887714</v>
      </c>
      <c r="X1090" s="308">
        <f>V1090-V_NK3!$R$8</f>
        <v>237.575563219999</v>
      </c>
      <c r="Y1090" s="308">
        <f>IFERROR((V1090 - V_NK3!$V$10) / (V_NK3!$V$9- V_NK3!$V$10) * 100, 0)</f>
        <v>48.927302753333741</v>
      </c>
      <c r="Z1090" s="308">
        <v>541.79999999999995</v>
      </c>
      <c r="AA1090" s="308">
        <v>521</v>
      </c>
      <c r="AB1090" s="312"/>
      <c r="AC1090" s="371">
        <v>533.54</v>
      </c>
      <c r="AD1090" s="308">
        <v>0.36</v>
      </c>
      <c r="AE1090" s="372">
        <v>0</v>
      </c>
      <c r="AF1090" s="373">
        <v>0</v>
      </c>
      <c r="AG1090" s="312"/>
      <c r="AH1090" s="370">
        <v>0.1704302857143879</v>
      </c>
      <c r="AI1090" s="370">
        <v>0.214116</v>
      </c>
      <c r="AJ1090" s="370"/>
      <c r="AK1090" s="312">
        <f>_xll.SRS1Splines.Functions25.Linear_Interp(V_NK2!$R$10:$R$21,V_NK2!$T$10:$T$21,AR1090)</f>
        <v>65.284000000027504</v>
      </c>
      <c r="AL1090" s="312">
        <f>(AK1090/V_NK2!$T$18)*100</f>
        <v>91.434173669506308</v>
      </c>
      <c r="AM1090" s="308">
        <f>AK1090-V_NK2!$T$11</f>
        <v>24.463999999999707</v>
      </c>
      <c r="AN1090" s="308">
        <f>IFERROR((AK1090 - V_NK2!$X$12) / (V_NK2!$X$11- V_NK2!$X$12) * 100, 0)</f>
        <v>80.00000000000297</v>
      </c>
      <c r="AO1090" s="308">
        <v>427</v>
      </c>
      <c r="AP1090" s="308">
        <v>420</v>
      </c>
      <c r="AQ1090" s="308">
        <v>425.96</v>
      </c>
      <c r="AR1090" s="371">
        <v>425.6</v>
      </c>
      <c r="AS1090" s="312">
        <v>0.43</v>
      </c>
      <c r="AT1090" s="372">
        <v>4.4600000000000001E-2</v>
      </c>
      <c r="AU1090" s="369"/>
      <c r="AV1090" s="312"/>
      <c r="AW1090" s="370">
        <v>0</v>
      </c>
      <c r="AX1090" s="370">
        <v>0</v>
      </c>
      <c r="AY1090" s="370"/>
      <c r="AZ1090" s="312">
        <f>_xll.SRS1Splines.Functions25.Linear_Interp(V_NNG3A!$H$4:$H$12,V_NNG3A!$I$4:$I$12,BF1090)</f>
        <v>-399.86965517241202</v>
      </c>
      <c r="BA1090" s="312">
        <f>(AZ1090/V_NNG3A!$I$8)*100</f>
        <v>-2887.1455247105564</v>
      </c>
      <c r="BB1090" s="308">
        <f>_xll.SRS1Splines.Functions25.Linear_Interp(V_NNG3A!$H$4:$H$12,V_NNG3A!$J$4:$J$12,BF1090)</f>
        <v>-410.85724137930799</v>
      </c>
      <c r="BC1090" s="308">
        <f>IFERROR((AZ1090-V_NNG3A!$J$20) / (V_NNG3A!$J$19-V_NNG3A!$J$20) * 100, 0)</f>
        <v>-14353.523671846446</v>
      </c>
      <c r="BD1090" s="308">
        <v>1050</v>
      </c>
      <c r="BE1090" s="308">
        <v>1047</v>
      </c>
      <c r="BF1090" s="374">
        <v>0</v>
      </c>
      <c r="BG1090" s="312">
        <v>0.12504000000000001</v>
      </c>
      <c r="BH1090" s="372">
        <v>0</v>
      </c>
      <c r="BI1090" s="369"/>
      <c r="BJ1090" s="312"/>
      <c r="BK1090" s="370">
        <v>0.60728261735419609</v>
      </c>
      <c r="BL1090" s="370">
        <v>0.60728261735419609</v>
      </c>
      <c r="BM1090" s="370">
        <f t="shared" si="13"/>
        <v>0</v>
      </c>
      <c r="BN1090" s="312">
        <f>_xll.SRS1Splines.Functions25.Linear_Interp(V_XNN1!$K$3:$K$8,V_XNN1!$L$3:$L$8,BT1090)</f>
        <v>0.20100000000000001</v>
      </c>
      <c r="BO1090" s="312">
        <f>(BN1090/V_XNN1!$L$7)*100</f>
        <v>95.714285714285722</v>
      </c>
      <c r="BP1090" s="312">
        <f>_xll.SRS1Splines.Functions25.Linear_Interp(V_XNN1!$K$3:$K$8,V_XNN1!$M$3:$M$8,BT1090)</f>
        <v>4.4999999999999998E-2</v>
      </c>
      <c r="BQ1090" s="308">
        <f>IFERROR((BN1090 - V_XNN1!$M$16) / (V_XNN1!$M$15- V_XNN1!$M$16) * 100, 0)</f>
        <v>44.568245125348255</v>
      </c>
      <c r="BR1090" s="308">
        <v>252</v>
      </c>
      <c r="BS1090" s="308">
        <v>249</v>
      </c>
      <c r="BT1090" s="374">
        <v>251.5</v>
      </c>
      <c r="BU1090" s="312">
        <v>0.13</v>
      </c>
      <c r="BV1090" s="372">
        <v>9.8823999999999995E-2</v>
      </c>
      <c r="BW1090" s="369"/>
      <c r="BX1090" s="312"/>
      <c r="BY1090" s="370"/>
      <c r="BZ1090" s="370"/>
      <c r="CA1090" s="370"/>
      <c r="CB1090" s="312"/>
      <c r="CC1090" s="312"/>
      <c r="CD1090" s="308"/>
      <c r="CE1090" s="312"/>
      <c r="CF1090" s="312"/>
      <c r="CG1090" s="312"/>
      <c r="CH1090" s="312"/>
      <c r="CI1090" s="384"/>
      <c r="CJ1090" s="312"/>
      <c r="CK1090" s="372"/>
      <c r="CL1090" s="369"/>
      <c r="CM1090" s="312"/>
      <c r="CN1090" s="370"/>
      <c r="CO1090" s="370"/>
      <c r="CP1090" s="370"/>
      <c r="CQ1090" s="312"/>
      <c r="CR1090" s="312"/>
      <c r="CS1090" s="308"/>
      <c r="CT1090" s="312"/>
      <c r="CU1090" s="312"/>
      <c r="CV1090" s="312"/>
      <c r="CW1090" s="312"/>
      <c r="CX1090" s="384"/>
      <c r="CY1090" s="312"/>
      <c r="CZ1090" s="372"/>
    </row>
    <row r="1091" spans="1:104" s="1" customFormat="1" hidden="1">
      <c r="A1091" s="270">
        <v>45650</v>
      </c>
      <c r="B1091" s="380"/>
      <c r="C1091" s="381"/>
      <c r="D1091" s="382"/>
      <c r="E1091" s="382"/>
      <c r="F1091" s="382"/>
      <c r="G1091" s="312"/>
      <c r="H1091" s="308"/>
      <c r="I1091" s="308"/>
      <c r="J1091" s="308"/>
      <c r="K1091" s="308"/>
      <c r="L1091" s="308"/>
      <c r="M1091" s="371"/>
      <c r="N1091" s="371"/>
      <c r="O1091" s="312"/>
      <c r="P1091" s="383"/>
      <c r="Q1091" s="369">
        <v>0</v>
      </c>
      <c r="R1091" s="312"/>
      <c r="S1091" s="370">
        <v>0.83004580160331731</v>
      </c>
      <c r="T1091" s="370">
        <v>0</v>
      </c>
      <c r="U1091" s="370"/>
      <c r="V1091" s="312">
        <f>_xll.SRS1Splines.Functions25.Linear_Interp(V_NK3!$P$8:$P$32,V_NK3!$R$8:$R$32,AC1091)</f>
        <v>294.98426101000098</v>
      </c>
      <c r="W1091" s="312">
        <f>(V1091/V_NK3!$R$28)*100</f>
        <v>54.410369498252507</v>
      </c>
      <c r="X1091" s="308">
        <f>V1091-V_NK3!$R$8</f>
        <v>238.40560901000097</v>
      </c>
      <c r="Y1091" s="308">
        <f>IFERROR((V1091 - V_NK3!$V$10) / (V_NK3!$V$9- V_NK3!$V$10) * 100, 0)</f>
        <v>49.09824584662212</v>
      </c>
      <c r="Z1091" s="308">
        <v>541.79999999999995</v>
      </c>
      <c r="AA1091" s="308">
        <v>521</v>
      </c>
      <c r="AB1091" s="312"/>
      <c r="AC1091" s="371">
        <v>533.57000000000005</v>
      </c>
      <c r="AD1091" s="308">
        <v>0.36</v>
      </c>
      <c r="AE1091" s="372">
        <v>0</v>
      </c>
      <c r="AF1091" s="373">
        <v>0</v>
      </c>
      <c r="AG1091" s="312"/>
      <c r="AH1091" s="370">
        <v>0.22508757142829894</v>
      </c>
      <c r="AI1091" s="370">
        <v>0.31245899999999999</v>
      </c>
      <c r="AJ1091" s="370"/>
      <c r="AK1091" s="312">
        <f>_xll.SRS1Splines.Functions25.Linear_Interp(V_NK2!$R$10:$R$21,V_NK2!$T$10:$T$21,AR1091)</f>
        <v>65.196628571456003</v>
      </c>
      <c r="AL1091" s="312">
        <f>(AK1091/V_NK2!$T$18)*100</f>
        <v>91.311804721927174</v>
      </c>
      <c r="AM1091" s="308">
        <f>AK1091-V_NK2!$T$11</f>
        <v>24.376628571428206</v>
      </c>
      <c r="AN1091" s="308">
        <f>IFERROR((AK1091 - V_NK2!$X$12) / (V_NK2!$X$11- V_NK2!$X$12) * 100, 0)</f>
        <v>79.714285714288437</v>
      </c>
      <c r="AO1091" s="308">
        <v>427</v>
      </c>
      <c r="AP1091" s="308">
        <v>420</v>
      </c>
      <c r="AQ1091" s="308">
        <v>425.95</v>
      </c>
      <c r="AR1091" s="371">
        <v>425.58</v>
      </c>
      <c r="AS1091" s="312">
        <v>0.43</v>
      </c>
      <c r="AT1091" s="372">
        <v>7.2300000000000003E-2</v>
      </c>
      <c r="AU1091" s="369"/>
      <c r="AV1091" s="312"/>
      <c r="AW1091" s="370">
        <v>0</v>
      </c>
      <c r="AX1091" s="370">
        <v>0</v>
      </c>
      <c r="AY1091" s="370"/>
      <c r="AZ1091" s="312">
        <f>_xll.SRS1Splines.Functions25.Linear_Interp(V_NNG3A!$H$4:$H$12,V_NNG3A!$I$4:$I$12,BF1091)</f>
        <v>-399.86965517241202</v>
      </c>
      <c r="BA1091" s="312">
        <f>(AZ1091/V_NNG3A!$I$8)*100</f>
        <v>-2887.1455247105564</v>
      </c>
      <c r="BB1091" s="308">
        <f>_xll.SRS1Splines.Functions25.Linear_Interp(V_NNG3A!$H$4:$H$12,V_NNG3A!$J$4:$J$12,BF1091)</f>
        <v>-410.85724137930799</v>
      </c>
      <c r="BC1091" s="308">
        <f>IFERROR((AZ1091-V_NNG3A!$J$20) / (V_NNG3A!$J$19-V_NNG3A!$J$20) * 100, 0)</f>
        <v>-14353.523671846446</v>
      </c>
      <c r="BD1091" s="308">
        <v>1050</v>
      </c>
      <c r="BE1091" s="308">
        <v>1047</v>
      </c>
      <c r="BF1091" s="374">
        <v>0</v>
      </c>
      <c r="BG1091" s="312">
        <v>0.12504000000000001</v>
      </c>
      <c r="BH1091" s="372">
        <v>0</v>
      </c>
      <c r="BI1091" s="369"/>
      <c r="BJ1091" s="312"/>
      <c r="BK1091" s="370">
        <v>0.57585661450924597</v>
      </c>
      <c r="BL1091" s="370">
        <v>0.57585661450924597</v>
      </c>
      <c r="BM1091" s="370">
        <f t="shared" si="13"/>
        <v>0</v>
      </c>
      <c r="BN1091" s="312">
        <f>_xll.SRS1Splines.Functions25.Linear_Interp(V_XNN1!$K$3:$K$8,V_XNN1!$L$3:$L$8,BT1091)</f>
        <v>0.192</v>
      </c>
      <c r="BO1091" s="312">
        <f>(BN1091/V_XNN1!$L$7)*100</f>
        <v>91.428571428571431</v>
      </c>
      <c r="BP1091" s="312">
        <f>_xll.SRS1Splines.Functions25.Linear_Interp(V_XNN1!$K$3:$K$8,V_XNN1!$M$3:$M$8,BT1091)</f>
        <v>3.5999999999999997E-2</v>
      </c>
      <c r="BQ1091" s="308">
        <f>IFERROR((BN1091 - V_XNN1!$M$16) / (V_XNN1!$M$15- V_XNN1!$M$16) * 100, 0)</f>
        <v>16.713091922005617</v>
      </c>
      <c r="BR1091" s="308">
        <v>252</v>
      </c>
      <c r="BS1091" s="308">
        <v>249</v>
      </c>
      <c r="BT1091" s="374">
        <v>251</v>
      </c>
      <c r="BU1091" s="312">
        <v>0.13</v>
      </c>
      <c r="BV1091" s="372">
        <v>9.3709999999999988E-2</v>
      </c>
      <c r="BW1091" s="369"/>
      <c r="BX1091" s="312"/>
      <c r="BY1091" s="370"/>
      <c r="BZ1091" s="370"/>
      <c r="CA1091" s="370"/>
      <c r="CB1091" s="312"/>
      <c r="CC1091" s="312"/>
      <c r="CD1091" s="308"/>
      <c r="CE1091" s="312"/>
      <c r="CF1091" s="312"/>
      <c r="CG1091" s="312"/>
      <c r="CH1091" s="312"/>
      <c r="CI1091" s="384"/>
      <c r="CJ1091" s="312"/>
      <c r="CK1091" s="372"/>
      <c r="CL1091" s="369"/>
      <c r="CM1091" s="312"/>
      <c r="CN1091" s="370"/>
      <c r="CO1091" s="370"/>
      <c r="CP1091" s="370"/>
      <c r="CQ1091" s="312"/>
      <c r="CR1091" s="312"/>
      <c r="CS1091" s="308"/>
      <c r="CT1091" s="312"/>
      <c r="CU1091" s="312"/>
      <c r="CV1091" s="312"/>
      <c r="CW1091" s="312"/>
      <c r="CX1091" s="384"/>
      <c r="CY1091" s="312"/>
      <c r="CZ1091" s="372"/>
    </row>
    <row r="1092" spans="1:104" s="1" customFormat="1" hidden="1">
      <c r="A1092" s="270">
        <v>45651</v>
      </c>
      <c r="B1092" s="380"/>
      <c r="C1092" s="381"/>
      <c r="D1092" s="382"/>
      <c r="E1092" s="382"/>
      <c r="F1092" s="382"/>
      <c r="G1092" s="312"/>
      <c r="H1092" s="308"/>
      <c r="I1092" s="308"/>
      <c r="J1092" s="308"/>
      <c r="K1092" s="308"/>
      <c r="L1092" s="308"/>
      <c r="M1092" s="371"/>
      <c r="N1092" s="371"/>
      <c r="O1092" s="312"/>
      <c r="P1092" s="383"/>
      <c r="Q1092" s="369">
        <v>0</v>
      </c>
      <c r="R1092" s="312"/>
      <c r="S1092" s="370">
        <v>1.1067277354660034</v>
      </c>
      <c r="T1092" s="370">
        <v>0</v>
      </c>
      <c r="U1092" s="370"/>
      <c r="V1092" s="312">
        <f>_xll.SRS1Splines.Functions25.Linear_Interp(V_NK3!$P$8:$P$32,V_NK3!$R$8:$R$32,AC1092)</f>
        <v>296.09098872999999</v>
      </c>
      <c r="W1092" s="312">
        <f>(V1092/V_NK3!$R$28)*100</f>
        <v>54.614507386738239</v>
      </c>
      <c r="X1092" s="308">
        <f>V1092-V_NK3!$R$8</f>
        <v>239.51233672999999</v>
      </c>
      <c r="Y1092" s="308">
        <f>IFERROR((V1092 - V_NK3!$V$10) / (V_NK3!$V$9- V_NK3!$V$10) * 100, 0)</f>
        <v>49.326169971005896</v>
      </c>
      <c r="Z1092" s="308">
        <v>541.79999999999995</v>
      </c>
      <c r="AA1092" s="308">
        <v>521</v>
      </c>
      <c r="AB1092" s="312"/>
      <c r="AC1092" s="371">
        <v>533.61</v>
      </c>
      <c r="AD1092" s="308">
        <v>0.36</v>
      </c>
      <c r="AE1092" s="372">
        <v>0</v>
      </c>
      <c r="AF1092" s="373">
        <v>0</v>
      </c>
      <c r="AG1092" s="312"/>
      <c r="AH1092" s="370">
        <v>0.28087465714316368</v>
      </c>
      <c r="AI1092" s="370">
        <v>0.41193180000000001</v>
      </c>
      <c r="AJ1092" s="370"/>
      <c r="AK1092" s="312">
        <f>_xll.SRS1Splines.Functions25.Linear_Interp(V_NK2!$R$10:$R$21,V_NK2!$T$10:$T$21,AR1092)</f>
        <v>65.0655714285991</v>
      </c>
      <c r="AL1092" s="312">
        <f>(AK1092/V_NK2!$T$18)*100</f>
        <v>91.128251300558958</v>
      </c>
      <c r="AM1092" s="308">
        <f>AK1092-V_NK2!$T$11</f>
        <v>24.245571428571303</v>
      </c>
      <c r="AN1092" s="308">
        <f>IFERROR((AK1092 - V_NK2!$X$12) / (V_NK2!$X$11- V_NK2!$X$12) * 100, 0)</f>
        <v>79.285714285717773</v>
      </c>
      <c r="AO1092" s="308">
        <v>427</v>
      </c>
      <c r="AP1092" s="308">
        <v>420</v>
      </c>
      <c r="AQ1092" s="308">
        <v>425.94</v>
      </c>
      <c r="AR1092" s="371">
        <v>425.55</v>
      </c>
      <c r="AS1092" s="312">
        <v>0.43</v>
      </c>
      <c r="AT1092" s="372">
        <v>9.4380000000000006E-2</v>
      </c>
      <c r="AU1092" s="369"/>
      <c r="AV1092" s="312"/>
      <c r="AW1092" s="370">
        <v>0</v>
      </c>
      <c r="AX1092" s="370">
        <v>0</v>
      </c>
      <c r="AY1092" s="370"/>
      <c r="AZ1092" s="312">
        <f>_xll.SRS1Splines.Functions25.Linear_Interp(V_NNG3A!$H$4:$H$12,V_NNG3A!$I$4:$I$12,BF1092)</f>
        <v>-399.86965517241202</v>
      </c>
      <c r="BA1092" s="312">
        <f>(AZ1092/V_NNG3A!$I$8)*100</f>
        <v>-2887.1455247105564</v>
      </c>
      <c r="BB1092" s="308">
        <f>_xll.SRS1Splines.Functions25.Linear_Interp(V_NNG3A!$H$4:$H$12,V_NNG3A!$J$4:$J$12,BF1092)</f>
        <v>-410.85724137930799</v>
      </c>
      <c r="BC1092" s="308">
        <f>IFERROR((AZ1092-V_NNG3A!$J$20) / (V_NNG3A!$J$19-V_NNG3A!$J$20) * 100, 0)</f>
        <v>-14353.523671846446</v>
      </c>
      <c r="BD1092" s="308">
        <v>1050</v>
      </c>
      <c r="BE1092" s="308">
        <v>1047</v>
      </c>
      <c r="BF1092" s="374">
        <v>0</v>
      </c>
      <c r="BG1092" s="312">
        <v>0.12504000000000001</v>
      </c>
      <c r="BH1092" s="372">
        <v>0</v>
      </c>
      <c r="BI1092" s="369"/>
      <c r="BJ1092" s="312"/>
      <c r="BK1092" s="370">
        <v>0.448456557610242</v>
      </c>
      <c r="BL1092" s="370">
        <v>0.448456557610242</v>
      </c>
      <c r="BM1092" s="370">
        <f t="shared" si="13"/>
        <v>0</v>
      </c>
      <c r="BN1092" s="312">
        <f>_xll.SRS1Splines.Functions25.Linear_Interp(V_XNN1!$K$3:$K$8,V_XNN1!$L$3:$L$8,BT1092)</f>
        <v>0.1938</v>
      </c>
      <c r="BO1092" s="312">
        <f>(BN1092/V_XNN1!$L$7)*100</f>
        <v>92.285714285714292</v>
      </c>
      <c r="BP1092" s="312">
        <f>_xll.SRS1Splines.Functions25.Linear_Interp(V_XNN1!$K$3:$K$8,V_XNN1!$M$3:$M$8,BT1092)</f>
        <v>3.7799999999999903E-2</v>
      </c>
      <c r="BQ1092" s="308">
        <f>IFERROR((BN1092 - V_XNN1!$M$16) / (V_XNN1!$M$15- V_XNN1!$M$16) * 100, 0)</f>
        <v>22.284122562674128</v>
      </c>
      <c r="BR1092" s="308">
        <v>252</v>
      </c>
      <c r="BS1092" s="308">
        <v>249</v>
      </c>
      <c r="BT1092" s="374">
        <v>251.1</v>
      </c>
      <c r="BU1092" s="312">
        <v>0.13</v>
      </c>
      <c r="BV1092" s="372">
        <v>7.2978000000000001E-2</v>
      </c>
      <c r="BW1092" s="369"/>
      <c r="BX1092" s="312"/>
      <c r="BY1092" s="370"/>
      <c r="BZ1092" s="370"/>
      <c r="CA1092" s="370"/>
      <c r="CB1092" s="312"/>
      <c r="CC1092" s="312"/>
      <c r="CD1092" s="308"/>
      <c r="CE1092" s="312"/>
      <c r="CF1092" s="312"/>
      <c r="CG1092" s="312"/>
      <c r="CH1092" s="312"/>
      <c r="CI1092" s="384"/>
      <c r="CJ1092" s="312"/>
      <c r="CK1092" s="372"/>
      <c r="CL1092" s="369"/>
      <c r="CM1092" s="312"/>
      <c r="CN1092" s="370"/>
      <c r="CO1092" s="370"/>
      <c r="CP1092" s="370"/>
      <c r="CQ1092" s="312"/>
      <c r="CR1092" s="312"/>
      <c r="CS1092" s="308"/>
      <c r="CT1092" s="312"/>
      <c r="CU1092" s="312"/>
      <c r="CV1092" s="312"/>
      <c r="CW1092" s="312"/>
      <c r="CX1092" s="384"/>
      <c r="CY1092" s="312"/>
      <c r="CZ1092" s="372"/>
    </row>
    <row r="1093" spans="1:104" s="1" customFormat="1" hidden="1">
      <c r="A1093" s="270">
        <v>45652</v>
      </c>
      <c r="B1093" s="380"/>
      <c r="C1093" s="381"/>
      <c r="D1093" s="382"/>
      <c r="E1093" s="382"/>
      <c r="F1093" s="382"/>
      <c r="G1093" s="312"/>
      <c r="H1093" s="308"/>
      <c r="I1093" s="308"/>
      <c r="J1093" s="308"/>
      <c r="K1093" s="308"/>
      <c r="L1093" s="308"/>
      <c r="M1093" s="371"/>
      <c r="N1093" s="371"/>
      <c r="O1093" s="312"/>
      <c r="P1093" s="383"/>
      <c r="Q1093" s="369">
        <v>0</v>
      </c>
      <c r="R1093" s="312"/>
      <c r="S1093" s="370">
        <v>0.83004580159950259</v>
      </c>
      <c r="T1093" s="370">
        <v>0</v>
      </c>
      <c r="U1093" s="370"/>
      <c r="V1093" s="312">
        <f>_xll.SRS1Splines.Functions25.Linear_Interp(V_NK3!$P$8:$P$32,V_NK3!$R$8:$R$32,AC1093)</f>
        <v>296.92103451999998</v>
      </c>
      <c r="W1093" s="312">
        <f>(V1093/V_NK3!$R$28)*100</f>
        <v>54.76761080310267</v>
      </c>
      <c r="X1093" s="308">
        <f>V1093-V_NK3!$R$8</f>
        <v>240.34238251999997</v>
      </c>
      <c r="Y1093" s="308">
        <f>IFERROR((V1093 - V_NK3!$V$10) / (V_NK3!$V$9- V_NK3!$V$10) * 100, 0)</f>
        <v>49.49711306429387</v>
      </c>
      <c r="Z1093" s="308">
        <v>541.79999999999995</v>
      </c>
      <c r="AA1093" s="308">
        <v>521</v>
      </c>
      <c r="AB1093" s="312"/>
      <c r="AC1093" s="371">
        <v>533.64</v>
      </c>
      <c r="AD1093" s="308">
        <v>0.36</v>
      </c>
      <c r="AE1093" s="372">
        <v>0</v>
      </c>
      <c r="AF1093" s="373">
        <v>0</v>
      </c>
      <c r="AG1093" s="312"/>
      <c r="AH1093" s="370">
        <v>0.30468831428585053</v>
      </c>
      <c r="AI1093" s="370">
        <v>0.56680259999999993</v>
      </c>
      <c r="AJ1093" s="370"/>
      <c r="AK1093" s="312">
        <f>_xll.SRS1Splines.Functions25.Linear_Interp(V_NK2!$R$10:$R$21,V_NK2!$T$10:$T$21,AR1093)</f>
        <v>64.803457142885094</v>
      </c>
      <c r="AL1093" s="312">
        <f>(AK1093/V_NK2!$T$18)*100</f>
        <v>90.761144457822255</v>
      </c>
      <c r="AM1093" s="308">
        <f>AK1093-V_NK2!$T$11</f>
        <v>23.983457142857297</v>
      </c>
      <c r="AN1093" s="308">
        <f>IFERROR((AK1093 - V_NK2!$X$12) / (V_NK2!$X$11- V_NK2!$X$12) * 100, 0)</f>
        <v>78.428571428575779</v>
      </c>
      <c r="AO1093" s="308">
        <v>427</v>
      </c>
      <c r="AP1093" s="308">
        <v>420</v>
      </c>
      <c r="AQ1093" s="308">
        <v>425.93</v>
      </c>
      <c r="AR1093" s="371">
        <v>425.49</v>
      </c>
      <c r="AS1093" s="312">
        <v>0.43</v>
      </c>
      <c r="AT1093" s="372">
        <v>0.13124</v>
      </c>
      <c r="AU1093" s="369"/>
      <c r="AV1093" s="312"/>
      <c r="AW1093" s="370">
        <v>0</v>
      </c>
      <c r="AX1093" s="370">
        <v>0</v>
      </c>
      <c r="AY1093" s="370"/>
      <c r="AZ1093" s="312">
        <f>_xll.SRS1Splines.Functions25.Linear_Interp(V_NNG3A!$H$4:$H$12,V_NNG3A!$I$4:$I$12,BF1093)</f>
        <v>-399.86965517241202</v>
      </c>
      <c r="BA1093" s="312">
        <f>(AZ1093/V_NNG3A!$I$8)*100</f>
        <v>-2887.1455247105564</v>
      </c>
      <c r="BB1093" s="308">
        <f>_xll.SRS1Splines.Functions25.Linear_Interp(V_NNG3A!$H$4:$H$12,V_NNG3A!$J$4:$J$12,BF1093)</f>
        <v>-410.85724137930799</v>
      </c>
      <c r="BC1093" s="308">
        <f>IFERROR((AZ1093-V_NNG3A!$J$20) / (V_NNG3A!$J$19-V_NNG3A!$J$20) * 100, 0)</f>
        <v>-14353.523671846446</v>
      </c>
      <c r="BD1093" s="308">
        <v>1050</v>
      </c>
      <c r="BE1093" s="308">
        <v>1047</v>
      </c>
      <c r="BF1093" s="374">
        <v>0</v>
      </c>
      <c r="BG1093" s="312">
        <v>0.12504000000000001</v>
      </c>
      <c r="BH1093" s="372">
        <v>0</v>
      </c>
      <c r="BI1093" s="369"/>
      <c r="BJ1093" s="312"/>
      <c r="BK1093" s="370">
        <v>0.594709758179232</v>
      </c>
      <c r="BL1093" s="370">
        <v>0.594709758179232</v>
      </c>
      <c r="BM1093" s="370">
        <f t="shared" si="13"/>
        <v>0</v>
      </c>
      <c r="BN1093" s="312">
        <f>_xll.SRS1Splines.Functions25.Linear_Interp(V_XNN1!$K$3:$K$8,V_XNN1!$L$3:$L$8,BT1093)</f>
        <v>0.192</v>
      </c>
      <c r="BO1093" s="312">
        <f>(BN1093/V_XNN1!$L$7)*100</f>
        <v>91.428571428571431</v>
      </c>
      <c r="BP1093" s="312">
        <f>_xll.SRS1Splines.Functions25.Linear_Interp(V_XNN1!$K$3:$K$8,V_XNN1!$M$3:$M$8,BT1093)</f>
        <v>3.5999999999999997E-2</v>
      </c>
      <c r="BQ1093" s="308">
        <f>IFERROR((BN1093 - V_XNN1!$M$16) / (V_XNN1!$M$15- V_XNN1!$M$16) * 100, 0)</f>
        <v>16.713091922005617</v>
      </c>
      <c r="BR1093" s="308">
        <v>252</v>
      </c>
      <c r="BS1093" s="308">
        <v>249</v>
      </c>
      <c r="BT1093" s="374">
        <v>251</v>
      </c>
      <c r="BU1093" s="312">
        <v>0.13</v>
      </c>
      <c r="BV1093" s="372">
        <v>9.6778000000000003E-2</v>
      </c>
      <c r="BW1093" s="369"/>
      <c r="BX1093" s="312"/>
      <c r="BY1093" s="370"/>
      <c r="BZ1093" s="370"/>
      <c r="CA1093" s="370"/>
      <c r="CB1093" s="312"/>
      <c r="CC1093" s="312"/>
      <c r="CD1093" s="308"/>
      <c r="CE1093" s="312"/>
      <c r="CF1093" s="312"/>
      <c r="CG1093" s="312"/>
      <c r="CH1093" s="312"/>
      <c r="CI1093" s="384"/>
      <c r="CJ1093" s="312"/>
      <c r="CK1093" s="372"/>
      <c r="CL1093" s="369"/>
      <c r="CM1093" s="312"/>
      <c r="CN1093" s="370"/>
      <c r="CO1093" s="370"/>
      <c r="CP1093" s="370"/>
      <c r="CQ1093" s="312"/>
      <c r="CR1093" s="312"/>
      <c r="CS1093" s="308"/>
      <c r="CT1093" s="312"/>
      <c r="CU1093" s="312"/>
      <c r="CV1093" s="312"/>
      <c r="CW1093" s="312"/>
      <c r="CX1093" s="384"/>
      <c r="CY1093" s="312"/>
      <c r="CZ1093" s="372"/>
    </row>
    <row r="1094" spans="1:104" s="1" customFormat="1" hidden="1">
      <c r="A1094" s="270">
        <v>45653</v>
      </c>
      <c r="B1094" s="380"/>
      <c r="C1094" s="381"/>
      <c r="D1094" s="382"/>
      <c r="E1094" s="382"/>
      <c r="F1094" s="382"/>
      <c r="G1094" s="312"/>
      <c r="H1094" s="308"/>
      <c r="I1094" s="308"/>
      <c r="J1094" s="308"/>
      <c r="K1094" s="308"/>
      <c r="L1094" s="308"/>
      <c r="M1094" s="371"/>
      <c r="N1094" s="371"/>
      <c r="O1094" s="312"/>
      <c r="P1094" s="383"/>
      <c r="Q1094" s="369">
        <v>0</v>
      </c>
      <c r="R1094" s="312"/>
      <c r="S1094" s="370">
        <v>1.1067277354660034</v>
      </c>
      <c r="T1094" s="370">
        <v>0</v>
      </c>
      <c r="U1094" s="370"/>
      <c r="V1094" s="312">
        <f>_xll.SRS1Splines.Functions25.Linear_Interp(V_NK3!$P$8:$P$32,V_NK3!$R$8:$R$32,AC1094)</f>
        <v>298.02776223999899</v>
      </c>
      <c r="W1094" s="312">
        <f>(V1094/V_NK3!$R$28)*100</f>
        <v>54.971748691588409</v>
      </c>
      <c r="X1094" s="308">
        <f>V1094-V_NK3!$R$8</f>
        <v>241.44911023999899</v>
      </c>
      <c r="Y1094" s="308">
        <f>IFERROR((V1094 - V_NK3!$V$10) / (V_NK3!$V$9- V_NK3!$V$10) * 100, 0)</f>
        <v>49.725037188677632</v>
      </c>
      <c r="Z1094" s="308">
        <v>541.79999999999995</v>
      </c>
      <c r="AA1094" s="308">
        <v>521</v>
      </c>
      <c r="AB1094" s="312"/>
      <c r="AC1094" s="371">
        <v>533.67999999999995</v>
      </c>
      <c r="AD1094" s="308">
        <v>0.36</v>
      </c>
      <c r="AE1094" s="372">
        <v>0</v>
      </c>
      <c r="AF1094" s="373">
        <v>0</v>
      </c>
      <c r="AG1094" s="312"/>
      <c r="AH1094" s="370">
        <v>0.24805971428608903</v>
      </c>
      <c r="AI1094" s="370">
        <v>0.51017400000000002</v>
      </c>
      <c r="AJ1094" s="370"/>
      <c r="AK1094" s="312">
        <f>_xll.SRS1Splines.Functions25.Linear_Interp(V_NK2!$R$10:$R$21,V_NK2!$T$10:$T$21,AR1094)</f>
        <v>64.541342857171003</v>
      </c>
      <c r="AL1094" s="312">
        <f>(AK1094/V_NK2!$T$18)*100</f>
        <v>90.394037615085438</v>
      </c>
      <c r="AM1094" s="308">
        <f>AK1094-V_NK2!$T$11</f>
        <v>23.721342857143206</v>
      </c>
      <c r="AN1094" s="308">
        <f>IFERROR((AK1094 - V_NK2!$X$12) / (V_NK2!$X$11- V_NK2!$X$12) * 100, 0)</f>
        <v>77.571428571433515</v>
      </c>
      <c r="AO1094" s="308">
        <v>427</v>
      </c>
      <c r="AP1094" s="308">
        <v>420</v>
      </c>
      <c r="AQ1094" s="308">
        <v>425.93</v>
      </c>
      <c r="AR1094" s="371">
        <v>425.43</v>
      </c>
      <c r="AS1094" s="312">
        <v>0.43</v>
      </c>
      <c r="AT1094" s="372">
        <v>0.11799999999999999</v>
      </c>
      <c r="AU1094" s="369"/>
      <c r="AV1094" s="312"/>
      <c r="AW1094" s="370">
        <v>0</v>
      </c>
      <c r="AX1094" s="370">
        <v>0</v>
      </c>
      <c r="AY1094" s="370"/>
      <c r="AZ1094" s="312">
        <f>_xll.SRS1Splines.Functions25.Linear_Interp(V_NNG3A!$H$4:$H$12,V_NNG3A!$I$4:$I$12,BF1094)</f>
        <v>-399.86965517241202</v>
      </c>
      <c r="BA1094" s="312">
        <f>(AZ1094/V_NNG3A!$I$8)*100</f>
        <v>-2887.1455247105564</v>
      </c>
      <c r="BB1094" s="308">
        <f>_xll.SRS1Splines.Functions25.Linear_Interp(V_NNG3A!$H$4:$H$12,V_NNG3A!$J$4:$J$12,BF1094)</f>
        <v>-410.85724137930799</v>
      </c>
      <c r="BC1094" s="308">
        <f>IFERROR((AZ1094-V_NNG3A!$J$20) / (V_NNG3A!$J$19-V_NNG3A!$J$20) * 100, 0)</f>
        <v>-14353.523671846446</v>
      </c>
      <c r="BD1094" s="308">
        <v>1050</v>
      </c>
      <c r="BE1094" s="308">
        <v>1047</v>
      </c>
      <c r="BF1094" s="374">
        <v>0</v>
      </c>
      <c r="BG1094" s="312">
        <v>0.12504000000000001</v>
      </c>
      <c r="BH1094" s="372">
        <v>0</v>
      </c>
      <c r="BI1094" s="369"/>
      <c r="BJ1094" s="312"/>
      <c r="BK1094" s="370">
        <v>0.45857137980085305</v>
      </c>
      <c r="BL1094" s="370">
        <v>0.45857137980085305</v>
      </c>
      <c r="BM1094" s="370">
        <f t="shared" si="13"/>
        <v>0</v>
      </c>
      <c r="BN1094" s="312">
        <f>_xll.SRS1Splines.Functions25.Linear_Interp(V_XNN1!$K$3:$K$8,V_XNN1!$L$3:$L$8,BT1094)</f>
        <v>0.20352000000000001</v>
      </c>
      <c r="BO1094" s="312">
        <f>(BN1094/V_XNN1!$L$7)*100</f>
        <v>96.914285714285725</v>
      </c>
      <c r="BP1094" s="312">
        <f>_xll.SRS1Splines.Functions25.Linear_Interp(V_XNN1!$K$3:$K$8,V_XNN1!$M$3:$M$8,BT1094)</f>
        <v>4.7519999999999701E-2</v>
      </c>
      <c r="BQ1094" s="308">
        <f>IFERROR((BN1094 - V_XNN1!$M$16) / (V_XNN1!$M$15- V_XNN1!$M$16) * 100, 0)</f>
        <v>52.367688022284177</v>
      </c>
      <c r="BR1094" s="308">
        <v>252</v>
      </c>
      <c r="BS1094" s="308">
        <v>249</v>
      </c>
      <c r="BT1094" s="374">
        <v>251.64</v>
      </c>
      <c r="BU1094" s="312">
        <v>0.13</v>
      </c>
      <c r="BV1094" s="372">
        <v>7.4623999999999996E-2</v>
      </c>
      <c r="BW1094" s="369"/>
      <c r="BX1094" s="312"/>
      <c r="BY1094" s="370"/>
      <c r="BZ1094" s="370"/>
      <c r="CA1094" s="370"/>
      <c r="CB1094" s="312"/>
      <c r="CC1094" s="312"/>
      <c r="CD1094" s="308"/>
      <c r="CE1094" s="312"/>
      <c r="CF1094" s="312"/>
      <c r="CG1094" s="312"/>
      <c r="CH1094" s="312"/>
      <c r="CI1094" s="384"/>
      <c r="CJ1094" s="312"/>
      <c r="CK1094" s="372"/>
      <c r="CL1094" s="369"/>
      <c r="CM1094" s="312"/>
      <c r="CN1094" s="370"/>
      <c r="CO1094" s="370"/>
      <c r="CP1094" s="370"/>
      <c r="CQ1094" s="312"/>
      <c r="CR1094" s="312"/>
      <c r="CS1094" s="308"/>
      <c r="CT1094" s="312"/>
      <c r="CU1094" s="312"/>
      <c r="CV1094" s="312"/>
      <c r="CW1094" s="312"/>
      <c r="CX1094" s="384"/>
      <c r="CY1094" s="312"/>
      <c r="CZ1094" s="372"/>
    </row>
    <row r="1095" spans="1:104" s="1" customFormat="1" hidden="1">
      <c r="A1095" s="270">
        <v>45654</v>
      </c>
      <c r="B1095" s="380"/>
      <c r="C1095" s="381"/>
      <c r="D1095" s="382"/>
      <c r="E1095" s="382"/>
      <c r="F1095" s="382"/>
      <c r="G1095" s="312"/>
      <c r="H1095" s="308"/>
      <c r="I1095" s="308"/>
      <c r="J1095" s="308"/>
      <c r="K1095" s="308"/>
      <c r="L1095" s="308"/>
      <c r="M1095" s="371"/>
      <c r="N1095" s="371"/>
      <c r="O1095" s="312"/>
      <c r="P1095" s="383"/>
      <c r="Q1095" s="369">
        <v>0</v>
      </c>
      <c r="R1095" s="312"/>
      <c r="S1095" s="370">
        <v>0.55336386773490909</v>
      </c>
      <c r="T1095" s="370">
        <v>0</v>
      </c>
      <c r="U1095" s="370"/>
      <c r="V1095" s="312">
        <f>_xll.SRS1Splines.Functions25.Linear_Interp(V_NK3!$P$8:$P$32,V_NK3!$R$8:$R$32,AC1095)</f>
        <v>298.58112610000097</v>
      </c>
      <c r="W1095" s="312">
        <f>(V1095/V_NK3!$R$28)*100</f>
        <v>55.073817635831723</v>
      </c>
      <c r="X1095" s="308">
        <f>V1095-V_NK3!$R$8</f>
        <v>242.00247410000097</v>
      </c>
      <c r="Y1095" s="308">
        <f>IFERROR((V1095 - V_NK3!$V$10) / (V_NK3!$V$9- V_NK3!$V$10) * 100, 0)</f>
        <v>49.838999250870025</v>
      </c>
      <c r="Z1095" s="308">
        <v>541.79999999999995</v>
      </c>
      <c r="AA1095" s="308">
        <v>521</v>
      </c>
      <c r="AB1095" s="312"/>
      <c r="AC1095" s="371">
        <v>533.70000000000005</v>
      </c>
      <c r="AD1095" s="308">
        <v>0.36</v>
      </c>
      <c r="AE1095" s="372">
        <v>0</v>
      </c>
      <c r="AF1095" s="373">
        <v>0</v>
      </c>
      <c r="AG1095" s="312"/>
      <c r="AH1095" s="370">
        <v>0.29975028571462636</v>
      </c>
      <c r="AI1095" s="370">
        <v>0.64923600000000015</v>
      </c>
      <c r="AJ1095" s="370"/>
      <c r="AK1095" s="312">
        <f>_xll.SRS1Splines.Functions25.Linear_Interp(V_NK2!$R$10:$R$21,V_NK2!$T$10:$T$21,AR1095)</f>
        <v>64.191857142885695</v>
      </c>
      <c r="AL1095" s="312">
        <f>(AK1095/V_NK2!$T$18)*100</f>
        <v>89.904561824769871</v>
      </c>
      <c r="AM1095" s="308">
        <f>AK1095-V_NK2!$T$11</f>
        <v>23.371857142857898</v>
      </c>
      <c r="AN1095" s="308">
        <f>IFERROR((AK1095 - V_NK2!$X$12) / (V_NK2!$X$11- V_NK2!$X$12) * 100, 0)</f>
        <v>76.428571428577655</v>
      </c>
      <c r="AO1095" s="308">
        <v>427</v>
      </c>
      <c r="AP1095" s="308">
        <v>420</v>
      </c>
      <c r="AQ1095" s="308">
        <v>425.92</v>
      </c>
      <c r="AR1095" s="371">
        <v>425.35</v>
      </c>
      <c r="AS1095" s="312">
        <v>0.43</v>
      </c>
      <c r="AT1095" s="372">
        <v>0.15</v>
      </c>
      <c r="AU1095" s="369"/>
      <c r="AV1095" s="312"/>
      <c r="AW1095" s="370">
        <v>0</v>
      </c>
      <c r="AX1095" s="370">
        <v>0</v>
      </c>
      <c r="AY1095" s="370"/>
      <c r="AZ1095" s="312">
        <f>_xll.SRS1Splines.Functions25.Linear_Interp(V_NNG3A!$H$4:$H$12,V_NNG3A!$I$4:$I$12,BF1095)</f>
        <v>-399.86965517241202</v>
      </c>
      <c r="BA1095" s="312">
        <f>(AZ1095/V_NNG3A!$I$8)*100</f>
        <v>-2887.1455247105564</v>
      </c>
      <c r="BB1095" s="308">
        <f>_xll.SRS1Splines.Functions25.Linear_Interp(V_NNG3A!$H$4:$H$12,V_NNG3A!$J$4:$J$12,BF1095)</f>
        <v>-410.85724137930799</v>
      </c>
      <c r="BC1095" s="308">
        <f>IFERROR((AZ1095-V_NNG3A!$J$20) / (V_NNG3A!$J$19-V_NNG3A!$J$20) * 100, 0)</f>
        <v>-14353.523671846446</v>
      </c>
      <c r="BD1095" s="308">
        <v>1050</v>
      </c>
      <c r="BE1095" s="308">
        <v>1047</v>
      </c>
      <c r="BF1095" s="374">
        <v>0</v>
      </c>
      <c r="BG1095" s="312">
        <v>0.12504000000000001</v>
      </c>
      <c r="BH1095" s="372">
        <v>0</v>
      </c>
      <c r="BI1095" s="369"/>
      <c r="BJ1095" s="312"/>
      <c r="BK1095" s="370">
        <v>0.431625149359886</v>
      </c>
      <c r="BL1095" s="370">
        <v>0.431625149359886</v>
      </c>
      <c r="BM1095" s="370">
        <f t="shared" si="13"/>
        <v>0</v>
      </c>
      <c r="BN1095" s="312">
        <f>_xll.SRS1Splines.Functions25.Linear_Interp(V_XNN1!$K$3:$K$8,V_XNN1!$L$3:$L$8,BT1095)</f>
        <v>0.21</v>
      </c>
      <c r="BO1095" s="312">
        <f>(BN1095/V_XNN1!$L$7)*100</f>
        <v>100</v>
      </c>
      <c r="BP1095" s="312">
        <f>_xll.SRS1Splines.Functions25.Linear_Interp(V_XNN1!$K$3:$K$8,V_XNN1!$M$3:$M$8,BT1095)</f>
        <v>5.3999999999999999E-2</v>
      </c>
      <c r="BQ1095" s="308">
        <f>IFERROR((BN1095 - V_XNN1!$M$16) / (V_XNN1!$M$15- V_XNN1!$M$16) * 100, 0)</f>
        <v>72.423398328690809</v>
      </c>
      <c r="BR1095" s="308">
        <v>252</v>
      </c>
      <c r="BS1095" s="308">
        <v>249</v>
      </c>
      <c r="BT1095" s="374">
        <v>252</v>
      </c>
      <c r="BU1095" s="312">
        <v>0.12</v>
      </c>
      <c r="BV1095" s="372">
        <v>7.023900000000001E-2</v>
      </c>
      <c r="BW1095" s="369"/>
      <c r="BX1095" s="312"/>
      <c r="BY1095" s="370"/>
      <c r="BZ1095" s="370"/>
      <c r="CA1095" s="370"/>
      <c r="CB1095" s="312"/>
      <c r="CC1095" s="312"/>
      <c r="CD1095" s="308"/>
      <c r="CE1095" s="312"/>
      <c r="CF1095" s="312"/>
      <c r="CG1095" s="312"/>
      <c r="CH1095" s="312"/>
      <c r="CI1095" s="384"/>
      <c r="CJ1095" s="312"/>
      <c r="CK1095" s="372"/>
      <c r="CL1095" s="369"/>
      <c r="CM1095" s="312"/>
      <c r="CN1095" s="370"/>
      <c r="CO1095" s="370"/>
      <c r="CP1095" s="370"/>
      <c r="CQ1095" s="312"/>
      <c r="CR1095" s="312"/>
      <c r="CS1095" s="308"/>
      <c r="CT1095" s="312"/>
      <c r="CU1095" s="312"/>
      <c r="CV1095" s="312"/>
      <c r="CW1095" s="312"/>
      <c r="CX1095" s="384"/>
      <c r="CY1095" s="312"/>
      <c r="CZ1095" s="372"/>
    </row>
    <row r="1096" spans="1:104" s="1" customFormat="1" hidden="1">
      <c r="A1096" s="270">
        <v>45655</v>
      </c>
      <c r="B1096" s="380"/>
      <c r="C1096" s="381"/>
      <c r="D1096" s="382"/>
      <c r="E1096" s="382"/>
      <c r="F1096" s="382"/>
      <c r="G1096" s="312"/>
      <c r="H1096" s="308"/>
      <c r="I1096" s="308"/>
      <c r="J1096" s="308"/>
      <c r="K1096" s="308"/>
      <c r="L1096" s="308"/>
      <c r="M1096" s="371"/>
      <c r="N1096" s="371"/>
      <c r="O1096" s="312"/>
      <c r="P1096" s="383"/>
      <c r="Q1096" s="369">
        <v>0</v>
      </c>
      <c r="R1096" s="312"/>
      <c r="S1096" s="370">
        <v>0.83004580159950259</v>
      </c>
      <c r="T1096" s="370">
        <v>0</v>
      </c>
      <c r="U1096" s="370"/>
      <c r="V1096" s="312">
        <f>_xll.SRS1Splines.Functions25.Linear_Interp(V_NK3!$P$8:$P$32,V_NK3!$R$8:$R$32,AC1096)</f>
        <v>299.41117189000101</v>
      </c>
      <c r="W1096" s="312">
        <f>(V1096/V_NK3!$R$28)*100</f>
        <v>55.226921052196168</v>
      </c>
      <c r="X1096" s="308">
        <f>V1096-V_NK3!$R$8</f>
        <v>242.83251989000101</v>
      </c>
      <c r="Y1096" s="308">
        <f>IFERROR((V1096 - V_NK3!$V$10) / (V_NK3!$V$9- V_NK3!$V$10) * 100, 0)</f>
        <v>50.009942344158006</v>
      </c>
      <c r="Z1096" s="308">
        <v>541.79999999999995</v>
      </c>
      <c r="AA1096" s="308">
        <v>521</v>
      </c>
      <c r="AB1096" s="312"/>
      <c r="AC1096" s="371">
        <v>533.73</v>
      </c>
      <c r="AD1096" s="308">
        <v>0.36</v>
      </c>
      <c r="AE1096" s="372">
        <v>0</v>
      </c>
      <c r="AF1096" s="373">
        <v>0</v>
      </c>
      <c r="AG1096" s="312"/>
      <c r="AH1096" s="370">
        <v>0.3410305714287758</v>
      </c>
      <c r="AI1096" s="370">
        <v>0.73420200000000002</v>
      </c>
      <c r="AJ1096" s="370"/>
      <c r="AK1096" s="312">
        <f>_xll.SRS1Splines.Functions25.Linear_Interp(V_NK2!$R$10:$R$21,V_NK2!$T$10:$T$21,AR1096)</f>
        <v>63.798685714314502</v>
      </c>
      <c r="AL1096" s="312">
        <f>(AK1096/V_NK2!$T$18)*100</f>
        <v>89.353901560664568</v>
      </c>
      <c r="AM1096" s="308">
        <f>AK1096-V_NK2!$T$11</f>
        <v>22.978685714286705</v>
      </c>
      <c r="AN1096" s="308">
        <f>IFERROR((AK1096 - V_NK2!$X$12) / (V_NK2!$X$11- V_NK2!$X$12) * 100, 0)</f>
        <v>75.142857142864074</v>
      </c>
      <c r="AO1096" s="308">
        <v>427</v>
      </c>
      <c r="AP1096" s="308">
        <v>420</v>
      </c>
      <c r="AQ1096" s="308">
        <v>425.91</v>
      </c>
      <c r="AR1096" s="371">
        <v>425.26</v>
      </c>
      <c r="AS1096" s="312">
        <v>0.43</v>
      </c>
      <c r="AT1096" s="372">
        <v>0.17</v>
      </c>
      <c r="AU1096" s="369"/>
      <c r="AV1096" s="312"/>
      <c r="AW1096" s="370">
        <v>0</v>
      </c>
      <c r="AX1096" s="370">
        <v>0</v>
      </c>
      <c r="AY1096" s="370"/>
      <c r="AZ1096" s="312">
        <f>_xll.SRS1Splines.Functions25.Linear_Interp(V_NNG3A!$H$4:$H$12,V_NNG3A!$I$4:$I$12,BF1096)</f>
        <v>-399.86965517241202</v>
      </c>
      <c r="BA1096" s="312">
        <f>(AZ1096/V_NNG3A!$I$8)*100</f>
        <v>-2887.1455247105564</v>
      </c>
      <c r="BB1096" s="308">
        <f>_xll.SRS1Splines.Functions25.Linear_Interp(V_NNG3A!$H$4:$H$12,V_NNG3A!$J$4:$J$12,BF1096)</f>
        <v>-410.85724137930799</v>
      </c>
      <c r="BC1096" s="308">
        <f>IFERROR((AZ1096-V_NNG3A!$J$20) / (V_NNG3A!$J$19-V_NNG3A!$J$20) * 100, 0)</f>
        <v>-14353.523671846446</v>
      </c>
      <c r="BD1096" s="308">
        <v>1050</v>
      </c>
      <c r="BE1096" s="308">
        <v>1047</v>
      </c>
      <c r="BF1096" s="374">
        <v>0</v>
      </c>
      <c r="BG1096" s="312">
        <v>0.12504000000000001</v>
      </c>
      <c r="BH1096" s="372">
        <v>0</v>
      </c>
      <c r="BI1096" s="369"/>
      <c r="BJ1096" s="312"/>
      <c r="BK1096" s="370">
        <v>0.58105536273115199</v>
      </c>
      <c r="BL1096" s="370">
        <v>0.58105536273115199</v>
      </c>
      <c r="BM1096" s="370">
        <f t="shared" si="13"/>
        <v>0</v>
      </c>
      <c r="BN1096" s="312">
        <f>_xll.SRS1Splines.Functions25.Linear_Interp(V_XNN1!$K$3:$K$8,V_XNN1!$L$3:$L$8,BT1096)</f>
        <v>0.1938</v>
      </c>
      <c r="BO1096" s="312">
        <f>(BN1096/V_XNN1!$L$7)*100</f>
        <v>92.285714285714292</v>
      </c>
      <c r="BP1096" s="312">
        <f>_xll.SRS1Splines.Functions25.Linear_Interp(V_XNN1!$K$3:$K$8,V_XNN1!$M$3:$M$8,BT1096)</f>
        <v>3.7799999999999903E-2</v>
      </c>
      <c r="BQ1096" s="308">
        <f>IFERROR((BN1096 - V_XNN1!$M$16) / (V_XNN1!$M$15- V_XNN1!$M$16) * 100, 0)</f>
        <v>22.284122562674128</v>
      </c>
      <c r="BR1096" s="308">
        <v>252</v>
      </c>
      <c r="BS1096" s="308">
        <v>249</v>
      </c>
      <c r="BT1096" s="374">
        <v>251.1</v>
      </c>
      <c r="BU1096" s="312">
        <v>0.12</v>
      </c>
      <c r="BV1096" s="372">
        <v>9.4556000000000001E-2</v>
      </c>
      <c r="BW1096" s="369"/>
      <c r="BX1096" s="312"/>
      <c r="BY1096" s="370"/>
      <c r="BZ1096" s="370"/>
      <c r="CA1096" s="370"/>
      <c r="CB1096" s="312"/>
      <c r="CC1096" s="312"/>
      <c r="CD1096" s="308"/>
      <c r="CE1096" s="312"/>
      <c r="CF1096" s="312"/>
      <c r="CG1096" s="312"/>
      <c r="CH1096" s="312"/>
      <c r="CI1096" s="384"/>
      <c r="CJ1096" s="312"/>
      <c r="CK1096" s="372"/>
      <c r="CL1096" s="369"/>
      <c r="CM1096" s="312"/>
      <c r="CN1096" s="370"/>
      <c r="CO1096" s="370"/>
      <c r="CP1096" s="370"/>
      <c r="CQ1096" s="312"/>
      <c r="CR1096" s="312"/>
      <c r="CS1096" s="308"/>
      <c r="CT1096" s="312"/>
      <c r="CU1096" s="312"/>
      <c r="CV1096" s="312"/>
      <c r="CW1096" s="312"/>
      <c r="CX1096" s="384"/>
      <c r="CY1096" s="312"/>
      <c r="CZ1096" s="372"/>
    </row>
    <row r="1097" spans="1:104" s="1" customFormat="1" hidden="1">
      <c r="A1097" s="270">
        <v>45656</v>
      </c>
      <c r="B1097" s="380"/>
      <c r="C1097" s="381"/>
      <c r="D1097" s="382"/>
      <c r="E1097" s="382"/>
      <c r="F1097" s="382"/>
      <c r="G1097" s="312"/>
      <c r="H1097" s="308"/>
      <c r="I1097" s="308"/>
      <c r="J1097" s="308"/>
      <c r="K1097" s="308"/>
      <c r="L1097" s="308"/>
      <c r="M1097" s="371"/>
      <c r="N1097" s="371"/>
      <c r="O1097" s="312"/>
      <c r="P1097" s="383"/>
      <c r="Q1097" s="369">
        <v>0</v>
      </c>
      <c r="R1097" s="312"/>
      <c r="S1097" s="370">
        <v>0.95753140159950256</v>
      </c>
      <c r="T1097" s="370">
        <v>0.1274856</v>
      </c>
      <c r="U1097" s="370"/>
      <c r="V1097" s="312">
        <f>_xll.SRS1Splines.Functions25.Linear_Interp(V_NK3!$P$8:$P$32,V_NK3!$R$8:$R$32,AC1097)</f>
        <v>300.24121767999998</v>
      </c>
      <c r="W1097" s="312">
        <f>(V1097/V_NK3!$R$28)*100</f>
        <v>55.380024468560407</v>
      </c>
      <c r="X1097" s="308">
        <f>V1097-V_NK3!$R$8</f>
        <v>243.66256567999997</v>
      </c>
      <c r="Y1097" s="308">
        <f>IFERROR((V1097 - V_NK3!$V$10) / (V_NK3!$V$9- V_NK3!$V$10) * 100, 0)</f>
        <v>50.180885437445774</v>
      </c>
      <c r="Z1097" s="308">
        <v>541.79999999999995</v>
      </c>
      <c r="AA1097" s="308">
        <v>521</v>
      </c>
      <c r="AB1097" s="312"/>
      <c r="AC1097" s="371">
        <v>533.76</v>
      </c>
      <c r="AD1097" s="308">
        <v>0.03</v>
      </c>
      <c r="AE1097" s="372">
        <v>2.8974E-2</v>
      </c>
      <c r="AF1097" s="373">
        <v>0</v>
      </c>
      <c r="AG1097" s="312"/>
      <c r="AH1097" s="370">
        <v>0.45463026857193967</v>
      </c>
      <c r="AI1097" s="370">
        <v>0.99160740000000014</v>
      </c>
      <c r="AJ1097" s="370"/>
      <c r="AK1097" s="312">
        <f>_xll.SRS1Splines.Functions25.Linear_Interp(V_NK2!$R$10:$R$21,V_NK2!$T$10:$T$21,AR1097)</f>
        <v>63.274457142886298</v>
      </c>
      <c r="AL1097" s="312">
        <f>(AK1097/V_NK2!$T$18)*100</f>
        <v>88.619687875190891</v>
      </c>
      <c r="AM1097" s="308">
        <f>AK1097-V_NK2!$T$11</f>
        <v>22.454457142858502</v>
      </c>
      <c r="AN1097" s="308">
        <f>IFERROR((AK1097 - V_NK2!$X$12) / (V_NK2!$X$11- V_NK2!$X$12) * 100, 0)</f>
        <v>73.428571428579488</v>
      </c>
      <c r="AO1097" s="308">
        <v>427</v>
      </c>
      <c r="AP1097" s="308">
        <v>420</v>
      </c>
      <c r="AQ1097" s="308">
        <v>425.62</v>
      </c>
      <c r="AR1097" s="371">
        <v>425.14</v>
      </c>
      <c r="AS1097" s="312">
        <v>0.43</v>
      </c>
      <c r="AT1097" s="372">
        <v>0.229601</v>
      </c>
      <c r="AU1097" s="369"/>
      <c r="AV1097" s="312"/>
      <c r="AW1097" s="370">
        <v>0</v>
      </c>
      <c r="AX1097" s="370">
        <v>0</v>
      </c>
      <c r="AY1097" s="370"/>
      <c r="AZ1097" s="312">
        <f>_xll.SRS1Splines.Functions25.Linear_Interp(V_NNG3A!$H$4:$H$12,V_NNG3A!$I$4:$I$12,BF1097)</f>
        <v>-399.86965517241202</v>
      </c>
      <c r="BA1097" s="312">
        <f>(AZ1097/V_NNG3A!$I$8)*100</f>
        <v>-2887.1455247105564</v>
      </c>
      <c r="BB1097" s="308">
        <f>_xll.SRS1Splines.Functions25.Linear_Interp(V_NNG3A!$H$4:$H$12,V_NNG3A!$J$4:$J$12,BF1097)</f>
        <v>-410.85724137930799</v>
      </c>
      <c r="BC1097" s="308">
        <f>IFERROR((AZ1097-V_NNG3A!$J$20) / (V_NNG3A!$J$19-V_NNG3A!$J$20) * 100, 0)</f>
        <v>-14353.523671846446</v>
      </c>
      <c r="BD1097" s="308">
        <v>1050</v>
      </c>
      <c r="BE1097" s="308">
        <v>1047</v>
      </c>
      <c r="BF1097" s="374">
        <v>0</v>
      </c>
      <c r="BG1097" s="312">
        <v>0.12504000000000001</v>
      </c>
      <c r="BH1097" s="372">
        <v>0</v>
      </c>
      <c r="BI1097" s="369"/>
      <c r="BJ1097" s="312"/>
      <c r="BK1097" s="370">
        <v>0.41517473684210499</v>
      </c>
      <c r="BL1097" s="370">
        <v>0.41517473684210499</v>
      </c>
      <c r="BM1097" s="370">
        <f t="shared" si="13"/>
        <v>0</v>
      </c>
      <c r="BN1097" s="312">
        <f>_xll.SRS1Splines.Functions25.Linear_Interp(V_XNN1!$K$3:$K$8,V_XNN1!$L$3:$L$8,BT1097)</f>
        <v>0.20585999999999999</v>
      </c>
      <c r="BO1097" s="312">
        <f>(BN1097/V_XNN1!$L$7)*100</f>
        <v>98.028571428571425</v>
      </c>
      <c r="BP1097" s="312">
        <f>_xll.SRS1Splines.Functions25.Linear_Interp(V_XNN1!$K$3:$K$8,V_XNN1!$M$3:$M$8,BT1097)</f>
        <v>4.9860000000000203E-2</v>
      </c>
      <c r="BQ1097" s="308">
        <f>IFERROR((BN1097 - V_XNN1!$M$16) / (V_XNN1!$M$15- V_XNN1!$M$16) * 100, 0)</f>
        <v>59.610027855153191</v>
      </c>
      <c r="BR1097" s="308">
        <v>252</v>
      </c>
      <c r="BS1097" s="308">
        <v>249</v>
      </c>
      <c r="BT1097" s="374">
        <v>251.77</v>
      </c>
      <c r="BU1097" s="312">
        <v>0.12</v>
      </c>
      <c r="BV1097" s="372">
        <v>6.7561999999999997E-2</v>
      </c>
      <c r="BW1097" s="369"/>
      <c r="BX1097" s="312"/>
      <c r="BY1097" s="370"/>
      <c r="BZ1097" s="370"/>
      <c r="CA1097" s="370"/>
      <c r="CB1097" s="312"/>
      <c r="CC1097" s="312"/>
      <c r="CD1097" s="308"/>
      <c r="CE1097" s="312"/>
      <c r="CF1097" s="312"/>
      <c r="CG1097" s="312"/>
      <c r="CH1097" s="312"/>
      <c r="CI1097" s="384"/>
      <c r="CJ1097" s="312"/>
      <c r="CK1097" s="372"/>
      <c r="CL1097" s="369"/>
      <c r="CM1097" s="312"/>
      <c r="CN1097" s="370"/>
      <c r="CO1097" s="370"/>
      <c r="CP1097" s="370"/>
      <c r="CQ1097" s="312"/>
      <c r="CR1097" s="312"/>
      <c r="CS1097" s="308"/>
      <c r="CT1097" s="312"/>
      <c r="CU1097" s="312"/>
      <c r="CV1097" s="312"/>
      <c r="CW1097" s="312"/>
      <c r="CX1097" s="384"/>
      <c r="CY1097" s="312"/>
      <c r="CZ1097" s="372"/>
    </row>
    <row r="1098" spans="1:104" s="1" customFormat="1" hidden="1">
      <c r="A1098" s="270">
        <v>45657</v>
      </c>
      <c r="B1098" s="380"/>
      <c r="C1098" s="381">
        <v>0.78096774193548391</v>
      </c>
      <c r="D1098" s="382"/>
      <c r="E1098" s="382"/>
      <c r="F1098" s="382"/>
      <c r="G1098" s="312" t="e">
        <f>_xll.SRS1Splines.Functions25.Linear_Interp(V_NEM!$R$687:$R$703,V_NEM!$T$687:$T$703,M1098)+_xll.SRS1Splines.Functions25.Linear_Interp(V_NEM!$AB$687:$AB$703,V_NEM!$AD$687:$AD$703,N1098)</f>
        <v>#VALUE!</v>
      </c>
      <c r="H1098" s="308" t="e">
        <f>(G1098/(V_NEM!$T$696+V_NEM!$AD$696))*100</f>
        <v>#VALUE!</v>
      </c>
      <c r="I1098" s="308" t="e">
        <f>G1098-(V_NEM!$T$694+V_NEM!$AD$694)</f>
        <v>#VALUE!</v>
      </c>
      <c r="J1098" s="308">
        <f>((IFERROR((_xll.SRS1Splines.Functions25.Linear_Interp(V_NEM!$R$687:$R$703,V_NEM!$T$687:$T$703,M1098) - V_NEM!$X$689) / (V_NEM!$X$688- V_NEM!$X$689) * 100, 0))+(IFERROR((_xll.SRS1Splines.Functions25.Linear_Interp(V_NEM!$AB$687:$AB$703,V_NEM!$AD$687:$AD$703,N1098) - V_NEM!$AH$689) / (V_NEM!$AH$688- V_NEM!$AH$689) * 100, 0)))/2</f>
        <v>0</v>
      </c>
      <c r="K1098" s="308">
        <v>784.3</v>
      </c>
      <c r="L1098" s="308">
        <v>781.8</v>
      </c>
      <c r="M1098" s="371"/>
      <c r="N1098" s="371"/>
      <c r="O1098" s="312">
        <v>1.1651612903225805</v>
      </c>
      <c r="P1098" s="383">
        <v>0</v>
      </c>
      <c r="Q1098" s="369">
        <v>0</v>
      </c>
      <c r="R1098" s="312"/>
      <c r="S1098" s="370">
        <v>0.46744266453399674</v>
      </c>
      <c r="T1098" s="370">
        <v>1.5741704000000001</v>
      </c>
      <c r="U1098" s="370"/>
      <c r="V1098" s="312">
        <f>_xll.SRS1Splines.Functions25.Linear_Interp(V_NK3!$P$8:$P$32,V_NK3!$R$8:$R$32,AC1098)</f>
        <v>299.13448996000102</v>
      </c>
      <c r="W1098" s="312">
        <f>(V1098/V_NK3!$R$28)*100</f>
        <v>55.175886580074682</v>
      </c>
      <c r="X1098" s="308">
        <f>V1098-V_NK3!$R$8</f>
        <v>242.55583796000101</v>
      </c>
      <c r="Y1098" s="308">
        <f>IFERROR((V1098 - V_NK3!$V$10) / (V_NK3!$V$9- V_NK3!$V$10) * 100, 0)</f>
        <v>49.952961313062019</v>
      </c>
      <c r="Z1098" s="308">
        <v>541.79999999999995</v>
      </c>
      <c r="AA1098" s="308">
        <v>521</v>
      </c>
      <c r="AB1098" s="312"/>
      <c r="AC1098" s="371">
        <v>533.72</v>
      </c>
      <c r="AD1098" s="308">
        <v>0.38400000000000001</v>
      </c>
      <c r="AE1098" s="372">
        <v>0.35776600000000003</v>
      </c>
      <c r="AF1098" s="373">
        <v>0</v>
      </c>
      <c r="AG1098" s="312"/>
      <c r="AH1098" s="370">
        <v>1.7436447219051141</v>
      </c>
      <c r="AI1098" s="370">
        <v>2.016966</v>
      </c>
      <c r="AJ1098" s="370"/>
      <c r="AK1098" s="312">
        <f>_xll.SRS1Splines.Functions25.Linear_Interp(V_NK2!$R$10:$R$21,V_NK2!$T$10:$T$21,AR1098)</f>
        <v>62.837600000029703</v>
      </c>
      <c r="AL1098" s="312">
        <f>(AK1098/V_NK2!$T$18)*100</f>
        <v>88.00784313729649</v>
      </c>
      <c r="AM1098" s="308">
        <f>AK1098-V_NK2!$T$11</f>
        <v>22.017600000001906</v>
      </c>
      <c r="AN1098" s="308">
        <f>IFERROR((AK1098 - V_NK2!$X$12) / (V_NK2!$X$11- V_NK2!$X$12) * 100, 0)</f>
        <v>72.000000000009763</v>
      </c>
      <c r="AO1098" s="308">
        <v>427</v>
      </c>
      <c r="AP1098" s="308">
        <v>420</v>
      </c>
      <c r="AQ1098" s="308">
        <v>425.41</v>
      </c>
      <c r="AR1098" s="371">
        <v>425.04</v>
      </c>
      <c r="AS1098" s="312">
        <v>0.43</v>
      </c>
      <c r="AT1098" s="372">
        <v>0.46701700000000002</v>
      </c>
      <c r="AU1098" s="369"/>
      <c r="AV1098" s="312"/>
      <c r="AW1098" s="370">
        <v>0</v>
      </c>
      <c r="AX1098" s="370">
        <v>0</v>
      </c>
      <c r="AY1098" s="370"/>
      <c r="AZ1098" s="312">
        <f>_xll.SRS1Splines.Functions25.Linear_Interp(V_NNG3A!$H$4:$H$12,V_NNG3A!$I$4:$I$12,BF1098)</f>
        <v>-399.86965517241202</v>
      </c>
      <c r="BA1098" s="312">
        <f>(AZ1098/V_NNG3A!$I$8)*100</f>
        <v>-2887.1455247105564</v>
      </c>
      <c r="BB1098" s="308">
        <f>_xll.SRS1Splines.Functions25.Linear_Interp(V_NNG3A!$H$4:$H$12,V_NNG3A!$J$4:$J$12,BF1098)</f>
        <v>-410.85724137930799</v>
      </c>
      <c r="BC1098" s="308">
        <f>IFERROR((AZ1098-V_NNG3A!$J$20) / (V_NNG3A!$J$19-V_NNG3A!$J$20) * 100, 0)</f>
        <v>-14353.523671846446</v>
      </c>
      <c r="BD1098" s="308">
        <v>1050</v>
      </c>
      <c r="BE1098" s="308">
        <v>1047</v>
      </c>
      <c r="BF1098" s="374">
        <v>0</v>
      </c>
      <c r="BG1098" s="312">
        <v>0.12504000000000001</v>
      </c>
      <c r="BH1098" s="372">
        <v>0</v>
      </c>
      <c r="BI1098" s="369"/>
      <c r="BJ1098" s="312"/>
      <c r="BK1098" s="370">
        <v>0.42683197724039801</v>
      </c>
      <c r="BL1098" s="370">
        <v>0.42683197724039801</v>
      </c>
      <c r="BM1098" s="370">
        <f t="shared" ref="BM1098" si="14">BK1098-BL1098</f>
        <v>0</v>
      </c>
      <c r="BN1098" s="312">
        <f>_xll.SRS1Splines.Functions25.Linear_Interp(V_XNN1!$K$3:$K$8,V_XNN1!$L$3:$L$8,BT1098)</f>
        <v>0.20369999999999999</v>
      </c>
      <c r="BO1098" s="312">
        <f>(BN1098/V_XNN1!$L$7)*100</f>
        <v>97</v>
      </c>
      <c r="BP1098" s="312">
        <f>_xll.SRS1Splines.Functions25.Linear_Interp(V_XNN1!$K$3:$K$8,V_XNN1!$M$3:$M$8,BT1098)</f>
        <v>4.7700000000000103E-2</v>
      </c>
      <c r="BQ1098" s="308">
        <f>IFERROR((BN1098 - V_XNN1!$M$16) / (V_XNN1!$M$15- V_XNN1!$M$16) * 100, 0)</f>
        <v>52.924791086350979</v>
      </c>
      <c r="BR1098" s="308">
        <v>252</v>
      </c>
      <c r="BS1098" s="308">
        <v>249</v>
      </c>
      <c r="BT1098" s="374">
        <v>251.65</v>
      </c>
      <c r="BU1098" s="312">
        <v>0.12</v>
      </c>
      <c r="BV1098" s="372">
        <v>6.9459000000000007E-2</v>
      </c>
      <c r="BW1098" s="369"/>
      <c r="BX1098" s="312"/>
      <c r="BY1098" s="370"/>
      <c r="BZ1098" s="370"/>
      <c r="CA1098" s="370"/>
      <c r="CB1098" s="312"/>
      <c r="CC1098" s="312"/>
      <c r="CD1098" s="308"/>
      <c r="CE1098" s="312"/>
      <c r="CF1098" s="312"/>
      <c r="CG1098" s="312"/>
      <c r="CH1098" s="312"/>
      <c r="CI1098" s="384"/>
      <c r="CJ1098" s="312"/>
      <c r="CK1098" s="372"/>
      <c r="CL1098" s="369"/>
      <c r="CM1098" s="312"/>
      <c r="CN1098" s="370"/>
      <c r="CO1098" s="370"/>
      <c r="CP1098" s="370"/>
      <c r="CQ1098" s="312"/>
      <c r="CR1098" s="312"/>
      <c r="CS1098" s="308"/>
      <c r="CT1098" s="312"/>
      <c r="CU1098" s="312"/>
      <c r="CV1098" s="312"/>
      <c r="CW1098" s="312"/>
      <c r="CX1098" s="384"/>
      <c r="CY1098" s="312"/>
      <c r="CZ1098" s="372"/>
    </row>
    <row r="1099" spans="1:104" s="1" customFormat="1" hidden="1" collapsed="1">
      <c r="A1099" s="269">
        <v>45658</v>
      </c>
      <c r="B1099" s="380">
        <v>0</v>
      </c>
      <c r="C1099" s="381">
        <v>0.78096774193548391</v>
      </c>
      <c r="D1099" s="382">
        <v>0.89337599999999995</v>
      </c>
      <c r="E1099" s="382"/>
      <c r="F1099" s="382">
        <v>0</v>
      </c>
      <c r="G1099" s="312">
        <f>_xll.SRS1Splines.Functions25.Linear_Interp(V_NEM!$R$687:$R$703,V_NEM!$T$687:$T$703,M1099)+_xll.SRS1Splines.Functions25.Linear_Interp(V_NEM!$AB$687:$AB$703,V_NEM!$AD$687:$AD$703,N1099)</f>
        <v>0.96566153585000292</v>
      </c>
      <c r="H1099" s="308">
        <f>(G1099/(V_NEM!$T$696+V_NEM!$AD$696))*100</f>
        <v>99.637519479784856</v>
      </c>
      <c r="I1099" s="308">
        <f>G1099-(V_NEM!$T$694+V_NEM!$AD$694)</f>
        <v>0.32617540085000296</v>
      </c>
      <c r="J1099" s="308">
        <f>((IFERROR((_xll.SRS1Splines.Functions25.Linear_Interp(V_NEM!$R$687:$R$703,V_NEM!$T$687:$T$703,M1099) - V_NEM!$X$689) / (V_NEM!$X$688- V_NEM!$X$689) * 100, 0))+(IFERROR((_xll.SRS1Splines.Functions25.Linear_Interp(V_NEM!$AB$687:$AB$703,V_NEM!$AD$687:$AD$703,N1099) - V_NEM!$AH$689) / (V_NEM!$AH$688- V_NEM!$AH$689) * 100, 0)))/2</f>
        <v>100.1442130611547</v>
      </c>
      <c r="K1099" s="308">
        <v>784.3</v>
      </c>
      <c r="L1099" s="308">
        <v>781.8</v>
      </c>
      <c r="M1099" s="371">
        <v>783.97</v>
      </c>
      <c r="N1099" s="371">
        <v>784.03</v>
      </c>
      <c r="O1099" s="312">
        <v>1.1651612903225805</v>
      </c>
      <c r="P1099" s="383">
        <v>0</v>
      </c>
      <c r="Q1099" s="369">
        <v>0</v>
      </c>
      <c r="R1099" s="312">
        <v>0.59</v>
      </c>
      <c r="S1099" s="370">
        <v>0.83004580159950259</v>
      </c>
      <c r="T1099" s="370">
        <v>0</v>
      </c>
      <c r="U1099" s="370"/>
      <c r="V1099" s="312">
        <f>_xll.SRS1Splines.Functions25.Linear_Interp(V_NK3!$P$8:$P$32,V_NK3!$R$8:$R$32,AC1099)</f>
        <v>299.96453574999998</v>
      </c>
      <c r="W1099" s="312">
        <f>(V1099/V_NK3!$R$28)*100</f>
        <v>55.328989996438928</v>
      </c>
      <c r="X1099" s="308">
        <f>V1099-V_NK3!$R$8</f>
        <v>243.38588374999998</v>
      </c>
      <c r="Y1099" s="308">
        <f>IFERROR((V1099 - V_NK3!$V$10) / (V_NK3!$V$9- V_NK3!$V$10) * 100, 0)</f>
        <v>50.123904406349787</v>
      </c>
      <c r="Z1099" s="308">
        <v>541.79999999999995</v>
      </c>
      <c r="AA1099" s="308">
        <v>521</v>
      </c>
      <c r="AB1099" s="312"/>
      <c r="AC1099" s="371">
        <v>533.75</v>
      </c>
      <c r="AD1099" s="308">
        <v>0.65</v>
      </c>
      <c r="AE1099" s="372">
        <v>0</v>
      </c>
      <c r="AF1099" s="373">
        <v>0</v>
      </c>
      <c r="AG1099" s="312"/>
      <c r="AH1099" s="370">
        <v>0.46656000000000009</v>
      </c>
      <c r="AI1099" s="370">
        <v>0.29218980000000006</v>
      </c>
      <c r="AJ1099" s="370"/>
      <c r="AK1099" s="312">
        <f>_xll.SRS1Splines.Functions25.Linear_Interp(V_NK2!$R$10:$R$21,V_NK2!$T$10:$T$21,AR1099)</f>
        <v>63.0123428571723</v>
      </c>
      <c r="AL1099" s="312">
        <f>(AK1099/V_NK2!$T$18)*100</f>
        <v>88.252581032454188</v>
      </c>
      <c r="AM1099" s="308">
        <f>AK1099-V_NK2!$T$11</f>
        <v>22.192342857144503</v>
      </c>
      <c r="AN1099" s="308">
        <f>IFERROR((AK1099 - V_NK2!$X$12) / (V_NK2!$X$11- V_NK2!$X$12) * 100, 0)</f>
        <v>72.571428571437508</v>
      </c>
      <c r="AO1099" s="308">
        <v>427</v>
      </c>
      <c r="AP1099" s="308">
        <v>420</v>
      </c>
      <c r="AQ1099" s="308">
        <v>425.2</v>
      </c>
      <c r="AR1099" s="371">
        <v>425.08</v>
      </c>
      <c r="AS1099" s="312">
        <v>0.68200000000000005</v>
      </c>
      <c r="AT1099" s="372">
        <v>6.9569000000000006E-2</v>
      </c>
      <c r="AU1099" s="369"/>
      <c r="AV1099" s="312">
        <v>0.26151750669975177</v>
      </c>
      <c r="AW1099" s="370">
        <v>0.25039127272726597</v>
      </c>
      <c r="AX1099" s="370">
        <v>0.16568509090908451</v>
      </c>
      <c r="AY1099" s="370"/>
      <c r="AZ1099" s="312">
        <f>_xll.SRS1Splines.Functions25.Linear_Interp(V_NNG3A!$H$4:$H$12,V_NNG3A!$I$4:$I$12,BF1099)</f>
        <v>13.738850000000101</v>
      </c>
      <c r="BA1099" s="312">
        <f>(AZ1099/V_NNG3A!$I$8)*100</f>
        <v>99.19747292418846</v>
      </c>
      <c r="BB1099" s="308">
        <f>_xll.SRS1Splines.Functions25.Linear_Interp(V_NNG3A!$H$4:$H$12,V_NNG3A!$J$4:$J$12,BF1099)</f>
        <v>2.7512637931035999</v>
      </c>
      <c r="BC1099" s="308">
        <f>IFERROR((AZ1099-V_NNG3A!$J$20) / (V_NNG3A!$J$19-V_NNG3A!$J$20) * 100, 0)</f>
        <v>96.116913624868076</v>
      </c>
      <c r="BD1099" s="308">
        <v>1050</v>
      </c>
      <c r="BE1099" s="308">
        <v>1047</v>
      </c>
      <c r="BF1099" s="374">
        <v>1049.9100000000001</v>
      </c>
      <c r="BG1099" s="312">
        <v>0.1</v>
      </c>
      <c r="BH1099" s="372">
        <v>5.955999999999767E-2</v>
      </c>
      <c r="BI1099" s="369"/>
      <c r="BJ1099" s="312">
        <v>0.57020741671904507</v>
      </c>
      <c r="BK1099" s="370">
        <v>0.44063601437668032</v>
      </c>
      <c r="BL1099" s="370">
        <v>0.44063601437668032</v>
      </c>
      <c r="BM1099" s="370">
        <f t="shared" ref="BM1099:BM1164" si="15">BK1099-BL1099</f>
        <v>0</v>
      </c>
      <c r="BN1099" s="312">
        <f>_xll.SRS1Splines.Functions25.Linear_Interp(V_XNN1!$K$3:$K$8,V_XNN1!$L$3:$L$8,BT1099)</f>
        <v>0.20100000000000001</v>
      </c>
      <c r="BO1099" s="312">
        <f>(BN1099/V_XNN1!$L$7)*100</f>
        <v>95.714285714285722</v>
      </c>
      <c r="BP1099" s="308">
        <f>_xll.SRS1Splines.Functions25.Linear_Interp(V_XNN1!$K$3:$K$8,V_XNN1!$M$3:$M$8,BT1099)</f>
        <v>4.4999999999999998E-2</v>
      </c>
      <c r="BQ1099" s="308">
        <f>IFERROR((BN1099 - V_XNN1!$M$16) / (V_XNN1!$M$15- V_XNN1!$M$16) * 100, 0)</f>
        <v>44.568245125348255</v>
      </c>
      <c r="BR1099" s="308">
        <v>252</v>
      </c>
      <c r="BS1099" s="308">
        <v>249</v>
      </c>
      <c r="BT1099" s="374">
        <v>251.5</v>
      </c>
      <c r="BU1099" s="312">
        <v>8.4000000000000005E-2</v>
      </c>
      <c r="BV1099" s="372">
        <v>6.8406000000000008E-2</v>
      </c>
      <c r="BW1099" s="369"/>
      <c r="BX1099" s="312"/>
      <c r="BY1099" s="370"/>
      <c r="BZ1099" s="370"/>
      <c r="CA1099" s="370"/>
      <c r="CB1099" s="312"/>
      <c r="CC1099" s="312"/>
      <c r="CD1099" s="308"/>
      <c r="CE1099" s="312"/>
      <c r="CF1099" s="312"/>
      <c r="CG1099" s="312"/>
      <c r="CH1099" s="312"/>
      <c r="CI1099" s="384"/>
      <c r="CJ1099" s="312"/>
      <c r="CK1099" s="372"/>
      <c r="CL1099" s="369"/>
      <c r="CM1099" s="312"/>
      <c r="CN1099" s="370"/>
      <c r="CO1099" s="370"/>
      <c r="CP1099" s="370"/>
      <c r="CQ1099" s="312"/>
      <c r="CR1099" s="312"/>
      <c r="CS1099" s="308"/>
      <c r="CT1099" s="312"/>
      <c r="CU1099" s="312"/>
      <c r="CV1099" s="312"/>
      <c r="CW1099" s="312"/>
      <c r="CX1099" s="384"/>
      <c r="CY1099" s="312"/>
      <c r="CZ1099" s="372"/>
    </row>
    <row r="1100" spans="1:104" s="1" customFormat="1" hidden="1">
      <c r="A1100" s="269">
        <v>45659</v>
      </c>
      <c r="B1100" s="380">
        <v>0</v>
      </c>
      <c r="C1100" s="381">
        <v>0.78096774193548391</v>
      </c>
      <c r="D1100" s="382">
        <v>0.87713279999999993</v>
      </c>
      <c r="E1100" s="382"/>
      <c r="F1100" s="382">
        <v>0</v>
      </c>
      <c r="G1100" s="312">
        <f>_xll.SRS1Splines.Functions25.Linear_Interp(V_NEM!$R$687:$R$703,V_NEM!$T$687:$T$703,M1100)+_xll.SRS1Splines.Functions25.Linear_Interp(V_NEM!$AB$687:$AB$703,V_NEM!$AD$687:$AD$703,N1100)</f>
        <v>0.96949281949999999</v>
      </c>
      <c r="H1100" s="308">
        <f>(G1100/(V_NEM!$T$696+V_NEM!$AD$696))*100</f>
        <v>100.03283355737535</v>
      </c>
      <c r="I1100" s="308">
        <f>G1100-(V_NEM!$T$694+V_NEM!$AD$694)</f>
        <v>0.33000668450000004</v>
      </c>
      <c r="J1100" s="308">
        <f>((IFERROR((_xll.SRS1Splines.Functions25.Linear_Interp(V_NEM!$R$687:$R$703,V_NEM!$T$687:$T$703,M1100) - V_NEM!$X$689) / (V_NEM!$X$688- V_NEM!$X$689) * 100, 0))+(IFERROR((_xll.SRS1Splines.Functions25.Linear_Interp(V_NEM!$AB$687:$AB$703,V_NEM!$AD$687:$AD$703,N1100) - V_NEM!$AH$689) / (V_NEM!$AH$688- V_NEM!$AH$689) * 100, 0)))/2</f>
        <v>100.31481711957241</v>
      </c>
      <c r="K1100" s="308">
        <v>784.3</v>
      </c>
      <c r="L1100" s="308">
        <v>781.8</v>
      </c>
      <c r="M1100" s="371">
        <v>784</v>
      </c>
      <c r="N1100" s="371">
        <v>784.01</v>
      </c>
      <c r="O1100" s="312">
        <v>1.1651612903225805</v>
      </c>
      <c r="P1100" s="383">
        <v>0</v>
      </c>
      <c r="Q1100" s="369">
        <v>0</v>
      </c>
      <c r="R1100" s="312">
        <v>0.59</v>
      </c>
      <c r="S1100" s="370">
        <v>0.83004580159950259</v>
      </c>
      <c r="T1100" s="370">
        <v>0</v>
      </c>
      <c r="U1100" s="370"/>
      <c r="V1100" s="312">
        <f>_xll.SRS1Splines.Functions25.Linear_Interp(V_NK3!$P$8:$P$32,V_NK3!$R$8:$R$32,AC1100)</f>
        <v>300.794581539999</v>
      </c>
      <c r="W1100" s="312">
        <f>(V1100/V_NK3!$R$28)*100</f>
        <v>55.482093412803181</v>
      </c>
      <c r="X1100" s="308">
        <f>V1100-V_NK3!$R$8</f>
        <v>244.215929539999</v>
      </c>
      <c r="Y1100" s="308">
        <f>IFERROR((V1100 - V_NK3!$V$10) / (V_NK3!$V$9- V_NK3!$V$10) * 100, 0)</f>
        <v>50.294847499637562</v>
      </c>
      <c r="Z1100" s="308">
        <v>541.79999999999995</v>
      </c>
      <c r="AA1100" s="308">
        <v>521</v>
      </c>
      <c r="AB1100" s="312"/>
      <c r="AC1100" s="371">
        <v>533.78</v>
      </c>
      <c r="AD1100" s="308">
        <v>0.65</v>
      </c>
      <c r="AE1100" s="372">
        <v>0</v>
      </c>
      <c r="AF1100" s="373">
        <v>0</v>
      </c>
      <c r="AG1100" s="312"/>
      <c r="AH1100" s="370">
        <v>0.163296</v>
      </c>
      <c r="AI1100" s="370">
        <v>0.29405040000000005</v>
      </c>
      <c r="AJ1100" s="370"/>
      <c r="AK1100" s="312">
        <f>_xll.SRS1Splines.Functions25.Linear_Interp(V_NK2!$R$10:$R$21,V_NK2!$T$10:$T$21,AR1100)</f>
        <v>62.881285714315403</v>
      </c>
      <c r="AL1100" s="312">
        <f>(AK1100/V_NK2!$T$18)*100</f>
        <v>88.069027611086</v>
      </c>
      <c r="AM1100" s="308">
        <f>AK1100-V_NK2!$T$11</f>
        <v>22.061285714287607</v>
      </c>
      <c r="AN1100" s="308">
        <f>IFERROR((AK1100 - V_NK2!$X$12) / (V_NK2!$X$11- V_NK2!$X$12) * 100, 0)</f>
        <v>72.142857142866873</v>
      </c>
      <c r="AO1100" s="308">
        <v>427</v>
      </c>
      <c r="AP1100" s="308">
        <v>420</v>
      </c>
      <c r="AQ1100" s="308">
        <v>425.14</v>
      </c>
      <c r="AR1100" s="371">
        <v>425.05</v>
      </c>
      <c r="AS1100" s="312">
        <v>0.68200000000000005</v>
      </c>
      <c r="AT1100" s="372">
        <v>7.0012000000000005E-2</v>
      </c>
      <c r="AU1100" s="369"/>
      <c r="AV1100" s="312">
        <v>0.26151750669975193</v>
      </c>
      <c r="AW1100" s="370">
        <v>0.27152613636363165</v>
      </c>
      <c r="AX1100" s="370">
        <v>0.31448454545455368</v>
      </c>
      <c r="AY1100" s="370"/>
      <c r="AZ1100" s="312">
        <f>_xll.SRS1Splines.Functions25.Linear_Interp(V_NNG3A!$H$4:$H$12,V_NNG3A!$I$4:$I$12,BF1100)</f>
        <v>13.899400000000099</v>
      </c>
      <c r="BA1100" s="312">
        <f>(AZ1100/V_NNG3A!$I$8)*100</f>
        <v>100.35667870036174</v>
      </c>
      <c r="BB1100" s="308">
        <f>_xll.SRS1Splines.Functions25.Linear_Interp(V_NNG3A!$H$4:$H$12,V_NNG3A!$J$4:$J$12,BF1100)</f>
        <v>2.9118137931036499</v>
      </c>
      <c r="BC1100" s="308">
        <f>IFERROR((AZ1100-V_NNG3A!$J$20) / (V_NNG3A!$J$19-V_NNG3A!$J$20) * 100, 0)</f>
        <v>101.72581616673035</v>
      </c>
      <c r="BD1100" s="308">
        <v>1050</v>
      </c>
      <c r="BE1100" s="308">
        <v>1047</v>
      </c>
      <c r="BF1100" s="374">
        <v>1050.19</v>
      </c>
      <c r="BG1100" s="312">
        <v>0.1</v>
      </c>
      <c r="BH1100" s="372">
        <v>0.11305000000000291</v>
      </c>
      <c r="BI1100" s="369"/>
      <c r="BJ1100" s="312">
        <v>0.54305468258956624</v>
      </c>
      <c r="BK1100" s="370">
        <v>0.53582103727182673</v>
      </c>
      <c r="BL1100" s="370">
        <v>0.53582103727182673</v>
      </c>
      <c r="BM1100" s="370">
        <f t="shared" si="15"/>
        <v>0</v>
      </c>
      <c r="BN1100" s="312">
        <f>_xll.SRS1Splines.Functions25.Linear_Interp(V_XNN1!$K$3:$K$8,V_XNN1!$L$3:$L$8,BT1100)</f>
        <v>0.20424</v>
      </c>
      <c r="BO1100" s="312">
        <f>(BN1100/V_XNN1!$L$7)*100</f>
        <v>97.257142857142867</v>
      </c>
      <c r="BP1100" s="308">
        <f>_xll.SRS1Splines.Functions25.Linear_Interp(V_XNN1!$K$3:$K$8,V_XNN1!$M$3:$M$8,BT1100)</f>
        <v>4.8240000000000102E-2</v>
      </c>
      <c r="BQ1100" s="308">
        <f>IFERROR((BN1100 - V_XNN1!$M$16) / (V_XNN1!$M$15- V_XNN1!$M$16) * 100, 0)</f>
        <v>54.596100278551575</v>
      </c>
      <c r="BR1100" s="308">
        <v>252</v>
      </c>
      <c r="BS1100" s="308">
        <v>249</v>
      </c>
      <c r="BT1100" s="374">
        <v>251.68</v>
      </c>
      <c r="BU1100" s="312">
        <v>0.08</v>
      </c>
      <c r="BV1100" s="372">
        <v>8.9759000000000005E-2</v>
      </c>
      <c r="BW1100" s="369"/>
      <c r="BX1100" s="312"/>
      <c r="BY1100" s="370"/>
      <c r="BZ1100" s="370"/>
      <c r="CA1100" s="370"/>
      <c r="CB1100" s="312"/>
      <c r="CC1100" s="312"/>
      <c r="CD1100" s="308"/>
      <c r="CE1100" s="312"/>
      <c r="CF1100" s="312"/>
      <c r="CG1100" s="312"/>
      <c r="CH1100" s="312"/>
      <c r="CI1100" s="384"/>
      <c r="CJ1100" s="312"/>
      <c r="CK1100" s="372"/>
      <c r="CL1100" s="369"/>
      <c r="CM1100" s="312"/>
      <c r="CN1100" s="370"/>
      <c r="CO1100" s="370"/>
      <c r="CP1100" s="370"/>
      <c r="CQ1100" s="312"/>
      <c r="CR1100" s="312"/>
      <c r="CS1100" s="308"/>
      <c r="CT1100" s="312"/>
      <c r="CU1100" s="312"/>
      <c r="CV1100" s="312"/>
      <c r="CW1100" s="312"/>
      <c r="CX1100" s="384"/>
      <c r="CY1100" s="312"/>
      <c r="CZ1100" s="372"/>
    </row>
    <row r="1101" spans="1:104" s="1" customFormat="1" hidden="1">
      <c r="A1101" s="269">
        <v>45660</v>
      </c>
      <c r="B1101" s="380">
        <v>0</v>
      </c>
      <c r="C1101" s="381">
        <v>0.78096774193548391</v>
      </c>
      <c r="D1101" s="382">
        <v>0.8791199999999999</v>
      </c>
      <c r="E1101" s="382"/>
      <c r="F1101" s="382">
        <v>0</v>
      </c>
      <c r="G1101" s="312">
        <f>_xll.SRS1Splines.Functions25.Linear_Interp(V_NEM!$R$687:$R$703,V_NEM!$T$687:$T$703,M1101)+_xll.SRS1Splines.Functions25.Linear_Interp(V_NEM!$AB$687:$AB$703,V_NEM!$AD$687:$AD$703,N1101)</f>
        <v>0.96917460499999997</v>
      </c>
      <c r="H1101" s="308">
        <f>(G1101/(V_NEM!$T$696+V_NEM!$AD$696))*100</f>
        <v>100</v>
      </c>
      <c r="I1101" s="308">
        <f>G1101-(V_NEM!$T$694+V_NEM!$AD$694)</f>
        <v>0.32968847000000001</v>
      </c>
      <c r="J1101" s="308">
        <f>((IFERROR((_xll.SRS1Splines.Functions25.Linear_Interp(V_NEM!$R$687:$R$703,V_NEM!$T$687:$T$703,M1101) - V_NEM!$X$689) / (V_NEM!$X$688- V_NEM!$X$689) * 100, 0))+(IFERROR((_xll.SRS1Splines.Functions25.Linear_Interp(V_NEM!$AB$687:$AB$703,V_NEM!$AD$687:$AD$703,N1101) - V_NEM!$AH$689) / (V_NEM!$AH$688- V_NEM!$AH$689) * 100, 0)))/2</f>
        <v>100</v>
      </c>
      <c r="K1101" s="308">
        <v>784.3</v>
      </c>
      <c r="L1101" s="308">
        <v>781.8</v>
      </c>
      <c r="M1101" s="371">
        <v>784</v>
      </c>
      <c r="N1101" s="371">
        <v>784</v>
      </c>
      <c r="O1101" s="312">
        <v>1.1651612903225805</v>
      </c>
      <c r="P1101" s="383">
        <v>0</v>
      </c>
      <c r="Q1101" s="369">
        <v>0</v>
      </c>
      <c r="R1101" s="312">
        <v>0.59</v>
      </c>
      <c r="S1101" s="370">
        <v>0.83004580159950259</v>
      </c>
      <c r="T1101" s="370">
        <v>0</v>
      </c>
      <c r="U1101" s="370"/>
      <c r="V1101" s="312">
        <f>_xll.SRS1Splines.Functions25.Linear_Interp(V_NK3!$P$8:$P$32,V_NK3!$R$8:$R$32,AC1101)</f>
        <v>301.62462732999802</v>
      </c>
      <c r="W1101" s="312">
        <f>(V1101/V_NK3!$R$28)*100</f>
        <v>55.635196829167434</v>
      </c>
      <c r="X1101" s="308">
        <f>V1101-V_NK3!$R$8</f>
        <v>245.04597532999802</v>
      </c>
      <c r="Y1101" s="308">
        <f>IFERROR((V1101 - V_NK3!$V$10) / (V_NK3!$V$9- V_NK3!$V$10) * 100, 0)</f>
        <v>50.465790592925345</v>
      </c>
      <c r="Z1101" s="308">
        <v>541.79999999999995</v>
      </c>
      <c r="AA1101" s="308">
        <v>521</v>
      </c>
      <c r="AB1101" s="312"/>
      <c r="AC1101" s="371">
        <v>533.80999999999995</v>
      </c>
      <c r="AD1101" s="308">
        <v>0.65</v>
      </c>
      <c r="AE1101" s="372">
        <v>0</v>
      </c>
      <c r="AF1101" s="373">
        <v>0</v>
      </c>
      <c r="AG1101" s="312"/>
      <c r="AH1101" s="370">
        <v>0.16415999999999997</v>
      </c>
      <c r="AI1101" s="370">
        <v>0.16399739999999999</v>
      </c>
      <c r="AJ1101" s="370"/>
      <c r="AK1101" s="312">
        <f>_xll.SRS1Splines.Functions25.Linear_Interp(V_NK2!$R$10:$R$21,V_NK2!$T$10:$T$21,AR1101)</f>
        <v>62.881285714315403</v>
      </c>
      <c r="AL1101" s="312">
        <f>(AK1101/V_NK2!$T$18)*100</f>
        <v>88.069027611086</v>
      </c>
      <c r="AM1101" s="308">
        <f>AK1101-V_NK2!$T$11</f>
        <v>22.061285714287607</v>
      </c>
      <c r="AN1101" s="308">
        <f>IFERROR((AK1101 - V_NK2!$X$12) / (V_NK2!$X$11- V_NK2!$X$12) * 100, 0)</f>
        <v>72.142857142866873</v>
      </c>
      <c r="AO1101" s="308">
        <v>427</v>
      </c>
      <c r="AP1101" s="308">
        <v>420</v>
      </c>
      <c r="AQ1101" s="308">
        <v>425.01</v>
      </c>
      <c r="AR1101" s="371">
        <v>425.05</v>
      </c>
      <c r="AS1101" s="312">
        <v>0.68200000000000005</v>
      </c>
      <c r="AT1101" s="372">
        <v>3.9046999999999998E-2</v>
      </c>
      <c r="AU1101" s="369"/>
      <c r="AV1101" s="312">
        <v>0.26151750669975177</v>
      </c>
      <c r="AW1101" s="370">
        <v>0.23459254545454319</v>
      </c>
      <c r="AX1101" s="370">
        <v>0.16259727272726471</v>
      </c>
      <c r="AY1101" s="370"/>
      <c r="AZ1101" s="312">
        <f>_xll.SRS1Splines.Functions25.Linear_Interp(V_NNG3A!$H$4:$H$12,V_NNG3A!$I$4:$I$12,BF1101)</f>
        <v>13.800599999999999</v>
      </c>
      <c r="BA1101" s="312">
        <f>(AZ1101/V_NNG3A!$I$8)*100</f>
        <v>99.643321299638984</v>
      </c>
      <c r="BB1101" s="308">
        <f>_xll.SRS1Splines.Functions25.Linear_Interp(V_NNG3A!$H$4:$H$12,V_NNG3A!$J$4:$J$12,BF1101)</f>
        <v>2.8130137931035502</v>
      </c>
      <c r="BC1101" s="308">
        <f>IFERROR((AZ1101-V_NNG3A!$J$20) / (V_NNG3A!$J$19-V_NNG3A!$J$20) * 100, 0)</f>
        <v>98.274183833273128</v>
      </c>
      <c r="BD1101" s="308">
        <v>1050</v>
      </c>
      <c r="BE1101" s="308">
        <v>1047</v>
      </c>
      <c r="BF1101" s="374">
        <v>1049.96</v>
      </c>
      <c r="BG1101" s="312">
        <v>0.1</v>
      </c>
      <c r="BH1101" s="372">
        <v>5.8449999999997088E-2</v>
      </c>
      <c r="BI1101" s="369"/>
      <c r="BJ1101" s="312">
        <v>0.57020741671904451</v>
      </c>
      <c r="BK1101" s="370">
        <v>0.42650697970850426</v>
      </c>
      <c r="BL1101" s="370">
        <v>0.42650697970850426</v>
      </c>
      <c r="BM1101" s="370">
        <f t="shared" si="15"/>
        <v>0</v>
      </c>
      <c r="BN1101" s="312">
        <f>_xll.SRS1Splines.Functions25.Linear_Interp(V_XNN1!$K$3:$K$8,V_XNN1!$L$3:$L$8,BT1101)</f>
        <v>0.20424</v>
      </c>
      <c r="BO1101" s="312">
        <f>(BN1101/V_XNN1!$L$7)*100</f>
        <v>97.257142857142867</v>
      </c>
      <c r="BP1101" s="308">
        <f>_xll.SRS1Splines.Functions25.Linear_Interp(V_XNN1!$K$3:$K$8,V_XNN1!$M$3:$M$8,BT1101)</f>
        <v>4.8240000000000102E-2</v>
      </c>
      <c r="BQ1101" s="308">
        <f>IFERROR((BN1101 - V_XNN1!$M$16) / (V_XNN1!$M$15- V_XNN1!$M$16) * 100, 0)</f>
        <v>54.596100278551575</v>
      </c>
      <c r="BR1101" s="308">
        <v>252</v>
      </c>
      <c r="BS1101" s="308">
        <v>249</v>
      </c>
      <c r="BT1101" s="374">
        <v>251.68</v>
      </c>
      <c r="BU1101" s="312">
        <v>8.4000000000000005E-2</v>
      </c>
      <c r="BV1101" s="372">
        <v>7.1066999999999991E-2</v>
      </c>
      <c r="BW1101" s="369"/>
      <c r="BX1101" s="312"/>
      <c r="BY1101" s="370"/>
      <c r="BZ1101" s="370"/>
      <c r="CA1101" s="370"/>
      <c r="CB1101" s="312"/>
      <c r="CC1101" s="312"/>
      <c r="CD1101" s="308"/>
      <c r="CE1101" s="312"/>
      <c r="CF1101" s="312"/>
      <c r="CG1101" s="312"/>
      <c r="CH1101" s="312"/>
      <c r="CI1101" s="384"/>
      <c r="CJ1101" s="312"/>
      <c r="CK1101" s="372"/>
      <c r="CL1101" s="369"/>
      <c r="CM1101" s="312"/>
      <c r="CN1101" s="370"/>
      <c r="CO1101" s="370"/>
      <c r="CP1101" s="370"/>
      <c r="CQ1101" s="312"/>
      <c r="CR1101" s="312"/>
      <c r="CS1101" s="308"/>
      <c r="CT1101" s="312"/>
      <c r="CU1101" s="312"/>
      <c r="CV1101" s="312"/>
      <c r="CW1101" s="312"/>
      <c r="CX1101" s="384"/>
      <c r="CY1101" s="312"/>
      <c r="CZ1101" s="372"/>
    </row>
    <row r="1102" spans="1:104" s="1" customFormat="1" hidden="1">
      <c r="A1102" s="269">
        <v>45661</v>
      </c>
      <c r="B1102" s="380">
        <v>0</v>
      </c>
      <c r="C1102" s="381">
        <v>0.78096774193548391</v>
      </c>
      <c r="D1102" s="382">
        <v>0.85691519999999999</v>
      </c>
      <c r="E1102" s="382"/>
      <c r="F1102" s="382">
        <v>0</v>
      </c>
      <c r="G1102" s="312">
        <f>_xll.SRS1Splines.Functions25.Linear_Interp(V_NEM!$R$687:$R$703,V_NEM!$T$687:$T$703,M1102)+_xll.SRS1Splines.Functions25.Linear_Interp(V_NEM!$AB$687:$AB$703,V_NEM!$AD$687:$AD$703,N1102)</f>
        <v>0.96917460499999997</v>
      </c>
      <c r="H1102" s="308">
        <f>(G1102/(V_NEM!$T$696+V_NEM!$AD$696))*100</f>
        <v>100</v>
      </c>
      <c r="I1102" s="308">
        <f>G1102-(V_NEM!$T$694+V_NEM!$AD$694)</f>
        <v>0.32968847000000001</v>
      </c>
      <c r="J1102" s="308">
        <f>((IFERROR((_xll.SRS1Splines.Functions25.Linear_Interp(V_NEM!$R$687:$R$703,V_NEM!$T$687:$T$703,M1102) - V_NEM!$X$689) / (V_NEM!$X$688- V_NEM!$X$689) * 100, 0))+(IFERROR((_xll.SRS1Splines.Functions25.Linear_Interp(V_NEM!$AB$687:$AB$703,V_NEM!$AD$687:$AD$703,N1102) - V_NEM!$AH$689) / (V_NEM!$AH$688- V_NEM!$AH$689) * 100, 0)))/2</f>
        <v>100</v>
      </c>
      <c r="K1102" s="308">
        <v>784.3</v>
      </c>
      <c r="L1102" s="308">
        <v>781.8</v>
      </c>
      <c r="M1102" s="371">
        <v>784</v>
      </c>
      <c r="N1102" s="371">
        <v>784</v>
      </c>
      <c r="O1102" s="312">
        <v>1.1651612903225805</v>
      </c>
      <c r="P1102" s="383">
        <v>0</v>
      </c>
      <c r="Q1102" s="369">
        <v>0</v>
      </c>
      <c r="R1102" s="312">
        <v>0.59</v>
      </c>
      <c r="S1102" s="370">
        <v>0.83004580160140995</v>
      </c>
      <c r="T1102" s="370">
        <v>0</v>
      </c>
      <c r="U1102" s="370"/>
      <c r="V1102" s="312">
        <f>_xll.SRS1Splines.Functions25.Linear_Interp(V_NK3!$P$8:$P$32,V_NK3!$R$8:$R$32,AC1102)</f>
        <v>302.45467312000102</v>
      </c>
      <c r="W1102" s="312">
        <f>(V1102/V_NK3!$R$28)*100</f>
        <v>55.788300245532419</v>
      </c>
      <c r="X1102" s="308">
        <f>V1102-V_NK3!$R$8</f>
        <v>245.87602112000101</v>
      </c>
      <c r="Y1102" s="308">
        <f>IFERROR((V1102 - V_NK3!$V$10) / (V_NK3!$V$9- V_NK3!$V$10) * 100, 0)</f>
        <v>50.63673368621393</v>
      </c>
      <c r="Z1102" s="308">
        <v>541.79999999999995</v>
      </c>
      <c r="AA1102" s="308">
        <v>521</v>
      </c>
      <c r="AB1102" s="312"/>
      <c r="AC1102" s="371">
        <v>533.84</v>
      </c>
      <c r="AD1102" s="308">
        <v>0.65</v>
      </c>
      <c r="AE1102" s="372">
        <v>0</v>
      </c>
      <c r="AF1102" s="373">
        <v>0</v>
      </c>
      <c r="AG1102" s="312"/>
      <c r="AH1102" s="370">
        <v>0.14169599999999999</v>
      </c>
      <c r="AI1102" s="370">
        <v>0.141792</v>
      </c>
      <c r="AJ1102" s="370"/>
      <c r="AK1102" s="312">
        <f>_xll.SRS1Splines.Functions25.Linear_Interp(V_NK2!$R$10:$R$21,V_NK2!$T$10:$T$21,AR1102)</f>
        <v>62.881285714315403</v>
      </c>
      <c r="AL1102" s="312">
        <f>(AK1102/V_NK2!$T$18)*100</f>
        <v>88.069027611086</v>
      </c>
      <c r="AM1102" s="308">
        <f>AK1102-V_NK2!$T$11</f>
        <v>22.061285714287607</v>
      </c>
      <c r="AN1102" s="308">
        <f>IFERROR((AK1102 - V_NK2!$X$12) / (V_NK2!$X$11- V_NK2!$X$12) * 100, 0)</f>
        <v>72.142857142866873</v>
      </c>
      <c r="AO1102" s="308">
        <v>427</v>
      </c>
      <c r="AP1102" s="308">
        <v>420</v>
      </c>
      <c r="AQ1102" s="308">
        <v>425.06</v>
      </c>
      <c r="AR1102" s="371">
        <v>425.05</v>
      </c>
      <c r="AS1102" s="312">
        <v>0.68200000000000005</v>
      </c>
      <c r="AT1102" s="372">
        <v>3.3759999999999998E-2</v>
      </c>
      <c r="AU1102" s="369"/>
      <c r="AV1102" s="312">
        <v>0.26151750669975193</v>
      </c>
      <c r="AW1102" s="370">
        <v>0.26137164545454322</v>
      </c>
      <c r="AX1102" s="370">
        <v>0.31064563636363168</v>
      </c>
      <c r="AY1102" s="370"/>
      <c r="AZ1102" s="312">
        <f>_xll.SRS1Splines.Functions25.Linear_Interp(V_NNG3A!$H$4:$H$12,V_NNG3A!$I$4:$I$12,BF1102)</f>
        <v>13.9072000000002</v>
      </c>
      <c r="BA1102" s="312">
        <f>(AZ1102/V_NNG3A!$I$8)*100</f>
        <v>100.41299638989314</v>
      </c>
      <c r="BB1102" s="308">
        <f>_xll.SRS1Splines.Functions25.Linear_Interp(V_NNG3A!$H$4:$H$12,V_NNG3A!$J$4:$J$12,BF1102)</f>
        <v>2.9196137931036601</v>
      </c>
      <c r="BC1102" s="308">
        <f>IFERROR((AZ1102-V_NNG3A!$J$20) / (V_NNG3A!$J$19-V_NNG3A!$J$20) * 100, 0)</f>
        <v>101.99831345621706</v>
      </c>
      <c r="BD1102" s="308">
        <v>1050</v>
      </c>
      <c r="BE1102" s="308">
        <v>1047</v>
      </c>
      <c r="BF1102" s="374">
        <v>1050.22</v>
      </c>
      <c r="BG1102" s="312">
        <v>0.1</v>
      </c>
      <c r="BH1102" s="372">
        <v>0.11166999999999826</v>
      </c>
      <c r="BI1102" s="369"/>
      <c r="BJ1102" s="312">
        <v>0.54305468258956624</v>
      </c>
      <c r="BK1102" s="370">
        <v>0.43270401267864711</v>
      </c>
      <c r="BL1102" s="370">
        <v>0.43270401267864711</v>
      </c>
      <c r="BM1102" s="370">
        <f t="shared" si="15"/>
        <v>0</v>
      </c>
      <c r="BN1102" s="312">
        <f>_xll.SRS1Splines.Functions25.Linear_Interp(V_XNN1!$K$3:$K$8,V_XNN1!$L$3:$L$8,BT1102)</f>
        <v>0.20226</v>
      </c>
      <c r="BO1102" s="312">
        <f>(BN1102/V_XNN1!$L$7)*100</f>
        <v>96.314285714285717</v>
      </c>
      <c r="BP1102" s="308">
        <f>_xll.SRS1Splines.Functions25.Linear_Interp(V_XNN1!$K$3:$K$8,V_XNN1!$M$3:$M$8,BT1102)</f>
        <v>4.6259999999999898E-2</v>
      </c>
      <c r="BQ1102" s="308">
        <f>IFERROR((BN1102 - V_XNN1!$M$16) / (V_XNN1!$M$15- V_XNN1!$M$16) * 100, 0)</f>
        <v>48.46796657381617</v>
      </c>
      <c r="BR1102" s="308">
        <v>252</v>
      </c>
      <c r="BS1102" s="308">
        <v>249</v>
      </c>
      <c r="BT1102" s="374">
        <v>251.57</v>
      </c>
      <c r="BU1102" s="312">
        <v>0.08</v>
      </c>
      <c r="BV1102" s="372">
        <v>6.8818000000000004E-2</v>
      </c>
      <c r="BW1102" s="369"/>
      <c r="BX1102" s="312"/>
      <c r="BY1102" s="370"/>
      <c r="BZ1102" s="370"/>
      <c r="CA1102" s="370"/>
      <c r="CB1102" s="312"/>
      <c r="CC1102" s="312"/>
      <c r="CD1102" s="308"/>
      <c r="CE1102" s="312"/>
      <c r="CF1102" s="312"/>
      <c r="CG1102" s="312"/>
      <c r="CH1102" s="312"/>
      <c r="CI1102" s="384"/>
      <c r="CJ1102" s="312"/>
      <c r="CK1102" s="372"/>
      <c r="CL1102" s="369"/>
      <c r="CM1102" s="312"/>
      <c r="CN1102" s="370"/>
      <c r="CO1102" s="370"/>
      <c r="CP1102" s="370"/>
      <c r="CQ1102" s="312"/>
      <c r="CR1102" s="312"/>
      <c r="CS1102" s="308"/>
      <c r="CT1102" s="312"/>
      <c r="CU1102" s="312"/>
      <c r="CV1102" s="312"/>
      <c r="CW1102" s="312"/>
      <c r="CX1102" s="384"/>
      <c r="CY1102" s="312"/>
      <c r="CZ1102" s="372"/>
    </row>
    <row r="1103" spans="1:104" s="1" customFormat="1" hidden="1">
      <c r="A1103" s="269">
        <v>45662</v>
      </c>
      <c r="B1103" s="380">
        <v>0</v>
      </c>
      <c r="C1103" s="381">
        <v>0.78096774193548391</v>
      </c>
      <c r="D1103" s="382">
        <v>0.86486399999999986</v>
      </c>
      <c r="E1103" s="382"/>
      <c r="F1103" s="382">
        <v>0</v>
      </c>
      <c r="G1103" s="312">
        <f>_xll.SRS1Splines.Functions25.Linear_Interp(V_NEM!$R$687:$R$703,V_NEM!$T$687:$T$703,M1103)+_xll.SRS1Splines.Functions25.Linear_Interp(V_NEM!$AB$687:$AB$703,V_NEM!$AD$687:$AD$703,N1103)</f>
        <v>0.96917460499999997</v>
      </c>
      <c r="H1103" s="308">
        <f>(G1103/(V_NEM!$T$696+V_NEM!$AD$696))*100</f>
        <v>100</v>
      </c>
      <c r="I1103" s="308">
        <f>G1103-(V_NEM!$T$694+V_NEM!$AD$694)</f>
        <v>0.32968847000000001</v>
      </c>
      <c r="J1103" s="308">
        <f>((IFERROR((_xll.SRS1Splines.Functions25.Linear_Interp(V_NEM!$R$687:$R$703,V_NEM!$T$687:$T$703,M1103) - V_NEM!$X$689) / (V_NEM!$X$688- V_NEM!$X$689) * 100, 0))+(IFERROR((_xll.SRS1Splines.Functions25.Linear_Interp(V_NEM!$AB$687:$AB$703,V_NEM!$AD$687:$AD$703,N1103) - V_NEM!$AH$689) / (V_NEM!$AH$688- V_NEM!$AH$689) * 100, 0)))/2</f>
        <v>100</v>
      </c>
      <c r="K1103" s="308">
        <v>784.3</v>
      </c>
      <c r="L1103" s="308">
        <v>781.8</v>
      </c>
      <c r="M1103" s="371">
        <v>784</v>
      </c>
      <c r="N1103" s="371">
        <v>784</v>
      </c>
      <c r="O1103" s="312">
        <v>1.1651612903225805</v>
      </c>
      <c r="P1103" s="383">
        <v>0</v>
      </c>
      <c r="Q1103" s="369">
        <v>0</v>
      </c>
      <c r="R1103" s="312">
        <v>0.59</v>
      </c>
      <c r="S1103" s="370">
        <v>0.83004580159950259</v>
      </c>
      <c r="T1103" s="370">
        <v>0</v>
      </c>
      <c r="U1103" s="370"/>
      <c r="V1103" s="312">
        <f>_xll.SRS1Splines.Functions25.Linear_Interp(V_NK3!$P$8:$P$32,V_NK3!$R$8:$R$32,AC1103)</f>
        <v>303.28471890999998</v>
      </c>
      <c r="W1103" s="312">
        <f>(V1103/V_NK3!$R$28)*100</f>
        <v>55.941403661896658</v>
      </c>
      <c r="X1103" s="308">
        <f>V1103-V_NK3!$R$8</f>
        <v>246.70606690999998</v>
      </c>
      <c r="Y1103" s="308">
        <f>IFERROR((V1103 - V_NK3!$V$10) / (V_NK3!$V$9- V_NK3!$V$10) * 100, 0)</f>
        <v>50.807676779501698</v>
      </c>
      <c r="Z1103" s="308">
        <v>541.79999999999995</v>
      </c>
      <c r="AA1103" s="308">
        <v>521</v>
      </c>
      <c r="AB1103" s="312"/>
      <c r="AC1103" s="371">
        <v>533.87</v>
      </c>
      <c r="AD1103" s="308">
        <v>0.65</v>
      </c>
      <c r="AE1103" s="372">
        <v>0</v>
      </c>
      <c r="AF1103" s="373">
        <v>0</v>
      </c>
      <c r="AG1103" s="312"/>
      <c r="AH1103" s="370">
        <v>0.131328</v>
      </c>
      <c r="AI1103" s="370">
        <v>0</v>
      </c>
      <c r="AJ1103" s="370"/>
      <c r="AK1103" s="312">
        <f>_xll.SRS1Splines.Functions25.Linear_Interp(V_NK2!$R$10:$R$21,V_NK2!$T$10:$T$21,AR1103)</f>
        <v>63.0123428571723</v>
      </c>
      <c r="AL1103" s="312">
        <f>(AK1103/V_NK2!$T$18)*100</f>
        <v>88.252581032454188</v>
      </c>
      <c r="AM1103" s="308">
        <f>AK1103-V_NK2!$T$11</f>
        <v>22.192342857144503</v>
      </c>
      <c r="AN1103" s="308">
        <f>IFERROR((AK1103 - V_NK2!$X$12) / (V_NK2!$X$11- V_NK2!$X$12) * 100, 0)</f>
        <v>72.571428571437508</v>
      </c>
      <c r="AO1103" s="308">
        <v>427</v>
      </c>
      <c r="AP1103" s="308">
        <v>420</v>
      </c>
      <c r="AQ1103" s="308">
        <v>425.18</v>
      </c>
      <c r="AR1103" s="371">
        <v>425.08</v>
      </c>
      <c r="AS1103" s="312">
        <v>0.68200000000000005</v>
      </c>
      <c r="AT1103" s="372">
        <v>0</v>
      </c>
      <c r="AU1103" s="369"/>
      <c r="AV1103" s="312">
        <v>0.26151750669975193</v>
      </c>
      <c r="AW1103" s="370">
        <v>0.23538836363636836</v>
      </c>
      <c r="AX1103" s="370">
        <v>0.16434981818182309</v>
      </c>
      <c r="AY1103" s="370"/>
      <c r="AZ1103" s="312">
        <f>_xll.SRS1Splines.Functions25.Linear_Interp(V_NNG3A!$H$4:$H$12,V_NNG3A!$I$4:$I$12,BF1103)</f>
        <v>13.8253</v>
      </c>
      <c r="BA1103" s="312">
        <f>(AZ1103/V_NNG3A!$I$8)*100</f>
        <v>99.821660649819506</v>
      </c>
      <c r="BB1103" s="308">
        <f>_xll.SRS1Splines.Functions25.Linear_Interp(V_NNG3A!$H$4:$H$12,V_NNG3A!$J$4:$J$12,BF1103)</f>
        <v>2.8377137931035201</v>
      </c>
      <c r="BC1103" s="308">
        <f>IFERROR((AZ1103-V_NNG3A!$J$20) / (V_NNG3A!$J$19-V_NNG3A!$J$20) * 100, 0)</f>
        <v>99.137091916636592</v>
      </c>
      <c r="BD1103" s="308">
        <v>1050</v>
      </c>
      <c r="BE1103" s="308">
        <v>1047</v>
      </c>
      <c r="BF1103" s="374">
        <v>1049.98</v>
      </c>
      <c r="BG1103" s="312">
        <v>0.1</v>
      </c>
      <c r="BH1103" s="372">
        <v>5.9080000000001749E-2</v>
      </c>
      <c r="BI1103" s="369"/>
      <c r="BJ1103" s="312">
        <v>0.51590194846008808</v>
      </c>
      <c r="BK1103" s="370">
        <v>0.41548541083911145</v>
      </c>
      <c r="BL1103" s="370">
        <v>0.41548541083911145</v>
      </c>
      <c r="BM1103" s="370">
        <f t="shared" si="15"/>
        <v>0</v>
      </c>
      <c r="BN1103" s="312">
        <f>_xll.SRS1Splines.Functions25.Linear_Interp(V_XNN1!$K$3:$K$8,V_XNN1!$L$3:$L$8,BT1103)</f>
        <v>0.20280000000000001</v>
      </c>
      <c r="BO1103" s="312">
        <f>(BN1103/V_XNN1!$L$7)*100</f>
        <v>96.571428571428569</v>
      </c>
      <c r="BP1103" s="308">
        <f>_xll.SRS1Splines.Functions25.Linear_Interp(V_XNN1!$K$3:$K$8,V_XNN1!$M$3:$M$8,BT1103)</f>
        <v>4.6799999999999897E-2</v>
      </c>
      <c r="BQ1103" s="308">
        <f>IFERROR((BN1103 - V_XNN1!$M$16) / (V_XNN1!$M$15- V_XNN1!$M$16) * 100, 0)</f>
        <v>50.139275766016766</v>
      </c>
      <c r="BR1103" s="308">
        <v>252</v>
      </c>
      <c r="BS1103" s="308">
        <v>249</v>
      </c>
      <c r="BT1103" s="374">
        <v>251.6</v>
      </c>
      <c r="BU1103" s="312">
        <v>7.5999999999999998E-2</v>
      </c>
      <c r="BV1103" s="372">
        <v>6.7937999999999998E-2</v>
      </c>
      <c r="BW1103" s="369"/>
      <c r="BX1103" s="312"/>
      <c r="BY1103" s="370"/>
      <c r="BZ1103" s="370"/>
      <c r="CA1103" s="370"/>
      <c r="CB1103" s="312"/>
      <c r="CC1103" s="312"/>
      <c r="CD1103" s="308"/>
      <c r="CE1103" s="312"/>
      <c r="CF1103" s="312"/>
      <c r="CG1103" s="312"/>
      <c r="CH1103" s="312"/>
      <c r="CI1103" s="384"/>
      <c r="CJ1103" s="312"/>
      <c r="CK1103" s="372"/>
      <c r="CL1103" s="369"/>
      <c r="CM1103" s="312"/>
      <c r="CN1103" s="370"/>
      <c r="CO1103" s="370"/>
      <c r="CP1103" s="370"/>
      <c r="CQ1103" s="312"/>
      <c r="CR1103" s="312"/>
      <c r="CS1103" s="308"/>
      <c r="CT1103" s="312"/>
      <c r="CU1103" s="312"/>
      <c r="CV1103" s="312"/>
      <c r="CW1103" s="312"/>
      <c r="CX1103" s="384"/>
      <c r="CY1103" s="312"/>
      <c r="CZ1103" s="372"/>
    </row>
    <row r="1104" spans="1:104" s="1" customFormat="1" hidden="1">
      <c r="A1104" s="269">
        <v>45663</v>
      </c>
      <c r="B1104" s="380">
        <v>0</v>
      </c>
      <c r="C1104" s="381">
        <v>0.78096774193548391</v>
      </c>
      <c r="D1104" s="382">
        <v>0.83419200000000004</v>
      </c>
      <c r="E1104" s="382"/>
      <c r="F1104" s="382">
        <v>0</v>
      </c>
      <c r="G1104" s="312">
        <f>_xll.SRS1Splines.Functions25.Linear_Interp(V_NEM!$R$687:$R$703,V_NEM!$T$687:$T$703,M1104)+_xll.SRS1Splines.Functions25.Linear_Interp(V_NEM!$AB$687:$AB$703,V_NEM!$AD$687:$AD$703,N1104)</f>
        <v>0.93245635080000544</v>
      </c>
      <c r="H1104" s="308">
        <f>(G1104/(V_NEM!$T$696+V_NEM!$AD$696))*100</f>
        <v>96.211389154176757</v>
      </c>
      <c r="I1104" s="308">
        <f>G1104-(V_NEM!$T$694+V_NEM!$AD$694)</f>
        <v>0.29297021580000548</v>
      </c>
      <c r="J1104" s="308">
        <f>((IFERROR((_xll.SRS1Splines.Functions25.Linear_Interp(V_NEM!$R$687:$R$703,V_NEM!$T$687:$T$703,M1104) - V_NEM!$X$689) / (V_NEM!$X$688- V_NEM!$X$689) * 100, 0))+(IFERROR((_xll.SRS1Splines.Functions25.Linear_Interp(V_NEM!$AB$687:$AB$703,V_NEM!$AD$687:$AD$703,N1104) - V_NEM!$AH$689) / (V_NEM!$AH$688- V_NEM!$AH$689) * 100, 0)))/2</f>
        <v>68.500131119447104</v>
      </c>
      <c r="K1104" s="308">
        <v>784.3</v>
      </c>
      <c r="L1104" s="308">
        <v>781.8</v>
      </c>
      <c r="M1104" s="371">
        <v>783.96</v>
      </c>
      <c r="N1104" s="371">
        <v>782.85</v>
      </c>
      <c r="O1104" s="312">
        <v>1.1651612903225805</v>
      </c>
      <c r="P1104" s="383">
        <v>0</v>
      </c>
      <c r="Q1104" s="369">
        <v>0</v>
      </c>
      <c r="R1104" s="312">
        <v>0.59</v>
      </c>
      <c r="S1104" s="370">
        <v>0.55336386773300172</v>
      </c>
      <c r="T1104" s="370">
        <v>0</v>
      </c>
      <c r="U1104" s="370"/>
      <c r="V1104" s="312">
        <f>_xll.SRS1Splines.Functions25.Linear_Interp(V_NK3!$P$8:$P$32,V_NK3!$R$8:$R$32,AC1104)</f>
        <v>303.83808277000003</v>
      </c>
      <c r="W1104" s="312">
        <f>(V1104/V_NK3!$R$28)*100</f>
        <v>56.04347260613963</v>
      </c>
      <c r="X1104" s="308">
        <f>V1104-V_NK3!$R$8</f>
        <v>247.25943077000002</v>
      </c>
      <c r="Y1104" s="308">
        <f>IFERROR((V1104 - V_NK3!$V$10) / (V_NK3!$V$9- V_NK3!$V$10) * 100, 0)</f>
        <v>50.921638841693692</v>
      </c>
      <c r="Z1104" s="308">
        <v>541.79999999999995</v>
      </c>
      <c r="AA1104" s="308">
        <v>521</v>
      </c>
      <c r="AB1104" s="312"/>
      <c r="AC1104" s="371">
        <v>533.89</v>
      </c>
      <c r="AD1104" s="308">
        <v>0.65</v>
      </c>
      <c r="AE1104" s="372">
        <v>0</v>
      </c>
      <c r="AF1104" s="373">
        <v>0</v>
      </c>
      <c r="AG1104" s="312"/>
      <c r="AH1104" s="370">
        <v>0.25833600000000001</v>
      </c>
      <c r="AI1104" s="370">
        <v>0.65138219999999991</v>
      </c>
      <c r="AJ1104" s="370"/>
      <c r="AK1104" s="312">
        <f>_xll.SRS1Splines.Functions25.Linear_Interp(V_NK2!$R$10:$R$21,V_NK2!$T$10:$T$21,AR1104)</f>
        <v>62.619171428601298</v>
      </c>
      <c r="AL1104" s="312">
        <f>(AK1104/V_NK2!$T$18)*100</f>
        <v>87.701920768349154</v>
      </c>
      <c r="AM1104" s="308">
        <f>AK1104-V_NK2!$T$11</f>
        <v>21.799171428573501</v>
      </c>
      <c r="AN1104" s="308">
        <f>IFERROR((AK1104 - V_NK2!$X$12) / (V_NK2!$X$11- V_NK2!$X$12) * 100, 0)</f>
        <v>71.285714285724566</v>
      </c>
      <c r="AO1104" s="308">
        <v>427</v>
      </c>
      <c r="AP1104" s="308">
        <v>420</v>
      </c>
      <c r="AQ1104" s="308">
        <v>425.26</v>
      </c>
      <c r="AR1104" s="371">
        <v>424.99</v>
      </c>
      <c r="AS1104" s="312">
        <v>0.79200000000000004</v>
      </c>
      <c r="AT1104" s="372">
        <v>0.15509100000000001</v>
      </c>
      <c r="AU1104" s="369"/>
      <c r="AV1104" s="312">
        <v>0.26151750669975193</v>
      </c>
      <c r="AW1104" s="370">
        <v>0.26059017272727741</v>
      </c>
      <c r="AX1104" s="370">
        <v>0.31339963636364621</v>
      </c>
      <c r="AY1104" s="370"/>
      <c r="AZ1104" s="312">
        <f>_xll.SRS1Splines.Functions25.Linear_Interp(V_NNG3A!$H$4:$H$12,V_NNG3A!$I$4:$I$12,BF1104)</f>
        <v>13.904600000000199</v>
      </c>
      <c r="BA1104" s="312">
        <f>(AZ1104/V_NNG3A!$I$8)*100</f>
        <v>100.39422382671623</v>
      </c>
      <c r="BB1104" s="308">
        <f>_xll.SRS1Splines.Functions25.Linear_Interp(V_NNG3A!$H$4:$H$12,V_NNG3A!$J$4:$J$12,BF1104)</f>
        <v>2.9170137931036502</v>
      </c>
      <c r="BC1104" s="308">
        <f>IFERROR((AZ1104-V_NNG3A!$J$20) / (V_NNG3A!$J$19-V_NNG3A!$J$20) * 100, 0)</f>
        <v>101.90748102638932</v>
      </c>
      <c r="BD1104" s="308">
        <v>1050</v>
      </c>
      <c r="BE1104" s="308">
        <v>1047</v>
      </c>
      <c r="BF1104" s="374">
        <v>1050.21</v>
      </c>
      <c r="BG1104" s="312">
        <v>0.1</v>
      </c>
      <c r="BH1104" s="372">
        <v>0.11266000000000349</v>
      </c>
      <c r="BI1104" s="369"/>
      <c r="BJ1104" s="312">
        <v>0.54305468258956624</v>
      </c>
      <c r="BK1104" s="370">
        <v>0.39918242648931668</v>
      </c>
      <c r="BL1104" s="370">
        <v>0.39918242648931668</v>
      </c>
      <c r="BM1104" s="370">
        <f t="shared" si="15"/>
        <v>0</v>
      </c>
      <c r="BN1104" s="312">
        <f>_xll.SRS1Splines.Functions25.Linear_Interp(V_XNN1!$K$3:$K$8,V_XNN1!$L$3:$L$8,BT1104)</f>
        <v>0.1938</v>
      </c>
      <c r="BO1104" s="312">
        <f>(BN1104/V_XNN1!$L$7)*100</f>
        <v>92.285714285714292</v>
      </c>
      <c r="BP1104" s="308">
        <f>_xll.SRS1Splines.Functions25.Linear_Interp(V_XNN1!$K$3:$K$8,V_XNN1!$M$3:$M$8,BT1104)</f>
        <v>3.7799999999999903E-2</v>
      </c>
      <c r="BQ1104" s="308">
        <f>IFERROR((BN1104 - V_XNN1!$M$16) / (V_XNN1!$M$15- V_XNN1!$M$16) * 100, 0)</f>
        <v>22.284122562674128</v>
      </c>
      <c r="BR1104" s="308">
        <v>252</v>
      </c>
      <c r="BS1104" s="308">
        <v>249</v>
      </c>
      <c r="BT1104" s="374">
        <v>251.1</v>
      </c>
      <c r="BU1104" s="312">
        <v>0.08</v>
      </c>
      <c r="BV1104" s="372">
        <v>6.5129000000000006E-2</v>
      </c>
      <c r="BW1104" s="369"/>
      <c r="BX1104" s="312"/>
      <c r="BY1104" s="370"/>
      <c r="BZ1104" s="370"/>
      <c r="CA1104" s="370"/>
      <c r="CB1104" s="312"/>
      <c r="CC1104" s="312"/>
      <c r="CD1104" s="308"/>
      <c r="CE1104" s="312"/>
      <c r="CF1104" s="312"/>
      <c r="CG1104" s="312"/>
      <c r="CH1104" s="312"/>
      <c r="CI1104" s="384"/>
      <c r="CJ1104" s="312"/>
      <c r="CK1104" s="372"/>
      <c r="CL1104" s="369"/>
      <c r="CM1104" s="312"/>
      <c r="CN1104" s="370"/>
      <c r="CO1104" s="370"/>
      <c r="CP1104" s="370"/>
      <c r="CQ1104" s="312"/>
      <c r="CR1104" s="312"/>
      <c r="CS1104" s="308"/>
      <c r="CT1104" s="312"/>
      <c r="CU1104" s="312"/>
      <c r="CV1104" s="312"/>
      <c r="CW1104" s="312"/>
      <c r="CX1104" s="384"/>
      <c r="CY1104" s="312"/>
      <c r="CZ1104" s="372"/>
    </row>
    <row r="1105" spans="1:104" s="1" customFormat="1" hidden="1">
      <c r="A1105" s="269">
        <v>45664</v>
      </c>
      <c r="B1105" s="380">
        <v>0</v>
      </c>
      <c r="C1105" s="381">
        <v>0.78096774193548391</v>
      </c>
      <c r="D1105" s="382">
        <v>0.83721599999999985</v>
      </c>
      <c r="E1105" s="382"/>
      <c r="F1105" s="382">
        <v>0</v>
      </c>
      <c r="G1105" s="312">
        <f>_xll.SRS1Splines.Functions25.Linear_Interp(V_NEM!$R$687:$R$703,V_NEM!$T$687:$T$703,M1105)+_xll.SRS1Splines.Functions25.Linear_Interp(V_NEM!$AB$687:$AB$703,V_NEM!$AD$687:$AD$703,N1105)</f>
        <v>0.96746898790000202</v>
      </c>
      <c r="H1105" s="308">
        <f>(G1105/(V_NEM!$T$696+V_NEM!$AD$696))*100</f>
        <v>99.824013434607281</v>
      </c>
      <c r="I1105" s="308">
        <f>G1105-(V_NEM!$T$694+V_NEM!$AD$694)</f>
        <v>0.32798285290000206</v>
      </c>
      <c r="J1105" s="308">
        <f>((IFERROR((_xll.SRS1Splines.Functions25.Linear_Interp(V_NEM!$R$687:$R$703,V_NEM!$T$687:$T$703,M1105) - V_NEM!$X$689) / (V_NEM!$X$688- V_NEM!$X$689) * 100, 0))+(IFERROR((_xll.SRS1Splines.Functions25.Linear_Interp(V_NEM!$AB$687:$AB$703,V_NEM!$AD$687:$AD$703,N1105) - V_NEM!$AH$689) / (V_NEM!$AH$688- V_NEM!$AH$689) * 100, 0)))/2</f>
        <v>100.7257762799144</v>
      </c>
      <c r="K1105" s="308">
        <v>784.3</v>
      </c>
      <c r="L1105" s="308">
        <v>781.8</v>
      </c>
      <c r="M1105" s="371">
        <v>783.98</v>
      </c>
      <c r="N1105" s="371">
        <v>784.04</v>
      </c>
      <c r="O1105" s="312">
        <v>1.1651612903225805</v>
      </c>
      <c r="P1105" s="383">
        <v>0</v>
      </c>
      <c r="Q1105" s="369">
        <v>0</v>
      </c>
      <c r="R1105" s="312">
        <v>0.59</v>
      </c>
      <c r="S1105" s="370">
        <v>0.55336386773300172</v>
      </c>
      <c r="T1105" s="370">
        <v>0</v>
      </c>
      <c r="U1105" s="370"/>
      <c r="V1105" s="312">
        <f>_xll.SRS1Splines.Functions25.Linear_Interp(V_NK3!$P$8:$P$32,V_NK3!$R$8:$R$32,AC1105)</f>
        <v>304.391446629999</v>
      </c>
      <c r="W1105" s="312">
        <f>(V1105/V_NK3!$R$28)*100</f>
        <v>56.145541550382397</v>
      </c>
      <c r="X1105" s="308">
        <f>V1105-V_NK3!$R$8</f>
        <v>247.81279462999899</v>
      </c>
      <c r="Y1105" s="308">
        <f>IFERROR((V1105 - V_NK3!$V$10) / (V_NK3!$V$9- V_NK3!$V$10) * 100, 0)</f>
        <v>51.035600903885459</v>
      </c>
      <c r="Z1105" s="308">
        <v>541.79999999999995</v>
      </c>
      <c r="AA1105" s="308">
        <v>521</v>
      </c>
      <c r="AB1105" s="312"/>
      <c r="AC1105" s="371">
        <v>533.91</v>
      </c>
      <c r="AD1105" s="308">
        <v>0.65</v>
      </c>
      <c r="AE1105" s="372">
        <v>0</v>
      </c>
      <c r="AF1105" s="373">
        <v>0</v>
      </c>
      <c r="AG1105" s="312"/>
      <c r="AH1105" s="370">
        <v>8.3807999999999994E-2</v>
      </c>
      <c r="AI1105" s="370">
        <v>4.0500600000000005E-2</v>
      </c>
      <c r="AJ1105" s="370"/>
      <c r="AK1105" s="312">
        <f>_xll.SRS1Splines.Functions25.Linear_Interp(V_NK2!$R$10:$R$21,V_NK2!$T$10:$T$21,AR1105)</f>
        <v>62.662857142886899</v>
      </c>
      <c r="AL1105" s="312">
        <f>(AK1105/V_NK2!$T$18)*100</f>
        <v>87.763105242138508</v>
      </c>
      <c r="AM1105" s="308">
        <f>AK1105-V_NK2!$T$11</f>
        <v>21.842857142859103</v>
      </c>
      <c r="AN1105" s="308">
        <f>IFERROR((AK1105 - V_NK2!$X$12) / (V_NK2!$X$11- V_NK2!$X$12) * 100, 0)</f>
        <v>71.42857142858135</v>
      </c>
      <c r="AO1105" s="308">
        <v>427</v>
      </c>
      <c r="AP1105" s="308">
        <v>420</v>
      </c>
      <c r="AQ1105" s="308">
        <v>425.73</v>
      </c>
      <c r="AR1105" s="371">
        <v>425</v>
      </c>
      <c r="AS1105" s="312">
        <v>0.79200000000000004</v>
      </c>
      <c r="AT1105" s="372">
        <v>9.6430000000000005E-3</v>
      </c>
      <c r="AU1105" s="369"/>
      <c r="AV1105" s="312">
        <v>0.26151750669975193</v>
      </c>
      <c r="AW1105" s="370">
        <v>0.23271781818182288</v>
      </c>
      <c r="AX1105" s="370">
        <v>0.1612898181818069</v>
      </c>
      <c r="AY1105" s="370"/>
      <c r="AZ1105" s="312">
        <f>_xll.SRS1Splines.Functions25.Linear_Interp(V_NNG3A!$H$4:$H$12,V_NNG3A!$I$4:$I$12,BF1105)</f>
        <v>13.7759000000001</v>
      </c>
      <c r="BA1105" s="312">
        <f>(AZ1105/V_NNG3A!$I$8)*100</f>
        <v>99.464981949459201</v>
      </c>
      <c r="BB1105" s="308">
        <f>_xll.SRS1Splines.Functions25.Linear_Interp(V_NNG3A!$H$4:$H$12,V_NNG3A!$J$4:$J$12,BF1105)</f>
        <v>2.78831379310357</v>
      </c>
      <c r="BC1105" s="308">
        <f>IFERROR((AZ1105-V_NNG3A!$J$20) / (V_NNG3A!$J$19-V_NNG3A!$J$20) * 100, 0)</f>
        <v>97.411275749913187</v>
      </c>
      <c r="BD1105" s="308">
        <v>1050</v>
      </c>
      <c r="BE1105" s="308">
        <v>1047</v>
      </c>
      <c r="BF1105" s="374">
        <v>1049.94</v>
      </c>
      <c r="BG1105" s="312">
        <v>0.1</v>
      </c>
      <c r="BH1105" s="372">
        <v>5.7979999999995924E-2</v>
      </c>
      <c r="BI1105" s="369"/>
      <c r="BJ1105" s="312">
        <v>0.51590194846008808</v>
      </c>
      <c r="BK1105" s="370">
        <v>0.41255573318239702</v>
      </c>
      <c r="BL1105" s="370">
        <v>0.41255573318239702</v>
      </c>
      <c r="BM1105" s="370">
        <f t="shared" si="15"/>
        <v>0</v>
      </c>
      <c r="BN1105" s="312">
        <f>_xll.SRS1Splines.Functions25.Linear_Interp(V_XNN1!$K$3:$K$8,V_XNN1!$L$3:$L$8,BT1105)</f>
        <v>0.192</v>
      </c>
      <c r="BO1105" s="312">
        <f>(BN1105/V_XNN1!$L$7)*100</f>
        <v>91.428571428571431</v>
      </c>
      <c r="BP1105" s="308">
        <f>_xll.SRS1Splines.Functions25.Linear_Interp(V_XNN1!$K$3:$K$8,V_XNN1!$M$3:$M$8,BT1105)</f>
        <v>3.5999999999999997E-2</v>
      </c>
      <c r="BQ1105" s="308">
        <f>IFERROR((BN1105 - V_XNN1!$M$16) / (V_XNN1!$M$15- V_XNN1!$M$16) * 100, 0)</f>
        <v>16.713091922005617</v>
      </c>
      <c r="BR1105" s="308">
        <v>252</v>
      </c>
      <c r="BS1105" s="308">
        <v>249</v>
      </c>
      <c r="BT1105" s="374">
        <v>251</v>
      </c>
      <c r="BU1105" s="312">
        <v>7.5999999999999998E-2</v>
      </c>
      <c r="BV1105" s="372">
        <v>6.6435000000000008E-2</v>
      </c>
      <c r="BW1105" s="369"/>
      <c r="BX1105" s="312"/>
      <c r="BY1105" s="370"/>
      <c r="BZ1105" s="370"/>
      <c r="CA1105" s="370"/>
      <c r="CB1105" s="312"/>
      <c r="CC1105" s="312"/>
      <c r="CD1105" s="308"/>
      <c r="CE1105" s="312"/>
      <c r="CF1105" s="312"/>
      <c r="CG1105" s="312"/>
      <c r="CH1105" s="312"/>
      <c r="CI1105" s="384"/>
      <c r="CJ1105" s="312"/>
      <c r="CK1105" s="372"/>
      <c r="CL1105" s="369"/>
      <c r="CM1105" s="312"/>
      <c r="CN1105" s="370"/>
      <c r="CO1105" s="370"/>
      <c r="CP1105" s="370"/>
      <c r="CQ1105" s="312"/>
      <c r="CR1105" s="312"/>
      <c r="CS1105" s="308"/>
      <c r="CT1105" s="312"/>
      <c r="CU1105" s="312"/>
      <c r="CV1105" s="312"/>
      <c r="CW1105" s="312"/>
      <c r="CX1105" s="384"/>
      <c r="CY1105" s="312"/>
      <c r="CZ1105" s="372"/>
    </row>
    <row r="1106" spans="1:104" s="1" customFormat="1" hidden="1">
      <c r="A1106" s="269">
        <v>45665</v>
      </c>
      <c r="B1106" s="380">
        <v>0</v>
      </c>
      <c r="C1106" s="381">
        <v>0.78096774193548391</v>
      </c>
      <c r="D1106" s="382">
        <v>0.81561600000000012</v>
      </c>
      <c r="E1106" s="382"/>
      <c r="F1106" s="382">
        <v>0</v>
      </c>
      <c r="G1106" s="312">
        <f>_xll.SRS1Splines.Functions25.Linear_Interp(V_NEM!$R$687:$R$703,V_NEM!$T$687:$T$703,M1106)+_xll.SRS1Splines.Functions25.Linear_Interp(V_NEM!$AB$687:$AB$703,V_NEM!$AD$687:$AD$703,N1106)</f>
        <v>0.96566153585000292</v>
      </c>
      <c r="H1106" s="308">
        <f>(G1106/(V_NEM!$T$696+V_NEM!$AD$696))*100</f>
        <v>99.637519479784856</v>
      </c>
      <c r="I1106" s="308">
        <f>G1106-(V_NEM!$T$694+V_NEM!$AD$694)</f>
        <v>0.32617540085000296</v>
      </c>
      <c r="J1106" s="308">
        <f>((IFERROR((_xll.SRS1Splines.Functions25.Linear_Interp(V_NEM!$R$687:$R$703,V_NEM!$T$687:$T$703,M1106) - V_NEM!$X$689) / (V_NEM!$X$688- V_NEM!$X$689) * 100, 0))+(IFERROR((_xll.SRS1Splines.Functions25.Linear_Interp(V_NEM!$AB$687:$AB$703,V_NEM!$AD$687:$AD$703,N1106) - V_NEM!$AH$689) / (V_NEM!$AH$688- V_NEM!$AH$689) * 100, 0)))/2</f>
        <v>100.1442130611547</v>
      </c>
      <c r="K1106" s="308">
        <v>784.3</v>
      </c>
      <c r="L1106" s="308">
        <v>781.8</v>
      </c>
      <c r="M1106" s="371">
        <v>783.97</v>
      </c>
      <c r="N1106" s="371">
        <v>784.03</v>
      </c>
      <c r="O1106" s="312">
        <v>1.1651612903225805</v>
      </c>
      <c r="P1106" s="383">
        <v>0</v>
      </c>
      <c r="Q1106" s="369">
        <v>0</v>
      </c>
      <c r="R1106" s="312">
        <v>0.59</v>
      </c>
      <c r="S1106" s="370">
        <v>0.83488580160331727</v>
      </c>
      <c r="T1106" s="370">
        <v>4.8400000000000006E-3</v>
      </c>
      <c r="U1106" s="370"/>
      <c r="V1106" s="312">
        <f>_xll.SRS1Splines.Functions25.Linear_Interp(V_NK3!$P$8:$P$32,V_NK3!$R$8:$R$32,AC1106)</f>
        <v>305.22149242000103</v>
      </c>
      <c r="W1106" s="312">
        <f>(V1106/V_NK3!$R$28)*100</f>
        <v>56.298644966747204</v>
      </c>
      <c r="X1106" s="308">
        <f>V1106-V_NK3!$R$8</f>
        <v>248.64284042000102</v>
      </c>
      <c r="Y1106" s="308">
        <f>IFERROR((V1106 - V_NK3!$V$10) / (V_NK3!$V$9- V_NK3!$V$10) * 100, 0)</f>
        <v>51.20654399717386</v>
      </c>
      <c r="Z1106" s="308">
        <v>541.79999999999995</v>
      </c>
      <c r="AA1106" s="308">
        <v>521</v>
      </c>
      <c r="AB1106" s="312"/>
      <c r="AC1106" s="371">
        <v>533.94000000000005</v>
      </c>
      <c r="AD1106" s="308">
        <v>0.65</v>
      </c>
      <c r="AE1106" s="372">
        <v>1.1000000000000001E-3</v>
      </c>
      <c r="AF1106" s="373">
        <v>0</v>
      </c>
      <c r="AG1106" s="312"/>
      <c r="AH1106" s="370">
        <v>0.1911736</v>
      </c>
      <c r="AI1106" s="370">
        <v>0.32206440000000003</v>
      </c>
      <c r="AJ1106" s="370"/>
      <c r="AK1106" s="312">
        <f>_xll.SRS1Splines.Functions25.Linear_Interp(V_NK2!$R$10:$R$21,V_NK2!$T$10:$T$21,AR1106)</f>
        <v>62.531800000029897</v>
      </c>
      <c r="AL1106" s="312">
        <f>(AK1106/V_NK2!$T$18)*100</f>
        <v>87.579551820770149</v>
      </c>
      <c r="AM1106" s="308">
        <f>AK1106-V_NK2!$T$11</f>
        <v>21.7118000000021</v>
      </c>
      <c r="AN1106" s="308">
        <f>IFERROR((AK1106 - V_NK2!$X$12) / (V_NK2!$X$11- V_NK2!$X$12) * 100, 0)</f>
        <v>71.00000000001036</v>
      </c>
      <c r="AO1106" s="308">
        <v>427</v>
      </c>
      <c r="AP1106" s="308">
        <v>420</v>
      </c>
      <c r="AQ1106" s="308">
        <v>425.68</v>
      </c>
      <c r="AR1106" s="371">
        <v>424.97</v>
      </c>
      <c r="AS1106" s="312">
        <v>0.79200000000000004</v>
      </c>
      <c r="AT1106" s="372">
        <v>7.6682E-2</v>
      </c>
      <c r="AU1106" s="369"/>
      <c r="AV1106" s="312">
        <v>0.26151750669975193</v>
      </c>
      <c r="AW1106" s="370">
        <v>0.26120002727272246</v>
      </c>
      <c r="AX1106" s="370">
        <v>0.30761345454545952</v>
      </c>
      <c r="AY1106" s="370"/>
      <c r="AZ1106" s="312">
        <f>_xll.SRS1Splines.Functions25.Linear_Interp(V_NNG3A!$H$4:$H$12,V_NNG3A!$I$4:$I$12,BF1106)</f>
        <v>13.894200000000099</v>
      </c>
      <c r="BA1106" s="312">
        <f>(AZ1106/V_NNG3A!$I$8)*100</f>
        <v>100.31913357400795</v>
      </c>
      <c r="BB1106" s="308">
        <f>_xll.SRS1Splines.Functions25.Linear_Interp(V_NNG3A!$H$4:$H$12,V_NNG3A!$J$4:$J$12,BF1106)</f>
        <v>2.9066137931036402</v>
      </c>
      <c r="BC1106" s="308">
        <f>IFERROR((AZ1106-V_NNG3A!$J$20) / (V_NNG3A!$J$19-V_NNG3A!$J$20) * 100, 0)</f>
        <v>101.54415130707488</v>
      </c>
      <c r="BD1106" s="308">
        <v>1050</v>
      </c>
      <c r="BE1106" s="308">
        <v>1047</v>
      </c>
      <c r="BF1106" s="374">
        <v>1050.17</v>
      </c>
      <c r="BG1106" s="312">
        <v>0.1</v>
      </c>
      <c r="BH1106" s="372">
        <v>0.11058000000000175</v>
      </c>
      <c r="BI1106" s="369"/>
      <c r="BJ1106" s="312">
        <v>0.54305468258956624</v>
      </c>
      <c r="BK1106" s="370">
        <v>0.38131235862459312</v>
      </c>
      <c r="BL1106" s="370">
        <v>0.38131235862459312</v>
      </c>
      <c r="BM1106" s="370">
        <f t="shared" si="15"/>
        <v>0</v>
      </c>
      <c r="BN1106" s="312">
        <f>_xll.SRS1Splines.Functions25.Linear_Interp(V_XNN1!$K$3:$K$8,V_XNN1!$L$3:$L$8,BT1106)</f>
        <v>0.1938</v>
      </c>
      <c r="BO1106" s="312">
        <f>(BN1106/V_XNN1!$L$7)*100</f>
        <v>92.285714285714292</v>
      </c>
      <c r="BP1106" s="308">
        <f>_xll.SRS1Splines.Functions25.Linear_Interp(V_XNN1!$K$3:$K$8,V_XNN1!$M$3:$M$8,BT1106)</f>
        <v>3.7799999999999903E-2</v>
      </c>
      <c r="BQ1106" s="308">
        <f>IFERROR((BN1106 - V_XNN1!$M$16) / (V_XNN1!$M$15- V_XNN1!$M$16) * 100, 0)</f>
        <v>22.284122562674128</v>
      </c>
      <c r="BR1106" s="308">
        <v>252</v>
      </c>
      <c r="BS1106" s="308">
        <v>249</v>
      </c>
      <c r="BT1106" s="374">
        <v>251.1</v>
      </c>
      <c r="BU1106" s="312">
        <v>0.08</v>
      </c>
      <c r="BV1106" s="372">
        <v>6.2016000000000002E-2</v>
      </c>
      <c r="BW1106" s="369"/>
      <c r="BX1106" s="312"/>
      <c r="BY1106" s="370"/>
      <c r="BZ1106" s="370"/>
      <c r="CA1106" s="370"/>
      <c r="CB1106" s="312"/>
      <c r="CC1106" s="312"/>
      <c r="CD1106" s="308"/>
      <c r="CE1106" s="312"/>
      <c r="CF1106" s="312"/>
      <c r="CG1106" s="312"/>
      <c r="CH1106" s="312"/>
      <c r="CI1106" s="384"/>
      <c r="CJ1106" s="312"/>
      <c r="CK1106" s="372"/>
      <c r="CL1106" s="369"/>
      <c r="CM1106" s="312"/>
      <c r="CN1106" s="370"/>
      <c r="CO1106" s="370"/>
      <c r="CP1106" s="370"/>
      <c r="CQ1106" s="312"/>
      <c r="CR1106" s="312"/>
      <c r="CS1106" s="308"/>
      <c r="CT1106" s="312"/>
      <c r="CU1106" s="312"/>
      <c r="CV1106" s="312"/>
      <c r="CW1106" s="312"/>
      <c r="CX1106" s="384"/>
      <c r="CY1106" s="312"/>
      <c r="CZ1106" s="372"/>
    </row>
    <row r="1107" spans="1:104" s="1" customFormat="1" hidden="1">
      <c r="A1107" s="269">
        <v>45666</v>
      </c>
      <c r="B1107" s="380">
        <v>0</v>
      </c>
      <c r="C1107" s="381">
        <v>0.78096774193548391</v>
      </c>
      <c r="D1107" s="382">
        <v>0.81302400000000008</v>
      </c>
      <c r="E1107" s="382"/>
      <c r="F1107" s="382">
        <v>0</v>
      </c>
      <c r="G1107" s="312">
        <f>_xll.SRS1Splines.Functions25.Linear_Interp(V_NEM!$R$687:$R$703,V_NEM!$T$687:$T$703,M1107)+_xll.SRS1Splines.Functions25.Linear_Interp(V_NEM!$AB$687:$AB$703,V_NEM!$AD$687:$AD$703,N1107)</f>
        <v>0.96566153585000292</v>
      </c>
      <c r="H1107" s="308">
        <f>(G1107/(V_NEM!$T$696+V_NEM!$AD$696))*100</f>
        <v>99.637519479784856</v>
      </c>
      <c r="I1107" s="308">
        <f>G1107-(V_NEM!$T$694+V_NEM!$AD$694)</f>
        <v>0.32617540085000296</v>
      </c>
      <c r="J1107" s="308">
        <f>((IFERROR((_xll.SRS1Splines.Functions25.Linear_Interp(V_NEM!$R$687:$R$703,V_NEM!$T$687:$T$703,M1107) - V_NEM!$X$689) / (V_NEM!$X$688- V_NEM!$X$689) * 100, 0))+(IFERROR((_xll.SRS1Splines.Functions25.Linear_Interp(V_NEM!$AB$687:$AB$703,V_NEM!$AD$687:$AD$703,N1107) - V_NEM!$AH$689) / (V_NEM!$AH$688- V_NEM!$AH$689) * 100, 0)))/2</f>
        <v>100.1442130611547</v>
      </c>
      <c r="K1107" s="308">
        <v>784.3</v>
      </c>
      <c r="L1107" s="308">
        <v>781.8</v>
      </c>
      <c r="M1107" s="371">
        <v>783.97</v>
      </c>
      <c r="N1107" s="371">
        <v>784.03</v>
      </c>
      <c r="O1107" s="312">
        <v>1.1651612903225805</v>
      </c>
      <c r="P1107" s="383">
        <v>0</v>
      </c>
      <c r="Q1107" s="369">
        <v>0</v>
      </c>
      <c r="R1107" s="312">
        <v>0.59</v>
      </c>
      <c r="S1107" s="370">
        <v>0.60034706773109436</v>
      </c>
      <c r="T1107" s="370">
        <v>4.698320000000001E-2</v>
      </c>
      <c r="U1107" s="370"/>
      <c r="V1107" s="312">
        <f>_xll.SRS1Splines.Functions25.Linear_Interp(V_NK3!$P$8:$P$32,V_NK3!$R$8:$R$32,AC1107)</f>
        <v>305.77485628000102</v>
      </c>
      <c r="W1107" s="312">
        <f>(V1107/V_NK3!$R$28)*100</f>
        <v>56.400713910990149</v>
      </c>
      <c r="X1107" s="308">
        <f>V1107-V_NK3!$R$8</f>
        <v>249.19620428000101</v>
      </c>
      <c r="Y1107" s="308">
        <f>IFERROR((V1107 - V_NK3!$V$10) / (V_NK3!$V$9- V_NK3!$V$10) * 100, 0)</f>
        <v>51.320506059365847</v>
      </c>
      <c r="Z1107" s="308">
        <v>541.79999999999995</v>
      </c>
      <c r="AA1107" s="308">
        <v>521</v>
      </c>
      <c r="AB1107" s="312"/>
      <c r="AC1107" s="371">
        <v>533.96</v>
      </c>
      <c r="AD1107" s="308">
        <v>0.65</v>
      </c>
      <c r="AE1107" s="372">
        <v>1.0678E-2</v>
      </c>
      <c r="AF1107" s="373">
        <v>0</v>
      </c>
      <c r="AG1107" s="312"/>
      <c r="AH1107" s="370">
        <v>0.16426020800000002</v>
      </c>
      <c r="AI1107" s="370">
        <v>3.4032600000000003E-2</v>
      </c>
      <c r="AJ1107" s="370"/>
      <c r="AK1107" s="312">
        <f>_xll.SRS1Splines.Functions25.Linear_Interp(V_NK2!$R$10:$R$21,V_NK2!$T$10:$T$21,AR1107)</f>
        <v>62.662857142886899</v>
      </c>
      <c r="AL1107" s="312">
        <f>(AK1107/V_NK2!$T$18)*100</f>
        <v>87.763105242138508</v>
      </c>
      <c r="AM1107" s="308">
        <f>AK1107-V_NK2!$T$11</f>
        <v>21.842857142859103</v>
      </c>
      <c r="AN1107" s="308">
        <f>IFERROR((AK1107 - V_NK2!$X$12) / (V_NK2!$X$11- V_NK2!$X$12) * 100, 0)</f>
        <v>71.42857142858135</v>
      </c>
      <c r="AO1107" s="308">
        <v>427</v>
      </c>
      <c r="AP1107" s="308">
        <v>420</v>
      </c>
      <c r="AQ1107" s="308">
        <v>425.62</v>
      </c>
      <c r="AR1107" s="371">
        <v>425</v>
      </c>
      <c r="AS1107" s="312">
        <v>0.79200000000000004</v>
      </c>
      <c r="AT1107" s="372">
        <v>8.1029999999999991E-3</v>
      </c>
      <c r="AU1107" s="369"/>
      <c r="AV1107" s="312">
        <v>0.26151750669975193</v>
      </c>
      <c r="AW1107" s="370">
        <v>0.23008443636364351</v>
      </c>
      <c r="AX1107" s="370">
        <v>0.16231909090908692</v>
      </c>
      <c r="AY1107" s="370"/>
      <c r="AZ1107" s="312">
        <f>_xll.SRS1Splines.Functions25.Linear_Interp(V_NNG3A!$H$4:$H$12,V_NNG3A!$I$4:$I$12,BF1107)</f>
        <v>13.7759000000001</v>
      </c>
      <c r="BA1107" s="312">
        <f>(AZ1107/V_NNG3A!$I$8)*100</f>
        <v>99.464981949459201</v>
      </c>
      <c r="BB1107" s="308">
        <f>_xll.SRS1Splines.Functions25.Linear_Interp(V_NNG3A!$H$4:$H$12,V_NNG3A!$J$4:$J$12,BF1107)</f>
        <v>2.78831379310357</v>
      </c>
      <c r="BC1107" s="308">
        <f>IFERROR((AZ1107-V_NNG3A!$J$20) / (V_NNG3A!$J$19-V_NNG3A!$J$20) * 100, 0)</f>
        <v>97.411275749913187</v>
      </c>
      <c r="BD1107" s="308">
        <v>1050</v>
      </c>
      <c r="BE1107" s="308">
        <v>1047</v>
      </c>
      <c r="BF1107" s="374">
        <v>1049.94</v>
      </c>
      <c r="BG1107" s="312">
        <v>0.1</v>
      </c>
      <c r="BH1107" s="372">
        <v>5.8349999999998542E-2</v>
      </c>
      <c r="BI1107" s="369"/>
      <c r="BJ1107" s="312">
        <v>0.51590194846008808</v>
      </c>
      <c r="BK1107" s="370">
        <v>0.39031392556954864</v>
      </c>
      <c r="BL1107" s="370">
        <v>0.39031392556954864</v>
      </c>
      <c r="BM1107" s="370">
        <f t="shared" si="15"/>
        <v>0</v>
      </c>
      <c r="BN1107" s="312">
        <f>_xll.SRS1Splines.Functions25.Linear_Interp(V_XNN1!$K$3:$K$8,V_XNN1!$L$3:$L$8,BT1107)</f>
        <v>0.192</v>
      </c>
      <c r="BO1107" s="312">
        <f>(BN1107/V_XNN1!$L$7)*100</f>
        <v>91.428571428571431</v>
      </c>
      <c r="BP1107" s="308">
        <f>_xll.SRS1Splines.Functions25.Linear_Interp(V_XNN1!$K$3:$K$8,V_XNN1!$M$3:$M$8,BT1107)</f>
        <v>3.5999999999999997E-2</v>
      </c>
      <c r="BQ1107" s="308">
        <f>IFERROR((BN1107 - V_XNN1!$M$16) / (V_XNN1!$M$15- V_XNN1!$M$16) * 100, 0)</f>
        <v>16.713091922005617</v>
      </c>
      <c r="BR1107" s="308">
        <v>252</v>
      </c>
      <c r="BS1107" s="308">
        <v>249</v>
      </c>
      <c r="BT1107" s="374">
        <v>251</v>
      </c>
      <c r="BU1107" s="312">
        <v>7.5999999999999998E-2</v>
      </c>
      <c r="BV1107" s="372">
        <v>6.4454999999999998E-2</v>
      </c>
      <c r="BW1107" s="369"/>
      <c r="BX1107" s="312"/>
      <c r="BY1107" s="370"/>
      <c r="BZ1107" s="370"/>
      <c r="CA1107" s="370"/>
      <c r="CB1107" s="312"/>
      <c r="CC1107" s="312"/>
      <c r="CD1107" s="308"/>
      <c r="CE1107" s="312"/>
      <c r="CF1107" s="312"/>
      <c r="CG1107" s="312"/>
      <c r="CH1107" s="312"/>
      <c r="CI1107" s="384"/>
      <c r="CJ1107" s="312"/>
      <c r="CK1107" s="372"/>
      <c r="CL1107" s="369"/>
      <c r="CM1107" s="312"/>
      <c r="CN1107" s="370"/>
      <c r="CO1107" s="370"/>
      <c r="CP1107" s="370"/>
      <c r="CQ1107" s="312"/>
      <c r="CR1107" s="312"/>
      <c r="CS1107" s="308"/>
      <c r="CT1107" s="312"/>
      <c r="CU1107" s="312"/>
      <c r="CV1107" s="312"/>
      <c r="CW1107" s="312"/>
      <c r="CX1107" s="384"/>
      <c r="CY1107" s="312"/>
      <c r="CZ1107" s="372"/>
    </row>
    <row r="1108" spans="1:104" s="1" customFormat="1" hidden="1">
      <c r="A1108" s="269">
        <v>45667</v>
      </c>
      <c r="B1108" s="380">
        <v>0</v>
      </c>
      <c r="C1108" s="381">
        <v>0.78096774193548391</v>
      </c>
      <c r="D1108" s="382">
        <v>0.787968</v>
      </c>
      <c r="E1108" s="382"/>
      <c r="F1108" s="382">
        <v>0</v>
      </c>
      <c r="G1108" s="312">
        <f>_xll.SRS1Splines.Functions25.Linear_Interp(V_NEM!$R$687:$R$703,V_NEM!$T$687:$T$703,M1108)+_xll.SRS1Splines.Functions25.Linear_Interp(V_NEM!$AB$687:$AB$703,V_NEM!$AD$687:$AD$703,N1108)</f>
        <v>0.965343321350003</v>
      </c>
      <c r="H1108" s="308">
        <f>(G1108/(V_NEM!$T$696+V_NEM!$AD$696))*100</f>
        <v>99.604685922409516</v>
      </c>
      <c r="I1108" s="308">
        <f>G1108-(V_NEM!$T$694+V_NEM!$AD$694)</f>
        <v>0.32585718635000305</v>
      </c>
      <c r="J1108" s="308">
        <f>((IFERROR((_xll.SRS1Splines.Functions25.Linear_Interp(V_NEM!$R$687:$R$703,V_NEM!$T$687:$T$703,M1108) - V_NEM!$X$689) / (V_NEM!$X$688- V_NEM!$X$689) * 100, 0))+(IFERROR((_xll.SRS1Splines.Functions25.Linear_Interp(V_NEM!$AB$687:$AB$703,V_NEM!$AD$687:$AD$703,N1108) - V_NEM!$AH$689) / (V_NEM!$AH$688- V_NEM!$AH$689) * 100, 0)))/2</f>
        <v>99.829395941582277</v>
      </c>
      <c r="K1108" s="308">
        <v>784.3</v>
      </c>
      <c r="L1108" s="308">
        <v>781.8</v>
      </c>
      <c r="M1108" s="371">
        <v>783.97</v>
      </c>
      <c r="N1108" s="371">
        <v>784.02</v>
      </c>
      <c r="O1108" s="312">
        <v>1.1651612903225805</v>
      </c>
      <c r="P1108" s="383">
        <v>0</v>
      </c>
      <c r="Q1108" s="369">
        <v>0</v>
      </c>
      <c r="R1108" s="312">
        <v>0.59</v>
      </c>
      <c r="S1108" s="370">
        <v>0.55336386773300172</v>
      </c>
      <c r="T1108" s="370">
        <v>0</v>
      </c>
      <c r="U1108" s="370"/>
      <c r="V1108" s="312">
        <f>_xll.SRS1Splines.Functions25.Linear_Interp(V_NK3!$P$8:$P$32,V_NK3!$R$8:$R$32,AC1108)</f>
        <v>306.32822013999998</v>
      </c>
      <c r="W1108" s="312">
        <f>(V1108/V_NK3!$R$28)*100</f>
        <v>56.502782855232923</v>
      </c>
      <c r="X1108" s="308">
        <f>V1108-V_NK3!$R$8</f>
        <v>249.74956813999998</v>
      </c>
      <c r="Y1108" s="308">
        <f>IFERROR((V1108 - V_NK3!$V$10) / (V_NK3!$V$9- V_NK3!$V$10) * 100, 0)</f>
        <v>51.434468121557622</v>
      </c>
      <c r="Z1108" s="308">
        <v>541.79999999999995</v>
      </c>
      <c r="AA1108" s="308">
        <v>521</v>
      </c>
      <c r="AB1108" s="312"/>
      <c r="AC1108" s="371">
        <v>533.98</v>
      </c>
      <c r="AD1108" s="308">
        <v>0.65</v>
      </c>
      <c r="AE1108" s="372">
        <v>0</v>
      </c>
      <c r="AF1108" s="373">
        <v>0</v>
      </c>
      <c r="AG1108" s="312"/>
      <c r="AH1108" s="370">
        <v>0.14255999999999996</v>
      </c>
      <c r="AI1108" s="370">
        <v>9.8901600000000006E-2</v>
      </c>
      <c r="AJ1108" s="370"/>
      <c r="AK1108" s="312">
        <f>_xll.SRS1Splines.Functions25.Linear_Interp(V_NK2!$R$10:$R$21,V_NK2!$T$10:$T$21,AR1108)</f>
        <v>62.7065428571726</v>
      </c>
      <c r="AL1108" s="312">
        <f>(AK1108/V_NK2!$T$18)*100</f>
        <v>87.824289715928003</v>
      </c>
      <c r="AM1108" s="308">
        <f>AK1108-V_NK2!$T$11</f>
        <v>21.886542857144804</v>
      </c>
      <c r="AN1108" s="308">
        <f>IFERROR((AK1108 - V_NK2!$X$12) / (V_NK2!$X$11- V_NK2!$X$12) * 100, 0)</f>
        <v>71.571428571438446</v>
      </c>
      <c r="AO1108" s="308">
        <v>427</v>
      </c>
      <c r="AP1108" s="308">
        <v>420</v>
      </c>
      <c r="AQ1108" s="308">
        <v>425.51</v>
      </c>
      <c r="AR1108" s="371">
        <v>425.01</v>
      </c>
      <c r="AS1108" s="312">
        <v>0.79200000000000004</v>
      </c>
      <c r="AT1108" s="372">
        <v>2.3547999999999999E-2</v>
      </c>
      <c r="AU1108" s="369"/>
      <c r="AV1108" s="312">
        <v>0.26151750669975193</v>
      </c>
      <c r="AW1108" s="370">
        <v>0.25261897272726563</v>
      </c>
      <c r="AX1108" s="370">
        <v>0.29420509090909669</v>
      </c>
      <c r="AY1108" s="370"/>
      <c r="AZ1108" s="312">
        <f>_xll.SRS1Splines.Functions25.Linear_Interp(V_NNG3A!$H$4:$H$12,V_NNG3A!$I$4:$I$12,BF1108)</f>
        <v>13.8916000000001</v>
      </c>
      <c r="BA1108" s="312">
        <f>(AZ1108/V_NNG3A!$I$8)*100</f>
        <v>100.30036101083104</v>
      </c>
      <c r="BB1108" s="308">
        <f>_xll.SRS1Splines.Functions25.Linear_Interp(V_NNG3A!$H$4:$H$12,V_NNG3A!$J$4:$J$12,BF1108)</f>
        <v>2.9040137931036298</v>
      </c>
      <c r="BC1108" s="308">
        <f>IFERROR((AZ1108-V_NNG3A!$J$20) / (V_NNG3A!$J$19-V_NNG3A!$J$20) * 100, 0)</f>
        <v>101.45331887724718</v>
      </c>
      <c r="BD1108" s="308">
        <v>1050</v>
      </c>
      <c r="BE1108" s="308">
        <v>1047</v>
      </c>
      <c r="BF1108" s="374">
        <v>1050.1600000000001</v>
      </c>
      <c r="BG1108" s="312">
        <v>0.1</v>
      </c>
      <c r="BH1108" s="372">
        <v>0.10576000000000203</v>
      </c>
      <c r="BI1108" s="369"/>
      <c r="BJ1108" s="312">
        <v>0.48874921433060958</v>
      </c>
      <c r="BK1108" s="370">
        <v>0.39669697602943255</v>
      </c>
      <c r="BL1108" s="370">
        <v>0.39669697602943255</v>
      </c>
      <c r="BM1108" s="370">
        <f t="shared" si="15"/>
        <v>0</v>
      </c>
      <c r="BN1108" s="312">
        <f>_xll.SRS1Splines.Functions25.Linear_Interp(V_XNN1!$K$3:$K$8,V_XNN1!$L$3:$L$8,BT1108)</f>
        <v>0.1938</v>
      </c>
      <c r="BO1108" s="312">
        <f>(BN1108/V_XNN1!$L$7)*100</f>
        <v>92.285714285714292</v>
      </c>
      <c r="BP1108" s="308">
        <f>_xll.SRS1Splines.Functions25.Linear_Interp(V_XNN1!$K$3:$K$8,V_XNN1!$M$3:$M$8,BT1108)</f>
        <v>3.7799999999999903E-2</v>
      </c>
      <c r="BQ1108" s="308">
        <f>IFERROR((BN1108 - V_XNN1!$M$16) / (V_XNN1!$M$15- V_XNN1!$M$16) * 100, 0)</f>
        <v>22.284122562674128</v>
      </c>
      <c r="BR1108" s="308">
        <v>252</v>
      </c>
      <c r="BS1108" s="308">
        <v>249</v>
      </c>
      <c r="BT1108" s="374">
        <v>251.1</v>
      </c>
      <c r="BU1108" s="312">
        <v>7.1999999999999995E-2</v>
      </c>
      <c r="BV1108" s="372">
        <v>6.2271E-2</v>
      </c>
      <c r="BW1108" s="369"/>
      <c r="BX1108" s="312"/>
      <c r="BY1108" s="370"/>
      <c r="BZ1108" s="370"/>
      <c r="CA1108" s="370"/>
      <c r="CB1108" s="312"/>
      <c r="CC1108" s="312"/>
      <c r="CD1108" s="308"/>
      <c r="CE1108" s="312"/>
      <c r="CF1108" s="312"/>
      <c r="CG1108" s="312"/>
      <c r="CH1108" s="312"/>
      <c r="CI1108" s="384"/>
      <c r="CJ1108" s="312"/>
      <c r="CK1108" s="372"/>
      <c r="CL1108" s="369"/>
      <c r="CM1108" s="312"/>
      <c r="CN1108" s="370"/>
      <c r="CO1108" s="370"/>
      <c r="CP1108" s="370"/>
      <c r="CQ1108" s="312"/>
      <c r="CR1108" s="312"/>
      <c r="CS1108" s="308"/>
      <c r="CT1108" s="312"/>
      <c r="CU1108" s="312"/>
      <c r="CV1108" s="312"/>
      <c r="CW1108" s="312"/>
      <c r="CX1108" s="384"/>
      <c r="CY1108" s="312"/>
      <c r="CZ1108" s="372"/>
    </row>
    <row r="1109" spans="1:104" s="1" customFormat="1" hidden="1">
      <c r="A1109" s="269">
        <v>45668</v>
      </c>
      <c r="B1109" s="380">
        <v>0</v>
      </c>
      <c r="C1109" s="381">
        <v>0.78096774193548391</v>
      </c>
      <c r="D1109" s="382">
        <v>0.76377600000000001</v>
      </c>
      <c r="E1109" s="382"/>
      <c r="F1109" s="382">
        <v>0</v>
      </c>
      <c r="G1109" s="312">
        <f>_xll.SRS1Splines.Functions25.Linear_Interp(V_NEM!$R$687:$R$703,V_NEM!$T$687:$T$703,M1109)+_xll.SRS1Splines.Functions25.Linear_Interp(V_NEM!$AB$687:$AB$703,V_NEM!$AD$687:$AD$703,N1109)</f>
        <v>0.967685367450001</v>
      </c>
      <c r="H1109" s="308">
        <f>(G1109/(V_NEM!$T$696+V_NEM!$AD$696))*100</f>
        <v>99.846339602552931</v>
      </c>
      <c r="I1109" s="308">
        <f>G1109-(V_NEM!$T$694+V_NEM!$AD$694)</f>
        <v>0.32819923245000104</v>
      </c>
      <c r="J1109" s="308">
        <f>((IFERROR((_xll.SRS1Splines.Functions25.Linear_Interp(V_NEM!$R$687:$R$703,V_NEM!$T$687:$T$703,M1109) - V_NEM!$X$689) / (V_NEM!$X$688- V_NEM!$X$689) * 100, 0))+(IFERROR((_xll.SRS1Splines.Functions25.Linear_Interp(V_NEM!$AB$687:$AB$703,V_NEM!$AD$687:$AD$703,N1109) - V_NEM!$AH$689) / (V_NEM!$AH$688- V_NEM!$AH$689) * 100, 0)))/2</f>
        <v>99.733253900812755</v>
      </c>
      <c r="K1109" s="308">
        <v>784.3</v>
      </c>
      <c r="L1109" s="308">
        <v>781.8</v>
      </c>
      <c r="M1109" s="371">
        <v>783.99</v>
      </c>
      <c r="N1109" s="371">
        <v>784</v>
      </c>
      <c r="O1109" s="312">
        <v>1.1651612903225805</v>
      </c>
      <c r="P1109" s="383">
        <v>0</v>
      </c>
      <c r="Q1109" s="369">
        <v>0</v>
      </c>
      <c r="R1109" s="312">
        <v>0.59</v>
      </c>
      <c r="S1109" s="370">
        <v>0.89652727591171266</v>
      </c>
      <c r="T1109" s="370">
        <v>5.4916400000000004E-2</v>
      </c>
      <c r="U1109" s="370"/>
      <c r="V1109" s="312">
        <f>_xll.SRS1Splines.Functions25.Linear_Interp(V_NK3!$P$8:$P$32,V_NK3!$R$8:$R$32,AC1109)</f>
        <v>307.16983101</v>
      </c>
      <c r="W1109" s="312">
        <f>(V1109/V_NK3!$R$28)*100</f>
        <v>56.658019471090512</v>
      </c>
      <c r="X1109" s="308">
        <f>V1109-V_NK3!$R$8</f>
        <v>250.59117900999999</v>
      </c>
      <c r="Y1109" s="308">
        <f>IFERROR((V1109 - V_NK3!$V$10) / (V_NK3!$V$9- V_NK3!$V$10) * 100, 0)</f>
        <v>51.607792975675103</v>
      </c>
      <c r="Z1109" s="308">
        <v>541.79999999999995</v>
      </c>
      <c r="AA1109" s="308">
        <v>521</v>
      </c>
      <c r="AB1109" s="312"/>
      <c r="AC1109" s="371">
        <v>534.01</v>
      </c>
      <c r="AD1109" s="308">
        <v>0.65</v>
      </c>
      <c r="AE1109" s="372">
        <v>1.2480999999999999E-2</v>
      </c>
      <c r="AF1109" s="373">
        <v>0</v>
      </c>
      <c r="AG1109" s="312"/>
      <c r="AH1109" s="370">
        <v>5.6805415999999997E-2</v>
      </c>
      <c r="AI1109" s="370">
        <v>0.10192140000000001</v>
      </c>
      <c r="AJ1109" s="370"/>
      <c r="AK1109" s="312">
        <f>_xll.SRS1Splines.Functions25.Linear_Interp(V_NK2!$R$10:$R$21,V_NK2!$T$10:$T$21,AR1109)</f>
        <v>62.662857142886899</v>
      </c>
      <c r="AL1109" s="312">
        <f>(AK1109/V_NK2!$T$18)*100</f>
        <v>87.763105242138508</v>
      </c>
      <c r="AM1109" s="308">
        <f>AK1109-V_NK2!$T$11</f>
        <v>21.842857142859103</v>
      </c>
      <c r="AN1109" s="308">
        <f>IFERROR((AK1109 - V_NK2!$X$12) / (V_NK2!$X$11- V_NK2!$X$12) * 100, 0)</f>
        <v>71.42857142858135</v>
      </c>
      <c r="AO1109" s="308">
        <v>427</v>
      </c>
      <c r="AP1109" s="308">
        <v>420</v>
      </c>
      <c r="AQ1109" s="308">
        <v>425.45</v>
      </c>
      <c r="AR1109" s="371">
        <v>425</v>
      </c>
      <c r="AS1109" s="312">
        <v>0.79200000000000004</v>
      </c>
      <c r="AT1109" s="372">
        <v>2.4267E-2</v>
      </c>
      <c r="AU1109" s="369"/>
      <c r="AV1109" s="312">
        <v>0.26151750669975193</v>
      </c>
      <c r="AW1109" s="370">
        <v>0.22692072727273913</v>
      </c>
      <c r="AX1109" s="370">
        <v>0.16668654545454067</v>
      </c>
      <c r="AY1109" s="370"/>
      <c r="AZ1109" s="312">
        <f>_xll.SRS1Splines.Functions25.Linear_Interp(V_NNG3A!$H$4:$H$12,V_NNG3A!$I$4:$I$12,BF1109)</f>
        <v>13.7759000000001</v>
      </c>
      <c r="BA1109" s="312">
        <f>(AZ1109/V_NNG3A!$I$8)*100</f>
        <v>99.464981949459201</v>
      </c>
      <c r="BB1109" s="308">
        <f>_xll.SRS1Splines.Functions25.Linear_Interp(V_NNG3A!$H$4:$H$12,V_NNG3A!$J$4:$J$12,BF1109)</f>
        <v>2.78831379310357</v>
      </c>
      <c r="BC1109" s="308">
        <f>IFERROR((AZ1109-V_NNG3A!$J$20) / (V_NNG3A!$J$19-V_NNG3A!$J$20) * 100, 0)</f>
        <v>97.411275749913187</v>
      </c>
      <c r="BD1109" s="308">
        <v>1050</v>
      </c>
      <c r="BE1109" s="308">
        <v>1047</v>
      </c>
      <c r="BF1109" s="374">
        <v>1049.94</v>
      </c>
      <c r="BG1109" s="312">
        <v>0.1</v>
      </c>
      <c r="BH1109" s="372">
        <v>5.9919999999998252E-2</v>
      </c>
      <c r="BI1109" s="369"/>
      <c r="BJ1109" s="312">
        <v>0.51590194846008808</v>
      </c>
      <c r="BK1109" s="370">
        <v>0.40513984389415592</v>
      </c>
      <c r="BL1109" s="370">
        <v>0.40513984389415592</v>
      </c>
      <c r="BM1109" s="370">
        <f t="shared" si="15"/>
        <v>0</v>
      </c>
      <c r="BN1109" s="312">
        <f>_xll.SRS1Splines.Functions25.Linear_Interp(V_XNN1!$K$3:$K$8,V_XNN1!$L$3:$L$8,BT1109)</f>
        <v>0.19344</v>
      </c>
      <c r="BO1109" s="312">
        <f>(BN1109/V_XNN1!$L$7)*100</f>
        <v>92.114285714285714</v>
      </c>
      <c r="BP1109" s="308">
        <f>_xll.SRS1Splines.Functions25.Linear_Interp(V_XNN1!$K$3:$K$8,V_XNN1!$M$3:$M$8,BT1109)</f>
        <v>3.7440000000000202E-2</v>
      </c>
      <c r="BQ1109" s="308">
        <f>IFERROR((BN1109 - V_XNN1!$M$16) / (V_XNN1!$M$15- V_XNN1!$M$16) * 100, 0)</f>
        <v>21.169916434540426</v>
      </c>
      <c r="BR1109" s="308">
        <v>252</v>
      </c>
      <c r="BS1109" s="308">
        <v>249</v>
      </c>
      <c r="BT1109" s="374">
        <v>251.08</v>
      </c>
      <c r="BU1109" s="312">
        <v>7.5999999999999998E-2</v>
      </c>
      <c r="BV1109" s="372">
        <v>6.4769000000000007E-2</v>
      </c>
      <c r="BW1109" s="369"/>
      <c r="BX1109" s="312"/>
      <c r="BY1109" s="370"/>
      <c r="BZ1109" s="370"/>
      <c r="CA1109" s="370"/>
      <c r="CB1109" s="312"/>
      <c r="CC1109" s="312"/>
      <c r="CD1109" s="308"/>
      <c r="CE1109" s="312"/>
      <c r="CF1109" s="312"/>
      <c r="CG1109" s="312"/>
      <c r="CH1109" s="312"/>
      <c r="CI1109" s="384"/>
      <c r="CJ1109" s="312"/>
      <c r="CK1109" s="372"/>
      <c r="CL1109" s="369"/>
      <c r="CM1109" s="312"/>
      <c r="CN1109" s="370"/>
      <c r="CO1109" s="370"/>
      <c r="CP1109" s="370"/>
      <c r="CQ1109" s="312"/>
      <c r="CR1109" s="312"/>
      <c r="CS1109" s="308"/>
      <c r="CT1109" s="312"/>
      <c r="CU1109" s="312"/>
      <c r="CV1109" s="312"/>
      <c r="CW1109" s="312"/>
      <c r="CX1109" s="384"/>
      <c r="CY1109" s="312"/>
      <c r="CZ1109" s="372"/>
    </row>
    <row r="1110" spans="1:104" s="1" customFormat="1" hidden="1">
      <c r="A1110" s="269">
        <v>45669</v>
      </c>
      <c r="B1110" s="380">
        <v>0</v>
      </c>
      <c r="C1110" s="381">
        <v>0.78096774193548391</v>
      </c>
      <c r="D1110" s="382">
        <v>0.74563200000000007</v>
      </c>
      <c r="E1110" s="382"/>
      <c r="F1110" s="382">
        <v>0</v>
      </c>
      <c r="G1110" s="312">
        <f>_xll.SRS1Splines.Functions25.Linear_Interp(V_NEM!$R$687:$R$703,V_NEM!$T$687:$T$703,M1110)+_xll.SRS1Splines.Functions25.Linear_Interp(V_NEM!$AB$687:$AB$703,V_NEM!$AD$687:$AD$703,N1110)</f>
        <v>0.96917460499999997</v>
      </c>
      <c r="H1110" s="308">
        <f>(G1110/(V_NEM!$T$696+V_NEM!$AD$696))*100</f>
        <v>100</v>
      </c>
      <c r="I1110" s="308">
        <f>G1110-(V_NEM!$T$694+V_NEM!$AD$694)</f>
        <v>0.32968847000000001</v>
      </c>
      <c r="J1110" s="308">
        <f>((IFERROR((_xll.SRS1Splines.Functions25.Linear_Interp(V_NEM!$R$687:$R$703,V_NEM!$T$687:$T$703,M1110) - V_NEM!$X$689) / (V_NEM!$X$688- V_NEM!$X$689) * 100, 0))+(IFERROR((_xll.SRS1Splines.Functions25.Linear_Interp(V_NEM!$AB$687:$AB$703,V_NEM!$AD$687:$AD$703,N1110) - V_NEM!$AH$689) / (V_NEM!$AH$688- V_NEM!$AH$689) * 100, 0)))/2</f>
        <v>100</v>
      </c>
      <c r="K1110" s="308">
        <v>784.3</v>
      </c>
      <c r="L1110" s="308">
        <v>781.8</v>
      </c>
      <c r="M1110" s="371">
        <v>784</v>
      </c>
      <c r="N1110" s="371">
        <v>784</v>
      </c>
      <c r="O1110" s="312">
        <v>1.1651612903225805</v>
      </c>
      <c r="P1110" s="383">
        <v>0</v>
      </c>
      <c r="Q1110" s="369">
        <v>0</v>
      </c>
      <c r="R1110" s="312">
        <v>0.59</v>
      </c>
      <c r="S1110" s="370">
        <v>0.28824700816726684</v>
      </c>
      <c r="T1110" s="370">
        <v>0</v>
      </c>
      <c r="U1110" s="370"/>
      <c r="V1110" s="312">
        <f>_xll.SRS1Splines.Functions25.Linear_Interp(V_NK3!$P$8:$P$32,V_NK3!$R$8:$R$32,AC1110)</f>
        <v>307.45807801999899</v>
      </c>
      <c r="W1110" s="312">
        <f>(V1110/V_NK3!$R$28)*100</f>
        <v>56.711187142704965</v>
      </c>
      <c r="X1110" s="308">
        <f>V1110-V_NK3!$R$8</f>
        <v>250.87942601999899</v>
      </c>
      <c r="Y1110" s="308">
        <f>IFERROR((V1110 - V_NK3!$V$10) / (V_NK3!$V$9- V_NK3!$V$10) * 100, 0)</f>
        <v>51.667155767600406</v>
      </c>
      <c r="Z1110" s="308">
        <v>541.79999999999995</v>
      </c>
      <c r="AA1110" s="308">
        <v>521</v>
      </c>
      <c r="AB1110" s="312"/>
      <c r="AC1110" s="371">
        <v>534.02</v>
      </c>
      <c r="AD1110" s="308">
        <v>0.65</v>
      </c>
      <c r="AE1110" s="372">
        <v>0</v>
      </c>
      <c r="AF1110" s="373">
        <v>0</v>
      </c>
      <c r="AG1110" s="312"/>
      <c r="AH1110" s="370">
        <v>3.3695999999999997E-2</v>
      </c>
      <c r="AI1110" s="370">
        <v>0.14373240000000001</v>
      </c>
      <c r="AJ1110" s="370"/>
      <c r="AK1110" s="312">
        <f>_xll.SRS1Splines.Functions25.Linear_Interp(V_NK2!$R$10:$R$21,V_NK2!$T$10:$T$21,AR1110)</f>
        <v>62.7065428571726</v>
      </c>
      <c r="AL1110" s="312">
        <f>(AK1110/V_NK2!$T$18)*100</f>
        <v>87.824289715928003</v>
      </c>
      <c r="AM1110" s="308">
        <f>AK1110-V_NK2!$T$11</f>
        <v>21.886542857144804</v>
      </c>
      <c r="AN1110" s="308">
        <f>IFERROR((AK1110 - V_NK2!$X$12) / (V_NK2!$X$11- V_NK2!$X$12) * 100, 0)</f>
        <v>71.571428571438446</v>
      </c>
      <c r="AO1110" s="308">
        <v>427</v>
      </c>
      <c r="AP1110" s="308">
        <v>420</v>
      </c>
      <c r="AQ1110" s="308">
        <v>425.4</v>
      </c>
      <c r="AR1110" s="371">
        <v>425.01</v>
      </c>
      <c r="AS1110" s="312">
        <v>0.79200000000000004</v>
      </c>
      <c r="AT1110" s="372">
        <v>3.4222000000000002E-2</v>
      </c>
      <c r="AU1110" s="369"/>
      <c r="AV1110" s="312">
        <v>0.26151750669975193</v>
      </c>
      <c r="AW1110" s="370">
        <v>0.23069278181816288</v>
      </c>
      <c r="AX1110" s="370">
        <v>0.26207509090908854</v>
      </c>
      <c r="AY1110" s="370"/>
      <c r="AZ1110" s="312">
        <f>_xll.SRS1Splines.Functions25.Linear_Interp(V_NNG3A!$H$4:$H$12,V_NNG3A!$I$4:$I$12,BF1110)</f>
        <v>13.8864000000001</v>
      </c>
      <c r="BA1110" s="312">
        <f>(AZ1110/V_NNG3A!$I$8)*100</f>
        <v>100.26281588447725</v>
      </c>
      <c r="BB1110" s="308">
        <f>_xll.SRS1Splines.Functions25.Linear_Interp(V_NNG3A!$H$4:$H$12,V_NNG3A!$J$4:$J$12,BF1110)</f>
        <v>2.8988137931036202</v>
      </c>
      <c r="BC1110" s="308">
        <f>IFERROR((AZ1110-V_NNG3A!$J$20) / (V_NNG3A!$J$19-V_NNG3A!$J$20) * 100, 0)</f>
        <v>101.2716540175917</v>
      </c>
      <c r="BD1110" s="308">
        <v>1050</v>
      </c>
      <c r="BE1110" s="308">
        <v>1047</v>
      </c>
      <c r="BF1110" s="374">
        <v>1050.1400000000001</v>
      </c>
      <c r="BG1110" s="312">
        <v>9.7000000000000003E-2</v>
      </c>
      <c r="BH1110" s="372">
        <v>9.4209999999999128E-2</v>
      </c>
      <c r="BI1110" s="369"/>
      <c r="BJ1110" s="312">
        <v>0.48874921433060958</v>
      </c>
      <c r="BK1110" s="370">
        <v>0.36174201896136976</v>
      </c>
      <c r="BL1110" s="370">
        <v>0.36174201896136976</v>
      </c>
      <c r="BM1110" s="370">
        <f t="shared" si="15"/>
        <v>0</v>
      </c>
      <c r="BN1110" s="312">
        <f>_xll.SRS1Splines.Functions25.Linear_Interp(V_XNN1!$K$3:$K$8,V_XNN1!$L$3:$L$8,BT1110)</f>
        <v>0.192</v>
      </c>
      <c r="BO1110" s="312">
        <f>(BN1110/V_XNN1!$L$7)*100</f>
        <v>91.428571428571431</v>
      </c>
      <c r="BP1110" s="308">
        <f>_xll.SRS1Splines.Functions25.Linear_Interp(V_XNN1!$K$3:$K$8,V_XNN1!$M$3:$M$8,BT1110)</f>
        <v>3.5999999999999997E-2</v>
      </c>
      <c r="BQ1110" s="308">
        <f>IFERROR((BN1110 - V_XNN1!$M$16) / (V_XNN1!$M$15- V_XNN1!$M$16) * 100, 0)</f>
        <v>16.713091922005617</v>
      </c>
      <c r="BR1110" s="308">
        <v>252</v>
      </c>
      <c r="BS1110" s="308">
        <v>249</v>
      </c>
      <c r="BT1110" s="374">
        <v>251</v>
      </c>
      <c r="BU1110" s="312">
        <v>7.1999999999999995E-2</v>
      </c>
      <c r="BV1110" s="372">
        <v>5.8798999999999997E-2</v>
      </c>
      <c r="BW1110" s="369"/>
      <c r="BX1110" s="312"/>
      <c r="BY1110" s="370"/>
      <c r="BZ1110" s="370"/>
      <c r="CA1110" s="370"/>
      <c r="CB1110" s="312"/>
      <c r="CC1110" s="312"/>
      <c r="CD1110" s="308"/>
      <c r="CE1110" s="312"/>
      <c r="CF1110" s="312"/>
      <c r="CG1110" s="312"/>
      <c r="CH1110" s="312"/>
      <c r="CI1110" s="384"/>
      <c r="CJ1110" s="312"/>
      <c r="CK1110" s="372"/>
      <c r="CL1110" s="369"/>
      <c r="CM1110" s="312"/>
      <c r="CN1110" s="370"/>
      <c r="CO1110" s="370"/>
      <c r="CP1110" s="370"/>
      <c r="CQ1110" s="312"/>
      <c r="CR1110" s="312"/>
      <c r="CS1110" s="308"/>
      <c r="CT1110" s="312"/>
      <c r="CU1110" s="312"/>
      <c r="CV1110" s="312"/>
      <c r="CW1110" s="312"/>
      <c r="CX1110" s="384"/>
      <c r="CY1110" s="312"/>
      <c r="CZ1110" s="372"/>
    </row>
    <row r="1111" spans="1:104" s="1" customFormat="1" hidden="1">
      <c r="A1111" s="269">
        <v>45670</v>
      </c>
      <c r="B1111" s="380">
        <v>0</v>
      </c>
      <c r="C1111" s="381">
        <v>0.78096774193548391</v>
      </c>
      <c r="D1111" s="382">
        <v>0.76636800000000005</v>
      </c>
      <c r="E1111" s="382"/>
      <c r="F1111" s="382">
        <v>0</v>
      </c>
      <c r="G1111" s="312">
        <f>_xll.SRS1Splines.Functions25.Linear_Interp(V_NEM!$R$687:$R$703,V_NEM!$T$687:$T$703,M1111)+_xll.SRS1Splines.Functions25.Linear_Interp(V_NEM!$AB$687:$AB$703,V_NEM!$AD$687:$AD$703,N1111)</f>
        <v>0.96917460499999997</v>
      </c>
      <c r="H1111" s="308">
        <f>(G1111/(V_NEM!$T$696+V_NEM!$AD$696))*100</f>
        <v>100</v>
      </c>
      <c r="I1111" s="308">
        <f>G1111-(V_NEM!$T$694+V_NEM!$AD$694)</f>
        <v>0.32968847000000001</v>
      </c>
      <c r="J1111" s="308">
        <f>((IFERROR((_xll.SRS1Splines.Functions25.Linear_Interp(V_NEM!$R$687:$R$703,V_NEM!$T$687:$T$703,M1111) - V_NEM!$X$689) / (V_NEM!$X$688- V_NEM!$X$689) * 100, 0))+(IFERROR((_xll.SRS1Splines.Functions25.Linear_Interp(V_NEM!$AB$687:$AB$703,V_NEM!$AD$687:$AD$703,N1111) - V_NEM!$AH$689) / (V_NEM!$AH$688- V_NEM!$AH$689) * 100, 0)))/2</f>
        <v>100</v>
      </c>
      <c r="K1111" s="308">
        <v>784.3</v>
      </c>
      <c r="L1111" s="308">
        <v>781.8</v>
      </c>
      <c r="M1111" s="371">
        <v>784</v>
      </c>
      <c r="N1111" s="371">
        <v>784</v>
      </c>
      <c r="O1111" s="312">
        <v>1.1651612903225805</v>
      </c>
      <c r="P1111" s="383">
        <v>0</v>
      </c>
      <c r="Q1111" s="369">
        <v>0</v>
      </c>
      <c r="R1111" s="312">
        <v>0.59</v>
      </c>
      <c r="S1111" s="370">
        <v>0.71049364658660907</v>
      </c>
      <c r="T1111" s="370">
        <v>3.2237612000000002</v>
      </c>
      <c r="U1111" s="370"/>
      <c r="V1111" s="312">
        <f>_xll.SRS1Splines.Functions25.Linear_Interp(V_NK3!$P$8:$P$32,V_NK3!$R$8:$R$32,AC1111)</f>
        <v>304.94481048999899</v>
      </c>
      <c r="W1111" s="312">
        <f>(V1111/V_NK3!$R$28)*100</f>
        <v>56.247610494625341</v>
      </c>
      <c r="X1111" s="308">
        <f>V1111-V_NK3!$R$8</f>
        <v>248.36615848999898</v>
      </c>
      <c r="Y1111" s="308">
        <f>IFERROR((V1111 - V_NK3!$V$10) / (V_NK3!$V$9- V_NK3!$V$10) * 100, 0)</f>
        <v>51.149562966077447</v>
      </c>
      <c r="Z1111" s="308">
        <v>541.79999999999995</v>
      </c>
      <c r="AA1111" s="308">
        <v>521</v>
      </c>
      <c r="AB1111" s="312"/>
      <c r="AC1111" s="371">
        <v>533.92999999999995</v>
      </c>
      <c r="AD1111" s="308">
        <v>0.65</v>
      </c>
      <c r="AE1111" s="372">
        <v>0.73267300000000002</v>
      </c>
      <c r="AF1111" s="373">
        <v>0</v>
      </c>
      <c r="AG1111" s="312"/>
      <c r="AH1111" s="370">
        <v>3.0640315280000001</v>
      </c>
      <c r="AI1111" s="370">
        <v>1.5790236000000004</v>
      </c>
      <c r="AJ1111" s="370"/>
      <c r="AK1111" s="312">
        <f>_xll.SRS1Splines.Functions25.Linear_Interp(V_NK2!$R$10:$R$21,V_NK2!$T$10:$T$21,AR1111)</f>
        <v>63.623942857171897</v>
      </c>
      <c r="AL1111" s="312">
        <f>(AK1111/V_NK2!$T$18)*100</f>
        <v>89.109163665506856</v>
      </c>
      <c r="AM1111" s="308">
        <f>AK1111-V_NK2!$T$11</f>
        <v>22.803942857144101</v>
      </c>
      <c r="AN1111" s="308">
        <f>IFERROR((AK1111 - V_NK2!$X$12) / (V_NK2!$X$11- V_NK2!$X$12) * 100, 0)</f>
        <v>74.5714285714363</v>
      </c>
      <c r="AO1111" s="308">
        <v>427</v>
      </c>
      <c r="AP1111" s="308">
        <v>420</v>
      </c>
      <c r="AQ1111" s="308">
        <v>425.94</v>
      </c>
      <c r="AR1111" s="371">
        <v>425.22</v>
      </c>
      <c r="AS1111" s="312">
        <v>0.79200000000000004</v>
      </c>
      <c r="AT1111" s="372">
        <v>0.37595800000000001</v>
      </c>
      <c r="AU1111" s="369"/>
      <c r="AV1111" s="312">
        <v>0.26151750669975193</v>
      </c>
      <c r="AW1111" s="370">
        <v>0.23312316363634478</v>
      </c>
      <c r="AX1111" s="370">
        <v>0.27170018181817707</v>
      </c>
      <c r="AY1111" s="370"/>
      <c r="AZ1111" s="312">
        <f>_xll.SRS1Splines.Functions25.Linear_Interp(V_NNG3A!$H$4:$H$12,V_NNG3A!$I$4:$I$12,BF1111)</f>
        <v>13.812950000000001</v>
      </c>
      <c r="BA1111" s="312">
        <f>(AZ1111/V_NNG3A!$I$8)*100</f>
        <v>99.732490974729245</v>
      </c>
      <c r="BB1111" s="308">
        <f>_xll.SRS1Splines.Functions25.Linear_Interp(V_NNG3A!$H$4:$H$12,V_NNG3A!$J$4:$J$12,BF1111)</f>
        <v>2.8253637931035298</v>
      </c>
      <c r="BC1111" s="308">
        <f>IFERROR((AZ1111-V_NNG3A!$J$20) / (V_NNG3A!$J$19-V_NNG3A!$J$20) * 100, 0)</f>
        <v>98.705637874954888</v>
      </c>
      <c r="BD1111" s="308">
        <v>1050</v>
      </c>
      <c r="BE1111" s="308">
        <v>1047</v>
      </c>
      <c r="BF1111" s="374">
        <v>1049.97</v>
      </c>
      <c r="BG1111" s="312">
        <v>9.7000000000000003E-2</v>
      </c>
      <c r="BH1111" s="372">
        <v>9.7669999999998258E-2</v>
      </c>
      <c r="BI1111" s="369"/>
      <c r="BJ1111" s="312">
        <v>0.46159648020113131</v>
      </c>
      <c r="BK1111" s="370">
        <v>0.31711741536719962</v>
      </c>
      <c r="BL1111" s="370">
        <v>0.31711741536719962</v>
      </c>
      <c r="BM1111" s="370">
        <f t="shared" si="15"/>
        <v>0</v>
      </c>
      <c r="BN1111" s="312">
        <f>_xll.SRS1Splines.Functions25.Linear_Interp(V_XNN1!$K$3:$K$8,V_XNN1!$L$3:$L$8,BT1111)</f>
        <v>0.192</v>
      </c>
      <c r="BO1111" s="312">
        <f>(BN1111/V_XNN1!$L$7)*100</f>
        <v>91.428571428571431</v>
      </c>
      <c r="BP1111" s="308">
        <f>_xll.SRS1Splines.Functions25.Linear_Interp(V_XNN1!$K$3:$K$8,V_XNN1!$M$3:$M$8,BT1111)</f>
        <v>3.5999999999999997E-2</v>
      </c>
      <c r="BQ1111" s="308">
        <f>IFERROR((BN1111 - V_XNN1!$M$16) / (V_XNN1!$M$15- V_XNN1!$M$16) * 100, 0)</f>
        <v>16.713091922005617</v>
      </c>
      <c r="BR1111" s="308">
        <v>252</v>
      </c>
      <c r="BS1111" s="308">
        <v>249</v>
      </c>
      <c r="BT1111" s="374">
        <v>251</v>
      </c>
      <c r="BU1111" s="312">
        <v>6.8000000000000005E-2</v>
      </c>
      <c r="BV1111" s="372">
        <v>5.9637999999999997E-2</v>
      </c>
      <c r="BW1111" s="369"/>
      <c r="BX1111" s="312"/>
      <c r="BY1111" s="370"/>
      <c r="BZ1111" s="370"/>
      <c r="CA1111" s="370"/>
      <c r="CB1111" s="312"/>
      <c r="CC1111" s="312"/>
      <c r="CD1111" s="308"/>
      <c r="CE1111" s="312"/>
      <c r="CF1111" s="312"/>
      <c r="CG1111" s="312"/>
      <c r="CH1111" s="312"/>
      <c r="CI1111" s="384"/>
      <c r="CJ1111" s="312"/>
      <c r="CK1111" s="372"/>
      <c r="CL1111" s="369"/>
      <c r="CM1111" s="312"/>
      <c r="CN1111" s="370"/>
      <c r="CO1111" s="370"/>
      <c r="CP1111" s="370"/>
      <c r="CQ1111" s="312"/>
      <c r="CR1111" s="312"/>
      <c r="CS1111" s="308"/>
      <c r="CT1111" s="312"/>
      <c r="CU1111" s="312"/>
      <c r="CV1111" s="312"/>
      <c r="CW1111" s="312"/>
      <c r="CX1111" s="384"/>
      <c r="CY1111" s="312"/>
      <c r="CZ1111" s="372"/>
    </row>
    <row r="1112" spans="1:104" s="1" customFormat="1" hidden="1">
      <c r="A1112" s="269">
        <v>45671</v>
      </c>
      <c r="B1112" s="380">
        <v>0</v>
      </c>
      <c r="C1112" s="381">
        <v>0.78096774193548391</v>
      </c>
      <c r="D1112" s="382">
        <v>0.75513600000000003</v>
      </c>
      <c r="E1112" s="382"/>
      <c r="F1112" s="382">
        <v>0</v>
      </c>
      <c r="G1112" s="312">
        <f>_xll.SRS1Splines.Functions25.Linear_Interp(V_NEM!$R$687:$R$703,V_NEM!$T$687:$T$703,M1112)+_xll.SRS1Splines.Functions25.Linear_Interp(V_NEM!$AB$687:$AB$703,V_NEM!$AD$687:$AD$703,N1112)</f>
        <v>0.96917460499999997</v>
      </c>
      <c r="H1112" s="308">
        <f>(G1112/(V_NEM!$T$696+V_NEM!$AD$696))*100</f>
        <v>100</v>
      </c>
      <c r="I1112" s="308">
        <f>G1112-(V_NEM!$T$694+V_NEM!$AD$694)</f>
        <v>0.32968847000000001</v>
      </c>
      <c r="J1112" s="308">
        <f>((IFERROR((_xll.SRS1Splines.Functions25.Linear_Interp(V_NEM!$R$687:$R$703,V_NEM!$T$687:$T$703,M1112) - V_NEM!$X$689) / (V_NEM!$X$688- V_NEM!$X$689) * 100, 0))+(IFERROR((_xll.SRS1Splines.Functions25.Linear_Interp(V_NEM!$AB$687:$AB$703,V_NEM!$AD$687:$AD$703,N1112) - V_NEM!$AH$689) / (V_NEM!$AH$688- V_NEM!$AH$689) * 100, 0)))/2</f>
        <v>100</v>
      </c>
      <c r="K1112" s="308">
        <v>784.3</v>
      </c>
      <c r="L1112" s="308">
        <v>781.8</v>
      </c>
      <c r="M1112" s="371">
        <v>784</v>
      </c>
      <c r="N1112" s="371">
        <v>784</v>
      </c>
      <c r="O1112" s="312">
        <v>1.1651612903225805</v>
      </c>
      <c r="P1112" s="383">
        <v>0</v>
      </c>
      <c r="Q1112" s="369">
        <v>0</v>
      </c>
      <c r="R1112" s="312">
        <v>0.59</v>
      </c>
      <c r="S1112" s="370">
        <v>0.39119052906799318</v>
      </c>
      <c r="T1112" s="370">
        <v>2.6046459999999998</v>
      </c>
      <c r="U1112" s="370"/>
      <c r="V1112" s="312">
        <f>_xll.SRS1Splines.Functions25.Linear_Interp(V_NK3!$P$8:$P$32,V_NK3!$R$8:$R$32,AC1112)</f>
        <v>302.73135505000101</v>
      </c>
      <c r="W1112" s="312">
        <f>(V1112/V_NK3!$R$28)*100</f>
        <v>55.839334717653898</v>
      </c>
      <c r="X1112" s="308">
        <f>V1112-V_NK3!$R$8</f>
        <v>246.15270305000101</v>
      </c>
      <c r="Y1112" s="308">
        <f>IFERROR((V1112 - V_NK3!$V$10) / (V_NK3!$V$9- V_NK3!$V$10) * 100, 0)</f>
        <v>50.693714717309923</v>
      </c>
      <c r="Z1112" s="308">
        <v>541.79999999999995</v>
      </c>
      <c r="AA1112" s="308">
        <v>521</v>
      </c>
      <c r="AB1112" s="312"/>
      <c r="AC1112" s="371">
        <v>533.85</v>
      </c>
      <c r="AD1112" s="308">
        <v>0.65</v>
      </c>
      <c r="AE1112" s="372">
        <v>0.59196500000000007</v>
      </c>
      <c r="AF1112" s="373">
        <v>0</v>
      </c>
      <c r="AG1112" s="312"/>
      <c r="AH1112" s="370">
        <v>2.4820632399999996</v>
      </c>
      <c r="AI1112" s="370">
        <v>2.1242886000000003</v>
      </c>
      <c r="AJ1112" s="370"/>
      <c r="AK1112" s="312">
        <f>_xll.SRS1Splines.Functions25.Linear_Interp(V_NK2!$R$10:$R$21,V_NK2!$T$10:$T$21,AR1112)</f>
        <v>63.973428571457298</v>
      </c>
      <c r="AL1112" s="312">
        <f>(AK1112/V_NK2!$T$18)*100</f>
        <v>89.598639455822536</v>
      </c>
      <c r="AM1112" s="308">
        <f>AK1112-V_NK2!$T$11</f>
        <v>23.153428571429501</v>
      </c>
      <c r="AN1112" s="308">
        <f>IFERROR((AK1112 - V_NK2!$X$12) / (V_NK2!$X$11- V_NK2!$X$12) * 100, 0)</f>
        <v>75.714285714292473</v>
      </c>
      <c r="AO1112" s="308">
        <v>427</v>
      </c>
      <c r="AP1112" s="308">
        <v>420</v>
      </c>
      <c r="AQ1112" s="308">
        <v>425.84</v>
      </c>
      <c r="AR1112" s="371">
        <v>425.3</v>
      </c>
      <c r="AS1112" s="312">
        <v>0.88</v>
      </c>
      <c r="AT1112" s="372">
        <v>0.50578299999999998</v>
      </c>
      <c r="AU1112" s="369"/>
      <c r="AV1112" s="312">
        <v>0.26151750669975193</v>
      </c>
      <c r="AW1112" s="370">
        <v>0.21912072727274623</v>
      </c>
      <c r="AX1112" s="370">
        <v>0.16643618181818673</v>
      </c>
      <c r="AY1112" s="370"/>
      <c r="AZ1112" s="312">
        <f>_xll.SRS1Splines.Functions25.Linear_Interp(V_NNG3A!$H$4:$H$12,V_NNG3A!$I$4:$I$12,BF1112)</f>
        <v>13.6029999999999</v>
      </c>
      <c r="BA1112" s="312">
        <f>(AZ1112/V_NNG3A!$I$8)*100</f>
        <v>98.216606498194224</v>
      </c>
      <c r="BB1112" s="308">
        <f>_xll.SRS1Splines.Functions25.Linear_Interp(V_NNG3A!$H$4:$H$12,V_NNG3A!$J$4:$J$12,BF1112)</f>
        <v>2.6154137931034498</v>
      </c>
      <c r="BC1112" s="308">
        <f>IFERROR((AZ1112-V_NNG3A!$J$20) / (V_NNG3A!$J$19-V_NNG3A!$J$20) * 100, 0)</f>
        <v>91.370919166362185</v>
      </c>
      <c r="BD1112" s="308">
        <v>1050</v>
      </c>
      <c r="BE1112" s="308">
        <v>1047</v>
      </c>
      <c r="BF1112" s="374">
        <v>1049.8</v>
      </c>
      <c r="BG1112" s="312">
        <v>9.7000000000000003E-2</v>
      </c>
      <c r="BH1112" s="372">
        <v>5.9830000000001743E-2</v>
      </c>
      <c r="BI1112" s="369"/>
      <c r="BJ1112" s="312">
        <v>0.48874921433060958</v>
      </c>
      <c r="BK1112" s="370">
        <v>0.33794897252016415</v>
      </c>
      <c r="BL1112" s="370">
        <v>0.33794897252016415</v>
      </c>
      <c r="BM1112" s="370">
        <f t="shared" si="15"/>
        <v>0</v>
      </c>
      <c r="BN1112" s="312">
        <f>_xll.SRS1Splines.Functions25.Linear_Interp(V_XNN1!$K$3:$K$8,V_XNN1!$L$3:$L$8,BT1112)</f>
        <v>0.19020000000000001</v>
      </c>
      <c r="BO1112" s="312">
        <f>(BN1112/V_XNN1!$L$7)*100</f>
        <v>90.571428571428584</v>
      </c>
      <c r="BP1112" s="308">
        <f>_xll.SRS1Splines.Functions25.Linear_Interp(V_XNN1!$K$3:$K$8,V_XNN1!$M$3:$M$8,BT1112)</f>
        <v>3.4200000000000098E-2</v>
      </c>
      <c r="BQ1112" s="308">
        <f>IFERROR((BN1112 - V_XNN1!$M$16) / (V_XNN1!$M$15- V_XNN1!$M$16) * 100, 0)</f>
        <v>11.142061281337106</v>
      </c>
      <c r="BR1112" s="308">
        <v>252</v>
      </c>
      <c r="BS1112" s="308">
        <v>249</v>
      </c>
      <c r="BT1112" s="374">
        <v>250.9</v>
      </c>
      <c r="BU1112" s="312">
        <v>7.1999999999999995E-2</v>
      </c>
      <c r="BV1112" s="372">
        <v>5.7008999999999997E-2</v>
      </c>
      <c r="BW1112" s="369"/>
      <c r="BX1112" s="312"/>
      <c r="BY1112" s="370"/>
      <c r="BZ1112" s="370"/>
      <c r="CA1112" s="370"/>
      <c r="CB1112" s="312"/>
      <c r="CC1112" s="312"/>
      <c r="CD1112" s="308"/>
      <c r="CE1112" s="312"/>
      <c r="CF1112" s="312"/>
      <c r="CG1112" s="312"/>
      <c r="CH1112" s="312"/>
      <c r="CI1112" s="384"/>
      <c r="CJ1112" s="312"/>
      <c r="CK1112" s="372"/>
      <c r="CL1112" s="369"/>
      <c r="CM1112" s="312"/>
      <c r="CN1112" s="370"/>
      <c r="CO1112" s="370"/>
      <c r="CP1112" s="370"/>
      <c r="CQ1112" s="312"/>
      <c r="CR1112" s="312"/>
      <c r="CS1112" s="308"/>
      <c r="CT1112" s="312"/>
      <c r="CU1112" s="312"/>
      <c r="CV1112" s="312"/>
      <c r="CW1112" s="312"/>
      <c r="CX1112" s="384"/>
      <c r="CY1112" s="312"/>
      <c r="CZ1112" s="372"/>
    </row>
    <row r="1113" spans="1:104" s="1" customFormat="1" hidden="1">
      <c r="A1113" s="269">
        <v>45672</v>
      </c>
      <c r="B1113" s="380">
        <v>0</v>
      </c>
      <c r="C1113" s="381">
        <v>0.78096774193548391</v>
      </c>
      <c r="D1113" s="382">
        <v>0.76550399999999996</v>
      </c>
      <c r="E1113" s="382"/>
      <c r="F1113" s="382">
        <v>0</v>
      </c>
      <c r="G1113" s="312">
        <f>_xll.SRS1Splines.Functions25.Linear_Interp(V_NEM!$R$687:$R$703,V_NEM!$T$687:$T$703,M1113)+_xll.SRS1Splines.Functions25.Linear_Interp(V_NEM!$AB$687:$AB$703,V_NEM!$AD$687:$AD$703,N1113)</f>
        <v>0.96917460499999997</v>
      </c>
      <c r="H1113" s="308">
        <f>(G1113/(V_NEM!$T$696+V_NEM!$AD$696))*100</f>
        <v>100</v>
      </c>
      <c r="I1113" s="308">
        <f>G1113-(V_NEM!$T$694+V_NEM!$AD$694)</f>
        <v>0.32968847000000001</v>
      </c>
      <c r="J1113" s="308">
        <f>((IFERROR((_xll.SRS1Splines.Functions25.Linear_Interp(V_NEM!$R$687:$R$703,V_NEM!$T$687:$T$703,M1113) - V_NEM!$X$689) / (V_NEM!$X$688- V_NEM!$X$689) * 100, 0))+(IFERROR((_xll.SRS1Splines.Functions25.Linear_Interp(V_NEM!$AB$687:$AB$703,V_NEM!$AD$687:$AD$703,N1113) - V_NEM!$AH$689) / (V_NEM!$AH$688- V_NEM!$AH$689) * 100, 0)))/2</f>
        <v>100</v>
      </c>
      <c r="K1113" s="308">
        <v>784.3</v>
      </c>
      <c r="L1113" s="308">
        <v>781.8</v>
      </c>
      <c r="M1113" s="371">
        <v>784</v>
      </c>
      <c r="N1113" s="371">
        <v>784</v>
      </c>
      <c r="O1113" s="312">
        <v>1.1651612903225805</v>
      </c>
      <c r="P1113" s="383">
        <v>3.3409999999999995E-2</v>
      </c>
      <c r="Q1113" s="369">
        <v>0</v>
      </c>
      <c r="R1113" s="312">
        <v>0.59</v>
      </c>
      <c r="S1113" s="370">
        <v>0.28851793386650088</v>
      </c>
      <c r="T1113" s="370">
        <v>1.1835999999999999E-2</v>
      </c>
      <c r="U1113" s="370"/>
      <c r="V1113" s="312">
        <f>_xll.SRS1Splines.Functions25.Linear_Interp(V_NK3!$P$8:$P$32,V_NK3!$R$8:$R$32,AC1113)</f>
        <v>303.00803697999999</v>
      </c>
      <c r="W1113" s="312">
        <f>(V1113/V_NK3!$R$28)*100</f>
        <v>55.890369189775193</v>
      </c>
      <c r="X1113" s="308">
        <f>V1113-V_NK3!$R$8</f>
        <v>246.42938497999998</v>
      </c>
      <c r="Y1113" s="308">
        <f>IFERROR((V1113 - V_NK3!$V$10) / (V_NK3!$V$9- V_NK3!$V$10) * 100, 0)</f>
        <v>50.750695748405704</v>
      </c>
      <c r="Z1113" s="308">
        <v>541.79999999999995</v>
      </c>
      <c r="AA1113" s="308">
        <v>521</v>
      </c>
      <c r="AB1113" s="312"/>
      <c r="AC1113" s="371">
        <v>533.86</v>
      </c>
      <c r="AD1113" s="308">
        <v>0.65</v>
      </c>
      <c r="AE1113" s="372">
        <v>2.6900000000000001E-3</v>
      </c>
      <c r="AF1113" s="373">
        <v>0</v>
      </c>
      <c r="AG1113" s="312"/>
      <c r="AH1113" s="370">
        <v>4.4821839999999995E-2</v>
      </c>
      <c r="AI1113" s="370">
        <v>8.8981199999999996E-2</v>
      </c>
      <c r="AJ1113" s="370"/>
      <c r="AK1113" s="312">
        <f>_xll.SRS1Splines.Functions25.Linear_Interp(V_NK2!$R$10:$R$21,V_NK2!$T$10:$T$21,AR1113)</f>
        <v>64.3666000000282</v>
      </c>
      <c r="AL1113" s="312">
        <f>(AK1113/V_NK2!$T$18)*100</f>
        <v>90.149299719927441</v>
      </c>
      <c r="AM1113" s="308">
        <f>AK1113-V_NK2!$T$11</f>
        <v>23.546600000000403</v>
      </c>
      <c r="AN1113" s="308">
        <f>IFERROR((AK1113 - V_NK2!$X$12) / (V_NK2!$X$11- V_NK2!$X$12) * 100, 0)</f>
        <v>77.000000000005102</v>
      </c>
      <c r="AO1113" s="308">
        <v>427</v>
      </c>
      <c r="AP1113" s="308">
        <v>420</v>
      </c>
      <c r="AQ1113" s="308">
        <v>425.67</v>
      </c>
      <c r="AR1113" s="371">
        <v>425.39</v>
      </c>
      <c r="AS1113" s="312">
        <v>0.88</v>
      </c>
      <c r="AT1113" s="372">
        <v>2.1186E-2</v>
      </c>
      <c r="AU1113" s="369"/>
      <c r="AV1113" s="312">
        <v>0.26151750669975193</v>
      </c>
      <c r="AW1113" s="370">
        <v>0.22316421818179694</v>
      </c>
      <c r="AX1113" s="370">
        <v>0.19030418181819161</v>
      </c>
      <c r="AY1113" s="370"/>
      <c r="AZ1113" s="312">
        <f>_xll.SRS1Splines.Functions25.Linear_Interp(V_NNG3A!$H$4:$H$12,V_NNG3A!$I$4:$I$12,BF1113)</f>
        <v>13.812950000000001</v>
      </c>
      <c r="BA1113" s="312">
        <f>(AZ1113/V_NNG3A!$I$8)*100</f>
        <v>99.732490974729245</v>
      </c>
      <c r="BB1113" s="308">
        <f>_xll.SRS1Splines.Functions25.Linear_Interp(V_NNG3A!$H$4:$H$12,V_NNG3A!$J$4:$J$12,BF1113)</f>
        <v>2.8253637931035298</v>
      </c>
      <c r="BC1113" s="308">
        <f>IFERROR((AZ1113-V_NNG3A!$J$20) / (V_NNG3A!$J$19-V_NNG3A!$J$20) * 100, 0)</f>
        <v>98.705637874954888</v>
      </c>
      <c r="BD1113" s="308">
        <v>1050</v>
      </c>
      <c r="BE1113" s="308">
        <v>1047</v>
      </c>
      <c r="BF1113" s="374">
        <v>1049.97</v>
      </c>
      <c r="BG1113" s="312">
        <v>9.7000000000000003E-2</v>
      </c>
      <c r="BH1113" s="372">
        <v>6.8410000000003496E-2</v>
      </c>
      <c r="BI1113" s="369"/>
      <c r="BJ1113" s="312">
        <v>0.48874921433060958</v>
      </c>
      <c r="BK1113" s="370">
        <v>0.3417048967878874</v>
      </c>
      <c r="BL1113" s="370">
        <v>0.3417048967878874</v>
      </c>
      <c r="BM1113" s="370">
        <f t="shared" si="15"/>
        <v>0</v>
      </c>
      <c r="BN1113" s="312">
        <f>_xll.SRS1Splines.Functions25.Linear_Interp(V_XNN1!$K$3:$K$8,V_XNN1!$L$3:$L$8,BT1113)</f>
        <v>0.19109999999999999</v>
      </c>
      <c r="BO1113" s="312">
        <f>(BN1113/V_XNN1!$L$7)*100</f>
        <v>91</v>
      </c>
      <c r="BP1113" s="308">
        <f>_xll.SRS1Splines.Functions25.Linear_Interp(V_XNN1!$K$3:$K$8,V_XNN1!$M$3:$M$8,BT1113)</f>
        <v>3.5099999999999798E-2</v>
      </c>
      <c r="BQ1113" s="308">
        <f>IFERROR((BN1113 - V_XNN1!$M$16) / (V_XNN1!$M$15- V_XNN1!$M$16) * 100, 0)</f>
        <v>13.927576601671317</v>
      </c>
      <c r="BR1113" s="308">
        <v>252</v>
      </c>
      <c r="BS1113" s="308">
        <v>249</v>
      </c>
      <c r="BT1113" s="374">
        <v>250.95</v>
      </c>
      <c r="BU1113" s="312">
        <v>7.1999999999999995E-2</v>
      </c>
      <c r="BV1113" s="372">
        <v>5.7969E-2</v>
      </c>
      <c r="BW1113" s="369"/>
      <c r="BX1113" s="312"/>
      <c r="BY1113" s="370"/>
      <c r="BZ1113" s="370"/>
      <c r="CA1113" s="370"/>
      <c r="CB1113" s="312"/>
      <c r="CC1113" s="312"/>
      <c r="CD1113" s="308"/>
      <c r="CE1113" s="312"/>
      <c r="CF1113" s="312"/>
      <c r="CG1113" s="312"/>
      <c r="CH1113" s="312"/>
      <c r="CI1113" s="384"/>
      <c r="CJ1113" s="312"/>
      <c r="CK1113" s="372"/>
      <c r="CL1113" s="369"/>
      <c r="CM1113" s="312"/>
      <c r="CN1113" s="370"/>
      <c r="CO1113" s="370"/>
      <c r="CP1113" s="370"/>
      <c r="CQ1113" s="312"/>
      <c r="CR1113" s="312"/>
      <c r="CS1113" s="308"/>
      <c r="CT1113" s="312"/>
      <c r="CU1113" s="312"/>
      <c r="CV1113" s="312"/>
      <c r="CW1113" s="312"/>
      <c r="CX1113" s="384"/>
      <c r="CY1113" s="312"/>
      <c r="CZ1113" s="372"/>
    </row>
    <row r="1114" spans="1:104" s="1" customFormat="1" hidden="1">
      <c r="A1114" s="269">
        <v>45673</v>
      </c>
      <c r="B1114" s="380">
        <v>0</v>
      </c>
      <c r="C1114" s="381">
        <v>0.78096774193548391</v>
      </c>
      <c r="D1114" s="382">
        <v>0.76204800000000006</v>
      </c>
      <c r="E1114" s="382"/>
      <c r="F1114" s="382">
        <v>0</v>
      </c>
      <c r="G1114" s="312">
        <f>_xll.SRS1Splines.Functions25.Linear_Interp(V_NEM!$R$687:$R$703,V_NEM!$T$687:$T$703,M1114)+_xll.SRS1Splines.Functions25.Linear_Interp(V_NEM!$AB$687:$AB$703,V_NEM!$AD$687:$AD$703,N1114)</f>
        <v>0.96917460499999997</v>
      </c>
      <c r="H1114" s="308">
        <f>(G1114/(V_NEM!$T$696+V_NEM!$AD$696))*100</f>
        <v>100</v>
      </c>
      <c r="I1114" s="308">
        <f>G1114-(V_NEM!$T$694+V_NEM!$AD$694)</f>
        <v>0.32968847000000001</v>
      </c>
      <c r="J1114" s="308">
        <f>((IFERROR((_xll.SRS1Splines.Functions25.Linear_Interp(V_NEM!$R$687:$R$703,V_NEM!$T$687:$T$703,M1114) - V_NEM!$X$689) / (V_NEM!$X$688- V_NEM!$X$689) * 100, 0))+(IFERROR((_xll.SRS1Splines.Functions25.Linear_Interp(V_NEM!$AB$687:$AB$703,V_NEM!$AD$687:$AD$703,N1114) - V_NEM!$AH$689) / (V_NEM!$AH$688- V_NEM!$AH$689) * 100, 0)))/2</f>
        <v>100</v>
      </c>
      <c r="K1114" s="308">
        <v>784.3</v>
      </c>
      <c r="L1114" s="308">
        <v>781.8</v>
      </c>
      <c r="M1114" s="371">
        <v>784</v>
      </c>
      <c r="N1114" s="371">
        <v>784</v>
      </c>
      <c r="O1114" s="312">
        <v>1.1651612903225805</v>
      </c>
      <c r="P1114" s="383">
        <v>0.93203999999999998</v>
      </c>
      <c r="Q1114" s="369">
        <v>0</v>
      </c>
      <c r="R1114" s="312">
        <v>0.59</v>
      </c>
      <c r="S1114" s="370">
        <v>0.55336386773300172</v>
      </c>
      <c r="T1114" s="370">
        <v>0</v>
      </c>
      <c r="U1114" s="370"/>
      <c r="V1114" s="312">
        <f>_xll.SRS1Splines.Functions25.Linear_Interp(V_NK3!$P$8:$P$32,V_NK3!$R$8:$R$32,AC1114)</f>
        <v>303.56140083999998</v>
      </c>
      <c r="W1114" s="312">
        <f>(V1114/V_NK3!$R$28)*100</f>
        <v>55.992438134018144</v>
      </c>
      <c r="X1114" s="308">
        <f>V1114-V_NK3!$R$8</f>
        <v>246.98274883999997</v>
      </c>
      <c r="Y1114" s="308">
        <f>IFERROR((V1114 - V_NK3!$V$10) / (V_NK3!$V$9- V_NK3!$V$10) * 100, 0)</f>
        <v>50.864657810597691</v>
      </c>
      <c r="Z1114" s="308">
        <v>541.79999999999995</v>
      </c>
      <c r="AA1114" s="308">
        <v>521</v>
      </c>
      <c r="AB1114" s="312"/>
      <c r="AC1114" s="371">
        <v>533.88</v>
      </c>
      <c r="AD1114" s="308">
        <v>0.65</v>
      </c>
      <c r="AE1114" s="372">
        <v>0</v>
      </c>
      <c r="AF1114" s="373">
        <v>0</v>
      </c>
      <c r="AG1114" s="312"/>
      <c r="AH1114" s="370">
        <v>3.3695999999999997E-2</v>
      </c>
      <c r="AI1114" s="370">
        <v>5.3759999999999997E-3</v>
      </c>
      <c r="AJ1114" s="370"/>
      <c r="AK1114" s="312">
        <f>_xll.SRS1Splines.Functions25.Linear_Interp(V_NK2!$R$10:$R$21,V_NK2!$T$10:$T$21,AR1114)</f>
        <v>64.497657142885402</v>
      </c>
      <c r="AL1114" s="312">
        <f>(AK1114/V_NK2!$T$18)*100</f>
        <v>90.33285314129607</v>
      </c>
      <c r="AM1114" s="308">
        <f>AK1114-V_NK2!$T$11</f>
        <v>23.677657142857605</v>
      </c>
      <c r="AN1114" s="308">
        <f>IFERROR((AK1114 - V_NK2!$X$12) / (V_NK2!$X$11- V_NK2!$X$12) * 100, 0)</f>
        <v>77.428571428576745</v>
      </c>
      <c r="AO1114" s="308">
        <v>427</v>
      </c>
      <c r="AP1114" s="308">
        <v>420</v>
      </c>
      <c r="AQ1114" s="308">
        <v>425.85</v>
      </c>
      <c r="AR1114" s="371">
        <v>425.42</v>
      </c>
      <c r="AS1114" s="312">
        <v>0.88</v>
      </c>
      <c r="AT1114" s="372">
        <v>1.2800000000000001E-3</v>
      </c>
      <c r="AU1114" s="369"/>
      <c r="AV1114" s="312">
        <v>0.26151750669975193</v>
      </c>
      <c r="AW1114" s="370">
        <v>0.235398545454581</v>
      </c>
      <c r="AX1114" s="370">
        <v>0.2603781818181779</v>
      </c>
      <c r="AY1114" s="370"/>
      <c r="AZ1114" s="312">
        <f>_xll.SRS1Splines.Functions25.Linear_Interp(V_NNG3A!$H$4:$H$12,V_NNG3A!$I$4:$I$12,BF1114)</f>
        <v>13.865600000000001</v>
      </c>
      <c r="BA1114" s="312">
        <f>(AZ1114/V_NNG3A!$I$8)*100</f>
        <v>100.11263537906139</v>
      </c>
      <c r="BB1114" s="308">
        <f>_xll.SRS1Splines.Functions25.Linear_Interp(V_NNG3A!$H$4:$H$12,V_NNG3A!$J$4:$J$12,BF1114)</f>
        <v>2.8780137931035301</v>
      </c>
      <c r="BC1114" s="308">
        <f>IFERROR((AZ1114-V_NNG3A!$J$20) / (V_NNG3A!$J$19-V_NNG3A!$J$20) * 100, 0)</f>
        <v>100.54499457896642</v>
      </c>
      <c r="BD1114" s="308">
        <v>1050</v>
      </c>
      <c r="BE1114" s="308">
        <v>1047</v>
      </c>
      <c r="BF1114" s="374">
        <v>1050.06</v>
      </c>
      <c r="BG1114" s="312">
        <v>9.7000000000000003E-2</v>
      </c>
      <c r="BH1114" s="372">
        <v>9.3599999999998545E-2</v>
      </c>
      <c r="BI1114" s="369"/>
      <c r="BJ1114" s="312">
        <v>0.46159648020113131</v>
      </c>
      <c r="BK1114" s="370">
        <v>0.33422659595302107</v>
      </c>
      <c r="BL1114" s="370">
        <v>0.33422659595302107</v>
      </c>
      <c r="BM1114" s="370">
        <f t="shared" si="15"/>
        <v>0</v>
      </c>
      <c r="BN1114" s="312">
        <f>_xll.SRS1Splines.Functions25.Linear_Interp(V_XNN1!$K$3:$K$8,V_XNN1!$L$3:$L$8,BT1114)</f>
        <v>0.19289999999999999</v>
      </c>
      <c r="BO1114" s="312">
        <f>(BN1114/V_XNN1!$L$7)*100</f>
        <v>91.857142857142861</v>
      </c>
      <c r="BP1114" s="308">
        <f>_xll.SRS1Splines.Functions25.Linear_Interp(V_XNN1!$K$3:$K$8,V_XNN1!$M$3:$M$8,BT1114)</f>
        <v>3.6900000000000203E-2</v>
      </c>
      <c r="BQ1114" s="308">
        <f>IFERROR((BN1114 - V_XNN1!$M$16) / (V_XNN1!$M$15- V_XNN1!$M$16) * 100, 0)</f>
        <v>19.49860724233983</v>
      </c>
      <c r="BR1114" s="308">
        <v>252</v>
      </c>
      <c r="BS1114" s="308">
        <v>249</v>
      </c>
      <c r="BT1114" s="374">
        <v>251.05</v>
      </c>
      <c r="BU1114" s="312">
        <v>6.8000000000000005E-2</v>
      </c>
      <c r="BV1114" s="372">
        <v>5.3683999999999996E-2</v>
      </c>
      <c r="BW1114" s="369"/>
      <c r="BX1114" s="312"/>
      <c r="BY1114" s="370"/>
      <c r="BZ1114" s="370"/>
      <c r="CA1114" s="370"/>
      <c r="CB1114" s="312"/>
      <c r="CC1114" s="312"/>
      <c r="CD1114" s="308"/>
      <c r="CE1114" s="312"/>
      <c r="CF1114" s="312"/>
      <c r="CG1114" s="312"/>
      <c r="CH1114" s="312"/>
      <c r="CI1114" s="384"/>
      <c r="CJ1114" s="312"/>
      <c r="CK1114" s="372"/>
      <c r="CL1114" s="369"/>
      <c r="CM1114" s="312"/>
      <c r="CN1114" s="370"/>
      <c r="CO1114" s="370"/>
      <c r="CP1114" s="370"/>
      <c r="CQ1114" s="312"/>
      <c r="CR1114" s="312"/>
      <c r="CS1114" s="308"/>
      <c r="CT1114" s="312"/>
      <c r="CU1114" s="312"/>
      <c r="CV1114" s="312"/>
      <c r="CW1114" s="312"/>
      <c r="CX1114" s="384"/>
      <c r="CY1114" s="312"/>
      <c r="CZ1114" s="372"/>
    </row>
    <row r="1115" spans="1:104" s="1" customFormat="1" hidden="1">
      <c r="A1115" s="269">
        <v>45674</v>
      </c>
      <c r="B1115" s="380">
        <v>0</v>
      </c>
      <c r="C1115" s="381">
        <v>0.78096774193548391</v>
      </c>
      <c r="D1115" s="382">
        <v>0.72662399999999994</v>
      </c>
      <c r="E1115" s="382">
        <v>0.90028799999999998</v>
      </c>
      <c r="F1115" s="382">
        <v>0</v>
      </c>
      <c r="G1115" s="312">
        <f>_xll.SRS1Splines.Functions25.Linear_Interp(V_NEM!$R$687:$R$703,V_NEM!$T$687:$T$703,M1115)+_xll.SRS1Splines.Functions25.Linear_Interp(V_NEM!$AB$687:$AB$703,V_NEM!$AD$687:$AD$703,N1115)</f>
        <v>0.96172841725000702</v>
      </c>
      <c r="H1115" s="308">
        <f>(G1115/(V_NEM!$T$696+V_NEM!$AD$696))*100</f>
        <v>99.231698012764895</v>
      </c>
      <c r="I1115" s="308">
        <f>G1115-(V_NEM!$T$694+V_NEM!$AD$694)</f>
        <v>0.32224228225000706</v>
      </c>
      <c r="J1115" s="308">
        <f>((IFERROR((_xll.SRS1Splines.Functions25.Linear_Interp(V_NEM!$R$687:$R$703,V_NEM!$T$687:$T$703,M1115) - V_NEM!$X$689) / (V_NEM!$X$688- V_NEM!$X$689) * 100, 0))+(IFERROR((_xll.SRS1Splines.Functions25.Linear_Interp(V_NEM!$AB$687:$AB$703,V_NEM!$AD$687:$AD$703,N1115) - V_NEM!$AH$689) / (V_NEM!$AH$688- V_NEM!$AH$689) * 100, 0)))/2</f>
        <v>98.666269504064132</v>
      </c>
      <c r="K1115" s="308">
        <v>784.3</v>
      </c>
      <c r="L1115" s="308">
        <v>781.8</v>
      </c>
      <c r="M1115" s="371">
        <v>783.95</v>
      </c>
      <c r="N1115" s="371">
        <v>784</v>
      </c>
      <c r="O1115" s="312">
        <v>1.1651612903225805</v>
      </c>
      <c r="P1115" s="383">
        <v>0.79785000000000006</v>
      </c>
      <c r="Q1115" s="369">
        <v>0</v>
      </c>
      <c r="R1115" s="312">
        <v>0.59</v>
      </c>
      <c r="S1115" s="370">
        <v>0.89561460159950257</v>
      </c>
      <c r="T1115" s="370">
        <v>6.5568799999999997E-2</v>
      </c>
      <c r="U1115" s="370"/>
      <c r="V1115" s="312">
        <f>_xll.SRS1Splines.Functions25.Linear_Interp(V_NK3!$P$8:$P$32,V_NK3!$R$8:$R$32,AC1115)</f>
        <v>304.391446629999</v>
      </c>
      <c r="W1115" s="312">
        <f>(V1115/V_NK3!$R$28)*100</f>
        <v>56.145541550382397</v>
      </c>
      <c r="X1115" s="308">
        <f>V1115-V_NK3!$R$8</f>
        <v>247.81279462999899</v>
      </c>
      <c r="Y1115" s="308">
        <f>IFERROR((V1115 - V_NK3!$V$10) / (V_NK3!$V$9- V_NK3!$V$10) * 100, 0)</f>
        <v>51.035600903885459</v>
      </c>
      <c r="Z1115" s="308">
        <v>541.79999999999995</v>
      </c>
      <c r="AA1115" s="308">
        <v>521</v>
      </c>
      <c r="AB1115" s="312"/>
      <c r="AC1115" s="371">
        <v>533.91</v>
      </c>
      <c r="AD1115" s="308">
        <v>0.65</v>
      </c>
      <c r="AE1115" s="372">
        <v>1.4901999999999999E-2</v>
      </c>
      <c r="AF1115" s="373">
        <v>0</v>
      </c>
      <c r="AG1115" s="312"/>
      <c r="AH1115" s="370">
        <v>9.2738672000000008E-2</v>
      </c>
      <c r="AI1115" s="370">
        <v>9.4079999999999997E-2</v>
      </c>
      <c r="AJ1115" s="370"/>
      <c r="AK1115" s="312">
        <f>_xll.SRS1Splines.Functions25.Linear_Interp(V_NK2!$R$10:$R$21,V_NK2!$T$10:$T$21,AR1115)</f>
        <v>64.497657142885402</v>
      </c>
      <c r="AL1115" s="312">
        <f>(AK1115/V_NK2!$T$18)*100</f>
        <v>90.33285314129607</v>
      </c>
      <c r="AM1115" s="308">
        <f>AK1115-V_NK2!$T$11</f>
        <v>23.677657142857605</v>
      </c>
      <c r="AN1115" s="308">
        <f>IFERROR((AK1115 - V_NK2!$X$12) / (V_NK2!$X$11- V_NK2!$X$12) * 100, 0)</f>
        <v>77.428571428576745</v>
      </c>
      <c r="AO1115" s="308">
        <v>427</v>
      </c>
      <c r="AP1115" s="308">
        <v>420</v>
      </c>
      <c r="AQ1115" s="308">
        <v>426.02</v>
      </c>
      <c r="AR1115" s="371">
        <v>425.42</v>
      </c>
      <c r="AS1115" s="312">
        <v>0.88</v>
      </c>
      <c r="AT1115" s="372">
        <v>2.24E-2</v>
      </c>
      <c r="AU1115" s="369"/>
      <c r="AV1115" s="312">
        <v>0.26151750669975193</v>
      </c>
      <c r="AW1115" s="370">
        <v>0.22926363636361047</v>
      </c>
      <c r="AX1115" s="370">
        <v>0.25164327272727038</v>
      </c>
      <c r="AY1115" s="370"/>
      <c r="AZ1115" s="312">
        <f>_xll.SRS1Splines.Functions25.Linear_Interp(V_NNG3A!$H$4:$H$12,V_NNG3A!$I$4:$I$12,BF1115)</f>
        <v>13.738850000000101</v>
      </c>
      <c r="BA1115" s="312">
        <f>(AZ1115/V_NNG3A!$I$8)*100</f>
        <v>99.19747292418846</v>
      </c>
      <c r="BB1115" s="308">
        <f>_xll.SRS1Splines.Functions25.Linear_Interp(V_NNG3A!$H$4:$H$12,V_NNG3A!$J$4:$J$12,BF1115)</f>
        <v>2.7512637931035999</v>
      </c>
      <c r="BC1115" s="308">
        <f>IFERROR((AZ1115-V_NNG3A!$J$20) / (V_NNG3A!$J$19-V_NNG3A!$J$20) * 100, 0)</f>
        <v>96.116913624868076</v>
      </c>
      <c r="BD1115" s="308">
        <v>1050</v>
      </c>
      <c r="BE1115" s="308">
        <v>1047</v>
      </c>
      <c r="BF1115" s="374">
        <v>1049.9100000000001</v>
      </c>
      <c r="BG1115" s="312">
        <v>9.7000000000000003E-2</v>
      </c>
      <c r="BH1115" s="372">
        <v>9.0459999999999124E-2</v>
      </c>
      <c r="BI1115" s="369"/>
      <c r="BJ1115" s="312">
        <v>0.46159648020113131</v>
      </c>
      <c r="BK1115" s="370">
        <v>0.29347315737936897</v>
      </c>
      <c r="BL1115" s="370">
        <v>0.29347315737936897</v>
      </c>
      <c r="BM1115" s="370">
        <f t="shared" si="15"/>
        <v>0</v>
      </c>
      <c r="BN1115" s="312">
        <f>_xll.SRS1Splines.Functions25.Linear_Interp(V_XNN1!$K$3:$K$8,V_XNN1!$L$3:$L$8,BT1115)</f>
        <v>0.20280000000000001</v>
      </c>
      <c r="BO1115" s="312">
        <f>(BN1115/V_XNN1!$L$7)*100</f>
        <v>96.571428571428569</v>
      </c>
      <c r="BP1115" s="308">
        <f>_xll.SRS1Splines.Functions25.Linear_Interp(V_XNN1!$K$3:$K$8,V_XNN1!$M$3:$M$8,BT1115)</f>
        <v>4.6799999999999897E-2</v>
      </c>
      <c r="BQ1115" s="308">
        <f>IFERROR((BN1115 - V_XNN1!$M$16) / (V_XNN1!$M$15- V_XNN1!$M$16) * 100, 0)</f>
        <v>50.139275766016766</v>
      </c>
      <c r="BR1115" s="308">
        <v>252</v>
      </c>
      <c r="BS1115" s="308">
        <v>249</v>
      </c>
      <c r="BT1115" s="374">
        <v>251.6</v>
      </c>
      <c r="BU1115" s="312">
        <v>6.8000000000000005E-2</v>
      </c>
      <c r="BV1115" s="372">
        <v>5.1366000000000002E-2</v>
      </c>
      <c r="BW1115" s="369"/>
      <c r="BX1115" s="312"/>
      <c r="BY1115" s="370"/>
      <c r="BZ1115" s="370"/>
      <c r="CA1115" s="370"/>
      <c r="CB1115" s="312"/>
      <c r="CC1115" s="312"/>
      <c r="CD1115" s="308"/>
      <c r="CE1115" s="312"/>
      <c r="CF1115" s="312"/>
      <c r="CG1115" s="312"/>
      <c r="CH1115" s="312"/>
      <c r="CI1115" s="384"/>
      <c r="CJ1115" s="312"/>
      <c r="CK1115" s="372"/>
      <c r="CL1115" s="369"/>
      <c r="CM1115" s="312"/>
      <c r="CN1115" s="370"/>
      <c r="CO1115" s="370"/>
      <c r="CP1115" s="370"/>
      <c r="CQ1115" s="312"/>
      <c r="CR1115" s="312"/>
      <c r="CS1115" s="308"/>
      <c r="CT1115" s="312"/>
      <c r="CU1115" s="312"/>
      <c r="CV1115" s="312"/>
      <c r="CW1115" s="312"/>
      <c r="CX1115" s="384"/>
      <c r="CY1115" s="312"/>
      <c r="CZ1115" s="372"/>
    </row>
    <row r="1116" spans="1:104" s="1" customFormat="1" hidden="1">
      <c r="A1116" s="269">
        <v>45675</v>
      </c>
      <c r="B1116" s="380">
        <v>0</v>
      </c>
      <c r="C1116" s="381">
        <v>0.78096774193548391</v>
      </c>
      <c r="D1116" s="382">
        <v>0.77155200000000002</v>
      </c>
      <c r="E1116" s="382">
        <v>0.82252800000000004</v>
      </c>
      <c r="F1116" s="382">
        <v>0</v>
      </c>
      <c r="G1116" s="312">
        <f>_xll.SRS1Splines.Functions25.Linear_Interp(V_NEM!$R$687:$R$703,V_NEM!$T$687:$T$703,M1116)+_xll.SRS1Splines.Functions25.Linear_Interp(V_NEM!$AB$687:$AB$703,V_NEM!$AD$687:$AD$703,N1116)</f>
        <v>0.88418137914999728</v>
      </c>
      <c r="H1116" s="308">
        <f>(G1116/(V_NEM!$T$696+V_NEM!$AD$696))*100</f>
        <v>91.230349473508682</v>
      </c>
      <c r="I1116" s="308">
        <f>G1116-(V_NEM!$T$694+V_NEM!$AD$694)</f>
        <v>0.24469524414999733</v>
      </c>
      <c r="J1116" s="308">
        <f>((IFERROR((_xll.SRS1Splines.Functions25.Linear_Interp(V_NEM!$R$687:$R$703,V_NEM!$T$687:$T$703,M1116) - V_NEM!$X$689) / (V_NEM!$X$688- V_NEM!$X$689) * 100, 0))+(IFERROR((_xll.SRS1Splines.Functions25.Linear_Interp(V_NEM!$AB$687:$AB$703,V_NEM!$AD$687:$AD$703,N1116) - V_NEM!$AH$689) / (V_NEM!$AH$688- V_NEM!$AH$689) * 100, 0)))/2</f>
        <v>72.624008083965037</v>
      </c>
      <c r="K1116" s="308">
        <v>784.3</v>
      </c>
      <c r="L1116" s="308">
        <v>781.8</v>
      </c>
      <c r="M1116" s="371">
        <v>783.53</v>
      </c>
      <c r="N1116" s="371">
        <v>783.45</v>
      </c>
      <c r="O1116" s="312">
        <v>1.1651612903225805</v>
      </c>
      <c r="P1116" s="383">
        <v>0.78295999999999999</v>
      </c>
      <c r="Q1116" s="369">
        <v>0</v>
      </c>
      <c r="R1116" s="312">
        <v>0.59</v>
      </c>
      <c r="S1116" s="370">
        <v>0.59978386773300174</v>
      </c>
      <c r="T1116" s="370">
        <v>4.642000000000001E-2</v>
      </c>
      <c r="U1116" s="370"/>
      <c r="V1116" s="312">
        <f>_xll.SRS1Splines.Functions25.Linear_Interp(V_NK3!$P$8:$P$32,V_NK3!$R$8:$R$32,AC1116)</f>
        <v>304.94481048999899</v>
      </c>
      <c r="W1116" s="312">
        <f>(V1116/V_NK3!$R$28)*100</f>
        <v>56.247610494625341</v>
      </c>
      <c r="X1116" s="308">
        <f>V1116-V_NK3!$R$8</f>
        <v>248.36615848999898</v>
      </c>
      <c r="Y1116" s="308">
        <f>IFERROR((V1116 - V_NK3!$V$10) / (V_NK3!$V$9- V_NK3!$V$10) * 100, 0)</f>
        <v>51.149562966077447</v>
      </c>
      <c r="Z1116" s="308">
        <v>541.79999999999995</v>
      </c>
      <c r="AA1116" s="308">
        <v>521</v>
      </c>
      <c r="AB1116" s="312"/>
      <c r="AC1116" s="371">
        <v>533.92999999999995</v>
      </c>
      <c r="AD1116" s="308">
        <v>0.65</v>
      </c>
      <c r="AE1116" s="372">
        <v>1.055E-2</v>
      </c>
      <c r="AF1116" s="373">
        <v>0</v>
      </c>
      <c r="AG1116" s="312"/>
      <c r="AH1116" s="370">
        <v>0.17669079999999998</v>
      </c>
      <c r="AI1116" s="370">
        <v>8.9930400000000008E-2</v>
      </c>
      <c r="AJ1116" s="370"/>
      <c r="AK1116" s="312">
        <f>_xll.SRS1Splines.Functions25.Linear_Interp(V_NK2!$R$10:$R$21,V_NK2!$T$10:$T$21,AR1116)</f>
        <v>64.585028571456604</v>
      </c>
      <c r="AL1116" s="312">
        <f>(AK1116/V_NK2!$T$18)*100</f>
        <v>90.455222088874791</v>
      </c>
      <c r="AM1116" s="308">
        <f>AK1116-V_NK2!$T$11</f>
        <v>23.765028571428807</v>
      </c>
      <c r="AN1116" s="308">
        <f>IFERROR((AK1116 - V_NK2!$X$12) / (V_NK2!$X$11- V_NK2!$X$12) * 100, 0)</f>
        <v>77.714285714290298</v>
      </c>
      <c r="AO1116" s="308">
        <v>427</v>
      </c>
      <c r="AP1116" s="308">
        <v>420</v>
      </c>
      <c r="AQ1116" s="308">
        <v>426.19</v>
      </c>
      <c r="AR1116" s="371">
        <v>425.44</v>
      </c>
      <c r="AS1116" s="312">
        <v>0.88</v>
      </c>
      <c r="AT1116" s="372">
        <v>2.1412E-2</v>
      </c>
      <c r="AU1116" s="369"/>
      <c r="AV1116" s="312">
        <v>0.26151750669975193</v>
      </c>
      <c r="AW1116" s="370">
        <v>0.21556000000001896</v>
      </c>
      <c r="AX1116" s="370">
        <v>0.15998236363636939</v>
      </c>
      <c r="AY1116" s="370"/>
      <c r="AZ1116" s="312">
        <f>_xll.SRS1Splines.Functions25.Linear_Interp(V_NNG3A!$H$4:$H$12,V_NNG3A!$I$4:$I$12,BF1116)</f>
        <v>13.565950000000001</v>
      </c>
      <c r="BA1116" s="312">
        <f>(AZ1116/V_NNG3A!$I$8)*100</f>
        <v>97.949097472924194</v>
      </c>
      <c r="BB1116" s="308">
        <f>_xll.SRS1Splines.Functions25.Linear_Interp(V_NNG3A!$H$4:$H$12,V_NNG3A!$J$4:$J$12,BF1116)</f>
        <v>2.5783637931034802</v>
      </c>
      <c r="BC1116" s="308">
        <f>IFERROR((AZ1116-V_NNG3A!$J$20) / (V_NNG3A!$J$19-V_NNG3A!$J$20) * 100, 0)</f>
        <v>90.076557041320541</v>
      </c>
      <c r="BD1116" s="308">
        <v>1050</v>
      </c>
      <c r="BE1116" s="308">
        <v>1047</v>
      </c>
      <c r="BF1116" s="374">
        <v>1049.77</v>
      </c>
      <c r="BG1116" s="312">
        <v>9.7000000000000003E-2</v>
      </c>
      <c r="BH1116" s="372">
        <v>5.7510000000002039E-2</v>
      </c>
      <c r="BI1116" s="369"/>
      <c r="BJ1116" s="312">
        <v>0.43444374607165304</v>
      </c>
      <c r="BK1116" s="370">
        <v>0.34334142306494975</v>
      </c>
      <c r="BL1116" s="370">
        <v>0.34334142306494975</v>
      </c>
      <c r="BM1116" s="370">
        <f t="shared" si="15"/>
        <v>0</v>
      </c>
      <c r="BN1116" s="312">
        <f>_xll.SRS1Splines.Functions25.Linear_Interp(V_XNN1!$K$3:$K$8,V_XNN1!$L$3:$L$8,BT1116)</f>
        <v>0.21</v>
      </c>
      <c r="BO1116" s="312">
        <f>(BN1116/V_XNN1!$L$7)*100</f>
        <v>100</v>
      </c>
      <c r="BP1116" s="308">
        <f>_xll.SRS1Splines.Functions25.Linear_Interp(V_XNN1!$K$3:$K$8,V_XNN1!$M$3:$M$8,BT1116)</f>
        <v>5.3999999999999999E-2</v>
      </c>
      <c r="BQ1116" s="308">
        <f>IFERROR((BN1116 - V_XNN1!$M$16) / (V_XNN1!$M$15- V_XNN1!$M$16) * 100, 0)</f>
        <v>72.423398328690809</v>
      </c>
      <c r="BR1116" s="308">
        <v>252</v>
      </c>
      <c r="BS1116" s="308">
        <v>249</v>
      </c>
      <c r="BT1116" s="374">
        <v>252</v>
      </c>
      <c r="BU1116" s="312">
        <v>6.4000000000000001E-2</v>
      </c>
      <c r="BV1116" s="372">
        <v>5.6161000000000003E-2</v>
      </c>
      <c r="BW1116" s="369"/>
      <c r="BX1116" s="312"/>
      <c r="BY1116" s="370"/>
      <c r="BZ1116" s="370"/>
      <c r="CA1116" s="370"/>
      <c r="CB1116" s="312"/>
      <c r="CC1116" s="312"/>
      <c r="CD1116" s="308"/>
      <c r="CE1116" s="312"/>
      <c r="CF1116" s="312"/>
      <c r="CG1116" s="312"/>
      <c r="CH1116" s="312"/>
      <c r="CI1116" s="384"/>
      <c r="CJ1116" s="312"/>
      <c r="CK1116" s="372"/>
      <c r="CL1116" s="369"/>
      <c r="CM1116" s="312"/>
      <c r="CN1116" s="370"/>
      <c r="CO1116" s="370"/>
      <c r="CP1116" s="370"/>
      <c r="CQ1116" s="312"/>
      <c r="CR1116" s="312"/>
      <c r="CS1116" s="308"/>
      <c r="CT1116" s="312"/>
      <c r="CU1116" s="312"/>
      <c r="CV1116" s="312"/>
      <c r="CW1116" s="312"/>
      <c r="CX1116" s="384"/>
      <c r="CY1116" s="312"/>
      <c r="CZ1116" s="372"/>
    </row>
    <row r="1117" spans="1:104" s="1" customFormat="1" hidden="1">
      <c r="A1117" s="269">
        <v>45676</v>
      </c>
      <c r="B1117" s="380">
        <v>0</v>
      </c>
      <c r="C1117" s="381">
        <v>0.78096774193548391</v>
      </c>
      <c r="D1117" s="382">
        <v>0.80265600000000004</v>
      </c>
      <c r="E1117" s="382">
        <v>0.77155200000000002</v>
      </c>
      <c r="F1117" s="382">
        <v>0</v>
      </c>
      <c r="G1117" s="312">
        <f>_xll.SRS1Splines.Functions25.Linear_Interp(V_NEM!$R$687:$R$703,V_NEM!$T$687:$T$703,M1117)+_xll.SRS1Splines.Functions25.Linear_Interp(V_NEM!$AB$687:$AB$703,V_NEM!$AD$687:$AD$703,N1117)</f>
        <v>0.87899988534999585</v>
      </c>
      <c r="H1117" s="308">
        <f>(G1117/(V_NEM!$T$696+V_NEM!$AD$696))*100</f>
        <v>90.695719926544712</v>
      </c>
      <c r="I1117" s="308">
        <f>G1117-(V_NEM!$T$694+V_NEM!$AD$694)</f>
        <v>0.23951375034999589</v>
      </c>
      <c r="J1117" s="308">
        <f>((IFERROR((_xll.SRS1Splines.Functions25.Linear_Interp(V_NEM!$R$687:$R$703,V_NEM!$T$687:$T$703,M1117) - V_NEM!$X$689) / (V_NEM!$X$688- V_NEM!$X$689) * 100, 0))+(IFERROR((_xll.SRS1Splines.Functions25.Linear_Interp(V_NEM!$AB$687:$AB$703,V_NEM!$AD$687:$AD$703,N1117) - V_NEM!$AH$689) / (V_NEM!$AH$688- V_NEM!$AH$689) * 100, 0)))/2</f>
        <v>67.497833905230749</v>
      </c>
      <c r="K1117" s="308">
        <v>784.3</v>
      </c>
      <c r="L1117" s="308">
        <v>781.8</v>
      </c>
      <c r="M1117" s="371">
        <v>783.53</v>
      </c>
      <c r="N1117" s="371">
        <v>783.26</v>
      </c>
      <c r="O1117" s="312">
        <v>1.1651612903225805</v>
      </c>
      <c r="P1117" s="383">
        <v>0.79907000000000006</v>
      </c>
      <c r="Q1117" s="369">
        <v>0</v>
      </c>
      <c r="R1117" s="312">
        <v>0.59</v>
      </c>
      <c r="S1117" s="370">
        <v>0.55336386773681645</v>
      </c>
      <c r="T1117" s="370">
        <v>0</v>
      </c>
      <c r="U1117" s="370"/>
      <c r="V1117" s="312">
        <f>_xll.SRS1Splines.Functions25.Linear_Interp(V_NK3!$P$8:$P$32,V_NK3!$R$8:$R$32,AC1117)</f>
        <v>305.49817435000102</v>
      </c>
      <c r="W1117" s="312">
        <f>(V1117/V_NK3!$R$28)*100</f>
        <v>56.349679438868684</v>
      </c>
      <c r="X1117" s="308">
        <f>V1117-V_NK3!$R$8</f>
        <v>248.91952235000102</v>
      </c>
      <c r="Y1117" s="308">
        <f>IFERROR((V1117 - V_NK3!$V$10) / (V_NK3!$V$9- V_NK3!$V$10) * 100, 0)</f>
        <v>51.263525028269854</v>
      </c>
      <c r="Z1117" s="308">
        <v>541.79999999999995</v>
      </c>
      <c r="AA1117" s="308">
        <v>521</v>
      </c>
      <c r="AB1117" s="312"/>
      <c r="AC1117" s="371">
        <v>533.95000000000005</v>
      </c>
      <c r="AD1117" s="308">
        <v>0.65</v>
      </c>
      <c r="AE1117" s="372">
        <v>0</v>
      </c>
      <c r="AF1117" s="373">
        <v>0</v>
      </c>
      <c r="AG1117" s="312"/>
      <c r="AH1117" s="370">
        <v>9.417600000000001E-2</v>
      </c>
      <c r="AI1117" s="370">
        <v>7.5012000000000004E-3</v>
      </c>
      <c r="AJ1117" s="370"/>
      <c r="AK1117" s="312">
        <f>_xll.SRS1Splines.Functions25.Linear_Interp(V_NK2!$R$10:$R$21,V_NK2!$T$10:$T$21,AR1117)</f>
        <v>64.672400000027906</v>
      </c>
      <c r="AL1117" s="312">
        <f>(AK1117/V_NK2!$T$18)*100</f>
        <v>90.57759103645364</v>
      </c>
      <c r="AM1117" s="308">
        <f>AK1117-V_NK2!$T$11</f>
        <v>23.85240000000011</v>
      </c>
      <c r="AN1117" s="308">
        <f>IFERROR((AK1117 - V_NK2!$X$12) / (V_NK2!$X$11- V_NK2!$X$12) * 100, 0)</f>
        <v>78.000000000004192</v>
      </c>
      <c r="AO1117" s="308">
        <v>427</v>
      </c>
      <c r="AP1117" s="308">
        <v>420</v>
      </c>
      <c r="AQ1117" s="308">
        <v>426.33</v>
      </c>
      <c r="AR1117" s="371">
        <v>425.46</v>
      </c>
      <c r="AS1117" s="312">
        <v>0.44</v>
      </c>
      <c r="AT1117" s="372">
        <v>1.786E-3</v>
      </c>
      <c r="AU1117" s="369"/>
      <c r="AV1117" s="312">
        <v>0.26151750669975193</v>
      </c>
      <c r="AW1117" s="370">
        <v>0.22155090909089253</v>
      </c>
      <c r="AX1117" s="370">
        <v>0.19102745454544973</v>
      </c>
      <c r="AY1117" s="370"/>
      <c r="AZ1117" s="312">
        <f>_xll.SRS1Splines.Functions25.Linear_Interp(V_NNG3A!$H$4:$H$12,V_NNG3A!$I$4:$I$12,BF1117)</f>
        <v>13.7759000000001</v>
      </c>
      <c r="BA1117" s="312">
        <f>(AZ1117/V_NNG3A!$I$8)*100</f>
        <v>99.464981949459201</v>
      </c>
      <c r="BB1117" s="308">
        <f>_xll.SRS1Splines.Functions25.Linear_Interp(V_NNG3A!$H$4:$H$12,V_NNG3A!$J$4:$J$12,BF1117)</f>
        <v>2.78831379310357</v>
      </c>
      <c r="BC1117" s="308">
        <f>IFERROR((AZ1117-V_NNG3A!$J$20) / (V_NNG3A!$J$19-V_NNG3A!$J$20) * 100, 0)</f>
        <v>97.411275749913187</v>
      </c>
      <c r="BD1117" s="308">
        <v>1050</v>
      </c>
      <c r="BE1117" s="308">
        <v>1047</v>
      </c>
      <c r="BF1117" s="374">
        <v>1049.94</v>
      </c>
      <c r="BG1117" s="312">
        <v>9.7000000000000003E-2</v>
      </c>
      <c r="BH1117" s="372">
        <v>6.866999999999826E-2</v>
      </c>
      <c r="BI1117" s="369"/>
      <c r="BJ1117" s="312">
        <v>0.46159648020113131</v>
      </c>
      <c r="BK1117" s="370">
        <v>0.39363463444177155</v>
      </c>
      <c r="BL1117" s="370">
        <v>0.39363463444177155</v>
      </c>
      <c r="BM1117" s="370">
        <f t="shared" si="15"/>
        <v>0</v>
      </c>
      <c r="BN1117" s="312">
        <f>_xll.SRS1Splines.Functions25.Linear_Interp(V_XNN1!$K$3:$K$8,V_XNN1!$L$3:$L$8,BT1117)</f>
        <v>0.20244000000000001</v>
      </c>
      <c r="BO1117" s="312">
        <f>(BN1117/V_XNN1!$L$7)*100</f>
        <v>96.4</v>
      </c>
      <c r="BP1117" s="308">
        <f>_xll.SRS1Splines.Functions25.Linear_Interp(V_XNN1!$K$3:$K$8,V_XNN1!$M$3:$M$8,BT1117)</f>
        <v>4.6440000000000203E-2</v>
      </c>
      <c r="BQ1117" s="308">
        <f>IFERROR((BN1117 - V_XNN1!$M$16) / (V_XNN1!$M$15- V_XNN1!$M$16) * 100, 0)</f>
        <v>49.025069637883064</v>
      </c>
      <c r="BR1117" s="308">
        <v>252</v>
      </c>
      <c r="BS1117" s="308">
        <v>249</v>
      </c>
      <c r="BT1117" s="374">
        <v>251.58</v>
      </c>
      <c r="BU1117" s="312">
        <v>6.8000000000000005E-2</v>
      </c>
      <c r="BV1117" s="372">
        <v>6.2429999999999999E-2</v>
      </c>
      <c r="BW1117" s="369"/>
      <c r="BX1117" s="312"/>
      <c r="BY1117" s="370"/>
      <c r="BZ1117" s="370"/>
      <c r="CA1117" s="370"/>
      <c r="CB1117" s="312"/>
      <c r="CC1117" s="312"/>
      <c r="CD1117" s="308"/>
      <c r="CE1117" s="312"/>
      <c r="CF1117" s="312"/>
      <c r="CG1117" s="312"/>
      <c r="CH1117" s="312"/>
      <c r="CI1117" s="384"/>
      <c r="CJ1117" s="312"/>
      <c r="CK1117" s="372"/>
      <c r="CL1117" s="369"/>
      <c r="CM1117" s="312"/>
      <c r="CN1117" s="370"/>
      <c r="CO1117" s="370"/>
      <c r="CP1117" s="370"/>
      <c r="CQ1117" s="312"/>
      <c r="CR1117" s="312"/>
      <c r="CS1117" s="308"/>
      <c r="CT1117" s="312"/>
      <c r="CU1117" s="312"/>
      <c r="CV1117" s="312"/>
      <c r="CW1117" s="312"/>
      <c r="CX1117" s="384"/>
      <c r="CY1117" s="312"/>
      <c r="CZ1117" s="372"/>
    </row>
    <row r="1118" spans="1:104" s="1" customFormat="1" hidden="1">
      <c r="A1118" s="269">
        <v>45677</v>
      </c>
      <c r="B1118" s="380">
        <v>0</v>
      </c>
      <c r="C1118" s="381">
        <v>0.78096774193548391</v>
      </c>
      <c r="D1118" s="382">
        <v>0.80265600000000004</v>
      </c>
      <c r="E1118" s="382">
        <v>0.79056000000000015</v>
      </c>
      <c r="F1118" s="382">
        <v>0</v>
      </c>
      <c r="G1118" s="312">
        <f>_xll.SRS1Splines.Functions25.Linear_Interp(V_NEM!$R$687:$R$703,V_NEM!$T$687:$T$703,M1118)+_xll.SRS1Splines.Functions25.Linear_Interp(V_NEM!$AB$687:$AB$703,V_NEM!$AD$687:$AD$703,N1118)</f>
        <v>0.88107721750000001</v>
      </c>
      <c r="H1118" s="308">
        <f>(G1118/(V_NEM!$T$696+V_NEM!$AD$696))*100</f>
        <v>90.910060267210582</v>
      </c>
      <c r="I1118" s="308">
        <f>G1118-(V_NEM!$T$694+V_NEM!$AD$694)</f>
        <v>0.24159108250000005</v>
      </c>
      <c r="J1118" s="308">
        <f>((IFERROR((_xll.SRS1Splines.Functions25.Linear_Interp(V_NEM!$R$687:$R$703,V_NEM!$T$687:$T$703,M1118) - V_NEM!$X$689) / (V_NEM!$X$688- V_NEM!$X$689) * 100, 0))+(IFERROR((_xll.SRS1Splines.Functions25.Linear_Interp(V_NEM!$AB$687:$AB$703,V_NEM!$AD$687:$AD$703,N1118) - V_NEM!$AH$689) / (V_NEM!$AH$688- V_NEM!$AH$689) * 100, 0)))/2</f>
        <v>73.172762991331865</v>
      </c>
      <c r="K1118" s="308">
        <v>784.3</v>
      </c>
      <c r="L1118" s="308">
        <v>781.8</v>
      </c>
      <c r="M1118" s="371">
        <v>783.5</v>
      </c>
      <c r="N1118" s="371">
        <v>783.5</v>
      </c>
      <c r="O1118" s="312">
        <v>1.1651612903225805</v>
      </c>
      <c r="P1118" s="383">
        <v>0.74866999999999995</v>
      </c>
      <c r="Q1118" s="369">
        <v>0</v>
      </c>
      <c r="R1118" s="312">
        <v>0.59</v>
      </c>
      <c r="S1118" s="370">
        <v>0.55336386773109436</v>
      </c>
      <c r="T1118" s="370">
        <v>0</v>
      </c>
      <c r="U1118" s="370"/>
      <c r="V1118" s="312">
        <f>_xll.SRS1Splines.Functions25.Linear_Interp(V_NK3!$P$8:$P$32,V_NK3!$R$8:$R$32,AC1118)</f>
        <v>306.05153821000101</v>
      </c>
      <c r="W1118" s="312">
        <f>(V1118/V_NK3!$R$28)*100</f>
        <v>56.451748383111635</v>
      </c>
      <c r="X1118" s="308">
        <f>V1118-V_NK3!$R$8</f>
        <v>249.47288621000101</v>
      </c>
      <c r="Y1118" s="308">
        <f>IFERROR((V1118 - V_NK3!$V$10) / (V_NK3!$V$9- V_NK3!$V$10) * 100, 0)</f>
        <v>51.377487090461841</v>
      </c>
      <c r="Z1118" s="308">
        <v>541.79999999999995</v>
      </c>
      <c r="AA1118" s="308">
        <v>521</v>
      </c>
      <c r="AB1118" s="312"/>
      <c r="AC1118" s="371">
        <v>533.97</v>
      </c>
      <c r="AD1118" s="308">
        <v>0.65</v>
      </c>
      <c r="AE1118" s="372">
        <v>0</v>
      </c>
      <c r="AF1118" s="373">
        <v>0</v>
      </c>
      <c r="AG1118" s="312"/>
      <c r="AH1118" s="370">
        <v>4.7520000000000007E-2</v>
      </c>
      <c r="AI1118" s="370">
        <v>7.3668000000000006E-3</v>
      </c>
      <c r="AJ1118" s="370"/>
      <c r="AK1118" s="312">
        <f>_xll.SRS1Splines.Functions25.Linear_Interp(V_NK2!$R$10:$R$21,V_NK2!$T$10:$T$21,AR1118)</f>
        <v>64.672400000027906</v>
      </c>
      <c r="AL1118" s="312">
        <f>(AK1118/V_NK2!$T$18)*100</f>
        <v>90.57759103645364</v>
      </c>
      <c r="AM1118" s="308">
        <f>AK1118-V_NK2!$T$11</f>
        <v>23.85240000000011</v>
      </c>
      <c r="AN1118" s="308">
        <f>IFERROR((AK1118 - V_NK2!$X$12) / (V_NK2!$X$11- V_NK2!$X$12) * 100, 0)</f>
        <v>78.000000000004192</v>
      </c>
      <c r="AO1118" s="308">
        <v>427</v>
      </c>
      <c r="AP1118" s="308">
        <v>420</v>
      </c>
      <c r="AQ1118" s="308">
        <v>426.47</v>
      </c>
      <c r="AR1118" s="371">
        <v>425.46</v>
      </c>
      <c r="AS1118" s="312">
        <v>0.88</v>
      </c>
      <c r="AT1118" s="372">
        <v>1.7539999999999999E-3</v>
      </c>
      <c r="AU1118" s="369"/>
      <c r="AV1118" s="312">
        <v>0.26151750669975193</v>
      </c>
      <c r="AW1118" s="370">
        <v>0.23135999999999771</v>
      </c>
      <c r="AX1118" s="370">
        <v>0.2784599999999961</v>
      </c>
      <c r="AY1118" s="370"/>
      <c r="AZ1118" s="312">
        <f>_xll.SRS1Splines.Functions25.Linear_Interp(V_NNG3A!$H$4:$H$12,V_NNG3A!$I$4:$I$12,BF1118)</f>
        <v>13.852600000000001</v>
      </c>
      <c r="BA1118" s="312">
        <f>(AZ1118/V_NNG3A!$I$8)*100</f>
        <v>100.01877256317691</v>
      </c>
      <c r="BB1118" s="308">
        <f>_xll.SRS1Splines.Functions25.Linear_Interp(V_NNG3A!$H$4:$H$12,V_NNG3A!$J$4:$J$12,BF1118)</f>
        <v>2.8650137931035</v>
      </c>
      <c r="BC1118" s="308">
        <f>IFERROR((AZ1118-V_NNG3A!$J$20) / (V_NNG3A!$J$19-V_NNG3A!$J$20) * 100, 0)</f>
        <v>100.09083242982777</v>
      </c>
      <c r="BD1118" s="308">
        <v>1050</v>
      </c>
      <c r="BE1118" s="308">
        <v>1047</v>
      </c>
      <c r="BF1118" s="374">
        <v>1050.01</v>
      </c>
      <c r="BG1118" s="312">
        <v>9.7000000000000003E-2</v>
      </c>
      <c r="BH1118" s="372">
        <v>0.10009999999999855</v>
      </c>
      <c r="BI1118" s="369"/>
      <c r="BJ1118" s="312">
        <v>0.40729101194217465</v>
      </c>
      <c r="BK1118" s="370">
        <v>0.32715989019385877</v>
      </c>
      <c r="BL1118" s="370">
        <v>0.32715989019385877</v>
      </c>
      <c r="BM1118" s="370">
        <f t="shared" si="15"/>
        <v>0</v>
      </c>
      <c r="BN1118" s="312">
        <f>_xll.SRS1Splines.Functions25.Linear_Interp(V_XNN1!$K$3:$K$8,V_XNN1!$L$3:$L$8,BT1118)</f>
        <v>0.1956</v>
      </c>
      <c r="BO1118" s="312">
        <f>(BN1118/V_XNN1!$L$7)*100</f>
        <v>93.142857142857153</v>
      </c>
      <c r="BP1118" s="308">
        <f>_xll.SRS1Splines.Functions25.Linear_Interp(V_XNN1!$K$3:$K$8,V_XNN1!$M$3:$M$8,BT1118)</f>
        <v>3.9599999999999802E-2</v>
      </c>
      <c r="BQ1118" s="308">
        <f>IFERROR((BN1118 - V_XNN1!$M$16) / (V_XNN1!$M$15- V_XNN1!$M$16) * 100, 0)</f>
        <v>27.855153203342635</v>
      </c>
      <c r="BR1118" s="308">
        <v>252</v>
      </c>
      <c r="BS1118" s="308">
        <v>249</v>
      </c>
      <c r="BT1118" s="374">
        <v>251.2</v>
      </c>
      <c r="BU1118" s="312">
        <v>0.06</v>
      </c>
      <c r="BV1118" s="372">
        <v>5.518E-2</v>
      </c>
      <c r="BW1118" s="369"/>
      <c r="BX1118" s="312"/>
      <c r="BY1118" s="370"/>
      <c r="BZ1118" s="370"/>
      <c r="CA1118" s="370"/>
      <c r="CB1118" s="312"/>
      <c r="CC1118" s="312"/>
      <c r="CD1118" s="308"/>
      <c r="CE1118" s="312"/>
      <c r="CF1118" s="312"/>
      <c r="CG1118" s="312"/>
      <c r="CH1118" s="312"/>
      <c r="CI1118" s="384"/>
      <c r="CJ1118" s="312"/>
      <c r="CK1118" s="372"/>
      <c r="CL1118" s="369"/>
      <c r="CM1118" s="312"/>
      <c r="CN1118" s="370"/>
      <c r="CO1118" s="370"/>
      <c r="CP1118" s="370"/>
      <c r="CQ1118" s="312"/>
      <c r="CR1118" s="312"/>
      <c r="CS1118" s="308"/>
      <c r="CT1118" s="312"/>
      <c r="CU1118" s="312"/>
      <c r="CV1118" s="312"/>
      <c r="CW1118" s="312"/>
      <c r="CX1118" s="384"/>
      <c r="CY1118" s="312"/>
      <c r="CZ1118" s="372"/>
    </row>
    <row r="1119" spans="1:104" s="1" customFormat="1" hidden="1">
      <c r="A1119" s="269">
        <v>45678</v>
      </c>
      <c r="B1119" s="380">
        <v>0</v>
      </c>
      <c r="C1119" s="381">
        <v>0.78096774193548391</v>
      </c>
      <c r="D1119" s="382">
        <v>0.81388800000000006</v>
      </c>
      <c r="E1119" s="382">
        <v>0.70675200000000005</v>
      </c>
      <c r="F1119" s="382">
        <v>0</v>
      </c>
      <c r="G1119" s="312">
        <f>_xll.SRS1Splines.Functions25.Linear_Interp(V_NEM!$R$687:$R$703,V_NEM!$T$687:$T$703,M1119)+_xll.SRS1Splines.Functions25.Linear_Interp(V_NEM!$AB$687:$AB$703,V_NEM!$AD$687:$AD$703,N1119)</f>
        <v>0.83640009100000701</v>
      </c>
      <c r="H1119" s="308">
        <f>(G1119/(V_NEM!$T$696+V_NEM!$AD$696))*100</f>
        <v>86.300248343796326</v>
      </c>
      <c r="I1119" s="308">
        <f>G1119-(V_NEM!$T$694+V_NEM!$AD$694)</f>
        <v>0.19691395600000705</v>
      </c>
      <c r="J1119" s="308">
        <f>((IFERROR((_xll.SRS1Splines.Functions25.Linear_Interp(V_NEM!$R$687:$R$703,V_NEM!$T$687:$T$703,M1119) - V_NEM!$X$689) / (V_NEM!$X$688- V_NEM!$X$689) * 100, 0))+(IFERROR((_xll.SRS1Splines.Functions25.Linear_Interp(V_NEM!$AB$687:$AB$703,V_NEM!$AD$687:$AD$703,N1119) - V_NEM!$AH$689) / (V_NEM!$AH$688- V_NEM!$AH$689) * 100, 0)))/2</f>
        <v>65.170380015710322</v>
      </c>
      <c r="K1119" s="308">
        <v>784.3</v>
      </c>
      <c r="L1119" s="308">
        <v>781.8</v>
      </c>
      <c r="M1119" s="371">
        <v>783.2</v>
      </c>
      <c r="N1119" s="371">
        <v>783.5</v>
      </c>
      <c r="O1119" s="312">
        <v>1.1651612903225805</v>
      </c>
      <c r="P1119" s="383">
        <v>0.74512999999999996</v>
      </c>
      <c r="Q1119" s="369">
        <v>0</v>
      </c>
      <c r="R1119" s="312">
        <v>0.59</v>
      </c>
      <c r="S1119" s="370">
        <v>0.5944002645320895</v>
      </c>
      <c r="T1119" s="370">
        <v>1.7011280000000002</v>
      </c>
      <c r="U1119" s="370"/>
      <c r="V1119" s="312">
        <f>_xll.SRS1Splines.Functions25.Linear_Interp(V_NK3!$P$8:$P$32,V_NK3!$R$8:$R$32,AC1119)</f>
        <v>304.94481048999899</v>
      </c>
      <c r="W1119" s="312">
        <f>(V1119/V_NK3!$R$28)*100</f>
        <v>56.247610494625341</v>
      </c>
      <c r="X1119" s="308">
        <f>V1119-V_NK3!$R$8</f>
        <v>248.36615848999898</v>
      </c>
      <c r="Y1119" s="308">
        <f>IFERROR((V1119 - V_NK3!$V$10) / (V_NK3!$V$9- V_NK3!$V$10) * 100, 0)</f>
        <v>51.149562966077447</v>
      </c>
      <c r="Z1119" s="308">
        <v>541.79999999999995</v>
      </c>
      <c r="AA1119" s="308">
        <v>521</v>
      </c>
      <c r="AB1119" s="312"/>
      <c r="AC1119" s="371">
        <v>533.92999999999995</v>
      </c>
      <c r="AD1119" s="308">
        <v>0.65</v>
      </c>
      <c r="AE1119" s="372">
        <v>0.38662000000000002</v>
      </c>
      <c r="AF1119" s="373">
        <v>0</v>
      </c>
      <c r="AG1119" s="312"/>
      <c r="AH1119" s="370">
        <v>1.64658032</v>
      </c>
      <c r="AI1119" s="370">
        <v>1.3927242000000002</v>
      </c>
      <c r="AJ1119" s="370"/>
      <c r="AK1119" s="312">
        <f>_xll.SRS1Splines.Functions25.Linear_Interp(V_NK2!$R$10:$R$21,V_NK2!$T$10:$T$21,AR1119)</f>
        <v>64.585028571456604</v>
      </c>
      <c r="AL1119" s="312">
        <f>(AK1119/V_NK2!$T$18)*100</f>
        <v>90.455222088874791</v>
      </c>
      <c r="AM1119" s="308">
        <f>AK1119-V_NK2!$T$11</f>
        <v>23.765028571428807</v>
      </c>
      <c r="AN1119" s="308">
        <f>IFERROR((AK1119 - V_NK2!$X$12) / (V_NK2!$X$11- V_NK2!$X$12) * 100, 0)</f>
        <v>77.714285714290298</v>
      </c>
      <c r="AO1119" s="308">
        <v>427</v>
      </c>
      <c r="AP1119" s="308">
        <v>420</v>
      </c>
      <c r="AQ1119" s="308">
        <v>426.3</v>
      </c>
      <c r="AR1119" s="371">
        <v>425.44</v>
      </c>
      <c r="AS1119" s="312">
        <v>0.88</v>
      </c>
      <c r="AT1119" s="372">
        <v>0.33160099999999998</v>
      </c>
      <c r="AU1119" s="369"/>
      <c r="AV1119" s="312">
        <v>0.26151750669975193</v>
      </c>
      <c r="AW1119" s="370">
        <v>0.21946427272727764</v>
      </c>
      <c r="AX1119" s="370">
        <v>0.21333763636364292</v>
      </c>
      <c r="AY1119" s="370"/>
      <c r="AZ1119" s="312">
        <f>_xll.SRS1Splines.Functions25.Linear_Interp(V_NNG3A!$H$4:$H$12,V_NNG3A!$I$4:$I$12,BF1119)</f>
        <v>13.565950000000001</v>
      </c>
      <c r="BA1119" s="312">
        <f>(AZ1119/V_NNG3A!$I$8)*100</f>
        <v>97.949097472924194</v>
      </c>
      <c r="BB1119" s="308">
        <f>_xll.SRS1Splines.Functions25.Linear_Interp(V_NNG3A!$H$4:$H$12,V_NNG3A!$J$4:$J$12,BF1119)</f>
        <v>2.5783637931034802</v>
      </c>
      <c r="BC1119" s="308">
        <f>IFERROR((AZ1119-V_NNG3A!$J$20) / (V_NNG3A!$J$19-V_NNG3A!$J$20) * 100, 0)</f>
        <v>90.076557041320541</v>
      </c>
      <c r="BD1119" s="308">
        <v>1050</v>
      </c>
      <c r="BE1119" s="308">
        <v>1047</v>
      </c>
      <c r="BF1119" s="374">
        <v>1049.77</v>
      </c>
      <c r="BG1119" s="312">
        <v>9.7000000000000003E-2</v>
      </c>
      <c r="BH1119" s="372">
        <v>7.6690000000002326E-2</v>
      </c>
      <c r="BI1119" s="369"/>
      <c r="BJ1119" s="312">
        <v>0.43444374607165304</v>
      </c>
      <c r="BK1119" s="370">
        <v>0.31595547168529792</v>
      </c>
      <c r="BL1119" s="370">
        <v>0.31595547168529792</v>
      </c>
      <c r="BM1119" s="370">
        <f t="shared" si="15"/>
        <v>0</v>
      </c>
      <c r="BN1119" s="312">
        <f>_xll.SRS1Splines.Functions25.Linear_Interp(V_XNN1!$K$3:$K$8,V_XNN1!$L$3:$L$8,BT1119)</f>
        <v>0.192</v>
      </c>
      <c r="BO1119" s="312">
        <f>(BN1119/V_XNN1!$L$7)*100</f>
        <v>91.428571428571431</v>
      </c>
      <c r="BP1119" s="308">
        <f>_xll.SRS1Splines.Functions25.Linear_Interp(V_XNN1!$K$3:$K$8,V_XNN1!$M$3:$M$8,BT1119)</f>
        <v>3.5999999999999997E-2</v>
      </c>
      <c r="BQ1119" s="308">
        <f>IFERROR((BN1119 - V_XNN1!$M$16) / (V_XNN1!$M$15- V_XNN1!$M$16) * 100, 0)</f>
        <v>16.713091922005617</v>
      </c>
      <c r="BR1119" s="308">
        <v>252</v>
      </c>
      <c r="BS1119" s="308">
        <v>249</v>
      </c>
      <c r="BT1119" s="374">
        <v>251</v>
      </c>
      <c r="BU1119" s="312">
        <v>6.4000000000000001E-2</v>
      </c>
      <c r="BV1119" s="372">
        <v>5.6500000000000002E-2</v>
      </c>
      <c r="BW1119" s="369"/>
      <c r="BX1119" s="312"/>
      <c r="BY1119" s="370"/>
      <c r="BZ1119" s="370"/>
      <c r="CA1119" s="370"/>
      <c r="CB1119" s="312"/>
      <c r="CC1119" s="312"/>
      <c r="CD1119" s="308"/>
      <c r="CE1119" s="312"/>
      <c r="CF1119" s="312"/>
      <c r="CG1119" s="312"/>
      <c r="CH1119" s="312"/>
      <c r="CI1119" s="384"/>
      <c r="CJ1119" s="312"/>
      <c r="CK1119" s="372"/>
      <c r="CL1119" s="369"/>
      <c r="CM1119" s="312"/>
      <c r="CN1119" s="370"/>
      <c r="CO1119" s="370"/>
      <c r="CP1119" s="370"/>
      <c r="CQ1119" s="312"/>
      <c r="CR1119" s="312"/>
      <c r="CS1119" s="308"/>
      <c r="CT1119" s="312"/>
      <c r="CU1119" s="312"/>
      <c r="CV1119" s="312"/>
      <c r="CW1119" s="312"/>
      <c r="CX1119" s="384"/>
      <c r="CY1119" s="312"/>
      <c r="CZ1119" s="372"/>
    </row>
    <row r="1120" spans="1:104" s="1" customFormat="1" hidden="1">
      <c r="A1120" s="269">
        <v>45679</v>
      </c>
      <c r="B1120" s="380">
        <v>0</v>
      </c>
      <c r="C1120" s="381">
        <v>0.78096774193548391</v>
      </c>
      <c r="D1120" s="382">
        <v>0.79747199999999996</v>
      </c>
      <c r="E1120" s="382">
        <v>0.70502399999999998</v>
      </c>
      <c r="F1120" s="382">
        <v>0</v>
      </c>
      <c r="G1120" s="312">
        <f>_xll.SRS1Splines.Functions25.Linear_Interp(V_NEM!$R$687:$R$703,V_NEM!$T$687:$T$703,M1120)+_xll.SRS1Splines.Functions25.Linear_Interp(V_NEM!$AB$687:$AB$703,V_NEM!$AD$687:$AD$703,N1120)</f>
        <v>0.86811515049999799</v>
      </c>
      <c r="H1120" s="308">
        <f>(G1120/(V_NEM!$T$696+V_NEM!$AD$696))*100</f>
        <v>89.572626647599591</v>
      </c>
      <c r="I1120" s="308">
        <f>G1120-(V_NEM!$T$694+V_NEM!$AD$694)</f>
        <v>0.22862901549999803</v>
      </c>
      <c r="J1120" s="308">
        <f>((IFERROR((_xll.SRS1Splines.Functions25.Linear_Interp(V_NEM!$R$687:$R$703,V_NEM!$T$687:$T$703,M1120) - V_NEM!$X$689) / (V_NEM!$X$688- V_NEM!$X$689) * 100, 0))+(IFERROR((_xll.SRS1Splines.Functions25.Linear_Interp(V_NEM!$AB$687:$AB$703,V_NEM!$AD$687:$AD$703,N1120) - V_NEM!$AH$689) / (V_NEM!$AH$688- V_NEM!$AH$689) * 100, 0)))/2</f>
        <v>74.828185338828433</v>
      </c>
      <c r="K1120" s="308">
        <v>784.3</v>
      </c>
      <c r="L1120" s="308">
        <v>781.8</v>
      </c>
      <c r="M1120" s="371">
        <v>783.38</v>
      </c>
      <c r="N1120" s="371">
        <v>783.68</v>
      </c>
      <c r="O1120" s="312">
        <v>1.1651612903225805</v>
      </c>
      <c r="P1120" s="383">
        <v>0.73278999999999994</v>
      </c>
      <c r="Q1120" s="369">
        <v>0</v>
      </c>
      <c r="R1120" s="312">
        <v>0.59</v>
      </c>
      <c r="S1120" s="370">
        <v>0.52858633387031562</v>
      </c>
      <c r="T1120" s="370">
        <v>0.25190440000000003</v>
      </c>
      <c r="U1120" s="370"/>
      <c r="V1120" s="312">
        <f>_xll.SRS1Splines.Functions25.Linear_Interp(V_NK3!$P$8:$P$32,V_NK3!$R$8:$R$32,AC1120)</f>
        <v>305.22149242000103</v>
      </c>
      <c r="W1120" s="312">
        <f>(V1120/V_NK3!$R$28)*100</f>
        <v>56.298644966747204</v>
      </c>
      <c r="X1120" s="308">
        <f>V1120-V_NK3!$R$8</f>
        <v>248.64284042000102</v>
      </c>
      <c r="Y1120" s="308">
        <f>IFERROR((V1120 - V_NK3!$V$10) / (V_NK3!$V$9- V_NK3!$V$10) * 100, 0)</f>
        <v>51.20654399717386</v>
      </c>
      <c r="Z1120" s="308">
        <v>541.79999999999995</v>
      </c>
      <c r="AA1120" s="308">
        <v>521</v>
      </c>
      <c r="AB1120" s="312"/>
      <c r="AC1120" s="371">
        <v>533.94000000000005</v>
      </c>
      <c r="AD1120" s="308">
        <v>0.65</v>
      </c>
      <c r="AE1120" s="372">
        <v>5.7250999999999996E-2</v>
      </c>
      <c r="AF1120" s="373">
        <v>0</v>
      </c>
      <c r="AG1120" s="312"/>
      <c r="AH1120" s="370">
        <v>0.28431013599999999</v>
      </c>
      <c r="AI1120" s="370">
        <v>9.9355199999999991E-2</v>
      </c>
      <c r="AJ1120" s="370"/>
      <c r="AK1120" s="312">
        <f>_xll.SRS1Splines.Functions25.Linear_Interp(V_NK2!$R$10:$R$21,V_NK2!$T$10:$T$21,AR1120)</f>
        <v>65.152942857170402</v>
      </c>
      <c r="AL1120" s="312">
        <f>(AK1120/V_NK2!$T$18)*100</f>
        <v>91.250620248137821</v>
      </c>
      <c r="AM1120" s="308">
        <f>AK1120-V_NK2!$T$11</f>
        <v>24.332942857142605</v>
      </c>
      <c r="AN1120" s="308">
        <f>IFERROR((AK1120 - V_NK2!$X$12) / (V_NK2!$X$11- V_NK2!$X$12) * 100, 0)</f>
        <v>79.571428571431653</v>
      </c>
      <c r="AO1120" s="308">
        <v>427</v>
      </c>
      <c r="AP1120" s="308">
        <v>420</v>
      </c>
      <c r="AQ1120" s="308">
        <v>426.13</v>
      </c>
      <c r="AR1120" s="371">
        <v>425.57</v>
      </c>
      <c r="AS1120" s="312">
        <v>0.88</v>
      </c>
      <c r="AT1120" s="372">
        <v>2.3656E-2</v>
      </c>
      <c r="AU1120" s="369"/>
      <c r="AV1120" s="312">
        <v>0.26151750669975193</v>
      </c>
      <c r="AW1120" s="370">
        <v>0.20092072727270366</v>
      </c>
      <c r="AX1120" s="370">
        <v>0.16688127272726716</v>
      </c>
      <c r="AY1120" s="370"/>
      <c r="AZ1120" s="312">
        <f>_xll.SRS1Splines.Functions25.Linear_Interp(V_NNG3A!$H$4:$H$12,V_NNG3A!$I$4:$I$12,BF1120)</f>
        <v>13.54125</v>
      </c>
      <c r="BA1120" s="312">
        <f>(AZ1120/V_NNG3A!$I$8)*100</f>
        <v>97.770758122743686</v>
      </c>
      <c r="BB1120" s="308">
        <f>_xll.SRS1Splines.Functions25.Linear_Interp(V_NNG3A!$H$4:$H$12,V_NNG3A!$J$4:$J$12,BF1120)</f>
        <v>2.5536637931035</v>
      </c>
      <c r="BC1120" s="308">
        <f>IFERROR((AZ1120-V_NNG3A!$J$20) / (V_NNG3A!$J$19-V_NNG3A!$J$20) * 100, 0)</f>
        <v>89.213648957957076</v>
      </c>
      <c r="BD1120" s="308">
        <v>1050</v>
      </c>
      <c r="BE1120" s="308">
        <v>1047</v>
      </c>
      <c r="BF1120" s="374">
        <v>1049.75</v>
      </c>
      <c r="BG1120" s="312">
        <v>9.7000000000000003E-2</v>
      </c>
      <c r="BH1120" s="372">
        <v>5.9989999999997962E-2</v>
      </c>
      <c r="BI1120" s="369"/>
      <c r="BJ1120" s="312">
        <v>0.40729101194217465</v>
      </c>
      <c r="BK1120" s="370">
        <v>0.26960883430026883</v>
      </c>
      <c r="BL1120" s="370">
        <v>0.26960883430026883</v>
      </c>
      <c r="BM1120" s="370">
        <f t="shared" si="15"/>
        <v>0</v>
      </c>
      <c r="BN1120" s="312">
        <f>_xll.SRS1Splines.Functions25.Linear_Interp(V_XNN1!$K$3:$K$8,V_XNN1!$L$3:$L$8,BT1120)</f>
        <v>0.2082</v>
      </c>
      <c r="BO1120" s="312">
        <f>(BN1120/V_XNN1!$L$7)*100</f>
        <v>99.142857142857139</v>
      </c>
      <c r="BP1120" s="308">
        <f>_xll.SRS1Splines.Functions25.Linear_Interp(V_XNN1!$K$3:$K$8,V_XNN1!$M$3:$M$8,BT1120)</f>
        <v>5.22000000000001E-2</v>
      </c>
      <c r="BQ1120" s="308">
        <f>IFERROR((BN1120 - V_XNN1!$M$16) / (V_XNN1!$M$15- V_XNN1!$M$16) * 100, 0)</f>
        <v>66.852367688022298</v>
      </c>
      <c r="BR1120" s="308">
        <v>252</v>
      </c>
      <c r="BS1120" s="308">
        <v>249</v>
      </c>
      <c r="BT1120" s="374">
        <v>251.9</v>
      </c>
      <c r="BU1120" s="312">
        <v>0.06</v>
      </c>
      <c r="BV1120" s="372">
        <v>4.3770999999999997E-2</v>
      </c>
      <c r="BW1120" s="369"/>
      <c r="BX1120" s="312"/>
      <c r="BY1120" s="370"/>
      <c r="BZ1120" s="370"/>
      <c r="CA1120" s="370"/>
      <c r="CB1120" s="312"/>
      <c r="CC1120" s="312"/>
      <c r="CD1120" s="308"/>
      <c r="CE1120" s="312"/>
      <c r="CF1120" s="312"/>
      <c r="CG1120" s="312"/>
      <c r="CH1120" s="312"/>
      <c r="CI1120" s="384"/>
      <c r="CJ1120" s="312"/>
      <c r="CK1120" s="372"/>
      <c r="CL1120" s="369"/>
      <c r="CM1120" s="312"/>
      <c r="CN1120" s="370"/>
      <c r="CO1120" s="370"/>
      <c r="CP1120" s="370"/>
      <c r="CQ1120" s="312"/>
      <c r="CR1120" s="312"/>
      <c r="CS1120" s="308"/>
      <c r="CT1120" s="312"/>
      <c r="CU1120" s="312"/>
      <c r="CV1120" s="312"/>
      <c r="CW1120" s="312"/>
      <c r="CX1120" s="384"/>
      <c r="CY1120" s="312"/>
      <c r="CZ1120" s="372"/>
    </row>
    <row r="1121" spans="1:104" s="1" customFormat="1" hidden="1">
      <c r="A1121" s="269">
        <v>45680</v>
      </c>
      <c r="B1121" s="380">
        <v>0</v>
      </c>
      <c r="C1121" s="381">
        <v>0.78096774193548391</v>
      </c>
      <c r="D1121" s="382">
        <v>0.78649919999999995</v>
      </c>
      <c r="E1121" s="382">
        <v>0.73865231999999992</v>
      </c>
      <c r="F1121" s="382">
        <v>0</v>
      </c>
      <c r="G1121" s="312">
        <f>_xll.SRS1Splines.Functions25.Linear_Interp(V_NEM!$R$687:$R$703,V_NEM!$T$687:$T$703,M1121)+_xll.SRS1Splines.Functions25.Linear_Interp(V_NEM!$AB$687:$AB$703,V_NEM!$AD$687:$AD$703,N1121)</f>
        <v>0.89630631449999598</v>
      </c>
      <c r="H1121" s="308">
        <f>(G1121/(V_NEM!$T$696+V_NEM!$AD$696))*100</f>
        <v>92.481407362092</v>
      </c>
      <c r="I1121" s="308">
        <f>G1121-(V_NEM!$T$694+V_NEM!$AD$694)</f>
        <v>0.25682017949999603</v>
      </c>
      <c r="J1121" s="308">
        <f>((IFERROR((_xll.SRS1Splines.Functions25.Linear_Interp(V_NEM!$R$687:$R$703,V_NEM!$T$687:$T$703,M1121) - V_NEM!$X$689) / (V_NEM!$X$688- V_NEM!$X$689) * 100, 0))+(IFERROR((_xll.SRS1Splines.Functions25.Linear_Interp(V_NEM!$AB$687:$AB$703,V_NEM!$AD$687:$AD$703,N1121) - V_NEM!$AH$689) / (V_NEM!$AH$688- V_NEM!$AH$689) * 100, 0)))/2</f>
        <v>83.412901181603502</v>
      </c>
      <c r="K1121" s="308">
        <v>784.3</v>
      </c>
      <c r="L1121" s="308">
        <v>781.8</v>
      </c>
      <c r="M1121" s="371">
        <v>783.54</v>
      </c>
      <c r="N1121" s="371">
        <v>783.84</v>
      </c>
      <c r="O1121" s="312">
        <v>1.1651612903225805</v>
      </c>
      <c r="P1121" s="383">
        <v>0.77237</v>
      </c>
      <c r="Q1121" s="369">
        <v>0</v>
      </c>
      <c r="R1121" s="312">
        <v>0.59</v>
      </c>
      <c r="S1121" s="370">
        <v>0.55336386773109436</v>
      </c>
      <c r="T1121" s="370">
        <v>0</v>
      </c>
      <c r="U1121" s="370"/>
      <c r="V1121" s="312">
        <f>_xll.SRS1Splines.Functions25.Linear_Interp(V_NK3!$P$8:$P$32,V_NK3!$R$8:$R$32,AC1121)</f>
        <v>305.77485628000102</v>
      </c>
      <c r="W1121" s="312">
        <f>(V1121/V_NK3!$R$28)*100</f>
        <v>56.400713910990149</v>
      </c>
      <c r="X1121" s="308">
        <f>V1121-V_NK3!$R$8</f>
        <v>249.19620428000101</v>
      </c>
      <c r="Y1121" s="308">
        <f>IFERROR((V1121 - V_NK3!$V$10) / (V_NK3!$V$9- V_NK3!$V$10) * 100, 0)</f>
        <v>51.320506059365847</v>
      </c>
      <c r="Z1121" s="308">
        <v>541.79999999999995</v>
      </c>
      <c r="AA1121" s="308">
        <v>521</v>
      </c>
      <c r="AB1121" s="312"/>
      <c r="AC1121" s="371">
        <v>533.96</v>
      </c>
      <c r="AD1121" s="308">
        <v>0.65</v>
      </c>
      <c r="AE1121" s="372">
        <v>0</v>
      </c>
      <c r="AF1121" s="373">
        <v>0</v>
      </c>
      <c r="AG1121" s="312"/>
      <c r="AH1121" s="370">
        <v>4.7520000000000007E-2</v>
      </c>
      <c r="AI1121" s="370">
        <v>0.13457219999999998</v>
      </c>
      <c r="AJ1121" s="370"/>
      <c r="AK1121" s="312">
        <f>_xll.SRS1Splines.Functions25.Linear_Interp(V_NK2!$R$10:$R$21,V_NK2!$T$10:$T$21,AR1121)</f>
        <v>65.152942857170402</v>
      </c>
      <c r="AL1121" s="312">
        <f>(AK1121/V_NK2!$T$18)*100</f>
        <v>91.250620248137821</v>
      </c>
      <c r="AM1121" s="308">
        <f>AK1121-V_NK2!$T$11</f>
        <v>24.332942857142605</v>
      </c>
      <c r="AN1121" s="308">
        <f>IFERROR((AK1121 - V_NK2!$X$12) / (V_NK2!$X$11- V_NK2!$X$12) * 100, 0)</f>
        <v>79.571428571431653</v>
      </c>
      <c r="AO1121" s="308">
        <v>427</v>
      </c>
      <c r="AP1121" s="308">
        <v>420</v>
      </c>
      <c r="AQ1121" s="308">
        <v>426.3</v>
      </c>
      <c r="AR1121" s="371">
        <v>425.57</v>
      </c>
      <c r="AS1121" s="312">
        <v>0.88</v>
      </c>
      <c r="AT1121" s="372">
        <v>3.2041E-2</v>
      </c>
      <c r="AU1121" s="369"/>
      <c r="AV1121" s="312">
        <v>0.26151750669975193</v>
      </c>
      <c r="AW1121" s="370">
        <v>0.21130285454547351</v>
      </c>
      <c r="AX1121" s="370">
        <v>0.22535509090909667</v>
      </c>
      <c r="AY1121" s="370"/>
      <c r="AZ1121" s="312">
        <f>_xll.SRS1Splines.Functions25.Linear_Interp(V_NNG3A!$H$4:$H$12,V_NNG3A!$I$4:$I$12,BF1121)</f>
        <v>13.6647499999999</v>
      </c>
      <c r="BA1121" s="312">
        <f>(AZ1121/V_NNG3A!$I$8)*100</f>
        <v>98.662454873645487</v>
      </c>
      <c r="BB1121" s="308">
        <f>_xll.SRS1Splines.Functions25.Linear_Interp(V_NNG3A!$H$4:$H$12,V_NNG3A!$J$4:$J$12,BF1121)</f>
        <v>2.6771637931033898</v>
      </c>
      <c r="BC1121" s="308">
        <f>IFERROR((AZ1121-V_NNG3A!$J$20) / (V_NNG3A!$J$19-V_NNG3A!$J$20) * 100, 0)</f>
        <v>93.528189374770761</v>
      </c>
      <c r="BD1121" s="308">
        <v>1050</v>
      </c>
      <c r="BE1121" s="308">
        <v>1047</v>
      </c>
      <c r="BF1121" s="374">
        <v>1049.8499999999999</v>
      </c>
      <c r="BG1121" s="312">
        <v>9.7000000000000003E-2</v>
      </c>
      <c r="BH1121" s="372">
        <v>8.1010000000002039E-2</v>
      </c>
      <c r="BI1121" s="369"/>
      <c r="BJ1121" s="312">
        <v>0.38013827781269643</v>
      </c>
      <c r="BK1121" s="370">
        <v>0.28731387779821704</v>
      </c>
      <c r="BL1121" s="370">
        <v>0.28731387779821704</v>
      </c>
      <c r="BM1121" s="370">
        <f t="shared" si="15"/>
        <v>0</v>
      </c>
      <c r="BN1121" s="312">
        <f>_xll.SRS1Splines.Functions25.Linear_Interp(V_XNN1!$K$3:$K$8,V_XNN1!$L$3:$L$8,BT1121)</f>
        <v>0.21534600000000001</v>
      </c>
      <c r="BO1121" s="312">
        <f>(BN1121/V_XNN1!$L$7)*100</f>
        <v>102.54571428571428</v>
      </c>
      <c r="BP1121" s="308">
        <f>_xll.SRS1Splines.Functions25.Linear_Interp(V_XNN1!$K$3:$K$8,V_XNN1!$M$3:$M$8,BT1121)</f>
        <v>5.9346000000000197E-2</v>
      </c>
      <c r="BQ1121" s="308">
        <f>IFERROR((BN1121 - V_XNN1!$M$16) / (V_XNN1!$M$15- V_XNN1!$M$16) * 100, 0)</f>
        <v>88.969359331476369</v>
      </c>
      <c r="BR1121" s="308">
        <v>252</v>
      </c>
      <c r="BS1121" s="308">
        <v>249</v>
      </c>
      <c r="BT1121" s="374">
        <v>252.3</v>
      </c>
      <c r="BU1121" s="312">
        <v>5.6000000000000001E-2</v>
      </c>
      <c r="BV1121" s="372">
        <v>4.8363999999999997E-2</v>
      </c>
      <c r="BW1121" s="369"/>
      <c r="BX1121" s="312"/>
      <c r="BY1121" s="370"/>
      <c r="BZ1121" s="370"/>
      <c r="CA1121" s="370"/>
      <c r="CB1121" s="312"/>
      <c r="CC1121" s="312"/>
      <c r="CD1121" s="308"/>
      <c r="CE1121" s="312"/>
      <c r="CF1121" s="312"/>
      <c r="CG1121" s="312"/>
      <c r="CH1121" s="312"/>
      <c r="CI1121" s="384"/>
      <c r="CJ1121" s="312"/>
      <c r="CK1121" s="372"/>
      <c r="CL1121" s="369"/>
      <c r="CM1121" s="312"/>
      <c r="CN1121" s="370"/>
      <c r="CO1121" s="370"/>
      <c r="CP1121" s="370"/>
      <c r="CQ1121" s="312"/>
      <c r="CR1121" s="312"/>
      <c r="CS1121" s="308"/>
      <c r="CT1121" s="312"/>
      <c r="CU1121" s="312"/>
      <c r="CV1121" s="312"/>
      <c r="CW1121" s="312"/>
      <c r="CX1121" s="384"/>
      <c r="CY1121" s="312"/>
      <c r="CZ1121" s="372"/>
    </row>
    <row r="1122" spans="1:104" s="1" customFormat="1" hidden="1">
      <c r="A1122" s="269">
        <v>45681</v>
      </c>
      <c r="B1122" s="380">
        <v>0</v>
      </c>
      <c r="C1122" s="381">
        <v>0.78096774193548391</v>
      </c>
      <c r="D1122" s="382">
        <v>0.78883199999999998</v>
      </c>
      <c r="E1122" s="382">
        <v>0.77854895999999996</v>
      </c>
      <c r="F1122" s="382">
        <v>0</v>
      </c>
      <c r="G1122" s="312">
        <f>_xll.SRS1Splines.Functions25.Linear_Interp(V_NEM!$R$687:$R$703,V_NEM!$T$687:$T$703,M1122)+_xll.SRS1Splines.Functions25.Linear_Interp(V_NEM!$AB$687:$AB$703,V_NEM!$AD$687:$AD$703,N1122)</f>
        <v>0.85687235704999098</v>
      </c>
      <c r="H1122" s="308">
        <f>(G1122/(V_NEM!$T$696+V_NEM!$AD$696))*100</f>
        <v>88.412588673842833</v>
      </c>
      <c r="I1122" s="308">
        <f>G1122-(V_NEM!$T$694+V_NEM!$AD$694)</f>
        <v>0.21738622204999103</v>
      </c>
      <c r="J1122" s="308">
        <f>((IFERROR((_xll.SRS1Splines.Functions25.Linear_Interp(V_NEM!$R$687:$R$703,V_NEM!$T$687:$T$703,M1122) - V_NEM!$X$689) / (V_NEM!$X$688- V_NEM!$X$689) * 100, 0))+(IFERROR((_xll.SRS1Splines.Functions25.Linear_Interp(V_NEM!$AB$687:$AB$703,V_NEM!$AD$687:$AD$703,N1122) - V_NEM!$AH$689) / (V_NEM!$AH$688- V_NEM!$AH$689) * 100, 0)))/2</f>
        <v>72.151566721557387</v>
      </c>
      <c r="K1122" s="308">
        <v>784.3</v>
      </c>
      <c r="L1122" s="308">
        <v>781.8</v>
      </c>
      <c r="M1122" s="371">
        <v>783.31</v>
      </c>
      <c r="N1122" s="371">
        <v>783.65</v>
      </c>
      <c r="O1122" s="312">
        <v>1.1651612903225805</v>
      </c>
      <c r="P1122" s="383">
        <v>0.80780999999999992</v>
      </c>
      <c r="Q1122" s="369">
        <v>0</v>
      </c>
      <c r="R1122" s="312">
        <v>0.59</v>
      </c>
      <c r="S1122" s="370">
        <v>0.64202813226890565</v>
      </c>
      <c r="T1122" s="370">
        <v>1.195392</v>
      </c>
      <c r="U1122" s="370"/>
      <c r="V1122" s="312">
        <f>_xll.SRS1Splines.Functions25.Linear_Interp(V_NK3!$P$8:$P$32,V_NK3!$R$8:$R$32,AC1122)</f>
        <v>305.22149242000103</v>
      </c>
      <c r="W1122" s="312">
        <f>(V1122/V_NK3!$R$28)*100</f>
        <v>56.298644966747204</v>
      </c>
      <c r="X1122" s="308">
        <f>V1122-V_NK3!$R$8</f>
        <v>248.64284042000102</v>
      </c>
      <c r="Y1122" s="308">
        <f>IFERROR((V1122 - V_NK3!$V$10) / (V_NK3!$V$9- V_NK3!$V$10) * 100, 0)</f>
        <v>51.20654399717386</v>
      </c>
      <c r="Z1122" s="308">
        <v>541.79999999999995</v>
      </c>
      <c r="AA1122" s="308">
        <v>521</v>
      </c>
      <c r="AB1122" s="312"/>
      <c r="AC1122" s="371">
        <v>533.94000000000005</v>
      </c>
      <c r="AD1122" s="308">
        <v>0.65</v>
      </c>
      <c r="AE1122" s="372">
        <v>0.27168000000000003</v>
      </c>
      <c r="AF1122" s="373">
        <v>0</v>
      </c>
      <c r="AG1122" s="312"/>
      <c r="AH1122" s="370">
        <v>1.1711884800000001</v>
      </c>
      <c r="AI1122" s="370">
        <v>0.9227316000000001</v>
      </c>
      <c r="AJ1122" s="370"/>
      <c r="AK1122" s="312">
        <f>_xll.SRS1Splines.Functions25.Linear_Interp(V_NK2!$R$10:$R$21,V_NK2!$T$10:$T$21,AR1122)</f>
        <v>65.0655714285991</v>
      </c>
      <c r="AL1122" s="312">
        <f>(AK1122/V_NK2!$T$18)*100</f>
        <v>91.128251300558958</v>
      </c>
      <c r="AM1122" s="308">
        <f>AK1122-V_NK2!$T$11</f>
        <v>24.245571428571303</v>
      </c>
      <c r="AN1122" s="308">
        <f>IFERROR((AK1122 - V_NK2!$X$12) / (V_NK2!$X$11- V_NK2!$X$12) * 100, 0)</f>
        <v>79.285714285717773</v>
      </c>
      <c r="AO1122" s="308">
        <v>427</v>
      </c>
      <c r="AP1122" s="308">
        <v>420</v>
      </c>
      <c r="AQ1122" s="308">
        <v>426.47</v>
      </c>
      <c r="AR1122" s="371">
        <v>425.55</v>
      </c>
      <c r="AS1122" s="312">
        <v>0.88</v>
      </c>
      <c r="AT1122" s="372">
        <v>0.219698</v>
      </c>
      <c r="AU1122" s="369"/>
      <c r="AV1122" s="312">
        <v>0.26151750669975193</v>
      </c>
      <c r="AW1122" s="370">
        <v>0.20350400000003302</v>
      </c>
      <c r="AX1122" s="370">
        <v>0.23801236363635728</v>
      </c>
      <c r="AY1122" s="370"/>
      <c r="AZ1122" s="312">
        <f>_xll.SRS1Splines.Functions25.Linear_Interp(V_NNG3A!$H$4:$H$12,V_NNG3A!$I$4:$I$12,BF1122)</f>
        <v>13.565950000000001</v>
      </c>
      <c r="BA1122" s="312">
        <f>(AZ1122/V_NNG3A!$I$8)*100</f>
        <v>97.949097472924194</v>
      </c>
      <c r="BB1122" s="308">
        <f>_xll.SRS1Splines.Functions25.Linear_Interp(V_NNG3A!$H$4:$H$12,V_NNG3A!$J$4:$J$12,BF1122)</f>
        <v>2.5783637931034802</v>
      </c>
      <c r="BC1122" s="308">
        <f>IFERROR((AZ1122-V_NNG3A!$J$20) / (V_NNG3A!$J$19-V_NNG3A!$J$20) * 100, 0)</f>
        <v>90.076557041320541</v>
      </c>
      <c r="BD1122" s="308">
        <v>1050</v>
      </c>
      <c r="BE1122" s="308">
        <v>1047</v>
      </c>
      <c r="BF1122" s="374">
        <v>1049.77</v>
      </c>
      <c r="BG1122" s="312">
        <v>9.7000000000000003E-2</v>
      </c>
      <c r="BH1122" s="372">
        <v>8.5559999999997666E-2</v>
      </c>
      <c r="BI1122" s="369"/>
      <c r="BJ1122" s="312">
        <v>0.40729101194217465</v>
      </c>
      <c r="BK1122" s="370">
        <v>0.31829099804726191</v>
      </c>
      <c r="BL1122" s="370">
        <v>0.31829099804726191</v>
      </c>
      <c r="BM1122" s="370">
        <f t="shared" si="15"/>
        <v>0</v>
      </c>
      <c r="BN1122" s="312">
        <f>_xll.SRS1Splines.Functions25.Linear_Interp(V_XNN1!$K$3:$K$8,V_XNN1!$L$3:$L$8,BT1122)</f>
        <v>0.211782</v>
      </c>
      <c r="BO1122" s="312">
        <f>(BN1122/V_XNN1!$L$7)*100</f>
        <v>100.84857142857142</v>
      </c>
      <c r="BP1122" s="308">
        <f>_xll.SRS1Splines.Functions25.Linear_Interp(V_XNN1!$K$3:$K$8,V_XNN1!$M$3:$M$8,BT1122)</f>
        <v>5.5781999999999901E-2</v>
      </c>
      <c r="BQ1122" s="308">
        <f>IFERROR((BN1122 - V_XNN1!$M$16) / (V_XNN1!$M$15- V_XNN1!$M$16) * 100, 0)</f>
        <v>77.938718662952667</v>
      </c>
      <c r="BR1122" s="308">
        <v>252</v>
      </c>
      <c r="BS1122" s="308">
        <v>249</v>
      </c>
      <c r="BT1122" s="374">
        <v>252.1</v>
      </c>
      <c r="BU1122" s="312">
        <v>0.06</v>
      </c>
      <c r="BV1122" s="372">
        <v>4.9326999999999996E-2</v>
      </c>
      <c r="BW1122" s="369"/>
      <c r="BX1122" s="312"/>
      <c r="BY1122" s="370"/>
      <c r="BZ1122" s="370"/>
      <c r="CA1122" s="370"/>
      <c r="CB1122" s="312"/>
      <c r="CC1122" s="312"/>
      <c r="CD1122" s="308"/>
      <c r="CE1122" s="312"/>
      <c r="CF1122" s="312"/>
      <c r="CG1122" s="312"/>
      <c r="CH1122" s="312"/>
      <c r="CI1122" s="384"/>
      <c r="CJ1122" s="312"/>
      <c r="CK1122" s="372"/>
      <c r="CL1122" s="369"/>
      <c r="CM1122" s="312"/>
      <c r="CN1122" s="370"/>
      <c r="CO1122" s="370"/>
      <c r="CP1122" s="370"/>
      <c r="CQ1122" s="312"/>
      <c r="CR1122" s="312"/>
      <c r="CS1122" s="308"/>
      <c r="CT1122" s="312"/>
      <c r="CU1122" s="312"/>
      <c r="CV1122" s="312"/>
      <c r="CW1122" s="312"/>
      <c r="CX1122" s="384"/>
      <c r="CY1122" s="312"/>
      <c r="CZ1122" s="372"/>
    </row>
    <row r="1123" spans="1:104" s="1" customFormat="1" hidden="1">
      <c r="A1123" s="269">
        <v>45682</v>
      </c>
      <c r="B1123" s="380">
        <v>0</v>
      </c>
      <c r="C1123" s="381">
        <v>0.78096774193548391</v>
      </c>
      <c r="D1123" s="382">
        <v>0.716256</v>
      </c>
      <c r="E1123" s="382">
        <v>0.81427247999999997</v>
      </c>
      <c r="F1123" s="382">
        <v>0</v>
      </c>
      <c r="G1123" s="312">
        <f>_xll.SRS1Splines.Functions25.Linear_Interp(V_NEM!$R$687:$R$703,V_NEM!$T$687:$T$703,M1123)+_xll.SRS1Splines.Functions25.Linear_Interp(V_NEM!$AB$687:$AB$703,V_NEM!$AD$687:$AD$703,N1123)</f>
        <v>0.81282366329999145</v>
      </c>
      <c r="H1123" s="308">
        <f>(G1123/(V_NEM!$T$696+V_NEM!$AD$696))*100</f>
        <v>83.867618807448167</v>
      </c>
      <c r="I1123" s="308">
        <f>G1123-(V_NEM!$T$694+V_NEM!$AD$694)</f>
        <v>0.17333752829999149</v>
      </c>
      <c r="J1123" s="308">
        <f>((IFERROR((_xll.SRS1Splines.Functions25.Linear_Interp(V_NEM!$R$687:$R$703,V_NEM!$T$687:$T$703,M1123) - V_NEM!$X$689) / (V_NEM!$X$688- V_NEM!$X$689) * 100, 0))+(IFERROR((_xll.SRS1Splines.Functions25.Linear_Interp(V_NEM!$AB$687:$AB$703,V_NEM!$AD$687:$AD$703,N1123) - V_NEM!$AH$689) / (V_NEM!$AH$688- V_NEM!$AH$689) * 100, 0)))/2</f>
        <v>58.737948217223703</v>
      </c>
      <c r="K1123" s="308">
        <v>784.3</v>
      </c>
      <c r="L1123" s="308">
        <v>781.8</v>
      </c>
      <c r="M1123" s="371">
        <v>783.06</v>
      </c>
      <c r="N1123" s="371">
        <v>783.4</v>
      </c>
      <c r="O1123" s="312">
        <v>1.1651612903225805</v>
      </c>
      <c r="P1123" s="383">
        <v>0.79850999999999994</v>
      </c>
      <c r="Q1123" s="369">
        <v>0</v>
      </c>
      <c r="R1123" s="312">
        <v>0.59</v>
      </c>
      <c r="S1123" s="370">
        <v>0.55336386773109436</v>
      </c>
      <c r="T1123" s="370">
        <v>0</v>
      </c>
      <c r="U1123" s="370"/>
      <c r="V1123" s="312">
        <f>_xll.SRS1Splines.Functions25.Linear_Interp(V_NK3!$P$8:$P$32,V_NK3!$R$8:$R$32,AC1123)</f>
        <v>305.77485628000102</v>
      </c>
      <c r="W1123" s="312">
        <f>(V1123/V_NK3!$R$28)*100</f>
        <v>56.400713910990149</v>
      </c>
      <c r="X1123" s="308">
        <f>V1123-V_NK3!$R$8</f>
        <v>249.19620428000101</v>
      </c>
      <c r="Y1123" s="308">
        <f>IFERROR((V1123 - V_NK3!$V$10) / (V_NK3!$V$9- V_NK3!$V$10) * 100, 0)</f>
        <v>51.320506059365847</v>
      </c>
      <c r="Z1123" s="308">
        <v>541.79999999999995</v>
      </c>
      <c r="AA1123" s="308">
        <v>521</v>
      </c>
      <c r="AB1123" s="312"/>
      <c r="AC1123" s="371">
        <v>533.96</v>
      </c>
      <c r="AD1123" s="308">
        <v>0.65</v>
      </c>
      <c r="AE1123" s="372">
        <v>0</v>
      </c>
      <c r="AF1123" s="373">
        <v>0</v>
      </c>
      <c r="AG1123" s="312"/>
      <c r="AH1123" s="370">
        <v>4.7520000000000007E-2</v>
      </c>
      <c r="AI1123" s="370">
        <v>9.3240000000000024E-3</v>
      </c>
      <c r="AJ1123" s="370"/>
      <c r="AK1123" s="312">
        <f>_xll.SRS1Splines.Functions25.Linear_Interp(V_NK2!$R$10:$R$21,V_NK2!$T$10:$T$21,AR1123)</f>
        <v>65.415057142884507</v>
      </c>
      <c r="AL1123" s="312">
        <f>(AK1123/V_NK2!$T$18)*100</f>
        <v>91.617727090874652</v>
      </c>
      <c r="AM1123" s="308">
        <f>AK1123-V_NK2!$T$11</f>
        <v>24.59505714285671</v>
      </c>
      <c r="AN1123" s="308">
        <f>IFERROR((AK1123 - V_NK2!$X$12) / (V_NK2!$X$11- V_NK2!$X$12) * 100, 0)</f>
        <v>80.42857142857396</v>
      </c>
      <c r="AO1123" s="308">
        <v>427</v>
      </c>
      <c r="AP1123" s="308">
        <v>420</v>
      </c>
      <c r="AQ1123" s="308">
        <v>426.68</v>
      </c>
      <c r="AR1123" s="371">
        <v>425.63</v>
      </c>
      <c r="AS1123" s="312">
        <v>0.44</v>
      </c>
      <c r="AT1123" s="372">
        <v>2.2200000000000002E-3</v>
      </c>
      <c r="AU1123" s="369"/>
      <c r="AV1123" s="312">
        <v>0.26151750669975193</v>
      </c>
      <c r="AW1123" s="370">
        <v>0.2002530909090674</v>
      </c>
      <c r="AX1123" s="370">
        <v>0.16318145454546432</v>
      </c>
      <c r="AY1123" s="370"/>
      <c r="AZ1123" s="312">
        <f>_xll.SRS1Splines.Functions25.Linear_Interp(V_NNG3A!$H$4:$H$12,V_NNG3A!$I$4:$I$12,BF1123)</f>
        <v>13.3930500000001</v>
      </c>
      <c r="BA1123" s="312">
        <f>(AZ1123/V_NNG3A!$I$8)*100</f>
        <v>96.700722021661377</v>
      </c>
      <c r="BB1123" s="308">
        <f>_xll.SRS1Splines.Functions25.Linear_Interp(V_NNG3A!$H$4:$H$12,V_NNG3A!$J$4:$J$12,BF1123)</f>
        <v>2.4054637931036398</v>
      </c>
      <c r="BC1123" s="308">
        <f>IFERROR((AZ1123-V_NNG3A!$J$20) / (V_NNG3A!$J$19-V_NNG3A!$J$20) * 100, 0)</f>
        <v>84.036200457779969</v>
      </c>
      <c r="BD1123" s="308">
        <v>1050</v>
      </c>
      <c r="BE1123" s="308">
        <v>1047</v>
      </c>
      <c r="BF1123" s="374">
        <v>1049.6300000000001</v>
      </c>
      <c r="BG1123" s="312">
        <v>9.7000000000000003E-2</v>
      </c>
      <c r="BH1123" s="372">
        <v>5.8660000000003494E-2</v>
      </c>
      <c r="BI1123" s="369"/>
      <c r="BJ1123" s="312">
        <v>0.38013827781269643</v>
      </c>
      <c r="BK1123" s="370">
        <v>0.33758926390264621</v>
      </c>
      <c r="BL1123" s="370">
        <v>0.33758926390264621</v>
      </c>
      <c r="BM1123" s="370">
        <f t="shared" si="15"/>
        <v>0</v>
      </c>
      <c r="BN1123" s="312">
        <f>_xll.SRS1Splines.Functions25.Linear_Interp(V_XNN1!$K$3:$K$8,V_XNN1!$L$3:$L$8,BT1123)</f>
        <v>0.211782</v>
      </c>
      <c r="BO1123" s="312">
        <f>(BN1123/V_XNN1!$L$7)*100</f>
        <v>100.84857142857142</v>
      </c>
      <c r="BP1123" s="308">
        <f>_xll.SRS1Splines.Functions25.Linear_Interp(V_XNN1!$K$3:$K$8,V_XNN1!$M$3:$M$8,BT1123)</f>
        <v>5.5781999999999901E-2</v>
      </c>
      <c r="BQ1123" s="308">
        <f>IFERROR((BN1123 - V_XNN1!$M$16) / (V_XNN1!$M$15- V_XNN1!$M$16) * 100, 0)</f>
        <v>77.938718662952667</v>
      </c>
      <c r="BR1123" s="308">
        <v>252</v>
      </c>
      <c r="BS1123" s="308">
        <v>249</v>
      </c>
      <c r="BT1123" s="374">
        <v>252.1</v>
      </c>
      <c r="BU1123" s="312">
        <v>5.6000000000000001E-2</v>
      </c>
      <c r="BV1123" s="372">
        <v>5.3429000000000004E-2</v>
      </c>
      <c r="BW1123" s="369"/>
      <c r="BX1123" s="312"/>
      <c r="BY1123" s="370"/>
      <c r="BZ1123" s="370"/>
      <c r="CA1123" s="370"/>
      <c r="CB1123" s="312"/>
      <c r="CC1123" s="312"/>
      <c r="CD1123" s="308"/>
      <c r="CE1123" s="312"/>
      <c r="CF1123" s="312"/>
      <c r="CG1123" s="312"/>
      <c r="CH1123" s="312"/>
      <c r="CI1123" s="384"/>
      <c r="CJ1123" s="312"/>
      <c r="CK1123" s="372"/>
      <c r="CL1123" s="369"/>
      <c r="CM1123" s="312"/>
      <c r="CN1123" s="370"/>
      <c r="CO1123" s="370"/>
      <c r="CP1123" s="370"/>
      <c r="CQ1123" s="312"/>
      <c r="CR1123" s="312"/>
      <c r="CS1123" s="308"/>
      <c r="CT1123" s="312"/>
      <c r="CU1123" s="312"/>
      <c r="CV1123" s="312"/>
      <c r="CW1123" s="312"/>
      <c r="CX1123" s="384"/>
      <c r="CY1123" s="312"/>
      <c r="CZ1123" s="372"/>
    </row>
    <row r="1124" spans="1:104" s="1" customFormat="1" hidden="1">
      <c r="A1124" s="269">
        <v>45683</v>
      </c>
      <c r="B1124" s="380">
        <v>0</v>
      </c>
      <c r="C1124" s="381">
        <v>0.78096774193548391</v>
      </c>
      <c r="D1124" s="382">
        <v>0.6998399999999998</v>
      </c>
      <c r="E1124" s="382">
        <v>0.76550399999999996</v>
      </c>
      <c r="F1124" s="382">
        <v>0</v>
      </c>
      <c r="G1124" s="312">
        <f>_xll.SRS1Splines.Functions25.Linear_Interp(V_NEM!$R$687:$R$703,V_NEM!$T$687:$T$703,M1124)+_xll.SRS1Splines.Functions25.Linear_Interp(V_NEM!$AB$687:$AB$703,V_NEM!$AD$687:$AD$703,N1124)</f>
        <v>0.82372973525000892</v>
      </c>
      <c r="H1124" s="308">
        <f>(G1124/(V_NEM!$T$696+V_NEM!$AD$696))*100</f>
        <v>84.992913660795821</v>
      </c>
      <c r="I1124" s="308">
        <f>G1124-(V_NEM!$T$694+V_NEM!$AD$694)</f>
        <v>0.18424360025000897</v>
      </c>
      <c r="J1124" s="308">
        <f>((IFERROR((_xll.SRS1Splines.Functions25.Linear_Interp(V_NEM!$R$687:$R$703,V_NEM!$T$687:$T$703,M1124) - V_NEM!$X$689) / (V_NEM!$X$688- V_NEM!$X$689) * 100, 0))+(IFERROR((_xll.SRS1Splines.Functions25.Linear_Interp(V_NEM!$AB$687:$AB$703,V_NEM!$AD$687:$AD$703,N1124) - V_NEM!$AH$689) / (V_NEM!$AH$688- V_NEM!$AH$689) * 100, 0)))/2</f>
        <v>53.841889636100589</v>
      </c>
      <c r="K1124" s="308">
        <v>784.3</v>
      </c>
      <c r="L1124" s="308">
        <v>781.8</v>
      </c>
      <c r="M1124" s="371">
        <v>783.19</v>
      </c>
      <c r="N1124" s="371">
        <v>783.09</v>
      </c>
      <c r="O1124" s="312">
        <v>1.1651612903225805</v>
      </c>
      <c r="P1124" s="383">
        <v>0.65991999999999995</v>
      </c>
      <c r="Q1124" s="369">
        <v>0</v>
      </c>
      <c r="R1124" s="312">
        <v>0.59</v>
      </c>
      <c r="S1124" s="370">
        <v>0.15437400000000004</v>
      </c>
      <c r="T1124" s="370">
        <v>0.15437400000000004</v>
      </c>
      <c r="U1124" s="370"/>
      <c r="V1124" s="312">
        <f>_xll.SRS1Splines.Functions25.Linear_Interp(V_NK3!$P$8:$P$32,V_NK3!$R$8:$R$32,AC1124)</f>
        <v>305.77485628000102</v>
      </c>
      <c r="W1124" s="312">
        <f>(V1124/V_NK3!$R$28)*100</f>
        <v>56.400713910990149</v>
      </c>
      <c r="X1124" s="308">
        <f>V1124-V_NK3!$R$8</f>
        <v>249.19620428000101</v>
      </c>
      <c r="Y1124" s="308">
        <f>IFERROR((V1124 - V_NK3!$V$10) / (V_NK3!$V$9- V_NK3!$V$10) * 100, 0)</f>
        <v>51.320506059365847</v>
      </c>
      <c r="Z1124" s="308">
        <v>541.79999999999995</v>
      </c>
      <c r="AA1124" s="308">
        <v>521</v>
      </c>
      <c r="AB1124" s="312"/>
      <c r="AC1124" s="371">
        <v>533.96</v>
      </c>
      <c r="AD1124" s="308">
        <v>0.65</v>
      </c>
      <c r="AE1124" s="372">
        <v>3.5084999999999998E-2</v>
      </c>
      <c r="AF1124" s="373">
        <v>0</v>
      </c>
      <c r="AG1124" s="312"/>
      <c r="AH1124" s="370">
        <v>0.22546356000000004</v>
      </c>
      <c r="AI1124" s="370">
        <v>0.185304</v>
      </c>
      <c r="AJ1124" s="370"/>
      <c r="AK1124" s="312">
        <f>_xll.SRS1Splines.Functions25.Linear_Interp(V_NK2!$R$10:$R$21,V_NK2!$T$10:$T$21,AR1124)</f>
        <v>65.458742857170094</v>
      </c>
      <c r="AL1124" s="312">
        <f>(AK1124/V_NK2!$T$18)*100</f>
        <v>91.678911564663991</v>
      </c>
      <c r="AM1124" s="308">
        <f>AK1124-V_NK2!$T$11</f>
        <v>24.638742857142297</v>
      </c>
      <c r="AN1124" s="308">
        <f>IFERROR((AK1124 - V_NK2!$X$12) / (V_NK2!$X$11- V_NK2!$X$12) * 100, 0)</f>
        <v>80.571428571430687</v>
      </c>
      <c r="AO1124" s="308">
        <v>427</v>
      </c>
      <c r="AP1124" s="308">
        <v>420</v>
      </c>
      <c r="AQ1124" s="308">
        <v>426.93</v>
      </c>
      <c r="AR1124" s="371">
        <v>425.64</v>
      </c>
      <c r="AS1124" s="312">
        <v>0.44</v>
      </c>
      <c r="AT1124" s="372">
        <v>4.4119999999999999E-2</v>
      </c>
      <c r="AU1124" s="369"/>
      <c r="AV1124" s="312">
        <v>0.26151750669975193</v>
      </c>
      <c r="AW1124" s="370">
        <v>0.19765309090906971</v>
      </c>
      <c r="AX1124" s="370">
        <v>0.16379345454544733</v>
      </c>
      <c r="AY1124" s="370"/>
      <c r="AZ1124" s="312">
        <f>_xll.SRS1Splines.Functions25.Linear_Interp(V_NNG3A!$H$4:$H$12,V_NNG3A!$I$4:$I$12,BF1124)</f>
        <v>13.516550000000001</v>
      </c>
      <c r="BA1124" s="312">
        <f>(AZ1124/V_NNG3A!$I$8)*100</f>
        <v>97.592418772563178</v>
      </c>
      <c r="BB1124" s="308">
        <f>_xll.SRS1Splines.Functions25.Linear_Interp(V_NNG3A!$H$4:$H$12,V_NNG3A!$J$4:$J$12,BF1124)</f>
        <v>2.52896379310353</v>
      </c>
      <c r="BC1124" s="308">
        <f>IFERROR((AZ1124-V_NNG3A!$J$20) / (V_NNG3A!$J$19-V_NNG3A!$J$20) * 100, 0)</f>
        <v>88.350740874593654</v>
      </c>
      <c r="BD1124" s="308">
        <v>1050</v>
      </c>
      <c r="BE1124" s="308">
        <v>1047</v>
      </c>
      <c r="BF1124" s="374">
        <v>1049.73</v>
      </c>
      <c r="BG1124" s="312">
        <v>9.7000000000000003E-2</v>
      </c>
      <c r="BH1124" s="372">
        <v>5.8879999999997379E-2</v>
      </c>
      <c r="BI1124" s="369"/>
      <c r="BJ1124" s="312">
        <v>0.40729101194217465</v>
      </c>
      <c r="BK1124" s="370">
        <v>0.28658294382340449</v>
      </c>
      <c r="BL1124" s="370">
        <v>0.28658294382340449</v>
      </c>
      <c r="BM1124" s="370">
        <f t="shared" si="15"/>
        <v>0</v>
      </c>
      <c r="BN1124" s="312">
        <f>_xll.SRS1Splines.Functions25.Linear_Interp(V_XNN1!$K$3:$K$8,V_XNN1!$L$3:$L$8,BT1124)</f>
        <v>0.21</v>
      </c>
      <c r="BO1124" s="312">
        <f>(BN1124/V_XNN1!$L$7)*100</f>
        <v>100</v>
      </c>
      <c r="BP1124" s="308">
        <f>_xll.SRS1Splines.Functions25.Linear_Interp(V_XNN1!$K$3:$K$8,V_XNN1!$M$3:$M$8,BT1124)</f>
        <v>5.3999999999999999E-2</v>
      </c>
      <c r="BQ1124" s="308">
        <f>IFERROR((BN1124 - V_XNN1!$M$16) / (V_XNN1!$M$15- V_XNN1!$M$16) * 100, 0)</f>
        <v>72.423398328690809</v>
      </c>
      <c r="BR1124" s="308">
        <v>252</v>
      </c>
      <c r="BS1124" s="308">
        <v>249</v>
      </c>
      <c r="BT1124" s="374">
        <v>252</v>
      </c>
      <c r="BU1124" s="312">
        <v>0.06</v>
      </c>
      <c r="BV1124" s="372">
        <v>4.7805E-2</v>
      </c>
      <c r="BW1124" s="369"/>
      <c r="BX1124" s="312"/>
      <c r="BY1124" s="370"/>
      <c r="BZ1124" s="370"/>
      <c r="CA1124" s="370"/>
      <c r="CB1124" s="312"/>
      <c r="CC1124" s="312"/>
      <c r="CD1124" s="308"/>
      <c r="CE1124" s="312"/>
      <c r="CF1124" s="312"/>
      <c r="CG1124" s="312"/>
      <c r="CH1124" s="312"/>
      <c r="CI1124" s="384"/>
      <c r="CJ1124" s="312"/>
      <c r="CK1124" s="372"/>
      <c r="CL1124" s="369"/>
      <c r="CM1124" s="312"/>
      <c r="CN1124" s="370"/>
      <c r="CO1124" s="370"/>
      <c r="CP1124" s="370"/>
      <c r="CQ1124" s="312"/>
      <c r="CR1124" s="312"/>
      <c r="CS1124" s="308"/>
      <c r="CT1124" s="312"/>
      <c r="CU1124" s="312"/>
      <c r="CV1124" s="312"/>
      <c r="CW1124" s="312"/>
      <c r="CX1124" s="384"/>
      <c r="CY1124" s="312"/>
      <c r="CZ1124" s="372"/>
    </row>
    <row r="1125" spans="1:104" s="1" customFormat="1" hidden="1">
      <c r="A1125" s="269">
        <v>45684</v>
      </c>
      <c r="B1125" s="380">
        <v>0</v>
      </c>
      <c r="C1125" s="381">
        <v>0.78096774193548391</v>
      </c>
      <c r="D1125" s="382">
        <v>0.71452800000000005</v>
      </c>
      <c r="E1125" s="382">
        <v>0.66519936000000002</v>
      </c>
      <c r="F1125" s="382">
        <v>0</v>
      </c>
      <c r="G1125" s="312">
        <f>_xll.SRS1Splines.Functions25.Linear_Interp(V_NEM!$R$687:$R$703,V_NEM!$T$687:$T$703,M1125)+_xll.SRS1Splines.Functions25.Linear_Interp(V_NEM!$AB$687:$AB$703,V_NEM!$AD$687:$AD$703,N1125)</f>
        <v>0.82652084854999897</v>
      </c>
      <c r="H1125" s="308">
        <f>(G1125/(V_NEM!$T$696+V_NEM!$AD$696))*100</f>
        <v>85.280902356082578</v>
      </c>
      <c r="I1125" s="308">
        <f>G1125-(V_NEM!$T$694+V_NEM!$AD$694)</f>
        <v>0.18703471354999901</v>
      </c>
      <c r="J1125" s="308">
        <f>((IFERROR((_xll.SRS1Splines.Functions25.Linear_Interp(V_NEM!$R$687:$R$703,V_NEM!$T$687:$T$703,M1125) - V_NEM!$X$689) / (V_NEM!$X$688- V_NEM!$X$689) * 100, 0))+(IFERROR((_xll.SRS1Splines.Functions25.Linear_Interp(V_NEM!$AB$687:$AB$703,V_NEM!$AD$687:$AD$703,N1125) - V_NEM!$AH$689) / (V_NEM!$AH$688- V_NEM!$AH$689) * 100, 0)))/2</f>
        <v>63.842754603368775</v>
      </c>
      <c r="K1125" s="308">
        <v>784.3</v>
      </c>
      <c r="L1125" s="308">
        <v>781.8</v>
      </c>
      <c r="M1125" s="371">
        <v>783.13</v>
      </c>
      <c r="N1125" s="371">
        <v>783.52</v>
      </c>
      <c r="O1125" s="312">
        <v>1.1651612903225805</v>
      </c>
      <c r="P1125" s="383">
        <v>0.63170999999999999</v>
      </c>
      <c r="Q1125" s="369">
        <v>0</v>
      </c>
      <c r="R1125" s="312">
        <v>0.59</v>
      </c>
      <c r="S1125" s="370">
        <v>0.27668193386650086</v>
      </c>
      <c r="T1125" s="370">
        <v>0</v>
      </c>
      <c r="U1125" s="370"/>
      <c r="V1125" s="312">
        <f>_xll.SRS1Splines.Functions25.Linear_Interp(V_NK3!$P$8:$P$32,V_NK3!$R$8:$R$32,AC1125)</f>
        <v>306.05153821000101</v>
      </c>
      <c r="W1125" s="312">
        <f>(V1125/V_NK3!$R$28)*100</f>
        <v>56.451748383111635</v>
      </c>
      <c r="X1125" s="308">
        <f>V1125-V_NK3!$R$8</f>
        <v>249.47288621000101</v>
      </c>
      <c r="Y1125" s="308">
        <f>IFERROR((V1125 - V_NK3!$V$10) / (V_NK3!$V$9- V_NK3!$V$10) * 100, 0)</f>
        <v>51.377487090461841</v>
      </c>
      <c r="Z1125" s="308">
        <v>541.79999999999995</v>
      </c>
      <c r="AA1125" s="308">
        <v>521</v>
      </c>
      <c r="AB1125" s="312"/>
      <c r="AC1125" s="371">
        <v>533.97</v>
      </c>
      <c r="AD1125" s="308">
        <v>0.65</v>
      </c>
      <c r="AE1125" s="372">
        <v>0</v>
      </c>
      <c r="AF1125" s="373">
        <v>0</v>
      </c>
      <c r="AG1125" s="312"/>
      <c r="AH1125" s="370">
        <v>4.4063999999999999E-2</v>
      </c>
      <c r="AI1125" s="370">
        <v>0</v>
      </c>
      <c r="AJ1125" s="370"/>
      <c r="AK1125" s="312">
        <f>_xll.SRS1Splines.Functions25.Linear_Interp(V_NK2!$R$10:$R$21,V_NK2!$T$10:$T$21,AR1125)</f>
        <v>65.502428571455695</v>
      </c>
      <c r="AL1125" s="312">
        <f>(AK1125/V_NK2!$T$18)*100</f>
        <v>91.740096038453345</v>
      </c>
      <c r="AM1125" s="308">
        <f>AK1125-V_NK2!$T$11</f>
        <v>24.682428571427899</v>
      </c>
      <c r="AN1125" s="308">
        <f>IFERROR((AK1125 - V_NK2!$X$12) / (V_NK2!$X$11- V_NK2!$X$12) * 100, 0)</f>
        <v>80.71428571428747</v>
      </c>
      <c r="AO1125" s="308">
        <v>427</v>
      </c>
      <c r="AP1125" s="308">
        <v>420</v>
      </c>
      <c r="AQ1125" s="308">
        <v>426.18</v>
      </c>
      <c r="AR1125" s="371">
        <v>425.65</v>
      </c>
      <c r="AS1125" s="312">
        <v>0.88</v>
      </c>
      <c r="AT1125" s="372">
        <v>0</v>
      </c>
      <c r="AU1125" s="369"/>
      <c r="AV1125" s="312">
        <v>0.26151750669975193</v>
      </c>
      <c r="AW1125" s="370">
        <v>0.20767504545456922</v>
      </c>
      <c r="AX1125" s="370">
        <v>0.22393636363636371</v>
      </c>
      <c r="AY1125" s="370"/>
      <c r="AZ1125" s="312">
        <f>_xll.SRS1Splines.Functions25.Linear_Interp(V_NNG3A!$H$4:$H$12,V_NNG3A!$I$4:$I$12,BF1125)</f>
        <v>13.6276999999999</v>
      </c>
      <c r="BA1125" s="312">
        <f>(AZ1125/V_NNG3A!$I$8)*100</f>
        <v>98.394945848374732</v>
      </c>
      <c r="BB1125" s="308">
        <f>_xll.SRS1Splines.Functions25.Linear_Interp(V_NNG3A!$H$4:$H$12,V_NNG3A!$J$4:$J$12,BF1125)</f>
        <v>2.64011379310343</v>
      </c>
      <c r="BC1125" s="308">
        <f>IFERROR((AZ1125-V_NNG3A!$J$20) / (V_NNG3A!$J$19-V_NNG3A!$J$20) * 100, 0)</f>
        <v>92.233827249725593</v>
      </c>
      <c r="BD1125" s="308">
        <v>1050</v>
      </c>
      <c r="BE1125" s="308">
        <v>1047</v>
      </c>
      <c r="BF1125" s="374">
        <v>1049.82</v>
      </c>
      <c r="BG1125" s="312">
        <v>9.7000000000000003E-2</v>
      </c>
      <c r="BH1125" s="372">
        <v>8.0500000000000002E-2</v>
      </c>
      <c r="BI1125" s="369"/>
      <c r="BJ1125" s="312">
        <v>0.35298554368321805</v>
      </c>
      <c r="BK1125" s="370">
        <v>0.33745223670581576</v>
      </c>
      <c r="BL1125" s="370">
        <v>0.33745223670581576</v>
      </c>
      <c r="BM1125" s="370">
        <f t="shared" si="15"/>
        <v>0</v>
      </c>
      <c r="BN1125" s="312">
        <f>_xll.SRS1Splines.Functions25.Linear_Interp(V_XNN1!$K$3:$K$8,V_XNN1!$L$3:$L$8,BT1125)</f>
        <v>0.20369999999999999</v>
      </c>
      <c r="BO1125" s="312">
        <f>(BN1125/V_XNN1!$L$7)*100</f>
        <v>97</v>
      </c>
      <c r="BP1125" s="308">
        <f>_xll.SRS1Splines.Functions25.Linear_Interp(V_XNN1!$K$3:$K$8,V_XNN1!$M$3:$M$8,BT1125)</f>
        <v>4.7700000000000103E-2</v>
      </c>
      <c r="BQ1125" s="308">
        <f>IFERROR((BN1125 - V_XNN1!$M$16) / (V_XNN1!$M$15- V_XNN1!$M$16) * 100, 0)</f>
        <v>52.924791086350979</v>
      </c>
      <c r="BR1125" s="308">
        <v>252</v>
      </c>
      <c r="BS1125" s="308">
        <v>249</v>
      </c>
      <c r="BT1125" s="374">
        <v>251.65</v>
      </c>
      <c r="BU1125" s="312">
        <v>5.1999999999999998E-2</v>
      </c>
      <c r="BV1125" s="372">
        <v>5.2848999999999993E-2</v>
      </c>
      <c r="BW1125" s="369"/>
      <c r="BX1125" s="312"/>
      <c r="BY1125" s="370"/>
      <c r="BZ1125" s="370"/>
      <c r="CA1125" s="370"/>
      <c r="CB1125" s="312"/>
      <c r="CC1125" s="312"/>
      <c r="CD1125" s="308"/>
      <c r="CE1125" s="312"/>
      <c r="CF1125" s="312"/>
      <c r="CG1125" s="312"/>
      <c r="CH1125" s="312"/>
      <c r="CI1125" s="384"/>
      <c r="CJ1125" s="312"/>
      <c r="CK1125" s="372"/>
      <c r="CL1125" s="369"/>
      <c r="CM1125" s="312"/>
      <c r="CN1125" s="370"/>
      <c r="CO1125" s="370"/>
      <c r="CP1125" s="370"/>
      <c r="CQ1125" s="312"/>
      <c r="CR1125" s="312"/>
      <c r="CS1125" s="308"/>
      <c r="CT1125" s="312"/>
      <c r="CU1125" s="312"/>
      <c r="CV1125" s="312"/>
      <c r="CW1125" s="312"/>
      <c r="CX1125" s="384"/>
      <c r="CY1125" s="312"/>
      <c r="CZ1125" s="372"/>
    </row>
    <row r="1126" spans="1:104" s="1" customFormat="1" hidden="1">
      <c r="A1126" s="269">
        <v>45685</v>
      </c>
      <c r="B1126" s="380">
        <v>0</v>
      </c>
      <c r="C1126" s="381">
        <v>0.78096774193548391</v>
      </c>
      <c r="D1126" s="382">
        <v>0.72748800000000002</v>
      </c>
      <c r="E1126" s="382">
        <v>0.57801599999999997</v>
      </c>
      <c r="F1126" s="382">
        <v>0</v>
      </c>
      <c r="G1126" s="312">
        <f>_xll.SRS1Splines.Functions25.Linear_Interp(V_NEM!$R$687:$R$703,V_NEM!$T$687:$T$703,M1126)+_xll.SRS1Splines.Functions25.Linear_Interp(V_NEM!$AB$687:$AB$703,V_NEM!$AD$687:$AD$703,N1126)</f>
        <v>0.87375671630000629</v>
      </c>
      <c r="H1126" s="308">
        <f>(G1126/(V_NEM!$T$696+V_NEM!$AD$696))*100</f>
        <v>90.154726691379452</v>
      </c>
      <c r="I1126" s="308">
        <f>G1126-(V_NEM!$T$694+V_NEM!$AD$694)</f>
        <v>0.23427058130000633</v>
      </c>
      <c r="J1126" s="308">
        <f>((IFERROR((_xll.SRS1Splines.Functions25.Linear_Interp(V_NEM!$R$687:$R$703,V_NEM!$T$687:$T$703,M1126) - V_NEM!$X$689) / (V_NEM!$X$688- V_NEM!$X$689) * 100, 0))+(IFERROR((_xll.SRS1Splines.Functions25.Linear_Interp(V_NEM!$AB$687:$AB$703,V_NEM!$AD$687:$AD$703,N1126) - V_NEM!$AH$689) / (V_NEM!$AH$688- V_NEM!$AH$689) * 100, 0)))/2</f>
        <v>70.756785389654667</v>
      </c>
      <c r="K1126" s="308">
        <v>784.3</v>
      </c>
      <c r="L1126" s="308">
        <v>781.8</v>
      </c>
      <c r="M1126" s="371">
        <v>783.46</v>
      </c>
      <c r="N1126" s="371">
        <v>783.45</v>
      </c>
      <c r="O1126" s="312">
        <v>1.1651612903225805</v>
      </c>
      <c r="P1126" s="383">
        <v>0.78285000000000005</v>
      </c>
      <c r="Q1126" s="369">
        <v>0</v>
      </c>
      <c r="R1126" s="312">
        <v>0.59</v>
      </c>
      <c r="S1126" s="370">
        <v>0.55336386773300172</v>
      </c>
      <c r="T1126" s="370">
        <v>0</v>
      </c>
      <c r="U1126" s="370"/>
      <c r="V1126" s="312">
        <f>_xll.SRS1Splines.Functions25.Linear_Interp(V_NK3!$P$8:$P$32,V_NK3!$R$8:$R$32,AC1126)</f>
        <v>306.60490206999998</v>
      </c>
      <c r="W1126" s="312">
        <f>(V1126/V_NK3!$R$28)*100</f>
        <v>56.553817327354395</v>
      </c>
      <c r="X1126" s="308">
        <f>V1126-V_NK3!$R$8</f>
        <v>250.02625006999997</v>
      </c>
      <c r="Y1126" s="308">
        <f>IFERROR((V1126 - V_NK3!$V$10) / (V_NK3!$V$9- V_NK3!$V$10) * 100, 0)</f>
        <v>51.491449152653601</v>
      </c>
      <c r="Z1126" s="308">
        <v>541.79999999999995</v>
      </c>
      <c r="AA1126" s="308">
        <v>521</v>
      </c>
      <c r="AB1126" s="312"/>
      <c r="AC1126" s="371">
        <v>533.99</v>
      </c>
      <c r="AD1126" s="308">
        <v>0.65</v>
      </c>
      <c r="AE1126" s="372">
        <v>0</v>
      </c>
      <c r="AF1126" s="373">
        <v>0</v>
      </c>
      <c r="AG1126" s="312"/>
      <c r="AH1126" s="370">
        <v>4.4063999999999999E-2</v>
      </c>
      <c r="AI1126" s="370">
        <v>0</v>
      </c>
      <c r="AJ1126" s="370"/>
      <c r="AK1126" s="312">
        <f>_xll.SRS1Splines.Functions25.Linear_Interp(V_NK2!$R$10:$R$21,V_NK2!$T$10:$T$21,AR1126)</f>
        <v>65.546114285741595</v>
      </c>
      <c r="AL1126" s="312">
        <f>(AK1126/V_NK2!$T$18)*100</f>
        <v>91.801280512243125</v>
      </c>
      <c r="AM1126" s="308">
        <f>AK1126-V_NK2!$T$11</f>
        <v>24.726114285713798</v>
      </c>
      <c r="AN1126" s="308">
        <f>IFERROR((AK1126 - V_NK2!$X$12) / (V_NK2!$X$11- V_NK2!$X$12) * 100, 0)</f>
        <v>80.857142857145234</v>
      </c>
      <c r="AO1126" s="308">
        <v>427</v>
      </c>
      <c r="AP1126" s="308">
        <v>420</v>
      </c>
      <c r="AQ1126" s="308">
        <v>426.13</v>
      </c>
      <c r="AR1126" s="371">
        <v>425.66</v>
      </c>
      <c r="AS1126" s="312">
        <v>0.88</v>
      </c>
      <c r="AT1126" s="372">
        <v>0</v>
      </c>
      <c r="AU1126" s="369"/>
      <c r="AV1126" s="312">
        <v>0.26151750669975193</v>
      </c>
      <c r="AW1126" s="370">
        <v>0.20328397272728205</v>
      </c>
      <c r="AX1126" s="370">
        <v>0.20752363636363239</v>
      </c>
      <c r="AY1126" s="370"/>
      <c r="AZ1126" s="312">
        <f>_xll.SRS1Splines.Functions25.Linear_Interp(V_NNG3A!$H$4:$H$12,V_NNG3A!$I$4:$I$12,BF1126)</f>
        <v>13.504200000000001</v>
      </c>
      <c r="BA1126" s="312">
        <f>(AZ1126/V_NNG3A!$I$8)*100</f>
        <v>97.503249097472931</v>
      </c>
      <c r="BB1126" s="308">
        <f>_xll.SRS1Splines.Functions25.Linear_Interp(V_NNG3A!$H$4:$H$12,V_NNG3A!$J$4:$J$12,BF1126)</f>
        <v>2.5166137931035402</v>
      </c>
      <c r="BC1126" s="308">
        <f>IFERROR((AZ1126-V_NNG3A!$J$20) / (V_NNG3A!$J$19-V_NNG3A!$J$20) * 100, 0)</f>
        <v>87.919286832911965</v>
      </c>
      <c r="BD1126" s="308">
        <v>1050</v>
      </c>
      <c r="BE1126" s="308">
        <v>1047</v>
      </c>
      <c r="BF1126" s="374">
        <v>1049.72</v>
      </c>
      <c r="BG1126" s="312">
        <v>9.7000000000000003E-2</v>
      </c>
      <c r="BH1126" s="372">
        <v>7.4599999999998542E-2</v>
      </c>
      <c r="BI1126" s="369"/>
      <c r="BJ1126" s="312">
        <v>0.38013827781269643</v>
      </c>
      <c r="BK1126" s="370">
        <v>0.34368888139238718</v>
      </c>
      <c r="BL1126" s="370">
        <v>0.34368888139238718</v>
      </c>
      <c r="BM1126" s="370">
        <f t="shared" si="15"/>
        <v>0</v>
      </c>
      <c r="BN1126" s="312">
        <f>_xll.SRS1Splines.Functions25.Linear_Interp(V_XNN1!$K$3:$K$8,V_XNN1!$L$3:$L$8,BT1126)</f>
        <v>0.20280000000000001</v>
      </c>
      <c r="BO1126" s="312">
        <f>(BN1126/V_XNN1!$L$7)*100</f>
        <v>96.571428571428569</v>
      </c>
      <c r="BP1126" s="308">
        <f>_xll.SRS1Splines.Functions25.Linear_Interp(V_XNN1!$K$3:$K$8,V_XNN1!$M$3:$M$8,BT1126)</f>
        <v>4.6799999999999897E-2</v>
      </c>
      <c r="BQ1126" s="308">
        <f>IFERROR((BN1126 - V_XNN1!$M$16) / (V_XNN1!$M$15- V_XNN1!$M$16) * 100, 0)</f>
        <v>50.139275766016766</v>
      </c>
      <c r="BR1126" s="308">
        <v>252</v>
      </c>
      <c r="BS1126" s="308">
        <v>249</v>
      </c>
      <c r="BT1126" s="374">
        <v>251.6</v>
      </c>
      <c r="BU1126" s="312">
        <v>5.6000000000000001E-2</v>
      </c>
      <c r="BV1126" s="372">
        <v>5.1614E-2</v>
      </c>
      <c r="BW1126" s="369"/>
      <c r="BX1126" s="312"/>
      <c r="BY1126" s="370"/>
      <c r="BZ1126" s="370"/>
      <c r="CA1126" s="370"/>
      <c r="CB1126" s="312"/>
      <c r="CC1126" s="312"/>
      <c r="CD1126" s="308"/>
      <c r="CE1126" s="312"/>
      <c r="CF1126" s="312"/>
      <c r="CG1126" s="312"/>
      <c r="CH1126" s="312"/>
      <c r="CI1126" s="384"/>
      <c r="CJ1126" s="312"/>
      <c r="CK1126" s="372"/>
      <c r="CL1126" s="369"/>
      <c r="CM1126" s="312"/>
      <c r="CN1126" s="370"/>
      <c r="CO1126" s="370"/>
      <c r="CP1126" s="370"/>
      <c r="CQ1126" s="312"/>
      <c r="CR1126" s="312"/>
      <c r="CS1126" s="308"/>
      <c r="CT1126" s="312"/>
      <c r="CU1126" s="312"/>
      <c r="CV1126" s="312"/>
      <c r="CW1126" s="312"/>
      <c r="CX1126" s="384"/>
      <c r="CY1126" s="312"/>
      <c r="CZ1126" s="372"/>
    </row>
    <row r="1127" spans="1:104" s="1" customFormat="1" hidden="1">
      <c r="A1127" s="269">
        <v>45686</v>
      </c>
      <c r="B1127" s="380">
        <v>0</v>
      </c>
      <c r="C1127" s="381">
        <v>0.78096774193548391</v>
      </c>
      <c r="D1127" s="382">
        <v>0.74563200000000007</v>
      </c>
      <c r="E1127" s="382">
        <v>0.78911280000000006</v>
      </c>
      <c r="F1127" s="382">
        <v>0</v>
      </c>
      <c r="G1127" s="312">
        <f>_xll.SRS1Splines.Functions25.Linear_Interp(V_NEM!$R$687:$R$703,V_NEM!$T$687:$T$703,M1127)+_xll.SRS1Splines.Functions25.Linear_Interp(V_NEM!$AB$687:$AB$703,V_NEM!$AD$687:$AD$703,N1127)</f>
        <v>0.82299695305000198</v>
      </c>
      <c r="H1127" s="308">
        <f>(G1127/(V_NEM!$T$696+V_NEM!$AD$696))*100</f>
        <v>84.917304766771309</v>
      </c>
      <c r="I1127" s="308">
        <f>G1127-(V_NEM!$T$694+V_NEM!$AD$694)</f>
        <v>0.18351081805000202</v>
      </c>
      <c r="J1127" s="308">
        <f>((IFERROR((_xll.SRS1Splines.Functions25.Linear_Interp(V_NEM!$R$687:$R$703,V_NEM!$T$687:$T$703,M1127) - V_NEM!$X$689) / (V_NEM!$X$688- V_NEM!$X$689) * 100, 0))+(IFERROR((_xll.SRS1Splines.Functions25.Linear_Interp(V_NEM!$AB$687:$AB$703,V_NEM!$AD$687:$AD$703,N1127) - V_NEM!$AH$689) / (V_NEM!$AH$688- V_NEM!$AH$689) * 100, 0)))/2</f>
        <v>62.769665123022591</v>
      </c>
      <c r="K1127" s="308">
        <v>784.3</v>
      </c>
      <c r="L1127" s="308">
        <v>781.8</v>
      </c>
      <c r="M1127" s="371">
        <v>783.11</v>
      </c>
      <c r="N1127" s="371">
        <v>783.5</v>
      </c>
      <c r="O1127" s="312">
        <v>1.1651612903225805</v>
      </c>
      <c r="P1127" s="383">
        <v>0.81879999999999997</v>
      </c>
      <c r="Q1127" s="369">
        <v>0</v>
      </c>
      <c r="R1127" s="312">
        <v>0.59</v>
      </c>
      <c r="S1127" s="370">
        <v>0.56492894204521182</v>
      </c>
      <c r="T1127" s="370">
        <v>0</v>
      </c>
      <c r="U1127" s="370"/>
      <c r="V1127" s="312">
        <f>_xll.SRS1Splines.Functions25.Linear_Interp(V_NK3!$P$8:$P$32,V_NK3!$R$8:$R$32,AC1127)</f>
        <v>307.16983101</v>
      </c>
      <c r="W1127" s="312">
        <f>(V1127/V_NK3!$R$28)*100</f>
        <v>56.658019471090512</v>
      </c>
      <c r="X1127" s="308">
        <f>V1127-V_NK3!$R$8</f>
        <v>250.59117900999999</v>
      </c>
      <c r="Y1127" s="308">
        <f>IFERROR((V1127 - V_NK3!$V$10) / (V_NK3!$V$9- V_NK3!$V$10) * 100, 0)</f>
        <v>51.607792975675103</v>
      </c>
      <c r="Z1127" s="308">
        <v>541.79999999999995</v>
      </c>
      <c r="AA1127" s="308">
        <v>521</v>
      </c>
      <c r="AB1127" s="312"/>
      <c r="AC1127" s="371">
        <v>534.01</v>
      </c>
      <c r="AD1127" s="308">
        <v>0.72</v>
      </c>
      <c r="AE1127" s="372">
        <v>0</v>
      </c>
      <c r="AF1127" s="373">
        <v>0</v>
      </c>
      <c r="AG1127" s="312"/>
      <c r="AH1127" s="370">
        <v>4.4063999999999999E-2</v>
      </c>
      <c r="AI1127" s="370">
        <v>0</v>
      </c>
      <c r="AJ1127" s="370"/>
      <c r="AK1127" s="312">
        <f>_xll.SRS1Splines.Functions25.Linear_Interp(V_NK2!$R$10:$R$21,V_NK2!$T$10:$T$21,AR1127)</f>
        <v>65.589800000027296</v>
      </c>
      <c r="AL1127" s="312">
        <f>(AK1127/V_NK2!$T$18)*100</f>
        <v>91.86246498603262</v>
      </c>
      <c r="AM1127" s="308">
        <f>AK1127-V_NK2!$T$11</f>
        <v>24.769799999999499</v>
      </c>
      <c r="AN1127" s="308">
        <f>IFERROR((AK1127 - V_NK2!$X$12) / (V_NK2!$X$11- V_NK2!$X$12) * 100, 0)</f>
        <v>81.000000000002331</v>
      </c>
      <c r="AO1127" s="308">
        <v>427</v>
      </c>
      <c r="AP1127" s="308">
        <v>420</v>
      </c>
      <c r="AQ1127" s="308">
        <v>426.08</v>
      </c>
      <c r="AR1127" s="371">
        <v>425.67</v>
      </c>
      <c r="AS1127" s="312">
        <v>0.88</v>
      </c>
      <c r="AT1127" s="372">
        <v>0</v>
      </c>
      <c r="AU1127" s="369"/>
      <c r="AV1127" s="312">
        <v>0.26151750669975193</v>
      </c>
      <c r="AW1127" s="370">
        <v>0.1988472727272467</v>
      </c>
      <c r="AX1127" s="370">
        <v>0.16476709090909988</v>
      </c>
      <c r="AY1127" s="370"/>
      <c r="AZ1127" s="312">
        <f>_xll.SRS1Splines.Functions25.Linear_Interp(V_NNG3A!$H$4:$H$12,V_NNG3A!$I$4:$I$12,BF1127)</f>
        <v>13.4548000000001</v>
      </c>
      <c r="BA1127" s="312">
        <f>(AZ1127/V_NNG3A!$I$8)*100</f>
        <v>97.14657039711264</v>
      </c>
      <c r="BB1127" s="308">
        <f>_xll.SRS1Splines.Functions25.Linear_Interp(V_NNG3A!$H$4:$H$12,V_NNG3A!$J$4:$J$12,BF1127)</f>
        <v>2.4672137931035798</v>
      </c>
      <c r="BC1127" s="308">
        <f>IFERROR((AZ1127-V_NNG3A!$J$20) / (V_NNG3A!$J$19-V_NNG3A!$J$20) * 100, 0)</f>
        <v>86.19347066618856</v>
      </c>
      <c r="BD1127" s="308">
        <v>1050</v>
      </c>
      <c r="BE1127" s="308">
        <v>1047</v>
      </c>
      <c r="BF1127" s="374">
        <v>1049.68</v>
      </c>
      <c r="BG1127" s="312">
        <v>9.7000000000000003E-2</v>
      </c>
      <c r="BH1127" s="372">
        <v>5.9230000000003204E-2</v>
      </c>
      <c r="BI1127" s="369"/>
      <c r="BJ1127" s="312">
        <v>0.35298554368321805</v>
      </c>
      <c r="BK1127" s="370">
        <v>0.34636059385878026</v>
      </c>
      <c r="BL1127" s="370">
        <v>0.34636059385878026</v>
      </c>
      <c r="BM1127" s="370">
        <f t="shared" si="15"/>
        <v>0</v>
      </c>
      <c r="BN1127" s="312">
        <f>_xll.SRS1Splines.Functions25.Linear_Interp(V_XNN1!$K$3:$K$8,V_XNN1!$L$3:$L$8,BT1127)</f>
        <v>0.19974</v>
      </c>
      <c r="BO1127" s="312">
        <f>(BN1127/V_XNN1!$L$7)*100</f>
        <v>95.114285714285714</v>
      </c>
      <c r="BP1127" s="308">
        <f>_xll.SRS1Splines.Functions25.Linear_Interp(V_XNN1!$K$3:$K$8,V_XNN1!$M$3:$M$8,BT1127)</f>
        <v>4.3740000000000098E-2</v>
      </c>
      <c r="BQ1127" s="308">
        <f>IFERROR((BN1127 - V_XNN1!$M$16) / (V_XNN1!$M$15- V_XNN1!$M$16) * 100, 0)</f>
        <v>40.668523676880255</v>
      </c>
      <c r="BR1127" s="308">
        <v>252</v>
      </c>
      <c r="BS1127" s="308">
        <v>249</v>
      </c>
      <c r="BT1127" s="374">
        <v>251.43</v>
      </c>
      <c r="BU1127" s="312">
        <v>5.1999999999999998E-2</v>
      </c>
      <c r="BV1127" s="372">
        <v>5.6023000000000003E-2</v>
      </c>
      <c r="BW1127" s="369"/>
      <c r="BX1127" s="312"/>
      <c r="BY1127" s="370"/>
      <c r="BZ1127" s="370"/>
      <c r="CA1127" s="370"/>
      <c r="CB1127" s="312"/>
      <c r="CC1127" s="312"/>
      <c r="CD1127" s="308"/>
      <c r="CE1127" s="312"/>
      <c r="CF1127" s="312"/>
      <c r="CG1127" s="312"/>
      <c r="CH1127" s="312"/>
      <c r="CI1127" s="384"/>
      <c r="CJ1127" s="312"/>
      <c r="CK1127" s="372"/>
      <c r="CL1127" s="369"/>
      <c r="CM1127" s="312"/>
      <c r="CN1127" s="370"/>
      <c r="CO1127" s="370"/>
      <c r="CP1127" s="370"/>
      <c r="CQ1127" s="312"/>
      <c r="CR1127" s="312"/>
      <c r="CS1127" s="308"/>
      <c r="CT1127" s="312"/>
      <c r="CU1127" s="312"/>
      <c r="CV1127" s="312"/>
      <c r="CW1127" s="312"/>
      <c r="CX1127" s="384"/>
      <c r="CY1127" s="312"/>
      <c r="CZ1127" s="372"/>
    </row>
    <row r="1128" spans="1:104" s="1" customFormat="1" hidden="1">
      <c r="A1128" s="269">
        <v>45687</v>
      </c>
      <c r="B1128" s="380">
        <v>0</v>
      </c>
      <c r="C1128" s="381">
        <v>0.78096774193548391</v>
      </c>
      <c r="D1128" s="382">
        <v>0.73353599999999997</v>
      </c>
      <c r="E1128" s="382">
        <v>0.82535040000000004</v>
      </c>
      <c r="F1128" s="382">
        <v>0</v>
      </c>
      <c r="G1128" s="312">
        <f>_xll.SRS1Splines.Functions25.Linear_Interp(V_NEM!$R$687:$R$703,V_NEM!$T$687:$T$703,M1128)+_xll.SRS1Splines.Functions25.Linear_Interp(V_NEM!$AB$687:$AB$703,V_NEM!$AD$687:$AD$703,N1128)</f>
        <v>0.72326497715000737</v>
      </c>
      <c r="H1128" s="308">
        <f>(G1128/(V_NEM!$T$696+V_NEM!$AD$696))*100</f>
        <v>74.626901429181316</v>
      </c>
      <c r="I1128" s="308">
        <f>G1128-(V_NEM!$T$694+V_NEM!$AD$694)</f>
        <v>8.3778842150007415E-2</v>
      </c>
      <c r="J1128" s="308">
        <f>((IFERROR((_xll.SRS1Splines.Functions25.Linear_Interp(V_NEM!$R$687:$R$703,V_NEM!$T$687:$T$703,M1128) - V_NEM!$X$689) / (V_NEM!$X$688- V_NEM!$X$689) * 100, 0))+(IFERROR((_xll.SRS1Splines.Functions25.Linear_Interp(V_NEM!$AB$687:$AB$703,V_NEM!$AD$687:$AD$703,N1128) - V_NEM!$AH$689) / (V_NEM!$AH$688- V_NEM!$AH$689) * 100, 0)))/2</f>
        <v>35.405151924876193</v>
      </c>
      <c r="K1128" s="308">
        <v>784.3</v>
      </c>
      <c r="L1128" s="308">
        <v>781.8</v>
      </c>
      <c r="M1128" s="371">
        <v>782.45</v>
      </c>
      <c r="N1128" s="371">
        <v>783.07</v>
      </c>
      <c r="O1128" s="312">
        <v>1.1651612903225805</v>
      </c>
      <c r="P1128" s="383">
        <v>0.60436999999999996</v>
      </c>
      <c r="Q1128" s="369">
        <v>0</v>
      </c>
      <c r="R1128" s="312">
        <v>0.59</v>
      </c>
      <c r="S1128" s="370">
        <v>0.28824700816726684</v>
      </c>
      <c r="T1128" s="370">
        <v>0</v>
      </c>
      <c r="U1128" s="370"/>
      <c r="V1128" s="312">
        <f>_xll.SRS1Splines.Functions25.Linear_Interp(V_NK3!$P$8:$P$32,V_NK3!$R$8:$R$32,AC1128)</f>
        <v>307.45807801999899</v>
      </c>
      <c r="W1128" s="312">
        <f>(V1128/V_NK3!$R$28)*100</f>
        <v>56.711187142704965</v>
      </c>
      <c r="X1128" s="308">
        <f>V1128-V_NK3!$R$8</f>
        <v>250.87942601999899</v>
      </c>
      <c r="Y1128" s="308">
        <f>IFERROR((V1128 - V_NK3!$V$10) / (V_NK3!$V$9- V_NK3!$V$10) * 100, 0)</f>
        <v>51.667155767600406</v>
      </c>
      <c r="Z1128" s="308">
        <v>541.79999999999995</v>
      </c>
      <c r="AA1128" s="308">
        <v>521</v>
      </c>
      <c r="AB1128" s="312"/>
      <c r="AC1128" s="371">
        <v>534.02</v>
      </c>
      <c r="AD1128" s="308">
        <v>0.72</v>
      </c>
      <c r="AE1128" s="372">
        <v>0</v>
      </c>
      <c r="AF1128" s="373">
        <v>0</v>
      </c>
      <c r="AG1128" s="312"/>
      <c r="AH1128" s="370">
        <v>4.4063999999999999E-2</v>
      </c>
      <c r="AI1128" s="370">
        <v>0</v>
      </c>
      <c r="AJ1128" s="370"/>
      <c r="AK1128" s="312">
        <f>_xll.SRS1Splines.Functions25.Linear_Interp(V_NK2!$R$10:$R$21,V_NK2!$T$10:$T$21,AR1128)</f>
        <v>65.633485714312897</v>
      </c>
      <c r="AL1128" s="312">
        <f>(AK1128/V_NK2!$T$18)*100</f>
        <v>91.923649459821974</v>
      </c>
      <c r="AM1128" s="308">
        <f>AK1128-V_NK2!$T$11</f>
        <v>24.8134857142851</v>
      </c>
      <c r="AN1128" s="308">
        <f>IFERROR((AK1128 - V_NK2!$X$12) / (V_NK2!$X$11- V_NK2!$X$12) * 100, 0)</f>
        <v>81.142857142859114</v>
      </c>
      <c r="AO1128" s="308">
        <v>427</v>
      </c>
      <c r="AP1128" s="308">
        <v>420</v>
      </c>
      <c r="AQ1128" s="308">
        <v>424.77</v>
      </c>
      <c r="AR1128" s="371">
        <v>425.68</v>
      </c>
      <c r="AS1128" s="312">
        <v>0.88</v>
      </c>
      <c r="AT1128" s="372">
        <v>0</v>
      </c>
      <c r="AU1128" s="369"/>
      <c r="AV1128" s="312">
        <v>0.26151750669975193</v>
      </c>
      <c r="AW1128" s="370">
        <v>0.20377654545457632</v>
      </c>
      <c r="AX1128" s="370">
        <v>0.22941654545454881</v>
      </c>
      <c r="AY1128" s="370"/>
      <c r="AZ1128" s="312">
        <f>_xll.SRS1Splines.Functions25.Linear_Interp(V_NNG3A!$H$4:$H$12,V_NNG3A!$I$4:$I$12,BF1128)</f>
        <v>13.59065</v>
      </c>
      <c r="BA1128" s="312">
        <f>(AZ1128/V_NNG3A!$I$8)*100</f>
        <v>98.127436823104702</v>
      </c>
      <c r="BB1128" s="308">
        <f>_xll.SRS1Splines.Functions25.Linear_Interp(V_NNG3A!$H$4:$H$12,V_NNG3A!$J$4:$J$12,BF1128)</f>
        <v>2.6030637931034599</v>
      </c>
      <c r="BC1128" s="308">
        <f>IFERROR((AZ1128-V_NNG3A!$J$20) / (V_NNG3A!$J$19-V_NNG3A!$J$20) * 100, 0)</f>
        <v>90.939465124683949</v>
      </c>
      <c r="BD1128" s="308">
        <v>1050</v>
      </c>
      <c r="BE1128" s="308">
        <v>1047</v>
      </c>
      <c r="BF1128" s="374">
        <v>1049.79</v>
      </c>
      <c r="BG1128" s="312">
        <v>9.7000000000000003E-2</v>
      </c>
      <c r="BH1128" s="372">
        <v>8.2470000000001167E-2</v>
      </c>
      <c r="BI1128" s="369"/>
      <c r="BJ1128" s="312">
        <v>0.38013827781269643</v>
      </c>
      <c r="BK1128" s="370">
        <v>0.27223064089429744</v>
      </c>
      <c r="BL1128" s="370">
        <v>0.27223064089429744</v>
      </c>
      <c r="BM1128" s="370">
        <f t="shared" si="15"/>
        <v>0</v>
      </c>
      <c r="BN1128" s="312">
        <f>_xll.SRS1Splines.Functions25.Linear_Interp(V_XNN1!$K$3:$K$8,V_XNN1!$L$3:$L$8,BT1128)</f>
        <v>0.20028000000000001</v>
      </c>
      <c r="BO1128" s="312">
        <f>(BN1128/V_XNN1!$L$7)*100</f>
        <v>95.371428571428581</v>
      </c>
      <c r="BP1128" s="308">
        <f>_xll.SRS1Splines.Functions25.Linear_Interp(V_XNN1!$K$3:$K$8,V_XNN1!$M$3:$M$8,BT1128)</f>
        <v>4.4280000000000097E-2</v>
      </c>
      <c r="BQ1128" s="308">
        <f>IFERROR((BN1128 - V_XNN1!$M$16) / (V_XNN1!$M$15- V_XNN1!$M$16) * 100, 0)</f>
        <v>42.339832869080851</v>
      </c>
      <c r="BR1128" s="308">
        <v>252</v>
      </c>
      <c r="BS1128" s="308">
        <v>249</v>
      </c>
      <c r="BT1128" s="374">
        <v>251.46</v>
      </c>
      <c r="BU1128" s="312">
        <v>0.06</v>
      </c>
      <c r="BV1128" s="372">
        <v>4.6319000000000006E-2</v>
      </c>
      <c r="BW1128" s="369"/>
      <c r="BX1128" s="312"/>
      <c r="BY1128" s="370"/>
      <c r="BZ1128" s="370"/>
      <c r="CA1128" s="370"/>
      <c r="CB1128" s="312"/>
      <c r="CC1128" s="312"/>
      <c r="CD1128" s="308"/>
      <c r="CE1128" s="312"/>
      <c r="CF1128" s="312"/>
      <c r="CG1128" s="312"/>
      <c r="CH1128" s="312"/>
      <c r="CI1128" s="384"/>
      <c r="CJ1128" s="312"/>
      <c r="CK1128" s="372"/>
      <c r="CL1128" s="369"/>
      <c r="CM1128" s="312"/>
      <c r="CN1128" s="370"/>
      <c r="CO1128" s="370"/>
      <c r="CP1128" s="370"/>
      <c r="CQ1128" s="312"/>
      <c r="CR1128" s="312"/>
      <c r="CS1128" s="308"/>
      <c r="CT1128" s="312"/>
      <c r="CU1128" s="312"/>
      <c r="CV1128" s="312"/>
      <c r="CW1128" s="312"/>
      <c r="CX1128" s="384"/>
      <c r="CY1128" s="312"/>
      <c r="CZ1128" s="372"/>
    </row>
    <row r="1129" spans="1:104" s="1" customFormat="1" hidden="1">
      <c r="A1129" s="269">
        <v>45688</v>
      </c>
      <c r="B1129" s="380">
        <v>0</v>
      </c>
      <c r="C1129" s="381">
        <v>0.78096774193548391</v>
      </c>
      <c r="D1129" s="382">
        <v>0.72921600000000009</v>
      </c>
      <c r="E1129" s="382">
        <v>0.60920496000000013</v>
      </c>
      <c r="F1129" s="382">
        <v>0</v>
      </c>
      <c r="G1129" s="312">
        <f>_xll.SRS1Splines.Functions25.Linear_Interp(V_NEM!$R$687:$R$703,V_NEM!$T$687:$T$703,M1129)+_xll.SRS1Splines.Functions25.Linear_Interp(V_NEM!$AB$687:$AB$703,V_NEM!$AD$687:$AD$703,N1129)</f>
        <v>0.93850771210000206</v>
      </c>
      <c r="H1129" s="308">
        <f>(G1129/(V_NEM!$T$696+V_NEM!$AD$696))*100</f>
        <v>96.83577213622948</v>
      </c>
      <c r="I1129" s="308">
        <f>G1129-(V_NEM!$T$694+V_NEM!$AD$694)</f>
        <v>0.2990215771000021</v>
      </c>
      <c r="J1129" s="308">
        <f>((IFERROR((_xll.SRS1Splines.Functions25.Linear_Interp(V_NEM!$R$687:$R$703,V_NEM!$T$687:$T$703,M1129) - V_NEM!$X$689) / (V_NEM!$X$688- V_NEM!$X$689) * 100, 0))+(IFERROR((_xll.SRS1Splines.Functions25.Linear_Interp(V_NEM!$AB$687:$AB$703,V_NEM!$AD$687:$AD$703,N1129) - V_NEM!$AH$689) / (V_NEM!$AH$688- V_NEM!$AH$689) * 100, 0)))/2</f>
        <v>86.552803535882688</v>
      </c>
      <c r="K1129" s="308">
        <v>784.3</v>
      </c>
      <c r="L1129" s="308">
        <v>781.8</v>
      </c>
      <c r="M1129" s="371">
        <v>783.86</v>
      </c>
      <c r="N1129" s="371">
        <v>783.64</v>
      </c>
      <c r="O1129" s="312">
        <v>1.1651612903225805</v>
      </c>
      <c r="P1129" s="383">
        <v>0.72302</v>
      </c>
      <c r="Q1129" s="369">
        <v>0</v>
      </c>
      <c r="R1129" s="312">
        <v>0.59</v>
      </c>
      <c r="S1129" s="370">
        <v>0.62257521633644097</v>
      </c>
      <c r="T1129" s="370">
        <v>4.608120000000001E-2</v>
      </c>
      <c r="U1129" s="370"/>
      <c r="V1129" s="312">
        <f>_xll.SRS1Splines.Functions25.Linear_Interp(V_NK3!$P$8:$P$32,V_NK3!$R$8:$R$32,AC1129)</f>
        <v>308.03457203999898</v>
      </c>
      <c r="W1129" s="312">
        <f>(V1129/V_NK3!$R$28)*100</f>
        <v>56.817522485934248</v>
      </c>
      <c r="X1129" s="308">
        <f>V1129-V_NK3!$R$8</f>
        <v>251.45592003999897</v>
      </c>
      <c r="Y1129" s="308">
        <f>IFERROR((V1129 - V_NK3!$V$10) / (V_NK3!$V$9- V_NK3!$V$10) * 100, 0)</f>
        <v>51.785881351451415</v>
      </c>
      <c r="Z1129" s="308">
        <v>541.79999999999995</v>
      </c>
      <c r="AA1129" s="308">
        <v>521</v>
      </c>
      <c r="AB1129" s="312"/>
      <c r="AC1129" s="371">
        <v>534.04</v>
      </c>
      <c r="AD1129" s="308">
        <v>0.72</v>
      </c>
      <c r="AE1129" s="372">
        <v>1.0473000000000001E-2</v>
      </c>
      <c r="AF1129" s="373">
        <v>0</v>
      </c>
      <c r="AG1129" s="312"/>
      <c r="AH1129" s="370">
        <v>0.10206832800000001</v>
      </c>
      <c r="AI1129" s="370">
        <v>5.9471999999999997E-2</v>
      </c>
      <c r="AJ1129" s="370"/>
      <c r="AK1129" s="312">
        <f>_xll.SRS1Splines.Functions25.Linear_Interp(V_NK2!$R$10:$R$21,V_NK2!$T$10:$T$21,AR1129)</f>
        <v>65.677171428598498</v>
      </c>
      <c r="AL1129" s="312">
        <f>(AK1129/V_NK2!$T$18)*100</f>
        <v>91.984833933611327</v>
      </c>
      <c r="AM1129" s="308">
        <f>AK1129-V_NK2!$T$11</f>
        <v>24.857171428570702</v>
      </c>
      <c r="AN1129" s="308">
        <f>IFERROR((AK1129 - V_NK2!$X$12) / (V_NK2!$X$11- V_NK2!$X$12) * 100, 0)</f>
        <v>81.285714285715898</v>
      </c>
      <c r="AO1129" s="308">
        <v>427</v>
      </c>
      <c r="AP1129" s="308">
        <v>420</v>
      </c>
      <c r="AQ1129" s="308">
        <v>424.69</v>
      </c>
      <c r="AR1129" s="371">
        <v>425.69</v>
      </c>
      <c r="AS1129" s="312">
        <v>0.88</v>
      </c>
      <c r="AT1129" s="372">
        <v>1.4160000000000001E-2</v>
      </c>
      <c r="AU1129" s="369"/>
      <c r="AV1129" s="312">
        <v>0.26151750669975193</v>
      </c>
      <c r="AW1129" s="370">
        <v>0.19820910909090664</v>
      </c>
      <c r="AX1129" s="370">
        <v>0.18632618181817054</v>
      </c>
      <c r="AY1129" s="370"/>
      <c r="AZ1129" s="312">
        <f>_xll.SRS1Splines.Functions25.Linear_Interp(V_NNG3A!$H$4:$H$12,V_NNG3A!$I$4:$I$12,BF1129)</f>
        <v>13.430100000000101</v>
      </c>
      <c r="BA1129" s="312">
        <f>(AZ1129/V_NNG3A!$I$8)*100</f>
        <v>96.968231046932146</v>
      </c>
      <c r="BB1129" s="308">
        <f>_xll.SRS1Splines.Functions25.Linear_Interp(V_NNG3A!$H$4:$H$12,V_NNG3A!$J$4:$J$12,BF1129)</f>
        <v>2.4425137931036098</v>
      </c>
      <c r="BC1129" s="308">
        <f>IFERROR((AZ1129-V_NNG3A!$J$20) / (V_NNG3A!$J$19-V_NNG3A!$J$20) * 100, 0)</f>
        <v>85.330562582825138</v>
      </c>
      <c r="BD1129" s="308">
        <v>1050</v>
      </c>
      <c r="BE1129" s="308">
        <v>1047</v>
      </c>
      <c r="BF1129" s="374">
        <v>1049.6600000000001</v>
      </c>
      <c r="BG1129" s="312">
        <v>9.7000000000000003E-2</v>
      </c>
      <c r="BH1129" s="372">
        <v>6.6979999999995932E-2</v>
      </c>
      <c r="BI1129" s="369"/>
      <c r="BJ1129" s="312">
        <v>0.35298554368321805</v>
      </c>
      <c r="BK1129" s="370">
        <v>0.2608712721098061</v>
      </c>
      <c r="BL1129" s="370">
        <v>0.2608712721098061</v>
      </c>
      <c r="BM1129" s="370">
        <f t="shared" si="15"/>
        <v>0</v>
      </c>
      <c r="BN1129" s="312">
        <f>_xll.SRS1Splines.Functions25.Linear_Interp(V_XNN1!$K$3:$K$8,V_XNN1!$L$3:$L$8,BT1129)</f>
        <v>0.20028000000000001</v>
      </c>
      <c r="BO1129" s="312">
        <f>(BN1129/V_XNN1!$L$7)*100</f>
        <v>95.371428571428581</v>
      </c>
      <c r="BP1129" s="308">
        <f>_xll.SRS1Splines.Functions25.Linear_Interp(V_XNN1!$K$3:$K$8,V_XNN1!$M$3:$M$8,BT1129)</f>
        <v>4.4280000000000097E-2</v>
      </c>
      <c r="BQ1129" s="308">
        <f>IFERROR((BN1129 - V_XNN1!$M$16) / (V_XNN1!$M$15- V_XNN1!$M$16) * 100, 0)</f>
        <v>42.339832869080851</v>
      </c>
      <c r="BR1129" s="308">
        <v>252</v>
      </c>
      <c r="BS1129" s="308">
        <v>249</v>
      </c>
      <c r="BT1129" s="374">
        <v>251.46</v>
      </c>
      <c r="BU1129" s="312">
        <v>0.06</v>
      </c>
      <c r="BV1129" s="372">
        <v>4.2326999999999997E-2</v>
      </c>
      <c r="BW1129" s="369"/>
      <c r="BX1129" s="312"/>
      <c r="BY1129" s="370"/>
      <c r="BZ1129" s="370"/>
      <c r="CA1129" s="370"/>
      <c r="CB1129" s="312"/>
      <c r="CC1129" s="312"/>
      <c r="CD1129" s="308"/>
      <c r="CE1129" s="312"/>
      <c r="CF1129" s="312"/>
      <c r="CG1129" s="312"/>
      <c r="CH1129" s="312"/>
      <c r="CI1129" s="384"/>
      <c r="CJ1129" s="312"/>
      <c r="CK1129" s="372"/>
      <c r="CL1129" s="369"/>
      <c r="CM1129" s="312"/>
      <c r="CN1129" s="370"/>
      <c r="CO1129" s="370"/>
      <c r="CP1129" s="370"/>
      <c r="CQ1129" s="312"/>
      <c r="CR1129" s="312"/>
      <c r="CS1129" s="308"/>
      <c r="CT1129" s="312"/>
      <c r="CU1129" s="312"/>
      <c r="CV1129" s="312"/>
      <c r="CW1129" s="312"/>
      <c r="CX1129" s="384"/>
      <c r="CY1129" s="312"/>
      <c r="CZ1129" s="372"/>
    </row>
    <row r="1130" spans="1:104" s="1" customFormat="1" hidden="1">
      <c r="A1130" s="269">
        <v>45689</v>
      </c>
      <c r="B1130" s="380">
        <v>0</v>
      </c>
      <c r="C1130" s="381">
        <v>0.78096774193548391</v>
      </c>
      <c r="D1130" s="382">
        <v>0.72575999999999996</v>
      </c>
      <c r="E1130" s="382">
        <v>0.72880416000000003</v>
      </c>
      <c r="F1130" s="382">
        <v>0</v>
      </c>
      <c r="G1130" s="312">
        <f>_xll.SRS1Splines.Functions25.Linear_Interp(V_NEM!$R$687:$R$703,V_NEM!$T$687:$T$703,M1130)+_xll.SRS1Splines.Functions25.Linear_Interp(V_NEM!$AB$687:$AB$703,V_NEM!$AD$687:$AD$703,N1130)</f>
        <v>0.88176966155000203</v>
      </c>
      <c r="H1130" s="308">
        <f>(G1130/(V_NEM!$T$696+V_NEM!$AD$696))*100</f>
        <v>90.981507047432601</v>
      </c>
      <c r="I1130" s="308">
        <f>G1130-(V_NEM!$T$694+V_NEM!$AD$694)</f>
        <v>0.24228352655000207</v>
      </c>
      <c r="J1130" s="308">
        <f>((IFERROR((_xll.SRS1Splines.Functions25.Linear_Interp(V_NEM!$R$687:$R$703,V_NEM!$T$687:$T$703,M1130) - V_NEM!$X$689) / (V_NEM!$X$688- V_NEM!$X$689) * 100, 0))+(IFERROR((_xll.SRS1Splines.Functions25.Linear_Interp(V_NEM!$AB$687:$AB$703,V_NEM!$AD$687:$AD$703,N1130) - V_NEM!$AH$689) / (V_NEM!$AH$688- V_NEM!$AH$689) * 100, 0)))/2</f>
        <v>75.064406020033104</v>
      </c>
      <c r="K1130" s="308">
        <v>784.3</v>
      </c>
      <c r="L1130" s="308">
        <v>781.8</v>
      </c>
      <c r="M1130" s="371">
        <v>783.49</v>
      </c>
      <c r="N1130" s="371">
        <v>783.58</v>
      </c>
      <c r="O1130" s="312">
        <v>1.1651612903225805</v>
      </c>
      <c r="P1130" s="383">
        <v>0.80196000000000001</v>
      </c>
      <c r="Q1130" s="369">
        <v>0</v>
      </c>
      <c r="R1130" s="312">
        <v>0.63</v>
      </c>
      <c r="S1130" s="370">
        <v>0.33195220816726684</v>
      </c>
      <c r="T1130" s="370">
        <v>4.3705200000000007E-2</v>
      </c>
      <c r="U1130" s="370"/>
      <c r="V1130" s="312">
        <f>_xll.SRS1Splines.Functions25.Linear_Interp(V_NK3!$P$8:$P$32,V_NK3!$R$8:$R$32,AC1130)</f>
        <v>308.322819049999</v>
      </c>
      <c r="W1130" s="312">
        <f>(V1130/V_NK3!$R$28)*100</f>
        <v>56.870690157548886</v>
      </c>
      <c r="X1130" s="308">
        <f>V1130-V_NK3!$R$8</f>
        <v>251.74416704999899</v>
      </c>
      <c r="Y1130" s="308">
        <f>IFERROR((V1130 - V_NK3!$V$10) / (V_NK3!$V$9- V_NK3!$V$10) * 100, 0)</f>
        <v>51.84524414337691</v>
      </c>
      <c r="Z1130" s="308">
        <v>541.79999999999995</v>
      </c>
      <c r="AA1130" s="308">
        <v>521</v>
      </c>
      <c r="AB1130" s="312"/>
      <c r="AC1130" s="371">
        <v>534.04999999999995</v>
      </c>
      <c r="AD1130" s="308">
        <v>0.27</v>
      </c>
      <c r="AE1130" s="372">
        <v>9.9329999999999991E-3</v>
      </c>
      <c r="AF1130" s="373">
        <v>0</v>
      </c>
      <c r="AG1130" s="312"/>
      <c r="AH1130" s="370">
        <v>0.10586268</v>
      </c>
      <c r="AI1130" s="370">
        <v>7.0770000000000013E-2</v>
      </c>
      <c r="AJ1130" s="370"/>
      <c r="AK1130" s="312">
        <f>_xll.SRS1Splines.Functions25.Linear_Interp(V_NK2!$R$10:$R$21,V_NK2!$T$10:$T$21,AR1130)</f>
        <v>65.720857142884199</v>
      </c>
      <c r="AL1130" s="312">
        <f>(AK1130/V_NK2!$T$18)*100</f>
        <v>92.046018407400837</v>
      </c>
      <c r="AM1130" s="308">
        <f>AK1130-V_NK2!$T$11</f>
        <v>24.900857142856403</v>
      </c>
      <c r="AN1130" s="308">
        <f>IFERROR((AK1130 - V_NK2!$X$12) / (V_NK2!$X$11- V_NK2!$X$12) * 100, 0)</f>
        <v>81.428571428573008</v>
      </c>
      <c r="AO1130" s="308">
        <v>427</v>
      </c>
      <c r="AP1130" s="308">
        <v>420</v>
      </c>
      <c r="AQ1130" s="308">
        <v>424.6</v>
      </c>
      <c r="AR1130" s="371">
        <v>425.7</v>
      </c>
      <c r="AS1130" s="312">
        <v>0.88</v>
      </c>
      <c r="AT1130" s="372">
        <v>1.685E-2</v>
      </c>
      <c r="AU1130" s="369"/>
      <c r="AV1130" s="312">
        <v>0.26151750669975193</v>
      </c>
      <c r="AW1130" s="370">
        <v>0.19167709090904833</v>
      </c>
      <c r="AX1130" s="370">
        <v>0.13786690909092292</v>
      </c>
      <c r="AY1130" s="370"/>
      <c r="AZ1130" s="312">
        <f>_xll.SRS1Splines.Functions25.Linear_Interp(V_NNG3A!$H$4:$H$12,V_NNG3A!$I$4:$I$12,BF1130)</f>
        <v>13.4424500000001</v>
      </c>
      <c r="BA1130" s="312">
        <f>(AZ1130/V_NNG3A!$I$8)*100</f>
        <v>97.057400722022393</v>
      </c>
      <c r="BB1130" s="308">
        <f>_xll.SRS1Splines.Functions25.Linear_Interp(V_NNG3A!$H$4:$H$12,V_NNG3A!$J$4:$J$12,BF1130)</f>
        <v>2.4548637931036001</v>
      </c>
      <c r="BC1130" s="308">
        <f>IFERROR((AZ1130-V_NNG3A!$J$20) / (V_NNG3A!$J$19-V_NNG3A!$J$20) * 100, 0)</f>
        <v>85.762016624506842</v>
      </c>
      <c r="BD1130" s="308">
        <v>1050</v>
      </c>
      <c r="BE1130" s="308">
        <v>1047</v>
      </c>
      <c r="BF1130" s="374">
        <v>1049.67</v>
      </c>
      <c r="BG1130" s="312">
        <v>0.15</v>
      </c>
      <c r="BH1130" s="372">
        <v>4.9560000000004947E-2</v>
      </c>
      <c r="BI1130" s="369"/>
      <c r="BJ1130" s="312">
        <v>0.36677515211546624</v>
      </c>
      <c r="BK1130" s="370">
        <v>0.24187491110796661</v>
      </c>
      <c r="BL1130" s="370">
        <v>0.24187491110796661</v>
      </c>
      <c r="BM1130" s="370">
        <f t="shared" si="15"/>
        <v>0</v>
      </c>
      <c r="BN1130" s="312">
        <f>_xll.SRS1Splines.Functions25.Linear_Interp(V_XNN1!$K$3:$K$8,V_XNN1!$L$3:$L$8,BT1130)</f>
        <v>0.20496</v>
      </c>
      <c r="BO1130" s="312">
        <f>(BN1130/V_XNN1!$L$7)*100</f>
        <v>97.600000000000009</v>
      </c>
      <c r="BP1130" s="308">
        <f>_xll.SRS1Splines.Functions25.Linear_Interp(V_XNN1!$K$3:$K$8,V_XNN1!$M$3:$M$8,BT1130)</f>
        <v>4.8959999999999997E-2</v>
      </c>
      <c r="BQ1130" s="308">
        <f>IFERROR((BN1130 - V_XNN1!$M$16) / (V_XNN1!$M$15- V_XNN1!$M$16) * 100, 0)</f>
        <v>56.824512534818986</v>
      </c>
      <c r="BR1130" s="308">
        <v>252</v>
      </c>
      <c r="BS1130" s="308">
        <v>249</v>
      </c>
      <c r="BT1130" s="374">
        <v>251.72</v>
      </c>
      <c r="BU1130" s="312">
        <v>0.06</v>
      </c>
      <c r="BV1130" s="372">
        <v>3.6967E-2</v>
      </c>
      <c r="BW1130" s="369"/>
      <c r="BX1130" s="312"/>
      <c r="BY1130" s="370"/>
      <c r="BZ1130" s="370"/>
      <c r="CA1130" s="370"/>
      <c r="CB1130" s="312"/>
      <c r="CC1130" s="312"/>
      <c r="CD1130" s="308"/>
      <c r="CE1130" s="312"/>
      <c r="CF1130" s="312"/>
      <c r="CG1130" s="312"/>
      <c r="CH1130" s="312"/>
      <c r="CI1130" s="384"/>
      <c r="CJ1130" s="312"/>
      <c r="CK1130" s="372"/>
      <c r="CL1130" s="369"/>
      <c r="CM1130" s="312"/>
      <c r="CN1130" s="370"/>
      <c r="CO1130" s="370"/>
      <c r="CP1130" s="370"/>
      <c r="CQ1130" s="312"/>
      <c r="CR1130" s="312"/>
      <c r="CS1130" s="308"/>
      <c r="CT1130" s="312"/>
      <c r="CU1130" s="312"/>
      <c r="CV1130" s="312"/>
      <c r="CW1130" s="312"/>
      <c r="CX1130" s="384"/>
      <c r="CY1130" s="312"/>
      <c r="CZ1130" s="372"/>
    </row>
    <row r="1131" spans="1:104" s="1" customFormat="1" hidden="1">
      <c r="A1131" s="269">
        <v>45690</v>
      </c>
      <c r="B1131" s="380">
        <v>0</v>
      </c>
      <c r="C1131" s="381">
        <v>0.78096774193548391</v>
      </c>
      <c r="D1131" s="382">
        <v>0.72575999999999996</v>
      </c>
      <c r="E1131" s="382">
        <v>0.80837568000000004</v>
      </c>
      <c r="F1131" s="382">
        <v>0</v>
      </c>
      <c r="G1131" s="312">
        <f>_xll.SRS1Splines.Functions25.Linear_Interp(V_NEM!$R$687:$R$703,V_NEM!$T$687:$T$703,M1131)+_xll.SRS1Splines.Functions25.Linear_Interp(V_NEM!$AB$687:$AB$703,V_NEM!$AD$687:$AD$703,N1131)</f>
        <v>0.70833349225000297</v>
      </c>
      <c r="H1131" s="308">
        <f>(G1131/(V_NEM!$T$696+V_NEM!$AD$696))*100</f>
        <v>73.086262124047607</v>
      </c>
      <c r="I1131" s="308">
        <f>G1131-(V_NEM!$T$694+V_NEM!$AD$694)</f>
        <v>6.8847357250003016E-2</v>
      </c>
      <c r="J1131" s="308">
        <f>((IFERROR((_xll.SRS1Splines.Functions25.Linear_Interp(V_NEM!$R$687:$R$703,V_NEM!$T$687:$T$703,M1131) - V_NEM!$X$689) / (V_NEM!$X$688- V_NEM!$X$689) * 100, 0))+(IFERROR((_xll.SRS1Splines.Functions25.Linear_Interp(V_NEM!$AB$687:$AB$703,V_NEM!$AD$687:$AD$703,N1131) - V_NEM!$AH$689) / (V_NEM!$AH$688- V_NEM!$AH$689) * 100, 0)))/2</f>
        <v>31.184022429846991</v>
      </c>
      <c r="K1131" s="308">
        <v>784.3</v>
      </c>
      <c r="L1131" s="308">
        <v>781.8</v>
      </c>
      <c r="M1131" s="371">
        <v>782.35</v>
      </c>
      <c r="N1131" s="371">
        <v>783</v>
      </c>
      <c r="O1131" s="312">
        <v>1.1651612903225805</v>
      </c>
      <c r="P1131" s="383">
        <v>0.70350000000000001</v>
      </c>
      <c r="Q1131" s="369">
        <v>0</v>
      </c>
      <c r="R1131" s="312">
        <v>0.63</v>
      </c>
      <c r="S1131" s="370">
        <v>0.59344721633834829</v>
      </c>
      <c r="T1131" s="370">
        <v>1.6953200000000002E-2</v>
      </c>
      <c r="U1131" s="370"/>
      <c r="V1131" s="312">
        <f>_xll.SRS1Splines.Functions25.Linear_Interp(V_NK3!$P$8:$P$32,V_NK3!$R$8:$R$32,AC1131)</f>
        <v>308.89931307000103</v>
      </c>
      <c r="W1131" s="312">
        <f>(V1131/V_NK3!$R$28)*100</f>
        <v>56.977025500778531</v>
      </c>
      <c r="X1131" s="308">
        <f>V1131-V_NK3!$R$8</f>
        <v>252.32066107000102</v>
      </c>
      <c r="Y1131" s="308">
        <f>IFERROR((V1131 - V_NK3!$V$10) / (V_NK3!$V$9- V_NK3!$V$10) * 100, 0)</f>
        <v>51.963969727228346</v>
      </c>
      <c r="Z1131" s="308">
        <v>541.79999999999995</v>
      </c>
      <c r="AA1131" s="308">
        <v>521</v>
      </c>
      <c r="AB1131" s="312"/>
      <c r="AC1131" s="371">
        <v>534.07000000000005</v>
      </c>
      <c r="AD1131" s="308">
        <v>0.27</v>
      </c>
      <c r="AE1131" s="372">
        <v>3.8530000000000001E-3</v>
      </c>
      <c r="AF1131" s="373">
        <v>0</v>
      </c>
      <c r="AG1131" s="312"/>
      <c r="AH1131" s="370">
        <v>6.8825880000000006E-2</v>
      </c>
      <c r="AI1131" s="370">
        <v>5.1050999999999999E-2</v>
      </c>
      <c r="AJ1131" s="370"/>
      <c r="AK1131" s="312">
        <f>_xll.SRS1Splines.Functions25.Linear_Interp(V_NK2!$R$10:$R$21,V_NK2!$T$10:$T$21,AR1131)</f>
        <v>65.764542857169801</v>
      </c>
      <c r="AL1131" s="312">
        <f>(AK1131/V_NK2!$T$18)*100</f>
        <v>92.10720288119019</v>
      </c>
      <c r="AM1131" s="308">
        <f>AK1131-V_NK2!$T$11</f>
        <v>24.944542857142004</v>
      </c>
      <c r="AN1131" s="308">
        <f>IFERROR((AK1131 - V_NK2!$X$12) / (V_NK2!$X$11- V_NK2!$X$12) * 100, 0)</f>
        <v>81.571428571429777</v>
      </c>
      <c r="AO1131" s="308">
        <v>427</v>
      </c>
      <c r="AP1131" s="308">
        <v>420</v>
      </c>
      <c r="AQ1131" s="308">
        <v>424.6</v>
      </c>
      <c r="AR1131" s="371">
        <v>425.71</v>
      </c>
      <c r="AS1131" s="312">
        <v>0.88</v>
      </c>
      <c r="AT1131" s="372">
        <v>1.2154999999999999E-2</v>
      </c>
      <c r="AU1131" s="369"/>
      <c r="AV1131" s="312">
        <v>0.23019408600719646</v>
      </c>
      <c r="AW1131" s="370">
        <v>0.1856314909091146</v>
      </c>
      <c r="AX1131" s="370">
        <v>0.13591963636361779</v>
      </c>
      <c r="AY1131" s="370"/>
      <c r="AZ1131" s="312">
        <f>_xll.SRS1Splines.Functions25.Linear_Interp(V_NNG3A!$H$4:$H$12,V_NNG3A!$I$4:$I$12,BF1131)</f>
        <v>13.6647499999999</v>
      </c>
      <c r="BA1131" s="312">
        <f>(AZ1131/V_NNG3A!$I$8)*100</f>
        <v>98.662454873645487</v>
      </c>
      <c r="BB1131" s="308">
        <f>_xll.SRS1Splines.Functions25.Linear_Interp(V_NNG3A!$H$4:$H$12,V_NNG3A!$J$4:$J$12,BF1131)</f>
        <v>2.6771637931033898</v>
      </c>
      <c r="BC1131" s="308">
        <f>IFERROR((AZ1131-V_NNG3A!$J$20) / (V_NNG3A!$J$19-V_NNG3A!$J$20) * 100, 0)</f>
        <v>93.528189374770761</v>
      </c>
      <c r="BD1131" s="308">
        <v>1050</v>
      </c>
      <c r="BE1131" s="308">
        <v>1047</v>
      </c>
      <c r="BF1131" s="374">
        <v>1049.8499999999999</v>
      </c>
      <c r="BG1131" s="312">
        <v>0.06</v>
      </c>
      <c r="BH1131" s="372">
        <v>4.8859999999993305E-2</v>
      </c>
      <c r="BI1131" s="369"/>
      <c r="BJ1131" s="312">
        <v>0.34232347530776858</v>
      </c>
      <c r="BK1131" s="370">
        <v>0.34271570465544077</v>
      </c>
      <c r="BL1131" s="370">
        <v>0.34271570465544077</v>
      </c>
      <c r="BM1131" s="370">
        <f t="shared" si="15"/>
        <v>0</v>
      </c>
      <c r="BN1131" s="312">
        <f>_xll.SRS1Splines.Functions25.Linear_Interp(V_XNN1!$K$3:$K$8,V_XNN1!$L$3:$L$8,BT1131)</f>
        <v>0.20441999999999999</v>
      </c>
      <c r="BO1131" s="312">
        <f>(BN1131/V_XNN1!$L$7)*100</f>
        <v>97.342857142857142</v>
      </c>
      <c r="BP1131" s="308">
        <f>_xll.SRS1Splines.Functions25.Linear_Interp(V_XNN1!$K$3:$K$8,V_XNN1!$M$3:$M$8,BT1131)</f>
        <v>4.8419999999999998E-2</v>
      </c>
      <c r="BQ1131" s="308">
        <f>IFERROR((BN1131 - V_XNN1!$M$16) / (V_XNN1!$M$15- V_XNN1!$M$16) * 100, 0)</f>
        <v>55.153203342618383</v>
      </c>
      <c r="BR1131" s="308">
        <v>252</v>
      </c>
      <c r="BS1131" s="308">
        <v>249</v>
      </c>
      <c r="BT1131" s="374">
        <v>251.69</v>
      </c>
      <c r="BU1131" s="312">
        <v>5.5999999999999994E-2</v>
      </c>
      <c r="BV1131" s="372">
        <v>5.2431999999999999E-2</v>
      </c>
      <c r="BW1131" s="369"/>
      <c r="BX1131" s="312"/>
      <c r="BY1131" s="370"/>
      <c r="BZ1131" s="370"/>
      <c r="CA1131" s="370"/>
      <c r="CB1131" s="312"/>
      <c r="CC1131" s="312"/>
      <c r="CD1131" s="308"/>
      <c r="CE1131" s="312"/>
      <c r="CF1131" s="312"/>
      <c r="CG1131" s="312"/>
      <c r="CH1131" s="312"/>
      <c r="CI1131" s="384"/>
      <c r="CJ1131" s="312"/>
      <c r="CK1131" s="372"/>
      <c r="CL1131" s="369"/>
      <c r="CM1131" s="312"/>
      <c r="CN1131" s="370"/>
      <c r="CO1131" s="370"/>
      <c r="CP1131" s="370"/>
      <c r="CQ1131" s="312"/>
      <c r="CR1131" s="312"/>
      <c r="CS1131" s="308"/>
      <c r="CT1131" s="312"/>
      <c r="CU1131" s="312"/>
      <c r="CV1131" s="312"/>
      <c r="CW1131" s="312"/>
      <c r="CX1131" s="384"/>
      <c r="CY1131" s="312"/>
      <c r="CZ1131" s="372"/>
    </row>
    <row r="1132" spans="1:104" s="1" customFormat="1" hidden="1">
      <c r="A1132" s="269">
        <v>45691</v>
      </c>
      <c r="B1132" s="380">
        <v>0</v>
      </c>
      <c r="C1132" s="381">
        <v>0.78096774193548391</v>
      </c>
      <c r="D1132" s="382">
        <v>0.70934400000000009</v>
      </c>
      <c r="E1132" s="382">
        <v>0.70912800000000009</v>
      </c>
      <c r="F1132" s="382">
        <v>0</v>
      </c>
      <c r="G1132" s="312">
        <f>_xll.SRS1Splines.Functions25.Linear_Interp(V_NEM!$R$687:$R$703,V_NEM!$T$687:$T$703,M1132)+_xll.SRS1Splines.Functions25.Linear_Interp(V_NEM!$AB$687:$AB$703,V_NEM!$AD$687:$AD$703,N1132)</f>
        <v>0.65600681260000093</v>
      </c>
      <c r="H1132" s="308">
        <f>(G1132/(V_NEM!$T$696+V_NEM!$AD$696))*100</f>
        <v>67.687164853024697</v>
      </c>
      <c r="I1132" s="308">
        <f>G1132-(V_NEM!$T$694+V_NEM!$AD$694)</f>
        <v>1.6520677600000977E-2</v>
      </c>
      <c r="J1132" s="308">
        <f>((IFERROR((_xll.SRS1Splines.Functions25.Linear_Interp(V_NEM!$R$687:$R$703,V_NEM!$T$687:$T$703,M1132) - V_NEM!$X$689) / (V_NEM!$X$688- V_NEM!$X$689) * 100, 0))+(IFERROR((_xll.SRS1Splines.Functions25.Linear_Interp(V_NEM!$AB$687:$AB$703,V_NEM!$AD$687:$AD$703,N1132) - V_NEM!$AH$689) / (V_NEM!$AH$688- V_NEM!$AH$689) * 100, 0)))/2</f>
        <v>16.344296489999415</v>
      </c>
      <c r="K1132" s="308">
        <v>784.3</v>
      </c>
      <c r="L1132" s="308">
        <v>781.8</v>
      </c>
      <c r="M1132" s="371">
        <v>782</v>
      </c>
      <c r="N1132" s="371">
        <v>782.71</v>
      </c>
      <c r="O1132" s="312">
        <v>1.1651612903225805</v>
      </c>
      <c r="P1132" s="383">
        <v>0.68108000000000002</v>
      </c>
      <c r="Q1132" s="369">
        <v>0</v>
      </c>
      <c r="R1132" s="312">
        <v>0.63</v>
      </c>
      <c r="S1132" s="370">
        <v>0.60088321633453368</v>
      </c>
      <c r="T1132" s="370">
        <v>2.43892E-2</v>
      </c>
      <c r="U1132" s="370"/>
      <c r="V1132" s="312">
        <f>_xll.SRS1Splines.Functions25.Linear_Interp(V_NK3!$P$8:$P$32,V_NK3!$R$8:$R$32,AC1132)</f>
        <v>309.47580709000101</v>
      </c>
      <c r="W1132" s="312">
        <f>(V1132/V_NK3!$R$28)*100</f>
        <v>57.083360844007814</v>
      </c>
      <c r="X1132" s="308">
        <f>V1132-V_NK3!$R$8</f>
        <v>252.89715509000101</v>
      </c>
      <c r="Y1132" s="308">
        <f>IFERROR((V1132 - V_NK3!$V$10) / (V_NK3!$V$9- V_NK3!$V$10) * 100, 0)</f>
        <v>52.082695311079341</v>
      </c>
      <c r="Z1132" s="308">
        <v>541.79999999999995</v>
      </c>
      <c r="AA1132" s="308">
        <v>521</v>
      </c>
      <c r="AB1132" s="312"/>
      <c r="AC1132" s="371">
        <v>534.09</v>
      </c>
      <c r="AD1132" s="308">
        <v>0.27</v>
      </c>
      <c r="AE1132" s="372">
        <v>5.5430000000000002E-3</v>
      </c>
      <c r="AF1132" s="373">
        <v>0</v>
      </c>
      <c r="AG1132" s="312"/>
      <c r="AH1132" s="370">
        <v>6.083028E-2</v>
      </c>
      <c r="AI1132" s="370">
        <v>0.20889960000000005</v>
      </c>
      <c r="AJ1132" s="370"/>
      <c r="AK1132" s="312">
        <f>_xll.SRS1Splines.Functions25.Linear_Interp(V_NK2!$R$10:$R$21,V_NK2!$T$10:$T$21,AR1132)</f>
        <v>65.677171428598498</v>
      </c>
      <c r="AL1132" s="312">
        <f>(AK1132/V_NK2!$T$18)*100</f>
        <v>91.984833933611327</v>
      </c>
      <c r="AM1132" s="308">
        <f>AK1132-V_NK2!$T$11</f>
        <v>24.857171428570702</v>
      </c>
      <c r="AN1132" s="308">
        <f>IFERROR((AK1132 - V_NK2!$X$12) / (V_NK2!$X$11- V_NK2!$X$12) * 100, 0)</f>
        <v>81.285714285715898</v>
      </c>
      <c r="AO1132" s="308">
        <v>427</v>
      </c>
      <c r="AP1132" s="308">
        <v>420</v>
      </c>
      <c r="AQ1132" s="308">
        <v>424.6</v>
      </c>
      <c r="AR1132" s="371">
        <v>425.69</v>
      </c>
      <c r="AS1132" s="312">
        <v>0.88</v>
      </c>
      <c r="AT1132" s="372">
        <v>4.9737999999999997E-2</v>
      </c>
      <c r="AU1132" s="369"/>
      <c r="AV1132" s="312">
        <v>0.23019408600719668</v>
      </c>
      <c r="AW1132" s="370">
        <v>0.1785360000000237</v>
      </c>
      <c r="AX1132" s="370">
        <v>0.1343896363636502</v>
      </c>
      <c r="AY1132" s="370"/>
      <c r="AZ1132" s="312">
        <f>_xll.SRS1Splines.Functions25.Linear_Interp(V_NNG3A!$H$4:$H$12,V_NNG3A!$I$4:$I$12,BF1132)</f>
        <v>13.85</v>
      </c>
      <c r="BA1132" s="312">
        <f>(AZ1132/V_NNG3A!$I$8)*100</f>
        <v>100</v>
      </c>
      <c r="BB1132" s="308">
        <f>_xll.SRS1Splines.Functions25.Linear_Interp(V_NNG3A!$H$4:$H$12,V_NNG3A!$J$4:$J$12,BF1132)</f>
        <v>2.8624137931034999</v>
      </c>
      <c r="BC1132" s="308">
        <f>IFERROR((AZ1132-V_NNG3A!$J$20) / (V_NNG3A!$J$19-V_NNG3A!$J$20) * 100, 0)</f>
        <v>100</v>
      </c>
      <c r="BD1132" s="308">
        <v>1050</v>
      </c>
      <c r="BE1132" s="308">
        <v>1047</v>
      </c>
      <c r="BF1132" s="374">
        <v>1050</v>
      </c>
      <c r="BG1132" s="312">
        <v>0.06</v>
      </c>
      <c r="BH1132" s="372">
        <v>4.8310000000004946E-2</v>
      </c>
      <c r="BI1132" s="369"/>
      <c r="BJ1132" s="312">
        <v>0.36677515211546624</v>
      </c>
      <c r="BK1132" s="370">
        <v>0.31888886599688693</v>
      </c>
      <c r="BL1132" s="370">
        <v>0.31888886599688693</v>
      </c>
      <c r="BM1132" s="370">
        <f t="shared" si="15"/>
        <v>0</v>
      </c>
      <c r="BN1132" s="312">
        <f>_xll.SRS1Splines.Functions25.Linear_Interp(V_XNN1!$K$3:$K$8,V_XNN1!$L$3:$L$8,BT1132)</f>
        <v>0.20244000000000001</v>
      </c>
      <c r="BO1132" s="312">
        <f>(BN1132/V_XNN1!$L$7)*100</f>
        <v>96.4</v>
      </c>
      <c r="BP1132" s="308">
        <f>_xll.SRS1Splines.Functions25.Linear_Interp(V_XNN1!$K$3:$K$8,V_XNN1!$M$3:$M$8,BT1132)</f>
        <v>4.6440000000000203E-2</v>
      </c>
      <c r="BQ1132" s="308">
        <f>IFERROR((BN1132 - V_XNN1!$M$16) / (V_XNN1!$M$15- V_XNN1!$M$16) * 100, 0)</f>
        <v>49.025069637883064</v>
      </c>
      <c r="BR1132" s="308">
        <v>252</v>
      </c>
      <c r="BS1132" s="308">
        <v>249</v>
      </c>
      <c r="BT1132" s="374">
        <v>251.58</v>
      </c>
      <c r="BU1132" s="312">
        <v>5.9999999999999991E-2</v>
      </c>
      <c r="BV1132" s="372">
        <v>4.5378000000000002E-2</v>
      </c>
      <c r="BW1132" s="369"/>
      <c r="BX1132" s="312"/>
      <c r="BY1132" s="370"/>
      <c r="BZ1132" s="370"/>
      <c r="CA1132" s="370"/>
      <c r="CB1132" s="312"/>
      <c r="CC1132" s="312"/>
      <c r="CD1132" s="308"/>
      <c r="CE1132" s="312"/>
      <c r="CF1132" s="312"/>
      <c r="CG1132" s="312"/>
      <c r="CH1132" s="312"/>
      <c r="CI1132" s="384"/>
      <c r="CJ1132" s="312"/>
      <c r="CK1132" s="372"/>
      <c r="CL1132" s="369"/>
      <c r="CM1132" s="312"/>
      <c r="CN1132" s="370"/>
      <c r="CO1132" s="370"/>
      <c r="CP1132" s="370"/>
      <c r="CQ1132" s="312"/>
      <c r="CR1132" s="312"/>
      <c r="CS1132" s="308"/>
      <c r="CT1132" s="312"/>
      <c r="CU1132" s="312"/>
      <c r="CV1132" s="312"/>
      <c r="CW1132" s="312"/>
      <c r="CX1132" s="384"/>
      <c r="CY1132" s="312"/>
      <c r="CZ1132" s="372"/>
    </row>
    <row r="1133" spans="1:104" s="1" customFormat="1" hidden="1">
      <c r="A1133" s="269">
        <v>45692</v>
      </c>
      <c r="B1133" s="380">
        <v>0</v>
      </c>
      <c r="C1133" s="381">
        <v>0.78096774193548391</v>
      </c>
      <c r="D1133" s="382">
        <v>0.67391999999999996</v>
      </c>
      <c r="E1133" s="382">
        <v>0.68652864000000002</v>
      </c>
      <c r="F1133" s="382">
        <v>0</v>
      </c>
      <c r="G1133" s="312">
        <f>_xll.SRS1Splines.Functions25.Linear_Interp(V_NEM!$R$687:$R$703,V_NEM!$T$687:$T$703,M1133)+_xll.SRS1Splines.Functions25.Linear_Interp(V_NEM!$AB$687:$AB$703,V_NEM!$AD$687:$AD$703,N1133)</f>
        <v>0.69847077484999198</v>
      </c>
      <c r="H1133" s="308">
        <f>(G1133/(V_NEM!$T$696+V_NEM!$AD$696))*100</f>
        <v>72.068621200613478</v>
      </c>
      <c r="I1133" s="308">
        <f>G1133-(V_NEM!$T$694+V_NEM!$AD$694)</f>
        <v>5.8984639849992027E-2</v>
      </c>
      <c r="J1133" s="308">
        <f>((IFERROR((_xll.SRS1Splines.Functions25.Linear_Interp(V_NEM!$R$687:$R$703,V_NEM!$T$687:$T$703,M1133) - V_NEM!$X$689) / (V_NEM!$X$688- V_NEM!$X$689) * 100, 0))+(IFERROR((_xll.SRS1Splines.Functions25.Linear_Interp(V_NEM!$AB$687:$AB$703,V_NEM!$AD$687:$AD$703,N1133) - V_NEM!$AH$689) / (V_NEM!$AH$688- V_NEM!$AH$689) * 100, 0)))/2</f>
        <v>25.646979646312651</v>
      </c>
      <c r="K1133" s="308">
        <v>784.3</v>
      </c>
      <c r="L1133" s="308">
        <v>781.8</v>
      </c>
      <c r="M1133" s="371">
        <v>782.31</v>
      </c>
      <c r="N1133" s="371">
        <v>782.8</v>
      </c>
      <c r="O1133" s="312">
        <v>1.1651612903225805</v>
      </c>
      <c r="P1133" s="383">
        <v>0.68130999999999997</v>
      </c>
      <c r="Q1133" s="369">
        <v>0</v>
      </c>
      <c r="R1133" s="312">
        <v>0.63</v>
      </c>
      <c r="S1133" s="370">
        <v>0.57649401633644104</v>
      </c>
      <c r="T1133" s="370">
        <v>0</v>
      </c>
      <c r="U1133" s="370"/>
      <c r="V1133" s="312">
        <f>_xll.SRS1Splines.Functions25.Linear_Interp(V_NK3!$P$8:$P$32,V_NK3!$R$8:$R$32,AC1133)</f>
        <v>310.05230110999997</v>
      </c>
      <c r="W1133" s="312">
        <f>(V1133/V_NK3!$R$28)*100</f>
        <v>57.189696187236891</v>
      </c>
      <c r="X1133" s="308">
        <f>V1133-V_NK3!$R$8</f>
        <v>253.47364910999997</v>
      </c>
      <c r="Y1133" s="308">
        <f>IFERROR((V1133 - V_NK3!$V$10) / (V_NK3!$V$9- V_NK3!$V$10) * 100, 0)</f>
        <v>52.201420894930138</v>
      </c>
      <c r="Z1133" s="308">
        <v>541.79999999999995</v>
      </c>
      <c r="AA1133" s="308">
        <v>521</v>
      </c>
      <c r="AB1133" s="312"/>
      <c r="AC1133" s="371">
        <v>534.11</v>
      </c>
      <c r="AD1133" s="308">
        <v>0.72</v>
      </c>
      <c r="AE1133" s="372">
        <v>0</v>
      </c>
      <c r="AF1133" s="373">
        <v>0</v>
      </c>
      <c r="AG1133" s="312"/>
      <c r="AH1133" s="370">
        <v>4.7520000000000007E-2</v>
      </c>
      <c r="AI1133" s="370">
        <v>0.13468560000000002</v>
      </c>
      <c r="AJ1133" s="370"/>
      <c r="AK1133" s="312">
        <f>_xll.SRS1Splines.Functions25.Linear_Interp(V_NK2!$R$10:$R$21,V_NK2!$T$10:$T$21,AR1133)</f>
        <v>65.589800000027296</v>
      </c>
      <c r="AL1133" s="312">
        <f>(AK1133/V_NK2!$T$18)*100</f>
        <v>91.86246498603262</v>
      </c>
      <c r="AM1133" s="308">
        <f>AK1133-V_NK2!$T$11</f>
        <v>24.769799999999499</v>
      </c>
      <c r="AN1133" s="308">
        <f>IFERROR((AK1133 - V_NK2!$X$12) / (V_NK2!$X$11- V_NK2!$X$12) * 100, 0)</f>
        <v>81.000000000002331</v>
      </c>
      <c r="AO1133" s="308">
        <v>427</v>
      </c>
      <c r="AP1133" s="308">
        <v>420</v>
      </c>
      <c r="AQ1133" s="308">
        <v>424.51</v>
      </c>
      <c r="AR1133" s="371">
        <v>425.67</v>
      </c>
      <c r="AS1133" s="312">
        <v>0.88</v>
      </c>
      <c r="AT1133" s="372">
        <v>3.2067999999999999E-2</v>
      </c>
      <c r="AU1133" s="369"/>
      <c r="AV1133" s="312">
        <v>0.23019408600719668</v>
      </c>
      <c r="AW1133" s="370">
        <v>0.17853599999996456</v>
      </c>
      <c r="AX1133" s="370">
        <v>0.13511290909090834</v>
      </c>
      <c r="AY1133" s="370"/>
      <c r="AZ1133" s="312">
        <f>_xll.SRS1Splines.Functions25.Linear_Interp(V_NNG3A!$H$4:$H$12,V_NNG3A!$I$4:$I$12,BF1133)</f>
        <v>13.889000000000101</v>
      </c>
      <c r="BA1133" s="312">
        <f>(AZ1133/V_NNG3A!$I$8)*100</f>
        <v>100.28158844765416</v>
      </c>
      <c r="BB1133" s="308">
        <f>_xll.SRS1Splines.Functions25.Linear_Interp(V_NNG3A!$H$4:$H$12,V_NNG3A!$J$4:$J$12,BF1133)</f>
        <v>2.9014137931036301</v>
      </c>
      <c r="BC1133" s="308">
        <f>IFERROR((AZ1133-V_NNG3A!$J$20) / (V_NNG3A!$J$19-V_NNG3A!$J$20) * 100, 0)</f>
        <v>101.36248644741947</v>
      </c>
      <c r="BD1133" s="308">
        <v>1050</v>
      </c>
      <c r="BE1133" s="308">
        <v>1047</v>
      </c>
      <c r="BF1133" s="374">
        <v>1050.1500000000001</v>
      </c>
      <c r="BG1133" s="312">
        <v>0.14249999999999999</v>
      </c>
      <c r="BH1133" s="372">
        <v>4.8569999999999711E-2</v>
      </c>
      <c r="BI1133" s="369"/>
      <c r="BJ1133" s="312">
        <v>0.31787179850007069</v>
      </c>
      <c r="BK1133" s="370">
        <v>0.31625515143625305</v>
      </c>
      <c r="BL1133" s="370">
        <v>0.31625515143625305</v>
      </c>
      <c r="BM1133" s="370">
        <f t="shared" si="15"/>
        <v>0</v>
      </c>
      <c r="BN1133" s="312">
        <f>_xll.SRS1Splines.Functions25.Linear_Interp(V_XNN1!$K$3:$K$8,V_XNN1!$L$3:$L$8,BT1133)</f>
        <v>0.20244000000000001</v>
      </c>
      <c r="BO1133" s="312">
        <f>(BN1133/V_XNN1!$L$7)*100</f>
        <v>96.4</v>
      </c>
      <c r="BP1133" s="308">
        <f>_xll.SRS1Splines.Functions25.Linear_Interp(V_XNN1!$K$3:$K$8,V_XNN1!$M$3:$M$8,BT1133)</f>
        <v>4.6440000000000203E-2</v>
      </c>
      <c r="BQ1133" s="308">
        <f>IFERROR((BN1133 - V_XNN1!$M$16) / (V_XNN1!$M$15- V_XNN1!$M$16) * 100, 0)</f>
        <v>49.025069637883064</v>
      </c>
      <c r="BR1133" s="308">
        <v>252</v>
      </c>
      <c r="BS1133" s="308">
        <v>249</v>
      </c>
      <c r="BT1133" s="374">
        <v>251.58</v>
      </c>
      <c r="BU1133" s="312">
        <v>5.1999999999999998E-2</v>
      </c>
      <c r="BV1133" s="372">
        <v>4.5268000000000003E-2</v>
      </c>
      <c r="BW1133" s="369"/>
      <c r="BX1133" s="312"/>
      <c r="BY1133" s="370"/>
      <c r="BZ1133" s="370"/>
      <c r="CA1133" s="370"/>
      <c r="CB1133" s="312"/>
      <c r="CC1133" s="312"/>
      <c r="CD1133" s="308"/>
      <c r="CE1133" s="312"/>
      <c r="CF1133" s="312"/>
      <c r="CG1133" s="312"/>
      <c r="CH1133" s="312"/>
      <c r="CI1133" s="384"/>
      <c r="CJ1133" s="312"/>
      <c r="CK1133" s="372"/>
      <c r="CL1133" s="369"/>
      <c r="CM1133" s="312"/>
      <c r="CN1133" s="370"/>
      <c r="CO1133" s="370"/>
      <c r="CP1133" s="370"/>
      <c r="CQ1133" s="312"/>
      <c r="CR1133" s="312"/>
      <c r="CS1133" s="308"/>
      <c r="CT1133" s="312"/>
      <c r="CU1133" s="312"/>
      <c r="CV1133" s="312"/>
      <c r="CW1133" s="312"/>
      <c r="CX1133" s="384"/>
      <c r="CY1133" s="312"/>
      <c r="CZ1133" s="372"/>
    </row>
    <row r="1134" spans="1:104" s="1" customFormat="1" hidden="1">
      <c r="A1134" s="269">
        <v>45693</v>
      </c>
      <c r="B1134" s="380">
        <v>0</v>
      </c>
      <c r="C1134" s="381">
        <v>0.78096774193548391</v>
      </c>
      <c r="D1134" s="382">
        <v>0.68515199999999998</v>
      </c>
      <c r="E1134" s="382">
        <v>0.68676048000000012</v>
      </c>
      <c r="F1134" s="382">
        <v>0</v>
      </c>
      <c r="G1134" s="312">
        <f>_xll.SRS1Splines.Functions25.Linear_Interp(V_NEM!$R$687:$R$703,V_NEM!$T$687:$T$703,M1134)+_xll.SRS1Splines.Functions25.Linear_Interp(V_NEM!$AB$687:$AB$703,V_NEM!$AD$687:$AD$703,N1134)</f>
        <v>0.77702232590000642</v>
      </c>
      <c r="H1134" s="308">
        <f>(G1134/(V_NEM!$T$696+V_NEM!$AD$696))*100</f>
        <v>80.173615970881372</v>
      </c>
      <c r="I1134" s="308">
        <f>G1134-(V_NEM!$T$694+V_NEM!$AD$694)</f>
        <v>0.13753619090000646</v>
      </c>
      <c r="J1134" s="308">
        <f>((IFERROR((_xll.SRS1Splines.Functions25.Linear_Interp(V_NEM!$R$687:$R$703,V_NEM!$T$687:$T$703,M1134) - V_NEM!$X$689) / (V_NEM!$X$688- V_NEM!$X$689) * 100, 0))+(IFERROR((_xll.SRS1Splines.Functions25.Linear_Interp(V_NEM!$AB$687:$AB$703,V_NEM!$AD$687:$AD$703,N1134) - V_NEM!$AH$689) / (V_NEM!$AH$688- V_NEM!$AH$689) * 100, 0)))/2</f>
        <v>36.888955012296805</v>
      </c>
      <c r="K1134" s="308">
        <v>784.3</v>
      </c>
      <c r="L1134" s="308">
        <v>781.8</v>
      </c>
      <c r="M1134" s="371">
        <v>782.94</v>
      </c>
      <c r="N1134" s="371">
        <v>782.65</v>
      </c>
      <c r="O1134" s="312">
        <v>1.1651612903225805</v>
      </c>
      <c r="P1134" s="383">
        <v>0.65403</v>
      </c>
      <c r="Q1134" s="369">
        <v>0</v>
      </c>
      <c r="R1134" s="312">
        <v>0.63</v>
      </c>
      <c r="S1134" s="370">
        <v>0.28824700816726684</v>
      </c>
      <c r="T1134" s="370">
        <v>0</v>
      </c>
      <c r="U1134" s="370"/>
      <c r="V1134" s="312">
        <f>_xll.SRS1Splines.Functions25.Linear_Interp(V_NK3!$P$8:$P$32,V_NK3!$R$8:$R$32,AC1134)</f>
        <v>310.34054811999999</v>
      </c>
      <c r="W1134" s="312">
        <f>(V1134/V_NK3!$R$28)*100</f>
        <v>57.242863858851535</v>
      </c>
      <c r="X1134" s="308">
        <f>V1134-V_NK3!$R$8</f>
        <v>253.76189611999999</v>
      </c>
      <c r="Y1134" s="308">
        <f>IFERROR((V1134 - V_NK3!$V$10) / (V_NK3!$V$9- V_NK3!$V$10) * 100, 0)</f>
        <v>52.260783686855646</v>
      </c>
      <c r="Z1134" s="308">
        <v>541.79999999999995</v>
      </c>
      <c r="AA1134" s="308">
        <v>521</v>
      </c>
      <c r="AB1134" s="312"/>
      <c r="AC1134" s="371">
        <v>534.12</v>
      </c>
      <c r="AD1134" s="308">
        <v>0.72</v>
      </c>
      <c r="AE1134" s="372">
        <v>0</v>
      </c>
      <c r="AF1134" s="373">
        <v>0</v>
      </c>
      <c r="AG1134" s="312"/>
      <c r="AH1134" s="370">
        <v>7.5167999999999999E-2</v>
      </c>
      <c r="AI1134" s="370">
        <v>0.1576176</v>
      </c>
      <c r="AJ1134" s="370"/>
      <c r="AK1134" s="312">
        <f>_xll.SRS1Splines.Functions25.Linear_Interp(V_NK2!$R$10:$R$21,V_NK2!$T$10:$T$21,AR1134)</f>
        <v>65.546114285741595</v>
      </c>
      <c r="AL1134" s="312">
        <f>(AK1134/V_NK2!$T$18)*100</f>
        <v>91.801280512243125</v>
      </c>
      <c r="AM1134" s="308">
        <f>AK1134-V_NK2!$T$11</f>
        <v>24.726114285713798</v>
      </c>
      <c r="AN1134" s="308">
        <f>IFERROR((AK1134 - V_NK2!$X$12) / (V_NK2!$X$11- V_NK2!$X$12) * 100, 0)</f>
        <v>80.857142857145234</v>
      </c>
      <c r="AO1134" s="308">
        <v>427</v>
      </c>
      <c r="AP1134" s="308">
        <v>420</v>
      </c>
      <c r="AQ1134" s="308">
        <v>424.43</v>
      </c>
      <c r="AR1134" s="371">
        <v>425.66</v>
      </c>
      <c r="AS1134" s="312">
        <v>0.88</v>
      </c>
      <c r="AT1134" s="372">
        <v>3.7527999999999999E-2</v>
      </c>
      <c r="AU1134" s="369"/>
      <c r="AV1134" s="312">
        <v>0.23019408600719668</v>
      </c>
      <c r="AW1134" s="370">
        <v>0.21501078181816524</v>
      </c>
      <c r="AX1134" s="370">
        <v>0.31754454545454969</v>
      </c>
      <c r="AY1134" s="370"/>
      <c r="AZ1134" s="312">
        <f>_xll.SRS1Splines.Functions25.Linear_Interp(V_NNG3A!$H$4:$H$12,V_NNG3A!$I$4:$I$12,BF1134)</f>
        <v>13.9280000000002</v>
      </c>
      <c r="BA1134" s="312">
        <f>(AZ1134/V_NNG3A!$I$8)*100</f>
        <v>100.56317689530832</v>
      </c>
      <c r="BB1134" s="308">
        <f>_xll.SRS1Splines.Functions25.Linear_Interp(V_NNG3A!$H$4:$H$12,V_NNG3A!$J$4:$J$12,BF1134)</f>
        <v>2.9404137931037</v>
      </c>
      <c r="BC1134" s="308">
        <f>IFERROR((AZ1134-V_NNG3A!$J$20) / (V_NNG3A!$J$19-V_NNG3A!$J$20) * 100, 0)</f>
        <v>102.72497289483888</v>
      </c>
      <c r="BD1134" s="308">
        <v>1050</v>
      </c>
      <c r="BE1134" s="308">
        <v>1047</v>
      </c>
      <c r="BF1134" s="374">
        <v>1050.3</v>
      </c>
      <c r="BG1134" s="312">
        <v>0.06</v>
      </c>
      <c r="BH1134" s="372">
        <v>0.11415000000000146</v>
      </c>
      <c r="BI1134" s="369"/>
      <c r="BJ1134" s="312">
        <v>0.34232347530776858</v>
      </c>
      <c r="BK1134" s="370">
        <v>0.32208269511815485</v>
      </c>
      <c r="BL1134" s="370">
        <v>0.32208269511815485</v>
      </c>
      <c r="BM1134" s="370">
        <f t="shared" si="15"/>
        <v>0</v>
      </c>
      <c r="BN1134" s="312">
        <f>_xll.SRS1Splines.Functions25.Linear_Interp(V_XNN1!$K$3:$K$8,V_XNN1!$L$3:$L$8,BT1134)</f>
        <v>0.20280000000000001</v>
      </c>
      <c r="BO1134" s="312">
        <f>(BN1134/V_XNN1!$L$7)*100</f>
        <v>96.571428571428569</v>
      </c>
      <c r="BP1134" s="308">
        <f>_xll.SRS1Splines.Functions25.Linear_Interp(V_XNN1!$K$3:$K$8,V_XNN1!$M$3:$M$8,BT1134)</f>
        <v>4.6799999999999897E-2</v>
      </c>
      <c r="BQ1134" s="308">
        <f>IFERROR((BN1134 - V_XNN1!$M$16) / (V_XNN1!$M$15- V_XNN1!$M$16) * 100, 0)</f>
        <v>50.139275766016766</v>
      </c>
      <c r="BR1134" s="308">
        <v>252</v>
      </c>
      <c r="BS1134" s="308">
        <v>249</v>
      </c>
      <c r="BT1134" s="374">
        <v>251.6</v>
      </c>
      <c r="BU1134" s="312">
        <v>5.5999999999999994E-2</v>
      </c>
      <c r="BV1134" s="372">
        <v>4.6218000000000002E-2</v>
      </c>
      <c r="BW1134" s="369"/>
      <c r="BX1134" s="312"/>
      <c r="BY1134" s="370"/>
      <c r="BZ1134" s="370"/>
      <c r="CA1134" s="370"/>
      <c r="CB1134" s="312"/>
      <c r="CC1134" s="312"/>
      <c r="CD1134" s="308"/>
      <c r="CE1134" s="312"/>
      <c r="CF1134" s="312"/>
      <c r="CG1134" s="312"/>
      <c r="CH1134" s="312"/>
      <c r="CI1134" s="384"/>
      <c r="CJ1134" s="312"/>
      <c r="CK1134" s="372"/>
      <c r="CL1134" s="369"/>
      <c r="CM1134" s="312"/>
      <c r="CN1134" s="370"/>
      <c r="CO1134" s="370"/>
      <c r="CP1134" s="370"/>
      <c r="CQ1134" s="312"/>
      <c r="CR1134" s="312"/>
      <c r="CS1134" s="308"/>
      <c r="CT1134" s="312"/>
      <c r="CU1134" s="312"/>
      <c r="CV1134" s="312"/>
      <c r="CW1134" s="312"/>
      <c r="CX1134" s="384"/>
      <c r="CY1134" s="312"/>
      <c r="CZ1134" s="372"/>
    </row>
    <row r="1135" spans="1:104" s="1" customFormat="1" hidden="1">
      <c r="A1135" s="269">
        <v>45694</v>
      </c>
      <c r="B1135" s="380">
        <v>0</v>
      </c>
      <c r="C1135" s="381">
        <v>0.78096774193548391</v>
      </c>
      <c r="D1135" s="382">
        <v>0.64126079999999996</v>
      </c>
      <c r="E1135" s="382">
        <v>0.65926224</v>
      </c>
      <c r="F1135" s="382">
        <v>0</v>
      </c>
      <c r="G1135" s="312">
        <f>_xll.SRS1Splines.Functions25.Linear_Interp(V_NEM!$R$687:$R$703,V_NEM!$T$687:$T$703,M1135)+_xll.SRS1Splines.Functions25.Linear_Interp(V_NEM!$AB$687:$AB$703,V_NEM!$AD$687:$AD$703,N1135)</f>
        <v>0.69544980210000018</v>
      </c>
      <c r="H1135" s="308">
        <f>(G1135/(V_NEM!$T$696+V_NEM!$AD$696))*100</f>
        <v>71.756915473450761</v>
      </c>
      <c r="I1135" s="308">
        <f>G1135-(V_NEM!$T$694+V_NEM!$AD$694)</f>
        <v>5.5963667100000225E-2</v>
      </c>
      <c r="J1135" s="308">
        <f>((IFERROR((_xll.SRS1Splines.Functions25.Linear_Interp(V_NEM!$R$687:$R$703,V_NEM!$T$687:$T$703,M1135) - V_NEM!$X$689) / (V_NEM!$X$688- V_NEM!$X$689) * 100, 0))+(IFERROR((_xll.SRS1Splines.Functions25.Linear_Interp(V_NEM!$AB$687:$AB$703,V_NEM!$AD$687:$AD$703,N1135) - V_NEM!$AH$689) / (V_NEM!$AH$688- V_NEM!$AH$689) * 100, 0)))/2</f>
        <v>27.933730527463887</v>
      </c>
      <c r="K1135" s="308">
        <v>784.3</v>
      </c>
      <c r="L1135" s="308">
        <v>781.8</v>
      </c>
      <c r="M1135" s="371">
        <v>782.26</v>
      </c>
      <c r="N1135" s="371">
        <v>782.95</v>
      </c>
      <c r="O1135" s="312">
        <v>1.1651612903225805</v>
      </c>
      <c r="P1135" s="383">
        <v>0.70119000000000009</v>
      </c>
      <c r="Q1135" s="369">
        <v>0</v>
      </c>
      <c r="R1135" s="312">
        <v>0.63</v>
      </c>
      <c r="S1135" s="370">
        <v>0.29375140816726686</v>
      </c>
      <c r="T1135" s="370">
        <v>5.5044000000000004E-3</v>
      </c>
      <c r="U1135" s="370"/>
      <c r="V1135" s="312">
        <f>_xll.SRS1Splines.Functions25.Linear_Interp(V_NK3!$P$8:$P$32,V_NK3!$R$8:$R$32,AC1135)</f>
        <v>310.62879513000001</v>
      </c>
      <c r="W1135" s="312">
        <f>(V1135/V_NK3!$R$28)*100</f>
        <v>57.296031530466188</v>
      </c>
      <c r="X1135" s="308">
        <f>V1135-V_NK3!$R$8</f>
        <v>254.05014313000001</v>
      </c>
      <c r="Y1135" s="308">
        <f>IFERROR((V1135 - V_NK3!$V$10) / (V_NK3!$V$9- V_NK3!$V$10) * 100, 0)</f>
        <v>52.320146478781162</v>
      </c>
      <c r="Z1135" s="308">
        <v>541.79999999999995</v>
      </c>
      <c r="AA1135" s="308">
        <v>521</v>
      </c>
      <c r="AB1135" s="312"/>
      <c r="AC1135" s="371">
        <v>534.13</v>
      </c>
      <c r="AD1135" s="308">
        <v>0.72</v>
      </c>
      <c r="AE1135" s="372">
        <v>1.2509999999999999E-3</v>
      </c>
      <c r="AF1135" s="373">
        <v>0</v>
      </c>
      <c r="AG1135" s="312"/>
      <c r="AH1135" s="370">
        <v>7.4937960000000012E-2</v>
      </c>
      <c r="AI1135" s="370">
        <v>0.11860380000000001</v>
      </c>
      <c r="AJ1135" s="370"/>
      <c r="AK1135" s="312">
        <f>_xll.SRS1Splines.Functions25.Linear_Interp(V_NK2!$R$10:$R$21,V_NK2!$T$10:$T$21,AR1135)</f>
        <v>65.502428571455695</v>
      </c>
      <c r="AL1135" s="312">
        <f>(AK1135/V_NK2!$T$18)*100</f>
        <v>91.740096038453345</v>
      </c>
      <c r="AM1135" s="308">
        <f>AK1135-V_NK2!$T$11</f>
        <v>24.682428571427899</v>
      </c>
      <c r="AN1135" s="308">
        <f>IFERROR((AK1135 - V_NK2!$X$12) / (V_NK2!$X$11- V_NK2!$X$12) * 100, 0)</f>
        <v>80.71428571428747</v>
      </c>
      <c r="AO1135" s="308">
        <v>427</v>
      </c>
      <c r="AP1135" s="308">
        <v>420</v>
      </c>
      <c r="AQ1135" s="308">
        <v>424.35</v>
      </c>
      <c r="AR1135" s="371">
        <v>425.65</v>
      </c>
      <c r="AS1135" s="312">
        <v>0.88</v>
      </c>
      <c r="AT1135" s="372">
        <v>2.8239E-2</v>
      </c>
      <c r="AU1135" s="369"/>
      <c r="AV1135" s="312">
        <v>0.23019408600719668</v>
      </c>
      <c r="AW1135" s="370">
        <v>0.19610143636366481</v>
      </c>
      <c r="AX1135" s="370">
        <v>0.22527163636362513</v>
      </c>
      <c r="AY1135" s="370"/>
      <c r="AZ1135" s="312">
        <f>_xll.SRS1Splines.Functions25.Linear_Interp(V_NNG3A!$H$4:$H$12,V_NNG3A!$I$4:$I$12,BF1135)</f>
        <v>13.6894499999999</v>
      </c>
      <c r="BA1135" s="312">
        <f>(AZ1135/V_NNG3A!$I$8)*100</f>
        <v>98.840794223825995</v>
      </c>
      <c r="BB1135" s="308">
        <f>_xll.SRS1Splines.Functions25.Linear_Interp(V_NNG3A!$H$4:$H$12,V_NNG3A!$J$4:$J$12,BF1135)</f>
        <v>2.70186379310337</v>
      </c>
      <c r="BC1135" s="308">
        <f>IFERROR((AZ1135-V_NNG3A!$J$20) / (V_NNG3A!$J$19-V_NNG3A!$J$20) * 100, 0)</f>
        <v>94.391097458134183</v>
      </c>
      <c r="BD1135" s="308">
        <v>1050</v>
      </c>
      <c r="BE1135" s="308">
        <v>1047</v>
      </c>
      <c r="BF1135" s="374">
        <v>1049.8699999999999</v>
      </c>
      <c r="BG1135" s="312">
        <v>0.06</v>
      </c>
      <c r="BH1135" s="372">
        <v>8.097999999999593E-2</v>
      </c>
      <c r="BI1135" s="369"/>
      <c r="BJ1135" s="312">
        <v>0.36677515211546624</v>
      </c>
      <c r="BK1135" s="370">
        <v>0.3044828427338333</v>
      </c>
      <c r="BL1135" s="370">
        <v>0.3044828427338333</v>
      </c>
      <c r="BM1135" s="370">
        <f t="shared" si="15"/>
        <v>0</v>
      </c>
      <c r="BN1135" s="312">
        <f>_xll.SRS1Splines.Functions25.Linear_Interp(V_XNN1!$K$3:$K$8,V_XNN1!$L$3:$L$8,BT1135)</f>
        <v>0.20172000000000001</v>
      </c>
      <c r="BO1135" s="312">
        <f>(BN1135/V_XNN1!$L$7)*100</f>
        <v>96.057142857142864</v>
      </c>
      <c r="BP1135" s="308">
        <f>_xll.SRS1Splines.Functions25.Linear_Interp(V_XNN1!$K$3:$K$8,V_XNN1!$M$3:$M$8,BT1135)</f>
        <v>4.57199999999999E-2</v>
      </c>
      <c r="BQ1135" s="308">
        <f>IFERROR((BN1135 - V_XNN1!$M$16) / (V_XNN1!$M$15- V_XNN1!$M$16) * 100, 0)</f>
        <v>46.79665738161566</v>
      </c>
      <c r="BR1135" s="308">
        <v>252</v>
      </c>
      <c r="BS1135" s="308">
        <v>249</v>
      </c>
      <c r="BT1135" s="374">
        <v>251.54</v>
      </c>
      <c r="BU1135" s="312">
        <v>5.9999999999999991E-2</v>
      </c>
      <c r="BV1135" s="372">
        <v>4.3640999999999999E-2</v>
      </c>
      <c r="BW1135" s="369"/>
      <c r="BX1135" s="312"/>
      <c r="BY1135" s="370"/>
      <c r="BZ1135" s="370"/>
      <c r="CA1135" s="370"/>
      <c r="CB1135" s="312"/>
      <c r="CC1135" s="312"/>
      <c r="CD1135" s="308"/>
      <c r="CE1135" s="312"/>
      <c r="CF1135" s="312"/>
      <c r="CG1135" s="312"/>
      <c r="CH1135" s="312"/>
      <c r="CI1135" s="384"/>
      <c r="CJ1135" s="312"/>
      <c r="CK1135" s="372"/>
      <c r="CL1135" s="369"/>
      <c r="CM1135" s="312"/>
      <c r="CN1135" s="370"/>
      <c r="CO1135" s="370"/>
      <c r="CP1135" s="370"/>
      <c r="CQ1135" s="312"/>
      <c r="CR1135" s="312"/>
      <c r="CS1135" s="308"/>
      <c r="CT1135" s="312"/>
      <c r="CU1135" s="312"/>
      <c r="CV1135" s="312"/>
      <c r="CW1135" s="312"/>
      <c r="CX1135" s="384"/>
      <c r="CY1135" s="312"/>
      <c r="CZ1135" s="372"/>
    </row>
    <row r="1136" spans="1:104" s="1" customFormat="1" hidden="1">
      <c r="A1136" s="269">
        <v>45695</v>
      </c>
      <c r="B1136" s="380">
        <v>0</v>
      </c>
      <c r="C1136" s="381">
        <v>0.78096774193548391</v>
      </c>
      <c r="D1136" s="382">
        <v>0.61689599999999989</v>
      </c>
      <c r="E1136" s="382">
        <v>0.70679952000000013</v>
      </c>
      <c r="F1136" s="382">
        <v>0</v>
      </c>
      <c r="G1136" s="312">
        <f>_xll.SRS1Splines.Functions25.Linear_Interp(V_NEM!$R$687:$R$703,V_NEM!$T$687:$T$703,M1136)+_xll.SRS1Splines.Functions25.Linear_Interp(V_NEM!$AB$687:$AB$703,V_NEM!$AD$687:$AD$703,N1136)</f>
        <v>0.67661014859999713</v>
      </c>
      <c r="H1136" s="308">
        <f>(G1136/(V_NEM!$T$696+V_NEM!$AD$696))*100</f>
        <v>69.813029056822757</v>
      </c>
      <c r="I1136" s="308">
        <f>G1136-(V_NEM!$T$694+V_NEM!$AD$694)</f>
        <v>3.7124013599997174E-2</v>
      </c>
      <c r="J1136" s="308">
        <f>((IFERROR((_xll.SRS1Splines.Functions25.Linear_Interp(V_NEM!$R$687:$R$703,V_NEM!$T$687:$T$703,M1136) - V_NEM!$X$689) / (V_NEM!$X$688- V_NEM!$X$689) * 100, 0))+(IFERROR((_xll.SRS1Splines.Functions25.Linear_Interp(V_NEM!$AB$687:$AB$703,V_NEM!$AD$687:$AD$703,N1136) - V_NEM!$AH$689) / (V_NEM!$AH$688- V_NEM!$AH$689) * 100, 0)))/2</f>
        <v>19.84615754398601</v>
      </c>
      <c r="K1136" s="308">
        <v>784.3</v>
      </c>
      <c r="L1136" s="308">
        <v>781.8</v>
      </c>
      <c r="M1136" s="371">
        <v>782.16</v>
      </c>
      <c r="N1136" s="371">
        <v>782.7</v>
      </c>
      <c r="O1136" s="312">
        <v>1.1651612903225805</v>
      </c>
      <c r="P1136" s="383">
        <v>0.67449999999999999</v>
      </c>
      <c r="Q1136" s="369">
        <v>0</v>
      </c>
      <c r="R1136" s="312">
        <v>0.63</v>
      </c>
      <c r="S1136" s="370">
        <v>0.39153355099449166</v>
      </c>
      <c r="T1136" s="370">
        <v>2.1210156000000002</v>
      </c>
      <c r="U1136" s="370"/>
      <c r="V1136" s="312">
        <f>_xll.SRS1Splines.Functions25.Linear_Interp(V_NK3!$P$8:$P$32,V_NK3!$R$8:$R$32,AC1136)</f>
        <v>308.89931307000103</v>
      </c>
      <c r="W1136" s="312">
        <f>(V1136/V_NK3!$R$28)*100</f>
        <v>56.977025500778531</v>
      </c>
      <c r="X1136" s="308">
        <f>V1136-V_NK3!$R$8</f>
        <v>252.32066107000102</v>
      </c>
      <c r="Y1136" s="308">
        <f>IFERROR((V1136 - V_NK3!$V$10) / (V_NK3!$V$9- V_NK3!$V$10) * 100, 0)</f>
        <v>51.963969727228346</v>
      </c>
      <c r="Z1136" s="308">
        <v>541.79999999999995</v>
      </c>
      <c r="AA1136" s="308">
        <v>521</v>
      </c>
      <c r="AB1136" s="312"/>
      <c r="AC1136" s="371">
        <v>534.07000000000005</v>
      </c>
      <c r="AD1136" s="308">
        <v>0.72</v>
      </c>
      <c r="AE1136" s="372">
        <v>0.48204900000000001</v>
      </c>
      <c r="AF1136" s="373">
        <v>0</v>
      </c>
      <c r="AG1136" s="312"/>
      <c r="AH1136" s="370">
        <v>1.97976204</v>
      </c>
      <c r="AI1136" s="370">
        <v>2.4171588000000002</v>
      </c>
      <c r="AJ1136" s="370"/>
      <c r="AK1136" s="312">
        <f>_xll.SRS1Splines.Functions25.Linear_Interp(V_NK2!$R$10:$R$21,V_NK2!$T$10:$T$21,AR1136)</f>
        <v>64.934514285741997</v>
      </c>
      <c r="AL1136" s="312">
        <f>(AK1136/V_NK2!$T$18)*100</f>
        <v>90.944697879190457</v>
      </c>
      <c r="AM1136" s="308">
        <f>AK1136-V_NK2!$T$11</f>
        <v>24.114514285714201</v>
      </c>
      <c r="AN1136" s="308">
        <f>IFERROR((AK1136 - V_NK2!$X$12) / (V_NK2!$X$11- V_NK2!$X$12) * 100, 0)</f>
        <v>78.857142857146442</v>
      </c>
      <c r="AO1136" s="308">
        <v>427</v>
      </c>
      <c r="AP1136" s="308">
        <v>420</v>
      </c>
      <c r="AQ1136" s="308">
        <v>424.27</v>
      </c>
      <c r="AR1136" s="371">
        <v>425.52</v>
      </c>
      <c r="AS1136" s="312">
        <v>0.88</v>
      </c>
      <c r="AT1136" s="372">
        <v>0.57551399999999997</v>
      </c>
      <c r="AU1136" s="369"/>
      <c r="AV1136" s="312">
        <v>0.23019408600719668</v>
      </c>
      <c r="AW1136" s="370">
        <v>0.20347550000002601</v>
      </c>
      <c r="AX1136" s="370">
        <v>0.22176654545454877</v>
      </c>
      <c r="AY1136" s="370"/>
      <c r="AZ1136" s="312">
        <f>_xll.SRS1Splines.Functions25.Linear_Interp(V_NNG3A!$H$4:$H$12,V_NNG3A!$I$4:$I$12,BF1136)</f>
        <v>13.54125</v>
      </c>
      <c r="BA1136" s="312">
        <f>(AZ1136/V_NNG3A!$I$8)*100</f>
        <v>97.770758122743686</v>
      </c>
      <c r="BB1136" s="308">
        <f>_xll.SRS1Splines.Functions25.Linear_Interp(V_NNG3A!$H$4:$H$12,V_NNG3A!$J$4:$J$12,BF1136)</f>
        <v>2.5536637931035</v>
      </c>
      <c r="BC1136" s="308">
        <f>IFERROR((AZ1136-V_NNG3A!$J$20) / (V_NNG3A!$J$19-V_NNG3A!$J$20) * 100, 0)</f>
        <v>89.213648957957076</v>
      </c>
      <c r="BD1136" s="308">
        <v>1050</v>
      </c>
      <c r="BE1136" s="308">
        <v>1047</v>
      </c>
      <c r="BF1136" s="374">
        <v>1049.75</v>
      </c>
      <c r="BG1136" s="312">
        <v>0.14249999999999999</v>
      </c>
      <c r="BH1136" s="372">
        <v>7.9720000000001165E-2</v>
      </c>
      <c r="BI1136" s="369"/>
      <c r="BJ1136" s="312">
        <v>0.34232347530776858</v>
      </c>
      <c r="BK1136" s="370">
        <v>0.29837728348662806</v>
      </c>
      <c r="BL1136" s="370">
        <v>0.29837728348662806</v>
      </c>
      <c r="BM1136" s="370">
        <f t="shared" si="15"/>
        <v>0</v>
      </c>
      <c r="BN1136" s="312">
        <f>_xll.SRS1Splines.Functions25.Linear_Interp(V_XNN1!$K$3:$K$8,V_XNN1!$L$3:$L$8,BT1136)</f>
        <v>0.19902</v>
      </c>
      <c r="BO1136" s="312">
        <f>(BN1136/V_XNN1!$L$7)*100</f>
        <v>94.771428571428572</v>
      </c>
      <c r="BP1136" s="308">
        <f>_xll.SRS1Splines.Functions25.Linear_Interp(V_XNN1!$K$3:$K$8,V_XNN1!$M$3:$M$8,BT1136)</f>
        <v>4.3019999999999801E-2</v>
      </c>
      <c r="BQ1136" s="308">
        <f>IFERROR((BN1136 - V_XNN1!$M$16) / (V_XNN1!$M$15- V_XNN1!$M$16) * 100, 0)</f>
        <v>38.440111420612851</v>
      </c>
      <c r="BR1136" s="308">
        <v>252</v>
      </c>
      <c r="BS1136" s="308">
        <v>249</v>
      </c>
      <c r="BT1136" s="374">
        <v>251.39</v>
      </c>
      <c r="BU1136" s="312">
        <v>5.5999999999999994E-2</v>
      </c>
      <c r="BV1136" s="372">
        <v>4.9258999999999997E-2</v>
      </c>
      <c r="BW1136" s="369"/>
      <c r="BX1136" s="312"/>
      <c r="BY1136" s="370"/>
      <c r="BZ1136" s="370"/>
      <c r="CA1136" s="370"/>
      <c r="CB1136" s="312"/>
      <c r="CC1136" s="312"/>
      <c r="CD1136" s="308"/>
      <c r="CE1136" s="312"/>
      <c r="CF1136" s="312"/>
      <c r="CG1136" s="312"/>
      <c r="CH1136" s="312"/>
      <c r="CI1136" s="384"/>
      <c r="CJ1136" s="312"/>
      <c r="CK1136" s="372"/>
      <c r="CL1136" s="369"/>
      <c r="CM1136" s="312"/>
      <c r="CN1136" s="370"/>
      <c r="CO1136" s="370"/>
      <c r="CP1136" s="370"/>
      <c r="CQ1136" s="312"/>
      <c r="CR1136" s="312"/>
      <c r="CS1136" s="308"/>
      <c r="CT1136" s="312"/>
      <c r="CU1136" s="312"/>
      <c r="CV1136" s="312"/>
      <c r="CW1136" s="312"/>
      <c r="CX1136" s="384"/>
      <c r="CY1136" s="312"/>
      <c r="CZ1136" s="372"/>
    </row>
    <row r="1137" spans="1:104" s="1" customFormat="1" hidden="1">
      <c r="A1137" s="269">
        <v>45696</v>
      </c>
      <c r="B1137" s="380">
        <v>0</v>
      </c>
      <c r="C1137" s="381">
        <v>0.78096774193548391</v>
      </c>
      <c r="D1137" s="382">
        <v>0.62726399999999993</v>
      </c>
      <c r="E1137" s="382">
        <v>0.67989599999999994</v>
      </c>
      <c r="F1137" s="382">
        <v>0</v>
      </c>
      <c r="G1137" s="312">
        <f>_xll.SRS1Splines.Functions25.Linear_Interp(V_NEM!$R$687:$R$703,V_NEM!$T$687:$T$703,M1137)+_xll.SRS1Splines.Functions25.Linear_Interp(V_NEM!$AB$687:$AB$703,V_NEM!$AD$687:$AD$703,N1137)</f>
        <v>0.67572436729999197</v>
      </c>
      <c r="H1137" s="308">
        <f>(G1137/(V_NEM!$T$696+V_NEM!$AD$696))*100</f>
        <v>69.721633626583937</v>
      </c>
      <c r="I1137" s="308">
        <f>G1137-(V_NEM!$T$694+V_NEM!$AD$694)</f>
        <v>3.6238232299992013E-2</v>
      </c>
      <c r="J1137" s="308">
        <f>((IFERROR((_xll.SRS1Splines.Functions25.Linear_Interp(V_NEM!$R$687:$R$703,V_NEM!$T$687:$T$703,M1137) - V_NEM!$X$689) / (V_NEM!$X$688- V_NEM!$X$689) * 100, 0))+(IFERROR((_xll.SRS1Splines.Functions25.Linear_Interp(V_NEM!$AB$687:$AB$703,V_NEM!$AD$687:$AD$703,N1137) - V_NEM!$AH$689) / (V_NEM!$AH$688- V_NEM!$AH$689) * 100, 0)))/2</f>
        <v>16.859644960397581</v>
      </c>
      <c r="K1137" s="308">
        <v>784.3</v>
      </c>
      <c r="L1137" s="308">
        <v>781.8</v>
      </c>
      <c r="M1137" s="371">
        <v>782.18</v>
      </c>
      <c r="N1137" s="371">
        <v>782.55</v>
      </c>
      <c r="O1137" s="312">
        <v>1.1651612903225805</v>
      </c>
      <c r="P1137" s="383">
        <v>0.65328999999999993</v>
      </c>
      <c r="Q1137" s="369">
        <v>0</v>
      </c>
      <c r="R1137" s="312">
        <v>0.63</v>
      </c>
      <c r="S1137" s="370">
        <v>0.28824700816726684</v>
      </c>
      <c r="T1137" s="370">
        <v>0</v>
      </c>
      <c r="U1137" s="370"/>
      <c r="V1137" s="312">
        <f>_xll.SRS1Splines.Functions25.Linear_Interp(V_NK3!$P$8:$P$32,V_NK3!$R$8:$R$32,AC1137)</f>
        <v>309.18756008000099</v>
      </c>
      <c r="W1137" s="312">
        <f>(V1137/V_NK3!$R$28)*100</f>
        <v>57.030193172393176</v>
      </c>
      <c r="X1137" s="308">
        <f>V1137-V_NK3!$R$8</f>
        <v>252.60890808000099</v>
      </c>
      <c r="Y1137" s="308">
        <f>IFERROR((V1137 - V_NK3!$V$10) / (V_NK3!$V$9- V_NK3!$V$10) * 100, 0)</f>
        <v>52.02333251915384</v>
      </c>
      <c r="Z1137" s="308">
        <v>541.79999999999995</v>
      </c>
      <c r="AA1137" s="308">
        <v>521</v>
      </c>
      <c r="AB1137" s="312"/>
      <c r="AC1137" s="371">
        <v>534.08000000000004</v>
      </c>
      <c r="AD1137" s="308">
        <v>0.72</v>
      </c>
      <c r="AE1137" s="372">
        <v>0</v>
      </c>
      <c r="AF1137" s="373">
        <v>0</v>
      </c>
      <c r="AG1137" s="312"/>
      <c r="AH1137" s="370">
        <v>3.5423999999999997E-2</v>
      </c>
      <c r="AI1137" s="370">
        <v>9.4688999999999995E-2</v>
      </c>
      <c r="AJ1137" s="370"/>
      <c r="AK1137" s="312">
        <f>_xll.SRS1Splines.Functions25.Linear_Interp(V_NK2!$R$10:$R$21,V_NK2!$T$10:$T$21,AR1137)</f>
        <v>65.240314285741704</v>
      </c>
      <c r="AL1137" s="312">
        <f>(AK1137/V_NK2!$T$18)*100</f>
        <v>91.37298919571667</v>
      </c>
      <c r="AM1137" s="308">
        <f>AK1137-V_NK2!$T$11</f>
        <v>24.420314285713907</v>
      </c>
      <c r="AN1137" s="308">
        <f>IFERROR((AK1137 - V_NK2!$X$12) / (V_NK2!$X$11- V_NK2!$X$12) * 100, 0)</f>
        <v>79.857142857145533</v>
      </c>
      <c r="AO1137" s="308">
        <v>427</v>
      </c>
      <c r="AP1137" s="308">
        <v>420</v>
      </c>
      <c r="AQ1137" s="308">
        <v>424.18</v>
      </c>
      <c r="AR1137" s="371">
        <v>425.59</v>
      </c>
      <c r="AS1137" s="312">
        <v>0.44</v>
      </c>
      <c r="AT1137" s="372">
        <v>2.2545000000000003E-2</v>
      </c>
      <c r="AU1137" s="369"/>
      <c r="AV1137" s="312">
        <v>0.23019408600719668</v>
      </c>
      <c r="AW1137" s="370">
        <v>0.18466299999998109</v>
      </c>
      <c r="AX1137" s="370">
        <v>0.16351527272726957</v>
      </c>
      <c r="AY1137" s="370"/>
      <c r="AZ1137" s="312">
        <f>_xll.SRS1Splines.Functions25.Linear_Interp(V_NNG3A!$H$4:$H$12,V_NNG3A!$I$4:$I$12,BF1137)</f>
        <v>13.4054000000001</v>
      </c>
      <c r="BA1137" s="312">
        <f>(AZ1137/V_NNG3A!$I$8)*100</f>
        <v>96.789891696751624</v>
      </c>
      <c r="BB1137" s="308">
        <f>_xll.SRS1Splines.Functions25.Linear_Interp(V_NNG3A!$H$4:$H$12,V_NNG3A!$J$4:$J$12,BF1137)</f>
        <v>2.4178137931036301</v>
      </c>
      <c r="BC1137" s="308">
        <f>IFERROR((AZ1137-V_NNG3A!$J$20) / (V_NNG3A!$J$19-V_NNG3A!$J$20) * 100, 0)</f>
        <v>84.467654499461659</v>
      </c>
      <c r="BD1137" s="308">
        <v>1050</v>
      </c>
      <c r="BE1137" s="308">
        <v>1047</v>
      </c>
      <c r="BF1137" s="374">
        <v>1049.6400000000001</v>
      </c>
      <c r="BG1137" s="312">
        <v>0.06</v>
      </c>
      <c r="BH1137" s="372">
        <v>5.8779999999998833E-2</v>
      </c>
      <c r="BI1137" s="369"/>
      <c r="BJ1137" s="312">
        <v>0.36677515211546624</v>
      </c>
      <c r="BK1137" s="370">
        <v>0.27452865838403845</v>
      </c>
      <c r="BL1137" s="370">
        <v>0.27452865838403845</v>
      </c>
      <c r="BM1137" s="370">
        <f t="shared" si="15"/>
        <v>0</v>
      </c>
      <c r="BN1137" s="312">
        <f>_xll.SRS1Splines.Functions25.Linear_Interp(V_XNN1!$K$3:$K$8,V_XNN1!$L$3:$L$8,BT1137)</f>
        <v>0.18840000000000001</v>
      </c>
      <c r="BO1137" s="312">
        <f>(BN1137/V_XNN1!$L$7)*100</f>
        <v>89.714285714285722</v>
      </c>
      <c r="BP1137" s="308">
        <f>_xll.SRS1Splines.Functions25.Linear_Interp(V_XNN1!$K$3:$K$8,V_XNN1!$M$3:$M$8,BT1137)</f>
        <v>3.2400000000000199E-2</v>
      </c>
      <c r="BQ1137" s="308">
        <f>IFERROR((BN1137 - V_XNN1!$M$16) / (V_XNN1!$M$15- V_XNN1!$M$16) * 100, 0)</f>
        <v>5.5710306406685968</v>
      </c>
      <c r="BR1137" s="308">
        <v>252</v>
      </c>
      <c r="BS1137" s="308">
        <v>249</v>
      </c>
      <c r="BT1137" s="374">
        <v>250.8</v>
      </c>
      <c r="BU1137" s="312">
        <v>5.9999999999999991E-2</v>
      </c>
      <c r="BV1137" s="372">
        <v>4.2603000000000002E-2</v>
      </c>
      <c r="BW1137" s="369"/>
      <c r="BX1137" s="312"/>
      <c r="BY1137" s="370"/>
      <c r="BZ1137" s="370"/>
      <c r="CA1137" s="370"/>
      <c r="CB1137" s="312"/>
      <c r="CC1137" s="312"/>
      <c r="CD1137" s="308"/>
      <c r="CE1137" s="312"/>
      <c r="CF1137" s="312"/>
      <c r="CG1137" s="312"/>
      <c r="CH1137" s="312"/>
      <c r="CI1137" s="384"/>
      <c r="CJ1137" s="312"/>
      <c r="CK1137" s="372"/>
      <c r="CL1137" s="369"/>
      <c r="CM1137" s="312"/>
      <c r="CN1137" s="370"/>
      <c r="CO1137" s="370"/>
      <c r="CP1137" s="370"/>
      <c r="CQ1137" s="312"/>
      <c r="CR1137" s="312"/>
      <c r="CS1137" s="308"/>
      <c r="CT1137" s="312"/>
      <c r="CU1137" s="312"/>
      <c r="CV1137" s="312"/>
      <c r="CW1137" s="312"/>
      <c r="CX1137" s="384"/>
      <c r="CY1137" s="312"/>
      <c r="CZ1137" s="372"/>
    </row>
    <row r="1138" spans="1:104" s="1" customFormat="1" hidden="1">
      <c r="A1138" s="269">
        <v>45697</v>
      </c>
      <c r="B1138" s="380">
        <v>0</v>
      </c>
      <c r="C1138" s="381">
        <v>0.78096774193548391</v>
      </c>
      <c r="D1138" s="382">
        <v>0.62985599999999997</v>
      </c>
      <c r="E1138" s="382">
        <v>0.65851631999999993</v>
      </c>
      <c r="F1138" s="382">
        <v>0</v>
      </c>
      <c r="G1138" s="312">
        <f>_xll.SRS1Splines.Functions25.Linear_Interp(V_NEM!$R$687:$R$703,V_NEM!$T$687:$T$703,M1138)+_xll.SRS1Splines.Functions25.Linear_Interp(V_NEM!$AB$687:$AB$703,V_NEM!$AD$687:$AD$703,N1138)</f>
        <v>0.67009889185000304</v>
      </c>
      <c r="H1138" s="308">
        <f>(G1138/(V_NEM!$T$696+V_NEM!$AD$696))*100</f>
        <v>69.141193794486909</v>
      </c>
      <c r="I1138" s="308">
        <f>G1138-(V_NEM!$T$694+V_NEM!$AD$694)</f>
        <v>3.0612756850003087E-2</v>
      </c>
      <c r="J1138" s="308">
        <f>((IFERROR((_xll.SRS1Splines.Functions25.Linear_Interp(V_NEM!$R$687:$R$703,V_NEM!$T$687:$T$703,M1138) - V_NEM!$X$689) / (V_NEM!$X$688- V_NEM!$X$689) * 100, 0))+(IFERROR((_xll.SRS1Splines.Functions25.Linear_Interp(V_NEM!$AB$687:$AB$703,V_NEM!$AD$687:$AD$703,N1138) - V_NEM!$AH$689) / (V_NEM!$AH$688- V_NEM!$AH$689) * 100, 0)))/2</f>
        <v>18.679888039924222</v>
      </c>
      <c r="K1138" s="308">
        <v>784.3</v>
      </c>
      <c r="L1138" s="308">
        <v>781.8</v>
      </c>
      <c r="M1138" s="371">
        <v>782.11</v>
      </c>
      <c r="N1138" s="371">
        <v>782.7</v>
      </c>
      <c r="O1138" s="312">
        <v>1.1651612903225805</v>
      </c>
      <c r="P1138" s="383">
        <v>0.66239000000000003</v>
      </c>
      <c r="Q1138" s="369">
        <v>0</v>
      </c>
      <c r="R1138" s="312">
        <v>0.63</v>
      </c>
      <c r="S1138" s="370">
        <v>0.27240355099067698</v>
      </c>
      <c r="T1138" s="370">
        <v>2.0018856</v>
      </c>
      <c r="U1138" s="370"/>
      <c r="V1138" s="312">
        <f>_xll.SRS1Splines.Functions25.Linear_Interp(V_NK3!$P$8:$P$32,V_NK3!$R$8:$R$32,AC1138)</f>
        <v>307.45807801999899</v>
      </c>
      <c r="W1138" s="312">
        <f>(V1138/V_NK3!$R$28)*100</f>
        <v>56.711187142704965</v>
      </c>
      <c r="X1138" s="308">
        <f>V1138-V_NK3!$R$8</f>
        <v>250.87942601999899</v>
      </c>
      <c r="Y1138" s="308">
        <f>IFERROR((V1138 - V_NK3!$V$10) / (V_NK3!$V$9- V_NK3!$V$10) * 100, 0)</f>
        <v>51.667155767600406</v>
      </c>
      <c r="Z1138" s="308">
        <v>541.79999999999995</v>
      </c>
      <c r="AA1138" s="308">
        <v>521</v>
      </c>
      <c r="AB1138" s="312"/>
      <c r="AC1138" s="371">
        <v>534.02</v>
      </c>
      <c r="AD1138" s="308">
        <v>0.72</v>
      </c>
      <c r="AE1138" s="372">
        <v>0.45497399999999999</v>
      </c>
      <c r="AF1138" s="373">
        <v>0</v>
      </c>
      <c r="AG1138" s="312"/>
      <c r="AH1138" s="370">
        <v>1.87600104</v>
      </c>
      <c r="AI1138" s="370">
        <v>2.2016316000000002</v>
      </c>
      <c r="AJ1138" s="370"/>
      <c r="AK1138" s="312">
        <f>_xll.SRS1Splines.Functions25.Linear_Interp(V_NK2!$R$10:$R$21,V_NK2!$T$10:$T$21,AR1138)</f>
        <v>64.978200000027599</v>
      </c>
      <c r="AL1138" s="312">
        <f>(AK1138/V_NK2!$T$18)*100</f>
        <v>91.005882352979825</v>
      </c>
      <c r="AM1138" s="308">
        <f>AK1138-V_NK2!$T$11</f>
        <v>24.158199999999802</v>
      </c>
      <c r="AN1138" s="308">
        <f>IFERROR((AK1138 - V_NK2!$X$12) / (V_NK2!$X$11- V_NK2!$X$12) * 100, 0)</f>
        <v>79.00000000000324</v>
      </c>
      <c r="AO1138" s="308">
        <v>427</v>
      </c>
      <c r="AP1138" s="308">
        <v>420</v>
      </c>
      <c r="AQ1138" s="308">
        <v>424.49</v>
      </c>
      <c r="AR1138" s="371">
        <v>425.53</v>
      </c>
      <c r="AS1138" s="312">
        <v>0.44</v>
      </c>
      <c r="AT1138" s="372">
        <v>0.52419799999999994</v>
      </c>
      <c r="AU1138" s="369"/>
      <c r="AV1138" s="312">
        <v>0.23019408600719668</v>
      </c>
      <c r="AW1138" s="370">
        <v>0.17483843636361271</v>
      </c>
      <c r="AX1138" s="370">
        <v>8.0478000000000827E-2</v>
      </c>
      <c r="AY1138" s="370"/>
      <c r="AZ1138" s="312">
        <f>_xll.SRS1Splines.Functions25.Linear_Interp(V_NNG3A!$H$4:$H$12,V_NNG3A!$I$4:$I$12,BF1138)</f>
        <v>13.504200000000001</v>
      </c>
      <c r="BA1138" s="312">
        <f>(AZ1138/V_NNG3A!$I$8)*100</f>
        <v>97.503249097472931</v>
      </c>
      <c r="BB1138" s="308">
        <f>_xll.SRS1Splines.Functions25.Linear_Interp(V_NNG3A!$H$4:$H$12,V_NNG3A!$J$4:$J$12,BF1138)</f>
        <v>2.5166137931035402</v>
      </c>
      <c r="BC1138" s="308">
        <f>IFERROR((AZ1138-V_NNG3A!$J$20) / (V_NNG3A!$J$19-V_NNG3A!$J$20) * 100, 0)</f>
        <v>87.919286832911965</v>
      </c>
      <c r="BD1138" s="308">
        <v>1050</v>
      </c>
      <c r="BE1138" s="308">
        <v>1047</v>
      </c>
      <c r="BF1138" s="374">
        <v>1049.72</v>
      </c>
      <c r="BG1138" s="312">
        <v>0.06</v>
      </c>
      <c r="BH1138" s="372">
        <v>2.8930000000000292E-2</v>
      </c>
      <c r="BI1138" s="369"/>
      <c r="BJ1138" s="312">
        <v>0.34232347530776858</v>
      </c>
      <c r="BK1138" s="370">
        <v>0.26901490307060988</v>
      </c>
      <c r="BL1138" s="370">
        <v>0.26901490307060988</v>
      </c>
      <c r="BM1138" s="370">
        <f t="shared" si="15"/>
        <v>0</v>
      </c>
      <c r="BN1138" s="312">
        <f>_xll.SRS1Splines.Functions25.Linear_Interp(V_XNN1!$K$3:$K$8,V_XNN1!$L$3:$L$8,BT1138)</f>
        <v>0.1893</v>
      </c>
      <c r="BO1138" s="312">
        <f>(BN1138/V_XNN1!$L$7)*100</f>
        <v>90.142857142857153</v>
      </c>
      <c r="BP1138" s="308">
        <f>_xll.SRS1Splines.Functions25.Linear_Interp(V_XNN1!$K$3:$K$8,V_XNN1!$M$3:$M$8,BT1138)</f>
        <v>3.3299999999999899E-2</v>
      </c>
      <c r="BQ1138" s="308">
        <f>IFERROR((BN1138 - V_XNN1!$M$16) / (V_XNN1!$M$15- V_XNN1!$M$16) * 100, 0)</f>
        <v>8.3565459610028086</v>
      </c>
      <c r="BR1138" s="308">
        <v>252</v>
      </c>
      <c r="BS1138" s="308">
        <v>249</v>
      </c>
      <c r="BT1138" s="374">
        <v>250.85</v>
      </c>
      <c r="BU1138" s="312">
        <v>5.5999999999999994E-2</v>
      </c>
      <c r="BV1138" s="372">
        <v>4.3075000000000002E-2</v>
      </c>
      <c r="BW1138" s="369"/>
      <c r="BX1138" s="312"/>
      <c r="BY1138" s="370"/>
      <c r="BZ1138" s="370"/>
      <c r="CA1138" s="370"/>
      <c r="CB1138" s="312"/>
      <c r="CC1138" s="312"/>
      <c r="CD1138" s="308"/>
      <c r="CE1138" s="312"/>
      <c r="CF1138" s="312"/>
      <c r="CG1138" s="312"/>
      <c r="CH1138" s="312"/>
      <c r="CI1138" s="384"/>
      <c r="CJ1138" s="312"/>
      <c r="CK1138" s="372"/>
      <c r="CL1138" s="369"/>
      <c r="CM1138" s="312"/>
      <c r="CN1138" s="370"/>
      <c r="CO1138" s="370"/>
      <c r="CP1138" s="370"/>
      <c r="CQ1138" s="312"/>
      <c r="CR1138" s="312"/>
      <c r="CS1138" s="308"/>
      <c r="CT1138" s="312"/>
      <c r="CU1138" s="312"/>
      <c r="CV1138" s="312"/>
      <c r="CW1138" s="312"/>
      <c r="CX1138" s="384"/>
      <c r="CY1138" s="312"/>
      <c r="CZ1138" s="372"/>
    </row>
    <row r="1139" spans="1:104" s="1" customFormat="1" hidden="1">
      <c r="A1139" s="269">
        <v>45698</v>
      </c>
      <c r="B1139" s="380">
        <v>2.6</v>
      </c>
      <c r="C1139" s="381">
        <v>0.78096774193548391</v>
      </c>
      <c r="D1139" s="382">
        <v>0.63936000000000004</v>
      </c>
      <c r="E1139" s="382">
        <v>0.66768912000000002</v>
      </c>
      <c r="F1139" s="382">
        <v>0</v>
      </c>
      <c r="G1139" s="312">
        <f>_xll.SRS1Splines.Functions25.Linear_Interp(V_NEM!$R$687:$R$703,V_NEM!$T$687:$T$703,M1139)+_xll.SRS1Splines.Functions25.Linear_Interp(V_NEM!$AB$687:$AB$703,V_NEM!$AD$687:$AD$703,N1139)</f>
        <v>0.66112195574999344</v>
      </c>
      <c r="H1139" s="308">
        <f>(G1139/(V_NEM!$T$696+V_NEM!$AD$696))*100</f>
        <v>68.21494830129123</v>
      </c>
      <c r="I1139" s="308">
        <f>G1139-(V_NEM!$T$694+V_NEM!$AD$694)</f>
        <v>2.1635820749993484E-2</v>
      </c>
      <c r="J1139" s="308">
        <f>((IFERROR((_xll.SRS1Splines.Functions25.Linear_Interp(V_NEM!$R$687:$R$703,V_NEM!$T$687:$T$703,M1139) - V_NEM!$X$689) / (V_NEM!$X$688- V_NEM!$X$689) * 100, 0))+(IFERROR((_xll.SRS1Splines.Functions25.Linear_Interp(V_NEM!$AB$687:$AB$703,V_NEM!$AD$687:$AD$703,N1139) - V_NEM!$AH$689) / (V_NEM!$AH$688- V_NEM!$AH$689) * 100, 0)))/2</f>
        <v>16.129357839975434</v>
      </c>
      <c r="K1139" s="308">
        <v>784.3</v>
      </c>
      <c r="L1139" s="308">
        <v>781.8</v>
      </c>
      <c r="M1139" s="371">
        <v>782.05</v>
      </c>
      <c r="N1139" s="371">
        <v>782.65</v>
      </c>
      <c r="O1139" s="312">
        <v>1.1651612903225805</v>
      </c>
      <c r="P1139" s="383">
        <v>0.66037000000000001</v>
      </c>
      <c r="Q1139" s="369">
        <v>0</v>
      </c>
      <c r="R1139" s="312">
        <v>0.63</v>
      </c>
      <c r="S1139" s="370">
        <v>0.11264591432342562</v>
      </c>
      <c r="T1139" s="370">
        <v>2.0725496000000003</v>
      </c>
      <c r="U1139" s="370"/>
      <c r="V1139" s="312">
        <f>_xll.SRS1Splines.Functions25.Linear_Interp(V_NK3!$P$8:$P$32,V_NK3!$R$8:$R$32,AC1139)</f>
        <v>305.49817435000102</v>
      </c>
      <c r="W1139" s="312">
        <f>(V1139/V_NK3!$R$28)*100</f>
        <v>56.349679438868684</v>
      </c>
      <c r="X1139" s="308">
        <f>V1139-V_NK3!$R$8</f>
        <v>248.91952235000102</v>
      </c>
      <c r="Y1139" s="308">
        <f>IFERROR((V1139 - V_NK3!$V$10) / (V_NK3!$V$9- V_NK3!$V$10) * 100, 0)</f>
        <v>51.263525028269854</v>
      </c>
      <c r="Z1139" s="308">
        <v>541.79999999999995</v>
      </c>
      <c r="AA1139" s="308">
        <v>521</v>
      </c>
      <c r="AB1139" s="312"/>
      <c r="AC1139" s="371">
        <v>533.95000000000005</v>
      </c>
      <c r="AD1139" s="308">
        <v>0.72</v>
      </c>
      <c r="AE1139" s="372">
        <v>0.47103400000000001</v>
      </c>
      <c r="AF1139" s="373">
        <v>0</v>
      </c>
      <c r="AG1139" s="312"/>
      <c r="AH1139" s="370">
        <v>1.9378706400000003</v>
      </c>
      <c r="AI1139" s="370">
        <v>2.3916353999999997</v>
      </c>
      <c r="AJ1139" s="370"/>
      <c r="AK1139" s="312">
        <f>_xll.SRS1Splines.Functions25.Linear_Interp(V_NK2!$R$10:$R$21,V_NK2!$T$10:$T$21,AR1139)</f>
        <v>64.541342857171003</v>
      </c>
      <c r="AL1139" s="312">
        <f>(AK1139/V_NK2!$T$18)*100</f>
        <v>90.394037615085438</v>
      </c>
      <c r="AM1139" s="308">
        <f>AK1139-V_NK2!$T$11</f>
        <v>23.721342857143206</v>
      </c>
      <c r="AN1139" s="308">
        <f>IFERROR((AK1139 - V_NK2!$X$12) / (V_NK2!$X$11- V_NK2!$X$12) * 100, 0)</f>
        <v>77.571428571433515</v>
      </c>
      <c r="AO1139" s="308">
        <v>427</v>
      </c>
      <c r="AP1139" s="308">
        <v>420</v>
      </c>
      <c r="AQ1139" s="308">
        <v>425.9</v>
      </c>
      <c r="AR1139" s="371">
        <v>425.43</v>
      </c>
      <c r="AS1139" s="312">
        <v>1.2</v>
      </c>
      <c r="AT1139" s="372">
        <v>0.56943699999999997</v>
      </c>
      <c r="AU1139" s="369"/>
      <c r="AV1139" s="312">
        <v>0.23019408600719668</v>
      </c>
      <c r="AW1139" s="370">
        <v>0.18910112727274384</v>
      </c>
      <c r="AX1139" s="370">
        <v>0.12665618181817861</v>
      </c>
      <c r="AY1139" s="370"/>
      <c r="AZ1139" s="312">
        <f>_xll.SRS1Splines.Functions25.Linear_Interp(V_NNG3A!$H$4:$H$12,V_NNG3A!$I$4:$I$12,BF1139)</f>
        <v>13.8682</v>
      </c>
      <c r="BA1139" s="312">
        <f>(AZ1139/V_NNG3A!$I$8)*100</f>
        <v>100.13140794223827</v>
      </c>
      <c r="BB1139" s="308">
        <f>_xll.SRS1Splines.Functions25.Linear_Interp(V_NNG3A!$H$4:$H$12,V_NNG3A!$J$4:$J$12,BF1139)</f>
        <v>2.8806137931035298</v>
      </c>
      <c r="BC1139" s="308">
        <f>IFERROR((AZ1139-V_NNG3A!$J$20) / (V_NNG3A!$J$19-V_NNG3A!$J$20) * 100, 0)</f>
        <v>100.63582700879412</v>
      </c>
      <c r="BD1139" s="308">
        <v>1050</v>
      </c>
      <c r="BE1139" s="308">
        <v>1047</v>
      </c>
      <c r="BF1139" s="374">
        <v>1050.07</v>
      </c>
      <c r="BG1139" s="312">
        <v>0.14249999999999999</v>
      </c>
      <c r="BH1139" s="372">
        <v>4.5529999999998835E-2</v>
      </c>
      <c r="BI1139" s="369"/>
      <c r="BJ1139" s="312">
        <v>0.36677515211546624</v>
      </c>
      <c r="BK1139" s="370">
        <v>0.22218957520871657</v>
      </c>
      <c r="BL1139" s="370">
        <v>0.22218957520871657</v>
      </c>
      <c r="BM1139" s="370">
        <f t="shared" si="15"/>
        <v>0</v>
      </c>
      <c r="BN1139" s="312">
        <f>_xll.SRS1Splines.Functions25.Linear_Interp(V_XNN1!$K$3:$K$8,V_XNN1!$L$3:$L$8,BT1139)</f>
        <v>0.18840000000000001</v>
      </c>
      <c r="BO1139" s="312">
        <f>(BN1139/V_XNN1!$L$7)*100</f>
        <v>89.714285714285722</v>
      </c>
      <c r="BP1139" s="308">
        <f>_xll.SRS1Splines.Functions25.Linear_Interp(V_XNN1!$K$3:$K$8,V_XNN1!$M$3:$M$8,BT1139)</f>
        <v>3.2400000000000199E-2</v>
      </c>
      <c r="BQ1139" s="308">
        <f>IFERROR((BN1139 - V_XNN1!$M$16) / (V_XNN1!$M$15- V_XNN1!$M$16) * 100, 0)</f>
        <v>5.5710306406685968</v>
      </c>
      <c r="BR1139" s="308">
        <v>252</v>
      </c>
      <c r="BS1139" s="308">
        <v>249</v>
      </c>
      <c r="BT1139" s="374">
        <v>250.8</v>
      </c>
      <c r="BU1139" s="312">
        <v>5.9999999999999991E-2</v>
      </c>
      <c r="BV1139" s="372">
        <v>3.5542999999999998E-2</v>
      </c>
      <c r="BW1139" s="369"/>
      <c r="BX1139" s="312"/>
      <c r="BY1139" s="370"/>
      <c r="BZ1139" s="370"/>
      <c r="CA1139" s="370"/>
      <c r="CB1139" s="312"/>
      <c r="CC1139" s="312"/>
      <c r="CD1139" s="308"/>
      <c r="CE1139" s="312"/>
      <c r="CF1139" s="312"/>
      <c r="CG1139" s="312"/>
      <c r="CH1139" s="312"/>
      <c r="CI1139" s="384"/>
      <c r="CJ1139" s="312"/>
      <c r="CK1139" s="372"/>
      <c r="CL1139" s="369"/>
      <c r="CM1139" s="312"/>
      <c r="CN1139" s="370"/>
      <c r="CO1139" s="370"/>
      <c r="CP1139" s="370"/>
      <c r="CQ1139" s="312"/>
      <c r="CR1139" s="312"/>
      <c r="CS1139" s="308"/>
      <c r="CT1139" s="312"/>
      <c r="CU1139" s="312"/>
      <c r="CV1139" s="312"/>
      <c r="CW1139" s="312"/>
      <c r="CX1139" s="384"/>
      <c r="CY1139" s="312"/>
      <c r="CZ1139" s="372"/>
    </row>
    <row r="1140" spans="1:104" s="1" customFormat="1" hidden="1">
      <c r="A1140" s="269">
        <v>45699</v>
      </c>
      <c r="B1140" s="380">
        <v>0</v>
      </c>
      <c r="C1140" s="381">
        <v>0.78096774193548391</v>
      </c>
      <c r="D1140" s="382">
        <v>0.6048</v>
      </c>
      <c r="E1140" s="382">
        <v>0.66565296000000007</v>
      </c>
      <c r="F1140" s="382">
        <v>0</v>
      </c>
      <c r="G1140" s="312">
        <f>_xll.SRS1Splines.Functions25.Linear_Interp(V_NEM!$R$687:$R$703,V_NEM!$T$687:$T$703,M1140)+_xll.SRS1Splines.Functions25.Linear_Interp(V_NEM!$AB$687:$AB$703,V_NEM!$AD$687:$AD$703,N1140)</f>
        <v>0.75669663659999264</v>
      </c>
      <c r="H1140" s="308">
        <f>(G1140/(V_NEM!$T$696+V_NEM!$AD$696))*100</f>
        <v>78.076399515234172</v>
      </c>
      <c r="I1140" s="308">
        <f>G1140-(V_NEM!$T$694+V_NEM!$AD$694)</f>
        <v>0.11721050159999269</v>
      </c>
      <c r="J1140" s="308">
        <f>((IFERROR((_xll.SRS1Splines.Functions25.Linear_Interp(V_NEM!$R$687:$R$703,V_NEM!$T$687:$T$703,M1140) - V_NEM!$X$689) / (V_NEM!$X$688- V_NEM!$X$689) * 100, 0))+(IFERROR((_xll.SRS1Splines.Functions25.Linear_Interp(V_NEM!$AB$687:$AB$703,V_NEM!$AD$687:$AD$703,N1140) - V_NEM!$AH$689) / (V_NEM!$AH$688- V_NEM!$AH$689) * 100, 0)))/2</f>
        <v>31.551588169791088</v>
      </c>
      <c r="K1140" s="308">
        <v>784.3</v>
      </c>
      <c r="L1140" s="308">
        <v>781.8</v>
      </c>
      <c r="M1140" s="371">
        <v>782.8</v>
      </c>
      <c r="N1140" s="371">
        <v>782.56</v>
      </c>
      <c r="O1140" s="312">
        <v>1.1651612903225805</v>
      </c>
      <c r="P1140" s="383">
        <v>0.58729999999999993</v>
      </c>
      <c r="Q1140" s="369">
        <v>0</v>
      </c>
      <c r="R1140" s="312">
        <v>0.63</v>
      </c>
      <c r="S1140" s="370">
        <v>0.58460359679718032</v>
      </c>
      <c r="T1140" s="370">
        <v>2.2446952000000002</v>
      </c>
      <c r="U1140" s="370"/>
      <c r="V1140" s="312">
        <f>_xll.SRS1Splines.Functions25.Linear_Interp(V_NK3!$P$8:$P$32,V_NK3!$R$8:$R$32,AC1140)</f>
        <v>303.83808277000003</v>
      </c>
      <c r="W1140" s="312">
        <f>(V1140/V_NK3!$R$28)*100</f>
        <v>56.04347260613963</v>
      </c>
      <c r="X1140" s="308">
        <f>V1140-V_NK3!$R$8</f>
        <v>247.25943077000002</v>
      </c>
      <c r="Y1140" s="308">
        <f>IFERROR((V1140 - V_NK3!$V$10) / (V_NK3!$V$9- V_NK3!$V$10) * 100, 0)</f>
        <v>50.921638841693692</v>
      </c>
      <c r="Z1140" s="308">
        <v>541.79999999999995</v>
      </c>
      <c r="AA1140" s="308">
        <v>521</v>
      </c>
      <c r="AB1140" s="312"/>
      <c r="AC1140" s="371">
        <v>533.89</v>
      </c>
      <c r="AD1140" s="308">
        <v>0.72</v>
      </c>
      <c r="AE1140" s="372">
        <v>0.510158</v>
      </c>
      <c r="AF1140" s="373">
        <v>0</v>
      </c>
      <c r="AG1140" s="312"/>
      <c r="AH1140" s="370">
        <v>2.0850256800000002</v>
      </c>
      <c r="AI1140" s="370">
        <v>2.9963639999999998</v>
      </c>
      <c r="AJ1140" s="370"/>
      <c r="AK1140" s="312">
        <f>_xll.SRS1Splines.Functions25.Linear_Interp(V_NK2!$R$10:$R$21,V_NK2!$T$10:$T$21,AR1140)</f>
        <v>63.798685714314502</v>
      </c>
      <c r="AL1140" s="312">
        <f>(AK1140/V_NK2!$T$18)*100</f>
        <v>89.353901560664568</v>
      </c>
      <c r="AM1140" s="308">
        <f>AK1140-V_NK2!$T$11</f>
        <v>22.978685714286705</v>
      </c>
      <c r="AN1140" s="308">
        <f>IFERROR((AK1140 - V_NK2!$X$12) / (V_NK2!$X$11- V_NK2!$X$12) * 100, 0)</f>
        <v>75.142857142864074</v>
      </c>
      <c r="AO1140" s="308">
        <v>427</v>
      </c>
      <c r="AP1140" s="308">
        <v>420</v>
      </c>
      <c r="AQ1140" s="308">
        <v>425.81</v>
      </c>
      <c r="AR1140" s="371">
        <v>425.26</v>
      </c>
      <c r="AS1140" s="312">
        <v>1.2</v>
      </c>
      <c r="AT1140" s="372">
        <v>0.71341999999999994</v>
      </c>
      <c r="AU1140" s="369"/>
      <c r="AV1140" s="312">
        <v>0.23019408600719668</v>
      </c>
      <c r="AW1140" s="370">
        <v>0.22882090909090205</v>
      </c>
      <c r="AX1140" s="370">
        <v>0.39643690909091489</v>
      </c>
      <c r="AY1140" s="370"/>
      <c r="AZ1140" s="312">
        <f>_xll.SRS1Splines.Functions25.Linear_Interp(V_NNG3A!$H$4:$H$12,V_NNG3A!$I$4:$I$12,BF1140)</f>
        <v>13.9150000000002</v>
      </c>
      <c r="BA1140" s="312">
        <f>(AZ1140/V_NNG3A!$I$8)*100</f>
        <v>100.46931407942384</v>
      </c>
      <c r="BB1140" s="308">
        <f>_xll.SRS1Splines.Functions25.Linear_Interp(V_NNG3A!$H$4:$H$12,V_NNG3A!$J$4:$J$12,BF1140)</f>
        <v>2.9274137931036699</v>
      </c>
      <c r="BC1140" s="308">
        <f>IFERROR((AZ1140-V_NNG3A!$J$20) / (V_NNG3A!$J$19-V_NNG3A!$J$20) * 100, 0)</f>
        <v>102.27081074570023</v>
      </c>
      <c r="BD1140" s="308">
        <v>1050</v>
      </c>
      <c r="BE1140" s="308">
        <v>1047</v>
      </c>
      <c r="BF1140" s="374">
        <v>1050.25</v>
      </c>
      <c r="BG1140" s="312">
        <v>0.06</v>
      </c>
      <c r="BH1140" s="372">
        <v>0.14251000000000202</v>
      </c>
      <c r="BI1140" s="369"/>
      <c r="BJ1140" s="312">
        <v>0.36677515211546624</v>
      </c>
      <c r="BK1140" s="370">
        <v>0.22207037328427906</v>
      </c>
      <c r="BL1140" s="370">
        <v>0.22207037328427906</v>
      </c>
      <c r="BM1140" s="370">
        <f t="shared" si="15"/>
        <v>0</v>
      </c>
      <c r="BN1140" s="312">
        <f>_xll.SRS1Splines.Functions25.Linear_Interp(V_XNN1!$K$3:$K$8,V_XNN1!$L$3:$L$8,BT1140)</f>
        <v>0.18840000000000001</v>
      </c>
      <c r="BO1140" s="312">
        <f>(BN1140/V_XNN1!$L$7)*100</f>
        <v>89.714285714285722</v>
      </c>
      <c r="BP1140" s="308">
        <f>_xll.SRS1Splines.Functions25.Linear_Interp(V_XNN1!$K$3:$K$8,V_XNN1!$M$3:$M$8,BT1140)</f>
        <v>3.2400000000000199E-2</v>
      </c>
      <c r="BQ1140" s="308">
        <f>IFERROR((BN1140 - V_XNN1!$M$16) / (V_XNN1!$M$15- V_XNN1!$M$16) * 100, 0)</f>
        <v>5.5710306406685968</v>
      </c>
      <c r="BR1140" s="308">
        <v>252</v>
      </c>
      <c r="BS1140" s="308">
        <v>249</v>
      </c>
      <c r="BT1140" s="374">
        <v>250.8</v>
      </c>
      <c r="BU1140" s="312">
        <v>5.9999999999999991E-2</v>
      </c>
      <c r="BV1140" s="372">
        <v>3.7045000000000002E-2</v>
      </c>
      <c r="BW1140" s="369"/>
      <c r="BX1140" s="312"/>
      <c r="BY1140" s="370"/>
      <c r="BZ1140" s="370"/>
      <c r="CA1140" s="370"/>
      <c r="CB1140" s="312"/>
      <c r="CC1140" s="312"/>
      <c r="CD1140" s="308"/>
      <c r="CE1140" s="312"/>
      <c r="CF1140" s="312"/>
      <c r="CG1140" s="312"/>
      <c r="CH1140" s="312"/>
      <c r="CI1140" s="384"/>
      <c r="CJ1140" s="312"/>
      <c r="CK1140" s="372"/>
      <c r="CL1140" s="369"/>
      <c r="CM1140" s="312"/>
      <c r="CN1140" s="370"/>
      <c r="CO1140" s="370"/>
      <c r="CP1140" s="370"/>
      <c r="CQ1140" s="312"/>
      <c r="CR1140" s="312"/>
      <c r="CS1140" s="308"/>
      <c r="CT1140" s="312"/>
      <c r="CU1140" s="312"/>
      <c r="CV1140" s="312"/>
      <c r="CW1140" s="312"/>
      <c r="CX1140" s="384"/>
      <c r="CY1140" s="312"/>
      <c r="CZ1140" s="372"/>
    </row>
    <row r="1141" spans="1:104" s="1" customFormat="1" hidden="1">
      <c r="A1141" s="269">
        <v>45700</v>
      </c>
      <c r="B1141" s="380">
        <v>0</v>
      </c>
      <c r="C1141" s="381">
        <v>0.78096774193548391</v>
      </c>
      <c r="D1141" s="382">
        <v>0.58838400000000002</v>
      </c>
      <c r="E1141" s="382">
        <v>0.59199840000000004</v>
      </c>
      <c r="F1141" s="382">
        <v>0</v>
      </c>
      <c r="G1141" s="312">
        <f>_xll.SRS1Splines.Functions25.Linear_Interp(V_NEM!$R$687:$R$703,V_NEM!$T$687:$T$703,M1141)+_xll.SRS1Splines.Functions25.Linear_Interp(V_NEM!$AB$687:$AB$703,V_NEM!$AD$687:$AD$703,N1141)</f>
        <v>0.81345690844999619</v>
      </c>
      <c r="H1141" s="308">
        <f>(G1141/(V_NEM!$T$696+V_NEM!$AD$696))*100</f>
        <v>83.932957410702713</v>
      </c>
      <c r="I1141" s="308">
        <f>G1141-(V_NEM!$T$694+V_NEM!$AD$694)</f>
        <v>0.17397077344999623</v>
      </c>
      <c r="J1141" s="308">
        <f>((IFERROR((_xll.SRS1Splines.Functions25.Linear_Interp(V_NEM!$R$687:$R$703,V_NEM!$T$687:$T$703,M1141) - V_NEM!$X$689) / (V_NEM!$X$688- V_NEM!$X$689) * 100, 0))+(IFERROR((_xll.SRS1Splines.Functions25.Linear_Interp(V_NEM!$AB$687:$AB$703,V_NEM!$AD$687:$AD$703,N1141) - V_NEM!$AH$689) / (V_NEM!$AH$688- V_NEM!$AH$689) * 100, 0)))/2</f>
        <v>48.505106598361209</v>
      </c>
      <c r="K1141" s="308">
        <v>784.3</v>
      </c>
      <c r="L1141" s="308">
        <v>781.8</v>
      </c>
      <c r="M1141" s="371">
        <v>783.15</v>
      </c>
      <c r="N1141" s="371">
        <v>782.92</v>
      </c>
      <c r="O1141" s="312">
        <v>1.1651612903225805</v>
      </c>
      <c r="P1141" s="383">
        <v>0.61209000000000002</v>
      </c>
      <c r="Q1141" s="369">
        <v>0</v>
      </c>
      <c r="R1141" s="312">
        <v>0.63</v>
      </c>
      <c r="S1141" s="370">
        <v>0.2894572661334992</v>
      </c>
      <c r="T1141" s="370">
        <v>0.56613920000000006</v>
      </c>
      <c r="U1141" s="370"/>
      <c r="V1141" s="312">
        <f>_xll.SRS1Splines.Functions25.Linear_Interp(V_NK3!$P$8:$P$32,V_NK3!$R$8:$R$32,AC1141)</f>
        <v>303.56140083999998</v>
      </c>
      <c r="W1141" s="312">
        <f>(V1141/V_NK3!$R$28)*100</f>
        <v>55.992438134018144</v>
      </c>
      <c r="X1141" s="308">
        <f>V1141-V_NK3!$R$8</f>
        <v>246.98274883999997</v>
      </c>
      <c r="Y1141" s="308">
        <f>IFERROR((V1141 - V_NK3!$V$10) / (V_NK3!$V$9- V_NK3!$V$10) * 100, 0)</f>
        <v>50.864657810597691</v>
      </c>
      <c r="Z1141" s="308">
        <v>541.79999999999995</v>
      </c>
      <c r="AA1141" s="308">
        <v>521</v>
      </c>
      <c r="AB1141" s="312"/>
      <c r="AC1141" s="371">
        <v>533.88</v>
      </c>
      <c r="AD1141" s="308">
        <v>0.72</v>
      </c>
      <c r="AE1141" s="372">
        <v>0.128668</v>
      </c>
      <c r="AF1141" s="373">
        <v>0</v>
      </c>
      <c r="AG1141" s="312"/>
      <c r="AH1141" s="370">
        <v>0.58469327999999998</v>
      </c>
      <c r="AI1141" s="370">
        <v>0.2732562</v>
      </c>
      <c r="AJ1141" s="370"/>
      <c r="AK1141" s="312">
        <f>_xll.SRS1Splines.Functions25.Linear_Interp(V_NK2!$R$10:$R$21,V_NK2!$T$10:$T$21,AR1141)</f>
        <v>64.541342857171003</v>
      </c>
      <c r="AL1141" s="312">
        <f>(AK1141/V_NK2!$T$18)*100</f>
        <v>90.394037615085438</v>
      </c>
      <c r="AM1141" s="308">
        <f>AK1141-V_NK2!$T$11</f>
        <v>23.721342857143206</v>
      </c>
      <c r="AN1141" s="308">
        <f>IFERROR((AK1141 - V_NK2!$X$12) / (V_NK2!$X$11- V_NK2!$X$12) * 100, 0)</f>
        <v>77.571428571433515</v>
      </c>
      <c r="AO1141" s="308">
        <v>427</v>
      </c>
      <c r="AP1141" s="308">
        <v>420</v>
      </c>
      <c r="AQ1141" s="308">
        <v>425.72</v>
      </c>
      <c r="AR1141" s="371">
        <v>425.43</v>
      </c>
      <c r="AS1141" s="312">
        <v>1.2</v>
      </c>
      <c r="AT1141" s="372">
        <v>6.5061000000000008E-2</v>
      </c>
      <c r="AU1141" s="369"/>
      <c r="AV1141" s="312">
        <v>0.23019408600719668</v>
      </c>
      <c r="AW1141" s="370">
        <v>0.17477963636363156</v>
      </c>
      <c r="AX1141" s="370">
        <v>0.16284763636363886</v>
      </c>
      <c r="AY1141" s="370"/>
      <c r="AZ1141" s="312">
        <f>_xll.SRS1Splines.Functions25.Linear_Interp(V_NNG3A!$H$4:$H$12,V_NNG3A!$I$4:$I$12,BF1141)</f>
        <v>13.269550000000001</v>
      </c>
      <c r="BA1141" s="312">
        <f>(AZ1141/V_NNG3A!$I$8)*100</f>
        <v>95.809025270758127</v>
      </c>
      <c r="BB1141" s="308">
        <f>_xll.SRS1Splines.Functions25.Linear_Interp(V_NNG3A!$H$4:$H$12,V_NNG3A!$J$4:$J$12,BF1141)</f>
        <v>2.28196379310348</v>
      </c>
      <c r="BC1141" s="308">
        <f>IFERROR((AZ1141-V_NNG3A!$J$20) / (V_NNG3A!$J$19-V_NNG3A!$J$20) * 100, 0)</f>
        <v>79.721660040959321</v>
      </c>
      <c r="BD1141" s="308">
        <v>1050</v>
      </c>
      <c r="BE1141" s="308">
        <v>1047</v>
      </c>
      <c r="BF1141" s="374">
        <v>1049.53</v>
      </c>
      <c r="BG1141" s="312">
        <v>0.06</v>
      </c>
      <c r="BH1141" s="372">
        <v>5.8540000000000876E-2</v>
      </c>
      <c r="BI1141" s="369"/>
      <c r="BJ1141" s="312">
        <v>0.34232347530776858</v>
      </c>
      <c r="BK1141" s="370">
        <v>0.263177456459601</v>
      </c>
      <c r="BL1141" s="370">
        <v>0.263177456459601</v>
      </c>
      <c r="BM1141" s="370">
        <f t="shared" si="15"/>
        <v>0</v>
      </c>
      <c r="BN1141" s="312">
        <f>_xll.SRS1Splines.Functions25.Linear_Interp(V_XNN1!$K$3:$K$8,V_XNN1!$L$3:$L$8,BT1141)</f>
        <v>0.20100000000000001</v>
      </c>
      <c r="BO1141" s="312">
        <f>(BN1141/V_XNN1!$L$7)*100</f>
        <v>95.714285714285722</v>
      </c>
      <c r="BP1141" s="308">
        <f>_xll.SRS1Splines.Functions25.Linear_Interp(V_XNN1!$K$3:$K$8,V_XNN1!$M$3:$M$8,BT1141)</f>
        <v>4.4999999999999998E-2</v>
      </c>
      <c r="BQ1141" s="308">
        <f>IFERROR((BN1141 - V_XNN1!$M$16) / (V_XNN1!$M$15- V_XNN1!$M$16) * 100, 0)</f>
        <v>44.568245125348255</v>
      </c>
      <c r="BR1141" s="308">
        <v>252</v>
      </c>
      <c r="BS1141" s="308">
        <v>249</v>
      </c>
      <c r="BT1141" s="374">
        <v>251.5</v>
      </c>
      <c r="BU1141" s="312">
        <v>5.5999999999999994E-2</v>
      </c>
      <c r="BV1141" s="372">
        <v>4.5100000000000001E-2</v>
      </c>
      <c r="BW1141" s="369"/>
      <c r="BX1141" s="312"/>
      <c r="BY1141" s="370"/>
      <c r="BZ1141" s="370"/>
      <c r="CA1141" s="370"/>
      <c r="CB1141" s="312"/>
      <c r="CC1141" s="312"/>
      <c r="CD1141" s="308"/>
      <c r="CE1141" s="312"/>
      <c r="CF1141" s="312"/>
      <c r="CG1141" s="312"/>
      <c r="CH1141" s="312"/>
      <c r="CI1141" s="384"/>
      <c r="CJ1141" s="312"/>
      <c r="CK1141" s="372"/>
      <c r="CL1141" s="369"/>
      <c r="CM1141" s="312"/>
      <c r="CN1141" s="370"/>
      <c r="CO1141" s="370"/>
      <c r="CP1141" s="370"/>
      <c r="CQ1141" s="312"/>
      <c r="CR1141" s="312"/>
      <c r="CS1141" s="308"/>
      <c r="CT1141" s="312"/>
      <c r="CU1141" s="312"/>
      <c r="CV1141" s="312"/>
      <c r="CW1141" s="312"/>
      <c r="CX1141" s="384"/>
      <c r="CY1141" s="312"/>
      <c r="CZ1141" s="372"/>
    </row>
    <row r="1142" spans="1:104" s="1" customFormat="1" hidden="1">
      <c r="A1142" s="269">
        <v>45701</v>
      </c>
      <c r="B1142" s="380">
        <v>0.2</v>
      </c>
      <c r="C1142" s="381">
        <v>0.78096774193548391</v>
      </c>
      <c r="D1142" s="382">
        <v>0.61689599999999989</v>
      </c>
      <c r="E1142" s="382">
        <v>0.63770112000000012</v>
      </c>
      <c r="F1142" s="382">
        <v>0</v>
      </c>
      <c r="G1142" s="312">
        <f>_xll.SRS1Splines.Functions25.Linear_Interp(V_NEM!$R$687:$R$703,V_NEM!$T$687:$T$703,M1142)+_xll.SRS1Splines.Functions25.Linear_Interp(V_NEM!$AB$687:$AB$703,V_NEM!$AD$687:$AD$703,N1142)</f>
        <v>0.84783024625000358</v>
      </c>
      <c r="H1142" s="308">
        <f>(G1142/(V_NEM!$T$696+V_NEM!$AD$696))*100</f>
        <v>87.479618417158548</v>
      </c>
      <c r="I1142" s="308">
        <f>G1142-(V_NEM!$T$694+V_NEM!$AD$694)</f>
        <v>0.20834411125000363</v>
      </c>
      <c r="J1142" s="308">
        <f>((IFERROR((_xll.SRS1Splines.Functions25.Linear_Interp(V_NEM!$R$687:$R$703,V_NEM!$T$687:$T$703,M1142) - V_NEM!$X$689) / (V_NEM!$X$688- V_NEM!$X$689) * 100, 0))+(IFERROR((_xll.SRS1Splines.Functions25.Linear_Interp(V_NEM!$AB$687:$AB$703,V_NEM!$AD$687:$AD$703,N1142) - V_NEM!$AH$689) / (V_NEM!$AH$688- V_NEM!$AH$689) * 100, 0)))/2</f>
        <v>58.379625864084161</v>
      </c>
      <c r="K1142" s="308">
        <v>784.3</v>
      </c>
      <c r="L1142" s="308">
        <v>781.8</v>
      </c>
      <c r="M1142" s="371">
        <v>783.35</v>
      </c>
      <c r="N1142" s="371">
        <v>783.1</v>
      </c>
      <c r="O1142" s="312">
        <v>1.1651612903225805</v>
      </c>
      <c r="P1142" s="383">
        <v>0.6905</v>
      </c>
      <c r="Q1142" s="369">
        <v>0</v>
      </c>
      <c r="R1142" s="312">
        <v>0.63</v>
      </c>
      <c r="S1142" s="370">
        <v>0.13603126293258649</v>
      </c>
      <c r="T1142" s="370">
        <v>2.0728047999999997</v>
      </c>
      <c r="U1142" s="370"/>
      <c r="V1142" s="312">
        <f>_xll.SRS1Splines.Functions25.Linear_Interp(V_NK3!$P$8:$P$32,V_NK3!$R$8:$R$32,AC1142)</f>
        <v>301.62462732999802</v>
      </c>
      <c r="W1142" s="312">
        <f>(V1142/V_NK3!$R$28)*100</f>
        <v>55.635196829167434</v>
      </c>
      <c r="X1142" s="308">
        <f>V1142-V_NK3!$R$8</f>
        <v>245.04597532999802</v>
      </c>
      <c r="Y1142" s="308">
        <f>IFERROR((V1142 - V_NK3!$V$10) / (V_NK3!$V$9- V_NK3!$V$10) * 100, 0)</f>
        <v>50.465790592925345</v>
      </c>
      <c r="Z1142" s="308">
        <v>541.79999999999995</v>
      </c>
      <c r="AA1142" s="308">
        <v>521</v>
      </c>
      <c r="AB1142" s="312"/>
      <c r="AC1142" s="371">
        <v>533.80999999999995</v>
      </c>
      <c r="AD1142" s="308">
        <v>0.72</v>
      </c>
      <c r="AE1142" s="372">
        <v>0.47109200000000001</v>
      </c>
      <c r="AF1142" s="373">
        <v>0</v>
      </c>
      <c r="AG1142" s="312"/>
      <c r="AH1142" s="370">
        <v>1.9398283199999999</v>
      </c>
      <c r="AI1142" s="370">
        <v>2.3417520000000001</v>
      </c>
      <c r="AJ1142" s="370"/>
      <c r="AK1142" s="312">
        <f>_xll.SRS1Splines.Functions25.Linear_Interp(V_NK2!$R$10:$R$21,V_NK2!$T$10:$T$21,AR1142)</f>
        <v>63.842371428600103</v>
      </c>
      <c r="AL1142" s="312">
        <f>(AK1142/V_NK2!$T$18)*100</f>
        <v>89.415086034453921</v>
      </c>
      <c r="AM1142" s="308">
        <f>AK1142-V_NK2!$T$11</f>
        <v>23.022371428572306</v>
      </c>
      <c r="AN1142" s="308">
        <f>IFERROR((AK1142 - V_NK2!$X$12) / (V_NK2!$X$11- V_NK2!$X$12) * 100, 0)</f>
        <v>75.285714285720857</v>
      </c>
      <c r="AO1142" s="308">
        <v>427</v>
      </c>
      <c r="AP1142" s="308">
        <v>420</v>
      </c>
      <c r="AQ1142" s="308">
        <v>425.63</v>
      </c>
      <c r="AR1142" s="371">
        <v>425.27</v>
      </c>
      <c r="AS1142" s="312">
        <v>1.2</v>
      </c>
      <c r="AT1142" s="372">
        <v>0.55755999999999994</v>
      </c>
      <c r="AU1142" s="369"/>
      <c r="AV1142" s="312">
        <v>0.23019408600719668</v>
      </c>
      <c r="AW1142" s="370">
        <v>0.17180509090909099</v>
      </c>
      <c r="AX1142" s="370">
        <v>1.7598894545454555</v>
      </c>
      <c r="AY1142" s="370"/>
      <c r="AZ1142" s="312">
        <f>_xll.SRS1Splines.Functions25.Linear_Interp(V_NNG3A!$H$4:$H$12,V_NNG3A!$I$4:$I$12,BF1142)</f>
        <v>13.2942499999999</v>
      </c>
      <c r="BA1142" s="312">
        <f>(AZ1142/V_NNG3A!$I$8)*100</f>
        <v>95.98736462093791</v>
      </c>
      <c r="BB1142" s="308">
        <f>_xll.SRS1Splines.Functions25.Linear_Interp(V_NNG3A!$H$4:$H$12,V_NNG3A!$J$4:$J$12,BF1142)</f>
        <v>2.3066637931034499</v>
      </c>
      <c r="BC1142" s="308">
        <f>IFERROR((AZ1142-V_NNG3A!$J$20) / (V_NNG3A!$J$19-V_NNG3A!$J$20) * 100, 0)</f>
        <v>80.584568124319262</v>
      </c>
      <c r="BD1142" s="308">
        <v>1050</v>
      </c>
      <c r="BE1142" s="308">
        <v>1047</v>
      </c>
      <c r="BF1142" s="374">
        <v>1049.55</v>
      </c>
      <c r="BG1142" s="312">
        <v>0.14249999999999999</v>
      </c>
      <c r="BH1142" s="372">
        <v>5.8959999999999124E-2</v>
      </c>
      <c r="BI1142" s="369"/>
      <c r="BJ1142" s="312">
        <v>0.36677515211546624</v>
      </c>
      <c r="BK1142" s="370">
        <v>0.20016030157068063</v>
      </c>
      <c r="BL1142" s="370">
        <v>0.20016030157068063</v>
      </c>
      <c r="BM1142" s="370">
        <f t="shared" si="15"/>
        <v>0</v>
      </c>
      <c r="BN1142" s="312">
        <f>_xll.SRS1Splines.Functions25.Linear_Interp(V_XNN1!$K$3:$K$8,V_XNN1!$L$3:$L$8,BT1142)</f>
        <v>0.20118</v>
      </c>
      <c r="BO1142" s="312">
        <f>(BN1142/V_XNN1!$L$7)*100</f>
        <v>95.800000000000011</v>
      </c>
      <c r="BP1142" s="308">
        <f>_xll.SRS1Splines.Functions25.Linear_Interp(V_XNN1!$K$3:$K$8,V_XNN1!$M$3:$M$8,BT1142)</f>
        <v>4.5179999999999797E-2</v>
      </c>
      <c r="BQ1142" s="308">
        <f>IFERROR((BN1142 - V_XNN1!$M$16) / (V_XNN1!$M$15- V_XNN1!$M$16) * 100, 0)</f>
        <v>45.125348189415064</v>
      </c>
      <c r="BR1142" s="308">
        <v>252</v>
      </c>
      <c r="BS1142" s="308">
        <v>249</v>
      </c>
      <c r="BT1142" s="374">
        <v>251.51</v>
      </c>
      <c r="BU1142" s="312">
        <v>5.9999999999999991E-2</v>
      </c>
      <c r="BV1142" s="372">
        <v>3.3458000000000002E-2</v>
      </c>
      <c r="BW1142" s="369"/>
      <c r="BX1142" s="312"/>
      <c r="BY1142" s="370"/>
      <c r="BZ1142" s="370"/>
      <c r="CA1142" s="370"/>
      <c r="CB1142" s="312"/>
      <c r="CC1142" s="312"/>
      <c r="CD1142" s="308"/>
      <c r="CE1142" s="312"/>
      <c r="CF1142" s="312"/>
      <c r="CG1142" s="312"/>
      <c r="CH1142" s="312"/>
      <c r="CI1142" s="384"/>
      <c r="CJ1142" s="312"/>
      <c r="CK1142" s="372"/>
      <c r="CL1142" s="369"/>
      <c r="CM1142" s="312"/>
      <c r="CN1142" s="370"/>
      <c r="CO1142" s="370"/>
      <c r="CP1142" s="370"/>
      <c r="CQ1142" s="312"/>
      <c r="CR1142" s="312"/>
      <c r="CS1142" s="308"/>
      <c r="CT1142" s="312"/>
      <c r="CU1142" s="312"/>
      <c r="CV1142" s="312"/>
      <c r="CW1142" s="312"/>
      <c r="CX1142" s="384"/>
      <c r="CY1142" s="312"/>
      <c r="CZ1142" s="372"/>
    </row>
    <row r="1143" spans="1:104" s="1" customFormat="1" hidden="1">
      <c r="A1143" s="269">
        <v>45702</v>
      </c>
      <c r="B1143" s="380">
        <v>0</v>
      </c>
      <c r="C1143" s="381">
        <v>0.78096774193548391</v>
      </c>
      <c r="D1143" s="382">
        <v>0.61084800000000006</v>
      </c>
      <c r="E1143" s="382">
        <v>0.69602400000000009</v>
      </c>
      <c r="F1143" s="382">
        <v>0</v>
      </c>
      <c r="G1143" s="312">
        <f>_xll.SRS1Splines.Functions25.Linear_Interp(V_NEM!$R$687:$R$703,V_NEM!$T$687:$T$703,M1143)+_xll.SRS1Splines.Functions25.Linear_Interp(V_NEM!$AB$687:$AB$703,V_NEM!$AD$687:$AD$703,N1143)</f>
        <v>0.68647286600000545</v>
      </c>
      <c r="H1143" s="308">
        <f>(G1143/(V_NEM!$T$696+V_NEM!$AD$696))*100</f>
        <v>70.830669980256602</v>
      </c>
      <c r="I1143" s="308">
        <f>G1143-(V_NEM!$T$694+V_NEM!$AD$694)</f>
        <v>4.6986731000005499E-2</v>
      </c>
      <c r="J1143" s="308">
        <f>((IFERROR((_xll.SRS1Splines.Functions25.Linear_Interp(V_NEM!$R$687:$R$703,V_NEM!$T$687:$T$703,M1143) - V_NEM!$X$689) / (V_NEM!$X$688- V_NEM!$X$689) * 100, 0))+(IFERROR((_xll.SRS1Splines.Functions25.Linear_Interp(V_NEM!$AB$687:$AB$703,V_NEM!$AD$687:$AD$703,N1143) - V_NEM!$AH$689) / (V_NEM!$AH$688- V_NEM!$AH$689) * 100, 0)))/2</f>
        <v>25.383200327517784</v>
      </c>
      <c r="K1143" s="308">
        <v>784.3</v>
      </c>
      <c r="L1143" s="308">
        <v>781.8</v>
      </c>
      <c r="M1143" s="371">
        <v>782.2</v>
      </c>
      <c r="N1143" s="371">
        <v>782.9</v>
      </c>
      <c r="O1143" s="312">
        <v>1.1651612903225805</v>
      </c>
      <c r="P1143" s="383">
        <v>0.70640000000000003</v>
      </c>
      <c r="Q1143" s="369">
        <v>0</v>
      </c>
      <c r="R1143" s="312">
        <v>0.63</v>
      </c>
      <c r="S1143" s="370">
        <v>0.12853012586708087</v>
      </c>
      <c r="T1143" s="370">
        <v>4.0020772000000004</v>
      </c>
      <c r="U1143" s="370"/>
      <c r="V1143" s="312">
        <f>_xll.SRS1Splines.Functions25.Linear_Interp(V_NK3!$P$8:$P$32,V_NK3!$R$8:$R$32,AC1143)</f>
        <v>297.751080309999</v>
      </c>
      <c r="W1143" s="312">
        <f>(V1143/V_NK3!$R$28)*100</f>
        <v>54.920714219466923</v>
      </c>
      <c r="X1143" s="308">
        <f>V1143-V_NK3!$R$8</f>
        <v>241.17242830999899</v>
      </c>
      <c r="Y1143" s="308">
        <f>IFERROR((V1143 - V_NK3!$V$10) / (V_NK3!$V$9- V_NK3!$V$10) * 100, 0)</f>
        <v>49.668056157581638</v>
      </c>
      <c r="Z1143" s="308">
        <v>541.79999999999995</v>
      </c>
      <c r="AA1143" s="308">
        <v>521</v>
      </c>
      <c r="AB1143" s="312"/>
      <c r="AC1143" s="371">
        <v>533.66999999999996</v>
      </c>
      <c r="AD1143" s="308">
        <v>0.72</v>
      </c>
      <c r="AE1143" s="372">
        <v>0.90956300000000001</v>
      </c>
      <c r="AF1143" s="373">
        <v>0</v>
      </c>
      <c r="AG1143" s="312"/>
      <c r="AH1143" s="370">
        <v>3.6770374800000005</v>
      </c>
      <c r="AI1143" s="370">
        <v>4.2958734000000005</v>
      </c>
      <c r="AJ1143" s="370"/>
      <c r="AK1143" s="312">
        <f>_xll.SRS1Splines.Functions25.Linear_Interp(V_NK2!$R$10:$R$21,V_NK2!$T$10:$T$21,AR1143)</f>
        <v>63.580257142885998</v>
      </c>
      <c r="AL1143" s="312">
        <f>(AK1143/V_NK2!$T$18)*100</f>
        <v>89.047979191717076</v>
      </c>
      <c r="AM1143" s="308">
        <f>AK1143-V_NK2!$T$11</f>
        <v>22.760257142858201</v>
      </c>
      <c r="AN1143" s="308">
        <f>IFERROR((AK1143 - V_NK2!$X$12) / (V_NK2!$X$11- V_NK2!$X$12) * 100, 0)</f>
        <v>74.428571428578536</v>
      </c>
      <c r="AO1143" s="308">
        <v>427</v>
      </c>
      <c r="AP1143" s="308">
        <v>420</v>
      </c>
      <c r="AQ1143" s="308">
        <v>425.54</v>
      </c>
      <c r="AR1143" s="371">
        <v>425.21</v>
      </c>
      <c r="AS1143" s="312">
        <v>1.2</v>
      </c>
      <c r="AT1143" s="372">
        <v>1.0228269999999999</v>
      </c>
      <c r="AU1143" s="369"/>
      <c r="AV1143" s="312">
        <v>0.23019408600719668</v>
      </c>
      <c r="AW1143" s="370">
        <v>0.16972072727273205</v>
      </c>
      <c r="AX1143" s="370">
        <v>0.16635272727273545</v>
      </c>
      <c r="AY1143" s="370"/>
      <c r="AZ1143" s="312">
        <f>_xll.SRS1Splines.Functions25.Linear_Interp(V_NNG3A!$H$4:$H$12,V_NNG3A!$I$4:$I$12,BF1143)</f>
        <v>13.2942499999999</v>
      </c>
      <c r="BA1143" s="312">
        <f>(AZ1143/V_NNG3A!$I$8)*100</f>
        <v>95.98736462093791</v>
      </c>
      <c r="BB1143" s="308">
        <f>_xll.SRS1Splines.Functions25.Linear_Interp(V_NNG3A!$H$4:$H$12,V_NNG3A!$J$4:$J$12,BF1143)</f>
        <v>2.3066637931034499</v>
      </c>
      <c r="BC1143" s="308">
        <f>IFERROR((AZ1143-V_NNG3A!$J$20) / (V_NNG3A!$J$19-V_NNG3A!$J$20) * 100, 0)</f>
        <v>80.584568124319262</v>
      </c>
      <c r="BD1143" s="308">
        <v>1050</v>
      </c>
      <c r="BE1143" s="308">
        <v>1047</v>
      </c>
      <c r="BF1143" s="374">
        <v>1049.55</v>
      </c>
      <c r="BG1143" s="312">
        <v>0.06</v>
      </c>
      <c r="BH1143" s="372">
        <v>5.9800000000002913E-2</v>
      </c>
      <c r="BI1143" s="369"/>
      <c r="BJ1143" s="312">
        <v>0.34232347530776858</v>
      </c>
      <c r="BK1143" s="370">
        <v>0.21246883554549317</v>
      </c>
      <c r="BL1143" s="370">
        <v>0.21246883554549317</v>
      </c>
      <c r="BM1143" s="370">
        <f t="shared" si="15"/>
        <v>0</v>
      </c>
      <c r="BN1143" s="312">
        <f>_xll.SRS1Splines.Functions25.Linear_Interp(V_XNN1!$K$3:$K$8,V_XNN1!$L$3:$L$8,BT1143)</f>
        <v>0.19919999999999999</v>
      </c>
      <c r="BO1143" s="312">
        <f>(BN1143/V_XNN1!$L$7)*100</f>
        <v>94.857142857142847</v>
      </c>
      <c r="BP1143" s="308">
        <f>_xll.SRS1Splines.Functions25.Linear_Interp(V_XNN1!$K$3:$K$8,V_XNN1!$M$3:$M$8,BT1143)</f>
        <v>4.3200000000000099E-2</v>
      </c>
      <c r="BQ1143" s="308">
        <f>IFERROR((BN1143 - V_XNN1!$M$16) / (V_XNN1!$M$15- V_XNN1!$M$16) * 100, 0)</f>
        <v>38.99721448467966</v>
      </c>
      <c r="BR1143" s="308">
        <v>252</v>
      </c>
      <c r="BS1143" s="308">
        <v>249</v>
      </c>
      <c r="BT1143" s="374">
        <v>251.4</v>
      </c>
      <c r="BU1143" s="312">
        <v>5.5999999999999994E-2</v>
      </c>
      <c r="BV1143" s="372">
        <v>3.4978999999999996E-2</v>
      </c>
      <c r="BW1143" s="369"/>
      <c r="BX1143" s="312"/>
      <c r="BY1143" s="370"/>
      <c r="BZ1143" s="370"/>
      <c r="CA1143" s="370"/>
      <c r="CB1143" s="312"/>
      <c r="CC1143" s="312"/>
      <c r="CD1143" s="308"/>
      <c r="CE1143" s="312"/>
      <c r="CF1143" s="312"/>
      <c r="CG1143" s="312"/>
      <c r="CH1143" s="312"/>
      <c r="CI1143" s="384"/>
      <c r="CJ1143" s="312"/>
      <c r="CK1143" s="372"/>
      <c r="CL1143" s="369"/>
      <c r="CM1143" s="312"/>
      <c r="CN1143" s="370"/>
      <c r="CO1143" s="370"/>
      <c r="CP1143" s="370"/>
      <c r="CQ1143" s="312"/>
      <c r="CR1143" s="312"/>
      <c r="CS1143" s="308"/>
      <c r="CT1143" s="312"/>
      <c r="CU1143" s="312"/>
      <c r="CV1143" s="312"/>
      <c r="CW1143" s="312"/>
      <c r="CX1143" s="384"/>
      <c r="CY1143" s="312"/>
      <c r="CZ1143" s="372"/>
    </row>
    <row r="1144" spans="1:104" s="1" customFormat="1" hidden="1">
      <c r="A1144" s="269">
        <v>45703</v>
      </c>
      <c r="B1144" s="380">
        <v>0</v>
      </c>
      <c r="C1144" s="381">
        <v>0.78096774193548391</v>
      </c>
      <c r="D1144" s="382">
        <v>0.64454400000000001</v>
      </c>
      <c r="E1144" s="382">
        <v>0.7120512</v>
      </c>
      <c r="F1144" s="382">
        <v>0</v>
      </c>
      <c r="G1144" s="312">
        <f>_xll.SRS1Splines.Functions25.Linear_Interp(V_NEM!$R$687:$R$703,V_NEM!$T$687:$T$703,M1144)+_xll.SRS1Splines.Functions25.Linear_Interp(V_NEM!$AB$687:$AB$703,V_NEM!$AD$687:$AD$703,N1144)</f>
        <v>0.66084036900000565</v>
      </c>
      <c r="H1144" s="308">
        <f>(G1144/(V_NEM!$T$696+V_NEM!$AD$696))*100</f>
        <v>68.185894016486913</v>
      </c>
      <c r="I1144" s="308">
        <f>G1144-(V_NEM!$T$694+V_NEM!$AD$694)</f>
        <v>2.135423400000569E-2</v>
      </c>
      <c r="J1144" s="308">
        <f>((IFERROR((_xll.SRS1Splines.Functions25.Linear_Interp(V_NEM!$R$687:$R$703,V_NEM!$T$687:$T$703,M1144) - V_NEM!$X$689) / (V_NEM!$X$688- V_NEM!$X$689) * 100, 0))+(IFERROR((_xll.SRS1Splines.Functions25.Linear_Interp(V_NEM!$AB$687:$AB$703,V_NEM!$AD$687:$AD$703,N1144) - V_NEM!$AH$689) / (V_NEM!$AH$688- V_NEM!$AH$689) * 100, 0)))/2</f>
        <v>12.685495080163079</v>
      </c>
      <c r="K1144" s="308">
        <v>784.3</v>
      </c>
      <c r="L1144" s="308">
        <v>781.8</v>
      </c>
      <c r="M1144" s="371">
        <v>782.08</v>
      </c>
      <c r="N1144" s="371">
        <v>782.47</v>
      </c>
      <c r="O1144" s="312">
        <v>1.1651612903225805</v>
      </c>
      <c r="P1144" s="383">
        <v>0.63212000000000002</v>
      </c>
      <c r="Q1144" s="369">
        <v>0</v>
      </c>
      <c r="R1144" s="312">
        <v>0.63</v>
      </c>
      <c r="S1144" s="370">
        <v>0.56615466773490908</v>
      </c>
      <c r="T1144" s="370">
        <v>1.2790800000000001E-2</v>
      </c>
      <c r="U1144" s="370"/>
      <c r="V1144" s="312">
        <f>_xll.SRS1Splines.Functions25.Linear_Interp(V_NK3!$P$8:$P$32,V_NK3!$R$8:$R$32,AC1144)</f>
        <v>298.30444417000098</v>
      </c>
      <c r="W1144" s="312">
        <f>(V1144/V_NK3!$R$28)*100</f>
        <v>55.022783163710244</v>
      </c>
      <c r="X1144" s="308">
        <f>V1144-V_NK3!$R$8</f>
        <v>241.72579217000097</v>
      </c>
      <c r="Y1144" s="308">
        <f>IFERROR((V1144 - V_NK3!$V$10) / (V_NK3!$V$9- V_NK3!$V$10) * 100, 0)</f>
        <v>49.782018219774038</v>
      </c>
      <c r="Z1144" s="308">
        <v>541.79999999999995</v>
      </c>
      <c r="AA1144" s="308">
        <v>521</v>
      </c>
      <c r="AB1144" s="312"/>
      <c r="AC1144" s="371">
        <v>533.69000000000005</v>
      </c>
      <c r="AD1144" s="308">
        <v>0.72</v>
      </c>
      <c r="AE1144" s="372">
        <v>2.9069999999999999E-3</v>
      </c>
      <c r="AF1144" s="373">
        <v>0</v>
      </c>
      <c r="AG1144" s="312"/>
      <c r="AH1144" s="370">
        <v>9.618372E-2</v>
      </c>
      <c r="AI1144" s="370">
        <v>1.2537E-2</v>
      </c>
      <c r="AJ1144" s="370"/>
      <c r="AK1144" s="312">
        <f>_xll.SRS1Splines.Functions25.Linear_Interp(V_NK2!$R$10:$R$21,V_NK2!$T$10:$T$21,AR1144)</f>
        <v>64.060800000028493</v>
      </c>
      <c r="AL1144" s="312">
        <f>(AK1144/V_NK2!$T$18)*100</f>
        <v>89.721008403401243</v>
      </c>
      <c r="AM1144" s="308">
        <f>AK1144-V_NK2!$T$11</f>
        <v>23.240800000000696</v>
      </c>
      <c r="AN1144" s="308">
        <f>IFERROR((AK1144 - V_NK2!$X$12) / (V_NK2!$X$11- V_NK2!$X$12) * 100, 0)</f>
        <v>76.000000000006011</v>
      </c>
      <c r="AO1144" s="308">
        <v>427</v>
      </c>
      <c r="AP1144" s="308">
        <v>420</v>
      </c>
      <c r="AQ1144" s="308">
        <v>425.45</v>
      </c>
      <c r="AR1144" s="371">
        <v>425.32</v>
      </c>
      <c r="AS1144" s="312">
        <v>0.44</v>
      </c>
      <c r="AT1144" s="372">
        <v>2.9849999999999998E-3</v>
      </c>
      <c r="AU1144" s="369"/>
      <c r="AV1144" s="312">
        <v>0.23019408600719668</v>
      </c>
      <c r="AW1144" s="370">
        <v>0.16972072727273205</v>
      </c>
      <c r="AX1144" s="370">
        <v>0.1663249090909116</v>
      </c>
      <c r="AY1144" s="370"/>
      <c r="AZ1144" s="312">
        <f>_xll.SRS1Splines.Functions25.Linear_Interp(V_NNG3A!$H$4:$H$12,V_NNG3A!$I$4:$I$12,BF1144)</f>
        <v>13.269550000000001</v>
      </c>
      <c r="BA1144" s="312">
        <f>(AZ1144/V_NNG3A!$I$8)*100</f>
        <v>95.809025270758127</v>
      </c>
      <c r="BB1144" s="308">
        <f>_xll.SRS1Splines.Functions25.Linear_Interp(V_NNG3A!$H$4:$H$12,V_NNG3A!$J$4:$J$12,BF1144)</f>
        <v>2.28196379310348</v>
      </c>
      <c r="BC1144" s="308">
        <f>IFERROR((AZ1144-V_NNG3A!$J$20) / (V_NNG3A!$J$19-V_NNG3A!$J$20) * 100, 0)</f>
        <v>79.721660040959321</v>
      </c>
      <c r="BD1144" s="308">
        <v>1050</v>
      </c>
      <c r="BE1144" s="308">
        <v>1047</v>
      </c>
      <c r="BF1144" s="374">
        <v>1049.53</v>
      </c>
      <c r="BG1144" s="312">
        <v>0.06</v>
      </c>
      <c r="BH1144" s="372">
        <v>5.979000000000087E-2</v>
      </c>
      <c r="BI1144" s="369"/>
      <c r="BJ1144" s="312">
        <v>0.36677515211546624</v>
      </c>
      <c r="BK1144" s="370">
        <v>0.22806056952030568</v>
      </c>
      <c r="BL1144" s="370">
        <v>0.22806056952030568</v>
      </c>
      <c r="BM1144" s="370">
        <f t="shared" si="15"/>
        <v>0</v>
      </c>
      <c r="BN1144" s="312">
        <f>_xll.SRS1Splines.Functions25.Linear_Interp(V_XNN1!$K$3:$K$8,V_XNN1!$L$3:$L$8,BT1144)</f>
        <v>0.213564</v>
      </c>
      <c r="BO1144" s="312">
        <f>(BN1144/V_XNN1!$L$7)*100</f>
        <v>101.69714285714286</v>
      </c>
      <c r="BP1144" s="308">
        <f>_xll.SRS1Splines.Functions25.Linear_Interp(V_XNN1!$K$3:$K$8,V_XNN1!$M$3:$M$8,BT1144)</f>
        <v>5.7563999999999803E-2</v>
      </c>
      <c r="BQ1144" s="308">
        <f>IFERROR((BN1144 - V_XNN1!$M$16) / (V_XNN1!$M$15- V_XNN1!$M$16) * 100, 0)</f>
        <v>83.454038997214525</v>
      </c>
      <c r="BR1144" s="308">
        <v>252</v>
      </c>
      <c r="BS1144" s="308">
        <v>249</v>
      </c>
      <c r="BT1144" s="374">
        <v>252.2</v>
      </c>
      <c r="BU1144" s="312">
        <v>5.9999999999999991E-2</v>
      </c>
      <c r="BV1144" s="372">
        <v>3.0733E-2</v>
      </c>
      <c r="BW1144" s="369"/>
      <c r="BX1144" s="312"/>
      <c r="BY1144" s="370"/>
      <c r="BZ1144" s="370"/>
      <c r="CA1144" s="370"/>
      <c r="CB1144" s="312"/>
      <c r="CC1144" s="312"/>
      <c r="CD1144" s="308"/>
      <c r="CE1144" s="312"/>
      <c r="CF1144" s="312"/>
      <c r="CG1144" s="312"/>
      <c r="CH1144" s="312"/>
      <c r="CI1144" s="384"/>
      <c r="CJ1144" s="312"/>
      <c r="CK1144" s="372"/>
      <c r="CL1144" s="369"/>
      <c r="CM1144" s="312"/>
      <c r="CN1144" s="370"/>
      <c r="CO1144" s="370"/>
      <c r="CP1144" s="370"/>
      <c r="CQ1144" s="312"/>
      <c r="CR1144" s="312"/>
      <c r="CS1144" s="308"/>
      <c r="CT1144" s="312"/>
      <c r="CU1144" s="312"/>
      <c r="CV1144" s="312"/>
      <c r="CW1144" s="312"/>
      <c r="CX1144" s="384"/>
      <c r="CY1144" s="312"/>
      <c r="CZ1144" s="372"/>
    </row>
    <row r="1145" spans="1:104" s="1" customFormat="1" hidden="1">
      <c r="A1145" s="269">
        <v>45704</v>
      </c>
      <c r="B1145" s="380">
        <v>0</v>
      </c>
      <c r="C1145" s="381">
        <v>0.78096774193548391</v>
      </c>
      <c r="D1145" s="382">
        <v>0.61603199999999991</v>
      </c>
      <c r="E1145" s="382">
        <v>0.63717696000000013</v>
      </c>
      <c r="F1145" s="382">
        <v>0</v>
      </c>
      <c r="G1145" s="312">
        <f>_xll.SRS1Splines.Functions25.Linear_Interp(V_NEM!$R$687:$R$703,V_NEM!$T$687:$T$703,M1145)+_xll.SRS1Splines.Functions25.Linear_Interp(V_NEM!$AB$687:$AB$703,V_NEM!$AD$687:$AD$703,N1145)</f>
        <v>0.74111458150000709</v>
      </c>
      <c r="H1145" s="308">
        <f>(G1145/(V_NEM!$T$696+V_NEM!$AD$696))*100</f>
        <v>76.468633998102646</v>
      </c>
      <c r="I1145" s="308">
        <f>G1145-(V_NEM!$T$694+V_NEM!$AD$694)</f>
        <v>0.10162844650000713</v>
      </c>
      <c r="J1145" s="308">
        <f>((IFERROR((_xll.SRS1Splines.Functions25.Linear_Interp(V_NEM!$R$687:$R$703,V_NEM!$T$687:$T$703,M1145) - V_NEM!$X$689) / (V_NEM!$X$688- V_NEM!$X$689) * 100, 0))+(IFERROR((_xll.SRS1Splines.Functions25.Linear_Interp(V_NEM!$AB$687:$AB$703,V_NEM!$AD$687:$AD$703,N1145) - V_NEM!$AH$689) / (V_NEM!$AH$688- V_NEM!$AH$689) * 100, 0)))/2</f>
        <v>26.686834212515191</v>
      </c>
      <c r="K1145" s="308">
        <v>784.3</v>
      </c>
      <c r="L1145" s="308">
        <v>781.8</v>
      </c>
      <c r="M1145" s="371">
        <v>782.7</v>
      </c>
      <c r="N1145" s="371">
        <v>782.45</v>
      </c>
      <c r="O1145" s="312">
        <v>1.1651612903225805</v>
      </c>
      <c r="P1145" s="383">
        <v>0.50564999999999993</v>
      </c>
      <c r="Q1145" s="369">
        <v>0</v>
      </c>
      <c r="R1145" s="312">
        <v>0.63</v>
      </c>
      <c r="S1145" s="370">
        <v>0.27668193386650086</v>
      </c>
      <c r="T1145" s="370">
        <v>0</v>
      </c>
      <c r="U1145" s="370"/>
      <c r="V1145" s="312">
        <f>_xll.SRS1Splines.Functions25.Linear_Interp(V_NK3!$P$8:$P$32,V_NK3!$R$8:$R$32,AC1145)</f>
        <v>298.58112610000097</v>
      </c>
      <c r="W1145" s="312">
        <f>(V1145/V_NK3!$R$28)*100</f>
        <v>55.073817635831723</v>
      </c>
      <c r="X1145" s="308">
        <f>V1145-V_NK3!$R$8</f>
        <v>242.00247410000097</v>
      </c>
      <c r="Y1145" s="308">
        <f>IFERROR((V1145 - V_NK3!$V$10) / (V_NK3!$V$9- V_NK3!$V$10) * 100, 0)</f>
        <v>49.838999250870025</v>
      </c>
      <c r="Z1145" s="308">
        <v>541.79999999999995</v>
      </c>
      <c r="AA1145" s="308">
        <v>521</v>
      </c>
      <c r="AB1145" s="312"/>
      <c r="AC1145" s="371">
        <v>533.70000000000005</v>
      </c>
      <c r="AD1145" s="308">
        <v>0.72</v>
      </c>
      <c r="AE1145" s="372">
        <v>0</v>
      </c>
      <c r="AF1145" s="373">
        <v>0</v>
      </c>
      <c r="AG1145" s="312"/>
      <c r="AH1145" s="370">
        <v>4.4063999999999999E-2</v>
      </c>
      <c r="AI1145" s="370">
        <v>0</v>
      </c>
      <c r="AJ1145" s="370"/>
      <c r="AK1145" s="312">
        <f>_xll.SRS1Splines.Functions25.Linear_Interp(V_NK2!$R$10:$R$21,V_NK2!$T$10:$T$21,AR1145)</f>
        <v>64.104485714314194</v>
      </c>
      <c r="AL1145" s="312">
        <f>(AK1145/V_NK2!$T$18)*100</f>
        <v>89.782192877190738</v>
      </c>
      <c r="AM1145" s="308">
        <f>AK1145-V_NK2!$T$11</f>
        <v>23.284485714286397</v>
      </c>
      <c r="AN1145" s="308">
        <f>IFERROR((AK1145 - V_NK2!$X$12) / (V_NK2!$X$11- V_NK2!$X$12) * 100, 0)</f>
        <v>76.142857142863122</v>
      </c>
      <c r="AO1145" s="308">
        <v>427</v>
      </c>
      <c r="AP1145" s="308">
        <v>420</v>
      </c>
      <c r="AQ1145" s="308">
        <v>425.75</v>
      </c>
      <c r="AR1145" s="371">
        <v>425.33</v>
      </c>
      <c r="AS1145" s="312">
        <v>0.48399999999999999</v>
      </c>
      <c r="AT1145" s="372">
        <v>0</v>
      </c>
      <c r="AU1145" s="369"/>
      <c r="AV1145" s="312">
        <v>0.23019408600719668</v>
      </c>
      <c r="AW1145" s="370">
        <v>0.16712072727273442</v>
      </c>
      <c r="AX1145" s="370">
        <v>0.1662970909090877</v>
      </c>
      <c r="AY1145" s="370"/>
      <c r="AZ1145" s="312">
        <f>_xll.SRS1Splines.Functions25.Linear_Interp(V_NNG3A!$H$4:$H$12,V_NNG3A!$I$4:$I$12,BF1145)</f>
        <v>13.24485</v>
      </c>
      <c r="BA1145" s="312">
        <f>(AZ1145/V_NNG3A!$I$8)*100</f>
        <v>95.630685920577619</v>
      </c>
      <c r="BB1145" s="308">
        <f>_xll.SRS1Splines.Functions25.Linear_Interp(V_NNG3A!$H$4:$H$12,V_NNG3A!$J$4:$J$12,BF1145)</f>
        <v>2.2572637931034998</v>
      </c>
      <c r="BC1145" s="308">
        <f>IFERROR((AZ1145-V_NNG3A!$J$20) / (V_NNG3A!$J$19-V_NNG3A!$J$20) * 100, 0)</f>
        <v>78.858751957595842</v>
      </c>
      <c r="BD1145" s="308">
        <v>1050</v>
      </c>
      <c r="BE1145" s="308">
        <v>1047</v>
      </c>
      <c r="BF1145" s="374">
        <v>1049.51</v>
      </c>
      <c r="BG1145" s="312">
        <v>0.14249999999999999</v>
      </c>
      <c r="BH1145" s="372">
        <v>5.9779999999998834E-2</v>
      </c>
      <c r="BI1145" s="369"/>
      <c r="BJ1145" s="312">
        <v>0.34232347530776858</v>
      </c>
      <c r="BK1145" s="370">
        <v>0.2759810879864158</v>
      </c>
      <c r="BL1145" s="370">
        <v>0.2759810879864158</v>
      </c>
      <c r="BM1145" s="370">
        <f t="shared" si="15"/>
        <v>0</v>
      </c>
      <c r="BN1145" s="312">
        <f>_xll.SRS1Splines.Functions25.Linear_Interp(V_XNN1!$K$3:$K$8,V_XNN1!$L$3:$L$8,BT1145)</f>
        <v>0.213564</v>
      </c>
      <c r="BO1145" s="312">
        <f>(BN1145/V_XNN1!$L$7)*100</f>
        <v>101.69714285714286</v>
      </c>
      <c r="BP1145" s="308">
        <f>_xll.SRS1Splines.Functions25.Linear_Interp(V_XNN1!$K$3:$K$8,V_XNN1!$M$3:$M$8,BT1145)</f>
        <v>5.7563999999999803E-2</v>
      </c>
      <c r="BQ1145" s="308">
        <f>IFERROR((BN1145 - V_XNN1!$M$16) / (V_XNN1!$M$15- V_XNN1!$M$16) * 100, 0)</f>
        <v>83.454038997214525</v>
      </c>
      <c r="BR1145" s="308">
        <v>252</v>
      </c>
      <c r="BS1145" s="308">
        <v>249</v>
      </c>
      <c r="BT1145" s="374">
        <v>252.2</v>
      </c>
      <c r="BU1145" s="312">
        <v>5.5999999999999994E-2</v>
      </c>
      <c r="BV1145" s="372">
        <v>4.1297E-2</v>
      </c>
      <c r="BW1145" s="369"/>
      <c r="BX1145" s="312"/>
      <c r="BY1145" s="370"/>
      <c r="BZ1145" s="370"/>
      <c r="CA1145" s="370"/>
      <c r="CB1145" s="312"/>
      <c r="CC1145" s="312"/>
      <c r="CD1145" s="308"/>
      <c r="CE1145" s="312"/>
      <c r="CF1145" s="312"/>
      <c r="CG1145" s="312"/>
      <c r="CH1145" s="312"/>
      <c r="CI1145" s="384"/>
      <c r="CJ1145" s="312"/>
      <c r="CK1145" s="372"/>
      <c r="CL1145" s="369"/>
      <c r="CM1145" s="312"/>
      <c r="CN1145" s="370"/>
      <c r="CO1145" s="370"/>
      <c r="CP1145" s="370"/>
      <c r="CQ1145" s="312"/>
      <c r="CR1145" s="312"/>
      <c r="CS1145" s="308"/>
      <c r="CT1145" s="312"/>
      <c r="CU1145" s="312"/>
      <c r="CV1145" s="312"/>
      <c r="CW1145" s="312"/>
      <c r="CX1145" s="384"/>
      <c r="CY1145" s="312"/>
      <c r="CZ1145" s="372"/>
    </row>
    <row r="1146" spans="1:104" s="1" customFormat="1" hidden="1">
      <c r="A1146" s="269">
        <v>45705</v>
      </c>
      <c r="B1146" s="380">
        <v>0</v>
      </c>
      <c r="C1146" s="381">
        <v>0.78096774193548391</v>
      </c>
      <c r="D1146" s="382">
        <v>0.60307199999999994</v>
      </c>
      <c r="E1146" s="382">
        <v>0.5096951999999999</v>
      </c>
      <c r="F1146" s="382">
        <v>0</v>
      </c>
      <c r="G1146" s="312">
        <f>_xll.SRS1Splines.Functions25.Linear_Interp(V_NEM!$R$687:$R$703,V_NEM!$T$687:$T$703,M1146)+_xll.SRS1Splines.Functions25.Linear_Interp(V_NEM!$AB$687:$AB$703,V_NEM!$AD$687:$AD$703,N1146)</f>
        <v>0.89947215139999703</v>
      </c>
      <c r="H1146" s="308">
        <f>(G1146/(V_NEM!$T$696+V_NEM!$AD$696))*100</f>
        <v>92.808060256592981</v>
      </c>
      <c r="I1146" s="308">
        <f>G1146-(V_NEM!$T$694+V_NEM!$AD$694)</f>
        <v>0.25998601639999708</v>
      </c>
      <c r="J1146" s="308">
        <f>((IFERROR((_xll.SRS1Splines.Functions25.Linear_Interp(V_NEM!$R$687:$R$703,V_NEM!$T$687:$T$703,M1146) - V_NEM!$X$689) / (V_NEM!$X$688- V_NEM!$X$689) * 100, 0))+(IFERROR((_xll.SRS1Splines.Functions25.Linear_Interp(V_NEM!$AB$687:$AB$703,V_NEM!$AD$687:$AD$703,N1146) - V_NEM!$AH$689) / (V_NEM!$AH$688- V_NEM!$AH$689) * 100, 0)))/2</f>
        <v>74.479020611081154</v>
      </c>
      <c r="K1146" s="308">
        <v>784.3</v>
      </c>
      <c r="L1146" s="308">
        <v>781.8</v>
      </c>
      <c r="M1146" s="371">
        <v>783.64</v>
      </c>
      <c r="N1146" s="371">
        <v>783.41</v>
      </c>
      <c r="O1146" s="312">
        <v>1.1651612903225805</v>
      </c>
      <c r="P1146" s="383">
        <v>0.77409000000000006</v>
      </c>
      <c r="Q1146" s="369">
        <v>0</v>
      </c>
      <c r="R1146" s="312">
        <v>0.63</v>
      </c>
      <c r="S1146" s="370">
        <v>0.27668193386650086</v>
      </c>
      <c r="T1146" s="370">
        <v>0</v>
      </c>
      <c r="U1146" s="370"/>
      <c r="V1146" s="312">
        <f>_xll.SRS1Splines.Functions25.Linear_Interp(V_NK3!$P$8:$P$32,V_NK3!$R$8:$R$32,AC1146)</f>
        <v>298.85780803000102</v>
      </c>
      <c r="W1146" s="312">
        <f>(V1146/V_NK3!$R$28)*100</f>
        <v>55.124852107953217</v>
      </c>
      <c r="X1146" s="308">
        <f>V1146-V_NK3!$R$8</f>
        <v>242.27915603000102</v>
      </c>
      <c r="Y1146" s="308">
        <f>IFERROR((V1146 - V_NK3!$V$10) / (V_NK3!$V$9- V_NK3!$V$10) * 100, 0)</f>
        <v>49.895980281966033</v>
      </c>
      <c r="Z1146" s="308">
        <v>541.79999999999995</v>
      </c>
      <c r="AA1146" s="308">
        <v>521</v>
      </c>
      <c r="AB1146" s="312"/>
      <c r="AC1146" s="371">
        <v>533.71</v>
      </c>
      <c r="AD1146" s="308">
        <v>0.72</v>
      </c>
      <c r="AE1146" s="372">
        <v>0</v>
      </c>
      <c r="AF1146" s="373">
        <v>0</v>
      </c>
      <c r="AG1146" s="312"/>
      <c r="AH1146" s="370">
        <v>4.4063999999999999E-2</v>
      </c>
      <c r="AI1146" s="370">
        <v>0</v>
      </c>
      <c r="AJ1146" s="370"/>
      <c r="AK1146" s="312">
        <f>_xll.SRS1Splines.Functions25.Linear_Interp(V_NK2!$R$10:$R$21,V_NK2!$T$10:$T$21,AR1146)</f>
        <v>64.148171428599795</v>
      </c>
      <c r="AL1146" s="312">
        <f>(AK1146/V_NK2!$T$18)*100</f>
        <v>89.843377350980106</v>
      </c>
      <c r="AM1146" s="308">
        <f>AK1146-V_NK2!$T$11</f>
        <v>23.328171428571999</v>
      </c>
      <c r="AN1146" s="308">
        <f>IFERROR((AK1146 - V_NK2!$X$12) / (V_NK2!$X$11- V_NK2!$X$12) * 100, 0)</f>
        <v>76.285714285719891</v>
      </c>
      <c r="AO1146" s="308">
        <v>427</v>
      </c>
      <c r="AP1146" s="308">
        <v>420</v>
      </c>
      <c r="AQ1146" s="308">
        <v>425.23</v>
      </c>
      <c r="AR1146" s="371">
        <v>425.34</v>
      </c>
      <c r="AS1146" s="312">
        <v>0.9</v>
      </c>
      <c r="AT1146" s="372">
        <v>0</v>
      </c>
      <c r="AU1146" s="369"/>
      <c r="AV1146" s="312">
        <v>0.23019408600719668</v>
      </c>
      <c r="AW1146" s="370">
        <v>0.16712072727273442</v>
      </c>
      <c r="AX1146" s="370">
        <v>0.1662970909090877</v>
      </c>
      <c r="AY1146" s="370"/>
      <c r="AZ1146" s="312">
        <f>_xll.SRS1Splines.Functions25.Linear_Interp(V_NNG3A!$H$4:$H$12,V_NNG3A!$I$4:$I$12,BF1146)</f>
        <v>13.207800000000001</v>
      </c>
      <c r="BA1146" s="312">
        <f>(AZ1146/V_NNG3A!$I$8)*100</f>
        <v>95.363176895306864</v>
      </c>
      <c r="BB1146" s="308">
        <f>_xll.SRS1Splines.Functions25.Linear_Interp(V_NNG3A!$H$4:$H$12,V_NNG3A!$J$4:$J$12,BF1146)</f>
        <v>2.2202137931035302</v>
      </c>
      <c r="BC1146" s="308">
        <f>IFERROR((AZ1146-V_NNG3A!$J$20) / (V_NNG3A!$J$19-V_NNG3A!$J$20) * 100, 0)</f>
        <v>77.564389832550731</v>
      </c>
      <c r="BD1146" s="308">
        <v>1050</v>
      </c>
      <c r="BE1146" s="308">
        <v>1047</v>
      </c>
      <c r="BF1146" s="374">
        <v>1049.48</v>
      </c>
      <c r="BG1146" s="312">
        <v>0.06</v>
      </c>
      <c r="BH1146" s="372">
        <v>5.9779999999998834E-2</v>
      </c>
      <c r="BI1146" s="369"/>
      <c r="BJ1146" s="312">
        <v>0.31787179850007069</v>
      </c>
      <c r="BK1146" s="370">
        <v>0.2990067185510118</v>
      </c>
      <c r="BL1146" s="370">
        <v>0.2990067185510118</v>
      </c>
      <c r="BM1146" s="370">
        <f t="shared" si="15"/>
        <v>0</v>
      </c>
      <c r="BN1146" s="312">
        <f>_xll.SRS1Splines.Functions25.Linear_Interp(V_XNN1!$K$3:$K$8,V_XNN1!$L$3:$L$8,BT1146)</f>
        <v>0.213564</v>
      </c>
      <c r="BO1146" s="312">
        <f>(BN1146/V_XNN1!$L$7)*100</f>
        <v>101.69714285714286</v>
      </c>
      <c r="BP1146" s="308">
        <f>_xll.SRS1Splines.Functions25.Linear_Interp(V_XNN1!$K$3:$K$8,V_XNN1!$M$3:$M$8,BT1146)</f>
        <v>5.7563999999999803E-2</v>
      </c>
      <c r="BQ1146" s="308">
        <f>IFERROR((BN1146 - V_XNN1!$M$16) / (V_XNN1!$M$15- V_XNN1!$M$16) * 100, 0)</f>
        <v>83.454038997214525</v>
      </c>
      <c r="BR1146" s="308">
        <v>252</v>
      </c>
      <c r="BS1146" s="308">
        <v>249</v>
      </c>
      <c r="BT1146" s="374">
        <v>252.2</v>
      </c>
      <c r="BU1146" s="312">
        <v>5.1999999999999998E-2</v>
      </c>
      <c r="BV1146" s="372">
        <v>4.2609000000000001E-2</v>
      </c>
      <c r="BW1146" s="369"/>
      <c r="BX1146" s="312"/>
      <c r="BY1146" s="370"/>
      <c r="BZ1146" s="370"/>
      <c r="CA1146" s="370"/>
      <c r="CB1146" s="312"/>
      <c r="CC1146" s="312"/>
      <c r="CD1146" s="308"/>
      <c r="CE1146" s="312"/>
      <c r="CF1146" s="312"/>
      <c r="CG1146" s="312"/>
      <c r="CH1146" s="312"/>
      <c r="CI1146" s="384"/>
      <c r="CJ1146" s="312"/>
      <c r="CK1146" s="372"/>
      <c r="CL1146" s="369"/>
      <c r="CM1146" s="312"/>
      <c r="CN1146" s="370"/>
      <c r="CO1146" s="370"/>
      <c r="CP1146" s="370"/>
      <c r="CQ1146" s="312"/>
      <c r="CR1146" s="312"/>
      <c r="CS1146" s="308"/>
      <c r="CT1146" s="312"/>
      <c r="CU1146" s="312"/>
      <c r="CV1146" s="312"/>
      <c r="CW1146" s="312"/>
      <c r="CX1146" s="384"/>
      <c r="CY1146" s="312"/>
      <c r="CZ1146" s="372"/>
    </row>
    <row r="1147" spans="1:104" s="1" customFormat="1" hidden="1">
      <c r="A1147" s="269">
        <v>45706</v>
      </c>
      <c r="B1147" s="380">
        <v>0</v>
      </c>
      <c r="C1147" s="381">
        <v>0.78096774193548391</v>
      </c>
      <c r="D1147" s="382">
        <v>0.59184000000000014</v>
      </c>
      <c r="E1147" s="382">
        <v>0.78028272000000021</v>
      </c>
      <c r="F1147" s="382">
        <v>0</v>
      </c>
      <c r="G1147" s="312">
        <f>_xll.SRS1Splines.Functions25.Linear_Interp(V_NEM!$R$687:$R$703,V_NEM!$T$687:$T$703,M1147)+_xll.SRS1Splines.Functions25.Linear_Interp(V_NEM!$AB$687:$AB$703,V_NEM!$AD$687:$AD$703,N1147)</f>
        <v>0.70078975074999672</v>
      </c>
      <c r="H1147" s="308">
        <f>(G1147/(V_NEM!$T$696+V_NEM!$AD$696))*100</f>
        <v>72.30789448409007</v>
      </c>
      <c r="I1147" s="308">
        <f>G1147-(V_NEM!$T$694+V_NEM!$AD$694)</f>
        <v>6.1303615749996765E-2</v>
      </c>
      <c r="J1147" s="308">
        <f>((IFERROR((_xll.SRS1Splines.Functions25.Linear_Interp(V_NEM!$R$687:$R$703,V_NEM!$T$687:$T$703,M1147) - V_NEM!$X$689) / (V_NEM!$X$688- V_NEM!$X$689) * 100, 0))+(IFERROR((_xll.SRS1Splines.Functions25.Linear_Interp(V_NEM!$AB$687:$AB$703,V_NEM!$AD$687:$AD$703,N1147) - V_NEM!$AH$689) / (V_NEM!$AH$688- V_NEM!$AH$689) * 100, 0)))/2</f>
        <v>17.390256139793678</v>
      </c>
      <c r="K1147" s="308">
        <v>784.3</v>
      </c>
      <c r="L1147" s="308">
        <v>781.8</v>
      </c>
      <c r="M1147" s="371">
        <v>782.41</v>
      </c>
      <c r="N1147" s="371">
        <v>782.34</v>
      </c>
      <c r="O1147" s="312">
        <v>1.1651612903225805</v>
      </c>
      <c r="P1147" s="383">
        <v>0.60216999999999998</v>
      </c>
      <c r="Q1147" s="369">
        <v>0</v>
      </c>
      <c r="R1147" s="312">
        <v>0.63</v>
      </c>
      <c r="S1147" s="370">
        <v>8.0657398398590277E-2</v>
      </c>
      <c r="T1147" s="370">
        <v>0.91070320000000016</v>
      </c>
      <c r="U1147" s="370"/>
      <c r="V1147" s="312">
        <f>_xll.SRS1Splines.Functions25.Linear_Interp(V_NK3!$P$8:$P$32,V_NK3!$R$8:$R$32,AC1147)</f>
        <v>298.02776223999899</v>
      </c>
      <c r="W1147" s="312">
        <f>(V1147/V_NK3!$R$28)*100</f>
        <v>54.971748691588409</v>
      </c>
      <c r="X1147" s="308">
        <f>V1147-V_NK3!$R$8</f>
        <v>241.44911023999899</v>
      </c>
      <c r="Y1147" s="308">
        <f>IFERROR((V1147 - V_NK3!$V$10) / (V_NK3!$V$9- V_NK3!$V$10) * 100, 0)</f>
        <v>49.725037188677632</v>
      </c>
      <c r="Z1147" s="308">
        <v>541.79999999999995</v>
      </c>
      <c r="AA1147" s="308">
        <v>521</v>
      </c>
      <c r="AB1147" s="312"/>
      <c r="AC1147" s="371">
        <v>533.67999999999995</v>
      </c>
      <c r="AD1147" s="308">
        <v>0.72</v>
      </c>
      <c r="AE1147" s="372">
        <v>0.206978</v>
      </c>
      <c r="AF1147" s="373">
        <v>0</v>
      </c>
      <c r="AG1147" s="312"/>
      <c r="AH1147" s="370">
        <v>0.86801688000000021</v>
      </c>
      <c r="AI1147" s="370">
        <v>0</v>
      </c>
      <c r="AJ1147" s="370"/>
      <c r="AK1147" s="312">
        <f>_xll.SRS1Splines.Functions25.Linear_Interp(V_NK2!$R$10:$R$21,V_NK2!$T$10:$T$21,AR1147)</f>
        <v>64.628714285742305</v>
      </c>
      <c r="AL1147" s="312">
        <f>(AK1147/V_NK2!$T$18)*100</f>
        <v>90.516406562664287</v>
      </c>
      <c r="AM1147" s="308">
        <f>AK1147-V_NK2!$T$11</f>
        <v>23.808714285714508</v>
      </c>
      <c r="AN1147" s="308">
        <f>IFERROR((AK1147 - V_NK2!$X$12) / (V_NK2!$X$11- V_NK2!$X$12) * 100, 0)</f>
        <v>77.857142857147409</v>
      </c>
      <c r="AO1147" s="308">
        <v>427</v>
      </c>
      <c r="AP1147" s="308">
        <v>420</v>
      </c>
      <c r="AQ1147" s="308">
        <v>425.16</v>
      </c>
      <c r="AR1147" s="371">
        <v>425.45</v>
      </c>
      <c r="AS1147" s="312">
        <v>0.9</v>
      </c>
      <c r="AT1147" s="372">
        <v>0</v>
      </c>
      <c r="AU1147" s="369"/>
      <c r="AV1147" s="312">
        <v>0.23019408600719668</v>
      </c>
      <c r="AW1147" s="370">
        <v>0.16712072727273442</v>
      </c>
      <c r="AX1147" s="370">
        <v>0.1663249090909116</v>
      </c>
      <c r="AY1147" s="370"/>
      <c r="AZ1147" s="312">
        <f>_xll.SRS1Splines.Functions25.Linear_Interp(V_NNG3A!$H$4:$H$12,V_NNG3A!$I$4:$I$12,BF1147)</f>
        <v>13.170750000000099</v>
      </c>
      <c r="BA1147" s="312">
        <f>(AZ1147/V_NNG3A!$I$8)*100</f>
        <v>95.09566787003682</v>
      </c>
      <c r="BB1147" s="308">
        <f>_xll.SRS1Splines.Functions25.Linear_Interp(V_NNG3A!$H$4:$H$12,V_NNG3A!$J$4:$J$12,BF1147)</f>
        <v>2.1831637931035699</v>
      </c>
      <c r="BC1147" s="308">
        <f>IFERROR((AZ1147-V_NNG3A!$J$20) / (V_NNG3A!$J$19-V_NNG3A!$J$20) * 100, 0)</f>
        <v>76.27002770750903</v>
      </c>
      <c r="BD1147" s="308">
        <v>1050</v>
      </c>
      <c r="BE1147" s="308">
        <v>1047</v>
      </c>
      <c r="BF1147" s="374">
        <v>1049.45</v>
      </c>
      <c r="BG1147" s="312">
        <v>0.06</v>
      </c>
      <c r="BH1147" s="372">
        <v>5.979000000000087E-2</v>
      </c>
      <c r="BI1147" s="369"/>
      <c r="BJ1147" s="312">
        <v>0.34232347530776858</v>
      </c>
      <c r="BK1147" s="370">
        <v>0.31265222131031561</v>
      </c>
      <c r="BL1147" s="370">
        <v>0.31265222131031561</v>
      </c>
      <c r="BM1147" s="370">
        <f t="shared" si="15"/>
        <v>0</v>
      </c>
      <c r="BN1147" s="312">
        <f>_xll.SRS1Splines.Functions25.Linear_Interp(V_XNN1!$K$3:$K$8,V_XNN1!$L$3:$L$8,BT1147)</f>
        <v>0.18659999999999999</v>
      </c>
      <c r="BO1147" s="312">
        <f>(BN1147/V_XNN1!$L$7)*100</f>
        <v>88.857142857142861</v>
      </c>
      <c r="BP1147" s="308">
        <f>_xll.SRS1Splines.Functions25.Linear_Interp(V_XNN1!$K$3:$K$8,V_XNN1!$M$3:$M$8,BT1147)</f>
        <v>3.0599999999999801E-2</v>
      </c>
      <c r="BQ1147" s="308">
        <f>IFERROR((BN1147 - V_XNN1!$M$16) / (V_XNN1!$M$15- V_XNN1!$M$16) * 100, 0)</f>
        <v>0</v>
      </c>
      <c r="BR1147" s="308">
        <v>252</v>
      </c>
      <c r="BS1147" s="308">
        <v>249</v>
      </c>
      <c r="BT1147" s="374">
        <v>250.7</v>
      </c>
      <c r="BU1147" s="312">
        <v>5.5999999999999994E-2</v>
      </c>
      <c r="BV1147" s="372">
        <v>4.7015999999999995E-2</v>
      </c>
      <c r="BW1147" s="369"/>
      <c r="BX1147" s="312"/>
      <c r="BY1147" s="370"/>
      <c r="BZ1147" s="370"/>
      <c r="CA1147" s="370"/>
      <c r="CB1147" s="312"/>
      <c r="CC1147" s="312"/>
      <c r="CD1147" s="308"/>
      <c r="CE1147" s="312"/>
      <c r="CF1147" s="312"/>
      <c r="CG1147" s="312"/>
      <c r="CH1147" s="312"/>
      <c r="CI1147" s="384"/>
      <c r="CJ1147" s="312"/>
      <c r="CK1147" s="372"/>
      <c r="CL1147" s="369"/>
      <c r="CM1147" s="312"/>
      <c r="CN1147" s="370"/>
      <c r="CO1147" s="370"/>
      <c r="CP1147" s="370"/>
      <c r="CQ1147" s="312"/>
      <c r="CR1147" s="312"/>
      <c r="CS1147" s="308"/>
      <c r="CT1147" s="312"/>
      <c r="CU1147" s="312"/>
      <c r="CV1147" s="312"/>
      <c r="CW1147" s="312"/>
      <c r="CX1147" s="384"/>
      <c r="CY1147" s="312"/>
      <c r="CZ1147" s="372"/>
    </row>
    <row r="1148" spans="1:104" s="1" customFormat="1" hidden="1">
      <c r="A1148" s="269">
        <v>45707</v>
      </c>
      <c r="B1148" s="380">
        <v>0</v>
      </c>
      <c r="C1148" s="381">
        <v>0.78096774193548391</v>
      </c>
      <c r="D1148" s="382">
        <v>0.59184000000000003</v>
      </c>
      <c r="E1148" s="382">
        <v>0.60698735999999998</v>
      </c>
      <c r="F1148" s="382">
        <v>0</v>
      </c>
      <c r="G1148" s="312">
        <f>_xll.SRS1Splines.Functions25.Linear_Interp(V_NEM!$R$687:$R$703,V_NEM!$T$687:$T$703,M1148)+_xll.SRS1Splines.Functions25.Linear_Interp(V_NEM!$AB$687:$AB$703,V_NEM!$AD$687:$AD$703,N1148)</f>
        <v>0.6620487581000023</v>
      </c>
      <c r="H1148" s="308">
        <f>(G1148/(V_NEM!$T$696+V_NEM!$AD$696))*100</f>
        <v>68.310576307351994</v>
      </c>
      <c r="I1148" s="308">
        <f>G1148-(V_NEM!$T$694+V_NEM!$AD$694)</f>
        <v>2.2562623100002344E-2</v>
      </c>
      <c r="J1148" s="308">
        <f>((IFERROR((_xll.SRS1Splines.Functions25.Linear_Interp(V_NEM!$R$687:$R$703,V_NEM!$T$687:$T$703,M1148) - V_NEM!$X$689) / (V_NEM!$X$688- V_NEM!$X$689) * 100, 0))+(IFERROR((_xll.SRS1Splines.Functions25.Linear_Interp(V_NEM!$AB$687:$AB$703,V_NEM!$AD$687:$AD$703,N1148) - V_NEM!$AH$689) / (V_NEM!$AH$688- V_NEM!$AH$689) * 100, 0)))/2</f>
        <v>11.770794727702198</v>
      </c>
      <c r="K1148" s="308">
        <v>784.3</v>
      </c>
      <c r="L1148" s="308">
        <v>781.8</v>
      </c>
      <c r="M1148" s="371">
        <v>782.1</v>
      </c>
      <c r="N1148" s="371">
        <v>782.41</v>
      </c>
      <c r="O1148" s="312">
        <v>1.1651612903225805</v>
      </c>
      <c r="P1148" s="383">
        <v>0.59772999999999998</v>
      </c>
      <c r="Q1148" s="369">
        <v>0</v>
      </c>
      <c r="R1148" s="312">
        <v>0.63</v>
      </c>
      <c r="S1148" s="370">
        <v>0.41360653226699834</v>
      </c>
      <c r="T1148" s="370">
        <v>0.96697040000000001</v>
      </c>
      <c r="U1148" s="370"/>
      <c r="V1148" s="312">
        <f>_xll.SRS1Splines.Functions25.Linear_Interp(V_NK3!$P$8:$P$32,V_NK3!$R$8:$R$32,AC1148)</f>
        <v>297.474398379999</v>
      </c>
      <c r="W1148" s="312">
        <f>(V1148/V_NK3!$R$28)*100</f>
        <v>54.869679747345444</v>
      </c>
      <c r="X1148" s="308">
        <f>V1148-V_NK3!$R$8</f>
        <v>240.895746379999</v>
      </c>
      <c r="Y1148" s="308">
        <f>IFERROR((V1148 - V_NK3!$V$10) / (V_NK3!$V$9- V_NK3!$V$10) * 100, 0)</f>
        <v>49.611075126485652</v>
      </c>
      <c r="Z1148" s="308">
        <v>541.79999999999995</v>
      </c>
      <c r="AA1148" s="308">
        <v>521</v>
      </c>
      <c r="AB1148" s="312"/>
      <c r="AC1148" s="371">
        <v>533.66</v>
      </c>
      <c r="AD1148" s="308">
        <v>0.72</v>
      </c>
      <c r="AE1148" s="372">
        <v>0.21976599999999999</v>
      </c>
      <c r="AF1148" s="373">
        <v>0</v>
      </c>
      <c r="AG1148" s="312"/>
      <c r="AH1148" s="370">
        <v>0.91433735999999999</v>
      </c>
      <c r="AI1148" s="370">
        <v>2.7552E-2</v>
      </c>
      <c r="AJ1148" s="370"/>
      <c r="AK1148" s="312">
        <f>_xll.SRS1Splines.Functions25.Linear_Interp(V_NK2!$R$10:$R$21,V_NK2!$T$10:$T$21,AR1148)</f>
        <v>65.327685714313205</v>
      </c>
      <c r="AL1148" s="312">
        <f>(AK1148/V_NK2!$T$18)*100</f>
        <v>91.495358143295803</v>
      </c>
      <c r="AM1148" s="308">
        <f>AK1148-V_NK2!$T$11</f>
        <v>24.507685714285408</v>
      </c>
      <c r="AN1148" s="308">
        <f>IFERROR((AK1148 - V_NK2!$X$12) / (V_NK2!$X$11- V_NK2!$X$12) * 100, 0)</f>
        <v>80.14285714286008</v>
      </c>
      <c r="AO1148" s="308">
        <v>427</v>
      </c>
      <c r="AP1148" s="308">
        <v>420</v>
      </c>
      <c r="AQ1148" s="308">
        <v>425.09</v>
      </c>
      <c r="AR1148" s="371">
        <v>425.61</v>
      </c>
      <c r="AS1148" s="312">
        <v>0.9</v>
      </c>
      <c r="AT1148" s="372">
        <v>6.5599999999999999E-3</v>
      </c>
      <c r="AU1148" s="369"/>
      <c r="AV1148" s="312">
        <v>0.23019408600719668</v>
      </c>
      <c r="AW1148" s="370">
        <v>0.18272072727272026</v>
      </c>
      <c r="AX1148" s="370">
        <v>0.16615799999998873</v>
      </c>
      <c r="AY1148" s="370"/>
      <c r="AZ1148" s="312">
        <f>_xll.SRS1Splines.Functions25.Linear_Interp(V_NNG3A!$H$4:$H$12,V_NNG3A!$I$4:$I$12,BF1148)</f>
        <v>13.133700000000101</v>
      </c>
      <c r="BA1148" s="312">
        <f>(AZ1148/V_NNG3A!$I$8)*100</f>
        <v>94.828158844766079</v>
      </c>
      <c r="BB1148" s="308">
        <f>_xll.SRS1Splines.Functions25.Linear_Interp(V_NNG3A!$H$4:$H$12,V_NNG3A!$J$4:$J$12,BF1148)</f>
        <v>2.1461137931035998</v>
      </c>
      <c r="BC1148" s="308">
        <f>IFERROR((AZ1148-V_NNG3A!$J$20) / (V_NNG3A!$J$19-V_NNG3A!$J$20) * 100, 0)</f>
        <v>74.975665582463918</v>
      </c>
      <c r="BD1148" s="308">
        <v>1050</v>
      </c>
      <c r="BE1148" s="308">
        <v>1047</v>
      </c>
      <c r="BF1148" s="374">
        <v>1049.42</v>
      </c>
      <c r="BG1148" s="312">
        <v>0.14249999999999999</v>
      </c>
      <c r="BH1148" s="372">
        <v>5.9729999999995925E-2</v>
      </c>
      <c r="BI1148" s="369"/>
      <c r="BJ1148" s="312">
        <v>0.31787179850007069</v>
      </c>
      <c r="BK1148" s="370">
        <v>0.26012647403424366</v>
      </c>
      <c r="BL1148" s="370">
        <v>0.26012647403424366</v>
      </c>
      <c r="BM1148" s="370">
        <f t="shared" si="15"/>
        <v>0</v>
      </c>
      <c r="BN1148" s="312">
        <f>_xll.SRS1Splines.Functions25.Linear_Interp(V_XNN1!$K$3:$K$8,V_XNN1!$L$3:$L$8,BT1148)</f>
        <v>0.19020000000000001</v>
      </c>
      <c r="BO1148" s="312">
        <f>(BN1148/V_XNN1!$L$7)*100</f>
        <v>90.571428571428584</v>
      </c>
      <c r="BP1148" s="308">
        <f>_xll.SRS1Splines.Functions25.Linear_Interp(V_XNN1!$K$3:$K$8,V_XNN1!$M$3:$M$8,BT1148)</f>
        <v>3.4200000000000098E-2</v>
      </c>
      <c r="BQ1148" s="308">
        <f>IFERROR((BN1148 - V_XNN1!$M$16) / (V_XNN1!$M$15- V_XNN1!$M$16) * 100, 0)</f>
        <v>11.142061281337106</v>
      </c>
      <c r="BR1148" s="308">
        <v>252</v>
      </c>
      <c r="BS1148" s="308">
        <v>249</v>
      </c>
      <c r="BT1148" s="374">
        <v>250.9</v>
      </c>
      <c r="BU1148" s="312">
        <v>5.1999999999999998E-2</v>
      </c>
      <c r="BV1148" s="372">
        <v>4.2226E-2</v>
      </c>
      <c r="BW1148" s="369"/>
      <c r="BX1148" s="312"/>
      <c r="BY1148" s="370"/>
      <c r="BZ1148" s="370"/>
      <c r="CA1148" s="370"/>
      <c r="CB1148" s="312"/>
      <c r="CC1148" s="312"/>
      <c r="CD1148" s="308"/>
      <c r="CE1148" s="312"/>
      <c r="CF1148" s="312"/>
      <c r="CG1148" s="312"/>
      <c r="CH1148" s="312"/>
      <c r="CI1148" s="384"/>
      <c r="CJ1148" s="312"/>
      <c r="CK1148" s="372"/>
      <c r="CL1148" s="369"/>
      <c r="CM1148" s="312"/>
      <c r="CN1148" s="370"/>
      <c r="CO1148" s="370"/>
      <c r="CP1148" s="370"/>
      <c r="CQ1148" s="312"/>
      <c r="CR1148" s="312"/>
      <c r="CS1148" s="308"/>
      <c r="CT1148" s="312"/>
      <c r="CU1148" s="312"/>
      <c r="CV1148" s="312"/>
      <c r="CW1148" s="312"/>
      <c r="CX1148" s="384"/>
      <c r="CY1148" s="312"/>
      <c r="CZ1148" s="372"/>
    </row>
    <row r="1149" spans="1:104" s="1" customFormat="1" hidden="1">
      <c r="A1149" s="269">
        <v>45708</v>
      </c>
      <c r="B1149" s="380">
        <v>0</v>
      </c>
      <c r="C1149" s="381">
        <v>0.78096774193548391</v>
      </c>
      <c r="D1149" s="382">
        <v>0.57974400000000004</v>
      </c>
      <c r="E1149" s="382">
        <v>0.60251184000000013</v>
      </c>
      <c r="F1149" s="382">
        <v>0</v>
      </c>
      <c r="G1149" s="312">
        <f>_xll.SRS1Splines.Functions25.Linear_Interp(V_NEM!$R$687:$R$703,V_NEM!$T$687:$T$703,M1149)+_xll.SRS1Splines.Functions25.Linear_Interp(V_NEM!$AB$687:$AB$703,V_NEM!$AD$687:$AD$703,N1149)</f>
        <v>0.66065264450000361</v>
      </c>
      <c r="H1149" s="308">
        <f>(G1149/(V_NEM!$T$696+V_NEM!$AD$696))*100</f>
        <v>68.166524493282992</v>
      </c>
      <c r="I1149" s="308">
        <f>G1149-(V_NEM!$T$694+V_NEM!$AD$694)</f>
        <v>2.116650950000365E-2</v>
      </c>
      <c r="J1149" s="308">
        <f>((IFERROR((_xll.SRS1Splines.Functions25.Linear_Interp(V_NEM!$R$687:$R$703,V_NEM!$T$687:$T$703,M1149) - V_NEM!$X$689) / (V_NEM!$X$688- V_NEM!$X$689) * 100, 0))+(IFERROR((_xll.SRS1Splines.Functions25.Linear_Interp(V_NEM!$AB$687:$AB$703,V_NEM!$AD$687:$AD$703,N1149) - V_NEM!$AH$689) / (V_NEM!$AH$688- V_NEM!$AH$689) * 100, 0)))/2</f>
        <v>10.389586573619011</v>
      </c>
      <c r="K1149" s="308">
        <v>784.3</v>
      </c>
      <c r="L1149" s="308">
        <v>781.8</v>
      </c>
      <c r="M1149" s="371">
        <v>782.1</v>
      </c>
      <c r="N1149" s="371">
        <v>782.35</v>
      </c>
      <c r="O1149" s="312">
        <v>1.1651612903225805</v>
      </c>
      <c r="P1149" s="383">
        <v>0.59148999999999996</v>
      </c>
      <c r="Q1149" s="369">
        <v>0</v>
      </c>
      <c r="R1149" s="312">
        <v>0.63</v>
      </c>
      <c r="S1149" s="370">
        <v>7.6647864533996676E-2</v>
      </c>
      <c r="T1149" s="370">
        <v>1.1833756000000002</v>
      </c>
      <c r="U1149" s="370"/>
      <c r="V1149" s="312">
        <f>_xll.SRS1Splines.Functions25.Linear_Interp(V_NK3!$P$8:$P$32,V_NK3!$R$8:$R$32,AC1149)</f>
        <v>296.36767065999999</v>
      </c>
      <c r="W1149" s="312">
        <f>(V1149/V_NK3!$R$28)*100</f>
        <v>54.665541858859726</v>
      </c>
      <c r="X1149" s="308">
        <f>V1149-V_NK3!$R$8</f>
        <v>239.78901865999998</v>
      </c>
      <c r="Y1149" s="308">
        <f>IFERROR((V1149 - V_NK3!$V$10) / (V_NK3!$V$9- V_NK3!$V$10) * 100, 0)</f>
        <v>49.383151002101883</v>
      </c>
      <c r="Z1149" s="308">
        <v>541.79999999999995</v>
      </c>
      <c r="AA1149" s="308">
        <v>521</v>
      </c>
      <c r="AB1149" s="312"/>
      <c r="AC1149" s="371">
        <v>533.62</v>
      </c>
      <c r="AD1149" s="308">
        <v>0.77</v>
      </c>
      <c r="AE1149" s="372">
        <v>0.26894899999999999</v>
      </c>
      <c r="AF1149" s="373">
        <v>0</v>
      </c>
      <c r="AG1149" s="312"/>
      <c r="AH1149" s="370">
        <v>1.11860604</v>
      </c>
      <c r="AI1149" s="370">
        <v>5.1744000000000009E-3</v>
      </c>
      <c r="AJ1149" s="370"/>
      <c r="AK1149" s="312">
        <f>_xll.SRS1Splines.Functions25.Linear_Interp(V_NK2!$R$10:$R$21,V_NK2!$T$10:$T$21,AR1149)</f>
        <v>66.201400000026595</v>
      </c>
      <c r="AL1149" s="312">
        <f>(AK1149/V_NK2!$T$18)*100</f>
        <v>92.719047619084861</v>
      </c>
      <c r="AM1149" s="308">
        <f>AK1149-V_NK2!$T$11</f>
        <v>25.381399999998798</v>
      </c>
      <c r="AN1149" s="308">
        <f>IFERROR((AK1149 - V_NK2!$X$12) / (V_NK2!$X$11- V_NK2!$X$12) * 100, 0)</f>
        <v>83.000000000000142</v>
      </c>
      <c r="AO1149" s="308">
        <v>427</v>
      </c>
      <c r="AP1149" s="308">
        <v>420</v>
      </c>
      <c r="AQ1149" s="308">
        <v>425.02</v>
      </c>
      <c r="AR1149" s="371">
        <v>425.81</v>
      </c>
      <c r="AS1149" s="312">
        <v>0.9</v>
      </c>
      <c r="AT1149" s="372">
        <v>1.232E-3</v>
      </c>
      <c r="AU1149" s="369"/>
      <c r="AV1149" s="312">
        <v>0.23019408600719668</v>
      </c>
      <c r="AW1149" s="370">
        <v>0.24044492727273908</v>
      </c>
      <c r="AX1149" s="370">
        <v>0.30088145454546444</v>
      </c>
      <c r="AY1149" s="370"/>
      <c r="AZ1149" s="312">
        <f>_xll.SRS1Splines.Functions25.Linear_Interp(V_NNG3A!$H$4:$H$12,V_NNG3A!$I$4:$I$12,BF1149)</f>
        <v>13.170750000000099</v>
      </c>
      <c r="BA1149" s="312">
        <f>(AZ1149/V_NNG3A!$I$8)*100</f>
        <v>95.09566787003682</v>
      </c>
      <c r="BB1149" s="308">
        <f>_xll.SRS1Splines.Functions25.Linear_Interp(V_NNG3A!$H$4:$H$12,V_NNG3A!$J$4:$J$12,BF1149)</f>
        <v>2.1831637931035699</v>
      </c>
      <c r="BC1149" s="308">
        <f>IFERROR((AZ1149-V_NNG3A!$J$20) / (V_NNG3A!$J$19-V_NNG3A!$J$20) * 100, 0)</f>
        <v>76.27002770750903</v>
      </c>
      <c r="BD1149" s="308">
        <v>1050</v>
      </c>
      <c r="BE1149" s="308">
        <v>1047</v>
      </c>
      <c r="BF1149" s="374">
        <v>1049.45</v>
      </c>
      <c r="BG1149" s="312">
        <v>0.06</v>
      </c>
      <c r="BH1149" s="372">
        <v>0.10816000000000349</v>
      </c>
      <c r="BI1149" s="369"/>
      <c r="BJ1149" s="312">
        <v>0.31787179850007069</v>
      </c>
      <c r="BK1149" s="370">
        <v>0.22732789947643978</v>
      </c>
      <c r="BL1149" s="370">
        <v>0.22732789947643978</v>
      </c>
      <c r="BM1149" s="370">
        <f t="shared" si="15"/>
        <v>0</v>
      </c>
      <c r="BN1149" s="312">
        <f>_xll.SRS1Splines.Functions25.Linear_Interp(V_XNN1!$K$3:$K$8,V_XNN1!$L$3:$L$8,BT1149)</f>
        <v>0.19109999999999999</v>
      </c>
      <c r="BO1149" s="312">
        <f>(BN1149/V_XNN1!$L$7)*100</f>
        <v>91</v>
      </c>
      <c r="BP1149" s="308">
        <f>_xll.SRS1Splines.Functions25.Linear_Interp(V_XNN1!$K$3:$K$8,V_XNN1!$M$3:$M$8,BT1149)</f>
        <v>3.5099999999999798E-2</v>
      </c>
      <c r="BQ1149" s="308">
        <f>IFERROR((BN1149 - V_XNN1!$M$16) / (V_XNN1!$M$15- V_XNN1!$M$16) * 100, 0)</f>
        <v>13.927576601671317</v>
      </c>
      <c r="BR1149" s="308">
        <v>252</v>
      </c>
      <c r="BS1149" s="308">
        <v>249</v>
      </c>
      <c r="BT1149" s="374">
        <v>250.95</v>
      </c>
      <c r="BU1149" s="312">
        <v>5.1999999999999998E-2</v>
      </c>
      <c r="BV1149" s="372">
        <v>3.4942999999999995E-2</v>
      </c>
      <c r="BW1149" s="369"/>
      <c r="BX1149" s="312"/>
      <c r="BY1149" s="370"/>
      <c r="BZ1149" s="370"/>
      <c r="CA1149" s="370"/>
      <c r="CB1149" s="312"/>
      <c r="CC1149" s="312"/>
      <c r="CD1149" s="308"/>
      <c r="CE1149" s="312"/>
      <c r="CF1149" s="312"/>
      <c r="CG1149" s="312"/>
      <c r="CH1149" s="312"/>
      <c r="CI1149" s="384"/>
      <c r="CJ1149" s="312"/>
      <c r="CK1149" s="372"/>
      <c r="CL1149" s="369"/>
      <c r="CM1149" s="312"/>
      <c r="CN1149" s="370"/>
      <c r="CO1149" s="370"/>
      <c r="CP1149" s="370"/>
      <c r="CQ1149" s="312"/>
      <c r="CR1149" s="312"/>
      <c r="CS1149" s="308"/>
      <c r="CT1149" s="312"/>
      <c r="CU1149" s="312"/>
      <c r="CV1149" s="312"/>
      <c r="CW1149" s="312"/>
      <c r="CX1149" s="384"/>
      <c r="CY1149" s="312"/>
      <c r="CZ1149" s="372"/>
    </row>
    <row r="1150" spans="1:104" s="1" customFormat="1" hidden="1">
      <c r="A1150" s="269">
        <v>45709</v>
      </c>
      <c r="B1150" s="380">
        <v>0</v>
      </c>
      <c r="C1150" s="381">
        <v>0.78096774193548391</v>
      </c>
      <c r="D1150" s="382">
        <v>0.56159999999999988</v>
      </c>
      <c r="E1150" s="382">
        <v>0.59622192000000007</v>
      </c>
      <c r="F1150" s="382">
        <v>0</v>
      </c>
      <c r="G1150" s="312">
        <f>_xll.SRS1Splines.Functions25.Linear_Interp(V_NEM!$R$687:$R$703,V_NEM!$T$687:$T$703,M1150)+_xll.SRS1Splines.Functions25.Linear_Interp(V_NEM!$AB$687:$AB$703,V_NEM!$AD$687:$AD$703,N1150)</f>
        <v>0.739673506799993</v>
      </c>
      <c r="H1150" s="308">
        <f>(G1150/(V_NEM!$T$696+V_NEM!$AD$696))*100</f>
        <v>76.319943071557589</v>
      </c>
      <c r="I1150" s="308">
        <f>G1150-(V_NEM!$T$694+V_NEM!$AD$694)</f>
        <v>0.10018737179999304</v>
      </c>
      <c r="J1150" s="308">
        <f>((IFERROR((_xll.SRS1Splines.Functions25.Linear_Interp(V_NEM!$R$687:$R$703,V_NEM!$T$687:$T$703,M1150) - V_NEM!$X$689) / (V_NEM!$X$688- V_NEM!$X$689) * 100, 0))+(IFERROR((_xll.SRS1Splines.Functions25.Linear_Interp(V_NEM!$AB$687:$AB$703,V_NEM!$AD$687:$AD$703,N1150) - V_NEM!$AH$689) / (V_NEM!$AH$688- V_NEM!$AH$689) * 100, 0)))/2</f>
        <v>27.371333205956944</v>
      </c>
      <c r="K1150" s="308">
        <v>784.3</v>
      </c>
      <c r="L1150" s="308">
        <v>781.8</v>
      </c>
      <c r="M1150" s="371">
        <v>782.68</v>
      </c>
      <c r="N1150" s="371">
        <v>782.5</v>
      </c>
      <c r="O1150" s="312">
        <v>1.1651612903225805</v>
      </c>
      <c r="P1150" s="383">
        <v>0.56742999999999999</v>
      </c>
      <c r="Q1150" s="369">
        <v>0</v>
      </c>
      <c r="R1150" s="312">
        <v>0.63</v>
      </c>
      <c r="S1150" s="370">
        <v>0.19071219519767771</v>
      </c>
      <c r="T1150" s="370">
        <v>2.6808496000000002</v>
      </c>
      <c r="U1150" s="370"/>
      <c r="V1150" s="312">
        <f>_xll.SRS1Splines.Functions25.Linear_Interp(V_NK3!$P$8:$P$32,V_NK3!$R$8:$R$32,AC1150)</f>
        <v>293.87753328999901</v>
      </c>
      <c r="W1150" s="312">
        <f>(V1150/V_NK3!$R$28)*100</f>
        <v>54.206231609766242</v>
      </c>
      <c r="X1150" s="308">
        <f>V1150-V_NK3!$R$8</f>
        <v>237.298881289999</v>
      </c>
      <c r="Y1150" s="308">
        <f>IFERROR((V1150 - V_NK3!$V$10) / (V_NK3!$V$9- V_NK3!$V$10) * 100, 0)</f>
        <v>48.870321722237755</v>
      </c>
      <c r="Z1150" s="308">
        <v>541.79999999999995</v>
      </c>
      <c r="AA1150" s="308">
        <v>521</v>
      </c>
      <c r="AB1150" s="312"/>
      <c r="AC1150" s="371">
        <v>533.53</v>
      </c>
      <c r="AD1150" s="308">
        <v>0.77</v>
      </c>
      <c r="AE1150" s="372">
        <v>0.60928399999999994</v>
      </c>
      <c r="AF1150" s="373">
        <v>0</v>
      </c>
      <c r="AG1150" s="312"/>
      <c r="AH1150" s="370">
        <v>2.4611486400000002</v>
      </c>
      <c r="AI1150" s="370">
        <v>6.9825909999999991E-2</v>
      </c>
      <c r="AJ1150" s="370"/>
      <c r="AK1150" s="312">
        <f>_xll.SRS1Splines.Functions25.Linear_Interp(V_NK2!$R$10:$R$21,V_NK2!$T$10:$T$21,AR1150)</f>
        <v>67.817771428597396</v>
      </c>
      <c r="AL1150" s="312">
        <f>(AK1150/V_NK2!$T$18)*100</f>
        <v>94.982873149296069</v>
      </c>
      <c r="AM1150" s="308">
        <f>AK1150-V_NK2!$T$11</f>
        <v>26.9977714285696</v>
      </c>
      <c r="AN1150" s="308">
        <f>IFERROR((AK1150 - V_NK2!$X$12) / (V_NK2!$X$11- V_NK2!$X$12) * 100, 0)</f>
        <v>88.285714285712629</v>
      </c>
      <c r="AO1150" s="308">
        <v>427</v>
      </c>
      <c r="AP1150" s="308">
        <v>420</v>
      </c>
      <c r="AQ1150" s="308">
        <v>424.95</v>
      </c>
      <c r="AR1150" s="371">
        <v>426.18</v>
      </c>
      <c r="AS1150" s="312">
        <v>0.9</v>
      </c>
      <c r="AT1150" s="372">
        <v>1.6906999999999998E-2</v>
      </c>
      <c r="AU1150" s="369"/>
      <c r="AV1150" s="312">
        <v>0.23019408600719668</v>
      </c>
      <c r="AW1150" s="370">
        <v>0.23472072727273208</v>
      </c>
      <c r="AX1150" s="370">
        <v>0.16649181818181419</v>
      </c>
      <c r="AY1150" s="370"/>
      <c r="AZ1150" s="312">
        <f>_xll.SRS1Splines.Functions25.Linear_Interp(V_NNG3A!$H$4:$H$12,V_NNG3A!$I$4:$I$12,BF1150)</f>
        <v>12.8002500000001</v>
      </c>
      <c r="BA1150" s="312">
        <f>(AZ1150/V_NNG3A!$I$8)*100</f>
        <v>92.420577617329229</v>
      </c>
      <c r="BB1150" s="308">
        <f>_xll.SRS1Splines.Functions25.Linear_Interp(V_NNG3A!$H$4:$H$12,V_NNG3A!$J$4:$J$12,BF1150)</f>
        <v>1.81266379310363</v>
      </c>
      <c r="BC1150" s="308">
        <f>IFERROR((AZ1150-V_NNG3A!$J$20) / (V_NNG3A!$J$19-V_NNG3A!$J$20) * 100, 0)</f>
        <v>63.326406457057516</v>
      </c>
      <c r="BD1150" s="308">
        <v>1050</v>
      </c>
      <c r="BE1150" s="308">
        <v>1047</v>
      </c>
      <c r="BF1150" s="374">
        <v>1049.1500000000001</v>
      </c>
      <c r="BG1150" s="312">
        <v>0.06</v>
      </c>
      <c r="BH1150" s="372">
        <v>5.9849999999998543E-2</v>
      </c>
      <c r="BI1150" s="369"/>
      <c r="BJ1150" s="312">
        <v>0.29342012169237303</v>
      </c>
      <c r="BK1150" s="370">
        <v>0.20720338701004673</v>
      </c>
      <c r="BL1150" s="370">
        <v>0.20720338701004673</v>
      </c>
      <c r="BM1150" s="370">
        <f t="shared" si="15"/>
        <v>0</v>
      </c>
      <c r="BN1150" s="312">
        <f>_xll.SRS1Splines.Functions25.Linear_Interp(V_XNN1!$K$3:$K$8,V_XNN1!$L$3:$L$8,BT1150)</f>
        <v>0.19739999999999999</v>
      </c>
      <c r="BO1150" s="312">
        <f>(BN1150/V_XNN1!$L$7)*100</f>
        <v>94</v>
      </c>
      <c r="BP1150" s="308">
        <f>_xll.SRS1Splines.Functions25.Linear_Interp(V_XNN1!$K$3:$K$8,V_XNN1!$M$3:$M$8,BT1150)</f>
        <v>4.1400000000000201E-2</v>
      </c>
      <c r="BQ1150" s="308">
        <f>IFERROR((BN1150 - V_XNN1!$M$16) / (V_XNN1!$M$15- V_XNN1!$M$16) * 100, 0)</f>
        <v>33.426183844011149</v>
      </c>
      <c r="BR1150" s="308">
        <v>252</v>
      </c>
      <c r="BS1150" s="308">
        <v>249</v>
      </c>
      <c r="BT1150" s="374">
        <v>251.3</v>
      </c>
      <c r="BU1150" s="312">
        <v>4.7999999999999987E-2</v>
      </c>
      <c r="BV1150" s="372">
        <v>2.8242999999999997E-2</v>
      </c>
      <c r="BW1150" s="369"/>
      <c r="BX1150" s="312"/>
      <c r="BY1150" s="370"/>
      <c r="BZ1150" s="370"/>
      <c r="CA1150" s="370"/>
      <c r="CB1150" s="312"/>
      <c r="CC1150" s="312"/>
      <c r="CD1150" s="308"/>
      <c r="CE1150" s="312"/>
      <c r="CF1150" s="312"/>
      <c r="CG1150" s="312"/>
      <c r="CH1150" s="312"/>
      <c r="CI1150" s="384"/>
      <c r="CJ1150" s="312"/>
      <c r="CK1150" s="372"/>
      <c r="CL1150" s="369"/>
      <c r="CM1150" s="312"/>
      <c r="CN1150" s="370"/>
      <c r="CO1150" s="370"/>
      <c r="CP1150" s="370"/>
      <c r="CQ1150" s="312"/>
      <c r="CR1150" s="312"/>
      <c r="CS1150" s="308"/>
      <c r="CT1150" s="312"/>
      <c r="CU1150" s="312"/>
      <c r="CV1150" s="312"/>
      <c r="CW1150" s="312"/>
      <c r="CX1150" s="384"/>
      <c r="CY1150" s="312"/>
      <c r="CZ1150" s="372"/>
    </row>
    <row r="1151" spans="1:104" s="1" customFormat="1" hidden="1">
      <c r="A1151" s="269">
        <v>45710</v>
      </c>
      <c r="B1151" s="380">
        <v>0</v>
      </c>
      <c r="C1151" s="381">
        <v>0.78096774193548391</v>
      </c>
      <c r="D1151" s="382">
        <v>0.56332799999999994</v>
      </c>
      <c r="E1151" s="382">
        <v>0.55036799999999997</v>
      </c>
      <c r="F1151" s="382">
        <v>0</v>
      </c>
      <c r="G1151" s="312">
        <f>_xll.SRS1Splines.Functions25.Linear_Interp(V_NEM!$R$687:$R$703,V_NEM!$T$687:$T$703,M1151)+_xll.SRS1Splines.Functions25.Linear_Interp(V_NEM!$AB$687:$AB$703,V_NEM!$AD$687:$AD$703,N1151)</f>
        <v>0.70079763084999247</v>
      </c>
      <c r="H1151" s="308">
        <f>(G1151/(V_NEM!$T$696+V_NEM!$AD$696))*100</f>
        <v>72.308707557395451</v>
      </c>
      <c r="I1151" s="308">
        <f>G1151-(V_NEM!$T$694+V_NEM!$AD$694)</f>
        <v>6.1311495849992514E-2</v>
      </c>
      <c r="J1151" s="308">
        <f>((IFERROR((_xll.SRS1Splines.Functions25.Linear_Interp(V_NEM!$R$687:$R$703,V_NEM!$T$687:$T$703,M1151) - V_NEM!$X$689) / (V_NEM!$X$688- V_NEM!$X$689) * 100, 0))+(IFERROR((_xll.SRS1Splines.Functions25.Linear_Interp(V_NEM!$AB$687:$AB$703,V_NEM!$AD$687:$AD$703,N1151) - V_NEM!$AH$689) / (V_NEM!$AH$688- V_NEM!$AH$689) * 100, 0)))/2</f>
        <v>27.948993236453767</v>
      </c>
      <c r="K1151" s="308">
        <v>784.3</v>
      </c>
      <c r="L1151" s="308">
        <v>781.8</v>
      </c>
      <c r="M1151" s="371">
        <v>782.31</v>
      </c>
      <c r="N1151" s="371">
        <v>782.9</v>
      </c>
      <c r="O1151" s="312">
        <v>1.1651612903225805</v>
      </c>
      <c r="P1151" s="383">
        <v>0.54747999999999997</v>
      </c>
      <c r="Q1151" s="369">
        <v>0</v>
      </c>
      <c r="R1151" s="312">
        <v>0.63</v>
      </c>
      <c r="S1151" s="370">
        <v>0.21640946453590412</v>
      </c>
      <c r="T1151" s="370">
        <v>1.3231372000000001</v>
      </c>
      <c r="U1151" s="370"/>
      <c r="V1151" s="312">
        <f>_xll.SRS1Splines.Functions25.Linear_Interp(V_NK3!$P$8:$P$32,V_NK3!$R$8:$R$32,AC1151)</f>
        <v>292.77080556999999</v>
      </c>
      <c r="W1151" s="312">
        <f>(V1151/V_NK3!$R$28)*100</f>
        <v>54.002093721280509</v>
      </c>
      <c r="X1151" s="308">
        <f>V1151-V_NK3!$R$8</f>
        <v>236.19215356999999</v>
      </c>
      <c r="Y1151" s="308">
        <f>IFERROR((V1151 - V_NK3!$V$10) / (V_NK3!$V$9- V_NK3!$V$10) * 100, 0)</f>
        <v>48.642397597853979</v>
      </c>
      <c r="Z1151" s="308">
        <v>541.79999999999995</v>
      </c>
      <c r="AA1151" s="308">
        <v>521</v>
      </c>
      <c r="AB1151" s="312"/>
      <c r="AC1151" s="371">
        <v>533.49</v>
      </c>
      <c r="AD1151" s="308">
        <v>0.77</v>
      </c>
      <c r="AE1151" s="372">
        <v>0.30071300000000001</v>
      </c>
      <c r="AF1151" s="373">
        <v>0</v>
      </c>
      <c r="AG1151" s="312"/>
      <c r="AH1151" s="370">
        <v>1.2374794800000002</v>
      </c>
      <c r="AI1151" s="370">
        <v>1.2191759999999999E-2</v>
      </c>
      <c r="AJ1151" s="370"/>
      <c r="AK1151" s="312">
        <f>_xll.SRS1Splines.Functions25.Linear_Interp(V_NK2!$R$10:$R$21,V_NK2!$T$10:$T$21,AR1151)</f>
        <v>68.9536000000261</v>
      </c>
      <c r="AL1151" s="312">
        <f>(AK1151/V_NK2!$T$18)*100</f>
        <v>96.573669467823663</v>
      </c>
      <c r="AM1151" s="308">
        <f>AK1151-V_NK2!$T$11</f>
        <v>28.133599999998303</v>
      </c>
      <c r="AN1151" s="308">
        <f>IFERROR((AK1151 - V_NK2!$X$12) / (V_NK2!$X$11- V_NK2!$X$12) * 100, 0)</f>
        <v>91.999999999998977</v>
      </c>
      <c r="AO1151" s="308">
        <v>427</v>
      </c>
      <c r="AP1151" s="308">
        <v>420</v>
      </c>
      <c r="AQ1151" s="308">
        <v>424.88</v>
      </c>
      <c r="AR1151" s="371">
        <v>426.44</v>
      </c>
      <c r="AS1151" s="312">
        <v>0.66</v>
      </c>
      <c r="AT1151" s="372">
        <v>2.9519999999999998E-3</v>
      </c>
      <c r="AU1151" s="369"/>
      <c r="AV1151" s="312">
        <v>0.23019408600719668</v>
      </c>
      <c r="AW1151" s="370">
        <v>0.29729371818179934</v>
      </c>
      <c r="AX1151" s="370">
        <v>0.2627427272727193</v>
      </c>
      <c r="AY1151" s="370"/>
      <c r="AZ1151" s="312">
        <f>_xll.SRS1Splines.Functions25.Linear_Interp(V_NNG3A!$H$4:$H$12,V_NNG3A!$I$4:$I$12,BF1151)</f>
        <v>13.0843000000001</v>
      </c>
      <c r="BA1151" s="312">
        <f>(AZ1151/V_NNG3A!$I$8)*100</f>
        <v>94.471480144405064</v>
      </c>
      <c r="BB1151" s="308">
        <f>_xll.SRS1Splines.Functions25.Linear_Interp(V_NNG3A!$H$4:$H$12,V_NNG3A!$J$4:$J$12,BF1151)</f>
        <v>2.0967137931036501</v>
      </c>
      <c r="BC1151" s="308">
        <f>IFERROR((AZ1151-V_NNG3A!$J$20) / (V_NNG3A!$J$19-V_NNG3A!$J$20) * 100, 0)</f>
        <v>73.249849415737032</v>
      </c>
      <c r="BD1151" s="308">
        <v>1050</v>
      </c>
      <c r="BE1151" s="308">
        <v>1047</v>
      </c>
      <c r="BF1151" s="374">
        <v>1049.3800000000001</v>
      </c>
      <c r="BG1151" s="312">
        <v>0.14199999999999999</v>
      </c>
      <c r="BH1151" s="372">
        <v>9.4449999999997092E-2</v>
      </c>
      <c r="BI1151" s="369"/>
      <c r="BJ1151" s="312">
        <v>0.29342012169237303</v>
      </c>
      <c r="BK1151" s="370">
        <v>0.18223255220036794</v>
      </c>
      <c r="BL1151" s="370">
        <v>0.18223255220036794</v>
      </c>
      <c r="BM1151" s="370">
        <f t="shared" si="15"/>
        <v>0</v>
      </c>
      <c r="BN1151" s="312">
        <f>_xll.SRS1Splines.Functions25.Linear_Interp(V_XNN1!$K$3:$K$8,V_XNN1!$L$3:$L$8,BT1151)</f>
        <v>0.19739999999999999</v>
      </c>
      <c r="BO1151" s="312">
        <f>(BN1151/V_XNN1!$L$7)*100</f>
        <v>94</v>
      </c>
      <c r="BP1151" s="308">
        <f>_xll.SRS1Splines.Functions25.Linear_Interp(V_XNN1!$K$3:$K$8,V_XNN1!$M$3:$M$8,BT1151)</f>
        <v>4.1400000000000201E-2</v>
      </c>
      <c r="BQ1151" s="308">
        <f>IFERROR((BN1151 - V_XNN1!$M$16) / (V_XNN1!$M$15- V_XNN1!$M$16) * 100, 0)</f>
        <v>33.426183844011149</v>
      </c>
      <c r="BR1151" s="308">
        <v>252</v>
      </c>
      <c r="BS1151" s="308">
        <v>249</v>
      </c>
      <c r="BT1151" s="374">
        <v>251.3</v>
      </c>
      <c r="BU1151" s="312">
        <v>4.7999999999999987E-2</v>
      </c>
      <c r="BV1151" s="372">
        <v>3.3277000000000001E-2</v>
      </c>
      <c r="BW1151" s="369"/>
      <c r="BX1151" s="312"/>
      <c r="BY1151" s="370"/>
      <c r="BZ1151" s="370"/>
      <c r="CA1151" s="370"/>
      <c r="CB1151" s="312"/>
      <c r="CC1151" s="312"/>
      <c r="CD1151" s="308"/>
      <c r="CE1151" s="312"/>
      <c r="CF1151" s="312"/>
      <c r="CG1151" s="312"/>
      <c r="CH1151" s="312"/>
      <c r="CI1151" s="384"/>
      <c r="CJ1151" s="312"/>
      <c r="CK1151" s="372"/>
      <c r="CL1151" s="369"/>
      <c r="CM1151" s="312"/>
      <c r="CN1151" s="370"/>
      <c r="CO1151" s="370"/>
      <c r="CP1151" s="370"/>
      <c r="CQ1151" s="312"/>
      <c r="CR1151" s="312"/>
      <c r="CS1151" s="308"/>
      <c r="CT1151" s="312"/>
      <c r="CU1151" s="312"/>
      <c r="CV1151" s="312"/>
      <c r="CW1151" s="312"/>
      <c r="CX1151" s="384"/>
      <c r="CY1151" s="312"/>
      <c r="CZ1151" s="372"/>
    </row>
    <row r="1152" spans="1:104" s="1" customFormat="1" hidden="1">
      <c r="A1152" s="269">
        <v>45711</v>
      </c>
      <c r="B1152" s="380">
        <v>0</v>
      </c>
      <c r="C1152" s="381">
        <v>0.78096774193548391</v>
      </c>
      <c r="D1152" s="382">
        <v>0.52703999999999995</v>
      </c>
      <c r="E1152" s="382">
        <v>0.525312</v>
      </c>
      <c r="F1152" s="382">
        <v>0</v>
      </c>
      <c r="G1152" s="312">
        <f>_xll.SRS1Splines.Functions25.Linear_Interp(V_NEM!$R$687:$R$703,V_NEM!$T$687:$T$703,M1152)+_xll.SRS1Splines.Functions25.Linear_Interp(V_NEM!$AB$687:$AB$703,V_NEM!$AD$687:$AD$703,N1152)</f>
        <v>0.85162685195000087</v>
      </c>
      <c r="H1152" s="308">
        <f>(G1152/(V_NEM!$T$696+V_NEM!$AD$696))*100</f>
        <v>87.871354403678467</v>
      </c>
      <c r="I1152" s="308">
        <f>G1152-(V_NEM!$T$694+V_NEM!$AD$694)</f>
        <v>0.21214071695000092</v>
      </c>
      <c r="J1152" s="308">
        <f>((IFERROR((_xll.SRS1Splines.Functions25.Linear_Interp(V_NEM!$R$687:$R$703,V_NEM!$T$687:$T$703,M1152) - V_NEM!$X$689) / (V_NEM!$X$688- V_NEM!$X$689) * 100, 0))+(IFERROR((_xll.SRS1Splines.Functions25.Linear_Interp(V_NEM!$AB$687:$AB$703,V_NEM!$AD$687:$AD$703,N1152) - V_NEM!$AH$689) / (V_NEM!$AH$688- V_NEM!$AH$689) * 100, 0)))/2</f>
        <v>59.722513985415759</v>
      </c>
      <c r="K1152" s="308">
        <v>784.3</v>
      </c>
      <c r="L1152" s="308">
        <v>781.8</v>
      </c>
      <c r="M1152" s="371">
        <v>783.37</v>
      </c>
      <c r="N1152" s="371">
        <v>783.13</v>
      </c>
      <c r="O1152" s="312">
        <v>1.1651612903225805</v>
      </c>
      <c r="P1152" s="383">
        <v>0.65100000000000002</v>
      </c>
      <c r="Q1152" s="369">
        <v>0</v>
      </c>
      <c r="R1152" s="312">
        <v>0.63</v>
      </c>
      <c r="S1152" s="370">
        <v>0.18224786453399691</v>
      </c>
      <c r="T1152" s="370">
        <v>1.2889756000000003</v>
      </c>
      <c r="U1152" s="370"/>
      <c r="V1152" s="312">
        <f>_xll.SRS1Splines.Functions25.Linear_Interp(V_NK3!$P$8:$P$32,V_NK3!$R$8:$R$32,AC1152)</f>
        <v>291.66407785000098</v>
      </c>
      <c r="W1152" s="312">
        <f>(V1152/V_NK3!$R$28)*100</f>
        <v>53.797955832794777</v>
      </c>
      <c r="X1152" s="308">
        <f>V1152-V_NK3!$R$8</f>
        <v>235.08542585000097</v>
      </c>
      <c r="Y1152" s="308">
        <f>IFERROR((V1152 - V_NK3!$V$10) / (V_NK3!$V$9- V_NK3!$V$10) * 100, 0)</f>
        <v>48.414473473470217</v>
      </c>
      <c r="Z1152" s="308">
        <v>541.79999999999995</v>
      </c>
      <c r="AA1152" s="308">
        <v>521</v>
      </c>
      <c r="AB1152" s="312"/>
      <c r="AC1152" s="371">
        <v>533.45000000000005</v>
      </c>
      <c r="AD1152" s="308">
        <v>0.51</v>
      </c>
      <c r="AE1152" s="372">
        <v>0.29294900000000001</v>
      </c>
      <c r="AF1152" s="373">
        <v>0</v>
      </c>
      <c r="AG1152" s="312"/>
      <c r="AH1152" s="370">
        <v>1.2058700400000002</v>
      </c>
      <c r="AI1152" s="370">
        <v>0.93706395999999992</v>
      </c>
      <c r="AJ1152" s="370"/>
      <c r="AK1152" s="312">
        <f>_xll.SRS1Splines.Functions25.Linear_Interp(V_NK2!$R$10:$R$21,V_NK2!$T$10:$T$21,AR1152)</f>
        <v>69.172028571454703</v>
      </c>
      <c r="AL1152" s="312">
        <f>(AK1152/V_NK2!$T$18)*100</f>
        <v>96.879591836771283</v>
      </c>
      <c r="AM1152" s="308">
        <f>AK1152-V_NK2!$T$11</f>
        <v>28.352028571426906</v>
      </c>
      <c r="AN1152" s="308">
        <f>IFERROR((AK1152 - V_NK2!$X$12) / (V_NK2!$X$11- V_NK2!$X$12) * 100, 0)</f>
        <v>92.714285714284813</v>
      </c>
      <c r="AO1152" s="308">
        <v>427</v>
      </c>
      <c r="AP1152" s="308">
        <v>420</v>
      </c>
      <c r="AQ1152" s="308">
        <v>424.82</v>
      </c>
      <c r="AR1152" s="371">
        <v>426.49</v>
      </c>
      <c r="AS1152" s="312">
        <v>0.66</v>
      </c>
      <c r="AT1152" s="372">
        <v>0.22689199999999998</v>
      </c>
      <c r="AU1152" s="369"/>
      <c r="AV1152" s="312">
        <v>0.23019408600719668</v>
      </c>
      <c r="AW1152" s="370">
        <v>0.21524081818180416</v>
      </c>
      <c r="AX1152" s="370">
        <v>0.31256509090909262</v>
      </c>
      <c r="AY1152" s="370"/>
      <c r="AZ1152" s="312">
        <f>_xll.SRS1Splines.Functions25.Linear_Interp(V_NNG3A!$H$4:$H$12,V_NNG3A!$I$4:$I$12,BF1152)</f>
        <v>13.1831</v>
      </c>
      <c r="BA1152" s="312">
        <f>(AZ1152/V_NNG3A!$I$8)*100</f>
        <v>95.184837545126356</v>
      </c>
      <c r="BB1152" s="308">
        <f>_xll.SRS1Splines.Functions25.Linear_Interp(V_NNG3A!$H$4:$H$12,V_NNG3A!$J$4:$J$12,BF1152)</f>
        <v>2.1955137931035602</v>
      </c>
      <c r="BC1152" s="308">
        <f>IFERROR((AZ1152-V_NNG3A!$J$20) / (V_NNG3A!$J$19-V_NNG3A!$J$20) * 100, 0)</f>
        <v>76.701481749187266</v>
      </c>
      <c r="BD1152" s="308">
        <v>1050</v>
      </c>
      <c r="BE1152" s="308">
        <v>1047</v>
      </c>
      <c r="BF1152" s="374">
        <v>1049.46</v>
      </c>
      <c r="BG1152" s="312">
        <v>4.8000000000000001E-2</v>
      </c>
      <c r="BH1152" s="372">
        <v>0.11236000000000058</v>
      </c>
      <c r="BI1152" s="369"/>
      <c r="BJ1152" s="312">
        <v>0.29342012169237303</v>
      </c>
      <c r="BK1152" s="370">
        <v>0.23047407227960942</v>
      </c>
      <c r="BL1152" s="370">
        <v>0.23047407227960942</v>
      </c>
      <c r="BM1152" s="370">
        <f t="shared" si="15"/>
        <v>0</v>
      </c>
      <c r="BN1152" s="312">
        <f>_xll.SRS1Splines.Functions25.Linear_Interp(V_XNN1!$K$3:$K$8,V_XNN1!$L$3:$L$8,BT1152)</f>
        <v>0.1893</v>
      </c>
      <c r="BO1152" s="312">
        <f>(BN1152/V_XNN1!$L$7)*100</f>
        <v>90.142857142857153</v>
      </c>
      <c r="BP1152" s="308">
        <f>_xll.SRS1Splines.Functions25.Linear_Interp(V_XNN1!$K$3:$K$8,V_XNN1!$M$3:$M$8,BT1152)</f>
        <v>3.3299999999999899E-2</v>
      </c>
      <c r="BQ1152" s="308">
        <f>IFERROR((BN1152 - V_XNN1!$M$16) / (V_XNN1!$M$15- V_XNN1!$M$16) * 100, 0)</f>
        <v>8.3565459610028086</v>
      </c>
      <c r="BR1152" s="308">
        <v>252</v>
      </c>
      <c r="BS1152" s="308">
        <v>249</v>
      </c>
      <c r="BT1152" s="374">
        <v>250.85</v>
      </c>
      <c r="BU1152" s="312">
        <v>4.7999999999999987E-2</v>
      </c>
      <c r="BV1152" s="372">
        <v>3.8876000000000001E-2</v>
      </c>
      <c r="BW1152" s="369"/>
      <c r="BX1152" s="312"/>
      <c r="BY1152" s="370"/>
      <c r="BZ1152" s="370"/>
      <c r="CA1152" s="370"/>
      <c r="CB1152" s="312"/>
      <c r="CC1152" s="312"/>
      <c r="CD1152" s="308"/>
      <c r="CE1152" s="312"/>
      <c r="CF1152" s="312"/>
      <c r="CG1152" s="312"/>
      <c r="CH1152" s="312"/>
      <c r="CI1152" s="384"/>
      <c r="CJ1152" s="312"/>
      <c r="CK1152" s="372"/>
      <c r="CL1152" s="369"/>
      <c r="CM1152" s="312"/>
      <c r="CN1152" s="370"/>
      <c r="CO1152" s="370"/>
      <c r="CP1152" s="370"/>
      <c r="CQ1152" s="312"/>
      <c r="CR1152" s="312"/>
      <c r="CS1152" s="308"/>
      <c r="CT1152" s="312"/>
      <c r="CU1152" s="312"/>
      <c r="CV1152" s="312"/>
      <c r="CW1152" s="312"/>
      <c r="CX1152" s="384"/>
      <c r="CY1152" s="312"/>
      <c r="CZ1152" s="372"/>
    </row>
    <row r="1153" spans="1:104" s="1" customFormat="1" hidden="1">
      <c r="A1153" s="269">
        <v>45712</v>
      </c>
      <c r="B1153" s="380">
        <v>0</v>
      </c>
      <c r="C1153" s="381">
        <v>0.78096774193548391</v>
      </c>
      <c r="D1153" s="382">
        <v>0.54</v>
      </c>
      <c r="E1153" s="382">
        <v>0.63849599999999995</v>
      </c>
      <c r="F1153" s="382">
        <v>0</v>
      </c>
      <c r="G1153" s="312">
        <f>_xll.SRS1Splines.Functions25.Linear_Interp(V_NEM!$R$687:$R$703,V_NEM!$T$687:$T$703,M1153)+_xll.SRS1Splines.Functions25.Linear_Interp(V_NEM!$AB$687:$AB$703,V_NEM!$AD$687:$AD$703,N1153)</f>
        <v>0.80233418880000573</v>
      </c>
      <c r="H1153" s="308">
        <f>(G1153/(V_NEM!$T$696+V_NEM!$AD$696))*100</f>
        <v>82.785308721538968</v>
      </c>
      <c r="I1153" s="308">
        <f>G1153-(V_NEM!$T$694+V_NEM!$AD$694)</f>
        <v>0.16284805380000578</v>
      </c>
      <c r="J1153" s="308">
        <f>((IFERROR((_xll.SRS1Splines.Functions25.Linear_Interp(V_NEM!$R$687:$R$703,V_NEM!$T$687:$T$703,M1153) - V_NEM!$X$689) / (V_NEM!$X$688- V_NEM!$X$689) * 100, 0))+(IFERROR((_xll.SRS1Splines.Functions25.Linear_Interp(V_NEM!$AB$687:$AB$703,V_NEM!$AD$687:$AD$703,N1153) - V_NEM!$AH$689) / (V_NEM!$AH$688- V_NEM!$AH$689) * 100, 0)))/2</f>
        <v>45.947279827009226</v>
      </c>
      <c r="K1153" s="308">
        <v>784.3</v>
      </c>
      <c r="L1153" s="308">
        <v>781.8</v>
      </c>
      <c r="M1153" s="371">
        <v>783.08</v>
      </c>
      <c r="N1153" s="371">
        <v>782.89</v>
      </c>
      <c r="O1153" s="312">
        <v>1.1651612903225805</v>
      </c>
      <c r="P1153" s="383">
        <v>0.52692899999999998</v>
      </c>
      <c r="Q1153" s="369">
        <v>0</v>
      </c>
      <c r="R1153" s="312">
        <v>0.63</v>
      </c>
      <c r="S1153" s="370">
        <v>0.43653053226318372</v>
      </c>
      <c r="T1153" s="370">
        <v>0.98989440000000017</v>
      </c>
      <c r="U1153" s="370"/>
      <c r="V1153" s="312">
        <f>_xll.SRS1Splines.Functions25.Linear_Interp(V_NK3!$P$8:$P$32,V_NK3!$R$8:$R$32,AC1153)</f>
        <v>291.110713989999</v>
      </c>
      <c r="W1153" s="312">
        <f>(V1153/V_NK3!$R$28)*100</f>
        <v>53.695886888551456</v>
      </c>
      <c r="X1153" s="308">
        <f>V1153-V_NK3!$R$8</f>
        <v>234.53206198999899</v>
      </c>
      <c r="Y1153" s="308">
        <f>IFERROR((V1153 - V_NK3!$V$10) / (V_NK3!$V$9- V_NK3!$V$10) * 100, 0)</f>
        <v>48.300511411277824</v>
      </c>
      <c r="Z1153" s="308">
        <v>541.79999999999995</v>
      </c>
      <c r="AA1153" s="308">
        <v>521</v>
      </c>
      <c r="AB1153" s="312"/>
      <c r="AC1153" s="371">
        <v>533.42999999999995</v>
      </c>
      <c r="AD1153" s="308">
        <v>0.51</v>
      </c>
      <c r="AE1153" s="372">
        <v>0.22497600000000001</v>
      </c>
      <c r="AF1153" s="373">
        <v>0</v>
      </c>
      <c r="AG1153" s="312"/>
      <c r="AH1153" s="370">
        <v>0.92546496000000023</v>
      </c>
      <c r="AI1153" s="370">
        <v>1.9424174700000003</v>
      </c>
      <c r="AJ1153" s="370"/>
      <c r="AK1153" s="312">
        <f>_xll.SRS1Splines.Functions25.Linear_Interp(V_NK2!$R$10:$R$21,V_NK2!$T$10:$T$21,AR1153)</f>
        <v>68.385685714311705</v>
      </c>
      <c r="AL1153" s="312">
        <f>(AK1153/V_NK2!$T$18)*100</f>
        <v>95.778271308559809</v>
      </c>
      <c r="AM1153" s="308">
        <f>AK1153-V_NK2!$T$11</f>
        <v>27.565685714283909</v>
      </c>
      <c r="AN1153" s="308">
        <f>IFERROR((AK1153 - V_NK2!$X$12) / (V_NK2!$X$11- V_NK2!$X$12) * 100, 0)</f>
        <v>90.142857142855661</v>
      </c>
      <c r="AO1153" s="308">
        <v>427</v>
      </c>
      <c r="AP1153" s="308">
        <v>420</v>
      </c>
      <c r="AQ1153" s="308">
        <v>424.94</v>
      </c>
      <c r="AR1153" s="371">
        <v>426.31</v>
      </c>
      <c r="AS1153" s="312">
        <v>0.9</v>
      </c>
      <c r="AT1153" s="372">
        <v>0.47031900000000004</v>
      </c>
      <c r="AU1153" s="369"/>
      <c r="AV1153" s="312">
        <v>0.23019408600719668</v>
      </c>
      <c r="AW1153" s="370">
        <v>0.19512363636361973</v>
      </c>
      <c r="AX1153" s="370">
        <v>0.16551818181818187</v>
      </c>
      <c r="AY1153" s="370"/>
      <c r="AZ1153" s="312">
        <f>_xll.SRS1Splines.Functions25.Linear_Interp(V_NNG3A!$H$4:$H$12,V_NNG3A!$I$4:$I$12,BF1153)</f>
        <v>12.639699999999999</v>
      </c>
      <c r="BA1153" s="312">
        <f>(AZ1153/V_NNG3A!$I$8)*100</f>
        <v>91.261371841155238</v>
      </c>
      <c r="BB1153" s="308">
        <f>_xll.SRS1Splines.Functions25.Linear_Interp(V_NNG3A!$H$4:$H$12,V_NNG3A!$J$4:$J$12,BF1153)</f>
        <v>1.6521137931034999</v>
      </c>
      <c r="BC1153" s="308">
        <f>IFERROR((AZ1153-V_NNG3A!$J$20) / (V_NNG3A!$J$19-V_NNG3A!$J$20) * 100, 0)</f>
        <v>57.717503915191692</v>
      </c>
      <c r="BD1153" s="308">
        <v>1050</v>
      </c>
      <c r="BE1153" s="308">
        <v>1047</v>
      </c>
      <c r="BF1153" s="374">
        <v>1049.02</v>
      </c>
      <c r="BG1153" s="312">
        <v>4.8000000000000001E-2</v>
      </c>
      <c r="BH1153" s="372">
        <v>5.9499999999999997E-2</v>
      </c>
      <c r="BI1153" s="369"/>
      <c r="BJ1153" s="312">
        <v>0.2689684448846752</v>
      </c>
      <c r="BK1153" s="370">
        <v>0.15833429019385875</v>
      </c>
      <c r="BL1153" s="370">
        <v>0.15833429019385875</v>
      </c>
      <c r="BM1153" s="370">
        <f t="shared" si="15"/>
        <v>0</v>
      </c>
      <c r="BN1153" s="312">
        <f>_xll.SRS1Splines.Functions25.Linear_Interp(V_XNN1!$K$3:$K$8,V_XNN1!$L$3:$L$8,BT1153)</f>
        <v>0.20154</v>
      </c>
      <c r="BO1153" s="312">
        <f>(BN1153/V_XNN1!$L$7)*100</f>
        <v>95.971428571428575</v>
      </c>
      <c r="BP1153" s="308">
        <f>_xll.SRS1Splines.Functions25.Linear_Interp(V_XNN1!$K$3:$K$8,V_XNN1!$M$3:$M$8,BT1153)</f>
        <v>4.5539999999999997E-2</v>
      </c>
      <c r="BQ1153" s="308">
        <f>IFERROR((BN1153 - V_XNN1!$M$16) / (V_XNN1!$M$15- V_XNN1!$M$16) * 100, 0)</f>
        <v>46.239554317548766</v>
      </c>
      <c r="BR1153" s="308">
        <v>252</v>
      </c>
      <c r="BS1153" s="308">
        <v>249</v>
      </c>
      <c r="BT1153" s="374">
        <v>251.53</v>
      </c>
      <c r="BU1153" s="312">
        <v>4.3999999999999997E-2</v>
      </c>
      <c r="BV1153" s="372">
        <v>2.7065000000000002E-2</v>
      </c>
      <c r="BW1153" s="369"/>
      <c r="BX1153" s="312"/>
      <c r="BY1153" s="370"/>
      <c r="BZ1153" s="370"/>
      <c r="CA1153" s="370"/>
      <c r="CB1153" s="312"/>
      <c r="CC1153" s="312"/>
      <c r="CD1153" s="308"/>
      <c r="CE1153" s="312"/>
      <c r="CF1153" s="312"/>
      <c r="CG1153" s="312"/>
      <c r="CH1153" s="312"/>
      <c r="CI1153" s="384"/>
      <c r="CJ1153" s="312"/>
      <c r="CK1153" s="372"/>
      <c r="CL1153" s="369"/>
      <c r="CM1153" s="312"/>
      <c r="CN1153" s="370"/>
      <c r="CO1153" s="370"/>
      <c r="CP1153" s="370"/>
      <c r="CQ1153" s="312"/>
      <c r="CR1153" s="312"/>
      <c r="CS1153" s="308"/>
      <c r="CT1153" s="312"/>
      <c r="CU1153" s="312"/>
      <c r="CV1153" s="312"/>
      <c r="CW1153" s="312"/>
      <c r="CX1153" s="384"/>
      <c r="CY1153" s="312"/>
      <c r="CZ1153" s="372"/>
    </row>
    <row r="1154" spans="1:104" s="1" customFormat="1" hidden="1">
      <c r="A1154" s="269">
        <v>45713</v>
      </c>
      <c r="B1154" s="380">
        <v>0</v>
      </c>
      <c r="C1154" s="381">
        <v>0.78096774193548391</v>
      </c>
      <c r="D1154" s="382">
        <v>0.63072000000000006</v>
      </c>
      <c r="E1154" s="382">
        <v>0.48124800000000001</v>
      </c>
      <c r="F1154" s="382">
        <v>0</v>
      </c>
      <c r="G1154" s="312">
        <f>_xll.SRS1Splines.Functions25.Linear_Interp(V_NEM!$R$687:$R$703,V_NEM!$T$687:$T$703,M1154)+_xll.SRS1Splines.Functions25.Linear_Interp(V_NEM!$AB$687:$AB$703,V_NEM!$AD$687:$AD$703,N1154)</f>
        <v>0.87847580204999953</v>
      </c>
      <c r="H1154" s="308">
        <f>(G1154/(V_NEM!$T$696+V_NEM!$AD$696))*100</f>
        <v>90.641644706528353</v>
      </c>
      <c r="I1154" s="308">
        <f>G1154-(V_NEM!$T$694+V_NEM!$AD$694)</f>
        <v>0.23898966704999958</v>
      </c>
      <c r="J1154" s="308">
        <f>((IFERROR((_xll.SRS1Splines.Functions25.Linear_Interp(V_NEM!$R$687:$R$703,V_NEM!$T$687:$T$703,M1154) - V_NEM!$X$689) / (V_NEM!$X$688- V_NEM!$X$689) * 100, 0))+(IFERROR((_xll.SRS1Splines.Functions25.Linear_Interp(V_NEM!$AB$687:$AB$703,V_NEM!$AD$687:$AD$703,N1154) - V_NEM!$AH$689) / (V_NEM!$AH$688- V_NEM!$AH$689) * 100, 0)))/2</f>
        <v>69.39252947573064</v>
      </c>
      <c r="K1154" s="308">
        <v>784.3</v>
      </c>
      <c r="L1154" s="308">
        <v>781.8</v>
      </c>
      <c r="M1154" s="371">
        <v>783.51</v>
      </c>
      <c r="N1154" s="371">
        <v>783.35</v>
      </c>
      <c r="O1154" s="312">
        <v>1.1651612903225805</v>
      </c>
      <c r="P1154" s="383">
        <v>0.50888999999999995</v>
      </c>
      <c r="Q1154" s="369">
        <v>0</v>
      </c>
      <c r="R1154" s="312">
        <v>0.63</v>
      </c>
      <c r="S1154" s="370">
        <v>0.27668193387031553</v>
      </c>
      <c r="T1154" s="370">
        <v>0</v>
      </c>
      <c r="U1154" s="370"/>
      <c r="V1154" s="312">
        <f>_xll.SRS1Splines.Functions25.Linear_Interp(V_NK3!$P$8:$P$32,V_NK3!$R$8:$R$32,AC1154)</f>
        <v>291.38739592000098</v>
      </c>
      <c r="W1154" s="312">
        <f>(V1154/V_NK3!$R$28)*100</f>
        <v>53.746921360673305</v>
      </c>
      <c r="X1154" s="308">
        <f>V1154-V_NK3!$R$8</f>
        <v>234.80874392000098</v>
      </c>
      <c r="Y1154" s="308">
        <f>IFERROR((V1154 - V_NK3!$V$10) / (V_NK3!$V$9- V_NK3!$V$10) * 100, 0)</f>
        <v>48.357492442374223</v>
      </c>
      <c r="Z1154" s="308">
        <v>541.79999999999995</v>
      </c>
      <c r="AA1154" s="308">
        <v>521</v>
      </c>
      <c r="AB1154" s="312"/>
      <c r="AC1154" s="371">
        <v>533.44000000000005</v>
      </c>
      <c r="AD1154" s="308">
        <v>0.51</v>
      </c>
      <c r="AE1154" s="372">
        <v>0</v>
      </c>
      <c r="AF1154" s="373">
        <v>0</v>
      </c>
      <c r="AG1154" s="312"/>
      <c r="AH1154" s="370">
        <v>3.6288000000000001E-2</v>
      </c>
      <c r="AI1154" s="370">
        <v>1.0407600000000001E-2</v>
      </c>
      <c r="AJ1154" s="370"/>
      <c r="AK1154" s="312">
        <f>_xll.SRS1Splines.Functions25.Linear_Interp(V_NK2!$R$10:$R$21,V_NK2!$T$10:$T$21,AR1154)</f>
        <v>68.691485714311696</v>
      </c>
      <c r="AL1154" s="312">
        <f>(AK1154/V_NK2!$T$18)*100</f>
        <v>96.206562625086406</v>
      </c>
      <c r="AM1154" s="308">
        <f>AK1154-V_NK2!$T$11</f>
        <v>27.871485714283899</v>
      </c>
      <c r="AN1154" s="308">
        <f>IFERROR((AK1154 - V_NK2!$X$12) / (V_NK2!$X$11- V_NK2!$X$12) * 100, 0)</f>
        <v>91.142857142855689</v>
      </c>
      <c r="AO1154" s="308">
        <v>427</v>
      </c>
      <c r="AP1154" s="308">
        <v>420</v>
      </c>
      <c r="AQ1154" s="308">
        <v>424.87</v>
      </c>
      <c r="AR1154" s="371">
        <v>426.38</v>
      </c>
      <c r="AS1154" s="312">
        <v>0.9</v>
      </c>
      <c r="AT1154" s="372">
        <v>2.5200000000000001E-3</v>
      </c>
      <c r="AU1154" s="369"/>
      <c r="AV1154" s="312">
        <v>0.23019408600719668</v>
      </c>
      <c r="AW1154" s="370">
        <v>0.23932363636363863</v>
      </c>
      <c r="AX1154" s="370">
        <v>0.16535127272727929</v>
      </c>
      <c r="AY1154" s="370"/>
      <c r="AZ1154" s="312">
        <f>_xll.SRS1Splines.Functions25.Linear_Interp(V_NNG3A!$H$4:$H$12,V_NNG3A!$I$4:$I$12,BF1154)</f>
        <v>12.726149999999899</v>
      </c>
      <c r="BA1154" s="312">
        <f>(AZ1154/V_NNG3A!$I$8)*100</f>
        <v>91.885559566786284</v>
      </c>
      <c r="BB1154" s="308">
        <f>_xll.SRS1Splines.Functions25.Linear_Interp(V_NNG3A!$H$4:$H$12,V_NNG3A!$J$4:$J$12,BF1154)</f>
        <v>1.7385637931034199</v>
      </c>
      <c r="BC1154" s="308">
        <f>IFERROR((AZ1154-V_NNG3A!$J$20) / (V_NNG3A!$J$19-V_NNG3A!$J$20) * 100, 0)</f>
        <v>60.737682206960208</v>
      </c>
      <c r="BD1154" s="308">
        <v>1050</v>
      </c>
      <c r="BE1154" s="308">
        <v>1047</v>
      </c>
      <c r="BF1154" s="374">
        <v>1049.0899999999999</v>
      </c>
      <c r="BG1154" s="312">
        <v>0.13600000000000001</v>
      </c>
      <c r="BH1154" s="372">
        <v>5.9440000000002331E-2</v>
      </c>
      <c r="BI1154" s="369"/>
      <c r="BJ1154" s="312">
        <v>0.29342012169237303</v>
      </c>
      <c r="BK1154" s="370">
        <v>0.20554297144474315</v>
      </c>
      <c r="BL1154" s="370">
        <v>0.20554297144474315</v>
      </c>
      <c r="BM1154" s="370">
        <f t="shared" si="15"/>
        <v>0</v>
      </c>
      <c r="BN1154" s="312">
        <f>_xll.SRS1Splines.Functions25.Linear_Interp(V_XNN1!$K$3:$K$8,V_XNN1!$L$3:$L$8,BT1154)</f>
        <v>0.20730000000000001</v>
      </c>
      <c r="BO1154" s="312">
        <f>(BN1154/V_XNN1!$L$7)*100</f>
        <v>98.714285714285722</v>
      </c>
      <c r="BP1154" s="308">
        <f>_xll.SRS1Splines.Functions25.Linear_Interp(V_XNN1!$K$3:$K$8,V_XNN1!$M$3:$M$8,BT1154)</f>
        <v>5.1299999999999901E-2</v>
      </c>
      <c r="BQ1154" s="308">
        <f>IFERROR((BN1154 - V_XNN1!$M$16) / (V_XNN1!$M$15- V_XNN1!$M$16) * 100, 0)</f>
        <v>64.066852367688085</v>
      </c>
      <c r="BR1154" s="308">
        <v>252</v>
      </c>
      <c r="BS1154" s="308">
        <v>249</v>
      </c>
      <c r="BT1154" s="374">
        <v>251.85</v>
      </c>
      <c r="BU1154" s="312">
        <v>4.7999999999999987E-2</v>
      </c>
      <c r="BV1154" s="372">
        <v>3.9052999999999997E-2</v>
      </c>
      <c r="BW1154" s="369"/>
      <c r="BX1154" s="312"/>
      <c r="BY1154" s="370"/>
      <c r="BZ1154" s="370"/>
      <c r="CA1154" s="370"/>
      <c r="CB1154" s="312"/>
      <c r="CC1154" s="312"/>
      <c r="CD1154" s="308"/>
      <c r="CE1154" s="312"/>
      <c r="CF1154" s="312"/>
      <c r="CG1154" s="312"/>
      <c r="CH1154" s="312"/>
      <c r="CI1154" s="384"/>
      <c r="CJ1154" s="312"/>
      <c r="CK1154" s="372"/>
      <c r="CL1154" s="369"/>
      <c r="CM1154" s="312"/>
      <c r="CN1154" s="370"/>
      <c r="CO1154" s="370"/>
      <c r="CP1154" s="370"/>
      <c r="CQ1154" s="312"/>
      <c r="CR1154" s="312"/>
      <c r="CS1154" s="308"/>
      <c r="CT1154" s="312"/>
      <c r="CU1154" s="312"/>
      <c r="CV1154" s="312"/>
      <c r="CW1154" s="312"/>
      <c r="CX1154" s="384"/>
      <c r="CY1154" s="312"/>
      <c r="CZ1154" s="372"/>
    </row>
    <row r="1155" spans="1:104" s="1" customFormat="1" hidden="1">
      <c r="A1155" s="269">
        <v>45714</v>
      </c>
      <c r="B1155" s="380">
        <v>0</v>
      </c>
      <c r="C1155" s="381">
        <v>0.78096774193548391</v>
      </c>
      <c r="D1155" s="382">
        <v>0.68515199999999998</v>
      </c>
      <c r="E1155" s="382">
        <v>0.52790400000000004</v>
      </c>
      <c r="F1155" s="382">
        <v>0</v>
      </c>
      <c r="G1155" s="312">
        <f>_xll.SRS1Splines.Functions25.Linear_Interp(V_NEM!$R$687:$R$703,V_NEM!$T$687:$T$703,M1155)+_xll.SRS1Splines.Functions25.Linear_Interp(V_NEM!$AB$687:$AB$703,V_NEM!$AD$687:$AD$703,N1155)</f>
        <v>0.93592763375000398</v>
      </c>
      <c r="H1155" s="308">
        <f>(G1155/(V_NEM!$T$696+V_NEM!$AD$696))*100</f>
        <v>96.569558149948023</v>
      </c>
      <c r="I1155" s="308">
        <f>G1155-(V_NEM!$T$694+V_NEM!$AD$694)</f>
        <v>0.29644149875000403</v>
      </c>
      <c r="J1155" s="308">
        <f>((IFERROR((_xll.SRS1Splines.Functions25.Linear_Interp(V_NEM!$R$687:$R$703,V_NEM!$T$687:$T$703,M1155) - V_NEM!$X$689) / (V_NEM!$X$688- V_NEM!$X$689) * 100, 0))+(IFERROR((_xll.SRS1Splines.Functions25.Linear_Interp(V_NEM!$AB$687:$AB$703,V_NEM!$AD$687:$AD$703,N1155) - V_NEM!$AH$689) / (V_NEM!$AH$688- V_NEM!$AH$689) * 100, 0)))/2</f>
        <v>85.20686287275268</v>
      </c>
      <c r="K1155" s="308">
        <v>784.3</v>
      </c>
      <c r="L1155" s="308">
        <v>781.8</v>
      </c>
      <c r="M1155" s="371">
        <v>783.85</v>
      </c>
      <c r="N1155" s="371">
        <v>783.6</v>
      </c>
      <c r="O1155" s="312">
        <v>1.1651612903225805</v>
      </c>
      <c r="P1155" s="383">
        <v>0.80425000000000002</v>
      </c>
      <c r="Q1155" s="369">
        <v>0</v>
      </c>
      <c r="R1155" s="312">
        <v>0.63</v>
      </c>
      <c r="S1155" s="370">
        <v>0.27668193386650086</v>
      </c>
      <c r="T1155" s="370">
        <v>0</v>
      </c>
      <c r="U1155" s="370"/>
      <c r="V1155" s="312">
        <f>_xll.SRS1Splines.Functions25.Linear_Interp(V_NK3!$P$8:$P$32,V_NK3!$R$8:$R$32,AC1155)</f>
        <v>291.66407785000098</v>
      </c>
      <c r="W1155" s="312">
        <f>(V1155/V_NK3!$R$28)*100</f>
        <v>53.797955832794777</v>
      </c>
      <c r="X1155" s="308">
        <f>V1155-V_NK3!$R$8</f>
        <v>235.08542585000097</v>
      </c>
      <c r="Y1155" s="308">
        <f>IFERROR((V1155 - V_NK3!$V$10) / (V_NK3!$V$9- V_NK3!$V$10) * 100, 0)</f>
        <v>48.414473473470217</v>
      </c>
      <c r="Z1155" s="308">
        <v>541.79999999999995</v>
      </c>
      <c r="AA1155" s="308">
        <v>521</v>
      </c>
      <c r="AB1155" s="312"/>
      <c r="AC1155" s="371">
        <v>533.45000000000005</v>
      </c>
      <c r="AD1155" s="308">
        <v>0.77</v>
      </c>
      <c r="AE1155" s="372">
        <v>0</v>
      </c>
      <c r="AF1155" s="373">
        <v>0</v>
      </c>
      <c r="AG1155" s="312"/>
      <c r="AH1155" s="370">
        <v>4.4063999999999999E-2</v>
      </c>
      <c r="AI1155" s="370">
        <v>0</v>
      </c>
      <c r="AJ1155" s="370"/>
      <c r="AK1155" s="312">
        <f>_xll.SRS1Splines.Functions25.Linear_Interp(V_NK2!$R$10:$R$21,V_NK2!$T$10:$T$21,AR1155)</f>
        <v>68.735171428597397</v>
      </c>
      <c r="AL1155" s="312">
        <f>(AK1155/V_NK2!$T$18)*100</f>
        <v>96.267747098875901</v>
      </c>
      <c r="AM1155" s="308">
        <f>AK1155-V_NK2!$T$11</f>
        <v>27.9151714285696</v>
      </c>
      <c r="AN1155" s="308">
        <f>IFERROR((AK1155 - V_NK2!$X$12) / (V_NK2!$X$11- V_NK2!$X$12) * 100, 0)</f>
        <v>91.285714285712785</v>
      </c>
      <c r="AO1155" s="308">
        <v>427</v>
      </c>
      <c r="AP1155" s="308">
        <v>420</v>
      </c>
      <c r="AQ1155" s="308">
        <v>424.8</v>
      </c>
      <c r="AR1155" s="371">
        <v>426.39</v>
      </c>
      <c r="AS1155" s="312">
        <v>0.9</v>
      </c>
      <c r="AT1155" s="372">
        <v>0</v>
      </c>
      <c r="AU1155" s="369"/>
      <c r="AV1155" s="312">
        <v>0.23019408600719668</v>
      </c>
      <c r="AW1155" s="370">
        <v>0.24677490909090205</v>
      </c>
      <c r="AX1155" s="370">
        <v>0.16234690909091082</v>
      </c>
      <c r="AY1155" s="370"/>
      <c r="AZ1155" s="312">
        <f>_xll.SRS1Splines.Functions25.Linear_Interp(V_NNG3A!$H$4:$H$12,V_NNG3A!$I$4:$I$12,BF1155)</f>
        <v>13.022549999999899</v>
      </c>
      <c r="BA1155" s="312">
        <f>(AZ1155/V_NNG3A!$I$8)*100</f>
        <v>94.025631768952351</v>
      </c>
      <c r="BB1155" s="308">
        <f>_xll.SRS1Splines.Functions25.Linear_Interp(V_NNG3A!$H$4:$H$12,V_NNG3A!$J$4:$J$12,BF1155)</f>
        <v>2.0349637931034201</v>
      </c>
      <c r="BC1155" s="308">
        <f>IFERROR((AZ1155-V_NNG3A!$J$20) / (V_NNG3A!$J$19-V_NNG3A!$J$20) * 100, 0)</f>
        <v>71.092579207321435</v>
      </c>
      <c r="BD1155" s="308">
        <v>1050</v>
      </c>
      <c r="BE1155" s="308">
        <v>1047</v>
      </c>
      <c r="BF1155" s="374">
        <v>1049.33</v>
      </c>
      <c r="BG1155" s="312">
        <v>4.8000000000000001E-2</v>
      </c>
      <c r="BH1155" s="372">
        <v>5.8360000000000585E-2</v>
      </c>
      <c r="BI1155" s="369"/>
      <c r="BJ1155" s="312">
        <v>0.2689684448846752</v>
      </c>
      <c r="BK1155" s="370">
        <v>0.23206504508277914</v>
      </c>
      <c r="BL1155" s="370">
        <v>0.23206504508277914</v>
      </c>
      <c r="BM1155" s="370">
        <f t="shared" si="15"/>
        <v>0</v>
      </c>
      <c r="BN1155" s="312">
        <f>_xll.SRS1Splines.Functions25.Linear_Interp(V_XNN1!$K$3:$K$8,V_XNN1!$L$3:$L$8,BT1155)</f>
        <v>0.1983</v>
      </c>
      <c r="BO1155" s="312">
        <f>(BN1155/V_XNN1!$L$7)*100</f>
        <v>94.428571428571445</v>
      </c>
      <c r="BP1155" s="308">
        <f>_xll.SRS1Splines.Functions25.Linear_Interp(V_XNN1!$K$3:$K$8,V_XNN1!$M$3:$M$8,BT1155)</f>
        <v>4.22999999999999E-2</v>
      </c>
      <c r="BQ1155" s="308">
        <f>IFERROR((BN1155 - V_XNN1!$M$16) / (V_XNN1!$M$15- V_XNN1!$M$16) * 100, 0)</f>
        <v>36.211699164345447</v>
      </c>
      <c r="BR1155" s="308">
        <v>252</v>
      </c>
      <c r="BS1155" s="308">
        <v>249</v>
      </c>
      <c r="BT1155" s="374">
        <v>251.35</v>
      </c>
      <c r="BU1155" s="312">
        <v>4.3999999999999997E-2</v>
      </c>
      <c r="BV1155" s="372">
        <v>3.6616000000000003E-2</v>
      </c>
      <c r="BW1155" s="369"/>
      <c r="BX1155" s="312"/>
      <c r="BY1155" s="370"/>
      <c r="BZ1155" s="370"/>
      <c r="CA1155" s="370"/>
      <c r="CB1155" s="312"/>
      <c r="CC1155" s="312"/>
      <c r="CD1155" s="308"/>
      <c r="CE1155" s="312"/>
      <c r="CF1155" s="312"/>
      <c r="CG1155" s="312"/>
      <c r="CH1155" s="312"/>
      <c r="CI1155" s="384"/>
      <c r="CJ1155" s="312"/>
      <c r="CK1155" s="372"/>
      <c r="CL1155" s="369"/>
      <c r="CM1155" s="312"/>
      <c r="CN1155" s="370"/>
      <c r="CO1155" s="370"/>
      <c r="CP1155" s="370"/>
      <c r="CQ1155" s="312"/>
      <c r="CR1155" s="312"/>
      <c r="CS1155" s="308"/>
      <c r="CT1155" s="312"/>
      <c r="CU1155" s="312"/>
      <c r="CV1155" s="312"/>
      <c r="CW1155" s="312"/>
      <c r="CX1155" s="384"/>
      <c r="CY1155" s="312"/>
      <c r="CZ1155" s="372"/>
    </row>
    <row r="1156" spans="1:104" s="1" customFormat="1" hidden="1">
      <c r="A1156" s="269">
        <v>45715</v>
      </c>
      <c r="B1156" s="380">
        <v>0</v>
      </c>
      <c r="C1156" s="381">
        <v>0.78096774193548391</v>
      </c>
      <c r="D1156" s="382">
        <v>0.61257600000000001</v>
      </c>
      <c r="E1156" s="382">
        <v>0.787968</v>
      </c>
      <c r="F1156" s="382">
        <v>0</v>
      </c>
      <c r="G1156" s="312">
        <f>_xll.SRS1Splines.Functions25.Linear_Interp(V_NEM!$R$687:$R$703,V_NEM!$T$687:$T$703,M1156)+_xll.SRS1Splines.Functions25.Linear_Interp(V_NEM!$AB$687:$AB$703,V_NEM!$AD$687:$AD$703,N1156)</f>
        <v>0.72739401120000202</v>
      </c>
      <c r="H1156" s="308">
        <f>(G1156/(V_NEM!$T$696+V_NEM!$AD$696))*100</f>
        <v>75.052937566394661</v>
      </c>
      <c r="I1156" s="308">
        <f>G1156-(V_NEM!$T$694+V_NEM!$AD$694)</f>
        <v>8.7907876200002066E-2</v>
      </c>
      <c r="J1156" s="308">
        <f>((IFERROR((_xll.SRS1Splines.Functions25.Linear_Interp(V_NEM!$R$687:$R$703,V_NEM!$T$687:$T$703,M1156) - V_NEM!$X$689) / (V_NEM!$X$688- V_NEM!$X$689) * 100, 0))+(IFERROR((_xll.SRS1Splines.Functions25.Linear_Interp(V_NEM!$AB$687:$AB$703,V_NEM!$AD$687:$AD$703,N1156) - V_NEM!$AH$689) / (V_NEM!$AH$688- V_NEM!$AH$689) * 100, 0)))/2</f>
        <v>23.663691127344642</v>
      </c>
      <c r="K1156" s="308">
        <v>784.3</v>
      </c>
      <c r="L1156" s="308">
        <v>781.8</v>
      </c>
      <c r="M1156" s="371">
        <v>782.6</v>
      </c>
      <c r="N1156" s="371">
        <v>782.42</v>
      </c>
      <c r="O1156" s="312">
        <v>1.1651612903225805</v>
      </c>
      <c r="P1156" s="383">
        <v>0.55064999999999997</v>
      </c>
      <c r="Q1156" s="369">
        <v>0</v>
      </c>
      <c r="R1156" s="312">
        <v>0.63</v>
      </c>
      <c r="S1156" s="370">
        <v>0.27668193386650086</v>
      </c>
      <c r="T1156" s="370">
        <v>0</v>
      </c>
      <c r="U1156" s="370"/>
      <c r="V1156" s="312">
        <f>_xll.SRS1Splines.Functions25.Linear_Interp(V_NK3!$P$8:$P$32,V_NK3!$R$8:$R$32,AC1156)</f>
        <v>291.94075978000097</v>
      </c>
      <c r="W1156" s="312">
        <f>(V1156/V_NK3!$R$28)*100</f>
        <v>53.848990304916256</v>
      </c>
      <c r="X1156" s="308">
        <f>V1156-V_NK3!$R$8</f>
        <v>235.36210778000097</v>
      </c>
      <c r="Y1156" s="308">
        <f>IFERROR((V1156 - V_NK3!$V$10) / (V_NK3!$V$9- V_NK3!$V$10) * 100, 0)</f>
        <v>48.471454504566211</v>
      </c>
      <c r="Z1156" s="308">
        <v>541.79999999999995</v>
      </c>
      <c r="AA1156" s="308">
        <v>521</v>
      </c>
      <c r="AB1156" s="312"/>
      <c r="AC1156" s="371">
        <v>533.46</v>
      </c>
      <c r="AD1156" s="308">
        <v>0.77</v>
      </c>
      <c r="AE1156" s="372">
        <v>0</v>
      </c>
      <c r="AF1156" s="373">
        <v>0</v>
      </c>
      <c r="AG1156" s="312"/>
      <c r="AH1156" s="370">
        <v>4.4063999999999999E-2</v>
      </c>
      <c r="AI1156" s="370">
        <v>0</v>
      </c>
      <c r="AJ1156" s="370"/>
      <c r="AK1156" s="312">
        <f>_xll.SRS1Splines.Functions25.Linear_Interp(V_NK2!$R$10:$R$21,V_NK2!$T$10:$T$21,AR1156)</f>
        <v>68.735171428597397</v>
      </c>
      <c r="AL1156" s="312">
        <f>(AK1156/V_NK2!$T$18)*100</f>
        <v>96.267747098875901</v>
      </c>
      <c r="AM1156" s="308">
        <f>AK1156-V_NK2!$T$11</f>
        <v>27.9151714285696</v>
      </c>
      <c r="AN1156" s="308">
        <f>IFERROR((AK1156 - V_NK2!$X$12) / (V_NK2!$X$11- V_NK2!$X$12) * 100, 0)</f>
        <v>91.285714285712785</v>
      </c>
      <c r="AO1156" s="308">
        <v>427</v>
      </c>
      <c r="AP1156" s="308">
        <v>420</v>
      </c>
      <c r="AQ1156" s="308">
        <v>424.73</v>
      </c>
      <c r="AR1156" s="371">
        <v>426.39</v>
      </c>
      <c r="AS1156" s="312">
        <v>0.9</v>
      </c>
      <c r="AT1156" s="372">
        <v>0</v>
      </c>
      <c r="AU1156" s="369"/>
      <c r="AV1156" s="312">
        <v>0.23019408600719668</v>
      </c>
      <c r="AW1156" s="370">
        <v>0.2335335363636506</v>
      </c>
      <c r="AX1156" s="370">
        <v>0.35774181818181428</v>
      </c>
      <c r="AY1156" s="370"/>
      <c r="AZ1156" s="312">
        <f>_xll.SRS1Splines.Functions25.Linear_Interp(V_NNG3A!$H$4:$H$12,V_NNG3A!$I$4:$I$12,BF1156)</f>
        <v>13.3683499999999</v>
      </c>
      <c r="BA1156" s="312">
        <f>(AZ1156/V_NNG3A!$I$8)*100</f>
        <v>96.52238267147942</v>
      </c>
      <c r="BB1156" s="308">
        <f>_xll.SRS1Splines.Functions25.Linear_Interp(V_NNG3A!$H$4:$H$12,V_NNG3A!$J$4:$J$12,BF1156)</f>
        <v>2.3807637931033798</v>
      </c>
      <c r="BC1156" s="308">
        <f>IFERROR((AZ1156-V_NNG3A!$J$20) / (V_NNG3A!$J$19-V_NNG3A!$J$20) * 100, 0)</f>
        <v>83.173292374409542</v>
      </c>
      <c r="BD1156" s="308">
        <v>1050</v>
      </c>
      <c r="BE1156" s="308">
        <v>1047</v>
      </c>
      <c r="BF1156" s="374">
        <v>1049.6099999999999</v>
      </c>
      <c r="BG1156" s="312">
        <v>4.8000000000000001E-2</v>
      </c>
      <c r="BH1156" s="372">
        <v>0.12859999999999855</v>
      </c>
      <c r="BI1156" s="369"/>
      <c r="BJ1156" s="312">
        <v>0.24451676807697748</v>
      </c>
      <c r="BK1156" s="370">
        <v>0.20230346659119852</v>
      </c>
      <c r="BL1156" s="370">
        <v>0.20230346659119852</v>
      </c>
      <c r="BM1156" s="370">
        <f t="shared" si="15"/>
        <v>0</v>
      </c>
      <c r="BN1156" s="312">
        <f>_xll.SRS1Splines.Functions25.Linear_Interp(V_XNN1!$K$3:$K$8,V_XNN1!$L$3:$L$8,BT1156)</f>
        <v>0.20064000000000001</v>
      </c>
      <c r="BO1156" s="312">
        <f>(BN1156/V_XNN1!$L$7)*100</f>
        <v>95.542857142857144</v>
      </c>
      <c r="BP1156" s="308">
        <f>_xll.SRS1Splines.Functions25.Linear_Interp(V_XNN1!$K$3:$K$8,V_XNN1!$M$3:$M$8,BT1156)</f>
        <v>4.4639999999999798E-2</v>
      </c>
      <c r="BQ1156" s="308">
        <f>IFERROR((BN1156 - V_XNN1!$M$16) / (V_XNN1!$M$15- V_XNN1!$M$16) * 100, 0)</f>
        <v>43.454038997214553</v>
      </c>
      <c r="BR1156" s="308">
        <v>252</v>
      </c>
      <c r="BS1156" s="308">
        <v>249</v>
      </c>
      <c r="BT1156" s="374">
        <v>251.48</v>
      </c>
      <c r="BU1156" s="312">
        <v>3.9999999999999994E-2</v>
      </c>
      <c r="BV1156" s="372">
        <v>3.7103999999999998E-2</v>
      </c>
      <c r="BW1156" s="369"/>
      <c r="BX1156" s="312"/>
      <c r="BY1156" s="370"/>
      <c r="BZ1156" s="370"/>
      <c r="CA1156" s="370"/>
      <c r="CB1156" s="312"/>
      <c r="CC1156" s="312"/>
      <c r="CD1156" s="308"/>
      <c r="CE1156" s="312"/>
      <c r="CF1156" s="312"/>
      <c r="CG1156" s="312"/>
      <c r="CH1156" s="312"/>
      <c r="CI1156" s="384"/>
      <c r="CJ1156" s="312"/>
      <c r="CK1156" s="372"/>
      <c r="CL1156" s="369"/>
      <c r="CM1156" s="312"/>
      <c r="CN1156" s="370"/>
      <c r="CO1156" s="370"/>
      <c r="CP1156" s="370"/>
      <c r="CQ1156" s="312"/>
      <c r="CR1156" s="312"/>
      <c r="CS1156" s="308"/>
      <c r="CT1156" s="312"/>
      <c r="CU1156" s="312"/>
      <c r="CV1156" s="312"/>
      <c r="CW1156" s="312"/>
      <c r="CX1156" s="384"/>
      <c r="CY1156" s="312"/>
      <c r="CZ1156" s="372"/>
    </row>
    <row r="1157" spans="1:104" s="1" customFormat="1" hidden="1">
      <c r="A1157" s="269">
        <v>45716</v>
      </c>
      <c r="B1157" s="380">
        <v>0</v>
      </c>
      <c r="C1157" s="381">
        <v>0.78096774193548391</v>
      </c>
      <c r="D1157" s="382">
        <v>0.537408</v>
      </c>
      <c r="E1157" s="382">
        <v>0.52876800000000002</v>
      </c>
      <c r="F1157" s="382">
        <v>0</v>
      </c>
      <c r="G1157" s="312">
        <f>_xll.SRS1Splines.Functions25.Linear_Interp(V_NEM!$R$687:$R$703,V_NEM!$T$687:$T$703,M1157)+_xll.SRS1Splines.Functions25.Linear_Interp(V_NEM!$AB$687:$AB$703,V_NEM!$AD$687:$AD$703,N1157)</f>
        <v>0.7775815593499934</v>
      </c>
      <c r="H1157" s="308">
        <f>(G1157/(V_NEM!$T$696+V_NEM!$AD$696))*100</f>
        <v>80.231318003838268</v>
      </c>
      <c r="I1157" s="308">
        <f>G1157-(V_NEM!$T$694+V_NEM!$AD$694)</f>
        <v>0.13809542434999345</v>
      </c>
      <c r="J1157" s="308">
        <f>((IFERROR((_xll.SRS1Splines.Functions25.Linear_Interp(V_NEM!$R$687:$R$703,V_NEM!$T$687:$T$703,M1157) - V_NEM!$X$689) / (V_NEM!$X$688- V_NEM!$X$689) * 100, 0))+(IFERROR((_xll.SRS1Splines.Functions25.Linear_Interp(V_NEM!$AB$687:$AB$703,V_NEM!$AD$687:$AD$703,N1157) - V_NEM!$AH$689) / (V_NEM!$AH$688- V_NEM!$AH$689) * 100, 0)))/2</f>
        <v>38.497311983595139</v>
      </c>
      <c r="K1157" s="308">
        <v>784.3</v>
      </c>
      <c r="L1157" s="308">
        <v>781.8</v>
      </c>
      <c r="M1157" s="371">
        <v>782.93</v>
      </c>
      <c r="N1157" s="371">
        <v>782.73</v>
      </c>
      <c r="O1157" s="312">
        <v>1.1651612903225805</v>
      </c>
      <c r="P1157" s="383">
        <v>0.61063000000000001</v>
      </c>
      <c r="Q1157" s="369">
        <v>0</v>
      </c>
      <c r="R1157" s="312">
        <v>0.63</v>
      </c>
      <c r="S1157" s="370">
        <v>0.27668193386650086</v>
      </c>
      <c r="T1157" s="370">
        <v>0</v>
      </c>
      <c r="U1157" s="370"/>
      <c r="V1157" s="312">
        <f>_xll.SRS1Splines.Functions25.Linear_Interp(V_NK3!$P$8:$P$32,V_NK3!$R$8:$R$32,AC1157)</f>
        <v>292.21744171000103</v>
      </c>
      <c r="W1157" s="312">
        <f>(V1157/V_NK3!$R$28)*100</f>
        <v>53.90002477703775</v>
      </c>
      <c r="X1157" s="308">
        <f>V1157-V_NK3!$R$8</f>
        <v>235.63878971000102</v>
      </c>
      <c r="Y1157" s="308">
        <f>IFERROR((V1157 - V_NK3!$V$10) / (V_NK3!$V$9- V_NK3!$V$10) * 100, 0)</f>
        <v>48.528435535662211</v>
      </c>
      <c r="Z1157" s="308">
        <v>541.79999999999995</v>
      </c>
      <c r="AA1157" s="308">
        <v>521</v>
      </c>
      <c r="AB1157" s="312"/>
      <c r="AC1157" s="371">
        <v>533.47</v>
      </c>
      <c r="AD1157" s="308">
        <v>0.77</v>
      </c>
      <c r="AE1157" s="372">
        <v>0</v>
      </c>
      <c r="AF1157" s="373">
        <v>0</v>
      </c>
      <c r="AG1157" s="312"/>
      <c r="AH1157" s="370">
        <v>4.4063999999999999E-2</v>
      </c>
      <c r="AI1157" s="370">
        <v>0</v>
      </c>
      <c r="AJ1157" s="370"/>
      <c r="AK1157" s="312">
        <f>_xll.SRS1Splines.Functions25.Linear_Interp(V_NK2!$R$10:$R$21,V_NK2!$T$10:$T$21,AR1157)</f>
        <v>68.778857142883098</v>
      </c>
      <c r="AL1157" s="312">
        <f>(AK1157/V_NK2!$T$18)*100</f>
        <v>96.328931572665397</v>
      </c>
      <c r="AM1157" s="308">
        <f>AK1157-V_NK2!$T$11</f>
        <v>27.958857142855301</v>
      </c>
      <c r="AN1157" s="308">
        <f>IFERROR((AK1157 - V_NK2!$X$12) / (V_NK2!$X$11- V_NK2!$X$12) * 100, 0)</f>
        <v>91.428571428569896</v>
      </c>
      <c r="AO1157" s="308">
        <v>427</v>
      </c>
      <c r="AP1157" s="308">
        <v>420</v>
      </c>
      <c r="AQ1157" s="308">
        <v>424.66</v>
      </c>
      <c r="AR1157" s="371">
        <v>426.4</v>
      </c>
      <c r="AS1157" s="312">
        <v>0.9</v>
      </c>
      <c r="AT1157" s="372">
        <v>0</v>
      </c>
      <c r="AU1157" s="369"/>
      <c r="AV1157" s="312">
        <v>0.23019408600719668</v>
      </c>
      <c r="AW1157" s="370">
        <v>0.1903796363636765</v>
      </c>
      <c r="AX1157" s="370">
        <v>0.15803509090908449</v>
      </c>
      <c r="AY1157" s="370"/>
      <c r="AZ1157" s="312">
        <f>_xll.SRS1Splines.Functions25.Linear_Interp(V_NNG3A!$H$4:$H$12,V_NNG3A!$I$4:$I$12,BF1157)</f>
        <v>12.676749999999901</v>
      </c>
      <c r="BA1157" s="312">
        <f>(AZ1157/V_NNG3A!$I$8)*100</f>
        <v>91.528880866425283</v>
      </c>
      <c r="BB1157" s="308">
        <f>_xll.SRS1Splines.Functions25.Linear_Interp(V_NNG3A!$H$4:$H$12,V_NNG3A!$J$4:$J$12,BF1157)</f>
        <v>1.68916379310346</v>
      </c>
      <c r="BC1157" s="308">
        <f>IFERROR((AZ1157-V_NNG3A!$J$20) / (V_NNG3A!$J$19-V_NNG3A!$J$20) * 100, 0)</f>
        <v>59.011866040233393</v>
      </c>
      <c r="BD1157" s="308">
        <v>1050</v>
      </c>
      <c r="BE1157" s="308">
        <v>1047</v>
      </c>
      <c r="BF1157" s="374">
        <v>1049.05</v>
      </c>
      <c r="BG1157" s="312">
        <v>0.13500000000000001</v>
      </c>
      <c r="BH1157" s="372">
        <v>5.6809999999997675E-2</v>
      </c>
      <c r="BI1157" s="369"/>
      <c r="BJ1157" s="312">
        <v>0.2689684448846752</v>
      </c>
      <c r="BK1157" s="370">
        <v>0.18356531529644826</v>
      </c>
      <c r="BL1157" s="370">
        <v>0.18356531529644826</v>
      </c>
      <c r="BM1157" s="370">
        <f t="shared" si="15"/>
        <v>0</v>
      </c>
      <c r="BN1157" s="312">
        <f>_xll.SRS1Splines.Functions25.Linear_Interp(V_XNN1!$K$3:$K$8,V_XNN1!$L$3:$L$8,BT1157)</f>
        <v>0.18840000000000001</v>
      </c>
      <c r="BO1157" s="312">
        <f>(BN1157/V_XNN1!$L$7)*100</f>
        <v>89.714285714285722</v>
      </c>
      <c r="BP1157" s="308">
        <f>_xll.SRS1Splines.Functions25.Linear_Interp(V_XNN1!$K$3:$K$8,V_XNN1!$M$3:$M$8,BT1157)</f>
        <v>3.2400000000000199E-2</v>
      </c>
      <c r="BQ1157" s="308">
        <f>IFERROR((BN1157 - V_XNN1!$M$16) / (V_XNN1!$M$15- V_XNN1!$M$16) * 100, 0)</f>
        <v>5.5710306406685968</v>
      </c>
      <c r="BR1157" s="308">
        <v>252</v>
      </c>
      <c r="BS1157" s="308">
        <v>249</v>
      </c>
      <c r="BT1157" s="374">
        <v>250.8</v>
      </c>
      <c r="BU1157" s="312">
        <v>4.3999999999999997E-2</v>
      </c>
      <c r="BV1157" s="372">
        <v>2.9454999999999999E-2</v>
      </c>
      <c r="BW1157" s="369"/>
      <c r="BX1157" s="312"/>
      <c r="BY1157" s="370"/>
      <c r="BZ1157" s="370"/>
      <c r="CA1157" s="370"/>
      <c r="CB1157" s="312"/>
      <c r="CC1157" s="312"/>
      <c r="CD1157" s="308"/>
      <c r="CE1157" s="312"/>
      <c r="CF1157" s="312"/>
      <c r="CG1157" s="312"/>
      <c r="CH1157" s="312"/>
      <c r="CI1157" s="384"/>
      <c r="CJ1157" s="312"/>
      <c r="CK1157" s="372"/>
      <c r="CL1157" s="369"/>
      <c r="CM1157" s="312"/>
      <c r="CN1157" s="370"/>
      <c r="CO1157" s="370"/>
      <c r="CP1157" s="370"/>
      <c r="CQ1157" s="312"/>
      <c r="CR1157" s="312"/>
      <c r="CS1157" s="308"/>
      <c r="CT1157" s="312"/>
      <c r="CU1157" s="312"/>
      <c r="CV1157" s="312"/>
      <c r="CW1157" s="312"/>
      <c r="CX1157" s="384"/>
      <c r="CY1157" s="312"/>
      <c r="CZ1157" s="372"/>
    </row>
    <row r="1158" spans="1:104" s="1" customFormat="1" hidden="1">
      <c r="A1158" s="269">
        <v>45717</v>
      </c>
      <c r="B1158" s="380">
        <v>0</v>
      </c>
      <c r="C1158" s="381">
        <v>0.78096774193548391</v>
      </c>
      <c r="D1158" s="382">
        <v>0.53481599999999996</v>
      </c>
      <c r="E1158" s="382">
        <v>0.59875199999999995</v>
      </c>
      <c r="F1158" s="382">
        <v>0</v>
      </c>
      <c r="G1158" s="312">
        <f>_xll.SRS1Splines.Functions25.Linear_Interp(V_NEM!$R$687:$R$703,V_NEM!$T$687:$T$703,M1158)+_xll.SRS1Splines.Functions25.Linear_Interp(V_NEM!$AB$687:$AB$703,V_NEM!$AD$687:$AD$703,N1158)</f>
        <v>0.76790656645000044</v>
      </c>
      <c r="H1158" s="308">
        <f>(G1158/(V_NEM!$T$696+V_NEM!$AD$696))*100</f>
        <v>79.233046603609722</v>
      </c>
      <c r="I1158" s="308">
        <f>G1158-(V_NEM!$T$694+V_NEM!$AD$694)</f>
        <v>0.12842043145000048</v>
      </c>
      <c r="J1158" s="308">
        <f>((IFERROR((_xll.SRS1Splines.Functions25.Linear_Interp(V_NEM!$R$687:$R$703,V_NEM!$T$687:$T$703,M1158) - V_NEM!$X$689) / (V_NEM!$X$688- V_NEM!$X$689) * 100, 0))+(IFERROR((_xll.SRS1Splines.Functions25.Linear_Interp(V_NEM!$AB$687:$AB$703,V_NEM!$AD$687:$AD$703,N1158) - V_NEM!$AH$689) / (V_NEM!$AH$688- V_NEM!$AH$689) * 100, 0)))/2</f>
        <v>35.256177706607716</v>
      </c>
      <c r="K1158" s="308">
        <v>784.3</v>
      </c>
      <c r="L1158" s="308">
        <v>781.8</v>
      </c>
      <c r="M1158" s="371">
        <v>782.87</v>
      </c>
      <c r="N1158" s="371">
        <v>782.65</v>
      </c>
      <c r="O1158" s="312">
        <v>1.1651612903225805</v>
      </c>
      <c r="P1158" s="383">
        <v>0.63888999999999996</v>
      </c>
      <c r="Q1158" s="369">
        <v>0</v>
      </c>
      <c r="R1158" s="312">
        <v>0.45</v>
      </c>
      <c r="S1158" s="370">
        <v>0.31469126613349913</v>
      </c>
      <c r="T1158" s="370">
        <v>0.59137319999999993</v>
      </c>
      <c r="U1158" s="370"/>
      <c r="V1158" s="312">
        <f>_xll.SRS1Splines.Functions25.Linear_Interp(V_NK3!$P$8:$P$32,V_NK3!$R$8:$R$32,AC1158)</f>
        <v>291.94075978000097</v>
      </c>
      <c r="W1158" s="312">
        <f>(V1158/V_NK3!$R$28)*100</f>
        <v>53.848990304916256</v>
      </c>
      <c r="X1158" s="308">
        <f>V1158-V_NK3!$R$8</f>
        <v>235.36210778000097</v>
      </c>
      <c r="Y1158" s="308">
        <f>IFERROR((V1158 - V_NK3!$V$10) / (V_NK3!$V$9- V_NK3!$V$10) * 100, 0)</f>
        <v>48.471454504566211</v>
      </c>
      <c r="Z1158" s="308">
        <v>541.79999999999995</v>
      </c>
      <c r="AA1158" s="308">
        <v>521</v>
      </c>
      <c r="AB1158" s="312"/>
      <c r="AC1158" s="371">
        <v>533.46</v>
      </c>
      <c r="AD1158" s="308">
        <v>0.51</v>
      </c>
      <c r="AE1158" s="372">
        <v>0.13440299999999999</v>
      </c>
      <c r="AF1158" s="373">
        <v>0</v>
      </c>
      <c r="AG1158" s="312"/>
      <c r="AH1158" s="370">
        <v>0.62727588000000001</v>
      </c>
      <c r="AI1158" s="370">
        <v>0.36772693999999995</v>
      </c>
      <c r="AJ1158" s="370"/>
      <c r="AK1158" s="312">
        <f>_xll.SRS1Splines.Functions25.Linear_Interp(V_NK2!$R$10:$R$21,V_NK2!$T$10:$T$21,AR1158)</f>
        <v>68.604114285740394</v>
      </c>
      <c r="AL1158" s="312">
        <f>(AK1158/V_NK2!$T$18)*100</f>
        <v>96.084193677507542</v>
      </c>
      <c r="AM1158" s="308">
        <f>AK1158-V_NK2!$T$11</f>
        <v>27.784114285712597</v>
      </c>
      <c r="AN1158" s="308">
        <f>IFERROR((AK1158 - V_NK2!$X$12) / (V_NK2!$X$11- V_NK2!$X$12) * 100, 0)</f>
        <v>90.857142857141795</v>
      </c>
      <c r="AO1158" s="308">
        <v>427</v>
      </c>
      <c r="AP1158" s="308">
        <v>420</v>
      </c>
      <c r="AQ1158" s="308">
        <v>424.59</v>
      </c>
      <c r="AR1158" s="371">
        <v>426.36</v>
      </c>
      <c r="AS1158" s="312">
        <v>0.44</v>
      </c>
      <c r="AT1158" s="372">
        <v>8.9037999999999992E-2</v>
      </c>
      <c r="AU1158" s="369"/>
      <c r="AV1158" s="312">
        <v>0.23019408600719668</v>
      </c>
      <c r="AW1158" s="370">
        <v>0.18257963636362448</v>
      </c>
      <c r="AX1158" s="370">
        <v>0.15825763636365506</v>
      </c>
      <c r="AY1158" s="370"/>
      <c r="AZ1158" s="312">
        <f>_xll.SRS1Splines.Functions25.Linear_Interp(V_NNG3A!$H$4:$H$12,V_NNG3A!$I$4:$I$12,BF1158)</f>
        <v>12.7755500000001</v>
      </c>
      <c r="BA1158" s="312">
        <f>(AZ1158/V_NNG3A!$I$8)*100</f>
        <v>92.24223826714875</v>
      </c>
      <c r="BB1158" s="308">
        <f>_xll.SRS1Splines.Functions25.Linear_Interp(V_NNG3A!$H$4:$H$12,V_NNG3A!$J$4:$J$12,BF1158)</f>
        <v>1.7879637931036501</v>
      </c>
      <c r="BC1158" s="308">
        <f>IFERROR((AZ1158-V_NNG3A!$J$20) / (V_NNG3A!$J$19-V_NNG3A!$J$20) * 100, 0)</f>
        <v>62.463498373694101</v>
      </c>
      <c r="BD1158" s="308">
        <v>1050</v>
      </c>
      <c r="BE1158" s="308">
        <v>1047</v>
      </c>
      <c r="BF1158" s="374">
        <v>1049.1300000000001</v>
      </c>
      <c r="BG1158" s="312">
        <v>6.9000000000000006E-2</v>
      </c>
      <c r="BH1158" s="372">
        <v>5.6890000000006692E-2</v>
      </c>
      <c r="BI1158" s="369"/>
      <c r="BJ1158" s="312">
        <v>0.19561341446158198</v>
      </c>
      <c r="BK1158" s="370">
        <v>0.17657384734682333</v>
      </c>
      <c r="BL1158" s="370">
        <v>0.17657384734682333</v>
      </c>
      <c r="BM1158" s="370">
        <f t="shared" si="15"/>
        <v>0</v>
      </c>
      <c r="BN1158" s="312">
        <f>_xll.SRS1Splines.Functions25.Linear_Interp(V_XNN1!$K$3:$K$8,V_XNN1!$L$3:$L$8,BT1158)</f>
        <v>0.20064000000000001</v>
      </c>
      <c r="BO1158" s="312">
        <f>(BN1158/V_XNN1!$L$7)*100</f>
        <v>95.542857142857144</v>
      </c>
      <c r="BP1158" s="308">
        <f>_xll.SRS1Splines.Functions25.Linear_Interp(V_XNN1!$K$3:$K$8,V_XNN1!$M$3:$M$8,BT1158)</f>
        <v>4.4639999999999798E-2</v>
      </c>
      <c r="BQ1158" s="308">
        <f>IFERROR((BN1158 - V_XNN1!$M$16) / (V_XNN1!$M$15- V_XNN1!$M$16) * 100, 0)</f>
        <v>43.454038997214553</v>
      </c>
      <c r="BR1158" s="308">
        <v>252</v>
      </c>
      <c r="BS1158" s="308">
        <v>249</v>
      </c>
      <c r="BT1158" s="374">
        <v>251.48</v>
      </c>
      <c r="BU1158" s="312">
        <v>0</v>
      </c>
      <c r="BV1158" s="372">
        <v>3.1194E-2</v>
      </c>
      <c r="BW1158" s="369"/>
      <c r="BX1158" s="312"/>
      <c r="BY1158" s="370"/>
      <c r="BZ1158" s="370"/>
      <c r="CA1158" s="370"/>
      <c r="CB1158" s="312"/>
      <c r="CC1158" s="312"/>
      <c r="CD1158" s="308"/>
      <c r="CE1158" s="312"/>
      <c r="CF1158" s="312"/>
      <c r="CG1158" s="312"/>
      <c r="CH1158" s="312"/>
      <c r="CI1158" s="384"/>
      <c r="CJ1158" s="312"/>
      <c r="CK1158" s="372"/>
      <c r="CL1158" s="369"/>
      <c r="CM1158" s="312"/>
      <c r="CN1158" s="370"/>
      <c r="CO1158" s="370"/>
      <c r="CP1158" s="370"/>
      <c r="CQ1158" s="312"/>
      <c r="CR1158" s="312"/>
      <c r="CS1158" s="308"/>
      <c r="CT1158" s="312"/>
      <c r="CU1158" s="312"/>
      <c r="CV1158" s="312"/>
      <c r="CW1158" s="312"/>
      <c r="CX1158" s="384"/>
      <c r="CY1158" s="312"/>
      <c r="CZ1158" s="372"/>
    </row>
    <row r="1159" spans="1:104" s="1" customFormat="1" hidden="1">
      <c r="A1159" s="269">
        <v>45718</v>
      </c>
      <c r="B1159" s="380">
        <v>0</v>
      </c>
      <c r="C1159" s="381">
        <v>0.78096774193548391</v>
      </c>
      <c r="D1159" s="382">
        <v>0.517536</v>
      </c>
      <c r="E1159" s="382">
        <v>0.62294400000000005</v>
      </c>
      <c r="F1159" s="382">
        <v>0</v>
      </c>
      <c r="G1159" s="312">
        <f>_xll.SRS1Splines.Functions25.Linear_Interp(V_NEM!$R$687:$R$703,V_NEM!$T$687:$T$703,M1159)+_xll.SRS1Splines.Functions25.Linear_Interp(V_NEM!$AB$687:$AB$703,V_NEM!$AD$687:$AD$703,N1159)</f>
        <v>0.6586523363500052</v>
      </c>
      <c r="H1159" s="308">
        <f>(G1159/(V_NEM!$T$696+V_NEM!$AD$696))*100</f>
        <v>67.960131533781293</v>
      </c>
      <c r="I1159" s="308">
        <f>G1159-(V_NEM!$T$694+V_NEM!$AD$694)</f>
        <v>1.9166201350005241E-2</v>
      </c>
      <c r="J1159" s="308">
        <f>((IFERROR((_xll.SRS1Splines.Functions25.Linear_Interp(V_NEM!$R$687:$R$703,V_NEM!$T$687:$T$703,M1159) - V_NEM!$X$689) / (V_NEM!$X$688- V_NEM!$X$689) * 100, 0))+(IFERROR((_xll.SRS1Splines.Functions25.Linear_Interp(V_NEM!$AB$687:$AB$703,V_NEM!$AD$687:$AD$703,N1159) - V_NEM!$AH$689) / (V_NEM!$AH$688- V_NEM!$AH$689) * 100, 0)))/2</f>
        <v>9.4657285957651016</v>
      </c>
      <c r="K1159" s="308">
        <v>784.3</v>
      </c>
      <c r="L1159" s="308">
        <v>781.8</v>
      </c>
      <c r="M1159" s="371">
        <v>782.09</v>
      </c>
      <c r="N1159" s="371">
        <v>782.32</v>
      </c>
      <c r="O1159" s="312">
        <v>1.1651612903225805</v>
      </c>
      <c r="P1159" s="383">
        <v>0.51602999999999999</v>
      </c>
      <c r="Q1159" s="369">
        <v>0</v>
      </c>
      <c r="R1159" s="312">
        <v>0.45</v>
      </c>
      <c r="S1159" s="370">
        <v>0.2733697322669984</v>
      </c>
      <c r="T1159" s="370">
        <v>0.82673360000000007</v>
      </c>
      <c r="U1159" s="370"/>
      <c r="V1159" s="312">
        <f>_xll.SRS1Splines.Functions25.Linear_Interp(V_NK3!$P$8:$P$32,V_NK3!$R$8:$R$32,AC1159)</f>
        <v>291.38739592000098</v>
      </c>
      <c r="W1159" s="312">
        <f>(V1159/V_NK3!$R$28)*100</f>
        <v>53.746921360673305</v>
      </c>
      <c r="X1159" s="308">
        <f>V1159-V_NK3!$R$8</f>
        <v>234.80874392000098</v>
      </c>
      <c r="Y1159" s="308">
        <f>IFERROR((V1159 - V_NK3!$V$10) / (V_NK3!$V$9- V_NK3!$V$10) * 100, 0)</f>
        <v>48.357492442374223</v>
      </c>
      <c r="Z1159" s="308">
        <v>541.79999999999995</v>
      </c>
      <c r="AA1159" s="308">
        <v>521</v>
      </c>
      <c r="AB1159" s="312"/>
      <c r="AC1159" s="371">
        <v>533.44000000000005</v>
      </c>
      <c r="AD1159" s="308">
        <v>0.51</v>
      </c>
      <c r="AE1159" s="372">
        <v>0.18789400000000001</v>
      </c>
      <c r="AF1159" s="373">
        <v>0</v>
      </c>
      <c r="AG1159" s="312"/>
      <c r="AH1159" s="370">
        <v>0.8373722400000001</v>
      </c>
      <c r="AI1159" s="370">
        <v>0.50603650999999994</v>
      </c>
      <c r="AJ1159" s="370"/>
      <c r="AK1159" s="312">
        <f>_xll.SRS1Splines.Functions25.Linear_Interp(V_NK2!$R$10:$R$21,V_NK2!$T$10:$T$21,AR1159)</f>
        <v>68.822542857168997</v>
      </c>
      <c r="AL1159" s="312">
        <f>(AK1159/V_NK2!$T$18)*100</f>
        <v>96.390116046455162</v>
      </c>
      <c r="AM1159" s="308">
        <f>AK1159-V_NK2!$T$11</f>
        <v>28.002542857141201</v>
      </c>
      <c r="AN1159" s="308">
        <f>IFERROR((AK1159 - V_NK2!$X$12) / (V_NK2!$X$11- V_NK2!$X$12) * 100, 0)</f>
        <v>91.571428571427646</v>
      </c>
      <c r="AO1159" s="308">
        <v>427</v>
      </c>
      <c r="AP1159" s="308">
        <v>420</v>
      </c>
      <c r="AQ1159" s="308">
        <v>424.7</v>
      </c>
      <c r="AR1159" s="371">
        <v>426.41</v>
      </c>
      <c r="AS1159" s="312">
        <v>0.44</v>
      </c>
      <c r="AT1159" s="372">
        <v>0.122527</v>
      </c>
      <c r="AU1159" s="369"/>
      <c r="AV1159" s="312">
        <v>0.18582873071960263</v>
      </c>
      <c r="AW1159" s="370">
        <v>0.17737963636362919</v>
      </c>
      <c r="AX1159" s="370">
        <v>0.15839672727271359</v>
      </c>
      <c r="AY1159" s="370"/>
      <c r="AZ1159" s="312">
        <f>_xll.SRS1Splines.Functions25.Linear_Interp(V_NNG3A!$H$4:$H$12,V_NNG3A!$I$4:$I$12,BF1159)</f>
        <v>12.8373000000001</v>
      </c>
      <c r="BA1159" s="312">
        <f>(AZ1159/V_NNG3A!$I$8)*100</f>
        <v>92.688086642600013</v>
      </c>
      <c r="BB1159" s="308">
        <f>_xll.SRS1Splines.Functions25.Linear_Interp(V_NNG3A!$H$4:$H$12,V_NNG3A!$J$4:$J$12,BF1159)</f>
        <v>1.8497137931035901</v>
      </c>
      <c r="BC1159" s="308">
        <f>IFERROR((AZ1159-V_NNG3A!$J$20) / (V_NNG3A!$J$19-V_NNG3A!$J$20) * 100, 0)</f>
        <v>64.620768582102698</v>
      </c>
      <c r="BD1159" s="308">
        <v>1050</v>
      </c>
      <c r="BE1159" s="308">
        <v>1047</v>
      </c>
      <c r="BF1159" s="374">
        <v>1049.18</v>
      </c>
      <c r="BG1159" s="312">
        <v>0.12</v>
      </c>
      <c r="BH1159" s="372">
        <v>5.693999999999505E-2</v>
      </c>
      <c r="BI1159" s="369"/>
      <c r="BJ1159" s="312">
        <v>0.21700863166831758</v>
      </c>
      <c r="BK1159" s="370">
        <v>0.20559260834866283</v>
      </c>
      <c r="BL1159" s="370">
        <v>0.20559260834866283</v>
      </c>
      <c r="BM1159" s="370">
        <f t="shared" si="15"/>
        <v>0</v>
      </c>
      <c r="BN1159" s="312">
        <f>_xll.SRS1Splines.Functions25.Linear_Interp(V_XNN1!$K$3:$K$8,V_XNN1!$L$3:$L$8,BT1159)</f>
        <v>0.2046</v>
      </c>
      <c r="BO1159" s="312">
        <f>(BN1159/V_XNN1!$L$7)*100</f>
        <v>97.428571428571431</v>
      </c>
      <c r="BP1159" s="308">
        <f>_xll.SRS1Splines.Functions25.Linear_Interp(V_XNN1!$K$3:$K$8,V_XNN1!$M$3:$M$8,BT1159)</f>
        <v>4.8599999999999803E-2</v>
      </c>
      <c r="BQ1159" s="308">
        <f>IFERROR((BN1159 - V_XNN1!$M$16) / (V_XNN1!$M$15- V_XNN1!$M$16) * 100, 0)</f>
        <v>55.71030640668527</v>
      </c>
      <c r="BR1159" s="308">
        <v>252</v>
      </c>
      <c r="BS1159" s="308">
        <v>249</v>
      </c>
      <c r="BT1159" s="374">
        <v>251.7</v>
      </c>
      <c r="BU1159" s="312">
        <v>0</v>
      </c>
      <c r="BV1159" s="372">
        <v>3.6368000000000004E-2</v>
      </c>
      <c r="BW1159" s="369"/>
      <c r="BX1159" s="312"/>
      <c r="BY1159" s="370"/>
      <c r="BZ1159" s="370"/>
      <c r="CA1159" s="370"/>
      <c r="CB1159" s="312"/>
      <c r="CC1159" s="312"/>
      <c r="CD1159" s="308"/>
      <c r="CE1159" s="312"/>
      <c r="CF1159" s="312"/>
      <c r="CG1159" s="312"/>
      <c r="CH1159" s="312"/>
      <c r="CI1159" s="384"/>
      <c r="CJ1159" s="312"/>
      <c r="CK1159" s="372"/>
      <c r="CL1159" s="369"/>
      <c r="CM1159" s="312"/>
      <c r="CN1159" s="370"/>
      <c r="CO1159" s="370"/>
      <c r="CP1159" s="370"/>
      <c r="CQ1159" s="312"/>
      <c r="CR1159" s="312"/>
      <c r="CS1159" s="308"/>
      <c r="CT1159" s="312"/>
      <c r="CU1159" s="312"/>
      <c r="CV1159" s="312"/>
      <c r="CW1159" s="312"/>
      <c r="CX1159" s="384"/>
      <c r="CY1159" s="312"/>
      <c r="CZ1159" s="372"/>
    </row>
    <row r="1160" spans="1:104" s="1" customFormat="1" hidden="1">
      <c r="A1160" s="269">
        <v>45719</v>
      </c>
      <c r="B1160" s="380">
        <v>0</v>
      </c>
      <c r="C1160" s="381">
        <v>0.78096774193548391</v>
      </c>
      <c r="D1160" s="382">
        <v>0.51580800000000004</v>
      </c>
      <c r="E1160" s="382">
        <v>0.50198399999999999</v>
      </c>
      <c r="F1160" s="382">
        <v>0</v>
      </c>
      <c r="G1160" s="312">
        <f>_xll.SRS1Splines.Functions25.Linear_Interp(V_NEM!$R$687:$R$703,V_NEM!$T$687:$T$703,M1160)+_xll.SRS1Splines.Functions25.Linear_Interp(V_NEM!$AB$687:$AB$703,V_NEM!$AD$687:$AD$703,N1160)</f>
        <v>0.68414601000000497</v>
      </c>
      <c r="H1160" s="308">
        <f>(G1160/(V_NEM!$T$696+V_NEM!$AD$696))*100</f>
        <v>70.590583623474629</v>
      </c>
      <c r="I1160" s="308">
        <f>G1160-(V_NEM!$T$694+V_NEM!$AD$694)</f>
        <v>4.4659875000005012E-2</v>
      </c>
      <c r="J1160" s="308">
        <f>((IFERROR((_xll.SRS1Splines.Functions25.Linear_Interp(V_NEM!$R$687:$R$703,V_NEM!$T$687:$T$703,M1160) - V_NEM!$X$689) / (V_NEM!$X$688- V_NEM!$X$689) * 100, 0))+(IFERROR((_xll.SRS1Splines.Functions25.Linear_Interp(V_NEM!$AB$687:$AB$703,V_NEM!$AD$687:$AD$703,N1160) - V_NEM!$AH$689) / (V_NEM!$AH$688- V_NEM!$AH$689) * 100, 0)))/2</f>
        <v>23.081186737376665</v>
      </c>
      <c r="K1160" s="308">
        <v>784.3</v>
      </c>
      <c r="L1160" s="308">
        <v>781.8</v>
      </c>
      <c r="M1160" s="371">
        <v>782.2</v>
      </c>
      <c r="N1160" s="371">
        <v>782.8</v>
      </c>
      <c r="O1160" s="312">
        <v>1.1651612903225805</v>
      </c>
      <c r="P1160" s="383">
        <v>0.63734599999999997</v>
      </c>
      <c r="Q1160" s="369">
        <v>0</v>
      </c>
      <c r="R1160" s="312">
        <v>0.45</v>
      </c>
      <c r="S1160" s="370">
        <v>1.0847996797180268E-2</v>
      </c>
      <c r="T1160" s="370">
        <v>1.6709396000000001</v>
      </c>
      <c r="U1160" s="370"/>
      <c r="V1160" s="312">
        <f>_xll.SRS1Splines.Functions25.Linear_Interp(V_NK3!$P$8:$P$32,V_NK3!$R$8:$R$32,AC1160)</f>
        <v>289.72730433999999</v>
      </c>
      <c r="W1160" s="312">
        <f>(V1160/V_NK3!$R$28)*100</f>
        <v>53.440714527944252</v>
      </c>
      <c r="X1160" s="308">
        <f>V1160-V_NK3!$R$8</f>
        <v>233.14865233999998</v>
      </c>
      <c r="Y1160" s="308">
        <f>IFERROR((V1160 - V_NK3!$V$10) / (V_NK3!$V$9- V_NK3!$V$10) * 100, 0)</f>
        <v>48.015606255798069</v>
      </c>
      <c r="Z1160" s="308">
        <v>541.79999999999995</v>
      </c>
      <c r="AA1160" s="308">
        <v>521</v>
      </c>
      <c r="AB1160" s="312"/>
      <c r="AC1160" s="371">
        <v>533.38</v>
      </c>
      <c r="AD1160" s="308">
        <v>0.51</v>
      </c>
      <c r="AE1160" s="372">
        <v>0.37013970453</v>
      </c>
      <c r="AF1160" s="373">
        <v>0</v>
      </c>
      <c r="AG1160" s="312"/>
      <c r="AH1160" s="370">
        <v>1.7777336400000001</v>
      </c>
      <c r="AI1160" s="370">
        <v>1.77733724</v>
      </c>
      <c r="AJ1160" s="370"/>
      <c r="AK1160" s="312">
        <f>_xll.SRS1Splines.Functions25.Linear_Interp(V_NK2!$R$10:$R$21,V_NK2!$T$10:$T$21,AR1160)</f>
        <v>68.822542857168997</v>
      </c>
      <c r="AL1160" s="312">
        <f>(AK1160/V_NK2!$T$18)*100</f>
        <v>96.390116046455162</v>
      </c>
      <c r="AM1160" s="308">
        <f>AK1160-V_NK2!$T$11</f>
        <v>28.002542857141201</v>
      </c>
      <c r="AN1160" s="308">
        <f>IFERROR((AK1160 - V_NK2!$X$12) / (V_NK2!$X$11- V_NK2!$X$12) * 100, 0)</f>
        <v>91.571428571427646</v>
      </c>
      <c r="AO1160" s="308">
        <v>427</v>
      </c>
      <c r="AP1160" s="308">
        <v>420</v>
      </c>
      <c r="AQ1160" s="308">
        <v>426.36</v>
      </c>
      <c r="AR1160" s="371">
        <v>426.41</v>
      </c>
      <c r="AS1160" s="312">
        <v>0.9</v>
      </c>
      <c r="AT1160" s="372">
        <v>0.43034800000000001</v>
      </c>
      <c r="AU1160" s="369"/>
      <c r="AV1160" s="312">
        <v>0.18582873071960263</v>
      </c>
      <c r="AW1160" s="370">
        <v>0.17737963636362919</v>
      </c>
      <c r="AX1160" s="370">
        <v>0.1584801818181851</v>
      </c>
      <c r="AY1160" s="370"/>
      <c r="AZ1160" s="312">
        <f>_xll.SRS1Splines.Functions25.Linear_Interp(V_NNG3A!$H$4:$H$12,V_NNG3A!$I$4:$I$12,BF1160)</f>
        <v>12.87435</v>
      </c>
      <c r="BA1160" s="312">
        <f>(AZ1160/V_NNG3A!$I$8)*100</f>
        <v>92.955595667870043</v>
      </c>
      <c r="BB1160" s="308">
        <f>_xll.SRS1Splines.Functions25.Linear_Interp(V_NNG3A!$H$4:$H$12,V_NNG3A!$J$4:$J$12,BF1160)</f>
        <v>1.8867637931035599</v>
      </c>
      <c r="BC1160" s="308">
        <f>IFERROR((AZ1160-V_NNG3A!$J$20) / (V_NNG3A!$J$19-V_NNG3A!$J$20) * 100, 0)</f>
        <v>65.915130707144328</v>
      </c>
      <c r="BD1160" s="308">
        <v>1050</v>
      </c>
      <c r="BE1160" s="308">
        <v>1047</v>
      </c>
      <c r="BF1160" s="374">
        <v>1049.21</v>
      </c>
      <c r="BG1160" s="312">
        <v>0.114</v>
      </c>
      <c r="BH1160" s="372">
        <v>5.6970000000001166E-2</v>
      </c>
      <c r="BI1160" s="369"/>
      <c r="BJ1160" s="312">
        <v>0.19561341446158198</v>
      </c>
      <c r="BK1160" s="370">
        <v>0.14599973963492291</v>
      </c>
      <c r="BL1160" s="370">
        <v>0.14599973963492291</v>
      </c>
      <c r="BM1160" s="370">
        <f t="shared" si="15"/>
        <v>0</v>
      </c>
      <c r="BN1160" s="312">
        <f>_xll.SRS1Splines.Functions25.Linear_Interp(V_XNN1!$K$3:$K$8,V_XNN1!$L$3:$L$8,BT1160)</f>
        <v>0.1956</v>
      </c>
      <c r="BO1160" s="312">
        <f>(BN1160/V_XNN1!$L$7)*100</f>
        <v>93.142857142857153</v>
      </c>
      <c r="BP1160" s="308">
        <f>_xll.SRS1Splines.Functions25.Linear_Interp(V_XNN1!$K$3:$K$8,V_XNN1!$M$3:$M$8,BT1160)</f>
        <v>3.9599999999999802E-2</v>
      </c>
      <c r="BQ1160" s="308">
        <f>IFERROR((BN1160 - V_XNN1!$M$16) / (V_XNN1!$M$15- V_XNN1!$M$16) * 100, 0)</f>
        <v>27.855153203342635</v>
      </c>
      <c r="BR1160" s="308">
        <v>252</v>
      </c>
      <c r="BS1160" s="308">
        <v>249</v>
      </c>
      <c r="BT1160" s="374">
        <v>251.2</v>
      </c>
      <c r="BU1160" s="312">
        <v>0</v>
      </c>
      <c r="BV1160" s="372">
        <v>2.6942000000000001E-2</v>
      </c>
      <c r="BW1160" s="369"/>
      <c r="BX1160" s="312"/>
      <c r="BY1160" s="370"/>
      <c r="BZ1160" s="370"/>
      <c r="CA1160" s="370"/>
      <c r="CB1160" s="312"/>
      <c r="CC1160" s="312"/>
      <c r="CD1160" s="308"/>
      <c r="CE1160" s="312"/>
      <c r="CF1160" s="312"/>
      <c r="CG1160" s="312"/>
      <c r="CH1160" s="312"/>
      <c r="CI1160" s="384"/>
      <c r="CJ1160" s="312"/>
      <c r="CK1160" s="372"/>
      <c r="CL1160" s="369"/>
      <c r="CM1160" s="312"/>
      <c r="CN1160" s="370"/>
      <c r="CO1160" s="370"/>
      <c r="CP1160" s="370"/>
      <c r="CQ1160" s="312"/>
      <c r="CR1160" s="312"/>
      <c r="CS1160" s="308"/>
      <c r="CT1160" s="312"/>
      <c r="CU1160" s="312"/>
      <c r="CV1160" s="312"/>
      <c r="CW1160" s="312"/>
      <c r="CX1160" s="384"/>
      <c r="CY1160" s="312"/>
      <c r="CZ1160" s="372"/>
    </row>
    <row r="1161" spans="1:104" s="1" customFormat="1" hidden="1">
      <c r="A1161" s="269">
        <v>45720</v>
      </c>
      <c r="B1161" s="380">
        <v>0</v>
      </c>
      <c r="C1161" s="381">
        <v>0.78096774193548391</v>
      </c>
      <c r="D1161" s="382">
        <v>0.52272000000000007</v>
      </c>
      <c r="E1161" s="382">
        <v>0.64368000000000003</v>
      </c>
      <c r="F1161" s="382">
        <v>0</v>
      </c>
      <c r="G1161" s="312">
        <f>_xll.SRS1Splines.Functions25.Linear_Interp(V_NEM!$R$687:$R$703,V_NEM!$T$687:$T$703,M1161)+_xll.SRS1Splines.Functions25.Linear_Interp(V_NEM!$AB$687:$AB$703,V_NEM!$AD$687:$AD$703,N1161)</f>
        <v>0.65995458770000426</v>
      </c>
      <c r="H1161" s="308">
        <f>(G1161/(V_NEM!$T$696+V_NEM!$AD$696))*100</f>
        <v>68.094498586248477</v>
      </c>
      <c r="I1161" s="308">
        <f>G1161-(V_NEM!$T$694+V_NEM!$AD$694)</f>
        <v>2.0468452700004303E-2</v>
      </c>
      <c r="J1161" s="308">
        <f>((IFERROR((_xll.SRS1Splines.Functions25.Linear_Interp(V_NEM!$R$687:$R$703,V_NEM!$T$687:$T$703,M1161) - V_NEM!$X$689) / (V_NEM!$X$688- V_NEM!$X$689) * 100, 0))+(IFERROR((_xll.SRS1Splines.Functions25.Linear_Interp(V_NEM!$AB$687:$AB$703,V_NEM!$AD$687:$AD$703,N1161) - V_NEM!$AH$689) / (V_NEM!$AH$688- V_NEM!$AH$689) * 100, 0)))/2</f>
        <v>9.6989824965775071</v>
      </c>
      <c r="K1161" s="308">
        <v>784.3</v>
      </c>
      <c r="L1161" s="308">
        <v>781.8</v>
      </c>
      <c r="M1161" s="371">
        <v>782.1</v>
      </c>
      <c r="N1161" s="371">
        <v>782.32</v>
      </c>
      <c r="O1161" s="312">
        <v>1.1651612903225805</v>
      </c>
      <c r="P1161" s="383">
        <v>0.54296</v>
      </c>
      <c r="Q1161" s="369">
        <v>0</v>
      </c>
      <c r="R1161" s="312">
        <v>0.45</v>
      </c>
      <c r="S1161" s="370">
        <v>0.20523999680290231</v>
      </c>
      <c r="T1161" s="370">
        <v>1.8653316000000002</v>
      </c>
      <c r="U1161" s="370"/>
      <c r="V1161" s="312">
        <f>_xll.SRS1Splines.Functions25.Linear_Interp(V_NK3!$P$8:$P$32,V_NK3!$R$8:$R$32,AC1161)</f>
        <v>288.06721276000098</v>
      </c>
      <c r="W1161" s="312">
        <f>(V1161/V_NK3!$R$28)*100</f>
        <v>53.134507695215575</v>
      </c>
      <c r="X1161" s="308">
        <f>V1161-V_NK3!$R$8</f>
        <v>231.48856076000098</v>
      </c>
      <c r="Y1161" s="308">
        <f>IFERROR((V1161 - V_NK3!$V$10) / (V_NK3!$V$9- V_NK3!$V$10) * 100, 0)</f>
        <v>47.673720069222313</v>
      </c>
      <c r="Z1161" s="308">
        <v>541.79999999999995</v>
      </c>
      <c r="AA1161" s="308">
        <v>521</v>
      </c>
      <c r="AB1161" s="312"/>
      <c r="AC1161" s="371">
        <v>533.32000000000005</v>
      </c>
      <c r="AD1161" s="308">
        <v>0.77</v>
      </c>
      <c r="AE1161" s="372">
        <v>0.42393900000000001</v>
      </c>
      <c r="AF1161" s="373">
        <v>0</v>
      </c>
      <c r="AG1161" s="312"/>
      <c r="AH1161" s="370">
        <v>1.8032144400000001</v>
      </c>
      <c r="AI1161" s="370">
        <v>1.9777826600000001</v>
      </c>
      <c r="AJ1161" s="370"/>
      <c r="AK1161" s="312">
        <f>_xll.SRS1Splines.Functions25.Linear_Interp(V_NK2!$R$10:$R$21,V_NK2!$T$10:$T$21,AR1161)</f>
        <v>68.647800000026095</v>
      </c>
      <c r="AL1161" s="312">
        <f>(AK1161/V_NK2!$T$18)*100</f>
        <v>96.145378151297052</v>
      </c>
      <c r="AM1161" s="308">
        <f>AK1161-V_NK2!$T$11</f>
        <v>27.827799999998298</v>
      </c>
      <c r="AN1161" s="308">
        <f>IFERROR((AK1161 - V_NK2!$X$12) / (V_NK2!$X$11- V_NK2!$X$12) * 100, 0)</f>
        <v>90.999999999998906</v>
      </c>
      <c r="AO1161" s="308">
        <v>427</v>
      </c>
      <c r="AP1161" s="308">
        <v>420</v>
      </c>
      <c r="AQ1161" s="308">
        <v>426.28</v>
      </c>
      <c r="AR1161" s="371">
        <v>426.37</v>
      </c>
      <c r="AS1161" s="312">
        <v>0.9</v>
      </c>
      <c r="AT1161" s="372">
        <v>0.47888200000000003</v>
      </c>
      <c r="AU1161" s="369"/>
      <c r="AV1161" s="312">
        <v>0.18582873071960263</v>
      </c>
      <c r="AW1161" s="370">
        <v>0.16697963636363866</v>
      </c>
      <c r="AX1161" s="370">
        <v>0.1584801818181851</v>
      </c>
      <c r="AY1161" s="370"/>
      <c r="AZ1161" s="312">
        <f>_xll.SRS1Splines.Functions25.Linear_Interp(V_NNG3A!$H$4:$H$12,V_NNG3A!$I$4:$I$12,BF1161)</f>
        <v>12.9114</v>
      </c>
      <c r="BA1161" s="312">
        <f>(AZ1161/V_NNG3A!$I$8)*100</f>
        <v>93.223104693140797</v>
      </c>
      <c r="BB1161" s="308">
        <f>_xll.SRS1Splines.Functions25.Linear_Interp(V_NNG3A!$H$4:$H$12,V_NNG3A!$J$4:$J$12,BF1161)</f>
        <v>1.92381379310353</v>
      </c>
      <c r="BC1161" s="308">
        <f>IFERROR((AZ1161-V_NNG3A!$J$20) / (V_NNG3A!$J$19-V_NNG3A!$J$20) * 100, 0)</f>
        <v>67.209492832189511</v>
      </c>
      <c r="BD1161" s="308">
        <v>1050</v>
      </c>
      <c r="BE1161" s="308">
        <v>1047</v>
      </c>
      <c r="BF1161" s="374">
        <v>1049.24</v>
      </c>
      <c r="BG1161" s="312">
        <v>4.8000000000000001E-2</v>
      </c>
      <c r="BH1161" s="372">
        <v>5.6970000000001166E-2</v>
      </c>
      <c r="BI1161" s="369"/>
      <c r="BJ1161" s="312">
        <v>0.17116173765388429</v>
      </c>
      <c r="BK1161" s="370">
        <v>0.19261651914532332</v>
      </c>
      <c r="BL1161" s="370">
        <v>0.19261651914532332</v>
      </c>
      <c r="BM1161" s="370">
        <f t="shared" si="15"/>
        <v>0</v>
      </c>
      <c r="BN1161" s="312">
        <f>_xll.SRS1Splines.Functions25.Linear_Interp(V_XNN1!$K$3:$K$8,V_XNN1!$L$3:$L$8,BT1161)</f>
        <v>0.211782</v>
      </c>
      <c r="BO1161" s="312">
        <f>(BN1161/V_XNN1!$L$7)*100</f>
        <v>100.84857142857142</v>
      </c>
      <c r="BP1161" s="308">
        <f>_xll.SRS1Splines.Functions25.Linear_Interp(V_XNN1!$K$3:$K$8,V_XNN1!$M$3:$M$8,BT1161)</f>
        <v>5.5781999999999901E-2</v>
      </c>
      <c r="BQ1161" s="308">
        <f>IFERROR((BN1161 - V_XNN1!$M$16) / (V_XNN1!$M$15- V_XNN1!$M$16) * 100, 0)</f>
        <v>77.938718662952667</v>
      </c>
      <c r="BR1161" s="308">
        <v>252</v>
      </c>
      <c r="BS1161" s="308">
        <v>249</v>
      </c>
      <c r="BT1161" s="374">
        <v>252.1</v>
      </c>
      <c r="BU1161" s="312">
        <v>0</v>
      </c>
      <c r="BV1161" s="372">
        <v>3.5965000000000004E-2</v>
      </c>
      <c r="BW1161" s="369"/>
      <c r="BX1161" s="312"/>
      <c r="BY1161" s="370"/>
      <c r="BZ1161" s="370"/>
      <c r="CA1161" s="370"/>
      <c r="CB1161" s="312"/>
      <c r="CC1161" s="312"/>
      <c r="CD1161" s="308"/>
      <c r="CE1161" s="312"/>
      <c r="CF1161" s="312"/>
      <c r="CG1161" s="312"/>
      <c r="CH1161" s="312"/>
      <c r="CI1161" s="384"/>
      <c r="CJ1161" s="312"/>
      <c r="CK1161" s="372"/>
      <c r="CL1161" s="369"/>
      <c r="CM1161" s="312"/>
      <c r="CN1161" s="370"/>
      <c r="CO1161" s="370"/>
      <c r="CP1161" s="370"/>
      <c r="CQ1161" s="312"/>
      <c r="CR1161" s="312"/>
      <c r="CS1161" s="308"/>
      <c r="CT1161" s="312"/>
      <c r="CU1161" s="312"/>
      <c r="CV1161" s="312"/>
      <c r="CW1161" s="312"/>
      <c r="CX1161" s="384"/>
      <c r="CY1161" s="312"/>
      <c r="CZ1161" s="372"/>
    </row>
    <row r="1162" spans="1:104" s="1" customFormat="1" hidden="1">
      <c r="A1162" s="269">
        <v>45721</v>
      </c>
      <c r="B1162" s="380">
        <v>0</v>
      </c>
      <c r="C1162" s="381">
        <v>0.78096774193548391</v>
      </c>
      <c r="D1162" s="382">
        <v>0.52012799999999992</v>
      </c>
      <c r="E1162" s="382">
        <v>0.54863999999999991</v>
      </c>
      <c r="F1162" s="382">
        <v>0</v>
      </c>
      <c r="G1162" s="312">
        <f>_xll.SRS1Splines.Functions25.Linear_Interp(V_NEM!$R$687:$R$703,V_NEM!$T$687:$T$703,M1162)+_xll.SRS1Splines.Functions25.Linear_Interp(V_NEM!$AB$687:$AB$703,V_NEM!$AD$687:$AD$703,N1162)</f>
        <v>0.67065418524999698</v>
      </c>
      <c r="H1162" s="308">
        <f>(G1162/(V_NEM!$T$696+V_NEM!$AD$696))*100</f>
        <v>69.198489290791628</v>
      </c>
      <c r="I1162" s="308">
        <f>G1162-(V_NEM!$T$694+V_NEM!$AD$694)</f>
        <v>3.1168050249997026E-2</v>
      </c>
      <c r="J1162" s="308">
        <f>((IFERROR((_xll.SRS1Splines.Functions25.Linear_Interp(V_NEM!$R$687:$R$703,V_NEM!$T$687:$T$703,M1162) - V_NEM!$X$689) / (V_NEM!$X$688- V_NEM!$X$689) * 100, 0))+(IFERROR((_xll.SRS1Splines.Functions25.Linear_Interp(V_NEM!$AB$687:$AB$703,V_NEM!$AD$687:$AD$703,N1162) - V_NEM!$AH$689) / (V_NEM!$AH$688- V_NEM!$AH$689) * 100, 0)))/2</f>
        <v>15.008876462891259</v>
      </c>
      <c r="K1162" s="308">
        <v>784.3</v>
      </c>
      <c r="L1162" s="308">
        <v>781.8</v>
      </c>
      <c r="M1162" s="371">
        <v>782.15</v>
      </c>
      <c r="N1162" s="371">
        <v>782.5</v>
      </c>
      <c r="O1162" s="312">
        <v>1.1651612903225805</v>
      </c>
      <c r="P1162" s="383">
        <v>0.54536000000000007</v>
      </c>
      <c r="Q1162" s="369">
        <v>0</v>
      </c>
      <c r="R1162" s="312">
        <v>0.45</v>
      </c>
      <c r="S1162" s="370">
        <v>1.3480466129684412E-2</v>
      </c>
      <c r="T1162" s="370">
        <v>0.29016239999999999</v>
      </c>
      <c r="U1162" s="370"/>
      <c r="V1162" s="312">
        <f>_xll.SRS1Splines.Functions25.Linear_Interp(V_NK3!$P$8:$P$32,V_NK3!$R$8:$R$32,AC1162)</f>
        <v>287.79053082999798</v>
      </c>
      <c r="W1162" s="312">
        <f>(V1162/V_NK3!$R$28)*100</f>
        <v>53.083473223093534</v>
      </c>
      <c r="X1162" s="308">
        <f>V1162-V_NK3!$R$8</f>
        <v>231.21187882999797</v>
      </c>
      <c r="Y1162" s="308">
        <f>IFERROR((V1162 - V_NK3!$V$10) / (V_NK3!$V$9- V_NK3!$V$10) * 100, 0)</f>
        <v>47.616739038125708</v>
      </c>
      <c r="Z1162" s="308">
        <v>541.79999999999995</v>
      </c>
      <c r="AA1162" s="308">
        <v>521</v>
      </c>
      <c r="AB1162" s="312"/>
      <c r="AC1162" s="371">
        <v>533.30999999999995</v>
      </c>
      <c r="AD1162" s="308">
        <v>0.77</v>
      </c>
      <c r="AE1162" s="372">
        <v>6.5946000000000005E-2</v>
      </c>
      <c r="AF1162" s="373">
        <v>0</v>
      </c>
      <c r="AG1162" s="312"/>
      <c r="AH1162" s="370">
        <v>0.52639415999999994</v>
      </c>
      <c r="AI1162" s="370">
        <v>0.35204946000000004</v>
      </c>
      <c r="AJ1162" s="370"/>
      <c r="AK1162" s="312">
        <f>_xll.SRS1Splines.Functions25.Linear_Interp(V_NK2!$R$10:$R$21,V_NK2!$T$10:$T$21,AR1162)</f>
        <v>68.822542857168997</v>
      </c>
      <c r="AL1162" s="312">
        <f>(AK1162/V_NK2!$T$18)*100</f>
        <v>96.390116046455162</v>
      </c>
      <c r="AM1162" s="308">
        <f>AK1162-V_NK2!$T$11</f>
        <v>28.002542857141201</v>
      </c>
      <c r="AN1162" s="308">
        <f>IFERROR((AK1162 - V_NK2!$X$12) / (V_NK2!$X$11- V_NK2!$X$12) * 100, 0)</f>
        <v>91.571428571427646</v>
      </c>
      <c r="AO1162" s="308">
        <v>427</v>
      </c>
      <c r="AP1162" s="308">
        <v>420</v>
      </c>
      <c r="AQ1162" s="308">
        <v>426.2</v>
      </c>
      <c r="AR1162" s="371">
        <v>426.41</v>
      </c>
      <c r="AS1162" s="312">
        <v>0.9</v>
      </c>
      <c r="AT1162" s="372">
        <v>8.5241999999999998E-2</v>
      </c>
      <c r="AU1162" s="369"/>
      <c r="AV1162" s="312">
        <v>0.18582873071960263</v>
      </c>
      <c r="AW1162" s="370">
        <v>0.15925018181819373</v>
      </c>
      <c r="AX1162" s="370">
        <v>0.16012145454544813</v>
      </c>
      <c r="AY1162" s="370"/>
      <c r="AZ1162" s="312">
        <f>_xll.SRS1Splines.Functions25.Linear_Interp(V_NNG3A!$H$4:$H$12,V_NNG3A!$I$4:$I$12,BF1162)</f>
        <v>12.899050000000001</v>
      </c>
      <c r="BA1162" s="312">
        <f>(AZ1162/V_NNG3A!$I$8)*100</f>
        <v>93.133935018050551</v>
      </c>
      <c r="BB1162" s="308">
        <f>_xll.SRS1Splines.Functions25.Linear_Interp(V_NNG3A!$H$4:$H$12,V_NNG3A!$J$4:$J$12,BF1162)</f>
        <v>1.9114637931035401</v>
      </c>
      <c r="BC1162" s="308">
        <f>IFERROR((AZ1162-V_NNG3A!$J$20) / (V_NNG3A!$J$19-V_NNG3A!$J$20) * 100, 0)</f>
        <v>66.778038790507793</v>
      </c>
      <c r="BD1162" s="308">
        <v>1050</v>
      </c>
      <c r="BE1162" s="308">
        <v>1047</v>
      </c>
      <c r="BF1162" s="374">
        <v>1049.23</v>
      </c>
      <c r="BG1162" s="312">
        <v>4.8000000000000001E-2</v>
      </c>
      <c r="BH1162" s="372">
        <v>5.7559999999997669E-2</v>
      </c>
      <c r="BI1162" s="369"/>
      <c r="BJ1162" s="312">
        <v>0.19561341446158198</v>
      </c>
      <c r="BK1162" s="370">
        <v>0.20653805688410928</v>
      </c>
      <c r="BL1162" s="370">
        <v>0.20653805688410928</v>
      </c>
      <c r="BM1162" s="370">
        <f t="shared" si="15"/>
        <v>0</v>
      </c>
      <c r="BN1162" s="312">
        <f>_xll.SRS1Splines.Functions25.Linear_Interp(V_XNN1!$K$3:$K$8,V_XNN1!$L$3:$L$8,BT1162)</f>
        <v>0.2046</v>
      </c>
      <c r="BO1162" s="312">
        <f>(BN1162/V_XNN1!$L$7)*100</f>
        <v>97.428571428571431</v>
      </c>
      <c r="BP1162" s="308">
        <f>_xll.SRS1Splines.Functions25.Linear_Interp(V_XNN1!$K$3:$K$8,V_XNN1!$M$3:$M$8,BT1162)</f>
        <v>4.8599999999999803E-2</v>
      </c>
      <c r="BQ1162" s="308">
        <f>IFERROR((BN1162 - V_XNN1!$M$16) / (V_XNN1!$M$15- V_XNN1!$M$16) * 100, 0)</f>
        <v>55.71030640668527</v>
      </c>
      <c r="BR1162" s="308">
        <v>252</v>
      </c>
      <c r="BS1162" s="308">
        <v>249</v>
      </c>
      <c r="BT1162" s="374">
        <v>251.7</v>
      </c>
      <c r="BU1162" s="312">
        <v>0</v>
      </c>
      <c r="BV1162" s="372">
        <v>3.8422999999999999E-2</v>
      </c>
      <c r="BW1162" s="369"/>
      <c r="BX1162" s="312"/>
      <c r="BY1162" s="370"/>
      <c r="BZ1162" s="370"/>
      <c r="CA1162" s="370"/>
      <c r="CB1162" s="312"/>
      <c r="CC1162" s="312"/>
      <c r="CD1162" s="308"/>
      <c r="CE1162" s="312"/>
      <c r="CF1162" s="312"/>
      <c r="CG1162" s="312"/>
      <c r="CH1162" s="312"/>
      <c r="CI1162" s="384"/>
      <c r="CJ1162" s="312"/>
      <c r="CK1162" s="372"/>
      <c r="CL1162" s="369"/>
      <c r="CM1162" s="312"/>
      <c r="CN1162" s="370"/>
      <c r="CO1162" s="370"/>
      <c r="CP1162" s="370"/>
      <c r="CQ1162" s="312"/>
      <c r="CR1162" s="312"/>
      <c r="CS1162" s="308"/>
      <c r="CT1162" s="312"/>
      <c r="CU1162" s="312"/>
      <c r="CV1162" s="312"/>
      <c r="CW1162" s="312"/>
      <c r="CX1162" s="384"/>
      <c r="CY1162" s="312"/>
      <c r="CZ1162" s="372"/>
    </row>
    <row r="1163" spans="1:104" s="1" customFormat="1" hidden="1">
      <c r="A1163" s="269">
        <v>45722</v>
      </c>
      <c r="B1163" s="380">
        <v>0</v>
      </c>
      <c r="C1163" s="381">
        <v>0.78096774193548391</v>
      </c>
      <c r="D1163" s="382">
        <v>0.51580800000000004</v>
      </c>
      <c r="E1163" s="382">
        <v>0.52617599999999998</v>
      </c>
      <c r="F1163" s="382">
        <v>0</v>
      </c>
      <c r="G1163" s="312">
        <f>_xll.SRS1Splines.Functions25.Linear_Interp(V_NEM!$R$687:$R$703,V_NEM!$T$687:$T$703,M1163)+_xll.SRS1Splines.Functions25.Linear_Interp(V_NEM!$AB$687:$AB$703,V_NEM!$AD$687:$AD$703,N1163)</f>
        <v>0.73446450139999797</v>
      </c>
      <c r="H1163" s="308">
        <f>(G1163/(V_NEM!$T$696+V_NEM!$AD$696))*100</f>
        <v>75.782474861688925</v>
      </c>
      <c r="I1163" s="308">
        <f>G1163-(V_NEM!$T$694+V_NEM!$AD$694)</f>
        <v>9.4978366399998015E-2</v>
      </c>
      <c r="J1163" s="308">
        <f>((IFERROR((_xll.SRS1Splines.Functions25.Linear_Interp(V_NEM!$R$687:$R$703,V_NEM!$T$687:$T$703,M1163) - V_NEM!$X$689) / (V_NEM!$X$688- V_NEM!$X$689) * 100, 0))+(IFERROR((_xll.SRS1Splines.Functions25.Linear_Interp(V_NEM!$AB$687:$AB$703,V_NEM!$AD$687:$AD$703,N1163) - V_NEM!$AH$689) / (V_NEM!$AH$688- V_NEM!$AH$689) * 100, 0)))/2</f>
        <v>26.438317602707542</v>
      </c>
      <c r="K1163" s="308">
        <v>784.3</v>
      </c>
      <c r="L1163" s="308">
        <v>781.8</v>
      </c>
      <c r="M1163" s="371">
        <v>782.64</v>
      </c>
      <c r="N1163" s="371">
        <v>782.5</v>
      </c>
      <c r="O1163" s="312">
        <v>1.1651612903225805</v>
      </c>
      <c r="P1163" s="383">
        <v>0.43786999999999998</v>
      </c>
      <c r="Q1163" s="369">
        <v>0</v>
      </c>
      <c r="R1163" s="312">
        <v>0.45</v>
      </c>
      <c r="S1163" s="370">
        <v>1.7773798645339967</v>
      </c>
      <c r="T1163" s="370">
        <v>2.8841076000000001</v>
      </c>
      <c r="U1163" s="370"/>
      <c r="V1163" s="312">
        <f>_xll.SRS1Splines.Functions25.Linear_Interp(V_NK3!$P$8:$P$32,V_NK3!$R$8:$R$32,AC1163)</f>
        <v>286.68380310999902</v>
      </c>
      <c r="W1163" s="312">
        <f>(V1163/V_NK3!$R$28)*100</f>
        <v>52.879335334607816</v>
      </c>
      <c r="X1163" s="308">
        <f>V1163-V_NK3!$R$8</f>
        <v>230.10515110999901</v>
      </c>
      <c r="Y1163" s="308">
        <f>IFERROR((V1163 - V_NK3!$V$10) / (V_NK3!$V$9- V_NK3!$V$10) * 100, 0)</f>
        <v>47.388814913741953</v>
      </c>
      <c r="Z1163" s="308">
        <v>541.79999999999995</v>
      </c>
      <c r="AA1163" s="308">
        <v>521</v>
      </c>
      <c r="AB1163" s="312"/>
      <c r="AC1163" s="371">
        <v>533.27</v>
      </c>
      <c r="AD1163" s="308">
        <v>0.77</v>
      </c>
      <c r="AE1163" s="372">
        <v>0.63887571693</v>
      </c>
      <c r="AF1163" s="373">
        <v>0</v>
      </c>
      <c r="AG1163" s="312"/>
      <c r="AH1163" s="370">
        <v>2.6993768400000002</v>
      </c>
      <c r="AI1163" s="370">
        <v>2.9513434299999997</v>
      </c>
      <c r="AJ1163" s="370"/>
      <c r="AK1163" s="312">
        <f>_xll.SRS1Splines.Functions25.Linear_Interp(V_NK2!$R$10:$R$21,V_NK2!$T$10:$T$21,AR1163)</f>
        <v>68.473057142883107</v>
      </c>
      <c r="AL1163" s="312">
        <f>(AK1163/V_NK2!$T$18)*100</f>
        <v>95.9006402561388</v>
      </c>
      <c r="AM1163" s="308">
        <f>AK1163-V_NK2!$T$11</f>
        <v>27.65305714285531</v>
      </c>
      <c r="AN1163" s="308">
        <f>IFERROR((AK1163 - V_NK2!$X$12) / (V_NK2!$X$11- V_NK2!$X$12) * 100, 0)</f>
        <v>90.428571428569867</v>
      </c>
      <c r="AO1163" s="308">
        <v>427</v>
      </c>
      <c r="AP1163" s="308">
        <v>420</v>
      </c>
      <c r="AQ1163" s="308">
        <v>426.12</v>
      </c>
      <c r="AR1163" s="371">
        <v>426.33</v>
      </c>
      <c r="AS1163" s="312">
        <v>0.9</v>
      </c>
      <c r="AT1163" s="372">
        <v>0.714611</v>
      </c>
      <c r="AU1163" s="369"/>
      <c r="AV1163" s="312">
        <v>0.18582873071960263</v>
      </c>
      <c r="AW1163" s="370">
        <v>0.16438720000000945</v>
      </c>
      <c r="AX1163" s="370">
        <v>0.16276418181818755</v>
      </c>
      <c r="AY1163" s="370"/>
      <c r="AZ1163" s="312">
        <f>_xll.SRS1Splines.Functions25.Linear_Interp(V_NNG3A!$H$4:$H$12,V_NNG3A!$I$4:$I$12,BF1163)</f>
        <v>12.8373000000001</v>
      </c>
      <c r="BA1163" s="312">
        <f>(AZ1163/V_NNG3A!$I$8)*100</f>
        <v>92.688086642600013</v>
      </c>
      <c r="BB1163" s="308">
        <f>_xll.SRS1Splines.Functions25.Linear_Interp(V_NNG3A!$H$4:$H$12,V_NNG3A!$J$4:$J$12,BF1163)</f>
        <v>1.8497137931035901</v>
      </c>
      <c r="BC1163" s="308">
        <f>IFERROR((AZ1163-V_NNG3A!$J$20) / (V_NNG3A!$J$19-V_NNG3A!$J$20) * 100, 0)</f>
        <v>64.620768582102698</v>
      </c>
      <c r="BD1163" s="308">
        <v>1050</v>
      </c>
      <c r="BE1163" s="308">
        <v>1047</v>
      </c>
      <c r="BF1163" s="374">
        <v>1049.18</v>
      </c>
      <c r="BG1163" s="312">
        <v>6.9000000000000006E-2</v>
      </c>
      <c r="BH1163" s="372">
        <v>5.851000000000204E-2</v>
      </c>
      <c r="BI1163" s="369"/>
      <c r="BJ1163" s="312">
        <v>0.19561341446158198</v>
      </c>
      <c r="BK1163" s="370">
        <v>0.1862079302674402</v>
      </c>
      <c r="BL1163" s="370">
        <v>0.1862079302674402</v>
      </c>
      <c r="BM1163" s="370">
        <f t="shared" si="15"/>
        <v>0</v>
      </c>
      <c r="BN1163" s="312">
        <f>_xll.SRS1Splines.Functions25.Linear_Interp(V_XNN1!$K$3:$K$8,V_XNN1!$L$3:$L$8,BT1163)</f>
        <v>0.19470000000000001</v>
      </c>
      <c r="BO1163" s="312">
        <f>(BN1163/V_XNN1!$L$7)*100</f>
        <v>92.714285714285722</v>
      </c>
      <c r="BP1163" s="308">
        <f>_xll.SRS1Splines.Functions25.Linear_Interp(V_XNN1!$K$3:$K$8,V_XNN1!$M$3:$M$8,BT1163)</f>
        <v>3.8700000000000102E-2</v>
      </c>
      <c r="BQ1163" s="308">
        <f>IFERROR((BN1163 - V_XNN1!$M$16) / (V_XNN1!$M$15- V_XNN1!$M$16) * 100, 0)</f>
        <v>25.069637883008429</v>
      </c>
      <c r="BR1163" s="308">
        <v>252</v>
      </c>
      <c r="BS1163" s="308">
        <v>249</v>
      </c>
      <c r="BT1163" s="374">
        <v>251.15</v>
      </c>
      <c r="BU1163" s="312">
        <v>0</v>
      </c>
      <c r="BV1163" s="372">
        <v>3.2787999999999998E-2</v>
      </c>
      <c r="BW1163" s="369"/>
      <c r="BX1163" s="312"/>
      <c r="BY1163" s="370"/>
      <c r="BZ1163" s="370"/>
      <c r="CA1163" s="370"/>
      <c r="CB1163" s="312"/>
      <c r="CC1163" s="312"/>
      <c r="CD1163" s="308"/>
      <c r="CE1163" s="312"/>
      <c r="CF1163" s="312"/>
      <c r="CG1163" s="312"/>
      <c r="CH1163" s="312"/>
      <c r="CI1163" s="384"/>
      <c r="CJ1163" s="312"/>
      <c r="CK1163" s="372"/>
      <c r="CL1163" s="369"/>
      <c r="CM1163" s="312"/>
      <c r="CN1163" s="370"/>
      <c r="CO1163" s="370"/>
      <c r="CP1163" s="370"/>
      <c r="CQ1163" s="312"/>
      <c r="CR1163" s="312"/>
      <c r="CS1163" s="308"/>
      <c r="CT1163" s="312"/>
      <c r="CU1163" s="312"/>
      <c r="CV1163" s="312"/>
      <c r="CW1163" s="312"/>
      <c r="CX1163" s="384"/>
      <c r="CY1163" s="312"/>
      <c r="CZ1163" s="372"/>
    </row>
    <row r="1164" spans="1:104" s="1" customFormat="1" hidden="1">
      <c r="A1164" s="269">
        <v>45723</v>
      </c>
      <c r="B1164" s="380">
        <v>0</v>
      </c>
      <c r="C1164" s="381">
        <v>0.78096774193548391</v>
      </c>
      <c r="D1164" s="382">
        <v>0.51321600000000001</v>
      </c>
      <c r="E1164" s="382">
        <v>0.43891200000000002</v>
      </c>
      <c r="F1164" s="382">
        <v>0</v>
      </c>
      <c r="G1164" s="312">
        <f>_xll.SRS1Splines.Functions25.Linear_Interp(V_NEM!$R$687:$R$703,V_NEM!$T$687:$T$703,M1164)+_xll.SRS1Splines.Functions25.Linear_Interp(V_NEM!$AB$687:$AB$703,V_NEM!$AD$687:$AD$703,N1164)</f>
        <v>0.75764142104999432</v>
      </c>
      <c r="H1164" s="308">
        <f>(G1164/(V_NEM!$T$696+V_NEM!$AD$696))*100</f>
        <v>78.173882924841436</v>
      </c>
      <c r="I1164" s="308">
        <f>G1164-(V_NEM!$T$694+V_NEM!$AD$694)</f>
        <v>0.11815528604999437</v>
      </c>
      <c r="J1164" s="308">
        <f>((IFERROR((_xll.SRS1Splines.Functions25.Linear_Interp(V_NEM!$R$687:$R$703,V_NEM!$T$687:$T$703,M1164) - V_NEM!$X$689) / (V_NEM!$X$688- V_NEM!$X$689) * 100, 0))+(IFERROR((_xll.SRS1Splines.Functions25.Linear_Interp(V_NEM!$AB$687:$AB$703,V_NEM!$AD$687:$AD$703,N1164) - V_NEM!$AH$689) / (V_NEM!$AH$688- V_NEM!$AH$689) * 100, 0)))/2</f>
        <v>46.202509203453431</v>
      </c>
      <c r="K1164" s="308">
        <v>784.3</v>
      </c>
      <c r="L1164" s="308">
        <v>781.8</v>
      </c>
      <c r="M1164" s="371">
        <v>782.67</v>
      </c>
      <c r="N1164" s="371">
        <v>783.28</v>
      </c>
      <c r="O1164" s="312">
        <v>1.1651612903225805</v>
      </c>
      <c r="P1164" s="383">
        <v>0.66876999999999998</v>
      </c>
      <c r="Q1164" s="369">
        <v>0</v>
      </c>
      <c r="R1164" s="312">
        <v>0.45</v>
      </c>
      <c r="S1164" s="370">
        <v>0.28806913386650085</v>
      </c>
      <c r="T1164" s="370">
        <v>1.1387200000000002E-2</v>
      </c>
      <c r="U1164" s="370"/>
      <c r="V1164" s="312">
        <f>_xll.SRS1Splines.Functions25.Linear_Interp(V_NK3!$P$8:$P$32,V_NK3!$R$8:$R$32,AC1164)</f>
        <v>286.96048503999901</v>
      </c>
      <c r="W1164" s="312">
        <f>(V1164/V_NK3!$R$28)*100</f>
        <v>52.930369806729296</v>
      </c>
      <c r="X1164" s="308">
        <f>V1164-V_NK3!$R$8</f>
        <v>230.38183303999901</v>
      </c>
      <c r="Y1164" s="308">
        <f>IFERROR((V1164 - V_NK3!$V$10) / (V_NK3!$V$9- V_NK3!$V$10) * 100, 0)</f>
        <v>47.44579594483794</v>
      </c>
      <c r="Z1164" s="308">
        <v>541.79999999999995</v>
      </c>
      <c r="AA1164" s="308">
        <v>521</v>
      </c>
      <c r="AB1164" s="312"/>
      <c r="AC1164" s="371">
        <v>533.28</v>
      </c>
      <c r="AD1164" s="308">
        <v>0.77</v>
      </c>
      <c r="AE1164" s="372">
        <v>2.588E-3</v>
      </c>
      <c r="AF1164" s="373">
        <v>0</v>
      </c>
      <c r="AG1164" s="312"/>
      <c r="AH1164" s="370">
        <v>0.22624848</v>
      </c>
      <c r="AI1164" s="370">
        <v>1.1340979999999999E-2</v>
      </c>
      <c r="AJ1164" s="370"/>
      <c r="AK1164" s="312">
        <f>_xll.SRS1Splines.Functions25.Linear_Interp(V_NK2!$R$10:$R$21,V_NK2!$T$10:$T$21,AR1164)</f>
        <v>68.822542857168997</v>
      </c>
      <c r="AL1164" s="312">
        <f>(AK1164/V_NK2!$T$18)*100</f>
        <v>96.390116046455162</v>
      </c>
      <c r="AM1164" s="308">
        <f>AK1164-V_NK2!$T$11</f>
        <v>28.002542857141201</v>
      </c>
      <c r="AN1164" s="308">
        <f>IFERROR((AK1164 - V_NK2!$X$12) / (V_NK2!$X$11- V_NK2!$X$12) * 100, 0)</f>
        <v>91.571428571427646</v>
      </c>
      <c r="AO1164" s="308">
        <v>427</v>
      </c>
      <c r="AP1164" s="308">
        <v>420</v>
      </c>
      <c r="AQ1164" s="308">
        <v>426.04</v>
      </c>
      <c r="AR1164" s="371">
        <v>426.41</v>
      </c>
      <c r="AS1164" s="312">
        <v>0.9</v>
      </c>
      <c r="AT1164" s="372">
        <v>2.7460000000000002E-3</v>
      </c>
      <c r="AU1164" s="369"/>
      <c r="AV1164" s="312">
        <v>0.18582873071960263</v>
      </c>
      <c r="AW1164" s="370">
        <v>0.16275392727269658</v>
      </c>
      <c r="AX1164" s="370">
        <v>0.18515781818181176</v>
      </c>
      <c r="AY1164" s="370"/>
      <c r="AZ1164" s="312">
        <f>_xll.SRS1Splines.Functions25.Linear_Interp(V_NNG3A!$H$4:$H$12,V_NNG3A!$I$4:$I$12,BF1164)</f>
        <v>12.7879000000001</v>
      </c>
      <c r="BA1164" s="312">
        <f>(AZ1164/V_NNG3A!$I$8)*100</f>
        <v>92.331407942238997</v>
      </c>
      <c r="BB1164" s="308">
        <f>_xll.SRS1Splines.Functions25.Linear_Interp(V_NNG3A!$H$4:$H$12,V_NNG3A!$J$4:$J$12,BF1164)</f>
        <v>1.8003137931036399</v>
      </c>
      <c r="BC1164" s="308">
        <f>IFERROR((AZ1164-V_NNG3A!$J$20) / (V_NNG3A!$J$19-V_NNG3A!$J$20) * 100, 0)</f>
        <v>62.894952415375805</v>
      </c>
      <c r="BD1164" s="308">
        <v>1050</v>
      </c>
      <c r="BE1164" s="308">
        <v>1047</v>
      </c>
      <c r="BF1164" s="374">
        <v>1049.1400000000001</v>
      </c>
      <c r="BG1164" s="312">
        <v>0.1</v>
      </c>
      <c r="BH1164" s="372">
        <v>6.6559999999997677E-2</v>
      </c>
      <c r="BI1164" s="369"/>
      <c r="BJ1164" s="312">
        <v>0.17116173765388429</v>
      </c>
      <c r="BK1164" s="370">
        <v>0.362331720050941</v>
      </c>
      <c r="BL1164" s="370">
        <v>0.362331720050941</v>
      </c>
      <c r="BM1164" s="370">
        <f t="shared" si="15"/>
        <v>0</v>
      </c>
      <c r="BN1164" s="312">
        <f>_xll.SRS1Splines.Functions25.Linear_Interp(V_XNN1!$K$3:$K$8,V_XNN1!$L$3:$L$8,BT1164)</f>
        <v>0.21</v>
      </c>
      <c r="BO1164" s="312">
        <f>(BN1164/V_XNN1!$L$7)*100</f>
        <v>100</v>
      </c>
      <c r="BP1164" s="308">
        <f>_xll.SRS1Splines.Functions25.Linear_Interp(V_XNN1!$K$3:$K$8,V_XNN1!$M$3:$M$8,BT1164)</f>
        <v>5.3999999999999999E-2</v>
      </c>
      <c r="BQ1164" s="308">
        <f>IFERROR((BN1164 - V_XNN1!$M$16) / (V_XNN1!$M$15- V_XNN1!$M$16) * 100, 0)</f>
        <v>72.423398328690809</v>
      </c>
      <c r="BR1164" s="308">
        <v>252</v>
      </c>
      <c r="BS1164" s="308">
        <v>249</v>
      </c>
      <c r="BT1164" s="374">
        <v>252</v>
      </c>
      <c r="BU1164" s="312">
        <v>0</v>
      </c>
      <c r="BV1164" s="372">
        <v>6.0756999999999999E-2</v>
      </c>
      <c r="BW1164" s="369"/>
      <c r="BX1164" s="312"/>
      <c r="BY1164" s="370"/>
      <c r="BZ1164" s="370"/>
      <c r="CA1164" s="370"/>
      <c r="CB1164" s="312"/>
      <c r="CC1164" s="312"/>
      <c r="CD1164" s="308"/>
      <c r="CE1164" s="312"/>
      <c r="CF1164" s="312"/>
      <c r="CG1164" s="312"/>
      <c r="CH1164" s="312"/>
      <c r="CI1164" s="384"/>
      <c r="CJ1164" s="312"/>
      <c r="CK1164" s="372"/>
      <c r="CL1164" s="369"/>
      <c r="CM1164" s="312"/>
      <c r="CN1164" s="370"/>
      <c r="CO1164" s="370"/>
      <c r="CP1164" s="370"/>
      <c r="CQ1164" s="312"/>
      <c r="CR1164" s="312"/>
      <c r="CS1164" s="308"/>
      <c r="CT1164" s="312"/>
      <c r="CU1164" s="312"/>
      <c r="CV1164" s="312"/>
      <c r="CW1164" s="312"/>
      <c r="CX1164" s="384"/>
      <c r="CY1164" s="312"/>
      <c r="CZ1164" s="372"/>
    </row>
    <row r="1165" spans="1:104" s="1" customFormat="1" hidden="1">
      <c r="A1165" s="269">
        <v>45724</v>
      </c>
      <c r="B1165" s="380">
        <v>0</v>
      </c>
      <c r="C1165" s="381">
        <v>0.78096774193548391</v>
      </c>
      <c r="D1165" s="382">
        <v>0.491616</v>
      </c>
      <c r="E1165" s="382">
        <v>0.63763199999999998</v>
      </c>
      <c r="F1165" s="382">
        <v>0</v>
      </c>
      <c r="G1165" s="312">
        <f>_xll.SRS1Splines.Functions25.Linear_Interp(V_NEM!$R$687:$R$703,V_NEM!$T$687:$T$703,M1165)+_xll.SRS1Splines.Functions25.Linear_Interp(V_NEM!$AB$687:$AB$703,V_NEM!$AD$687:$AD$703,N1165)</f>
        <v>0.71995201204999393</v>
      </c>
      <c r="H1165" s="308">
        <f>(G1165/(V_NEM!$T$696+V_NEM!$AD$696))*100</f>
        <v>74.285067761344607</v>
      </c>
      <c r="I1165" s="308">
        <f>G1165-(V_NEM!$T$694+V_NEM!$AD$694)</f>
        <v>8.0465877049993972E-2</v>
      </c>
      <c r="J1165" s="308">
        <f>((IFERROR((_xll.SRS1Splines.Functions25.Linear_Interp(V_NEM!$R$687:$R$703,V_NEM!$T$687:$T$703,M1165) - V_NEM!$X$689) / (V_NEM!$X$688- V_NEM!$X$689) * 100, 0))+(IFERROR((_xll.SRS1Splines.Functions25.Linear_Interp(V_NEM!$AB$687:$AB$703,V_NEM!$AD$687:$AD$703,N1165) - V_NEM!$AH$689) / (V_NEM!$AH$688- V_NEM!$AH$689) * 100, 0)))/2</f>
        <v>21.576616187224804</v>
      </c>
      <c r="K1165" s="308">
        <v>784.3</v>
      </c>
      <c r="L1165" s="308">
        <v>781.8</v>
      </c>
      <c r="M1165" s="371">
        <v>782.55</v>
      </c>
      <c r="N1165" s="371">
        <v>782.38</v>
      </c>
      <c r="O1165" s="312">
        <v>1.1651612903225805</v>
      </c>
      <c r="P1165" s="383">
        <v>0.42882999999999999</v>
      </c>
      <c r="Q1165" s="369">
        <v>0</v>
      </c>
      <c r="R1165" s="312">
        <v>0.45</v>
      </c>
      <c r="S1165" s="370">
        <v>0.28015353386650083</v>
      </c>
      <c r="T1165" s="370">
        <v>3.4716000000000005E-3</v>
      </c>
      <c r="U1165" s="370"/>
      <c r="V1165" s="312">
        <f>_xll.SRS1Splines.Functions25.Linear_Interp(V_NK3!$P$8:$P$32,V_NK3!$R$8:$R$32,AC1165)</f>
        <v>287.23716696999901</v>
      </c>
      <c r="W1165" s="312">
        <f>(V1165/V_NK3!$R$28)*100</f>
        <v>52.981404278850775</v>
      </c>
      <c r="X1165" s="308">
        <f>V1165-V_NK3!$R$8</f>
        <v>230.658514969999</v>
      </c>
      <c r="Y1165" s="308">
        <f>IFERROR((V1165 - V_NK3!$V$10) / (V_NK3!$V$9- V_NK3!$V$10) * 100, 0)</f>
        <v>47.502776975933934</v>
      </c>
      <c r="Z1165" s="308">
        <v>541.79999999999995</v>
      </c>
      <c r="AA1165" s="308">
        <v>521</v>
      </c>
      <c r="AB1165" s="312"/>
      <c r="AC1165" s="371">
        <v>533.29</v>
      </c>
      <c r="AD1165" s="308">
        <v>0.77</v>
      </c>
      <c r="AE1165" s="372">
        <v>7.8899999999999999E-4</v>
      </c>
      <c r="AF1165" s="373">
        <v>0.19</v>
      </c>
      <c r="AG1165" s="312"/>
      <c r="AH1165" s="370">
        <v>0.10680443999999999</v>
      </c>
      <c r="AI1165" s="370">
        <v>0</v>
      </c>
      <c r="AJ1165" s="370"/>
      <c r="AK1165" s="312">
        <f>_xll.SRS1Splines.Functions25.Linear_Interp(V_NK2!$R$10:$R$21,V_NK2!$T$10:$T$21,AR1165)</f>
        <v>68.866228571454698</v>
      </c>
      <c r="AL1165" s="312">
        <f>(AK1165/V_NK2!$T$18)*100</f>
        <v>96.451300520244672</v>
      </c>
      <c r="AM1165" s="308">
        <f>AK1165-V_NK2!$T$11</f>
        <v>28.046228571426902</v>
      </c>
      <c r="AN1165" s="308">
        <f>IFERROR((AK1165 - V_NK2!$X$12) / (V_NK2!$X$11- V_NK2!$X$12) * 100, 0)</f>
        <v>91.714285714284756</v>
      </c>
      <c r="AO1165" s="308">
        <v>427</v>
      </c>
      <c r="AP1165" s="308">
        <v>420</v>
      </c>
      <c r="AQ1165" s="308">
        <v>425.96</v>
      </c>
      <c r="AR1165" s="371">
        <v>426.42</v>
      </c>
      <c r="AS1165" s="312">
        <v>0.9</v>
      </c>
      <c r="AT1165" s="372">
        <v>0</v>
      </c>
      <c r="AU1165" s="369"/>
      <c r="AV1165" s="312">
        <v>0.18582873071960263</v>
      </c>
      <c r="AW1165" s="370">
        <v>0.16185018181819133</v>
      </c>
      <c r="AX1165" s="370">
        <v>0.16471145454545216</v>
      </c>
      <c r="AY1165" s="370"/>
      <c r="AZ1165" s="312">
        <f>_xll.SRS1Splines.Functions25.Linear_Interp(V_NNG3A!$H$4:$H$12,V_NNG3A!$I$4:$I$12,BF1165)</f>
        <v>12.639699999999999</v>
      </c>
      <c r="BA1165" s="312">
        <f>(AZ1165/V_NNG3A!$I$8)*100</f>
        <v>91.261371841155238</v>
      </c>
      <c r="BB1165" s="308">
        <f>_xll.SRS1Splines.Functions25.Linear_Interp(V_NNG3A!$H$4:$H$12,V_NNG3A!$J$4:$J$12,BF1165)</f>
        <v>1.6521137931034999</v>
      </c>
      <c r="BC1165" s="308">
        <f>IFERROR((AZ1165-V_NNG3A!$J$20) / (V_NNG3A!$J$19-V_NNG3A!$J$20) * 100, 0)</f>
        <v>57.717503915191692</v>
      </c>
      <c r="BD1165" s="308">
        <v>1050</v>
      </c>
      <c r="BE1165" s="308">
        <v>1047</v>
      </c>
      <c r="BF1165" s="374">
        <v>1049.02</v>
      </c>
      <c r="BG1165" s="312">
        <v>9.1999999999999998E-2</v>
      </c>
      <c r="BH1165" s="372">
        <v>5.9209999999999124E-2</v>
      </c>
      <c r="BI1165" s="369"/>
      <c r="BJ1165" s="312">
        <v>0.19561341446158198</v>
      </c>
      <c r="BK1165" s="370">
        <v>0.27005950315551158</v>
      </c>
      <c r="BL1165" s="370">
        <v>0.27005950315551158</v>
      </c>
      <c r="BM1165" s="370">
        <f t="shared" ref="BM1165:BM1228" si="16">BK1165-BL1165</f>
        <v>0</v>
      </c>
      <c r="BN1165" s="312">
        <f>_xll.SRS1Splines.Functions25.Linear_Interp(V_XNN1!$K$3:$K$8,V_XNN1!$L$3:$L$8,BT1165)</f>
        <v>0.2064</v>
      </c>
      <c r="BO1165" s="312">
        <f>(BN1165/V_XNN1!$L$7)*100</f>
        <v>98.285714285714292</v>
      </c>
      <c r="BP1165" s="308">
        <f>_xll.SRS1Splines.Functions25.Linear_Interp(V_XNN1!$K$3:$K$8,V_XNN1!$M$3:$M$8,BT1165)</f>
        <v>5.0400000000000202E-2</v>
      </c>
      <c r="BQ1165" s="308">
        <f>IFERROR((BN1165 - V_XNN1!$M$16) / (V_XNN1!$M$15- V_XNN1!$M$16) * 100, 0)</f>
        <v>61.281337047353787</v>
      </c>
      <c r="BR1165" s="308">
        <v>252</v>
      </c>
      <c r="BS1165" s="308">
        <v>249</v>
      </c>
      <c r="BT1165" s="374">
        <v>251.8</v>
      </c>
      <c r="BU1165" s="312">
        <v>0</v>
      </c>
      <c r="BV1165" s="372">
        <v>4.0938000000000002E-2</v>
      </c>
      <c r="BW1165" s="369"/>
      <c r="BX1165" s="312"/>
      <c r="BY1165" s="370"/>
      <c r="BZ1165" s="370"/>
      <c r="CA1165" s="370"/>
      <c r="CB1165" s="312"/>
      <c r="CC1165" s="312"/>
      <c r="CD1165" s="308"/>
      <c r="CE1165" s="312"/>
      <c r="CF1165" s="312"/>
      <c r="CG1165" s="312"/>
      <c r="CH1165" s="312"/>
      <c r="CI1165" s="384"/>
      <c r="CJ1165" s="312"/>
      <c r="CK1165" s="372"/>
      <c r="CL1165" s="369"/>
      <c r="CM1165" s="312"/>
      <c r="CN1165" s="370"/>
      <c r="CO1165" s="370"/>
      <c r="CP1165" s="370"/>
      <c r="CQ1165" s="312"/>
      <c r="CR1165" s="312"/>
      <c r="CS1165" s="308"/>
      <c r="CT1165" s="312"/>
      <c r="CU1165" s="312"/>
      <c r="CV1165" s="312"/>
      <c r="CW1165" s="312"/>
      <c r="CX1165" s="384"/>
      <c r="CY1165" s="312"/>
      <c r="CZ1165" s="372"/>
    </row>
    <row r="1166" spans="1:104" s="1" customFormat="1" hidden="1">
      <c r="A1166" s="269">
        <v>45725</v>
      </c>
      <c r="B1166" s="380">
        <v>0</v>
      </c>
      <c r="C1166" s="381">
        <v>0.78096774193548391</v>
      </c>
      <c r="D1166" s="382">
        <v>0.50716799999999995</v>
      </c>
      <c r="E1166" s="382">
        <v>0.41558400000000001</v>
      </c>
      <c r="F1166" s="382">
        <v>0</v>
      </c>
      <c r="G1166" s="312">
        <f>_xll.SRS1Splines.Functions25.Linear_Interp(V_NEM!$R$687:$R$703,V_NEM!$T$687:$T$703,M1166)+_xll.SRS1Splines.Functions25.Linear_Interp(V_NEM!$AB$687:$AB$703,V_NEM!$AD$687:$AD$703,N1166)</f>
        <v>0.83293787075000059</v>
      </c>
      <c r="H1166" s="308">
        <f>(G1166/(V_NEM!$T$696+V_NEM!$AD$696))*100</f>
        <v>85.943014442686589</v>
      </c>
      <c r="I1166" s="308">
        <f>G1166-(V_NEM!$T$694+V_NEM!$AD$694)</f>
        <v>0.19345173575000063</v>
      </c>
      <c r="J1166" s="308">
        <f>((IFERROR((_xll.SRS1Splines.Functions25.Linear_Interp(V_NEM!$R$687:$R$703,V_NEM!$T$687:$T$703,M1166) - V_NEM!$X$689) / (V_NEM!$X$688- V_NEM!$X$689) * 100, 0))+(IFERROR((_xll.SRS1Splines.Functions25.Linear_Interp(V_NEM!$AB$687:$AB$703,V_NEM!$AD$687:$AD$703,N1166) - V_NEM!$AH$689) / (V_NEM!$AH$688- V_NEM!$AH$689) * 100, 0)))/2</f>
        <v>55.712164872209357</v>
      </c>
      <c r="K1166" s="308">
        <v>784.3</v>
      </c>
      <c r="L1166" s="308">
        <v>781.8</v>
      </c>
      <c r="M1166" s="371">
        <v>783.25</v>
      </c>
      <c r="N1166" s="371">
        <v>783.1</v>
      </c>
      <c r="O1166" s="312">
        <v>1.1651612903225805</v>
      </c>
      <c r="P1166" s="383">
        <v>0.57330999999999999</v>
      </c>
      <c r="Q1166" s="369">
        <v>0</v>
      </c>
      <c r="R1166" s="312">
        <v>0.45</v>
      </c>
      <c r="S1166" s="370">
        <v>0.27668193386650086</v>
      </c>
      <c r="T1166" s="370">
        <v>0</v>
      </c>
      <c r="U1166" s="370"/>
      <c r="V1166" s="312">
        <f>_xll.SRS1Splines.Functions25.Linear_Interp(V_NK3!$P$8:$P$32,V_NK3!$R$8:$R$32,AC1166)</f>
        <v>287.513848899999</v>
      </c>
      <c r="W1166" s="312">
        <f>(V1166/V_NK3!$R$28)*100</f>
        <v>53.032438750972247</v>
      </c>
      <c r="X1166" s="308">
        <f>V1166-V_NK3!$R$8</f>
        <v>230.935196899999</v>
      </c>
      <c r="Y1166" s="308">
        <f>IFERROR((V1166 - V_NK3!$V$10) / (V_NK3!$V$9- V_NK3!$V$10) * 100, 0)</f>
        <v>47.55975800702992</v>
      </c>
      <c r="Z1166" s="308">
        <v>541.79999999999995</v>
      </c>
      <c r="AA1166" s="308">
        <v>521</v>
      </c>
      <c r="AB1166" s="312"/>
      <c r="AC1166" s="371">
        <v>533.29999999999995</v>
      </c>
      <c r="AD1166" s="308">
        <v>0.77</v>
      </c>
      <c r="AE1166" s="372">
        <v>0</v>
      </c>
      <c r="AF1166" s="373">
        <v>0.38</v>
      </c>
      <c r="AG1166" s="312"/>
      <c r="AH1166" s="370">
        <v>0.10367999999999998</v>
      </c>
      <c r="AI1166" s="370">
        <v>6.8752109999999991E-2</v>
      </c>
      <c r="AJ1166" s="370"/>
      <c r="AK1166" s="312">
        <f>_xll.SRS1Splines.Functions25.Linear_Interp(V_NK2!$R$10:$R$21,V_NK2!$T$10:$T$21,AR1166)</f>
        <v>68.822542857168997</v>
      </c>
      <c r="AL1166" s="312">
        <f>(AK1166/V_NK2!$T$18)*100</f>
        <v>96.390116046455162</v>
      </c>
      <c r="AM1166" s="308">
        <f>AK1166-V_NK2!$T$11</f>
        <v>28.002542857141201</v>
      </c>
      <c r="AN1166" s="308">
        <f>IFERROR((AK1166 - V_NK2!$X$12) / (V_NK2!$X$11- V_NK2!$X$12) * 100, 0)</f>
        <v>91.571428571427646</v>
      </c>
      <c r="AO1166" s="308">
        <v>427</v>
      </c>
      <c r="AP1166" s="308">
        <v>420</v>
      </c>
      <c r="AQ1166" s="308">
        <v>425.83</v>
      </c>
      <c r="AR1166" s="371">
        <v>426.41</v>
      </c>
      <c r="AS1166" s="312">
        <v>0.9</v>
      </c>
      <c r="AT1166" s="372">
        <v>1.6646999999999999E-2</v>
      </c>
      <c r="AU1166" s="369"/>
      <c r="AV1166" s="312">
        <v>0.18582873071960263</v>
      </c>
      <c r="AW1166" s="370">
        <v>0.18265018181817239</v>
      </c>
      <c r="AX1166" s="370">
        <v>0.16479490909092373</v>
      </c>
      <c r="AY1166" s="370"/>
      <c r="AZ1166" s="312">
        <f>_xll.SRS1Splines.Functions25.Linear_Interp(V_NNG3A!$H$4:$H$12,V_NNG3A!$I$4:$I$12,BF1166)</f>
        <v>12.590299999999999</v>
      </c>
      <c r="BA1166" s="312">
        <f>(AZ1166/V_NNG3A!$I$8)*100</f>
        <v>90.904693140794222</v>
      </c>
      <c r="BB1166" s="308">
        <f>_xll.SRS1Splines.Functions25.Linear_Interp(V_NNG3A!$H$4:$H$12,V_NNG3A!$J$4:$J$12,BF1166)</f>
        <v>1.60271379310354</v>
      </c>
      <c r="BC1166" s="308">
        <f>IFERROR((AZ1166-V_NNG3A!$J$20) / (V_NNG3A!$J$19-V_NNG3A!$J$20) * 100, 0)</f>
        <v>55.991687748464813</v>
      </c>
      <c r="BD1166" s="308">
        <v>1050</v>
      </c>
      <c r="BE1166" s="308">
        <v>1047</v>
      </c>
      <c r="BF1166" s="374">
        <v>1048.98</v>
      </c>
      <c r="BG1166" s="312">
        <v>4.8000000000000001E-2</v>
      </c>
      <c r="BH1166" s="372">
        <v>5.924000000000524E-2</v>
      </c>
      <c r="BI1166" s="369"/>
      <c r="BJ1166" s="312">
        <v>0.17116173765388429</v>
      </c>
      <c r="BK1166" s="370">
        <v>0.29166965060138672</v>
      </c>
      <c r="BL1166" s="370">
        <v>0.29166965060138672</v>
      </c>
      <c r="BM1166" s="370">
        <f t="shared" si="16"/>
        <v>0</v>
      </c>
      <c r="BN1166" s="312">
        <f>_xll.SRS1Splines.Functions25.Linear_Interp(V_XNN1!$K$3:$K$8,V_XNN1!$L$3:$L$8,BT1166)</f>
        <v>0.212673</v>
      </c>
      <c r="BO1166" s="312">
        <f>(BN1166/V_XNN1!$L$7)*100</f>
        <v>101.27285714285715</v>
      </c>
      <c r="BP1166" s="308">
        <f>_xll.SRS1Splines.Functions25.Linear_Interp(V_XNN1!$K$3:$K$8,V_XNN1!$M$3:$M$8,BT1166)</f>
        <v>5.6673000000000098E-2</v>
      </c>
      <c r="BQ1166" s="308">
        <f>IFERROR((BN1166 - V_XNN1!$M$16) / (V_XNN1!$M$15- V_XNN1!$M$16) * 100, 0)</f>
        <v>80.696378830083589</v>
      </c>
      <c r="BR1166" s="308">
        <v>252</v>
      </c>
      <c r="BS1166" s="308">
        <v>249</v>
      </c>
      <c r="BT1166" s="374">
        <v>252.15</v>
      </c>
      <c r="BU1166" s="312">
        <v>0</v>
      </c>
      <c r="BV1166" s="372">
        <v>4.5963000000000004E-2</v>
      </c>
      <c r="BW1166" s="369"/>
      <c r="BX1166" s="312"/>
      <c r="BY1166" s="370"/>
      <c r="BZ1166" s="370"/>
      <c r="CA1166" s="370"/>
      <c r="CB1166" s="312"/>
      <c r="CC1166" s="312"/>
      <c r="CD1166" s="308"/>
      <c r="CE1166" s="312"/>
      <c r="CF1166" s="312"/>
      <c r="CG1166" s="312"/>
      <c r="CH1166" s="312"/>
      <c r="CI1166" s="384"/>
      <c r="CJ1166" s="312"/>
      <c r="CK1166" s="372"/>
      <c r="CL1166" s="369"/>
      <c r="CM1166" s="312"/>
      <c r="CN1166" s="370"/>
      <c r="CO1166" s="370"/>
      <c r="CP1166" s="370"/>
      <c r="CQ1166" s="312"/>
      <c r="CR1166" s="312"/>
      <c r="CS1166" s="308"/>
      <c r="CT1166" s="312"/>
      <c r="CU1166" s="312"/>
      <c r="CV1166" s="312"/>
      <c r="CW1166" s="312"/>
      <c r="CX1166" s="384"/>
      <c r="CY1166" s="312"/>
      <c r="CZ1166" s="372"/>
    </row>
    <row r="1167" spans="1:104" s="1" customFormat="1" hidden="1">
      <c r="A1167" s="269">
        <v>45726</v>
      </c>
      <c r="B1167" s="380">
        <v>0</v>
      </c>
      <c r="C1167" s="381">
        <v>0.78096774193548391</v>
      </c>
      <c r="D1167" s="382">
        <v>0.50371199999999994</v>
      </c>
      <c r="E1167" s="382">
        <v>0.54950399999999999</v>
      </c>
      <c r="F1167" s="382">
        <v>0</v>
      </c>
      <c r="G1167" s="312">
        <f>_xll.SRS1Splines.Functions25.Linear_Interp(V_NEM!$R$687:$R$703,V_NEM!$T$687:$T$703,M1167)+_xll.SRS1Splines.Functions25.Linear_Interp(V_NEM!$AB$687:$AB$703,V_NEM!$AD$687:$AD$703,N1167)</f>
        <v>0.7913510307999988</v>
      </c>
      <c r="H1167" s="308">
        <f>(G1167/(V_NEM!$T$696+V_NEM!$AD$696))*100</f>
        <v>81.652060084673678</v>
      </c>
      <c r="I1167" s="308">
        <f>G1167-(V_NEM!$T$694+V_NEM!$AD$694)</f>
        <v>0.15186489579999884</v>
      </c>
      <c r="J1167" s="308">
        <f>((IFERROR((_xll.SRS1Splines.Functions25.Linear_Interp(V_NEM!$R$687:$R$703,V_NEM!$T$687:$T$703,M1167) - V_NEM!$X$689) / (V_NEM!$X$688- V_NEM!$X$689) * 100, 0))+(IFERROR((_xll.SRS1Splines.Functions25.Linear_Interp(V_NEM!$AB$687:$AB$703,V_NEM!$AD$687:$AD$703,N1167) - V_NEM!$AH$689) / (V_NEM!$AH$688- V_NEM!$AH$689) * 100, 0)))/2</f>
        <v>44.7341164695641</v>
      </c>
      <c r="K1167" s="308">
        <v>784.3</v>
      </c>
      <c r="L1167" s="308">
        <v>781.8</v>
      </c>
      <c r="M1167" s="371">
        <v>783</v>
      </c>
      <c r="N1167" s="371">
        <v>782.93</v>
      </c>
      <c r="O1167" s="312">
        <v>1.1651612903225805</v>
      </c>
      <c r="P1167" s="383">
        <v>0.64873999999999998</v>
      </c>
      <c r="Q1167" s="369">
        <v>0</v>
      </c>
      <c r="R1167" s="312">
        <v>0.45</v>
      </c>
      <c r="S1167" s="370">
        <v>0.27668193386650086</v>
      </c>
      <c r="T1167" s="370">
        <v>0</v>
      </c>
      <c r="U1167" s="370"/>
      <c r="V1167" s="312">
        <f>_xll.SRS1Splines.Functions25.Linear_Interp(V_NK3!$P$8:$P$32,V_NK3!$R$8:$R$32,AC1167)</f>
        <v>287.79053082999798</v>
      </c>
      <c r="W1167" s="312">
        <f>(V1167/V_NK3!$R$28)*100</f>
        <v>53.083473223093534</v>
      </c>
      <c r="X1167" s="308">
        <f>V1167-V_NK3!$R$8</f>
        <v>231.21187882999797</v>
      </c>
      <c r="Y1167" s="308">
        <f>IFERROR((V1167 - V_NK3!$V$10) / (V_NK3!$V$9- V_NK3!$V$10) * 100, 0)</f>
        <v>47.616739038125708</v>
      </c>
      <c r="Z1167" s="308">
        <v>541.79999999999995</v>
      </c>
      <c r="AA1167" s="308">
        <v>521</v>
      </c>
      <c r="AB1167" s="312"/>
      <c r="AC1167" s="371">
        <v>533.30999999999995</v>
      </c>
      <c r="AD1167" s="308">
        <v>0.77</v>
      </c>
      <c r="AE1167" s="372">
        <v>0</v>
      </c>
      <c r="AF1167" s="373">
        <v>7.0000000000000007E-2</v>
      </c>
      <c r="AG1167" s="312"/>
      <c r="AH1167" s="370">
        <v>0.11232000000000002</v>
      </c>
      <c r="AI1167" s="370">
        <v>6.3032060000000001E-2</v>
      </c>
      <c r="AJ1167" s="370"/>
      <c r="AK1167" s="312">
        <f>_xll.SRS1Splines.Functions25.Linear_Interp(V_NK2!$R$10:$R$21,V_NK2!$T$10:$T$21,AR1167)</f>
        <v>68.778857142883098</v>
      </c>
      <c r="AL1167" s="312">
        <f>(AK1167/V_NK2!$T$18)*100</f>
        <v>96.328931572665397</v>
      </c>
      <c r="AM1167" s="308">
        <f>AK1167-V_NK2!$T$11</f>
        <v>27.958857142855301</v>
      </c>
      <c r="AN1167" s="308">
        <f>IFERROR((AK1167 - V_NK2!$X$12) / (V_NK2!$X$11- V_NK2!$X$12) * 100, 0)</f>
        <v>91.428571428569896</v>
      </c>
      <c r="AO1167" s="308">
        <v>427</v>
      </c>
      <c r="AP1167" s="308">
        <v>420</v>
      </c>
      <c r="AQ1167" s="308">
        <v>425.75</v>
      </c>
      <c r="AR1167" s="371">
        <v>426.4</v>
      </c>
      <c r="AS1167" s="312">
        <v>0.9</v>
      </c>
      <c r="AT1167" s="372">
        <v>1.5262000000000001E-2</v>
      </c>
      <c r="AU1167" s="369"/>
      <c r="AV1167" s="312">
        <v>0.18582873071960263</v>
      </c>
      <c r="AW1167" s="370">
        <v>0.16705018181818657</v>
      </c>
      <c r="AX1167" s="370">
        <v>0.1647392727272558</v>
      </c>
      <c r="AY1167" s="370"/>
      <c r="AZ1167" s="312">
        <f>_xll.SRS1Splines.Functions25.Linear_Interp(V_NNG3A!$H$4:$H$12,V_NNG3A!$I$4:$I$12,BF1167)</f>
        <v>12.639699999999999</v>
      </c>
      <c r="BA1167" s="312">
        <f>(AZ1167/V_NNG3A!$I$8)*100</f>
        <v>91.261371841155238</v>
      </c>
      <c r="BB1167" s="308">
        <f>_xll.SRS1Splines.Functions25.Linear_Interp(V_NNG3A!$H$4:$H$12,V_NNG3A!$J$4:$J$12,BF1167)</f>
        <v>1.6521137931034999</v>
      </c>
      <c r="BC1167" s="308">
        <f>IFERROR((AZ1167-V_NNG3A!$J$20) / (V_NNG3A!$J$19-V_NNG3A!$J$20) * 100, 0)</f>
        <v>57.717503915191692</v>
      </c>
      <c r="BD1167" s="308">
        <v>1050</v>
      </c>
      <c r="BE1167" s="308">
        <v>1047</v>
      </c>
      <c r="BF1167" s="374">
        <v>1049.02</v>
      </c>
      <c r="BG1167" s="312">
        <v>4.8000000000000001E-2</v>
      </c>
      <c r="BH1167" s="372">
        <v>5.9219999999993889E-2</v>
      </c>
      <c r="BI1167" s="369"/>
      <c r="BJ1167" s="312">
        <v>0.19255695486061974</v>
      </c>
      <c r="BK1167" s="370">
        <v>0.18082225583721628</v>
      </c>
      <c r="BL1167" s="370">
        <v>0.18082225583721628</v>
      </c>
      <c r="BM1167" s="370">
        <f t="shared" si="16"/>
        <v>0</v>
      </c>
      <c r="BN1167" s="312">
        <f>_xll.SRS1Splines.Functions25.Linear_Interp(V_XNN1!$K$3:$K$8,V_XNN1!$L$3:$L$8,BT1167)</f>
        <v>0.21962280000000001</v>
      </c>
      <c r="BO1167" s="312">
        <f>(BN1167/V_XNN1!$L$7)*100</f>
        <v>104.58228571428572</v>
      </c>
      <c r="BP1167" s="308">
        <f>_xll.SRS1Splines.Functions25.Linear_Interp(V_XNN1!$K$3:$K$8,V_XNN1!$M$3:$M$8,BT1167)</f>
        <v>6.3622799999999896E-2</v>
      </c>
      <c r="BQ1167" s="308">
        <f>IFERROR((BN1167 - V_XNN1!$M$16) / (V_XNN1!$M$15- V_XNN1!$M$16) * 100, 0)</f>
        <v>102.20612813370478</v>
      </c>
      <c r="BR1167" s="308">
        <v>252</v>
      </c>
      <c r="BS1167" s="308">
        <v>249</v>
      </c>
      <c r="BT1167" s="374">
        <v>252.54</v>
      </c>
      <c r="BU1167" s="312">
        <v>0</v>
      </c>
      <c r="BV1167" s="372">
        <v>1.4661E-2</v>
      </c>
      <c r="BW1167" s="369"/>
      <c r="BX1167" s="312"/>
      <c r="BY1167" s="370"/>
      <c r="BZ1167" s="370"/>
      <c r="CA1167" s="370"/>
      <c r="CB1167" s="312"/>
      <c r="CC1167" s="312"/>
      <c r="CD1167" s="308"/>
      <c r="CE1167" s="312"/>
      <c r="CF1167" s="312"/>
      <c r="CG1167" s="312"/>
      <c r="CH1167" s="312"/>
      <c r="CI1167" s="384"/>
      <c r="CJ1167" s="312"/>
      <c r="CK1167" s="372"/>
      <c r="CL1167" s="369"/>
      <c r="CM1167" s="312"/>
      <c r="CN1167" s="370"/>
      <c r="CO1167" s="370"/>
      <c r="CP1167" s="370"/>
      <c r="CQ1167" s="312"/>
      <c r="CR1167" s="312"/>
      <c r="CS1167" s="308"/>
      <c r="CT1167" s="312"/>
      <c r="CU1167" s="312"/>
      <c r="CV1167" s="312"/>
      <c r="CW1167" s="312"/>
      <c r="CX1167" s="384"/>
      <c r="CY1167" s="312"/>
      <c r="CZ1167" s="372"/>
    </row>
    <row r="1168" spans="1:104" s="1" customFormat="1" hidden="1">
      <c r="A1168" s="269">
        <v>45727</v>
      </c>
      <c r="B1168" s="380">
        <v>0.01</v>
      </c>
      <c r="C1168" s="381">
        <v>0.78096774193548391</v>
      </c>
      <c r="D1168" s="382">
        <v>0.50803200000000004</v>
      </c>
      <c r="E1168" s="382">
        <v>0.64972799999999997</v>
      </c>
      <c r="F1168" s="382">
        <v>0</v>
      </c>
      <c r="G1168" s="312">
        <f>_xll.SRS1Splines.Functions25.Linear_Interp(V_NEM!$R$687:$R$703,V_NEM!$T$687:$T$703,M1168)+_xll.SRS1Splines.Functions25.Linear_Interp(V_NEM!$AB$687:$AB$703,V_NEM!$AD$687:$AD$703,N1168)</f>
        <v>0.67019275410000279</v>
      </c>
      <c r="H1168" s="308">
        <f>(G1168/(V_NEM!$T$696+V_NEM!$AD$696))*100</f>
        <v>69.150878556088742</v>
      </c>
      <c r="I1168" s="308">
        <f>G1168-(V_NEM!$T$694+V_NEM!$AD$694)</f>
        <v>3.070661910000283E-2</v>
      </c>
      <c r="J1168" s="308">
        <f>((IFERROR((_xll.SRS1Splines.Functions25.Linear_Interp(V_NEM!$R$687:$R$703,V_NEM!$T$687:$T$703,M1168) - V_NEM!$X$689) / (V_NEM!$X$688- V_NEM!$X$689) * 100, 0))+(IFERROR((_xll.SRS1Splines.Functions25.Linear_Interp(V_NEM!$AB$687:$AB$703,V_NEM!$AD$687:$AD$703,N1168) - V_NEM!$AH$689) / (V_NEM!$AH$688- V_NEM!$AH$689) * 100, 0)))/2</f>
        <v>19.827842293194927</v>
      </c>
      <c r="K1168" s="308">
        <v>784.3</v>
      </c>
      <c r="L1168" s="308">
        <v>781.8</v>
      </c>
      <c r="M1168" s="371">
        <v>782.1</v>
      </c>
      <c r="N1168" s="371">
        <v>782.76</v>
      </c>
      <c r="O1168" s="312">
        <v>1.1651612903225805</v>
      </c>
      <c r="P1168" s="383">
        <v>0.58372999999999997</v>
      </c>
      <c r="Q1168" s="369">
        <v>0</v>
      </c>
      <c r="R1168" s="312">
        <v>0.45</v>
      </c>
      <c r="S1168" s="370">
        <v>0.1190288</v>
      </c>
      <c r="T1168" s="370">
        <v>0.1190288</v>
      </c>
      <c r="U1168" s="370"/>
      <c r="V1168" s="312">
        <f>_xll.SRS1Splines.Functions25.Linear_Interp(V_NK3!$P$8:$P$32,V_NK3!$R$8:$R$32,AC1168)</f>
        <v>287.79053082999798</v>
      </c>
      <c r="W1168" s="312">
        <f>(V1168/V_NK3!$R$28)*100</f>
        <v>53.083473223093534</v>
      </c>
      <c r="X1168" s="308">
        <f>V1168-V_NK3!$R$8</f>
        <v>231.21187882999797</v>
      </c>
      <c r="Y1168" s="308">
        <f>IFERROR((V1168 - V_NK3!$V$10) / (V_NK3!$V$9- V_NK3!$V$10) * 100, 0)</f>
        <v>47.616739038125708</v>
      </c>
      <c r="Z1168" s="308">
        <v>541.79999999999995</v>
      </c>
      <c r="AA1168" s="308">
        <v>521</v>
      </c>
      <c r="AB1168" s="312"/>
      <c r="AC1168" s="371">
        <v>533.30999999999995</v>
      </c>
      <c r="AD1168" s="308">
        <v>0.77</v>
      </c>
      <c r="AE1168" s="372">
        <v>2.7052E-2</v>
      </c>
      <c r="AF1168" s="373">
        <v>0</v>
      </c>
      <c r="AG1168" s="312"/>
      <c r="AH1168" s="370">
        <v>0.20994191999999998</v>
      </c>
      <c r="AI1168" s="370">
        <v>0.39999876000000001</v>
      </c>
      <c r="AJ1168" s="370"/>
      <c r="AK1168" s="312">
        <f>_xll.SRS1Splines.Functions25.Linear_Interp(V_NK2!$R$10:$R$21,V_NK2!$T$10:$T$21,AR1168)</f>
        <v>68.516742857168794</v>
      </c>
      <c r="AL1168" s="312">
        <f>(AK1168/V_NK2!$T$18)*100</f>
        <v>95.961824729928281</v>
      </c>
      <c r="AM1168" s="308">
        <f>AK1168-V_NK2!$T$11</f>
        <v>27.696742857140997</v>
      </c>
      <c r="AN1168" s="308">
        <f>IFERROR((AK1168 - V_NK2!$X$12) / (V_NK2!$X$11- V_NK2!$X$12) * 100, 0)</f>
        <v>90.571428571426935</v>
      </c>
      <c r="AO1168" s="308">
        <v>427</v>
      </c>
      <c r="AP1168" s="308">
        <v>420</v>
      </c>
      <c r="AQ1168" s="308">
        <v>425.82</v>
      </c>
      <c r="AR1168" s="371">
        <v>426.34</v>
      </c>
      <c r="AS1168" s="312">
        <v>0.9</v>
      </c>
      <c r="AT1168" s="372">
        <v>9.6852000000000008E-2</v>
      </c>
      <c r="AU1168" s="369"/>
      <c r="AV1168" s="312">
        <v>0.18582873071960263</v>
      </c>
      <c r="AW1168" s="370">
        <v>0.15925018181819367</v>
      </c>
      <c r="AX1168" s="370">
        <v>0.1630145454545617</v>
      </c>
      <c r="AY1168" s="370"/>
      <c r="AZ1168" s="312">
        <f>_xll.SRS1Splines.Functions25.Linear_Interp(V_NNG3A!$H$4:$H$12,V_NNG3A!$I$4:$I$12,BF1168)</f>
        <v>12.615</v>
      </c>
      <c r="BA1168" s="312">
        <f>(AZ1168/V_NNG3A!$I$8)*100</f>
        <v>91.08303249097473</v>
      </c>
      <c r="BB1168" s="308">
        <f>_xll.SRS1Splines.Functions25.Linear_Interp(V_NNG3A!$H$4:$H$12,V_NNG3A!$J$4:$J$12,BF1168)</f>
        <v>1.62741379310352</v>
      </c>
      <c r="BC1168" s="308">
        <f>IFERROR((AZ1168-V_NNG3A!$J$20) / (V_NNG3A!$J$19-V_NNG3A!$J$20) * 100, 0)</f>
        <v>56.854595831828277</v>
      </c>
      <c r="BD1168" s="308">
        <v>1050</v>
      </c>
      <c r="BE1168" s="308">
        <v>1047</v>
      </c>
      <c r="BF1168" s="374">
        <v>1049</v>
      </c>
      <c r="BG1168" s="312">
        <v>6.2E-2</v>
      </c>
      <c r="BH1168" s="372">
        <v>5.8600000000005821E-2</v>
      </c>
      <c r="BI1168" s="369"/>
      <c r="BJ1168" s="312">
        <v>0.19255695486061974</v>
      </c>
      <c r="BK1168" s="370">
        <v>0.16615320815558976</v>
      </c>
      <c r="BL1168" s="370">
        <v>0.16615320815558976</v>
      </c>
      <c r="BM1168" s="370">
        <f t="shared" si="16"/>
        <v>0</v>
      </c>
      <c r="BN1168" s="312">
        <f>_xll.SRS1Splines.Functions25.Linear_Interp(V_XNN1!$K$3:$K$8,V_XNN1!$L$3:$L$8,BT1168)</f>
        <v>0.21962280000000001</v>
      </c>
      <c r="BO1168" s="312">
        <f>(BN1168/V_XNN1!$L$7)*100</f>
        <v>104.58228571428572</v>
      </c>
      <c r="BP1168" s="308">
        <f>_xll.SRS1Splines.Functions25.Linear_Interp(V_XNN1!$K$3:$K$8,V_XNN1!$M$3:$M$8,BT1168)</f>
        <v>6.3622799999999896E-2</v>
      </c>
      <c r="BQ1168" s="308">
        <f>IFERROR((BN1168 - V_XNN1!$M$16) / (V_XNN1!$M$15- V_XNN1!$M$16) * 100, 0)</f>
        <v>102.20612813370478</v>
      </c>
      <c r="BR1168" s="308">
        <v>252</v>
      </c>
      <c r="BS1168" s="308">
        <v>249</v>
      </c>
      <c r="BT1168" s="374">
        <v>252.54</v>
      </c>
      <c r="BU1168" s="312">
        <v>0</v>
      </c>
      <c r="BV1168" s="372">
        <v>0</v>
      </c>
      <c r="BW1168" s="369"/>
      <c r="BX1168" s="312"/>
      <c r="BY1168" s="370"/>
      <c r="BZ1168" s="370"/>
      <c r="CA1168" s="370"/>
      <c r="CB1168" s="312"/>
      <c r="CC1168" s="312"/>
      <c r="CD1168" s="308"/>
      <c r="CE1168" s="312"/>
      <c r="CF1168" s="312"/>
      <c r="CG1168" s="312"/>
      <c r="CH1168" s="312"/>
      <c r="CI1168" s="384"/>
      <c r="CJ1168" s="312"/>
      <c r="CK1168" s="372"/>
      <c r="CL1168" s="369"/>
      <c r="CM1168" s="312"/>
      <c r="CN1168" s="370"/>
      <c r="CO1168" s="370"/>
      <c r="CP1168" s="370"/>
      <c r="CQ1168" s="312"/>
      <c r="CR1168" s="312"/>
      <c r="CS1168" s="308"/>
      <c r="CT1168" s="312"/>
      <c r="CU1168" s="312"/>
      <c r="CV1168" s="312"/>
      <c r="CW1168" s="312"/>
      <c r="CX1168" s="384"/>
      <c r="CY1168" s="312"/>
      <c r="CZ1168" s="372"/>
    </row>
    <row r="1169" spans="1:104" s="1" customFormat="1" hidden="1">
      <c r="A1169" s="269">
        <v>45728</v>
      </c>
      <c r="B1169" s="380">
        <v>0.03</v>
      </c>
      <c r="C1169" s="381">
        <v>0.78096774193548391</v>
      </c>
      <c r="D1169" s="382">
        <v>0.51926400000000006</v>
      </c>
      <c r="E1169" s="382">
        <v>0.57369599999999998</v>
      </c>
      <c r="F1169" s="382">
        <v>0</v>
      </c>
      <c r="G1169" s="312">
        <f>_xll.SRS1Splines.Functions25.Linear_Interp(V_NEM!$R$687:$R$703,V_NEM!$T$687:$T$703,M1169)+_xll.SRS1Splines.Functions25.Linear_Interp(V_NEM!$AB$687:$AB$703,V_NEM!$AD$687:$AD$703,N1169)</f>
        <v>0.79065297399999945</v>
      </c>
      <c r="H1169" s="308">
        <f>(G1169/(V_NEM!$T$696+V_NEM!$AD$696))*100</f>
        <v>81.580034177639178</v>
      </c>
      <c r="I1169" s="308">
        <f>G1169-(V_NEM!$T$694+V_NEM!$AD$694)</f>
        <v>0.1511668389999995</v>
      </c>
      <c r="J1169" s="308">
        <f>((IFERROR((_xll.SRS1Splines.Functions25.Linear_Interp(V_NEM!$R$687:$R$703,V_NEM!$T$687:$T$703,M1169) - V_NEM!$X$689) / (V_NEM!$X$688- V_NEM!$X$689) * 100, 0))+(IFERROR((_xll.SRS1Splines.Functions25.Linear_Interp(V_NEM!$AB$687:$AB$703,V_NEM!$AD$687:$AD$703,N1169) - V_NEM!$AH$689) / (V_NEM!$AH$688- V_NEM!$AH$689) * 100, 0)))/2</f>
        <v>44.043512392522594</v>
      </c>
      <c r="K1169" s="308">
        <v>784.3</v>
      </c>
      <c r="L1169" s="308">
        <v>781.8</v>
      </c>
      <c r="M1169" s="371">
        <v>783</v>
      </c>
      <c r="N1169" s="371">
        <v>782.9</v>
      </c>
      <c r="O1169" s="312">
        <v>1.1651612903225805</v>
      </c>
      <c r="P1169" s="383">
        <v>0.71929999999999994</v>
      </c>
      <c r="Q1169" s="369">
        <v>0</v>
      </c>
      <c r="R1169" s="312">
        <v>0.45</v>
      </c>
      <c r="S1169" s="370">
        <v>0.83004580160140995</v>
      </c>
      <c r="T1169" s="370">
        <v>0</v>
      </c>
      <c r="U1169" s="370"/>
      <c r="V1169" s="312">
        <f>_xll.SRS1Splines.Functions25.Linear_Interp(V_NK3!$P$8:$P$32,V_NK3!$R$8:$R$32,AC1169)</f>
        <v>288.62057662000097</v>
      </c>
      <c r="W1169" s="312">
        <f>(V1169/V_NK3!$R$28)*100</f>
        <v>53.236576639458519</v>
      </c>
      <c r="X1169" s="308">
        <f>V1169-V_NK3!$R$8</f>
        <v>232.04192462000097</v>
      </c>
      <c r="Y1169" s="308">
        <f>IFERROR((V1169 - V_NK3!$V$10) / (V_NK3!$V$9- V_NK3!$V$10) * 100, 0)</f>
        <v>47.7876821314143</v>
      </c>
      <c r="Z1169" s="308">
        <v>541.79999999999995</v>
      </c>
      <c r="AA1169" s="308">
        <v>521</v>
      </c>
      <c r="AB1169" s="312"/>
      <c r="AC1169" s="371">
        <v>533.34</v>
      </c>
      <c r="AD1169" s="308">
        <v>0.77</v>
      </c>
      <c r="AE1169" s="372">
        <v>0</v>
      </c>
      <c r="AF1169" s="373">
        <v>0.08</v>
      </c>
      <c r="AG1169" s="312"/>
      <c r="AH1169" s="370">
        <v>0.21168000000000003</v>
      </c>
      <c r="AI1169" s="370">
        <v>0.21153033999999998</v>
      </c>
      <c r="AJ1169" s="370"/>
      <c r="AK1169" s="312">
        <f>_xll.SRS1Splines.Functions25.Linear_Interp(V_NK2!$R$10:$R$21,V_NK2!$T$10:$T$21,AR1169)</f>
        <v>68.516742857168794</v>
      </c>
      <c r="AL1169" s="312">
        <f>(AK1169/V_NK2!$T$18)*100</f>
        <v>95.961824729928281</v>
      </c>
      <c r="AM1169" s="308">
        <f>AK1169-V_NK2!$T$11</f>
        <v>27.696742857140997</v>
      </c>
      <c r="AN1169" s="308">
        <f>IFERROR((AK1169 - V_NK2!$X$12) / (V_NK2!$X$11- V_NK2!$X$12) * 100, 0)</f>
        <v>90.571428571426935</v>
      </c>
      <c r="AO1169" s="308">
        <v>427</v>
      </c>
      <c r="AP1169" s="308">
        <v>420</v>
      </c>
      <c r="AQ1169" s="308">
        <v>425.9</v>
      </c>
      <c r="AR1169" s="371">
        <v>426.34</v>
      </c>
      <c r="AS1169" s="312">
        <v>0.9</v>
      </c>
      <c r="AT1169" s="372">
        <v>5.1218000000000007E-2</v>
      </c>
      <c r="AU1169" s="369"/>
      <c r="AV1169" s="312">
        <v>0.18582873071960263</v>
      </c>
      <c r="AW1169" s="370">
        <v>0.16705018181818657</v>
      </c>
      <c r="AX1169" s="370">
        <v>0.16167927272725988</v>
      </c>
      <c r="AY1169" s="370"/>
      <c r="AZ1169" s="312">
        <f>_xll.SRS1Splines.Functions25.Linear_Interp(V_NNG3A!$H$4:$H$12,V_NNG3A!$I$4:$I$12,BF1169)</f>
        <v>12.5532500000001</v>
      </c>
      <c r="BA1169" s="312">
        <f>(AZ1169/V_NNG3A!$I$8)*100</f>
        <v>90.637184115524178</v>
      </c>
      <c r="BB1169" s="308">
        <f>_xll.SRS1Splines.Functions25.Linear_Interp(V_NNG3A!$H$4:$H$12,V_NNG3A!$J$4:$J$12,BF1169)</f>
        <v>1.5656637931035799</v>
      </c>
      <c r="BC1169" s="308">
        <f>IFERROR((AZ1169-V_NNG3A!$J$20) / (V_NNG3A!$J$19-V_NNG3A!$J$20) * 100, 0)</f>
        <v>54.697325623423168</v>
      </c>
      <c r="BD1169" s="308">
        <v>1050</v>
      </c>
      <c r="BE1169" s="308">
        <v>1047</v>
      </c>
      <c r="BF1169" s="374">
        <v>1048.95</v>
      </c>
      <c r="BG1169" s="312">
        <v>9.6000000000000002E-2</v>
      </c>
      <c r="BH1169" s="372">
        <v>5.8119999999995342E-2</v>
      </c>
      <c r="BI1169" s="369"/>
      <c r="BJ1169" s="312">
        <v>0.17116173765388429</v>
      </c>
      <c r="BK1169" s="370">
        <v>0.1759299320670869</v>
      </c>
      <c r="BL1169" s="370">
        <v>0.1759299320670869</v>
      </c>
      <c r="BM1169" s="370">
        <f t="shared" si="16"/>
        <v>0</v>
      </c>
      <c r="BN1169" s="312">
        <f>_xll.SRS1Splines.Functions25.Linear_Interp(V_XNN1!$K$3:$K$8,V_XNN1!$L$3:$L$8,BT1169)</f>
        <v>0.21997920000000001</v>
      </c>
      <c r="BO1169" s="312">
        <f>(BN1169/V_XNN1!$L$7)*100</f>
        <v>104.752</v>
      </c>
      <c r="BP1169" s="308">
        <f>_xll.SRS1Splines.Functions25.Linear_Interp(V_XNN1!$K$3:$K$8,V_XNN1!$M$3:$M$8,BT1169)</f>
        <v>6.39792E-2</v>
      </c>
      <c r="BQ1169" s="308">
        <f>IFERROR((BN1169 - V_XNN1!$M$16) / (V_XNN1!$M$15- V_XNN1!$M$16) * 100, 0)</f>
        <v>103.30919220055716</v>
      </c>
      <c r="BR1169" s="308">
        <v>252</v>
      </c>
      <c r="BS1169" s="308">
        <v>249</v>
      </c>
      <c r="BT1169" s="374">
        <v>252.56</v>
      </c>
      <c r="BU1169" s="312">
        <v>0</v>
      </c>
      <c r="BV1169" s="372">
        <v>9.9999999999999995E-7</v>
      </c>
      <c r="BW1169" s="369"/>
      <c r="BX1169" s="312"/>
      <c r="BY1169" s="370"/>
      <c r="BZ1169" s="370"/>
      <c r="CA1169" s="370"/>
      <c r="CB1169" s="312"/>
      <c r="CC1169" s="312"/>
      <c r="CD1169" s="308"/>
      <c r="CE1169" s="312"/>
      <c r="CF1169" s="312"/>
      <c r="CG1169" s="312"/>
      <c r="CH1169" s="312"/>
      <c r="CI1169" s="384"/>
      <c r="CJ1169" s="312"/>
      <c r="CK1169" s="372"/>
      <c r="CL1169" s="369"/>
      <c r="CM1169" s="312"/>
      <c r="CN1169" s="370"/>
      <c r="CO1169" s="370"/>
      <c r="CP1169" s="370"/>
      <c r="CQ1169" s="312"/>
      <c r="CR1169" s="312"/>
      <c r="CS1169" s="308"/>
      <c r="CT1169" s="312"/>
      <c r="CU1169" s="312"/>
      <c r="CV1169" s="312"/>
      <c r="CW1169" s="312"/>
      <c r="CX1169" s="384"/>
      <c r="CY1169" s="312"/>
      <c r="CZ1169" s="372"/>
    </row>
    <row r="1170" spans="1:104" s="1" customFormat="1" hidden="1">
      <c r="A1170" s="269">
        <v>45729</v>
      </c>
      <c r="B1170" s="380">
        <v>0.09</v>
      </c>
      <c r="C1170" s="381">
        <v>0.78096774193548391</v>
      </c>
      <c r="D1170" s="382">
        <v>0.56419200000000003</v>
      </c>
      <c r="E1170" s="382">
        <v>0.68169599999999997</v>
      </c>
      <c r="F1170" s="382">
        <v>0</v>
      </c>
      <c r="G1170" s="312">
        <f>_xll.SRS1Splines.Functions25.Linear_Interp(V_NEM!$R$687:$R$703,V_NEM!$T$687:$T$703,M1170)+_xll.SRS1Splines.Functions25.Linear_Interp(V_NEM!$AB$687:$AB$703,V_NEM!$AD$687:$AD$703,N1170)</f>
        <v>0.71305837689999829</v>
      </c>
      <c r="H1170" s="308">
        <f>(G1170/(V_NEM!$T$696+V_NEM!$AD$696))*100</f>
        <v>73.573778473074853</v>
      </c>
      <c r="I1170" s="308">
        <f>G1170-(V_NEM!$T$694+V_NEM!$AD$694)</f>
        <v>7.3572241899998336E-2</v>
      </c>
      <c r="J1170" s="308">
        <f>((IFERROR((_xll.SRS1Splines.Functions25.Linear_Interp(V_NEM!$R$687:$R$703,V_NEM!$T$687:$T$703,M1170) - V_NEM!$X$689) / (V_NEM!$X$688- V_NEM!$X$689) * 100, 0))+(IFERROR((_xll.SRS1Splines.Functions25.Linear_Interp(V_NEM!$AB$687:$AB$703,V_NEM!$AD$687:$AD$703,N1170) - V_NEM!$AH$689) / (V_NEM!$AH$688- V_NEM!$AH$689) * 100, 0)))/2</f>
        <v>32.693180055241108</v>
      </c>
      <c r="K1170" s="308">
        <v>784.3</v>
      </c>
      <c r="L1170" s="308">
        <v>781.8</v>
      </c>
      <c r="M1170" s="371">
        <v>782.38</v>
      </c>
      <c r="N1170" s="371">
        <v>783.03</v>
      </c>
      <c r="O1170" s="312">
        <v>1.1651612903225805</v>
      </c>
      <c r="P1170" s="383">
        <v>0.61756</v>
      </c>
      <c r="Q1170" s="369">
        <v>0</v>
      </c>
      <c r="R1170" s="312">
        <v>0.45</v>
      </c>
      <c r="S1170" s="370">
        <v>0.27668193386650086</v>
      </c>
      <c r="T1170" s="370">
        <v>0</v>
      </c>
      <c r="U1170" s="370"/>
      <c r="V1170" s="312">
        <f>_xll.SRS1Splines.Functions25.Linear_Interp(V_NK3!$P$8:$P$32,V_NK3!$R$8:$R$32,AC1170)</f>
        <v>288.89725855000103</v>
      </c>
      <c r="W1170" s="312">
        <f>(V1170/V_NK3!$R$28)*100</f>
        <v>53.287611111580013</v>
      </c>
      <c r="X1170" s="308">
        <f>V1170-V_NK3!$R$8</f>
        <v>232.31860655000102</v>
      </c>
      <c r="Y1170" s="308">
        <f>IFERROR((V1170 - V_NK3!$V$10) / (V_NK3!$V$9- V_NK3!$V$10) * 100, 0)</f>
        <v>47.844663162510301</v>
      </c>
      <c r="Z1170" s="308">
        <v>541.79999999999995</v>
      </c>
      <c r="AA1170" s="308">
        <v>521</v>
      </c>
      <c r="AB1170" s="312"/>
      <c r="AC1170" s="371">
        <v>533.35</v>
      </c>
      <c r="AD1170" s="308">
        <v>0.92</v>
      </c>
      <c r="AE1170" s="372">
        <v>0</v>
      </c>
      <c r="AF1170" s="373">
        <v>0.24</v>
      </c>
      <c r="AG1170" s="312"/>
      <c r="AH1170" s="370">
        <v>9.417600000000001E-2</v>
      </c>
      <c r="AI1170" s="370">
        <v>0.22529149999999998</v>
      </c>
      <c r="AJ1170" s="370"/>
      <c r="AK1170" s="312">
        <f>_xll.SRS1Splines.Functions25.Linear_Interp(V_NK2!$R$10:$R$21,V_NK2!$T$10:$T$21,AR1170)</f>
        <v>68.385685714311705</v>
      </c>
      <c r="AL1170" s="312">
        <f>(AK1170/V_NK2!$T$18)*100</f>
        <v>95.778271308559809</v>
      </c>
      <c r="AM1170" s="308">
        <f>AK1170-V_NK2!$T$11</f>
        <v>27.565685714283909</v>
      </c>
      <c r="AN1170" s="308">
        <f>IFERROR((AK1170 - V_NK2!$X$12) / (V_NK2!$X$11- V_NK2!$X$12) * 100, 0)</f>
        <v>90.142857142855661</v>
      </c>
      <c r="AO1170" s="308">
        <v>427</v>
      </c>
      <c r="AP1170" s="308">
        <v>420</v>
      </c>
      <c r="AQ1170" s="308">
        <v>426.05</v>
      </c>
      <c r="AR1170" s="371">
        <v>426.31</v>
      </c>
      <c r="AS1170" s="312">
        <v>0.9</v>
      </c>
      <c r="AT1170" s="372">
        <v>5.4549999999999994E-2</v>
      </c>
      <c r="AU1170" s="369"/>
      <c r="AV1170" s="312">
        <v>0.18582873071960263</v>
      </c>
      <c r="AW1170" s="370">
        <v>0.16185018181819133</v>
      </c>
      <c r="AX1170" s="370">
        <v>0.16471145454545216</v>
      </c>
      <c r="AY1170" s="370"/>
      <c r="AZ1170" s="312">
        <f>_xll.SRS1Splines.Functions25.Linear_Interp(V_NNG3A!$H$4:$H$12,V_NNG3A!$I$4:$I$12,BF1170)</f>
        <v>12.5285500000001</v>
      </c>
      <c r="BA1170" s="312">
        <f>(AZ1170/V_NNG3A!$I$8)*100</f>
        <v>90.458844765343699</v>
      </c>
      <c r="BB1170" s="308">
        <f>_xll.SRS1Splines.Functions25.Linear_Interp(V_NNG3A!$H$4:$H$12,V_NNG3A!$J$4:$J$12,BF1170)</f>
        <v>1.5409637931036</v>
      </c>
      <c r="BC1170" s="308">
        <f>IFERROR((AZ1170-V_NNG3A!$J$20) / (V_NNG3A!$J$19-V_NNG3A!$J$20) * 100, 0)</f>
        <v>53.834417540059768</v>
      </c>
      <c r="BD1170" s="308">
        <v>1050</v>
      </c>
      <c r="BE1170" s="308">
        <v>1047</v>
      </c>
      <c r="BF1170" s="374">
        <v>1048.93</v>
      </c>
      <c r="BG1170" s="312">
        <v>9.1999999999999998E-2</v>
      </c>
      <c r="BH1170" s="372">
        <v>5.9209999999999124E-2</v>
      </c>
      <c r="BI1170" s="369"/>
      <c r="BJ1170" s="312">
        <v>0.17116173765388429</v>
      </c>
      <c r="BK1170" s="370">
        <v>0.17212532713368889</v>
      </c>
      <c r="BL1170" s="370">
        <v>0.17212532713368889</v>
      </c>
      <c r="BM1170" s="370">
        <f t="shared" si="16"/>
        <v>0</v>
      </c>
      <c r="BN1170" s="312">
        <f>_xll.SRS1Splines.Functions25.Linear_Interp(V_XNN1!$K$3:$K$8,V_XNN1!$L$3:$L$8,BT1170)</f>
        <v>0.21997920000000001</v>
      </c>
      <c r="BO1170" s="312">
        <f>(BN1170/V_XNN1!$L$7)*100</f>
        <v>104.752</v>
      </c>
      <c r="BP1170" s="308">
        <f>_xll.SRS1Splines.Functions25.Linear_Interp(V_XNN1!$K$3:$K$8,V_XNN1!$M$3:$M$8,BT1170)</f>
        <v>6.39792E-2</v>
      </c>
      <c r="BQ1170" s="308">
        <f>IFERROR((BN1170 - V_XNN1!$M$16) / (V_XNN1!$M$15- V_XNN1!$M$16) * 100, 0)</f>
        <v>103.30919220055716</v>
      </c>
      <c r="BR1170" s="308">
        <v>252</v>
      </c>
      <c r="BS1170" s="308">
        <v>249</v>
      </c>
      <c r="BT1170" s="374">
        <v>252.56</v>
      </c>
      <c r="BU1170" s="312">
        <v>0</v>
      </c>
      <c r="BV1170" s="372">
        <v>9.9999999999999995E-7</v>
      </c>
      <c r="BW1170" s="369"/>
      <c r="BX1170" s="312"/>
      <c r="BY1170" s="370"/>
      <c r="BZ1170" s="370"/>
      <c r="CA1170" s="370"/>
      <c r="CB1170" s="312"/>
      <c r="CC1170" s="312"/>
      <c r="CD1170" s="308"/>
      <c r="CE1170" s="312"/>
      <c r="CF1170" s="312"/>
      <c r="CG1170" s="312"/>
      <c r="CH1170" s="312"/>
      <c r="CI1170" s="384"/>
      <c r="CJ1170" s="312"/>
      <c r="CK1170" s="372"/>
      <c r="CL1170" s="369"/>
      <c r="CM1170" s="312"/>
      <c r="CN1170" s="370"/>
      <c r="CO1170" s="370"/>
      <c r="CP1170" s="370"/>
      <c r="CQ1170" s="312"/>
      <c r="CR1170" s="312"/>
      <c r="CS1170" s="308"/>
      <c r="CT1170" s="312"/>
      <c r="CU1170" s="312"/>
      <c r="CV1170" s="312"/>
      <c r="CW1170" s="312"/>
      <c r="CX1170" s="384"/>
      <c r="CY1170" s="312"/>
      <c r="CZ1170" s="372"/>
    </row>
    <row r="1171" spans="1:104" s="1" customFormat="1" hidden="1">
      <c r="A1171" s="269">
        <v>45730</v>
      </c>
      <c r="B1171" s="380">
        <v>0.06</v>
      </c>
      <c r="C1171" s="381">
        <v>0.78096774193548391</v>
      </c>
      <c r="D1171" s="382">
        <v>0.57369599999999998</v>
      </c>
      <c r="E1171" s="382">
        <v>0.584928</v>
      </c>
      <c r="F1171" s="382">
        <v>0</v>
      </c>
      <c r="G1171" s="312">
        <f>_xll.SRS1Splines.Functions25.Linear_Interp(V_NEM!$R$687:$R$703,V_NEM!$T$687:$T$703,M1171)+_xll.SRS1Splines.Functions25.Linear_Interp(V_NEM!$AB$687:$AB$703,V_NEM!$AD$687:$AD$703,N1171)</f>
        <v>0.669960068500003</v>
      </c>
      <c r="H1171" s="308">
        <f>(G1171/(V_NEM!$T$696+V_NEM!$AD$696))*100</f>
        <v>69.12686992041057</v>
      </c>
      <c r="I1171" s="308">
        <f>G1171-(V_NEM!$T$694+V_NEM!$AD$694)</f>
        <v>3.0473933500003048E-2</v>
      </c>
      <c r="J1171" s="308">
        <f>((IFERROR((_xll.SRS1Splines.Functions25.Linear_Interp(V_NEM!$R$687:$R$703,V_NEM!$T$687:$T$703,M1171) - V_NEM!$X$689) / (V_NEM!$X$688- V_NEM!$X$689) * 100, 0))+(IFERROR((_xll.SRS1Splines.Functions25.Linear_Interp(V_NEM!$AB$687:$AB$703,V_NEM!$AD$687:$AD$703,N1171) - V_NEM!$AH$689) / (V_NEM!$AH$688- V_NEM!$AH$689) * 100, 0)))/2</f>
        <v>19.597640934181065</v>
      </c>
      <c r="K1171" s="308">
        <v>784.3</v>
      </c>
      <c r="L1171" s="308">
        <v>781.8</v>
      </c>
      <c r="M1171" s="371">
        <v>782.1</v>
      </c>
      <c r="N1171" s="371">
        <v>782.75</v>
      </c>
      <c r="O1171" s="312">
        <v>1.1651612903225805</v>
      </c>
      <c r="P1171" s="383">
        <v>0.51827999999999996</v>
      </c>
      <c r="Q1171" s="369">
        <v>0</v>
      </c>
      <c r="R1171" s="312">
        <v>0.45</v>
      </c>
      <c r="S1171" s="370">
        <v>0.27668193386650086</v>
      </c>
      <c r="T1171" s="370">
        <v>0</v>
      </c>
      <c r="U1171" s="370"/>
      <c r="V1171" s="312">
        <f>_xll.SRS1Splines.Functions25.Linear_Interp(V_NK3!$P$8:$P$32,V_NK3!$R$8:$R$32,AC1171)</f>
        <v>289.17394048</v>
      </c>
      <c r="W1171" s="312">
        <f>(V1171/V_NK3!$R$28)*100</f>
        <v>53.338645583701293</v>
      </c>
      <c r="X1171" s="308">
        <f>V1171-V_NK3!$R$8</f>
        <v>232.59528847999999</v>
      </c>
      <c r="Y1171" s="308">
        <f>IFERROR((V1171 - V_NK3!$V$10) / (V_NK3!$V$9- V_NK3!$V$10) * 100, 0)</f>
        <v>47.901644193606082</v>
      </c>
      <c r="Z1171" s="308">
        <v>541.79999999999995</v>
      </c>
      <c r="AA1171" s="308">
        <v>521</v>
      </c>
      <c r="AB1171" s="312"/>
      <c r="AC1171" s="371">
        <v>533.36</v>
      </c>
      <c r="AD1171" s="308">
        <v>0.92</v>
      </c>
      <c r="AE1171" s="372">
        <v>0</v>
      </c>
      <c r="AF1171" s="373">
        <v>0</v>
      </c>
      <c r="AG1171" s="312"/>
      <c r="AH1171" s="370">
        <v>9.5040000000000013E-2</v>
      </c>
      <c r="AI1171" s="370">
        <v>0.25051340999999999</v>
      </c>
      <c r="AJ1171" s="370"/>
      <c r="AK1171" s="312">
        <f>_xll.SRS1Splines.Functions25.Linear_Interp(V_NK2!$R$10:$R$21,V_NK2!$T$10:$T$21,AR1171)</f>
        <v>68.210942857168803</v>
      </c>
      <c r="AL1171" s="312">
        <f>(AK1171/V_NK2!$T$18)*100</f>
        <v>95.53353341340167</v>
      </c>
      <c r="AM1171" s="308">
        <f>AK1171-V_NK2!$T$11</f>
        <v>27.390942857141006</v>
      </c>
      <c r="AN1171" s="308">
        <f>IFERROR((AK1171 - V_NK2!$X$12) / (V_NK2!$X$11- V_NK2!$X$12) * 100, 0)</f>
        <v>89.571428571426921</v>
      </c>
      <c r="AO1171" s="308">
        <v>427</v>
      </c>
      <c r="AP1171" s="308">
        <v>420</v>
      </c>
      <c r="AQ1171" s="308">
        <v>426.12</v>
      </c>
      <c r="AR1171" s="371">
        <v>426.27</v>
      </c>
      <c r="AS1171" s="312">
        <v>0.9</v>
      </c>
      <c r="AT1171" s="372">
        <v>6.0656999999999996E-2</v>
      </c>
      <c r="AU1171" s="369"/>
      <c r="AV1171" s="312">
        <v>0.18582873071960263</v>
      </c>
      <c r="AW1171" s="370">
        <v>0.15405018181813929</v>
      </c>
      <c r="AX1171" s="370">
        <v>0.16468363636364855</v>
      </c>
      <c r="AY1171" s="370"/>
      <c r="AZ1171" s="312">
        <f>_xll.SRS1Splines.Functions25.Linear_Interp(V_NNG3A!$H$4:$H$12,V_NNG3A!$I$4:$I$12,BF1171)</f>
        <v>12.4791500000001</v>
      </c>
      <c r="BA1171" s="312">
        <f>(AZ1171/V_NNG3A!$I$8)*100</f>
        <v>90.102166064982669</v>
      </c>
      <c r="BB1171" s="308">
        <f>_xll.SRS1Splines.Functions25.Linear_Interp(V_NNG3A!$H$4:$H$12,V_NNG3A!$J$4:$J$12,BF1171)</f>
        <v>1.4915637931036401</v>
      </c>
      <c r="BC1171" s="308">
        <f>IFERROR((AZ1171-V_NNG3A!$J$20) / (V_NNG3A!$J$19-V_NNG3A!$J$20) * 100, 0)</f>
        <v>52.108601373332874</v>
      </c>
      <c r="BD1171" s="308">
        <v>1050</v>
      </c>
      <c r="BE1171" s="308">
        <v>1047</v>
      </c>
      <c r="BF1171" s="374">
        <v>1048.8900000000001</v>
      </c>
      <c r="BG1171" s="312">
        <v>4.8000000000000001E-2</v>
      </c>
      <c r="BH1171" s="372">
        <v>5.9200000000004367E-2</v>
      </c>
      <c r="BI1171" s="369"/>
      <c r="BJ1171" s="312">
        <v>0.17116173765388429</v>
      </c>
      <c r="BK1171" s="370">
        <v>0.16925751410135473</v>
      </c>
      <c r="BL1171" s="370">
        <v>0.16925751410135473</v>
      </c>
      <c r="BM1171" s="370">
        <f t="shared" si="16"/>
        <v>0</v>
      </c>
      <c r="BN1171" s="312">
        <f>_xll.SRS1Splines.Functions25.Linear_Interp(V_XNN1!$K$3:$K$8,V_XNN1!$L$3:$L$8,BT1171)</f>
        <v>0.219801</v>
      </c>
      <c r="BO1171" s="312">
        <f>(BN1171/V_XNN1!$L$7)*100</f>
        <v>104.66714285714286</v>
      </c>
      <c r="BP1171" s="308">
        <f>_xll.SRS1Splines.Functions25.Linear_Interp(V_XNN1!$K$3:$K$8,V_XNN1!$M$3:$M$8,BT1171)</f>
        <v>6.3801000000000205E-2</v>
      </c>
      <c r="BQ1171" s="308">
        <f>IFERROR((BN1171 - V_XNN1!$M$16) / (V_XNN1!$M$15- V_XNN1!$M$16) * 100, 0)</f>
        <v>102.75766016713092</v>
      </c>
      <c r="BR1171" s="308">
        <v>252</v>
      </c>
      <c r="BS1171" s="308">
        <v>249</v>
      </c>
      <c r="BT1171" s="374">
        <v>252.55</v>
      </c>
      <c r="BU1171" s="312">
        <v>0</v>
      </c>
      <c r="BV1171" s="372">
        <v>-9.9999999999999995E-7</v>
      </c>
      <c r="BW1171" s="369"/>
      <c r="BX1171" s="312"/>
      <c r="BY1171" s="370"/>
      <c r="BZ1171" s="370"/>
      <c r="CA1171" s="370"/>
      <c r="CB1171" s="312"/>
      <c r="CC1171" s="312"/>
      <c r="CD1171" s="308"/>
      <c r="CE1171" s="312"/>
      <c r="CF1171" s="312"/>
      <c r="CG1171" s="312"/>
      <c r="CH1171" s="312"/>
      <c r="CI1171" s="384"/>
      <c r="CJ1171" s="312"/>
      <c r="CK1171" s="372"/>
      <c r="CL1171" s="369"/>
      <c r="CM1171" s="312"/>
      <c r="CN1171" s="370"/>
      <c r="CO1171" s="370"/>
      <c r="CP1171" s="370"/>
      <c r="CQ1171" s="312"/>
      <c r="CR1171" s="312"/>
      <c r="CS1171" s="308"/>
      <c r="CT1171" s="312"/>
      <c r="CU1171" s="312"/>
      <c r="CV1171" s="312"/>
      <c r="CW1171" s="312"/>
      <c r="CX1171" s="384"/>
      <c r="CY1171" s="312"/>
      <c r="CZ1171" s="372"/>
    </row>
    <row r="1172" spans="1:104" s="1" customFormat="1" hidden="1">
      <c r="A1172" s="269">
        <v>45731</v>
      </c>
      <c r="B1172" s="380">
        <v>0</v>
      </c>
      <c r="C1172" s="381">
        <v>0.78096774193548391</v>
      </c>
      <c r="D1172" s="382">
        <v>0.52876800000000002</v>
      </c>
      <c r="E1172" s="382">
        <v>0.48902400000000001</v>
      </c>
      <c r="F1172" s="382">
        <v>0</v>
      </c>
      <c r="G1172" s="312">
        <f>_xll.SRS1Splines.Functions25.Linear_Interp(V_NEM!$R$687:$R$703,V_NEM!$T$687:$T$703,M1172)+_xll.SRS1Splines.Functions25.Linear_Interp(V_NEM!$AB$687:$AB$703,V_NEM!$AD$687:$AD$703,N1172)</f>
        <v>0.78832611799999897</v>
      </c>
      <c r="H1172" s="308">
        <f>(G1172/(V_NEM!$T$696+V_NEM!$AD$696))*100</f>
        <v>81.339947820857219</v>
      </c>
      <c r="I1172" s="308">
        <f>G1172-(V_NEM!$T$694+V_NEM!$AD$694)</f>
        <v>0.14883998299999901</v>
      </c>
      <c r="J1172" s="308">
        <f>((IFERROR((_xll.SRS1Splines.Functions25.Linear_Interp(V_NEM!$R$687:$R$703,V_NEM!$T$687:$T$703,M1172) - V_NEM!$X$689) / (V_NEM!$X$688- V_NEM!$X$689) * 100, 0))+(IFERROR((_xll.SRS1Splines.Functions25.Linear_Interp(V_NEM!$AB$687:$AB$703,V_NEM!$AD$687:$AD$703,N1172) - V_NEM!$AH$689) / (V_NEM!$AH$688- V_NEM!$AH$689) * 100, 0)))/2</f>
        <v>41.741498802381471</v>
      </c>
      <c r="K1172" s="308">
        <v>784.3</v>
      </c>
      <c r="L1172" s="308">
        <v>781.8</v>
      </c>
      <c r="M1172" s="371">
        <v>783</v>
      </c>
      <c r="N1172" s="371">
        <v>782.8</v>
      </c>
      <c r="O1172" s="312">
        <v>1.1651612903225805</v>
      </c>
      <c r="P1172" s="383">
        <v>0.55604999999999993</v>
      </c>
      <c r="Q1172" s="369">
        <v>0</v>
      </c>
      <c r="R1172" s="312">
        <v>0.45</v>
      </c>
      <c r="S1172" s="370">
        <v>0.27668193386650086</v>
      </c>
      <c r="T1172" s="370">
        <v>0</v>
      </c>
      <c r="U1172" s="370"/>
      <c r="V1172" s="312">
        <f>_xll.SRS1Splines.Functions25.Linear_Interp(V_NK3!$P$8:$P$32,V_NK3!$R$8:$R$32,AC1172)</f>
        <v>289.45062240999999</v>
      </c>
      <c r="W1172" s="312">
        <f>(V1172/V_NK3!$R$28)*100</f>
        <v>53.389680055822772</v>
      </c>
      <c r="X1172" s="308">
        <f>V1172-V_NK3!$R$8</f>
        <v>232.87197040999999</v>
      </c>
      <c r="Y1172" s="308">
        <f>IFERROR((V1172 - V_NK3!$V$10) / (V_NK3!$V$9- V_NK3!$V$10) * 100, 0)</f>
        <v>47.958625224702075</v>
      </c>
      <c r="Z1172" s="308">
        <v>541.79999999999995</v>
      </c>
      <c r="AA1172" s="308">
        <v>521</v>
      </c>
      <c r="AB1172" s="312"/>
      <c r="AC1172" s="371">
        <v>533.37</v>
      </c>
      <c r="AD1172" s="308">
        <v>0.36</v>
      </c>
      <c r="AE1172" s="372">
        <v>0</v>
      </c>
      <c r="AF1172" s="373">
        <v>0</v>
      </c>
      <c r="AG1172" s="312"/>
      <c r="AH1172" s="370">
        <v>9.935999999999999E-2</v>
      </c>
      <c r="AI1172" s="370">
        <v>0.20107730999999998</v>
      </c>
      <c r="AJ1172" s="370"/>
      <c r="AK1172" s="312">
        <f>_xll.SRS1Splines.Functions25.Linear_Interp(V_NK2!$R$10:$R$21,V_NK2!$T$10:$T$21,AR1172)</f>
        <v>68.0798857143117</v>
      </c>
      <c r="AL1172" s="312">
        <f>(AK1172/V_NK2!$T$18)*100</f>
        <v>95.349979992033184</v>
      </c>
      <c r="AM1172" s="308">
        <f>AK1172-V_NK2!$T$11</f>
        <v>27.259885714283904</v>
      </c>
      <c r="AN1172" s="308">
        <f>IFERROR((AK1172 - V_NK2!$X$12) / (V_NK2!$X$11- V_NK2!$X$12) * 100, 0)</f>
        <v>89.142857142855604</v>
      </c>
      <c r="AO1172" s="308">
        <v>427</v>
      </c>
      <c r="AP1172" s="308">
        <v>420</v>
      </c>
      <c r="AQ1172" s="308">
        <v>426.08</v>
      </c>
      <c r="AR1172" s="371">
        <v>426.24</v>
      </c>
      <c r="AS1172" s="312">
        <v>0.44</v>
      </c>
      <c r="AT1172" s="372">
        <v>4.8686999999999994E-2</v>
      </c>
      <c r="AU1172" s="369"/>
      <c r="AV1172" s="312">
        <v>0.18582873071960263</v>
      </c>
      <c r="AW1172" s="370">
        <v>0.14885018181820311</v>
      </c>
      <c r="AX1172" s="370">
        <v>0.16468363636362834</v>
      </c>
      <c r="AY1172" s="370"/>
      <c r="AZ1172" s="312">
        <f>_xll.SRS1Splines.Functions25.Linear_Interp(V_NNG3A!$H$4:$H$12,V_NNG3A!$I$4:$I$12,BF1172)</f>
        <v>12.3926999999999</v>
      </c>
      <c r="BA1172" s="312">
        <f>(AZ1172/V_NNG3A!$I$8)*100</f>
        <v>89.477978339349463</v>
      </c>
      <c r="BB1172" s="308">
        <f>_xll.SRS1Splines.Functions25.Linear_Interp(V_NNG3A!$H$4:$H$12,V_NNG3A!$J$4:$J$12,BF1172)</f>
        <v>1.4051137931034401</v>
      </c>
      <c r="BC1172" s="308">
        <f>IFERROR((AZ1172-V_NNG3A!$J$20) / (V_NNG3A!$J$19-V_NNG3A!$J$20) * 100, 0)</f>
        <v>49.08842308155387</v>
      </c>
      <c r="BD1172" s="308">
        <v>1050</v>
      </c>
      <c r="BE1172" s="308">
        <v>1047</v>
      </c>
      <c r="BF1172" s="374">
        <v>1048.82</v>
      </c>
      <c r="BG1172" s="312">
        <v>4.8000000000000001E-2</v>
      </c>
      <c r="BH1172" s="372">
        <v>5.9199999999997088E-2</v>
      </c>
      <c r="BI1172" s="369"/>
      <c r="BJ1172" s="312">
        <v>0.17116173765388429</v>
      </c>
      <c r="BK1172" s="370">
        <v>0.10818991302334978</v>
      </c>
      <c r="BL1172" s="370">
        <v>0.10818991302334978</v>
      </c>
      <c r="BM1172" s="370">
        <f t="shared" si="16"/>
        <v>0</v>
      </c>
      <c r="BN1172" s="312">
        <f>_xll.SRS1Splines.Functions25.Linear_Interp(V_XNN1!$K$3:$K$8,V_XNN1!$L$3:$L$8,BT1172)</f>
        <v>0.21962280000000001</v>
      </c>
      <c r="BO1172" s="312">
        <f>(BN1172/V_XNN1!$L$7)*100</f>
        <v>104.58228571428572</v>
      </c>
      <c r="BP1172" s="308">
        <f>_xll.SRS1Splines.Functions25.Linear_Interp(V_XNN1!$K$3:$K$8,V_XNN1!$M$3:$M$8,BT1172)</f>
        <v>6.3622799999999896E-2</v>
      </c>
      <c r="BQ1172" s="308">
        <f>IFERROR((BN1172 - V_XNN1!$M$16) / (V_XNN1!$M$15- V_XNN1!$M$16) * 100, 0)</f>
        <v>102.20612813370478</v>
      </c>
      <c r="BR1172" s="308">
        <v>252</v>
      </c>
      <c r="BS1172" s="308">
        <v>249</v>
      </c>
      <c r="BT1172" s="374">
        <v>252.54</v>
      </c>
      <c r="BU1172" s="312">
        <v>0</v>
      </c>
      <c r="BV1172" s="372">
        <v>0</v>
      </c>
      <c r="BW1172" s="369"/>
      <c r="BX1172" s="312"/>
      <c r="BY1172" s="370"/>
      <c r="BZ1172" s="370"/>
      <c r="CA1172" s="370"/>
      <c r="CB1172" s="312"/>
      <c r="CC1172" s="312"/>
      <c r="CD1172" s="308"/>
      <c r="CE1172" s="312"/>
      <c r="CF1172" s="312"/>
      <c r="CG1172" s="312"/>
      <c r="CH1172" s="312"/>
      <c r="CI1172" s="384"/>
      <c r="CJ1172" s="312"/>
      <c r="CK1172" s="372"/>
      <c r="CL1172" s="369"/>
      <c r="CM1172" s="312"/>
      <c r="CN1172" s="370"/>
      <c r="CO1172" s="370"/>
      <c r="CP1172" s="370"/>
      <c r="CQ1172" s="312"/>
      <c r="CR1172" s="312"/>
      <c r="CS1172" s="308"/>
      <c r="CT1172" s="312"/>
      <c r="CU1172" s="312"/>
      <c r="CV1172" s="312"/>
      <c r="CW1172" s="312"/>
      <c r="CX1172" s="384"/>
      <c r="CY1172" s="312"/>
      <c r="CZ1172" s="372"/>
    </row>
    <row r="1173" spans="1:104" s="1" customFormat="1" hidden="1">
      <c r="A1173" s="269">
        <v>45732</v>
      </c>
      <c r="B1173" s="380">
        <v>0</v>
      </c>
      <c r="C1173" s="381">
        <v>0.78096774193548391</v>
      </c>
      <c r="D1173" s="382">
        <v>0.53654400000000002</v>
      </c>
      <c r="E1173" s="382">
        <v>0.54432000000000003</v>
      </c>
      <c r="F1173" s="382">
        <v>0</v>
      </c>
      <c r="G1173" s="312">
        <f>_xll.SRS1Splines.Functions25.Linear_Interp(V_NEM!$R$687:$R$703,V_NEM!$T$687:$T$703,M1173)+_xll.SRS1Splines.Functions25.Linear_Interp(V_NEM!$AB$687:$AB$703,V_NEM!$AD$687:$AD$703,N1173)</f>
        <v>0.75995817505000041</v>
      </c>
      <c r="H1173" s="308">
        <f>(G1173/(V_NEM!$T$696+V_NEM!$AD$696))*100</f>
        <v>78.412926951382559</v>
      </c>
      <c r="I1173" s="308">
        <f>G1173-(V_NEM!$T$694+V_NEM!$AD$694)</f>
        <v>0.12047204005000045</v>
      </c>
      <c r="J1173" s="308">
        <f>((IFERROR((_xll.SRS1Splines.Functions25.Linear_Interp(V_NEM!$R$687:$R$703,V_NEM!$T$687:$T$703,M1173) - V_NEM!$X$689) / (V_NEM!$X$688- V_NEM!$X$689) * 100, 0))+(IFERROR((_xll.SRS1Splines.Functions25.Linear_Interp(V_NEM!$AB$687:$AB$703,V_NEM!$AD$687:$AD$703,N1173) - V_NEM!$AH$689) / (V_NEM!$AH$688- V_NEM!$AH$689) * 100, 0)))/2</f>
        <v>40.053775744321676</v>
      </c>
      <c r="K1173" s="308">
        <v>784.3</v>
      </c>
      <c r="L1173" s="308">
        <v>781.8</v>
      </c>
      <c r="M1173" s="371">
        <v>782.75</v>
      </c>
      <c r="N1173" s="371">
        <v>782.98</v>
      </c>
      <c r="O1173" s="312">
        <v>1.1651612903225805</v>
      </c>
      <c r="P1173" s="383">
        <v>0.57489800000000002</v>
      </c>
      <c r="Q1173" s="369">
        <v>0</v>
      </c>
      <c r="R1173" s="312">
        <v>0.45</v>
      </c>
      <c r="S1173" s="370">
        <v>0.38730233386650087</v>
      </c>
      <c r="T1173" s="370">
        <v>0.11062040000000001</v>
      </c>
      <c r="U1173" s="370"/>
      <c r="V1173" s="312">
        <f>_xll.SRS1Splines.Functions25.Linear_Interp(V_NK3!$P$8:$P$32,V_NK3!$R$8:$R$32,AC1173)</f>
        <v>289.72730433999999</v>
      </c>
      <c r="W1173" s="312">
        <f>(V1173/V_NK3!$R$28)*100</f>
        <v>53.440714527944252</v>
      </c>
      <c r="X1173" s="308">
        <f>V1173-V_NK3!$R$8</f>
        <v>233.14865233999998</v>
      </c>
      <c r="Y1173" s="308">
        <f>IFERROR((V1173 - V_NK3!$V$10) / (V_NK3!$V$9- V_NK3!$V$10) * 100, 0)</f>
        <v>48.015606255798069</v>
      </c>
      <c r="Z1173" s="308">
        <v>541.79999999999995</v>
      </c>
      <c r="AA1173" s="308">
        <v>521</v>
      </c>
      <c r="AB1173" s="312"/>
      <c r="AC1173" s="371">
        <v>533.38</v>
      </c>
      <c r="AD1173" s="308">
        <v>0.92</v>
      </c>
      <c r="AE1173" s="372">
        <v>2.5140999999999997E-2</v>
      </c>
      <c r="AF1173" s="373">
        <v>12.82</v>
      </c>
      <c r="AG1173" s="312"/>
      <c r="AH1173" s="370">
        <v>0.22915836000000001</v>
      </c>
      <c r="AI1173" s="370">
        <v>0.3604251</v>
      </c>
      <c r="AJ1173" s="370"/>
      <c r="AK1173" s="312">
        <f>_xll.SRS1Splines.Functions25.Linear_Interp(V_NK2!$R$10:$R$21,V_NK2!$T$10:$T$21,AR1173)</f>
        <v>67.948828571454499</v>
      </c>
      <c r="AL1173" s="312">
        <f>(AK1173/V_NK2!$T$18)*100</f>
        <v>95.166426570664555</v>
      </c>
      <c r="AM1173" s="308">
        <f>AK1173-V_NK2!$T$11</f>
        <v>27.128828571426702</v>
      </c>
      <c r="AN1173" s="308">
        <f>IFERROR((AK1173 - V_NK2!$X$12) / (V_NK2!$X$11- V_NK2!$X$12) * 100, 0)</f>
        <v>88.71428571428396</v>
      </c>
      <c r="AO1173" s="308">
        <v>427</v>
      </c>
      <c r="AP1173" s="308">
        <v>420</v>
      </c>
      <c r="AQ1173" s="308">
        <v>426.04</v>
      </c>
      <c r="AR1173" s="371">
        <v>426.21</v>
      </c>
      <c r="AS1173" s="312">
        <v>0.44</v>
      </c>
      <c r="AT1173" s="372">
        <v>8.727E-2</v>
      </c>
      <c r="AU1173" s="369"/>
      <c r="AV1173" s="312">
        <v>0.18582873071960263</v>
      </c>
      <c r="AW1173" s="370">
        <v>0.14885018181820311</v>
      </c>
      <c r="AX1173" s="370">
        <v>0.1645167272727257</v>
      </c>
      <c r="AY1173" s="370"/>
      <c r="AZ1173" s="312">
        <f>_xll.SRS1Splines.Functions25.Linear_Interp(V_NNG3A!$H$4:$H$12,V_NNG3A!$I$4:$I$12,BF1173)</f>
        <v>12.281549999999999</v>
      </c>
      <c r="BA1173" s="312">
        <f>(AZ1173/V_NNG3A!$I$8)*100</f>
        <v>88.675451263537909</v>
      </c>
      <c r="BB1173" s="308">
        <f>_xll.SRS1Splines.Functions25.Linear_Interp(V_NNG3A!$H$4:$H$12,V_NNG3A!$J$4:$J$12,BF1173)</f>
        <v>1.2939637931035399</v>
      </c>
      <c r="BC1173" s="308">
        <f>IFERROR((AZ1173-V_NNG3A!$J$20) / (V_NNG3A!$J$19-V_NNG3A!$J$20) * 100, 0)</f>
        <v>45.205336706421875</v>
      </c>
      <c r="BD1173" s="308">
        <v>1050</v>
      </c>
      <c r="BE1173" s="308">
        <v>1047</v>
      </c>
      <c r="BF1173" s="374">
        <v>1048.73</v>
      </c>
      <c r="BG1173" s="312">
        <v>6.2E-2</v>
      </c>
      <c r="BH1173" s="372">
        <v>5.9139999999999415E-2</v>
      </c>
      <c r="BI1173" s="369"/>
      <c r="BJ1173" s="312">
        <v>0.17116173765388429</v>
      </c>
      <c r="BK1173" s="370">
        <v>0.11153962331422938</v>
      </c>
      <c r="BL1173" s="370">
        <v>0.11153962331422938</v>
      </c>
      <c r="BM1173" s="370">
        <f t="shared" si="16"/>
        <v>0</v>
      </c>
      <c r="BN1173" s="312">
        <f>_xll.SRS1Splines.Functions25.Linear_Interp(V_XNN1!$K$3:$K$8,V_XNN1!$L$3:$L$8,BT1173)</f>
        <v>0.21962280000000001</v>
      </c>
      <c r="BO1173" s="312">
        <f>(BN1173/V_XNN1!$L$7)*100</f>
        <v>104.58228571428572</v>
      </c>
      <c r="BP1173" s="308">
        <f>_xll.SRS1Splines.Functions25.Linear_Interp(V_XNN1!$K$3:$K$8,V_XNN1!$M$3:$M$8,BT1173)</f>
        <v>6.3622799999999896E-2</v>
      </c>
      <c r="BQ1173" s="308">
        <f>IFERROR((BN1173 - V_XNN1!$M$16) / (V_XNN1!$M$15- V_XNN1!$M$16) * 100, 0)</f>
        <v>102.20612813370478</v>
      </c>
      <c r="BR1173" s="308">
        <v>252</v>
      </c>
      <c r="BS1173" s="308">
        <v>249</v>
      </c>
      <c r="BT1173" s="374">
        <v>252.54</v>
      </c>
      <c r="BU1173" s="312">
        <v>0</v>
      </c>
      <c r="BV1173" s="372">
        <v>1.2E-5</v>
      </c>
      <c r="BW1173" s="369"/>
      <c r="BX1173" s="312"/>
      <c r="BY1173" s="370"/>
      <c r="BZ1173" s="370"/>
      <c r="CA1173" s="370"/>
      <c r="CB1173" s="312"/>
      <c r="CC1173" s="312"/>
      <c r="CD1173" s="308"/>
      <c r="CE1173" s="312"/>
      <c r="CF1173" s="312"/>
      <c r="CG1173" s="312"/>
      <c r="CH1173" s="312"/>
      <c r="CI1173" s="384"/>
      <c r="CJ1173" s="312"/>
      <c r="CK1173" s="372"/>
      <c r="CL1173" s="369"/>
      <c r="CM1173" s="312"/>
      <c r="CN1173" s="370"/>
      <c r="CO1173" s="370"/>
      <c r="CP1173" s="370"/>
      <c r="CQ1173" s="312"/>
      <c r="CR1173" s="312"/>
      <c r="CS1173" s="308"/>
      <c r="CT1173" s="312"/>
      <c r="CU1173" s="312"/>
      <c r="CV1173" s="312"/>
      <c r="CW1173" s="312"/>
      <c r="CX1173" s="384"/>
      <c r="CY1173" s="312"/>
      <c r="CZ1173" s="372"/>
    </row>
    <row r="1174" spans="1:104" s="1" customFormat="1" hidden="1">
      <c r="A1174" s="269">
        <v>45733</v>
      </c>
      <c r="B1174" s="380">
        <v>0</v>
      </c>
      <c r="C1174" s="381">
        <v>0.78096774193548391</v>
      </c>
      <c r="D1174" s="382">
        <v>0.50803199999999993</v>
      </c>
      <c r="E1174" s="382">
        <v>0.56159999999999999</v>
      </c>
      <c r="F1174" s="382">
        <v>0</v>
      </c>
      <c r="G1174" s="312">
        <f>_xll.SRS1Splines.Functions25.Linear_Interp(V_NEM!$R$687:$R$703,V_NEM!$T$687:$T$703,M1174)+_xll.SRS1Splines.Functions25.Linear_Interp(V_NEM!$AB$687:$AB$703,V_NEM!$AD$687:$AD$703,N1174)</f>
        <v>0.7343745792000036</v>
      </c>
      <c r="H1174" s="308">
        <f>(G1174/(V_NEM!$T$696+V_NEM!$AD$696))*100</f>
        <v>75.773196636740565</v>
      </c>
      <c r="I1174" s="308">
        <f>G1174-(V_NEM!$T$694+V_NEM!$AD$694)</f>
        <v>9.4888444200003641E-2</v>
      </c>
      <c r="J1174" s="308">
        <f>((IFERROR((_xll.SRS1Splines.Functions25.Linear_Interp(V_NEM!$R$687:$R$703,V_NEM!$T$687:$T$703,M1174) - V_NEM!$X$689) / (V_NEM!$X$688- V_NEM!$X$689) * 100, 0))+(IFERROR((_xll.SRS1Splines.Functions25.Linear_Interp(V_NEM!$AB$687:$AB$703,V_NEM!$AD$687:$AD$703,N1174) - V_NEM!$AH$689) / (V_NEM!$AH$688- V_NEM!$AH$689) * 100, 0)))/2</f>
        <v>30.569731897768129</v>
      </c>
      <c r="K1174" s="308">
        <v>784.3</v>
      </c>
      <c r="L1174" s="308">
        <v>781.8</v>
      </c>
      <c r="M1174" s="371">
        <v>782.6</v>
      </c>
      <c r="N1174" s="371">
        <v>782.72</v>
      </c>
      <c r="O1174" s="312">
        <v>1.1651612903225805</v>
      </c>
      <c r="P1174" s="383">
        <v>0.53085799999999994</v>
      </c>
      <c r="Q1174" s="369">
        <v>0</v>
      </c>
      <c r="R1174" s="312">
        <v>0.45</v>
      </c>
      <c r="S1174" s="370">
        <v>0.25177426133308423</v>
      </c>
      <c r="T1174" s="370">
        <v>3.0185936</v>
      </c>
      <c r="U1174" s="370"/>
      <c r="V1174" s="312">
        <f>_xll.SRS1Splines.Functions25.Linear_Interp(V_NK3!$P$8:$P$32,V_NK3!$R$8:$R$32,AC1174)</f>
        <v>286.96048503999901</v>
      </c>
      <c r="W1174" s="312">
        <f>(V1174/V_NK3!$R$28)*100</f>
        <v>52.930369806729296</v>
      </c>
      <c r="X1174" s="308">
        <f>V1174-V_NK3!$R$8</f>
        <v>230.38183303999901</v>
      </c>
      <c r="Y1174" s="308">
        <f>IFERROR((V1174 - V_NK3!$V$10) / (V_NK3!$V$9- V_NK3!$V$10) * 100, 0)</f>
        <v>47.44579594483794</v>
      </c>
      <c r="Z1174" s="308">
        <v>541.79999999999995</v>
      </c>
      <c r="AA1174" s="308">
        <v>521</v>
      </c>
      <c r="AB1174" s="312"/>
      <c r="AC1174" s="371">
        <v>533.28</v>
      </c>
      <c r="AD1174" s="308">
        <v>0.92</v>
      </c>
      <c r="AE1174" s="372">
        <v>0.68604399999999999</v>
      </c>
      <c r="AF1174" s="373">
        <v>6.84</v>
      </c>
      <c r="AG1174" s="312"/>
      <c r="AH1174" s="370">
        <v>2.8480622400000004</v>
      </c>
      <c r="AI1174" s="370">
        <v>2.0848983400000001</v>
      </c>
      <c r="AJ1174" s="370"/>
      <c r="AK1174" s="312">
        <f>_xll.SRS1Splines.Functions25.Linear_Interp(V_NK2!$R$10:$R$21,V_NK2!$T$10:$T$21,AR1174)</f>
        <v>68.254628571454504</v>
      </c>
      <c r="AL1174" s="312">
        <f>(AK1174/V_NK2!$T$18)*100</f>
        <v>95.594717887191166</v>
      </c>
      <c r="AM1174" s="308">
        <f>AK1174-V_NK2!$T$11</f>
        <v>27.434628571426707</v>
      </c>
      <c r="AN1174" s="308">
        <f>IFERROR((AK1174 - V_NK2!$X$12) / (V_NK2!$X$11- V_NK2!$X$12) * 100, 0)</f>
        <v>89.714285714284031</v>
      </c>
      <c r="AO1174" s="308">
        <v>427</v>
      </c>
      <c r="AP1174" s="308">
        <v>420</v>
      </c>
      <c r="AQ1174" s="308">
        <v>425.9</v>
      </c>
      <c r="AR1174" s="371">
        <v>426.28</v>
      </c>
      <c r="AS1174" s="312">
        <v>0.9</v>
      </c>
      <c r="AT1174" s="372">
        <v>0.50481799999999999</v>
      </c>
      <c r="AU1174" s="369"/>
      <c r="AV1174" s="312">
        <v>0.18582873071960263</v>
      </c>
      <c r="AW1174" s="370">
        <v>0.15405018181813929</v>
      </c>
      <c r="AX1174" s="370">
        <v>0.16437763636364694</v>
      </c>
      <c r="AY1174" s="370"/>
      <c r="AZ1174" s="312">
        <f>_xll.SRS1Splines.Functions25.Linear_Interp(V_NNG3A!$H$4:$H$12,V_NNG3A!$I$4:$I$12,BF1174)</f>
        <v>12.1704000000001</v>
      </c>
      <c r="BA1174" s="312">
        <f>(AZ1174/V_NNG3A!$I$8)*100</f>
        <v>87.872924187726355</v>
      </c>
      <c r="BB1174" s="308">
        <f>_xll.SRS1Splines.Functions25.Linear_Interp(V_NNG3A!$H$4:$H$12,V_NNG3A!$J$4:$J$12,BF1174)</f>
        <v>1.18281379310364</v>
      </c>
      <c r="BC1174" s="308">
        <f>IFERROR((AZ1174-V_NNG3A!$J$20) / (V_NNG3A!$J$19-V_NNG3A!$J$20) * 100, 0)</f>
        <v>41.322250331289951</v>
      </c>
      <c r="BD1174" s="308">
        <v>1050</v>
      </c>
      <c r="BE1174" s="308">
        <v>1047</v>
      </c>
      <c r="BF1174" s="374">
        <v>1048.6400000000001</v>
      </c>
      <c r="BG1174" s="312">
        <v>9.6000000000000002E-2</v>
      </c>
      <c r="BH1174" s="372">
        <v>5.9090000000003785E-2</v>
      </c>
      <c r="BI1174" s="369"/>
      <c r="BJ1174" s="312">
        <v>0.14671006084618651</v>
      </c>
      <c r="BK1174" s="370">
        <v>0.11380929014477909</v>
      </c>
      <c r="BL1174" s="370">
        <v>0.11380929014477909</v>
      </c>
      <c r="BM1174" s="370">
        <f t="shared" si="16"/>
        <v>0</v>
      </c>
      <c r="BN1174" s="312">
        <f>_xll.SRS1Splines.Functions25.Linear_Interp(V_XNN1!$K$3:$K$8,V_XNN1!$L$3:$L$8,BT1174)</f>
        <v>0.21944459999999999</v>
      </c>
      <c r="BO1174" s="312">
        <f>(BN1174/V_XNN1!$L$7)*100</f>
        <v>104.49742857142856</v>
      </c>
      <c r="BP1174" s="308">
        <f>_xll.SRS1Splines.Functions25.Linear_Interp(V_XNN1!$K$3:$K$8,V_XNN1!$M$3:$M$8,BT1174)</f>
        <v>6.3444600000000004E-2</v>
      </c>
      <c r="BQ1174" s="308">
        <f>IFERROR((BN1174 - V_XNN1!$M$16) / (V_XNN1!$M$15- V_XNN1!$M$16) * 100, 0)</f>
        <v>101.65459610027854</v>
      </c>
      <c r="BR1174" s="308">
        <v>252</v>
      </c>
      <c r="BS1174" s="308">
        <v>249</v>
      </c>
      <c r="BT1174" s="374">
        <v>252.53</v>
      </c>
      <c r="BU1174" s="312">
        <v>0</v>
      </c>
      <c r="BV1174" s="372">
        <v>0</v>
      </c>
      <c r="BW1174" s="369"/>
      <c r="BX1174" s="312"/>
      <c r="BY1174" s="370"/>
      <c r="BZ1174" s="370"/>
      <c r="CA1174" s="370"/>
      <c r="CB1174" s="312"/>
      <c r="CC1174" s="312"/>
      <c r="CD1174" s="308"/>
      <c r="CE1174" s="312"/>
      <c r="CF1174" s="312"/>
      <c r="CG1174" s="312"/>
      <c r="CH1174" s="312"/>
      <c r="CI1174" s="384"/>
      <c r="CJ1174" s="312"/>
      <c r="CK1174" s="372"/>
      <c r="CL1174" s="369"/>
      <c r="CM1174" s="312"/>
      <c r="CN1174" s="370"/>
      <c r="CO1174" s="370"/>
      <c r="CP1174" s="370"/>
      <c r="CQ1174" s="312"/>
      <c r="CR1174" s="312"/>
      <c r="CS1174" s="308"/>
      <c r="CT1174" s="312"/>
      <c r="CU1174" s="312"/>
      <c r="CV1174" s="312"/>
      <c r="CW1174" s="312"/>
      <c r="CX1174" s="384"/>
      <c r="CY1174" s="312"/>
      <c r="CZ1174" s="372"/>
    </row>
    <row r="1175" spans="1:104" s="1" customFormat="1" hidden="1">
      <c r="A1175" s="269">
        <v>45734</v>
      </c>
      <c r="B1175" s="380">
        <v>0</v>
      </c>
      <c r="C1175" s="381">
        <v>0.78096774193548391</v>
      </c>
      <c r="D1175" s="382">
        <v>0.493344</v>
      </c>
      <c r="E1175" s="382">
        <v>0.50630400000000009</v>
      </c>
      <c r="F1175" s="382">
        <v>0</v>
      </c>
      <c r="G1175" s="312">
        <f>_xll.SRS1Splines.Functions25.Linear_Interp(V_NEM!$R$687:$R$703,V_NEM!$T$687:$T$703,M1175)+_xll.SRS1Splines.Functions25.Linear_Interp(V_NEM!$AB$687:$AB$703,V_NEM!$AD$687:$AD$703,N1175)</f>
        <v>0.7583254357999939</v>
      </c>
      <c r="H1175" s="308">
        <f>(G1175/(V_NEM!$T$696+V_NEM!$AD$696))*100</f>
        <v>78.244459964981644</v>
      </c>
      <c r="I1175" s="308">
        <f>G1175-(V_NEM!$T$694+V_NEM!$AD$694)</f>
        <v>0.11883930079999394</v>
      </c>
      <c r="J1175" s="308">
        <f>((IFERROR((_xll.SRS1Splines.Functions25.Linear_Interp(V_NEM!$R$687:$R$703,V_NEM!$T$687:$T$703,M1175) - V_NEM!$X$689) / (V_NEM!$X$688- V_NEM!$X$689) * 100, 0))+(IFERROR((_xll.SRS1Splines.Functions25.Linear_Interp(V_NEM!$AB$687:$AB$703,V_NEM!$AD$687:$AD$703,N1175) - V_NEM!$AH$689) / (V_NEM!$AH$688- V_NEM!$AH$689) * 100, 0)))/2</f>
        <v>33.162997682890733</v>
      </c>
      <c r="K1175" s="308">
        <v>784.3</v>
      </c>
      <c r="L1175" s="308">
        <v>781.8</v>
      </c>
      <c r="M1175" s="371">
        <v>782.8</v>
      </c>
      <c r="N1175" s="371">
        <v>782.63</v>
      </c>
      <c r="O1175" s="312">
        <v>1.1651612903225805</v>
      </c>
      <c r="P1175" s="383">
        <v>0.52154</v>
      </c>
      <c r="Q1175" s="369">
        <v>0</v>
      </c>
      <c r="R1175" s="312">
        <v>0.45</v>
      </c>
      <c r="S1175" s="370">
        <v>0.41731200000000002</v>
      </c>
      <c r="T1175" s="370">
        <v>0.27137</v>
      </c>
      <c r="U1175" s="370"/>
      <c r="V1175" s="312">
        <f>_xll.SRS1Splines.Functions25.Linear_Interp(V_NK3!$P$8:$P$32,V_NK3!$R$8:$R$32,AC1175)</f>
        <v>286.40712117999999</v>
      </c>
      <c r="W1175" s="312">
        <f>(V1175/V_NK3!$R$28)*100</f>
        <v>52.828300862486522</v>
      </c>
      <c r="X1175" s="308">
        <f>V1175-V_NK3!$R$8</f>
        <v>229.82846917999998</v>
      </c>
      <c r="Y1175" s="308">
        <f>IFERROR((V1175 - V_NK3!$V$10) / (V_NK3!$V$9- V_NK3!$V$10) * 100, 0)</f>
        <v>47.331833882646158</v>
      </c>
      <c r="Z1175" s="308">
        <v>541.79999999999995</v>
      </c>
      <c r="AA1175" s="308">
        <v>521</v>
      </c>
      <c r="AB1175" s="312"/>
      <c r="AC1175" s="371">
        <v>533.26</v>
      </c>
      <c r="AD1175" s="308">
        <v>0.92</v>
      </c>
      <c r="AE1175" s="372">
        <v>6.1674999999999994E-2</v>
      </c>
      <c r="AF1175" s="373">
        <v>7.0000000000000007E-2</v>
      </c>
      <c r="AG1175" s="312"/>
      <c r="AH1175" s="370">
        <v>0.460233</v>
      </c>
      <c r="AI1175" s="370">
        <v>0.49361759999999999</v>
      </c>
      <c r="AJ1175" s="370"/>
      <c r="AK1175" s="312">
        <f>_xll.SRS1Splines.Functions25.Linear_Interp(V_NK2!$R$10:$R$21,V_NK2!$T$10:$T$21,AR1175)</f>
        <v>68.385685714311705</v>
      </c>
      <c r="AL1175" s="312">
        <f>(AK1175/V_NK2!$T$18)*100</f>
        <v>95.778271308559809</v>
      </c>
      <c r="AM1175" s="308">
        <f>AK1175-V_NK2!$T$11</f>
        <v>27.565685714283909</v>
      </c>
      <c r="AN1175" s="308">
        <f>IFERROR((AK1175 - V_NK2!$X$12) / (V_NK2!$X$11- V_NK2!$X$12) * 100, 0)</f>
        <v>90.142857142855661</v>
      </c>
      <c r="AO1175" s="308">
        <v>427</v>
      </c>
      <c r="AP1175" s="308">
        <v>420</v>
      </c>
      <c r="AQ1175" s="308">
        <v>425.79</v>
      </c>
      <c r="AR1175" s="371">
        <v>426.31</v>
      </c>
      <c r="AS1175" s="312">
        <v>0.9</v>
      </c>
      <c r="AT1175" s="372">
        <v>0.11952</v>
      </c>
      <c r="AU1175" s="369"/>
      <c r="AV1175" s="312">
        <v>0.18582873071960263</v>
      </c>
      <c r="AW1175" s="370">
        <v>0.15145018181820077</v>
      </c>
      <c r="AX1175" s="370">
        <v>0.16412727272727282</v>
      </c>
      <c r="AY1175" s="370"/>
      <c r="AZ1175" s="312">
        <f>_xll.SRS1Splines.Functions25.Linear_Interp(V_NNG3A!$H$4:$H$12,V_NNG3A!$I$4:$I$12,BF1175)</f>
        <v>12.0839499999999</v>
      </c>
      <c r="BA1175" s="312">
        <f>(AZ1175/V_NNG3A!$I$8)*100</f>
        <v>87.248736462093149</v>
      </c>
      <c r="BB1175" s="308">
        <f>_xll.SRS1Splines.Functions25.Linear_Interp(V_NNG3A!$H$4:$H$12,V_NNG3A!$J$4:$J$12,BF1175)</f>
        <v>1.09636379310343</v>
      </c>
      <c r="BC1175" s="308">
        <f>IFERROR((AZ1175-V_NNG3A!$J$20) / (V_NNG3A!$J$19-V_NNG3A!$J$20) * 100, 0)</f>
        <v>38.302072039510939</v>
      </c>
      <c r="BD1175" s="308">
        <v>1050</v>
      </c>
      <c r="BE1175" s="308">
        <v>1047</v>
      </c>
      <c r="BF1175" s="374">
        <v>1048.57</v>
      </c>
      <c r="BG1175" s="312">
        <v>9.1999999999999998E-2</v>
      </c>
      <c r="BH1175" s="372">
        <v>5.8999999999999997E-2</v>
      </c>
      <c r="BI1175" s="369"/>
      <c r="BJ1175" s="312">
        <v>0.17116173765388429</v>
      </c>
      <c r="BK1175" s="370">
        <v>9.6055992002605145E-2</v>
      </c>
      <c r="BL1175" s="370">
        <v>9.6055992002605145E-2</v>
      </c>
      <c r="BM1175" s="370">
        <f t="shared" si="16"/>
        <v>0</v>
      </c>
      <c r="BN1175" s="312">
        <f>_xll.SRS1Splines.Functions25.Linear_Interp(V_XNN1!$K$3:$K$8,V_XNN1!$L$3:$L$8,BT1175)</f>
        <v>0.21944459999999999</v>
      </c>
      <c r="BO1175" s="312">
        <f>(BN1175/V_XNN1!$L$7)*100</f>
        <v>104.49742857142856</v>
      </c>
      <c r="BP1175" s="308">
        <f>_xll.SRS1Splines.Functions25.Linear_Interp(V_XNN1!$K$3:$K$8,V_XNN1!$M$3:$M$8,BT1175)</f>
        <v>6.3444600000000004E-2</v>
      </c>
      <c r="BQ1175" s="308">
        <f>IFERROR((BN1175 - V_XNN1!$M$16) / (V_XNN1!$M$15- V_XNN1!$M$16) * 100, 0)</f>
        <v>101.65459610027854</v>
      </c>
      <c r="BR1175" s="308">
        <v>252</v>
      </c>
      <c r="BS1175" s="308">
        <v>249</v>
      </c>
      <c r="BT1175" s="374">
        <v>252.53</v>
      </c>
      <c r="BU1175" s="312">
        <v>0</v>
      </c>
      <c r="BV1175" s="372">
        <v>0</v>
      </c>
      <c r="BW1175" s="369"/>
      <c r="BX1175" s="312"/>
      <c r="BY1175" s="370"/>
      <c r="BZ1175" s="370"/>
      <c r="CA1175" s="370"/>
      <c r="CB1175" s="312"/>
      <c r="CC1175" s="312"/>
      <c r="CD1175" s="308"/>
      <c r="CE1175" s="312"/>
      <c r="CF1175" s="312"/>
      <c r="CG1175" s="312"/>
      <c r="CH1175" s="312"/>
      <c r="CI1175" s="384"/>
      <c r="CJ1175" s="312"/>
      <c r="CK1175" s="372"/>
      <c r="CL1175" s="369"/>
      <c r="CM1175" s="312"/>
      <c r="CN1175" s="370"/>
      <c r="CO1175" s="370"/>
      <c r="CP1175" s="370"/>
      <c r="CQ1175" s="312"/>
      <c r="CR1175" s="312"/>
      <c r="CS1175" s="308"/>
      <c r="CT1175" s="312"/>
      <c r="CU1175" s="312"/>
      <c r="CV1175" s="312"/>
      <c r="CW1175" s="312"/>
      <c r="CX1175" s="384"/>
      <c r="CY1175" s="312"/>
      <c r="CZ1175" s="372"/>
    </row>
    <row r="1176" spans="1:104" s="1" customFormat="1" hidden="1">
      <c r="A1176" s="269">
        <v>45735</v>
      </c>
      <c r="B1176" s="380">
        <v>0</v>
      </c>
      <c r="C1176" s="381">
        <v>0.78096774193548391</v>
      </c>
      <c r="D1176" s="382">
        <v>0.49939200000000006</v>
      </c>
      <c r="E1176" s="382">
        <v>0.50457600000000002</v>
      </c>
      <c r="F1176" s="382">
        <v>0</v>
      </c>
      <c r="G1176" s="312">
        <f>_xll.SRS1Splines.Functions25.Linear_Interp(V_NEM!$R$687:$R$703,V_NEM!$T$687:$T$703,M1176)+_xll.SRS1Splines.Functions25.Linear_Interp(V_NEM!$AB$687:$AB$703,V_NEM!$AD$687:$AD$703,N1176)</f>
        <v>0.72418925399999834</v>
      </c>
      <c r="H1176" s="308">
        <f>(G1176/(V_NEM!$T$696+V_NEM!$AD$696))*100</f>
        <v>74.722268852679889</v>
      </c>
      <c r="I1176" s="308">
        <f>G1176-(V_NEM!$T$694+V_NEM!$AD$694)</f>
        <v>8.4703118999998384E-2</v>
      </c>
      <c r="J1176" s="308">
        <f>((IFERROR((_xll.SRS1Splines.Functions25.Linear_Interp(V_NEM!$R$687:$R$703,V_NEM!$T$687:$T$703,M1176) - V_NEM!$X$689) / (V_NEM!$X$688- V_NEM!$X$689) * 100, 0))+(IFERROR((_xll.SRS1Splines.Functions25.Linear_Interp(V_NEM!$AB$687:$AB$703,V_NEM!$AD$687:$AD$703,N1176) - V_NEM!$AH$689) / (V_NEM!$AH$688- V_NEM!$AH$689) * 100, 0)))/2</f>
        <v>28.933902050280516</v>
      </c>
      <c r="K1176" s="308">
        <v>784.3</v>
      </c>
      <c r="L1176" s="308">
        <v>781.8</v>
      </c>
      <c r="M1176" s="371">
        <v>782.52</v>
      </c>
      <c r="N1176" s="371">
        <v>782.73</v>
      </c>
      <c r="O1176" s="312">
        <v>1.1651612903225805</v>
      </c>
      <c r="P1176" s="383">
        <v>0.47467999999999999</v>
      </c>
      <c r="Q1176" s="369">
        <v>0</v>
      </c>
      <c r="R1176" s="312">
        <v>0.45</v>
      </c>
      <c r="S1176" s="370">
        <v>0.34215720000000005</v>
      </c>
      <c r="T1176" s="370">
        <v>0.34215720000000005</v>
      </c>
      <c r="U1176" s="370"/>
      <c r="V1176" s="312">
        <f>_xll.SRS1Splines.Functions25.Linear_Interp(V_NK3!$P$8:$P$32,V_NK3!$R$8:$R$32,AC1176)</f>
        <v>286.40712117999999</v>
      </c>
      <c r="W1176" s="312">
        <f>(V1176/V_NK3!$R$28)*100</f>
        <v>52.828300862486522</v>
      </c>
      <c r="X1176" s="308">
        <f>V1176-V_NK3!$R$8</f>
        <v>229.82846917999998</v>
      </c>
      <c r="Y1176" s="308">
        <f>IFERROR((V1176 - V_NK3!$V$10) / (V_NK3!$V$9- V_NK3!$V$10) * 100, 0)</f>
        <v>47.331833882646158</v>
      </c>
      <c r="Z1176" s="308">
        <v>541.79999999999995</v>
      </c>
      <c r="AA1176" s="308">
        <v>521</v>
      </c>
      <c r="AB1176" s="312"/>
      <c r="AC1176" s="371">
        <v>533.26</v>
      </c>
      <c r="AD1176" s="308">
        <v>0.92</v>
      </c>
      <c r="AE1176" s="372">
        <v>7.7762999999999999E-2</v>
      </c>
      <c r="AF1176" s="373">
        <v>0</v>
      </c>
      <c r="AG1176" s="312"/>
      <c r="AH1176" s="370">
        <v>0.40384548000000009</v>
      </c>
      <c r="AI1176" s="370">
        <v>0.59257239999999989</v>
      </c>
      <c r="AJ1176" s="370"/>
      <c r="AK1176" s="312">
        <f>_xll.SRS1Splines.Functions25.Linear_Interp(V_NK2!$R$10:$R$21,V_NK2!$T$10:$T$21,AR1176)</f>
        <v>68.123571428597401</v>
      </c>
      <c r="AL1176" s="312">
        <f>(AK1176/V_NK2!$T$18)*100</f>
        <v>95.411164465822679</v>
      </c>
      <c r="AM1176" s="308">
        <f>AK1176-V_NK2!$T$11</f>
        <v>27.303571428569605</v>
      </c>
      <c r="AN1176" s="308">
        <f>IFERROR((AK1176 - V_NK2!$X$12) / (V_NK2!$X$11- V_NK2!$X$12) * 100, 0)</f>
        <v>89.2857142857127</v>
      </c>
      <c r="AO1176" s="308">
        <v>427</v>
      </c>
      <c r="AP1176" s="308">
        <v>420</v>
      </c>
      <c r="AQ1176" s="308">
        <v>425.67</v>
      </c>
      <c r="AR1176" s="371">
        <v>426.25</v>
      </c>
      <c r="AS1176" s="312">
        <v>0.9</v>
      </c>
      <c r="AT1176" s="372">
        <v>0.14348</v>
      </c>
      <c r="AU1176" s="369"/>
      <c r="AV1176" s="312">
        <v>0.18582873071960263</v>
      </c>
      <c r="AW1176" s="370">
        <v>0.15345214545453356</v>
      </c>
      <c r="AX1176" s="370">
        <v>0.13130181818181014</v>
      </c>
      <c r="AY1176" s="370"/>
      <c r="AZ1176" s="312">
        <f>_xll.SRS1Splines.Functions25.Linear_Interp(V_NNG3A!$H$4:$H$12,V_NNG3A!$I$4:$I$12,BF1176)</f>
        <v>11.985150000000001</v>
      </c>
      <c r="BA1176" s="312">
        <f>(AZ1176/V_NNG3A!$I$8)*100</f>
        <v>86.535379061371856</v>
      </c>
      <c r="BB1176" s="308">
        <f>_xll.SRS1Splines.Functions25.Linear_Interp(V_NNG3A!$H$4:$H$12,V_NNG3A!$J$4:$J$12,BF1176)</f>
        <v>0.99756379310352195</v>
      </c>
      <c r="BC1176" s="308">
        <f>IFERROR((AZ1176-V_NNG3A!$J$20) / (V_NNG3A!$J$19-V_NNG3A!$J$20) * 100, 0)</f>
        <v>34.850439706060712</v>
      </c>
      <c r="BD1176" s="308">
        <v>1050</v>
      </c>
      <c r="BE1176" s="308">
        <v>1047</v>
      </c>
      <c r="BF1176" s="374">
        <v>1048.49</v>
      </c>
      <c r="BG1176" s="312">
        <v>4.8000000000000001E-2</v>
      </c>
      <c r="BH1176" s="372">
        <v>4.7199999999997092E-2</v>
      </c>
      <c r="BI1176" s="369"/>
      <c r="BJ1176" s="312">
        <v>0.17116173765388429</v>
      </c>
      <c r="BK1176" s="370">
        <v>0.13177713836010113</v>
      </c>
      <c r="BL1176" s="370">
        <v>0.13177713836010113</v>
      </c>
      <c r="BM1176" s="370">
        <f t="shared" si="16"/>
        <v>0</v>
      </c>
      <c r="BN1176" s="312">
        <f>_xll.SRS1Splines.Functions25.Linear_Interp(V_XNN1!$K$3:$K$8,V_XNN1!$L$3:$L$8,BT1176)</f>
        <v>0.21944459999999999</v>
      </c>
      <c r="BO1176" s="312">
        <f>(BN1176/V_XNN1!$L$7)*100</f>
        <v>104.49742857142856</v>
      </c>
      <c r="BP1176" s="308">
        <f>_xll.SRS1Splines.Functions25.Linear_Interp(V_XNN1!$K$3:$K$8,V_XNN1!$M$3:$M$8,BT1176)</f>
        <v>6.3444600000000004E-2</v>
      </c>
      <c r="BQ1176" s="308">
        <f>IFERROR((BN1176 - V_XNN1!$M$16) / (V_XNN1!$M$15- V_XNN1!$M$16) * 100, 0)</f>
        <v>101.65459610027854</v>
      </c>
      <c r="BR1176" s="308">
        <v>252</v>
      </c>
      <c r="BS1176" s="308">
        <v>249</v>
      </c>
      <c r="BT1176" s="374">
        <v>252.53</v>
      </c>
      <c r="BU1176" s="312">
        <v>0</v>
      </c>
      <c r="BV1176" s="372">
        <v>0</v>
      </c>
      <c r="BW1176" s="369"/>
      <c r="BX1176" s="312"/>
      <c r="BY1176" s="370"/>
      <c r="BZ1176" s="370"/>
      <c r="CA1176" s="370"/>
      <c r="CB1176" s="312"/>
      <c r="CC1176" s="312"/>
      <c r="CD1176" s="308"/>
      <c r="CE1176" s="312"/>
      <c r="CF1176" s="312"/>
      <c r="CG1176" s="312"/>
      <c r="CH1176" s="312"/>
      <c r="CI1176" s="384"/>
      <c r="CJ1176" s="312"/>
      <c r="CK1176" s="372"/>
      <c r="CL1176" s="369"/>
      <c r="CM1176" s="312"/>
      <c r="CN1176" s="370"/>
      <c r="CO1176" s="370"/>
      <c r="CP1176" s="370"/>
      <c r="CQ1176" s="312"/>
      <c r="CR1176" s="312"/>
      <c r="CS1176" s="308"/>
      <c r="CT1176" s="312"/>
      <c r="CU1176" s="312"/>
      <c r="CV1176" s="312"/>
      <c r="CW1176" s="312"/>
      <c r="CX1176" s="384"/>
      <c r="CY1176" s="312"/>
      <c r="CZ1176" s="372"/>
    </row>
    <row r="1177" spans="1:104" s="1" customFormat="1" hidden="1">
      <c r="A1177" s="269">
        <v>45736</v>
      </c>
      <c r="B1177" s="380">
        <v>0</v>
      </c>
      <c r="C1177" s="381">
        <v>0.78096774193548391</v>
      </c>
      <c r="D1177" s="382">
        <v>0.493344</v>
      </c>
      <c r="E1177" s="382">
        <v>0.46742400000000001</v>
      </c>
      <c r="F1177" s="382">
        <v>0</v>
      </c>
      <c r="G1177" s="312">
        <f>_xll.SRS1Splines.Functions25.Linear_Interp(V_NEM!$R$687:$R$703,V_NEM!$T$687:$T$703,M1177)+_xll.SRS1Splines.Functions25.Linear_Interp(V_NEM!$AB$687:$AB$703,V_NEM!$AD$687:$AD$703,N1177)</f>
        <v>0.69873361204999729</v>
      </c>
      <c r="H1177" s="308">
        <f>(G1177/(V_NEM!$T$696+V_NEM!$AD$696))*100</f>
        <v>72.095740895934568</v>
      </c>
      <c r="I1177" s="308">
        <f>G1177-(V_NEM!$T$694+V_NEM!$AD$694)</f>
        <v>5.9247477049997332E-2</v>
      </c>
      <c r="J1177" s="308">
        <f>((IFERROR((_xll.SRS1Splines.Functions25.Linear_Interp(V_NEM!$R$687:$R$703,V_NEM!$T$687:$T$703,M1177) - V_NEM!$X$689) / (V_NEM!$X$688- V_NEM!$X$689) * 100, 0))+(IFERROR((_xll.SRS1Splines.Functions25.Linear_Interp(V_NEM!$AB$687:$AB$703,V_NEM!$AD$687:$AD$703,N1177) - V_NEM!$AH$689) / (V_NEM!$AH$688- V_NEM!$AH$689) * 100, 0)))/2</f>
        <v>30.127387146302617</v>
      </c>
      <c r="K1177" s="308">
        <v>784.3</v>
      </c>
      <c r="L1177" s="308">
        <v>781.8</v>
      </c>
      <c r="M1177" s="371">
        <v>782.27</v>
      </c>
      <c r="N1177" s="371">
        <v>783.03</v>
      </c>
      <c r="O1177" s="312">
        <v>1.1651612903225805</v>
      </c>
      <c r="P1177" s="383">
        <v>0.56411</v>
      </c>
      <c r="Q1177" s="369">
        <v>0</v>
      </c>
      <c r="R1177" s="312">
        <v>0.45</v>
      </c>
      <c r="S1177" s="370">
        <v>0.40273219205127764</v>
      </c>
      <c r="T1177" s="370">
        <v>2.2625636000000005</v>
      </c>
      <c r="U1177" s="370"/>
      <c r="V1177" s="312">
        <f>_xll.SRS1Splines.Functions25.Linear_Interp(V_NK3!$P$8:$P$32,V_NK3!$R$8:$R$32,AC1177)</f>
        <v>283.64030187999902</v>
      </c>
      <c r="W1177" s="312">
        <f>(V1177/V_NK3!$R$28)*100</f>
        <v>52.317956141271559</v>
      </c>
      <c r="X1177" s="308">
        <f>V1177-V_NK3!$R$8</f>
        <v>227.06164987999901</v>
      </c>
      <c r="Y1177" s="308">
        <f>IFERROR((V1177 - V_NK3!$V$10) / (V_NK3!$V$9- V_NK3!$V$10) * 100, 0)</f>
        <v>46.762023571686029</v>
      </c>
      <c r="Z1177" s="308">
        <v>541.79999999999995</v>
      </c>
      <c r="AA1177" s="308">
        <v>521</v>
      </c>
      <c r="AB1177" s="312"/>
      <c r="AC1177" s="371">
        <v>533.16</v>
      </c>
      <c r="AD1177" s="308">
        <v>0.92</v>
      </c>
      <c r="AE1177" s="372">
        <v>0.51421900000000009</v>
      </c>
      <c r="AF1177" s="373">
        <v>0</v>
      </c>
      <c r="AG1177" s="312"/>
      <c r="AH1177" s="370">
        <v>2.2177472400000009</v>
      </c>
      <c r="AI1177" s="370">
        <v>3.1806740699999998</v>
      </c>
      <c r="AJ1177" s="370"/>
      <c r="AK1177" s="312">
        <f>_xll.SRS1Splines.Functions25.Linear_Interp(V_NK2!$R$10:$R$21,V_NK2!$T$10:$T$21,AR1177)</f>
        <v>67.424600000025805</v>
      </c>
      <c r="AL1177" s="312">
        <f>(AK1177/V_NK2!$T$18)*100</f>
        <v>94.432212885190197</v>
      </c>
      <c r="AM1177" s="308">
        <f>AK1177-V_NK2!$T$11</f>
        <v>26.604599999998008</v>
      </c>
      <c r="AN1177" s="308">
        <f>IFERROR((AK1177 - V_NK2!$X$12) / (V_NK2!$X$11- V_NK2!$X$12) * 100, 0)</f>
        <v>86.999999999997755</v>
      </c>
      <c r="AO1177" s="308">
        <v>427</v>
      </c>
      <c r="AP1177" s="308">
        <v>420</v>
      </c>
      <c r="AQ1177" s="308">
        <v>425.56</v>
      </c>
      <c r="AR1177" s="371">
        <v>426.09</v>
      </c>
      <c r="AS1177" s="312">
        <v>1.2</v>
      </c>
      <c r="AT1177" s="372">
        <v>0.77013900000000002</v>
      </c>
      <c r="AU1177" s="369"/>
      <c r="AV1177" s="312">
        <v>0.18582873071960263</v>
      </c>
      <c r="AW1177" s="370">
        <v>0.15060363636362686</v>
      </c>
      <c r="AX1177" s="370">
        <v>0.13005000000000005</v>
      </c>
      <c r="AY1177" s="370"/>
      <c r="AZ1177" s="312">
        <f>_xll.SRS1Splines.Functions25.Linear_Interp(V_NNG3A!$H$4:$H$12,V_NNG3A!$I$4:$I$12,BF1177)</f>
        <v>12.046900000000001</v>
      </c>
      <c r="BA1177" s="312">
        <f>(AZ1177/V_NNG3A!$I$8)*100</f>
        <v>86.981227436823119</v>
      </c>
      <c r="BB1177" s="308">
        <f>_xll.SRS1Splines.Functions25.Linear_Interp(V_NNG3A!$H$4:$H$12,V_NNG3A!$J$4:$J$12,BF1177)</f>
        <v>1.05931379310347</v>
      </c>
      <c r="BC1177" s="308">
        <f>IFERROR((AZ1177-V_NNG3A!$J$20) / (V_NNG3A!$J$19-V_NNG3A!$J$20) * 100, 0)</f>
        <v>37.007709914469302</v>
      </c>
      <c r="BD1177" s="308">
        <v>1050</v>
      </c>
      <c r="BE1177" s="308">
        <v>1047</v>
      </c>
      <c r="BF1177" s="374">
        <v>1048.54</v>
      </c>
      <c r="BG1177" s="312">
        <v>4.8000000000000001E-2</v>
      </c>
      <c r="BH1177" s="372">
        <v>4.675E-2</v>
      </c>
      <c r="BI1177" s="369"/>
      <c r="BJ1177" s="312">
        <v>0.17116173765388429</v>
      </c>
      <c r="BK1177" s="370">
        <v>0.13177713836010113</v>
      </c>
      <c r="BL1177" s="370">
        <v>0.13177713836010113</v>
      </c>
      <c r="BM1177" s="370">
        <f t="shared" si="16"/>
        <v>0</v>
      </c>
      <c r="BN1177" s="312">
        <f>_xll.SRS1Splines.Functions25.Linear_Interp(V_XNN1!$K$3:$K$8,V_XNN1!$L$3:$L$8,BT1177)</f>
        <v>0.21944459999999999</v>
      </c>
      <c r="BO1177" s="312">
        <f>(BN1177/V_XNN1!$L$7)*100</f>
        <v>104.49742857142856</v>
      </c>
      <c r="BP1177" s="308">
        <f>_xll.SRS1Splines.Functions25.Linear_Interp(V_XNN1!$K$3:$K$8,V_XNN1!$M$3:$M$8,BT1177)</f>
        <v>6.3444600000000004E-2</v>
      </c>
      <c r="BQ1177" s="308">
        <f>IFERROR((BN1177 - V_XNN1!$M$16) / (V_XNN1!$M$15- V_XNN1!$M$16) * 100, 0)</f>
        <v>101.65459610027854</v>
      </c>
      <c r="BR1177" s="308">
        <v>252</v>
      </c>
      <c r="BS1177" s="308">
        <v>249</v>
      </c>
      <c r="BT1177" s="374">
        <v>252.53</v>
      </c>
      <c r="BU1177" s="312">
        <v>0</v>
      </c>
      <c r="BV1177" s="372">
        <v>0</v>
      </c>
      <c r="BW1177" s="369"/>
      <c r="BX1177" s="312"/>
      <c r="BY1177" s="370"/>
      <c r="BZ1177" s="370"/>
      <c r="CA1177" s="370"/>
      <c r="CB1177" s="312"/>
      <c r="CC1177" s="312"/>
      <c r="CD1177" s="308"/>
      <c r="CE1177" s="312"/>
      <c r="CF1177" s="312"/>
      <c r="CG1177" s="312"/>
      <c r="CH1177" s="312"/>
      <c r="CI1177" s="384"/>
      <c r="CJ1177" s="312"/>
      <c r="CK1177" s="372"/>
      <c r="CL1177" s="369"/>
      <c r="CM1177" s="312"/>
      <c r="CN1177" s="370"/>
      <c r="CO1177" s="370"/>
      <c r="CP1177" s="370"/>
      <c r="CQ1177" s="312"/>
      <c r="CR1177" s="312"/>
      <c r="CS1177" s="308"/>
      <c r="CT1177" s="312"/>
      <c r="CU1177" s="312"/>
      <c r="CV1177" s="312"/>
      <c r="CW1177" s="312"/>
      <c r="CX1177" s="384"/>
      <c r="CY1177" s="312"/>
      <c r="CZ1177" s="372"/>
    </row>
    <row r="1178" spans="1:104" s="1" customFormat="1" hidden="1">
      <c r="A1178" s="269">
        <v>45737</v>
      </c>
      <c r="B1178" s="380">
        <v>0.05</v>
      </c>
      <c r="C1178" s="381">
        <v>0.78096774193548391</v>
      </c>
      <c r="D1178" s="382">
        <v>0.499392</v>
      </c>
      <c r="E1178" s="382">
        <v>0.545184</v>
      </c>
      <c r="F1178" s="382">
        <v>0</v>
      </c>
      <c r="G1178" s="312">
        <f>_xll.SRS1Splines.Functions25.Linear_Interp(V_NEM!$R$687:$R$703,V_NEM!$T$687:$T$703,M1178)+_xll.SRS1Splines.Functions25.Linear_Interp(V_NEM!$AB$687:$AB$703,V_NEM!$AD$687:$AD$703,N1178)</f>
        <v>0.7171187638000015</v>
      </c>
      <c r="H1178" s="308">
        <f>(G1178/(V_NEM!$T$696+V_NEM!$AD$696))*100</f>
        <v>73.992731557385525</v>
      </c>
      <c r="I1178" s="308">
        <f>G1178-(V_NEM!$T$694+V_NEM!$AD$694)</f>
        <v>7.7632628800001546E-2</v>
      </c>
      <c r="J1178" s="308">
        <f>((IFERROR((_xll.SRS1Splines.Functions25.Linear_Interp(V_NEM!$R$687:$R$703,V_NEM!$T$687:$T$703,M1178) - V_NEM!$X$689) / (V_NEM!$X$688- V_NEM!$X$689) * 100, 0))+(IFERROR((_xll.SRS1Splines.Functions25.Linear_Interp(V_NEM!$AB$687:$AB$703,V_NEM!$AD$687:$AD$703,N1178) - V_NEM!$AH$689) / (V_NEM!$AH$688- V_NEM!$AH$689) * 100, 0)))/2</f>
        <v>26.15927557491754</v>
      </c>
      <c r="K1178" s="308">
        <v>784.3</v>
      </c>
      <c r="L1178" s="308">
        <v>781.8</v>
      </c>
      <c r="M1178" s="371">
        <v>782.48</v>
      </c>
      <c r="N1178" s="371">
        <v>782.65</v>
      </c>
      <c r="O1178" s="312">
        <v>1.1651612903225805</v>
      </c>
      <c r="P1178" s="383">
        <v>0.44872000000000001</v>
      </c>
      <c r="Q1178" s="369">
        <v>0</v>
      </c>
      <c r="R1178" s="312">
        <v>0.45</v>
      </c>
      <c r="S1178" s="370">
        <v>0.39589035195706368</v>
      </c>
      <c r="T1178" s="370">
        <v>4.9601156</v>
      </c>
      <c r="U1178" s="370"/>
      <c r="V1178" s="312">
        <f>_xll.SRS1Splines.Functions25.Linear_Interp(V_NK3!$P$8:$P$32,V_NK3!$R$8:$R$32,AC1178)</f>
        <v>278.41720828000098</v>
      </c>
      <c r="W1178" s="312">
        <f>(V1178/V_NK3!$R$28)*100</f>
        <v>51.354547274212656</v>
      </c>
      <c r="X1178" s="308">
        <f>V1178-V_NK3!$R$8</f>
        <v>221.83855628000097</v>
      </c>
      <c r="Y1178" s="308">
        <f>IFERROR((V1178 - V_NK3!$V$10) / (V_NK3!$V$9- V_NK3!$V$10) * 100, 0)</f>
        <v>45.686357882789153</v>
      </c>
      <c r="Z1178" s="308">
        <v>541.79999999999995</v>
      </c>
      <c r="AA1178" s="308">
        <v>521</v>
      </c>
      <c r="AB1178" s="312"/>
      <c r="AC1178" s="371">
        <v>532.97</v>
      </c>
      <c r="AD1178" s="308">
        <v>0.92</v>
      </c>
      <c r="AE1178" s="372">
        <v>1.1272990000000001</v>
      </c>
      <c r="AF1178" s="373">
        <v>0</v>
      </c>
      <c r="AG1178" s="312"/>
      <c r="AH1178" s="370">
        <v>4.57901604</v>
      </c>
      <c r="AI1178" s="370">
        <v>4.2509429200000008</v>
      </c>
      <c r="AJ1178" s="370"/>
      <c r="AK1178" s="312">
        <f>_xll.SRS1Splines.Functions25.Linear_Interp(V_NK2!$R$10:$R$21,V_NK2!$T$10:$T$21,AR1178)</f>
        <v>67.599342857168807</v>
      </c>
      <c r="AL1178" s="312">
        <f>(AK1178/V_NK2!$T$18)*100</f>
        <v>94.676950780348463</v>
      </c>
      <c r="AM1178" s="308">
        <f>AK1178-V_NK2!$T$11</f>
        <v>26.77934285714101</v>
      </c>
      <c r="AN1178" s="308">
        <f>IFERROR((AK1178 - V_NK2!$X$12) / (V_NK2!$X$11- V_NK2!$X$12) * 100, 0)</f>
        <v>87.571428571426836</v>
      </c>
      <c r="AO1178" s="308">
        <v>427</v>
      </c>
      <c r="AP1178" s="308">
        <v>420</v>
      </c>
      <c r="AQ1178" s="308">
        <v>425.45</v>
      </c>
      <c r="AR1178" s="371">
        <v>426.13</v>
      </c>
      <c r="AS1178" s="312">
        <v>1.2</v>
      </c>
      <c r="AT1178" s="372">
        <v>1.0292840000000001</v>
      </c>
      <c r="AU1178" s="369"/>
      <c r="AV1178" s="312">
        <v>0.18582873071960263</v>
      </c>
      <c r="AW1178" s="370">
        <v>0.15060363636362686</v>
      </c>
      <c r="AX1178" s="370">
        <v>0.1300778181818239</v>
      </c>
      <c r="AY1178" s="370"/>
      <c r="AZ1178" s="312">
        <f>_xll.SRS1Splines.Functions25.Linear_Interp(V_NNG3A!$H$4:$H$12,V_NNG3A!$I$4:$I$12,BF1178)</f>
        <v>12.0962999999999</v>
      </c>
      <c r="BA1178" s="312">
        <f>(AZ1178/V_NNG3A!$I$8)*100</f>
        <v>87.337906137183396</v>
      </c>
      <c r="BB1178" s="308">
        <f>_xll.SRS1Splines.Functions25.Linear_Interp(V_NNG3A!$H$4:$H$12,V_NNG3A!$J$4:$J$12,BF1178)</f>
        <v>1.1087137931034201</v>
      </c>
      <c r="BC1178" s="308">
        <f>IFERROR((AZ1178-V_NNG3A!$J$20) / (V_NNG3A!$J$19-V_NNG3A!$J$20) * 100, 0)</f>
        <v>38.73352608119265</v>
      </c>
      <c r="BD1178" s="308">
        <v>1050</v>
      </c>
      <c r="BE1178" s="308">
        <v>1047</v>
      </c>
      <c r="BF1178" s="374">
        <v>1048.58</v>
      </c>
      <c r="BG1178" s="312">
        <v>6.2E-2</v>
      </c>
      <c r="BH1178" s="372">
        <v>4.6760000000002036E-2</v>
      </c>
      <c r="BI1178" s="369"/>
      <c r="BJ1178" s="312">
        <v>0.14671006084618651</v>
      </c>
      <c r="BK1178" s="370">
        <v>0.13177713836010113</v>
      </c>
      <c r="BL1178" s="370">
        <v>0.13177713836010113</v>
      </c>
      <c r="BM1178" s="370">
        <f t="shared" si="16"/>
        <v>0</v>
      </c>
      <c r="BN1178" s="312">
        <f>_xll.SRS1Splines.Functions25.Linear_Interp(V_XNN1!$K$3:$K$8,V_XNN1!$L$3:$L$8,BT1178)</f>
        <v>0.219801</v>
      </c>
      <c r="BO1178" s="312">
        <f>(BN1178/V_XNN1!$L$7)*100</f>
        <v>104.66714285714286</v>
      </c>
      <c r="BP1178" s="308">
        <f>_xll.SRS1Splines.Functions25.Linear_Interp(V_XNN1!$K$3:$K$8,V_XNN1!$M$3:$M$8,BT1178)</f>
        <v>6.3801000000000205E-2</v>
      </c>
      <c r="BQ1178" s="308">
        <f>IFERROR((BN1178 - V_XNN1!$M$16) / (V_XNN1!$M$15- V_XNN1!$M$16) * 100, 0)</f>
        <v>102.75766016713092</v>
      </c>
      <c r="BR1178" s="308">
        <v>252</v>
      </c>
      <c r="BS1178" s="308">
        <v>249</v>
      </c>
      <c r="BT1178" s="374">
        <v>252.55</v>
      </c>
      <c r="BU1178" s="312">
        <v>0</v>
      </c>
      <c r="BV1178" s="372">
        <v>2.0000000000000002E-5</v>
      </c>
      <c r="BW1178" s="369"/>
      <c r="BX1178" s="312"/>
      <c r="BY1178" s="370"/>
      <c r="BZ1178" s="370"/>
      <c r="CA1178" s="370"/>
      <c r="CB1178" s="312"/>
      <c r="CC1178" s="312"/>
      <c r="CD1178" s="308"/>
      <c r="CE1178" s="312"/>
      <c r="CF1178" s="312"/>
      <c r="CG1178" s="312"/>
      <c r="CH1178" s="312"/>
      <c r="CI1178" s="384"/>
      <c r="CJ1178" s="312"/>
      <c r="CK1178" s="372"/>
      <c r="CL1178" s="369"/>
      <c r="CM1178" s="312"/>
      <c r="CN1178" s="370"/>
      <c r="CO1178" s="370"/>
      <c r="CP1178" s="370"/>
      <c r="CQ1178" s="312"/>
      <c r="CR1178" s="312"/>
      <c r="CS1178" s="308"/>
      <c r="CT1178" s="312"/>
      <c r="CU1178" s="312"/>
      <c r="CV1178" s="312"/>
      <c r="CW1178" s="312"/>
      <c r="CX1178" s="384"/>
      <c r="CY1178" s="312"/>
      <c r="CZ1178" s="372"/>
    </row>
    <row r="1179" spans="1:104" s="1" customFormat="1" hidden="1">
      <c r="A1179" s="269">
        <v>45738</v>
      </c>
      <c r="B1179" s="380">
        <v>0</v>
      </c>
      <c r="C1179" s="381">
        <v>0.78096774193548391</v>
      </c>
      <c r="D1179" s="382">
        <v>0.49420799999999998</v>
      </c>
      <c r="E1179" s="382">
        <v>0.43545600000000001</v>
      </c>
      <c r="F1179" s="382">
        <v>0</v>
      </c>
      <c r="G1179" s="312">
        <f>_xll.SRS1Splines.Functions25.Linear_Interp(V_NEM!$R$687:$R$703,V_NEM!$T$687:$T$703,M1179)+_xll.SRS1Splines.Functions25.Linear_Interp(V_NEM!$AB$687:$AB$703,V_NEM!$AD$687:$AD$703,N1179)</f>
        <v>0.75582126090000745</v>
      </c>
      <c r="H1179" s="308">
        <f>(G1179/(V_NEM!$T$696+V_NEM!$AD$696))*100</f>
        <v>77.986077740863578</v>
      </c>
      <c r="I1179" s="308">
        <f>G1179-(V_NEM!$T$694+V_NEM!$AD$694)</f>
        <v>0.1163351259000075</v>
      </c>
      <c r="J1179" s="308">
        <f>((IFERROR((_xll.SRS1Splines.Functions25.Linear_Interp(V_NEM!$R$687:$R$703,V_NEM!$T$687:$T$703,M1179) - V_NEM!$X$689) / (V_NEM!$X$688- V_NEM!$X$689) * 100, 0))+(IFERROR((_xll.SRS1Splines.Functions25.Linear_Interp(V_NEM!$AB$687:$AB$703,V_NEM!$AD$687:$AD$703,N1179) - V_NEM!$AH$689) / (V_NEM!$AH$688- V_NEM!$AH$689) * 100, 0)))/2</f>
        <v>41.236499445190546</v>
      </c>
      <c r="K1179" s="308">
        <v>784.3</v>
      </c>
      <c r="L1179" s="308">
        <v>781.8</v>
      </c>
      <c r="M1179" s="371">
        <v>782.7</v>
      </c>
      <c r="N1179" s="371">
        <v>783.07</v>
      </c>
      <c r="O1179" s="312">
        <v>1.1651612903225805</v>
      </c>
      <c r="P1179" s="383">
        <v>0.54458099999999998</v>
      </c>
      <c r="Q1179" s="369">
        <v>0</v>
      </c>
      <c r="R1179" s="312">
        <v>0.45</v>
      </c>
      <c r="S1179" s="370">
        <v>0.38925439077357565</v>
      </c>
      <c r="T1179" s="370">
        <v>4.5670900000000003</v>
      </c>
      <c r="U1179" s="370"/>
      <c r="V1179" s="312">
        <f>_xll.SRS1Splines.Functions25.Linear_Interp(V_NK3!$P$8:$P$32,V_NK3!$R$8:$R$32,AC1179)</f>
        <v>273.37471771999901</v>
      </c>
      <c r="W1179" s="312">
        <f>(V1179/V_NK3!$R$28)*100</f>
        <v>50.424450957813406</v>
      </c>
      <c r="X1179" s="308">
        <f>V1179-V_NK3!$R$8</f>
        <v>216.79606571999901</v>
      </c>
      <c r="Y1179" s="308">
        <f>IFERROR((V1179 - V_NK3!$V$10) / (V_NK3!$V$9- V_NK3!$V$10) * 100, 0)</f>
        <v>44.64788633749987</v>
      </c>
      <c r="Z1179" s="308">
        <v>541.79999999999995</v>
      </c>
      <c r="AA1179" s="308">
        <v>521</v>
      </c>
      <c r="AB1179" s="312"/>
      <c r="AC1179" s="371">
        <v>532.78</v>
      </c>
      <c r="AD1179" s="308">
        <v>0.92</v>
      </c>
      <c r="AE1179" s="372">
        <v>1.0379749999999999</v>
      </c>
      <c r="AF1179" s="373">
        <v>0</v>
      </c>
      <c r="AG1179" s="312"/>
      <c r="AH1179" s="370">
        <v>4.2987330000000004</v>
      </c>
      <c r="AI1179" s="370">
        <v>5.1757061999999996</v>
      </c>
      <c r="AJ1179" s="370"/>
      <c r="AK1179" s="312">
        <f>_xll.SRS1Splines.Functions25.Linear_Interp(V_NK2!$R$10:$R$21,V_NK2!$T$10:$T$21,AR1179)</f>
        <v>66.944057142883196</v>
      </c>
      <c r="AL1179" s="312">
        <f>(AK1179/V_NK2!$T$18)*100</f>
        <v>93.759183673505859</v>
      </c>
      <c r="AM1179" s="308">
        <f>AK1179-V_NK2!$T$11</f>
        <v>26.124057142855399</v>
      </c>
      <c r="AN1179" s="308">
        <f>IFERROR((AK1179 - V_NK2!$X$12) / (V_NK2!$X$11- V_NK2!$X$12) * 100, 0)</f>
        <v>85.428571428569924</v>
      </c>
      <c r="AO1179" s="308">
        <v>427</v>
      </c>
      <c r="AP1179" s="308">
        <v>420</v>
      </c>
      <c r="AQ1179" s="308">
        <v>425.34</v>
      </c>
      <c r="AR1179" s="371">
        <v>425.98</v>
      </c>
      <c r="AS1179" s="312">
        <v>1.2</v>
      </c>
      <c r="AT1179" s="372">
        <v>1.2323109999999999</v>
      </c>
      <c r="AU1179" s="369"/>
      <c r="AV1179" s="312">
        <v>0.18582873071960263</v>
      </c>
      <c r="AW1179" s="370">
        <v>0.14280363636369309</v>
      </c>
      <c r="AX1179" s="370">
        <v>0.13024472727272651</v>
      </c>
      <c r="AY1179" s="370"/>
      <c r="AZ1179" s="312">
        <f>_xll.SRS1Splines.Functions25.Linear_Interp(V_NNG3A!$H$4:$H$12,V_NNG3A!$I$4:$I$12,BF1179)</f>
        <v>12.1456999999999</v>
      </c>
      <c r="BA1179" s="312">
        <f>(AZ1179/V_NNG3A!$I$8)*100</f>
        <v>87.694584837544411</v>
      </c>
      <c r="BB1179" s="308">
        <f>_xll.SRS1Splines.Functions25.Linear_Interp(V_NNG3A!$H$4:$H$12,V_NNG3A!$J$4:$J$12,BF1179)</f>
        <v>1.15811379310338</v>
      </c>
      <c r="BC1179" s="308">
        <f>IFERROR((AZ1179-V_NNG3A!$J$20) / (V_NNG3A!$J$19-V_NNG3A!$J$20) * 100, 0)</f>
        <v>40.45934224791953</v>
      </c>
      <c r="BD1179" s="308">
        <v>1050</v>
      </c>
      <c r="BE1179" s="308">
        <v>1047</v>
      </c>
      <c r="BF1179" s="374">
        <v>1048.6199999999999</v>
      </c>
      <c r="BG1179" s="312">
        <v>9.6000000000000002E-2</v>
      </c>
      <c r="BH1179" s="372">
        <v>4.6819999999999709E-2</v>
      </c>
      <c r="BI1179" s="369"/>
      <c r="BJ1179" s="312">
        <v>0.17116173765388429</v>
      </c>
      <c r="BK1179" s="370">
        <v>0.1008098757368526</v>
      </c>
      <c r="BL1179" s="370">
        <v>0.1008098757368526</v>
      </c>
      <c r="BM1179" s="370">
        <f t="shared" si="16"/>
        <v>0</v>
      </c>
      <c r="BN1179" s="312">
        <f>_xll.SRS1Splines.Functions25.Linear_Interp(V_XNN1!$K$3:$K$8,V_XNN1!$L$3:$L$8,BT1179)</f>
        <v>0.21962280000000001</v>
      </c>
      <c r="BO1179" s="312">
        <f>(BN1179/V_XNN1!$L$7)*100</f>
        <v>104.58228571428572</v>
      </c>
      <c r="BP1179" s="308">
        <f>_xll.SRS1Splines.Functions25.Linear_Interp(V_XNN1!$K$3:$K$8,V_XNN1!$M$3:$M$8,BT1179)</f>
        <v>6.3622799999999896E-2</v>
      </c>
      <c r="BQ1179" s="308">
        <f>IFERROR((BN1179 - V_XNN1!$M$16) / (V_XNN1!$M$15- V_XNN1!$M$16) * 100, 0)</f>
        <v>102.20612813370478</v>
      </c>
      <c r="BR1179" s="308">
        <v>252</v>
      </c>
      <c r="BS1179" s="308">
        <v>249</v>
      </c>
      <c r="BT1179" s="374">
        <v>252.54</v>
      </c>
      <c r="BU1179" s="312">
        <v>0</v>
      </c>
      <c r="BV1179" s="372">
        <v>1.03E-4</v>
      </c>
      <c r="BW1179" s="369"/>
      <c r="BX1179" s="312"/>
      <c r="BY1179" s="370"/>
      <c r="BZ1179" s="370"/>
      <c r="CA1179" s="370"/>
      <c r="CB1179" s="312"/>
      <c r="CC1179" s="312"/>
      <c r="CD1179" s="308"/>
      <c r="CE1179" s="312"/>
      <c r="CF1179" s="312"/>
      <c r="CG1179" s="312"/>
      <c r="CH1179" s="312"/>
      <c r="CI1179" s="384"/>
      <c r="CJ1179" s="312"/>
      <c r="CK1179" s="372"/>
      <c r="CL1179" s="369"/>
      <c r="CM1179" s="312"/>
      <c r="CN1179" s="370"/>
      <c r="CO1179" s="370"/>
      <c r="CP1179" s="370"/>
      <c r="CQ1179" s="312"/>
      <c r="CR1179" s="312"/>
      <c r="CS1179" s="308"/>
      <c r="CT1179" s="312"/>
      <c r="CU1179" s="312"/>
      <c r="CV1179" s="312"/>
      <c r="CW1179" s="312"/>
      <c r="CX1179" s="384"/>
      <c r="CY1179" s="312"/>
      <c r="CZ1179" s="372"/>
    </row>
    <row r="1180" spans="1:104" s="1" customFormat="1" hidden="1">
      <c r="A1180" s="269">
        <v>45739</v>
      </c>
      <c r="B1180" s="380">
        <v>0</v>
      </c>
      <c r="C1180" s="381">
        <v>0.78096774193548391</v>
      </c>
      <c r="D1180" s="382">
        <v>0.485568</v>
      </c>
      <c r="E1180" s="382">
        <v>0.54604799999999998</v>
      </c>
      <c r="F1180" s="382">
        <v>0</v>
      </c>
      <c r="G1180" s="312">
        <f>_xll.SRS1Splines.Functions25.Linear_Interp(V_NEM!$R$687:$R$703,V_NEM!$T$687:$T$703,M1180)+_xll.SRS1Splines.Functions25.Linear_Interp(V_NEM!$AB$687:$AB$703,V_NEM!$AD$687:$AD$703,N1180)</f>
        <v>0.67558948400000085</v>
      </c>
      <c r="H1180" s="308">
        <f>(G1180/(V_NEM!$T$696+V_NEM!$AD$696))*100</f>
        <v>69.707716289161425</v>
      </c>
      <c r="I1180" s="308">
        <f>G1180-(V_NEM!$T$694+V_NEM!$AD$694)</f>
        <v>3.6103349000000895E-2</v>
      </c>
      <c r="J1180" s="308">
        <f>((IFERROR((_xll.SRS1Splines.Functions25.Linear_Interp(V_NEM!$R$687:$R$703,V_NEM!$T$687:$T$703,M1180) - V_NEM!$X$689) / (V_NEM!$X$688- V_NEM!$X$689) * 100, 0))+(IFERROR((_xll.SRS1Splines.Functions25.Linear_Interp(V_NEM!$AB$687:$AB$703,V_NEM!$AD$687:$AD$703,N1180) - V_NEM!$AH$689) / (V_NEM!$AH$688- V_NEM!$AH$689) * 100, 0)))/2</f>
        <v>23.056766402988572</v>
      </c>
      <c r="K1180" s="308">
        <v>784.3</v>
      </c>
      <c r="L1180" s="308">
        <v>781.8</v>
      </c>
      <c r="M1180" s="371">
        <v>782.12</v>
      </c>
      <c r="N1180" s="371">
        <v>782.88</v>
      </c>
      <c r="O1180" s="312">
        <v>1.1651612903225805</v>
      </c>
      <c r="P1180" s="383">
        <v>0.21433600000000003</v>
      </c>
      <c r="Q1180" s="369">
        <v>0</v>
      </c>
      <c r="R1180" s="312">
        <v>0.45</v>
      </c>
      <c r="S1180" s="370">
        <v>0.38281454028527528</v>
      </c>
      <c r="T1180" s="370">
        <v>0.67986599999999997</v>
      </c>
      <c r="U1180" s="370"/>
      <c r="V1180" s="312">
        <f>_xll.SRS1Splines.Functions25.Linear_Interp(V_NK3!$P$8:$P$32,V_NK3!$R$8:$R$32,AC1180)</f>
        <v>272.57853499999999</v>
      </c>
      <c r="W1180" s="312">
        <f>(V1180/V_NK3!$R$28)*100</f>
        <v>50.277593644697973</v>
      </c>
      <c r="X1180" s="308">
        <f>V1180-V_NK3!$R$8</f>
        <v>215.99988299999998</v>
      </c>
      <c r="Y1180" s="308">
        <f>IFERROR((V1180 - V_NK3!$V$10) / (V_NK3!$V$9- V_NK3!$V$10) * 100, 0)</f>
        <v>44.483917146138673</v>
      </c>
      <c r="Z1180" s="308">
        <v>541.79999999999995</v>
      </c>
      <c r="AA1180" s="308">
        <v>521</v>
      </c>
      <c r="AB1180" s="312"/>
      <c r="AC1180" s="371">
        <v>532.75</v>
      </c>
      <c r="AD1180" s="308">
        <v>0.36</v>
      </c>
      <c r="AE1180" s="372">
        <v>0.15451499999999999</v>
      </c>
      <c r="AF1180" s="373">
        <v>0</v>
      </c>
      <c r="AG1180" s="312"/>
      <c r="AH1180" s="370">
        <v>0.86589539999999998</v>
      </c>
      <c r="AI1180" s="370">
        <v>0.55999083000000005</v>
      </c>
      <c r="AJ1180" s="370"/>
      <c r="AK1180" s="312">
        <f>_xll.SRS1Splines.Functions25.Linear_Interp(V_NK2!$R$10:$R$21,V_NK2!$T$10:$T$21,AR1180)</f>
        <v>67.249857142883101</v>
      </c>
      <c r="AL1180" s="312">
        <f>(AK1180/V_NK2!$T$18)*100</f>
        <v>94.187474990032342</v>
      </c>
      <c r="AM1180" s="308">
        <f>AK1180-V_NK2!$T$11</f>
        <v>26.429857142855305</v>
      </c>
      <c r="AN1180" s="308">
        <f>IFERROR((AK1180 - V_NK2!$X$12) / (V_NK2!$X$11- V_NK2!$X$12) * 100, 0)</f>
        <v>86.428571428569654</v>
      </c>
      <c r="AO1180" s="308">
        <v>427</v>
      </c>
      <c r="AP1180" s="308">
        <v>420</v>
      </c>
      <c r="AQ1180" s="308">
        <v>425.75</v>
      </c>
      <c r="AR1180" s="371">
        <v>426.05</v>
      </c>
      <c r="AS1180" s="312">
        <v>1.2</v>
      </c>
      <c r="AT1180" s="372">
        <v>0.13559100000000002</v>
      </c>
      <c r="AU1180" s="369"/>
      <c r="AV1180" s="312">
        <v>0.18582873071960263</v>
      </c>
      <c r="AW1180" s="370">
        <v>0.14020363636363634</v>
      </c>
      <c r="AX1180" s="370">
        <v>0.130300363636354</v>
      </c>
      <c r="AY1180" s="370"/>
      <c r="AZ1180" s="312">
        <f>_xll.SRS1Splines.Functions25.Linear_Interp(V_NNG3A!$H$4:$H$12,V_NNG3A!$I$4:$I$12,BF1180)</f>
        <v>12.158050000000101</v>
      </c>
      <c r="BA1180" s="312">
        <f>(AZ1180/V_NNG3A!$I$8)*100</f>
        <v>87.783754512636108</v>
      </c>
      <c r="BB1180" s="308">
        <f>_xll.SRS1Splines.Functions25.Linear_Interp(V_NNG3A!$H$4:$H$12,V_NNG3A!$J$4:$J$12,BF1180)</f>
        <v>1.1704637931036499</v>
      </c>
      <c r="BC1180" s="308">
        <f>IFERROR((AZ1180-V_NNG3A!$J$20) / (V_NNG3A!$J$19-V_NNG3A!$J$20) * 100, 0)</f>
        <v>40.890796289608247</v>
      </c>
      <c r="BD1180" s="308">
        <v>1050</v>
      </c>
      <c r="BE1180" s="308">
        <v>1047</v>
      </c>
      <c r="BF1180" s="374">
        <v>1048.6300000000001</v>
      </c>
      <c r="BG1180" s="312">
        <v>9.1999999999999998E-2</v>
      </c>
      <c r="BH1180" s="372">
        <v>4.6839999999996509E-2</v>
      </c>
      <c r="BI1180" s="369"/>
      <c r="BJ1180" s="312">
        <v>0.14671006084618651</v>
      </c>
      <c r="BK1180" s="370">
        <v>0.1008098757368526</v>
      </c>
      <c r="BL1180" s="370">
        <v>0.1008098757368526</v>
      </c>
      <c r="BM1180" s="370">
        <f t="shared" si="16"/>
        <v>0</v>
      </c>
      <c r="BN1180" s="312">
        <f>_xll.SRS1Splines.Functions25.Linear_Interp(V_XNN1!$K$3:$K$8,V_XNN1!$L$3:$L$8,BT1180)</f>
        <v>0.21944459999999999</v>
      </c>
      <c r="BO1180" s="312">
        <f>(BN1180/V_XNN1!$L$7)*100</f>
        <v>104.49742857142856</v>
      </c>
      <c r="BP1180" s="308">
        <f>_xll.SRS1Splines.Functions25.Linear_Interp(V_XNN1!$K$3:$K$8,V_XNN1!$M$3:$M$8,BT1180)</f>
        <v>6.3444600000000004E-2</v>
      </c>
      <c r="BQ1180" s="308">
        <f>IFERROR((BN1180 - V_XNN1!$M$16) / (V_XNN1!$M$15- V_XNN1!$M$16) * 100, 0)</f>
        <v>101.65459610027854</v>
      </c>
      <c r="BR1180" s="308">
        <v>252</v>
      </c>
      <c r="BS1180" s="308">
        <v>249</v>
      </c>
      <c r="BT1180" s="374">
        <v>252.53</v>
      </c>
      <c r="BU1180" s="312">
        <v>0</v>
      </c>
      <c r="BV1180" s="372">
        <v>1.12E-4</v>
      </c>
      <c r="BW1180" s="369"/>
      <c r="BX1180" s="312"/>
      <c r="BY1180" s="370"/>
      <c r="BZ1180" s="370"/>
      <c r="CA1180" s="370"/>
      <c r="CB1180" s="312"/>
      <c r="CC1180" s="312"/>
      <c r="CD1180" s="308"/>
      <c r="CE1180" s="312"/>
      <c r="CF1180" s="312"/>
      <c r="CG1180" s="312"/>
      <c r="CH1180" s="312"/>
      <c r="CI1180" s="384"/>
      <c r="CJ1180" s="312"/>
      <c r="CK1180" s="372"/>
      <c r="CL1180" s="369"/>
      <c r="CM1180" s="312"/>
      <c r="CN1180" s="370"/>
      <c r="CO1180" s="370"/>
      <c r="CP1180" s="370"/>
      <c r="CQ1180" s="312"/>
      <c r="CR1180" s="312"/>
      <c r="CS1180" s="308"/>
      <c r="CT1180" s="312"/>
      <c r="CU1180" s="312"/>
      <c r="CV1180" s="312"/>
      <c r="CW1180" s="312"/>
      <c r="CX1180" s="384"/>
      <c r="CY1180" s="312"/>
      <c r="CZ1180" s="372"/>
    </row>
    <row r="1181" spans="1:104" s="1" customFormat="1" hidden="1">
      <c r="A1181" s="269">
        <v>45740</v>
      </c>
      <c r="B1181" s="380">
        <v>0</v>
      </c>
      <c r="C1181" s="381">
        <v>0.78096774193548391</v>
      </c>
      <c r="D1181" s="382">
        <v>0.48816000000000004</v>
      </c>
      <c r="E1181" s="382">
        <v>0.21427199999999999</v>
      </c>
      <c r="F1181" s="382">
        <v>0</v>
      </c>
      <c r="G1181" s="312">
        <f>_xll.SRS1Splines.Functions25.Linear_Interp(V_NEM!$R$687:$R$703,V_NEM!$T$687:$T$703,M1181)+_xll.SRS1Splines.Functions25.Linear_Interp(V_NEM!$AB$687:$AB$703,V_NEM!$AD$687:$AD$703,N1181)</f>
        <v>0.86282930725000206</v>
      </c>
      <c r="H1181" s="308">
        <f>(G1181/(V_NEM!$T$696+V_NEM!$AD$696))*100</f>
        <v>89.027230263632646</v>
      </c>
      <c r="I1181" s="308">
        <f>G1181-(V_NEM!$T$694+V_NEM!$AD$694)</f>
        <v>0.22334317225000211</v>
      </c>
      <c r="J1181" s="308">
        <f>((IFERROR((_xll.SRS1Splines.Functions25.Linear_Interp(V_NEM!$R$687:$R$703,V_NEM!$T$687:$T$703,M1181) - V_NEM!$X$689) / (V_NEM!$X$688- V_NEM!$X$689) * 100, 0))+(IFERROR((_xll.SRS1Splines.Functions25.Linear_Interp(V_NEM!$AB$687:$AB$703,V_NEM!$AD$687:$AD$703,N1181) - V_NEM!$AH$689) / (V_NEM!$AH$688- V_NEM!$AH$689) * 100, 0)))/2</f>
        <v>73.21855111830908</v>
      </c>
      <c r="K1181" s="308">
        <v>784.3</v>
      </c>
      <c r="L1181" s="308">
        <v>781.8</v>
      </c>
      <c r="M1181" s="371">
        <v>783.35</v>
      </c>
      <c r="N1181" s="371">
        <v>783.65</v>
      </c>
      <c r="O1181" s="312">
        <v>1.1651612903225805</v>
      </c>
      <c r="P1181" s="383">
        <v>0.66177999999999992</v>
      </c>
      <c r="Q1181" s="369">
        <v>0</v>
      </c>
      <c r="R1181" s="312">
        <v>0.45</v>
      </c>
      <c r="S1181" s="370">
        <v>0.3765616735563766</v>
      </c>
      <c r="T1181" s="370">
        <v>5.2763788000000007</v>
      </c>
      <c r="U1181" s="370"/>
      <c r="V1181" s="312">
        <f>_xll.SRS1Splines.Functions25.Linear_Interp(V_NK3!$P$8:$P$32,V_NK3!$R$8:$R$32,AC1181)</f>
        <v>267.00525595999898</v>
      </c>
      <c r="W1181" s="312">
        <f>(V1181/V_NK3!$R$28)*100</f>
        <v>49.249592452888493</v>
      </c>
      <c r="X1181" s="308">
        <f>V1181-V_NK3!$R$8</f>
        <v>210.42660395999897</v>
      </c>
      <c r="Y1181" s="308">
        <f>IFERROR((V1181 - V_NK3!$V$10) / (V_NK3!$V$9- V_NK3!$V$10) * 100, 0)</f>
        <v>43.336132806608653</v>
      </c>
      <c r="Z1181" s="308">
        <v>541.79999999999995</v>
      </c>
      <c r="AA1181" s="308">
        <v>521</v>
      </c>
      <c r="AB1181" s="312"/>
      <c r="AC1181" s="371">
        <v>532.54</v>
      </c>
      <c r="AD1181" s="308">
        <v>0.36</v>
      </c>
      <c r="AE1181" s="372">
        <v>1.1991769999999999</v>
      </c>
      <c r="AF1181" s="373">
        <v>0</v>
      </c>
      <c r="AG1181" s="312"/>
      <c r="AH1181" s="370">
        <v>4.9509169200000009</v>
      </c>
      <c r="AI1181" s="370">
        <v>5.08157265</v>
      </c>
      <c r="AJ1181" s="370"/>
      <c r="AK1181" s="312">
        <f>_xll.SRS1Splines.Functions25.Linear_Interp(V_NK2!$R$10:$R$21,V_NK2!$T$10:$T$21,AR1181)</f>
        <v>67.1188000000258</v>
      </c>
      <c r="AL1181" s="312">
        <f>(AK1181/V_NK2!$T$18)*100</f>
        <v>94.003921568663571</v>
      </c>
      <c r="AM1181" s="308">
        <f>AK1181-V_NK2!$T$11</f>
        <v>26.298799999998003</v>
      </c>
      <c r="AN1181" s="308">
        <f>IFERROR((AK1181 - V_NK2!$X$12) / (V_NK2!$X$11- V_NK2!$X$12) * 100, 0)</f>
        <v>85.999999999997684</v>
      </c>
      <c r="AO1181" s="308">
        <v>427</v>
      </c>
      <c r="AP1181" s="308">
        <v>420</v>
      </c>
      <c r="AQ1181" s="308">
        <v>425.6</v>
      </c>
      <c r="AR1181" s="371">
        <v>426.02</v>
      </c>
      <c r="AS1181" s="312">
        <v>1.2</v>
      </c>
      <c r="AT1181" s="372">
        <v>1.230405</v>
      </c>
      <c r="AU1181" s="369"/>
      <c r="AV1181" s="312">
        <v>0.18582873071960263</v>
      </c>
      <c r="AW1181" s="370">
        <v>0.13500363636358192</v>
      </c>
      <c r="AX1181" s="370">
        <v>0.1302169090909229</v>
      </c>
      <c r="AY1181" s="370"/>
      <c r="AZ1181" s="312">
        <f>_xll.SRS1Splines.Functions25.Linear_Interp(V_NNG3A!$H$4:$H$12,V_NNG3A!$I$4:$I$12,BF1181)</f>
        <v>12.158050000000101</v>
      </c>
      <c r="BA1181" s="312">
        <f>(AZ1181/V_NNG3A!$I$8)*100</f>
        <v>87.783754512636108</v>
      </c>
      <c r="BB1181" s="308">
        <f>_xll.SRS1Splines.Functions25.Linear_Interp(V_NNG3A!$H$4:$H$12,V_NNG3A!$J$4:$J$12,BF1181)</f>
        <v>1.1704637931036499</v>
      </c>
      <c r="BC1181" s="308">
        <f>IFERROR((AZ1181-V_NNG3A!$J$20) / (V_NNG3A!$J$19-V_NNG3A!$J$20) * 100, 0)</f>
        <v>40.890796289608247</v>
      </c>
      <c r="BD1181" s="308">
        <v>1050</v>
      </c>
      <c r="BE1181" s="308">
        <v>1047</v>
      </c>
      <c r="BF1181" s="374">
        <v>1048.6300000000001</v>
      </c>
      <c r="BG1181" s="312">
        <v>4.8000000000000001E-2</v>
      </c>
      <c r="BH1181" s="372">
        <v>4.6810000000004945E-2</v>
      </c>
      <c r="BI1181" s="369"/>
      <c r="BJ1181" s="312">
        <v>0.17116173765388429</v>
      </c>
      <c r="BK1181" s="370">
        <v>0.1008098757368526</v>
      </c>
      <c r="BL1181" s="370">
        <v>0.1008098757368526</v>
      </c>
      <c r="BM1181" s="370">
        <f t="shared" si="16"/>
        <v>0</v>
      </c>
      <c r="BN1181" s="312">
        <f>_xll.SRS1Splines.Functions25.Linear_Interp(V_XNN1!$K$3:$K$8,V_XNN1!$L$3:$L$8,BT1181)</f>
        <v>0.21962280000000001</v>
      </c>
      <c r="BO1181" s="312">
        <f>(BN1181/V_XNN1!$L$7)*100</f>
        <v>104.58228571428572</v>
      </c>
      <c r="BP1181" s="308">
        <f>_xll.SRS1Splines.Functions25.Linear_Interp(V_XNN1!$K$3:$K$8,V_XNN1!$M$3:$M$8,BT1181)</f>
        <v>6.3622799999999896E-2</v>
      </c>
      <c r="BQ1181" s="308">
        <f>IFERROR((BN1181 - V_XNN1!$M$16) / (V_XNN1!$M$15- V_XNN1!$M$16) * 100, 0)</f>
        <v>102.20612813370478</v>
      </c>
      <c r="BR1181" s="308">
        <v>252</v>
      </c>
      <c r="BS1181" s="308">
        <v>249</v>
      </c>
      <c r="BT1181" s="374">
        <v>252.54</v>
      </c>
      <c r="BU1181" s="312">
        <v>0</v>
      </c>
      <c r="BV1181" s="372">
        <v>7.1999999999999988E-5</v>
      </c>
      <c r="BW1181" s="369"/>
      <c r="BX1181" s="312"/>
      <c r="BY1181" s="370"/>
      <c r="BZ1181" s="370"/>
      <c r="CA1181" s="370"/>
      <c r="CB1181" s="312"/>
      <c r="CC1181" s="312"/>
      <c r="CD1181" s="308"/>
      <c r="CE1181" s="312"/>
      <c r="CF1181" s="312"/>
      <c r="CG1181" s="312"/>
      <c r="CH1181" s="312"/>
      <c r="CI1181" s="384"/>
      <c r="CJ1181" s="312"/>
      <c r="CK1181" s="372"/>
      <c r="CL1181" s="369"/>
      <c r="CM1181" s="312"/>
      <c r="CN1181" s="370"/>
      <c r="CO1181" s="370"/>
      <c r="CP1181" s="370"/>
      <c r="CQ1181" s="312"/>
      <c r="CR1181" s="312"/>
      <c r="CS1181" s="308"/>
      <c r="CT1181" s="312"/>
      <c r="CU1181" s="312"/>
      <c r="CV1181" s="312"/>
      <c r="CW1181" s="312"/>
      <c r="CX1181" s="384"/>
      <c r="CY1181" s="312"/>
      <c r="CZ1181" s="372"/>
    </row>
    <row r="1182" spans="1:104" s="1" customFormat="1" hidden="1">
      <c r="A1182" s="269">
        <v>45741</v>
      </c>
      <c r="B1182" s="380">
        <v>0</v>
      </c>
      <c r="C1182" s="381">
        <v>0.78096774193548391</v>
      </c>
      <c r="D1182" s="382">
        <v>0.48384000000000005</v>
      </c>
      <c r="E1182" s="382">
        <v>0.64108799999999999</v>
      </c>
      <c r="F1182" s="382">
        <v>0</v>
      </c>
      <c r="G1182" s="312">
        <f>_xll.SRS1Splines.Functions25.Linear_Interp(V_NEM!$R$687:$R$703,V_NEM!$T$687:$T$703,M1182)+_xll.SRS1Splines.Functions25.Linear_Interp(V_NEM!$AB$687:$AB$703,V_NEM!$AD$687:$AD$703,N1182)</f>
        <v>0.6725645712000009</v>
      </c>
      <c r="H1182" s="308">
        <f>(G1182/(V_NEM!$T$696+V_NEM!$AD$696))*100</f>
        <v>69.395604025344937</v>
      </c>
      <c r="I1182" s="308">
        <f>G1182-(V_NEM!$T$694+V_NEM!$AD$694)</f>
        <v>3.3078436200000949E-2</v>
      </c>
      <c r="J1182" s="308">
        <f>((IFERROR((_xll.SRS1Splines.Functions25.Linear_Interp(V_NEM!$R$687:$R$703,V_NEM!$T$687:$T$703,M1182) - V_NEM!$X$689) / (V_NEM!$X$688- V_NEM!$X$689) * 100, 0))+(IFERROR((_xll.SRS1Splines.Functions25.Linear_Interp(V_NEM!$AB$687:$AB$703,V_NEM!$AD$687:$AD$703,N1182) - V_NEM!$AH$689) / (V_NEM!$AH$688- V_NEM!$AH$689) * 100, 0)))/2</f>
        <v>20.064148735805837</v>
      </c>
      <c r="K1182" s="308">
        <v>784.3</v>
      </c>
      <c r="L1182" s="308">
        <v>781.8</v>
      </c>
      <c r="M1182" s="371">
        <v>782.12</v>
      </c>
      <c r="N1182" s="371">
        <v>782.75</v>
      </c>
      <c r="O1182" s="312">
        <v>1.1651612903225805</v>
      </c>
      <c r="P1182" s="383">
        <v>0.54148000000000007</v>
      </c>
      <c r="Q1182" s="369">
        <v>0</v>
      </c>
      <c r="R1182" s="312">
        <v>0.45</v>
      </c>
      <c r="S1182" s="370">
        <v>0.37048725244665576</v>
      </c>
      <c r="T1182" s="370">
        <v>5.4928720000000011</v>
      </c>
      <c r="U1182" s="370"/>
      <c r="V1182" s="312">
        <f>_xll.SRS1Splines.Functions25.Linear_Interp(V_NK3!$P$8:$P$32,V_NK3!$R$8:$R$32,AC1182)</f>
        <v>260.635794199999</v>
      </c>
      <c r="W1182" s="312">
        <f>(V1182/V_NK3!$R$28)*100</f>
        <v>48.07473394796358</v>
      </c>
      <c r="X1182" s="308">
        <f>V1182-V_NK3!$R$8</f>
        <v>204.05714219999899</v>
      </c>
      <c r="Y1182" s="308">
        <f>IFERROR((V1182 - V_NK3!$V$10) / (V_NK3!$V$9- V_NK3!$V$10) * 100, 0)</f>
        <v>42.024379275717443</v>
      </c>
      <c r="Z1182" s="308">
        <v>541.79999999999995</v>
      </c>
      <c r="AA1182" s="308">
        <v>521</v>
      </c>
      <c r="AB1182" s="312"/>
      <c r="AC1182" s="371">
        <v>532.29999999999995</v>
      </c>
      <c r="AD1182" s="308">
        <v>0.36</v>
      </c>
      <c r="AE1182" s="372">
        <v>1.24838</v>
      </c>
      <c r="AF1182" s="373">
        <v>0</v>
      </c>
      <c r="AG1182" s="312"/>
      <c r="AH1182" s="370">
        <v>5.1276168000000011</v>
      </c>
      <c r="AI1182" s="370">
        <v>5.0445265499999996</v>
      </c>
      <c r="AJ1182" s="370"/>
      <c r="AK1182" s="312">
        <f>_xll.SRS1Splines.Functions25.Linear_Interp(V_NK2!$R$10:$R$21,V_NK2!$T$10:$T$21,AR1182)</f>
        <v>67.424600000025805</v>
      </c>
      <c r="AL1182" s="312">
        <f>(AK1182/V_NK2!$T$18)*100</f>
        <v>94.432212885190197</v>
      </c>
      <c r="AM1182" s="308">
        <f>AK1182-V_NK2!$T$11</f>
        <v>26.604599999998008</v>
      </c>
      <c r="AN1182" s="308">
        <f>IFERROR((AK1182 - V_NK2!$X$12) / (V_NK2!$X$11- V_NK2!$X$12) * 100, 0)</f>
        <v>86.999999999997755</v>
      </c>
      <c r="AO1182" s="308">
        <v>427</v>
      </c>
      <c r="AP1182" s="308">
        <v>420</v>
      </c>
      <c r="AQ1182" s="308">
        <v>425.61</v>
      </c>
      <c r="AR1182" s="371">
        <v>426.09</v>
      </c>
      <c r="AS1182" s="312">
        <v>1.2</v>
      </c>
      <c r="AT1182" s="372">
        <v>1.221435</v>
      </c>
      <c r="AU1182" s="369"/>
      <c r="AV1182" s="312">
        <v>0.18582873071960263</v>
      </c>
      <c r="AW1182" s="370">
        <v>0.13240363636364341</v>
      </c>
      <c r="AX1182" s="370">
        <v>0.13127399999998626</v>
      </c>
      <c r="AY1182" s="370"/>
      <c r="AZ1182" s="312">
        <f>_xll.SRS1Splines.Functions25.Linear_Interp(V_NNG3A!$H$4:$H$12,V_NNG3A!$I$4:$I$12,BF1182)</f>
        <v>12.133349999999901</v>
      </c>
      <c r="BA1182" s="312">
        <f>(AZ1182/V_NNG3A!$I$8)*100</f>
        <v>87.605415162454165</v>
      </c>
      <c r="BB1182" s="308">
        <f>_xll.SRS1Splines.Functions25.Linear_Interp(V_NNG3A!$H$4:$H$12,V_NNG3A!$J$4:$J$12,BF1182)</f>
        <v>1.1457637931033899</v>
      </c>
      <c r="BC1182" s="308">
        <f>IFERROR((AZ1182-V_NNG3A!$J$20) / (V_NNG3A!$J$19-V_NNG3A!$J$20) * 100, 0)</f>
        <v>40.027888206237819</v>
      </c>
      <c r="BD1182" s="308">
        <v>1050</v>
      </c>
      <c r="BE1182" s="308">
        <v>1047</v>
      </c>
      <c r="BF1182" s="374">
        <v>1048.6099999999999</v>
      </c>
      <c r="BG1182" s="312">
        <v>4.8000000000000001E-2</v>
      </c>
      <c r="BH1182" s="372">
        <v>4.7189999999995055E-2</v>
      </c>
      <c r="BI1182" s="369"/>
      <c r="BJ1182" s="312">
        <v>0.14671006084618651</v>
      </c>
      <c r="BK1182" s="370">
        <v>8.2839072142796621E-2</v>
      </c>
      <c r="BL1182" s="370">
        <v>8.2839072142796621E-2</v>
      </c>
      <c r="BM1182" s="370">
        <f t="shared" si="16"/>
        <v>0</v>
      </c>
      <c r="BN1182" s="312">
        <f>_xll.SRS1Splines.Functions25.Linear_Interp(V_XNN1!$K$3:$K$8,V_XNN1!$L$3:$L$8,BT1182)</f>
        <v>0.21944459999999999</v>
      </c>
      <c r="BO1182" s="312">
        <f>(BN1182/V_XNN1!$L$7)*100</f>
        <v>104.49742857142856</v>
      </c>
      <c r="BP1182" s="308">
        <f>_xll.SRS1Splines.Functions25.Linear_Interp(V_XNN1!$K$3:$K$8,V_XNN1!$M$3:$M$8,BT1182)</f>
        <v>6.3444600000000004E-2</v>
      </c>
      <c r="BQ1182" s="308">
        <f>IFERROR((BN1182 - V_XNN1!$M$16) / (V_XNN1!$M$15- V_XNN1!$M$16) * 100, 0)</f>
        <v>101.65459610027854</v>
      </c>
      <c r="BR1182" s="308">
        <v>252</v>
      </c>
      <c r="BS1182" s="308">
        <v>249</v>
      </c>
      <c r="BT1182" s="374">
        <v>252.53</v>
      </c>
      <c r="BU1182" s="312">
        <v>0</v>
      </c>
      <c r="BV1182" s="372">
        <v>2.3E-5</v>
      </c>
      <c r="BW1182" s="369"/>
      <c r="BX1182" s="312"/>
      <c r="BY1182" s="370"/>
      <c r="BZ1182" s="370"/>
      <c r="CA1182" s="370"/>
      <c r="CB1182" s="312"/>
      <c r="CC1182" s="312"/>
      <c r="CD1182" s="308"/>
      <c r="CE1182" s="312"/>
      <c r="CF1182" s="312"/>
      <c r="CG1182" s="312"/>
      <c r="CH1182" s="312"/>
      <c r="CI1182" s="384"/>
      <c r="CJ1182" s="312"/>
      <c r="CK1182" s="372"/>
      <c r="CL1182" s="369"/>
      <c r="CM1182" s="312"/>
      <c r="CN1182" s="370"/>
      <c r="CO1182" s="370"/>
      <c r="CP1182" s="370"/>
      <c r="CQ1182" s="312"/>
      <c r="CR1182" s="312"/>
      <c r="CS1182" s="308"/>
      <c r="CT1182" s="312"/>
      <c r="CU1182" s="312"/>
      <c r="CV1182" s="312"/>
      <c r="CW1182" s="312"/>
      <c r="CX1182" s="384"/>
      <c r="CY1182" s="312"/>
      <c r="CZ1182" s="372"/>
    </row>
    <row r="1183" spans="1:104" s="1" customFormat="1" hidden="1">
      <c r="A1183" s="269">
        <v>45742</v>
      </c>
      <c r="B1183" s="380">
        <v>0</v>
      </c>
      <c r="C1183" s="381">
        <v>0.78096774193548391</v>
      </c>
      <c r="D1183" s="382">
        <v>0.47865600000000003</v>
      </c>
      <c r="E1183" s="382">
        <v>0.52876800000000002</v>
      </c>
      <c r="F1183" s="382">
        <v>0</v>
      </c>
      <c r="G1183" s="312">
        <f>_xll.SRS1Splines.Functions25.Linear_Interp(V_NEM!$R$687:$R$703,V_NEM!$T$687:$T$703,M1183)+_xll.SRS1Splines.Functions25.Linear_Interp(V_NEM!$AB$687:$AB$703,V_NEM!$AD$687:$AD$703,N1183)</f>
        <v>0.66135070130000295</v>
      </c>
      <c r="H1183" s="308">
        <f>(G1183/(V_NEM!$T$696+V_NEM!$AD$696))*100</f>
        <v>68.238550400317493</v>
      </c>
      <c r="I1183" s="308">
        <f>G1183-(V_NEM!$T$694+V_NEM!$AD$694)</f>
        <v>2.1864566300002997E-2</v>
      </c>
      <c r="J1183" s="308">
        <f>((IFERROR((_xll.SRS1Splines.Functions25.Linear_Interp(V_NEM!$R$687:$R$703,V_NEM!$T$687:$T$703,M1183) - V_NEM!$X$689) / (V_NEM!$X$688- V_NEM!$X$689) * 100, 0))+(IFERROR((_xll.SRS1Splines.Functions25.Linear_Interp(V_NEM!$AB$687:$AB$703,V_NEM!$AD$687:$AD$703,N1183) - V_NEM!$AH$689) / (V_NEM!$AH$688- V_NEM!$AH$689) * 100, 0)))/2</f>
        <v>11.080190650660612</v>
      </c>
      <c r="K1183" s="308">
        <v>784.3</v>
      </c>
      <c r="L1183" s="308">
        <v>781.8</v>
      </c>
      <c r="M1183" s="371">
        <v>782.1</v>
      </c>
      <c r="N1183" s="371">
        <v>782.38</v>
      </c>
      <c r="O1183" s="312">
        <v>1.1651612903225805</v>
      </c>
      <c r="P1183" s="383">
        <v>0.46156999999999998</v>
      </c>
      <c r="Q1183" s="369">
        <v>0</v>
      </c>
      <c r="R1183" s="312">
        <v>0.45</v>
      </c>
      <c r="S1183" s="370">
        <v>0.36458328018586333</v>
      </c>
      <c r="T1183" s="370">
        <v>5.1985779999999995</v>
      </c>
      <c r="U1183" s="370"/>
      <c r="V1183" s="312">
        <f>_xll.SRS1Splines.Functions25.Linear_Interp(V_NK3!$P$8:$P$32,V_NK3!$R$8:$R$32,AC1183)</f>
        <v>254.53172668000099</v>
      </c>
      <c r="W1183" s="312">
        <f>(V1183/V_NK3!$R$28)*100</f>
        <v>46.94882788074424</v>
      </c>
      <c r="X1183" s="308">
        <f>V1183-V_NK3!$R$8</f>
        <v>197.95307468000098</v>
      </c>
      <c r="Y1183" s="308">
        <f>IFERROR((V1183 - V_NK3!$V$10) / (V_NK3!$V$9- V_NK3!$V$10) * 100, 0)</f>
        <v>40.767282141947106</v>
      </c>
      <c r="Z1183" s="308">
        <v>541.79999999999995</v>
      </c>
      <c r="AA1183" s="308">
        <v>521</v>
      </c>
      <c r="AB1183" s="312"/>
      <c r="AC1183" s="371">
        <v>532.07000000000005</v>
      </c>
      <c r="AD1183" s="308">
        <v>1.02</v>
      </c>
      <c r="AE1183" s="372">
        <v>1.181495</v>
      </c>
      <c r="AF1183" s="373">
        <v>0</v>
      </c>
      <c r="AG1183" s="312"/>
      <c r="AH1183" s="370">
        <v>4.8601601999999993</v>
      </c>
      <c r="AI1183" s="370">
        <v>4.9429409399999997</v>
      </c>
      <c r="AJ1183" s="370"/>
      <c r="AK1183" s="312">
        <f>_xll.SRS1Splines.Functions25.Linear_Interp(V_NK2!$R$10:$R$21,V_NK2!$T$10:$T$21,AR1183)</f>
        <v>67.555657142883106</v>
      </c>
      <c r="AL1183" s="312">
        <f>(AK1183/V_NK2!$T$18)*100</f>
        <v>94.615766306558967</v>
      </c>
      <c r="AM1183" s="308">
        <f>AK1183-V_NK2!$T$11</f>
        <v>26.73565714285531</v>
      </c>
      <c r="AN1183" s="308">
        <f>IFERROR((AK1183 - V_NK2!$X$12) / (V_NK2!$X$11- V_NK2!$X$12) * 100, 0)</f>
        <v>87.428571428569725</v>
      </c>
      <c r="AO1183" s="308">
        <v>427</v>
      </c>
      <c r="AP1183" s="308">
        <v>420</v>
      </c>
      <c r="AQ1183" s="308">
        <v>425.61</v>
      </c>
      <c r="AR1183" s="371">
        <v>426.12</v>
      </c>
      <c r="AS1183" s="312">
        <v>1.2</v>
      </c>
      <c r="AT1183" s="372">
        <v>1.1968380000000001</v>
      </c>
      <c r="AU1183" s="369"/>
      <c r="AV1183" s="312">
        <v>0.18582873071960263</v>
      </c>
      <c r="AW1183" s="370">
        <v>0.12898400000001189</v>
      </c>
      <c r="AX1183" s="370">
        <v>0.13227545454546269</v>
      </c>
      <c r="AY1183" s="370"/>
      <c r="AZ1183" s="312">
        <f>_xll.SRS1Splines.Functions25.Linear_Interp(V_NNG3A!$H$4:$H$12,V_NNG3A!$I$4:$I$12,BF1183)</f>
        <v>12.0962999999999</v>
      </c>
      <c r="BA1183" s="312">
        <f>(AZ1183/V_NNG3A!$I$8)*100</f>
        <v>87.337906137183396</v>
      </c>
      <c r="BB1183" s="308">
        <f>_xll.SRS1Splines.Functions25.Linear_Interp(V_NNG3A!$H$4:$H$12,V_NNG3A!$J$4:$J$12,BF1183)</f>
        <v>1.1087137931034201</v>
      </c>
      <c r="BC1183" s="308">
        <f>IFERROR((AZ1183-V_NNG3A!$J$20) / (V_NNG3A!$J$19-V_NNG3A!$J$20) * 100, 0)</f>
        <v>38.73352608119265</v>
      </c>
      <c r="BD1183" s="308">
        <v>1050</v>
      </c>
      <c r="BE1183" s="308">
        <v>1047</v>
      </c>
      <c r="BF1183" s="374">
        <v>1048.58</v>
      </c>
      <c r="BG1183" s="312">
        <v>6.2E-2</v>
      </c>
      <c r="BH1183" s="372">
        <v>4.7550000000002909E-2</v>
      </c>
      <c r="BI1183" s="369"/>
      <c r="BJ1183" s="312">
        <v>0.14671006084618651</v>
      </c>
      <c r="BK1183" s="370">
        <v>3.8016000000000001E-2</v>
      </c>
      <c r="BL1183" s="370">
        <v>3.8016000000000001E-2</v>
      </c>
      <c r="BM1183" s="370">
        <f t="shared" si="16"/>
        <v>0</v>
      </c>
      <c r="BN1183" s="312">
        <f>_xll.SRS1Splines.Functions25.Linear_Interp(V_XNN1!$K$3:$K$8,V_XNN1!$L$3:$L$8,BT1183)</f>
        <v>0.2121384</v>
      </c>
      <c r="BO1183" s="312">
        <f>(BN1183/V_XNN1!$L$7)*100</f>
        <v>101.01828571428572</v>
      </c>
      <c r="BP1183" s="308">
        <f>_xll.SRS1Splines.Functions25.Linear_Interp(V_XNN1!$K$3:$K$8,V_XNN1!$M$3:$M$8,BT1183)</f>
        <v>5.6138400000000102E-2</v>
      </c>
      <c r="BQ1183" s="308">
        <f>IFERROR((BN1183 - V_XNN1!$M$16) / (V_XNN1!$M$15- V_XNN1!$M$16) * 100, 0)</f>
        <v>79.04178272980505</v>
      </c>
      <c r="BR1183" s="308">
        <v>252</v>
      </c>
      <c r="BS1183" s="308">
        <v>249</v>
      </c>
      <c r="BT1183" s="374">
        <v>252.12</v>
      </c>
      <c r="BU1183" s="312">
        <v>0</v>
      </c>
      <c r="BV1183" s="372">
        <v>0</v>
      </c>
      <c r="BW1183" s="369"/>
      <c r="BX1183" s="312"/>
      <c r="BY1183" s="370"/>
      <c r="BZ1183" s="370"/>
      <c r="CA1183" s="370"/>
      <c r="CB1183" s="312"/>
      <c r="CC1183" s="312"/>
      <c r="CD1183" s="308"/>
      <c r="CE1183" s="312"/>
      <c r="CF1183" s="312"/>
      <c r="CG1183" s="312"/>
      <c r="CH1183" s="312"/>
      <c r="CI1183" s="384"/>
      <c r="CJ1183" s="312"/>
      <c r="CK1183" s="372"/>
      <c r="CL1183" s="369"/>
      <c r="CM1183" s="312"/>
      <c r="CN1183" s="370"/>
      <c r="CO1183" s="370"/>
      <c r="CP1183" s="370"/>
      <c r="CQ1183" s="312"/>
      <c r="CR1183" s="312"/>
      <c r="CS1183" s="308"/>
      <c r="CT1183" s="312"/>
      <c r="CU1183" s="312"/>
      <c r="CV1183" s="312"/>
      <c r="CW1183" s="312"/>
      <c r="CX1183" s="384"/>
      <c r="CY1183" s="312"/>
      <c r="CZ1183" s="372"/>
    </row>
    <row r="1184" spans="1:104" s="1" customFormat="1" hidden="1">
      <c r="A1184" s="269">
        <v>45743</v>
      </c>
      <c r="B1184" s="380">
        <v>0</v>
      </c>
      <c r="C1184" s="381">
        <v>0.78096774193548391</v>
      </c>
      <c r="D1184" s="382">
        <v>0.49507200000000001</v>
      </c>
      <c r="E1184" s="382">
        <v>0.42508800000000002</v>
      </c>
      <c r="F1184" s="382">
        <v>0</v>
      </c>
      <c r="G1184" s="312">
        <f>_xll.SRS1Splines.Functions25.Linear_Interp(V_NEM!$R$687:$R$703,V_NEM!$T$687:$T$703,M1184)+_xll.SRS1Splines.Functions25.Linear_Interp(V_NEM!$AB$687:$AB$703,V_NEM!$AD$687:$AD$703,N1184)</f>
        <v>0.68298258200000594</v>
      </c>
      <c r="H1184" s="308">
        <f>(G1184/(V_NEM!$T$696+V_NEM!$AD$696))*100</f>
        <v>70.470540445083785</v>
      </c>
      <c r="I1184" s="308">
        <f>G1184-(V_NEM!$T$694+V_NEM!$AD$694)</f>
        <v>4.3496447000005989E-2</v>
      </c>
      <c r="J1184" s="308">
        <f>((IFERROR((_xll.SRS1Splines.Functions25.Linear_Interp(V_NEM!$R$687:$R$703,V_NEM!$T$687:$T$703,M1184) - V_NEM!$X$689) / (V_NEM!$X$688- V_NEM!$X$689) * 100, 0))+(IFERROR((_xll.SRS1Splines.Functions25.Linear_Interp(V_NEM!$AB$687:$AB$703,V_NEM!$AD$687:$AD$703,N1184) - V_NEM!$AH$689) / (V_NEM!$AH$688- V_NEM!$AH$689) * 100, 0)))/2</f>
        <v>21.930179942307326</v>
      </c>
      <c r="K1184" s="308">
        <v>784.3</v>
      </c>
      <c r="L1184" s="308">
        <v>781.8</v>
      </c>
      <c r="M1184" s="371">
        <v>782.2</v>
      </c>
      <c r="N1184" s="371">
        <v>782.75</v>
      </c>
      <c r="O1184" s="312">
        <v>1.1651612903225805</v>
      </c>
      <c r="P1184" s="383">
        <v>0.48018</v>
      </c>
      <c r="Q1184" s="369">
        <v>0</v>
      </c>
      <c r="R1184" s="312">
        <v>0.45</v>
      </c>
      <c r="S1184" s="370">
        <v>0.35884225844978718</v>
      </c>
      <c r="T1184" s="370">
        <v>3.8056040000000007</v>
      </c>
      <c r="U1184" s="370"/>
      <c r="V1184" s="312">
        <f>_xll.SRS1Splines.Functions25.Linear_Interp(V_NK3!$P$8:$P$32,V_NK3!$R$8:$R$32,AC1184)</f>
        <v>250.385139379999</v>
      </c>
      <c r="W1184" s="312">
        <f>(V1184/V_NK3!$R$28)*100</f>
        <v>46.183982507715271</v>
      </c>
      <c r="X1184" s="308">
        <f>V1184-V_NK3!$R$8</f>
        <v>193.806487379999</v>
      </c>
      <c r="Y1184" s="308">
        <f>IFERROR((V1184 - V_NK3!$V$10) / (V_NK3!$V$9- V_NK3!$V$10) * 100, 0)</f>
        <v>39.913316652102289</v>
      </c>
      <c r="Z1184" s="308">
        <v>541.79999999999995</v>
      </c>
      <c r="AA1184" s="308">
        <v>521</v>
      </c>
      <c r="AB1184" s="312"/>
      <c r="AC1184" s="371">
        <v>531.91</v>
      </c>
      <c r="AD1184" s="308">
        <v>1.02</v>
      </c>
      <c r="AE1184" s="372">
        <v>0.86490999999999996</v>
      </c>
      <c r="AF1184" s="373">
        <v>0</v>
      </c>
      <c r="AG1184" s="312"/>
      <c r="AH1184" s="370">
        <v>3.6375876000000007</v>
      </c>
      <c r="AI1184" s="370">
        <v>3.2881242799999995</v>
      </c>
      <c r="AJ1184" s="370"/>
      <c r="AK1184" s="312">
        <f>_xll.SRS1Splines.Functions25.Linear_Interp(V_NK2!$R$10:$R$21,V_NK2!$T$10:$T$21,AR1184)</f>
        <v>67.905142857168798</v>
      </c>
      <c r="AL1184" s="312">
        <f>(AK1184/V_NK2!$T$18)*100</f>
        <v>95.10524209687506</v>
      </c>
      <c r="AM1184" s="308">
        <f>AK1184-V_NK2!$T$11</f>
        <v>27.085142857141001</v>
      </c>
      <c r="AN1184" s="308">
        <f>IFERROR((AK1184 - V_NK2!$X$12) / (V_NK2!$X$11- V_NK2!$X$12) * 100, 0)</f>
        <v>88.57142857142685</v>
      </c>
      <c r="AO1184" s="308">
        <v>427</v>
      </c>
      <c r="AP1184" s="308">
        <v>420</v>
      </c>
      <c r="AQ1184" s="308">
        <v>425.61</v>
      </c>
      <c r="AR1184" s="371">
        <v>426.2</v>
      </c>
      <c r="AS1184" s="312">
        <v>1.2</v>
      </c>
      <c r="AT1184" s="372">
        <v>0.79615599999999997</v>
      </c>
      <c r="AU1184" s="369"/>
      <c r="AV1184" s="312">
        <v>0.18582873071960263</v>
      </c>
      <c r="AW1184" s="370">
        <v>0.12066836363638023</v>
      </c>
      <c r="AX1184" s="370">
        <v>0.13158000000000816</v>
      </c>
      <c r="AY1184" s="370"/>
      <c r="AZ1184" s="312">
        <f>_xll.SRS1Splines.Functions25.Linear_Interp(V_NNG3A!$H$4:$H$12,V_NNG3A!$I$4:$I$12,BF1184)</f>
        <v>12.034549999999999</v>
      </c>
      <c r="BA1184" s="312">
        <f>(AZ1184/V_NNG3A!$I$8)*100</f>
        <v>86.892057761732858</v>
      </c>
      <c r="BB1184" s="308">
        <f>_xll.SRS1Splines.Functions25.Linear_Interp(V_NNG3A!$H$4:$H$12,V_NNG3A!$J$4:$J$12,BF1184)</f>
        <v>1.0469637931034801</v>
      </c>
      <c r="BC1184" s="308">
        <f>IFERROR((AZ1184-V_NNG3A!$J$20) / (V_NNG3A!$J$19-V_NNG3A!$J$20) * 100, 0)</f>
        <v>36.576255872787542</v>
      </c>
      <c r="BD1184" s="308">
        <v>1050</v>
      </c>
      <c r="BE1184" s="308">
        <v>1047</v>
      </c>
      <c r="BF1184" s="374">
        <v>1048.53</v>
      </c>
      <c r="BG1184" s="312">
        <v>9.6000000000000002E-2</v>
      </c>
      <c r="BH1184" s="372">
        <v>4.7300000000002909E-2</v>
      </c>
      <c r="BI1184" s="369"/>
      <c r="BJ1184" s="312">
        <v>0.12225838403848874</v>
      </c>
      <c r="BK1184" s="370">
        <v>3.8016000000000001E-2</v>
      </c>
      <c r="BL1184" s="370">
        <v>3.8016000000000001E-2</v>
      </c>
      <c r="BM1184" s="370">
        <f t="shared" si="16"/>
        <v>0</v>
      </c>
      <c r="BN1184" s="312">
        <f>_xll.SRS1Splines.Functions25.Linear_Interp(V_XNN1!$K$3:$K$8,V_XNN1!$L$3:$L$8,BT1184)</f>
        <v>0.2192664</v>
      </c>
      <c r="BO1184" s="312">
        <f>(BN1184/V_XNN1!$L$7)*100</f>
        <v>104.41257142857143</v>
      </c>
      <c r="BP1184" s="308">
        <f>_xll.SRS1Splines.Functions25.Linear_Interp(V_XNN1!$K$3:$K$8,V_XNN1!$M$3:$M$8,BT1184)</f>
        <v>6.3266400000000195E-2</v>
      </c>
      <c r="BQ1184" s="308">
        <f>IFERROR((BN1184 - V_XNN1!$M$16) / (V_XNN1!$M$15- V_XNN1!$M$16) * 100, 0)</f>
        <v>101.10306406685238</v>
      </c>
      <c r="BR1184" s="308">
        <v>252</v>
      </c>
      <c r="BS1184" s="308">
        <v>249</v>
      </c>
      <c r="BT1184" s="374">
        <v>252.52</v>
      </c>
      <c r="BU1184" s="312">
        <v>0</v>
      </c>
      <c r="BV1184" s="372">
        <v>0</v>
      </c>
      <c r="BW1184" s="369"/>
      <c r="BX1184" s="312"/>
      <c r="BY1184" s="370"/>
      <c r="BZ1184" s="370"/>
      <c r="CA1184" s="370"/>
      <c r="CB1184" s="312"/>
      <c r="CC1184" s="312"/>
      <c r="CD1184" s="308"/>
      <c r="CE1184" s="312"/>
      <c r="CF1184" s="312"/>
      <c r="CG1184" s="312"/>
      <c r="CH1184" s="312"/>
      <c r="CI1184" s="384"/>
      <c r="CJ1184" s="312"/>
      <c r="CK1184" s="372"/>
      <c r="CL1184" s="369"/>
      <c r="CM1184" s="312"/>
      <c r="CN1184" s="370"/>
      <c r="CO1184" s="370"/>
      <c r="CP1184" s="370"/>
      <c r="CQ1184" s="312"/>
      <c r="CR1184" s="312"/>
      <c r="CS1184" s="308"/>
      <c r="CT1184" s="312"/>
      <c r="CU1184" s="312"/>
      <c r="CV1184" s="312"/>
      <c r="CW1184" s="312"/>
      <c r="CX1184" s="384"/>
      <c r="CY1184" s="312"/>
      <c r="CZ1184" s="372"/>
    </row>
    <row r="1185" spans="1:104" s="1" customFormat="1" hidden="1">
      <c r="A1185" s="269">
        <v>45744</v>
      </c>
      <c r="B1185" s="380">
        <v>0</v>
      </c>
      <c r="C1185" s="381">
        <v>0.78096774193548391</v>
      </c>
      <c r="D1185" s="382">
        <v>0.49161599999999994</v>
      </c>
      <c r="E1185" s="382">
        <v>0.47433599999999992</v>
      </c>
      <c r="F1185" s="382">
        <v>0</v>
      </c>
      <c r="G1185" s="312">
        <f>_xll.SRS1Splines.Functions25.Linear_Interp(V_NEM!$R$687:$R$703,V_NEM!$T$687:$T$703,M1185)+_xll.SRS1Splines.Functions25.Linear_Interp(V_NEM!$AB$687:$AB$703,V_NEM!$AD$687:$AD$703,N1185)</f>
        <v>0.77238900699999524</v>
      </c>
      <c r="H1185" s="308">
        <f>(G1185/(V_NEM!$T$696+V_NEM!$AD$696))*100</f>
        <v>79.695547429247299</v>
      </c>
      <c r="I1185" s="308">
        <f>G1185-(V_NEM!$T$694+V_NEM!$AD$694)</f>
        <v>0.13290287199999529</v>
      </c>
      <c r="J1185" s="308">
        <f>((IFERROR((_xll.SRS1Splines.Functions25.Linear_Interp(V_NEM!$R$687:$R$703,V_NEM!$T$687:$T$703,M1185) - V_NEM!$X$689) / (V_NEM!$X$688- V_NEM!$X$689) * 100, 0))+(IFERROR((_xll.SRS1Splines.Functions25.Linear_Interp(V_NEM!$AB$687:$AB$703,V_NEM!$AD$687:$AD$703,N1185) - V_NEM!$AH$689) / (V_NEM!$AH$688- V_NEM!$AH$689) * 100, 0)))/2</f>
        <v>47.076420786131095</v>
      </c>
      <c r="K1185" s="308">
        <v>784.3</v>
      </c>
      <c r="L1185" s="308">
        <v>781.8</v>
      </c>
      <c r="M1185" s="371">
        <v>782.8</v>
      </c>
      <c r="N1185" s="371">
        <v>783.2</v>
      </c>
      <c r="O1185" s="312">
        <v>1.1651612903225805</v>
      </c>
      <c r="P1185" s="383">
        <v>0.55664400000000003</v>
      </c>
      <c r="Q1185" s="369">
        <v>0</v>
      </c>
      <c r="R1185" s="312">
        <v>0.45</v>
      </c>
      <c r="S1185" s="370">
        <v>0.35325714844964168</v>
      </c>
      <c r="T1185" s="370">
        <v>4.1630204000000006</v>
      </c>
      <c r="U1185" s="370"/>
      <c r="V1185" s="312">
        <f>_xll.SRS1Splines.Functions25.Linear_Interp(V_NK3!$P$8:$P$32,V_NK3!$R$8:$R$32,AC1185)</f>
        <v>245.80748414000001</v>
      </c>
      <c r="W1185" s="312">
        <f>(V1185/V_NK3!$R$28)*100</f>
        <v>45.339625889531114</v>
      </c>
      <c r="X1185" s="308">
        <f>V1185-V_NK3!$R$8</f>
        <v>189.22883214000001</v>
      </c>
      <c r="Y1185" s="308">
        <f>IFERROR((V1185 - V_NK3!$V$10) / (V_NK3!$V$9- V_NK3!$V$10) * 100, 0)</f>
        <v>38.970575232100217</v>
      </c>
      <c r="Z1185" s="308">
        <v>541.79999999999995</v>
      </c>
      <c r="AA1185" s="308">
        <v>521</v>
      </c>
      <c r="AB1185" s="312"/>
      <c r="AC1185" s="371">
        <v>531.73</v>
      </c>
      <c r="AD1185" s="308">
        <v>1.02</v>
      </c>
      <c r="AE1185" s="372">
        <v>0.94614100000000001</v>
      </c>
      <c r="AF1185" s="373">
        <v>0</v>
      </c>
      <c r="AG1185" s="312"/>
      <c r="AH1185" s="370">
        <v>3.9825903600000006</v>
      </c>
      <c r="AI1185" s="370">
        <v>3.8954986000000003</v>
      </c>
      <c r="AJ1185" s="370"/>
      <c r="AK1185" s="312">
        <f>_xll.SRS1Splines.Functions25.Linear_Interp(V_NK2!$R$10:$R$21,V_NK2!$T$10:$T$21,AR1185)</f>
        <v>67.992514285740398</v>
      </c>
      <c r="AL1185" s="312">
        <f>(AK1185/V_NK2!$T$18)*100</f>
        <v>95.227611044454335</v>
      </c>
      <c r="AM1185" s="308">
        <f>AK1185-V_NK2!$T$11</f>
        <v>27.172514285712602</v>
      </c>
      <c r="AN1185" s="308">
        <f>IFERROR((AK1185 - V_NK2!$X$12) / (V_NK2!$X$11- V_NK2!$X$12) * 100, 0)</f>
        <v>88.85714285714171</v>
      </c>
      <c r="AO1185" s="308">
        <v>427</v>
      </c>
      <c r="AP1185" s="308">
        <v>420</v>
      </c>
      <c r="AQ1185" s="308">
        <v>425.61</v>
      </c>
      <c r="AR1185" s="371">
        <v>426.22</v>
      </c>
      <c r="AS1185" s="312">
        <v>1.44</v>
      </c>
      <c r="AT1185" s="372">
        <v>0.94322000000000006</v>
      </c>
      <c r="AU1185" s="369"/>
      <c r="AV1185" s="312">
        <v>0.18582873071960263</v>
      </c>
      <c r="AW1185" s="370">
        <v>0.11340581818183008</v>
      </c>
      <c r="AX1185" s="370">
        <v>0.11928436363635639</v>
      </c>
      <c r="AY1185" s="370"/>
      <c r="AZ1185" s="312">
        <f>_xll.SRS1Splines.Functions25.Linear_Interp(V_NNG3A!$H$4:$H$12,V_NNG3A!$I$4:$I$12,BF1185)</f>
        <v>11.9481</v>
      </c>
      <c r="BA1185" s="312">
        <f>(AZ1185/V_NNG3A!$I$8)*100</f>
        <v>86.267870036101087</v>
      </c>
      <c r="BB1185" s="308">
        <f>_xll.SRS1Splines.Functions25.Linear_Interp(V_NNG3A!$H$4:$H$12,V_NNG3A!$J$4:$J$12,BF1185)</f>
        <v>0.960513793103555</v>
      </c>
      <c r="BC1185" s="308">
        <f>IFERROR((AZ1185-V_NNG3A!$J$20) / (V_NNG3A!$J$19-V_NNG3A!$J$20) * 100, 0)</f>
        <v>33.556077581015543</v>
      </c>
      <c r="BD1185" s="308">
        <v>1050</v>
      </c>
      <c r="BE1185" s="308">
        <v>1047</v>
      </c>
      <c r="BF1185" s="374">
        <v>1048.46</v>
      </c>
      <c r="BG1185" s="312">
        <v>9.1999999999999998E-2</v>
      </c>
      <c r="BH1185" s="372">
        <v>4.2879999999997379E-2</v>
      </c>
      <c r="BI1185" s="369"/>
      <c r="BJ1185" s="312">
        <v>0.17280000000000001</v>
      </c>
      <c r="BK1185" s="370">
        <v>0.11147354777815299</v>
      </c>
      <c r="BL1185" s="370">
        <v>0.11147354777815299</v>
      </c>
      <c r="BM1185" s="370">
        <f t="shared" si="16"/>
        <v>0</v>
      </c>
      <c r="BN1185" s="312">
        <f>_xll.SRS1Splines.Functions25.Linear_Interp(V_XNN1!$K$3:$K$8,V_XNN1!$L$3:$L$8,BT1185)</f>
        <v>0.21962280000000001</v>
      </c>
      <c r="BO1185" s="312">
        <f>(BN1185/V_XNN1!$L$7)*100</f>
        <v>104.58228571428572</v>
      </c>
      <c r="BP1185" s="308">
        <f>_xll.SRS1Splines.Functions25.Linear_Interp(V_XNN1!$K$3:$K$8,V_XNN1!$M$3:$M$8,BT1185)</f>
        <v>6.3622799999999896E-2</v>
      </c>
      <c r="BQ1185" s="308">
        <f>IFERROR((BN1185 - V_XNN1!$M$16) / (V_XNN1!$M$15- V_XNN1!$M$16) * 100, 0)</f>
        <v>102.20612813370478</v>
      </c>
      <c r="BR1185" s="308">
        <v>252</v>
      </c>
      <c r="BS1185" s="308">
        <v>249</v>
      </c>
      <c r="BT1185" s="374">
        <v>252.54</v>
      </c>
      <c r="BU1185" s="312">
        <v>0</v>
      </c>
      <c r="BV1185" s="372">
        <v>5.0000000000000004E-6</v>
      </c>
      <c r="BW1185" s="369"/>
      <c r="BX1185" s="312"/>
      <c r="BY1185" s="370"/>
      <c r="BZ1185" s="370"/>
      <c r="CA1185" s="370"/>
      <c r="CB1185" s="312"/>
      <c r="CC1185" s="312"/>
      <c r="CD1185" s="308"/>
      <c r="CE1185" s="312"/>
      <c r="CF1185" s="312"/>
      <c r="CG1185" s="312"/>
      <c r="CH1185" s="312"/>
      <c r="CI1185" s="384"/>
      <c r="CJ1185" s="312"/>
      <c r="CK1185" s="372"/>
      <c r="CL1185" s="369"/>
      <c r="CM1185" s="312"/>
      <c r="CN1185" s="370"/>
      <c r="CO1185" s="370"/>
      <c r="CP1185" s="370"/>
      <c r="CQ1185" s="312"/>
      <c r="CR1185" s="312"/>
      <c r="CS1185" s="308"/>
      <c r="CT1185" s="312"/>
      <c r="CU1185" s="312"/>
      <c r="CV1185" s="312"/>
      <c r="CW1185" s="312"/>
      <c r="CX1185" s="384"/>
      <c r="CY1185" s="312"/>
      <c r="CZ1185" s="372"/>
    </row>
    <row r="1186" spans="1:104" s="1" customFormat="1" hidden="1">
      <c r="A1186" s="269">
        <v>45745</v>
      </c>
      <c r="B1186" s="380">
        <v>0.02</v>
      </c>
      <c r="C1186" s="381">
        <v>0.78096774193548391</v>
      </c>
      <c r="D1186" s="382">
        <v>0.54604799999999987</v>
      </c>
      <c r="E1186" s="382">
        <v>0.54432000000000003</v>
      </c>
      <c r="F1186" s="382">
        <v>0</v>
      </c>
      <c r="G1186" s="312">
        <f>_xll.SRS1Splines.Functions25.Linear_Interp(V_NEM!$R$687:$R$703,V_NEM!$T$687:$T$703,M1186)+_xll.SRS1Splines.Functions25.Linear_Interp(V_NEM!$AB$687:$AB$703,V_NEM!$AD$687:$AD$703,N1186)</f>
        <v>0.86765274244999258</v>
      </c>
      <c r="H1186" s="308">
        <f>(G1186/(V_NEM!$T$696+V_NEM!$AD$696))*100</f>
        <v>89.524915115784793</v>
      </c>
      <c r="I1186" s="308">
        <f>G1186-(V_NEM!$T$694+V_NEM!$AD$694)</f>
        <v>0.22816660744999262</v>
      </c>
      <c r="J1186" s="308">
        <f>((IFERROR((_xll.SRS1Splines.Functions25.Linear_Interp(V_NEM!$R$687:$R$703,V_NEM!$T$687:$T$703,M1186) - V_NEM!$X$689) / (V_NEM!$X$688- V_NEM!$X$689) * 100, 0))+(IFERROR((_xll.SRS1Splines.Functions25.Linear_Interp(V_NEM!$AB$687:$AB$703,V_NEM!$AD$687:$AD$703,N1186) - V_NEM!$AH$689) / (V_NEM!$AH$688- V_NEM!$AH$689) * 100, 0)))/2</f>
        <v>68.337755246172946</v>
      </c>
      <c r="K1186" s="308">
        <v>784.3</v>
      </c>
      <c r="L1186" s="308">
        <v>781.8</v>
      </c>
      <c r="M1186" s="371">
        <v>783.43</v>
      </c>
      <c r="N1186" s="371">
        <v>783.39</v>
      </c>
      <c r="O1186" s="312">
        <v>1.1651612903225805</v>
      </c>
      <c r="P1186" s="383">
        <v>0.59833599999999998</v>
      </c>
      <c r="Q1186" s="369">
        <v>0</v>
      </c>
      <c r="R1186" s="312">
        <v>0.45</v>
      </c>
      <c r="S1186" s="370">
        <v>0.2027061404605871</v>
      </c>
      <c r="T1186" s="370">
        <v>2.2372196000000004</v>
      </c>
      <c r="U1186" s="370"/>
      <c r="V1186" s="312">
        <f>_xll.SRS1Splines.Functions25.Linear_Interp(V_NK3!$P$8:$P$32,V_NK3!$R$8:$R$32,AC1186)</f>
        <v>243.77297069999901</v>
      </c>
      <c r="W1186" s="312">
        <f>(V1186/V_NK3!$R$28)*100</f>
        <v>44.964356281449</v>
      </c>
      <c r="X1186" s="308">
        <f>V1186-V_NK3!$R$8</f>
        <v>187.194318699999</v>
      </c>
      <c r="Y1186" s="308">
        <f>IFERROR((V1186 - V_NK3!$V$10) / (V_NK3!$V$9- V_NK3!$V$10) * 100, 0)</f>
        <v>38.55157904543232</v>
      </c>
      <c r="Z1186" s="308">
        <v>541.79999999999995</v>
      </c>
      <c r="AA1186" s="308">
        <v>521</v>
      </c>
      <c r="AB1186" s="312"/>
      <c r="AC1186" s="371">
        <v>531.65</v>
      </c>
      <c r="AD1186" s="308">
        <v>1.02</v>
      </c>
      <c r="AE1186" s="372">
        <v>0.50845899999999999</v>
      </c>
      <c r="AF1186" s="373">
        <v>0.6</v>
      </c>
      <c r="AG1186" s="312"/>
      <c r="AH1186" s="370">
        <v>2.1137216400000005</v>
      </c>
      <c r="AI1186" s="370">
        <v>2.7362571600000001</v>
      </c>
      <c r="AJ1186" s="370"/>
      <c r="AK1186" s="312">
        <f>_xll.SRS1Splines.Functions25.Linear_Interp(V_NK2!$R$10:$R$21,V_NK2!$T$10:$T$21,AR1186)</f>
        <v>67.905142857168798</v>
      </c>
      <c r="AL1186" s="312">
        <f>(AK1186/V_NK2!$T$18)*100</f>
        <v>95.10524209687506</v>
      </c>
      <c r="AM1186" s="308">
        <f>AK1186-V_NK2!$T$11</f>
        <v>27.085142857141001</v>
      </c>
      <c r="AN1186" s="308">
        <f>IFERROR((AK1186 - V_NK2!$X$12) / (V_NK2!$X$11- V_NK2!$X$12) * 100, 0)</f>
        <v>88.57142857142685</v>
      </c>
      <c r="AO1186" s="308">
        <v>427</v>
      </c>
      <c r="AP1186" s="308">
        <v>420</v>
      </c>
      <c r="AQ1186" s="308">
        <v>425.61</v>
      </c>
      <c r="AR1186" s="371">
        <v>426.2</v>
      </c>
      <c r="AS1186" s="312">
        <v>1.44</v>
      </c>
      <c r="AT1186" s="372">
        <v>0.66253200000000001</v>
      </c>
      <c r="AU1186" s="369"/>
      <c r="AV1186" s="312">
        <v>0.18582873071960263</v>
      </c>
      <c r="AW1186" s="370">
        <v>0.12017454545454553</v>
      </c>
      <c r="AX1186" s="370">
        <v>0.11321999999999195</v>
      </c>
      <c r="AY1186" s="370"/>
      <c r="AZ1186" s="312">
        <f>_xll.SRS1Splines.Functions25.Linear_Interp(V_NNG3A!$H$4:$H$12,V_NNG3A!$I$4:$I$12,BF1186)</f>
        <v>11.8863500000001</v>
      </c>
      <c r="BA1186" s="312">
        <f>(AZ1186/V_NNG3A!$I$8)*100</f>
        <v>85.822021660650535</v>
      </c>
      <c r="BB1186" s="308">
        <f>_xll.SRS1Splines.Functions25.Linear_Interp(V_NNG3A!$H$4:$H$12,V_NNG3A!$J$4:$J$12,BF1186)</f>
        <v>0.89876379310360999</v>
      </c>
      <c r="BC1186" s="308">
        <f>IFERROR((AZ1186-V_NNG3A!$J$20) / (V_NNG3A!$J$19-V_NNG3A!$J$20) * 100, 0)</f>
        <v>31.398807372610431</v>
      </c>
      <c r="BD1186" s="308">
        <v>1050</v>
      </c>
      <c r="BE1186" s="308">
        <v>1047</v>
      </c>
      <c r="BF1186" s="374">
        <v>1048.4100000000001</v>
      </c>
      <c r="BG1186" s="312">
        <v>4.8000000000000001E-2</v>
      </c>
      <c r="BH1186" s="372">
        <v>4.0699999999997093E-2</v>
      </c>
      <c r="BI1186" s="369"/>
      <c r="BJ1186" s="312">
        <v>0.12225838403848874</v>
      </c>
      <c r="BK1186" s="370">
        <v>0.11063387324108132</v>
      </c>
      <c r="BL1186" s="370">
        <v>0.11063387324108132</v>
      </c>
      <c r="BM1186" s="370">
        <f t="shared" si="16"/>
        <v>0</v>
      </c>
      <c r="BN1186" s="312">
        <f>_xll.SRS1Splines.Functions25.Linear_Interp(V_XNN1!$K$3:$K$8,V_XNN1!$L$3:$L$8,BT1186)</f>
        <v>0.21962280000000001</v>
      </c>
      <c r="BO1186" s="312">
        <f>(BN1186/V_XNN1!$L$7)*100</f>
        <v>104.58228571428572</v>
      </c>
      <c r="BP1186" s="308">
        <f>_xll.SRS1Splines.Functions25.Linear_Interp(V_XNN1!$K$3:$K$8,V_XNN1!$M$3:$M$8,BT1186)</f>
        <v>6.3622799999999896E-2</v>
      </c>
      <c r="BQ1186" s="308">
        <f>IFERROR((BN1186 - V_XNN1!$M$16) / (V_XNN1!$M$15- V_XNN1!$M$16) * 100, 0)</f>
        <v>102.20612813370478</v>
      </c>
      <c r="BR1186" s="308">
        <v>252</v>
      </c>
      <c r="BS1186" s="308">
        <v>249</v>
      </c>
      <c r="BT1186" s="374">
        <v>252.54</v>
      </c>
      <c r="BU1186" s="312">
        <v>0</v>
      </c>
      <c r="BV1186" s="372">
        <v>3.9999999999999998E-6</v>
      </c>
      <c r="BW1186" s="369"/>
      <c r="BX1186" s="312"/>
      <c r="BY1186" s="370"/>
      <c r="BZ1186" s="370"/>
      <c r="CA1186" s="370"/>
      <c r="CB1186" s="312"/>
      <c r="CC1186" s="312"/>
      <c r="CD1186" s="308"/>
      <c r="CE1186" s="312"/>
      <c r="CF1186" s="312"/>
      <c r="CG1186" s="312"/>
      <c r="CH1186" s="312"/>
      <c r="CI1186" s="384"/>
      <c r="CJ1186" s="312"/>
      <c r="CK1186" s="372"/>
      <c r="CL1186" s="369"/>
      <c r="CM1186" s="312"/>
      <c r="CN1186" s="370"/>
      <c r="CO1186" s="370"/>
      <c r="CP1186" s="370"/>
      <c r="CQ1186" s="312"/>
      <c r="CR1186" s="312"/>
      <c r="CS1186" s="308"/>
      <c r="CT1186" s="312"/>
      <c r="CU1186" s="312"/>
      <c r="CV1186" s="312"/>
      <c r="CW1186" s="312"/>
      <c r="CX1186" s="384"/>
      <c r="CY1186" s="312"/>
      <c r="CZ1186" s="372"/>
    </row>
    <row r="1187" spans="1:104" s="1" customFormat="1" hidden="1">
      <c r="A1187" s="269">
        <v>45746</v>
      </c>
      <c r="B1187" s="380">
        <v>0.4</v>
      </c>
      <c r="C1187" s="381">
        <v>0.78096774193548391</v>
      </c>
      <c r="D1187" s="382">
        <v>0.50457600000000002</v>
      </c>
      <c r="E1187" s="382">
        <v>0.59011199999999997</v>
      </c>
      <c r="F1187" s="382">
        <v>0</v>
      </c>
      <c r="G1187" s="312">
        <f>_xll.SRS1Splines.Functions25.Linear_Interp(V_NEM!$R$687:$R$703,V_NEM!$T$687:$T$703,M1187)+_xll.SRS1Splines.Functions25.Linear_Interp(V_NEM!$AB$687:$AB$703,V_NEM!$AD$687:$AD$703,N1187)</f>
        <v>0.76433030029999594</v>
      </c>
      <c r="H1187" s="308">
        <f>(G1187/(V_NEM!$T$696+V_NEM!$AD$696))*100</f>
        <v>78.86404538014034</v>
      </c>
      <c r="I1187" s="308">
        <f>G1187-(V_NEM!$T$694+V_NEM!$AD$694)</f>
        <v>0.12484416529999598</v>
      </c>
      <c r="J1187" s="308">
        <f>((IFERROR((_xll.SRS1Splines.Functions25.Linear_Interp(V_NEM!$R$687:$R$703,V_NEM!$T$687:$T$703,M1187) - V_NEM!$X$689) / (V_NEM!$X$688- V_NEM!$X$689) * 100, 0))+(IFERROR((_xll.SRS1Splines.Functions25.Linear_Interp(V_NEM!$AB$687:$AB$703,V_NEM!$AD$687:$AD$703,N1187) - V_NEM!$AH$689) / (V_NEM!$AH$688- V_NEM!$AH$689) * 100, 0)))/2</f>
        <v>41.213940164786393</v>
      </c>
      <c r="K1187" s="308">
        <v>784.3</v>
      </c>
      <c r="L1187" s="308">
        <v>781.8</v>
      </c>
      <c r="M1187" s="371">
        <v>782.78</v>
      </c>
      <c r="N1187" s="371">
        <v>783</v>
      </c>
      <c r="O1187" s="312">
        <v>1.1651612903225805</v>
      </c>
      <c r="P1187" s="383">
        <v>0.4602</v>
      </c>
      <c r="Q1187" s="369">
        <v>0</v>
      </c>
      <c r="R1187" s="312">
        <v>0.45</v>
      </c>
      <c r="S1187" s="370">
        <v>0.25431418244171144</v>
      </c>
      <c r="T1187" s="370">
        <v>0</v>
      </c>
      <c r="U1187" s="370"/>
      <c r="V1187" s="312">
        <f>_xll.SRS1Splines.Functions25.Linear_Interp(V_NK3!$P$8:$P$32,V_NK3!$R$8:$R$32,AC1187)</f>
        <v>244.027284879999</v>
      </c>
      <c r="W1187" s="312">
        <f>(V1187/V_NK3!$R$28)*100</f>
        <v>45.011264982459245</v>
      </c>
      <c r="X1187" s="308">
        <f>V1187-V_NK3!$R$8</f>
        <v>187.448632879999</v>
      </c>
      <c r="Y1187" s="308">
        <f>IFERROR((V1187 - V_NK3!$V$10) / (V_NK3!$V$9- V_NK3!$V$10) * 100, 0)</f>
        <v>38.603953568765782</v>
      </c>
      <c r="Z1187" s="308">
        <v>541.79999999999995</v>
      </c>
      <c r="AA1187" s="308">
        <v>521</v>
      </c>
      <c r="AB1187" s="312"/>
      <c r="AC1187" s="371">
        <v>531.66</v>
      </c>
      <c r="AD1187" s="308">
        <v>1.02</v>
      </c>
      <c r="AE1187" s="372">
        <v>0</v>
      </c>
      <c r="AF1187" s="373">
        <v>1.1599999999999999</v>
      </c>
      <c r="AG1187" s="312"/>
      <c r="AH1187" s="370">
        <v>0.18057599999999999</v>
      </c>
      <c r="AI1187" s="370">
        <v>0</v>
      </c>
      <c r="AJ1187" s="370"/>
      <c r="AK1187" s="312">
        <f>_xll.SRS1Splines.Functions25.Linear_Interp(V_NK2!$R$10:$R$21,V_NK2!$T$10:$T$21,AR1187)</f>
        <v>68.123571428597401</v>
      </c>
      <c r="AL1187" s="312">
        <f>(AK1187/V_NK2!$T$18)*100</f>
        <v>95.411164465822679</v>
      </c>
      <c r="AM1187" s="308">
        <f>AK1187-V_NK2!$T$11</f>
        <v>27.303571428569605</v>
      </c>
      <c r="AN1187" s="308">
        <f>IFERROR((AK1187 - V_NK2!$X$12) / (V_NK2!$X$11- V_NK2!$X$12) * 100, 0)</f>
        <v>89.2857142857127</v>
      </c>
      <c r="AO1187" s="308">
        <v>427</v>
      </c>
      <c r="AP1187" s="308">
        <v>420</v>
      </c>
      <c r="AQ1187" s="308">
        <v>425.63</v>
      </c>
      <c r="AR1187" s="371">
        <v>426.25</v>
      </c>
      <c r="AS1187" s="312">
        <v>1.44</v>
      </c>
      <c r="AT1187" s="372">
        <v>0</v>
      </c>
      <c r="AU1187" s="369"/>
      <c r="AV1187" s="312">
        <v>0.18582873071960263</v>
      </c>
      <c r="AW1187" s="370">
        <v>0.12277454545454315</v>
      </c>
      <c r="AX1187" s="370">
        <v>0.11316436363636449</v>
      </c>
      <c r="AY1187" s="370"/>
      <c r="AZ1187" s="312">
        <f>_xll.SRS1Splines.Functions25.Linear_Interp(V_NNG3A!$H$4:$H$12,V_NNG3A!$I$4:$I$12,BF1187)</f>
        <v>11.8863500000001</v>
      </c>
      <c r="BA1187" s="312">
        <f>(AZ1187/V_NNG3A!$I$8)*100</f>
        <v>85.822021660650535</v>
      </c>
      <c r="BB1187" s="308">
        <f>_xll.SRS1Splines.Functions25.Linear_Interp(V_NNG3A!$H$4:$H$12,V_NNG3A!$J$4:$J$12,BF1187)</f>
        <v>0.89876379310360999</v>
      </c>
      <c r="BC1187" s="308">
        <f>IFERROR((AZ1187-V_NNG3A!$J$20) / (V_NNG3A!$J$19-V_NNG3A!$J$20) * 100, 0)</f>
        <v>31.398807372610431</v>
      </c>
      <c r="BD1187" s="308">
        <v>1050</v>
      </c>
      <c r="BE1187" s="308">
        <v>1047</v>
      </c>
      <c r="BF1187" s="374">
        <v>1048.4100000000001</v>
      </c>
      <c r="BG1187" s="312">
        <v>6.2E-2</v>
      </c>
      <c r="BH1187" s="372">
        <v>4.0680000000000292E-2</v>
      </c>
      <c r="BI1187" s="369"/>
      <c r="BJ1187" s="312">
        <v>0.14671006084618651</v>
      </c>
      <c r="BK1187" s="370">
        <v>7.0271409833591342E-2</v>
      </c>
      <c r="BL1187" s="370">
        <v>7.0271409833591342E-2</v>
      </c>
      <c r="BM1187" s="370">
        <f t="shared" si="16"/>
        <v>0</v>
      </c>
      <c r="BN1187" s="312">
        <f>_xll.SRS1Splines.Functions25.Linear_Interp(V_XNN1!$K$3:$K$8,V_XNN1!$L$3:$L$8,BT1187)</f>
        <v>0.21944459999999999</v>
      </c>
      <c r="BO1187" s="312">
        <f>(BN1187/V_XNN1!$L$7)*100</f>
        <v>104.49742857142856</v>
      </c>
      <c r="BP1187" s="308">
        <f>_xll.SRS1Splines.Functions25.Linear_Interp(V_XNN1!$K$3:$K$8,V_XNN1!$M$3:$M$8,BT1187)</f>
        <v>6.3444600000000004E-2</v>
      </c>
      <c r="BQ1187" s="308">
        <f>IFERROR((BN1187 - V_XNN1!$M$16) / (V_XNN1!$M$15- V_XNN1!$M$16) * 100, 0)</f>
        <v>101.65459610027854</v>
      </c>
      <c r="BR1187" s="308">
        <v>252</v>
      </c>
      <c r="BS1187" s="308">
        <v>249</v>
      </c>
      <c r="BT1187" s="374">
        <v>252.53</v>
      </c>
      <c r="BU1187" s="312">
        <v>0</v>
      </c>
      <c r="BV1187" s="372">
        <v>1.16E-4</v>
      </c>
      <c r="BW1187" s="369"/>
      <c r="BX1187" s="312"/>
      <c r="BY1187" s="370"/>
      <c r="BZ1187" s="370"/>
      <c r="CA1187" s="370"/>
      <c r="CB1187" s="312"/>
      <c r="CC1187" s="312"/>
      <c r="CD1187" s="308"/>
      <c r="CE1187" s="312"/>
      <c r="CF1187" s="312"/>
      <c r="CG1187" s="312"/>
      <c r="CH1187" s="312"/>
      <c r="CI1187" s="384"/>
      <c r="CJ1187" s="312"/>
      <c r="CK1187" s="372"/>
      <c r="CL1187" s="369"/>
      <c r="CM1187" s="312"/>
      <c r="CN1187" s="370"/>
      <c r="CO1187" s="370"/>
      <c r="CP1187" s="370"/>
      <c r="CQ1187" s="312"/>
      <c r="CR1187" s="312"/>
      <c r="CS1187" s="308"/>
      <c r="CT1187" s="312"/>
      <c r="CU1187" s="312"/>
      <c r="CV1187" s="312"/>
      <c r="CW1187" s="312"/>
      <c r="CX1187" s="384"/>
      <c r="CY1187" s="312"/>
      <c r="CZ1187" s="372"/>
    </row>
    <row r="1188" spans="1:104" s="1" customFormat="1" hidden="1">
      <c r="A1188" s="269">
        <v>45747</v>
      </c>
      <c r="B1188" s="380">
        <v>0</v>
      </c>
      <c r="C1188" s="381">
        <v>0.78096774193548391</v>
      </c>
      <c r="D1188" s="382">
        <v>0.49852800000000003</v>
      </c>
      <c r="E1188" s="382">
        <v>0.46483200000000002</v>
      </c>
      <c r="F1188" s="382">
        <v>0</v>
      </c>
      <c r="G1188" s="312">
        <f>_xll.SRS1Splines.Functions25.Linear_Interp(V_NEM!$R$687:$R$703,V_NEM!$T$687:$T$703,M1188)+_xll.SRS1Splines.Functions25.Linear_Interp(V_NEM!$AB$687:$AB$703,V_NEM!$AD$687:$AD$703,N1188)</f>
        <v>0.83281218420000036</v>
      </c>
      <c r="H1188" s="308">
        <f>(G1188/(V_NEM!$T$696+V_NEM!$AD$696))*100</f>
        <v>85.930046031282501</v>
      </c>
      <c r="I1188" s="308">
        <f>G1188-(V_NEM!$T$694+V_NEM!$AD$694)</f>
        <v>0.1933260492000004</v>
      </c>
      <c r="J1188" s="308">
        <f>((IFERROR((_xll.SRS1Splines.Functions25.Linear_Interp(V_NEM!$R$687:$R$703,V_NEM!$T$687:$T$703,M1188) - V_NEM!$X$689) / (V_NEM!$X$688- V_NEM!$X$689) * 100, 0))+(IFERROR((_xll.SRS1Splines.Functions25.Linear_Interp(V_NEM!$AB$687:$AB$703,V_NEM!$AD$687:$AD$703,N1188) - V_NEM!$AH$689) / (V_NEM!$AH$688- V_NEM!$AH$689) * 100, 0)))/2</f>
        <v>56.794411977950588</v>
      </c>
      <c r="K1188" s="308">
        <v>784.3</v>
      </c>
      <c r="L1188" s="308">
        <v>781.8</v>
      </c>
      <c r="M1188" s="371">
        <v>783.24</v>
      </c>
      <c r="N1188" s="371">
        <v>783.15</v>
      </c>
      <c r="O1188" s="312">
        <v>1.1651612903225805</v>
      </c>
      <c r="P1188" s="383">
        <v>0.50004999999999999</v>
      </c>
      <c r="Q1188" s="369">
        <v>0</v>
      </c>
      <c r="R1188" s="312">
        <v>0.45</v>
      </c>
      <c r="S1188" s="370">
        <v>0.33244640000000003</v>
      </c>
      <c r="T1188" s="370">
        <v>0.33244640000000003</v>
      </c>
      <c r="U1188" s="370"/>
      <c r="V1188" s="312">
        <f>_xll.SRS1Splines.Functions25.Linear_Interp(V_NK3!$P$8:$P$32,V_NK3!$R$8:$R$32,AC1188)</f>
        <v>244.027284879999</v>
      </c>
      <c r="W1188" s="312">
        <f>(V1188/V_NK3!$R$28)*100</f>
        <v>45.011264982459245</v>
      </c>
      <c r="X1188" s="308">
        <f>V1188-V_NK3!$R$8</f>
        <v>187.448632879999</v>
      </c>
      <c r="Y1188" s="308">
        <f>IFERROR((V1188 - V_NK3!$V$10) / (V_NK3!$V$9- V_NK3!$V$10) * 100, 0)</f>
        <v>38.603953568765782</v>
      </c>
      <c r="Z1188" s="308">
        <v>541.79999999999995</v>
      </c>
      <c r="AA1188" s="308">
        <v>521</v>
      </c>
      <c r="AB1188" s="312"/>
      <c r="AC1188" s="371">
        <v>531.66</v>
      </c>
      <c r="AD1188" s="308">
        <v>1.02</v>
      </c>
      <c r="AE1188" s="372">
        <v>7.5555999999999998E-2</v>
      </c>
      <c r="AF1188" s="373">
        <v>0.14000000000000001</v>
      </c>
      <c r="AG1188" s="312"/>
      <c r="AH1188" s="370">
        <v>0.40460975999999998</v>
      </c>
      <c r="AI1188" s="370">
        <v>0.32508468999999995</v>
      </c>
      <c r="AJ1188" s="370"/>
      <c r="AK1188" s="312">
        <f>_xll.SRS1Splines.Functions25.Linear_Interp(V_NK2!$R$10:$R$21,V_NK2!$T$10:$T$21,AR1188)</f>
        <v>68.036200000026099</v>
      </c>
      <c r="AL1188" s="312">
        <f>(AK1188/V_NK2!$T$18)*100</f>
        <v>95.28879551824383</v>
      </c>
      <c r="AM1188" s="308">
        <f>AK1188-V_NK2!$T$11</f>
        <v>27.216199999998302</v>
      </c>
      <c r="AN1188" s="308">
        <f>IFERROR((AK1188 - V_NK2!$X$12) / (V_NK2!$X$11- V_NK2!$X$12) * 100, 0)</f>
        <v>88.999999999998806</v>
      </c>
      <c r="AO1188" s="308">
        <v>427</v>
      </c>
      <c r="AP1188" s="308">
        <v>420</v>
      </c>
      <c r="AQ1188" s="308">
        <v>425.63</v>
      </c>
      <c r="AR1188" s="371">
        <v>426.23</v>
      </c>
      <c r="AS1188" s="312">
        <v>1.44</v>
      </c>
      <c r="AT1188" s="372">
        <v>7.8712999999999991E-2</v>
      </c>
      <c r="AU1188" s="369"/>
      <c r="AV1188" s="312">
        <v>0.18582873071960263</v>
      </c>
      <c r="AW1188" s="370">
        <v>0.12277454545454315</v>
      </c>
      <c r="AX1188" s="370">
        <v>0.11313654545456089</v>
      </c>
      <c r="AY1188" s="370"/>
      <c r="AZ1188" s="312">
        <f>_xll.SRS1Splines.Functions25.Linear_Interp(V_NNG3A!$H$4:$H$12,V_NNG3A!$I$4:$I$12,BF1188)</f>
        <v>11.898700000000099</v>
      </c>
      <c r="BA1188" s="312">
        <f>(AZ1188/V_NNG3A!$I$8)*100</f>
        <v>85.911191335740796</v>
      </c>
      <c r="BB1188" s="308">
        <f>_xll.SRS1Splines.Functions25.Linear_Interp(V_NNG3A!$H$4:$H$12,V_NNG3A!$J$4:$J$12,BF1188)</f>
        <v>0.91111379310359897</v>
      </c>
      <c r="BC1188" s="308">
        <f>IFERROR((AZ1188-V_NNG3A!$J$20) / (V_NNG3A!$J$19-V_NNG3A!$J$20) * 100, 0)</f>
        <v>31.830261414292131</v>
      </c>
      <c r="BD1188" s="308">
        <v>1050</v>
      </c>
      <c r="BE1188" s="308">
        <v>1047</v>
      </c>
      <c r="BF1188" s="374">
        <v>1048.42</v>
      </c>
      <c r="BG1188" s="312">
        <v>9.6000000000000002E-2</v>
      </c>
      <c r="BH1188" s="372">
        <v>4.0670000000005528E-2</v>
      </c>
      <c r="BI1188" s="369"/>
      <c r="BJ1188" s="312">
        <v>0.12225838403848874</v>
      </c>
      <c r="BK1188" s="370">
        <v>6.9984000000000005E-2</v>
      </c>
      <c r="BL1188" s="370">
        <v>6.9984000000000005E-2</v>
      </c>
      <c r="BM1188" s="370">
        <f t="shared" si="16"/>
        <v>0</v>
      </c>
      <c r="BN1188" s="312">
        <f>_xll.SRS1Splines.Functions25.Linear_Interp(V_XNN1!$K$3:$K$8,V_XNN1!$L$3:$L$8,BT1188)</f>
        <v>0.21944459999999999</v>
      </c>
      <c r="BO1188" s="312">
        <f>(BN1188/V_XNN1!$L$7)*100</f>
        <v>104.49742857142856</v>
      </c>
      <c r="BP1188" s="308">
        <f>_xll.SRS1Splines.Functions25.Linear_Interp(V_XNN1!$K$3:$K$8,V_XNN1!$M$3:$M$8,BT1188)</f>
        <v>6.3444600000000004E-2</v>
      </c>
      <c r="BQ1188" s="308">
        <f>IFERROR((BN1188 - V_XNN1!$M$16) / (V_XNN1!$M$15- V_XNN1!$M$16) * 100, 0)</f>
        <v>101.65459610027854</v>
      </c>
      <c r="BR1188" s="308">
        <v>252</v>
      </c>
      <c r="BS1188" s="308">
        <v>249</v>
      </c>
      <c r="BT1188" s="374">
        <v>252.53</v>
      </c>
      <c r="BU1188" s="312">
        <v>0</v>
      </c>
      <c r="BV1188" s="372">
        <v>2.99E-4</v>
      </c>
      <c r="BW1188" s="369"/>
      <c r="BX1188" s="312"/>
      <c r="BY1188" s="370"/>
      <c r="BZ1188" s="370"/>
      <c r="CA1188" s="370"/>
      <c r="CB1188" s="312"/>
      <c r="CC1188" s="312"/>
      <c r="CD1188" s="308"/>
      <c r="CE1188" s="312"/>
      <c r="CF1188" s="312"/>
      <c r="CG1188" s="312"/>
      <c r="CH1188" s="312"/>
      <c r="CI1188" s="384"/>
      <c r="CJ1188" s="312"/>
      <c r="CK1188" s="372"/>
      <c r="CL1188" s="369"/>
      <c r="CM1188" s="312"/>
      <c r="CN1188" s="370"/>
      <c r="CO1188" s="370"/>
      <c r="CP1188" s="370"/>
      <c r="CQ1188" s="312"/>
      <c r="CR1188" s="312"/>
      <c r="CS1188" s="308"/>
      <c r="CT1188" s="312"/>
      <c r="CU1188" s="312"/>
      <c r="CV1188" s="312"/>
      <c r="CW1188" s="312"/>
      <c r="CX1188" s="384"/>
      <c r="CY1188" s="312"/>
      <c r="CZ1188" s="372"/>
    </row>
    <row r="1189" spans="1:104" s="1" customFormat="1" hidden="1">
      <c r="A1189" s="269">
        <v>45748</v>
      </c>
      <c r="B1189" s="380">
        <v>0</v>
      </c>
      <c r="C1189" s="381">
        <v>0.78096774193548391</v>
      </c>
      <c r="D1189" s="382">
        <v>0.51667200000000002</v>
      </c>
      <c r="E1189" s="382">
        <v>0.49593599999999993</v>
      </c>
      <c r="F1189" s="382">
        <v>0</v>
      </c>
      <c r="G1189" s="312">
        <f>_xll.SRS1Splines.Functions25.Linear_Interp(V_NEM!$R$687:$R$703,V_NEM!$T$687:$T$703,M1189)+_xll.SRS1Splines.Functions25.Linear_Interp(V_NEM!$AB$687:$AB$703,V_NEM!$AD$687:$AD$703,N1189)</f>
        <v>0.75691210170000645</v>
      </c>
      <c r="H1189" s="308">
        <f>(G1189/(V_NEM!$T$696+V_NEM!$AD$696))*100</f>
        <v>78.098631329697966</v>
      </c>
      <c r="I1189" s="308">
        <f>G1189-(V_NEM!$T$694+V_NEM!$AD$694)</f>
        <v>0.11742596670000649</v>
      </c>
      <c r="J1189" s="308">
        <f>((IFERROR((_xll.SRS1Splines.Functions25.Linear_Interp(V_NEM!$R$687:$R$703,V_NEM!$T$687:$T$703,M1189) - V_NEM!$X$689) / (V_NEM!$X$688- V_NEM!$X$689) * 100, 0))+(IFERROR((_xll.SRS1Splines.Functions25.Linear_Interp(V_NEM!$AB$687:$AB$703,V_NEM!$AD$687:$AD$703,N1189) - V_NEM!$AH$689) / (V_NEM!$AH$688- V_NEM!$AH$689) * 100, 0)))/2</f>
        <v>42.31569400913331</v>
      </c>
      <c r="K1189" s="308">
        <v>784.3</v>
      </c>
      <c r="L1189" s="308">
        <v>781.8</v>
      </c>
      <c r="M1189" s="371">
        <v>782.7</v>
      </c>
      <c r="N1189" s="371">
        <v>783.11</v>
      </c>
      <c r="O1189" s="312">
        <v>1.1651612903225805</v>
      </c>
      <c r="P1189" s="383">
        <v>0.55171999999999999</v>
      </c>
      <c r="Q1189" s="369">
        <v>0</v>
      </c>
      <c r="R1189" s="312">
        <v>0.49</v>
      </c>
      <c r="S1189" s="370">
        <v>0.2923712</v>
      </c>
      <c r="T1189" s="370">
        <v>0.2923712</v>
      </c>
      <c r="U1189" s="370"/>
      <c r="V1189" s="312">
        <f>_xll.SRS1Splines.Functions25.Linear_Interp(V_NK3!$P$8:$P$32,V_NK3!$R$8:$R$32,AC1189)</f>
        <v>244.027284879999</v>
      </c>
      <c r="W1189" s="312">
        <f>(V1189/V_NK3!$R$28)*100</f>
        <v>45.011264982459245</v>
      </c>
      <c r="X1189" s="308">
        <f>V1189-V_NK3!$R$8</f>
        <v>187.448632879999</v>
      </c>
      <c r="Y1189" s="308">
        <f>IFERROR((V1189 - V_NK3!$V$10) / (V_NK3!$V$9- V_NK3!$V$10) * 100, 0)</f>
        <v>38.603953568765782</v>
      </c>
      <c r="Z1189" s="308">
        <v>541.79999999999995</v>
      </c>
      <c r="AA1189" s="308">
        <v>521</v>
      </c>
      <c r="AB1189" s="312"/>
      <c r="AC1189" s="371">
        <v>531.66</v>
      </c>
      <c r="AD1189" s="308">
        <v>1.02</v>
      </c>
      <c r="AE1189" s="372">
        <v>6.6447999999999993E-2</v>
      </c>
      <c r="AF1189" s="373">
        <v>7.0000000000000007E-2</v>
      </c>
      <c r="AG1189" s="312"/>
      <c r="AH1189" s="370">
        <v>0.44371008000000001</v>
      </c>
      <c r="AI1189" s="370">
        <v>7.537663E-2</v>
      </c>
      <c r="AJ1189" s="370"/>
      <c r="AK1189" s="312">
        <f>_xll.SRS1Splines.Functions25.Linear_Interp(V_NK2!$R$10:$R$21,V_NK2!$T$10:$T$21,AR1189)</f>
        <v>68.210942857168803</v>
      </c>
      <c r="AL1189" s="312">
        <f>(AK1189/V_NK2!$T$18)*100</f>
        <v>95.53353341340167</v>
      </c>
      <c r="AM1189" s="308">
        <f>AK1189-V_NK2!$T$11</f>
        <v>27.390942857141006</v>
      </c>
      <c r="AN1189" s="308">
        <f>IFERROR((AK1189 - V_NK2!$X$12) / (V_NK2!$X$11- V_NK2!$X$12) * 100, 0)</f>
        <v>89.571428571426921</v>
      </c>
      <c r="AO1189" s="308">
        <v>427</v>
      </c>
      <c r="AP1189" s="308">
        <v>420</v>
      </c>
      <c r="AQ1189" s="308">
        <v>426.22</v>
      </c>
      <c r="AR1189" s="371">
        <v>426.27</v>
      </c>
      <c r="AS1189" s="312">
        <v>1.44</v>
      </c>
      <c r="AT1189" s="372">
        <v>1.8251E-2</v>
      </c>
      <c r="AU1189" s="369"/>
      <c r="AV1189" s="312">
        <v>0.18582873071960263</v>
      </c>
      <c r="AW1189" s="370">
        <v>0.12277454545454315</v>
      </c>
      <c r="AX1189" s="370">
        <v>0.11321999999999195</v>
      </c>
      <c r="AY1189" s="370"/>
      <c r="AZ1189" s="312">
        <f>_xll.SRS1Splines.Functions25.Linear_Interp(V_NNG3A!$H$4:$H$12,V_NNG3A!$I$4:$I$12,BF1189)</f>
        <v>11.911050000000101</v>
      </c>
      <c r="BA1189" s="312">
        <f>(AZ1189/V_NNG3A!$I$8)*100</f>
        <v>86.000361010831057</v>
      </c>
      <c r="BB1189" s="308">
        <f>_xll.SRS1Splines.Functions25.Linear_Interp(V_NNG3A!$H$4:$H$12,V_NNG3A!$J$4:$J$12,BF1189)</f>
        <v>0.92346379310358795</v>
      </c>
      <c r="BC1189" s="308">
        <f>IFERROR((AZ1189-V_NNG3A!$J$20) / (V_NNG3A!$J$19-V_NNG3A!$J$20) * 100, 0)</f>
        <v>32.261715455973899</v>
      </c>
      <c r="BD1189" s="308">
        <v>1050</v>
      </c>
      <c r="BE1189" s="308">
        <v>1047</v>
      </c>
      <c r="BF1189" s="374">
        <v>1048.43</v>
      </c>
      <c r="BG1189" s="312">
        <v>4.8000000000000001E-2</v>
      </c>
      <c r="BH1189" s="372">
        <v>4.0699999999997093E-2</v>
      </c>
      <c r="BI1189" s="369"/>
      <c r="BJ1189" s="312">
        <v>0.19561341446158198</v>
      </c>
      <c r="BK1189" s="370">
        <v>6.9984000000000005E-2</v>
      </c>
      <c r="BL1189" s="370">
        <v>6.9984000000000005E-2</v>
      </c>
      <c r="BM1189" s="370">
        <f t="shared" si="16"/>
        <v>0</v>
      </c>
      <c r="BN1189" s="312">
        <f>_xll.SRS1Splines.Functions25.Linear_Interp(V_XNN1!$K$3:$K$8,V_XNN1!$L$3:$L$8,BT1189)</f>
        <v>0.156</v>
      </c>
      <c r="BO1189" s="312">
        <f>(BN1189/V_XNN1!$L$7)*100</f>
        <v>74.285714285714292</v>
      </c>
      <c r="BP1189" s="308">
        <f>_xll.SRS1Splines.Functions25.Linear_Interp(V_XNN1!$K$3:$K$8,V_XNN1!$M$3:$M$8,BT1189)</f>
        <v>0</v>
      </c>
      <c r="BQ1189" s="308">
        <f>IFERROR((BN1189 - V_XNN1!$M$16) / (V_XNN1!$M$15- V_XNN1!$M$16) * 100, 0)</f>
        <v>-94.707520891364851</v>
      </c>
      <c r="BR1189" s="308">
        <v>252</v>
      </c>
      <c r="BS1189" s="308">
        <v>249</v>
      </c>
      <c r="BT1189" s="374">
        <v>249</v>
      </c>
      <c r="BU1189" s="312">
        <v>0</v>
      </c>
      <c r="BV1189" s="372">
        <v>1.5799999999999999E-4</v>
      </c>
      <c r="BW1189" s="369"/>
      <c r="BX1189" s="312"/>
      <c r="BY1189" s="370"/>
      <c r="BZ1189" s="370"/>
      <c r="CA1189" s="370"/>
      <c r="CB1189" s="312"/>
      <c r="CC1189" s="312"/>
      <c r="CD1189" s="308"/>
      <c r="CE1189" s="312"/>
      <c r="CF1189" s="312"/>
      <c r="CG1189" s="312"/>
      <c r="CH1189" s="312"/>
      <c r="CI1189" s="384"/>
      <c r="CJ1189" s="312"/>
      <c r="CK1189" s="372"/>
      <c r="CL1189" s="369"/>
      <c r="CM1189" s="312"/>
      <c r="CN1189" s="370"/>
      <c r="CO1189" s="370"/>
      <c r="CP1189" s="370"/>
      <c r="CQ1189" s="312"/>
      <c r="CR1189" s="312"/>
      <c r="CS1189" s="308"/>
      <c r="CT1189" s="312"/>
      <c r="CU1189" s="312"/>
      <c r="CV1189" s="312"/>
      <c r="CW1189" s="312"/>
      <c r="CX1189" s="384"/>
      <c r="CY1189" s="312"/>
      <c r="CZ1189" s="372"/>
    </row>
    <row r="1190" spans="1:104" s="1" customFormat="1" hidden="1">
      <c r="A1190" s="269">
        <v>45749</v>
      </c>
      <c r="B1190" s="380">
        <v>0</v>
      </c>
      <c r="C1190" s="381">
        <v>0.78096774193548391</v>
      </c>
      <c r="D1190" s="382">
        <v>0.51615359999999999</v>
      </c>
      <c r="E1190" s="382">
        <v>0.51667200000000002</v>
      </c>
      <c r="F1190" s="382">
        <v>0</v>
      </c>
      <c r="G1190" s="312">
        <f>_xll.SRS1Splines.Functions25.Linear_Interp(V_NEM!$R$687:$R$703,V_NEM!$T$687:$T$703,M1190)+_xll.SRS1Splines.Functions25.Linear_Interp(V_NEM!$AB$687:$AB$703,V_NEM!$AD$687:$AD$703,N1190)</f>
        <v>0.71972326649999951</v>
      </c>
      <c r="H1190" s="308">
        <f>(G1190/(V_NEM!$T$696+V_NEM!$AD$696))*100</f>
        <v>74.261465662319907</v>
      </c>
      <c r="I1190" s="308">
        <f>G1190-(V_NEM!$T$694+V_NEM!$AD$694)</f>
        <v>8.0237131499999559E-2</v>
      </c>
      <c r="J1190" s="308">
        <f>((IFERROR((_xll.SRS1Splines.Functions25.Linear_Interp(V_NEM!$R$687:$R$703,V_NEM!$T$687:$T$703,M1190) - V_NEM!$X$689) / (V_NEM!$X$688- V_NEM!$X$689) * 100, 0))+(IFERROR((_xll.SRS1Splines.Functions25.Linear_Interp(V_NEM!$AB$687:$AB$703,V_NEM!$AD$687:$AD$703,N1190) - V_NEM!$AH$689) / (V_NEM!$AH$688- V_NEM!$AH$689) * 100, 0)))/2</f>
        <v>26.625783376542334</v>
      </c>
      <c r="K1190" s="308">
        <v>784.3</v>
      </c>
      <c r="L1190" s="308">
        <v>781.8</v>
      </c>
      <c r="M1190" s="371">
        <v>782.5</v>
      </c>
      <c r="N1190" s="371">
        <v>782.65</v>
      </c>
      <c r="O1190" s="312">
        <v>1.1651612903225805</v>
      </c>
      <c r="P1190" s="383">
        <v>0.51463000000000003</v>
      </c>
      <c r="Q1190" s="369">
        <v>0</v>
      </c>
      <c r="R1190" s="312">
        <v>0.49</v>
      </c>
      <c r="S1190" s="370">
        <v>0.28555560002880004</v>
      </c>
      <c r="T1190" s="370">
        <v>0.44698720000000003</v>
      </c>
      <c r="U1190" s="370"/>
      <c r="V1190" s="312">
        <f>_xll.SRS1Splines.Functions25.Linear_Interp(V_NK3!$P$8:$P$32,V_NK3!$R$8:$R$32,AC1190)</f>
        <v>243.51865652000001</v>
      </c>
      <c r="W1190" s="312">
        <f>(V1190/V_NK3!$R$28)*100</f>
        <v>44.917447580438946</v>
      </c>
      <c r="X1190" s="308">
        <f>V1190-V_NK3!$R$8</f>
        <v>186.94000452</v>
      </c>
      <c r="Y1190" s="308">
        <f>IFERROR((V1190 - V_NK3!$V$10) / (V_NK3!$V$9- V_NK3!$V$10) * 100, 0)</f>
        <v>38.49920452209907</v>
      </c>
      <c r="Z1190" s="308">
        <v>541.79999999999995</v>
      </c>
      <c r="AA1190" s="308">
        <v>521</v>
      </c>
      <c r="AB1190" s="312"/>
      <c r="AC1190" s="371">
        <v>531.64</v>
      </c>
      <c r="AD1190" s="308">
        <v>1.02</v>
      </c>
      <c r="AE1190" s="372">
        <v>0.101588</v>
      </c>
      <c r="AF1190" s="373">
        <v>0</v>
      </c>
      <c r="AG1190" s="312"/>
      <c r="AH1190" s="370">
        <v>0.58286448000000002</v>
      </c>
      <c r="AI1190" s="370">
        <v>0.70186872</v>
      </c>
      <c r="AJ1190" s="370"/>
      <c r="AK1190" s="312">
        <f>_xll.SRS1Splines.Functions25.Linear_Interp(V_NK2!$R$10:$R$21,V_NK2!$T$10:$T$21,AR1190)</f>
        <v>68.036200000026099</v>
      </c>
      <c r="AL1190" s="312">
        <f>(AK1190/V_NK2!$T$18)*100</f>
        <v>95.28879551824383</v>
      </c>
      <c r="AM1190" s="308">
        <f>AK1190-V_NK2!$T$11</f>
        <v>27.216199999998302</v>
      </c>
      <c r="AN1190" s="308">
        <f>IFERROR((AK1190 - V_NK2!$X$12) / (V_NK2!$X$11- V_NK2!$X$12) * 100, 0)</f>
        <v>88.999999999998806</v>
      </c>
      <c r="AO1190" s="308">
        <v>427</v>
      </c>
      <c r="AP1190" s="308">
        <v>420</v>
      </c>
      <c r="AQ1190" s="308">
        <v>426.19</v>
      </c>
      <c r="AR1190" s="371">
        <v>426.23</v>
      </c>
      <c r="AS1190" s="312">
        <v>1.44</v>
      </c>
      <c r="AT1190" s="372">
        <v>0.16994399999999998</v>
      </c>
      <c r="AU1190" s="369"/>
      <c r="AV1190" s="312">
        <v>0.17125238482051269</v>
      </c>
      <c r="AW1190" s="370">
        <v>0.12277454545454315</v>
      </c>
      <c r="AX1190" s="370">
        <v>0.11271927272726387</v>
      </c>
      <c r="AY1190" s="370"/>
      <c r="AZ1190" s="312">
        <f>_xll.SRS1Splines.Functions25.Linear_Interp(V_NNG3A!$H$4:$H$12,V_NNG3A!$I$4:$I$12,BF1190)</f>
        <v>11.9234000000001</v>
      </c>
      <c r="BA1190" s="312">
        <f>(AZ1190/V_NNG3A!$I$8)*100</f>
        <v>86.089530685921304</v>
      </c>
      <c r="BB1190" s="308">
        <f>_xll.SRS1Splines.Functions25.Linear_Interp(V_NNG3A!$H$4:$H$12,V_NNG3A!$J$4:$J$12,BF1190)</f>
        <v>0.93581379310357704</v>
      </c>
      <c r="BC1190" s="308">
        <f>IFERROR((AZ1190-V_NNG3A!$J$20) / (V_NNG3A!$J$19-V_NNG3A!$J$20) * 100, 0)</f>
        <v>32.693169497655603</v>
      </c>
      <c r="BD1190" s="308">
        <v>1050</v>
      </c>
      <c r="BE1190" s="308">
        <v>1047</v>
      </c>
      <c r="BF1190" s="374">
        <v>1048.44</v>
      </c>
      <c r="BG1190" s="312">
        <v>4.8000000000000001E-2</v>
      </c>
      <c r="BH1190" s="372">
        <v>4.0519999999996802E-2</v>
      </c>
      <c r="BI1190" s="369"/>
      <c r="BJ1190" s="312">
        <v>0.21700863166831758</v>
      </c>
      <c r="BK1190" s="370">
        <v>6.9984000000000005E-2</v>
      </c>
      <c r="BL1190" s="370">
        <v>6.9984000000000005E-2</v>
      </c>
      <c r="BM1190" s="370">
        <f t="shared" si="16"/>
        <v>0</v>
      </c>
      <c r="BN1190" s="312">
        <f>_xll.SRS1Splines.Functions25.Linear_Interp(V_XNN1!$K$3:$K$8,V_XNN1!$L$3:$L$8,BT1190)</f>
        <v>0.156</v>
      </c>
      <c r="BO1190" s="312">
        <f>(BN1190/V_XNN1!$L$7)*100</f>
        <v>74.285714285714292</v>
      </c>
      <c r="BP1190" s="308">
        <f>_xll.SRS1Splines.Functions25.Linear_Interp(V_XNN1!$K$3:$K$8,V_XNN1!$M$3:$M$8,BT1190)</f>
        <v>0</v>
      </c>
      <c r="BQ1190" s="308">
        <f>IFERROR((BN1190 - V_XNN1!$M$16) / (V_XNN1!$M$15- V_XNN1!$M$16) * 100, 0)</f>
        <v>-94.707520891364851</v>
      </c>
      <c r="BR1190" s="308">
        <v>252</v>
      </c>
      <c r="BS1190" s="308">
        <v>249</v>
      </c>
      <c r="BT1190" s="374">
        <v>249</v>
      </c>
      <c r="BU1190" s="312">
        <v>0</v>
      </c>
      <c r="BV1190" s="372">
        <v>4.06E-4</v>
      </c>
      <c r="BW1190" s="369"/>
      <c r="BX1190" s="312"/>
      <c r="BY1190" s="370"/>
      <c r="BZ1190" s="370"/>
      <c r="CA1190" s="370"/>
      <c r="CB1190" s="312"/>
      <c r="CC1190" s="312"/>
      <c r="CD1190" s="308"/>
      <c r="CE1190" s="312"/>
      <c r="CF1190" s="312"/>
      <c r="CG1190" s="312"/>
      <c r="CH1190" s="312"/>
      <c r="CI1190" s="384"/>
      <c r="CJ1190" s="312"/>
      <c r="CK1190" s="372"/>
      <c r="CL1190" s="369"/>
      <c r="CM1190" s="312"/>
      <c r="CN1190" s="370"/>
      <c r="CO1190" s="370"/>
      <c r="CP1190" s="370"/>
      <c r="CQ1190" s="312"/>
      <c r="CR1190" s="312"/>
      <c r="CS1190" s="308"/>
      <c r="CT1190" s="312"/>
      <c r="CU1190" s="312"/>
      <c r="CV1190" s="312"/>
      <c r="CW1190" s="312"/>
      <c r="CX1190" s="384"/>
      <c r="CY1190" s="312"/>
      <c r="CZ1190" s="372"/>
    </row>
    <row r="1191" spans="1:104" s="1" customFormat="1" hidden="1">
      <c r="A1191" s="269">
        <v>45750</v>
      </c>
      <c r="B1191" s="380">
        <v>0</v>
      </c>
      <c r="C1191" s="381">
        <v>0.78096774193548391</v>
      </c>
      <c r="D1191" s="382">
        <v>0.51477119999999998</v>
      </c>
      <c r="E1191" s="382">
        <v>0.49507200000000007</v>
      </c>
      <c r="F1191" s="382">
        <v>0</v>
      </c>
      <c r="G1191" s="312">
        <f>_xll.SRS1Splines.Functions25.Linear_Interp(V_NEM!$R$687:$R$703,V_NEM!$T$687:$T$703,M1191)+_xll.SRS1Splines.Functions25.Linear_Interp(V_NEM!$AB$687:$AB$703,V_NEM!$AD$687:$AD$703,N1191)</f>
        <v>0.66382032069999397</v>
      </c>
      <c r="H1191" s="308">
        <f>(G1191/(V_NEM!$T$696+V_NEM!$AD$696))*100</f>
        <v>68.493367167827728</v>
      </c>
      <c r="I1191" s="308">
        <f>G1191-(V_NEM!$T$694+V_NEM!$AD$694)</f>
        <v>2.4334185699994015E-2</v>
      </c>
      <c r="J1191" s="308">
        <f>((IFERROR((_xll.SRS1Splines.Functions25.Linear_Interp(V_NEM!$R$687:$R$703,V_NEM!$T$687:$T$703,M1191) - V_NEM!$X$689) / (V_NEM!$X$688- V_NEM!$X$689) * 100, 0))+(IFERROR((_xll.SRS1Splines.Functions25.Linear_Interp(V_NEM!$AB$687:$AB$703,V_NEM!$AD$687:$AD$703,N1191) - V_NEM!$AH$689) / (V_NEM!$AH$688- V_NEM!$AH$689) * 100, 0)))/2</f>
        <v>17.74381989487361</v>
      </c>
      <c r="K1191" s="308">
        <v>784.3</v>
      </c>
      <c r="L1191" s="308">
        <v>781.8</v>
      </c>
      <c r="M1191" s="371">
        <v>782.06</v>
      </c>
      <c r="N1191" s="371">
        <v>782.71</v>
      </c>
      <c r="O1191" s="312">
        <v>1.1651612903225805</v>
      </c>
      <c r="P1191" s="383">
        <v>0.52192799999999995</v>
      </c>
      <c r="Q1191" s="369">
        <v>0</v>
      </c>
      <c r="R1191" s="312">
        <v>0.49</v>
      </c>
      <c r="S1191" s="370">
        <v>0.28555560000000002</v>
      </c>
      <c r="T1191" s="370">
        <v>0.28555560000000002</v>
      </c>
      <c r="U1191" s="370"/>
      <c r="V1191" s="312">
        <f>_xll.SRS1Splines.Functions25.Linear_Interp(V_NK3!$P$8:$P$32,V_NK3!$R$8:$R$32,AC1191)</f>
        <v>243.51865652000001</v>
      </c>
      <c r="W1191" s="312">
        <f>(V1191/V_NK3!$R$28)*100</f>
        <v>44.917447580438946</v>
      </c>
      <c r="X1191" s="308">
        <f>V1191-V_NK3!$R$8</f>
        <v>186.94000452</v>
      </c>
      <c r="Y1191" s="308">
        <f>IFERROR((V1191 - V_NK3!$V$10) / (V_NK3!$V$9- V_NK3!$V$10) * 100, 0)</f>
        <v>38.49920452209907</v>
      </c>
      <c r="Z1191" s="308">
        <v>541.79999999999995</v>
      </c>
      <c r="AA1191" s="308">
        <v>521</v>
      </c>
      <c r="AB1191" s="312"/>
      <c r="AC1191" s="371">
        <v>531.64</v>
      </c>
      <c r="AD1191" s="308">
        <v>1.02</v>
      </c>
      <c r="AE1191" s="372">
        <v>6.4898999999999998E-2</v>
      </c>
      <c r="AF1191" s="373">
        <v>0</v>
      </c>
      <c r="AG1191" s="312"/>
      <c r="AH1191" s="370">
        <v>0.38660004000000003</v>
      </c>
      <c r="AI1191" s="370">
        <v>0.66151862000000006</v>
      </c>
      <c r="AJ1191" s="370"/>
      <c r="AK1191" s="312">
        <f>_xll.SRS1Splines.Functions25.Linear_Interp(V_NK2!$R$10:$R$21,V_NK2!$T$10:$T$21,AR1191)</f>
        <v>67.730400000026094</v>
      </c>
      <c r="AL1191" s="312">
        <f>(AK1191/V_NK2!$T$18)*100</f>
        <v>94.860504201717205</v>
      </c>
      <c r="AM1191" s="308">
        <f>AK1191-V_NK2!$T$11</f>
        <v>26.910399999998297</v>
      </c>
      <c r="AN1191" s="308">
        <f>IFERROR((AK1191 - V_NK2!$X$12) / (V_NK2!$X$11- V_NK2!$X$12) * 100, 0)</f>
        <v>87.999999999998764</v>
      </c>
      <c r="AO1191" s="308">
        <v>427</v>
      </c>
      <c r="AP1191" s="308">
        <v>420</v>
      </c>
      <c r="AQ1191" s="308">
        <v>426.16</v>
      </c>
      <c r="AR1191" s="371">
        <v>426.16</v>
      </c>
      <c r="AS1191" s="312">
        <v>1.08</v>
      </c>
      <c r="AT1191" s="372">
        <v>0.16017400000000001</v>
      </c>
      <c r="AU1191" s="369"/>
      <c r="AV1191" s="312">
        <v>0.17125238482051269</v>
      </c>
      <c r="AW1191" s="370">
        <v>0.12960290909090433</v>
      </c>
      <c r="AX1191" s="370">
        <v>0.11472218181819642</v>
      </c>
      <c r="AY1191" s="370"/>
      <c r="AZ1191" s="312">
        <f>_xll.SRS1Splines.Functions25.Linear_Interp(V_NNG3A!$H$4:$H$12,V_NNG3A!$I$4:$I$12,BF1191)</f>
        <v>11.9357500000001</v>
      </c>
      <c r="BA1191" s="312">
        <f>(AZ1191/V_NNG3A!$I$8)*100</f>
        <v>86.178700361011551</v>
      </c>
      <c r="BB1191" s="308">
        <f>_xll.SRS1Splines.Functions25.Linear_Interp(V_NNG3A!$H$4:$H$12,V_NNG3A!$J$4:$J$12,BF1191)</f>
        <v>0.94816379310356602</v>
      </c>
      <c r="BC1191" s="308">
        <f>IFERROR((AZ1191-V_NNG3A!$J$20) / (V_NNG3A!$J$19-V_NNG3A!$J$20) * 100, 0)</f>
        <v>33.124623539337314</v>
      </c>
      <c r="BD1191" s="308">
        <v>1050</v>
      </c>
      <c r="BE1191" s="308">
        <v>1047</v>
      </c>
      <c r="BF1191" s="374">
        <v>1048.45</v>
      </c>
      <c r="BG1191" s="312">
        <v>8.6999999999999994E-2</v>
      </c>
      <c r="BH1191" s="372">
        <v>4.1240000000005238E-2</v>
      </c>
      <c r="BI1191" s="369"/>
      <c r="BJ1191" s="312">
        <v>0.30340863166831716</v>
      </c>
      <c r="BK1191" s="370">
        <v>6.9984000000000005E-2</v>
      </c>
      <c r="BL1191" s="370">
        <v>6.9984000000000005E-2</v>
      </c>
      <c r="BM1191" s="370">
        <f t="shared" si="16"/>
        <v>0</v>
      </c>
      <c r="BN1191" s="312">
        <f>_xll.SRS1Splines.Functions25.Linear_Interp(V_XNN1!$K$3:$K$8,V_XNN1!$L$3:$L$8,BT1191)</f>
        <v>0.156</v>
      </c>
      <c r="BO1191" s="312">
        <f>(BN1191/V_XNN1!$L$7)*100</f>
        <v>74.285714285714292</v>
      </c>
      <c r="BP1191" s="308">
        <f>_xll.SRS1Splines.Functions25.Linear_Interp(V_XNN1!$K$3:$K$8,V_XNN1!$M$3:$M$8,BT1191)</f>
        <v>0</v>
      </c>
      <c r="BQ1191" s="308">
        <f>IFERROR((BN1191 - V_XNN1!$M$16) / (V_XNN1!$M$15- V_XNN1!$M$16) * 100, 0)</f>
        <v>-94.707520891364851</v>
      </c>
      <c r="BR1191" s="308">
        <v>252</v>
      </c>
      <c r="BS1191" s="308">
        <v>249</v>
      </c>
      <c r="BT1191" s="374">
        <v>249</v>
      </c>
      <c r="BU1191" s="312">
        <v>0</v>
      </c>
      <c r="BV1191" s="372">
        <v>2.52E-4</v>
      </c>
      <c r="BW1191" s="369"/>
      <c r="BX1191" s="312"/>
      <c r="BY1191" s="370"/>
      <c r="BZ1191" s="370"/>
      <c r="CA1191" s="370"/>
      <c r="CB1191" s="312"/>
      <c r="CC1191" s="312"/>
      <c r="CD1191" s="308"/>
      <c r="CE1191" s="312"/>
      <c r="CF1191" s="312"/>
      <c r="CG1191" s="312"/>
      <c r="CH1191" s="312"/>
      <c r="CI1191" s="384"/>
      <c r="CJ1191" s="312"/>
      <c r="CK1191" s="372"/>
      <c r="CL1191" s="369"/>
      <c r="CM1191" s="312"/>
      <c r="CN1191" s="370"/>
      <c r="CO1191" s="370"/>
      <c r="CP1191" s="370"/>
      <c r="CQ1191" s="312"/>
      <c r="CR1191" s="312"/>
      <c r="CS1191" s="308"/>
      <c r="CT1191" s="312"/>
      <c r="CU1191" s="312"/>
      <c r="CV1191" s="312"/>
      <c r="CW1191" s="312"/>
      <c r="CX1191" s="384"/>
      <c r="CY1191" s="312"/>
      <c r="CZ1191" s="372"/>
    </row>
    <row r="1192" spans="1:104" s="1" customFormat="1" hidden="1">
      <c r="A1192" s="269">
        <v>45751</v>
      </c>
      <c r="B1192" s="380">
        <v>0</v>
      </c>
      <c r="C1192" s="381">
        <v>0.78096774193548391</v>
      </c>
      <c r="D1192" s="382">
        <v>0.51235200000000003</v>
      </c>
      <c r="E1192" s="382">
        <v>0.50198399999999999</v>
      </c>
      <c r="F1192" s="382">
        <v>0</v>
      </c>
      <c r="G1192" s="312">
        <f>_xll.SRS1Splines.Functions25.Linear_Interp(V_NEM!$R$687:$R$703,V_NEM!$T$687:$T$703,M1192)+_xll.SRS1Splines.Functions25.Linear_Interp(V_NEM!$AB$687:$AB$703,V_NEM!$AD$687:$AD$703,N1192)</f>
        <v>0.65414138774999442</v>
      </c>
      <c r="H1192" s="308">
        <f>(G1192/(V_NEM!$T$696+V_NEM!$AD$696))*100</f>
        <v>67.494689230945596</v>
      </c>
      <c r="I1192" s="308">
        <f>G1192-(V_NEM!$T$694+V_NEM!$AD$694)</f>
        <v>1.4655252749994463E-2</v>
      </c>
      <c r="J1192" s="308">
        <f>((IFERROR((_xll.SRS1Splines.Functions25.Linear_Interp(V_NEM!$R$687:$R$703,V_NEM!$T$687:$T$703,M1192) - V_NEM!$X$689) / (V_NEM!$X$688- V_NEM!$X$689) * 100, 0))+(IFERROR((_xll.SRS1Splines.Functions25.Linear_Interp(V_NEM!$AB$687:$AB$703,V_NEM!$AD$687:$AD$703,N1192) - V_NEM!$AH$689) / (V_NEM!$AH$688- V_NEM!$AH$689) * 100, 0)))/2</f>
        <v>9.2233170695545184</v>
      </c>
      <c r="K1192" s="308">
        <v>784.3</v>
      </c>
      <c r="L1192" s="308">
        <v>781.8</v>
      </c>
      <c r="M1192" s="371">
        <v>782.05</v>
      </c>
      <c r="N1192" s="371">
        <v>782.35</v>
      </c>
      <c r="O1192" s="312">
        <v>1.1651612903225805</v>
      </c>
      <c r="P1192" s="383">
        <v>0.42907000000000001</v>
      </c>
      <c r="Q1192" s="369">
        <v>0</v>
      </c>
      <c r="R1192" s="312">
        <v>0.49</v>
      </c>
      <c r="S1192" s="370">
        <v>0.30257479999999998</v>
      </c>
      <c r="T1192" s="370">
        <v>0.30257479999999998</v>
      </c>
      <c r="U1192" s="370"/>
      <c r="V1192" s="312">
        <f>_xll.SRS1Splines.Functions25.Linear_Interp(V_NK3!$P$8:$P$32,V_NK3!$R$8:$R$32,AC1192)</f>
        <v>243.51865652000001</v>
      </c>
      <c r="W1192" s="312">
        <f>(V1192/V_NK3!$R$28)*100</f>
        <v>44.917447580438946</v>
      </c>
      <c r="X1192" s="308">
        <f>V1192-V_NK3!$R$8</f>
        <v>186.94000452</v>
      </c>
      <c r="Y1192" s="308">
        <f>IFERROR((V1192 - V_NK3!$V$10) / (V_NK3!$V$9- V_NK3!$V$10) * 100, 0)</f>
        <v>38.49920452209907</v>
      </c>
      <c r="Z1192" s="308">
        <v>541.79999999999995</v>
      </c>
      <c r="AA1192" s="308">
        <v>521</v>
      </c>
      <c r="AB1192" s="312"/>
      <c r="AC1192" s="371">
        <v>531.64</v>
      </c>
      <c r="AD1192" s="308">
        <v>0.34</v>
      </c>
      <c r="AE1192" s="372">
        <v>6.8766999999999995E-2</v>
      </c>
      <c r="AF1192" s="373">
        <v>0</v>
      </c>
      <c r="AG1192" s="312"/>
      <c r="AH1192" s="370">
        <v>0.40364532000000003</v>
      </c>
      <c r="AI1192" s="370">
        <v>0.33353880000000002</v>
      </c>
      <c r="AJ1192" s="370"/>
      <c r="AK1192" s="312">
        <f>_xll.SRS1Splines.Functions25.Linear_Interp(V_NK2!$R$10:$R$21,V_NK2!$T$10:$T$21,AR1192)</f>
        <v>67.686714285740095</v>
      </c>
      <c r="AL1192" s="312">
        <f>(AK1192/V_NK2!$T$18)*100</f>
        <v>94.799319727927298</v>
      </c>
      <c r="AM1192" s="308">
        <f>AK1192-V_NK2!$T$11</f>
        <v>26.866714285712298</v>
      </c>
      <c r="AN1192" s="308">
        <f>IFERROR((AK1192 - V_NK2!$X$12) / (V_NK2!$X$11- V_NK2!$X$12) * 100, 0)</f>
        <v>87.857142857140673</v>
      </c>
      <c r="AO1192" s="308">
        <v>427</v>
      </c>
      <c r="AP1192" s="308">
        <v>420</v>
      </c>
      <c r="AQ1192" s="308">
        <v>426.14</v>
      </c>
      <c r="AR1192" s="371">
        <v>426.15</v>
      </c>
      <c r="AS1192" s="312">
        <v>1.08</v>
      </c>
      <c r="AT1192" s="372">
        <v>8.0759999999999998E-2</v>
      </c>
      <c r="AU1192" s="369"/>
      <c r="AV1192" s="312">
        <v>0.17125238482051269</v>
      </c>
      <c r="AW1192" s="370">
        <v>0.11757454545454787</v>
      </c>
      <c r="AX1192" s="370">
        <v>0.11344254545454224</v>
      </c>
      <c r="AY1192" s="370"/>
      <c r="AZ1192" s="312">
        <f>_xll.SRS1Splines.Functions25.Linear_Interp(V_NNG3A!$H$4:$H$12,V_NNG3A!$I$4:$I$12,BF1192)</f>
        <v>11.96045</v>
      </c>
      <c r="BA1192" s="312">
        <f>(AZ1192/V_NNG3A!$I$8)*100</f>
        <v>86.357039711191348</v>
      </c>
      <c r="BB1192" s="308">
        <f>_xll.SRS1Splines.Functions25.Linear_Interp(V_NNG3A!$H$4:$H$12,V_NNG3A!$J$4:$J$12,BF1192)</f>
        <v>0.97286379310354398</v>
      </c>
      <c r="BC1192" s="308">
        <f>IFERROR((AZ1192-V_NNG3A!$J$20) / (V_NNG3A!$J$19-V_NNG3A!$J$20) * 100, 0)</f>
        <v>33.987531622697247</v>
      </c>
      <c r="BD1192" s="308">
        <v>1050</v>
      </c>
      <c r="BE1192" s="308">
        <v>1047</v>
      </c>
      <c r="BF1192" s="374">
        <v>1048.47</v>
      </c>
      <c r="BG1192" s="312">
        <v>9.1999999999999998E-2</v>
      </c>
      <c r="BH1192" s="372">
        <v>4.0779999999998838E-2</v>
      </c>
      <c r="BI1192" s="369"/>
      <c r="BJ1192" s="312">
        <v>0.30340863166831716</v>
      </c>
      <c r="BK1192" s="370">
        <v>6.9984000000000005E-2</v>
      </c>
      <c r="BL1192" s="370">
        <v>6.9984000000000005E-2</v>
      </c>
      <c r="BM1192" s="370">
        <f t="shared" si="16"/>
        <v>0</v>
      </c>
      <c r="BN1192" s="312">
        <f>_xll.SRS1Splines.Functions25.Linear_Interp(V_XNN1!$K$3:$K$8,V_XNN1!$L$3:$L$8,BT1192)</f>
        <v>0.156</v>
      </c>
      <c r="BO1192" s="312">
        <f>(BN1192/V_XNN1!$L$7)*100</f>
        <v>74.285714285714292</v>
      </c>
      <c r="BP1192" s="308">
        <f>_xll.SRS1Splines.Functions25.Linear_Interp(V_XNN1!$K$3:$K$8,V_XNN1!$M$3:$M$8,BT1192)</f>
        <v>0</v>
      </c>
      <c r="BQ1192" s="308">
        <f>IFERROR((BN1192 - V_XNN1!$M$16) / (V_XNN1!$M$15- V_XNN1!$M$16) * 100, 0)</f>
        <v>-94.707520891364851</v>
      </c>
      <c r="BR1192" s="308">
        <v>252</v>
      </c>
      <c r="BS1192" s="308">
        <v>249</v>
      </c>
      <c r="BT1192" s="374">
        <v>249</v>
      </c>
      <c r="BU1192" s="312">
        <v>0</v>
      </c>
      <c r="BV1192" s="372">
        <v>-6.900000000000001E-5</v>
      </c>
      <c r="BW1192" s="369"/>
      <c r="BX1192" s="312"/>
      <c r="BY1192" s="370"/>
      <c r="BZ1192" s="370"/>
      <c r="CA1192" s="370"/>
      <c r="CB1192" s="312"/>
      <c r="CC1192" s="312"/>
      <c r="CD1192" s="308"/>
      <c r="CE1192" s="312"/>
      <c r="CF1192" s="312"/>
      <c r="CG1192" s="312"/>
      <c r="CH1192" s="312"/>
      <c r="CI1192" s="384"/>
      <c r="CJ1192" s="312"/>
      <c r="CK1192" s="372"/>
      <c r="CL1192" s="369"/>
      <c r="CM1192" s="312"/>
      <c r="CN1192" s="370"/>
      <c r="CO1192" s="370"/>
      <c r="CP1192" s="370"/>
      <c r="CQ1192" s="312"/>
      <c r="CR1192" s="312"/>
      <c r="CS1192" s="308"/>
      <c r="CT1192" s="312"/>
      <c r="CU1192" s="312"/>
      <c r="CV1192" s="312"/>
      <c r="CW1192" s="312"/>
      <c r="CX1192" s="384"/>
      <c r="CY1192" s="312"/>
      <c r="CZ1192" s="372"/>
    </row>
    <row r="1193" spans="1:104" s="1" customFormat="1" hidden="1">
      <c r="A1193" s="269">
        <v>45752</v>
      </c>
      <c r="B1193" s="380">
        <v>0</v>
      </c>
      <c r="C1193" s="381">
        <v>0.78096774193548391</v>
      </c>
      <c r="D1193" s="382">
        <v>0.51062399999999997</v>
      </c>
      <c r="E1193" s="382">
        <v>0.40953600000000001</v>
      </c>
      <c r="F1193" s="382">
        <v>0</v>
      </c>
      <c r="G1193" s="312">
        <f>_xll.SRS1Splines.Functions25.Linear_Interp(V_NEM!$R$687:$R$703,V_NEM!$T$687:$T$703,M1193)+_xll.SRS1Splines.Functions25.Linear_Interp(V_NEM!$AB$687:$AB$703,V_NEM!$AD$687:$AD$703,N1193)</f>
        <v>0.6633549494999943</v>
      </c>
      <c r="H1193" s="308">
        <f>(G1193/(V_NEM!$T$696+V_NEM!$AD$696))*100</f>
        <v>68.44534989647137</v>
      </c>
      <c r="I1193" s="308">
        <f>G1193-(V_NEM!$T$694+V_NEM!$AD$694)</f>
        <v>2.386881449999434E-2</v>
      </c>
      <c r="J1193" s="308">
        <f>((IFERROR((_xll.SRS1Splines.Functions25.Linear_Interp(V_NEM!$R$687:$R$703,V_NEM!$T$687:$T$703,M1193) - V_NEM!$X$689) / (V_NEM!$X$688- V_NEM!$X$689) * 100, 0))+(IFERROR((_xll.SRS1Splines.Functions25.Linear_Interp(V_NEM!$AB$687:$AB$703,V_NEM!$AD$687:$AD$703,N1193) - V_NEM!$AH$689) / (V_NEM!$AH$688- V_NEM!$AH$689) * 100, 0)))/2</f>
        <v>17.283417176845884</v>
      </c>
      <c r="K1193" s="308">
        <v>784.3</v>
      </c>
      <c r="L1193" s="308">
        <v>781.8</v>
      </c>
      <c r="M1193" s="371">
        <v>782.06</v>
      </c>
      <c r="N1193" s="371">
        <v>782.69</v>
      </c>
      <c r="O1193" s="312">
        <v>1.1651612903225805</v>
      </c>
      <c r="P1193" s="383">
        <v>0.29593999999999998</v>
      </c>
      <c r="Q1193" s="369">
        <v>0</v>
      </c>
      <c r="R1193" s="312">
        <v>0.49</v>
      </c>
      <c r="S1193" s="370">
        <v>9.1891017556381294E-2</v>
      </c>
      <c r="T1193" s="370">
        <v>0.34620520000000005</v>
      </c>
      <c r="U1193" s="370"/>
      <c r="V1193" s="312">
        <f>_xll.SRS1Splines.Functions25.Linear_Interp(V_NK3!$P$8:$P$32,V_NK3!$R$8:$R$32,AC1193)</f>
        <v>243.26434234000001</v>
      </c>
      <c r="W1193" s="312">
        <f>(V1193/V_NK3!$R$28)*100</f>
        <v>44.870538879428707</v>
      </c>
      <c r="X1193" s="308">
        <f>V1193-V_NK3!$R$8</f>
        <v>186.68569034000001</v>
      </c>
      <c r="Y1193" s="308">
        <f>IFERROR((V1193 - V_NK3!$V$10) / (V_NK3!$V$9- V_NK3!$V$10) * 100, 0)</f>
        <v>38.446829998765608</v>
      </c>
      <c r="Z1193" s="308">
        <v>541.79999999999995</v>
      </c>
      <c r="AA1193" s="308">
        <v>521</v>
      </c>
      <c r="AB1193" s="312"/>
      <c r="AC1193" s="371">
        <v>531.63</v>
      </c>
      <c r="AD1193" s="308">
        <v>0.34</v>
      </c>
      <c r="AE1193" s="372">
        <v>7.8683000000000003E-2</v>
      </c>
      <c r="AF1193" s="373">
        <v>0</v>
      </c>
      <c r="AG1193" s="312"/>
      <c r="AH1193" s="370">
        <v>0.44809668000000002</v>
      </c>
      <c r="AI1193" s="370">
        <v>0.49150303999999995</v>
      </c>
      <c r="AJ1193" s="370"/>
      <c r="AK1193" s="312">
        <f>_xll.SRS1Splines.Functions25.Linear_Interp(V_NK2!$R$10:$R$21,V_NK2!$T$10:$T$21,AR1193)</f>
        <v>67.643028571454494</v>
      </c>
      <c r="AL1193" s="312">
        <f>(AK1193/V_NK2!$T$18)*100</f>
        <v>94.73813525413793</v>
      </c>
      <c r="AM1193" s="308">
        <f>AK1193-V_NK2!$T$11</f>
        <v>26.823028571426697</v>
      </c>
      <c r="AN1193" s="308">
        <f>IFERROR((AK1193 - V_NK2!$X$12) / (V_NK2!$X$11- V_NK2!$X$12) * 100, 0)</f>
        <v>87.714285714283889</v>
      </c>
      <c r="AO1193" s="308">
        <v>427</v>
      </c>
      <c r="AP1193" s="308">
        <v>420</v>
      </c>
      <c r="AQ1193" s="308">
        <v>426.11</v>
      </c>
      <c r="AR1193" s="371">
        <v>426.14</v>
      </c>
      <c r="AS1193" s="312">
        <v>1.08</v>
      </c>
      <c r="AT1193" s="372">
        <v>0.11900799999999999</v>
      </c>
      <c r="AU1193" s="369"/>
      <c r="AV1193" s="312">
        <v>0.17125238482051269</v>
      </c>
      <c r="AW1193" s="370">
        <v>0.12277454545454315</v>
      </c>
      <c r="AX1193" s="370">
        <v>0.11352599999999356</v>
      </c>
      <c r="AY1193" s="370"/>
      <c r="AZ1193" s="312">
        <f>_xll.SRS1Splines.Functions25.Linear_Interp(V_NNG3A!$H$4:$H$12,V_NNG3A!$I$4:$I$12,BF1193)</f>
        <v>11.9481</v>
      </c>
      <c r="BA1193" s="312">
        <f>(AZ1193/V_NNG3A!$I$8)*100</f>
        <v>86.267870036101087</v>
      </c>
      <c r="BB1193" s="308">
        <f>_xll.SRS1Splines.Functions25.Linear_Interp(V_NNG3A!$H$4:$H$12,V_NNG3A!$J$4:$J$12,BF1193)</f>
        <v>0.960513793103555</v>
      </c>
      <c r="BC1193" s="308">
        <f>IFERROR((AZ1193-V_NNG3A!$J$20) / (V_NNG3A!$J$19-V_NNG3A!$J$20) * 100, 0)</f>
        <v>33.556077581015543</v>
      </c>
      <c r="BD1193" s="308">
        <v>1050</v>
      </c>
      <c r="BE1193" s="308">
        <v>1047</v>
      </c>
      <c r="BF1193" s="374">
        <v>1048.46</v>
      </c>
      <c r="BG1193" s="312">
        <v>4.8000000000000001E-2</v>
      </c>
      <c r="BH1193" s="372">
        <v>4.0809999999997675E-2</v>
      </c>
      <c r="BI1193" s="369"/>
      <c r="BJ1193" s="312">
        <v>0.30340863166831716</v>
      </c>
      <c r="BK1193" s="370">
        <v>7.8623999999999999E-2</v>
      </c>
      <c r="BL1193" s="370">
        <v>7.8623999999999999E-2</v>
      </c>
      <c r="BM1193" s="370">
        <f t="shared" si="16"/>
        <v>0</v>
      </c>
      <c r="BN1193" s="312">
        <f>_xll.SRS1Splines.Functions25.Linear_Interp(V_XNN1!$K$3:$K$8,V_XNN1!$L$3:$L$8,BT1193)</f>
        <v>0.156</v>
      </c>
      <c r="BO1193" s="312">
        <f>(BN1193/V_XNN1!$L$7)*100</f>
        <v>74.285714285714292</v>
      </c>
      <c r="BP1193" s="308">
        <f>_xll.SRS1Splines.Functions25.Linear_Interp(V_XNN1!$K$3:$K$8,V_XNN1!$M$3:$M$8,BT1193)</f>
        <v>0</v>
      </c>
      <c r="BQ1193" s="308">
        <f>IFERROR((BN1193 - V_XNN1!$M$16) / (V_XNN1!$M$15- V_XNN1!$M$16) * 100, 0)</f>
        <v>-94.707520891364851</v>
      </c>
      <c r="BR1193" s="308">
        <v>252</v>
      </c>
      <c r="BS1193" s="308">
        <v>249</v>
      </c>
      <c r="BT1193" s="374">
        <v>249</v>
      </c>
      <c r="BU1193" s="312">
        <v>0</v>
      </c>
      <c r="BV1193" s="372">
        <v>7.4999999999999993E-5</v>
      </c>
      <c r="BW1193" s="369"/>
      <c r="BX1193" s="312"/>
      <c r="BY1193" s="370"/>
      <c r="BZ1193" s="370"/>
      <c r="CA1193" s="370"/>
      <c r="CB1193" s="312"/>
      <c r="CC1193" s="312"/>
      <c r="CD1193" s="308"/>
      <c r="CE1193" s="312"/>
      <c r="CF1193" s="312"/>
      <c r="CG1193" s="312"/>
      <c r="CH1193" s="312"/>
      <c r="CI1193" s="384"/>
      <c r="CJ1193" s="312"/>
      <c r="CK1193" s="372"/>
      <c r="CL1193" s="369"/>
      <c r="CM1193" s="312"/>
      <c r="CN1193" s="370"/>
      <c r="CO1193" s="370"/>
      <c r="CP1193" s="370"/>
      <c r="CQ1193" s="312"/>
      <c r="CR1193" s="312"/>
      <c r="CS1193" s="308"/>
      <c r="CT1193" s="312"/>
      <c r="CU1193" s="312"/>
      <c r="CV1193" s="312"/>
      <c r="CW1193" s="312"/>
      <c r="CX1193" s="384"/>
      <c r="CY1193" s="312"/>
      <c r="CZ1193" s="372"/>
    </row>
    <row r="1194" spans="1:104" s="1" customFormat="1" hidden="1">
      <c r="A1194" s="269">
        <v>45753</v>
      </c>
      <c r="B1194" s="380">
        <v>0</v>
      </c>
      <c r="C1194" s="381">
        <v>0.78096774193548391</v>
      </c>
      <c r="D1194" s="382">
        <v>0.50371199999999994</v>
      </c>
      <c r="E1194" s="382">
        <v>0.28943999999999998</v>
      </c>
      <c r="F1194" s="382">
        <v>0</v>
      </c>
      <c r="G1194" s="312">
        <f>_xll.SRS1Splines.Functions25.Linear_Interp(V_NEM!$R$687:$R$703,V_NEM!$T$687:$T$703,M1194)+_xll.SRS1Splines.Functions25.Linear_Interp(V_NEM!$AB$687:$AB$703,V_NEM!$AD$687:$AD$703,N1194)</f>
        <v>0.94255569089999802</v>
      </c>
      <c r="H1194" s="308">
        <f>(G1194/(V_NEM!$T$696+V_NEM!$AD$696))*100</f>
        <v>97.253444945557362</v>
      </c>
      <c r="I1194" s="308">
        <f>G1194-(V_NEM!$T$694+V_NEM!$AD$694)</f>
        <v>0.30306955589999807</v>
      </c>
      <c r="J1194" s="308">
        <f>((IFERROR((_xll.SRS1Splines.Functions25.Linear_Interp(V_NEM!$R$687:$R$703,V_NEM!$T$687:$T$703,M1194) - V_NEM!$X$689) / (V_NEM!$X$688- V_NEM!$X$689) * 100, 0))+(IFERROR((_xll.SRS1Splines.Functions25.Linear_Interp(V_NEM!$AB$687:$AB$703,V_NEM!$AD$687:$AD$703,N1194) - V_NEM!$AH$689) / (V_NEM!$AH$688- V_NEM!$AH$689) * 100, 0)))/2</f>
        <v>85.731197445730928</v>
      </c>
      <c r="K1194" s="308">
        <v>784.3</v>
      </c>
      <c r="L1194" s="308">
        <v>781.8</v>
      </c>
      <c r="M1194" s="371">
        <v>783.9</v>
      </c>
      <c r="N1194" s="371">
        <v>783.57</v>
      </c>
      <c r="O1194" s="312">
        <v>1.1651612903225805</v>
      </c>
      <c r="P1194" s="383">
        <v>0.74392999999999998</v>
      </c>
      <c r="Q1194" s="369">
        <v>0</v>
      </c>
      <c r="R1194" s="312">
        <v>0.49</v>
      </c>
      <c r="S1194" s="370">
        <v>1.270861755828862E-2</v>
      </c>
      <c r="T1194" s="370">
        <v>0.26702280000000006</v>
      </c>
      <c r="U1194" s="370"/>
      <c r="V1194" s="312">
        <f>_xll.SRS1Splines.Functions25.Linear_Interp(V_NK3!$P$8:$P$32,V_NK3!$R$8:$R$32,AC1194)</f>
        <v>243.01002815999999</v>
      </c>
      <c r="W1194" s="312">
        <f>(V1194/V_NK3!$R$28)*100</f>
        <v>44.823630178418462</v>
      </c>
      <c r="X1194" s="308">
        <f>V1194-V_NK3!$R$8</f>
        <v>186.43137615999999</v>
      </c>
      <c r="Y1194" s="308">
        <f>IFERROR((V1194 - V_NK3!$V$10) / (V_NK3!$V$9- V_NK3!$V$10) * 100, 0)</f>
        <v>38.394455475432146</v>
      </c>
      <c r="Z1194" s="308">
        <v>541.79999999999995</v>
      </c>
      <c r="AA1194" s="308">
        <v>521</v>
      </c>
      <c r="AB1194" s="312"/>
      <c r="AC1194" s="371">
        <v>531.62</v>
      </c>
      <c r="AD1194" s="308">
        <v>0.34</v>
      </c>
      <c r="AE1194" s="372">
        <v>6.0686999999999998E-2</v>
      </c>
      <c r="AF1194" s="373">
        <v>0</v>
      </c>
      <c r="AG1194" s="312"/>
      <c r="AH1194" s="370">
        <v>0.57728051999999996</v>
      </c>
      <c r="AI1194" s="370">
        <v>1.5818166</v>
      </c>
      <c r="AJ1194" s="370"/>
      <c r="AK1194" s="312">
        <f>_xll.SRS1Splines.Functions25.Linear_Interp(V_NK2!$R$10:$R$21,V_NK2!$T$10:$T$21,AR1194)</f>
        <v>66.638257142883504</v>
      </c>
      <c r="AL1194" s="312">
        <f>(AK1194/V_NK2!$T$18)*100</f>
        <v>93.330892356979689</v>
      </c>
      <c r="AM1194" s="308">
        <f>AK1194-V_NK2!$T$11</f>
        <v>25.818257142855707</v>
      </c>
      <c r="AN1194" s="308">
        <f>IFERROR((AK1194 - V_NK2!$X$12) / (V_NK2!$X$11- V_NK2!$X$12) * 100, 0)</f>
        <v>84.428571428570876</v>
      </c>
      <c r="AO1194" s="308">
        <v>427</v>
      </c>
      <c r="AP1194" s="308">
        <v>420</v>
      </c>
      <c r="AQ1194" s="308">
        <v>426.11</v>
      </c>
      <c r="AR1194" s="371">
        <v>425.91</v>
      </c>
      <c r="AS1194" s="312">
        <v>0.36</v>
      </c>
      <c r="AT1194" s="372">
        <v>0.37662299999999999</v>
      </c>
      <c r="AU1194" s="369"/>
      <c r="AV1194" s="312">
        <v>0.17125238482051269</v>
      </c>
      <c r="AW1194" s="370">
        <v>0.17318199999996683</v>
      </c>
      <c r="AX1194" s="370">
        <v>0.1297161818181948</v>
      </c>
      <c r="AY1194" s="370"/>
      <c r="AZ1194" s="312">
        <f>_xll.SRS1Splines.Functions25.Linear_Interp(V_NNG3A!$H$4:$H$12,V_NNG3A!$I$4:$I$12,BF1194)</f>
        <v>11.96045</v>
      </c>
      <c r="BA1194" s="312">
        <f>(AZ1194/V_NNG3A!$I$8)*100</f>
        <v>86.357039711191348</v>
      </c>
      <c r="BB1194" s="308">
        <f>_xll.SRS1Splines.Functions25.Linear_Interp(V_NNG3A!$H$4:$H$12,V_NNG3A!$J$4:$J$12,BF1194)</f>
        <v>0.97286379310354398</v>
      </c>
      <c r="BC1194" s="308">
        <f>IFERROR((AZ1194-V_NNG3A!$J$20) / (V_NNG3A!$J$19-V_NNG3A!$J$20) * 100, 0)</f>
        <v>33.987531622697247</v>
      </c>
      <c r="BD1194" s="308">
        <v>1050</v>
      </c>
      <c r="BE1194" s="308">
        <v>1047</v>
      </c>
      <c r="BF1194" s="374">
        <v>1048.47</v>
      </c>
      <c r="BG1194" s="312">
        <v>4.8000000000000001E-2</v>
      </c>
      <c r="BH1194" s="372">
        <v>4.6630000000004654E-2</v>
      </c>
      <c r="BI1194" s="369"/>
      <c r="BJ1194" s="312">
        <v>0.3898086316683172</v>
      </c>
      <c r="BK1194" s="370">
        <v>0.21682088716302561</v>
      </c>
      <c r="BL1194" s="370">
        <v>0.21682088716302561</v>
      </c>
      <c r="BM1194" s="370">
        <f t="shared" si="16"/>
        <v>0</v>
      </c>
      <c r="BN1194" s="312">
        <f>_xll.SRS1Splines.Functions25.Linear_Interp(V_XNN1!$K$3:$K$8,V_XNN1!$L$3:$L$8,BT1194)</f>
        <v>0.2082</v>
      </c>
      <c r="BO1194" s="312">
        <f>(BN1194/V_XNN1!$L$7)*100</f>
        <v>99.142857142857139</v>
      </c>
      <c r="BP1194" s="308">
        <f>_xll.SRS1Splines.Functions25.Linear_Interp(V_XNN1!$K$3:$K$8,V_XNN1!$M$3:$M$8,BT1194)</f>
        <v>5.22000000000001E-2</v>
      </c>
      <c r="BQ1194" s="308">
        <f>IFERROR((BN1194 - V_XNN1!$M$16) / (V_XNN1!$M$15- V_XNN1!$M$16) * 100, 0)</f>
        <v>66.852367688022298</v>
      </c>
      <c r="BR1194" s="308">
        <v>252</v>
      </c>
      <c r="BS1194" s="308">
        <v>249</v>
      </c>
      <c r="BT1194" s="374">
        <v>251.9</v>
      </c>
      <c r="BU1194" s="312">
        <v>0</v>
      </c>
      <c r="BV1194" s="372">
        <v>3.1344999999999998E-2</v>
      </c>
      <c r="BW1194" s="369"/>
      <c r="BX1194" s="312"/>
      <c r="BY1194" s="370"/>
      <c r="BZ1194" s="370"/>
      <c r="CA1194" s="370"/>
      <c r="CB1194" s="312"/>
      <c r="CC1194" s="312"/>
      <c r="CD1194" s="308"/>
      <c r="CE1194" s="312"/>
      <c r="CF1194" s="312"/>
      <c r="CG1194" s="312"/>
      <c r="CH1194" s="312"/>
      <c r="CI1194" s="384"/>
      <c r="CJ1194" s="312"/>
      <c r="CK1194" s="372"/>
      <c r="CL1194" s="369"/>
      <c r="CM1194" s="312"/>
      <c r="CN1194" s="370"/>
      <c r="CO1194" s="370"/>
      <c r="CP1194" s="370"/>
      <c r="CQ1194" s="312"/>
      <c r="CR1194" s="312"/>
      <c r="CS1194" s="308"/>
      <c r="CT1194" s="312"/>
      <c r="CU1194" s="312"/>
      <c r="CV1194" s="312"/>
      <c r="CW1194" s="312"/>
      <c r="CX1194" s="384"/>
      <c r="CY1194" s="312"/>
      <c r="CZ1194" s="372"/>
    </row>
    <row r="1195" spans="1:104" s="1" customFormat="1" hidden="1">
      <c r="A1195" s="269">
        <v>45754</v>
      </c>
      <c r="B1195" s="380">
        <v>0.02</v>
      </c>
      <c r="C1195" s="381">
        <v>0.78096774193548391</v>
      </c>
      <c r="D1195" s="382">
        <v>0.51494400000000007</v>
      </c>
      <c r="E1195" s="382">
        <v>0.73785599999999985</v>
      </c>
      <c r="F1195" s="382">
        <v>0</v>
      </c>
      <c r="G1195" s="312">
        <f>_xll.SRS1Splines.Functions25.Linear_Interp(V_NEM!$R$687:$R$703,V_NEM!$T$687:$T$703,M1195)+_xll.SRS1Splines.Functions25.Linear_Interp(V_NEM!$AB$687:$AB$703,V_NEM!$AD$687:$AD$703,N1195)</f>
        <v>0.69878944259999565</v>
      </c>
      <c r="H1195" s="308">
        <f>(G1195/(V_NEM!$T$696+V_NEM!$AD$696))*100</f>
        <v>72.101501524588102</v>
      </c>
      <c r="I1195" s="308">
        <f>G1195-(V_NEM!$T$694+V_NEM!$AD$694)</f>
        <v>5.9303307599995692E-2</v>
      </c>
      <c r="J1195" s="308">
        <f>((IFERROR((_xll.SRS1Splines.Functions25.Linear_Interp(V_NEM!$R$687:$R$703,V_NEM!$T$687:$T$703,M1195) - V_NEM!$X$689) / (V_NEM!$X$688- V_NEM!$X$689) * 100, 0))+(IFERROR((_xll.SRS1Splines.Functions25.Linear_Interp(V_NEM!$AB$687:$AB$703,V_NEM!$AD$687:$AD$703,N1195) - V_NEM!$AH$689) / (V_NEM!$AH$688- V_NEM!$AH$689) * 100, 0)))/2</f>
        <v>16.466398161937089</v>
      </c>
      <c r="K1195" s="308">
        <v>784.3</v>
      </c>
      <c r="L1195" s="308">
        <v>781.8</v>
      </c>
      <c r="M1195" s="371">
        <v>782.4</v>
      </c>
      <c r="N1195" s="371">
        <v>782.31</v>
      </c>
      <c r="O1195" s="312">
        <v>1.1651612903225805</v>
      </c>
      <c r="P1195" s="383">
        <v>0.38342999999999999</v>
      </c>
      <c r="Q1195" s="369">
        <v>0</v>
      </c>
      <c r="R1195" s="312">
        <v>0.49</v>
      </c>
      <c r="S1195" s="370">
        <v>9.4685017558288592E-2</v>
      </c>
      <c r="T1195" s="370">
        <v>0.34899920000000001</v>
      </c>
      <c r="U1195" s="370"/>
      <c r="V1195" s="312">
        <f>_xll.SRS1Splines.Functions25.Linear_Interp(V_NK3!$P$8:$P$32,V_NK3!$R$8:$R$32,AC1195)</f>
        <v>242.75571398</v>
      </c>
      <c r="W1195" s="312">
        <f>(V1195/V_NK3!$R$28)*100</f>
        <v>44.776721477408223</v>
      </c>
      <c r="X1195" s="308">
        <f>V1195-V_NK3!$R$8</f>
        <v>186.17706197999999</v>
      </c>
      <c r="Y1195" s="308">
        <f>IFERROR((V1195 - V_NK3!$V$10) / (V_NK3!$V$9- V_NK3!$V$10) * 100, 0)</f>
        <v>38.342080952098684</v>
      </c>
      <c r="Z1195" s="308">
        <v>541.79999999999995</v>
      </c>
      <c r="AA1195" s="308">
        <v>521</v>
      </c>
      <c r="AB1195" s="312"/>
      <c r="AC1195" s="371">
        <v>531.61</v>
      </c>
      <c r="AD1195" s="308">
        <v>0.34</v>
      </c>
      <c r="AE1195" s="372">
        <v>7.9318E-2</v>
      </c>
      <c r="AF1195" s="373">
        <v>0</v>
      </c>
      <c r="AG1195" s="312"/>
      <c r="AH1195" s="370">
        <v>0.60872327999999998</v>
      </c>
      <c r="AI1195" s="370">
        <v>0.60124680000000008</v>
      </c>
      <c r="AJ1195" s="370"/>
      <c r="AK1195" s="312">
        <f>_xll.SRS1Splines.Functions25.Linear_Interp(V_NK2!$R$10:$R$21,V_NK2!$T$10:$T$21,AR1195)</f>
        <v>66.594571428597604</v>
      </c>
      <c r="AL1195" s="312">
        <f>(AK1195/V_NK2!$T$18)*100</f>
        <v>93.269707883189909</v>
      </c>
      <c r="AM1195" s="308">
        <f>AK1195-V_NK2!$T$11</f>
        <v>25.774571428569807</v>
      </c>
      <c r="AN1195" s="308">
        <f>IFERROR((AK1195 - V_NK2!$X$12) / (V_NK2!$X$11- V_NK2!$X$12) * 100, 0)</f>
        <v>84.285714285713127</v>
      </c>
      <c r="AO1195" s="308">
        <v>427</v>
      </c>
      <c r="AP1195" s="308">
        <v>420</v>
      </c>
      <c r="AQ1195" s="308">
        <v>426.12</v>
      </c>
      <c r="AR1195" s="371">
        <v>425.9</v>
      </c>
      <c r="AS1195" s="312">
        <v>1.08</v>
      </c>
      <c r="AT1195" s="372">
        <v>0.143154</v>
      </c>
      <c r="AU1195" s="369"/>
      <c r="AV1195" s="312">
        <v>0.17125238482051269</v>
      </c>
      <c r="AW1195" s="370">
        <v>0.2140021818182008</v>
      </c>
      <c r="AX1195" s="370">
        <v>0.161790545454535</v>
      </c>
      <c r="AY1195" s="370"/>
      <c r="AZ1195" s="312">
        <f>_xll.SRS1Splines.Functions25.Linear_Interp(V_NNG3A!$H$4:$H$12,V_NNG3A!$I$4:$I$12,BF1195)</f>
        <v>12.133349999999901</v>
      </c>
      <c r="BA1195" s="312">
        <f>(AZ1195/V_NNG3A!$I$8)*100</f>
        <v>87.605415162454165</v>
      </c>
      <c r="BB1195" s="308">
        <f>_xll.SRS1Splines.Functions25.Linear_Interp(V_NNG3A!$H$4:$H$12,V_NNG3A!$J$4:$J$12,BF1195)</f>
        <v>1.1457637931033899</v>
      </c>
      <c r="BC1195" s="308">
        <f>IFERROR((AZ1195-V_NNG3A!$J$20) / (V_NNG3A!$J$19-V_NNG3A!$J$20) * 100, 0)</f>
        <v>40.027888206237819</v>
      </c>
      <c r="BD1195" s="308">
        <v>1050</v>
      </c>
      <c r="BE1195" s="308">
        <v>1047</v>
      </c>
      <c r="BF1195" s="374">
        <v>1048.6099999999999</v>
      </c>
      <c r="BG1195" s="312">
        <v>8.6999999999999994E-2</v>
      </c>
      <c r="BH1195" s="372">
        <v>5.8159999999996215E-2</v>
      </c>
      <c r="BI1195" s="369"/>
      <c r="BJ1195" s="312">
        <v>0.3898086316683172</v>
      </c>
      <c r="BK1195" s="370">
        <v>0.26944217411631532</v>
      </c>
      <c r="BL1195" s="370">
        <v>0.26944217411631532</v>
      </c>
      <c r="BM1195" s="370">
        <f t="shared" si="16"/>
        <v>0</v>
      </c>
      <c r="BN1195" s="312">
        <f>_xll.SRS1Splines.Functions25.Linear_Interp(V_XNN1!$K$3:$K$8,V_XNN1!$L$3:$L$8,BT1195)</f>
        <v>0.19650000000000001</v>
      </c>
      <c r="BO1195" s="312">
        <f>(BN1195/V_XNN1!$L$7)*100</f>
        <v>93.571428571428584</v>
      </c>
      <c r="BP1195" s="308">
        <f>_xll.SRS1Splines.Functions25.Linear_Interp(V_XNN1!$K$3:$K$8,V_XNN1!$M$3:$M$8,BT1195)</f>
        <v>4.0500000000000001E-2</v>
      </c>
      <c r="BQ1195" s="308">
        <f>IFERROR((BN1195 - V_XNN1!$M$16) / (V_XNN1!$M$15- V_XNN1!$M$16) * 100, 0)</f>
        <v>30.64066852367694</v>
      </c>
      <c r="BR1195" s="308">
        <v>252</v>
      </c>
      <c r="BS1195" s="308">
        <v>249</v>
      </c>
      <c r="BT1195" s="374">
        <v>251.25</v>
      </c>
      <c r="BU1195" s="312">
        <v>0</v>
      </c>
      <c r="BV1195" s="372">
        <v>4.3219E-2</v>
      </c>
      <c r="BW1195" s="369"/>
      <c r="BX1195" s="312"/>
      <c r="BY1195" s="370"/>
      <c r="BZ1195" s="370"/>
      <c r="CA1195" s="370"/>
      <c r="CB1195" s="312"/>
      <c r="CC1195" s="312"/>
      <c r="CD1195" s="308"/>
      <c r="CE1195" s="312"/>
      <c r="CF1195" s="312"/>
      <c r="CG1195" s="312"/>
      <c r="CH1195" s="312"/>
      <c r="CI1195" s="384"/>
      <c r="CJ1195" s="312"/>
      <c r="CK1195" s="372"/>
      <c r="CL1195" s="369"/>
      <c r="CM1195" s="312"/>
      <c r="CN1195" s="370"/>
      <c r="CO1195" s="370"/>
      <c r="CP1195" s="370"/>
      <c r="CQ1195" s="312"/>
      <c r="CR1195" s="312"/>
      <c r="CS1195" s="308"/>
      <c r="CT1195" s="312"/>
      <c r="CU1195" s="312"/>
      <c r="CV1195" s="312"/>
      <c r="CW1195" s="312"/>
      <c r="CX1195" s="384"/>
      <c r="CY1195" s="312"/>
      <c r="CZ1195" s="372"/>
    </row>
    <row r="1196" spans="1:104" s="1" customFormat="1" hidden="1">
      <c r="A1196" s="269">
        <v>45755</v>
      </c>
      <c r="B1196" s="380">
        <v>0</v>
      </c>
      <c r="C1196" s="381">
        <v>0.78096774193548391</v>
      </c>
      <c r="D1196" s="382">
        <v>0.50975999999999999</v>
      </c>
      <c r="E1196" s="382">
        <v>0.393984</v>
      </c>
      <c r="F1196" s="382">
        <v>0</v>
      </c>
      <c r="G1196" s="312">
        <f>_xll.SRS1Splines.Functions25.Linear_Interp(V_NEM!$R$687:$R$703,V_NEM!$T$687:$T$703,M1196)+_xll.SRS1Splines.Functions25.Linear_Interp(V_NEM!$AB$687:$AB$703,V_NEM!$AD$687:$AD$703,N1196)</f>
        <v>0.74577223354999578</v>
      </c>
      <c r="H1196" s="308">
        <f>(G1196/(V_NEM!$T$696+V_NEM!$AD$696))*100</f>
        <v>76.94921324831823</v>
      </c>
      <c r="I1196" s="308">
        <f>G1196-(V_NEM!$T$694+V_NEM!$AD$694)</f>
        <v>0.10628609854999582</v>
      </c>
      <c r="J1196" s="308">
        <f>((IFERROR((_xll.SRS1Splines.Functions25.Linear_Interp(V_NEM!$R$687:$R$703,V_NEM!$T$687:$T$703,M1196) - V_NEM!$X$689) / (V_NEM!$X$688- V_NEM!$X$689) * 100, 0))+(IFERROR((_xll.SRS1Splines.Functions25.Linear_Interp(V_NEM!$AB$687:$AB$703,V_NEM!$AD$687:$AD$703,N1196) - V_NEM!$AH$689) / (V_NEM!$AH$688- V_NEM!$AH$689) * 100, 0)))/2</f>
        <v>36.570229941123486</v>
      </c>
      <c r="K1196" s="308">
        <v>784.3</v>
      </c>
      <c r="L1196" s="308">
        <v>781.8</v>
      </c>
      <c r="M1196" s="371">
        <v>782.65</v>
      </c>
      <c r="N1196" s="371">
        <v>782.93</v>
      </c>
      <c r="O1196" s="312">
        <v>1.1651612903225805</v>
      </c>
      <c r="P1196" s="383">
        <v>0.49845999999999996</v>
      </c>
      <c r="Q1196" s="369">
        <v>0</v>
      </c>
      <c r="R1196" s="312">
        <v>0.49</v>
      </c>
      <c r="S1196" s="370">
        <v>0.61749673663520743</v>
      </c>
      <c r="T1196" s="370">
        <v>3.1972160000000005</v>
      </c>
      <c r="U1196" s="370"/>
      <c r="V1196" s="312">
        <f>_xll.SRS1Splines.Functions25.Linear_Interp(V_NK3!$P$8:$P$32,V_NK3!$R$8:$R$32,AC1196)</f>
        <v>238.94100128000099</v>
      </c>
      <c r="W1196" s="312">
        <f>(V1196/V_NK3!$R$28)*100</f>
        <v>44.073090962254788</v>
      </c>
      <c r="X1196" s="308">
        <f>V1196-V_NK3!$R$8</f>
        <v>182.36234928000098</v>
      </c>
      <c r="Y1196" s="308">
        <f>IFERROR((V1196 - V_NK3!$V$10) / (V_NK3!$V$9- V_NK3!$V$10) * 100, 0)</f>
        <v>37.556463102096984</v>
      </c>
      <c r="Z1196" s="308">
        <v>541.79999999999995</v>
      </c>
      <c r="AA1196" s="308">
        <v>521</v>
      </c>
      <c r="AB1196" s="312"/>
      <c r="AC1196" s="371">
        <v>531.46</v>
      </c>
      <c r="AD1196" s="308">
        <v>0.92</v>
      </c>
      <c r="AE1196" s="372">
        <v>0.72663999999999995</v>
      </c>
      <c r="AF1196" s="373">
        <v>0</v>
      </c>
      <c r="AG1196" s="312"/>
      <c r="AH1196" s="370">
        <v>3.1721184000000004</v>
      </c>
      <c r="AI1196" s="370">
        <v>3.2818253999999998</v>
      </c>
      <c r="AJ1196" s="370"/>
      <c r="AK1196" s="312">
        <f>_xll.SRS1Splines.Functions25.Linear_Interp(V_NK2!$R$10:$R$21,V_NK2!$T$10:$T$21,AR1196)</f>
        <v>66.114028571455407</v>
      </c>
      <c r="AL1196" s="312">
        <f>(AK1196/V_NK2!$T$18)*100</f>
        <v>92.596678671506155</v>
      </c>
      <c r="AM1196" s="308">
        <f>AK1196-V_NK2!$T$11</f>
        <v>25.29402857142761</v>
      </c>
      <c r="AN1196" s="308">
        <f>IFERROR((AK1196 - V_NK2!$X$12) / (V_NK2!$X$11- V_NK2!$X$12) * 100, 0)</f>
        <v>82.714285714286632</v>
      </c>
      <c r="AO1196" s="308">
        <v>427</v>
      </c>
      <c r="AP1196" s="308">
        <v>420</v>
      </c>
      <c r="AQ1196" s="308">
        <v>426.02</v>
      </c>
      <c r="AR1196" s="371">
        <v>425.79</v>
      </c>
      <c r="AS1196" s="312">
        <v>1.08</v>
      </c>
      <c r="AT1196" s="372">
        <v>0.78138699999999994</v>
      </c>
      <c r="AU1196" s="369"/>
      <c r="AV1196" s="312">
        <v>0.17125238482051269</v>
      </c>
      <c r="AW1196" s="370">
        <v>0.21078654545456907</v>
      </c>
      <c r="AX1196" s="370">
        <v>0.16151236363635721</v>
      </c>
      <c r="AY1196" s="370"/>
      <c r="AZ1196" s="312">
        <f>_xll.SRS1Splines.Functions25.Linear_Interp(V_NNG3A!$H$4:$H$12,V_NNG3A!$I$4:$I$12,BF1196)</f>
        <v>12.343299999999999</v>
      </c>
      <c r="BA1196" s="312">
        <f>(AZ1196/V_NNG3A!$I$8)*100</f>
        <v>89.121299638989171</v>
      </c>
      <c r="BB1196" s="308">
        <f>_xll.SRS1Splines.Functions25.Linear_Interp(V_NNG3A!$H$4:$H$12,V_NNG3A!$J$4:$J$12,BF1196)</f>
        <v>1.3557137931034799</v>
      </c>
      <c r="BC1196" s="308">
        <f>IFERROR((AZ1196-V_NNG3A!$J$20) / (V_NNG3A!$J$19-V_NNG3A!$J$20) * 100, 0)</f>
        <v>47.362606914830465</v>
      </c>
      <c r="BD1196" s="308">
        <v>1050</v>
      </c>
      <c r="BE1196" s="308">
        <v>1047</v>
      </c>
      <c r="BF1196" s="374">
        <v>1048.78</v>
      </c>
      <c r="BG1196" s="312">
        <v>9.1999999999999998E-2</v>
      </c>
      <c r="BH1196" s="372">
        <v>5.8059999999997669E-2</v>
      </c>
      <c r="BI1196" s="369"/>
      <c r="BJ1196" s="312">
        <v>0.3898086316683172</v>
      </c>
      <c r="BK1196" s="370">
        <v>0.30795192709577279</v>
      </c>
      <c r="BL1196" s="370">
        <v>0.30795192709577279</v>
      </c>
      <c r="BM1196" s="370">
        <f t="shared" si="16"/>
        <v>0</v>
      </c>
      <c r="BN1196" s="312">
        <f>_xll.SRS1Splines.Functions25.Linear_Interp(V_XNN1!$K$3:$K$8,V_XNN1!$L$3:$L$8,BT1196)</f>
        <v>0.19938</v>
      </c>
      <c r="BO1196" s="312">
        <f>(BN1196/V_XNN1!$L$7)*100</f>
        <v>94.94285714285715</v>
      </c>
      <c r="BP1196" s="308">
        <f>_xll.SRS1Splines.Functions25.Linear_Interp(V_XNN1!$K$3:$K$8,V_XNN1!$M$3:$M$8,BT1196)</f>
        <v>4.3379999999999898E-2</v>
      </c>
      <c r="BQ1196" s="308">
        <f>IFERROR((BN1196 - V_XNN1!$M$16) / (V_XNN1!$M$15- V_XNN1!$M$16) * 100, 0)</f>
        <v>39.554317548746553</v>
      </c>
      <c r="BR1196" s="308">
        <v>252</v>
      </c>
      <c r="BS1196" s="308">
        <v>249</v>
      </c>
      <c r="BT1196" s="374">
        <v>251.41</v>
      </c>
      <c r="BU1196" s="312">
        <v>0</v>
      </c>
      <c r="BV1196" s="372">
        <v>4.7132E-2</v>
      </c>
      <c r="BW1196" s="369"/>
      <c r="BX1196" s="312"/>
      <c r="BY1196" s="370"/>
      <c r="BZ1196" s="370"/>
      <c r="CA1196" s="370"/>
      <c r="CB1196" s="312"/>
      <c r="CC1196" s="312"/>
      <c r="CD1196" s="308"/>
      <c r="CE1196" s="312"/>
      <c r="CF1196" s="312"/>
      <c r="CG1196" s="312"/>
      <c r="CH1196" s="312"/>
      <c r="CI1196" s="384"/>
      <c r="CJ1196" s="312"/>
      <c r="CK1196" s="372"/>
      <c r="CL1196" s="369"/>
      <c r="CM1196" s="312"/>
      <c r="CN1196" s="370"/>
      <c r="CO1196" s="370"/>
      <c r="CP1196" s="370"/>
      <c r="CQ1196" s="312"/>
      <c r="CR1196" s="312"/>
      <c r="CS1196" s="308"/>
      <c r="CT1196" s="312"/>
      <c r="CU1196" s="312"/>
      <c r="CV1196" s="312"/>
      <c r="CW1196" s="312"/>
      <c r="CX1196" s="384"/>
      <c r="CY1196" s="312"/>
      <c r="CZ1196" s="372"/>
    </row>
    <row r="1197" spans="1:104" s="1" customFormat="1" hidden="1">
      <c r="A1197" s="269">
        <v>45756</v>
      </c>
      <c r="B1197" s="380">
        <v>0</v>
      </c>
      <c r="C1197" s="381">
        <v>0.78096774193548391</v>
      </c>
      <c r="D1197" s="382">
        <v>0.50544</v>
      </c>
      <c r="E1197" s="382">
        <v>0.47347200000000006</v>
      </c>
      <c r="F1197" s="382">
        <v>0</v>
      </c>
      <c r="G1197" s="312">
        <f>_xll.SRS1Splines.Functions25.Linear_Interp(V_NEM!$R$687:$R$703,V_NEM!$T$687:$T$703,M1197)+_xll.SRS1Splines.Functions25.Linear_Interp(V_NEM!$AB$687:$AB$703,V_NEM!$AD$687:$AD$703,N1197)</f>
        <v>0.80019358070000213</v>
      </c>
      <c r="H1197" s="308">
        <f>(G1197/(V_NEM!$T$696+V_NEM!$AD$696))*100</f>
        <v>82.564439531512718</v>
      </c>
      <c r="I1197" s="308">
        <f>G1197-(V_NEM!$T$694+V_NEM!$AD$694)</f>
        <v>0.16070744570000217</v>
      </c>
      <c r="J1197" s="308">
        <f>((IFERROR((_xll.SRS1Splines.Functions25.Linear_Interp(V_NEM!$R$687:$R$703,V_NEM!$T$687:$T$703,M1197) - V_NEM!$X$689) / (V_NEM!$X$688- V_NEM!$X$689) * 100, 0))+(IFERROR((_xll.SRS1Splines.Functions25.Linear_Interp(V_NEM!$AB$687:$AB$703,V_NEM!$AD$687:$AD$703,N1197) - V_NEM!$AH$689) / (V_NEM!$AH$688- V_NEM!$AH$689) * 100, 0)))/2</f>
        <v>41.416342127073541</v>
      </c>
      <c r="K1197" s="308">
        <v>784.3</v>
      </c>
      <c r="L1197" s="308">
        <v>781.8</v>
      </c>
      <c r="M1197" s="371">
        <v>783.1</v>
      </c>
      <c r="N1197" s="371">
        <v>782.67</v>
      </c>
      <c r="O1197" s="312">
        <v>1.1651612903225805</v>
      </c>
      <c r="P1197" s="383">
        <v>0.56155999999999995</v>
      </c>
      <c r="Q1197" s="369">
        <v>0</v>
      </c>
      <c r="R1197" s="312">
        <v>0.49</v>
      </c>
      <c r="S1197" s="370">
        <v>0.4854805541915887</v>
      </c>
      <c r="T1197" s="370">
        <v>3.0749180000000003</v>
      </c>
      <c r="U1197" s="370"/>
      <c r="V1197" s="312">
        <f>_xll.SRS1Splines.Functions25.Linear_Interp(V_NK3!$P$8:$P$32,V_NK3!$R$8:$R$32,AC1197)</f>
        <v>235.38060276000101</v>
      </c>
      <c r="W1197" s="312">
        <f>(V1197/V_NK3!$R$28)*100</f>
        <v>43.416369148111414</v>
      </c>
      <c r="X1197" s="308">
        <f>V1197-V_NK3!$R$8</f>
        <v>178.80195076000101</v>
      </c>
      <c r="Y1197" s="308">
        <f>IFERROR((V1197 - V_NK3!$V$10) / (V_NK3!$V$9- V_NK3!$V$10) * 100, 0)</f>
        <v>36.823219775428548</v>
      </c>
      <c r="Z1197" s="308">
        <v>541.79999999999995</v>
      </c>
      <c r="AA1197" s="308">
        <v>521</v>
      </c>
      <c r="AB1197" s="312"/>
      <c r="AC1197" s="371">
        <v>531.32000000000005</v>
      </c>
      <c r="AD1197" s="308">
        <v>0.92</v>
      </c>
      <c r="AE1197" s="372">
        <v>0.69884500000000005</v>
      </c>
      <c r="AF1197" s="373">
        <v>0</v>
      </c>
      <c r="AG1197" s="312"/>
      <c r="AH1197" s="370">
        <v>3.0620502000000007</v>
      </c>
      <c r="AI1197" s="370">
        <v>3.1454766000000003</v>
      </c>
      <c r="AJ1197" s="370"/>
      <c r="AK1197" s="312">
        <f>_xll.SRS1Splines.Functions25.Linear_Interp(V_NK2!$R$10:$R$21,V_NK2!$T$10:$T$21,AR1197)</f>
        <v>66.026657142883806</v>
      </c>
      <c r="AL1197" s="312">
        <f>(AK1197/V_NK2!$T$18)*100</f>
        <v>92.474309723926893</v>
      </c>
      <c r="AM1197" s="308">
        <f>AK1197-V_NK2!$T$11</f>
        <v>25.20665714285601</v>
      </c>
      <c r="AN1197" s="308">
        <f>IFERROR((AK1197 - V_NK2!$X$12) / (V_NK2!$X$11- V_NK2!$X$12) * 100, 0)</f>
        <v>82.428571428571772</v>
      </c>
      <c r="AO1197" s="308">
        <v>427</v>
      </c>
      <c r="AP1197" s="308">
        <v>420</v>
      </c>
      <c r="AQ1197" s="308">
        <v>425.93</v>
      </c>
      <c r="AR1197" s="371">
        <v>425.77</v>
      </c>
      <c r="AS1197" s="312">
        <v>1.08</v>
      </c>
      <c r="AT1197" s="372">
        <v>0.74892300000000001</v>
      </c>
      <c r="AU1197" s="369"/>
      <c r="AV1197" s="312">
        <v>0.17125238482051269</v>
      </c>
      <c r="AW1197" s="370">
        <v>0.15984727272728219</v>
      </c>
      <c r="AX1197" s="370">
        <v>0.15867490909091159</v>
      </c>
      <c r="AY1197" s="370"/>
      <c r="AZ1197" s="312">
        <f>_xll.SRS1Splines.Functions25.Linear_Interp(V_NNG3A!$H$4:$H$12,V_NNG3A!$I$4:$I$12,BF1197)</f>
        <v>12.5285500000001</v>
      </c>
      <c r="BA1197" s="312">
        <f>(AZ1197/V_NNG3A!$I$8)*100</f>
        <v>90.458844765343699</v>
      </c>
      <c r="BB1197" s="308">
        <f>_xll.SRS1Splines.Functions25.Linear_Interp(V_NNG3A!$H$4:$H$12,V_NNG3A!$J$4:$J$12,BF1197)</f>
        <v>1.5409637931036</v>
      </c>
      <c r="BC1197" s="308">
        <f>IFERROR((AZ1197-V_NNG3A!$J$20) / (V_NNG3A!$J$19-V_NNG3A!$J$20) * 100, 0)</f>
        <v>53.834417540059768</v>
      </c>
      <c r="BD1197" s="308">
        <v>1050</v>
      </c>
      <c r="BE1197" s="308">
        <v>1047</v>
      </c>
      <c r="BF1197" s="374">
        <v>1048.93</v>
      </c>
      <c r="BG1197" s="312">
        <v>4.8000000000000001E-2</v>
      </c>
      <c r="BH1197" s="372">
        <v>5.7040000000000875E-2</v>
      </c>
      <c r="BI1197" s="369"/>
      <c r="BJ1197" s="312">
        <v>0.3898086316683172</v>
      </c>
      <c r="BK1197" s="370">
        <v>0.17890937370878734</v>
      </c>
      <c r="BL1197" s="370">
        <v>0.17890937370878734</v>
      </c>
      <c r="BM1197" s="370">
        <f t="shared" si="16"/>
        <v>0</v>
      </c>
      <c r="BN1197" s="312">
        <f>_xll.SRS1Splines.Functions25.Linear_Interp(V_XNN1!$K$3:$K$8,V_XNN1!$L$3:$L$8,BT1197)</f>
        <v>0.2019</v>
      </c>
      <c r="BO1197" s="312">
        <f>(BN1197/V_XNN1!$L$7)*100</f>
        <v>96.142857142857139</v>
      </c>
      <c r="BP1197" s="308">
        <f>_xll.SRS1Splines.Functions25.Linear_Interp(V_XNN1!$K$3:$K$8,V_XNN1!$M$3:$M$8,BT1197)</f>
        <v>4.5900000000000198E-2</v>
      </c>
      <c r="BQ1197" s="308">
        <f>IFERROR((BN1197 - V_XNN1!$M$16) / (V_XNN1!$M$15- V_XNN1!$M$16) * 100, 0)</f>
        <v>47.353760445682468</v>
      </c>
      <c r="BR1197" s="308">
        <v>252</v>
      </c>
      <c r="BS1197" s="308">
        <v>249</v>
      </c>
      <c r="BT1197" s="374">
        <v>251.55</v>
      </c>
      <c r="BU1197" s="312">
        <v>0</v>
      </c>
      <c r="BV1197" s="372">
        <v>2.6203000000000001E-2</v>
      </c>
      <c r="BW1197" s="369"/>
      <c r="BX1197" s="312"/>
      <c r="BY1197" s="370"/>
      <c r="BZ1197" s="370"/>
      <c r="CA1197" s="370"/>
      <c r="CB1197" s="312"/>
      <c r="CC1197" s="312"/>
      <c r="CD1197" s="308"/>
      <c r="CE1197" s="312"/>
      <c r="CF1197" s="312"/>
      <c r="CG1197" s="312"/>
      <c r="CH1197" s="312"/>
      <c r="CI1197" s="384"/>
      <c r="CJ1197" s="312"/>
      <c r="CK1197" s="372"/>
      <c r="CL1197" s="369"/>
      <c r="CM1197" s="312"/>
      <c r="CN1197" s="370"/>
      <c r="CO1197" s="370"/>
      <c r="CP1197" s="370"/>
      <c r="CQ1197" s="312"/>
      <c r="CR1197" s="312"/>
      <c r="CS1197" s="308"/>
      <c r="CT1197" s="312"/>
      <c r="CU1197" s="312"/>
      <c r="CV1197" s="312"/>
      <c r="CW1197" s="312"/>
      <c r="CX1197" s="384"/>
      <c r="CY1197" s="312"/>
      <c r="CZ1197" s="372"/>
    </row>
    <row r="1198" spans="1:104" s="1" customFormat="1" hidden="1">
      <c r="A1198" s="269">
        <v>45757</v>
      </c>
      <c r="B1198" s="380">
        <v>0.03</v>
      </c>
      <c r="C1198" s="381">
        <v>0.78096774193548391</v>
      </c>
      <c r="D1198" s="382">
        <v>0.517536</v>
      </c>
      <c r="E1198" s="382">
        <v>0.55987200000000004</v>
      </c>
      <c r="F1198" s="382">
        <v>0</v>
      </c>
      <c r="G1198" s="312">
        <f>_xll.SRS1Splines.Functions25.Linear_Interp(V_NEM!$R$687:$R$703,V_NEM!$T$687:$T$703,M1198)+_xll.SRS1Splines.Functions25.Linear_Interp(V_NEM!$AB$687:$AB$703,V_NEM!$AD$687:$AD$703,N1198)</f>
        <v>0.68749747065000699</v>
      </c>
      <c r="H1198" s="308">
        <f>(G1198/(V_NEM!$T$696+V_NEM!$AD$696))*100</f>
        <v>70.936389284571376</v>
      </c>
      <c r="I1198" s="308">
        <f>G1198-(V_NEM!$T$694+V_NEM!$AD$694)</f>
        <v>4.8011335650007037E-2</v>
      </c>
      <c r="J1198" s="308">
        <f>((IFERROR((_xll.SRS1Splines.Functions25.Linear_Interp(V_NEM!$R$687:$R$703,V_NEM!$T$687:$T$703,M1198) - V_NEM!$X$689) / (V_NEM!$X$688- V_NEM!$X$689) * 100, 0))+(IFERROR((_xll.SRS1Splines.Functions25.Linear_Interp(V_NEM!$AB$687:$AB$703,V_NEM!$AD$687:$AD$703,N1198) - V_NEM!$AH$689) / (V_NEM!$AH$688- V_NEM!$AH$689) * 100, 0)))/2</f>
        <v>27.451960016846535</v>
      </c>
      <c r="K1198" s="308">
        <v>784.3</v>
      </c>
      <c r="L1198" s="308">
        <v>781.8</v>
      </c>
      <c r="M1198" s="371">
        <v>782.19</v>
      </c>
      <c r="N1198" s="371">
        <v>783</v>
      </c>
      <c r="O1198" s="312">
        <v>1.1651612903225805</v>
      </c>
      <c r="P1198" s="383">
        <v>0.51100000000000001</v>
      </c>
      <c r="Q1198" s="369">
        <v>26.2</v>
      </c>
      <c r="R1198" s="312">
        <v>0.49</v>
      </c>
      <c r="S1198" s="370">
        <v>1.1978219229022982</v>
      </c>
      <c r="T1198" s="370">
        <v>2.9780212000000001</v>
      </c>
      <c r="U1198" s="370"/>
      <c r="V1198" s="312">
        <f>_xll.SRS1Splines.Functions25.Linear_Interp(V_NK3!$P$8:$P$32,V_NK3!$R$8:$R$32,AC1198)</f>
        <v>233.6004035</v>
      </c>
      <c r="W1198" s="312">
        <f>(V1198/V_NK3!$R$28)*100</f>
        <v>43.088008241039532</v>
      </c>
      <c r="X1198" s="308">
        <f>V1198-V_NK3!$R$8</f>
        <v>177.02175149999999</v>
      </c>
      <c r="Y1198" s="308">
        <f>IFERROR((V1198 - V_NK3!$V$10) / (V_NK3!$V$9- V_NK3!$V$10) * 100, 0)</f>
        <v>36.456598112094113</v>
      </c>
      <c r="Z1198" s="308">
        <v>541.79999999999995</v>
      </c>
      <c r="AA1198" s="308">
        <v>521</v>
      </c>
      <c r="AB1198" s="312"/>
      <c r="AC1198" s="371">
        <v>531.25</v>
      </c>
      <c r="AD1198" s="308">
        <v>0.92</v>
      </c>
      <c r="AE1198" s="372">
        <v>0.67682299999999995</v>
      </c>
      <c r="AF1198" s="373">
        <v>10.11</v>
      </c>
      <c r="AG1198" s="312"/>
      <c r="AH1198" s="370">
        <v>2.9748430799999999</v>
      </c>
      <c r="AI1198" s="370">
        <v>3.0934596000000001</v>
      </c>
      <c r="AJ1198" s="370"/>
      <c r="AK1198" s="312">
        <f>_xll.SRS1Splines.Functions25.Linear_Interp(V_NK2!$R$10:$R$21,V_NK2!$T$10:$T$21,AR1198)</f>
        <v>66.332457142883499</v>
      </c>
      <c r="AL1198" s="312">
        <f>(AK1198/V_NK2!$T$18)*100</f>
        <v>92.902601040453064</v>
      </c>
      <c r="AM1198" s="308">
        <f>AK1198-V_NK2!$T$11</f>
        <v>25.512457142855702</v>
      </c>
      <c r="AN1198" s="308">
        <f>IFERROR((AK1198 - V_NK2!$X$12) / (V_NK2!$X$11- V_NK2!$X$12) * 100, 0)</f>
        <v>83.428571428570805</v>
      </c>
      <c r="AO1198" s="308">
        <v>427</v>
      </c>
      <c r="AP1198" s="308">
        <v>420</v>
      </c>
      <c r="AQ1198" s="308">
        <v>425.83</v>
      </c>
      <c r="AR1198" s="371">
        <v>425.84</v>
      </c>
      <c r="AS1198" s="312">
        <v>1.08</v>
      </c>
      <c r="AT1198" s="372">
        <v>0.73653800000000003</v>
      </c>
      <c r="AU1198" s="369"/>
      <c r="AV1198" s="312">
        <v>0.17125238482051269</v>
      </c>
      <c r="AW1198" s="370">
        <v>0.16244727272722073</v>
      </c>
      <c r="AX1198" s="370">
        <v>0.15889745454546189</v>
      </c>
      <c r="AY1198" s="370"/>
      <c r="AZ1198" s="312">
        <f>_xll.SRS1Splines.Functions25.Linear_Interp(V_NNG3A!$H$4:$H$12,V_NNG3A!$I$4:$I$12,BF1198)</f>
        <v>12.4791500000001</v>
      </c>
      <c r="BA1198" s="312">
        <f>(AZ1198/V_NNG3A!$I$8)*100</f>
        <v>90.102166064982669</v>
      </c>
      <c r="BB1198" s="308">
        <f>_xll.SRS1Splines.Functions25.Linear_Interp(V_NNG3A!$H$4:$H$12,V_NNG3A!$J$4:$J$12,BF1198)</f>
        <v>1.4915637931036401</v>
      </c>
      <c r="BC1198" s="308">
        <f>IFERROR((AZ1198-V_NNG3A!$J$20) / (V_NNG3A!$J$19-V_NNG3A!$J$20) * 100, 0)</f>
        <v>52.108601373332874</v>
      </c>
      <c r="BD1198" s="308">
        <v>1050</v>
      </c>
      <c r="BE1198" s="308">
        <v>1047</v>
      </c>
      <c r="BF1198" s="374">
        <v>1048.8900000000001</v>
      </c>
      <c r="BG1198" s="312">
        <v>4.8000000000000001E-2</v>
      </c>
      <c r="BH1198" s="372">
        <v>5.712000000000262E-2</v>
      </c>
      <c r="BI1198" s="369"/>
      <c r="BJ1198" s="312">
        <v>0.3898086316683172</v>
      </c>
      <c r="BK1198" s="370">
        <v>0.33448084448846743</v>
      </c>
      <c r="BL1198" s="370">
        <v>0.33448084448846743</v>
      </c>
      <c r="BM1198" s="370">
        <f t="shared" si="16"/>
        <v>0</v>
      </c>
      <c r="BN1198" s="312">
        <f>_xll.SRS1Splines.Functions25.Linear_Interp(V_XNN1!$K$3:$K$8,V_XNN1!$L$3:$L$8,BT1198)</f>
        <v>0.21890999999999999</v>
      </c>
      <c r="BO1198" s="312">
        <f>(BN1198/V_XNN1!$L$7)*100</f>
        <v>104.24285714285715</v>
      </c>
      <c r="BP1198" s="308">
        <f>_xll.SRS1Splines.Functions25.Linear_Interp(V_XNN1!$K$3:$K$8,V_XNN1!$M$3:$M$8,BT1198)</f>
        <v>6.2909999999999994E-2</v>
      </c>
      <c r="BQ1198" s="308">
        <f>IFERROR((BN1198 - V_XNN1!$M$16) / (V_XNN1!$M$15- V_XNN1!$M$16) * 100, 0)</f>
        <v>100</v>
      </c>
      <c r="BR1198" s="308">
        <v>252</v>
      </c>
      <c r="BS1198" s="308">
        <v>249</v>
      </c>
      <c r="BT1198" s="374">
        <v>252.5</v>
      </c>
      <c r="BU1198" s="312">
        <v>0</v>
      </c>
      <c r="BV1198" s="372">
        <v>4.9853000000000001E-2</v>
      </c>
      <c r="BW1198" s="369"/>
      <c r="BX1198" s="312"/>
      <c r="BY1198" s="370"/>
      <c r="BZ1198" s="370"/>
      <c r="CA1198" s="370"/>
      <c r="CB1198" s="312"/>
      <c r="CC1198" s="312"/>
      <c r="CD1198" s="308"/>
      <c r="CE1198" s="312"/>
      <c r="CF1198" s="312"/>
      <c r="CG1198" s="312"/>
      <c r="CH1198" s="312"/>
      <c r="CI1198" s="384"/>
      <c r="CJ1198" s="312"/>
      <c r="CK1198" s="372"/>
      <c r="CL1198" s="369"/>
      <c r="CM1198" s="312"/>
      <c r="CN1198" s="370"/>
      <c r="CO1198" s="370"/>
      <c r="CP1198" s="370"/>
      <c r="CQ1198" s="312"/>
      <c r="CR1198" s="312"/>
      <c r="CS1198" s="308"/>
      <c r="CT1198" s="312"/>
      <c r="CU1198" s="312"/>
      <c r="CV1198" s="312"/>
      <c r="CW1198" s="312"/>
      <c r="CX1198" s="384"/>
      <c r="CY1198" s="312"/>
      <c r="CZ1198" s="372"/>
    </row>
    <row r="1199" spans="1:104" s="1" customFormat="1" hidden="1">
      <c r="A1199" s="269">
        <v>45758</v>
      </c>
      <c r="B1199" s="380">
        <v>0.2</v>
      </c>
      <c r="C1199" s="381">
        <v>0.78096774193548391</v>
      </c>
      <c r="D1199" s="382">
        <v>0.50967360000000006</v>
      </c>
      <c r="E1199" s="382">
        <v>0.485568</v>
      </c>
      <c r="F1199" s="382">
        <v>0</v>
      </c>
      <c r="G1199" s="312">
        <f>_xll.SRS1Splines.Functions25.Linear_Interp(V_NEM!$R$687:$R$703,V_NEM!$T$687:$T$703,M1199)+_xll.SRS1Splines.Functions25.Linear_Interp(V_NEM!$AB$687:$AB$703,V_NEM!$AD$687:$AD$703,N1199)</f>
        <v>0.6722869245000036</v>
      </c>
      <c r="H1199" s="308">
        <f>(G1199/(V_NEM!$T$696+V_NEM!$AD$696))*100</f>
        <v>69.366956277192543</v>
      </c>
      <c r="I1199" s="308">
        <f>G1199-(V_NEM!$T$694+V_NEM!$AD$694)</f>
        <v>3.2800789500003646E-2</v>
      </c>
      <c r="J1199" s="308">
        <f>((IFERROR((_xll.SRS1Splines.Functions25.Linear_Interp(V_NEM!$R$687:$R$703,V_NEM!$T$687:$T$703,M1199) - V_NEM!$X$689) / (V_NEM!$X$688- V_NEM!$X$689) * 100, 0))+(IFERROR((_xll.SRS1Splines.Functions25.Linear_Interp(V_NEM!$AB$687:$AB$703,V_NEM!$AD$687:$AD$703,N1199) - V_NEM!$AH$689) / (V_NEM!$AH$688- V_NEM!$AH$689) * 100, 0)))/2</f>
        <v>21.899654524322202</v>
      </c>
      <c r="K1199" s="308">
        <v>784.3</v>
      </c>
      <c r="L1199" s="308">
        <v>781.8</v>
      </c>
      <c r="M1199" s="371">
        <v>782.1</v>
      </c>
      <c r="N1199" s="371">
        <v>782.85</v>
      </c>
      <c r="O1199" s="312">
        <v>1.1651612903225805</v>
      </c>
      <c r="P1199" s="383">
        <v>0.54583000000000004</v>
      </c>
      <c r="Q1199" s="369">
        <v>0.2</v>
      </c>
      <c r="R1199" s="312">
        <v>0.49</v>
      </c>
      <c r="S1199" s="370">
        <v>0.80312036488342287</v>
      </c>
      <c r="T1199" s="370">
        <v>0.29449200000000003</v>
      </c>
      <c r="U1199" s="370"/>
      <c r="V1199" s="312">
        <f>_xll.SRS1Splines.Functions25.Linear_Interp(V_NK3!$P$8:$P$32,V_NK3!$R$8:$R$32,AC1199)</f>
        <v>234.10903185999999</v>
      </c>
      <c r="W1199" s="312">
        <f>(V1199/V_NK3!$R$28)*100</f>
        <v>43.181825643060016</v>
      </c>
      <c r="X1199" s="308">
        <f>V1199-V_NK3!$R$8</f>
        <v>177.53037985999998</v>
      </c>
      <c r="Y1199" s="308">
        <f>IFERROR((V1199 - V_NK3!$V$10) / (V_NK3!$V$9- V_NK3!$V$10) * 100, 0)</f>
        <v>36.561347158761031</v>
      </c>
      <c r="Z1199" s="308">
        <v>541.79999999999995</v>
      </c>
      <c r="AA1199" s="308">
        <v>521</v>
      </c>
      <c r="AB1199" s="312"/>
      <c r="AC1199" s="371">
        <v>531.27</v>
      </c>
      <c r="AD1199" s="308">
        <v>0.92</v>
      </c>
      <c r="AE1199" s="372">
        <v>6.6930000000000003E-2</v>
      </c>
      <c r="AF1199" s="373">
        <v>2.94</v>
      </c>
      <c r="AG1199" s="312"/>
      <c r="AH1199" s="370">
        <v>0.75838680000000003</v>
      </c>
      <c r="AI1199" s="370">
        <v>0.45264659999999995</v>
      </c>
      <c r="AJ1199" s="370"/>
      <c r="AK1199" s="312">
        <f>_xll.SRS1Splines.Functions25.Linear_Interp(V_NK2!$R$10:$R$21,V_NK2!$T$10:$T$21,AR1199)</f>
        <v>66.638257142883504</v>
      </c>
      <c r="AL1199" s="312">
        <f>(AK1199/V_NK2!$T$18)*100</f>
        <v>93.330892356979689</v>
      </c>
      <c r="AM1199" s="308">
        <f>AK1199-V_NK2!$T$11</f>
        <v>25.818257142855707</v>
      </c>
      <c r="AN1199" s="308">
        <f>IFERROR((AK1199 - V_NK2!$X$12) / (V_NK2!$X$11- V_NK2!$X$12) * 100, 0)</f>
        <v>84.428571428570876</v>
      </c>
      <c r="AO1199" s="308">
        <v>427</v>
      </c>
      <c r="AP1199" s="308">
        <v>420</v>
      </c>
      <c r="AQ1199" s="308">
        <v>425.73</v>
      </c>
      <c r="AR1199" s="371">
        <v>425.91</v>
      </c>
      <c r="AS1199" s="312">
        <v>1.08</v>
      </c>
      <c r="AT1199" s="372">
        <v>0.10777299999999999</v>
      </c>
      <c r="AU1199" s="369"/>
      <c r="AV1199" s="312">
        <v>0.17125238482051269</v>
      </c>
      <c r="AW1199" s="370">
        <v>0.13384727272730582</v>
      </c>
      <c r="AX1199" s="370">
        <v>0.15878618181818677</v>
      </c>
      <c r="AY1199" s="370"/>
      <c r="AZ1199" s="312">
        <f>_xll.SRS1Splines.Functions25.Linear_Interp(V_NNG3A!$H$4:$H$12,V_NNG3A!$I$4:$I$12,BF1199)</f>
        <v>12.4420999999999</v>
      </c>
      <c r="BA1199" s="312">
        <f>(AZ1199/V_NNG3A!$I$8)*100</f>
        <v>89.834657039710478</v>
      </c>
      <c r="BB1199" s="308">
        <f>_xll.SRS1Splines.Functions25.Linear_Interp(V_NNG3A!$H$4:$H$12,V_NNG3A!$J$4:$J$12,BF1199)</f>
        <v>1.45451379310339</v>
      </c>
      <c r="BC1199" s="308">
        <f>IFERROR((AZ1199-V_NNG3A!$J$20) / (V_NNG3A!$J$19-V_NNG3A!$J$20) * 100, 0)</f>
        <v>50.814239248280757</v>
      </c>
      <c r="BD1199" s="308">
        <v>1050</v>
      </c>
      <c r="BE1199" s="308">
        <v>1047</v>
      </c>
      <c r="BF1199" s="374">
        <v>1048.8599999999999</v>
      </c>
      <c r="BG1199" s="312">
        <v>8.6999999999999994E-2</v>
      </c>
      <c r="BH1199" s="372">
        <v>5.7080000000001747E-2</v>
      </c>
      <c r="BI1199" s="369"/>
      <c r="BJ1199" s="312">
        <v>0.3898086316683172</v>
      </c>
      <c r="BK1199" s="370">
        <v>0.29493526984576202</v>
      </c>
      <c r="BL1199" s="370">
        <v>0.29493526984576202</v>
      </c>
      <c r="BM1199" s="370">
        <f t="shared" si="16"/>
        <v>0</v>
      </c>
      <c r="BN1199" s="312">
        <f>_xll.SRS1Splines.Functions25.Linear_Interp(V_XNN1!$K$3:$K$8,V_XNN1!$L$3:$L$8,BT1199)</f>
        <v>0.19739999999999999</v>
      </c>
      <c r="BO1199" s="312">
        <f>(BN1199/V_XNN1!$L$7)*100</f>
        <v>94</v>
      </c>
      <c r="BP1199" s="308">
        <f>_xll.SRS1Splines.Functions25.Linear_Interp(V_XNN1!$K$3:$K$8,V_XNN1!$M$3:$M$8,BT1199)</f>
        <v>4.1400000000000201E-2</v>
      </c>
      <c r="BQ1199" s="308">
        <f>IFERROR((BN1199 - V_XNN1!$M$16) / (V_XNN1!$M$15- V_XNN1!$M$16) * 100, 0)</f>
        <v>33.426183844011149</v>
      </c>
      <c r="BR1199" s="308">
        <v>252</v>
      </c>
      <c r="BS1199" s="308">
        <v>249</v>
      </c>
      <c r="BT1199" s="374">
        <v>251.3</v>
      </c>
      <c r="BU1199" s="312">
        <v>3.2000000000000001E-2</v>
      </c>
      <c r="BV1199" s="372">
        <v>4.8371999999999998E-2</v>
      </c>
      <c r="BW1199" s="369"/>
      <c r="BX1199" s="312"/>
      <c r="BY1199" s="370"/>
      <c r="BZ1199" s="370"/>
      <c r="CA1199" s="370"/>
      <c r="CB1199" s="312"/>
      <c r="CC1199" s="312"/>
      <c r="CD1199" s="308"/>
      <c r="CE1199" s="312"/>
      <c r="CF1199" s="312"/>
      <c r="CG1199" s="312"/>
      <c r="CH1199" s="312"/>
      <c r="CI1199" s="384"/>
      <c r="CJ1199" s="312"/>
      <c r="CK1199" s="372"/>
      <c r="CL1199" s="369"/>
      <c r="CM1199" s="312"/>
      <c r="CN1199" s="370"/>
      <c r="CO1199" s="370"/>
      <c r="CP1199" s="370"/>
      <c r="CQ1199" s="312"/>
      <c r="CR1199" s="312"/>
      <c r="CS1199" s="308"/>
      <c r="CT1199" s="312"/>
      <c r="CU1199" s="312"/>
      <c r="CV1199" s="312"/>
      <c r="CW1199" s="312"/>
      <c r="CX1199" s="384"/>
      <c r="CY1199" s="312"/>
      <c r="CZ1199" s="372"/>
    </row>
    <row r="1200" spans="1:104" s="1" customFormat="1" hidden="1">
      <c r="A1200" s="269">
        <v>45759</v>
      </c>
      <c r="B1200" s="380">
        <v>0</v>
      </c>
      <c r="C1200" s="381">
        <v>0.78096774193548391</v>
      </c>
      <c r="D1200" s="382">
        <v>0.50526720000000003</v>
      </c>
      <c r="E1200" s="382">
        <v>0.53136000000000017</v>
      </c>
      <c r="F1200" s="382">
        <v>0</v>
      </c>
      <c r="G1200" s="312">
        <f>_xll.SRS1Splines.Functions25.Linear_Interp(V_NEM!$R$687:$R$703,V_NEM!$T$687:$T$703,M1200)+_xll.SRS1Splines.Functions25.Linear_Interp(V_NEM!$AB$687:$AB$703,V_NEM!$AD$687:$AD$703,N1200)</f>
        <v>0.70739486975000543</v>
      </c>
      <c r="H1200" s="308">
        <f>(G1200/(V_NEM!$T$696+V_NEM!$AD$696))*100</f>
        <v>72.989414508029284</v>
      </c>
      <c r="I1200" s="308">
        <f>G1200-(V_NEM!$T$694+V_NEM!$AD$694)</f>
        <v>6.7908734750005473E-2</v>
      </c>
      <c r="J1200" s="308">
        <f>((IFERROR((_xll.SRS1Splines.Functions25.Linear_Interp(V_NEM!$R$687:$R$703,V_NEM!$T$687:$T$703,M1200) - V_NEM!$X$689) / (V_NEM!$X$688- V_NEM!$X$689) * 100, 0))+(IFERROR((_xll.SRS1Splines.Functions25.Linear_Interp(V_NEM!$AB$687:$AB$703,V_NEM!$AD$687:$AD$703,N1200) - V_NEM!$AH$689) / (V_NEM!$AH$688- V_NEM!$AH$689) * 100, 0)))/2</f>
        <v>19.704479897128934</v>
      </c>
      <c r="K1200" s="308">
        <v>784.3</v>
      </c>
      <c r="L1200" s="308">
        <v>781.8</v>
      </c>
      <c r="M1200" s="371">
        <v>782.45</v>
      </c>
      <c r="N1200" s="371">
        <v>782.4</v>
      </c>
      <c r="O1200" s="312">
        <v>1.1651612903225805</v>
      </c>
      <c r="P1200" s="383">
        <v>0.35752</v>
      </c>
      <c r="Q1200" s="369">
        <v>0</v>
      </c>
      <c r="R1200" s="312">
        <v>0.49</v>
      </c>
      <c r="S1200" s="370">
        <v>0.56604538244171143</v>
      </c>
      <c r="T1200" s="370">
        <v>0.31173119999999999</v>
      </c>
      <c r="U1200" s="370"/>
      <c r="V1200" s="312">
        <f>_xll.SRS1Splines.Functions25.Linear_Interp(V_NK3!$P$8:$P$32,V_NK3!$R$8:$R$32,AC1200)</f>
        <v>234.36334603999899</v>
      </c>
      <c r="W1200" s="312">
        <f>(V1200/V_NK3!$R$28)*100</f>
        <v>43.228734344070077</v>
      </c>
      <c r="X1200" s="308">
        <f>V1200-V_NK3!$R$8</f>
        <v>177.78469403999898</v>
      </c>
      <c r="Y1200" s="308">
        <f>IFERROR((V1200 - V_NK3!$V$10) / (V_NK3!$V$9- V_NK3!$V$10) * 100, 0)</f>
        <v>36.613721682094287</v>
      </c>
      <c r="Z1200" s="308">
        <v>541.79999999999995</v>
      </c>
      <c r="AA1200" s="308">
        <v>521</v>
      </c>
      <c r="AB1200" s="312"/>
      <c r="AC1200" s="371">
        <v>531.28</v>
      </c>
      <c r="AD1200" s="308">
        <v>0.92</v>
      </c>
      <c r="AE1200" s="372">
        <v>7.0847999999999994E-2</v>
      </c>
      <c r="AF1200" s="373">
        <v>7.0000000000000007E-2</v>
      </c>
      <c r="AG1200" s="312"/>
      <c r="AH1200" s="370">
        <v>0.39719808000000001</v>
      </c>
      <c r="AI1200" s="370">
        <v>0.57222059999999997</v>
      </c>
      <c r="AJ1200" s="370"/>
      <c r="AK1200" s="312">
        <f>_xll.SRS1Splines.Functions25.Linear_Interp(V_NK2!$R$10:$R$21,V_NK2!$T$10:$T$21,AR1200)</f>
        <v>66.4635142857407</v>
      </c>
      <c r="AL1200" s="312">
        <f>(AK1200/V_NK2!$T$18)*100</f>
        <v>93.086154461821707</v>
      </c>
      <c r="AM1200" s="308">
        <f>AK1200-V_NK2!$T$11</f>
        <v>25.643514285712904</v>
      </c>
      <c r="AN1200" s="308">
        <f>IFERROR((AK1200 - V_NK2!$X$12) / (V_NK2!$X$11- V_NK2!$X$12) * 100, 0)</f>
        <v>83.857142857142449</v>
      </c>
      <c r="AO1200" s="308">
        <v>427</v>
      </c>
      <c r="AP1200" s="308">
        <v>420</v>
      </c>
      <c r="AQ1200" s="308">
        <v>425.63</v>
      </c>
      <c r="AR1200" s="371">
        <v>425.87</v>
      </c>
      <c r="AS1200" s="312">
        <v>1.08</v>
      </c>
      <c r="AT1200" s="372">
        <v>0.136243</v>
      </c>
      <c r="AU1200" s="369"/>
      <c r="AV1200" s="312">
        <v>0.17125238482051269</v>
      </c>
      <c r="AW1200" s="370">
        <v>0.14104122727269194</v>
      </c>
      <c r="AX1200" s="370">
        <v>0.15547581818181663</v>
      </c>
      <c r="AY1200" s="370"/>
      <c r="AZ1200" s="312">
        <f>_xll.SRS1Splines.Functions25.Linear_Interp(V_NNG3A!$H$4:$H$12,V_NNG3A!$I$4:$I$12,BF1200)</f>
        <v>12.2692</v>
      </c>
      <c r="BA1200" s="312">
        <f>(AZ1200/V_NNG3A!$I$8)*100</f>
        <v>88.586281588447662</v>
      </c>
      <c r="BB1200" s="308">
        <f>_xll.SRS1Splines.Functions25.Linear_Interp(V_NNG3A!$H$4:$H$12,V_NNG3A!$J$4:$J$12,BF1200)</f>
        <v>1.2816137931035501</v>
      </c>
      <c r="BC1200" s="308">
        <f>IFERROR((AZ1200-V_NNG3A!$J$20) / (V_NNG3A!$J$19-V_NNG3A!$J$20) * 100, 0)</f>
        <v>44.773882664740178</v>
      </c>
      <c r="BD1200" s="308">
        <v>1050</v>
      </c>
      <c r="BE1200" s="308">
        <v>1047</v>
      </c>
      <c r="BF1200" s="374">
        <v>1048.72</v>
      </c>
      <c r="BG1200" s="312">
        <v>9.1999999999999998E-2</v>
      </c>
      <c r="BH1200" s="372">
        <v>5.5889999999999419E-2</v>
      </c>
      <c r="BI1200" s="369"/>
      <c r="BJ1200" s="312">
        <v>0.3898086316683172</v>
      </c>
      <c r="BK1200" s="370">
        <v>0.199765064666761</v>
      </c>
      <c r="BL1200" s="370">
        <v>0.199765064666761</v>
      </c>
      <c r="BM1200" s="370">
        <f t="shared" si="16"/>
        <v>0</v>
      </c>
      <c r="BN1200" s="312">
        <f>_xll.SRS1Splines.Functions25.Linear_Interp(V_XNN1!$K$3:$K$8,V_XNN1!$L$3:$L$8,BT1200)</f>
        <v>0.19902</v>
      </c>
      <c r="BO1200" s="312">
        <f>(BN1200/V_XNN1!$L$7)*100</f>
        <v>94.771428571428572</v>
      </c>
      <c r="BP1200" s="308">
        <f>_xll.SRS1Splines.Functions25.Linear_Interp(V_XNN1!$K$3:$K$8,V_XNN1!$M$3:$M$8,BT1200)</f>
        <v>4.3019999999999801E-2</v>
      </c>
      <c r="BQ1200" s="308">
        <f>IFERROR((BN1200 - V_XNN1!$M$16) / (V_XNN1!$M$15- V_XNN1!$M$16) * 100, 0)</f>
        <v>38.440111420612851</v>
      </c>
      <c r="BR1200" s="308">
        <v>252</v>
      </c>
      <c r="BS1200" s="308">
        <v>249</v>
      </c>
      <c r="BT1200" s="374">
        <v>251.39</v>
      </c>
      <c r="BU1200" s="312">
        <v>2.8000000000000001E-2</v>
      </c>
      <c r="BV1200" s="372">
        <v>3.4307000000000004E-2</v>
      </c>
      <c r="BW1200" s="369"/>
      <c r="BX1200" s="312"/>
      <c r="BY1200" s="370"/>
      <c r="BZ1200" s="370"/>
      <c r="CA1200" s="370"/>
      <c r="CB1200" s="312"/>
      <c r="CC1200" s="312"/>
      <c r="CD1200" s="308"/>
      <c r="CE1200" s="312"/>
      <c r="CF1200" s="312"/>
      <c r="CG1200" s="312"/>
      <c r="CH1200" s="312"/>
      <c r="CI1200" s="384"/>
      <c r="CJ1200" s="312"/>
      <c r="CK1200" s="372"/>
      <c r="CL1200" s="369"/>
      <c r="CM1200" s="312"/>
      <c r="CN1200" s="370"/>
      <c r="CO1200" s="370"/>
      <c r="CP1200" s="370"/>
      <c r="CQ1200" s="312"/>
      <c r="CR1200" s="312"/>
      <c r="CS1200" s="308"/>
      <c r="CT1200" s="312"/>
      <c r="CU1200" s="312"/>
      <c r="CV1200" s="312"/>
      <c r="CW1200" s="312"/>
      <c r="CX1200" s="384"/>
      <c r="CY1200" s="312"/>
      <c r="CZ1200" s="372"/>
    </row>
    <row r="1201" spans="1:104" s="1" customFormat="1" hidden="1">
      <c r="A1201" s="269">
        <v>45760</v>
      </c>
      <c r="B1201" s="380">
        <v>0</v>
      </c>
      <c r="C1201" s="381">
        <v>0.78096774193548391</v>
      </c>
      <c r="D1201" s="382">
        <v>0.49645439999999996</v>
      </c>
      <c r="E1201" s="382">
        <v>0.34128000000000008</v>
      </c>
      <c r="F1201" s="382">
        <v>0</v>
      </c>
      <c r="G1201" s="312">
        <f>_xll.SRS1Splines.Functions25.Linear_Interp(V_NEM!$R$687:$R$703,V_NEM!$T$687:$T$703,M1201)+_xll.SRS1Splines.Functions25.Linear_Interp(V_NEM!$AB$687:$AB$703,V_NEM!$AD$687:$AD$703,N1201)</f>
        <v>0.82765202750000544</v>
      </c>
      <c r="H1201" s="308">
        <f>(G1201/(V_NEM!$T$696+V_NEM!$AD$696))*100</f>
        <v>85.397618058719715</v>
      </c>
      <c r="I1201" s="308">
        <f>G1201-(V_NEM!$T$694+V_NEM!$AD$694)</f>
        <v>0.18816589250000548</v>
      </c>
      <c r="J1201" s="308">
        <f>((IFERROR((_xll.SRS1Splines.Functions25.Linear_Interp(V_NEM!$R$687:$R$703,V_NEM!$T$687:$T$703,M1201) - V_NEM!$X$689) / (V_NEM!$X$688- V_NEM!$X$689) * 100, 0))+(IFERROR((_xll.SRS1Splines.Functions25.Linear_Interp(V_NEM!$AB$687:$AB$703,V_NEM!$AD$687:$AD$703,N1201) - V_NEM!$AH$689) / (V_NEM!$AH$688- V_NEM!$AH$689) * 100, 0)))/2</f>
        <v>54.102530651690778</v>
      </c>
      <c r="K1201" s="308">
        <v>784.3</v>
      </c>
      <c r="L1201" s="308">
        <v>781.8</v>
      </c>
      <c r="M1201" s="371">
        <v>783.22</v>
      </c>
      <c r="N1201" s="371">
        <v>783.07</v>
      </c>
      <c r="O1201" s="312">
        <v>1.1651612903225805</v>
      </c>
      <c r="P1201" s="383">
        <v>0.50263999999999998</v>
      </c>
      <c r="Q1201" s="369">
        <v>7</v>
      </c>
      <c r="R1201" s="312">
        <v>0.49</v>
      </c>
      <c r="S1201" s="370">
        <v>0.14444021755828859</v>
      </c>
      <c r="T1201" s="370">
        <v>0.39875440000000001</v>
      </c>
      <c r="U1201" s="370"/>
      <c r="V1201" s="312">
        <f>_xll.SRS1Splines.Functions25.Linear_Interp(V_NK3!$P$8:$P$32,V_NK3!$R$8:$R$32,AC1201)</f>
        <v>234.10903185999999</v>
      </c>
      <c r="W1201" s="312">
        <f>(V1201/V_NK3!$R$28)*100</f>
        <v>43.181825643060016</v>
      </c>
      <c r="X1201" s="308">
        <f>V1201-V_NK3!$R$8</f>
        <v>177.53037985999998</v>
      </c>
      <c r="Y1201" s="308">
        <f>IFERROR((V1201 - V_NK3!$V$10) / (V_NK3!$V$9- V_NK3!$V$10) * 100, 0)</f>
        <v>36.561347158761031</v>
      </c>
      <c r="Z1201" s="308">
        <v>541.79999999999995</v>
      </c>
      <c r="AA1201" s="308">
        <v>521</v>
      </c>
      <c r="AB1201" s="312"/>
      <c r="AC1201" s="371">
        <v>531.27</v>
      </c>
      <c r="AD1201" s="308">
        <v>0.92</v>
      </c>
      <c r="AE1201" s="372">
        <v>9.0625999999999998E-2</v>
      </c>
      <c r="AF1201" s="373">
        <v>1.42</v>
      </c>
      <c r="AG1201" s="312"/>
      <c r="AH1201" s="370">
        <v>0.58265495999999994</v>
      </c>
      <c r="AI1201" s="370">
        <v>0.62643000000000015</v>
      </c>
      <c r="AJ1201" s="370"/>
      <c r="AK1201" s="312">
        <f>_xll.SRS1Splines.Functions25.Linear_Interp(V_NK2!$R$10:$R$21,V_NK2!$T$10:$T$21,AR1201)</f>
        <v>66.419828571455099</v>
      </c>
      <c r="AL1201" s="312">
        <f>(AK1201/V_NK2!$T$18)*100</f>
        <v>93.024969988032353</v>
      </c>
      <c r="AM1201" s="308">
        <f>AK1201-V_NK2!$T$11</f>
        <v>25.599828571427302</v>
      </c>
      <c r="AN1201" s="308">
        <f>IFERROR((AK1201 - V_NK2!$X$12) / (V_NK2!$X$11- V_NK2!$X$12) * 100, 0)</f>
        <v>83.71428571428568</v>
      </c>
      <c r="AO1201" s="308">
        <v>427</v>
      </c>
      <c r="AP1201" s="308">
        <v>420</v>
      </c>
      <c r="AQ1201" s="308">
        <v>426.15</v>
      </c>
      <c r="AR1201" s="371">
        <v>425.86</v>
      </c>
      <c r="AS1201" s="312">
        <v>1.08</v>
      </c>
      <c r="AT1201" s="372">
        <v>0.14915</v>
      </c>
      <c r="AU1201" s="369"/>
      <c r="AV1201" s="312">
        <v>0.17125238482051269</v>
      </c>
      <c r="AW1201" s="370">
        <v>0.22831966363638026</v>
      </c>
      <c r="AX1201" s="370">
        <v>0.1702472727272647</v>
      </c>
      <c r="AY1201" s="370"/>
      <c r="AZ1201" s="312">
        <f>_xll.SRS1Splines.Functions25.Linear_Interp(V_NNG3A!$H$4:$H$12,V_NNG3A!$I$4:$I$12,BF1201)</f>
        <v>12.1456999999999</v>
      </c>
      <c r="BA1201" s="312">
        <f>(AZ1201/V_NNG3A!$I$8)*100</f>
        <v>87.694584837544411</v>
      </c>
      <c r="BB1201" s="308">
        <f>_xll.SRS1Splines.Functions25.Linear_Interp(V_NNG3A!$H$4:$H$12,V_NNG3A!$J$4:$J$12,BF1201)</f>
        <v>1.15811379310338</v>
      </c>
      <c r="BC1201" s="308">
        <f>IFERROR((AZ1201-V_NNG3A!$J$20) / (V_NNG3A!$J$19-V_NNG3A!$J$20) * 100, 0)</f>
        <v>40.45934224791953</v>
      </c>
      <c r="BD1201" s="308">
        <v>1050</v>
      </c>
      <c r="BE1201" s="308">
        <v>1047</v>
      </c>
      <c r="BF1201" s="374">
        <v>1048.6199999999999</v>
      </c>
      <c r="BG1201" s="312">
        <v>4.8000000000000001E-2</v>
      </c>
      <c r="BH1201" s="372">
        <v>6.119999999999709E-2</v>
      </c>
      <c r="BI1201" s="369"/>
      <c r="BJ1201" s="312">
        <v>0.47620863166831712</v>
      </c>
      <c r="BK1201" s="370">
        <v>0.18963324341304655</v>
      </c>
      <c r="BL1201" s="370">
        <v>0.18963324341304655</v>
      </c>
      <c r="BM1201" s="370">
        <f t="shared" si="16"/>
        <v>0</v>
      </c>
      <c r="BN1201" s="312">
        <f>_xll.SRS1Splines.Functions25.Linear_Interp(V_XNN1!$K$3:$K$8,V_XNN1!$L$3:$L$8,BT1201)</f>
        <v>0.18659999999999999</v>
      </c>
      <c r="BO1201" s="312">
        <f>(BN1201/V_XNN1!$L$7)*100</f>
        <v>88.857142857142861</v>
      </c>
      <c r="BP1201" s="308">
        <f>_xll.SRS1Splines.Functions25.Linear_Interp(V_XNN1!$K$3:$K$8,V_XNN1!$M$3:$M$8,BT1201)</f>
        <v>3.0599999999999801E-2</v>
      </c>
      <c r="BQ1201" s="308">
        <f>IFERROR((BN1201 - V_XNN1!$M$16) / (V_XNN1!$M$15- V_XNN1!$M$16) * 100, 0)</f>
        <v>0</v>
      </c>
      <c r="BR1201" s="308">
        <v>252</v>
      </c>
      <c r="BS1201" s="308">
        <v>249</v>
      </c>
      <c r="BT1201" s="374">
        <v>250.7</v>
      </c>
      <c r="BU1201" s="312">
        <v>3.2000000000000001E-2</v>
      </c>
      <c r="BV1201" s="372">
        <v>3.1571999999999996E-2</v>
      </c>
      <c r="BW1201" s="369"/>
      <c r="BX1201" s="312"/>
      <c r="BY1201" s="370"/>
      <c r="BZ1201" s="370"/>
      <c r="CA1201" s="370"/>
      <c r="CB1201" s="312"/>
      <c r="CC1201" s="312"/>
      <c r="CD1201" s="308"/>
      <c r="CE1201" s="312"/>
      <c r="CF1201" s="312"/>
      <c r="CG1201" s="312"/>
      <c r="CH1201" s="312"/>
      <c r="CI1201" s="384"/>
      <c r="CJ1201" s="312"/>
      <c r="CK1201" s="372"/>
      <c r="CL1201" s="369"/>
      <c r="CM1201" s="312"/>
      <c r="CN1201" s="370"/>
      <c r="CO1201" s="370"/>
      <c r="CP1201" s="370"/>
      <c r="CQ1201" s="312"/>
      <c r="CR1201" s="312"/>
      <c r="CS1201" s="308"/>
      <c r="CT1201" s="312"/>
      <c r="CU1201" s="312"/>
      <c r="CV1201" s="312"/>
      <c r="CW1201" s="312"/>
      <c r="CX1201" s="384"/>
      <c r="CY1201" s="312"/>
      <c r="CZ1201" s="372"/>
    </row>
    <row r="1202" spans="1:104" s="1" customFormat="1" hidden="1">
      <c r="A1202" s="269">
        <v>45761</v>
      </c>
      <c r="B1202" s="380">
        <v>0</v>
      </c>
      <c r="C1202" s="381">
        <v>0.78096774193548391</v>
      </c>
      <c r="D1202" s="382">
        <v>0.49481279999999994</v>
      </c>
      <c r="E1202" s="382">
        <v>0.50284799999999996</v>
      </c>
      <c r="F1202" s="382">
        <v>0</v>
      </c>
      <c r="G1202" s="312">
        <f>_xll.SRS1Splines.Functions25.Linear_Interp(V_NEM!$R$687:$R$703,V_NEM!$T$687:$T$703,M1202)+_xll.SRS1Splines.Functions25.Linear_Interp(V_NEM!$AB$687:$AB$703,V_NEM!$AD$687:$AD$703,N1202)</f>
        <v>0.7123790696499992</v>
      </c>
      <c r="H1202" s="308">
        <f>(G1202/(V_NEM!$T$696+V_NEM!$AD$696))*100</f>
        <v>73.503687155525427</v>
      </c>
      <c r="I1202" s="308">
        <f>G1202-(V_NEM!$T$694+V_NEM!$AD$694)</f>
        <v>7.2892934649999241E-2</v>
      </c>
      <c r="J1202" s="308">
        <f>((IFERROR((_xll.SRS1Splines.Functions25.Linear_Interp(V_NEM!$R$687:$R$703,V_NEM!$T$687:$T$703,M1202) - V_NEM!$X$689) / (V_NEM!$X$688- V_NEM!$X$689) * 100, 0))+(IFERROR((_xll.SRS1Splines.Functions25.Linear_Interp(V_NEM!$AB$687:$AB$703,V_NEM!$AD$687:$AD$703,N1202) - V_NEM!$AH$689) / (V_NEM!$AH$688- V_NEM!$AH$689) * 100, 0)))/2</f>
        <v>30.966031238027167</v>
      </c>
      <c r="K1202" s="308">
        <v>784.3</v>
      </c>
      <c r="L1202" s="308">
        <v>781.8</v>
      </c>
      <c r="M1202" s="371">
        <v>782.39</v>
      </c>
      <c r="N1202" s="371">
        <v>782.95</v>
      </c>
      <c r="O1202" s="312">
        <v>1.1651612903225805</v>
      </c>
      <c r="P1202" s="383">
        <v>0.57725000000000004</v>
      </c>
      <c r="Q1202" s="369">
        <v>0.6</v>
      </c>
      <c r="R1202" s="312">
        <v>0.49</v>
      </c>
      <c r="S1202" s="370">
        <v>0.47188240000000004</v>
      </c>
      <c r="T1202" s="370">
        <v>0.47188240000000004</v>
      </c>
      <c r="U1202" s="370"/>
      <c r="V1202" s="312">
        <f>_xll.SRS1Splines.Functions25.Linear_Interp(V_NK3!$P$8:$P$32,V_NK3!$R$8:$R$32,AC1202)</f>
        <v>234.10903185999999</v>
      </c>
      <c r="W1202" s="312">
        <f>(V1202/V_NK3!$R$28)*100</f>
        <v>43.181825643060016</v>
      </c>
      <c r="X1202" s="308">
        <f>V1202-V_NK3!$R$8</f>
        <v>177.53037985999998</v>
      </c>
      <c r="Y1202" s="308">
        <f>IFERROR((V1202 - V_NK3!$V$10) / (V_NK3!$V$9- V_NK3!$V$10) * 100, 0)</f>
        <v>36.561347158761031</v>
      </c>
      <c r="Z1202" s="308">
        <v>541.79999999999995</v>
      </c>
      <c r="AA1202" s="308">
        <v>521</v>
      </c>
      <c r="AB1202" s="312"/>
      <c r="AC1202" s="371">
        <v>531.27</v>
      </c>
      <c r="AD1202" s="308">
        <v>1.02</v>
      </c>
      <c r="AE1202" s="372">
        <v>0.10724599999999999</v>
      </c>
      <c r="AF1202" s="373">
        <v>1.61</v>
      </c>
      <c r="AG1202" s="312"/>
      <c r="AH1202" s="370">
        <v>0.56207015999999999</v>
      </c>
      <c r="AI1202" s="370">
        <v>0.69280260000000005</v>
      </c>
      <c r="AJ1202" s="370"/>
      <c r="AK1202" s="312">
        <f>_xll.SRS1Splines.Functions25.Linear_Interp(V_NK2!$R$10:$R$21,V_NK2!$T$10:$T$21,AR1202)</f>
        <v>66.288771428597897</v>
      </c>
      <c r="AL1202" s="312">
        <f>(AK1202/V_NK2!$T$18)*100</f>
        <v>92.84141656666371</v>
      </c>
      <c r="AM1202" s="308">
        <f>AK1202-V_NK2!$T$11</f>
        <v>25.468771428570101</v>
      </c>
      <c r="AN1202" s="308">
        <f>IFERROR((AK1202 - V_NK2!$X$12) / (V_NK2!$X$11- V_NK2!$X$12) * 100, 0)</f>
        <v>83.285714285714036</v>
      </c>
      <c r="AO1202" s="308">
        <v>427</v>
      </c>
      <c r="AP1202" s="308">
        <v>420</v>
      </c>
      <c r="AQ1202" s="308">
        <v>425.86</v>
      </c>
      <c r="AR1202" s="371">
        <v>425.83</v>
      </c>
      <c r="AS1202" s="312">
        <v>1.08</v>
      </c>
      <c r="AT1202" s="372">
        <v>0.16495300000000002</v>
      </c>
      <c r="AU1202" s="369"/>
      <c r="AV1202" s="312">
        <v>0.17125238482051269</v>
      </c>
      <c r="AW1202" s="370">
        <v>1.1587856454545813</v>
      </c>
      <c r="AX1202" s="370">
        <v>0.9625647272727389</v>
      </c>
      <c r="AY1202" s="370"/>
      <c r="AZ1202" s="312">
        <f>_xll.SRS1Splines.Functions25.Linear_Interp(V_NNG3A!$H$4:$H$12,V_NNG3A!$I$4:$I$12,BF1202)</f>
        <v>12.367999999999901</v>
      </c>
      <c r="BA1202" s="312">
        <f>(AZ1202/V_NNG3A!$I$8)*100</f>
        <v>89.299638989168955</v>
      </c>
      <c r="BB1202" s="308">
        <f>_xll.SRS1Splines.Functions25.Linear_Interp(V_NNG3A!$H$4:$H$12,V_NNG3A!$J$4:$J$12,BF1202)</f>
        <v>1.3804137931034599</v>
      </c>
      <c r="BC1202" s="308">
        <f>IFERROR((AZ1202-V_NNG3A!$J$20) / (V_NNG3A!$J$19-V_NNG3A!$J$20) * 100, 0)</f>
        <v>48.225514998190462</v>
      </c>
      <c r="BD1202" s="308">
        <v>1050</v>
      </c>
      <c r="BE1202" s="308">
        <v>1047</v>
      </c>
      <c r="BF1202" s="374">
        <v>1048.8</v>
      </c>
      <c r="BG1202" s="312">
        <v>4.8000000000000001E-2</v>
      </c>
      <c r="BH1202" s="372">
        <v>0.3460200000000041</v>
      </c>
      <c r="BI1202" s="369"/>
      <c r="BJ1202" s="312">
        <v>0.56260863166831709</v>
      </c>
      <c r="BK1202" s="370">
        <v>0.25319256533182394</v>
      </c>
      <c r="BL1202" s="370">
        <v>0.25319256533182394</v>
      </c>
      <c r="BM1202" s="370">
        <f t="shared" si="16"/>
        <v>0</v>
      </c>
      <c r="BN1202" s="312">
        <f>_xll.SRS1Splines.Functions25.Linear_Interp(V_XNN1!$K$3:$K$8,V_XNN1!$L$3:$L$8,BT1202)</f>
        <v>0.19650000000000001</v>
      </c>
      <c r="BO1202" s="312">
        <f>(BN1202/V_XNN1!$L$7)*100</f>
        <v>93.571428571428584</v>
      </c>
      <c r="BP1202" s="308">
        <f>_xll.SRS1Splines.Functions25.Linear_Interp(V_XNN1!$K$3:$K$8,V_XNN1!$M$3:$M$8,BT1202)</f>
        <v>4.0500000000000001E-2</v>
      </c>
      <c r="BQ1202" s="308">
        <f>IFERROR((BN1202 - V_XNN1!$M$16) / (V_XNN1!$M$15- V_XNN1!$M$16) * 100, 0)</f>
        <v>30.64066852367694</v>
      </c>
      <c r="BR1202" s="308">
        <v>252</v>
      </c>
      <c r="BS1202" s="308">
        <v>249</v>
      </c>
      <c r="BT1202" s="374">
        <v>251.25</v>
      </c>
      <c r="BU1202" s="312">
        <v>2.8000000000000001E-2</v>
      </c>
      <c r="BV1202" s="372">
        <v>4.1935E-2</v>
      </c>
      <c r="BW1202" s="369"/>
      <c r="BX1202" s="312"/>
      <c r="BY1202" s="370"/>
      <c r="BZ1202" s="370"/>
      <c r="CA1202" s="370"/>
      <c r="CB1202" s="312"/>
      <c r="CC1202" s="312"/>
      <c r="CD1202" s="308"/>
      <c r="CE1202" s="312"/>
      <c r="CF1202" s="312"/>
      <c r="CG1202" s="312"/>
      <c r="CH1202" s="312"/>
      <c r="CI1202" s="384"/>
      <c r="CJ1202" s="312"/>
      <c r="CK1202" s="372"/>
      <c r="CL1202" s="369"/>
      <c r="CM1202" s="312"/>
      <c r="CN1202" s="370"/>
      <c r="CO1202" s="370"/>
      <c r="CP1202" s="370"/>
      <c r="CQ1202" s="312"/>
      <c r="CR1202" s="312"/>
      <c r="CS1202" s="308"/>
      <c r="CT1202" s="312"/>
      <c r="CU1202" s="312"/>
      <c r="CV1202" s="312"/>
      <c r="CW1202" s="312"/>
      <c r="CX1202" s="384"/>
      <c r="CY1202" s="312"/>
      <c r="CZ1202" s="372"/>
    </row>
    <row r="1203" spans="1:104" s="1" customFormat="1" hidden="1">
      <c r="A1203" s="269">
        <v>45762</v>
      </c>
      <c r="B1203" s="380">
        <v>0</v>
      </c>
      <c r="C1203" s="381">
        <v>0.78096774193548391</v>
      </c>
      <c r="D1203" s="382">
        <v>0.50630399999999998</v>
      </c>
      <c r="E1203" s="382">
        <v>0.54604799999999998</v>
      </c>
      <c r="F1203" s="382">
        <v>0</v>
      </c>
      <c r="G1203" s="312">
        <f>_xll.SRS1Splines.Functions25.Linear_Interp(V_NEM!$R$687:$R$703,V_NEM!$T$687:$T$703,M1203)+_xll.SRS1Splines.Functions25.Linear_Interp(V_NEM!$AB$687:$AB$703,V_NEM!$AD$687:$AD$703,N1203)</f>
        <v>0.68855915629999287</v>
      </c>
      <c r="H1203" s="308">
        <f>(G1203/(V_NEM!$T$696+V_NEM!$AD$696))*100</f>
        <v>71.045934628053203</v>
      </c>
      <c r="I1203" s="308">
        <f>G1203-(V_NEM!$T$694+V_NEM!$AD$694)</f>
        <v>4.9073021299992914E-2</v>
      </c>
      <c r="J1203" s="308">
        <f>((IFERROR((_xll.SRS1Splines.Functions25.Linear_Interp(V_NEM!$R$687:$R$703,V_NEM!$T$687:$T$703,M1203) - V_NEM!$X$689) / (V_NEM!$X$688- V_NEM!$X$689) * 100, 0))+(IFERROR((_xll.SRS1Splines.Functions25.Linear_Interp(V_NEM!$AB$687:$AB$703,V_NEM!$AD$687:$AD$703,N1203) - V_NEM!$AH$689) / (V_NEM!$AH$688- V_NEM!$AH$689) * 100, 0)))/2</f>
        <v>16.896275461979698</v>
      </c>
      <c r="K1203" s="308">
        <v>784.3</v>
      </c>
      <c r="L1203" s="308">
        <v>781.8</v>
      </c>
      <c r="M1203" s="371">
        <v>782.3</v>
      </c>
      <c r="N1203" s="371">
        <v>782.43</v>
      </c>
      <c r="O1203" s="312">
        <v>1.1651612903225805</v>
      </c>
      <c r="P1203" s="383">
        <v>0.44997999999999999</v>
      </c>
      <c r="Q1203" s="369">
        <v>32.200000000000003</v>
      </c>
      <c r="R1203" s="312">
        <v>0.49</v>
      </c>
      <c r="S1203" s="370">
        <v>0.52873040000000004</v>
      </c>
      <c r="T1203" s="370">
        <v>0.52873040000000004</v>
      </c>
      <c r="U1203" s="370"/>
      <c r="V1203" s="312">
        <f>_xll.SRS1Splines.Functions25.Linear_Interp(V_NK3!$P$8:$P$32,V_NK3!$R$8:$R$32,AC1203)</f>
        <v>234.10903185999999</v>
      </c>
      <c r="W1203" s="312">
        <f>(V1203/V_NK3!$R$28)*100</f>
        <v>43.181825643060016</v>
      </c>
      <c r="X1203" s="308">
        <f>V1203-V_NK3!$R$8</f>
        <v>177.53037985999998</v>
      </c>
      <c r="Y1203" s="308">
        <f>IFERROR((V1203 - V_NK3!$V$10) / (V_NK3!$V$9- V_NK3!$V$10) * 100, 0)</f>
        <v>36.561347158761031</v>
      </c>
      <c r="Z1203" s="308">
        <v>541.79999999999995</v>
      </c>
      <c r="AA1203" s="308">
        <v>521</v>
      </c>
      <c r="AB1203" s="312"/>
      <c r="AC1203" s="371">
        <v>531.27</v>
      </c>
      <c r="AD1203" s="308">
        <v>1.02</v>
      </c>
      <c r="AE1203" s="372">
        <v>0.120166</v>
      </c>
      <c r="AF1203" s="373">
        <v>8.1</v>
      </c>
      <c r="AG1203" s="312"/>
      <c r="AH1203" s="370">
        <v>0.6676653600000001</v>
      </c>
      <c r="AI1203" s="370">
        <v>0.8420118000000002</v>
      </c>
      <c r="AJ1203" s="370"/>
      <c r="AK1203" s="312">
        <f>_xll.SRS1Splines.Functions25.Linear_Interp(V_NK2!$R$10:$R$21,V_NK2!$T$10:$T$21,AR1203)</f>
        <v>66.114028571455407</v>
      </c>
      <c r="AL1203" s="312">
        <f>(AK1203/V_NK2!$T$18)*100</f>
        <v>92.596678671506155</v>
      </c>
      <c r="AM1203" s="308">
        <f>AK1203-V_NK2!$T$11</f>
        <v>25.29402857142761</v>
      </c>
      <c r="AN1203" s="308">
        <f>IFERROR((AK1203 - V_NK2!$X$12) / (V_NK2!$X$11- V_NK2!$X$12) * 100, 0)</f>
        <v>82.714285714286632</v>
      </c>
      <c r="AO1203" s="308">
        <v>427</v>
      </c>
      <c r="AP1203" s="308">
        <v>420</v>
      </c>
      <c r="AQ1203" s="308">
        <v>426.68</v>
      </c>
      <c r="AR1203" s="371">
        <v>425.79</v>
      </c>
      <c r="AS1203" s="312">
        <v>1.08</v>
      </c>
      <c r="AT1203" s="372">
        <v>0.20047900000000002</v>
      </c>
      <c r="AU1203" s="369"/>
      <c r="AV1203" s="312">
        <v>0.17125238482051269</v>
      </c>
      <c r="AW1203" s="370">
        <v>0.36831815454540956</v>
      </c>
      <c r="AX1203" s="370">
        <v>0.55619672727273395</v>
      </c>
      <c r="AY1203" s="370"/>
      <c r="AZ1203" s="312">
        <f>_xll.SRS1Splines.Functions25.Linear_Interp(V_NNG3A!$H$4:$H$12,V_NNG3A!$I$4:$I$12,BF1203)</f>
        <v>13.109000000000099</v>
      </c>
      <c r="BA1203" s="312">
        <f>(AZ1203/V_NNG3A!$I$8)*100</f>
        <v>94.649819494585557</v>
      </c>
      <c r="BB1203" s="308">
        <f>_xll.SRS1Splines.Functions25.Linear_Interp(V_NNG3A!$H$4:$H$12,V_NNG3A!$J$4:$J$12,BF1203)</f>
        <v>2.1214137931036201</v>
      </c>
      <c r="BC1203" s="308">
        <f>IFERROR((AZ1203-V_NNG3A!$J$20) / (V_NNG3A!$J$19-V_NNG3A!$J$20) * 100, 0)</f>
        <v>74.112757499100439</v>
      </c>
      <c r="BD1203" s="308">
        <v>1050</v>
      </c>
      <c r="BE1203" s="308">
        <v>1047</v>
      </c>
      <c r="BF1203" s="374">
        <v>1049.4000000000001</v>
      </c>
      <c r="BG1203" s="312">
        <v>8.6999999999999994E-2</v>
      </c>
      <c r="BH1203" s="372">
        <v>0.19994000000000234</v>
      </c>
      <c r="BI1203" s="369"/>
      <c r="BJ1203" s="312">
        <v>0.64900863166831713</v>
      </c>
      <c r="BK1203" s="370">
        <v>0.1824490473468233</v>
      </c>
      <c r="BL1203" s="370">
        <v>0.1824490473468233</v>
      </c>
      <c r="BM1203" s="370">
        <f t="shared" si="16"/>
        <v>0</v>
      </c>
      <c r="BN1203" s="312">
        <f>_xll.SRS1Splines.Functions25.Linear_Interp(V_XNN1!$K$3:$K$8,V_XNN1!$L$3:$L$8,BT1203)</f>
        <v>0.211782</v>
      </c>
      <c r="BO1203" s="312">
        <f>(BN1203/V_XNN1!$L$7)*100</f>
        <v>100.84857142857142</v>
      </c>
      <c r="BP1203" s="308">
        <f>_xll.SRS1Splines.Functions25.Linear_Interp(V_XNN1!$K$3:$K$8,V_XNN1!$M$3:$M$8,BT1203)</f>
        <v>5.5781999999999901E-2</v>
      </c>
      <c r="BQ1203" s="308">
        <f>IFERROR((BN1203 - V_XNN1!$M$16) / (V_XNN1!$M$15- V_XNN1!$M$16) * 100, 0)</f>
        <v>77.938718662952667</v>
      </c>
      <c r="BR1203" s="308">
        <v>252</v>
      </c>
      <c r="BS1203" s="308">
        <v>249</v>
      </c>
      <c r="BT1203" s="374">
        <v>252.1</v>
      </c>
      <c r="BU1203" s="312">
        <v>3.2000000000000001E-2</v>
      </c>
      <c r="BV1203" s="372">
        <v>2.9616E-2</v>
      </c>
      <c r="BW1203" s="369"/>
      <c r="BX1203" s="312"/>
      <c r="BY1203" s="370"/>
      <c r="BZ1203" s="370"/>
      <c r="CA1203" s="370"/>
      <c r="CB1203" s="312"/>
      <c r="CC1203" s="312"/>
      <c r="CD1203" s="308"/>
      <c r="CE1203" s="312"/>
      <c r="CF1203" s="312"/>
      <c r="CG1203" s="312"/>
      <c r="CH1203" s="312"/>
      <c r="CI1203" s="384"/>
      <c r="CJ1203" s="312"/>
      <c r="CK1203" s="372"/>
      <c r="CL1203" s="369"/>
      <c r="CM1203" s="312"/>
      <c r="CN1203" s="370"/>
      <c r="CO1203" s="370"/>
      <c r="CP1203" s="370"/>
      <c r="CQ1203" s="312"/>
      <c r="CR1203" s="312"/>
      <c r="CS1203" s="308"/>
      <c r="CT1203" s="312"/>
      <c r="CU1203" s="312"/>
      <c r="CV1203" s="312"/>
      <c r="CW1203" s="312"/>
      <c r="CX1203" s="384"/>
      <c r="CY1203" s="312"/>
      <c r="CZ1203" s="372"/>
    </row>
    <row r="1204" spans="1:104" s="1" customFormat="1" hidden="1">
      <c r="A1204" s="269">
        <v>45763</v>
      </c>
      <c r="B1204" s="380">
        <v>14.4</v>
      </c>
      <c r="C1204" s="381">
        <v>0.78096774193548391</v>
      </c>
      <c r="D1204" s="382">
        <v>0.50716800000000006</v>
      </c>
      <c r="E1204" s="382">
        <v>0.42422399999999999</v>
      </c>
      <c r="F1204" s="382">
        <v>0</v>
      </c>
      <c r="G1204" s="312">
        <f>_xll.SRS1Splines.Functions25.Linear_Interp(V_NEM!$R$687:$R$703,V_NEM!$T$687:$T$703,M1204)+_xll.SRS1Splines.Functions25.Linear_Interp(V_NEM!$AB$687:$AB$703,V_NEM!$AD$687:$AD$703,N1204)</f>
        <v>0.60559156900000299</v>
      </c>
      <c r="H1204" s="308">
        <f>(G1204/(V_NEM!$T$696+V_NEM!$AD$696))*100</f>
        <v>62.485290666484495</v>
      </c>
      <c r="I1204" s="308">
        <f>G1204-(V_NEM!$T$694+V_NEM!$AD$694)</f>
        <v>-3.3894565999996962E-2</v>
      </c>
      <c r="J1204" s="308">
        <f>((IFERROR((_xll.SRS1Splines.Functions25.Linear_Interp(V_NEM!$R$687:$R$703,V_NEM!$T$687:$T$703,M1204) - V_NEM!$X$689) / (V_NEM!$X$688- V_NEM!$X$689) * 100, 0))+(IFERROR((_xll.SRS1Splines.Functions25.Linear_Interp(V_NEM!$AB$687:$AB$703,V_NEM!$AD$687:$AD$703,N1204) - V_NEM!$AH$689) / (V_NEM!$AH$688- V_NEM!$AH$689) * 100, 0)))/2</f>
        <v>3.3551284845285316</v>
      </c>
      <c r="K1204" s="308">
        <v>784.3</v>
      </c>
      <c r="L1204" s="308">
        <v>781.8</v>
      </c>
      <c r="M1204" s="371">
        <v>781.6</v>
      </c>
      <c r="N1204" s="371">
        <v>782.5</v>
      </c>
      <c r="O1204" s="312">
        <v>1.1651612903225805</v>
      </c>
      <c r="P1204" s="383">
        <v>0.39998</v>
      </c>
      <c r="Q1204" s="369">
        <v>2.6</v>
      </c>
      <c r="R1204" s="312">
        <v>0.49</v>
      </c>
      <c r="S1204" s="370">
        <v>0.25679861755828864</v>
      </c>
      <c r="T1204" s="370">
        <v>0.51111280000000003</v>
      </c>
      <c r="U1204" s="370"/>
      <c r="V1204" s="312">
        <f>_xll.SRS1Splines.Functions25.Linear_Interp(V_NK3!$P$8:$P$32,V_NK3!$R$8:$R$32,AC1204)</f>
        <v>233.85471767999999</v>
      </c>
      <c r="W1204" s="312">
        <f>(V1204/V_NK3!$R$28)*100</f>
        <v>43.134916942049777</v>
      </c>
      <c r="X1204" s="308">
        <f>V1204-V_NK3!$R$8</f>
        <v>177.27606567999999</v>
      </c>
      <c r="Y1204" s="308">
        <f>IFERROR((V1204 - V_NK3!$V$10) / (V_NK3!$V$9- V_NK3!$V$10) * 100, 0)</f>
        <v>36.508972635427575</v>
      </c>
      <c r="Z1204" s="308">
        <v>541.79999999999995</v>
      </c>
      <c r="AA1204" s="308">
        <v>521</v>
      </c>
      <c r="AB1204" s="312"/>
      <c r="AC1204" s="371">
        <v>531.26</v>
      </c>
      <c r="AD1204" s="308">
        <v>1.02</v>
      </c>
      <c r="AE1204" s="372">
        <v>0.116162</v>
      </c>
      <c r="AF1204" s="373">
        <v>11.25</v>
      </c>
      <c r="AG1204" s="312"/>
      <c r="AH1204" s="370">
        <v>0.66304152000000016</v>
      </c>
      <c r="AI1204" s="370">
        <v>0.79388819999999993</v>
      </c>
      <c r="AJ1204" s="370"/>
      <c r="AK1204" s="312">
        <f>_xll.SRS1Splines.Functions25.Linear_Interp(V_NK2!$R$10:$R$21,V_NK2!$T$10:$T$21,AR1204)</f>
        <v>65.982971428598205</v>
      </c>
      <c r="AL1204" s="312">
        <f>(AK1204/V_NK2!$T$18)*100</f>
        <v>92.41312525013754</v>
      </c>
      <c r="AM1204" s="308">
        <f>AK1204-V_NK2!$T$11</f>
        <v>25.162971428570408</v>
      </c>
      <c r="AN1204" s="308">
        <f>IFERROR((AK1204 - V_NK2!$X$12) / (V_NK2!$X$11- V_NK2!$X$12) * 100, 0)</f>
        <v>82.285714285714988</v>
      </c>
      <c r="AO1204" s="308">
        <v>427</v>
      </c>
      <c r="AP1204" s="308">
        <v>420</v>
      </c>
      <c r="AQ1204" s="308">
        <v>426.55</v>
      </c>
      <c r="AR1204" s="371">
        <v>425.76</v>
      </c>
      <c r="AS1204" s="312">
        <v>1.08</v>
      </c>
      <c r="AT1204" s="372">
        <v>0.18902099999999999</v>
      </c>
      <c r="AU1204" s="369"/>
      <c r="AV1204" s="312">
        <v>0.17125238482051269</v>
      </c>
      <c r="AW1204" s="370">
        <v>0.21578254545456452</v>
      </c>
      <c r="AX1204" s="370">
        <v>0.16053872727270466</v>
      </c>
      <c r="AY1204" s="370"/>
      <c r="AZ1204" s="312">
        <f>_xll.SRS1Splines.Functions25.Linear_Interp(V_NNG3A!$H$4:$H$12,V_NNG3A!$I$4:$I$12,BF1204)</f>
        <v>12.1086499999999</v>
      </c>
      <c r="BA1204" s="312">
        <f>(AZ1204/V_NNG3A!$I$8)*100</f>
        <v>87.427075812273642</v>
      </c>
      <c r="BB1204" s="308">
        <f>_xll.SRS1Splines.Functions25.Linear_Interp(V_NNG3A!$H$4:$H$12,V_NNG3A!$J$4:$J$12,BF1204)</f>
        <v>1.12106379310341</v>
      </c>
      <c r="BC1204" s="308">
        <f>IFERROR((AZ1204-V_NNG3A!$J$20) / (V_NNG3A!$J$19-V_NNG3A!$J$20) * 100, 0)</f>
        <v>39.164980122874354</v>
      </c>
      <c r="BD1204" s="308">
        <v>1050</v>
      </c>
      <c r="BE1204" s="308">
        <v>1047</v>
      </c>
      <c r="BF1204" s="374">
        <v>1048.5899999999999</v>
      </c>
      <c r="BG1204" s="312">
        <v>9.1999999999999998E-2</v>
      </c>
      <c r="BH1204" s="372">
        <v>5.7709999999991851E-2</v>
      </c>
      <c r="BI1204" s="369"/>
      <c r="BJ1204" s="312">
        <v>0.64900863166831713</v>
      </c>
      <c r="BK1204" s="370">
        <v>0.1770125348804302</v>
      </c>
      <c r="BL1204" s="370">
        <v>0.1770125348804302</v>
      </c>
      <c r="BM1204" s="370">
        <f t="shared" si="16"/>
        <v>0</v>
      </c>
      <c r="BN1204" s="312">
        <f>_xll.SRS1Splines.Functions25.Linear_Interp(V_XNN1!$K$3:$K$8,V_XNN1!$L$3:$L$8,BT1204)</f>
        <v>0.21712799999999999</v>
      </c>
      <c r="BO1204" s="312">
        <f>(BN1204/V_XNN1!$L$7)*100</f>
        <v>103.3942857142857</v>
      </c>
      <c r="BP1204" s="308">
        <f>_xll.SRS1Splines.Functions25.Linear_Interp(V_XNN1!$K$3:$K$8,V_XNN1!$M$3:$M$8,BT1204)</f>
        <v>6.1128000000000099E-2</v>
      </c>
      <c r="BQ1204" s="308">
        <f>IFERROR((BN1204 - V_XNN1!$M$16) / (V_XNN1!$M$15- V_XNN1!$M$16) * 100, 0)</f>
        <v>94.484679665738142</v>
      </c>
      <c r="BR1204" s="308">
        <v>252</v>
      </c>
      <c r="BS1204" s="308">
        <v>249</v>
      </c>
      <c r="BT1204" s="374">
        <v>252.4</v>
      </c>
      <c r="BU1204" s="312">
        <v>2.4E-2</v>
      </c>
      <c r="BV1204" s="372">
        <v>2.9218000000000001E-2</v>
      </c>
      <c r="BW1204" s="369"/>
      <c r="BX1204" s="312"/>
      <c r="BY1204" s="370"/>
      <c r="BZ1204" s="370"/>
      <c r="CA1204" s="370"/>
      <c r="CB1204" s="312"/>
      <c r="CC1204" s="312"/>
      <c r="CD1204" s="308"/>
      <c r="CE1204" s="312"/>
      <c r="CF1204" s="312"/>
      <c r="CG1204" s="312"/>
      <c r="CH1204" s="312"/>
      <c r="CI1204" s="384"/>
      <c r="CJ1204" s="312"/>
      <c r="CK1204" s="372"/>
      <c r="CL1204" s="369"/>
      <c r="CM1204" s="312"/>
      <c r="CN1204" s="370"/>
      <c r="CO1204" s="370"/>
      <c r="CP1204" s="370"/>
      <c r="CQ1204" s="312"/>
      <c r="CR1204" s="312"/>
      <c r="CS1204" s="308"/>
      <c r="CT1204" s="312"/>
      <c r="CU1204" s="312"/>
      <c r="CV1204" s="312"/>
      <c r="CW1204" s="312"/>
      <c r="CX1204" s="384"/>
      <c r="CY1204" s="312"/>
      <c r="CZ1204" s="372"/>
    </row>
    <row r="1205" spans="1:104" s="1" customFormat="1" hidden="1">
      <c r="A1205" s="269">
        <v>45764</v>
      </c>
      <c r="B1205" s="380">
        <v>0</v>
      </c>
      <c r="C1205" s="381">
        <v>0.78096774193548391</v>
      </c>
      <c r="D1205" s="382">
        <v>0.497664</v>
      </c>
      <c r="E1205" s="382">
        <v>0.407808</v>
      </c>
      <c r="F1205" s="382">
        <v>0</v>
      </c>
      <c r="G1205" s="312">
        <f>_xll.SRS1Splines.Functions25.Linear_Interp(V_NEM!$R$687:$R$703,V_NEM!$T$687:$T$703,M1205)+_xll.SRS1Splines.Functions25.Linear_Interp(V_NEM!$AB$687:$AB$703,V_NEM!$AD$687:$AD$703,N1205)</f>
        <v>0.6664697845000036</v>
      </c>
      <c r="H1205" s="308">
        <f>(G1205/(V_NEM!$T$696+V_NEM!$AD$696))*100</f>
        <v>68.766740385237767</v>
      </c>
      <c r="I1205" s="308">
        <f>G1205-(V_NEM!$T$694+V_NEM!$AD$694)</f>
        <v>2.6983649500003648E-2</v>
      </c>
      <c r="J1205" s="308">
        <f>((IFERROR((_xll.SRS1Splines.Functions25.Linear_Interp(V_NEM!$R$687:$R$703,V_NEM!$T$687:$T$703,M1205) - V_NEM!$X$689) / (V_NEM!$X$688- V_NEM!$X$689) * 100, 0))+(IFERROR((_xll.SRS1Splines.Functions25.Linear_Interp(V_NEM!$AB$687:$AB$703,V_NEM!$AD$687:$AD$703,N1205) - V_NEM!$AH$689) / (V_NEM!$AH$688- V_NEM!$AH$689) * 100, 0)))/2</f>
        <v>16.144620548970604</v>
      </c>
      <c r="K1205" s="308">
        <v>784.3</v>
      </c>
      <c r="L1205" s="308">
        <v>781.8</v>
      </c>
      <c r="M1205" s="371">
        <v>782.1</v>
      </c>
      <c r="N1205" s="371">
        <v>782.6</v>
      </c>
      <c r="O1205" s="312">
        <v>1.1651612903225805</v>
      </c>
      <c r="P1205" s="383">
        <v>0.42232600000000003</v>
      </c>
      <c r="Q1205" s="369">
        <v>0</v>
      </c>
      <c r="R1205" s="312">
        <v>0.49</v>
      </c>
      <c r="S1205" s="370">
        <v>0.19749683511466987</v>
      </c>
      <c r="T1205" s="370">
        <v>0.70612520000000012</v>
      </c>
      <c r="U1205" s="370"/>
      <c r="V1205" s="312">
        <f>_xll.SRS1Splines.Functions25.Linear_Interp(V_NK3!$P$8:$P$32,V_NK3!$R$8:$R$32,AC1205)</f>
        <v>233.34608932</v>
      </c>
      <c r="W1205" s="312">
        <f>(V1205/V_NK3!$R$28)*100</f>
        <v>43.041099540029293</v>
      </c>
      <c r="X1205" s="308">
        <f>V1205-V_NK3!$R$8</f>
        <v>176.76743732</v>
      </c>
      <c r="Y1205" s="308">
        <f>IFERROR((V1205 - V_NK3!$V$10) / (V_NK3!$V$9- V_NK3!$V$10) * 100, 0)</f>
        <v>36.404223588760651</v>
      </c>
      <c r="Z1205" s="308">
        <v>541.79999999999995</v>
      </c>
      <c r="AA1205" s="308">
        <v>521</v>
      </c>
      <c r="AB1205" s="312"/>
      <c r="AC1205" s="371">
        <v>531.24</v>
      </c>
      <c r="AD1205" s="308">
        <v>1.02</v>
      </c>
      <c r="AE1205" s="372">
        <v>0.16048300000000001</v>
      </c>
      <c r="AF1205" s="373">
        <v>7.0000000000000007E-2</v>
      </c>
      <c r="AG1205" s="312"/>
      <c r="AH1205" s="370">
        <v>0.82818468000000001</v>
      </c>
      <c r="AI1205" s="370">
        <v>0.9557814</v>
      </c>
      <c r="AJ1205" s="370"/>
      <c r="AK1205" s="312">
        <f>_xll.SRS1Splines.Functions25.Linear_Interp(V_NK2!$R$10:$R$21,V_NK2!$T$10:$T$21,AR1205)</f>
        <v>65.633485714312897</v>
      </c>
      <c r="AL1205" s="312">
        <f>(AK1205/V_NK2!$T$18)*100</f>
        <v>91.923649459821974</v>
      </c>
      <c r="AM1205" s="308">
        <f>AK1205-V_NK2!$T$11</f>
        <v>24.8134857142851</v>
      </c>
      <c r="AN1205" s="308">
        <f>IFERROR((AK1205 - V_NK2!$X$12) / (V_NK2!$X$11- V_NK2!$X$12) * 100, 0)</f>
        <v>81.142857142859114</v>
      </c>
      <c r="AO1205" s="308">
        <v>427</v>
      </c>
      <c r="AP1205" s="308">
        <v>420</v>
      </c>
      <c r="AQ1205" s="308">
        <v>426.42</v>
      </c>
      <c r="AR1205" s="371">
        <v>425.68</v>
      </c>
      <c r="AS1205" s="312">
        <v>1.08</v>
      </c>
      <c r="AT1205" s="372">
        <v>0.22756700000000002</v>
      </c>
      <c r="AU1205" s="369"/>
      <c r="AV1205" s="312">
        <v>0.17125238482051269</v>
      </c>
      <c r="AW1205" s="370">
        <v>0.19498254545452429</v>
      </c>
      <c r="AX1205" s="370">
        <v>0.16065000000000007</v>
      </c>
      <c r="AY1205" s="370"/>
      <c r="AZ1205" s="312">
        <f>_xll.SRS1Splines.Functions25.Linear_Interp(V_NNG3A!$H$4:$H$12,V_NNG3A!$I$4:$I$12,BF1205)</f>
        <v>12.3186</v>
      </c>
      <c r="BA1205" s="312">
        <f>(AZ1205/V_NNG3A!$I$8)*100</f>
        <v>88.942960288808663</v>
      </c>
      <c r="BB1205" s="308">
        <f>_xll.SRS1Splines.Functions25.Linear_Interp(V_NNG3A!$H$4:$H$12,V_NNG3A!$J$4:$J$12,BF1205)</f>
        <v>1.3310137931035</v>
      </c>
      <c r="BC1205" s="308">
        <f>IFERROR((AZ1205-V_NNG3A!$J$20) / (V_NNG3A!$J$19-V_NNG3A!$J$20) * 100, 0)</f>
        <v>46.499698831467057</v>
      </c>
      <c r="BD1205" s="308">
        <v>1050</v>
      </c>
      <c r="BE1205" s="308">
        <v>1047</v>
      </c>
      <c r="BF1205" s="374">
        <v>1048.76</v>
      </c>
      <c r="BG1205" s="312">
        <v>4.8000000000000001E-2</v>
      </c>
      <c r="BH1205" s="372">
        <v>5.7750000000000003E-2</v>
      </c>
      <c r="BI1205" s="369"/>
      <c r="BJ1205" s="312">
        <v>0.64900863166831713</v>
      </c>
      <c r="BK1205" s="370">
        <v>0.38200133352200361</v>
      </c>
      <c r="BL1205" s="370">
        <v>0.38200133352200361</v>
      </c>
      <c r="BM1205" s="370">
        <f t="shared" si="16"/>
        <v>0</v>
      </c>
      <c r="BN1205" s="312">
        <f>_xll.SRS1Splines.Functions25.Linear_Interp(V_XNN1!$K$3:$K$8,V_XNN1!$L$3:$L$8,BT1205)</f>
        <v>0.1983</v>
      </c>
      <c r="BO1205" s="312">
        <f>(BN1205/V_XNN1!$L$7)*100</f>
        <v>94.428571428571445</v>
      </c>
      <c r="BP1205" s="308">
        <f>_xll.SRS1Splines.Functions25.Linear_Interp(V_XNN1!$K$3:$K$8,V_XNN1!$M$3:$M$8,BT1205)</f>
        <v>4.22999999999999E-2</v>
      </c>
      <c r="BQ1205" s="308">
        <f>IFERROR((BN1205 - V_XNN1!$M$16) / (V_XNN1!$M$15- V_XNN1!$M$16) * 100, 0)</f>
        <v>36.211699164345447</v>
      </c>
      <c r="BR1205" s="308">
        <v>252</v>
      </c>
      <c r="BS1205" s="308">
        <v>249</v>
      </c>
      <c r="BT1205" s="374">
        <v>251.35</v>
      </c>
      <c r="BU1205" s="312">
        <v>2.8000000000000001E-2</v>
      </c>
      <c r="BV1205" s="372">
        <v>6.123E-2</v>
      </c>
      <c r="BW1205" s="369"/>
      <c r="BX1205" s="312"/>
      <c r="BY1205" s="370"/>
      <c r="BZ1205" s="370"/>
      <c r="CA1205" s="370"/>
      <c r="CB1205" s="312"/>
      <c r="CC1205" s="312"/>
      <c r="CD1205" s="308"/>
      <c r="CE1205" s="312"/>
      <c r="CF1205" s="312"/>
      <c r="CG1205" s="312"/>
      <c r="CH1205" s="312"/>
      <c r="CI1205" s="384"/>
      <c r="CJ1205" s="312"/>
      <c r="CK1205" s="372"/>
      <c r="CL1205" s="369"/>
      <c r="CM1205" s="312"/>
      <c r="CN1205" s="370"/>
      <c r="CO1205" s="370"/>
      <c r="CP1205" s="370"/>
      <c r="CQ1205" s="312"/>
      <c r="CR1205" s="312"/>
      <c r="CS1205" s="308"/>
      <c r="CT1205" s="312"/>
      <c r="CU1205" s="312"/>
      <c r="CV1205" s="312"/>
      <c r="CW1205" s="312"/>
      <c r="CX1205" s="384"/>
      <c r="CY1205" s="312"/>
      <c r="CZ1205" s="372"/>
    </row>
    <row r="1206" spans="1:104" s="1" customFormat="1" hidden="1">
      <c r="A1206" s="269">
        <v>45765</v>
      </c>
      <c r="B1206" s="380">
        <v>0</v>
      </c>
      <c r="C1206" s="381">
        <v>0.78096774193548391</v>
      </c>
      <c r="D1206" s="382">
        <v>0.493344</v>
      </c>
      <c r="E1206" s="382">
        <v>0.40521600000000002</v>
      </c>
      <c r="F1206" s="382">
        <v>0</v>
      </c>
      <c r="G1206" s="312">
        <f>_xll.SRS1Splines.Functions25.Linear_Interp(V_NEM!$R$687:$R$703,V_NEM!$T$687:$T$703,M1206)+_xll.SRS1Splines.Functions25.Linear_Interp(V_NEM!$AB$687:$AB$703,V_NEM!$AD$687:$AD$703,N1206)</f>
        <v>0.67247464900000564</v>
      </c>
      <c r="H1206" s="308">
        <f>(G1206/(V_NEM!$T$696+V_NEM!$AD$696))*100</f>
        <v>69.386325800396477</v>
      </c>
      <c r="I1206" s="308">
        <f>G1206-(V_NEM!$T$694+V_NEM!$AD$694)</f>
        <v>3.2988514000005686E-2</v>
      </c>
      <c r="J1206" s="308">
        <f>((IFERROR((_xll.SRS1Splines.Functions25.Linear_Interp(V_NEM!$R$687:$R$703,V_NEM!$T$687:$T$703,M1206) - V_NEM!$X$689) / (V_NEM!$X$688- V_NEM!$X$689) * 100, 0))+(IFERROR((_xll.SRS1Splines.Functions25.Linear_Interp(V_NEM!$AB$687:$AB$703,V_NEM!$AD$687:$AD$703,N1206) - V_NEM!$AH$689) / (V_NEM!$AH$688- V_NEM!$AH$689) * 100, 0)))/2</f>
        <v>24.195563030866268</v>
      </c>
      <c r="K1206" s="308">
        <v>784.3</v>
      </c>
      <c r="L1206" s="308">
        <v>781.8</v>
      </c>
      <c r="M1206" s="371">
        <v>782.08</v>
      </c>
      <c r="N1206" s="371">
        <v>782.97</v>
      </c>
      <c r="O1206" s="312">
        <v>1.1651612903225805</v>
      </c>
      <c r="P1206" s="383">
        <v>0.50047799999999998</v>
      </c>
      <c r="Q1206" s="369">
        <v>0</v>
      </c>
      <c r="R1206" s="312">
        <v>0.49</v>
      </c>
      <c r="S1206" s="370">
        <v>2.8080947325134185E-2</v>
      </c>
      <c r="T1206" s="370">
        <v>0.73486160000000011</v>
      </c>
      <c r="U1206" s="370"/>
      <c r="V1206" s="312">
        <f>_xll.SRS1Splines.Functions25.Linear_Interp(V_NK3!$P$8:$P$32,V_NK3!$R$8:$R$32,AC1206)</f>
        <v>232.58314678000099</v>
      </c>
      <c r="W1206" s="312">
        <f>(V1206/V_NK3!$R$28)*100</f>
        <v>42.900373436998748</v>
      </c>
      <c r="X1206" s="308">
        <f>V1206-V_NK3!$R$8</f>
        <v>176.00449478000098</v>
      </c>
      <c r="Y1206" s="308">
        <f>IFERROR((V1206 - V_NK3!$V$10) / (V_NK3!$V$9- V_NK3!$V$10) * 100, 0)</f>
        <v>36.247100018760477</v>
      </c>
      <c r="Z1206" s="308">
        <v>541.79999999999995</v>
      </c>
      <c r="AA1206" s="308">
        <v>521</v>
      </c>
      <c r="AB1206" s="312"/>
      <c r="AC1206" s="371">
        <v>531.21</v>
      </c>
      <c r="AD1206" s="308">
        <v>1.02</v>
      </c>
      <c r="AE1206" s="372">
        <v>0.16701400000000002</v>
      </c>
      <c r="AF1206" s="373">
        <v>0</v>
      </c>
      <c r="AG1206" s="312"/>
      <c r="AH1206" s="370">
        <v>0.8540474400000001</v>
      </c>
      <c r="AI1206" s="370">
        <v>1.1228238000000001</v>
      </c>
      <c r="AJ1206" s="370"/>
      <c r="AK1206" s="312">
        <f>_xll.SRS1Splines.Functions25.Linear_Interp(V_NK2!$R$10:$R$21,V_NK2!$T$10:$T$21,AR1206)</f>
        <v>65.589800000027296</v>
      </c>
      <c r="AL1206" s="312">
        <f>(AK1206/V_NK2!$T$18)*100</f>
        <v>91.86246498603262</v>
      </c>
      <c r="AM1206" s="308">
        <f>AK1206-V_NK2!$T$11</f>
        <v>24.769799999999499</v>
      </c>
      <c r="AN1206" s="308">
        <f>IFERROR((AK1206 - V_NK2!$X$12) / (V_NK2!$X$11- V_NK2!$X$12) * 100, 0)</f>
        <v>81.000000000002331</v>
      </c>
      <c r="AO1206" s="308">
        <v>427</v>
      </c>
      <c r="AP1206" s="308">
        <v>420</v>
      </c>
      <c r="AQ1206" s="308">
        <v>426.29</v>
      </c>
      <c r="AR1206" s="371">
        <v>425.67</v>
      </c>
      <c r="AS1206" s="312">
        <v>1.08</v>
      </c>
      <c r="AT1206" s="372">
        <v>0.26733899999999999</v>
      </c>
      <c r="AU1206" s="369"/>
      <c r="AV1206" s="312">
        <v>0.17125238482051269</v>
      </c>
      <c r="AW1206" s="370">
        <v>0.20305995454550668</v>
      </c>
      <c r="AX1206" s="370">
        <v>0.24738709090911204</v>
      </c>
      <c r="AY1206" s="370"/>
      <c r="AZ1206" s="312">
        <f>_xll.SRS1Splines.Functions25.Linear_Interp(V_NNG3A!$H$4:$H$12,V_NNG3A!$I$4:$I$12,BF1206)</f>
        <v>12.429749999999901</v>
      </c>
      <c r="BA1206" s="312">
        <f>(AZ1206/V_NNG3A!$I$8)*100</f>
        <v>89.745487364620232</v>
      </c>
      <c r="BB1206" s="308">
        <f>_xll.SRS1Splines.Functions25.Linear_Interp(V_NNG3A!$H$4:$H$12,V_NNG3A!$J$4:$J$12,BF1206)</f>
        <v>1.4421637931033999</v>
      </c>
      <c r="BC1206" s="308">
        <f>IFERROR((AZ1206-V_NNG3A!$J$20) / (V_NNG3A!$J$19-V_NNG3A!$J$20) * 100, 0)</f>
        <v>50.382785206599046</v>
      </c>
      <c r="BD1206" s="308">
        <v>1050</v>
      </c>
      <c r="BE1206" s="308">
        <v>1047</v>
      </c>
      <c r="BF1206" s="374">
        <v>1048.8499999999999</v>
      </c>
      <c r="BG1206" s="312">
        <v>4.8000000000000001E-2</v>
      </c>
      <c r="BH1206" s="372">
        <v>8.8930000000007572E-2</v>
      </c>
      <c r="BI1206" s="369"/>
      <c r="BJ1206" s="312">
        <v>0.73540863166831727</v>
      </c>
      <c r="BK1206" s="370">
        <v>0.21881292089995755</v>
      </c>
      <c r="BL1206" s="370">
        <v>0.21881292089995755</v>
      </c>
      <c r="BM1206" s="370">
        <f t="shared" si="16"/>
        <v>0</v>
      </c>
      <c r="BN1206" s="312">
        <f>_xll.SRS1Splines.Functions25.Linear_Interp(V_XNN1!$K$3:$K$8,V_XNN1!$L$3:$L$8,BT1206)</f>
        <v>0.20549999999999999</v>
      </c>
      <c r="BO1206" s="312">
        <f>(BN1206/V_XNN1!$L$7)*100</f>
        <v>97.857142857142847</v>
      </c>
      <c r="BP1206" s="308">
        <f>_xll.SRS1Splines.Functions25.Linear_Interp(V_XNN1!$K$3:$K$8,V_XNN1!$M$3:$M$8,BT1206)</f>
        <v>4.9500000000000002E-2</v>
      </c>
      <c r="BQ1206" s="308">
        <f>IFERROR((BN1206 - V_XNN1!$M$16) / (V_XNN1!$M$15- V_XNN1!$M$16) * 100, 0)</f>
        <v>58.495821727019489</v>
      </c>
      <c r="BR1206" s="308">
        <v>252</v>
      </c>
      <c r="BS1206" s="308">
        <v>249</v>
      </c>
      <c r="BT1206" s="374">
        <v>251.75</v>
      </c>
      <c r="BU1206" s="312">
        <v>2.4E-2</v>
      </c>
      <c r="BV1206" s="372">
        <v>3.0172000000000001E-2</v>
      </c>
      <c r="BW1206" s="369"/>
      <c r="BX1206" s="312"/>
      <c r="BY1206" s="370"/>
      <c r="BZ1206" s="370"/>
      <c r="CA1206" s="370"/>
      <c r="CB1206" s="312"/>
      <c r="CC1206" s="312"/>
      <c r="CD1206" s="308"/>
      <c r="CE1206" s="312"/>
      <c r="CF1206" s="312"/>
      <c r="CG1206" s="312"/>
      <c r="CH1206" s="312"/>
      <c r="CI1206" s="384"/>
      <c r="CJ1206" s="312"/>
      <c r="CK1206" s="372"/>
      <c r="CL1206" s="369"/>
      <c r="CM1206" s="312"/>
      <c r="CN1206" s="370"/>
      <c r="CO1206" s="370"/>
      <c r="CP1206" s="370"/>
      <c r="CQ1206" s="312"/>
      <c r="CR1206" s="312"/>
      <c r="CS1206" s="308"/>
      <c r="CT1206" s="312"/>
      <c r="CU1206" s="312"/>
      <c r="CV1206" s="312"/>
      <c r="CW1206" s="312"/>
      <c r="CX1206" s="384"/>
      <c r="CY1206" s="312"/>
      <c r="CZ1206" s="372"/>
    </row>
    <row r="1207" spans="1:104" s="1" customFormat="1" hidden="1">
      <c r="A1207" s="269">
        <v>45766</v>
      </c>
      <c r="B1207" s="380">
        <v>0.2</v>
      </c>
      <c r="C1207" s="381">
        <v>0.78096774193548391</v>
      </c>
      <c r="D1207" s="382">
        <v>0.48470400000000002</v>
      </c>
      <c r="E1207" s="382">
        <v>0.48816000000000004</v>
      </c>
      <c r="F1207" s="382">
        <v>0</v>
      </c>
      <c r="G1207" s="312">
        <f>_xll.SRS1Splines.Functions25.Linear_Interp(V_NEM!$R$687:$R$703,V_NEM!$T$687:$T$703,M1207)+_xll.SRS1Splines.Functions25.Linear_Interp(V_NEM!$AB$687:$AB$703,V_NEM!$AD$687:$AD$703,N1207)</f>
        <v>0.66321612614999415</v>
      </c>
      <c r="H1207" s="308">
        <f>(G1207/(V_NEM!$T$696+V_NEM!$AD$696))*100</f>
        <v>68.431026022395031</v>
      </c>
      <c r="I1207" s="308">
        <f>G1207-(V_NEM!$T$694+V_NEM!$AD$694)</f>
        <v>2.372999114999419E-2</v>
      </c>
      <c r="J1207" s="308">
        <f>((IFERROR((_xll.SRS1Splines.Functions25.Linear_Interp(V_NEM!$R$687:$R$703,V_NEM!$T$687:$T$703,M1207) - V_NEM!$X$689) / (V_NEM!$X$688- V_NEM!$X$689) * 100, 0))+(IFERROR((_xll.SRS1Splines.Functions25.Linear_Interp(V_NEM!$AB$687:$AB$703,V_NEM!$AD$687:$AD$703,N1207) - V_NEM!$AH$689) / (V_NEM!$AH$688- V_NEM!$AH$689) * 100, 0)))/2</f>
        <v>18.201170071102709</v>
      </c>
      <c r="K1207" s="308">
        <v>784.3</v>
      </c>
      <c r="L1207" s="308">
        <v>781.8</v>
      </c>
      <c r="M1207" s="371">
        <v>782.05</v>
      </c>
      <c r="N1207" s="371">
        <v>782.74</v>
      </c>
      <c r="O1207" s="312">
        <v>1.1651612903225805</v>
      </c>
      <c r="P1207" s="383">
        <v>0.46106000000000003</v>
      </c>
      <c r="Q1207" s="369">
        <v>0</v>
      </c>
      <c r="R1207" s="312">
        <v>0.49</v>
      </c>
      <c r="S1207" s="370">
        <v>0.22143283511466988</v>
      </c>
      <c r="T1207" s="370">
        <v>0.73006120000000008</v>
      </c>
      <c r="U1207" s="370"/>
      <c r="V1207" s="312">
        <f>_xll.SRS1Splines.Functions25.Linear_Interp(V_NK3!$P$8:$P$32,V_NK3!$R$8:$R$32,AC1207)</f>
        <v>232.074518420001</v>
      </c>
      <c r="W1207" s="312">
        <f>(V1207/V_NK3!$R$28)*100</f>
        <v>42.806556034978271</v>
      </c>
      <c r="X1207" s="308">
        <f>V1207-V_NK3!$R$8</f>
        <v>175.49586642000099</v>
      </c>
      <c r="Y1207" s="308">
        <f>IFERROR((V1207 - V_NK3!$V$10) / (V_NK3!$V$9- V_NK3!$V$10) * 100, 0)</f>
        <v>36.14235097209356</v>
      </c>
      <c r="Z1207" s="308">
        <v>541.79999999999995</v>
      </c>
      <c r="AA1207" s="308">
        <v>521</v>
      </c>
      <c r="AB1207" s="312"/>
      <c r="AC1207" s="371">
        <v>531.19000000000005</v>
      </c>
      <c r="AD1207" s="308">
        <v>1.02</v>
      </c>
      <c r="AE1207" s="372">
        <v>0.16592300000000001</v>
      </c>
      <c r="AF1207" s="373">
        <v>0</v>
      </c>
      <c r="AG1207" s="312"/>
      <c r="AH1207" s="370">
        <v>0.84972708000000008</v>
      </c>
      <c r="AI1207" s="370">
        <v>0.9901667999999999</v>
      </c>
      <c r="AJ1207" s="370"/>
      <c r="AK1207" s="312">
        <f>_xll.SRS1Splines.Functions25.Linear_Interp(V_NK2!$R$10:$R$21,V_NK2!$T$10:$T$21,AR1207)</f>
        <v>65.240314285741704</v>
      </c>
      <c r="AL1207" s="312">
        <f>(AK1207/V_NK2!$T$18)*100</f>
        <v>91.37298919571667</v>
      </c>
      <c r="AM1207" s="308">
        <f>AK1207-V_NK2!$T$11</f>
        <v>24.420314285713907</v>
      </c>
      <c r="AN1207" s="308">
        <f>IFERROR((AK1207 - V_NK2!$X$12) / (V_NK2!$X$11- V_NK2!$X$12) * 100, 0)</f>
        <v>79.857142857145533</v>
      </c>
      <c r="AO1207" s="308">
        <v>427</v>
      </c>
      <c r="AP1207" s="308">
        <v>420</v>
      </c>
      <c r="AQ1207" s="308">
        <v>426.17</v>
      </c>
      <c r="AR1207" s="371">
        <v>425.59</v>
      </c>
      <c r="AS1207" s="312">
        <v>1.08</v>
      </c>
      <c r="AT1207" s="372">
        <v>0.23575399999999999</v>
      </c>
      <c r="AU1207" s="369"/>
      <c r="AV1207" s="312">
        <v>0.17125238482051269</v>
      </c>
      <c r="AW1207" s="370">
        <v>0.23512090909090214</v>
      </c>
      <c r="AX1207" s="370">
        <v>0.21472854545455206</v>
      </c>
      <c r="AY1207" s="370"/>
      <c r="AZ1207" s="312">
        <f>_xll.SRS1Splines.Functions25.Linear_Interp(V_NNG3A!$H$4:$H$12,V_NNG3A!$I$4:$I$12,BF1207)</f>
        <v>12.158050000000101</v>
      </c>
      <c r="BA1207" s="312">
        <f>(AZ1207/V_NNG3A!$I$8)*100</f>
        <v>87.783754512636108</v>
      </c>
      <c r="BB1207" s="308">
        <f>_xll.SRS1Splines.Functions25.Linear_Interp(V_NNG3A!$H$4:$H$12,V_NNG3A!$J$4:$J$12,BF1207)</f>
        <v>1.1704637931036499</v>
      </c>
      <c r="BC1207" s="308">
        <f>IFERROR((AZ1207-V_NNG3A!$J$20) / (V_NNG3A!$J$19-V_NNG3A!$J$20) * 100, 0)</f>
        <v>40.890796289608247</v>
      </c>
      <c r="BD1207" s="308">
        <v>1050</v>
      </c>
      <c r="BE1207" s="308">
        <v>1047</v>
      </c>
      <c r="BF1207" s="374">
        <v>1048.6300000000001</v>
      </c>
      <c r="BG1207" s="312">
        <v>8.6999999999999994E-2</v>
      </c>
      <c r="BH1207" s="372">
        <v>7.7190000000002326E-2</v>
      </c>
      <c r="BI1207" s="369"/>
      <c r="BJ1207" s="312">
        <v>0.108</v>
      </c>
      <c r="BK1207" s="370">
        <v>0.28287269528795811</v>
      </c>
      <c r="BL1207" s="370">
        <v>0.28287269528795811</v>
      </c>
      <c r="BM1207" s="370">
        <f t="shared" si="16"/>
        <v>0</v>
      </c>
      <c r="BN1207" s="312">
        <f>_xll.SRS1Splines.Functions25.Linear_Interp(V_XNN1!$K$3:$K$8,V_XNN1!$L$3:$L$8,BT1207)</f>
        <v>0.20369999999999999</v>
      </c>
      <c r="BO1207" s="312">
        <f>(BN1207/V_XNN1!$L$7)*100</f>
        <v>97</v>
      </c>
      <c r="BP1207" s="308">
        <f>_xll.SRS1Splines.Functions25.Linear_Interp(V_XNN1!$K$3:$K$8,V_XNN1!$M$3:$M$8,BT1207)</f>
        <v>4.7700000000000103E-2</v>
      </c>
      <c r="BQ1207" s="308">
        <f>IFERROR((BN1207 - V_XNN1!$M$16) / (V_XNN1!$M$15- V_XNN1!$M$16) * 100, 0)</f>
        <v>52.924791086350979</v>
      </c>
      <c r="BR1207" s="308">
        <v>252</v>
      </c>
      <c r="BS1207" s="308">
        <v>249</v>
      </c>
      <c r="BT1207" s="374">
        <v>251.65</v>
      </c>
      <c r="BU1207" s="312">
        <v>2.8000000000000001E-2</v>
      </c>
      <c r="BV1207" s="372">
        <v>4.2491000000000001E-2</v>
      </c>
      <c r="BW1207" s="369"/>
      <c r="BX1207" s="312"/>
      <c r="BY1207" s="370"/>
      <c r="BZ1207" s="370"/>
      <c r="CA1207" s="370"/>
      <c r="CB1207" s="312"/>
      <c r="CC1207" s="312"/>
      <c r="CD1207" s="308"/>
      <c r="CE1207" s="312"/>
      <c r="CF1207" s="312"/>
      <c r="CG1207" s="312"/>
      <c r="CH1207" s="312"/>
      <c r="CI1207" s="384"/>
      <c r="CJ1207" s="312"/>
      <c r="CK1207" s="372"/>
      <c r="CL1207" s="369"/>
      <c r="CM1207" s="312"/>
      <c r="CN1207" s="370"/>
      <c r="CO1207" s="370"/>
      <c r="CP1207" s="370"/>
      <c r="CQ1207" s="312"/>
      <c r="CR1207" s="312"/>
      <c r="CS1207" s="308"/>
      <c r="CT1207" s="312"/>
      <c r="CU1207" s="312"/>
      <c r="CV1207" s="312"/>
      <c r="CW1207" s="312"/>
      <c r="CX1207" s="384"/>
      <c r="CY1207" s="312"/>
      <c r="CZ1207" s="372"/>
    </row>
    <row r="1208" spans="1:104" s="1" customFormat="1" hidden="1">
      <c r="A1208" s="269">
        <v>45767</v>
      </c>
      <c r="B1208" s="380">
        <v>0</v>
      </c>
      <c r="C1208" s="381">
        <v>0.78096774193548391</v>
      </c>
      <c r="D1208" s="382">
        <v>0.62207999999999997</v>
      </c>
      <c r="E1208" s="382">
        <v>0.44755200000000001</v>
      </c>
      <c r="F1208" s="382">
        <v>0</v>
      </c>
      <c r="G1208" s="312">
        <f>_xll.SRS1Splines.Functions25.Linear_Interp(V_NEM!$R$687:$R$703,V_NEM!$T$687:$T$703,M1208)+_xll.SRS1Splines.Functions25.Linear_Interp(V_NEM!$AB$687:$AB$703,V_NEM!$AD$687:$AD$703,N1208)</f>
        <v>0.91072272039999425</v>
      </c>
      <c r="H1208" s="308">
        <f>(G1208/(V_NEM!$T$696+V_NEM!$AD$696))*100</f>
        <v>93.968900516124677</v>
      </c>
      <c r="I1208" s="308">
        <f>G1208-(V_NEM!$T$694+V_NEM!$AD$694)</f>
        <v>0.27123658539999429</v>
      </c>
      <c r="J1208" s="308">
        <f>((IFERROR((_xll.SRS1Splines.Functions25.Linear_Interp(V_NEM!$R$687:$R$703,V_NEM!$T$687:$T$703,M1208) - V_NEM!$X$689) / (V_NEM!$X$688- V_NEM!$X$689) * 100, 0))+(IFERROR((_xll.SRS1Splines.Functions25.Linear_Interp(V_NEM!$AB$687:$AB$703,V_NEM!$AD$687:$AD$703,N1208) - V_NEM!$AH$689) / (V_NEM!$AH$688- V_NEM!$AH$689) * 100, 0)))/2</f>
        <v>66.304005763573514</v>
      </c>
      <c r="K1208" s="308">
        <v>784.3</v>
      </c>
      <c r="L1208" s="308">
        <v>781.8</v>
      </c>
      <c r="M1208" s="371">
        <v>783.8</v>
      </c>
      <c r="N1208" s="371">
        <v>782.94</v>
      </c>
      <c r="O1208" s="312">
        <v>1.1651612903225805</v>
      </c>
      <c r="P1208" s="383">
        <v>0.60524</v>
      </c>
      <c r="Q1208" s="369">
        <v>1.6</v>
      </c>
      <c r="R1208" s="312">
        <v>0.49</v>
      </c>
      <c r="S1208" s="370">
        <v>0.24452701755447395</v>
      </c>
      <c r="T1208" s="370">
        <v>0.4988412000000001</v>
      </c>
      <c r="U1208" s="370"/>
      <c r="V1208" s="312">
        <f>_xll.SRS1Splines.Functions25.Linear_Interp(V_NK3!$P$8:$P$32,V_NK3!$R$8:$R$32,AC1208)</f>
        <v>231.82020423999899</v>
      </c>
      <c r="W1208" s="312">
        <f>(V1208/V_NK3!$R$28)*100</f>
        <v>42.759647333967656</v>
      </c>
      <c r="X1208" s="308">
        <f>V1208-V_NK3!$R$8</f>
        <v>175.24155223999898</v>
      </c>
      <c r="Y1208" s="308">
        <f>IFERROR((V1208 - V_NK3!$V$10) / (V_NK3!$V$9- V_NK3!$V$10) * 100, 0)</f>
        <v>36.089976448759678</v>
      </c>
      <c r="Z1208" s="308">
        <v>541.79999999999995</v>
      </c>
      <c r="AA1208" s="308">
        <v>521</v>
      </c>
      <c r="AB1208" s="312"/>
      <c r="AC1208" s="371">
        <v>531.17999999999995</v>
      </c>
      <c r="AD1208" s="308">
        <v>1.02</v>
      </c>
      <c r="AE1208" s="372">
        <v>0.113373</v>
      </c>
      <c r="AF1208" s="373">
        <v>0</v>
      </c>
      <c r="AG1208" s="312"/>
      <c r="AH1208" s="370">
        <v>0.55609308000000013</v>
      </c>
      <c r="AI1208" s="370">
        <v>0.747726</v>
      </c>
      <c r="AJ1208" s="370"/>
      <c r="AK1208" s="312">
        <f>_xll.SRS1Splines.Functions25.Linear_Interp(V_NK2!$R$10:$R$21,V_NK2!$T$10:$T$21,AR1208)</f>
        <v>65.371371428598806</v>
      </c>
      <c r="AL1208" s="312">
        <f>(AK1208/V_NK2!$T$18)*100</f>
        <v>91.556542617085157</v>
      </c>
      <c r="AM1208" s="308">
        <f>AK1208-V_NK2!$T$11</f>
        <v>24.551371428571009</v>
      </c>
      <c r="AN1208" s="308">
        <f>IFERROR((AK1208 - V_NK2!$X$12) / (V_NK2!$X$11- V_NK2!$X$12) * 100, 0)</f>
        <v>80.285714285716864</v>
      </c>
      <c r="AO1208" s="308">
        <v>427</v>
      </c>
      <c r="AP1208" s="308">
        <v>420</v>
      </c>
      <c r="AQ1208" s="308">
        <v>425.66</v>
      </c>
      <c r="AR1208" s="371">
        <v>425.62</v>
      </c>
      <c r="AS1208" s="312">
        <v>1.08</v>
      </c>
      <c r="AT1208" s="372">
        <v>0.17802999999999999</v>
      </c>
      <c r="AU1208" s="369"/>
      <c r="AV1208" s="312">
        <v>0.17125238482051269</v>
      </c>
      <c r="AW1208" s="370">
        <v>0.35931672727268021</v>
      </c>
      <c r="AX1208" s="370">
        <v>0.29278636363636379</v>
      </c>
      <c r="AY1208" s="370"/>
      <c r="AZ1208" s="312">
        <f>_xll.SRS1Splines.Functions25.Linear_Interp(V_NNG3A!$H$4:$H$12,V_NNG3A!$I$4:$I$12,BF1208)</f>
        <v>12.1951000000001</v>
      </c>
      <c r="BA1208" s="312">
        <f>(AZ1208/V_NNG3A!$I$8)*100</f>
        <v>88.051263537906848</v>
      </c>
      <c r="BB1208" s="308">
        <f>_xll.SRS1Splines.Functions25.Linear_Interp(V_NNG3A!$H$4:$H$12,V_NNG3A!$J$4:$J$12,BF1208)</f>
        <v>1.20751379310361</v>
      </c>
      <c r="BC1208" s="308">
        <f>IFERROR((AZ1208-V_NNG3A!$J$20) / (V_NNG3A!$J$19-V_NNG3A!$J$20) * 100, 0)</f>
        <v>42.185158414653365</v>
      </c>
      <c r="BD1208" s="308">
        <v>1050</v>
      </c>
      <c r="BE1208" s="308">
        <v>1047</v>
      </c>
      <c r="BF1208" s="374">
        <v>1048.6600000000001</v>
      </c>
      <c r="BG1208" s="312">
        <v>0.09</v>
      </c>
      <c r="BH1208" s="372">
        <v>0.10525</v>
      </c>
      <c r="BI1208" s="369"/>
      <c r="BJ1208" s="312">
        <v>0.19439999999999999</v>
      </c>
      <c r="BK1208" s="370">
        <v>0.16275554458751942</v>
      </c>
      <c r="BL1208" s="370">
        <v>0.16275554458751942</v>
      </c>
      <c r="BM1208" s="370">
        <f t="shared" si="16"/>
        <v>0</v>
      </c>
      <c r="BN1208" s="312">
        <f>_xll.SRS1Splines.Functions25.Linear_Interp(V_XNN1!$K$3:$K$8,V_XNN1!$L$3:$L$8,BT1208)</f>
        <v>0.2001</v>
      </c>
      <c r="BO1208" s="312">
        <f>(BN1208/V_XNN1!$L$7)*100</f>
        <v>95.285714285714278</v>
      </c>
      <c r="BP1208" s="308">
        <f>_xll.SRS1Splines.Functions25.Linear_Interp(V_XNN1!$K$3:$K$8,V_XNN1!$M$3:$M$8,BT1208)</f>
        <v>4.4099999999999799E-2</v>
      </c>
      <c r="BQ1208" s="308">
        <f>IFERROR((BN1208 - V_XNN1!$M$16) / (V_XNN1!$M$15- V_XNN1!$M$16) * 100, 0)</f>
        <v>41.782729805013958</v>
      </c>
      <c r="BR1208" s="308">
        <v>252</v>
      </c>
      <c r="BS1208" s="308">
        <v>249</v>
      </c>
      <c r="BT1208" s="374">
        <v>251.45</v>
      </c>
      <c r="BU1208" s="312">
        <v>2.4E-2</v>
      </c>
      <c r="BV1208" s="372">
        <v>2.4379999999999999E-2</v>
      </c>
      <c r="BW1208" s="369"/>
      <c r="BX1208" s="312"/>
      <c r="BY1208" s="370"/>
      <c r="BZ1208" s="370"/>
      <c r="CA1208" s="370"/>
      <c r="CB1208" s="312"/>
      <c r="CC1208" s="312"/>
      <c r="CD1208" s="308"/>
      <c r="CE1208" s="312"/>
      <c r="CF1208" s="312"/>
      <c r="CG1208" s="312"/>
      <c r="CH1208" s="312"/>
      <c r="CI1208" s="384"/>
      <c r="CJ1208" s="312"/>
      <c r="CK1208" s="372"/>
      <c r="CL1208" s="369"/>
      <c r="CM1208" s="312"/>
      <c r="CN1208" s="370"/>
      <c r="CO1208" s="370"/>
      <c r="CP1208" s="370"/>
      <c r="CQ1208" s="312"/>
      <c r="CR1208" s="312"/>
      <c r="CS1208" s="308"/>
      <c r="CT1208" s="312"/>
      <c r="CU1208" s="312"/>
      <c r="CV1208" s="312"/>
      <c r="CW1208" s="312"/>
      <c r="CX1208" s="384"/>
      <c r="CY1208" s="312"/>
      <c r="CZ1208" s="372"/>
    </row>
    <row r="1209" spans="1:104" s="1" customFormat="1" hidden="1">
      <c r="A1209" s="269">
        <v>45768</v>
      </c>
      <c r="B1209" s="380">
        <v>13.4</v>
      </c>
      <c r="C1209" s="381">
        <v>0.78096774193548391</v>
      </c>
      <c r="D1209" s="382">
        <v>0.58838400000000002</v>
      </c>
      <c r="E1209" s="382">
        <v>0.58320000000000005</v>
      </c>
      <c r="F1209" s="382">
        <v>0</v>
      </c>
      <c r="G1209" s="312">
        <f>_xll.SRS1Splines.Functions25.Linear_Interp(V_NEM!$R$687:$R$703,V_NEM!$T$687:$T$703,M1209)+_xll.SRS1Splines.Functions25.Linear_Interp(V_NEM!$AB$687:$AB$703,V_NEM!$AD$687:$AD$703,N1209)</f>
        <v>0.89076676210000216</v>
      </c>
      <c r="H1209" s="308">
        <f>(G1209/(V_NEM!$T$696+V_NEM!$AD$696))*100</f>
        <v>91.909833120318112</v>
      </c>
      <c r="I1209" s="308">
        <f>G1209-(V_NEM!$T$694+V_NEM!$AD$694)</f>
        <v>0.25128062710000221</v>
      </c>
      <c r="J1209" s="308">
        <f>((IFERROR((_xll.SRS1Splines.Functions25.Linear_Interp(V_NEM!$R$687:$R$703,V_NEM!$T$687:$T$703,M1209) - V_NEM!$X$689) / (V_NEM!$X$688- V_NEM!$X$689) * 100, 0))+(IFERROR((_xll.SRS1Splines.Functions25.Linear_Interp(V_NEM!$AB$687:$AB$703,V_NEM!$AD$687:$AD$703,N1209) - V_NEM!$AH$689) / (V_NEM!$AH$688- V_NEM!$AH$689) * 100, 0)))/2</f>
        <v>68.279756952004263</v>
      </c>
      <c r="K1209" s="308">
        <v>784.3</v>
      </c>
      <c r="L1209" s="308">
        <v>781.8</v>
      </c>
      <c r="M1209" s="371">
        <v>783.62</v>
      </c>
      <c r="N1209" s="371">
        <v>783.2</v>
      </c>
      <c r="O1209" s="312">
        <v>1.1651612903225805</v>
      </c>
      <c r="P1209" s="383">
        <v>0.75139999999999996</v>
      </c>
      <c r="Q1209" s="369">
        <v>0</v>
      </c>
      <c r="R1209" s="312">
        <v>0.49</v>
      </c>
      <c r="S1209" s="370">
        <v>0.10349381755828857</v>
      </c>
      <c r="T1209" s="370">
        <v>0.35780800000000001</v>
      </c>
      <c r="U1209" s="370"/>
      <c r="V1209" s="312">
        <f>_xll.SRS1Splines.Functions25.Linear_Interp(V_NK3!$P$8:$P$32,V_NK3!$R$8:$R$32,AC1209)</f>
        <v>231.56589005999899</v>
      </c>
      <c r="W1209" s="312">
        <f>(V1209/V_NK3!$R$28)*100</f>
        <v>42.712738632957418</v>
      </c>
      <c r="X1209" s="308">
        <f>V1209-V_NK3!$R$8</f>
        <v>174.98723805999899</v>
      </c>
      <c r="Y1209" s="308">
        <f>IFERROR((V1209 - V_NK3!$V$10) / (V_NK3!$V$9- V_NK3!$V$10) * 100, 0)</f>
        <v>36.037601925426223</v>
      </c>
      <c r="Z1209" s="308">
        <v>541.79999999999995</v>
      </c>
      <c r="AA1209" s="308">
        <v>521</v>
      </c>
      <c r="AB1209" s="312"/>
      <c r="AC1209" s="371">
        <v>531.16999999999996</v>
      </c>
      <c r="AD1209" s="308">
        <v>0.08</v>
      </c>
      <c r="AE1209" s="372">
        <v>8.131999999999999E-2</v>
      </c>
      <c r="AF1209" s="373">
        <v>0</v>
      </c>
      <c r="AG1209" s="312"/>
      <c r="AH1209" s="370">
        <v>0.42916320000000002</v>
      </c>
      <c r="AI1209" s="370">
        <v>0.61173</v>
      </c>
      <c r="AJ1209" s="370"/>
      <c r="AK1209" s="312">
        <f>_xll.SRS1Splines.Functions25.Linear_Interp(V_NK2!$R$10:$R$21,V_NK2!$T$10:$T$21,AR1209)</f>
        <v>65.196628571456003</v>
      </c>
      <c r="AL1209" s="312">
        <f>(AK1209/V_NK2!$T$18)*100</f>
        <v>91.311804721927174</v>
      </c>
      <c r="AM1209" s="308">
        <f>AK1209-V_NK2!$T$11</f>
        <v>24.376628571428206</v>
      </c>
      <c r="AN1209" s="308">
        <f>IFERROR((AK1209 - V_NK2!$X$12) / (V_NK2!$X$11- V_NK2!$X$12) * 100, 0)</f>
        <v>79.714285714288437</v>
      </c>
      <c r="AO1209" s="308">
        <v>427</v>
      </c>
      <c r="AP1209" s="308">
        <v>420</v>
      </c>
      <c r="AQ1209" s="308">
        <v>425.94</v>
      </c>
      <c r="AR1209" s="371">
        <v>425.58</v>
      </c>
      <c r="AS1209" s="312">
        <v>1.2</v>
      </c>
      <c r="AT1209" s="372">
        <v>0.14565</v>
      </c>
      <c r="AU1209" s="369"/>
      <c r="AV1209" s="312">
        <v>0.17125238482051269</v>
      </c>
      <c r="AW1209" s="370">
        <v>0.20142665454548062</v>
      </c>
      <c r="AX1209" s="370">
        <v>0.28062981818179084</v>
      </c>
      <c r="AY1209" s="370"/>
      <c r="AZ1209" s="312">
        <f>_xll.SRS1Splines.Functions25.Linear_Interp(V_NNG3A!$H$4:$H$12,V_NNG3A!$I$4:$I$12,BF1209)</f>
        <v>12.4420999999999</v>
      </c>
      <c r="BA1209" s="312">
        <f>(AZ1209/V_NNG3A!$I$8)*100</f>
        <v>89.834657039710478</v>
      </c>
      <c r="BB1209" s="308">
        <f>_xll.SRS1Splines.Functions25.Linear_Interp(V_NNG3A!$H$4:$H$12,V_NNG3A!$J$4:$J$12,BF1209)</f>
        <v>1.45451379310339</v>
      </c>
      <c r="BC1209" s="308">
        <f>IFERROR((AZ1209-V_NNG3A!$J$20) / (V_NNG3A!$J$19-V_NNG3A!$J$20) * 100, 0)</f>
        <v>50.814239248280757</v>
      </c>
      <c r="BD1209" s="308">
        <v>1050</v>
      </c>
      <c r="BE1209" s="308">
        <v>1047</v>
      </c>
      <c r="BF1209" s="374">
        <v>1048.8599999999999</v>
      </c>
      <c r="BG1209" s="312">
        <v>4.8000000000000001E-2</v>
      </c>
      <c r="BH1209" s="372">
        <v>0.1008799999999901</v>
      </c>
      <c r="BI1209" s="369"/>
      <c r="BJ1209" s="312">
        <v>0.176256</v>
      </c>
      <c r="BK1209" s="370">
        <v>0.17590839496250177</v>
      </c>
      <c r="BL1209" s="370">
        <v>0.17590839496250177</v>
      </c>
      <c r="BM1209" s="370">
        <f t="shared" si="16"/>
        <v>0</v>
      </c>
      <c r="BN1209" s="312">
        <f>_xll.SRS1Splines.Functions25.Linear_Interp(V_XNN1!$K$3:$K$8,V_XNN1!$L$3:$L$8,BT1209)</f>
        <v>0.20280000000000001</v>
      </c>
      <c r="BO1209" s="312">
        <f>(BN1209/V_XNN1!$L$7)*100</f>
        <v>96.571428571428569</v>
      </c>
      <c r="BP1209" s="308">
        <f>_xll.SRS1Splines.Functions25.Linear_Interp(V_XNN1!$K$3:$K$8,V_XNN1!$M$3:$M$8,BT1209)</f>
        <v>4.6799999999999897E-2</v>
      </c>
      <c r="BQ1209" s="308">
        <f>IFERROR((BN1209 - V_XNN1!$M$16) / (V_XNN1!$M$15- V_XNN1!$M$16) * 100, 0)</f>
        <v>50.139275766016766</v>
      </c>
      <c r="BR1209" s="308">
        <v>252</v>
      </c>
      <c r="BS1209" s="308">
        <v>249</v>
      </c>
      <c r="BT1209" s="374">
        <v>251.6</v>
      </c>
      <c r="BU1209" s="312">
        <v>2.8000000000000001E-2</v>
      </c>
      <c r="BV1209" s="372">
        <v>2.7151000000000002E-2</v>
      </c>
      <c r="BW1209" s="369"/>
      <c r="BX1209" s="312"/>
      <c r="BY1209" s="370"/>
      <c r="BZ1209" s="370"/>
      <c r="CA1209" s="370"/>
      <c r="CB1209" s="312"/>
      <c r="CC1209" s="312"/>
      <c r="CD1209" s="308"/>
      <c r="CE1209" s="312"/>
      <c r="CF1209" s="312"/>
      <c r="CG1209" s="312"/>
      <c r="CH1209" s="312"/>
      <c r="CI1209" s="384"/>
      <c r="CJ1209" s="312"/>
      <c r="CK1209" s="372"/>
      <c r="CL1209" s="369"/>
      <c r="CM1209" s="312"/>
      <c r="CN1209" s="370"/>
      <c r="CO1209" s="370"/>
      <c r="CP1209" s="370"/>
      <c r="CQ1209" s="312"/>
      <c r="CR1209" s="312"/>
      <c r="CS1209" s="308"/>
      <c r="CT1209" s="312"/>
      <c r="CU1209" s="312"/>
      <c r="CV1209" s="312"/>
      <c r="CW1209" s="312"/>
      <c r="CX1209" s="384"/>
      <c r="CY1209" s="312"/>
      <c r="CZ1209" s="372"/>
    </row>
    <row r="1210" spans="1:104" s="1" customFormat="1" hidden="1">
      <c r="A1210" s="269">
        <v>45769</v>
      </c>
      <c r="B1210" s="380">
        <v>0</v>
      </c>
      <c r="C1210" s="381">
        <v>0.78096774193548391</v>
      </c>
      <c r="D1210" s="382">
        <v>0.56591999999999998</v>
      </c>
      <c r="E1210" s="382">
        <v>0.696384</v>
      </c>
      <c r="F1210" s="382">
        <v>0</v>
      </c>
      <c r="G1210" s="312">
        <f>_xll.SRS1Splines.Functions25.Linear_Interp(V_NEM!$R$687:$R$703,V_NEM!$T$687:$T$703,M1210)+_xll.SRS1Splines.Functions25.Linear_Interp(V_NEM!$AB$687:$AB$703,V_NEM!$AD$687:$AD$703,N1210)</f>
        <v>0.84361415524999683</v>
      </c>
      <c r="H1210" s="308">
        <f>(G1210/(V_NEM!$T$696+V_NEM!$AD$696))*100</f>
        <v>87.044599693158162</v>
      </c>
      <c r="I1210" s="308">
        <f>G1210-(V_NEM!$T$694+V_NEM!$AD$694)</f>
        <v>0.20412802024999688</v>
      </c>
      <c r="J1210" s="308">
        <f>((IFERROR((_xll.SRS1Splines.Functions25.Linear_Interp(V_NEM!$R$687:$R$703,V_NEM!$T$687:$T$703,M1210) - V_NEM!$X$689) / (V_NEM!$X$688- V_NEM!$X$689) * 100, 0))+(IFERROR((_xll.SRS1Splines.Functions25.Linear_Interp(V_NEM!$AB$687:$AB$703,V_NEM!$AD$687:$AD$703,N1210) - V_NEM!$AH$689) / (V_NEM!$AH$688- V_NEM!$AH$689) * 100, 0)))/2</f>
        <v>49.382180362521787</v>
      </c>
      <c r="K1210" s="308">
        <v>784.3</v>
      </c>
      <c r="L1210" s="308">
        <v>781.8</v>
      </c>
      <c r="M1210" s="371">
        <v>783.39</v>
      </c>
      <c r="N1210" s="371">
        <v>782.68</v>
      </c>
      <c r="O1210" s="312">
        <v>1.1651612903225805</v>
      </c>
      <c r="P1210" s="383">
        <v>0.59536</v>
      </c>
      <c r="Q1210" s="369">
        <v>0</v>
      </c>
      <c r="R1210" s="312">
        <v>0.49</v>
      </c>
      <c r="S1210" s="370">
        <v>0.1014434175582886</v>
      </c>
      <c r="T1210" s="370">
        <v>0.35575760000000001</v>
      </c>
      <c r="U1210" s="370"/>
      <c r="V1210" s="312">
        <f>_xll.SRS1Splines.Functions25.Linear_Interp(V_NK3!$P$8:$P$32,V_NK3!$R$8:$R$32,AC1210)</f>
        <v>231.311575879999</v>
      </c>
      <c r="W1210" s="312">
        <f>(V1210/V_NK3!$R$28)*100</f>
        <v>42.665829931947179</v>
      </c>
      <c r="X1210" s="308">
        <f>V1210-V_NK3!$R$8</f>
        <v>174.73292387999899</v>
      </c>
      <c r="Y1210" s="308">
        <f>IFERROR((V1210 - V_NK3!$V$10) / (V_NK3!$V$9- V_NK3!$V$10) * 100, 0)</f>
        <v>35.985227402092761</v>
      </c>
      <c r="Z1210" s="308">
        <v>541.79999999999995</v>
      </c>
      <c r="AA1210" s="308">
        <v>521</v>
      </c>
      <c r="AB1210" s="312"/>
      <c r="AC1210" s="371">
        <v>531.16</v>
      </c>
      <c r="AD1210" s="308">
        <v>0.08</v>
      </c>
      <c r="AE1210" s="372">
        <v>8.0853999999999995E-2</v>
      </c>
      <c r="AF1210" s="373">
        <v>0</v>
      </c>
      <c r="AG1210" s="312"/>
      <c r="AH1210" s="370">
        <v>0.42731784</v>
      </c>
      <c r="AI1210" s="370">
        <v>0.60970559999999996</v>
      </c>
      <c r="AJ1210" s="370"/>
      <c r="AK1210" s="312">
        <f>_xll.SRS1Splines.Functions25.Linear_Interp(V_NK2!$R$10:$R$21,V_NK2!$T$10:$T$21,AR1210)</f>
        <v>64.803457142885094</v>
      </c>
      <c r="AL1210" s="312">
        <f>(AK1210/V_NK2!$T$18)*100</f>
        <v>90.761144457822255</v>
      </c>
      <c r="AM1210" s="308">
        <f>AK1210-V_NK2!$T$11</f>
        <v>23.983457142857297</v>
      </c>
      <c r="AN1210" s="308">
        <f>IFERROR((AK1210 - V_NK2!$X$12) / (V_NK2!$X$11- V_NK2!$X$12) * 100, 0)</f>
        <v>78.428571428575779</v>
      </c>
      <c r="AO1210" s="308">
        <v>427</v>
      </c>
      <c r="AP1210" s="308">
        <v>420</v>
      </c>
      <c r="AQ1210" s="308">
        <v>425.73</v>
      </c>
      <c r="AR1210" s="371">
        <v>425.49</v>
      </c>
      <c r="AS1210" s="312">
        <v>1.2</v>
      </c>
      <c r="AT1210" s="372">
        <v>0.14516800000000002</v>
      </c>
      <c r="AU1210" s="369"/>
      <c r="AV1210" s="312">
        <v>0.17125238482051269</v>
      </c>
      <c r="AW1210" s="370">
        <v>0.16062340000000952</v>
      </c>
      <c r="AX1210" s="370">
        <v>0.16323709090911201</v>
      </c>
      <c r="AY1210" s="370"/>
      <c r="AZ1210" s="312">
        <f>_xll.SRS1Splines.Functions25.Linear_Interp(V_NNG3A!$H$4:$H$12,V_NNG3A!$I$4:$I$12,BF1210)</f>
        <v>11.9975</v>
      </c>
      <c r="BA1210" s="312">
        <f>(AZ1210/V_NNG3A!$I$8)*100</f>
        <v>86.624548736462103</v>
      </c>
      <c r="BB1210" s="308">
        <f>_xll.SRS1Splines.Functions25.Linear_Interp(V_NNG3A!$H$4:$H$12,V_NNG3A!$J$4:$J$12,BF1210)</f>
        <v>1.00991379310351</v>
      </c>
      <c r="BC1210" s="308">
        <f>IFERROR((AZ1210-V_NNG3A!$J$20) / (V_NNG3A!$J$19-V_NNG3A!$J$20) * 100, 0)</f>
        <v>35.281893747742423</v>
      </c>
      <c r="BD1210" s="308">
        <v>1050</v>
      </c>
      <c r="BE1210" s="308">
        <v>1047</v>
      </c>
      <c r="BF1210" s="374">
        <v>1048.5</v>
      </c>
      <c r="BG1210" s="312">
        <v>4.8000000000000001E-2</v>
      </c>
      <c r="BH1210" s="372">
        <v>5.8680000000007566E-2</v>
      </c>
      <c r="BI1210" s="369"/>
      <c r="BJ1210" s="312">
        <v>0.262656</v>
      </c>
      <c r="BK1210" s="370">
        <v>0.27335272834300262</v>
      </c>
      <c r="BL1210" s="370">
        <v>0.27335272834300262</v>
      </c>
      <c r="BM1210" s="370">
        <f t="shared" si="16"/>
        <v>0</v>
      </c>
      <c r="BN1210" s="312">
        <f>_xll.SRS1Splines.Functions25.Linear_Interp(V_XNN1!$K$3:$K$8,V_XNN1!$L$3:$L$8,BT1210)</f>
        <v>0.20441999999999999</v>
      </c>
      <c r="BO1210" s="312">
        <f>(BN1210/V_XNN1!$L$7)*100</f>
        <v>97.342857142857142</v>
      </c>
      <c r="BP1210" s="308">
        <f>_xll.SRS1Splines.Functions25.Linear_Interp(V_XNN1!$K$3:$K$8,V_XNN1!$M$3:$M$8,BT1210)</f>
        <v>4.8419999999999998E-2</v>
      </c>
      <c r="BQ1210" s="308">
        <f>IFERROR((BN1210 - V_XNN1!$M$16) / (V_XNN1!$M$15- V_XNN1!$M$16) * 100, 0)</f>
        <v>55.153203342618383</v>
      </c>
      <c r="BR1210" s="308">
        <v>252</v>
      </c>
      <c r="BS1210" s="308">
        <v>249</v>
      </c>
      <c r="BT1210" s="374">
        <v>251.69</v>
      </c>
      <c r="BU1210" s="312">
        <v>2.4E-2</v>
      </c>
      <c r="BV1210" s="372">
        <v>4.5552999999999996E-2</v>
      </c>
      <c r="BW1210" s="369"/>
      <c r="BX1210" s="312"/>
      <c r="BY1210" s="370"/>
      <c r="BZ1210" s="370"/>
      <c r="CA1210" s="370"/>
      <c r="CB1210" s="312"/>
      <c r="CC1210" s="312"/>
      <c r="CD1210" s="308"/>
      <c r="CE1210" s="312"/>
      <c r="CF1210" s="312"/>
      <c r="CG1210" s="312"/>
      <c r="CH1210" s="312"/>
      <c r="CI1210" s="384"/>
      <c r="CJ1210" s="312"/>
      <c r="CK1210" s="372"/>
      <c r="CL1210" s="369"/>
      <c r="CM1210" s="312"/>
      <c r="CN1210" s="370"/>
      <c r="CO1210" s="370"/>
      <c r="CP1210" s="370"/>
      <c r="CQ1210" s="312"/>
      <c r="CR1210" s="312"/>
      <c r="CS1210" s="308"/>
      <c r="CT1210" s="312"/>
      <c r="CU1210" s="312"/>
      <c r="CV1210" s="312"/>
      <c r="CW1210" s="312"/>
      <c r="CX1210" s="384"/>
      <c r="CY1210" s="312"/>
      <c r="CZ1210" s="372"/>
    </row>
    <row r="1211" spans="1:104" s="1" customFormat="1" hidden="1">
      <c r="A1211" s="269">
        <v>45770</v>
      </c>
      <c r="B1211" s="380">
        <v>0.4</v>
      </c>
      <c r="C1211" s="381">
        <v>0.78096774193548391</v>
      </c>
      <c r="D1211" s="382">
        <v>0.57196800000000003</v>
      </c>
      <c r="E1211" s="382">
        <v>0.55987200000000004</v>
      </c>
      <c r="F1211" s="382">
        <v>0</v>
      </c>
      <c r="G1211" s="312">
        <f>_xll.SRS1Splines.Functions25.Linear_Interp(V_NEM!$R$687:$R$703,V_NEM!$T$687:$T$703,M1211)+_xll.SRS1Splines.Functions25.Linear_Interp(V_NEM!$AB$687:$AB$703,V_NEM!$AD$687:$AD$703,N1211)</f>
        <v>0.67483858600000546</v>
      </c>
      <c r="H1211" s="308">
        <f>(G1211/(V_NEM!$T$696+V_NEM!$AD$696))*100</f>
        <v>69.630238196347037</v>
      </c>
      <c r="I1211" s="308">
        <f>G1211-(V_NEM!$T$694+V_NEM!$AD$694)</f>
        <v>3.5352451000005503E-2</v>
      </c>
      <c r="J1211" s="308">
        <f>((IFERROR((_xll.SRS1Splines.Functions25.Linear_Interp(V_NEM!$R$687:$R$703,V_NEM!$T$687:$T$703,M1211) - V_NEM!$X$689) / (V_NEM!$X$688- V_NEM!$X$689) * 100, 0))+(IFERROR((_xll.SRS1Splines.Functions25.Linear_Interp(V_NEM!$AB$687:$AB$703,V_NEM!$AD$687:$AD$703,N1211) - V_NEM!$AH$689) / (V_NEM!$AH$688- V_NEM!$AH$689) * 100, 0)))/2</f>
        <v>13.873132376814599</v>
      </c>
      <c r="K1211" s="308">
        <v>784.3</v>
      </c>
      <c r="L1211" s="308">
        <v>781.8</v>
      </c>
      <c r="M1211" s="371">
        <v>782.2</v>
      </c>
      <c r="N1211" s="371">
        <v>782.4</v>
      </c>
      <c r="O1211" s="312">
        <v>1.1651612903225805</v>
      </c>
      <c r="P1211" s="383">
        <v>0.41434899999999997</v>
      </c>
      <c r="Q1211" s="369">
        <v>0</v>
      </c>
      <c r="R1211" s="312">
        <v>0.49</v>
      </c>
      <c r="S1211" s="370">
        <v>0.12959999999999999</v>
      </c>
      <c r="T1211" s="370">
        <v>1.9051296000000002</v>
      </c>
      <c r="U1211" s="370"/>
      <c r="V1211" s="312">
        <f>_xll.SRS1Splines.Functions25.Linear_Interp(V_NK3!$P$8:$P$32,V_NK3!$R$8:$R$32,AC1211)</f>
        <v>229.277062440001</v>
      </c>
      <c r="W1211" s="312">
        <f>(V1211/V_NK3!$R$28)*100</f>
        <v>42.29056032386562</v>
      </c>
      <c r="X1211" s="308">
        <f>V1211-V_NK3!$R$8</f>
        <v>172.698410440001</v>
      </c>
      <c r="Y1211" s="308">
        <f>IFERROR((V1211 - V_NK3!$V$10) / (V_NK3!$V$9- V_NK3!$V$10) * 100, 0)</f>
        <v>35.566231215425496</v>
      </c>
      <c r="Z1211" s="308">
        <v>541.79999999999995</v>
      </c>
      <c r="AA1211" s="308">
        <v>521</v>
      </c>
      <c r="AB1211" s="312"/>
      <c r="AC1211" s="371">
        <v>531.08000000000004</v>
      </c>
      <c r="AD1211" s="308">
        <v>1.02</v>
      </c>
      <c r="AE1211" s="372">
        <v>0.43298399999999998</v>
      </c>
      <c r="AF1211" s="373">
        <v>0</v>
      </c>
      <c r="AG1211" s="312"/>
      <c r="AH1211" s="370">
        <v>1.8217526400000001</v>
      </c>
      <c r="AI1211" s="370">
        <v>2.2563492000000003</v>
      </c>
      <c r="AJ1211" s="370"/>
      <c r="AK1211" s="312">
        <f>_xll.SRS1Splines.Functions25.Linear_Interp(V_NK2!$R$10:$R$21,V_NK2!$T$10:$T$21,AR1211)</f>
        <v>64.235542857171296</v>
      </c>
      <c r="AL1211" s="312">
        <f>(AK1211/V_NK2!$T$18)*100</f>
        <v>89.965746298559239</v>
      </c>
      <c r="AM1211" s="308">
        <f>AK1211-V_NK2!$T$11</f>
        <v>23.4155428571435</v>
      </c>
      <c r="AN1211" s="308">
        <f>IFERROR((AK1211 - V_NK2!$X$12) / (V_NK2!$X$11- V_NK2!$X$12) * 100, 0)</f>
        <v>76.571428571434424</v>
      </c>
      <c r="AO1211" s="308">
        <v>427</v>
      </c>
      <c r="AP1211" s="308">
        <v>420</v>
      </c>
      <c r="AQ1211" s="308">
        <v>425.53</v>
      </c>
      <c r="AR1211" s="371">
        <v>425.36</v>
      </c>
      <c r="AS1211" s="312">
        <v>1.2</v>
      </c>
      <c r="AT1211" s="372">
        <v>0.53722599999999998</v>
      </c>
      <c r="AU1211" s="369"/>
      <c r="AV1211" s="312">
        <v>0.17125238482051269</v>
      </c>
      <c r="AW1211" s="370">
        <v>0.38509954545455494</v>
      </c>
      <c r="AX1211" s="370">
        <v>0.18824563636363162</v>
      </c>
      <c r="AY1211" s="370"/>
      <c r="AZ1211" s="312">
        <f>_xll.SRS1Splines.Functions25.Linear_Interp(V_NNG3A!$H$4:$H$12,V_NNG3A!$I$4:$I$12,BF1211)</f>
        <v>11.9481</v>
      </c>
      <c r="BA1211" s="312">
        <f>(AZ1211/V_NNG3A!$I$8)*100</f>
        <v>86.267870036101087</v>
      </c>
      <c r="BB1211" s="308">
        <f>_xll.SRS1Splines.Functions25.Linear_Interp(V_NNG3A!$H$4:$H$12,V_NNG3A!$J$4:$J$12,BF1211)</f>
        <v>0.960513793103555</v>
      </c>
      <c r="BC1211" s="308">
        <f>IFERROR((AZ1211-V_NNG3A!$J$20) / (V_NNG3A!$J$19-V_NNG3A!$J$20) * 100, 0)</f>
        <v>33.556077581015543</v>
      </c>
      <c r="BD1211" s="308">
        <v>1050</v>
      </c>
      <c r="BE1211" s="308">
        <v>1047</v>
      </c>
      <c r="BF1211" s="374">
        <v>1048.46</v>
      </c>
      <c r="BG1211" s="312">
        <v>8.6999999999999994E-2</v>
      </c>
      <c r="BH1211" s="372">
        <v>6.7669999999998259E-2</v>
      </c>
      <c r="BI1211" s="369"/>
      <c r="BJ1211" s="312">
        <v>0.19872000000000001</v>
      </c>
      <c r="BK1211" s="370">
        <v>0.20473838901938587</v>
      </c>
      <c r="BL1211" s="370">
        <v>0.20473838901938587</v>
      </c>
      <c r="BM1211" s="370">
        <f t="shared" si="16"/>
        <v>0</v>
      </c>
      <c r="BN1211" s="312">
        <f>_xll.SRS1Splines.Functions25.Linear_Interp(V_XNN1!$K$3:$K$8,V_XNN1!$L$3:$L$8,BT1211)</f>
        <v>0.20297999999999999</v>
      </c>
      <c r="BO1211" s="312">
        <f>(BN1211/V_XNN1!$L$7)*100</f>
        <v>96.657142857142858</v>
      </c>
      <c r="BP1211" s="308">
        <f>_xll.SRS1Splines.Functions25.Linear_Interp(V_XNN1!$K$3:$K$8,V_XNN1!$M$3:$M$8,BT1211)</f>
        <v>4.6980000000000202E-2</v>
      </c>
      <c r="BQ1211" s="308">
        <f>IFERROR((BN1211 - V_XNN1!$M$16) / (V_XNN1!$M$15- V_XNN1!$M$16) * 100, 0)</f>
        <v>50.696378830083574</v>
      </c>
      <c r="BR1211" s="308">
        <v>252</v>
      </c>
      <c r="BS1211" s="308">
        <v>249</v>
      </c>
      <c r="BT1211" s="374">
        <v>251.61</v>
      </c>
      <c r="BU1211" s="312">
        <v>2.8000000000000001E-2</v>
      </c>
      <c r="BV1211" s="372">
        <v>3.0396999999999997E-2</v>
      </c>
      <c r="BW1211" s="369"/>
      <c r="BX1211" s="312"/>
      <c r="BY1211" s="370"/>
      <c r="BZ1211" s="370"/>
      <c r="CA1211" s="370"/>
      <c r="CB1211" s="312"/>
      <c r="CC1211" s="312"/>
      <c r="CD1211" s="308"/>
      <c r="CE1211" s="312"/>
      <c r="CF1211" s="312"/>
      <c r="CG1211" s="312"/>
      <c r="CH1211" s="312"/>
      <c r="CI1211" s="384"/>
      <c r="CJ1211" s="312"/>
      <c r="CK1211" s="372"/>
      <c r="CL1211" s="369"/>
      <c r="CM1211" s="312"/>
      <c r="CN1211" s="370"/>
      <c r="CO1211" s="370"/>
      <c r="CP1211" s="370"/>
      <c r="CQ1211" s="312"/>
      <c r="CR1211" s="312"/>
      <c r="CS1211" s="308"/>
      <c r="CT1211" s="312"/>
      <c r="CU1211" s="312"/>
      <c r="CV1211" s="312"/>
      <c r="CW1211" s="312"/>
      <c r="CX1211" s="384"/>
      <c r="CY1211" s="312"/>
      <c r="CZ1211" s="372"/>
    </row>
    <row r="1212" spans="1:104" s="1" customFormat="1" hidden="1">
      <c r="A1212" s="269">
        <v>45771</v>
      </c>
      <c r="B1212" s="380">
        <v>0</v>
      </c>
      <c r="C1212" s="381">
        <v>0.78096774193548391</v>
      </c>
      <c r="D1212" s="382">
        <v>0.53568000000000005</v>
      </c>
      <c r="E1212" s="382">
        <v>4.7</v>
      </c>
      <c r="F1212" s="382">
        <v>0</v>
      </c>
      <c r="G1212" s="312">
        <f>_xll.SRS1Splines.Functions25.Linear_Interp(V_NEM!$R$687:$R$703,V_NEM!$T$687:$T$703,M1212)+_xll.SRS1Splines.Functions25.Linear_Interp(V_NEM!$AB$687:$AB$703,V_NEM!$AD$687:$AD$703,N1212)</f>
        <v>0.66344881174999393</v>
      </c>
      <c r="H1212" s="308">
        <f>(G1212/(V_NEM!$T$696+V_NEM!$AD$696))*100</f>
        <v>68.455034658073188</v>
      </c>
      <c r="I1212" s="308">
        <f>G1212-(V_NEM!$T$694+V_NEM!$AD$694)</f>
        <v>2.3962676749993972E-2</v>
      </c>
      <c r="J1212" s="308">
        <f>((IFERROR((_xll.SRS1Splines.Functions25.Linear_Interp(V_NEM!$R$687:$R$703,V_NEM!$T$687:$T$703,M1212) - V_NEM!$X$689) / (V_NEM!$X$688- V_NEM!$X$689) * 100, 0))+(IFERROR((_xll.SRS1Splines.Functions25.Linear_Interp(V_NEM!$AB$687:$AB$703,V_NEM!$AD$687:$AD$703,N1212) - V_NEM!$AH$689) / (V_NEM!$AH$688- V_NEM!$AH$689) * 100, 0)))/2</f>
        <v>18.43137143011657</v>
      </c>
      <c r="K1212" s="308">
        <v>784.3</v>
      </c>
      <c r="L1212" s="308">
        <v>781.8</v>
      </c>
      <c r="M1212" s="371">
        <v>782.05</v>
      </c>
      <c r="N1212" s="371">
        <v>782.75</v>
      </c>
      <c r="O1212" s="312">
        <v>1.1651612903225805</v>
      </c>
      <c r="P1212" s="383">
        <v>0.50846000000000002</v>
      </c>
      <c r="Q1212" s="369">
        <v>0</v>
      </c>
      <c r="R1212" s="312">
        <v>0.49</v>
      </c>
      <c r="S1212" s="370">
        <v>0.26784000000000002</v>
      </c>
      <c r="T1212" s="370">
        <v>0.74882720000000003</v>
      </c>
      <c r="U1212" s="370"/>
      <c r="V1212" s="312">
        <f>_xll.SRS1Splines.Functions25.Linear_Interp(V_NK3!$P$8:$P$32,V_NK3!$R$8:$R$32,AC1212)</f>
        <v>228.514119899999</v>
      </c>
      <c r="W1212" s="312">
        <f>(V1212/V_NK3!$R$28)*100</f>
        <v>42.149834220834528</v>
      </c>
      <c r="X1212" s="308">
        <f>V1212-V_NK3!$R$8</f>
        <v>171.935467899999</v>
      </c>
      <c r="Y1212" s="308">
        <f>IFERROR((V1212 - V_NK3!$V$10) / (V_NK3!$V$9- V_NK3!$V$10) * 100, 0)</f>
        <v>35.409107645424704</v>
      </c>
      <c r="Z1212" s="308">
        <v>541.79999999999995</v>
      </c>
      <c r="AA1212" s="308">
        <v>521</v>
      </c>
      <c r="AB1212" s="312"/>
      <c r="AC1212" s="371">
        <v>531.04999999999995</v>
      </c>
      <c r="AD1212" s="308">
        <v>1.02</v>
      </c>
      <c r="AE1212" s="372">
        <v>0.17018799999999998</v>
      </c>
      <c r="AF1212" s="373">
        <v>0</v>
      </c>
      <c r="AG1212" s="312"/>
      <c r="AH1212" s="370">
        <v>0.78108048000000008</v>
      </c>
      <c r="AI1212" s="370">
        <v>0.89953080000000019</v>
      </c>
      <c r="AJ1212" s="370"/>
      <c r="AK1212" s="312">
        <f>_xll.SRS1Splines.Functions25.Linear_Interp(V_NK2!$R$10:$R$21,V_NK2!$T$10:$T$21,AR1212)</f>
        <v>64.3666000000282</v>
      </c>
      <c r="AL1212" s="312">
        <f>(AK1212/V_NK2!$T$18)*100</f>
        <v>90.149299719927441</v>
      </c>
      <c r="AM1212" s="308">
        <f>AK1212-V_NK2!$T$11</f>
        <v>23.546600000000403</v>
      </c>
      <c r="AN1212" s="308">
        <f>IFERROR((AK1212 - V_NK2!$X$12) / (V_NK2!$X$11- V_NK2!$X$12) * 100, 0)</f>
        <v>77.000000000005102</v>
      </c>
      <c r="AO1212" s="308">
        <v>427</v>
      </c>
      <c r="AP1212" s="308">
        <v>420</v>
      </c>
      <c r="AQ1212" s="308">
        <v>425.32</v>
      </c>
      <c r="AR1212" s="371">
        <v>425.39</v>
      </c>
      <c r="AS1212" s="312">
        <v>1.2</v>
      </c>
      <c r="AT1212" s="372">
        <v>0.214174</v>
      </c>
      <c r="AU1212" s="369"/>
      <c r="AV1212" s="312">
        <v>0.17125238482051269</v>
      </c>
      <c r="AW1212" s="370">
        <v>0.30683563636361277</v>
      </c>
      <c r="AX1212" s="370">
        <v>4.7</v>
      </c>
      <c r="AY1212" s="370"/>
      <c r="AZ1212" s="312">
        <f>_xll.SRS1Splines.Functions25.Linear_Interp(V_NNG3A!$H$4:$H$12,V_NNG3A!$I$4:$I$12,BF1212)</f>
        <v>12.824950000000101</v>
      </c>
      <c r="BA1212" s="312">
        <f>(AZ1212/V_NNG3A!$I$8)*100</f>
        <v>92.598916967509766</v>
      </c>
      <c r="BB1212" s="308">
        <f>_xll.SRS1Splines.Functions25.Linear_Interp(V_NNG3A!$H$4:$H$12,V_NNG3A!$J$4:$J$12,BF1212)</f>
        <v>1.83736379310361</v>
      </c>
      <c r="BC1212" s="308">
        <f>IFERROR((AZ1212-V_NNG3A!$J$20) / (V_NNG3A!$J$19-V_NNG3A!$J$20) * 100, 0)</f>
        <v>64.18931454042098</v>
      </c>
      <c r="BD1212" s="308">
        <v>1050</v>
      </c>
      <c r="BE1212" s="308">
        <v>1047</v>
      </c>
      <c r="BF1212" s="374">
        <v>1049.17</v>
      </c>
      <c r="BG1212" s="312">
        <v>8.6999999999999994E-2</v>
      </c>
      <c r="BH1212" s="372">
        <v>0.11900999999999476</v>
      </c>
      <c r="BI1212" s="369"/>
      <c r="BJ1212" s="312">
        <v>0.18230399999999999</v>
      </c>
      <c r="BK1212" s="370">
        <v>0.18270503195132304</v>
      </c>
      <c r="BL1212" s="370">
        <v>0.18270503195132304</v>
      </c>
      <c r="BM1212" s="370">
        <f t="shared" si="16"/>
        <v>0</v>
      </c>
      <c r="BN1212" s="312">
        <f>_xll.SRS1Splines.Functions25.Linear_Interp(V_XNN1!$K$3:$K$8,V_XNN1!$L$3:$L$8,BT1212)</f>
        <v>0.20405999999999999</v>
      </c>
      <c r="BO1212" s="312">
        <f>(BN1212/V_XNN1!$L$7)*100</f>
        <v>97.171428571428578</v>
      </c>
      <c r="BP1212" s="308">
        <f>_xll.SRS1Splines.Functions25.Linear_Interp(V_XNN1!$K$3:$K$8,V_XNN1!$M$3:$M$8,BT1212)</f>
        <v>4.8059999999999797E-2</v>
      </c>
      <c r="BQ1212" s="308">
        <f>IFERROR((BN1212 - V_XNN1!$M$16) / (V_XNN1!$M$15- V_XNN1!$M$16) * 100, 0)</f>
        <v>54.038997214484688</v>
      </c>
      <c r="BR1212" s="308">
        <v>252</v>
      </c>
      <c r="BS1212" s="308">
        <v>249</v>
      </c>
      <c r="BT1212" s="374">
        <v>251.67</v>
      </c>
      <c r="BU1212" s="312">
        <v>2.8000000000000001E-2</v>
      </c>
      <c r="BV1212" s="372">
        <v>2.4846E-2</v>
      </c>
      <c r="BW1212" s="369"/>
      <c r="BX1212" s="312"/>
      <c r="BY1212" s="370"/>
      <c r="BZ1212" s="370"/>
      <c r="CA1212" s="370"/>
      <c r="CB1212" s="312"/>
      <c r="CC1212" s="312"/>
      <c r="CD1212" s="308"/>
      <c r="CE1212" s="312"/>
      <c r="CF1212" s="312"/>
      <c r="CG1212" s="312"/>
      <c r="CH1212" s="312"/>
      <c r="CI1212" s="384"/>
      <c r="CJ1212" s="312"/>
      <c r="CK1212" s="372"/>
      <c r="CL1212" s="369"/>
      <c r="CM1212" s="312"/>
      <c r="CN1212" s="370"/>
      <c r="CO1212" s="370"/>
      <c r="CP1212" s="370"/>
      <c r="CQ1212" s="312"/>
      <c r="CR1212" s="312"/>
      <c r="CS1212" s="308"/>
      <c r="CT1212" s="312"/>
      <c r="CU1212" s="312"/>
      <c r="CV1212" s="312"/>
      <c r="CW1212" s="312"/>
      <c r="CX1212" s="384"/>
      <c r="CY1212" s="312"/>
      <c r="CZ1212" s="372"/>
    </row>
    <row r="1213" spans="1:104" s="1" customFormat="1" hidden="1">
      <c r="A1213" s="269">
        <v>45772</v>
      </c>
      <c r="B1213" s="380">
        <v>0</v>
      </c>
      <c r="C1213" s="381">
        <v>0.78096774193548391</v>
      </c>
      <c r="D1213" s="382">
        <v>0.577152</v>
      </c>
      <c r="E1213" s="382">
        <v>5.83</v>
      </c>
      <c r="F1213" s="382">
        <v>0</v>
      </c>
      <c r="G1213" s="312">
        <f>_xll.SRS1Splines.Functions25.Linear_Interp(V_NEM!$R$687:$R$703,V_NEM!$T$687:$T$703,M1213)+_xll.SRS1Splines.Functions25.Linear_Interp(V_NEM!$AB$687:$AB$703,V_NEM!$AD$687:$AD$703,N1213)</f>
        <v>0.88852340524999307</v>
      </c>
      <c r="H1213" s="308">
        <f>(G1213/(V_NEM!$T$696+V_NEM!$AD$696))*100</f>
        <v>91.678362254445688</v>
      </c>
      <c r="I1213" s="308">
        <f>G1213-(V_NEM!$T$694+V_NEM!$AD$694)</f>
        <v>0.24903727024999311</v>
      </c>
      <c r="J1213" s="308">
        <f>((IFERROR((_xll.SRS1Splines.Functions25.Linear_Interp(V_NEM!$R$687:$R$703,V_NEM!$T$687:$T$703,M1213) - V_NEM!$X$689) / (V_NEM!$X$688- V_NEM!$X$689) * 100, 0))+(IFERROR((_xll.SRS1Splines.Functions25.Linear_Interp(V_NEM!$AB$687:$AB$703,V_NEM!$AD$687:$AD$703,N1213) - V_NEM!$AH$689) / (V_NEM!$AH$688- V_NEM!$AH$689) * 100, 0)))/2</f>
        <v>74.506493487267761</v>
      </c>
      <c r="K1213" s="308">
        <v>784.3</v>
      </c>
      <c r="L1213" s="308">
        <v>781.8</v>
      </c>
      <c r="M1213" s="371">
        <v>783.55</v>
      </c>
      <c r="N1213" s="371">
        <v>783.5</v>
      </c>
      <c r="O1213" s="312">
        <v>1.1651612903225805</v>
      </c>
      <c r="P1213" s="383">
        <v>0.68325999999999998</v>
      </c>
      <c r="Q1213" s="369">
        <v>0.4</v>
      </c>
      <c r="R1213" s="312">
        <v>0.49</v>
      </c>
      <c r="S1213" s="370">
        <v>0.30336679999999999</v>
      </c>
      <c r="T1213" s="370">
        <v>0.30336679999999999</v>
      </c>
      <c r="U1213" s="370"/>
      <c r="V1213" s="312">
        <f>_xll.SRS1Splines.Functions25.Linear_Interp(V_NK3!$P$8:$P$32,V_NK3!$R$8:$R$32,AC1213)</f>
        <v>228.514119899999</v>
      </c>
      <c r="W1213" s="312">
        <f>(V1213/V_NK3!$R$28)*100</f>
        <v>42.149834220834528</v>
      </c>
      <c r="X1213" s="308">
        <f>V1213-V_NK3!$R$8</f>
        <v>171.935467899999</v>
      </c>
      <c r="Y1213" s="308">
        <f>IFERROR((V1213 - V_NK3!$V$10) / (V_NK3!$V$9- V_NK3!$V$10) * 100, 0)</f>
        <v>35.409107645424704</v>
      </c>
      <c r="Z1213" s="308">
        <v>541.79999999999995</v>
      </c>
      <c r="AA1213" s="308">
        <v>521</v>
      </c>
      <c r="AB1213" s="312"/>
      <c r="AC1213" s="371">
        <v>531.04999999999995</v>
      </c>
      <c r="AD1213" s="308">
        <v>1.02</v>
      </c>
      <c r="AE1213" s="372">
        <v>6.8947000000000008E-2</v>
      </c>
      <c r="AF1213" s="373">
        <v>0</v>
      </c>
      <c r="AG1213" s="312"/>
      <c r="AH1213" s="370">
        <v>0.41991012</v>
      </c>
      <c r="AI1213" s="370">
        <v>0.4906818</v>
      </c>
      <c r="AJ1213" s="370"/>
      <c r="AK1213" s="312">
        <f>_xll.SRS1Splines.Functions25.Linear_Interp(V_NK2!$R$10:$R$21,V_NK2!$T$10:$T$21,AR1213)</f>
        <v>64.322914285742598</v>
      </c>
      <c r="AL1213" s="312">
        <f>(AK1213/V_NK2!$T$18)*100</f>
        <v>90.088115246138088</v>
      </c>
      <c r="AM1213" s="308">
        <f>AK1213-V_NK2!$T$11</f>
        <v>23.502914285714802</v>
      </c>
      <c r="AN1213" s="308">
        <f>IFERROR((AK1213 - V_NK2!$X$12) / (V_NK2!$X$11- V_NK2!$X$12) * 100, 0)</f>
        <v>76.857142857148318</v>
      </c>
      <c r="AO1213" s="308">
        <v>427</v>
      </c>
      <c r="AP1213" s="308">
        <v>420</v>
      </c>
      <c r="AQ1213" s="308">
        <v>425.11</v>
      </c>
      <c r="AR1213" s="371">
        <v>425.38</v>
      </c>
      <c r="AS1213" s="312">
        <v>1.2</v>
      </c>
      <c r="AT1213" s="372">
        <v>0.11682899999999999</v>
      </c>
      <c r="AU1213" s="369"/>
      <c r="AV1213" s="312">
        <v>0.17125238482051269</v>
      </c>
      <c r="AW1213" s="370">
        <v>0.16615436363636843</v>
      </c>
      <c r="AX1213" s="370">
        <v>5.83</v>
      </c>
      <c r="AY1213" s="370"/>
      <c r="AZ1213" s="312">
        <f>_xll.SRS1Splines.Functions25.Linear_Interp(V_NNG3A!$H$4:$H$12,V_NNG3A!$I$4:$I$12,BF1213)</f>
        <v>12.639699999999999</v>
      </c>
      <c r="BA1213" s="312">
        <f>(AZ1213/V_NNG3A!$I$8)*100</f>
        <v>91.261371841155238</v>
      </c>
      <c r="BB1213" s="308">
        <f>_xll.SRS1Splines.Functions25.Linear_Interp(V_NNG3A!$H$4:$H$12,V_NNG3A!$J$4:$J$12,BF1213)</f>
        <v>1.6521137931034999</v>
      </c>
      <c r="BC1213" s="308">
        <f>IFERROR((AZ1213-V_NNG3A!$J$20) / (V_NNG3A!$J$19-V_NNG3A!$J$20) * 100, 0)</f>
        <v>57.717503915191692</v>
      </c>
      <c r="BD1213" s="308">
        <v>1050</v>
      </c>
      <c r="BE1213" s="308">
        <v>1047</v>
      </c>
      <c r="BF1213" s="374">
        <v>1049.02</v>
      </c>
      <c r="BG1213" s="312">
        <v>4.8000000000000001E-2</v>
      </c>
      <c r="BH1213" s="372">
        <v>0.10299000000000524</v>
      </c>
      <c r="BI1213" s="369"/>
      <c r="BJ1213" s="312">
        <v>0.268704</v>
      </c>
      <c r="BK1213" s="370">
        <v>0.15739453889910854</v>
      </c>
      <c r="BL1213" s="370">
        <v>0.15739453889910854</v>
      </c>
      <c r="BM1213" s="370">
        <f t="shared" si="16"/>
        <v>0</v>
      </c>
      <c r="BN1213" s="312">
        <f>_xll.SRS1Splines.Functions25.Linear_Interp(V_XNN1!$K$3:$K$8,V_XNN1!$L$3:$L$8,BT1213)</f>
        <v>0.19883999999999999</v>
      </c>
      <c r="BO1213" s="312">
        <f>(BN1213/V_XNN1!$L$7)*100</f>
        <v>94.685714285714283</v>
      </c>
      <c r="BP1213" s="308">
        <f>_xll.SRS1Splines.Functions25.Linear_Interp(V_XNN1!$K$3:$K$8,V_XNN1!$M$3:$M$8,BT1213)</f>
        <v>4.2839999999999899E-2</v>
      </c>
      <c r="BQ1213" s="308">
        <f>IFERROR((BN1213 - V_XNN1!$M$16) / (V_XNN1!$M$15- V_XNN1!$M$16) * 100, 0)</f>
        <v>37.883008356545957</v>
      </c>
      <c r="BR1213" s="308">
        <v>252</v>
      </c>
      <c r="BS1213" s="308">
        <v>249</v>
      </c>
      <c r="BT1213" s="374">
        <v>251.38</v>
      </c>
      <c r="BU1213" s="312">
        <v>2.4E-2</v>
      </c>
      <c r="BV1213" s="372">
        <v>2.2161999999999998E-2</v>
      </c>
      <c r="BW1213" s="369"/>
      <c r="BX1213" s="312"/>
      <c r="BY1213" s="370"/>
      <c r="BZ1213" s="370"/>
      <c r="CA1213" s="370"/>
      <c r="CB1213" s="312"/>
      <c r="CC1213" s="312"/>
      <c r="CD1213" s="308"/>
      <c r="CE1213" s="312"/>
      <c r="CF1213" s="312"/>
      <c r="CG1213" s="312"/>
      <c r="CH1213" s="312"/>
      <c r="CI1213" s="384"/>
      <c r="CJ1213" s="312"/>
      <c r="CK1213" s="372"/>
      <c r="CL1213" s="369"/>
      <c r="CM1213" s="312"/>
      <c r="CN1213" s="370"/>
      <c r="CO1213" s="370"/>
      <c r="CP1213" s="370"/>
      <c r="CQ1213" s="312"/>
      <c r="CR1213" s="312"/>
      <c r="CS1213" s="308"/>
      <c r="CT1213" s="312"/>
      <c r="CU1213" s="312"/>
      <c r="CV1213" s="312"/>
      <c r="CW1213" s="312"/>
      <c r="CX1213" s="384"/>
      <c r="CY1213" s="312"/>
      <c r="CZ1213" s="372"/>
    </row>
    <row r="1214" spans="1:104" s="1" customFormat="1" hidden="1">
      <c r="A1214" s="269">
        <v>45773</v>
      </c>
      <c r="B1214" s="380">
        <v>12.4</v>
      </c>
      <c r="C1214" s="381">
        <v>0.78096774193548391</v>
      </c>
      <c r="D1214" s="382">
        <v>0.63849599999999995</v>
      </c>
      <c r="E1214" s="382">
        <v>0.63849599999999995</v>
      </c>
      <c r="F1214" s="382">
        <v>0</v>
      </c>
      <c r="G1214" s="312">
        <f>_xll.SRS1Splines.Functions25.Linear_Interp(V_NEM!$R$687:$R$703,V_NEM!$T$687:$T$703,M1214)+_xll.SRS1Splines.Functions25.Linear_Interp(V_NEM!$AB$687:$AB$703,V_NEM!$AD$687:$AD$703,N1214)</f>
        <v>0.75060972999999365</v>
      </c>
      <c r="H1214" s="308">
        <f>(G1214/(V_NEM!$T$696+V_NEM!$AD$696))*100</f>
        <v>77.448348948432638</v>
      </c>
      <c r="I1214" s="308">
        <f>G1214-(V_NEM!$T$694+V_NEM!$AD$694)</f>
        <v>0.11112359499999369</v>
      </c>
      <c r="J1214" s="308">
        <f>((IFERROR((_xll.SRS1Splines.Functions25.Linear_Interp(V_NEM!$R$687:$R$703,V_NEM!$T$687:$T$703,M1214) - V_NEM!$X$689) / (V_NEM!$X$688- V_NEM!$X$689) * 100, 0))+(IFERROR((_xll.SRS1Splines.Functions25.Linear_Interp(V_NEM!$AB$687:$AB$703,V_NEM!$AD$687:$AD$703,N1214) - V_NEM!$AH$689) / (V_NEM!$AH$688- V_NEM!$AH$689) * 100, 0)))/2</f>
        <v>38.190797079618534</v>
      </c>
      <c r="K1214" s="308">
        <v>784.3</v>
      </c>
      <c r="L1214" s="308">
        <v>781.8</v>
      </c>
      <c r="M1214" s="371">
        <v>782.68</v>
      </c>
      <c r="N1214" s="371">
        <v>782.97</v>
      </c>
      <c r="O1214" s="312">
        <v>1.1651612903225805</v>
      </c>
      <c r="P1214" s="383">
        <v>0.60629999999999995</v>
      </c>
      <c r="Q1214" s="369">
        <v>1.8</v>
      </c>
      <c r="R1214" s="312">
        <v>0.49</v>
      </c>
      <c r="S1214" s="370">
        <v>0.26784000000000002</v>
      </c>
      <c r="T1214" s="370">
        <v>5.6780559999999989</v>
      </c>
      <c r="U1214" s="370"/>
      <c r="V1214" s="312">
        <f>_xll.SRS1Splines.Functions25.Linear_Interp(V_NK3!$P$8:$P$32,V_NK3!$R$8:$R$32,AC1214)</f>
        <v>222.389567999999</v>
      </c>
      <c r="W1214" s="312">
        <f>(V1214/V_NK3!$R$28)*100</f>
        <v>41.020149773436408</v>
      </c>
      <c r="X1214" s="308">
        <f>V1214-V_NK3!$R$8</f>
        <v>165.810915999999</v>
      </c>
      <c r="Y1214" s="308">
        <f>IFERROR((V1214 - V_NK3!$V$10) / (V_NK3!$V$9- V_NK3!$V$10) * 100, 0)</f>
        <v>34.147791872967424</v>
      </c>
      <c r="Z1214" s="308">
        <v>541.79999999999995</v>
      </c>
      <c r="AA1214" s="308">
        <v>521</v>
      </c>
      <c r="AB1214" s="312"/>
      <c r="AC1214" s="371">
        <v>530.79999999999995</v>
      </c>
      <c r="AD1214" s="308">
        <v>1.02</v>
      </c>
      <c r="AE1214" s="372">
        <v>1.2343599999999999</v>
      </c>
      <c r="AF1214" s="373">
        <v>3.84</v>
      </c>
      <c r="AG1214" s="312"/>
      <c r="AH1214" s="370">
        <v>5.2571303999999994</v>
      </c>
      <c r="AI1214" s="370">
        <v>5.5201019999999996</v>
      </c>
      <c r="AJ1214" s="370"/>
      <c r="AK1214" s="312">
        <f>_xll.SRS1Splines.Functions25.Linear_Interp(V_NK2!$R$10:$R$21,V_NK2!$T$10:$T$21,AR1214)</f>
        <v>63.798685714314502</v>
      </c>
      <c r="AL1214" s="312">
        <f>(AK1214/V_NK2!$T$18)*100</f>
        <v>89.353901560664568</v>
      </c>
      <c r="AM1214" s="308">
        <f>AK1214-V_NK2!$T$11</f>
        <v>22.978685714286705</v>
      </c>
      <c r="AN1214" s="308">
        <f>IFERROR((AK1214 - V_NK2!$X$12) / (V_NK2!$X$11- V_NK2!$X$12) * 100, 0)</f>
        <v>75.142857142864074</v>
      </c>
      <c r="AO1214" s="308">
        <v>427</v>
      </c>
      <c r="AP1214" s="308">
        <v>420</v>
      </c>
      <c r="AQ1214" s="308">
        <v>424.9</v>
      </c>
      <c r="AR1214" s="371">
        <v>425.26</v>
      </c>
      <c r="AS1214" s="312">
        <v>1.2</v>
      </c>
      <c r="AT1214" s="372">
        <v>1.3143099999999999</v>
      </c>
      <c r="AU1214" s="369"/>
      <c r="AV1214" s="312">
        <v>0.17125238482051269</v>
      </c>
      <c r="AW1214" s="370">
        <v>0.1283243636363352</v>
      </c>
      <c r="AX1214" s="370">
        <v>0.15219327272725011</v>
      </c>
      <c r="AY1214" s="370"/>
      <c r="AZ1214" s="312">
        <f>_xll.SRS1Splines.Functions25.Linear_Interp(V_NNG3A!$H$4:$H$12,V_NNG3A!$I$4:$I$12,BF1214)</f>
        <v>11.9975</v>
      </c>
      <c r="BA1214" s="312">
        <f>(AZ1214/V_NNG3A!$I$8)*100</f>
        <v>86.624548736462103</v>
      </c>
      <c r="BB1214" s="308">
        <f>_xll.SRS1Splines.Functions25.Linear_Interp(V_NNG3A!$H$4:$H$12,V_NNG3A!$J$4:$J$12,BF1214)</f>
        <v>1.00991379310351</v>
      </c>
      <c r="BC1214" s="308">
        <f>IFERROR((AZ1214-V_NNG3A!$J$20) / (V_NNG3A!$J$19-V_NNG3A!$J$20) * 100, 0)</f>
        <v>35.281893747742423</v>
      </c>
      <c r="BD1214" s="308">
        <v>1050</v>
      </c>
      <c r="BE1214" s="308">
        <v>1047</v>
      </c>
      <c r="BF1214" s="374">
        <v>1048.5</v>
      </c>
      <c r="BG1214" s="312">
        <v>4.8000000000000001E-2</v>
      </c>
      <c r="BH1214" s="372">
        <v>5.4709999999991848E-2</v>
      </c>
      <c r="BI1214" s="369"/>
      <c r="BJ1214" s="312">
        <v>0.20822399999999999</v>
      </c>
      <c r="BK1214" s="370">
        <v>0.20208895203056462</v>
      </c>
      <c r="BL1214" s="370">
        <v>0.20208895203056462</v>
      </c>
      <c r="BM1214" s="370">
        <f t="shared" si="16"/>
        <v>0</v>
      </c>
      <c r="BN1214" s="312">
        <f>_xll.SRS1Splines.Functions25.Linear_Interp(V_XNN1!$K$3:$K$8,V_XNN1!$L$3:$L$8,BT1214)</f>
        <v>0.19236</v>
      </c>
      <c r="BO1214" s="312">
        <f>(BN1214/V_XNN1!$L$7)*100</f>
        <v>91.600000000000009</v>
      </c>
      <c r="BP1214" s="308">
        <f>_xll.SRS1Splines.Functions25.Linear_Interp(V_XNN1!$K$3:$K$8,V_XNN1!$M$3:$M$8,BT1214)</f>
        <v>3.6360000000000198E-2</v>
      </c>
      <c r="BQ1214" s="308">
        <f>IFERROR((BN1214 - V_XNN1!$M$16) / (V_XNN1!$M$15- V_XNN1!$M$16) * 100, 0)</f>
        <v>17.827298050139319</v>
      </c>
      <c r="BR1214" s="308">
        <v>252</v>
      </c>
      <c r="BS1214" s="308">
        <v>249</v>
      </c>
      <c r="BT1214" s="374">
        <v>251.02</v>
      </c>
      <c r="BU1214" s="312">
        <v>2.8000000000000001E-2</v>
      </c>
      <c r="BV1214" s="372">
        <v>3.8521E-2</v>
      </c>
      <c r="BW1214" s="369"/>
      <c r="BX1214" s="312"/>
      <c r="BY1214" s="370"/>
      <c r="BZ1214" s="370"/>
      <c r="CA1214" s="370"/>
      <c r="CB1214" s="312"/>
      <c r="CC1214" s="312"/>
      <c r="CD1214" s="308"/>
      <c r="CE1214" s="312"/>
      <c r="CF1214" s="312"/>
      <c r="CG1214" s="312"/>
      <c r="CH1214" s="312"/>
      <c r="CI1214" s="384"/>
      <c r="CJ1214" s="312"/>
      <c r="CK1214" s="372"/>
      <c r="CL1214" s="369"/>
      <c r="CM1214" s="312"/>
      <c r="CN1214" s="370"/>
      <c r="CO1214" s="370"/>
      <c r="CP1214" s="370"/>
      <c r="CQ1214" s="312"/>
      <c r="CR1214" s="312"/>
      <c r="CS1214" s="308"/>
      <c r="CT1214" s="312"/>
      <c r="CU1214" s="312"/>
      <c r="CV1214" s="312"/>
      <c r="CW1214" s="312"/>
      <c r="CX1214" s="384"/>
      <c r="CY1214" s="312"/>
      <c r="CZ1214" s="372"/>
    </row>
    <row r="1215" spans="1:104" s="1" customFormat="1" hidden="1">
      <c r="A1215" s="269">
        <v>45774</v>
      </c>
      <c r="B1215" s="380">
        <v>31.8</v>
      </c>
      <c r="C1215" s="381">
        <v>0.78096774193548391</v>
      </c>
      <c r="D1215" s="382">
        <v>0.46483200000000002</v>
      </c>
      <c r="E1215" s="382">
        <v>0.61257600000000001</v>
      </c>
      <c r="F1215" s="382">
        <v>0</v>
      </c>
      <c r="G1215" s="312">
        <f>_xll.SRS1Splines.Functions25.Linear_Interp(V_NEM!$R$687:$R$703,V_NEM!$T$687:$T$703,M1215)+_xll.SRS1Splines.Functions25.Linear_Interp(V_NEM!$AB$687:$AB$703,V_NEM!$AD$687:$AD$703,N1215)</f>
        <v>0.76302804894999798</v>
      </c>
      <c r="H1215" s="308">
        <f>(G1215/(V_NEM!$T$696+V_NEM!$AD$696))*100</f>
        <v>78.72967832767327</v>
      </c>
      <c r="I1215" s="308">
        <f>G1215-(V_NEM!$T$694+V_NEM!$AD$694)</f>
        <v>0.12354191394999803</v>
      </c>
      <c r="J1215" s="308">
        <f>((IFERROR((_xll.SRS1Splines.Functions25.Linear_Interp(V_NEM!$R$687:$R$703,V_NEM!$T$687:$T$703,M1215) - V_NEM!$X$689) / (V_NEM!$X$688- V_NEM!$X$689) * 100, 0))+(IFERROR((_xll.SRS1Splines.Functions25.Linear_Interp(V_NEM!$AB$687:$AB$703,V_NEM!$AD$687:$AD$703,N1215) - V_NEM!$AH$689) / (V_NEM!$AH$688- V_NEM!$AH$689) * 100, 0)))/2</f>
        <v>40.980686263974192</v>
      </c>
      <c r="K1215" s="308">
        <v>784.3</v>
      </c>
      <c r="L1215" s="308">
        <v>781.8</v>
      </c>
      <c r="M1215" s="371">
        <v>782.77</v>
      </c>
      <c r="N1215" s="371">
        <v>783</v>
      </c>
      <c r="O1215" s="312">
        <v>1.1651612903225805</v>
      </c>
      <c r="P1215" s="383">
        <v>0.64863999999999999</v>
      </c>
      <c r="Q1215" s="369">
        <v>0</v>
      </c>
      <c r="R1215" s="312">
        <v>0.49</v>
      </c>
      <c r="S1215" s="370">
        <v>0.26956799999999997</v>
      </c>
      <c r="T1215" s="370">
        <v>5.6606265999999996</v>
      </c>
      <c r="U1215" s="370"/>
      <c r="V1215" s="312">
        <f>_xll.SRS1Splines.Functions25.Linear_Interp(V_NK3!$P$8:$P$32,V_NK3!$R$8:$R$32,AC1215)</f>
        <v>215.59539459999999</v>
      </c>
      <c r="W1215" s="312">
        <f>(V1215/V_NK3!$R$28)*100</f>
        <v>39.766952454150925</v>
      </c>
      <c r="X1215" s="308">
        <f>V1215-V_NK3!$R$8</f>
        <v>159.01674259999999</v>
      </c>
      <c r="Y1215" s="308">
        <f>IFERROR((V1215 - V_NK3!$V$10) / (V_NK3!$V$9- V_NK3!$V$10) * 100, 0)</f>
        <v>32.748571454861661</v>
      </c>
      <c r="Z1215" s="308">
        <v>541.79999999999995</v>
      </c>
      <c r="AA1215" s="308">
        <v>521</v>
      </c>
      <c r="AB1215" s="312"/>
      <c r="AC1215" s="371">
        <v>530.52</v>
      </c>
      <c r="AD1215" s="308">
        <v>1.02</v>
      </c>
      <c r="AE1215" s="372">
        <v>1.2305709999999999</v>
      </c>
      <c r="AF1215" s="373">
        <v>5.94</v>
      </c>
      <c r="AG1215" s="312"/>
      <c r="AH1215" s="370">
        <v>5.2932839399999994</v>
      </c>
      <c r="AI1215" s="370">
        <v>5.5406987999999995</v>
      </c>
      <c r="AJ1215" s="370"/>
      <c r="AK1215" s="312">
        <f>_xll.SRS1Splines.Functions25.Linear_Interp(V_NK2!$R$10:$R$21,V_NK2!$T$10:$T$21,AR1215)</f>
        <v>63.580257142885998</v>
      </c>
      <c r="AL1215" s="312">
        <f>(AK1215/V_NK2!$T$18)*100</f>
        <v>89.047979191717076</v>
      </c>
      <c r="AM1215" s="308">
        <f>AK1215-V_NK2!$T$11</f>
        <v>22.760257142858201</v>
      </c>
      <c r="AN1215" s="308">
        <f>IFERROR((AK1215 - V_NK2!$X$12) / (V_NK2!$X$11- V_NK2!$X$12) * 100, 0)</f>
        <v>74.428571428578536</v>
      </c>
      <c r="AO1215" s="308">
        <v>427</v>
      </c>
      <c r="AP1215" s="308">
        <v>420</v>
      </c>
      <c r="AQ1215" s="308">
        <v>425.01</v>
      </c>
      <c r="AR1215" s="371">
        <v>425.21</v>
      </c>
      <c r="AS1215" s="312">
        <v>1.2</v>
      </c>
      <c r="AT1215" s="372">
        <v>1.3192139999999999</v>
      </c>
      <c r="AU1215" s="369"/>
      <c r="AV1215" s="312">
        <v>0.17125238482051269</v>
      </c>
      <c r="AW1215" s="370">
        <v>0.1219330909091051</v>
      </c>
      <c r="AX1215" s="370">
        <v>0.12724036363637828</v>
      </c>
      <c r="AY1215" s="370"/>
      <c r="AZ1215" s="312">
        <f>_xll.SRS1Splines.Functions25.Linear_Interp(V_NNG3A!$H$4:$H$12,V_NNG3A!$I$4:$I$12,BF1215)</f>
        <v>11.8369499999999</v>
      </c>
      <c r="BA1215" s="312">
        <f>(AZ1215/V_NNG3A!$I$8)*100</f>
        <v>85.465342960288098</v>
      </c>
      <c r="BB1215" s="308">
        <f>_xll.SRS1Splines.Functions25.Linear_Interp(V_NNG3A!$H$4:$H$12,V_NNG3A!$J$4:$J$12,BF1215)</f>
        <v>0.84936379310337295</v>
      </c>
      <c r="BC1215" s="308">
        <f>IFERROR((AZ1215-V_NNG3A!$J$20) / (V_NNG3A!$J$19-V_NNG3A!$J$20) * 100, 0)</f>
        <v>29.672991205876599</v>
      </c>
      <c r="BD1215" s="308">
        <v>1050</v>
      </c>
      <c r="BE1215" s="308">
        <v>1047</v>
      </c>
      <c r="BF1215" s="374">
        <v>1048.3699999999999</v>
      </c>
      <c r="BG1215" s="312">
        <v>7.8E-2</v>
      </c>
      <c r="BH1215" s="372">
        <v>4.5740000000005242E-2</v>
      </c>
      <c r="BI1215" s="369"/>
      <c r="BJ1215" s="312">
        <v>0.19872000000000001</v>
      </c>
      <c r="BK1215" s="370">
        <v>0.19702589002405549</v>
      </c>
      <c r="BL1215" s="370">
        <v>0.19702589002405549</v>
      </c>
      <c r="BM1215" s="370">
        <f t="shared" si="16"/>
        <v>0</v>
      </c>
      <c r="BN1215" s="312">
        <f>_xll.SRS1Splines.Functions25.Linear_Interp(V_XNN1!$K$3:$K$8,V_XNN1!$L$3:$L$8,BT1215)</f>
        <v>0.20441999999999999</v>
      </c>
      <c r="BO1215" s="312">
        <f>(BN1215/V_XNN1!$L$7)*100</f>
        <v>97.342857142857142</v>
      </c>
      <c r="BP1215" s="308">
        <f>_xll.SRS1Splines.Functions25.Linear_Interp(V_XNN1!$K$3:$K$8,V_XNN1!$M$3:$M$8,BT1215)</f>
        <v>4.8419999999999998E-2</v>
      </c>
      <c r="BQ1215" s="308">
        <f>IFERROR((BN1215 - V_XNN1!$M$16) / (V_XNN1!$M$15- V_XNN1!$M$16) * 100, 0)</f>
        <v>55.153203342618383</v>
      </c>
      <c r="BR1215" s="308">
        <v>252</v>
      </c>
      <c r="BS1215" s="308">
        <v>249</v>
      </c>
      <c r="BT1215" s="374">
        <v>251.69</v>
      </c>
      <c r="BU1215" s="312">
        <v>2.4E-2</v>
      </c>
      <c r="BV1215" s="372">
        <v>3.1816999999999998E-2</v>
      </c>
      <c r="BW1215" s="369"/>
      <c r="BX1215" s="312"/>
      <c r="BY1215" s="370"/>
      <c r="BZ1215" s="370"/>
      <c r="CA1215" s="370"/>
      <c r="CB1215" s="312"/>
      <c r="CC1215" s="312"/>
      <c r="CD1215" s="308"/>
      <c r="CE1215" s="312"/>
      <c r="CF1215" s="312"/>
      <c r="CG1215" s="312"/>
      <c r="CH1215" s="312"/>
      <c r="CI1215" s="384"/>
      <c r="CJ1215" s="312"/>
      <c r="CK1215" s="372"/>
      <c r="CL1215" s="369"/>
      <c r="CM1215" s="312"/>
      <c r="CN1215" s="370"/>
      <c r="CO1215" s="370"/>
      <c r="CP1215" s="370"/>
      <c r="CQ1215" s="312"/>
      <c r="CR1215" s="312"/>
      <c r="CS1215" s="308"/>
      <c r="CT1215" s="312"/>
      <c r="CU1215" s="312"/>
      <c r="CV1215" s="312"/>
      <c r="CW1215" s="312"/>
      <c r="CX1215" s="384"/>
      <c r="CY1215" s="312"/>
      <c r="CZ1215" s="372"/>
    </row>
    <row r="1216" spans="1:104" s="1" customFormat="1" hidden="1">
      <c r="A1216" s="269">
        <v>45775</v>
      </c>
      <c r="B1216" s="380">
        <v>0</v>
      </c>
      <c r="C1216" s="381">
        <v>0.78096774193548391</v>
      </c>
      <c r="D1216" s="382">
        <v>0.545184</v>
      </c>
      <c r="E1216" s="382">
        <v>0.61430399999999996</v>
      </c>
      <c r="F1216" s="382">
        <v>0</v>
      </c>
      <c r="G1216" s="312">
        <f>_xll.SRS1Splines.Functions25.Linear_Interp(V_NEM!$R$687:$R$703,V_NEM!$T$687:$T$703,M1216)+_xll.SRS1Splines.Functions25.Linear_Interp(V_NEM!$AB$687:$AB$703,V_NEM!$AD$687:$AD$703,N1216)</f>
        <v>0.7334438368000018</v>
      </c>
      <c r="H1216" s="308">
        <f>(G1216/(V_NEM!$T$696+V_NEM!$AD$696))*100</f>
        <v>75.677162094027608</v>
      </c>
      <c r="I1216" s="308">
        <f>G1216-(V_NEM!$T$694+V_NEM!$AD$694)</f>
        <v>9.3957701800001847E-2</v>
      </c>
      <c r="J1216" s="308">
        <f>((IFERROR((_xll.SRS1Splines.Functions25.Linear_Interp(V_NEM!$R$687:$R$703,V_NEM!$T$687:$T$703,M1216) - V_NEM!$X$689) / (V_NEM!$X$688- V_NEM!$X$689) * 100, 0))+(IFERROR((_xll.SRS1Splines.Functions25.Linear_Interp(V_NEM!$AB$687:$AB$703,V_NEM!$AD$687:$AD$703,N1216) - V_NEM!$AH$689) / (V_NEM!$AH$688- V_NEM!$AH$689) * 100, 0)))/2</f>
        <v>29.648926461710101</v>
      </c>
      <c r="K1216" s="308">
        <v>784.3</v>
      </c>
      <c r="L1216" s="308">
        <v>781.8</v>
      </c>
      <c r="M1216" s="371">
        <v>782.6</v>
      </c>
      <c r="N1216" s="371">
        <v>782.68</v>
      </c>
      <c r="O1216" s="312">
        <v>1.1651612903225805</v>
      </c>
      <c r="P1216" s="383">
        <v>0.49420999999999998</v>
      </c>
      <c r="Q1216" s="369">
        <v>0</v>
      </c>
      <c r="R1216" s="312">
        <v>0.49</v>
      </c>
      <c r="S1216" s="370">
        <v>0.31968000000000002</v>
      </c>
      <c r="T1216" s="370">
        <v>4.2691081999999989</v>
      </c>
      <c r="U1216" s="370"/>
      <c r="V1216" s="312">
        <f>_xll.SRS1Splines.Functions25.Linear_Interp(V_NK3!$P$8:$P$32,V_NK3!$R$8:$R$32,AC1216)</f>
        <v>210.49976454999901</v>
      </c>
      <c r="W1216" s="312">
        <f>(V1216/V_NK3!$R$28)*100</f>
        <v>38.827054464686483</v>
      </c>
      <c r="X1216" s="308">
        <f>V1216-V_NK3!$R$8</f>
        <v>153.92111254999901</v>
      </c>
      <c r="Y1216" s="308">
        <f>IFERROR((V1216 - V_NK3!$V$10) / (V_NK3!$V$9- V_NK3!$V$10) * 100, 0)</f>
        <v>31.699156141281993</v>
      </c>
      <c r="Z1216" s="308">
        <v>541.79999999999995</v>
      </c>
      <c r="AA1216" s="308">
        <v>521</v>
      </c>
      <c r="AB1216" s="312"/>
      <c r="AC1216" s="371">
        <v>530.30999999999995</v>
      </c>
      <c r="AD1216" s="308">
        <v>1.1200000000000001</v>
      </c>
      <c r="AE1216" s="372">
        <v>0.92806699999999998</v>
      </c>
      <c r="AF1216" s="373">
        <v>0</v>
      </c>
      <c r="AG1216" s="312"/>
      <c r="AH1216" s="370">
        <v>4.0409173799999998</v>
      </c>
      <c r="AI1216" s="370">
        <v>4.4058168000000002</v>
      </c>
      <c r="AJ1216" s="370"/>
      <c r="AK1216" s="312">
        <f>_xll.SRS1Splines.Functions25.Linear_Interp(V_NK2!$R$10:$R$21,V_NK2!$T$10:$T$21,AR1216)</f>
        <v>63.318142857171999</v>
      </c>
      <c r="AL1216" s="312">
        <f>(AK1216/V_NK2!$T$18)*100</f>
        <v>88.680872348980387</v>
      </c>
      <c r="AM1216" s="308">
        <f>AK1216-V_NK2!$T$11</f>
        <v>22.498142857144202</v>
      </c>
      <c r="AN1216" s="308">
        <f>IFERROR((AK1216 - V_NK2!$X$12) / (V_NK2!$X$11- V_NK2!$X$12) * 100, 0)</f>
        <v>73.571428571436584</v>
      </c>
      <c r="AO1216" s="308">
        <v>427</v>
      </c>
      <c r="AP1216" s="308">
        <v>420</v>
      </c>
      <c r="AQ1216" s="308">
        <v>425.14</v>
      </c>
      <c r="AR1216" s="371">
        <v>425.15</v>
      </c>
      <c r="AS1216" s="312">
        <v>1.2</v>
      </c>
      <c r="AT1216" s="372">
        <v>1.0490039999999998</v>
      </c>
      <c r="AU1216" s="369"/>
      <c r="AV1216" s="312">
        <v>0.17125238482051269</v>
      </c>
      <c r="AW1216" s="370">
        <v>0.18943194545455491</v>
      </c>
      <c r="AX1216" s="370">
        <v>0.12693436363637664</v>
      </c>
      <c r="AY1216" s="370"/>
      <c r="AZ1216" s="312">
        <f>_xll.SRS1Splines.Functions25.Linear_Interp(V_NNG3A!$H$4:$H$12,V_NNG3A!$I$4:$I$12,BF1216)</f>
        <v>11.762849999999901</v>
      </c>
      <c r="BA1216" s="312">
        <f>(AZ1216/V_NNG3A!$I$8)*100</f>
        <v>84.930324909746574</v>
      </c>
      <c r="BB1216" s="308">
        <f>_xll.SRS1Splines.Functions25.Linear_Interp(V_NNG3A!$H$4:$H$12,V_NNG3A!$J$4:$J$12,BF1216)</f>
        <v>0.77526379310343896</v>
      </c>
      <c r="BC1216" s="308">
        <f>IFERROR((AZ1216-V_NNG3A!$J$20) / (V_NNG3A!$J$19-V_NNG3A!$J$20) * 100, 0)</f>
        <v>27.084266955786308</v>
      </c>
      <c r="BD1216" s="308">
        <v>1050</v>
      </c>
      <c r="BE1216" s="308">
        <v>1047</v>
      </c>
      <c r="BF1216" s="374">
        <v>1048.31</v>
      </c>
      <c r="BG1216" s="312">
        <v>8.6999999999999994E-2</v>
      </c>
      <c r="BH1216" s="372">
        <v>4.563000000000466E-2</v>
      </c>
      <c r="BI1216" s="369"/>
      <c r="BJ1216" s="312">
        <v>0.196128</v>
      </c>
      <c r="BK1216" s="370">
        <v>0.19319247839252865</v>
      </c>
      <c r="BL1216" s="370">
        <v>0.19319247839252865</v>
      </c>
      <c r="BM1216" s="370">
        <f t="shared" si="16"/>
        <v>0</v>
      </c>
      <c r="BN1216" s="312">
        <f>_xll.SRS1Splines.Functions25.Linear_Interp(V_XNN1!$K$3:$K$8,V_XNN1!$L$3:$L$8,BT1216)</f>
        <v>0.20226</v>
      </c>
      <c r="BO1216" s="312">
        <f>(BN1216/V_XNN1!$L$7)*100</f>
        <v>96.314285714285717</v>
      </c>
      <c r="BP1216" s="308">
        <f>_xll.SRS1Splines.Functions25.Linear_Interp(V_XNN1!$K$3:$K$8,V_XNN1!$M$3:$M$8,BT1216)</f>
        <v>4.6259999999999898E-2</v>
      </c>
      <c r="BQ1216" s="308">
        <f>IFERROR((BN1216 - V_XNN1!$M$16) / (V_XNN1!$M$15- V_XNN1!$M$16) * 100, 0)</f>
        <v>48.46796657381617</v>
      </c>
      <c r="BR1216" s="308">
        <v>252</v>
      </c>
      <c r="BS1216" s="308">
        <v>249</v>
      </c>
      <c r="BT1216" s="374">
        <v>251.57</v>
      </c>
      <c r="BU1216" s="312">
        <v>2.8000000000000001E-2</v>
      </c>
      <c r="BV1216" s="372">
        <v>3.4972999999999997E-2</v>
      </c>
      <c r="BW1216" s="369"/>
      <c r="BX1216" s="312"/>
      <c r="BY1216" s="370"/>
      <c r="BZ1216" s="370"/>
      <c r="CA1216" s="370"/>
      <c r="CB1216" s="312"/>
      <c r="CC1216" s="312"/>
      <c r="CD1216" s="308"/>
      <c r="CE1216" s="312"/>
      <c r="CF1216" s="312"/>
      <c r="CG1216" s="312"/>
      <c r="CH1216" s="312"/>
      <c r="CI1216" s="384"/>
      <c r="CJ1216" s="312"/>
      <c r="CK1216" s="372"/>
      <c r="CL1216" s="369"/>
      <c r="CM1216" s="312"/>
      <c r="CN1216" s="370"/>
      <c r="CO1216" s="370"/>
      <c r="CP1216" s="370"/>
      <c r="CQ1216" s="312"/>
      <c r="CR1216" s="312"/>
      <c r="CS1216" s="308"/>
      <c r="CT1216" s="312"/>
      <c r="CU1216" s="312"/>
      <c r="CV1216" s="312"/>
      <c r="CW1216" s="312"/>
      <c r="CX1216" s="384"/>
      <c r="CY1216" s="312"/>
      <c r="CZ1216" s="372"/>
    </row>
    <row r="1217" spans="1:104" s="1" customFormat="1" hidden="1">
      <c r="A1217" s="269">
        <v>45776</v>
      </c>
      <c r="B1217" s="380">
        <v>0.2</v>
      </c>
      <c r="C1217" s="381">
        <v>0.78096774193548391</v>
      </c>
      <c r="D1217" s="382">
        <v>0.499392</v>
      </c>
      <c r="E1217" s="382">
        <v>0.46569599999999994</v>
      </c>
      <c r="F1217" s="382">
        <v>0</v>
      </c>
      <c r="G1217" s="312">
        <f>_xll.SRS1Splines.Functions25.Linear_Interp(V_NEM!$R$687:$R$703,V_NEM!$T$687:$T$703,M1217)+_xll.SRS1Splines.Functions25.Linear_Interp(V_NEM!$AB$687:$AB$703,V_NEM!$AD$687:$AD$703,N1217)</f>
        <v>0.75888072920000282</v>
      </c>
      <c r="H1217" s="308">
        <f>(G1217/(V_NEM!$T$696+V_NEM!$AD$696))*100</f>
        <v>78.301755461287897</v>
      </c>
      <c r="I1217" s="308">
        <f>G1217-(V_NEM!$T$694+V_NEM!$AD$694)</f>
        <v>0.11939459420000287</v>
      </c>
      <c r="J1217" s="308">
        <f>((IFERROR((_xll.SRS1Splines.Functions25.Linear_Interp(V_NEM!$R$687:$R$703,V_NEM!$T$687:$T$703,M1217) - V_NEM!$X$689) / (V_NEM!$X$688- V_NEM!$X$689) * 100, 0))+(IFERROR((_xll.SRS1Splines.Functions25.Linear_Interp(V_NEM!$AB$687:$AB$703,V_NEM!$AD$687:$AD$703,N1217) - V_NEM!$AH$689) / (V_NEM!$AH$688- V_NEM!$AH$689) * 100, 0)))/2</f>
        <v>29.491986105860455</v>
      </c>
      <c r="K1217" s="308">
        <v>784.3</v>
      </c>
      <c r="L1217" s="308">
        <v>781.8</v>
      </c>
      <c r="M1217" s="371">
        <v>782.84</v>
      </c>
      <c r="N1217" s="371">
        <v>782.43</v>
      </c>
      <c r="O1217" s="312">
        <v>1.1651612903225805</v>
      </c>
      <c r="P1217" s="383">
        <v>0.30712</v>
      </c>
      <c r="Q1217" s="369">
        <v>0</v>
      </c>
      <c r="R1217" s="312">
        <v>0.49</v>
      </c>
      <c r="S1217" s="370">
        <v>0.33745504581642149</v>
      </c>
      <c r="T1217" s="370">
        <v>9.4805999999999988E-2</v>
      </c>
      <c r="U1217" s="370"/>
      <c r="V1217" s="312">
        <f>_xll.SRS1Splines.Functions25.Linear_Interp(V_NK3!$P$8:$P$32,V_NK3!$R$8:$R$32,AC1217)</f>
        <v>210.74241360000099</v>
      </c>
      <c r="W1217" s="312">
        <f>(V1217/V_NK3!$R$28)*100</f>
        <v>38.871811511804196</v>
      </c>
      <c r="X1217" s="308">
        <f>V1217-V_NK3!$R$8</f>
        <v>154.16376160000098</v>
      </c>
      <c r="Y1217" s="308">
        <f>IFERROR((V1217 - V_NK3!$V$10) / (V_NK3!$V$9- V_NK3!$V$10) * 100, 0)</f>
        <v>31.749128299071899</v>
      </c>
      <c r="Z1217" s="308">
        <v>541.79999999999995</v>
      </c>
      <c r="AA1217" s="308">
        <v>521</v>
      </c>
      <c r="AB1217" s="312"/>
      <c r="AC1217" s="371">
        <v>530.32000000000005</v>
      </c>
      <c r="AD1217" s="308">
        <v>1.1200000000000001</v>
      </c>
      <c r="AE1217" s="372">
        <v>2.061E-2</v>
      </c>
      <c r="AF1217" s="373">
        <v>0</v>
      </c>
      <c r="AG1217" s="312"/>
      <c r="AH1217" s="370">
        <v>0.28404539999999995</v>
      </c>
      <c r="AI1217" s="370">
        <v>0.1619814</v>
      </c>
      <c r="AJ1217" s="370"/>
      <c r="AK1217" s="312">
        <f>_xll.SRS1Splines.Functions25.Linear_Interp(V_NK2!$R$10:$R$21,V_NK2!$T$10:$T$21,AR1217)</f>
        <v>63.755000000028801</v>
      </c>
      <c r="AL1217" s="312">
        <f>(AK1217/V_NK2!$T$18)*100</f>
        <v>89.292717086875058</v>
      </c>
      <c r="AM1217" s="308">
        <f>AK1217-V_NK2!$T$11</f>
        <v>22.935000000001004</v>
      </c>
      <c r="AN1217" s="308">
        <f>IFERROR((AK1217 - V_NK2!$X$12) / (V_NK2!$X$11- V_NK2!$X$12) * 100, 0)</f>
        <v>75.000000000006963</v>
      </c>
      <c r="AO1217" s="308">
        <v>427</v>
      </c>
      <c r="AP1217" s="308">
        <v>420</v>
      </c>
      <c r="AQ1217" s="308">
        <v>425.06</v>
      </c>
      <c r="AR1217" s="371">
        <v>425.25</v>
      </c>
      <c r="AS1217" s="312">
        <v>1.2</v>
      </c>
      <c r="AT1217" s="372">
        <v>3.8566999999999997E-2</v>
      </c>
      <c r="AU1217" s="369"/>
      <c r="AV1217" s="312">
        <v>0.17125238482051269</v>
      </c>
      <c r="AW1217" s="370">
        <v>0.62357051818182763</v>
      </c>
      <c r="AX1217" s="370">
        <v>0.2936487272727209</v>
      </c>
      <c r="AY1217" s="370"/>
      <c r="AZ1217" s="312">
        <f>_xll.SRS1Splines.Functions25.Linear_Interp(V_NNG3A!$H$4:$H$12,V_NNG3A!$I$4:$I$12,BF1217)</f>
        <v>12.0222</v>
      </c>
      <c r="BA1217" s="312">
        <f>(AZ1217/V_NNG3A!$I$8)*100</f>
        <v>86.802888086642611</v>
      </c>
      <c r="BB1217" s="308">
        <f>_xll.SRS1Splines.Functions25.Linear_Interp(V_NNG3A!$H$4:$H$12,V_NNG3A!$J$4:$J$12,BF1217)</f>
        <v>1.03461379310349</v>
      </c>
      <c r="BC1217" s="308">
        <f>IFERROR((AZ1217-V_NNG3A!$J$20) / (V_NNG3A!$J$19-V_NNG3A!$J$20) * 100, 0)</f>
        <v>36.144801831105831</v>
      </c>
      <c r="BD1217" s="308">
        <v>1050</v>
      </c>
      <c r="BE1217" s="308">
        <v>1047</v>
      </c>
      <c r="BF1217" s="374">
        <v>1048.52</v>
      </c>
      <c r="BG1217" s="312">
        <v>4.8000000000000001E-2</v>
      </c>
      <c r="BH1217" s="372">
        <v>0.10555999999999767</v>
      </c>
      <c r="BI1217" s="369"/>
      <c r="BJ1217" s="312">
        <v>0.25142399999999998</v>
      </c>
      <c r="BK1217" s="370">
        <v>0.25165175378519883</v>
      </c>
      <c r="BL1217" s="370">
        <v>0.25165175378519883</v>
      </c>
      <c r="BM1217" s="370">
        <f t="shared" si="16"/>
        <v>0</v>
      </c>
      <c r="BN1217" s="312">
        <f>_xll.SRS1Splines.Functions25.Linear_Interp(V_XNN1!$K$3:$K$8,V_XNN1!$L$3:$L$8,BT1217)</f>
        <v>0.20333999999999999</v>
      </c>
      <c r="BO1217" s="312">
        <f>(BN1217/V_XNN1!$L$7)*100</f>
        <v>96.828571428571436</v>
      </c>
      <c r="BP1217" s="308">
        <f>_xll.SRS1Splines.Functions25.Linear_Interp(V_XNN1!$K$3:$K$8,V_XNN1!$M$3:$M$8,BT1217)</f>
        <v>4.7339999999999903E-2</v>
      </c>
      <c r="BQ1217" s="308">
        <f>IFERROR((BN1217 - V_XNN1!$M$16) / (V_XNN1!$M$15- V_XNN1!$M$16) * 100, 0)</f>
        <v>51.810584958217277</v>
      </c>
      <c r="BR1217" s="308">
        <v>252</v>
      </c>
      <c r="BS1217" s="308">
        <v>249</v>
      </c>
      <c r="BT1217" s="374">
        <v>251.63</v>
      </c>
      <c r="BU1217" s="312">
        <v>2.4E-2</v>
      </c>
      <c r="BV1217" s="372">
        <v>4.1328000000000004E-2</v>
      </c>
      <c r="BW1217" s="369"/>
      <c r="BX1217" s="312"/>
      <c r="BY1217" s="370"/>
      <c r="BZ1217" s="370"/>
      <c r="CA1217" s="370"/>
      <c r="CB1217" s="312"/>
      <c r="CC1217" s="312"/>
      <c r="CD1217" s="308"/>
      <c r="CE1217" s="312"/>
      <c r="CF1217" s="312"/>
      <c r="CG1217" s="312"/>
      <c r="CH1217" s="312"/>
      <c r="CI1217" s="384"/>
      <c r="CJ1217" s="312"/>
      <c r="CK1217" s="372"/>
      <c r="CL1217" s="369"/>
      <c r="CM1217" s="312"/>
      <c r="CN1217" s="370"/>
      <c r="CO1217" s="370"/>
      <c r="CP1217" s="370"/>
      <c r="CQ1217" s="312"/>
      <c r="CR1217" s="312"/>
      <c r="CS1217" s="308"/>
      <c r="CT1217" s="312"/>
      <c r="CU1217" s="312"/>
      <c r="CV1217" s="312"/>
      <c r="CW1217" s="312"/>
      <c r="CX1217" s="384"/>
      <c r="CY1217" s="312"/>
      <c r="CZ1217" s="372"/>
    </row>
    <row r="1218" spans="1:104" s="1" customFormat="1" hidden="1">
      <c r="A1218" s="269">
        <v>45777</v>
      </c>
      <c r="B1218" s="380">
        <v>0.03</v>
      </c>
      <c r="C1218" s="381">
        <v>0.78096774193548391</v>
      </c>
      <c r="D1218" s="382">
        <v>0.44150400000000001</v>
      </c>
      <c r="E1218" s="382">
        <v>0.30931199999999998</v>
      </c>
      <c r="F1218" s="382">
        <v>0</v>
      </c>
      <c r="G1218" s="312">
        <f>_xll.SRS1Splines.Functions25.Linear_Interp(V_NEM!$R$687:$R$703,V_NEM!$T$687:$T$703,M1218)+_xll.SRS1Splines.Functions25.Linear_Interp(V_NEM!$AB$687:$AB$703,V_NEM!$AD$687:$AD$703,N1218)</f>
        <v>0.73623606400000197</v>
      </c>
      <c r="H1218" s="308">
        <f>(G1218/(V_NEM!$T$696+V_NEM!$AD$696))*100</f>
        <v>75.965265722165924</v>
      </c>
      <c r="I1218" s="308">
        <f>G1218-(V_NEM!$T$694+V_NEM!$AD$694)</f>
        <v>9.6749929000002011E-2</v>
      </c>
      <c r="J1218" s="308">
        <f>((IFERROR((_xll.SRS1Splines.Functions25.Linear_Interp(V_NEM!$R$687:$R$703,V_NEM!$T$687:$T$703,M1218) - V_NEM!$X$689) / (V_NEM!$X$688- V_NEM!$X$689) * 100, 0))+(IFERROR((_xll.SRS1Splines.Functions25.Linear_Interp(V_NEM!$AB$687:$AB$703,V_NEM!$AD$687:$AD$703,N1218) - V_NEM!$AH$689) / (V_NEM!$AH$688- V_NEM!$AH$689) * 100, 0)))/2</f>
        <v>32.41134276987907</v>
      </c>
      <c r="K1218" s="308">
        <v>784.3</v>
      </c>
      <c r="L1218" s="308">
        <v>781.8</v>
      </c>
      <c r="M1218" s="371">
        <v>782.6</v>
      </c>
      <c r="N1218" s="371">
        <v>782.8</v>
      </c>
      <c r="O1218" s="312">
        <v>1.1651612903225805</v>
      </c>
      <c r="P1218" s="383">
        <v>0.51455999999999991</v>
      </c>
      <c r="Q1218" s="369">
        <v>0</v>
      </c>
      <c r="R1218" s="312">
        <v>0.49</v>
      </c>
      <c r="S1218" s="370">
        <v>7.2003800000000007E-2</v>
      </c>
      <c r="T1218" s="370">
        <v>7.2003800000000007E-2</v>
      </c>
      <c r="U1218" s="370"/>
      <c r="V1218" s="312">
        <f>_xll.SRS1Splines.Functions25.Linear_Interp(V_NK3!$P$8:$P$32,V_NK3!$R$8:$R$32,AC1218)</f>
        <v>210.74241360000099</v>
      </c>
      <c r="W1218" s="312">
        <f>(V1218/V_NK3!$R$28)*100</f>
        <v>38.871811511804196</v>
      </c>
      <c r="X1218" s="308">
        <f>V1218-V_NK3!$R$8</f>
        <v>154.16376160000098</v>
      </c>
      <c r="Y1218" s="308">
        <f>IFERROR((V1218 - V_NK3!$V$10) / (V_NK3!$V$9- V_NK3!$V$10) * 100, 0)</f>
        <v>31.749128299071899</v>
      </c>
      <c r="Z1218" s="308">
        <v>541.79999999999995</v>
      </c>
      <c r="AA1218" s="308">
        <v>521</v>
      </c>
      <c r="AB1218" s="312"/>
      <c r="AC1218" s="371">
        <v>530.32000000000005</v>
      </c>
      <c r="AD1218" s="308">
        <v>1.1200000000000001</v>
      </c>
      <c r="AE1218" s="372">
        <v>1.5653E-2</v>
      </c>
      <c r="AF1218" s="373">
        <v>0</v>
      </c>
      <c r="AG1218" s="312"/>
      <c r="AH1218" s="370">
        <v>0.26352342000000001</v>
      </c>
      <c r="AI1218" s="370">
        <v>1.2474000000000002E-2</v>
      </c>
      <c r="AJ1218" s="370"/>
      <c r="AK1218" s="312">
        <f>_xll.SRS1Splines.Functions25.Linear_Interp(V_NK2!$R$10:$R$21,V_NK2!$T$10:$T$21,AR1218)</f>
        <v>63.798685714314502</v>
      </c>
      <c r="AL1218" s="312">
        <f>(AK1218/V_NK2!$T$18)*100</f>
        <v>89.353901560664568</v>
      </c>
      <c r="AM1218" s="308">
        <f>AK1218-V_NK2!$T$11</f>
        <v>22.978685714286705</v>
      </c>
      <c r="AN1218" s="308">
        <f>IFERROR((AK1218 - V_NK2!$X$12) / (V_NK2!$X$11- V_NK2!$X$12) * 100, 0)</f>
        <v>75.142857142864074</v>
      </c>
      <c r="AO1218" s="308">
        <v>427</v>
      </c>
      <c r="AP1218" s="308">
        <v>420</v>
      </c>
      <c r="AQ1218" s="308">
        <v>424.98</v>
      </c>
      <c r="AR1218" s="371">
        <v>425.26</v>
      </c>
      <c r="AS1218" s="312">
        <v>1.2</v>
      </c>
      <c r="AT1218" s="372">
        <v>2.97E-3</v>
      </c>
      <c r="AU1218" s="369"/>
      <c r="AV1218" s="312">
        <v>0.17125238482051269</v>
      </c>
      <c r="AW1218" s="370">
        <v>0.64959179999997663</v>
      </c>
      <c r="AX1218" s="370">
        <v>0.65598054545453921</v>
      </c>
      <c r="AY1218" s="370"/>
      <c r="AZ1218" s="312">
        <f>_xll.SRS1Splines.Functions25.Linear_Interp(V_NNG3A!$H$4:$H$12,V_NNG3A!$I$4:$I$12,BF1218)</f>
        <v>13.516550000000001</v>
      </c>
      <c r="BA1218" s="312">
        <f>(AZ1218/V_NNG3A!$I$8)*100</f>
        <v>97.592418772563178</v>
      </c>
      <c r="BB1218" s="308">
        <f>_xll.SRS1Splines.Functions25.Linear_Interp(V_NNG3A!$H$4:$H$12,V_NNG3A!$J$4:$J$12,BF1218)</f>
        <v>2.52896379310353</v>
      </c>
      <c r="BC1218" s="308">
        <f>IFERROR((AZ1218-V_NNG3A!$J$20) / (V_NNG3A!$J$19-V_NNG3A!$J$20) * 100, 0)</f>
        <v>88.350740874593654</v>
      </c>
      <c r="BD1218" s="308">
        <v>1050</v>
      </c>
      <c r="BE1218" s="308">
        <v>1047</v>
      </c>
      <c r="BF1218" s="374">
        <v>1049.73</v>
      </c>
      <c r="BG1218" s="312">
        <v>4.8000000000000001E-2</v>
      </c>
      <c r="BH1218" s="372">
        <v>0.23580999999999766</v>
      </c>
      <c r="BI1218" s="369"/>
      <c r="BJ1218" s="312">
        <v>0.28166400000000003</v>
      </c>
      <c r="BK1218" s="370">
        <v>0.27479466817602938</v>
      </c>
      <c r="BL1218" s="370">
        <v>0.27479466817602938</v>
      </c>
      <c r="BM1218" s="370">
        <f t="shared" si="16"/>
        <v>0</v>
      </c>
      <c r="BN1218" s="312">
        <f>_xll.SRS1Splines.Functions25.Linear_Interp(V_XNN1!$K$3:$K$8,V_XNN1!$L$3:$L$8,BT1218)</f>
        <v>0.20352000000000001</v>
      </c>
      <c r="BO1218" s="312">
        <f>(BN1218/V_XNN1!$L$7)*100</f>
        <v>96.914285714285725</v>
      </c>
      <c r="BP1218" s="308">
        <f>_xll.SRS1Splines.Functions25.Linear_Interp(V_XNN1!$K$3:$K$8,V_XNN1!$M$3:$M$8,BT1218)</f>
        <v>4.7519999999999701E-2</v>
      </c>
      <c r="BQ1218" s="308">
        <f>IFERROR((BN1218 - V_XNN1!$M$16) / (V_XNN1!$M$15- V_XNN1!$M$16) * 100, 0)</f>
        <v>52.367688022284177</v>
      </c>
      <c r="BR1218" s="308">
        <v>252</v>
      </c>
      <c r="BS1218" s="308">
        <v>249</v>
      </c>
      <c r="BT1218" s="374">
        <v>251.64</v>
      </c>
      <c r="BU1218" s="312">
        <v>2.8000000000000001E-2</v>
      </c>
      <c r="BV1218" s="372">
        <v>4.6573999999999997E-2</v>
      </c>
      <c r="BW1218" s="369"/>
      <c r="BX1218" s="312"/>
      <c r="BY1218" s="370"/>
      <c r="BZ1218" s="370"/>
      <c r="CA1218" s="370"/>
      <c r="CB1218" s="312"/>
      <c r="CC1218" s="312"/>
      <c r="CD1218" s="308"/>
      <c r="CE1218" s="312"/>
      <c r="CF1218" s="312"/>
      <c r="CG1218" s="312"/>
      <c r="CH1218" s="312"/>
      <c r="CI1218" s="384"/>
      <c r="CJ1218" s="312"/>
      <c r="CK1218" s="372"/>
      <c r="CL1218" s="369"/>
      <c r="CM1218" s="312"/>
      <c r="CN1218" s="370"/>
      <c r="CO1218" s="370"/>
      <c r="CP1218" s="370"/>
      <c r="CQ1218" s="312"/>
      <c r="CR1218" s="312"/>
      <c r="CS1218" s="308"/>
      <c r="CT1218" s="312"/>
      <c r="CU1218" s="312"/>
      <c r="CV1218" s="312"/>
      <c r="CW1218" s="312"/>
      <c r="CX1218" s="384"/>
      <c r="CY1218" s="312"/>
      <c r="CZ1218" s="372"/>
    </row>
    <row r="1219" spans="1:104" s="1" customFormat="1" hidden="1">
      <c r="A1219" s="269">
        <v>45778</v>
      </c>
      <c r="B1219" s="380">
        <v>0.19</v>
      </c>
      <c r="C1219" s="381">
        <v>0.78096774193548391</v>
      </c>
      <c r="D1219" s="382">
        <v>0.439776</v>
      </c>
      <c r="E1219" s="382">
        <v>0.54172799999999999</v>
      </c>
      <c r="F1219" s="382">
        <v>0</v>
      </c>
      <c r="G1219" s="312">
        <f>_xll.SRS1Splines.Functions25.Linear_Interp(V_NEM!$R$687:$R$703,V_NEM!$T$687:$T$703,M1219)+_xll.SRS1Splines.Functions25.Linear_Interp(V_NEM!$AB$687:$AB$703,V_NEM!$AD$687:$AD$703,N1219)</f>
        <v>0.66275075494999458</v>
      </c>
      <c r="H1219" s="308">
        <f>(G1219/(V_NEM!$T$696+V_NEM!$AD$696))*100</f>
        <v>68.383008751038687</v>
      </c>
      <c r="I1219" s="308">
        <f>G1219-(V_NEM!$T$694+V_NEM!$AD$694)</f>
        <v>2.3264619949994625E-2</v>
      </c>
      <c r="J1219" s="308">
        <f>((IFERROR((_xll.SRS1Splines.Functions25.Linear_Interp(V_NEM!$R$687:$R$703,V_NEM!$T$687:$T$703,M1219) - V_NEM!$X$689) / (V_NEM!$X$688- V_NEM!$X$689) * 100, 0))+(IFERROR((_xll.SRS1Splines.Functions25.Linear_Interp(V_NEM!$AB$687:$AB$703,V_NEM!$AD$687:$AD$703,N1219) - V_NEM!$AH$689) / (V_NEM!$AH$688- V_NEM!$AH$689) * 100, 0)))/2</f>
        <v>17.740767353074968</v>
      </c>
      <c r="K1219" s="308">
        <v>784.3</v>
      </c>
      <c r="L1219" s="308">
        <v>781.8</v>
      </c>
      <c r="M1219" s="371">
        <v>782.05</v>
      </c>
      <c r="N1219" s="371">
        <v>782.72</v>
      </c>
      <c r="O1219" s="312">
        <v>1.1651612903225805</v>
      </c>
      <c r="P1219" s="383">
        <v>0.42760000000000004</v>
      </c>
      <c r="Q1219" s="369">
        <v>0</v>
      </c>
      <c r="R1219" s="312">
        <v>0.49</v>
      </c>
      <c r="S1219" s="370">
        <v>0.24264904581451416</v>
      </c>
      <c r="T1219" s="370">
        <v>0</v>
      </c>
      <c r="U1219" s="370"/>
      <c r="V1219" s="312">
        <f>_xll.SRS1Splines.Functions25.Linear_Interp(V_NK3!$P$8:$P$32,V_NK3!$R$8:$R$32,AC1219)</f>
        <v>210.985062650001</v>
      </c>
      <c r="W1219" s="312">
        <f>(V1219/V_NK3!$R$28)*100</f>
        <v>38.916568558921547</v>
      </c>
      <c r="X1219" s="308">
        <f>V1219-V_NK3!$R$8</f>
        <v>154.40641065000099</v>
      </c>
      <c r="Y1219" s="308">
        <f>IFERROR((V1219 - V_NK3!$V$10) / (V_NK3!$V$9- V_NK3!$V$10) * 100, 0)</f>
        <v>31.799100456861396</v>
      </c>
      <c r="Z1219" s="308">
        <v>541.79999999999995</v>
      </c>
      <c r="AA1219" s="308">
        <v>521</v>
      </c>
      <c r="AB1219" s="312"/>
      <c r="AC1219" s="371">
        <v>530.33000000000004</v>
      </c>
      <c r="AD1219" s="308">
        <v>1.1200000000000001</v>
      </c>
      <c r="AE1219" s="372">
        <v>0</v>
      </c>
      <c r="AF1219" s="373">
        <v>0</v>
      </c>
      <c r="AG1219" s="312"/>
      <c r="AH1219" s="370">
        <v>4.4063999999999999E-2</v>
      </c>
      <c r="AI1219" s="370">
        <v>0</v>
      </c>
      <c r="AJ1219" s="370"/>
      <c r="AK1219" s="312">
        <f>_xll.SRS1Splines.Functions25.Linear_Interp(V_NK2!$R$10:$R$21,V_NK2!$T$10:$T$21,AR1219)</f>
        <v>63.842371428600103</v>
      </c>
      <c r="AL1219" s="312">
        <f>(AK1219/V_NK2!$T$18)*100</f>
        <v>89.415086034453921</v>
      </c>
      <c r="AM1219" s="308">
        <f>AK1219-V_NK2!$T$11</f>
        <v>23.022371428572306</v>
      </c>
      <c r="AN1219" s="308">
        <f>IFERROR((AK1219 - V_NK2!$X$12) / (V_NK2!$X$11- V_NK2!$X$12) * 100, 0)</f>
        <v>75.285714285720857</v>
      </c>
      <c r="AO1219" s="308">
        <v>427</v>
      </c>
      <c r="AP1219" s="308">
        <v>420</v>
      </c>
      <c r="AQ1219" s="308">
        <v>424.9</v>
      </c>
      <c r="AR1219" s="371">
        <v>425.27</v>
      </c>
      <c r="AS1219" s="312">
        <v>0.96799999999999997</v>
      </c>
      <c r="AT1219" s="372">
        <v>0</v>
      </c>
      <c r="AU1219" s="369"/>
      <c r="AV1219" s="312">
        <v>0.17125238482051269</v>
      </c>
      <c r="AW1219" s="370">
        <v>0.52632436363638768</v>
      </c>
      <c r="AX1219" s="370">
        <v>0.65019436363635263</v>
      </c>
      <c r="AY1219" s="370"/>
      <c r="AZ1219" s="312">
        <f>_xll.SRS1Splines.Functions25.Linear_Interp(V_NNG3A!$H$4:$H$12,V_NNG3A!$I$4:$I$12,BF1219)</f>
        <v>13.331299999999899</v>
      </c>
      <c r="BA1219" s="312">
        <f>(AZ1219/V_NNG3A!$I$8)*100</f>
        <v>96.254873646208665</v>
      </c>
      <c r="BB1219" s="308">
        <f>_xll.SRS1Splines.Functions25.Linear_Interp(V_NNG3A!$H$4:$H$12,V_NNG3A!$J$4:$J$12,BF1219)</f>
        <v>2.34371379310342</v>
      </c>
      <c r="BC1219" s="308">
        <f>IFERROR((AZ1219-V_NNG3A!$J$20) / (V_NNG3A!$J$19-V_NNG3A!$J$20) * 100, 0)</f>
        <v>81.878930249364373</v>
      </c>
      <c r="BD1219" s="308">
        <v>1050</v>
      </c>
      <c r="BE1219" s="308">
        <v>1047</v>
      </c>
      <c r="BF1219" s="374">
        <v>1049.58</v>
      </c>
      <c r="BG1219" s="312">
        <v>0.06</v>
      </c>
      <c r="BH1219" s="372">
        <v>0.23372999999999591</v>
      </c>
      <c r="BI1219" s="369"/>
      <c r="BJ1219" s="312">
        <v>0.25919999999999999</v>
      </c>
      <c r="BK1219" s="370">
        <v>0.22689874809678789</v>
      </c>
      <c r="BL1219" s="370">
        <v>0.22689874809678789</v>
      </c>
      <c r="BM1219" s="370">
        <f t="shared" si="16"/>
        <v>0</v>
      </c>
      <c r="BN1219" s="312">
        <f>_xll.SRS1Splines.Functions25.Linear_Interp(V_XNN1!$K$3:$K$8,V_XNN1!$L$3:$L$8,BT1219)</f>
        <v>0.210891</v>
      </c>
      <c r="BO1219" s="312">
        <f>(BN1219/V_XNN1!$L$7)*100</f>
        <v>100.42428571428572</v>
      </c>
      <c r="BP1219" s="308">
        <f>_xll.SRS1Splines.Functions25.Linear_Interp(V_XNN1!$K$3:$K$8,V_XNN1!$M$3:$M$8,BT1219)</f>
        <v>5.4891000000000197E-2</v>
      </c>
      <c r="BQ1219" s="308">
        <f>IFERROR((BN1219 - V_XNN1!$M$16) / (V_XNN1!$M$15- V_XNN1!$M$16) * 100, 0)</f>
        <v>75.181058495821745</v>
      </c>
      <c r="BR1219" s="308">
        <v>252</v>
      </c>
      <c r="BS1219" s="308">
        <v>249</v>
      </c>
      <c r="BT1219" s="374">
        <v>252.05</v>
      </c>
      <c r="BU1219" s="312">
        <v>5.1999999999999998E-2</v>
      </c>
      <c r="BV1219" s="372">
        <v>4.0180999999999994E-2</v>
      </c>
      <c r="BW1219" s="369"/>
      <c r="BX1219" s="312"/>
      <c r="BY1219" s="370"/>
      <c r="BZ1219" s="370"/>
      <c r="CA1219" s="370"/>
      <c r="CB1219" s="312"/>
      <c r="CC1219" s="312"/>
      <c r="CD1219" s="308"/>
      <c r="CE1219" s="312"/>
      <c r="CF1219" s="312"/>
      <c r="CG1219" s="312"/>
      <c r="CH1219" s="312"/>
      <c r="CI1219" s="384"/>
      <c r="CJ1219" s="312"/>
      <c r="CK1219" s="372"/>
      <c r="CL1219" s="369"/>
      <c r="CM1219" s="312"/>
      <c r="CN1219" s="370"/>
      <c r="CO1219" s="370"/>
      <c r="CP1219" s="370"/>
      <c r="CQ1219" s="312"/>
      <c r="CR1219" s="312"/>
      <c r="CS1219" s="308"/>
      <c r="CT1219" s="312"/>
      <c r="CU1219" s="312"/>
      <c r="CV1219" s="312"/>
      <c r="CW1219" s="312"/>
      <c r="CX1219" s="384"/>
      <c r="CY1219" s="312"/>
      <c r="CZ1219" s="372"/>
    </row>
    <row r="1220" spans="1:104" s="1" customFormat="1" hidden="1">
      <c r="A1220" s="269">
        <v>45779</v>
      </c>
      <c r="B1220" s="380">
        <v>12.2</v>
      </c>
      <c r="C1220" s="381">
        <v>0.78096774193548391</v>
      </c>
      <c r="D1220" s="382">
        <v>0.44150400000000001</v>
      </c>
      <c r="E1220" s="382">
        <v>0.45100800000000002</v>
      </c>
      <c r="F1220" s="382">
        <v>0</v>
      </c>
      <c r="G1220" s="312">
        <f>_xll.SRS1Splines.Functions25.Linear_Interp(V_NEM!$R$687:$R$703,V_NEM!$T$687:$T$703,M1220)+_xll.SRS1Splines.Functions25.Linear_Interp(V_NEM!$AB$687:$AB$703,V_NEM!$AD$687:$AD$703,N1220)</f>
        <v>0.77530360449999602</v>
      </c>
      <c r="H1220" s="308">
        <f>(G1220/(V_NEM!$T$696+V_NEM!$AD$696))*100</f>
        <v>79.996277296184005</v>
      </c>
      <c r="I1220" s="308">
        <f>G1220-(V_NEM!$T$694+V_NEM!$AD$694)</f>
        <v>0.13581746949999607</v>
      </c>
      <c r="J1220" s="308">
        <f>((IFERROR((_xll.SRS1Splines.Functions25.Linear_Interp(V_NEM!$R$687:$R$703,V_NEM!$T$687:$T$703,M1220) - V_NEM!$X$689) / (V_NEM!$X$688- V_NEM!$X$689) * 100, 0))+(IFERROR((_xll.SRS1Splines.Functions25.Linear_Interp(V_NEM!$AB$687:$AB$703,V_NEM!$AD$687:$AD$703,N1220) - V_NEM!$AH$689) / (V_NEM!$AH$688- V_NEM!$AH$689) * 100, 0)))/2</f>
        <v>39.40895979425521</v>
      </c>
      <c r="K1220" s="308">
        <v>784.3</v>
      </c>
      <c r="L1220" s="308">
        <v>781.8</v>
      </c>
      <c r="M1220" s="371">
        <v>782.9</v>
      </c>
      <c r="N1220" s="371">
        <v>782.8</v>
      </c>
      <c r="O1220" s="312">
        <v>1.1651612903225805</v>
      </c>
      <c r="P1220" s="383">
        <v>0.34088000000000002</v>
      </c>
      <c r="Q1220" s="369">
        <v>1.8</v>
      </c>
      <c r="R1220" s="312">
        <v>0.24</v>
      </c>
      <c r="S1220" s="370">
        <v>0.24264904581451416</v>
      </c>
      <c r="T1220" s="370">
        <v>0</v>
      </c>
      <c r="U1220" s="370"/>
      <c r="V1220" s="312">
        <f>_xll.SRS1Splines.Functions25.Linear_Interp(V_NK3!$P$8:$P$32,V_NK3!$R$8:$R$32,AC1220)</f>
        <v>211.22771170000101</v>
      </c>
      <c r="W1220" s="312">
        <f>(V1220/V_NK3!$R$28)*100</f>
        <v>38.961325606038891</v>
      </c>
      <c r="X1220" s="308">
        <f>V1220-V_NK3!$R$8</f>
        <v>154.649059700001</v>
      </c>
      <c r="Y1220" s="308">
        <f>IFERROR((V1220 - V_NK3!$V$10) / (V_NK3!$V$9- V_NK3!$V$10) * 100, 0)</f>
        <v>31.849072614650897</v>
      </c>
      <c r="Z1220" s="308">
        <v>541.79999999999995</v>
      </c>
      <c r="AA1220" s="308">
        <v>521</v>
      </c>
      <c r="AB1220" s="312"/>
      <c r="AC1220" s="371">
        <v>530.34</v>
      </c>
      <c r="AD1220" s="308">
        <v>1.1200000000000001</v>
      </c>
      <c r="AE1220" s="372">
        <v>0</v>
      </c>
      <c r="AF1220" s="373">
        <v>0.08</v>
      </c>
      <c r="AG1220" s="312"/>
      <c r="AH1220" s="370">
        <v>3.8016000000000001E-2</v>
      </c>
      <c r="AI1220" s="370">
        <v>0.12532380000000001</v>
      </c>
      <c r="AJ1220" s="370"/>
      <c r="AK1220" s="312">
        <f>_xll.SRS1Splines.Functions25.Linear_Interp(V_NK2!$R$10:$R$21,V_NK2!$T$10:$T$21,AR1220)</f>
        <v>63.755000000028801</v>
      </c>
      <c r="AL1220" s="312">
        <f>(AK1220/V_NK2!$T$18)*100</f>
        <v>89.292717086875058</v>
      </c>
      <c r="AM1220" s="308">
        <f>AK1220-V_NK2!$T$11</f>
        <v>22.935000000001004</v>
      </c>
      <c r="AN1220" s="308">
        <f>IFERROR((AK1220 - V_NK2!$X$12) / (V_NK2!$X$11- V_NK2!$X$12) * 100, 0)</f>
        <v>75.000000000006963</v>
      </c>
      <c r="AO1220" s="308">
        <v>427</v>
      </c>
      <c r="AP1220" s="308">
        <v>420</v>
      </c>
      <c r="AQ1220" s="308">
        <v>424.99</v>
      </c>
      <c r="AR1220" s="371">
        <v>425.25</v>
      </c>
      <c r="AS1220" s="312">
        <v>0.96799999999999997</v>
      </c>
      <c r="AT1220" s="372">
        <v>2.9838999999999997E-2</v>
      </c>
      <c r="AU1220" s="369"/>
      <c r="AV1220" s="312">
        <v>0.3038526085359804</v>
      </c>
      <c r="AW1220" s="370">
        <v>0.31700626363636614</v>
      </c>
      <c r="AX1220" s="370">
        <v>0.42439418181817556</v>
      </c>
      <c r="AY1220" s="370"/>
      <c r="AZ1220" s="312">
        <f>_xll.SRS1Splines.Functions25.Linear_Interp(V_NNG3A!$H$4:$H$12,V_NNG3A!$I$4:$I$12,BF1220)</f>
        <v>12.590299999999999</v>
      </c>
      <c r="BA1220" s="312">
        <f>(AZ1220/V_NNG3A!$I$8)*100</f>
        <v>90.904693140794222</v>
      </c>
      <c r="BB1220" s="308">
        <f>_xll.SRS1Splines.Functions25.Linear_Interp(V_NNG3A!$H$4:$H$12,V_NNG3A!$J$4:$J$12,BF1220)</f>
        <v>1.60271379310354</v>
      </c>
      <c r="BC1220" s="308">
        <f>IFERROR((AZ1220-V_NNG3A!$J$20) / (V_NNG3A!$J$19-V_NNG3A!$J$20) * 100, 0)</f>
        <v>55.991687748464813</v>
      </c>
      <c r="BD1220" s="308">
        <v>1050</v>
      </c>
      <c r="BE1220" s="308">
        <v>1047</v>
      </c>
      <c r="BF1220" s="374">
        <v>1048.98</v>
      </c>
      <c r="BG1220" s="312">
        <v>0.06</v>
      </c>
      <c r="BH1220" s="372">
        <v>0.15255999999999767</v>
      </c>
      <c r="BI1220" s="369"/>
      <c r="BJ1220" s="312">
        <v>0.27648</v>
      </c>
      <c r="BK1220" s="370">
        <v>0.19674391328710908</v>
      </c>
      <c r="BL1220" s="370">
        <v>0.19674391328710908</v>
      </c>
      <c r="BM1220" s="370">
        <f t="shared" si="16"/>
        <v>0</v>
      </c>
      <c r="BN1220" s="312">
        <f>_xll.SRS1Splines.Functions25.Linear_Interp(V_XNN1!$K$3:$K$8,V_XNN1!$L$3:$L$8,BT1220)</f>
        <v>0.21053459999999999</v>
      </c>
      <c r="BO1220" s="312">
        <f>(BN1220/V_XNN1!$L$7)*100</f>
        <v>100.25457142857144</v>
      </c>
      <c r="BP1220" s="308">
        <f>_xll.SRS1Splines.Functions25.Linear_Interp(V_XNN1!$K$3:$K$8,V_XNN1!$M$3:$M$8,BT1220)</f>
        <v>5.4534600000000003E-2</v>
      </c>
      <c r="BQ1220" s="308">
        <f>IFERROR((BN1220 - V_XNN1!$M$16) / (V_XNN1!$M$15- V_XNN1!$M$16) * 100, 0)</f>
        <v>74.077994428969347</v>
      </c>
      <c r="BR1220" s="308">
        <v>252</v>
      </c>
      <c r="BS1220" s="308">
        <v>249</v>
      </c>
      <c r="BT1220" s="374">
        <v>252.03</v>
      </c>
      <c r="BU1220" s="312">
        <v>5.1999999999999998E-2</v>
      </c>
      <c r="BV1220" s="372">
        <v>3.4639999999999997E-2</v>
      </c>
      <c r="BW1220" s="369"/>
      <c r="BX1220" s="312"/>
      <c r="BY1220" s="370"/>
      <c r="BZ1220" s="370"/>
      <c r="CA1220" s="370"/>
      <c r="CB1220" s="312"/>
      <c r="CC1220" s="312"/>
      <c r="CD1220" s="308"/>
      <c r="CE1220" s="312"/>
      <c r="CF1220" s="312"/>
      <c r="CG1220" s="312"/>
      <c r="CH1220" s="312"/>
      <c r="CI1220" s="384"/>
      <c r="CJ1220" s="312"/>
      <c r="CK1220" s="372"/>
      <c r="CL1220" s="369"/>
      <c r="CM1220" s="312"/>
      <c r="CN1220" s="370"/>
      <c r="CO1220" s="370"/>
      <c r="CP1220" s="370"/>
      <c r="CQ1220" s="312"/>
      <c r="CR1220" s="312"/>
      <c r="CS1220" s="308"/>
      <c r="CT1220" s="312"/>
      <c r="CU1220" s="312"/>
      <c r="CV1220" s="312"/>
      <c r="CW1220" s="312"/>
      <c r="CX1220" s="384"/>
      <c r="CY1220" s="312"/>
      <c r="CZ1220" s="372"/>
    </row>
    <row r="1221" spans="1:104" s="1" customFormat="1" hidden="1">
      <c r="A1221" s="269">
        <v>45780</v>
      </c>
      <c r="B1221" s="380">
        <v>0.2</v>
      </c>
      <c r="C1221" s="381">
        <v>0.78096774193548391</v>
      </c>
      <c r="D1221" s="382">
        <v>0.43718400000000002</v>
      </c>
      <c r="E1221" s="382">
        <v>0.39743999999999996</v>
      </c>
      <c r="F1221" s="382">
        <v>0</v>
      </c>
      <c r="G1221" s="312">
        <f>_xll.SRS1Splines.Functions25.Linear_Interp(V_NEM!$R$687:$R$703,V_NEM!$T$687:$T$703,M1221)+_xll.SRS1Splines.Functions25.Linear_Interp(V_NEM!$AB$687:$AB$703,V_NEM!$AD$687:$AD$703,N1221)</f>
        <v>0.91558105424999947</v>
      </c>
      <c r="H1221" s="308">
        <f>(G1221/(V_NEM!$T$696+V_NEM!$AD$696))*100</f>
        <v>94.470186231303444</v>
      </c>
      <c r="I1221" s="308">
        <f>G1221-(V_NEM!$T$694+V_NEM!$AD$694)</f>
        <v>0.27609491924999952</v>
      </c>
      <c r="J1221" s="308">
        <f>((IFERROR((_xll.SRS1Splines.Functions25.Linear_Interp(V_NEM!$R$687:$R$703,V_NEM!$T$687:$T$703,M1221) - V_NEM!$X$689) / (V_NEM!$X$688- V_NEM!$X$689) * 100, 0))+(IFERROR((_xll.SRS1Splines.Functions25.Linear_Interp(V_NEM!$AB$687:$AB$703,V_NEM!$AD$687:$AD$703,N1221) - V_NEM!$AH$689) / (V_NEM!$AH$688- V_NEM!$AH$689) * 100, 0)))/2</f>
        <v>77.143429061157576</v>
      </c>
      <c r="K1221" s="308">
        <v>784.3</v>
      </c>
      <c r="L1221" s="308">
        <v>781.8</v>
      </c>
      <c r="M1221" s="371">
        <v>783.75</v>
      </c>
      <c r="N1221" s="371">
        <v>783.4</v>
      </c>
      <c r="O1221" s="312">
        <v>1.1651612903225805</v>
      </c>
      <c r="P1221" s="383">
        <v>0.68683000000000005</v>
      </c>
      <c r="Q1221" s="369">
        <v>3.4</v>
      </c>
      <c r="R1221" s="312">
        <v>0.24</v>
      </c>
      <c r="S1221" s="370">
        <v>0.43593280000000001</v>
      </c>
      <c r="T1221" s="370">
        <v>0.43593280000000001</v>
      </c>
      <c r="U1221" s="370"/>
      <c r="V1221" s="312">
        <f>_xll.SRS1Splines.Functions25.Linear_Interp(V_NK3!$P$8:$P$32,V_NK3!$R$8:$R$32,AC1221)</f>
        <v>211.22771170000101</v>
      </c>
      <c r="W1221" s="312">
        <f>(V1221/V_NK3!$R$28)*100</f>
        <v>38.961325606038891</v>
      </c>
      <c r="X1221" s="308">
        <f>V1221-V_NK3!$R$8</f>
        <v>154.649059700001</v>
      </c>
      <c r="Y1221" s="308">
        <f>IFERROR((V1221 - V_NK3!$V$10) / (V_NK3!$V$9- V_NK3!$V$10) * 100, 0)</f>
        <v>31.849072614650897</v>
      </c>
      <c r="Z1221" s="308">
        <v>541.79999999999995</v>
      </c>
      <c r="AA1221" s="308">
        <v>521</v>
      </c>
      <c r="AB1221" s="312"/>
      <c r="AC1221" s="371">
        <v>530.34</v>
      </c>
      <c r="AD1221" s="308">
        <v>1.1200000000000001</v>
      </c>
      <c r="AE1221" s="372">
        <v>9.4768000000000005E-2</v>
      </c>
      <c r="AF1221" s="373">
        <v>2.33</v>
      </c>
      <c r="AG1221" s="312"/>
      <c r="AH1221" s="370">
        <v>0.48412015999999997</v>
      </c>
      <c r="AI1221" s="370">
        <v>0.83399400000000001</v>
      </c>
      <c r="AJ1221" s="370"/>
      <c r="AK1221" s="312">
        <f>_xll.SRS1Splines.Functions25.Linear_Interp(V_NK2!$R$10:$R$21,V_NK2!$T$10:$T$21,AR1221)</f>
        <v>63.4055142857435</v>
      </c>
      <c r="AL1221" s="312">
        <f>(AK1221/V_NK2!$T$18)*100</f>
        <v>88.80324129655952</v>
      </c>
      <c r="AM1221" s="308">
        <f>AK1221-V_NK2!$T$11</f>
        <v>22.585514285715703</v>
      </c>
      <c r="AN1221" s="308">
        <f>IFERROR((AK1221 - V_NK2!$X$12) / (V_NK2!$X$11- V_NK2!$X$12) * 100, 0)</f>
        <v>73.857142857151118</v>
      </c>
      <c r="AO1221" s="308">
        <v>427</v>
      </c>
      <c r="AP1221" s="308">
        <v>420</v>
      </c>
      <c r="AQ1221" s="308">
        <v>425.42</v>
      </c>
      <c r="AR1221" s="371">
        <v>425.17</v>
      </c>
      <c r="AS1221" s="312">
        <v>0.96799999999999997</v>
      </c>
      <c r="AT1221" s="372">
        <v>0.19857</v>
      </c>
      <c r="AU1221" s="369"/>
      <c r="AV1221" s="312">
        <v>0.3038526085359804</v>
      </c>
      <c r="AW1221" s="370">
        <v>1.2735083181818374</v>
      </c>
      <c r="AX1221" s="370">
        <v>0.93789000000002443</v>
      </c>
      <c r="AY1221" s="370"/>
      <c r="AZ1221" s="312">
        <f>_xll.SRS1Splines.Functions25.Linear_Interp(V_NNG3A!$H$4:$H$12,V_NNG3A!$I$4:$I$12,BF1221)</f>
        <v>11.96045</v>
      </c>
      <c r="BA1221" s="312">
        <f>(AZ1221/V_NNG3A!$I$8)*100</f>
        <v>86.357039711191348</v>
      </c>
      <c r="BB1221" s="308">
        <f>_xll.SRS1Splines.Functions25.Linear_Interp(V_NNG3A!$H$4:$H$12,V_NNG3A!$J$4:$J$12,BF1221)</f>
        <v>0.97286379310354398</v>
      </c>
      <c r="BC1221" s="308">
        <f>IFERROR((AZ1221-V_NNG3A!$J$20) / (V_NNG3A!$J$19-V_NNG3A!$J$20) * 100, 0)</f>
        <v>33.987531622697247</v>
      </c>
      <c r="BD1221" s="308">
        <v>1050</v>
      </c>
      <c r="BE1221" s="308">
        <v>1047</v>
      </c>
      <c r="BF1221" s="374">
        <v>1048.47</v>
      </c>
      <c r="BG1221" s="312">
        <v>0.06</v>
      </c>
      <c r="BH1221" s="372">
        <v>0.33715000000000872</v>
      </c>
      <c r="BI1221" s="369"/>
      <c r="BJ1221" s="312">
        <v>0.28511999999999998</v>
      </c>
      <c r="BK1221" s="370">
        <v>0.12449681279184945</v>
      </c>
      <c r="BL1221" s="370">
        <v>0.12449681279184945</v>
      </c>
      <c r="BM1221" s="370">
        <f t="shared" si="16"/>
        <v>0</v>
      </c>
      <c r="BN1221" s="312">
        <f>_xll.SRS1Splines.Functions25.Linear_Interp(V_XNN1!$K$3:$K$8,V_XNN1!$L$3:$L$8,BT1221)</f>
        <v>0.20424</v>
      </c>
      <c r="BO1221" s="312">
        <f>(BN1221/V_XNN1!$L$7)*100</f>
        <v>97.257142857142867</v>
      </c>
      <c r="BP1221" s="308">
        <f>_xll.SRS1Splines.Functions25.Linear_Interp(V_XNN1!$K$3:$K$8,V_XNN1!$M$3:$M$8,BT1221)</f>
        <v>4.8240000000000102E-2</v>
      </c>
      <c r="BQ1221" s="308">
        <f>IFERROR((BN1221 - V_XNN1!$M$16) / (V_XNN1!$M$15- V_XNN1!$M$16) * 100, 0)</f>
        <v>54.596100278551575</v>
      </c>
      <c r="BR1221" s="308">
        <v>252</v>
      </c>
      <c r="BS1221" s="308">
        <v>249</v>
      </c>
      <c r="BT1221" s="374">
        <v>251.68</v>
      </c>
      <c r="BU1221" s="312">
        <v>5.1999999999999998E-2</v>
      </c>
      <c r="BV1221" s="372">
        <v>1.6899999999999998E-2</v>
      </c>
      <c r="BW1221" s="369"/>
      <c r="BX1221" s="312"/>
      <c r="BY1221" s="370"/>
      <c r="BZ1221" s="370"/>
      <c r="CA1221" s="370"/>
      <c r="CB1221" s="312"/>
      <c r="CC1221" s="312"/>
      <c r="CD1221" s="308"/>
      <c r="CE1221" s="312"/>
      <c r="CF1221" s="312"/>
      <c r="CG1221" s="312"/>
      <c r="CH1221" s="312"/>
      <c r="CI1221" s="384"/>
      <c r="CJ1221" s="312"/>
      <c r="CK1221" s="372"/>
      <c r="CL1221" s="369"/>
      <c r="CM1221" s="312"/>
      <c r="CN1221" s="370"/>
      <c r="CO1221" s="370"/>
      <c r="CP1221" s="370"/>
      <c r="CQ1221" s="312"/>
      <c r="CR1221" s="312"/>
      <c r="CS1221" s="308"/>
      <c r="CT1221" s="312"/>
      <c r="CU1221" s="312"/>
      <c r="CV1221" s="312"/>
      <c r="CW1221" s="312"/>
      <c r="CX1221" s="384"/>
      <c r="CY1221" s="312"/>
      <c r="CZ1221" s="372"/>
    </row>
    <row r="1222" spans="1:104" s="1" customFormat="1" hidden="1">
      <c r="A1222" s="269">
        <v>45781</v>
      </c>
      <c r="B1222" s="380">
        <v>8.6999999999999993</v>
      </c>
      <c r="C1222" s="381">
        <v>0.78096774193548391</v>
      </c>
      <c r="D1222" s="382">
        <v>0.52704000000000006</v>
      </c>
      <c r="E1222" s="382">
        <v>0.76982399999999995</v>
      </c>
      <c r="F1222" s="382">
        <v>0</v>
      </c>
      <c r="G1222" s="312">
        <f>_xll.SRS1Splines.Functions25.Linear_Interp(V_NEM!$R$687:$R$703,V_NEM!$T$687:$T$703,M1222)+_xll.SRS1Splines.Functions25.Linear_Interp(V_NEM!$AB$687:$AB$703,V_NEM!$AD$687:$AD$703,N1222)</f>
        <v>0.74390680870000725</v>
      </c>
      <c r="H1222" s="308">
        <f>(G1222/(V_NEM!$T$696+V_NEM!$AD$696))*100</f>
        <v>76.756737626240962</v>
      </c>
      <c r="I1222" s="308">
        <f>G1222-(V_NEM!$T$694+V_NEM!$AD$694)</f>
        <v>0.10442067370000729</v>
      </c>
      <c r="J1222" s="308">
        <f>((IFERROR((_xll.SRS1Splines.Functions25.Linear_Interp(V_NEM!$R$687:$R$703,V_NEM!$T$687:$T$703,M1222) - V_NEM!$X$689) / (V_NEM!$X$688- V_NEM!$X$689) * 100, 0))+(IFERROR((_xll.SRS1Splines.Functions25.Linear_Interp(V_NEM!$AB$687:$AB$703,V_NEM!$AD$687:$AD$703,N1222) - V_NEM!$AH$689) / (V_NEM!$AH$688- V_NEM!$AH$689) * 100, 0)))/2</f>
        <v>29.44925052068405</v>
      </c>
      <c r="K1222" s="308">
        <v>784.3</v>
      </c>
      <c r="L1222" s="308">
        <v>781.8</v>
      </c>
      <c r="M1222" s="371">
        <v>782.7</v>
      </c>
      <c r="N1222" s="371">
        <v>782.57</v>
      </c>
      <c r="O1222" s="312">
        <v>1.1651612903225805</v>
      </c>
      <c r="P1222" s="383">
        <v>0.43785000000000002</v>
      </c>
      <c r="Q1222" s="369">
        <v>3.6</v>
      </c>
      <c r="R1222" s="312">
        <v>0.24</v>
      </c>
      <c r="S1222" s="370">
        <v>0.60653204581260678</v>
      </c>
      <c r="T1222" s="370">
        <v>0.36388300000000001</v>
      </c>
      <c r="U1222" s="370"/>
      <c r="V1222" s="312">
        <f>_xll.SRS1Splines.Functions25.Linear_Interp(V_NK3!$P$8:$P$32,V_NK3!$R$8:$R$32,AC1222)</f>
        <v>211.47036075000099</v>
      </c>
      <c r="W1222" s="312">
        <f>(V1222/V_NK3!$R$28)*100</f>
        <v>39.006082653156234</v>
      </c>
      <c r="X1222" s="308">
        <f>V1222-V_NK3!$R$8</f>
        <v>154.89170875000099</v>
      </c>
      <c r="Y1222" s="308">
        <f>IFERROR((V1222 - V_NK3!$V$10) / (V_NK3!$V$9- V_NK3!$V$10) * 100, 0)</f>
        <v>31.899044772440394</v>
      </c>
      <c r="Z1222" s="308">
        <v>541.79999999999995</v>
      </c>
      <c r="AA1222" s="308">
        <v>521</v>
      </c>
      <c r="AB1222" s="312"/>
      <c r="AC1222" s="371">
        <v>530.35</v>
      </c>
      <c r="AD1222" s="308">
        <v>1.1200000000000001</v>
      </c>
      <c r="AE1222" s="372">
        <v>7.9105000000000009E-2</v>
      </c>
      <c r="AF1222" s="373">
        <v>1.97</v>
      </c>
      <c r="AG1222" s="312"/>
      <c r="AH1222" s="370">
        <v>0.37506484999999995</v>
      </c>
      <c r="AI1222" s="370">
        <v>0.50625960000000003</v>
      </c>
      <c r="AJ1222" s="370"/>
      <c r="AK1222" s="312">
        <f>_xll.SRS1Splines.Functions25.Linear_Interp(V_NK2!$R$10:$R$21,V_NK2!$T$10:$T$21,AR1222)</f>
        <v>63.274457142886298</v>
      </c>
      <c r="AL1222" s="312">
        <f>(AK1222/V_NK2!$T$18)*100</f>
        <v>88.619687875190891</v>
      </c>
      <c r="AM1222" s="308">
        <f>AK1222-V_NK2!$T$11</f>
        <v>22.454457142858502</v>
      </c>
      <c r="AN1222" s="308">
        <f>IFERROR((AK1222 - V_NK2!$X$12) / (V_NK2!$X$11- V_NK2!$X$12) * 100, 0)</f>
        <v>73.428571428579488</v>
      </c>
      <c r="AO1222" s="308">
        <v>427</v>
      </c>
      <c r="AP1222" s="308">
        <v>420</v>
      </c>
      <c r="AQ1222" s="308">
        <v>425.49</v>
      </c>
      <c r="AR1222" s="371">
        <v>425.14</v>
      </c>
      <c r="AS1222" s="312">
        <v>0.96799999999999997</v>
      </c>
      <c r="AT1222" s="372">
        <v>0.12053799999999999</v>
      </c>
      <c r="AU1222" s="369"/>
      <c r="AV1222" s="312">
        <v>0.3038526085359804</v>
      </c>
      <c r="AW1222" s="370">
        <v>0.4760218727272752</v>
      </c>
      <c r="AX1222" s="370">
        <v>0.70894636363633967</v>
      </c>
      <c r="AY1222" s="370"/>
      <c r="AZ1222" s="312">
        <f>_xll.SRS1Splines.Functions25.Linear_Interp(V_NNG3A!$H$4:$H$12,V_NNG3A!$I$4:$I$12,BF1222)</f>
        <v>13.4054000000001</v>
      </c>
      <c r="BA1222" s="312">
        <f>(AZ1222/V_NNG3A!$I$8)*100</f>
        <v>96.789891696751624</v>
      </c>
      <c r="BB1222" s="308">
        <f>_xll.SRS1Splines.Functions25.Linear_Interp(V_NNG3A!$H$4:$H$12,V_NNG3A!$J$4:$J$12,BF1222)</f>
        <v>2.4178137931036301</v>
      </c>
      <c r="BC1222" s="308">
        <f>IFERROR((AZ1222-V_NNG3A!$J$20) / (V_NNG3A!$J$19-V_NNG3A!$J$20) * 100, 0)</f>
        <v>84.467654499461659</v>
      </c>
      <c r="BD1222" s="308">
        <v>1050</v>
      </c>
      <c r="BE1222" s="308">
        <v>1047</v>
      </c>
      <c r="BF1222" s="374">
        <v>1049.6400000000001</v>
      </c>
      <c r="BG1222" s="312">
        <v>0.08</v>
      </c>
      <c r="BH1222" s="372">
        <v>0.25484999999999125</v>
      </c>
      <c r="BI1222" s="369"/>
      <c r="BJ1222" s="312">
        <v>0.28511999999999998</v>
      </c>
      <c r="BK1222" s="370">
        <v>0.38832734908730726</v>
      </c>
      <c r="BL1222" s="370">
        <v>0.38832734908730726</v>
      </c>
      <c r="BM1222" s="370">
        <f t="shared" si="16"/>
        <v>0</v>
      </c>
      <c r="BN1222" s="312">
        <f>_xll.SRS1Splines.Functions25.Linear_Interp(V_XNN1!$K$3:$K$8,V_XNN1!$L$3:$L$8,BT1222)</f>
        <v>0.21623700000000001</v>
      </c>
      <c r="BO1222" s="312">
        <f>(BN1222/V_XNN1!$L$7)*100</f>
        <v>102.97</v>
      </c>
      <c r="BP1222" s="308">
        <f>_xll.SRS1Splines.Functions25.Linear_Interp(V_XNN1!$K$3:$K$8,V_XNN1!$M$3:$M$8,BT1222)</f>
        <v>6.0236999999999902E-2</v>
      </c>
      <c r="BQ1222" s="308">
        <f>IFERROR((BN1222 - V_XNN1!$M$16) / (V_XNN1!$M$15- V_XNN1!$M$16) * 100, 0)</f>
        <v>91.727019498607305</v>
      </c>
      <c r="BR1222" s="308">
        <v>252</v>
      </c>
      <c r="BS1222" s="308">
        <v>249</v>
      </c>
      <c r="BT1222" s="374">
        <v>252.35</v>
      </c>
      <c r="BU1222" s="312">
        <v>5.1999999999999998E-2</v>
      </c>
      <c r="BV1222" s="372">
        <v>6.1799999999999994E-2</v>
      </c>
      <c r="BW1222" s="369"/>
      <c r="BX1222" s="312"/>
      <c r="BY1222" s="370"/>
      <c r="BZ1222" s="370"/>
      <c r="CA1222" s="370"/>
      <c r="CB1222" s="312"/>
      <c r="CC1222" s="312"/>
      <c r="CD1222" s="308"/>
      <c r="CE1222" s="312"/>
      <c r="CF1222" s="312"/>
      <c r="CG1222" s="312"/>
      <c r="CH1222" s="312"/>
      <c r="CI1222" s="384"/>
      <c r="CJ1222" s="312"/>
      <c r="CK1222" s="372"/>
      <c r="CL1222" s="369"/>
      <c r="CM1222" s="312"/>
      <c r="CN1222" s="370"/>
      <c r="CO1222" s="370"/>
      <c r="CP1222" s="370"/>
      <c r="CQ1222" s="312"/>
      <c r="CR1222" s="312"/>
      <c r="CS1222" s="308"/>
      <c r="CT1222" s="312"/>
      <c r="CU1222" s="312"/>
      <c r="CV1222" s="312"/>
      <c r="CW1222" s="312"/>
      <c r="CX1222" s="384"/>
      <c r="CY1222" s="312"/>
      <c r="CZ1222" s="372"/>
    </row>
    <row r="1223" spans="1:104" s="1" customFormat="1" hidden="1">
      <c r="A1223" s="269">
        <v>45782</v>
      </c>
      <c r="B1223" s="380">
        <v>0.2</v>
      </c>
      <c r="C1223" s="381">
        <v>0.78096774193548391</v>
      </c>
      <c r="D1223" s="382">
        <v>0.57024000000000008</v>
      </c>
      <c r="E1223" s="382">
        <v>0.55382399999999998</v>
      </c>
      <c r="F1223" s="382">
        <v>0</v>
      </c>
      <c r="G1223" s="312">
        <f>_xll.SRS1Splines.Functions25.Linear_Interp(V_NEM!$R$687:$R$703,V_NEM!$T$687:$T$703,M1223)+_xll.SRS1Splines.Functions25.Linear_Interp(V_NEM!$AB$687:$AB$703,V_NEM!$AD$687:$AD$703,N1223)</f>
        <v>0.91793109660000305</v>
      </c>
      <c r="H1223" s="308">
        <f>(G1223/(V_NEM!$T$696+V_NEM!$AD$696))*100</f>
        <v>94.712664969177879</v>
      </c>
      <c r="I1223" s="308">
        <f>G1223-(V_NEM!$T$694+V_NEM!$AD$694)</f>
        <v>0.27844496160000309</v>
      </c>
      <c r="J1223" s="308">
        <f>((IFERROR((_xll.SRS1Splines.Functions25.Linear_Interp(V_NEM!$R$687:$R$703,V_NEM!$T$687:$T$703,M1223) - V_NEM!$X$689) / (V_NEM!$X$688- V_NEM!$X$689) * 100, 0))+(IFERROR((_xll.SRS1Splines.Functions25.Linear_Interp(V_NEM!$AB$687:$AB$703,V_NEM!$AD$687:$AD$703,N1223) - V_NEM!$AH$689) / (V_NEM!$AH$688- V_NEM!$AH$689) * 100, 0)))/2</f>
        <v>83.088156788244021</v>
      </c>
      <c r="K1223" s="308">
        <v>784.3</v>
      </c>
      <c r="L1223" s="308">
        <v>781.8</v>
      </c>
      <c r="M1223" s="371">
        <v>783.72</v>
      </c>
      <c r="N1223" s="371">
        <v>783.65</v>
      </c>
      <c r="O1223" s="312">
        <v>1.1651612903225805</v>
      </c>
      <c r="P1223" s="383">
        <v>0.80886000000000002</v>
      </c>
      <c r="Q1223" s="369">
        <v>23</v>
      </c>
      <c r="R1223" s="312">
        <v>0.24</v>
      </c>
      <c r="S1223" s="370">
        <v>0.60282097092933651</v>
      </c>
      <c r="T1223" s="370">
        <v>1.8160661999999999</v>
      </c>
      <c r="U1223" s="370"/>
      <c r="V1223" s="312">
        <f>_xll.SRS1Splines.Functions25.Linear_Interp(V_NK3!$P$8:$P$32,V_NK3!$R$8:$R$32,AC1223)</f>
        <v>210.257115499999</v>
      </c>
      <c r="W1223" s="312">
        <f>(V1223/V_NK3!$R$28)*100</f>
        <v>38.78229741756914</v>
      </c>
      <c r="X1223" s="308">
        <f>V1223-V_NK3!$R$8</f>
        <v>153.678463499999</v>
      </c>
      <c r="Y1223" s="308">
        <f>IFERROR((V1223 - V_NK3!$V$10) / (V_NK3!$V$9- V_NK3!$V$10) * 100, 0)</f>
        <v>31.649183983492492</v>
      </c>
      <c r="Z1223" s="308">
        <v>541.79999999999995</v>
      </c>
      <c r="AA1223" s="308">
        <v>521</v>
      </c>
      <c r="AB1223" s="312"/>
      <c r="AC1223" s="371">
        <v>530.29999999999995</v>
      </c>
      <c r="AD1223" s="308">
        <v>1.1200000000000001</v>
      </c>
      <c r="AE1223" s="372">
        <v>0.39479700000000001</v>
      </c>
      <c r="AF1223" s="373">
        <v>19.02</v>
      </c>
      <c r="AG1223" s="312"/>
      <c r="AH1223" s="370">
        <v>1.8159828899999999</v>
      </c>
      <c r="AI1223" s="370">
        <v>2.0005061999999998</v>
      </c>
      <c r="AJ1223" s="370"/>
      <c r="AK1223" s="312">
        <f>_xll.SRS1Splines.Functions25.Linear_Interp(V_NK2!$R$10:$R$21,V_NK2!$T$10:$T$21,AR1223)</f>
        <v>62.793914285743902</v>
      </c>
      <c r="AL1223" s="312">
        <f>(AK1223/V_NK2!$T$18)*100</f>
        <v>87.946658663506867</v>
      </c>
      <c r="AM1223" s="308">
        <f>AK1223-V_NK2!$T$11</f>
        <v>21.973914285716106</v>
      </c>
      <c r="AN1223" s="308">
        <f>IFERROR((AK1223 - V_NK2!$X$12) / (V_NK2!$X$11- V_NK2!$X$12) * 100, 0)</f>
        <v>71.85714285715234</v>
      </c>
      <c r="AO1223" s="308">
        <v>427</v>
      </c>
      <c r="AP1223" s="308">
        <v>420</v>
      </c>
      <c r="AQ1223" s="308">
        <v>425.14</v>
      </c>
      <c r="AR1223" s="371">
        <v>425.03</v>
      </c>
      <c r="AS1223" s="312">
        <v>1.056</v>
      </c>
      <c r="AT1223" s="372">
        <v>0.47631099999999998</v>
      </c>
      <c r="AU1223" s="369"/>
      <c r="AV1223" s="312">
        <v>0.3038526085359804</v>
      </c>
      <c r="AW1223" s="370">
        <v>0.24411595454544993</v>
      </c>
      <c r="AX1223" s="370">
        <v>0.29462236363637351</v>
      </c>
      <c r="AY1223" s="370"/>
      <c r="AZ1223" s="312">
        <f>_xll.SRS1Splines.Functions25.Linear_Interp(V_NNG3A!$H$4:$H$12,V_NNG3A!$I$4:$I$12,BF1223)</f>
        <v>12.158050000000101</v>
      </c>
      <c r="BA1223" s="312">
        <f>(AZ1223/V_NNG3A!$I$8)*100</f>
        <v>87.783754512636108</v>
      </c>
      <c r="BB1223" s="308">
        <f>_xll.SRS1Splines.Functions25.Linear_Interp(V_NNG3A!$H$4:$H$12,V_NNG3A!$J$4:$J$12,BF1223)</f>
        <v>1.1704637931036499</v>
      </c>
      <c r="BC1223" s="308">
        <f>IFERROR((AZ1223-V_NNG3A!$J$20) / (V_NNG3A!$J$19-V_NNG3A!$J$20) * 100, 0)</f>
        <v>40.890796289608247</v>
      </c>
      <c r="BD1223" s="308">
        <v>1050</v>
      </c>
      <c r="BE1223" s="308">
        <v>1047</v>
      </c>
      <c r="BF1223" s="374">
        <v>1048.6300000000001</v>
      </c>
      <c r="BG1223" s="312">
        <v>0.12</v>
      </c>
      <c r="BH1223" s="372">
        <v>0.10591000000000349</v>
      </c>
      <c r="BI1223" s="369"/>
      <c r="BJ1223" s="312">
        <v>0.28511999999999998</v>
      </c>
      <c r="BK1223" s="370">
        <v>0.43198471770199515</v>
      </c>
      <c r="BL1223" s="370">
        <v>0.43198471770199515</v>
      </c>
      <c r="BM1223" s="370">
        <f t="shared" si="16"/>
        <v>0</v>
      </c>
      <c r="BN1223" s="312">
        <f>_xll.SRS1Splines.Functions25.Linear_Interp(V_XNN1!$K$3:$K$8,V_XNN1!$L$3:$L$8,BT1223)</f>
        <v>0.2064</v>
      </c>
      <c r="BO1223" s="312">
        <f>(BN1223/V_XNN1!$L$7)*100</f>
        <v>98.285714285714292</v>
      </c>
      <c r="BP1223" s="308">
        <f>_xll.SRS1Splines.Functions25.Linear_Interp(V_XNN1!$K$3:$K$8,V_XNN1!$M$3:$M$8,BT1223)</f>
        <v>5.0400000000000202E-2</v>
      </c>
      <c r="BQ1223" s="308">
        <f>IFERROR((BN1223 - V_XNN1!$M$16) / (V_XNN1!$M$15- V_XNN1!$M$16) * 100, 0)</f>
        <v>61.281337047353787</v>
      </c>
      <c r="BR1223" s="308">
        <v>252</v>
      </c>
      <c r="BS1223" s="308">
        <v>249</v>
      </c>
      <c r="BT1223" s="374">
        <v>251.8</v>
      </c>
      <c r="BU1223" s="312">
        <v>9.6000000000000002E-2</v>
      </c>
      <c r="BV1223" s="372">
        <v>6.4269999999999994E-2</v>
      </c>
      <c r="BW1223" s="369"/>
      <c r="BX1223" s="312"/>
      <c r="BY1223" s="370"/>
      <c r="BZ1223" s="370"/>
      <c r="CA1223" s="370"/>
      <c r="CB1223" s="312"/>
      <c r="CC1223" s="312"/>
      <c r="CD1223" s="308"/>
      <c r="CE1223" s="312"/>
      <c r="CF1223" s="312"/>
      <c r="CG1223" s="312"/>
      <c r="CH1223" s="312"/>
      <c r="CI1223" s="384"/>
      <c r="CJ1223" s="312"/>
      <c r="CK1223" s="372"/>
      <c r="CL1223" s="369"/>
      <c r="CM1223" s="312"/>
      <c r="CN1223" s="370"/>
      <c r="CO1223" s="370"/>
      <c r="CP1223" s="370"/>
      <c r="CQ1223" s="312"/>
      <c r="CR1223" s="312"/>
      <c r="CS1223" s="308"/>
      <c r="CT1223" s="312"/>
      <c r="CU1223" s="312"/>
      <c r="CV1223" s="312"/>
      <c r="CW1223" s="312"/>
      <c r="CX1223" s="384"/>
      <c r="CY1223" s="312"/>
      <c r="CZ1223" s="372"/>
    </row>
    <row r="1224" spans="1:104" s="1" customFormat="1" hidden="1">
      <c r="A1224" s="269">
        <v>45783</v>
      </c>
      <c r="B1224" s="380">
        <v>0</v>
      </c>
      <c r="C1224" s="381">
        <v>0.78096774193548391</v>
      </c>
      <c r="D1224" s="382">
        <v>0.68342400000000003</v>
      </c>
      <c r="E1224" s="382">
        <v>0.71107200000000004</v>
      </c>
      <c r="F1224" s="382">
        <v>0</v>
      </c>
      <c r="G1224" s="312">
        <f>_xll.SRS1Splines.Functions25.Linear_Interp(V_NEM!$R$687:$R$703,V_NEM!$T$687:$T$703,M1224)+_xll.SRS1Splines.Functions25.Linear_Interp(V_NEM!$AB$687:$AB$703,V_NEM!$AD$687:$AD$703,N1224)</f>
        <v>0.88506118500000364</v>
      </c>
      <c r="H1224" s="308">
        <f>(G1224/(V_NEM!$T$696+V_NEM!$AD$696))*100</f>
        <v>91.321128353337699</v>
      </c>
      <c r="I1224" s="308">
        <f>G1224-(V_NEM!$T$694+V_NEM!$AD$694)</f>
        <v>0.24557505000000368</v>
      </c>
      <c r="J1224" s="308">
        <f>((IFERROR((_xll.SRS1Splines.Functions25.Linear_Interp(V_NEM!$R$687:$R$703,V_NEM!$T$687:$T$703,M1224) - V_NEM!$X$689) / (V_NEM!$X$688- V_NEM!$X$689) * 100, 0))+(IFERROR((_xll.SRS1Splines.Functions25.Linear_Interp(V_NEM!$AB$687:$AB$703,V_NEM!$AD$687:$AD$703,N1224) - V_NEM!$AH$689) / (V_NEM!$AH$688- V_NEM!$AH$689) * 100, 0)))/2</f>
        <v>65.048278343769809</v>
      </c>
      <c r="K1224" s="308">
        <v>784.3</v>
      </c>
      <c r="L1224" s="308">
        <v>781.8</v>
      </c>
      <c r="M1224" s="371">
        <v>783.6</v>
      </c>
      <c r="N1224" s="371">
        <v>783.1</v>
      </c>
      <c r="O1224" s="312">
        <v>1.1651612903225805</v>
      </c>
      <c r="P1224" s="383">
        <v>0.83187999999999995</v>
      </c>
      <c r="Q1224" s="369">
        <v>7.4</v>
      </c>
      <c r="R1224" s="312">
        <v>0.24</v>
      </c>
      <c r="S1224" s="370">
        <v>0.26697599999999999</v>
      </c>
      <c r="T1224" s="370">
        <v>3.8799849999999996</v>
      </c>
      <c r="U1224" s="370"/>
      <c r="V1224" s="312">
        <f>_xll.SRS1Splines.Functions25.Linear_Interp(V_NK3!$P$8:$P$32,V_NK3!$R$8:$R$32,AC1224)</f>
        <v>206.13208165</v>
      </c>
      <c r="W1224" s="312">
        <f>(V1224/V_NK3!$R$28)*100</f>
        <v>38.021427616574449</v>
      </c>
      <c r="X1224" s="308">
        <f>V1224-V_NK3!$R$8</f>
        <v>149.55342965</v>
      </c>
      <c r="Y1224" s="308">
        <f>IFERROR((V1224 - V_NK3!$V$10) / (V_NK3!$V$9- V_NK3!$V$10) * 100, 0)</f>
        <v>30.799657301071221</v>
      </c>
      <c r="Z1224" s="308">
        <v>541.79999999999995</v>
      </c>
      <c r="AA1224" s="308">
        <v>521</v>
      </c>
      <c r="AB1224" s="312"/>
      <c r="AC1224" s="371">
        <v>530.13</v>
      </c>
      <c r="AD1224" s="308">
        <v>1.1200000000000001</v>
      </c>
      <c r="AE1224" s="372">
        <v>0.84347499999999997</v>
      </c>
      <c r="AF1224" s="373">
        <v>15.55</v>
      </c>
      <c r="AG1224" s="312"/>
      <c r="AH1224" s="370">
        <v>3.7767057499999996</v>
      </c>
      <c r="AI1224" s="370">
        <v>3.3638598000000002</v>
      </c>
      <c r="AJ1224" s="370"/>
      <c r="AK1224" s="312">
        <f>_xll.SRS1Splines.Functions25.Linear_Interp(V_NK2!$R$10:$R$21,V_NK2!$T$10:$T$21,AR1224)</f>
        <v>63.230771428600697</v>
      </c>
      <c r="AL1224" s="312">
        <f>(AK1224/V_NK2!$T$18)*100</f>
        <v>88.558503401401538</v>
      </c>
      <c r="AM1224" s="308">
        <f>AK1224-V_NK2!$T$11</f>
        <v>22.4107714285729</v>
      </c>
      <c r="AN1224" s="308">
        <f>IFERROR((AK1224 - V_NK2!$X$12) / (V_NK2!$X$11- V_NK2!$X$12) * 100, 0)</f>
        <v>73.28571428572269</v>
      </c>
      <c r="AO1224" s="308">
        <v>427</v>
      </c>
      <c r="AP1224" s="308">
        <v>420</v>
      </c>
      <c r="AQ1224" s="308">
        <v>425.17</v>
      </c>
      <c r="AR1224" s="371">
        <v>425.13</v>
      </c>
      <c r="AS1224" s="312">
        <v>1.056</v>
      </c>
      <c r="AT1224" s="372">
        <v>0.80091899999999994</v>
      </c>
      <c r="AU1224" s="369"/>
      <c r="AV1224" s="312">
        <v>0.3038526085359804</v>
      </c>
      <c r="AW1224" s="370">
        <v>0.20865018181814876</v>
      </c>
      <c r="AX1224" s="370">
        <v>0.16031618181819482</v>
      </c>
      <c r="AY1224" s="370"/>
      <c r="AZ1224" s="312">
        <f>_xll.SRS1Splines.Functions25.Linear_Interp(V_NNG3A!$H$4:$H$12,V_NNG3A!$I$4:$I$12,BF1224)</f>
        <v>11.8740000000001</v>
      </c>
      <c r="BA1224" s="312">
        <f>(AZ1224/V_NNG3A!$I$8)*100</f>
        <v>85.732851985560288</v>
      </c>
      <c r="BB1224" s="308">
        <f>_xll.SRS1Splines.Functions25.Linear_Interp(V_NNG3A!$H$4:$H$12,V_NNG3A!$J$4:$J$12,BF1224)</f>
        <v>0.88641379310362101</v>
      </c>
      <c r="BC1224" s="308">
        <f>IFERROR((AZ1224-V_NNG3A!$J$20) / (V_NNG3A!$J$19-V_NNG3A!$J$20) * 100, 0)</f>
        <v>30.967353330928727</v>
      </c>
      <c r="BD1224" s="308">
        <v>1050</v>
      </c>
      <c r="BE1224" s="308">
        <v>1047</v>
      </c>
      <c r="BF1224" s="374">
        <v>1048.4000000000001</v>
      </c>
      <c r="BG1224" s="312">
        <v>0.12</v>
      </c>
      <c r="BH1224" s="372">
        <v>5.7630000000004657E-2</v>
      </c>
      <c r="BI1224" s="369"/>
      <c r="BJ1224" s="312">
        <v>0.28511999999999998</v>
      </c>
      <c r="BK1224" s="370">
        <v>0.36981584038488757</v>
      </c>
      <c r="BL1224" s="370">
        <v>0.36981584038488757</v>
      </c>
      <c r="BM1224" s="370">
        <f t="shared" si="16"/>
        <v>0</v>
      </c>
      <c r="BN1224" s="312">
        <f>_xll.SRS1Splines.Functions25.Linear_Interp(V_XNN1!$K$3:$K$8,V_XNN1!$L$3:$L$8,BT1224)</f>
        <v>0.20730000000000001</v>
      </c>
      <c r="BO1224" s="312">
        <f>(BN1224/V_XNN1!$L$7)*100</f>
        <v>98.714285714285722</v>
      </c>
      <c r="BP1224" s="308">
        <f>_xll.SRS1Splines.Functions25.Linear_Interp(V_XNN1!$K$3:$K$8,V_XNN1!$M$3:$M$8,BT1224)</f>
        <v>5.1299999999999901E-2</v>
      </c>
      <c r="BQ1224" s="308">
        <f>IFERROR((BN1224 - V_XNN1!$M$16) / (V_XNN1!$M$15- V_XNN1!$M$16) * 100, 0)</f>
        <v>64.066852367688085</v>
      </c>
      <c r="BR1224" s="308">
        <v>252</v>
      </c>
      <c r="BS1224" s="308">
        <v>249</v>
      </c>
      <c r="BT1224" s="374">
        <v>251.85</v>
      </c>
      <c r="BU1224" s="312">
        <v>9.6000000000000002E-2</v>
      </c>
      <c r="BV1224" s="372">
        <v>5.5468000000000003E-2</v>
      </c>
      <c r="BW1224" s="369"/>
      <c r="BX1224" s="312"/>
      <c r="BY1224" s="370"/>
      <c r="BZ1224" s="370"/>
      <c r="CA1224" s="370"/>
      <c r="CB1224" s="312"/>
      <c r="CC1224" s="312"/>
      <c r="CD1224" s="308"/>
      <c r="CE1224" s="312"/>
      <c r="CF1224" s="312"/>
      <c r="CG1224" s="312"/>
      <c r="CH1224" s="312"/>
      <c r="CI1224" s="384"/>
      <c r="CJ1224" s="312"/>
      <c r="CK1224" s="372"/>
      <c r="CL1224" s="369"/>
      <c r="CM1224" s="312"/>
      <c r="CN1224" s="370"/>
      <c r="CO1224" s="370"/>
      <c r="CP1224" s="370"/>
      <c r="CQ1224" s="312"/>
      <c r="CR1224" s="312"/>
      <c r="CS1224" s="308"/>
      <c r="CT1224" s="312"/>
      <c r="CU1224" s="312"/>
      <c r="CV1224" s="312"/>
      <c r="CW1224" s="312"/>
      <c r="CX1224" s="384"/>
      <c r="CY1224" s="312"/>
      <c r="CZ1224" s="372"/>
    </row>
    <row r="1225" spans="1:104" s="1" customFormat="1" hidden="1">
      <c r="A1225" s="269">
        <v>45784</v>
      </c>
      <c r="B1225" s="380">
        <v>1.4</v>
      </c>
      <c r="C1225" s="381">
        <v>0.78096774193548391</v>
      </c>
      <c r="D1225" s="382">
        <v>0.75859200000000016</v>
      </c>
      <c r="E1225" s="382">
        <v>0.75859199999999993</v>
      </c>
      <c r="F1225" s="382">
        <v>0</v>
      </c>
      <c r="G1225" s="312">
        <f>_xll.SRS1Splines.Functions25.Linear_Interp(V_NEM!$R$687:$R$703,V_NEM!$T$687:$T$703,M1225)+_xll.SRS1Splines.Functions25.Linear_Interp(V_NEM!$AB$687:$AB$703,V_NEM!$AD$687:$AD$703,N1225)</f>
        <v>0.71902126964999469</v>
      </c>
      <c r="H1225" s="308">
        <f>(G1225/(V_NEM!$T$696+V_NEM!$AD$696))*100</f>
        <v>74.18903321863192</v>
      </c>
      <c r="I1225" s="308">
        <f>G1225-(V_NEM!$T$694+V_NEM!$AD$694)</f>
        <v>7.9535134649994732E-2</v>
      </c>
      <c r="J1225" s="308">
        <f>((IFERROR((_xll.SRS1Splines.Functions25.Linear_Interp(V_NEM!$R$687:$R$703,V_NEM!$T$687:$T$703,M1225) - V_NEM!$X$689) / (V_NEM!$X$688- V_NEM!$X$689) * 100, 0))+(IFERROR((_xll.SRS1Splines.Functions25.Linear_Interp(V_NEM!$AB$687:$AB$703,V_NEM!$AD$687:$AD$703,N1225) - V_NEM!$AH$689) / (V_NEM!$AH$688- V_NEM!$AH$689) * 100, 0)))/2</f>
        <v>20.655810751169341</v>
      </c>
      <c r="K1225" s="308">
        <v>784.3</v>
      </c>
      <c r="L1225" s="308">
        <v>781.8</v>
      </c>
      <c r="M1225" s="371">
        <v>782.55</v>
      </c>
      <c r="N1225" s="371">
        <v>782.34</v>
      </c>
      <c r="O1225" s="312">
        <v>1.1651612903225805</v>
      </c>
      <c r="P1225" s="383">
        <v>0.47081000000000001</v>
      </c>
      <c r="Q1225" s="369">
        <v>0</v>
      </c>
      <c r="R1225" s="312">
        <v>0.24</v>
      </c>
      <c r="S1225" s="370">
        <v>0.10277875418739317</v>
      </c>
      <c r="T1225" s="370">
        <v>0.34542780000000001</v>
      </c>
      <c r="U1225" s="370"/>
      <c r="V1225" s="312">
        <f>_xll.SRS1Splines.Functions25.Linear_Interp(V_NK3!$P$8:$P$32,V_NK3!$R$8:$R$32,AC1225)</f>
        <v>205.88943259999999</v>
      </c>
      <c r="W1225" s="312">
        <f>(V1225/V_NK3!$R$28)*100</f>
        <v>37.976670569457099</v>
      </c>
      <c r="X1225" s="308">
        <f>V1225-V_NK3!$R$8</f>
        <v>149.31078059999999</v>
      </c>
      <c r="Y1225" s="308">
        <f>IFERROR((V1225 - V_NK3!$V$10) / (V_NK3!$V$9- V_NK3!$V$10) * 100, 0)</f>
        <v>30.74968514328172</v>
      </c>
      <c r="Z1225" s="308">
        <v>541.79999999999995</v>
      </c>
      <c r="AA1225" s="308">
        <v>521</v>
      </c>
      <c r="AB1225" s="312"/>
      <c r="AC1225" s="371">
        <v>530.12</v>
      </c>
      <c r="AD1225" s="308">
        <v>1.1200000000000001</v>
      </c>
      <c r="AE1225" s="372">
        <v>7.5093000000000007E-2</v>
      </c>
      <c r="AF1225" s="373">
        <v>0.09</v>
      </c>
      <c r="AG1225" s="312"/>
      <c r="AH1225" s="370">
        <v>0.41887640999999998</v>
      </c>
      <c r="AI1225" s="370">
        <v>0.43677900000000008</v>
      </c>
      <c r="AJ1225" s="370"/>
      <c r="AK1225" s="312">
        <f>_xll.SRS1Splines.Functions25.Linear_Interp(V_NK2!$R$10:$R$21,V_NK2!$T$10:$T$21,AR1225)</f>
        <v>63.449200000029101</v>
      </c>
      <c r="AL1225" s="312">
        <f>(AK1225/V_NK2!$T$18)*100</f>
        <v>88.864425770348873</v>
      </c>
      <c r="AM1225" s="308">
        <f>AK1225-V_NK2!$T$11</f>
        <v>22.629200000001305</v>
      </c>
      <c r="AN1225" s="308">
        <f>IFERROR((AK1225 - V_NK2!$X$12) / (V_NK2!$X$11- V_NK2!$X$12) * 100, 0)</f>
        <v>74.000000000007901</v>
      </c>
      <c r="AO1225" s="308">
        <v>427</v>
      </c>
      <c r="AP1225" s="308">
        <v>420</v>
      </c>
      <c r="AQ1225" s="308">
        <v>425.05</v>
      </c>
      <c r="AR1225" s="371">
        <v>425.18</v>
      </c>
      <c r="AS1225" s="312">
        <v>1.056</v>
      </c>
      <c r="AT1225" s="372">
        <v>0.103995</v>
      </c>
      <c r="AU1225" s="369"/>
      <c r="AV1225" s="312">
        <v>0.3038526085359804</v>
      </c>
      <c r="AW1225" s="370">
        <v>0.16175003636364582</v>
      </c>
      <c r="AX1225" s="370">
        <v>0.1629310909090699</v>
      </c>
      <c r="AY1225" s="370"/>
      <c r="AZ1225" s="312">
        <f>_xll.SRS1Splines.Functions25.Linear_Interp(V_NNG3A!$H$4:$H$12,V_NNG3A!$I$4:$I$12,BF1225)</f>
        <v>12.046900000000001</v>
      </c>
      <c r="BA1225" s="312">
        <f>(AZ1225/V_NNG3A!$I$8)*100</f>
        <v>86.981227436823119</v>
      </c>
      <c r="BB1225" s="308">
        <f>_xll.SRS1Splines.Functions25.Linear_Interp(V_NNG3A!$H$4:$H$12,V_NNG3A!$J$4:$J$12,BF1225)</f>
        <v>1.05931379310347</v>
      </c>
      <c r="BC1225" s="308">
        <f>IFERROR((AZ1225-V_NNG3A!$J$20) / (V_NNG3A!$J$19-V_NNG3A!$J$20) * 100, 0)</f>
        <v>37.007709914469302</v>
      </c>
      <c r="BD1225" s="308">
        <v>1050</v>
      </c>
      <c r="BE1225" s="308">
        <v>1047</v>
      </c>
      <c r="BF1225" s="374">
        <v>1048.54</v>
      </c>
      <c r="BG1225" s="312">
        <v>0.12</v>
      </c>
      <c r="BH1225" s="372">
        <v>5.8569999999992434E-2</v>
      </c>
      <c r="BI1225" s="369"/>
      <c r="BJ1225" s="312">
        <v>0.28511999999999998</v>
      </c>
      <c r="BK1225" s="370">
        <v>0.3666775899250036</v>
      </c>
      <c r="BL1225" s="370">
        <v>0.3666775899250036</v>
      </c>
      <c r="BM1225" s="370">
        <f t="shared" si="16"/>
        <v>0</v>
      </c>
      <c r="BN1225" s="312">
        <f>_xll.SRS1Splines.Functions25.Linear_Interp(V_XNN1!$K$3:$K$8,V_XNN1!$L$3:$L$8,BT1225)</f>
        <v>0.20730000000000001</v>
      </c>
      <c r="BO1225" s="312">
        <f>(BN1225/V_XNN1!$L$7)*100</f>
        <v>98.714285714285722</v>
      </c>
      <c r="BP1225" s="308">
        <f>_xll.SRS1Splines.Functions25.Linear_Interp(V_XNN1!$K$3:$K$8,V_XNN1!$M$3:$M$8,BT1225)</f>
        <v>5.1299999999999901E-2</v>
      </c>
      <c r="BQ1225" s="308">
        <f>IFERROR((BN1225 - V_XNN1!$M$16) / (V_XNN1!$M$15- V_XNN1!$M$16) * 100, 0)</f>
        <v>64.066852367688085</v>
      </c>
      <c r="BR1225" s="308">
        <v>252</v>
      </c>
      <c r="BS1225" s="308">
        <v>249</v>
      </c>
      <c r="BT1225" s="374">
        <v>251.85</v>
      </c>
      <c r="BU1225" s="312">
        <v>9.6000000000000002E-2</v>
      </c>
      <c r="BV1225" s="372">
        <v>5.0970000000000001E-2</v>
      </c>
      <c r="BW1225" s="369"/>
      <c r="BX1225" s="312"/>
      <c r="BY1225" s="370"/>
      <c r="BZ1225" s="370"/>
      <c r="CA1225" s="370"/>
      <c r="CB1225" s="312"/>
      <c r="CC1225" s="312"/>
      <c r="CD1225" s="308"/>
      <c r="CE1225" s="312"/>
      <c r="CF1225" s="312"/>
      <c r="CG1225" s="312"/>
      <c r="CH1225" s="312"/>
      <c r="CI1225" s="384"/>
      <c r="CJ1225" s="312"/>
      <c r="CK1225" s="372"/>
      <c r="CL1225" s="369"/>
      <c r="CM1225" s="312"/>
      <c r="CN1225" s="370"/>
      <c r="CO1225" s="370"/>
      <c r="CP1225" s="370"/>
      <c r="CQ1225" s="312"/>
      <c r="CR1225" s="312"/>
      <c r="CS1225" s="308"/>
      <c r="CT1225" s="312"/>
      <c r="CU1225" s="312"/>
      <c r="CV1225" s="312"/>
      <c r="CW1225" s="312"/>
      <c r="CX1225" s="384"/>
      <c r="CY1225" s="312"/>
      <c r="CZ1225" s="372"/>
    </row>
    <row r="1226" spans="1:104" s="1" customFormat="1" hidden="1">
      <c r="A1226" s="269">
        <v>45785</v>
      </c>
      <c r="B1226" s="380">
        <v>0</v>
      </c>
      <c r="C1226" s="381">
        <v>0.78096774193548391</v>
      </c>
      <c r="D1226" s="382">
        <v>0.49161600000000005</v>
      </c>
      <c r="E1226" s="382">
        <v>0.47779199999999999</v>
      </c>
      <c r="F1226" s="382">
        <v>0</v>
      </c>
      <c r="G1226" s="312">
        <f>_xll.SRS1Splines.Functions25.Linear_Interp(V_NEM!$R$687:$R$703,V_NEM!$T$687:$T$703,M1226)+_xll.SRS1Splines.Functions25.Linear_Interp(V_NEM!$AB$687:$AB$703,V_NEM!$AD$687:$AD$703,N1226)</f>
        <v>0.79670304814999371</v>
      </c>
      <c r="H1226" s="308">
        <f>(G1226/(V_NEM!$T$696+V_NEM!$AD$696))*100</f>
        <v>82.204284350805267</v>
      </c>
      <c r="I1226" s="308">
        <f>G1226-(V_NEM!$T$694+V_NEM!$AD$694)</f>
        <v>0.15721691314999375</v>
      </c>
      <c r="J1226" s="308">
        <f>((IFERROR((_xll.SRS1Splines.Functions25.Linear_Interp(V_NEM!$R$687:$R$703,V_NEM!$T$687:$T$703,M1226) - V_NEM!$X$689) / (V_NEM!$X$688- V_NEM!$X$689) * 100, 0))+(IFERROR((_xll.SRS1Splines.Functions25.Linear_Interp(V_NEM!$AB$687:$AB$703,V_NEM!$AD$687:$AD$703,N1226) - V_NEM!$AH$689) / (V_NEM!$AH$688- V_NEM!$AH$689) * 100, 0)))/2</f>
        <v>43.9960347343753</v>
      </c>
      <c r="K1226" s="308">
        <v>784.3</v>
      </c>
      <c r="L1226" s="308">
        <v>781.8</v>
      </c>
      <c r="M1226" s="371">
        <v>783.05</v>
      </c>
      <c r="N1226" s="371">
        <v>782.84</v>
      </c>
      <c r="O1226" s="312">
        <v>1.1651612903225805</v>
      </c>
      <c r="P1226" s="383">
        <v>0.51957000000000009</v>
      </c>
      <c r="Q1226" s="369">
        <v>0</v>
      </c>
      <c r="R1226" s="312">
        <v>0.24</v>
      </c>
      <c r="S1226" s="370">
        <v>0.20436992511291521</v>
      </c>
      <c r="T1226" s="370">
        <v>1.6602642000000001</v>
      </c>
      <c r="U1226" s="370"/>
      <c r="V1226" s="312">
        <f>_xll.SRS1Splines.Functions25.Linear_Interp(V_NK3!$P$8:$P$32,V_NK3!$R$8:$R$32,AC1226)</f>
        <v>204.43353829999899</v>
      </c>
      <c r="W1226" s="312">
        <f>(V1226/V_NK3!$R$28)*100</f>
        <v>37.708128286752846</v>
      </c>
      <c r="X1226" s="308">
        <f>V1226-V_NK3!$R$8</f>
        <v>147.85488629999898</v>
      </c>
      <c r="Y1226" s="308">
        <f>IFERROR((V1226 - V_NK3!$V$10) / (V_NK3!$V$9- V_NK3!$V$10) * 100, 0)</f>
        <v>30.449852196544519</v>
      </c>
      <c r="Z1226" s="308">
        <v>541.79999999999995</v>
      </c>
      <c r="AA1226" s="308">
        <v>521</v>
      </c>
      <c r="AB1226" s="312"/>
      <c r="AC1226" s="371">
        <v>530.05999999999995</v>
      </c>
      <c r="AD1226" s="308">
        <v>1.1200000000000001</v>
      </c>
      <c r="AE1226" s="372">
        <v>0.360927</v>
      </c>
      <c r="AF1226" s="373">
        <v>0</v>
      </c>
      <c r="AG1226" s="312"/>
      <c r="AH1226" s="370">
        <v>1.6679709899999999</v>
      </c>
      <c r="AI1226" s="370">
        <v>1.918728</v>
      </c>
      <c r="AJ1226" s="370"/>
      <c r="AK1226" s="312">
        <f>_xll.SRS1Splines.Functions25.Linear_Interp(V_NK2!$R$10:$R$21,V_NK2!$T$10:$T$21,AR1226)</f>
        <v>62.968657142886599</v>
      </c>
      <c r="AL1226" s="312">
        <f>(AK1226/V_NK2!$T$18)*100</f>
        <v>88.191396558664692</v>
      </c>
      <c r="AM1226" s="308">
        <f>AK1226-V_NK2!$T$11</f>
        <v>22.148657142858802</v>
      </c>
      <c r="AN1226" s="308">
        <f>IFERROR((AK1226 - V_NK2!$X$12) / (V_NK2!$X$11- V_NK2!$X$12) * 100, 0)</f>
        <v>72.428571428580412</v>
      </c>
      <c r="AO1226" s="308">
        <v>427</v>
      </c>
      <c r="AP1226" s="308">
        <v>420</v>
      </c>
      <c r="AQ1226" s="308">
        <v>424.93</v>
      </c>
      <c r="AR1226" s="371">
        <v>425.07</v>
      </c>
      <c r="AS1226" s="312">
        <v>1.056</v>
      </c>
      <c r="AT1226" s="372">
        <v>0.45683999999999997</v>
      </c>
      <c r="AU1226" s="369"/>
      <c r="AV1226" s="312">
        <v>0.3038526085359804</v>
      </c>
      <c r="AW1226" s="370">
        <v>0.14365018181820785</v>
      </c>
      <c r="AX1226" s="370">
        <v>0.1642941818182159</v>
      </c>
      <c r="AY1226" s="370"/>
      <c r="AZ1226" s="312">
        <f>_xll.SRS1Splines.Functions25.Linear_Interp(V_NNG3A!$H$4:$H$12,V_NNG3A!$I$4:$I$12,BF1226)</f>
        <v>11.9975</v>
      </c>
      <c r="BA1226" s="312">
        <f>(AZ1226/V_NNG3A!$I$8)*100</f>
        <v>86.624548736462103</v>
      </c>
      <c r="BB1226" s="308">
        <f>_xll.SRS1Splines.Functions25.Linear_Interp(V_NNG3A!$H$4:$H$12,V_NNG3A!$J$4:$J$12,BF1226)</f>
        <v>1.00991379310351</v>
      </c>
      <c r="BC1226" s="308">
        <f>IFERROR((AZ1226-V_NNG3A!$J$20) / (V_NNG3A!$J$19-V_NNG3A!$J$20) * 100, 0)</f>
        <v>35.281893747742423</v>
      </c>
      <c r="BD1226" s="308">
        <v>1050</v>
      </c>
      <c r="BE1226" s="308">
        <v>1047</v>
      </c>
      <c r="BF1226" s="374">
        <v>1048.5</v>
      </c>
      <c r="BG1226" s="312">
        <v>0.12</v>
      </c>
      <c r="BH1226" s="372">
        <v>5.9060000000012221E-2</v>
      </c>
      <c r="BI1226" s="369"/>
      <c r="BJ1226" s="312">
        <v>0.38361600000000007</v>
      </c>
      <c r="BK1226" s="370">
        <v>0.29901662148011887</v>
      </c>
      <c r="BL1226" s="370">
        <v>0.29901662148011887</v>
      </c>
      <c r="BM1226" s="370">
        <f t="shared" si="16"/>
        <v>0</v>
      </c>
      <c r="BN1226" s="312">
        <f>_xll.SRS1Splines.Functions25.Linear_Interp(V_XNN1!$K$3:$K$8,V_XNN1!$L$3:$L$8,BT1226)</f>
        <v>0.2082</v>
      </c>
      <c r="BO1226" s="312">
        <f>(BN1226/V_XNN1!$L$7)*100</f>
        <v>99.142857142857139</v>
      </c>
      <c r="BP1226" s="308">
        <f>_xll.SRS1Splines.Functions25.Linear_Interp(V_XNN1!$K$3:$K$8,V_XNN1!$M$3:$M$8,BT1226)</f>
        <v>5.22000000000001E-2</v>
      </c>
      <c r="BQ1226" s="308">
        <f>IFERROR((BN1226 - V_XNN1!$M$16) / (V_XNN1!$M$15- V_XNN1!$M$16) * 100, 0)</f>
        <v>66.852367688022298</v>
      </c>
      <c r="BR1226" s="308">
        <v>252</v>
      </c>
      <c r="BS1226" s="308">
        <v>249</v>
      </c>
      <c r="BT1226" s="374">
        <v>251.9</v>
      </c>
      <c r="BU1226" s="312">
        <v>9.6000000000000002E-2</v>
      </c>
      <c r="BV1226" s="372">
        <v>4.0747999999999999E-2</v>
      </c>
      <c r="BW1226" s="369"/>
      <c r="BX1226" s="312"/>
      <c r="BY1226" s="370"/>
      <c r="BZ1226" s="370"/>
      <c r="CA1226" s="370"/>
      <c r="CB1226" s="312"/>
      <c r="CC1226" s="312"/>
      <c r="CD1226" s="308"/>
      <c r="CE1226" s="312"/>
      <c r="CF1226" s="312"/>
      <c r="CG1226" s="312"/>
      <c r="CH1226" s="312"/>
      <c r="CI1226" s="384"/>
      <c r="CJ1226" s="312"/>
      <c r="CK1226" s="372"/>
      <c r="CL1226" s="369"/>
      <c r="CM1226" s="312"/>
      <c r="CN1226" s="370"/>
      <c r="CO1226" s="370"/>
      <c r="CP1226" s="370"/>
      <c r="CQ1226" s="312"/>
      <c r="CR1226" s="312"/>
      <c r="CS1226" s="308"/>
      <c r="CT1226" s="312"/>
      <c r="CU1226" s="312"/>
      <c r="CV1226" s="312"/>
      <c r="CW1226" s="312"/>
      <c r="CX1226" s="384"/>
      <c r="CY1226" s="312"/>
      <c r="CZ1226" s="372"/>
    </row>
    <row r="1227" spans="1:104" s="1" customFormat="1" hidden="1">
      <c r="A1227" s="269">
        <v>45786</v>
      </c>
      <c r="B1227" s="380">
        <v>0.2</v>
      </c>
      <c r="C1227" s="381">
        <v>0.78096774193548391</v>
      </c>
      <c r="D1227" s="382">
        <v>0.48124800000000001</v>
      </c>
      <c r="E1227" s="382">
        <v>0.57196800000000003</v>
      </c>
      <c r="F1227" s="382">
        <v>0</v>
      </c>
      <c r="G1227" s="312">
        <f>_xll.SRS1Splines.Functions25.Linear_Interp(V_NEM!$R$687:$R$703,V_NEM!$T$687:$T$703,M1227)+_xll.SRS1Splines.Functions25.Linear_Interp(V_NEM!$AB$687:$AB$703,V_NEM!$AD$687:$AD$703,N1227)</f>
        <v>0.78192758754999803</v>
      </c>
      <c r="H1227" s="308">
        <f>(G1227/(V_NEM!$T$696+V_NEM!$AD$696))*100</f>
        <v>80.679743723784227</v>
      </c>
      <c r="I1227" s="308">
        <f>G1227-(V_NEM!$T$694+V_NEM!$AD$694)</f>
        <v>0.14244145254999807</v>
      </c>
      <c r="J1227" s="308">
        <f>((IFERROR((_xll.SRS1Splines.Functions25.Linear_Interp(V_NEM!$R$687:$R$703,V_NEM!$T$687:$T$703,M1227) - V_NEM!$X$689) / (V_NEM!$X$688- V_NEM!$X$689) * 100, 0))+(IFERROR((_xll.SRS1Splines.Functions25.Linear_Interp(V_NEM!$AB$687:$AB$703,V_NEM!$AD$687:$AD$703,N1227) - V_NEM!$AH$689) / (V_NEM!$AH$688- V_NEM!$AH$689) * 100, 0)))/2</f>
        <v>47.017316765556394</v>
      </c>
      <c r="K1227" s="308">
        <v>784.3</v>
      </c>
      <c r="L1227" s="308">
        <v>781.8</v>
      </c>
      <c r="M1227" s="371">
        <v>782.89</v>
      </c>
      <c r="N1227" s="371">
        <v>783.12</v>
      </c>
      <c r="O1227" s="312">
        <v>1.1651612903225805</v>
      </c>
      <c r="P1227" s="383">
        <v>0.99582000000000004</v>
      </c>
      <c r="Q1227" s="369">
        <v>36</v>
      </c>
      <c r="R1227" s="312">
        <v>0.24</v>
      </c>
      <c r="S1227" s="370">
        <v>1.3724659832580564</v>
      </c>
      <c r="T1227" s="370">
        <v>0.40186979999999994</v>
      </c>
      <c r="U1227" s="370"/>
      <c r="V1227" s="312">
        <f>_xll.SRS1Splines.Functions25.Linear_Interp(V_NK3!$P$8:$P$32,V_NK3!$R$8:$R$32,AC1227)</f>
        <v>205.40413450000099</v>
      </c>
      <c r="W1227" s="312">
        <f>(V1227/V_NK3!$R$28)*100</f>
        <v>37.887156475222596</v>
      </c>
      <c r="X1227" s="308">
        <f>V1227-V_NK3!$R$8</f>
        <v>148.82548250000099</v>
      </c>
      <c r="Y1227" s="308">
        <f>IFERROR((V1227 - V_NK3!$V$10) / (V_NK3!$V$9- V_NK3!$V$10) * 100, 0)</f>
        <v>30.649740827702924</v>
      </c>
      <c r="Z1227" s="308">
        <v>541.79999999999995</v>
      </c>
      <c r="AA1227" s="308">
        <v>521</v>
      </c>
      <c r="AB1227" s="312"/>
      <c r="AC1227" s="371">
        <v>530.1</v>
      </c>
      <c r="AD1227" s="308">
        <v>1.1200000000000001</v>
      </c>
      <c r="AE1227" s="372">
        <v>8.7362999999999996E-2</v>
      </c>
      <c r="AF1227" s="373">
        <v>0</v>
      </c>
      <c r="AG1227" s="312"/>
      <c r="AH1227" s="370">
        <v>0.47249630999999992</v>
      </c>
      <c r="AI1227" s="370">
        <v>0.73934280000000008</v>
      </c>
      <c r="AJ1227" s="370"/>
      <c r="AK1227" s="312">
        <f>_xll.SRS1Splines.Functions25.Linear_Interp(V_NK2!$R$10:$R$21,V_NK2!$T$10:$T$21,AR1227)</f>
        <v>62.968657142886599</v>
      </c>
      <c r="AL1227" s="312">
        <f>(AK1227/V_NK2!$T$18)*100</f>
        <v>88.191396558664692</v>
      </c>
      <c r="AM1227" s="308">
        <f>AK1227-V_NK2!$T$11</f>
        <v>22.148657142858802</v>
      </c>
      <c r="AN1227" s="308">
        <f>IFERROR((AK1227 - V_NK2!$X$12) / (V_NK2!$X$11- V_NK2!$X$12) * 100, 0)</f>
        <v>72.428571428580412</v>
      </c>
      <c r="AO1227" s="308">
        <v>427</v>
      </c>
      <c r="AP1227" s="308">
        <v>420</v>
      </c>
      <c r="AQ1227" s="308">
        <v>424.81</v>
      </c>
      <c r="AR1227" s="371">
        <v>425.07</v>
      </c>
      <c r="AS1227" s="312">
        <v>1.056</v>
      </c>
      <c r="AT1227" s="372">
        <v>0.176034</v>
      </c>
      <c r="AU1227" s="369"/>
      <c r="AV1227" s="312">
        <v>0.3038526085359804</v>
      </c>
      <c r="AW1227" s="370">
        <v>0.12906545454540258</v>
      </c>
      <c r="AX1227" s="370">
        <v>0.12968836363635075</v>
      </c>
      <c r="AY1227" s="370"/>
      <c r="AZ1227" s="312">
        <f>_xll.SRS1Splines.Functions25.Linear_Interp(V_NNG3A!$H$4:$H$12,V_NNG3A!$I$4:$I$12,BF1227)</f>
        <v>11.8616500000001</v>
      </c>
      <c r="BA1227" s="312">
        <f>(AZ1227/V_NNG3A!$I$8)*100</f>
        <v>85.643682310470041</v>
      </c>
      <c r="BB1227" s="308">
        <f>_xll.SRS1Splines.Functions25.Linear_Interp(V_NNG3A!$H$4:$H$12,V_NNG3A!$J$4:$J$12,BF1227)</f>
        <v>0.87406379310363203</v>
      </c>
      <c r="BC1227" s="308">
        <f>IFERROR((AZ1227-V_NNG3A!$J$20) / (V_NNG3A!$J$19-V_NNG3A!$J$20) * 100, 0)</f>
        <v>30.53589928924702</v>
      </c>
      <c r="BD1227" s="308">
        <v>1050</v>
      </c>
      <c r="BE1227" s="308">
        <v>1047</v>
      </c>
      <c r="BF1227" s="374">
        <v>1048.3900000000001</v>
      </c>
      <c r="BG1227" s="312">
        <v>0.12</v>
      </c>
      <c r="BH1227" s="372">
        <v>4.6619999999995346E-2</v>
      </c>
      <c r="BI1227" s="369"/>
      <c r="BJ1227" s="312">
        <v>0.38361600000000007</v>
      </c>
      <c r="BK1227" s="370">
        <v>0.29210462148011884</v>
      </c>
      <c r="BL1227" s="370">
        <v>0.29210462148011884</v>
      </c>
      <c r="BM1227" s="370">
        <f t="shared" si="16"/>
        <v>0</v>
      </c>
      <c r="BN1227" s="312">
        <f>_xll.SRS1Splines.Functions25.Linear_Interp(V_XNN1!$K$3:$K$8,V_XNN1!$L$3:$L$8,BT1227)</f>
        <v>0.21534600000000001</v>
      </c>
      <c r="BO1227" s="312">
        <f>(BN1227/V_XNN1!$L$7)*100</f>
        <v>102.54571428571428</v>
      </c>
      <c r="BP1227" s="308">
        <f>_xll.SRS1Splines.Functions25.Linear_Interp(V_XNN1!$K$3:$K$8,V_XNN1!$M$3:$M$8,BT1227)</f>
        <v>5.9346000000000197E-2</v>
      </c>
      <c r="BQ1227" s="308">
        <f>IFERROR((BN1227 - V_XNN1!$M$16) / (V_XNN1!$M$15- V_XNN1!$M$16) * 100, 0)</f>
        <v>88.969359331476369</v>
      </c>
      <c r="BR1227" s="308">
        <v>252</v>
      </c>
      <c r="BS1227" s="308">
        <v>249</v>
      </c>
      <c r="BT1227" s="374">
        <v>252.3</v>
      </c>
      <c r="BU1227" s="312">
        <v>9.6000000000000002E-2</v>
      </c>
      <c r="BV1227" s="372">
        <v>4.4131000000000004E-2</v>
      </c>
      <c r="BW1227" s="369"/>
      <c r="BX1227" s="312"/>
      <c r="BY1227" s="370"/>
      <c r="BZ1227" s="370"/>
      <c r="CA1227" s="370"/>
      <c r="CB1227" s="312"/>
      <c r="CC1227" s="312"/>
      <c r="CD1227" s="308"/>
      <c r="CE1227" s="312"/>
      <c r="CF1227" s="312"/>
      <c r="CG1227" s="312"/>
      <c r="CH1227" s="312"/>
      <c r="CI1227" s="384"/>
      <c r="CJ1227" s="312"/>
      <c r="CK1227" s="372"/>
      <c r="CL1227" s="369"/>
      <c r="CM1227" s="312"/>
      <c r="CN1227" s="370"/>
      <c r="CO1227" s="370"/>
      <c r="CP1227" s="370"/>
      <c r="CQ1227" s="312"/>
      <c r="CR1227" s="312"/>
      <c r="CS1227" s="308"/>
      <c r="CT1227" s="312"/>
      <c r="CU1227" s="312"/>
      <c r="CV1227" s="312"/>
      <c r="CW1227" s="312"/>
      <c r="CX1227" s="384"/>
      <c r="CY1227" s="312"/>
      <c r="CZ1227" s="372"/>
    </row>
    <row r="1228" spans="1:104" s="1" customFormat="1" hidden="1">
      <c r="A1228" s="269">
        <v>45787</v>
      </c>
      <c r="B1228" s="380">
        <v>19</v>
      </c>
      <c r="C1228" s="381">
        <v>0.78096774193548391</v>
      </c>
      <c r="D1228" s="382">
        <v>0.84672000000000003</v>
      </c>
      <c r="E1228" s="382">
        <v>1.090368</v>
      </c>
      <c r="F1228" s="382">
        <v>0</v>
      </c>
      <c r="G1228" s="312">
        <f>_xll.SRS1Splines.Functions25.Linear_Interp(V_NEM!$R$687:$R$703,V_NEM!$T$687:$T$703,M1228)+_xll.SRS1Splines.Functions25.Linear_Interp(V_NEM!$AB$687:$AB$703,V_NEM!$AD$687:$AD$703,N1228)</f>
        <v>0.84527384105000802</v>
      </c>
      <c r="H1228" s="308">
        <f>(G1228/(V_NEM!$T$696+V_NEM!$AD$696))*100</f>
        <v>87.215847040276913</v>
      </c>
      <c r="I1228" s="308">
        <f>G1228-(V_NEM!$T$694+V_NEM!$AD$694)</f>
        <v>0.20578770605000807</v>
      </c>
      <c r="J1228" s="308">
        <f>((IFERROR((_xll.SRS1Splines.Functions25.Linear_Interp(V_NEM!$R$687:$R$703,V_NEM!$T$687:$T$703,M1228) - V_NEM!$X$689) / (V_NEM!$X$688- V_NEM!$X$689) * 100, 0))+(IFERROR((_xll.SRS1Splines.Functions25.Linear_Interp(V_NEM!$AB$687:$AB$703,V_NEM!$AD$687:$AD$703,N1228) - V_NEM!$AH$689) / (V_NEM!$AH$688- V_NEM!$AH$689) * 100, 0)))/2</f>
        <v>75.155982273988656</v>
      </c>
      <c r="K1228" s="308">
        <v>784.3</v>
      </c>
      <c r="L1228" s="308">
        <v>781.8</v>
      </c>
      <c r="M1228" s="371">
        <v>783.19</v>
      </c>
      <c r="N1228" s="371">
        <v>783.88</v>
      </c>
      <c r="O1228" s="312">
        <v>1.1651612903225805</v>
      </c>
      <c r="P1228" s="383">
        <v>1.0378900000000002</v>
      </c>
      <c r="Q1228" s="369">
        <v>1</v>
      </c>
      <c r="R1228" s="312">
        <v>0.24</v>
      </c>
      <c r="S1228" s="370">
        <v>1.3949590290687561</v>
      </c>
      <c r="T1228" s="370">
        <v>0.18171379999999998</v>
      </c>
      <c r="U1228" s="370"/>
      <c r="V1228" s="312">
        <f>_xll.SRS1Splines.Functions25.Linear_Interp(V_NK3!$P$8:$P$32,V_NK3!$R$8:$R$32,AC1228)</f>
        <v>206.617379749999</v>
      </c>
      <c r="W1228" s="312">
        <f>(V1228/V_NK3!$R$28)*100</f>
        <v>38.110941710808952</v>
      </c>
      <c r="X1228" s="308">
        <f>V1228-V_NK3!$R$8</f>
        <v>150.038727749999</v>
      </c>
      <c r="Y1228" s="308">
        <f>IFERROR((V1228 - V_NK3!$V$10) / (V_NK3!$V$9- V_NK3!$V$10) * 100, 0)</f>
        <v>30.899601616650006</v>
      </c>
      <c r="Z1228" s="308">
        <v>541.79999999999995</v>
      </c>
      <c r="AA1228" s="308">
        <v>521</v>
      </c>
      <c r="AB1228" s="312"/>
      <c r="AC1228" s="371">
        <v>530.15</v>
      </c>
      <c r="AD1228" s="308">
        <v>1.1200000000000001</v>
      </c>
      <c r="AE1228" s="372">
        <v>3.9503000000000003E-2</v>
      </c>
      <c r="AF1228" s="373">
        <v>0.05</v>
      </c>
      <c r="AG1228" s="312"/>
      <c r="AH1228" s="370">
        <v>0.37826010999999998</v>
      </c>
      <c r="AI1228" s="370">
        <v>0.22727040000000001</v>
      </c>
      <c r="AJ1228" s="370"/>
      <c r="AK1228" s="312">
        <f>_xll.SRS1Splines.Functions25.Linear_Interp(V_NK2!$R$10:$R$21,V_NK2!$T$10:$T$21,AR1228)</f>
        <v>63.187085714315103</v>
      </c>
      <c r="AL1228" s="312">
        <f>(AK1228/V_NK2!$T$18)*100</f>
        <v>88.497318927612184</v>
      </c>
      <c r="AM1228" s="308">
        <f>AK1228-V_NK2!$T$11</f>
        <v>22.367085714287306</v>
      </c>
      <c r="AN1228" s="308">
        <f>IFERROR((AK1228 - V_NK2!$X$12) / (V_NK2!$X$11- V_NK2!$X$12) * 100, 0)</f>
        <v>73.142857142865935</v>
      </c>
      <c r="AO1228" s="308">
        <v>427</v>
      </c>
      <c r="AP1228" s="308">
        <v>420</v>
      </c>
      <c r="AQ1228" s="308">
        <v>424.78</v>
      </c>
      <c r="AR1228" s="371">
        <v>425.12</v>
      </c>
      <c r="AS1228" s="312">
        <v>1.056</v>
      </c>
      <c r="AT1228" s="372">
        <v>5.4112E-2</v>
      </c>
      <c r="AU1228" s="369"/>
      <c r="AV1228" s="312">
        <v>0.3038526085359804</v>
      </c>
      <c r="AW1228" s="370">
        <v>0.11346545454547589</v>
      </c>
      <c r="AX1228" s="370">
        <v>0.12843654545454061</v>
      </c>
      <c r="AY1228" s="370"/>
      <c r="AZ1228" s="312">
        <f>_xll.SRS1Splines.Functions25.Linear_Interp(V_NNG3A!$H$4:$H$12,V_NNG3A!$I$4:$I$12,BF1228)</f>
        <v>11.824599999999901</v>
      </c>
      <c r="BA1228" s="312">
        <f>(AZ1228/V_NNG3A!$I$8)*100</f>
        <v>85.376173285197837</v>
      </c>
      <c r="BB1228" s="308">
        <f>_xll.SRS1Splines.Functions25.Linear_Interp(V_NNG3A!$H$4:$H$12,V_NNG3A!$J$4:$J$12,BF1228)</f>
        <v>0.83701379310338397</v>
      </c>
      <c r="BC1228" s="308">
        <f>IFERROR((AZ1228-V_NNG3A!$J$20) / (V_NNG3A!$J$19-V_NNG3A!$J$20) * 100, 0)</f>
        <v>29.241537164194892</v>
      </c>
      <c r="BD1228" s="308">
        <v>1050</v>
      </c>
      <c r="BE1228" s="308">
        <v>1047</v>
      </c>
      <c r="BF1228" s="374">
        <v>1048.3599999999999</v>
      </c>
      <c r="BG1228" s="312">
        <v>0.12</v>
      </c>
      <c r="BH1228" s="372">
        <v>4.6169999999998254E-2</v>
      </c>
      <c r="BI1228" s="369"/>
      <c r="BJ1228" s="312">
        <v>0.47001599999999999</v>
      </c>
      <c r="BK1228" s="370">
        <v>0.37161328314702136</v>
      </c>
      <c r="BL1228" s="370">
        <v>0.37161328314702136</v>
      </c>
      <c r="BM1228" s="370">
        <f t="shared" si="16"/>
        <v>0</v>
      </c>
      <c r="BN1228" s="312">
        <f>_xll.SRS1Splines.Functions25.Linear_Interp(V_XNN1!$K$3:$K$8,V_XNN1!$L$3:$L$8,BT1228)</f>
        <v>0.21534600000000001</v>
      </c>
      <c r="BO1228" s="312">
        <f>(BN1228/V_XNN1!$L$7)*100</f>
        <v>102.54571428571428</v>
      </c>
      <c r="BP1228" s="308">
        <f>_xll.SRS1Splines.Functions25.Linear_Interp(V_XNN1!$K$3:$K$8,V_XNN1!$M$3:$M$8,BT1228)</f>
        <v>5.9346000000000197E-2</v>
      </c>
      <c r="BQ1228" s="308">
        <f>IFERROR((BN1228 - V_XNN1!$M$16) / (V_XNN1!$M$15- V_XNN1!$M$16) * 100, 0)</f>
        <v>88.969359331476369</v>
      </c>
      <c r="BR1228" s="308">
        <v>252</v>
      </c>
      <c r="BS1228" s="308">
        <v>249</v>
      </c>
      <c r="BT1228" s="374">
        <v>252.3</v>
      </c>
      <c r="BU1228" s="312">
        <v>9.6000000000000002E-2</v>
      </c>
      <c r="BV1228" s="372">
        <v>5.6585999999999997E-2</v>
      </c>
      <c r="BW1228" s="369"/>
      <c r="BX1228" s="312"/>
      <c r="BY1228" s="370"/>
      <c r="BZ1228" s="370"/>
      <c r="CA1228" s="370"/>
      <c r="CB1228" s="312"/>
      <c r="CC1228" s="312"/>
      <c r="CD1228" s="308"/>
      <c r="CE1228" s="312"/>
      <c r="CF1228" s="312"/>
      <c r="CG1228" s="312"/>
      <c r="CH1228" s="312"/>
      <c r="CI1228" s="384"/>
      <c r="CJ1228" s="312"/>
      <c r="CK1228" s="372"/>
      <c r="CL1228" s="369"/>
      <c r="CM1228" s="312"/>
      <c r="CN1228" s="370"/>
      <c r="CO1228" s="370"/>
      <c r="CP1228" s="370"/>
      <c r="CQ1228" s="312"/>
      <c r="CR1228" s="312"/>
      <c r="CS1228" s="308"/>
      <c r="CT1228" s="312"/>
      <c r="CU1228" s="312"/>
      <c r="CV1228" s="312"/>
      <c r="CW1228" s="312"/>
      <c r="CX1228" s="384"/>
      <c r="CY1228" s="312"/>
      <c r="CZ1228" s="372"/>
    </row>
    <row r="1229" spans="1:104" s="1" customFormat="1" hidden="1">
      <c r="A1229" s="269">
        <v>45788</v>
      </c>
      <c r="B1229" s="380">
        <v>33.4</v>
      </c>
      <c r="C1229" s="381">
        <v>0.78096774193548391</v>
      </c>
      <c r="D1229" s="382">
        <v>1.1525759999999998</v>
      </c>
      <c r="E1229" s="382">
        <v>1.0229759999999999</v>
      </c>
      <c r="F1229" s="382">
        <v>0</v>
      </c>
      <c r="G1229" s="312">
        <f>_xll.SRS1Splines.Functions25.Linear_Interp(V_NEM!$R$687:$R$703,V_NEM!$T$687:$T$703,M1229)+_xll.SRS1Splines.Functions25.Linear_Interp(V_NEM!$AB$687:$AB$703,V_NEM!$AD$687:$AD$703,N1229)</f>
        <v>0.89403928450000247</v>
      </c>
      <c r="H1229" s="308">
        <f>(G1229/(V_NEM!$T$696+V_NEM!$AD$696))*100</f>
        <v>92.247493886821601</v>
      </c>
      <c r="I1229" s="308">
        <f>G1229-(V_NEM!$T$694+V_NEM!$AD$694)</f>
        <v>0.25455314950000252</v>
      </c>
      <c r="J1229" s="308">
        <f>((IFERROR((_xll.SRS1Splines.Functions25.Linear_Interp(V_NEM!$R$687:$R$703,V_NEM!$T$687:$T$703,M1229) - V_NEM!$X$689) / (V_NEM!$X$688- V_NEM!$X$689) * 100, 0))+(IFERROR((_xll.SRS1Splines.Functions25.Linear_Interp(V_NEM!$AB$687:$AB$703,V_NEM!$AD$687:$AD$703,N1229) - V_NEM!$AH$689) / (V_NEM!$AH$688- V_NEM!$AH$689) * 100, 0)))/2</f>
        <v>71.517340643835695</v>
      </c>
      <c r="K1229" s="308">
        <v>784.3</v>
      </c>
      <c r="L1229" s="308">
        <v>781.8</v>
      </c>
      <c r="M1229" s="371">
        <v>783.62</v>
      </c>
      <c r="N1229" s="371">
        <v>783.32</v>
      </c>
      <c r="O1229" s="312">
        <v>1.1651612903225805</v>
      </c>
      <c r="P1229" s="383">
        <v>0.72984000000000004</v>
      </c>
      <c r="Q1229" s="369">
        <v>2.6</v>
      </c>
      <c r="R1229" s="312">
        <v>0.24</v>
      </c>
      <c r="S1229" s="370">
        <v>0.79431324581451412</v>
      </c>
      <c r="T1229" s="370">
        <v>0.55166419999999994</v>
      </c>
      <c r="U1229" s="370"/>
      <c r="V1229" s="312">
        <f>_xll.SRS1Splines.Functions25.Linear_Interp(V_NK3!$P$8:$P$32,V_NK3!$R$8:$R$32,AC1229)</f>
        <v>206.86002879999899</v>
      </c>
      <c r="W1229" s="312">
        <f>(V1229/V_NK3!$R$28)*100</f>
        <v>38.155698757926295</v>
      </c>
      <c r="X1229" s="308">
        <f>V1229-V_NK3!$R$8</f>
        <v>150.28137679999898</v>
      </c>
      <c r="Y1229" s="308">
        <f>IFERROR((V1229 - V_NK3!$V$10) / (V_NK3!$V$9- V_NK3!$V$10) * 100, 0)</f>
        <v>30.949573774439504</v>
      </c>
      <c r="Z1229" s="308">
        <v>541.79999999999995</v>
      </c>
      <c r="AA1229" s="308">
        <v>521</v>
      </c>
      <c r="AB1229" s="312"/>
      <c r="AC1229" s="371">
        <v>530.16</v>
      </c>
      <c r="AD1229" s="308">
        <v>1.1200000000000001</v>
      </c>
      <c r="AE1229" s="372">
        <v>0.11992700000000001</v>
      </c>
      <c r="AF1229" s="373">
        <v>0.01</v>
      </c>
      <c r="AG1229" s="312"/>
      <c r="AH1229" s="370">
        <v>0.73144098999999985</v>
      </c>
      <c r="AI1229" s="370">
        <v>0.61840799999999996</v>
      </c>
      <c r="AJ1229" s="370"/>
      <c r="AK1229" s="312">
        <f>_xll.SRS1Splines.Functions25.Linear_Interp(V_NK2!$R$10:$R$21,V_NK2!$T$10:$T$21,AR1229)</f>
        <v>63.143400000029402</v>
      </c>
      <c r="AL1229" s="312">
        <f>(AK1229/V_NK2!$T$18)*100</f>
        <v>88.436134453822689</v>
      </c>
      <c r="AM1229" s="308">
        <f>AK1229-V_NK2!$T$11</f>
        <v>22.323400000001605</v>
      </c>
      <c r="AN1229" s="308">
        <f>IFERROR((AK1229 - V_NK2!$X$12) / (V_NK2!$X$11- V_NK2!$X$12) * 100, 0)</f>
        <v>73.000000000008839</v>
      </c>
      <c r="AO1229" s="308">
        <v>427</v>
      </c>
      <c r="AP1229" s="308">
        <v>420</v>
      </c>
      <c r="AQ1229" s="308">
        <v>424.76</v>
      </c>
      <c r="AR1229" s="371">
        <v>425.11</v>
      </c>
      <c r="AS1229" s="312">
        <v>1.056</v>
      </c>
      <c r="AT1229" s="372">
        <v>0.14724000000000001</v>
      </c>
      <c r="AU1229" s="369"/>
      <c r="AV1229" s="312">
        <v>0.3038526085359804</v>
      </c>
      <c r="AW1229" s="370">
        <v>0.13426545454545696</v>
      </c>
      <c r="AX1229" s="370">
        <v>0.12860345454544325</v>
      </c>
      <c r="AY1229" s="370"/>
      <c r="AZ1229" s="312">
        <f>_xll.SRS1Splines.Functions25.Linear_Interp(V_NNG3A!$H$4:$H$12,V_NNG3A!$I$4:$I$12,BF1229)</f>
        <v>11.71345</v>
      </c>
      <c r="BA1229" s="312">
        <f>(AZ1229/V_NNG3A!$I$8)*100</f>
        <v>84.573646209386283</v>
      </c>
      <c r="BB1229" s="308">
        <f>_xll.SRS1Splines.Functions25.Linear_Interp(V_NNG3A!$H$4:$H$12,V_NNG3A!$J$4:$J$12,BF1229)</f>
        <v>0.72586379310348403</v>
      </c>
      <c r="BC1229" s="308">
        <f>IFERROR((AZ1229-V_NNG3A!$J$20) / (V_NNG3A!$J$19-V_NNG3A!$J$20) * 100, 0)</f>
        <v>25.358450789062903</v>
      </c>
      <c r="BD1229" s="308">
        <v>1050</v>
      </c>
      <c r="BE1229" s="308">
        <v>1047</v>
      </c>
      <c r="BF1229" s="374">
        <v>1048.27</v>
      </c>
      <c r="BG1229" s="312">
        <v>0.12</v>
      </c>
      <c r="BH1229" s="372">
        <v>4.6229999999995927E-2</v>
      </c>
      <c r="BI1229" s="369"/>
      <c r="BJ1229" s="312">
        <v>0.73007999999999984</v>
      </c>
      <c r="BK1229" s="370">
        <v>0.72996082252723948</v>
      </c>
      <c r="BL1229" s="370">
        <v>0.72996082252723948</v>
      </c>
      <c r="BM1229" s="370">
        <f t="shared" ref="BM1229:BM1292" si="17">BK1229-BL1229</f>
        <v>0</v>
      </c>
      <c r="BN1229" s="312">
        <f>_xll.SRS1Splines.Functions25.Linear_Interp(V_XNN1!$K$3:$K$8,V_XNN1!$L$3:$L$8,BT1229)</f>
        <v>0.21890999999999999</v>
      </c>
      <c r="BO1229" s="312">
        <f>(BN1229/V_XNN1!$L$7)*100</f>
        <v>104.24285714285715</v>
      </c>
      <c r="BP1229" s="308">
        <f>_xll.SRS1Splines.Functions25.Linear_Interp(V_XNN1!$K$3:$K$8,V_XNN1!$M$3:$M$8,BT1229)</f>
        <v>6.2909999999999994E-2</v>
      </c>
      <c r="BQ1229" s="308">
        <f>IFERROR((BN1229 - V_XNN1!$M$16) / (V_XNN1!$M$15- V_XNN1!$M$16) * 100, 0)</f>
        <v>100</v>
      </c>
      <c r="BR1229" s="308">
        <v>252</v>
      </c>
      <c r="BS1229" s="308">
        <v>249</v>
      </c>
      <c r="BT1229" s="374">
        <v>252.5</v>
      </c>
      <c r="BU1229" s="312">
        <v>9.6000000000000002E-2</v>
      </c>
      <c r="BV1229" s="372">
        <v>0.116713</v>
      </c>
      <c r="BW1229" s="369"/>
      <c r="BX1229" s="312"/>
      <c r="BY1229" s="370"/>
      <c r="BZ1229" s="370"/>
      <c r="CA1229" s="370"/>
      <c r="CB1229" s="312"/>
      <c r="CC1229" s="312"/>
      <c r="CD1229" s="308"/>
      <c r="CE1229" s="312"/>
      <c r="CF1229" s="312"/>
      <c r="CG1229" s="312"/>
      <c r="CH1229" s="312"/>
      <c r="CI1229" s="384"/>
      <c r="CJ1229" s="312"/>
      <c r="CK1229" s="372"/>
      <c r="CL1229" s="369"/>
      <c r="CM1229" s="312"/>
      <c r="CN1229" s="370"/>
      <c r="CO1229" s="370"/>
      <c r="CP1229" s="370"/>
      <c r="CQ1229" s="312"/>
      <c r="CR1229" s="312"/>
      <c r="CS1229" s="308"/>
      <c r="CT1229" s="312"/>
      <c r="CU1229" s="312"/>
      <c r="CV1229" s="312"/>
      <c r="CW1229" s="312"/>
      <c r="CX1229" s="384"/>
      <c r="CY1229" s="312"/>
      <c r="CZ1229" s="372"/>
    </row>
    <row r="1230" spans="1:104" s="1" customFormat="1" hidden="1">
      <c r="A1230" s="269">
        <v>45789</v>
      </c>
      <c r="B1230" s="380">
        <v>1.8</v>
      </c>
      <c r="C1230" s="381">
        <v>0.78096774193548391</v>
      </c>
      <c r="D1230" s="382">
        <v>0.73612799999999989</v>
      </c>
      <c r="E1230" s="382">
        <v>0.70243199999999995</v>
      </c>
      <c r="F1230" s="382">
        <v>0</v>
      </c>
      <c r="G1230" s="312">
        <f>_xll.SRS1Splines.Functions25.Linear_Interp(V_NEM!$R$687:$R$703,V_NEM!$T$687:$T$703,M1230)+_xll.SRS1Splines.Functions25.Linear_Interp(V_NEM!$AB$687:$AB$703,V_NEM!$AD$687:$AD$703,N1230)</f>
        <v>0.86880525849999879</v>
      </c>
      <c r="H1230" s="308">
        <f>(G1230/(V_NEM!$T$696+V_NEM!$AD$696))*100</f>
        <v>89.643832392822432</v>
      </c>
      <c r="I1230" s="308">
        <f>G1230-(V_NEM!$T$694+V_NEM!$AD$694)</f>
        <v>0.22931912349999883</v>
      </c>
      <c r="J1230" s="308">
        <f>((IFERROR((_xll.SRS1Splines.Functions25.Linear_Interp(V_NEM!$R$687:$R$703,V_NEM!$T$687:$T$703,M1230) - V_NEM!$X$689) / (V_NEM!$X$688- V_NEM!$X$689) * 100, 0))+(IFERROR((_xll.SRS1Splines.Functions25.Linear_Interp(V_NEM!$AB$687:$AB$703,V_NEM!$AD$687:$AD$703,N1230) - V_NEM!$AH$689) / (V_NEM!$AH$688- V_NEM!$AH$689) * 100, 0)))/2</f>
        <v>61.031824146963544</v>
      </c>
      <c r="K1230" s="308">
        <v>784.3</v>
      </c>
      <c r="L1230" s="308">
        <v>781.8</v>
      </c>
      <c r="M1230" s="371">
        <v>783.5</v>
      </c>
      <c r="N1230" s="371">
        <v>783.05</v>
      </c>
      <c r="O1230" s="312">
        <v>1.1651612903225805</v>
      </c>
      <c r="P1230" s="383">
        <v>0.72919</v>
      </c>
      <c r="Q1230" s="369">
        <v>22.4</v>
      </c>
      <c r="R1230" s="312">
        <v>0.24</v>
      </c>
      <c r="S1230" s="370">
        <v>1.2132452290725708</v>
      </c>
      <c r="T1230" s="370">
        <v>0</v>
      </c>
      <c r="U1230" s="370"/>
      <c r="V1230" s="312">
        <f>_xll.SRS1Splines.Functions25.Linear_Interp(V_NK3!$P$8:$P$32,V_NK3!$R$8:$R$32,AC1230)</f>
        <v>208.073274050001</v>
      </c>
      <c r="W1230" s="312">
        <f>(V1230/V_NK3!$R$28)*100</f>
        <v>38.379483993513396</v>
      </c>
      <c r="X1230" s="308">
        <f>V1230-V_NK3!$R$8</f>
        <v>151.494622050001</v>
      </c>
      <c r="Y1230" s="308">
        <f>IFERROR((V1230 - V_NK3!$V$10) / (V_NK3!$V$9- V_NK3!$V$10) * 100, 0)</f>
        <v>31.199434563387413</v>
      </c>
      <c r="Z1230" s="308">
        <v>541.79999999999995</v>
      </c>
      <c r="AA1230" s="308">
        <v>521</v>
      </c>
      <c r="AB1230" s="312"/>
      <c r="AC1230" s="371">
        <v>530.21</v>
      </c>
      <c r="AD1230" s="308">
        <v>1.01</v>
      </c>
      <c r="AE1230" s="372">
        <v>0</v>
      </c>
      <c r="AF1230" s="373">
        <v>0.02</v>
      </c>
      <c r="AG1230" s="312"/>
      <c r="AH1230" s="370">
        <v>0.183168</v>
      </c>
      <c r="AI1230" s="370">
        <v>0</v>
      </c>
      <c r="AJ1230" s="370"/>
      <c r="AK1230" s="312">
        <f>_xll.SRS1Splines.Functions25.Linear_Interp(V_NK2!$R$10:$R$21,V_NK2!$T$10:$T$21,AR1230)</f>
        <v>63.449200000029101</v>
      </c>
      <c r="AL1230" s="312">
        <f>(AK1230/V_NK2!$T$18)*100</f>
        <v>88.864425770348873</v>
      </c>
      <c r="AM1230" s="308">
        <f>AK1230-V_NK2!$T$11</f>
        <v>22.629200000001305</v>
      </c>
      <c r="AN1230" s="308">
        <f>IFERROR((AK1230 - V_NK2!$X$12) / (V_NK2!$X$11- V_NK2!$X$12) * 100, 0)</f>
        <v>74.000000000007901</v>
      </c>
      <c r="AO1230" s="308">
        <v>427</v>
      </c>
      <c r="AP1230" s="308">
        <v>420</v>
      </c>
      <c r="AQ1230" s="308">
        <v>424.86</v>
      </c>
      <c r="AR1230" s="371">
        <v>425.18</v>
      </c>
      <c r="AS1230" s="312">
        <v>1.056</v>
      </c>
      <c r="AT1230" s="372">
        <v>0</v>
      </c>
      <c r="AU1230" s="369"/>
      <c r="AV1230" s="312">
        <v>0.3038526085359804</v>
      </c>
      <c r="AW1230" s="370">
        <v>0.15506545454543805</v>
      </c>
      <c r="AX1230" s="370">
        <v>0.12913199999999522</v>
      </c>
      <c r="AY1230" s="370"/>
      <c r="AZ1230" s="312">
        <f>_xll.SRS1Splines.Functions25.Linear_Interp(V_NNG3A!$H$4:$H$12,V_NNG3A!$I$4:$I$12,BF1230)</f>
        <v>11.7011</v>
      </c>
      <c r="BA1230" s="312">
        <f>(AZ1230/V_NNG3A!$I$8)*100</f>
        <v>84.484476534296036</v>
      </c>
      <c r="BB1230" s="308">
        <f>_xll.SRS1Splines.Functions25.Linear_Interp(V_NNG3A!$H$4:$H$12,V_NNG3A!$J$4:$J$12,BF1230)</f>
        <v>0.71351379310349505</v>
      </c>
      <c r="BC1230" s="308">
        <f>IFERROR((AZ1230-V_NNG3A!$J$20) / (V_NNG3A!$J$19-V_NNG3A!$J$20) * 100, 0)</f>
        <v>24.926996747381196</v>
      </c>
      <c r="BD1230" s="308">
        <v>1050</v>
      </c>
      <c r="BE1230" s="308">
        <v>1047</v>
      </c>
      <c r="BF1230" s="374">
        <v>1048.26</v>
      </c>
      <c r="BG1230" s="312">
        <v>0.12</v>
      </c>
      <c r="BH1230" s="372">
        <v>4.6419999999998254E-2</v>
      </c>
      <c r="BI1230" s="369"/>
      <c r="BJ1230" s="312">
        <v>0.61343999999999999</v>
      </c>
      <c r="BK1230" s="370">
        <v>0.74843907694920064</v>
      </c>
      <c r="BL1230" s="370">
        <v>0.74843907694920064</v>
      </c>
      <c r="BM1230" s="370">
        <f t="shared" si="17"/>
        <v>0</v>
      </c>
      <c r="BN1230" s="312">
        <f>_xll.SRS1Splines.Functions25.Linear_Interp(V_XNN1!$K$3:$K$8,V_XNN1!$L$3:$L$8,BT1230)</f>
        <v>0.21</v>
      </c>
      <c r="BO1230" s="312">
        <f>(BN1230/V_XNN1!$L$7)*100</f>
        <v>100</v>
      </c>
      <c r="BP1230" s="308">
        <f>_xll.SRS1Splines.Functions25.Linear_Interp(V_XNN1!$K$3:$K$8,V_XNN1!$M$3:$M$8,BT1230)</f>
        <v>5.3999999999999999E-2</v>
      </c>
      <c r="BQ1230" s="308">
        <f>IFERROR((BN1230 - V_XNN1!$M$16) / (V_XNN1!$M$15- V_XNN1!$M$16) * 100, 0)</f>
        <v>72.423398328690809</v>
      </c>
      <c r="BR1230" s="308">
        <v>252</v>
      </c>
      <c r="BS1230" s="308">
        <v>249</v>
      </c>
      <c r="BT1230" s="374">
        <v>252</v>
      </c>
      <c r="BU1230" s="312">
        <v>0.108</v>
      </c>
      <c r="BV1230" s="372">
        <v>0.120101</v>
      </c>
      <c r="BW1230" s="369"/>
      <c r="BX1230" s="312"/>
      <c r="BY1230" s="370"/>
      <c r="BZ1230" s="370"/>
      <c r="CA1230" s="370"/>
      <c r="CB1230" s="312"/>
      <c r="CC1230" s="312"/>
      <c r="CD1230" s="308"/>
      <c r="CE1230" s="312"/>
      <c r="CF1230" s="312"/>
      <c r="CG1230" s="312"/>
      <c r="CH1230" s="312"/>
      <c r="CI1230" s="384"/>
      <c r="CJ1230" s="312"/>
      <c r="CK1230" s="372"/>
      <c r="CL1230" s="369"/>
      <c r="CM1230" s="312"/>
      <c r="CN1230" s="370"/>
      <c r="CO1230" s="370"/>
      <c r="CP1230" s="370"/>
      <c r="CQ1230" s="312"/>
      <c r="CR1230" s="312"/>
      <c r="CS1230" s="308"/>
      <c r="CT1230" s="312"/>
      <c r="CU1230" s="312"/>
      <c r="CV1230" s="312"/>
      <c r="CW1230" s="312"/>
      <c r="CX1230" s="384"/>
      <c r="CY1230" s="312"/>
      <c r="CZ1230" s="372"/>
    </row>
    <row r="1231" spans="1:104" s="1" customFormat="1" hidden="1">
      <c r="A1231" s="269">
        <v>45790</v>
      </c>
      <c r="B1231" s="380">
        <v>13.4</v>
      </c>
      <c r="C1231" s="381">
        <v>0.78096774193548391</v>
      </c>
      <c r="D1231" s="382">
        <v>0.76291200000000003</v>
      </c>
      <c r="E1231" s="382">
        <v>0.7525440000000001</v>
      </c>
      <c r="F1231" s="382">
        <v>0</v>
      </c>
      <c r="G1231" s="312">
        <f>_xll.SRS1Splines.Functions25.Linear_Interp(V_NEM!$R$687:$R$703,V_NEM!$T$687:$T$703,M1231)+_xll.SRS1Splines.Functions25.Linear_Interp(V_NEM!$AB$687:$AB$703,V_NEM!$AD$687:$AD$703,N1231)</f>
        <v>0.78813862249999589</v>
      </c>
      <c r="H1231" s="308">
        <f>(G1231/(V_NEM!$T$696+V_NEM!$AD$696))*100</f>
        <v>81.320601926006503</v>
      </c>
      <c r="I1231" s="308">
        <f>G1231-(V_NEM!$T$694+V_NEM!$AD$694)</f>
        <v>0.14865248749999593</v>
      </c>
      <c r="J1231" s="308">
        <f>((IFERROR((_xll.SRS1Splines.Functions25.Linear_Interp(V_NEM!$R$687:$R$703,V_NEM!$T$687:$T$703,M1231) - V_NEM!$X$689) / (V_NEM!$X$688- V_NEM!$X$689) * 100, 0))+(IFERROR((_xll.SRS1Splines.Functions25.Linear_Interp(V_NEM!$AB$687:$AB$703,V_NEM!$AD$687:$AD$703,N1231) - V_NEM!$AH$689) / (V_NEM!$AH$688- V_NEM!$AH$689) * 100, 0)))/2</f>
        <v>52.106946204114379</v>
      </c>
      <c r="K1231" s="308">
        <v>784.3</v>
      </c>
      <c r="L1231" s="308">
        <v>781.8</v>
      </c>
      <c r="M1231" s="371">
        <v>782.9</v>
      </c>
      <c r="N1231" s="371">
        <v>783.3</v>
      </c>
      <c r="O1231" s="312">
        <v>1.1651612903225805</v>
      </c>
      <c r="P1231" s="383">
        <v>0.57102999999999993</v>
      </c>
      <c r="Q1231" s="369">
        <v>30.2</v>
      </c>
      <c r="R1231" s="312">
        <v>0.24</v>
      </c>
      <c r="S1231" s="370">
        <v>3.639735687210083</v>
      </c>
      <c r="T1231" s="370">
        <v>0</v>
      </c>
      <c r="U1231" s="370"/>
      <c r="V1231" s="312">
        <f>_xll.SRS1Splines.Functions25.Linear_Interp(V_NK3!$P$8:$P$32,V_NK3!$R$8:$R$32,AC1231)</f>
        <v>211.71300980000001</v>
      </c>
      <c r="W1231" s="312">
        <f>(V1231/V_NK3!$R$28)*100</f>
        <v>39.050839700273393</v>
      </c>
      <c r="X1231" s="308">
        <f>V1231-V_NK3!$R$8</f>
        <v>155.1343578</v>
      </c>
      <c r="Y1231" s="308">
        <f>IFERROR((V1231 - V_NK3!$V$10) / (V_NK3!$V$9- V_NK3!$V$10) * 100, 0)</f>
        <v>31.949016930229689</v>
      </c>
      <c r="Z1231" s="308">
        <v>541.79999999999995</v>
      </c>
      <c r="AA1231" s="308">
        <v>521</v>
      </c>
      <c r="AB1231" s="312"/>
      <c r="AC1231" s="371">
        <v>530.36</v>
      </c>
      <c r="AD1231" s="308">
        <v>1.01</v>
      </c>
      <c r="AE1231" s="372">
        <v>0</v>
      </c>
      <c r="AF1231" s="373">
        <v>0.03</v>
      </c>
      <c r="AG1231" s="312"/>
      <c r="AH1231" s="370">
        <v>0.222912</v>
      </c>
      <c r="AI1231" s="370">
        <v>0</v>
      </c>
      <c r="AJ1231" s="370"/>
      <c r="AK1231" s="312">
        <f>_xll.SRS1Splines.Functions25.Linear_Interp(V_NK2!$R$10:$R$21,V_NK2!$T$10:$T$21,AR1231)</f>
        <v>63.798685714314502</v>
      </c>
      <c r="AL1231" s="312">
        <f>(AK1231/V_NK2!$T$18)*100</f>
        <v>89.353901560664568</v>
      </c>
      <c r="AM1231" s="308">
        <f>AK1231-V_NK2!$T$11</f>
        <v>22.978685714286705</v>
      </c>
      <c r="AN1231" s="308">
        <f>IFERROR((AK1231 - V_NK2!$X$12) / (V_NK2!$X$11- V_NK2!$X$12) * 100, 0)</f>
        <v>75.142857142864074</v>
      </c>
      <c r="AO1231" s="308">
        <v>427</v>
      </c>
      <c r="AP1231" s="308">
        <v>420</v>
      </c>
      <c r="AQ1231" s="308">
        <v>425.01</v>
      </c>
      <c r="AR1231" s="371">
        <v>425.26</v>
      </c>
      <c r="AS1231" s="312">
        <v>1.056</v>
      </c>
      <c r="AT1231" s="372">
        <v>0</v>
      </c>
      <c r="AU1231" s="369"/>
      <c r="AV1231" s="312">
        <v>0.3038526085359804</v>
      </c>
      <c r="AW1231" s="370">
        <v>0.1290654545454617</v>
      </c>
      <c r="AX1231" s="370">
        <v>0.12910418181819158</v>
      </c>
      <c r="AY1231" s="370"/>
      <c r="AZ1231" s="312">
        <f>_xll.SRS1Splines.Functions25.Linear_Interp(V_NNG3A!$H$4:$H$12,V_NNG3A!$I$4:$I$12,BF1231)</f>
        <v>11.7875499999999</v>
      </c>
      <c r="BA1231" s="312">
        <f>(AZ1231/V_NNG3A!$I$8)*100</f>
        <v>85.108664259927082</v>
      </c>
      <c r="BB1231" s="308">
        <f>_xll.SRS1Splines.Functions25.Linear_Interp(V_NNG3A!$H$4:$H$12,V_NNG3A!$J$4:$J$12,BF1231)</f>
        <v>0.79996379310341703</v>
      </c>
      <c r="BC1231" s="308">
        <f>IFERROR((AZ1231-V_NNG3A!$J$20) / (V_NNG3A!$J$19-V_NNG3A!$J$20) * 100, 0)</f>
        <v>27.94717503914972</v>
      </c>
      <c r="BD1231" s="308">
        <v>1050</v>
      </c>
      <c r="BE1231" s="308">
        <v>1047</v>
      </c>
      <c r="BF1231" s="374">
        <v>1048.33</v>
      </c>
      <c r="BG1231" s="312">
        <v>0.12</v>
      </c>
      <c r="BH1231" s="372">
        <v>4.641000000000349E-2</v>
      </c>
      <c r="BI1231" s="369"/>
      <c r="BJ1231" s="312">
        <v>0.70070399999999988</v>
      </c>
      <c r="BK1231" s="370">
        <v>1.0473733696335079</v>
      </c>
      <c r="BL1231" s="370">
        <v>1.0473733696335079</v>
      </c>
      <c r="BM1231" s="370">
        <f t="shared" si="17"/>
        <v>0</v>
      </c>
      <c r="BN1231" s="312">
        <f>_xll.SRS1Splines.Functions25.Linear_Interp(V_XNN1!$K$3:$K$8,V_XNN1!$L$3:$L$8,BT1231)</f>
        <v>0.213564</v>
      </c>
      <c r="BO1231" s="312">
        <f>(BN1231/V_XNN1!$L$7)*100</f>
        <v>101.69714285714286</v>
      </c>
      <c r="BP1231" s="308">
        <f>_xll.SRS1Splines.Functions25.Linear_Interp(V_XNN1!$K$3:$K$8,V_XNN1!$M$3:$M$8,BT1231)</f>
        <v>5.7563999999999803E-2</v>
      </c>
      <c r="BQ1231" s="308">
        <f>IFERROR((BN1231 - V_XNN1!$M$16) / (V_XNN1!$M$15- V_XNN1!$M$16) * 100, 0)</f>
        <v>83.454038997214525</v>
      </c>
      <c r="BR1231" s="308">
        <v>252</v>
      </c>
      <c r="BS1231" s="308">
        <v>249</v>
      </c>
      <c r="BT1231" s="374">
        <v>252.2</v>
      </c>
      <c r="BU1231" s="312">
        <v>0.108</v>
      </c>
      <c r="BV1231" s="372">
        <v>0.16127</v>
      </c>
      <c r="BW1231" s="369"/>
      <c r="BX1231" s="312"/>
      <c r="BY1231" s="370"/>
      <c r="BZ1231" s="370"/>
      <c r="CA1231" s="370"/>
      <c r="CB1231" s="312"/>
      <c r="CC1231" s="312"/>
      <c r="CD1231" s="308"/>
      <c r="CE1231" s="312"/>
      <c r="CF1231" s="312"/>
      <c r="CG1231" s="312"/>
      <c r="CH1231" s="312"/>
      <c r="CI1231" s="384"/>
      <c r="CJ1231" s="312"/>
      <c r="CK1231" s="372"/>
      <c r="CL1231" s="369"/>
      <c r="CM1231" s="312"/>
      <c r="CN1231" s="370"/>
      <c r="CO1231" s="370"/>
      <c r="CP1231" s="370"/>
      <c r="CQ1231" s="312"/>
      <c r="CR1231" s="312"/>
      <c r="CS1231" s="308"/>
      <c r="CT1231" s="312"/>
      <c r="CU1231" s="312"/>
      <c r="CV1231" s="312"/>
      <c r="CW1231" s="312"/>
      <c r="CX1231" s="384"/>
      <c r="CY1231" s="312"/>
      <c r="CZ1231" s="372"/>
    </row>
    <row r="1232" spans="1:104" s="1" customFormat="1" hidden="1">
      <c r="A1232" s="269">
        <v>45791</v>
      </c>
      <c r="B1232" s="380">
        <v>0</v>
      </c>
      <c r="C1232" s="381">
        <v>0.78096774193548391</v>
      </c>
      <c r="D1232" s="382">
        <v>0.78537600000000007</v>
      </c>
      <c r="E1232" s="382">
        <v>0.59270400000000001</v>
      </c>
      <c r="F1232" s="382">
        <v>0</v>
      </c>
      <c r="G1232" s="312">
        <f>_xll.SRS1Splines.Functions25.Linear_Interp(V_NEM!$R$687:$R$703,V_NEM!$T$687:$T$703,M1232)+_xll.SRS1Splines.Functions25.Linear_Interp(V_NEM!$AB$687:$AB$703,V_NEM!$AD$687:$AD$703,N1232)</f>
        <v>0.90177951954999858</v>
      </c>
      <c r="H1232" s="308">
        <f>(G1232/(V_NEM!$T$696+V_NEM!$AD$696))*100</f>
        <v>93.046135845666171</v>
      </c>
      <c r="I1232" s="308">
        <f>G1232-(V_NEM!$T$694+V_NEM!$AD$694)</f>
        <v>0.26229338454999862</v>
      </c>
      <c r="J1232" s="308">
        <f>((IFERROR((_xll.SRS1Splines.Functions25.Linear_Interp(V_NEM!$R$687:$R$703,V_NEM!$T$687:$T$703,M1232) - V_NEM!$X$689) / (V_NEM!$X$688- V_NEM!$X$689) * 100, 0))+(IFERROR((_xll.SRS1Splines.Functions25.Linear_Interp(V_NEM!$AB$687:$AB$703,V_NEM!$AD$687:$AD$703,N1232) - V_NEM!$AH$689) / (V_NEM!$AH$688- V_NEM!$AH$689) * 100, 0)))/2</f>
        <v>75.555162633228605</v>
      </c>
      <c r="K1232" s="308">
        <v>784.3</v>
      </c>
      <c r="L1232" s="308">
        <v>781.8</v>
      </c>
      <c r="M1232" s="371">
        <v>783.65</v>
      </c>
      <c r="N1232" s="371">
        <v>783.44</v>
      </c>
      <c r="O1232" s="312">
        <v>1.1651612903225805</v>
      </c>
      <c r="P1232" s="383">
        <v>0.83029999999999993</v>
      </c>
      <c r="Q1232" s="369">
        <v>11.8</v>
      </c>
      <c r="R1232" s="312">
        <v>0.24</v>
      </c>
      <c r="S1232" s="370">
        <v>1.4558942748832702</v>
      </c>
      <c r="T1232" s="370">
        <v>0</v>
      </c>
      <c r="U1232" s="370"/>
      <c r="V1232" s="312">
        <f>_xll.SRS1Splines.Functions25.Linear_Interp(V_NK3!$P$8:$P$32,V_NK3!$R$8:$R$32,AC1232)</f>
        <v>213.168904099999</v>
      </c>
      <c r="W1232" s="312">
        <f>(V1232/V_NK3!$R$28)*100</f>
        <v>39.319381982977283</v>
      </c>
      <c r="X1232" s="308">
        <f>V1232-V_NK3!$R$8</f>
        <v>156.59025209999899</v>
      </c>
      <c r="Y1232" s="308">
        <f>IFERROR((V1232 - V_NK3!$V$10) / (V_NK3!$V$9- V_NK3!$V$10) * 100, 0)</f>
        <v>32.248849876966474</v>
      </c>
      <c r="Z1232" s="308">
        <v>541.79999999999995</v>
      </c>
      <c r="AA1232" s="308">
        <v>521</v>
      </c>
      <c r="AB1232" s="312"/>
      <c r="AC1232" s="371">
        <v>530.41999999999996</v>
      </c>
      <c r="AD1232" s="308">
        <v>1.01</v>
      </c>
      <c r="AE1232" s="372">
        <v>0</v>
      </c>
      <c r="AF1232" s="373">
        <v>0.96</v>
      </c>
      <c r="AG1232" s="312"/>
      <c r="AH1232" s="370">
        <v>0.222912</v>
      </c>
      <c r="AI1232" s="370">
        <v>0</v>
      </c>
      <c r="AJ1232" s="370"/>
      <c r="AK1232" s="312">
        <f>_xll.SRS1Splines.Functions25.Linear_Interp(V_NK2!$R$10:$R$21,V_NK2!$T$10:$T$21,AR1232)</f>
        <v>63.973428571457298</v>
      </c>
      <c r="AL1232" s="312">
        <f>(AK1232/V_NK2!$T$18)*100</f>
        <v>89.598639455822536</v>
      </c>
      <c r="AM1232" s="308">
        <f>AK1232-V_NK2!$T$11</f>
        <v>23.153428571429501</v>
      </c>
      <c r="AN1232" s="308">
        <f>IFERROR((AK1232 - V_NK2!$X$12) / (V_NK2!$X$11- V_NK2!$X$12) * 100, 0)</f>
        <v>75.714285714292473</v>
      </c>
      <c r="AO1232" s="308">
        <v>427</v>
      </c>
      <c r="AP1232" s="308">
        <v>420</v>
      </c>
      <c r="AQ1232" s="308">
        <v>425.15</v>
      </c>
      <c r="AR1232" s="371">
        <v>425.3</v>
      </c>
      <c r="AS1232" s="312">
        <v>1.056</v>
      </c>
      <c r="AT1232" s="372">
        <v>0</v>
      </c>
      <c r="AU1232" s="369"/>
      <c r="AV1232" s="312">
        <v>0.3038526085359804</v>
      </c>
      <c r="AW1232" s="370">
        <v>0.13426545454545696</v>
      </c>
      <c r="AX1232" s="370">
        <v>0.12913199999999522</v>
      </c>
      <c r="AY1232" s="370"/>
      <c r="AZ1232" s="312">
        <f>_xll.SRS1Splines.Functions25.Linear_Interp(V_NNG3A!$H$4:$H$12,V_NNG3A!$I$4:$I$12,BF1232)</f>
        <v>11.750499999999899</v>
      </c>
      <c r="BA1232" s="312">
        <f>(AZ1232/V_NNG3A!$I$8)*100</f>
        <v>84.841155234656313</v>
      </c>
      <c r="BB1232" s="308">
        <f>_xll.SRS1Splines.Functions25.Linear_Interp(V_NNG3A!$H$4:$H$12,V_NNG3A!$J$4:$J$12,BF1232)</f>
        <v>0.76291379310345098</v>
      </c>
      <c r="BC1232" s="308">
        <f>IFERROR((AZ1232-V_NNG3A!$J$20) / (V_NNG3A!$J$19-V_NNG3A!$J$20) * 100, 0)</f>
        <v>26.65281291410454</v>
      </c>
      <c r="BD1232" s="308">
        <v>1050</v>
      </c>
      <c r="BE1232" s="308">
        <v>1047</v>
      </c>
      <c r="BF1232" s="374">
        <v>1048.3</v>
      </c>
      <c r="BG1232" s="312">
        <v>0.12</v>
      </c>
      <c r="BH1232" s="372">
        <v>4.6419999999998254E-2</v>
      </c>
      <c r="BI1232" s="369"/>
      <c r="BJ1232" s="312">
        <v>0.61343999999999999</v>
      </c>
      <c r="BK1232" s="370">
        <v>0.91886723984717711</v>
      </c>
      <c r="BL1232" s="370">
        <v>0.91886723984717711</v>
      </c>
      <c r="BM1232" s="370">
        <f t="shared" si="17"/>
        <v>0</v>
      </c>
      <c r="BN1232" s="312">
        <f>_xll.SRS1Splines.Functions25.Linear_Interp(V_XNN1!$K$3:$K$8,V_XNN1!$L$3:$L$8,BT1232)</f>
        <v>0.213564</v>
      </c>
      <c r="BO1232" s="312">
        <f>(BN1232/V_XNN1!$L$7)*100</f>
        <v>101.69714285714286</v>
      </c>
      <c r="BP1232" s="308">
        <f>_xll.SRS1Splines.Functions25.Linear_Interp(V_XNN1!$K$3:$K$8,V_XNN1!$M$3:$M$8,BT1232)</f>
        <v>5.7563999999999803E-2</v>
      </c>
      <c r="BQ1232" s="308">
        <f>IFERROR((BN1232 - V_XNN1!$M$16) / (V_XNN1!$M$15- V_XNN1!$M$16) * 100, 0)</f>
        <v>83.454038997214525</v>
      </c>
      <c r="BR1232" s="308">
        <v>252</v>
      </c>
      <c r="BS1232" s="308">
        <v>249</v>
      </c>
      <c r="BT1232" s="374">
        <v>252.2</v>
      </c>
      <c r="BU1232" s="312">
        <v>0.108</v>
      </c>
      <c r="BV1232" s="372">
        <v>0.14650200000000002</v>
      </c>
      <c r="BW1232" s="369"/>
      <c r="BX1232" s="312"/>
      <c r="BY1232" s="370"/>
      <c r="BZ1232" s="370"/>
      <c r="CA1232" s="370"/>
      <c r="CB1232" s="312"/>
      <c r="CC1232" s="312"/>
      <c r="CD1232" s="308"/>
      <c r="CE1232" s="312"/>
      <c r="CF1232" s="312"/>
      <c r="CG1232" s="312"/>
      <c r="CH1232" s="312"/>
      <c r="CI1232" s="384"/>
      <c r="CJ1232" s="312"/>
      <c r="CK1232" s="372"/>
      <c r="CL1232" s="369"/>
      <c r="CM1232" s="312"/>
      <c r="CN1232" s="370"/>
      <c r="CO1232" s="370"/>
      <c r="CP1232" s="370"/>
      <c r="CQ1232" s="312"/>
      <c r="CR1232" s="312"/>
      <c r="CS1232" s="308"/>
      <c r="CT1232" s="312"/>
      <c r="CU1232" s="312"/>
      <c r="CV1232" s="312"/>
      <c r="CW1232" s="312"/>
      <c r="CX1232" s="384"/>
      <c r="CY1232" s="312"/>
      <c r="CZ1232" s="372"/>
    </row>
    <row r="1233" spans="1:104" s="1" customFormat="1" hidden="1">
      <c r="A1233" s="269">
        <v>45792</v>
      </c>
      <c r="B1233" s="380">
        <v>28.2</v>
      </c>
      <c r="C1233" s="381">
        <v>0.78096774193548391</v>
      </c>
      <c r="D1233" s="382">
        <v>0.63936000000000015</v>
      </c>
      <c r="E1233" s="382">
        <v>0.76463999999999988</v>
      </c>
      <c r="F1233" s="382">
        <v>0</v>
      </c>
      <c r="G1233" s="312">
        <f>_xll.SRS1Splines.Functions25.Linear_Interp(V_NEM!$R$687:$R$703,V_NEM!$T$687:$T$703,M1233)+_xll.SRS1Splines.Functions25.Linear_Interp(V_NEM!$AB$687:$AB$703,V_NEM!$AD$687:$AD$703,N1233)</f>
        <v>0.74069811144999553</v>
      </c>
      <c r="H1233" s="308">
        <f>(G1233/(V_NEM!$T$696+V_NEM!$AD$696))*100</f>
        <v>76.425662375872463</v>
      </c>
      <c r="I1233" s="308">
        <f>G1233-(V_NEM!$T$694+V_NEM!$AD$694)</f>
        <v>0.10121197644999558</v>
      </c>
      <c r="J1233" s="308">
        <f>((IFERROR((_xll.SRS1Splines.Functions25.Linear_Interp(V_NEM!$R$687:$R$703,V_NEM!$T$687:$T$703,M1233) - V_NEM!$X$689) / (V_NEM!$X$688- V_NEM!$X$689) * 100, 0))+(IFERROR((_xll.SRS1Splines.Functions25.Linear_Interp(V_NEM!$AB$687:$AB$703,V_NEM!$AD$687:$AD$703,N1233) - V_NEM!$AH$689) / (V_NEM!$AH$688- V_NEM!$AH$689) * 100, 0)))/2</f>
        <v>29.440092895285851</v>
      </c>
      <c r="K1233" s="308">
        <v>784.3</v>
      </c>
      <c r="L1233" s="308">
        <v>781.8</v>
      </c>
      <c r="M1233" s="371">
        <v>782.67</v>
      </c>
      <c r="N1233" s="371">
        <v>782.6</v>
      </c>
      <c r="O1233" s="312">
        <v>1.1651612903225805</v>
      </c>
      <c r="P1233" s="383">
        <v>0.75479999999999992</v>
      </c>
      <c r="Q1233" s="369">
        <v>0.02</v>
      </c>
      <c r="R1233" s="312">
        <v>0.24</v>
      </c>
      <c r="S1233" s="370">
        <v>0.57469639999999989</v>
      </c>
      <c r="T1233" s="370">
        <v>0.57469639999999989</v>
      </c>
      <c r="U1233" s="370"/>
      <c r="V1233" s="312">
        <f>_xll.SRS1Splines.Functions25.Linear_Interp(V_NK3!$P$8:$P$32,V_NK3!$R$8:$R$32,AC1233)</f>
        <v>213.168904099999</v>
      </c>
      <c r="W1233" s="312">
        <f>(V1233/V_NK3!$R$28)*100</f>
        <v>39.319381982977283</v>
      </c>
      <c r="X1233" s="308">
        <f>V1233-V_NK3!$R$8</f>
        <v>156.59025209999899</v>
      </c>
      <c r="Y1233" s="308">
        <f>IFERROR((V1233 - V_NK3!$V$10) / (V_NK3!$V$9- V_NK3!$V$10) * 100, 0)</f>
        <v>32.248849876966474</v>
      </c>
      <c r="Z1233" s="308">
        <v>541.79999999999995</v>
      </c>
      <c r="AA1233" s="308">
        <v>521</v>
      </c>
      <c r="AB1233" s="312"/>
      <c r="AC1233" s="371">
        <v>530.41999999999996</v>
      </c>
      <c r="AD1233" s="308">
        <v>1.01</v>
      </c>
      <c r="AE1233" s="372">
        <v>0.124934</v>
      </c>
      <c r="AF1233" s="373">
        <v>1.08</v>
      </c>
      <c r="AG1233" s="312"/>
      <c r="AH1233" s="370">
        <v>0.76887357999999983</v>
      </c>
      <c r="AI1233" s="370">
        <v>0.65364599999999995</v>
      </c>
      <c r="AJ1233" s="370"/>
      <c r="AK1233" s="312">
        <f>_xll.SRS1Splines.Functions25.Linear_Interp(V_NK2!$R$10:$R$21,V_NK2!$T$10:$T$21,AR1233)</f>
        <v>63.798685714314502</v>
      </c>
      <c r="AL1233" s="312">
        <f>(AK1233/V_NK2!$T$18)*100</f>
        <v>89.353901560664568</v>
      </c>
      <c r="AM1233" s="308">
        <f>AK1233-V_NK2!$T$11</f>
        <v>22.978685714286705</v>
      </c>
      <c r="AN1233" s="308">
        <f>IFERROR((AK1233 - V_NK2!$X$12) / (V_NK2!$X$11- V_NK2!$X$12) * 100, 0)</f>
        <v>75.142857142864074</v>
      </c>
      <c r="AO1233" s="308">
        <v>427</v>
      </c>
      <c r="AP1233" s="308">
        <v>420</v>
      </c>
      <c r="AQ1233" s="308">
        <v>425.3</v>
      </c>
      <c r="AR1233" s="371">
        <v>425.26</v>
      </c>
      <c r="AS1233" s="312">
        <v>1.056</v>
      </c>
      <c r="AT1233" s="372">
        <v>0.15562999999999999</v>
      </c>
      <c r="AU1233" s="369"/>
      <c r="AV1233" s="312">
        <v>0.3038526085359804</v>
      </c>
      <c r="AW1233" s="370">
        <v>0.40330050909090442</v>
      </c>
      <c r="AX1233" s="370">
        <v>0.2558438181818215</v>
      </c>
      <c r="AY1233" s="370"/>
      <c r="AZ1233" s="312">
        <f>_xll.SRS1Splines.Functions25.Linear_Interp(V_NNG3A!$H$4:$H$12,V_NNG3A!$I$4:$I$12,BF1233)</f>
        <v>11.738149999999999</v>
      </c>
      <c r="BA1233" s="312">
        <f>(AZ1233/V_NNG3A!$I$8)*100</f>
        <v>84.751985559566776</v>
      </c>
      <c r="BB1233" s="308">
        <f>_xll.SRS1Splines.Functions25.Linear_Interp(V_NNG3A!$H$4:$H$12,V_NNG3A!$J$4:$J$12,BF1233)</f>
        <v>0.750563793103462</v>
      </c>
      <c r="BC1233" s="308">
        <f>IFERROR((AZ1233-V_NNG3A!$J$20) / (V_NNG3A!$J$19-V_NNG3A!$J$20) * 100, 0)</f>
        <v>26.221358872426308</v>
      </c>
      <c r="BD1233" s="308">
        <v>1050</v>
      </c>
      <c r="BE1233" s="308">
        <v>1047</v>
      </c>
      <c r="BF1233" s="374">
        <v>1048.29</v>
      </c>
      <c r="BG1233" s="312">
        <v>0.12</v>
      </c>
      <c r="BH1233" s="372">
        <v>9.1970000000001162E-2</v>
      </c>
      <c r="BI1233" s="369"/>
      <c r="BJ1233" s="312">
        <v>0.52703999999999995</v>
      </c>
      <c r="BK1233" s="370">
        <v>0.67745925795953021</v>
      </c>
      <c r="BL1233" s="370">
        <v>0.67745925795953021</v>
      </c>
      <c r="BM1233" s="370">
        <f t="shared" si="17"/>
        <v>0</v>
      </c>
      <c r="BN1233" s="312">
        <f>_xll.SRS1Splines.Functions25.Linear_Interp(V_XNN1!$K$3:$K$8,V_XNN1!$L$3:$L$8,BT1233)</f>
        <v>0.2064</v>
      </c>
      <c r="BO1233" s="312">
        <f>(BN1233/V_XNN1!$L$7)*100</f>
        <v>98.285714285714292</v>
      </c>
      <c r="BP1233" s="308">
        <f>_xll.SRS1Splines.Functions25.Linear_Interp(V_XNN1!$K$3:$K$8,V_XNN1!$M$3:$M$8,BT1233)</f>
        <v>5.0400000000000202E-2</v>
      </c>
      <c r="BQ1233" s="308">
        <f>IFERROR((BN1233 - V_XNN1!$M$16) / (V_XNN1!$M$15- V_XNN1!$M$16) * 100, 0)</f>
        <v>61.281337047353787</v>
      </c>
      <c r="BR1233" s="308">
        <v>252</v>
      </c>
      <c r="BS1233" s="308">
        <v>249</v>
      </c>
      <c r="BT1233" s="374">
        <v>251.8</v>
      </c>
      <c r="BU1233" s="312">
        <v>0.108</v>
      </c>
      <c r="BV1233" s="372">
        <v>0.109137</v>
      </c>
      <c r="BW1233" s="369"/>
      <c r="BX1233" s="312"/>
      <c r="BY1233" s="370"/>
      <c r="BZ1233" s="370"/>
      <c r="CA1233" s="370"/>
      <c r="CB1233" s="312"/>
      <c r="CC1233" s="312"/>
      <c r="CD1233" s="308"/>
      <c r="CE1233" s="312"/>
      <c r="CF1233" s="312"/>
      <c r="CG1233" s="312"/>
      <c r="CH1233" s="312"/>
      <c r="CI1233" s="384"/>
      <c r="CJ1233" s="312"/>
      <c r="CK1233" s="372"/>
      <c r="CL1233" s="369"/>
      <c r="CM1233" s="312"/>
      <c r="CN1233" s="370"/>
      <c r="CO1233" s="370"/>
      <c r="CP1233" s="370"/>
      <c r="CQ1233" s="312"/>
      <c r="CR1233" s="312"/>
      <c r="CS1233" s="308"/>
      <c r="CT1233" s="312"/>
      <c r="CU1233" s="312"/>
      <c r="CV1233" s="312"/>
      <c r="CW1233" s="312"/>
      <c r="CX1233" s="384"/>
      <c r="CY1233" s="312"/>
      <c r="CZ1233" s="372"/>
    </row>
    <row r="1234" spans="1:104" s="1" customFormat="1" hidden="1">
      <c r="A1234" s="269">
        <v>45793</v>
      </c>
      <c r="B1234" s="380">
        <v>0</v>
      </c>
      <c r="C1234" s="381">
        <v>0.78096774193548391</v>
      </c>
      <c r="D1234" s="382">
        <v>0.69292799999999999</v>
      </c>
      <c r="E1234" s="382">
        <v>0.74736000000000014</v>
      </c>
      <c r="F1234" s="382">
        <v>0</v>
      </c>
      <c r="G1234" s="312">
        <f>_xll.SRS1Splines.Functions25.Linear_Interp(V_NEM!$R$687:$R$703,V_NEM!$T$687:$T$703,M1234)+_xll.SRS1Splines.Functions25.Linear_Interp(V_NEM!$AB$687:$AB$703,V_NEM!$AD$687:$AD$703,N1234)</f>
        <v>0.78232297864999656</v>
      </c>
      <c r="H1234" s="308">
        <f>(G1234/(V_NEM!$T$696+V_NEM!$AD$696))*100</f>
        <v>80.720540407679849</v>
      </c>
      <c r="I1234" s="308">
        <f>G1234-(V_NEM!$T$694+V_NEM!$AD$694)</f>
        <v>0.1428368436499966</v>
      </c>
      <c r="J1234" s="308">
        <f>((IFERROR((_xll.SRS1Splines.Functions25.Linear_Interp(V_NEM!$R$687:$R$703,V_NEM!$T$687:$T$703,M1234) - V_NEM!$X$689) / (V_NEM!$X$688- V_NEM!$X$689) * 100, 0))+(IFERROR((_xll.SRS1Splines.Functions25.Linear_Interp(V_NEM!$AB$687:$AB$703,V_NEM!$AD$687:$AD$703,N1234) - V_NEM!$AH$689) / (V_NEM!$AH$688- V_NEM!$AH$689) * 100, 0)))/2</f>
        <v>32.182675944311647</v>
      </c>
      <c r="K1234" s="308">
        <v>784.3</v>
      </c>
      <c r="L1234" s="308">
        <v>781.8</v>
      </c>
      <c r="M1234" s="371">
        <v>783.03</v>
      </c>
      <c r="N1234" s="371">
        <v>782.35</v>
      </c>
      <c r="O1234" s="312">
        <v>1.1651612903225805</v>
      </c>
      <c r="P1234" s="383">
        <v>0.79205999999999999</v>
      </c>
      <c r="Q1234" s="369">
        <v>0</v>
      </c>
      <c r="R1234" s="312">
        <v>0.24</v>
      </c>
      <c r="S1234" s="370">
        <v>0.55861957092933634</v>
      </c>
      <c r="T1234" s="370">
        <v>1.7718647999999999</v>
      </c>
      <c r="U1234" s="370"/>
      <c r="V1234" s="312">
        <f>_xll.SRS1Splines.Functions25.Linear_Interp(V_NK3!$P$8:$P$32,V_NK3!$R$8:$R$32,AC1234)</f>
        <v>211.95565884999999</v>
      </c>
      <c r="W1234" s="312">
        <f>(V1234/V_NK3!$R$28)*100</f>
        <v>39.095596747390736</v>
      </c>
      <c r="X1234" s="308">
        <f>V1234-V_NK3!$R$8</f>
        <v>155.37700684999999</v>
      </c>
      <c r="Y1234" s="308">
        <f>IFERROR((V1234 - V_NK3!$V$10) / (V_NK3!$V$9- V_NK3!$V$10) * 100, 0)</f>
        <v>31.998989088019187</v>
      </c>
      <c r="Z1234" s="308">
        <v>541.79999999999995</v>
      </c>
      <c r="AA1234" s="308">
        <v>521</v>
      </c>
      <c r="AB1234" s="312"/>
      <c r="AC1234" s="371">
        <v>530.37</v>
      </c>
      <c r="AD1234" s="308">
        <v>0.72</v>
      </c>
      <c r="AE1234" s="372">
        <v>0.38518799999999997</v>
      </c>
      <c r="AF1234" s="373">
        <v>7.95</v>
      </c>
      <c r="AG1234" s="312"/>
      <c r="AH1234" s="370">
        <v>1.9061835599999999</v>
      </c>
      <c r="AI1234" s="370">
        <v>1.9747980000000001</v>
      </c>
      <c r="AJ1234" s="370"/>
      <c r="AK1234" s="312">
        <f>_xll.SRS1Splines.Functions25.Linear_Interp(V_NK2!$R$10:$R$21,V_NK2!$T$10:$T$21,AR1234)</f>
        <v>63.318142857171999</v>
      </c>
      <c r="AL1234" s="312">
        <f>(AK1234/V_NK2!$T$18)*100</f>
        <v>88.680872348980387</v>
      </c>
      <c r="AM1234" s="308">
        <f>AK1234-V_NK2!$T$11</f>
        <v>22.498142857144202</v>
      </c>
      <c r="AN1234" s="308">
        <f>IFERROR((AK1234 - V_NK2!$X$12) / (V_NK2!$X$11- V_NK2!$X$12) * 100, 0)</f>
        <v>73.571428571436584</v>
      </c>
      <c r="AO1234" s="308">
        <v>427</v>
      </c>
      <c r="AP1234" s="308">
        <v>420</v>
      </c>
      <c r="AQ1234" s="308">
        <v>425.44</v>
      </c>
      <c r="AR1234" s="371">
        <v>425.15</v>
      </c>
      <c r="AS1234" s="312">
        <v>0.85599999999999998</v>
      </c>
      <c r="AT1234" s="372">
        <v>0.47019</v>
      </c>
      <c r="AU1234" s="369"/>
      <c r="AV1234" s="312">
        <v>0.3038526085359804</v>
      </c>
      <c r="AW1234" s="370">
        <v>0.39684461818180877</v>
      </c>
      <c r="AX1234" s="370">
        <v>0.36778418181819983</v>
      </c>
      <c r="AY1234" s="370"/>
      <c r="AZ1234" s="312">
        <f>_xll.SRS1Splines.Functions25.Linear_Interp(V_NNG3A!$H$4:$H$12,V_NNG3A!$I$4:$I$12,BF1234)</f>
        <v>12.3803499999999</v>
      </c>
      <c r="BA1234" s="312">
        <f>(AZ1234/V_NNG3A!$I$8)*100</f>
        <v>89.388808664259216</v>
      </c>
      <c r="BB1234" s="308">
        <f>_xll.SRS1Splines.Functions25.Linear_Interp(V_NNG3A!$H$4:$H$12,V_NNG3A!$J$4:$J$12,BF1234)</f>
        <v>1.39276379310345</v>
      </c>
      <c r="BC1234" s="308">
        <f>IFERROR((AZ1234-V_NNG3A!$J$20) / (V_NNG3A!$J$19-V_NNG3A!$J$20) * 100, 0)</f>
        <v>48.656969039872166</v>
      </c>
      <c r="BD1234" s="308">
        <v>1050</v>
      </c>
      <c r="BE1234" s="308">
        <v>1047</v>
      </c>
      <c r="BF1234" s="374">
        <v>1048.81</v>
      </c>
      <c r="BG1234" s="312">
        <v>0.12</v>
      </c>
      <c r="BH1234" s="372">
        <v>0.13221000000000641</v>
      </c>
      <c r="BI1234" s="369"/>
      <c r="BJ1234" s="312">
        <v>0.44063999999999998</v>
      </c>
      <c r="BK1234" s="370">
        <v>0.48011297761426369</v>
      </c>
      <c r="BL1234" s="370">
        <v>0.48011297761426369</v>
      </c>
      <c r="BM1234" s="370">
        <f t="shared" si="17"/>
        <v>0</v>
      </c>
      <c r="BN1234" s="312">
        <f>_xll.SRS1Splines.Functions25.Linear_Interp(V_XNN1!$K$3:$K$8,V_XNN1!$L$3:$L$8,BT1234)</f>
        <v>0.21890999999999999</v>
      </c>
      <c r="BO1234" s="312">
        <f>(BN1234/V_XNN1!$L$7)*100</f>
        <v>104.24285714285715</v>
      </c>
      <c r="BP1234" s="308">
        <f>_xll.SRS1Splines.Functions25.Linear_Interp(V_XNN1!$K$3:$K$8,V_XNN1!$M$3:$M$8,BT1234)</f>
        <v>6.2909999999999994E-2</v>
      </c>
      <c r="BQ1234" s="308">
        <f>IFERROR((BN1234 - V_XNN1!$M$16) / (V_XNN1!$M$15- V_XNN1!$M$16) * 100, 0)</f>
        <v>100</v>
      </c>
      <c r="BR1234" s="308">
        <v>252</v>
      </c>
      <c r="BS1234" s="308">
        <v>249</v>
      </c>
      <c r="BT1234" s="374">
        <v>252.5</v>
      </c>
      <c r="BU1234" s="312">
        <v>0.108</v>
      </c>
      <c r="BV1234" s="372">
        <v>7.3710999999999999E-2</v>
      </c>
      <c r="BW1234" s="369"/>
      <c r="BX1234" s="312"/>
      <c r="BY1234" s="370"/>
      <c r="BZ1234" s="370"/>
      <c r="CA1234" s="370"/>
      <c r="CB1234" s="312"/>
      <c r="CC1234" s="312"/>
      <c r="CD1234" s="308"/>
      <c r="CE1234" s="312"/>
      <c r="CF1234" s="312"/>
      <c r="CG1234" s="312"/>
      <c r="CH1234" s="312"/>
      <c r="CI1234" s="384"/>
      <c r="CJ1234" s="312"/>
      <c r="CK1234" s="372"/>
      <c r="CL1234" s="369"/>
      <c r="CM1234" s="312"/>
      <c r="CN1234" s="370"/>
      <c r="CO1234" s="370"/>
      <c r="CP1234" s="370"/>
      <c r="CQ1234" s="312"/>
      <c r="CR1234" s="312"/>
      <c r="CS1234" s="308"/>
      <c r="CT1234" s="312"/>
      <c r="CU1234" s="312"/>
      <c r="CV1234" s="312"/>
      <c r="CW1234" s="312"/>
      <c r="CX1234" s="384"/>
      <c r="CY1234" s="312"/>
      <c r="CZ1234" s="372"/>
    </row>
    <row r="1235" spans="1:104" s="1" customFormat="1" hidden="1">
      <c r="A1235" s="269">
        <v>45794</v>
      </c>
      <c r="B1235" s="380">
        <v>44.8</v>
      </c>
      <c r="C1235" s="381">
        <v>0.78096774193548391</v>
      </c>
      <c r="D1235" s="382">
        <v>0.96163199999999993</v>
      </c>
      <c r="E1235" s="382">
        <v>0.78192000000000017</v>
      </c>
      <c r="F1235" s="382">
        <v>0</v>
      </c>
      <c r="G1235" s="312">
        <f>_xll.SRS1Splines.Functions25.Linear_Interp(V_NEM!$R$687:$R$703,V_NEM!$T$687:$T$703,M1235)+_xll.SRS1Splines.Functions25.Linear_Interp(V_NEM!$AB$687:$AB$703,V_NEM!$AD$687:$AD$703,N1235)</f>
        <v>0.75249999174999604</v>
      </c>
      <c r="H1235" s="308">
        <f>(G1235/(V_NEM!$T$696+V_NEM!$AD$696))*100</f>
        <v>77.643387256313432</v>
      </c>
      <c r="I1235" s="308">
        <f>G1235-(V_NEM!$T$694+V_NEM!$AD$694)</f>
        <v>0.11301385674999609</v>
      </c>
      <c r="J1235" s="308">
        <f>((IFERROR((_xll.SRS1Splines.Functions25.Linear_Interp(V_NEM!$R$687:$R$703,V_NEM!$T$687:$T$703,M1235) - V_NEM!$X$689) / (V_NEM!$X$688- V_NEM!$X$689) * 100, 0))+(IFERROR((_xll.SRS1Splines.Functions25.Linear_Interp(V_NEM!$AB$687:$AB$703,V_NEM!$AD$687:$AD$703,N1235) - V_NEM!$AH$689) / (V_NEM!$AH$688- V_NEM!$AH$689) * 100, 0)))/2</f>
        <v>55.887289359403219</v>
      </c>
      <c r="K1235" s="308">
        <v>784.3</v>
      </c>
      <c r="L1235" s="308">
        <v>781.8</v>
      </c>
      <c r="M1235" s="371">
        <v>782.53</v>
      </c>
      <c r="N1235" s="371">
        <v>783.76</v>
      </c>
      <c r="O1235" s="312">
        <v>1.1651612903225805</v>
      </c>
      <c r="P1235" s="383">
        <v>1.1780599999999999</v>
      </c>
      <c r="Q1235" s="369">
        <v>15.6</v>
      </c>
      <c r="R1235" s="312">
        <v>0.24</v>
      </c>
      <c r="S1235" s="370">
        <v>0.57252762116279543</v>
      </c>
      <c r="T1235" s="370">
        <v>4.6975613999999997</v>
      </c>
      <c r="U1235" s="370"/>
      <c r="V1235" s="312">
        <f>_xll.SRS1Splines.Functions25.Linear_Interp(V_NK3!$P$8:$P$32,V_NK3!$R$8:$R$32,AC1235)</f>
        <v>207.83062500000099</v>
      </c>
      <c r="W1235" s="312">
        <f>(V1235/V_NK3!$R$28)*100</f>
        <v>38.334726946396046</v>
      </c>
      <c r="X1235" s="308">
        <f>V1235-V_NK3!$R$8</f>
        <v>151.25197300000099</v>
      </c>
      <c r="Y1235" s="308">
        <f>IFERROR((V1235 - V_NK3!$V$10) / (V_NK3!$V$9- V_NK3!$V$10) * 100, 0)</f>
        <v>31.149462405597912</v>
      </c>
      <c r="Z1235" s="308">
        <v>541.79999999999995</v>
      </c>
      <c r="AA1235" s="308">
        <v>521</v>
      </c>
      <c r="AB1235" s="312"/>
      <c r="AC1235" s="371">
        <v>530.20000000000005</v>
      </c>
      <c r="AD1235" s="308">
        <v>0.72</v>
      </c>
      <c r="AE1235" s="372">
        <v>1.021209</v>
      </c>
      <c r="AF1235" s="373">
        <v>7.39</v>
      </c>
      <c r="AG1235" s="312"/>
      <c r="AH1235" s="370">
        <v>4.6795473299999992</v>
      </c>
      <c r="AI1235" s="370">
        <v>4.7699148000000005</v>
      </c>
      <c r="AJ1235" s="370"/>
      <c r="AK1235" s="312">
        <f>_xll.SRS1Splines.Functions25.Linear_Interp(V_NK2!$R$10:$R$21,V_NK2!$T$10:$T$21,AR1235)</f>
        <v>63.4055142857435</v>
      </c>
      <c r="AL1235" s="312">
        <f>(AK1235/V_NK2!$T$18)*100</f>
        <v>88.80324129655952</v>
      </c>
      <c r="AM1235" s="308">
        <f>AK1235-V_NK2!$T$11</f>
        <v>22.585514285715703</v>
      </c>
      <c r="AN1235" s="308">
        <f>IFERROR((AK1235 - V_NK2!$X$12) / (V_NK2!$X$11- V_NK2!$X$12) * 100, 0)</f>
        <v>73.857142857151118</v>
      </c>
      <c r="AO1235" s="308">
        <v>427</v>
      </c>
      <c r="AP1235" s="308">
        <v>420</v>
      </c>
      <c r="AQ1235" s="308">
        <v>425.59</v>
      </c>
      <c r="AR1235" s="371">
        <v>425.17</v>
      </c>
      <c r="AS1235" s="312">
        <v>0.85599999999999998</v>
      </c>
      <c r="AT1235" s="372">
        <v>1.135694</v>
      </c>
      <c r="AU1235" s="369"/>
      <c r="AV1235" s="312">
        <v>0.3038526085359804</v>
      </c>
      <c r="AW1235" s="370">
        <v>1.0089286545454617</v>
      </c>
      <c r="AX1235" s="370">
        <v>0.79904945454542886</v>
      </c>
      <c r="AY1235" s="370"/>
      <c r="AZ1235" s="312">
        <f>_xll.SRS1Splines.Functions25.Linear_Interp(V_NNG3A!$H$4:$H$12,V_NNG3A!$I$4:$I$12,BF1235)</f>
        <v>12.429749999999901</v>
      </c>
      <c r="BA1235" s="312">
        <f>(AZ1235/V_NNG3A!$I$8)*100</f>
        <v>89.745487364620232</v>
      </c>
      <c r="BB1235" s="308">
        <f>_xll.SRS1Splines.Functions25.Linear_Interp(V_NNG3A!$H$4:$H$12,V_NNG3A!$J$4:$J$12,BF1235)</f>
        <v>1.4421637931033999</v>
      </c>
      <c r="BC1235" s="308">
        <f>IFERROR((AZ1235-V_NNG3A!$J$20) / (V_NNG3A!$J$19-V_NNG3A!$J$20) * 100, 0)</f>
        <v>50.382785206599046</v>
      </c>
      <c r="BD1235" s="308">
        <v>1050</v>
      </c>
      <c r="BE1235" s="308">
        <v>1047</v>
      </c>
      <c r="BF1235" s="374">
        <v>1048.8499999999999</v>
      </c>
      <c r="BG1235" s="312">
        <v>0.12</v>
      </c>
      <c r="BH1235" s="372">
        <v>0.28723999999999067</v>
      </c>
      <c r="BI1235" s="369"/>
      <c r="BJ1235" s="312">
        <v>0.56332800000000005</v>
      </c>
      <c r="BK1235" s="370">
        <v>0.7309758360832036</v>
      </c>
      <c r="BL1235" s="370">
        <v>0.7309758360832036</v>
      </c>
      <c r="BM1235" s="370">
        <f t="shared" si="17"/>
        <v>0</v>
      </c>
      <c r="BN1235" s="312">
        <f>_xll.SRS1Splines.Functions25.Linear_Interp(V_XNN1!$K$3:$K$8,V_XNN1!$L$3:$L$8,BT1235)</f>
        <v>0.21890999999999999</v>
      </c>
      <c r="BO1235" s="312">
        <f>(BN1235/V_XNN1!$L$7)*100</f>
        <v>104.24285714285715</v>
      </c>
      <c r="BP1235" s="308">
        <f>_xll.SRS1Splines.Functions25.Linear_Interp(V_XNN1!$K$3:$K$8,V_XNN1!$M$3:$M$8,BT1235)</f>
        <v>6.2909999999999994E-2</v>
      </c>
      <c r="BQ1235" s="308">
        <f>IFERROR((BN1235 - V_XNN1!$M$16) / (V_XNN1!$M$15- V_XNN1!$M$16) * 100, 0)</f>
        <v>100</v>
      </c>
      <c r="BR1235" s="308">
        <v>252</v>
      </c>
      <c r="BS1235" s="308">
        <v>249</v>
      </c>
      <c r="BT1235" s="374">
        <v>252.5</v>
      </c>
      <c r="BU1235" s="312">
        <v>0.108</v>
      </c>
      <c r="BV1235" s="372">
        <v>0.11826600000000001</v>
      </c>
      <c r="BW1235" s="369"/>
      <c r="BX1235" s="312"/>
      <c r="BY1235" s="370"/>
      <c r="BZ1235" s="370"/>
      <c r="CA1235" s="370"/>
      <c r="CB1235" s="312"/>
      <c r="CC1235" s="312"/>
      <c r="CD1235" s="308"/>
      <c r="CE1235" s="312"/>
      <c r="CF1235" s="312"/>
      <c r="CG1235" s="312"/>
      <c r="CH1235" s="312"/>
      <c r="CI1235" s="384"/>
      <c r="CJ1235" s="312"/>
      <c r="CK1235" s="372"/>
      <c r="CL1235" s="369"/>
      <c r="CM1235" s="312"/>
      <c r="CN1235" s="370"/>
      <c r="CO1235" s="370"/>
      <c r="CP1235" s="370"/>
      <c r="CQ1235" s="312"/>
      <c r="CR1235" s="312"/>
      <c r="CS1235" s="308"/>
      <c r="CT1235" s="312"/>
      <c r="CU1235" s="312"/>
      <c r="CV1235" s="312"/>
      <c r="CW1235" s="312"/>
      <c r="CX1235" s="384"/>
      <c r="CY1235" s="312"/>
      <c r="CZ1235" s="372"/>
    </row>
    <row r="1236" spans="1:104" s="1" customFormat="1" hidden="1">
      <c r="A1236" s="269">
        <v>45795</v>
      </c>
      <c r="B1236" s="380">
        <v>12.8</v>
      </c>
      <c r="C1236" s="381">
        <v>0.78096774193548391</v>
      </c>
      <c r="D1236" s="382">
        <v>0.97027199999999991</v>
      </c>
      <c r="E1236" s="382">
        <v>1.1707200000000002</v>
      </c>
      <c r="F1236" s="382">
        <v>0</v>
      </c>
      <c r="G1236" s="312">
        <f>_xll.SRS1Splines.Functions25.Linear_Interp(V_NEM!$R$687:$R$703,V_NEM!$T$687:$T$703,M1236)+_xll.SRS1Splines.Functions25.Linear_Interp(V_NEM!$AB$687:$AB$703,V_NEM!$AD$687:$AD$703,N1236)</f>
        <v>0.912398454399999</v>
      </c>
      <c r="H1236" s="308">
        <f>(G1236/(V_NEM!$T$696+V_NEM!$AD$696))*100</f>
        <v>94.141803725862076</v>
      </c>
      <c r="I1236" s="308">
        <f>G1236-(V_NEM!$T$694+V_NEM!$AD$694)</f>
        <v>0.27291231939999905</v>
      </c>
      <c r="J1236" s="308">
        <f>((IFERROR((_xll.SRS1Splines.Functions25.Linear_Interp(V_NEM!$R$687:$R$703,V_NEM!$T$687:$T$703,M1236) - V_NEM!$X$689) / (V_NEM!$X$688- V_NEM!$X$689) * 100, 0))+(IFERROR((_xll.SRS1Splines.Functions25.Linear_Interp(V_NEM!$AB$687:$AB$703,V_NEM!$AD$687:$AD$703,N1236) - V_NEM!$AH$689) / (V_NEM!$AH$688- V_NEM!$AH$689) * 100, 0)))/2</f>
        <v>58.309114760453902</v>
      </c>
      <c r="K1236" s="308">
        <v>784.3</v>
      </c>
      <c r="L1236" s="308">
        <v>781.8</v>
      </c>
      <c r="M1236" s="371">
        <v>783.88</v>
      </c>
      <c r="N1236" s="371">
        <v>782.5</v>
      </c>
      <c r="O1236" s="312">
        <v>1.1651612903225805</v>
      </c>
      <c r="P1236" s="383">
        <v>1.0569999999999999</v>
      </c>
      <c r="Q1236" s="369">
        <v>20</v>
      </c>
      <c r="R1236" s="312">
        <v>0.24</v>
      </c>
      <c r="S1236" s="370">
        <v>2.5169697665103912</v>
      </c>
      <c r="T1236" s="370">
        <v>0.57577739999999988</v>
      </c>
      <c r="U1236" s="370"/>
      <c r="V1236" s="312">
        <f>_xll.SRS1Splines.Functions25.Linear_Interp(V_NK3!$P$8:$P$32,V_NK3!$R$8:$R$32,AC1236)</f>
        <v>209.77181739999901</v>
      </c>
      <c r="W1236" s="312">
        <f>(V1236/V_NK3!$R$28)*100</f>
        <v>38.692783323334446</v>
      </c>
      <c r="X1236" s="308">
        <f>V1236-V_NK3!$R$8</f>
        <v>153.193165399999</v>
      </c>
      <c r="Y1236" s="308">
        <f>IFERROR((V1236 - V_NK3!$V$10) / (V_NK3!$V$9- V_NK3!$V$10) * 100, 0)</f>
        <v>31.549239667913493</v>
      </c>
      <c r="Z1236" s="308">
        <v>541.79999999999995</v>
      </c>
      <c r="AA1236" s="308">
        <v>521</v>
      </c>
      <c r="AB1236" s="312"/>
      <c r="AC1236" s="371">
        <v>530.28</v>
      </c>
      <c r="AD1236" s="308">
        <v>0.72</v>
      </c>
      <c r="AE1236" s="372">
        <v>0.125169</v>
      </c>
      <c r="AF1236" s="373">
        <v>14.45</v>
      </c>
      <c r="AG1236" s="312"/>
      <c r="AH1236" s="370">
        <v>0.73274852999999995</v>
      </c>
      <c r="AI1236" s="370">
        <v>0.214641</v>
      </c>
      <c r="AJ1236" s="370"/>
      <c r="AK1236" s="312">
        <f>_xll.SRS1Splines.Functions25.Linear_Interp(V_NK2!$R$10:$R$21,V_NK2!$T$10:$T$21,AR1236)</f>
        <v>64.4102857143139</v>
      </c>
      <c r="AL1236" s="312">
        <f>(AK1236/V_NK2!$T$18)*100</f>
        <v>90.210484193716951</v>
      </c>
      <c r="AM1236" s="308">
        <f>AK1236-V_NK2!$T$11</f>
        <v>23.590285714286104</v>
      </c>
      <c r="AN1236" s="308">
        <f>IFERROR((AK1236 - V_NK2!$X$12) / (V_NK2!$X$11- V_NK2!$X$12) * 100, 0)</f>
        <v>77.142857142862198</v>
      </c>
      <c r="AO1236" s="308">
        <v>427</v>
      </c>
      <c r="AP1236" s="308">
        <v>420</v>
      </c>
      <c r="AQ1236" s="308">
        <v>425.74</v>
      </c>
      <c r="AR1236" s="371">
        <v>425.4</v>
      </c>
      <c r="AS1236" s="312">
        <v>0.85599999999999998</v>
      </c>
      <c r="AT1236" s="372">
        <v>5.1104999999999998E-2</v>
      </c>
      <c r="AU1236" s="369"/>
      <c r="AV1236" s="312">
        <v>0.3038526085359804</v>
      </c>
      <c r="AW1236" s="370">
        <v>0.96259355454547357</v>
      </c>
      <c r="AX1236" s="370">
        <v>0.9733860000000103</v>
      </c>
      <c r="AY1236" s="370"/>
      <c r="AZ1236" s="312">
        <f>_xll.SRS1Splines.Functions25.Linear_Interp(V_NNG3A!$H$4:$H$12,V_NNG3A!$I$4:$I$12,BF1236)</f>
        <v>13.0101999999999</v>
      </c>
      <c r="BA1236" s="312">
        <f>(AZ1236/V_NNG3A!$I$8)*100</f>
        <v>93.93646209386209</v>
      </c>
      <c r="BB1236" s="308">
        <f>_xll.SRS1Splines.Functions25.Linear_Interp(V_NNG3A!$H$4:$H$12,V_NNG3A!$J$4:$J$12,BF1236)</f>
        <v>2.02261379310344</v>
      </c>
      <c r="BC1236" s="308">
        <f>IFERROR((AZ1236-V_NNG3A!$J$20) / (V_NNG3A!$J$19-V_NNG3A!$J$20) * 100, 0)</f>
        <v>70.661125165639731</v>
      </c>
      <c r="BD1236" s="308">
        <v>1050</v>
      </c>
      <c r="BE1236" s="308">
        <v>1047</v>
      </c>
      <c r="BF1236" s="374">
        <v>1049.32</v>
      </c>
      <c r="BG1236" s="312">
        <v>0.12</v>
      </c>
      <c r="BH1236" s="372">
        <v>0.3499100000000035</v>
      </c>
      <c r="BI1236" s="369"/>
      <c r="BJ1236" s="312">
        <v>0.76982399999999995</v>
      </c>
      <c r="BK1236" s="370">
        <v>0.77013236009622199</v>
      </c>
      <c r="BL1236" s="370">
        <v>0.77013236009622199</v>
      </c>
      <c r="BM1236" s="370">
        <f t="shared" si="17"/>
        <v>0</v>
      </c>
      <c r="BN1236" s="312">
        <f>_xll.SRS1Splines.Functions25.Linear_Interp(V_XNN1!$K$3:$K$8,V_XNN1!$L$3:$L$8,BT1236)</f>
        <v>0.2064</v>
      </c>
      <c r="BO1236" s="312">
        <f>(BN1236/V_XNN1!$L$7)*100</f>
        <v>98.285714285714292</v>
      </c>
      <c r="BP1236" s="308">
        <f>_xll.SRS1Splines.Functions25.Linear_Interp(V_XNN1!$K$3:$K$8,V_XNN1!$M$3:$M$8,BT1236)</f>
        <v>5.0400000000000202E-2</v>
      </c>
      <c r="BQ1236" s="308">
        <f>IFERROR((BN1236 - V_XNN1!$M$16) / (V_XNN1!$M$15- V_XNN1!$M$16) * 100, 0)</f>
        <v>61.281337047353787</v>
      </c>
      <c r="BR1236" s="308">
        <v>252</v>
      </c>
      <c r="BS1236" s="308">
        <v>249</v>
      </c>
      <c r="BT1236" s="374">
        <v>251.8</v>
      </c>
      <c r="BU1236" s="312">
        <v>0.108</v>
      </c>
      <c r="BV1236" s="372">
        <v>0.12454800000000001</v>
      </c>
      <c r="BW1236" s="369"/>
      <c r="BX1236" s="312"/>
      <c r="BY1236" s="370"/>
      <c r="BZ1236" s="370"/>
      <c r="CA1236" s="370"/>
      <c r="CB1236" s="312"/>
      <c r="CC1236" s="312"/>
      <c r="CD1236" s="308"/>
      <c r="CE1236" s="312"/>
      <c r="CF1236" s="312"/>
      <c r="CG1236" s="312"/>
      <c r="CH1236" s="312"/>
      <c r="CI1236" s="384"/>
      <c r="CJ1236" s="312"/>
      <c r="CK1236" s="372"/>
      <c r="CL1236" s="369"/>
      <c r="CM1236" s="312"/>
      <c r="CN1236" s="370"/>
      <c r="CO1236" s="370"/>
      <c r="CP1236" s="370"/>
      <c r="CQ1236" s="312"/>
      <c r="CR1236" s="312"/>
      <c r="CS1236" s="308"/>
      <c r="CT1236" s="312"/>
      <c r="CU1236" s="312"/>
      <c r="CV1236" s="312"/>
      <c r="CW1236" s="312"/>
      <c r="CX1236" s="384"/>
      <c r="CY1236" s="312"/>
      <c r="CZ1236" s="372"/>
    </row>
    <row r="1237" spans="1:104" s="1" customFormat="1" hidden="1">
      <c r="A1237" s="269">
        <v>45796</v>
      </c>
      <c r="B1237" s="380">
        <v>21</v>
      </c>
      <c r="C1237" s="381">
        <v>0.78096774193548391</v>
      </c>
      <c r="D1237" s="382">
        <v>1.010016</v>
      </c>
      <c r="E1237" s="382">
        <v>1.043712</v>
      </c>
      <c r="F1237" s="382">
        <v>0</v>
      </c>
      <c r="G1237" s="312">
        <f>_xll.SRS1Splines.Functions25.Linear_Interp(V_NEM!$R$687:$R$703,V_NEM!$T$687:$T$703,M1237)+_xll.SRS1Splines.Functions25.Linear_Interp(V_NEM!$AB$687:$AB$703,V_NEM!$AD$687:$AD$703,N1237)</f>
        <v>0.68693429714999965</v>
      </c>
      <c r="H1237" s="308">
        <f>(G1237/(V_NEM!$T$696+V_NEM!$AD$696))*100</f>
        <v>70.878280714959473</v>
      </c>
      <c r="I1237" s="308">
        <f>G1237-(V_NEM!$T$694+V_NEM!$AD$694)</f>
        <v>4.7448162149999695E-2</v>
      </c>
      <c r="J1237" s="308">
        <f>((IFERROR((_xll.SRS1Splines.Functions25.Linear_Interp(V_NEM!$R$687:$R$703,V_NEM!$T$687:$T$703,M1237) - V_NEM!$X$689) / (V_NEM!$X$688- V_NEM!$X$689) * 100, 0))+(IFERROR((_xll.SRS1Splines.Functions25.Linear_Interp(V_NEM!$AB$687:$AB$703,V_NEM!$AD$687:$AD$703,N1237) - V_NEM!$AH$689) / (V_NEM!$AH$688- V_NEM!$AH$689) * 100, 0)))/2</f>
        <v>20.56423449721412</v>
      </c>
      <c r="K1237" s="308">
        <v>784.3</v>
      </c>
      <c r="L1237" s="308">
        <v>781.8</v>
      </c>
      <c r="M1237" s="371">
        <v>782.25</v>
      </c>
      <c r="N1237" s="371">
        <v>782.64</v>
      </c>
      <c r="O1237" s="312">
        <v>1.1651612903225805</v>
      </c>
      <c r="P1237" s="383">
        <v>0.82691999999999999</v>
      </c>
      <c r="Q1237" s="369">
        <v>20</v>
      </c>
      <c r="R1237" s="312">
        <v>0.24</v>
      </c>
      <c r="S1237" s="370">
        <v>2.0816966748870849</v>
      </c>
      <c r="T1237" s="370">
        <v>0.62580239999999998</v>
      </c>
      <c r="U1237" s="370"/>
      <c r="V1237" s="312">
        <f>_xll.SRS1Splines.Functions25.Linear_Interp(V_NK3!$P$8:$P$32,V_NK3!$R$8:$R$32,AC1237)</f>
        <v>211.22771170000101</v>
      </c>
      <c r="W1237" s="312">
        <f>(V1237/V_NK3!$R$28)*100</f>
        <v>38.961325606038891</v>
      </c>
      <c r="X1237" s="308">
        <f>V1237-V_NK3!$R$8</f>
        <v>154.649059700001</v>
      </c>
      <c r="Y1237" s="308">
        <f>IFERROR((V1237 - V_NK3!$V$10) / (V_NK3!$V$9- V_NK3!$V$10) * 100, 0)</f>
        <v>31.849072614650897</v>
      </c>
      <c r="Z1237" s="308">
        <v>541.79999999999995</v>
      </c>
      <c r="AA1237" s="308">
        <v>521</v>
      </c>
      <c r="AB1237" s="312"/>
      <c r="AC1237" s="371">
        <v>530.34</v>
      </c>
      <c r="AD1237" s="308">
        <v>0.72</v>
      </c>
      <c r="AE1237" s="372">
        <v>0.136044</v>
      </c>
      <c r="AF1237" s="373">
        <v>11.49</v>
      </c>
      <c r="AG1237" s="312"/>
      <c r="AH1237" s="370">
        <v>0.62043228000000006</v>
      </c>
      <c r="AI1237" s="370">
        <v>0.66380159999999999</v>
      </c>
      <c r="AJ1237" s="370"/>
      <c r="AK1237" s="312">
        <f>_xll.SRS1Splines.Functions25.Linear_Interp(V_NK2!$R$10:$R$21,V_NK2!$T$10:$T$21,AR1237)</f>
        <v>64.3666000000282</v>
      </c>
      <c r="AL1237" s="312">
        <f>(AK1237/V_NK2!$T$18)*100</f>
        <v>90.149299719927441</v>
      </c>
      <c r="AM1237" s="308">
        <f>AK1237-V_NK2!$T$11</f>
        <v>23.546600000000403</v>
      </c>
      <c r="AN1237" s="308">
        <f>IFERROR((AK1237 - V_NK2!$X$12) / (V_NK2!$X$11- V_NK2!$X$12) * 100, 0)</f>
        <v>77.000000000005102</v>
      </c>
      <c r="AO1237" s="308">
        <v>427</v>
      </c>
      <c r="AP1237" s="308">
        <v>420</v>
      </c>
      <c r="AQ1237" s="308">
        <v>425.89</v>
      </c>
      <c r="AR1237" s="371">
        <v>425.39</v>
      </c>
      <c r="AS1237" s="312">
        <v>1.056</v>
      </c>
      <c r="AT1237" s="372">
        <v>0.15804799999999999</v>
      </c>
      <c r="AU1237" s="369"/>
      <c r="AV1237" s="312">
        <v>0.3038526085359804</v>
      </c>
      <c r="AW1237" s="370">
        <v>1.5115565727272589</v>
      </c>
      <c r="AX1237" s="370">
        <v>1.4619010909091028</v>
      </c>
      <c r="AY1237" s="370"/>
      <c r="AZ1237" s="312">
        <f>_xll.SRS1Splines.Functions25.Linear_Interp(V_NNG3A!$H$4:$H$12,V_NNG3A!$I$4:$I$12,BF1237)</f>
        <v>12.602650000000001</v>
      </c>
      <c r="BA1237" s="312">
        <f>(AZ1237/V_NNG3A!$I$8)*100</f>
        <v>90.993862815884484</v>
      </c>
      <c r="BB1237" s="308">
        <f>_xll.SRS1Splines.Functions25.Linear_Interp(V_NNG3A!$H$4:$H$12,V_NNG3A!$J$4:$J$12,BF1237)</f>
        <v>1.6150637931035301</v>
      </c>
      <c r="BC1237" s="308">
        <f>IFERROR((AZ1237-V_NNG3A!$J$20) / (V_NNG3A!$J$19-V_NNG3A!$J$20) * 100, 0)</f>
        <v>56.42314179014658</v>
      </c>
      <c r="BD1237" s="308">
        <v>1050</v>
      </c>
      <c r="BE1237" s="308">
        <v>1047</v>
      </c>
      <c r="BF1237" s="374">
        <v>1048.99</v>
      </c>
      <c r="BG1237" s="312">
        <v>0.12</v>
      </c>
      <c r="BH1237" s="372">
        <v>0.52552000000000409</v>
      </c>
      <c r="BI1237" s="369"/>
      <c r="BJ1237" s="312">
        <v>0.64022400000000002</v>
      </c>
      <c r="BK1237" s="370">
        <v>0.63895816114334225</v>
      </c>
      <c r="BL1237" s="370">
        <v>0.63895816114334225</v>
      </c>
      <c r="BM1237" s="370">
        <f t="shared" si="17"/>
        <v>0</v>
      </c>
      <c r="BN1237" s="312">
        <f>_xll.SRS1Splines.Functions25.Linear_Interp(V_XNN1!$K$3:$K$8,V_XNN1!$L$3:$L$8,BT1237)</f>
        <v>0.2064</v>
      </c>
      <c r="BO1237" s="312">
        <f>(BN1237/V_XNN1!$L$7)*100</f>
        <v>98.285714285714292</v>
      </c>
      <c r="BP1237" s="308">
        <f>_xll.SRS1Splines.Functions25.Linear_Interp(V_XNN1!$K$3:$K$8,V_XNN1!$M$3:$M$8,BT1237)</f>
        <v>5.0400000000000202E-2</v>
      </c>
      <c r="BQ1237" s="308">
        <f>IFERROR((BN1237 - V_XNN1!$M$16) / (V_XNN1!$M$15- V_XNN1!$M$16) * 100, 0)</f>
        <v>61.281337047353787</v>
      </c>
      <c r="BR1237" s="308">
        <v>252</v>
      </c>
      <c r="BS1237" s="308">
        <v>249</v>
      </c>
      <c r="BT1237" s="374">
        <v>251.8</v>
      </c>
      <c r="BU1237" s="312">
        <v>0.12</v>
      </c>
      <c r="BV1237" s="372">
        <v>0.10093200000000001</v>
      </c>
      <c r="BW1237" s="369"/>
      <c r="BX1237" s="312"/>
      <c r="BY1237" s="370"/>
      <c r="BZ1237" s="370"/>
      <c r="CA1237" s="370"/>
      <c r="CB1237" s="312"/>
      <c r="CC1237" s="312"/>
      <c r="CD1237" s="308"/>
      <c r="CE1237" s="312"/>
      <c r="CF1237" s="312"/>
      <c r="CG1237" s="312"/>
      <c r="CH1237" s="312"/>
      <c r="CI1237" s="384"/>
      <c r="CJ1237" s="312"/>
      <c r="CK1237" s="372"/>
      <c r="CL1237" s="369"/>
      <c r="CM1237" s="312"/>
      <c r="CN1237" s="370"/>
      <c r="CO1237" s="370"/>
      <c r="CP1237" s="370"/>
      <c r="CQ1237" s="312"/>
      <c r="CR1237" s="312"/>
      <c r="CS1237" s="308"/>
      <c r="CT1237" s="312"/>
      <c r="CU1237" s="312"/>
      <c r="CV1237" s="312"/>
      <c r="CW1237" s="312"/>
      <c r="CX1237" s="384"/>
      <c r="CY1237" s="312"/>
      <c r="CZ1237" s="372"/>
    </row>
    <row r="1238" spans="1:104" s="1" customFormat="1" hidden="1">
      <c r="A1238" s="269">
        <v>45797</v>
      </c>
      <c r="B1238" s="380">
        <v>1.2</v>
      </c>
      <c r="C1238" s="381">
        <v>0.78096774193548391</v>
      </c>
      <c r="D1238" s="382">
        <v>0.88300800000000002</v>
      </c>
      <c r="E1238" s="382">
        <v>0.82166399999999995</v>
      </c>
      <c r="F1238" s="382">
        <v>0</v>
      </c>
      <c r="G1238" s="312">
        <f>_xll.SRS1Splines.Functions25.Linear_Interp(V_NEM!$R$687:$R$703,V_NEM!$T$687:$T$703,M1238)+_xll.SRS1Splines.Functions25.Linear_Interp(V_NEM!$AB$687:$AB$703,V_NEM!$AD$687:$AD$703,N1238)</f>
        <v>0.69046977124999587</v>
      </c>
      <c r="H1238" s="308">
        <f>(G1238/(V_NEM!$T$696+V_NEM!$AD$696))*100</f>
        <v>71.24307299095976</v>
      </c>
      <c r="I1238" s="308">
        <f>G1238-(V_NEM!$T$694+V_NEM!$AD$694)</f>
        <v>5.0983636249995912E-2</v>
      </c>
      <c r="J1238" s="308">
        <f>((IFERROR((_xll.SRS1Splines.Functions25.Linear_Interp(V_NEM!$R$687:$R$703,V_NEM!$T$687:$T$703,M1238) - V_NEM!$X$689) / (V_NEM!$X$688- V_NEM!$X$689) * 100, 0))+(IFERROR((_xll.SRS1Splines.Functions25.Linear_Interp(V_NEM!$AB$687:$AB$703,V_NEM!$AD$687:$AD$703,N1238) - V_NEM!$AH$689) / (V_NEM!$AH$688- V_NEM!$AH$689) * 100, 0)))/2</f>
        <v>34.612903643171357</v>
      </c>
      <c r="K1238" s="308">
        <v>784.3</v>
      </c>
      <c r="L1238" s="308">
        <v>781.8</v>
      </c>
      <c r="M1238" s="371">
        <v>782.15</v>
      </c>
      <c r="N1238" s="371">
        <v>783.3</v>
      </c>
      <c r="O1238" s="312">
        <v>1.1651612903225805</v>
      </c>
      <c r="P1238" s="383">
        <v>0.98036999999999996</v>
      </c>
      <c r="Q1238" s="369">
        <v>0</v>
      </c>
      <c r="R1238" s="312">
        <v>0.24</v>
      </c>
      <c r="S1238" s="370">
        <v>0.92785046255455006</v>
      </c>
      <c r="T1238" s="370">
        <v>1.6557975999999999</v>
      </c>
      <c r="U1238" s="370"/>
      <c r="V1238" s="312">
        <f>_xll.SRS1Splines.Functions25.Linear_Interp(V_NK3!$P$8:$P$32,V_NK3!$R$8:$R$32,AC1238)</f>
        <v>210.49976454999901</v>
      </c>
      <c r="W1238" s="312">
        <f>(V1238/V_NK3!$R$28)*100</f>
        <v>38.827054464686483</v>
      </c>
      <c r="X1238" s="308">
        <f>V1238-V_NK3!$R$8</f>
        <v>153.92111254999901</v>
      </c>
      <c r="Y1238" s="308">
        <f>IFERROR((V1238 - V_NK3!$V$10) / (V_NK3!$V$9- V_NK3!$V$10) * 100, 0)</f>
        <v>31.699156141281993</v>
      </c>
      <c r="Z1238" s="308">
        <v>541.79999999999995</v>
      </c>
      <c r="AA1238" s="308">
        <v>521</v>
      </c>
      <c r="AB1238" s="312"/>
      <c r="AC1238" s="371">
        <v>530.30999999999995</v>
      </c>
      <c r="AD1238" s="308">
        <v>0.72</v>
      </c>
      <c r="AE1238" s="372">
        <v>0.359956</v>
      </c>
      <c r="AF1238" s="373">
        <v>4.6399999999999997</v>
      </c>
      <c r="AG1238" s="312"/>
      <c r="AH1238" s="370">
        <v>1.5859677199999997</v>
      </c>
      <c r="AI1238" s="370">
        <v>1.6736664000000001</v>
      </c>
      <c r="AJ1238" s="370"/>
      <c r="AK1238" s="312">
        <f>_xll.SRS1Splines.Functions25.Linear_Interp(V_NK2!$R$10:$R$21,V_NK2!$T$10:$T$21,AR1238)</f>
        <v>64.279228571456898</v>
      </c>
      <c r="AL1238" s="312">
        <f>(AK1238/V_NK2!$T$18)*100</f>
        <v>90.026930772348592</v>
      </c>
      <c r="AM1238" s="308">
        <f>AK1238-V_NK2!$T$11</f>
        <v>23.459228571429101</v>
      </c>
      <c r="AN1238" s="308">
        <f>IFERROR((AK1238 - V_NK2!$X$12) / (V_NK2!$X$11- V_NK2!$X$12) * 100, 0)</f>
        <v>76.714285714291208</v>
      </c>
      <c r="AO1238" s="308">
        <v>427</v>
      </c>
      <c r="AP1238" s="308">
        <v>420</v>
      </c>
      <c r="AQ1238" s="308">
        <v>426.04</v>
      </c>
      <c r="AR1238" s="371">
        <v>425.37</v>
      </c>
      <c r="AS1238" s="312">
        <v>1.056</v>
      </c>
      <c r="AT1238" s="372">
        <v>0.39849200000000001</v>
      </c>
      <c r="AU1238" s="369"/>
      <c r="AV1238" s="312">
        <v>0.3038526085359804</v>
      </c>
      <c r="AW1238" s="370">
        <v>1.3058086090909236</v>
      </c>
      <c r="AX1238" s="370">
        <v>1.2784958181818091</v>
      </c>
      <c r="AY1238" s="370"/>
      <c r="AZ1238" s="312">
        <f>_xll.SRS1Splines.Functions25.Linear_Interp(V_NNG3A!$H$4:$H$12,V_NNG3A!$I$4:$I$12,BF1238)</f>
        <v>12.676749999999901</v>
      </c>
      <c r="BA1238" s="312">
        <f>(AZ1238/V_NNG3A!$I$8)*100</f>
        <v>91.528880866425283</v>
      </c>
      <c r="BB1238" s="308">
        <f>_xll.SRS1Splines.Functions25.Linear_Interp(V_NNG3A!$H$4:$H$12,V_NNG3A!$J$4:$J$12,BF1238)</f>
        <v>1.68916379310346</v>
      </c>
      <c r="BC1238" s="308">
        <f>IFERROR((AZ1238-V_NNG3A!$J$20) / (V_NNG3A!$J$19-V_NNG3A!$J$20) * 100, 0)</f>
        <v>59.011866040233393</v>
      </c>
      <c r="BD1238" s="308">
        <v>1050</v>
      </c>
      <c r="BE1238" s="308">
        <v>1047</v>
      </c>
      <c r="BF1238" s="374">
        <v>1049.05</v>
      </c>
      <c r="BG1238" s="312">
        <v>0.12</v>
      </c>
      <c r="BH1238" s="372">
        <v>0.4595899999999965</v>
      </c>
      <c r="BI1238" s="369"/>
      <c r="BJ1238" s="312">
        <v>0.72662400000000005</v>
      </c>
      <c r="BK1238" s="370">
        <v>0.66111414337059593</v>
      </c>
      <c r="BL1238" s="370">
        <v>0.66111414337059593</v>
      </c>
      <c r="BM1238" s="370">
        <f t="shared" si="17"/>
        <v>0</v>
      </c>
      <c r="BN1238" s="312">
        <f>_xll.SRS1Splines.Functions25.Linear_Interp(V_XNN1!$K$3:$K$8,V_XNN1!$L$3:$L$8,BT1238)</f>
        <v>0.20441999999999999</v>
      </c>
      <c r="BO1238" s="312">
        <f>(BN1238/V_XNN1!$L$7)*100</f>
        <v>97.342857142857142</v>
      </c>
      <c r="BP1238" s="308">
        <f>_xll.SRS1Splines.Functions25.Linear_Interp(V_XNN1!$K$3:$K$8,V_XNN1!$M$3:$M$8,BT1238)</f>
        <v>4.8419999999999998E-2</v>
      </c>
      <c r="BQ1238" s="308">
        <f>IFERROR((BN1238 - V_XNN1!$M$16) / (V_XNN1!$M$15- V_XNN1!$M$16) * 100, 0)</f>
        <v>55.153203342618383</v>
      </c>
      <c r="BR1238" s="308">
        <v>252</v>
      </c>
      <c r="BS1238" s="308">
        <v>249</v>
      </c>
      <c r="BT1238" s="374">
        <v>251.69</v>
      </c>
      <c r="BU1238" s="312">
        <v>0.12</v>
      </c>
      <c r="BV1238" s="372">
        <v>0.104186</v>
      </c>
      <c r="BW1238" s="369"/>
      <c r="BX1238" s="312"/>
      <c r="BY1238" s="370"/>
      <c r="BZ1238" s="370"/>
      <c r="CA1238" s="370"/>
      <c r="CB1238" s="312"/>
      <c r="CC1238" s="312"/>
      <c r="CD1238" s="308"/>
      <c r="CE1238" s="312"/>
      <c r="CF1238" s="312"/>
      <c r="CG1238" s="312"/>
      <c r="CH1238" s="312"/>
      <c r="CI1238" s="384"/>
      <c r="CJ1238" s="312"/>
      <c r="CK1238" s="372"/>
      <c r="CL1238" s="369"/>
      <c r="CM1238" s="312"/>
      <c r="CN1238" s="370"/>
      <c r="CO1238" s="370"/>
      <c r="CP1238" s="370"/>
      <c r="CQ1238" s="312"/>
      <c r="CR1238" s="312"/>
      <c r="CS1238" s="308"/>
      <c r="CT1238" s="312"/>
      <c r="CU1238" s="312"/>
      <c r="CV1238" s="312"/>
      <c r="CW1238" s="312"/>
      <c r="CX1238" s="384"/>
      <c r="CY1238" s="312"/>
      <c r="CZ1238" s="372"/>
    </row>
    <row r="1239" spans="1:104" s="1" customFormat="1" hidden="1">
      <c r="A1239" s="269">
        <v>45798</v>
      </c>
      <c r="B1239" s="380">
        <v>27.4</v>
      </c>
      <c r="C1239" s="381">
        <v>0.78096774193548391</v>
      </c>
      <c r="D1239" s="382">
        <v>0.92275199999999991</v>
      </c>
      <c r="E1239" s="382">
        <v>0.99360000000000004</v>
      </c>
      <c r="F1239" s="382">
        <v>0</v>
      </c>
      <c r="G1239" s="312">
        <f>_xll.SRS1Splines.Functions25.Linear_Interp(V_NEM!$R$687:$R$703,V_NEM!$T$687:$T$703,M1239)+_xll.SRS1Splines.Functions25.Linear_Interp(V_NEM!$AB$687:$AB$703,V_NEM!$AD$687:$AD$703,N1239)</f>
        <v>0.68501556724999757</v>
      </c>
      <c r="H1239" s="308">
        <f>(G1239/(V_NEM!$T$696+V_NEM!$AD$696))*100</f>
        <v>70.680305046787467</v>
      </c>
      <c r="I1239" s="308">
        <f>G1239-(V_NEM!$T$694+V_NEM!$AD$694)</f>
        <v>4.5529432249997615E-2</v>
      </c>
      <c r="J1239" s="308">
        <f>((IFERROR((_xll.SRS1Splines.Functions25.Linear_Interp(V_NEM!$R$687:$R$703,V_NEM!$T$687:$T$703,M1239) - V_NEM!$X$689) / (V_NEM!$X$688- V_NEM!$X$689) * 100, 0))+(IFERROR((_xll.SRS1Splines.Functions25.Linear_Interp(V_NEM!$AB$687:$AB$703,V_NEM!$AD$687:$AD$703,N1239) - V_NEM!$AH$689) / (V_NEM!$AH$688- V_NEM!$AH$689) * 100, 0)))/2</f>
        <v>29.216930823454408</v>
      </c>
      <c r="K1239" s="308">
        <v>784.3</v>
      </c>
      <c r="L1239" s="308">
        <v>781.8</v>
      </c>
      <c r="M1239" s="371">
        <v>782.15</v>
      </c>
      <c r="N1239" s="371">
        <v>783.1</v>
      </c>
      <c r="O1239" s="312">
        <v>1.1651612903225805</v>
      </c>
      <c r="P1239" s="383">
        <v>0.95338999999999996</v>
      </c>
      <c r="Q1239" s="369">
        <v>20.2</v>
      </c>
      <c r="R1239" s="312">
        <v>0.24</v>
      </c>
      <c r="S1239" s="370">
        <v>1.3467023374454499</v>
      </c>
      <c r="T1239" s="370">
        <v>0.61875519999999995</v>
      </c>
      <c r="U1239" s="370"/>
      <c r="V1239" s="312">
        <f>_xll.SRS1Splines.Functions25.Linear_Interp(V_NK3!$P$8:$P$32,V_NK3!$R$8:$R$32,AC1239)</f>
        <v>211.22771170000101</v>
      </c>
      <c r="W1239" s="312">
        <f>(V1239/V_NK3!$R$28)*100</f>
        <v>38.961325606038891</v>
      </c>
      <c r="X1239" s="308">
        <f>V1239-V_NK3!$R$8</f>
        <v>154.649059700001</v>
      </c>
      <c r="Y1239" s="308">
        <f>IFERROR((V1239 - V_NK3!$V$10) / (V_NK3!$V$9- V_NK3!$V$10) * 100, 0)</f>
        <v>31.849072614650897</v>
      </c>
      <c r="Z1239" s="308">
        <v>541.79999999999995</v>
      </c>
      <c r="AA1239" s="308">
        <v>521</v>
      </c>
      <c r="AB1239" s="312"/>
      <c r="AC1239" s="371">
        <v>530.34</v>
      </c>
      <c r="AD1239" s="308">
        <v>0.96</v>
      </c>
      <c r="AE1239" s="372">
        <v>0.13451199999999999</v>
      </c>
      <c r="AF1239" s="373">
        <v>6.66</v>
      </c>
      <c r="AG1239" s="312"/>
      <c r="AH1239" s="370">
        <v>0.93255343999999996</v>
      </c>
      <c r="AI1239" s="370">
        <v>0.40850880000000001</v>
      </c>
      <c r="AJ1239" s="370"/>
      <c r="AK1239" s="312">
        <f>_xll.SRS1Splines.Functions25.Linear_Interp(V_NK2!$R$10:$R$21,V_NK2!$T$10:$T$21,AR1239)</f>
        <v>64.803457142885094</v>
      </c>
      <c r="AL1239" s="312">
        <f>(AK1239/V_NK2!$T$18)*100</f>
        <v>90.761144457822255</v>
      </c>
      <c r="AM1239" s="308">
        <f>AK1239-V_NK2!$T$11</f>
        <v>23.983457142857297</v>
      </c>
      <c r="AN1239" s="308">
        <f>IFERROR((AK1239 - V_NK2!$X$12) / (V_NK2!$X$11- V_NK2!$X$12) * 100, 0)</f>
        <v>78.428571428575779</v>
      </c>
      <c r="AO1239" s="308">
        <v>427</v>
      </c>
      <c r="AP1239" s="308">
        <v>420</v>
      </c>
      <c r="AQ1239" s="308">
        <v>426.19</v>
      </c>
      <c r="AR1239" s="371">
        <v>425.49</v>
      </c>
      <c r="AS1239" s="312">
        <v>1.056</v>
      </c>
      <c r="AT1239" s="372">
        <v>9.7263999999999989E-2</v>
      </c>
      <c r="AU1239" s="369"/>
      <c r="AV1239" s="312">
        <v>0.3038526085359804</v>
      </c>
      <c r="AW1239" s="370">
        <v>0.72656142727270434</v>
      </c>
      <c r="AX1239" s="370">
        <v>0.81220745454545806</v>
      </c>
      <c r="AY1239" s="370"/>
      <c r="AZ1239" s="312">
        <f>_xll.SRS1Splines.Functions25.Linear_Interp(V_NNG3A!$H$4:$H$12,V_NNG3A!$I$4:$I$12,BF1239)</f>
        <v>12.602650000000001</v>
      </c>
      <c r="BA1239" s="312">
        <f>(AZ1239/V_NNG3A!$I$8)*100</f>
        <v>90.993862815884484</v>
      </c>
      <c r="BB1239" s="308">
        <f>_xll.SRS1Splines.Functions25.Linear_Interp(V_NNG3A!$H$4:$H$12,V_NNG3A!$J$4:$J$12,BF1239)</f>
        <v>1.6150637931035301</v>
      </c>
      <c r="BC1239" s="308">
        <f>IFERROR((AZ1239-V_NNG3A!$J$20) / (V_NNG3A!$J$19-V_NNG3A!$J$20) * 100, 0)</f>
        <v>56.42314179014658</v>
      </c>
      <c r="BD1239" s="308">
        <v>1050</v>
      </c>
      <c r="BE1239" s="308">
        <v>1047</v>
      </c>
      <c r="BF1239" s="374">
        <v>1048.99</v>
      </c>
      <c r="BG1239" s="312">
        <v>0.12</v>
      </c>
      <c r="BH1239" s="372">
        <v>0.29197000000000117</v>
      </c>
      <c r="BI1239" s="369"/>
      <c r="BJ1239" s="312">
        <v>0.63331199999999999</v>
      </c>
      <c r="BK1239" s="370">
        <v>0.63324346194990777</v>
      </c>
      <c r="BL1239" s="370">
        <v>0.63324346194990777</v>
      </c>
      <c r="BM1239" s="370">
        <f t="shared" si="17"/>
        <v>0</v>
      </c>
      <c r="BN1239" s="312">
        <f>_xll.SRS1Splines.Functions25.Linear_Interp(V_XNN1!$K$3:$K$8,V_XNN1!$L$3:$L$8,BT1239)</f>
        <v>0.20496</v>
      </c>
      <c r="BO1239" s="312">
        <f>(BN1239/V_XNN1!$L$7)*100</f>
        <v>97.600000000000009</v>
      </c>
      <c r="BP1239" s="308">
        <f>_xll.SRS1Splines.Functions25.Linear_Interp(V_XNN1!$K$3:$K$8,V_XNN1!$M$3:$M$8,BT1239)</f>
        <v>4.8959999999999997E-2</v>
      </c>
      <c r="BQ1239" s="308">
        <f>IFERROR((BN1239 - V_XNN1!$M$16) / (V_XNN1!$M$15- V_XNN1!$M$16) * 100, 0)</f>
        <v>56.824512534818986</v>
      </c>
      <c r="BR1239" s="308">
        <v>252</v>
      </c>
      <c r="BS1239" s="308">
        <v>249</v>
      </c>
      <c r="BT1239" s="374">
        <v>251.72</v>
      </c>
      <c r="BU1239" s="312">
        <v>0.12</v>
      </c>
      <c r="BV1239" s="372">
        <v>0.10071899999999999</v>
      </c>
      <c r="BW1239" s="369"/>
      <c r="BX1239" s="312"/>
      <c r="BY1239" s="370"/>
      <c r="BZ1239" s="370"/>
      <c r="CA1239" s="370"/>
      <c r="CB1239" s="312"/>
      <c r="CC1239" s="312"/>
      <c r="CD1239" s="308"/>
      <c r="CE1239" s="312"/>
      <c r="CF1239" s="312"/>
      <c r="CG1239" s="312"/>
      <c r="CH1239" s="312"/>
      <c r="CI1239" s="384"/>
      <c r="CJ1239" s="312"/>
      <c r="CK1239" s="372"/>
      <c r="CL1239" s="369"/>
      <c r="CM1239" s="312"/>
      <c r="CN1239" s="370"/>
      <c r="CO1239" s="370"/>
      <c r="CP1239" s="370"/>
      <c r="CQ1239" s="312"/>
      <c r="CR1239" s="312"/>
      <c r="CS1239" s="308"/>
      <c r="CT1239" s="312"/>
      <c r="CU1239" s="312"/>
      <c r="CV1239" s="312"/>
      <c r="CW1239" s="312"/>
      <c r="CX1239" s="384"/>
      <c r="CY1239" s="312"/>
      <c r="CZ1239" s="372"/>
    </row>
    <row r="1240" spans="1:104" s="1" customFormat="1" hidden="1">
      <c r="A1240" s="269">
        <v>45799</v>
      </c>
      <c r="B1240" s="380">
        <v>11.6</v>
      </c>
      <c r="C1240" s="381">
        <v>0.78096774193548391</v>
      </c>
      <c r="D1240" s="382">
        <v>0.93311999999999995</v>
      </c>
      <c r="E1240" s="382">
        <v>0.92620800000000014</v>
      </c>
      <c r="F1240" s="382">
        <v>0</v>
      </c>
      <c r="G1240" s="312">
        <f>_xll.SRS1Splines.Functions25.Linear_Interp(V_NEM!$R$687:$R$703,V_NEM!$T$687:$T$703,M1240)+_xll.SRS1Splines.Functions25.Linear_Interp(V_NEM!$AB$687:$AB$703,V_NEM!$AD$687:$AD$703,N1240)</f>
        <v>0.79434338099999879</v>
      </c>
      <c r="H1240" s="308">
        <f>(G1240/(V_NEM!$T$696+V_NEM!$AD$696))*100</f>
        <v>81.960812520464131</v>
      </c>
      <c r="I1240" s="308">
        <f>G1240-(V_NEM!$T$694+V_NEM!$AD$694)</f>
        <v>0.15485724599999884</v>
      </c>
      <c r="J1240" s="308">
        <f>((IFERROR((_xll.SRS1Splines.Functions25.Linear_Interp(V_NEM!$R$687:$R$703,V_NEM!$T$687:$T$703,M1240) - V_NEM!$X$689) / (V_NEM!$X$688- V_NEM!$X$689) * 100, 0))+(IFERROR((_xll.SRS1Splines.Functions25.Linear_Interp(V_NEM!$AB$687:$AB$703,V_NEM!$AD$687:$AD$703,N1240) - V_NEM!$AH$689) / (V_NEM!$AH$688- V_NEM!$AH$689) * 100, 0)))/2</f>
        <v>47.694519187592221</v>
      </c>
      <c r="K1240" s="308">
        <v>784.3</v>
      </c>
      <c r="L1240" s="308">
        <v>781.8</v>
      </c>
      <c r="M1240" s="371">
        <v>783</v>
      </c>
      <c r="N1240" s="371">
        <v>783.05</v>
      </c>
      <c r="O1240" s="312">
        <v>1.1651612903225805</v>
      </c>
      <c r="P1240" s="383">
        <v>1.0822100000000001</v>
      </c>
      <c r="Q1240" s="369">
        <v>23.4</v>
      </c>
      <c r="R1240" s="312">
        <v>0.24</v>
      </c>
      <c r="S1240" s="370">
        <v>1.702158308370971</v>
      </c>
      <c r="T1240" s="370">
        <v>2.1874563999999994</v>
      </c>
      <c r="U1240" s="370"/>
      <c r="V1240" s="312">
        <f>_xll.SRS1Splines.Functions25.Linear_Interp(V_NK3!$P$8:$P$32,V_NK3!$R$8:$R$32,AC1240)</f>
        <v>210.74241360000099</v>
      </c>
      <c r="W1240" s="312">
        <f>(V1240/V_NK3!$R$28)*100</f>
        <v>38.871811511804196</v>
      </c>
      <c r="X1240" s="308">
        <f>V1240-V_NK3!$R$8</f>
        <v>154.16376160000098</v>
      </c>
      <c r="Y1240" s="308">
        <f>IFERROR((V1240 - V_NK3!$V$10) / (V_NK3!$V$9- V_NK3!$V$10) * 100, 0)</f>
        <v>31.749128299071899</v>
      </c>
      <c r="Z1240" s="308">
        <v>541.79999999999995</v>
      </c>
      <c r="AA1240" s="308">
        <v>521</v>
      </c>
      <c r="AB1240" s="312"/>
      <c r="AC1240" s="371">
        <v>530.32000000000005</v>
      </c>
      <c r="AD1240" s="308">
        <v>0.96</v>
      </c>
      <c r="AE1240" s="372">
        <v>0.47553400000000001</v>
      </c>
      <c r="AF1240" s="373">
        <v>15.96</v>
      </c>
      <c r="AG1240" s="312"/>
      <c r="AH1240" s="370">
        <v>2.9213475799999991</v>
      </c>
      <c r="AI1240" s="370">
        <v>2.2226064000000001</v>
      </c>
      <c r="AJ1240" s="370"/>
      <c r="AK1240" s="312">
        <f>_xll.SRS1Splines.Functions25.Linear_Interp(V_NK2!$R$10:$R$21,V_NK2!$T$10:$T$21,AR1240)</f>
        <v>65.502428571455695</v>
      </c>
      <c r="AL1240" s="312">
        <f>(AK1240/V_NK2!$T$18)*100</f>
        <v>91.740096038453345</v>
      </c>
      <c r="AM1240" s="308">
        <f>AK1240-V_NK2!$T$11</f>
        <v>24.682428571427899</v>
      </c>
      <c r="AN1240" s="308">
        <f>IFERROR((AK1240 - V_NK2!$X$12) / (V_NK2!$X$11- V_NK2!$X$12) * 100, 0)</f>
        <v>80.71428571428747</v>
      </c>
      <c r="AO1240" s="308">
        <v>427</v>
      </c>
      <c r="AP1240" s="308">
        <v>420</v>
      </c>
      <c r="AQ1240" s="308">
        <v>426.34</v>
      </c>
      <c r="AR1240" s="371">
        <v>425.65</v>
      </c>
      <c r="AS1240" s="312">
        <v>1.056</v>
      </c>
      <c r="AT1240" s="372">
        <v>0.529192</v>
      </c>
      <c r="AU1240" s="369"/>
      <c r="AV1240" s="312">
        <v>0.3038526085359804</v>
      </c>
      <c r="AW1240" s="370">
        <v>0.48963131818182531</v>
      </c>
      <c r="AX1240" s="370">
        <v>0.41585400000001477</v>
      </c>
      <c r="AY1240" s="370"/>
      <c r="AZ1240" s="312">
        <f>_xll.SRS1Splines.Functions25.Linear_Interp(V_NNG3A!$H$4:$H$12,V_NNG3A!$I$4:$I$12,BF1240)</f>
        <v>12.1086499999999</v>
      </c>
      <c r="BA1240" s="312">
        <f>(AZ1240/V_NNG3A!$I$8)*100</f>
        <v>87.427075812273642</v>
      </c>
      <c r="BB1240" s="308">
        <f>_xll.SRS1Splines.Functions25.Linear_Interp(V_NNG3A!$H$4:$H$12,V_NNG3A!$J$4:$J$12,BF1240)</f>
        <v>1.12106379310341</v>
      </c>
      <c r="BC1240" s="308">
        <f>IFERROR((AZ1240-V_NNG3A!$J$20) / (V_NNG3A!$J$19-V_NNG3A!$J$20) * 100, 0)</f>
        <v>39.164980122874354</v>
      </c>
      <c r="BD1240" s="308">
        <v>1050</v>
      </c>
      <c r="BE1240" s="308">
        <v>1047</v>
      </c>
      <c r="BF1240" s="374">
        <v>1048.5899999999999</v>
      </c>
      <c r="BG1240" s="312">
        <v>0.12</v>
      </c>
      <c r="BH1240" s="372">
        <v>0.14949000000000523</v>
      </c>
      <c r="BI1240" s="369"/>
      <c r="BJ1240" s="312">
        <v>0.49075200000000002</v>
      </c>
      <c r="BK1240" s="370">
        <v>0.49107909008065664</v>
      </c>
      <c r="BL1240" s="370">
        <v>0.49107909008065664</v>
      </c>
      <c r="BM1240" s="370">
        <f t="shared" si="17"/>
        <v>0</v>
      </c>
      <c r="BN1240" s="312">
        <f>_xll.SRS1Splines.Functions25.Linear_Interp(V_XNN1!$K$3:$K$8,V_XNN1!$L$3:$L$8,BT1240)</f>
        <v>0.20082</v>
      </c>
      <c r="BO1240" s="312">
        <f>(BN1240/V_XNN1!$L$7)*100</f>
        <v>95.628571428571433</v>
      </c>
      <c r="BP1240" s="308">
        <f>_xll.SRS1Splines.Functions25.Linear_Interp(V_XNN1!$K$3:$K$8,V_XNN1!$M$3:$M$8,BT1240)</f>
        <v>4.48200000000002E-2</v>
      </c>
      <c r="BQ1240" s="308">
        <f>IFERROR((BN1240 - V_XNN1!$M$16) / (V_XNN1!$M$15- V_XNN1!$M$16) * 100, 0)</f>
        <v>44.011142061281362</v>
      </c>
      <c r="BR1240" s="308">
        <v>252</v>
      </c>
      <c r="BS1240" s="308">
        <v>249</v>
      </c>
      <c r="BT1240" s="374">
        <v>251.49</v>
      </c>
      <c r="BU1240" s="312">
        <v>0.12</v>
      </c>
      <c r="BV1240" s="372">
        <v>7.501300000000001E-2</v>
      </c>
      <c r="BW1240" s="369"/>
      <c r="BX1240" s="312"/>
      <c r="BY1240" s="370"/>
      <c r="BZ1240" s="370"/>
      <c r="CA1240" s="370"/>
      <c r="CB1240" s="312"/>
      <c r="CC1240" s="312"/>
      <c r="CD1240" s="308"/>
      <c r="CE1240" s="312"/>
      <c r="CF1240" s="312"/>
      <c r="CG1240" s="312"/>
      <c r="CH1240" s="312"/>
      <c r="CI1240" s="384"/>
      <c r="CJ1240" s="312"/>
      <c r="CK1240" s="372"/>
      <c r="CL1240" s="369"/>
      <c r="CM1240" s="312"/>
      <c r="CN1240" s="370"/>
      <c r="CO1240" s="370"/>
      <c r="CP1240" s="370"/>
      <c r="CQ1240" s="312"/>
      <c r="CR1240" s="312"/>
      <c r="CS1240" s="308"/>
      <c r="CT1240" s="312"/>
      <c r="CU1240" s="312"/>
      <c r="CV1240" s="312"/>
      <c r="CW1240" s="312"/>
      <c r="CX1240" s="384"/>
      <c r="CY1240" s="312"/>
      <c r="CZ1240" s="372"/>
    </row>
    <row r="1241" spans="1:104" s="1" customFormat="1" hidden="1">
      <c r="A1241" s="269">
        <v>45800</v>
      </c>
      <c r="B1241" s="380">
        <v>5.2</v>
      </c>
      <c r="C1241" s="381">
        <v>0.78096774193548391</v>
      </c>
      <c r="D1241" s="382">
        <v>0.96422399999999997</v>
      </c>
      <c r="E1241" s="382">
        <v>1.035936</v>
      </c>
      <c r="F1241" s="382">
        <v>0</v>
      </c>
      <c r="G1241" s="312">
        <f>_xll.SRS1Splines.Functions25.Linear_Interp(V_NEM!$R$687:$R$703,V_NEM!$T$687:$T$703,M1241)+_xll.SRS1Splines.Functions25.Linear_Interp(V_NEM!$AB$687:$AB$703,V_NEM!$AD$687:$AD$703,N1241)</f>
        <v>0.74841775730000015</v>
      </c>
      <c r="H1241" s="308">
        <f>(G1241/(V_NEM!$T$696+V_NEM!$AD$696))*100</f>
        <v>77.222179929074812</v>
      </c>
      <c r="I1241" s="308">
        <f>G1241-(V_NEM!$T$694+V_NEM!$AD$694)</f>
        <v>0.1089316223000002</v>
      </c>
      <c r="J1241" s="308">
        <f>((IFERROR((_xll.SRS1Splines.Functions25.Linear_Interp(V_NEM!$R$687:$R$703,V_NEM!$T$687:$T$703,M1241) - V_NEM!$X$689) / (V_NEM!$X$688- V_NEM!$X$689) * 100, 0))+(IFERROR((_xll.SRS1Splines.Functions25.Linear_Interp(V_NEM!$AB$687:$AB$703,V_NEM!$AD$687:$AD$703,N1241) - V_NEM!$AH$689) / (V_NEM!$AH$688- V_NEM!$AH$689) * 100, 0)))/2</f>
        <v>29.691662046889263</v>
      </c>
      <c r="K1241" s="308">
        <v>784.3</v>
      </c>
      <c r="L1241" s="308">
        <v>781.8</v>
      </c>
      <c r="M1241" s="371">
        <v>782.74</v>
      </c>
      <c r="N1241" s="371">
        <v>782.54</v>
      </c>
      <c r="O1241" s="312">
        <v>1.1651612903225805</v>
      </c>
      <c r="P1241" s="383">
        <v>0.453737</v>
      </c>
      <c r="Q1241" s="369">
        <v>13.8</v>
      </c>
      <c r="R1241" s="312">
        <v>0.24</v>
      </c>
      <c r="S1241" s="370">
        <v>2.8367958748832698</v>
      </c>
      <c r="T1241" s="370">
        <v>1.3809015999999998</v>
      </c>
      <c r="U1241" s="370"/>
      <c r="V1241" s="312">
        <f>_xll.SRS1Splines.Functions25.Linear_Interp(V_NK3!$P$8:$P$32,V_NK3!$R$8:$R$32,AC1241)</f>
        <v>212.1983079</v>
      </c>
      <c r="W1241" s="312">
        <f>(V1241/V_NK3!$R$28)*100</f>
        <v>39.140353794508087</v>
      </c>
      <c r="X1241" s="308">
        <f>V1241-V_NK3!$R$8</f>
        <v>155.6196559</v>
      </c>
      <c r="Y1241" s="308">
        <f>IFERROR((V1241 - V_NK3!$V$10) / (V_NK3!$V$9- V_NK3!$V$10) * 100, 0)</f>
        <v>32.048961245808691</v>
      </c>
      <c r="Z1241" s="308">
        <v>541.79999999999995</v>
      </c>
      <c r="AA1241" s="308">
        <v>521</v>
      </c>
      <c r="AB1241" s="312"/>
      <c r="AC1241" s="371">
        <v>530.38</v>
      </c>
      <c r="AD1241" s="308">
        <v>0.96</v>
      </c>
      <c r="AE1241" s="372">
        <v>0.30019600000000002</v>
      </c>
      <c r="AF1241" s="373">
        <v>12.63</v>
      </c>
      <c r="AG1241" s="312"/>
      <c r="AH1241" s="370">
        <v>1.8259365199999997</v>
      </c>
      <c r="AI1241" s="370">
        <v>1.5802290000000001</v>
      </c>
      <c r="AJ1241" s="370"/>
      <c r="AK1241" s="312">
        <f>_xll.SRS1Splines.Functions25.Linear_Interp(V_NK2!$R$10:$R$21,V_NK2!$T$10:$T$21,AR1241)</f>
        <v>66.157714285740994</v>
      </c>
      <c r="AL1241" s="312">
        <f>(AK1241/V_NK2!$T$18)*100</f>
        <v>92.657863145295508</v>
      </c>
      <c r="AM1241" s="308">
        <f>AK1241-V_NK2!$T$11</f>
        <v>25.337714285713197</v>
      </c>
      <c r="AN1241" s="308">
        <f>IFERROR((AK1241 - V_NK2!$X$12) / (V_NK2!$X$11- V_NK2!$X$12) * 100, 0)</f>
        <v>82.857142857143359</v>
      </c>
      <c r="AO1241" s="308">
        <v>427</v>
      </c>
      <c r="AP1241" s="308">
        <v>420</v>
      </c>
      <c r="AQ1241" s="308">
        <v>426.49</v>
      </c>
      <c r="AR1241" s="371">
        <v>425.8</v>
      </c>
      <c r="AS1241" s="312">
        <v>1.056</v>
      </c>
      <c r="AT1241" s="372">
        <v>0.376245</v>
      </c>
      <c r="AU1241" s="369"/>
      <c r="AV1241" s="312">
        <v>0.3038526085359804</v>
      </c>
      <c r="AW1241" s="370">
        <v>1.1778594363636765</v>
      </c>
      <c r="AX1241" s="370">
        <v>0.77846399999999061</v>
      </c>
      <c r="AY1241" s="370"/>
      <c r="AZ1241" s="312">
        <f>_xll.SRS1Splines.Functions25.Linear_Interp(V_NNG3A!$H$4:$H$12,V_NNG3A!$I$4:$I$12,BF1241)</f>
        <v>12.3803499999999</v>
      </c>
      <c r="BA1241" s="312">
        <f>(AZ1241/V_NNG3A!$I$8)*100</f>
        <v>89.388808664259216</v>
      </c>
      <c r="BB1241" s="308">
        <f>_xll.SRS1Splines.Functions25.Linear_Interp(V_NNG3A!$H$4:$H$12,V_NNG3A!$J$4:$J$12,BF1241)</f>
        <v>1.39276379310345</v>
      </c>
      <c r="BC1241" s="308">
        <f>IFERROR((AZ1241-V_NNG3A!$J$20) / (V_NNG3A!$J$19-V_NNG3A!$J$20) * 100, 0)</f>
        <v>48.656969039872166</v>
      </c>
      <c r="BD1241" s="308">
        <v>1050</v>
      </c>
      <c r="BE1241" s="308">
        <v>1047</v>
      </c>
      <c r="BF1241" s="374">
        <v>1048.81</v>
      </c>
      <c r="BG1241" s="312">
        <v>0.12</v>
      </c>
      <c r="BH1241" s="372">
        <v>0.27983999999999648</v>
      </c>
      <c r="BI1241" s="369"/>
      <c r="BJ1241" s="312">
        <v>1.098144</v>
      </c>
      <c r="BK1241" s="370">
        <v>1.0980189541248058</v>
      </c>
      <c r="BL1241" s="370">
        <v>1.0980189541248058</v>
      </c>
      <c r="BM1241" s="370">
        <f t="shared" si="17"/>
        <v>0</v>
      </c>
      <c r="BN1241" s="312">
        <f>_xll.SRS1Splines.Functions25.Linear_Interp(V_XNN1!$K$3:$K$8,V_XNN1!$L$3:$L$8,BT1241)</f>
        <v>0.19991999999999999</v>
      </c>
      <c r="BO1241" s="312">
        <f>(BN1241/V_XNN1!$L$7)*100</f>
        <v>95.199999999999989</v>
      </c>
      <c r="BP1241" s="308">
        <f>_xll.SRS1Splines.Functions25.Linear_Interp(V_XNN1!$K$3:$K$8,V_XNN1!$M$3:$M$8,BT1241)</f>
        <v>4.3920000000000001E-2</v>
      </c>
      <c r="BQ1241" s="308">
        <f>IFERROR((BN1241 - V_XNN1!$M$16) / (V_XNN1!$M$15- V_XNN1!$M$16) * 100, 0)</f>
        <v>41.225626740947064</v>
      </c>
      <c r="BR1241" s="308">
        <v>252</v>
      </c>
      <c r="BS1241" s="308">
        <v>249</v>
      </c>
      <c r="BT1241" s="374">
        <v>251.44</v>
      </c>
      <c r="BU1241" s="312">
        <v>0.13600000000000001</v>
      </c>
      <c r="BV1241" s="372">
        <v>0.176756</v>
      </c>
      <c r="BW1241" s="369"/>
      <c r="BX1241" s="312"/>
      <c r="BY1241" s="370"/>
      <c r="BZ1241" s="370"/>
      <c r="CA1241" s="370"/>
      <c r="CB1241" s="312"/>
      <c r="CC1241" s="312"/>
      <c r="CD1241" s="308"/>
      <c r="CE1241" s="312"/>
      <c r="CF1241" s="312"/>
      <c r="CG1241" s="312"/>
      <c r="CH1241" s="312"/>
      <c r="CI1241" s="384"/>
      <c r="CJ1241" s="312"/>
      <c r="CK1241" s="372"/>
      <c r="CL1241" s="369"/>
      <c r="CM1241" s="312"/>
      <c r="CN1241" s="370"/>
      <c r="CO1241" s="370"/>
      <c r="CP1241" s="370"/>
      <c r="CQ1241" s="312"/>
      <c r="CR1241" s="312"/>
      <c r="CS1241" s="308"/>
      <c r="CT1241" s="312"/>
      <c r="CU1241" s="312"/>
      <c r="CV1241" s="312"/>
      <c r="CW1241" s="312"/>
      <c r="CX1241" s="384"/>
      <c r="CY1241" s="312"/>
      <c r="CZ1241" s="372"/>
    </row>
    <row r="1242" spans="1:104" s="1" customFormat="1" hidden="1">
      <c r="A1242" s="269">
        <v>45801</v>
      </c>
      <c r="B1242" s="380">
        <v>0</v>
      </c>
      <c r="C1242" s="381">
        <v>0.78096774193548391</v>
      </c>
      <c r="D1242" s="382">
        <v>0.68687999999999994</v>
      </c>
      <c r="E1242" s="382">
        <v>0.43372799999999995</v>
      </c>
      <c r="F1242" s="382">
        <v>0</v>
      </c>
      <c r="G1242" s="312">
        <f>_xll.SRS1Splines.Functions25.Linear_Interp(V_NEM!$R$687:$R$703,V_NEM!$T$687:$T$703,M1242)+_xll.SRS1Splines.Functions25.Linear_Interp(V_NEM!$AB$687:$AB$703,V_NEM!$AD$687:$AD$703,N1242)</f>
        <v>0.87671385430000093</v>
      </c>
      <c r="H1242" s="308">
        <f>(G1242/(V_NEM!$T$696+V_NEM!$AD$696))*100</f>
        <v>90.459845911872705</v>
      </c>
      <c r="I1242" s="308">
        <f>G1242-(V_NEM!$T$694+V_NEM!$AD$694)</f>
        <v>0.23722771930000097</v>
      </c>
      <c r="J1242" s="308">
        <f>((IFERROR((_xll.SRS1Splines.Functions25.Linear_Interp(V_NEM!$R$687:$R$703,V_NEM!$T$687:$T$703,M1242) - V_NEM!$X$689) / (V_NEM!$X$688- V_NEM!$X$689) * 100, 0))+(IFERROR((_xll.SRS1Splines.Functions25.Linear_Interp(V_NEM!$AB$687:$AB$703,V_NEM!$AD$687:$AD$703,N1242) - V_NEM!$AH$689) / (V_NEM!$AH$688- V_NEM!$AH$689) * 100, 0)))/2</f>
        <v>68.855984735557783</v>
      </c>
      <c r="K1242" s="308">
        <v>784.3</v>
      </c>
      <c r="L1242" s="308">
        <v>781.8</v>
      </c>
      <c r="M1242" s="371">
        <v>783.5</v>
      </c>
      <c r="N1242" s="371">
        <v>783.34</v>
      </c>
      <c r="O1242" s="312">
        <v>1.1651612903225805</v>
      </c>
      <c r="P1242" s="383">
        <v>0.99297000000000002</v>
      </c>
      <c r="Q1242" s="369">
        <v>0.8</v>
      </c>
      <c r="R1242" s="312">
        <v>0.24</v>
      </c>
      <c r="S1242" s="370">
        <v>1.4713272748851776</v>
      </c>
      <c r="T1242" s="370">
        <v>1.5432999999999999E-2</v>
      </c>
      <c r="U1242" s="370"/>
      <c r="V1242" s="312">
        <f>_xll.SRS1Splines.Functions25.Linear_Interp(V_NK3!$P$8:$P$32,V_NK3!$R$8:$R$32,AC1242)</f>
        <v>213.65420220000101</v>
      </c>
      <c r="W1242" s="312">
        <f>(V1242/V_NK3!$R$28)*100</f>
        <v>39.408896077212347</v>
      </c>
      <c r="X1242" s="308">
        <f>V1242-V_NK3!$R$8</f>
        <v>157.075550200001</v>
      </c>
      <c r="Y1242" s="308">
        <f>IFERROR((V1242 - V_NK3!$V$10) / (V_NK3!$V$9- V_NK3!$V$10) * 100, 0)</f>
        <v>32.348794192545888</v>
      </c>
      <c r="Z1242" s="308">
        <v>541.79999999999995</v>
      </c>
      <c r="AA1242" s="308">
        <v>521</v>
      </c>
      <c r="AB1242" s="312"/>
      <c r="AC1242" s="371">
        <v>530.44000000000005</v>
      </c>
      <c r="AD1242" s="308">
        <v>0.96</v>
      </c>
      <c r="AE1242" s="372">
        <v>3.3549999999999999E-3</v>
      </c>
      <c r="AF1242" s="373">
        <v>4.99</v>
      </c>
      <c r="AG1242" s="312"/>
      <c r="AH1242" s="370">
        <v>0.52874135000000011</v>
      </c>
      <c r="AI1242" s="370">
        <v>0.93632280000000001</v>
      </c>
      <c r="AJ1242" s="370"/>
      <c r="AK1242" s="312">
        <f>_xll.SRS1Splines.Functions25.Linear_Interp(V_NK2!$R$10:$R$21,V_NK2!$T$10:$T$21,AR1242)</f>
        <v>66.157714285740994</v>
      </c>
      <c r="AL1242" s="312">
        <f>(AK1242/V_NK2!$T$18)*100</f>
        <v>92.657863145295508</v>
      </c>
      <c r="AM1242" s="308">
        <f>AK1242-V_NK2!$T$11</f>
        <v>25.337714285713197</v>
      </c>
      <c r="AN1242" s="308">
        <f>IFERROR((AK1242 - V_NK2!$X$12) / (V_NK2!$X$11- V_NK2!$X$12) * 100, 0)</f>
        <v>82.857142857143359</v>
      </c>
      <c r="AO1242" s="308">
        <v>427</v>
      </c>
      <c r="AP1242" s="308">
        <v>420</v>
      </c>
      <c r="AQ1242" s="308">
        <v>426.64</v>
      </c>
      <c r="AR1242" s="371">
        <v>425.8</v>
      </c>
      <c r="AS1242" s="312">
        <v>1.21</v>
      </c>
      <c r="AT1242" s="372">
        <v>0.22293399999999999</v>
      </c>
      <c r="AU1242" s="369"/>
      <c r="AV1242" s="312">
        <v>0.3038526085359804</v>
      </c>
      <c r="AW1242" s="370">
        <v>4.8565964803563606</v>
      </c>
      <c r="AX1242" s="370">
        <v>2.9196850909090859</v>
      </c>
      <c r="AY1242" s="370"/>
      <c r="AZ1242" s="312">
        <f>_xll.SRS1Splines.Functions25.Linear_Interp(V_NNG3A!$H$4:$H$12,V_NNG3A!$I$4:$I$12,BF1242)</f>
        <v>13.8864000000001</v>
      </c>
      <c r="BA1242" s="312">
        <f>(AZ1242/V_NNG3A!$I$8)*100</f>
        <v>100.26281588447725</v>
      </c>
      <c r="BB1242" s="308">
        <f>_xll.SRS1Splines.Functions25.Linear_Interp(V_NNG3A!$H$4:$H$12,V_NNG3A!$J$4:$J$12,BF1242)</f>
        <v>2.8988137931036202</v>
      </c>
      <c r="BC1242" s="308">
        <f>IFERROR((AZ1242-V_NNG3A!$J$20) / (V_NNG3A!$J$19-V_NNG3A!$J$20) * 100, 0)</f>
        <v>101.2716540175917</v>
      </c>
      <c r="BD1242" s="308">
        <v>1050</v>
      </c>
      <c r="BE1242" s="308">
        <v>1047</v>
      </c>
      <c r="BF1242" s="374">
        <v>1050.1400000000001</v>
      </c>
      <c r="BG1242" s="312">
        <v>0.12</v>
      </c>
      <c r="BH1242" s="372">
        <v>1.0495599999999976</v>
      </c>
      <c r="BI1242" s="369"/>
      <c r="BJ1242" s="312">
        <v>1.0212479999999999</v>
      </c>
      <c r="BK1242" s="370">
        <v>1.021451731371162</v>
      </c>
      <c r="BL1242" s="370">
        <v>1.021451731371162</v>
      </c>
      <c r="BM1242" s="370">
        <f t="shared" si="17"/>
        <v>0</v>
      </c>
      <c r="BN1242" s="312">
        <f>_xll.SRS1Splines.Functions25.Linear_Interp(V_XNN1!$K$3:$K$8,V_XNN1!$L$3:$L$8,BT1242)</f>
        <v>0.20316000000000001</v>
      </c>
      <c r="BO1242" s="312">
        <f>(BN1242/V_XNN1!$L$7)*100</f>
        <v>96.742857142857147</v>
      </c>
      <c r="BP1242" s="308">
        <f>_xll.SRS1Splines.Functions25.Linear_Interp(V_XNN1!$K$3:$K$8,V_XNN1!$M$3:$M$8,BT1242)</f>
        <v>4.7160000000000098E-2</v>
      </c>
      <c r="BQ1242" s="308">
        <f>IFERROR((BN1242 - V_XNN1!$M$16) / (V_XNN1!$M$15- V_XNN1!$M$16) * 100, 0)</f>
        <v>51.253481894150468</v>
      </c>
      <c r="BR1242" s="308">
        <v>252</v>
      </c>
      <c r="BS1242" s="308">
        <v>249</v>
      </c>
      <c r="BT1242" s="374">
        <v>251.62</v>
      </c>
      <c r="BU1242" s="312">
        <v>0.14399999999999999</v>
      </c>
      <c r="BV1242" s="372">
        <v>0.162937</v>
      </c>
      <c r="BW1242" s="369"/>
      <c r="BX1242" s="312"/>
      <c r="BY1242" s="370"/>
      <c r="BZ1242" s="370"/>
      <c r="CA1242" s="370"/>
      <c r="CB1242" s="312"/>
      <c r="CC1242" s="312"/>
      <c r="CD1242" s="308"/>
      <c r="CE1242" s="312"/>
      <c r="CF1242" s="312"/>
      <c r="CG1242" s="312"/>
      <c r="CH1242" s="312"/>
      <c r="CI1242" s="384"/>
      <c r="CJ1242" s="312"/>
      <c r="CK1242" s="372"/>
      <c r="CL1242" s="369"/>
      <c r="CM1242" s="312"/>
      <c r="CN1242" s="370"/>
      <c r="CO1242" s="370"/>
      <c r="CP1242" s="370"/>
      <c r="CQ1242" s="312"/>
      <c r="CR1242" s="312"/>
      <c r="CS1242" s="308"/>
      <c r="CT1242" s="312"/>
      <c r="CU1242" s="312"/>
      <c r="CV1242" s="312"/>
      <c r="CW1242" s="312"/>
      <c r="CX1242" s="384"/>
      <c r="CY1242" s="312"/>
      <c r="CZ1242" s="372"/>
    </row>
    <row r="1243" spans="1:104" s="1" customFormat="1" hidden="1">
      <c r="A1243" s="269">
        <v>45802</v>
      </c>
      <c r="B1243" s="380">
        <v>17</v>
      </c>
      <c r="C1243" s="381">
        <v>0.78096774193548391</v>
      </c>
      <c r="D1243" s="382">
        <v>0.78969599999999995</v>
      </c>
      <c r="E1243" s="382">
        <v>0.899424</v>
      </c>
      <c r="F1243" s="382">
        <v>0</v>
      </c>
      <c r="G1243" s="312">
        <f>_xll.SRS1Splines.Functions25.Linear_Interp(V_NEM!$R$687:$R$703,V_NEM!$T$687:$T$703,M1243)+_xll.SRS1Splines.Functions25.Linear_Interp(V_NEM!$AB$687:$AB$703,V_NEM!$AD$687:$AD$703,N1243)</f>
        <v>0.76577137499999504</v>
      </c>
      <c r="H1243" s="308">
        <f>(G1243/(V_NEM!$T$696+V_NEM!$AD$696))*100</f>
        <v>79.012736306683877</v>
      </c>
      <c r="I1243" s="308">
        <f>G1243-(V_NEM!$T$694+V_NEM!$AD$694)</f>
        <v>0.12628523999999508</v>
      </c>
      <c r="J1243" s="308">
        <f>((IFERROR((_xll.SRS1Splines.Functions25.Linear_Interp(V_NEM!$R$687:$R$703,V_NEM!$T$687:$T$703,M1243) - V_NEM!$X$689) / (V_NEM!$X$688- V_NEM!$X$689) * 100, 0))+(IFERROR((_xll.SRS1Splines.Functions25.Linear_Interp(V_NEM!$AB$687:$AB$703,V_NEM!$AD$687:$AD$703,N1243) - V_NEM!$AH$689) / (V_NEM!$AH$688- V_NEM!$AH$689) * 100, 0)))/2</f>
        <v>40.529441171341958</v>
      </c>
      <c r="K1243" s="308">
        <v>784.3</v>
      </c>
      <c r="L1243" s="308">
        <v>781.8</v>
      </c>
      <c r="M1243" s="371">
        <v>782.8</v>
      </c>
      <c r="N1243" s="371">
        <v>782.95</v>
      </c>
      <c r="O1243" s="312">
        <v>1.1651612903225805</v>
      </c>
      <c r="P1243" s="383">
        <v>0.83640400000000004</v>
      </c>
      <c r="Q1243" s="369">
        <v>6.8</v>
      </c>
      <c r="R1243" s="312">
        <v>0.24</v>
      </c>
      <c r="S1243" s="370">
        <v>1.4558942748832702</v>
      </c>
      <c r="T1243" s="370">
        <v>0</v>
      </c>
      <c r="U1243" s="370"/>
      <c r="V1243" s="312">
        <f>_xll.SRS1Splines.Functions25.Linear_Interp(V_NK3!$P$8:$P$32,V_NK3!$R$8:$R$32,AC1243)</f>
        <v>215.1100965</v>
      </c>
      <c r="W1243" s="312">
        <f>(V1243/V_NK3!$R$28)*100</f>
        <v>39.677438359916231</v>
      </c>
      <c r="X1243" s="308">
        <f>V1243-V_NK3!$R$8</f>
        <v>158.53144449999999</v>
      </c>
      <c r="Y1243" s="308">
        <f>IFERROR((V1243 - V_NK3!$V$10) / (V_NK3!$V$9- V_NK3!$V$10) * 100, 0)</f>
        <v>32.648627139282674</v>
      </c>
      <c r="Z1243" s="308">
        <v>541.79999999999995</v>
      </c>
      <c r="AA1243" s="308">
        <v>521</v>
      </c>
      <c r="AB1243" s="312"/>
      <c r="AC1243" s="371">
        <v>530.5</v>
      </c>
      <c r="AD1243" s="308">
        <v>0.96</v>
      </c>
      <c r="AE1243" s="372">
        <v>0</v>
      </c>
      <c r="AF1243" s="373">
        <v>7.73</v>
      </c>
      <c r="AG1243" s="312"/>
      <c r="AH1243" s="370">
        <v>0.51408000000000009</v>
      </c>
      <c r="AI1243" s="370">
        <v>0.32977139999999999</v>
      </c>
      <c r="AJ1243" s="370"/>
      <c r="AK1243" s="312">
        <f>_xll.SRS1Splines.Functions25.Linear_Interp(V_NK2!$R$10:$R$21,V_NK2!$T$10:$T$21,AR1243)</f>
        <v>66.114028571455407</v>
      </c>
      <c r="AL1243" s="312">
        <f>(AK1243/V_NK2!$T$18)*100</f>
        <v>92.596678671506155</v>
      </c>
      <c r="AM1243" s="308">
        <f>AK1243-V_NK2!$T$11</f>
        <v>25.29402857142761</v>
      </c>
      <c r="AN1243" s="308">
        <f>IFERROR((AK1243 - V_NK2!$X$12) / (V_NK2!$X$11- V_NK2!$X$12) * 100, 0)</f>
        <v>82.714285714286632</v>
      </c>
      <c r="AO1243" s="308">
        <v>427</v>
      </c>
      <c r="AP1243" s="308">
        <v>420</v>
      </c>
      <c r="AQ1243" s="308">
        <v>426.79</v>
      </c>
      <c r="AR1243" s="371">
        <v>425.79</v>
      </c>
      <c r="AS1243" s="312">
        <v>1.056</v>
      </c>
      <c r="AT1243" s="372">
        <v>7.851699999999999E-2</v>
      </c>
      <c r="AU1243" s="369"/>
      <c r="AV1243" s="312">
        <v>0.3038526085359804</v>
      </c>
      <c r="AW1243" s="370">
        <v>2.294759267921187</v>
      </c>
      <c r="AX1243" s="370">
        <v>2.6475398181818077</v>
      </c>
      <c r="AY1243" s="370"/>
      <c r="AZ1243" s="312">
        <f>_xll.SRS1Splines.Functions25.Linear_Interp(V_NNG3A!$H$4:$H$12,V_NNG3A!$I$4:$I$12,BF1243)</f>
        <v>14.388200000001399</v>
      </c>
      <c r="BA1243" s="312">
        <f>(AZ1243/V_NNG3A!$I$8)*100</f>
        <v>103.88592057762745</v>
      </c>
      <c r="BB1243" s="308">
        <f>_xll.SRS1Splines.Functions25.Linear_Interp(V_NNG3A!$H$4:$H$12,V_NNG3A!$J$4:$J$12,BF1243)</f>
        <v>3.4006137931049198</v>
      </c>
      <c r="BC1243" s="308">
        <f>IFERROR((AZ1243-V_NNG3A!$J$20) / (V_NNG3A!$J$19-V_NNG3A!$J$20) * 100, 0)</f>
        <v>118.802312974389</v>
      </c>
      <c r="BD1243" s="308">
        <v>1050</v>
      </c>
      <c r="BE1243" s="308">
        <v>1047</v>
      </c>
      <c r="BF1243" s="374">
        <v>1052.07</v>
      </c>
      <c r="BG1243" s="312">
        <v>0.12</v>
      </c>
      <c r="BH1243" s="372">
        <v>0.95172999999999597</v>
      </c>
      <c r="BI1243" s="369"/>
      <c r="BJ1243" s="312">
        <v>1.129248</v>
      </c>
      <c r="BK1243" s="370">
        <v>1.1288412219046269</v>
      </c>
      <c r="BL1243" s="370">
        <v>1.1288412219046269</v>
      </c>
      <c r="BM1243" s="370">
        <f t="shared" si="17"/>
        <v>0</v>
      </c>
      <c r="BN1243" s="312">
        <f>_xll.SRS1Splines.Functions25.Linear_Interp(V_XNN1!$K$3:$K$8,V_XNN1!$L$3:$L$8,BT1243)</f>
        <v>0.210891</v>
      </c>
      <c r="BO1243" s="312">
        <f>(BN1243/V_XNN1!$L$7)*100</f>
        <v>100.42428571428572</v>
      </c>
      <c r="BP1243" s="308">
        <f>_xll.SRS1Splines.Functions25.Linear_Interp(V_XNN1!$K$3:$K$8,V_XNN1!$M$3:$M$8,BT1243)</f>
        <v>5.4891000000000197E-2</v>
      </c>
      <c r="BQ1243" s="308">
        <f>IFERROR((BN1243 - V_XNN1!$M$16) / (V_XNN1!$M$15- V_XNN1!$M$16) * 100, 0)</f>
        <v>75.181058495821745</v>
      </c>
      <c r="BR1243" s="308">
        <v>252</v>
      </c>
      <c r="BS1243" s="308">
        <v>249</v>
      </c>
      <c r="BT1243" s="374">
        <v>252.05</v>
      </c>
      <c r="BU1243" s="312">
        <v>0.14399999999999999</v>
      </c>
      <c r="BV1243" s="372">
        <v>0.18118199999999998</v>
      </c>
      <c r="BW1243" s="369"/>
      <c r="BX1243" s="312"/>
      <c r="BY1243" s="370"/>
      <c r="BZ1243" s="370"/>
      <c r="CA1243" s="370"/>
      <c r="CB1243" s="312"/>
      <c r="CC1243" s="312"/>
      <c r="CD1243" s="308"/>
      <c r="CE1243" s="312"/>
      <c r="CF1243" s="312"/>
      <c r="CG1243" s="312"/>
      <c r="CH1243" s="312"/>
      <c r="CI1243" s="384"/>
      <c r="CJ1243" s="312"/>
      <c r="CK1243" s="372"/>
      <c r="CL1243" s="369"/>
      <c r="CM1243" s="312"/>
      <c r="CN1243" s="370"/>
      <c r="CO1243" s="370"/>
      <c r="CP1243" s="370"/>
      <c r="CQ1243" s="312"/>
      <c r="CR1243" s="312"/>
      <c r="CS1243" s="308"/>
      <c r="CT1243" s="312"/>
      <c r="CU1243" s="312"/>
      <c r="CV1243" s="312"/>
      <c r="CW1243" s="312"/>
      <c r="CX1243" s="384"/>
      <c r="CY1243" s="312"/>
      <c r="CZ1243" s="372"/>
    </row>
    <row r="1244" spans="1:104" s="1" customFormat="1" hidden="1">
      <c r="A1244" s="269">
        <v>45803</v>
      </c>
      <c r="B1244" s="380">
        <v>17.600000000000001</v>
      </c>
      <c r="C1244" s="381">
        <v>0.78096774193548391</v>
      </c>
      <c r="D1244" s="382">
        <v>0.73094400000000004</v>
      </c>
      <c r="E1244" s="382">
        <v>0.81043200000000004</v>
      </c>
      <c r="F1244" s="382">
        <v>0</v>
      </c>
      <c r="G1244" s="312">
        <f>_xll.SRS1Splines.Functions25.Linear_Interp(V_NEM!$R$687:$R$703,V_NEM!$T$687:$T$703,M1244)+_xll.SRS1Splines.Functions25.Linear_Interp(V_NEM!$AB$687:$AB$703,V_NEM!$AD$687:$AD$703,N1244)</f>
        <v>0.69255977260000623</v>
      </c>
      <c r="H1244" s="308">
        <f>(G1244/(V_NEM!$T$696+V_NEM!$AD$696))*100</f>
        <v>71.45872054705832</v>
      </c>
      <c r="I1244" s="308">
        <f>G1244-(V_NEM!$T$694+V_NEM!$AD$694)</f>
        <v>5.3073637600006274E-2</v>
      </c>
      <c r="J1244" s="308">
        <f>((IFERROR((_xll.SRS1Splines.Functions25.Linear_Interp(V_NEM!$R$687:$R$703,V_NEM!$T$687:$T$703,M1244) - V_NEM!$X$689) / (V_NEM!$X$688- V_NEM!$X$689) * 100, 0))+(IFERROR((_xll.SRS1Splines.Functions25.Linear_Interp(V_NEM!$AB$687:$AB$703,V_NEM!$AD$687:$AD$703,N1244) - V_NEM!$AH$689) / (V_NEM!$AH$688- V_NEM!$AH$689) * 100, 0)))/2</f>
        <v>18.743991417692765</v>
      </c>
      <c r="K1244" s="308">
        <v>784.3</v>
      </c>
      <c r="L1244" s="308">
        <v>781.8</v>
      </c>
      <c r="M1244" s="371">
        <v>782.32</v>
      </c>
      <c r="N1244" s="371">
        <v>782.49</v>
      </c>
      <c r="O1244" s="312">
        <v>1.1651612903225805</v>
      </c>
      <c r="P1244" s="383">
        <v>0.67363699999999993</v>
      </c>
      <c r="Q1244" s="369">
        <v>8.1999999999999993</v>
      </c>
      <c r="R1244" s="312">
        <v>0.24</v>
      </c>
      <c r="S1244" s="370">
        <v>1.1024640000000001</v>
      </c>
      <c r="T1244" s="370">
        <v>4.9292449999999999</v>
      </c>
      <c r="U1244" s="370"/>
      <c r="V1244" s="312">
        <f>_xll.SRS1Splines.Functions25.Linear_Interp(V_NK3!$P$8:$P$32,V_NK3!$R$8:$R$32,AC1244)</f>
        <v>210.257115499999</v>
      </c>
      <c r="W1244" s="312">
        <f>(V1244/V_NK3!$R$28)*100</f>
        <v>38.78229741756914</v>
      </c>
      <c r="X1244" s="308">
        <f>V1244-V_NK3!$R$8</f>
        <v>153.678463499999</v>
      </c>
      <c r="Y1244" s="308">
        <f>IFERROR((V1244 - V_NK3!$V$10) / (V_NK3!$V$9- V_NK3!$V$10) * 100, 0)</f>
        <v>31.649183983492492</v>
      </c>
      <c r="Z1244" s="308">
        <v>541.79999999999995</v>
      </c>
      <c r="AA1244" s="308">
        <v>521</v>
      </c>
      <c r="AB1244" s="312"/>
      <c r="AC1244" s="371">
        <v>530.29999999999995</v>
      </c>
      <c r="AD1244" s="308">
        <v>0.96</v>
      </c>
      <c r="AE1244" s="372">
        <v>1.0715749999999999</v>
      </c>
      <c r="AF1244" s="373">
        <v>7.84</v>
      </c>
      <c r="AG1244" s="312"/>
      <c r="AH1244" s="370">
        <v>5.1968627500000002</v>
      </c>
      <c r="AI1244" s="370">
        <v>5.3559869999999998</v>
      </c>
      <c r="AJ1244" s="370"/>
      <c r="AK1244" s="312">
        <f>_xll.SRS1Splines.Functions25.Linear_Interp(V_NK2!$R$10:$R$21,V_NK2!$T$10:$T$21,AR1244)</f>
        <v>65.415057142884507</v>
      </c>
      <c r="AL1244" s="312">
        <f>(AK1244/V_NK2!$T$18)*100</f>
        <v>91.617727090874652</v>
      </c>
      <c r="AM1244" s="308">
        <f>AK1244-V_NK2!$T$11</f>
        <v>24.59505714285671</v>
      </c>
      <c r="AN1244" s="308">
        <f>IFERROR((AK1244 - V_NK2!$X$12) / (V_NK2!$X$11- V_NK2!$X$12) * 100, 0)</f>
        <v>80.42857142857396</v>
      </c>
      <c r="AO1244" s="308">
        <v>427</v>
      </c>
      <c r="AP1244" s="308">
        <v>420</v>
      </c>
      <c r="AQ1244" s="308">
        <v>426.94</v>
      </c>
      <c r="AR1244" s="371">
        <v>425.63</v>
      </c>
      <c r="AS1244" s="312">
        <v>1.056</v>
      </c>
      <c r="AT1244" s="372">
        <v>1.2752349999999999</v>
      </c>
      <c r="AU1244" s="369"/>
      <c r="AV1244" s="312">
        <v>0.3038526085359804</v>
      </c>
      <c r="AW1244" s="370">
        <v>1.052418418181823</v>
      </c>
      <c r="AX1244" s="370">
        <v>1.2305094545454858</v>
      </c>
      <c r="AY1244" s="370"/>
      <c r="AZ1244" s="312">
        <f>_xll.SRS1Splines.Functions25.Linear_Interp(V_NNG3A!$H$4:$H$12,V_NNG3A!$I$4:$I$12,BF1244)</f>
        <v>13.417750000000099</v>
      </c>
      <c r="BA1244" s="312">
        <f>(AZ1244/V_NNG3A!$I$8)*100</f>
        <v>96.879061371841885</v>
      </c>
      <c r="BB1244" s="308">
        <f>_xll.SRS1Splines.Functions25.Linear_Interp(V_NNG3A!$H$4:$H$12,V_NNG3A!$J$4:$J$12,BF1244)</f>
        <v>2.43016379310362</v>
      </c>
      <c r="BC1244" s="308">
        <f>IFERROR((AZ1244-V_NNG3A!$J$20) / (V_NNG3A!$J$19-V_NNG3A!$J$20) * 100, 0)</f>
        <v>84.899108541143377</v>
      </c>
      <c r="BD1244" s="308">
        <v>1050</v>
      </c>
      <c r="BE1244" s="308">
        <v>1047</v>
      </c>
      <c r="BF1244" s="374">
        <v>1049.6500000000001</v>
      </c>
      <c r="BG1244" s="312">
        <v>0.12</v>
      </c>
      <c r="BH1244" s="372">
        <v>0.44234000000001106</v>
      </c>
      <c r="BI1244" s="369"/>
      <c r="BJ1244" s="312">
        <v>1.129248</v>
      </c>
      <c r="BK1244" s="370">
        <v>1.0370659119852839</v>
      </c>
      <c r="BL1244" s="370">
        <v>1.0370659119852839</v>
      </c>
      <c r="BM1244" s="370">
        <f t="shared" si="17"/>
        <v>0</v>
      </c>
      <c r="BN1244" s="312">
        <f>_xll.SRS1Splines.Functions25.Linear_Interp(V_XNN1!$K$3:$K$8,V_XNN1!$L$3:$L$8,BT1244)</f>
        <v>0.20441999999999999</v>
      </c>
      <c r="BO1244" s="312">
        <f>(BN1244/V_XNN1!$L$7)*100</f>
        <v>97.342857142857142</v>
      </c>
      <c r="BP1244" s="308">
        <f>_xll.SRS1Splines.Functions25.Linear_Interp(V_XNN1!$K$3:$K$8,V_XNN1!$M$3:$M$8,BT1244)</f>
        <v>4.8419999999999998E-2</v>
      </c>
      <c r="BQ1244" s="308">
        <f>IFERROR((BN1244 - V_XNN1!$M$16) / (V_XNN1!$M$15- V_XNN1!$M$16) * 100, 0)</f>
        <v>55.153203342618383</v>
      </c>
      <c r="BR1244" s="308">
        <v>252</v>
      </c>
      <c r="BS1244" s="308">
        <v>249</v>
      </c>
      <c r="BT1244" s="374">
        <v>251.69</v>
      </c>
      <c r="BU1244" s="312">
        <v>0.14399999999999999</v>
      </c>
      <c r="BV1244" s="372">
        <v>0.16487599999999999</v>
      </c>
      <c r="BW1244" s="369"/>
      <c r="BX1244" s="312"/>
      <c r="BY1244" s="370"/>
      <c r="BZ1244" s="370"/>
      <c r="CA1244" s="370"/>
      <c r="CB1244" s="312"/>
      <c r="CC1244" s="312"/>
      <c r="CD1244" s="308"/>
      <c r="CE1244" s="312"/>
      <c r="CF1244" s="312"/>
      <c r="CG1244" s="312"/>
      <c r="CH1244" s="312"/>
      <c r="CI1244" s="384"/>
      <c r="CJ1244" s="312"/>
      <c r="CK1244" s="372"/>
      <c r="CL1244" s="369"/>
      <c r="CM1244" s="312"/>
      <c r="CN1244" s="370"/>
      <c r="CO1244" s="370"/>
      <c r="CP1244" s="370"/>
      <c r="CQ1244" s="312"/>
      <c r="CR1244" s="312"/>
      <c r="CS1244" s="308"/>
      <c r="CT1244" s="312"/>
      <c r="CU1244" s="312"/>
      <c r="CV1244" s="312"/>
      <c r="CW1244" s="312"/>
      <c r="CX1244" s="384"/>
      <c r="CY1244" s="312"/>
      <c r="CZ1244" s="372"/>
    </row>
    <row r="1245" spans="1:104" s="1" customFormat="1" hidden="1">
      <c r="A1245" s="269">
        <v>45804</v>
      </c>
      <c r="B1245" s="380">
        <v>0.6</v>
      </c>
      <c r="C1245" s="381">
        <v>0.78096774193548391</v>
      </c>
      <c r="D1245" s="382">
        <v>0.70416000000000001</v>
      </c>
      <c r="E1245" s="382">
        <v>0.64368000000000003</v>
      </c>
      <c r="F1245" s="382">
        <v>0</v>
      </c>
      <c r="G1245" s="312">
        <f>_xll.SRS1Splines.Functions25.Linear_Interp(V_NEM!$R$687:$R$703,V_NEM!$T$687:$T$703,M1245)+_xll.SRS1Splines.Functions25.Linear_Interp(V_NEM!$AB$687:$AB$703,V_NEM!$AD$687:$AD$703,N1245)</f>
        <v>0.78027992430000614</v>
      </c>
      <c r="H1245" s="308">
        <f>(G1245/(V_NEM!$T$696+V_NEM!$AD$696))*100</f>
        <v>80.509736870376031</v>
      </c>
      <c r="I1245" s="308">
        <f>G1245-(V_NEM!$T$694+V_NEM!$AD$694)</f>
        <v>0.14079378930000619</v>
      </c>
      <c r="J1245" s="308">
        <f>((IFERROR((_xll.SRS1Splines.Functions25.Linear_Interp(V_NEM!$R$687:$R$703,V_NEM!$T$687:$T$703,M1245) - V_NEM!$X$689) / (V_NEM!$X$688- V_NEM!$X$689) * 100, 0))+(IFERROR((_xll.SRS1Splines.Functions25.Linear_Interp(V_NEM!$AB$687:$AB$703,V_NEM!$AD$687:$AD$703,N1245) - V_NEM!$AH$689) / (V_NEM!$AH$688- V_NEM!$AH$689) * 100, 0)))/2</f>
        <v>40.111774038493408</v>
      </c>
      <c r="K1245" s="308">
        <v>784.3</v>
      </c>
      <c r="L1245" s="308">
        <v>781.8</v>
      </c>
      <c r="M1245" s="371">
        <v>782.94</v>
      </c>
      <c r="N1245" s="371">
        <v>782.79</v>
      </c>
      <c r="O1245" s="312">
        <v>1.1651612903225805</v>
      </c>
      <c r="P1245" s="383">
        <v>1.1497899999999999</v>
      </c>
      <c r="Q1245" s="369">
        <v>50.2</v>
      </c>
      <c r="R1245" s="312">
        <v>0.24</v>
      </c>
      <c r="S1245" s="370">
        <v>0.94608000000000003</v>
      </c>
      <c r="T1245" s="370">
        <v>5.4116423999999999</v>
      </c>
      <c r="U1245" s="370"/>
      <c r="V1245" s="312">
        <f>_xll.SRS1Splines.Functions25.Linear_Interp(V_NK3!$P$8:$P$32,V_NK3!$R$8:$R$32,AC1245)</f>
        <v>205.40413450000099</v>
      </c>
      <c r="W1245" s="312">
        <f>(V1245/V_NK3!$R$28)*100</f>
        <v>37.887156475222596</v>
      </c>
      <c r="X1245" s="308">
        <f>V1245-V_NK3!$R$8</f>
        <v>148.82548250000099</v>
      </c>
      <c r="Y1245" s="308">
        <f>IFERROR((V1245 - V_NK3!$V$10) / (V_NK3!$V$9- V_NK3!$V$10) * 100, 0)</f>
        <v>30.649740827702924</v>
      </c>
      <c r="Z1245" s="308">
        <v>541.79999999999995</v>
      </c>
      <c r="AA1245" s="308">
        <v>521</v>
      </c>
      <c r="AB1245" s="312"/>
      <c r="AC1245" s="371">
        <v>530.1</v>
      </c>
      <c r="AD1245" s="308">
        <v>0.96</v>
      </c>
      <c r="AE1245" s="372">
        <v>1.176444</v>
      </c>
      <c r="AF1245" s="373">
        <v>10.6</v>
      </c>
      <c r="AG1245" s="312"/>
      <c r="AH1245" s="370">
        <v>5.6551402799999995</v>
      </c>
      <c r="AI1245" s="370">
        <v>6.1789266000000005</v>
      </c>
      <c r="AJ1245" s="370"/>
      <c r="AK1245" s="312">
        <f>_xll.SRS1Splines.Functions25.Linear_Interp(V_NK2!$R$10:$R$21,V_NK2!$T$10:$T$21,AR1245)</f>
        <v>64.847142857170695</v>
      </c>
      <c r="AL1245" s="312">
        <f>(AK1245/V_NK2!$T$18)*100</f>
        <v>90.822328931611608</v>
      </c>
      <c r="AM1245" s="308">
        <f>AK1245-V_NK2!$T$11</f>
        <v>24.027142857142898</v>
      </c>
      <c r="AN1245" s="308">
        <f>IFERROR((AK1245 - V_NK2!$X$12) / (V_NK2!$X$11- V_NK2!$X$12) * 100, 0)</f>
        <v>78.571428571432563</v>
      </c>
      <c r="AO1245" s="308">
        <v>427</v>
      </c>
      <c r="AP1245" s="308">
        <v>420</v>
      </c>
      <c r="AQ1245" s="308">
        <v>427.09</v>
      </c>
      <c r="AR1245" s="371">
        <v>425.5</v>
      </c>
      <c r="AS1245" s="312">
        <v>1.3440000000000001</v>
      </c>
      <c r="AT1245" s="372">
        <v>1.4711730000000001</v>
      </c>
      <c r="AU1245" s="369"/>
      <c r="AV1245" s="312">
        <v>0.3038526085359804</v>
      </c>
      <c r="AW1245" s="370">
        <v>0.76482026363632583</v>
      </c>
      <c r="AX1245" s="370">
        <v>0.82475345454544347</v>
      </c>
      <c r="AY1245" s="370"/>
      <c r="AZ1245" s="312">
        <f>_xll.SRS1Splines.Functions25.Linear_Interp(V_NNG3A!$H$4:$H$12,V_NNG3A!$I$4:$I$12,BF1245)</f>
        <v>12.4668000000001</v>
      </c>
      <c r="BA1245" s="312">
        <f>(AZ1245/V_NNG3A!$I$8)*100</f>
        <v>90.012996389892422</v>
      </c>
      <c r="BB1245" s="308">
        <f>_xll.SRS1Splines.Functions25.Linear_Interp(V_NNG3A!$H$4:$H$12,V_NNG3A!$J$4:$J$12,BF1245)</f>
        <v>1.47921379310365</v>
      </c>
      <c r="BC1245" s="308">
        <f>IFERROR((AZ1245-V_NNG3A!$J$20) / (V_NNG3A!$J$19-V_NNG3A!$J$20) * 100, 0)</f>
        <v>51.677147331651177</v>
      </c>
      <c r="BD1245" s="308">
        <v>1050</v>
      </c>
      <c r="BE1245" s="308">
        <v>1047</v>
      </c>
      <c r="BF1245" s="374">
        <v>1048.8800000000001</v>
      </c>
      <c r="BG1245" s="312">
        <v>0.12</v>
      </c>
      <c r="BH1245" s="372">
        <v>0.29647999999999591</v>
      </c>
      <c r="BI1245" s="369"/>
      <c r="BJ1245" s="312">
        <v>1.129248</v>
      </c>
      <c r="BK1245" s="370">
        <v>0.8798501392953163</v>
      </c>
      <c r="BL1245" s="370">
        <v>0.8798501392953163</v>
      </c>
      <c r="BM1245" s="370">
        <f t="shared" si="17"/>
        <v>0</v>
      </c>
      <c r="BN1245" s="312">
        <f>_xll.SRS1Splines.Functions25.Linear_Interp(V_XNN1!$K$3:$K$8,V_XNN1!$L$3:$L$8,BT1245)</f>
        <v>0.2001</v>
      </c>
      <c r="BO1245" s="312">
        <f>(BN1245/V_XNN1!$L$7)*100</f>
        <v>95.285714285714278</v>
      </c>
      <c r="BP1245" s="308">
        <f>_xll.SRS1Splines.Functions25.Linear_Interp(V_XNN1!$K$3:$K$8,V_XNN1!$M$3:$M$8,BT1245)</f>
        <v>4.4099999999999799E-2</v>
      </c>
      <c r="BQ1245" s="308">
        <f>IFERROR((BN1245 - V_XNN1!$M$16) / (V_XNN1!$M$15- V_XNN1!$M$16) * 100, 0)</f>
        <v>41.782729805013958</v>
      </c>
      <c r="BR1245" s="308">
        <v>252</v>
      </c>
      <c r="BS1245" s="308">
        <v>249</v>
      </c>
      <c r="BT1245" s="374">
        <v>251.45</v>
      </c>
      <c r="BU1245" s="312">
        <v>0.14399999999999999</v>
      </c>
      <c r="BV1245" s="372">
        <v>0.14314099999999999</v>
      </c>
      <c r="BW1245" s="369"/>
      <c r="BX1245" s="312"/>
      <c r="BY1245" s="370"/>
      <c r="BZ1245" s="370"/>
      <c r="CA1245" s="370"/>
      <c r="CB1245" s="312"/>
      <c r="CC1245" s="312"/>
      <c r="CD1245" s="308"/>
      <c r="CE1245" s="312"/>
      <c r="CF1245" s="312"/>
      <c r="CG1245" s="312"/>
      <c r="CH1245" s="312"/>
      <c r="CI1245" s="384"/>
      <c r="CJ1245" s="312"/>
      <c r="CK1245" s="372"/>
      <c r="CL1245" s="369"/>
      <c r="CM1245" s="312"/>
      <c r="CN1245" s="370"/>
      <c r="CO1245" s="370"/>
      <c r="CP1245" s="370"/>
      <c r="CQ1245" s="312"/>
      <c r="CR1245" s="312"/>
      <c r="CS1245" s="308"/>
      <c r="CT1245" s="312"/>
      <c r="CU1245" s="312"/>
      <c r="CV1245" s="312"/>
      <c r="CW1245" s="312"/>
      <c r="CX1245" s="384"/>
      <c r="CY1245" s="312"/>
      <c r="CZ1245" s="372"/>
    </row>
    <row r="1246" spans="1:104" s="1" customFormat="1" hidden="1">
      <c r="A1246" s="269">
        <v>45805</v>
      </c>
      <c r="B1246" s="380">
        <v>59.8</v>
      </c>
      <c r="C1246" s="381">
        <v>0.78096774193548391</v>
      </c>
      <c r="D1246" s="382">
        <v>1.1171519999999999</v>
      </c>
      <c r="E1246" s="382">
        <v>1.13184</v>
      </c>
      <c r="F1246" s="382">
        <v>0</v>
      </c>
      <c r="G1246" s="312">
        <f>_xll.SRS1Splines.Functions25.Linear_Interp(V_NEM!$R$687:$R$703,V_NEM!$T$687:$T$703,M1246)+_xll.SRS1Splines.Functions25.Linear_Interp(V_NEM!$AB$687:$AB$703,V_NEM!$AD$687:$AD$703,N1246)</f>
        <v>0.68484406680000698</v>
      </c>
      <c r="H1246" s="308">
        <f>(G1246/(V_NEM!$T$696+V_NEM!$AD$696))*100</f>
        <v>70.662609530509414</v>
      </c>
      <c r="I1246" s="308">
        <f>G1246-(V_NEM!$T$694+V_NEM!$AD$694)</f>
        <v>4.5357931800007023E-2</v>
      </c>
      <c r="J1246" s="308">
        <f>((IFERROR((_xll.SRS1Splines.Functions25.Linear_Interp(V_NEM!$R$687:$R$703,V_NEM!$T$687:$T$703,M1246) - V_NEM!$X$689) / (V_NEM!$X$688- V_NEM!$X$689) * 100, 0))+(IFERROR((_xll.SRS1Splines.Functions25.Linear_Interp(V_NEM!$AB$687:$AB$703,V_NEM!$AD$687:$AD$703,N1246) - V_NEM!$AH$689) / (V_NEM!$AH$688- V_NEM!$AH$689) * 100, 0)))/2</f>
        <v>23.771790814420832</v>
      </c>
      <c r="K1246" s="308">
        <v>784.3</v>
      </c>
      <c r="L1246" s="308">
        <v>781.8</v>
      </c>
      <c r="M1246" s="371">
        <v>782.2</v>
      </c>
      <c r="N1246" s="371">
        <v>782.83</v>
      </c>
      <c r="O1246" s="312">
        <v>1.1651612903225805</v>
      </c>
      <c r="P1246" s="383">
        <v>0.94471000000000005</v>
      </c>
      <c r="Q1246" s="369">
        <v>10.4</v>
      </c>
      <c r="R1246" s="312">
        <v>0.24</v>
      </c>
      <c r="S1246" s="370">
        <v>1.2554189275047294</v>
      </c>
      <c r="T1246" s="370">
        <v>5.4123921999999993</v>
      </c>
      <c r="U1246" s="370"/>
      <c r="V1246" s="312">
        <f>_xll.SRS1Splines.Functions25.Linear_Interp(V_NK3!$P$8:$P$32,V_NK3!$R$8:$R$32,AC1246)</f>
        <v>201.247161199999</v>
      </c>
      <c r="W1246" s="312">
        <f>(V1246/V_NK3!$R$28)*100</f>
        <v>37.120395386095161</v>
      </c>
      <c r="X1246" s="308">
        <f>V1246-V_NK3!$R$8</f>
        <v>144.66850919999899</v>
      </c>
      <c r="Y1246" s="308">
        <f>IFERROR((V1246 - V_NK3!$V$10) / (V_NK3!$V$9- V_NK3!$V$10) * 100, 0)</f>
        <v>29.793636401683404</v>
      </c>
      <c r="Z1246" s="308">
        <v>541.79999999999995</v>
      </c>
      <c r="AA1246" s="308">
        <v>521</v>
      </c>
      <c r="AB1246" s="312"/>
      <c r="AC1246" s="371">
        <v>529.91999999999996</v>
      </c>
      <c r="AD1246" s="308">
        <v>0.96</v>
      </c>
      <c r="AE1246" s="372">
        <v>1.176607</v>
      </c>
      <c r="AF1246" s="373">
        <v>13.59</v>
      </c>
      <c r="AG1246" s="312"/>
      <c r="AH1246" s="370">
        <v>5.957388589999999</v>
      </c>
      <c r="AI1246" s="370">
        <v>6.0011279999999996</v>
      </c>
      <c r="AJ1246" s="370"/>
      <c r="AK1246" s="312">
        <f>_xll.SRS1Splines.Functions25.Linear_Interp(V_NK2!$R$10:$R$21,V_NK2!$T$10:$T$21,AR1246)</f>
        <v>64.803457142885094</v>
      </c>
      <c r="AL1246" s="312">
        <f>(AK1246/V_NK2!$T$18)*100</f>
        <v>90.761144457822255</v>
      </c>
      <c r="AM1246" s="308">
        <f>AK1246-V_NK2!$T$11</f>
        <v>23.983457142857297</v>
      </c>
      <c r="AN1246" s="308">
        <f>IFERROR((AK1246 - V_NK2!$X$12) / (V_NK2!$X$11- V_NK2!$X$12) * 100, 0)</f>
        <v>78.428571428575779</v>
      </c>
      <c r="AO1246" s="308">
        <v>427</v>
      </c>
      <c r="AP1246" s="308">
        <v>420</v>
      </c>
      <c r="AQ1246" s="308">
        <v>427.24</v>
      </c>
      <c r="AR1246" s="371">
        <v>425.49</v>
      </c>
      <c r="AS1246" s="312">
        <v>1.54</v>
      </c>
      <c r="AT1246" s="372">
        <v>1.4288399999999999</v>
      </c>
      <c r="AU1246" s="369"/>
      <c r="AV1246" s="312">
        <v>0.3038526085359804</v>
      </c>
      <c r="AW1246" s="370">
        <v>0.70860654545453083</v>
      </c>
      <c r="AX1246" s="370">
        <v>0.67823509090908463</v>
      </c>
      <c r="AY1246" s="370"/>
      <c r="AZ1246" s="312">
        <f>_xll.SRS1Splines.Functions25.Linear_Interp(V_NNG3A!$H$4:$H$12,V_NNG3A!$I$4:$I$12,BF1246)</f>
        <v>12.046900000000001</v>
      </c>
      <c r="BA1246" s="312">
        <f>(AZ1246/V_NNG3A!$I$8)*100</f>
        <v>86.981227436823119</v>
      </c>
      <c r="BB1246" s="308">
        <f>_xll.SRS1Splines.Functions25.Linear_Interp(V_NNG3A!$H$4:$H$12,V_NNG3A!$J$4:$J$12,BF1246)</f>
        <v>1.05931379310347</v>
      </c>
      <c r="BC1246" s="308">
        <f>IFERROR((AZ1246-V_NNG3A!$J$20) / (V_NNG3A!$J$19-V_NNG3A!$J$20) * 100, 0)</f>
        <v>37.007709914469302</v>
      </c>
      <c r="BD1246" s="308">
        <v>1050</v>
      </c>
      <c r="BE1246" s="308">
        <v>1047</v>
      </c>
      <c r="BF1246" s="374">
        <v>1048.54</v>
      </c>
      <c r="BG1246" s="312">
        <v>0.12</v>
      </c>
      <c r="BH1246" s="372">
        <v>0.24380999999999767</v>
      </c>
      <c r="BI1246" s="369"/>
      <c r="BJ1246" s="312">
        <v>1.4342400000000002</v>
      </c>
      <c r="BK1246" s="370">
        <v>1.4392203084401958</v>
      </c>
      <c r="BL1246" s="370">
        <v>1.4392203084401958</v>
      </c>
      <c r="BM1246" s="370">
        <f t="shared" si="17"/>
        <v>0</v>
      </c>
      <c r="BN1246" s="312">
        <f>_xll.SRS1Splines.Functions25.Linear_Interp(V_XNN1!$K$3:$K$8,V_XNN1!$L$3:$L$8,BT1246)</f>
        <v>0.21053459999999999</v>
      </c>
      <c r="BO1246" s="312">
        <f>(BN1246/V_XNN1!$L$7)*100</f>
        <v>100.25457142857144</v>
      </c>
      <c r="BP1246" s="308">
        <f>_xll.SRS1Splines.Functions25.Linear_Interp(V_XNN1!$K$3:$K$8,V_XNN1!$M$3:$M$8,BT1246)</f>
        <v>5.4534600000000003E-2</v>
      </c>
      <c r="BQ1246" s="308">
        <f>IFERROR((BN1246 - V_XNN1!$M$16) / (V_XNN1!$M$15- V_XNN1!$M$16) * 100, 0)</f>
        <v>74.077994428969347</v>
      </c>
      <c r="BR1246" s="308">
        <v>252</v>
      </c>
      <c r="BS1246" s="308">
        <v>249</v>
      </c>
      <c r="BT1246" s="374">
        <v>252.03</v>
      </c>
      <c r="BU1246" s="312">
        <v>0.14399999999999999</v>
      </c>
      <c r="BV1246" s="372">
        <v>0.224665</v>
      </c>
      <c r="BW1246" s="369"/>
      <c r="BX1246" s="312"/>
      <c r="BY1246" s="370"/>
      <c r="BZ1246" s="370"/>
      <c r="CA1246" s="370"/>
      <c r="CB1246" s="312"/>
      <c r="CC1246" s="312"/>
      <c r="CD1246" s="308"/>
      <c r="CE1246" s="312"/>
      <c r="CF1246" s="312"/>
      <c r="CG1246" s="312"/>
      <c r="CH1246" s="312"/>
      <c r="CI1246" s="384"/>
      <c r="CJ1246" s="312"/>
      <c r="CK1246" s="372"/>
      <c r="CL1246" s="369"/>
      <c r="CM1246" s="312"/>
      <c r="CN1246" s="370"/>
      <c r="CO1246" s="370"/>
      <c r="CP1246" s="370"/>
      <c r="CQ1246" s="312"/>
      <c r="CR1246" s="312"/>
      <c r="CS1246" s="308"/>
      <c r="CT1246" s="312"/>
      <c r="CU1246" s="312"/>
      <c r="CV1246" s="312"/>
      <c r="CW1246" s="312"/>
      <c r="CX1246" s="384"/>
      <c r="CY1246" s="312"/>
      <c r="CZ1246" s="372"/>
    </row>
    <row r="1247" spans="1:104" s="1" customFormat="1" hidden="1">
      <c r="A1247" s="269">
        <v>45806</v>
      </c>
      <c r="B1247" s="380">
        <v>0.8</v>
      </c>
      <c r="C1247" s="381">
        <v>0.78096774193548391</v>
      </c>
      <c r="D1247" s="382">
        <v>0.88819199999999998</v>
      </c>
      <c r="E1247" s="382">
        <v>0.90892799999999996</v>
      </c>
      <c r="F1247" s="382">
        <v>0</v>
      </c>
      <c r="G1247" s="312">
        <f>_xll.SRS1Splines.Functions25.Linear_Interp(V_NEM!$R$687:$R$703,V_NEM!$T$687:$T$703,M1247)+_xll.SRS1Splines.Functions25.Linear_Interp(V_NEM!$AB$687:$AB$703,V_NEM!$AD$687:$AD$703,N1247)</f>
        <v>0.68572590805000311</v>
      </c>
      <c r="H1247" s="308">
        <f>(G1247/(V_NEM!$T$696+V_NEM!$AD$696))*100</f>
        <v>70.753598424094406</v>
      </c>
      <c r="I1247" s="308">
        <f>G1247-(V_NEM!$T$694+V_NEM!$AD$694)</f>
        <v>4.6239773050003152E-2</v>
      </c>
      <c r="J1247" s="308">
        <f>((IFERROR((_xll.SRS1Splines.Functions25.Linear_Interp(V_NEM!$R$687:$R$703,V_NEM!$T$687:$T$703,M1247) - V_NEM!$X$689) / (V_NEM!$X$688- V_NEM!$X$689) * 100, 0))+(IFERROR((_xll.SRS1Splines.Functions25.Linear_Interp(V_NEM!$AB$687:$AB$703,V_NEM!$AD$687:$AD$703,N1247) - V_NEM!$AH$689) / (V_NEM!$AH$688- V_NEM!$AH$689) * 100, 0)))/2</f>
        <v>21.478934849675095</v>
      </c>
      <c r="K1247" s="308">
        <v>784.3</v>
      </c>
      <c r="L1247" s="308">
        <v>781.8</v>
      </c>
      <c r="M1247" s="371">
        <v>782.23</v>
      </c>
      <c r="N1247" s="371">
        <v>782.7</v>
      </c>
      <c r="O1247" s="312">
        <v>1.1651612903225805</v>
      </c>
      <c r="P1247" s="383">
        <v>1.1856</v>
      </c>
      <c r="Q1247" s="369">
        <v>52.6</v>
      </c>
      <c r="R1247" s="312">
        <v>0.24</v>
      </c>
      <c r="S1247" s="370">
        <v>2.0780502892536163</v>
      </c>
      <c r="T1247" s="370">
        <v>3.3759123999999998</v>
      </c>
      <c r="U1247" s="370"/>
      <c r="V1247" s="312">
        <f>_xll.SRS1Splines.Functions25.Linear_Interp(V_NK3!$P$8:$P$32,V_NK3!$R$8:$R$32,AC1247)</f>
        <v>199.94929909999999</v>
      </c>
      <c r="W1247" s="312">
        <f>(V1247/V_NK3!$R$28)*100</f>
        <v>36.881002422630146</v>
      </c>
      <c r="X1247" s="308">
        <f>V1247-V_NK3!$R$8</f>
        <v>143.37064709999999</v>
      </c>
      <c r="Y1247" s="308">
        <f>IFERROR((V1247 - V_NK3!$V$10) / (V_NK3!$V$9- V_NK3!$V$10) * 100, 0)</f>
        <v>29.526349265590511</v>
      </c>
      <c r="Z1247" s="308">
        <v>541.79999999999995</v>
      </c>
      <c r="AA1247" s="308">
        <v>521</v>
      </c>
      <c r="AB1247" s="312"/>
      <c r="AC1247" s="371">
        <v>529.86</v>
      </c>
      <c r="AD1247" s="308">
        <v>0.96</v>
      </c>
      <c r="AE1247" s="372">
        <v>0.73389400000000005</v>
      </c>
      <c r="AF1247" s="373">
        <v>22.84</v>
      </c>
      <c r="AG1247" s="312"/>
      <c r="AH1247" s="370">
        <v>4.0788927799999994</v>
      </c>
      <c r="AI1247" s="370">
        <v>3.6417654000000002</v>
      </c>
      <c r="AJ1247" s="370"/>
      <c r="AK1247" s="312">
        <f>_xll.SRS1Splines.Functions25.Linear_Interp(V_NK2!$R$10:$R$21,V_NK2!$T$10:$T$21,AR1247)</f>
        <v>65.240314285741704</v>
      </c>
      <c r="AL1247" s="312">
        <f>(AK1247/V_NK2!$T$18)*100</f>
        <v>91.37298919571667</v>
      </c>
      <c r="AM1247" s="308">
        <f>AK1247-V_NK2!$T$11</f>
        <v>24.420314285713907</v>
      </c>
      <c r="AN1247" s="308">
        <f>IFERROR((AK1247 - V_NK2!$X$12) / (V_NK2!$X$11- V_NK2!$X$12) * 100, 0)</f>
        <v>79.857142857145533</v>
      </c>
      <c r="AO1247" s="308">
        <v>427</v>
      </c>
      <c r="AP1247" s="308">
        <v>420</v>
      </c>
      <c r="AQ1247" s="308">
        <v>427.39</v>
      </c>
      <c r="AR1247" s="371">
        <v>425.59</v>
      </c>
      <c r="AS1247" s="312">
        <v>1.54</v>
      </c>
      <c r="AT1247" s="372">
        <v>0.86708699999999994</v>
      </c>
      <c r="AU1247" s="369"/>
      <c r="AV1247" s="312">
        <v>0.3038526085359804</v>
      </c>
      <c r="AW1247" s="370">
        <v>0.61517809090910036</v>
      </c>
      <c r="AX1247" s="370">
        <v>0.54020127272727936</v>
      </c>
      <c r="AY1247" s="370"/>
      <c r="AZ1247" s="312">
        <f>_xll.SRS1Splines.Functions25.Linear_Interp(V_NNG3A!$H$4:$H$12,V_NNG3A!$I$4:$I$12,BF1247)</f>
        <v>12.120999999999899</v>
      </c>
      <c r="BA1247" s="312">
        <f>(AZ1247/V_NNG3A!$I$8)*100</f>
        <v>87.516245487363904</v>
      </c>
      <c r="BB1247" s="308">
        <f>_xll.SRS1Splines.Functions25.Linear_Interp(V_NNG3A!$H$4:$H$12,V_NNG3A!$J$4:$J$12,BF1247)</f>
        <v>1.1334137931034001</v>
      </c>
      <c r="BC1247" s="308">
        <f>IFERROR((AZ1247-V_NNG3A!$J$20) / (V_NNG3A!$J$19-V_NNG3A!$J$20) * 100, 0)</f>
        <v>39.596434164556058</v>
      </c>
      <c r="BD1247" s="308">
        <v>1050</v>
      </c>
      <c r="BE1247" s="308">
        <v>1047</v>
      </c>
      <c r="BF1247" s="374">
        <v>1048.5999999999999</v>
      </c>
      <c r="BG1247" s="312">
        <v>0.12</v>
      </c>
      <c r="BH1247" s="372">
        <v>0.19419000000000233</v>
      </c>
      <c r="BI1247" s="369"/>
      <c r="BJ1247" s="312">
        <v>1.4342400000000002</v>
      </c>
      <c r="BK1247" s="370">
        <v>1.9344375604924291</v>
      </c>
      <c r="BL1247" s="370">
        <v>1.9344375604924291</v>
      </c>
      <c r="BM1247" s="370">
        <f t="shared" si="17"/>
        <v>0</v>
      </c>
      <c r="BN1247" s="312">
        <f>_xll.SRS1Splines.Functions25.Linear_Interp(V_XNN1!$K$3:$K$8,V_XNN1!$L$3:$L$8,BT1247)</f>
        <v>0.21427679999999999</v>
      </c>
      <c r="BO1247" s="312">
        <f>(BN1247/V_XNN1!$L$7)*100</f>
        <v>102.03657142857143</v>
      </c>
      <c r="BP1247" s="308">
        <f>_xll.SRS1Splines.Functions25.Linear_Interp(V_XNN1!$K$3:$K$8,V_XNN1!$M$3:$M$8,BT1247)</f>
        <v>5.8276800000000198E-2</v>
      </c>
      <c r="BQ1247" s="308">
        <f>IFERROR((BN1247 - V_XNN1!$M$16) / (V_XNN1!$M$15- V_XNN1!$M$16) * 100, 0)</f>
        <v>85.660167130919206</v>
      </c>
      <c r="BR1247" s="308">
        <v>252</v>
      </c>
      <c r="BS1247" s="308">
        <v>249</v>
      </c>
      <c r="BT1247" s="374">
        <v>252.24</v>
      </c>
      <c r="BU1247" s="312">
        <v>0.14399999999999999</v>
      </c>
      <c r="BV1247" s="372">
        <v>0.31015100000000001</v>
      </c>
      <c r="BW1247" s="369"/>
      <c r="BX1247" s="312"/>
      <c r="BY1247" s="370"/>
      <c r="BZ1247" s="370"/>
      <c r="CA1247" s="370"/>
      <c r="CB1247" s="312"/>
      <c r="CC1247" s="312"/>
      <c r="CD1247" s="308"/>
      <c r="CE1247" s="312"/>
      <c r="CF1247" s="312"/>
      <c r="CG1247" s="312"/>
      <c r="CH1247" s="312"/>
      <c r="CI1247" s="384"/>
      <c r="CJ1247" s="312"/>
      <c r="CK1247" s="372"/>
      <c r="CL1247" s="369"/>
      <c r="CM1247" s="312"/>
      <c r="CN1247" s="370"/>
      <c r="CO1247" s="370"/>
      <c r="CP1247" s="370"/>
      <c r="CQ1247" s="312"/>
      <c r="CR1247" s="312"/>
      <c r="CS1247" s="308"/>
      <c r="CT1247" s="312"/>
      <c r="CU1247" s="312"/>
      <c r="CV1247" s="312"/>
      <c r="CW1247" s="312"/>
      <c r="CX1247" s="384"/>
      <c r="CY1247" s="312"/>
      <c r="CZ1247" s="372"/>
    </row>
    <row r="1248" spans="1:104" s="1" customFormat="1" hidden="1">
      <c r="A1248" s="269">
        <v>45807</v>
      </c>
      <c r="B1248" s="380">
        <v>32</v>
      </c>
      <c r="C1248" s="381">
        <v>0.78096774193548391</v>
      </c>
      <c r="D1248" s="382">
        <v>1.2553920000000001</v>
      </c>
      <c r="E1248" s="382">
        <v>1.1422079999999999</v>
      </c>
      <c r="F1248" s="382">
        <v>0</v>
      </c>
      <c r="G1248" s="312">
        <f>_xll.SRS1Splines.Functions25.Linear_Interp(V_NEM!$R$687:$R$703,V_NEM!$T$687:$T$703,M1248)+_xll.SRS1Splines.Functions25.Linear_Interp(V_NEM!$AB$687:$AB$703,V_NEM!$AD$687:$AD$703,N1248)</f>
        <v>0.72929838959999604</v>
      </c>
      <c r="H1248" s="308">
        <f>(G1248/(V_NEM!$T$696+V_NEM!$AD$696))*100</f>
        <v>75.249432438440351</v>
      </c>
      <c r="I1248" s="308">
        <f>G1248-(V_NEM!$T$694+V_NEM!$AD$694)</f>
        <v>8.9812254599996089E-2</v>
      </c>
      <c r="J1248" s="308">
        <f>((IFERROR((_xll.SRS1Splines.Functions25.Linear_Interp(V_NEM!$R$687:$R$703,V_NEM!$T$687:$T$703,M1248) - V_NEM!$X$689) / (V_NEM!$X$688- V_NEM!$X$689) * 100, 0))+(IFERROR((_xll.SRS1Splines.Functions25.Linear_Interp(V_NEM!$AB$687:$AB$703,V_NEM!$AD$687:$AD$703,N1248) - V_NEM!$AH$689) / (V_NEM!$AH$688- V_NEM!$AH$689) * 100, 0)))/2</f>
        <v>46.649619906162414</v>
      </c>
      <c r="K1248" s="308">
        <v>784.3</v>
      </c>
      <c r="L1248" s="308">
        <v>781.8</v>
      </c>
      <c r="M1248" s="371">
        <v>782.4</v>
      </c>
      <c r="N1248" s="371">
        <v>783.53</v>
      </c>
      <c r="O1248" s="312">
        <v>1.1651612903225805</v>
      </c>
      <c r="P1248" s="383">
        <v>1.0976900000000001</v>
      </c>
      <c r="Q1248" s="369">
        <v>12.6</v>
      </c>
      <c r="R1248" s="312">
        <v>0.24</v>
      </c>
      <c r="S1248" s="370">
        <v>3.2131504553722374</v>
      </c>
      <c r="T1248" s="370">
        <v>2.5642193999999994</v>
      </c>
      <c r="U1248" s="370"/>
      <c r="V1248" s="312">
        <f>_xll.SRS1Splines.Functions25.Linear_Interp(V_NK3!$P$8:$P$32,V_NK3!$R$8:$R$32,AC1248)</f>
        <v>200.59823015000001</v>
      </c>
      <c r="W1248" s="312">
        <f>(V1248/V_NK3!$R$28)*100</f>
        <v>37.00069890436275</v>
      </c>
      <c r="X1248" s="308">
        <f>V1248-V_NK3!$R$8</f>
        <v>144.01957815</v>
      </c>
      <c r="Y1248" s="308">
        <f>IFERROR((V1248 - V_NK3!$V$10) / (V_NK3!$V$9- V_NK3!$V$10) * 100, 0)</f>
        <v>29.659992833637062</v>
      </c>
      <c r="Z1248" s="308">
        <v>541.79999999999995</v>
      </c>
      <c r="AA1248" s="308">
        <v>521</v>
      </c>
      <c r="AB1248" s="312"/>
      <c r="AC1248" s="371">
        <v>529.89</v>
      </c>
      <c r="AD1248" s="308">
        <v>0.96</v>
      </c>
      <c r="AE1248" s="372">
        <v>0.55743900000000002</v>
      </c>
      <c r="AF1248" s="373">
        <v>17.48</v>
      </c>
      <c r="AG1248" s="312"/>
      <c r="AH1248" s="370">
        <v>4.5052884299999985</v>
      </c>
      <c r="AI1248" s="370">
        <v>5.0728986000000003</v>
      </c>
      <c r="AJ1248" s="370"/>
      <c r="AK1248" s="312">
        <f>_xll.SRS1Splines.Functions25.Linear_Interp(V_NK2!$R$10:$R$21,V_NK2!$T$10:$T$21,AR1248)</f>
        <v>64.672400000027906</v>
      </c>
      <c r="AL1248" s="312">
        <f>(AK1248/V_NK2!$T$18)*100</f>
        <v>90.57759103645364</v>
      </c>
      <c r="AM1248" s="308">
        <f>AK1248-V_NK2!$T$11</f>
        <v>23.85240000000011</v>
      </c>
      <c r="AN1248" s="308">
        <f>IFERROR((AK1248 - V_NK2!$X$12) / (V_NK2!$X$11- V_NK2!$X$12) * 100, 0)</f>
        <v>78.000000000004192</v>
      </c>
      <c r="AO1248" s="308">
        <v>427</v>
      </c>
      <c r="AP1248" s="308">
        <v>420</v>
      </c>
      <c r="AQ1248" s="308">
        <v>427.54</v>
      </c>
      <c r="AR1248" s="371">
        <v>425.46</v>
      </c>
      <c r="AS1248" s="312">
        <v>1.54</v>
      </c>
      <c r="AT1248" s="372">
        <v>1.2078330000000002</v>
      </c>
      <c r="AU1248" s="369"/>
      <c r="AV1248" s="312">
        <v>0.3038526085359804</v>
      </c>
      <c r="AW1248" s="370">
        <v>1.4651357727272656</v>
      </c>
      <c r="AX1248" s="370">
        <v>1.2242781818181581</v>
      </c>
      <c r="AY1248" s="370"/>
      <c r="AZ1248" s="312">
        <f>_xll.SRS1Splines.Functions25.Linear_Interp(V_NNG3A!$H$4:$H$12,V_NNG3A!$I$4:$I$12,BF1248)</f>
        <v>12.3803499999999</v>
      </c>
      <c r="BA1248" s="312">
        <f>(AZ1248/V_NNG3A!$I$8)*100</f>
        <v>89.388808664259216</v>
      </c>
      <c r="BB1248" s="308">
        <f>_xll.SRS1Splines.Functions25.Linear_Interp(V_NNG3A!$H$4:$H$12,V_NNG3A!$J$4:$J$12,BF1248)</f>
        <v>1.39276379310345</v>
      </c>
      <c r="BC1248" s="308">
        <f>IFERROR((AZ1248-V_NNG3A!$J$20) / (V_NNG3A!$J$19-V_NNG3A!$J$20) * 100, 0)</f>
        <v>48.656969039872166</v>
      </c>
      <c r="BD1248" s="308">
        <v>1050</v>
      </c>
      <c r="BE1248" s="308">
        <v>1047</v>
      </c>
      <c r="BF1248" s="374">
        <v>1048.81</v>
      </c>
      <c r="BG1248" s="312">
        <v>0.12</v>
      </c>
      <c r="BH1248" s="372">
        <v>0.44009999999999128</v>
      </c>
      <c r="BI1248" s="369"/>
      <c r="BJ1248" s="312">
        <v>1.944</v>
      </c>
      <c r="BK1248" s="370">
        <v>2.0703552624876189</v>
      </c>
      <c r="BL1248" s="370">
        <v>2.0703552624876189</v>
      </c>
      <c r="BM1248" s="370">
        <f t="shared" si="17"/>
        <v>0</v>
      </c>
      <c r="BN1248" s="312">
        <f>_xll.SRS1Splines.Functions25.Linear_Interp(V_XNN1!$K$3:$K$8,V_XNN1!$L$3:$L$8,BT1248)</f>
        <v>0.2173062</v>
      </c>
      <c r="BO1248" s="312">
        <f>(BN1248/V_XNN1!$L$7)*100</f>
        <v>103.47914285714286</v>
      </c>
      <c r="BP1248" s="308">
        <f>_xll.SRS1Splines.Functions25.Linear_Interp(V_XNN1!$K$3:$K$8,V_XNN1!$M$3:$M$8,BT1248)</f>
        <v>6.1306199999999901E-2</v>
      </c>
      <c r="BQ1248" s="308">
        <f>IFERROR((BN1248 - V_XNN1!$M$16) / (V_XNN1!$M$15- V_XNN1!$M$16) * 100, 0)</f>
        <v>95.036211699164383</v>
      </c>
      <c r="BR1248" s="308">
        <v>252</v>
      </c>
      <c r="BS1248" s="308">
        <v>249</v>
      </c>
      <c r="BT1248" s="374">
        <v>252.41</v>
      </c>
      <c r="BU1248" s="312">
        <v>0.14399999999999999</v>
      </c>
      <c r="BV1248" s="372">
        <v>0.33463199999999999</v>
      </c>
      <c r="BW1248" s="369"/>
      <c r="BX1248" s="312"/>
      <c r="BY1248" s="370"/>
      <c r="BZ1248" s="370"/>
      <c r="CA1248" s="370"/>
      <c r="CB1248" s="312"/>
      <c r="CC1248" s="312"/>
      <c r="CD1248" s="308"/>
      <c r="CE1248" s="312"/>
      <c r="CF1248" s="312"/>
      <c r="CG1248" s="312"/>
      <c r="CH1248" s="312"/>
      <c r="CI1248" s="384"/>
      <c r="CJ1248" s="312"/>
      <c r="CK1248" s="372"/>
      <c r="CL1248" s="369"/>
      <c r="CM1248" s="312"/>
      <c r="CN1248" s="370"/>
      <c r="CO1248" s="370"/>
      <c r="CP1248" s="370"/>
      <c r="CQ1248" s="312"/>
      <c r="CR1248" s="312"/>
      <c r="CS1248" s="308"/>
      <c r="CT1248" s="312"/>
      <c r="CU1248" s="312"/>
      <c r="CV1248" s="312"/>
      <c r="CW1248" s="312"/>
      <c r="CX1248" s="384"/>
      <c r="CY1248" s="312"/>
      <c r="CZ1248" s="372"/>
    </row>
    <row r="1249" spans="1:104" s="1" customFormat="1" hidden="1">
      <c r="A1249" s="269">
        <v>45808</v>
      </c>
      <c r="B1249" s="380">
        <v>18.8</v>
      </c>
      <c r="C1249" s="381">
        <v>0.78096774193548391</v>
      </c>
      <c r="D1249" s="382">
        <v>1.1525759999999998</v>
      </c>
      <c r="E1249" s="382">
        <v>1.0298879999999999</v>
      </c>
      <c r="F1249" s="382">
        <v>0</v>
      </c>
      <c r="G1249" s="312">
        <f>_xll.SRS1Splines.Functions25.Linear_Interp(V_NEM!$R$687:$R$703,V_NEM!$T$687:$T$703,M1249)+_xll.SRS1Splines.Functions25.Linear_Interp(V_NEM!$AB$687:$AB$703,V_NEM!$AD$687:$AD$703,N1249)</f>
        <v>0.87461752109999502</v>
      </c>
      <c r="H1249" s="308">
        <f>(G1249/(V_NEM!$T$696+V_NEM!$AD$696))*100</f>
        <v>90.243545031805183</v>
      </c>
      <c r="I1249" s="308">
        <f>G1249-(V_NEM!$T$694+V_NEM!$AD$694)</f>
        <v>0.23513138609999507</v>
      </c>
      <c r="J1249" s="308">
        <f>((IFERROR((_xll.SRS1Splines.Functions25.Linear_Interp(V_NEM!$R$687:$R$703,V_NEM!$T$687:$T$703,M1249) - V_NEM!$X$689) / (V_NEM!$X$688- V_NEM!$X$689) * 100, 0))+(IFERROR((_xll.SRS1Splines.Functions25.Linear_Interp(V_NEM!$AB$687:$AB$703,V_NEM!$AD$687:$AD$703,N1249) - V_NEM!$AH$689) / (V_NEM!$AH$688- V_NEM!$AH$689) * 100, 0)))/2</f>
        <v>76.43476701755111</v>
      </c>
      <c r="K1249" s="308">
        <v>784.3</v>
      </c>
      <c r="L1249" s="308">
        <v>781.8</v>
      </c>
      <c r="M1249" s="371">
        <v>783.42</v>
      </c>
      <c r="N1249" s="371">
        <v>783.7</v>
      </c>
      <c r="O1249" s="312">
        <v>1.1651612903225805</v>
      </c>
      <c r="P1249" s="383">
        <v>1.1887300000000001</v>
      </c>
      <c r="Q1249" s="369">
        <v>19.399999999999999</v>
      </c>
      <c r="R1249" s="312">
        <v>0.24</v>
      </c>
      <c r="S1249" s="370">
        <v>3.6567675613571167</v>
      </c>
      <c r="T1249" s="370">
        <v>0.79205559999999997</v>
      </c>
      <c r="U1249" s="370"/>
      <c r="V1249" s="312">
        <f>_xll.SRS1Splines.Functions25.Linear_Interp(V_NK3!$P$8:$P$32,V_NK3!$R$8:$R$32,AC1249)</f>
        <v>203.46294209999999</v>
      </c>
      <c r="W1249" s="312">
        <f>(V1249/V_NK3!$R$28)*100</f>
        <v>37.529100098283649</v>
      </c>
      <c r="X1249" s="308">
        <f>V1249-V_NK3!$R$8</f>
        <v>146.88429009999999</v>
      </c>
      <c r="Y1249" s="308">
        <f>IFERROR((V1249 - V_NK3!$V$10) / (V_NK3!$V$9- V_NK3!$V$10) * 100, 0)</f>
        <v>30.249963565386729</v>
      </c>
      <c r="Z1249" s="308">
        <v>541.79999999999995</v>
      </c>
      <c r="AA1249" s="308">
        <v>521</v>
      </c>
      <c r="AB1249" s="312"/>
      <c r="AC1249" s="371">
        <v>530.02</v>
      </c>
      <c r="AD1249" s="308">
        <v>0.96</v>
      </c>
      <c r="AE1249" s="372">
        <v>0.17218600000000001</v>
      </c>
      <c r="AF1249" s="373">
        <v>4.24</v>
      </c>
      <c r="AG1249" s="312"/>
      <c r="AH1249" s="370">
        <v>2.39923682</v>
      </c>
      <c r="AI1249" s="370">
        <v>2.1807534</v>
      </c>
      <c r="AJ1249" s="370"/>
      <c r="AK1249" s="312">
        <f>_xll.SRS1Splines.Functions25.Linear_Interp(V_NK2!$R$10:$R$21,V_NK2!$T$10:$T$21,AR1249)</f>
        <v>64.890828571456296</v>
      </c>
      <c r="AL1249" s="312">
        <f>(AK1249/V_NK2!$T$18)*100</f>
        <v>90.883513405400976</v>
      </c>
      <c r="AM1249" s="308">
        <f>AK1249-V_NK2!$T$11</f>
        <v>24.0708285714285</v>
      </c>
      <c r="AN1249" s="308">
        <f>IFERROR((AK1249 - V_NK2!$X$12) / (V_NK2!$X$11- V_NK2!$X$12) * 100, 0)</f>
        <v>78.714285714289346</v>
      </c>
      <c r="AO1249" s="308">
        <v>427</v>
      </c>
      <c r="AP1249" s="308">
        <v>420</v>
      </c>
      <c r="AQ1249" s="308">
        <v>427.69</v>
      </c>
      <c r="AR1249" s="371">
        <v>425.51</v>
      </c>
      <c r="AS1249" s="312">
        <v>1.54</v>
      </c>
      <c r="AT1249" s="372">
        <v>0.51922699999999999</v>
      </c>
      <c r="AU1249" s="369"/>
      <c r="AV1249" s="312">
        <v>0.3038526085359804</v>
      </c>
      <c r="AW1249" s="370">
        <v>0.77774760909091112</v>
      </c>
      <c r="AX1249" s="370">
        <v>1.0070738181818302</v>
      </c>
      <c r="AY1249" s="370"/>
      <c r="AZ1249" s="312">
        <f>_xll.SRS1Splines.Functions25.Linear_Interp(V_NNG3A!$H$4:$H$12,V_NNG3A!$I$4:$I$12,BF1249)</f>
        <v>13.343649999999901</v>
      </c>
      <c r="BA1249" s="312">
        <f>(AZ1249/V_NNG3A!$I$8)*100</f>
        <v>96.344043321298926</v>
      </c>
      <c r="BB1249" s="308">
        <f>_xll.SRS1Splines.Functions25.Linear_Interp(V_NNG3A!$H$4:$H$12,V_NNG3A!$J$4:$J$12,BF1249)</f>
        <v>2.3560637931034099</v>
      </c>
      <c r="BC1249" s="308">
        <f>IFERROR((AZ1249-V_NNG3A!$J$20) / (V_NNG3A!$J$19-V_NNG3A!$J$20) * 100, 0)</f>
        <v>82.310384291046134</v>
      </c>
      <c r="BD1249" s="308">
        <v>1050</v>
      </c>
      <c r="BE1249" s="308">
        <v>1047</v>
      </c>
      <c r="BF1249" s="374">
        <v>1049.5899999999999</v>
      </c>
      <c r="BG1249" s="312">
        <v>0.12</v>
      </c>
      <c r="BH1249" s="372">
        <v>0.36202000000000406</v>
      </c>
      <c r="BI1249" s="369"/>
      <c r="BJ1249" s="312">
        <v>1.958688</v>
      </c>
      <c r="BK1249" s="370">
        <v>1.9586880000000002</v>
      </c>
      <c r="BL1249" s="370">
        <v>1.9586880000000002</v>
      </c>
      <c r="BM1249" s="370">
        <f t="shared" si="17"/>
        <v>0</v>
      </c>
      <c r="BN1249" s="312">
        <f>_xll.SRS1Splines.Functions25.Linear_Interp(V_XNN1!$K$3:$K$8,V_XNN1!$L$3:$L$8,BT1249)</f>
        <v>0.21302940000000001</v>
      </c>
      <c r="BO1249" s="312">
        <f>(BN1249/V_XNN1!$L$7)*100</f>
        <v>101.44257142857143</v>
      </c>
      <c r="BP1249" s="308">
        <f>_xll.SRS1Splines.Functions25.Linear_Interp(V_XNN1!$K$3:$K$8,V_XNN1!$M$3:$M$8,BT1249)</f>
        <v>5.70293999999998E-2</v>
      </c>
      <c r="BQ1249" s="308">
        <f>IFERROR((BN1249 - V_XNN1!$M$16) / (V_XNN1!$M$15- V_XNN1!$M$16) * 100, 0)</f>
        <v>81.799442896935986</v>
      </c>
      <c r="BR1249" s="308">
        <v>252</v>
      </c>
      <c r="BS1249" s="308">
        <v>249</v>
      </c>
      <c r="BT1249" s="374">
        <v>252.17</v>
      </c>
      <c r="BU1249" s="312">
        <v>0.14399999999999999</v>
      </c>
      <c r="BV1249" s="372">
        <v>0.315224</v>
      </c>
      <c r="BW1249" s="369"/>
      <c r="BX1249" s="312"/>
      <c r="BY1249" s="370"/>
      <c r="BZ1249" s="370"/>
      <c r="CA1249" s="370"/>
      <c r="CB1249" s="312"/>
      <c r="CC1249" s="312"/>
      <c r="CD1249" s="308"/>
      <c r="CE1249" s="312"/>
      <c r="CF1249" s="312"/>
      <c r="CG1249" s="312"/>
      <c r="CH1249" s="312"/>
      <c r="CI1249" s="384"/>
      <c r="CJ1249" s="312"/>
      <c r="CK1249" s="372"/>
      <c r="CL1249" s="369"/>
      <c r="CM1249" s="312"/>
      <c r="CN1249" s="370"/>
      <c r="CO1249" s="370"/>
      <c r="CP1249" s="370"/>
      <c r="CQ1249" s="312"/>
      <c r="CR1249" s="312"/>
      <c r="CS1249" s="308"/>
      <c r="CT1249" s="312"/>
      <c r="CU1249" s="312"/>
      <c r="CV1249" s="312"/>
      <c r="CW1249" s="312"/>
      <c r="CX1249" s="384"/>
      <c r="CY1249" s="312"/>
      <c r="CZ1249" s="372"/>
    </row>
    <row r="1250" spans="1:104" s="1" customFormat="1" hidden="1">
      <c r="A1250" s="269">
        <v>45809</v>
      </c>
      <c r="B1250" s="380">
        <v>21.6</v>
      </c>
      <c r="C1250" s="381">
        <v>0.78096774193548391</v>
      </c>
      <c r="D1250" s="382">
        <v>1.0920960000000002</v>
      </c>
      <c r="E1250" s="382">
        <v>1.1759040000000001</v>
      </c>
      <c r="F1250" s="382">
        <v>0</v>
      </c>
      <c r="G1250" s="312">
        <f>_xll.SRS1Splines.Functions25.Linear_Interp(V_NEM!$R$687:$R$703,V_NEM!$T$687:$T$703,M1250)+_xll.SRS1Splines.Functions25.Linear_Interp(V_NEM!$AB$687:$AB$703,V_NEM!$AD$687:$AD$703,N1250)</f>
        <v>0.80860732374999189</v>
      </c>
      <c r="H1250" s="308">
        <f>(G1250/(V_NEM!$T$696+V_NEM!$AD$696))*100</f>
        <v>83.432574437914823</v>
      </c>
      <c r="I1250" s="308">
        <f>G1250-(V_NEM!$T$694+V_NEM!$AD$694)</f>
        <v>0.16912118874999194</v>
      </c>
      <c r="J1250" s="308">
        <f>((IFERROR((_xll.SRS1Splines.Functions25.Linear_Interp(V_NEM!$R$687:$R$703,V_NEM!$T$687:$T$703,M1250) - V_NEM!$X$689) / (V_NEM!$X$688- V_NEM!$X$689) * 100, 0))+(IFERROR((_xll.SRS1Splines.Functions25.Linear_Interp(V_NEM!$AB$687:$AB$703,V_NEM!$AD$687:$AD$703,N1250) - V_NEM!$AH$689) / (V_NEM!$AH$688- V_NEM!$AH$689) * 100, 0)))/2</f>
        <v>55.773215708176522</v>
      </c>
      <c r="K1250" s="308">
        <v>784.3</v>
      </c>
      <c r="L1250" s="308">
        <v>781.8</v>
      </c>
      <c r="M1250" s="371">
        <v>783.05</v>
      </c>
      <c r="N1250" s="371">
        <v>783.3</v>
      </c>
      <c r="O1250" s="312">
        <v>1.1651612903225805</v>
      </c>
      <c r="P1250" s="383">
        <v>1.0577999999999999</v>
      </c>
      <c r="Q1250" s="369">
        <v>0.6</v>
      </c>
      <c r="R1250" s="312">
        <v>0.24</v>
      </c>
      <c r="S1250" s="370">
        <v>1.9411923665122985</v>
      </c>
      <c r="T1250" s="370">
        <v>0</v>
      </c>
      <c r="U1250" s="370"/>
      <c r="V1250" s="312">
        <f>_xll.SRS1Splines.Functions25.Linear_Interp(V_NK3!$P$8:$P$32,V_NK3!$R$8:$R$32,AC1250)</f>
        <v>205.40413450000099</v>
      </c>
      <c r="W1250" s="312">
        <f>(V1250/V_NK3!$R$28)*100</f>
        <v>37.887156475222596</v>
      </c>
      <c r="X1250" s="308">
        <f>V1250-V_NK3!$R$8</f>
        <v>148.82548250000099</v>
      </c>
      <c r="Y1250" s="308">
        <f>IFERROR((V1250 - V_NK3!$V$10) / (V_NK3!$V$9- V_NK3!$V$10) * 100, 0)</f>
        <v>30.649740827702924</v>
      </c>
      <c r="Z1250" s="308">
        <v>541.79999999999995</v>
      </c>
      <c r="AA1250" s="308">
        <v>521</v>
      </c>
      <c r="AB1250" s="312"/>
      <c r="AC1250" s="371">
        <v>530.1</v>
      </c>
      <c r="AD1250" s="308">
        <v>0.96</v>
      </c>
      <c r="AE1250" s="372">
        <v>0</v>
      </c>
      <c r="AF1250" s="373">
        <v>1.3</v>
      </c>
      <c r="AG1250" s="312"/>
      <c r="AH1250" s="370">
        <v>0.95731200000000005</v>
      </c>
      <c r="AI1250" s="370">
        <v>1.6124009999999998</v>
      </c>
      <c r="AJ1250" s="370"/>
      <c r="AK1250" s="312">
        <f>_xll.SRS1Splines.Functions25.Linear_Interp(V_NK2!$R$10:$R$21,V_NK2!$T$10:$T$21,AR1250)</f>
        <v>64.235542857171296</v>
      </c>
      <c r="AL1250" s="312">
        <f>(AK1250/V_NK2!$T$18)*100</f>
        <v>89.965746298559239</v>
      </c>
      <c r="AM1250" s="308">
        <f>AK1250-V_NK2!$T$11</f>
        <v>23.4155428571435</v>
      </c>
      <c r="AN1250" s="308">
        <f>IFERROR((AK1250 - V_NK2!$X$12) / (V_NK2!$X$11- V_NK2!$X$12) * 100, 0)</f>
        <v>76.571428571434424</v>
      </c>
      <c r="AO1250" s="308">
        <v>427</v>
      </c>
      <c r="AP1250" s="308">
        <v>420</v>
      </c>
      <c r="AQ1250" s="308">
        <v>427.84</v>
      </c>
      <c r="AR1250" s="371">
        <v>425.36</v>
      </c>
      <c r="AS1250" s="312">
        <v>1.54</v>
      </c>
      <c r="AT1250" s="372">
        <v>0.383905</v>
      </c>
      <c r="AU1250" s="369"/>
      <c r="AV1250" s="312">
        <v>0.3038526085359804</v>
      </c>
      <c r="AW1250" s="370">
        <v>0.54704141818183472</v>
      </c>
      <c r="AX1250" s="370">
        <v>0.43524141818181816</v>
      </c>
      <c r="AY1250" s="370"/>
      <c r="AZ1250" s="312">
        <f>_xll.SRS1Splines.Functions25.Linear_Interp(V_NNG3A!$H$4:$H$12,V_NNG3A!$I$4:$I$12,BF1250)</f>
        <v>12.0962999999999</v>
      </c>
      <c r="BA1250" s="312">
        <f>(AZ1250/V_NNG3A!$I$8)*100</f>
        <v>87.337906137183396</v>
      </c>
      <c r="BB1250" s="308">
        <f>_xll.SRS1Splines.Functions25.Linear_Interp(V_NNG3A!$H$4:$H$12,V_NNG3A!$J$4:$J$12,BF1250)</f>
        <v>1.1087137931034201</v>
      </c>
      <c r="BC1250" s="308">
        <f>IFERROR((AZ1250-V_NNG3A!$J$20) / (V_NNG3A!$J$19-V_NNG3A!$J$20) * 100, 0)</f>
        <v>38.73352608119265</v>
      </c>
      <c r="BD1250" s="308">
        <v>1050</v>
      </c>
      <c r="BE1250" s="308">
        <v>1047</v>
      </c>
      <c r="BF1250" s="374">
        <v>1048.58</v>
      </c>
      <c r="BG1250" s="312">
        <v>0.17666666666666667</v>
      </c>
      <c r="BH1250" s="372">
        <v>0.15012000000000988</v>
      </c>
      <c r="BI1250" s="369"/>
      <c r="BJ1250" s="312">
        <v>1.467100608461865</v>
      </c>
      <c r="BK1250" s="370">
        <v>1.5802560000000001</v>
      </c>
      <c r="BL1250" s="370">
        <v>1.5681599999999998</v>
      </c>
      <c r="BM1250" s="370">
        <f t="shared" si="17"/>
        <v>1.2096000000000329E-2</v>
      </c>
      <c r="BN1250" s="312">
        <f>_xll.SRS1Splines.Functions25.Linear_Interp(V_XNN1!$K$3:$K$8,V_XNN1!$L$3:$L$8,BT1250)</f>
        <v>0.2082</v>
      </c>
      <c r="BO1250" s="312">
        <f>(BN1250/V_XNN1!$L$7)*100</f>
        <v>99.142857142857139</v>
      </c>
      <c r="BP1250" s="308">
        <f>_xll.SRS1Splines.Functions25.Linear_Interp(V_XNN1!$K$3:$K$8,V_XNN1!$M$3:$M$8,BT1250)</f>
        <v>5.22000000000001E-2</v>
      </c>
      <c r="BQ1250" s="308">
        <f>IFERROR((BN1250 - V_XNN1!$M$16) / (V_XNN1!$M$15- V_XNN1!$M$16) * 100, 0)</f>
        <v>66.852367688022298</v>
      </c>
      <c r="BR1250" s="308">
        <v>252</v>
      </c>
      <c r="BS1250" s="308">
        <v>249</v>
      </c>
      <c r="BT1250" s="374">
        <v>251.9</v>
      </c>
      <c r="BU1250" s="312">
        <v>0.13500000000000001</v>
      </c>
      <c r="BV1250" s="372">
        <v>0.25673266666666672</v>
      </c>
      <c r="BW1250" s="369"/>
      <c r="BX1250" s="312"/>
      <c r="BY1250" s="370"/>
      <c r="BZ1250" s="370"/>
      <c r="CA1250" s="370"/>
      <c r="CB1250" s="312"/>
      <c r="CC1250" s="312"/>
      <c r="CD1250" s="308"/>
      <c r="CE1250" s="312"/>
      <c r="CF1250" s="312"/>
      <c r="CG1250" s="312"/>
      <c r="CH1250" s="312"/>
      <c r="CI1250" s="384"/>
      <c r="CJ1250" s="312"/>
      <c r="CK1250" s="372"/>
      <c r="CL1250" s="369"/>
      <c r="CM1250" s="312"/>
      <c r="CN1250" s="370"/>
      <c r="CO1250" s="370"/>
      <c r="CP1250" s="370"/>
      <c r="CQ1250" s="312"/>
      <c r="CR1250" s="312"/>
      <c r="CS1250" s="308"/>
      <c r="CT1250" s="312"/>
      <c r="CU1250" s="312"/>
      <c r="CV1250" s="312"/>
      <c r="CW1250" s="312"/>
      <c r="CX1250" s="384"/>
      <c r="CY1250" s="312"/>
      <c r="CZ1250" s="372"/>
    </row>
    <row r="1251" spans="1:104" s="1" customFormat="1" hidden="1">
      <c r="A1251" s="269">
        <v>45810</v>
      </c>
      <c r="B1251" s="380">
        <v>8</v>
      </c>
      <c r="C1251" s="381">
        <v>0.78096774193548391</v>
      </c>
      <c r="D1251" s="382">
        <v>1.083456</v>
      </c>
      <c r="E1251" s="382">
        <v>0.98902079999999981</v>
      </c>
      <c r="F1251" s="382">
        <v>0</v>
      </c>
      <c r="G1251" s="312">
        <f>_xll.SRS1Splines.Functions25.Linear_Interp(V_NEM!$R$687:$R$703,V_NEM!$T$687:$T$703,M1251)+_xll.SRS1Splines.Functions25.Linear_Interp(V_NEM!$AB$687:$AB$703,V_NEM!$AD$687:$AD$703,N1251)</f>
        <v>0.70182223549999401</v>
      </c>
      <c r="H1251" s="308">
        <f>(G1251/(V_NEM!$T$696+V_NEM!$AD$696))*100</f>
        <v>72.41442686171024</v>
      </c>
      <c r="I1251" s="308">
        <f>G1251-(V_NEM!$T$694+V_NEM!$AD$694)</f>
        <v>6.2336100499994052E-2</v>
      </c>
      <c r="J1251" s="308">
        <f>((IFERROR((_xll.SRS1Splines.Functions25.Linear_Interp(V_NEM!$R$687:$R$703,V_NEM!$T$687:$T$703,M1251) - V_NEM!$X$689) / (V_NEM!$X$688- V_NEM!$X$689) * 100, 0))+(IFERROR((_xll.SRS1Splines.Functions25.Linear_Interp(V_NEM!$AB$687:$AB$703,V_NEM!$AD$687:$AD$703,N1251) - V_NEM!$AH$689) / (V_NEM!$AH$688- V_NEM!$AH$689) * 100, 0)))/2</f>
        <v>30.017752925782517</v>
      </c>
      <c r="K1251" s="308">
        <v>784.3</v>
      </c>
      <c r="L1251" s="308">
        <v>781.8</v>
      </c>
      <c r="M1251" s="371">
        <v>782.3</v>
      </c>
      <c r="N1251" s="371">
        <v>783</v>
      </c>
      <c r="O1251" s="312">
        <v>1.1651612903225805</v>
      </c>
      <c r="P1251" s="383">
        <v>0.84069000000000005</v>
      </c>
      <c r="Q1251" s="369">
        <v>0.4</v>
      </c>
      <c r="R1251" s="312">
        <v>1.73</v>
      </c>
      <c r="S1251" s="370">
        <v>0.84933418767318691</v>
      </c>
      <c r="T1251" s="370">
        <v>3.0331755999999994</v>
      </c>
      <c r="U1251" s="370"/>
      <c r="V1251" s="312">
        <f>_xll.SRS1Splines.Functions25.Linear_Interp(V_NK3!$P$8:$P$32,V_NK3!$R$8:$R$32,AC1251)</f>
        <v>203.22029305000001</v>
      </c>
      <c r="W1251" s="312">
        <f>(V1251/V_NK3!$R$28)*100</f>
        <v>37.484343051166306</v>
      </c>
      <c r="X1251" s="308">
        <f>V1251-V_NK3!$R$8</f>
        <v>146.64164105</v>
      </c>
      <c r="Y1251" s="308">
        <f>IFERROR((V1251 - V_NK3!$V$10) / (V_NK3!$V$9- V_NK3!$V$10) * 100, 0)</f>
        <v>30.199991407597238</v>
      </c>
      <c r="Z1251" s="308">
        <v>541.79999999999995</v>
      </c>
      <c r="AA1251" s="308">
        <v>521</v>
      </c>
      <c r="AB1251" s="312"/>
      <c r="AC1251" s="371">
        <v>530.01</v>
      </c>
      <c r="AD1251" s="308">
        <v>0.96</v>
      </c>
      <c r="AE1251" s="372">
        <v>0.65938599999999992</v>
      </c>
      <c r="AF1251" s="373">
        <v>4.8899999999999997</v>
      </c>
      <c r="AG1251" s="312"/>
      <c r="AH1251" s="370">
        <v>3.1312128199999996</v>
      </c>
      <c r="AI1251" s="370">
        <v>3.4389599999999998</v>
      </c>
      <c r="AJ1251" s="370"/>
      <c r="AK1251" s="312">
        <f>_xll.SRS1Splines.Functions25.Linear_Interp(V_NK2!$R$10:$R$21,V_NK2!$T$10:$T$21,AR1251)</f>
        <v>63.667628571457598</v>
      </c>
      <c r="AL1251" s="312">
        <f>(AK1251/V_NK2!$T$18)*100</f>
        <v>89.170348139296351</v>
      </c>
      <c r="AM1251" s="308">
        <f>AK1251-V_NK2!$T$11</f>
        <v>22.847628571429802</v>
      </c>
      <c r="AN1251" s="308">
        <f>IFERROR((AK1251 - V_NK2!$X$12) / (V_NK2!$X$11- V_NK2!$X$12) * 100, 0)</f>
        <v>74.71428571429341</v>
      </c>
      <c r="AO1251" s="308">
        <v>427</v>
      </c>
      <c r="AP1251" s="308">
        <v>420</v>
      </c>
      <c r="AQ1251" s="308">
        <v>427.99</v>
      </c>
      <c r="AR1251" s="371">
        <v>425.23</v>
      </c>
      <c r="AS1251" s="312">
        <v>1.54</v>
      </c>
      <c r="AT1251" s="372">
        <v>0.81879999999999997</v>
      </c>
      <c r="AU1251" s="369"/>
      <c r="AV1251" s="312">
        <v>0.47013436626514671</v>
      </c>
      <c r="AW1251" s="370">
        <v>0.47216054545456687</v>
      </c>
      <c r="AX1251" s="370">
        <v>0.43056054545454564</v>
      </c>
      <c r="AY1251" s="370"/>
      <c r="AZ1251" s="312">
        <f>_xll.SRS1Splines.Functions25.Linear_Interp(V_NNG3A!$H$4:$H$12,V_NNG3A!$I$4:$I$12,BF1251)</f>
        <v>12.62735</v>
      </c>
      <c r="BA1251" s="312">
        <f>(AZ1251/V_NNG3A!$I$8)*100</f>
        <v>91.172202166064992</v>
      </c>
      <c r="BB1251" s="308">
        <f>_xll.SRS1Splines.Functions25.Linear_Interp(V_NNG3A!$H$4:$H$12,V_NNG3A!$J$4:$J$12,BF1251)</f>
        <v>1.6397637931035101</v>
      </c>
      <c r="BC1251" s="308">
        <f>IFERROR((AZ1251-V_NNG3A!$J$20) / (V_NNG3A!$J$19-V_NNG3A!$J$20) * 100, 0)</f>
        <v>57.286049873509981</v>
      </c>
      <c r="BD1251" s="308">
        <v>1050</v>
      </c>
      <c r="BE1251" s="308">
        <v>1047</v>
      </c>
      <c r="BF1251" s="374">
        <v>1049.01</v>
      </c>
      <c r="BG1251" s="312">
        <v>0.17666666666666667</v>
      </c>
      <c r="BH1251" s="372">
        <v>0.14730999999999767</v>
      </c>
      <c r="BI1251" s="369"/>
      <c r="BJ1251" s="312">
        <v>1.467100608461865</v>
      </c>
      <c r="BK1251" s="370">
        <v>1.3582080000000001</v>
      </c>
      <c r="BL1251" s="370">
        <v>1.3573440000000001</v>
      </c>
      <c r="BM1251" s="370">
        <f t="shared" si="17"/>
        <v>8.639999999999759E-4</v>
      </c>
      <c r="BN1251" s="312">
        <f>_xll.SRS1Splines.Functions25.Linear_Interp(V_XNN1!$K$3:$K$8,V_XNN1!$L$3:$L$8,BT1251)</f>
        <v>0.2064</v>
      </c>
      <c r="BO1251" s="312">
        <f>(BN1251/V_XNN1!$L$7)*100</f>
        <v>98.285714285714292</v>
      </c>
      <c r="BP1251" s="308">
        <f>_xll.SRS1Splines.Functions25.Linear_Interp(V_XNN1!$K$3:$K$8,V_XNN1!$M$3:$M$8,BT1251)</f>
        <v>5.0400000000000202E-2</v>
      </c>
      <c r="BQ1251" s="308">
        <f>IFERROR((BN1251 - V_XNN1!$M$16) / (V_XNN1!$M$15- V_XNN1!$M$16) * 100, 0)</f>
        <v>61.281337047353787</v>
      </c>
      <c r="BR1251" s="308">
        <v>252</v>
      </c>
      <c r="BS1251" s="308">
        <v>249</v>
      </c>
      <c r="BT1251" s="374">
        <v>251.8</v>
      </c>
      <c r="BU1251" s="312">
        <v>0.13500000000000001</v>
      </c>
      <c r="BV1251" s="372">
        <v>0.22073266666666674</v>
      </c>
      <c r="BW1251" s="369"/>
      <c r="BX1251" s="312"/>
      <c r="BY1251" s="370"/>
      <c r="BZ1251" s="370"/>
      <c r="CA1251" s="370"/>
      <c r="CB1251" s="312"/>
      <c r="CC1251" s="312"/>
      <c r="CD1251" s="308"/>
      <c r="CE1251" s="312"/>
      <c r="CF1251" s="312"/>
      <c r="CG1251" s="312"/>
      <c r="CH1251" s="312"/>
      <c r="CI1251" s="384"/>
      <c r="CJ1251" s="312"/>
      <c r="CK1251" s="372"/>
      <c r="CL1251" s="369"/>
      <c r="CM1251" s="312"/>
      <c r="CN1251" s="370"/>
      <c r="CO1251" s="370"/>
      <c r="CP1251" s="370"/>
      <c r="CQ1251" s="312"/>
      <c r="CR1251" s="312"/>
      <c r="CS1251" s="308"/>
      <c r="CT1251" s="312"/>
      <c r="CU1251" s="312"/>
      <c r="CV1251" s="312"/>
      <c r="CW1251" s="312"/>
      <c r="CX1251" s="384"/>
      <c r="CY1251" s="312"/>
      <c r="CZ1251" s="372"/>
    </row>
    <row r="1252" spans="1:104" s="1" customFormat="1" hidden="1">
      <c r="A1252" s="269">
        <v>45811</v>
      </c>
      <c r="B1252" s="380">
        <v>2</v>
      </c>
      <c r="C1252" s="381">
        <v>0.78096774193548391</v>
      </c>
      <c r="D1252" s="382">
        <v>1.0065599999999999</v>
      </c>
      <c r="E1252" s="382">
        <v>0.88905599999999985</v>
      </c>
      <c r="F1252" s="382">
        <v>0</v>
      </c>
      <c r="G1252" s="312">
        <f>_xll.SRS1Splines.Functions25.Linear_Interp(V_NEM!$R$687:$R$703,V_NEM!$T$687:$T$703,M1252)+_xll.SRS1Splines.Functions25.Linear_Interp(V_NEM!$AB$687:$AB$703,V_NEM!$AD$687:$AD$703,N1252)</f>
        <v>0.80043809310000591</v>
      </c>
      <c r="H1252" s="308">
        <f>(G1252/(V_NEM!$T$696+V_NEM!$AD$696))*100</f>
        <v>82.589668463300896</v>
      </c>
      <c r="I1252" s="308">
        <f>G1252-(V_NEM!$T$694+V_NEM!$AD$694)</f>
        <v>0.16095195810000595</v>
      </c>
      <c r="J1252" s="308">
        <f>((IFERROR((_xll.SRS1Splines.Functions25.Linear_Interp(V_NEM!$R$687:$R$703,V_NEM!$T$687:$T$703,M1252) - V_NEM!$X$689) / (V_NEM!$X$688- V_NEM!$X$689) * 100, 0))+(IFERROR((_xll.SRS1Splines.Functions25.Linear_Interp(V_NEM!$AB$687:$AB$703,V_NEM!$AD$687:$AD$703,N1252) - V_NEM!$AH$689) / (V_NEM!$AH$688- V_NEM!$AH$689) * 100, 0)))/2</f>
        <v>60.054726473000976</v>
      </c>
      <c r="K1252" s="308">
        <v>784.3</v>
      </c>
      <c r="L1252" s="308">
        <v>781.8</v>
      </c>
      <c r="M1252" s="371">
        <v>782.94</v>
      </c>
      <c r="N1252" s="371">
        <v>783.56</v>
      </c>
      <c r="O1252" s="312">
        <v>1.1651612903225805</v>
      </c>
      <c r="P1252" s="383">
        <v>1.0311300000000001</v>
      </c>
      <c r="Q1252" s="369">
        <v>4.2</v>
      </c>
      <c r="R1252" s="312">
        <v>1.73</v>
      </c>
      <c r="S1252" s="370">
        <v>0.84149371833496078</v>
      </c>
      <c r="T1252" s="370">
        <v>5.4103497999999997</v>
      </c>
      <c r="U1252" s="370"/>
      <c r="V1252" s="312">
        <f>_xll.SRS1Splines.Functions25.Linear_Interp(V_NK3!$P$8:$P$32,V_NK3!$R$8:$R$32,AC1252)</f>
        <v>198.65143699999899</v>
      </c>
      <c r="W1252" s="312">
        <f>(V1252/V_NK3!$R$28)*100</f>
        <v>36.641609459164755</v>
      </c>
      <c r="X1252" s="308">
        <f>V1252-V_NK3!$R$8</f>
        <v>142.07278499999899</v>
      </c>
      <c r="Y1252" s="308">
        <f>IFERROR((V1252 - V_NK3!$V$10) / (V_NK3!$V$9- V_NK3!$V$10) * 100, 0)</f>
        <v>29.25906212949721</v>
      </c>
      <c r="Z1252" s="308">
        <v>541.79999999999995</v>
      </c>
      <c r="AA1252" s="308">
        <v>521</v>
      </c>
      <c r="AB1252" s="312"/>
      <c r="AC1252" s="371">
        <v>529.79999999999995</v>
      </c>
      <c r="AD1252" s="308">
        <v>0.96</v>
      </c>
      <c r="AE1252" s="372">
        <v>1.1761630000000001</v>
      </c>
      <c r="AF1252" s="373">
        <v>9.27</v>
      </c>
      <c r="AG1252" s="312"/>
      <c r="AH1252" s="370">
        <v>5.4638323099999999</v>
      </c>
      <c r="AI1252" s="370">
        <v>6.0752328000000002</v>
      </c>
      <c r="AJ1252" s="370"/>
      <c r="AK1252" s="312">
        <f>_xll.SRS1Splines.Functions25.Linear_Interp(V_NK2!$R$10:$R$21,V_NK2!$T$10:$T$21,AR1252)</f>
        <v>63.056028571457901</v>
      </c>
      <c r="AL1252" s="312">
        <f>(AK1252/V_NK2!$T$18)*100</f>
        <v>88.313765506243541</v>
      </c>
      <c r="AM1252" s="308">
        <f>AK1252-V_NK2!$T$11</f>
        <v>22.236028571430104</v>
      </c>
      <c r="AN1252" s="308">
        <f>IFERROR((AK1252 - V_NK2!$X$12) / (V_NK2!$X$11- V_NK2!$X$12) * 100, 0)</f>
        <v>72.714285714294292</v>
      </c>
      <c r="AO1252" s="308">
        <v>427</v>
      </c>
      <c r="AP1252" s="308">
        <v>420</v>
      </c>
      <c r="AQ1252" s="308">
        <v>428.14</v>
      </c>
      <c r="AR1252" s="371">
        <v>425.09</v>
      </c>
      <c r="AS1252" s="312">
        <v>1.54</v>
      </c>
      <c r="AT1252" s="372">
        <v>1.4464839999999999</v>
      </c>
      <c r="AU1252" s="369"/>
      <c r="AV1252" s="312">
        <v>0.47013436626514671</v>
      </c>
      <c r="AW1252" s="370">
        <v>0.36831514545453609</v>
      </c>
      <c r="AX1252" s="370">
        <v>0.48791514545454562</v>
      </c>
      <c r="AY1252" s="370"/>
      <c r="AZ1252" s="312">
        <f>_xll.SRS1Splines.Functions25.Linear_Interp(V_NNG3A!$H$4:$H$12,V_NNG3A!$I$4:$I$12,BF1252)</f>
        <v>12.824950000000101</v>
      </c>
      <c r="BA1252" s="312">
        <f>(AZ1252/V_NNG3A!$I$8)*100</f>
        <v>92.598916967509766</v>
      </c>
      <c r="BB1252" s="308">
        <f>_xll.SRS1Splines.Functions25.Linear_Interp(V_NNG3A!$H$4:$H$12,V_NNG3A!$J$4:$J$12,BF1252)</f>
        <v>1.83736379310361</v>
      </c>
      <c r="BC1252" s="308">
        <f>IFERROR((AZ1252-V_NNG3A!$J$20) / (V_NNG3A!$J$19-V_NNG3A!$J$20) * 100, 0)</f>
        <v>64.18931454042098</v>
      </c>
      <c r="BD1252" s="308">
        <v>1050</v>
      </c>
      <c r="BE1252" s="308">
        <v>1047</v>
      </c>
      <c r="BF1252" s="374">
        <v>1049.17</v>
      </c>
      <c r="BG1252" s="312">
        <v>0.17666666666666667</v>
      </c>
      <c r="BH1252" s="372">
        <v>0.18345999999999185</v>
      </c>
      <c r="BI1252" s="369"/>
      <c r="BJ1252" s="312">
        <v>1.467100608461865</v>
      </c>
      <c r="BK1252" s="370">
        <v>1.234656</v>
      </c>
      <c r="BL1252" s="370">
        <v>1.2147840000000001</v>
      </c>
      <c r="BM1252" s="370">
        <f t="shared" si="17"/>
        <v>1.987199999999989E-2</v>
      </c>
      <c r="BN1252" s="312">
        <f>_xll.SRS1Splines.Functions25.Linear_Interp(V_XNN1!$K$3:$K$8,V_XNN1!$L$3:$L$8,BT1252)</f>
        <v>0.20513999999999999</v>
      </c>
      <c r="BO1252" s="312">
        <f>(BN1252/V_XNN1!$L$7)*100</f>
        <v>97.685714285714283</v>
      </c>
      <c r="BP1252" s="308">
        <f>_xll.SRS1Splines.Functions25.Linear_Interp(V_XNN1!$K$3:$K$8,V_XNN1!$M$3:$M$8,BT1252)</f>
        <v>4.9139999999999802E-2</v>
      </c>
      <c r="BQ1252" s="308">
        <f>IFERROR((BN1252 - V_XNN1!$M$16) / (V_XNN1!$M$15- V_XNN1!$M$16) * 100, 0)</f>
        <v>57.38161559888578</v>
      </c>
      <c r="BR1252" s="308">
        <v>252</v>
      </c>
      <c r="BS1252" s="308">
        <v>249</v>
      </c>
      <c r="BT1252" s="374">
        <v>251.73</v>
      </c>
      <c r="BU1252" s="312">
        <v>0.13500000000000001</v>
      </c>
      <c r="BV1252" s="372">
        <v>0.19094266666666673</v>
      </c>
      <c r="BW1252" s="369"/>
      <c r="BX1252" s="312"/>
      <c r="BY1252" s="370"/>
      <c r="BZ1252" s="370"/>
      <c r="CA1252" s="370"/>
      <c r="CB1252" s="312"/>
      <c r="CC1252" s="312"/>
      <c r="CD1252" s="308"/>
      <c r="CE1252" s="312"/>
      <c r="CF1252" s="312"/>
      <c r="CG1252" s="312"/>
      <c r="CH1252" s="312"/>
      <c r="CI1252" s="384"/>
      <c r="CJ1252" s="312"/>
      <c r="CK1252" s="372"/>
      <c r="CL1252" s="369"/>
      <c r="CM1252" s="312"/>
      <c r="CN1252" s="370"/>
      <c r="CO1252" s="370"/>
      <c r="CP1252" s="370"/>
      <c r="CQ1252" s="312"/>
      <c r="CR1252" s="312"/>
      <c r="CS1252" s="308"/>
      <c r="CT1252" s="312"/>
      <c r="CU1252" s="312"/>
      <c r="CV1252" s="312"/>
      <c r="CW1252" s="312"/>
      <c r="CX1252" s="384"/>
      <c r="CY1252" s="312"/>
      <c r="CZ1252" s="372"/>
    </row>
    <row r="1253" spans="1:104" s="1" customFormat="1" hidden="1">
      <c r="A1253" s="269">
        <v>45812</v>
      </c>
      <c r="B1253" s="380">
        <v>8</v>
      </c>
      <c r="C1253" s="381">
        <v>0.78096774193548391</v>
      </c>
      <c r="D1253" s="382">
        <v>1.080864</v>
      </c>
      <c r="E1253" s="382">
        <v>0.99878400000000001</v>
      </c>
      <c r="F1253" s="382">
        <v>0</v>
      </c>
      <c r="G1253" s="312">
        <f>_xll.SRS1Splines.Functions25.Linear_Interp(V_NEM!$R$687:$R$703,V_NEM!$T$687:$T$703,M1253)+_xll.SRS1Splines.Functions25.Linear_Interp(V_NEM!$AB$687:$AB$703,V_NEM!$AD$687:$AD$703,N1253)</f>
        <v>0.67810012444999823</v>
      </c>
      <c r="H1253" s="308">
        <f>(G1253/(V_NEM!$T$696+V_NEM!$AD$696))*100</f>
        <v>69.966765632493875</v>
      </c>
      <c r="I1253" s="308">
        <f>G1253-(V_NEM!$T$694+V_NEM!$AD$694)</f>
        <v>3.8613989449998276E-2</v>
      </c>
      <c r="J1253" s="308">
        <f>((IFERROR((_xll.SRS1Splines.Functions25.Linear_Interp(V_NEM!$R$687:$R$703,V_NEM!$T$687:$T$703,M1253) - V_NEM!$X$689) / (V_NEM!$X$688- V_NEM!$X$689) * 100, 0))+(IFERROR((_xll.SRS1Splines.Functions25.Linear_Interp(V_NEM!$AB$687:$AB$703,V_NEM!$AD$687:$AD$703,N1253) - V_NEM!$AH$689) / (V_NEM!$AH$688- V_NEM!$AH$689) * 100, 0)))/2</f>
        <v>22.375319951342483</v>
      </c>
      <c r="K1253" s="308">
        <v>784.3</v>
      </c>
      <c r="L1253" s="308">
        <v>781.8</v>
      </c>
      <c r="M1253" s="371">
        <v>782.15</v>
      </c>
      <c r="N1253" s="371">
        <v>782.82</v>
      </c>
      <c r="O1253" s="312">
        <v>1.1651612903225805</v>
      </c>
      <c r="P1253" s="383">
        <v>0.88932</v>
      </c>
      <c r="Q1253" s="369">
        <v>4.5999999999999996</v>
      </c>
      <c r="R1253" s="312">
        <v>1.73</v>
      </c>
      <c r="S1253" s="370">
        <v>0.43466551400604092</v>
      </c>
      <c r="T1253" s="370">
        <v>5.4087811999999991</v>
      </c>
      <c r="U1253" s="370"/>
      <c r="V1253" s="312">
        <f>_xll.SRS1Splines.Functions25.Linear_Interp(V_NK3!$P$8:$P$32,V_NK3!$R$8:$R$32,AC1253)</f>
        <v>193.45998859999901</v>
      </c>
      <c r="W1253" s="312">
        <f>(V1253/V_NK3!$R$28)*100</f>
        <v>35.684037605303928</v>
      </c>
      <c r="X1253" s="308">
        <f>V1253-V_NK3!$R$8</f>
        <v>136.881336599999</v>
      </c>
      <c r="Y1253" s="308">
        <f>IFERROR((V1253 - V_NK3!$V$10) / (V_NK3!$V$9- V_NK3!$V$10) * 100, 0)</f>
        <v>28.189913585124838</v>
      </c>
      <c r="Z1253" s="308">
        <v>541.79999999999995</v>
      </c>
      <c r="AA1253" s="308">
        <v>521</v>
      </c>
      <c r="AB1253" s="312"/>
      <c r="AC1253" s="371">
        <v>529.55999999999995</v>
      </c>
      <c r="AD1253" s="308">
        <v>1.06</v>
      </c>
      <c r="AE1253" s="372">
        <v>1.1758219999999999</v>
      </c>
      <c r="AF1253" s="373">
        <v>4.38</v>
      </c>
      <c r="AG1253" s="312"/>
      <c r="AH1253" s="370">
        <v>5.5755261399999991</v>
      </c>
      <c r="AI1253" s="370">
        <v>6.5364095999999998</v>
      </c>
      <c r="AJ1253" s="370"/>
      <c r="AK1253" s="312">
        <f>_xll.SRS1Splines.Functions25.Linear_Interp(V_NK2!$R$10:$R$21,V_NK2!$T$10:$T$21,AR1253)</f>
        <v>62.094942857172597</v>
      </c>
      <c r="AL1253" s="312">
        <f>(AK1253/V_NK2!$T$18)*100</f>
        <v>86.967707082874782</v>
      </c>
      <c r="AM1253" s="308">
        <f>AK1253-V_NK2!$T$11</f>
        <v>21.274942857144801</v>
      </c>
      <c r="AN1253" s="308">
        <f>IFERROR((AK1253 - V_NK2!$X$12) / (V_NK2!$X$11- V_NK2!$X$12) * 100, 0)</f>
        <v>69.571428571438346</v>
      </c>
      <c r="AO1253" s="308">
        <v>427</v>
      </c>
      <c r="AP1253" s="308">
        <v>420</v>
      </c>
      <c r="AQ1253" s="308">
        <v>428.29</v>
      </c>
      <c r="AR1253" s="371">
        <v>424.87</v>
      </c>
      <c r="AS1253" s="312">
        <v>1.284</v>
      </c>
      <c r="AT1253" s="372">
        <v>1.5562880000000001</v>
      </c>
      <c r="AU1253" s="369"/>
      <c r="AV1253" s="312">
        <v>0.47013436626514671</v>
      </c>
      <c r="AW1253" s="370">
        <v>0.61676940909087608</v>
      </c>
      <c r="AX1253" s="370">
        <v>0.45036940909090917</v>
      </c>
      <c r="AY1253" s="370"/>
      <c r="AZ1253" s="312">
        <f>_xll.SRS1Splines.Functions25.Linear_Interp(V_NNG3A!$H$4:$H$12,V_NNG3A!$I$4:$I$12,BF1253)</f>
        <v>12.25685</v>
      </c>
      <c r="BA1253" s="312">
        <f>(AZ1253/V_NNG3A!$I$8)*100</f>
        <v>88.497111913357401</v>
      </c>
      <c r="BB1253" s="308">
        <f>_xll.SRS1Splines.Functions25.Linear_Interp(V_NNG3A!$H$4:$H$12,V_NNG3A!$J$4:$J$12,BF1253)</f>
        <v>1.26926379310356</v>
      </c>
      <c r="BC1253" s="308">
        <f>IFERROR((AZ1253-V_NNG3A!$J$20) / (V_NNG3A!$J$19-V_NNG3A!$J$20) * 100, 0)</f>
        <v>44.342428623058474</v>
      </c>
      <c r="BD1253" s="308">
        <v>1050</v>
      </c>
      <c r="BE1253" s="308">
        <v>1047</v>
      </c>
      <c r="BF1253" s="374">
        <v>1048.71</v>
      </c>
      <c r="BG1253" s="312">
        <v>0.17666666666666667</v>
      </c>
      <c r="BH1253" s="372">
        <v>0.15511000000000058</v>
      </c>
      <c r="BI1253" s="369"/>
      <c r="BJ1253" s="312">
        <v>1.467100608461865</v>
      </c>
      <c r="BK1253" s="370">
        <v>2.0744639999999999</v>
      </c>
      <c r="BL1253" s="370">
        <v>2.0623680000000002</v>
      </c>
      <c r="BM1253" s="370">
        <f t="shared" si="17"/>
        <v>1.2095999999999663E-2</v>
      </c>
      <c r="BN1253" s="312">
        <f>_xll.SRS1Splines.Functions25.Linear_Interp(V_XNN1!$K$3:$K$8,V_XNN1!$L$3:$L$8,BT1253)</f>
        <v>0.21890999999999999</v>
      </c>
      <c r="BO1253" s="312">
        <f>(BN1253/V_XNN1!$L$7)*100</f>
        <v>104.24285714285715</v>
      </c>
      <c r="BP1253" s="308">
        <f>_xll.SRS1Splines.Functions25.Linear_Interp(V_XNN1!$K$3:$K$8,V_XNN1!$M$3:$M$8,BT1253)</f>
        <v>6.2909999999999994E-2</v>
      </c>
      <c r="BQ1253" s="308">
        <f>IFERROR((BN1253 - V_XNN1!$M$16) / (V_XNN1!$M$15- V_XNN1!$M$16) * 100, 0)</f>
        <v>100</v>
      </c>
      <c r="BR1253" s="308">
        <v>252</v>
      </c>
      <c r="BS1253" s="308">
        <v>249</v>
      </c>
      <c r="BT1253" s="374">
        <v>252.5</v>
      </c>
      <c r="BU1253" s="312">
        <v>0.13500000000000001</v>
      </c>
      <c r="BV1253" s="372">
        <v>0.35504966666666671</v>
      </c>
      <c r="BW1253" s="369"/>
      <c r="BX1253" s="312"/>
      <c r="BY1253" s="370"/>
      <c r="BZ1253" s="370"/>
      <c r="CA1253" s="370"/>
      <c r="CB1253" s="312"/>
      <c r="CC1253" s="312"/>
      <c r="CD1253" s="308"/>
      <c r="CE1253" s="312"/>
      <c r="CF1253" s="312"/>
      <c r="CG1253" s="312"/>
      <c r="CH1253" s="312"/>
      <c r="CI1253" s="384"/>
      <c r="CJ1253" s="312"/>
      <c r="CK1253" s="372"/>
      <c r="CL1253" s="369"/>
      <c r="CM1253" s="312"/>
      <c r="CN1253" s="370"/>
      <c r="CO1253" s="370"/>
      <c r="CP1253" s="370"/>
      <c r="CQ1253" s="312"/>
      <c r="CR1253" s="312"/>
      <c r="CS1253" s="308"/>
      <c r="CT1253" s="312"/>
      <c r="CU1253" s="312"/>
      <c r="CV1253" s="312"/>
      <c r="CW1253" s="312"/>
      <c r="CX1253" s="384"/>
      <c r="CY1253" s="312"/>
      <c r="CZ1253" s="372"/>
    </row>
    <row r="1254" spans="1:104" s="1" customFormat="1" hidden="1">
      <c r="A1254" s="269">
        <v>45813</v>
      </c>
      <c r="B1254" s="380">
        <v>8</v>
      </c>
      <c r="C1254" s="381">
        <v>0.78096774193548391</v>
      </c>
      <c r="D1254" s="382">
        <v>0.96076800000000007</v>
      </c>
      <c r="E1254" s="382">
        <v>1.057536</v>
      </c>
      <c r="F1254" s="382">
        <v>0</v>
      </c>
      <c r="G1254" s="312">
        <f>_xll.SRS1Splines.Functions25.Linear_Interp(V_NEM!$R$687:$R$703,V_NEM!$T$687:$T$703,M1254)+_xll.SRS1Splines.Functions25.Linear_Interp(V_NEM!$AB$687:$AB$703,V_NEM!$AD$687:$AD$703,N1254)</f>
        <v>0.8754546527499959</v>
      </c>
      <c r="H1254" s="308">
        <f>(G1254/(V_NEM!$T$696+V_NEM!$AD$696))*100</f>
        <v>90.3299207628326</v>
      </c>
      <c r="I1254" s="308">
        <f>G1254-(V_NEM!$T$694+V_NEM!$AD$694)</f>
        <v>0.23596851774999594</v>
      </c>
      <c r="J1254" s="308">
        <f>((IFERROR((_xll.SRS1Splines.Functions25.Linear_Interp(V_NEM!$R$687:$R$703,V_NEM!$T$687:$T$703,M1254) - V_NEM!$X$689) / (V_NEM!$X$688- V_NEM!$X$689) * 100, 0))+(IFERROR((_xll.SRS1Splines.Functions25.Linear_Interp(V_NEM!$AB$687:$AB$703,V_NEM!$AD$687:$AD$703,N1254) - V_NEM!$AH$689) / (V_NEM!$AH$688- V_NEM!$AH$689) * 100, 0)))/2</f>
        <v>63.99045157241369</v>
      </c>
      <c r="K1254" s="308">
        <v>784.3</v>
      </c>
      <c r="L1254" s="308">
        <v>781.8</v>
      </c>
      <c r="M1254" s="371">
        <v>783.53</v>
      </c>
      <c r="N1254" s="371">
        <v>783.13</v>
      </c>
      <c r="O1254" s="312">
        <v>1.1651612903225805</v>
      </c>
      <c r="P1254" s="383">
        <v>0.97516999999999998</v>
      </c>
      <c r="Q1254" s="369">
        <v>9.4</v>
      </c>
      <c r="R1254" s="312">
        <v>1.73</v>
      </c>
      <c r="S1254" s="370">
        <v>0.471744</v>
      </c>
      <c r="T1254" s="370">
        <v>5.4083671999999989</v>
      </c>
      <c r="U1254" s="370"/>
      <c r="V1254" s="312">
        <f>_xll.SRS1Splines.Functions25.Linear_Interp(V_NK3!$P$8:$P$32,V_NK3!$R$8:$R$32,AC1254)</f>
        <v>188.05222984999901</v>
      </c>
      <c r="W1254" s="312">
        <f>(V1254/V_NK3!$R$28)*100</f>
        <v>34.6865669241989</v>
      </c>
      <c r="X1254" s="308">
        <f>V1254-V_NK3!$R$8</f>
        <v>131.473577849999</v>
      </c>
      <c r="Y1254" s="308">
        <f>IFERROR((V1254 - V_NK3!$V$10) / (V_NK3!$V$9- V_NK3!$V$10) * 100, 0)</f>
        <v>27.07621718473694</v>
      </c>
      <c r="Z1254" s="308">
        <v>541.79999999999995</v>
      </c>
      <c r="AA1254" s="308">
        <v>521</v>
      </c>
      <c r="AB1254" s="312"/>
      <c r="AC1254" s="371">
        <v>529.30999999999995</v>
      </c>
      <c r="AD1254" s="308">
        <v>1.056</v>
      </c>
      <c r="AE1254" s="372">
        <v>1.175732</v>
      </c>
      <c r="AF1254" s="373">
        <v>1.25</v>
      </c>
      <c r="AG1254" s="312"/>
      <c r="AH1254" s="370">
        <v>5.426524839999999</v>
      </c>
      <c r="AI1254" s="370">
        <v>6.2999748000000002</v>
      </c>
      <c r="AJ1254" s="370"/>
      <c r="AK1254" s="312">
        <f>_xll.SRS1Splines.Functions25.Linear_Interp(V_NK2!$R$10:$R$21,V_NK2!$T$10:$T$21,AR1254)</f>
        <v>61.221228571458298</v>
      </c>
      <c r="AL1254" s="312">
        <f>(AK1254/V_NK2!$T$18)*100</f>
        <v>85.744017607084444</v>
      </c>
      <c r="AM1254" s="308">
        <f>AK1254-V_NK2!$T$11</f>
        <v>20.401228571430501</v>
      </c>
      <c r="AN1254" s="308">
        <f>IFERROR((AK1254 - V_NK2!$X$12) / (V_NK2!$X$11- V_NK2!$X$12) * 100, 0)</f>
        <v>66.714285714295301</v>
      </c>
      <c r="AO1254" s="308">
        <v>427</v>
      </c>
      <c r="AP1254" s="308">
        <v>420</v>
      </c>
      <c r="AQ1254" s="308">
        <v>428.44</v>
      </c>
      <c r="AR1254" s="371">
        <v>424.67</v>
      </c>
      <c r="AS1254" s="312">
        <v>1.284</v>
      </c>
      <c r="AT1254" s="372">
        <v>1.4999939999999998</v>
      </c>
      <c r="AU1254" s="369"/>
      <c r="AV1254" s="312">
        <v>0.47013436626514671</v>
      </c>
      <c r="AW1254" s="370">
        <v>1.2603334545454874</v>
      </c>
      <c r="AX1254" s="370">
        <v>1.2317334545454541</v>
      </c>
      <c r="AY1254" s="370"/>
      <c r="AZ1254" s="312">
        <f>_xll.SRS1Splines.Functions25.Linear_Interp(V_NNG3A!$H$4:$H$12,V_NNG3A!$I$4:$I$12,BF1254)</f>
        <v>13.047249999999901</v>
      </c>
      <c r="BA1254" s="312">
        <f>(AZ1254/V_NNG3A!$I$8)*100</f>
        <v>94.203971119132859</v>
      </c>
      <c r="BB1254" s="308">
        <f>_xll.SRS1Splines.Functions25.Linear_Interp(V_NNG3A!$H$4:$H$12,V_NNG3A!$J$4:$J$12,BF1254)</f>
        <v>2.0596637931033999</v>
      </c>
      <c r="BC1254" s="308">
        <f>IFERROR((AZ1254-V_NNG3A!$J$20) / (V_NNG3A!$J$19-V_NNG3A!$J$20) * 100, 0)</f>
        <v>71.9554872906849</v>
      </c>
      <c r="BD1254" s="308">
        <v>1050</v>
      </c>
      <c r="BE1254" s="308">
        <v>1047</v>
      </c>
      <c r="BF1254" s="374">
        <v>1049.3499999999999</v>
      </c>
      <c r="BG1254" s="312">
        <v>0.17666666666666667</v>
      </c>
      <c r="BH1254" s="372">
        <v>0.43119000000000235</v>
      </c>
      <c r="BI1254" s="369"/>
      <c r="BJ1254" s="312">
        <v>1.6138106693080514</v>
      </c>
      <c r="BK1254" s="370">
        <v>1.9923839999999997</v>
      </c>
      <c r="BL1254" s="370">
        <v>1.9906560000000002</v>
      </c>
      <c r="BM1254" s="370">
        <f t="shared" si="17"/>
        <v>1.7279999999995077E-3</v>
      </c>
      <c r="BN1254" s="312">
        <f>_xll.SRS1Splines.Functions25.Linear_Interp(V_XNN1!$K$3:$K$8,V_XNN1!$L$3:$L$8,BT1254)</f>
        <v>0.2149896</v>
      </c>
      <c r="BO1254" s="312">
        <f>(BN1254/V_XNN1!$L$7)*100</f>
        <v>102.376</v>
      </c>
      <c r="BP1254" s="308">
        <f>_xll.SRS1Splines.Functions25.Linear_Interp(V_XNN1!$K$3:$K$8,V_XNN1!$M$3:$M$8,BT1254)</f>
        <v>5.8989600000000003E-2</v>
      </c>
      <c r="BQ1254" s="308">
        <f>IFERROR((BN1254 - V_XNN1!$M$16) / (V_XNN1!$M$15- V_XNN1!$M$16) * 100, 0)</f>
        <v>87.866295264623986</v>
      </c>
      <c r="BR1254" s="308">
        <v>252</v>
      </c>
      <c r="BS1254" s="308">
        <v>249</v>
      </c>
      <c r="BT1254" s="374">
        <v>252.28</v>
      </c>
      <c r="BU1254" s="312">
        <v>0.13500000000000001</v>
      </c>
      <c r="BV1254" s="372">
        <v>0.32114666666666669</v>
      </c>
      <c r="BW1254" s="369"/>
      <c r="BX1254" s="312"/>
      <c r="BY1254" s="370"/>
      <c r="BZ1254" s="370"/>
      <c r="CA1254" s="370"/>
      <c r="CB1254" s="312"/>
      <c r="CC1254" s="312"/>
      <c r="CD1254" s="308"/>
      <c r="CE1254" s="312"/>
      <c r="CF1254" s="312"/>
      <c r="CG1254" s="312"/>
      <c r="CH1254" s="312"/>
      <c r="CI1254" s="384"/>
      <c r="CJ1254" s="312"/>
      <c r="CK1254" s="372"/>
      <c r="CL1254" s="369"/>
      <c r="CM1254" s="312"/>
      <c r="CN1254" s="370"/>
      <c r="CO1254" s="370"/>
      <c r="CP1254" s="370"/>
      <c r="CQ1254" s="312"/>
      <c r="CR1254" s="312"/>
      <c r="CS1254" s="308"/>
      <c r="CT1254" s="312"/>
      <c r="CU1254" s="312"/>
      <c r="CV1254" s="312"/>
      <c r="CW1254" s="312"/>
      <c r="CX1254" s="384"/>
      <c r="CY1254" s="312"/>
      <c r="CZ1254" s="372"/>
    </row>
    <row r="1255" spans="1:104" s="1" customFormat="1" hidden="1">
      <c r="A1255" s="269">
        <v>45814</v>
      </c>
      <c r="B1255" s="380">
        <v>12</v>
      </c>
      <c r="C1255" s="381">
        <v>0.78096774193548391</v>
      </c>
      <c r="D1255" s="382">
        <v>1.0584</v>
      </c>
      <c r="E1255" s="382">
        <v>0.94780800000000009</v>
      </c>
      <c r="F1255" s="382">
        <v>0</v>
      </c>
      <c r="G1255" s="312">
        <f>_xll.SRS1Splines.Functions25.Linear_Interp(V_NEM!$R$687:$R$703,V_NEM!$T$687:$T$703,M1255)+_xll.SRS1Splines.Functions25.Linear_Interp(V_NEM!$AB$687:$AB$703,V_NEM!$AD$687:$AD$703,N1255)</f>
        <v>0.78832611799999897</v>
      </c>
      <c r="H1255" s="308">
        <f>(G1255/(V_NEM!$T$696+V_NEM!$AD$696))*100</f>
        <v>81.339947820857219</v>
      </c>
      <c r="I1255" s="308">
        <f>G1255-(V_NEM!$T$694+V_NEM!$AD$694)</f>
        <v>0.14883998299999901</v>
      </c>
      <c r="J1255" s="308">
        <f>((IFERROR((_xll.SRS1Splines.Functions25.Linear_Interp(V_NEM!$R$687:$R$703,V_NEM!$T$687:$T$703,M1255) - V_NEM!$X$689) / (V_NEM!$X$688- V_NEM!$X$689) * 100, 0))+(IFERROR((_xll.SRS1Splines.Functions25.Linear_Interp(V_NEM!$AB$687:$AB$703,V_NEM!$AD$687:$AD$703,N1255) - V_NEM!$AH$689) / (V_NEM!$AH$688- V_NEM!$AH$689) * 100, 0)))/2</f>
        <v>41.741498802381471</v>
      </c>
      <c r="K1255" s="308">
        <v>784.3</v>
      </c>
      <c r="L1255" s="308">
        <v>781.8</v>
      </c>
      <c r="M1255" s="371">
        <v>783</v>
      </c>
      <c r="N1255" s="371">
        <v>782.8</v>
      </c>
      <c r="O1255" s="312">
        <v>1.1651612903225805</v>
      </c>
      <c r="P1255" s="383">
        <v>0.79832000000000003</v>
      </c>
      <c r="Q1255" s="369">
        <v>1</v>
      </c>
      <c r="R1255" s="312">
        <v>1.73</v>
      </c>
      <c r="S1255" s="370">
        <v>0.93127493746032708</v>
      </c>
      <c r="T1255" s="370">
        <v>2.4454473999999999</v>
      </c>
      <c r="U1255" s="370"/>
      <c r="V1255" s="312">
        <f>_xll.SRS1Splines.Functions25.Linear_Interp(V_NK3!$P$8:$P$32,V_NK3!$R$8:$R$32,AC1255)</f>
        <v>186.53805740000001</v>
      </c>
      <c r="W1255" s="312">
        <f>(V1255/V_NK3!$R$28)*100</f>
        <v>34.407275133489684</v>
      </c>
      <c r="X1255" s="308">
        <f>V1255-V_NK3!$R$8</f>
        <v>129.95940540000001</v>
      </c>
      <c r="Y1255" s="308">
        <f>IFERROR((V1255 - V_NK3!$V$10) / (V_NK3!$V$9- V_NK3!$V$10) * 100, 0)</f>
        <v>26.764382192628538</v>
      </c>
      <c r="Z1255" s="308">
        <v>541.79999999999995</v>
      </c>
      <c r="AA1255" s="308">
        <v>521</v>
      </c>
      <c r="AB1255" s="312"/>
      <c r="AC1255" s="371">
        <v>529.24</v>
      </c>
      <c r="AD1255" s="308">
        <v>1.056</v>
      </c>
      <c r="AE1255" s="372">
        <v>0.53161900000000006</v>
      </c>
      <c r="AF1255" s="373">
        <v>1.36</v>
      </c>
      <c r="AG1255" s="312"/>
      <c r="AH1255" s="370">
        <v>2.7810950299999999</v>
      </c>
      <c r="AI1255" s="370">
        <v>2.6937162000000003</v>
      </c>
      <c r="AJ1255" s="370"/>
      <c r="AK1255" s="312">
        <f>_xll.SRS1Splines.Functions25.Linear_Interp(V_NK2!$R$10:$R$21,V_NK2!$T$10:$T$21,AR1255)</f>
        <v>61.3086000000296</v>
      </c>
      <c r="AL1255" s="312">
        <f>(AK1255/V_NK2!$T$18)*100</f>
        <v>85.866386554663293</v>
      </c>
      <c r="AM1255" s="308">
        <f>AK1255-V_NK2!$T$11</f>
        <v>20.488600000001803</v>
      </c>
      <c r="AN1255" s="308">
        <f>IFERROR((AK1255 - V_NK2!$X$12) / (V_NK2!$X$11- V_NK2!$X$12) * 100, 0)</f>
        <v>67.00000000000918</v>
      </c>
      <c r="AO1255" s="308">
        <v>427</v>
      </c>
      <c r="AP1255" s="308">
        <v>420</v>
      </c>
      <c r="AQ1255" s="308">
        <v>428.59</v>
      </c>
      <c r="AR1255" s="371">
        <v>424.69</v>
      </c>
      <c r="AS1255" s="312">
        <v>1.284</v>
      </c>
      <c r="AT1255" s="372">
        <v>0.64136099999999996</v>
      </c>
      <c r="AU1255" s="369"/>
      <c r="AV1255" s="312">
        <v>0.47013436626514671</v>
      </c>
      <c r="AW1255" s="370">
        <v>0.826323018181783</v>
      </c>
      <c r="AX1255" s="370">
        <v>1.0473230181818183</v>
      </c>
      <c r="AY1255" s="370"/>
      <c r="AZ1255" s="312">
        <f>_xll.SRS1Splines.Functions25.Linear_Interp(V_NNG3A!$H$4:$H$12,V_NNG3A!$I$4:$I$12,BF1255)</f>
        <v>13.1831</v>
      </c>
      <c r="BA1255" s="312">
        <f>(AZ1255/V_NNG3A!$I$8)*100</f>
        <v>95.184837545126356</v>
      </c>
      <c r="BB1255" s="308">
        <f>_xll.SRS1Splines.Functions25.Linear_Interp(V_NNG3A!$H$4:$H$12,V_NNG3A!$J$4:$J$12,BF1255)</f>
        <v>2.1955137931035602</v>
      </c>
      <c r="BC1255" s="308">
        <f>IFERROR((AZ1255-V_NNG3A!$J$20) / (V_NNG3A!$J$19-V_NNG3A!$J$20) * 100, 0)</f>
        <v>76.701481749187266</v>
      </c>
      <c r="BD1255" s="308">
        <v>1050</v>
      </c>
      <c r="BE1255" s="308">
        <v>1047</v>
      </c>
      <c r="BF1255" s="374">
        <v>1049.46</v>
      </c>
      <c r="BG1255" s="312">
        <v>0.176666666666667</v>
      </c>
      <c r="BH1255" s="372">
        <v>0.36196000000000639</v>
      </c>
      <c r="BI1255" s="369"/>
      <c r="BJ1255" s="312">
        <v>1.6138106693080514</v>
      </c>
      <c r="BK1255" s="370">
        <v>2.1582720000000002</v>
      </c>
      <c r="BL1255" s="370">
        <v>2.117664</v>
      </c>
      <c r="BM1255" s="370">
        <f t="shared" si="17"/>
        <v>4.0608000000000199E-2</v>
      </c>
      <c r="BN1255" s="312">
        <f>_xll.SRS1Splines.Functions25.Linear_Interp(V_XNN1!$K$3:$K$8,V_XNN1!$L$3:$L$8,BT1255)</f>
        <v>0.21890999999999999</v>
      </c>
      <c r="BO1255" s="312">
        <f>(BN1255/V_XNN1!$L$7)*100</f>
        <v>104.24285714285715</v>
      </c>
      <c r="BP1255" s="308">
        <f>_xll.SRS1Splines.Functions25.Linear_Interp(V_XNN1!$K$3:$K$8,V_XNN1!$M$3:$M$8,BT1255)</f>
        <v>6.2909999999999994E-2</v>
      </c>
      <c r="BQ1255" s="308">
        <f>IFERROR((BN1255 - V_XNN1!$M$16) / (V_XNN1!$M$15- V_XNN1!$M$16) * 100, 0)</f>
        <v>100</v>
      </c>
      <c r="BR1255" s="308">
        <v>252</v>
      </c>
      <c r="BS1255" s="308">
        <v>249</v>
      </c>
      <c r="BT1255" s="374">
        <v>252.5</v>
      </c>
      <c r="BU1255" s="312">
        <v>0.20799999999999999</v>
      </c>
      <c r="BV1255" s="372">
        <v>0.34337666666666672</v>
      </c>
      <c r="BW1255" s="369"/>
      <c r="BX1255" s="312"/>
      <c r="BY1255" s="370"/>
      <c r="BZ1255" s="370"/>
      <c r="CA1255" s="370"/>
      <c r="CB1255" s="312"/>
      <c r="CC1255" s="312"/>
      <c r="CD1255" s="308"/>
      <c r="CE1255" s="312"/>
      <c r="CF1255" s="312"/>
      <c r="CG1255" s="312"/>
      <c r="CH1255" s="312"/>
      <c r="CI1255" s="384"/>
      <c r="CJ1255" s="312"/>
      <c r="CK1255" s="372"/>
      <c r="CL1255" s="369"/>
      <c r="CM1255" s="312"/>
      <c r="CN1255" s="370"/>
      <c r="CO1255" s="370"/>
      <c r="CP1255" s="370"/>
      <c r="CQ1255" s="312"/>
      <c r="CR1255" s="312"/>
      <c r="CS1255" s="308"/>
      <c r="CT1255" s="312"/>
      <c r="CU1255" s="312"/>
      <c r="CV1255" s="312"/>
      <c r="CW1255" s="312"/>
      <c r="CX1255" s="384"/>
      <c r="CY1255" s="312"/>
      <c r="CZ1255" s="372"/>
    </row>
    <row r="1256" spans="1:104" s="1" customFormat="1" hidden="1">
      <c r="A1256" s="269">
        <v>45815</v>
      </c>
      <c r="B1256" s="380">
        <v>4</v>
      </c>
      <c r="C1256" s="381">
        <v>0.78096774193548391</v>
      </c>
      <c r="D1256" s="382">
        <v>0.86659200000000003</v>
      </c>
      <c r="E1256" s="382">
        <v>0.78883199999999998</v>
      </c>
      <c r="F1256" s="382">
        <v>0</v>
      </c>
      <c r="G1256" s="312">
        <f>_xll.SRS1Splines.Functions25.Linear_Interp(V_NEM!$R$687:$R$703,V_NEM!$T$687:$T$703,M1256)+_xll.SRS1Splines.Functions25.Linear_Interp(V_NEM!$AB$687:$AB$703,V_NEM!$AD$687:$AD$703,N1256)</f>
        <v>0.69912892154999962</v>
      </c>
      <c r="H1256" s="308">
        <f>(G1256/(V_NEM!$T$696+V_NEM!$AD$696))*100</f>
        <v>72.136529160295083</v>
      </c>
      <c r="I1256" s="308">
        <f>G1256-(V_NEM!$T$694+V_NEM!$AD$694)</f>
        <v>5.964278654999966E-2</v>
      </c>
      <c r="J1256" s="308">
        <f>((IFERROR((_xll.SRS1Splines.Functions25.Linear_Interp(V_NEM!$R$687:$R$703,V_NEM!$T$687:$T$703,M1256) - V_NEM!$X$689) / (V_NEM!$X$688- V_NEM!$X$689) * 100, 0))+(IFERROR((_xll.SRS1Splines.Functions25.Linear_Interp(V_NEM!$AB$687:$AB$703,V_NEM!$AD$687:$AD$703,N1256) - V_NEM!$AH$689) / (V_NEM!$AH$688- V_NEM!$AH$689) * 100, 0)))/2</f>
        <v>32.628664395523423</v>
      </c>
      <c r="K1256" s="308">
        <v>784.3</v>
      </c>
      <c r="L1256" s="308">
        <v>781.8</v>
      </c>
      <c r="M1256" s="371">
        <v>782.25</v>
      </c>
      <c r="N1256" s="371">
        <v>783.14</v>
      </c>
      <c r="O1256" s="312">
        <v>1.1651612903225805</v>
      </c>
      <c r="P1256" s="383">
        <v>0.8966900000000001</v>
      </c>
      <c r="Q1256" s="369">
        <v>0.3</v>
      </c>
      <c r="R1256" s="312">
        <v>1.73</v>
      </c>
      <c r="S1256" s="370">
        <v>0.75254399999999999</v>
      </c>
      <c r="T1256" s="370">
        <v>5.2849078</v>
      </c>
      <c r="U1256" s="370"/>
      <c r="V1256" s="312">
        <f>_xll.SRS1Splines.Functions25.Linear_Interp(V_NK3!$P$8:$P$32,V_NK3!$R$8:$R$32,AC1256)</f>
        <v>181.14117082000001</v>
      </c>
      <c r="W1256" s="312">
        <f>(V1256/V_NK3!$R$28)*100</f>
        <v>33.411809843400853</v>
      </c>
      <c r="X1256" s="308">
        <f>V1256-V_NK3!$R$8</f>
        <v>124.56251882000001</v>
      </c>
      <c r="Y1256" s="308">
        <f>IFERROR((V1256 - V_NK3!$V$10) / (V_NK3!$V$9- V_NK3!$V$10) * 100, 0)</f>
        <v>25.652924852293644</v>
      </c>
      <c r="Z1256" s="308">
        <v>541.79999999999995</v>
      </c>
      <c r="AA1256" s="308">
        <v>521</v>
      </c>
      <c r="AB1256" s="312"/>
      <c r="AC1256" s="371">
        <v>528.99</v>
      </c>
      <c r="AD1256" s="308">
        <v>1.056</v>
      </c>
      <c r="AE1256" s="372">
        <v>1.1488929999999999</v>
      </c>
      <c r="AF1256" s="373">
        <v>0.2</v>
      </c>
      <c r="AG1256" s="312"/>
      <c r="AH1256" s="370">
        <v>5.7827104099999991</v>
      </c>
      <c r="AI1256" s="370">
        <v>6.0881981999999999</v>
      </c>
      <c r="AJ1256" s="370"/>
      <c r="AK1256" s="312">
        <f>_xll.SRS1Splines.Functions25.Linear_Interp(V_NK2!$R$10:$R$21,V_NK2!$T$10:$T$21,AR1256)</f>
        <v>61.002800000029602</v>
      </c>
      <c r="AL1256" s="312">
        <f>(AK1256/V_NK2!$T$18)*100</f>
        <v>85.438095238136697</v>
      </c>
      <c r="AM1256" s="308">
        <f>AK1256-V_NK2!$T$11</f>
        <v>20.182800000001805</v>
      </c>
      <c r="AN1256" s="308">
        <f>IFERROR((AK1256 - V_NK2!$X$12) / (V_NK2!$X$11- V_NK2!$X$12) * 100, 0)</f>
        <v>66.000000000009138</v>
      </c>
      <c r="AO1256" s="308">
        <v>427</v>
      </c>
      <c r="AP1256" s="308">
        <v>420</v>
      </c>
      <c r="AQ1256" s="308">
        <v>428.74</v>
      </c>
      <c r="AR1256" s="371">
        <v>424.62</v>
      </c>
      <c r="AS1256" s="312">
        <v>1.4</v>
      </c>
      <c r="AT1256" s="372">
        <v>1.4495709999999999</v>
      </c>
      <c r="AU1256" s="369"/>
      <c r="AV1256" s="312">
        <v>0.47013436626514671</v>
      </c>
      <c r="AW1256" s="370">
        <v>0.76347218181818899</v>
      </c>
      <c r="AX1256" s="370">
        <v>0.57627218181818185</v>
      </c>
      <c r="AY1256" s="370"/>
      <c r="AZ1256" s="312">
        <f>_xll.SRS1Splines.Functions25.Linear_Interp(V_NNG3A!$H$4:$H$12,V_NNG3A!$I$4:$I$12,BF1256)</f>
        <v>12.133349999999901</v>
      </c>
      <c r="BA1256" s="312">
        <f>(AZ1256/V_NNG3A!$I$8)*100</f>
        <v>87.605415162454165</v>
      </c>
      <c r="BB1256" s="308">
        <f>_xll.SRS1Splines.Functions25.Linear_Interp(V_NNG3A!$H$4:$H$12,V_NNG3A!$J$4:$J$12,BF1256)</f>
        <v>1.1457637931033899</v>
      </c>
      <c r="BC1256" s="308">
        <f>IFERROR((AZ1256-V_NNG3A!$J$20) / (V_NNG3A!$J$19-V_NNG3A!$J$20) * 100, 0)</f>
        <v>40.027888206237819</v>
      </c>
      <c r="BD1256" s="308">
        <v>1050</v>
      </c>
      <c r="BE1256" s="308">
        <v>1047</v>
      </c>
      <c r="BF1256" s="374">
        <v>1048.6099999999999</v>
      </c>
      <c r="BG1256" s="312">
        <v>0.17666666666666667</v>
      </c>
      <c r="BH1256" s="372">
        <v>0.19884999999999126</v>
      </c>
      <c r="BI1256" s="369"/>
      <c r="BJ1256" s="312">
        <v>1.6431526814772883</v>
      </c>
      <c r="BK1256" s="370">
        <v>2.5125120000000001</v>
      </c>
      <c r="BL1256" s="370">
        <v>2.1254400000000007</v>
      </c>
      <c r="BM1256" s="370">
        <f t="shared" si="17"/>
        <v>0.38707199999999942</v>
      </c>
      <c r="BN1256" s="312">
        <f>_xll.SRS1Splines.Functions25.Linear_Interp(V_XNN1!$K$3:$K$8,V_XNN1!$L$3:$L$8,BT1256)</f>
        <v>0.21908820000000001</v>
      </c>
      <c r="BO1256" s="312">
        <f>(BN1256/V_XNN1!$L$7)*100</f>
        <v>104.32771428571431</v>
      </c>
      <c r="BP1256" s="308">
        <f>_xll.SRS1Splines.Functions25.Linear_Interp(V_XNN1!$K$3:$K$8,V_XNN1!$M$3:$M$8,BT1256)</f>
        <v>6.3088199999999803E-2</v>
      </c>
      <c r="BQ1256" s="308">
        <f>IFERROR((BN1256 - V_XNN1!$M$16) / (V_XNN1!$M$15- V_XNN1!$M$16) * 100, 0)</f>
        <v>100.55153203342624</v>
      </c>
      <c r="BR1256" s="308">
        <v>252</v>
      </c>
      <c r="BS1256" s="308">
        <v>249</v>
      </c>
      <c r="BT1256" s="374">
        <v>252.51</v>
      </c>
      <c r="BU1256" s="312">
        <v>0.19400000000000001</v>
      </c>
      <c r="BV1256" s="372">
        <v>0.33553866666666671</v>
      </c>
      <c r="BW1256" s="369"/>
      <c r="BX1256" s="312"/>
      <c r="BY1256" s="370"/>
      <c r="BZ1256" s="370"/>
      <c r="CA1256" s="370"/>
      <c r="CB1256" s="312"/>
      <c r="CC1256" s="312"/>
      <c r="CD1256" s="308"/>
      <c r="CE1256" s="312"/>
      <c r="CF1256" s="312"/>
      <c r="CG1256" s="312"/>
      <c r="CH1256" s="312"/>
      <c r="CI1256" s="384"/>
      <c r="CJ1256" s="312"/>
      <c r="CK1256" s="372"/>
      <c r="CL1256" s="369"/>
      <c r="CM1256" s="312"/>
      <c r="CN1256" s="370"/>
      <c r="CO1256" s="370"/>
      <c r="CP1256" s="370"/>
      <c r="CQ1256" s="312"/>
      <c r="CR1256" s="312"/>
      <c r="CS1256" s="308"/>
      <c r="CT1256" s="312"/>
      <c r="CU1256" s="312"/>
      <c r="CV1256" s="312"/>
      <c r="CW1256" s="312"/>
      <c r="CX1256" s="384"/>
      <c r="CY1256" s="312"/>
      <c r="CZ1256" s="372"/>
    </row>
    <row r="1257" spans="1:104" s="1" customFormat="1" hidden="1">
      <c r="A1257" s="269">
        <v>45816</v>
      </c>
      <c r="B1257" s="380">
        <v>50.6</v>
      </c>
      <c r="C1257" s="381">
        <v>0.78096774193548391</v>
      </c>
      <c r="D1257" s="382">
        <v>0.97199999999999998</v>
      </c>
      <c r="E1257" s="382">
        <v>0.84672000000000014</v>
      </c>
      <c r="F1257" s="382">
        <v>0</v>
      </c>
      <c r="G1257" s="312">
        <f>_xll.SRS1Splines.Functions25.Linear_Interp(V_NEM!$R$687:$R$703,V_NEM!$T$687:$T$703,M1257)+_xll.SRS1Splines.Functions25.Linear_Interp(V_NEM!$AB$687:$AB$703,V_NEM!$AD$687:$AD$703,N1257)</f>
        <v>0.75924389420000371</v>
      </c>
      <c r="H1257" s="308">
        <f>(G1257/(V_NEM!$T$696+V_NEM!$AD$696))*100</f>
        <v>78.33922703742364</v>
      </c>
      <c r="I1257" s="308">
        <f>G1257-(V_NEM!$T$694+V_NEM!$AD$694)</f>
        <v>0.11975775920000375</v>
      </c>
      <c r="J1257" s="308">
        <f>((IFERROR((_xll.SRS1Splines.Functions25.Linear_Interp(V_NEM!$R$687:$R$703,V_NEM!$T$687:$T$703,M1257) - V_NEM!$X$689) / (V_NEM!$X$688- V_NEM!$X$689) * 100, 0))+(IFERROR((_xll.SRS1Splines.Functions25.Linear_Interp(V_NEM!$AB$687:$AB$703,V_NEM!$AD$687:$AD$703,N1257) - V_NEM!$AH$689) / (V_NEM!$AH$688- V_NEM!$AH$689) * 100, 0)))/2</f>
        <v>42.512403169772185</v>
      </c>
      <c r="K1257" s="308">
        <v>784.3</v>
      </c>
      <c r="L1257" s="308">
        <v>781.8</v>
      </c>
      <c r="M1257" s="371">
        <v>782.72</v>
      </c>
      <c r="N1257" s="371">
        <v>783.1</v>
      </c>
      <c r="O1257" s="312">
        <v>1.1651612903225805</v>
      </c>
      <c r="P1257" s="383">
        <v>0.74166200000000004</v>
      </c>
      <c r="Q1257" s="369">
        <v>0</v>
      </c>
      <c r="R1257" s="312">
        <v>1.73</v>
      </c>
      <c r="S1257" s="370">
        <v>0.62826073669967619</v>
      </c>
      <c r="T1257" s="370">
        <v>3.9152715999999996</v>
      </c>
      <c r="U1257" s="370"/>
      <c r="V1257" s="312">
        <f>_xll.SRS1Splines.Functions25.Linear_Interp(V_NK3!$P$8:$P$32,V_NK3!$R$8:$R$32,AC1257)</f>
        <v>177.85415994000101</v>
      </c>
      <c r="W1257" s="312">
        <f>(V1257/V_NK3!$R$28)*100</f>
        <v>32.805514863752911</v>
      </c>
      <c r="X1257" s="308">
        <f>V1257-V_NK3!$R$8</f>
        <v>121.27550794000101</v>
      </c>
      <c r="Y1257" s="308">
        <f>IFERROR((V1257 - V_NK3!$V$10) / (V_NK3!$V$9- V_NK3!$V$10) * 100, 0)</f>
        <v>24.975984116893652</v>
      </c>
      <c r="Z1257" s="308">
        <v>541.79999999999995</v>
      </c>
      <c r="AA1257" s="308">
        <v>521</v>
      </c>
      <c r="AB1257" s="312"/>
      <c r="AC1257" s="371">
        <v>528.83000000000004</v>
      </c>
      <c r="AD1257" s="308">
        <v>1.056</v>
      </c>
      <c r="AE1257" s="372">
        <v>0.85114599999999996</v>
      </c>
      <c r="AF1257" s="373">
        <v>0.35</v>
      </c>
      <c r="AG1257" s="312"/>
      <c r="AH1257" s="370">
        <v>4.3631880199999999</v>
      </c>
      <c r="AI1257" s="370">
        <v>4.7125428000000005</v>
      </c>
      <c r="AJ1257" s="370"/>
      <c r="AK1257" s="312">
        <f>_xll.SRS1Splines.Functions25.Linear_Interp(V_NK2!$R$10:$R$21,V_NK2!$T$10:$T$21,AR1257)</f>
        <v>60.653314285743903</v>
      </c>
      <c r="AL1257" s="312">
        <f>(AK1257/V_NK2!$T$18)*100</f>
        <v>84.94861944782059</v>
      </c>
      <c r="AM1257" s="308">
        <f>AK1257-V_NK2!$T$11</f>
        <v>19.833314285716106</v>
      </c>
      <c r="AN1257" s="308">
        <f>IFERROR((AK1257 - V_NK2!$X$12) / (V_NK2!$X$11- V_NK2!$X$12) * 100, 0)</f>
        <v>64.857142857151999</v>
      </c>
      <c r="AO1257" s="308">
        <v>427</v>
      </c>
      <c r="AP1257" s="308">
        <v>420</v>
      </c>
      <c r="AQ1257" s="308">
        <v>428.89</v>
      </c>
      <c r="AR1257" s="371">
        <v>424.54</v>
      </c>
      <c r="AS1257" s="312">
        <v>1.4</v>
      </c>
      <c r="AT1257" s="372">
        <v>1.1220340000000002</v>
      </c>
      <c r="AU1257" s="369"/>
      <c r="AV1257" s="312">
        <v>0.47013436626514671</v>
      </c>
      <c r="AW1257" s="370">
        <v>0.6337006818181915</v>
      </c>
      <c r="AX1257" s="370">
        <v>0.8391006818181822</v>
      </c>
      <c r="AY1257" s="370"/>
      <c r="AZ1257" s="312">
        <f>_xll.SRS1Splines.Functions25.Linear_Interp(V_NNG3A!$H$4:$H$12,V_NNG3A!$I$4:$I$12,BF1257)</f>
        <v>13.022549999999899</v>
      </c>
      <c r="BA1257" s="312">
        <f>(AZ1257/V_NNG3A!$I$8)*100</f>
        <v>94.025631768952351</v>
      </c>
      <c r="BB1257" s="308">
        <f>_xll.SRS1Splines.Functions25.Linear_Interp(V_NNG3A!$H$4:$H$12,V_NNG3A!$J$4:$J$12,BF1257)</f>
        <v>2.0349637931034201</v>
      </c>
      <c r="BC1257" s="308">
        <f>IFERROR((AZ1257-V_NNG3A!$J$20) / (V_NNG3A!$J$19-V_NNG3A!$J$20) * 100, 0)</f>
        <v>71.092579207321435</v>
      </c>
      <c r="BD1257" s="308">
        <v>1050</v>
      </c>
      <c r="BE1257" s="308">
        <v>1047</v>
      </c>
      <c r="BF1257" s="374">
        <v>1049.33</v>
      </c>
      <c r="BG1257" s="312">
        <v>0.17666666666666667</v>
      </c>
      <c r="BH1257" s="372">
        <v>0.28905000000000292</v>
      </c>
      <c r="BI1257" s="369"/>
      <c r="BJ1257" s="312">
        <v>1.6138106693080514</v>
      </c>
      <c r="BK1257" s="370">
        <v>2.4312960000000001</v>
      </c>
      <c r="BL1257" s="370">
        <v>2.1271680000000002</v>
      </c>
      <c r="BM1257" s="370">
        <f t="shared" si="17"/>
        <v>0.30412799999999995</v>
      </c>
      <c r="BN1257" s="312">
        <f>_xll.SRS1Splines.Functions25.Linear_Interp(V_XNN1!$K$3:$K$8,V_XNN1!$L$3:$L$8,BT1257)</f>
        <v>0.220692</v>
      </c>
      <c r="BO1257" s="312">
        <f>(BN1257/V_XNN1!$L$7)*100</f>
        <v>105.09142857142857</v>
      </c>
      <c r="BP1257" s="308">
        <f>_xll.SRS1Splines.Functions25.Linear_Interp(V_XNN1!$K$3:$K$8,V_XNN1!$M$3:$M$8,BT1257)</f>
        <v>6.4691999999999902E-2</v>
      </c>
      <c r="BQ1257" s="308">
        <f>IFERROR((BN1257 - V_XNN1!$M$16) / (V_XNN1!$M$15- V_XNN1!$M$16) * 100, 0)</f>
        <v>105.51532033426186</v>
      </c>
      <c r="BR1257" s="308">
        <v>252</v>
      </c>
      <c r="BS1257" s="308">
        <v>249</v>
      </c>
      <c r="BT1257" s="374">
        <v>252.6</v>
      </c>
      <c r="BU1257" s="312">
        <v>0.21</v>
      </c>
      <c r="BV1257" s="372">
        <v>0.34522366666666671</v>
      </c>
      <c r="BW1257" s="369"/>
      <c r="BX1257" s="312"/>
      <c r="BY1257" s="370"/>
      <c r="BZ1257" s="370"/>
      <c r="CA1257" s="370"/>
      <c r="CB1257" s="312"/>
      <c r="CC1257" s="312"/>
      <c r="CD1257" s="308"/>
      <c r="CE1257" s="312"/>
      <c r="CF1257" s="312"/>
      <c r="CG1257" s="312"/>
      <c r="CH1257" s="312"/>
      <c r="CI1257" s="384"/>
      <c r="CJ1257" s="312"/>
      <c r="CK1257" s="372"/>
      <c r="CL1257" s="369"/>
      <c r="CM1257" s="312"/>
      <c r="CN1257" s="370"/>
      <c r="CO1257" s="370"/>
      <c r="CP1257" s="370"/>
      <c r="CQ1257" s="312"/>
      <c r="CR1257" s="312"/>
      <c r="CS1257" s="308"/>
      <c r="CT1257" s="312"/>
      <c r="CU1257" s="312"/>
      <c r="CV1257" s="312"/>
      <c r="CW1257" s="312"/>
      <c r="CX1257" s="384"/>
      <c r="CY1257" s="312"/>
      <c r="CZ1257" s="372"/>
    </row>
    <row r="1258" spans="1:104" s="1" customFormat="1" hidden="1">
      <c r="A1258" s="269">
        <v>45817</v>
      </c>
      <c r="B1258" s="380">
        <v>0</v>
      </c>
      <c r="C1258" s="381">
        <v>0.78096774193548391</v>
      </c>
      <c r="D1258" s="382">
        <v>0.82598400000000005</v>
      </c>
      <c r="E1258" s="382">
        <v>0.73353599999999997</v>
      </c>
      <c r="F1258" s="382">
        <v>0</v>
      </c>
      <c r="G1258" s="312">
        <f>_xll.SRS1Splines.Functions25.Linear_Interp(V_NEM!$R$687:$R$703,V_NEM!$T$687:$T$703,M1258)+_xll.SRS1Splines.Functions25.Linear_Interp(V_NEM!$AB$687:$AB$703,V_NEM!$AD$687:$AD$703,N1258)</f>
        <v>0.90668830314999704</v>
      </c>
      <c r="H1258" s="308">
        <f>(G1258/(V_NEM!$T$696+V_NEM!$AD$696))*100</f>
        <v>93.552626995421235</v>
      </c>
      <c r="I1258" s="308">
        <f>G1258-(V_NEM!$T$694+V_NEM!$AD$694)</f>
        <v>0.26720216814999709</v>
      </c>
      <c r="J1258" s="308">
        <f>((IFERROR((_xll.SRS1Splines.Functions25.Linear_Interp(V_NEM!$R$687:$R$703,V_NEM!$T$687:$T$703,M1258) - V_NEM!$X$689) / (V_NEM!$X$688- V_NEM!$X$689) * 100, 0))+(IFERROR((_xll.SRS1Splines.Functions25.Linear_Interp(V_NEM!$AB$687:$AB$703,V_NEM!$AD$687:$AD$703,N1258) - V_NEM!$AH$689) / (V_NEM!$AH$688- V_NEM!$AH$689) * 100, 0)))/2</f>
        <v>80.411538170973984</v>
      </c>
      <c r="K1258" s="308">
        <v>784.3</v>
      </c>
      <c r="L1258" s="308">
        <v>781.8</v>
      </c>
      <c r="M1258" s="371">
        <v>783.65</v>
      </c>
      <c r="N1258" s="371">
        <v>783.62</v>
      </c>
      <c r="O1258" s="312">
        <v>1.1651612903225805</v>
      </c>
      <c r="P1258" s="383">
        <v>0.91458700000000004</v>
      </c>
      <c r="Q1258" s="369">
        <v>0</v>
      </c>
      <c r="R1258" s="312">
        <v>1.73</v>
      </c>
      <c r="S1258" s="370">
        <v>0.21324752609252837</v>
      </c>
      <c r="T1258" s="370">
        <v>5.3492019999999991</v>
      </c>
      <c r="U1258" s="370"/>
      <c r="V1258" s="312">
        <f>_xll.SRS1Splines.Functions25.Linear_Interp(V_NK3!$P$8:$P$32,V_NK3!$R$8:$R$32,AC1258)</f>
        <v>172.71820544000099</v>
      </c>
      <c r="W1258" s="312">
        <f>(V1258/V_NK3!$R$28)*100</f>
        <v>31.858178958052708</v>
      </c>
      <c r="X1258" s="308">
        <f>V1258-V_NK3!$R$8</f>
        <v>116.13955344000098</v>
      </c>
      <c r="Y1258" s="308">
        <f>IFERROR((V1258 - V_NK3!$V$10) / (V_NK3!$V$9- V_NK3!$V$10) * 100, 0)</f>
        <v>23.918264217830842</v>
      </c>
      <c r="Z1258" s="308">
        <v>541.79999999999995</v>
      </c>
      <c r="AA1258" s="308">
        <v>521</v>
      </c>
      <c r="AB1258" s="312"/>
      <c r="AC1258" s="371">
        <v>528.58000000000004</v>
      </c>
      <c r="AD1258" s="308">
        <v>1.056</v>
      </c>
      <c r="AE1258" s="372">
        <v>1.1628699999999998</v>
      </c>
      <c r="AF1258" s="373">
        <v>13.05</v>
      </c>
      <c r="AG1258" s="312"/>
      <c r="AH1258" s="370">
        <v>5.4126538999999987</v>
      </c>
      <c r="AI1258" s="370">
        <v>5.7781079999999996</v>
      </c>
      <c r="AJ1258" s="370"/>
      <c r="AK1258" s="312">
        <f>_xll.SRS1Splines.Functions25.Linear_Interp(V_NK2!$R$10:$R$21,V_NK2!$T$10:$T$21,AR1258)</f>
        <v>60.4348857143153</v>
      </c>
      <c r="AL1258" s="312">
        <f>(AK1258/V_NK2!$T$18)*100</f>
        <v>84.64269707887297</v>
      </c>
      <c r="AM1258" s="308">
        <f>AK1258-V_NK2!$T$11</f>
        <v>19.614885714287503</v>
      </c>
      <c r="AN1258" s="308">
        <f>IFERROR((AK1258 - V_NK2!$X$12) / (V_NK2!$X$11- V_NK2!$X$12) * 100, 0)</f>
        <v>64.142857142866134</v>
      </c>
      <c r="AO1258" s="308">
        <v>427</v>
      </c>
      <c r="AP1258" s="308">
        <v>420</v>
      </c>
      <c r="AQ1258" s="308">
        <v>429.04</v>
      </c>
      <c r="AR1258" s="371">
        <v>424.49</v>
      </c>
      <c r="AS1258" s="312">
        <v>1.4</v>
      </c>
      <c r="AT1258" s="372">
        <v>1.37574</v>
      </c>
      <c r="AU1258" s="369"/>
      <c r="AV1258" s="312">
        <v>0.47013436626514671</v>
      </c>
      <c r="AW1258" s="370">
        <v>0.73265397272725641</v>
      </c>
      <c r="AX1258" s="370">
        <v>0.58445397272727284</v>
      </c>
      <c r="AY1258" s="370"/>
      <c r="AZ1258" s="312">
        <f>_xll.SRS1Splines.Functions25.Linear_Interp(V_NNG3A!$H$4:$H$12,V_NNG3A!$I$4:$I$12,BF1258)</f>
        <v>12.046900000000001</v>
      </c>
      <c r="BA1258" s="312">
        <f>(AZ1258/V_NNG3A!$I$8)*100</f>
        <v>86.981227436823119</v>
      </c>
      <c r="BB1258" s="308">
        <f>_xll.SRS1Splines.Functions25.Linear_Interp(V_NNG3A!$H$4:$H$12,V_NNG3A!$J$4:$J$12,BF1258)</f>
        <v>1.05931379310347</v>
      </c>
      <c r="BC1258" s="308">
        <f>IFERROR((AZ1258-V_NNG3A!$J$20) / (V_NNG3A!$J$19-V_NNG3A!$J$20) * 100, 0)</f>
        <v>37.007709914469302</v>
      </c>
      <c r="BD1258" s="308">
        <v>1050</v>
      </c>
      <c r="BE1258" s="308">
        <v>1047</v>
      </c>
      <c r="BF1258" s="374">
        <v>1048.54</v>
      </c>
      <c r="BG1258" s="312">
        <v>0.17666666666666667</v>
      </c>
      <c r="BH1258" s="372">
        <v>0.20236000000000059</v>
      </c>
      <c r="BI1258" s="369"/>
      <c r="BJ1258" s="312">
        <v>1.6578236875619079</v>
      </c>
      <c r="BK1258" s="370">
        <v>4.1515199999999997</v>
      </c>
      <c r="BL1258" s="370">
        <v>2.1254400000000007</v>
      </c>
      <c r="BM1258" s="370">
        <f t="shared" si="17"/>
        <v>2.026079999999999</v>
      </c>
      <c r="BN1258" s="312">
        <f>_xll.SRS1Splines.Functions25.Linear_Interp(V_XNN1!$K$3:$K$8,V_XNN1!$L$3:$L$8,BT1258)</f>
        <v>0.221583</v>
      </c>
      <c r="BO1258" s="312">
        <f>(BN1258/V_XNN1!$L$7)*100</f>
        <v>105.5157142857143</v>
      </c>
      <c r="BP1258" s="308">
        <f>_xll.SRS1Splines.Functions25.Linear_Interp(V_XNN1!$K$3:$K$8,V_XNN1!$M$3:$M$8,BT1258)</f>
        <v>6.55830000000001E-2</v>
      </c>
      <c r="BQ1258" s="308">
        <f>IFERROR((BN1258 - V_XNN1!$M$16) / (V_XNN1!$M$15- V_XNN1!$M$16) * 100, 0)</f>
        <v>108.27298050139278</v>
      </c>
      <c r="BR1258" s="308">
        <v>252</v>
      </c>
      <c r="BS1258" s="308">
        <v>249</v>
      </c>
      <c r="BT1258" s="374">
        <v>252.65</v>
      </c>
      <c r="BU1258" s="312">
        <v>0.23300000000000001</v>
      </c>
      <c r="BV1258" s="372">
        <v>0.34555066666666673</v>
      </c>
      <c r="BW1258" s="369"/>
      <c r="BX1258" s="312"/>
      <c r="BY1258" s="370"/>
      <c r="BZ1258" s="370"/>
      <c r="CA1258" s="370"/>
      <c r="CB1258" s="312"/>
      <c r="CC1258" s="312"/>
      <c r="CD1258" s="308"/>
      <c r="CE1258" s="312"/>
      <c r="CF1258" s="312"/>
      <c r="CG1258" s="312"/>
      <c r="CH1258" s="312"/>
      <c r="CI1258" s="384"/>
      <c r="CJ1258" s="312"/>
      <c r="CK1258" s="372"/>
      <c r="CL1258" s="369"/>
      <c r="CM1258" s="312"/>
      <c r="CN1258" s="370"/>
      <c r="CO1258" s="370"/>
      <c r="CP1258" s="370"/>
      <c r="CQ1258" s="312"/>
      <c r="CR1258" s="312"/>
      <c r="CS1258" s="308"/>
      <c r="CT1258" s="312"/>
      <c r="CU1258" s="312"/>
      <c r="CV1258" s="312"/>
      <c r="CW1258" s="312"/>
      <c r="CX1258" s="384"/>
      <c r="CY1258" s="312"/>
      <c r="CZ1258" s="372"/>
    </row>
    <row r="1259" spans="1:104" s="1" customFormat="1" hidden="1">
      <c r="A1259" s="269">
        <v>45818</v>
      </c>
      <c r="B1259" s="380">
        <v>1.4</v>
      </c>
      <c r="C1259" s="381">
        <v>0.78096774193548391</v>
      </c>
      <c r="D1259" s="382">
        <v>0.827712</v>
      </c>
      <c r="E1259" s="382">
        <v>0.87350399999999995</v>
      </c>
      <c r="F1259" s="382">
        <v>0</v>
      </c>
      <c r="G1259" s="312">
        <f>_xll.SRS1Splines.Functions25.Linear_Interp(V_NEM!$R$687:$R$703,V_NEM!$T$687:$T$703,M1259)+_xll.SRS1Splines.Functions25.Linear_Interp(V_NEM!$AB$687:$AB$703,V_NEM!$AD$687:$AD$703,N1259)</f>
        <v>0.82440084220000553</v>
      </c>
      <c r="H1259" s="308">
        <f>(G1259/(V_NEM!$T$696+V_NEM!$AD$696))*100</f>
        <v>85.06215886661677</v>
      </c>
      <c r="I1259" s="308">
        <f>G1259-(V_NEM!$T$694+V_NEM!$AD$694)</f>
        <v>0.18491470720000558</v>
      </c>
      <c r="J1259" s="308">
        <f>((IFERROR((_xll.SRS1Splines.Functions25.Linear_Interp(V_NEM!$R$687:$R$703,V_NEM!$T$687:$T$703,M1259) - V_NEM!$X$689) / (V_NEM!$X$688- V_NEM!$X$689) * 100, 0))+(IFERROR((_xll.SRS1Splines.Functions25.Linear_Interp(V_NEM!$AB$687:$AB$703,V_NEM!$AD$687:$AD$703,N1259) - V_NEM!$AH$689) / (V_NEM!$AH$688- V_NEM!$AH$689) * 100, 0)))/2</f>
        <v>53.299239812327649</v>
      </c>
      <c r="K1259" s="308">
        <v>784.3</v>
      </c>
      <c r="L1259" s="308">
        <v>781.8</v>
      </c>
      <c r="M1259" s="371">
        <v>783.2</v>
      </c>
      <c r="N1259" s="371">
        <v>783.06</v>
      </c>
      <c r="O1259" s="312">
        <v>1.1651612903225805</v>
      </c>
      <c r="P1259" s="383">
        <v>1.0802700000000001</v>
      </c>
      <c r="Q1259" s="369">
        <v>19.8</v>
      </c>
      <c r="R1259" s="312">
        <v>1.73</v>
      </c>
      <c r="S1259" s="370">
        <v>0.545184</v>
      </c>
      <c r="T1259" s="370">
        <v>5.4028885999999998</v>
      </c>
      <c r="U1259" s="370"/>
      <c r="V1259" s="312">
        <f>_xll.SRS1Splines.Functions25.Linear_Interp(V_NK3!$P$8:$P$32,V_NK3!$R$8:$R$32,AC1259)</f>
        <v>167.171374579999</v>
      </c>
      <c r="W1259" s="312">
        <f>(V1259/V_NK3!$R$28)*100</f>
        <v>30.835056179896124</v>
      </c>
      <c r="X1259" s="308">
        <f>V1259-V_NK3!$R$8</f>
        <v>110.59272257999899</v>
      </c>
      <c r="Y1259" s="308">
        <f>IFERROR((V1259 - V_NK3!$V$10) / (V_NK3!$V$9- V_NK3!$V$10) * 100, 0)</f>
        <v>22.775926726842602</v>
      </c>
      <c r="Z1259" s="308">
        <v>541.79999999999995</v>
      </c>
      <c r="AA1259" s="308">
        <v>521</v>
      </c>
      <c r="AB1259" s="312"/>
      <c r="AC1259" s="371">
        <v>528.30999999999995</v>
      </c>
      <c r="AD1259" s="308">
        <v>1.1519999999999999</v>
      </c>
      <c r="AE1259" s="372">
        <v>1.1745409999999998</v>
      </c>
      <c r="AF1259" s="373">
        <v>9.43</v>
      </c>
      <c r="AG1259" s="312"/>
      <c r="AH1259" s="370">
        <v>5.8662801699999987</v>
      </c>
      <c r="AI1259" s="370">
        <v>5.6041944000000008</v>
      </c>
      <c r="AJ1259" s="370"/>
      <c r="AK1259" s="312">
        <f>_xll.SRS1Splines.Functions25.Linear_Interp(V_NK2!$R$10:$R$21,V_NK2!$T$10:$T$21,AR1259)</f>
        <v>60.697000000029597</v>
      </c>
      <c r="AL1259" s="312">
        <f>(AK1259/V_NK2!$T$18)*100</f>
        <v>85.009803921610072</v>
      </c>
      <c r="AM1259" s="308">
        <f>AK1259-V_NK2!$T$11</f>
        <v>19.8770000000018</v>
      </c>
      <c r="AN1259" s="308">
        <f>IFERROR((AK1259 - V_NK2!$X$12) / (V_NK2!$X$11- V_NK2!$X$12) * 100, 0)</f>
        <v>65.000000000009067</v>
      </c>
      <c r="AO1259" s="308">
        <v>427</v>
      </c>
      <c r="AP1259" s="308">
        <v>420</v>
      </c>
      <c r="AQ1259" s="308">
        <v>429.19</v>
      </c>
      <c r="AR1259" s="371">
        <v>424.55</v>
      </c>
      <c r="AS1259" s="312">
        <v>1.47</v>
      </c>
      <c r="AT1259" s="372">
        <v>1.3343320000000001</v>
      </c>
      <c r="AU1259" s="369"/>
      <c r="AV1259" s="312">
        <v>0.47013436626514671</v>
      </c>
      <c r="AW1259" s="370">
        <v>1.0590163363636622</v>
      </c>
      <c r="AX1259" s="370">
        <v>0.95761633636363619</v>
      </c>
      <c r="AY1259" s="370"/>
      <c r="AZ1259" s="312">
        <f>_xll.SRS1Splines.Functions25.Linear_Interp(V_NNG3A!$H$4:$H$12,V_NNG3A!$I$4:$I$12,BF1259)</f>
        <v>12.7508499999999</v>
      </c>
      <c r="BA1259" s="312">
        <f>(AZ1259/V_NNG3A!$I$8)*100</f>
        <v>92.063898916966792</v>
      </c>
      <c r="BB1259" s="308">
        <f>_xll.SRS1Splines.Functions25.Linear_Interp(V_NNG3A!$H$4:$H$12,V_NNG3A!$J$4:$J$12,BF1259)</f>
        <v>1.7632637931033901</v>
      </c>
      <c r="BC1259" s="308">
        <f>IFERROR((AZ1259-V_NNG3A!$J$20) / (V_NNG3A!$J$19-V_NNG3A!$J$20) * 100, 0)</f>
        <v>61.600590290323687</v>
      </c>
      <c r="BD1259" s="308">
        <v>1050</v>
      </c>
      <c r="BE1259" s="308">
        <v>1047</v>
      </c>
      <c r="BF1259" s="374">
        <v>1049.1099999999999</v>
      </c>
      <c r="BG1259" s="312">
        <v>0.17666666666666667</v>
      </c>
      <c r="BH1259" s="372">
        <v>0.33358000000000176</v>
      </c>
      <c r="BI1259" s="369"/>
      <c r="BJ1259" s="312">
        <v>1.6138106693080514</v>
      </c>
      <c r="BK1259" s="370">
        <v>5.9080320000000004</v>
      </c>
      <c r="BL1259" s="370">
        <v>2.1254400000000007</v>
      </c>
      <c r="BM1259" s="370">
        <f t="shared" si="17"/>
        <v>3.7825919999999997</v>
      </c>
      <c r="BN1259" s="312">
        <f>_xll.SRS1Splines.Functions25.Linear_Interp(V_XNN1!$K$3:$K$8,V_XNN1!$L$3:$L$8,BT1259)</f>
        <v>0.22603799999999999</v>
      </c>
      <c r="BO1259" s="312">
        <f>(BN1259/V_XNN1!$L$7)*100</f>
        <v>107.63714285714285</v>
      </c>
      <c r="BP1259" s="308">
        <f>_xll.SRS1Splines.Functions25.Linear_Interp(V_XNN1!$K$3:$K$8,V_XNN1!$M$3:$M$8,BT1259)</f>
        <v>7.00380000000001E-2</v>
      </c>
      <c r="BQ1259" s="308">
        <f>IFERROR((BN1259 - V_XNN1!$M$16) / (V_XNN1!$M$15- V_XNN1!$M$16) * 100, 0)</f>
        <v>122.06128133704735</v>
      </c>
      <c r="BR1259" s="308">
        <v>252</v>
      </c>
      <c r="BS1259" s="308">
        <v>249</v>
      </c>
      <c r="BT1259" s="374">
        <v>252.9</v>
      </c>
      <c r="BU1259" s="312">
        <v>0.25900000000000001</v>
      </c>
      <c r="BV1259" s="372">
        <v>0.34682466666666673</v>
      </c>
      <c r="BW1259" s="369"/>
      <c r="BX1259" s="312"/>
      <c r="BY1259" s="370"/>
      <c r="BZ1259" s="370"/>
      <c r="CA1259" s="370"/>
      <c r="CB1259" s="312"/>
      <c r="CC1259" s="312"/>
      <c r="CD1259" s="308"/>
      <c r="CE1259" s="312"/>
      <c r="CF1259" s="312"/>
      <c r="CG1259" s="312"/>
      <c r="CH1259" s="312"/>
      <c r="CI1259" s="384"/>
      <c r="CJ1259" s="312"/>
      <c r="CK1259" s="372"/>
      <c r="CL1259" s="369"/>
      <c r="CM1259" s="312"/>
      <c r="CN1259" s="370"/>
      <c r="CO1259" s="370"/>
      <c r="CP1259" s="370"/>
      <c r="CQ1259" s="312"/>
      <c r="CR1259" s="312"/>
      <c r="CS1259" s="308"/>
      <c r="CT1259" s="312"/>
      <c r="CU1259" s="312"/>
      <c r="CV1259" s="312"/>
      <c r="CW1259" s="312"/>
      <c r="CX1259" s="384"/>
      <c r="CY1259" s="312"/>
      <c r="CZ1259" s="372"/>
    </row>
    <row r="1260" spans="1:104" s="1" customFormat="1" hidden="1">
      <c r="A1260" s="269">
        <v>45819</v>
      </c>
      <c r="B1260" s="380">
        <v>11.6</v>
      </c>
      <c r="C1260" s="381">
        <v>0.78096774193548391</v>
      </c>
      <c r="D1260" s="382">
        <v>1.216512</v>
      </c>
      <c r="E1260" s="382">
        <v>1.1664000000000001</v>
      </c>
      <c r="F1260" s="382">
        <v>0</v>
      </c>
      <c r="G1260" s="312">
        <f>_xll.SRS1Splines.Functions25.Linear_Interp(V_NEM!$R$687:$R$703,V_NEM!$T$687:$T$703,M1260)+_xll.SRS1Splines.Functions25.Linear_Interp(V_NEM!$AB$687:$AB$703,V_NEM!$AD$687:$AD$703,N1260)</f>
        <v>0.93729118475000206</v>
      </c>
      <c r="H1260" s="308">
        <f>(G1260/(V_NEM!$T$696+V_NEM!$AD$696))*100</f>
        <v>96.710250135990933</v>
      </c>
      <c r="I1260" s="308">
        <f>G1260-(V_NEM!$T$694+V_NEM!$AD$694)</f>
        <v>0.2978050497500021</v>
      </c>
      <c r="J1260" s="308">
        <f>((IFERROR((_xll.SRS1Splines.Functions25.Linear_Interp(V_NEM!$R$687:$R$703,V_NEM!$T$687:$T$703,M1260) - V_NEM!$X$689) / (V_NEM!$X$688- V_NEM!$X$689) * 100, 0))+(IFERROR((_xll.SRS1Splines.Functions25.Linear_Interp(V_NEM!$AB$687:$AB$703,V_NEM!$AD$687:$AD$703,N1260) - V_NEM!$AH$689) / (V_NEM!$AH$688- V_NEM!$AH$689) * 100, 0)))/2</f>
        <v>86.555856077680403</v>
      </c>
      <c r="K1260" s="308">
        <v>784.3</v>
      </c>
      <c r="L1260" s="308">
        <v>781.8</v>
      </c>
      <c r="M1260" s="371">
        <v>783.85</v>
      </c>
      <c r="N1260" s="371">
        <v>783.65</v>
      </c>
      <c r="O1260" s="312">
        <v>1.1651612903225805</v>
      </c>
      <c r="P1260" s="383">
        <v>2.5738600000000003</v>
      </c>
      <c r="Q1260" s="369">
        <v>36.6</v>
      </c>
      <c r="R1260" s="312">
        <v>1.73</v>
      </c>
      <c r="S1260" s="370">
        <v>3.808204663130951</v>
      </c>
      <c r="T1260" s="370">
        <v>4.4245191999999998</v>
      </c>
      <c r="U1260" s="370"/>
      <c r="V1260" s="312">
        <f>_xll.SRS1Splines.Functions25.Linear_Interp(V_NK3!$P$8:$P$32,V_NK3!$R$8:$R$32,AC1260)</f>
        <v>166.55506003999901</v>
      </c>
      <c r="W1260" s="312">
        <f>(V1260/V_NK3!$R$28)*100</f>
        <v>30.721375871212103</v>
      </c>
      <c r="X1260" s="308">
        <f>V1260-V_NK3!$R$8</f>
        <v>109.976408039999</v>
      </c>
      <c r="Y1260" s="308">
        <f>IFERROR((V1260 - V_NK3!$V$10) / (V_NK3!$V$9- V_NK3!$V$10) * 100, 0)</f>
        <v>22.649000338955066</v>
      </c>
      <c r="Z1260" s="308">
        <v>541.79999999999995</v>
      </c>
      <c r="AA1260" s="308">
        <v>521</v>
      </c>
      <c r="AB1260" s="312"/>
      <c r="AC1260" s="371">
        <v>528.28</v>
      </c>
      <c r="AD1260" s="308">
        <v>1.1519999999999999</v>
      </c>
      <c r="AE1260" s="372">
        <v>0.96185199999999993</v>
      </c>
      <c r="AF1260" s="373">
        <v>13.09</v>
      </c>
      <c r="AG1260" s="312"/>
      <c r="AH1260" s="370">
        <v>5.9269732400000006</v>
      </c>
      <c r="AI1260" s="370">
        <v>5.7081696000000006</v>
      </c>
      <c r="AJ1260" s="370"/>
      <c r="AK1260" s="312">
        <f>_xll.SRS1Splines.Functions25.Linear_Interp(V_NK2!$R$10:$R$21,V_NK2!$T$10:$T$21,AR1260)</f>
        <v>60.9154285714583</v>
      </c>
      <c r="AL1260" s="312">
        <f>(AK1260/V_NK2!$T$18)*100</f>
        <v>85.315726290557834</v>
      </c>
      <c r="AM1260" s="308">
        <f>AK1260-V_NK2!$T$11</f>
        <v>20.095428571430503</v>
      </c>
      <c r="AN1260" s="308">
        <f>IFERROR((AK1260 - V_NK2!$X$12) / (V_NK2!$X$11- V_NK2!$X$12) * 100, 0)</f>
        <v>65.714285714295244</v>
      </c>
      <c r="AO1260" s="308">
        <v>427</v>
      </c>
      <c r="AP1260" s="308">
        <v>420</v>
      </c>
      <c r="AQ1260" s="308">
        <v>429.34</v>
      </c>
      <c r="AR1260" s="371">
        <v>424.6</v>
      </c>
      <c r="AS1260" s="312">
        <v>1.47</v>
      </c>
      <c r="AT1260" s="372">
        <v>1.3590880000000001</v>
      </c>
      <c r="AU1260" s="369"/>
      <c r="AV1260" s="312">
        <v>0.47013436626514671</v>
      </c>
      <c r="AW1260" s="370">
        <v>1.3181330454545337</v>
      </c>
      <c r="AX1260" s="370">
        <v>1.4351330454545457</v>
      </c>
      <c r="AY1260" s="370"/>
      <c r="AZ1260" s="312">
        <f>_xll.SRS1Splines.Functions25.Linear_Interp(V_NNG3A!$H$4:$H$12,V_NNG3A!$I$4:$I$12,BF1260)</f>
        <v>13.2325</v>
      </c>
      <c r="BA1260" s="312">
        <f>(AZ1260/V_NNG3A!$I$8)*100</f>
        <v>95.541516245487372</v>
      </c>
      <c r="BB1260" s="308">
        <f>_xll.SRS1Splines.Functions25.Linear_Interp(V_NNG3A!$H$4:$H$12,V_NNG3A!$J$4:$J$12,BF1260)</f>
        <v>2.2449137931035099</v>
      </c>
      <c r="BC1260" s="308">
        <f>IFERROR((AZ1260-V_NNG3A!$J$20) / (V_NNG3A!$J$19-V_NNG3A!$J$20) * 100, 0)</f>
        <v>78.427297915914139</v>
      </c>
      <c r="BD1260" s="308">
        <v>1050</v>
      </c>
      <c r="BE1260" s="308">
        <v>1047</v>
      </c>
      <c r="BF1260" s="374">
        <v>1049.5</v>
      </c>
      <c r="BG1260" s="312">
        <v>0.17666666666666667</v>
      </c>
      <c r="BH1260" s="372">
        <v>0.50019999999999709</v>
      </c>
      <c r="BI1260" s="369"/>
      <c r="BJ1260" s="312">
        <v>1.6138106693080514</v>
      </c>
      <c r="BK1260" s="370">
        <v>7.290432</v>
      </c>
      <c r="BL1260" s="370">
        <v>2.1193919999999999</v>
      </c>
      <c r="BM1260" s="370">
        <f t="shared" si="17"/>
        <v>5.1710399999999996</v>
      </c>
      <c r="BN1260" s="312">
        <f>_xll.SRS1Splines.Functions25.Linear_Interp(V_XNN1!$K$3:$K$8,V_XNN1!$L$3:$L$8,BT1260)</f>
        <v>0.22746359999999999</v>
      </c>
      <c r="BO1260" s="312">
        <f>(BN1260/V_XNN1!$L$7)*100</f>
        <v>108.31599999999999</v>
      </c>
      <c r="BP1260" s="308">
        <f>_xll.SRS1Splines.Functions25.Linear_Interp(V_XNN1!$K$3:$K$8,V_XNN1!$M$3:$M$8,BT1260)</f>
        <v>7.1463599999999794E-2</v>
      </c>
      <c r="BQ1260" s="308">
        <f>IFERROR((BN1260 - V_XNN1!$M$16) / (V_XNN1!$M$15- V_XNN1!$M$16) * 100, 0)</f>
        <v>126.47353760445681</v>
      </c>
      <c r="BR1260" s="308">
        <v>252</v>
      </c>
      <c r="BS1260" s="308">
        <v>249</v>
      </c>
      <c r="BT1260" s="374">
        <v>252.98</v>
      </c>
      <c r="BU1260" s="312">
        <v>0.30099999999999999</v>
      </c>
      <c r="BV1260" s="372">
        <v>0.34737166666666669</v>
      </c>
      <c r="BW1260" s="369"/>
      <c r="BX1260" s="312"/>
      <c r="BY1260" s="370"/>
      <c r="BZ1260" s="370"/>
      <c r="CA1260" s="370"/>
      <c r="CB1260" s="312"/>
      <c r="CC1260" s="312"/>
      <c r="CD1260" s="308"/>
      <c r="CE1260" s="312"/>
      <c r="CF1260" s="312"/>
      <c r="CG1260" s="312"/>
      <c r="CH1260" s="312"/>
      <c r="CI1260" s="384"/>
      <c r="CJ1260" s="312"/>
      <c r="CK1260" s="372"/>
      <c r="CL1260" s="369"/>
      <c r="CM1260" s="312"/>
      <c r="CN1260" s="370"/>
      <c r="CO1260" s="370"/>
      <c r="CP1260" s="370"/>
      <c r="CQ1260" s="312"/>
      <c r="CR1260" s="312"/>
      <c r="CS1260" s="308"/>
      <c r="CT1260" s="312"/>
      <c r="CU1260" s="312"/>
      <c r="CV1260" s="312"/>
      <c r="CW1260" s="312"/>
      <c r="CX1260" s="384"/>
      <c r="CY1260" s="312"/>
      <c r="CZ1260" s="372"/>
    </row>
    <row r="1261" spans="1:104" s="1" customFormat="1" hidden="1">
      <c r="A1261" s="269">
        <v>45820</v>
      </c>
      <c r="B1261" s="380">
        <v>170</v>
      </c>
      <c r="C1261" s="381">
        <v>0.78096774193548391</v>
      </c>
      <c r="D1261" s="382">
        <v>2.8710719999999998</v>
      </c>
      <c r="E1261" s="382">
        <v>2.7794880000000002</v>
      </c>
      <c r="F1261" s="382">
        <v>0</v>
      </c>
      <c r="G1261" s="312">
        <f>_xll.SRS1Splines.Functions25.Linear_Interp(V_NEM!$R$687:$R$703,V_NEM!$T$687:$T$703,M1261)+_xll.SRS1Splines.Functions25.Linear_Interp(V_NEM!$AB$687:$AB$703,V_NEM!$AD$687:$AD$703,N1261)</f>
        <v>0.97076567749999898</v>
      </c>
      <c r="H1261" s="308">
        <f>(G1261/(V_NEM!$T$696+V_NEM!$AD$696))*100</f>
        <v>100.16416778687665</v>
      </c>
      <c r="I1261" s="308">
        <f>G1261-(V_NEM!$T$694+V_NEM!$AD$694)</f>
        <v>0.33127954249999902</v>
      </c>
      <c r="J1261" s="308">
        <f>((IFERROR((_xll.SRS1Splines.Functions25.Linear_Interp(V_NEM!$R$687:$R$703,V_NEM!$T$687:$T$703,M1261) - V_NEM!$X$689) / (V_NEM!$X$688- V_NEM!$X$689) * 100, 0))+(IFERROR((_xll.SRS1Splines.Functions25.Linear_Interp(V_NEM!$AB$687:$AB$703,V_NEM!$AD$687:$AD$703,N1261) - V_NEM!$AH$689) / (V_NEM!$AH$688- V_NEM!$AH$689) * 100, 0)))/2</f>
        <v>101.57408559786111</v>
      </c>
      <c r="K1261" s="308">
        <v>784.3</v>
      </c>
      <c r="L1261" s="308">
        <v>781.8</v>
      </c>
      <c r="M1261" s="371">
        <v>784</v>
      </c>
      <c r="N1261" s="371">
        <v>784.05</v>
      </c>
      <c r="O1261" s="312">
        <v>1.1651612903225805</v>
      </c>
      <c r="P1261" s="383">
        <v>2.7949099999999998</v>
      </c>
      <c r="Q1261" s="369">
        <v>43</v>
      </c>
      <c r="R1261" s="312">
        <v>1.73</v>
      </c>
      <c r="S1261" s="370">
        <v>8.0363755264331811</v>
      </c>
      <c r="T1261" s="370">
        <v>5.3656791999999989</v>
      </c>
      <c r="U1261" s="370"/>
      <c r="V1261" s="312">
        <f>_xll.SRS1Splines.Functions25.Linear_Interp(V_NK3!$P$8:$P$32,V_NK3!$R$8:$R$32,AC1261)</f>
        <v>169.22575637999901</v>
      </c>
      <c r="W1261" s="312">
        <f>(V1261/V_NK3!$R$28)*100</f>
        <v>31.213990542176205</v>
      </c>
      <c r="X1261" s="308">
        <f>V1261-V_NK3!$R$8</f>
        <v>112.64710437999901</v>
      </c>
      <c r="Y1261" s="308">
        <f>IFERROR((V1261 - V_NK3!$V$10) / (V_NK3!$V$9- V_NK3!$V$10) * 100, 0)</f>
        <v>23.199014686467727</v>
      </c>
      <c r="Z1261" s="308">
        <v>541.79999999999995</v>
      </c>
      <c r="AA1261" s="308">
        <v>521</v>
      </c>
      <c r="AB1261" s="312"/>
      <c r="AC1261" s="371">
        <v>528.41</v>
      </c>
      <c r="AD1261" s="308">
        <v>1.1519999999999999</v>
      </c>
      <c r="AE1261" s="372">
        <v>1.166452</v>
      </c>
      <c r="AF1261" s="373">
        <v>25.5</v>
      </c>
      <c r="AG1261" s="312"/>
      <c r="AH1261" s="370">
        <v>8.086835240000001</v>
      </c>
      <c r="AI1261" s="370">
        <v>6.2521242000000008</v>
      </c>
      <c r="AJ1261" s="370"/>
      <c r="AK1261" s="312">
        <f>_xll.SRS1Splines.Functions25.Linear_Interp(V_NK2!$R$10:$R$21,V_NK2!$T$10:$T$21,AR1261)</f>
        <v>62.750228571458202</v>
      </c>
      <c r="AL1261" s="312">
        <f>(AK1261/V_NK2!$T$18)*100</f>
        <v>87.885474189717357</v>
      </c>
      <c r="AM1261" s="308">
        <f>AK1261-V_NK2!$T$11</f>
        <v>21.930228571430405</v>
      </c>
      <c r="AN1261" s="308">
        <f>IFERROR((AK1261 - V_NK2!$X$12) / (V_NK2!$X$11- V_NK2!$X$12) * 100, 0)</f>
        <v>71.714285714295229</v>
      </c>
      <c r="AO1261" s="308">
        <v>427</v>
      </c>
      <c r="AP1261" s="308">
        <v>420</v>
      </c>
      <c r="AQ1261" s="308">
        <v>429.49</v>
      </c>
      <c r="AR1261" s="371">
        <v>425.02</v>
      </c>
      <c r="AS1261" s="312">
        <v>1.4</v>
      </c>
      <c r="AT1261" s="372">
        <v>1.4886010000000001</v>
      </c>
      <c r="AU1261" s="369"/>
      <c r="AV1261" s="312">
        <v>0.47013436626514671</v>
      </c>
      <c r="AW1261" s="370">
        <v>0.94988596363638955</v>
      </c>
      <c r="AX1261" s="370">
        <v>1.0434859636363638</v>
      </c>
      <c r="AY1261" s="370"/>
      <c r="AZ1261" s="312">
        <f>_xll.SRS1Splines.Functions25.Linear_Interp(V_NNG3A!$H$4:$H$12,V_NNG3A!$I$4:$I$12,BF1261)</f>
        <v>12.676749999999901</v>
      </c>
      <c r="BA1261" s="312">
        <f>(AZ1261/V_NNG3A!$I$8)*100</f>
        <v>91.528880866425283</v>
      </c>
      <c r="BB1261" s="308">
        <f>_xll.SRS1Splines.Functions25.Linear_Interp(V_NNG3A!$H$4:$H$12,V_NNG3A!$J$4:$J$12,BF1261)</f>
        <v>1.68916379310346</v>
      </c>
      <c r="BC1261" s="308">
        <f>IFERROR((AZ1261-V_NNG3A!$J$20) / (V_NNG3A!$J$19-V_NNG3A!$J$20) * 100, 0)</f>
        <v>59.011866040233393</v>
      </c>
      <c r="BD1261" s="308">
        <v>1050</v>
      </c>
      <c r="BE1261" s="308">
        <v>1047</v>
      </c>
      <c r="BF1261" s="374">
        <v>1049.05</v>
      </c>
      <c r="BG1261" s="312">
        <v>0.17666666666666667</v>
      </c>
      <c r="BH1261" s="372">
        <v>0.36494000000000232</v>
      </c>
      <c r="BI1261" s="369"/>
      <c r="BJ1261" s="312">
        <v>1.6284816753926696</v>
      </c>
      <c r="BK1261" s="370">
        <v>11.502432000000001</v>
      </c>
      <c r="BL1261" s="370">
        <v>2.1038400000000004</v>
      </c>
      <c r="BM1261" s="370">
        <f t="shared" si="17"/>
        <v>9.3985920000000007</v>
      </c>
      <c r="BN1261" s="312">
        <f>_xll.SRS1Splines.Functions25.Linear_Interp(V_XNN1!$K$3:$K$8,V_XNN1!$L$3:$L$8,BT1261)</f>
        <v>0.23494799999999999</v>
      </c>
      <c r="BO1261" s="312">
        <f>(BN1261/V_XNN1!$L$7)*100</f>
        <v>111.88</v>
      </c>
      <c r="BP1261" s="308">
        <f>_xll.SRS1Splines.Functions25.Linear_Interp(V_XNN1!$K$3:$K$8,V_XNN1!$M$3:$M$8,BT1261)</f>
        <v>7.8948000000000101E-2</v>
      </c>
      <c r="BQ1261" s="308">
        <f>IFERROR((BN1261 - V_XNN1!$M$16) / (V_XNN1!$M$15- V_XNN1!$M$16) * 100, 0)</f>
        <v>149.63788300835651</v>
      </c>
      <c r="BR1261" s="308">
        <v>252</v>
      </c>
      <c r="BS1261" s="308">
        <v>249</v>
      </c>
      <c r="BT1261" s="374">
        <v>253.4</v>
      </c>
      <c r="BU1261" s="312">
        <v>0.29099999999999998</v>
      </c>
      <c r="BV1261" s="372">
        <v>0.3376986666666667</v>
      </c>
      <c r="BW1261" s="369"/>
      <c r="BX1261" s="312"/>
      <c r="BY1261" s="370"/>
      <c r="BZ1261" s="370"/>
      <c r="CA1261" s="370"/>
      <c r="CB1261" s="312"/>
      <c r="CC1261" s="312"/>
      <c r="CD1261" s="308"/>
      <c r="CE1261" s="312"/>
      <c r="CF1261" s="312"/>
      <c r="CG1261" s="312"/>
      <c r="CH1261" s="312"/>
      <c r="CI1261" s="384"/>
      <c r="CJ1261" s="312"/>
      <c r="CK1261" s="372"/>
      <c r="CL1261" s="369"/>
      <c r="CM1261" s="312"/>
      <c r="CN1261" s="370"/>
      <c r="CO1261" s="370"/>
      <c r="CP1261" s="370"/>
      <c r="CQ1261" s="312"/>
      <c r="CR1261" s="312"/>
      <c r="CS1261" s="308"/>
      <c r="CT1261" s="312"/>
      <c r="CU1261" s="312"/>
      <c r="CV1261" s="312"/>
      <c r="CW1261" s="312"/>
      <c r="CX1261" s="384"/>
      <c r="CY1261" s="312"/>
      <c r="CZ1261" s="372"/>
    </row>
    <row r="1262" spans="1:104" s="1" customFormat="1" hidden="1">
      <c r="A1262" s="269">
        <v>45821</v>
      </c>
      <c r="B1262" s="380">
        <v>190</v>
      </c>
      <c r="C1262" s="381">
        <v>0.78096774193548391</v>
      </c>
      <c r="D1262" s="382">
        <v>3.5700479999999999</v>
      </c>
      <c r="E1262" s="382">
        <v>2.8460160000000001</v>
      </c>
      <c r="F1262" s="382">
        <v>0</v>
      </c>
      <c r="G1262" s="312">
        <f>_xll.SRS1Splines.Functions25.Linear_Interp(V_NEM!$R$687:$R$703,V_NEM!$T$687:$T$703,M1262)+_xll.SRS1Splines.Functions25.Linear_Interp(V_NEM!$AB$687:$AB$703,V_NEM!$AD$687:$AD$703,N1262)</f>
        <v>1.146593371</v>
      </c>
      <c r="H1262" s="308">
        <f>(G1262/(V_NEM!$T$696+V_NEM!$AD$696))*100</f>
        <v>118.30617156956977</v>
      </c>
      <c r="I1262" s="308">
        <f>G1262-(V_NEM!$T$694+V_NEM!$AD$694)</f>
        <v>0.50710723600000007</v>
      </c>
      <c r="J1262" s="308">
        <f>((IFERROR((_xll.SRS1Splines.Functions25.Linear_Interp(V_NEM!$R$687:$R$703,V_NEM!$T$687:$T$703,M1262) - V_NEM!$X$689) / (V_NEM!$X$688- V_NEM!$X$689) * 100, 0))+(IFERROR((_xll.SRS1Splines.Functions25.Linear_Interp(V_NEM!$AB$687:$AB$703,V_NEM!$AD$687:$AD$703,N1262) - V_NEM!$AH$689) / (V_NEM!$AH$688- V_NEM!$AH$689) * 100, 0)))/2</f>
        <v>157.5605038163107</v>
      </c>
      <c r="K1262" s="308">
        <v>784.3</v>
      </c>
      <c r="L1262" s="308">
        <v>781.8</v>
      </c>
      <c r="M1262" s="371">
        <v>784.85</v>
      </c>
      <c r="N1262" s="371">
        <v>785</v>
      </c>
      <c r="O1262" s="312">
        <v>1.1651612903225805</v>
      </c>
      <c r="P1262" s="383">
        <v>3.0281400000000001</v>
      </c>
      <c r="Q1262" s="369">
        <v>10.4</v>
      </c>
      <c r="R1262" s="312">
        <v>1.73</v>
      </c>
      <c r="S1262" s="370">
        <v>5.584540178955077</v>
      </c>
      <c r="T1262" s="370">
        <v>5.3791019999999987</v>
      </c>
      <c r="U1262" s="370"/>
      <c r="V1262" s="312">
        <f>_xll.SRS1Splines.Functions25.Linear_Interp(V_NK3!$P$8:$P$32,V_NK3!$R$8:$R$32,AC1262)</f>
        <v>169.431194559999</v>
      </c>
      <c r="W1262" s="312">
        <f>(V1262/V_NK3!$R$28)*100</f>
        <v>31.251883978404216</v>
      </c>
      <c r="X1262" s="308">
        <f>V1262-V_NK3!$R$8</f>
        <v>112.85254255999899</v>
      </c>
      <c r="Y1262" s="308">
        <f>IFERROR((V1262 - V_NK3!$V$10) / (V_NK3!$V$9- V_NK3!$V$10) * 100, 0)</f>
        <v>23.241323482430236</v>
      </c>
      <c r="Z1262" s="308">
        <v>541.79999999999995</v>
      </c>
      <c r="AA1262" s="308">
        <v>521</v>
      </c>
      <c r="AB1262" s="312"/>
      <c r="AC1262" s="371">
        <v>528.41999999999996</v>
      </c>
      <c r="AD1262" s="308">
        <v>1.1519999999999999</v>
      </c>
      <c r="AE1262" s="372">
        <v>1.1693699999999998</v>
      </c>
      <c r="AF1262" s="373">
        <v>7.96</v>
      </c>
      <c r="AG1262" s="312"/>
      <c r="AH1262" s="370">
        <v>7.3427228999999983</v>
      </c>
      <c r="AI1262" s="370">
        <v>5.551702800000001</v>
      </c>
      <c r="AJ1262" s="370"/>
      <c r="AK1262" s="312">
        <f>_xll.SRS1Splines.Functions25.Linear_Interp(V_NK2!$R$10:$R$21,V_NK2!$T$10:$T$21,AR1262)</f>
        <v>64.541342857171003</v>
      </c>
      <c r="AL1262" s="312">
        <f>(AK1262/V_NK2!$T$18)*100</f>
        <v>90.394037615085438</v>
      </c>
      <c r="AM1262" s="308">
        <f>AK1262-V_NK2!$T$11</f>
        <v>23.721342857143206</v>
      </c>
      <c r="AN1262" s="308">
        <f>IFERROR((AK1262 - V_NK2!$X$12) / (V_NK2!$X$11- V_NK2!$X$12) * 100, 0)</f>
        <v>77.571428571433515</v>
      </c>
      <c r="AO1262" s="308">
        <v>427</v>
      </c>
      <c r="AP1262" s="308">
        <v>420</v>
      </c>
      <c r="AQ1262" s="308">
        <v>424.37</v>
      </c>
      <c r="AR1262" s="371">
        <v>425.43</v>
      </c>
      <c r="AS1262" s="312">
        <v>1.4</v>
      </c>
      <c r="AT1262" s="372">
        <v>1.321834</v>
      </c>
      <c r="AU1262" s="369"/>
      <c r="AV1262" s="312">
        <v>0.47013436626514671</v>
      </c>
      <c r="AW1262" s="370">
        <v>0.7352890909090557</v>
      </c>
      <c r="AX1262" s="370">
        <v>0.69628909090909119</v>
      </c>
      <c r="AY1262" s="370"/>
      <c r="AZ1262" s="312">
        <f>_xll.SRS1Splines.Functions25.Linear_Interp(V_NNG3A!$H$4:$H$12,V_NNG3A!$I$4:$I$12,BF1262)</f>
        <v>12.2321500000001</v>
      </c>
      <c r="BA1262" s="312">
        <f>(AZ1262/V_NNG3A!$I$8)*100</f>
        <v>88.318772563177617</v>
      </c>
      <c r="BB1262" s="308">
        <f>_xll.SRS1Splines.Functions25.Linear_Interp(V_NNG3A!$H$4:$H$12,V_NNG3A!$J$4:$J$12,BF1262)</f>
        <v>1.24456379310358</v>
      </c>
      <c r="BC1262" s="308">
        <f>IFERROR((AZ1262-V_NNG3A!$J$20) / (V_NNG3A!$J$19-V_NNG3A!$J$20) * 100, 0)</f>
        <v>43.479520539698534</v>
      </c>
      <c r="BD1262" s="308">
        <v>1050</v>
      </c>
      <c r="BE1262" s="308">
        <v>1047</v>
      </c>
      <c r="BF1262" s="374">
        <v>1048.69</v>
      </c>
      <c r="BG1262" s="312">
        <v>0.17666666666666667</v>
      </c>
      <c r="BH1262" s="372">
        <v>0.24374000000000523</v>
      </c>
      <c r="BI1262" s="369"/>
      <c r="BJ1262" s="312">
        <v>1.6138106693080514</v>
      </c>
      <c r="BK1262" s="370">
        <v>14.913504000000001</v>
      </c>
      <c r="BL1262" s="370">
        <v>2.083968</v>
      </c>
      <c r="BM1262" s="370">
        <f t="shared" si="17"/>
        <v>12.829536000000001</v>
      </c>
      <c r="BN1262" s="312">
        <f>_xll.SRS1Splines.Functions25.Linear_Interp(V_XNN1!$K$3:$K$8,V_XNN1!$L$3:$L$8,BT1262)</f>
        <v>0.23494799999999999</v>
      </c>
      <c r="BO1262" s="312">
        <f>(BN1262/V_XNN1!$L$7)*100</f>
        <v>111.88</v>
      </c>
      <c r="BP1262" s="308">
        <f>_xll.SRS1Splines.Functions25.Linear_Interp(V_XNN1!$K$3:$K$8,V_XNN1!$M$3:$M$8,BT1262)</f>
        <v>7.8948000000000101E-2</v>
      </c>
      <c r="BQ1262" s="308">
        <f>IFERROR((BN1262 - V_XNN1!$M$16) / (V_XNN1!$M$15- V_XNN1!$M$16) * 100, 0)</f>
        <v>149.63788300835651</v>
      </c>
      <c r="BR1262" s="308">
        <v>252</v>
      </c>
      <c r="BS1262" s="308">
        <v>249</v>
      </c>
      <c r="BT1262" s="374">
        <v>253.4</v>
      </c>
      <c r="BU1262" s="312">
        <v>0.27200000000000002</v>
      </c>
      <c r="BV1262" s="372">
        <v>0.3389686666666667</v>
      </c>
      <c r="BW1262" s="369"/>
      <c r="BX1262" s="312"/>
      <c r="BY1262" s="370"/>
      <c r="BZ1262" s="370"/>
      <c r="CA1262" s="370"/>
      <c r="CB1262" s="312"/>
      <c r="CC1262" s="312"/>
      <c r="CD1262" s="308"/>
      <c r="CE1262" s="312"/>
      <c r="CF1262" s="312"/>
      <c r="CG1262" s="312"/>
      <c r="CH1262" s="312"/>
      <c r="CI1262" s="384"/>
      <c r="CJ1262" s="312"/>
      <c r="CK1262" s="372"/>
      <c r="CL1262" s="369"/>
      <c r="CM1262" s="312"/>
      <c r="CN1262" s="370"/>
      <c r="CO1262" s="370"/>
      <c r="CP1262" s="370"/>
      <c r="CQ1262" s="312"/>
      <c r="CR1262" s="312"/>
      <c r="CS1262" s="308"/>
      <c r="CT1262" s="312"/>
      <c r="CU1262" s="312"/>
      <c r="CV1262" s="312"/>
      <c r="CW1262" s="312"/>
      <c r="CX1262" s="384"/>
      <c r="CY1262" s="312"/>
      <c r="CZ1262" s="372"/>
    </row>
    <row r="1263" spans="1:104" s="1" customFormat="1" hidden="1">
      <c r="A1263" s="269">
        <v>45822</v>
      </c>
      <c r="B1263" s="380">
        <v>14.4</v>
      </c>
      <c r="C1263" s="381">
        <v>0.78096774193548391</v>
      </c>
      <c r="D1263" s="382">
        <v>3.4646400000000002</v>
      </c>
      <c r="E1263" s="382">
        <v>3.0464639999999998</v>
      </c>
      <c r="F1263" s="382">
        <v>0</v>
      </c>
      <c r="G1263" s="312">
        <f>_xll.SRS1Splines.Functions25.Linear_Interp(V_NEM!$R$687:$R$703,V_NEM!$T$687:$T$703,M1263)+_xll.SRS1Splines.Functions25.Linear_Interp(V_NEM!$AB$687:$AB$703,V_NEM!$AD$687:$AD$703,N1263)</f>
        <v>1.0767768855000019</v>
      </c>
      <c r="H1263" s="308">
        <f>(G1263/(V_NEM!$T$696+V_NEM!$AD$696))*100</f>
        <v>111.10246594833157</v>
      </c>
      <c r="I1263" s="308">
        <f>G1263-(V_NEM!$T$694+V_NEM!$AD$694)</f>
        <v>0.43729075050000199</v>
      </c>
      <c r="J1263" s="308">
        <f>((IFERROR((_xll.SRS1Splines.Functions25.Linear_Interp(V_NEM!$R$687:$R$703,V_NEM!$T$687:$T$703,M1263) - V_NEM!$X$689) / (V_NEM!$X$688- V_NEM!$X$689) * 100, 0))+(IFERROR((_xll.SRS1Splines.Functions25.Linear_Interp(V_NEM!$AB$687:$AB$703,V_NEM!$AD$687:$AD$703,N1263) - V_NEM!$AH$689) / (V_NEM!$AH$688- V_NEM!$AH$689) * 100, 0)))/2</f>
        <v>137.06284704995116</v>
      </c>
      <c r="K1263" s="308">
        <v>784.3</v>
      </c>
      <c r="L1263" s="308">
        <v>781.8</v>
      </c>
      <c r="M1263" s="371">
        <v>784.5</v>
      </c>
      <c r="N1263" s="371">
        <v>784.69</v>
      </c>
      <c r="O1263" s="312">
        <v>1.1651612903225805</v>
      </c>
      <c r="P1263" s="383">
        <v>3.0871309999999998</v>
      </c>
      <c r="Q1263" s="369">
        <v>0.8</v>
      </c>
      <c r="R1263" s="312">
        <v>1.73</v>
      </c>
      <c r="S1263" s="370">
        <v>2.8251696525238046</v>
      </c>
      <c r="T1263" s="370">
        <v>5.2904278000000007</v>
      </c>
      <c r="U1263" s="370"/>
      <c r="V1263" s="312">
        <f>_xll.SRS1Splines.Functions25.Linear_Interp(V_NK3!$P$8:$P$32,V_NK3!$R$8:$R$32,AC1263)</f>
        <v>166.96593639999901</v>
      </c>
      <c r="W1263" s="312">
        <f>(V1263/V_NK3!$R$28)*100</f>
        <v>30.797162743668121</v>
      </c>
      <c r="X1263" s="308">
        <f>V1263-V_NK3!$R$8</f>
        <v>110.387284399999</v>
      </c>
      <c r="Y1263" s="308">
        <f>IFERROR((V1263 - V_NK3!$V$10) / (V_NK3!$V$9- V_NK3!$V$10) * 100, 0)</f>
        <v>22.733617930880094</v>
      </c>
      <c r="Z1263" s="308">
        <v>541.79999999999995</v>
      </c>
      <c r="AA1263" s="308">
        <v>521</v>
      </c>
      <c r="AB1263" s="312"/>
      <c r="AC1263" s="371">
        <v>528.29999999999995</v>
      </c>
      <c r="AD1263" s="308">
        <v>1.1519999999999999</v>
      </c>
      <c r="AE1263" s="372">
        <v>1.150093</v>
      </c>
      <c r="AF1263" s="373"/>
      <c r="AG1263" s="312"/>
      <c r="AH1263" s="370">
        <v>6.6173944100000002</v>
      </c>
      <c r="AI1263" s="370">
        <v>6.0059747999999997</v>
      </c>
      <c r="AJ1263" s="370"/>
      <c r="AK1263" s="312">
        <f>_xll.SRS1Splines.Functions25.Linear_Interp(V_NK2!$R$10:$R$21,V_NK2!$T$10:$T$21,AR1263)</f>
        <v>65.152942857170402</v>
      </c>
      <c r="AL1263" s="312">
        <f>(AK1263/V_NK2!$T$18)*100</f>
        <v>91.250620248137821</v>
      </c>
      <c r="AM1263" s="308">
        <f>AK1263-V_NK2!$T$11</f>
        <v>24.332942857142605</v>
      </c>
      <c r="AN1263" s="308">
        <f>IFERROR((AK1263 - V_NK2!$X$12) / (V_NK2!$X$11- V_NK2!$X$12) * 100, 0)</f>
        <v>79.571428571431653</v>
      </c>
      <c r="AO1263" s="308">
        <v>427</v>
      </c>
      <c r="AP1263" s="308">
        <v>420</v>
      </c>
      <c r="AQ1263" s="308">
        <v>424.29</v>
      </c>
      <c r="AR1263" s="371">
        <v>425.57</v>
      </c>
      <c r="AS1263" s="312">
        <v>1.4</v>
      </c>
      <c r="AT1263" s="372">
        <v>1.429994</v>
      </c>
      <c r="AU1263" s="369"/>
      <c r="AV1263" s="312">
        <v>0.47013436626514671</v>
      </c>
      <c r="AW1263" s="370">
        <v>0.83181509090913397</v>
      </c>
      <c r="AX1263" s="370">
        <v>0.74861509090909129</v>
      </c>
      <c r="AY1263" s="370"/>
      <c r="AZ1263" s="312">
        <f>_xll.SRS1Splines.Functions25.Linear_Interp(V_NNG3A!$H$4:$H$12,V_NNG3A!$I$4:$I$12,BF1263)</f>
        <v>12.417399999999899</v>
      </c>
      <c r="BA1263" s="312">
        <f>(AZ1263/V_NNG3A!$I$8)*100</f>
        <v>89.656317689529956</v>
      </c>
      <c r="BB1263" s="308">
        <f>_xll.SRS1Splines.Functions25.Linear_Interp(V_NNG3A!$H$4:$H$12,V_NNG3A!$J$4:$J$12,BF1263)</f>
        <v>1.42981379310342</v>
      </c>
      <c r="BC1263" s="308">
        <f>IFERROR((AZ1263-V_NNG3A!$J$20) / (V_NNG3A!$J$19-V_NNG3A!$J$20) * 100, 0)</f>
        <v>49.951331164917285</v>
      </c>
      <c r="BD1263" s="308">
        <v>1050</v>
      </c>
      <c r="BE1263" s="308">
        <v>1047</v>
      </c>
      <c r="BF1263" s="374">
        <v>1048.8399999999999</v>
      </c>
      <c r="BG1263" s="312">
        <v>0.17666666666666667</v>
      </c>
      <c r="BH1263" s="372">
        <v>0.25911999999999535</v>
      </c>
      <c r="BI1263" s="369"/>
      <c r="BJ1263" s="312">
        <v>1.467100608461865</v>
      </c>
      <c r="BK1263" s="370">
        <v>11.658816</v>
      </c>
      <c r="BL1263" s="370">
        <v>2.0908799999999998</v>
      </c>
      <c r="BM1263" s="370">
        <f t="shared" si="17"/>
        <v>9.5679359999999996</v>
      </c>
      <c r="BN1263" s="312">
        <f>_xll.SRS1Splines.Functions25.Linear_Interp(V_XNN1!$K$3:$K$8,V_XNN1!$L$3:$L$8,BT1263)</f>
        <v>0.23138400000000001</v>
      </c>
      <c r="BO1263" s="312">
        <f>(BN1263/V_XNN1!$L$7)*100</f>
        <v>110.18285714285716</v>
      </c>
      <c r="BP1263" s="308">
        <f>_xll.SRS1Splines.Functions25.Linear_Interp(V_XNN1!$K$3:$K$8,V_XNN1!$M$3:$M$8,BT1263)</f>
        <v>7.5383999999999798E-2</v>
      </c>
      <c r="BQ1263" s="308">
        <f>IFERROR((BN1263 - V_XNN1!$M$16) / (V_XNN1!$M$15- V_XNN1!$M$16) * 100, 0)</f>
        <v>138.60724233983291</v>
      </c>
      <c r="BR1263" s="308">
        <v>252</v>
      </c>
      <c r="BS1263" s="308">
        <v>249</v>
      </c>
      <c r="BT1263" s="374">
        <v>253.2</v>
      </c>
      <c r="BU1263" s="312">
        <v>0.27200000000000002</v>
      </c>
      <c r="BV1263" s="372">
        <v>0.34088066666666672</v>
      </c>
      <c r="BW1263" s="369"/>
      <c r="BX1263" s="312"/>
      <c r="BY1263" s="370"/>
      <c r="BZ1263" s="370"/>
      <c r="CA1263" s="370"/>
      <c r="CB1263" s="312"/>
      <c r="CC1263" s="312"/>
      <c r="CD1263" s="308"/>
      <c r="CE1263" s="312"/>
      <c r="CF1263" s="312"/>
      <c r="CG1263" s="312"/>
      <c r="CH1263" s="312"/>
      <c r="CI1263" s="384"/>
      <c r="CJ1263" s="312"/>
      <c r="CK1263" s="372"/>
      <c r="CL1263" s="369"/>
      <c r="CM1263" s="312"/>
      <c r="CN1263" s="370"/>
      <c r="CO1263" s="370"/>
      <c r="CP1263" s="370"/>
      <c r="CQ1263" s="312"/>
      <c r="CR1263" s="312"/>
      <c r="CS1263" s="308"/>
      <c r="CT1263" s="312"/>
      <c r="CU1263" s="312"/>
      <c r="CV1263" s="312"/>
      <c r="CW1263" s="312"/>
      <c r="CX1263" s="384"/>
      <c r="CY1263" s="312"/>
      <c r="CZ1263" s="372"/>
    </row>
    <row r="1264" spans="1:104" s="1" customFormat="1" hidden="1">
      <c r="A1264" s="269">
        <v>45823</v>
      </c>
      <c r="B1264" s="380">
        <v>15.4</v>
      </c>
      <c r="C1264" s="381">
        <v>0.78096774193548391</v>
      </c>
      <c r="D1264" s="382">
        <v>3.4110719999999999</v>
      </c>
      <c r="E1264" s="382">
        <v>3.1302720000000002</v>
      </c>
      <c r="F1264" s="382">
        <v>0</v>
      </c>
      <c r="G1264" s="312">
        <f>_xll.SRS1Splines.Functions25.Linear_Interp(V_NEM!$R$687:$R$703,V_NEM!$T$687:$T$703,M1264)+_xll.SRS1Splines.Functions25.Linear_Interp(V_NEM!$AB$687:$AB$703,V_NEM!$AD$687:$AD$703,N1264)</f>
        <v>1.0173123979000089</v>
      </c>
      <c r="H1264" s="308">
        <f>(G1264/(V_NEM!$T$696+V_NEM!$AD$696))*100</f>
        <v>104.96688549737732</v>
      </c>
      <c r="I1264" s="308">
        <f>G1264-(V_NEM!$T$694+V_NEM!$AD$694)</f>
        <v>0.37782626290000898</v>
      </c>
      <c r="J1264" s="308">
        <f>((IFERROR((_xll.SRS1Splines.Functions25.Linear_Interp(V_NEM!$R$687:$R$703,V_NEM!$T$687:$T$703,M1264) - V_NEM!$X$689) / (V_NEM!$X$688- V_NEM!$X$689) * 100, 0))+(IFERROR((_xll.SRS1Splines.Functions25.Linear_Interp(V_NEM!$AB$687:$AB$703,V_NEM!$AD$687:$AD$703,N1264) - V_NEM!$AH$689) / (V_NEM!$AH$688- V_NEM!$AH$689) * 100, 0)))/2</f>
        <v>121.25541586284209</v>
      </c>
      <c r="K1264" s="308">
        <v>784.3</v>
      </c>
      <c r="L1264" s="308">
        <v>781.8</v>
      </c>
      <c r="M1264" s="371">
        <v>784.19</v>
      </c>
      <c r="N1264" s="371">
        <v>784.49</v>
      </c>
      <c r="O1264" s="312">
        <v>1.1651612903225805</v>
      </c>
      <c r="P1264" s="383">
        <v>3.0401590000000001</v>
      </c>
      <c r="Q1264" s="369">
        <v>0</v>
      </c>
      <c r="R1264" s="312">
        <v>1.73</v>
      </c>
      <c r="S1264" s="370">
        <v>1.297949799832534</v>
      </c>
      <c r="T1264" s="370">
        <v>5.2012751999999995</v>
      </c>
      <c r="U1264" s="370"/>
      <c r="V1264" s="312">
        <f>_xll.SRS1Splines.Functions25.Linear_Interp(V_NK3!$P$8:$P$32,V_NK3!$R$8:$R$32,AC1264)</f>
        <v>163.06261097999999</v>
      </c>
      <c r="W1264" s="312">
        <f>(V1264/V_NK3!$R$28)*100</f>
        <v>30.077187455336151</v>
      </c>
      <c r="X1264" s="308">
        <f>V1264-V_NK3!$R$8</f>
        <v>106.48395897999998</v>
      </c>
      <c r="Y1264" s="308">
        <f>IFERROR((V1264 - V_NK3!$V$10) / (V_NK3!$V$9- V_NK3!$V$10) * 100, 0)</f>
        <v>21.929750807592558</v>
      </c>
      <c r="Z1264" s="308">
        <v>541.79999999999995</v>
      </c>
      <c r="AA1264" s="308">
        <v>521</v>
      </c>
      <c r="AB1264" s="312"/>
      <c r="AC1264" s="371">
        <v>528.11</v>
      </c>
      <c r="AD1264" s="308">
        <v>1.1519999999999999</v>
      </c>
      <c r="AE1264" s="372">
        <v>1.1307119999999999</v>
      </c>
      <c r="AF1264" s="373"/>
      <c r="AG1264" s="312"/>
      <c r="AH1264" s="370">
        <v>5.9762834399999996</v>
      </c>
      <c r="AI1264" s="370">
        <v>5.9760287999999999</v>
      </c>
      <c r="AJ1264" s="370"/>
      <c r="AK1264" s="312">
        <f>_xll.SRS1Splines.Functions25.Linear_Interp(V_NK2!$R$10:$R$21,V_NK2!$T$10:$T$21,AR1264)</f>
        <v>65.152942857170402</v>
      </c>
      <c r="AL1264" s="312">
        <f>(AK1264/V_NK2!$T$18)*100</f>
        <v>91.250620248137821</v>
      </c>
      <c r="AM1264" s="308">
        <f>AK1264-V_NK2!$T$11</f>
        <v>24.332942857142605</v>
      </c>
      <c r="AN1264" s="308">
        <f>IFERROR((AK1264 - V_NK2!$X$12) / (V_NK2!$X$11- V_NK2!$X$12) * 100, 0)</f>
        <v>79.571428571431653</v>
      </c>
      <c r="AO1264" s="308">
        <v>427</v>
      </c>
      <c r="AP1264" s="308">
        <v>420</v>
      </c>
      <c r="AQ1264" s="308">
        <v>424.18</v>
      </c>
      <c r="AR1264" s="371">
        <v>425.57</v>
      </c>
      <c r="AS1264" s="312">
        <v>1.44</v>
      </c>
      <c r="AT1264" s="372">
        <v>1.4228640000000001</v>
      </c>
      <c r="AU1264" s="369"/>
      <c r="AV1264" s="312">
        <v>0.47013436626514671</v>
      </c>
      <c r="AW1264" s="370">
        <v>0.89087301818180153</v>
      </c>
      <c r="AX1264" s="370">
        <v>0.93767301818181781</v>
      </c>
      <c r="AY1264" s="370"/>
      <c r="AZ1264" s="312">
        <f>_xll.SRS1Splines.Functions25.Linear_Interp(V_NNG3A!$H$4:$H$12,V_NNG3A!$I$4:$I$12,BF1264)</f>
        <v>12.812600000000099</v>
      </c>
      <c r="BA1264" s="312">
        <f>(AZ1264/V_NNG3A!$I$8)*100</f>
        <v>92.50974729241949</v>
      </c>
      <c r="BB1264" s="308">
        <f>_xll.SRS1Splines.Functions25.Linear_Interp(V_NNG3A!$H$4:$H$12,V_NNG3A!$J$4:$J$12,BF1264)</f>
        <v>1.8250137931036201</v>
      </c>
      <c r="BC1264" s="308">
        <f>IFERROR((AZ1264-V_NNG3A!$J$20) / (V_NNG3A!$J$19-V_NNG3A!$J$20) * 100, 0)</f>
        <v>63.75786049873922</v>
      </c>
      <c r="BD1264" s="308">
        <v>1050</v>
      </c>
      <c r="BE1264" s="308">
        <v>1047</v>
      </c>
      <c r="BF1264" s="374">
        <v>1049.1600000000001</v>
      </c>
      <c r="BG1264" s="312">
        <v>0.17666666666666667</v>
      </c>
      <c r="BH1264" s="372">
        <v>0.32655000000000289</v>
      </c>
      <c r="BI1264" s="369"/>
      <c r="BJ1264" s="312">
        <v>1.540455638884958</v>
      </c>
      <c r="BK1264" s="370">
        <v>8.3263680000000004</v>
      </c>
      <c r="BL1264" s="370">
        <v>2.102112</v>
      </c>
      <c r="BM1264" s="370">
        <f t="shared" si="17"/>
        <v>6.2242560000000005</v>
      </c>
      <c r="BN1264" s="312">
        <f>_xll.SRS1Splines.Functions25.Linear_Interp(V_XNN1!$K$3:$K$8,V_XNN1!$L$3:$L$8,BT1264)</f>
        <v>0.22853280000000001</v>
      </c>
      <c r="BO1264" s="312">
        <f>(BN1264/V_XNN1!$L$7)*100</f>
        <v>108.82514285714286</v>
      </c>
      <c r="BP1264" s="308">
        <f>_xll.SRS1Splines.Functions25.Linear_Interp(V_XNN1!$K$3:$K$8,V_XNN1!$M$3:$M$8,BT1264)</f>
        <v>7.2532799999999897E-2</v>
      </c>
      <c r="BQ1264" s="308">
        <f>IFERROR((BN1264 - V_XNN1!$M$16) / (V_XNN1!$M$15- V_XNN1!$M$16) * 100, 0)</f>
        <v>129.78272980501399</v>
      </c>
      <c r="BR1264" s="308">
        <v>252</v>
      </c>
      <c r="BS1264" s="308">
        <v>249</v>
      </c>
      <c r="BT1264" s="374">
        <v>253.04</v>
      </c>
      <c r="BU1264" s="312">
        <v>0.27200000000000002</v>
      </c>
      <c r="BV1264" s="372">
        <v>0.34002766666666673</v>
      </c>
      <c r="BW1264" s="369"/>
      <c r="BX1264" s="312"/>
      <c r="BY1264" s="370"/>
      <c r="BZ1264" s="370"/>
      <c r="CA1264" s="370"/>
      <c r="CB1264" s="312"/>
      <c r="CC1264" s="312"/>
      <c r="CD1264" s="308"/>
      <c r="CE1264" s="312"/>
      <c r="CF1264" s="312"/>
      <c r="CG1264" s="312"/>
      <c r="CH1264" s="312"/>
      <c r="CI1264" s="384"/>
      <c r="CJ1264" s="312"/>
      <c r="CK1264" s="372"/>
      <c r="CL1264" s="369"/>
      <c r="CM1264" s="312"/>
      <c r="CN1264" s="370"/>
      <c r="CO1264" s="370"/>
      <c r="CP1264" s="370"/>
      <c r="CQ1264" s="312"/>
      <c r="CR1264" s="312"/>
      <c r="CS1264" s="308"/>
      <c r="CT1264" s="312"/>
      <c r="CU1264" s="312"/>
      <c r="CV1264" s="312"/>
      <c r="CW1264" s="312"/>
      <c r="CX1264" s="384"/>
      <c r="CY1264" s="312"/>
      <c r="CZ1264" s="372"/>
    </row>
    <row r="1265" spans="1:104" s="1" customFormat="1" hidden="1">
      <c r="A1265" s="269">
        <v>45824</v>
      </c>
      <c r="B1265" s="380">
        <v>0.2</v>
      </c>
      <c r="C1265" s="381">
        <v>0.78096774193548391</v>
      </c>
      <c r="D1265" s="382">
        <v>3.3799679999999999</v>
      </c>
      <c r="E1265" s="382">
        <v>3.0706560000000001</v>
      </c>
      <c r="F1265" s="382">
        <v>0</v>
      </c>
      <c r="G1265" s="312">
        <f>_xll.SRS1Splines.Functions25.Linear_Interp(V_NEM!$R$687:$R$703,V_NEM!$T$687:$T$703,M1265)+_xll.SRS1Splines.Functions25.Linear_Interp(V_NEM!$AB$687:$AB$703,V_NEM!$AD$687:$AD$703,N1265)</f>
        <v>0.852135848249996</v>
      </c>
      <c r="H1265" s="308">
        <f>(G1265/(V_NEM!$T$696+V_NEM!$AD$696))*100</f>
        <v>87.923872938251009</v>
      </c>
      <c r="I1265" s="308">
        <f>G1265-(V_NEM!$T$694+V_NEM!$AD$694)</f>
        <v>0.21264971324999604</v>
      </c>
      <c r="J1265" s="308">
        <f>((IFERROR((_xll.SRS1Splines.Functions25.Linear_Interp(V_NEM!$R$687:$R$703,V_NEM!$T$687:$T$703,M1265) - V_NEM!$X$689) / (V_NEM!$X$688- V_NEM!$X$689) * 100, 0))+(IFERROR((_xll.SRS1Splines.Functions25.Linear_Interp(V_NEM!$AB$687:$AB$703,V_NEM!$AD$687:$AD$703,N1265) - V_NEM!$AH$689) / (V_NEM!$AH$688- V_NEM!$AH$689) * 100, 0)))/2</f>
        <v>86.77109515623988</v>
      </c>
      <c r="K1265" s="308">
        <v>784.3</v>
      </c>
      <c r="L1265" s="308">
        <v>781.8</v>
      </c>
      <c r="M1265" s="371">
        <v>783.15</v>
      </c>
      <c r="N1265" s="371">
        <v>784.3</v>
      </c>
      <c r="O1265" s="312">
        <v>1.1651612903225805</v>
      </c>
      <c r="P1265" s="383">
        <v>2.861389</v>
      </c>
      <c r="Q1265" s="369">
        <v>0</v>
      </c>
      <c r="R1265" s="312">
        <v>1.73</v>
      </c>
      <c r="S1265" s="370">
        <v>0.60120965338706878</v>
      </c>
      <c r="T1265" s="370">
        <v>5.3986059999999991</v>
      </c>
      <c r="U1265" s="370"/>
      <c r="V1265" s="312">
        <f>_xll.SRS1Splines.Functions25.Linear_Interp(V_NK3!$P$8:$P$32,V_NK3!$R$8:$R$32,AC1265)</f>
        <v>158.26521466</v>
      </c>
      <c r="W1265" s="312">
        <f>(V1265/V_NK3!$R$28)*100</f>
        <v>29.192299205681682</v>
      </c>
      <c r="X1265" s="308">
        <f>V1265-V_NK3!$R$8</f>
        <v>101.68656265999999</v>
      </c>
      <c r="Y1265" s="308">
        <f>IFERROR((V1265 - V_NK3!$V$10) / (V_NK3!$V$9- V_NK3!$V$10) * 100, 0)</f>
        <v>20.941754992724132</v>
      </c>
      <c r="Z1265" s="308">
        <v>541.79999999999995</v>
      </c>
      <c r="AA1265" s="308">
        <v>521</v>
      </c>
      <c r="AB1265" s="312"/>
      <c r="AC1265" s="371">
        <v>527.87</v>
      </c>
      <c r="AD1265" s="308">
        <v>1.1519999999999999</v>
      </c>
      <c r="AE1265" s="372">
        <v>1.1736099999999998</v>
      </c>
      <c r="AF1265" s="373"/>
      <c r="AG1265" s="312"/>
      <c r="AH1265" s="370">
        <v>6.0004516999999993</v>
      </c>
      <c r="AI1265" s="370">
        <v>5.3453568000000002</v>
      </c>
      <c r="AJ1265" s="370"/>
      <c r="AK1265" s="312">
        <f>_xll.SRS1Splines.Functions25.Linear_Interp(V_NK2!$R$10:$R$21,V_NK2!$T$10:$T$21,AR1265)</f>
        <v>65.8082285714557</v>
      </c>
      <c r="AL1265" s="312">
        <f>(AK1265/V_NK2!$T$18)*100</f>
        <v>92.16838735497997</v>
      </c>
      <c r="AM1265" s="308">
        <f>AK1265-V_NK2!$T$11</f>
        <v>24.988228571427904</v>
      </c>
      <c r="AN1265" s="308">
        <f>IFERROR((AK1265 - V_NK2!$X$12) / (V_NK2!$X$11- V_NK2!$X$12) * 100, 0)</f>
        <v>81.714285714287541</v>
      </c>
      <c r="AO1265" s="308">
        <v>427</v>
      </c>
      <c r="AP1265" s="308">
        <v>420</v>
      </c>
      <c r="AQ1265" s="308">
        <v>424.14</v>
      </c>
      <c r="AR1265" s="371">
        <v>425.72</v>
      </c>
      <c r="AS1265" s="312">
        <v>1.47</v>
      </c>
      <c r="AT1265" s="372">
        <v>1.2727040000000001</v>
      </c>
      <c r="AU1265" s="369"/>
      <c r="AV1265" s="312">
        <v>0.47013436626514671</v>
      </c>
      <c r="AW1265" s="370">
        <v>0.81998603636365774</v>
      </c>
      <c r="AX1265" s="370">
        <v>0.90838603636363657</v>
      </c>
      <c r="AY1265" s="370"/>
      <c r="AZ1265" s="312">
        <f>_xll.SRS1Splines.Functions25.Linear_Interp(V_NNG3A!$H$4:$H$12,V_NNG3A!$I$4:$I$12,BF1265)</f>
        <v>12.590299999999999</v>
      </c>
      <c r="BA1265" s="312">
        <f>(AZ1265/V_NNG3A!$I$8)*100</f>
        <v>90.904693140794222</v>
      </c>
      <c r="BB1265" s="308">
        <f>_xll.SRS1Splines.Functions25.Linear_Interp(V_NNG3A!$H$4:$H$12,V_NNG3A!$J$4:$J$12,BF1265)</f>
        <v>1.60271379310354</v>
      </c>
      <c r="BC1265" s="308">
        <f>IFERROR((AZ1265-V_NNG3A!$J$20) / (V_NNG3A!$J$19-V_NNG3A!$J$20) * 100, 0)</f>
        <v>55.991687748464813</v>
      </c>
      <c r="BD1265" s="308">
        <v>1050</v>
      </c>
      <c r="BE1265" s="308">
        <v>1047</v>
      </c>
      <c r="BF1265" s="374">
        <v>1048.98</v>
      </c>
      <c r="BG1265" s="312">
        <v>0.17666666666666667</v>
      </c>
      <c r="BH1265" s="372">
        <v>0.31497000000000114</v>
      </c>
      <c r="BI1265" s="369"/>
      <c r="BJ1265" s="312">
        <v>1.5844686571388149</v>
      </c>
      <c r="BK1265" s="370">
        <v>6.4713600000000007</v>
      </c>
      <c r="BL1265" s="370">
        <v>2.1081599999999994</v>
      </c>
      <c r="BM1265" s="370">
        <f t="shared" si="17"/>
        <v>4.3632000000000009</v>
      </c>
      <c r="BN1265" s="312">
        <f>_xll.SRS1Splines.Functions25.Linear_Interp(V_XNN1!$K$3:$K$8,V_XNN1!$L$3:$L$8,BT1265)</f>
        <v>0.22853280000000001</v>
      </c>
      <c r="BO1265" s="312">
        <f>(BN1265/V_XNN1!$L$7)*100</f>
        <v>108.82514285714286</v>
      </c>
      <c r="BP1265" s="308">
        <f>_xll.SRS1Splines.Functions25.Linear_Interp(V_XNN1!$K$3:$K$8,V_XNN1!$M$3:$M$8,BT1265)</f>
        <v>7.2532799999999897E-2</v>
      </c>
      <c r="BQ1265" s="308">
        <f>IFERROR((BN1265 - V_XNN1!$M$16) / (V_XNN1!$M$15- V_XNN1!$M$16) * 100, 0)</f>
        <v>129.78272980501399</v>
      </c>
      <c r="BR1265" s="308">
        <v>252</v>
      </c>
      <c r="BS1265" s="308">
        <v>249</v>
      </c>
      <c r="BT1265" s="374">
        <v>253.04</v>
      </c>
      <c r="BU1265" s="312">
        <v>0.28999999999999998</v>
      </c>
      <c r="BV1265" s="372">
        <v>0.34348066666666671</v>
      </c>
      <c r="BW1265" s="369"/>
      <c r="BX1265" s="312"/>
      <c r="BY1265" s="370"/>
      <c r="BZ1265" s="370"/>
      <c r="CA1265" s="370"/>
      <c r="CB1265" s="312"/>
      <c r="CC1265" s="312"/>
      <c r="CD1265" s="308"/>
      <c r="CE1265" s="312"/>
      <c r="CF1265" s="312"/>
      <c r="CG1265" s="312"/>
      <c r="CH1265" s="312"/>
      <c r="CI1265" s="384"/>
      <c r="CJ1265" s="312"/>
      <c r="CK1265" s="372"/>
      <c r="CL1265" s="369"/>
      <c r="CM1265" s="312"/>
      <c r="CN1265" s="370"/>
      <c r="CO1265" s="370"/>
      <c r="CP1265" s="370"/>
      <c r="CQ1265" s="312"/>
      <c r="CR1265" s="312"/>
      <c r="CS1265" s="308"/>
      <c r="CT1265" s="312"/>
      <c r="CU1265" s="312"/>
      <c r="CV1265" s="312"/>
      <c r="CW1265" s="312"/>
      <c r="CX1265" s="384"/>
      <c r="CY1265" s="312"/>
      <c r="CZ1265" s="372"/>
    </row>
    <row r="1266" spans="1:104" s="1" customFormat="1" hidden="1">
      <c r="A1266" s="269">
        <v>45825</v>
      </c>
      <c r="B1266" s="380">
        <v>0.2</v>
      </c>
      <c r="C1266" s="381">
        <v>0.78096774193548391</v>
      </c>
      <c r="D1266" s="382">
        <v>2.738016</v>
      </c>
      <c r="E1266" s="382">
        <v>2.8624320000000005</v>
      </c>
      <c r="F1266" s="382">
        <v>0</v>
      </c>
      <c r="G1266" s="312">
        <f>_xll.SRS1Splines.Functions25.Linear_Interp(V_NEM!$R$687:$R$703,V_NEM!$T$687:$T$703,M1266)+_xll.SRS1Splines.Functions25.Linear_Interp(V_NEM!$AB$687:$AB$703,V_NEM!$AD$687:$AD$703,N1266)</f>
        <v>0.7742704668</v>
      </c>
      <c r="H1266" s="308">
        <f>(G1266/(V_NEM!$T$696+V_NEM!$AD$696))*100</f>
        <v>79.88967754680283</v>
      </c>
      <c r="I1266" s="308">
        <f>G1266-(V_NEM!$T$694+V_NEM!$AD$694)</f>
        <v>0.13478433180000005</v>
      </c>
      <c r="J1266" s="308">
        <f>((IFERROR((_xll.SRS1Splines.Functions25.Linear_Interp(V_NEM!$R$687:$R$703,V_NEM!$T$687:$T$703,M1266) - V_NEM!$X$689) / (V_NEM!$X$688- V_NEM!$X$689) * 100, 0))+(IFERROR((_xll.SRS1Splines.Functions25.Linear_Interp(V_NEM!$AB$687:$AB$703,V_NEM!$AD$687:$AD$703,N1266) - V_NEM!$AH$689) / (V_NEM!$AH$688- V_NEM!$AH$689) * 100, 0)))/2</f>
        <v>53.158169848515847</v>
      </c>
      <c r="K1266" s="308">
        <v>784.3</v>
      </c>
      <c r="L1266" s="308">
        <v>781.8</v>
      </c>
      <c r="M1266" s="371">
        <v>782.76</v>
      </c>
      <c r="N1266" s="371">
        <v>783.46</v>
      </c>
      <c r="O1266" s="312">
        <v>1.1651612903225805</v>
      </c>
      <c r="P1266" s="383">
        <v>2.4075100000000003</v>
      </c>
      <c r="Q1266" s="369">
        <v>9.1999999999999993</v>
      </c>
      <c r="R1266" s="312">
        <v>1.73</v>
      </c>
      <c r="S1266" s="370">
        <v>0.90906619262161203</v>
      </c>
      <c r="T1266" s="370">
        <v>5.3986243999999992</v>
      </c>
      <c r="U1266" s="370"/>
      <c r="V1266" s="312">
        <f>_xll.SRS1Splines.Functions25.Linear_Interp(V_NK3!$P$8:$P$32,V_NK3!$R$8:$R$32,AC1266)</f>
        <v>153.77565652000001</v>
      </c>
      <c r="W1266" s="312">
        <f>(V1266/V_NK3!$R$28)*100</f>
        <v>28.364192253653471</v>
      </c>
      <c r="X1266" s="308">
        <f>V1266-V_NK3!$R$8</f>
        <v>97.197004520000007</v>
      </c>
      <c r="Y1266" s="308">
        <f>IFERROR((V1266 - V_NK3!$V$10) / (V_NK3!$V$9- V_NK3!$V$10) * 100, 0)</f>
        <v>20.0171566570735</v>
      </c>
      <c r="Z1266" s="308">
        <v>541.79999999999995</v>
      </c>
      <c r="AA1266" s="308">
        <v>521</v>
      </c>
      <c r="AB1266" s="312"/>
      <c r="AC1266" s="371">
        <v>527.64</v>
      </c>
      <c r="AD1266" s="308">
        <v>1.1519999999999999</v>
      </c>
      <c r="AE1266" s="372">
        <v>1.1736139999999999</v>
      </c>
      <c r="AF1266" s="373"/>
      <c r="AG1266" s="312"/>
      <c r="AH1266" s="370">
        <v>6.1715411799999984</v>
      </c>
      <c r="AI1266" s="370">
        <v>6.0838092000000001</v>
      </c>
      <c r="AJ1266" s="370"/>
      <c r="AK1266" s="312">
        <f>_xll.SRS1Splines.Functions25.Linear_Interp(V_NK2!$R$10:$R$21,V_NK2!$T$10:$T$21,AR1266)</f>
        <v>65.895600000026903</v>
      </c>
      <c r="AL1266" s="312">
        <f>(AK1266/V_NK2!$T$18)*100</f>
        <v>92.290756302558691</v>
      </c>
      <c r="AM1266" s="308">
        <f>AK1266-V_NK2!$T$11</f>
        <v>25.075599999999106</v>
      </c>
      <c r="AN1266" s="308">
        <f>IFERROR((AK1266 - V_NK2!$X$12) / (V_NK2!$X$11- V_NK2!$X$12) * 100, 0)</f>
        <v>82.000000000001108</v>
      </c>
      <c r="AO1266" s="308">
        <v>427</v>
      </c>
      <c r="AP1266" s="308">
        <v>420</v>
      </c>
      <c r="AQ1266" s="308">
        <v>424.31</v>
      </c>
      <c r="AR1266" s="371">
        <v>425.74</v>
      </c>
      <c r="AS1266" s="312">
        <v>1.47</v>
      </c>
      <c r="AT1266" s="372">
        <v>1.448526</v>
      </c>
      <c r="AU1266" s="369"/>
      <c r="AV1266" s="312">
        <v>0.47013436626514671</v>
      </c>
      <c r="AW1266" s="370">
        <v>0.66988890909088561</v>
      </c>
      <c r="AX1266" s="370">
        <v>0.64388890909090912</v>
      </c>
      <c r="AY1266" s="370"/>
      <c r="AZ1266" s="312">
        <f>_xll.SRS1Splines.Functions25.Linear_Interp(V_NNG3A!$H$4:$H$12,V_NNG3A!$I$4:$I$12,BF1266)</f>
        <v>12.1704000000001</v>
      </c>
      <c r="BA1266" s="312">
        <f>(AZ1266/V_NNG3A!$I$8)*100</f>
        <v>87.872924187726355</v>
      </c>
      <c r="BB1266" s="308">
        <f>_xll.SRS1Splines.Functions25.Linear_Interp(V_NNG3A!$H$4:$H$12,V_NNG3A!$J$4:$J$12,BF1266)</f>
        <v>1.18281379310364</v>
      </c>
      <c r="BC1266" s="308">
        <f>IFERROR((AZ1266-V_NNG3A!$J$20) / (V_NNG3A!$J$19-V_NNG3A!$J$20) * 100, 0)</f>
        <v>41.322250331289951</v>
      </c>
      <c r="BD1266" s="308">
        <v>1050</v>
      </c>
      <c r="BE1266" s="308">
        <v>1047</v>
      </c>
      <c r="BF1266" s="374">
        <v>1048.6400000000001</v>
      </c>
      <c r="BG1266" s="312">
        <v>0.17666666666666667</v>
      </c>
      <c r="BH1266" s="372">
        <v>0.22275999999999477</v>
      </c>
      <c r="BI1266" s="369"/>
      <c r="BJ1266" s="312">
        <v>1.6284816753926696</v>
      </c>
      <c r="BK1266" s="370">
        <v>5.6142719999999997</v>
      </c>
      <c r="BL1266" s="370">
        <v>2.1090239999999998</v>
      </c>
      <c r="BM1266" s="370">
        <f t="shared" si="17"/>
        <v>3.5052479999999999</v>
      </c>
      <c r="BN1266" s="312">
        <f>_xll.SRS1Splines.Functions25.Linear_Interp(V_XNN1!$K$3:$K$8,V_XNN1!$L$3:$L$8,BT1266)</f>
        <v>0.2272854</v>
      </c>
      <c r="BO1266" s="312">
        <f>(BN1266/V_XNN1!$L$7)*100</f>
        <v>108.23114285714286</v>
      </c>
      <c r="BP1266" s="308">
        <f>_xll.SRS1Splines.Functions25.Linear_Interp(V_XNN1!$K$3:$K$8,V_XNN1!$M$3:$M$8,BT1266)</f>
        <v>7.1285399999999999E-2</v>
      </c>
      <c r="BQ1266" s="308">
        <f>IFERROR((BN1266 - V_XNN1!$M$16) / (V_XNN1!$M$15- V_XNN1!$M$16) * 100, 0)</f>
        <v>125.92200557103067</v>
      </c>
      <c r="BR1266" s="308">
        <v>252</v>
      </c>
      <c r="BS1266" s="308">
        <v>249</v>
      </c>
      <c r="BT1266" s="374">
        <v>252.97</v>
      </c>
      <c r="BU1266" s="312">
        <v>0.308</v>
      </c>
      <c r="BV1266" s="372">
        <v>0.3456926666666667</v>
      </c>
      <c r="BW1266" s="369"/>
      <c r="BX1266" s="312"/>
      <c r="BY1266" s="370"/>
      <c r="BZ1266" s="370"/>
      <c r="CA1266" s="370"/>
      <c r="CB1266" s="312"/>
      <c r="CC1266" s="312"/>
      <c r="CD1266" s="308"/>
      <c r="CE1266" s="312"/>
      <c r="CF1266" s="312"/>
      <c r="CG1266" s="312"/>
      <c r="CH1266" s="312"/>
      <c r="CI1266" s="384"/>
      <c r="CJ1266" s="312"/>
      <c r="CK1266" s="372"/>
      <c r="CL1266" s="369"/>
      <c r="CM1266" s="312"/>
      <c r="CN1266" s="370"/>
      <c r="CO1266" s="370"/>
      <c r="CP1266" s="370"/>
      <c r="CQ1266" s="312"/>
      <c r="CR1266" s="312"/>
      <c r="CS1266" s="308"/>
      <c r="CT1266" s="312"/>
      <c r="CU1266" s="312"/>
      <c r="CV1266" s="312"/>
      <c r="CW1266" s="312"/>
      <c r="CX1266" s="384"/>
      <c r="CY1266" s="312"/>
      <c r="CZ1266" s="372"/>
    </row>
    <row r="1267" spans="1:104" s="1" customFormat="1" hidden="1">
      <c r="A1267" s="269">
        <v>45826</v>
      </c>
      <c r="B1267" s="380">
        <v>0.4</v>
      </c>
      <c r="C1267" s="381">
        <v>0.78096774193548391</v>
      </c>
      <c r="D1267" s="382">
        <v>2.3958719999999998</v>
      </c>
      <c r="E1267" s="382">
        <v>2.3950079999999998</v>
      </c>
      <c r="F1267" s="382">
        <v>0</v>
      </c>
      <c r="G1267" s="312">
        <f>_xll.SRS1Splines.Functions25.Linear_Interp(V_NEM!$R$687:$R$703,V_NEM!$T$687:$T$703,M1267)+_xll.SRS1Splines.Functions25.Linear_Interp(V_NEM!$AB$687:$AB$703,V_NEM!$AD$687:$AD$703,N1267)</f>
        <v>0.76788180935000594</v>
      </c>
      <c r="H1267" s="308">
        <f>(G1267/(V_NEM!$T$696+V_NEM!$AD$696))*100</f>
        <v>79.230492151618634</v>
      </c>
      <c r="I1267" s="308">
        <f>G1267-(V_NEM!$T$694+V_NEM!$AD$694)</f>
        <v>0.12839567435000598</v>
      </c>
      <c r="J1267" s="308">
        <f>((IFERROR((_xll.SRS1Splines.Functions25.Linear_Interp(V_NEM!$R$687:$R$703,V_NEM!$T$687:$T$703,M1267) - V_NEM!$X$689) / (V_NEM!$X$688- V_NEM!$X$689) * 100, 0))+(IFERROR((_xll.SRS1Splines.Functions25.Linear_Interp(V_NEM!$AB$687:$AB$703,V_NEM!$AD$687:$AD$703,N1267) - V_NEM!$AH$689) / (V_NEM!$AH$688- V_NEM!$AH$689) * 100, 0)))/2</f>
        <v>54.223378952686645</v>
      </c>
      <c r="K1267" s="308">
        <v>784.3</v>
      </c>
      <c r="L1267" s="308">
        <v>781.8</v>
      </c>
      <c r="M1267" s="371">
        <v>782.69</v>
      </c>
      <c r="N1267" s="371">
        <v>783.56</v>
      </c>
      <c r="O1267" s="312">
        <v>1.1651612903225805</v>
      </c>
      <c r="P1267" s="383">
        <v>2.2204800000000002</v>
      </c>
      <c r="Q1267" s="369">
        <v>0</v>
      </c>
      <c r="R1267" s="312">
        <v>1.73</v>
      </c>
      <c r="S1267" s="370">
        <v>0.56159999999999999</v>
      </c>
      <c r="T1267" s="370">
        <v>5.3988820000000004</v>
      </c>
      <c r="U1267" s="370"/>
      <c r="V1267" s="312">
        <f>_xll.SRS1Splines.Functions25.Linear_Interp(V_NK3!$P$8:$P$32,V_NK3!$R$8:$R$32,AC1267)</f>
        <v>148.50530566</v>
      </c>
      <c r="W1267" s="312">
        <f>(V1267/V_NK3!$R$28)*100</f>
        <v>27.392066701272523</v>
      </c>
      <c r="X1267" s="308">
        <f>V1267-V_NK3!$R$8</f>
        <v>91.926653659999999</v>
      </c>
      <c r="Y1267" s="308">
        <f>IFERROR((V1267 - V_NK3!$V$10) / (V_NK3!$V$9- V_NK3!$V$10) * 100, 0)</f>
        <v>18.931758610874923</v>
      </c>
      <c r="Z1267" s="308">
        <v>541.79999999999995</v>
      </c>
      <c r="AA1267" s="308">
        <v>521</v>
      </c>
      <c r="AB1267" s="312"/>
      <c r="AC1267" s="371">
        <v>527.37</v>
      </c>
      <c r="AD1267" s="308">
        <v>1.1519999999999999</v>
      </c>
      <c r="AE1267" s="372">
        <v>1.17367</v>
      </c>
      <c r="AF1267" s="373"/>
      <c r="AG1267" s="312"/>
      <c r="AH1267" s="370">
        <v>6.1242658999999993</v>
      </c>
      <c r="AI1267" s="370">
        <v>6.0807684000000002</v>
      </c>
      <c r="AJ1267" s="370"/>
      <c r="AK1267" s="312">
        <f>_xll.SRS1Splines.Functions25.Linear_Interp(V_NK2!$R$10:$R$21,V_NK2!$T$10:$T$21,AR1267)</f>
        <v>65.939285714312604</v>
      </c>
      <c r="AL1267" s="312">
        <f>(AK1267/V_NK2!$T$18)*100</f>
        <v>92.351940776348172</v>
      </c>
      <c r="AM1267" s="308">
        <f>AK1267-V_NK2!$T$11</f>
        <v>25.119285714284807</v>
      </c>
      <c r="AN1267" s="308">
        <f>IFERROR((AK1267 - V_NK2!$X$12) / (V_NK2!$X$11- V_NK2!$X$12) * 100, 0)</f>
        <v>82.142857142858205</v>
      </c>
      <c r="AO1267" s="308">
        <v>427</v>
      </c>
      <c r="AP1267" s="308">
        <v>420</v>
      </c>
      <c r="AQ1267" s="308">
        <v>424.31</v>
      </c>
      <c r="AR1267" s="371">
        <v>425.75</v>
      </c>
      <c r="AS1267" s="312">
        <v>1.47</v>
      </c>
      <c r="AT1267" s="372">
        <v>1.4478019999999998</v>
      </c>
      <c r="AU1267" s="369"/>
      <c r="AV1267" s="312">
        <v>0.47013436626514671</v>
      </c>
      <c r="AW1267" s="370">
        <v>0.63979595454543814</v>
      </c>
      <c r="AX1267" s="370">
        <v>0.49159595454545468</v>
      </c>
      <c r="AY1267" s="370"/>
      <c r="AZ1267" s="312">
        <f>_xll.SRS1Splines.Functions25.Linear_Interp(V_NNG3A!$H$4:$H$12,V_NNG3A!$I$4:$I$12,BF1267)</f>
        <v>12.293900000000001</v>
      </c>
      <c r="BA1267" s="312">
        <f>(AZ1267/V_NNG3A!$I$8)*100</f>
        <v>88.76462093862817</v>
      </c>
      <c r="BB1267" s="308">
        <f>_xll.SRS1Splines.Functions25.Linear_Interp(V_NNG3A!$H$4:$H$12,V_NNG3A!$J$4:$J$12,BF1267)</f>
        <v>1.30631379310353</v>
      </c>
      <c r="BC1267" s="308">
        <f>IFERROR((AZ1267-V_NNG3A!$J$20) / (V_NNG3A!$J$19-V_NNG3A!$J$20) * 100, 0)</f>
        <v>45.636790748103643</v>
      </c>
      <c r="BD1267" s="308">
        <v>1050</v>
      </c>
      <c r="BE1267" s="308">
        <v>1047</v>
      </c>
      <c r="BF1267" s="374">
        <v>1048.74</v>
      </c>
      <c r="BG1267" s="312">
        <v>0.17666666666666667</v>
      </c>
      <c r="BH1267" s="372">
        <v>0.16883000000000176</v>
      </c>
      <c r="BI1267" s="369"/>
      <c r="BJ1267" s="312">
        <v>1.6431526814772883</v>
      </c>
      <c r="BK1267" s="370">
        <v>5.539104</v>
      </c>
      <c r="BL1267" s="370">
        <v>2.1098880000000002</v>
      </c>
      <c r="BM1267" s="370">
        <f t="shared" si="17"/>
        <v>3.4292159999999998</v>
      </c>
      <c r="BN1267" s="312">
        <f>_xll.SRS1Splines.Functions25.Linear_Interp(V_XNN1!$K$3:$K$8,V_XNN1!$L$3:$L$8,BT1267)</f>
        <v>0.22621620000000001</v>
      </c>
      <c r="BO1267" s="312">
        <f>(BN1267/V_XNN1!$L$7)*100</f>
        <v>107.72200000000001</v>
      </c>
      <c r="BP1267" s="308">
        <f>_xll.SRS1Splines.Functions25.Linear_Interp(V_XNN1!$K$3:$K$8,V_XNN1!$M$3:$M$8,BT1267)</f>
        <v>7.0216199999999895E-2</v>
      </c>
      <c r="BQ1267" s="308">
        <f>IFERROR((BN1267 - V_XNN1!$M$16) / (V_XNN1!$M$15- V_XNN1!$M$16) * 100, 0)</f>
        <v>122.61281337047359</v>
      </c>
      <c r="BR1267" s="308">
        <v>252</v>
      </c>
      <c r="BS1267" s="308">
        <v>249</v>
      </c>
      <c r="BT1267" s="374">
        <v>252.91</v>
      </c>
      <c r="BU1267" s="312">
        <v>0.31</v>
      </c>
      <c r="BV1267" s="372">
        <v>0.34128466666666674</v>
      </c>
      <c r="BW1267" s="369"/>
      <c r="BX1267" s="312"/>
      <c r="BY1267" s="370"/>
      <c r="BZ1267" s="370"/>
      <c r="CA1267" s="370"/>
      <c r="CB1267" s="312"/>
      <c r="CC1267" s="312"/>
      <c r="CD1267" s="308"/>
      <c r="CE1267" s="312"/>
      <c r="CF1267" s="312"/>
      <c r="CG1267" s="312"/>
      <c r="CH1267" s="312"/>
      <c r="CI1267" s="384"/>
      <c r="CJ1267" s="312"/>
      <c r="CK1267" s="372"/>
      <c r="CL1267" s="369"/>
      <c r="CM1267" s="312"/>
      <c r="CN1267" s="370"/>
      <c r="CO1267" s="370"/>
      <c r="CP1267" s="370"/>
      <c r="CQ1267" s="312"/>
      <c r="CR1267" s="312"/>
      <c r="CS1267" s="308"/>
      <c r="CT1267" s="312"/>
      <c r="CU1267" s="312"/>
      <c r="CV1267" s="312"/>
      <c r="CW1267" s="312"/>
      <c r="CX1267" s="384"/>
      <c r="CY1267" s="312"/>
      <c r="CZ1267" s="372"/>
    </row>
    <row r="1268" spans="1:104" s="1" customFormat="1" hidden="1">
      <c r="A1268" s="269">
        <v>45827</v>
      </c>
      <c r="B1268" s="380">
        <v>0</v>
      </c>
      <c r="C1268" s="381">
        <v>0.78096774193548391</v>
      </c>
      <c r="D1268" s="382">
        <v>2.166048</v>
      </c>
      <c r="E1268" s="382">
        <v>2.198016</v>
      </c>
      <c r="F1268" s="382">
        <v>0</v>
      </c>
      <c r="G1268" s="312">
        <f>_xll.SRS1Splines.Functions25.Linear_Interp(V_NEM!$R$687:$R$703,V_NEM!$T$687:$T$703,M1268)+_xll.SRS1Splines.Functions25.Linear_Interp(V_NEM!$AB$687:$AB$703,V_NEM!$AD$687:$AD$703,N1268)</f>
        <v>0.75391856595000073</v>
      </c>
      <c r="H1268" s="308">
        <f>(G1268/(V_NEM!$T$696+V_NEM!$AD$696))*100</f>
        <v>77.789756568167689</v>
      </c>
      <c r="I1268" s="308">
        <f>G1268-(V_NEM!$T$694+V_NEM!$AD$694)</f>
        <v>0.11443243095000077</v>
      </c>
      <c r="J1268" s="308">
        <f>((IFERROR((_xll.SRS1Splines.Functions25.Linear_Interp(V_NEM!$R$687:$R$703,V_NEM!$T$687:$T$703,M1268) - V_NEM!$X$689) / (V_NEM!$X$688- V_NEM!$X$689) * 100, 0))+(IFERROR((_xll.SRS1Splines.Functions25.Linear_Interp(V_NEM!$AB$687:$AB$703,V_NEM!$AD$687:$AD$703,N1268) - V_NEM!$AH$689) / (V_NEM!$AH$688- V_NEM!$AH$689) * 100, 0)))/2</f>
        <v>48.849965413367698</v>
      </c>
      <c r="K1268" s="308">
        <v>784.3</v>
      </c>
      <c r="L1268" s="308">
        <v>781.8</v>
      </c>
      <c r="M1268" s="371">
        <v>782.61</v>
      </c>
      <c r="N1268" s="371">
        <v>783.43</v>
      </c>
      <c r="O1268" s="312">
        <v>1.1651612903225805</v>
      </c>
      <c r="P1268" s="383">
        <v>2.0695030000000001</v>
      </c>
      <c r="Q1268" s="369">
        <v>0</v>
      </c>
      <c r="R1268" s="312">
        <v>1.73</v>
      </c>
      <c r="S1268" s="370">
        <v>0.3059640438335417</v>
      </c>
      <c r="T1268" s="370">
        <v>5.3811168</v>
      </c>
      <c r="U1268" s="370"/>
      <c r="V1268" s="312">
        <f>_xll.SRS1Splines.Functions25.Linear_Interp(V_NK3!$P$8:$P$32,V_NK3!$R$8:$R$32,AC1268)</f>
        <v>143.43015298</v>
      </c>
      <c r="W1268" s="312">
        <f>(V1268/V_NK3!$R$28)*100</f>
        <v>26.455945798979759</v>
      </c>
      <c r="X1268" s="308">
        <f>V1268-V_NK3!$R$8</f>
        <v>86.851500979999997</v>
      </c>
      <c r="Y1268" s="308">
        <f>IFERROR((V1268 - V_NK3!$V$10) / (V_NK3!$V$9- V_NK3!$V$10) * 100, 0)</f>
        <v>17.886560492313329</v>
      </c>
      <c r="Z1268" s="308">
        <v>541.79999999999995</v>
      </c>
      <c r="AA1268" s="308">
        <v>521</v>
      </c>
      <c r="AB1268" s="312"/>
      <c r="AC1268" s="371">
        <v>527.11</v>
      </c>
      <c r="AD1268" s="308">
        <v>1.1519999999999999</v>
      </c>
      <c r="AE1268" s="372">
        <v>1.169808</v>
      </c>
      <c r="AF1268" s="373"/>
      <c r="AG1268" s="312"/>
      <c r="AH1268" s="370">
        <v>6.0693729599999999</v>
      </c>
      <c r="AI1268" s="370">
        <v>6.5937018000000007</v>
      </c>
      <c r="AJ1268" s="370"/>
      <c r="AK1268" s="312">
        <f>_xll.SRS1Splines.Functions25.Linear_Interp(V_NK2!$R$10:$R$21,V_NK2!$T$10:$T$21,AR1268)</f>
        <v>65.415057142884507</v>
      </c>
      <c r="AL1268" s="312">
        <f>(AK1268/V_NK2!$T$18)*100</f>
        <v>91.617727090874652</v>
      </c>
      <c r="AM1268" s="308">
        <f>AK1268-V_NK2!$T$11</f>
        <v>24.59505714285671</v>
      </c>
      <c r="AN1268" s="308">
        <f>IFERROR((AK1268 - V_NK2!$X$12) / (V_NK2!$X$11- V_NK2!$X$12) * 100, 0)</f>
        <v>80.42857142857396</v>
      </c>
      <c r="AO1268" s="308">
        <v>427</v>
      </c>
      <c r="AP1268" s="308">
        <v>420</v>
      </c>
      <c r="AQ1268" s="308">
        <v>424.39</v>
      </c>
      <c r="AR1268" s="371">
        <v>425.63</v>
      </c>
      <c r="AS1268" s="312">
        <v>1.54</v>
      </c>
      <c r="AT1268" s="372">
        <v>1.5699290000000001</v>
      </c>
      <c r="AU1268" s="369"/>
      <c r="AV1268" s="312">
        <v>0.47013436626514671</v>
      </c>
      <c r="AW1268" s="370">
        <v>0.78328872727276289</v>
      </c>
      <c r="AX1268" s="370">
        <v>0.88728872727272734</v>
      </c>
      <c r="AY1268" s="370"/>
      <c r="AZ1268" s="312">
        <f>_xll.SRS1Splines.Functions25.Linear_Interp(V_NNG3A!$H$4:$H$12,V_NNG3A!$I$4:$I$12,BF1268)</f>
        <v>12.9978499999999</v>
      </c>
      <c r="BA1268" s="312">
        <f>(AZ1268/V_NNG3A!$I$8)*100</f>
        <v>93.847292418771843</v>
      </c>
      <c r="BB1268" s="308">
        <f>_xll.SRS1Splines.Functions25.Linear_Interp(V_NNG3A!$H$4:$H$12,V_NNG3A!$J$4:$J$12,BF1268)</f>
        <v>2.0102637931034502</v>
      </c>
      <c r="BC1268" s="308">
        <f>IFERROR((AZ1268-V_NNG3A!$J$20) / (V_NNG3A!$J$19-V_NNG3A!$J$20) * 100, 0)</f>
        <v>70.229671123958028</v>
      </c>
      <c r="BD1268" s="308">
        <v>1050</v>
      </c>
      <c r="BE1268" s="308">
        <v>1047</v>
      </c>
      <c r="BF1268" s="374">
        <v>1049.31</v>
      </c>
      <c r="BG1268" s="312">
        <v>0.17666666666666667</v>
      </c>
      <c r="BH1268" s="372">
        <v>0.3066499999999942</v>
      </c>
      <c r="BI1268" s="369"/>
      <c r="BJ1268" s="312">
        <v>1.6578236875619079</v>
      </c>
      <c r="BK1268" s="370">
        <v>6.8325120000000004</v>
      </c>
      <c r="BL1268" s="370">
        <v>2.1107520000000002</v>
      </c>
      <c r="BM1268" s="370">
        <f t="shared" si="17"/>
        <v>4.7217599999999997</v>
      </c>
      <c r="BN1268" s="312">
        <f>_xll.SRS1Splines.Functions25.Linear_Interp(V_XNN1!$K$3:$K$8,V_XNN1!$L$3:$L$8,BT1268)</f>
        <v>0.22603799999999999</v>
      </c>
      <c r="BO1268" s="312">
        <f>(BN1268/V_XNN1!$L$7)*100</f>
        <v>107.63714285714285</v>
      </c>
      <c r="BP1268" s="308">
        <f>_xll.SRS1Splines.Functions25.Linear_Interp(V_XNN1!$K$3:$K$8,V_XNN1!$M$3:$M$8,BT1268)</f>
        <v>7.00380000000001E-2</v>
      </c>
      <c r="BQ1268" s="308">
        <f>IFERROR((BN1268 - V_XNN1!$M$16) / (V_XNN1!$M$15- V_XNN1!$M$16) * 100, 0)</f>
        <v>122.06128133704735</v>
      </c>
      <c r="BR1268" s="308">
        <v>252</v>
      </c>
      <c r="BS1268" s="308">
        <v>249</v>
      </c>
      <c r="BT1268" s="374">
        <v>252.9</v>
      </c>
      <c r="BU1268" s="312">
        <v>0.317</v>
      </c>
      <c r="BV1268" s="372">
        <v>0.34193266666666672</v>
      </c>
      <c r="BW1268" s="369"/>
      <c r="BX1268" s="312"/>
      <c r="BY1268" s="370"/>
      <c r="BZ1268" s="370"/>
      <c r="CA1268" s="370"/>
      <c r="CB1268" s="312"/>
      <c r="CC1268" s="312"/>
      <c r="CD1268" s="308"/>
      <c r="CE1268" s="312"/>
      <c r="CF1268" s="312"/>
      <c r="CG1268" s="312"/>
      <c r="CH1268" s="312"/>
      <c r="CI1268" s="384"/>
      <c r="CJ1268" s="312"/>
      <c r="CK1268" s="372"/>
      <c r="CL1268" s="369"/>
      <c r="CM1268" s="312"/>
      <c r="CN1268" s="370"/>
      <c r="CO1268" s="370"/>
      <c r="CP1268" s="370"/>
      <c r="CQ1268" s="312"/>
      <c r="CR1268" s="312"/>
      <c r="CS1268" s="308"/>
      <c r="CT1268" s="312"/>
      <c r="CU1268" s="312"/>
      <c r="CV1268" s="312"/>
      <c r="CW1268" s="312"/>
      <c r="CX1268" s="384"/>
      <c r="CY1268" s="312"/>
      <c r="CZ1268" s="372"/>
    </row>
    <row r="1269" spans="1:104" s="1" customFormat="1" hidden="1">
      <c r="A1269" s="269">
        <v>45828</v>
      </c>
      <c r="B1269" s="380">
        <v>0</v>
      </c>
      <c r="C1269" s="381">
        <v>0.78096774193548391</v>
      </c>
      <c r="D1269" s="382">
        <v>2.0269439999999999</v>
      </c>
      <c r="E1269" s="382">
        <v>2.0442239999999998</v>
      </c>
      <c r="F1269" s="382">
        <v>0</v>
      </c>
      <c r="G1269" s="312">
        <f>_xll.SRS1Splines.Functions25.Linear_Interp(V_NEM!$R$687:$R$703,V_NEM!$T$687:$T$703,M1269)+_xll.SRS1Splines.Functions25.Linear_Interp(V_NEM!$AB$687:$AB$703,V_NEM!$AD$687:$AD$703,N1269)</f>
        <v>0.7450142170499936</v>
      </c>
      <c r="H1269" s="308">
        <f>(G1269/(V_NEM!$T$696+V_NEM!$AD$696))*100</f>
        <v>76.871000664528722</v>
      </c>
      <c r="I1269" s="308">
        <f>G1269-(V_NEM!$T$694+V_NEM!$AD$694)</f>
        <v>0.10552808204999364</v>
      </c>
      <c r="J1269" s="308">
        <f>((IFERROR((_xll.SRS1Splines.Functions25.Linear_Interp(V_NEM!$R$687:$R$703,V_NEM!$T$687:$T$703,M1269) - V_NEM!$X$689) / (V_NEM!$X$688- V_NEM!$X$689) * 100, 0))+(IFERROR((_xll.SRS1Splines.Functions25.Linear_Interp(V_NEM!$AB$687:$AB$703,V_NEM!$AD$687:$AD$703,N1269) - V_NEM!$AH$689) / (V_NEM!$AH$688- V_NEM!$AH$689) * 100, 0)))/2</f>
        <v>46.371247444547976</v>
      </c>
      <c r="K1269" s="308">
        <v>784.3</v>
      </c>
      <c r="L1269" s="308">
        <v>781.8</v>
      </c>
      <c r="M1269" s="371">
        <v>782.55</v>
      </c>
      <c r="N1269" s="371">
        <v>783.39</v>
      </c>
      <c r="O1269" s="312">
        <v>1.1651612903225805</v>
      </c>
      <c r="P1269" s="383">
        <v>1.9252400000000001</v>
      </c>
      <c r="Q1269" s="369">
        <v>0</v>
      </c>
      <c r="R1269" s="312">
        <v>1.73</v>
      </c>
      <c r="S1269" s="370">
        <v>0.30186394999999999</v>
      </c>
      <c r="T1269" s="370">
        <v>5.6451454400000003</v>
      </c>
      <c r="U1269" s="370"/>
      <c r="V1269" s="312">
        <f>_xll.SRS1Splines.Functions25.Linear_Interp(V_NK3!$P$8:$P$32,V_NK3!$R$8:$R$32,AC1269)</f>
        <v>137.76450739999899</v>
      </c>
      <c r="W1269" s="312">
        <f>(V1269/V_NK3!$R$28)*100</f>
        <v>25.410907435242976</v>
      </c>
      <c r="X1269" s="308">
        <f>V1269-V_NK3!$R$8</f>
        <v>81.185855399998985</v>
      </c>
      <c r="Y1269" s="308">
        <f>IFERROR((V1269 - V_NK3!$V$10) / (V_NK3!$V$9- V_NK3!$V$10) * 100, 0)</f>
        <v>16.71975380214419</v>
      </c>
      <c r="Z1269" s="308">
        <v>541.79999999999995</v>
      </c>
      <c r="AA1269" s="308">
        <v>521</v>
      </c>
      <c r="AB1269" s="312"/>
      <c r="AC1269" s="371">
        <v>526.80999999999995</v>
      </c>
      <c r="AD1269" s="308">
        <v>1.1519999999999999</v>
      </c>
      <c r="AE1269" s="372">
        <v>1.171192</v>
      </c>
      <c r="AF1269" s="373"/>
      <c r="AG1269" s="312"/>
      <c r="AH1269" s="370">
        <v>6.1474001680000008</v>
      </c>
      <c r="AI1269" s="370">
        <v>6.3223440000000002</v>
      </c>
      <c r="AJ1269" s="370"/>
      <c r="AK1269" s="312">
        <f>_xll.SRS1Splines.Functions25.Linear_Interp(V_NK2!$R$10:$R$21,V_NK2!$T$10:$T$21,AR1269)</f>
        <v>65.240314285741704</v>
      </c>
      <c r="AL1269" s="312">
        <f>(AK1269/V_NK2!$T$18)*100</f>
        <v>91.37298919571667</v>
      </c>
      <c r="AM1269" s="308">
        <f>AK1269-V_NK2!$T$11</f>
        <v>24.420314285713907</v>
      </c>
      <c r="AN1269" s="308">
        <f>IFERROR((AK1269 - V_NK2!$X$12) / (V_NK2!$X$11- V_NK2!$X$12) * 100, 0)</f>
        <v>79.857142857145533</v>
      </c>
      <c r="AO1269" s="308">
        <v>427</v>
      </c>
      <c r="AP1269" s="308">
        <v>420</v>
      </c>
      <c r="AQ1269" s="308">
        <v>424.67</v>
      </c>
      <c r="AR1269" s="371">
        <v>425.59</v>
      </c>
      <c r="AS1269" s="312">
        <v>1.54</v>
      </c>
      <c r="AT1269" s="372">
        <v>1.50532</v>
      </c>
      <c r="AU1269" s="369"/>
      <c r="AV1269" s="312">
        <v>0.47013436626514671</v>
      </c>
      <c r="AW1269" s="370">
        <v>0.61404620909091645</v>
      </c>
      <c r="AX1269" s="370">
        <v>0.68684620909090943</v>
      </c>
      <c r="AY1269" s="370"/>
      <c r="AZ1269" s="312">
        <f>_xll.SRS1Splines.Functions25.Linear_Interp(V_NNG3A!$H$4:$H$12,V_NNG3A!$I$4:$I$12,BF1269)</f>
        <v>12.503850000000099</v>
      </c>
      <c r="BA1269" s="312">
        <f>(AZ1269/V_NNG3A!$I$8)*100</f>
        <v>90.280505415163177</v>
      </c>
      <c r="BB1269" s="308">
        <f>_xll.SRS1Splines.Functions25.Linear_Interp(V_NNG3A!$H$4:$H$12,V_NNG3A!$J$4:$J$12,BF1269)</f>
        <v>1.51626379310362</v>
      </c>
      <c r="BC1269" s="308">
        <f>IFERROR((AZ1269-V_NNG3A!$J$20) / (V_NNG3A!$J$19-V_NNG3A!$J$20) * 100, 0)</f>
        <v>52.971509456696289</v>
      </c>
      <c r="BD1269" s="308">
        <v>1050</v>
      </c>
      <c r="BE1269" s="308">
        <v>1047</v>
      </c>
      <c r="BF1269" s="374">
        <v>1048.9100000000001</v>
      </c>
      <c r="BG1269" s="312">
        <v>0.17666666666666667</v>
      </c>
      <c r="BH1269" s="372">
        <v>0.23027999999999885</v>
      </c>
      <c r="BI1269" s="369"/>
      <c r="BJ1269" s="312">
        <v>1.6724946936465266</v>
      </c>
      <c r="BK1269" s="370">
        <v>6.5750399999999987</v>
      </c>
      <c r="BL1269" s="370">
        <v>2.1107520000000002</v>
      </c>
      <c r="BM1269" s="370">
        <f t="shared" si="17"/>
        <v>4.464287999999998</v>
      </c>
      <c r="BN1269" s="312">
        <f>_xll.SRS1Splines.Functions25.Linear_Interp(V_XNN1!$K$3:$K$8,V_XNN1!$L$3:$L$8,BT1269)</f>
        <v>0.2263944</v>
      </c>
      <c r="BO1269" s="312">
        <f>(BN1269/V_XNN1!$L$7)*100</f>
        <v>107.80685714285714</v>
      </c>
      <c r="BP1269" s="308">
        <f>_xll.SRS1Splines.Functions25.Linear_Interp(V_XNN1!$K$3:$K$8,V_XNN1!$M$3:$M$8,BT1269)</f>
        <v>7.0394399999999802E-2</v>
      </c>
      <c r="BQ1269" s="308">
        <f>IFERROR((BN1269 - V_XNN1!$M$16) / (V_XNN1!$M$15- V_XNN1!$M$16) * 100, 0)</f>
        <v>123.16434540389973</v>
      </c>
      <c r="BR1269" s="308">
        <v>252</v>
      </c>
      <c r="BS1269" s="308">
        <v>249</v>
      </c>
      <c r="BT1269" s="374">
        <v>252.92</v>
      </c>
      <c r="BU1269" s="312">
        <v>0.307</v>
      </c>
      <c r="BV1269" s="372">
        <v>0.34343166666666669</v>
      </c>
      <c r="BW1269" s="369"/>
      <c r="BX1269" s="312"/>
      <c r="BY1269" s="370"/>
      <c r="BZ1269" s="370"/>
      <c r="CA1269" s="370"/>
      <c r="CB1269" s="312"/>
      <c r="CC1269" s="312"/>
      <c r="CD1269" s="308"/>
      <c r="CE1269" s="312"/>
      <c r="CF1269" s="312"/>
      <c r="CG1269" s="312"/>
      <c r="CH1269" s="312"/>
      <c r="CI1269" s="384"/>
      <c r="CJ1269" s="312"/>
      <c r="CK1269" s="372"/>
      <c r="CL1269" s="369"/>
      <c r="CM1269" s="312"/>
      <c r="CN1269" s="370"/>
      <c r="CO1269" s="370"/>
      <c r="CP1269" s="370"/>
      <c r="CQ1269" s="312"/>
      <c r="CR1269" s="312"/>
      <c r="CS1269" s="308"/>
      <c r="CT1269" s="312"/>
      <c r="CU1269" s="312"/>
      <c r="CV1269" s="312"/>
      <c r="CW1269" s="312"/>
      <c r="CX1269" s="384"/>
      <c r="CY1269" s="312"/>
      <c r="CZ1269" s="372"/>
    </row>
    <row r="1270" spans="1:104" s="1" customFormat="1" hidden="1">
      <c r="A1270" s="269">
        <v>45829</v>
      </c>
      <c r="B1270" s="380">
        <v>3.4</v>
      </c>
      <c r="C1270" s="381">
        <v>0.78096774193548391</v>
      </c>
      <c r="D1270" s="382">
        <v>1.8342720000000001</v>
      </c>
      <c r="E1270" s="382">
        <v>1.8662400000000003</v>
      </c>
      <c r="F1270" s="382">
        <v>0</v>
      </c>
      <c r="G1270" s="312">
        <f>_xll.SRS1Splines.Functions25.Linear_Interp(V_NEM!$R$687:$R$703,V_NEM!$T$687:$T$703,M1270)+_xll.SRS1Splines.Functions25.Linear_Interp(V_NEM!$AB$687:$AB$703,V_NEM!$AD$687:$AD$703,N1270)</f>
        <v>0.7566393915000067</v>
      </c>
      <c r="H1270" s="308">
        <f>(G1270/(V_NEM!$T$696+V_NEM!$AD$696))*100</f>
        <v>78.070492932489373</v>
      </c>
      <c r="I1270" s="308">
        <f>G1270-(V_NEM!$T$694+V_NEM!$AD$694)</f>
        <v>0.11715325650000674</v>
      </c>
      <c r="J1270" s="308">
        <f>((IFERROR((_xll.SRS1Splines.Functions25.Linear_Interp(V_NEM!$R$687:$R$703,V_NEM!$T$687:$T$703,M1270) - V_NEM!$X$689) / (V_NEM!$X$688- V_NEM!$X$689) * 100, 0))+(IFERROR((_xll.SRS1Splines.Functions25.Linear_Interp(V_NEM!$AB$687:$AB$703,V_NEM!$AD$687:$AD$703,N1270) - V_NEM!$AH$689) / (V_NEM!$AH$688- V_NEM!$AH$689) * 100, 0)))/2</f>
        <v>42.045895368147569</v>
      </c>
      <c r="K1270" s="308">
        <v>784.3</v>
      </c>
      <c r="L1270" s="308">
        <v>781.8</v>
      </c>
      <c r="M1270" s="371">
        <v>782.7</v>
      </c>
      <c r="N1270" s="371">
        <v>783.1</v>
      </c>
      <c r="O1270" s="312">
        <v>1.1651612903225805</v>
      </c>
      <c r="P1270" s="383">
        <v>1.7679929999999999</v>
      </c>
      <c r="Q1270" s="369">
        <v>0.2</v>
      </c>
      <c r="R1270" s="312">
        <v>1.73</v>
      </c>
      <c r="S1270" s="370">
        <v>0.27581024789695813</v>
      </c>
      <c r="T1270" s="370">
        <v>5.6460998000000009</v>
      </c>
      <c r="U1270" s="370"/>
      <c r="V1270" s="312">
        <f>_xll.SRS1Splines.Functions25.Linear_Interp(V_NK3!$P$8:$P$32,V_NK3!$R$8:$R$32,AC1270)</f>
        <v>132.39421780000001</v>
      </c>
      <c r="W1270" s="312">
        <f>(V1270/V_NK3!$R$28)*100</f>
        <v>24.420348005231006</v>
      </c>
      <c r="X1270" s="308">
        <f>V1270-V_NK3!$R$8</f>
        <v>75.815565800000002</v>
      </c>
      <c r="Y1270" s="308">
        <f>IFERROR((V1270 - V_NK3!$V$10) / (V_NK3!$V$9- V_NK3!$V$10) * 100, 0)</f>
        <v>15.613773954844341</v>
      </c>
      <c r="Z1270" s="308">
        <v>541.79999999999995</v>
      </c>
      <c r="AA1270" s="308">
        <v>521</v>
      </c>
      <c r="AB1270" s="312"/>
      <c r="AC1270" s="371">
        <v>526.52</v>
      </c>
      <c r="AD1270" s="308">
        <v>1.1519999999999999</v>
      </c>
      <c r="AE1270" s="372">
        <v>1.1713900000000002</v>
      </c>
      <c r="AF1270" s="373"/>
      <c r="AG1270" s="312"/>
      <c r="AH1270" s="370">
        <v>6.0083388100000006</v>
      </c>
      <c r="AI1270" s="370">
        <v>6.1830216</v>
      </c>
      <c r="AJ1270" s="370"/>
      <c r="AK1270" s="312">
        <f>_xll.SRS1Splines.Functions25.Linear_Interp(V_NK2!$R$10:$R$21,V_NK2!$T$10:$T$21,AR1270)</f>
        <v>65.0655714285991</v>
      </c>
      <c r="AL1270" s="312">
        <f>(AK1270/V_NK2!$T$18)*100</f>
        <v>91.128251300558958</v>
      </c>
      <c r="AM1270" s="308">
        <f>AK1270-V_NK2!$T$11</f>
        <v>24.245571428571303</v>
      </c>
      <c r="AN1270" s="308">
        <f>IFERROR((AK1270 - V_NK2!$X$12) / (V_NK2!$X$11- V_NK2!$X$12) * 100, 0)</f>
        <v>79.285714285717773</v>
      </c>
      <c r="AO1270" s="308">
        <v>427</v>
      </c>
      <c r="AP1270" s="308">
        <v>420</v>
      </c>
      <c r="AQ1270" s="308">
        <v>424.85</v>
      </c>
      <c r="AR1270" s="371">
        <v>425.55</v>
      </c>
      <c r="AS1270" s="312">
        <v>1.54</v>
      </c>
      <c r="AT1270" s="372">
        <v>1.472148</v>
      </c>
      <c r="AU1270" s="369"/>
      <c r="AV1270" s="312">
        <v>0.47013436626514671</v>
      </c>
      <c r="AW1270" s="370">
        <v>0.61291219999995994</v>
      </c>
      <c r="AX1270" s="370">
        <v>0.43871220000000005</v>
      </c>
      <c r="AY1270" s="370"/>
      <c r="AZ1270" s="312">
        <f>_xll.SRS1Splines.Functions25.Linear_Interp(V_NNG3A!$H$4:$H$12,V_NNG3A!$I$4:$I$12,BF1270)</f>
        <v>12.158050000000101</v>
      </c>
      <c r="BA1270" s="312">
        <f>(AZ1270/V_NNG3A!$I$8)*100</f>
        <v>87.783754512636108</v>
      </c>
      <c r="BB1270" s="308">
        <f>_xll.SRS1Splines.Functions25.Linear_Interp(V_NNG3A!$H$4:$H$12,V_NNG3A!$J$4:$J$12,BF1270)</f>
        <v>1.1704637931036499</v>
      </c>
      <c r="BC1270" s="308">
        <f>IFERROR((AZ1270-V_NNG3A!$J$20) / (V_NNG3A!$J$19-V_NNG3A!$J$20) * 100, 0)</f>
        <v>40.890796289608247</v>
      </c>
      <c r="BD1270" s="308">
        <v>1050</v>
      </c>
      <c r="BE1270" s="308">
        <v>1047</v>
      </c>
      <c r="BF1270" s="374">
        <v>1048.6300000000001</v>
      </c>
      <c r="BG1270" s="312">
        <v>0.17666666666666667</v>
      </c>
      <c r="BH1270" s="372">
        <v>0.15269999999999709</v>
      </c>
      <c r="BI1270" s="369"/>
      <c r="BJ1270" s="312">
        <v>1.6871656997311448</v>
      </c>
      <c r="BK1270" s="370">
        <v>5.6013120000000001</v>
      </c>
      <c r="BL1270" s="370">
        <v>2.1107520000000002</v>
      </c>
      <c r="BM1270" s="370">
        <f t="shared" si="17"/>
        <v>3.4905599999999999</v>
      </c>
      <c r="BN1270" s="312">
        <f>_xll.SRS1Splines.Functions25.Linear_Interp(V_XNN1!$K$3:$K$8,V_XNN1!$L$3:$L$8,BT1270)</f>
        <v>0.22746359999999999</v>
      </c>
      <c r="BO1270" s="312">
        <f>(BN1270/V_XNN1!$L$7)*100</f>
        <v>108.31599999999999</v>
      </c>
      <c r="BP1270" s="308">
        <f>_xll.SRS1Splines.Functions25.Linear_Interp(V_XNN1!$K$3:$K$8,V_XNN1!$M$3:$M$8,BT1270)</f>
        <v>7.1463599999999794E-2</v>
      </c>
      <c r="BQ1270" s="308">
        <f>IFERROR((BN1270 - V_XNN1!$M$16) / (V_XNN1!$M$15- V_XNN1!$M$16) * 100, 0)</f>
        <v>126.47353760445681</v>
      </c>
      <c r="BR1270" s="308">
        <v>252</v>
      </c>
      <c r="BS1270" s="308">
        <v>249</v>
      </c>
      <c r="BT1270" s="374">
        <v>252.98</v>
      </c>
      <c r="BU1270" s="312">
        <v>0.33900000000000002</v>
      </c>
      <c r="BV1270" s="372">
        <v>0.3420016666666667</v>
      </c>
      <c r="BW1270" s="369"/>
      <c r="BX1270" s="312"/>
      <c r="BY1270" s="370"/>
      <c r="BZ1270" s="370"/>
      <c r="CA1270" s="370"/>
      <c r="CB1270" s="312"/>
      <c r="CC1270" s="312"/>
      <c r="CD1270" s="308"/>
      <c r="CE1270" s="312"/>
      <c r="CF1270" s="312"/>
      <c r="CG1270" s="312"/>
      <c r="CH1270" s="312"/>
      <c r="CI1270" s="384"/>
      <c r="CJ1270" s="312"/>
      <c r="CK1270" s="372"/>
      <c r="CL1270" s="369"/>
      <c r="CM1270" s="312"/>
      <c r="CN1270" s="370"/>
      <c r="CO1270" s="370"/>
      <c r="CP1270" s="370"/>
      <c r="CQ1270" s="312"/>
      <c r="CR1270" s="312"/>
      <c r="CS1270" s="308"/>
      <c r="CT1270" s="312"/>
      <c r="CU1270" s="312"/>
      <c r="CV1270" s="312"/>
      <c r="CW1270" s="312"/>
      <c r="CX1270" s="384"/>
      <c r="CY1270" s="312"/>
      <c r="CZ1270" s="372"/>
    </row>
    <row r="1271" spans="1:104" s="1" customFormat="1" hidden="1">
      <c r="A1271" s="269">
        <v>45830</v>
      </c>
      <c r="B1271" s="380">
        <v>0.8</v>
      </c>
      <c r="C1271" s="381">
        <v>0.78096774193548391</v>
      </c>
      <c r="D1271" s="382">
        <v>1.7426879999999998</v>
      </c>
      <c r="E1271" s="382">
        <v>1.7236799999999997</v>
      </c>
      <c r="F1271" s="382">
        <v>0</v>
      </c>
      <c r="G1271" s="312">
        <f>_xll.SRS1Splines.Functions25.Linear_Interp(V_NEM!$R$687:$R$703,V_NEM!$T$687:$T$703,M1271)+_xll.SRS1Splines.Functions25.Linear_Interp(V_NEM!$AB$687:$AB$703,V_NEM!$AD$687:$AD$703,N1271)</f>
        <v>0.73244203624999904</v>
      </c>
      <c r="H1271" s="308">
        <f>(G1271/(V_NEM!$T$696+V_NEM!$AD$696))*100</f>
        <v>75.573795730027314</v>
      </c>
      <c r="I1271" s="308">
        <f>G1271-(V_NEM!$T$694+V_NEM!$AD$694)</f>
        <v>9.2955901249999084E-2</v>
      </c>
      <c r="J1271" s="308">
        <f>((IFERROR((_xll.SRS1Splines.Functions25.Linear_Interp(V_NEM!$R$687:$R$703,V_NEM!$T$687:$T$703,M1271) - V_NEM!$X$689) / (V_NEM!$X$688- V_NEM!$X$689) * 100, 0))+(IFERROR((_xll.SRS1Splines.Functions25.Linear_Interp(V_NEM!$AB$687:$AB$703,V_NEM!$AD$687:$AD$703,N1271) - V_NEM!$AH$689) / (V_NEM!$AH$688- V_NEM!$AH$689) * 100, 0)))/2</f>
        <v>38.153668534678779</v>
      </c>
      <c r="K1271" s="308">
        <v>784.3</v>
      </c>
      <c r="L1271" s="308">
        <v>781.8</v>
      </c>
      <c r="M1271" s="371">
        <v>782.51</v>
      </c>
      <c r="N1271" s="371">
        <v>783.12</v>
      </c>
      <c r="O1271" s="312">
        <v>1.1651612903225805</v>
      </c>
      <c r="P1271" s="383">
        <v>1.65717</v>
      </c>
      <c r="Q1271" s="369">
        <v>0</v>
      </c>
      <c r="R1271" s="312">
        <v>1.73</v>
      </c>
      <c r="S1271" s="370">
        <v>1.6885366831224058</v>
      </c>
      <c r="T1271" s="370">
        <v>4.28109026</v>
      </c>
      <c r="U1271" s="370"/>
      <c r="V1271" s="312">
        <f>_xll.SRS1Splines.Functions25.Linear_Interp(V_NK3!$P$8:$P$32,V_NK3!$R$8:$R$32,AC1271)</f>
        <v>129.8016642</v>
      </c>
      <c r="W1271" s="312">
        <f>(V1271/V_NK3!$R$28)*100</f>
        <v>23.942146901087209</v>
      </c>
      <c r="X1271" s="308">
        <f>V1271-V_NK3!$R$8</f>
        <v>73.223012199999999</v>
      </c>
      <c r="Y1271" s="308">
        <f>IFERROR((V1271 - V_NK3!$V$10) / (V_NK3!$V$9- V_NK3!$V$10) * 100, 0)</f>
        <v>15.07985264925121</v>
      </c>
      <c r="Z1271" s="308">
        <v>541.79999999999995</v>
      </c>
      <c r="AA1271" s="308">
        <v>521</v>
      </c>
      <c r="AB1271" s="312"/>
      <c r="AC1271" s="371">
        <v>526.38</v>
      </c>
      <c r="AD1271" s="308">
        <v>1.1519999999999999</v>
      </c>
      <c r="AE1271" s="372">
        <v>0.88819300000000001</v>
      </c>
      <c r="AF1271" s="373"/>
      <c r="AG1271" s="312"/>
      <c r="AH1271" s="370">
        <v>4.5733397469999995</v>
      </c>
      <c r="AI1271" s="370">
        <v>4.5294563999999999</v>
      </c>
      <c r="AJ1271" s="370"/>
      <c r="AK1271" s="312">
        <f>_xll.SRS1Splines.Functions25.Linear_Interp(V_NK2!$R$10:$R$21,V_NK2!$T$10:$T$21,AR1271)</f>
        <v>65.1092571428848</v>
      </c>
      <c r="AL1271" s="312">
        <f>(AK1271/V_NK2!$T$18)*100</f>
        <v>91.189435774348453</v>
      </c>
      <c r="AM1271" s="308">
        <f>AK1271-V_NK2!$T$11</f>
        <v>24.289257142857004</v>
      </c>
      <c r="AN1271" s="308">
        <f>IFERROR((AK1271 - V_NK2!$X$12) / (V_NK2!$X$11- V_NK2!$X$12) * 100, 0)</f>
        <v>79.42857142857487</v>
      </c>
      <c r="AO1271" s="308">
        <v>427</v>
      </c>
      <c r="AP1271" s="308">
        <v>420</v>
      </c>
      <c r="AQ1271" s="308">
        <v>425.02</v>
      </c>
      <c r="AR1271" s="371">
        <v>425.56</v>
      </c>
      <c r="AS1271" s="312">
        <v>1.54</v>
      </c>
      <c r="AT1271" s="372">
        <v>1.0784419999999999</v>
      </c>
      <c r="AU1271" s="369"/>
      <c r="AV1271" s="312">
        <v>0.47013436626514671</v>
      </c>
      <c r="AW1271" s="370">
        <v>0.60565963636364839</v>
      </c>
      <c r="AX1271" s="370">
        <v>0.68365963636363647</v>
      </c>
      <c r="AY1271" s="370"/>
      <c r="AZ1271" s="312">
        <f>_xll.SRS1Splines.Functions25.Linear_Interp(V_NNG3A!$H$4:$H$12,V_NNG3A!$I$4:$I$12,BF1271)</f>
        <v>12.985499999999901</v>
      </c>
      <c r="BA1271" s="312">
        <f>(AZ1271/V_NNG3A!$I$8)*100</f>
        <v>93.758122743681596</v>
      </c>
      <c r="BB1271" s="308">
        <f>_xll.SRS1Splines.Functions25.Linear_Interp(V_NNG3A!$H$4:$H$12,V_NNG3A!$J$4:$J$12,BF1271)</f>
        <v>1.9979137931034601</v>
      </c>
      <c r="BC1271" s="308">
        <f>IFERROR((AZ1271-V_NNG3A!$J$20) / (V_NNG3A!$J$19-V_NNG3A!$J$20) * 100, 0)</f>
        <v>69.798217082276324</v>
      </c>
      <c r="BD1271" s="308">
        <v>1050</v>
      </c>
      <c r="BE1271" s="308">
        <v>1047</v>
      </c>
      <c r="BF1271" s="374">
        <v>1049.3</v>
      </c>
      <c r="BG1271" s="312">
        <v>0.17666666666666667</v>
      </c>
      <c r="BH1271" s="372">
        <v>0.23890000000000874</v>
      </c>
      <c r="BI1271" s="369"/>
      <c r="BJ1271" s="312">
        <v>1.7018367058157631</v>
      </c>
      <c r="BK1271" s="370">
        <v>4.8841919999999996</v>
      </c>
      <c r="BL1271" s="370">
        <v>2.1124800000000001</v>
      </c>
      <c r="BM1271" s="370">
        <f t="shared" si="17"/>
        <v>2.7717119999999995</v>
      </c>
      <c r="BN1271" s="312">
        <f>_xll.SRS1Splines.Functions25.Linear_Interp(V_XNN1!$K$3:$K$8,V_XNN1!$L$3:$L$8,BT1271)</f>
        <v>0.22621620000000001</v>
      </c>
      <c r="BO1271" s="312">
        <f>(BN1271/V_XNN1!$L$7)*100</f>
        <v>107.72200000000001</v>
      </c>
      <c r="BP1271" s="308">
        <f>_xll.SRS1Splines.Functions25.Linear_Interp(V_XNN1!$K$3:$K$8,V_XNN1!$M$3:$M$8,BT1271)</f>
        <v>7.0216199999999895E-2</v>
      </c>
      <c r="BQ1271" s="308">
        <f>IFERROR((BN1271 - V_XNN1!$M$16) / (V_XNN1!$M$15- V_XNN1!$M$16) * 100, 0)</f>
        <v>122.61281337047359</v>
      </c>
      <c r="BR1271" s="308">
        <v>252</v>
      </c>
      <c r="BS1271" s="308">
        <v>249</v>
      </c>
      <c r="BT1271" s="374">
        <v>252.91</v>
      </c>
      <c r="BU1271" s="312">
        <v>0.27839999999999993</v>
      </c>
      <c r="BV1271" s="372">
        <v>0.3432776666666667</v>
      </c>
      <c r="BW1271" s="369"/>
      <c r="BX1271" s="312"/>
      <c r="BY1271" s="370"/>
      <c r="BZ1271" s="370"/>
      <c r="CA1271" s="370"/>
      <c r="CB1271" s="312"/>
      <c r="CC1271" s="312"/>
      <c r="CD1271" s="308"/>
      <c r="CE1271" s="312"/>
      <c r="CF1271" s="312"/>
      <c r="CG1271" s="312"/>
      <c r="CH1271" s="312"/>
      <c r="CI1271" s="384"/>
      <c r="CJ1271" s="312"/>
      <c r="CK1271" s="372"/>
      <c r="CL1271" s="369"/>
      <c r="CM1271" s="312"/>
      <c r="CN1271" s="370"/>
      <c r="CO1271" s="370"/>
      <c r="CP1271" s="370"/>
      <c r="CQ1271" s="312"/>
      <c r="CR1271" s="312"/>
      <c r="CS1271" s="308"/>
      <c r="CT1271" s="312"/>
      <c r="CU1271" s="312"/>
      <c r="CV1271" s="312"/>
      <c r="CW1271" s="312"/>
      <c r="CX1271" s="384"/>
      <c r="CY1271" s="312"/>
      <c r="CZ1271" s="372"/>
    </row>
    <row r="1272" spans="1:104" s="1" customFormat="1" hidden="1">
      <c r="A1272" s="269">
        <v>45831</v>
      </c>
      <c r="B1272" s="380">
        <v>1.4</v>
      </c>
      <c r="C1272" s="381">
        <v>0.78096774193548391</v>
      </c>
      <c r="D1272" s="382">
        <v>1.6848000000000001</v>
      </c>
      <c r="E1272" s="382">
        <v>1.6848000000000001</v>
      </c>
      <c r="F1272" s="382">
        <v>0</v>
      </c>
      <c r="G1272" s="312">
        <f>_xll.SRS1Splines.Functions25.Linear_Interp(V_NEM!$R$687:$R$703,V_NEM!$T$687:$T$703,M1272)+_xll.SRS1Splines.Functions25.Linear_Interp(V_NEM!$AB$687:$AB$703,V_NEM!$AD$687:$AD$703,N1272)</f>
        <v>0.744229874500001</v>
      </c>
      <c r="H1272" s="308">
        <f>(G1272/(V_NEM!$T$696+V_NEM!$AD$696))*100</f>
        <v>76.790071743574117</v>
      </c>
      <c r="I1272" s="308">
        <f>G1272-(V_NEM!$T$694+V_NEM!$AD$694)</f>
        <v>0.10474373950000104</v>
      </c>
      <c r="J1272" s="308">
        <f>((IFERROR((_xll.SRS1Splines.Functions25.Linear_Interp(V_NEM!$R$687:$R$703,V_NEM!$T$687:$T$703,M1272) - V_NEM!$X$689) / (V_NEM!$X$688- V_NEM!$X$689) * 100, 0))+(IFERROR((_xll.SRS1Splines.Functions25.Linear_Interp(V_NEM!$AB$687:$AB$703,V_NEM!$AD$687:$AD$703,N1272) - V_NEM!$AH$689) / (V_NEM!$AH$688- V_NEM!$AH$689) * 100, 0)))/2</f>
        <v>50.870749401192214</v>
      </c>
      <c r="K1272" s="308">
        <v>784.3</v>
      </c>
      <c r="L1272" s="308">
        <v>781.8</v>
      </c>
      <c r="M1272" s="371">
        <v>782.5</v>
      </c>
      <c r="N1272" s="371">
        <v>783.6</v>
      </c>
      <c r="O1272" s="312">
        <v>1.1651612903225805</v>
      </c>
      <c r="P1272" s="383">
        <v>1.8430390000000001</v>
      </c>
      <c r="Q1272" s="369">
        <v>7.6</v>
      </c>
      <c r="R1272" s="312">
        <v>1.73</v>
      </c>
      <c r="S1272" s="370">
        <v>0.42560420624481232</v>
      </c>
      <c r="T1272" s="370">
        <v>5.6107113600000007</v>
      </c>
      <c r="U1272" s="370"/>
      <c r="V1272" s="312">
        <f>_xll.SRS1Splines.Functions25.Linear_Interp(V_NK3!$P$8:$P$32,V_NK3!$R$8:$R$32,AC1272)</f>
        <v>124.616557</v>
      </c>
      <c r="W1272" s="312">
        <f>(V1272/V_NK3!$R$28)*100</f>
        <v>22.98574469279961</v>
      </c>
      <c r="X1272" s="308">
        <f>V1272-V_NK3!$R$8</f>
        <v>68.037904999999995</v>
      </c>
      <c r="Y1272" s="308">
        <f>IFERROR((V1272 - V_NK3!$V$10) / (V_NK3!$V$9- V_NK3!$V$10) * 100, 0)</f>
        <v>14.012010038064949</v>
      </c>
      <c r="Z1272" s="308">
        <v>541.79999999999995</v>
      </c>
      <c r="AA1272" s="308">
        <v>521</v>
      </c>
      <c r="AB1272" s="312"/>
      <c r="AC1272" s="371">
        <v>526.1</v>
      </c>
      <c r="AD1272" s="308">
        <v>1.1519999999999999</v>
      </c>
      <c r="AE1272" s="372">
        <v>1.164048</v>
      </c>
      <c r="AF1272" s="373"/>
      <c r="AG1272" s="312"/>
      <c r="AH1272" s="370">
        <v>6.3747517920000005</v>
      </c>
      <c r="AI1272" s="370">
        <v>6.200178600000001</v>
      </c>
      <c r="AJ1272" s="370"/>
      <c r="AK1272" s="312">
        <f>_xll.SRS1Splines.Functions25.Linear_Interp(V_NK2!$R$10:$R$21,V_NK2!$T$10:$T$21,AR1272)</f>
        <v>65.284000000027504</v>
      </c>
      <c r="AL1272" s="312">
        <f>(AK1272/V_NK2!$T$18)*100</f>
        <v>91.434173669506308</v>
      </c>
      <c r="AM1272" s="308">
        <f>AK1272-V_NK2!$T$11</f>
        <v>24.463999999999707</v>
      </c>
      <c r="AN1272" s="308">
        <f>IFERROR((AK1272 - V_NK2!$X$12) / (V_NK2!$X$11- V_NK2!$X$12) * 100, 0)</f>
        <v>80.00000000000297</v>
      </c>
      <c r="AO1272" s="308">
        <v>427</v>
      </c>
      <c r="AP1272" s="308">
        <v>420</v>
      </c>
      <c r="AQ1272" s="308">
        <v>425.2</v>
      </c>
      <c r="AR1272" s="371">
        <v>425.6</v>
      </c>
      <c r="AS1272" s="312">
        <v>1.54</v>
      </c>
      <c r="AT1272" s="372">
        <v>1.4762329999999999</v>
      </c>
      <c r="AU1272" s="369"/>
      <c r="AV1272" s="312">
        <v>0.47013436626514671</v>
      </c>
      <c r="AW1272" s="370">
        <v>0.70601750909092342</v>
      </c>
      <c r="AX1272" s="370">
        <v>0.78661750909090922</v>
      </c>
      <c r="AY1272" s="370"/>
      <c r="AZ1272" s="312">
        <f>_xll.SRS1Splines.Functions25.Linear_Interp(V_NNG3A!$H$4:$H$12,V_NNG3A!$I$4:$I$12,BF1272)</f>
        <v>12.615</v>
      </c>
      <c r="BA1272" s="312">
        <f>(AZ1272/V_NNG3A!$I$8)*100</f>
        <v>91.08303249097473</v>
      </c>
      <c r="BB1272" s="308">
        <f>_xll.SRS1Splines.Functions25.Linear_Interp(V_NNG3A!$H$4:$H$12,V_NNG3A!$J$4:$J$12,BF1272)</f>
        <v>1.62741379310352</v>
      </c>
      <c r="BC1272" s="308">
        <f>IFERROR((AZ1272-V_NNG3A!$J$20) / (V_NNG3A!$J$19-V_NNG3A!$J$20) * 100, 0)</f>
        <v>56.854595831828277</v>
      </c>
      <c r="BD1272" s="308">
        <v>1050</v>
      </c>
      <c r="BE1272" s="308">
        <v>1047</v>
      </c>
      <c r="BF1272" s="374">
        <v>1049</v>
      </c>
      <c r="BG1272" s="312">
        <v>0.17666666666666667</v>
      </c>
      <c r="BH1272" s="372">
        <v>0.20113000000000467</v>
      </c>
      <c r="BI1272" s="369"/>
      <c r="BJ1272" s="312">
        <v>1.7165077119003811</v>
      </c>
      <c r="BK1272" s="370">
        <v>4.682016</v>
      </c>
      <c r="BL1272" s="370">
        <v>2.1090239999999998</v>
      </c>
      <c r="BM1272" s="370">
        <f t="shared" si="17"/>
        <v>2.5729920000000002</v>
      </c>
      <c r="BN1272" s="312">
        <f>_xll.SRS1Splines.Functions25.Linear_Interp(V_XNN1!$K$3:$K$8,V_XNN1!$L$3:$L$8,BT1272)</f>
        <v>0.22621620000000001</v>
      </c>
      <c r="BO1272" s="312">
        <f>(BN1272/V_XNN1!$L$7)*100</f>
        <v>107.72200000000001</v>
      </c>
      <c r="BP1272" s="308">
        <f>_xll.SRS1Splines.Functions25.Linear_Interp(V_XNN1!$K$3:$K$8,V_XNN1!$M$3:$M$8,BT1272)</f>
        <v>7.0216199999999895E-2</v>
      </c>
      <c r="BQ1272" s="308">
        <f>IFERROR((BN1272 - V_XNN1!$M$16) / (V_XNN1!$M$15- V_XNN1!$M$16) * 100, 0)</f>
        <v>122.61281337047359</v>
      </c>
      <c r="BR1272" s="308">
        <v>252</v>
      </c>
      <c r="BS1272" s="308">
        <v>249</v>
      </c>
      <c r="BT1272" s="374">
        <v>252.91</v>
      </c>
      <c r="BU1272" s="312">
        <v>0.28079999999999988</v>
      </c>
      <c r="BV1272" s="372">
        <v>0.34306966666666672</v>
      </c>
      <c r="BW1272" s="369"/>
      <c r="BX1272" s="312"/>
      <c r="BY1272" s="370"/>
      <c r="BZ1272" s="370"/>
      <c r="CA1272" s="370"/>
      <c r="CB1272" s="312"/>
      <c r="CC1272" s="312"/>
      <c r="CD1272" s="308"/>
      <c r="CE1272" s="312"/>
      <c r="CF1272" s="312"/>
      <c r="CG1272" s="312"/>
      <c r="CH1272" s="312"/>
      <c r="CI1272" s="384"/>
      <c r="CJ1272" s="312"/>
      <c r="CK1272" s="372"/>
      <c r="CL1272" s="369"/>
      <c r="CM1272" s="312"/>
      <c r="CN1272" s="370"/>
      <c r="CO1272" s="370"/>
      <c r="CP1272" s="370"/>
      <c r="CQ1272" s="312"/>
      <c r="CR1272" s="312"/>
      <c r="CS1272" s="308"/>
      <c r="CT1272" s="312"/>
      <c r="CU1272" s="312"/>
      <c r="CV1272" s="312"/>
      <c r="CW1272" s="312"/>
      <c r="CX1272" s="384"/>
      <c r="CY1272" s="312"/>
      <c r="CZ1272" s="372"/>
    </row>
    <row r="1273" spans="1:104" s="1" customFormat="1" hidden="1">
      <c r="A1273" s="269">
        <v>45832</v>
      </c>
      <c r="B1273" s="380">
        <v>13.8</v>
      </c>
      <c r="C1273" s="381">
        <v>0.78096774193548391</v>
      </c>
      <c r="D1273" s="382">
        <v>1.8109439999999999</v>
      </c>
      <c r="E1273" s="382">
        <v>1.8092160000000002</v>
      </c>
      <c r="F1273" s="382">
        <v>0</v>
      </c>
      <c r="G1273" s="312">
        <f>_xll.SRS1Splines.Functions25.Linear_Interp(V_NEM!$R$687:$R$703,V_NEM!$T$687:$T$703,M1273)+_xll.SRS1Splines.Functions25.Linear_Interp(V_NEM!$AB$687:$AB$703,V_NEM!$AD$687:$AD$703,N1273)</f>
        <v>0.73935487895000496</v>
      </c>
      <c r="H1273" s="308">
        <f>(G1273/(V_NEM!$T$696+V_NEM!$AD$696))*100</f>
        <v>76.287066864489802</v>
      </c>
      <c r="I1273" s="308">
        <f>G1273-(V_NEM!$T$694+V_NEM!$AD$694)</f>
        <v>9.9868743950005001E-2</v>
      </c>
      <c r="J1273" s="308">
        <f>((IFERROR((_xll.SRS1Splines.Functions25.Linear_Interp(V_NEM!$R$687:$R$703,V_NEM!$T$687:$T$703,M1273) - V_NEM!$X$689) / (V_NEM!$X$688- V_NEM!$X$689) * 100, 0))+(IFERROR((_xll.SRS1Splines.Functions25.Linear_Interp(V_NEM!$AB$687:$AB$703,V_NEM!$AD$687:$AD$703,N1273) - V_NEM!$AH$689) / (V_NEM!$AH$688- V_NEM!$AH$689) * 100, 0)))/2</f>
        <v>51.323271743044046</v>
      </c>
      <c r="K1273" s="308">
        <v>784.3</v>
      </c>
      <c r="L1273" s="308">
        <v>781.8</v>
      </c>
      <c r="M1273" s="371">
        <v>782.45</v>
      </c>
      <c r="N1273" s="371">
        <v>783.66</v>
      </c>
      <c r="O1273" s="312">
        <v>1.1651612903225805</v>
      </c>
      <c r="P1273" s="383">
        <v>2.0380099999999999</v>
      </c>
      <c r="Q1273" s="369">
        <v>45.2</v>
      </c>
      <c r="R1273" s="312">
        <v>1.73</v>
      </c>
      <c r="S1273" s="370">
        <v>6.165757275045471</v>
      </c>
      <c r="T1273" s="370">
        <v>5.6102100799999999</v>
      </c>
      <c r="U1273" s="370"/>
      <c r="V1273" s="312">
        <f>_xll.SRS1Splines.Functions25.Linear_Interp(V_NK3!$P$8:$P$32,V_NK3!$R$8:$R$32,AC1273)</f>
        <v>125.17210420000001</v>
      </c>
      <c r="W1273" s="312">
        <f>(V1273/V_NK3!$R$28)*100</f>
        <v>23.088216357973284</v>
      </c>
      <c r="X1273" s="308">
        <f>V1273-V_NK3!$R$8</f>
        <v>68.593452200000002</v>
      </c>
      <c r="Y1273" s="308">
        <f>IFERROR((V1273 - V_NK3!$V$10) / (V_NK3!$V$9- V_NK3!$V$10) * 100, 0)</f>
        <v>14.126421746406335</v>
      </c>
      <c r="Z1273" s="308">
        <v>541.79999999999995</v>
      </c>
      <c r="AA1273" s="308">
        <v>521</v>
      </c>
      <c r="AB1273" s="312"/>
      <c r="AC1273" s="371">
        <v>526.13</v>
      </c>
      <c r="AD1273" s="308">
        <v>1.1519999999999999</v>
      </c>
      <c r="AE1273" s="372">
        <v>1.1639439999999999</v>
      </c>
      <c r="AF1273" s="373"/>
      <c r="AG1273" s="312"/>
      <c r="AH1273" s="370">
        <v>6.873667575999999</v>
      </c>
      <c r="AI1273" s="370">
        <v>6.000010800000001</v>
      </c>
      <c r="AJ1273" s="370"/>
      <c r="AK1273" s="312">
        <f>_xll.SRS1Splines.Functions25.Linear_Interp(V_NK2!$R$10:$R$21,V_NK2!$T$10:$T$21,AR1273)</f>
        <v>66.157714285740994</v>
      </c>
      <c r="AL1273" s="312">
        <f>(AK1273/V_NK2!$T$18)*100</f>
        <v>92.657863145295508</v>
      </c>
      <c r="AM1273" s="308">
        <f>AK1273-V_NK2!$T$11</f>
        <v>25.337714285713197</v>
      </c>
      <c r="AN1273" s="308">
        <f>IFERROR((AK1273 - V_NK2!$X$12) / (V_NK2!$X$11- V_NK2!$X$12) * 100, 0)</f>
        <v>82.857142857143359</v>
      </c>
      <c r="AO1273" s="308">
        <v>427</v>
      </c>
      <c r="AP1273" s="308">
        <v>420</v>
      </c>
      <c r="AQ1273" s="308">
        <v>425.38</v>
      </c>
      <c r="AR1273" s="371">
        <v>425.8</v>
      </c>
      <c r="AS1273" s="312">
        <v>1.54</v>
      </c>
      <c r="AT1273" s="372">
        <v>1.428574</v>
      </c>
      <c r="AU1273" s="369"/>
      <c r="AV1273" s="312">
        <v>0.47013436626514671</v>
      </c>
      <c r="AW1273" s="370">
        <v>0.43587769090906742</v>
      </c>
      <c r="AX1273" s="370">
        <v>0.47487769090909099</v>
      </c>
      <c r="AY1273" s="370"/>
      <c r="AZ1273" s="312">
        <f>_xll.SRS1Splines.Functions25.Linear_Interp(V_NNG3A!$H$4:$H$12,V_NNG3A!$I$4:$I$12,BF1273)</f>
        <v>12.2321500000001</v>
      </c>
      <c r="BA1273" s="312">
        <f>(AZ1273/V_NNG3A!$I$8)*100</f>
        <v>88.318772563177617</v>
      </c>
      <c r="BB1273" s="308">
        <f>_xll.SRS1Splines.Functions25.Linear_Interp(V_NNG3A!$H$4:$H$12,V_NNG3A!$J$4:$J$12,BF1273)</f>
        <v>1.24456379310358</v>
      </c>
      <c r="BC1273" s="308">
        <f>IFERROR((AZ1273-V_NNG3A!$J$20) / (V_NNG3A!$J$19-V_NNG3A!$J$20) * 100, 0)</f>
        <v>43.479520539698534</v>
      </c>
      <c r="BD1273" s="308">
        <v>1050</v>
      </c>
      <c r="BE1273" s="308">
        <v>1047</v>
      </c>
      <c r="BF1273" s="374">
        <v>1048.69</v>
      </c>
      <c r="BG1273" s="312">
        <v>0.17666666666666667</v>
      </c>
      <c r="BH1273" s="372">
        <v>0.16322999999999593</v>
      </c>
      <c r="BI1273" s="369"/>
      <c r="BJ1273" s="312">
        <v>1.7311787179850009</v>
      </c>
      <c r="BK1273" s="370">
        <v>6.1179839999999999</v>
      </c>
      <c r="BL1273" s="370">
        <v>2.0338560000000001</v>
      </c>
      <c r="BM1273" s="370">
        <f t="shared" si="17"/>
        <v>4.0841279999999998</v>
      </c>
      <c r="BN1273" s="312">
        <f>_xll.SRS1Splines.Functions25.Linear_Interp(V_XNN1!$K$3:$K$8,V_XNN1!$L$3:$L$8,BT1273)</f>
        <v>0.22479060000000001</v>
      </c>
      <c r="BO1273" s="312">
        <f>(BN1273/V_XNN1!$L$7)*100</f>
        <v>107.04314285714287</v>
      </c>
      <c r="BP1273" s="308">
        <f>_xll.SRS1Splines.Functions25.Linear_Interp(V_XNN1!$K$3:$K$8,V_XNN1!$M$3:$M$8,BT1273)</f>
        <v>6.8790600000000202E-2</v>
      </c>
      <c r="BQ1273" s="308">
        <f>IFERROR((BN1273 - V_XNN1!$M$16) / (V_XNN1!$M$15- V_XNN1!$M$16) * 100, 0)</f>
        <v>118.2005571030641</v>
      </c>
      <c r="BR1273" s="308">
        <v>252</v>
      </c>
      <c r="BS1273" s="308">
        <v>249</v>
      </c>
      <c r="BT1273" s="374">
        <v>252.83</v>
      </c>
      <c r="BU1273" s="312">
        <v>0.28320000000000012</v>
      </c>
      <c r="BV1273" s="372">
        <v>0.33824266666666669</v>
      </c>
      <c r="BW1273" s="369"/>
      <c r="BX1273" s="312"/>
      <c r="BY1273" s="370"/>
      <c r="BZ1273" s="370"/>
      <c r="CA1273" s="370"/>
      <c r="CB1273" s="312"/>
      <c r="CC1273" s="312"/>
      <c r="CD1273" s="308"/>
      <c r="CE1273" s="312"/>
      <c r="CF1273" s="312"/>
      <c r="CG1273" s="312"/>
      <c r="CH1273" s="312"/>
      <c r="CI1273" s="384"/>
      <c r="CJ1273" s="312"/>
      <c r="CK1273" s="372"/>
      <c r="CL1273" s="369"/>
      <c r="CM1273" s="312"/>
      <c r="CN1273" s="370"/>
      <c r="CO1273" s="370"/>
      <c r="CP1273" s="370"/>
      <c r="CQ1273" s="312"/>
      <c r="CR1273" s="312"/>
      <c r="CS1273" s="308"/>
      <c r="CT1273" s="312"/>
      <c r="CU1273" s="312"/>
      <c r="CV1273" s="312"/>
      <c r="CW1273" s="312"/>
      <c r="CX1273" s="384"/>
      <c r="CY1273" s="312"/>
      <c r="CZ1273" s="372"/>
    </row>
    <row r="1274" spans="1:104" s="1" customFormat="1" hidden="1">
      <c r="A1274" s="269">
        <v>45833</v>
      </c>
      <c r="B1274" s="380">
        <v>0.6</v>
      </c>
      <c r="C1274" s="381">
        <v>0.78096774193548391</v>
      </c>
      <c r="D1274" s="382">
        <v>2.0571839999999999</v>
      </c>
      <c r="E1274" s="382">
        <v>2.2006079999999999</v>
      </c>
      <c r="F1274" s="382">
        <v>0</v>
      </c>
      <c r="G1274" s="312">
        <f>_xll.SRS1Splines.Functions25.Linear_Interp(V_NEM!$R$687:$R$703,V_NEM!$T$687:$T$703,M1274)+_xll.SRS1Splines.Functions25.Linear_Interp(V_NEM!$AB$687:$AB$703,V_NEM!$AD$687:$AD$703,N1274)</f>
        <v>0.75898373689999599</v>
      </c>
      <c r="H1274" s="308">
        <f>(G1274/(V_NEM!$T$696+V_NEM!$AD$696))*100</f>
        <v>78.312383855744542</v>
      </c>
      <c r="I1274" s="308">
        <f>G1274-(V_NEM!$T$694+V_NEM!$AD$694)</f>
        <v>0.11949760189999603</v>
      </c>
      <c r="J1274" s="308">
        <f>((IFERROR((_xll.SRS1Splines.Functions25.Linear_Interp(V_NEM!$R$687:$R$703,V_NEM!$T$687:$T$703,M1274) - V_NEM!$X$689) / (V_NEM!$X$688- V_NEM!$X$689) * 100, 0))+(IFERROR((_xll.SRS1Splines.Functions25.Linear_Interp(V_NEM!$AB$687:$AB$703,V_NEM!$AD$687:$AD$703,N1274) - V_NEM!$AH$689) / (V_NEM!$AH$688- V_NEM!$AH$689) * 100, 0)))/2</f>
        <v>61.246717438949375</v>
      </c>
      <c r="K1274" s="308">
        <v>784.3</v>
      </c>
      <c r="L1274" s="308">
        <v>781.8</v>
      </c>
      <c r="M1274" s="371">
        <v>782.54</v>
      </c>
      <c r="N1274" s="371">
        <v>783.95</v>
      </c>
      <c r="O1274" s="312">
        <v>1.1651612903225805</v>
      </c>
      <c r="P1274" s="383">
        <v>1.9396900000000001</v>
      </c>
      <c r="Q1274" s="369">
        <v>0.8</v>
      </c>
      <c r="R1274" s="312">
        <v>1.73</v>
      </c>
      <c r="S1274" s="370">
        <v>3.5743219381678766</v>
      </c>
      <c r="T1274" s="370">
        <v>5.6113283199999993</v>
      </c>
      <c r="U1274" s="370"/>
      <c r="V1274" s="312">
        <f>_xll.SRS1Splines.Functions25.Linear_Interp(V_NK3!$P$8:$P$32,V_NK3!$R$8:$R$32,AC1274)</f>
        <v>123.1350978</v>
      </c>
      <c r="W1274" s="312">
        <f>(V1274/V_NK3!$R$28)*100</f>
        <v>22.712486919003155</v>
      </c>
      <c r="X1274" s="308">
        <f>V1274-V_NK3!$R$8</f>
        <v>66.556445800000006</v>
      </c>
      <c r="Y1274" s="308">
        <f>IFERROR((V1274 - V_NK3!$V$10) / (V_NK3!$V$9- V_NK3!$V$10) * 100, 0)</f>
        <v>13.706912149154588</v>
      </c>
      <c r="Z1274" s="308">
        <v>541.79999999999995</v>
      </c>
      <c r="AA1274" s="308">
        <v>521</v>
      </c>
      <c r="AB1274" s="312"/>
      <c r="AC1274" s="371">
        <v>526.02</v>
      </c>
      <c r="AD1274" s="308">
        <v>1.1519999999999999</v>
      </c>
      <c r="AE1274" s="372">
        <v>1.1641759999999999</v>
      </c>
      <c r="AF1274" s="373"/>
      <c r="AG1274" s="312"/>
      <c r="AH1274" s="370">
        <v>6.7606819039999992</v>
      </c>
      <c r="AI1274" s="370">
        <v>5.7555514800000003</v>
      </c>
      <c r="AJ1274" s="370"/>
      <c r="AK1274" s="312">
        <f>_xll.SRS1Splines.Functions25.Linear_Interp(V_NK2!$R$10:$R$21,V_NK2!$T$10:$T$21,AR1274)</f>
        <v>67.162485714311501</v>
      </c>
      <c r="AL1274" s="312">
        <f>(AK1274/V_NK2!$T$18)*100</f>
        <v>94.065106042453067</v>
      </c>
      <c r="AM1274" s="308">
        <f>AK1274-V_NK2!$T$11</f>
        <v>26.342485714283704</v>
      </c>
      <c r="AN1274" s="308">
        <f>IFERROR((AK1274 - V_NK2!$X$12) / (V_NK2!$X$11- V_NK2!$X$12) * 100, 0)</f>
        <v>86.142857142854794</v>
      </c>
      <c r="AO1274" s="308">
        <v>427</v>
      </c>
      <c r="AP1274" s="308">
        <v>420</v>
      </c>
      <c r="AQ1274" s="308">
        <v>425.23</v>
      </c>
      <c r="AR1274" s="371">
        <v>426.03</v>
      </c>
      <c r="AS1274" s="312">
        <v>1.54</v>
      </c>
      <c r="AT1274" s="372">
        <v>1.3935960000000001</v>
      </c>
      <c r="AU1274" s="369"/>
      <c r="AV1274" s="312">
        <v>0.47013436626514671</v>
      </c>
      <c r="AW1274" s="370">
        <v>0.42371055454549</v>
      </c>
      <c r="AX1274" s="370">
        <v>0.33271055454545462</v>
      </c>
      <c r="AY1274" s="370"/>
      <c r="AZ1274" s="312">
        <f>_xll.SRS1Splines.Functions25.Linear_Interp(V_NNG3A!$H$4:$H$12,V_NNG3A!$I$4:$I$12,BF1274)</f>
        <v>12.046900000000001</v>
      </c>
      <c r="BA1274" s="312">
        <f>(AZ1274/V_NNG3A!$I$8)*100</f>
        <v>86.981227436823119</v>
      </c>
      <c r="BB1274" s="308">
        <f>_xll.SRS1Splines.Functions25.Linear_Interp(V_NNG3A!$H$4:$H$12,V_NNG3A!$J$4:$J$12,BF1274)</f>
        <v>1.05931379310347</v>
      </c>
      <c r="BC1274" s="308">
        <f>IFERROR((AZ1274-V_NNG3A!$J$20) / (V_NNG3A!$J$19-V_NNG3A!$J$20) * 100, 0)</f>
        <v>37.007709914469302</v>
      </c>
      <c r="BD1274" s="308">
        <v>1050</v>
      </c>
      <c r="BE1274" s="308">
        <v>1047</v>
      </c>
      <c r="BF1274" s="374">
        <v>1048.54</v>
      </c>
      <c r="BG1274" s="312">
        <v>0.17666666666666667</v>
      </c>
      <c r="BH1274" s="372">
        <v>0.11366999999999826</v>
      </c>
      <c r="BI1274" s="369"/>
      <c r="BJ1274" s="312">
        <v>1.7458497240696196</v>
      </c>
      <c r="BK1274" s="370">
        <v>8.0265600000000017</v>
      </c>
      <c r="BL1274" s="370">
        <v>2.115936</v>
      </c>
      <c r="BM1274" s="370">
        <f t="shared" si="17"/>
        <v>5.9106240000000021</v>
      </c>
      <c r="BN1274" s="312">
        <f>_xll.SRS1Splines.Functions25.Linear_Interp(V_XNN1!$K$3:$K$8,V_XNN1!$L$3:$L$8,BT1274)</f>
        <v>0.22924559999999999</v>
      </c>
      <c r="BO1274" s="312">
        <f>(BN1274/V_XNN1!$L$7)*100</f>
        <v>109.16457142857143</v>
      </c>
      <c r="BP1274" s="308">
        <f>_xll.SRS1Splines.Functions25.Linear_Interp(V_XNN1!$K$3:$K$8,V_XNN1!$M$3:$M$8,BT1274)</f>
        <v>7.3245600000000202E-2</v>
      </c>
      <c r="BQ1274" s="308">
        <f>IFERROR((BN1274 - V_XNN1!$M$16) / (V_XNN1!$M$15- V_XNN1!$M$16) * 100, 0)</f>
        <v>131.98885793871867</v>
      </c>
      <c r="BR1274" s="308">
        <v>252</v>
      </c>
      <c r="BS1274" s="308">
        <v>249</v>
      </c>
      <c r="BT1274" s="374">
        <v>253.08</v>
      </c>
      <c r="BU1274" s="312">
        <v>0.28560000000000002</v>
      </c>
      <c r="BV1274" s="372">
        <v>0.3453236666666667</v>
      </c>
      <c r="BW1274" s="369"/>
      <c r="BX1274" s="312"/>
      <c r="BY1274" s="370"/>
      <c r="BZ1274" s="370"/>
      <c r="CA1274" s="370"/>
      <c r="CB1274" s="312"/>
      <c r="CC1274" s="312"/>
      <c r="CD1274" s="308"/>
      <c r="CE1274" s="312"/>
      <c r="CF1274" s="312"/>
      <c r="CG1274" s="312"/>
      <c r="CH1274" s="312"/>
      <c r="CI1274" s="384"/>
      <c r="CJ1274" s="312"/>
      <c r="CK1274" s="372"/>
      <c r="CL1274" s="369"/>
      <c r="CM1274" s="312"/>
      <c r="CN1274" s="370"/>
      <c r="CO1274" s="370"/>
      <c r="CP1274" s="370"/>
      <c r="CQ1274" s="312"/>
      <c r="CR1274" s="312"/>
      <c r="CS1274" s="308"/>
      <c r="CT1274" s="312"/>
      <c r="CU1274" s="312"/>
      <c r="CV1274" s="312"/>
      <c r="CW1274" s="312"/>
      <c r="CX1274" s="384"/>
      <c r="CY1274" s="312"/>
      <c r="CZ1274" s="372"/>
    </row>
    <row r="1275" spans="1:104" s="1" customFormat="1" hidden="1">
      <c r="A1275" s="269">
        <v>45834</v>
      </c>
      <c r="B1275" s="380">
        <v>24</v>
      </c>
      <c r="C1275" s="381">
        <v>0.78096774193548391</v>
      </c>
      <c r="D1275" s="382">
        <v>1.7928000000000002</v>
      </c>
      <c r="E1275" s="382">
        <v>2.0943360000000002</v>
      </c>
      <c r="F1275" s="382">
        <v>0</v>
      </c>
      <c r="G1275" s="312">
        <f>_xll.SRS1Splines.Functions25.Linear_Interp(V_NEM!$R$687:$R$703,V_NEM!$T$687:$T$703,M1275)+_xll.SRS1Splines.Functions25.Linear_Interp(V_NEM!$AB$687:$AB$703,V_NEM!$AD$687:$AD$703,N1275)</f>
        <v>0.778961563400004</v>
      </c>
      <c r="H1275" s="308">
        <f>(G1275/(V_NEM!$T$696+V_NEM!$AD$696))*100</f>
        <v>80.373707625160478</v>
      </c>
      <c r="I1275" s="308">
        <f>G1275-(V_NEM!$T$694+V_NEM!$AD$694)</f>
        <v>0.13947542840000404</v>
      </c>
      <c r="J1275" s="308">
        <f>((IFERROR((_xll.SRS1Splines.Functions25.Linear_Interp(V_NEM!$R$687:$R$703,V_NEM!$T$687:$T$703,M1275) - V_NEM!$X$689) / (V_NEM!$X$688- V_NEM!$X$689) * 100, 0))+(IFERROR((_xll.SRS1Splines.Functions25.Linear_Interp(V_NEM!$AB$687:$AB$703,V_NEM!$AD$687:$AD$703,N1275) - V_NEM!$AH$689) / (V_NEM!$AH$688- V_NEM!$AH$689) * 100, 0)))/2</f>
        <v>49.358429594311687</v>
      </c>
      <c r="K1275" s="308">
        <v>784.3</v>
      </c>
      <c r="L1275" s="308">
        <v>781.8</v>
      </c>
      <c r="M1275" s="371">
        <v>782.84</v>
      </c>
      <c r="N1275" s="371">
        <v>783.25</v>
      </c>
      <c r="O1275" s="312">
        <v>1.1651612903225805</v>
      </c>
      <c r="P1275" s="383">
        <v>1.939287</v>
      </c>
      <c r="Q1275" s="369">
        <v>10.4</v>
      </c>
      <c r="R1275" s="312">
        <v>1.73</v>
      </c>
      <c r="S1275" s="370">
        <v>2.799477631497346</v>
      </c>
      <c r="T1275" s="370">
        <v>5.6142299600000012</v>
      </c>
      <c r="U1275" s="370"/>
      <c r="V1275" s="312">
        <f>_xll.SRS1Splines.Functions25.Linear_Interp(V_NK3!$P$8:$P$32,V_NK3!$R$8:$R$32,AC1275)</f>
        <v>120.32034546</v>
      </c>
      <c r="W1275" s="312">
        <f>(V1275/V_NK3!$R$28)*100</f>
        <v>22.193300863648567</v>
      </c>
      <c r="X1275" s="308">
        <f>V1275-V_NK3!$R$8</f>
        <v>63.74169346</v>
      </c>
      <c r="Y1275" s="308">
        <f>IFERROR((V1275 - V_NK3!$V$10) / (V_NK3!$V$9- V_NK3!$V$10) * 100, 0)</f>
        <v>13.127230307940534</v>
      </c>
      <c r="Z1275" s="308">
        <v>541.79999999999995</v>
      </c>
      <c r="AA1275" s="308">
        <v>521</v>
      </c>
      <c r="AB1275" s="312"/>
      <c r="AC1275" s="371">
        <v>525.86</v>
      </c>
      <c r="AD1275" s="308">
        <v>1.1519999999999999</v>
      </c>
      <c r="AE1275" s="372">
        <v>1.1647780000000001</v>
      </c>
      <c r="AF1275" s="373"/>
      <c r="AG1275" s="312"/>
      <c r="AH1275" s="370">
        <v>6.3703184620000002</v>
      </c>
      <c r="AI1275" s="370">
        <v>6.0211559099999992</v>
      </c>
      <c r="AJ1275" s="370"/>
      <c r="AK1275" s="312">
        <f>_xll.SRS1Splines.Functions25.Linear_Interp(V_NK2!$R$10:$R$21,V_NK2!$T$10:$T$21,AR1275)</f>
        <v>67.511971428597406</v>
      </c>
      <c r="AL1275" s="312">
        <f>(AK1275/V_NK2!$T$18)*100</f>
        <v>94.554581832769472</v>
      </c>
      <c r="AM1275" s="308">
        <f>AK1275-V_NK2!$T$11</f>
        <v>26.691971428569609</v>
      </c>
      <c r="AN1275" s="308">
        <f>IFERROR((AK1275 - V_NK2!$X$12) / (V_NK2!$X$11- V_NK2!$X$12) * 100, 0)</f>
        <v>87.285714285712629</v>
      </c>
      <c r="AO1275" s="308">
        <v>427</v>
      </c>
      <c r="AP1275" s="308">
        <v>420</v>
      </c>
      <c r="AQ1275" s="308">
        <v>425.16</v>
      </c>
      <c r="AR1275" s="371">
        <v>426.11</v>
      </c>
      <c r="AS1275" s="312">
        <v>1.54</v>
      </c>
      <c r="AT1275" s="372">
        <v>1.4579069999999998</v>
      </c>
      <c r="AU1275" s="369"/>
      <c r="AV1275" s="312">
        <v>0.47013436626514671</v>
      </c>
      <c r="AW1275" s="370">
        <v>0.43878545454544982</v>
      </c>
      <c r="AX1275" s="370">
        <v>0.1735854545454546</v>
      </c>
      <c r="AY1275" s="370"/>
      <c r="AZ1275" s="312">
        <f>_xll.SRS1Splines.Functions25.Linear_Interp(V_NNG3A!$H$4:$H$12,V_NNG3A!$I$4:$I$12,BF1275)</f>
        <v>12.4791500000001</v>
      </c>
      <c r="BA1275" s="312">
        <f>(AZ1275/V_NNG3A!$I$8)*100</f>
        <v>90.102166064982669</v>
      </c>
      <c r="BB1275" s="308">
        <f>_xll.SRS1Splines.Functions25.Linear_Interp(V_NNG3A!$H$4:$H$12,V_NNG3A!$J$4:$J$12,BF1275)</f>
        <v>1.4915637931036401</v>
      </c>
      <c r="BC1275" s="308">
        <f>IFERROR((AZ1275-V_NNG3A!$J$20) / (V_NNG3A!$J$19-V_NNG3A!$J$20) * 100, 0)</f>
        <v>52.108601373332874</v>
      </c>
      <c r="BD1275" s="308">
        <v>1050</v>
      </c>
      <c r="BE1275" s="308">
        <v>1047</v>
      </c>
      <c r="BF1275" s="374">
        <v>1048.8900000000001</v>
      </c>
      <c r="BG1275" s="312">
        <v>0.17666666666666667</v>
      </c>
      <c r="BH1275" s="372">
        <v>6.0050000000002914E-2</v>
      </c>
      <c r="BI1275" s="369"/>
      <c r="BJ1275" s="312">
        <v>1.7819159473609734</v>
      </c>
      <c r="BK1275" s="370">
        <v>7.7932800000000011</v>
      </c>
      <c r="BL1275" s="370">
        <v>2.1133440000000001</v>
      </c>
      <c r="BM1275" s="370">
        <f t="shared" si="17"/>
        <v>5.6799360000000014</v>
      </c>
      <c r="BN1275" s="312">
        <f>_xll.SRS1Splines.Functions25.Linear_Interp(V_XNN1!$K$3:$K$8,V_XNN1!$L$3:$L$8,BT1275)</f>
        <v>0.22924559999999999</v>
      </c>
      <c r="BO1275" s="312">
        <f>(BN1275/V_XNN1!$L$7)*100</f>
        <v>109.16457142857143</v>
      </c>
      <c r="BP1275" s="308">
        <f>_xll.SRS1Splines.Functions25.Linear_Interp(V_XNN1!$K$3:$K$8,V_XNN1!$M$3:$M$8,BT1275)</f>
        <v>7.3245600000000202E-2</v>
      </c>
      <c r="BQ1275" s="308">
        <f>IFERROR((BN1275 - V_XNN1!$M$16) / (V_XNN1!$M$15- V_XNN1!$M$16) * 100, 0)</f>
        <v>131.98885793871867</v>
      </c>
      <c r="BR1275" s="308">
        <v>252</v>
      </c>
      <c r="BS1275" s="308">
        <v>249</v>
      </c>
      <c r="BT1275" s="374">
        <v>253.08</v>
      </c>
      <c r="BU1275" s="312">
        <v>0.29149999999999998</v>
      </c>
      <c r="BV1275" s="372">
        <v>0.34298566666666669</v>
      </c>
      <c r="BW1275" s="369"/>
      <c r="BX1275" s="312"/>
      <c r="BY1275" s="370"/>
      <c r="BZ1275" s="370"/>
      <c r="CA1275" s="370"/>
      <c r="CB1275" s="312"/>
      <c r="CC1275" s="312"/>
      <c r="CD1275" s="308"/>
      <c r="CE1275" s="312"/>
      <c r="CF1275" s="312"/>
      <c r="CG1275" s="312"/>
      <c r="CH1275" s="312"/>
      <c r="CI1275" s="384"/>
      <c r="CJ1275" s="312"/>
      <c r="CK1275" s="372"/>
      <c r="CL1275" s="369"/>
      <c r="CM1275" s="312"/>
      <c r="CN1275" s="370"/>
      <c r="CO1275" s="370"/>
      <c r="CP1275" s="370"/>
      <c r="CQ1275" s="312"/>
      <c r="CR1275" s="312"/>
      <c r="CS1275" s="308"/>
      <c r="CT1275" s="312"/>
      <c r="CU1275" s="312"/>
      <c r="CV1275" s="312"/>
      <c r="CW1275" s="312"/>
      <c r="CX1275" s="384"/>
      <c r="CY1275" s="312"/>
      <c r="CZ1275" s="372"/>
    </row>
    <row r="1276" spans="1:104" s="1" customFormat="1" hidden="1">
      <c r="A1276" s="269">
        <v>45835</v>
      </c>
      <c r="B1276" s="380">
        <v>39.200000000000003</v>
      </c>
      <c r="C1276" s="381">
        <v>0.78096774193548391</v>
      </c>
      <c r="D1276" s="382">
        <v>1.9388160000000001</v>
      </c>
      <c r="E1276" s="382">
        <v>1.902528</v>
      </c>
      <c r="F1276" s="382">
        <v>0</v>
      </c>
      <c r="G1276" s="312">
        <f>_xll.SRS1Splines.Functions25.Linear_Interp(V_NEM!$R$687:$R$703,V_NEM!$T$687:$T$703,M1276)+_xll.SRS1Splines.Functions25.Linear_Interp(V_NEM!$AB$687:$AB$703,V_NEM!$AD$687:$AD$703,N1276)</f>
        <v>0.92439079299999427</v>
      </c>
      <c r="H1276" s="308">
        <f>(G1276/(V_NEM!$T$696+V_NEM!$AD$696))*100</f>
        <v>95.379180204581843</v>
      </c>
      <c r="I1276" s="308">
        <f>G1276-(V_NEM!$T$694+V_NEM!$AD$694)</f>
        <v>0.28490465799999432</v>
      </c>
      <c r="J1276" s="308">
        <f>((IFERROR((_xll.SRS1Splines.Functions25.Linear_Interp(V_NEM!$R$687:$R$703,V_NEM!$T$687:$T$703,M1276) - V_NEM!$X$689) / (V_NEM!$X$688- V_NEM!$X$689) * 100, 0))+(IFERROR((_xll.SRS1Splines.Functions25.Linear_Interp(V_NEM!$AB$687:$AB$703,V_NEM!$AD$687:$AD$703,N1276) - V_NEM!$AH$689) / (V_NEM!$AH$688- V_NEM!$AH$689) * 100, 0)))/2</f>
        <v>79.826152762025018</v>
      </c>
      <c r="K1276" s="308">
        <v>784.3</v>
      </c>
      <c r="L1276" s="308">
        <v>781.8</v>
      </c>
      <c r="M1276" s="371">
        <v>783.8</v>
      </c>
      <c r="N1276" s="371">
        <v>783.45</v>
      </c>
      <c r="O1276" s="312">
        <v>1.1651612903225805</v>
      </c>
      <c r="P1276" s="383">
        <v>2.0748383640885097</v>
      </c>
      <c r="Q1276" s="369">
        <v>11</v>
      </c>
      <c r="R1276" s="312">
        <v>1.73</v>
      </c>
      <c r="S1276" s="370">
        <v>3.418006344685288</v>
      </c>
      <c r="T1276" s="370">
        <v>4.8147992200000003</v>
      </c>
      <c r="U1276" s="370"/>
      <c r="V1276" s="312">
        <f>_xll.SRS1Splines.Functions25.Linear_Interp(V_NK3!$P$8:$P$32,V_NK3!$R$8:$R$32,AC1276)</f>
        <v>118.92355258000001</v>
      </c>
      <c r="W1276" s="312">
        <f>(V1276/V_NK3!$R$28)*100</f>
        <v>21.935659942559727</v>
      </c>
      <c r="X1276" s="308">
        <f>V1276-V_NK3!$R$8</f>
        <v>62.344900580000008</v>
      </c>
      <c r="Y1276" s="308">
        <f>IFERROR((V1276 - V_NK3!$V$10) / (V_NK3!$V$9- V_NK3!$V$10) * 100, 0)</f>
        <v>12.839568954233988</v>
      </c>
      <c r="Z1276" s="308">
        <v>541.79999999999995</v>
      </c>
      <c r="AA1276" s="308">
        <v>521</v>
      </c>
      <c r="AB1276" s="312"/>
      <c r="AC1276" s="371">
        <v>525.78</v>
      </c>
      <c r="AD1276" s="308">
        <v>1.1519999999999999</v>
      </c>
      <c r="AE1276" s="372">
        <v>0.99892100000000006</v>
      </c>
      <c r="AF1276" s="373"/>
      <c r="AG1276" s="312"/>
      <c r="AH1276" s="370">
        <v>5.8337712590000006</v>
      </c>
      <c r="AI1276" s="370">
        <v>6.0083652999999995</v>
      </c>
      <c r="AJ1276" s="370"/>
      <c r="AK1276" s="312">
        <f>_xll.SRS1Splines.Functions25.Linear_Interp(V_NK2!$R$10:$R$21,V_NK2!$T$10:$T$21,AR1276)</f>
        <v>67.337228571454403</v>
      </c>
      <c r="AL1276" s="312">
        <f>(AK1276/V_NK2!$T$18)*100</f>
        <v>94.309843937611205</v>
      </c>
      <c r="AM1276" s="308">
        <f>AK1276-V_NK2!$T$11</f>
        <v>26.517228571426607</v>
      </c>
      <c r="AN1276" s="308">
        <f>IFERROR((AK1276 - V_NK2!$X$12) / (V_NK2!$X$11- V_NK2!$X$12) * 100, 0)</f>
        <v>86.714285714283548</v>
      </c>
      <c r="AO1276" s="308">
        <v>427</v>
      </c>
      <c r="AP1276" s="308">
        <v>420</v>
      </c>
      <c r="AQ1276" s="308">
        <v>425.08</v>
      </c>
      <c r="AR1276" s="371">
        <v>426.07</v>
      </c>
      <c r="AS1276" s="312">
        <v>1.54</v>
      </c>
      <c r="AT1276" s="372">
        <v>1.4548099999999999</v>
      </c>
      <c r="AU1276" s="369"/>
      <c r="AV1276" s="312">
        <v>0.47013436626514671</v>
      </c>
      <c r="AW1276" s="370">
        <v>1.1462195909090507</v>
      </c>
      <c r="AX1276" s="370">
        <v>1.1020195909090911</v>
      </c>
      <c r="AY1276" s="370"/>
      <c r="AZ1276" s="312">
        <f>_xll.SRS1Splines.Functions25.Linear_Interp(V_NNG3A!$H$4:$H$12,V_NNG3A!$I$4:$I$12,BF1276)</f>
        <v>13.738850000000101</v>
      </c>
      <c r="BA1276" s="312">
        <f>(AZ1276/V_NNG3A!$I$8)*100</f>
        <v>99.19747292418846</v>
      </c>
      <c r="BB1276" s="308">
        <f>_xll.SRS1Splines.Functions25.Linear_Interp(V_NNG3A!$H$4:$H$12,V_NNG3A!$J$4:$J$12,BF1276)</f>
        <v>2.7512637931035999</v>
      </c>
      <c r="BC1276" s="308">
        <f>IFERROR((AZ1276-V_NNG3A!$J$20) / (V_NNG3A!$J$19-V_NNG3A!$J$20) * 100, 0)</f>
        <v>96.116913624868076</v>
      </c>
      <c r="BD1276" s="308">
        <v>1050</v>
      </c>
      <c r="BE1276" s="308">
        <v>1047</v>
      </c>
      <c r="BF1276" s="374">
        <v>1049.9100000000001</v>
      </c>
      <c r="BG1276" s="312">
        <v>0.17666666666666667</v>
      </c>
      <c r="BH1276" s="372">
        <v>0.37837999999999011</v>
      </c>
      <c r="BI1276" s="369"/>
      <c r="BJ1276" s="312">
        <v>1.9439083062119711</v>
      </c>
      <c r="BK1276" s="370">
        <v>7.4822399999999991</v>
      </c>
      <c r="BL1276" s="370">
        <v>2.1168</v>
      </c>
      <c r="BM1276" s="370">
        <f t="shared" si="17"/>
        <v>5.3654399999999995</v>
      </c>
      <c r="BN1276" s="312">
        <f>_xll.SRS1Splines.Functions25.Linear_Interp(V_XNN1!$K$3:$K$8,V_XNN1!$L$3:$L$8,BT1276)</f>
        <v>0.22888919999999999</v>
      </c>
      <c r="BO1276" s="312">
        <f>(BN1276/V_XNN1!$L$7)*100</f>
        <v>108.99485714285714</v>
      </c>
      <c r="BP1276" s="308">
        <f>_xll.SRS1Splines.Functions25.Linear_Interp(V_XNN1!$K$3:$K$8,V_XNN1!$M$3:$M$8,BT1276)</f>
        <v>7.2889200000000001E-2</v>
      </c>
      <c r="BQ1276" s="308">
        <f>IFERROR((BN1276 - V_XNN1!$M$16) / (V_XNN1!$M$15- V_XNN1!$M$16) * 100, 0)</f>
        <v>130.88579387186627</v>
      </c>
      <c r="BR1276" s="308">
        <v>252</v>
      </c>
      <c r="BS1276" s="308">
        <v>249</v>
      </c>
      <c r="BT1276" s="374">
        <v>253.06</v>
      </c>
      <c r="BU1276" s="312">
        <v>0.318</v>
      </c>
      <c r="BV1276" s="372">
        <v>0.31085866666666673</v>
      </c>
      <c r="BW1276" s="369"/>
      <c r="BX1276" s="312"/>
      <c r="BY1276" s="370"/>
      <c r="BZ1276" s="370"/>
      <c r="CA1276" s="370"/>
      <c r="CB1276" s="312"/>
      <c r="CC1276" s="312"/>
      <c r="CD1276" s="308"/>
      <c r="CE1276" s="312"/>
      <c r="CF1276" s="312"/>
      <c r="CG1276" s="312"/>
      <c r="CH1276" s="312"/>
      <c r="CI1276" s="384"/>
      <c r="CJ1276" s="312"/>
      <c r="CK1276" s="372"/>
      <c r="CL1276" s="369"/>
      <c r="CM1276" s="312"/>
      <c r="CN1276" s="370"/>
      <c r="CO1276" s="370"/>
      <c r="CP1276" s="370"/>
      <c r="CQ1276" s="312"/>
      <c r="CR1276" s="312"/>
      <c r="CS1276" s="308"/>
      <c r="CT1276" s="312"/>
      <c r="CU1276" s="312"/>
      <c r="CV1276" s="312"/>
      <c r="CW1276" s="312"/>
      <c r="CX1276" s="384"/>
      <c r="CY1276" s="312"/>
      <c r="CZ1276" s="372"/>
    </row>
    <row r="1277" spans="1:104" s="1" customFormat="1" hidden="1">
      <c r="A1277" s="269">
        <v>45836</v>
      </c>
      <c r="B1277" s="380">
        <v>17.2</v>
      </c>
      <c r="C1277" s="381">
        <v>0.78096774193548391</v>
      </c>
      <c r="D1277" s="382">
        <v>2.0252159999999999</v>
      </c>
      <c r="E1277" s="382">
        <v>2.0260799999999999</v>
      </c>
      <c r="F1277" s="382">
        <v>0</v>
      </c>
      <c r="G1277" s="312">
        <f>_xll.SRS1Splines.Functions25.Linear_Interp(V_NEM!$R$687:$R$703,V_NEM!$T$687:$T$703,M1277)+_xll.SRS1Splines.Functions25.Linear_Interp(V_NEM!$AB$687:$AB$703,V_NEM!$AD$687:$AD$703,N1277)</f>
        <v>0.76258399270000199</v>
      </c>
      <c r="H1277" s="308">
        <f>(G1277/(V_NEM!$T$696+V_NEM!$AD$696))*100</f>
        <v>78.683860345267917</v>
      </c>
      <c r="I1277" s="308">
        <f>G1277-(V_NEM!$T$694+V_NEM!$AD$694)</f>
        <v>0.12309785770000203</v>
      </c>
      <c r="J1277" s="308">
        <f>((IFERROR((_xll.SRS1Splines.Functions25.Linear_Interp(V_NEM!$R$687:$R$703,V_NEM!$T$687:$T$703,M1277) - V_NEM!$X$689) / (V_NEM!$X$688- V_NEM!$X$689) * 100, 0))+(IFERROR((_xll.SRS1Splines.Functions25.Linear_Interp(V_NEM!$AB$687:$AB$703,V_NEM!$AD$687:$AD$703,N1277) - V_NEM!$AH$689) / (V_NEM!$AH$688- V_NEM!$AH$689) * 100, 0)))/2</f>
        <v>56.367782620802643</v>
      </c>
      <c r="K1277" s="308">
        <v>784.3</v>
      </c>
      <c r="L1277" s="308">
        <v>781.8</v>
      </c>
      <c r="M1277" s="371">
        <v>782.62</v>
      </c>
      <c r="N1277" s="371">
        <v>783.7</v>
      </c>
      <c r="O1277" s="312">
        <v>1.1651612903225805</v>
      </c>
      <c r="P1277" s="383">
        <v>1.99695</v>
      </c>
      <c r="Q1277" s="369">
        <v>8.8000000000000007</v>
      </c>
      <c r="R1277" s="312">
        <v>1.73</v>
      </c>
      <c r="S1277" s="370">
        <v>3.3557880729285432</v>
      </c>
      <c r="T1277" s="370">
        <v>4.2287836199999997</v>
      </c>
      <c r="U1277" s="370"/>
      <c r="V1277" s="312">
        <f>_xll.SRS1Splines.Functions25.Linear_Interp(V_NK3!$P$8:$P$32,V_NK3!$R$8:$R$32,AC1277)</f>
        <v>118.05055702999999</v>
      </c>
      <c r="W1277" s="312">
        <f>(V1277/V_NK3!$R$28)*100</f>
        <v>21.774634366879198</v>
      </c>
      <c r="X1277" s="308">
        <f>V1277-V_NK3!$R$8</f>
        <v>61.471905029999995</v>
      </c>
      <c r="Y1277" s="308">
        <f>IFERROR((V1277 - V_NK3!$V$10) / (V_NK3!$V$9- V_NK3!$V$10) * 100, 0)</f>
        <v>12.65978060816739</v>
      </c>
      <c r="Z1277" s="308">
        <v>541.79999999999995</v>
      </c>
      <c r="AA1277" s="308">
        <v>521</v>
      </c>
      <c r="AB1277" s="312"/>
      <c r="AC1277" s="371">
        <v>525.73</v>
      </c>
      <c r="AD1277" s="308">
        <v>1.1519999999999999</v>
      </c>
      <c r="AE1277" s="372">
        <v>0.87734100000000004</v>
      </c>
      <c r="AF1277" s="373"/>
      <c r="AG1277" s="312"/>
      <c r="AH1277" s="370">
        <v>5.4809604390000004</v>
      </c>
      <c r="AI1277" s="370">
        <v>6.3986706000000009</v>
      </c>
      <c r="AJ1277" s="370"/>
      <c r="AK1277" s="312">
        <f>_xll.SRS1Splines.Functions25.Linear_Interp(V_NK2!$R$10:$R$21,V_NK2!$T$10:$T$21,AR1277)</f>
        <v>66.419828571455099</v>
      </c>
      <c r="AL1277" s="312">
        <f>(AK1277/V_NK2!$T$18)*100</f>
        <v>93.024969988032353</v>
      </c>
      <c r="AM1277" s="308">
        <f>AK1277-V_NK2!$T$11</f>
        <v>25.599828571427302</v>
      </c>
      <c r="AN1277" s="308">
        <f>IFERROR((AK1277 - V_NK2!$X$12) / (V_NK2!$X$11- V_NK2!$X$12) * 100, 0)</f>
        <v>83.71428571428568</v>
      </c>
      <c r="AO1277" s="308">
        <v>427</v>
      </c>
      <c r="AP1277" s="308">
        <v>420</v>
      </c>
      <c r="AQ1277" s="308">
        <v>425.01</v>
      </c>
      <c r="AR1277" s="371">
        <v>425.86</v>
      </c>
      <c r="AS1277" s="312">
        <v>1.54</v>
      </c>
      <c r="AT1277" s="372">
        <v>1.523493</v>
      </c>
      <c r="AU1277" s="369"/>
      <c r="AV1277" s="312">
        <v>0.47013436626514671</v>
      </c>
      <c r="AW1277" s="370">
        <v>0.73054436363637087</v>
      </c>
      <c r="AX1277" s="370">
        <v>1.1933443636363639</v>
      </c>
      <c r="AY1277" s="370"/>
      <c r="AZ1277" s="312">
        <f>_xll.SRS1Splines.Functions25.Linear_Interp(V_NNG3A!$H$4:$H$12,V_NNG3A!$I$4:$I$12,BF1277)</f>
        <v>13.870799999999999</v>
      </c>
      <c r="BA1277" s="312">
        <f>(AZ1277/V_NNG3A!$I$8)*100</f>
        <v>100.15018050541515</v>
      </c>
      <c r="BB1277" s="308">
        <f>_xll.SRS1Splines.Functions25.Linear_Interp(V_NNG3A!$H$4:$H$12,V_NNG3A!$J$4:$J$12,BF1277)</f>
        <v>2.8832137931035402</v>
      </c>
      <c r="BC1277" s="308">
        <f>IFERROR((AZ1277-V_NNG3A!$J$20) / (V_NNG3A!$J$19-V_NNG3A!$J$20) * 100, 0)</f>
        <v>100.72665943862182</v>
      </c>
      <c r="BD1277" s="308">
        <v>1050</v>
      </c>
      <c r="BE1277" s="308">
        <v>1047</v>
      </c>
      <c r="BF1277" s="374">
        <v>1050.08</v>
      </c>
      <c r="BG1277" s="312">
        <v>0.17666666666666667</v>
      </c>
      <c r="BH1277" s="372">
        <v>0.40891000000000349</v>
      </c>
      <c r="BI1277" s="369"/>
      <c r="BJ1277" s="312">
        <v>1.9952568275081366</v>
      </c>
      <c r="BK1277" s="370">
        <v>6.5931839999999999</v>
      </c>
      <c r="BL1277" s="370">
        <v>2.1168</v>
      </c>
      <c r="BM1277" s="370">
        <f t="shared" si="17"/>
        <v>4.4763839999999995</v>
      </c>
      <c r="BN1277" s="312">
        <f>_xll.SRS1Splines.Functions25.Linear_Interp(V_XNN1!$K$3:$K$8,V_XNN1!$L$3:$L$8,BT1277)</f>
        <v>0.22853280000000001</v>
      </c>
      <c r="BO1277" s="312">
        <f>(BN1277/V_XNN1!$L$7)*100</f>
        <v>108.82514285714286</v>
      </c>
      <c r="BP1277" s="308">
        <f>_xll.SRS1Splines.Functions25.Linear_Interp(V_XNN1!$K$3:$K$8,V_XNN1!$M$3:$M$8,BT1277)</f>
        <v>7.2532799999999897E-2</v>
      </c>
      <c r="BQ1277" s="308">
        <f>IFERROR((BN1277 - V_XNN1!$M$16) / (V_XNN1!$M$15- V_XNN1!$M$16) * 100, 0)</f>
        <v>129.78272980501399</v>
      </c>
      <c r="BR1277" s="308">
        <v>252</v>
      </c>
      <c r="BS1277" s="308">
        <v>249</v>
      </c>
      <c r="BT1277" s="374">
        <v>253.04</v>
      </c>
      <c r="BU1277" s="312">
        <v>0.32640000000000002</v>
      </c>
      <c r="BV1277" s="372">
        <v>0.3464916666666667</v>
      </c>
      <c r="BW1277" s="369"/>
      <c r="BX1277" s="312"/>
      <c r="BY1277" s="370"/>
      <c r="BZ1277" s="370"/>
      <c r="CA1277" s="370"/>
      <c r="CB1277" s="312"/>
      <c r="CC1277" s="312"/>
      <c r="CD1277" s="308"/>
      <c r="CE1277" s="312"/>
      <c r="CF1277" s="312"/>
      <c r="CG1277" s="312"/>
      <c r="CH1277" s="312"/>
      <c r="CI1277" s="384"/>
      <c r="CJ1277" s="312"/>
      <c r="CK1277" s="372"/>
      <c r="CL1277" s="369"/>
      <c r="CM1277" s="312"/>
      <c r="CN1277" s="370"/>
      <c r="CO1277" s="370"/>
      <c r="CP1277" s="370"/>
      <c r="CQ1277" s="312"/>
      <c r="CR1277" s="312"/>
      <c r="CS1277" s="308"/>
      <c r="CT1277" s="312"/>
      <c r="CU1277" s="312"/>
      <c r="CV1277" s="312"/>
      <c r="CW1277" s="312"/>
      <c r="CX1277" s="384"/>
      <c r="CY1277" s="312"/>
      <c r="CZ1277" s="372"/>
    </row>
    <row r="1278" spans="1:104" s="1" customFormat="1" hidden="1">
      <c r="A1278" s="269">
        <v>45837</v>
      </c>
      <c r="B1278" s="380">
        <v>13.4</v>
      </c>
      <c r="C1278" s="381">
        <v>0.78096774193548391</v>
      </c>
      <c r="D1278" s="382">
        <v>1.8601920000000001</v>
      </c>
      <c r="E1278" s="382">
        <v>1.9137599999999997</v>
      </c>
      <c r="F1278" s="382">
        <v>0</v>
      </c>
      <c r="G1278" s="312">
        <f>_xll.SRS1Splines.Functions25.Linear_Interp(V_NEM!$R$687:$R$703,V_NEM!$T$687:$T$703,M1278)+_xll.SRS1Splines.Functions25.Linear_Interp(V_NEM!$AB$687:$AB$703,V_NEM!$AD$687:$AD$703,N1278)</f>
        <v>0.73728952019999794</v>
      </c>
      <c r="H1278" s="308">
        <f>(G1278/(V_NEM!$T$696+V_NEM!$AD$696))*100</f>
        <v>76.07396194620658</v>
      </c>
      <c r="I1278" s="308">
        <f>G1278-(V_NEM!$T$694+V_NEM!$AD$694)</f>
        <v>9.7803385199997983E-2</v>
      </c>
      <c r="J1278" s="308">
        <f>((IFERROR((_xll.SRS1Splines.Functions25.Linear_Interp(V_NEM!$R$687:$R$703,V_NEM!$T$687:$T$703,M1278) - V_NEM!$X$689) / (V_NEM!$X$688- V_NEM!$X$689) * 100, 0))+(IFERROR((_xll.SRS1Splines.Functions25.Linear_Interp(V_NEM!$AB$687:$AB$703,V_NEM!$AD$687:$AD$703,N1278) - V_NEM!$AH$689) / (V_NEM!$AH$688- V_NEM!$AH$689) * 100, 0)))/2</f>
        <v>41.894304768308245</v>
      </c>
      <c r="K1278" s="308">
        <v>784.3</v>
      </c>
      <c r="L1278" s="308">
        <v>781.8</v>
      </c>
      <c r="M1278" s="371">
        <v>782.52</v>
      </c>
      <c r="N1278" s="371">
        <v>783.25</v>
      </c>
      <c r="O1278" s="312">
        <v>1.1651612903225805</v>
      </c>
      <c r="P1278" s="383">
        <v>1.75868</v>
      </c>
      <c r="Q1278" s="369">
        <v>7.6</v>
      </c>
      <c r="R1278" s="312">
        <v>1.73</v>
      </c>
      <c r="S1278" s="370">
        <v>3.3207721694131469</v>
      </c>
      <c r="T1278" s="370">
        <v>3.1461730600000002</v>
      </c>
      <c r="U1278" s="370"/>
      <c r="V1278" s="312">
        <f>_xll.SRS1Splines.Functions25.Linear_Interp(V_NK3!$P$8:$P$32,V_NK3!$R$8:$R$32,AC1278)</f>
        <v>118.22515614</v>
      </c>
      <c r="W1278" s="312">
        <f>(V1278/V_NK3!$R$28)*100</f>
        <v>21.806839482015302</v>
      </c>
      <c r="X1278" s="308">
        <f>V1278-V_NK3!$R$8</f>
        <v>61.646504139999998</v>
      </c>
      <c r="Y1278" s="308">
        <f>IFERROR((V1278 - V_NK3!$V$10) / (V_NK3!$V$9- V_NK3!$V$10) * 100, 0)</f>
        <v>12.695738277380709</v>
      </c>
      <c r="Z1278" s="308">
        <v>541.79999999999995</v>
      </c>
      <c r="AA1278" s="308">
        <v>521</v>
      </c>
      <c r="AB1278" s="312"/>
      <c r="AC1278" s="371">
        <v>525.74</v>
      </c>
      <c r="AD1278" s="308">
        <v>1.08</v>
      </c>
      <c r="AE1278" s="372">
        <v>0.6527329999999999</v>
      </c>
      <c r="AF1278" s="373"/>
      <c r="AG1278" s="312"/>
      <c r="AH1278" s="370">
        <v>4.2883204069999996</v>
      </c>
      <c r="AI1278" s="370">
        <v>4.2442890000000002</v>
      </c>
      <c r="AJ1278" s="370"/>
      <c r="AK1278" s="312">
        <f>_xll.SRS1Splines.Functions25.Linear_Interp(V_NK2!$R$10:$R$21,V_NK2!$T$10:$T$21,AR1278)</f>
        <v>66.4635142857407</v>
      </c>
      <c r="AL1278" s="312">
        <f>(AK1278/V_NK2!$T$18)*100</f>
        <v>93.086154461821707</v>
      </c>
      <c r="AM1278" s="308">
        <f>AK1278-V_NK2!$T$11</f>
        <v>25.643514285712904</v>
      </c>
      <c r="AN1278" s="308">
        <f>IFERROR((AK1278 - V_NK2!$X$12) / (V_NK2!$X$11- V_NK2!$X$12) * 100, 0)</f>
        <v>83.857142857142449</v>
      </c>
      <c r="AO1278" s="308">
        <v>427</v>
      </c>
      <c r="AP1278" s="308">
        <v>420</v>
      </c>
      <c r="AQ1278" s="308">
        <v>424.94</v>
      </c>
      <c r="AR1278" s="371">
        <v>425.87</v>
      </c>
      <c r="AS1278" s="312">
        <v>1.54</v>
      </c>
      <c r="AT1278" s="372">
        <v>1.010545</v>
      </c>
      <c r="AU1278" s="369"/>
      <c r="AV1278" s="312">
        <v>0.47013436626514671</v>
      </c>
      <c r="AW1278" s="370">
        <v>0.96241740000000031</v>
      </c>
      <c r="AX1278" s="370">
        <v>0.76741740000000025</v>
      </c>
      <c r="AY1278" s="370"/>
      <c r="AZ1278" s="312">
        <f>_xll.SRS1Splines.Functions25.Linear_Interp(V_NNG3A!$H$4:$H$12,V_NNG3A!$I$4:$I$12,BF1278)</f>
        <v>11.750499999999899</v>
      </c>
      <c r="BA1278" s="312">
        <f>(AZ1278/V_NNG3A!$I$8)*100</f>
        <v>84.841155234656313</v>
      </c>
      <c r="BB1278" s="308">
        <f>_xll.SRS1Splines.Functions25.Linear_Interp(V_NNG3A!$H$4:$H$12,V_NNG3A!$J$4:$J$12,BF1278)</f>
        <v>0.76291379310345098</v>
      </c>
      <c r="BC1278" s="308">
        <f>IFERROR((AZ1278-V_NNG3A!$J$20) / (V_NNG3A!$J$19-V_NNG3A!$J$20) * 100, 0)</f>
        <v>26.65281291410454</v>
      </c>
      <c r="BD1278" s="308">
        <v>1050</v>
      </c>
      <c r="BE1278" s="308">
        <v>1047</v>
      </c>
      <c r="BF1278" s="374">
        <v>1048.3</v>
      </c>
      <c r="BG1278" s="312">
        <v>0.17666666666666667</v>
      </c>
      <c r="BH1278" s="372">
        <v>0.26591999999999827</v>
      </c>
      <c r="BI1278" s="369"/>
      <c r="BJ1278" s="312">
        <v>2.0735999999999994</v>
      </c>
      <c r="BK1278" s="370">
        <v>6.2579520000000013</v>
      </c>
      <c r="BL1278" s="370">
        <v>2.1107520000000002</v>
      </c>
      <c r="BM1278" s="370">
        <f t="shared" si="17"/>
        <v>4.1472000000000016</v>
      </c>
      <c r="BN1278" s="312">
        <f>_xll.SRS1Splines.Functions25.Linear_Interp(V_XNN1!$K$3:$K$8,V_XNN1!$L$3:$L$8,BT1278)</f>
        <v>0.22746359999999999</v>
      </c>
      <c r="BO1278" s="312">
        <f>(BN1278/V_XNN1!$L$7)*100</f>
        <v>108.31599999999999</v>
      </c>
      <c r="BP1278" s="308">
        <f>_xll.SRS1Splines.Functions25.Linear_Interp(V_XNN1!$K$3:$K$8,V_XNN1!$M$3:$M$8,BT1278)</f>
        <v>7.1463599999999794E-2</v>
      </c>
      <c r="BQ1278" s="308">
        <f>IFERROR((BN1278 - V_XNN1!$M$16) / (V_XNN1!$M$15- V_XNN1!$M$16) * 100, 0)</f>
        <v>126.47353760445681</v>
      </c>
      <c r="BR1278" s="308">
        <v>252</v>
      </c>
      <c r="BS1278" s="308">
        <v>249</v>
      </c>
      <c r="BT1278" s="374">
        <v>252.98</v>
      </c>
      <c r="BU1278" s="312">
        <v>0.33921599999999996</v>
      </c>
      <c r="BV1278" s="372">
        <v>0.3412506666666667</v>
      </c>
      <c r="BW1278" s="369"/>
      <c r="BX1278" s="312"/>
      <c r="BY1278" s="370"/>
      <c r="BZ1278" s="370"/>
      <c r="CA1278" s="370"/>
      <c r="CB1278" s="312"/>
      <c r="CC1278" s="312"/>
      <c r="CD1278" s="308"/>
      <c r="CE1278" s="312"/>
      <c r="CF1278" s="312"/>
      <c r="CG1278" s="312"/>
      <c r="CH1278" s="312"/>
      <c r="CI1278" s="384"/>
      <c r="CJ1278" s="312"/>
      <c r="CK1278" s="372"/>
      <c r="CL1278" s="369"/>
      <c r="CM1278" s="312"/>
      <c r="CN1278" s="370"/>
      <c r="CO1278" s="370"/>
      <c r="CP1278" s="370"/>
      <c r="CQ1278" s="312"/>
      <c r="CR1278" s="312"/>
      <c r="CS1278" s="308"/>
      <c r="CT1278" s="312"/>
      <c r="CU1278" s="312"/>
      <c r="CV1278" s="312"/>
      <c r="CW1278" s="312"/>
      <c r="CX1278" s="384"/>
      <c r="CY1278" s="312"/>
      <c r="CZ1278" s="372"/>
    </row>
    <row r="1279" spans="1:104" s="1" customFormat="1" hidden="1">
      <c r="A1279" s="269">
        <v>45838</v>
      </c>
      <c r="B1279" s="380">
        <v>2.2000000000000002</v>
      </c>
      <c r="C1279" s="381">
        <v>0.78096774193548391</v>
      </c>
      <c r="D1279" s="382">
        <v>1.82304</v>
      </c>
      <c r="E1279" s="382">
        <v>1.7236799999999997</v>
      </c>
      <c r="F1279" s="382">
        <v>0</v>
      </c>
      <c r="G1279" s="312">
        <f>_xll.SRS1Splines.Functions25.Linear_Interp(V_NEM!$R$687:$R$703,V_NEM!$T$687:$T$703,M1279)+_xll.SRS1Splines.Functions25.Linear_Interp(V_NEM!$AB$687:$AB$703,V_NEM!$AD$687:$AD$703,N1279)</f>
        <v>0.75980186749999601</v>
      </c>
      <c r="H1279" s="308">
        <f>(G1279/(V_NEM!$T$696+V_NEM!$AD$696))*100</f>
        <v>78.396799047370422</v>
      </c>
      <c r="I1279" s="308">
        <f>G1279-(V_NEM!$T$694+V_NEM!$AD$694)</f>
        <v>0.12031573249999605</v>
      </c>
      <c r="J1279" s="308">
        <f>((IFERROR((_xll.SRS1Splines.Functions25.Linear_Interp(V_NEM!$R$687:$R$703,V_NEM!$T$687:$T$703,M1279) - V_NEM!$X$689) / (V_NEM!$X$688- V_NEM!$X$689) * 100, 0))+(IFERROR((_xll.SRS1Splines.Functions25.Linear_Interp(V_NEM!$AB$687:$AB$703,V_NEM!$AD$687:$AD$703,N1279) - V_NEM!$AH$689) / (V_NEM!$AH$688- V_NEM!$AH$689) * 100, 0)))/2</f>
        <v>62.056113361907187</v>
      </c>
      <c r="K1279" s="308">
        <v>784.3</v>
      </c>
      <c r="L1279" s="308">
        <v>781.8</v>
      </c>
      <c r="M1279" s="371">
        <v>782.54</v>
      </c>
      <c r="N1279" s="371">
        <v>783.98</v>
      </c>
      <c r="O1279" s="312">
        <v>1.1651612903225805</v>
      </c>
      <c r="P1279" s="383">
        <v>2.200879</v>
      </c>
      <c r="Q1279" s="369">
        <v>12</v>
      </c>
      <c r="R1279" s="312">
        <v>1.73</v>
      </c>
      <c r="S1279" s="370">
        <v>2.4006398752702331</v>
      </c>
      <c r="T1279" s="370">
        <v>3.97203186</v>
      </c>
      <c r="U1279" s="370"/>
      <c r="V1279" s="312">
        <f>_xll.SRS1Splines.Functions25.Linear_Interp(V_NK3!$P$8:$P$32,V_NK3!$R$8:$R$32,AC1279)</f>
        <v>116.65376415</v>
      </c>
      <c r="W1279" s="312">
        <f>(V1279/V_NK3!$R$28)*100</f>
        <v>21.516993445790355</v>
      </c>
      <c r="X1279" s="308">
        <f>V1279-V_NK3!$R$8</f>
        <v>60.075112150000002</v>
      </c>
      <c r="Y1279" s="308">
        <f>IFERROR((V1279 - V_NK3!$V$10) / (V_NK3!$V$9- V_NK3!$V$10) * 100, 0)</f>
        <v>12.372119254460841</v>
      </c>
      <c r="Z1279" s="308">
        <v>541.79999999999995</v>
      </c>
      <c r="AA1279" s="308">
        <v>521</v>
      </c>
      <c r="AB1279" s="312"/>
      <c r="AC1279" s="371">
        <v>525.65</v>
      </c>
      <c r="AD1279" s="308">
        <v>1.08</v>
      </c>
      <c r="AE1279" s="372">
        <v>0.82407299999999994</v>
      </c>
      <c r="AF1279" s="373"/>
      <c r="AG1279" s="312"/>
      <c r="AH1279" s="370">
        <v>4.8707102669999989</v>
      </c>
      <c r="AI1279" s="370">
        <v>5.2643346000000006</v>
      </c>
      <c r="AJ1279" s="370"/>
      <c r="AK1279" s="312">
        <f>_xll.SRS1Splines.Functions25.Linear_Interp(V_NK2!$R$10:$R$21,V_NK2!$T$10:$T$21,AR1279)</f>
        <v>66.070342857169507</v>
      </c>
      <c r="AL1279" s="312">
        <f>(AK1279/V_NK2!$T$18)*100</f>
        <v>92.535494197716389</v>
      </c>
      <c r="AM1279" s="308">
        <f>AK1279-V_NK2!$T$11</f>
        <v>25.25034285714171</v>
      </c>
      <c r="AN1279" s="308">
        <f>IFERROR((AK1279 - V_NK2!$X$12) / (V_NK2!$X$11- V_NK2!$X$12) * 100, 0)</f>
        <v>82.571428571428868</v>
      </c>
      <c r="AO1279" s="308">
        <v>427</v>
      </c>
      <c r="AP1279" s="308">
        <v>420</v>
      </c>
      <c r="AQ1279" s="308">
        <v>425.78</v>
      </c>
      <c r="AR1279" s="371">
        <v>425.78</v>
      </c>
      <c r="AS1279" s="312">
        <v>1.54</v>
      </c>
      <c r="AT1279" s="372">
        <v>1.2534130000000001</v>
      </c>
      <c r="AU1279" s="369"/>
      <c r="AV1279" s="312">
        <v>0.47013436626514671</v>
      </c>
      <c r="AW1279" s="370">
        <v>1.2419838181818226</v>
      </c>
      <c r="AX1279" s="370">
        <v>0.98718381818181788</v>
      </c>
      <c r="AY1279" s="370"/>
      <c r="AZ1279" s="312">
        <f>_xll.SRS1Splines.Functions25.Linear_Interp(V_NNG3A!$H$4:$H$12,V_NNG3A!$I$4:$I$12,BF1279)</f>
        <v>12.676749999999901</v>
      </c>
      <c r="BA1279" s="312">
        <f>(AZ1279/V_NNG3A!$I$8)*100</f>
        <v>91.528880866425283</v>
      </c>
      <c r="BB1279" s="308">
        <f>_xll.SRS1Splines.Functions25.Linear_Interp(V_NNG3A!$H$4:$H$12,V_NNG3A!$J$4:$J$12,BF1279)</f>
        <v>1.68916379310346</v>
      </c>
      <c r="BC1279" s="308">
        <f>IFERROR((AZ1279-V_NNG3A!$J$20) / (V_NNG3A!$J$19-V_NNG3A!$J$20) * 100, 0)</f>
        <v>59.011866040233393</v>
      </c>
      <c r="BD1279" s="308">
        <v>1050</v>
      </c>
      <c r="BE1279" s="308">
        <v>1047</v>
      </c>
      <c r="BF1279" s="374">
        <v>1049.05</v>
      </c>
      <c r="BG1279" s="312">
        <v>0.17666666666666667</v>
      </c>
      <c r="BH1279" s="372">
        <v>0.34682000000000701</v>
      </c>
      <c r="BI1279" s="369"/>
      <c r="BJ1279" s="312">
        <v>2.0735999999999994</v>
      </c>
      <c r="BK1279" s="370">
        <v>6.2942399999999994</v>
      </c>
      <c r="BL1279" s="370">
        <v>2.115936</v>
      </c>
      <c r="BM1279" s="370">
        <f t="shared" si="17"/>
        <v>4.1783039999999989</v>
      </c>
      <c r="BN1279" s="312">
        <f>_xll.SRS1Splines.Functions25.Linear_Interp(V_XNN1!$K$3:$K$8,V_XNN1!$L$3:$L$8,BT1279)</f>
        <v>0.22710720000000001</v>
      </c>
      <c r="BO1279" s="312">
        <f>(BN1279/V_XNN1!$L$7)*100</f>
        <v>108.14628571428572</v>
      </c>
      <c r="BP1279" s="308">
        <f>_xll.SRS1Splines.Functions25.Linear_Interp(V_XNN1!$K$3:$K$8,V_XNN1!$M$3:$M$8,BT1279)</f>
        <v>7.1107200000000106E-2</v>
      </c>
      <c r="BQ1279" s="308">
        <f>IFERROR((BN1279 - V_XNN1!$M$16) / (V_XNN1!$M$15- V_XNN1!$M$16) * 100, 0)</f>
        <v>125.37047353760451</v>
      </c>
      <c r="BR1279" s="308">
        <v>252</v>
      </c>
      <c r="BS1279" s="308">
        <v>249</v>
      </c>
      <c r="BT1279" s="374">
        <v>252.96</v>
      </c>
      <c r="BU1279" s="312">
        <v>0.33921599999999996</v>
      </c>
      <c r="BV1279" s="372">
        <v>0.3437696666666667</v>
      </c>
      <c r="BW1279" s="369"/>
      <c r="BX1279" s="312"/>
      <c r="BY1279" s="370"/>
      <c r="BZ1279" s="370"/>
      <c r="CA1279" s="370"/>
      <c r="CB1279" s="312"/>
      <c r="CC1279" s="312"/>
      <c r="CD1279" s="308"/>
      <c r="CE1279" s="312"/>
      <c r="CF1279" s="312"/>
      <c r="CG1279" s="312"/>
      <c r="CH1279" s="312"/>
      <c r="CI1279" s="384"/>
      <c r="CJ1279" s="312"/>
      <c r="CK1279" s="372"/>
      <c r="CL1279" s="369"/>
      <c r="CM1279" s="312"/>
      <c r="CN1279" s="370"/>
      <c r="CO1279" s="370"/>
      <c r="CP1279" s="370"/>
      <c r="CQ1279" s="312"/>
      <c r="CR1279" s="312"/>
      <c r="CS1279" s="308"/>
      <c r="CT1279" s="312"/>
      <c r="CU1279" s="312"/>
      <c r="CV1279" s="312"/>
      <c r="CW1279" s="312"/>
      <c r="CX1279" s="384"/>
      <c r="CY1279" s="312"/>
      <c r="CZ1279" s="372"/>
    </row>
    <row r="1280" spans="1:104" s="1" customFormat="1" hidden="1">
      <c r="A1280" s="269">
        <v>45839</v>
      </c>
      <c r="B1280" s="380">
        <v>17</v>
      </c>
      <c r="C1280" s="381">
        <v>0.78096774193548391</v>
      </c>
      <c r="D1280" s="382">
        <v>2.0502720000000001</v>
      </c>
      <c r="E1280" s="382">
        <v>2.3759999999999999</v>
      </c>
      <c r="F1280" s="382">
        <v>0</v>
      </c>
      <c r="G1280" s="312">
        <f>_xll.SRS1Splines.Functions25.Linear_Interp(V_NEM!$R$687:$R$703,V_NEM!$T$687:$T$703,M1280)+_xll.SRS1Splines.Functions25.Linear_Interp(V_NEM!$AB$687:$AB$703,V_NEM!$AD$687:$AD$703,N1280)</f>
        <v>0.74770753100000298</v>
      </c>
      <c r="H1280" s="308">
        <f>(G1280/(V_NEM!$T$696+V_NEM!$AD$696))*100</f>
        <v>77.148898365945414</v>
      </c>
      <c r="I1280" s="308">
        <f>G1280-(V_NEM!$T$694+V_NEM!$AD$694)</f>
        <v>0.10822139600000302</v>
      </c>
      <c r="J1280" s="308">
        <f>((IFERROR((_xll.SRS1Splines.Functions25.Linear_Interp(V_NEM!$R$687:$R$703,V_NEM!$T$687:$T$703,M1280) - V_NEM!$X$689) / (V_NEM!$X$688- V_NEM!$X$689) * 100, 0))+(IFERROR((_xll.SRS1Splines.Functions25.Linear_Interp(V_NEM!$AB$687:$AB$703,V_NEM!$AD$687:$AD$703,N1280) - V_NEM!$AH$689) / (V_NEM!$AH$688- V_NEM!$AH$689) * 100, 0)))/2</f>
        <v>43.760335974809735</v>
      </c>
      <c r="K1280" s="308">
        <v>784.3</v>
      </c>
      <c r="L1280" s="308">
        <v>781.8</v>
      </c>
      <c r="M1280" s="371">
        <v>782.6</v>
      </c>
      <c r="N1280" s="371">
        <v>783.25</v>
      </c>
      <c r="O1280" s="312">
        <v>1.1651612903225805</v>
      </c>
      <c r="P1280" s="383">
        <v>1.9265894378676542</v>
      </c>
      <c r="Q1280" s="369">
        <v>0.4</v>
      </c>
      <c r="R1280" s="312">
        <v>4.53</v>
      </c>
      <c r="S1280" s="370">
        <v>2.4135991435153965</v>
      </c>
      <c r="T1280" s="370">
        <v>3.4611938000000002</v>
      </c>
      <c r="U1280" s="370"/>
      <c r="V1280" s="312">
        <f>_xll.SRS1Splines.Functions25.Linear_Interp(V_NK3!$P$8:$P$32,V_NK3!$R$8:$R$32,AC1280)</f>
        <v>115.60616949000099</v>
      </c>
      <c r="W1280" s="312">
        <f>(V1280/V_NK3!$R$28)*100</f>
        <v>21.323762754973906</v>
      </c>
      <c r="X1280" s="308">
        <f>V1280-V_NK3!$R$8</f>
        <v>59.027517490000996</v>
      </c>
      <c r="Y1280" s="308">
        <f>IFERROR((V1280 - V_NK3!$V$10) / (V_NK3!$V$9- V_NK3!$V$10) * 100, 0)</f>
        <v>12.156373239181132</v>
      </c>
      <c r="Z1280" s="308">
        <v>541.79999999999995</v>
      </c>
      <c r="AA1280" s="308">
        <v>521</v>
      </c>
      <c r="AB1280" s="312">
        <v>525.59</v>
      </c>
      <c r="AC1280" s="371">
        <v>525.59</v>
      </c>
      <c r="AD1280" s="308">
        <v>1.08</v>
      </c>
      <c r="AE1280" s="372">
        <v>0.71809000000000001</v>
      </c>
      <c r="AF1280" s="373"/>
      <c r="AG1280" s="312"/>
      <c r="AH1280" s="370">
        <v>4.5209755142872821</v>
      </c>
      <c r="AI1280" s="370">
        <v>6.0062898000000011</v>
      </c>
      <c r="AJ1280" s="370"/>
      <c r="AK1280" s="312">
        <f>_xll.SRS1Splines.Functions25.Linear_Interp(V_NK2!$R$10:$R$21,V_NK2!$T$10:$T$21,AR1280)</f>
        <v>64.585028571456604</v>
      </c>
      <c r="AL1280" s="312">
        <f>(AK1280/V_NK2!$T$18)*100</f>
        <v>90.455222088874791</v>
      </c>
      <c r="AM1280" s="308">
        <f>AK1280-V_NK2!$T$11</f>
        <v>23.765028571428807</v>
      </c>
      <c r="AN1280" s="308">
        <f>IFERROR((AK1280 - V_NK2!$X$12) / (V_NK2!$X$11- V_NK2!$X$12) * 100, 0)</f>
        <v>77.714285714290298</v>
      </c>
      <c r="AO1280" s="308">
        <v>427</v>
      </c>
      <c r="AP1280" s="308">
        <v>420</v>
      </c>
      <c r="AQ1280" s="308"/>
      <c r="AR1280" s="371">
        <v>425.44</v>
      </c>
      <c r="AS1280" s="312">
        <v>1.54</v>
      </c>
      <c r="AT1280" s="372">
        <v>1.430069</v>
      </c>
      <c r="AU1280" s="369"/>
      <c r="AV1280" s="312">
        <v>0.93733798486703046</v>
      </c>
      <c r="AW1280" s="370">
        <v>1.5113283636363635</v>
      </c>
      <c r="AX1280" s="370">
        <v>1.6413283636363638</v>
      </c>
      <c r="AY1280" s="370">
        <v>0</v>
      </c>
      <c r="AZ1280" s="312">
        <f>_xll.SRS1Splines.Functions25.Linear_Interp(V_NNG3A!$H$4:$H$12,V_NNG3A!$I$4:$I$12,BF1280)</f>
        <v>13.269550000000001</v>
      </c>
      <c r="BA1280" s="312">
        <f>(AZ1280/V_NNG3A!$I$8)*100</f>
        <v>95.809025270758127</v>
      </c>
      <c r="BB1280" s="308">
        <f>_xll.SRS1Splines.Functions25.Linear_Interp(V_NNG3A!$H$4:$H$12,V_NNG3A!$J$4:$J$12,BF1280)</f>
        <v>2.28196379310348</v>
      </c>
      <c r="BC1280" s="308">
        <f>IFERROR((AZ1280-V_NNG3A!$J$20) / (V_NNG3A!$J$19-V_NNG3A!$J$20) * 100, 0)</f>
        <v>79.721660040959321</v>
      </c>
      <c r="BD1280" s="308">
        <v>1050</v>
      </c>
      <c r="BE1280" s="308">
        <v>1047</v>
      </c>
      <c r="BF1280" s="374">
        <v>1049.53</v>
      </c>
      <c r="BG1280" s="312">
        <v>0.32903225806451597</v>
      </c>
      <c r="BH1280" s="372">
        <v>0.56597999999999593</v>
      </c>
      <c r="BI1280" s="369"/>
      <c r="BJ1280" s="312">
        <v>3.5424000000000002</v>
      </c>
      <c r="BK1280" s="370">
        <v>7.4139840000000001</v>
      </c>
      <c r="BL1280" s="370">
        <v>2.1133440000000001</v>
      </c>
      <c r="BM1280" s="370">
        <f t="shared" si="17"/>
        <v>5.3006399999999996</v>
      </c>
      <c r="BN1280" s="312">
        <f>_xll.SRS1Splines.Functions25.Linear_Interp(V_XNN1!$K$3:$K$8,V_XNN1!$L$3:$L$8,BT1280)</f>
        <v>0.22283040000000001</v>
      </c>
      <c r="BO1280" s="312">
        <f>(BN1280/V_XNN1!$L$7)*100</f>
        <v>106.10971428571429</v>
      </c>
      <c r="BP1280" s="308">
        <f>_xll.SRS1Splines.Functions25.Linear_Interp(V_XNN1!$K$3:$K$8,V_XNN1!$M$3:$M$8,BT1280)</f>
        <v>6.6830399999999998E-2</v>
      </c>
      <c r="BQ1280" s="308">
        <f>IFERROR((BN1280 - V_XNN1!$M$16) / (V_XNN1!$M$15- V_XNN1!$M$16) * 100, 0)</f>
        <v>112.1337047353761</v>
      </c>
      <c r="BR1280" s="308">
        <v>252</v>
      </c>
      <c r="BS1280" s="308">
        <v>249</v>
      </c>
      <c r="BT1280" s="374">
        <v>252.72</v>
      </c>
      <c r="BU1280" s="312">
        <v>0.33548387096774201</v>
      </c>
      <c r="BV1280" s="372">
        <v>0.34072548387096768</v>
      </c>
      <c r="BW1280" s="369"/>
      <c r="BX1280" s="312"/>
      <c r="BY1280" s="370"/>
      <c r="BZ1280" s="370"/>
      <c r="CA1280" s="370"/>
      <c r="CB1280" s="312"/>
      <c r="CC1280" s="312"/>
      <c r="CD1280" s="308"/>
      <c r="CE1280" s="312"/>
      <c r="CF1280" s="312"/>
      <c r="CG1280" s="312"/>
      <c r="CH1280" s="312"/>
      <c r="CI1280" s="384"/>
      <c r="CJ1280" s="312"/>
      <c r="CK1280" s="372"/>
      <c r="CL1280" s="369"/>
      <c r="CM1280" s="312"/>
      <c r="CN1280" s="370"/>
      <c r="CO1280" s="370"/>
      <c r="CP1280" s="370"/>
      <c r="CQ1280" s="312"/>
      <c r="CR1280" s="312"/>
      <c r="CS1280" s="308"/>
      <c r="CT1280" s="312"/>
      <c r="CU1280" s="312"/>
      <c r="CV1280" s="312"/>
      <c r="CW1280" s="312"/>
      <c r="CX1280" s="384"/>
      <c r="CY1280" s="312"/>
      <c r="CZ1280" s="372"/>
    </row>
    <row r="1281" spans="1:104" s="1" customFormat="1" hidden="1">
      <c r="A1281" s="269">
        <v>45840</v>
      </c>
      <c r="B1281" s="380">
        <v>4.2</v>
      </c>
      <c r="C1281" s="381">
        <v>0.78096774193548391</v>
      </c>
      <c r="D1281" s="382">
        <v>1.927584</v>
      </c>
      <c r="E1281" s="382">
        <v>2.0805119999999997</v>
      </c>
      <c r="F1281" s="382">
        <v>0</v>
      </c>
      <c r="G1281" s="312">
        <f>_xll.SRS1Splines.Functions25.Linear_Interp(V_NEM!$R$687:$R$703,V_NEM!$T$687:$T$703,M1281)+_xll.SRS1Splines.Functions25.Linear_Interp(V_NEM!$AB$687:$AB$703,V_NEM!$AD$687:$AD$703,N1281)</f>
        <v>0.78087681124999997</v>
      </c>
      <c r="H1281" s="308">
        <f>(G1281/(V_NEM!$T$696+V_NEM!$AD$696))*100</f>
        <v>80.571324013385592</v>
      </c>
      <c r="I1281" s="308">
        <f>G1281-(V_NEM!$T$694+V_NEM!$AD$694)</f>
        <v>0.14139067625000001</v>
      </c>
      <c r="J1281" s="308">
        <f>((IFERROR((_xll.SRS1Splines.Functions25.Linear_Interp(V_NEM!$R$687:$R$703,V_NEM!$T$687:$T$703,M1281) - V_NEM!$X$689) / (V_NEM!$X$688- V_NEM!$X$689) * 100, 0))+(IFERROR((_xll.SRS1Splines.Functions25.Linear_Interp(V_NEM!$AB$687:$AB$703,V_NEM!$AD$687:$AD$703,N1281) - V_NEM!$AH$689) / (V_NEM!$AH$688- V_NEM!$AH$689) * 100, 0)))/2</f>
        <v>60.749076536294609</v>
      </c>
      <c r="K1281" s="308">
        <v>784.3</v>
      </c>
      <c r="L1281" s="308">
        <v>781.8</v>
      </c>
      <c r="M1281" s="371">
        <v>782.75</v>
      </c>
      <c r="N1281" s="371">
        <v>783.75</v>
      </c>
      <c r="O1281" s="312">
        <v>1.1651612903225805</v>
      </c>
      <c r="P1281" s="383">
        <v>2.2183820000000001</v>
      </c>
      <c r="Q1281" s="369">
        <v>11.2</v>
      </c>
      <c r="R1281" s="312">
        <v>4.53</v>
      </c>
      <c r="S1281" s="370">
        <v>2.1592987964420325</v>
      </c>
      <c r="T1281" s="370">
        <v>4.0798890000000005</v>
      </c>
      <c r="U1281" s="370"/>
      <c r="V1281" s="312">
        <f>_xll.SRS1Splines.Functions25.Linear_Interp(V_NK3!$P$8:$P$32,V_NK3!$R$8:$R$32,AC1281)</f>
        <v>113.68557928</v>
      </c>
      <c r="W1281" s="312">
        <f>(V1281/V_NK3!$R$28)*100</f>
        <v>20.969506488476565</v>
      </c>
      <c r="X1281" s="308">
        <f>V1281-V_NK3!$R$8</f>
        <v>57.106927280000001</v>
      </c>
      <c r="Y1281" s="308">
        <f>IFERROR((V1281 - V_NK3!$V$10) / (V_NK3!$V$9- V_NK3!$V$10) * 100, 0)</f>
        <v>11.760838877834422</v>
      </c>
      <c r="Z1281" s="308">
        <v>541.79999999999995</v>
      </c>
      <c r="AA1281" s="308">
        <v>521</v>
      </c>
      <c r="AB1281" s="312">
        <v>525.55130564455533</v>
      </c>
      <c r="AC1281" s="371">
        <v>525.48</v>
      </c>
      <c r="AD1281" s="308">
        <v>1.08</v>
      </c>
      <c r="AE1281" s="372">
        <v>0.84645000000000004</v>
      </c>
      <c r="AF1281" s="373"/>
      <c r="AG1281" s="312"/>
      <c r="AH1281" s="370">
        <v>4.9735224857155815</v>
      </c>
      <c r="AI1281" s="370">
        <v>6.5462082000000015</v>
      </c>
      <c r="AJ1281" s="370"/>
      <c r="AK1281" s="312">
        <f>_xll.SRS1Splines.Functions25.Linear_Interp(V_NK2!$R$10:$R$21,V_NK2!$T$10:$T$21,AR1281)</f>
        <v>63.0123428571723</v>
      </c>
      <c r="AL1281" s="312">
        <f>(AK1281/V_NK2!$T$18)*100</f>
        <v>88.252581032454188</v>
      </c>
      <c r="AM1281" s="308">
        <f>AK1281-V_NK2!$T$11</f>
        <v>22.192342857144503</v>
      </c>
      <c r="AN1281" s="308">
        <f>IFERROR((AK1281 - V_NK2!$X$12) / (V_NK2!$X$11- V_NK2!$X$12) * 100, 0)</f>
        <v>72.571428571437508</v>
      </c>
      <c r="AO1281" s="308">
        <v>427</v>
      </c>
      <c r="AP1281" s="308">
        <v>420</v>
      </c>
      <c r="AQ1281" s="308"/>
      <c r="AR1281" s="371">
        <v>425.08</v>
      </c>
      <c r="AS1281" s="312">
        <v>1.54</v>
      </c>
      <c r="AT1281" s="372">
        <v>1.558621</v>
      </c>
      <c r="AU1281" s="369"/>
      <c r="AV1281" s="312">
        <v>0.93733798486703046</v>
      </c>
      <c r="AW1281" s="370">
        <v>1.1646517454545768</v>
      </c>
      <c r="AX1281" s="370">
        <v>1.263451745454546</v>
      </c>
      <c r="AY1281" s="370">
        <v>0</v>
      </c>
      <c r="AZ1281" s="312">
        <f>_xll.SRS1Splines.Functions25.Linear_Interp(V_NNG3A!$H$4:$H$12,V_NNG3A!$I$4:$I$12,BF1281)</f>
        <v>12.8002500000001</v>
      </c>
      <c r="BA1281" s="312">
        <f>(AZ1281/V_NNG3A!$I$8)*100</f>
        <v>92.420577617329229</v>
      </c>
      <c r="BB1281" s="308">
        <f>_xll.SRS1Splines.Functions25.Linear_Interp(V_NNG3A!$H$4:$H$12,V_NNG3A!$J$4:$J$12,BF1281)</f>
        <v>1.81266379310363</v>
      </c>
      <c r="BC1281" s="308">
        <f>IFERROR((AZ1281-V_NNG3A!$J$20) / (V_NNG3A!$J$19-V_NNG3A!$J$20) * 100, 0)</f>
        <v>63.326406457057516</v>
      </c>
      <c r="BD1281" s="308">
        <v>1050</v>
      </c>
      <c r="BE1281" s="308">
        <v>1047</v>
      </c>
      <c r="BF1281" s="374">
        <v>1049.1500000000001</v>
      </c>
      <c r="BG1281" s="312">
        <v>0.32903225806451597</v>
      </c>
      <c r="BH1281" s="372">
        <v>0.44432000000000699</v>
      </c>
      <c r="BI1281" s="369"/>
      <c r="BJ1281" s="312">
        <v>3.5424000000000002</v>
      </c>
      <c r="BK1281" s="370">
        <v>8.2615680000000005</v>
      </c>
      <c r="BL1281" s="370">
        <v>2.1124800000000001</v>
      </c>
      <c r="BM1281" s="370">
        <f t="shared" si="17"/>
        <v>6.1490880000000008</v>
      </c>
      <c r="BN1281" s="312">
        <f>_xll.SRS1Splines.Functions25.Linear_Interp(V_XNN1!$K$3:$K$8,V_XNN1!$L$3:$L$8,BT1281)</f>
        <v>0.22942380000000001</v>
      </c>
      <c r="BO1281" s="312">
        <f>(BN1281/V_XNN1!$L$7)*100</f>
        <v>109.24942857142858</v>
      </c>
      <c r="BP1281" s="308">
        <f>_xll.SRS1Splines.Functions25.Linear_Interp(V_XNN1!$K$3:$K$8,V_XNN1!$M$3:$M$8,BT1281)</f>
        <v>7.3423800000000095E-2</v>
      </c>
      <c r="BQ1281" s="308">
        <f>IFERROR((BN1281 - V_XNN1!$M$16) / (V_XNN1!$M$15- V_XNN1!$M$16) * 100, 0)</f>
        <v>132.54038997214491</v>
      </c>
      <c r="BR1281" s="308">
        <v>252</v>
      </c>
      <c r="BS1281" s="308">
        <v>249</v>
      </c>
      <c r="BT1281" s="374">
        <v>253.09</v>
      </c>
      <c r="BU1281" s="312">
        <v>0.33548387096774201</v>
      </c>
      <c r="BV1281" s="372">
        <v>0.34157648387096767</v>
      </c>
      <c r="BW1281" s="369"/>
      <c r="BX1281" s="312"/>
      <c r="BY1281" s="370"/>
      <c r="BZ1281" s="370"/>
      <c r="CA1281" s="370"/>
      <c r="CB1281" s="312"/>
      <c r="CC1281" s="312"/>
      <c r="CD1281" s="308"/>
      <c r="CE1281" s="312"/>
      <c r="CF1281" s="312"/>
      <c r="CG1281" s="312"/>
      <c r="CH1281" s="312"/>
      <c r="CI1281" s="384"/>
      <c r="CJ1281" s="312"/>
      <c r="CK1281" s="372"/>
      <c r="CL1281" s="369"/>
      <c r="CM1281" s="312"/>
      <c r="CN1281" s="370"/>
      <c r="CO1281" s="370"/>
      <c r="CP1281" s="370"/>
      <c r="CQ1281" s="312"/>
      <c r="CR1281" s="312"/>
      <c r="CS1281" s="308"/>
      <c r="CT1281" s="312"/>
      <c r="CU1281" s="312"/>
      <c r="CV1281" s="312"/>
      <c r="CW1281" s="312"/>
      <c r="CX1281" s="384"/>
      <c r="CY1281" s="312"/>
      <c r="CZ1281" s="372"/>
    </row>
    <row r="1282" spans="1:104" s="1" customFormat="1" hidden="1">
      <c r="A1282" s="269">
        <v>45841</v>
      </c>
      <c r="B1282" s="380">
        <v>0.4</v>
      </c>
      <c r="C1282" s="381">
        <v>0.78096774193548391</v>
      </c>
      <c r="D1282" s="382">
        <v>2.2161599999999999</v>
      </c>
      <c r="E1282" s="382">
        <v>2.1790080000000001</v>
      </c>
      <c r="F1282" s="382">
        <v>0</v>
      </c>
      <c r="G1282" s="312">
        <f>_xll.SRS1Splines.Functions25.Linear_Interp(V_NEM!$R$687:$R$703,V_NEM!$T$687:$T$703,M1282)+_xll.SRS1Splines.Functions25.Linear_Interp(V_NEM!$AB$687:$AB$703,V_NEM!$AD$687:$AD$703,N1282)</f>
        <v>0.78691117050000403</v>
      </c>
      <c r="H1282" s="308">
        <f>(G1282/(V_NEM!$T$696+V_NEM!$AD$696))*100</f>
        <v>81.193952714021435</v>
      </c>
      <c r="I1282" s="308">
        <f>G1282-(V_NEM!$T$694+V_NEM!$AD$694)</f>
        <v>0.14742503550000408</v>
      </c>
      <c r="J1282" s="308">
        <f>((IFERROR((_xll.SRS1Splines.Functions25.Linear_Interp(V_NEM!$R$687:$R$703,V_NEM!$T$687:$T$703,M1282) - V_NEM!$X$689) / (V_NEM!$X$688- V_NEM!$X$689) * 100, 0))+(IFERROR((_xll.SRS1Splines.Functions25.Linear_Interp(V_NEM!$AB$687:$AB$703,V_NEM!$AD$687:$AD$703,N1282) - V_NEM!$AH$689) / (V_NEM!$AH$688- V_NEM!$AH$689) * 100, 0)))/2</f>
        <v>71.994481209182851</v>
      </c>
      <c r="K1282" s="308">
        <v>784.3</v>
      </c>
      <c r="L1282" s="308">
        <v>781.8</v>
      </c>
      <c r="M1282" s="371">
        <v>782.7</v>
      </c>
      <c r="N1282" s="371">
        <v>784.18</v>
      </c>
      <c r="O1282" s="312">
        <v>1.1651612903225805</v>
      </c>
      <c r="P1282" s="383">
        <v>2.6425399999999999</v>
      </c>
      <c r="Q1282" s="369">
        <v>5.8</v>
      </c>
      <c r="R1282" s="312">
        <v>4.53</v>
      </c>
      <c r="S1282" s="370">
        <v>3.9111291929266359</v>
      </c>
      <c r="T1282" s="370">
        <v>4.7841247400000002</v>
      </c>
      <c r="U1282" s="370"/>
      <c r="V1282" s="312">
        <f>_xll.SRS1Splines.Functions25.Linear_Interp(V_NK3!$P$8:$P$32,V_NK3!$R$8:$R$32,AC1282)</f>
        <v>112.81258372999901</v>
      </c>
      <c r="W1282" s="312">
        <f>(V1282/V_NK3!$R$28)*100</f>
        <v>20.808480912795854</v>
      </c>
      <c r="X1282" s="308">
        <f>V1282-V_NK3!$R$8</f>
        <v>56.233931729999007</v>
      </c>
      <c r="Y1282" s="308">
        <f>IFERROR((V1282 - V_NK3!$V$10) / (V_NK3!$V$9- V_NK3!$V$10) * 100, 0)</f>
        <v>11.581050531767625</v>
      </c>
      <c r="Z1282" s="308">
        <v>541.79999999999995</v>
      </c>
      <c r="AA1282" s="308">
        <v>521</v>
      </c>
      <c r="AB1282" s="312">
        <v>525.51261128911062</v>
      </c>
      <c r="AC1282" s="371">
        <v>525.42999999999995</v>
      </c>
      <c r="AD1282" s="308">
        <v>1.08</v>
      </c>
      <c r="AE1282" s="372">
        <v>0.99255700000000002</v>
      </c>
      <c r="AF1282" s="373"/>
      <c r="AG1282" s="312"/>
      <c r="AH1282" s="370">
        <v>6.0330955142860896</v>
      </c>
      <c r="AI1282" s="370">
        <v>6.6010098000000008</v>
      </c>
      <c r="AJ1282" s="370"/>
      <c r="AK1282" s="312">
        <f>_xll.SRS1Splines.Functions25.Linear_Interp(V_NK2!$R$10:$R$21,V_NK2!$T$10:$T$21,AR1282)</f>
        <v>62.444428571458303</v>
      </c>
      <c r="AL1282" s="312">
        <f>(AK1282/V_NK2!$T$18)*100</f>
        <v>87.457182873190902</v>
      </c>
      <c r="AM1282" s="308">
        <f>AK1282-V_NK2!$T$11</f>
        <v>21.624428571430506</v>
      </c>
      <c r="AN1282" s="308">
        <f>IFERROR((AK1282 - V_NK2!$X$12) / (V_NK2!$X$11- V_NK2!$X$12) * 100, 0)</f>
        <v>70.714285714295514</v>
      </c>
      <c r="AO1282" s="308">
        <v>427</v>
      </c>
      <c r="AP1282" s="308">
        <v>420</v>
      </c>
      <c r="AQ1282" s="308"/>
      <c r="AR1282" s="371">
        <v>424.95</v>
      </c>
      <c r="AS1282" s="312">
        <v>1.54</v>
      </c>
      <c r="AT1282" s="372">
        <v>1.5716690000000002</v>
      </c>
      <c r="AU1282" s="369"/>
      <c r="AV1282" s="312">
        <v>0.93733798486703046</v>
      </c>
      <c r="AW1282" s="370">
        <v>1.1392954545454526</v>
      </c>
      <c r="AX1282" s="370">
        <v>1.0716954545454547</v>
      </c>
      <c r="AY1282" s="370">
        <v>0</v>
      </c>
      <c r="AZ1282" s="312">
        <f>_xll.SRS1Splines.Functions25.Linear_Interp(V_NNG3A!$H$4:$H$12,V_NNG3A!$I$4:$I$12,BF1282)</f>
        <v>13.121350000000101</v>
      </c>
      <c r="BA1282" s="312">
        <f>(AZ1282/V_NNG3A!$I$8)*100</f>
        <v>94.738989169675818</v>
      </c>
      <c r="BB1282" s="308">
        <f>_xll.SRS1Splines.Functions25.Linear_Interp(V_NNG3A!$H$4:$H$12,V_NNG3A!$J$4:$J$12,BF1282)</f>
        <v>2.13376379310361</v>
      </c>
      <c r="BC1282" s="308">
        <f>IFERROR((AZ1282-V_NNG3A!$J$20) / (V_NNG3A!$J$19-V_NNG3A!$J$20) * 100, 0)</f>
        <v>74.544211540782214</v>
      </c>
      <c r="BD1282" s="308">
        <v>1050</v>
      </c>
      <c r="BE1282" s="308">
        <v>1047</v>
      </c>
      <c r="BF1282" s="374">
        <v>1049.4100000000001</v>
      </c>
      <c r="BG1282" s="312">
        <v>0.32903225806451597</v>
      </c>
      <c r="BH1282" s="372">
        <v>0.36918999999998775</v>
      </c>
      <c r="BI1282" s="369"/>
      <c r="BJ1282" s="312">
        <v>3.5424000000000002</v>
      </c>
      <c r="BK1282" s="370">
        <v>8.6037119999999998</v>
      </c>
      <c r="BL1282" s="370">
        <v>2.1133440000000001</v>
      </c>
      <c r="BM1282" s="370">
        <f t="shared" si="17"/>
        <v>6.4903680000000001</v>
      </c>
      <c r="BN1282" s="312">
        <f>_xll.SRS1Splines.Functions25.Linear_Interp(V_XNN1!$K$3:$K$8,V_XNN1!$L$3:$L$8,BT1282)</f>
        <v>0.22978019999999999</v>
      </c>
      <c r="BO1282" s="312">
        <f>(BN1282/V_XNN1!$L$7)*100</f>
        <v>109.41914285714284</v>
      </c>
      <c r="BP1282" s="308">
        <f>_xll.SRS1Splines.Functions25.Linear_Interp(V_XNN1!$K$3:$K$8,V_XNN1!$M$3:$M$8,BT1282)</f>
        <v>7.3780200000000198E-2</v>
      </c>
      <c r="BQ1282" s="308">
        <f>IFERROR((BN1282 - V_XNN1!$M$16) / (V_XNN1!$M$15- V_XNN1!$M$16) * 100, 0)</f>
        <v>133.64345403899719</v>
      </c>
      <c r="BR1282" s="308">
        <v>252</v>
      </c>
      <c r="BS1282" s="308">
        <v>249</v>
      </c>
      <c r="BT1282" s="374">
        <v>253.11</v>
      </c>
      <c r="BU1282" s="312">
        <v>0.33548387096774201</v>
      </c>
      <c r="BV1282" s="372">
        <v>0.3431274838709677</v>
      </c>
      <c r="BW1282" s="369"/>
      <c r="BX1282" s="312"/>
      <c r="BY1282" s="370"/>
      <c r="BZ1282" s="370"/>
      <c r="CA1282" s="370"/>
      <c r="CB1282" s="312"/>
      <c r="CC1282" s="312"/>
      <c r="CD1282" s="308"/>
      <c r="CE1282" s="312"/>
      <c r="CF1282" s="312"/>
      <c r="CG1282" s="312"/>
      <c r="CH1282" s="312"/>
      <c r="CI1282" s="384"/>
      <c r="CJ1282" s="312"/>
      <c r="CK1282" s="372"/>
      <c r="CL1282" s="369"/>
      <c r="CM1282" s="312"/>
      <c r="CN1282" s="370"/>
      <c r="CO1282" s="370"/>
      <c r="CP1282" s="370"/>
      <c r="CQ1282" s="312"/>
      <c r="CR1282" s="312"/>
      <c r="CS1282" s="308"/>
      <c r="CT1282" s="312"/>
      <c r="CU1282" s="312"/>
      <c r="CV1282" s="312"/>
      <c r="CW1282" s="312"/>
      <c r="CX1282" s="384"/>
      <c r="CY1282" s="312"/>
      <c r="CZ1282" s="372"/>
    </row>
    <row r="1283" spans="1:104" s="1" customFormat="1" hidden="1">
      <c r="A1283" s="269">
        <v>45842</v>
      </c>
      <c r="B1283" s="380">
        <v>4.5999999999999996</v>
      </c>
      <c r="C1283" s="381">
        <v>0.78096774193548391</v>
      </c>
      <c r="D1283" s="382">
        <v>2.4788160000000001</v>
      </c>
      <c r="E1283" s="382">
        <v>2.6023679999999998</v>
      </c>
      <c r="F1283" s="382">
        <v>0</v>
      </c>
      <c r="G1283" s="312">
        <f>_xll.SRS1Splines.Functions25.Linear_Interp(V_NEM!$R$687:$R$703,V_NEM!$T$687:$T$703,M1283)+_xll.SRS1Splines.Functions25.Linear_Interp(V_NEM!$AB$687:$AB$703,V_NEM!$AD$687:$AD$703,N1283)</f>
        <v>0.74943260344999785</v>
      </c>
      <c r="H1283" s="308">
        <f>(G1283/(V_NEM!$T$696+V_NEM!$AD$696))*100</f>
        <v>77.326892345677777</v>
      </c>
      <c r="I1283" s="308">
        <f>G1283-(V_NEM!$T$694+V_NEM!$AD$694)</f>
        <v>0.10994646844999789</v>
      </c>
      <c r="J1283" s="308">
        <f>((IFERROR((_xll.SRS1Splines.Functions25.Linear_Interp(V_NEM!$R$687:$R$703,V_NEM!$T$687:$T$703,M1283) - V_NEM!$X$689) / (V_NEM!$X$688- V_NEM!$X$689) * 100, 0))+(IFERROR((_xll.SRS1Splines.Functions25.Linear_Interp(V_NEM!$AB$687:$AB$703,V_NEM!$AD$687:$AD$703,N1283) - V_NEM!$AH$689) / (V_NEM!$AH$688- V_NEM!$AH$689) * 100, 0)))/2</f>
        <v>42.301708549358153</v>
      </c>
      <c r="K1283" s="308">
        <v>784.3</v>
      </c>
      <c r="L1283" s="308">
        <v>781.8</v>
      </c>
      <c r="M1283" s="371">
        <v>782.63</v>
      </c>
      <c r="N1283" s="371">
        <v>783.17</v>
      </c>
      <c r="O1283" s="312">
        <v>1.1651612903225805</v>
      </c>
      <c r="P1283" s="383">
        <v>2.3019349999999998</v>
      </c>
      <c r="Q1283" s="369">
        <v>0.2</v>
      </c>
      <c r="R1283" s="312">
        <v>4.53</v>
      </c>
      <c r="S1283" s="370">
        <v>3.4334708717567444</v>
      </c>
      <c r="T1283" s="370">
        <v>3.9572682000000001</v>
      </c>
      <c r="U1283" s="370"/>
      <c r="V1283" s="312">
        <f>_xll.SRS1Splines.Functions25.Linear_Interp(V_NK3!$P$8:$P$32,V_NK3!$R$8:$R$32,AC1283)</f>
        <v>112.28878640000001</v>
      </c>
      <c r="W1283" s="312">
        <f>(V1283/V_NK3!$R$28)*100</f>
        <v>20.711865567387722</v>
      </c>
      <c r="X1283" s="308">
        <f>V1283-V_NK3!$R$8</f>
        <v>55.710134400000008</v>
      </c>
      <c r="Y1283" s="308">
        <f>IFERROR((V1283 - V_NK3!$V$10) / (V_NK3!$V$9- V_NK3!$V$10) * 100, 0)</f>
        <v>11.473177524127873</v>
      </c>
      <c r="Z1283" s="308">
        <v>541.79999999999995</v>
      </c>
      <c r="AA1283" s="308">
        <v>521</v>
      </c>
      <c r="AB1283" s="312">
        <v>525.47391693366592</v>
      </c>
      <c r="AC1283" s="371">
        <v>525.4</v>
      </c>
      <c r="AD1283" s="308">
        <v>1.08</v>
      </c>
      <c r="AE1283" s="372">
        <v>0.82101000000000002</v>
      </c>
      <c r="AF1283" s="373"/>
      <c r="AG1283" s="312"/>
      <c r="AH1283" s="370">
        <v>4.5164490000000006</v>
      </c>
      <c r="AI1283" s="370">
        <v>4.5164490000000006</v>
      </c>
      <c r="AJ1283" s="370"/>
      <c r="AK1283" s="312">
        <f>_xll.SRS1Splines.Functions25.Linear_Interp(V_NK2!$R$10:$R$21,V_NK2!$T$10:$T$21,AR1283)</f>
        <v>62.444428571458303</v>
      </c>
      <c r="AL1283" s="312">
        <f>(AK1283/V_NK2!$T$18)*100</f>
        <v>87.457182873190902</v>
      </c>
      <c r="AM1283" s="308">
        <f>AK1283-V_NK2!$T$11</f>
        <v>21.624428571430506</v>
      </c>
      <c r="AN1283" s="308">
        <f>IFERROR((AK1283 - V_NK2!$X$12) / (V_NK2!$X$11- V_NK2!$X$12) * 100, 0)</f>
        <v>70.714285714295514</v>
      </c>
      <c r="AO1283" s="308">
        <v>427</v>
      </c>
      <c r="AP1283" s="308">
        <v>420</v>
      </c>
      <c r="AQ1283" s="308"/>
      <c r="AR1283" s="371">
        <v>424.95</v>
      </c>
      <c r="AS1283" s="312">
        <v>1.54</v>
      </c>
      <c r="AT1283" s="372">
        <v>1.075345</v>
      </c>
      <c r="AU1283" s="369"/>
      <c r="AV1283" s="312">
        <v>0.93733798486703046</v>
      </c>
      <c r="AW1283" s="370">
        <v>1.7801914727272474</v>
      </c>
      <c r="AX1283" s="370">
        <v>1.4265914727272735</v>
      </c>
      <c r="AY1283" s="370">
        <v>0</v>
      </c>
      <c r="AZ1283" s="312">
        <f>_xll.SRS1Splines.Functions25.Linear_Interp(V_NNG3A!$H$4:$H$12,V_NNG3A!$I$4:$I$12,BF1283)</f>
        <v>14.050200000000499</v>
      </c>
      <c r="BA1283" s="312">
        <f>(AZ1283/V_NNG3A!$I$8)*100</f>
        <v>101.44548736462455</v>
      </c>
      <c r="BB1283" s="308">
        <f>_xll.SRS1Splines.Functions25.Linear_Interp(V_NNG3A!$H$4:$H$12,V_NNG3A!$J$4:$J$12,BF1283)</f>
        <v>3.0626137931040298</v>
      </c>
      <c r="BC1283" s="308">
        <f>IFERROR((AZ1283-V_NNG3A!$J$20) / (V_NNG3A!$J$19-V_NNG3A!$J$20) * 100, 0)</f>
        <v>106.99409709675267</v>
      </c>
      <c r="BD1283" s="308">
        <v>1050</v>
      </c>
      <c r="BE1283" s="308">
        <v>1047</v>
      </c>
      <c r="BF1283" s="374">
        <v>1050.77</v>
      </c>
      <c r="BG1283" s="312">
        <v>0.32903225806451597</v>
      </c>
      <c r="BH1283" s="372">
        <v>0.49284000000001105</v>
      </c>
      <c r="BI1283" s="369"/>
      <c r="BJ1283" s="312">
        <v>3.5424000000000002</v>
      </c>
      <c r="BK1283" s="370">
        <v>8.3566079999999996</v>
      </c>
      <c r="BL1283" s="370">
        <v>2.1142080000000001</v>
      </c>
      <c r="BM1283" s="370">
        <f t="shared" si="17"/>
        <v>6.2423999999999999</v>
      </c>
      <c r="BN1283" s="312">
        <f>_xll.SRS1Splines.Functions25.Linear_Interp(V_XNN1!$K$3:$K$8,V_XNN1!$L$3:$L$8,BT1283)</f>
        <v>0.229602</v>
      </c>
      <c r="BO1283" s="312">
        <f>(BN1283/V_XNN1!$L$7)*100</f>
        <v>109.33428571428571</v>
      </c>
      <c r="BP1283" s="308">
        <f>_xll.SRS1Splines.Functions25.Linear_Interp(V_XNN1!$K$3:$K$8,V_XNN1!$M$3:$M$8,BT1283)</f>
        <v>7.3601999999999904E-2</v>
      </c>
      <c r="BQ1283" s="308">
        <f>IFERROR((BN1283 - V_XNN1!$M$16) / (V_XNN1!$M$15- V_XNN1!$M$16) * 100, 0)</f>
        <v>133.09192200557106</v>
      </c>
      <c r="BR1283" s="308">
        <v>252</v>
      </c>
      <c r="BS1283" s="308">
        <v>249</v>
      </c>
      <c r="BT1283" s="374">
        <v>253.1</v>
      </c>
      <c r="BU1283" s="312">
        <v>0.33548387096774201</v>
      </c>
      <c r="BV1283" s="372">
        <v>0.34178948387096769</v>
      </c>
      <c r="BW1283" s="369"/>
      <c r="BX1283" s="312"/>
      <c r="BY1283" s="370"/>
      <c r="BZ1283" s="370"/>
      <c r="CA1283" s="370"/>
      <c r="CB1283" s="312"/>
      <c r="CC1283" s="312"/>
      <c r="CD1283" s="308"/>
      <c r="CE1283" s="312"/>
      <c r="CF1283" s="312"/>
      <c r="CG1283" s="312"/>
      <c r="CH1283" s="312"/>
      <c r="CI1283" s="384"/>
      <c r="CJ1283" s="312"/>
      <c r="CK1283" s="372"/>
      <c r="CL1283" s="369"/>
      <c r="CM1283" s="312"/>
      <c r="CN1283" s="370"/>
      <c r="CO1283" s="370"/>
      <c r="CP1283" s="370"/>
      <c r="CQ1283" s="312"/>
      <c r="CR1283" s="312"/>
      <c r="CS1283" s="308"/>
      <c r="CT1283" s="312"/>
      <c r="CU1283" s="312"/>
      <c r="CV1283" s="312"/>
      <c r="CW1283" s="312"/>
      <c r="CX1283" s="384"/>
      <c r="CY1283" s="312"/>
      <c r="CZ1283" s="372"/>
    </row>
    <row r="1284" spans="1:104" s="1" customFormat="1" hidden="1">
      <c r="A1284" s="269">
        <v>45843</v>
      </c>
      <c r="B1284" s="380">
        <v>0.8</v>
      </c>
      <c r="C1284" s="381">
        <v>0.78096774193548391</v>
      </c>
      <c r="D1284" s="382">
        <v>2.3777279999999998</v>
      </c>
      <c r="E1284" s="382">
        <v>2.260224</v>
      </c>
      <c r="F1284" s="382">
        <v>0</v>
      </c>
      <c r="G1284" s="312">
        <f>_xll.SRS1Splines.Functions25.Linear_Interp(V_NEM!$R$687:$R$703,V_NEM!$T$687:$T$703,M1284)+_xll.SRS1Splines.Functions25.Linear_Interp(V_NEM!$AB$687:$AB$703,V_NEM!$AD$687:$AD$703,N1284)</f>
        <v>0.79478346529999699</v>
      </c>
      <c r="H1284" s="308">
        <f>(G1284/(V_NEM!$T$696+V_NEM!$AD$696))*100</f>
        <v>82.006220674756221</v>
      </c>
      <c r="I1284" s="308">
        <f>G1284-(V_NEM!$T$694+V_NEM!$AD$694)</f>
        <v>0.15529733029999704</v>
      </c>
      <c r="J1284" s="308">
        <f>((IFERROR((_xll.SRS1Splines.Functions25.Linear_Interp(V_NEM!$R$687:$R$703,V_NEM!$T$687:$T$703,M1284) - V_NEM!$X$689) / (V_NEM!$X$688- V_NEM!$X$689) * 100, 0))+(IFERROR((_xll.SRS1Splines.Functions25.Linear_Interp(V_NEM!$AB$687:$AB$703,V_NEM!$AD$687:$AD$703,N1284) - V_NEM!$AH$689) / (V_NEM!$AH$688- V_NEM!$AH$689) * 100, 0)))/2</f>
        <v>71.341975459105228</v>
      </c>
      <c r="K1284" s="308">
        <v>784.3</v>
      </c>
      <c r="L1284" s="308">
        <v>781.8</v>
      </c>
      <c r="M1284" s="371">
        <v>782.78</v>
      </c>
      <c r="N1284" s="371">
        <v>784.1</v>
      </c>
      <c r="O1284" s="312">
        <v>1.1651612903225805</v>
      </c>
      <c r="P1284" s="383">
        <v>2.57438706964302</v>
      </c>
      <c r="Q1284" s="369">
        <v>30.6</v>
      </c>
      <c r="R1284" s="312">
        <v>4.53</v>
      </c>
      <c r="S1284" s="370">
        <v>4.2035557400000005</v>
      </c>
      <c r="T1284" s="370">
        <v>4.2035557400000005</v>
      </c>
      <c r="U1284" s="370"/>
      <c r="V1284" s="312">
        <f>_xll.SRS1Splines.Functions25.Linear_Interp(V_NK3!$P$8:$P$32,V_NK3!$R$8:$R$32,AC1284)</f>
        <v>112.28878640000001</v>
      </c>
      <c r="W1284" s="312">
        <f>(V1284/V_NK3!$R$28)*100</f>
        <v>20.711865567387722</v>
      </c>
      <c r="X1284" s="308">
        <f>V1284-V_NK3!$R$8</f>
        <v>55.710134400000008</v>
      </c>
      <c r="Y1284" s="308">
        <f>IFERROR((V1284 - V_NK3!$V$10) / (V_NK3!$V$9- V_NK3!$V$10) * 100, 0)</f>
        <v>11.473177524127873</v>
      </c>
      <c r="Z1284" s="308">
        <v>541.79999999999995</v>
      </c>
      <c r="AA1284" s="308">
        <v>521</v>
      </c>
      <c r="AB1284" s="312">
        <v>525.43522257822121</v>
      </c>
      <c r="AC1284" s="371">
        <v>525.4</v>
      </c>
      <c r="AD1284" s="308">
        <v>1.08</v>
      </c>
      <c r="AE1284" s="372">
        <v>0.87210699999999997</v>
      </c>
      <c r="AF1284" s="373"/>
      <c r="AG1284" s="312"/>
      <c r="AH1284" s="370">
        <v>5.2852011714285378</v>
      </c>
      <c r="AI1284" s="370">
        <v>5.9841726000000008</v>
      </c>
      <c r="AJ1284" s="370"/>
      <c r="AK1284" s="312">
        <f>_xll.SRS1Splines.Functions25.Linear_Interp(V_NK2!$R$10:$R$21,V_NK2!$T$10:$T$21,AR1284)</f>
        <v>61.745457142886899</v>
      </c>
      <c r="AL1284" s="312">
        <f>(AK1284/V_NK2!$T$18)*100</f>
        <v>86.478231292558675</v>
      </c>
      <c r="AM1284" s="308">
        <f>AK1284-V_NK2!$T$11</f>
        <v>20.925457142859102</v>
      </c>
      <c r="AN1284" s="308">
        <f>IFERROR((AK1284 - V_NK2!$X$12) / (V_NK2!$X$11- V_NK2!$X$12) * 100, 0)</f>
        <v>68.428571428581193</v>
      </c>
      <c r="AO1284" s="308">
        <v>427</v>
      </c>
      <c r="AP1284" s="308">
        <v>420</v>
      </c>
      <c r="AQ1284" s="308"/>
      <c r="AR1284" s="371">
        <v>424.79</v>
      </c>
      <c r="AS1284" s="312">
        <v>1.369</v>
      </c>
      <c r="AT1284" s="372">
        <v>1.424803</v>
      </c>
      <c r="AU1284" s="369"/>
      <c r="AV1284" s="312">
        <v>0.93733798486703046</v>
      </c>
      <c r="AW1284" s="370">
        <v>2.5198567272727437</v>
      </c>
      <c r="AX1284" s="370">
        <v>2.538056727272727</v>
      </c>
      <c r="AY1284" s="370">
        <v>0</v>
      </c>
      <c r="AZ1284" s="312">
        <f>_xll.SRS1Splines.Functions25.Linear_Interp(V_NNG3A!$H$4:$H$12,V_NNG3A!$I$4:$I$12,BF1284)</f>
        <v>14.032000000000499</v>
      </c>
      <c r="BA1284" s="312">
        <f>(AZ1284/V_NNG3A!$I$8)*100</f>
        <v>101.31407942238629</v>
      </c>
      <c r="BB1284" s="308">
        <f>_xll.SRS1Splines.Functions25.Linear_Interp(V_NNG3A!$H$4:$H$12,V_NNG3A!$J$4:$J$12,BF1284)</f>
        <v>3.0444137931039901</v>
      </c>
      <c r="BC1284" s="308">
        <f>IFERROR((AZ1284-V_NNG3A!$J$20) / (V_NNG3A!$J$19-V_NNG3A!$J$20) * 100, 0)</f>
        <v>106.35827008795854</v>
      </c>
      <c r="BD1284" s="308">
        <v>1050</v>
      </c>
      <c r="BE1284" s="308">
        <v>1047</v>
      </c>
      <c r="BF1284" s="374">
        <v>1050.7</v>
      </c>
      <c r="BG1284" s="312">
        <v>0.32903225806451597</v>
      </c>
      <c r="BH1284" s="372">
        <v>0.88005000000000289</v>
      </c>
      <c r="BI1284" s="369"/>
      <c r="BJ1284" s="312">
        <v>3.5424000000000002</v>
      </c>
      <c r="BK1284" s="370">
        <v>8.4283199999999994</v>
      </c>
      <c r="BL1284" s="370">
        <v>2.1142080000000001</v>
      </c>
      <c r="BM1284" s="370">
        <f t="shared" si="17"/>
        <v>6.3141119999999997</v>
      </c>
      <c r="BN1284" s="312">
        <f>_xll.SRS1Splines.Functions25.Linear_Interp(V_XNN1!$K$3:$K$8,V_XNN1!$L$3:$L$8,BT1284)</f>
        <v>0.229602</v>
      </c>
      <c r="BO1284" s="312">
        <f>(BN1284/V_XNN1!$L$7)*100</f>
        <v>109.33428571428571</v>
      </c>
      <c r="BP1284" s="308">
        <f>_xll.SRS1Splines.Functions25.Linear_Interp(V_XNN1!$K$3:$K$8,V_XNN1!$M$3:$M$8,BT1284)</f>
        <v>7.3601999999999904E-2</v>
      </c>
      <c r="BQ1284" s="308">
        <f>IFERROR((BN1284 - V_XNN1!$M$16) / (V_XNN1!$M$15- V_XNN1!$M$16) * 100, 0)</f>
        <v>133.09192200557106</v>
      </c>
      <c r="BR1284" s="308">
        <v>252</v>
      </c>
      <c r="BS1284" s="308">
        <v>249</v>
      </c>
      <c r="BT1284" s="374">
        <v>253.1</v>
      </c>
      <c r="BU1284" s="312">
        <v>0.33548387096774201</v>
      </c>
      <c r="BV1284" s="372">
        <v>0.34178948387096769</v>
      </c>
      <c r="BW1284" s="369"/>
      <c r="BX1284" s="312"/>
      <c r="BY1284" s="370"/>
      <c r="BZ1284" s="370"/>
      <c r="CA1284" s="370"/>
      <c r="CB1284" s="312"/>
      <c r="CC1284" s="312"/>
      <c r="CD1284" s="308"/>
      <c r="CE1284" s="312"/>
      <c r="CF1284" s="312"/>
      <c r="CG1284" s="312"/>
      <c r="CH1284" s="312"/>
      <c r="CI1284" s="384"/>
      <c r="CJ1284" s="312"/>
      <c r="CK1284" s="372"/>
      <c r="CL1284" s="369"/>
      <c r="CM1284" s="312"/>
      <c r="CN1284" s="370"/>
      <c r="CO1284" s="370"/>
      <c r="CP1284" s="370"/>
      <c r="CQ1284" s="312"/>
      <c r="CR1284" s="312"/>
      <c r="CS1284" s="308"/>
      <c r="CT1284" s="312"/>
      <c r="CU1284" s="312"/>
      <c r="CV1284" s="312"/>
      <c r="CW1284" s="312"/>
      <c r="CX1284" s="384"/>
      <c r="CY1284" s="312"/>
      <c r="CZ1284" s="372"/>
    </row>
    <row r="1285" spans="1:104" s="1" customFormat="1" hidden="1">
      <c r="A1285" s="269">
        <v>45844</v>
      </c>
      <c r="B1285" s="380">
        <v>20</v>
      </c>
      <c r="C1285" s="381">
        <v>0.78096774193548391</v>
      </c>
      <c r="D1285" s="382">
        <v>2.498688</v>
      </c>
      <c r="E1285" s="382">
        <v>2.5349759999999999</v>
      </c>
      <c r="F1285" s="382">
        <v>0</v>
      </c>
      <c r="G1285" s="312">
        <f>_xll.SRS1Splines.Functions25.Linear_Interp(V_NEM!$R$687:$R$703,V_NEM!$T$687:$T$703,M1285)+_xll.SRS1Splines.Functions25.Linear_Interp(V_NEM!$AB$687:$AB$703,V_NEM!$AD$687:$AD$703,N1285)</f>
        <v>0.77272929330000806</v>
      </c>
      <c r="H1285" s="308">
        <f>(G1285/(V_NEM!$T$696+V_NEM!$AD$696))*100</f>
        <v>79.730658367798242</v>
      </c>
      <c r="I1285" s="308">
        <f>G1285-(V_NEM!$T$694+V_NEM!$AD$694)</f>
        <v>0.1332431583000081</v>
      </c>
      <c r="J1285" s="308">
        <f>((IFERROR((_xll.SRS1Splines.Functions25.Linear_Interp(V_NEM!$R$687:$R$703,V_NEM!$T$687:$T$703,M1285) - V_NEM!$X$689) / (V_NEM!$X$688- V_NEM!$X$689) * 100, 0))+(IFERROR((_xll.SRS1Splines.Functions25.Linear_Interp(V_NEM!$AB$687:$AB$703,V_NEM!$AD$687:$AD$703,N1285) - V_NEM!$AH$689) / (V_NEM!$AH$688- V_NEM!$AH$689) * 100, 0)))/2</f>
        <v>57.964015186319187</v>
      </c>
      <c r="K1285" s="308">
        <v>784.3</v>
      </c>
      <c r="L1285" s="308">
        <v>781.8</v>
      </c>
      <c r="M1285" s="371">
        <v>782.7</v>
      </c>
      <c r="N1285" s="371">
        <v>783.69</v>
      </c>
      <c r="O1285" s="312">
        <v>1.1651612903225805</v>
      </c>
      <c r="P1285" s="383">
        <v>2.3200400000000001</v>
      </c>
      <c r="Q1285" s="369">
        <v>4.2</v>
      </c>
      <c r="R1285" s="312">
        <v>4.53</v>
      </c>
      <c r="S1285" s="370">
        <v>4.7372397141448213</v>
      </c>
      <c r="T1285" s="370">
        <v>2.9912486199999999</v>
      </c>
      <c r="U1285" s="370"/>
      <c r="V1285" s="312">
        <f>_xll.SRS1Splines.Functions25.Linear_Interp(V_NK3!$P$8:$P$32,V_NK3!$R$8:$R$32,AC1285)</f>
        <v>114.0347775</v>
      </c>
      <c r="W1285" s="312">
        <f>(V1285/V_NK3!$R$28)*100</f>
        <v>21.033916718748774</v>
      </c>
      <c r="X1285" s="308">
        <f>V1285-V_NK3!$R$8</f>
        <v>57.456125500000006</v>
      </c>
      <c r="Y1285" s="308">
        <f>IFERROR((V1285 - V_NK3!$V$10) / (V_NK3!$V$9- V_NK3!$V$10) * 100, 0)</f>
        <v>11.832754216261062</v>
      </c>
      <c r="Z1285" s="308">
        <v>541.79999999999995</v>
      </c>
      <c r="AA1285" s="308">
        <v>521</v>
      </c>
      <c r="AB1285" s="312">
        <v>525.39652822277651</v>
      </c>
      <c r="AC1285" s="371">
        <v>525.5</v>
      </c>
      <c r="AD1285" s="308">
        <v>1.08</v>
      </c>
      <c r="AE1285" s="372">
        <v>0.620591</v>
      </c>
      <c r="AF1285" s="373"/>
      <c r="AG1285" s="312"/>
      <c r="AH1285" s="370">
        <v>4.226539514285613</v>
      </c>
      <c r="AI1285" s="370">
        <v>3.2654538000000004</v>
      </c>
      <c r="AJ1285" s="370"/>
      <c r="AK1285" s="312">
        <f>_xll.SRS1Splines.Functions25.Linear_Interp(V_NK2!$R$10:$R$21,V_NK2!$T$10:$T$21,AR1285)</f>
        <v>62.7065428571726</v>
      </c>
      <c r="AL1285" s="312">
        <f>(AK1285/V_NK2!$T$18)*100</f>
        <v>87.824289715928003</v>
      </c>
      <c r="AM1285" s="308">
        <f>AK1285-V_NK2!$T$11</f>
        <v>21.886542857144804</v>
      </c>
      <c r="AN1285" s="308">
        <f>IFERROR((AK1285 - V_NK2!$X$12) / (V_NK2!$X$11- V_NK2!$X$12) * 100, 0)</f>
        <v>71.571428571438446</v>
      </c>
      <c r="AO1285" s="308">
        <v>427</v>
      </c>
      <c r="AP1285" s="308">
        <v>420</v>
      </c>
      <c r="AQ1285" s="308"/>
      <c r="AR1285" s="371">
        <v>425.01</v>
      </c>
      <c r="AS1285" s="312">
        <v>1.0269999999999999</v>
      </c>
      <c r="AT1285" s="372">
        <v>0.77748899999999999</v>
      </c>
      <c r="AU1285" s="369"/>
      <c r="AV1285" s="312">
        <v>0.93733798486703046</v>
      </c>
      <c r="AW1285" s="370">
        <v>3.5174657588099012</v>
      </c>
      <c r="AX1285" s="370">
        <v>3.0428640000000033</v>
      </c>
      <c r="AY1285" s="370">
        <v>0.28740175880989133</v>
      </c>
      <c r="AZ1285" s="312">
        <f>_xll.SRS1Splines.Functions25.Linear_Interp(V_NNG3A!$H$4:$H$12,V_NNG3A!$I$4:$I$12,BF1285)</f>
        <v>14.219200000001001</v>
      </c>
      <c r="BA1285" s="312">
        <f>(AZ1285/V_NNG3A!$I$8)*100</f>
        <v>102.66570397112635</v>
      </c>
      <c r="BB1285" s="308">
        <f>_xll.SRS1Splines.Functions25.Linear_Interp(V_NNG3A!$H$4:$H$12,V_NNG3A!$J$4:$J$12,BF1285)</f>
        <v>3.2316137931045001</v>
      </c>
      <c r="BC1285" s="308">
        <f>IFERROR((AZ1285-V_NNG3A!$J$20) / (V_NNG3A!$J$19-V_NNG3A!$J$20) * 100, 0)</f>
        <v>112.89820503557264</v>
      </c>
      <c r="BD1285" s="308">
        <v>1050</v>
      </c>
      <c r="BE1285" s="308">
        <v>1047</v>
      </c>
      <c r="BF1285" s="374">
        <v>1051.42</v>
      </c>
      <c r="BG1285" s="312">
        <v>0.32903225806451597</v>
      </c>
      <c r="BH1285" s="372">
        <v>1.066359999999986</v>
      </c>
      <c r="BI1285" s="369"/>
      <c r="BJ1285" s="312">
        <v>3.5424000000000002</v>
      </c>
      <c r="BK1285" s="370">
        <v>8.2658880000000003</v>
      </c>
      <c r="BL1285" s="370">
        <v>2.1133440000000001</v>
      </c>
      <c r="BM1285" s="370">
        <f t="shared" si="17"/>
        <v>6.1525440000000007</v>
      </c>
      <c r="BN1285" s="312">
        <f>_xll.SRS1Splines.Functions25.Linear_Interp(V_XNN1!$K$3:$K$8,V_XNN1!$L$3:$L$8,BT1285)</f>
        <v>0.229602</v>
      </c>
      <c r="BO1285" s="312">
        <f>(BN1285/V_XNN1!$L$7)*100</f>
        <v>109.33428571428571</v>
      </c>
      <c r="BP1285" s="308">
        <f>_xll.SRS1Splines.Functions25.Linear_Interp(V_XNN1!$K$3:$K$8,V_XNN1!$M$3:$M$8,BT1285)</f>
        <v>7.3601999999999904E-2</v>
      </c>
      <c r="BQ1285" s="308">
        <f>IFERROR((BN1285 - V_XNN1!$M$16) / (V_XNN1!$M$15- V_XNN1!$M$16) * 100, 0)</f>
        <v>133.09192200557106</v>
      </c>
      <c r="BR1285" s="308">
        <v>252</v>
      </c>
      <c r="BS1285" s="308">
        <v>249</v>
      </c>
      <c r="BT1285" s="374">
        <v>253.1</v>
      </c>
      <c r="BU1285" s="312">
        <v>0.34</v>
      </c>
      <c r="BV1285" s="372">
        <v>0.3422104838709677</v>
      </c>
      <c r="BW1285" s="369"/>
      <c r="BX1285" s="312"/>
      <c r="BY1285" s="370"/>
      <c r="BZ1285" s="370"/>
      <c r="CA1285" s="370"/>
      <c r="CB1285" s="312"/>
      <c r="CC1285" s="312"/>
      <c r="CD1285" s="308"/>
      <c r="CE1285" s="312"/>
      <c r="CF1285" s="312"/>
      <c r="CG1285" s="312"/>
      <c r="CH1285" s="312"/>
      <c r="CI1285" s="384"/>
      <c r="CJ1285" s="312"/>
      <c r="CK1285" s="372"/>
      <c r="CL1285" s="369"/>
      <c r="CM1285" s="312"/>
      <c r="CN1285" s="370"/>
      <c r="CO1285" s="370"/>
      <c r="CP1285" s="370"/>
      <c r="CQ1285" s="312"/>
      <c r="CR1285" s="312"/>
      <c r="CS1285" s="308"/>
      <c r="CT1285" s="312"/>
      <c r="CU1285" s="312"/>
      <c r="CV1285" s="312"/>
      <c r="CW1285" s="312"/>
      <c r="CX1285" s="384"/>
      <c r="CY1285" s="312"/>
      <c r="CZ1285" s="372"/>
    </row>
    <row r="1286" spans="1:104" s="1" customFormat="1" hidden="1">
      <c r="A1286" s="269">
        <v>45845</v>
      </c>
      <c r="B1286" s="380">
        <v>7.2</v>
      </c>
      <c r="C1286" s="381">
        <v>0.78096774193548391</v>
      </c>
      <c r="D1286" s="382">
        <v>2.2489919999999999</v>
      </c>
      <c r="E1286" s="382">
        <v>2.4079679999999999</v>
      </c>
      <c r="F1286" s="382">
        <v>0</v>
      </c>
      <c r="G1286" s="312">
        <f>_xll.SRS1Splines.Functions25.Linear_Interp(V_NEM!$R$687:$R$703,V_NEM!$T$687:$T$703,M1286)+_xll.SRS1Splines.Functions25.Linear_Interp(V_NEM!$AB$687:$AB$703,V_NEM!$AD$687:$AD$703,N1286)</f>
        <v>0.75355704450000394</v>
      </c>
      <c r="H1286" s="308">
        <f>(G1286/(V_NEM!$T$696+V_NEM!$AD$696))*100</f>
        <v>77.75245457447825</v>
      </c>
      <c r="I1286" s="308">
        <f>G1286-(V_NEM!$T$694+V_NEM!$AD$694)</f>
        <v>0.11407090950000398</v>
      </c>
      <c r="J1286" s="308">
        <f>((IFERROR((_xll.SRS1Splines.Functions25.Linear_Interp(V_NEM!$R$687:$R$703,V_NEM!$T$687:$T$703,M1286) - V_NEM!$X$689) / (V_NEM!$X$688- V_NEM!$X$689) * 100, 0))+(IFERROR((_xll.SRS1Splines.Functions25.Linear_Interp(V_NEM!$AB$687:$AB$703,V_NEM!$AD$687:$AD$703,N1286) - V_NEM!$AH$689) / (V_NEM!$AH$688- V_NEM!$AH$689) * 100, 0)))/2</f>
        <v>51.657586043747976</v>
      </c>
      <c r="K1286" s="308">
        <v>784.3</v>
      </c>
      <c r="L1286" s="308">
        <v>781.8</v>
      </c>
      <c r="M1286" s="371">
        <v>782.58</v>
      </c>
      <c r="N1286" s="371">
        <v>783.56</v>
      </c>
      <c r="O1286" s="312">
        <v>1.1651612903225805</v>
      </c>
      <c r="P1286" s="383">
        <v>2.4132500000000001</v>
      </c>
      <c r="Q1286" s="369">
        <v>4.8</v>
      </c>
      <c r="R1286" s="312">
        <v>4.53</v>
      </c>
      <c r="S1286" s="370">
        <v>2.0582551693705757</v>
      </c>
      <c r="T1286" s="370">
        <v>4.8518409200000008</v>
      </c>
      <c r="U1286" s="370"/>
      <c r="V1286" s="312">
        <f>_xll.SRS1Splines.Functions25.Linear_Interp(V_NK3!$P$8:$P$32,V_NK3!$R$8:$R$32,AC1286)</f>
        <v>111.241191740001</v>
      </c>
      <c r="W1286" s="312">
        <f>(V1286/V_NK3!$R$28)*100</f>
        <v>20.518634876571273</v>
      </c>
      <c r="X1286" s="308">
        <f>V1286-V_NK3!$R$8</f>
        <v>54.662539740001002</v>
      </c>
      <c r="Y1286" s="308">
        <f>IFERROR((V1286 - V_NK3!$V$10) / (V_NK3!$V$9- V_NK3!$V$10) * 100, 0)</f>
        <v>11.257431508848166</v>
      </c>
      <c r="Z1286" s="308">
        <v>541.79999999999995</v>
      </c>
      <c r="AA1286" s="308">
        <v>521</v>
      </c>
      <c r="AB1286" s="312">
        <v>525.35783386733181</v>
      </c>
      <c r="AC1286" s="371">
        <v>525.34</v>
      </c>
      <c r="AD1286" s="308">
        <v>1.08</v>
      </c>
      <c r="AE1286" s="372">
        <v>1.0066059999999999</v>
      </c>
      <c r="AF1286" s="373"/>
      <c r="AG1286" s="312"/>
      <c r="AH1286" s="370">
        <v>5.5180272000000006</v>
      </c>
      <c r="AI1286" s="370">
        <v>5.5180272000000006</v>
      </c>
      <c r="AJ1286" s="370"/>
      <c r="AK1286" s="312">
        <f>_xll.SRS1Splines.Functions25.Linear_Interp(V_NK2!$R$10:$R$21,V_NK2!$T$10:$T$21,AR1286)</f>
        <v>62.7065428571726</v>
      </c>
      <c r="AL1286" s="312">
        <f>(AK1286/V_NK2!$T$18)*100</f>
        <v>87.824289715928003</v>
      </c>
      <c r="AM1286" s="308">
        <f>AK1286-V_NK2!$T$11</f>
        <v>21.886542857144804</v>
      </c>
      <c r="AN1286" s="308">
        <f>IFERROR((AK1286 - V_NK2!$X$12) / (V_NK2!$X$11- V_NK2!$X$12) * 100, 0)</f>
        <v>71.571428571438446</v>
      </c>
      <c r="AO1286" s="308">
        <v>427</v>
      </c>
      <c r="AP1286" s="308">
        <v>420</v>
      </c>
      <c r="AQ1286" s="308"/>
      <c r="AR1286" s="371">
        <v>425.01</v>
      </c>
      <c r="AS1286" s="312">
        <v>1.359</v>
      </c>
      <c r="AT1286" s="372">
        <v>1.3138160000000001</v>
      </c>
      <c r="AU1286" s="369"/>
      <c r="AV1286" s="312">
        <v>0.93733798486703046</v>
      </c>
      <c r="AW1286" s="370">
        <v>2.9238498634611623</v>
      </c>
      <c r="AX1286" s="370">
        <v>3.0344072727272726</v>
      </c>
      <c r="AY1286" s="370">
        <v>0.14684259073389291</v>
      </c>
      <c r="AZ1286" s="312">
        <f>_xll.SRS1Splines.Functions25.Linear_Interp(V_NNG3A!$H$4:$H$12,V_NNG3A!$I$4:$I$12,BF1286)</f>
        <v>13.9618000000003</v>
      </c>
      <c r="BA1286" s="312">
        <f>(AZ1286/V_NNG3A!$I$8)*100</f>
        <v>100.80722021660866</v>
      </c>
      <c r="BB1286" s="308">
        <f>_xll.SRS1Splines.Functions25.Linear_Interp(V_NNG3A!$H$4:$H$12,V_NNG3A!$J$4:$J$12,BF1286)</f>
        <v>2.97421379310381</v>
      </c>
      <c r="BC1286" s="308">
        <f>IFERROR((AZ1286-V_NNG3A!$J$20) / (V_NNG3A!$J$19-V_NNG3A!$J$20) * 100, 0)</f>
        <v>103.90579448260289</v>
      </c>
      <c r="BD1286" s="308">
        <v>1050</v>
      </c>
      <c r="BE1286" s="308">
        <v>1047</v>
      </c>
      <c r="BF1286" s="374">
        <v>1050.43</v>
      </c>
      <c r="BG1286" s="312">
        <v>0.32903225806451597</v>
      </c>
      <c r="BH1286" s="372">
        <v>1.0641200000000099</v>
      </c>
      <c r="BI1286" s="369"/>
      <c r="BJ1286" s="312">
        <v>3.5424000000000002</v>
      </c>
      <c r="BK1286" s="370">
        <v>7.8148800000000005</v>
      </c>
      <c r="BL1286" s="370">
        <v>2.1142080000000001</v>
      </c>
      <c r="BM1286" s="370">
        <f t="shared" si="17"/>
        <v>5.7006720000000008</v>
      </c>
      <c r="BN1286" s="312">
        <f>_xll.SRS1Splines.Functions25.Linear_Interp(V_XNN1!$K$3:$K$8,V_XNN1!$L$3:$L$8,BT1286)</f>
        <v>0.22853280000000001</v>
      </c>
      <c r="BO1286" s="312">
        <f>(BN1286/V_XNN1!$L$7)*100</f>
        <v>108.82514285714286</v>
      </c>
      <c r="BP1286" s="308">
        <f>_xll.SRS1Splines.Functions25.Linear_Interp(V_XNN1!$K$3:$K$8,V_XNN1!$M$3:$M$8,BT1286)</f>
        <v>7.2532799999999897E-2</v>
      </c>
      <c r="BQ1286" s="308">
        <f>IFERROR((BN1286 - V_XNN1!$M$16) / (V_XNN1!$M$15- V_XNN1!$M$16) * 100, 0)</f>
        <v>129.78272980501399</v>
      </c>
      <c r="BR1286" s="308">
        <v>252</v>
      </c>
      <c r="BS1286" s="308">
        <v>249</v>
      </c>
      <c r="BT1286" s="374">
        <v>253.04</v>
      </c>
      <c r="BU1286" s="312">
        <v>0.33548387096774201</v>
      </c>
      <c r="BV1286" s="372">
        <v>0.34200048387096765</v>
      </c>
      <c r="BW1286" s="369"/>
      <c r="BX1286" s="312"/>
      <c r="BY1286" s="370"/>
      <c r="BZ1286" s="370"/>
      <c r="CA1286" s="370"/>
      <c r="CB1286" s="312"/>
      <c r="CC1286" s="312"/>
      <c r="CD1286" s="308"/>
      <c r="CE1286" s="312"/>
      <c r="CF1286" s="312"/>
      <c r="CG1286" s="312"/>
      <c r="CH1286" s="312"/>
      <c r="CI1286" s="384"/>
      <c r="CJ1286" s="312"/>
      <c r="CK1286" s="372"/>
      <c r="CL1286" s="369"/>
      <c r="CM1286" s="312"/>
      <c r="CN1286" s="370"/>
      <c r="CO1286" s="370"/>
      <c r="CP1286" s="370"/>
      <c r="CQ1286" s="312"/>
      <c r="CR1286" s="312"/>
      <c r="CS1286" s="308"/>
      <c r="CT1286" s="312"/>
      <c r="CU1286" s="312"/>
      <c r="CV1286" s="312"/>
      <c r="CW1286" s="312"/>
      <c r="CX1286" s="384"/>
      <c r="CY1286" s="312"/>
      <c r="CZ1286" s="372"/>
    </row>
    <row r="1287" spans="1:104" s="1" customFormat="1" hidden="1">
      <c r="A1287" s="269">
        <v>45846</v>
      </c>
      <c r="B1287" s="380">
        <v>12.6</v>
      </c>
      <c r="C1287" s="381">
        <v>0.78096774193548391</v>
      </c>
      <c r="D1287" s="382">
        <v>2.3008319999999998</v>
      </c>
      <c r="E1287" s="382">
        <v>2.6058240000000001</v>
      </c>
      <c r="F1287" s="382">
        <v>0</v>
      </c>
      <c r="G1287" s="312">
        <f>_xll.SRS1Splines.Functions25.Linear_Interp(V_NEM!$R$687:$R$703,V_NEM!$T$687:$T$703,M1287)+_xll.SRS1Splines.Functions25.Linear_Interp(V_NEM!$AB$687:$AB$703,V_NEM!$AD$687:$AD$703,N1287)</f>
        <v>0.73937611410000392</v>
      </c>
      <c r="H1287" s="308">
        <f>(G1287/(V_NEM!$T$696+V_NEM!$AD$696))*100</f>
        <v>76.289257919629861</v>
      </c>
      <c r="I1287" s="308">
        <f>G1287-(V_NEM!$T$694+V_NEM!$AD$694)</f>
        <v>9.9889979100003967E-2</v>
      </c>
      <c r="J1287" s="308">
        <f>((IFERROR((_xll.SRS1Splines.Functions25.Linear_Interp(V_NEM!$R$687:$R$703,V_NEM!$T$687:$T$703,M1287) - V_NEM!$X$689) / (V_NEM!$X$688- V_NEM!$X$689) * 100, 0))+(IFERROR((_xll.SRS1Splines.Functions25.Linear_Interp(V_NEM!$AB$687:$AB$703,V_NEM!$AD$687:$AD$703,N1287) - V_NEM!$AH$689) / (V_NEM!$AH$688- V_NEM!$AH$689) * 100, 0)))/2</f>
        <v>37.6280567124793</v>
      </c>
      <c r="K1287" s="308">
        <v>784.3</v>
      </c>
      <c r="L1287" s="308">
        <v>781.8</v>
      </c>
      <c r="M1287" s="371">
        <v>782.58</v>
      </c>
      <c r="N1287" s="371">
        <v>783.04</v>
      </c>
      <c r="O1287" s="312">
        <v>1.1651612903225805</v>
      </c>
      <c r="P1287" s="383">
        <v>2.64303</v>
      </c>
      <c r="Q1287" s="369">
        <v>11.6</v>
      </c>
      <c r="R1287" s="312">
        <v>4.53</v>
      </c>
      <c r="S1287" s="370">
        <v>3.4138801094131468</v>
      </c>
      <c r="T1287" s="370">
        <v>3.2392810000000001</v>
      </c>
      <c r="U1287" s="370"/>
      <c r="V1287" s="312">
        <f>_xll.SRS1Splines.Functions25.Linear_Interp(V_NK3!$P$8:$P$32,V_NK3!$R$8:$R$32,AC1287)</f>
        <v>111.41579084999999</v>
      </c>
      <c r="W1287" s="312">
        <f>(V1287/V_NK3!$R$28)*100</f>
        <v>20.550839991707193</v>
      </c>
      <c r="X1287" s="308">
        <f>V1287-V_NK3!$R$8</f>
        <v>54.837138849999995</v>
      </c>
      <c r="Y1287" s="308">
        <f>IFERROR((V1287 - V_NK3!$V$10) / (V_NK3!$V$9- V_NK3!$V$10) * 100, 0)</f>
        <v>11.293389178061277</v>
      </c>
      <c r="Z1287" s="308">
        <v>541.79999999999995</v>
      </c>
      <c r="AA1287" s="308">
        <v>521</v>
      </c>
      <c r="AB1287" s="312">
        <v>525.41852146210567</v>
      </c>
      <c r="AC1287" s="371">
        <v>525.35</v>
      </c>
      <c r="AD1287" s="308">
        <v>0.72</v>
      </c>
      <c r="AE1287" s="372">
        <v>0.67204999999999993</v>
      </c>
      <c r="AF1287" s="373"/>
      <c r="AG1287" s="312"/>
      <c r="AH1287" s="370">
        <v>4.5280878857141502</v>
      </c>
      <c r="AI1287" s="370">
        <v>4.2659736000000006</v>
      </c>
      <c r="AJ1287" s="370"/>
      <c r="AK1287" s="312">
        <f>_xll.SRS1Splines.Functions25.Linear_Interp(V_NK2!$R$10:$R$21,V_NK2!$T$10:$T$21,AR1287)</f>
        <v>62.968657142886599</v>
      </c>
      <c r="AL1287" s="312">
        <f>(AK1287/V_NK2!$T$18)*100</f>
        <v>88.191396558664692</v>
      </c>
      <c r="AM1287" s="308">
        <f>AK1287-V_NK2!$T$11</f>
        <v>22.148657142858802</v>
      </c>
      <c r="AN1287" s="308">
        <f>IFERROR((AK1287 - V_NK2!$X$12) / (V_NK2!$X$11- V_NK2!$X$12) * 100, 0)</f>
        <v>72.428571428580412</v>
      </c>
      <c r="AO1287" s="308">
        <v>427</v>
      </c>
      <c r="AP1287" s="308">
        <v>420</v>
      </c>
      <c r="AQ1287" s="308"/>
      <c r="AR1287" s="371">
        <v>425.07</v>
      </c>
      <c r="AS1287" s="312">
        <v>1.0269999999999999</v>
      </c>
      <c r="AT1287" s="372">
        <v>1.0157080000000001</v>
      </c>
      <c r="AU1287" s="369"/>
      <c r="AV1287" s="312">
        <v>0.93733798486703046</v>
      </c>
      <c r="AW1287" s="370">
        <v>1.7077015545454155</v>
      </c>
      <c r="AX1287" s="370">
        <v>2.0535015545454556</v>
      </c>
      <c r="AY1287" s="370">
        <v>0</v>
      </c>
      <c r="AZ1287" s="312">
        <f>_xll.SRS1Splines.Functions25.Linear_Interp(V_NNG3A!$H$4:$H$12,V_NNG3A!$I$4:$I$12,BF1287)</f>
        <v>12.738499999999901</v>
      </c>
      <c r="BA1287" s="312">
        <f>(AZ1287/V_NNG3A!$I$8)*100</f>
        <v>91.974729241876545</v>
      </c>
      <c r="BB1287" s="308">
        <f>_xll.SRS1Splines.Functions25.Linear_Interp(V_NNG3A!$H$4:$H$12,V_NNG3A!$J$4:$J$12,BF1287)</f>
        <v>1.75091379310341</v>
      </c>
      <c r="BC1287" s="308">
        <f>IFERROR((AZ1287-V_NNG3A!$J$20) / (V_NNG3A!$J$19-V_NNG3A!$J$20) * 100, 0)</f>
        <v>61.169136248641976</v>
      </c>
      <c r="BD1287" s="308">
        <v>1050</v>
      </c>
      <c r="BE1287" s="308">
        <v>1047</v>
      </c>
      <c r="BF1287" s="374">
        <v>1049.0999999999999</v>
      </c>
      <c r="BG1287" s="312">
        <v>0.32903225806451597</v>
      </c>
      <c r="BH1287" s="372">
        <v>0.7190599999999977</v>
      </c>
      <c r="BI1287" s="369"/>
      <c r="BJ1287" s="312">
        <v>3.5424000000000002</v>
      </c>
      <c r="BK1287" s="370">
        <v>7.7388479999999991</v>
      </c>
      <c r="BL1287" s="370">
        <v>2.1116160000000002</v>
      </c>
      <c r="BM1287" s="370">
        <f t="shared" si="17"/>
        <v>5.6272319999999993</v>
      </c>
      <c r="BN1287" s="312">
        <f>_xll.SRS1Splines.Functions25.Linear_Interp(V_XNN1!$K$3:$K$8,V_XNN1!$L$3:$L$8,BT1287)</f>
        <v>0.228711</v>
      </c>
      <c r="BO1287" s="312">
        <f>(BN1287/V_XNN1!$L$7)*100</f>
        <v>108.91</v>
      </c>
      <c r="BP1287" s="308">
        <f>_xll.SRS1Splines.Functions25.Linear_Interp(V_XNN1!$K$3:$K$8,V_XNN1!$M$3:$M$8,BT1287)</f>
        <v>7.2711000000000206E-2</v>
      </c>
      <c r="BQ1287" s="308">
        <f>IFERROR((BN1287 - V_XNN1!$M$16) / (V_XNN1!$M$15- V_XNN1!$M$16) * 100, 0)</f>
        <v>130.33426183844011</v>
      </c>
      <c r="BR1287" s="308">
        <v>252</v>
      </c>
      <c r="BS1287" s="308">
        <v>249</v>
      </c>
      <c r="BT1287" s="374">
        <v>253.05</v>
      </c>
      <c r="BU1287" s="312">
        <v>0.33548387096774201</v>
      </c>
      <c r="BV1287" s="372">
        <v>0.34399748387096768</v>
      </c>
      <c r="BW1287" s="369"/>
      <c r="BX1287" s="312"/>
      <c r="BY1287" s="370"/>
      <c r="BZ1287" s="370"/>
      <c r="CA1287" s="370"/>
      <c r="CB1287" s="312"/>
      <c r="CC1287" s="312"/>
      <c r="CD1287" s="308"/>
      <c r="CE1287" s="312"/>
      <c r="CF1287" s="312"/>
      <c r="CG1287" s="312"/>
      <c r="CH1287" s="312"/>
      <c r="CI1287" s="384"/>
      <c r="CJ1287" s="312"/>
      <c r="CK1287" s="372"/>
      <c r="CL1287" s="369"/>
      <c r="CM1287" s="312"/>
      <c r="CN1287" s="370"/>
      <c r="CO1287" s="370"/>
      <c r="CP1287" s="370"/>
      <c r="CQ1287" s="312"/>
      <c r="CR1287" s="312"/>
      <c r="CS1287" s="308"/>
      <c r="CT1287" s="312"/>
      <c r="CU1287" s="312"/>
      <c r="CV1287" s="312"/>
      <c r="CW1287" s="312"/>
      <c r="CX1287" s="384"/>
      <c r="CY1287" s="312"/>
      <c r="CZ1287" s="372"/>
    </row>
    <row r="1288" spans="1:104" s="1" customFormat="1" hidden="1">
      <c r="A1288" s="269">
        <v>45847</v>
      </c>
      <c r="B1288" s="380">
        <v>11.4</v>
      </c>
      <c r="C1288" s="381">
        <v>0.78096774193548391</v>
      </c>
      <c r="D1288" s="382">
        <v>3.1821120000000001</v>
      </c>
      <c r="E1288" s="382">
        <v>2.6300159999999999</v>
      </c>
      <c r="F1288" s="382">
        <v>0</v>
      </c>
      <c r="G1288" s="312">
        <f>_xll.SRS1Splines.Functions25.Linear_Interp(V_NEM!$R$687:$R$703,V_NEM!$T$687:$T$703,M1288)+_xll.SRS1Splines.Functions25.Linear_Interp(V_NEM!$AB$687:$AB$703,V_NEM!$AD$687:$AD$703,N1288)</f>
        <v>1.0529652849999971</v>
      </c>
      <c r="H1288" s="308">
        <f>(G1288/(V_NEM!$T$696+V_NEM!$AD$696))*100</f>
        <v>108.64557114556229</v>
      </c>
      <c r="I1288" s="308">
        <f>G1288-(V_NEM!$T$694+V_NEM!$AD$694)</f>
        <v>0.41347914999999713</v>
      </c>
      <c r="J1288" s="308">
        <f>((IFERROR((_xll.SRS1Splines.Functions25.Linear_Interp(V_NEM!$R$687:$R$703,V_NEM!$T$687:$T$703,M1288) - V_NEM!$X$689) / (V_NEM!$X$688- V_NEM!$X$689) * 100, 0))+(IFERROR((_xll.SRS1Splines.Functions25.Linear_Interp(V_NEM!$AB$687:$AB$703,V_NEM!$AD$687:$AD$703,N1288) - V_NEM!$AH$689) / (V_NEM!$AH$688- V_NEM!$AH$689) * 100, 0)))/2</f>
        <v>127.38359437903819</v>
      </c>
      <c r="K1288" s="308">
        <v>784.3</v>
      </c>
      <c r="L1288" s="308">
        <v>781.8</v>
      </c>
      <c r="M1288" s="371">
        <v>784.4</v>
      </c>
      <c r="N1288" s="371">
        <v>784.48</v>
      </c>
      <c r="O1288" s="312">
        <v>1.1651612903225805</v>
      </c>
      <c r="P1288" s="383">
        <v>3.0839899999999996</v>
      </c>
      <c r="Q1288" s="369">
        <v>6.4</v>
      </c>
      <c r="R1288" s="312">
        <v>4.53</v>
      </c>
      <c r="S1288" s="370">
        <v>3.3716869705868535</v>
      </c>
      <c r="T1288" s="370">
        <v>3.5462860800000007</v>
      </c>
      <c r="U1288" s="370"/>
      <c r="V1288" s="312">
        <f>_xll.SRS1Splines.Functions25.Linear_Interp(V_NK3!$P$8:$P$32,V_NK3!$R$8:$R$32,AC1288)</f>
        <v>111.241191740001</v>
      </c>
      <c r="W1288" s="312">
        <f>(V1288/V_NK3!$R$28)*100</f>
        <v>20.518634876571273</v>
      </c>
      <c r="X1288" s="308">
        <f>V1288-V_NK3!$R$8</f>
        <v>54.662539740001002</v>
      </c>
      <c r="Y1288" s="308">
        <f>IFERROR((V1288 - V_NK3!$V$10) / (V_NK3!$V$9- V_NK3!$V$10) * 100, 0)</f>
        <v>11.257431508848166</v>
      </c>
      <c r="Z1288" s="308">
        <v>541.79999999999995</v>
      </c>
      <c r="AA1288" s="308">
        <v>521</v>
      </c>
      <c r="AB1288" s="312">
        <v>525.47920905687954</v>
      </c>
      <c r="AC1288" s="371">
        <v>525.34</v>
      </c>
      <c r="AD1288" s="308">
        <v>0.72</v>
      </c>
      <c r="AE1288" s="372">
        <v>0.73574400000000006</v>
      </c>
      <c r="AF1288" s="373"/>
      <c r="AG1288" s="312"/>
      <c r="AH1288" s="370">
        <v>4.7613084571429258</v>
      </c>
      <c r="AI1288" s="370">
        <v>5.5039656000000008</v>
      </c>
      <c r="AJ1288" s="370"/>
      <c r="AK1288" s="312">
        <f>_xll.SRS1Splines.Functions25.Linear_Interp(V_NK2!$R$10:$R$21,V_NK2!$T$10:$T$21,AR1288)</f>
        <v>62.2260000000297</v>
      </c>
      <c r="AL1288" s="312">
        <f>(AK1288/V_NK2!$T$18)*100</f>
        <v>87.151260504243268</v>
      </c>
      <c r="AM1288" s="308">
        <f>AK1288-V_NK2!$T$11</f>
        <v>21.406000000001903</v>
      </c>
      <c r="AN1288" s="308">
        <f>IFERROR((AK1288 - V_NK2!$X$12) / (V_NK2!$X$11- V_NK2!$X$12) * 100, 0)</f>
        <v>70.000000000009649</v>
      </c>
      <c r="AO1288" s="308">
        <v>427</v>
      </c>
      <c r="AP1288" s="308">
        <v>420</v>
      </c>
      <c r="AQ1288" s="308"/>
      <c r="AR1288" s="371">
        <v>424.9</v>
      </c>
      <c r="AS1288" s="312">
        <v>1.0269999999999999</v>
      </c>
      <c r="AT1288" s="372">
        <v>1.310468</v>
      </c>
      <c r="AU1288" s="369"/>
      <c r="AV1288" s="312">
        <v>0.93733798486703046</v>
      </c>
      <c r="AW1288" s="370">
        <v>1.2179634181818189</v>
      </c>
      <c r="AX1288" s="370">
        <v>1.2829634181818188</v>
      </c>
      <c r="AY1288" s="370">
        <v>0</v>
      </c>
      <c r="AZ1288" s="312">
        <f>_xll.SRS1Splines.Functions25.Linear_Interp(V_NNG3A!$H$4:$H$12,V_NNG3A!$I$4:$I$12,BF1288)</f>
        <v>12.429749999999901</v>
      </c>
      <c r="BA1288" s="312">
        <f>(AZ1288/V_NNG3A!$I$8)*100</f>
        <v>89.745487364620232</v>
      </c>
      <c r="BB1288" s="308">
        <f>_xll.SRS1Splines.Functions25.Linear_Interp(V_NNG3A!$H$4:$H$12,V_NNG3A!$J$4:$J$12,BF1288)</f>
        <v>1.4421637931033999</v>
      </c>
      <c r="BC1288" s="308">
        <f>IFERROR((AZ1288-V_NNG3A!$J$20) / (V_NNG3A!$J$19-V_NNG3A!$J$20) * 100, 0)</f>
        <v>50.382785206599046</v>
      </c>
      <c r="BD1288" s="308">
        <v>1050</v>
      </c>
      <c r="BE1288" s="308">
        <v>1047</v>
      </c>
      <c r="BF1288" s="374">
        <v>1048.8499999999999</v>
      </c>
      <c r="BG1288" s="312">
        <v>0.32903225806451597</v>
      </c>
      <c r="BH1288" s="372">
        <v>0.4468500000000058</v>
      </c>
      <c r="BI1288" s="369"/>
      <c r="BJ1288" s="312">
        <v>3.5424000000000002</v>
      </c>
      <c r="BK1288" s="370">
        <v>9.3234239999999993</v>
      </c>
      <c r="BL1288" s="370">
        <v>2.1055679999999999</v>
      </c>
      <c r="BM1288" s="370">
        <f t="shared" si="17"/>
        <v>7.2178559999999994</v>
      </c>
      <c r="BN1288" s="312">
        <f>_xll.SRS1Splines.Functions25.Linear_Interp(V_XNN1!$K$3:$K$8,V_XNN1!$L$3:$L$8,BT1288)</f>
        <v>0.2281764</v>
      </c>
      <c r="BO1288" s="312">
        <f>(BN1288/V_XNN1!$L$7)*100</f>
        <v>108.65542857142859</v>
      </c>
      <c r="BP1288" s="308">
        <f>_xll.SRS1Splines.Functions25.Linear_Interp(V_XNN1!$K$3:$K$8,V_XNN1!$M$3:$M$8,BT1288)</f>
        <v>7.2176400000000196E-2</v>
      </c>
      <c r="BQ1288" s="308">
        <f>IFERROR((BN1288 - V_XNN1!$M$16) / (V_XNN1!$M$15- V_XNN1!$M$16) * 100, 0)</f>
        <v>128.67966573816159</v>
      </c>
      <c r="BR1288" s="308">
        <v>252</v>
      </c>
      <c r="BS1288" s="308">
        <v>249</v>
      </c>
      <c r="BT1288" s="374">
        <v>253.02</v>
      </c>
      <c r="BU1288" s="312">
        <v>0.33548387096774201</v>
      </c>
      <c r="BV1288" s="372">
        <v>0.3416834838709677</v>
      </c>
      <c r="BW1288" s="369"/>
      <c r="BX1288" s="312"/>
      <c r="BY1288" s="370"/>
      <c r="BZ1288" s="370"/>
      <c r="CA1288" s="370"/>
      <c r="CB1288" s="312"/>
      <c r="CC1288" s="312"/>
      <c r="CD1288" s="308"/>
      <c r="CE1288" s="312"/>
      <c r="CF1288" s="312"/>
      <c r="CG1288" s="312"/>
      <c r="CH1288" s="312"/>
      <c r="CI1288" s="384"/>
      <c r="CJ1288" s="312"/>
      <c r="CK1288" s="372"/>
      <c r="CL1288" s="369"/>
      <c r="CM1288" s="312"/>
      <c r="CN1288" s="370"/>
      <c r="CO1288" s="370"/>
      <c r="CP1288" s="370"/>
      <c r="CQ1288" s="312"/>
      <c r="CR1288" s="312"/>
      <c r="CS1288" s="308"/>
      <c r="CT1288" s="312"/>
      <c r="CU1288" s="312"/>
      <c r="CV1288" s="312"/>
      <c r="CW1288" s="312"/>
      <c r="CX1288" s="384"/>
      <c r="CY1288" s="312"/>
      <c r="CZ1288" s="372"/>
    </row>
    <row r="1289" spans="1:104" s="1" customFormat="1" hidden="1">
      <c r="A1289" s="269">
        <v>45848</v>
      </c>
      <c r="B1289" s="380">
        <v>41</v>
      </c>
      <c r="C1289" s="381">
        <v>0.78096774193548391</v>
      </c>
      <c r="D1289" s="382">
        <v>3.4585920000000003</v>
      </c>
      <c r="E1289" s="382">
        <v>3.1276800000000007</v>
      </c>
      <c r="F1289" s="382">
        <v>0</v>
      </c>
      <c r="G1289" s="312">
        <f>_xll.SRS1Splines.Functions25.Linear_Interp(V_NEM!$R$687:$R$703,V_NEM!$T$687:$T$703,M1289)+_xll.SRS1Splines.Functions25.Linear_Interp(V_NEM!$AB$687:$AB$703,V_NEM!$AD$687:$AD$703,N1289)</f>
        <v>0.990345895899995</v>
      </c>
      <c r="H1289" s="308">
        <f>(G1289/(V_NEM!$T$696+V_NEM!$AD$696))*100</f>
        <v>102.18446612104484</v>
      </c>
      <c r="I1289" s="308">
        <f>G1289-(V_NEM!$T$694+V_NEM!$AD$694)</f>
        <v>0.35085976089999504</v>
      </c>
      <c r="J1289" s="308">
        <f>((IFERROR((_xll.SRS1Splines.Functions25.Linear_Interp(V_NEM!$R$687:$R$703,V_NEM!$T$687:$T$703,M1289) - V_NEM!$X$689) / (V_NEM!$X$688- V_NEM!$X$689) * 100, 0))+(IFERROR((_xll.SRS1Splines.Functions25.Linear_Interp(V_NEM!$AB$687:$AB$703,V_NEM!$AD$687:$AD$703,N1289) - V_NEM!$AH$689) / (V_NEM!$AH$688- V_NEM!$AH$689) * 100, 0)))/2</f>
        <v>115.39400764471506</v>
      </c>
      <c r="K1289" s="308">
        <v>784.3</v>
      </c>
      <c r="L1289" s="308">
        <v>781.8</v>
      </c>
      <c r="M1289" s="371">
        <v>784.04</v>
      </c>
      <c r="N1289" s="371">
        <v>784.45</v>
      </c>
      <c r="O1289" s="312">
        <v>1.1651612903225805</v>
      </c>
      <c r="P1289" s="383">
        <v>3.0367975952082</v>
      </c>
      <c r="Q1289" s="369">
        <v>0.2</v>
      </c>
      <c r="R1289" s="312">
        <v>4.53</v>
      </c>
      <c r="S1289" s="370">
        <v>2.9346238305849455</v>
      </c>
      <c r="T1289" s="370">
        <v>3.10922294</v>
      </c>
      <c r="U1289" s="370"/>
      <c r="V1289" s="312">
        <f>_xll.SRS1Splines.Functions25.Linear_Interp(V_NK3!$P$8:$P$32,V_NK3!$R$8:$R$32,AC1289)</f>
        <v>111.066592630001</v>
      </c>
      <c r="W1289" s="312">
        <f>(V1289/V_NK3!$R$28)*100</f>
        <v>20.486429761435168</v>
      </c>
      <c r="X1289" s="308">
        <f>V1289-V_NK3!$R$8</f>
        <v>54.487940630000999</v>
      </c>
      <c r="Y1289" s="308">
        <f>IFERROR((V1289 - V_NK3!$V$10) / (V_NK3!$V$9- V_NK3!$V$10) * 100, 0)</f>
        <v>11.221473839634847</v>
      </c>
      <c r="Z1289" s="308">
        <v>541.79999999999995</v>
      </c>
      <c r="AA1289" s="308">
        <v>521</v>
      </c>
      <c r="AB1289" s="312">
        <v>525.53989665165341</v>
      </c>
      <c r="AC1289" s="371">
        <v>525.33000000000004</v>
      </c>
      <c r="AD1289" s="308">
        <v>0.72</v>
      </c>
      <c r="AE1289" s="372">
        <v>0.64506700000000006</v>
      </c>
      <c r="AF1289" s="373"/>
      <c r="AG1289" s="312"/>
      <c r="AH1289" s="370">
        <v>4.0913683999999995</v>
      </c>
      <c r="AI1289" s="370">
        <v>6.2319683999999995</v>
      </c>
      <c r="AJ1289" s="370"/>
      <c r="AK1289" s="312">
        <f>_xll.SRS1Splines.Functions25.Linear_Interp(V_NK2!$R$10:$R$21,V_NK2!$T$10:$T$21,AR1289)</f>
        <v>60.085400000029601</v>
      </c>
      <c r="AL1289" s="312">
        <f>(AK1289/V_NK2!$T$18)*100</f>
        <v>84.15322128855685</v>
      </c>
      <c r="AM1289" s="308">
        <f>AK1289-V_NK2!$T$11</f>
        <v>19.265400000001804</v>
      </c>
      <c r="AN1289" s="308">
        <f>IFERROR((AK1289 - V_NK2!$X$12) / (V_NK2!$X$11- V_NK2!$X$12) * 100, 0)</f>
        <v>63.000000000008995</v>
      </c>
      <c r="AO1289" s="308">
        <v>427</v>
      </c>
      <c r="AP1289" s="308">
        <v>420</v>
      </c>
      <c r="AQ1289" s="308"/>
      <c r="AR1289" s="371">
        <v>424.41</v>
      </c>
      <c r="AS1289" s="312">
        <v>1.284</v>
      </c>
      <c r="AT1289" s="372">
        <v>1.4838019999999998</v>
      </c>
      <c r="AU1289" s="369"/>
      <c r="AV1289" s="312">
        <v>0.93733798486703046</v>
      </c>
      <c r="AW1289" s="370">
        <v>1.3027279090909563</v>
      </c>
      <c r="AX1289" s="370">
        <v>1.2247279090909091</v>
      </c>
      <c r="AY1289" s="370">
        <v>0</v>
      </c>
      <c r="AZ1289" s="312">
        <f>_xll.SRS1Splines.Functions25.Linear_Interp(V_NNG3A!$H$4:$H$12,V_NNG3A!$I$4:$I$12,BF1289)</f>
        <v>12.8002500000001</v>
      </c>
      <c r="BA1289" s="312">
        <f>(AZ1289/V_NNG3A!$I$8)*100</f>
        <v>92.420577617329229</v>
      </c>
      <c r="BB1289" s="308">
        <f>_xll.SRS1Splines.Functions25.Linear_Interp(V_NNG3A!$H$4:$H$12,V_NNG3A!$J$4:$J$12,BF1289)</f>
        <v>1.81266379310363</v>
      </c>
      <c r="BC1289" s="308">
        <f>IFERROR((AZ1289-V_NNG3A!$J$20) / (V_NNG3A!$J$19-V_NNG3A!$J$20) * 100, 0)</f>
        <v>63.326406457057516</v>
      </c>
      <c r="BD1289" s="308">
        <v>1050</v>
      </c>
      <c r="BE1289" s="308">
        <v>1047</v>
      </c>
      <c r="BF1289" s="374">
        <v>1049.1500000000001</v>
      </c>
      <c r="BG1289" s="312">
        <v>0.32903225806451597</v>
      </c>
      <c r="BH1289" s="372">
        <v>0.42502999999999885</v>
      </c>
      <c r="BI1289" s="369"/>
      <c r="BJ1289" s="312">
        <v>3.5424000000000002</v>
      </c>
      <c r="BK1289" s="370">
        <v>14.765760000000002</v>
      </c>
      <c r="BL1289" s="370">
        <v>2.102976</v>
      </c>
      <c r="BM1289" s="370">
        <f t="shared" si="17"/>
        <v>12.662784000000002</v>
      </c>
      <c r="BN1289" s="312">
        <f>_xll.SRS1Splines.Functions25.Linear_Interp(V_XNN1!$K$3:$K$8,V_XNN1!$L$3:$L$8,BT1289)</f>
        <v>0.229602</v>
      </c>
      <c r="BO1289" s="312">
        <f>(BN1289/V_XNN1!$L$7)*100</f>
        <v>109.33428571428571</v>
      </c>
      <c r="BP1289" s="308">
        <f>_xll.SRS1Splines.Functions25.Linear_Interp(V_XNN1!$K$3:$K$8,V_XNN1!$M$3:$M$8,BT1289)</f>
        <v>7.3601999999999904E-2</v>
      </c>
      <c r="BQ1289" s="308">
        <f>IFERROR((BN1289 - V_XNN1!$M$16) / (V_XNN1!$M$15- V_XNN1!$M$16) * 100, 0)</f>
        <v>133.09192200557106</v>
      </c>
      <c r="BR1289" s="308">
        <v>252</v>
      </c>
      <c r="BS1289" s="308">
        <v>249</v>
      </c>
      <c r="BT1289" s="374">
        <v>253.1</v>
      </c>
      <c r="BU1289" s="312">
        <v>0.33548387096774201</v>
      </c>
      <c r="BV1289" s="372">
        <v>0.34127848387096765</v>
      </c>
      <c r="BW1289" s="369"/>
      <c r="BX1289" s="312"/>
      <c r="BY1289" s="370"/>
      <c r="BZ1289" s="370"/>
      <c r="CA1289" s="370"/>
      <c r="CB1289" s="312"/>
      <c r="CC1289" s="312"/>
      <c r="CD1289" s="308"/>
      <c r="CE1289" s="312"/>
      <c r="CF1289" s="312"/>
      <c r="CG1289" s="312"/>
      <c r="CH1289" s="312"/>
      <c r="CI1289" s="384"/>
      <c r="CJ1289" s="312"/>
      <c r="CK1289" s="372"/>
      <c r="CL1289" s="369"/>
      <c r="CM1289" s="312"/>
      <c r="CN1289" s="370"/>
      <c r="CO1289" s="370"/>
      <c r="CP1289" s="370"/>
      <c r="CQ1289" s="312"/>
      <c r="CR1289" s="312"/>
      <c r="CS1289" s="308"/>
      <c r="CT1289" s="312"/>
      <c r="CU1289" s="312"/>
      <c r="CV1289" s="312"/>
      <c r="CW1289" s="312"/>
      <c r="CX1289" s="384"/>
      <c r="CY1289" s="312"/>
      <c r="CZ1289" s="372"/>
    </row>
    <row r="1290" spans="1:104" s="1" customFormat="1" hidden="1">
      <c r="A1290" s="269">
        <v>45849</v>
      </c>
      <c r="B1290" s="380">
        <v>21</v>
      </c>
      <c r="C1290" s="381">
        <v>0.78096774193548391</v>
      </c>
      <c r="D1290" s="382">
        <v>3.2857919999999998</v>
      </c>
      <c r="E1290" s="382">
        <v>3.0905279999999999</v>
      </c>
      <c r="F1290" s="382">
        <v>0</v>
      </c>
      <c r="G1290" s="312">
        <f>_xll.SRS1Splines.Functions25.Linear_Interp(V_NEM!$R$687:$R$703,V_NEM!$T$687:$T$703,M1290)+_xll.SRS1Splines.Functions25.Linear_Interp(V_NEM!$AB$687:$AB$703,V_NEM!$AD$687:$AD$703,N1290)</f>
        <v>0.89052510039999699</v>
      </c>
      <c r="H1290" s="308">
        <f>(G1290/(V_NEM!$T$696+V_NEM!$AD$696))*100</f>
        <v>91.884898325415477</v>
      </c>
      <c r="I1290" s="308">
        <f>G1290-(V_NEM!$T$694+V_NEM!$AD$694)</f>
        <v>0.25103896539999704</v>
      </c>
      <c r="J1290" s="308">
        <f>((IFERROR((_xll.SRS1Splines.Functions25.Linear_Interp(V_NEM!$R$687:$R$703,V_NEM!$T$687:$T$703,M1290) - V_NEM!$X$689) / (V_NEM!$X$688- V_NEM!$X$689) * 100, 0))+(IFERROR((_xll.SRS1Splines.Functions25.Linear_Interp(V_NEM!$AB$687:$AB$703,V_NEM!$AD$687:$AD$703,N1290) - V_NEM!$AH$689) / (V_NEM!$AH$688- V_NEM!$AH$689) * 100, 0)))/2</f>
        <v>96.998877991991563</v>
      </c>
      <c r="K1290" s="308">
        <v>784.3</v>
      </c>
      <c r="L1290" s="308">
        <v>781.8</v>
      </c>
      <c r="M1290" s="371">
        <v>783.38</v>
      </c>
      <c r="N1290" s="371">
        <v>784.43</v>
      </c>
      <c r="O1290" s="312">
        <v>1.1651612903225805</v>
      </c>
      <c r="P1290" s="383">
        <v>2.91180346322728</v>
      </c>
      <c r="Q1290" s="369">
        <v>18.8</v>
      </c>
      <c r="R1290" s="312">
        <v>4.53</v>
      </c>
      <c r="S1290" s="370">
        <v>2.2158541387837221</v>
      </c>
      <c r="T1290" s="370">
        <v>4.8348407800000004</v>
      </c>
      <c r="U1290" s="370"/>
      <c r="V1290" s="312">
        <f>_xll.SRS1Splines.Functions25.Linear_Interp(V_NK3!$P$8:$P$32,V_NK3!$R$8:$R$32,AC1290)</f>
        <v>108.447605979999</v>
      </c>
      <c r="W1290" s="312">
        <f>(V1290/V_NK3!$R$28)*100</f>
        <v>20.003353034393218</v>
      </c>
      <c r="X1290" s="308">
        <f>V1290-V_NK3!$R$8</f>
        <v>51.868953979998999</v>
      </c>
      <c r="Y1290" s="308">
        <f>IFERROR((V1290 - V_NK3!$V$10) / (V_NK3!$V$9- V_NK3!$V$10) * 100, 0)</f>
        <v>10.682108801434653</v>
      </c>
      <c r="Z1290" s="308">
        <v>541.79999999999995</v>
      </c>
      <c r="AA1290" s="308">
        <v>521</v>
      </c>
      <c r="AB1290" s="312">
        <v>525.60058424642727</v>
      </c>
      <c r="AC1290" s="371">
        <v>525.17999999999995</v>
      </c>
      <c r="AD1290" s="308">
        <v>0.72</v>
      </c>
      <c r="AE1290" s="372">
        <v>1.0030790000000001</v>
      </c>
      <c r="AF1290" s="373"/>
      <c r="AG1290" s="312"/>
      <c r="AH1290" s="370">
        <v>6.1562580285714619</v>
      </c>
      <c r="AI1290" s="370">
        <v>6.0688865999999999</v>
      </c>
      <c r="AJ1290" s="370"/>
      <c r="AK1290" s="312">
        <f>_xll.SRS1Splines.Functions25.Linear_Interp(V_NK2!$R$10:$R$21,V_NK2!$T$10:$T$21,AR1290)</f>
        <v>60.172771428601003</v>
      </c>
      <c r="AL1290" s="312">
        <f>(AK1290/V_NK2!$T$18)*100</f>
        <v>84.275590236135855</v>
      </c>
      <c r="AM1290" s="308">
        <f>AK1290-V_NK2!$T$11</f>
        <v>19.352771428573206</v>
      </c>
      <c r="AN1290" s="308">
        <f>IFERROR((AK1290 - V_NK2!$X$12) / (V_NK2!$X$11- V_NK2!$X$12) * 100, 0)</f>
        <v>63.285714285723202</v>
      </c>
      <c r="AO1290" s="308">
        <v>427</v>
      </c>
      <c r="AP1290" s="308">
        <v>420</v>
      </c>
      <c r="AQ1290" s="308"/>
      <c r="AR1290" s="371">
        <v>424.43</v>
      </c>
      <c r="AS1290" s="312">
        <v>1.4</v>
      </c>
      <c r="AT1290" s="372">
        <v>1.4449730000000001</v>
      </c>
      <c r="AU1290" s="369"/>
      <c r="AV1290" s="312">
        <v>0.93733798486703046</v>
      </c>
      <c r="AW1290" s="370">
        <v>1.5218706999999865</v>
      </c>
      <c r="AX1290" s="370">
        <v>1.3762707000000007</v>
      </c>
      <c r="AY1290" s="370">
        <v>0</v>
      </c>
      <c r="AZ1290" s="312">
        <f>_xll.SRS1Splines.Functions25.Linear_Interp(V_NNG3A!$H$4:$H$12,V_NNG3A!$I$4:$I$12,BF1290)</f>
        <v>13.491849999999999</v>
      </c>
      <c r="BA1290" s="312">
        <f>(AZ1290/V_NNG3A!$I$8)*100</f>
        <v>97.41407942238267</v>
      </c>
      <c r="BB1290" s="308">
        <f>_xll.SRS1Splines.Functions25.Linear_Interp(V_NNG3A!$H$4:$H$12,V_NNG3A!$J$4:$J$12,BF1290)</f>
        <v>2.5042637931035499</v>
      </c>
      <c r="BC1290" s="308">
        <f>IFERROR((AZ1290-V_NNG3A!$J$20) / (V_NNG3A!$J$19-V_NNG3A!$J$20) * 100, 0)</f>
        <v>87.48783279123019</v>
      </c>
      <c r="BD1290" s="308">
        <v>1050</v>
      </c>
      <c r="BE1290" s="308">
        <v>1047</v>
      </c>
      <c r="BF1290" s="374">
        <v>1049.71</v>
      </c>
      <c r="BG1290" s="312">
        <v>0.32903225806451597</v>
      </c>
      <c r="BH1290" s="372">
        <v>0.47947999999999591</v>
      </c>
      <c r="BI1290" s="369"/>
      <c r="BJ1290" s="312">
        <v>3.5424000000000002</v>
      </c>
      <c r="BK1290" s="370">
        <v>8.6831999999999994</v>
      </c>
      <c r="BL1290" s="370">
        <v>2.1038400000000004</v>
      </c>
      <c r="BM1290" s="370">
        <f t="shared" si="17"/>
        <v>6.5793599999999994</v>
      </c>
      <c r="BN1290" s="312">
        <f>_xll.SRS1Splines.Functions25.Linear_Interp(V_XNN1!$K$3:$K$8,V_XNN1!$L$3:$L$8,BT1290)</f>
        <v>0.23138400000000001</v>
      </c>
      <c r="BO1290" s="312">
        <f>(BN1290/V_XNN1!$L$7)*100</f>
        <v>110.18285714285716</v>
      </c>
      <c r="BP1290" s="308">
        <f>_xll.SRS1Splines.Functions25.Linear_Interp(V_XNN1!$K$3:$K$8,V_XNN1!$M$3:$M$8,BT1290)</f>
        <v>7.5383999999999798E-2</v>
      </c>
      <c r="BQ1290" s="308">
        <f>IFERROR((BN1290 - V_XNN1!$M$16) / (V_XNN1!$M$15- V_XNN1!$M$16) * 100, 0)</f>
        <v>138.60724233983291</v>
      </c>
      <c r="BR1290" s="308">
        <v>252</v>
      </c>
      <c r="BS1290" s="308">
        <v>249</v>
      </c>
      <c r="BT1290" s="374">
        <v>253.2</v>
      </c>
      <c r="BU1290" s="312">
        <v>0.33548387096774201</v>
      </c>
      <c r="BV1290" s="372">
        <v>0.34206248387096766</v>
      </c>
      <c r="BW1290" s="369"/>
      <c r="BX1290" s="312"/>
      <c r="BY1290" s="370"/>
      <c r="BZ1290" s="370"/>
      <c r="CA1290" s="370"/>
      <c r="CB1290" s="312"/>
      <c r="CC1290" s="312"/>
      <c r="CD1290" s="308"/>
      <c r="CE1290" s="312"/>
      <c r="CF1290" s="312"/>
      <c r="CG1290" s="312"/>
      <c r="CH1290" s="312"/>
      <c r="CI1290" s="384"/>
      <c r="CJ1290" s="312"/>
      <c r="CK1290" s="372"/>
      <c r="CL1290" s="369"/>
      <c r="CM1290" s="312"/>
      <c r="CN1290" s="370"/>
      <c r="CO1290" s="370"/>
      <c r="CP1290" s="370"/>
      <c r="CQ1290" s="312"/>
      <c r="CR1290" s="312"/>
      <c r="CS1290" s="308"/>
      <c r="CT1290" s="312"/>
      <c r="CU1290" s="312"/>
      <c r="CV1290" s="312"/>
      <c r="CW1290" s="312"/>
      <c r="CX1290" s="384"/>
      <c r="CY1290" s="312"/>
      <c r="CZ1290" s="372"/>
    </row>
    <row r="1291" spans="1:104" s="1" customFormat="1" hidden="1">
      <c r="A1291" s="269">
        <v>45850</v>
      </c>
      <c r="B1291" s="380">
        <v>15.6</v>
      </c>
      <c r="C1291" s="381">
        <v>0.78096774193548391</v>
      </c>
      <c r="D1291" s="382">
        <v>3.0265919999999999</v>
      </c>
      <c r="E1291" s="382">
        <v>2.928096</v>
      </c>
      <c r="F1291" s="382">
        <v>0</v>
      </c>
      <c r="G1291" s="312">
        <f>_xll.SRS1Splines.Functions25.Linear_Interp(V_NEM!$R$687:$R$703,V_NEM!$T$687:$T$703,M1291)+_xll.SRS1Splines.Functions25.Linear_Interp(V_NEM!$AB$687:$AB$703,V_NEM!$AD$687:$AD$703,N1291)</f>
        <v>0.81547252014999694</v>
      </c>
      <c r="H1291" s="308">
        <f>(G1291/(V_NEM!$T$696+V_NEM!$AD$696))*100</f>
        <v>84.140929399403419</v>
      </c>
      <c r="I1291" s="308">
        <f>G1291-(V_NEM!$T$694+V_NEM!$AD$694)</f>
        <v>0.17598638514999698</v>
      </c>
      <c r="J1291" s="308">
        <f>((IFERROR((_xll.SRS1Splines.Functions25.Linear_Interp(V_NEM!$R$687:$R$703,V_NEM!$T$687:$T$703,M1291) - V_NEM!$X$689) / (V_NEM!$X$688- V_NEM!$X$689) * 100, 0))+(IFERROR((_xll.SRS1Splines.Functions25.Linear_Interp(V_NEM!$AB$687:$AB$703,V_NEM!$AD$687:$AD$703,N1291) - V_NEM!$AH$689) / (V_NEM!$AH$688- V_NEM!$AH$689) * 100, 0)))/2</f>
        <v>80.204110759490348</v>
      </c>
      <c r="K1291" s="308">
        <v>784.3</v>
      </c>
      <c r="L1291" s="308">
        <v>781.8</v>
      </c>
      <c r="M1291" s="371">
        <v>782.89</v>
      </c>
      <c r="N1291" s="371">
        <v>784.3</v>
      </c>
      <c r="O1291" s="312">
        <v>1.1651612903225805</v>
      </c>
      <c r="P1291" s="383">
        <v>2.74634</v>
      </c>
      <c r="Q1291" s="369">
        <v>20</v>
      </c>
      <c r="R1291" s="312">
        <v>4.53</v>
      </c>
      <c r="S1291" s="370">
        <v>3.5969111105849461</v>
      </c>
      <c r="T1291" s="370">
        <v>3.7715102200000001</v>
      </c>
      <c r="U1291" s="370"/>
      <c r="V1291" s="312">
        <f>_xll.SRS1Splines.Functions25.Linear_Interp(V_NK3!$P$8:$P$32,V_NK3!$R$8:$R$32,AC1291)</f>
        <v>108.27300686999899</v>
      </c>
      <c r="W1291" s="312">
        <f>(V1291/V_NK3!$R$28)*100</f>
        <v>19.971147919257113</v>
      </c>
      <c r="X1291" s="308">
        <f>V1291-V_NK3!$R$8</f>
        <v>51.694354869998996</v>
      </c>
      <c r="Y1291" s="308">
        <f>IFERROR((V1291 - V_NK3!$V$10) / (V_NK3!$V$9- V_NK3!$V$10) * 100, 0)</f>
        <v>10.646151132221334</v>
      </c>
      <c r="Z1291" s="308">
        <v>541.79999999999995</v>
      </c>
      <c r="AA1291" s="308">
        <v>521</v>
      </c>
      <c r="AB1291" s="312">
        <v>525.67783549957085</v>
      </c>
      <c r="AC1291" s="371">
        <v>525.16999999999996</v>
      </c>
      <c r="AD1291" s="308">
        <v>0.66</v>
      </c>
      <c r="AE1291" s="372">
        <v>0.78247100000000003</v>
      </c>
      <c r="AF1291" s="373"/>
      <c r="AG1291" s="312"/>
      <c r="AH1291" s="370">
        <v>4.9008373428568355</v>
      </c>
      <c r="AI1291" s="370">
        <v>5.3813801999999988</v>
      </c>
      <c r="AJ1291" s="370"/>
      <c r="AK1291" s="312">
        <f>_xll.SRS1Splines.Functions25.Linear_Interp(V_NK2!$R$10:$R$21,V_NK2!$T$10:$T$21,AR1291)</f>
        <v>59.692228571458003</v>
      </c>
      <c r="AL1291" s="312">
        <f>(AK1291/V_NK2!$T$18)*100</f>
        <v>83.602561024450978</v>
      </c>
      <c r="AM1291" s="308">
        <f>AK1291-V_NK2!$T$11</f>
        <v>18.872228571430206</v>
      </c>
      <c r="AN1291" s="308">
        <f>IFERROR((AK1291 - V_NK2!$X$12) / (V_NK2!$X$11- V_NK2!$X$12) * 100, 0)</f>
        <v>61.714285714294093</v>
      </c>
      <c r="AO1291" s="308">
        <v>427</v>
      </c>
      <c r="AP1291" s="308">
        <v>420</v>
      </c>
      <c r="AQ1291" s="308"/>
      <c r="AR1291" s="371">
        <v>424.32</v>
      </c>
      <c r="AS1291" s="312">
        <v>1.4</v>
      </c>
      <c r="AT1291" s="372">
        <v>1.2812809999999999</v>
      </c>
      <c r="AU1291" s="369"/>
      <c r="AV1291" s="312">
        <v>0.93733798486703046</v>
      </c>
      <c r="AW1291" s="370">
        <v>2.5180280000000099</v>
      </c>
      <c r="AX1291" s="370">
        <v>2.3984280000000004</v>
      </c>
      <c r="AY1291" s="370">
        <v>0</v>
      </c>
      <c r="AZ1291" s="312">
        <f>_xll.SRS1Splines.Functions25.Linear_Interp(V_NNG3A!$H$4:$H$12,V_NNG3A!$I$4:$I$12,BF1291)</f>
        <v>13.894200000000099</v>
      </c>
      <c r="BA1291" s="312">
        <f>(AZ1291/V_NNG3A!$I$8)*100</f>
        <v>100.31913357400795</v>
      </c>
      <c r="BB1291" s="308">
        <f>_xll.SRS1Splines.Functions25.Linear_Interp(V_NNG3A!$H$4:$H$12,V_NNG3A!$J$4:$J$12,BF1291)</f>
        <v>2.9066137931036402</v>
      </c>
      <c r="BC1291" s="308">
        <f>IFERROR((AZ1291-V_NNG3A!$J$20) / (V_NNG3A!$J$19-V_NNG3A!$J$20) * 100, 0)</f>
        <v>101.54415130707488</v>
      </c>
      <c r="BD1291" s="308">
        <v>1050</v>
      </c>
      <c r="BE1291" s="308">
        <v>1047</v>
      </c>
      <c r="BF1291" s="374">
        <v>1050.17</v>
      </c>
      <c r="BG1291" s="312">
        <v>0.32903225806451597</v>
      </c>
      <c r="BH1291" s="372">
        <v>0.83399000000000523</v>
      </c>
      <c r="BI1291" s="369"/>
      <c r="BJ1291" s="312">
        <v>3.5424000000000002</v>
      </c>
      <c r="BK1291" s="370">
        <v>8.7022080000000006</v>
      </c>
      <c r="BL1291" s="370">
        <v>2.102112</v>
      </c>
      <c r="BM1291" s="370">
        <f t="shared" si="17"/>
        <v>6.6000960000000006</v>
      </c>
      <c r="BN1291" s="312">
        <f>_xll.SRS1Splines.Functions25.Linear_Interp(V_XNN1!$K$3:$K$8,V_XNN1!$L$3:$L$8,BT1291)</f>
        <v>0.22924559999999999</v>
      </c>
      <c r="BO1291" s="312">
        <f>(BN1291/V_XNN1!$L$7)*100</f>
        <v>109.16457142857143</v>
      </c>
      <c r="BP1291" s="308">
        <f>_xll.SRS1Splines.Functions25.Linear_Interp(V_XNN1!$K$3:$K$8,V_XNN1!$M$3:$M$8,BT1291)</f>
        <v>7.3245600000000202E-2</v>
      </c>
      <c r="BQ1291" s="308">
        <f>IFERROR((BN1291 - V_XNN1!$M$16) / (V_XNN1!$M$15- V_XNN1!$M$16) * 100, 0)</f>
        <v>131.98885793871867</v>
      </c>
      <c r="BR1291" s="308">
        <v>252</v>
      </c>
      <c r="BS1291" s="308">
        <v>249</v>
      </c>
      <c r="BT1291" s="374">
        <v>253.08</v>
      </c>
      <c r="BU1291" s="312">
        <v>0.33548387096774201</v>
      </c>
      <c r="BV1291" s="372">
        <v>0.33859848387096769</v>
      </c>
      <c r="BW1291" s="369"/>
      <c r="BX1291" s="312"/>
      <c r="BY1291" s="370"/>
      <c r="BZ1291" s="370"/>
      <c r="CA1291" s="370"/>
      <c r="CB1291" s="312"/>
      <c r="CC1291" s="312"/>
      <c r="CD1291" s="308"/>
      <c r="CE1291" s="312"/>
      <c r="CF1291" s="312"/>
      <c r="CG1291" s="312"/>
      <c r="CH1291" s="312"/>
      <c r="CI1291" s="384"/>
      <c r="CJ1291" s="312"/>
      <c r="CK1291" s="372"/>
      <c r="CL1291" s="369"/>
      <c r="CM1291" s="312"/>
      <c r="CN1291" s="370"/>
      <c r="CO1291" s="370"/>
      <c r="CP1291" s="370"/>
      <c r="CQ1291" s="312"/>
      <c r="CR1291" s="312"/>
      <c r="CS1291" s="308"/>
      <c r="CT1291" s="312"/>
      <c r="CU1291" s="312"/>
      <c r="CV1291" s="312"/>
      <c r="CW1291" s="312"/>
      <c r="CX1291" s="384"/>
      <c r="CY1291" s="312"/>
      <c r="CZ1291" s="372"/>
    </row>
    <row r="1292" spans="1:104" s="1" customFormat="1" hidden="1">
      <c r="A1292" s="269">
        <v>45851</v>
      </c>
      <c r="B1292" s="380">
        <v>11</v>
      </c>
      <c r="C1292" s="381">
        <v>0.78096774193548391</v>
      </c>
      <c r="D1292" s="382">
        <v>2.7345600000000001</v>
      </c>
      <c r="E1292" s="382">
        <v>2.7216</v>
      </c>
      <c r="F1292" s="382">
        <v>0</v>
      </c>
      <c r="G1292" s="312">
        <f>_xll.SRS1Splines.Functions25.Linear_Interp(V_NEM!$R$687:$R$703,V_NEM!$T$687:$T$703,M1292)+_xll.SRS1Splines.Functions25.Linear_Interp(V_NEM!$AB$687:$AB$703,V_NEM!$AD$687:$AD$703,N1292)</f>
        <v>0.79366040259999504</v>
      </c>
      <c r="H1292" s="308">
        <f>(G1292/(V_NEM!$T$696+V_NEM!$AD$696))*100</f>
        <v>81.890342411519853</v>
      </c>
      <c r="I1292" s="308">
        <f>G1292-(V_NEM!$T$694+V_NEM!$AD$694)</f>
        <v>0.15417426759999509</v>
      </c>
      <c r="J1292" s="308">
        <f>((IFERROR((_xll.SRS1Splines.Functions25.Linear_Interp(V_NEM!$R$687:$R$703,V_NEM!$T$687:$T$703,M1292) - V_NEM!$X$689) / (V_NEM!$X$688- V_NEM!$X$689) * 100, 0))+(IFERROR((_xll.SRS1Splines.Functions25.Linear_Interp(V_NEM!$AB$687:$AB$703,V_NEM!$AD$687:$AD$703,N1292) - V_NEM!$AH$689) / (V_NEM!$AH$688- V_NEM!$AH$689) * 100, 0)))/2</f>
        <v>68.120714783033918</v>
      </c>
      <c r="K1292" s="308">
        <v>784.3</v>
      </c>
      <c r="L1292" s="308">
        <v>781.8</v>
      </c>
      <c r="M1292" s="371">
        <v>782.8</v>
      </c>
      <c r="N1292" s="371">
        <v>783.98</v>
      </c>
      <c r="O1292" s="312">
        <v>1.1651612903225805</v>
      </c>
      <c r="P1292" s="383">
        <v>2.6636010000000003</v>
      </c>
      <c r="Q1292" s="369">
        <v>2.2000000000000002</v>
      </c>
      <c r="R1292" s="312">
        <v>4.53</v>
      </c>
      <c r="S1292" s="370">
        <v>2.9401427305868535</v>
      </c>
      <c r="T1292" s="370">
        <v>3.1147418400000002</v>
      </c>
      <c r="U1292" s="370"/>
      <c r="V1292" s="312">
        <f>_xll.SRS1Splines.Functions25.Linear_Interp(V_NK3!$P$8:$P$32,V_NK3!$R$8:$R$32,AC1292)</f>
        <v>108.09840775999901</v>
      </c>
      <c r="W1292" s="312">
        <f>(V1292/V_NK3!$R$28)*100</f>
        <v>19.938942804121009</v>
      </c>
      <c r="X1292" s="308">
        <f>V1292-V_NK3!$R$8</f>
        <v>51.519755759999008</v>
      </c>
      <c r="Y1292" s="308">
        <f>IFERROR((V1292 - V_NK3!$V$10) / (V_NK3!$V$9- V_NK3!$V$10) * 100, 0)</f>
        <v>10.610193463008018</v>
      </c>
      <c r="Z1292" s="308">
        <v>541.79999999999995</v>
      </c>
      <c r="AA1292" s="308">
        <v>521</v>
      </c>
      <c r="AB1292" s="312">
        <v>525.75508675271442</v>
      </c>
      <c r="AC1292" s="371">
        <v>525.16</v>
      </c>
      <c r="AD1292" s="308">
        <v>0.66</v>
      </c>
      <c r="AE1292" s="372">
        <v>0.64621200000000001</v>
      </c>
      <c r="AF1292" s="373"/>
      <c r="AG1292" s="312"/>
      <c r="AH1292" s="370">
        <v>4.2017728857143881</v>
      </c>
      <c r="AI1292" s="370">
        <v>4.5512586000000006</v>
      </c>
      <c r="AJ1292" s="370"/>
      <c r="AK1292" s="312">
        <f>_xll.SRS1Splines.Functions25.Linear_Interp(V_NK2!$R$10:$R$21,V_NK2!$T$10:$T$21,AR1292)</f>
        <v>59.342742857172297</v>
      </c>
      <c r="AL1292" s="312">
        <f>(AK1292/V_NK2!$T$18)*100</f>
        <v>83.113085234134871</v>
      </c>
      <c r="AM1292" s="308">
        <f>AK1292-V_NK2!$T$11</f>
        <v>18.5227428571445</v>
      </c>
      <c r="AN1292" s="308">
        <f>IFERROR((AK1292 - V_NK2!$X$12) / (V_NK2!$X$11- V_NK2!$X$12) * 100, 0)</f>
        <v>60.571428571436911</v>
      </c>
      <c r="AO1292" s="308">
        <v>427</v>
      </c>
      <c r="AP1292" s="308">
        <v>420</v>
      </c>
      <c r="AQ1292" s="308"/>
      <c r="AR1292" s="371">
        <v>424.24</v>
      </c>
      <c r="AS1292" s="312">
        <v>1.167</v>
      </c>
      <c r="AT1292" s="372">
        <v>1.0836330000000001</v>
      </c>
      <c r="AU1292" s="369"/>
      <c r="AV1292" s="312">
        <v>0.93733798486703046</v>
      </c>
      <c r="AW1292" s="370">
        <v>4.6860100389455726</v>
      </c>
      <c r="AX1292" s="370">
        <v>3.0564578181818201</v>
      </c>
      <c r="AY1292" s="370">
        <v>1.2317522207637588</v>
      </c>
      <c r="AZ1292" s="312">
        <f>_xll.SRS1Splines.Functions25.Linear_Interp(V_NNG3A!$H$4:$H$12,V_NNG3A!$I$4:$I$12,BF1292)</f>
        <v>14.292000000001201</v>
      </c>
      <c r="BA1292" s="312">
        <f>(AZ1292/V_NNG3A!$I$8)*100</f>
        <v>103.19133574008089</v>
      </c>
      <c r="BB1292" s="308">
        <f>_xll.SRS1Splines.Functions25.Linear_Interp(V_NNG3A!$H$4:$H$12,V_NNG3A!$J$4:$J$12,BF1292)</f>
        <v>3.3044137931046902</v>
      </c>
      <c r="BC1292" s="308">
        <f>IFERROR((AZ1292-V_NNG3A!$J$20) / (V_NNG3A!$J$19-V_NNG3A!$J$20) * 100, 0)</f>
        <v>115.44151307075606</v>
      </c>
      <c r="BD1292" s="308">
        <v>1050</v>
      </c>
      <c r="BE1292" s="308">
        <v>1047</v>
      </c>
      <c r="BF1292" s="374">
        <v>1051.7</v>
      </c>
      <c r="BG1292" s="312">
        <v>0.32903225806451597</v>
      </c>
      <c r="BH1292" s="372">
        <v>1.0638299999999872</v>
      </c>
      <c r="BI1292" s="369"/>
      <c r="BJ1292" s="312">
        <v>3.5424000000000002</v>
      </c>
      <c r="BK1292" s="370">
        <v>7.9081920000000006</v>
      </c>
      <c r="BL1292" s="370">
        <v>2.102976</v>
      </c>
      <c r="BM1292" s="370">
        <f t="shared" si="17"/>
        <v>5.8052160000000006</v>
      </c>
      <c r="BN1292" s="312">
        <f>_xll.SRS1Splines.Functions25.Linear_Interp(V_XNN1!$K$3:$K$8,V_XNN1!$L$3:$L$8,BT1292)</f>
        <v>0.229602</v>
      </c>
      <c r="BO1292" s="312">
        <f>(BN1292/V_XNN1!$L$7)*100</f>
        <v>109.33428571428571</v>
      </c>
      <c r="BP1292" s="308">
        <f>_xll.SRS1Splines.Functions25.Linear_Interp(V_XNN1!$K$3:$K$8,V_XNN1!$M$3:$M$8,BT1292)</f>
        <v>7.3601999999999904E-2</v>
      </c>
      <c r="BQ1292" s="308">
        <f>IFERROR((BN1292 - V_XNN1!$M$16) / (V_XNN1!$M$15- V_XNN1!$M$16) * 100, 0)</f>
        <v>133.09192200557106</v>
      </c>
      <c r="BR1292" s="308">
        <v>252</v>
      </c>
      <c r="BS1292" s="308">
        <v>249</v>
      </c>
      <c r="BT1292" s="374">
        <v>253.1</v>
      </c>
      <c r="BU1292" s="312">
        <v>0.33548387096774201</v>
      </c>
      <c r="BV1292" s="372">
        <v>0.34184648387096767</v>
      </c>
      <c r="BW1292" s="369"/>
      <c r="BX1292" s="312"/>
      <c r="BY1292" s="370"/>
      <c r="BZ1292" s="370"/>
      <c r="CA1292" s="370"/>
      <c r="CB1292" s="312"/>
      <c r="CC1292" s="312"/>
      <c r="CD1292" s="308"/>
      <c r="CE1292" s="312"/>
      <c r="CF1292" s="312"/>
      <c r="CG1292" s="312"/>
      <c r="CH1292" s="312"/>
      <c r="CI1292" s="384"/>
      <c r="CJ1292" s="312"/>
      <c r="CK1292" s="372"/>
      <c r="CL1292" s="369"/>
      <c r="CM1292" s="312"/>
      <c r="CN1292" s="370"/>
      <c r="CO1292" s="370"/>
      <c r="CP1292" s="370"/>
      <c r="CQ1292" s="312"/>
      <c r="CR1292" s="312"/>
      <c r="CS1292" s="308"/>
      <c r="CT1292" s="312"/>
      <c r="CU1292" s="312"/>
      <c r="CV1292" s="312"/>
      <c r="CW1292" s="312"/>
      <c r="CX1292" s="384"/>
      <c r="CY1292" s="312"/>
      <c r="CZ1292" s="372"/>
    </row>
    <row r="1293" spans="1:104" s="1" customFormat="1" hidden="1">
      <c r="A1293" s="269">
        <v>45852</v>
      </c>
      <c r="B1293" s="380">
        <v>3.6</v>
      </c>
      <c r="C1293" s="381">
        <v>0.78096774193548391</v>
      </c>
      <c r="D1293" s="382">
        <v>2.6637120000000003</v>
      </c>
      <c r="E1293" s="382">
        <v>2.6334719999999998</v>
      </c>
      <c r="F1293" s="382">
        <v>0</v>
      </c>
      <c r="G1293" s="312">
        <f>_xll.SRS1Splines.Functions25.Linear_Interp(V_NEM!$R$687:$R$703,V_NEM!$T$687:$T$703,M1293)+_xll.SRS1Splines.Functions25.Linear_Interp(V_NEM!$AB$687:$AB$703,V_NEM!$AD$687:$AD$703,N1293)</f>
        <v>0.89938411004999996</v>
      </c>
      <c r="H1293" s="308">
        <f>(G1293/(V_NEM!$T$696+V_NEM!$AD$696))*100</f>
        <v>92.798976098842374</v>
      </c>
      <c r="I1293" s="308">
        <f>G1293-(V_NEM!$T$694+V_NEM!$AD$694)</f>
        <v>0.25989797505000001</v>
      </c>
      <c r="J1293" s="308">
        <f>((IFERROR((_xll.SRS1Splines.Functions25.Linear_Interp(V_NEM!$R$687:$R$703,V_NEM!$T$687:$T$703,M1293) - V_NEM!$X$689) / (V_NEM!$X$688- V_NEM!$X$689) * 100, 0))+(IFERROR((_xll.SRS1Splines.Functions25.Linear_Interp(V_NEM!$AB$687:$AB$703,V_NEM!$AD$687:$AD$703,N1293) - V_NEM!$AH$689) / (V_NEM!$AH$688- V_NEM!$AH$689) * 100, 0)))/2</f>
        <v>90.077612335541119</v>
      </c>
      <c r="K1293" s="308">
        <v>784.3</v>
      </c>
      <c r="L1293" s="308">
        <v>781.8</v>
      </c>
      <c r="M1293" s="371">
        <v>783.51</v>
      </c>
      <c r="N1293" s="371">
        <v>784.1</v>
      </c>
      <c r="O1293" s="312">
        <v>1.1651612903225805</v>
      </c>
      <c r="P1293" s="383">
        <v>2.6924130000000002</v>
      </c>
      <c r="Q1293" s="369">
        <v>3.8</v>
      </c>
      <c r="R1293" s="312">
        <v>4.53</v>
      </c>
      <c r="S1293" s="370">
        <v>1.7635221778447339</v>
      </c>
      <c r="T1293" s="370">
        <v>4.9661472199999999</v>
      </c>
      <c r="U1293" s="370"/>
      <c r="V1293" s="312">
        <f>_xll.SRS1Splines.Functions25.Linear_Interp(V_NK3!$P$8:$P$32,V_NK3!$R$8:$R$32,AC1293)</f>
        <v>104.89578271000001</v>
      </c>
      <c r="W1293" s="312">
        <f>(V1293/V_NK3!$R$28)*100</f>
        <v>19.348212940303302</v>
      </c>
      <c r="X1293" s="308">
        <f>V1293-V_NK3!$R$8</f>
        <v>48.317130710000008</v>
      </c>
      <c r="Y1293" s="308">
        <f>IFERROR((V1293 - V_NK3!$V$10) / (V_NK3!$V$9- V_NK3!$V$10) * 100, 0)</f>
        <v>9.9506314975309174</v>
      </c>
      <c r="Z1293" s="308">
        <v>541.79999999999995</v>
      </c>
      <c r="AA1293" s="308">
        <v>521</v>
      </c>
      <c r="AB1293" s="312">
        <v>525.81577434748829</v>
      </c>
      <c r="AC1293" s="371">
        <v>524.97</v>
      </c>
      <c r="AD1293" s="308">
        <v>0.72</v>
      </c>
      <c r="AE1293" s="372">
        <v>1.0303209999999998</v>
      </c>
      <c r="AF1293" s="373"/>
      <c r="AG1293" s="312"/>
      <c r="AH1293" s="370">
        <v>6.1066278000000001</v>
      </c>
      <c r="AI1293" s="370">
        <v>6.1066278000000001</v>
      </c>
      <c r="AJ1293" s="370"/>
      <c r="AK1293" s="312">
        <f>_xll.SRS1Splines.Functions25.Linear_Interp(V_NK2!$R$10:$R$21,V_NK2!$T$10:$T$21,AR1293)</f>
        <v>59.342742857172297</v>
      </c>
      <c r="AL1293" s="312">
        <f>(AK1293/V_NK2!$T$18)*100</f>
        <v>83.113085234134871</v>
      </c>
      <c r="AM1293" s="308">
        <f>AK1293-V_NK2!$T$11</f>
        <v>18.5227428571445</v>
      </c>
      <c r="AN1293" s="308">
        <f>IFERROR((AK1293 - V_NK2!$X$12) / (V_NK2!$X$11- V_NK2!$X$12) * 100, 0)</f>
        <v>60.571428571436911</v>
      </c>
      <c r="AO1293" s="308">
        <v>427</v>
      </c>
      <c r="AP1293" s="308">
        <v>420</v>
      </c>
      <c r="AQ1293" s="308"/>
      <c r="AR1293" s="371">
        <v>424.24</v>
      </c>
      <c r="AS1293" s="312">
        <v>1.167</v>
      </c>
      <c r="AT1293" s="372">
        <v>1.453959</v>
      </c>
      <c r="AU1293" s="369"/>
      <c r="AV1293" s="312">
        <v>0.93733798486703046</v>
      </c>
      <c r="AW1293" s="370">
        <v>2.5264071692044157</v>
      </c>
      <c r="AX1293" s="370">
        <v>2.9527998545454555</v>
      </c>
      <c r="AY1293" s="370">
        <v>6.240731465898873E-2</v>
      </c>
      <c r="AZ1293" s="312">
        <f>_xll.SRS1Splines.Functions25.Linear_Interp(V_NNG3A!$H$4:$H$12,V_NNG3A!$I$4:$I$12,BF1293)</f>
        <v>13.6276999999999</v>
      </c>
      <c r="BA1293" s="312">
        <f>(AZ1293/V_NNG3A!$I$8)*100</f>
        <v>98.394945848374732</v>
      </c>
      <c r="BB1293" s="308">
        <f>_xll.SRS1Splines.Functions25.Linear_Interp(V_NNG3A!$H$4:$H$12,V_NNG3A!$J$4:$J$12,BF1293)</f>
        <v>2.64011379310343</v>
      </c>
      <c r="BC1293" s="308">
        <f>IFERROR((AZ1293-V_NNG3A!$J$20) / (V_NNG3A!$J$19-V_NNG3A!$J$20) * 100, 0)</f>
        <v>92.233827249725593</v>
      </c>
      <c r="BD1293" s="308">
        <v>1050</v>
      </c>
      <c r="BE1293" s="308">
        <v>1047</v>
      </c>
      <c r="BF1293" s="374">
        <v>1049.82</v>
      </c>
      <c r="BG1293" s="312">
        <v>0.32903225806451597</v>
      </c>
      <c r="BH1293" s="372">
        <v>1.0227600000000092</v>
      </c>
      <c r="BI1293" s="369"/>
      <c r="BJ1293" s="312">
        <v>3.5424000000000002</v>
      </c>
      <c r="BK1293" s="370">
        <v>7.9012800000000007</v>
      </c>
      <c r="BL1293" s="370">
        <v>2.102976</v>
      </c>
      <c r="BM1293" s="370">
        <f t="shared" ref="BM1293:BM1356" si="18">BK1293-BL1293</f>
        <v>5.7983040000000008</v>
      </c>
      <c r="BN1293" s="312">
        <f>_xll.SRS1Splines.Functions25.Linear_Interp(V_XNN1!$K$3:$K$8,V_XNN1!$L$3:$L$8,BT1293)</f>
        <v>0.2290674</v>
      </c>
      <c r="BO1293" s="312">
        <f>(BN1293/V_XNN1!$L$7)*100</f>
        <v>109.0797142857143</v>
      </c>
      <c r="BP1293" s="308">
        <f>_xll.SRS1Splines.Functions25.Linear_Interp(V_XNN1!$K$3:$K$8,V_XNN1!$M$3:$M$8,BT1293)</f>
        <v>7.3067399999999894E-2</v>
      </c>
      <c r="BQ1293" s="308">
        <f>IFERROR((BN1293 - V_XNN1!$M$16) / (V_XNN1!$M$15- V_XNN1!$M$16) * 100, 0)</f>
        <v>131.43732590529251</v>
      </c>
      <c r="BR1293" s="308">
        <v>252</v>
      </c>
      <c r="BS1293" s="308">
        <v>249</v>
      </c>
      <c r="BT1293" s="374">
        <v>253.07</v>
      </c>
      <c r="BU1293" s="312">
        <v>0.33548387096774201</v>
      </c>
      <c r="BV1293" s="372">
        <v>0.33792548387096766</v>
      </c>
      <c r="BW1293" s="369"/>
      <c r="BX1293" s="312"/>
      <c r="BY1293" s="370"/>
      <c r="BZ1293" s="370"/>
      <c r="CA1293" s="370"/>
      <c r="CB1293" s="312"/>
      <c r="CC1293" s="312"/>
      <c r="CD1293" s="308"/>
      <c r="CE1293" s="312"/>
      <c r="CF1293" s="312"/>
      <c r="CG1293" s="312"/>
      <c r="CH1293" s="312"/>
      <c r="CI1293" s="384"/>
      <c r="CJ1293" s="312"/>
      <c r="CK1293" s="372"/>
      <c r="CL1293" s="369"/>
      <c r="CM1293" s="312"/>
      <c r="CN1293" s="370"/>
      <c r="CO1293" s="370"/>
      <c r="CP1293" s="370"/>
      <c r="CQ1293" s="312"/>
      <c r="CR1293" s="312"/>
      <c r="CS1293" s="308"/>
      <c r="CT1293" s="312"/>
      <c r="CU1293" s="312"/>
      <c r="CV1293" s="312"/>
      <c r="CW1293" s="312"/>
      <c r="CX1293" s="384"/>
      <c r="CY1293" s="312"/>
      <c r="CZ1293" s="372"/>
    </row>
    <row r="1294" spans="1:104" s="1" customFormat="1" hidden="1">
      <c r="A1294" s="269">
        <v>45853</v>
      </c>
      <c r="B1294" s="380">
        <v>12</v>
      </c>
      <c r="C1294" s="381">
        <v>0.78096774193548391</v>
      </c>
      <c r="D1294" s="382">
        <v>2.5824959999999999</v>
      </c>
      <c r="E1294" s="382">
        <v>2.6706240000000001</v>
      </c>
      <c r="F1294" s="382">
        <v>0</v>
      </c>
      <c r="G1294" s="312">
        <f>_xll.SRS1Splines.Functions25.Linear_Interp(V_NEM!$R$687:$R$703,V_NEM!$T$687:$T$703,M1294)+_xll.SRS1Splines.Functions25.Linear_Interp(V_NEM!$AB$687:$AB$703,V_NEM!$AD$687:$AD$703,N1294)</f>
        <v>0.78172245344999602</v>
      </c>
      <c r="H1294" s="308">
        <f>(G1294/(V_NEM!$T$696+V_NEM!$AD$696))*100</f>
        <v>80.658577867916378</v>
      </c>
      <c r="I1294" s="308">
        <f>G1294-(V_NEM!$T$694+V_NEM!$AD$694)</f>
        <v>0.14223631844999607</v>
      </c>
      <c r="J1294" s="308">
        <f>((IFERROR((_xll.SRS1Splines.Functions25.Linear_Interp(V_NEM!$R$687:$R$703,V_NEM!$T$687:$T$703,M1294) - V_NEM!$X$689) / (V_NEM!$X$688- V_NEM!$X$689) * 100, 0))+(IFERROR((_xll.SRS1Splines.Functions25.Linear_Interp(V_NEM!$AB$687:$AB$703,V_NEM!$AD$687:$AD$703,N1294) - V_NEM!$AH$689) / (V_NEM!$AH$688- V_NEM!$AH$689) * 100, 0)))/2</f>
        <v>57.365313883770021</v>
      </c>
      <c r="K1294" s="308">
        <v>784.3</v>
      </c>
      <c r="L1294" s="308">
        <v>781.8</v>
      </c>
      <c r="M1294" s="371">
        <v>782.79</v>
      </c>
      <c r="N1294" s="371">
        <v>783.59</v>
      </c>
      <c r="O1294" s="312">
        <v>1.1651612903225805</v>
      </c>
      <c r="P1294" s="383">
        <v>2.3866849999999999</v>
      </c>
      <c r="Q1294" s="369">
        <v>5.4</v>
      </c>
      <c r="R1294" s="312">
        <v>4.53</v>
      </c>
      <c r="S1294" s="370">
        <v>2.7725181254739759</v>
      </c>
      <c r="T1294" s="370">
        <v>3.9996360000000002</v>
      </c>
      <c r="U1294" s="370"/>
      <c r="V1294" s="312">
        <f>_xll.SRS1Splines.Functions25.Linear_Interp(V_NK3!$P$8:$P$32,V_NK3!$R$8:$R$32,AC1294)</f>
        <v>103.66866484000001</v>
      </c>
      <c r="W1294" s="312">
        <f>(V1294/V_NK3!$R$28)*100</f>
        <v>19.121868875382685</v>
      </c>
      <c r="X1294" s="308">
        <f>V1294-V_NK3!$R$8</f>
        <v>47.090012840000007</v>
      </c>
      <c r="Y1294" s="308">
        <f>IFERROR((V1294 - V_NK3!$V$10) / (V_NK3!$V$9- V_NK3!$V$10) * 100, 0)</f>
        <v>9.6979137233382975</v>
      </c>
      <c r="Z1294" s="308">
        <v>541.79999999999995</v>
      </c>
      <c r="AA1294" s="308">
        <v>521</v>
      </c>
      <c r="AB1294" s="312">
        <v>525.87646194226215</v>
      </c>
      <c r="AC1294" s="371">
        <v>524.88</v>
      </c>
      <c r="AD1294" s="308">
        <v>0.72</v>
      </c>
      <c r="AE1294" s="372">
        <v>0.82979999999999998</v>
      </c>
      <c r="AF1294" s="373"/>
      <c r="AG1294" s="312"/>
      <c r="AH1294" s="370">
        <v>4.9415866285714616</v>
      </c>
      <c r="AI1294" s="370">
        <v>4.5484151999999991</v>
      </c>
      <c r="AJ1294" s="370"/>
      <c r="AK1294" s="312">
        <f>_xll.SRS1Splines.Functions25.Linear_Interp(V_NK2!$R$10:$R$21,V_NK2!$T$10:$T$21,AR1294)</f>
        <v>59.735914285743704</v>
      </c>
      <c r="AL1294" s="312">
        <f>(AK1294/V_NK2!$T$18)*100</f>
        <v>83.663745498240473</v>
      </c>
      <c r="AM1294" s="308">
        <f>AK1294-V_NK2!$T$11</f>
        <v>18.915914285715907</v>
      </c>
      <c r="AN1294" s="308">
        <f>IFERROR((AK1294 - V_NK2!$X$12) / (V_NK2!$X$11- V_NK2!$X$12) * 100, 0)</f>
        <v>61.857142857151196</v>
      </c>
      <c r="AO1294" s="308">
        <v>427</v>
      </c>
      <c r="AP1294" s="308">
        <v>420</v>
      </c>
      <c r="AQ1294" s="308"/>
      <c r="AR1294" s="371">
        <v>424.33</v>
      </c>
      <c r="AS1294" s="312">
        <v>1.167</v>
      </c>
      <c r="AT1294" s="372">
        <v>1.0829559999999998</v>
      </c>
      <c r="AU1294" s="369"/>
      <c r="AV1294" s="312">
        <v>0.93733798486703046</v>
      </c>
      <c r="AW1294" s="370">
        <v>2.5648923636363752</v>
      </c>
      <c r="AX1294" s="370">
        <v>2.577892363636364</v>
      </c>
      <c r="AY1294" s="370">
        <v>0</v>
      </c>
      <c r="AZ1294" s="312">
        <f>_xll.SRS1Splines.Functions25.Linear_Interp(V_NNG3A!$H$4:$H$12,V_NNG3A!$I$4:$I$12,BF1294)</f>
        <v>13.565950000000001</v>
      </c>
      <c r="BA1294" s="312">
        <f>(AZ1294/V_NNG3A!$I$8)*100</f>
        <v>97.949097472924194</v>
      </c>
      <c r="BB1294" s="308">
        <f>_xll.SRS1Splines.Functions25.Linear_Interp(V_NNG3A!$H$4:$H$12,V_NNG3A!$J$4:$J$12,BF1294)</f>
        <v>2.5783637931034802</v>
      </c>
      <c r="BC1294" s="308">
        <f>IFERROR((AZ1294-V_NNG3A!$J$20) / (V_NNG3A!$J$19-V_NNG3A!$J$20) * 100, 0)</f>
        <v>90.076557041320541</v>
      </c>
      <c r="BD1294" s="308">
        <v>1050</v>
      </c>
      <c r="BE1294" s="308">
        <v>1047</v>
      </c>
      <c r="BF1294" s="374">
        <v>1049.77</v>
      </c>
      <c r="BG1294" s="312">
        <v>0.32903225806451597</v>
      </c>
      <c r="BH1294" s="372">
        <v>0.89697999999999589</v>
      </c>
      <c r="BI1294" s="369"/>
      <c r="BJ1294" s="312">
        <v>3.5424000000000002</v>
      </c>
      <c r="BK1294" s="370">
        <v>7.9703999999999997</v>
      </c>
      <c r="BL1294" s="370">
        <v>2.101248</v>
      </c>
      <c r="BM1294" s="370">
        <f t="shared" si="18"/>
        <v>5.8691519999999997</v>
      </c>
      <c r="BN1294" s="312">
        <f>_xll.SRS1Splines.Functions25.Linear_Interp(V_XNN1!$K$3:$K$8,V_XNN1!$L$3:$L$8,BT1294)</f>
        <v>0.2112474</v>
      </c>
      <c r="BO1294" s="312">
        <f>(BN1294/V_XNN1!$L$7)*100</f>
        <v>100.59400000000001</v>
      </c>
      <c r="BP1294" s="308">
        <f>_xll.SRS1Splines.Functions25.Linear_Interp(V_XNN1!$K$3:$K$8,V_XNN1!$M$3:$M$8,BT1294)</f>
        <v>5.5247399999999898E-2</v>
      </c>
      <c r="BQ1294" s="308">
        <f>IFERROR((BN1294 - V_XNN1!$M$16) / (V_XNN1!$M$15- V_XNN1!$M$16) * 100, 0)</f>
        <v>76.284122562674128</v>
      </c>
      <c r="BR1294" s="308">
        <v>252</v>
      </c>
      <c r="BS1294" s="308">
        <v>249</v>
      </c>
      <c r="BT1294" s="374">
        <v>252.07</v>
      </c>
      <c r="BU1294" s="312">
        <v>0.33548387096774201</v>
      </c>
      <c r="BV1294" s="372">
        <v>0.33986748387096766</v>
      </c>
      <c r="BW1294" s="369"/>
      <c r="BX1294" s="312"/>
      <c r="BY1294" s="370"/>
      <c r="BZ1294" s="370"/>
      <c r="CA1294" s="370"/>
      <c r="CB1294" s="312"/>
      <c r="CC1294" s="312"/>
      <c r="CD1294" s="308"/>
      <c r="CE1294" s="312"/>
      <c r="CF1294" s="312"/>
      <c r="CG1294" s="312"/>
      <c r="CH1294" s="312"/>
      <c r="CI1294" s="384"/>
      <c r="CJ1294" s="312"/>
      <c r="CK1294" s="372"/>
      <c r="CL1294" s="369"/>
      <c r="CM1294" s="312"/>
      <c r="CN1294" s="370"/>
      <c r="CO1294" s="370"/>
      <c r="CP1294" s="370"/>
      <c r="CQ1294" s="312"/>
      <c r="CR1294" s="312"/>
      <c r="CS1294" s="308"/>
      <c r="CT1294" s="312"/>
      <c r="CU1294" s="312"/>
      <c r="CV1294" s="312"/>
      <c r="CW1294" s="312"/>
      <c r="CX1294" s="384"/>
      <c r="CY1294" s="312"/>
      <c r="CZ1294" s="372"/>
    </row>
    <row r="1295" spans="1:104" s="1" customFormat="1" hidden="1">
      <c r="A1295" s="269">
        <v>45854</v>
      </c>
      <c r="B1295" s="380">
        <v>3.8</v>
      </c>
      <c r="C1295" s="381">
        <v>0.78096774193548391</v>
      </c>
      <c r="D1295" s="382">
        <v>2.6386560000000001</v>
      </c>
      <c r="E1295" s="382">
        <v>2.3509440000000001</v>
      </c>
      <c r="F1295" s="382">
        <v>0</v>
      </c>
      <c r="G1295" s="312">
        <f>_xll.SRS1Splines.Functions25.Linear_Interp(V_NEM!$R$687:$R$703,V_NEM!$T$687:$T$703,M1295)+_xll.SRS1Splines.Functions25.Linear_Interp(V_NEM!$AB$687:$AB$703,V_NEM!$AD$687:$AD$703,N1295)</f>
        <v>1.0107517305000089</v>
      </c>
      <c r="H1295" s="308">
        <f>(G1295/(V_NEM!$T$696+V_NEM!$AD$696))*100</f>
        <v>104.28995201540685</v>
      </c>
      <c r="I1295" s="308">
        <f>G1295-(V_NEM!$T$694+V_NEM!$AD$694)</f>
        <v>0.37126559550000893</v>
      </c>
      <c r="J1295" s="308">
        <f>((IFERROR((_xll.SRS1Splines.Functions25.Linear_Interp(V_NEM!$R$687:$R$703,V_NEM!$T$687:$T$703,M1295) - V_NEM!$X$689) / (V_NEM!$X$688- V_NEM!$X$689) * 100, 0))+(IFERROR((_xll.SRS1Splines.Functions25.Linear_Interp(V_NEM!$AB$687:$AB$703,V_NEM!$AD$687:$AD$703,N1295) - V_NEM!$AH$689) / (V_NEM!$AH$688- V_NEM!$AH$689) * 100, 0)))/2</f>
        <v>113.37698006994896</v>
      </c>
      <c r="K1295" s="308">
        <v>784.3</v>
      </c>
      <c r="L1295" s="308">
        <v>781.8</v>
      </c>
      <c r="M1295" s="371">
        <v>784.2</v>
      </c>
      <c r="N1295" s="371">
        <v>784.23</v>
      </c>
      <c r="O1295" s="312">
        <v>1.1651612903225805</v>
      </c>
      <c r="P1295" s="383">
        <v>2.41969717482313</v>
      </c>
      <c r="Q1295" s="369">
        <v>8.4</v>
      </c>
      <c r="R1295" s="312">
        <v>4.53</v>
      </c>
      <c r="S1295" s="370">
        <v>5.4620608305028915</v>
      </c>
      <c r="T1295" s="370">
        <v>5.3257144000000007</v>
      </c>
      <c r="U1295" s="370"/>
      <c r="V1295" s="312">
        <f>_xll.SRS1Splines.Functions25.Linear_Interp(V_NK3!$P$8:$P$32,V_NK3!$R$8:$R$32,AC1295)</f>
        <v>103.80501126999999</v>
      </c>
      <c r="W1295" s="312">
        <f>(V1295/V_NK3!$R$28)*100</f>
        <v>19.147018215929414</v>
      </c>
      <c r="X1295" s="308">
        <f>V1295-V_NK3!$R$8</f>
        <v>47.226359269999996</v>
      </c>
      <c r="Y1295" s="308">
        <f>IFERROR((V1295 - V_NK3!$V$10) / (V_NK3!$V$9- V_NK3!$V$10) * 100, 0)</f>
        <v>9.725993476026364</v>
      </c>
      <c r="Z1295" s="308">
        <v>541.79999999999995</v>
      </c>
      <c r="AA1295" s="308">
        <v>521</v>
      </c>
      <c r="AB1295" s="312">
        <v>525.93714953703602</v>
      </c>
      <c r="AC1295" s="371">
        <v>524.89</v>
      </c>
      <c r="AD1295" s="308">
        <v>0.72</v>
      </c>
      <c r="AE1295" s="372">
        <v>1.1049200000000001</v>
      </c>
      <c r="AF1295" s="373"/>
      <c r="AG1295" s="312"/>
      <c r="AH1295" s="370">
        <v>8.8124651714287747</v>
      </c>
      <c r="AI1295" s="370">
        <v>6.1476365999999993</v>
      </c>
      <c r="AJ1295" s="370"/>
      <c r="AK1295" s="312">
        <f>_xll.SRS1Splines.Functions25.Linear_Interp(V_NK2!$R$10:$R$21,V_NK2!$T$10:$T$21,AR1295)</f>
        <v>62.400742857172602</v>
      </c>
      <c r="AL1295" s="312">
        <f>(AK1295/V_NK2!$T$18)*100</f>
        <v>87.395998399401392</v>
      </c>
      <c r="AM1295" s="308">
        <f>AK1295-V_NK2!$T$11</f>
        <v>21.580742857144806</v>
      </c>
      <c r="AN1295" s="308">
        <f>IFERROR((AK1295 - V_NK2!$X$12) / (V_NK2!$X$11- V_NK2!$X$12) * 100, 0)</f>
        <v>70.571428571438418</v>
      </c>
      <c r="AO1295" s="308">
        <v>427</v>
      </c>
      <c r="AP1295" s="308">
        <v>420</v>
      </c>
      <c r="AQ1295" s="308"/>
      <c r="AR1295" s="371">
        <v>424.94</v>
      </c>
      <c r="AS1295" s="312">
        <v>1.167</v>
      </c>
      <c r="AT1295" s="372">
        <v>1.4637229999999999</v>
      </c>
      <c r="AU1295" s="369"/>
      <c r="AV1295" s="312">
        <v>0.93733798486703046</v>
      </c>
      <c r="AW1295" s="370">
        <v>2.1159517636363581</v>
      </c>
      <c r="AX1295" s="370">
        <v>2.1081517636363656</v>
      </c>
      <c r="AY1295" s="370">
        <v>0</v>
      </c>
      <c r="AZ1295" s="312">
        <f>_xll.SRS1Splines.Functions25.Linear_Interp(V_NNG3A!$H$4:$H$12,V_NNG3A!$I$4:$I$12,BF1295)</f>
        <v>13.6029999999999</v>
      </c>
      <c r="BA1295" s="312">
        <f>(AZ1295/V_NNG3A!$I$8)*100</f>
        <v>98.216606498194224</v>
      </c>
      <c r="BB1295" s="308">
        <f>_xll.SRS1Splines.Functions25.Linear_Interp(V_NNG3A!$H$4:$H$12,V_NNG3A!$J$4:$J$12,BF1295)</f>
        <v>2.6154137931034498</v>
      </c>
      <c r="BC1295" s="308">
        <f>IFERROR((AZ1295-V_NNG3A!$J$20) / (V_NNG3A!$J$19-V_NNG3A!$J$20) * 100, 0)</f>
        <v>91.370919166362185</v>
      </c>
      <c r="BD1295" s="308">
        <v>1050</v>
      </c>
      <c r="BE1295" s="308">
        <v>1047</v>
      </c>
      <c r="BF1295" s="374">
        <v>1049.8</v>
      </c>
      <c r="BG1295" s="312">
        <v>0.32903225806451597</v>
      </c>
      <c r="BH1295" s="372">
        <v>0.72793000000000752</v>
      </c>
      <c r="BI1295" s="369"/>
      <c r="BJ1295" s="312">
        <v>3.5424000000000002</v>
      </c>
      <c r="BK1295" s="370">
        <v>8.7618240000000007</v>
      </c>
      <c r="BL1295" s="370">
        <v>2.0995200000000001</v>
      </c>
      <c r="BM1295" s="370">
        <f t="shared" si="18"/>
        <v>6.6623040000000007</v>
      </c>
      <c r="BN1295" s="312">
        <f>_xll.SRS1Splines.Functions25.Linear_Interp(V_XNN1!$K$3:$K$8,V_XNN1!$L$3:$L$8,BT1295)</f>
        <v>0.22995840000000001</v>
      </c>
      <c r="BO1295" s="312">
        <f>(BN1295/V_XNN1!$L$7)*100</f>
        <v>109.504</v>
      </c>
      <c r="BP1295" s="308">
        <f>_xll.SRS1Splines.Functions25.Linear_Interp(V_XNN1!$K$3:$K$8,V_XNN1!$M$3:$M$8,BT1295)</f>
        <v>7.3958400000000105E-2</v>
      </c>
      <c r="BQ1295" s="308">
        <f>IFERROR((BN1295 - V_XNN1!$M$16) / (V_XNN1!$M$15- V_XNN1!$M$16) * 100, 0)</f>
        <v>134.19498607242343</v>
      </c>
      <c r="BR1295" s="308">
        <v>252</v>
      </c>
      <c r="BS1295" s="308">
        <v>249</v>
      </c>
      <c r="BT1295" s="374">
        <v>253.12</v>
      </c>
      <c r="BU1295" s="312">
        <v>0.33548387096774201</v>
      </c>
      <c r="BV1295" s="372">
        <v>0.33921948387096768</v>
      </c>
      <c r="BW1295" s="369"/>
      <c r="BX1295" s="312"/>
      <c r="BY1295" s="370"/>
      <c r="BZ1295" s="370"/>
      <c r="CA1295" s="370"/>
      <c r="CB1295" s="312"/>
      <c r="CC1295" s="312"/>
      <c r="CD1295" s="308"/>
      <c r="CE1295" s="312"/>
      <c r="CF1295" s="312"/>
      <c r="CG1295" s="312"/>
      <c r="CH1295" s="312"/>
      <c r="CI1295" s="384"/>
      <c r="CJ1295" s="312"/>
      <c r="CK1295" s="372"/>
      <c r="CL1295" s="369"/>
      <c r="CM1295" s="312"/>
      <c r="CN1295" s="370"/>
      <c r="CO1295" s="370"/>
      <c r="CP1295" s="370"/>
      <c r="CQ1295" s="312"/>
      <c r="CR1295" s="312"/>
      <c r="CS1295" s="308"/>
      <c r="CT1295" s="312"/>
      <c r="CU1295" s="312"/>
      <c r="CV1295" s="312"/>
      <c r="CW1295" s="312"/>
      <c r="CX1295" s="384"/>
      <c r="CY1295" s="312"/>
      <c r="CZ1295" s="372"/>
    </row>
    <row r="1296" spans="1:104" s="1" customFormat="1" hidden="1">
      <c r="A1296" s="269">
        <v>45855</v>
      </c>
      <c r="B1296" s="380">
        <v>12.8</v>
      </c>
      <c r="C1296" s="381">
        <v>0.78096774193548391</v>
      </c>
      <c r="D1296" s="382">
        <v>2.293056</v>
      </c>
      <c r="E1296" s="382">
        <v>2.4442560000000002</v>
      </c>
      <c r="F1296" s="382">
        <v>0</v>
      </c>
      <c r="G1296" s="312">
        <f>_xll.SRS1Splines.Functions25.Linear_Interp(V_NEM!$R$687:$R$703,V_NEM!$T$687:$T$703,M1296)+_xll.SRS1Splines.Functions25.Linear_Interp(V_NEM!$AB$687:$AB$703,V_NEM!$AD$687:$AD$703,N1296)</f>
        <v>0.76730887734999798</v>
      </c>
      <c r="H1296" s="308">
        <f>(G1296/(V_NEM!$T$696+V_NEM!$AD$696))*100</f>
        <v>79.171376694295247</v>
      </c>
      <c r="I1296" s="308">
        <f>G1296-(V_NEM!$T$694+V_NEM!$AD$694)</f>
        <v>0.12782274234999802</v>
      </c>
      <c r="J1296" s="308">
        <f>((IFERROR((_xll.SRS1Splines.Functions25.Linear_Interp(V_NEM!$R$687:$R$703,V_NEM!$T$687:$T$703,M1296) - V_NEM!$X$689) / (V_NEM!$X$688- V_NEM!$X$689) * 100, 0))+(IFERROR((_xll.SRS1Splines.Functions25.Linear_Interp(V_NEM!$AB$687:$AB$703,V_NEM!$AD$687:$AD$703,N1296) - V_NEM!$AH$689) / (V_NEM!$AH$688- V_NEM!$AH$689) * 100, 0)))/2</f>
        <v>57.876940246197449</v>
      </c>
      <c r="K1296" s="308">
        <v>784.3</v>
      </c>
      <c r="L1296" s="308">
        <v>781.8</v>
      </c>
      <c r="M1296" s="371">
        <v>782.65</v>
      </c>
      <c r="N1296" s="371">
        <v>783.73</v>
      </c>
      <c r="O1296" s="312">
        <v>1.1651612903225805</v>
      </c>
      <c r="P1296" s="383">
        <v>2.3489314534267303</v>
      </c>
      <c r="Q1296" s="369">
        <v>0.4</v>
      </c>
      <c r="R1296" s="312">
        <v>4.53</v>
      </c>
      <c r="S1296" s="370">
        <v>5.1891607094971084</v>
      </c>
      <c r="T1296" s="370">
        <v>5.32550714</v>
      </c>
      <c r="U1296" s="370"/>
      <c r="V1296" s="312">
        <f>_xll.SRS1Splines.Functions25.Linear_Interp(V_NK3!$P$8:$P$32,V_NK3!$R$8:$R$32,AC1296)</f>
        <v>103.66866484000001</v>
      </c>
      <c r="W1296" s="312">
        <f>(V1296/V_NK3!$R$28)*100</f>
        <v>19.121868875382685</v>
      </c>
      <c r="X1296" s="308">
        <f>V1296-V_NK3!$R$8</f>
        <v>47.090012840000007</v>
      </c>
      <c r="Y1296" s="308">
        <f>IFERROR((V1296 - V_NK3!$V$10) / (V_NK3!$V$9- V_NK3!$V$10) * 100, 0)</f>
        <v>9.6979137233382975</v>
      </c>
      <c r="Z1296" s="308">
        <v>541.79999999999995</v>
      </c>
      <c r="AA1296" s="308">
        <v>521</v>
      </c>
      <c r="AB1296" s="312">
        <v>525.99783713180989</v>
      </c>
      <c r="AC1296" s="371">
        <v>524.88</v>
      </c>
      <c r="AD1296" s="308">
        <v>0.72</v>
      </c>
      <c r="AE1296" s="372">
        <v>1.1048769999999999</v>
      </c>
      <c r="AF1296" s="373"/>
      <c r="AG1296" s="312"/>
      <c r="AH1296" s="370">
        <v>7.4837860285707478</v>
      </c>
      <c r="AI1296" s="370">
        <v>6.1732146000000006</v>
      </c>
      <c r="AJ1296" s="370"/>
      <c r="AK1296" s="312">
        <f>_xll.SRS1Splines.Functions25.Linear_Interp(V_NK2!$R$10:$R$21,V_NK2!$T$10:$T$21,AR1296)</f>
        <v>63.7113142857432</v>
      </c>
      <c r="AL1296" s="312">
        <f>(AK1296/V_NK2!$T$18)*100</f>
        <v>89.231532613085704</v>
      </c>
      <c r="AM1296" s="308">
        <f>AK1296-V_NK2!$T$11</f>
        <v>22.891314285715403</v>
      </c>
      <c r="AN1296" s="308">
        <f>IFERROR((AK1296 - V_NK2!$X$12) / (V_NK2!$X$11- V_NK2!$X$12) * 100, 0)</f>
        <v>74.85714285715018</v>
      </c>
      <c r="AO1296" s="308">
        <v>427</v>
      </c>
      <c r="AP1296" s="308">
        <v>420</v>
      </c>
      <c r="AQ1296" s="308"/>
      <c r="AR1296" s="371">
        <v>425.24</v>
      </c>
      <c r="AS1296" s="312">
        <v>1.4</v>
      </c>
      <c r="AT1296" s="372">
        <v>1.469813</v>
      </c>
      <c r="AU1296" s="369"/>
      <c r="AV1296" s="312">
        <v>0.93733798486703046</v>
      </c>
      <c r="AW1296" s="370">
        <v>1.7496528545454437</v>
      </c>
      <c r="AX1296" s="370">
        <v>1.8666528545454555</v>
      </c>
      <c r="AY1296" s="370">
        <v>0</v>
      </c>
      <c r="AZ1296" s="312">
        <f>_xll.SRS1Splines.Functions25.Linear_Interp(V_NNG3A!$H$4:$H$12,V_NNG3A!$I$4:$I$12,BF1296)</f>
        <v>13.047249999999901</v>
      </c>
      <c r="BA1296" s="312">
        <f>(AZ1296/V_NNG3A!$I$8)*100</f>
        <v>94.203971119132859</v>
      </c>
      <c r="BB1296" s="308">
        <f>_xll.SRS1Splines.Functions25.Linear_Interp(V_NNG3A!$H$4:$H$12,V_NNG3A!$J$4:$J$12,BF1296)</f>
        <v>2.0596637931033999</v>
      </c>
      <c r="BC1296" s="308">
        <f>IFERROR((AZ1296-V_NNG3A!$J$20) / (V_NNG3A!$J$19-V_NNG3A!$J$20) * 100, 0)</f>
        <v>71.9554872906849</v>
      </c>
      <c r="BD1296" s="308">
        <v>1050</v>
      </c>
      <c r="BE1296" s="308">
        <v>1047</v>
      </c>
      <c r="BF1296" s="374">
        <v>1049.3499999999999</v>
      </c>
      <c r="BG1296" s="312">
        <v>0.32903225806451597</v>
      </c>
      <c r="BH1296" s="372">
        <v>0.64600999999999476</v>
      </c>
      <c r="BI1296" s="369"/>
      <c r="BJ1296" s="312">
        <v>3.5424000000000002</v>
      </c>
      <c r="BK1296" s="370">
        <v>7.9522560000000002</v>
      </c>
      <c r="BL1296" s="370">
        <v>2.100384</v>
      </c>
      <c r="BM1296" s="370">
        <f t="shared" si="18"/>
        <v>5.8518720000000002</v>
      </c>
      <c r="BN1296" s="312">
        <f>_xll.SRS1Splines.Functions25.Linear_Interp(V_XNN1!$K$3:$K$8,V_XNN1!$L$3:$L$8,BT1296)</f>
        <v>0.2290674</v>
      </c>
      <c r="BO1296" s="312">
        <f>(BN1296/V_XNN1!$L$7)*100</f>
        <v>109.0797142857143</v>
      </c>
      <c r="BP1296" s="308">
        <f>_xll.SRS1Splines.Functions25.Linear_Interp(V_XNN1!$K$3:$K$8,V_XNN1!$M$3:$M$8,BT1296)</f>
        <v>7.3067399999999894E-2</v>
      </c>
      <c r="BQ1296" s="308">
        <f>IFERROR((BN1296 - V_XNN1!$M$16) / (V_XNN1!$M$15- V_XNN1!$M$16) * 100, 0)</f>
        <v>131.43732590529251</v>
      </c>
      <c r="BR1296" s="308">
        <v>252</v>
      </c>
      <c r="BS1296" s="308">
        <v>249</v>
      </c>
      <c r="BT1296" s="374">
        <v>253.07</v>
      </c>
      <c r="BU1296" s="312">
        <v>0.33548387096774201</v>
      </c>
      <c r="BV1296" s="372">
        <v>0.34177548387096768</v>
      </c>
      <c r="BW1296" s="369"/>
      <c r="BX1296" s="312"/>
      <c r="BY1296" s="370"/>
      <c r="BZ1296" s="370"/>
      <c r="CA1296" s="370"/>
      <c r="CB1296" s="312"/>
      <c r="CC1296" s="312"/>
      <c r="CD1296" s="308"/>
      <c r="CE1296" s="312"/>
      <c r="CF1296" s="312"/>
      <c r="CG1296" s="312"/>
      <c r="CH1296" s="312"/>
      <c r="CI1296" s="384"/>
      <c r="CJ1296" s="312"/>
      <c r="CK1296" s="372"/>
      <c r="CL1296" s="369"/>
      <c r="CM1296" s="312"/>
      <c r="CN1296" s="370"/>
      <c r="CO1296" s="370"/>
      <c r="CP1296" s="370"/>
      <c r="CQ1296" s="312"/>
      <c r="CR1296" s="312"/>
      <c r="CS1296" s="308"/>
      <c r="CT1296" s="312"/>
      <c r="CU1296" s="312"/>
      <c r="CV1296" s="312"/>
      <c r="CW1296" s="312"/>
      <c r="CX1296" s="384"/>
      <c r="CY1296" s="312"/>
      <c r="CZ1296" s="372"/>
    </row>
    <row r="1297" spans="1:104" s="1" customFormat="1" hidden="1">
      <c r="A1297" s="269">
        <v>45856</v>
      </c>
      <c r="B1297" s="380">
        <v>0.2</v>
      </c>
      <c r="C1297" s="381">
        <v>0.78096774193548391</v>
      </c>
      <c r="D1297" s="382">
        <v>2.2464</v>
      </c>
      <c r="E1297" s="382">
        <v>2.2818239999999999</v>
      </c>
      <c r="F1297" s="382">
        <v>0</v>
      </c>
      <c r="G1297" s="312">
        <f>_xll.SRS1Splines.Functions25.Linear_Interp(V_NEM!$R$687:$R$703,V_NEM!$T$687:$T$703,M1297)+_xll.SRS1Splines.Functions25.Linear_Interp(V_NEM!$AB$687:$AB$703,V_NEM!$AD$687:$AD$703,N1297)</f>
        <v>0.75694588974999755</v>
      </c>
      <c r="H1297" s="308">
        <f>(G1297/(V_NEM!$T$696+V_NEM!$AD$696))*100</f>
        <v>78.102117600367535</v>
      </c>
      <c r="I1297" s="308">
        <f>G1297-(V_NEM!$T$694+V_NEM!$AD$694)</f>
        <v>0.11745975474999759</v>
      </c>
      <c r="J1297" s="308">
        <f>((IFERROR((_xll.SRS1Splines.Functions25.Linear_Interp(V_NEM!$R$687:$R$703,V_NEM!$T$687:$T$703,M1297) - V_NEM!$X$689) / (V_NEM!$X$688- V_NEM!$X$689) * 100, 0))+(IFERROR((_xll.SRS1Splines.Functions25.Linear_Interp(V_NEM!$AB$687:$AB$703,V_NEM!$AD$687:$AD$703,N1297) - V_NEM!$AH$689) / (V_NEM!$AH$688- V_NEM!$AH$689) * 100, 0)))/2</f>
        <v>47.624591888731473</v>
      </c>
      <c r="K1297" s="308">
        <v>784.3</v>
      </c>
      <c r="L1297" s="308">
        <v>781.8</v>
      </c>
      <c r="M1297" s="371">
        <v>782.65</v>
      </c>
      <c r="N1297" s="371">
        <v>783.35</v>
      </c>
      <c r="O1297" s="312">
        <v>1.1651612903225805</v>
      </c>
      <c r="P1297" s="383">
        <v>2.210407</v>
      </c>
      <c r="Q1297" s="369">
        <v>32.4</v>
      </c>
      <c r="R1297" s="312">
        <v>4.53</v>
      </c>
      <c r="S1297" s="370">
        <v>7.6582166507816325</v>
      </c>
      <c r="T1297" s="370">
        <v>4.4506675000000007</v>
      </c>
      <c r="U1297" s="370"/>
      <c r="V1297" s="312">
        <f>_xll.SRS1Splines.Functions25.Linear_Interp(V_NK3!$P$8:$P$32,V_NK3!$R$8:$R$32,AC1297)</f>
        <v>106.87621399000101</v>
      </c>
      <c r="W1297" s="312">
        <f>(V1297/V_NK3!$R$28)*100</f>
        <v>19.71350699816864</v>
      </c>
      <c r="X1297" s="308">
        <f>V1297-V_NK3!$R$8</f>
        <v>50.297561990001007</v>
      </c>
      <c r="Y1297" s="308">
        <f>IFERROR((V1297 - V_NK3!$V$10) / (V_NK3!$V$9- V_NK3!$V$10) * 100, 0)</f>
        <v>10.358489778515198</v>
      </c>
      <c r="Z1297" s="308">
        <v>541.79999999999995</v>
      </c>
      <c r="AA1297" s="308">
        <v>521</v>
      </c>
      <c r="AB1297" s="312">
        <v>526.05852472658376</v>
      </c>
      <c r="AC1297" s="371">
        <v>525.09</v>
      </c>
      <c r="AD1297" s="308">
        <v>0.72</v>
      </c>
      <c r="AE1297" s="372">
        <v>0.92337499999999995</v>
      </c>
      <c r="AF1297" s="373"/>
      <c r="AG1297" s="312"/>
      <c r="AH1297" s="370">
        <v>7.9235828285700327</v>
      </c>
      <c r="AI1297" s="370">
        <v>6.3072114000000017</v>
      </c>
      <c r="AJ1297" s="370"/>
      <c r="AK1297" s="312">
        <f>_xll.SRS1Splines.Functions25.Linear_Interp(V_NK2!$R$10:$R$21,V_NK2!$T$10:$T$21,AR1297)</f>
        <v>65.327685714313205</v>
      </c>
      <c r="AL1297" s="312">
        <f>(AK1297/V_NK2!$T$18)*100</f>
        <v>91.495358143295803</v>
      </c>
      <c r="AM1297" s="308">
        <f>AK1297-V_NK2!$T$11</f>
        <v>24.507685714285408</v>
      </c>
      <c r="AN1297" s="308">
        <f>IFERROR((AK1297 - V_NK2!$X$12) / (V_NK2!$X$11- V_NK2!$X$12) * 100, 0)</f>
        <v>80.14285714286008</v>
      </c>
      <c r="AO1297" s="308">
        <v>427</v>
      </c>
      <c r="AP1297" s="308">
        <v>420</v>
      </c>
      <c r="AQ1297" s="308"/>
      <c r="AR1297" s="371">
        <v>425.61</v>
      </c>
      <c r="AS1297" s="312">
        <v>1.08</v>
      </c>
      <c r="AT1297" s="372">
        <v>1.5017170000000002</v>
      </c>
      <c r="AU1297" s="369"/>
      <c r="AV1297" s="312">
        <v>0.93733798486703046</v>
      </c>
      <c r="AW1297" s="370">
        <v>1.4481292727272748</v>
      </c>
      <c r="AX1297" s="370">
        <v>1.5157292727272724</v>
      </c>
      <c r="AY1297" s="370">
        <v>0</v>
      </c>
      <c r="AZ1297" s="312">
        <f>_xll.SRS1Splines.Functions25.Linear_Interp(V_NNG3A!$H$4:$H$12,V_NNG3A!$I$4:$I$12,BF1297)</f>
        <v>12.726149999999899</v>
      </c>
      <c r="BA1297" s="312">
        <f>(AZ1297/V_NNG3A!$I$8)*100</f>
        <v>91.885559566786284</v>
      </c>
      <c r="BB1297" s="308">
        <f>_xll.SRS1Splines.Functions25.Linear_Interp(V_NNG3A!$H$4:$H$12,V_NNG3A!$J$4:$J$12,BF1297)</f>
        <v>1.7385637931034199</v>
      </c>
      <c r="BC1297" s="308">
        <f>IFERROR((AZ1297-V_NNG3A!$J$20) / (V_NNG3A!$J$19-V_NNG3A!$J$20) * 100, 0)</f>
        <v>60.737682206960208</v>
      </c>
      <c r="BD1297" s="308">
        <v>1050</v>
      </c>
      <c r="BE1297" s="308">
        <v>1047</v>
      </c>
      <c r="BF1297" s="374">
        <v>1049.0899999999999</v>
      </c>
      <c r="BG1297" s="312">
        <v>0.32903225806451597</v>
      </c>
      <c r="BH1297" s="372">
        <v>0.52966999999999831</v>
      </c>
      <c r="BI1297" s="369"/>
      <c r="BJ1297" s="312">
        <v>3.5424000000000002</v>
      </c>
      <c r="BK1297" s="370">
        <v>7.2213120000000002</v>
      </c>
      <c r="BL1297" s="370">
        <v>2.0995200000000001</v>
      </c>
      <c r="BM1297" s="370">
        <f t="shared" si="18"/>
        <v>5.1217920000000001</v>
      </c>
      <c r="BN1297" s="312">
        <f>_xll.SRS1Splines.Functions25.Linear_Interp(V_XNN1!$K$3:$K$8,V_XNN1!$L$3:$L$8,BT1297)</f>
        <v>0.2281764</v>
      </c>
      <c r="BO1297" s="312">
        <f>(BN1297/V_XNN1!$L$7)*100</f>
        <v>108.65542857142859</v>
      </c>
      <c r="BP1297" s="308">
        <f>_xll.SRS1Splines.Functions25.Linear_Interp(V_XNN1!$K$3:$K$8,V_XNN1!$M$3:$M$8,BT1297)</f>
        <v>7.2176400000000196E-2</v>
      </c>
      <c r="BQ1297" s="308">
        <f>IFERROR((BN1297 - V_XNN1!$M$16) / (V_XNN1!$M$15- V_XNN1!$M$16) * 100, 0)</f>
        <v>128.67966573816159</v>
      </c>
      <c r="BR1297" s="308">
        <v>252</v>
      </c>
      <c r="BS1297" s="308">
        <v>249</v>
      </c>
      <c r="BT1297" s="374">
        <v>253.02</v>
      </c>
      <c r="BU1297" s="312">
        <v>0.33548387096774201</v>
      </c>
      <c r="BV1297" s="372">
        <v>0.33939048387096765</v>
      </c>
      <c r="BW1297" s="369"/>
      <c r="BX1297" s="312"/>
      <c r="BY1297" s="370"/>
      <c r="BZ1297" s="370"/>
      <c r="CA1297" s="370"/>
      <c r="CB1297" s="312"/>
      <c r="CC1297" s="312"/>
      <c r="CD1297" s="308"/>
      <c r="CE1297" s="312"/>
      <c r="CF1297" s="312"/>
      <c r="CG1297" s="312"/>
      <c r="CH1297" s="312"/>
      <c r="CI1297" s="384"/>
      <c r="CJ1297" s="312"/>
      <c r="CK1297" s="372"/>
      <c r="CL1297" s="369"/>
      <c r="CM1297" s="312"/>
      <c r="CN1297" s="370"/>
      <c r="CO1297" s="370"/>
      <c r="CP1297" s="370"/>
      <c r="CQ1297" s="312"/>
      <c r="CR1297" s="312"/>
      <c r="CS1297" s="308"/>
      <c r="CT1297" s="312"/>
      <c r="CU1297" s="312"/>
      <c r="CV1297" s="312"/>
      <c r="CW1297" s="312"/>
      <c r="CX1297" s="384"/>
      <c r="CY1297" s="312"/>
      <c r="CZ1297" s="372"/>
    </row>
    <row r="1298" spans="1:104" s="1" customFormat="1" hidden="1">
      <c r="A1298" s="269">
        <v>45857</v>
      </c>
      <c r="B1298" s="380">
        <v>2.2000000000000002</v>
      </c>
      <c r="C1298" s="381">
        <v>0.78096774193548391</v>
      </c>
      <c r="D1298" s="382">
        <v>2.1548160000000003</v>
      </c>
      <c r="E1298" s="382">
        <v>2.1456360000000001</v>
      </c>
      <c r="F1298" s="382">
        <v>0</v>
      </c>
      <c r="G1298" s="312">
        <f>_xll.SRS1Splines.Functions25.Linear_Interp(V_NEM!$R$687:$R$703,V_NEM!$T$687:$T$703,M1298)+_xll.SRS1Splines.Functions25.Linear_Interp(V_NEM!$AB$687:$AB$703,V_NEM!$AD$687:$AD$703,N1298)</f>
        <v>0.7577640203499969</v>
      </c>
      <c r="H1298" s="308">
        <f>(G1298/(V_NEM!$T$696+V_NEM!$AD$696))*100</f>
        <v>78.186532791993329</v>
      </c>
      <c r="I1298" s="308">
        <f>G1298-(V_NEM!$T$694+V_NEM!$AD$694)</f>
        <v>0.11827788534999695</v>
      </c>
      <c r="J1298" s="308">
        <f>((IFERROR((_xll.SRS1Splines.Functions25.Linear_Interp(V_NEM!$R$687:$R$703,V_NEM!$T$687:$T$703,M1298) - V_NEM!$X$689) / (V_NEM!$X$688- V_NEM!$X$689) * 100, 0))+(IFERROR((_xll.SRS1Splines.Functions25.Linear_Interp(V_NEM!$AB$687:$AB$703,V_NEM!$AD$687:$AD$703,N1298) - V_NEM!$AH$689) / (V_NEM!$AH$688- V_NEM!$AH$689) * 100, 0)))/2</f>
        <v>48.433987811688596</v>
      </c>
      <c r="K1298" s="308">
        <v>784.3</v>
      </c>
      <c r="L1298" s="308">
        <v>781.8</v>
      </c>
      <c r="M1298" s="371">
        <v>782.65</v>
      </c>
      <c r="N1298" s="371">
        <v>783.38</v>
      </c>
      <c r="O1298" s="312">
        <v>1.1651612903225805</v>
      </c>
      <c r="P1298" s="383">
        <v>2.5838700000000001</v>
      </c>
      <c r="Q1298" s="369">
        <v>8</v>
      </c>
      <c r="R1298" s="312">
        <v>4.53</v>
      </c>
      <c r="S1298" s="370">
        <v>9.6617012318437965</v>
      </c>
      <c r="T1298" s="370">
        <v>4.24912884</v>
      </c>
      <c r="U1298" s="370"/>
      <c r="V1298" s="312">
        <f>_xll.SRS1Splines.Functions25.Linear_Interp(V_NK3!$P$8:$P$32,V_NK3!$R$8:$R$32,AC1298)</f>
        <v>112.28878640000001</v>
      </c>
      <c r="W1298" s="312">
        <f>(V1298/V_NK3!$R$28)*100</f>
        <v>20.711865567387722</v>
      </c>
      <c r="X1298" s="308">
        <f>V1298-V_NK3!$R$8</f>
        <v>55.710134400000008</v>
      </c>
      <c r="Y1298" s="308">
        <f>IFERROR((V1298 - V_NK3!$V$10) / (V_NK3!$V$9- V_NK3!$V$10) * 100, 0)</f>
        <v>11.473177524127873</v>
      </c>
      <c r="Z1298" s="308">
        <v>541.79999999999995</v>
      </c>
      <c r="AA1298" s="308">
        <v>521</v>
      </c>
      <c r="AB1298" s="312">
        <v>526.11574398767175</v>
      </c>
      <c r="AC1298" s="371">
        <v>525.4</v>
      </c>
      <c r="AD1298" s="308">
        <v>0.72</v>
      </c>
      <c r="AE1298" s="372">
        <v>0.88156199999999996</v>
      </c>
      <c r="AF1298" s="373"/>
      <c r="AG1298" s="312"/>
      <c r="AH1298" s="370">
        <v>7.0072857714273447</v>
      </c>
      <c r="AI1298" s="370">
        <v>5.8714572</v>
      </c>
      <c r="AJ1298" s="370"/>
      <c r="AK1298" s="312">
        <f>_xll.SRS1Splines.Functions25.Linear_Interp(V_NK2!$R$10:$R$21,V_NK2!$T$10:$T$21,AR1298)</f>
        <v>66.4635142857407</v>
      </c>
      <c r="AL1298" s="312">
        <f>(AK1298/V_NK2!$T$18)*100</f>
        <v>93.086154461821707</v>
      </c>
      <c r="AM1298" s="308">
        <f>AK1298-V_NK2!$T$11</f>
        <v>25.643514285712904</v>
      </c>
      <c r="AN1298" s="308">
        <f>IFERROR((AK1298 - V_NK2!$X$12) / (V_NK2!$X$11- V_NK2!$X$12) * 100, 0)</f>
        <v>83.857142857142449</v>
      </c>
      <c r="AO1298" s="308">
        <v>427</v>
      </c>
      <c r="AP1298" s="308">
        <v>420</v>
      </c>
      <c r="AQ1298" s="308"/>
      <c r="AR1298" s="371">
        <v>425.87</v>
      </c>
      <c r="AS1298" s="312">
        <v>1.512</v>
      </c>
      <c r="AT1298" s="372">
        <v>1.3979659999999998</v>
      </c>
      <c r="AU1298" s="369"/>
      <c r="AV1298" s="312">
        <v>0.93733798486703046</v>
      </c>
      <c r="AW1298" s="370">
        <v>1.2834824000000491</v>
      </c>
      <c r="AX1298" s="370">
        <v>1.2730823999999994</v>
      </c>
      <c r="AY1298" s="370">
        <v>0</v>
      </c>
      <c r="AZ1298" s="312">
        <f>_xll.SRS1Splines.Functions25.Linear_Interp(V_NNG3A!$H$4:$H$12,V_NNG3A!$I$4:$I$12,BF1298)</f>
        <v>12.7755500000001</v>
      </c>
      <c r="BA1298" s="312">
        <f>(AZ1298/V_NNG3A!$I$8)*100</f>
        <v>92.24223826714875</v>
      </c>
      <c r="BB1298" s="308">
        <f>_xll.SRS1Splines.Functions25.Linear_Interp(V_NNG3A!$H$4:$H$12,V_NNG3A!$J$4:$J$12,BF1298)</f>
        <v>1.7879637931036501</v>
      </c>
      <c r="BC1298" s="308">
        <f>IFERROR((AZ1298-V_NNG3A!$J$20) / (V_NNG3A!$J$19-V_NNG3A!$J$20) * 100, 0)</f>
        <v>62.463498373694101</v>
      </c>
      <c r="BD1298" s="308">
        <v>1050</v>
      </c>
      <c r="BE1298" s="308">
        <v>1047</v>
      </c>
      <c r="BF1298" s="374">
        <v>1049.1300000000001</v>
      </c>
      <c r="BG1298" s="312">
        <v>0.32903225806451597</v>
      </c>
      <c r="BH1298" s="372">
        <v>0.44361999999999535</v>
      </c>
      <c r="BI1298" s="369"/>
      <c r="BJ1298" s="312">
        <v>3.5424000000000002</v>
      </c>
      <c r="BK1298" s="370">
        <v>6.366816</v>
      </c>
      <c r="BL1298" s="370">
        <v>2.100384</v>
      </c>
      <c r="BM1298" s="370">
        <f t="shared" si="18"/>
        <v>4.266432</v>
      </c>
      <c r="BN1298" s="312">
        <f>_xll.SRS1Splines.Functions25.Linear_Interp(V_XNN1!$K$3:$K$8,V_XNN1!$L$3:$L$8,BT1298)</f>
        <v>0.2272854</v>
      </c>
      <c r="BO1298" s="312">
        <f>(BN1298/V_XNN1!$L$7)*100</f>
        <v>108.23114285714286</v>
      </c>
      <c r="BP1298" s="308">
        <f>_xll.SRS1Splines.Functions25.Linear_Interp(V_XNN1!$K$3:$K$8,V_XNN1!$M$3:$M$8,BT1298)</f>
        <v>7.1285399999999999E-2</v>
      </c>
      <c r="BQ1298" s="308">
        <f>IFERROR((BN1298 - V_XNN1!$M$16) / (V_XNN1!$M$15- V_XNN1!$M$16) * 100, 0)</f>
        <v>125.92200557103067</v>
      </c>
      <c r="BR1298" s="308">
        <v>252</v>
      </c>
      <c r="BS1298" s="308">
        <v>249</v>
      </c>
      <c r="BT1298" s="374">
        <v>252.97</v>
      </c>
      <c r="BU1298" s="312">
        <v>0.33548387096774201</v>
      </c>
      <c r="BV1298" s="372">
        <v>0.33991648387096768</v>
      </c>
      <c r="BW1298" s="369"/>
      <c r="BX1298" s="312"/>
      <c r="BY1298" s="370"/>
      <c r="BZ1298" s="370"/>
      <c r="CA1298" s="370"/>
      <c r="CB1298" s="312"/>
      <c r="CC1298" s="312"/>
      <c r="CD1298" s="308"/>
      <c r="CE1298" s="312"/>
      <c r="CF1298" s="312"/>
      <c r="CG1298" s="312"/>
      <c r="CH1298" s="312"/>
      <c r="CI1298" s="384"/>
      <c r="CJ1298" s="312"/>
      <c r="CK1298" s="372"/>
      <c r="CL1298" s="369"/>
      <c r="CM1298" s="312"/>
      <c r="CN1298" s="370"/>
      <c r="CO1298" s="370"/>
      <c r="CP1298" s="370"/>
      <c r="CQ1298" s="312"/>
      <c r="CR1298" s="312"/>
      <c r="CS1298" s="308"/>
      <c r="CT1298" s="312"/>
      <c r="CU1298" s="312"/>
      <c r="CV1298" s="312"/>
      <c r="CW1298" s="312"/>
      <c r="CX1298" s="384"/>
      <c r="CY1298" s="312"/>
      <c r="CZ1298" s="372"/>
    </row>
    <row r="1299" spans="1:104" s="1" customFormat="1" hidden="1">
      <c r="A1299" s="269">
        <v>45858</v>
      </c>
      <c r="B1299" s="380">
        <v>41.6</v>
      </c>
      <c r="C1299" s="381">
        <v>0.78096774193548391</v>
      </c>
      <c r="D1299" s="382">
        <v>2.9877120000000001</v>
      </c>
      <c r="E1299" s="382">
        <v>2.579904</v>
      </c>
      <c r="F1299" s="382">
        <v>0.62467200000000001</v>
      </c>
      <c r="G1299" s="312">
        <f>_xll.SRS1Splines.Functions25.Linear_Interp(V_NEM!$R$687:$R$703,V_NEM!$T$687:$T$703,M1299)+_xll.SRS1Splines.Functions25.Linear_Interp(V_NEM!$AB$687:$AB$703,V_NEM!$AD$687:$AD$703,N1299)</f>
        <v>1.063767875000005</v>
      </c>
      <c r="H1299" s="308">
        <f>(G1299/(V_NEM!$T$696+V_NEM!$AD$696))*100</f>
        <v>109.76018867106048</v>
      </c>
      <c r="I1299" s="308">
        <f>G1299-(V_NEM!$T$694+V_NEM!$AD$694)</f>
        <v>0.42428174000000507</v>
      </c>
      <c r="J1299" s="308">
        <f>((IFERROR((_xll.SRS1Splines.Functions25.Linear_Interp(V_NEM!$R$687:$R$703,V_NEM!$T$687:$T$703,M1299) - V_NEM!$X$689) / (V_NEM!$X$688- V_NEM!$X$689) * 100, 0))+(IFERROR((_xll.SRS1Splines.Functions25.Linear_Interp(V_NEM!$AB$687:$AB$703,V_NEM!$AD$687:$AD$703,N1299) - V_NEM!$AH$689) / (V_NEM!$AH$688- V_NEM!$AH$689) * 100, 0)))/2</f>
        <v>110.31459972976609</v>
      </c>
      <c r="K1299" s="308">
        <v>784.3</v>
      </c>
      <c r="L1299" s="308">
        <v>781.8</v>
      </c>
      <c r="M1299" s="371">
        <v>784.6</v>
      </c>
      <c r="N1299" s="371">
        <v>783.7</v>
      </c>
      <c r="O1299" s="312">
        <v>1.1651612903225805</v>
      </c>
      <c r="P1299" s="383">
        <v>3.0693299999999999</v>
      </c>
      <c r="Q1299" s="369">
        <v>0.4</v>
      </c>
      <c r="R1299" s="312">
        <v>4.53</v>
      </c>
      <c r="S1299" s="370">
        <v>7.9195828200889586</v>
      </c>
      <c r="T1299" s="370">
        <v>1.9832131</v>
      </c>
      <c r="U1299" s="370"/>
      <c r="V1299" s="312">
        <f>_xll.SRS1Splines.Functions25.Linear_Interp(V_NK3!$P$8:$P$32,V_NK3!$R$8:$R$32,AC1299)</f>
        <v>118.22515614</v>
      </c>
      <c r="W1299" s="312">
        <f>(V1299/V_NK3!$R$28)*100</f>
        <v>21.806839482015302</v>
      </c>
      <c r="X1299" s="308">
        <f>V1299-V_NK3!$R$8</f>
        <v>61.646504139999998</v>
      </c>
      <c r="Y1299" s="308">
        <f>IFERROR((V1299 - V_NK3!$V$10) / (V_NK3!$V$9- V_NK3!$V$10) * 100, 0)</f>
        <v>12.695738277380709</v>
      </c>
      <c r="Z1299" s="308">
        <v>541.79999999999995</v>
      </c>
      <c r="AA1299" s="308">
        <v>521</v>
      </c>
      <c r="AB1299" s="312">
        <v>526.17296324875974</v>
      </c>
      <c r="AC1299" s="371">
        <v>525.74</v>
      </c>
      <c r="AD1299" s="308">
        <v>0.72</v>
      </c>
      <c r="AE1299" s="372">
        <v>0.41145499999999996</v>
      </c>
      <c r="AF1299" s="373"/>
      <c r="AG1299" s="312"/>
      <c r="AH1299" s="370">
        <v>4.2965534571429247</v>
      </c>
      <c r="AI1299" s="370">
        <v>4.4276105999999995</v>
      </c>
      <c r="AJ1299" s="370"/>
      <c r="AK1299" s="312">
        <f>_xll.SRS1Splines.Functions25.Linear_Interp(V_NK2!$R$10:$R$21,V_NK2!$T$10:$T$21,AR1299)</f>
        <v>66.332457142883499</v>
      </c>
      <c r="AL1299" s="312">
        <f>(AK1299/V_NK2!$T$18)*100</f>
        <v>92.902601040453064</v>
      </c>
      <c r="AM1299" s="308">
        <f>AK1299-V_NK2!$T$11</f>
        <v>25.512457142855702</v>
      </c>
      <c r="AN1299" s="308">
        <f>IFERROR((AK1299 - V_NK2!$X$12) / (V_NK2!$X$11- V_NK2!$X$12) * 100, 0)</f>
        <v>83.428571428570805</v>
      </c>
      <c r="AO1299" s="308">
        <v>427</v>
      </c>
      <c r="AP1299" s="308">
        <v>420</v>
      </c>
      <c r="AQ1299" s="308"/>
      <c r="AR1299" s="371">
        <v>425.84</v>
      </c>
      <c r="AS1299" s="312">
        <v>1.512</v>
      </c>
      <c r="AT1299" s="372">
        <v>1.0541929999999999</v>
      </c>
      <c r="AU1299" s="369"/>
      <c r="AV1299" s="312">
        <v>0.93733798486703046</v>
      </c>
      <c r="AW1299" s="370">
        <v>1.1823890909090764</v>
      </c>
      <c r="AX1299" s="370">
        <v>1.2317890909090905</v>
      </c>
      <c r="AY1299" s="370">
        <v>0</v>
      </c>
      <c r="AZ1299" s="312">
        <f>_xll.SRS1Splines.Functions25.Linear_Interp(V_NNG3A!$H$4:$H$12,V_NNG3A!$I$4:$I$12,BF1299)</f>
        <v>12.5409000000001</v>
      </c>
      <c r="BA1299" s="312">
        <f>(AZ1299/V_NNG3A!$I$8)*100</f>
        <v>90.548014440433931</v>
      </c>
      <c r="BB1299" s="308">
        <f>_xll.SRS1Splines.Functions25.Linear_Interp(V_NNG3A!$H$4:$H$12,V_NNG3A!$J$4:$J$12,BF1299)</f>
        <v>1.5533137931035901</v>
      </c>
      <c r="BC1299" s="308">
        <f>IFERROR((AZ1299-V_NNG3A!$J$20) / (V_NNG3A!$J$19-V_NNG3A!$J$20) * 100, 0)</f>
        <v>54.265871581741465</v>
      </c>
      <c r="BD1299" s="308">
        <v>1050</v>
      </c>
      <c r="BE1299" s="308">
        <v>1047</v>
      </c>
      <c r="BF1299" s="374">
        <v>1048.94</v>
      </c>
      <c r="BG1299" s="312">
        <v>0.32903225806451597</v>
      </c>
      <c r="BH1299" s="372">
        <v>0.4251100000000006</v>
      </c>
      <c r="BI1299" s="369"/>
      <c r="BJ1299" s="312">
        <v>3.5424000000000002</v>
      </c>
      <c r="BK1299" s="370">
        <v>6.0920640000000006</v>
      </c>
      <c r="BL1299" s="370">
        <v>2.101248</v>
      </c>
      <c r="BM1299" s="370">
        <f t="shared" si="18"/>
        <v>3.9908160000000006</v>
      </c>
      <c r="BN1299" s="312">
        <f>_xll.SRS1Splines.Functions25.Linear_Interp(V_XNN1!$K$3:$K$8,V_XNN1!$L$3:$L$8,BT1299)</f>
        <v>0.22692899999999999</v>
      </c>
      <c r="BO1299" s="312">
        <f>(BN1299/V_XNN1!$L$7)*100</f>
        <v>108.06142857142858</v>
      </c>
      <c r="BP1299" s="308">
        <f>_xll.SRS1Splines.Functions25.Linear_Interp(V_XNN1!$K$3:$K$8,V_XNN1!$M$3:$M$8,BT1299)</f>
        <v>7.0928999999999798E-2</v>
      </c>
      <c r="BQ1299" s="308">
        <f>IFERROR((BN1299 - V_XNN1!$M$16) / (V_XNN1!$M$15- V_XNN1!$M$16) * 100, 0)</f>
        <v>124.81894150417827</v>
      </c>
      <c r="BR1299" s="308">
        <v>252</v>
      </c>
      <c r="BS1299" s="308">
        <v>249</v>
      </c>
      <c r="BT1299" s="374">
        <v>252.95</v>
      </c>
      <c r="BU1299" s="312">
        <v>0.33548387096774201</v>
      </c>
      <c r="BV1299" s="372">
        <v>0.34001648387096767</v>
      </c>
      <c r="BW1299" s="369"/>
      <c r="BX1299" s="312"/>
      <c r="BY1299" s="370"/>
      <c r="BZ1299" s="370"/>
      <c r="CA1299" s="370"/>
      <c r="CB1299" s="312"/>
      <c r="CC1299" s="312"/>
      <c r="CD1299" s="308"/>
      <c r="CE1299" s="312"/>
      <c r="CF1299" s="312"/>
      <c r="CG1299" s="312"/>
      <c r="CH1299" s="312"/>
      <c r="CI1299" s="384"/>
      <c r="CJ1299" s="312"/>
      <c r="CK1299" s="372"/>
      <c r="CL1299" s="369"/>
      <c r="CM1299" s="312"/>
      <c r="CN1299" s="370"/>
      <c r="CO1299" s="370"/>
      <c r="CP1299" s="370"/>
      <c r="CQ1299" s="312"/>
      <c r="CR1299" s="312"/>
      <c r="CS1299" s="308"/>
      <c r="CT1299" s="312"/>
      <c r="CU1299" s="312"/>
      <c r="CV1299" s="312"/>
      <c r="CW1299" s="312"/>
      <c r="CX1299" s="384"/>
      <c r="CY1299" s="312"/>
      <c r="CZ1299" s="372"/>
    </row>
    <row r="1300" spans="1:104" s="1" customFormat="1" hidden="1">
      <c r="A1300" s="269">
        <v>45859</v>
      </c>
      <c r="B1300" s="380">
        <v>15</v>
      </c>
      <c r="C1300" s="381">
        <v>0.78096774193548391</v>
      </c>
      <c r="D1300" s="382">
        <v>3.6866880000000002</v>
      </c>
      <c r="E1300" s="382">
        <v>3.3143039999999999</v>
      </c>
      <c r="F1300" s="382">
        <v>0.55468799999999996</v>
      </c>
      <c r="G1300" s="312">
        <f>_xll.SRS1Splines.Functions25.Linear_Interp(V_NEM!$R$687:$R$703,V_NEM!$T$687:$T$703,M1300)+_xll.SRS1Splines.Functions25.Linear_Interp(V_NEM!$AB$687:$AB$703,V_NEM!$AD$687:$AD$703,N1300)</f>
        <v>1.0477296198000001</v>
      </c>
      <c r="H1300" s="308">
        <f>(G1300/(V_NEM!$T$696+V_NEM!$AD$696))*100</f>
        <v>108.105352162008</v>
      </c>
      <c r="I1300" s="308">
        <f>G1300-(V_NEM!$T$694+V_NEM!$AD$694)</f>
        <v>0.40824348480000017</v>
      </c>
      <c r="J1300" s="308">
        <f>((IFERROR((_xll.SRS1Splines.Functions25.Linear_Interp(V_NEM!$R$687:$R$703,V_NEM!$T$687:$T$703,M1300) - V_NEM!$X$689) / (V_NEM!$X$688- V_NEM!$X$689) * 100, 0))+(IFERROR((_xll.SRS1Splines.Functions25.Linear_Interp(V_NEM!$AB$687:$AB$703,V_NEM!$AD$687:$AD$703,N1300) - V_NEM!$AH$689) / (V_NEM!$AH$688- V_NEM!$AH$689) * 100, 0)))/2</f>
        <v>108.3257011338177</v>
      </c>
      <c r="K1300" s="308">
        <v>784.3</v>
      </c>
      <c r="L1300" s="308">
        <v>781.8</v>
      </c>
      <c r="M1300" s="371">
        <v>784.5</v>
      </c>
      <c r="N1300" s="371">
        <v>783.74</v>
      </c>
      <c r="O1300" s="312">
        <v>1.1651612903225805</v>
      </c>
      <c r="P1300" s="383">
        <v>3.07545</v>
      </c>
      <c r="Q1300" s="369">
        <v>0</v>
      </c>
      <c r="R1300" s="312">
        <v>4.53</v>
      </c>
      <c r="S1300" s="370">
        <v>5.7315696918012238</v>
      </c>
      <c r="T1300" s="370">
        <v>3.28718216</v>
      </c>
      <c r="U1300" s="370"/>
      <c r="V1300" s="312">
        <f>_xll.SRS1Splines.Functions25.Linear_Interp(V_NK3!$P$8:$P$32,V_NK3!$R$8:$R$32,AC1300)</f>
        <v>120.66954368</v>
      </c>
      <c r="W1300" s="312">
        <f>(V1300/V_NK3!$R$28)*100</f>
        <v>22.257711093920779</v>
      </c>
      <c r="X1300" s="308">
        <f>V1300-V_NK3!$R$8</f>
        <v>64.090891679999999</v>
      </c>
      <c r="Y1300" s="308">
        <f>IFERROR((V1300 - V_NK3!$V$10) / (V_NK3!$V$9- V_NK3!$V$10) * 100, 0)</f>
        <v>13.199145646367171</v>
      </c>
      <c r="Z1300" s="308">
        <v>541.79999999999995</v>
      </c>
      <c r="AA1300" s="308">
        <v>521</v>
      </c>
      <c r="AB1300" s="312">
        <v>526.23018250984774</v>
      </c>
      <c r="AC1300" s="371">
        <v>525.88</v>
      </c>
      <c r="AD1300" s="308">
        <v>0.72</v>
      </c>
      <c r="AE1300" s="372">
        <v>0.68198800000000004</v>
      </c>
      <c r="AF1300" s="373"/>
      <c r="AG1300" s="312"/>
      <c r="AH1300" s="370">
        <v>4.9663200857141492</v>
      </c>
      <c r="AI1300" s="370">
        <v>4.7042057999999995</v>
      </c>
      <c r="AJ1300" s="370"/>
      <c r="AK1300" s="312">
        <f>_xll.SRS1Splines.Functions25.Linear_Interp(V_NK2!$R$10:$R$21,V_NK2!$T$10:$T$21,AR1300)</f>
        <v>66.594571428597604</v>
      </c>
      <c r="AL1300" s="312">
        <f>(AK1300/V_NK2!$T$18)*100</f>
        <v>93.269707883189909</v>
      </c>
      <c r="AM1300" s="308">
        <f>AK1300-V_NK2!$T$11</f>
        <v>25.774571428569807</v>
      </c>
      <c r="AN1300" s="308">
        <f>IFERROR((AK1300 - V_NK2!$X$12) / (V_NK2!$X$11- V_NK2!$X$12) * 100, 0)</f>
        <v>84.285714285713127</v>
      </c>
      <c r="AO1300" s="308">
        <v>427</v>
      </c>
      <c r="AP1300" s="308">
        <v>420</v>
      </c>
      <c r="AQ1300" s="308"/>
      <c r="AR1300" s="371">
        <v>425.9</v>
      </c>
      <c r="AS1300" s="312">
        <v>1.512</v>
      </c>
      <c r="AT1300" s="372">
        <v>1.1200490000000001</v>
      </c>
      <c r="AU1300" s="369"/>
      <c r="AV1300" s="312">
        <v>0.93733798486703046</v>
      </c>
      <c r="AW1300" s="370">
        <v>1.2413894454545102</v>
      </c>
      <c r="AX1300" s="370">
        <v>1.2023894454545456</v>
      </c>
      <c r="AY1300" s="370">
        <v>0</v>
      </c>
      <c r="AZ1300" s="312">
        <f>_xll.SRS1Splines.Functions25.Linear_Interp(V_NNG3A!$H$4:$H$12,V_NNG3A!$I$4:$I$12,BF1300)</f>
        <v>12.726149999999899</v>
      </c>
      <c r="BA1300" s="312">
        <f>(AZ1300/V_NNG3A!$I$8)*100</f>
        <v>91.885559566786284</v>
      </c>
      <c r="BB1300" s="308">
        <f>_xll.SRS1Splines.Functions25.Linear_Interp(V_NNG3A!$H$4:$H$12,V_NNG3A!$J$4:$J$12,BF1300)</f>
        <v>1.7385637931034199</v>
      </c>
      <c r="BC1300" s="308">
        <f>IFERROR((AZ1300-V_NNG3A!$J$20) / (V_NNG3A!$J$19-V_NNG3A!$J$20) * 100, 0)</f>
        <v>60.737682206960208</v>
      </c>
      <c r="BD1300" s="308">
        <v>1050</v>
      </c>
      <c r="BE1300" s="308">
        <v>1047</v>
      </c>
      <c r="BF1300" s="374">
        <v>1049.0899999999999</v>
      </c>
      <c r="BG1300" s="312">
        <v>0.32903225806451597</v>
      </c>
      <c r="BH1300" s="372">
        <v>0.40134000000001108</v>
      </c>
      <c r="BI1300" s="369"/>
      <c r="BJ1300" s="312">
        <v>3.5424000000000002</v>
      </c>
      <c r="BK1300" s="370">
        <v>6.4160640000000013</v>
      </c>
      <c r="BL1300" s="370">
        <v>2.0986560000000001</v>
      </c>
      <c r="BM1300" s="370">
        <f t="shared" si="18"/>
        <v>4.3174080000000012</v>
      </c>
      <c r="BN1300" s="312">
        <f>_xll.SRS1Splines.Functions25.Linear_Interp(V_XNN1!$K$3:$K$8,V_XNN1!$L$3:$L$8,BT1300)</f>
        <v>0.2272854</v>
      </c>
      <c r="BO1300" s="312">
        <f>(BN1300/V_XNN1!$L$7)*100</f>
        <v>108.23114285714286</v>
      </c>
      <c r="BP1300" s="308">
        <f>_xll.SRS1Splines.Functions25.Linear_Interp(V_XNN1!$K$3:$K$8,V_XNN1!$M$3:$M$8,BT1300)</f>
        <v>7.1285399999999999E-2</v>
      </c>
      <c r="BQ1300" s="308">
        <f>IFERROR((BN1300 - V_XNN1!$M$16) / (V_XNN1!$M$15- V_XNN1!$M$16) * 100, 0)</f>
        <v>125.92200557103067</v>
      </c>
      <c r="BR1300" s="308">
        <v>252</v>
      </c>
      <c r="BS1300" s="308">
        <v>249</v>
      </c>
      <c r="BT1300" s="374">
        <v>252.97</v>
      </c>
      <c r="BU1300" s="312">
        <v>0.33548387096774201</v>
      </c>
      <c r="BV1300" s="372">
        <v>0.34188848387096765</v>
      </c>
      <c r="BW1300" s="369"/>
      <c r="BX1300" s="312"/>
      <c r="BY1300" s="370"/>
      <c r="BZ1300" s="370"/>
      <c r="CA1300" s="370"/>
      <c r="CB1300" s="312"/>
      <c r="CC1300" s="312"/>
      <c r="CD1300" s="308"/>
      <c r="CE1300" s="312"/>
      <c r="CF1300" s="312"/>
      <c r="CG1300" s="312"/>
      <c r="CH1300" s="312"/>
      <c r="CI1300" s="384"/>
      <c r="CJ1300" s="312"/>
      <c r="CK1300" s="372"/>
      <c r="CL1300" s="369"/>
      <c r="CM1300" s="312"/>
      <c r="CN1300" s="370"/>
      <c r="CO1300" s="370"/>
      <c r="CP1300" s="370"/>
      <c r="CQ1300" s="312"/>
      <c r="CR1300" s="312"/>
      <c r="CS1300" s="308"/>
      <c r="CT1300" s="312"/>
      <c r="CU1300" s="312"/>
      <c r="CV1300" s="312"/>
      <c r="CW1300" s="312"/>
      <c r="CX1300" s="384"/>
      <c r="CY1300" s="312"/>
      <c r="CZ1300" s="372"/>
    </row>
    <row r="1301" spans="1:104" s="1" customFormat="1" hidden="1">
      <c r="A1301" s="269">
        <v>45860</v>
      </c>
      <c r="B1301" s="380">
        <v>57</v>
      </c>
      <c r="C1301" s="381">
        <v>0.78096774193548391</v>
      </c>
      <c r="D1301" s="382">
        <v>4.3752959999999996</v>
      </c>
      <c r="E1301" s="382">
        <v>3.3209567999999998</v>
      </c>
      <c r="F1301" s="382">
        <v>1.1085119999999999</v>
      </c>
      <c r="G1301" s="312">
        <f>_xll.SRS1Splines.Functions25.Linear_Interp(V_NEM!$R$687:$R$703,V_NEM!$T$687:$T$703,M1301)+_xll.SRS1Splines.Functions25.Linear_Interp(V_NEM!$AB$687:$AB$703,V_NEM!$AD$687:$AD$703,N1301)</f>
        <v>1.0975009345999951</v>
      </c>
      <c r="H1301" s="308">
        <f>(G1301/(V_NEM!$T$696+V_NEM!$AD$696))*100</f>
        <v>113.24078540006681</v>
      </c>
      <c r="I1301" s="308">
        <f>G1301-(V_NEM!$T$694+V_NEM!$AD$694)</f>
        <v>0.45801479959999514</v>
      </c>
      <c r="J1301" s="308">
        <f>((IFERROR((_xll.SRS1Splines.Functions25.Linear_Interp(V_NEM!$R$687:$R$703,V_NEM!$T$687:$T$703,M1301) - V_NEM!$X$689) / (V_NEM!$X$688- V_NEM!$X$689) * 100, 0))+(IFERROR((_xll.SRS1Splines.Functions25.Linear_Interp(V_NEM!$AB$687:$AB$703,V_NEM!$AD$687:$AD$703,N1301) - V_NEM!$AH$689) / (V_NEM!$AH$688- V_NEM!$AH$689) * 100, 0)))/2</f>
        <v>135.36063659475289</v>
      </c>
      <c r="K1301" s="308">
        <v>784.3</v>
      </c>
      <c r="L1301" s="308">
        <v>781.8</v>
      </c>
      <c r="M1301" s="371">
        <v>784.66</v>
      </c>
      <c r="N1301" s="371">
        <v>784.48</v>
      </c>
      <c r="O1301" s="312">
        <v>1.1651612903225805</v>
      </c>
      <c r="P1301" s="383">
        <v>3.0903725705766503</v>
      </c>
      <c r="Q1301" s="369">
        <v>2.8</v>
      </c>
      <c r="R1301" s="312">
        <v>4.53</v>
      </c>
      <c r="S1301" s="370">
        <v>5.3770430030658734</v>
      </c>
      <c r="T1301" s="370">
        <v>2.1707593000000003</v>
      </c>
      <c r="U1301" s="370"/>
      <c r="V1301" s="312">
        <f>_xll.SRS1Splines.Functions25.Linear_Interp(V_NK3!$P$8:$P$32,V_NK3!$R$8:$R$32,AC1301)</f>
        <v>123.875827399999</v>
      </c>
      <c r="W1301" s="312">
        <f>(V1301/V_NK3!$R$28)*100</f>
        <v>22.849115805901199</v>
      </c>
      <c r="X1301" s="308">
        <f>V1301-V_NK3!$R$8</f>
        <v>67.297175399998991</v>
      </c>
      <c r="Y1301" s="308">
        <f>IFERROR((V1301 - V_NK3!$V$10) / (V_NK3!$V$9- V_NK3!$V$10) * 100, 0)</f>
        <v>13.859461093609561</v>
      </c>
      <c r="Z1301" s="308">
        <v>541.79999999999995</v>
      </c>
      <c r="AA1301" s="308">
        <v>521</v>
      </c>
      <c r="AB1301" s="312">
        <v>526.28740177093573</v>
      </c>
      <c r="AC1301" s="371">
        <v>526.05999999999995</v>
      </c>
      <c r="AD1301" s="308">
        <v>0.72</v>
      </c>
      <c r="AE1301" s="372">
        <v>0.45036500000000002</v>
      </c>
      <c r="AF1301" s="373"/>
      <c r="AG1301" s="312"/>
      <c r="AH1301" s="370">
        <v>3.4160255142853742</v>
      </c>
      <c r="AI1301" s="370">
        <v>2.7607398000000001</v>
      </c>
      <c r="AJ1301" s="370"/>
      <c r="AK1301" s="312">
        <f>_xll.SRS1Splines.Functions25.Linear_Interp(V_NK2!$R$10:$R$21,V_NK2!$T$10:$T$21,AR1301)</f>
        <v>67.249857142883101</v>
      </c>
      <c r="AL1301" s="312">
        <f>(AK1301/V_NK2!$T$18)*100</f>
        <v>94.187474990032342</v>
      </c>
      <c r="AM1301" s="308">
        <f>AK1301-V_NK2!$T$11</f>
        <v>26.429857142855305</v>
      </c>
      <c r="AN1301" s="308">
        <f>IFERROR((AK1301 - V_NK2!$X$12) / (V_NK2!$X$11- V_NK2!$X$12) * 100, 0)</f>
        <v>86.428571428569654</v>
      </c>
      <c r="AO1301" s="308">
        <v>427</v>
      </c>
      <c r="AP1301" s="308">
        <v>420</v>
      </c>
      <c r="AQ1301" s="308"/>
      <c r="AR1301" s="371">
        <v>426.05</v>
      </c>
      <c r="AS1301" s="312">
        <v>1.512</v>
      </c>
      <c r="AT1301" s="372">
        <v>0.66846000000000005</v>
      </c>
      <c r="AU1301" s="369"/>
      <c r="AV1301" s="312">
        <v>0.93733798486703046</v>
      </c>
      <c r="AW1301" s="370">
        <v>11.885572205815148</v>
      </c>
      <c r="AX1301" s="370">
        <v>2.6645367272727274</v>
      </c>
      <c r="AY1301" s="370">
        <v>8.2564354785424126</v>
      </c>
      <c r="AZ1301" s="312">
        <f>_xll.SRS1Splines.Functions25.Linear_Interp(V_NNG3A!$H$4:$H$12,V_NNG3A!$I$4:$I$12,BF1301)</f>
        <v>14.5780000000019</v>
      </c>
      <c r="BA1301" s="312">
        <f>(AZ1301/V_NNG3A!$I$8)*100</f>
        <v>105.2563176895444</v>
      </c>
      <c r="BB1301" s="308">
        <f>_xll.SRS1Splines.Functions25.Linear_Interp(V_NNG3A!$H$4:$H$12,V_NNG3A!$J$4:$J$12,BF1301)</f>
        <v>3.5904137931053701</v>
      </c>
      <c r="BC1301" s="308">
        <f>IFERROR((AZ1301-V_NNG3A!$J$20) / (V_NNG3A!$J$19-V_NNG3A!$J$20) * 100, 0)</f>
        <v>125.43308035183078</v>
      </c>
      <c r="BD1301" s="308">
        <v>1050</v>
      </c>
      <c r="BE1301" s="308">
        <v>1047</v>
      </c>
      <c r="BF1301" s="374">
        <v>1052.8</v>
      </c>
      <c r="BG1301" s="312">
        <v>0.32903225806451597</v>
      </c>
      <c r="BH1301" s="372">
        <v>0.92480999999999769</v>
      </c>
      <c r="BI1301" s="369"/>
      <c r="BJ1301" s="312">
        <v>3.5424000000000002</v>
      </c>
      <c r="BK1301" s="370">
        <v>6.2596800000000012</v>
      </c>
      <c r="BL1301" s="370">
        <v>2.100384</v>
      </c>
      <c r="BM1301" s="370">
        <f t="shared" si="18"/>
        <v>4.1592960000000012</v>
      </c>
      <c r="BN1301" s="312">
        <f>_xll.SRS1Splines.Functions25.Linear_Interp(V_XNN1!$K$3:$K$8,V_XNN1!$L$3:$L$8,BT1301)</f>
        <v>0.22710720000000001</v>
      </c>
      <c r="BO1301" s="312">
        <f>(BN1301/V_XNN1!$L$7)*100</f>
        <v>108.14628571428572</v>
      </c>
      <c r="BP1301" s="308">
        <f>_xll.SRS1Splines.Functions25.Linear_Interp(V_XNN1!$K$3:$K$8,V_XNN1!$M$3:$M$8,BT1301)</f>
        <v>7.1107200000000106E-2</v>
      </c>
      <c r="BQ1301" s="308">
        <f>IFERROR((BN1301 - V_XNN1!$M$16) / (V_XNN1!$M$15- V_XNN1!$M$16) * 100, 0)</f>
        <v>125.37047353760451</v>
      </c>
      <c r="BR1301" s="308">
        <v>252</v>
      </c>
      <c r="BS1301" s="308">
        <v>249</v>
      </c>
      <c r="BT1301" s="374">
        <v>252.96</v>
      </c>
      <c r="BU1301" s="312">
        <v>0.33548387096774201</v>
      </c>
      <c r="BV1301" s="372">
        <v>0.34101448387096767</v>
      </c>
      <c r="BW1301" s="369"/>
      <c r="BX1301" s="312"/>
      <c r="BY1301" s="370"/>
      <c r="BZ1301" s="370"/>
      <c r="CA1301" s="370"/>
      <c r="CB1301" s="312"/>
      <c r="CC1301" s="312"/>
      <c r="CD1301" s="308"/>
      <c r="CE1301" s="312"/>
      <c r="CF1301" s="312"/>
      <c r="CG1301" s="312"/>
      <c r="CH1301" s="312"/>
      <c r="CI1301" s="384"/>
      <c r="CJ1301" s="312"/>
      <c r="CK1301" s="372"/>
      <c r="CL1301" s="369"/>
      <c r="CM1301" s="312"/>
      <c r="CN1301" s="370"/>
      <c r="CO1301" s="370"/>
      <c r="CP1301" s="370"/>
      <c r="CQ1301" s="312"/>
      <c r="CR1301" s="312"/>
      <c r="CS1301" s="308"/>
      <c r="CT1301" s="312"/>
      <c r="CU1301" s="312"/>
      <c r="CV1301" s="312"/>
      <c r="CW1301" s="312"/>
      <c r="CX1301" s="384"/>
      <c r="CY1301" s="312"/>
      <c r="CZ1301" s="372"/>
    </row>
    <row r="1302" spans="1:104" s="1" customFormat="1" hidden="1">
      <c r="A1302" s="269">
        <v>45861</v>
      </c>
      <c r="B1302" s="380">
        <v>43.6</v>
      </c>
      <c r="C1302" s="381">
        <v>0.78096774193548391</v>
      </c>
      <c r="D1302" s="382">
        <v>4.3960319999999999</v>
      </c>
      <c r="E1302" s="382">
        <v>3.1363199999999996</v>
      </c>
      <c r="F1302" s="382">
        <v>1.2519359999999999</v>
      </c>
      <c r="G1302" s="312">
        <f>_xll.SRS1Splines.Functions25.Linear_Interp(V_NEM!$R$687:$R$703,V_NEM!$T$687:$T$703,M1302)+_xll.SRS1Splines.Functions25.Linear_Interp(V_NEM!$AB$687:$AB$703,V_NEM!$AD$687:$AD$703,N1302)</f>
        <v>1.091285725200001</v>
      </c>
      <c r="H1302" s="308">
        <f>(G1302/(V_NEM!$T$696+V_NEM!$AD$696))*100</f>
        <v>112.59949647566354</v>
      </c>
      <c r="I1302" s="308">
        <f>G1302-(V_NEM!$T$694+V_NEM!$AD$694)</f>
        <v>0.45179959020000104</v>
      </c>
      <c r="J1302" s="308">
        <f>((IFERROR((_xll.SRS1Splines.Functions25.Linear_Interp(V_NEM!$R$687:$R$703,V_NEM!$T$687:$T$703,M1302) - V_NEM!$X$689) / (V_NEM!$X$688- V_NEM!$X$689) * 100, 0))+(IFERROR((_xll.SRS1Splines.Functions25.Linear_Interp(V_NEM!$AB$687:$AB$703,V_NEM!$AD$687:$AD$703,N1302) - V_NEM!$AH$689) / (V_NEM!$AH$688- V_NEM!$AH$689) * 100, 0)))/2</f>
        <v>134.76303356994183</v>
      </c>
      <c r="K1302" s="308">
        <v>784.3</v>
      </c>
      <c r="L1302" s="308">
        <v>781.8</v>
      </c>
      <c r="M1302" s="371">
        <v>784.62</v>
      </c>
      <c r="N1302" s="371">
        <v>784.5</v>
      </c>
      <c r="O1302" s="312">
        <v>1.1651612903225805</v>
      </c>
      <c r="P1302" s="383">
        <v>3.0813362901079699</v>
      </c>
      <c r="Q1302" s="369">
        <v>16.2</v>
      </c>
      <c r="R1302" s="312">
        <v>4.53</v>
      </c>
      <c r="S1302" s="370">
        <v>4.6512795350473786</v>
      </c>
      <c r="T1302" s="370">
        <v>4.0957323399999996</v>
      </c>
      <c r="U1302" s="370"/>
      <c r="V1302" s="312">
        <f>_xll.SRS1Splines.Functions25.Linear_Interp(V_NK3!$P$8:$P$32,V_NK3!$R$8:$R$32,AC1302)</f>
        <v>124.43137460000101</v>
      </c>
      <c r="W1302" s="312">
        <f>(V1302/V_NK3!$R$28)*100</f>
        <v>22.951587471075243</v>
      </c>
      <c r="X1302" s="308">
        <f>V1302-V_NK3!$R$8</f>
        <v>67.852722600001016</v>
      </c>
      <c r="Y1302" s="308">
        <f>IFERROR((V1302 - V_NK3!$V$10) / (V_NK3!$V$9- V_NK3!$V$10) * 100, 0)</f>
        <v>13.973872801951362</v>
      </c>
      <c r="Z1302" s="308">
        <v>541.79999999999995</v>
      </c>
      <c r="AA1302" s="308">
        <v>521</v>
      </c>
      <c r="AB1302" s="312">
        <v>526.34462103202372</v>
      </c>
      <c r="AC1302" s="371">
        <v>526.09</v>
      </c>
      <c r="AD1302" s="308">
        <v>0.72</v>
      </c>
      <c r="AE1302" s="372">
        <v>0.84973699999999996</v>
      </c>
      <c r="AF1302" s="373"/>
      <c r="AG1302" s="312"/>
      <c r="AH1302" s="370">
        <v>5.6728465714285372</v>
      </c>
      <c r="AI1302" s="370">
        <v>6.0660179999999997</v>
      </c>
      <c r="AJ1302" s="370"/>
      <c r="AK1302" s="312">
        <f>_xll.SRS1Splines.Functions25.Linear_Interp(V_NK2!$R$10:$R$21,V_NK2!$T$10:$T$21,AR1302)</f>
        <v>66.856685714311695</v>
      </c>
      <c r="AL1302" s="312">
        <f>(AK1302/V_NK2!$T$18)*100</f>
        <v>93.636814725926726</v>
      </c>
      <c r="AM1302" s="308">
        <f>AK1302-V_NK2!$T$11</f>
        <v>26.036685714283898</v>
      </c>
      <c r="AN1302" s="308">
        <f>IFERROR((AK1302 - V_NK2!$X$12) / (V_NK2!$X$11- V_NK2!$X$12) * 100, 0)</f>
        <v>85.142857142855391</v>
      </c>
      <c r="AO1302" s="308">
        <v>427</v>
      </c>
      <c r="AP1302" s="308">
        <v>420</v>
      </c>
      <c r="AQ1302" s="308"/>
      <c r="AR1302" s="371">
        <v>425.96</v>
      </c>
      <c r="AS1302" s="312">
        <v>1.5840000000000001</v>
      </c>
      <c r="AT1302" s="372">
        <v>1.4442900000000001</v>
      </c>
      <c r="AU1302" s="369"/>
      <c r="AV1302" s="312">
        <v>0.93733798486703046</v>
      </c>
      <c r="AW1302" s="370">
        <v>17.991209507075581</v>
      </c>
      <c r="AX1302" s="370">
        <v>3.0551040000000009</v>
      </c>
      <c r="AY1302" s="370">
        <v>15.211705507075568</v>
      </c>
      <c r="AZ1302" s="312">
        <f>_xll.SRS1Splines.Functions25.Linear_Interp(V_NNG3A!$H$4:$H$12,V_NNG3A!$I$4:$I$12,BF1302)</f>
        <v>14.302400000001199</v>
      </c>
      <c r="BA1302" s="312">
        <f>(AZ1302/V_NNG3A!$I$8)*100</f>
        <v>103.26642599278846</v>
      </c>
      <c r="BB1302" s="308">
        <f>_xll.SRS1Splines.Functions25.Linear_Interp(V_NNG3A!$H$4:$H$12,V_NNG3A!$J$4:$J$12,BF1302)</f>
        <v>3.3148137931047099</v>
      </c>
      <c r="BC1302" s="308">
        <f>IFERROR((AZ1302-V_NNG3A!$J$20) / (V_NNG3A!$J$19-V_NNG3A!$J$20) * 100, 0)</f>
        <v>115.80484279006693</v>
      </c>
      <c r="BD1302" s="308">
        <v>1050</v>
      </c>
      <c r="BE1302" s="308">
        <v>1047</v>
      </c>
      <c r="BF1302" s="374">
        <v>1051.74</v>
      </c>
      <c r="BG1302" s="312">
        <v>0.32903225806451597</v>
      </c>
      <c r="BH1302" s="372">
        <v>1.0614099999999889</v>
      </c>
      <c r="BI1302" s="369"/>
      <c r="BJ1302" s="312">
        <v>3.5424000000000002</v>
      </c>
      <c r="BK1302" s="370">
        <v>7.5530879999999998</v>
      </c>
      <c r="BL1302" s="370">
        <v>2.0943360000000002</v>
      </c>
      <c r="BM1302" s="370">
        <f t="shared" si="18"/>
        <v>5.4587519999999996</v>
      </c>
      <c r="BN1302" s="312">
        <f>_xll.SRS1Splines.Functions25.Linear_Interp(V_XNN1!$K$3:$K$8,V_XNN1!$L$3:$L$8,BT1302)</f>
        <v>0.228711</v>
      </c>
      <c r="BO1302" s="312">
        <f>(BN1302/V_XNN1!$L$7)*100</f>
        <v>108.91</v>
      </c>
      <c r="BP1302" s="308">
        <f>_xll.SRS1Splines.Functions25.Linear_Interp(V_XNN1!$K$3:$K$8,V_XNN1!$M$3:$M$8,BT1302)</f>
        <v>7.2711000000000206E-2</v>
      </c>
      <c r="BQ1302" s="308">
        <f>IFERROR((BN1302 - V_XNN1!$M$16) / (V_XNN1!$M$15- V_XNN1!$M$16) * 100, 0)</f>
        <v>130.33426183844011</v>
      </c>
      <c r="BR1302" s="308">
        <v>252</v>
      </c>
      <c r="BS1302" s="308">
        <v>249</v>
      </c>
      <c r="BT1302" s="374">
        <v>253.05</v>
      </c>
      <c r="BU1302" s="312">
        <v>0.33548387096774201</v>
      </c>
      <c r="BV1302" s="372">
        <v>0.33879648387096767</v>
      </c>
      <c r="BW1302" s="369"/>
      <c r="BX1302" s="312"/>
      <c r="BY1302" s="370"/>
      <c r="BZ1302" s="370"/>
      <c r="CA1302" s="370"/>
      <c r="CB1302" s="312"/>
      <c r="CC1302" s="312"/>
      <c r="CD1302" s="308"/>
      <c r="CE1302" s="312"/>
      <c r="CF1302" s="312"/>
      <c r="CG1302" s="312"/>
      <c r="CH1302" s="312"/>
      <c r="CI1302" s="384"/>
      <c r="CJ1302" s="312"/>
      <c r="CK1302" s="372"/>
      <c r="CL1302" s="369"/>
      <c r="CM1302" s="312"/>
      <c r="CN1302" s="370"/>
      <c r="CO1302" s="370"/>
      <c r="CP1302" s="370"/>
      <c r="CQ1302" s="312"/>
      <c r="CR1302" s="312"/>
      <c r="CS1302" s="308"/>
      <c r="CT1302" s="312"/>
      <c r="CU1302" s="312"/>
      <c r="CV1302" s="312"/>
      <c r="CW1302" s="312"/>
      <c r="CX1302" s="384"/>
      <c r="CY1302" s="312"/>
      <c r="CZ1302" s="372"/>
    </row>
    <row r="1303" spans="1:104" s="1" customFormat="1" hidden="1">
      <c r="A1303" s="269">
        <v>45862</v>
      </c>
      <c r="B1303" s="380">
        <v>28.29</v>
      </c>
      <c r="C1303" s="381">
        <v>0.78096774193548391</v>
      </c>
      <c r="D1303" s="382">
        <v>4.361472</v>
      </c>
      <c r="E1303" s="382">
        <v>3.1311360000000001</v>
      </c>
      <c r="F1303" s="382">
        <v>1.2623040000000001</v>
      </c>
      <c r="G1303" s="312">
        <f>_xll.SRS1Splines.Functions25.Linear_Interp(V_NEM!$R$687:$R$703,V_NEM!$T$687:$T$703,M1303)+_xll.SRS1Splines.Functions25.Linear_Interp(V_NEM!$AB$687:$AB$703,V_NEM!$AD$687:$AD$703,N1303)</f>
        <v>1.0951515959999969</v>
      </c>
      <c r="H1303" s="308">
        <f>(G1303/(V_NEM!$T$696+V_NEM!$AD$696))*100</f>
        <v>112.99837927552765</v>
      </c>
      <c r="I1303" s="308">
        <f>G1303-(V_NEM!$T$694+V_NEM!$AD$694)</f>
        <v>0.45566546099999694</v>
      </c>
      <c r="J1303" s="308">
        <f>((IFERROR((_xll.SRS1Splines.Functions25.Linear_Interp(V_NEM!$R$687:$R$703,V_NEM!$T$687:$T$703,M1303) - V_NEM!$X$689) / (V_NEM!$X$688- V_NEM!$X$689) * 100, 0))+(IFERROR((_xll.SRS1Splines.Functions25.Linear_Interp(V_NEM!$AB$687:$AB$703,V_NEM!$AD$687:$AD$703,N1303) - V_NEM!$AH$689) / (V_NEM!$AH$688- V_NEM!$AH$689) * 100, 0)))/2</f>
        <v>134.42419303961935</v>
      </c>
      <c r="K1303" s="308">
        <v>784.3</v>
      </c>
      <c r="L1303" s="308">
        <v>781.8</v>
      </c>
      <c r="M1303" s="371">
        <v>784.65</v>
      </c>
      <c r="N1303" s="371">
        <v>784.46</v>
      </c>
      <c r="O1303" s="312">
        <v>1.1651612903225805</v>
      </c>
      <c r="P1303" s="383">
        <v>3.0846300000000002</v>
      </c>
      <c r="Q1303" s="369">
        <v>3.2</v>
      </c>
      <c r="R1303" s="312">
        <v>4.53</v>
      </c>
      <c r="S1303" s="370">
        <v>4.0408152616521456</v>
      </c>
      <c r="T1303" s="370">
        <v>4.22599766</v>
      </c>
      <c r="U1303" s="370"/>
      <c r="V1303" s="312">
        <f>_xll.SRS1Splines.Functions25.Linear_Interp(V_NK3!$P$8:$P$32,V_NK3!$R$8:$R$32,AC1303)</f>
        <v>124.246192200001</v>
      </c>
      <c r="W1303" s="312">
        <f>(V1303/V_NK3!$R$28)*100</f>
        <v>22.917430249350684</v>
      </c>
      <c r="X1303" s="308">
        <f>V1303-V_NK3!$R$8</f>
        <v>67.667540200001014</v>
      </c>
      <c r="Y1303" s="308">
        <f>IFERROR((V1303 - V_NK3!$V$10) / (V_NK3!$V$9- V_NK3!$V$10) * 100, 0)</f>
        <v>13.935735565837568</v>
      </c>
      <c r="Z1303" s="308">
        <v>541.79999999999995</v>
      </c>
      <c r="AA1303" s="308">
        <v>521</v>
      </c>
      <c r="AB1303" s="312">
        <v>526.40184029311172</v>
      </c>
      <c r="AC1303" s="371">
        <v>526.08000000000004</v>
      </c>
      <c r="AD1303" s="308">
        <v>0.72</v>
      </c>
      <c r="AE1303" s="372">
        <v>0.87676300000000007</v>
      </c>
      <c r="AF1303" s="373"/>
      <c r="AG1303" s="312"/>
      <c r="AH1303" s="370">
        <v>5.8534904285719396</v>
      </c>
      <c r="AI1303" s="370">
        <v>6.0719190000000003</v>
      </c>
      <c r="AJ1303" s="370"/>
      <c r="AK1303" s="312">
        <f>_xll.SRS1Splines.Functions25.Linear_Interp(V_NK2!$R$10:$R$21,V_NK2!$T$10:$T$21,AR1303)</f>
        <v>66.638257142883504</v>
      </c>
      <c r="AL1303" s="312">
        <f>(AK1303/V_NK2!$T$18)*100</f>
        <v>93.330892356979689</v>
      </c>
      <c r="AM1303" s="308">
        <f>AK1303-V_NK2!$T$11</f>
        <v>25.818257142855707</v>
      </c>
      <c r="AN1303" s="308">
        <f>IFERROR((AK1303 - V_NK2!$X$12) / (V_NK2!$X$11- V_NK2!$X$12) * 100, 0)</f>
        <v>84.428571428570876</v>
      </c>
      <c r="AO1303" s="308">
        <v>427</v>
      </c>
      <c r="AP1303" s="308">
        <v>420</v>
      </c>
      <c r="AQ1303" s="308"/>
      <c r="AR1303" s="371">
        <v>425.91</v>
      </c>
      <c r="AS1303" s="312">
        <v>1.5840000000000001</v>
      </c>
      <c r="AT1303" s="372">
        <v>1.445695</v>
      </c>
      <c r="AU1303" s="369"/>
      <c r="AV1303" s="312">
        <v>0.93733798486703046</v>
      </c>
      <c r="AW1303" s="370">
        <v>6.167503824943168</v>
      </c>
      <c r="AX1303" s="370">
        <v>3.0933818181818191</v>
      </c>
      <c r="AY1303" s="370">
        <v>2.8479220067613769</v>
      </c>
      <c r="AZ1303" s="312">
        <f>_xll.SRS1Splines.Functions25.Linear_Interp(V_NNG3A!$H$4:$H$12,V_NNG3A!$I$4:$I$12,BF1303)</f>
        <v>14.528600000001701</v>
      </c>
      <c r="BA1303" s="312">
        <f>(AZ1303/V_NNG3A!$I$8)*100</f>
        <v>104.89963898918195</v>
      </c>
      <c r="BB1303" s="308">
        <f>_xll.SRS1Splines.Functions25.Linear_Interp(V_NNG3A!$H$4:$H$12,V_NNG3A!$J$4:$J$12,BF1303)</f>
        <v>3.5410137931052401</v>
      </c>
      <c r="BC1303" s="308">
        <f>IFERROR((AZ1303-V_NNG3A!$J$20) / (V_NNG3A!$J$19-V_NNG3A!$J$20) * 100, 0)</f>
        <v>123.70726418509696</v>
      </c>
      <c r="BD1303" s="308">
        <v>1050</v>
      </c>
      <c r="BE1303" s="308">
        <v>1047</v>
      </c>
      <c r="BF1303" s="374">
        <v>1052.6099999999999</v>
      </c>
      <c r="BG1303" s="312">
        <v>0.32903225806451597</v>
      </c>
      <c r="BH1303" s="372">
        <v>1.0764700000000011</v>
      </c>
      <c r="BI1303" s="369"/>
      <c r="BJ1303" s="312">
        <v>3.5424000000000002</v>
      </c>
      <c r="BK1303" s="370">
        <v>7.3474560000000002</v>
      </c>
      <c r="BL1303" s="370">
        <v>2.0960640000000001</v>
      </c>
      <c r="BM1303" s="370">
        <f t="shared" si="18"/>
        <v>5.2513920000000001</v>
      </c>
      <c r="BN1303" s="312">
        <f>_xll.SRS1Splines.Functions25.Linear_Interp(V_XNN1!$K$3:$K$8,V_XNN1!$L$3:$L$8,BT1303)</f>
        <v>0.22835459999999999</v>
      </c>
      <c r="BO1303" s="312">
        <f>(BN1303/V_XNN1!$L$7)*100</f>
        <v>108.7402857142857</v>
      </c>
      <c r="BP1303" s="308">
        <f>_xll.SRS1Splines.Functions25.Linear_Interp(V_XNN1!$K$3:$K$8,V_XNN1!$M$3:$M$8,BT1303)</f>
        <v>7.2354600000000005E-2</v>
      </c>
      <c r="BQ1303" s="308">
        <f>IFERROR((BN1303 - V_XNN1!$M$16) / (V_XNN1!$M$15- V_XNN1!$M$16) * 100, 0)</f>
        <v>129.23119777158774</v>
      </c>
      <c r="BR1303" s="308">
        <v>252</v>
      </c>
      <c r="BS1303" s="308">
        <v>249</v>
      </c>
      <c r="BT1303" s="374">
        <v>253.03</v>
      </c>
      <c r="BU1303" s="312">
        <v>0.33548387096774201</v>
      </c>
      <c r="BV1303" s="372">
        <v>0.34109148387096766</v>
      </c>
      <c r="BW1303" s="369"/>
      <c r="BX1303" s="312"/>
      <c r="BY1303" s="370"/>
      <c r="BZ1303" s="370"/>
      <c r="CA1303" s="370"/>
      <c r="CB1303" s="312"/>
      <c r="CC1303" s="312"/>
      <c r="CD1303" s="308"/>
      <c r="CE1303" s="312"/>
      <c r="CF1303" s="312"/>
      <c r="CG1303" s="312"/>
      <c r="CH1303" s="312"/>
      <c r="CI1303" s="384"/>
      <c r="CJ1303" s="312"/>
      <c r="CK1303" s="372"/>
      <c r="CL1303" s="369"/>
      <c r="CM1303" s="312"/>
      <c r="CN1303" s="370"/>
      <c r="CO1303" s="370"/>
      <c r="CP1303" s="370"/>
      <c r="CQ1303" s="312"/>
      <c r="CR1303" s="312"/>
      <c r="CS1303" s="308"/>
      <c r="CT1303" s="312"/>
      <c r="CU1303" s="312"/>
      <c r="CV1303" s="312"/>
      <c r="CW1303" s="312"/>
      <c r="CX1303" s="384"/>
      <c r="CY1303" s="312"/>
      <c r="CZ1303" s="372"/>
    </row>
    <row r="1304" spans="1:104" s="1" customFormat="1" hidden="1">
      <c r="A1304" s="269">
        <v>45863</v>
      </c>
      <c r="B1304" s="380">
        <v>37.6</v>
      </c>
      <c r="C1304" s="381">
        <v>0.78096774193548391</v>
      </c>
      <c r="D1304" s="382">
        <v>5.0664959999999999</v>
      </c>
      <c r="E1304" s="382">
        <v>3.1320000000000001</v>
      </c>
      <c r="F1304" s="382">
        <v>1.918944</v>
      </c>
      <c r="G1304" s="312">
        <f>_xll.SRS1Splines.Functions25.Linear_Interp(V_NEM!$R$687:$R$703,V_NEM!$T$687:$T$703,M1304)+_xll.SRS1Splines.Functions25.Linear_Interp(V_NEM!$AB$687:$AB$703,V_NEM!$AD$687:$AD$703,N1304)</f>
        <v>1.1167356950000009</v>
      </c>
      <c r="H1304" s="308">
        <f>(G1304/(V_NEM!$T$696+V_NEM!$AD$696))*100</f>
        <v>115.22543917666941</v>
      </c>
      <c r="I1304" s="308">
        <f>G1304-(V_NEM!$T$694+V_NEM!$AD$694)</f>
        <v>0.47724956000000096</v>
      </c>
      <c r="J1304" s="308">
        <f>((IFERROR((_xll.SRS1Splines.Functions25.Linear_Interp(V_NEM!$R$687:$R$703,V_NEM!$T$687:$T$703,M1304) - V_NEM!$X$689) / (V_NEM!$X$688- V_NEM!$X$689) * 100, 0))+(IFERROR((_xll.SRS1Splines.Functions25.Linear_Interp(V_NEM!$AB$687:$AB$703,V_NEM!$AD$687:$AD$703,N1304) - V_NEM!$AH$689) / (V_NEM!$AH$688- V_NEM!$AH$689) * 100, 0)))/2</f>
        <v>141.8997258735244</v>
      </c>
      <c r="K1304" s="308">
        <v>784.3</v>
      </c>
      <c r="L1304" s="308">
        <v>781.8</v>
      </c>
      <c r="M1304" s="371">
        <v>784.75</v>
      </c>
      <c r="N1304" s="371">
        <v>784.6</v>
      </c>
      <c r="O1304" s="312">
        <v>1.1651612903225805</v>
      </c>
      <c r="P1304" s="383">
        <v>3.0351190000000003</v>
      </c>
      <c r="Q1304" s="369">
        <v>13.4</v>
      </c>
      <c r="R1304" s="312">
        <v>4.53</v>
      </c>
      <c r="S1304" s="370">
        <v>4.9150998651345059</v>
      </c>
      <c r="T1304" s="370">
        <v>3.2484582799999999</v>
      </c>
      <c r="U1304" s="370"/>
      <c r="V1304" s="312">
        <f>_xll.SRS1Splines.Functions25.Linear_Interp(V_NK3!$P$8:$P$32,V_NK3!$R$8:$R$32,AC1304)</f>
        <v>125.91283379999901</v>
      </c>
      <c r="W1304" s="312">
        <f>(V1304/V_NK3!$R$28)*100</f>
        <v>23.224845244871329</v>
      </c>
      <c r="X1304" s="308">
        <f>V1304-V_NK3!$R$8</f>
        <v>69.334181799999016</v>
      </c>
      <c r="Y1304" s="308">
        <f>IFERROR((V1304 - V_NK3!$V$10) / (V_NK3!$V$9- V_NK3!$V$10) * 100, 0)</f>
        <v>14.278970690861312</v>
      </c>
      <c r="Z1304" s="308">
        <v>541.79999999999995</v>
      </c>
      <c r="AA1304" s="308">
        <v>521</v>
      </c>
      <c r="AB1304" s="312">
        <v>526.36535734408278</v>
      </c>
      <c r="AC1304" s="371">
        <v>526.16999999999996</v>
      </c>
      <c r="AD1304" s="308">
        <v>1.08</v>
      </c>
      <c r="AE1304" s="372">
        <v>0.67395399999999994</v>
      </c>
      <c r="AF1304" s="373"/>
      <c r="AG1304" s="312"/>
      <c r="AH1304" s="370">
        <v>4.606410152856359</v>
      </c>
      <c r="AI1304" s="370">
        <v>4.1695530099999996</v>
      </c>
      <c r="AJ1304" s="370"/>
      <c r="AK1304" s="312">
        <f>_xll.SRS1Splines.Functions25.Linear_Interp(V_NK2!$R$10:$R$21,V_NK2!$T$10:$T$21,AR1304)</f>
        <v>67.075114285740099</v>
      </c>
      <c r="AL1304" s="312">
        <f>(AK1304/V_NK2!$T$18)*100</f>
        <v>93.94273709487409</v>
      </c>
      <c r="AM1304" s="308">
        <f>AK1304-V_NK2!$T$11</f>
        <v>26.255114285712303</v>
      </c>
      <c r="AN1304" s="308">
        <f>IFERROR((AK1304 - V_NK2!$X$12) / (V_NK2!$X$11- V_NK2!$X$12) * 100, 0)</f>
        <v>85.857142857140587</v>
      </c>
      <c r="AO1304" s="308">
        <v>427</v>
      </c>
      <c r="AP1304" s="308">
        <v>420</v>
      </c>
      <c r="AQ1304" s="308"/>
      <c r="AR1304" s="371">
        <v>426.01</v>
      </c>
      <c r="AS1304" s="312">
        <v>1.5840000000000001</v>
      </c>
      <c r="AT1304" s="372">
        <v>1.0095769999999999</v>
      </c>
      <c r="AU1304" s="369"/>
      <c r="AV1304" s="312">
        <v>0.93733798486703046</v>
      </c>
      <c r="AW1304" s="370">
        <v>5.2731640578311332</v>
      </c>
      <c r="AX1304" s="370">
        <v>3.1000581818181834</v>
      </c>
      <c r="AY1304" s="370">
        <v>2.2199058760129073</v>
      </c>
      <c r="AZ1304" s="312">
        <f>_xll.SRS1Splines.Functions25.Linear_Interp(V_NNG3A!$H$4:$H$12,V_NNG3A!$I$4:$I$12,BF1304)</f>
        <v>14.4818000000017</v>
      </c>
      <c r="BA1304" s="312">
        <f>(AZ1304/V_NNG3A!$I$8)*100</f>
        <v>104.56173285199783</v>
      </c>
      <c r="BB1304" s="308">
        <f>_xll.SRS1Splines.Functions25.Linear_Interp(V_NNG3A!$H$4:$H$12,V_NNG3A!$J$4:$J$12,BF1304)</f>
        <v>3.4942137931051702</v>
      </c>
      <c r="BC1304" s="308">
        <f>IFERROR((AZ1304-V_NNG3A!$J$20) / (V_NNG3A!$J$19-V_NNG3A!$J$20) * 100, 0)</f>
        <v>122.07228044819777</v>
      </c>
      <c r="BD1304" s="308">
        <v>1050</v>
      </c>
      <c r="BE1304" s="308">
        <v>1047</v>
      </c>
      <c r="BF1304" s="374">
        <v>1052.43</v>
      </c>
      <c r="BG1304" s="312">
        <v>0.32903225806451597</v>
      </c>
      <c r="BH1304" s="372">
        <v>1.0741100000000006</v>
      </c>
      <c r="BI1304" s="369"/>
      <c r="BJ1304" s="312">
        <v>3.5424000000000002</v>
      </c>
      <c r="BK1304" s="370">
        <v>6.8748479999999992</v>
      </c>
      <c r="BL1304" s="370">
        <v>2.0813760000000001</v>
      </c>
      <c r="BM1304" s="370">
        <f t="shared" si="18"/>
        <v>4.7934719999999995</v>
      </c>
      <c r="BN1304" s="312">
        <f>_xll.SRS1Splines.Functions25.Linear_Interp(V_XNN1!$K$3:$K$8,V_XNN1!$L$3:$L$8,BT1304)</f>
        <v>0.22781999999999999</v>
      </c>
      <c r="BO1304" s="312">
        <f>(BN1304/V_XNN1!$L$7)*100</f>
        <v>108.48571428571429</v>
      </c>
      <c r="BP1304" s="308">
        <f>_xll.SRS1Splines.Functions25.Linear_Interp(V_XNN1!$K$3:$K$8,V_XNN1!$M$3:$M$8,BT1304)</f>
        <v>7.1819999999999995E-2</v>
      </c>
      <c r="BQ1304" s="308">
        <f>IFERROR((BN1304 - V_XNN1!$M$16) / (V_XNN1!$M$15- V_XNN1!$M$16) * 100, 0)</f>
        <v>127.57660167130919</v>
      </c>
      <c r="BR1304" s="308">
        <v>252</v>
      </c>
      <c r="BS1304" s="308">
        <v>249</v>
      </c>
      <c r="BT1304" s="374">
        <v>253</v>
      </c>
      <c r="BU1304" s="312">
        <v>0.33548387096774201</v>
      </c>
      <c r="BV1304" s="372">
        <v>0.34053348387096766</v>
      </c>
      <c r="BW1304" s="369"/>
      <c r="BX1304" s="312"/>
      <c r="BY1304" s="370"/>
      <c r="BZ1304" s="370"/>
      <c r="CA1304" s="370"/>
      <c r="CB1304" s="312"/>
      <c r="CC1304" s="312"/>
      <c r="CD1304" s="308"/>
      <c r="CE1304" s="312"/>
      <c r="CF1304" s="312"/>
      <c r="CG1304" s="312"/>
      <c r="CH1304" s="312"/>
      <c r="CI1304" s="384"/>
      <c r="CJ1304" s="312"/>
      <c r="CK1304" s="372"/>
      <c r="CL1304" s="369"/>
      <c r="CM1304" s="312"/>
      <c r="CN1304" s="370"/>
      <c r="CO1304" s="370"/>
      <c r="CP1304" s="370"/>
      <c r="CQ1304" s="312"/>
      <c r="CR1304" s="312"/>
      <c r="CS1304" s="308"/>
      <c r="CT1304" s="312"/>
      <c r="CU1304" s="312"/>
      <c r="CV1304" s="312"/>
      <c r="CW1304" s="312"/>
      <c r="CX1304" s="384"/>
      <c r="CY1304" s="312"/>
      <c r="CZ1304" s="372"/>
    </row>
    <row r="1305" spans="1:104" s="1" customFormat="1" hidden="1">
      <c r="A1305" s="269">
        <v>45864</v>
      </c>
      <c r="B1305" s="380">
        <v>210.08</v>
      </c>
      <c r="C1305" s="381">
        <v>0.78096774193548391</v>
      </c>
      <c r="D1305" s="382">
        <v>7.6671360000000011</v>
      </c>
      <c r="E1305" s="382">
        <v>3.1233599999999995</v>
      </c>
      <c r="F1305" s="382">
        <v>4.6059840000000003</v>
      </c>
      <c r="G1305" s="312">
        <f>_xll.SRS1Splines.Functions25.Linear_Interp(V_NEM!$R$687:$R$703,V_NEM!$T$687:$T$703,M1305)+_xll.SRS1Splines.Functions25.Linear_Interp(V_NEM!$AB$687:$AB$703,V_NEM!$AD$687:$AD$703,N1305)</f>
        <v>1.183049810499998</v>
      </c>
      <c r="H1305" s="308">
        <f>(G1305/(V_NEM!$T$696+V_NEM!$AD$696))*100</f>
        <v>122.06776822221812</v>
      </c>
      <c r="I1305" s="308">
        <f>G1305-(V_NEM!$T$694+V_NEM!$AD$694)</f>
        <v>0.54356367549999807</v>
      </c>
      <c r="J1305" s="308">
        <f>((IFERROR((_xll.SRS1Splines.Functions25.Linear_Interp(V_NEM!$R$687:$R$703,V_NEM!$T$687:$T$703,M1305) - V_NEM!$X$689) / (V_NEM!$X$688- V_NEM!$X$689) * 100, 0))+(IFERROR((_xll.SRS1Splines.Functions25.Linear_Interp(V_NEM!$AB$687:$AB$703,V_NEM!$AD$687:$AD$703,N1305) - V_NEM!$AH$689) / (V_NEM!$AH$688- V_NEM!$AH$689) * 100, 0)))/2</f>
        <v>172.81053131065278</v>
      </c>
      <c r="K1305" s="308">
        <v>784.3</v>
      </c>
      <c r="L1305" s="308">
        <v>781.8</v>
      </c>
      <c r="M1305" s="371">
        <v>785</v>
      </c>
      <c r="N1305" s="371">
        <v>785.3</v>
      </c>
      <c r="O1305" s="312">
        <v>1.1651612903225805</v>
      </c>
      <c r="P1305" s="383">
        <v>3.0255000000000001</v>
      </c>
      <c r="Q1305" s="369">
        <v>41.2</v>
      </c>
      <c r="R1305" s="312">
        <v>4.53</v>
      </c>
      <c r="S1305" s="370">
        <v>7.6014329152273561</v>
      </c>
      <c r="T1305" s="370">
        <v>4.8236969400000005</v>
      </c>
      <c r="U1305" s="370"/>
      <c r="V1305" s="312">
        <f>_xll.SRS1Splines.Functions25.Linear_Interp(V_NK3!$P$8:$P$32,V_NK3!$R$8:$R$32,AC1305)</f>
        <v>128.69056980000099</v>
      </c>
      <c r="W1305" s="312">
        <f>(V1305/V_NK3!$R$28)*100</f>
        <v>23.737203570740046</v>
      </c>
      <c r="X1305" s="308">
        <f>V1305-V_NK3!$R$8</f>
        <v>72.111917800000981</v>
      </c>
      <c r="Y1305" s="308">
        <f>IFERROR((V1305 - V_NK3!$V$10) / (V_NK3!$V$9- V_NK3!$V$10) * 100, 0)</f>
        <v>14.85102923256864</v>
      </c>
      <c r="Z1305" s="308">
        <v>541.79999999999995</v>
      </c>
      <c r="AA1305" s="308">
        <v>521</v>
      </c>
      <c r="AB1305" s="312">
        <v>526.32887439505384</v>
      </c>
      <c r="AC1305" s="371">
        <v>526.32000000000005</v>
      </c>
      <c r="AD1305" s="308">
        <v>1.08</v>
      </c>
      <c r="AE1305" s="372">
        <v>1.000767</v>
      </c>
      <c r="AF1305" s="373"/>
      <c r="AG1305" s="312"/>
      <c r="AH1305" s="370">
        <v>7.704925397143163</v>
      </c>
      <c r="AI1305" s="370">
        <v>6.6127825399999995</v>
      </c>
      <c r="AJ1305" s="370"/>
      <c r="AK1305" s="312">
        <f>_xll.SRS1Splines.Functions25.Linear_Interp(V_NK2!$R$10:$R$21,V_NK2!$T$10:$T$21,AR1305)</f>
        <v>68.167257142883102</v>
      </c>
      <c r="AL1305" s="312">
        <f>(AK1305/V_NK2!$T$18)*100</f>
        <v>95.472348939612189</v>
      </c>
      <c r="AM1305" s="308">
        <f>AK1305-V_NK2!$T$11</f>
        <v>27.347257142855305</v>
      </c>
      <c r="AN1305" s="308">
        <f>IFERROR((AK1305 - V_NK2!$X$12) / (V_NK2!$X$11- V_NK2!$X$12) * 100, 0)</f>
        <v>89.428571428569811</v>
      </c>
      <c r="AO1305" s="308">
        <v>427</v>
      </c>
      <c r="AP1305" s="308">
        <v>420</v>
      </c>
      <c r="AQ1305" s="308"/>
      <c r="AR1305" s="371">
        <v>426.26</v>
      </c>
      <c r="AS1305" s="312">
        <v>1.5840000000000001</v>
      </c>
      <c r="AT1305" s="372">
        <v>1.6011579999999999</v>
      </c>
      <c r="AU1305" s="369"/>
      <c r="AV1305" s="312">
        <v>0.93733798486703046</v>
      </c>
      <c r="AW1305" s="370">
        <v>4.5666217334773211</v>
      </c>
      <c r="AX1305" s="370">
        <v>3.0724625454545467</v>
      </c>
      <c r="AY1305" s="370">
        <v>1.5253591880228052</v>
      </c>
      <c r="AZ1305" s="312">
        <f>_xll.SRS1Splines.Functions25.Linear_Interp(V_NNG3A!$H$4:$H$12,V_NNG3A!$I$4:$I$12,BF1305)</f>
        <v>14.4506000000016</v>
      </c>
      <c r="BA1305" s="312">
        <f>(AZ1305/V_NNG3A!$I$8)*100</f>
        <v>104.33646209387437</v>
      </c>
      <c r="BB1305" s="308">
        <f>_xll.SRS1Splines.Functions25.Linear_Interp(V_NNG3A!$H$4:$H$12,V_NNG3A!$J$4:$J$12,BF1305)</f>
        <v>3.46301379310506</v>
      </c>
      <c r="BC1305" s="308">
        <f>IFERROR((AZ1305-V_NNG3A!$J$20) / (V_NNG3A!$J$19-V_NNG3A!$J$20) * 100, 0)</f>
        <v>120.98229129026154</v>
      </c>
      <c r="BD1305" s="308">
        <v>1050</v>
      </c>
      <c r="BE1305" s="308">
        <v>1047</v>
      </c>
      <c r="BF1305" s="374">
        <v>1052.31</v>
      </c>
      <c r="BG1305" s="312">
        <v>0.32903225806451597</v>
      </c>
      <c r="BH1305" s="372">
        <v>1.0671300000000046</v>
      </c>
      <c r="BI1305" s="369"/>
      <c r="BJ1305" s="312">
        <v>3.5424000000000002</v>
      </c>
      <c r="BK1305" s="370">
        <v>9.0002879999999994</v>
      </c>
      <c r="BL1305" s="370">
        <v>2.0891519999999999</v>
      </c>
      <c r="BM1305" s="370">
        <f t="shared" si="18"/>
        <v>6.9111359999999991</v>
      </c>
      <c r="BN1305" s="312">
        <f>_xll.SRS1Splines.Functions25.Linear_Interp(V_XNN1!$K$3:$K$8,V_XNN1!$L$3:$L$8,BT1305)</f>
        <v>0.2301366</v>
      </c>
      <c r="BO1305" s="312">
        <f>(BN1305/V_XNN1!$L$7)*100</f>
        <v>109.58885714285715</v>
      </c>
      <c r="BP1305" s="308">
        <f>_xll.SRS1Splines.Functions25.Linear_Interp(V_XNN1!$K$3:$K$8,V_XNN1!$M$3:$M$8,BT1305)</f>
        <v>7.41365999999999E-2</v>
      </c>
      <c r="BQ1305" s="308">
        <f>IFERROR((BN1305 - V_XNN1!$M$16) / (V_XNN1!$M$15- V_XNN1!$M$16) * 100, 0)</f>
        <v>134.74651810584959</v>
      </c>
      <c r="BR1305" s="308">
        <v>252</v>
      </c>
      <c r="BS1305" s="308">
        <v>249</v>
      </c>
      <c r="BT1305" s="374">
        <v>253.13</v>
      </c>
      <c r="BU1305" s="312">
        <v>0.33548387096774201</v>
      </c>
      <c r="BV1305" s="372">
        <v>0.33621348387096767</v>
      </c>
      <c r="BW1305" s="369"/>
      <c r="BX1305" s="312"/>
      <c r="BY1305" s="370"/>
      <c r="BZ1305" s="370"/>
      <c r="CA1305" s="370"/>
      <c r="CB1305" s="312"/>
      <c r="CC1305" s="312"/>
      <c r="CD1305" s="308"/>
      <c r="CE1305" s="312"/>
      <c r="CF1305" s="312"/>
      <c r="CG1305" s="312"/>
      <c r="CH1305" s="312"/>
      <c r="CI1305" s="384"/>
      <c r="CJ1305" s="312"/>
      <c r="CK1305" s="372"/>
      <c r="CL1305" s="369"/>
      <c r="CM1305" s="312"/>
      <c r="CN1305" s="370"/>
      <c r="CO1305" s="370"/>
      <c r="CP1305" s="370"/>
      <c r="CQ1305" s="312"/>
      <c r="CR1305" s="312"/>
      <c r="CS1305" s="308"/>
      <c r="CT1305" s="312"/>
      <c r="CU1305" s="312"/>
      <c r="CV1305" s="312"/>
      <c r="CW1305" s="312"/>
      <c r="CX1305" s="384"/>
      <c r="CY1305" s="312"/>
      <c r="CZ1305" s="372"/>
    </row>
    <row r="1306" spans="1:104" s="1" customFormat="1" hidden="1">
      <c r="A1306" s="269">
        <v>45865</v>
      </c>
      <c r="B1306" s="380">
        <v>115.8</v>
      </c>
      <c r="C1306" s="381">
        <v>0.78096774193548391</v>
      </c>
      <c r="D1306" s="382">
        <v>8.3462399999999999</v>
      </c>
      <c r="E1306" s="382">
        <v>3.2667839999999999</v>
      </c>
      <c r="F1306" s="382">
        <v>5.0492160000000004</v>
      </c>
      <c r="G1306" s="312">
        <f>_xll.SRS1Splines.Functions25.Linear_Interp(V_NEM!$R$687:$R$703,V_NEM!$T$687:$T$703,M1306)+_xll.SRS1Splines.Functions25.Linear_Interp(V_NEM!$AB$687:$AB$703,V_NEM!$AD$687:$AD$703,N1306)</f>
        <v>1.131975593950002</v>
      </c>
      <c r="H1306" s="308">
        <f>(G1306/(V_NEM!$T$696+V_NEM!$AD$696))*100</f>
        <v>116.79790082304129</v>
      </c>
      <c r="I1306" s="308">
        <f>G1306-(V_NEM!$T$694+V_NEM!$AD$694)</f>
        <v>0.49248945895000207</v>
      </c>
      <c r="J1306" s="308">
        <f>((IFERROR((_xll.SRS1Splines.Functions25.Linear_Interp(V_NEM!$R$687:$R$703,V_NEM!$T$687:$T$703,M1306) - V_NEM!$X$689) / (V_NEM!$X$688- V_NEM!$X$689) * 100, 0))+(IFERROR((_xll.SRS1Splines.Functions25.Linear_Interp(V_NEM!$AB$687:$AB$703,V_NEM!$AD$687:$AD$703,N1306) - V_NEM!$AH$689) / (V_NEM!$AH$688- V_NEM!$AH$689) * 100, 0)))/2</f>
        <v>156.97691779914089</v>
      </c>
      <c r="K1306" s="308">
        <v>784.3</v>
      </c>
      <c r="L1306" s="308">
        <v>781.8</v>
      </c>
      <c r="M1306" s="371">
        <v>784.75</v>
      </c>
      <c r="N1306" s="371">
        <v>785.07</v>
      </c>
      <c r="O1306" s="312">
        <v>1.1651612903225805</v>
      </c>
      <c r="P1306" s="383">
        <v>3.080851612542336</v>
      </c>
      <c r="Q1306" s="369">
        <v>21.2</v>
      </c>
      <c r="R1306" s="312">
        <v>4.53</v>
      </c>
      <c r="S1306" s="370">
        <v>11.053569807508469</v>
      </c>
      <c r="T1306" s="370">
        <v>0.68335550000000012</v>
      </c>
      <c r="U1306" s="370"/>
      <c r="V1306" s="312">
        <f>_xll.SRS1Splines.Functions25.Linear_Interp(V_NK3!$P$8:$P$32,V_NK3!$R$8:$R$32,AC1306)</f>
        <v>139.0607842</v>
      </c>
      <c r="W1306" s="312">
        <f>(V1306/V_NK3!$R$28)*100</f>
        <v>25.65000798731506</v>
      </c>
      <c r="X1306" s="308">
        <f>V1306-V_NK3!$R$8</f>
        <v>82.482132199999995</v>
      </c>
      <c r="Y1306" s="308">
        <f>IFERROR((V1306 - V_NK3!$V$10) / (V_NK3!$V$9- V_NK3!$V$10) * 100, 0)</f>
        <v>16.986714454940962</v>
      </c>
      <c r="Z1306" s="308">
        <v>541.79999999999995</v>
      </c>
      <c r="AA1306" s="308">
        <v>521</v>
      </c>
      <c r="AB1306" s="312">
        <v>526.29239144602491</v>
      </c>
      <c r="AC1306" s="371">
        <v>526.88</v>
      </c>
      <c r="AD1306" s="308">
        <v>1.08</v>
      </c>
      <c r="AE1306" s="372">
        <v>0.14177500000000001</v>
      </c>
      <c r="AF1306" s="373"/>
      <c r="AG1306" s="312"/>
      <c r="AH1306" s="370">
        <v>4.5294964728573133</v>
      </c>
      <c r="AI1306" s="370">
        <v>4.7042393299999992</v>
      </c>
      <c r="AJ1306" s="370"/>
      <c r="AK1306" s="312">
        <f>_xll.SRS1Splines.Functions25.Linear_Interp(V_NK2!$R$10:$R$21,V_NK2!$T$10:$T$21,AR1306)</f>
        <v>67.992514285740398</v>
      </c>
      <c r="AL1306" s="312">
        <f>(AK1306/V_NK2!$T$18)*100</f>
        <v>95.227611044454335</v>
      </c>
      <c r="AM1306" s="308">
        <f>AK1306-V_NK2!$T$11</f>
        <v>27.172514285712602</v>
      </c>
      <c r="AN1306" s="308">
        <f>IFERROR((AK1306 - V_NK2!$X$12) / (V_NK2!$X$11- V_NK2!$X$12) * 100, 0)</f>
        <v>88.85714285714171</v>
      </c>
      <c r="AO1306" s="308">
        <v>427</v>
      </c>
      <c r="AP1306" s="308">
        <v>420</v>
      </c>
      <c r="AQ1306" s="308"/>
      <c r="AR1306" s="371">
        <v>426.22</v>
      </c>
      <c r="AS1306" s="312">
        <v>1.5840000000000001</v>
      </c>
      <c r="AT1306" s="372">
        <v>1.139041</v>
      </c>
      <c r="AU1306" s="369"/>
      <c r="AV1306" s="312">
        <v>0.93733798486703046</v>
      </c>
      <c r="AW1306" s="370">
        <v>5.4687787459336619</v>
      </c>
      <c r="AX1306" s="370">
        <v>3.0737978181818191</v>
      </c>
      <c r="AY1306" s="370">
        <v>2.4209809277518186</v>
      </c>
      <c r="AZ1306" s="312">
        <f>_xll.SRS1Splines.Functions25.Linear_Interp(V_NNG3A!$H$4:$H$12,V_NNG3A!$I$4:$I$12,BF1306)</f>
        <v>14.424600000001501</v>
      </c>
      <c r="BA1306" s="312">
        <f>(AZ1306/V_NNG3A!$I$8)*100</f>
        <v>104.14873646210469</v>
      </c>
      <c r="BB1306" s="308">
        <f>_xll.SRS1Splines.Functions25.Linear_Interp(V_NNG3A!$H$4:$H$12,V_NNG3A!$J$4:$J$12,BF1306)</f>
        <v>3.43701379310503</v>
      </c>
      <c r="BC1306" s="308">
        <f>IFERROR((AZ1306-V_NNG3A!$J$20) / (V_NNG3A!$J$19-V_NNG3A!$J$20) * 100, 0)</f>
        <v>120.07396699198077</v>
      </c>
      <c r="BD1306" s="308">
        <v>1050</v>
      </c>
      <c r="BE1306" s="308">
        <v>1047</v>
      </c>
      <c r="BF1306" s="374">
        <v>1052.21</v>
      </c>
      <c r="BG1306" s="312">
        <v>0.32903225806451597</v>
      </c>
      <c r="BH1306" s="372">
        <v>1.0696800000000075</v>
      </c>
      <c r="BI1306" s="369">
        <v>22.6</v>
      </c>
      <c r="BJ1306" s="312">
        <v>3.5424000000000002</v>
      </c>
      <c r="BK1306" s="370">
        <v>10.172736</v>
      </c>
      <c r="BL1306" s="370">
        <v>2.08656</v>
      </c>
      <c r="BM1306" s="370">
        <f t="shared" si="18"/>
        <v>8.086176</v>
      </c>
      <c r="BN1306" s="312">
        <f>_xll.SRS1Splines.Functions25.Linear_Interp(V_XNN1!$K$3:$K$8,V_XNN1!$L$3:$L$8,BT1306)</f>
        <v>0.2315622</v>
      </c>
      <c r="BO1306" s="312">
        <f>(BN1306/V_XNN1!$L$7)*100</f>
        <v>110.26771428571429</v>
      </c>
      <c r="BP1306" s="308">
        <f>_xll.SRS1Splines.Functions25.Linear_Interp(V_XNN1!$K$3:$K$8,V_XNN1!$M$3:$M$8,BT1306)</f>
        <v>7.5562200000000093E-2</v>
      </c>
      <c r="BQ1306" s="308">
        <f>IFERROR((BN1306 - V_XNN1!$M$16) / (V_XNN1!$M$15- V_XNN1!$M$16) * 100, 0)</f>
        <v>139.15877437325906</v>
      </c>
      <c r="BR1306" s="308">
        <v>252</v>
      </c>
      <c r="BS1306" s="308">
        <v>249</v>
      </c>
      <c r="BT1306" s="374">
        <v>253.21</v>
      </c>
      <c r="BU1306" s="312">
        <v>0.33548387096774201</v>
      </c>
      <c r="BV1306" s="372">
        <v>0.33728348387096768</v>
      </c>
      <c r="BW1306" s="369"/>
      <c r="BX1306" s="312"/>
      <c r="BY1306" s="370"/>
      <c r="BZ1306" s="370"/>
      <c r="CA1306" s="370"/>
      <c r="CB1306" s="312"/>
      <c r="CC1306" s="312"/>
      <c r="CD1306" s="308"/>
      <c r="CE1306" s="312"/>
      <c r="CF1306" s="312"/>
      <c r="CG1306" s="312"/>
      <c r="CH1306" s="312"/>
      <c r="CI1306" s="384"/>
      <c r="CJ1306" s="312"/>
      <c r="CK1306" s="372"/>
      <c r="CL1306" s="369"/>
      <c r="CM1306" s="312"/>
      <c r="CN1306" s="370"/>
      <c r="CO1306" s="370"/>
      <c r="CP1306" s="370"/>
      <c r="CQ1306" s="312"/>
      <c r="CR1306" s="312"/>
      <c r="CS1306" s="308"/>
      <c r="CT1306" s="312"/>
      <c r="CU1306" s="312"/>
      <c r="CV1306" s="312"/>
      <c r="CW1306" s="312"/>
      <c r="CX1306" s="384"/>
      <c r="CY1306" s="312"/>
      <c r="CZ1306" s="372"/>
    </row>
    <row r="1307" spans="1:104" s="1" customFormat="1" hidden="1">
      <c r="A1307" s="269">
        <v>45866</v>
      </c>
      <c r="B1307" s="380">
        <v>40.200000000000003</v>
      </c>
      <c r="C1307" s="381">
        <v>0.78096774193548391</v>
      </c>
      <c r="D1307" s="382">
        <v>7.0225920000000004</v>
      </c>
      <c r="E1307" s="382">
        <v>3.327264</v>
      </c>
      <c r="F1307" s="382">
        <v>3.9234239999999998</v>
      </c>
      <c r="G1307" s="312">
        <f>_xll.SRS1Splines.Functions25.Linear_Interp(V_NEM!$R$687:$R$703,V_NEM!$T$687:$T$703,M1307)+_xll.SRS1Splines.Functions25.Linear_Interp(V_NEM!$AB$687:$AB$703,V_NEM!$AD$687:$AD$703,N1307)</f>
        <v>1.1503847015000011</v>
      </c>
      <c r="H1307" s="308">
        <f>(G1307/(V_NEM!$T$696+V_NEM!$AD$696))*100</f>
        <v>118.69736325788283</v>
      </c>
      <c r="I1307" s="308">
        <f>G1307-(V_NEM!$T$694+V_NEM!$AD$694)</f>
        <v>0.51089856650000109</v>
      </c>
      <c r="J1307" s="308">
        <f>((IFERROR((_xll.SRS1Splines.Functions25.Linear_Interp(V_NEM!$R$687:$R$703,V_NEM!$T$687:$T$703,M1307) - V_NEM!$X$689) / (V_NEM!$X$688- V_NEM!$X$689) * 100, 0))+(IFERROR((_xll.SRS1Splines.Functions25.Linear_Interp(V_NEM!$AB$687:$AB$703,V_NEM!$AD$687:$AD$703,N1307) - V_NEM!$AH$689) / (V_NEM!$AH$688- V_NEM!$AH$689) * 100, 0)))/2</f>
        <v>154.3722936026706</v>
      </c>
      <c r="K1307" s="308">
        <v>784.3</v>
      </c>
      <c r="L1307" s="308">
        <v>781.8</v>
      </c>
      <c r="M1307" s="371">
        <v>784.9</v>
      </c>
      <c r="N1307" s="371">
        <v>784.85</v>
      </c>
      <c r="O1307" s="312">
        <v>1.1651612903225805</v>
      </c>
      <c r="P1307" s="383">
        <v>3.0750000000000002</v>
      </c>
      <c r="Q1307" s="369">
        <v>26.4</v>
      </c>
      <c r="R1307" s="312">
        <v>4.53</v>
      </c>
      <c r="S1307" s="370">
        <v>8.3822659070560448</v>
      </c>
      <c r="T1307" s="370">
        <v>3.0369061999999998</v>
      </c>
      <c r="U1307" s="370"/>
      <c r="V1307" s="312">
        <f>_xll.SRS1Splines.Functions25.Linear_Interp(V_NK3!$P$8:$P$32,V_NK3!$R$8:$R$32,AC1307)</f>
        <v>144.40614387999901</v>
      </c>
      <c r="W1307" s="312">
        <f>(V1307/V_NK3!$R$28)*100</f>
        <v>26.635969049420488</v>
      </c>
      <c r="X1307" s="308">
        <f>V1307-V_NK3!$R$8</f>
        <v>87.827491879999002</v>
      </c>
      <c r="Y1307" s="308">
        <f>IFERROR((V1307 - V_NK3!$V$10) / (V_NK3!$V$9- V_NK3!$V$10) * 100, 0)</f>
        <v>18.087560130498044</v>
      </c>
      <c r="Z1307" s="308">
        <v>541.79999999999995</v>
      </c>
      <c r="AA1307" s="308">
        <v>521</v>
      </c>
      <c r="AB1307" s="312">
        <v>526.25590849699597</v>
      </c>
      <c r="AC1307" s="371">
        <v>527.16</v>
      </c>
      <c r="AD1307" s="308">
        <v>1.08</v>
      </c>
      <c r="AE1307" s="372">
        <v>0.66019700000000003</v>
      </c>
      <c r="AF1307" s="373"/>
      <c r="AG1307" s="312"/>
      <c r="AH1307" s="370">
        <v>5.8603510671426866</v>
      </c>
      <c r="AI1307" s="370">
        <v>5.3798082100000002</v>
      </c>
      <c r="AJ1307" s="370"/>
      <c r="AK1307" s="312">
        <f>_xll.SRS1Splines.Functions25.Linear_Interp(V_NK2!$R$10:$R$21,V_NK2!$T$10:$T$21,AR1307)</f>
        <v>68.473057142883107</v>
      </c>
      <c r="AL1307" s="312">
        <f>(AK1307/V_NK2!$T$18)*100</f>
        <v>95.9006402561388</v>
      </c>
      <c r="AM1307" s="308">
        <f>AK1307-V_NK2!$T$11</f>
        <v>27.65305714285531</v>
      </c>
      <c r="AN1307" s="308">
        <f>IFERROR((AK1307 - V_NK2!$X$12) / (V_NK2!$X$11- V_NK2!$X$12) * 100, 0)</f>
        <v>90.428571428569867</v>
      </c>
      <c r="AO1307" s="308">
        <v>427</v>
      </c>
      <c r="AP1307" s="308">
        <v>420</v>
      </c>
      <c r="AQ1307" s="308"/>
      <c r="AR1307" s="371">
        <v>426.33</v>
      </c>
      <c r="AS1307" s="312">
        <v>1.5840000000000001</v>
      </c>
      <c r="AT1307" s="372">
        <v>1.3026169999999999</v>
      </c>
      <c r="AU1307" s="369"/>
      <c r="AV1307" s="312">
        <v>0.93733798486703046</v>
      </c>
      <c r="AW1307" s="370">
        <v>6.7260925526473025</v>
      </c>
      <c r="AX1307" s="370">
        <v>3.0571069090909098</v>
      </c>
      <c r="AY1307" s="370">
        <v>3.8847856435563735</v>
      </c>
      <c r="AZ1307" s="312">
        <f>_xll.SRS1Splines.Functions25.Linear_Interp(V_NNG3A!$H$4:$H$12,V_NNG3A!$I$4:$I$12,BF1307)</f>
        <v>14.208800000001</v>
      </c>
      <c r="BA1307" s="312">
        <f>(AZ1307/V_NNG3A!$I$8)*100</f>
        <v>102.59061371841878</v>
      </c>
      <c r="BB1307" s="308">
        <f>_xll.SRS1Splines.Functions25.Linear_Interp(V_NNG3A!$H$4:$H$12,V_NNG3A!$J$4:$J$12,BF1307)</f>
        <v>3.22121379310448</v>
      </c>
      <c r="BC1307" s="308">
        <f>IFERROR((AZ1307-V_NNG3A!$J$20) / (V_NNG3A!$J$19-V_NNG3A!$J$20) * 100, 0)</f>
        <v>112.53487531626169</v>
      </c>
      <c r="BD1307" s="308">
        <v>1050</v>
      </c>
      <c r="BE1307" s="308">
        <v>1047</v>
      </c>
      <c r="BF1307" s="374">
        <v>1051.3800000000001</v>
      </c>
      <c r="BG1307" s="312">
        <v>0.32903225806451597</v>
      </c>
      <c r="BH1307" s="372">
        <v>1.0640599999999976</v>
      </c>
      <c r="BI1307" s="369">
        <v>9.5</v>
      </c>
      <c r="BJ1307" s="312">
        <v>3.5424000000000002</v>
      </c>
      <c r="BK1307" s="370">
        <v>9.7269120000000004</v>
      </c>
      <c r="BL1307" s="370">
        <v>2.0882880000000004</v>
      </c>
      <c r="BM1307" s="370">
        <f t="shared" si="18"/>
        <v>7.6386240000000001</v>
      </c>
      <c r="BN1307" s="312">
        <f>_xll.SRS1Splines.Functions25.Linear_Interp(V_XNN1!$K$3:$K$8,V_XNN1!$L$3:$L$8,BT1307)</f>
        <v>0.2310276</v>
      </c>
      <c r="BO1307" s="312">
        <f>(BN1307/V_XNN1!$L$7)*100</f>
        <v>110.01314285714285</v>
      </c>
      <c r="BP1307" s="308">
        <f>_xll.SRS1Splines.Functions25.Linear_Interp(V_XNN1!$K$3:$K$8,V_XNN1!$M$3:$M$8,BT1307)</f>
        <v>7.5027600000000097E-2</v>
      </c>
      <c r="BQ1307" s="308">
        <f>IFERROR((BN1307 - V_XNN1!$M$16) / (V_XNN1!$M$15- V_XNN1!$M$16) * 100, 0)</f>
        <v>137.50417827298051</v>
      </c>
      <c r="BR1307" s="308">
        <v>252</v>
      </c>
      <c r="BS1307" s="308">
        <v>249</v>
      </c>
      <c r="BT1307" s="374">
        <v>253.18</v>
      </c>
      <c r="BU1307" s="312">
        <v>0.33548387096774201</v>
      </c>
      <c r="BV1307" s="372">
        <v>0.34079448387096767</v>
      </c>
      <c r="BW1307" s="369"/>
      <c r="BX1307" s="312"/>
      <c r="BY1307" s="370"/>
      <c r="BZ1307" s="370"/>
      <c r="CA1307" s="370"/>
      <c r="CB1307" s="312"/>
      <c r="CC1307" s="312"/>
      <c r="CD1307" s="308"/>
      <c r="CE1307" s="312"/>
      <c r="CF1307" s="312"/>
      <c r="CG1307" s="312"/>
      <c r="CH1307" s="312"/>
      <c r="CI1307" s="384"/>
      <c r="CJ1307" s="312"/>
      <c r="CK1307" s="372"/>
      <c r="CL1307" s="369"/>
      <c r="CM1307" s="312"/>
      <c r="CN1307" s="370"/>
      <c r="CO1307" s="370"/>
      <c r="CP1307" s="370"/>
      <c r="CQ1307" s="312"/>
      <c r="CR1307" s="312"/>
      <c r="CS1307" s="308"/>
      <c r="CT1307" s="312"/>
      <c r="CU1307" s="312"/>
      <c r="CV1307" s="312"/>
      <c r="CW1307" s="312"/>
      <c r="CX1307" s="384"/>
      <c r="CY1307" s="312"/>
      <c r="CZ1307" s="372"/>
    </row>
    <row r="1308" spans="1:104" s="1" customFormat="1" hidden="1">
      <c r="A1308" s="269">
        <v>45867</v>
      </c>
      <c r="B1308" s="380">
        <v>42.2</v>
      </c>
      <c r="C1308" s="381">
        <v>0.78096774193548391</v>
      </c>
      <c r="D1308" s="382">
        <v>6.0834239999999999</v>
      </c>
      <c r="E1308" s="382">
        <v>3.1302720000000002</v>
      </c>
      <c r="F1308" s="382">
        <v>2.9566080000000001</v>
      </c>
      <c r="G1308" s="312">
        <f>_xll.SRS1Splines.Functions25.Linear_Interp(V_NEM!$R$687:$R$703,V_NEM!$T$687:$T$703,M1308)+_xll.SRS1Splines.Functions25.Linear_Interp(V_NEM!$AB$687:$AB$703,V_NEM!$AD$687:$AD$703,N1308)</f>
        <v>1.171014157000001</v>
      </c>
      <c r="H1308" s="308">
        <f>(G1308/(V_NEM!$T$696+V_NEM!$AD$696))*100</f>
        <v>120.82592248689812</v>
      </c>
      <c r="I1308" s="308">
        <f>G1308-(V_NEM!$T$694+V_NEM!$AD$694)</f>
        <v>0.53152802200000104</v>
      </c>
      <c r="J1308" s="308">
        <f>((IFERROR((_xll.SRS1Splines.Functions25.Linear_Interp(V_NEM!$R$687:$R$703,V_NEM!$T$687:$T$703,M1308) - V_NEM!$X$689) / (V_NEM!$X$688- V_NEM!$X$689) * 100, 0))+(IFERROR((_xll.SRS1Splines.Functions25.Linear_Interp(V_NEM!$AB$687:$AB$703,V_NEM!$AD$687:$AD$703,N1308) - V_NEM!$AH$689) / (V_NEM!$AH$688- V_NEM!$AH$689) * 100, 0)))/2</f>
        <v>160.90337507785762</v>
      </c>
      <c r="K1308" s="308">
        <v>784.3</v>
      </c>
      <c r="L1308" s="308">
        <v>781.8</v>
      </c>
      <c r="M1308" s="371">
        <v>785</v>
      </c>
      <c r="N1308" s="371">
        <v>784.96</v>
      </c>
      <c r="O1308" s="312">
        <v>1.1651612903225805</v>
      </c>
      <c r="P1308" s="383">
        <v>3.0633649999999997</v>
      </c>
      <c r="Q1308" s="369">
        <v>9.4</v>
      </c>
      <c r="R1308" s="312">
        <v>4.53</v>
      </c>
      <c r="S1308" s="370">
        <v>7.283352624450302</v>
      </c>
      <c r="T1308" s="370">
        <v>2.9889925999999996</v>
      </c>
      <c r="U1308" s="370"/>
      <c r="V1308" s="312">
        <f>_xll.SRS1Splines.Functions25.Linear_Interp(V_NK3!$P$8:$P$32,V_NK3!$R$8:$R$32,AC1308)</f>
        <v>148.70050384000001</v>
      </c>
      <c r="W1308" s="312">
        <f>(V1308/V_NK3!$R$28)*100</f>
        <v>27.428071351360707</v>
      </c>
      <c r="X1308" s="308">
        <f>V1308-V_NK3!$R$8</f>
        <v>92.121851840000005</v>
      </c>
      <c r="Y1308" s="308">
        <f>IFERROR((V1308 - V_NK3!$V$10) / (V_NK3!$V$9- V_NK3!$V$10) * 100, 0)</f>
        <v>18.971958538511906</v>
      </c>
      <c r="Z1308" s="308">
        <v>541.79999999999995</v>
      </c>
      <c r="AA1308" s="308">
        <v>521</v>
      </c>
      <c r="AB1308" s="312">
        <v>526.31312775808397</v>
      </c>
      <c r="AC1308" s="371">
        <v>527.38</v>
      </c>
      <c r="AD1308" s="308">
        <v>0.72</v>
      </c>
      <c r="AE1308" s="372">
        <v>0.64978099999999994</v>
      </c>
      <c r="AF1308" s="373"/>
      <c r="AG1308" s="312"/>
      <c r="AH1308" s="370">
        <v>5.7944569628568363</v>
      </c>
      <c r="AI1308" s="370">
        <v>6.5807998200000002</v>
      </c>
      <c r="AJ1308" s="370"/>
      <c r="AK1308" s="312">
        <f>_xll.SRS1Splines.Functions25.Linear_Interp(V_NK2!$R$10:$R$21,V_NK2!$T$10:$T$21,AR1308)</f>
        <v>67.686714285740095</v>
      </c>
      <c r="AL1308" s="312">
        <f>(AK1308/V_NK2!$T$18)*100</f>
        <v>94.799319727927298</v>
      </c>
      <c r="AM1308" s="308">
        <f>AK1308-V_NK2!$T$11</f>
        <v>26.866714285712298</v>
      </c>
      <c r="AN1308" s="308">
        <f>IFERROR((AK1308 - V_NK2!$X$12) / (V_NK2!$X$11- V_NK2!$X$12) * 100, 0)</f>
        <v>87.857142857140673</v>
      </c>
      <c r="AO1308" s="308">
        <v>427</v>
      </c>
      <c r="AP1308" s="308">
        <v>420</v>
      </c>
      <c r="AQ1308" s="308"/>
      <c r="AR1308" s="371">
        <v>426.15</v>
      </c>
      <c r="AS1308" s="312">
        <v>1.5840000000000001</v>
      </c>
      <c r="AT1308" s="372">
        <v>1.5934139999999999</v>
      </c>
      <c r="AU1308" s="369"/>
      <c r="AV1308" s="312">
        <v>0.93733798486703046</v>
      </c>
      <c r="AW1308" s="370">
        <v>4.4415117231502848</v>
      </c>
      <c r="AX1308" s="370">
        <v>3.0722399999999994</v>
      </c>
      <c r="AY1308" s="370">
        <v>1.1742717231502851</v>
      </c>
      <c r="AZ1308" s="312">
        <f>_xll.SRS1Splines.Functions25.Linear_Interp(V_NNG3A!$H$4:$H$12,V_NNG3A!$I$4:$I$12,BF1308)</f>
        <v>14.4038000000015</v>
      </c>
      <c r="BA1308" s="312">
        <f>(AZ1308/V_NNG3A!$I$8)*100</f>
        <v>103.99855595668951</v>
      </c>
      <c r="BB1308" s="308">
        <f>_xll.SRS1Splines.Functions25.Linear_Interp(V_NNG3A!$H$4:$H$12,V_NNG3A!$J$4:$J$12,BF1308)</f>
        <v>3.4162137931049998</v>
      </c>
      <c r="BC1308" s="308">
        <f>IFERROR((AZ1308-V_NNG3A!$J$20) / (V_NNG3A!$J$19-V_NNG3A!$J$20) * 100, 0)</f>
        <v>119.34730755335889</v>
      </c>
      <c r="BD1308" s="308">
        <v>1050</v>
      </c>
      <c r="BE1308" s="308">
        <v>1047</v>
      </c>
      <c r="BF1308" s="374">
        <v>1052.1300000000001</v>
      </c>
      <c r="BG1308" s="312">
        <v>0.32903225806451597</v>
      </c>
      <c r="BH1308" s="372">
        <v>1.0645099999999947</v>
      </c>
      <c r="BI1308" s="369">
        <v>5.2</v>
      </c>
      <c r="BJ1308" s="312">
        <v>3.5424000000000002</v>
      </c>
      <c r="BK1308" s="370">
        <v>8.8482240000000001</v>
      </c>
      <c r="BL1308" s="370">
        <v>2.0882880000000004</v>
      </c>
      <c r="BM1308" s="370">
        <f t="shared" si="18"/>
        <v>6.7599359999999997</v>
      </c>
      <c r="BN1308" s="312">
        <f>_xll.SRS1Splines.Functions25.Linear_Interp(V_XNN1!$K$3:$K$8,V_XNN1!$L$3:$L$8,BT1308)</f>
        <v>0.23138400000000001</v>
      </c>
      <c r="BO1308" s="312">
        <f>(BN1308/V_XNN1!$L$7)*100</f>
        <v>110.18285714285716</v>
      </c>
      <c r="BP1308" s="308">
        <f>_xll.SRS1Splines.Functions25.Linear_Interp(V_XNN1!$K$3:$K$8,V_XNN1!$M$3:$M$8,BT1308)</f>
        <v>7.5383999999999798E-2</v>
      </c>
      <c r="BQ1308" s="308">
        <f>IFERROR((BN1308 - V_XNN1!$M$16) / (V_XNN1!$M$15- V_XNN1!$M$16) * 100, 0)</f>
        <v>138.60724233983291</v>
      </c>
      <c r="BR1308" s="308">
        <v>252</v>
      </c>
      <c r="BS1308" s="308">
        <v>249</v>
      </c>
      <c r="BT1308" s="374">
        <v>253.2</v>
      </c>
      <c r="BU1308" s="312">
        <v>0.33548387096774201</v>
      </c>
      <c r="BV1308" s="372">
        <v>0.3363534838709677</v>
      </c>
      <c r="BW1308" s="369"/>
      <c r="BX1308" s="312"/>
      <c r="BY1308" s="370"/>
      <c r="BZ1308" s="370"/>
      <c r="CA1308" s="370"/>
      <c r="CB1308" s="312"/>
      <c r="CC1308" s="312"/>
      <c r="CD1308" s="308"/>
      <c r="CE1308" s="312"/>
      <c r="CF1308" s="312"/>
      <c r="CG1308" s="312"/>
      <c r="CH1308" s="312"/>
      <c r="CI1308" s="384"/>
      <c r="CJ1308" s="312"/>
      <c r="CK1308" s="372"/>
      <c r="CL1308" s="369"/>
      <c r="CM1308" s="312"/>
      <c r="CN1308" s="370"/>
      <c r="CO1308" s="370"/>
      <c r="CP1308" s="370"/>
      <c r="CQ1308" s="312"/>
      <c r="CR1308" s="312"/>
      <c r="CS1308" s="308"/>
      <c r="CT1308" s="312"/>
      <c r="CU1308" s="312"/>
      <c r="CV1308" s="312"/>
      <c r="CW1308" s="312"/>
      <c r="CX1308" s="384"/>
      <c r="CY1308" s="312"/>
      <c r="CZ1308" s="372"/>
    </row>
    <row r="1309" spans="1:104" s="1" customFormat="1" hidden="1">
      <c r="A1309" s="269">
        <v>45868</v>
      </c>
      <c r="B1309" s="380">
        <v>51</v>
      </c>
      <c r="C1309" s="381">
        <v>0.78096774193548391</v>
      </c>
      <c r="D1309" s="382">
        <v>7.0450559999999998</v>
      </c>
      <c r="E1309" s="382">
        <v>3.1069439999999999</v>
      </c>
      <c r="F1309" s="382">
        <v>3.9381119999999998</v>
      </c>
      <c r="G1309" s="312">
        <f>_xll.SRS1Splines.Functions25.Linear_Interp(V_NEM!$R$687:$R$703,V_NEM!$T$687:$T$703,M1309)+_xll.SRS1Splines.Functions25.Linear_Interp(V_NEM!$AB$687:$AB$703,V_NEM!$AD$687:$AD$703,N1309)</f>
        <v>1.134724840899995</v>
      </c>
      <c r="H1309" s="308">
        <f>(G1309/(V_NEM!$T$696+V_NEM!$AD$696))*100</f>
        <v>117.08156972396064</v>
      </c>
      <c r="I1309" s="308">
        <f>G1309-(V_NEM!$T$694+V_NEM!$AD$694)</f>
        <v>0.49523870589999508</v>
      </c>
      <c r="J1309" s="308">
        <f>((IFERROR((_xll.SRS1Splines.Functions25.Linear_Interp(V_NEM!$R$687:$R$703,V_NEM!$T$687:$T$703,M1309) - V_NEM!$X$689) / (V_NEM!$X$688- V_NEM!$X$689) * 100, 0))+(IFERROR((_xll.SRS1Splines.Functions25.Linear_Interp(V_NEM!$AB$687:$AB$703,V_NEM!$AD$687:$AD$703,N1309) - V_NEM!$AH$689) / (V_NEM!$AH$688- V_NEM!$AH$689) * 100, 0)))/2</f>
        <v>154.14556232251425</v>
      </c>
      <c r="K1309" s="308">
        <v>784.3</v>
      </c>
      <c r="L1309" s="308">
        <v>781.8</v>
      </c>
      <c r="M1309" s="371">
        <v>784.79</v>
      </c>
      <c r="N1309" s="371">
        <v>784.95</v>
      </c>
      <c r="O1309" s="312">
        <v>1.1651612903225805</v>
      </c>
      <c r="P1309" s="383">
        <v>3.0793349999999999</v>
      </c>
      <c r="Q1309" s="369">
        <v>35</v>
      </c>
      <c r="R1309" s="312">
        <v>4.53</v>
      </c>
      <c r="S1309" s="370">
        <v>10.618853917178726</v>
      </c>
      <c r="T1309" s="370">
        <v>2.8109265999999997</v>
      </c>
      <c r="U1309" s="370"/>
      <c r="V1309" s="312">
        <f>_xll.SRS1Splines.Functions25.Linear_Interp(V_NK3!$P$8:$P$32,V_NK3!$R$8:$R$32,AC1309)</f>
        <v>156.50843103999901</v>
      </c>
      <c r="W1309" s="312">
        <f>(V1309/V_NK3!$R$28)*100</f>
        <v>28.868257354887856</v>
      </c>
      <c r="X1309" s="308">
        <f>V1309-V_NK3!$R$8</f>
        <v>99.929779039999005</v>
      </c>
      <c r="Y1309" s="308">
        <f>IFERROR((V1309 - V_NK3!$V$10) / (V_NK3!$V$9- V_NK3!$V$10) * 100, 0)</f>
        <v>20.57995564399107</v>
      </c>
      <c r="Z1309" s="308">
        <v>541.79999999999995</v>
      </c>
      <c r="AA1309" s="308">
        <v>521</v>
      </c>
      <c r="AB1309" s="312">
        <v>526.37034701917196</v>
      </c>
      <c r="AC1309" s="371">
        <v>527.78</v>
      </c>
      <c r="AD1309" s="308">
        <v>0.72</v>
      </c>
      <c r="AE1309" s="372">
        <v>0.61107100000000003</v>
      </c>
      <c r="AF1309" s="373"/>
      <c r="AG1309" s="312"/>
      <c r="AH1309" s="370">
        <v>6.4584606657143881</v>
      </c>
      <c r="AI1309" s="370">
        <v>6.1963463799999996</v>
      </c>
      <c r="AJ1309" s="370"/>
      <c r="AK1309" s="312">
        <f>_xll.SRS1Splines.Functions25.Linear_Interp(V_NK2!$R$10:$R$21,V_NK2!$T$10:$T$21,AR1309)</f>
        <v>67.948828571454499</v>
      </c>
      <c r="AL1309" s="312">
        <f>(AK1309/V_NK2!$T$18)*100</f>
        <v>95.166426570664555</v>
      </c>
      <c r="AM1309" s="308">
        <f>AK1309-V_NK2!$T$11</f>
        <v>27.128828571426702</v>
      </c>
      <c r="AN1309" s="308">
        <f>IFERROR((AK1309 - V_NK2!$X$12) / (V_NK2!$X$11- V_NK2!$X$12) * 100, 0)</f>
        <v>88.71428571428396</v>
      </c>
      <c r="AO1309" s="308">
        <v>427</v>
      </c>
      <c r="AP1309" s="308">
        <v>420</v>
      </c>
      <c r="AQ1309" s="308"/>
      <c r="AR1309" s="371">
        <v>426.21</v>
      </c>
      <c r="AS1309" s="312">
        <v>1.5840000000000001</v>
      </c>
      <c r="AT1309" s="372">
        <v>1.500326</v>
      </c>
      <c r="AU1309" s="369"/>
      <c r="AV1309" s="312">
        <v>0.93733798486703046</v>
      </c>
      <c r="AW1309" s="370">
        <v>3.8127655468933139</v>
      </c>
      <c r="AX1309" s="370">
        <v>3.0677890909090899</v>
      </c>
      <c r="AY1309" s="370">
        <v>0.83857645598425734</v>
      </c>
      <c r="AZ1309" s="312">
        <f>_xll.SRS1Splines.Functions25.Linear_Interp(V_NNG3A!$H$4:$H$12,V_NNG3A!$I$4:$I$12,BF1309)</f>
        <v>14.310200000001201</v>
      </c>
      <c r="BA1309" s="312">
        <f>(AZ1309/V_NNG3A!$I$8)*100</f>
        <v>103.32274368231916</v>
      </c>
      <c r="BB1309" s="308">
        <f>_xll.SRS1Splines.Functions25.Linear_Interp(V_NNG3A!$H$4:$H$12,V_NNG3A!$J$4:$J$12,BF1309)</f>
        <v>3.3226137931047202</v>
      </c>
      <c r="BC1309" s="308">
        <f>IFERROR((AZ1309-V_NNG3A!$J$20) / (V_NNG3A!$J$19-V_NNG3A!$J$20) * 100, 0)</f>
        <v>116.07734007955017</v>
      </c>
      <c r="BD1309" s="308">
        <v>1050</v>
      </c>
      <c r="BE1309" s="308">
        <v>1047</v>
      </c>
      <c r="BF1309" s="374">
        <v>1051.77</v>
      </c>
      <c r="BG1309" s="312">
        <v>0.32903225806451597</v>
      </c>
      <c r="BH1309" s="372">
        <v>1.0640000000000001</v>
      </c>
      <c r="BI1309" s="369">
        <v>5.8</v>
      </c>
      <c r="BJ1309" s="312">
        <v>3.5424000000000002</v>
      </c>
      <c r="BK1309" s="370">
        <v>11.757312000000001</v>
      </c>
      <c r="BL1309" s="370">
        <v>2.0796480000000002</v>
      </c>
      <c r="BM1309" s="370">
        <f t="shared" si="18"/>
        <v>9.677664</v>
      </c>
      <c r="BN1309" s="312">
        <f>_xll.SRS1Splines.Functions25.Linear_Interp(V_XNN1!$K$3:$K$8,V_XNN1!$L$3:$L$8,BT1309)</f>
        <v>0.23298779999999999</v>
      </c>
      <c r="BO1309" s="312">
        <f>(BN1309/V_XNN1!$L$7)*100</f>
        <v>110.94657142857143</v>
      </c>
      <c r="BP1309" s="308">
        <f>_xll.SRS1Splines.Functions25.Linear_Interp(V_XNN1!$K$3:$K$8,V_XNN1!$M$3:$M$8,BT1309)</f>
        <v>7.6987799999999898E-2</v>
      </c>
      <c r="BQ1309" s="308">
        <f>IFERROR((BN1309 - V_XNN1!$M$16) / (V_XNN1!$M$15- V_XNN1!$M$16) * 100, 0)</f>
        <v>143.57103064066851</v>
      </c>
      <c r="BR1309" s="308">
        <v>252</v>
      </c>
      <c r="BS1309" s="308">
        <v>249</v>
      </c>
      <c r="BT1309" s="374">
        <v>253.29</v>
      </c>
      <c r="BU1309" s="312">
        <v>0.33548387096774201</v>
      </c>
      <c r="BV1309" s="372">
        <v>0.33647448387096768</v>
      </c>
      <c r="BW1309" s="369"/>
      <c r="BX1309" s="312"/>
      <c r="BY1309" s="370"/>
      <c r="BZ1309" s="370"/>
      <c r="CA1309" s="370"/>
      <c r="CB1309" s="312"/>
      <c r="CC1309" s="312"/>
      <c r="CD1309" s="308"/>
      <c r="CE1309" s="312"/>
      <c r="CF1309" s="312"/>
      <c r="CG1309" s="312"/>
      <c r="CH1309" s="312"/>
      <c r="CI1309" s="384"/>
      <c r="CJ1309" s="312"/>
      <c r="CK1309" s="372"/>
      <c r="CL1309" s="369"/>
      <c r="CM1309" s="312"/>
      <c r="CN1309" s="370"/>
      <c r="CO1309" s="370"/>
      <c r="CP1309" s="370"/>
      <c r="CQ1309" s="312"/>
      <c r="CR1309" s="312"/>
      <c r="CS1309" s="308"/>
      <c r="CT1309" s="312"/>
      <c r="CU1309" s="312"/>
      <c r="CV1309" s="312"/>
      <c r="CW1309" s="312"/>
      <c r="CX1309" s="384"/>
      <c r="CY1309" s="312"/>
      <c r="CZ1309" s="372"/>
    </row>
    <row r="1310" spans="1:104" s="1" customFormat="1" hidden="1">
      <c r="A1310" s="269">
        <v>45869</v>
      </c>
      <c r="B1310" s="380">
        <v>6.8</v>
      </c>
      <c r="C1310" s="381">
        <v>0.78096774193548391</v>
      </c>
      <c r="D1310" s="382">
        <v>6.3616319999999993</v>
      </c>
      <c r="E1310" s="382">
        <v>3.1233599999999995</v>
      </c>
      <c r="F1310" s="382">
        <v>3.2702399999999998</v>
      </c>
      <c r="G1310" s="312">
        <f>_xll.SRS1Splines.Functions25.Linear_Interp(V_NEM!$R$687:$R$703,V_NEM!$T$687:$T$703,M1310)+_xll.SRS1Splines.Functions25.Linear_Interp(V_NEM!$AB$687:$AB$703,V_NEM!$AD$687:$AD$703,N1310)</f>
        <v>1.138076119800008</v>
      </c>
      <c r="H1310" s="308">
        <f>(G1310/(V_NEM!$T$696+V_NEM!$AD$696))*100</f>
        <v>117.42735663198769</v>
      </c>
      <c r="I1310" s="308">
        <f>G1310-(V_NEM!$T$694+V_NEM!$AD$694)</f>
        <v>0.49858998480000805</v>
      </c>
      <c r="J1310" s="308">
        <f>((IFERROR((_xll.SRS1Splines.Functions25.Linear_Interp(V_NEM!$R$687:$R$703,V_NEM!$T$687:$T$703,M1310) - V_NEM!$X$689) / (V_NEM!$X$688- V_NEM!$X$689) * 100, 0))+(IFERROR((_xll.SRS1Splines.Functions25.Linear_Interp(V_NEM!$AB$687:$AB$703,V_NEM!$AD$687:$AD$703,N1310) - V_NEM!$AH$689) / (V_NEM!$AH$688- V_NEM!$AH$689) * 100, 0)))/2</f>
        <v>151.90981127117612</v>
      </c>
      <c r="K1310" s="308">
        <v>784.3</v>
      </c>
      <c r="L1310" s="308">
        <v>781.8</v>
      </c>
      <c r="M1310" s="371">
        <v>784.83</v>
      </c>
      <c r="N1310" s="371">
        <v>784.84</v>
      </c>
      <c r="O1310" s="312">
        <v>1.1651612903225805</v>
      </c>
      <c r="P1310" s="383">
        <v>3.0835100000000004</v>
      </c>
      <c r="Q1310" s="369">
        <v>11</v>
      </c>
      <c r="R1310" s="312">
        <v>4.53</v>
      </c>
      <c r="S1310" s="370">
        <v>9.5922884877601629</v>
      </c>
      <c r="T1310" s="370">
        <v>2.0109176</v>
      </c>
      <c r="U1310" s="370"/>
      <c r="V1310" s="312">
        <f>_xll.SRS1Splines.Functions25.Linear_Interp(V_NK3!$P$8:$P$32,V_NK3!$R$8:$R$32,AC1310)</f>
        <v>164.08980187999899</v>
      </c>
      <c r="W1310" s="312">
        <f>(V1310/V_NK3!$R$28)*100</f>
        <v>30.266654636476009</v>
      </c>
      <c r="X1310" s="308">
        <f>V1310-V_NK3!$R$8</f>
        <v>107.51114987999898</v>
      </c>
      <c r="Y1310" s="308">
        <f>IFERROR((V1310 - V_NK3!$V$10) / (V_NK3!$V$9- V_NK3!$V$10) * 100, 0)</f>
        <v>22.141294787404917</v>
      </c>
      <c r="Z1310" s="308">
        <v>541.79999999999995</v>
      </c>
      <c r="AA1310" s="308">
        <v>521</v>
      </c>
      <c r="AB1310" s="312">
        <v>526.42756628025995</v>
      </c>
      <c r="AC1310" s="371">
        <v>528.16</v>
      </c>
      <c r="AD1310" s="308">
        <v>0.72</v>
      </c>
      <c r="AE1310" s="372">
        <v>0.43715599999999999</v>
      </c>
      <c r="AF1310" s="373"/>
      <c r="AG1310" s="312"/>
      <c r="AH1310" s="370">
        <v>5.3432736414287749</v>
      </c>
      <c r="AI1310" s="370">
        <v>4.8190450699999996</v>
      </c>
      <c r="AJ1310" s="370"/>
      <c r="AK1310" s="312">
        <f>_xll.SRS1Splines.Functions25.Linear_Interp(V_NK2!$R$10:$R$21,V_NK2!$T$10:$T$21,AR1310)</f>
        <v>68.473057142883107</v>
      </c>
      <c r="AL1310" s="312">
        <f>(AK1310/V_NK2!$T$18)*100</f>
        <v>95.9006402561388</v>
      </c>
      <c r="AM1310" s="308">
        <f>AK1310-V_NK2!$T$11</f>
        <v>27.65305714285531</v>
      </c>
      <c r="AN1310" s="308">
        <f>IFERROR((AK1310 - V_NK2!$X$12) / (V_NK2!$X$11- V_NK2!$X$12) * 100, 0)</f>
        <v>90.428571428569867</v>
      </c>
      <c r="AO1310" s="308">
        <v>427</v>
      </c>
      <c r="AP1310" s="308">
        <v>420</v>
      </c>
      <c r="AQ1310" s="308"/>
      <c r="AR1310" s="371">
        <v>426.33</v>
      </c>
      <c r="AS1310" s="312">
        <v>1.5840000000000001</v>
      </c>
      <c r="AT1310" s="372">
        <v>1.166839</v>
      </c>
      <c r="AU1310" s="369"/>
      <c r="AV1310" s="312">
        <v>0.93733798486702757</v>
      </c>
      <c r="AW1310" s="370">
        <v>3.1365855660503774</v>
      </c>
      <c r="AX1310" s="370">
        <v>3.0525586363636368</v>
      </c>
      <c r="AY1310" s="370">
        <v>0.19322692968675945</v>
      </c>
      <c r="AZ1310" s="312">
        <f>_xll.SRS1Splines.Functions25.Linear_Interp(V_NNG3A!$H$4:$H$12,V_NNG3A!$I$4:$I$12,BF1310)</f>
        <v>14.201000000000899</v>
      </c>
      <c r="BA1310" s="312">
        <f>(AZ1310/V_NNG3A!$I$8)*100</f>
        <v>102.53429602888737</v>
      </c>
      <c r="BB1310" s="308">
        <f>_xll.SRS1Splines.Functions25.Linear_Interp(V_NNG3A!$H$4:$H$12,V_NNG3A!$J$4:$J$12,BF1310)</f>
        <v>3.2134137931044102</v>
      </c>
      <c r="BC1310" s="308">
        <f>IFERROR((AZ1310-V_NNG3A!$J$20) / (V_NNG3A!$J$19-V_NNG3A!$J$20) * 100, 0)</f>
        <v>112.262378026775</v>
      </c>
      <c r="BD1310" s="308">
        <v>1050</v>
      </c>
      <c r="BE1310" s="308">
        <v>1047</v>
      </c>
      <c r="BF1310" s="374">
        <v>1051.3499999999999</v>
      </c>
      <c r="BG1310" s="312">
        <v>0.32903225806451597</v>
      </c>
      <c r="BH1310" s="372">
        <v>1.0441300000000047</v>
      </c>
      <c r="BI1310" s="369"/>
      <c r="BJ1310" s="312">
        <v>3.5424000000000002</v>
      </c>
      <c r="BK1310" s="370">
        <v>10.433664</v>
      </c>
      <c r="BL1310" s="370">
        <v>2.0874239999999999</v>
      </c>
      <c r="BM1310" s="370">
        <f t="shared" si="18"/>
        <v>8.3462399999999999</v>
      </c>
      <c r="BN1310" s="312">
        <f>_xll.SRS1Splines.Functions25.Linear_Interp(V_XNN1!$K$3:$K$8,V_XNN1!$L$3:$L$8,BT1310)</f>
        <v>0.23174040000000001</v>
      </c>
      <c r="BO1310" s="312">
        <f>(BN1310/V_XNN1!$L$7)*100</f>
        <v>110.35257142857145</v>
      </c>
      <c r="BP1310" s="308">
        <f>_xll.SRS1Splines.Functions25.Linear_Interp(V_XNN1!$K$3:$K$8,V_XNN1!$M$3:$M$8,BT1310)</f>
        <v>7.5740399999999999E-2</v>
      </c>
      <c r="BQ1310" s="308">
        <f>IFERROR((BN1310 - V_XNN1!$M$16) / (V_XNN1!$M$15- V_XNN1!$M$16) * 100, 0)</f>
        <v>139.71030640668531</v>
      </c>
      <c r="BR1310" s="308">
        <v>252</v>
      </c>
      <c r="BS1310" s="308">
        <v>249</v>
      </c>
      <c r="BT1310" s="374">
        <v>253.22</v>
      </c>
      <c r="BU1310" s="312">
        <v>0.33548387096774201</v>
      </c>
      <c r="BV1310" s="372">
        <v>0.33748548387096766</v>
      </c>
      <c r="BW1310" s="369"/>
      <c r="BX1310" s="312"/>
      <c r="BY1310" s="370"/>
      <c r="BZ1310" s="370"/>
      <c r="CA1310" s="370"/>
      <c r="CB1310" s="312"/>
      <c r="CC1310" s="312"/>
      <c r="CD1310" s="308"/>
      <c r="CE1310" s="312"/>
      <c r="CF1310" s="312"/>
      <c r="CG1310" s="312"/>
      <c r="CH1310" s="312"/>
      <c r="CI1310" s="384"/>
      <c r="CJ1310" s="312"/>
      <c r="CK1310" s="372"/>
      <c r="CL1310" s="369"/>
      <c r="CM1310" s="312"/>
      <c r="CN1310" s="370"/>
      <c r="CO1310" s="370"/>
      <c r="CP1310" s="370"/>
      <c r="CQ1310" s="312"/>
      <c r="CR1310" s="312"/>
      <c r="CS1310" s="308"/>
      <c r="CT1310" s="312"/>
      <c r="CU1310" s="312"/>
      <c r="CV1310" s="312"/>
      <c r="CW1310" s="312"/>
      <c r="CX1310" s="384"/>
      <c r="CY1310" s="312"/>
      <c r="CZ1310" s="372"/>
    </row>
    <row r="1311" spans="1:104" s="1" customFormat="1" hidden="1">
      <c r="A1311" s="269">
        <v>45870</v>
      </c>
      <c r="B1311" s="380">
        <v>4.4000000000000004</v>
      </c>
      <c r="C1311" s="381">
        <v>0.78096774193548391</v>
      </c>
      <c r="D1311" s="382">
        <v>5.730912</v>
      </c>
      <c r="E1311" s="382">
        <v>3.1285440000000002</v>
      </c>
      <c r="F1311" s="382">
        <v>2.6040960000000002</v>
      </c>
      <c r="G1311" s="312">
        <f>_xll.SRS1Splines.Functions25.Linear_Interp(V_NEM!$R$687:$R$703,V_NEM!$T$687:$T$703,M1311)+_xll.SRS1Splines.Functions25.Linear_Interp(V_NEM!$AB$687:$AB$703,V_NEM!$AD$687:$AD$703,N1311)</f>
        <v>1.120872483500001</v>
      </c>
      <c r="H1311" s="308">
        <f>(G1311/(V_NEM!$T$696+V_NEM!$AD$696))*100</f>
        <v>115.65227542254897</v>
      </c>
      <c r="I1311" s="308">
        <f>G1311-(V_NEM!$T$694+V_NEM!$AD$694)</f>
        <v>0.48138634850000106</v>
      </c>
      <c r="J1311" s="308">
        <f>((IFERROR((_xll.SRS1Splines.Functions25.Linear_Interp(V_NEM!$R$687:$R$703,V_NEM!$T$687:$T$703,M1311) - V_NEM!$X$689) / (V_NEM!$X$688- V_NEM!$X$689) * 100, 0))+(IFERROR((_xll.SRS1Splines.Functions25.Linear_Interp(V_NEM!$AB$687:$AB$703,V_NEM!$AD$687:$AD$703,N1311) - V_NEM!$AH$689) / (V_NEM!$AH$688- V_NEM!$AH$689) * 100, 0)))/2</f>
        <v>145.99234842796585</v>
      </c>
      <c r="K1311" s="308">
        <v>784.3</v>
      </c>
      <c r="L1311" s="308">
        <v>781.8</v>
      </c>
      <c r="M1311" s="371">
        <v>784.75</v>
      </c>
      <c r="N1311" s="371">
        <v>784.73</v>
      </c>
      <c r="O1311" s="312">
        <v>1.1651612903225805</v>
      </c>
      <c r="P1311" s="383">
        <v>3.08541</v>
      </c>
      <c r="Q1311" s="369">
        <v>0</v>
      </c>
      <c r="R1311" s="312">
        <v>6.48</v>
      </c>
      <c r="S1311" s="370">
        <v>8.3736359055576326</v>
      </c>
      <c r="T1311" s="370">
        <v>1.594176</v>
      </c>
      <c r="U1311" s="370"/>
      <c r="V1311" s="312">
        <f>_xll.SRS1Splines.Functions25.Linear_Interp(V_NK3!$P$8:$P$32,V_NK3!$R$8:$R$32,AC1311)</f>
        <v>170.86926181999999</v>
      </c>
      <c r="W1311" s="312">
        <f>(V1311/V_NK3!$R$28)*100</f>
        <v>31.517138032000453</v>
      </c>
      <c r="X1311" s="308">
        <f>V1311-V_NK3!$R$8</f>
        <v>114.29060981999999</v>
      </c>
      <c r="Y1311" s="308">
        <f>IFERROR((V1311 - V_NK3!$V$10) / (V_NK3!$V$9- V_NK3!$V$10) * 100, 0)</f>
        <v>23.537485054168027</v>
      </c>
      <c r="Z1311" s="308">
        <v>541.79999999999995</v>
      </c>
      <c r="AA1311" s="308">
        <v>521</v>
      </c>
      <c r="AB1311" s="312">
        <v>528.49</v>
      </c>
      <c r="AC1311" s="371">
        <v>528.49</v>
      </c>
      <c r="AD1311" s="308">
        <v>0.967741935483871</v>
      </c>
      <c r="AE1311" s="372">
        <v>0.34655999999999998</v>
      </c>
      <c r="AF1311" s="373"/>
      <c r="AG1311" s="312"/>
      <c r="AH1311" s="370">
        <v>4.4438981385712228</v>
      </c>
      <c r="AI1311" s="370">
        <v>5.8855267099999997</v>
      </c>
      <c r="AJ1311" s="370"/>
      <c r="AK1311" s="312">
        <f>_xll.SRS1Splines.Functions25.Linear_Interp(V_NK2!$R$10:$R$21,V_NK2!$T$10:$T$21,AR1311)</f>
        <v>67.031428571454498</v>
      </c>
      <c r="AL1311" s="312">
        <f>(AK1311/V_NK2!$T$18)*100</f>
        <v>93.881552621084722</v>
      </c>
      <c r="AM1311" s="308">
        <f>AK1311-V_NK2!$T$11</f>
        <v>26.211428571426701</v>
      </c>
      <c r="AN1311" s="308">
        <f>IFERROR((AK1311 - V_NK2!$X$12) / (V_NK2!$X$11- V_NK2!$X$12) * 100, 0)</f>
        <v>85.714285714283818</v>
      </c>
      <c r="AO1311" s="308">
        <v>427</v>
      </c>
      <c r="AP1311" s="308">
        <v>420</v>
      </c>
      <c r="AQ1311" s="308"/>
      <c r="AR1311" s="371">
        <v>426</v>
      </c>
      <c r="AS1311" s="312">
        <v>1.5161290322580645</v>
      </c>
      <c r="AT1311" s="372">
        <v>1.4250670000000001</v>
      </c>
      <c r="AU1311" s="369"/>
      <c r="AV1311" s="312">
        <v>2.2153872755520001</v>
      </c>
      <c r="AW1311" s="370">
        <v>2.7242814226828451</v>
      </c>
      <c r="AX1311" s="370">
        <v>2.9317860000000011</v>
      </c>
      <c r="AY1311" s="370">
        <v>4.954226828322593E-4</v>
      </c>
      <c r="AZ1311" s="312">
        <f>_xll.SRS1Splines.Functions25.Linear_Interp(V_NNG3A!$H$4:$H$12,V_NNG3A!$I$4:$I$12,BF1311)</f>
        <v>13.9930000000004</v>
      </c>
      <c r="BA1311" s="312">
        <f>(AZ1311/V_NNG3A!$I$8)*100</f>
        <v>101.03249097473213</v>
      </c>
      <c r="BB1311" s="308">
        <f>_xll.SRS1Splines.Functions25.Linear_Interp(V_NNG3A!$H$4:$H$12,V_NNG3A!$J$4:$J$12,BF1311)</f>
        <v>3.00541379310387</v>
      </c>
      <c r="BC1311" s="308">
        <f>IFERROR((AZ1311-V_NNG3A!$J$20) / (V_NNG3A!$J$19-V_NNG3A!$J$20) * 100, 0)</f>
        <v>104.99578364053914</v>
      </c>
      <c r="BD1311" s="308">
        <v>1050</v>
      </c>
      <c r="BE1311" s="308">
        <v>1047</v>
      </c>
      <c r="BF1311" s="374">
        <v>1050.55</v>
      </c>
      <c r="BG1311" s="312">
        <v>0.79677419354838708</v>
      </c>
      <c r="BH1311" s="372">
        <v>1.0174899999999907</v>
      </c>
      <c r="BI1311" s="369"/>
      <c r="BJ1311" s="312">
        <v>4.87296</v>
      </c>
      <c r="BK1311" s="370">
        <v>9.0892800000000005</v>
      </c>
      <c r="BL1311" s="370">
        <v>2.100384</v>
      </c>
      <c r="BM1311" s="370">
        <f t="shared" si="18"/>
        <v>6.9888960000000004</v>
      </c>
      <c r="BN1311" s="312">
        <f>_xll.SRS1Splines.Functions25.Linear_Interp(V_XNN1!$K$3:$K$8,V_XNN1!$L$3:$L$8,BT1311)</f>
        <v>0.229602</v>
      </c>
      <c r="BO1311" s="312">
        <f>(BN1311/V_XNN1!$L$7)*100</f>
        <v>109.33428571428571</v>
      </c>
      <c r="BP1311" s="308">
        <f>_xll.SRS1Splines.Functions25.Linear_Interp(V_XNN1!$K$3:$K$8,V_XNN1!$M$3:$M$8,BT1311)</f>
        <v>7.3601999999999904E-2</v>
      </c>
      <c r="BQ1311" s="308">
        <f>IFERROR((BN1311 - V_XNN1!$M$16) / (V_XNN1!$M$15- V_XNN1!$M$16) * 100, 0)</f>
        <v>133.09192200557106</v>
      </c>
      <c r="BR1311" s="308">
        <v>252</v>
      </c>
      <c r="BS1311" s="308">
        <v>249</v>
      </c>
      <c r="BT1311" s="374">
        <v>253.1</v>
      </c>
      <c r="BU1311" s="312">
        <v>0.33870967741935482</v>
      </c>
      <c r="BV1311" s="372">
        <v>0.33638600000000002</v>
      </c>
      <c r="BW1311" s="369"/>
      <c r="BX1311" s="312"/>
      <c r="BY1311" s="370"/>
      <c r="BZ1311" s="370"/>
      <c r="CA1311" s="370"/>
      <c r="CB1311" s="312"/>
      <c r="CC1311" s="312"/>
      <c r="CD1311" s="308"/>
      <c r="CE1311" s="312"/>
      <c r="CF1311" s="312"/>
      <c r="CG1311" s="312"/>
      <c r="CH1311" s="312"/>
      <c r="CI1311" s="384"/>
      <c r="CJ1311" s="312"/>
      <c r="CK1311" s="372"/>
      <c r="CL1311" s="369"/>
      <c r="CM1311" s="312"/>
      <c r="CN1311" s="370"/>
      <c r="CO1311" s="370"/>
      <c r="CP1311" s="370"/>
      <c r="CQ1311" s="312"/>
      <c r="CR1311" s="312"/>
      <c r="CS1311" s="308"/>
      <c r="CT1311" s="312"/>
      <c r="CU1311" s="312"/>
      <c r="CV1311" s="312"/>
      <c r="CW1311" s="312"/>
      <c r="CX1311" s="384"/>
      <c r="CY1311" s="312"/>
      <c r="CZ1311" s="372"/>
    </row>
    <row r="1312" spans="1:104" s="1" customFormat="1" hidden="1">
      <c r="A1312" s="269">
        <v>45871</v>
      </c>
      <c r="B1312" s="380">
        <v>41.4</v>
      </c>
      <c r="C1312" s="381">
        <v>0.78096774193548391</v>
      </c>
      <c r="D1312" s="382">
        <v>5.4008640000000003</v>
      </c>
      <c r="E1312" s="382">
        <v>3.3315839999999999</v>
      </c>
      <c r="F1312" s="382">
        <v>2.2826879999999998</v>
      </c>
      <c r="G1312" s="312">
        <f>_xll.SRS1Splines.Functions25.Linear_Interp(V_NEM!$R$687:$R$703,V_NEM!$T$687:$T$703,M1312)+_xll.SRS1Splines.Functions25.Linear_Interp(V_NEM!$AB$687:$AB$703,V_NEM!$AD$687:$AD$703,N1312)</f>
        <v>1.1141426822000029</v>
      </c>
      <c r="H1312" s="308">
        <f>(G1312/(V_NEM!$T$696+V_NEM!$AD$696))*100</f>
        <v>114.95789060630648</v>
      </c>
      <c r="I1312" s="308">
        <f>G1312-(V_NEM!$T$694+V_NEM!$AD$694)</f>
        <v>0.47465654720000294</v>
      </c>
      <c r="J1312" s="308">
        <f>((IFERROR((_xll.SRS1Splines.Functions25.Linear_Interp(V_NEM!$R$687:$R$703,V_NEM!$T$687:$T$703,M1312) - V_NEM!$X$689) / (V_NEM!$X$688- V_NEM!$X$689) * 100, 0))+(IFERROR((_xll.SRS1Splines.Functions25.Linear_Interp(V_NEM!$AB$687:$AB$703,V_NEM!$AD$687:$AD$703,N1312) - V_NEM!$AH$689) / (V_NEM!$AH$688- V_NEM!$AH$689) * 100, 0)))/2</f>
        <v>143.49783488213455</v>
      </c>
      <c r="K1312" s="308">
        <v>784.3</v>
      </c>
      <c r="L1312" s="308">
        <v>781.8</v>
      </c>
      <c r="M1312" s="371">
        <v>784.72</v>
      </c>
      <c r="N1312" s="371">
        <v>784.68</v>
      </c>
      <c r="O1312" s="312">
        <v>1.1651612903225805</v>
      </c>
      <c r="P1312" s="383">
        <v>3.08</v>
      </c>
      <c r="Q1312" s="369">
        <v>0.2</v>
      </c>
      <c r="R1312" s="312">
        <v>6.48</v>
      </c>
      <c r="S1312" s="370">
        <v>6.3762573159954066</v>
      </c>
      <c r="T1312" s="370">
        <v>1.6511791999999996</v>
      </c>
      <c r="U1312" s="370"/>
      <c r="V1312" s="312">
        <f>_xll.SRS1Splines.Functions25.Linear_Interp(V_NK3!$P$8:$P$32,V_NK3!$R$8:$R$32,AC1312)</f>
        <v>175.59433996000101</v>
      </c>
      <c r="W1312" s="312">
        <f>(V1312/V_NK3!$R$28)*100</f>
        <v>32.388687065244817</v>
      </c>
      <c r="X1312" s="308">
        <f>V1312-V_NK3!$R$8</f>
        <v>119.015687960001</v>
      </c>
      <c r="Y1312" s="308">
        <f>IFERROR((V1312 - V_NK3!$V$10) / (V_NK3!$V$9- V_NK3!$V$10) * 100, 0)</f>
        <v>24.510587361306019</v>
      </c>
      <c r="Z1312" s="308">
        <v>541.79999999999995</v>
      </c>
      <c r="AA1312" s="308">
        <v>521</v>
      </c>
      <c r="AB1312" s="312">
        <v>528.588734670794</v>
      </c>
      <c r="AC1312" s="371">
        <v>528.72</v>
      </c>
      <c r="AD1312" s="308">
        <v>0.967741935483871</v>
      </c>
      <c r="AE1312" s="372">
        <v>0.35895199999999999</v>
      </c>
      <c r="AF1312" s="373"/>
      <c r="AG1312" s="312"/>
      <c r="AH1312" s="370">
        <v>3.7943369542856118</v>
      </c>
      <c r="AI1312" s="370">
        <v>3.7506512400000003</v>
      </c>
      <c r="AJ1312" s="370"/>
      <c r="AK1312" s="312">
        <f>_xll.SRS1Splines.Functions25.Linear_Interp(V_NK2!$R$10:$R$21,V_NK2!$T$10:$T$21,AR1312)</f>
        <v>67.075114285740099</v>
      </c>
      <c r="AL1312" s="312">
        <f>(AK1312/V_NK2!$T$18)*100</f>
        <v>93.94273709487409</v>
      </c>
      <c r="AM1312" s="308">
        <f>AK1312-V_NK2!$T$11</f>
        <v>26.255114285712303</v>
      </c>
      <c r="AN1312" s="308">
        <f>IFERROR((AK1312 - V_NK2!$X$12) / (V_NK2!$X$11- V_NK2!$X$12) * 100, 0)</f>
        <v>85.857142857140587</v>
      </c>
      <c r="AO1312" s="308">
        <v>427</v>
      </c>
      <c r="AP1312" s="308">
        <v>420</v>
      </c>
      <c r="AQ1312" s="308"/>
      <c r="AR1312" s="371">
        <v>426.01</v>
      </c>
      <c r="AS1312" s="312">
        <v>1.5161290322580645</v>
      </c>
      <c r="AT1312" s="372">
        <v>0.90814800000000007</v>
      </c>
      <c r="AU1312" s="369"/>
      <c r="AV1312" s="312">
        <v>2.2153872755520001</v>
      </c>
      <c r="AW1312" s="370">
        <v>2.6306218909091257</v>
      </c>
      <c r="AX1312" s="370">
        <v>2.6696218909090903</v>
      </c>
      <c r="AY1312" s="370">
        <v>0</v>
      </c>
      <c r="AZ1312" s="312">
        <f>_xll.SRS1Splines.Functions25.Linear_Interp(V_NNG3A!$H$4:$H$12,V_NNG3A!$I$4:$I$12,BF1312)</f>
        <v>13.954000000000301</v>
      </c>
      <c r="BA1312" s="312">
        <f>(AZ1312/V_NNG3A!$I$8)*100</f>
        <v>100.75090252707798</v>
      </c>
      <c r="BB1312" s="308">
        <f>_xll.SRS1Splines.Functions25.Linear_Interp(V_NNG3A!$H$4:$H$12,V_NNG3A!$J$4:$J$12,BF1312)</f>
        <v>2.9664137931038002</v>
      </c>
      <c r="BC1312" s="308">
        <f>IFERROR((AZ1312-V_NNG3A!$J$20) / (V_NNG3A!$J$19-V_NNG3A!$J$20) * 100, 0)</f>
        <v>103.63329719311972</v>
      </c>
      <c r="BD1312" s="308">
        <v>1050</v>
      </c>
      <c r="BE1312" s="308">
        <v>1047</v>
      </c>
      <c r="BF1312" s="374">
        <v>1050.4000000000001</v>
      </c>
      <c r="BG1312" s="312">
        <v>0.79677419354838708</v>
      </c>
      <c r="BH1312" s="372">
        <v>0.92063000000000461</v>
      </c>
      <c r="BI1312" s="369"/>
      <c r="BJ1312" s="312">
        <v>4.87296</v>
      </c>
      <c r="BK1312" s="370">
        <v>8.3298240000000003</v>
      </c>
      <c r="BL1312" s="370">
        <v>2.085696</v>
      </c>
      <c r="BM1312" s="370">
        <f t="shared" si="18"/>
        <v>6.2441279999999999</v>
      </c>
      <c r="BN1312" s="312">
        <f>_xll.SRS1Splines.Functions25.Linear_Interp(V_XNN1!$K$3:$K$8,V_XNN1!$L$3:$L$8,BT1312)</f>
        <v>0.22995840000000001</v>
      </c>
      <c r="BO1312" s="312">
        <f>(BN1312/V_XNN1!$L$7)*100</f>
        <v>109.504</v>
      </c>
      <c r="BP1312" s="308">
        <f>_xll.SRS1Splines.Functions25.Linear_Interp(V_XNN1!$K$3:$K$8,V_XNN1!$M$3:$M$8,BT1312)</f>
        <v>7.3958400000000105E-2</v>
      </c>
      <c r="BQ1312" s="308">
        <f>IFERROR((BN1312 - V_XNN1!$M$16) / (V_XNN1!$M$15- V_XNN1!$M$16) * 100, 0)</f>
        <v>134.19498607242343</v>
      </c>
      <c r="BR1312" s="308">
        <v>252</v>
      </c>
      <c r="BS1312" s="308">
        <v>249</v>
      </c>
      <c r="BT1312" s="374">
        <v>253.12</v>
      </c>
      <c r="BU1312" s="312">
        <v>0.33870967741935482</v>
      </c>
      <c r="BV1312" s="372">
        <v>0.33570999999999995</v>
      </c>
      <c r="BW1312" s="369"/>
      <c r="BX1312" s="312"/>
      <c r="BY1312" s="370"/>
      <c r="BZ1312" s="370"/>
      <c r="CA1312" s="370"/>
      <c r="CB1312" s="312"/>
      <c r="CC1312" s="312"/>
      <c r="CD1312" s="308"/>
      <c r="CE1312" s="312"/>
      <c r="CF1312" s="312"/>
      <c r="CG1312" s="312"/>
      <c r="CH1312" s="312"/>
      <c r="CI1312" s="384"/>
      <c r="CJ1312" s="312"/>
      <c r="CK1312" s="372"/>
      <c r="CL1312" s="369"/>
      <c r="CM1312" s="312"/>
      <c r="CN1312" s="370"/>
      <c r="CO1312" s="370"/>
      <c r="CP1312" s="370"/>
      <c r="CQ1312" s="312"/>
      <c r="CR1312" s="312"/>
      <c r="CS1312" s="308"/>
      <c r="CT1312" s="312"/>
      <c r="CU1312" s="312"/>
      <c r="CV1312" s="312"/>
      <c r="CW1312" s="312"/>
      <c r="CX1312" s="384"/>
      <c r="CY1312" s="312"/>
      <c r="CZ1312" s="372"/>
    </row>
    <row r="1313" spans="1:104" s="1" customFormat="1" hidden="1">
      <c r="A1313" s="269">
        <v>45872</v>
      </c>
      <c r="B1313" s="380">
        <v>1.2</v>
      </c>
      <c r="C1313" s="381">
        <v>0.78096774193548391</v>
      </c>
      <c r="D1313" s="382">
        <v>5.1468480000000003</v>
      </c>
      <c r="E1313" s="382">
        <v>3.327264</v>
      </c>
      <c r="F1313" s="382">
        <v>2.0597759999999998</v>
      </c>
      <c r="G1313" s="312">
        <f>_xll.SRS1Splines.Functions25.Linear_Interp(V_NEM!$R$687:$R$703,V_NEM!$T$687:$T$703,M1313)+_xll.SRS1Splines.Functions25.Linear_Interp(V_NEM!$AB$687:$AB$703,V_NEM!$AD$687:$AD$703,N1313)</f>
        <v>1.1131880387000039</v>
      </c>
      <c r="H1313" s="308">
        <f>(G1313/(V_NEM!$T$696+V_NEM!$AD$696))*100</f>
        <v>114.85938993418054</v>
      </c>
      <c r="I1313" s="308">
        <f>G1313-(V_NEM!$T$694+V_NEM!$AD$694)</f>
        <v>0.47370190370000398</v>
      </c>
      <c r="J1313" s="308">
        <f>((IFERROR((_xll.SRS1Splines.Functions25.Linear_Interp(V_NEM!$R$687:$R$703,V_NEM!$T$687:$T$703,M1313) - V_NEM!$X$689) / (V_NEM!$X$688- V_NEM!$X$689) * 100, 0))+(IFERROR((_xll.SRS1Splines.Functions25.Linear_Interp(V_NEM!$AB$687:$AB$703,V_NEM!$AD$687:$AD$703,N1313) - V_NEM!$AH$689) / (V_NEM!$AH$688- V_NEM!$AH$689) * 100, 0)))/2</f>
        <v>142.55338352341829</v>
      </c>
      <c r="K1313" s="308">
        <v>784.3</v>
      </c>
      <c r="L1313" s="308">
        <v>781.8</v>
      </c>
      <c r="M1313" s="371">
        <v>784.72</v>
      </c>
      <c r="N1313" s="371">
        <v>784.65</v>
      </c>
      <c r="O1313" s="312">
        <v>1.1651612903225805</v>
      </c>
      <c r="P1313" s="383">
        <v>3.0810999999999997</v>
      </c>
      <c r="Q1313" s="369">
        <v>0.2</v>
      </c>
      <c r="R1313" s="312">
        <v>6.48</v>
      </c>
      <c r="S1313" s="370">
        <v>6.1194644949523918</v>
      </c>
      <c r="T1313" s="370">
        <v>1.1889481999999998</v>
      </c>
      <c r="U1313" s="370"/>
      <c r="V1313" s="312">
        <f>_xll.SRS1Splines.Functions25.Linear_Interp(V_NK3!$P$8:$P$32,V_NK3!$R$8:$R$32,AC1313)</f>
        <v>180.52485628000099</v>
      </c>
      <c r="W1313" s="312">
        <f>(V1313/V_NK3!$R$28)*100</f>
        <v>33.298129534717006</v>
      </c>
      <c r="X1313" s="308">
        <f>V1313-V_NK3!$R$8</f>
        <v>123.94620428000098</v>
      </c>
      <c r="Y1313" s="308">
        <f>IFERROR((V1313 - V_NK3!$V$10) / (V_NK3!$V$9- V_NK3!$V$10) * 100, 0)</f>
        <v>25.525998464406307</v>
      </c>
      <c r="Z1313" s="308">
        <v>541.79999999999995</v>
      </c>
      <c r="AA1313" s="308">
        <v>521</v>
      </c>
      <c r="AB1313" s="312">
        <v>528.68746934158798</v>
      </c>
      <c r="AC1313" s="371">
        <v>528.96</v>
      </c>
      <c r="AD1313" s="308">
        <v>0.967741935483871</v>
      </c>
      <c r="AE1313" s="372">
        <v>0.258467</v>
      </c>
      <c r="AF1313" s="373"/>
      <c r="AG1313" s="312"/>
      <c r="AH1313" s="370">
        <v>3.2689510285721783</v>
      </c>
      <c r="AI1313" s="370">
        <v>3.7931796000000007</v>
      </c>
      <c r="AJ1313" s="370"/>
      <c r="AK1313" s="312">
        <f>_xll.SRS1Splines.Functions25.Linear_Interp(V_NK2!$R$10:$R$21,V_NK2!$T$10:$T$21,AR1313)</f>
        <v>66.550885714312003</v>
      </c>
      <c r="AL1313" s="312">
        <f>(AK1313/V_NK2!$T$18)*100</f>
        <v>93.208523409400556</v>
      </c>
      <c r="AM1313" s="308">
        <f>AK1313-V_NK2!$T$11</f>
        <v>25.730885714284206</v>
      </c>
      <c r="AN1313" s="308">
        <f>IFERROR((AK1313 - V_NK2!$X$12) / (V_NK2!$X$11- V_NK2!$X$12) * 100, 0)</f>
        <v>84.142857142856343</v>
      </c>
      <c r="AO1313" s="308">
        <v>427</v>
      </c>
      <c r="AP1313" s="308">
        <v>420</v>
      </c>
      <c r="AQ1313" s="308"/>
      <c r="AR1313" s="371">
        <v>425.89</v>
      </c>
      <c r="AS1313" s="312">
        <v>1.5161290322580645</v>
      </c>
      <c r="AT1313" s="372">
        <v>0.903138</v>
      </c>
      <c r="AU1313" s="369"/>
      <c r="AV1313" s="312">
        <v>2.2153872755520001</v>
      </c>
      <c r="AW1313" s="370">
        <v>2.6129905454545153</v>
      </c>
      <c r="AX1313" s="370">
        <v>2.5791905454545461</v>
      </c>
      <c r="AY1313" s="370">
        <v>0</v>
      </c>
      <c r="AZ1313" s="312">
        <f>_xll.SRS1Splines.Functions25.Linear_Interp(V_NNG3A!$H$4:$H$12,V_NNG3A!$I$4:$I$12,BF1313)</f>
        <v>13.9878000000004</v>
      </c>
      <c r="BA1313" s="312">
        <f>(AZ1313/V_NNG3A!$I$8)*100</f>
        <v>100.99494584837834</v>
      </c>
      <c r="BB1313" s="308">
        <f>_xll.SRS1Splines.Functions25.Linear_Interp(V_NNG3A!$H$4:$H$12,V_NNG3A!$J$4:$J$12,BF1313)</f>
        <v>3.0002137931038599</v>
      </c>
      <c r="BC1313" s="308">
        <f>IFERROR((AZ1313-V_NNG3A!$J$20) / (V_NNG3A!$J$19-V_NNG3A!$J$20) * 100, 0)</f>
        <v>104.81411878088367</v>
      </c>
      <c r="BD1313" s="308">
        <v>1050</v>
      </c>
      <c r="BE1313" s="308">
        <v>1047</v>
      </c>
      <c r="BF1313" s="374">
        <v>1050.53</v>
      </c>
      <c r="BG1313" s="312">
        <v>0.79677419354838708</v>
      </c>
      <c r="BH1313" s="372">
        <v>0.89699000000000528</v>
      </c>
      <c r="BI1313" s="369"/>
      <c r="BJ1313" s="312">
        <v>4.87296</v>
      </c>
      <c r="BK1313" s="370">
        <v>8.2520640000000007</v>
      </c>
      <c r="BL1313" s="370">
        <v>2.0882880000000004</v>
      </c>
      <c r="BM1313" s="370">
        <f t="shared" si="18"/>
        <v>6.1637760000000004</v>
      </c>
      <c r="BN1313" s="312">
        <f>_xll.SRS1Splines.Functions25.Linear_Interp(V_XNN1!$K$3:$K$8,V_XNN1!$L$3:$L$8,BT1313)</f>
        <v>0.22942380000000001</v>
      </c>
      <c r="BO1313" s="312">
        <f>(BN1313/V_XNN1!$L$7)*100</f>
        <v>109.24942857142858</v>
      </c>
      <c r="BP1313" s="308">
        <f>_xll.SRS1Splines.Functions25.Linear_Interp(V_XNN1!$K$3:$K$8,V_XNN1!$M$3:$M$8,BT1313)</f>
        <v>7.3423800000000095E-2</v>
      </c>
      <c r="BQ1313" s="308">
        <f>IFERROR((BN1313 - V_XNN1!$M$16) / (V_XNN1!$M$15- V_XNN1!$M$16) * 100, 0)</f>
        <v>132.54038997214491</v>
      </c>
      <c r="BR1313" s="308">
        <v>252</v>
      </c>
      <c r="BS1313" s="308">
        <v>249</v>
      </c>
      <c r="BT1313" s="374">
        <v>253.09</v>
      </c>
      <c r="BU1313" s="312">
        <v>0.33870967741935482</v>
      </c>
      <c r="BV1313" s="372">
        <v>0.33871200000000001</v>
      </c>
      <c r="BW1313" s="369"/>
      <c r="BX1313" s="312"/>
      <c r="BY1313" s="370"/>
      <c r="BZ1313" s="370"/>
      <c r="CA1313" s="370"/>
      <c r="CB1313" s="312"/>
      <c r="CC1313" s="312"/>
      <c r="CD1313" s="308"/>
      <c r="CE1313" s="312"/>
      <c r="CF1313" s="312"/>
      <c r="CG1313" s="312"/>
      <c r="CH1313" s="312"/>
      <c r="CI1313" s="384"/>
      <c r="CJ1313" s="312"/>
      <c r="CK1313" s="372"/>
      <c r="CL1313" s="369"/>
      <c r="CM1313" s="312"/>
      <c r="CN1313" s="370"/>
      <c r="CO1313" s="370"/>
      <c r="CP1313" s="370"/>
      <c r="CQ1313" s="312"/>
      <c r="CR1313" s="312"/>
      <c r="CS1313" s="308"/>
      <c r="CT1313" s="312"/>
      <c r="CU1313" s="312"/>
      <c r="CV1313" s="312"/>
      <c r="CW1313" s="312"/>
      <c r="CX1313" s="384"/>
      <c r="CY1313" s="312"/>
      <c r="CZ1313" s="372"/>
    </row>
    <row r="1314" spans="1:104" s="1" customFormat="1" hidden="1">
      <c r="A1314" s="269">
        <v>45873</v>
      </c>
      <c r="B1314" s="380">
        <v>0.2</v>
      </c>
      <c r="C1314" s="381">
        <v>0.78096774193548391</v>
      </c>
      <c r="D1314" s="382">
        <v>4.8824640000000006</v>
      </c>
      <c r="E1314" s="382">
        <v>3.1328640000000001</v>
      </c>
      <c r="F1314" s="382">
        <v>1.7487360000000001</v>
      </c>
      <c r="G1314" s="312">
        <f>_xll.SRS1Splines.Functions25.Linear_Interp(V_NEM!$R$687:$R$703,V_NEM!$T$687:$T$703,M1314)+_xll.SRS1Splines.Functions25.Linear_Interp(V_NEM!$AB$687:$AB$703,V_NEM!$AD$687:$AD$703,N1314)</f>
        <v>1.1081711470000091</v>
      </c>
      <c r="H1314" s="308">
        <f>(G1314/(V_NEM!$T$696+V_NEM!$AD$696))*100</f>
        <v>114.34174412772703</v>
      </c>
      <c r="I1314" s="308">
        <f>G1314-(V_NEM!$T$694+V_NEM!$AD$694)</f>
        <v>0.46868501200000912</v>
      </c>
      <c r="J1314" s="308">
        <f>((IFERROR((_xll.SRS1Splines.Functions25.Linear_Interp(V_NEM!$R$687:$R$703,V_NEM!$T$687:$T$703,M1314) - V_NEM!$X$689) / (V_NEM!$X$688- V_NEM!$X$689) * 100, 0))+(IFERROR((_xll.SRS1Splines.Functions25.Linear_Interp(V_NEM!$AB$687:$AB$703,V_NEM!$AD$687:$AD$703,N1314) - V_NEM!$AH$689) / (V_NEM!$AH$688- V_NEM!$AH$689) * 100, 0)))/2</f>
        <v>140.36567929358063</v>
      </c>
      <c r="K1314" s="308">
        <v>784.3</v>
      </c>
      <c r="L1314" s="308">
        <v>781.8</v>
      </c>
      <c r="M1314" s="371">
        <v>784.7</v>
      </c>
      <c r="N1314" s="371">
        <v>784.6</v>
      </c>
      <c r="O1314" s="312">
        <v>1.1651612903225805</v>
      </c>
      <c r="P1314" s="383">
        <v>3.0813120000000001</v>
      </c>
      <c r="Q1314" s="369">
        <v>0</v>
      </c>
      <c r="R1314" s="312">
        <v>6.48</v>
      </c>
      <c r="S1314" s="370">
        <v>4.1500233999999994</v>
      </c>
      <c r="T1314" s="370">
        <v>4.1500233999999994</v>
      </c>
      <c r="U1314" s="370"/>
      <c r="V1314" s="312">
        <f>_xll.SRS1Splines.Functions25.Linear_Interp(V_NK3!$P$8:$P$32,V_NK3!$R$8:$R$32,AC1314)</f>
        <v>180.52485628000099</v>
      </c>
      <c r="W1314" s="312">
        <f>(V1314/V_NK3!$R$28)*100</f>
        <v>33.298129534717006</v>
      </c>
      <c r="X1314" s="308">
        <f>V1314-V_NK3!$R$8</f>
        <v>123.94620428000098</v>
      </c>
      <c r="Y1314" s="308">
        <f>IFERROR((V1314 - V_NK3!$V$10) / (V_NK3!$V$9- V_NK3!$V$10) * 100, 0)</f>
        <v>25.525998464406307</v>
      </c>
      <c r="Z1314" s="308">
        <v>541.79999999999995</v>
      </c>
      <c r="AA1314" s="308">
        <v>521</v>
      </c>
      <c r="AB1314" s="312">
        <v>528.78620401238197</v>
      </c>
      <c r="AC1314" s="371">
        <v>528.96</v>
      </c>
      <c r="AD1314" s="308">
        <v>0.967741935483871</v>
      </c>
      <c r="AE1314" s="372">
        <v>0.90217899999999995</v>
      </c>
      <c r="AF1314" s="373"/>
      <c r="AG1314" s="312"/>
      <c r="AH1314" s="370">
        <v>5.5973147999999995</v>
      </c>
      <c r="AI1314" s="370">
        <v>5.5973147999999995</v>
      </c>
      <c r="AJ1314" s="370"/>
      <c r="AK1314" s="312">
        <f>_xll.SRS1Splines.Functions25.Linear_Interp(V_NK2!$R$10:$R$21,V_NK2!$T$10:$T$21,AR1314)</f>
        <v>66.550885714312003</v>
      </c>
      <c r="AL1314" s="312">
        <f>(AK1314/V_NK2!$T$18)*100</f>
        <v>93.208523409400556</v>
      </c>
      <c r="AM1314" s="308">
        <f>AK1314-V_NK2!$T$11</f>
        <v>25.730885714284206</v>
      </c>
      <c r="AN1314" s="308">
        <f>IFERROR((AK1314 - V_NK2!$X$12) / (V_NK2!$X$11- V_NK2!$X$12) * 100, 0)</f>
        <v>84.142857142856343</v>
      </c>
      <c r="AO1314" s="308">
        <v>427</v>
      </c>
      <c r="AP1314" s="308">
        <v>420</v>
      </c>
      <c r="AQ1314" s="308"/>
      <c r="AR1314" s="371">
        <v>425.89</v>
      </c>
      <c r="AS1314" s="312">
        <v>1.5161290322580645</v>
      </c>
      <c r="AT1314" s="372">
        <v>1.332694</v>
      </c>
      <c r="AU1314" s="369"/>
      <c r="AV1314" s="312">
        <v>2.2153872755520001</v>
      </c>
      <c r="AW1314" s="370">
        <v>2.3636511999999907</v>
      </c>
      <c r="AX1314" s="370">
        <v>2.4832512000000002</v>
      </c>
      <c r="AY1314" s="370">
        <v>0</v>
      </c>
      <c r="AZ1314" s="312">
        <f>_xll.SRS1Splines.Functions25.Linear_Interp(V_NNG3A!$H$4:$H$12,V_NNG3A!$I$4:$I$12,BF1314)</f>
        <v>13.8682</v>
      </c>
      <c r="BA1314" s="312">
        <f>(AZ1314/V_NNG3A!$I$8)*100</f>
        <v>100.13140794223827</v>
      </c>
      <c r="BB1314" s="308">
        <f>_xll.SRS1Splines.Functions25.Linear_Interp(V_NNG3A!$H$4:$H$12,V_NNG3A!$J$4:$J$12,BF1314)</f>
        <v>2.8806137931035298</v>
      </c>
      <c r="BC1314" s="308">
        <f>IFERROR((AZ1314-V_NNG3A!$J$20) / (V_NNG3A!$J$19-V_NNG3A!$J$20) * 100, 0)</f>
        <v>100.63582700879412</v>
      </c>
      <c r="BD1314" s="308">
        <v>1050</v>
      </c>
      <c r="BE1314" s="308">
        <v>1047</v>
      </c>
      <c r="BF1314" s="374">
        <v>1050.07</v>
      </c>
      <c r="BG1314" s="312">
        <v>0.79677419354838708</v>
      </c>
      <c r="BH1314" s="372">
        <v>0.85026999999998953</v>
      </c>
      <c r="BI1314" s="369"/>
      <c r="BJ1314" s="312">
        <v>4.87296</v>
      </c>
      <c r="BK1314" s="370">
        <v>7.0580160000000003</v>
      </c>
      <c r="BL1314" s="370">
        <v>2.0917439999999998</v>
      </c>
      <c r="BM1314" s="370">
        <f t="shared" si="18"/>
        <v>4.966272</v>
      </c>
      <c r="BN1314" s="312">
        <f>_xll.SRS1Splines.Functions25.Linear_Interp(V_XNN1!$K$3:$K$8,V_XNN1!$L$3:$L$8,BT1314)</f>
        <v>0.22781999999999999</v>
      </c>
      <c r="BO1314" s="312">
        <f>(BN1314/V_XNN1!$L$7)*100</f>
        <v>108.48571428571429</v>
      </c>
      <c r="BP1314" s="308">
        <f>_xll.SRS1Splines.Functions25.Linear_Interp(V_XNN1!$K$3:$K$8,V_XNN1!$M$3:$M$8,BT1314)</f>
        <v>7.1819999999999995E-2</v>
      </c>
      <c r="BQ1314" s="308">
        <f>IFERROR((BN1314 - V_XNN1!$M$16) / (V_XNN1!$M$15- V_XNN1!$M$16) * 100, 0)</f>
        <v>127.57660167130919</v>
      </c>
      <c r="BR1314" s="308">
        <v>252</v>
      </c>
      <c r="BS1314" s="308">
        <v>249</v>
      </c>
      <c r="BT1314" s="374">
        <v>253</v>
      </c>
      <c r="BU1314" s="312">
        <v>0.33870967741935482</v>
      </c>
      <c r="BV1314" s="372">
        <v>0.33909300000000003</v>
      </c>
      <c r="BW1314" s="369"/>
      <c r="BX1314" s="312"/>
      <c r="BY1314" s="370"/>
      <c r="BZ1314" s="370"/>
      <c r="CA1314" s="370"/>
      <c r="CB1314" s="312"/>
      <c r="CC1314" s="312"/>
      <c r="CD1314" s="308"/>
      <c r="CE1314" s="312"/>
      <c r="CF1314" s="312"/>
      <c r="CG1314" s="312"/>
      <c r="CH1314" s="312"/>
      <c r="CI1314" s="384"/>
      <c r="CJ1314" s="312"/>
      <c r="CK1314" s="372"/>
      <c r="CL1314" s="369"/>
      <c r="CM1314" s="312"/>
      <c r="CN1314" s="370"/>
      <c r="CO1314" s="370"/>
      <c r="CP1314" s="370"/>
      <c r="CQ1314" s="312"/>
      <c r="CR1314" s="312"/>
      <c r="CS1314" s="308"/>
      <c r="CT1314" s="312"/>
      <c r="CU1314" s="312"/>
      <c r="CV1314" s="312"/>
      <c r="CW1314" s="312"/>
      <c r="CX1314" s="384"/>
      <c r="CY1314" s="312"/>
      <c r="CZ1314" s="372"/>
    </row>
    <row r="1315" spans="1:104" s="1" customFormat="1" hidden="1">
      <c r="A1315" s="269">
        <v>45874</v>
      </c>
      <c r="B1315" s="380">
        <v>3.2</v>
      </c>
      <c r="C1315" s="381">
        <v>0.78096774193548391</v>
      </c>
      <c r="D1315" s="382">
        <v>4.6880639999999998</v>
      </c>
      <c r="E1315" s="382">
        <v>3.1294080000000002</v>
      </c>
      <c r="F1315" s="382">
        <v>1.5024960000000001</v>
      </c>
      <c r="G1315" s="312">
        <f>_xll.SRS1Splines.Functions25.Linear_Interp(V_NEM!$R$687:$R$703,V_NEM!$T$687:$T$703,M1315)+_xll.SRS1Splines.Functions25.Linear_Interp(V_NEM!$AB$687:$AB$703,V_NEM!$AD$687:$AD$703,N1315)</f>
        <v>1.089769193000002</v>
      </c>
      <c r="H1315" s="308">
        <f>(G1315/(V_NEM!$T$696+V_NEM!$AD$696))*100</f>
        <v>112.44301980033846</v>
      </c>
      <c r="I1315" s="308">
        <f>G1315-(V_NEM!$T$694+V_NEM!$AD$694)</f>
        <v>0.45028305800000201</v>
      </c>
      <c r="J1315" s="308">
        <f>((IFERROR((_xll.SRS1Splines.Functions25.Linear_Interp(V_NEM!$R$687:$R$703,V_NEM!$T$687:$T$703,M1315) - V_NEM!$X$689) / (V_NEM!$X$688- V_NEM!$X$689) * 100, 0))+(IFERROR((_xll.SRS1Splines.Functions25.Linear_Interp(V_NEM!$AB$687:$AB$703,V_NEM!$AD$687:$AD$703,N1315) - V_NEM!$AH$689) / (V_NEM!$AH$688- V_NEM!$AH$689) * 100, 0)))/2</f>
        <v>136.03831765539684</v>
      </c>
      <c r="K1315" s="308">
        <v>784.3</v>
      </c>
      <c r="L1315" s="308">
        <v>781.8</v>
      </c>
      <c r="M1315" s="371">
        <v>784.6</v>
      </c>
      <c r="N1315" s="371">
        <v>784.56</v>
      </c>
      <c r="O1315" s="312">
        <v>1.1651612903225805</v>
      </c>
      <c r="P1315" s="383">
        <v>3.0816770716859399</v>
      </c>
      <c r="Q1315" s="369">
        <v>0.6</v>
      </c>
      <c r="R1315" s="312">
        <v>6.48</v>
      </c>
      <c r="S1315" s="370">
        <v>4.1378287999999994</v>
      </c>
      <c r="T1315" s="370">
        <v>4.1378287999999994</v>
      </c>
      <c r="U1315" s="370"/>
      <c r="V1315" s="312">
        <f>_xll.SRS1Splines.Functions25.Linear_Interp(V_NK3!$P$8:$P$32,V_NK3!$R$8:$R$32,AC1315)</f>
        <v>180.52485628000099</v>
      </c>
      <c r="W1315" s="312">
        <f>(V1315/V_NK3!$R$28)*100</f>
        <v>33.298129534717006</v>
      </c>
      <c r="X1315" s="308">
        <f>V1315-V_NK3!$R$8</f>
        <v>123.94620428000098</v>
      </c>
      <c r="Y1315" s="308">
        <f>IFERROR((V1315 - V_NK3!$V$10) / (V_NK3!$V$9- V_NK3!$V$10) * 100, 0)</f>
        <v>25.525998464406307</v>
      </c>
      <c r="Z1315" s="308">
        <v>541.79999999999995</v>
      </c>
      <c r="AA1315" s="308">
        <v>521</v>
      </c>
      <c r="AB1315" s="312">
        <v>528.88493868317596</v>
      </c>
      <c r="AC1315" s="371">
        <v>528.96</v>
      </c>
      <c r="AD1315" s="308">
        <v>0.967741935483871</v>
      </c>
      <c r="AE1315" s="372">
        <v>0.89952799999999999</v>
      </c>
      <c r="AF1315" s="373"/>
      <c r="AG1315" s="312"/>
      <c r="AH1315" s="370">
        <v>5.6350307428580289</v>
      </c>
      <c r="AI1315" s="370">
        <v>6.7271736000000004</v>
      </c>
      <c r="AJ1315" s="370"/>
      <c r="AK1315" s="312">
        <f>_xll.SRS1Splines.Functions25.Linear_Interp(V_NK2!$R$10:$R$21,V_NK2!$T$10:$T$21,AR1315)</f>
        <v>65.458742857170094</v>
      </c>
      <c r="AL1315" s="312">
        <f>(AK1315/V_NK2!$T$18)*100</f>
        <v>91.678911564663991</v>
      </c>
      <c r="AM1315" s="308">
        <f>AK1315-V_NK2!$T$11</f>
        <v>24.638742857142297</v>
      </c>
      <c r="AN1315" s="308">
        <f>IFERROR((AK1315 - V_NK2!$X$12) / (V_NK2!$X$11- V_NK2!$X$12) * 100, 0)</f>
        <v>80.571428571430687</v>
      </c>
      <c r="AO1315" s="308">
        <v>427</v>
      </c>
      <c r="AP1315" s="308">
        <v>420</v>
      </c>
      <c r="AQ1315" s="308"/>
      <c r="AR1315" s="371">
        <v>425.64</v>
      </c>
      <c r="AS1315" s="312">
        <v>1.5161290322580645</v>
      </c>
      <c r="AT1315" s="372">
        <v>1.6017080000000001</v>
      </c>
      <c r="AU1315" s="369"/>
      <c r="AV1315" s="312">
        <v>2.2153872755520001</v>
      </c>
      <c r="AW1315" s="370">
        <v>2.316924545454548</v>
      </c>
      <c r="AX1315" s="370">
        <v>2.2545245454545455</v>
      </c>
      <c r="AY1315" s="370">
        <v>0</v>
      </c>
      <c r="AZ1315" s="312">
        <f>_xll.SRS1Splines.Functions25.Linear_Interp(V_NNG3A!$H$4:$H$12,V_NNG3A!$I$4:$I$12,BF1315)</f>
        <v>13.930600000000201</v>
      </c>
      <c r="BA1315" s="312">
        <f>(AZ1315/V_NNG3A!$I$8)*100</f>
        <v>100.5819494584852</v>
      </c>
      <c r="BB1315" s="308">
        <f>_xll.SRS1Splines.Functions25.Linear_Interp(V_NNG3A!$H$4:$H$12,V_NNG3A!$J$4:$J$12,BF1315)</f>
        <v>2.9430137931037001</v>
      </c>
      <c r="BC1315" s="308">
        <f>IFERROR((AZ1315-V_NNG3A!$J$20) / (V_NNG3A!$J$19-V_NNG3A!$J$20) * 100, 0)</f>
        <v>102.81580532466666</v>
      </c>
      <c r="BD1315" s="308">
        <v>1050</v>
      </c>
      <c r="BE1315" s="308">
        <v>1047</v>
      </c>
      <c r="BF1315" s="374">
        <v>1050.31</v>
      </c>
      <c r="BG1315" s="312">
        <v>0.79677419354838708</v>
      </c>
      <c r="BH1315" s="372">
        <v>0.78216000000000352</v>
      </c>
      <c r="BI1315" s="369"/>
      <c r="BJ1315" s="312">
        <v>4.87296</v>
      </c>
      <c r="BK1315" s="370">
        <v>6.3866880000000004</v>
      </c>
      <c r="BL1315" s="370">
        <v>2.0934720000000002</v>
      </c>
      <c r="BM1315" s="370">
        <f t="shared" si="18"/>
        <v>4.2932160000000001</v>
      </c>
      <c r="BN1315" s="312">
        <f>_xll.SRS1Splines.Functions25.Linear_Interp(V_XNN1!$K$3:$K$8,V_XNN1!$L$3:$L$8,BT1315)</f>
        <v>0.22692899999999999</v>
      </c>
      <c r="BO1315" s="312">
        <f>(BN1315/V_XNN1!$L$7)*100</f>
        <v>108.06142857142858</v>
      </c>
      <c r="BP1315" s="308">
        <f>_xll.SRS1Splines.Functions25.Linear_Interp(V_XNN1!$K$3:$K$8,V_XNN1!$M$3:$M$8,BT1315)</f>
        <v>7.0928999999999798E-2</v>
      </c>
      <c r="BQ1315" s="308">
        <f>IFERROR((BN1315 - V_XNN1!$M$16) / (V_XNN1!$M$15- V_XNN1!$M$16) * 100, 0)</f>
        <v>124.81894150417827</v>
      </c>
      <c r="BR1315" s="308">
        <v>252</v>
      </c>
      <c r="BS1315" s="308">
        <v>249</v>
      </c>
      <c r="BT1315" s="374">
        <v>252.95</v>
      </c>
      <c r="BU1315" s="312">
        <v>0.33870967741935482</v>
      </c>
      <c r="BV1315" s="372">
        <v>0.34173700000000001</v>
      </c>
      <c r="BW1315" s="369"/>
      <c r="BX1315" s="312"/>
      <c r="BY1315" s="370"/>
      <c r="BZ1315" s="370"/>
      <c r="CA1315" s="370"/>
      <c r="CB1315" s="312"/>
      <c r="CC1315" s="312"/>
      <c r="CD1315" s="308"/>
      <c r="CE1315" s="312"/>
      <c r="CF1315" s="312"/>
      <c r="CG1315" s="312"/>
      <c r="CH1315" s="312"/>
      <c r="CI1315" s="384"/>
      <c r="CJ1315" s="312"/>
      <c r="CK1315" s="372"/>
      <c r="CL1315" s="369"/>
      <c r="CM1315" s="312"/>
      <c r="CN1315" s="370"/>
      <c r="CO1315" s="370"/>
      <c r="CP1315" s="370"/>
      <c r="CQ1315" s="312"/>
      <c r="CR1315" s="312"/>
      <c r="CS1315" s="308"/>
      <c r="CT1315" s="312"/>
      <c r="CU1315" s="312"/>
      <c r="CV1315" s="312"/>
      <c r="CW1315" s="312"/>
      <c r="CX1315" s="384"/>
      <c r="CY1315" s="312"/>
      <c r="CZ1315" s="372"/>
    </row>
    <row r="1316" spans="1:104" s="1" customFormat="1" hidden="1">
      <c r="A1316" s="269">
        <v>45875</v>
      </c>
      <c r="B1316" s="380">
        <v>0</v>
      </c>
      <c r="C1316" s="381">
        <v>0.78096774193548391</v>
      </c>
      <c r="D1316" s="382">
        <v>4.6396800000000002</v>
      </c>
      <c r="E1316" s="382">
        <v>3.1259519999999998</v>
      </c>
      <c r="F1316" s="382">
        <v>1.0152000000000001</v>
      </c>
      <c r="G1316" s="312">
        <f>_xll.SRS1Splines.Functions25.Linear_Interp(V_NEM!$R$687:$R$703,V_NEM!$T$687:$T$703,M1316)+_xll.SRS1Splines.Functions25.Linear_Interp(V_NEM!$AB$687:$AB$703,V_NEM!$AD$687:$AD$703,N1316)</f>
        <v>1.081008267599991</v>
      </c>
      <c r="H1316" s="308">
        <f>(G1316/(V_NEM!$T$696+V_NEM!$AD$696))*100</f>
        <v>111.53906241693066</v>
      </c>
      <c r="I1316" s="308">
        <f>G1316-(V_NEM!$T$694+V_NEM!$AD$694)</f>
        <v>0.44152213259999107</v>
      </c>
      <c r="J1316" s="308">
        <f>((IFERROR((_xll.SRS1Splines.Functions25.Linear_Interp(V_NEM!$R$687:$R$703,V_NEM!$T$687:$T$703,M1316) - V_NEM!$X$689) / (V_NEM!$X$688- V_NEM!$X$689) * 100, 0))+(IFERROR((_xll.SRS1Splines.Functions25.Linear_Interp(V_NEM!$AB$687:$AB$703,V_NEM!$AD$687:$AD$703,N1316) - V_NEM!$AH$689) / (V_NEM!$AH$688- V_NEM!$AH$689) * 100, 0)))/2</f>
        <v>132.92217767400581</v>
      </c>
      <c r="K1316" s="308">
        <v>784.3</v>
      </c>
      <c r="L1316" s="308">
        <v>781.8</v>
      </c>
      <c r="M1316" s="371">
        <v>784.56</v>
      </c>
      <c r="N1316" s="371">
        <v>784.5</v>
      </c>
      <c r="O1316" s="312">
        <v>1.1651612903225805</v>
      </c>
      <c r="P1316" s="383">
        <v>3.07828505789533</v>
      </c>
      <c r="Q1316" s="369">
        <v>0</v>
      </c>
      <c r="R1316" s="312">
        <v>6.48</v>
      </c>
      <c r="S1316" s="370">
        <v>3.3923854841739649</v>
      </c>
      <c r="T1316" s="370">
        <v>4.2141381999999989</v>
      </c>
      <c r="U1316" s="370"/>
      <c r="V1316" s="312">
        <f>_xll.SRS1Splines.Functions25.Linear_Interp(V_NK3!$P$8:$P$32,V_NK3!$R$8:$R$32,AC1316)</f>
        <v>179.70310355999899</v>
      </c>
      <c r="W1316" s="312">
        <f>(V1316/V_NK3!$R$28)*100</f>
        <v>33.146555789804609</v>
      </c>
      <c r="X1316" s="308">
        <f>V1316-V_NK3!$R$8</f>
        <v>123.12445155999899</v>
      </c>
      <c r="Y1316" s="308">
        <f>IFERROR((V1316 - V_NK3!$V$10) / (V_NK3!$V$9- V_NK3!$V$10) * 100, 0)</f>
        <v>25.35676328055585</v>
      </c>
      <c r="Z1316" s="308">
        <v>541.79999999999995</v>
      </c>
      <c r="AA1316" s="308">
        <v>521</v>
      </c>
      <c r="AB1316" s="312">
        <v>528.98367335396995</v>
      </c>
      <c r="AC1316" s="371">
        <v>528.91999999999996</v>
      </c>
      <c r="AD1316" s="308">
        <v>0.967741935483871</v>
      </c>
      <c r="AE1316" s="372">
        <v>0.91611699999999996</v>
      </c>
      <c r="AF1316" s="373"/>
      <c r="AG1316" s="312"/>
      <c r="AH1316" s="370">
        <v>5.4481708857155802</v>
      </c>
      <c r="AI1316" s="370">
        <v>6.7150566000000005</v>
      </c>
      <c r="AJ1316" s="370"/>
      <c r="AK1316" s="312">
        <f>_xll.SRS1Splines.Functions25.Linear_Interp(V_NK2!$R$10:$R$21,V_NK2!$T$10:$T$21,AR1316)</f>
        <v>64.191857142885695</v>
      </c>
      <c r="AL1316" s="312">
        <f>(AK1316/V_NK2!$T$18)*100</f>
        <v>89.904561824769871</v>
      </c>
      <c r="AM1316" s="308">
        <f>AK1316-V_NK2!$T$11</f>
        <v>23.371857142857898</v>
      </c>
      <c r="AN1316" s="308">
        <f>IFERROR((AK1316 - V_NK2!$X$12) / (V_NK2!$X$11- V_NK2!$X$12) * 100, 0)</f>
        <v>76.428571428577655</v>
      </c>
      <c r="AO1316" s="308">
        <v>427</v>
      </c>
      <c r="AP1316" s="308">
        <v>420</v>
      </c>
      <c r="AQ1316" s="308"/>
      <c r="AR1316" s="371">
        <v>425.35</v>
      </c>
      <c r="AS1316" s="312">
        <v>1.5161290322580645</v>
      </c>
      <c r="AT1316" s="372">
        <v>1.5988230000000001</v>
      </c>
      <c r="AU1316" s="369"/>
      <c r="AV1316" s="312">
        <v>2.2153872755520001</v>
      </c>
      <c r="AW1316" s="370">
        <v>2.7773224909091097</v>
      </c>
      <c r="AX1316" s="370">
        <v>2.6681224909090906</v>
      </c>
      <c r="AY1316" s="370">
        <v>0</v>
      </c>
      <c r="AZ1316" s="312">
        <f>_xll.SRS1Splines.Functions25.Linear_Interp(V_NNG3A!$H$4:$H$12,V_NNG3A!$I$4:$I$12,BF1316)</f>
        <v>14.039800000000501</v>
      </c>
      <c r="BA1316" s="312">
        <f>(AZ1316/V_NNG3A!$I$8)*100</f>
        <v>101.37039711191697</v>
      </c>
      <c r="BB1316" s="308">
        <f>_xll.SRS1Splines.Functions25.Linear_Interp(V_NNG3A!$H$4:$H$12,V_NNG3A!$J$4:$J$12,BF1316)</f>
        <v>3.0522137931040101</v>
      </c>
      <c r="BC1316" s="308">
        <f>IFERROR((AZ1316-V_NNG3A!$J$20) / (V_NNG3A!$J$19-V_NNG3A!$J$20) * 100, 0)</f>
        <v>106.6307673774418</v>
      </c>
      <c r="BD1316" s="308">
        <v>1050</v>
      </c>
      <c r="BE1316" s="308">
        <v>1047</v>
      </c>
      <c r="BF1316" s="374">
        <v>1050.73</v>
      </c>
      <c r="BG1316" s="312">
        <v>0.79677419354838708</v>
      </c>
      <c r="BH1316" s="372">
        <v>0.91736000000000062</v>
      </c>
      <c r="BI1316" s="369"/>
      <c r="BJ1316" s="312">
        <v>4.87296</v>
      </c>
      <c r="BK1316" s="370">
        <v>5.7888000000000002</v>
      </c>
      <c r="BL1316" s="370">
        <v>2.0943360000000002</v>
      </c>
      <c r="BM1316" s="370">
        <f t="shared" si="18"/>
        <v>3.694464</v>
      </c>
      <c r="BN1316" s="312">
        <f>_xll.SRS1Splines.Functions25.Linear_Interp(V_XNN1!$K$3:$K$8,V_XNN1!$L$3:$L$8,BT1316)</f>
        <v>0.22603799999999999</v>
      </c>
      <c r="BO1316" s="312">
        <f>(BN1316/V_XNN1!$L$7)*100</f>
        <v>107.63714285714285</v>
      </c>
      <c r="BP1316" s="308">
        <f>_xll.SRS1Splines.Functions25.Linear_Interp(V_XNN1!$K$3:$K$8,V_XNN1!$M$3:$M$8,BT1316)</f>
        <v>7.00380000000001E-2</v>
      </c>
      <c r="BQ1316" s="308">
        <f>IFERROR((BN1316 - V_XNN1!$M$16) / (V_XNN1!$M$15- V_XNN1!$M$16) * 100, 0)</f>
        <v>122.06128133704735</v>
      </c>
      <c r="BR1316" s="308">
        <v>252</v>
      </c>
      <c r="BS1316" s="308">
        <v>249</v>
      </c>
      <c r="BT1316" s="374">
        <v>252.9</v>
      </c>
      <c r="BU1316" s="312">
        <v>0.33870967741935482</v>
      </c>
      <c r="BV1316" s="372">
        <v>0.33939400000000003</v>
      </c>
      <c r="BW1316" s="369"/>
      <c r="BX1316" s="312"/>
      <c r="BY1316" s="370"/>
      <c r="BZ1316" s="370"/>
      <c r="CA1316" s="370"/>
      <c r="CB1316" s="312"/>
      <c r="CC1316" s="312"/>
      <c r="CD1316" s="308"/>
      <c r="CE1316" s="312"/>
      <c r="CF1316" s="312"/>
      <c r="CG1316" s="312"/>
      <c r="CH1316" s="312"/>
      <c r="CI1316" s="384"/>
      <c r="CJ1316" s="312"/>
      <c r="CK1316" s="372"/>
      <c r="CL1316" s="369"/>
      <c r="CM1316" s="312"/>
      <c r="CN1316" s="370"/>
      <c r="CO1316" s="370"/>
      <c r="CP1316" s="370"/>
      <c r="CQ1316" s="312"/>
      <c r="CR1316" s="312"/>
      <c r="CS1316" s="308"/>
      <c r="CT1316" s="312"/>
      <c r="CU1316" s="312"/>
      <c r="CV1316" s="312"/>
      <c r="CW1316" s="312"/>
      <c r="CX1316" s="384"/>
      <c r="CY1316" s="312"/>
      <c r="CZ1316" s="372"/>
    </row>
    <row r="1317" spans="1:104" s="1" customFormat="1" hidden="1">
      <c r="A1317" s="269">
        <v>45876</v>
      </c>
      <c r="B1317" s="380">
        <v>0.6</v>
      </c>
      <c r="C1317" s="381">
        <v>0.78096774193548391</v>
      </c>
      <c r="D1317" s="382">
        <v>4.5938879999999997</v>
      </c>
      <c r="E1317" s="382">
        <v>3.1224959999999999</v>
      </c>
      <c r="F1317" s="382">
        <v>0.77327999999999986</v>
      </c>
      <c r="G1317" s="312">
        <f>_xll.SRS1Splines.Functions25.Linear_Interp(V_NEM!$R$687:$R$703,V_NEM!$T$687:$T$703,M1317)+_xll.SRS1Splines.Functions25.Linear_Interp(V_NEM!$AB$687:$AB$703,V_NEM!$AD$687:$AD$703,N1317)</f>
        <v>1.0739602517999971</v>
      </c>
      <c r="H1317" s="308">
        <f>(G1317/(V_NEM!$T$696+V_NEM!$AD$696))*100</f>
        <v>110.81184404331323</v>
      </c>
      <c r="I1317" s="308">
        <f>G1317-(V_NEM!$T$694+V_NEM!$AD$694)</f>
        <v>0.43447411679999715</v>
      </c>
      <c r="J1317" s="308">
        <f>((IFERROR((_xll.SRS1Splines.Functions25.Linear_Interp(V_NEM!$R$687:$R$703,V_NEM!$T$687:$T$703,M1317) - V_NEM!$X$689) / (V_NEM!$X$688- V_NEM!$X$689) * 100, 0))+(IFERROR((_xll.SRS1Splines.Functions25.Linear_Interp(V_NEM!$AB$687:$AB$703,V_NEM!$AD$687:$AD$703,N1317) - V_NEM!$AH$689) / (V_NEM!$AH$688- V_NEM!$AH$689) * 100, 0)))/2</f>
        <v>130.11284700860682</v>
      </c>
      <c r="K1317" s="308">
        <v>784.3</v>
      </c>
      <c r="L1317" s="308">
        <v>781.8</v>
      </c>
      <c r="M1317" s="371">
        <v>784.53</v>
      </c>
      <c r="N1317" s="371">
        <v>784.44</v>
      </c>
      <c r="O1317" s="312">
        <v>1.1651612903225805</v>
      </c>
      <c r="P1317" s="383">
        <v>3.0773134952801056</v>
      </c>
      <c r="Q1317" s="369">
        <v>1</v>
      </c>
      <c r="R1317" s="312">
        <v>6.48</v>
      </c>
      <c r="S1317" s="370">
        <v>3.7948162420860285</v>
      </c>
      <c r="T1317" s="370">
        <v>4.2056925999999999</v>
      </c>
      <c r="U1317" s="370"/>
      <c r="V1317" s="312">
        <f>_xll.SRS1Splines.Functions25.Linear_Interp(V_NK3!$P$8:$P$32,V_NK3!$R$8:$R$32,AC1317)</f>
        <v>179.29222720000001</v>
      </c>
      <c r="W1317" s="312">
        <f>(V1317/V_NK3!$R$28)*100</f>
        <v>33.070768917348779</v>
      </c>
      <c r="X1317" s="308">
        <f>V1317-V_NK3!$R$8</f>
        <v>122.71357520000001</v>
      </c>
      <c r="Y1317" s="308">
        <f>IFERROR((V1317 - V_NK3!$V$10) / (V_NK3!$V$9- V_NK3!$V$10) * 100, 0)</f>
        <v>25.272145688631038</v>
      </c>
      <c r="Z1317" s="308">
        <v>541.79999999999995</v>
      </c>
      <c r="AA1317" s="308">
        <v>521</v>
      </c>
      <c r="AB1317" s="312">
        <v>529.08240802476394</v>
      </c>
      <c r="AC1317" s="371">
        <v>528.9</v>
      </c>
      <c r="AD1317" s="308">
        <v>0.967741935483871</v>
      </c>
      <c r="AE1317" s="372">
        <v>0.9142809999999999</v>
      </c>
      <c r="AF1317" s="373"/>
      <c r="AG1317" s="312"/>
      <c r="AH1317" s="370">
        <v>5.3693647714297299</v>
      </c>
      <c r="AI1317" s="370">
        <v>6.6799362000000002</v>
      </c>
      <c r="AJ1317" s="370"/>
      <c r="AK1317" s="312">
        <f>_xll.SRS1Splines.Functions25.Linear_Interp(V_NK2!$R$10:$R$21,V_NK2!$T$10:$T$21,AR1317)</f>
        <v>62.881285714315403</v>
      </c>
      <c r="AL1317" s="312">
        <f>(AK1317/V_NK2!$T$18)*100</f>
        <v>88.069027611086</v>
      </c>
      <c r="AM1317" s="308">
        <f>AK1317-V_NK2!$T$11</f>
        <v>22.061285714287607</v>
      </c>
      <c r="AN1317" s="308">
        <f>IFERROR((AK1317 - V_NK2!$X$12) / (V_NK2!$X$11- V_NK2!$X$12) * 100, 0)</f>
        <v>72.142857142866873</v>
      </c>
      <c r="AO1317" s="308">
        <v>427</v>
      </c>
      <c r="AP1317" s="308">
        <v>420</v>
      </c>
      <c r="AQ1317" s="308"/>
      <c r="AR1317" s="371">
        <v>425.05</v>
      </c>
      <c r="AS1317" s="312">
        <v>1.5161290322580645</v>
      </c>
      <c r="AT1317" s="372">
        <v>1.5904609999999999</v>
      </c>
      <c r="AU1317" s="369"/>
      <c r="AV1317" s="312">
        <v>2.2153872755520001</v>
      </c>
      <c r="AW1317" s="370">
        <v>2.1944419454545505</v>
      </c>
      <c r="AX1317" s="370">
        <v>2.3946419454545458</v>
      </c>
      <c r="AY1317" s="370">
        <v>0</v>
      </c>
      <c r="AZ1317" s="312">
        <f>_xll.SRS1Splines.Functions25.Linear_Interp(V_NNG3A!$H$4:$H$12,V_NNG3A!$I$4:$I$12,BF1317)</f>
        <v>13.800599999999999</v>
      </c>
      <c r="BA1317" s="312">
        <f>(AZ1317/V_NNG3A!$I$8)*100</f>
        <v>99.643321299638984</v>
      </c>
      <c r="BB1317" s="308">
        <f>_xll.SRS1Splines.Functions25.Linear_Interp(V_NNG3A!$H$4:$H$12,V_NNG3A!$J$4:$J$12,BF1317)</f>
        <v>2.8130137931035502</v>
      </c>
      <c r="BC1317" s="308">
        <f>IFERROR((AZ1317-V_NNG3A!$J$20) / (V_NNG3A!$J$19-V_NNG3A!$J$20) * 100, 0)</f>
        <v>98.274183833273128</v>
      </c>
      <c r="BD1317" s="308">
        <v>1050</v>
      </c>
      <c r="BE1317" s="308">
        <v>1047</v>
      </c>
      <c r="BF1317" s="374">
        <v>1049.96</v>
      </c>
      <c r="BG1317" s="312">
        <v>0.79677419354838708</v>
      </c>
      <c r="BH1317" s="372">
        <v>0.83554000000000817</v>
      </c>
      <c r="BI1317" s="369"/>
      <c r="BJ1317" s="312">
        <v>4.87296</v>
      </c>
      <c r="BK1317" s="370">
        <v>5.3559359999999998</v>
      </c>
      <c r="BL1317" s="370">
        <v>2.0943360000000002</v>
      </c>
      <c r="BM1317" s="370">
        <f t="shared" si="18"/>
        <v>3.2615999999999996</v>
      </c>
      <c r="BN1317" s="312">
        <f>_xll.SRS1Splines.Functions25.Linear_Interp(V_XNN1!$K$3:$K$8,V_XNN1!$L$3:$L$8,BT1317)</f>
        <v>0.22550339999999999</v>
      </c>
      <c r="BO1317" s="312">
        <f>(BN1317/V_XNN1!$L$7)*100</f>
        <v>107.38257142857144</v>
      </c>
      <c r="BP1317" s="308">
        <f>_xll.SRS1Splines.Functions25.Linear_Interp(V_XNN1!$K$3:$K$8,V_XNN1!$M$3:$M$8,BT1317)</f>
        <v>6.9503400000000104E-2</v>
      </c>
      <c r="BQ1317" s="308">
        <f>IFERROR((BN1317 - V_XNN1!$M$16) / (V_XNN1!$M$15- V_XNN1!$M$16) * 100, 0)</f>
        <v>120.40668523676881</v>
      </c>
      <c r="BR1317" s="308">
        <v>252</v>
      </c>
      <c r="BS1317" s="308">
        <v>249</v>
      </c>
      <c r="BT1317" s="374">
        <v>252.87</v>
      </c>
      <c r="BU1317" s="312">
        <v>0.33870967741935482</v>
      </c>
      <c r="BV1317" s="372">
        <v>0.34026499999999998</v>
      </c>
      <c r="BW1317" s="369"/>
      <c r="BX1317" s="312"/>
      <c r="BY1317" s="370"/>
      <c r="BZ1317" s="370"/>
      <c r="CA1317" s="370"/>
      <c r="CB1317" s="312"/>
      <c r="CC1317" s="312"/>
      <c r="CD1317" s="308"/>
      <c r="CE1317" s="312"/>
      <c r="CF1317" s="312"/>
      <c r="CG1317" s="312"/>
      <c r="CH1317" s="312"/>
      <c r="CI1317" s="384"/>
      <c r="CJ1317" s="312"/>
      <c r="CK1317" s="372"/>
      <c r="CL1317" s="369"/>
      <c r="CM1317" s="312"/>
      <c r="CN1317" s="370"/>
      <c r="CO1317" s="370"/>
      <c r="CP1317" s="370"/>
      <c r="CQ1317" s="312"/>
      <c r="CR1317" s="312"/>
      <c r="CS1317" s="308"/>
      <c r="CT1317" s="312"/>
      <c r="CU1317" s="312"/>
      <c r="CV1317" s="312"/>
      <c r="CW1317" s="312"/>
      <c r="CX1317" s="384"/>
      <c r="CY1317" s="312"/>
      <c r="CZ1317" s="372"/>
    </row>
    <row r="1318" spans="1:104" s="1" customFormat="1" hidden="1">
      <c r="A1318" s="269">
        <v>45877</v>
      </c>
      <c r="B1318" s="380">
        <v>2.6</v>
      </c>
      <c r="C1318" s="381">
        <v>0.78096774193548391</v>
      </c>
      <c r="D1318" s="382">
        <v>4.5506880000000001</v>
      </c>
      <c r="E1318" s="382">
        <v>3.3229440000000001</v>
      </c>
      <c r="F1318" s="382">
        <v>0.52876800000000002</v>
      </c>
      <c r="G1318" s="312">
        <f>_xll.SRS1Splines.Functions25.Linear_Interp(V_NEM!$R$687:$R$703,V_NEM!$T$687:$T$703,M1318)+_xll.SRS1Splines.Functions25.Linear_Interp(V_NEM!$AB$687:$AB$703,V_NEM!$AD$687:$AD$703,N1318)</f>
        <v>1.0664721844000009</v>
      </c>
      <c r="H1318" s="308">
        <f>(G1318/(V_NEM!$T$696+V_NEM!$AD$696))*100</f>
        <v>110.03922088940837</v>
      </c>
      <c r="I1318" s="308">
        <f>G1318-(V_NEM!$T$694+V_NEM!$AD$694)</f>
        <v>0.42698604940000096</v>
      </c>
      <c r="J1318" s="308">
        <f>((IFERROR((_xll.SRS1Splines.Functions25.Linear_Interp(V_NEM!$R$687:$R$703,V_NEM!$T$687:$T$703,M1318) - V_NEM!$X$689) / (V_NEM!$X$688- V_NEM!$X$689) * 100, 0))+(IFERROR((_xll.SRS1Splines.Functions25.Linear_Interp(V_NEM!$AB$687:$AB$703,V_NEM!$AD$687:$AD$703,N1318) - V_NEM!$AH$689) / (V_NEM!$AH$688- V_NEM!$AH$689) * 100, 0)))/2</f>
        <v>128.2559755055041</v>
      </c>
      <c r="K1318" s="308">
        <v>784.3</v>
      </c>
      <c r="L1318" s="308">
        <v>781.8</v>
      </c>
      <c r="M1318" s="371">
        <v>784.49</v>
      </c>
      <c r="N1318" s="371">
        <v>784.42</v>
      </c>
      <c r="O1318" s="312">
        <v>1.1651612903225805</v>
      </c>
      <c r="P1318" s="383">
        <v>3.075402</v>
      </c>
      <c r="Q1318" s="369">
        <v>4.4000000000000004</v>
      </c>
      <c r="R1318" s="312">
        <v>6.48</v>
      </c>
      <c r="S1318" s="370">
        <v>3.3594034841758722</v>
      </c>
      <c r="T1318" s="370">
        <v>4.1811561999999993</v>
      </c>
      <c r="U1318" s="370"/>
      <c r="V1318" s="312">
        <f>_xll.SRS1Splines.Functions25.Linear_Interp(V_NK3!$P$8:$P$32,V_NK3!$R$8:$R$32,AC1318)</f>
        <v>178.47047448000001</v>
      </c>
      <c r="W1318" s="312">
        <f>(V1318/V_NK3!$R$28)*100</f>
        <v>32.919195172436751</v>
      </c>
      <c r="X1318" s="308">
        <f>V1318-V_NK3!$R$8</f>
        <v>121.89182248</v>
      </c>
      <c r="Y1318" s="308">
        <f>IFERROR((V1318 - V_NK3!$V$10) / (V_NK3!$V$9- V_NK3!$V$10) * 100, 0)</f>
        <v>25.102910504780983</v>
      </c>
      <c r="Z1318" s="308">
        <v>541.79999999999995</v>
      </c>
      <c r="AA1318" s="308">
        <v>521</v>
      </c>
      <c r="AB1318" s="312">
        <v>529.17618010178091</v>
      </c>
      <c r="AC1318" s="371">
        <v>528.86</v>
      </c>
      <c r="AD1318" s="308">
        <v>0.967741935483871</v>
      </c>
      <c r="AE1318" s="372">
        <v>0.90894699999999995</v>
      </c>
      <c r="AF1318" s="373"/>
      <c r="AG1318" s="312"/>
      <c r="AH1318" s="370">
        <v>5.1320105142856116</v>
      </c>
      <c r="AI1318" s="370">
        <v>6.3115247999999999</v>
      </c>
      <c r="AJ1318" s="370"/>
      <c r="AK1318" s="312">
        <f>_xll.SRS1Splines.Functions25.Linear_Interp(V_NK2!$R$10:$R$21,V_NK2!$T$10:$T$21,AR1318)</f>
        <v>61.701771428600999</v>
      </c>
      <c r="AL1318" s="312">
        <f>(AK1318/V_NK2!$T$18)*100</f>
        <v>86.417046818768895</v>
      </c>
      <c r="AM1318" s="308">
        <f>AK1318-V_NK2!$T$11</f>
        <v>20.881771428573202</v>
      </c>
      <c r="AN1318" s="308">
        <f>IFERROR((AK1318 - V_NK2!$X$12) / (V_NK2!$X$11- V_NK2!$X$12) * 100, 0)</f>
        <v>68.285714285723444</v>
      </c>
      <c r="AO1318" s="308">
        <v>427</v>
      </c>
      <c r="AP1318" s="308">
        <v>420</v>
      </c>
      <c r="AQ1318" s="308"/>
      <c r="AR1318" s="371">
        <v>424.78</v>
      </c>
      <c r="AS1318" s="312">
        <v>1.5161290322580645</v>
      </c>
      <c r="AT1318" s="372">
        <v>1.5027439999999999</v>
      </c>
      <c r="AU1318" s="369"/>
      <c r="AV1318" s="312">
        <v>2.2153872755520001</v>
      </c>
      <c r="AW1318" s="370">
        <v>1.8516657272727102</v>
      </c>
      <c r="AX1318" s="370">
        <v>1.8984657272727266</v>
      </c>
      <c r="AY1318" s="370">
        <v>0</v>
      </c>
      <c r="AZ1318" s="312">
        <f>_xll.SRS1Splines.Functions25.Linear_Interp(V_NNG3A!$H$4:$H$12,V_NNG3A!$I$4:$I$12,BF1318)</f>
        <v>13.5783</v>
      </c>
      <c r="BA1318" s="312">
        <f>(AZ1318/V_NNG3A!$I$8)*100</f>
        <v>98.038267148014441</v>
      </c>
      <c r="BB1318" s="308">
        <f>_xll.SRS1Splines.Functions25.Linear_Interp(V_NNG3A!$H$4:$H$12,V_NNG3A!$J$4:$J$12,BF1318)</f>
        <v>2.5907137931034701</v>
      </c>
      <c r="BC1318" s="308">
        <f>IFERROR((AZ1318-V_NNG3A!$J$20) / (V_NNG3A!$J$19-V_NNG3A!$J$20) * 100, 0)</f>
        <v>90.508011083002245</v>
      </c>
      <c r="BD1318" s="308">
        <v>1050</v>
      </c>
      <c r="BE1318" s="308">
        <v>1047</v>
      </c>
      <c r="BF1318" s="374">
        <v>1049.78</v>
      </c>
      <c r="BG1318" s="312">
        <v>0.79677419354838708</v>
      </c>
      <c r="BH1318" s="372">
        <v>0.65726999999998947</v>
      </c>
      <c r="BI1318" s="369"/>
      <c r="BJ1318" s="312">
        <v>4.87296</v>
      </c>
      <c r="BK1318" s="370">
        <v>5.0768639999999996</v>
      </c>
      <c r="BL1318" s="370">
        <v>2.0960640000000001</v>
      </c>
      <c r="BM1318" s="370">
        <f t="shared" si="18"/>
        <v>2.9807999999999995</v>
      </c>
      <c r="BN1318" s="312">
        <f>_xll.SRS1Splines.Functions25.Linear_Interp(V_XNN1!$K$3:$K$8,V_XNN1!$L$3:$L$8,BT1318)</f>
        <v>0.22550339999999999</v>
      </c>
      <c r="BO1318" s="312">
        <f>(BN1318/V_XNN1!$L$7)*100</f>
        <v>107.38257142857144</v>
      </c>
      <c r="BP1318" s="308">
        <f>_xll.SRS1Splines.Functions25.Linear_Interp(V_XNN1!$K$3:$K$8,V_XNN1!$M$3:$M$8,BT1318)</f>
        <v>6.9503400000000104E-2</v>
      </c>
      <c r="BQ1318" s="308">
        <f>IFERROR((BN1318 - V_XNN1!$M$16) / (V_XNN1!$M$15- V_XNN1!$M$16) * 100, 0)</f>
        <v>120.40668523676881</v>
      </c>
      <c r="BR1318" s="308">
        <v>252</v>
      </c>
      <c r="BS1318" s="308">
        <v>249</v>
      </c>
      <c r="BT1318" s="374">
        <v>252.87</v>
      </c>
      <c r="BU1318" s="312">
        <v>0.33870967741935482</v>
      </c>
      <c r="BV1318" s="372">
        <v>0.33810800000000002</v>
      </c>
      <c r="BW1318" s="369"/>
      <c r="BX1318" s="312"/>
      <c r="BY1318" s="370"/>
      <c r="BZ1318" s="370"/>
      <c r="CA1318" s="370"/>
      <c r="CB1318" s="312"/>
      <c r="CC1318" s="312"/>
      <c r="CD1318" s="308"/>
      <c r="CE1318" s="312"/>
      <c r="CF1318" s="312"/>
      <c r="CG1318" s="312"/>
      <c r="CH1318" s="312"/>
      <c r="CI1318" s="384"/>
      <c r="CJ1318" s="312"/>
      <c r="CK1318" s="372"/>
      <c r="CL1318" s="369"/>
      <c r="CM1318" s="312"/>
      <c r="CN1318" s="370"/>
      <c r="CO1318" s="370"/>
      <c r="CP1318" s="370"/>
      <c r="CQ1318" s="312"/>
      <c r="CR1318" s="312"/>
      <c r="CS1318" s="308"/>
      <c r="CT1318" s="312"/>
      <c r="CU1318" s="312"/>
      <c r="CV1318" s="312"/>
      <c r="CW1318" s="312"/>
      <c r="CX1318" s="384"/>
      <c r="CY1318" s="312"/>
      <c r="CZ1318" s="372"/>
    </row>
    <row r="1319" spans="1:104" s="1" customFormat="1" hidden="1">
      <c r="A1319" s="269">
        <v>45878</v>
      </c>
      <c r="B1319" s="380">
        <v>1.4</v>
      </c>
      <c r="C1319" s="381">
        <v>0.78096774193548391</v>
      </c>
      <c r="D1319" s="382">
        <v>4.6007999999999996</v>
      </c>
      <c r="E1319" s="382">
        <v>3.119904</v>
      </c>
      <c r="F1319" s="382">
        <v>0.55382399999999998</v>
      </c>
      <c r="G1319" s="312">
        <f>_xll.SRS1Splines.Functions25.Linear_Interp(V_NEM!$R$687:$R$703,V_NEM!$T$687:$T$703,M1319)+_xll.SRS1Splines.Functions25.Linear_Interp(V_NEM!$AB$687:$AB$703,V_NEM!$AD$687:$AD$703,N1319)</f>
        <v>1.0597423831000059</v>
      </c>
      <c r="H1319" s="308">
        <f>(G1319/(V_NEM!$T$696+V_NEM!$AD$696))*100</f>
        <v>109.34483607316619</v>
      </c>
      <c r="I1319" s="308">
        <f>G1319-(V_NEM!$T$694+V_NEM!$AD$694)</f>
        <v>0.42025624810000595</v>
      </c>
      <c r="J1319" s="308">
        <f>((IFERROR((_xll.SRS1Splines.Functions25.Linear_Interp(V_NEM!$R$687:$R$703,V_NEM!$T$687:$T$703,M1319) - V_NEM!$X$689) / (V_NEM!$X$688- V_NEM!$X$689) * 100, 0))+(IFERROR((_xll.SRS1Splines.Functions25.Linear_Interp(V_NEM!$AB$687:$AB$703,V_NEM!$AD$687:$AD$703,N1319) - V_NEM!$AH$689) / (V_NEM!$AH$688- V_NEM!$AH$689) * 100, 0)))/2</f>
        <v>125.76146195967657</v>
      </c>
      <c r="K1319" s="308">
        <v>784.3</v>
      </c>
      <c r="L1319" s="308">
        <v>781.8</v>
      </c>
      <c r="M1319" s="371">
        <v>784.46</v>
      </c>
      <c r="N1319" s="371">
        <v>784.37</v>
      </c>
      <c r="O1319" s="312">
        <v>1.1651612903225805</v>
      </c>
      <c r="P1319" s="383">
        <v>3.0785870000000002</v>
      </c>
      <c r="Q1319" s="369">
        <v>22.2</v>
      </c>
      <c r="R1319" s="312">
        <v>6.48</v>
      </c>
      <c r="S1319" s="370">
        <v>3.6108714420879364</v>
      </c>
      <c r="T1319" s="370">
        <v>4.0217478</v>
      </c>
      <c r="U1319" s="370"/>
      <c r="V1319" s="312">
        <f>_xll.SRS1Splines.Functions25.Linear_Interp(V_NK3!$P$8:$P$32,V_NK3!$R$8:$R$32,AC1319)</f>
        <v>178.059598120001</v>
      </c>
      <c r="W1319" s="312">
        <f>(V1319/V_NK3!$R$28)*100</f>
        <v>32.843408299980915</v>
      </c>
      <c r="X1319" s="308">
        <f>V1319-V_NK3!$R$8</f>
        <v>121.48094612000099</v>
      </c>
      <c r="Y1319" s="308">
        <f>IFERROR((V1319 - V_NK3!$V$10) / (V_NK3!$V$9- V_NK3!$V$10) * 100, 0)</f>
        <v>25.018292912856165</v>
      </c>
      <c r="Z1319" s="308">
        <v>541.79999999999995</v>
      </c>
      <c r="AA1319" s="308">
        <v>521</v>
      </c>
      <c r="AB1319" s="312">
        <v>529.26995217879789</v>
      </c>
      <c r="AC1319" s="371">
        <v>528.84</v>
      </c>
      <c r="AD1319" s="308">
        <v>0.967741935483871</v>
      </c>
      <c r="AE1319" s="372">
        <v>0.87429299999999999</v>
      </c>
      <c r="AF1319" s="373"/>
      <c r="AG1319" s="312"/>
      <c r="AH1319" s="370">
        <v>5.0501766857141508</v>
      </c>
      <c r="AI1319" s="370">
        <v>6.6228624000000016</v>
      </c>
      <c r="AJ1319" s="370"/>
      <c r="AK1319" s="312">
        <f>_xll.SRS1Splines.Functions25.Linear_Interp(V_NK2!$R$10:$R$21,V_NK2!$T$10:$T$21,AR1319)</f>
        <v>60.129085714315302</v>
      </c>
      <c r="AL1319" s="312">
        <f>(AK1319/V_NK2!$T$18)*100</f>
        <v>84.21440576234636</v>
      </c>
      <c r="AM1319" s="308">
        <f>AK1319-V_NK2!$T$11</f>
        <v>19.309085714287505</v>
      </c>
      <c r="AN1319" s="308">
        <f>IFERROR((AK1319 - V_NK2!$X$12) / (V_NK2!$X$11- V_NK2!$X$12) * 100, 0)</f>
        <v>63.142857142866092</v>
      </c>
      <c r="AO1319" s="308">
        <v>427</v>
      </c>
      <c r="AP1319" s="308">
        <v>420</v>
      </c>
      <c r="AQ1319" s="308"/>
      <c r="AR1319" s="371">
        <v>424.42</v>
      </c>
      <c r="AS1319" s="312">
        <v>1.5161290322580645</v>
      </c>
      <c r="AT1319" s="372">
        <v>1.5768720000000001</v>
      </c>
      <c r="AU1319" s="369"/>
      <c r="AV1319" s="312">
        <v>2.2153872755520001</v>
      </c>
      <c r="AW1319" s="370">
        <v>1.662541818181797</v>
      </c>
      <c r="AX1319" s="370">
        <v>1.7041418181818182</v>
      </c>
      <c r="AY1319" s="370">
        <v>0</v>
      </c>
      <c r="AZ1319" s="312">
        <f>_xll.SRS1Splines.Functions25.Linear_Interp(V_NNG3A!$H$4:$H$12,V_NNG3A!$I$4:$I$12,BF1319)</f>
        <v>13.3806999999999</v>
      </c>
      <c r="BA1319" s="312">
        <f>(AZ1319/V_NNG3A!$I$8)*100</f>
        <v>96.611552346569667</v>
      </c>
      <c r="BB1319" s="308">
        <f>_xll.SRS1Splines.Functions25.Linear_Interp(V_NNG3A!$H$4:$H$12,V_NNG3A!$J$4:$J$12,BF1319)</f>
        <v>2.3931137931033701</v>
      </c>
      <c r="BC1319" s="308">
        <f>IFERROR((AZ1319-V_NNG3A!$J$20) / (V_NNG3A!$J$19-V_NNG3A!$J$20) * 100, 0)</f>
        <v>83.604746416091245</v>
      </c>
      <c r="BD1319" s="308">
        <v>1050</v>
      </c>
      <c r="BE1319" s="308">
        <v>1047</v>
      </c>
      <c r="BF1319" s="374">
        <v>1049.6199999999999</v>
      </c>
      <c r="BG1319" s="312">
        <v>0.79677419354838708</v>
      </c>
      <c r="BH1319" s="372">
        <v>0.59273000000001053</v>
      </c>
      <c r="BI1319" s="369"/>
      <c r="BJ1319" s="312">
        <v>4.87296</v>
      </c>
      <c r="BK1319" s="370">
        <v>5.0414399999999997</v>
      </c>
      <c r="BL1319" s="370">
        <v>2.0952000000000002</v>
      </c>
      <c r="BM1319" s="370">
        <f t="shared" si="18"/>
        <v>2.9462399999999995</v>
      </c>
      <c r="BN1319" s="312">
        <f>_xll.SRS1Splines.Functions25.Linear_Interp(V_XNN1!$K$3:$K$8,V_XNN1!$L$3:$L$8,BT1319)</f>
        <v>0.2253252</v>
      </c>
      <c r="BO1319" s="312">
        <f>(BN1319/V_XNN1!$L$7)*100</f>
        <v>107.29771428571428</v>
      </c>
      <c r="BP1319" s="308">
        <f>_xll.SRS1Splines.Functions25.Linear_Interp(V_XNN1!$K$3:$K$8,V_XNN1!$M$3:$M$8,BT1319)</f>
        <v>6.9325200000000198E-2</v>
      </c>
      <c r="BQ1319" s="308">
        <f>IFERROR((BN1319 - V_XNN1!$M$16) / (V_XNN1!$M$15- V_XNN1!$M$16) * 100, 0)</f>
        <v>119.85515320334264</v>
      </c>
      <c r="BR1319" s="308">
        <v>252</v>
      </c>
      <c r="BS1319" s="308">
        <v>249</v>
      </c>
      <c r="BT1319" s="374">
        <v>252.86</v>
      </c>
      <c r="BU1319" s="312">
        <v>0.33870967741935482</v>
      </c>
      <c r="BV1319" s="372">
        <v>0.33897899999999997</v>
      </c>
      <c r="BW1319" s="369"/>
      <c r="BX1319" s="312"/>
      <c r="BY1319" s="370"/>
      <c r="BZ1319" s="370"/>
      <c r="CA1319" s="370"/>
      <c r="CB1319" s="312"/>
      <c r="CC1319" s="312"/>
      <c r="CD1319" s="308"/>
      <c r="CE1319" s="312"/>
      <c r="CF1319" s="312"/>
      <c r="CG1319" s="312"/>
      <c r="CH1319" s="312"/>
      <c r="CI1319" s="384"/>
      <c r="CJ1319" s="312"/>
      <c r="CK1319" s="372"/>
      <c r="CL1319" s="369"/>
      <c r="CM1319" s="312"/>
      <c r="CN1319" s="370"/>
      <c r="CO1319" s="370"/>
      <c r="CP1319" s="370"/>
      <c r="CQ1319" s="312"/>
      <c r="CR1319" s="312"/>
      <c r="CS1319" s="308"/>
      <c r="CT1319" s="312"/>
      <c r="CU1319" s="312"/>
      <c r="CV1319" s="312"/>
      <c r="CW1319" s="312"/>
      <c r="CX1319" s="384"/>
      <c r="CY1319" s="312"/>
      <c r="CZ1319" s="372"/>
    </row>
    <row r="1320" spans="1:104" s="1" customFormat="1" hidden="1">
      <c r="A1320" s="269">
        <v>45879</v>
      </c>
      <c r="B1320" s="380">
        <v>2.6</v>
      </c>
      <c r="C1320" s="381">
        <v>0.78096774193548391</v>
      </c>
      <c r="D1320" s="382">
        <v>4.6638719999999996</v>
      </c>
      <c r="E1320" s="382">
        <v>3.1207679999999995</v>
      </c>
      <c r="F1320" s="382">
        <v>0.29808000000000001</v>
      </c>
      <c r="G1320" s="312">
        <f>_xll.SRS1Splines.Functions25.Linear_Interp(V_NEM!$R$687:$R$703,V_NEM!$T$687:$T$703,M1320)+_xll.SRS1Splines.Functions25.Linear_Interp(V_NEM!$AB$687:$AB$703,V_NEM!$AD$687:$AD$703,N1320)</f>
        <v>1.0653211635000011</v>
      </c>
      <c r="H1320" s="308">
        <f>(G1320/(V_NEM!$T$696+V_NEM!$AD$696))*100</f>
        <v>109.92045788281885</v>
      </c>
      <c r="I1320" s="308">
        <f>G1320-(V_NEM!$T$694+V_NEM!$AD$694)</f>
        <v>0.4258350285000011</v>
      </c>
      <c r="J1320" s="308">
        <f>((IFERROR((_xll.SRS1Splines.Functions25.Linear_Interp(V_NEM!$R$687:$R$703,V_NEM!$T$687:$T$703,M1320) - V_NEM!$X$689) / (V_NEM!$X$688- V_NEM!$X$689) * 100, 0))+(IFERROR((_xll.SRS1Splines.Functions25.Linear_Interp(V_NEM!$AB$687:$AB$703,V_NEM!$AD$687:$AD$703,N1320) - V_NEM!$AH$689) / (V_NEM!$AH$688- V_NEM!$AH$689) * 100, 0)))/2</f>
        <v>125.72943074534297</v>
      </c>
      <c r="K1320" s="308">
        <v>784.3</v>
      </c>
      <c r="L1320" s="308">
        <v>781.8</v>
      </c>
      <c r="M1320" s="371">
        <v>784.5</v>
      </c>
      <c r="N1320" s="371">
        <v>784.33</v>
      </c>
      <c r="O1320" s="312">
        <v>1.1651612903225805</v>
      </c>
      <c r="P1320" s="383">
        <v>3.0759850000000002</v>
      </c>
      <c r="Q1320" s="369">
        <v>23</v>
      </c>
      <c r="R1320" s="312">
        <v>6.48</v>
      </c>
      <c r="S1320" s="370">
        <v>5.5993621053882592</v>
      </c>
      <c r="T1320" s="370">
        <v>2.7232275999999995</v>
      </c>
      <c r="U1320" s="370"/>
      <c r="V1320" s="312">
        <f>_xll.SRS1Splines.Functions25.Linear_Interp(V_NK3!$P$8:$P$32,V_NK3!$R$8:$R$32,AC1320)</f>
        <v>180.93573264</v>
      </c>
      <c r="W1320" s="312">
        <f>(V1320/V_NK3!$R$28)*100</f>
        <v>33.373916407172842</v>
      </c>
      <c r="X1320" s="308">
        <f>V1320-V_NK3!$R$8</f>
        <v>124.35708063999999</v>
      </c>
      <c r="Y1320" s="308">
        <f>IFERROR((V1320 - V_NK3!$V$10) / (V_NK3!$V$9- V_NK3!$V$10) * 100, 0)</f>
        <v>25.610616056331132</v>
      </c>
      <c r="Z1320" s="308">
        <v>541.79999999999995</v>
      </c>
      <c r="AA1320" s="308">
        <v>521</v>
      </c>
      <c r="AB1320" s="312">
        <v>529.36372425581487</v>
      </c>
      <c r="AC1320" s="371">
        <v>528.98</v>
      </c>
      <c r="AD1320" s="308">
        <v>0.967741935483871</v>
      </c>
      <c r="AE1320" s="372">
        <v>0.59200599999999992</v>
      </c>
      <c r="AF1320" s="373"/>
      <c r="AG1320" s="312"/>
      <c r="AH1320" s="370">
        <v>4.8981717142858505</v>
      </c>
      <c r="AI1320" s="370">
        <v>4.8544859999999996</v>
      </c>
      <c r="AJ1320" s="370"/>
      <c r="AK1320" s="312">
        <f>_xll.SRS1Splines.Functions25.Linear_Interp(V_NK2!$R$10:$R$21,V_NK2!$T$10:$T$21,AR1320)</f>
        <v>60.172771428601003</v>
      </c>
      <c r="AL1320" s="312">
        <f>(AK1320/V_NK2!$T$18)*100</f>
        <v>84.275590236135855</v>
      </c>
      <c r="AM1320" s="308">
        <f>AK1320-V_NK2!$T$11</f>
        <v>19.352771428573206</v>
      </c>
      <c r="AN1320" s="308">
        <f>IFERROR((AK1320 - V_NK2!$X$12) / (V_NK2!$X$11- V_NK2!$X$12) * 100, 0)</f>
        <v>63.285714285723202</v>
      </c>
      <c r="AO1320" s="308">
        <v>427</v>
      </c>
      <c r="AP1320" s="308">
        <v>420</v>
      </c>
      <c r="AQ1320" s="308"/>
      <c r="AR1320" s="371">
        <v>424.43</v>
      </c>
      <c r="AS1320" s="312">
        <v>1.5161290322580645</v>
      </c>
      <c r="AT1320" s="372">
        <v>1.1558299999999999</v>
      </c>
      <c r="AU1320" s="369"/>
      <c r="AV1320" s="312">
        <v>2.2153872755520001</v>
      </c>
      <c r="AW1320" s="370">
        <v>1.7236819090909568</v>
      </c>
      <c r="AX1320" s="370">
        <v>1.6456819090909094</v>
      </c>
      <c r="AY1320" s="370">
        <v>0</v>
      </c>
      <c r="AZ1320" s="312">
        <f>_xll.SRS1Splines.Functions25.Linear_Interp(V_NNG3A!$H$4:$H$12,V_NNG3A!$I$4:$I$12,BF1320)</f>
        <v>13.7512000000001</v>
      </c>
      <c r="BA1320" s="312">
        <f>(AZ1320/V_NNG3A!$I$8)*100</f>
        <v>99.286642599278707</v>
      </c>
      <c r="BB1320" s="308">
        <f>_xll.SRS1Splines.Functions25.Linear_Interp(V_NNG3A!$H$4:$H$12,V_NNG3A!$J$4:$J$12,BF1320)</f>
        <v>2.7636137931035898</v>
      </c>
      <c r="BC1320" s="308">
        <f>IFERROR((AZ1320-V_NNG3A!$J$20) / (V_NNG3A!$J$19-V_NNG3A!$J$20) * 100, 0)</f>
        <v>96.54836766654978</v>
      </c>
      <c r="BD1320" s="308">
        <v>1050</v>
      </c>
      <c r="BE1320" s="308">
        <v>1047</v>
      </c>
      <c r="BF1320" s="374">
        <v>1049.92</v>
      </c>
      <c r="BG1320" s="312">
        <v>0.79677419354838708</v>
      </c>
      <c r="BH1320" s="372">
        <v>0.57389999999999419</v>
      </c>
      <c r="BI1320" s="369"/>
      <c r="BJ1320" s="312">
        <v>4.87296</v>
      </c>
      <c r="BK1320" s="370">
        <v>4.9420800000000007</v>
      </c>
      <c r="BL1320" s="370">
        <v>2.0960640000000001</v>
      </c>
      <c r="BM1320" s="370">
        <f t="shared" si="18"/>
        <v>2.8460160000000005</v>
      </c>
      <c r="BN1320" s="312">
        <f>_xll.SRS1Splines.Functions25.Linear_Interp(V_XNN1!$K$3:$K$8,V_XNN1!$L$3:$L$8,BT1320)</f>
        <v>0.22550339999999999</v>
      </c>
      <c r="BO1320" s="312">
        <f>(BN1320/V_XNN1!$L$7)*100</f>
        <v>107.38257142857144</v>
      </c>
      <c r="BP1320" s="308">
        <f>_xll.SRS1Splines.Functions25.Linear_Interp(V_XNN1!$K$3:$K$8,V_XNN1!$M$3:$M$8,BT1320)</f>
        <v>6.9503400000000104E-2</v>
      </c>
      <c r="BQ1320" s="308">
        <f>IFERROR((BN1320 - V_XNN1!$M$16) / (V_XNN1!$M$15- V_XNN1!$M$16) * 100, 0)</f>
        <v>120.40668523676881</v>
      </c>
      <c r="BR1320" s="308">
        <v>252</v>
      </c>
      <c r="BS1320" s="308">
        <v>249</v>
      </c>
      <c r="BT1320" s="374">
        <v>252.87</v>
      </c>
      <c r="BU1320" s="312">
        <v>0.33870967741935482</v>
      </c>
      <c r="BV1320" s="372">
        <v>0.33798400000000001</v>
      </c>
      <c r="BW1320" s="369"/>
      <c r="BX1320" s="312"/>
      <c r="BY1320" s="370"/>
      <c r="BZ1320" s="370"/>
      <c r="CA1320" s="370"/>
      <c r="CB1320" s="312"/>
      <c r="CC1320" s="312"/>
      <c r="CD1320" s="308"/>
      <c r="CE1320" s="312"/>
      <c r="CF1320" s="312"/>
      <c r="CG1320" s="312"/>
      <c r="CH1320" s="312"/>
      <c r="CI1320" s="384"/>
      <c r="CJ1320" s="312"/>
      <c r="CK1320" s="372"/>
      <c r="CL1320" s="369"/>
      <c r="CM1320" s="312"/>
      <c r="CN1320" s="370"/>
      <c r="CO1320" s="370"/>
      <c r="CP1320" s="370"/>
      <c r="CQ1320" s="312"/>
      <c r="CR1320" s="312"/>
      <c r="CS1320" s="308"/>
      <c r="CT1320" s="312"/>
      <c r="CU1320" s="312"/>
      <c r="CV1320" s="312"/>
      <c r="CW1320" s="312"/>
      <c r="CX1320" s="384"/>
      <c r="CY1320" s="312"/>
      <c r="CZ1320" s="372"/>
    </row>
    <row r="1321" spans="1:104" s="1" customFormat="1" hidden="1">
      <c r="A1321" s="269">
        <v>45880</v>
      </c>
      <c r="B1321" s="380">
        <v>30.2</v>
      </c>
      <c r="C1321" s="381">
        <v>0.78096774193548391</v>
      </c>
      <c r="D1321" s="382">
        <v>4.5273599999999998</v>
      </c>
      <c r="E1321" s="382">
        <v>3.1534765714285715</v>
      </c>
      <c r="F1321" s="382">
        <v>0.28079999999999999</v>
      </c>
      <c r="G1321" s="312">
        <f>_xll.SRS1Splines.Functions25.Linear_Interp(V_NEM!$R$687:$R$703,V_NEM!$T$687:$T$703,M1321)+_xll.SRS1Splines.Functions25.Linear_Interp(V_NEM!$AB$687:$AB$703,V_NEM!$AD$687:$AD$703,N1321)</f>
        <v>1.0606970266000051</v>
      </c>
      <c r="H1321" s="308">
        <f>(G1321/(V_NEM!$T$696+V_NEM!$AD$696))*100</f>
        <v>109.44333674529216</v>
      </c>
      <c r="I1321" s="308">
        <f>G1321-(V_NEM!$T$694+V_NEM!$AD$694)</f>
        <v>0.42121089160000513</v>
      </c>
      <c r="J1321" s="308">
        <f>((IFERROR((_xll.SRS1Splines.Functions25.Linear_Interp(V_NEM!$R$687:$R$703,V_NEM!$T$687:$T$703,M1321) - V_NEM!$X$689) / (V_NEM!$X$688- V_NEM!$X$689) * 100, 0))+(IFERROR((_xll.SRS1Splines.Functions25.Linear_Interp(V_NEM!$AB$687:$AB$703,V_NEM!$AD$687:$AD$703,N1321) - V_NEM!$AH$689) / (V_NEM!$AH$688- V_NEM!$AH$689) * 100, 0)))/2</f>
        <v>126.70591331839286</v>
      </c>
      <c r="K1321" s="308">
        <v>784.3</v>
      </c>
      <c r="L1321" s="308">
        <v>781.8</v>
      </c>
      <c r="M1321" s="371">
        <v>784.46</v>
      </c>
      <c r="N1321" s="371">
        <v>784.4</v>
      </c>
      <c r="O1321" s="312">
        <v>1.1651612903225805</v>
      </c>
      <c r="P1321" s="383">
        <v>3.06787159713355</v>
      </c>
      <c r="Q1321" s="369">
        <v>0.2</v>
      </c>
      <c r="R1321" s="312">
        <v>6.48</v>
      </c>
      <c r="S1321" s="370">
        <v>3.785620213291931</v>
      </c>
      <c r="T1321" s="370">
        <v>2.7258127999999999</v>
      </c>
      <c r="U1321" s="370"/>
      <c r="V1321" s="312">
        <f>_xll.SRS1Splines.Functions25.Linear_Interp(V_NK3!$P$8:$P$32,V_NK3!$R$8:$R$32,AC1321)</f>
        <v>181.99554004999899</v>
      </c>
      <c r="W1321" s="312">
        <f>(V1321/V_NK3!$R$28)*100</f>
        <v>33.569399761361275</v>
      </c>
      <c r="X1321" s="308">
        <f>V1321-V_NK3!$R$8</f>
        <v>125.41688804999899</v>
      </c>
      <c r="Y1321" s="308">
        <f>IFERROR((V1321 - V_NK3!$V$10) / (V_NK3!$V$9- V_NK3!$V$10) * 100, 0)</f>
        <v>25.828877216302494</v>
      </c>
      <c r="Z1321" s="308">
        <v>541.79999999999995</v>
      </c>
      <c r="AA1321" s="308">
        <v>521</v>
      </c>
      <c r="AB1321" s="312">
        <v>529.45749633283185</v>
      </c>
      <c r="AC1321" s="371">
        <v>529.03</v>
      </c>
      <c r="AD1321" s="308">
        <v>0.967741935483871</v>
      </c>
      <c r="AE1321" s="372">
        <v>0.59256799999999998</v>
      </c>
      <c r="AF1321" s="373"/>
      <c r="AG1321" s="312"/>
      <c r="AH1321" s="370">
        <v>4.1388444285712254</v>
      </c>
      <c r="AI1321" s="370">
        <v>4.9688730000000012</v>
      </c>
      <c r="AJ1321" s="370"/>
      <c r="AK1321" s="312">
        <f>_xll.SRS1Splines.Functions25.Linear_Interp(V_NK2!$R$10:$R$21,V_NK2!$T$10:$T$21,AR1321)</f>
        <v>59.342742857172297</v>
      </c>
      <c r="AL1321" s="312">
        <f>(AK1321/V_NK2!$T$18)*100</f>
        <v>83.113085234134871</v>
      </c>
      <c r="AM1321" s="308">
        <f>AK1321-V_NK2!$T$11</f>
        <v>18.5227428571445</v>
      </c>
      <c r="AN1321" s="308">
        <f>IFERROR((AK1321 - V_NK2!$X$12) / (V_NK2!$X$11- V_NK2!$X$12) * 100, 0)</f>
        <v>60.571428571436911</v>
      </c>
      <c r="AO1321" s="308">
        <v>427</v>
      </c>
      <c r="AP1321" s="308">
        <v>420</v>
      </c>
      <c r="AQ1321" s="308"/>
      <c r="AR1321" s="371">
        <v>424.24</v>
      </c>
      <c r="AS1321" s="312">
        <v>1.5161290322580645</v>
      </c>
      <c r="AT1321" s="372">
        <v>1.183065</v>
      </c>
      <c r="AU1321" s="369"/>
      <c r="AV1321" s="312">
        <v>2.2153872755520001</v>
      </c>
      <c r="AW1321" s="370">
        <v>1.6348688636363473</v>
      </c>
      <c r="AX1321" s="370">
        <v>1.7466688636363639</v>
      </c>
      <c r="AY1321" s="370">
        <v>0</v>
      </c>
      <c r="AZ1321" s="312">
        <f>_xll.SRS1Splines.Functions25.Linear_Interp(V_NNG3A!$H$4:$H$12,V_NNG3A!$I$4:$I$12,BF1321)</f>
        <v>13.22015</v>
      </c>
      <c r="BA1321" s="312">
        <f>(AZ1321/V_NNG3A!$I$8)*100</f>
        <v>95.452346570397111</v>
      </c>
      <c r="BB1321" s="308">
        <f>_xll.SRS1Splines.Functions25.Linear_Interp(V_NNG3A!$H$4:$H$12,V_NNG3A!$J$4:$J$12,BF1321)</f>
        <v>2.23256379310352</v>
      </c>
      <c r="BC1321" s="308">
        <f>IFERROR((AZ1321-V_NNG3A!$J$20) / (V_NNG3A!$J$19-V_NNG3A!$J$20) * 100, 0)</f>
        <v>77.995843874232435</v>
      </c>
      <c r="BD1321" s="308">
        <v>1050</v>
      </c>
      <c r="BE1321" s="308">
        <v>1047</v>
      </c>
      <c r="BF1321" s="374">
        <v>1049.49</v>
      </c>
      <c r="BG1321" s="312">
        <v>0.79677419354838708</v>
      </c>
      <c r="BH1321" s="372">
        <v>0.60744000000000231</v>
      </c>
      <c r="BI1321" s="369"/>
      <c r="BJ1321" s="312">
        <v>4.87296</v>
      </c>
      <c r="BK1321" s="370">
        <v>4.8565440000000004</v>
      </c>
      <c r="BL1321" s="370">
        <v>2.0960640000000001</v>
      </c>
      <c r="BM1321" s="370">
        <f t="shared" si="18"/>
        <v>2.7604800000000003</v>
      </c>
      <c r="BN1321" s="312">
        <f>_xll.SRS1Splines.Functions25.Linear_Interp(V_XNN1!$K$3:$K$8,V_XNN1!$L$3:$L$8,BT1321)</f>
        <v>0.22514700000000001</v>
      </c>
      <c r="BO1321" s="312">
        <f>(BN1321/V_XNN1!$L$7)*100</f>
        <v>107.21285714285716</v>
      </c>
      <c r="BP1321" s="308">
        <f>_xll.SRS1Splines.Functions25.Linear_Interp(V_XNN1!$K$3:$K$8,V_XNN1!$M$3:$M$8,BT1321)</f>
        <v>6.9146999999999903E-2</v>
      </c>
      <c r="BQ1321" s="308">
        <f>IFERROR((BN1321 - V_XNN1!$M$16) / (V_XNN1!$M$15- V_XNN1!$M$16) * 100, 0)</f>
        <v>119.30362116991648</v>
      </c>
      <c r="BR1321" s="308">
        <v>252</v>
      </c>
      <c r="BS1321" s="308">
        <v>249</v>
      </c>
      <c r="BT1321" s="374">
        <v>252.85</v>
      </c>
      <c r="BU1321" s="312">
        <v>0.33870967741935482</v>
      </c>
      <c r="BV1321" s="372">
        <v>0.34010800000000002</v>
      </c>
      <c r="BW1321" s="369"/>
      <c r="BX1321" s="312"/>
      <c r="BY1321" s="370"/>
      <c r="BZ1321" s="370"/>
      <c r="CA1321" s="370"/>
      <c r="CB1321" s="312"/>
      <c r="CC1321" s="312"/>
      <c r="CD1321" s="308"/>
      <c r="CE1321" s="312"/>
      <c r="CF1321" s="312"/>
      <c r="CG1321" s="312"/>
      <c r="CH1321" s="312"/>
      <c r="CI1321" s="384"/>
      <c r="CJ1321" s="312"/>
      <c r="CK1321" s="372"/>
      <c r="CL1321" s="369"/>
      <c r="CM1321" s="312"/>
      <c r="CN1321" s="370"/>
      <c r="CO1321" s="370"/>
      <c r="CP1321" s="370"/>
      <c r="CQ1321" s="312"/>
      <c r="CR1321" s="312"/>
      <c r="CS1321" s="308"/>
      <c r="CT1321" s="312"/>
      <c r="CU1321" s="312"/>
      <c r="CV1321" s="312"/>
      <c r="CW1321" s="312"/>
      <c r="CX1321" s="384"/>
      <c r="CY1321" s="312"/>
      <c r="CZ1321" s="372"/>
    </row>
    <row r="1322" spans="1:104" s="1" customFormat="1" hidden="1">
      <c r="A1322" s="269">
        <v>45881</v>
      </c>
      <c r="B1322" s="380">
        <v>0.4</v>
      </c>
      <c r="C1322" s="381">
        <v>0.78096774193548391</v>
      </c>
      <c r="D1322" s="382">
        <v>4.4029439999999997</v>
      </c>
      <c r="E1322" s="382">
        <v>3.1164480000000001</v>
      </c>
      <c r="F1322" s="382">
        <v>0.17711999999999997</v>
      </c>
      <c r="G1322" s="312">
        <f>_xll.SRS1Splines.Functions25.Linear_Interp(V_NEM!$R$687:$R$703,V_NEM!$T$687:$T$703,M1322)+_xll.SRS1Splines.Functions25.Linear_Interp(V_NEM!$AB$687:$AB$703,V_NEM!$AD$687:$AD$703,N1322)</f>
        <v>1.064048305499999</v>
      </c>
      <c r="H1322" s="308">
        <f>(G1322/(V_NEM!$T$696+V_NEM!$AD$696))*100</f>
        <v>109.78912365331726</v>
      </c>
      <c r="I1322" s="308">
        <f>G1322-(V_NEM!$T$694+V_NEM!$AD$694)</f>
        <v>0.424562170499999</v>
      </c>
      <c r="J1322" s="308">
        <f>((IFERROR((_xll.SRS1Splines.Functions25.Linear_Interp(V_NEM!$R$687:$R$703,V_NEM!$T$687:$T$703,M1322) - V_NEM!$X$689) / (V_NEM!$X$688- V_NEM!$X$689) * 100, 0))+(IFERROR((_xll.SRS1Splines.Functions25.Linear_Interp(V_NEM!$AB$687:$AB$703,V_NEM!$AD$687:$AD$703,N1322) - V_NEM!$AH$689) / (V_NEM!$AH$688- V_NEM!$AH$689) * 100, 0)))/2</f>
        <v>124.47016226705129</v>
      </c>
      <c r="K1322" s="308">
        <v>784.3</v>
      </c>
      <c r="L1322" s="308">
        <v>781.8</v>
      </c>
      <c r="M1322" s="371">
        <v>784.5</v>
      </c>
      <c r="N1322" s="371">
        <v>784.29</v>
      </c>
      <c r="O1322" s="312">
        <v>1.1651612903225805</v>
      </c>
      <c r="P1322" s="383">
        <v>3.0697800000000002</v>
      </c>
      <c r="Q1322" s="369">
        <v>0</v>
      </c>
      <c r="R1322" s="312">
        <v>6.48</v>
      </c>
      <c r="S1322" s="370">
        <v>2.7505318919250481</v>
      </c>
      <c r="T1322" s="370">
        <v>4.8375301999999989</v>
      </c>
      <c r="U1322" s="370"/>
      <c r="V1322" s="312">
        <f>_xll.SRS1Splines.Functions25.Linear_Interp(V_NK3!$P$8:$P$32,V_NK3!$R$8:$R$32,AC1322)</f>
        <v>179.90854173999901</v>
      </c>
      <c r="W1322" s="312">
        <f>(V1322/V_NK3!$R$28)*100</f>
        <v>33.184449226032619</v>
      </c>
      <c r="X1322" s="308">
        <f>V1322-V_NK3!$R$8</f>
        <v>123.329889739999</v>
      </c>
      <c r="Y1322" s="308">
        <f>IFERROR((V1322 - V_NK3!$V$10) / (V_NK3!$V$9- V_NK3!$V$10) * 100, 0)</f>
        <v>25.399072076518365</v>
      </c>
      <c r="Z1322" s="308">
        <v>541.79999999999995</v>
      </c>
      <c r="AA1322" s="308">
        <v>521</v>
      </c>
      <c r="AB1322" s="312">
        <v>529.55126840984883</v>
      </c>
      <c r="AC1322" s="371">
        <v>528.92999999999995</v>
      </c>
      <c r="AD1322" s="308">
        <v>0.967741935483871</v>
      </c>
      <c r="AE1322" s="372">
        <v>1.0516369999999999</v>
      </c>
      <c r="AF1322" s="373"/>
      <c r="AG1322" s="312"/>
      <c r="AH1322" s="370">
        <v>5.5183665142856118</v>
      </c>
      <c r="AI1322" s="370">
        <v>6.3920807999999996</v>
      </c>
      <c r="AJ1322" s="370"/>
      <c r="AK1322" s="312">
        <f>_xll.SRS1Splines.Functions25.Linear_Interp(V_NK2!$R$10:$R$21,V_NK2!$T$10:$T$21,AR1322)</f>
        <v>58.469028571457997</v>
      </c>
      <c r="AL1322" s="312">
        <f>(AK1322/V_NK2!$T$18)*100</f>
        <v>81.889395758344534</v>
      </c>
      <c r="AM1322" s="308">
        <f>AK1322-V_NK2!$T$11</f>
        <v>17.6490285714302</v>
      </c>
      <c r="AN1322" s="308">
        <f>IFERROR((AK1322 - V_NK2!$X$12) / (V_NK2!$X$11- V_NK2!$X$12) * 100, 0)</f>
        <v>57.714285714293879</v>
      </c>
      <c r="AO1322" s="308">
        <v>427</v>
      </c>
      <c r="AP1322" s="308">
        <v>420</v>
      </c>
      <c r="AQ1322" s="308"/>
      <c r="AR1322" s="371">
        <v>424.04</v>
      </c>
      <c r="AS1322" s="312">
        <v>1.5161290322580645</v>
      </c>
      <c r="AT1322" s="372">
        <v>1.5219240000000001</v>
      </c>
      <c r="AU1322" s="369"/>
      <c r="AV1322" s="312">
        <v>2.2153872755520001</v>
      </c>
      <c r="AW1322" s="370">
        <v>1.966939190909103</v>
      </c>
      <c r="AX1322" s="370">
        <v>1.9149391909090914</v>
      </c>
      <c r="AY1322" s="370">
        <v>0</v>
      </c>
      <c r="AZ1322" s="312">
        <f>_xll.SRS1Splines.Functions25.Linear_Interp(V_NNG3A!$H$4:$H$12,V_NNG3A!$I$4:$I$12,BF1322)</f>
        <v>13.4671500000001</v>
      </c>
      <c r="BA1322" s="312">
        <f>(AZ1322/V_NNG3A!$I$8)*100</f>
        <v>97.235740072202887</v>
      </c>
      <c r="BB1322" s="308">
        <f>_xll.SRS1Splines.Functions25.Linear_Interp(V_NNG3A!$H$4:$H$12,V_NNG3A!$J$4:$J$12,BF1322)</f>
        <v>2.4795637931035701</v>
      </c>
      <c r="BC1322" s="308">
        <f>IFERROR((AZ1322-V_NNG3A!$J$20) / (V_NNG3A!$J$19-V_NNG3A!$J$20) * 100, 0)</f>
        <v>86.62492470787025</v>
      </c>
      <c r="BD1322" s="308">
        <v>1050</v>
      </c>
      <c r="BE1322" s="308">
        <v>1047</v>
      </c>
      <c r="BF1322" s="374">
        <v>1049.69</v>
      </c>
      <c r="BG1322" s="312">
        <v>0.79677419354838708</v>
      </c>
      <c r="BH1322" s="372">
        <v>0.66203999999999363</v>
      </c>
      <c r="BI1322" s="369"/>
      <c r="BJ1322" s="312">
        <v>4.87296</v>
      </c>
      <c r="BK1322" s="370">
        <v>4.2776639999999997</v>
      </c>
      <c r="BL1322" s="370">
        <v>2.0960640000000001</v>
      </c>
      <c r="BM1322" s="370">
        <f t="shared" si="18"/>
        <v>2.1815999999999995</v>
      </c>
      <c r="BN1322" s="312">
        <f>_xll.SRS1Splines.Functions25.Linear_Interp(V_XNN1!$K$3:$K$8,V_XNN1!$L$3:$L$8,BT1322)</f>
        <v>0.22425600000000001</v>
      </c>
      <c r="BO1322" s="312">
        <f>(BN1322/V_XNN1!$L$7)*100</f>
        <v>106.78857142857143</v>
      </c>
      <c r="BP1322" s="308">
        <f>_xll.SRS1Splines.Functions25.Linear_Interp(V_XNN1!$K$3:$K$8,V_XNN1!$M$3:$M$8,BT1322)</f>
        <v>6.8256000000000205E-2</v>
      </c>
      <c r="BQ1322" s="308">
        <f>IFERROR((BN1322 - V_XNN1!$M$16) / (V_XNN1!$M$15- V_XNN1!$M$16) * 100, 0)</f>
        <v>116.54596100278556</v>
      </c>
      <c r="BR1322" s="308">
        <v>252</v>
      </c>
      <c r="BS1322" s="308">
        <v>249</v>
      </c>
      <c r="BT1322" s="374">
        <v>252.8</v>
      </c>
      <c r="BU1322" s="312">
        <v>0.33870967741935482</v>
      </c>
      <c r="BV1322" s="372">
        <v>0.33743900000000004</v>
      </c>
      <c r="BW1322" s="369"/>
      <c r="BX1322" s="312"/>
      <c r="BY1322" s="370"/>
      <c r="BZ1322" s="370"/>
      <c r="CA1322" s="370"/>
      <c r="CB1322" s="312"/>
      <c r="CC1322" s="312"/>
      <c r="CD1322" s="308"/>
      <c r="CE1322" s="312"/>
      <c r="CF1322" s="312"/>
      <c r="CG1322" s="312"/>
      <c r="CH1322" s="312"/>
      <c r="CI1322" s="384"/>
      <c r="CJ1322" s="312"/>
      <c r="CK1322" s="372"/>
      <c r="CL1322" s="369"/>
      <c r="CM1322" s="312"/>
      <c r="CN1322" s="370"/>
      <c r="CO1322" s="370"/>
      <c r="CP1322" s="370"/>
      <c r="CQ1322" s="312"/>
      <c r="CR1322" s="312"/>
      <c r="CS1322" s="308"/>
      <c r="CT1322" s="312"/>
      <c r="CU1322" s="312"/>
      <c r="CV1322" s="312"/>
      <c r="CW1322" s="312"/>
      <c r="CX1322" s="384"/>
      <c r="CY1322" s="312"/>
      <c r="CZ1322" s="372"/>
    </row>
    <row r="1323" spans="1:104" s="1" customFormat="1" hidden="1">
      <c r="A1323" s="269">
        <v>45882</v>
      </c>
      <c r="B1323" s="380">
        <v>62.24</v>
      </c>
      <c r="C1323" s="381">
        <v>0.78096774193548391</v>
      </c>
      <c r="D1323" s="382">
        <v>4.3778880000000004</v>
      </c>
      <c r="E1323" s="382">
        <v>3.1190400000000005</v>
      </c>
      <c r="F1323" s="382">
        <v>0.163296</v>
      </c>
      <c r="G1323" s="312">
        <f>_xll.SRS1Splines.Functions25.Linear_Interp(V_NEM!$R$687:$R$703,V_NEM!$T$687:$T$703,M1323)+_xll.SRS1Splines.Functions25.Linear_Interp(V_NEM!$AB$687:$AB$703,V_NEM!$AD$687:$AD$703,N1323)</f>
        <v>1.036127160000005</v>
      </c>
      <c r="H1323" s="308">
        <f>(G1323/(V_NEM!$T$696+V_NEM!$AD$696))*100</f>
        <v>106.90820360486077</v>
      </c>
      <c r="I1323" s="308">
        <f>G1323-(V_NEM!$T$694+V_NEM!$AD$694)</f>
        <v>0.39664102500000509</v>
      </c>
      <c r="J1323" s="308">
        <f>((IFERROR((_xll.SRS1Splines.Functions25.Linear_Interp(V_NEM!$R$687:$R$703,V_NEM!$T$687:$T$703,M1323) - V_NEM!$X$689) / (V_NEM!$X$688- V_NEM!$X$689) * 100, 0))+(IFERROR((_xll.SRS1Splines.Functions25.Linear_Interp(V_NEM!$AB$687:$AB$703,V_NEM!$AD$687:$AD$703,N1323) - V_NEM!$AH$689) / (V_NEM!$AH$688- V_NEM!$AH$689) * 100, 0)))/2</f>
        <v>117.66430269021143</v>
      </c>
      <c r="K1323" s="308">
        <v>784.3</v>
      </c>
      <c r="L1323" s="308">
        <v>781.8</v>
      </c>
      <c r="M1323" s="371">
        <v>784.35</v>
      </c>
      <c r="N1323" s="371">
        <v>784.22</v>
      </c>
      <c r="O1323" s="312">
        <v>1.1651612903225805</v>
      </c>
      <c r="P1323" s="383">
        <v>3.0685949999999997</v>
      </c>
      <c r="Q1323" s="369">
        <v>5.6</v>
      </c>
      <c r="R1323" s="312">
        <v>6.48</v>
      </c>
      <c r="S1323" s="370">
        <v>2.9482518525238026</v>
      </c>
      <c r="T1323" s="370">
        <v>5.4135099999999987</v>
      </c>
      <c r="U1323" s="370"/>
      <c r="V1323" s="312">
        <f>_xll.SRS1Splines.Functions25.Linear_Interp(V_NK3!$P$8:$P$32,V_NK3!$R$8:$R$32,AC1323)</f>
        <v>177.44328357999899</v>
      </c>
      <c r="W1323" s="312">
        <f>(V1323/V_NK3!$R$28)*100</f>
        <v>32.729727991296521</v>
      </c>
      <c r="X1323" s="308">
        <f>V1323-V_NK3!$R$8</f>
        <v>120.86463157999898</v>
      </c>
      <c r="Y1323" s="308">
        <f>IFERROR((V1323 - V_NK3!$V$10) / (V_NK3!$V$9- V_NK3!$V$10) * 100, 0)</f>
        <v>24.891366524968213</v>
      </c>
      <c r="Z1323" s="308">
        <v>541.79999999999995</v>
      </c>
      <c r="AA1323" s="308">
        <v>521</v>
      </c>
      <c r="AB1323" s="312">
        <v>529.64504048686581</v>
      </c>
      <c r="AC1323" s="371">
        <v>528.80999999999995</v>
      </c>
      <c r="AD1323" s="308">
        <v>0.967741935483871</v>
      </c>
      <c r="AE1323" s="372">
        <v>1.17685</v>
      </c>
      <c r="AF1323" s="373"/>
      <c r="AG1323" s="312"/>
      <c r="AH1323" s="370">
        <v>6.7844401142856121</v>
      </c>
      <c r="AI1323" s="370">
        <v>6.4349544000000005</v>
      </c>
      <c r="AJ1323" s="370"/>
      <c r="AK1323" s="312">
        <f>_xll.SRS1Splines.Functions25.Linear_Interp(V_NK2!$R$10:$R$21,V_NK2!$T$10:$T$21,AR1323)</f>
        <v>58.818514285743603</v>
      </c>
      <c r="AL1323" s="312">
        <f>(AK1323/V_NK2!$T$18)*100</f>
        <v>82.378871548660499</v>
      </c>
      <c r="AM1323" s="308">
        <f>AK1323-V_NK2!$T$11</f>
        <v>17.998514285715807</v>
      </c>
      <c r="AN1323" s="308">
        <f>IFERROR((AK1323 - V_NK2!$X$12) / (V_NK2!$X$11- V_NK2!$X$12) * 100, 0)</f>
        <v>58.857142857150727</v>
      </c>
      <c r="AO1323" s="308">
        <v>427</v>
      </c>
      <c r="AP1323" s="308">
        <v>420</v>
      </c>
      <c r="AQ1323" s="308"/>
      <c r="AR1323" s="371">
        <v>424.12</v>
      </c>
      <c r="AS1323" s="312">
        <v>1.5161290322580645</v>
      </c>
      <c r="AT1323" s="372">
        <v>1.532132</v>
      </c>
      <c r="AU1323" s="369"/>
      <c r="AV1323" s="312">
        <v>2.2153872755520001</v>
      </c>
      <c r="AW1323" s="370">
        <v>1.4299370909090625</v>
      </c>
      <c r="AX1323" s="370">
        <v>1.4637370909090908</v>
      </c>
      <c r="AY1323" s="370">
        <v>0</v>
      </c>
      <c r="AZ1323" s="312">
        <f>_xll.SRS1Splines.Functions25.Linear_Interp(V_NNG3A!$H$4:$H$12,V_NNG3A!$I$4:$I$12,BF1323)</f>
        <v>13.3065999999999</v>
      </c>
      <c r="BA1323" s="312">
        <f>(AZ1323/V_NNG3A!$I$8)*100</f>
        <v>96.076534296028157</v>
      </c>
      <c r="BB1323" s="308">
        <f>_xll.SRS1Splines.Functions25.Linear_Interp(V_NNG3A!$H$4:$H$12,V_NNG3A!$J$4:$J$12,BF1323)</f>
        <v>2.3190137931034398</v>
      </c>
      <c r="BC1323" s="308">
        <f>IFERROR((AZ1323-V_NNG3A!$J$20) / (V_NNG3A!$J$19-V_NNG3A!$J$20) * 100, 0)</f>
        <v>81.016022166000951</v>
      </c>
      <c r="BD1323" s="308">
        <v>1050</v>
      </c>
      <c r="BE1323" s="308">
        <v>1047</v>
      </c>
      <c r="BF1323" s="374">
        <v>1049.56</v>
      </c>
      <c r="BG1323" s="312">
        <v>0.79677419354838708</v>
      </c>
      <c r="BH1323" s="372">
        <v>0.51824999999999999</v>
      </c>
      <c r="BI1323" s="369"/>
      <c r="BJ1323" s="312">
        <v>4.87296</v>
      </c>
      <c r="BK1323" s="370">
        <v>4.6189439999999999</v>
      </c>
      <c r="BL1323" s="370">
        <v>2.0952000000000002</v>
      </c>
      <c r="BM1323" s="370">
        <f t="shared" si="18"/>
        <v>2.5237439999999998</v>
      </c>
      <c r="BN1323" s="312">
        <f>_xll.SRS1Splines.Functions25.Linear_Interp(V_XNN1!$K$3:$K$8,V_XNN1!$L$3:$L$8,BT1323)</f>
        <v>0.22461239999999999</v>
      </c>
      <c r="BO1323" s="312">
        <f>(BN1323/V_XNN1!$L$7)*100</f>
        <v>106.95828571428572</v>
      </c>
      <c r="BP1323" s="308">
        <f>_xll.SRS1Splines.Functions25.Linear_Interp(V_XNN1!$K$3:$K$8,V_XNN1!$M$3:$M$8,BT1323)</f>
        <v>6.8612399999999907E-2</v>
      </c>
      <c r="BQ1323" s="308">
        <f>IFERROR((BN1323 - V_XNN1!$M$16) / (V_XNN1!$M$15- V_XNN1!$M$16) * 100, 0)</f>
        <v>117.64902506963786</v>
      </c>
      <c r="BR1323" s="308">
        <v>252</v>
      </c>
      <c r="BS1323" s="308">
        <v>249</v>
      </c>
      <c r="BT1323" s="374">
        <v>252.82</v>
      </c>
      <c r="BU1323" s="312">
        <v>0.33870967741935482</v>
      </c>
      <c r="BV1323" s="372">
        <v>0.34063199999999999</v>
      </c>
      <c r="BW1323" s="369"/>
      <c r="BX1323" s="312"/>
      <c r="BY1323" s="370"/>
      <c r="BZ1323" s="370"/>
      <c r="CA1323" s="370"/>
      <c r="CB1323" s="312"/>
      <c r="CC1323" s="312"/>
      <c r="CD1323" s="308"/>
      <c r="CE1323" s="312"/>
      <c r="CF1323" s="312"/>
      <c r="CG1323" s="312"/>
      <c r="CH1323" s="312"/>
      <c r="CI1323" s="384"/>
      <c r="CJ1323" s="312"/>
      <c r="CK1323" s="372"/>
      <c r="CL1323" s="369"/>
      <c r="CM1323" s="312"/>
      <c r="CN1323" s="370"/>
      <c r="CO1323" s="370"/>
      <c r="CP1323" s="370"/>
      <c r="CQ1323" s="312"/>
      <c r="CR1323" s="312"/>
      <c r="CS1323" s="308"/>
      <c r="CT1323" s="312"/>
      <c r="CU1323" s="312"/>
      <c r="CV1323" s="312"/>
      <c r="CW1323" s="312"/>
      <c r="CX1323" s="384"/>
      <c r="CY1323" s="312"/>
      <c r="CZ1323" s="372"/>
    </row>
    <row r="1324" spans="1:104" s="1" customFormat="1" hidden="1">
      <c r="A1324" s="269">
        <v>45883</v>
      </c>
      <c r="B1324" s="380">
        <v>1.6</v>
      </c>
      <c r="C1324" s="381">
        <v>0.78096774193548391</v>
      </c>
      <c r="D1324" s="382">
        <v>4.1679359999999992</v>
      </c>
      <c r="E1324" s="382">
        <v>3.1120199999999998</v>
      </c>
      <c r="F1324" s="382">
        <v>3.2687999999999995E-2</v>
      </c>
      <c r="G1324" s="312">
        <f>_xll.SRS1Splines.Functions25.Linear_Interp(V_NEM!$R$687:$R$703,V_NEM!$T$687:$T$703,M1324)+_xll.SRS1Splines.Functions25.Linear_Interp(V_NEM!$AB$687:$AB$703,V_NEM!$AD$687:$AD$703,N1324)</f>
        <v>1.010920864400001</v>
      </c>
      <c r="H1324" s="308">
        <f>(G1324/(V_NEM!$T$696+V_NEM!$AD$696))*100</f>
        <v>104.30740334967825</v>
      </c>
      <c r="I1324" s="308">
        <f>G1324-(V_NEM!$T$694+V_NEM!$AD$694)</f>
        <v>0.371434729400001</v>
      </c>
      <c r="J1324" s="308">
        <f>((IFERROR((_xll.SRS1Splines.Functions25.Linear_Interp(V_NEM!$R$687:$R$703,V_NEM!$T$687:$T$703,M1324) - V_NEM!$X$689) / (V_NEM!$X$688- V_NEM!$X$689) * 100, 0))+(IFERROR((_xll.SRS1Splines.Functions25.Linear_Interp(V_NEM!$AB$687:$AB$703,V_NEM!$AD$687:$AD$703,N1324) - V_NEM!$AH$689) / (V_NEM!$AH$688- V_NEM!$AH$689) * 100, 0)))/2</f>
        <v>107.9930578228812</v>
      </c>
      <c r="K1324" s="308">
        <v>784.3</v>
      </c>
      <c r="L1324" s="308">
        <v>781.8</v>
      </c>
      <c r="M1324" s="371">
        <v>784.24</v>
      </c>
      <c r="N1324" s="371">
        <v>784.02</v>
      </c>
      <c r="O1324" s="312">
        <v>1.1651612903225805</v>
      </c>
      <c r="P1324" s="383">
        <v>3.0656650000000001</v>
      </c>
      <c r="Q1324" s="369">
        <v>0.4</v>
      </c>
      <c r="R1324" s="312">
        <v>6.48</v>
      </c>
      <c r="S1324" s="370">
        <v>2.6558388104396817</v>
      </c>
      <c r="T1324" s="370">
        <v>4.7102205999999995</v>
      </c>
      <c r="U1324" s="370"/>
      <c r="V1324" s="312">
        <f>_xll.SRS1Splines.Functions25.Linear_Interp(V_NK3!$P$8:$P$32,V_NK3!$R$8:$R$32,AC1324)</f>
        <v>175.38890178000099</v>
      </c>
      <c r="W1324" s="312">
        <f>(V1324/V_NK3!$R$28)*100</f>
        <v>32.350793629016813</v>
      </c>
      <c r="X1324" s="308">
        <f>V1324-V_NK3!$R$8</f>
        <v>118.81024978000099</v>
      </c>
      <c r="Y1324" s="308">
        <f>IFERROR((V1324 - V_NK3!$V$10) / (V_NK3!$V$9- V_NK3!$V$10) * 100, 0)</f>
        <v>24.468278565343503</v>
      </c>
      <c r="Z1324" s="308">
        <v>541.79999999999995</v>
      </c>
      <c r="AA1324" s="308">
        <v>521</v>
      </c>
      <c r="AB1324" s="312">
        <v>529.73881256388279</v>
      </c>
      <c r="AC1324" s="371">
        <v>528.71</v>
      </c>
      <c r="AD1324" s="308">
        <v>0.967741935483871</v>
      </c>
      <c r="AE1324" s="372">
        <v>1.0239610000000001</v>
      </c>
      <c r="AF1324" s="373"/>
      <c r="AG1324" s="312"/>
      <c r="AH1324" s="370">
        <v>5.7796694528573136</v>
      </c>
      <c r="AI1324" s="370">
        <v>6.5660123100000005</v>
      </c>
      <c r="AJ1324" s="370"/>
      <c r="AK1324" s="312">
        <f>_xll.SRS1Splines.Functions25.Linear_Interp(V_NK2!$R$10:$R$21,V_NK2!$T$10:$T$21,AR1324)</f>
        <v>58.032171428600698</v>
      </c>
      <c r="AL1324" s="312">
        <f>(AK1324/V_NK2!$T$18)*100</f>
        <v>81.277551020449152</v>
      </c>
      <c r="AM1324" s="308">
        <f>AK1324-V_NK2!$T$11</f>
        <v>17.212171428572901</v>
      </c>
      <c r="AN1324" s="308">
        <f>IFERROR((AK1324 - V_NK2!$X$12) / (V_NK2!$X$11- V_NK2!$X$12) * 100, 0)</f>
        <v>56.285714285721866</v>
      </c>
      <c r="AO1324" s="308">
        <v>427</v>
      </c>
      <c r="AP1324" s="308">
        <v>420</v>
      </c>
      <c r="AQ1324" s="308"/>
      <c r="AR1324" s="371">
        <v>423.94</v>
      </c>
      <c r="AS1324" s="312">
        <v>1.5161290322580645</v>
      </c>
      <c r="AT1324" s="372">
        <v>1.5305390000000001</v>
      </c>
      <c r="AU1324" s="369"/>
      <c r="AV1324" s="312">
        <v>2.2153872755520001</v>
      </c>
      <c r="AW1324" s="370">
        <v>1.6162349090909192</v>
      </c>
      <c r="AX1324" s="370">
        <v>1.4316349090909097</v>
      </c>
      <c r="AY1324" s="370">
        <v>0</v>
      </c>
      <c r="AZ1324" s="312">
        <f>_xll.SRS1Splines.Functions25.Linear_Interp(V_NNG3A!$H$4:$H$12,V_NNG3A!$I$4:$I$12,BF1324)</f>
        <v>13.9202000000002</v>
      </c>
      <c r="BA1324" s="312">
        <f>(AZ1324/V_NNG3A!$I$8)*100</f>
        <v>100.50685920577762</v>
      </c>
      <c r="BB1324" s="308">
        <f>_xll.SRS1Splines.Functions25.Linear_Interp(V_NNG3A!$H$4:$H$12,V_NNG3A!$J$4:$J$12,BF1324)</f>
        <v>2.93261379310368</v>
      </c>
      <c r="BC1324" s="308">
        <f>IFERROR((AZ1324-V_NNG3A!$J$20) / (V_NNG3A!$J$19-V_NNG3A!$J$20) * 100, 0)</f>
        <v>102.45247560535572</v>
      </c>
      <c r="BD1324" s="308">
        <v>1050</v>
      </c>
      <c r="BE1324" s="308">
        <v>1047</v>
      </c>
      <c r="BF1324" s="374">
        <v>1050.27</v>
      </c>
      <c r="BG1324" s="312">
        <v>0.79677419354838708</v>
      </c>
      <c r="BH1324" s="372">
        <v>0.5094700000000012</v>
      </c>
      <c r="BI1324" s="369"/>
      <c r="BJ1324" s="312">
        <v>4.87296</v>
      </c>
      <c r="BK1324" s="370">
        <v>5.3948159999999996</v>
      </c>
      <c r="BL1324" s="370">
        <v>2.0926079999999998</v>
      </c>
      <c r="BM1324" s="370">
        <f t="shared" si="18"/>
        <v>3.3022079999999998</v>
      </c>
      <c r="BN1324" s="312">
        <f>_xll.SRS1Splines.Functions25.Linear_Interp(V_XNN1!$K$3:$K$8,V_XNN1!$L$3:$L$8,BT1324)</f>
        <v>0.2258598</v>
      </c>
      <c r="BO1324" s="312">
        <f>(BN1324/V_XNN1!$L$7)*100</f>
        <v>107.55228571428572</v>
      </c>
      <c r="BP1324" s="308">
        <f>_xll.SRS1Splines.Functions25.Linear_Interp(V_XNN1!$K$3:$K$8,V_XNN1!$M$3:$M$8,BT1324)</f>
        <v>6.9859799999999694E-2</v>
      </c>
      <c r="BQ1324" s="308">
        <f>IFERROR((BN1324 - V_XNN1!$M$16) / (V_XNN1!$M$15- V_XNN1!$M$16) * 100, 0)</f>
        <v>121.50974930362119</v>
      </c>
      <c r="BR1324" s="308">
        <v>252</v>
      </c>
      <c r="BS1324" s="308">
        <v>249</v>
      </c>
      <c r="BT1324" s="374">
        <v>252.89</v>
      </c>
      <c r="BU1324" s="312">
        <v>0.33870967741935482</v>
      </c>
      <c r="BV1324" s="372">
        <v>0.33826299999999998</v>
      </c>
      <c r="BW1324" s="369"/>
      <c r="BX1324" s="312"/>
      <c r="BY1324" s="370"/>
      <c r="BZ1324" s="370"/>
      <c r="CA1324" s="370"/>
      <c r="CB1324" s="312"/>
      <c r="CC1324" s="312"/>
      <c r="CD1324" s="308"/>
      <c r="CE1324" s="312"/>
      <c r="CF1324" s="312"/>
      <c r="CG1324" s="312"/>
      <c r="CH1324" s="312"/>
      <c r="CI1324" s="384"/>
      <c r="CJ1324" s="312"/>
      <c r="CK1324" s="372"/>
      <c r="CL1324" s="369"/>
      <c r="CM1324" s="312"/>
      <c r="CN1324" s="370"/>
      <c r="CO1324" s="370"/>
      <c r="CP1324" s="370"/>
      <c r="CQ1324" s="312"/>
      <c r="CR1324" s="312"/>
      <c r="CS1324" s="308"/>
      <c r="CT1324" s="312"/>
      <c r="CU1324" s="312"/>
      <c r="CV1324" s="312"/>
      <c r="CW1324" s="312"/>
      <c r="CX1324" s="384"/>
      <c r="CY1324" s="312"/>
      <c r="CZ1324" s="372"/>
    </row>
    <row r="1325" spans="1:104" s="1" customFormat="1" hidden="1">
      <c r="A1325" s="269">
        <v>45884</v>
      </c>
      <c r="B1325" s="380">
        <v>6.2</v>
      </c>
      <c r="C1325" s="381">
        <v>0.78096774193548391</v>
      </c>
      <c r="D1325" s="382">
        <v>3.9934080000000005</v>
      </c>
      <c r="E1325" s="382">
        <v>3.1086719999999999</v>
      </c>
      <c r="F1325" s="382">
        <v>0.34387200000000001</v>
      </c>
      <c r="G1325" s="312">
        <f>_xll.SRS1Splines.Functions25.Linear_Interp(V_NEM!$R$687:$R$703,V_NEM!$T$687:$T$703,M1325)+_xll.SRS1Splines.Functions25.Linear_Interp(V_NEM!$AB$687:$AB$703,V_NEM!$AD$687:$AD$703,N1325)</f>
        <v>1.0521324785999939</v>
      </c>
      <c r="H1325" s="308">
        <f>(G1325/(V_NEM!$T$696+V_NEM!$AD$696))*100</f>
        <v>108.5596416963478</v>
      </c>
      <c r="I1325" s="308">
        <f>G1325-(V_NEM!$T$694+V_NEM!$AD$694)</f>
        <v>0.41264634359999397</v>
      </c>
      <c r="J1325" s="308">
        <f>((IFERROR((_xll.SRS1Splines.Functions25.Linear_Interp(V_NEM!$R$687:$R$703,V_NEM!$T$687:$T$703,M1325) - V_NEM!$X$689) / (V_NEM!$X$688- V_NEM!$X$689) * 100, 0))+(IFERROR((_xll.SRS1Splines.Functions25.Linear_Interp(V_NEM!$AB$687:$AB$703,V_NEM!$AD$687:$AD$703,N1325) - V_NEM!$AH$689) / (V_NEM!$AH$688- V_NEM!$AH$689) * 100, 0)))/2</f>
        <v>125.17186673844569</v>
      </c>
      <c r="K1325" s="308">
        <v>784.3</v>
      </c>
      <c r="L1325" s="308">
        <v>781.8</v>
      </c>
      <c r="M1325" s="371">
        <v>784.41</v>
      </c>
      <c r="N1325" s="371">
        <v>784.4</v>
      </c>
      <c r="O1325" s="312">
        <v>1.1651612903225805</v>
      </c>
      <c r="P1325" s="383">
        <v>3.0669580000000001</v>
      </c>
      <c r="Q1325" s="369">
        <v>0</v>
      </c>
      <c r="R1325" s="312">
        <v>6.48</v>
      </c>
      <c r="S1325" s="370">
        <v>3.5807639579120631</v>
      </c>
      <c r="T1325" s="370">
        <v>3.1698875999999996</v>
      </c>
      <c r="U1325" s="370"/>
      <c r="V1325" s="312">
        <f>_xll.SRS1Splines.Functions25.Linear_Interp(V_NK3!$P$8:$P$32,V_NK3!$R$8:$R$32,AC1325)</f>
        <v>175.79977814</v>
      </c>
      <c r="W1325" s="312">
        <f>(V1325/V_NK3!$R$28)*100</f>
        <v>32.426580501472642</v>
      </c>
      <c r="X1325" s="308">
        <f>V1325-V_NK3!$R$8</f>
        <v>119.22112614</v>
      </c>
      <c r="Y1325" s="308">
        <f>IFERROR((V1325 - V_NK3!$V$10) / (V_NK3!$V$9- V_NK3!$V$10) * 100, 0)</f>
        <v>24.552896157268325</v>
      </c>
      <c r="Z1325" s="308">
        <v>541.79999999999995</v>
      </c>
      <c r="AA1325" s="308">
        <v>521</v>
      </c>
      <c r="AB1325" s="312">
        <v>529.83258464089977</v>
      </c>
      <c r="AC1325" s="371">
        <v>528.73</v>
      </c>
      <c r="AD1325" s="308">
        <v>0.967741935483871</v>
      </c>
      <c r="AE1325" s="372">
        <v>0.689106</v>
      </c>
      <c r="AF1325" s="373"/>
      <c r="AG1325" s="312"/>
      <c r="AH1325" s="370">
        <v>4.1656695771429249</v>
      </c>
      <c r="AI1325" s="370">
        <v>4.2967267199999997</v>
      </c>
      <c r="AJ1325" s="370"/>
      <c r="AK1325" s="312">
        <f>_xll.SRS1Splines.Functions25.Linear_Interp(V_NK2!$R$10:$R$21,V_NK2!$T$10:$T$21,AR1325)</f>
        <v>57.901114285743603</v>
      </c>
      <c r="AL1325" s="312">
        <f>(AK1325/V_NK2!$T$18)*100</f>
        <v>81.093997599080666</v>
      </c>
      <c r="AM1325" s="308">
        <f>AK1325-V_NK2!$T$11</f>
        <v>17.081114285715806</v>
      </c>
      <c r="AN1325" s="308">
        <f>IFERROR((AK1325 - V_NK2!$X$12) / (V_NK2!$X$11- V_NK2!$X$12) * 100, 0)</f>
        <v>55.857142857150563</v>
      </c>
      <c r="AO1325" s="308">
        <v>427</v>
      </c>
      <c r="AP1325" s="308">
        <v>420</v>
      </c>
      <c r="AQ1325" s="308"/>
      <c r="AR1325" s="371">
        <v>423.91</v>
      </c>
      <c r="AS1325" s="312">
        <v>1.5161290322580645</v>
      </c>
      <c r="AT1325" s="372">
        <v>1.001568</v>
      </c>
      <c r="AU1325" s="369"/>
      <c r="AV1325" s="312">
        <v>2.2153872755520001</v>
      </c>
      <c r="AW1325" s="370">
        <v>1.4668194545454616</v>
      </c>
      <c r="AX1325" s="370">
        <v>1.6696194545454546</v>
      </c>
      <c r="AY1325" s="370">
        <v>0</v>
      </c>
      <c r="AZ1325" s="312">
        <f>_xll.SRS1Splines.Functions25.Linear_Interp(V_NNG3A!$H$4:$H$12,V_NNG3A!$I$4:$I$12,BF1325)</f>
        <v>13.22015</v>
      </c>
      <c r="BA1325" s="312">
        <f>(AZ1325/V_NNG3A!$I$8)*100</f>
        <v>95.452346570397111</v>
      </c>
      <c r="BB1325" s="308">
        <f>_xll.SRS1Splines.Functions25.Linear_Interp(V_NNG3A!$H$4:$H$12,V_NNG3A!$J$4:$J$12,BF1325)</f>
        <v>2.23256379310352</v>
      </c>
      <c r="BC1325" s="308">
        <f>IFERROR((AZ1325-V_NNG3A!$J$20) / (V_NNG3A!$J$19-V_NNG3A!$J$20) * 100, 0)</f>
        <v>77.995843874232435</v>
      </c>
      <c r="BD1325" s="308">
        <v>1050</v>
      </c>
      <c r="BE1325" s="308">
        <v>1047</v>
      </c>
      <c r="BF1325" s="374">
        <v>1049.49</v>
      </c>
      <c r="BG1325" s="312">
        <v>0.79677419354838708</v>
      </c>
      <c r="BH1325" s="372">
        <v>0.58766999999999825</v>
      </c>
      <c r="BI1325" s="369"/>
      <c r="BJ1325" s="312">
        <v>4.87296</v>
      </c>
      <c r="BK1325" s="370">
        <v>6.0039359999999995</v>
      </c>
      <c r="BL1325" s="370">
        <v>2.0926079999999998</v>
      </c>
      <c r="BM1325" s="370">
        <f t="shared" si="18"/>
        <v>3.9113279999999997</v>
      </c>
      <c r="BN1325" s="312">
        <f>_xll.SRS1Splines.Functions25.Linear_Interp(V_XNN1!$K$3:$K$8,V_XNN1!$L$3:$L$8,BT1325)</f>
        <v>0.2267508</v>
      </c>
      <c r="BO1325" s="312">
        <f>(BN1325/V_XNN1!$L$7)*100</f>
        <v>107.97657142857145</v>
      </c>
      <c r="BP1325" s="308">
        <f>_xll.SRS1Splines.Functions25.Linear_Interp(V_XNN1!$K$3:$K$8,V_XNN1!$M$3:$M$8,BT1325)</f>
        <v>7.0750799999999905E-2</v>
      </c>
      <c r="BQ1325" s="308">
        <f>IFERROR((BN1325 - V_XNN1!$M$16) / (V_XNN1!$M$15- V_XNN1!$M$16) * 100, 0)</f>
        <v>124.26740947075213</v>
      </c>
      <c r="BR1325" s="308">
        <v>252</v>
      </c>
      <c r="BS1325" s="308">
        <v>249</v>
      </c>
      <c r="BT1325" s="374">
        <v>252.94</v>
      </c>
      <c r="BU1325" s="312">
        <v>0.33870967741935482</v>
      </c>
      <c r="BV1325" s="372">
        <v>0.338501</v>
      </c>
      <c r="BW1325" s="369"/>
      <c r="BX1325" s="312"/>
      <c r="BY1325" s="370"/>
      <c r="BZ1325" s="370"/>
      <c r="CA1325" s="370"/>
      <c r="CB1325" s="312"/>
      <c r="CC1325" s="312"/>
      <c r="CD1325" s="308"/>
      <c r="CE1325" s="312"/>
      <c r="CF1325" s="312"/>
      <c r="CG1325" s="312"/>
      <c r="CH1325" s="312"/>
      <c r="CI1325" s="384"/>
      <c r="CJ1325" s="312"/>
      <c r="CK1325" s="372"/>
      <c r="CL1325" s="369"/>
      <c r="CM1325" s="312"/>
      <c r="CN1325" s="370"/>
      <c r="CO1325" s="370"/>
      <c r="CP1325" s="370"/>
      <c r="CQ1325" s="312"/>
      <c r="CR1325" s="312"/>
      <c r="CS1325" s="308"/>
      <c r="CT1325" s="312"/>
      <c r="CU1325" s="312"/>
      <c r="CV1325" s="312"/>
      <c r="CW1325" s="312"/>
      <c r="CX1325" s="384"/>
      <c r="CY1325" s="312"/>
      <c r="CZ1325" s="372"/>
    </row>
    <row r="1326" spans="1:104" s="1" customFormat="1" hidden="1">
      <c r="A1326" s="269">
        <v>45885</v>
      </c>
      <c r="B1326" s="380">
        <v>7.2</v>
      </c>
      <c r="C1326" s="381">
        <v>0.78096774193548391</v>
      </c>
      <c r="D1326" s="382">
        <v>3.8905920000000003</v>
      </c>
      <c r="E1326" s="382">
        <v>3.1121279999999998</v>
      </c>
      <c r="F1326" s="382">
        <v>0.296352</v>
      </c>
      <c r="G1326" s="312">
        <f>_xll.SRS1Splines.Functions25.Linear_Interp(V_NEM!$R$687:$R$703,V_NEM!$T$687:$T$703,M1326)+_xll.SRS1Splines.Functions25.Linear_Interp(V_NEM!$AB$687:$AB$703,V_NEM!$AD$687:$AD$703,N1326)</f>
        <v>1.042369612900006</v>
      </c>
      <c r="H1326" s="308">
        <f>(G1326/(V_NEM!$T$696+V_NEM!$AD$696))*100</f>
        <v>107.55230352945597</v>
      </c>
      <c r="I1326" s="308">
        <f>G1326-(V_NEM!$T$694+V_NEM!$AD$694)</f>
        <v>0.402883477900006</v>
      </c>
      <c r="J1326" s="308">
        <f>((IFERROR((_xll.SRS1Splines.Functions25.Linear_Interp(V_NEM!$R$687:$R$703,V_NEM!$T$687:$T$703,M1326) - V_NEM!$X$689) / (V_NEM!$X$688- V_NEM!$X$689) * 100, 0))+(IFERROR((_xll.SRS1Splines.Functions25.Linear_Interp(V_NEM!$AB$687:$AB$703,V_NEM!$AD$687:$AD$703,N1326) - V_NEM!$AH$689) / (V_NEM!$AH$688- V_NEM!$AH$689) * 100, 0)))/2</f>
        <v>125.22792136353314</v>
      </c>
      <c r="K1326" s="308">
        <v>784.3</v>
      </c>
      <c r="L1326" s="308">
        <v>781.8</v>
      </c>
      <c r="M1326" s="371">
        <v>784.34</v>
      </c>
      <c r="N1326" s="371">
        <v>784.47</v>
      </c>
      <c r="O1326" s="312">
        <v>1.1651612903225805</v>
      </c>
      <c r="P1326" s="383">
        <v>3.0688899999999997</v>
      </c>
      <c r="Q1326" s="369">
        <v>0</v>
      </c>
      <c r="R1326" s="312">
        <v>6.48</v>
      </c>
      <c r="S1326" s="370">
        <v>4.2697802843433372</v>
      </c>
      <c r="T1326" s="370">
        <v>1.1882075999999997</v>
      </c>
      <c r="U1326" s="370"/>
      <c r="V1326" s="312">
        <f>_xll.SRS1Splines.Functions25.Linear_Interp(V_NK3!$P$8:$P$32,V_NK3!$R$8:$R$32,AC1326)</f>
        <v>178.88135084000001</v>
      </c>
      <c r="W1326" s="312">
        <f>(V1326/V_NK3!$R$28)*100</f>
        <v>32.994982044892765</v>
      </c>
      <c r="X1326" s="308">
        <f>V1326-V_NK3!$R$8</f>
        <v>122.30269884000001</v>
      </c>
      <c r="Y1326" s="308">
        <f>IFERROR((V1326 - V_NK3!$V$10) / (V_NK3!$V$9- V_NK3!$V$10) * 100, 0)</f>
        <v>25.187528096706007</v>
      </c>
      <c r="Z1326" s="308">
        <v>541.79999999999995</v>
      </c>
      <c r="AA1326" s="308">
        <v>521</v>
      </c>
      <c r="AB1326" s="312">
        <v>529.92635671791675</v>
      </c>
      <c r="AC1326" s="371">
        <v>528.88</v>
      </c>
      <c r="AD1326" s="308">
        <v>0.967741935483871</v>
      </c>
      <c r="AE1326" s="372">
        <v>0.25830599999999998</v>
      </c>
      <c r="AF1326" s="373"/>
      <c r="AG1326" s="312"/>
      <c r="AH1326" s="370">
        <v>2.2735663714282994</v>
      </c>
      <c r="AI1326" s="370">
        <v>1.7493378000000004</v>
      </c>
      <c r="AJ1326" s="370"/>
      <c r="AK1326" s="312">
        <f>_xll.SRS1Splines.Functions25.Linear_Interp(V_NK2!$R$10:$R$21,V_NK2!$T$10:$T$21,AR1326)</f>
        <v>58.425342857171998</v>
      </c>
      <c r="AL1326" s="312">
        <f>(AK1326/V_NK2!$T$18)*100</f>
        <v>81.828211284554612</v>
      </c>
      <c r="AM1326" s="308">
        <f>AK1326-V_NK2!$T$11</f>
        <v>17.605342857144201</v>
      </c>
      <c r="AN1326" s="308">
        <f>IFERROR((AK1326 - V_NK2!$X$12) / (V_NK2!$X$11- V_NK2!$X$12) * 100, 0)</f>
        <v>57.571428571435789</v>
      </c>
      <c r="AO1326" s="308">
        <v>427</v>
      </c>
      <c r="AP1326" s="308">
        <v>420</v>
      </c>
      <c r="AQ1326" s="308"/>
      <c r="AR1326" s="371">
        <v>424.03</v>
      </c>
      <c r="AS1326" s="312">
        <v>1.5161290322580645</v>
      </c>
      <c r="AT1326" s="372">
        <v>0.41650900000000002</v>
      </c>
      <c r="AU1326" s="369"/>
      <c r="AV1326" s="312">
        <v>2.2153872755520001</v>
      </c>
      <c r="AW1326" s="370">
        <v>1.3763755272727443</v>
      </c>
      <c r="AX1326" s="370">
        <v>1.394575527272728</v>
      </c>
      <c r="AY1326" s="370">
        <v>0</v>
      </c>
      <c r="AZ1326" s="312">
        <f>_xll.SRS1Splines.Functions25.Linear_Interp(V_NNG3A!$H$4:$H$12,V_NNG3A!$I$4:$I$12,BF1326)</f>
        <v>13.133700000000101</v>
      </c>
      <c r="BA1326" s="312">
        <f>(AZ1326/V_NNG3A!$I$8)*100</f>
        <v>94.828158844766079</v>
      </c>
      <c r="BB1326" s="308">
        <f>_xll.SRS1Splines.Functions25.Linear_Interp(V_NNG3A!$H$4:$H$12,V_NNG3A!$J$4:$J$12,BF1326)</f>
        <v>2.1461137931035998</v>
      </c>
      <c r="BC1326" s="308">
        <f>IFERROR((AZ1326-V_NNG3A!$J$20) / (V_NNG3A!$J$19-V_NNG3A!$J$20) * 100, 0)</f>
        <v>74.975665582463918</v>
      </c>
      <c r="BD1326" s="308">
        <v>1050</v>
      </c>
      <c r="BE1326" s="308">
        <v>1047</v>
      </c>
      <c r="BF1326" s="374">
        <v>1049.42</v>
      </c>
      <c r="BG1326" s="312">
        <v>0.79677419354838708</v>
      </c>
      <c r="BH1326" s="372">
        <v>0.4848000000000029</v>
      </c>
      <c r="BI1326" s="369"/>
      <c r="BJ1326" s="312">
        <v>4.87296</v>
      </c>
      <c r="BK1326" s="370">
        <v>5.5805759999999998</v>
      </c>
      <c r="BL1326" s="370">
        <v>2.0926079999999998</v>
      </c>
      <c r="BM1326" s="370">
        <f t="shared" si="18"/>
        <v>3.487968</v>
      </c>
      <c r="BN1326" s="312">
        <f>_xll.SRS1Splines.Functions25.Linear_Interp(V_XNN1!$K$3:$K$8,V_XNN1!$L$3:$L$8,BT1326)</f>
        <v>0.22621620000000001</v>
      </c>
      <c r="BO1326" s="312">
        <f>(BN1326/V_XNN1!$L$7)*100</f>
        <v>107.72200000000001</v>
      </c>
      <c r="BP1326" s="308">
        <f>_xll.SRS1Splines.Functions25.Linear_Interp(V_XNN1!$K$3:$K$8,V_XNN1!$M$3:$M$8,BT1326)</f>
        <v>7.0216199999999895E-2</v>
      </c>
      <c r="BQ1326" s="308">
        <f>IFERROR((BN1326 - V_XNN1!$M$16) / (V_XNN1!$M$15- V_XNN1!$M$16) * 100, 0)</f>
        <v>122.61281337047359</v>
      </c>
      <c r="BR1326" s="308">
        <v>252</v>
      </c>
      <c r="BS1326" s="308">
        <v>249</v>
      </c>
      <c r="BT1326" s="374">
        <v>252.91</v>
      </c>
      <c r="BU1326" s="312">
        <v>0.33870967741935482</v>
      </c>
      <c r="BV1326" s="372">
        <v>0.33956900000000001</v>
      </c>
      <c r="BW1326" s="369"/>
      <c r="BX1326" s="312"/>
      <c r="BY1326" s="370"/>
      <c r="BZ1326" s="370"/>
      <c r="CA1326" s="370"/>
      <c r="CB1326" s="312"/>
      <c r="CC1326" s="312"/>
      <c r="CD1326" s="308"/>
      <c r="CE1326" s="312"/>
      <c r="CF1326" s="312"/>
      <c r="CG1326" s="312"/>
      <c r="CH1326" s="312"/>
      <c r="CI1326" s="384"/>
      <c r="CJ1326" s="312"/>
      <c r="CK1326" s="372"/>
      <c r="CL1326" s="369"/>
      <c r="CM1326" s="312"/>
      <c r="CN1326" s="370"/>
      <c r="CO1326" s="370"/>
      <c r="CP1326" s="370"/>
      <c r="CQ1326" s="312"/>
      <c r="CR1326" s="312"/>
      <c r="CS1326" s="308"/>
      <c r="CT1326" s="312"/>
      <c r="CU1326" s="312"/>
      <c r="CV1326" s="312"/>
      <c r="CW1326" s="312"/>
      <c r="CX1326" s="384"/>
      <c r="CY1326" s="312"/>
      <c r="CZ1326" s="372"/>
    </row>
    <row r="1327" spans="1:104" s="1" customFormat="1" hidden="1">
      <c r="A1327" s="269">
        <v>45886</v>
      </c>
      <c r="B1327" s="380">
        <v>9</v>
      </c>
      <c r="C1327" s="381">
        <v>0.78096774193548391</v>
      </c>
      <c r="D1327" s="382">
        <v>3.6892799999999997</v>
      </c>
      <c r="E1327" s="382">
        <v>3.1285440000000002</v>
      </c>
      <c r="F1327" s="382">
        <v>0.14688000000000001</v>
      </c>
      <c r="G1327" s="312">
        <f>_xll.SRS1Splines.Functions25.Linear_Interp(V_NEM!$R$687:$R$703,V_NEM!$T$687:$T$703,M1327)+_xll.SRS1Splines.Functions25.Linear_Interp(V_NEM!$AB$687:$AB$703,V_NEM!$AD$687:$AD$703,N1327)</f>
        <v>1.0161613770000071</v>
      </c>
      <c r="H1327" s="308">
        <f>(G1327/(V_NEM!$T$696+V_NEM!$AD$696))*100</f>
        <v>104.84812249078763</v>
      </c>
      <c r="I1327" s="308">
        <f>G1327-(V_NEM!$T$694+V_NEM!$AD$694)</f>
        <v>0.37667524200000713</v>
      </c>
      <c r="J1327" s="308">
        <f>((IFERROR((_xll.SRS1Splines.Functions25.Linear_Interp(V_NEM!$R$687:$R$703,V_NEM!$T$687:$T$703,M1327) - V_NEM!$X$689) / (V_NEM!$X$688- V_NEM!$X$689) * 100, 0))+(IFERROR((_xll.SRS1Splines.Functions25.Linear_Interp(V_NEM!$AB$687:$AB$703,V_NEM!$AD$687:$AD$703,N1327) - V_NEM!$AH$689) / (V_NEM!$AH$688- V_NEM!$AH$689) * 100, 0)))/2</f>
        <v>118.72887110267816</v>
      </c>
      <c r="K1327" s="308">
        <v>784.3</v>
      </c>
      <c r="L1327" s="308">
        <v>781.8</v>
      </c>
      <c r="M1327" s="371">
        <v>784.2</v>
      </c>
      <c r="N1327" s="371">
        <v>784.4</v>
      </c>
      <c r="O1327" s="312">
        <v>1.1651612903225805</v>
      </c>
      <c r="P1327" s="383">
        <v>3.0645461374846699</v>
      </c>
      <c r="Q1327" s="369">
        <v>0</v>
      </c>
      <c r="R1327" s="312">
        <v>6.48</v>
      </c>
      <c r="S1327" s="370">
        <v>4.2186495895641327</v>
      </c>
      <c r="T1327" s="370">
        <v>2.1642677999999997</v>
      </c>
      <c r="U1327" s="370"/>
      <c r="V1327" s="312">
        <f>_xll.SRS1Splines.Functions25.Linear_Interp(V_NK3!$P$8:$P$32,V_NK3!$R$8:$R$32,AC1327)</f>
        <v>180.93573264</v>
      </c>
      <c r="W1327" s="312">
        <f>(V1327/V_NK3!$R$28)*100</f>
        <v>33.373916407172842</v>
      </c>
      <c r="X1327" s="308">
        <f>V1327-V_NK3!$R$8</f>
        <v>124.35708063999999</v>
      </c>
      <c r="Y1327" s="308">
        <f>IFERROR((V1327 - V_NK3!$V$10) / (V_NK3!$V$9- V_NK3!$V$10) * 100, 0)</f>
        <v>25.610616056331132</v>
      </c>
      <c r="Z1327" s="308">
        <v>541.79999999999995</v>
      </c>
      <c r="AA1327" s="308">
        <v>521</v>
      </c>
      <c r="AB1327" s="312">
        <v>530.02012879493373</v>
      </c>
      <c r="AC1327" s="371">
        <v>528.98</v>
      </c>
      <c r="AD1327" s="308">
        <v>0.967741935483871</v>
      </c>
      <c r="AE1327" s="372">
        <v>0.47049299999999999</v>
      </c>
      <c r="AF1327" s="373"/>
      <c r="AG1327" s="312"/>
      <c r="AH1327" s="370">
        <v>3.8646561485717013</v>
      </c>
      <c r="AI1327" s="370">
        <v>4.0830847200000004</v>
      </c>
      <c r="AJ1327" s="370"/>
      <c r="AK1327" s="312">
        <f>_xll.SRS1Splines.Functions25.Linear_Interp(V_NK2!$R$10:$R$21,V_NK2!$T$10:$T$21,AR1327)</f>
        <v>58.206914285743601</v>
      </c>
      <c r="AL1327" s="312">
        <f>(AK1327/V_NK2!$T$18)*100</f>
        <v>81.522288915607277</v>
      </c>
      <c r="AM1327" s="308">
        <f>AK1327-V_NK2!$T$11</f>
        <v>17.386914285715804</v>
      </c>
      <c r="AN1327" s="308">
        <f>IFERROR((AK1327 - V_NK2!$X$12) / (V_NK2!$X$11- V_NK2!$X$12) * 100, 0)</f>
        <v>56.857142857150613</v>
      </c>
      <c r="AO1327" s="308">
        <v>427</v>
      </c>
      <c r="AP1327" s="308">
        <v>420</v>
      </c>
      <c r="AQ1327" s="308"/>
      <c r="AR1327" s="371">
        <v>423.98</v>
      </c>
      <c r="AS1327" s="312">
        <v>1.5161290322580645</v>
      </c>
      <c r="AT1327" s="372">
        <v>0.95176800000000006</v>
      </c>
      <c r="AU1327" s="369"/>
      <c r="AV1327" s="312">
        <v>2.2153872755520001</v>
      </c>
      <c r="AW1327" s="370">
        <v>1.3346195454545031</v>
      </c>
      <c r="AX1327" s="370">
        <v>1.2878195454545456</v>
      </c>
      <c r="AY1327" s="370">
        <v>0</v>
      </c>
      <c r="AZ1327" s="312">
        <f>_xll.SRS1Splines.Functions25.Linear_Interp(V_NNG3A!$H$4:$H$12,V_NNG3A!$I$4:$I$12,BF1327)</f>
        <v>13.3559999999999</v>
      </c>
      <c r="BA1327" s="312">
        <f>(AZ1327/V_NNG3A!$I$8)*100</f>
        <v>96.433212996389173</v>
      </c>
      <c r="BB1327" s="308">
        <f>_xll.SRS1Splines.Functions25.Linear_Interp(V_NNG3A!$H$4:$H$12,V_NNG3A!$J$4:$J$12,BF1327)</f>
        <v>2.3684137931034002</v>
      </c>
      <c r="BC1327" s="308">
        <f>IFERROR((AZ1327-V_NNG3A!$J$20) / (V_NNG3A!$J$19-V_NNG3A!$J$20) * 100, 0)</f>
        <v>82.741838332727838</v>
      </c>
      <c r="BD1327" s="308">
        <v>1050</v>
      </c>
      <c r="BE1327" s="308">
        <v>1047</v>
      </c>
      <c r="BF1327" s="374">
        <v>1049.5999999999999</v>
      </c>
      <c r="BG1327" s="312">
        <v>0.79677419354838708</v>
      </c>
      <c r="BH1327" s="372">
        <v>0.441</v>
      </c>
      <c r="BI1327" s="369"/>
      <c r="BJ1327" s="312">
        <v>4.87296</v>
      </c>
      <c r="BK1327" s="370">
        <v>6.4048319999999999</v>
      </c>
      <c r="BL1327" s="370">
        <v>2.0917439999999998</v>
      </c>
      <c r="BM1327" s="370">
        <f t="shared" si="18"/>
        <v>4.3130880000000005</v>
      </c>
      <c r="BN1327" s="312">
        <f>_xll.SRS1Splines.Functions25.Linear_Interp(V_XNN1!$K$3:$K$8,V_XNN1!$L$3:$L$8,BT1327)</f>
        <v>0.2272854</v>
      </c>
      <c r="BO1327" s="312">
        <f>(BN1327/V_XNN1!$L$7)*100</f>
        <v>108.23114285714286</v>
      </c>
      <c r="BP1327" s="308">
        <f>_xll.SRS1Splines.Functions25.Linear_Interp(V_XNN1!$K$3:$K$8,V_XNN1!$M$3:$M$8,BT1327)</f>
        <v>7.1285399999999999E-2</v>
      </c>
      <c r="BQ1327" s="308">
        <f>IFERROR((BN1327 - V_XNN1!$M$16) / (V_XNN1!$M$15- V_XNN1!$M$16) * 100, 0)</f>
        <v>125.92200557103067</v>
      </c>
      <c r="BR1327" s="308">
        <v>252</v>
      </c>
      <c r="BS1327" s="308">
        <v>249</v>
      </c>
      <c r="BT1327" s="374">
        <v>252.97</v>
      </c>
      <c r="BU1327" s="312">
        <v>0.33870967741935482</v>
      </c>
      <c r="BV1327" s="372">
        <v>0.33723999999999998</v>
      </c>
      <c r="BW1327" s="369"/>
      <c r="BX1327" s="312"/>
      <c r="BY1327" s="370"/>
      <c r="BZ1327" s="370"/>
      <c r="CA1327" s="370"/>
      <c r="CB1327" s="312"/>
      <c r="CC1327" s="312"/>
      <c r="CD1327" s="308"/>
      <c r="CE1327" s="312"/>
      <c r="CF1327" s="312"/>
      <c r="CG1327" s="312"/>
      <c r="CH1327" s="312"/>
      <c r="CI1327" s="384"/>
      <c r="CJ1327" s="312"/>
      <c r="CK1327" s="372"/>
      <c r="CL1327" s="369"/>
      <c r="CM1327" s="312"/>
      <c r="CN1327" s="370"/>
      <c r="CO1327" s="370"/>
      <c r="CP1327" s="370"/>
      <c r="CQ1327" s="312"/>
      <c r="CR1327" s="312"/>
      <c r="CS1327" s="308"/>
      <c r="CT1327" s="312"/>
      <c r="CU1327" s="312"/>
      <c r="CV1327" s="312"/>
      <c r="CW1327" s="312"/>
      <c r="CX1327" s="384"/>
      <c r="CY1327" s="312"/>
      <c r="CZ1327" s="372"/>
    </row>
    <row r="1328" spans="1:104" s="1" customFormat="1" hidden="1">
      <c r="A1328" s="269">
        <v>45887</v>
      </c>
      <c r="B1328" s="380">
        <v>4.2</v>
      </c>
      <c r="C1328" s="381">
        <v>0.78096774193548391</v>
      </c>
      <c r="D1328" s="382">
        <v>3.4361279999999996</v>
      </c>
      <c r="E1328" s="382">
        <v>3.1138560000000002</v>
      </c>
      <c r="F1328" s="382">
        <v>0.222048</v>
      </c>
      <c r="G1328" s="312">
        <f>_xll.SRS1Splines.Functions25.Linear_Interp(V_NEM!$R$687:$R$703,V_NEM!$T$687:$T$703,M1328)+_xll.SRS1Splines.Functions25.Linear_Interp(V_NEM!$AB$687:$AB$703,V_NEM!$AD$687:$AD$703,N1328)</f>
        <v>1.041855021000003</v>
      </c>
      <c r="H1328" s="308">
        <f>(G1328/(V_NEM!$T$696+V_NEM!$AD$696))*100</f>
        <v>107.49920763761686</v>
      </c>
      <c r="I1328" s="308">
        <f>G1328-(V_NEM!$T$694+V_NEM!$AD$694)</f>
        <v>0.40236888600000309</v>
      </c>
      <c r="J1328" s="308">
        <f>((IFERROR((_xll.SRS1Splines.Functions25.Linear_Interp(V_NEM!$R$687:$R$703,V_NEM!$T$687:$T$703,M1328) - V_NEM!$X$689) / (V_NEM!$X$688- V_NEM!$X$689) * 100, 0))+(IFERROR((_xll.SRS1Splines.Functions25.Linear_Interp(V_NEM!$AB$687:$AB$703,V_NEM!$AD$687:$AD$703,N1328) - V_NEM!$AH$689) / (V_NEM!$AH$688- V_NEM!$AH$689) * 100, 0)))/2</f>
        <v>123.33101084251305</v>
      </c>
      <c r="K1328" s="308">
        <v>784.3</v>
      </c>
      <c r="L1328" s="308">
        <v>781.8</v>
      </c>
      <c r="M1328" s="371">
        <v>784.35</v>
      </c>
      <c r="N1328" s="371">
        <v>784.4</v>
      </c>
      <c r="O1328" s="312">
        <v>1.1651612903225805</v>
      </c>
      <c r="P1328" s="383">
        <v>3.0490295033079402</v>
      </c>
      <c r="Q1328" s="369">
        <v>0</v>
      </c>
      <c r="R1328" s="312">
        <v>6.48</v>
      </c>
      <c r="S1328" s="370">
        <v>3.3384635097091673</v>
      </c>
      <c r="T1328" s="370">
        <v>2.7112767999999998</v>
      </c>
      <c r="U1328" s="370"/>
      <c r="V1328" s="312">
        <f>_xll.SRS1Splines.Functions25.Linear_Interp(V_NK3!$P$8:$P$32,V_NK3!$R$8:$R$32,AC1328)</f>
        <v>181.56291934999999</v>
      </c>
      <c r="W1328" s="312">
        <f>(V1328/V_NK3!$R$28)*100</f>
        <v>33.489602106873058</v>
      </c>
      <c r="X1328" s="308">
        <f>V1328-V_NK3!$R$8</f>
        <v>124.98426734999998</v>
      </c>
      <c r="Y1328" s="308">
        <f>IFERROR((V1328 - V_NK3!$V$10) / (V_NK3!$V$9- V_NK3!$V$10) * 100, 0)</f>
        <v>25.739781504271669</v>
      </c>
      <c r="Z1328" s="308">
        <v>541.79999999999995</v>
      </c>
      <c r="AA1328" s="308">
        <v>521</v>
      </c>
      <c r="AB1328" s="312">
        <v>530.10372224530033</v>
      </c>
      <c r="AC1328" s="371">
        <v>529.01</v>
      </c>
      <c r="AD1328" s="308">
        <v>0.967741935483871</v>
      </c>
      <c r="AE1328" s="372">
        <v>0.58940800000000004</v>
      </c>
      <c r="AF1328" s="373"/>
      <c r="AG1328" s="312"/>
      <c r="AH1328" s="370">
        <v>3.3226955142856118</v>
      </c>
      <c r="AI1328" s="370">
        <v>3.5848097999999999</v>
      </c>
      <c r="AJ1328" s="370"/>
      <c r="AK1328" s="312">
        <f>_xll.SRS1Splines.Functions25.Linear_Interp(V_NK2!$R$10:$R$21,V_NK2!$T$10:$T$21,AR1328)</f>
        <v>57.944800000029304</v>
      </c>
      <c r="AL1328" s="312">
        <f>(AK1328/V_NK2!$T$18)*100</f>
        <v>81.155182072870176</v>
      </c>
      <c r="AM1328" s="308">
        <f>AK1328-V_NK2!$T$11</f>
        <v>17.124800000001507</v>
      </c>
      <c r="AN1328" s="308">
        <f>IFERROR((AK1328 - V_NK2!$X$12) / (V_NK2!$X$11- V_NK2!$X$12) * 100, 0)</f>
        <v>56.000000000007674</v>
      </c>
      <c r="AO1328" s="308">
        <v>427</v>
      </c>
      <c r="AP1328" s="308">
        <v>420</v>
      </c>
      <c r="AQ1328" s="308"/>
      <c r="AR1328" s="371">
        <v>423.92</v>
      </c>
      <c r="AS1328" s="312">
        <v>1.5161290322580645</v>
      </c>
      <c r="AT1328" s="372">
        <v>0.83562000000000003</v>
      </c>
      <c r="AU1328" s="369"/>
      <c r="AV1328" s="312">
        <v>2.2153872755520001</v>
      </c>
      <c r="AW1328" s="370">
        <v>1.3052463454545935</v>
      </c>
      <c r="AX1328" s="370">
        <v>1.2922463454545461</v>
      </c>
      <c r="AY1328" s="370">
        <v>0</v>
      </c>
      <c r="AZ1328" s="312">
        <f>_xll.SRS1Splines.Functions25.Linear_Interp(V_NNG3A!$H$4:$H$12,V_NNG3A!$I$4:$I$12,BF1328)</f>
        <v>13.417750000000099</v>
      </c>
      <c r="BA1328" s="312">
        <f>(AZ1328/V_NNG3A!$I$8)*100</f>
        <v>96.879061371841885</v>
      </c>
      <c r="BB1328" s="308">
        <f>_xll.SRS1Splines.Functions25.Linear_Interp(V_NNG3A!$H$4:$H$12,V_NNG3A!$J$4:$J$12,BF1328)</f>
        <v>2.43016379310362</v>
      </c>
      <c r="BC1328" s="308">
        <f>IFERROR((AZ1328-V_NNG3A!$J$20) / (V_NNG3A!$J$19-V_NNG3A!$J$20) * 100, 0)</f>
        <v>84.899108541143377</v>
      </c>
      <c r="BD1328" s="308">
        <v>1050</v>
      </c>
      <c r="BE1328" s="308">
        <v>1047</v>
      </c>
      <c r="BF1328" s="374">
        <v>1049.6500000000001</v>
      </c>
      <c r="BG1328" s="312">
        <v>0.79677419354838708</v>
      </c>
      <c r="BH1328" s="372">
        <v>0.44979000000000813</v>
      </c>
      <c r="BI1328" s="369"/>
      <c r="BJ1328" s="312">
        <v>4.87296</v>
      </c>
      <c r="BK1328" s="370">
        <v>5.5969920000000002</v>
      </c>
      <c r="BL1328" s="370">
        <v>2.0926079999999998</v>
      </c>
      <c r="BM1328" s="370">
        <f t="shared" si="18"/>
        <v>3.5043840000000004</v>
      </c>
      <c r="BN1328" s="312">
        <f>_xll.SRS1Splines.Functions25.Linear_Interp(V_XNN1!$K$3:$K$8,V_XNN1!$L$3:$L$8,BT1328)</f>
        <v>0.22621620000000001</v>
      </c>
      <c r="BO1328" s="312">
        <f>(BN1328/V_XNN1!$L$7)*100</f>
        <v>107.72200000000001</v>
      </c>
      <c r="BP1328" s="308">
        <f>_xll.SRS1Splines.Functions25.Linear_Interp(V_XNN1!$K$3:$K$8,V_XNN1!$M$3:$M$8,BT1328)</f>
        <v>7.0216199999999895E-2</v>
      </c>
      <c r="BQ1328" s="308">
        <f>IFERROR((BN1328 - V_XNN1!$M$16) / (V_XNN1!$M$15- V_XNN1!$M$16) * 100, 0)</f>
        <v>122.61281337047359</v>
      </c>
      <c r="BR1328" s="308">
        <v>252</v>
      </c>
      <c r="BS1328" s="308">
        <v>249</v>
      </c>
      <c r="BT1328" s="374">
        <v>252.91</v>
      </c>
      <c r="BU1328" s="312">
        <v>0.33870967741935482</v>
      </c>
      <c r="BV1328" s="372">
        <v>0.34071099999999999</v>
      </c>
      <c r="BW1328" s="369"/>
      <c r="BX1328" s="312"/>
      <c r="BY1328" s="370"/>
      <c r="BZ1328" s="370"/>
      <c r="CA1328" s="370"/>
      <c r="CB1328" s="312"/>
      <c r="CC1328" s="312"/>
      <c r="CD1328" s="308"/>
      <c r="CE1328" s="312"/>
      <c r="CF1328" s="312"/>
      <c r="CG1328" s="312"/>
      <c r="CH1328" s="312"/>
      <c r="CI1328" s="384"/>
      <c r="CJ1328" s="312"/>
      <c r="CK1328" s="372"/>
      <c r="CL1328" s="369"/>
      <c r="CM1328" s="312"/>
      <c r="CN1328" s="370"/>
      <c r="CO1328" s="370"/>
      <c r="CP1328" s="370"/>
      <c r="CQ1328" s="312"/>
      <c r="CR1328" s="312"/>
      <c r="CS1328" s="308"/>
      <c r="CT1328" s="312"/>
      <c r="CU1328" s="312"/>
      <c r="CV1328" s="312"/>
      <c r="CW1328" s="312"/>
      <c r="CX1328" s="384"/>
      <c r="CY1328" s="312"/>
      <c r="CZ1328" s="372"/>
    </row>
    <row r="1329" spans="1:104" s="1" customFormat="1" hidden="1">
      <c r="A1329" s="269">
        <v>45888</v>
      </c>
      <c r="B1329" s="380">
        <v>5.5</v>
      </c>
      <c r="C1329" s="381">
        <v>0.78096774193548391</v>
      </c>
      <c r="D1329" s="382">
        <v>3.2555519999999998</v>
      </c>
      <c r="E1329" s="382">
        <v>3.0965760000000007</v>
      </c>
      <c r="F1329" s="382">
        <v>3.7151999999999998E-2</v>
      </c>
      <c r="G1329" s="312">
        <f>_xll.SRS1Splines.Functions25.Linear_Interp(V_NEM!$R$687:$R$703,V_NEM!$T$687:$T$703,M1329)+_xll.SRS1Splines.Functions25.Linear_Interp(V_NEM!$AB$687:$AB$703,V_NEM!$AD$687:$AD$703,N1329)</f>
        <v>0.91650587034999809</v>
      </c>
      <c r="H1329" s="308">
        <f>(G1329/(V_NEM!$T$696+V_NEM!$AD$696))*100</f>
        <v>94.565609294931747</v>
      </c>
      <c r="I1329" s="308">
        <f>G1329-(V_NEM!$T$694+V_NEM!$AD$694)</f>
        <v>0.27701973534999813</v>
      </c>
      <c r="J1329" s="308">
        <f>((IFERROR((_xll.SRS1Splines.Functions25.Linear_Interp(V_NEM!$R$687:$R$703,V_NEM!$T$687:$T$703,M1329) - V_NEM!$X$689) / (V_NEM!$X$688- V_NEM!$X$689) * 100, 0))+(IFERROR((_xll.SRS1Splines.Functions25.Linear_Interp(V_NEM!$AB$687:$AB$703,V_NEM!$AD$687:$AD$703,N1329) - V_NEM!$AH$689) / (V_NEM!$AH$688- V_NEM!$AH$689) * 100, 0)))/2</f>
        <v>90.124289246468663</v>
      </c>
      <c r="K1329" s="308">
        <v>784.3</v>
      </c>
      <c r="L1329" s="308">
        <v>781.8</v>
      </c>
      <c r="M1329" s="371">
        <v>783.65</v>
      </c>
      <c r="N1329" s="371">
        <v>783.98</v>
      </c>
      <c r="O1329" s="312">
        <v>1.1651612903225805</v>
      </c>
      <c r="P1329" s="383">
        <v>2.91865</v>
      </c>
      <c r="Q1329" s="369">
        <v>0</v>
      </c>
      <c r="R1329" s="312">
        <v>6.48</v>
      </c>
      <c r="S1329" s="370">
        <v>2.6358380586387629</v>
      </c>
      <c r="T1329" s="370">
        <v>4.9065301999999988</v>
      </c>
      <c r="U1329" s="370"/>
      <c r="V1329" s="312">
        <f>_xll.SRS1Splines.Functions25.Linear_Interp(V_NK3!$P$8:$P$32,V_NK3!$R$8:$R$32,AC1329)</f>
        <v>179.29222720000001</v>
      </c>
      <c r="W1329" s="312">
        <f>(V1329/V_NK3!$R$28)*100</f>
        <v>33.070768917348779</v>
      </c>
      <c r="X1329" s="308">
        <f>V1329-V_NK3!$R$8</f>
        <v>122.71357520000001</v>
      </c>
      <c r="Y1329" s="308">
        <f>IFERROR((V1329 - V_NK3!$V$10) / (V_NK3!$V$9- V_NK3!$V$10) * 100, 0)</f>
        <v>25.272145688631038</v>
      </c>
      <c r="Z1329" s="308">
        <v>541.79999999999995</v>
      </c>
      <c r="AA1329" s="308">
        <v>521</v>
      </c>
      <c r="AB1329" s="312">
        <v>530.18731569566694</v>
      </c>
      <c r="AC1329" s="371">
        <v>528.9</v>
      </c>
      <c r="AD1329" s="308">
        <v>0.967741935483871</v>
      </c>
      <c r="AE1329" s="372">
        <v>1.0666369999999998</v>
      </c>
      <c r="AF1329" s="373"/>
      <c r="AG1329" s="312"/>
      <c r="AH1329" s="370">
        <v>5.8862984871426871</v>
      </c>
      <c r="AI1329" s="370">
        <v>6.01735563</v>
      </c>
      <c r="AJ1329" s="370"/>
      <c r="AK1329" s="312">
        <f>_xll.SRS1Splines.Functions25.Linear_Interp(V_NK2!$R$10:$R$21,V_NK2!$T$10:$T$21,AR1329)</f>
        <v>57.813742857172002</v>
      </c>
      <c r="AL1329" s="312">
        <f>(AK1329/V_NK2!$T$18)*100</f>
        <v>80.971628651501391</v>
      </c>
      <c r="AM1329" s="308">
        <f>AK1329-V_NK2!$T$11</f>
        <v>16.993742857144206</v>
      </c>
      <c r="AN1329" s="308">
        <f>IFERROR((AK1329 - V_NK2!$X$12) / (V_NK2!$X$11- V_NK2!$X$12) * 100, 0)</f>
        <v>55.57142857143571</v>
      </c>
      <c r="AO1329" s="308">
        <v>427</v>
      </c>
      <c r="AP1329" s="308">
        <v>420</v>
      </c>
      <c r="AQ1329" s="308"/>
      <c r="AR1329" s="371">
        <v>423.89</v>
      </c>
      <c r="AS1329" s="312">
        <v>1.5161290322580645</v>
      </c>
      <c r="AT1329" s="372">
        <v>1.402647</v>
      </c>
      <c r="AU1329" s="369"/>
      <c r="AV1329" s="312">
        <v>2.2153872755520001</v>
      </c>
      <c r="AW1329" s="370">
        <v>1.2109548272727044</v>
      </c>
      <c r="AX1329" s="370">
        <v>1.2499548272727281</v>
      </c>
      <c r="AY1329" s="370">
        <v>0</v>
      </c>
      <c r="AZ1329" s="312">
        <f>_xll.SRS1Splines.Functions25.Linear_Interp(V_NNG3A!$H$4:$H$12,V_NNG3A!$I$4:$I$12,BF1329)</f>
        <v>13.2325</v>
      </c>
      <c r="BA1329" s="312">
        <f>(AZ1329/V_NNG3A!$I$8)*100</f>
        <v>95.541516245487372</v>
      </c>
      <c r="BB1329" s="308">
        <f>_xll.SRS1Splines.Functions25.Linear_Interp(V_NNG3A!$H$4:$H$12,V_NNG3A!$J$4:$J$12,BF1329)</f>
        <v>2.2449137931035099</v>
      </c>
      <c r="BC1329" s="308">
        <f>IFERROR((AZ1329-V_NNG3A!$J$20) / (V_NNG3A!$J$19-V_NNG3A!$J$20) * 100, 0)</f>
        <v>78.427297915914139</v>
      </c>
      <c r="BD1329" s="308">
        <v>1050</v>
      </c>
      <c r="BE1329" s="308">
        <v>1047</v>
      </c>
      <c r="BF1329" s="374">
        <v>1049.5</v>
      </c>
      <c r="BG1329" s="312">
        <v>0.79677419354838708</v>
      </c>
      <c r="BH1329" s="372">
        <v>0.42946999999998658</v>
      </c>
      <c r="BI1329" s="369"/>
      <c r="BJ1329" s="312">
        <v>4.87296</v>
      </c>
      <c r="BK1329" s="370">
        <v>5.1390719999999996</v>
      </c>
      <c r="BL1329" s="370">
        <v>2.0952000000000002</v>
      </c>
      <c r="BM1329" s="370">
        <f t="shared" si="18"/>
        <v>3.0438719999999995</v>
      </c>
      <c r="BN1329" s="312">
        <f>_xll.SRS1Splines.Functions25.Linear_Interp(V_XNN1!$K$3:$K$8,V_XNN1!$L$3:$L$8,BT1329)</f>
        <v>0.22550339999999999</v>
      </c>
      <c r="BO1329" s="312">
        <f>(BN1329/V_XNN1!$L$7)*100</f>
        <v>107.38257142857144</v>
      </c>
      <c r="BP1329" s="308">
        <f>_xll.SRS1Splines.Functions25.Linear_Interp(V_XNN1!$K$3:$K$8,V_XNN1!$M$3:$M$8,BT1329)</f>
        <v>6.9503400000000104E-2</v>
      </c>
      <c r="BQ1329" s="308">
        <f>IFERROR((BN1329 - V_XNN1!$M$16) / (V_XNN1!$M$15- V_XNN1!$M$16) * 100, 0)</f>
        <v>120.40668523676881</v>
      </c>
      <c r="BR1329" s="308">
        <v>252</v>
      </c>
      <c r="BS1329" s="308">
        <v>249</v>
      </c>
      <c r="BT1329" s="374">
        <v>252.87</v>
      </c>
      <c r="BU1329" s="312">
        <v>0.33870967741935482</v>
      </c>
      <c r="BV1329" s="372">
        <v>0.34250799999999998</v>
      </c>
      <c r="BW1329" s="369"/>
      <c r="BX1329" s="312"/>
      <c r="BY1329" s="370"/>
      <c r="BZ1329" s="370"/>
      <c r="CA1329" s="370"/>
      <c r="CB1329" s="312"/>
      <c r="CC1329" s="312"/>
      <c r="CD1329" s="308"/>
      <c r="CE1329" s="312"/>
      <c r="CF1329" s="312"/>
      <c r="CG1329" s="312"/>
      <c r="CH1329" s="312"/>
      <c r="CI1329" s="384"/>
      <c r="CJ1329" s="312"/>
      <c r="CK1329" s="372"/>
      <c r="CL1329" s="369"/>
      <c r="CM1329" s="312"/>
      <c r="CN1329" s="370"/>
      <c r="CO1329" s="370"/>
      <c r="CP1329" s="370"/>
      <c r="CQ1329" s="312"/>
      <c r="CR1329" s="312"/>
      <c r="CS1329" s="308"/>
      <c r="CT1329" s="312"/>
      <c r="CU1329" s="312"/>
      <c r="CV1329" s="312"/>
      <c r="CW1329" s="312"/>
      <c r="CX1329" s="384"/>
      <c r="CY1329" s="312"/>
      <c r="CZ1329" s="372"/>
    </row>
    <row r="1330" spans="1:104" s="1" customFormat="1" hidden="1">
      <c r="A1330" s="269">
        <v>45889</v>
      </c>
      <c r="B1330" s="380">
        <v>3.01</v>
      </c>
      <c r="C1330" s="381">
        <v>0.78096774193548391</v>
      </c>
      <c r="D1330" s="382">
        <v>2.7829439999999996</v>
      </c>
      <c r="E1330" s="382">
        <v>2.9358719999999998</v>
      </c>
      <c r="F1330" s="382">
        <v>0</v>
      </c>
      <c r="G1330" s="312">
        <f>_xll.SRS1Splines.Functions25.Linear_Interp(V_NEM!$R$687:$R$703,V_NEM!$T$687:$T$703,M1330)+_xll.SRS1Splines.Functions25.Linear_Interp(V_NEM!$AB$687:$AB$703,V_NEM!$AD$687:$AD$703,N1330)</f>
        <v>0.88093796940000424</v>
      </c>
      <c r="H1330" s="308">
        <f>(G1330/(V_NEM!$T$696+V_NEM!$AD$696))*100</f>
        <v>90.89569256718238</v>
      </c>
      <c r="I1330" s="308">
        <f>G1330-(V_NEM!$T$694+V_NEM!$AD$694)</f>
        <v>0.24145183440000428</v>
      </c>
      <c r="J1330" s="308">
        <f>((IFERROR((_xll.SRS1Splines.Functions25.Linear_Interp(V_NEM!$R$687:$R$703,V_NEM!$T$687:$T$703,M1330) - V_NEM!$X$689) / (V_NEM!$X$688- V_NEM!$X$689) * 100, 0))+(IFERROR((_xll.SRS1Splines.Functions25.Linear_Interp(V_NEM!$AB$687:$AB$703,V_NEM!$AD$687:$AD$703,N1330) - V_NEM!$AH$689) / (V_NEM!$AH$688- V_NEM!$AH$689) * 100, 0)))/2</f>
        <v>60.969083779826761</v>
      </c>
      <c r="K1330" s="308">
        <v>784.3</v>
      </c>
      <c r="L1330" s="308">
        <v>781.8</v>
      </c>
      <c r="M1330" s="371">
        <v>783.6</v>
      </c>
      <c r="N1330" s="371">
        <v>782.94</v>
      </c>
      <c r="O1330" s="312">
        <v>1.1651612903225805</v>
      </c>
      <c r="P1330" s="383">
        <v>2.5047730000000001</v>
      </c>
      <c r="Q1330" s="369">
        <v>0</v>
      </c>
      <c r="R1330" s="312">
        <v>6.48</v>
      </c>
      <c r="S1330" s="370">
        <v>2.4079656314807889</v>
      </c>
      <c r="T1330" s="370">
        <v>4.6677855999999993</v>
      </c>
      <c r="U1330" s="370"/>
      <c r="V1330" s="312">
        <f>_xll.SRS1Splines.Functions25.Linear_Interp(V_NK3!$P$8:$P$32,V_NK3!$R$8:$R$32,AC1330)</f>
        <v>177.03240721999899</v>
      </c>
      <c r="W1330" s="312">
        <f>(V1330/V_NK3!$R$28)*100</f>
        <v>32.653941118840507</v>
      </c>
      <c r="X1330" s="308">
        <f>V1330-V_NK3!$R$8</f>
        <v>120.45375521999898</v>
      </c>
      <c r="Y1330" s="308">
        <f>IFERROR((V1330 - V_NK3!$V$10) / (V_NK3!$V$9- V_NK3!$V$10) * 100, 0)</f>
        <v>24.806748933043188</v>
      </c>
      <c r="Z1330" s="308">
        <v>541.79999999999995</v>
      </c>
      <c r="AA1330" s="308">
        <v>521</v>
      </c>
      <c r="AB1330" s="312">
        <v>530.27090914603355</v>
      </c>
      <c r="AC1330" s="371">
        <v>528.79</v>
      </c>
      <c r="AD1330" s="308">
        <v>0.967741935483871</v>
      </c>
      <c r="AE1330" s="372">
        <v>1.0147360000000001</v>
      </c>
      <c r="AF1330" s="373"/>
      <c r="AG1330" s="312"/>
      <c r="AH1330" s="370">
        <v>5.5032044728570737</v>
      </c>
      <c r="AI1330" s="370">
        <v>6.5953473299999992</v>
      </c>
      <c r="AJ1330" s="370"/>
      <c r="AK1330" s="312">
        <f>_xll.SRS1Splines.Functions25.Linear_Interp(V_NK2!$R$10:$R$21,V_NK2!$T$10:$T$21,AR1330)</f>
        <v>56.721600000029099</v>
      </c>
      <c r="AL1330" s="312">
        <f>(AK1330/V_NK2!$T$18)*100</f>
        <v>79.442016806763434</v>
      </c>
      <c r="AM1330" s="308">
        <f>AK1330-V_NK2!$T$11</f>
        <v>15.901600000001302</v>
      </c>
      <c r="AN1330" s="308">
        <f>IFERROR((AK1330 - V_NK2!$X$12) / (V_NK2!$X$11- V_NK2!$X$12) * 100, 0)</f>
        <v>52.000000000006807</v>
      </c>
      <c r="AO1330" s="308">
        <v>427</v>
      </c>
      <c r="AP1330" s="308">
        <v>420</v>
      </c>
      <c r="AQ1330" s="308"/>
      <c r="AR1330" s="371">
        <v>423.64</v>
      </c>
      <c r="AS1330" s="312">
        <v>1.5161290322580645</v>
      </c>
      <c r="AT1330" s="372">
        <v>1.537377</v>
      </c>
      <c r="AU1330" s="369"/>
      <c r="AV1330" s="312">
        <v>2.2153872755520001</v>
      </c>
      <c r="AW1330" s="370">
        <v>1.1062081363636109</v>
      </c>
      <c r="AX1330" s="370">
        <v>1.2076081363636366</v>
      </c>
      <c r="AY1330" s="370">
        <v>0</v>
      </c>
      <c r="AZ1330" s="312">
        <f>_xll.SRS1Splines.Functions25.Linear_Interp(V_NNG3A!$H$4:$H$12,V_NNG3A!$I$4:$I$12,BF1330)</f>
        <v>12.7508499999999</v>
      </c>
      <c r="BA1330" s="312">
        <f>(AZ1330/V_NNG3A!$I$8)*100</f>
        <v>92.063898916966792</v>
      </c>
      <c r="BB1330" s="308">
        <f>_xll.SRS1Splines.Functions25.Linear_Interp(V_NNG3A!$H$4:$H$12,V_NNG3A!$J$4:$J$12,BF1330)</f>
        <v>1.7632637931033901</v>
      </c>
      <c r="BC1330" s="308">
        <f>IFERROR((AZ1330-V_NNG3A!$J$20) / (V_NNG3A!$J$19-V_NNG3A!$J$20) * 100, 0)</f>
        <v>61.600590290323687</v>
      </c>
      <c r="BD1330" s="308">
        <v>1050</v>
      </c>
      <c r="BE1330" s="308">
        <v>1047</v>
      </c>
      <c r="BF1330" s="374">
        <v>1049.1099999999999</v>
      </c>
      <c r="BG1330" s="312">
        <v>0.79677419354838708</v>
      </c>
      <c r="BH1330" s="372">
        <v>0.41963000000000467</v>
      </c>
      <c r="BI1330" s="369"/>
      <c r="BJ1330" s="312">
        <v>4.87296</v>
      </c>
      <c r="BK1330" s="370">
        <v>4.711392</v>
      </c>
      <c r="BL1330" s="370">
        <v>2.0960640000000001</v>
      </c>
      <c r="BM1330" s="370">
        <f t="shared" si="18"/>
        <v>2.6153279999999999</v>
      </c>
      <c r="BN1330" s="312">
        <f>_xll.SRS1Splines.Functions25.Linear_Interp(V_XNN1!$K$3:$K$8,V_XNN1!$L$3:$L$8,BT1330)</f>
        <v>0.2249688</v>
      </c>
      <c r="BO1330" s="312">
        <f>(BN1330/V_XNN1!$L$7)*100</f>
        <v>107.128</v>
      </c>
      <c r="BP1330" s="308">
        <f>_xll.SRS1Splines.Functions25.Linear_Interp(V_XNN1!$K$3:$K$8,V_XNN1!$M$3:$M$8,BT1330)</f>
        <v>6.8968800000000094E-2</v>
      </c>
      <c r="BQ1330" s="308">
        <f>IFERROR((BN1330 - V_XNN1!$M$16) / (V_XNN1!$M$15- V_XNN1!$M$16) * 100, 0)</f>
        <v>118.75208913649024</v>
      </c>
      <c r="BR1330" s="308">
        <v>252</v>
      </c>
      <c r="BS1330" s="308">
        <v>249</v>
      </c>
      <c r="BT1330" s="374">
        <v>252.84</v>
      </c>
      <c r="BU1330" s="312">
        <v>0.33870967741935482</v>
      </c>
      <c r="BV1330" s="372">
        <v>0.339138</v>
      </c>
      <c r="BW1330" s="369"/>
      <c r="BX1330" s="312"/>
      <c r="BY1330" s="370"/>
      <c r="BZ1330" s="370"/>
      <c r="CA1330" s="370"/>
      <c r="CB1330" s="312"/>
      <c r="CC1330" s="312"/>
      <c r="CD1330" s="308"/>
      <c r="CE1330" s="312"/>
      <c r="CF1330" s="312"/>
      <c r="CG1330" s="312"/>
      <c r="CH1330" s="312"/>
      <c r="CI1330" s="384"/>
      <c r="CJ1330" s="312"/>
      <c r="CK1330" s="372"/>
      <c r="CL1330" s="369"/>
      <c r="CM1330" s="312"/>
      <c r="CN1330" s="370"/>
      <c r="CO1330" s="370"/>
      <c r="CP1330" s="370"/>
      <c r="CQ1330" s="312"/>
      <c r="CR1330" s="312"/>
      <c r="CS1330" s="308"/>
      <c r="CT1330" s="312"/>
      <c r="CU1330" s="312"/>
      <c r="CV1330" s="312"/>
      <c r="CW1330" s="312"/>
      <c r="CX1330" s="384"/>
      <c r="CY1330" s="312"/>
      <c r="CZ1330" s="372"/>
    </row>
    <row r="1331" spans="1:104" s="1" customFormat="1" hidden="1">
      <c r="A1331" s="269">
        <v>45890</v>
      </c>
      <c r="B1331" s="380">
        <v>1.24</v>
      </c>
      <c r="C1331" s="381">
        <v>0.78096774193548391</v>
      </c>
      <c r="D1331" s="382">
        <v>2.6939519999999999</v>
      </c>
      <c r="E1331" s="382">
        <v>2.4943680000000001</v>
      </c>
      <c r="F1331" s="382">
        <v>0</v>
      </c>
      <c r="G1331" s="312">
        <f>_xll.SRS1Splines.Functions25.Linear_Interp(V_NEM!$R$687:$R$703,V_NEM!$T$687:$T$703,M1331)+_xll.SRS1Splines.Functions25.Linear_Interp(V_NEM!$AB$687:$AB$703,V_NEM!$AD$687:$AD$703,N1331)</f>
        <v>0.91056792120000396</v>
      </c>
      <c r="H1331" s="308">
        <f>(G1331/(V_NEM!$T$696+V_NEM!$AD$696))*100</f>
        <v>93.952928244545163</v>
      </c>
      <c r="I1331" s="308">
        <f>G1331-(V_NEM!$T$694+V_NEM!$AD$694)</f>
        <v>0.271081786200004</v>
      </c>
      <c r="J1331" s="308">
        <f>((IFERROR((_xll.SRS1Splines.Functions25.Linear_Interp(V_NEM!$R$687:$R$703,V_NEM!$T$687:$T$703,M1331) - V_NEM!$X$689) / (V_NEM!$X$688- V_NEM!$X$689) * 100, 0))+(IFERROR((_xll.SRS1Splines.Functions25.Linear_Interp(V_NEM!$AB$687:$AB$703,V_NEM!$AD$687:$AD$703,N1331) - V_NEM!$AH$689) / (V_NEM!$AH$688- V_NEM!$AH$689) * 100, 0)))/2</f>
        <v>75.803593481624631</v>
      </c>
      <c r="K1331" s="308">
        <v>784.3</v>
      </c>
      <c r="L1331" s="308">
        <v>781.8</v>
      </c>
      <c r="M1331" s="371">
        <v>783.72</v>
      </c>
      <c r="N1331" s="371">
        <v>783.38</v>
      </c>
      <c r="O1331" s="312">
        <v>1.1651612903225805</v>
      </c>
      <c r="P1331" s="383">
        <v>2.6761409999999999</v>
      </c>
      <c r="Q1331" s="369">
        <v>0</v>
      </c>
      <c r="R1331" s="312">
        <v>6.48</v>
      </c>
      <c r="S1331" s="370">
        <v>2.1857539156566617</v>
      </c>
      <c r="T1331" s="370">
        <v>5.2673265999999996</v>
      </c>
      <c r="U1331" s="370"/>
      <c r="V1331" s="312">
        <f>_xll.SRS1Splines.Functions25.Linear_Interp(V_NK3!$P$8:$P$32,V_NK3!$R$8:$R$32,AC1331)</f>
        <v>173.95083452</v>
      </c>
      <c r="W1331" s="312">
        <f>(V1331/V_NK3!$R$28)*100</f>
        <v>32.085539575420576</v>
      </c>
      <c r="X1331" s="308">
        <f>V1331-V_NK3!$R$8</f>
        <v>117.37218252</v>
      </c>
      <c r="Y1331" s="308">
        <f>IFERROR((V1331 - V_NK3!$V$10) / (V_NK3!$V$9- V_NK3!$V$10) * 100, 0)</f>
        <v>24.172116993605712</v>
      </c>
      <c r="Z1331" s="308">
        <v>541.79999999999995</v>
      </c>
      <c r="AA1331" s="308">
        <v>521</v>
      </c>
      <c r="AB1331" s="312">
        <v>530.35450259640015</v>
      </c>
      <c r="AC1331" s="371">
        <v>528.64</v>
      </c>
      <c r="AD1331" s="308">
        <v>0.967741935483871</v>
      </c>
      <c r="AE1331" s="372">
        <v>1.1450709999999999</v>
      </c>
      <c r="AF1331" s="373"/>
      <c r="AG1331" s="312"/>
      <c r="AH1331" s="370">
        <v>5.9608987899999999</v>
      </c>
      <c r="AI1331" s="370">
        <v>6.57249879</v>
      </c>
      <c r="AJ1331" s="370"/>
      <c r="AK1331" s="312">
        <f>_xll.SRS1Splines.Functions25.Linear_Interp(V_NK2!$R$10:$R$21,V_NK2!$T$10:$T$21,AR1331)</f>
        <v>56.110000000029203</v>
      </c>
      <c r="AL1331" s="312">
        <f>(AK1331/V_NK2!$T$18)*100</f>
        <v>78.585434173710368</v>
      </c>
      <c r="AM1331" s="308">
        <f>AK1331-V_NK2!$T$11</f>
        <v>15.290000000001406</v>
      </c>
      <c r="AN1331" s="308">
        <f>IFERROR((AK1331 - V_NK2!$X$12) / (V_NK2!$X$11- V_NK2!$X$12) * 100, 0)</f>
        <v>50.000000000007049</v>
      </c>
      <c r="AO1331" s="308">
        <v>427</v>
      </c>
      <c r="AP1331" s="308">
        <v>420</v>
      </c>
      <c r="AQ1331" s="308"/>
      <c r="AR1331" s="371">
        <v>423.5</v>
      </c>
      <c r="AS1331" s="312">
        <v>1.5161290322580645</v>
      </c>
      <c r="AT1331" s="372">
        <v>1.5320509999999998</v>
      </c>
      <c r="AU1331" s="369"/>
      <c r="AV1331" s="312">
        <v>2.2153872755520001</v>
      </c>
      <c r="AW1331" s="370">
        <v>0.89293023636366498</v>
      </c>
      <c r="AX1331" s="370">
        <v>0.8591302363636365</v>
      </c>
      <c r="AY1331" s="370">
        <v>0</v>
      </c>
      <c r="AZ1331" s="312">
        <f>_xll.SRS1Splines.Functions25.Linear_Interp(V_NNG3A!$H$4:$H$12,V_NNG3A!$I$4:$I$12,BF1331)</f>
        <v>12.9114</v>
      </c>
      <c r="BA1331" s="312">
        <f>(AZ1331/V_NNG3A!$I$8)*100</f>
        <v>93.223104693140797</v>
      </c>
      <c r="BB1331" s="308">
        <f>_xll.SRS1Splines.Functions25.Linear_Interp(V_NNG3A!$H$4:$H$12,V_NNG3A!$J$4:$J$12,BF1331)</f>
        <v>1.92381379310353</v>
      </c>
      <c r="BC1331" s="308">
        <f>IFERROR((AZ1331-V_NNG3A!$J$20) / (V_NNG3A!$J$19-V_NNG3A!$J$20) * 100, 0)</f>
        <v>67.209492832189511</v>
      </c>
      <c r="BD1331" s="308">
        <v>1050</v>
      </c>
      <c r="BE1331" s="308">
        <v>1047</v>
      </c>
      <c r="BF1331" s="374">
        <v>1049.24</v>
      </c>
      <c r="BG1331" s="312">
        <v>0.79677419354838708</v>
      </c>
      <c r="BH1331" s="372">
        <v>0.3556399999999994</v>
      </c>
      <c r="BI1331" s="369"/>
      <c r="BJ1331" s="312">
        <v>4.87296</v>
      </c>
      <c r="BK1331" s="370">
        <v>4.4349119999999997</v>
      </c>
      <c r="BL1331" s="370">
        <v>2.0952000000000002</v>
      </c>
      <c r="BM1331" s="370">
        <f t="shared" si="18"/>
        <v>2.3397119999999996</v>
      </c>
      <c r="BN1331" s="312">
        <f>_xll.SRS1Splines.Functions25.Linear_Interp(V_XNN1!$K$3:$K$8,V_XNN1!$L$3:$L$8,BT1331)</f>
        <v>0.2244342</v>
      </c>
      <c r="BO1331" s="312">
        <f>(BN1331/V_XNN1!$L$7)*100</f>
        <v>106.87342857142859</v>
      </c>
      <c r="BP1331" s="308">
        <f>_xll.SRS1Splines.Functions25.Linear_Interp(V_XNN1!$K$3:$K$8,V_XNN1!$M$3:$M$8,BT1331)</f>
        <v>6.8434200000000001E-2</v>
      </c>
      <c r="BQ1331" s="308">
        <f>IFERROR((BN1331 - V_XNN1!$M$16) / (V_XNN1!$M$15- V_XNN1!$M$16) * 100, 0)</f>
        <v>117.0974930362117</v>
      </c>
      <c r="BR1331" s="308">
        <v>252</v>
      </c>
      <c r="BS1331" s="308">
        <v>249</v>
      </c>
      <c r="BT1331" s="374">
        <v>252.81</v>
      </c>
      <c r="BU1331" s="312">
        <v>0.33870967741935482</v>
      </c>
      <c r="BV1331" s="372">
        <v>0.34044999999999997</v>
      </c>
      <c r="BW1331" s="369"/>
      <c r="BX1331" s="312"/>
      <c r="BY1331" s="370"/>
      <c r="BZ1331" s="370"/>
      <c r="CA1331" s="370"/>
      <c r="CB1331" s="312"/>
      <c r="CC1331" s="312"/>
      <c r="CD1331" s="308"/>
      <c r="CE1331" s="312"/>
      <c r="CF1331" s="312"/>
      <c r="CG1331" s="312"/>
      <c r="CH1331" s="312"/>
      <c r="CI1331" s="384"/>
      <c r="CJ1331" s="312"/>
      <c r="CK1331" s="372"/>
      <c r="CL1331" s="369"/>
      <c r="CM1331" s="312"/>
      <c r="CN1331" s="370"/>
      <c r="CO1331" s="370"/>
      <c r="CP1331" s="370"/>
      <c r="CQ1331" s="312"/>
      <c r="CR1331" s="312"/>
      <c r="CS1331" s="308"/>
      <c r="CT1331" s="312"/>
      <c r="CU1331" s="312"/>
      <c r="CV1331" s="312"/>
      <c r="CW1331" s="312"/>
      <c r="CX1331" s="384"/>
      <c r="CY1331" s="312"/>
      <c r="CZ1331" s="372"/>
    </row>
    <row r="1332" spans="1:104" s="1" customFormat="1" hidden="1">
      <c r="A1332" s="269">
        <v>45891</v>
      </c>
      <c r="B1332" s="380">
        <v>7.33</v>
      </c>
      <c r="C1332" s="381">
        <v>0.78096774193548391</v>
      </c>
      <c r="D1332" s="382">
        <v>2.563488</v>
      </c>
      <c r="E1332" s="382">
        <v>2.628288</v>
      </c>
      <c r="F1332" s="382">
        <v>0</v>
      </c>
      <c r="G1332" s="312">
        <f>_xll.SRS1Splines.Functions25.Linear_Interp(V_NEM!$R$687:$R$703,V_NEM!$T$687:$T$703,M1332)+_xll.SRS1Splines.Functions25.Linear_Interp(V_NEM!$AB$687:$AB$703,V_NEM!$AD$687:$AD$703,N1332)</f>
        <v>0.99749885940000793</v>
      </c>
      <c r="H1332" s="308">
        <f>(G1332/(V_NEM!$T$696+V_NEM!$AD$696))*100</f>
        <v>102.92251305945103</v>
      </c>
      <c r="I1332" s="308">
        <f>G1332-(V_NEM!$T$694+V_NEM!$AD$694)</f>
        <v>0.35801272440000798</v>
      </c>
      <c r="J1332" s="308">
        <f>((IFERROR((_xll.SRS1Splines.Functions25.Linear_Interp(V_NEM!$R$687:$R$703,V_NEM!$T$687:$T$703,M1332) - V_NEM!$X$689) / (V_NEM!$X$688- V_NEM!$X$689) * 100, 0))+(IFERROR((_xll.SRS1Splines.Functions25.Linear_Interp(V_NEM!$AB$687:$AB$703,V_NEM!$AD$687:$AD$703,N1332) - V_NEM!$AH$689) / (V_NEM!$AH$688- V_NEM!$AH$689) * 100, 0)))/2</f>
        <v>82.224037892990609</v>
      </c>
      <c r="K1332" s="308">
        <v>784.3</v>
      </c>
      <c r="L1332" s="308">
        <v>781.8</v>
      </c>
      <c r="M1332" s="371">
        <v>784.33</v>
      </c>
      <c r="N1332" s="371">
        <v>782.96</v>
      </c>
      <c r="O1332" s="312">
        <v>1.1651612903225805</v>
      </c>
      <c r="P1332" s="383">
        <v>2.6086300000000002</v>
      </c>
      <c r="Q1332" s="369">
        <v>0</v>
      </c>
      <c r="R1332" s="312">
        <v>6.48</v>
      </c>
      <c r="S1332" s="370">
        <v>1.8820594946117402</v>
      </c>
      <c r="T1332" s="370">
        <v>4.7581939999999996</v>
      </c>
      <c r="U1332" s="370"/>
      <c r="V1332" s="312">
        <f>_xll.SRS1Splines.Functions25.Linear_Interp(V_NK3!$P$8:$P$32,V_NK3!$R$8:$R$32,AC1332)</f>
        <v>171.07470000000001</v>
      </c>
      <c r="W1332" s="312">
        <f>(V1332/V_NK3!$R$28)*100</f>
        <v>31.55503146822846</v>
      </c>
      <c r="X1332" s="308">
        <f>V1332-V_NK3!$R$8</f>
        <v>114.496048</v>
      </c>
      <c r="Y1332" s="308">
        <f>IFERROR((V1332 - V_NK3!$V$10) / (V_NK3!$V$9- V_NK3!$V$10) * 100, 0)</f>
        <v>23.579793850130542</v>
      </c>
      <c r="Z1332" s="308">
        <v>541.79999999999995</v>
      </c>
      <c r="AA1332" s="308">
        <v>521</v>
      </c>
      <c r="AB1332" s="312">
        <v>530.43809604676676</v>
      </c>
      <c r="AC1332" s="371">
        <v>528.5</v>
      </c>
      <c r="AD1332" s="308">
        <v>0.967741935483871</v>
      </c>
      <c r="AE1332" s="372">
        <v>1.0343900000000001</v>
      </c>
      <c r="AF1332" s="373"/>
      <c r="AG1332" s="312"/>
      <c r="AH1332" s="370">
        <v>5.469259211428537</v>
      </c>
      <c r="AI1332" s="370">
        <v>6.16823064</v>
      </c>
      <c r="AJ1332" s="370"/>
      <c r="AK1332" s="312">
        <f>_xll.SRS1Splines.Functions25.Linear_Interp(V_NK2!$R$10:$R$21,V_NK2!$T$10:$T$21,AR1332)</f>
        <v>55.411028571457599</v>
      </c>
      <c r="AL1332" s="312">
        <f>(AK1332/V_NK2!$T$18)*100</f>
        <v>77.606482593077857</v>
      </c>
      <c r="AM1332" s="308">
        <f>AK1332-V_NK2!$T$11</f>
        <v>14.591028571429803</v>
      </c>
      <c r="AN1332" s="308">
        <f>IFERROR((AK1332 - V_NK2!$X$12) / (V_NK2!$X$11- V_NK2!$X$12) * 100, 0)</f>
        <v>47.714285714292082</v>
      </c>
      <c r="AO1332" s="308">
        <v>427</v>
      </c>
      <c r="AP1332" s="308">
        <v>420</v>
      </c>
      <c r="AQ1332" s="308"/>
      <c r="AR1332" s="371">
        <v>423.34</v>
      </c>
      <c r="AS1332" s="312">
        <v>1.5161290322580645</v>
      </c>
      <c r="AT1332" s="372">
        <v>1.437816</v>
      </c>
      <c r="AU1332" s="369"/>
      <c r="AV1332" s="312">
        <v>2.2153872755520001</v>
      </c>
      <c r="AW1332" s="370">
        <v>1.0046945454545497</v>
      </c>
      <c r="AX1332" s="370">
        <v>1.0748945454545451</v>
      </c>
      <c r="AY1332" s="370">
        <v>0</v>
      </c>
      <c r="AZ1332" s="312">
        <f>_xll.SRS1Splines.Functions25.Linear_Interp(V_NNG3A!$H$4:$H$12,V_NNG3A!$I$4:$I$12,BF1332)</f>
        <v>12.57795</v>
      </c>
      <c r="BA1332" s="312">
        <f>(AZ1332/V_NNG3A!$I$8)*100</f>
        <v>90.815523465703976</v>
      </c>
      <c r="BB1332" s="308">
        <f>_xll.SRS1Splines.Functions25.Linear_Interp(V_NNG3A!$H$4:$H$12,V_NNG3A!$J$4:$J$12,BF1332)</f>
        <v>1.5903637931035499</v>
      </c>
      <c r="BC1332" s="308">
        <f>IFERROR((AZ1332-V_NNG3A!$J$20) / (V_NNG3A!$J$19-V_NNG3A!$J$20) * 100, 0)</f>
        <v>55.560233706783102</v>
      </c>
      <c r="BD1332" s="308">
        <v>1050</v>
      </c>
      <c r="BE1332" s="308">
        <v>1047</v>
      </c>
      <c r="BF1332" s="374">
        <v>1048.97</v>
      </c>
      <c r="BG1332" s="312">
        <v>0.79677419354838708</v>
      </c>
      <c r="BH1332" s="372">
        <v>0.37426000000000931</v>
      </c>
      <c r="BI1332" s="369"/>
      <c r="BJ1332" s="312">
        <v>4.87296</v>
      </c>
      <c r="BK1332" s="370">
        <v>4.8193919999999997</v>
      </c>
      <c r="BL1332" s="370">
        <v>2.0952000000000002</v>
      </c>
      <c r="BM1332" s="370">
        <f t="shared" si="18"/>
        <v>2.7241919999999995</v>
      </c>
      <c r="BN1332" s="312">
        <f>_xll.SRS1Splines.Functions25.Linear_Interp(V_XNN1!$K$3:$K$8,V_XNN1!$L$3:$L$8,BT1332)</f>
        <v>0.2249688</v>
      </c>
      <c r="BO1332" s="312">
        <f>(BN1332/V_XNN1!$L$7)*100</f>
        <v>107.128</v>
      </c>
      <c r="BP1332" s="308">
        <f>_xll.SRS1Splines.Functions25.Linear_Interp(V_XNN1!$K$3:$K$8,V_XNN1!$M$3:$M$8,BT1332)</f>
        <v>6.8968800000000094E-2</v>
      </c>
      <c r="BQ1332" s="308">
        <f>IFERROR((BN1332 - V_XNN1!$M$16) / (V_XNN1!$M$15- V_XNN1!$M$16) * 100, 0)</f>
        <v>118.75208913649024</v>
      </c>
      <c r="BR1332" s="308">
        <v>252</v>
      </c>
      <c r="BS1332" s="308">
        <v>249</v>
      </c>
      <c r="BT1332" s="374">
        <v>252.84</v>
      </c>
      <c r="BU1332" s="312">
        <v>0.33870967741935482</v>
      </c>
      <c r="BV1332" s="372">
        <v>0.33721800000000002</v>
      </c>
      <c r="BW1332" s="369"/>
      <c r="BX1332" s="312"/>
      <c r="BY1332" s="370"/>
      <c r="BZ1332" s="370"/>
      <c r="CA1332" s="370"/>
      <c r="CB1332" s="312"/>
      <c r="CC1332" s="312"/>
      <c r="CD1332" s="308"/>
      <c r="CE1332" s="312"/>
      <c r="CF1332" s="312"/>
      <c r="CG1332" s="312"/>
      <c r="CH1332" s="312"/>
      <c r="CI1332" s="384"/>
      <c r="CJ1332" s="312"/>
      <c r="CK1332" s="372"/>
      <c r="CL1332" s="369"/>
      <c r="CM1332" s="312"/>
      <c r="CN1332" s="370"/>
      <c r="CO1332" s="370"/>
      <c r="CP1332" s="370"/>
      <c r="CQ1332" s="312"/>
      <c r="CR1332" s="312"/>
      <c r="CS1332" s="308"/>
      <c r="CT1332" s="312"/>
      <c r="CU1332" s="312"/>
      <c r="CV1332" s="312"/>
      <c r="CW1332" s="312"/>
      <c r="CX1332" s="384"/>
      <c r="CY1332" s="312"/>
      <c r="CZ1332" s="372"/>
    </row>
    <row r="1333" spans="1:104" s="1" customFormat="1" hidden="1">
      <c r="A1333" s="269">
        <v>45892</v>
      </c>
      <c r="B1333" s="380">
        <v>8.8699999999999992</v>
      </c>
      <c r="C1333" s="381">
        <v>0.78096774193548391</v>
      </c>
      <c r="D1333" s="382">
        <v>2.6179199999999998</v>
      </c>
      <c r="E1333" s="382">
        <v>2.5712640000000002</v>
      </c>
      <c r="F1333" s="382">
        <v>5.1840000000000002E-3</v>
      </c>
      <c r="G1333" s="312">
        <f>_xll.SRS1Splines.Functions25.Linear_Interp(V_NEM!$R$687:$R$703,V_NEM!$T$687:$T$703,M1333)+_xll.SRS1Splines.Functions25.Linear_Interp(V_NEM!$AB$687:$AB$703,V_NEM!$AD$687:$AD$703,N1333)</f>
        <v>0.96530501560000448</v>
      </c>
      <c r="H1333" s="308">
        <f>(G1333/(V_NEM!$T$696+V_NEM!$AD$696))*100</f>
        <v>99.600733512822956</v>
      </c>
      <c r="I1333" s="308">
        <f>G1333-(V_NEM!$T$694+V_NEM!$AD$694)</f>
        <v>0.32581888060000452</v>
      </c>
      <c r="J1333" s="308">
        <f>((IFERROR((_xll.SRS1Splines.Functions25.Linear_Interp(V_NEM!$R$687:$R$703,V_NEM!$T$687:$T$703,M1333) - V_NEM!$X$689) / (V_NEM!$X$688- V_NEM!$X$689) * 100, 0))+(IFERROR((_xll.SRS1Splines.Functions25.Linear_Interp(V_NEM!$AB$687:$AB$703,V_NEM!$AD$687:$AD$703,N1333) - V_NEM!$AH$689) / (V_NEM!$AH$688- V_NEM!$AH$689) * 100, 0)))/2</f>
        <v>82.293597803974535</v>
      </c>
      <c r="K1333" s="308">
        <v>784.3</v>
      </c>
      <c r="L1333" s="308">
        <v>781.8</v>
      </c>
      <c r="M1333" s="371">
        <v>784.1</v>
      </c>
      <c r="N1333" s="371">
        <v>783.23</v>
      </c>
      <c r="O1333" s="312">
        <v>1.1651612903225805</v>
      </c>
      <c r="P1333" s="383">
        <v>2.6919420000000001</v>
      </c>
      <c r="Q1333" s="369">
        <v>0</v>
      </c>
      <c r="R1333" s="312">
        <v>6.48</v>
      </c>
      <c r="S1333" s="370">
        <v>1.9192224104358671</v>
      </c>
      <c r="T1333" s="370">
        <v>3.9736041999999996</v>
      </c>
      <c r="U1333" s="370"/>
      <c r="V1333" s="312">
        <f>_xll.SRS1Splines.Functions25.Linear_Interp(V_NK3!$P$8:$P$32,V_NK3!$R$8:$R$32,AC1333)</f>
        <v>169.02031819999999</v>
      </c>
      <c r="W1333" s="312">
        <f>(V1333/V_NK3!$R$28)*100</f>
        <v>31.176097105948379</v>
      </c>
      <c r="X1333" s="308">
        <f>V1333-V_NK3!$R$8</f>
        <v>112.44166619999999</v>
      </c>
      <c r="Y1333" s="308">
        <f>IFERROR((V1333 - V_NK3!$V$10) / (V_NK3!$V$9- V_NK3!$V$10) * 100, 0)</f>
        <v>23.156705890505417</v>
      </c>
      <c r="Z1333" s="308">
        <v>541.79999999999995</v>
      </c>
      <c r="AA1333" s="308">
        <v>521</v>
      </c>
      <c r="AB1333" s="312">
        <v>530.52168949713337</v>
      </c>
      <c r="AC1333" s="371">
        <v>528.4</v>
      </c>
      <c r="AD1333" s="308">
        <v>0.967741935483871</v>
      </c>
      <c r="AE1333" s="372">
        <v>0.86382700000000001</v>
      </c>
      <c r="AF1333" s="373"/>
      <c r="AG1333" s="312"/>
      <c r="AH1333" s="370">
        <v>4.6065350571429251</v>
      </c>
      <c r="AI1333" s="370">
        <v>5.6549922000000006</v>
      </c>
      <c r="AJ1333" s="370"/>
      <c r="AK1333" s="312">
        <f>_xll.SRS1Splines.Functions25.Linear_Interp(V_NK2!$R$10:$R$21,V_NK2!$T$10:$T$21,AR1333)</f>
        <v>54.362571428600603</v>
      </c>
      <c r="AL1333" s="312">
        <f>(AK1333/V_NK2!$T$18)*100</f>
        <v>76.13805522212968</v>
      </c>
      <c r="AM1333" s="308">
        <f>AK1333-V_NK2!$T$11</f>
        <v>13.542571428572806</v>
      </c>
      <c r="AN1333" s="308">
        <f>IFERROR((AK1333 - V_NK2!$X$12) / (V_NK2!$X$11- V_NK2!$X$12) * 100, 0)</f>
        <v>44.285714285720971</v>
      </c>
      <c r="AO1333" s="308">
        <v>427</v>
      </c>
      <c r="AP1333" s="308">
        <v>420</v>
      </c>
      <c r="AQ1333" s="308"/>
      <c r="AR1333" s="371">
        <v>423.1</v>
      </c>
      <c r="AS1333" s="312">
        <v>1.5161290322580645</v>
      </c>
      <c r="AT1333" s="372">
        <v>1.3181800000000001</v>
      </c>
      <c r="AU1333" s="369"/>
      <c r="AV1333" s="312">
        <v>2.2153872755520001</v>
      </c>
      <c r="AW1333" s="370">
        <v>1.2373699272727414</v>
      </c>
      <c r="AX1333" s="370">
        <v>1.1229699272727272</v>
      </c>
      <c r="AY1333" s="370">
        <v>0</v>
      </c>
      <c r="AZ1333" s="312">
        <f>_xll.SRS1Splines.Functions25.Linear_Interp(V_NNG3A!$H$4:$H$12,V_NNG3A!$I$4:$I$12,BF1333)</f>
        <v>13.121350000000101</v>
      </c>
      <c r="BA1333" s="312">
        <f>(AZ1333/V_NNG3A!$I$8)*100</f>
        <v>94.738989169675818</v>
      </c>
      <c r="BB1333" s="308">
        <f>_xll.SRS1Splines.Functions25.Linear_Interp(V_NNG3A!$H$4:$H$12,V_NNG3A!$J$4:$J$12,BF1333)</f>
        <v>2.13376379310361</v>
      </c>
      <c r="BC1333" s="308">
        <f>IFERROR((AZ1333-V_NNG3A!$J$20) / (V_NNG3A!$J$19-V_NNG3A!$J$20) * 100, 0)</f>
        <v>74.544211540782214</v>
      </c>
      <c r="BD1333" s="308">
        <v>1050</v>
      </c>
      <c r="BE1333" s="308">
        <v>1047</v>
      </c>
      <c r="BF1333" s="374">
        <v>1049.4100000000001</v>
      </c>
      <c r="BG1333" s="312">
        <v>0.79677419354838708</v>
      </c>
      <c r="BH1333" s="372">
        <v>0.3864699999999866</v>
      </c>
      <c r="BI1333" s="369"/>
      <c r="BJ1333" s="312">
        <v>4.87296</v>
      </c>
      <c r="BK1333" s="370">
        <v>4.3822080000000003</v>
      </c>
      <c r="BL1333" s="370">
        <v>2.0969280000000001</v>
      </c>
      <c r="BM1333" s="370">
        <f t="shared" si="18"/>
        <v>2.2852800000000002</v>
      </c>
      <c r="BN1333" s="312">
        <f>_xll.SRS1Splines.Functions25.Linear_Interp(V_XNN1!$K$3:$K$8,V_XNN1!$L$3:$L$8,BT1333)</f>
        <v>0.2244342</v>
      </c>
      <c r="BO1333" s="312">
        <f>(BN1333/V_XNN1!$L$7)*100</f>
        <v>106.87342857142859</v>
      </c>
      <c r="BP1333" s="308">
        <f>_xll.SRS1Splines.Functions25.Linear_Interp(V_XNN1!$K$3:$K$8,V_XNN1!$M$3:$M$8,BT1333)</f>
        <v>6.8434200000000001E-2</v>
      </c>
      <c r="BQ1333" s="308">
        <f>IFERROR((BN1333 - V_XNN1!$M$16) / (V_XNN1!$M$15- V_XNN1!$M$16) * 100, 0)</f>
        <v>117.0974930362117</v>
      </c>
      <c r="BR1333" s="308">
        <v>252</v>
      </c>
      <c r="BS1333" s="308">
        <v>249</v>
      </c>
      <c r="BT1333" s="374">
        <v>252.81</v>
      </c>
      <c r="BU1333" s="312">
        <v>0.33870967741935482</v>
      </c>
      <c r="BV1333" s="372">
        <v>0.34095900000000001</v>
      </c>
      <c r="BW1333" s="369"/>
      <c r="BX1333" s="312"/>
      <c r="BY1333" s="370"/>
      <c r="BZ1333" s="370"/>
      <c r="CA1333" s="370"/>
      <c r="CB1333" s="312"/>
      <c r="CC1333" s="312"/>
      <c r="CD1333" s="308"/>
      <c r="CE1333" s="312"/>
      <c r="CF1333" s="312"/>
      <c r="CG1333" s="312"/>
      <c r="CH1333" s="312"/>
      <c r="CI1333" s="384"/>
      <c r="CJ1333" s="312"/>
      <c r="CK1333" s="372"/>
      <c r="CL1333" s="369"/>
      <c r="CM1333" s="312"/>
      <c r="CN1333" s="370"/>
      <c r="CO1333" s="370"/>
      <c r="CP1333" s="370"/>
      <c r="CQ1333" s="312"/>
      <c r="CR1333" s="312"/>
      <c r="CS1333" s="308"/>
      <c r="CT1333" s="312"/>
      <c r="CU1333" s="312"/>
      <c r="CV1333" s="312"/>
      <c r="CW1333" s="312"/>
      <c r="CX1333" s="384"/>
      <c r="CY1333" s="312"/>
      <c r="CZ1333" s="372"/>
    </row>
    <row r="1334" spans="1:104" s="1" customFormat="1" hidden="1">
      <c r="A1334" s="269">
        <v>45893</v>
      </c>
      <c r="B1334" s="380">
        <v>15.35</v>
      </c>
      <c r="C1334" s="381">
        <v>0.78096774193548391</v>
      </c>
      <c r="D1334" s="382">
        <v>2.6688960000000002</v>
      </c>
      <c r="E1334" s="382">
        <v>2.6671680000000002</v>
      </c>
      <c r="F1334" s="382">
        <v>0</v>
      </c>
      <c r="G1334" s="312">
        <f>_xll.SRS1Splines.Functions25.Linear_Interp(V_NEM!$R$687:$R$703,V_NEM!$T$687:$T$703,M1334)+_xll.SRS1Splines.Functions25.Linear_Interp(V_NEM!$AB$687:$AB$703,V_NEM!$AD$687:$AD$703,N1334)</f>
        <v>0.95413277899999471</v>
      </c>
      <c r="H1334" s="308">
        <f>(G1334/(V_NEM!$T$696+V_NEM!$AD$696))*100</f>
        <v>98.447975635927307</v>
      </c>
      <c r="I1334" s="308">
        <f>G1334-(V_NEM!$T$694+V_NEM!$AD$694)</f>
        <v>0.31464664399999476</v>
      </c>
      <c r="J1334" s="308">
        <f>((IFERROR((_xll.SRS1Splines.Functions25.Linear_Interp(V_NEM!$R$687:$R$703,V_NEM!$T$687:$T$703,M1334) - V_NEM!$X$689) / (V_NEM!$X$688- V_NEM!$X$689) * 100, 0))+(IFERROR((_xll.SRS1Splines.Functions25.Linear_Interp(V_NEM!$AB$687:$AB$703,V_NEM!$AD$687:$AD$703,N1334) - V_NEM!$AH$689) / (V_NEM!$AH$688- V_NEM!$AH$689) * 100, 0)))/2</f>
        <v>80.955328515006755</v>
      </c>
      <c r="K1334" s="308">
        <v>784.3</v>
      </c>
      <c r="L1334" s="308">
        <v>781.8</v>
      </c>
      <c r="M1334" s="371">
        <v>784.03</v>
      </c>
      <c r="N1334" s="371">
        <v>783.26</v>
      </c>
      <c r="O1334" s="312">
        <v>1.1651612903225805</v>
      </c>
      <c r="P1334" s="383">
        <v>2.9508890000000001</v>
      </c>
      <c r="Q1334" s="369">
        <v>0</v>
      </c>
      <c r="R1334" s="312">
        <v>6.48</v>
      </c>
      <c r="S1334" s="370">
        <v>3.2341459683517439</v>
      </c>
      <c r="T1334" s="370">
        <v>4.8776513999999986</v>
      </c>
      <c r="U1334" s="370"/>
      <c r="V1334" s="312">
        <f>_xll.SRS1Splines.Functions25.Linear_Interp(V_NK3!$P$8:$P$32,V_NK3!$R$8:$R$32,AC1334)</f>
        <v>167.376812760001</v>
      </c>
      <c r="W1334" s="312">
        <f>(V1334/V_NK3!$R$28)*100</f>
        <v>30.872949616124508</v>
      </c>
      <c r="X1334" s="308">
        <f>V1334-V_NK3!$R$8</f>
        <v>110.798160760001</v>
      </c>
      <c r="Y1334" s="308">
        <f>IFERROR((V1334 - V_NK3!$V$10) / (V_NK3!$V$9- V_NK3!$V$10) * 100, 0)</f>
        <v>22.818235522805526</v>
      </c>
      <c r="Z1334" s="308">
        <v>541.79999999999995</v>
      </c>
      <c r="AA1334" s="308">
        <v>521</v>
      </c>
      <c r="AB1334" s="312">
        <v>530.60528294749997</v>
      </c>
      <c r="AC1334" s="371">
        <v>528.32000000000005</v>
      </c>
      <c r="AD1334" s="308">
        <v>0.967741935483871</v>
      </c>
      <c r="AE1334" s="372">
        <v>1.0603589999999998</v>
      </c>
      <c r="AF1334" s="373"/>
      <c r="AG1334" s="312"/>
      <c r="AH1334" s="370">
        <v>6.3612184428570755</v>
      </c>
      <c r="AI1334" s="370">
        <v>5.9243613000000011</v>
      </c>
      <c r="AJ1334" s="370"/>
      <c r="AK1334" s="312">
        <f>_xll.SRS1Splines.Functions25.Linear_Interp(V_NK2!$R$10:$R$21,V_NK2!$T$10:$T$21,AR1334)</f>
        <v>54.799428571457597</v>
      </c>
      <c r="AL1334" s="312">
        <f>(AK1334/V_NK2!$T$18)*100</f>
        <v>76.749899960024635</v>
      </c>
      <c r="AM1334" s="308">
        <f>AK1334-V_NK2!$T$11</f>
        <v>13.9794285714298</v>
      </c>
      <c r="AN1334" s="308">
        <f>IFERROR((AK1334 - V_NK2!$X$12) / (V_NK2!$X$11- V_NK2!$X$12) * 100, 0)</f>
        <v>45.714285714291975</v>
      </c>
      <c r="AO1334" s="308">
        <v>427</v>
      </c>
      <c r="AP1334" s="308">
        <v>420</v>
      </c>
      <c r="AQ1334" s="308"/>
      <c r="AR1334" s="371">
        <v>423.2</v>
      </c>
      <c r="AS1334" s="312">
        <v>1.5161290322580645</v>
      </c>
      <c r="AT1334" s="372">
        <v>1.38097</v>
      </c>
      <c r="AU1334" s="369"/>
      <c r="AV1334" s="312">
        <v>2.2153872755520001</v>
      </c>
      <c r="AW1334" s="370">
        <v>1.265025672727254</v>
      </c>
      <c r="AX1334" s="370">
        <v>1.2442256727272729</v>
      </c>
      <c r="AY1334" s="370">
        <v>0</v>
      </c>
      <c r="AZ1334" s="312">
        <f>_xll.SRS1Splines.Functions25.Linear_Interp(V_NNG3A!$H$4:$H$12,V_NNG3A!$I$4:$I$12,BF1334)</f>
        <v>13.22015</v>
      </c>
      <c r="BA1334" s="312">
        <f>(AZ1334/V_NNG3A!$I$8)*100</f>
        <v>95.452346570397111</v>
      </c>
      <c r="BB1334" s="308">
        <f>_xll.SRS1Splines.Functions25.Linear_Interp(V_NNG3A!$H$4:$H$12,V_NNG3A!$J$4:$J$12,BF1334)</f>
        <v>2.23256379310352</v>
      </c>
      <c r="BC1334" s="308">
        <f>IFERROR((AZ1334-V_NNG3A!$J$20) / (V_NNG3A!$J$19-V_NNG3A!$J$20) * 100, 0)</f>
        <v>77.995843874232435</v>
      </c>
      <c r="BD1334" s="308">
        <v>1050</v>
      </c>
      <c r="BE1334" s="308">
        <v>1047</v>
      </c>
      <c r="BF1334" s="374">
        <v>1049.49</v>
      </c>
      <c r="BG1334" s="312">
        <v>0.79677419354838708</v>
      </c>
      <c r="BH1334" s="372">
        <v>0.43595000000001166</v>
      </c>
      <c r="BI1334" s="369"/>
      <c r="BJ1334" s="312">
        <v>4.87296</v>
      </c>
      <c r="BK1334" s="370">
        <v>4.6733760000000002</v>
      </c>
      <c r="BL1334" s="370">
        <v>2.0960640000000001</v>
      </c>
      <c r="BM1334" s="370">
        <f t="shared" si="18"/>
        <v>2.577312</v>
      </c>
      <c r="BN1334" s="312">
        <f>_xll.SRS1Splines.Functions25.Linear_Interp(V_XNN1!$K$3:$K$8,V_XNN1!$L$3:$L$8,BT1334)</f>
        <v>0.22479060000000001</v>
      </c>
      <c r="BO1334" s="312">
        <f>(BN1334/V_XNN1!$L$7)*100</f>
        <v>107.04314285714287</v>
      </c>
      <c r="BP1334" s="308">
        <f>_xll.SRS1Splines.Functions25.Linear_Interp(V_XNN1!$K$3:$K$8,V_XNN1!$M$3:$M$8,BT1334)</f>
        <v>6.8790600000000202E-2</v>
      </c>
      <c r="BQ1334" s="308">
        <f>IFERROR((BN1334 - V_XNN1!$M$16) / (V_XNN1!$M$15- V_XNN1!$M$16) * 100, 0)</f>
        <v>118.2005571030641</v>
      </c>
      <c r="BR1334" s="308">
        <v>252</v>
      </c>
      <c r="BS1334" s="308">
        <v>249</v>
      </c>
      <c r="BT1334" s="374">
        <v>252.83</v>
      </c>
      <c r="BU1334" s="312">
        <v>0.33870967741935482</v>
      </c>
      <c r="BV1334" s="372">
        <v>0.33854299999999998</v>
      </c>
      <c r="BW1334" s="369"/>
      <c r="BX1334" s="312"/>
      <c r="BY1334" s="370"/>
      <c r="BZ1334" s="370"/>
      <c r="CA1334" s="370"/>
      <c r="CB1334" s="312"/>
      <c r="CC1334" s="312"/>
      <c r="CD1334" s="308"/>
      <c r="CE1334" s="312"/>
      <c r="CF1334" s="312"/>
      <c r="CG1334" s="312"/>
      <c r="CH1334" s="312"/>
      <c r="CI1334" s="384"/>
      <c r="CJ1334" s="312"/>
      <c r="CK1334" s="372"/>
      <c r="CL1334" s="369"/>
      <c r="CM1334" s="312"/>
      <c r="CN1334" s="370"/>
      <c r="CO1334" s="370"/>
      <c r="CP1334" s="370"/>
      <c r="CQ1334" s="312"/>
      <c r="CR1334" s="312"/>
      <c r="CS1334" s="308"/>
      <c r="CT1334" s="312"/>
      <c r="CU1334" s="312"/>
      <c r="CV1334" s="312"/>
      <c r="CW1334" s="312"/>
      <c r="CX1334" s="384"/>
      <c r="CY1334" s="312"/>
      <c r="CZ1334" s="372"/>
    </row>
    <row r="1335" spans="1:104" s="1" customFormat="1" hidden="1">
      <c r="A1335" s="269">
        <v>45894</v>
      </c>
      <c r="B1335" s="380">
        <v>26.8</v>
      </c>
      <c r="C1335" s="381">
        <v>0.78096774193548391</v>
      </c>
      <c r="D1335" s="382">
        <v>3.5735039999999998</v>
      </c>
      <c r="E1335" s="382">
        <v>2.977344</v>
      </c>
      <c r="F1335" s="382">
        <v>0.44841599999999998</v>
      </c>
      <c r="G1335" s="312">
        <f>_xll.SRS1Splines.Functions25.Linear_Interp(V_NEM!$R$687:$R$703,V_NEM!$T$687:$T$703,M1335)+_xll.SRS1Splines.Functions25.Linear_Interp(V_NEM!$AB$687:$AB$703,V_NEM!$AD$687:$AD$703,N1335)</f>
        <v>1.049072170699993</v>
      </c>
      <c r="H1335" s="308">
        <f>(G1335/(V_NEM!$T$696+V_NEM!$AD$696))*100</f>
        <v>108.24387734550609</v>
      </c>
      <c r="I1335" s="308">
        <f>G1335-(V_NEM!$T$694+V_NEM!$AD$694)</f>
        <v>0.40958603569999308</v>
      </c>
      <c r="J1335" s="308">
        <f>((IFERROR((_xll.SRS1Splines.Functions25.Linear_Interp(V_NEM!$R$687:$R$703,V_NEM!$T$687:$T$703,M1335) - V_NEM!$X$689) / (V_NEM!$X$688- V_NEM!$X$689) * 100, 0))+(IFERROR((_xll.SRS1Splines.Functions25.Linear_Interp(V_NEM!$AB$687:$AB$703,V_NEM!$AD$687:$AD$703,N1335) - V_NEM!$AH$689) / (V_NEM!$AH$688- V_NEM!$AH$689) * 100, 0)))/2</f>
        <v>120.75641926084901</v>
      </c>
      <c r="K1335" s="308">
        <v>784.3</v>
      </c>
      <c r="L1335" s="308">
        <v>781.8</v>
      </c>
      <c r="M1335" s="371">
        <v>784.42</v>
      </c>
      <c r="N1335" s="371">
        <v>784.25</v>
      </c>
      <c r="O1335" s="312">
        <v>1.1651612903225805</v>
      </c>
      <c r="P1335" s="383">
        <v>3.073</v>
      </c>
      <c r="Q1335" s="369">
        <v>3.8</v>
      </c>
      <c r="R1335" s="312">
        <v>6.48</v>
      </c>
      <c r="S1335" s="370">
        <v>7.6988827264312736</v>
      </c>
      <c r="T1335" s="370">
        <v>5.0281863999999992</v>
      </c>
      <c r="U1335" s="370"/>
      <c r="V1335" s="312">
        <f>_xll.SRS1Splines.Functions25.Linear_Interp(V_NK3!$P$8:$P$32,V_NK3!$R$8:$R$32,AC1335)</f>
        <v>170.04750910000101</v>
      </c>
      <c r="W1335" s="312">
        <f>(V1335/V_NK3!$R$28)*100</f>
        <v>31.36556428708861</v>
      </c>
      <c r="X1335" s="308">
        <f>V1335-V_NK3!$R$8</f>
        <v>113.468857100001</v>
      </c>
      <c r="Y1335" s="308">
        <f>IFERROR((V1335 - V_NK3!$V$10) / (V_NK3!$V$9- V_NK3!$V$10) * 100, 0)</f>
        <v>23.368249870318188</v>
      </c>
      <c r="Z1335" s="308">
        <v>541.79999999999995</v>
      </c>
      <c r="AA1335" s="308">
        <v>521</v>
      </c>
      <c r="AB1335" s="312">
        <v>530.68887639786658</v>
      </c>
      <c r="AC1335" s="371">
        <v>528.45000000000005</v>
      </c>
      <c r="AD1335" s="308">
        <v>0.967741935483871</v>
      </c>
      <c r="AE1335" s="372">
        <v>1.0930840000000002</v>
      </c>
      <c r="AF1335" s="373"/>
      <c r="AG1335" s="312"/>
      <c r="AH1335" s="370">
        <v>9.1521515642860898</v>
      </c>
      <c r="AI1335" s="370">
        <v>6.0504658500000001</v>
      </c>
      <c r="AJ1335" s="370"/>
      <c r="AK1335" s="312">
        <f>_xll.SRS1Splines.Functions25.Linear_Interp(V_NK2!$R$10:$R$21,V_NK2!$T$10:$T$21,AR1335)</f>
        <v>57.901114285743603</v>
      </c>
      <c r="AL1335" s="312">
        <f>(AK1335/V_NK2!$T$18)*100</f>
        <v>81.093997599080666</v>
      </c>
      <c r="AM1335" s="308">
        <f>AK1335-V_NK2!$T$11</f>
        <v>17.081114285715806</v>
      </c>
      <c r="AN1335" s="308">
        <f>IFERROR((AK1335 - V_NK2!$X$12) / (V_NK2!$X$11- V_NK2!$X$12) * 100, 0)</f>
        <v>55.857142857150563</v>
      </c>
      <c r="AO1335" s="308">
        <v>427</v>
      </c>
      <c r="AP1335" s="308">
        <v>420</v>
      </c>
      <c r="AQ1335" s="308"/>
      <c r="AR1335" s="371">
        <v>423.91</v>
      </c>
      <c r="AS1335" s="312">
        <v>1.5161290322580645</v>
      </c>
      <c r="AT1335" s="372">
        <v>1.4103650000000001</v>
      </c>
      <c r="AU1335" s="369"/>
      <c r="AV1335" s="312">
        <v>2.2153872755520001</v>
      </c>
      <c r="AW1335" s="370">
        <v>1.2329825454545194</v>
      </c>
      <c r="AX1335" s="370">
        <v>1.3343825454545455</v>
      </c>
      <c r="AY1335" s="370">
        <v>0</v>
      </c>
      <c r="AZ1335" s="312">
        <f>_xll.SRS1Splines.Functions25.Linear_Interp(V_NNG3A!$H$4:$H$12,V_NNG3A!$I$4:$I$12,BF1335)</f>
        <v>12.738499999999901</v>
      </c>
      <c r="BA1335" s="312">
        <f>(AZ1335/V_NNG3A!$I$8)*100</f>
        <v>91.974729241876545</v>
      </c>
      <c r="BB1335" s="308">
        <f>_xll.SRS1Splines.Functions25.Linear_Interp(V_NNG3A!$H$4:$H$12,V_NNG3A!$J$4:$J$12,BF1335)</f>
        <v>1.75091379310341</v>
      </c>
      <c r="BC1335" s="308">
        <f>IFERROR((AZ1335-V_NNG3A!$J$20) / (V_NNG3A!$J$19-V_NNG3A!$J$20) * 100, 0)</f>
        <v>61.169136248641976</v>
      </c>
      <c r="BD1335" s="308">
        <v>1050</v>
      </c>
      <c r="BE1335" s="308">
        <v>1047</v>
      </c>
      <c r="BF1335" s="374">
        <v>1049.0999999999999</v>
      </c>
      <c r="BG1335" s="312">
        <v>0.79677419354838708</v>
      </c>
      <c r="BH1335" s="372">
        <v>0.46308000000000177</v>
      </c>
      <c r="BI1335" s="369"/>
      <c r="BJ1335" s="312">
        <v>4.87296</v>
      </c>
      <c r="BK1335" s="370">
        <v>7.3595520000000008</v>
      </c>
      <c r="BL1335" s="370">
        <v>2.0934720000000002</v>
      </c>
      <c r="BM1335" s="370">
        <f t="shared" si="18"/>
        <v>5.2660800000000005</v>
      </c>
      <c r="BN1335" s="312">
        <f>_xll.SRS1Splines.Functions25.Linear_Interp(V_XNN1!$K$3:$K$8,V_XNN1!$L$3:$L$8,BT1335)</f>
        <v>0.22835459999999999</v>
      </c>
      <c r="BO1335" s="312">
        <f>(BN1335/V_XNN1!$L$7)*100</f>
        <v>108.7402857142857</v>
      </c>
      <c r="BP1335" s="308">
        <f>_xll.SRS1Splines.Functions25.Linear_Interp(V_XNN1!$K$3:$K$8,V_XNN1!$M$3:$M$8,BT1335)</f>
        <v>7.2354600000000005E-2</v>
      </c>
      <c r="BQ1335" s="308">
        <f>IFERROR((BN1335 - V_XNN1!$M$16) / (V_XNN1!$M$15- V_XNN1!$M$16) * 100, 0)</f>
        <v>129.23119777158774</v>
      </c>
      <c r="BR1335" s="308">
        <v>252</v>
      </c>
      <c r="BS1335" s="308">
        <v>249</v>
      </c>
      <c r="BT1335" s="374">
        <v>253.03</v>
      </c>
      <c r="BU1335" s="312">
        <v>0.33870967741935482</v>
      </c>
      <c r="BV1335" s="372">
        <v>0.33930200000000005</v>
      </c>
      <c r="BW1335" s="369"/>
      <c r="BX1335" s="312"/>
      <c r="BY1335" s="370"/>
      <c r="BZ1335" s="370"/>
      <c r="CA1335" s="370"/>
      <c r="CB1335" s="312"/>
      <c r="CC1335" s="312"/>
      <c r="CD1335" s="308"/>
      <c r="CE1335" s="312"/>
      <c r="CF1335" s="312"/>
      <c r="CG1335" s="312"/>
      <c r="CH1335" s="312"/>
      <c r="CI1335" s="384"/>
      <c r="CJ1335" s="312"/>
      <c r="CK1335" s="372"/>
      <c r="CL1335" s="369"/>
      <c r="CM1335" s="312"/>
      <c r="CN1335" s="370"/>
      <c r="CO1335" s="370"/>
      <c r="CP1335" s="370"/>
      <c r="CQ1335" s="312"/>
      <c r="CR1335" s="312"/>
      <c r="CS1335" s="308"/>
      <c r="CT1335" s="312"/>
      <c r="CU1335" s="312"/>
      <c r="CV1335" s="312"/>
      <c r="CW1335" s="312"/>
      <c r="CX1335" s="384"/>
      <c r="CY1335" s="312"/>
      <c r="CZ1335" s="372"/>
    </row>
    <row r="1336" spans="1:104" s="1" customFormat="1" hidden="1">
      <c r="A1336" s="269">
        <v>45895</v>
      </c>
      <c r="B1336" s="380">
        <v>24.2</v>
      </c>
      <c r="C1336" s="381">
        <v>0.78096774193548391</v>
      </c>
      <c r="D1336" s="382">
        <v>3.3082560000000001</v>
      </c>
      <c r="E1336" s="382">
        <v>3.1294080000000002</v>
      </c>
      <c r="F1336" s="382">
        <v>0.16070400000000001</v>
      </c>
      <c r="G1336" s="312">
        <f>_xll.SRS1Splines.Functions25.Linear_Interp(V_NEM!$R$687:$R$703,V_NEM!$T$687:$T$703,M1336)+_xll.SRS1Splines.Functions25.Linear_Interp(V_NEM!$AB$687:$AB$703,V_NEM!$AD$687:$AD$703,N1336)</f>
        <v>1.0281517441999961</v>
      </c>
      <c r="H1336" s="308">
        <f>(G1336/(V_NEM!$T$696+V_NEM!$AD$696))*100</f>
        <v>106.08529555930699</v>
      </c>
      <c r="I1336" s="308">
        <f>G1336-(V_NEM!$T$694+V_NEM!$AD$694)</f>
        <v>0.38866560919999615</v>
      </c>
      <c r="J1336" s="308">
        <f>((IFERROR((_xll.SRS1Splines.Functions25.Linear_Interp(V_NEM!$R$687:$R$703,V_NEM!$T$687:$T$703,M1336) - V_NEM!$X$689) / (V_NEM!$X$688- V_NEM!$X$689) * 100, 0))+(IFERROR((_xll.SRS1Splines.Functions25.Linear_Interp(V_NEM!$AB$687:$AB$703,V_NEM!$AD$687:$AD$703,N1336) - V_NEM!$AH$689) / (V_NEM!$AH$688- V_NEM!$AH$689) * 100, 0)))/2</f>
        <v>120.87653631459946</v>
      </c>
      <c r="K1336" s="308">
        <v>784.3</v>
      </c>
      <c r="L1336" s="308">
        <v>781.8</v>
      </c>
      <c r="M1336" s="371">
        <v>784.27</v>
      </c>
      <c r="N1336" s="371">
        <v>784.4</v>
      </c>
      <c r="O1336" s="312">
        <v>1.1651612903225805</v>
      </c>
      <c r="P1336" s="383">
        <v>1.1493910000000001</v>
      </c>
      <c r="Q1336" s="369">
        <v>17.600000000000001</v>
      </c>
      <c r="R1336" s="312">
        <v>6.48</v>
      </c>
      <c r="S1336" s="370">
        <v>8.6519419580814354</v>
      </c>
      <c r="T1336" s="370">
        <v>4.3377401999999989</v>
      </c>
      <c r="U1336" s="370"/>
      <c r="V1336" s="312">
        <f>_xll.SRS1Splines.Functions25.Linear_Interp(V_NK3!$P$8:$P$32,V_NK3!$R$8:$R$32,AC1336)</f>
        <v>174.36171087999901</v>
      </c>
      <c r="W1336" s="312">
        <f>(V1336/V_NK3!$R$28)*100</f>
        <v>32.161326447876405</v>
      </c>
      <c r="X1336" s="308">
        <f>V1336-V_NK3!$R$8</f>
        <v>117.783058879999</v>
      </c>
      <c r="Y1336" s="308">
        <f>IFERROR((V1336 - V_NK3!$V$10) / (V_NK3!$V$9- V_NK3!$V$10) * 100, 0)</f>
        <v>24.256734585530534</v>
      </c>
      <c r="Z1336" s="308">
        <v>541.79999999999995</v>
      </c>
      <c r="AA1336" s="308">
        <v>521</v>
      </c>
      <c r="AB1336" s="312">
        <v>530.77246984823319</v>
      </c>
      <c r="AC1336" s="371">
        <v>528.66</v>
      </c>
      <c r="AD1336" s="308">
        <v>0.967741935483871</v>
      </c>
      <c r="AE1336" s="372">
        <v>0.94298700000000002</v>
      </c>
      <c r="AF1336" s="373"/>
      <c r="AG1336" s="312"/>
      <c r="AH1336" s="370">
        <v>7.3447124571429256</v>
      </c>
      <c r="AI1336" s="370">
        <v>5.6409696000000009</v>
      </c>
      <c r="AJ1336" s="370"/>
      <c r="AK1336" s="312">
        <f>_xll.SRS1Splines.Functions25.Linear_Interp(V_NK2!$R$10:$R$21,V_NK2!$T$10:$T$21,AR1336)</f>
        <v>59.604857142886601</v>
      </c>
      <c r="AL1336" s="312">
        <f>(AK1336/V_NK2!$T$18)*100</f>
        <v>83.480192076871987</v>
      </c>
      <c r="AM1336" s="308">
        <f>AK1336-V_NK2!$T$11</f>
        <v>18.784857142858804</v>
      </c>
      <c r="AN1336" s="308">
        <f>IFERROR((AK1336 - V_NK2!$X$12) / (V_NK2!$X$11- V_NK2!$X$12) * 100, 0)</f>
        <v>61.428571428579879</v>
      </c>
      <c r="AO1336" s="308">
        <v>427</v>
      </c>
      <c r="AP1336" s="308">
        <v>420</v>
      </c>
      <c r="AQ1336" s="308"/>
      <c r="AR1336" s="371">
        <v>424.3</v>
      </c>
      <c r="AS1336" s="312">
        <v>1.5161290322580645</v>
      </c>
      <c r="AT1336" s="372">
        <v>1.3430880000000001</v>
      </c>
      <c r="AU1336" s="369"/>
      <c r="AV1336" s="312">
        <v>2.2153872755520001</v>
      </c>
      <c r="AW1336" s="370">
        <v>2.1936126035375572</v>
      </c>
      <c r="AX1336" s="370">
        <v>1.3572565090909088</v>
      </c>
      <c r="AY1336" s="370">
        <v>9.0156094446617416E-2</v>
      </c>
      <c r="AZ1336" s="312">
        <f>_xll.SRS1Splines.Functions25.Linear_Interp(V_NNG3A!$H$4:$H$12,V_NNG3A!$I$4:$I$12,BF1336)</f>
        <v>14.362200000001399</v>
      </c>
      <c r="BA1336" s="312">
        <f>(AZ1336/V_NNG3A!$I$8)*100</f>
        <v>103.69819494585848</v>
      </c>
      <c r="BB1336" s="308">
        <f>_xll.SRS1Splines.Functions25.Linear_Interp(V_NNG3A!$H$4:$H$12,V_NNG3A!$J$4:$J$12,BF1336)</f>
        <v>3.3746137931048801</v>
      </c>
      <c r="BC1336" s="308">
        <f>IFERROR((AZ1336-V_NNG3A!$J$20) / (V_NNG3A!$J$19-V_NNG3A!$J$20) * 100, 0)</f>
        <v>117.89398867611172</v>
      </c>
      <c r="BD1336" s="308">
        <v>1050</v>
      </c>
      <c r="BE1336" s="308">
        <v>1047</v>
      </c>
      <c r="BF1336" s="374">
        <v>1051.97</v>
      </c>
      <c r="BG1336" s="312">
        <v>0.79677419354838708</v>
      </c>
      <c r="BH1336" s="372">
        <v>0.47275</v>
      </c>
      <c r="BI1336" s="369"/>
      <c r="BJ1336" s="312">
        <v>4.87296</v>
      </c>
      <c r="BK1336" s="370">
        <v>11.155968</v>
      </c>
      <c r="BL1336" s="370">
        <v>2.0787839999999997</v>
      </c>
      <c r="BM1336" s="370">
        <f t="shared" si="18"/>
        <v>9.077183999999999</v>
      </c>
      <c r="BN1336" s="312">
        <f>_xll.SRS1Splines.Functions25.Linear_Interp(V_XNN1!$K$3:$K$8,V_XNN1!$L$3:$L$8,BT1336)</f>
        <v>0.23263139999999999</v>
      </c>
      <c r="BO1336" s="312">
        <f>(BN1336/V_XNN1!$L$7)*100</f>
        <v>110.77685714285714</v>
      </c>
      <c r="BP1336" s="308">
        <f>_xll.SRS1Splines.Functions25.Linear_Interp(V_XNN1!$K$3:$K$8,V_XNN1!$M$3:$M$8,BT1336)</f>
        <v>7.6631400000000197E-2</v>
      </c>
      <c r="BQ1336" s="308">
        <f>IFERROR((BN1336 - V_XNN1!$M$16) / (V_XNN1!$M$15- V_XNN1!$M$16) * 100, 0)</f>
        <v>142.46796657381614</v>
      </c>
      <c r="BR1336" s="308">
        <v>252</v>
      </c>
      <c r="BS1336" s="308">
        <v>249</v>
      </c>
      <c r="BT1336" s="374">
        <v>253.27</v>
      </c>
      <c r="BU1336" s="312">
        <v>0.33870967741935482</v>
      </c>
      <c r="BV1336" s="372">
        <v>0.33402699999999996</v>
      </c>
      <c r="BW1336" s="369"/>
      <c r="BX1336" s="312"/>
      <c r="BY1336" s="370"/>
      <c r="BZ1336" s="370"/>
      <c r="CA1336" s="370"/>
      <c r="CB1336" s="312"/>
      <c r="CC1336" s="312"/>
      <c r="CD1336" s="308"/>
      <c r="CE1336" s="312"/>
      <c r="CF1336" s="312"/>
      <c r="CG1336" s="312"/>
      <c r="CH1336" s="312"/>
      <c r="CI1336" s="384"/>
      <c r="CJ1336" s="312"/>
      <c r="CK1336" s="372"/>
      <c r="CL1336" s="369"/>
      <c r="CM1336" s="312"/>
      <c r="CN1336" s="370"/>
      <c r="CO1336" s="370"/>
      <c r="CP1336" s="370"/>
      <c r="CQ1336" s="312"/>
      <c r="CR1336" s="312"/>
      <c r="CS1336" s="308"/>
      <c r="CT1336" s="312"/>
      <c r="CU1336" s="312"/>
      <c r="CV1336" s="312"/>
      <c r="CW1336" s="312"/>
      <c r="CX1336" s="384"/>
      <c r="CY1336" s="312"/>
      <c r="CZ1336" s="372"/>
    </row>
    <row r="1337" spans="1:104" s="1" customFormat="1" hidden="1">
      <c r="A1337" s="269">
        <v>45896</v>
      </c>
      <c r="B1337" s="380">
        <v>6.2</v>
      </c>
      <c r="C1337" s="381">
        <v>0.78096774193548391</v>
      </c>
      <c r="D1337" s="382">
        <v>3.1561920000000003</v>
      </c>
      <c r="E1337" s="382">
        <v>1.042848</v>
      </c>
      <c r="F1337" s="382">
        <v>0.7248960000000001</v>
      </c>
      <c r="G1337" s="312">
        <f>_xll.SRS1Splines.Functions25.Linear_Interp(V_NEM!$R$687:$R$703,V_NEM!$T$687:$T$703,M1337)+_xll.SRS1Splines.Functions25.Linear_Interp(V_NEM!$AB$687:$AB$703,V_NEM!$AD$687:$AD$703,N1337)</f>
        <v>1.0951042992000011</v>
      </c>
      <c r="H1337" s="308">
        <f>(G1337/(V_NEM!$T$696+V_NEM!$AD$696))*100</f>
        <v>112.99349916416774</v>
      </c>
      <c r="I1337" s="308">
        <f>G1337-(V_NEM!$T$694+V_NEM!$AD$694)</f>
        <v>0.45561816420000112</v>
      </c>
      <c r="J1337" s="308">
        <f>((IFERROR((_xll.SRS1Splines.Functions25.Linear_Interp(V_NEM!$R$687:$R$703,V_NEM!$T$687:$T$703,M1337) - V_NEM!$X$689) / (V_NEM!$X$688- V_NEM!$X$689) * 100, 0))+(IFERROR((_xll.SRS1Splines.Functions25.Linear_Interp(V_NEM!$AB$687:$AB$703,V_NEM!$AD$687:$AD$703,N1337) - V_NEM!$AH$689) / (V_NEM!$AH$688- V_NEM!$AH$689) * 100, 0)))/2</f>
        <v>138.54083900481089</v>
      </c>
      <c r="K1337" s="308">
        <v>784.3</v>
      </c>
      <c r="L1337" s="308">
        <v>781.8</v>
      </c>
      <c r="M1337" s="371">
        <v>784.62</v>
      </c>
      <c r="N1337" s="371">
        <v>784.62</v>
      </c>
      <c r="O1337" s="312">
        <v>1.1651612903225805</v>
      </c>
      <c r="P1337" s="383">
        <v>1.64818</v>
      </c>
      <c r="Q1337" s="369">
        <v>2.4</v>
      </c>
      <c r="R1337" s="312">
        <v>6.48</v>
      </c>
      <c r="S1337" s="370">
        <v>7.1316676212142944</v>
      </c>
      <c r="T1337" s="370">
        <v>3.4337803999999998</v>
      </c>
      <c r="U1337" s="370"/>
      <c r="V1337" s="312">
        <f>_xll.SRS1Splines.Functions25.Linear_Interp(V_NK3!$P$8:$P$32,V_NK3!$R$8:$R$32,AC1337)</f>
        <v>178.059598120001</v>
      </c>
      <c r="W1337" s="312">
        <f>(V1337/V_NK3!$R$28)*100</f>
        <v>32.843408299980915</v>
      </c>
      <c r="X1337" s="308">
        <f>V1337-V_NK3!$R$8</f>
        <v>121.48094612000099</v>
      </c>
      <c r="Y1337" s="308">
        <f>IFERROR((V1337 - V_NK3!$V$10) / (V_NK3!$V$9- V_NK3!$V$10) * 100, 0)</f>
        <v>25.018292912856165</v>
      </c>
      <c r="Z1337" s="308">
        <v>541.79999999999995</v>
      </c>
      <c r="AA1337" s="308">
        <v>521</v>
      </c>
      <c r="AB1337" s="312">
        <v>530.85606329859979</v>
      </c>
      <c r="AC1337" s="371">
        <v>528.84</v>
      </c>
      <c r="AD1337" s="308">
        <v>0.967741935483871</v>
      </c>
      <c r="AE1337" s="372">
        <v>0.74647400000000008</v>
      </c>
      <c r="AF1337" s="373"/>
      <c r="AG1337" s="312"/>
      <c r="AH1337" s="370">
        <v>6.5850298285712245</v>
      </c>
      <c r="AI1337" s="370">
        <v>6.1918584000000001</v>
      </c>
      <c r="AJ1337" s="370"/>
      <c r="AK1337" s="312">
        <f>_xll.SRS1Splines.Functions25.Linear_Interp(V_NK2!$R$10:$R$21,V_NK2!$T$10:$T$21,AR1337)</f>
        <v>59.998028571458001</v>
      </c>
      <c r="AL1337" s="312">
        <f>(AK1337/V_NK2!$T$18)*100</f>
        <v>84.030852340977574</v>
      </c>
      <c r="AM1337" s="308">
        <f>AK1337-V_NK2!$T$11</f>
        <v>19.178028571430204</v>
      </c>
      <c r="AN1337" s="308">
        <f>IFERROR((AK1337 - V_NK2!$X$12) / (V_NK2!$X$11- V_NK2!$X$12) * 100, 0)</f>
        <v>62.714285714294128</v>
      </c>
      <c r="AO1337" s="308">
        <v>427</v>
      </c>
      <c r="AP1337" s="308">
        <v>420</v>
      </c>
      <c r="AQ1337" s="308"/>
      <c r="AR1337" s="371">
        <v>424.39</v>
      </c>
      <c r="AS1337" s="312">
        <v>1.5161290322580645</v>
      </c>
      <c r="AT1337" s="372">
        <v>1.4742519999999999</v>
      </c>
      <c r="AU1337" s="369"/>
      <c r="AV1337" s="312">
        <v>2.2153872755520001</v>
      </c>
      <c r="AW1337" s="370">
        <v>3.6998410333235192</v>
      </c>
      <c r="AX1337" s="370">
        <v>1.9602360000000005</v>
      </c>
      <c r="AY1337" s="370">
        <v>1.747405033323512</v>
      </c>
      <c r="AZ1337" s="312">
        <f>_xll.SRS1Splines.Functions25.Linear_Interp(V_NNG3A!$H$4:$H$12,V_NNG3A!$I$4:$I$12,BF1337)</f>
        <v>14.3544000000014</v>
      </c>
      <c r="BA1337" s="312">
        <f>(AZ1337/V_NNG3A!$I$8)*100</f>
        <v>103.6418772563278</v>
      </c>
      <c r="BB1337" s="308">
        <f>_xll.SRS1Splines.Functions25.Linear_Interp(V_NNG3A!$H$4:$H$12,V_NNG3A!$J$4:$J$12,BF1337)</f>
        <v>3.3668137931048601</v>
      </c>
      <c r="BC1337" s="308">
        <f>IFERROR((AZ1337-V_NNG3A!$J$20) / (V_NNG3A!$J$19-V_NNG3A!$J$20) * 100, 0)</f>
        <v>117.62149138662853</v>
      </c>
      <c r="BD1337" s="308">
        <v>1050</v>
      </c>
      <c r="BE1337" s="308">
        <v>1047</v>
      </c>
      <c r="BF1337" s="374">
        <v>1051.94</v>
      </c>
      <c r="BG1337" s="312">
        <v>0.79677419354838708</v>
      </c>
      <c r="BH1337" s="372">
        <v>0.68912999999999014</v>
      </c>
      <c r="BI1337" s="369"/>
      <c r="BJ1337" s="312">
        <v>4.87296</v>
      </c>
      <c r="BK1337" s="370">
        <v>10.811232</v>
      </c>
      <c r="BL1337" s="370">
        <v>2.0796480000000002</v>
      </c>
      <c r="BM1337" s="370">
        <f t="shared" si="18"/>
        <v>8.7315839999999998</v>
      </c>
      <c r="BN1337" s="312">
        <f>_xll.SRS1Splines.Functions25.Linear_Interp(V_XNN1!$K$3:$K$8,V_XNN1!$L$3:$L$8,BT1337)</f>
        <v>0.2315622</v>
      </c>
      <c r="BO1337" s="312">
        <f>(BN1337/V_XNN1!$L$7)*100</f>
        <v>110.26771428571429</v>
      </c>
      <c r="BP1337" s="308">
        <f>_xll.SRS1Splines.Functions25.Linear_Interp(V_XNN1!$K$3:$K$8,V_XNN1!$M$3:$M$8,BT1337)</f>
        <v>7.5562200000000093E-2</v>
      </c>
      <c r="BQ1337" s="308">
        <f>IFERROR((BN1337 - V_XNN1!$M$16) / (V_XNN1!$M$15- V_XNN1!$M$16) * 100, 0)</f>
        <v>139.15877437325906</v>
      </c>
      <c r="BR1337" s="308">
        <v>252</v>
      </c>
      <c r="BS1337" s="308">
        <v>249</v>
      </c>
      <c r="BT1337" s="374">
        <v>253.21</v>
      </c>
      <c r="BU1337" s="312">
        <v>0.33870967741935482</v>
      </c>
      <c r="BV1337" s="372">
        <v>0.33745400000000003</v>
      </c>
      <c r="BW1337" s="369"/>
      <c r="BX1337" s="312"/>
      <c r="BY1337" s="370"/>
      <c r="BZ1337" s="370"/>
      <c r="CA1337" s="370"/>
      <c r="CB1337" s="312"/>
      <c r="CC1337" s="312"/>
      <c r="CD1337" s="308"/>
      <c r="CE1337" s="312"/>
      <c r="CF1337" s="312"/>
      <c r="CG1337" s="312"/>
      <c r="CH1337" s="312"/>
      <c r="CI1337" s="384"/>
      <c r="CJ1337" s="312"/>
      <c r="CK1337" s="372"/>
      <c r="CL1337" s="369"/>
      <c r="CM1337" s="312"/>
      <c r="CN1337" s="370"/>
      <c r="CO1337" s="370"/>
      <c r="CP1337" s="370"/>
      <c r="CQ1337" s="312"/>
      <c r="CR1337" s="312"/>
      <c r="CS1337" s="308"/>
      <c r="CT1337" s="312"/>
      <c r="CU1337" s="312"/>
      <c r="CV1337" s="312"/>
      <c r="CW1337" s="312"/>
      <c r="CX1337" s="384"/>
      <c r="CY1337" s="312"/>
      <c r="CZ1337" s="372"/>
    </row>
    <row r="1338" spans="1:104" s="1" customFormat="1" hidden="1">
      <c r="A1338" s="269">
        <v>45897</v>
      </c>
      <c r="B1338" s="380">
        <v>11.4</v>
      </c>
      <c r="C1338" s="381">
        <v>0.78096774193548391</v>
      </c>
      <c r="D1338" s="382">
        <v>2.945376</v>
      </c>
      <c r="E1338" s="382">
        <v>1.782432</v>
      </c>
      <c r="F1338" s="382">
        <v>1.3478399999999999</v>
      </c>
      <c r="G1338" s="312">
        <f>_xll.SRS1Splines.Functions25.Linear_Interp(V_NEM!$R$687:$R$703,V_NEM!$T$687:$T$703,M1338)+_xll.SRS1Splines.Functions25.Linear_Interp(V_NEM!$AB$687:$AB$703,V_NEM!$AD$687:$AD$703,N1338)</f>
        <v>0.92090957169999998</v>
      </c>
      <c r="H1338" s="308">
        <f>(G1338/(V_NEM!$T$696+V_NEM!$AD$696))*100</f>
        <v>95.01998576407189</v>
      </c>
      <c r="I1338" s="308">
        <f>G1338-(V_NEM!$T$694+V_NEM!$AD$694)</f>
        <v>0.28142343670000003</v>
      </c>
      <c r="J1338" s="308">
        <f>((IFERROR((_xll.SRS1Splines.Functions25.Linear_Interp(V_NEM!$R$687:$R$703,V_NEM!$T$687:$T$703,M1338) - V_NEM!$X$689) / (V_NEM!$X$688- V_NEM!$X$689) * 100, 0))+(IFERROR((_xll.SRS1Splines.Functions25.Linear_Interp(V_NEM!$AB$687:$AB$703,V_NEM!$AD$687:$AD$703,N1338) - V_NEM!$AH$689) / (V_NEM!$AH$688- V_NEM!$AH$689) * 100, 0)))/2</f>
        <v>83.621648986618339</v>
      </c>
      <c r="K1338" s="308">
        <v>784.3</v>
      </c>
      <c r="L1338" s="308">
        <v>781.8</v>
      </c>
      <c r="M1338" s="371">
        <v>783.74</v>
      </c>
      <c r="N1338" s="371">
        <v>783.65</v>
      </c>
      <c r="O1338" s="312">
        <v>1.1651612903225805</v>
      </c>
      <c r="P1338" s="383">
        <v>2.7793299999999999</v>
      </c>
      <c r="Q1338" s="369">
        <v>12.6</v>
      </c>
      <c r="R1338" s="312">
        <v>6.48</v>
      </c>
      <c r="S1338" s="370">
        <v>6.9943025186801906</v>
      </c>
      <c r="T1338" s="370">
        <v>3.0583605999999994</v>
      </c>
      <c r="U1338" s="370"/>
      <c r="V1338" s="312">
        <f>_xll.SRS1Splines.Functions25.Linear_Interp(V_NK3!$P$8:$P$32,V_NK3!$R$8:$R$32,AC1338)</f>
        <v>181.99554004999899</v>
      </c>
      <c r="W1338" s="312">
        <f>(V1338/V_NK3!$R$28)*100</f>
        <v>33.569399761361275</v>
      </c>
      <c r="X1338" s="308">
        <f>V1338-V_NK3!$R$8</f>
        <v>125.41688804999899</v>
      </c>
      <c r="Y1338" s="308">
        <f>IFERROR((V1338 - V_NK3!$V$10) / (V_NK3!$V$9- V_NK3!$V$10) * 100, 0)</f>
        <v>25.828877216302494</v>
      </c>
      <c r="Z1338" s="308">
        <v>541.79999999999995</v>
      </c>
      <c r="AA1338" s="308">
        <v>521</v>
      </c>
      <c r="AB1338" s="312">
        <v>530.9396567489664</v>
      </c>
      <c r="AC1338" s="371">
        <v>529.03</v>
      </c>
      <c r="AD1338" s="308">
        <v>0.967741935483871</v>
      </c>
      <c r="AE1338" s="372">
        <v>0.66486100000000004</v>
      </c>
      <c r="AF1338" s="373"/>
      <c r="AG1338" s="312"/>
      <c r="AH1338" s="370">
        <v>6.4967199142860883</v>
      </c>
      <c r="AI1338" s="370">
        <v>3.7008341999999996</v>
      </c>
      <c r="AJ1338" s="370"/>
      <c r="AK1338" s="312">
        <f>_xll.SRS1Splines.Functions25.Linear_Interp(V_NK2!$R$10:$R$21,V_NK2!$T$10:$T$21,AR1338)</f>
        <v>62.793914285743902</v>
      </c>
      <c r="AL1338" s="312">
        <f>(AK1338/V_NK2!$T$18)*100</f>
        <v>87.946658663506867</v>
      </c>
      <c r="AM1338" s="308">
        <f>AK1338-V_NK2!$T$11</f>
        <v>21.973914285716106</v>
      </c>
      <c r="AN1338" s="308">
        <f>IFERROR((AK1338 - V_NK2!$X$12) / (V_NK2!$X$11- V_NK2!$X$12) * 100, 0)</f>
        <v>71.85714285715234</v>
      </c>
      <c r="AO1338" s="308">
        <v>427</v>
      </c>
      <c r="AP1338" s="308">
        <v>420</v>
      </c>
      <c r="AQ1338" s="308"/>
      <c r="AR1338" s="371">
        <v>425.03</v>
      </c>
      <c r="AS1338" s="312">
        <v>1.5161290322580645</v>
      </c>
      <c r="AT1338" s="372">
        <v>0.88115099999999991</v>
      </c>
      <c r="AU1338" s="369"/>
      <c r="AV1338" s="312">
        <v>2.2153872755520001</v>
      </c>
      <c r="AW1338" s="370">
        <v>2.2177077259690998</v>
      </c>
      <c r="AX1338" s="370">
        <v>2.4407839636363637</v>
      </c>
      <c r="AY1338" s="370">
        <v>0.18772376233277679</v>
      </c>
      <c r="AZ1338" s="312">
        <f>_xll.SRS1Splines.Functions25.Linear_Interp(V_NNG3A!$H$4:$H$12,V_NNG3A!$I$4:$I$12,BF1338)</f>
        <v>13.943600000000201</v>
      </c>
      <c r="BA1338" s="312">
        <f>(AZ1338/V_NNG3A!$I$8)*100</f>
        <v>100.67581227436968</v>
      </c>
      <c r="BB1338" s="308">
        <f>_xll.SRS1Splines.Functions25.Linear_Interp(V_NNG3A!$H$4:$H$12,V_NNG3A!$J$4:$J$12,BF1338)</f>
        <v>2.95601379310372</v>
      </c>
      <c r="BC1338" s="308">
        <f>IFERROR((AZ1338-V_NNG3A!$J$20) / (V_NNG3A!$J$19-V_NNG3A!$J$20) * 100, 0)</f>
        <v>103.26996747380531</v>
      </c>
      <c r="BD1338" s="308">
        <v>1050</v>
      </c>
      <c r="BE1338" s="308">
        <v>1047</v>
      </c>
      <c r="BF1338" s="374">
        <v>1050.3599999999999</v>
      </c>
      <c r="BG1338" s="312">
        <v>0.79677419354838708</v>
      </c>
      <c r="BH1338" s="372">
        <v>0.85069000000000228</v>
      </c>
      <c r="BI1338" s="369"/>
      <c r="BJ1338" s="312">
        <v>4.87296</v>
      </c>
      <c r="BK1338" s="370">
        <v>9.2283840000000001</v>
      </c>
      <c r="BL1338" s="370">
        <v>2.084832</v>
      </c>
      <c r="BM1338" s="370">
        <f t="shared" si="18"/>
        <v>7.1435519999999997</v>
      </c>
      <c r="BN1338" s="312">
        <f>_xll.SRS1Splines.Functions25.Linear_Interp(V_XNN1!$K$3:$K$8,V_XNN1!$L$3:$L$8,BT1338)</f>
        <v>0.2324532</v>
      </c>
      <c r="BO1338" s="312">
        <f>(BN1338/V_XNN1!$L$7)*100</f>
        <v>110.69200000000001</v>
      </c>
      <c r="BP1338" s="308">
        <f>_xll.SRS1Splines.Functions25.Linear_Interp(V_XNN1!$K$3:$K$8,V_XNN1!$M$3:$M$8,BT1338)</f>
        <v>7.6453199999999805E-2</v>
      </c>
      <c r="BQ1338" s="308">
        <f>IFERROR((BN1338 - V_XNN1!$M$16) / (V_XNN1!$M$15- V_XNN1!$M$16) * 100, 0)</f>
        <v>141.91643454038999</v>
      </c>
      <c r="BR1338" s="308">
        <v>252</v>
      </c>
      <c r="BS1338" s="308">
        <v>249</v>
      </c>
      <c r="BT1338" s="374">
        <v>253.26</v>
      </c>
      <c r="BU1338" s="312">
        <v>0.33870967741935482</v>
      </c>
      <c r="BV1338" s="372">
        <v>0.33821499999999999</v>
      </c>
      <c r="BW1338" s="369"/>
      <c r="BX1338" s="312"/>
      <c r="BY1338" s="370"/>
      <c r="BZ1338" s="370"/>
      <c r="CA1338" s="370"/>
      <c r="CB1338" s="312"/>
      <c r="CC1338" s="312"/>
      <c r="CD1338" s="308"/>
      <c r="CE1338" s="312"/>
      <c r="CF1338" s="312"/>
      <c r="CG1338" s="312"/>
      <c r="CH1338" s="312"/>
      <c r="CI1338" s="384"/>
      <c r="CJ1338" s="312"/>
      <c r="CK1338" s="372"/>
      <c r="CL1338" s="369"/>
      <c r="CM1338" s="312"/>
      <c r="CN1338" s="370"/>
      <c r="CO1338" s="370"/>
      <c r="CP1338" s="370"/>
      <c r="CQ1338" s="312"/>
      <c r="CR1338" s="312"/>
      <c r="CS1338" s="308"/>
      <c r="CT1338" s="312"/>
      <c r="CU1338" s="312"/>
      <c r="CV1338" s="312"/>
      <c r="CW1338" s="312"/>
      <c r="CX1338" s="384"/>
      <c r="CY1338" s="312"/>
      <c r="CZ1338" s="372"/>
    </row>
    <row r="1339" spans="1:104" s="1" customFormat="1" hidden="1">
      <c r="A1339" s="269">
        <v>45898</v>
      </c>
      <c r="B1339" s="380">
        <v>10.199999999999999</v>
      </c>
      <c r="C1339" s="381">
        <v>0.78096774193548391</v>
      </c>
      <c r="D1339" s="382">
        <v>2.7155519999999997</v>
      </c>
      <c r="E1339" s="382">
        <v>3.0006719999999998</v>
      </c>
      <c r="F1339" s="382">
        <v>0</v>
      </c>
      <c r="G1339" s="312">
        <f>_xll.SRS1Splines.Functions25.Linear_Interp(V_NEM!$R$687:$R$703,V_NEM!$T$687:$T$703,M1339)+_xll.SRS1Splines.Functions25.Linear_Interp(V_NEM!$AB$687:$AB$703,V_NEM!$AD$687:$AD$703,N1339)</f>
        <v>0.93519251549999582</v>
      </c>
      <c r="H1339" s="308">
        <f>(G1339/(V_NEM!$T$696+V_NEM!$AD$696))*100</f>
        <v>96.493708220924319</v>
      </c>
      <c r="I1339" s="308">
        <f>G1339-(V_NEM!$T$694+V_NEM!$AD$694)</f>
        <v>0.29570638049999587</v>
      </c>
      <c r="J1339" s="308">
        <f>((IFERROR((_xll.SRS1Splines.Functions25.Linear_Interp(V_NEM!$R$687:$R$703,V_NEM!$T$687:$T$703,M1339) - V_NEM!$X$689) / (V_NEM!$X$688- V_NEM!$X$689) * 100, 0))+(IFERROR((_xll.SRS1Splines.Functions25.Linear_Interp(V_NEM!$AB$687:$AB$703,V_NEM!$AD$687:$AD$703,N1339) - V_NEM!$AH$689) / (V_NEM!$AH$688- V_NEM!$AH$689) * 100, 0)))/2</f>
        <v>78.446634139108482</v>
      </c>
      <c r="K1339" s="308">
        <v>784.3</v>
      </c>
      <c r="L1339" s="308">
        <v>781.8</v>
      </c>
      <c r="M1339" s="371">
        <v>783.9</v>
      </c>
      <c r="N1339" s="371">
        <v>783.3</v>
      </c>
      <c r="O1339" s="312">
        <v>1.1651612903225805</v>
      </c>
      <c r="P1339" s="383">
        <v>2.9336379999999997</v>
      </c>
      <c r="Q1339" s="369">
        <v>31.6</v>
      </c>
      <c r="R1339" s="312">
        <v>6.48</v>
      </c>
      <c r="S1339" s="370">
        <v>7.6830565055385582</v>
      </c>
      <c r="T1339" s="370">
        <v>0.97743559999999985</v>
      </c>
      <c r="U1339" s="370"/>
      <c r="V1339" s="312">
        <f>_xll.SRS1Splines.Functions25.Linear_Interp(V_NK3!$P$8:$P$32,V_NK3!$R$8:$R$32,AC1339)</f>
        <v>188.70116090000101</v>
      </c>
      <c r="W1339" s="312">
        <f>(V1339/V_NK3!$R$28)*100</f>
        <v>34.806263405931873</v>
      </c>
      <c r="X1339" s="308">
        <f>V1339-V_NK3!$R$8</f>
        <v>132.12250890000101</v>
      </c>
      <c r="Y1339" s="308">
        <f>IFERROR((V1339 - V_NK3!$V$10) / (V_NK3!$V$9- V_NK3!$V$10) * 100, 0)</f>
        <v>27.2098607527839</v>
      </c>
      <c r="Z1339" s="308">
        <v>541.79999999999995</v>
      </c>
      <c r="AA1339" s="308">
        <v>521</v>
      </c>
      <c r="AB1339" s="312">
        <v>531.02325019933301</v>
      </c>
      <c r="AC1339" s="371">
        <v>529.34</v>
      </c>
      <c r="AD1339" s="308">
        <v>0.967741935483871</v>
      </c>
      <c r="AE1339" s="372">
        <v>0.21248599999999998</v>
      </c>
      <c r="AF1339" s="373"/>
      <c r="AG1339" s="312"/>
      <c r="AH1339" s="370">
        <v>4.8136807714263927</v>
      </c>
      <c r="AI1339" s="370">
        <v>2.4546522000000008</v>
      </c>
      <c r="AJ1339" s="370"/>
      <c r="AK1339" s="312">
        <f>_xll.SRS1Splines.Functions25.Linear_Interp(V_NK2!$R$10:$R$21,V_NK2!$T$10:$T$21,AR1339)</f>
        <v>65.152942857170402</v>
      </c>
      <c r="AL1339" s="312">
        <f>(AK1339/V_NK2!$T$18)*100</f>
        <v>91.250620248137821</v>
      </c>
      <c r="AM1339" s="308">
        <f>AK1339-V_NK2!$T$11</f>
        <v>24.332942857142605</v>
      </c>
      <c r="AN1339" s="308">
        <f>IFERROR((AK1339 - V_NK2!$X$12) / (V_NK2!$X$11- V_NK2!$X$12) * 100, 0)</f>
        <v>79.571428571431653</v>
      </c>
      <c r="AO1339" s="308">
        <v>427</v>
      </c>
      <c r="AP1339" s="308">
        <v>420</v>
      </c>
      <c r="AQ1339" s="308"/>
      <c r="AR1339" s="371">
        <v>425.57</v>
      </c>
      <c r="AS1339" s="312">
        <v>1.5161290322580645</v>
      </c>
      <c r="AT1339" s="372">
        <v>0.58444099999999999</v>
      </c>
      <c r="AU1339" s="369"/>
      <c r="AV1339" s="312">
        <v>2.2153872755520001</v>
      </c>
      <c r="AW1339" s="370">
        <v>1.5995799818181937</v>
      </c>
      <c r="AX1339" s="370">
        <v>1.8725799818181819</v>
      </c>
      <c r="AY1339" s="370">
        <v>0</v>
      </c>
      <c r="AZ1339" s="312">
        <f>_xll.SRS1Splines.Functions25.Linear_Interp(V_NNG3A!$H$4:$H$12,V_NNG3A!$I$4:$I$12,BF1339)</f>
        <v>12.9978499999999</v>
      </c>
      <c r="BA1339" s="312">
        <f>(AZ1339/V_NNG3A!$I$8)*100</f>
        <v>93.847292418771843</v>
      </c>
      <c r="BB1339" s="308">
        <f>_xll.SRS1Splines.Functions25.Linear_Interp(V_NNG3A!$H$4:$H$12,V_NNG3A!$J$4:$J$12,BF1339)</f>
        <v>2.0102637931034502</v>
      </c>
      <c r="BC1339" s="308">
        <f>IFERROR((AZ1339-V_NNG3A!$J$20) / (V_NNG3A!$J$19-V_NNG3A!$J$20) * 100, 0)</f>
        <v>70.229671123958028</v>
      </c>
      <c r="BD1339" s="308">
        <v>1050</v>
      </c>
      <c r="BE1339" s="308">
        <v>1047</v>
      </c>
      <c r="BF1339" s="374">
        <v>1049.31</v>
      </c>
      <c r="BG1339" s="312">
        <v>0.79677419354838708</v>
      </c>
      <c r="BH1339" s="372">
        <v>0.64530000000000287</v>
      </c>
      <c r="BI1339" s="369"/>
      <c r="BJ1339" s="312">
        <v>4.87296</v>
      </c>
      <c r="BK1339" s="370">
        <v>10.023263999999999</v>
      </c>
      <c r="BL1339" s="370">
        <v>2.083968</v>
      </c>
      <c r="BM1339" s="370">
        <f t="shared" si="18"/>
        <v>7.9392959999999988</v>
      </c>
      <c r="BN1339" s="312">
        <f>_xll.SRS1Splines.Functions25.Linear_Interp(V_XNN1!$K$3:$K$8,V_XNN1!$L$3:$L$8,BT1339)</f>
        <v>0.23138400000000001</v>
      </c>
      <c r="BO1339" s="312">
        <f>(BN1339/V_XNN1!$L$7)*100</f>
        <v>110.18285714285716</v>
      </c>
      <c r="BP1339" s="308">
        <f>_xll.SRS1Splines.Functions25.Linear_Interp(V_XNN1!$K$3:$K$8,V_XNN1!$M$3:$M$8,BT1339)</f>
        <v>7.5383999999999798E-2</v>
      </c>
      <c r="BQ1339" s="308">
        <f>IFERROR((BN1339 - V_XNN1!$M$16) / (V_XNN1!$M$15- V_XNN1!$M$16) * 100, 0)</f>
        <v>138.60724233983291</v>
      </c>
      <c r="BR1339" s="308">
        <v>252</v>
      </c>
      <c r="BS1339" s="308">
        <v>249</v>
      </c>
      <c r="BT1339" s="374">
        <v>253.2</v>
      </c>
      <c r="BU1339" s="312">
        <v>0.33870967741935482</v>
      </c>
      <c r="BV1339" s="372">
        <v>0.33738400000000002</v>
      </c>
      <c r="BW1339" s="369"/>
      <c r="BX1339" s="312"/>
      <c r="BY1339" s="370"/>
      <c r="BZ1339" s="370"/>
      <c r="CA1339" s="370"/>
      <c r="CB1339" s="312"/>
      <c r="CC1339" s="312"/>
      <c r="CD1339" s="308"/>
      <c r="CE1339" s="312"/>
      <c r="CF1339" s="312"/>
      <c r="CG1339" s="312"/>
      <c r="CH1339" s="312"/>
      <c r="CI1339" s="384"/>
      <c r="CJ1339" s="312"/>
      <c r="CK1339" s="372"/>
      <c r="CL1339" s="369"/>
      <c r="CM1339" s="312"/>
      <c r="CN1339" s="370"/>
      <c r="CO1339" s="370"/>
      <c r="CP1339" s="370"/>
      <c r="CQ1339" s="312"/>
      <c r="CR1339" s="312"/>
      <c r="CS1339" s="308"/>
      <c r="CT1339" s="312"/>
      <c r="CU1339" s="312"/>
      <c r="CV1339" s="312"/>
      <c r="CW1339" s="312"/>
      <c r="CX1339" s="384"/>
      <c r="CY1339" s="312"/>
      <c r="CZ1339" s="372"/>
    </row>
    <row r="1340" spans="1:104" s="1" customFormat="1" hidden="1">
      <c r="A1340" s="269">
        <v>45899</v>
      </c>
      <c r="B1340" s="380">
        <v>58</v>
      </c>
      <c r="C1340" s="381">
        <v>0.78096774193548391</v>
      </c>
      <c r="D1340" s="382">
        <v>3.3073920000000001</v>
      </c>
      <c r="E1340" s="382">
        <v>2.9652479999999999</v>
      </c>
      <c r="F1340" s="382">
        <v>0.16761599999999999</v>
      </c>
      <c r="G1340" s="312">
        <f>_xll.SRS1Splines.Functions25.Linear_Interp(V_NEM!$R$687:$R$703,V_NEM!$T$687:$T$703,M1340)+_xll.SRS1Splines.Functions25.Linear_Interp(V_NEM!$AB$687:$AB$703,V_NEM!$AD$687:$AD$703,N1340)</f>
        <v>1.0015779970000049</v>
      </c>
      <c r="H1340" s="308">
        <f>(G1340/(V_NEM!$T$696+V_NEM!$AD$696))*100</f>
        <v>103.34340085190377</v>
      </c>
      <c r="I1340" s="308">
        <f>G1340-(V_NEM!$T$694+V_NEM!$AD$694)</f>
        <v>0.36209186200000498</v>
      </c>
      <c r="J1340" s="308">
        <f>((IFERROR((_xll.SRS1Splines.Functions25.Linear_Interp(V_NEM!$R$687:$R$703,V_NEM!$T$687:$T$703,M1340) - V_NEM!$X$689) / (V_NEM!$X$688- V_NEM!$X$689) * 100, 0))+(IFERROR((_xll.SRS1Splines.Functions25.Linear_Interp(V_NEM!$AB$687:$AB$703,V_NEM!$AD$687:$AD$703,N1340) - V_NEM!$AH$689) / (V_NEM!$AH$688- V_NEM!$AH$689) * 100, 0)))/2</f>
        <v>118.17931489936839</v>
      </c>
      <c r="K1340" s="308">
        <v>784.3</v>
      </c>
      <c r="L1340" s="308">
        <v>781.8</v>
      </c>
      <c r="M1340" s="371">
        <v>784.1</v>
      </c>
      <c r="N1340" s="371">
        <v>784.48</v>
      </c>
      <c r="O1340" s="312">
        <v>1.1651612903225805</v>
      </c>
      <c r="P1340" s="383">
        <v>2.9742280000000001</v>
      </c>
      <c r="Q1340" s="369">
        <v>11</v>
      </c>
      <c r="R1340" s="312">
        <v>6.48</v>
      </c>
      <c r="S1340" s="370">
        <v>6.6680854840362551</v>
      </c>
      <c r="T1340" s="370">
        <v>2.5581887999999999</v>
      </c>
      <c r="U1340" s="370"/>
      <c r="V1340" s="312">
        <f>_xll.SRS1Splines.Functions25.Linear_Interp(V_NK3!$P$8:$P$32,V_NK3!$R$8:$R$32,AC1340)</f>
        <v>192.81105754999899</v>
      </c>
      <c r="W1340" s="312">
        <f>(V1340/V_NK3!$R$28)*100</f>
        <v>35.564341123571324</v>
      </c>
      <c r="X1340" s="308">
        <f>V1340-V_NK3!$R$8</f>
        <v>136.23240554999899</v>
      </c>
      <c r="Y1340" s="308">
        <f>IFERROR((V1340 - V_NK3!$V$10) / (V_NK3!$V$9- V_NK3!$V$10) * 100, 0)</f>
        <v>28.056270017078283</v>
      </c>
      <c r="Z1340" s="308">
        <v>541.79999999999995</v>
      </c>
      <c r="AA1340" s="308">
        <v>521</v>
      </c>
      <c r="AB1340" s="312">
        <v>531.11061990331621</v>
      </c>
      <c r="AC1340" s="371">
        <v>529.53</v>
      </c>
      <c r="AD1340" s="308">
        <v>0.967741935483871</v>
      </c>
      <c r="AE1340" s="372">
        <v>0.55612800000000007</v>
      </c>
      <c r="AF1340" s="373"/>
      <c r="AG1340" s="312"/>
      <c r="AH1340" s="370">
        <v>5.6158011428577899</v>
      </c>
      <c r="AI1340" s="370">
        <v>6.4021439999999998</v>
      </c>
      <c r="AJ1340" s="370"/>
      <c r="AK1340" s="312">
        <f>_xll.SRS1Splines.Functions25.Linear_Interp(V_NK2!$R$10:$R$21,V_NK2!$T$10:$T$21,AR1340)</f>
        <v>64.3666000000282</v>
      </c>
      <c r="AL1340" s="312">
        <f>(AK1340/V_NK2!$T$18)*100</f>
        <v>90.149299719927441</v>
      </c>
      <c r="AM1340" s="308">
        <f>AK1340-V_NK2!$T$11</f>
        <v>23.546600000000403</v>
      </c>
      <c r="AN1340" s="308">
        <f>IFERROR((AK1340 - V_NK2!$X$12) / (V_NK2!$X$11- V_NK2!$X$12) * 100, 0)</f>
        <v>77.000000000005102</v>
      </c>
      <c r="AO1340" s="308">
        <v>427</v>
      </c>
      <c r="AP1340" s="308">
        <v>420</v>
      </c>
      <c r="AQ1340" s="308"/>
      <c r="AR1340" s="371">
        <v>425.39</v>
      </c>
      <c r="AS1340" s="312">
        <v>1.5161290322580645</v>
      </c>
      <c r="AT1340" s="372">
        <v>1.5243199999999999</v>
      </c>
      <c r="AU1340" s="369"/>
      <c r="AV1340" s="312">
        <v>2.2153872755520001</v>
      </c>
      <c r="AW1340" s="370">
        <v>1.4505033727272685</v>
      </c>
      <c r="AX1340" s="370">
        <v>1.4453033727272731</v>
      </c>
      <c r="AY1340" s="370">
        <v>0</v>
      </c>
      <c r="AZ1340" s="312">
        <f>_xll.SRS1Splines.Functions25.Linear_Interp(V_NNG3A!$H$4:$H$12,V_NNG3A!$I$4:$I$12,BF1340)</f>
        <v>13.022549999999899</v>
      </c>
      <c r="BA1340" s="312">
        <f>(AZ1340/V_NNG3A!$I$8)*100</f>
        <v>94.025631768952351</v>
      </c>
      <c r="BB1340" s="308">
        <f>_xll.SRS1Splines.Functions25.Linear_Interp(V_NNG3A!$H$4:$H$12,V_NNG3A!$J$4:$J$12,BF1340)</f>
        <v>2.0349637931034201</v>
      </c>
      <c r="BC1340" s="308">
        <f>IFERROR((AZ1340-V_NNG3A!$J$20) / (V_NNG3A!$J$19-V_NNG3A!$J$20) * 100, 0)</f>
        <v>71.092579207321435</v>
      </c>
      <c r="BD1340" s="308">
        <v>1050</v>
      </c>
      <c r="BE1340" s="308">
        <v>1047</v>
      </c>
      <c r="BF1340" s="374">
        <v>1049.33</v>
      </c>
      <c r="BG1340" s="312">
        <v>0.79677419354838708</v>
      </c>
      <c r="BH1340" s="372">
        <v>0.50073999999999064</v>
      </c>
      <c r="BI1340" s="369"/>
      <c r="BJ1340" s="312">
        <v>4.87296</v>
      </c>
      <c r="BK1340" s="370">
        <v>8.3877120000000005</v>
      </c>
      <c r="BL1340" s="370">
        <v>2.0882880000000004</v>
      </c>
      <c r="BM1340" s="370">
        <f t="shared" si="18"/>
        <v>6.2994240000000001</v>
      </c>
      <c r="BN1340" s="312">
        <f>_xll.SRS1Splines.Functions25.Linear_Interp(V_XNN1!$K$3:$K$8,V_XNN1!$L$3:$L$8,BT1340)</f>
        <v>0.229602</v>
      </c>
      <c r="BO1340" s="312">
        <f>(BN1340/V_XNN1!$L$7)*100</f>
        <v>109.33428571428571</v>
      </c>
      <c r="BP1340" s="308">
        <f>_xll.SRS1Splines.Functions25.Linear_Interp(V_XNN1!$K$3:$K$8,V_XNN1!$M$3:$M$8,BT1340)</f>
        <v>7.3601999999999904E-2</v>
      </c>
      <c r="BQ1340" s="308">
        <f>IFERROR((BN1340 - V_XNN1!$M$16) / (V_XNN1!$M$15- V_XNN1!$M$16) * 100, 0)</f>
        <v>133.09192200557106</v>
      </c>
      <c r="BR1340" s="308">
        <v>252</v>
      </c>
      <c r="BS1340" s="308">
        <v>249</v>
      </c>
      <c r="BT1340" s="374">
        <v>253.1</v>
      </c>
      <c r="BU1340" s="312">
        <v>0.33870967741935482</v>
      </c>
      <c r="BV1340" s="372">
        <v>0.33826899999999999</v>
      </c>
      <c r="BW1340" s="369"/>
      <c r="BX1340" s="312"/>
      <c r="BY1340" s="370"/>
      <c r="BZ1340" s="370"/>
      <c r="CA1340" s="370"/>
      <c r="CB1340" s="312"/>
      <c r="CC1340" s="312"/>
      <c r="CD1340" s="308"/>
      <c r="CE1340" s="312"/>
      <c r="CF1340" s="312"/>
      <c r="CG1340" s="312"/>
      <c r="CH1340" s="312"/>
      <c r="CI1340" s="384"/>
      <c r="CJ1340" s="312"/>
      <c r="CK1340" s="372"/>
      <c r="CL1340" s="369"/>
      <c r="CM1340" s="312"/>
      <c r="CN1340" s="370"/>
      <c r="CO1340" s="370"/>
      <c r="CP1340" s="370"/>
      <c r="CQ1340" s="312"/>
      <c r="CR1340" s="312"/>
      <c r="CS1340" s="308"/>
      <c r="CT1340" s="312"/>
      <c r="CU1340" s="312"/>
      <c r="CV1340" s="312"/>
      <c r="CW1340" s="312"/>
      <c r="CX1340" s="384"/>
      <c r="CY1340" s="312"/>
      <c r="CZ1340" s="372"/>
    </row>
    <row r="1341" spans="1:104" s="1" customFormat="1" hidden="1">
      <c r="A1341" s="269">
        <v>45900</v>
      </c>
      <c r="B1341" s="380">
        <v>80.8</v>
      </c>
      <c r="C1341" s="381">
        <v>0.78096774193548391</v>
      </c>
      <c r="D1341" s="382">
        <v>3.074112</v>
      </c>
      <c r="E1341" s="382">
        <v>3.2814719999999999</v>
      </c>
      <c r="F1341" s="382">
        <v>0.163296</v>
      </c>
      <c r="G1341" s="312">
        <f>_xll.SRS1Splines.Functions25.Linear_Interp(V_NEM!$R$687:$R$703,V_NEM!$T$687:$T$703,M1341)+_xll.SRS1Splines.Functions25.Linear_Interp(V_NEM!$AB$687:$AB$703,V_NEM!$AD$687:$AD$703,N1341)</f>
        <v>1.1570598281000111</v>
      </c>
      <c r="H1341" s="308">
        <f>(G1341/(V_NEM!$T$696+V_NEM!$AD$696))*100</f>
        <v>119.38610670674879</v>
      </c>
      <c r="I1341" s="308">
        <f>G1341-(V_NEM!$T$694+V_NEM!$AD$694)</f>
        <v>0.51757369310001111</v>
      </c>
      <c r="J1341" s="308">
        <f>((IFERROR((_xll.SRS1Splines.Functions25.Linear_Interp(V_NEM!$R$687:$R$703,V_NEM!$T$687:$T$703,M1341) - V_NEM!$X$689) / (V_NEM!$X$688- V_NEM!$X$689) * 100, 0))+(IFERROR((_xll.SRS1Splines.Functions25.Linear_Interp(V_NEM!$AB$687:$AB$703,V_NEM!$AD$687:$AD$703,N1341) - V_NEM!$AH$689) / (V_NEM!$AH$688- V_NEM!$AH$689) * 100, 0)))/2</f>
        <v>135.71578647815468</v>
      </c>
      <c r="K1341" s="308">
        <v>784.3</v>
      </c>
      <c r="L1341" s="308">
        <v>781.8</v>
      </c>
      <c r="M1341" s="371">
        <v>785.07</v>
      </c>
      <c r="N1341" s="371">
        <v>784.08</v>
      </c>
      <c r="O1341" s="312">
        <v>1.1651612903225805</v>
      </c>
      <c r="P1341" s="383">
        <v>3.0803515525095699</v>
      </c>
      <c r="Q1341" s="369">
        <v>3</v>
      </c>
      <c r="R1341" s="312">
        <v>6.48</v>
      </c>
      <c r="S1341" s="370">
        <v>7.0360620019557949</v>
      </c>
      <c r="T1341" s="370">
        <v>0.7630617999999999</v>
      </c>
      <c r="U1341" s="370"/>
      <c r="V1341" s="312">
        <f>_xll.SRS1Splines.Functions25.Linear_Interp(V_NK3!$P$8:$P$32,V_NK3!$R$8:$R$32,AC1341)</f>
        <v>199.08405770000101</v>
      </c>
      <c r="W1341" s="312">
        <f>(V1341/V_NK3!$R$28)*100</f>
        <v>36.721407113653527</v>
      </c>
      <c r="X1341" s="308">
        <f>V1341-V_NK3!$R$8</f>
        <v>142.50540570000101</v>
      </c>
      <c r="Y1341" s="308">
        <f>IFERROR((V1341 - V_NK3!$V$10) / (V_NK3!$V$9- V_NK3!$V$10) * 100, 0)</f>
        <v>29.348157841528661</v>
      </c>
      <c r="Z1341" s="308">
        <v>541.79999999999995</v>
      </c>
      <c r="AA1341" s="308">
        <v>521</v>
      </c>
      <c r="AB1341" s="312">
        <v>529.82000000000005</v>
      </c>
      <c r="AC1341" s="371">
        <v>529.82000000000005</v>
      </c>
      <c r="AD1341" s="308">
        <v>0.967741935483871</v>
      </c>
      <c r="AE1341" s="372">
        <v>0.165883</v>
      </c>
      <c r="AF1341" s="373"/>
      <c r="AG1341" s="312"/>
      <c r="AH1341" s="370">
        <v>3.6716043999997616</v>
      </c>
      <c r="AI1341" s="370">
        <v>3.3658044</v>
      </c>
      <c r="AJ1341" s="370"/>
      <c r="AK1341" s="312">
        <f>_xll.SRS1Splines.Functions25.Linear_Interp(V_NK2!$R$10:$R$21,V_NK2!$T$10:$T$21,AR1341)</f>
        <v>64.672400000027906</v>
      </c>
      <c r="AL1341" s="312">
        <f>(AK1341/V_NK2!$T$18)*100</f>
        <v>90.57759103645364</v>
      </c>
      <c r="AM1341" s="308">
        <f>AK1341-V_NK2!$T$11</f>
        <v>23.85240000000011</v>
      </c>
      <c r="AN1341" s="308">
        <f>IFERROR((AK1341 - V_NK2!$X$12) / (V_NK2!$X$11- V_NK2!$X$12) * 100, 0)</f>
        <v>78.000000000004192</v>
      </c>
      <c r="AO1341" s="308">
        <v>427</v>
      </c>
      <c r="AP1341" s="308">
        <v>420</v>
      </c>
      <c r="AQ1341" s="308"/>
      <c r="AR1341" s="371">
        <v>425.46</v>
      </c>
      <c r="AS1341" s="312">
        <v>1.5161290322580645</v>
      </c>
      <c r="AT1341" s="372">
        <v>0.80138199999999993</v>
      </c>
      <c r="AU1341" s="369"/>
      <c r="AV1341" s="312">
        <v>2.2153872755520001</v>
      </c>
      <c r="AW1341" s="370">
        <v>1.6694485454545358</v>
      </c>
      <c r="AX1341" s="370">
        <v>1.6590485454545454</v>
      </c>
      <c r="AY1341" s="370">
        <v>0</v>
      </c>
      <c r="AZ1341" s="312">
        <f>_xll.SRS1Splines.Functions25.Linear_Interp(V_NNG3A!$H$4:$H$12,V_NNG3A!$I$4:$I$12,BF1341)</f>
        <v>13.0719499999999</v>
      </c>
      <c r="BA1341" s="312">
        <f>(AZ1341/V_NNG3A!$I$8)*100</f>
        <v>94.382310469313353</v>
      </c>
      <c r="BB1341" s="308">
        <f>_xll.SRS1Splines.Functions25.Linear_Interp(V_NNG3A!$H$4:$H$12,V_NNG3A!$J$4:$J$12,BF1341)</f>
        <v>2.08436379310338</v>
      </c>
      <c r="BC1341" s="308">
        <f>IFERROR((AZ1341-V_NNG3A!$J$20) / (V_NNG3A!$J$19-V_NNG3A!$J$20) * 100, 0)</f>
        <v>72.818395374048322</v>
      </c>
      <c r="BD1341" s="308">
        <v>1050</v>
      </c>
      <c r="BE1341" s="308">
        <v>1047</v>
      </c>
      <c r="BF1341" s="374">
        <v>1049.3699999999999</v>
      </c>
      <c r="BG1341" s="312">
        <v>0.79677419354838708</v>
      </c>
      <c r="BH1341" s="372">
        <v>0.57394000000000234</v>
      </c>
      <c r="BI1341" s="369"/>
      <c r="BJ1341" s="312">
        <v>4.87296</v>
      </c>
      <c r="BK1341" s="370">
        <v>7.3198080000000001</v>
      </c>
      <c r="BL1341" s="370">
        <v>2.0926079999999998</v>
      </c>
      <c r="BM1341" s="370">
        <f t="shared" si="18"/>
        <v>5.2271999999999998</v>
      </c>
      <c r="BN1341" s="312">
        <f>_xll.SRS1Splines.Functions25.Linear_Interp(V_XNN1!$K$3:$K$8,V_XNN1!$L$3:$L$8,BT1341)</f>
        <v>0.22835459999999999</v>
      </c>
      <c r="BO1341" s="312">
        <f>(BN1341/V_XNN1!$L$7)*100</f>
        <v>108.7402857142857</v>
      </c>
      <c r="BP1341" s="308">
        <f>_xll.SRS1Splines.Functions25.Linear_Interp(V_XNN1!$K$3:$K$8,V_XNN1!$M$3:$M$8,BT1341)</f>
        <v>7.2354600000000005E-2</v>
      </c>
      <c r="BQ1341" s="308">
        <f>IFERROR((BN1341 - V_XNN1!$M$16) / (V_XNN1!$M$15- V_XNN1!$M$16) * 100, 0)</f>
        <v>129.23119777158774</v>
      </c>
      <c r="BR1341" s="308">
        <v>252</v>
      </c>
      <c r="BS1341" s="308">
        <v>249</v>
      </c>
      <c r="BT1341" s="374">
        <v>253.03</v>
      </c>
      <c r="BU1341" s="312">
        <v>0.33870967741935482</v>
      </c>
      <c r="BV1341" s="372">
        <v>0.34101600000000004</v>
      </c>
      <c r="BW1341" s="369"/>
      <c r="BX1341" s="312"/>
      <c r="BY1341" s="370"/>
      <c r="BZ1341" s="370"/>
      <c r="CA1341" s="370"/>
      <c r="CB1341" s="312"/>
      <c r="CC1341" s="312"/>
      <c r="CD1341" s="308"/>
      <c r="CE1341" s="312"/>
      <c r="CF1341" s="312"/>
      <c r="CG1341" s="312"/>
      <c r="CH1341" s="312"/>
      <c r="CI1341" s="384"/>
      <c r="CJ1341" s="312"/>
      <c r="CK1341" s="372"/>
      <c r="CL1341" s="369"/>
      <c r="CM1341" s="312"/>
      <c r="CN1341" s="370"/>
      <c r="CO1341" s="370"/>
      <c r="CP1341" s="370"/>
      <c r="CQ1341" s="312"/>
      <c r="CR1341" s="312"/>
      <c r="CS1341" s="308"/>
      <c r="CT1341" s="312"/>
      <c r="CU1341" s="312"/>
      <c r="CV1341" s="312"/>
      <c r="CW1341" s="312"/>
      <c r="CX1341" s="384"/>
      <c r="CY1341" s="312"/>
      <c r="CZ1341" s="372"/>
    </row>
    <row r="1342" spans="1:104" s="1" customFormat="1" hidden="1">
      <c r="A1342" s="269">
        <v>45901</v>
      </c>
      <c r="B1342" s="380">
        <v>77</v>
      </c>
      <c r="C1342" s="381">
        <v>0.78096774193548391</v>
      </c>
      <c r="D1342" s="382">
        <v>4.7891519999999996</v>
      </c>
      <c r="E1342" s="382">
        <v>3.137184</v>
      </c>
      <c r="F1342" s="382">
        <v>1.5577920000000003</v>
      </c>
      <c r="G1342" s="312">
        <f>_xll.SRS1Splines.Functions25.Linear_Interp(V_NEM!$R$687:$R$703,V_NEM!$T$687:$T$703,M1342)+_xll.SRS1Splines.Functions25.Linear_Interp(V_NEM!$AB$687:$AB$703,V_NEM!$AD$687:$AD$703,N1342)</f>
        <v>1.146566127500001</v>
      </c>
      <c r="H1342" s="308">
        <f>(G1342/(V_NEM!$T$696+V_NEM!$AD$696))*100</f>
        <v>118.30336056937863</v>
      </c>
      <c r="I1342" s="308">
        <f>G1342-(V_NEM!$T$694+V_NEM!$AD$694)</f>
        <v>0.50707999250000102</v>
      </c>
      <c r="J1342" s="308">
        <f>((IFERROR((_xll.SRS1Splines.Functions25.Linear_Interp(V_NEM!$R$687:$R$703,V_NEM!$T$687:$T$703,M1342) - V_NEM!$X$689) / (V_NEM!$X$688- V_NEM!$X$689) * 100, 0))+(IFERROR((_xll.SRS1Splines.Functions25.Linear_Interp(V_NEM!$AB$687:$AB$703,V_NEM!$AD$687:$AD$703,N1342) - V_NEM!$AH$689) / (V_NEM!$AH$688- V_NEM!$AH$689) * 100, 0)))/2</f>
        <v>150.5944881678015</v>
      </c>
      <c r="K1342" s="308">
        <v>784.3</v>
      </c>
      <c r="L1342" s="308">
        <v>781.8</v>
      </c>
      <c r="M1342" s="371">
        <v>784.9</v>
      </c>
      <c r="N1342" s="371">
        <v>784.73</v>
      </c>
      <c r="O1342" s="312">
        <v>1.1651612903225805</v>
      </c>
      <c r="P1342" s="383">
        <v>3.0845260544221103</v>
      </c>
      <c r="Q1342" s="369">
        <v>21.6</v>
      </c>
      <c r="R1342" s="312">
        <v>6.9853333333333332</v>
      </c>
      <c r="S1342" s="370">
        <v>7.2997460820362097</v>
      </c>
      <c r="T1342" s="370">
        <v>0.49437119999999996</v>
      </c>
      <c r="U1342" s="370"/>
      <c r="V1342" s="312">
        <f>_xll.SRS1Splines.Functions25.Linear_Interp(V_NK3!$P$8:$P$32,V_NK3!$R$8:$R$32,AC1342)</f>
        <v>205.88943259999999</v>
      </c>
      <c r="W1342" s="312">
        <f>(V1342/V_NK3!$R$28)*100</f>
        <v>37.976670569457099</v>
      </c>
      <c r="X1342" s="308">
        <f>V1342-V_NK3!$R$8</f>
        <v>149.31078059999999</v>
      </c>
      <c r="Y1342" s="308">
        <f>IFERROR((V1342 - V_NK3!$V$10) / (V_NK3!$V$9- V_NK3!$V$10) * 100, 0)</f>
        <v>30.74968514328172</v>
      </c>
      <c r="Z1342" s="308">
        <v>541.79999999999995</v>
      </c>
      <c r="AA1342" s="308">
        <v>521</v>
      </c>
      <c r="AB1342" s="312">
        <v>529.89483075374176</v>
      </c>
      <c r="AC1342" s="371">
        <v>530.12</v>
      </c>
      <c r="AD1342" s="308">
        <v>1.1666666666666667</v>
      </c>
      <c r="AE1342" s="372">
        <v>0.107472</v>
      </c>
      <c r="AF1342" s="373"/>
      <c r="AG1342" s="312"/>
      <c r="AH1342" s="370">
        <v>2.8648729999988074</v>
      </c>
      <c r="AI1342" s="370">
        <v>1.3358730000000001</v>
      </c>
      <c r="AJ1342" s="370"/>
      <c r="AK1342" s="312">
        <f>_xll.SRS1Splines.Functions25.Linear_Interp(V_NK2!$R$10:$R$21,V_NK2!$T$10:$T$21,AR1342)</f>
        <v>66.201400000026595</v>
      </c>
      <c r="AL1342" s="312">
        <f>(AK1342/V_NK2!$T$18)*100</f>
        <v>92.719047619084861</v>
      </c>
      <c r="AM1342" s="308">
        <f>AK1342-V_NK2!$T$11</f>
        <v>25.381399999998798</v>
      </c>
      <c r="AN1342" s="308">
        <f>IFERROR((AK1342 - V_NK2!$X$12) / (V_NK2!$X$11- V_NK2!$X$12) * 100, 0)</f>
        <v>83.000000000000142</v>
      </c>
      <c r="AO1342" s="308">
        <v>427</v>
      </c>
      <c r="AP1342" s="308">
        <v>420</v>
      </c>
      <c r="AQ1342" s="308"/>
      <c r="AR1342" s="371">
        <v>425.81</v>
      </c>
      <c r="AS1342" s="312">
        <v>1.512</v>
      </c>
      <c r="AT1342" s="372">
        <v>0.31806499999999999</v>
      </c>
      <c r="AU1342" s="369"/>
      <c r="AV1342" s="312">
        <v>1.08</v>
      </c>
      <c r="AW1342" s="370">
        <v>1.3534841181818256</v>
      </c>
      <c r="AX1342" s="370">
        <v>1.3612841181818187</v>
      </c>
      <c r="AY1342" s="370">
        <v>0</v>
      </c>
      <c r="AZ1342" s="312">
        <f>_xll.SRS1Splines.Functions25.Linear_Interp(V_NNG3A!$H$4:$H$12,V_NNG3A!$I$4:$I$12,BF1342)</f>
        <v>13.034899999999899</v>
      </c>
      <c r="BA1342" s="312">
        <f>(AZ1342/V_NNG3A!$I$8)*100</f>
        <v>94.114801444042598</v>
      </c>
      <c r="BB1342" s="308">
        <f>_xll.SRS1Splines.Functions25.Linear_Interp(V_NNG3A!$H$4:$H$12,V_NNG3A!$J$4:$J$12,BF1342)</f>
        <v>2.04731379310341</v>
      </c>
      <c r="BC1342" s="308">
        <f>IFERROR((AZ1342-V_NNG3A!$J$20) / (V_NNG3A!$J$19-V_NNG3A!$J$20) * 100, 0)</f>
        <v>71.524033249003139</v>
      </c>
      <c r="BD1342" s="308">
        <v>1050</v>
      </c>
      <c r="BE1342" s="308">
        <v>1047</v>
      </c>
      <c r="BF1342" s="374">
        <v>1049.3399999999999</v>
      </c>
      <c r="BG1342" s="312">
        <v>0.38</v>
      </c>
      <c r="BH1342" s="372">
        <v>0.47599000000000524</v>
      </c>
      <c r="BI1342" s="369"/>
      <c r="BJ1342" s="312">
        <v>4.87296</v>
      </c>
      <c r="BK1342" s="370">
        <v>8.0533439999999992</v>
      </c>
      <c r="BL1342" s="370">
        <v>2.0891519999999999</v>
      </c>
      <c r="BM1342" s="370">
        <f t="shared" si="18"/>
        <v>5.9641919999999988</v>
      </c>
      <c r="BN1342" s="312">
        <f>_xll.SRS1Splines.Functions25.Linear_Interp(V_XNN1!$K$3:$K$8,V_XNN1!$L$3:$L$8,BT1342)</f>
        <v>0.22942380000000001</v>
      </c>
      <c r="BO1342" s="312">
        <f>(BN1342/V_XNN1!$L$7)*100</f>
        <v>109.24942857142858</v>
      </c>
      <c r="BP1342" s="308">
        <f>_xll.SRS1Splines.Functions25.Linear_Interp(V_XNN1!$K$3:$K$8,V_XNN1!$M$3:$M$8,BT1342)</f>
        <v>7.3423800000000095E-2</v>
      </c>
      <c r="BQ1342" s="308">
        <f>IFERROR((BN1342 - V_XNN1!$M$16) / (V_XNN1!$M$15- V_XNN1!$M$16) * 100, 0)</f>
        <v>132.54038997214491</v>
      </c>
      <c r="BR1342" s="308">
        <v>252</v>
      </c>
      <c r="BS1342" s="308">
        <v>249</v>
      </c>
      <c r="BT1342" s="374">
        <v>253.09</v>
      </c>
      <c r="BU1342" s="312">
        <v>0.34666666666666668</v>
      </c>
      <c r="BV1342" s="372">
        <v>0.33714</v>
      </c>
      <c r="BW1342" s="369"/>
      <c r="BX1342" s="312"/>
      <c r="BY1342" s="370"/>
      <c r="BZ1342" s="370"/>
      <c r="CA1342" s="370"/>
      <c r="CB1342" s="312"/>
      <c r="CC1342" s="312"/>
      <c r="CD1342" s="308"/>
      <c r="CE1342" s="312"/>
      <c r="CF1342" s="312"/>
      <c r="CG1342" s="312"/>
      <c r="CH1342" s="312"/>
      <c r="CI1342" s="384"/>
      <c r="CJ1342" s="312"/>
      <c r="CK1342" s="372"/>
      <c r="CL1342" s="369"/>
      <c r="CM1342" s="312"/>
      <c r="CN1342" s="370"/>
      <c r="CO1342" s="370"/>
      <c r="CP1342" s="370"/>
      <c r="CQ1342" s="312"/>
      <c r="CR1342" s="312"/>
      <c r="CS1342" s="308"/>
      <c r="CT1342" s="312"/>
      <c r="CU1342" s="312"/>
      <c r="CV1342" s="312"/>
      <c r="CW1342" s="312"/>
      <c r="CX1342" s="384"/>
      <c r="CY1342" s="312"/>
      <c r="CZ1342" s="372"/>
    </row>
    <row r="1343" spans="1:104" s="1" customFormat="1" hidden="1">
      <c r="A1343" s="269">
        <v>45902</v>
      </c>
      <c r="B1343" s="380">
        <v>48.2</v>
      </c>
      <c r="C1343" s="381">
        <v>0.78096774193548391</v>
      </c>
      <c r="D1343" s="382">
        <v>5.0060159999999998</v>
      </c>
      <c r="E1343" s="382">
        <v>3.134592</v>
      </c>
      <c r="F1343" s="382">
        <v>1.877472</v>
      </c>
      <c r="G1343" s="312">
        <f>_xll.SRS1Splines.Functions25.Linear_Interp(V_NEM!$R$687:$R$703,V_NEM!$T$687:$T$703,M1343)+_xll.SRS1Splines.Functions25.Linear_Interp(V_NEM!$AB$687:$AB$703,V_NEM!$AD$687:$AD$703,N1343)</f>
        <v>1.1376833650000009</v>
      </c>
      <c r="H1343" s="308">
        <f>(G1343/(V_NEM!$T$696+V_NEM!$AD$696))*100</f>
        <v>117.38683196306003</v>
      </c>
      <c r="I1343" s="308">
        <f>G1343-(V_NEM!$T$694+V_NEM!$AD$694)</f>
        <v>0.49819723000000093</v>
      </c>
      <c r="J1343" s="308">
        <f>((IFERROR((_xll.SRS1Splines.Functions25.Linear_Interp(V_NEM!$R$687:$R$703,V_NEM!$T$687:$T$703,M1343) - V_NEM!$X$689) / (V_NEM!$X$688- V_NEM!$X$689) * 100, 0))+(IFERROR((_xll.SRS1Splines.Functions25.Linear_Interp(V_NEM!$AB$687:$AB$703,V_NEM!$AD$687:$AD$703,N1343) - V_NEM!$AH$689) / (V_NEM!$AH$688- V_NEM!$AH$689) * 100, 0)))/2</f>
        <v>148.74562446828384</v>
      </c>
      <c r="K1343" s="308">
        <v>784.3</v>
      </c>
      <c r="L1343" s="308">
        <v>781.8</v>
      </c>
      <c r="M1343" s="371">
        <v>784.85</v>
      </c>
      <c r="N1343" s="371">
        <v>784.72</v>
      </c>
      <c r="O1343" s="312">
        <v>1.1651612903225805</v>
      </c>
      <c r="P1343" s="383">
        <v>3.0845100000000003</v>
      </c>
      <c r="Q1343" s="369">
        <v>3.2</v>
      </c>
      <c r="R1343" s="312">
        <v>6.9853333333333332</v>
      </c>
      <c r="S1343" s="370">
        <v>7.1869609453495027</v>
      </c>
      <c r="T1343" s="370">
        <v>1.1207348000000001</v>
      </c>
      <c r="U1343" s="370"/>
      <c r="V1343" s="312">
        <f>_xll.SRS1Splines.Functions25.Linear_Interp(V_NK3!$P$8:$P$32,V_NK3!$R$8:$R$32,AC1343)</f>
        <v>211.95565884999999</v>
      </c>
      <c r="W1343" s="312">
        <f>(V1343/V_NK3!$R$28)*100</f>
        <v>39.095596747390736</v>
      </c>
      <c r="X1343" s="308">
        <f>V1343-V_NK3!$R$8</f>
        <v>155.37700684999999</v>
      </c>
      <c r="Y1343" s="308">
        <f>IFERROR((V1343 - V_NK3!$V$10) / (V_NK3!$V$9- V_NK3!$V$10) * 100, 0)</f>
        <v>31.998989088019187</v>
      </c>
      <c r="Z1343" s="308">
        <v>541.79999999999995</v>
      </c>
      <c r="AA1343" s="308">
        <v>521</v>
      </c>
      <c r="AB1343" s="312">
        <v>529.96966150748347</v>
      </c>
      <c r="AC1343" s="371">
        <v>530.37</v>
      </c>
      <c r="AD1343" s="308">
        <v>1.1666666666666667</v>
      </c>
      <c r="AE1343" s="372">
        <v>0.24363799999999999</v>
      </c>
      <c r="AF1343" s="373"/>
      <c r="AG1343" s="312"/>
      <c r="AH1343" s="370">
        <v>2.6273730585705088</v>
      </c>
      <c r="AI1343" s="370">
        <v>0.70520163000000002</v>
      </c>
      <c r="AJ1343" s="370"/>
      <c r="AK1343" s="312">
        <f>_xll.SRS1Splines.Functions25.Linear_Interp(V_NK2!$R$10:$R$21,V_NK2!$T$10:$T$21,AR1343)</f>
        <v>68.123571428597401</v>
      </c>
      <c r="AL1343" s="312">
        <f>(AK1343/V_NK2!$T$18)*100</f>
        <v>95.411164465822679</v>
      </c>
      <c r="AM1343" s="308">
        <f>AK1343-V_NK2!$T$11</f>
        <v>27.303571428569605</v>
      </c>
      <c r="AN1343" s="308">
        <f>IFERROR((AK1343 - V_NK2!$X$12) / (V_NK2!$X$11- V_NK2!$X$12) * 100, 0)</f>
        <v>89.2857142857127</v>
      </c>
      <c r="AO1343" s="308">
        <v>427</v>
      </c>
      <c r="AP1343" s="308">
        <v>420</v>
      </c>
      <c r="AQ1343" s="308"/>
      <c r="AR1343" s="371">
        <v>426.25</v>
      </c>
      <c r="AS1343" s="312">
        <v>1.512</v>
      </c>
      <c r="AT1343" s="372">
        <v>0.17075100000000001</v>
      </c>
      <c r="AU1343" s="369"/>
      <c r="AV1343" s="312">
        <v>1.08</v>
      </c>
      <c r="AW1343" s="370">
        <v>1.2991318181818328</v>
      </c>
      <c r="AX1343" s="370">
        <v>1.2497318181818184</v>
      </c>
      <c r="AY1343" s="370">
        <v>0</v>
      </c>
      <c r="AZ1343" s="312">
        <f>_xll.SRS1Splines.Functions25.Linear_Interp(V_NNG3A!$H$4:$H$12,V_NNG3A!$I$4:$I$12,BF1343)</f>
        <v>13.269550000000001</v>
      </c>
      <c r="BA1343" s="312">
        <f>(AZ1343/V_NNG3A!$I$8)*100</f>
        <v>95.809025270758127</v>
      </c>
      <c r="BB1343" s="308">
        <f>_xll.SRS1Splines.Functions25.Linear_Interp(V_NNG3A!$H$4:$H$12,V_NNG3A!$J$4:$J$12,BF1343)</f>
        <v>2.28196379310348</v>
      </c>
      <c r="BC1343" s="308">
        <f>IFERROR((AZ1343-V_NNG3A!$J$20) / (V_NNG3A!$J$19-V_NNG3A!$J$20) * 100, 0)</f>
        <v>79.721660040959321</v>
      </c>
      <c r="BD1343" s="308">
        <v>1050</v>
      </c>
      <c r="BE1343" s="308">
        <v>1047</v>
      </c>
      <c r="BF1343" s="374">
        <v>1049.53</v>
      </c>
      <c r="BG1343" s="312">
        <v>0.38</v>
      </c>
      <c r="BH1343" s="372">
        <v>0.43441999999999825</v>
      </c>
      <c r="BI1343" s="369"/>
      <c r="BJ1343" s="312">
        <v>4.87296</v>
      </c>
      <c r="BK1343" s="370">
        <v>10.507104</v>
      </c>
      <c r="BL1343" s="370">
        <v>2.083968</v>
      </c>
      <c r="BM1343" s="370">
        <f t="shared" si="18"/>
        <v>8.4231359999999995</v>
      </c>
      <c r="BN1343" s="312">
        <f>_xll.SRS1Splines.Functions25.Linear_Interp(V_XNN1!$K$3:$K$8,V_XNN1!$L$3:$L$8,BT1343)</f>
        <v>0.2319186</v>
      </c>
      <c r="BO1343" s="312">
        <f>(BN1343/V_XNN1!$L$7)*100</f>
        <v>110.43742857142857</v>
      </c>
      <c r="BP1343" s="308">
        <f>_xll.SRS1Splines.Functions25.Linear_Interp(V_XNN1!$K$3:$K$8,V_XNN1!$M$3:$M$8,BT1343)</f>
        <v>7.5918599999999795E-2</v>
      </c>
      <c r="BQ1343" s="308">
        <f>IFERROR((BN1343 - V_XNN1!$M$16) / (V_XNN1!$M$15- V_XNN1!$M$16) * 100, 0)</f>
        <v>140.26183844011143</v>
      </c>
      <c r="BR1343" s="308">
        <v>252</v>
      </c>
      <c r="BS1343" s="308">
        <v>249</v>
      </c>
      <c r="BT1343" s="374">
        <v>253.23</v>
      </c>
      <c r="BU1343" s="312">
        <v>0.34666666666666668</v>
      </c>
      <c r="BV1343" s="372">
        <v>0.33956599999999998</v>
      </c>
      <c r="BW1343" s="369"/>
      <c r="BX1343" s="312"/>
      <c r="BY1343" s="370"/>
      <c r="BZ1343" s="370"/>
      <c r="CA1343" s="370"/>
      <c r="CB1343" s="312"/>
      <c r="CC1343" s="312"/>
      <c r="CD1343" s="308"/>
      <c r="CE1343" s="312"/>
      <c r="CF1343" s="312"/>
      <c r="CG1343" s="312"/>
      <c r="CH1343" s="312"/>
      <c r="CI1343" s="384"/>
      <c r="CJ1343" s="312"/>
      <c r="CK1343" s="372"/>
      <c r="CL1343" s="369"/>
      <c r="CM1343" s="312"/>
      <c r="CN1343" s="370"/>
      <c r="CO1343" s="370"/>
      <c r="CP1343" s="370"/>
      <c r="CQ1343" s="312"/>
      <c r="CR1343" s="312"/>
      <c r="CS1343" s="308"/>
      <c r="CT1343" s="312"/>
      <c r="CU1343" s="312"/>
      <c r="CV1343" s="312"/>
      <c r="CW1343" s="312"/>
      <c r="CX1343" s="384"/>
      <c r="CY1343" s="312"/>
      <c r="CZ1343" s="372"/>
    </row>
    <row r="1344" spans="1:104" s="1" customFormat="1" hidden="1">
      <c r="A1344" s="269">
        <v>45903</v>
      </c>
      <c r="B1344" s="380">
        <v>42.4</v>
      </c>
      <c r="C1344" s="381">
        <v>0.78096774193548391</v>
      </c>
      <c r="D1344" s="382">
        <v>5.0699519999999998</v>
      </c>
      <c r="E1344" s="382">
        <v>3.3315839999999999</v>
      </c>
      <c r="F1344" s="382">
        <v>1.9388160000000001</v>
      </c>
      <c r="G1344" s="312">
        <f>_xll.SRS1Splines.Functions25.Linear_Interp(V_NEM!$R$687:$R$703,V_NEM!$T$687:$T$703,M1344)+_xll.SRS1Splines.Functions25.Linear_Interp(V_NEM!$AB$687:$AB$703,V_NEM!$AD$687:$AD$703,N1344)</f>
        <v>1.0916784800000041</v>
      </c>
      <c r="H1344" s="308">
        <f>(G1344/(V_NEM!$T$696+V_NEM!$AD$696))*100</f>
        <v>112.64002114459078</v>
      </c>
      <c r="I1344" s="308">
        <f>G1344-(V_NEM!$T$694+V_NEM!$AD$694)</f>
        <v>0.45219234500000416</v>
      </c>
      <c r="J1344" s="308">
        <f>((IFERROR((_xll.SRS1Splines.Functions25.Linear_Interp(V_NEM!$R$687:$R$703,V_NEM!$T$687:$T$703,M1344) - V_NEM!$X$689) / (V_NEM!$X$688- V_NEM!$X$689) * 100, 0))+(IFERROR((_xll.SRS1Splines.Functions25.Linear_Interp(V_NEM!$AB$687:$AB$703,V_NEM!$AD$687:$AD$703,N1344) - V_NEM!$AH$689) / (V_NEM!$AH$688- V_NEM!$AH$689) * 100, 0)))/2</f>
        <v>137.92722037283335</v>
      </c>
      <c r="K1344" s="308">
        <v>784.3</v>
      </c>
      <c r="L1344" s="308">
        <v>781.8</v>
      </c>
      <c r="M1344" s="371">
        <v>784.6</v>
      </c>
      <c r="N1344" s="371">
        <v>784.62</v>
      </c>
      <c r="O1344" s="312">
        <v>1.1651612903225805</v>
      </c>
      <c r="P1344" s="383">
        <v>3.0770300000000002</v>
      </c>
      <c r="Q1344" s="369">
        <v>13</v>
      </c>
      <c r="R1344" s="312">
        <v>6.9853333333333332</v>
      </c>
      <c r="S1344" s="370">
        <v>6.4132322581413268</v>
      </c>
      <c r="T1344" s="370">
        <v>3.9867417999999999</v>
      </c>
      <c r="U1344" s="370"/>
      <c r="V1344" s="312">
        <f>_xll.SRS1Splines.Functions25.Linear_Interp(V_NK3!$P$8:$P$32,V_NK3!$R$8:$R$32,AC1344)</f>
        <v>214.38214935000099</v>
      </c>
      <c r="W1344" s="312">
        <f>(V1344/V_NK3!$R$28)*100</f>
        <v>39.543167218564371</v>
      </c>
      <c r="X1344" s="308">
        <f>V1344-V_NK3!$R$8</f>
        <v>157.80349735000098</v>
      </c>
      <c r="Y1344" s="308">
        <f>IFERROR((V1344 - V_NK3!$V$10) / (V_NK3!$V$9- V_NK3!$V$10) * 100, 0)</f>
        <v>32.498710665914373</v>
      </c>
      <c r="Z1344" s="308">
        <v>541.79999999999995</v>
      </c>
      <c r="AA1344" s="308">
        <v>521</v>
      </c>
      <c r="AB1344" s="312">
        <v>530.04449226122517</v>
      </c>
      <c r="AC1344" s="371">
        <v>530.47</v>
      </c>
      <c r="AD1344" s="308">
        <v>1.1666666666666667</v>
      </c>
      <c r="AE1344" s="372">
        <v>0.86668299999999998</v>
      </c>
      <c r="AF1344" s="373"/>
      <c r="AG1344" s="312"/>
      <c r="AH1344" s="370">
        <v>6.5815144114287758</v>
      </c>
      <c r="AI1344" s="370">
        <v>5.4456858399999994</v>
      </c>
      <c r="AJ1344" s="370"/>
      <c r="AK1344" s="312">
        <f>_xll.SRS1Splines.Functions25.Linear_Interp(V_NK2!$R$10:$R$21,V_NK2!$T$10:$T$21,AR1344)</f>
        <v>69.259400000026105</v>
      </c>
      <c r="AL1344" s="312">
        <f>(AK1344/V_NK2!$T$18)*100</f>
        <v>97.001960784350288</v>
      </c>
      <c r="AM1344" s="308">
        <f>AK1344-V_NK2!$T$11</f>
        <v>28.439399999998308</v>
      </c>
      <c r="AN1344" s="308">
        <f>IFERROR((AK1344 - V_NK2!$X$12) / (V_NK2!$X$11- V_NK2!$X$12) * 100, 0)</f>
        <v>92.999999999999034</v>
      </c>
      <c r="AO1344" s="308">
        <v>427</v>
      </c>
      <c r="AP1344" s="308">
        <v>420</v>
      </c>
      <c r="AQ1344" s="308"/>
      <c r="AR1344" s="371">
        <v>426.51</v>
      </c>
      <c r="AS1344" s="312">
        <v>1.512</v>
      </c>
      <c r="AT1344" s="372">
        <v>1.318568</v>
      </c>
      <c r="AU1344" s="369"/>
      <c r="AV1344" s="312">
        <v>1.08</v>
      </c>
      <c r="AW1344" s="370">
        <v>1.2351941818181869</v>
      </c>
      <c r="AX1344" s="370">
        <v>1.2403941818181821</v>
      </c>
      <c r="AY1344" s="370">
        <v>0</v>
      </c>
      <c r="AZ1344" s="312">
        <f>_xll.SRS1Splines.Functions25.Linear_Interp(V_NNG3A!$H$4:$H$12,V_NNG3A!$I$4:$I$12,BF1344)</f>
        <v>13.24485</v>
      </c>
      <c r="BA1344" s="312">
        <f>(AZ1344/V_NNG3A!$I$8)*100</f>
        <v>95.630685920577619</v>
      </c>
      <c r="BB1344" s="308">
        <f>_xll.SRS1Splines.Functions25.Linear_Interp(V_NNG3A!$H$4:$H$12,V_NNG3A!$J$4:$J$12,BF1344)</f>
        <v>2.2572637931034998</v>
      </c>
      <c r="BC1344" s="308">
        <f>IFERROR((AZ1344-V_NNG3A!$J$20) / (V_NNG3A!$J$19-V_NNG3A!$J$20) * 100, 0)</f>
        <v>78.858751957595842</v>
      </c>
      <c r="BD1344" s="308">
        <v>1050</v>
      </c>
      <c r="BE1344" s="308">
        <v>1047</v>
      </c>
      <c r="BF1344" s="374">
        <v>1049.51</v>
      </c>
      <c r="BG1344" s="312">
        <v>0.38</v>
      </c>
      <c r="BH1344" s="372">
        <v>0.43279000000000817</v>
      </c>
      <c r="BI1344" s="369"/>
      <c r="BJ1344" s="312">
        <v>4.87296</v>
      </c>
      <c r="BK1344" s="370">
        <v>10.767168</v>
      </c>
      <c r="BL1344" s="370">
        <v>2.083968</v>
      </c>
      <c r="BM1344" s="370">
        <f t="shared" si="18"/>
        <v>8.6831999999999994</v>
      </c>
      <c r="BN1344" s="312">
        <f>_xll.SRS1Splines.Functions25.Linear_Interp(V_XNN1!$K$3:$K$8,V_XNN1!$L$3:$L$8,BT1344)</f>
        <v>0.23227500000000001</v>
      </c>
      <c r="BO1344" s="312">
        <f>(BN1344/V_XNN1!$L$7)*100</f>
        <v>110.60714285714286</v>
      </c>
      <c r="BP1344" s="308">
        <f>_xll.SRS1Splines.Functions25.Linear_Interp(V_XNN1!$K$3:$K$8,V_XNN1!$M$3:$M$8,BT1344)</f>
        <v>7.6274999999999996E-2</v>
      </c>
      <c r="BQ1344" s="308">
        <f>IFERROR((BN1344 - V_XNN1!$M$16) / (V_XNN1!$M$15- V_XNN1!$M$16) * 100, 0)</f>
        <v>141.36490250696383</v>
      </c>
      <c r="BR1344" s="308">
        <v>252</v>
      </c>
      <c r="BS1344" s="308">
        <v>249</v>
      </c>
      <c r="BT1344" s="374">
        <v>253.25</v>
      </c>
      <c r="BU1344" s="312">
        <v>0.34666666666666668</v>
      </c>
      <c r="BV1344" s="372">
        <v>0.339059</v>
      </c>
      <c r="BW1344" s="369"/>
      <c r="BX1344" s="312"/>
      <c r="BY1344" s="370"/>
      <c r="BZ1344" s="370"/>
      <c r="CA1344" s="370"/>
      <c r="CB1344" s="312"/>
      <c r="CC1344" s="312"/>
      <c r="CD1344" s="308"/>
      <c r="CE1344" s="312"/>
      <c r="CF1344" s="312"/>
      <c r="CG1344" s="312"/>
      <c r="CH1344" s="312"/>
      <c r="CI1344" s="384"/>
      <c r="CJ1344" s="312"/>
      <c r="CK1344" s="372"/>
      <c r="CL1344" s="369"/>
      <c r="CM1344" s="312"/>
      <c r="CN1344" s="370"/>
      <c r="CO1344" s="370"/>
      <c r="CP1344" s="370"/>
      <c r="CQ1344" s="312"/>
      <c r="CR1344" s="312"/>
      <c r="CS1344" s="308"/>
      <c r="CT1344" s="312"/>
      <c r="CU1344" s="312"/>
      <c r="CV1344" s="312"/>
      <c r="CW1344" s="312"/>
      <c r="CX1344" s="384"/>
      <c r="CY1344" s="312"/>
      <c r="CZ1344" s="372"/>
    </row>
    <row r="1345" spans="1:104" s="1" customFormat="1" hidden="1">
      <c r="A1345" s="269">
        <v>45904</v>
      </c>
      <c r="B1345" s="380">
        <v>33.6</v>
      </c>
      <c r="C1345" s="381">
        <v>0.78096774193548391</v>
      </c>
      <c r="D1345" s="382">
        <v>4.4392319999999987</v>
      </c>
      <c r="E1345" s="382">
        <v>3.3229440000000001</v>
      </c>
      <c r="F1345" s="382">
        <v>1.3158719999999999</v>
      </c>
      <c r="G1345" s="312">
        <f>_xll.SRS1Splines.Functions25.Linear_Interp(V_NEM!$R$687:$R$703,V_NEM!$T$687:$T$703,M1345)+_xll.SRS1Splines.Functions25.Linear_Interp(V_NEM!$AB$687:$AB$703,V_NEM!$AD$687:$AD$703,N1345)</f>
        <v>1.086857965700009</v>
      </c>
      <c r="H1345" s="308">
        <f>(G1345/(V_NEM!$T$696+V_NEM!$AD$696))*100</f>
        <v>112.14263767260071</v>
      </c>
      <c r="I1345" s="308">
        <f>G1345-(V_NEM!$T$694+V_NEM!$AD$694)</f>
        <v>0.44737183070000908</v>
      </c>
      <c r="J1345" s="308">
        <f>((IFERROR((_xll.SRS1Splines.Functions25.Linear_Interp(V_NEM!$R$687:$R$703,V_NEM!$T$687:$T$703,M1345) - V_NEM!$X$689) / (V_NEM!$X$688- V_NEM!$X$689) * 100, 0))+(IFERROR((_xll.SRS1Splines.Functions25.Linear_Interp(V_NEM!$AB$687:$AB$703,V_NEM!$AD$687:$AD$703,N1345) - V_NEM!$AH$689) / (V_NEM!$AH$688- V_NEM!$AH$689) * 100, 0)))/2</f>
        <v>137.32160954443953</v>
      </c>
      <c r="K1345" s="308">
        <v>784.3</v>
      </c>
      <c r="L1345" s="308">
        <v>781.8</v>
      </c>
      <c r="M1345" s="371">
        <v>784.57</v>
      </c>
      <c r="N1345" s="371">
        <v>784.63</v>
      </c>
      <c r="O1345" s="312">
        <v>1.1651612903225805</v>
      </c>
      <c r="P1345" s="383">
        <v>2</v>
      </c>
      <c r="Q1345" s="369">
        <v>8.1999999999999993</v>
      </c>
      <c r="R1345" s="312">
        <v>6.9853333333333332</v>
      </c>
      <c r="S1345" s="370">
        <v>6.4135874123249046</v>
      </c>
      <c r="T1345" s="370">
        <v>4.2297459999999987</v>
      </c>
      <c r="U1345" s="370"/>
      <c r="V1345" s="312">
        <f>_xll.SRS1Splines.Functions25.Linear_Interp(V_NK3!$P$8:$P$32,V_NK3!$R$8:$R$32,AC1345)</f>
        <v>216.56599079999901</v>
      </c>
      <c r="W1345" s="312">
        <f>(V1345/V_NK3!$R$28)*100</f>
        <v>39.945980642620121</v>
      </c>
      <c r="X1345" s="308">
        <f>V1345-V_NK3!$R$8</f>
        <v>159.98733879999901</v>
      </c>
      <c r="Y1345" s="308">
        <f>IFERROR((V1345 - V_NK3!$V$10) / (V_NK3!$V$9- V_NK3!$V$10) * 100, 0)</f>
        <v>32.948460086019459</v>
      </c>
      <c r="Z1345" s="308">
        <v>541.79999999999995</v>
      </c>
      <c r="AA1345" s="308">
        <v>521</v>
      </c>
      <c r="AB1345" s="312">
        <v>530.11120040183368</v>
      </c>
      <c r="AC1345" s="371">
        <v>530.55999999999995</v>
      </c>
      <c r="AD1345" s="308">
        <v>1.1666666666666667</v>
      </c>
      <c r="AE1345" s="372">
        <v>0.91950999999999994</v>
      </c>
      <c r="AF1345" s="373"/>
      <c r="AG1345" s="312"/>
      <c r="AH1345" s="370">
        <v>6.5619632857143877</v>
      </c>
      <c r="AI1345" s="370">
        <v>5.6882489999999999</v>
      </c>
      <c r="AJ1345" s="370"/>
      <c r="AK1345" s="312">
        <f>_xll.SRS1Splines.Functions25.Linear_Interp(V_NK2!$R$10:$R$21,V_NK2!$T$10:$T$21,AR1345)</f>
        <v>70.133114285740405</v>
      </c>
      <c r="AL1345" s="312">
        <f>(AK1345/V_NK2!$T$18)*100</f>
        <v>98.225650260140611</v>
      </c>
      <c r="AM1345" s="308">
        <f>AK1345-V_NK2!$T$11</f>
        <v>29.313114285712608</v>
      </c>
      <c r="AN1345" s="308">
        <f>IFERROR((AK1345 - V_NK2!$X$12) / (V_NK2!$X$11- V_NK2!$X$12) * 100, 0)</f>
        <v>95.85714285714208</v>
      </c>
      <c r="AO1345" s="308">
        <v>427</v>
      </c>
      <c r="AP1345" s="308">
        <v>420</v>
      </c>
      <c r="AQ1345" s="308"/>
      <c r="AR1345" s="371">
        <v>426.71</v>
      </c>
      <c r="AS1345" s="312">
        <v>1.5840000000000001</v>
      </c>
      <c r="AT1345" s="372">
        <v>1.3773</v>
      </c>
      <c r="AU1345" s="369"/>
      <c r="AV1345" s="312">
        <v>1.08</v>
      </c>
      <c r="AW1345" s="370">
        <v>1.1446876363636107</v>
      </c>
      <c r="AX1345" s="370">
        <v>1.2460876363636366</v>
      </c>
      <c r="AY1345" s="370">
        <v>0</v>
      </c>
      <c r="AZ1345" s="312">
        <f>_xll.SRS1Splines.Functions25.Linear_Interp(V_NNG3A!$H$4:$H$12,V_NNG3A!$I$4:$I$12,BF1345)</f>
        <v>12.7631999999999</v>
      </c>
      <c r="BA1345" s="312">
        <f>(AZ1345/V_NNG3A!$I$8)*100</f>
        <v>92.153068592057039</v>
      </c>
      <c r="BB1345" s="308">
        <f>_xll.SRS1Splines.Functions25.Linear_Interp(V_NNG3A!$H$4:$H$12,V_NNG3A!$J$4:$J$12,BF1345)</f>
        <v>1.77561379310338</v>
      </c>
      <c r="BC1345" s="308">
        <f>IFERROR((AZ1345-V_NNG3A!$J$20) / (V_NNG3A!$J$19-V_NNG3A!$J$20) * 100, 0)</f>
        <v>62.032044332005384</v>
      </c>
      <c r="BD1345" s="308">
        <v>1050</v>
      </c>
      <c r="BE1345" s="308">
        <v>1047</v>
      </c>
      <c r="BF1345" s="374">
        <v>1049.1199999999999</v>
      </c>
      <c r="BG1345" s="312">
        <v>0.38</v>
      </c>
      <c r="BH1345" s="372">
        <v>0.43241999999999825</v>
      </c>
      <c r="BI1345" s="369"/>
      <c r="BJ1345" s="312">
        <v>4.87296</v>
      </c>
      <c r="BK1345" s="370">
        <v>10.749888</v>
      </c>
      <c r="BL1345" s="370">
        <v>2.0044799999999996</v>
      </c>
      <c r="BM1345" s="370">
        <f t="shared" si="18"/>
        <v>8.7454080000000012</v>
      </c>
      <c r="BN1345" s="312">
        <f>_xll.SRS1Splines.Functions25.Linear_Interp(V_XNN1!$K$3:$K$8,V_XNN1!$L$3:$L$8,BT1345)</f>
        <v>0.23227500000000001</v>
      </c>
      <c r="BO1345" s="312">
        <f>(BN1345/V_XNN1!$L$7)*100</f>
        <v>110.60714285714286</v>
      </c>
      <c r="BP1345" s="308">
        <f>_xll.SRS1Splines.Functions25.Linear_Interp(V_XNN1!$K$3:$K$8,V_XNN1!$M$3:$M$8,BT1345)</f>
        <v>7.6274999999999996E-2</v>
      </c>
      <c r="BQ1345" s="308">
        <f>IFERROR((BN1345 - V_XNN1!$M$16) / (V_XNN1!$M$15- V_XNN1!$M$16) * 100, 0)</f>
        <v>141.36490250696383</v>
      </c>
      <c r="BR1345" s="308">
        <v>252</v>
      </c>
      <c r="BS1345" s="308">
        <v>249</v>
      </c>
      <c r="BT1345" s="374">
        <v>253.25</v>
      </c>
      <c r="BU1345" s="312">
        <v>0.34666666666666668</v>
      </c>
      <c r="BV1345" s="372">
        <v>0.32739800000000002</v>
      </c>
      <c r="BW1345" s="369"/>
      <c r="BX1345" s="312"/>
      <c r="BY1345" s="370"/>
      <c r="BZ1345" s="370"/>
      <c r="CA1345" s="370"/>
      <c r="CB1345" s="312"/>
      <c r="CC1345" s="312"/>
      <c r="CD1345" s="308"/>
      <c r="CE1345" s="312"/>
      <c r="CF1345" s="312"/>
      <c r="CG1345" s="312"/>
      <c r="CH1345" s="312"/>
      <c r="CI1345" s="384"/>
      <c r="CJ1345" s="312"/>
      <c r="CK1345" s="372"/>
      <c r="CL1345" s="369"/>
      <c r="CM1345" s="312"/>
      <c r="CN1345" s="370"/>
      <c r="CO1345" s="370"/>
      <c r="CP1345" s="370"/>
      <c r="CQ1345" s="312"/>
      <c r="CR1345" s="312"/>
      <c r="CS1345" s="308"/>
      <c r="CT1345" s="312"/>
      <c r="CU1345" s="312"/>
      <c r="CV1345" s="312"/>
      <c r="CW1345" s="312"/>
      <c r="CX1345" s="384"/>
      <c r="CY1345" s="312"/>
      <c r="CZ1345" s="372"/>
    </row>
    <row r="1346" spans="1:104" s="1" customFormat="1" hidden="1">
      <c r="A1346" s="269">
        <v>45905</v>
      </c>
      <c r="B1346" s="380">
        <v>27.6</v>
      </c>
      <c r="C1346" s="381">
        <v>0.78096774193548391</v>
      </c>
      <c r="D1346" s="382">
        <v>3.9407040000000002</v>
      </c>
      <c r="E1346" s="382">
        <v>2.1816</v>
      </c>
      <c r="F1346" s="382">
        <v>1.8264959999999999</v>
      </c>
      <c r="G1346" s="312">
        <f>_xll.SRS1Splines.Functions25.Linear_Interp(V_NEM!$R$687:$R$703,V_NEM!$T$687:$T$703,M1346)+_xll.SRS1Splines.Functions25.Linear_Interp(V_NEM!$AB$687:$AB$703,V_NEM!$AD$687:$AD$703,N1346)</f>
        <v>1.0882526608000069</v>
      </c>
      <c r="H1346" s="308">
        <f>(G1346/(V_NEM!$T$696+V_NEM!$AD$696))*100</f>
        <v>112.28654312501378</v>
      </c>
      <c r="I1346" s="308">
        <f>G1346-(V_NEM!$T$694+V_NEM!$AD$694)</f>
        <v>0.44876652580000698</v>
      </c>
      <c r="J1346" s="308">
        <f>((IFERROR((_xll.SRS1Splines.Functions25.Linear_Interp(V_NEM!$R$687:$R$703,V_NEM!$T$687:$T$703,M1346) - V_NEM!$X$689) / (V_NEM!$X$688- V_NEM!$X$689) * 100, 0))+(IFERROR((_xll.SRS1Splines.Functions25.Linear_Interp(V_NEM!$AB$687:$AB$703,V_NEM!$AD$687:$AD$703,N1346) - V_NEM!$AH$689) / (V_NEM!$AH$688- V_NEM!$AH$689) * 100, 0)))/2</f>
        <v>137.3136017408558</v>
      </c>
      <c r="K1346" s="308">
        <v>784.3</v>
      </c>
      <c r="L1346" s="308">
        <v>781.8</v>
      </c>
      <c r="M1346" s="371">
        <v>784.58</v>
      </c>
      <c r="N1346" s="371">
        <v>784.62</v>
      </c>
      <c r="O1346" s="312">
        <v>1.1651612903225805</v>
      </c>
      <c r="P1346" s="383">
        <v>2.17</v>
      </c>
      <c r="Q1346" s="369">
        <v>10.6</v>
      </c>
      <c r="R1346" s="312">
        <v>6.9853333333333332</v>
      </c>
      <c r="S1346" s="370">
        <v>7.1455961788410187</v>
      </c>
      <c r="T1346" s="370">
        <v>3.0205623999999998</v>
      </c>
      <c r="U1346" s="370"/>
      <c r="V1346" s="312">
        <f>_xll.SRS1Splines.Functions25.Linear_Interp(V_NK3!$P$8:$P$32,V_NK3!$R$8:$R$32,AC1346)</f>
        <v>220.69102465</v>
      </c>
      <c r="W1346" s="312">
        <f>(V1346/V_NK3!$R$28)*100</f>
        <v>40.706850443615181</v>
      </c>
      <c r="X1346" s="308">
        <f>V1346-V_NK3!$R$8</f>
        <v>164.11237265</v>
      </c>
      <c r="Y1346" s="308">
        <f>IFERROR((V1346 - V_NK3!$V$10) / (V_NK3!$V$9- V_NK3!$V$10) * 100, 0)</f>
        <v>33.797986768441142</v>
      </c>
      <c r="Z1346" s="308">
        <v>541.79999999999995</v>
      </c>
      <c r="AA1346" s="308">
        <v>521</v>
      </c>
      <c r="AB1346" s="312">
        <v>530.1779085424422</v>
      </c>
      <c r="AC1346" s="371">
        <v>530.73</v>
      </c>
      <c r="AD1346" s="308">
        <v>1.1666666666666667</v>
      </c>
      <c r="AE1346" s="372">
        <v>0.65664400000000001</v>
      </c>
      <c r="AF1346" s="373"/>
      <c r="AG1346" s="312"/>
      <c r="AH1346" s="370">
        <v>5.8366322285712249</v>
      </c>
      <c r="AI1346" s="370">
        <v>6.3608608000000011</v>
      </c>
      <c r="AJ1346" s="370"/>
      <c r="AK1346" s="312">
        <f>_xll.SRS1Splines.Functions25.Linear_Interp(V_NK2!$R$10:$R$21,V_NK2!$T$10:$T$21,AR1346)</f>
        <v>69.608885714311796</v>
      </c>
      <c r="AL1346" s="312">
        <f>(AK1346/V_NK2!$T$18)*100</f>
        <v>97.491436574666366</v>
      </c>
      <c r="AM1346" s="308">
        <f>AK1346-V_NK2!$T$11</f>
        <v>28.788885714284</v>
      </c>
      <c r="AN1346" s="308">
        <f>IFERROR((AK1346 - V_NK2!$X$12) / (V_NK2!$X$11- V_NK2!$X$12) * 100, 0)</f>
        <v>94.142857142856144</v>
      </c>
      <c r="AO1346" s="308">
        <v>427</v>
      </c>
      <c r="AP1346" s="308">
        <v>420</v>
      </c>
      <c r="AQ1346" s="308"/>
      <c r="AR1346" s="371">
        <v>426.59</v>
      </c>
      <c r="AS1346" s="312">
        <v>1.5840000000000001</v>
      </c>
      <c r="AT1346" s="372">
        <v>1.54016</v>
      </c>
      <c r="AU1346" s="369"/>
      <c r="AV1346" s="312">
        <v>1.08</v>
      </c>
      <c r="AW1346" s="370">
        <v>1.1524366363636604</v>
      </c>
      <c r="AX1346" s="370">
        <v>1.1134366363636368</v>
      </c>
      <c r="AY1346" s="370">
        <v>0</v>
      </c>
      <c r="AZ1346" s="312">
        <f>_xll.SRS1Splines.Functions25.Linear_Interp(V_NNG3A!$H$4:$H$12,V_NNG3A!$I$4:$I$12,BF1346)</f>
        <v>12.948449999999999</v>
      </c>
      <c r="BA1346" s="312">
        <f>(AZ1346/V_NNG3A!$I$8)*100</f>
        <v>93.490613718411552</v>
      </c>
      <c r="BB1346" s="308">
        <f>_xll.SRS1Splines.Functions25.Linear_Interp(V_NNG3A!$H$4:$H$12,V_NNG3A!$J$4:$J$12,BF1346)</f>
        <v>1.96086379310349</v>
      </c>
      <c r="BC1346" s="308">
        <f>IFERROR((AZ1346-V_NNG3A!$J$20) / (V_NNG3A!$J$19-V_NNG3A!$J$20) * 100, 0)</f>
        <v>68.503854957234623</v>
      </c>
      <c r="BD1346" s="308">
        <v>1050</v>
      </c>
      <c r="BE1346" s="308">
        <v>1047</v>
      </c>
      <c r="BF1346" s="374">
        <v>1049.27</v>
      </c>
      <c r="BG1346" s="312">
        <v>0.38</v>
      </c>
      <c r="BH1346" s="372">
        <v>0.38656999999999242</v>
      </c>
      <c r="BI1346" s="369"/>
      <c r="BJ1346" s="312">
        <v>4.87296</v>
      </c>
      <c r="BK1346" s="370">
        <v>10.486368000000001</v>
      </c>
      <c r="BL1346" s="370">
        <v>2.1168</v>
      </c>
      <c r="BM1346" s="370">
        <f t="shared" si="18"/>
        <v>8.369568000000001</v>
      </c>
      <c r="BN1346" s="312">
        <f>_xll.SRS1Splines.Functions25.Linear_Interp(V_XNN1!$K$3:$K$8,V_XNN1!$L$3:$L$8,BT1346)</f>
        <v>0.2319186</v>
      </c>
      <c r="BO1346" s="312">
        <f>(BN1346/V_XNN1!$L$7)*100</f>
        <v>110.43742857142857</v>
      </c>
      <c r="BP1346" s="308">
        <f>_xll.SRS1Splines.Functions25.Linear_Interp(V_XNN1!$K$3:$K$8,V_XNN1!$M$3:$M$8,BT1346)</f>
        <v>7.5918599999999795E-2</v>
      </c>
      <c r="BQ1346" s="308">
        <f>IFERROR((BN1346 - V_XNN1!$M$16) / (V_XNN1!$M$15- V_XNN1!$M$16) * 100, 0)</f>
        <v>140.26183844011143</v>
      </c>
      <c r="BR1346" s="308">
        <v>252</v>
      </c>
      <c r="BS1346" s="308">
        <v>249</v>
      </c>
      <c r="BT1346" s="374">
        <v>253.23</v>
      </c>
      <c r="BU1346" s="312">
        <v>0.34666666666666668</v>
      </c>
      <c r="BV1346" s="372">
        <v>0.34493800000000002</v>
      </c>
      <c r="BW1346" s="369"/>
      <c r="BX1346" s="312"/>
      <c r="BY1346" s="370"/>
      <c r="BZ1346" s="370"/>
      <c r="CA1346" s="370"/>
      <c r="CB1346" s="312"/>
      <c r="CC1346" s="312"/>
      <c r="CD1346" s="308"/>
      <c r="CE1346" s="312"/>
      <c r="CF1346" s="312"/>
      <c r="CG1346" s="312"/>
      <c r="CH1346" s="312"/>
      <c r="CI1346" s="384"/>
      <c r="CJ1346" s="312"/>
      <c r="CK1346" s="372"/>
      <c r="CL1346" s="369"/>
      <c r="CM1346" s="312"/>
      <c r="CN1346" s="370"/>
      <c r="CO1346" s="370"/>
      <c r="CP1346" s="370"/>
      <c r="CQ1346" s="312"/>
      <c r="CR1346" s="312"/>
      <c r="CS1346" s="308"/>
      <c r="CT1346" s="312"/>
      <c r="CU1346" s="312"/>
      <c r="CV1346" s="312"/>
      <c r="CW1346" s="312"/>
      <c r="CX1346" s="384"/>
      <c r="CY1346" s="312"/>
      <c r="CZ1346" s="372"/>
    </row>
    <row r="1347" spans="1:104" s="1" customFormat="1" hidden="1">
      <c r="A1347" s="269">
        <v>45906</v>
      </c>
      <c r="B1347" s="380">
        <v>54.4</v>
      </c>
      <c r="C1347" s="381">
        <v>0.78096774193548391</v>
      </c>
      <c r="D1347" s="382">
        <v>4.042656</v>
      </c>
      <c r="E1347" s="382">
        <v>2.1893760000000002</v>
      </c>
      <c r="F1347" s="382">
        <v>1.837728</v>
      </c>
      <c r="G1347" s="312">
        <f>_xll.SRS1Splines.Functions25.Linear_Interp(V_NEM!$R$687:$R$703,V_NEM!$T$687:$T$703,M1347)+_xll.SRS1Splines.Functions25.Linear_Interp(V_NEM!$AB$687:$AB$703,V_NEM!$AD$687:$AD$703,N1347)</f>
        <v>1.113580793500007</v>
      </c>
      <c r="H1347" s="308">
        <f>(G1347/(V_NEM!$T$696+V_NEM!$AD$696))*100</f>
        <v>114.89991460310777</v>
      </c>
      <c r="I1347" s="308">
        <f>G1347-(V_NEM!$T$694+V_NEM!$AD$694)</f>
        <v>0.47409465850000709</v>
      </c>
      <c r="J1347" s="308">
        <f>((IFERROR((_xll.SRS1Splines.Functions25.Linear_Interp(V_NEM!$R$687:$R$703,V_NEM!$T$687:$T$703,M1347) - V_NEM!$X$689) / (V_NEM!$X$688- V_NEM!$X$689) * 100, 0))+(IFERROR((_xll.SRS1Splines.Functions25.Linear_Interp(V_NEM!$AB$687:$AB$703,V_NEM!$AD$687:$AD$703,N1347) - V_NEM!$AH$689) / (V_NEM!$AH$688- V_NEM!$AH$689) * 100, 0)))/2</f>
        <v>145.71757032630984</v>
      </c>
      <c r="K1347" s="308">
        <v>784.3</v>
      </c>
      <c r="L1347" s="308">
        <v>781.8</v>
      </c>
      <c r="M1347" s="371">
        <v>784.7</v>
      </c>
      <c r="N1347" s="371">
        <v>784.77</v>
      </c>
      <c r="O1347" s="312">
        <v>1.1651612903225805</v>
      </c>
      <c r="P1347" s="383">
        <v>1.7290000000000001</v>
      </c>
      <c r="Q1347" s="369">
        <v>26.6</v>
      </c>
      <c r="R1347" s="312">
        <v>6.9853333333333332</v>
      </c>
      <c r="S1347" s="370">
        <v>8.6384357453514102</v>
      </c>
      <c r="T1347" s="370">
        <v>2.5722095999999999</v>
      </c>
      <c r="U1347" s="370"/>
      <c r="V1347" s="312">
        <f>_xll.SRS1Splines.Functions25.Linear_Interp(V_NK3!$P$8:$P$32,V_NK3!$R$8:$R$32,AC1347)</f>
        <v>226.7572509</v>
      </c>
      <c r="W1347" s="312">
        <f>(V1347/V_NK3!$R$28)*100</f>
        <v>41.825776621548819</v>
      </c>
      <c r="X1347" s="308">
        <f>V1347-V_NK3!$R$8</f>
        <v>170.1785989</v>
      </c>
      <c r="Y1347" s="308">
        <f>IFERROR((V1347 - V_NK3!$V$10) / (V_NK3!$V$9- V_NK3!$V$10) * 100, 0)</f>
        <v>35.047290713178612</v>
      </c>
      <c r="Z1347" s="308">
        <v>541.79999999999995</v>
      </c>
      <c r="AA1347" s="308">
        <v>521</v>
      </c>
      <c r="AB1347" s="312">
        <v>530.24461668305071</v>
      </c>
      <c r="AC1347" s="371">
        <v>530.98</v>
      </c>
      <c r="AD1347" s="308">
        <v>1.1666666666666667</v>
      </c>
      <c r="AE1347" s="372">
        <v>0.55917600000000001</v>
      </c>
      <c r="AF1347" s="373"/>
      <c r="AG1347" s="312"/>
      <c r="AH1347" s="370">
        <v>7.0661596828573128</v>
      </c>
      <c r="AI1347" s="370">
        <v>6.6293025400000003</v>
      </c>
      <c r="AJ1347" s="370"/>
      <c r="AK1347" s="312">
        <f>_xll.SRS1Splines.Functions25.Linear_Interp(V_NK2!$R$10:$R$21,V_NK2!$T$10:$T$21,AR1347)</f>
        <v>70.045742857169003</v>
      </c>
      <c r="AL1347" s="312">
        <f>(AK1347/V_NK2!$T$18)*100</f>
        <v>98.10328131256162</v>
      </c>
      <c r="AM1347" s="308">
        <f>AK1347-V_NK2!$T$11</f>
        <v>29.225742857141206</v>
      </c>
      <c r="AN1347" s="308">
        <f>IFERROR((AK1347 - V_NK2!$X$12) / (V_NK2!$X$11- V_NK2!$X$12) * 100, 0)</f>
        <v>95.571428571427859</v>
      </c>
      <c r="AO1347" s="308">
        <v>427</v>
      </c>
      <c r="AP1347" s="308">
        <v>420</v>
      </c>
      <c r="AQ1347" s="308"/>
      <c r="AR1347" s="371">
        <v>426.69</v>
      </c>
      <c r="AS1347" s="312">
        <v>1.5840000000000001</v>
      </c>
      <c r="AT1347" s="372">
        <v>1.6051579999999999</v>
      </c>
      <c r="AU1347" s="369"/>
      <c r="AV1347" s="312">
        <v>1.08</v>
      </c>
      <c r="AW1347" s="370">
        <v>1.1194832727272706</v>
      </c>
      <c r="AX1347" s="370">
        <v>1.181883272727273</v>
      </c>
      <c r="AY1347" s="370">
        <v>0</v>
      </c>
      <c r="AZ1347" s="312">
        <f>_xll.SRS1Splines.Functions25.Linear_Interp(V_NNG3A!$H$4:$H$12,V_NNG3A!$I$4:$I$12,BF1347)</f>
        <v>12.652049999999999</v>
      </c>
      <c r="BA1347" s="312">
        <f>(AZ1347/V_NNG3A!$I$8)*100</f>
        <v>91.350541516245485</v>
      </c>
      <c r="BB1347" s="308">
        <f>_xll.SRS1Splines.Functions25.Linear_Interp(V_NNG3A!$H$4:$H$12,V_NNG3A!$J$4:$J$12,BF1347)</f>
        <v>1.66446379310349</v>
      </c>
      <c r="BC1347" s="308">
        <f>IFERROR((AZ1347-V_NNG3A!$J$20) / (V_NNG3A!$J$19-V_NNG3A!$J$20) * 100, 0)</f>
        <v>58.148957956873396</v>
      </c>
      <c r="BD1347" s="308">
        <v>1050</v>
      </c>
      <c r="BE1347" s="308">
        <v>1047</v>
      </c>
      <c r="BF1347" s="374">
        <v>1049.03</v>
      </c>
      <c r="BG1347" s="312">
        <v>0.38</v>
      </c>
      <c r="BH1347" s="372">
        <v>0.4089400000000023</v>
      </c>
      <c r="BI1347" s="369"/>
      <c r="BJ1347" s="312">
        <v>4.87296</v>
      </c>
      <c r="BK1347" s="370">
        <v>10.072512</v>
      </c>
      <c r="BL1347" s="370">
        <v>2.115936</v>
      </c>
      <c r="BM1347" s="370">
        <f t="shared" si="18"/>
        <v>7.9565760000000001</v>
      </c>
      <c r="BN1347" s="312">
        <f>_xll.SRS1Splines.Functions25.Linear_Interp(V_XNN1!$K$3:$K$8,V_XNN1!$L$3:$L$8,BT1347)</f>
        <v>0.23138400000000001</v>
      </c>
      <c r="BO1347" s="312">
        <f>(BN1347/V_XNN1!$L$7)*100</f>
        <v>110.18285714285716</v>
      </c>
      <c r="BP1347" s="308">
        <f>_xll.SRS1Splines.Functions25.Linear_Interp(V_XNN1!$K$3:$K$8,V_XNN1!$M$3:$M$8,BT1347)</f>
        <v>7.5383999999999798E-2</v>
      </c>
      <c r="BQ1347" s="308">
        <f>IFERROR((BN1347 - V_XNN1!$M$16) / (V_XNN1!$M$15- V_XNN1!$M$16) * 100, 0)</f>
        <v>138.60724233983291</v>
      </c>
      <c r="BR1347" s="308">
        <v>252</v>
      </c>
      <c r="BS1347" s="308">
        <v>249</v>
      </c>
      <c r="BT1347" s="374">
        <v>253.2</v>
      </c>
      <c r="BU1347" s="312">
        <v>0.34666666666666668</v>
      </c>
      <c r="BV1347" s="372">
        <v>0.34100599999999998</v>
      </c>
      <c r="BW1347" s="369"/>
      <c r="BX1347" s="312"/>
      <c r="BY1347" s="370"/>
      <c r="BZ1347" s="370"/>
      <c r="CA1347" s="370"/>
      <c r="CB1347" s="312"/>
      <c r="CC1347" s="312"/>
      <c r="CD1347" s="308"/>
      <c r="CE1347" s="312"/>
      <c r="CF1347" s="312"/>
      <c r="CG1347" s="312"/>
      <c r="CH1347" s="312"/>
      <c r="CI1347" s="384"/>
      <c r="CJ1347" s="312"/>
      <c r="CK1347" s="372"/>
      <c r="CL1347" s="369"/>
      <c r="CM1347" s="312"/>
      <c r="CN1347" s="370"/>
      <c r="CO1347" s="370"/>
      <c r="CP1347" s="370"/>
      <c r="CQ1347" s="312"/>
      <c r="CR1347" s="312"/>
      <c r="CS1347" s="308"/>
      <c r="CT1347" s="312"/>
      <c r="CU1347" s="312"/>
      <c r="CV1347" s="312"/>
      <c r="CW1347" s="312"/>
      <c r="CX1347" s="384"/>
      <c r="CY1347" s="312"/>
      <c r="CZ1347" s="372"/>
    </row>
    <row r="1348" spans="1:104" s="1" customFormat="1" hidden="1">
      <c r="A1348" s="269">
        <v>45907</v>
      </c>
      <c r="B1348" s="380">
        <v>5.4</v>
      </c>
      <c r="C1348" s="381">
        <v>0.78096774193548391</v>
      </c>
      <c r="D1348" s="382">
        <v>4.1860800000000005</v>
      </c>
      <c r="E1348" s="382">
        <v>1.6994880000000003</v>
      </c>
      <c r="F1348" s="382">
        <v>1.4999039999999999</v>
      </c>
      <c r="G1348" s="312">
        <f>_xll.SRS1Splines.Functions25.Linear_Interp(V_NEM!$R$687:$R$703,V_NEM!$T$687:$T$703,M1348)+_xll.SRS1Splines.Functions25.Linear_Interp(V_NEM!$AB$687:$AB$703,V_NEM!$AD$687:$AD$703,N1348)</f>
        <v>1.0713672389999991</v>
      </c>
      <c r="H1348" s="308">
        <f>(G1348/(V_NEM!$T$696+V_NEM!$AD$696))*100</f>
        <v>110.54429547295032</v>
      </c>
      <c r="I1348" s="308">
        <f>G1348-(V_NEM!$T$694+V_NEM!$AD$694)</f>
        <v>0.43188110399999913</v>
      </c>
      <c r="J1348" s="308">
        <f>((IFERROR((_xll.SRS1Splines.Functions25.Linear_Interp(V_NEM!$R$687:$R$703,V_NEM!$T$687:$T$703,M1348) - V_NEM!$X$689) / (V_NEM!$X$688- V_NEM!$X$689) * 100, 0))+(IFERROR((_xll.SRS1Splines.Functions25.Linear_Interp(V_NEM!$AB$687:$AB$703,V_NEM!$AD$687:$AD$703,N1348) - V_NEM!$AH$689) / (V_NEM!$AH$688- V_NEM!$AH$689) * 100, 0)))/2</f>
        <v>131.71095601721703</v>
      </c>
      <c r="K1348" s="308">
        <v>784.3</v>
      </c>
      <c r="L1348" s="308">
        <v>781.8</v>
      </c>
      <c r="M1348" s="371">
        <v>784.5</v>
      </c>
      <c r="N1348" s="371">
        <v>784.52</v>
      </c>
      <c r="O1348" s="312">
        <v>1.1651612903225805</v>
      </c>
      <c r="P1348" s="383">
        <v>2</v>
      </c>
      <c r="Q1348" s="369">
        <v>5</v>
      </c>
      <c r="R1348" s="312">
        <v>6.9853333333333332</v>
      </c>
      <c r="S1348" s="370">
        <v>8.2114572702548987</v>
      </c>
      <c r="T1348" s="370">
        <v>1.6226188000000001</v>
      </c>
      <c r="U1348" s="370"/>
      <c r="V1348" s="312">
        <f>_xll.SRS1Splines.Functions25.Linear_Interp(V_NK3!$P$8:$P$32,V_NK3!$R$8:$R$32,AC1348)</f>
        <v>233.34608932</v>
      </c>
      <c r="W1348" s="312">
        <f>(V1348/V_NK3!$R$28)*100</f>
        <v>43.041099540029293</v>
      </c>
      <c r="X1348" s="308">
        <f>V1348-V_NK3!$R$8</f>
        <v>176.76743732</v>
      </c>
      <c r="Y1348" s="308">
        <f>IFERROR((V1348 - V_NK3!$V$10) / (V_NK3!$V$9- V_NK3!$V$10) * 100, 0)</f>
        <v>36.404223588760651</v>
      </c>
      <c r="Z1348" s="308">
        <v>541.79999999999995</v>
      </c>
      <c r="AA1348" s="308">
        <v>521</v>
      </c>
      <c r="AB1348" s="312">
        <v>530.31132482365922</v>
      </c>
      <c r="AC1348" s="371">
        <v>531.24</v>
      </c>
      <c r="AD1348" s="308">
        <v>1.1666666666666667</v>
      </c>
      <c r="AE1348" s="372">
        <v>0.36877699999999997</v>
      </c>
      <c r="AF1348" s="373"/>
      <c r="AG1348" s="312"/>
      <c r="AH1348" s="370">
        <v>4.7205646771426863</v>
      </c>
      <c r="AI1348" s="370">
        <v>5.4632218199999993</v>
      </c>
      <c r="AJ1348" s="370"/>
      <c r="AK1348" s="312">
        <f>_xll.SRS1Splines.Functions25.Linear_Interp(V_NK2!$R$10:$R$21,V_NK2!$T$10:$T$21,AR1348)</f>
        <v>69.303085714311706</v>
      </c>
      <c r="AL1348" s="312">
        <f>(AK1348/V_NK2!$T$18)*100</f>
        <v>97.063145258139642</v>
      </c>
      <c r="AM1348" s="308">
        <f>AK1348-V_NK2!$T$11</f>
        <v>28.483085714283909</v>
      </c>
      <c r="AN1348" s="308">
        <f>IFERROR((AK1348 - V_NK2!$X$12) / (V_NK2!$X$11- V_NK2!$X$12) * 100, 0)</f>
        <v>93.142857142855817</v>
      </c>
      <c r="AO1348" s="308">
        <v>427</v>
      </c>
      <c r="AP1348" s="308">
        <v>420</v>
      </c>
      <c r="AQ1348" s="308"/>
      <c r="AR1348" s="371">
        <v>426.52</v>
      </c>
      <c r="AS1348" s="312">
        <v>1.5840000000000001</v>
      </c>
      <c r="AT1348" s="372">
        <v>1.3228140000000002</v>
      </c>
      <c r="AU1348" s="369"/>
      <c r="AV1348" s="312">
        <v>1.08</v>
      </c>
      <c r="AW1348" s="370">
        <v>1.1041621818182155</v>
      </c>
      <c r="AX1348" s="370">
        <v>1.0755621818181824</v>
      </c>
      <c r="AY1348" s="370">
        <v>0</v>
      </c>
      <c r="AZ1348" s="312">
        <f>_xll.SRS1Splines.Functions25.Linear_Interp(V_NNG3A!$H$4:$H$12,V_NNG3A!$I$4:$I$12,BF1348)</f>
        <v>12.7879000000001</v>
      </c>
      <c r="BA1348" s="312">
        <f>(AZ1348/V_NNG3A!$I$8)*100</f>
        <v>92.331407942238997</v>
      </c>
      <c r="BB1348" s="308">
        <f>_xll.SRS1Splines.Functions25.Linear_Interp(V_NNG3A!$H$4:$H$12,V_NNG3A!$J$4:$J$12,BF1348)</f>
        <v>1.8003137931036399</v>
      </c>
      <c r="BC1348" s="308">
        <f>IFERROR((AZ1348-V_NNG3A!$J$20) / (V_NNG3A!$J$19-V_NNG3A!$J$20) * 100, 0)</f>
        <v>62.894952415375805</v>
      </c>
      <c r="BD1348" s="308">
        <v>1050</v>
      </c>
      <c r="BE1348" s="308">
        <v>1047</v>
      </c>
      <c r="BF1348" s="374">
        <v>1049.1400000000001</v>
      </c>
      <c r="BG1348" s="312">
        <v>0.38</v>
      </c>
      <c r="BH1348" s="372">
        <v>0.37219999999999709</v>
      </c>
      <c r="BI1348" s="369"/>
      <c r="BJ1348" s="312">
        <v>4.87296</v>
      </c>
      <c r="BK1348" s="370">
        <v>9.9100800000000007</v>
      </c>
      <c r="BL1348" s="370">
        <v>2.117664</v>
      </c>
      <c r="BM1348" s="370">
        <f t="shared" si="18"/>
        <v>7.7924160000000011</v>
      </c>
      <c r="BN1348" s="312">
        <f>_xll.SRS1Splines.Functions25.Linear_Interp(V_XNN1!$K$3:$K$8,V_XNN1!$L$3:$L$8,BT1348)</f>
        <v>0.230493</v>
      </c>
      <c r="BO1348" s="312">
        <f>(BN1348/V_XNN1!$L$7)*100</f>
        <v>109.75857142857144</v>
      </c>
      <c r="BP1348" s="308">
        <f>_xll.SRS1Splines.Functions25.Linear_Interp(V_XNN1!$K$3:$K$8,V_XNN1!$M$3:$M$8,BT1348)</f>
        <v>7.4493000000000101E-2</v>
      </c>
      <c r="BQ1348" s="308">
        <f>IFERROR((BN1348 - V_XNN1!$M$16) / (V_XNN1!$M$15- V_XNN1!$M$16) * 100, 0)</f>
        <v>135.84958217270199</v>
      </c>
      <c r="BR1348" s="308">
        <v>252</v>
      </c>
      <c r="BS1348" s="308">
        <v>249</v>
      </c>
      <c r="BT1348" s="374">
        <v>253.15</v>
      </c>
      <c r="BU1348" s="312">
        <v>0.34666666666666668</v>
      </c>
      <c r="BV1348" s="372">
        <v>0.34224399999999999</v>
      </c>
      <c r="BW1348" s="369"/>
      <c r="BX1348" s="312"/>
      <c r="BY1348" s="370"/>
      <c r="BZ1348" s="370"/>
      <c r="CA1348" s="370"/>
      <c r="CB1348" s="312"/>
      <c r="CC1348" s="312"/>
      <c r="CD1348" s="308"/>
      <c r="CE1348" s="312"/>
      <c r="CF1348" s="312"/>
      <c r="CG1348" s="312"/>
      <c r="CH1348" s="312"/>
      <c r="CI1348" s="384"/>
      <c r="CJ1348" s="312"/>
      <c r="CK1348" s="372"/>
      <c r="CL1348" s="369"/>
      <c r="CM1348" s="312"/>
      <c r="CN1348" s="370"/>
      <c r="CO1348" s="370"/>
      <c r="CP1348" s="370"/>
      <c r="CQ1348" s="312"/>
      <c r="CR1348" s="312"/>
      <c r="CS1348" s="308"/>
      <c r="CT1348" s="312"/>
      <c r="CU1348" s="312"/>
      <c r="CV1348" s="312"/>
      <c r="CW1348" s="312"/>
      <c r="CX1348" s="384"/>
      <c r="CY1348" s="312"/>
      <c r="CZ1348" s="372"/>
    </row>
    <row r="1349" spans="1:104" s="1" customFormat="1" hidden="1">
      <c r="A1349" s="269">
        <v>45908</v>
      </c>
      <c r="B1349" s="380">
        <v>39.6</v>
      </c>
      <c r="C1349" s="381">
        <v>0.78096774193548391</v>
      </c>
      <c r="D1349" s="382">
        <v>3.8370239999999995</v>
      </c>
      <c r="E1349" s="382">
        <v>2.3647680000000002</v>
      </c>
      <c r="F1349" s="382">
        <v>1.17936</v>
      </c>
      <c r="G1349" s="312">
        <f>_xll.SRS1Splines.Functions25.Linear_Interp(V_NEM!$R$687:$R$703,V_NEM!$T$687:$T$703,M1349)+_xll.SRS1Splines.Functions25.Linear_Interp(V_NEM!$AB$687:$AB$703,V_NEM!$AD$687:$AD$703,N1349)</f>
        <v>1.0704871358000039</v>
      </c>
      <c r="H1349" s="308">
        <f>(G1349/(V_NEM!$T$696+V_NEM!$AD$696))*100</f>
        <v>110.45348591237634</v>
      </c>
      <c r="I1349" s="308">
        <f>G1349-(V_NEM!$T$694+V_NEM!$AD$694)</f>
        <v>0.43100100080000392</v>
      </c>
      <c r="J1349" s="308">
        <f>((IFERROR((_xll.SRS1Splines.Functions25.Linear_Interp(V_NEM!$R$687:$R$703,V_NEM!$T$687:$T$703,M1349) - V_NEM!$X$689) / (V_NEM!$X$688- V_NEM!$X$689) * 100, 0))+(IFERROR((_xll.SRS1Splines.Functions25.Linear_Interp(V_NEM!$AB$687:$AB$703,V_NEM!$AD$687:$AD$703,N1349) - V_NEM!$AH$689) / (V_NEM!$AH$688- V_NEM!$AH$689) * 100, 0)))/2</f>
        <v>133.61587434182081</v>
      </c>
      <c r="K1349" s="308">
        <v>784.3</v>
      </c>
      <c r="L1349" s="308">
        <v>781.8</v>
      </c>
      <c r="M1349" s="371">
        <v>784.48</v>
      </c>
      <c r="N1349" s="371">
        <v>784.6</v>
      </c>
      <c r="O1349" s="312">
        <v>1.1651612903225805</v>
      </c>
      <c r="P1349" s="383">
        <v>1.9</v>
      </c>
      <c r="Q1349" s="369">
        <v>9.6</v>
      </c>
      <c r="R1349" s="312">
        <v>6.9853333333333332</v>
      </c>
      <c r="S1349" s="370">
        <v>7.7381945961746217</v>
      </c>
      <c r="T1349" s="370">
        <v>1.8889684</v>
      </c>
      <c r="U1349" s="370"/>
      <c r="V1349" s="312">
        <f>_xll.SRS1Splines.Functions25.Linear_Interp(V_NK3!$P$8:$P$32,V_NK3!$R$8:$R$32,AC1349)</f>
        <v>239.19531546000101</v>
      </c>
      <c r="W1349" s="312">
        <f>(V1349/V_NK3!$R$28)*100</f>
        <v>44.119999663265034</v>
      </c>
      <c r="X1349" s="308">
        <f>V1349-V_NK3!$R$8</f>
        <v>182.61666346000101</v>
      </c>
      <c r="Y1349" s="308">
        <f>IFERROR((V1349 - V_NK3!$V$10) / (V_NK3!$V$9- V_NK3!$V$10) * 100, 0)</f>
        <v>37.608837625430446</v>
      </c>
      <c r="Z1349" s="308">
        <v>541.79999999999995</v>
      </c>
      <c r="AA1349" s="308">
        <v>521</v>
      </c>
      <c r="AB1349" s="312">
        <v>530.37803296426773</v>
      </c>
      <c r="AC1349" s="371">
        <v>531.47</v>
      </c>
      <c r="AD1349" s="308">
        <v>1.1666666666666667</v>
      </c>
      <c r="AE1349" s="372">
        <v>0.429311</v>
      </c>
      <c r="AF1349" s="373"/>
      <c r="AG1349" s="312"/>
      <c r="AH1349" s="370">
        <v>4.6124328699999992</v>
      </c>
      <c r="AI1349" s="370">
        <v>5.2240328699999994</v>
      </c>
      <c r="AJ1349" s="370"/>
      <c r="AK1349" s="312">
        <f>_xll.SRS1Splines.Functions25.Linear_Interp(V_NK2!$R$10:$R$21,V_NK2!$T$10:$T$21,AR1349)</f>
        <v>68.691485714311696</v>
      </c>
      <c r="AL1349" s="312">
        <f>(AK1349/V_NK2!$T$18)*100</f>
        <v>96.206562625086406</v>
      </c>
      <c r="AM1349" s="308">
        <f>AK1349-V_NK2!$T$11</f>
        <v>27.871485714283899</v>
      </c>
      <c r="AN1349" s="308">
        <f>IFERROR((AK1349 - V_NK2!$X$12) / (V_NK2!$X$11- V_NK2!$X$12) * 100, 0)</f>
        <v>91.142857142855689</v>
      </c>
      <c r="AO1349" s="308">
        <v>427</v>
      </c>
      <c r="AP1349" s="308">
        <v>420</v>
      </c>
      <c r="AQ1349" s="308"/>
      <c r="AR1349" s="371">
        <v>426.38</v>
      </c>
      <c r="AS1349" s="312">
        <v>1.5840000000000001</v>
      </c>
      <c r="AT1349" s="372">
        <v>1.264899</v>
      </c>
      <c r="AU1349" s="369"/>
      <c r="AV1349" s="312">
        <v>1.08</v>
      </c>
      <c r="AW1349" s="370">
        <v>1.0691679999999506</v>
      </c>
      <c r="AX1349" s="370">
        <v>1.0795680000000003</v>
      </c>
      <c r="AY1349" s="370">
        <v>0</v>
      </c>
      <c r="AZ1349" s="312">
        <f>_xll.SRS1Splines.Functions25.Linear_Interp(V_NNG3A!$H$4:$H$12,V_NNG3A!$I$4:$I$12,BF1349)</f>
        <v>12.738499999999901</v>
      </c>
      <c r="BA1349" s="312">
        <f>(AZ1349/V_NNG3A!$I$8)*100</f>
        <v>91.974729241876545</v>
      </c>
      <c r="BB1349" s="308">
        <f>_xll.SRS1Splines.Functions25.Linear_Interp(V_NNG3A!$H$4:$H$12,V_NNG3A!$J$4:$J$12,BF1349)</f>
        <v>1.75091379310341</v>
      </c>
      <c r="BC1349" s="308">
        <f>IFERROR((AZ1349-V_NNG3A!$J$20) / (V_NNG3A!$J$19-V_NNG3A!$J$20) * 100, 0)</f>
        <v>61.169136248641976</v>
      </c>
      <c r="BD1349" s="308">
        <v>1050</v>
      </c>
      <c r="BE1349" s="308">
        <v>1047</v>
      </c>
      <c r="BF1349" s="374">
        <v>1049.0999999999999</v>
      </c>
      <c r="BG1349" s="312">
        <v>0.38</v>
      </c>
      <c r="BH1349" s="372">
        <v>0.37340000000000872</v>
      </c>
      <c r="BI1349" s="369"/>
      <c r="BJ1349" s="312">
        <v>4.87296</v>
      </c>
      <c r="BK1349" s="370">
        <v>12.050208</v>
      </c>
      <c r="BL1349" s="370">
        <v>2.1133440000000001</v>
      </c>
      <c r="BM1349" s="370">
        <f t="shared" si="18"/>
        <v>9.9368639999999999</v>
      </c>
      <c r="BN1349" s="312">
        <f>_xll.SRS1Splines.Functions25.Linear_Interp(V_XNN1!$K$3:$K$8,V_XNN1!$L$3:$L$8,BT1349)</f>
        <v>0.2333442</v>
      </c>
      <c r="BO1349" s="312">
        <f>(BN1349/V_XNN1!$L$7)*100</f>
        <v>111.11628571428571</v>
      </c>
      <c r="BP1349" s="308">
        <f>_xll.SRS1Splines.Functions25.Linear_Interp(V_XNN1!$K$3:$K$8,V_XNN1!$M$3:$M$8,BT1349)</f>
        <v>7.7344200000000002E-2</v>
      </c>
      <c r="BQ1349" s="308">
        <f>IFERROR((BN1349 - V_XNN1!$M$16) / (V_XNN1!$M$15- V_XNN1!$M$16) * 100, 0)</f>
        <v>144.67409470752091</v>
      </c>
      <c r="BR1349" s="308">
        <v>252</v>
      </c>
      <c r="BS1349" s="308">
        <v>249</v>
      </c>
      <c r="BT1349" s="374">
        <v>253.31</v>
      </c>
      <c r="BU1349" s="312">
        <v>0.34666666666666668</v>
      </c>
      <c r="BV1349" s="372">
        <v>0.33914100000000003</v>
      </c>
      <c r="BW1349" s="369"/>
      <c r="BX1349" s="312"/>
      <c r="BY1349" s="370"/>
      <c r="BZ1349" s="370"/>
      <c r="CA1349" s="370"/>
      <c r="CB1349" s="312"/>
      <c r="CC1349" s="312"/>
      <c r="CD1349" s="308"/>
      <c r="CE1349" s="312"/>
      <c r="CF1349" s="312"/>
      <c r="CG1349" s="312"/>
      <c r="CH1349" s="312"/>
      <c r="CI1349" s="384"/>
      <c r="CJ1349" s="312"/>
      <c r="CK1349" s="372"/>
      <c r="CL1349" s="369"/>
      <c r="CM1349" s="312"/>
      <c r="CN1349" s="370"/>
      <c r="CO1349" s="370"/>
      <c r="CP1349" s="370"/>
      <c r="CQ1349" s="312"/>
      <c r="CR1349" s="312"/>
      <c r="CS1349" s="308"/>
      <c r="CT1349" s="312"/>
      <c r="CU1349" s="312"/>
      <c r="CV1349" s="312"/>
      <c r="CW1349" s="312"/>
      <c r="CX1349" s="384"/>
      <c r="CY1349" s="312"/>
      <c r="CZ1349" s="372"/>
    </row>
    <row r="1350" spans="1:104" s="1" customFormat="1" hidden="1">
      <c r="A1350" s="269">
        <v>45909</v>
      </c>
      <c r="B1350" s="380">
        <v>9.4</v>
      </c>
      <c r="C1350" s="381">
        <v>0.78096774193548391</v>
      </c>
      <c r="D1350" s="382">
        <v>3.6910080000000001</v>
      </c>
      <c r="E1350" s="382">
        <v>1.7565119999999999</v>
      </c>
      <c r="F1350" s="382">
        <v>1.3158719999999999</v>
      </c>
      <c r="G1350" s="312">
        <f>_xll.SRS1Splines.Functions25.Linear_Interp(V_NEM!$R$687:$R$703,V_NEM!$T$687:$T$703,M1350)+_xll.SRS1Splines.Functions25.Linear_Interp(V_NEM!$AB$687:$AB$703,V_NEM!$AD$687:$AD$703,N1350)</f>
        <v>1.0925585832</v>
      </c>
      <c r="H1350" s="308">
        <f>(G1350/(V_NEM!$T$696+V_NEM!$AD$696))*100</f>
        <v>112.73083070516483</v>
      </c>
      <c r="I1350" s="308">
        <f>G1350-(V_NEM!$T$694+V_NEM!$AD$694)</f>
        <v>0.45307244820000003</v>
      </c>
      <c r="J1350" s="308">
        <f>((IFERROR((_xll.SRS1Splines.Functions25.Linear_Interp(V_NEM!$R$687:$R$703,V_NEM!$T$687:$T$703,M1350) - V_NEM!$X$689) / (V_NEM!$X$688- V_NEM!$X$689) * 100, 0))+(IFERROR((_xll.SRS1Splines.Functions25.Linear_Interp(V_NEM!$AB$687:$AB$703,V_NEM!$AD$687:$AD$703,N1350) - V_NEM!$AH$689) / (V_NEM!$AH$688- V_NEM!$AH$689) * 100, 0)))/2</f>
        <v>136.02230204823053</v>
      </c>
      <c r="K1350" s="308">
        <v>784.3</v>
      </c>
      <c r="L1350" s="308">
        <v>781.8</v>
      </c>
      <c r="M1350" s="371">
        <v>784.62</v>
      </c>
      <c r="N1350" s="371">
        <v>784.54</v>
      </c>
      <c r="O1350" s="312">
        <v>1.1651612903225805</v>
      </c>
      <c r="P1350" s="383">
        <v>2.1</v>
      </c>
      <c r="Q1350" s="369">
        <v>0.8</v>
      </c>
      <c r="R1350" s="312">
        <v>6.9853333333333332</v>
      </c>
      <c r="S1350" s="370">
        <v>7.2522584488456721</v>
      </c>
      <c r="T1350" s="370">
        <v>2.1659747999999999</v>
      </c>
      <c r="U1350" s="370"/>
      <c r="V1350" s="312">
        <f>_xll.SRS1Splines.Functions25.Linear_Interp(V_NK3!$P$8:$P$32,V_NK3!$R$8:$R$32,AC1350)</f>
        <v>244.281599059999</v>
      </c>
      <c r="W1350" s="312">
        <f>(V1350/V_NK3!$R$28)*100</f>
        <v>45.058173683469484</v>
      </c>
      <c r="X1350" s="308">
        <f>V1350-V_NK3!$R$8</f>
        <v>187.70294705999899</v>
      </c>
      <c r="Y1350" s="308">
        <f>IFERROR((V1350 - V_NK3!$V$10) / (V_NK3!$V$9- V_NK3!$V$10) * 100, 0)</f>
        <v>38.656328092099237</v>
      </c>
      <c r="Z1350" s="308">
        <v>541.79999999999995</v>
      </c>
      <c r="AA1350" s="308">
        <v>521</v>
      </c>
      <c r="AB1350" s="312">
        <v>530.44474110487624</v>
      </c>
      <c r="AC1350" s="371">
        <v>531.66999999999996</v>
      </c>
      <c r="AD1350" s="308">
        <v>1.1666666666666667</v>
      </c>
      <c r="AE1350" s="372">
        <v>0.49226700000000001</v>
      </c>
      <c r="AF1350" s="373"/>
      <c r="AG1350" s="312"/>
      <c r="AH1350" s="370">
        <v>4.3899520328570745</v>
      </c>
      <c r="AI1350" s="370">
        <v>4.5646948899999993</v>
      </c>
      <c r="AJ1350" s="370"/>
      <c r="AK1350" s="312">
        <f>_xll.SRS1Splines.Functions25.Linear_Interp(V_NK2!$R$10:$R$21,V_NK2!$T$10:$T$21,AR1350)</f>
        <v>68.516742857168794</v>
      </c>
      <c r="AL1350" s="312">
        <f>(AK1350/V_NK2!$T$18)*100</f>
        <v>95.961824729928281</v>
      </c>
      <c r="AM1350" s="308">
        <f>AK1350-V_NK2!$T$11</f>
        <v>27.696742857140997</v>
      </c>
      <c r="AN1350" s="308">
        <f>IFERROR((AK1350 - V_NK2!$X$12) / (V_NK2!$X$11- V_NK2!$X$12) * 100, 0)</f>
        <v>90.571428571426935</v>
      </c>
      <c r="AO1350" s="308">
        <v>427</v>
      </c>
      <c r="AP1350" s="308">
        <v>420</v>
      </c>
      <c r="AQ1350" s="308"/>
      <c r="AR1350" s="371">
        <v>426.34</v>
      </c>
      <c r="AS1350" s="312">
        <v>1.5840000000000001</v>
      </c>
      <c r="AT1350" s="372">
        <v>1.1052529999999998</v>
      </c>
      <c r="AU1350" s="369"/>
      <c r="AV1350" s="312">
        <v>1.08</v>
      </c>
      <c r="AW1350" s="370">
        <v>1.1585924181818581</v>
      </c>
      <c r="AX1350" s="370">
        <v>1.0727924181818178</v>
      </c>
      <c r="AY1350" s="370">
        <v>0</v>
      </c>
      <c r="AZ1350" s="312">
        <f>_xll.SRS1Splines.Functions25.Linear_Interp(V_NNG3A!$H$4:$H$12,V_NNG3A!$I$4:$I$12,BF1350)</f>
        <v>13.1460500000001</v>
      </c>
      <c r="BA1350" s="312">
        <f>(AZ1350/V_NNG3A!$I$8)*100</f>
        <v>94.917328519856326</v>
      </c>
      <c r="BB1350" s="308">
        <f>_xll.SRS1Splines.Functions25.Linear_Interp(V_NNG3A!$H$4:$H$12,V_NNG3A!$J$4:$J$12,BF1350)</f>
        <v>2.1584637931035902</v>
      </c>
      <c r="BC1350" s="308">
        <f>IFERROR((AZ1350-V_NNG3A!$J$20) / (V_NNG3A!$J$19-V_NNG3A!$J$20) * 100, 0)</f>
        <v>75.407119624145622</v>
      </c>
      <c r="BD1350" s="308">
        <v>1050</v>
      </c>
      <c r="BE1350" s="308">
        <v>1047</v>
      </c>
      <c r="BF1350" s="374">
        <v>1049.43</v>
      </c>
      <c r="BG1350" s="312">
        <v>0.38</v>
      </c>
      <c r="BH1350" s="372">
        <v>0.36911999999999534</v>
      </c>
      <c r="BI1350" s="369"/>
      <c r="BJ1350" s="312">
        <v>4.87296</v>
      </c>
      <c r="BK1350" s="370">
        <v>10.911455999999999</v>
      </c>
      <c r="BL1350" s="370">
        <v>2.1142080000000001</v>
      </c>
      <c r="BM1350" s="370">
        <f t="shared" si="18"/>
        <v>8.7972479999999997</v>
      </c>
      <c r="BN1350" s="312">
        <f>_xll.SRS1Splines.Functions25.Linear_Interp(V_XNN1!$K$3:$K$8,V_XNN1!$L$3:$L$8,BT1350)</f>
        <v>0.23227500000000001</v>
      </c>
      <c r="BO1350" s="312">
        <f>(BN1350/V_XNN1!$L$7)*100</f>
        <v>110.60714285714286</v>
      </c>
      <c r="BP1350" s="308">
        <f>_xll.SRS1Splines.Functions25.Linear_Interp(V_XNN1!$K$3:$K$8,V_XNN1!$M$3:$M$8,BT1350)</f>
        <v>7.6274999999999996E-2</v>
      </c>
      <c r="BQ1350" s="308">
        <f>IFERROR((BN1350 - V_XNN1!$M$16) / (V_XNN1!$M$15- V_XNN1!$M$16) * 100, 0)</f>
        <v>141.36490250696383</v>
      </c>
      <c r="BR1350" s="308">
        <v>252</v>
      </c>
      <c r="BS1350" s="308">
        <v>249</v>
      </c>
      <c r="BT1350" s="374">
        <v>253.25</v>
      </c>
      <c r="BU1350" s="312">
        <v>0.34666666666666668</v>
      </c>
      <c r="BV1350" s="372">
        <v>0.341196</v>
      </c>
      <c r="BW1350" s="369"/>
      <c r="BX1350" s="312"/>
      <c r="BY1350" s="370"/>
      <c r="BZ1350" s="370"/>
      <c r="CA1350" s="370"/>
      <c r="CB1350" s="312"/>
      <c r="CC1350" s="312"/>
      <c r="CD1350" s="308"/>
      <c r="CE1350" s="312"/>
      <c r="CF1350" s="312"/>
      <c r="CG1350" s="312"/>
      <c r="CH1350" s="312"/>
      <c r="CI1350" s="384"/>
      <c r="CJ1350" s="312"/>
      <c r="CK1350" s="372"/>
      <c r="CL1350" s="369"/>
      <c r="CM1350" s="312"/>
      <c r="CN1350" s="370"/>
      <c r="CO1350" s="370"/>
      <c r="CP1350" s="370"/>
      <c r="CQ1350" s="312"/>
      <c r="CR1350" s="312"/>
      <c r="CS1350" s="308"/>
      <c r="CT1350" s="312"/>
      <c r="CU1350" s="312"/>
      <c r="CV1350" s="312"/>
      <c r="CW1350" s="312"/>
      <c r="CX1350" s="384"/>
      <c r="CY1350" s="312"/>
      <c r="CZ1350" s="372"/>
    </row>
    <row r="1351" spans="1:104" s="1" customFormat="1" hidden="1">
      <c r="A1351" s="269">
        <v>45910</v>
      </c>
      <c r="B1351" s="380">
        <v>8.6</v>
      </c>
      <c r="C1351" s="381">
        <v>0.78096774193548391</v>
      </c>
      <c r="D1351" s="382">
        <v>3.1337279999999996</v>
      </c>
      <c r="E1351" s="382">
        <v>1.6994880000000003</v>
      </c>
      <c r="F1351" s="382">
        <v>1.025568</v>
      </c>
      <c r="G1351" s="312">
        <f>_xll.SRS1Splines.Functions25.Linear_Interp(V_NEM!$R$687:$R$703,V_NEM!$T$687:$T$703,M1351)+_xll.SRS1Splines.Functions25.Linear_Interp(V_NEM!$AB$687:$AB$703,V_NEM!$AD$687:$AD$703,N1351)</f>
        <v>1.121387075400001</v>
      </c>
      <c r="H1351" s="308">
        <f>(G1351/(V_NEM!$T$696+V_NEM!$AD$696))*100</f>
        <v>115.70537131438779</v>
      </c>
      <c r="I1351" s="308">
        <f>G1351-(V_NEM!$T$694+V_NEM!$AD$694)</f>
        <v>0.48190094040000109</v>
      </c>
      <c r="J1351" s="308">
        <f>((IFERROR((_xll.SRS1Splines.Functions25.Linear_Interp(V_NEM!$R$687:$R$703,V_NEM!$T$687:$T$703,M1351) - V_NEM!$X$689) / (V_NEM!$X$688- V_NEM!$X$689) * 100, 0))+(IFERROR((_xll.SRS1Splines.Functions25.Linear_Interp(V_NEM!$AB$687:$AB$703,V_NEM!$AD$687:$AD$703,N1351) - V_NEM!$AH$689) / (V_NEM!$AH$688- V_NEM!$AH$689) * 100, 0)))/2</f>
        <v>147.88925894898216</v>
      </c>
      <c r="K1351" s="308">
        <v>784.3</v>
      </c>
      <c r="L1351" s="308">
        <v>781.8</v>
      </c>
      <c r="M1351" s="371">
        <v>784.74</v>
      </c>
      <c r="N1351" s="371">
        <v>784.8</v>
      </c>
      <c r="O1351" s="312">
        <v>1.1651612903225805</v>
      </c>
      <c r="P1351" s="383">
        <v>3.0561630000000002</v>
      </c>
      <c r="Q1351" s="369">
        <v>0</v>
      </c>
      <c r="R1351" s="312">
        <v>6.9853333333333332</v>
      </c>
      <c r="S1351" s="370">
        <v>5.9856960068664549</v>
      </c>
      <c r="T1351" s="370">
        <v>3.1882400000000004</v>
      </c>
      <c r="U1351" s="370"/>
      <c r="V1351" s="312">
        <f>_xll.SRS1Splines.Functions25.Linear_Interp(V_NK3!$P$8:$P$32,V_NK3!$R$8:$R$32,AC1351)</f>
        <v>247.07905503999899</v>
      </c>
      <c r="W1351" s="312">
        <f>(V1351/V_NK3!$R$28)*100</f>
        <v>45.574169394582135</v>
      </c>
      <c r="X1351" s="308">
        <f>V1351-V_NK3!$R$8</f>
        <v>190.50040303999899</v>
      </c>
      <c r="Y1351" s="308">
        <f>IFERROR((V1351 - V_NK3!$V$10) / (V_NK3!$V$9- V_NK3!$V$10) * 100, 0)</f>
        <v>39.232447848767308</v>
      </c>
      <c r="Z1351" s="308">
        <v>541.79999999999995</v>
      </c>
      <c r="AA1351" s="308">
        <v>521</v>
      </c>
      <c r="AB1351" s="312">
        <v>530.51144924548476</v>
      </c>
      <c r="AC1351" s="371">
        <v>531.78</v>
      </c>
      <c r="AD1351" s="308">
        <v>1.1666666666666667</v>
      </c>
      <c r="AE1351" s="372">
        <v>0.72460000000000002</v>
      </c>
      <c r="AF1351" s="373"/>
      <c r="AG1351" s="312"/>
      <c r="AH1351" s="370">
        <v>4.8619776985717005</v>
      </c>
      <c r="AI1351" s="370">
        <v>4.7746062699999996</v>
      </c>
      <c r="AJ1351" s="370"/>
      <c r="AK1351" s="312">
        <f>_xll.SRS1Splines.Functions25.Linear_Interp(V_NK2!$R$10:$R$21,V_NK2!$T$10:$T$21,AR1351)</f>
        <v>68.604114285740394</v>
      </c>
      <c r="AL1351" s="312">
        <f>(AK1351/V_NK2!$T$18)*100</f>
        <v>96.084193677507542</v>
      </c>
      <c r="AM1351" s="308">
        <f>AK1351-V_NK2!$T$11</f>
        <v>27.784114285712597</v>
      </c>
      <c r="AN1351" s="308">
        <f>IFERROR((AK1351 - V_NK2!$X$12) / (V_NK2!$X$11- V_NK2!$X$12) * 100, 0)</f>
        <v>90.857142857141795</v>
      </c>
      <c r="AO1351" s="308">
        <v>427</v>
      </c>
      <c r="AP1351" s="308">
        <v>420</v>
      </c>
      <c r="AQ1351" s="308"/>
      <c r="AR1351" s="371">
        <v>426.36</v>
      </c>
      <c r="AS1351" s="312">
        <v>1.5840000000000001</v>
      </c>
      <c r="AT1351" s="372">
        <v>1.1560789999999999</v>
      </c>
      <c r="AU1351" s="369"/>
      <c r="AV1351" s="312">
        <v>1.08</v>
      </c>
      <c r="AW1351" s="370">
        <v>1.0758770909090787</v>
      </c>
      <c r="AX1351" s="370">
        <v>1.0628770909090905</v>
      </c>
      <c r="AY1351" s="370">
        <v>0</v>
      </c>
      <c r="AZ1351" s="312">
        <f>_xll.SRS1Splines.Functions25.Linear_Interp(V_NNG3A!$H$4:$H$12,V_NNG3A!$I$4:$I$12,BF1351)</f>
        <v>13.207800000000001</v>
      </c>
      <c r="BA1351" s="312">
        <f>(AZ1351/V_NNG3A!$I$8)*100</f>
        <v>95.363176895306864</v>
      </c>
      <c r="BB1351" s="308">
        <f>_xll.SRS1Splines.Functions25.Linear_Interp(V_NNG3A!$H$4:$H$12,V_NNG3A!$J$4:$J$12,BF1351)</f>
        <v>2.2202137931035302</v>
      </c>
      <c r="BC1351" s="308">
        <f>IFERROR((AZ1351-V_NNG3A!$J$20) / (V_NNG3A!$J$19-V_NNG3A!$J$20) * 100, 0)</f>
        <v>77.564389832550731</v>
      </c>
      <c r="BD1351" s="308">
        <v>1050</v>
      </c>
      <c r="BE1351" s="308">
        <v>1047</v>
      </c>
      <c r="BF1351" s="374">
        <v>1049.48</v>
      </c>
      <c r="BG1351" s="312">
        <v>0.38</v>
      </c>
      <c r="BH1351" s="372">
        <v>0.36694999999999711</v>
      </c>
      <c r="BI1351" s="369"/>
      <c r="BJ1351" s="312">
        <v>4.87296</v>
      </c>
      <c r="BK1351" s="370">
        <v>9.7346880000000002</v>
      </c>
      <c r="BL1351" s="370">
        <v>2.1142080000000001</v>
      </c>
      <c r="BM1351" s="370">
        <f t="shared" si="18"/>
        <v>7.6204800000000006</v>
      </c>
      <c r="BN1351" s="312">
        <f>_xll.SRS1Splines.Functions25.Linear_Interp(V_XNN1!$K$3:$K$8,V_XNN1!$L$3:$L$8,BT1351)</f>
        <v>0.2310276</v>
      </c>
      <c r="BO1351" s="312">
        <f>(BN1351/V_XNN1!$L$7)*100</f>
        <v>110.01314285714285</v>
      </c>
      <c r="BP1351" s="308">
        <f>_xll.SRS1Splines.Functions25.Linear_Interp(V_XNN1!$K$3:$K$8,V_XNN1!$M$3:$M$8,BT1351)</f>
        <v>7.5027600000000097E-2</v>
      </c>
      <c r="BQ1351" s="308">
        <f>IFERROR((BN1351 - V_XNN1!$M$16) / (V_XNN1!$M$15- V_XNN1!$M$16) * 100, 0)</f>
        <v>137.50417827298051</v>
      </c>
      <c r="BR1351" s="308">
        <v>252</v>
      </c>
      <c r="BS1351" s="308">
        <v>249</v>
      </c>
      <c r="BT1351" s="374">
        <v>253.18</v>
      </c>
      <c r="BU1351" s="312">
        <v>0.34666666666666668</v>
      </c>
      <c r="BV1351" s="372">
        <v>0.34205000000000002</v>
      </c>
      <c r="BW1351" s="369"/>
      <c r="BX1351" s="312"/>
      <c r="BY1351" s="370"/>
      <c r="BZ1351" s="370"/>
      <c r="CA1351" s="370"/>
      <c r="CB1351" s="312"/>
      <c r="CC1351" s="312"/>
      <c r="CD1351" s="308"/>
      <c r="CE1351" s="312"/>
      <c r="CF1351" s="312"/>
      <c r="CG1351" s="312"/>
      <c r="CH1351" s="312"/>
      <c r="CI1351" s="384"/>
      <c r="CJ1351" s="312"/>
      <c r="CK1351" s="372"/>
      <c r="CL1351" s="369"/>
      <c r="CM1351" s="312"/>
      <c r="CN1351" s="370"/>
      <c r="CO1351" s="370"/>
      <c r="CP1351" s="370"/>
      <c r="CQ1351" s="312"/>
      <c r="CR1351" s="312"/>
      <c r="CS1351" s="308"/>
      <c r="CT1351" s="312"/>
      <c r="CU1351" s="312"/>
      <c r="CV1351" s="312"/>
      <c r="CW1351" s="312"/>
      <c r="CX1351" s="384"/>
      <c r="CY1351" s="312"/>
      <c r="CZ1351" s="372"/>
    </row>
    <row r="1352" spans="1:104" s="1" customFormat="1" hidden="1">
      <c r="A1352" s="269">
        <v>45911</v>
      </c>
      <c r="B1352" s="380">
        <v>2.2000000000000002</v>
      </c>
      <c r="C1352" s="381">
        <v>0.78096774193548391</v>
      </c>
      <c r="D1352" s="382">
        <v>3.6495360000000003</v>
      </c>
      <c r="E1352" s="382">
        <v>3.1639679999999997</v>
      </c>
      <c r="F1352" s="382">
        <v>0.57110399999999995</v>
      </c>
      <c r="G1352" s="312">
        <f>_xll.SRS1Splines.Functions25.Linear_Interp(V_NEM!$R$687:$R$703,V_NEM!$T$687:$T$703,M1352)+_xll.SRS1Splines.Functions25.Linear_Interp(V_NEM!$AB$687:$AB$703,V_NEM!$AD$687:$AD$703,N1352)</f>
        <v>1.0433242564000049</v>
      </c>
      <c r="H1352" s="308">
        <f>(G1352/(V_NEM!$T$696+V_NEM!$AD$696))*100</f>
        <v>107.65080420158193</v>
      </c>
      <c r="I1352" s="308">
        <f>G1352-(V_NEM!$T$694+V_NEM!$AD$694)</f>
        <v>0.40383812140000497</v>
      </c>
      <c r="J1352" s="308">
        <f>((IFERROR((_xll.SRS1Splines.Functions25.Linear_Interp(V_NEM!$R$687:$R$703,V_NEM!$T$687:$T$703,M1352) - V_NEM!$X$689) / (V_NEM!$X$688- V_NEM!$X$689) * 100, 0))+(IFERROR((_xll.SRS1Splines.Functions25.Linear_Interp(V_NEM!$AB$687:$AB$703,V_NEM!$AD$687:$AD$703,N1352) - V_NEM!$AH$689) / (V_NEM!$AH$688- V_NEM!$AH$689) * 100, 0)))/2</f>
        <v>126.17237272224941</v>
      </c>
      <c r="K1352" s="308">
        <v>784.3</v>
      </c>
      <c r="L1352" s="308">
        <v>781.8</v>
      </c>
      <c r="M1352" s="371">
        <v>784.34</v>
      </c>
      <c r="N1352" s="371">
        <v>784.5</v>
      </c>
      <c r="O1352" s="312">
        <v>1.1651612903225805</v>
      </c>
      <c r="P1352" s="383">
        <v>2.7808159999999997</v>
      </c>
      <c r="Q1352" s="369">
        <v>10.4</v>
      </c>
      <c r="R1352" s="312">
        <v>6.9853333333333332</v>
      </c>
      <c r="S1352" s="370">
        <v>5.9563214595394136</v>
      </c>
      <c r="T1352" s="370">
        <v>3.9218080000000004</v>
      </c>
      <c r="U1352" s="370"/>
      <c r="V1352" s="312">
        <f>_xll.SRS1Splines.Functions25.Linear_Interp(V_NK3!$P$8:$P$32,V_NK3!$R$8:$R$32,AC1352)</f>
        <v>249.11356848</v>
      </c>
      <c r="W1352" s="312">
        <f>(V1352/V_NK3!$R$28)*100</f>
        <v>45.949439002664249</v>
      </c>
      <c r="X1352" s="308">
        <f>V1352-V_NK3!$R$8</f>
        <v>192.53491647999999</v>
      </c>
      <c r="Y1352" s="308">
        <f>IFERROR((V1352 - V_NK3!$V$10) / (V_NK3!$V$9- V_NK3!$V$10) * 100, 0)</f>
        <v>39.65144403543519</v>
      </c>
      <c r="Z1352" s="308">
        <v>541.79999999999995</v>
      </c>
      <c r="AA1352" s="308">
        <v>521</v>
      </c>
      <c r="AB1352" s="312">
        <v>530.57815738609327</v>
      </c>
      <c r="AC1352" s="371">
        <v>531.86</v>
      </c>
      <c r="AD1352" s="308">
        <v>1.1666666666666667</v>
      </c>
      <c r="AE1352" s="372">
        <v>0.89132</v>
      </c>
      <c r="AF1352" s="373"/>
      <c r="AG1352" s="312"/>
      <c r="AH1352" s="370">
        <v>5.4859930671426866</v>
      </c>
      <c r="AI1352" s="370">
        <v>5.3112502099999999</v>
      </c>
      <c r="AJ1352" s="370"/>
      <c r="AK1352" s="312">
        <f>_xll.SRS1Splines.Functions25.Linear_Interp(V_NK2!$R$10:$R$21,V_NK2!$T$10:$T$21,AR1352)</f>
        <v>68.778857142883098</v>
      </c>
      <c r="AL1352" s="312">
        <f>(AK1352/V_NK2!$T$18)*100</f>
        <v>96.328931572665397</v>
      </c>
      <c r="AM1352" s="308">
        <f>AK1352-V_NK2!$T$11</f>
        <v>27.958857142855301</v>
      </c>
      <c r="AN1352" s="308">
        <f>IFERROR((AK1352 - V_NK2!$X$12) / (V_NK2!$X$11- V_NK2!$X$12) * 100, 0)</f>
        <v>91.428571428569896</v>
      </c>
      <c r="AO1352" s="308">
        <v>427</v>
      </c>
      <c r="AP1352" s="308">
        <v>420</v>
      </c>
      <c r="AQ1352" s="308"/>
      <c r="AR1352" s="371">
        <v>426.4</v>
      </c>
      <c r="AS1352" s="312">
        <v>1.5840000000000001</v>
      </c>
      <c r="AT1352" s="372">
        <v>1.286017</v>
      </c>
      <c r="AU1352" s="369"/>
      <c r="AV1352" s="312">
        <v>1.08</v>
      </c>
      <c r="AW1352" s="370">
        <v>1.0055213090909021</v>
      </c>
      <c r="AX1352" s="370">
        <v>1.0627213090909091</v>
      </c>
      <c r="AY1352" s="370">
        <v>0</v>
      </c>
      <c r="AZ1352" s="312">
        <f>_xll.SRS1Splines.Functions25.Linear_Interp(V_NNG3A!$H$4:$H$12,V_NNG3A!$I$4:$I$12,BF1352)</f>
        <v>12.9361</v>
      </c>
      <c r="BA1352" s="312">
        <f>(AZ1352/V_NNG3A!$I$8)*100</f>
        <v>93.401444043321305</v>
      </c>
      <c r="BB1352" s="308">
        <f>_xll.SRS1Splines.Functions25.Linear_Interp(V_NNG3A!$H$4:$H$12,V_NNG3A!$J$4:$J$12,BF1352)</f>
        <v>1.9485137931034999</v>
      </c>
      <c r="BC1352" s="308">
        <f>IFERROR((AZ1352-V_NNG3A!$J$20) / (V_NNG3A!$J$19-V_NNG3A!$J$20) * 100, 0)</f>
        <v>68.072400915552905</v>
      </c>
      <c r="BD1352" s="308">
        <v>1050</v>
      </c>
      <c r="BE1352" s="308">
        <v>1047</v>
      </c>
      <c r="BF1352" s="374">
        <v>1049.26</v>
      </c>
      <c r="BG1352" s="312">
        <v>0.38</v>
      </c>
      <c r="BH1352" s="372">
        <v>0.36678999999999362</v>
      </c>
      <c r="BI1352" s="369"/>
      <c r="BJ1352" s="312">
        <v>4.87296</v>
      </c>
      <c r="BK1352" s="370">
        <v>9.1342079999999992</v>
      </c>
      <c r="BL1352" s="370">
        <v>2.1142080000000001</v>
      </c>
      <c r="BM1352" s="370">
        <f t="shared" si="18"/>
        <v>7.02</v>
      </c>
      <c r="BN1352" s="312">
        <f>_xll.SRS1Splines.Functions25.Linear_Interp(V_XNN1!$K$3:$K$8,V_XNN1!$L$3:$L$8,BT1352)</f>
        <v>0.230493</v>
      </c>
      <c r="BO1352" s="312">
        <f>(BN1352/V_XNN1!$L$7)*100</f>
        <v>109.75857142857144</v>
      </c>
      <c r="BP1352" s="308">
        <f>_xll.SRS1Splines.Functions25.Linear_Interp(V_XNN1!$K$3:$K$8,V_XNN1!$M$3:$M$8,BT1352)</f>
        <v>7.4493000000000101E-2</v>
      </c>
      <c r="BQ1352" s="308">
        <f>IFERROR((BN1352 - V_XNN1!$M$16) / (V_XNN1!$M$15- V_XNN1!$M$16) * 100, 0)</f>
        <v>135.84958217270199</v>
      </c>
      <c r="BR1352" s="308">
        <v>252</v>
      </c>
      <c r="BS1352" s="308">
        <v>249</v>
      </c>
      <c r="BT1352" s="374">
        <v>253.15</v>
      </c>
      <c r="BU1352" s="312">
        <v>0.34666666666666668</v>
      </c>
      <c r="BV1352" s="372">
        <v>0.34279399999999999</v>
      </c>
      <c r="BW1352" s="369"/>
      <c r="BX1352" s="312"/>
      <c r="BY1352" s="370"/>
      <c r="BZ1352" s="370"/>
      <c r="CA1352" s="370"/>
      <c r="CB1352" s="312"/>
      <c r="CC1352" s="312"/>
      <c r="CD1352" s="308"/>
      <c r="CE1352" s="312"/>
      <c r="CF1352" s="312"/>
      <c r="CG1352" s="312"/>
      <c r="CH1352" s="312"/>
      <c r="CI1352" s="384"/>
      <c r="CJ1352" s="312"/>
      <c r="CK1352" s="372"/>
      <c r="CL1352" s="369"/>
      <c r="CM1352" s="312"/>
      <c r="CN1352" s="370"/>
      <c r="CO1352" s="370"/>
      <c r="CP1352" s="370"/>
      <c r="CQ1352" s="312"/>
      <c r="CR1352" s="312"/>
      <c r="CS1352" s="308"/>
      <c r="CT1352" s="312"/>
      <c r="CU1352" s="312"/>
      <c r="CV1352" s="312"/>
      <c r="CW1352" s="312"/>
      <c r="CX1352" s="384"/>
      <c r="CY1352" s="312"/>
      <c r="CZ1352" s="372"/>
    </row>
    <row r="1353" spans="1:104" s="1" customFormat="1" hidden="1">
      <c r="A1353" s="269">
        <v>45912</v>
      </c>
      <c r="B1353" s="380">
        <v>0</v>
      </c>
      <c r="C1353" s="381">
        <v>0.78096774193548391</v>
      </c>
      <c r="D1353" s="382">
        <v>3.455136</v>
      </c>
      <c r="E1353" s="382">
        <v>2.8693439999999999</v>
      </c>
      <c r="F1353" s="382">
        <v>0.58665599999999996</v>
      </c>
      <c r="G1353" s="312">
        <f>_xll.SRS1Splines.Functions25.Linear_Interp(V_NEM!$R$687:$R$703,V_NEM!$T$687:$T$703,M1353)+_xll.SRS1Splines.Functions25.Linear_Interp(V_NEM!$AB$687:$AB$703,V_NEM!$AD$687:$AD$703,N1353)</f>
        <v>1.018070664000009</v>
      </c>
      <c r="H1353" s="308">
        <f>(G1353/(V_NEM!$T$696+V_NEM!$AD$696))*100</f>
        <v>105.04512383503992</v>
      </c>
      <c r="I1353" s="308">
        <f>G1353-(V_NEM!$T$694+V_NEM!$AD$694)</f>
        <v>0.37858452900000905</v>
      </c>
      <c r="J1353" s="308">
        <f>((IFERROR((_xll.SRS1Splines.Functions25.Linear_Interp(V_NEM!$R$687:$R$703,V_NEM!$T$687:$T$703,M1353) - V_NEM!$X$689) / (V_NEM!$X$688- V_NEM!$X$689) * 100, 0))+(IFERROR((_xll.SRS1Splines.Functions25.Linear_Interp(V_NEM!$AB$687:$AB$703,V_NEM!$AD$687:$AD$703,N1353) - V_NEM!$AH$689) / (V_NEM!$AH$688- V_NEM!$AH$689) * 100, 0)))/2</f>
        <v>120.61777382011465</v>
      </c>
      <c r="K1353" s="308">
        <v>784.3</v>
      </c>
      <c r="L1353" s="308">
        <v>781.8</v>
      </c>
      <c r="M1353" s="371">
        <v>784.2</v>
      </c>
      <c r="N1353" s="371">
        <v>784.46</v>
      </c>
      <c r="O1353" s="312">
        <v>1.1651612903225805</v>
      </c>
      <c r="P1353" s="383">
        <v>3.07059893851621</v>
      </c>
      <c r="Q1353" s="369">
        <v>1</v>
      </c>
      <c r="R1353" s="312">
        <v>6.9853333333333332</v>
      </c>
      <c r="S1353" s="370">
        <v>5.5263298946540838</v>
      </c>
      <c r="T1353" s="370">
        <v>4.0004448000000004</v>
      </c>
      <c r="U1353" s="370"/>
      <c r="V1353" s="312">
        <f>_xll.SRS1Splines.Functions25.Linear_Interp(V_NK3!$P$8:$P$32,V_NK3!$R$8:$R$32,AC1353)</f>
        <v>250.639453559999</v>
      </c>
      <c r="W1353" s="312">
        <f>(V1353/V_NK3!$R$28)*100</f>
        <v>46.230891208725517</v>
      </c>
      <c r="X1353" s="308">
        <f>V1353-V_NK3!$R$8</f>
        <v>194.06080155999899</v>
      </c>
      <c r="Y1353" s="308">
        <f>IFERROR((V1353 - V_NK3!$V$10) / (V_NK3!$V$9- V_NK3!$V$10) * 100, 0)</f>
        <v>39.965691175435744</v>
      </c>
      <c r="Z1353" s="308">
        <v>541.79999999999995</v>
      </c>
      <c r="AA1353" s="308">
        <v>521</v>
      </c>
      <c r="AB1353" s="312">
        <v>530.64486552670178</v>
      </c>
      <c r="AC1353" s="371">
        <v>531.91999999999996</v>
      </c>
      <c r="AD1353" s="308">
        <v>1.1666666666666667</v>
      </c>
      <c r="AE1353" s="372">
        <v>0.909192</v>
      </c>
      <c r="AF1353" s="373"/>
      <c r="AG1353" s="312"/>
      <c r="AH1353" s="370">
        <v>5.6725572628573122</v>
      </c>
      <c r="AI1353" s="370">
        <v>5.2357001199999988</v>
      </c>
      <c r="AJ1353" s="370"/>
      <c r="AK1353" s="312">
        <f>_xll.SRS1Splines.Functions25.Linear_Interp(V_NK2!$R$10:$R$21,V_NK2!$T$10:$T$21,AR1353)</f>
        <v>69.215714285740404</v>
      </c>
      <c r="AL1353" s="312">
        <f>(AK1353/V_NK2!$T$18)*100</f>
        <v>96.940776310560778</v>
      </c>
      <c r="AM1353" s="308">
        <f>AK1353-V_NK2!$T$11</f>
        <v>28.395714285712607</v>
      </c>
      <c r="AN1353" s="308">
        <f>IFERROR((AK1353 - V_NK2!$X$12) / (V_NK2!$X$11- V_NK2!$X$12) * 100, 0)</f>
        <v>92.857142857141923</v>
      </c>
      <c r="AO1353" s="308">
        <v>427</v>
      </c>
      <c r="AP1353" s="308">
        <v>420</v>
      </c>
      <c r="AQ1353" s="308"/>
      <c r="AR1353" s="371">
        <v>426.5</v>
      </c>
      <c r="AS1353" s="312">
        <v>1.5840000000000001</v>
      </c>
      <c r="AT1353" s="372">
        <v>1.2677239999999999</v>
      </c>
      <c r="AU1353" s="369"/>
      <c r="AV1353" s="312">
        <v>1.08</v>
      </c>
      <c r="AW1353" s="370">
        <v>1.022400727272758</v>
      </c>
      <c r="AX1353" s="370">
        <v>1.0562007272727274</v>
      </c>
      <c r="AY1353" s="370">
        <v>0</v>
      </c>
      <c r="AZ1353" s="312">
        <f>_xll.SRS1Splines.Functions25.Linear_Interp(V_NNG3A!$H$4:$H$12,V_NNG3A!$I$4:$I$12,BF1353)</f>
        <v>12.7755500000001</v>
      </c>
      <c r="BA1353" s="312">
        <f>(AZ1353/V_NNG3A!$I$8)*100</f>
        <v>92.24223826714875</v>
      </c>
      <c r="BB1353" s="308">
        <f>_xll.SRS1Splines.Functions25.Linear_Interp(V_NNG3A!$H$4:$H$12,V_NNG3A!$J$4:$J$12,BF1353)</f>
        <v>1.7879637931036501</v>
      </c>
      <c r="BC1353" s="308">
        <f>IFERROR((AZ1353-V_NNG3A!$J$20) / (V_NNG3A!$J$19-V_NNG3A!$J$20) * 100, 0)</f>
        <v>62.463498373694101</v>
      </c>
      <c r="BD1353" s="308">
        <v>1050</v>
      </c>
      <c r="BE1353" s="308">
        <v>1047</v>
      </c>
      <c r="BF1353" s="374">
        <v>1049.1300000000001</v>
      </c>
      <c r="BG1353" s="312">
        <v>0.38</v>
      </c>
      <c r="BH1353" s="372">
        <v>0.36577000000001864</v>
      </c>
      <c r="BI1353" s="369"/>
      <c r="BJ1353" s="312">
        <v>4.87296</v>
      </c>
      <c r="BK1353" s="370">
        <v>9.2361600000000017</v>
      </c>
      <c r="BL1353" s="370">
        <v>2.1142080000000001</v>
      </c>
      <c r="BM1353" s="370">
        <f t="shared" si="18"/>
        <v>7.1219520000000021</v>
      </c>
      <c r="BN1353" s="312">
        <f>_xll.SRS1Splines.Functions25.Linear_Interp(V_XNN1!$K$3:$K$8,V_XNN1!$L$3:$L$8,BT1353)</f>
        <v>0.230493</v>
      </c>
      <c r="BO1353" s="312">
        <f>(BN1353/V_XNN1!$L$7)*100</f>
        <v>109.75857142857144</v>
      </c>
      <c r="BP1353" s="308">
        <f>_xll.SRS1Splines.Functions25.Linear_Interp(V_XNN1!$K$3:$K$8,V_XNN1!$M$3:$M$8,BT1353)</f>
        <v>7.4493000000000101E-2</v>
      </c>
      <c r="BQ1353" s="308">
        <f>IFERROR((BN1353 - V_XNN1!$M$16) / (V_XNN1!$M$15- V_XNN1!$M$16) * 100, 0)</f>
        <v>135.84958217270199</v>
      </c>
      <c r="BR1353" s="308">
        <v>252</v>
      </c>
      <c r="BS1353" s="308">
        <v>249</v>
      </c>
      <c r="BT1353" s="374">
        <v>253.15</v>
      </c>
      <c r="BU1353" s="312">
        <v>0.34666666666666668</v>
      </c>
      <c r="BV1353" s="372">
        <v>0.34206999999999999</v>
      </c>
      <c r="BW1353" s="369"/>
      <c r="BX1353" s="312"/>
      <c r="BY1353" s="370"/>
      <c r="BZ1353" s="370"/>
      <c r="CA1353" s="370"/>
      <c r="CB1353" s="312"/>
      <c r="CC1353" s="312"/>
      <c r="CD1353" s="308"/>
      <c r="CE1353" s="312"/>
      <c r="CF1353" s="312"/>
      <c r="CG1353" s="312"/>
      <c r="CH1353" s="312"/>
      <c r="CI1353" s="384"/>
      <c r="CJ1353" s="312"/>
      <c r="CK1353" s="372"/>
      <c r="CL1353" s="369"/>
      <c r="CM1353" s="312"/>
      <c r="CN1353" s="370"/>
      <c r="CO1353" s="370"/>
      <c r="CP1353" s="370"/>
      <c r="CQ1353" s="312"/>
      <c r="CR1353" s="312"/>
      <c r="CS1353" s="308"/>
      <c r="CT1353" s="312"/>
      <c r="CU1353" s="312"/>
      <c r="CV1353" s="312"/>
      <c r="CW1353" s="312"/>
      <c r="CX1353" s="384"/>
      <c r="CY1353" s="312"/>
      <c r="CZ1353" s="372"/>
    </row>
    <row r="1354" spans="1:104" s="1" customFormat="1" hidden="1">
      <c r="A1354" s="269">
        <v>45913</v>
      </c>
      <c r="B1354" s="380">
        <v>9.1999999999999993</v>
      </c>
      <c r="C1354" s="381">
        <v>0.78096774193548391</v>
      </c>
      <c r="D1354" s="382">
        <v>3.4119360000000007</v>
      </c>
      <c r="E1354" s="382">
        <v>3.1337280000000001</v>
      </c>
      <c r="F1354" s="382">
        <v>0.27561600000000003</v>
      </c>
      <c r="G1354" s="312">
        <f>_xll.SRS1Splines.Functions25.Linear_Interp(V_NEM!$R$687:$R$703,V_NEM!$T$687:$T$703,M1354)+_xll.SRS1Splines.Functions25.Linear_Interp(V_NEM!$AB$687:$AB$703,V_NEM!$AD$687:$AD$703,N1354)</f>
        <v>1.041096754900003</v>
      </c>
      <c r="H1354" s="308">
        <f>(G1354/(V_NEM!$T$696+V_NEM!$AD$696))*100</f>
        <v>107.42096929995427</v>
      </c>
      <c r="I1354" s="308">
        <f>G1354-(V_NEM!$T$694+V_NEM!$AD$694)</f>
        <v>0.40161061990000302</v>
      </c>
      <c r="J1354" s="308">
        <f>((IFERROR((_xll.SRS1Splines.Functions25.Linear_Interp(V_NEM!$R$687:$R$703,V_NEM!$T$687:$T$703,M1354) - V_NEM!$X$689) / (V_NEM!$X$688- V_NEM!$X$689) * 100, 0))+(IFERROR((_xll.SRS1Splines.Functions25.Linear_Interp(V_NEM!$AB$687:$AB$703,V_NEM!$AD$687:$AD$703,N1354) - V_NEM!$AH$689) / (V_NEM!$AH$688- V_NEM!$AH$689) * 100, 0)))/2</f>
        <v>123.96865288524046</v>
      </c>
      <c r="K1354" s="308">
        <v>784.3</v>
      </c>
      <c r="L1354" s="308">
        <v>781.8</v>
      </c>
      <c r="M1354" s="371">
        <v>784.34</v>
      </c>
      <c r="N1354" s="371">
        <v>784.43</v>
      </c>
      <c r="O1354" s="312">
        <v>1.1651612903225805</v>
      </c>
      <c r="P1354" s="383">
        <v>3.0736054217336402</v>
      </c>
      <c r="Q1354" s="369">
        <v>5.6</v>
      </c>
      <c r="R1354" s="312">
        <v>6.9853333333333332</v>
      </c>
      <c r="S1354" s="370">
        <v>4.7139838526729596</v>
      </c>
      <c r="T1354" s="370">
        <v>5.4769264000000009</v>
      </c>
      <c r="U1354" s="370"/>
      <c r="V1354" s="312">
        <f>_xll.SRS1Splines.Functions25.Linear_Interp(V_NK3!$P$8:$P$32,V_NK3!$R$8:$R$32,AC1354)</f>
        <v>249.87651102000001</v>
      </c>
      <c r="W1354" s="312">
        <f>(V1354/V_NK3!$R$28)*100</f>
        <v>46.090165105694972</v>
      </c>
      <c r="X1354" s="308">
        <f>V1354-V_NK3!$R$8</f>
        <v>193.29785902</v>
      </c>
      <c r="Y1354" s="308">
        <f>IFERROR((V1354 - V_NK3!$V$10) / (V_NK3!$V$9- V_NK3!$V$10) * 100, 0)</f>
        <v>39.808567605435577</v>
      </c>
      <c r="Z1354" s="308">
        <v>541.79999999999995</v>
      </c>
      <c r="AA1354" s="308">
        <v>521</v>
      </c>
      <c r="AB1354" s="312">
        <v>530.71157366731029</v>
      </c>
      <c r="AC1354" s="371">
        <v>531.89</v>
      </c>
      <c r="AD1354" s="308">
        <v>1.1666666666666667</v>
      </c>
      <c r="AE1354" s="372">
        <v>1.2447560000000002</v>
      </c>
      <c r="AF1354" s="373"/>
      <c r="AG1354" s="312"/>
      <c r="AH1354" s="370">
        <v>6.9174715699999991</v>
      </c>
      <c r="AI1354" s="370">
        <v>6.6116715699999995</v>
      </c>
      <c r="AJ1354" s="370"/>
      <c r="AK1354" s="312">
        <f>_xll.SRS1Splines.Functions25.Linear_Interp(V_NK2!$R$10:$R$21,V_NK2!$T$10:$T$21,AR1354)</f>
        <v>69.521514285740395</v>
      </c>
      <c r="AL1354" s="312">
        <f>(AK1354/V_NK2!$T$18)*100</f>
        <v>97.369067627087375</v>
      </c>
      <c r="AM1354" s="308">
        <f>AK1354-V_NK2!$T$11</f>
        <v>28.701514285712598</v>
      </c>
      <c r="AN1354" s="308">
        <f>IFERROR((AK1354 - V_NK2!$X$12) / (V_NK2!$X$11- V_NK2!$X$12) * 100, 0)</f>
        <v>93.857142857141937</v>
      </c>
      <c r="AO1354" s="308">
        <v>427</v>
      </c>
      <c r="AP1354" s="308">
        <v>420</v>
      </c>
      <c r="AQ1354" s="308"/>
      <c r="AR1354" s="371">
        <v>426.57</v>
      </c>
      <c r="AS1354" s="312">
        <v>1.5840000000000001</v>
      </c>
      <c r="AT1354" s="372">
        <v>1.600889</v>
      </c>
      <c r="AU1354" s="369"/>
      <c r="AV1354" s="312">
        <v>1.08</v>
      </c>
      <c r="AW1354" s="370">
        <v>1.0848007272727012</v>
      </c>
      <c r="AX1354" s="370">
        <v>1.0562007272727274</v>
      </c>
      <c r="AY1354" s="370">
        <v>0</v>
      </c>
      <c r="AZ1354" s="312">
        <f>_xll.SRS1Splines.Functions25.Linear_Interp(V_NNG3A!$H$4:$H$12,V_NNG3A!$I$4:$I$12,BF1354)</f>
        <v>12.9114</v>
      </c>
      <c r="BA1354" s="312">
        <f>(AZ1354/V_NNG3A!$I$8)*100</f>
        <v>93.223104693140797</v>
      </c>
      <c r="BB1354" s="308">
        <f>_xll.SRS1Splines.Functions25.Linear_Interp(V_NNG3A!$H$4:$H$12,V_NNG3A!$J$4:$J$12,BF1354)</f>
        <v>1.92381379310353</v>
      </c>
      <c r="BC1354" s="308">
        <f>IFERROR((AZ1354-V_NNG3A!$J$20) / (V_NNG3A!$J$19-V_NNG3A!$J$20) * 100, 0)</f>
        <v>67.209492832189511</v>
      </c>
      <c r="BD1354" s="308">
        <v>1050</v>
      </c>
      <c r="BE1354" s="308">
        <v>1047</v>
      </c>
      <c r="BF1354" s="374">
        <v>1049.24</v>
      </c>
      <c r="BG1354" s="312">
        <v>0.38</v>
      </c>
      <c r="BH1354" s="372">
        <v>0.36636999999999537</v>
      </c>
      <c r="BI1354" s="369"/>
      <c r="BJ1354" s="312">
        <v>4.87296</v>
      </c>
      <c r="BK1354" s="370">
        <v>10.007712</v>
      </c>
      <c r="BL1354" s="370">
        <v>2.1142080000000001</v>
      </c>
      <c r="BM1354" s="370">
        <f t="shared" si="18"/>
        <v>7.8935040000000001</v>
      </c>
      <c r="BN1354" s="312">
        <f>_xll.SRS1Splines.Functions25.Linear_Interp(V_XNN1!$K$3:$K$8,V_XNN1!$L$3:$L$8,BT1354)</f>
        <v>0.23138400000000001</v>
      </c>
      <c r="BO1354" s="312">
        <f>(BN1354/V_XNN1!$L$7)*100</f>
        <v>110.18285714285716</v>
      </c>
      <c r="BP1354" s="308">
        <f>_xll.SRS1Splines.Functions25.Linear_Interp(V_XNN1!$K$3:$K$8,V_XNN1!$M$3:$M$8,BT1354)</f>
        <v>7.5383999999999798E-2</v>
      </c>
      <c r="BQ1354" s="308">
        <f>IFERROR((BN1354 - V_XNN1!$M$16) / (V_XNN1!$M$15- V_XNN1!$M$16) * 100, 0)</f>
        <v>138.60724233983291</v>
      </c>
      <c r="BR1354" s="308">
        <v>252</v>
      </c>
      <c r="BS1354" s="308">
        <v>249</v>
      </c>
      <c r="BT1354" s="374">
        <v>253.2</v>
      </c>
      <c r="BU1354" s="312">
        <v>0.34666666666666668</v>
      </c>
      <c r="BV1354" s="372">
        <v>0.34226000000000001</v>
      </c>
      <c r="BW1354" s="369"/>
      <c r="BX1354" s="312"/>
      <c r="BY1354" s="370"/>
      <c r="BZ1354" s="370"/>
      <c r="CA1354" s="370"/>
      <c r="CB1354" s="312"/>
      <c r="CC1354" s="312"/>
      <c r="CD1354" s="308"/>
      <c r="CE1354" s="312"/>
      <c r="CF1354" s="312"/>
      <c r="CG1354" s="312"/>
      <c r="CH1354" s="312"/>
      <c r="CI1354" s="384"/>
      <c r="CJ1354" s="312"/>
      <c r="CK1354" s="372"/>
      <c r="CL1354" s="369"/>
      <c r="CM1354" s="312"/>
      <c r="CN1354" s="370"/>
      <c r="CO1354" s="370"/>
      <c r="CP1354" s="370"/>
      <c r="CQ1354" s="312"/>
      <c r="CR1354" s="312"/>
      <c r="CS1354" s="308"/>
      <c r="CT1354" s="312"/>
      <c r="CU1354" s="312"/>
      <c r="CV1354" s="312"/>
      <c r="CW1354" s="312"/>
      <c r="CX1354" s="384"/>
      <c r="CY1354" s="312"/>
      <c r="CZ1354" s="372"/>
    </row>
    <row r="1355" spans="1:104" s="1" customFormat="1" hidden="1">
      <c r="A1355" s="269">
        <v>45914</v>
      </c>
      <c r="B1355" s="380">
        <v>4.5999999999999996</v>
      </c>
      <c r="C1355" s="381">
        <v>0.78096774193548391</v>
      </c>
      <c r="D1355" s="382">
        <v>3.216672</v>
      </c>
      <c r="E1355" s="382">
        <v>3.137184</v>
      </c>
      <c r="F1355" s="382">
        <v>0.18057599999999996</v>
      </c>
      <c r="G1355" s="312">
        <f>_xll.SRS1Splines.Functions25.Linear_Interp(V_NEM!$R$687:$R$703,V_NEM!$T$687:$T$703,M1355)+_xll.SRS1Splines.Functions25.Linear_Interp(V_NEM!$AB$687:$AB$703,V_NEM!$AD$687:$AD$703,N1355)</f>
        <v>1.0069603999999961</v>
      </c>
      <c r="H1355" s="308">
        <f>(G1355/(V_NEM!$T$696+V_NEM!$AD$696))*100</f>
        <v>103.89876032709257</v>
      </c>
      <c r="I1355" s="308">
        <f>G1355-(V_NEM!$T$694+V_NEM!$AD$694)</f>
        <v>0.36747426499999614</v>
      </c>
      <c r="J1355" s="308">
        <f>((IFERROR((_xll.SRS1Splines.Functions25.Linear_Interp(V_NEM!$R$687:$R$703,V_NEM!$T$687:$T$703,M1355) - V_NEM!$X$689) / (V_NEM!$X$688- V_NEM!$X$689) * 100, 0))+(IFERROR((_xll.SRS1Splines.Functions25.Linear_Interp(V_NEM!$AB$687:$AB$703,V_NEM!$AD$687:$AD$703,N1355) - V_NEM!$AH$689) / (V_NEM!$AH$688- V_NEM!$AH$689) * 100, 0)))/2</f>
        <v>116.56519028358696</v>
      </c>
      <c r="K1355" s="308">
        <v>784.3</v>
      </c>
      <c r="L1355" s="308">
        <v>781.8</v>
      </c>
      <c r="M1355" s="371">
        <v>784.15</v>
      </c>
      <c r="N1355" s="371">
        <v>784.38</v>
      </c>
      <c r="O1355" s="312">
        <v>1.1651612903225805</v>
      </c>
      <c r="P1355" s="383">
        <v>3.0758800000000002</v>
      </c>
      <c r="Q1355" s="369">
        <v>23.4</v>
      </c>
      <c r="R1355" s="312">
        <v>6.9853333333333332</v>
      </c>
      <c r="S1355" s="370">
        <v>12.220804269173431</v>
      </c>
      <c r="T1355" s="370">
        <v>3.3192808</v>
      </c>
      <c r="U1355" s="370"/>
      <c r="V1355" s="312">
        <f>_xll.SRS1Splines.Functions25.Linear_Interp(V_NK3!$P$8:$P$32,V_NK3!$R$8:$R$32,AC1355)</f>
        <v>258.77803452000001</v>
      </c>
      <c r="W1355" s="312">
        <f>(V1355/V_NK3!$R$28)*100</f>
        <v>47.732066884027333</v>
      </c>
      <c r="X1355" s="308">
        <f>V1355-V_NK3!$R$8</f>
        <v>202.19938252</v>
      </c>
      <c r="Y1355" s="308">
        <f>IFERROR((V1355 - V_NK3!$V$10) / (V_NK3!$V$9- V_NK3!$V$10) * 100, 0)</f>
        <v>41.641784495874383</v>
      </c>
      <c r="Z1355" s="308">
        <v>541.79999999999995</v>
      </c>
      <c r="AA1355" s="308">
        <v>521</v>
      </c>
      <c r="AB1355" s="312">
        <v>530.7782818079188</v>
      </c>
      <c r="AC1355" s="371">
        <v>532.23</v>
      </c>
      <c r="AD1355" s="308">
        <v>1.1666666666666667</v>
      </c>
      <c r="AE1355" s="372">
        <v>0.754382</v>
      </c>
      <c r="AF1355" s="373"/>
      <c r="AG1355" s="312"/>
      <c r="AH1355" s="370">
        <v>5.5752064757141486</v>
      </c>
      <c r="AI1355" s="370">
        <v>5.3130921899999999</v>
      </c>
      <c r="AJ1355" s="370"/>
      <c r="AK1355" s="312">
        <f>_xll.SRS1Splines.Functions25.Linear_Interp(V_NK2!$R$10:$R$21,V_NK2!$T$10:$T$21,AR1355)</f>
        <v>69.783628571454699</v>
      </c>
      <c r="AL1355" s="312">
        <f>(AK1355/V_NK2!$T$18)*100</f>
        <v>97.736174469824505</v>
      </c>
      <c r="AM1355" s="308">
        <f>AK1355-V_NK2!$T$11</f>
        <v>28.963628571426902</v>
      </c>
      <c r="AN1355" s="308">
        <f>IFERROR((AK1355 - V_NK2!$X$12) / (V_NK2!$X$11- V_NK2!$X$12) * 100, 0)</f>
        <v>94.714285714284912</v>
      </c>
      <c r="AO1355" s="308">
        <v>427</v>
      </c>
      <c r="AP1355" s="308">
        <v>420</v>
      </c>
      <c r="AQ1355" s="308"/>
      <c r="AR1355" s="371">
        <v>426.63</v>
      </c>
      <c r="AS1355" s="312">
        <v>1.5840000000000001</v>
      </c>
      <c r="AT1355" s="372">
        <v>1.2864629999999999</v>
      </c>
      <c r="AU1355" s="369"/>
      <c r="AV1355" s="312">
        <v>1.08</v>
      </c>
      <c r="AW1355" s="370">
        <v>1.4082115909090602</v>
      </c>
      <c r="AX1355" s="370">
        <v>1.2444115909090909</v>
      </c>
      <c r="AY1355" s="370">
        <v>0</v>
      </c>
      <c r="AZ1355" s="312">
        <f>_xll.SRS1Splines.Functions25.Linear_Interp(V_NNG3A!$H$4:$H$12,V_NNG3A!$I$4:$I$12,BF1355)</f>
        <v>13.6894499999999</v>
      </c>
      <c r="BA1355" s="312">
        <f>(AZ1355/V_NNG3A!$I$8)*100</f>
        <v>98.840794223825995</v>
      </c>
      <c r="BB1355" s="308">
        <f>_xll.SRS1Splines.Functions25.Linear_Interp(V_NNG3A!$H$4:$H$12,V_NNG3A!$J$4:$J$12,BF1355)</f>
        <v>2.70186379310337</v>
      </c>
      <c r="BC1355" s="308">
        <f>IFERROR((AZ1355-V_NNG3A!$J$20) / (V_NNG3A!$J$19-V_NNG3A!$J$20) * 100, 0)</f>
        <v>94.391097458134183</v>
      </c>
      <c r="BD1355" s="308">
        <v>1050</v>
      </c>
      <c r="BE1355" s="308">
        <v>1047</v>
      </c>
      <c r="BF1355" s="374">
        <v>1049.8699999999999</v>
      </c>
      <c r="BG1355" s="312">
        <v>0.38</v>
      </c>
      <c r="BH1355" s="372">
        <v>0.43370999999999182</v>
      </c>
      <c r="BI1355" s="369"/>
      <c r="BJ1355" s="312">
        <v>4.87296</v>
      </c>
      <c r="BK1355" s="370">
        <v>13.134528000000001</v>
      </c>
      <c r="BL1355" s="370">
        <v>2.1055679999999999</v>
      </c>
      <c r="BM1355" s="370">
        <f t="shared" si="18"/>
        <v>11.028960000000001</v>
      </c>
      <c r="BN1355" s="312">
        <f>_xll.SRS1Splines.Functions25.Linear_Interp(V_XNN1!$K$3:$K$8,V_XNN1!$L$3:$L$8,BT1355)</f>
        <v>0.2342352</v>
      </c>
      <c r="BO1355" s="312">
        <f>(BN1355/V_XNN1!$L$7)*100</f>
        <v>111.54057142857144</v>
      </c>
      <c r="BP1355" s="308">
        <f>_xll.SRS1Splines.Functions25.Linear_Interp(V_XNN1!$K$3:$K$8,V_XNN1!$M$3:$M$8,BT1355)</f>
        <v>7.8235200000000199E-2</v>
      </c>
      <c r="BQ1355" s="308">
        <f>IFERROR((BN1355 - V_XNN1!$M$16) / (V_XNN1!$M$15- V_XNN1!$M$16) * 100, 0)</f>
        <v>147.43175487465183</v>
      </c>
      <c r="BR1355" s="308">
        <v>252</v>
      </c>
      <c r="BS1355" s="308">
        <v>249</v>
      </c>
      <c r="BT1355" s="374">
        <v>253.36</v>
      </c>
      <c r="BU1355" s="312">
        <v>0.34666666666666668</v>
      </c>
      <c r="BV1355" s="372">
        <v>0.341692</v>
      </c>
      <c r="BW1355" s="369"/>
      <c r="BX1355" s="312"/>
      <c r="BY1355" s="370"/>
      <c r="BZ1355" s="370"/>
      <c r="CA1355" s="370"/>
      <c r="CB1355" s="312"/>
      <c r="CC1355" s="312"/>
      <c r="CD1355" s="308"/>
      <c r="CE1355" s="312"/>
      <c r="CF1355" s="312"/>
      <c r="CG1355" s="312"/>
      <c r="CH1355" s="312"/>
      <c r="CI1355" s="384"/>
      <c r="CJ1355" s="312"/>
      <c r="CK1355" s="372"/>
      <c r="CL1355" s="369"/>
      <c r="CM1355" s="312"/>
      <c r="CN1355" s="370"/>
      <c r="CO1355" s="370"/>
      <c r="CP1355" s="370"/>
      <c r="CQ1355" s="312"/>
      <c r="CR1355" s="312"/>
      <c r="CS1355" s="308"/>
      <c r="CT1355" s="312"/>
      <c r="CU1355" s="312"/>
      <c r="CV1355" s="312"/>
      <c r="CW1355" s="312"/>
      <c r="CX1355" s="384"/>
      <c r="CY1355" s="312"/>
      <c r="CZ1355" s="372"/>
    </row>
    <row r="1356" spans="1:104" s="1" customFormat="1" hidden="1">
      <c r="A1356" s="269">
        <v>45915</v>
      </c>
      <c r="B1356" s="380">
        <v>11.4</v>
      </c>
      <c r="C1356" s="381">
        <v>0.78096774193548391</v>
      </c>
      <c r="D1356" s="382">
        <v>3.5907840000000002</v>
      </c>
      <c r="E1356" s="382">
        <v>3.1406400000000003</v>
      </c>
      <c r="F1356" s="382">
        <v>0.42249599999999998</v>
      </c>
      <c r="G1356" s="312">
        <f>_xll.SRS1Splines.Functions25.Linear_Interp(V_NEM!$R$687:$R$703,V_NEM!$T$687:$T$703,M1356)+_xll.SRS1Splines.Functions25.Linear_Interp(V_NEM!$AB$687:$AB$703,V_NEM!$AD$687:$AD$703,N1356)</f>
        <v>1.040534866200008</v>
      </c>
      <c r="H1356" s="308">
        <f>(G1356/(V_NEM!$T$696+V_NEM!$AD$696))*100</f>
        <v>107.36299329675565</v>
      </c>
      <c r="I1356" s="308">
        <f>G1356-(V_NEM!$T$694+V_NEM!$AD$694)</f>
        <v>0.40104873120000806</v>
      </c>
      <c r="J1356" s="308">
        <f>((IFERROR((_xll.SRS1Splines.Functions25.Linear_Interp(V_NEM!$R$687:$R$703,V_NEM!$T$687:$T$703,M1356) - V_NEM!$X$689) / (V_NEM!$X$688- V_NEM!$X$689) * 100, 0))+(IFERROR((_xll.SRS1Splines.Functions25.Linear_Interp(V_NEM!$AB$687:$AB$703,V_NEM!$AD$687:$AD$703,N1356) - V_NEM!$AH$689) / (V_NEM!$AH$688- V_NEM!$AH$689) * 100, 0)))/2</f>
        <v>126.18838832941589</v>
      </c>
      <c r="K1356" s="308">
        <v>784.3</v>
      </c>
      <c r="L1356" s="308">
        <v>781.8</v>
      </c>
      <c r="M1356" s="371">
        <v>784.32</v>
      </c>
      <c r="N1356" s="371">
        <v>784.52</v>
      </c>
      <c r="O1356" s="312">
        <v>1.1651612903225805</v>
      </c>
      <c r="P1356" s="383">
        <v>3.0693600000000001</v>
      </c>
      <c r="Q1356" s="369">
        <v>5.8</v>
      </c>
      <c r="R1356" s="312">
        <v>6.9853333333333332</v>
      </c>
      <c r="S1356" s="370">
        <v>7.6369027749141694</v>
      </c>
      <c r="T1356" s="370">
        <v>4.9829604000000005</v>
      </c>
      <c r="U1356" s="370"/>
      <c r="V1356" s="312">
        <f>_xll.SRS1Splines.Functions25.Linear_Interp(V_NK3!$P$8:$P$32,V_NK3!$R$8:$R$32,AC1356)</f>
        <v>261.43197692000098</v>
      </c>
      <c r="W1356" s="312">
        <f>(V1356/V_NK3!$R$28)*100</f>
        <v>48.22159126107956</v>
      </c>
      <c r="X1356" s="308">
        <f>V1356-V_NK3!$R$8</f>
        <v>204.85332492000097</v>
      </c>
      <c r="Y1356" s="308">
        <f>IFERROR((V1356 - V_NK3!$V$10) / (V_NK3!$V$9- V_NK3!$V$10) * 100, 0)</f>
        <v>42.188348467079258</v>
      </c>
      <c r="Z1356" s="308">
        <v>541.79999999999995</v>
      </c>
      <c r="AA1356" s="308">
        <v>521</v>
      </c>
      <c r="AB1356" s="312">
        <v>530.84498994852731</v>
      </c>
      <c r="AC1356" s="371">
        <v>532.33000000000004</v>
      </c>
      <c r="AD1356" s="308">
        <v>1.1666666666666667</v>
      </c>
      <c r="AE1356" s="372">
        <v>1.1324909999999999</v>
      </c>
      <c r="AF1356" s="373"/>
      <c r="AG1356" s="312"/>
      <c r="AH1356" s="370">
        <v>6.6887024628573126</v>
      </c>
      <c r="AI1356" s="370">
        <v>6.2518453199999993</v>
      </c>
      <c r="AJ1356" s="370"/>
      <c r="AK1356" s="312">
        <f>_xll.SRS1Splines.Functions25.Linear_Interp(V_NK2!$R$10:$R$21,V_NK2!$T$10:$T$21,AR1356)</f>
        <v>70.220485714312005</v>
      </c>
      <c r="AL1356" s="312">
        <f>(AK1356/V_NK2!$T$18)*100</f>
        <v>98.348019207719886</v>
      </c>
      <c r="AM1356" s="308">
        <f>AK1356-V_NK2!$T$11</f>
        <v>29.400485714284208</v>
      </c>
      <c r="AN1356" s="308">
        <f>IFERROR((AK1356 - V_NK2!$X$12) / (V_NK2!$X$11- V_NK2!$X$12) * 100, 0)</f>
        <v>96.14285714285694</v>
      </c>
      <c r="AO1356" s="308">
        <v>427</v>
      </c>
      <c r="AP1356" s="308">
        <v>420</v>
      </c>
      <c r="AQ1356" s="308"/>
      <c r="AR1356" s="371">
        <v>426.73</v>
      </c>
      <c r="AS1356" s="312">
        <v>1.5840000000000001</v>
      </c>
      <c r="AT1356" s="372">
        <v>1.5137639999999999</v>
      </c>
      <c r="AU1356" s="369"/>
      <c r="AV1356" s="312">
        <v>1.08</v>
      </c>
      <c r="AW1356" s="370">
        <v>1.0269571636363926</v>
      </c>
      <c r="AX1356" s="370">
        <v>1.2531571636363643</v>
      </c>
      <c r="AY1356" s="370">
        <v>0</v>
      </c>
      <c r="AZ1356" s="312">
        <f>_xll.SRS1Splines.Functions25.Linear_Interp(V_NNG3A!$H$4:$H$12,V_NNG3A!$I$4:$I$12,BF1356)</f>
        <v>12.615</v>
      </c>
      <c r="BA1356" s="312">
        <f>(AZ1356/V_NNG3A!$I$8)*100</f>
        <v>91.08303249097473</v>
      </c>
      <c r="BB1356" s="308">
        <f>_xll.SRS1Splines.Functions25.Linear_Interp(V_NNG3A!$H$4:$H$12,V_NNG3A!$J$4:$J$12,BF1356)</f>
        <v>1.62741379310352</v>
      </c>
      <c r="BC1356" s="308">
        <f>IFERROR((AZ1356-V_NNG3A!$J$20) / (V_NNG3A!$J$19-V_NNG3A!$J$20) * 100, 0)</f>
        <v>56.854595831828277</v>
      </c>
      <c r="BD1356" s="308">
        <v>1050</v>
      </c>
      <c r="BE1356" s="308">
        <v>1047</v>
      </c>
      <c r="BF1356" s="374">
        <v>1049</v>
      </c>
      <c r="BG1356" s="312">
        <v>0.38</v>
      </c>
      <c r="BH1356" s="372">
        <v>0.43099999999999999</v>
      </c>
      <c r="BI1356" s="369"/>
      <c r="BJ1356" s="312">
        <v>4.87296</v>
      </c>
      <c r="BK1356" s="370">
        <v>12.096</v>
      </c>
      <c r="BL1356" s="370">
        <v>2.1098880000000002</v>
      </c>
      <c r="BM1356" s="370">
        <f t="shared" si="18"/>
        <v>9.9861120000000003</v>
      </c>
      <c r="BN1356" s="312">
        <f>_xll.SRS1Splines.Functions25.Linear_Interp(V_XNN1!$K$3:$K$8,V_XNN1!$L$3:$L$8,BT1356)</f>
        <v>0.23352239999999999</v>
      </c>
      <c r="BO1356" s="312">
        <f>(BN1356/V_XNN1!$L$7)*100</f>
        <v>111.20114285714287</v>
      </c>
      <c r="BP1356" s="308">
        <f>_xll.SRS1Splines.Functions25.Linear_Interp(V_XNN1!$K$3:$K$8,V_XNN1!$M$3:$M$8,BT1356)</f>
        <v>7.7522399999999894E-2</v>
      </c>
      <c r="BQ1356" s="308">
        <f>IFERROR((BN1356 - V_XNN1!$M$16) / (V_XNN1!$M$15- V_XNN1!$M$16) * 100, 0)</f>
        <v>145.22562674094706</v>
      </c>
      <c r="BR1356" s="308">
        <v>252</v>
      </c>
      <c r="BS1356" s="308">
        <v>249</v>
      </c>
      <c r="BT1356" s="374">
        <v>253.32</v>
      </c>
      <c r="BU1356" s="312">
        <v>0.34666666666666668</v>
      </c>
      <c r="BV1356" s="372">
        <v>0.34130899999999997</v>
      </c>
      <c r="BW1356" s="369"/>
      <c r="BX1356" s="312"/>
      <c r="BY1356" s="370"/>
      <c r="BZ1356" s="370"/>
      <c r="CA1356" s="370"/>
      <c r="CB1356" s="312"/>
      <c r="CC1356" s="312"/>
      <c r="CD1356" s="308"/>
      <c r="CE1356" s="312"/>
      <c r="CF1356" s="312"/>
      <c r="CG1356" s="312"/>
      <c r="CH1356" s="312"/>
      <c r="CI1356" s="384"/>
      <c r="CJ1356" s="312"/>
      <c r="CK1356" s="372"/>
      <c r="CL1356" s="369"/>
      <c r="CM1356" s="312"/>
      <c r="CN1356" s="370"/>
      <c r="CO1356" s="370"/>
      <c r="CP1356" s="370"/>
      <c r="CQ1356" s="312"/>
      <c r="CR1356" s="312"/>
      <c r="CS1356" s="308"/>
      <c r="CT1356" s="312"/>
      <c r="CU1356" s="312"/>
      <c r="CV1356" s="312"/>
      <c r="CW1356" s="312"/>
      <c r="CX1356" s="384"/>
      <c r="CY1356" s="312"/>
      <c r="CZ1356" s="372"/>
    </row>
    <row r="1357" spans="1:104" s="1" customFormat="1" hidden="1">
      <c r="A1357" s="269">
        <v>45916</v>
      </c>
      <c r="B1357" s="380">
        <v>42.4</v>
      </c>
      <c r="C1357" s="381">
        <v>0.78096774193548391</v>
      </c>
      <c r="D1357" s="382">
        <v>3.4335360000000001</v>
      </c>
      <c r="E1357" s="382">
        <v>3.1328640000000001</v>
      </c>
      <c r="F1357" s="382">
        <v>0.30931199999999998</v>
      </c>
      <c r="G1357" s="312">
        <f>_xll.SRS1Splines.Functions25.Linear_Interp(V_NEM!$R$687:$R$703,V_NEM!$T$687:$T$703,M1357)+_xll.SRS1Splines.Functions25.Linear_Interp(V_NEM!$AB$687:$AB$703,V_NEM!$AD$687:$AD$703,N1357)</f>
        <v>1.0527216107999999</v>
      </c>
      <c r="H1357" s="308">
        <f>(G1357/(V_NEM!$T$696+V_NEM!$AD$696))*100</f>
        <v>108.62042869973878</v>
      </c>
      <c r="I1357" s="308">
        <f>G1357-(V_NEM!$T$694+V_NEM!$AD$694)</f>
        <v>0.41323547579999997</v>
      </c>
      <c r="J1357" s="308">
        <f>((IFERROR((_xll.SRS1Splines.Functions25.Linear_Interp(V_NEM!$R$687:$R$703,V_NEM!$T$687:$T$703,M1357) - V_NEM!$X$689) / (V_NEM!$X$688- V_NEM!$X$689) * 100, 0))+(IFERROR((_xll.SRS1Splines.Functions25.Linear_Interp(V_NEM!$AB$687:$AB$703,V_NEM!$AD$687:$AD$703,N1357) - V_NEM!$AH$689) / (V_NEM!$AH$688- V_NEM!$AH$689) * 100, 0)))/2</f>
        <v>129.91814694278486</v>
      </c>
      <c r="K1357" s="308">
        <v>784.3</v>
      </c>
      <c r="L1357" s="308">
        <v>781.8</v>
      </c>
      <c r="M1357" s="371">
        <v>784.38</v>
      </c>
      <c r="N1357" s="371">
        <v>784.58</v>
      </c>
      <c r="O1357" s="312">
        <v>1.1651612903225805</v>
      </c>
      <c r="P1357" s="383">
        <v>3.0675738864634616</v>
      </c>
      <c r="Q1357" s="369">
        <v>15</v>
      </c>
      <c r="R1357" s="312">
        <v>6.9853333333333332</v>
      </c>
      <c r="S1357" s="370">
        <v>7.6407433123310087</v>
      </c>
      <c r="T1357" s="370">
        <v>2.5982528</v>
      </c>
      <c r="U1357" s="370"/>
      <c r="V1357" s="312">
        <f>_xll.SRS1Splines.Functions25.Linear_Interp(V_NK3!$P$8:$P$32,V_NK3!$R$8:$R$32,AC1357)</f>
        <v>266.47446747999999</v>
      </c>
      <c r="W1357" s="312">
        <f>(V1357/V_NK3!$R$28)*100</f>
        <v>49.15168757747827</v>
      </c>
      <c r="X1357" s="308">
        <f>V1357-V_NK3!$R$8</f>
        <v>209.89581547999998</v>
      </c>
      <c r="Y1357" s="308">
        <f>IFERROR((V1357 - V_NK3!$V$10) / (V_NK3!$V$9- V_NK3!$V$10) * 100, 0)</f>
        <v>43.226820012367931</v>
      </c>
      <c r="Z1357" s="308">
        <v>541.79999999999995</v>
      </c>
      <c r="AA1357" s="308">
        <v>521</v>
      </c>
      <c r="AB1357" s="312">
        <v>530.91169808913583</v>
      </c>
      <c r="AC1357" s="371">
        <v>532.52</v>
      </c>
      <c r="AD1357" s="308">
        <v>1.1666666666666667</v>
      </c>
      <c r="AE1357" s="372">
        <v>0.59051199999999993</v>
      </c>
      <c r="AF1357" s="373"/>
      <c r="AG1357" s="312"/>
      <c r="AH1357" s="370">
        <v>4.6661752814285373</v>
      </c>
      <c r="AI1357" s="370">
        <v>5.3651467100000003</v>
      </c>
      <c r="AJ1357" s="370"/>
      <c r="AK1357" s="312">
        <f>_xll.SRS1Splines.Functions25.Linear_Interp(V_NK2!$R$10:$R$21,V_NK2!$T$10:$T$21,AR1357)</f>
        <v>69.521514285740395</v>
      </c>
      <c r="AL1357" s="312">
        <f>(AK1357/V_NK2!$T$18)*100</f>
        <v>97.369067627087375</v>
      </c>
      <c r="AM1357" s="308">
        <f>AK1357-V_NK2!$T$11</f>
        <v>28.701514285712598</v>
      </c>
      <c r="AN1357" s="308">
        <f>IFERROR((AK1357 - V_NK2!$X$12) / (V_NK2!$X$11- V_NK2!$X$12) * 100, 0)</f>
        <v>93.857142857141937</v>
      </c>
      <c r="AO1357" s="308">
        <v>427</v>
      </c>
      <c r="AP1357" s="308">
        <v>420</v>
      </c>
      <c r="AQ1357" s="308"/>
      <c r="AR1357" s="371">
        <v>426.57</v>
      </c>
      <c r="AS1357" s="312">
        <v>1.5840000000000001</v>
      </c>
      <c r="AT1357" s="372">
        <v>1.299067</v>
      </c>
      <c r="AU1357" s="369"/>
      <c r="AV1357" s="312">
        <v>1.08</v>
      </c>
      <c r="AW1357" s="370">
        <v>1.0472929454545308</v>
      </c>
      <c r="AX1357" s="370">
        <v>0.96669294545454509</v>
      </c>
      <c r="AY1357" s="370">
        <v>0</v>
      </c>
      <c r="AZ1357" s="312">
        <f>_xll.SRS1Splines.Functions25.Linear_Interp(V_NNG3A!$H$4:$H$12,V_NNG3A!$I$4:$I$12,BF1357)</f>
        <v>12.9978499999999</v>
      </c>
      <c r="BA1357" s="312">
        <f>(AZ1357/V_NNG3A!$I$8)*100</f>
        <v>93.847292418771843</v>
      </c>
      <c r="BB1357" s="308">
        <f>_xll.SRS1Splines.Functions25.Linear_Interp(V_NNG3A!$H$4:$H$12,V_NNG3A!$J$4:$J$12,BF1357)</f>
        <v>2.0102637931034502</v>
      </c>
      <c r="BC1357" s="308">
        <f>IFERROR((AZ1357-V_NNG3A!$J$20) / (V_NNG3A!$J$19-V_NNG3A!$J$20) * 100, 0)</f>
        <v>70.229671123958028</v>
      </c>
      <c r="BD1357" s="308">
        <v>1050</v>
      </c>
      <c r="BE1357" s="308">
        <v>1047</v>
      </c>
      <c r="BF1357" s="374">
        <v>1049.31</v>
      </c>
      <c r="BG1357" s="312">
        <v>0.38</v>
      </c>
      <c r="BH1357" s="372">
        <v>0.33594000000000235</v>
      </c>
      <c r="BI1357" s="369"/>
      <c r="BJ1357" s="312">
        <v>4.87296</v>
      </c>
      <c r="BK1357" s="370">
        <v>11.783232</v>
      </c>
      <c r="BL1357" s="370">
        <v>2.1055679999999999</v>
      </c>
      <c r="BM1357" s="370">
        <f t="shared" ref="BM1357:BM1420" si="19">BK1357-BL1357</f>
        <v>9.677664</v>
      </c>
      <c r="BN1357" s="312">
        <f>_xll.SRS1Splines.Functions25.Linear_Interp(V_XNN1!$K$3:$K$8,V_XNN1!$L$3:$L$8,BT1357)</f>
        <v>0.23316600000000001</v>
      </c>
      <c r="BO1357" s="312">
        <f>(BN1357/V_XNN1!$L$7)*100</f>
        <v>111.03142857142858</v>
      </c>
      <c r="BP1357" s="308">
        <f>_xll.SRS1Splines.Functions25.Linear_Interp(V_XNN1!$K$3:$K$8,V_XNN1!$M$3:$M$8,BT1357)</f>
        <v>7.7166000000000207E-2</v>
      </c>
      <c r="BQ1357" s="308">
        <f>IFERROR((BN1357 - V_XNN1!$M$16) / (V_XNN1!$M$15- V_XNN1!$M$16) * 100, 0)</f>
        <v>144.12256267409475</v>
      </c>
      <c r="BR1357" s="308">
        <v>252</v>
      </c>
      <c r="BS1357" s="308">
        <v>249</v>
      </c>
      <c r="BT1357" s="374">
        <v>253.3</v>
      </c>
      <c r="BU1357" s="312">
        <v>0.34666666666666668</v>
      </c>
      <c r="BV1357" s="372">
        <v>0.34420800000000001</v>
      </c>
      <c r="BW1357" s="369"/>
      <c r="BX1357" s="312"/>
      <c r="BY1357" s="370"/>
      <c r="BZ1357" s="370"/>
      <c r="CA1357" s="370"/>
      <c r="CB1357" s="312"/>
      <c r="CC1357" s="312"/>
      <c r="CD1357" s="308"/>
      <c r="CE1357" s="312"/>
      <c r="CF1357" s="312"/>
      <c r="CG1357" s="312"/>
      <c r="CH1357" s="312"/>
      <c r="CI1357" s="384"/>
      <c r="CJ1357" s="312"/>
      <c r="CK1357" s="372"/>
      <c r="CL1357" s="369"/>
      <c r="CM1357" s="312"/>
      <c r="CN1357" s="370"/>
      <c r="CO1357" s="370"/>
      <c r="CP1357" s="370"/>
      <c r="CQ1357" s="312"/>
      <c r="CR1357" s="312"/>
      <c r="CS1357" s="308"/>
      <c r="CT1357" s="312"/>
      <c r="CU1357" s="312"/>
      <c r="CV1357" s="312"/>
      <c r="CW1357" s="312"/>
      <c r="CX1357" s="384"/>
      <c r="CY1357" s="312"/>
      <c r="CZ1357" s="372"/>
    </row>
    <row r="1358" spans="1:104" s="1" customFormat="1" hidden="1">
      <c r="A1358" s="269">
        <v>45917</v>
      </c>
      <c r="B1358" s="380">
        <v>6</v>
      </c>
      <c r="C1358" s="381">
        <v>0.78096774193548391</v>
      </c>
      <c r="D1358" s="382">
        <v>3.3082560000000001</v>
      </c>
      <c r="E1358" s="382">
        <v>3.135456</v>
      </c>
      <c r="F1358" s="382">
        <v>0.20649600000000001</v>
      </c>
      <c r="G1358" s="312">
        <f>_xll.SRS1Splines.Functions25.Linear_Interp(V_NEM!$R$687:$R$703,V_NEM!$T$687:$T$703,M1358)+_xll.SRS1Splines.Functions25.Linear_Interp(V_NEM!$AB$687:$AB$703,V_NEM!$AD$687:$AD$703,N1358)</f>
        <v>1.0438116047999979</v>
      </c>
      <c r="H1358" s="308">
        <f>(G1358/(V_NEM!$T$696+V_NEM!$AD$696))*100</f>
        <v>107.70108909322875</v>
      </c>
      <c r="I1358" s="308">
        <f>G1358-(V_NEM!$T$694+V_NEM!$AD$694)</f>
        <v>0.40432546979999795</v>
      </c>
      <c r="J1358" s="308">
        <f>((IFERROR((_xll.SRS1Splines.Functions25.Linear_Interp(V_NEM!$R$687:$R$703,V_NEM!$T$687:$T$703,M1358) - V_NEM!$X$689) / (V_NEM!$X$688- V_NEM!$X$689) * 100, 0))+(IFERROR((_xll.SRS1Splines.Functions25.Linear_Interp(V_NEM!$AB$687:$AB$703,V_NEM!$AD$687:$AD$703,N1358) - V_NEM!$AH$689) / (V_NEM!$AH$688- V_NEM!$AH$689) * 100, 0)))/2</f>
        <v>121.10326759475504</v>
      </c>
      <c r="K1358" s="308">
        <v>784.3</v>
      </c>
      <c r="L1358" s="308">
        <v>781.8</v>
      </c>
      <c r="M1358" s="371">
        <v>784.38</v>
      </c>
      <c r="N1358" s="371">
        <v>784.3</v>
      </c>
      <c r="O1358" s="312">
        <v>1.1651612903225805</v>
      </c>
      <c r="P1358" s="383">
        <v>3.061966777433212</v>
      </c>
      <c r="Q1358" s="369">
        <v>2.8</v>
      </c>
      <c r="R1358" s="312">
        <v>6.9853333333333332</v>
      </c>
      <c r="S1358" s="370">
        <v>6.3557162999328618</v>
      </c>
      <c r="T1358" s="370">
        <v>4.2325623999999999</v>
      </c>
      <c r="U1358" s="370"/>
      <c r="V1358" s="312">
        <f>_xll.SRS1Splines.Functions25.Linear_Interp(V_NK3!$P$8:$P$32,V_NK3!$R$8:$R$32,AC1358)</f>
        <v>268.597621400001</v>
      </c>
      <c r="W1358" s="312">
        <f>(V1358/V_NK3!$R$28)*100</f>
        <v>49.54330707912009</v>
      </c>
      <c r="X1358" s="308">
        <f>V1358-V_NK3!$R$8</f>
        <v>212.018969400001</v>
      </c>
      <c r="Y1358" s="308">
        <f>IFERROR((V1358 - V_NK3!$V$10) / (V_NK3!$V$9- V_NK3!$V$10) * 100, 0)</f>
        <v>43.664071189331871</v>
      </c>
      <c r="Z1358" s="308">
        <v>541.79999999999995</v>
      </c>
      <c r="AA1358" s="308">
        <v>521</v>
      </c>
      <c r="AB1358" s="312">
        <v>530.97840622974434</v>
      </c>
      <c r="AC1358" s="371">
        <v>532.6</v>
      </c>
      <c r="AD1358" s="308">
        <v>1.1666666666666667</v>
      </c>
      <c r="AE1358" s="372">
        <v>0.96194600000000008</v>
      </c>
      <c r="AF1358" s="373"/>
      <c r="AG1358" s="312"/>
      <c r="AH1358" s="370">
        <v>5.5596200028570752</v>
      </c>
      <c r="AI1358" s="370">
        <v>5.4285628600000004</v>
      </c>
      <c r="AJ1358" s="370"/>
      <c r="AK1358" s="312">
        <f>_xll.SRS1Splines.Functions25.Linear_Interp(V_NK2!$R$10:$R$21,V_NK2!$T$10:$T$21,AR1358)</f>
        <v>69.652571428597696</v>
      </c>
      <c r="AL1358" s="312">
        <f>(AK1358/V_NK2!$T$18)*100</f>
        <v>97.552621048456146</v>
      </c>
      <c r="AM1358" s="308">
        <f>AK1358-V_NK2!$T$11</f>
        <v>28.832571428569899</v>
      </c>
      <c r="AN1358" s="308">
        <f>IFERROR((AK1358 - V_NK2!$X$12) / (V_NK2!$X$11- V_NK2!$X$12) * 100, 0)</f>
        <v>94.285714285713922</v>
      </c>
      <c r="AO1358" s="308">
        <v>427</v>
      </c>
      <c r="AP1358" s="308">
        <v>420</v>
      </c>
      <c r="AQ1358" s="308"/>
      <c r="AR1358" s="371">
        <v>426.6</v>
      </c>
      <c r="AS1358" s="312">
        <v>1.5840000000000001</v>
      </c>
      <c r="AT1358" s="372">
        <v>1.314422</v>
      </c>
      <c r="AU1358" s="369"/>
      <c r="AV1358" s="312">
        <v>1.08</v>
      </c>
      <c r="AW1358" s="370">
        <v>0.97249454545456415</v>
      </c>
      <c r="AX1358" s="370">
        <v>0.99329454545454532</v>
      </c>
      <c r="AY1358" s="370">
        <v>0</v>
      </c>
      <c r="AZ1358" s="312">
        <f>_xll.SRS1Splines.Functions25.Linear_Interp(V_NNG3A!$H$4:$H$12,V_NNG3A!$I$4:$I$12,BF1358)</f>
        <v>12.899050000000001</v>
      </c>
      <c r="BA1358" s="312">
        <f>(AZ1358/V_NNG3A!$I$8)*100</f>
        <v>93.133935018050551</v>
      </c>
      <c r="BB1358" s="308">
        <f>_xll.SRS1Splines.Functions25.Linear_Interp(V_NNG3A!$H$4:$H$12,V_NNG3A!$J$4:$J$12,BF1358)</f>
        <v>1.9114637931035401</v>
      </c>
      <c r="BC1358" s="308">
        <f>IFERROR((AZ1358-V_NNG3A!$J$20) / (V_NNG3A!$J$19-V_NNG3A!$J$20) * 100, 0)</f>
        <v>66.778038790507793</v>
      </c>
      <c r="BD1358" s="308">
        <v>1050</v>
      </c>
      <c r="BE1358" s="308">
        <v>1047</v>
      </c>
      <c r="BF1358" s="374">
        <v>1049.23</v>
      </c>
      <c r="BG1358" s="312">
        <v>0.38</v>
      </c>
      <c r="BH1358" s="372">
        <v>0.34852999999999884</v>
      </c>
      <c r="BI1358" s="369"/>
      <c r="BJ1358" s="312">
        <v>4.87296</v>
      </c>
      <c r="BK1358" s="370">
        <v>10.828512</v>
      </c>
      <c r="BL1358" s="370">
        <v>2.1064319999999999</v>
      </c>
      <c r="BM1358" s="370">
        <f t="shared" si="19"/>
        <v>8.7220800000000001</v>
      </c>
      <c r="BN1358" s="312">
        <f>_xll.SRS1Splines.Functions25.Linear_Interp(V_XNN1!$K$3:$K$8,V_XNN1!$L$3:$L$8,BT1358)</f>
        <v>0.23227500000000001</v>
      </c>
      <c r="BO1358" s="312">
        <f>(BN1358/V_XNN1!$L$7)*100</f>
        <v>110.60714285714286</v>
      </c>
      <c r="BP1358" s="308">
        <f>_xll.SRS1Splines.Functions25.Linear_Interp(V_XNN1!$K$3:$K$8,V_XNN1!$M$3:$M$8,BT1358)</f>
        <v>7.6274999999999996E-2</v>
      </c>
      <c r="BQ1358" s="308">
        <f>IFERROR((BN1358 - V_XNN1!$M$16) / (V_XNN1!$M$15- V_XNN1!$M$16) * 100, 0)</f>
        <v>141.36490250696383</v>
      </c>
      <c r="BR1358" s="308">
        <v>252</v>
      </c>
      <c r="BS1358" s="308">
        <v>249</v>
      </c>
      <c r="BT1358" s="374">
        <v>253.25</v>
      </c>
      <c r="BU1358" s="312">
        <v>0.34666666666666668</v>
      </c>
      <c r="BV1358" s="372">
        <v>0.34135100000000002</v>
      </c>
      <c r="BW1358" s="369"/>
      <c r="BX1358" s="312"/>
      <c r="BY1358" s="370"/>
      <c r="BZ1358" s="370"/>
      <c r="CA1358" s="370"/>
      <c r="CB1358" s="312"/>
      <c r="CC1358" s="312"/>
      <c r="CD1358" s="308"/>
      <c r="CE1358" s="312"/>
      <c r="CF1358" s="312"/>
      <c r="CG1358" s="312"/>
      <c r="CH1358" s="312"/>
      <c r="CI1358" s="384"/>
      <c r="CJ1358" s="312"/>
      <c r="CK1358" s="372"/>
      <c r="CL1358" s="369"/>
      <c r="CM1358" s="312"/>
      <c r="CN1358" s="370"/>
      <c r="CO1358" s="370"/>
      <c r="CP1358" s="370"/>
      <c r="CQ1358" s="312"/>
      <c r="CR1358" s="312"/>
      <c r="CS1358" s="308"/>
      <c r="CT1358" s="312"/>
      <c r="CU1358" s="312"/>
      <c r="CV1358" s="312"/>
      <c r="CW1358" s="312"/>
      <c r="CX1358" s="384"/>
      <c r="CY1358" s="312"/>
      <c r="CZ1358" s="372"/>
    </row>
    <row r="1359" spans="1:104" s="1" customFormat="1" hidden="1">
      <c r="A1359" s="269">
        <v>45918</v>
      </c>
      <c r="B1359" s="380">
        <v>0.4</v>
      </c>
      <c r="C1359" s="381">
        <v>0.78096774193548391</v>
      </c>
      <c r="D1359" s="382">
        <v>3.2628599999999999</v>
      </c>
      <c r="E1359" s="382">
        <v>3.1112639999999998</v>
      </c>
      <c r="F1359" s="382">
        <v>0.13910400000000001</v>
      </c>
      <c r="G1359" s="312">
        <f>_xll.SRS1Splines.Functions25.Linear_Interp(V_NEM!$R$687:$R$703,V_NEM!$T$687:$T$703,M1359)+_xll.SRS1Splines.Functions25.Linear_Interp(V_NEM!$AB$687:$AB$703,V_NEM!$AD$687:$AD$703,N1359)</f>
        <v>0.99935049550000299</v>
      </c>
      <c r="H1359" s="308">
        <f>(G1359/(V_NEM!$T$696+V_NEM!$AD$696))*100</f>
        <v>103.11356595027613</v>
      </c>
      <c r="I1359" s="308">
        <f>G1359-(V_NEM!$T$694+V_NEM!$AD$694)</f>
        <v>0.35986436050000303</v>
      </c>
      <c r="J1359" s="308">
        <f>((IFERROR((_xll.SRS1Splines.Functions25.Linear_Interp(V_NEM!$R$687:$R$703,V_NEM!$T$687:$T$703,M1359) - V_NEM!$X$689) / (V_NEM!$X$688- V_NEM!$X$689) * 100, 0))+(IFERROR((_xll.SRS1Splines.Functions25.Linear_Interp(V_NEM!$AB$687:$AB$703,V_NEM!$AD$687:$AD$703,N1359) - V_NEM!$AH$689) / (V_NEM!$AH$688- V_NEM!$AH$689) * 100, 0)))/2</f>
        <v>115.97559506235945</v>
      </c>
      <c r="K1359" s="308">
        <v>784.3</v>
      </c>
      <c r="L1359" s="308">
        <v>781.8</v>
      </c>
      <c r="M1359" s="371">
        <v>784.1</v>
      </c>
      <c r="N1359" s="371">
        <v>784.41</v>
      </c>
      <c r="O1359" s="312">
        <v>1.1651612903225805</v>
      </c>
      <c r="P1359" s="383">
        <v>3.0319819340874399</v>
      </c>
      <c r="Q1359" s="369">
        <v>16.2</v>
      </c>
      <c r="R1359" s="312">
        <v>6.9853333333333332</v>
      </c>
      <c r="S1359" s="370">
        <v>8.3442621248767868</v>
      </c>
      <c r="T1359" s="370">
        <v>4.6287428000000004</v>
      </c>
      <c r="U1359" s="370"/>
      <c r="V1359" s="312">
        <f>_xll.SRS1Splines.Functions25.Linear_Interp(V_NK3!$P$8:$P$32,V_NK3!$R$8:$R$32,AC1359)</f>
        <v>272.31314076000001</v>
      </c>
      <c r="W1359" s="312">
        <f>(V1359/V_NK3!$R$28)*100</f>
        <v>50.228641206992776</v>
      </c>
      <c r="X1359" s="308">
        <f>V1359-V_NK3!$R$8</f>
        <v>215.73448876</v>
      </c>
      <c r="Y1359" s="308">
        <f>IFERROR((V1359 - V_NK3!$V$10) / (V_NK3!$V$9- V_NK3!$V$10) * 100, 0)</f>
        <v>44.429260749018205</v>
      </c>
      <c r="Z1359" s="308">
        <v>541.79999999999995</v>
      </c>
      <c r="AA1359" s="308">
        <v>521</v>
      </c>
      <c r="AB1359" s="312">
        <v>531.04511437035285</v>
      </c>
      <c r="AC1359" s="371">
        <v>532.74</v>
      </c>
      <c r="AD1359" s="308">
        <v>1.1666666666666667</v>
      </c>
      <c r="AE1359" s="372">
        <v>1.051987</v>
      </c>
      <c r="AF1359" s="373"/>
      <c r="AG1359" s="312"/>
      <c r="AH1359" s="370">
        <v>6.4961834971429262</v>
      </c>
      <c r="AI1359" s="370">
        <v>5.7098406400000004</v>
      </c>
      <c r="AJ1359" s="370"/>
      <c r="AK1359" s="312">
        <f>_xll.SRS1Splines.Functions25.Linear_Interp(V_NK2!$R$10:$R$21,V_NK2!$T$10:$T$21,AR1359)</f>
        <v>70.438914285740395</v>
      </c>
      <c r="AL1359" s="312">
        <f>(AK1359/V_NK2!$T$18)*100</f>
        <v>98.653941576667208</v>
      </c>
      <c r="AM1359" s="308">
        <f>AK1359-V_NK2!$T$11</f>
        <v>29.618914285712599</v>
      </c>
      <c r="AN1359" s="308">
        <f>IFERROR((AK1359 - V_NK2!$X$12) / (V_NK2!$X$11- V_NK2!$X$12) * 100, 0)</f>
        <v>96.857142857142094</v>
      </c>
      <c r="AO1359" s="308">
        <v>427</v>
      </c>
      <c r="AP1359" s="308">
        <v>420</v>
      </c>
      <c r="AQ1359" s="308"/>
      <c r="AR1359" s="371">
        <v>426.78</v>
      </c>
      <c r="AS1359" s="312">
        <v>1.5840000000000001</v>
      </c>
      <c r="AT1359" s="372">
        <v>1.382528</v>
      </c>
      <c r="AU1359" s="369"/>
      <c r="AV1359" s="312">
        <v>1.08</v>
      </c>
      <c r="AW1359" s="370">
        <v>0.92480721818182288</v>
      </c>
      <c r="AX1359" s="370">
        <v>0.99500721818181825</v>
      </c>
      <c r="AY1359" s="370">
        <v>0</v>
      </c>
      <c r="AZ1359" s="312">
        <f>_xll.SRS1Splines.Functions25.Linear_Interp(V_NNG3A!$H$4:$H$12,V_NNG3A!$I$4:$I$12,BF1359)</f>
        <v>12.5656</v>
      </c>
      <c r="BA1359" s="312">
        <f>(AZ1359/V_NNG3A!$I$8)*100</f>
        <v>90.726353790613729</v>
      </c>
      <c r="BB1359" s="308">
        <f>_xll.SRS1Splines.Functions25.Linear_Interp(V_NNG3A!$H$4:$H$12,V_NNG3A!$J$4:$J$12,BF1359)</f>
        <v>1.57801379310356</v>
      </c>
      <c r="BC1359" s="308">
        <f>IFERROR((AZ1359-V_NNG3A!$J$20) / (V_NNG3A!$J$19-V_NNG3A!$J$20) * 100, 0)</f>
        <v>55.128779665101405</v>
      </c>
      <c r="BD1359" s="308">
        <v>1050</v>
      </c>
      <c r="BE1359" s="308">
        <v>1047</v>
      </c>
      <c r="BF1359" s="374">
        <v>1048.96</v>
      </c>
      <c r="BG1359" s="312">
        <v>0.38</v>
      </c>
      <c r="BH1359" s="372">
        <v>0.34154000000000817</v>
      </c>
      <c r="BI1359" s="369"/>
      <c r="BJ1359" s="312">
        <v>4.87296</v>
      </c>
      <c r="BK1359" s="370">
        <v>10.00512</v>
      </c>
      <c r="BL1359" s="370">
        <v>2.1072959999999998</v>
      </c>
      <c r="BM1359" s="370">
        <f t="shared" si="19"/>
        <v>7.897824</v>
      </c>
      <c r="BN1359" s="312">
        <f>_xll.SRS1Splines.Functions25.Linear_Interp(V_XNN1!$K$3:$K$8,V_XNN1!$L$3:$L$8,BT1359)</f>
        <v>0.23138400000000001</v>
      </c>
      <c r="BO1359" s="312">
        <f>(BN1359/V_XNN1!$L$7)*100</f>
        <v>110.18285714285716</v>
      </c>
      <c r="BP1359" s="308">
        <f>_xll.SRS1Splines.Functions25.Linear_Interp(V_XNN1!$K$3:$K$8,V_XNN1!$M$3:$M$8,BT1359)</f>
        <v>7.5383999999999798E-2</v>
      </c>
      <c r="BQ1359" s="308">
        <f>IFERROR((BN1359 - V_XNN1!$M$16) / (V_XNN1!$M$15- V_XNN1!$M$16) * 100, 0)</f>
        <v>138.60724233983291</v>
      </c>
      <c r="BR1359" s="308">
        <v>252</v>
      </c>
      <c r="BS1359" s="308">
        <v>249</v>
      </c>
      <c r="BT1359" s="374">
        <v>253.2</v>
      </c>
      <c r="BU1359" s="312">
        <v>0.34666666666666668</v>
      </c>
      <c r="BV1359" s="372">
        <v>0.34240100000000001</v>
      </c>
      <c r="BW1359" s="369"/>
      <c r="BX1359" s="312"/>
      <c r="BY1359" s="370"/>
      <c r="BZ1359" s="370"/>
      <c r="CA1359" s="370"/>
      <c r="CB1359" s="312"/>
      <c r="CC1359" s="312"/>
      <c r="CD1359" s="308"/>
      <c r="CE1359" s="312"/>
      <c r="CF1359" s="312"/>
      <c r="CG1359" s="312"/>
      <c r="CH1359" s="312"/>
      <c r="CI1359" s="384"/>
      <c r="CJ1359" s="312"/>
      <c r="CK1359" s="372"/>
      <c r="CL1359" s="369"/>
      <c r="CM1359" s="312"/>
      <c r="CN1359" s="370"/>
      <c r="CO1359" s="370"/>
      <c r="CP1359" s="370"/>
      <c r="CQ1359" s="312"/>
      <c r="CR1359" s="312"/>
      <c r="CS1359" s="308"/>
      <c r="CT1359" s="312"/>
      <c r="CU1359" s="312"/>
      <c r="CV1359" s="312"/>
      <c r="CW1359" s="312"/>
      <c r="CX1359" s="384"/>
      <c r="CY1359" s="312"/>
      <c r="CZ1359" s="372"/>
    </row>
    <row r="1360" spans="1:104" s="1" customFormat="1" hidden="1">
      <c r="A1360" s="269">
        <v>45919</v>
      </c>
      <c r="B1360" s="380">
        <v>6.4</v>
      </c>
      <c r="C1360" s="381">
        <v>0.78096774193548391</v>
      </c>
      <c r="D1360" s="382">
        <v>3.328992</v>
      </c>
      <c r="E1360" s="382">
        <v>3.0827520000000002</v>
      </c>
      <c r="F1360" s="382">
        <v>0.236736</v>
      </c>
      <c r="G1360" s="312">
        <f>_xll.SRS1Splines.Functions25.Linear_Interp(V_NEM!$R$687:$R$703,V_NEM!$T$687:$T$703,M1360)+_xll.SRS1Splines.Functions25.Linear_Interp(V_NEM!$AB$687:$AB$703,V_NEM!$AD$687:$AD$703,N1360)</f>
        <v>1.042369612900006</v>
      </c>
      <c r="H1360" s="308">
        <f>(G1360/(V_NEM!$T$696+V_NEM!$AD$696))*100</f>
        <v>107.55230352945597</v>
      </c>
      <c r="I1360" s="308">
        <f>G1360-(V_NEM!$T$694+V_NEM!$AD$694)</f>
        <v>0.402883477900006</v>
      </c>
      <c r="J1360" s="308">
        <f>((IFERROR((_xll.SRS1Splines.Functions25.Linear_Interp(V_NEM!$R$687:$R$703,V_NEM!$T$687:$T$703,M1360) - V_NEM!$X$689) / (V_NEM!$X$688- V_NEM!$X$689) * 100, 0))+(IFERROR((_xll.SRS1Splines.Functions25.Linear_Interp(V_NEM!$AB$687:$AB$703,V_NEM!$AD$687:$AD$703,N1360) - V_NEM!$AH$689) / (V_NEM!$AH$688- V_NEM!$AH$689) * 100, 0)))/2</f>
        <v>125.22792136353314</v>
      </c>
      <c r="K1360" s="308">
        <v>784.3</v>
      </c>
      <c r="L1360" s="308">
        <v>781.8</v>
      </c>
      <c r="M1360" s="371">
        <v>784.34</v>
      </c>
      <c r="N1360" s="371">
        <v>784.47</v>
      </c>
      <c r="O1360" s="312">
        <v>1.1651612903225805</v>
      </c>
      <c r="P1360" s="383">
        <v>3.0515749999999997</v>
      </c>
      <c r="Q1360" s="369">
        <v>0</v>
      </c>
      <c r="R1360" s="312">
        <v>6.9853333333333332</v>
      </c>
      <c r="S1360" s="370">
        <v>8.1142674748413093</v>
      </c>
      <c r="T1360" s="370">
        <v>3.3371712000000002</v>
      </c>
      <c r="U1360" s="370"/>
      <c r="V1360" s="312">
        <f>_xll.SRS1Splines.Functions25.Linear_Interp(V_NK3!$P$8:$P$32,V_NK3!$R$8:$R$32,AC1360)</f>
        <v>277.09023707999899</v>
      </c>
      <c r="W1360" s="312">
        <f>(V1360/V_NK3!$R$28)*100</f>
        <v>51.109785085686269</v>
      </c>
      <c r="X1360" s="308">
        <f>V1360-V_NK3!$R$8</f>
        <v>220.51158507999898</v>
      </c>
      <c r="Y1360" s="308">
        <f>IFERROR((V1360 - V_NK3!$V$10) / (V_NK3!$V$9- V_NK3!$V$10) * 100, 0)</f>
        <v>45.413075897186403</v>
      </c>
      <c r="Z1360" s="308">
        <v>541.79999999999995</v>
      </c>
      <c r="AA1360" s="308">
        <v>521</v>
      </c>
      <c r="AB1360" s="312">
        <v>531.11793767820836</v>
      </c>
      <c r="AC1360" s="371">
        <v>532.91999999999996</v>
      </c>
      <c r="AD1360" s="308">
        <v>1.1666666666666667</v>
      </c>
      <c r="AE1360" s="372">
        <v>0.75844800000000001</v>
      </c>
      <c r="AF1360" s="373"/>
      <c r="AG1360" s="312"/>
      <c r="AH1360" s="370">
        <v>5.4905892142856123</v>
      </c>
      <c r="AI1360" s="370">
        <v>6.0585034999999996</v>
      </c>
      <c r="AJ1360" s="370"/>
      <c r="AK1360" s="312">
        <f>_xll.SRS1Splines.Functions25.Linear_Interp(V_NK2!$R$10:$R$21,V_NK2!$T$10:$T$21,AR1360)</f>
        <v>69.8710000000261</v>
      </c>
      <c r="AL1360" s="312">
        <f>(AK1360/V_NK2!$T$18)*100</f>
        <v>97.858543417403496</v>
      </c>
      <c r="AM1360" s="308">
        <f>AK1360-V_NK2!$T$11</f>
        <v>29.050999999998304</v>
      </c>
      <c r="AN1360" s="308">
        <f>IFERROR((AK1360 - V_NK2!$X$12) / (V_NK2!$X$11- V_NK2!$X$12) * 100, 0)</f>
        <v>94.999999999999119</v>
      </c>
      <c r="AO1360" s="308">
        <v>427</v>
      </c>
      <c r="AP1360" s="308">
        <v>420</v>
      </c>
      <c r="AQ1360" s="308"/>
      <c r="AR1360" s="371">
        <v>426.65</v>
      </c>
      <c r="AS1360" s="312">
        <v>1.5840000000000001</v>
      </c>
      <c r="AT1360" s="372">
        <v>1.46695</v>
      </c>
      <c r="AU1360" s="369"/>
      <c r="AV1360" s="312">
        <v>1.08</v>
      </c>
      <c r="AW1360" s="370">
        <v>0.96802981818180889</v>
      </c>
      <c r="AX1360" s="370">
        <v>0.89262981818181841</v>
      </c>
      <c r="AY1360" s="370">
        <v>0</v>
      </c>
      <c r="AZ1360" s="312">
        <f>_xll.SRS1Splines.Functions25.Linear_Interp(V_NNG3A!$H$4:$H$12,V_NNG3A!$I$4:$I$12,BF1360)</f>
        <v>12.92375</v>
      </c>
      <c r="BA1360" s="312">
        <f>(AZ1360/V_NNG3A!$I$8)*100</f>
        <v>93.312274368231058</v>
      </c>
      <c r="BB1360" s="308">
        <f>_xll.SRS1Splines.Functions25.Linear_Interp(V_NNG3A!$H$4:$H$12,V_NNG3A!$J$4:$J$12,BF1360)</f>
        <v>1.9361637931035101</v>
      </c>
      <c r="BC1360" s="308">
        <f>IFERROR((AZ1360-V_NNG3A!$J$20) / (V_NNG3A!$J$19-V_NNG3A!$J$20) * 100, 0)</f>
        <v>67.640946873871215</v>
      </c>
      <c r="BD1360" s="308">
        <v>1050</v>
      </c>
      <c r="BE1360" s="308">
        <v>1047</v>
      </c>
      <c r="BF1360" s="374">
        <v>1049.25</v>
      </c>
      <c r="BG1360" s="312">
        <v>0.38</v>
      </c>
      <c r="BH1360" s="372">
        <v>0.30800999999998019</v>
      </c>
      <c r="BI1360" s="369"/>
      <c r="BJ1360" s="312">
        <v>4.87296</v>
      </c>
      <c r="BK1360" s="370">
        <v>10.609920000000001</v>
      </c>
      <c r="BL1360" s="370">
        <v>2.1072959999999998</v>
      </c>
      <c r="BM1360" s="370">
        <f t="shared" si="19"/>
        <v>8.5026240000000008</v>
      </c>
      <c r="BN1360" s="312">
        <f>_xll.SRS1Splines.Functions25.Linear_Interp(V_XNN1!$K$3:$K$8,V_XNN1!$L$3:$L$8,BT1360)</f>
        <v>0.23209679999999999</v>
      </c>
      <c r="BO1360" s="312">
        <f>(BN1360/V_XNN1!$L$7)*100</f>
        <v>110.5222857142857</v>
      </c>
      <c r="BP1360" s="308">
        <f>_xll.SRS1Splines.Functions25.Linear_Interp(V_XNN1!$K$3:$K$8,V_XNN1!$M$3:$M$8,BT1360)</f>
        <v>7.60968000000002E-2</v>
      </c>
      <c r="BQ1360" s="308">
        <f>IFERROR((BN1360 - V_XNN1!$M$16) / (V_XNN1!$M$15- V_XNN1!$M$16) * 100, 0)</f>
        <v>140.81337047353759</v>
      </c>
      <c r="BR1360" s="308">
        <v>252</v>
      </c>
      <c r="BS1360" s="308">
        <v>249</v>
      </c>
      <c r="BT1360" s="374">
        <v>253.24</v>
      </c>
      <c r="BU1360" s="312">
        <v>0.34666666666666668</v>
      </c>
      <c r="BV1360" s="372">
        <v>0.34076600000000001</v>
      </c>
      <c r="BW1360" s="369"/>
      <c r="BX1360" s="312"/>
      <c r="BY1360" s="370"/>
      <c r="BZ1360" s="370"/>
      <c r="CA1360" s="370"/>
      <c r="CB1360" s="312"/>
      <c r="CC1360" s="312"/>
      <c r="CD1360" s="308"/>
      <c r="CE1360" s="312"/>
      <c r="CF1360" s="312"/>
      <c r="CG1360" s="312"/>
      <c r="CH1360" s="312"/>
      <c r="CI1360" s="384"/>
      <c r="CJ1360" s="312"/>
      <c r="CK1360" s="372"/>
      <c r="CL1360" s="369"/>
      <c r="CM1360" s="312"/>
      <c r="CN1360" s="370"/>
      <c r="CO1360" s="370"/>
      <c r="CP1360" s="370"/>
      <c r="CQ1360" s="312"/>
      <c r="CR1360" s="312"/>
      <c r="CS1360" s="308"/>
      <c r="CT1360" s="312"/>
      <c r="CU1360" s="312"/>
      <c r="CV1360" s="312"/>
      <c r="CW1360" s="312"/>
      <c r="CX1360" s="384"/>
      <c r="CY1360" s="312"/>
      <c r="CZ1360" s="372"/>
    </row>
    <row r="1361" spans="1:104" s="1" customFormat="1" hidden="1">
      <c r="A1361" s="269">
        <v>45920</v>
      </c>
      <c r="B1361" s="380">
        <v>23.21</v>
      </c>
      <c r="C1361" s="381">
        <v>0.78096774193548391</v>
      </c>
      <c r="D1361" s="382">
        <v>3.3635519999999999</v>
      </c>
      <c r="E1361" s="382">
        <v>3.0991679999999997</v>
      </c>
      <c r="F1361" s="382">
        <v>0.27734399999999998</v>
      </c>
      <c r="G1361" s="312">
        <f>_xll.SRS1Splines.Functions25.Linear_Interp(V_NEM!$R$687:$R$703,V_NEM!$T$687:$T$703,M1361)+_xll.SRS1Splines.Functions25.Linear_Interp(V_NEM!$AB$687:$AB$703,V_NEM!$AD$687:$AD$703,N1361)</f>
        <v>0.96987473999999696</v>
      </c>
      <c r="H1361" s="308">
        <f>(G1361/(V_NEM!$T$696+V_NEM!$AD$696))*100</f>
        <v>100.07224033692019</v>
      </c>
      <c r="I1361" s="308">
        <f>G1361-(V_NEM!$T$694+V_NEM!$AD$694)</f>
        <v>0.330388604999997</v>
      </c>
      <c r="J1361" s="308">
        <f>((IFERROR((_xll.SRS1Splines.Functions25.Linear_Interp(V_NEM!$R$687:$R$703,V_NEM!$T$687:$T$703,M1361) - V_NEM!$X$689) / (V_NEM!$X$688- V_NEM!$X$689) * 100, 0))+(IFERROR((_xll.SRS1Splines.Functions25.Linear_Interp(V_NEM!$AB$687:$AB$703,V_NEM!$AD$687:$AD$703,N1361) - V_NEM!$AH$689) / (V_NEM!$AH$688- V_NEM!$AH$689) * 100, 0)))/2</f>
        <v>112.7585778671739</v>
      </c>
      <c r="K1361" s="308">
        <v>784.3</v>
      </c>
      <c r="L1361" s="308">
        <v>781.8</v>
      </c>
      <c r="M1361" s="371">
        <v>783.9</v>
      </c>
      <c r="N1361" s="371">
        <v>784.49</v>
      </c>
      <c r="O1361" s="312">
        <v>1.1651612903225805</v>
      </c>
      <c r="P1361" s="383">
        <v>3.0523500000000001</v>
      </c>
      <c r="Q1361" s="369">
        <v>0.8</v>
      </c>
      <c r="R1361" s="312">
        <v>6.9853333333333332</v>
      </c>
      <c r="S1361" s="370">
        <v>6.4305011031490329</v>
      </c>
      <c r="T1361" s="370">
        <v>2.6472556000000007</v>
      </c>
      <c r="U1361" s="370"/>
      <c r="V1361" s="312">
        <f>_xll.SRS1Splines.Functions25.Linear_Interp(V_NK3!$P$8:$P$32,V_NK3!$R$8:$R$32,AC1361)</f>
        <v>280.87348257999798</v>
      </c>
      <c r="W1361" s="312">
        <f>(V1361/V_NK3!$R$28)*100</f>
        <v>51.807611420056588</v>
      </c>
      <c r="X1361" s="308">
        <f>V1361-V_NK3!$R$8</f>
        <v>224.29483057999798</v>
      </c>
      <c r="Y1361" s="308">
        <f>IFERROR((V1361 - V_NK3!$V$10) / (V_NK3!$V$9- V_NK3!$V$10) * 100, 0)</f>
        <v>46.192213260725893</v>
      </c>
      <c r="Z1361" s="308">
        <v>541.79999999999995</v>
      </c>
      <c r="AA1361" s="308">
        <v>521</v>
      </c>
      <c r="AB1361" s="312">
        <v>531.19076098606388</v>
      </c>
      <c r="AC1361" s="371">
        <v>533.05999999999995</v>
      </c>
      <c r="AD1361" s="308">
        <v>1.1666666666666667</v>
      </c>
      <c r="AE1361" s="372">
        <v>0.60164899999999999</v>
      </c>
      <c r="AF1361" s="373"/>
      <c r="AG1361" s="312"/>
      <c r="AH1361" s="370">
        <v>4.2387938857143883</v>
      </c>
      <c r="AI1361" s="370">
        <v>4.2824796000000003</v>
      </c>
      <c r="AJ1361" s="370"/>
      <c r="AK1361" s="312">
        <f>_xll.SRS1Splines.Functions25.Linear_Interp(V_NK2!$R$10:$R$21,V_NK2!$T$10:$T$21,AR1361)</f>
        <v>69.8273142857404</v>
      </c>
      <c r="AL1361" s="312">
        <f>(AK1361/V_NK2!$T$18)*100</f>
        <v>97.797358943614</v>
      </c>
      <c r="AM1361" s="308">
        <f>AK1361-V_NK2!$T$11</f>
        <v>29.007314285712603</v>
      </c>
      <c r="AN1361" s="308">
        <f>IFERROR((AK1361 - V_NK2!$X$12) / (V_NK2!$X$11- V_NK2!$X$12) * 100, 0)</f>
        <v>94.857142857142009</v>
      </c>
      <c r="AO1361" s="308">
        <v>427</v>
      </c>
      <c r="AP1361" s="308">
        <v>420</v>
      </c>
      <c r="AQ1361" s="308"/>
      <c r="AR1361" s="371">
        <v>426.64</v>
      </c>
      <c r="AS1361" s="312">
        <v>0.95699999999999996</v>
      </c>
      <c r="AT1361" s="372">
        <v>1.0369200000000001</v>
      </c>
      <c r="AU1361" s="369"/>
      <c r="AV1361" s="312">
        <v>1.08</v>
      </c>
      <c r="AW1361" s="370">
        <v>0.92539285454544495</v>
      </c>
      <c r="AX1361" s="370">
        <v>0.91499285454545431</v>
      </c>
      <c r="AY1361" s="370">
        <v>0</v>
      </c>
      <c r="AZ1361" s="312">
        <f>_xll.SRS1Splines.Functions25.Linear_Interp(V_NNG3A!$H$4:$H$12,V_NNG3A!$I$4:$I$12,BF1361)</f>
        <v>12.97315</v>
      </c>
      <c r="BA1361" s="312">
        <f>(AZ1361/V_NNG3A!$I$8)*100</f>
        <v>93.66895306859206</v>
      </c>
      <c r="BB1361" s="308">
        <f>_xll.SRS1Splines.Functions25.Linear_Interp(V_NNG3A!$H$4:$H$12,V_NNG3A!$J$4:$J$12,BF1361)</f>
        <v>1.98556379310347</v>
      </c>
      <c r="BC1361" s="308">
        <f>IFERROR((AZ1361-V_NNG3A!$J$20) / (V_NNG3A!$J$19-V_NNG3A!$J$20) * 100, 0)</f>
        <v>69.366763040598087</v>
      </c>
      <c r="BD1361" s="308">
        <v>1050</v>
      </c>
      <c r="BE1361" s="308">
        <v>1047</v>
      </c>
      <c r="BF1361" s="374">
        <v>1049.29</v>
      </c>
      <c r="BG1361" s="312">
        <v>0.38</v>
      </c>
      <c r="BH1361" s="372">
        <v>0.31821000000002098</v>
      </c>
      <c r="BI1361" s="369"/>
      <c r="BJ1361" s="312">
        <v>4.87296</v>
      </c>
      <c r="BK1361" s="370">
        <v>9.5117759999999993</v>
      </c>
      <c r="BL1361" s="370">
        <v>2.1142080000000001</v>
      </c>
      <c r="BM1361" s="370">
        <f t="shared" si="19"/>
        <v>7.3975679999999997</v>
      </c>
      <c r="BN1361" s="312">
        <f>_xll.SRS1Splines.Functions25.Linear_Interp(V_XNN1!$K$3:$K$8,V_XNN1!$L$3:$L$8,BT1361)</f>
        <v>0.23084940000000001</v>
      </c>
      <c r="BO1361" s="312">
        <f>(BN1361/V_XNN1!$L$7)*100</f>
        <v>109.92828571428572</v>
      </c>
      <c r="BP1361" s="308">
        <f>_xll.SRS1Splines.Functions25.Linear_Interp(V_XNN1!$K$3:$K$8,V_XNN1!$M$3:$M$8,BT1361)</f>
        <v>7.4849399999999802E-2</v>
      </c>
      <c r="BQ1361" s="308">
        <f>IFERROR((BN1361 - V_XNN1!$M$16) / (V_XNN1!$M$15- V_XNN1!$M$16) * 100, 0)</f>
        <v>136.95264623955435</v>
      </c>
      <c r="BR1361" s="308">
        <v>252</v>
      </c>
      <c r="BS1361" s="308">
        <v>249</v>
      </c>
      <c r="BT1361" s="374">
        <v>253.17</v>
      </c>
      <c r="BU1361" s="312">
        <v>0.34666666666666668</v>
      </c>
      <c r="BV1361" s="372">
        <v>0.34370899999999999</v>
      </c>
      <c r="BW1361" s="369"/>
      <c r="BX1361" s="312"/>
      <c r="BY1361" s="370"/>
      <c r="BZ1361" s="370"/>
      <c r="CA1361" s="370"/>
      <c r="CB1361" s="312"/>
      <c r="CC1361" s="312"/>
      <c r="CD1361" s="308"/>
      <c r="CE1361" s="312"/>
      <c r="CF1361" s="312"/>
      <c r="CG1361" s="312"/>
      <c r="CH1361" s="312"/>
      <c r="CI1361" s="384"/>
      <c r="CJ1361" s="312"/>
      <c r="CK1361" s="372"/>
      <c r="CL1361" s="369"/>
      <c r="CM1361" s="312"/>
      <c r="CN1361" s="370"/>
      <c r="CO1361" s="370"/>
      <c r="CP1361" s="370"/>
      <c r="CQ1361" s="312"/>
      <c r="CR1361" s="312"/>
      <c r="CS1361" s="308"/>
      <c r="CT1361" s="312"/>
      <c r="CU1361" s="312"/>
      <c r="CV1361" s="312"/>
      <c r="CW1361" s="312"/>
      <c r="CX1361" s="384"/>
      <c r="CY1361" s="312"/>
      <c r="CZ1361" s="372"/>
    </row>
    <row r="1362" spans="1:104" s="1" customFormat="1" hidden="1">
      <c r="A1362" s="269">
        <v>45921</v>
      </c>
      <c r="B1362" s="380">
        <v>21.2</v>
      </c>
      <c r="C1362" s="381">
        <v>0.78096774193548391</v>
      </c>
      <c r="D1362" s="382">
        <v>3.3315839999999999</v>
      </c>
      <c r="E1362" s="382">
        <v>3.1078079999999999</v>
      </c>
      <c r="F1362" s="382">
        <v>0.209952</v>
      </c>
      <c r="G1362" s="312">
        <f>_xll.SRS1Splines.Functions25.Linear_Interp(V_NEM!$R$687:$R$703,V_NEM!$T$687:$T$703,M1362)+_xll.SRS1Splines.Functions25.Linear_Interp(V_NEM!$AB$687:$AB$703,V_NEM!$AD$687:$AD$703,N1362)</f>
        <v>0.99815217780000798</v>
      </c>
      <c r="H1362" s="308">
        <f>(G1362/(V_NEM!$T$696+V_NEM!$AD$696))*100</f>
        <v>102.9899228323268</v>
      </c>
      <c r="I1362" s="308">
        <f>G1362-(V_NEM!$T$694+V_NEM!$AD$694)</f>
        <v>0.35866604280000802</v>
      </c>
      <c r="J1362" s="308">
        <f>((IFERROR((_xll.SRS1Splines.Functions25.Linear_Interp(V_NEM!$R$687:$R$703,V_NEM!$T$687:$T$703,M1362) - V_NEM!$X$689) / (V_NEM!$X$688- V_NEM!$X$689) * 100, 0))+(IFERROR((_xll.SRS1Splines.Functions25.Linear_Interp(V_NEM!$AB$687:$AB$703,V_NEM!$AD$687:$AD$703,N1362) - V_NEM!$AH$689) / (V_NEM!$AH$688- V_NEM!$AH$689) * 100, 0)))/2</f>
        <v>117.56569626739085</v>
      </c>
      <c r="K1362" s="308">
        <v>784.3</v>
      </c>
      <c r="L1362" s="308">
        <v>781.8</v>
      </c>
      <c r="M1362" s="371">
        <v>784.08</v>
      </c>
      <c r="N1362" s="371">
        <v>784.48</v>
      </c>
      <c r="O1362" s="312">
        <v>1.1651612903225805</v>
      </c>
      <c r="P1362" s="383">
        <v>3.04393</v>
      </c>
      <c r="Q1362" s="369">
        <v>13</v>
      </c>
      <c r="R1362" s="312">
        <v>6.9853333333333332</v>
      </c>
      <c r="S1362" s="370">
        <v>7.4394962741348269</v>
      </c>
      <c r="T1362" s="370">
        <v>3.5659492000000004</v>
      </c>
      <c r="U1362" s="370"/>
      <c r="V1362" s="312">
        <f>_xll.SRS1Splines.Functions25.Linear_Interp(V_NK3!$P$8:$P$32,V_NK3!$R$8:$R$32,AC1362)</f>
        <v>284.74702960000099</v>
      </c>
      <c r="W1362" s="312">
        <f>(V1362/V_NK3!$R$28)*100</f>
        <v>52.522094029757838</v>
      </c>
      <c r="X1362" s="308">
        <f>V1362-V_NK3!$R$8</f>
        <v>228.16837760000098</v>
      </c>
      <c r="Y1362" s="308">
        <f>IFERROR((V1362 - V_NK3!$V$10) / (V_NK3!$V$9- V_NK3!$V$10) * 100, 0)</f>
        <v>46.989947696070402</v>
      </c>
      <c r="Z1362" s="308">
        <v>541.79999999999995</v>
      </c>
      <c r="AA1362" s="308">
        <v>521</v>
      </c>
      <c r="AB1362" s="312">
        <v>531.26358429391939</v>
      </c>
      <c r="AC1362" s="371">
        <v>533.20000000000005</v>
      </c>
      <c r="AD1362" s="308">
        <v>1.1666666666666667</v>
      </c>
      <c r="AE1362" s="372">
        <v>0.81044300000000002</v>
      </c>
      <c r="AF1362" s="373"/>
      <c r="AG1362" s="312"/>
      <c r="AH1362" s="370">
        <v>5.5170627628570745</v>
      </c>
      <c r="AI1362" s="370">
        <v>5.0802056200000001</v>
      </c>
      <c r="AJ1362" s="370"/>
      <c r="AK1362" s="312">
        <f>_xll.SRS1Splines.Functions25.Linear_Interp(V_NK2!$R$10:$R$21,V_NK2!$T$10:$T$21,AR1362)</f>
        <v>70.264171428597706</v>
      </c>
      <c r="AL1362" s="312">
        <f>(AK1362/V_NK2!$T$18)*100</f>
        <v>98.409203681509382</v>
      </c>
      <c r="AM1362" s="308">
        <f>AK1362-V_NK2!$T$11</f>
        <v>29.444171428569909</v>
      </c>
      <c r="AN1362" s="308">
        <f>IFERROR((AK1362 - V_NK2!$X$12) / (V_NK2!$X$11- V_NK2!$X$12) * 100, 0)</f>
        <v>96.285714285714036</v>
      </c>
      <c r="AO1362" s="308">
        <v>427</v>
      </c>
      <c r="AP1362" s="308">
        <v>420</v>
      </c>
      <c r="AQ1362" s="308"/>
      <c r="AR1362" s="371">
        <v>426.74</v>
      </c>
      <c r="AS1362" s="312">
        <v>1.5840000000000001</v>
      </c>
      <c r="AT1362" s="372">
        <v>1.2300740000000001</v>
      </c>
      <c r="AU1362" s="369"/>
      <c r="AV1362" s="312">
        <v>1.08</v>
      </c>
      <c r="AW1362" s="370">
        <v>0.96948819999998603</v>
      </c>
      <c r="AX1362" s="370">
        <v>1.0188882000000001</v>
      </c>
      <c r="AY1362" s="370">
        <v>0</v>
      </c>
      <c r="AZ1362" s="312">
        <f>_xll.SRS1Splines.Functions25.Linear_Interp(V_NNG3A!$H$4:$H$12,V_NNG3A!$I$4:$I$12,BF1362)</f>
        <v>12.738499999999901</v>
      </c>
      <c r="BA1362" s="312">
        <f>(AZ1362/V_NNG3A!$I$8)*100</f>
        <v>91.974729241876545</v>
      </c>
      <c r="BB1362" s="308">
        <f>_xll.SRS1Splines.Functions25.Linear_Interp(V_NNG3A!$H$4:$H$12,V_NNG3A!$J$4:$J$12,BF1362)</f>
        <v>1.75091379310341</v>
      </c>
      <c r="BC1362" s="308">
        <f>IFERROR((AZ1362-V_NNG3A!$J$20) / (V_NNG3A!$J$19-V_NNG3A!$J$20) * 100, 0)</f>
        <v>61.169136248641976</v>
      </c>
      <c r="BD1362" s="308">
        <v>1050</v>
      </c>
      <c r="BE1362" s="308">
        <v>1047</v>
      </c>
      <c r="BF1362" s="374">
        <v>1049.0999999999999</v>
      </c>
      <c r="BG1362" s="312">
        <v>0.38</v>
      </c>
      <c r="BH1362" s="372">
        <v>0.35327999999999882</v>
      </c>
      <c r="BI1362" s="369"/>
      <c r="BJ1362" s="312">
        <v>4.87296</v>
      </c>
      <c r="BK1362" s="370">
        <v>9.6076800000000002</v>
      </c>
      <c r="BL1362" s="370">
        <v>2.0304000000000002</v>
      </c>
      <c r="BM1362" s="370">
        <f t="shared" si="19"/>
        <v>7.57728</v>
      </c>
      <c r="BN1362" s="312">
        <f>_xll.SRS1Splines.Functions25.Linear_Interp(V_XNN1!$K$3:$K$8,V_XNN1!$L$3:$L$8,BT1362)</f>
        <v>0.23084940000000001</v>
      </c>
      <c r="BO1362" s="312">
        <f>(BN1362/V_XNN1!$L$7)*100</f>
        <v>109.92828571428572</v>
      </c>
      <c r="BP1362" s="308">
        <f>_xll.SRS1Splines.Functions25.Linear_Interp(V_XNN1!$K$3:$K$8,V_XNN1!$M$3:$M$8,BT1362)</f>
        <v>7.4849399999999802E-2</v>
      </c>
      <c r="BQ1362" s="308">
        <f>IFERROR((BN1362 - V_XNN1!$M$16) / (V_XNN1!$M$15- V_XNN1!$M$16) * 100, 0)</f>
        <v>136.95264623955435</v>
      </c>
      <c r="BR1362" s="308">
        <v>252</v>
      </c>
      <c r="BS1362" s="308">
        <v>249</v>
      </c>
      <c r="BT1362" s="374">
        <v>253.17</v>
      </c>
      <c r="BU1362" s="312">
        <v>0.34666666666666668</v>
      </c>
      <c r="BV1362" s="372">
        <v>0.32602500000000001</v>
      </c>
      <c r="BW1362" s="369"/>
      <c r="BX1362" s="312"/>
      <c r="BY1362" s="370"/>
      <c r="BZ1362" s="370"/>
      <c r="CA1362" s="370"/>
      <c r="CB1362" s="312"/>
      <c r="CC1362" s="312"/>
      <c r="CD1362" s="308"/>
      <c r="CE1362" s="312"/>
      <c r="CF1362" s="312"/>
      <c r="CG1362" s="312"/>
      <c r="CH1362" s="312"/>
      <c r="CI1362" s="384"/>
      <c r="CJ1362" s="312"/>
      <c r="CK1362" s="372"/>
      <c r="CL1362" s="369"/>
      <c r="CM1362" s="312"/>
      <c r="CN1362" s="370"/>
      <c r="CO1362" s="370"/>
      <c r="CP1362" s="370"/>
      <c r="CQ1362" s="312"/>
      <c r="CR1362" s="312"/>
      <c r="CS1362" s="308"/>
      <c r="CT1362" s="312"/>
      <c r="CU1362" s="312"/>
      <c r="CV1362" s="312"/>
      <c r="CW1362" s="312"/>
      <c r="CX1362" s="384"/>
      <c r="CY1362" s="312"/>
      <c r="CZ1362" s="372"/>
    </row>
    <row r="1363" spans="1:104" s="1" customFormat="1" hidden="1">
      <c r="A1363" s="269">
        <v>45922</v>
      </c>
      <c r="B1363" s="380">
        <v>23.6</v>
      </c>
      <c r="C1363" s="381">
        <v>0.78096774193548391</v>
      </c>
      <c r="D1363" s="382">
        <v>3.3972479999999998</v>
      </c>
      <c r="E1363" s="382">
        <v>3.0965760000000007</v>
      </c>
      <c r="F1363" s="382">
        <v>0.27043200000000001</v>
      </c>
      <c r="G1363" s="312">
        <f>_xll.SRS1Splines.Functions25.Linear_Interp(V_NEM!$R$687:$R$703,V_NEM!$T$687:$T$703,M1363)+_xll.SRS1Splines.Functions25.Linear_Interp(V_NEM!$AB$687:$AB$703,V_NEM!$AD$687:$AD$703,N1363)</f>
        <v>1.0424441532000099</v>
      </c>
      <c r="H1363" s="308">
        <f>(G1363/(V_NEM!$T$696+V_NEM!$AD$696))*100</f>
        <v>107.55999464100796</v>
      </c>
      <c r="I1363" s="308">
        <f>G1363-(V_NEM!$T$694+V_NEM!$AD$694)</f>
        <v>0.40295801820000998</v>
      </c>
      <c r="J1363" s="308">
        <f>((IFERROR((_xll.SRS1Splines.Functions25.Linear_Interp(V_NEM!$R$687:$R$703,V_NEM!$T$687:$T$703,M1363) - V_NEM!$X$689) / (V_NEM!$X$688- V_NEM!$X$689) * 100, 0))+(IFERROR((_xll.SRS1Splines.Functions25.Linear_Interp(V_NEM!$AB$687:$AB$703,V_NEM!$AD$687:$AD$703,N1363) - V_NEM!$AH$689) / (V_NEM!$AH$688- V_NEM!$AH$689) * 100, 0)))/2</f>
        <v>128.07729104685239</v>
      </c>
      <c r="K1363" s="308">
        <v>784.3</v>
      </c>
      <c r="L1363" s="308">
        <v>781.8</v>
      </c>
      <c r="M1363" s="371">
        <v>784.32</v>
      </c>
      <c r="N1363" s="371">
        <v>784.58</v>
      </c>
      <c r="O1363" s="312">
        <v>1.1651612903225805</v>
      </c>
      <c r="P1363" s="383">
        <v>3.0509180207801627</v>
      </c>
      <c r="Q1363" s="369">
        <v>8.8000000000000007</v>
      </c>
      <c r="R1363" s="312">
        <v>6.9853333333333332</v>
      </c>
      <c r="S1363" s="370">
        <v>6.6659233386650083</v>
      </c>
      <c r="T1363" s="370">
        <v>3.8991040000000003</v>
      </c>
      <c r="U1363" s="370"/>
      <c r="V1363" s="312">
        <f>_xll.SRS1Splines.Functions25.Linear_Interp(V_NK3!$P$8:$P$32,V_NK3!$R$8:$R$32,AC1363)</f>
        <v>287.513848899999</v>
      </c>
      <c r="W1363" s="312">
        <f>(V1363/V_NK3!$R$28)*100</f>
        <v>53.032438750972247</v>
      </c>
      <c r="X1363" s="308">
        <f>V1363-V_NK3!$R$8</f>
        <v>230.935196899999</v>
      </c>
      <c r="Y1363" s="308">
        <f>IFERROR((V1363 - V_NK3!$V$10) / (V_NK3!$V$9- V_NK3!$V$10) * 100, 0)</f>
        <v>47.55975800702992</v>
      </c>
      <c r="Z1363" s="308">
        <v>541.79999999999995</v>
      </c>
      <c r="AA1363" s="308">
        <v>521</v>
      </c>
      <c r="AB1363" s="312">
        <v>531.33640760177491</v>
      </c>
      <c r="AC1363" s="371">
        <v>533.29999999999995</v>
      </c>
      <c r="AD1363" s="308">
        <v>1.1666666666666667</v>
      </c>
      <c r="AE1363" s="372">
        <v>0.88615999999999995</v>
      </c>
      <c r="AF1363" s="373"/>
      <c r="AG1363" s="312"/>
      <c r="AH1363" s="370">
        <v>6.1629984971429241</v>
      </c>
      <c r="AI1363" s="370">
        <v>6.5998556399999995</v>
      </c>
      <c r="AJ1363" s="370"/>
      <c r="AK1363" s="312">
        <f>_xll.SRS1Splines.Functions25.Linear_Interp(V_NK2!$R$10:$R$21,V_NK2!$T$10:$T$21,AR1363)</f>
        <v>69.8273142857404</v>
      </c>
      <c r="AL1363" s="312">
        <f>(AK1363/V_NK2!$T$18)*100</f>
        <v>97.797358943614</v>
      </c>
      <c r="AM1363" s="308">
        <f>AK1363-V_NK2!$T$11</f>
        <v>29.007314285712603</v>
      </c>
      <c r="AN1363" s="308">
        <f>IFERROR((AK1363 - V_NK2!$X$12) / (V_NK2!$X$11- V_NK2!$X$12) * 100, 0)</f>
        <v>94.857142857142009</v>
      </c>
      <c r="AO1363" s="308">
        <v>427</v>
      </c>
      <c r="AP1363" s="308">
        <v>420</v>
      </c>
      <c r="AQ1363" s="308"/>
      <c r="AR1363" s="371">
        <v>426.64</v>
      </c>
      <c r="AS1363" s="312">
        <v>1.5840000000000001</v>
      </c>
      <c r="AT1363" s="372">
        <v>1.598028</v>
      </c>
      <c r="AU1363" s="369"/>
      <c r="AV1363" s="312">
        <v>1.08</v>
      </c>
      <c r="AW1363" s="370">
        <v>1.2763846363636386</v>
      </c>
      <c r="AX1363" s="370">
        <v>1.0189846363636363</v>
      </c>
      <c r="AY1363" s="370">
        <v>0</v>
      </c>
      <c r="AZ1363" s="312">
        <f>_xll.SRS1Splines.Functions25.Linear_Interp(V_NNG3A!$H$4:$H$12,V_NNG3A!$I$4:$I$12,BF1363)</f>
        <v>13.8734</v>
      </c>
      <c r="BA1363" s="312">
        <f>(AZ1363/V_NNG3A!$I$8)*100</f>
        <v>100.16895306859206</v>
      </c>
      <c r="BB1363" s="308">
        <f>_xll.SRS1Splines.Functions25.Linear_Interp(V_NNG3A!$H$4:$H$12,V_NNG3A!$J$4:$J$12,BF1363)</f>
        <v>2.8858137931035399</v>
      </c>
      <c r="BC1363" s="308">
        <f>IFERROR((AZ1363-V_NNG3A!$J$20) / (V_NNG3A!$J$19-V_NNG3A!$J$20) * 100, 0)</f>
        <v>100.81749186844959</v>
      </c>
      <c r="BD1363" s="308">
        <v>1050</v>
      </c>
      <c r="BE1363" s="308">
        <v>1047</v>
      </c>
      <c r="BF1363" s="374">
        <v>1050.0899999999999</v>
      </c>
      <c r="BG1363" s="312">
        <v>0.38</v>
      </c>
      <c r="BH1363" s="372">
        <v>0.35605999999999766</v>
      </c>
      <c r="BI1363" s="369"/>
      <c r="BJ1363" s="312">
        <v>4.87296</v>
      </c>
      <c r="BK1363" s="370">
        <v>10.160639999999999</v>
      </c>
      <c r="BL1363" s="370">
        <v>2.1237119999999998</v>
      </c>
      <c r="BM1363" s="370">
        <f t="shared" si="19"/>
        <v>8.0369279999999996</v>
      </c>
      <c r="BN1363" s="312">
        <f>_xll.SRS1Splines.Functions25.Linear_Interp(V_XNN1!$K$3:$K$8,V_XNN1!$L$3:$L$8,BT1363)</f>
        <v>0.2315622</v>
      </c>
      <c r="BO1363" s="312">
        <f>(BN1363/V_XNN1!$L$7)*100</f>
        <v>110.26771428571429</v>
      </c>
      <c r="BP1363" s="308">
        <f>_xll.SRS1Splines.Functions25.Linear_Interp(V_XNN1!$K$3:$K$8,V_XNN1!$M$3:$M$8,BT1363)</f>
        <v>7.5562200000000093E-2</v>
      </c>
      <c r="BQ1363" s="308">
        <f>IFERROR((BN1363 - V_XNN1!$M$16) / (V_XNN1!$M$15- V_XNN1!$M$16) * 100, 0)</f>
        <v>139.15877437325906</v>
      </c>
      <c r="BR1363" s="308">
        <v>252</v>
      </c>
      <c r="BS1363" s="308">
        <v>249</v>
      </c>
      <c r="BT1363" s="374">
        <v>253.21</v>
      </c>
      <c r="BU1363" s="312">
        <v>0.34666666666666668</v>
      </c>
      <c r="BV1363" s="372">
        <v>0.34677799999999998</v>
      </c>
      <c r="BW1363" s="369"/>
      <c r="BX1363" s="312"/>
      <c r="BY1363" s="370"/>
      <c r="BZ1363" s="370"/>
      <c r="CA1363" s="370"/>
      <c r="CB1363" s="312"/>
      <c r="CC1363" s="312"/>
      <c r="CD1363" s="308"/>
      <c r="CE1363" s="312"/>
      <c r="CF1363" s="312"/>
      <c r="CG1363" s="312"/>
      <c r="CH1363" s="312"/>
      <c r="CI1363" s="384"/>
      <c r="CJ1363" s="312"/>
      <c r="CK1363" s="372"/>
      <c r="CL1363" s="369"/>
      <c r="CM1363" s="312"/>
      <c r="CN1363" s="370"/>
      <c r="CO1363" s="370"/>
      <c r="CP1363" s="370"/>
      <c r="CQ1363" s="312"/>
      <c r="CR1363" s="312"/>
      <c r="CS1363" s="308"/>
      <c r="CT1363" s="312"/>
      <c r="CU1363" s="312"/>
      <c r="CV1363" s="312"/>
      <c r="CW1363" s="312"/>
      <c r="CX1363" s="384"/>
      <c r="CY1363" s="312"/>
      <c r="CZ1363" s="372"/>
    </row>
    <row r="1364" spans="1:104" s="1" customFormat="1" hidden="1">
      <c r="A1364" s="269">
        <v>45923</v>
      </c>
      <c r="B1364" s="380">
        <v>20.8</v>
      </c>
      <c r="C1364" s="381">
        <v>0.78096774193548391</v>
      </c>
      <c r="D1364" s="382">
        <v>3.485376</v>
      </c>
      <c r="E1364" s="382">
        <v>3.1026239999999996</v>
      </c>
      <c r="F1364" s="382">
        <v>0.41126400000000002</v>
      </c>
      <c r="G1364" s="312">
        <f>_xll.SRS1Splines.Functions25.Linear_Interp(V_NEM!$R$687:$R$703,V_NEM!$T$687:$T$703,M1364)+_xll.SRS1Splines.Functions25.Linear_Interp(V_NEM!$AB$687:$AB$703,V_NEM!$AD$687:$AD$703,N1364)</f>
        <v>0.98317604300000194</v>
      </c>
      <c r="H1364" s="308">
        <f>(G1364/(V_NEM!$T$696+V_NEM!$AD$696))*100</f>
        <v>101.44467652451561</v>
      </c>
      <c r="I1364" s="308">
        <f>G1364-(V_NEM!$T$694+V_NEM!$AD$694)</f>
        <v>0.34368990800000199</v>
      </c>
      <c r="J1364" s="308">
        <f>((IFERROR((_xll.SRS1Splines.Functions25.Linear_Interp(V_NEM!$R$687:$R$703,V_NEM!$T$687:$T$703,M1364) - V_NEM!$X$689) / (V_NEM!$X$688- V_NEM!$X$689) * 100, 0))+(IFERROR((_xll.SRS1Splines.Functions25.Linear_Interp(V_NEM!$AB$687:$AB$703,V_NEM!$AD$687:$AD$703,N1364) - V_NEM!$AH$689) / (V_NEM!$AH$688- V_NEM!$AH$689) * 100, 0)))/2</f>
        <v>113.85195326118854</v>
      </c>
      <c r="K1364" s="308">
        <v>784.3</v>
      </c>
      <c r="L1364" s="308">
        <v>781.8</v>
      </c>
      <c r="M1364" s="371">
        <v>784</v>
      </c>
      <c r="N1364" s="371">
        <v>784.44</v>
      </c>
      <c r="O1364" s="312">
        <v>1.1651612903225805</v>
      </c>
      <c r="P1364" s="383">
        <v>3.0730224262305867</v>
      </c>
      <c r="Q1364" s="369">
        <v>38.200000000000003</v>
      </c>
      <c r="R1364" s="312">
        <v>6.9853333333333332</v>
      </c>
      <c r="S1364" s="370">
        <v>16.328082964268493</v>
      </c>
      <c r="T1364" s="370">
        <v>0.28053079999999997</v>
      </c>
      <c r="U1364" s="370"/>
      <c r="V1364" s="312">
        <f>_xll.SRS1Splines.Functions25.Linear_Interp(V_NK3!$P$8:$P$32,V_NK3!$R$8:$R$32,AC1364)</f>
        <v>303.56140083999998</v>
      </c>
      <c r="W1364" s="312">
        <f>(V1364/V_NK3!$R$28)*100</f>
        <v>55.992438134018144</v>
      </c>
      <c r="X1364" s="308">
        <f>V1364-V_NK3!$R$8</f>
        <v>246.98274883999997</v>
      </c>
      <c r="Y1364" s="308">
        <f>IFERROR((V1364 - V_NK3!$V$10) / (V_NK3!$V$9- V_NK3!$V$10) * 100, 0)</f>
        <v>50.864657810597691</v>
      </c>
      <c r="Z1364" s="308">
        <v>541.79999999999995</v>
      </c>
      <c r="AA1364" s="308">
        <v>521</v>
      </c>
      <c r="AB1364" s="312">
        <v>531.40923090963042</v>
      </c>
      <c r="AC1364" s="371">
        <v>533.88</v>
      </c>
      <c r="AD1364" s="308">
        <v>1.1666666666666667</v>
      </c>
      <c r="AE1364" s="372">
        <v>6.3756999999999994E-2</v>
      </c>
      <c r="AF1364" s="373"/>
      <c r="AG1364" s="312"/>
      <c r="AH1364" s="370">
        <v>7.6181320214285373</v>
      </c>
      <c r="AI1364" s="370">
        <v>6.4823034499999999</v>
      </c>
      <c r="AJ1364" s="370"/>
      <c r="AK1364" s="312">
        <f>_xll.SRS1Splines.Functions25.Linear_Interp(V_NK2!$R$10:$R$21,V_NK2!$T$10:$T$21,AR1364)</f>
        <v>70.963142857169004</v>
      </c>
      <c r="AL1364" s="312">
        <f>(AK1364/V_NK2!$T$18)*100</f>
        <v>99.388155262141453</v>
      </c>
      <c r="AM1364" s="308">
        <f>AK1364-V_NK2!$T$11</f>
        <v>30.143142857141207</v>
      </c>
      <c r="AN1364" s="308">
        <f>IFERROR((AK1364 - V_NK2!$X$12) / (V_NK2!$X$11- V_NK2!$X$12) * 100, 0)</f>
        <v>98.571428571428015</v>
      </c>
      <c r="AO1364" s="308">
        <v>427</v>
      </c>
      <c r="AP1364" s="308">
        <v>420</v>
      </c>
      <c r="AQ1364" s="308"/>
      <c r="AR1364" s="371">
        <v>426.9</v>
      </c>
      <c r="AS1364" s="312">
        <v>1.5840000000000001</v>
      </c>
      <c r="AT1364" s="372">
        <v>1.5695650000000001</v>
      </c>
      <c r="AU1364" s="369"/>
      <c r="AV1364" s="312">
        <v>1.08</v>
      </c>
      <c r="AW1364" s="370">
        <v>1.5118691727272664</v>
      </c>
      <c r="AX1364" s="370">
        <v>1.6990691727272738</v>
      </c>
      <c r="AY1364" s="370">
        <v>0</v>
      </c>
      <c r="AZ1364" s="312">
        <f>_xll.SRS1Splines.Functions25.Linear_Interp(V_NNG3A!$H$4:$H$12,V_NNG3A!$I$4:$I$12,BF1364)</f>
        <v>13.0719499999999</v>
      </c>
      <c r="BA1364" s="312">
        <f>(AZ1364/V_NNG3A!$I$8)*100</f>
        <v>94.382310469313353</v>
      </c>
      <c r="BB1364" s="308">
        <f>_xll.SRS1Splines.Functions25.Linear_Interp(V_NNG3A!$H$4:$H$12,V_NNG3A!$J$4:$J$12,BF1364)</f>
        <v>2.08436379310338</v>
      </c>
      <c r="BC1364" s="308">
        <f>IFERROR((AZ1364-V_NNG3A!$J$20) / (V_NNG3A!$J$19-V_NNG3A!$J$20) * 100, 0)</f>
        <v>72.818395374048322</v>
      </c>
      <c r="BD1364" s="308">
        <v>1050</v>
      </c>
      <c r="BE1364" s="308">
        <v>1047</v>
      </c>
      <c r="BF1364" s="374">
        <v>1049.3699999999999</v>
      </c>
      <c r="BG1364" s="312">
        <v>0.38</v>
      </c>
      <c r="BH1364" s="372">
        <v>0.59183999999999648</v>
      </c>
      <c r="BI1364" s="369"/>
      <c r="BJ1364" s="312">
        <v>4.87296</v>
      </c>
      <c r="BK1364" s="370">
        <v>9.9282240000000002</v>
      </c>
      <c r="BL1364" s="370">
        <v>2.1219839999999999</v>
      </c>
      <c r="BM1364" s="370">
        <f t="shared" si="19"/>
        <v>7.8062400000000007</v>
      </c>
      <c r="BN1364" s="312">
        <f>_xll.SRS1Splines.Functions25.Linear_Interp(V_XNN1!$K$3:$K$8,V_XNN1!$L$3:$L$8,BT1364)</f>
        <v>0.23120579999999999</v>
      </c>
      <c r="BO1364" s="312">
        <f>(BN1364/V_XNN1!$L$7)*100</f>
        <v>110.09800000000001</v>
      </c>
      <c r="BP1364" s="308">
        <f>_xll.SRS1Splines.Functions25.Linear_Interp(V_XNN1!$K$3:$K$8,V_XNN1!$M$3:$M$8,BT1364)</f>
        <v>7.5205800000000003E-2</v>
      </c>
      <c r="BQ1364" s="308">
        <f>IFERROR((BN1364 - V_XNN1!$M$16) / (V_XNN1!$M$15- V_XNN1!$M$16) * 100, 0)</f>
        <v>138.05571030640667</v>
      </c>
      <c r="BR1364" s="308">
        <v>252</v>
      </c>
      <c r="BS1364" s="308">
        <v>249</v>
      </c>
      <c r="BT1364" s="374">
        <v>253.19</v>
      </c>
      <c r="BU1364" s="312">
        <v>0.34666666666666668</v>
      </c>
      <c r="BV1364" s="372">
        <v>0.34021600000000002</v>
      </c>
      <c r="BW1364" s="369"/>
      <c r="BX1364" s="312"/>
      <c r="BY1364" s="370"/>
      <c r="BZ1364" s="370"/>
      <c r="CA1364" s="370"/>
      <c r="CB1364" s="312"/>
      <c r="CC1364" s="312"/>
      <c r="CD1364" s="308"/>
      <c r="CE1364" s="312"/>
      <c r="CF1364" s="312"/>
      <c r="CG1364" s="312"/>
      <c r="CH1364" s="312"/>
      <c r="CI1364" s="384"/>
      <c r="CJ1364" s="312"/>
      <c r="CK1364" s="372"/>
      <c r="CL1364" s="369"/>
      <c r="CM1364" s="312"/>
      <c r="CN1364" s="370"/>
      <c r="CO1364" s="370"/>
      <c r="CP1364" s="370"/>
      <c r="CQ1364" s="312"/>
      <c r="CR1364" s="312"/>
      <c r="CS1364" s="308"/>
      <c r="CT1364" s="312"/>
      <c r="CU1364" s="312"/>
      <c r="CV1364" s="312"/>
      <c r="CW1364" s="312"/>
      <c r="CX1364" s="384"/>
      <c r="CY1364" s="312"/>
      <c r="CZ1364" s="372"/>
    </row>
    <row r="1365" spans="1:104" s="1" customFormat="1" hidden="1">
      <c r="A1365" s="269">
        <v>45924</v>
      </c>
      <c r="B1365" s="380">
        <v>99.4</v>
      </c>
      <c r="C1365" s="381">
        <v>0.78096774193548391</v>
      </c>
      <c r="D1365" s="382">
        <v>4.6676880000000001</v>
      </c>
      <c r="E1365" s="382">
        <v>3.1276800000000007</v>
      </c>
      <c r="F1365" s="382">
        <v>1.5154559999999999</v>
      </c>
      <c r="G1365" s="312">
        <f>_xll.SRS1Splines.Functions25.Linear_Interp(V_NEM!$R$687:$R$703,V_NEM!$T$687:$T$703,M1365)+_xll.SRS1Splines.Functions25.Linear_Interp(V_NEM!$AB$687:$AB$703,V_NEM!$AD$687:$AD$703,N1365)</f>
        <v>1.1081711470000091</v>
      </c>
      <c r="H1365" s="308">
        <f>(G1365/(V_NEM!$T$696+V_NEM!$AD$696))*100</f>
        <v>114.34174412772703</v>
      </c>
      <c r="I1365" s="308">
        <f>G1365-(V_NEM!$T$694+V_NEM!$AD$694)</f>
        <v>0.46868501200000912</v>
      </c>
      <c r="J1365" s="308">
        <f>((IFERROR((_xll.SRS1Splines.Functions25.Linear_Interp(V_NEM!$R$687:$R$703,V_NEM!$T$687:$T$703,M1365) - V_NEM!$X$689) / (V_NEM!$X$688- V_NEM!$X$689) * 100, 0))+(IFERROR((_xll.SRS1Splines.Functions25.Linear_Interp(V_NEM!$AB$687:$AB$703,V_NEM!$AD$687:$AD$703,N1365) - V_NEM!$AH$689) / (V_NEM!$AH$688- V_NEM!$AH$689) * 100, 0)))/2</f>
        <v>140.36567929358063</v>
      </c>
      <c r="K1365" s="308">
        <v>784.3</v>
      </c>
      <c r="L1365" s="308">
        <v>781.8</v>
      </c>
      <c r="M1365" s="371">
        <v>784.7</v>
      </c>
      <c r="N1365" s="371">
        <v>784.6</v>
      </c>
      <c r="O1365" s="312">
        <v>1.1651612903225805</v>
      </c>
      <c r="P1365" s="383">
        <v>3.087256</v>
      </c>
      <c r="Q1365" s="369">
        <v>2.6</v>
      </c>
      <c r="R1365" s="312">
        <v>6.9853333333333332</v>
      </c>
      <c r="S1365" s="370">
        <v>9.9498643942718505</v>
      </c>
      <c r="T1365" s="370">
        <v>0</v>
      </c>
      <c r="U1365" s="370"/>
      <c r="V1365" s="312">
        <f>_xll.SRS1Splines.Functions25.Linear_Interp(V_NK3!$P$8:$P$32,V_NK3!$R$8:$R$32,AC1365)</f>
        <v>313.51126523000102</v>
      </c>
      <c r="W1365" s="312">
        <f>(V1365/V_NK3!$R$28)*100</f>
        <v>57.827708246612751</v>
      </c>
      <c r="X1365" s="308">
        <f>V1365-V_NK3!$R$8</f>
        <v>256.93261323000104</v>
      </c>
      <c r="Y1365" s="308">
        <f>IFERROR((V1365 - V_NK3!$V$10) / (V_NK3!$V$9- V_NK3!$V$10) * 100, 0)</f>
        <v>52.913774398036409</v>
      </c>
      <c r="Z1365" s="308">
        <v>541.79999999999995</v>
      </c>
      <c r="AA1365" s="308">
        <v>521</v>
      </c>
      <c r="AB1365" s="312">
        <v>531.48205421748594</v>
      </c>
      <c r="AC1365" s="371">
        <v>534.23</v>
      </c>
      <c r="AD1365" s="308">
        <v>1.1666666666666667</v>
      </c>
      <c r="AE1365" s="372">
        <v>0</v>
      </c>
      <c r="AF1365" s="373"/>
      <c r="AG1365" s="312"/>
      <c r="AH1365" s="370">
        <v>5.6112455914285366</v>
      </c>
      <c r="AI1365" s="370">
        <v>6.00441702</v>
      </c>
      <c r="AJ1365" s="370"/>
      <c r="AK1365" s="312">
        <f>_xll.SRS1Splines.Functions25.Linear_Interp(V_NK2!$R$10:$R$21,V_NK2!$T$10:$T$21,AR1365)</f>
        <v>70.569971428597697</v>
      </c>
      <c r="AL1365" s="312">
        <f>(AK1365/V_NK2!$T$18)*100</f>
        <v>98.837494998035979</v>
      </c>
      <c r="AM1365" s="308">
        <f>AK1365-V_NK2!$T$11</f>
        <v>29.7499714285699</v>
      </c>
      <c r="AN1365" s="308">
        <f>IFERROR((AK1365 - V_NK2!$X$12) / (V_NK2!$X$11- V_NK2!$X$12) * 100, 0)</f>
        <v>97.285714285714064</v>
      </c>
      <c r="AO1365" s="308">
        <v>427</v>
      </c>
      <c r="AP1365" s="308">
        <v>420</v>
      </c>
      <c r="AQ1365" s="308"/>
      <c r="AR1365" s="371">
        <v>426.81</v>
      </c>
      <c r="AS1365" s="312">
        <v>1.5840000000000001</v>
      </c>
      <c r="AT1365" s="372">
        <v>1.453854</v>
      </c>
      <c r="AU1365" s="369"/>
      <c r="AV1365" s="312">
        <v>1.08</v>
      </c>
      <c r="AW1365" s="370">
        <v>2.106648090909101</v>
      </c>
      <c r="AX1365" s="370">
        <v>1.9870480909090917</v>
      </c>
      <c r="AY1365" s="370">
        <v>0</v>
      </c>
      <c r="AZ1365" s="312">
        <f>_xll.SRS1Splines.Functions25.Linear_Interp(V_NNG3A!$H$4:$H$12,V_NNG3A!$I$4:$I$12,BF1365)</f>
        <v>13.640049999999899</v>
      </c>
      <c r="BA1365" s="312">
        <f>(AZ1365/V_NNG3A!$I$8)*100</f>
        <v>98.484115523464979</v>
      </c>
      <c r="BB1365" s="308">
        <f>_xll.SRS1Splines.Functions25.Linear_Interp(V_NNG3A!$H$4:$H$12,V_NNG3A!$J$4:$J$12,BF1365)</f>
        <v>2.6524637931034101</v>
      </c>
      <c r="BC1365" s="308">
        <f>IFERROR((AZ1365-V_NNG3A!$J$20) / (V_NNG3A!$J$19-V_NNG3A!$J$20) * 100, 0)</f>
        <v>92.665281291407297</v>
      </c>
      <c r="BD1365" s="308">
        <v>1050</v>
      </c>
      <c r="BE1365" s="308">
        <v>1047</v>
      </c>
      <c r="BF1365" s="374">
        <v>1049.83</v>
      </c>
      <c r="BG1365" s="312">
        <v>0.38</v>
      </c>
      <c r="BH1365" s="372">
        <v>0.69076000000000937</v>
      </c>
      <c r="BI1365" s="369"/>
      <c r="BJ1365" s="312">
        <v>4.87296</v>
      </c>
      <c r="BK1365" s="370">
        <v>10.259136</v>
      </c>
      <c r="BL1365" s="370">
        <v>2.1211199999999999</v>
      </c>
      <c r="BM1365" s="370">
        <f t="shared" si="19"/>
        <v>8.1380160000000004</v>
      </c>
      <c r="BN1365" s="312">
        <f>_xll.SRS1Splines.Functions25.Linear_Interp(V_XNN1!$K$3:$K$8,V_XNN1!$L$3:$L$8,BT1365)</f>
        <v>0.2315622</v>
      </c>
      <c r="BO1365" s="312">
        <f>(BN1365/V_XNN1!$L$7)*100</f>
        <v>110.26771428571429</v>
      </c>
      <c r="BP1365" s="308">
        <f>_xll.SRS1Splines.Functions25.Linear_Interp(V_XNN1!$K$3:$K$8,V_XNN1!$M$3:$M$8,BT1365)</f>
        <v>7.5562200000000093E-2</v>
      </c>
      <c r="BQ1365" s="308">
        <f>IFERROR((BN1365 - V_XNN1!$M$16) / (V_XNN1!$M$15- V_XNN1!$M$16) * 100, 0)</f>
        <v>139.15877437325906</v>
      </c>
      <c r="BR1365" s="308">
        <v>252</v>
      </c>
      <c r="BS1365" s="308">
        <v>249</v>
      </c>
      <c r="BT1365" s="374">
        <v>253.21</v>
      </c>
      <c r="BU1365" s="312">
        <v>0.34666666666666668</v>
      </c>
      <c r="BV1365" s="372">
        <v>0.34371600000000002</v>
      </c>
      <c r="BW1365" s="369"/>
      <c r="BX1365" s="312"/>
      <c r="BY1365" s="370"/>
      <c r="BZ1365" s="370"/>
      <c r="CA1365" s="370"/>
      <c r="CB1365" s="312"/>
      <c r="CC1365" s="312"/>
      <c r="CD1365" s="308"/>
      <c r="CE1365" s="312"/>
      <c r="CF1365" s="312"/>
      <c r="CG1365" s="312"/>
      <c r="CH1365" s="312"/>
      <c r="CI1365" s="384"/>
      <c r="CJ1365" s="312"/>
      <c r="CK1365" s="372"/>
      <c r="CL1365" s="369"/>
      <c r="CM1365" s="312"/>
      <c r="CN1365" s="370"/>
      <c r="CO1365" s="370"/>
      <c r="CP1365" s="370"/>
      <c r="CQ1365" s="312"/>
      <c r="CR1365" s="312"/>
      <c r="CS1365" s="308"/>
      <c r="CT1365" s="312"/>
      <c r="CU1365" s="312"/>
      <c r="CV1365" s="312"/>
      <c r="CW1365" s="312"/>
      <c r="CX1365" s="384"/>
      <c r="CY1365" s="312"/>
      <c r="CZ1365" s="372"/>
    </row>
    <row r="1366" spans="1:104" s="1" customFormat="1" hidden="1">
      <c r="A1366" s="269">
        <v>45925</v>
      </c>
      <c r="B1366" s="380">
        <v>62</v>
      </c>
      <c r="C1366" s="381">
        <v>0.78096774193548391</v>
      </c>
      <c r="D1366" s="382">
        <v>5.0103359999999997</v>
      </c>
      <c r="E1366" s="382">
        <v>3.1449599999999998</v>
      </c>
      <c r="F1366" s="382">
        <v>1.878336</v>
      </c>
      <c r="G1366" s="312">
        <f>_xll.SRS1Splines.Functions25.Linear_Interp(V_NEM!$R$687:$R$703,V_NEM!$T$687:$T$703,M1366)+_xll.SRS1Splines.Functions25.Linear_Interp(V_NEM!$AB$687:$AB$703,V_NEM!$AD$687:$AD$703,N1366)</f>
        <v>1.10315425529999</v>
      </c>
      <c r="H1366" s="308">
        <f>(G1366/(V_NEM!$T$696+V_NEM!$AD$696))*100</f>
        <v>113.82409832127102</v>
      </c>
      <c r="I1366" s="308">
        <f>G1366-(V_NEM!$T$694+V_NEM!$AD$694)</f>
        <v>0.46366812029999005</v>
      </c>
      <c r="J1366" s="308">
        <f>((IFERROR((_xll.SRS1Splines.Functions25.Linear_Interp(V_NEM!$R$687:$R$703,V_NEM!$T$687:$T$703,M1366) - V_NEM!$X$689) / (V_NEM!$X$688- V_NEM!$X$689) * 100, 0))+(IFERROR((_xll.SRS1Splines.Functions25.Linear_Interp(V_NEM!$AB$687:$AB$703,V_NEM!$AD$687:$AD$703,N1366) - V_NEM!$AH$689) / (V_NEM!$AH$688- V_NEM!$AH$689) * 100, 0)))/2</f>
        <v>138.1779750637354</v>
      </c>
      <c r="K1366" s="308">
        <v>784.3</v>
      </c>
      <c r="L1366" s="308">
        <v>781.8</v>
      </c>
      <c r="M1366" s="371">
        <v>784.68</v>
      </c>
      <c r="N1366" s="371">
        <v>784.55</v>
      </c>
      <c r="O1366" s="312">
        <v>1.1651612903225805</v>
      </c>
      <c r="P1366" s="383">
        <v>3.0840580000000002</v>
      </c>
      <c r="Q1366" s="369">
        <v>31.4</v>
      </c>
      <c r="R1366" s="312">
        <v>6.9853333333333332</v>
      </c>
      <c r="S1366" s="370">
        <v>13.031405559384536</v>
      </c>
      <c r="T1366" s="370">
        <v>0.34853719999999999</v>
      </c>
      <c r="U1366" s="370"/>
      <c r="V1366" s="312">
        <f>_xll.SRS1Splines.Functions25.Linear_Interp(V_NK3!$P$8:$P$32,V_NK3!$R$8:$R$32,AC1366)</f>
        <v>326.19413366999902</v>
      </c>
      <c r="W1366" s="312">
        <f>(V1366/V_NK3!$R$28)*100</f>
        <v>60.167085797656462</v>
      </c>
      <c r="X1366" s="308">
        <f>V1366-V_NK3!$R$8</f>
        <v>269.61548166999904</v>
      </c>
      <c r="Y1366" s="308">
        <f>IFERROR((V1366 - V_NK3!$V$10) / (V_NK3!$V$9- V_NK3!$V$10) * 100, 0)</f>
        <v>55.525737242758176</v>
      </c>
      <c r="Z1366" s="308">
        <v>541.79999999999995</v>
      </c>
      <c r="AA1366" s="308">
        <v>521</v>
      </c>
      <c r="AB1366" s="312">
        <v>531.55487752534145</v>
      </c>
      <c r="AC1366" s="371">
        <v>534.66999999999996</v>
      </c>
      <c r="AD1366" s="308">
        <v>1.1666666666666667</v>
      </c>
      <c r="AE1366" s="372">
        <v>7.9212999999999992E-2</v>
      </c>
      <c r="AF1366" s="373"/>
      <c r="AG1366" s="312"/>
      <c r="AH1366" s="370">
        <v>5.76839951428585</v>
      </c>
      <c r="AI1366" s="370">
        <v>6.6421137999999997</v>
      </c>
      <c r="AJ1366" s="370"/>
      <c r="AK1366" s="312">
        <f>_xll.SRS1Splines.Functions25.Linear_Interp(V_NK2!$R$10:$R$21,V_NK2!$T$10:$T$21,AR1366)</f>
        <v>69.696257142883397</v>
      </c>
      <c r="AL1366" s="312">
        <f>(AK1366/V_NK2!$T$18)*100</f>
        <v>97.613805522245642</v>
      </c>
      <c r="AM1366" s="308">
        <f>AK1366-V_NK2!$T$11</f>
        <v>28.8762571428556</v>
      </c>
      <c r="AN1366" s="308">
        <f>IFERROR((AK1366 - V_NK2!$X$12) / (V_NK2!$X$11- V_NK2!$X$12) * 100, 0)</f>
        <v>94.428571428571018</v>
      </c>
      <c r="AO1366" s="308">
        <v>427</v>
      </c>
      <c r="AP1366" s="308">
        <v>420</v>
      </c>
      <c r="AQ1366" s="308"/>
      <c r="AR1366" s="371">
        <v>426.61</v>
      </c>
      <c r="AS1366" s="312">
        <v>1.5840000000000001</v>
      </c>
      <c r="AT1366" s="372">
        <v>1.60826</v>
      </c>
      <c r="AU1366" s="369"/>
      <c r="AV1366" s="312">
        <v>1.08</v>
      </c>
      <c r="AW1366" s="370">
        <v>1.1388235545454735</v>
      </c>
      <c r="AX1366" s="370">
        <v>1.2896235545454546</v>
      </c>
      <c r="AY1366" s="370">
        <v>0</v>
      </c>
      <c r="AZ1366" s="312">
        <f>_xll.SRS1Splines.Functions25.Linear_Interp(V_NNG3A!$H$4:$H$12,V_NNG3A!$I$4:$I$12,BF1366)</f>
        <v>12.92375</v>
      </c>
      <c r="BA1366" s="312">
        <f>(AZ1366/V_NNG3A!$I$8)*100</f>
        <v>93.312274368231058</v>
      </c>
      <c r="BB1366" s="308">
        <f>_xll.SRS1Splines.Functions25.Linear_Interp(V_NNG3A!$H$4:$H$12,V_NNG3A!$J$4:$J$12,BF1366)</f>
        <v>1.9361637931035101</v>
      </c>
      <c r="BC1366" s="308">
        <f>IFERROR((AZ1366-V_NNG3A!$J$20) / (V_NNG3A!$J$19-V_NNG3A!$J$20) * 100, 0)</f>
        <v>67.640946873871215</v>
      </c>
      <c r="BD1366" s="308">
        <v>1050</v>
      </c>
      <c r="BE1366" s="308">
        <v>1047</v>
      </c>
      <c r="BF1366" s="374">
        <v>1049.25</v>
      </c>
      <c r="BG1366" s="312">
        <v>0.38</v>
      </c>
      <c r="BH1366" s="372">
        <v>0.44817999999999303</v>
      </c>
      <c r="BI1366" s="369"/>
      <c r="BJ1366" s="312">
        <v>4.87296</v>
      </c>
      <c r="BK1366" s="370">
        <v>12.182399999999999</v>
      </c>
      <c r="BL1366" s="370">
        <v>2.118528</v>
      </c>
      <c r="BM1366" s="370">
        <f t="shared" si="19"/>
        <v>10.063872</v>
      </c>
      <c r="BN1366" s="312">
        <f>_xll.SRS1Splines.Functions25.Linear_Interp(V_XNN1!$K$3:$K$8,V_XNN1!$L$3:$L$8,BT1366)</f>
        <v>0.23352239999999999</v>
      </c>
      <c r="BO1366" s="312">
        <f>(BN1366/V_XNN1!$L$7)*100</f>
        <v>111.20114285714287</v>
      </c>
      <c r="BP1366" s="308">
        <f>_xll.SRS1Splines.Functions25.Linear_Interp(V_XNN1!$K$3:$K$8,V_XNN1!$M$3:$M$8,BT1366)</f>
        <v>7.7522399999999894E-2</v>
      </c>
      <c r="BQ1366" s="308">
        <f>IFERROR((BN1366 - V_XNN1!$M$16) / (V_XNN1!$M$15- V_XNN1!$M$16) * 100, 0)</f>
        <v>145.22562674094706</v>
      </c>
      <c r="BR1366" s="308">
        <v>252</v>
      </c>
      <c r="BS1366" s="308">
        <v>249</v>
      </c>
      <c r="BT1366" s="374">
        <v>253.32</v>
      </c>
      <c r="BU1366" s="312">
        <v>0.34666666666666668</v>
      </c>
      <c r="BV1366" s="372">
        <v>0.34327999999999997</v>
      </c>
      <c r="BW1366" s="369"/>
      <c r="BX1366" s="312"/>
      <c r="BY1366" s="370"/>
      <c r="BZ1366" s="370"/>
      <c r="CA1366" s="370"/>
      <c r="CB1366" s="312"/>
      <c r="CC1366" s="312"/>
      <c r="CD1366" s="308"/>
      <c r="CE1366" s="312"/>
      <c r="CF1366" s="312"/>
      <c r="CG1366" s="312"/>
      <c r="CH1366" s="312"/>
      <c r="CI1366" s="384"/>
      <c r="CJ1366" s="312"/>
      <c r="CK1366" s="372"/>
      <c r="CL1366" s="369"/>
      <c r="CM1366" s="312"/>
      <c r="CN1366" s="370"/>
      <c r="CO1366" s="370"/>
      <c r="CP1366" s="370"/>
      <c r="CQ1366" s="312"/>
      <c r="CR1366" s="312"/>
      <c r="CS1366" s="308"/>
      <c r="CT1366" s="312"/>
      <c r="CU1366" s="312"/>
      <c r="CV1366" s="312"/>
      <c r="CW1366" s="312"/>
      <c r="CX1366" s="384"/>
      <c r="CY1366" s="312"/>
      <c r="CZ1366" s="372"/>
    </row>
    <row r="1367" spans="1:104" s="1" customFormat="1" hidden="1">
      <c r="A1367" s="269">
        <v>45926</v>
      </c>
      <c r="B1367" s="380">
        <v>43.4</v>
      </c>
      <c r="C1367" s="381">
        <v>0.78096774193548391</v>
      </c>
      <c r="D1367" s="382">
        <v>4.5567359999999999</v>
      </c>
      <c r="E1367" s="382">
        <v>3.1440959999999998</v>
      </c>
      <c r="F1367" s="382">
        <v>1.3979520000000001</v>
      </c>
      <c r="G1367" s="312">
        <f>_xll.SRS1Splines.Functions25.Linear_Interp(V_NEM!$R$687:$R$703,V_NEM!$T$687:$T$703,M1367)+_xll.SRS1Splines.Functions25.Linear_Interp(V_NEM!$AB$687:$AB$703,V_NEM!$AD$687:$AD$703,N1367)</f>
        <v>1.097453637799999</v>
      </c>
      <c r="H1367" s="308">
        <f>(G1367/(V_NEM!$T$696+V_NEM!$AD$696))*100</f>
        <v>113.23590528870689</v>
      </c>
      <c r="I1367" s="308">
        <f>G1367-(V_NEM!$T$694+V_NEM!$AD$694)</f>
        <v>0.45796750279999909</v>
      </c>
      <c r="J1367" s="308">
        <f>((IFERROR((_xll.SRS1Splines.Functions25.Linear_Interp(V_NEM!$R$687:$R$703,V_NEM!$T$687:$T$703,M1367) - V_NEM!$X$689) / (V_NEM!$X$688- V_NEM!$X$689) * 100, 0))+(IFERROR((_xll.SRS1Splines.Functions25.Linear_Interp(V_NEM!$AB$687:$AB$703,V_NEM!$AD$687:$AD$703,N1367) - V_NEM!$AH$689) / (V_NEM!$AH$688- V_NEM!$AH$689) * 100, 0)))/2</f>
        <v>139.4772825599444</v>
      </c>
      <c r="K1367" s="308">
        <v>784.3</v>
      </c>
      <c r="L1367" s="308">
        <v>781.8</v>
      </c>
      <c r="M1367" s="371">
        <v>784.63</v>
      </c>
      <c r="N1367" s="371">
        <v>784.64</v>
      </c>
      <c r="O1367" s="312">
        <v>1.1651612903225805</v>
      </c>
      <c r="P1367" s="383">
        <v>3.0825680000000002</v>
      </c>
      <c r="Q1367" s="369">
        <v>63.8</v>
      </c>
      <c r="R1367" s="312">
        <v>6.9853333333333332</v>
      </c>
      <c r="S1367" s="370">
        <v>13.588681336963653</v>
      </c>
      <c r="T1367" s="370">
        <v>0</v>
      </c>
      <c r="U1367" s="370"/>
      <c r="V1367" s="312">
        <f>_xll.SRS1Splines.Functions25.Linear_Interp(V_NK3!$P$8:$P$32,V_NK3!$R$8:$R$32,AC1367)</f>
        <v>339.78281499000002</v>
      </c>
      <c r="W1367" s="312">
        <f>(V1367/V_NK3!$R$28)*100</f>
        <v>62.673542139034588</v>
      </c>
      <c r="X1367" s="308">
        <f>V1367-V_NK3!$R$8</f>
        <v>283.20416299000004</v>
      </c>
      <c r="Y1367" s="308">
        <f>IFERROR((V1367 - V_NK3!$V$10) / (V_NK3!$V$9- V_NK3!$V$10) * 100, 0)</f>
        <v>58.324246971414858</v>
      </c>
      <c r="Z1367" s="308">
        <v>541.79999999999995</v>
      </c>
      <c r="AA1367" s="308">
        <v>521</v>
      </c>
      <c r="AB1367" s="312">
        <v>531.62770083319697</v>
      </c>
      <c r="AC1367" s="371">
        <v>535.13</v>
      </c>
      <c r="AD1367" s="308">
        <v>1.1666666666666667</v>
      </c>
      <c r="AE1367" s="372">
        <v>0</v>
      </c>
      <c r="AF1367" s="373"/>
      <c r="AG1367" s="312"/>
      <c r="AH1367" s="370">
        <v>6.1037482385712245</v>
      </c>
      <c r="AI1367" s="370">
        <v>6.6279768100000007</v>
      </c>
      <c r="AJ1367" s="370"/>
      <c r="AK1367" s="312">
        <f>_xll.SRS1Splines.Functions25.Linear_Interp(V_NK2!$R$10:$R$21,V_NK2!$T$10:$T$21,AR1367)</f>
        <v>69.172028571454703</v>
      </c>
      <c r="AL1367" s="312">
        <f>(AK1367/V_NK2!$T$18)*100</f>
        <v>96.879591836771283</v>
      </c>
      <c r="AM1367" s="308">
        <f>AK1367-V_NK2!$T$11</f>
        <v>28.352028571426906</v>
      </c>
      <c r="AN1367" s="308">
        <f>IFERROR((AK1367 - V_NK2!$X$12) / (V_NK2!$X$11- V_NK2!$X$12) * 100, 0)</f>
        <v>92.714285714284813</v>
      </c>
      <c r="AO1367" s="308">
        <v>427</v>
      </c>
      <c r="AP1367" s="308">
        <v>420</v>
      </c>
      <c r="AQ1367" s="308"/>
      <c r="AR1367" s="371">
        <v>426.49</v>
      </c>
      <c r="AS1367" s="312">
        <v>1.5840000000000001</v>
      </c>
      <c r="AT1367" s="372">
        <v>1.6048370000000001</v>
      </c>
      <c r="AU1367" s="369"/>
      <c r="AV1367" s="312">
        <v>1.08</v>
      </c>
      <c r="AW1367" s="370">
        <v>2.1232514999999839</v>
      </c>
      <c r="AX1367" s="370">
        <v>1.9750515000000004</v>
      </c>
      <c r="AY1367" s="370">
        <v>0</v>
      </c>
      <c r="AZ1367" s="312">
        <f>_xll.SRS1Splines.Functions25.Linear_Interp(V_NNG3A!$H$4:$H$12,V_NNG3A!$I$4:$I$12,BF1367)</f>
        <v>13.6276999999999</v>
      </c>
      <c r="BA1367" s="312">
        <f>(AZ1367/V_NNG3A!$I$8)*100</f>
        <v>98.394945848374732</v>
      </c>
      <c r="BB1367" s="308">
        <f>_xll.SRS1Splines.Functions25.Linear_Interp(V_NNG3A!$H$4:$H$12,V_NNG3A!$J$4:$J$12,BF1367)</f>
        <v>2.64011379310343</v>
      </c>
      <c r="BC1367" s="308">
        <f>IFERROR((AZ1367-V_NNG3A!$J$20) / (V_NNG3A!$J$19-V_NNG3A!$J$20) * 100, 0)</f>
        <v>92.233827249725593</v>
      </c>
      <c r="BD1367" s="308">
        <v>1050</v>
      </c>
      <c r="BE1367" s="308">
        <v>1047</v>
      </c>
      <c r="BF1367" s="374">
        <v>1049.82</v>
      </c>
      <c r="BG1367" s="312">
        <v>0.38</v>
      </c>
      <c r="BH1367" s="372">
        <v>0.6803399999999965</v>
      </c>
      <c r="BI1367" s="369"/>
      <c r="BJ1367" s="312">
        <v>4.87296</v>
      </c>
      <c r="BK1367" s="370">
        <v>15.393024</v>
      </c>
      <c r="BL1367" s="370">
        <v>2.1047039999999999</v>
      </c>
      <c r="BM1367" s="370">
        <f t="shared" si="19"/>
        <v>13.288320000000001</v>
      </c>
      <c r="BN1367" s="312">
        <f>_xll.SRS1Splines.Functions25.Linear_Interp(V_XNN1!$K$3:$K$8,V_XNN1!$L$3:$L$8,BT1367)</f>
        <v>0.23655180000000001</v>
      </c>
      <c r="BO1367" s="312">
        <f>(BN1367/V_XNN1!$L$7)*100</f>
        <v>112.6437142857143</v>
      </c>
      <c r="BP1367" s="308">
        <f>_xll.SRS1Splines.Functions25.Linear_Interp(V_XNN1!$K$3:$K$8,V_XNN1!$M$3:$M$8,BT1367)</f>
        <v>8.0551800000000201E-2</v>
      </c>
      <c r="BQ1367" s="308">
        <f>IFERROR((BN1367 - V_XNN1!$M$16) / (V_XNN1!$M$15- V_XNN1!$M$16) * 100, 0)</f>
        <v>154.60167130919223</v>
      </c>
      <c r="BR1367" s="308">
        <v>252</v>
      </c>
      <c r="BS1367" s="308">
        <v>249</v>
      </c>
      <c r="BT1367" s="374">
        <v>253.49</v>
      </c>
      <c r="BU1367" s="312">
        <v>0.34666666666666668</v>
      </c>
      <c r="BV1367" s="372">
        <v>0.340474</v>
      </c>
      <c r="BW1367" s="369"/>
      <c r="BX1367" s="312"/>
      <c r="BY1367" s="370"/>
      <c r="BZ1367" s="370"/>
      <c r="CA1367" s="370"/>
      <c r="CB1367" s="312"/>
      <c r="CC1367" s="312"/>
      <c r="CD1367" s="308"/>
      <c r="CE1367" s="312"/>
      <c r="CF1367" s="312"/>
      <c r="CG1367" s="312"/>
      <c r="CH1367" s="312"/>
      <c r="CI1367" s="384"/>
      <c r="CJ1367" s="312"/>
      <c r="CK1367" s="372"/>
      <c r="CL1367" s="369"/>
      <c r="CM1367" s="312"/>
      <c r="CN1367" s="370"/>
      <c r="CO1367" s="370"/>
      <c r="CP1367" s="370"/>
      <c r="CQ1367" s="312"/>
      <c r="CR1367" s="312"/>
      <c r="CS1367" s="308"/>
      <c r="CT1367" s="312"/>
      <c r="CU1367" s="312"/>
      <c r="CV1367" s="312"/>
      <c r="CW1367" s="312"/>
      <c r="CX1367" s="384"/>
      <c r="CY1367" s="312"/>
      <c r="CZ1367" s="372"/>
    </row>
    <row r="1368" spans="1:104" s="1" customFormat="1" hidden="1">
      <c r="A1368" s="269">
        <v>45927</v>
      </c>
      <c r="B1368" s="380">
        <v>58.8</v>
      </c>
      <c r="C1368" s="381">
        <v>0.78096774193548391</v>
      </c>
      <c r="D1368" s="382">
        <v>4.5904319999999998</v>
      </c>
      <c r="E1368" s="382">
        <v>3.1406400000000003</v>
      </c>
      <c r="F1368" s="382">
        <v>1.4592959999999999</v>
      </c>
      <c r="G1368" s="312">
        <f>_xll.SRS1Splines.Functions25.Linear_Interp(V_NEM!$R$687:$R$703,V_NEM!$T$687:$T$703,M1368)+_xll.SRS1Splines.Functions25.Linear_Interp(V_NEM!$AB$687:$AB$703,V_NEM!$AD$687:$AD$703,N1368)</f>
        <v>1.1155373773000021</v>
      </c>
      <c r="H1368" s="308">
        <f>(G1368/(V_NEM!$T$696+V_NEM!$AD$696))*100</f>
        <v>115.10179605871969</v>
      </c>
      <c r="I1368" s="308">
        <f>G1368-(V_NEM!$T$694+V_NEM!$AD$694)</f>
        <v>0.47605124230000218</v>
      </c>
      <c r="J1368" s="308">
        <f>((IFERROR((_xll.SRS1Splines.Functions25.Linear_Interp(V_NEM!$R$687:$R$703,V_NEM!$T$687:$T$703,M1368) - V_NEM!$X$689) / (V_NEM!$X$688- V_NEM!$X$689) * 100, 0))+(IFERROR((_xll.SRS1Splines.Functions25.Linear_Interp(V_NEM!$AB$687:$AB$703,V_NEM!$AD$687:$AD$703,N1368) - V_NEM!$AH$689) / (V_NEM!$AH$688- V_NEM!$AH$689) * 100, 0)))/2</f>
        <v>143.48982707855183</v>
      </c>
      <c r="K1368" s="308">
        <v>784.3</v>
      </c>
      <c r="L1368" s="308">
        <v>781.8</v>
      </c>
      <c r="M1368" s="371">
        <v>784.73</v>
      </c>
      <c r="N1368" s="371">
        <v>784.67</v>
      </c>
      <c r="O1368" s="312">
        <v>1.1651612903225805</v>
      </c>
      <c r="P1368" s="383">
        <v>3.0769761397970901</v>
      </c>
      <c r="Q1368" s="369">
        <v>3.6</v>
      </c>
      <c r="R1368" s="312">
        <v>6.9853333333333332</v>
      </c>
      <c r="S1368" s="370">
        <v>11.602431730266572</v>
      </c>
      <c r="T1368" s="370">
        <v>0</v>
      </c>
      <c r="U1368" s="370"/>
      <c r="V1368" s="312">
        <f>_xll.SRS1Splines.Functions25.Linear_Interp(V_NK3!$P$8:$P$32,V_NK3!$R$8:$R$32,AC1368)</f>
        <v>351.38524649999999</v>
      </c>
      <c r="W1368" s="312">
        <f>(V1368/V_NK3!$R$28)*100</f>
        <v>64.813631184381521</v>
      </c>
      <c r="X1368" s="308">
        <f>V1368-V_NK3!$R$8</f>
        <v>294.80659450000002</v>
      </c>
      <c r="Y1368" s="308">
        <f>IFERROR((V1368 - V_NK3!$V$10) / (V_NK3!$V$9- V_NK3!$V$10) * 100, 0)</f>
        <v>60.713700126741742</v>
      </c>
      <c r="Z1368" s="308">
        <v>541.79999999999995</v>
      </c>
      <c r="AA1368" s="308">
        <v>521</v>
      </c>
      <c r="AB1368" s="312">
        <v>531.70052414105248</v>
      </c>
      <c r="AC1368" s="371">
        <v>535.5</v>
      </c>
      <c r="AD1368" s="308">
        <v>1.1666666666666667</v>
      </c>
      <c r="AE1368" s="372">
        <v>0</v>
      </c>
      <c r="AF1368" s="373"/>
      <c r="AG1368" s="312"/>
      <c r="AH1368" s="370">
        <v>4.6474168671426863</v>
      </c>
      <c r="AI1368" s="370">
        <v>6.6132740099999996</v>
      </c>
      <c r="AJ1368" s="370"/>
      <c r="AK1368" s="312">
        <f>_xll.SRS1Splines.Functions25.Linear_Interp(V_NK2!$R$10:$R$21,V_NK2!$T$10:$T$21,AR1368)</f>
        <v>67.206171428597401</v>
      </c>
      <c r="AL1368" s="312">
        <f>(AK1368/V_NK2!$T$18)*100</f>
        <v>94.126290516242847</v>
      </c>
      <c r="AM1368" s="308">
        <f>AK1368-V_NK2!$T$11</f>
        <v>26.386171428569604</v>
      </c>
      <c r="AN1368" s="308">
        <f>IFERROR((AK1368 - V_NK2!$X$12) / (V_NK2!$X$11- V_NK2!$X$12) * 100, 0)</f>
        <v>86.285714285712558</v>
      </c>
      <c r="AO1368" s="308">
        <v>427</v>
      </c>
      <c r="AP1368" s="308">
        <v>420</v>
      </c>
      <c r="AQ1368" s="308"/>
      <c r="AR1368" s="371">
        <v>426.04</v>
      </c>
      <c r="AS1368" s="312">
        <v>1.5840000000000001</v>
      </c>
      <c r="AT1368" s="372">
        <v>1.6012770000000001</v>
      </c>
      <c r="AU1368" s="369"/>
      <c r="AV1368" s="312">
        <v>1.08</v>
      </c>
      <c r="AW1368" s="370">
        <v>1.2853256363636245</v>
      </c>
      <c r="AX1368" s="370">
        <v>1.4673256363636364</v>
      </c>
      <c r="AY1368" s="370">
        <v>0</v>
      </c>
      <c r="AZ1368" s="312">
        <f>_xll.SRS1Splines.Functions25.Linear_Interp(V_NNG3A!$H$4:$H$12,V_NNG3A!$I$4:$I$12,BF1368)</f>
        <v>12.7631999999999</v>
      </c>
      <c r="BA1368" s="312">
        <f>(AZ1368/V_NNG3A!$I$8)*100</f>
        <v>92.153068592057039</v>
      </c>
      <c r="BB1368" s="308">
        <f>_xll.SRS1Splines.Functions25.Linear_Interp(V_NNG3A!$H$4:$H$12,V_NNG3A!$J$4:$J$12,BF1368)</f>
        <v>1.77561379310338</v>
      </c>
      <c r="BC1368" s="308">
        <f>IFERROR((AZ1368-V_NNG3A!$J$20) / (V_NNG3A!$J$19-V_NNG3A!$J$20) * 100, 0)</f>
        <v>62.032044332005384</v>
      </c>
      <c r="BD1368" s="308">
        <v>1050</v>
      </c>
      <c r="BE1368" s="308">
        <v>1047</v>
      </c>
      <c r="BF1368" s="374">
        <v>1049.1199999999999</v>
      </c>
      <c r="BG1368" s="312">
        <v>0.38</v>
      </c>
      <c r="BH1368" s="372">
        <v>0.51586999999999539</v>
      </c>
      <c r="BI1368" s="369"/>
      <c r="BJ1368" s="312">
        <v>4.87296</v>
      </c>
      <c r="BK1368" s="370">
        <v>16.393536000000001</v>
      </c>
      <c r="BL1368" s="370">
        <v>2.0977920000000001</v>
      </c>
      <c r="BM1368" s="370">
        <f t="shared" si="19"/>
        <v>14.295744000000001</v>
      </c>
      <c r="BN1368" s="312">
        <f>_xll.SRS1Splines.Functions25.Linear_Interp(V_XNN1!$K$3:$K$8,V_XNN1!$L$3:$L$8,BT1368)</f>
        <v>0.23744280000000001</v>
      </c>
      <c r="BO1368" s="312">
        <f>(BN1368/V_XNN1!$L$7)*100</f>
        <v>113.06800000000001</v>
      </c>
      <c r="BP1368" s="308">
        <f>_xll.SRS1Splines.Functions25.Linear_Interp(V_XNN1!$K$3:$K$8,V_XNN1!$M$3:$M$8,BT1368)</f>
        <v>8.1442799999999899E-2</v>
      </c>
      <c r="BQ1368" s="308">
        <f>IFERROR((BN1368 - V_XNN1!$M$16) / (V_XNN1!$M$15- V_XNN1!$M$16) * 100, 0)</f>
        <v>157.35933147632315</v>
      </c>
      <c r="BR1368" s="308">
        <v>252</v>
      </c>
      <c r="BS1368" s="308">
        <v>249</v>
      </c>
      <c r="BT1368" s="374">
        <v>253.54</v>
      </c>
      <c r="BU1368" s="312">
        <v>0.34666666666666668</v>
      </c>
      <c r="BV1368" s="372">
        <v>0.33914800000000001</v>
      </c>
      <c r="BW1368" s="369"/>
      <c r="BX1368" s="312"/>
      <c r="BY1368" s="370"/>
      <c r="BZ1368" s="370"/>
      <c r="CA1368" s="370"/>
      <c r="CB1368" s="312"/>
      <c r="CC1368" s="312"/>
      <c r="CD1368" s="308"/>
      <c r="CE1368" s="312"/>
      <c r="CF1368" s="312"/>
      <c r="CG1368" s="312"/>
      <c r="CH1368" s="312"/>
      <c r="CI1368" s="384"/>
      <c r="CJ1368" s="312"/>
      <c r="CK1368" s="372"/>
      <c r="CL1368" s="369"/>
      <c r="CM1368" s="312"/>
      <c r="CN1368" s="370"/>
      <c r="CO1368" s="370"/>
      <c r="CP1368" s="370"/>
      <c r="CQ1368" s="312"/>
      <c r="CR1368" s="312"/>
      <c r="CS1368" s="308"/>
      <c r="CT1368" s="312"/>
      <c r="CU1368" s="312"/>
      <c r="CV1368" s="312"/>
      <c r="CW1368" s="312"/>
      <c r="CX1368" s="384"/>
      <c r="CY1368" s="312"/>
      <c r="CZ1368" s="372"/>
    </row>
    <row r="1369" spans="1:104" s="1" customFormat="1" hidden="1">
      <c r="A1369" s="269">
        <v>45928</v>
      </c>
      <c r="B1369" s="380">
        <v>75.5</v>
      </c>
      <c r="C1369" s="381">
        <v>0.78096774193548391</v>
      </c>
      <c r="D1369" s="382">
        <v>6.2449920000000008</v>
      </c>
      <c r="E1369" s="382">
        <v>3.1406400000000003</v>
      </c>
      <c r="F1369" s="382">
        <v>3.295296</v>
      </c>
      <c r="G1369" s="312">
        <f>_xll.SRS1Splines.Functions25.Linear_Interp(V_NEM!$R$687:$R$703,V_NEM!$T$687:$T$703,M1369)+_xll.SRS1Splines.Functions25.Linear_Interp(V_NEM!$AB$687:$AB$703,V_NEM!$AD$687:$AD$703,N1369)</f>
        <v>1.1365585823499971</v>
      </c>
      <c r="H1369" s="308">
        <f>(G1369/(V_NEM!$T$696+V_NEM!$AD$696))*100</f>
        <v>117.27077623438112</v>
      </c>
      <c r="I1369" s="308">
        <f>G1369-(V_NEM!$T$694+V_NEM!$AD$694)</f>
        <v>0.49707244734999712</v>
      </c>
      <c r="J1369" s="308">
        <f>((IFERROR((_xll.SRS1Splines.Functions25.Linear_Interp(V_NEM!$R$687:$R$703,V_NEM!$T$687:$T$703,M1369) - V_NEM!$X$689) / (V_NEM!$X$688- V_NEM!$X$689) * 100, 0))+(IFERROR((_xll.SRS1Splines.Functions25.Linear_Interp(V_NEM!$AB$687:$AB$703,V_NEM!$AD$687:$AD$703,N1369) - V_NEM!$AH$689) / (V_NEM!$AH$688- V_NEM!$AH$689) * 100, 0)))/2</f>
        <v>160.12316384966221</v>
      </c>
      <c r="K1369" s="308">
        <v>784.3</v>
      </c>
      <c r="L1369" s="308">
        <v>781.8</v>
      </c>
      <c r="M1369" s="371">
        <v>784.76</v>
      </c>
      <c r="N1369" s="371">
        <v>785.15</v>
      </c>
      <c r="O1369" s="312">
        <v>1.1651612903225805</v>
      </c>
      <c r="P1369" s="383">
        <v>3.0858014407397398</v>
      </c>
      <c r="Q1369" s="369">
        <v>28.34</v>
      </c>
      <c r="R1369" s="312">
        <v>6.9853333333333332</v>
      </c>
      <c r="S1369" s="370">
        <v>11.288852494312286</v>
      </c>
      <c r="T1369" s="370">
        <v>0</v>
      </c>
      <c r="U1369" s="370"/>
      <c r="V1369" s="312">
        <f>_xll.SRS1Splines.Functions25.Linear_Interp(V_NK3!$P$8:$P$32,V_NK3!$R$8:$R$32,AC1369)</f>
        <v>362.67409878000001</v>
      </c>
      <c r="W1369" s="312">
        <f>(V1369/V_NK3!$R$28)*100</f>
        <v>66.89587998525964</v>
      </c>
      <c r="X1369" s="308">
        <f>V1369-V_NK3!$R$8</f>
        <v>306.09544678000003</v>
      </c>
      <c r="Y1369" s="308">
        <f>IFERROR((V1369 - V_NK3!$V$10) / (V_NK3!$V$9- V_NK3!$V$10) * 100, 0)</f>
        <v>63.038573467059798</v>
      </c>
      <c r="Z1369" s="308">
        <v>541.79999999999995</v>
      </c>
      <c r="AA1369" s="308">
        <v>521</v>
      </c>
      <c r="AB1369" s="312">
        <v>531.773347448908</v>
      </c>
      <c r="AC1369" s="371">
        <v>535.86</v>
      </c>
      <c r="AD1369" s="308">
        <v>1.1666666666666667</v>
      </c>
      <c r="AE1369" s="372">
        <v>0</v>
      </c>
      <c r="AF1369" s="373"/>
      <c r="AG1369" s="312"/>
      <c r="AH1369" s="370">
        <v>3.8928905714294899</v>
      </c>
      <c r="AI1369" s="370">
        <v>4.8976619999999986</v>
      </c>
      <c r="AJ1369" s="370"/>
      <c r="AK1369" s="312">
        <f>_xll.SRS1Splines.Functions25.Linear_Interp(V_NK2!$R$10:$R$21,V_NK2!$T$10:$T$21,AR1369)</f>
        <v>66.201400000026595</v>
      </c>
      <c r="AL1369" s="312">
        <f>(AK1369/V_NK2!$T$18)*100</f>
        <v>92.719047619084861</v>
      </c>
      <c r="AM1369" s="308">
        <f>AK1369-V_NK2!$T$11</f>
        <v>25.381399999998798</v>
      </c>
      <c r="AN1369" s="308">
        <f>IFERROR((AK1369 - V_NK2!$X$12) / (V_NK2!$X$11- V_NK2!$X$12) * 100, 0)</f>
        <v>83.000000000000142</v>
      </c>
      <c r="AO1369" s="308">
        <v>427</v>
      </c>
      <c r="AP1369" s="308">
        <v>420</v>
      </c>
      <c r="AQ1369" s="308"/>
      <c r="AR1369" s="371">
        <v>425.81</v>
      </c>
      <c r="AS1369" s="312">
        <v>1.5840000000000001</v>
      </c>
      <c r="AT1369" s="372">
        <v>1.16611</v>
      </c>
      <c r="AU1369" s="369"/>
      <c r="AV1369" s="312">
        <v>1.08</v>
      </c>
      <c r="AW1369" s="370">
        <v>1.1955353090909331</v>
      </c>
      <c r="AX1369" s="370">
        <v>1.2215353090909093</v>
      </c>
      <c r="AY1369" s="370">
        <v>0</v>
      </c>
      <c r="AZ1369" s="312">
        <f>_xll.SRS1Splines.Functions25.Linear_Interp(V_NNG3A!$H$4:$H$12,V_NNG3A!$I$4:$I$12,BF1369)</f>
        <v>12.639699999999999</v>
      </c>
      <c r="BA1369" s="312">
        <f>(AZ1369/V_NNG3A!$I$8)*100</f>
        <v>91.261371841155238</v>
      </c>
      <c r="BB1369" s="308">
        <f>_xll.SRS1Splines.Functions25.Linear_Interp(V_NNG3A!$H$4:$H$12,V_NNG3A!$J$4:$J$12,BF1369)</f>
        <v>1.6521137931034999</v>
      </c>
      <c r="BC1369" s="308">
        <f>IFERROR((AZ1369-V_NNG3A!$J$20) / (V_NNG3A!$J$19-V_NNG3A!$J$20) * 100, 0)</f>
        <v>57.717503915191692</v>
      </c>
      <c r="BD1369" s="308">
        <v>1050</v>
      </c>
      <c r="BE1369" s="308">
        <v>1047</v>
      </c>
      <c r="BF1369" s="374">
        <v>1049.02</v>
      </c>
      <c r="BG1369" s="312">
        <v>0.38</v>
      </c>
      <c r="BH1369" s="372">
        <v>0.41732000000000696</v>
      </c>
      <c r="BI1369" s="369"/>
      <c r="BJ1369" s="312">
        <v>4.87296</v>
      </c>
      <c r="BK1369" s="370">
        <v>17.07264</v>
      </c>
      <c r="BL1369" s="370">
        <v>2.0917439999999998</v>
      </c>
      <c r="BM1369" s="370">
        <f t="shared" si="19"/>
        <v>14.980896</v>
      </c>
      <c r="BN1369" s="312">
        <f>_xll.SRS1Splines.Functions25.Linear_Interp(V_XNN1!$K$3:$K$8,V_XNN1!$L$3:$L$8,BT1369)</f>
        <v>0.23779919999999999</v>
      </c>
      <c r="BO1369" s="312">
        <f>(BN1369/V_XNN1!$L$7)*100</f>
        <v>113.23771428571428</v>
      </c>
      <c r="BP1369" s="308">
        <f>_xll.SRS1Splines.Functions25.Linear_Interp(V_XNN1!$K$3:$K$8,V_XNN1!$M$3:$M$8,BT1369)</f>
        <v>8.1799200000000002E-2</v>
      </c>
      <c r="BQ1369" s="308">
        <f>IFERROR((BN1369 - V_XNN1!$M$16) / (V_XNN1!$M$15- V_XNN1!$M$16) * 100, 0)</f>
        <v>158.46239554317546</v>
      </c>
      <c r="BR1369" s="308">
        <v>252</v>
      </c>
      <c r="BS1369" s="308">
        <v>249</v>
      </c>
      <c r="BT1369" s="374">
        <v>253.56</v>
      </c>
      <c r="BU1369" s="312">
        <v>0.34666666666666668</v>
      </c>
      <c r="BV1369" s="372">
        <v>0.33909400000000001</v>
      </c>
      <c r="BW1369" s="369"/>
      <c r="BX1369" s="312"/>
      <c r="BY1369" s="370"/>
      <c r="BZ1369" s="370"/>
      <c r="CA1369" s="370"/>
      <c r="CB1369" s="312"/>
      <c r="CC1369" s="312"/>
      <c r="CD1369" s="308"/>
      <c r="CE1369" s="312"/>
      <c r="CF1369" s="312"/>
      <c r="CG1369" s="312"/>
      <c r="CH1369" s="312"/>
      <c r="CI1369" s="384"/>
      <c r="CJ1369" s="312"/>
      <c r="CK1369" s="372"/>
      <c r="CL1369" s="369"/>
      <c r="CM1369" s="312"/>
      <c r="CN1369" s="370"/>
      <c r="CO1369" s="370"/>
      <c r="CP1369" s="370"/>
      <c r="CQ1369" s="312"/>
      <c r="CR1369" s="312"/>
      <c r="CS1369" s="308"/>
      <c r="CT1369" s="312"/>
      <c r="CU1369" s="312"/>
      <c r="CV1369" s="312"/>
      <c r="CW1369" s="312"/>
      <c r="CX1369" s="384"/>
      <c r="CY1369" s="312"/>
      <c r="CZ1369" s="372"/>
    </row>
    <row r="1370" spans="1:104" s="1" customFormat="1" hidden="1">
      <c r="A1370" s="269">
        <v>45929</v>
      </c>
      <c r="B1370" s="380">
        <v>74.400000000000006</v>
      </c>
      <c r="C1370" s="381">
        <v>0.78096774193548391</v>
      </c>
      <c r="D1370" s="382">
        <v>8.0556479999999997</v>
      </c>
      <c r="E1370" s="382">
        <v>3.1648320000000005</v>
      </c>
      <c r="F1370" s="382">
        <v>4.9144319999999997</v>
      </c>
      <c r="G1370" s="312">
        <f>_xll.SRS1Splines.Functions25.Linear_Interp(V_NEM!$R$687:$R$703,V_NEM!$T$687:$T$703,M1370)+_xll.SRS1Splines.Functions25.Linear_Interp(V_NEM!$AB$687:$AB$703,V_NEM!$AD$687:$AD$703,N1370)</f>
        <v>1.144880461400005</v>
      </c>
      <c r="H1370" s="308">
        <f>(G1370/(V_NEM!$T$696+V_NEM!$AD$696))*100</f>
        <v>118.12943255978163</v>
      </c>
      <c r="I1370" s="308">
        <f>G1370-(V_NEM!$T$694+V_NEM!$AD$694)</f>
        <v>0.50539432640000503</v>
      </c>
      <c r="J1370" s="308">
        <f>((IFERROR((_xll.SRS1Splines.Functions25.Linear_Interp(V_NEM!$R$687:$R$703,V_NEM!$T$687:$T$703,M1370) - V_NEM!$X$689) / (V_NEM!$X$688- V_NEM!$X$689) * 100, 0))+(IFERROR((_xll.SRS1Splines.Functions25.Linear_Interp(V_NEM!$AB$687:$AB$703,V_NEM!$AD$687:$AD$703,N1370) - V_NEM!$AH$689) / (V_NEM!$AH$688- V_NEM!$AH$689) * 100, 0)))/2</f>
        <v>157.25369450032252</v>
      </c>
      <c r="K1370" s="308">
        <v>784.3</v>
      </c>
      <c r="L1370" s="308">
        <v>781.8</v>
      </c>
      <c r="M1370" s="371">
        <v>784.84</v>
      </c>
      <c r="N1370" s="371">
        <v>785</v>
      </c>
      <c r="O1370" s="312">
        <v>1.1651612903225805</v>
      </c>
      <c r="P1370" s="383">
        <v>3.0869201855970099</v>
      </c>
      <c r="Q1370" s="369">
        <v>42.8</v>
      </c>
      <c r="R1370" s="312">
        <v>6.9853333333333332</v>
      </c>
      <c r="S1370" s="370">
        <v>19.032562326967238</v>
      </c>
      <c r="T1370" s="370">
        <v>0</v>
      </c>
      <c r="U1370" s="370"/>
      <c r="V1370" s="312">
        <f>_xll.SRS1Splines.Functions25.Linear_Interp(V_NK3!$P$8:$P$32,V_NK3!$R$8:$R$32,AC1370)</f>
        <v>381.70666125000201</v>
      </c>
      <c r="W1370" s="312">
        <f>(V1370/V_NK3!$R$28)*100</f>
        <v>70.406469848412627</v>
      </c>
      <c r="X1370" s="308">
        <f>V1370-V_NK3!$R$8</f>
        <v>325.12800925000204</v>
      </c>
      <c r="Y1370" s="308">
        <f>IFERROR((V1370 - V_NK3!$V$10) / (V_NK3!$V$9- V_NK3!$V$10) * 100, 0)</f>
        <v>66.958218793878231</v>
      </c>
      <c r="Z1370" s="308">
        <v>541.79999999999995</v>
      </c>
      <c r="AA1370" s="308">
        <v>521</v>
      </c>
      <c r="AB1370" s="312">
        <v>531.84617075676351</v>
      </c>
      <c r="AC1370" s="371">
        <v>536.45000000000005</v>
      </c>
      <c r="AD1370" s="308">
        <v>1.1666666666666667</v>
      </c>
      <c r="AE1370" s="372">
        <v>0</v>
      </c>
      <c r="AF1370" s="373"/>
      <c r="AG1370" s="312"/>
      <c r="AH1370" s="370">
        <v>7.3238420371419712</v>
      </c>
      <c r="AI1370" s="370">
        <v>6.2316991799999997</v>
      </c>
      <c r="AJ1370" s="370"/>
      <c r="AK1370" s="312">
        <f>_xll.SRS1Splines.Functions25.Linear_Interp(V_NK2!$R$10:$R$21,V_NK2!$T$10:$T$21,AR1370)</f>
        <v>67.293542857168802</v>
      </c>
      <c r="AL1370" s="312">
        <f>(AK1370/V_NK2!$T$18)*100</f>
        <v>94.248659463821852</v>
      </c>
      <c r="AM1370" s="308">
        <f>AK1370-V_NK2!$T$11</f>
        <v>26.473542857141005</v>
      </c>
      <c r="AN1370" s="308">
        <f>IFERROR((AK1370 - V_NK2!$X$12) / (V_NK2!$X$11- V_NK2!$X$12) * 100, 0)</f>
        <v>86.571428571426765</v>
      </c>
      <c r="AO1370" s="308">
        <v>427</v>
      </c>
      <c r="AP1370" s="308">
        <v>420</v>
      </c>
      <c r="AQ1370" s="308"/>
      <c r="AR1370" s="371">
        <v>426.06</v>
      </c>
      <c r="AS1370" s="312">
        <v>1.5840000000000001</v>
      </c>
      <c r="AT1370" s="372">
        <v>1.5088859999999999</v>
      </c>
      <c r="AU1370" s="369"/>
      <c r="AV1370" s="312">
        <v>1.08</v>
      </c>
      <c r="AW1370" s="370">
        <v>3.1566674516858964</v>
      </c>
      <c r="AX1370" s="370">
        <v>1.6464112090909098</v>
      </c>
      <c r="AY1370" s="370">
        <v>0.600256242594986</v>
      </c>
      <c r="AZ1370" s="312">
        <f>_xll.SRS1Splines.Functions25.Linear_Interp(V_NNG3A!$H$4:$H$12,V_NNG3A!$I$4:$I$12,BF1370)</f>
        <v>14.5052000000017</v>
      </c>
      <c r="BA1370" s="312">
        <f>(AZ1370/V_NNG3A!$I$8)*100</f>
        <v>104.73068592058989</v>
      </c>
      <c r="BB1370" s="308">
        <f>_xll.SRS1Splines.Functions25.Linear_Interp(V_NNG3A!$H$4:$H$12,V_NNG3A!$J$4:$J$12,BF1370)</f>
        <v>3.5176137931052001</v>
      </c>
      <c r="BC1370" s="308">
        <f>IFERROR((AZ1370-V_NNG3A!$J$20) / (V_NNG3A!$J$19-V_NNG3A!$J$20) * 100, 0)</f>
        <v>122.88977231664737</v>
      </c>
      <c r="BD1370" s="308">
        <v>1050</v>
      </c>
      <c r="BE1370" s="308">
        <v>1047</v>
      </c>
      <c r="BF1370" s="374">
        <v>1052.52</v>
      </c>
      <c r="BG1370" s="312">
        <v>0.38</v>
      </c>
      <c r="BH1370" s="372">
        <v>0.57716000000000345</v>
      </c>
      <c r="BI1370" s="369"/>
      <c r="BJ1370" s="312">
        <v>4.87296</v>
      </c>
      <c r="BK1370" s="370">
        <v>28.303775999999999</v>
      </c>
      <c r="BL1370" s="370">
        <v>2.0416319999999999</v>
      </c>
      <c r="BM1370" s="370">
        <f t="shared" si="19"/>
        <v>26.262143999999999</v>
      </c>
      <c r="BN1370" s="312">
        <f>_xll.SRS1Splines.Functions25.Linear_Interp(V_XNN1!$K$3:$K$8,V_XNN1!$L$3:$L$8,BT1370)</f>
        <v>0.24635280000000001</v>
      </c>
      <c r="BO1370" s="312">
        <f>(BN1370/V_XNN1!$L$7)*100</f>
        <v>117.31085714285716</v>
      </c>
      <c r="BP1370" s="308">
        <f>_xll.SRS1Splines.Functions25.Linear_Interp(V_XNN1!$K$3:$K$8,V_XNN1!$M$3:$M$8,BT1370)</f>
        <v>9.03527999999999E-2</v>
      </c>
      <c r="BQ1370" s="308">
        <f>IFERROR((BN1370 - V_XNN1!$M$16) / (V_XNN1!$M$15- V_XNN1!$M$16) * 100, 0)</f>
        <v>184.93593314763234</v>
      </c>
      <c r="BR1370" s="308">
        <v>252</v>
      </c>
      <c r="BS1370" s="308">
        <v>249</v>
      </c>
      <c r="BT1370" s="374">
        <v>254.04</v>
      </c>
      <c r="BU1370" s="312">
        <v>0.34666666666666668</v>
      </c>
      <c r="BV1370" s="372">
        <v>0.33371400000000001</v>
      </c>
      <c r="BW1370" s="369"/>
      <c r="BX1370" s="312"/>
      <c r="BY1370" s="370"/>
      <c r="BZ1370" s="370"/>
      <c r="CA1370" s="370"/>
      <c r="CB1370" s="312"/>
      <c r="CC1370" s="312"/>
      <c r="CD1370" s="308"/>
      <c r="CE1370" s="312"/>
      <c r="CF1370" s="312"/>
      <c r="CG1370" s="312"/>
      <c r="CH1370" s="312"/>
      <c r="CI1370" s="384"/>
      <c r="CJ1370" s="312"/>
      <c r="CK1370" s="372"/>
      <c r="CL1370" s="369"/>
      <c r="CM1370" s="312"/>
      <c r="CN1370" s="370"/>
      <c r="CO1370" s="370"/>
      <c r="CP1370" s="370"/>
      <c r="CQ1370" s="312"/>
      <c r="CR1370" s="312"/>
      <c r="CS1370" s="308"/>
      <c r="CT1370" s="312"/>
      <c r="CU1370" s="312"/>
      <c r="CV1370" s="312"/>
      <c r="CW1370" s="312"/>
      <c r="CX1370" s="384"/>
      <c r="CY1370" s="312"/>
      <c r="CZ1370" s="372"/>
    </row>
    <row r="1371" spans="1:104" s="1" customFormat="1" hidden="1">
      <c r="A1371" s="269">
        <v>45930</v>
      </c>
      <c r="B1371" s="380">
        <v>5</v>
      </c>
      <c r="C1371" s="381">
        <v>0.78096774193548391</v>
      </c>
      <c r="D1371" s="382">
        <v>6.5776319999999995</v>
      </c>
      <c r="E1371" s="382">
        <v>3.1544639999999999</v>
      </c>
      <c r="F1371" s="382">
        <v>3.4205760000000001</v>
      </c>
      <c r="G1371" s="312">
        <f>_xll.SRS1Splines.Functions25.Linear_Interp(V_NEM!$R$687:$R$703,V_NEM!$T$687:$T$703,M1371)+_xll.SRS1Splines.Functions25.Linear_Interp(V_NEM!$AB$687:$AB$703,V_NEM!$AD$687:$AD$703,N1371)</f>
        <v>1.131664532999991</v>
      </c>
      <c r="H1371" s="308">
        <f>(G1371/(V_NEM!$T$696+V_NEM!$AD$696))*100</f>
        <v>116.76580537311861</v>
      </c>
      <c r="I1371" s="308">
        <f>G1371-(V_NEM!$T$694+V_NEM!$AD$694)</f>
        <v>0.49217839799999108</v>
      </c>
      <c r="J1371" s="308">
        <f>((IFERROR((_xll.SRS1Splines.Functions25.Linear_Interp(V_NEM!$R$687:$R$703,V_NEM!$T$687:$T$703,M1371) - V_NEM!$X$689) / (V_NEM!$X$688- V_NEM!$X$689) * 100, 0))+(IFERROR((_xll.SRS1Splines.Functions25.Linear_Interp(V_NEM!$AB$687:$AB$703,V_NEM!$AD$687:$AD$703,N1371) - V_NEM!$AH$689) / (V_NEM!$AH$688- V_NEM!$AH$689) * 100, 0)))/2</f>
        <v>149.73011484491462</v>
      </c>
      <c r="K1371" s="308">
        <v>784.3</v>
      </c>
      <c r="L1371" s="308">
        <v>781.8</v>
      </c>
      <c r="M1371" s="371">
        <v>784.8</v>
      </c>
      <c r="N1371" s="371">
        <v>784.8</v>
      </c>
      <c r="O1371" s="312">
        <v>1.1651612903225805</v>
      </c>
      <c r="P1371" s="383">
        <v>3.077537</v>
      </c>
      <c r="Q1371" s="369">
        <v>0</v>
      </c>
      <c r="R1371" s="312">
        <v>6.9853333333333332</v>
      </c>
      <c r="S1371" s="370">
        <v>14.642453023601531</v>
      </c>
      <c r="T1371" s="370">
        <v>0</v>
      </c>
      <c r="U1371" s="370"/>
      <c r="V1371" s="312">
        <f>_xll.SRS1Splines.Functions25.Linear_Interp(V_NK3!$P$8:$P$32,V_NK3!$R$8:$R$32,AC1371)</f>
        <v>396.34911449999902</v>
      </c>
      <c r="W1371" s="312">
        <f>(V1371/V_NK3!$R$28)*100</f>
        <v>73.107296289000985</v>
      </c>
      <c r="X1371" s="308">
        <f>V1371-V_NK3!$R$8</f>
        <v>339.77046249999904</v>
      </c>
      <c r="Y1371" s="308">
        <f>IFERROR((V1371 - V_NK3!$V$10) / (V_NK3!$V$9- V_NK3!$V$10) * 100, 0)</f>
        <v>69.973746710571945</v>
      </c>
      <c r="Z1371" s="308">
        <v>541.79999999999995</v>
      </c>
      <c r="AA1371" s="308">
        <v>521</v>
      </c>
      <c r="AB1371" s="312">
        <v>531.91899406461903</v>
      </c>
      <c r="AC1371" s="371">
        <v>536.9</v>
      </c>
      <c r="AD1371" s="308">
        <v>1.1666666666666667</v>
      </c>
      <c r="AE1371" s="372">
        <v>0</v>
      </c>
      <c r="AF1371" s="373"/>
      <c r="AG1371" s="312"/>
      <c r="AH1371" s="370">
        <v>4.4616532571429257</v>
      </c>
      <c r="AI1371" s="370">
        <v>4.8985104000000002</v>
      </c>
      <c r="AJ1371" s="370"/>
      <c r="AK1371" s="312">
        <f>_xll.SRS1Splines.Functions25.Linear_Interp(V_NK2!$R$10:$R$21,V_NK2!$T$10:$T$21,AR1371)</f>
        <v>66.856685714311695</v>
      </c>
      <c r="AL1371" s="312">
        <f>(AK1371/V_NK2!$T$18)*100</f>
        <v>93.636814725926726</v>
      </c>
      <c r="AM1371" s="308">
        <f>AK1371-V_NK2!$T$11</f>
        <v>26.036685714283898</v>
      </c>
      <c r="AN1371" s="308">
        <f>IFERROR((AK1371 - V_NK2!$X$12) / (V_NK2!$X$11- V_NK2!$X$12) * 100, 0)</f>
        <v>85.142857142855391</v>
      </c>
      <c r="AO1371" s="308">
        <v>427</v>
      </c>
      <c r="AP1371" s="308">
        <v>420</v>
      </c>
      <c r="AQ1371" s="308"/>
      <c r="AR1371" s="371">
        <v>425.96</v>
      </c>
      <c r="AS1371" s="312">
        <v>1.5840000000000001</v>
      </c>
      <c r="AT1371" s="372">
        <v>1.1663119999999998</v>
      </c>
      <c r="AU1371" s="369"/>
      <c r="AV1371" s="312">
        <v>1.08</v>
      </c>
      <c r="AW1371" s="370">
        <v>11.266314614138841</v>
      </c>
      <c r="AX1371" s="370">
        <v>2.1916531363636373</v>
      </c>
      <c r="AY1371" s="370">
        <v>9.230661477775179</v>
      </c>
      <c r="AZ1371" s="312">
        <f>_xll.SRS1Splines.Functions25.Linear_Interp(V_NNG3A!$H$4:$H$12,V_NNG3A!$I$4:$I$12,BF1371)</f>
        <v>14.3492000000014</v>
      </c>
      <c r="BA1371" s="312">
        <f>(AZ1371/V_NNG3A!$I$8)*100</f>
        <v>103.604332129974</v>
      </c>
      <c r="BB1371" s="308">
        <f>_xll.SRS1Splines.Functions25.Linear_Interp(V_NNG3A!$H$4:$H$12,V_NNG3A!$J$4:$J$12,BF1371)</f>
        <v>3.36161379310485</v>
      </c>
      <c r="BC1371" s="308">
        <f>IFERROR((AZ1371-V_NNG3A!$J$20) / (V_NNG3A!$J$19-V_NNG3A!$J$20) * 100, 0)</f>
        <v>117.43982652697306</v>
      </c>
      <c r="BD1371" s="308">
        <v>1050</v>
      </c>
      <c r="BE1371" s="308">
        <v>1047</v>
      </c>
      <c r="BF1371" s="374">
        <v>1051.92</v>
      </c>
      <c r="BG1371" s="312">
        <v>0.38</v>
      </c>
      <c r="BH1371" s="372">
        <v>0.76502999999999888</v>
      </c>
      <c r="BI1371" s="369"/>
      <c r="BJ1371" s="312">
        <v>4.87296</v>
      </c>
      <c r="BK1371" s="370">
        <v>24.509087999999998</v>
      </c>
      <c r="BL1371" s="370">
        <v>2.0407679999999999</v>
      </c>
      <c r="BM1371" s="370">
        <f t="shared" si="19"/>
        <v>22.468319999999999</v>
      </c>
      <c r="BN1371" s="312">
        <f>_xll.SRS1Splines.Functions25.Linear_Interp(V_XNN1!$K$3:$K$8,V_XNN1!$L$3:$L$8,BT1371)</f>
        <v>0.246531</v>
      </c>
      <c r="BO1371" s="312">
        <f>(BN1371/V_XNN1!$L$7)*100</f>
        <v>117.39571428571429</v>
      </c>
      <c r="BP1371" s="308">
        <f>_xll.SRS1Splines.Functions25.Linear_Interp(V_XNN1!$K$3:$K$8,V_XNN1!$M$3:$M$8,BT1371)</f>
        <v>9.0531000000000195E-2</v>
      </c>
      <c r="BQ1371" s="308">
        <f>IFERROR((BN1371 - V_XNN1!$M$16) / (V_XNN1!$M$15- V_XNN1!$M$16) * 100, 0)</f>
        <v>185.4874651810585</v>
      </c>
      <c r="BR1371" s="308">
        <v>252</v>
      </c>
      <c r="BS1371" s="308">
        <v>249</v>
      </c>
      <c r="BT1371" s="374">
        <v>254.05</v>
      </c>
      <c r="BU1371" s="312">
        <v>0.34666666666666668</v>
      </c>
      <c r="BV1371" s="372">
        <v>0.324212</v>
      </c>
      <c r="BW1371" s="369"/>
      <c r="BX1371" s="312"/>
      <c r="BY1371" s="370"/>
      <c r="BZ1371" s="370"/>
      <c r="CA1371" s="370"/>
      <c r="CB1371" s="312"/>
      <c r="CC1371" s="312"/>
      <c r="CD1371" s="308"/>
      <c r="CE1371" s="312"/>
      <c r="CF1371" s="312"/>
      <c r="CG1371" s="312"/>
      <c r="CH1371" s="312"/>
      <c r="CI1371" s="384"/>
      <c r="CJ1371" s="312"/>
      <c r="CK1371" s="372"/>
      <c r="CL1371" s="369"/>
      <c r="CM1371" s="312"/>
      <c r="CN1371" s="370"/>
      <c r="CO1371" s="370"/>
      <c r="CP1371" s="370"/>
      <c r="CQ1371" s="312"/>
      <c r="CR1371" s="312"/>
      <c r="CS1371" s="308"/>
      <c r="CT1371" s="312"/>
      <c r="CU1371" s="312"/>
      <c r="CV1371" s="312"/>
      <c r="CW1371" s="312"/>
      <c r="CX1371" s="384"/>
      <c r="CY1371" s="312"/>
      <c r="CZ1371" s="372"/>
    </row>
    <row r="1372" spans="1:104" s="1" customFormat="1" hidden="1">
      <c r="A1372" s="269">
        <v>45931</v>
      </c>
      <c r="B1372" s="380">
        <v>0.2</v>
      </c>
      <c r="C1372" s="381">
        <v>0.78096774193548391</v>
      </c>
      <c r="D1372" s="382">
        <v>6.0065280000000003</v>
      </c>
      <c r="E1372" s="382">
        <v>3.1536</v>
      </c>
      <c r="F1372" s="382">
        <v>3.4205760000000001</v>
      </c>
      <c r="G1372" s="312">
        <f>_xll.SRS1Splines.Functions25.Linear_Interp(V_NEM!$R$687:$R$703,V_NEM!$T$687:$T$703,M1372)+_xll.SRS1Splines.Functions25.Linear_Interp(V_NEM!$AB$687:$AB$703,V_NEM!$AD$687:$AD$703,N1372)</f>
        <v>1.125402026800004</v>
      </c>
      <c r="H1372" s="308">
        <f>(G1372/(V_NEM!$T$696+V_NEM!$AD$696))*100</f>
        <v>116.11963633735576</v>
      </c>
      <c r="I1372" s="308">
        <f>G1372-(V_NEM!$T$694+V_NEM!$AD$694)</f>
        <v>0.48591589180000405</v>
      </c>
      <c r="J1372" s="308">
        <f>((IFERROR((_xll.SRS1Splines.Functions25.Linear_Interp(V_NEM!$R$687:$R$703,V_NEM!$T$687:$T$703,M1372) - V_NEM!$X$689) / (V_NEM!$X$688- V_NEM!$X$689) * 100, 0))+(IFERROR((_xll.SRS1Splines.Functions25.Linear_Interp(V_NEM!$AB$687:$AB$703,V_NEM!$AD$687:$AD$703,N1372) - V_NEM!$AH$689) / (V_NEM!$AH$688- V_NEM!$AH$689) * 100, 0)))/2</f>
        <v>153.24915778529888</v>
      </c>
      <c r="K1372" s="308">
        <v>784.3</v>
      </c>
      <c r="L1372" s="308">
        <v>781.8</v>
      </c>
      <c r="M1372" s="371">
        <v>784.73</v>
      </c>
      <c r="N1372" s="371">
        <v>784.98</v>
      </c>
      <c r="O1372" s="312">
        <v>1.1651612903225805</v>
      </c>
      <c r="P1372" s="383">
        <v>3.0733029999999997</v>
      </c>
      <c r="Q1372" s="369">
        <v>0</v>
      </c>
      <c r="R1372" s="312">
        <v>3.8983680000000001</v>
      </c>
      <c r="S1372" s="370">
        <v>12.232647299625855</v>
      </c>
      <c r="T1372" s="370">
        <v>1.90896248</v>
      </c>
      <c r="U1372" s="370"/>
      <c r="V1372" s="312">
        <f>_xll.SRS1Splines.Functions25.Linear_Interp(V_NK3!$P$8:$P$32,V_NK3!$R$8:$R$32,AC1372)</f>
        <v>406.67279945000098</v>
      </c>
      <c r="W1372" s="312">
        <f>(V1372/V_NK3!$R$28)*100</f>
        <v>75.011518266098633</v>
      </c>
      <c r="X1372" s="308">
        <f>V1372-V_NK3!$R$8</f>
        <v>350.094147450001</v>
      </c>
      <c r="Y1372" s="308">
        <f>IFERROR((V1372 - V_NK3!$V$10) / (V_NK3!$V$9- V_NK3!$V$10) * 100, 0)</f>
        <v>72.099849463871706</v>
      </c>
      <c r="Z1372" s="308">
        <v>541.79999999999995</v>
      </c>
      <c r="AA1372" s="308">
        <v>521</v>
      </c>
      <c r="AB1372" s="312">
        <v>537.21</v>
      </c>
      <c r="AC1372" s="371">
        <v>537.21</v>
      </c>
      <c r="AD1372" s="308">
        <v>1.1290322580645162</v>
      </c>
      <c r="AE1372" s="372">
        <v>0.45022699999999999</v>
      </c>
      <c r="AF1372" s="373"/>
      <c r="AG1372" s="312"/>
      <c r="AH1372" s="370">
        <v>4.8539765642856114</v>
      </c>
      <c r="AI1372" s="370">
        <v>3.5870908499999996</v>
      </c>
      <c r="AJ1372" s="370"/>
      <c r="AK1372" s="312">
        <f>_xll.SRS1Splines.Functions25.Linear_Interp(V_NK2!$R$10:$R$21,V_NK2!$T$10:$T$21,AR1372)</f>
        <v>68.123571428597401</v>
      </c>
      <c r="AL1372" s="312">
        <f>(AK1372/V_NK2!$T$18)*100</f>
        <v>95.411164465822679</v>
      </c>
      <c r="AM1372" s="308">
        <f>AK1372-V_NK2!$T$11</f>
        <v>27.303571428569605</v>
      </c>
      <c r="AN1372" s="308">
        <f>IFERROR((AK1372 - V_NK2!$X$12) / (V_NK2!$X$11- V_NK2!$X$12) * 100, 0)</f>
        <v>89.2857142857127</v>
      </c>
      <c r="AO1372" s="308">
        <v>427</v>
      </c>
      <c r="AP1372" s="308">
        <v>420</v>
      </c>
      <c r="AQ1372" s="308"/>
      <c r="AR1372" s="371">
        <v>426.25</v>
      </c>
      <c r="AS1372" s="312">
        <v>1.5840000000000001</v>
      </c>
      <c r="AT1372" s="372">
        <v>0.86854500000000001</v>
      </c>
      <c r="AU1372" s="369"/>
      <c r="AV1372" s="312">
        <v>0.70416000000000012</v>
      </c>
      <c r="AW1372" s="370">
        <v>5.8984901618317522</v>
      </c>
      <c r="AX1372" s="370">
        <v>2.8003172727272725</v>
      </c>
      <c r="AY1372" s="370">
        <v>2.9785728891044698</v>
      </c>
      <c r="AZ1372" s="312">
        <f>_xll.SRS1Splines.Functions25.Linear_Interp(V_NNG3A!$H$4:$H$12,V_NNG3A!$I$4:$I$12,BF1372)</f>
        <v>14.4688000000017</v>
      </c>
      <c r="BA1372" s="312">
        <f>(AZ1372/V_NNG3A!$I$8)*100</f>
        <v>104.46787003611335</v>
      </c>
      <c r="BB1372" s="308">
        <f>_xll.SRS1Splines.Functions25.Linear_Interp(V_NNG3A!$H$4:$H$12,V_NNG3A!$J$4:$J$12,BF1372)</f>
        <v>3.4812137931051499</v>
      </c>
      <c r="BC1372" s="308">
        <f>IFERROR((AZ1372-V_NNG3A!$J$20) / (V_NNG3A!$J$19-V_NNG3A!$J$20) * 100, 0)</f>
        <v>121.61811829905913</v>
      </c>
      <c r="BD1372" s="308">
        <v>1050</v>
      </c>
      <c r="BE1372" s="308">
        <v>1047</v>
      </c>
      <c r="BF1372" s="374">
        <v>1052.3800000000001</v>
      </c>
      <c r="BG1372" s="312">
        <v>0.24838709677419354</v>
      </c>
      <c r="BH1372" s="372">
        <v>0.98151000000000932</v>
      </c>
      <c r="BI1372" s="369"/>
      <c r="BJ1372" s="312">
        <v>4.2854400000000004</v>
      </c>
      <c r="BK1372" s="370">
        <v>32.495903999999996</v>
      </c>
      <c r="BL1372" s="370">
        <v>2.0433599999999998</v>
      </c>
      <c r="BM1372" s="370">
        <f t="shared" si="19"/>
        <v>30.452543999999996</v>
      </c>
      <c r="BN1372" s="312">
        <f>_xll.SRS1Splines.Functions25.Linear_Interp(V_XNN1!$K$3:$K$8,V_XNN1!$L$3:$L$8,BT1372)</f>
        <v>0.24207600000000001</v>
      </c>
      <c r="BO1372" s="312">
        <f>(BN1372/V_XNN1!$L$7)*100</f>
        <v>115.27428571428572</v>
      </c>
      <c r="BP1372" s="308">
        <f>_xll.SRS1Splines.Functions25.Linear_Interp(V_XNN1!$K$3:$K$8,V_XNN1!$M$3:$M$8,BT1372)</f>
        <v>8.6076000000000194E-2</v>
      </c>
      <c r="BQ1372" s="308">
        <f>IFERROR((BN1372 - V_XNN1!$M$16) / (V_XNN1!$M$15- V_XNN1!$M$16) * 100, 0)</f>
        <v>171.69916434540394</v>
      </c>
      <c r="BR1372" s="308">
        <v>252</v>
      </c>
      <c r="BS1372" s="308">
        <v>249</v>
      </c>
      <c r="BT1372" s="374">
        <v>253.8</v>
      </c>
      <c r="BU1372" s="312">
        <v>0.33870967741935482</v>
      </c>
      <c r="BV1372" s="372">
        <v>0.329152</v>
      </c>
      <c r="BW1372" s="369"/>
      <c r="BX1372" s="312"/>
      <c r="BY1372" s="370"/>
      <c r="BZ1372" s="370"/>
      <c r="CA1372" s="370"/>
      <c r="CB1372" s="312"/>
      <c r="CC1372" s="312"/>
      <c r="CD1372" s="308"/>
      <c r="CE1372" s="312"/>
      <c r="CF1372" s="312"/>
      <c r="CG1372" s="312"/>
      <c r="CH1372" s="312"/>
      <c r="CI1372" s="384"/>
      <c r="CJ1372" s="312"/>
      <c r="CK1372" s="372"/>
      <c r="CL1372" s="369"/>
      <c r="CM1372" s="312"/>
      <c r="CN1372" s="370"/>
      <c r="CO1372" s="370"/>
      <c r="CP1372" s="370"/>
      <c r="CQ1372" s="312"/>
      <c r="CR1372" s="312"/>
      <c r="CS1372" s="308"/>
      <c r="CT1372" s="312"/>
      <c r="CU1372" s="312"/>
      <c r="CV1372" s="312"/>
      <c r="CW1372" s="312"/>
      <c r="CX1372" s="384"/>
      <c r="CY1372" s="312"/>
      <c r="CZ1372" s="372"/>
    </row>
    <row r="1373" spans="1:104" s="1" customFormat="1" hidden="1">
      <c r="A1373" s="269">
        <v>45932</v>
      </c>
      <c r="B1373" s="380">
        <v>0.6</v>
      </c>
      <c r="C1373" s="381">
        <v>0.78096774193548391</v>
      </c>
      <c r="D1373" s="382">
        <v>6.1810559999999999</v>
      </c>
      <c r="E1373" s="382">
        <v>3.1440959999999998</v>
      </c>
      <c r="F1373" s="382">
        <v>3.0343679999999997</v>
      </c>
      <c r="G1373" s="312">
        <f>_xll.SRS1Splines.Functions25.Linear_Interp(V_NEM!$R$687:$R$703,V_NEM!$T$687:$T$703,M1373)+_xll.SRS1Splines.Functions25.Linear_Interp(V_NEM!$AB$687:$AB$703,V_NEM!$AD$687:$AD$703,N1373)</f>
        <v>1.113655333799991</v>
      </c>
      <c r="H1373" s="308">
        <f>(G1373/(V_NEM!$T$696+V_NEM!$AD$696))*100</f>
        <v>114.90760571465768</v>
      </c>
      <c r="I1373" s="308">
        <f>G1373-(V_NEM!$T$694+V_NEM!$AD$694)</f>
        <v>0.47416919879999109</v>
      </c>
      <c r="J1373" s="308">
        <f>((IFERROR((_xll.SRS1Splines.Functions25.Linear_Interp(V_NEM!$R$687:$R$703,V_NEM!$T$687:$T$703,M1373) - V_NEM!$X$689) / (V_NEM!$X$688- V_NEM!$X$689) * 100, 0))+(IFERROR((_xll.SRS1Splines.Functions25.Linear_Interp(V_NEM!$AB$687:$AB$703,V_NEM!$AD$687:$AD$703,N1373) - V_NEM!$AH$689) / (V_NEM!$AH$688- V_NEM!$AH$689) * 100, 0)))/2</f>
        <v>148.56694000962631</v>
      </c>
      <c r="K1373" s="308">
        <v>784.3</v>
      </c>
      <c r="L1373" s="308">
        <v>781.8</v>
      </c>
      <c r="M1373" s="371">
        <v>784.68</v>
      </c>
      <c r="N1373" s="371">
        <v>784.88</v>
      </c>
      <c r="O1373" s="312">
        <v>1.1651612903225805</v>
      </c>
      <c r="P1373" s="383">
        <v>3.0775740000000003</v>
      </c>
      <c r="Q1373" s="369">
        <v>0</v>
      </c>
      <c r="R1373" s="312">
        <v>3.8983680000000001</v>
      </c>
      <c r="S1373" s="370">
        <v>10.278590579414979</v>
      </c>
      <c r="T1373" s="370">
        <v>0.51552463999999998</v>
      </c>
      <c r="U1373" s="370"/>
      <c r="V1373" s="312">
        <f>_xll.SRS1Splines.Functions25.Linear_Interp(V_NK3!$P$8:$P$32,V_NK3!$R$8:$R$32,AC1373)</f>
        <v>416.43586549999998</v>
      </c>
      <c r="W1373" s="312">
        <f>(V1373/V_NK3!$R$28)*100</f>
        <v>76.812333093972711</v>
      </c>
      <c r="X1373" s="308">
        <f>V1373-V_NK3!$R$8</f>
        <v>359.8572135</v>
      </c>
      <c r="Y1373" s="308">
        <f>IFERROR((V1373 - V_NK3!$V$10) / (V_NK3!$V$9- V_NK3!$V$10) * 100, 0)</f>
        <v>74.110496021770231</v>
      </c>
      <c r="Z1373" s="308">
        <v>541.79999999999995</v>
      </c>
      <c r="AA1373" s="308">
        <v>521</v>
      </c>
      <c r="AB1373" s="312">
        <v>537.1836013926245</v>
      </c>
      <c r="AC1373" s="371">
        <v>537.5</v>
      </c>
      <c r="AD1373" s="308">
        <v>1.1290322580645162</v>
      </c>
      <c r="AE1373" s="372">
        <v>0.121586</v>
      </c>
      <c r="AF1373" s="373"/>
      <c r="AG1373" s="312"/>
      <c r="AH1373" s="370">
        <v>4.3269709142870436</v>
      </c>
      <c r="AI1373" s="370">
        <v>6.7296852000000014</v>
      </c>
      <c r="AJ1373" s="370"/>
      <c r="AK1373" s="312">
        <f>_xll.SRS1Splines.Functions25.Linear_Interp(V_NK2!$R$10:$R$21,V_NK2!$T$10:$T$21,AR1373)</f>
        <v>65.720857142884199</v>
      </c>
      <c r="AL1373" s="312">
        <f>(AK1373/V_NK2!$T$18)*100</f>
        <v>92.046018407400837</v>
      </c>
      <c r="AM1373" s="308">
        <f>AK1373-V_NK2!$T$11</f>
        <v>24.900857142856403</v>
      </c>
      <c r="AN1373" s="308">
        <f>IFERROR((AK1373 - V_NK2!$X$12) / (V_NK2!$X$11- V_NK2!$X$12) * 100, 0)</f>
        <v>81.428571428573008</v>
      </c>
      <c r="AO1373" s="308">
        <v>427</v>
      </c>
      <c r="AP1373" s="308">
        <v>420</v>
      </c>
      <c r="AQ1373" s="308"/>
      <c r="AR1373" s="371">
        <v>425.7</v>
      </c>
      <c r="AS1373" s="312">
        <v>1.5840000000000001</v>
      </c>
      <c r="AT1373" s="372">
        <v>1.602306</v>
      </c>
      <c r="AU1373" s="369"/>
      <c r="AV1373" s="312">
        <v>0.70416000000000012</v>
      </c>
      <c r="AW1373" s="370">
        <v>3.8676162961531779</v>
      </c>
      <c r="AX1373" s="370">
        <v>3.0611127272727292</v>
      </c>
      <c r="AY1373" s="370">
        <v>0.96510356888048177</v>
      </c>
      <c r="AZ1373" s="312">
        <f>_xll.SRS1Splines.Functions25.Linear_Interp(V_NNG3A!$H$4:$H$12,V_NNG3A!$I$4:$I$12,BF1373)</f>
        <v>14.310200000001201</v>
      </c>
      <c r="BA1373" s="312">
        <f>(AZ1373/V_NNG3A!$I$8)*100</f>
        <v>103.32274368231916</v>
      </c>
      <c r="BB1373" s="308">
        <f>_xll.SRS1Splines.Functions25.Linear_Interp(V_NNG3A!$H$4:$H$12,V_NNG3A!$J$4:$J$12,BF1373)</f>
        <v>3.3226137931047202</v>
      </c>
      <c r="BC1373" s="308">
        <f>IFERROR((AZ1373-V_NNG3A!$J$20) / (V_NNG3A!$J$19-V_NNG3A!$J$20) * 100, 0)</f>
        <v>116.07734007955017</v>
      </c>
      <c r="BD1373" s="308">
        <v>1050</v>
      </c>
      <c r="BE1373" s="308">
        <v>1047</v>
      </c>
      <c r="BF1373" s="374">
        <v>1051.77</v>
      </c>
      <c r="BG1373" s="312">
        <v>0.24838709677419354</v>
      </c>
      <c r="BH1373" s="372">
        <v>1.0562399999999907</v>
      </c>
      <c r="BI1373" s="369"/>
      <c r="BJ1373" s="312">
        <v>4.2854400000000004</v>
      </c>
      <c r="BK1373" s="370">
        <v>19.406303999999999</v>
      </c>
      <c r="BL1373" s="370">
        <v>2.0511360000000001</v>
      </c>
      <c r="BM1373" s="370">
        <f t="shared" si="19"/>
        <v>17.355167999999999</v>
      </c>
      <c r="BN1373" s="312">
        <f>_xll.SRS1Splines.Functions25.Linear_Interp(V_XNN1!$K$3:$K$8,V_XNN1!$L$3:$L$8,BT1373)</f>
        <v>0.2399376</v>
      </c>
      <c r="BO1373" s="312">
        <f>(BN1373/V_XNN1!$L$7)*100</f>
        <v>114.256</v>
      </c>
      <c r="BP1373" s="308">
        <f>_xll.SRS1Splines.Functions25.Linear_Interp(V_XNN1!$K$3:$K$8,V_XNN1!$M$3:$M$8,BT1373)</f>
        <v>8.3937600000000098E-2</v>
      </c>
      <c r="BQ1373" s="308">
        <f>IFERROR((BN1373 - V_XNN1!$M$16) / (V_XNN1!$M$15- V_XNN1!$M$16) * 100, 0)</f>
        <v>165.0807799442897</v>
      </c>
      <c r="BR1373" s="308">
        <v>252</v>
      </c>
      <c r="BS1373" s="308">
        <v>249</v>
      </c>
      <c r="BT1373" s="374">
        <v>253.68</v>
      </c>
      <c r="BU1373" s="312">
        <v>0.33870967741935482</v>
      </c>
      <c r="BV1373" s="372">
        <v>0.332845</v>
      </c>
      <c r="BW1373" s="369"/>
      <c r="BX1373" s="312"/>
      <c r="BY1373" s="370"/>
      <c r="BZ1373" s="370"/>
      <c r="CA1373" s="370"/>
      <c r="CB1373" s="312"/>
      <c r="CC1373" s="312"/>
      <c r="CD1373" s="308"/>
      <c r="CE1373" s="312"/>
      <c r="CF1373" s="312"/>
      <c r="CG1373" s="312"/>
      <c r="CH1373" s="312"/>
      <c r="CI1373" s="384"/>
      <c r="CJ1373" s="312"/>
      <c r="CK1373" s="372"/>
      <c r="CL1373" s="369"/>
      <c r="CM1373" s="312"/>
      <c r="CN1373" s="370"/>
      <c r="CO1373" s="370"/>
      <c r="CP1373" s="370"/>
      <c r="CQ1373" s="312"/>
      <c r="CR1373" s="312"/>
      <c r="CS1373" s="308"/>
      <c r="CT1373" s="312"/>
      <c r="CU1373" s="312"/>
      <c r="CV1373" s="312"/>
      <c r="CW1373" s="312"/>
      <c r="CX1373" s="384"/>
      <c r="CY1373" s="312"/>
      <c r="CZ1373" s="372"/>
    </row>
    <row r="1374" spans="1:104" s="1" customFormat="1" hidden="1">
      <c r="A1374" s="269">
        <v>45933</v>
      </c>
      <c r="B1374" s="380">
        <v>15</v>
      </c>
      <c r="C1374" s="381">
        <v>0.78096774193548391</v>
      </c>
      <c r="D1374" s="382">
        <v>5.9425919999999994</v>
      </c>
      <c r="E1374" s="382">
        <v>3.1501440000000001</v>
      </c>
      <c r="F1374" s="382">
        <v>2.6714880000000001</v>
      </c>
      <c r="G1374" s="312">
        <f>_xll.SRS1Splines.Functions25.Linear_Interp(V_NEM!$R$687:$R$703,V_NEM!$T$687:$T$703,M1374)+_xll.SRS1Splines.Functions25.Linear_Interp(V_NEM!$AB$687:$AB$703,V_NEM!$AD$687:$AD$703,N1374)</f>
        <v>1.1078801759999961</v>
      </c>
      <c r="H1374" s="308">
        <f>(G1374/(V_NEM!$T$696+V_NEM!$AD$696))*100</f>
        <v>114.31172157054156</v>
      </c>
      <c r="I1374" s="308">
        <f>G1374-(V_NEM!$T$694+V_NEM!$AD$694)</f>
        <v>0.46839404099999615</v>
      </c>
      <c r="J1374" s="308">
        <f>((IFERROR((_xll.SRS1Splines.Functions25.Linear_Interp(V_NEM!$R$687:$R$703,V_NEM!$T$687:$T$703,M1374) - V_NEM!$X$689) / (V_NEM!$X$688- V_NEM!$X$689) * 100, 0))+(IFERROR((_xll.SRS1Splines.Functions25.Linear_Interp(V_NEM!$AB$687:$AB$703,V_NEM!$AD$687:$AD$703,N1374) - V_NEM!$AH$689) / (V_NEM!$AH$688- V_NEM!$AH$689) * 100, 0)))/2</f>
        <v>147.01687782251526</v>
      </c>
      <c r="K1374" s="308">
        <v>784.3</v>
      </c>
      <c r="L1374" s="308">
        <v>781.8</v>
      </c>
      <c r="M1374" s="371">
        <v>784.65</v>
      </c>
      <c r="N1374" s="371">
        <v>784.86</v>
      </c>
      <c r="O1374" s="312">
        <v>1.1651612903225805</v>
      </c>
      <c r="P1374" s="383">
        <v>3.0720730000000001</v>
      </c>
      <c r="Q1374" s="369">
        <v>0.6</v>
      </c>
      <c r="R1374" s="312">
        <v>3.8983680000000001</v>
      </c>
      <c r="S1374" s="370">
        <v>9.4055815146669008</v>
      </c>
      <c r="T1374" s="370">
        <v>0.98914535999999997</v>
      </c>
      <c r="U1374" s="370"/>
      <c r="V1374" s="312">
        <f>_xll.SRS1Splines.Functions25.Linear_Interp(V_NK3!$P$8:$P$32,V_NK3!$R$8:$R$32,AC1374)</f>
        <v>424.85230174999998</v>
      </c>
      <c r="W1374" s="312">
        <f>(V1374/V_NK3!$R$28)*100</f>
        <v>78.364759669726396</v>
      </c>
      <c r="X1374" s="308">
        <f>V1374-V_NK3!$R$8</f>
        <v>368.27364975</v>
      </c>
      <c r="Y1374" s="308">
        <f>IFERROR((V1374 - V_NK3!$V$10) / (V_NK3!$V$9- V_NK3!$V$10) * 100, 0)</f>
        <v>75.843812019958804</v>
      </c>
      <c r="Z1374" s="308">
        <v>541.79999999999995</v>
      </c>
      <c r="AA1374" s="308">
        <v>521</v>
      </c>
      <c r="AB1374" s="312">
        <v>537.15720278524896</v>
      </c>
      <c r="AC1374" s="371">
        <v>537.75</v>
      </c>
      <c r="AD1374" s="308">
        <v>1.1290322580645162</v>
      </c>
      <c r="AE1374" s="372">
        <v>0.233289</v>
      </c>
      <c r="AF1374" s="373"/>
      <c r="AG1374" s="312"/>
      <c r="AH1374" s="370">
        <v>3.8488696857155804</v>
      </c>
      <c r="AI1374" s="370">
        <v>5.1157554000000003</v>
      </c>
      <c r="AJ1374" s="370"/>
      <c r="AK1374" s="312">
        <f>_xll.SRS1Splines.Functions25.Linear_Interp(V_NK2!$R$10:$R$21,V_NK2!$T$10:$T$21,AR1374)</f>
        <v>64.453971428599701</v>
      </c>
      <c r="AL1374" s="312">
        <f>(AK1374/V_NK2!$T$18)*100</f>
        <v>90.271668667506574</v>
      </c>
      <c r="AM1374" s="308">
        <f>AK1374-V_NK2!$T$11</f>
        <v>23.633971428571904</v>
      </c>
      <c r="AN1374" s="308">
        <f>IFERROR((AK1374 - V_NK2!$X$12) / (V_NK2!$X$11- V_NK2!$X$12) * 100, 0)</f>
        <v>77.285714285719635</v>
      </c>
      <c r="AO1374" s="308">
        <v>427</v>
      </c>
      <c r="AP1374" s="308">
        <v>420</v>
      </c>
      <c r="AQ1374" s="308"/>
      <c r="AR1374" s="371">
        <v>425.41</v>
      </c>
      <c r="AS1374" s="312">
        <v>1.5840000000000001</v>
      </c>
      <c r="AT1374" s="372">
        <v>1.218037</v>
      </c>
      <c r="AU1374" s="369"/>
      <c r="AV1374" s="312">
        <v>0.70416000000000012</v>
      </c>
      <c r="AW1374" s="370">
        <v>3.1300305468890093</v>
      </c>
      <c r="AX1374" s="370">
        <v>3.0123752727272728</v>
      </c>
      <c r="AY1374" s="370">
        <v>0.22165527416176029</v>
      </c>
      <c r="AZ1374" s="312">
        <f>_xll.SRS1Splines.Functions25.Linear_Interp(V_NNG3A!$H$4:$H$12,V_NNG3A!$I$4:$I$12,BF1374)</f>
        <v>14.2062000000009</v>
      </c>
      <c r="BA1374" s="312">
        <f>(AZ1374/V_NNG3A!$I$8)*100</f>
        <v>102.57184115524116</v>
      </c>
      <c r="BB1374" s="308">
        <f>_xll.SRS1Splines.Functions25.Linear_Interp(V_NNG3A!$H$4:$H$12,V_NNG3A!$J$4:$J$12,BF1374)</f>
        <v>3.2186137931044199</v>
      </c>
      <c r="BC1374" s="308">
        <f>IFERROR((AZ1374-V_NNG3A!$J$20) / (V_NNG3A!$J$19-V_NNG3A!$J$20) * 100, 0)</f>
        <v>112.44404288643044</v>
      </c>
      <c r="BD1374" s="308">
        <v>1050</v>
      </c>
      <c r="BE1374" s="308">
        <v>1047</v>
      </c>
      <c r="BF1374" s="374">
        <v>1051.3699999999999</v>
      </c>
      <c r="BG1374" s="312">
        <v>0.24838709677419354</v>
      </c>
      <c r="BH1374" s="372">
        <v>1.0525599999999977</v>
      </c>
      <c r="BI1374" s="369"/>
      <c r="BJ1374" s="312">
        <v>4.2854400000000004</v>
      </c>
      <c r="BK1374" s="370">
        <v>16.16976</v>
      </c>
      <c r="BL1374" s="370">
        <v>2.0658240000000001</v>
      </c>
      <c r="BM1374" s="370">
        <f t="shared" si="19"/>
        <v>14.103936000000001</v>
      </c>
      <c r="BN1374" s="312">
        <f>_xll.SRS1Splines.Functions25.Linear_Interp(V_XNN1!$K$3:$K$8,V_XNN1!$L$3:$L$8,BT1374)</f>
        <v>0.23726459999999999</v>
      </c>
      <c r="BO1374" s="312">
        <f>(BN1374/V_XNN1!$L$7)*100</f>
        <v>112.98314285714287</v>
      </c>
      <c r="BP1374" s="308">
        <f>_xll.SRS1Splines.Functions25.Linear_Interp(V_XNN1!$K$3:$K$8,V_XNN1!$M$3:$M$8,BT1374)</f>
        <v>8.1264600000000006E-2</v>
      </c>
      <c r="BQ1374" s="308">
        <f>IFERROR((BN1374 - V_XNN1!$M$16) / (V_XNN1!$M$15- V_XNN1!$M$16) * 100, 0)</f>
        <v>156.80779944289694</v>
      </c>
      <c r="BR1374" s="308">
        <v>252</v>
      </c>
      <c r="BS1374" s="308">
        <v>249</v>
      </c>
      <c r="BT1374" s="374">
        <v>253.53</v>
      </c>
      <c r="BU1374" s="312">
        <v>0.33870967741935482</v>
      </c>
      <c r="BV1374" s="372">
        <v>0.334038</v>
      </c>
      <c r="BW1374" s="369"/>
      <c r="BX1374" s="312"/>
      <c r="BY1374" s="370"/>
      <c r="BZ1374" s="370"/>
      <c r="CA1374" s="370"/>
      <c r="CB1374" s="312"/>
      <c r="CC1374" s="312"/>
      <c r="CD1374" s="308"/>
      <c r="CE1374" s="312"/>
      <c r="CF1374" s="312"/>
      <c r="CG1374" s="312"/>
      <c r="CH1374" s="312"/>
      <c r="CI1374" s="384"/>
      <c r="CJ1374" s="312"/>
      <c r="CK1374" s="372"/>
      <c r="CL1374" s="369"/>
      <c r="CM1374" s="312"/>
      <c r="CN1374" s="370"/>
      <c r="CO1374" s="370"/>
      <c r="CP1374" s="370"/>
      <c r="CQ1374" s="312"/>
      <c r="CR1374" s="312"/>
      <c r="CS1374" s="308"/>
      <c r="CT1374" s="312"/>
      <c r="CU1374" s="312"/>
      <c r="CV1374" s="312"/>
      <c r="CW1374" s="312"/>
      <c r="CX1374" s="384"/>
      <c r="CY1374" s="312"/>
      <c r="CZ1374" s="372"/>
    </row>
    <row r="1375" spans="1:104" s="1" customFormat="1" hidden="1">
      <c r="A1375" s="269">
        <v>45934</v>
      </c>
      <c r="B1375" s="380">
        <v>44.4</v>
      </c>
      <c r="C1375" s="381">
        <v>0.78096774193548391</v>
      </c>
      <c r="D1375" s="382">
        <v>5.5537920000000005</v>
      </c>
      <c r="E1375" s="382">
        <v>3.1492800000000005</v>
      </c>
      <c r="F1375" s="382">
        <v>2.4243839999999999</v>
      </c>
      <c r="G1375" s="312">
        <f>_xll.SRS1Splines.Functions25.Linear_Interp(V_NEM!$R$687:$R$703,V_NEM!$T$687:$T$703,M1375)+_xll.SRS1Splines.Functions25.Linear_Interp(V_NEM!$AB$687:$AB$703,V_NEM!$AD$687:$AD$703,N1375)</f>
        <v>1.141501939000001</v>
      </c>
      <c r="H1375" s="308">
        <f>(G1375/(V_NEM!$T$696+V_NEM!$AD$696))*100</f>
        <v>117.78083465156426</v>
      </c>
      <c r="I1375" s="308">
        <f>G1375-(V_NEM!$T$694+V_NEM!$AD$694)</f>
        <v>0.50201580400000101</v>
      </c>
      <c r="J1375" s="308">
        <f>((IFERROR((_xll.SRS1Splines.Functions25.Linear_Interp(V_NEM!$R$687:$R$703,V_NEM!$T$687:$T$703,M1375) - V_NEM!$X$689) / (V_NEM!$X$688- V_NEM!$X$689) * 100, 0))+(IFERROR((_xll.SRS1Splines.Functions25.Linear_Interp(V_NEM!$AB$687:$AB$703,V_NEM!$AD$687:$AD$703,N1375) - V_NEM!$AH$689) / (V_NEM!$AH$688- V_NEM!$AH$689) * 100, 0)))/2</f>
        <v>152.52342990315293</v>
      </c>
      <c r="K1375" s="308">
        <v>784.3</v>
      </c>
      <c r="L1375" s="308">
        <v>781.8</v>
      </c>
      <c r="M1375" s="371">
        <v>784.85</v>
      </c>
      <c r="N1375" s="371">
        <v>784.84</v>
      </c>
      <c r="O1375" s="312">
        <v>1.1651612903225805</v>
      </c>
      <c r="P1375" s="383">
        <v>3.0729600000000001</v>
      </c>
      <c r="Q1375" s="369">
        <v>36.6</v>
      </c>
      <c r="R1375" s="312">
        <v>3.8983680000000001</v>
      </c>
      <c r="S1375" s="370">
        <v>9.3338122096099845</v>
      </c>
      <c r="T1375" s="370">
        <v>0.56951099999999999</v>
      </c>
      <c r="U1375" s="370"/>
      <c r="V1375" s="312">
        <f>_xll.SRS1Splines.Functions25.Linear_Interp(V_NK3!$P$8:$P$32,V_NK3!$R$8:$R$32,AC1375)</f>
        <v>433.61660304999998</v>
      </c>
      <c r="W1375" s="312">
        <f>(V1375/V_NK3!$R$28)*100</f>
        <v>79.981350570184134</v>
      </c>
      <c r="X1375" s="308">
        <f>V1375-V_NK3!$R$8</f>
        <v>377.03795105</v>
      </c>
      <c r="Y1375" s="308">
        <f>IFERROR((V1375 - V_NK3!$V$10) / (V_NK3!$V$9- V_NK3!$V$10) * 100, 0)</f>
        <v>77.64876879798166</v>
      </c>
      <c r="Z1375" s="308">
        <v>541.79999999999995</v>
      </c>
      <c r="AA1375" s="308">
        <v>521</v>
      </c>
      <c r="AB1375" s="312">
        <v>537.13080417787342</v>
      </c>
      <c r="AC1375" s="371">
        <v>538.01</v>
      </c>
      <c r="AD1375" s="308">
        <v>1.1290322580645162</v>
      </c>
      <c r="AE1375" s="372">
        <v>0.14061999999999999</v>
      </c>
      <c r="AF1375" s="373"/>
      <c r="AG1375" s="312"/>
      <c r="AH1375" s="370">
        <v>3.4499081142870431</v>
      </c>
      <c r="AI1375" s="370">
        <v>5.5468223999999999</v>
      </c>
      <c r="AJ1375" s="370"/>
      <c r="AK1375" s="312">
        <f>_xll.SRS1Splines.Functions25.Linear_Interp(V_NK2!$R$10:$R$21,V_NK2!$T$10:$T$21,AR1375)</f>
        <v>62.357057142886902</v>
      </c>
      <c r="AL1375" s="312">
        <f>(AK1375/V_NK2!$T$18)*100</f>
        <v>87.334813925611897</v>
      </c>
      <c r="AM1375" s="308">
        <f>AK1375-V_NK2!$T$11</f>
        <v>21.537057142859105</v>
      </c>
      <c r="AN1375" s="308">
        <f>IFERROR((AK1375 - V_NK2!$X$12) / (V_NK2!$X$11- V_NK2!$X$12) * 100, 0)</f>
        <v>70.428571428581293</v>
      </c>
      <c r="AO1375" s="308">
        <v>427</v>
      </c>
      <c r="AP1375" s="308">
        <v>420</v>
      </c>
      <c r="AQ1375" s="308"/>
      <c r="AR1375" s="371">
        <v>424.93</v>
      </c>
      <c r="AS1375" s="312">
        <v>1.5840000000000001</v>
      </c>
      <c r="AT1375" s="372">
        <v>1.3206720000000001</v>
      </c>
      <c r="AU1375" s="369"/>
      <c r="AV1375" s="312">
        <v>0.70416000000000012</v>
      </c>
      <c r="AW1375" s="370">
        <v>2.7709363310359394</v>
      </c>
      <c r="AX1375" s="370">
        <v>3.0271745454545473</v>
      </c>
      <c r="AY1375" s="370">
        <v>1.1617855813353078E-3</v>
      </c>
      <c r="AZ1375" s="312">
        <f>_xll.SRS1Splines.Functions25.Linear_Interp(V_NNG3A!$H$4:$H$12,V_NNG3A!$I$4:$I$12,BF1375)</f>
        <v>13.948800000000301</v>
      </c>
      <c r="BA1375" s="312">
        <f>(AZ1375/V_NNG3A!$I$8)*100</f>
        <v>100.71335740072421</v>
      </c>
      <c r="BB1375" s="308">
        <f>_xll.SRS1Splines.Functions25.Linear_Interp(V_NNG3A!$H$4:$H$12,V_NNG3A!$J$4:$J$12,BF1375)</f>
        <v>2.9612137931037901</v>
      </c>
      <c r="BC1375" s="308">
        <f>IFERROR((AZ1375-V_NNG3A!$J$20) / (V_NNG3A!$J$19-V_NNG3A!$J$20) * 100, 0)</f>
        <v>103.45163233346426</v>
      </c>
      <c r="BD1375" s="308">
        <v>1050</v>
      </c>
      <c r="BE1375" s="308">
        <v>1047</v>
      </c>
      <c r="BF1375" s="374">
        <v>1050.3800000000001</v>
      </c>
      <c r="BG1375" s="312">
        <v>0.24838709677419354</v>
      </c>
      <c r="BH1375" s="372">
        <v>1.0493899999999849</v>
      </c>
      <c r="BI1375" s="369"/>
      <c r="BJ1375" s="312">
        <v>4.2854400000000004</v>
      </c>
      <c r="BK1375" s="370">
        <v>13.576895999999998</v>
      </c>
      <c r="BL1375" s="370">
        <v>2.0761919999999998</v>
      </c>
      <c r="BM1375" s="370">
        <f t="shared" si="19"/>
        <v>11.500703999999999</v>
      </c>
      <c r="BN1375" s="312">
        <f>_xll.SRS1Splines.Functions25.Linear_Interp(V_XNN1!$K$3:$K$8,V_XNN1!$L$3:$L$8,BT1375)</f>
        <v>0.23441339999999999</v>
      </c>
      <c r="BO1375" s="312">
        <f>(BN1375/V_XNN1!$L$7)*100</f>
        <v>111.62542857142856</v>
      </c>
      <c r="BP1375" s="308">
        <f>_xll.SRS1Splines.Functions25.Linear_Interp(V_XNN1!$K$3:$K$8,V_XNN1!$M$3:$M$8,BT1375)</f>
        <v>7.8413400000000105E-2</v>
      </c>
      <c r="BQ1375" s="308">
        <f>IFERROR((BN1375 - V_XNN1!$M$16) / (V_XNN1!$M$15- V_XNN1!$M$16) * 100, 0)</f>
        <v>147.98328690807799</v>
      </c>
      <c r="BR1375" s="308">
        <v>252</v>
      </c>
      <c r="BS1375" s="308">
        <v>249</v>
      </c>
      <c r="BT1375" s="374">
        <v>253.37</v>
      </c>
      <c r="BU1375" s="312">
        <v>0.33870967741935482</v>
      </c>
      <c r="BV1375" s="372">
        <v>0.33690999999999999</v>
      </c>
      <c r="BW1375" s="369"/>
      <c r="BX1375" s="312"/>
      <c r="BY1375" s="370"/>
      <c r="BZ1375" s="370"/>
      <c r="CA1375" s="370"/>
      <c r="CB1375" s="312"/>
      <c r="CC1375" s="312"/>
      <c r="CD1375" s="308"/>
      <c r="CE1375" s="312"/>
      <c r="CF1375" s="312"/>
      <c r="CG1375" s="312"/>
      <c r="CH1375" s="312"/>
      <c r="CI1375" s="384"/>
      <c r="CJ1375" s="312"/>
      <c r="CK1375" s="372"/>
      <c r="CL1375" s="369"/>
      <c r="CM1375" s="312"/>
      <c r="CN1375" s="370"/>
      <c r="CO1375" s="370"/>
      <c r="CP1375" s="370"/>
      <c r="CQ1375" s="312"/>
      <c r="CR1375" s="312"/>
      <c r="CS1375" s="308"/>
      <c r="CT1375" s="312"/>
      <c r="CU1375" s="312"/>
      <c r="CV1375" s="312"/>
      <c r="CW1375" s="312"/>
      <c r="CX1375" s="384"/>
      <c r="CY1375" s="312"/>
      <c r="CZ1375" s="372"/>
    </row>
    <row r="1376" spans="1:104" s="1" customFormat="1" hidden="1">
      <c r="A1376" s="269">
        <v>45935</v>
      </c>
      <c r="B1376" s="380">
        <v>8.1999999999999993</v>
      </c>
      <c r="C1376" s="381">
        <v>0.78096774193548391</v>
      </c>
      <c r="D1376" s="382">
        <v>5.9477759999999993</v>
      </c>
      <c r="E1376" s="382">
        <v>3.1458239999999997</v>
      </c>
      <c r="F1376" s="382">
        <v>2.8235519999999998</v>
      </c>
      <c r="G1376" s="312">
        <f>_xll.SRS1Splines.Functions25.Linear_Interp(V_NEM!$R$687:$R$703,V_NEM!$T$687:$T$703,M1376)+_xll.SRS1Splines.Functions25.Linear_Interp(V_NEM!$AB$687:$AB$703,V_NEM!$AD$687:$AD$703,N1376)</f>
        <v>1.11110961779999</v>
      </c>
      <c r="H1376" s="308">
        <f>(G1376/(V_NEM!$T$696+V_NEM!$AD$696))*100</f>
        <v>114.64493725565477</v>
      </c>
      <c r="I1376" s="308">
        <f>G1376-(V_NEM!$T$694+V_NEM!$AD$694)</f>
        <v>0.47162348279999</v>
      </c>
      <c r="J1376" s="308">
        <f>((IFERROR((_xll.SRS1Splines.Functions25.Linear_Interp(V_NEM!$R$687:$R$703,V_NEM!$T$687:$T$703,M1376) - V_NEM!$X$689) / (V_NEM!$X$688- V_NEM!$X$689) * 100, 0))+(IFERROR((_xll.SRS1Splines.Functions25.Linear_Interp(V_NEM!$AB$687:$AB$703,V_NEM!$AD$687:$AD$703,N1376) - V_NEM!$AH$689) / (V_NEM!$AH$688- V_NEM!$AH$689) * 100, 0)))/2</f>
        <v>146.04840305304594</v>
      </c>
      <c r="K1376" s="308">
        <v>784.3</v>
      </c>
      <c r="L1376" s="308">
        <v>781.8</v>
      </c>
      <c r="M1376" s="371">
        <v>784.68</v>
      </c>
      <c r="N1376" s="371">
        <v>784.8</v>
      </c>
      <c r="O1376" s="312">
        <v>1.1651612903225805</v>
      </c>
      <c r="P1376" s="383">
        <v>3.0532849999999998</v>
      </c>
      <c r="Q1376" s="369">
        <v>0</v>
      </c>
      <c r="R1376" s="312">
        <v>3.8983680000000001</v>
      </c>
      <c r="S1376" s="370">
        <v>7.6530312084274295</v>
      </c>
      <c r="T1376" s="370">
        <v>0</v>
      </c>
      <c r="U1376" s="370"/>
      <c r="V1376" s="312">
        <f>_xll.SRS1Splines.Functions25.Linear_Interp(V_NK3!$P$8:$P$32,V_NK3!$R$8:$R$32,AC1376)</f>
        <v>441.26963415000102</v>
      </c>
      <c r="W1376" s="312">
        <f>(V1376/V_NK3!$R$28)*100</f>
        <v>81.392965713673277</v>
      </c>
      <c r="X1376" s="308">
        <f>V1376-V_NK3!$R$8</f>
        <v>384.69098215000105</v>
      </c>
      <c r="Y1376" s="308">
        <f>IFERROR((V1376 - V_NK3!$V$10) / (V_NK3!$V$9- V_NK3!$V$10) * 100, 0)</f>
        <v>79.224865954336451</v>
      </c>
      <c r="Z1376" s="308">
        <v>541.79999999999995</v>
      </c>
      <c r="AA1376" s="308">
        <v>521</v>
      </c>
      <c r="AB1376" s="312">
        <v>537.10440557049787</v>
      </c>
      <c r="AC1376" s="371">
        <v>538.23</v>
      </c>
      <c r="AD1376" s="308">
        <v>1.1290322580645162</v>
      </c>
      <c r="AE1376" s="372">
        <v>0</v>
      </c>
      <c r="AF1376" s="373"/>
      <c r="AG1376" s="312"/>
      <c r="AH1376" s="370">
        <v>1.8373819714275841</v>
      </c>
      <c r="AI1376" s="370">
        <v>0.39575340000000009</v>
      </c>
      <c r="AJ1376" s="370"/>
      <c r="AK1376" s="312">
        <f>_xll.SRS1Splines.Functions25.Linear_Interp(V_NK2!$R$10:$R$21,V_NK2!$T$10:$T$21,AR1376)</f>
        <v>63.798685714314502</v>
      </c>
      <c r="AL1376" s="312">
        <f>(AK1376/V_NK2!$T$18)*100</f>
        <v>89.353901560664568</v>
      </c>
      <c r="AM1376" s="308">
        <f>AK1376-V_NK2!$T$11</f>
        <v>22.978685714286705</v>
      </c>
      <c r="AN1376" s="308">
        <f>IFERROR((AK1376 - V_NK2!$X$12) / (V_NK2!$X$11- V_NK2!$X$12) * 100, 0)</f>
        <v>75.142857142864074</v>
      </c>
      <c r="AO1376" s="308">
        <v>427</v>
      </c>
      <c r="AP1376" s="308">
        <v>420</v>
      </c>
      <c r="AQ1376" s="308"/>
      <c r="AR1376" s="371">
        <v>425.26</v>
      </c>
      <c r="AS1376" s="312">
        <v>1.5840000000000001</v>
      </c>
      <c r="AT1376" s="372">
        <v>9.4227000000000005E-2</v>
      </c>
      <c r="AU1376" s="369"/>
      <c r="AV1376" s="312">
        <v>0.70416000000000012</v>
      </c>
      <c r="AW1376" s="370">
        <v>2.4377128000000008</v>
      </c>
      <c r="AX1376" s="370">
        <v>2.5027128000000007</v>
      </c>
      <c r="AY1376" s="370">
        <v>0</v>
      </c>
      <c r="AZ1376" s="312">
        <f>_xll.SRS1Splines.Functions25.Linear_Interp(V_NNG3A!$H$4:$H$12,V_NNG3A!$I$4:$I$12,BF1376)</f>
        <v>13.8838000000001</v>
      </c>
      <c r="BA1376" s="312">
        <f>(AZ1376/V_NNG3A!$I$8)*100</f>
        <v>100.24404332130037</v>
      </c>
      <c r="BB1376" s="308">
        <f>_xll.SRS1Splines.Functions25.Linear_Interp(V_NNG3A!$H$4:$H$12,V_NNG3A!$J$4:$J$12,BF1376)</f>
        <v>2.89621379310362</v>
      </c>
      <c r="BC1376" s="308">
        <f>IFERROR((AZ1376-V_NNG3A!$J$20) / (V_NNG3A!$J$19-V_NNG3A!$J$20) * 100, 0)</f>
        <v>101.180821587764</v>
      </c>
      <c r="BD1376" s="308">
        <v>1050</v>
      </c>
      <c r="BE1376" s="308">
        <v>1047</v>
      </c>
      <c r="BF1376" s="374">
        <v>1050.1300000000001</v>
      </c>
      <c r="BG1376" s="312">
        <v>0.24838709677419354</v>
      </c>
      <c r="BH1376" s="372">
        <v>0.87159000000002562</v>
      </c>
      <c r="BI1376" s="369"/>
      <c r="BJ1376" s="312">
        <v>4.2854400000000004</v>
      </c>
      <c r="BK1376" s="370">
        <v>12.673152</v>
      </c>
      <c r="BL1376" s="370">
        <v>2.0753279999999998</v>
      </c>
      <c r="BM1376" s="370">
        <f t="shared" si="19"/>
        <v>10.597823999999999</v>
      </c>
      <c r="BN1376" s="312">
        <f>_xll.SRS1Splines.Functions25.Linear_Interp(V_XNN1!$K$3:$K$8,V_XNN1!$L$3:$L$8,BT1376)</f>
        <v>0.23405699999999999</v>
      </c>
      <c r="BO1376" s="312">
        <f>(BN1376/V_XNN1!$L$7)*100</f>
        <v>111.45571428571428</v>
      </c>
      <c r="BP1376" s="308">
        <f>_xll.SRS1Splines.Functions25.Linear_Interp(V_XNN1!$K$3:$K$8,V_XNN1!$M$3:$M$8,BT1376)</f>
        <v>7.8056999999999904E-2</v>
      </c>
      <c r="BQ1376" s="308">
        <f>IFERROR((BN1376 - V_XNN1!$M$16) / (V_XNN1!$M$15- V_XNN1!$M$16) * 100, 0)</f>
        <v>146.88022284122559</v>
      </c>
      <c r="BR1376" s="308">
        <v>252</v>
      </c>
      <c r="BS1376" s="308">
        <v>249</v>
      </c>
      <c r="BT1376" s="374">
        <v>253.35</v>
      </c>
      <c r="BU1376" s="312">
        <v>0.33870967741935482</v>
      </c>
      <c r="BV1376" s="372">
        <v>0.33646799999999999</v>
      </c>
      <c r="BW1376" s="369"/>
      <c r="BX1376" s="312"/>
      <c r="BY1376" s="370"/>
      <c r="BZ1376" s="370"/>
      <c r="CA1376" s="370"/>
      <c r="CB1376" s="312"/>
      <c r="CC1376" s="312"/>
      <c r="CD1376" s="308"/>
      <c r="CE1376" s="312"/>
      <c r="CF1376" s="312"/>
      <c r="CG1376" s="312"/>
      <c r="CH1376" s="312"/>
      <c r="CI1376" s="384"/>
      <c r="CJ1376" s="312"/>
      <c r="CK1376" s="372"/>
      <c r="CL1376" s="369"/>
      <c r="CM1376" s="312"/>
      <c r="CN1376" s="370"/>
      <c r="CO1376" s="370"/>
      <c r="CP1376" s="370"/>
      <c r="CQ1376" s="312"/>
      <c r="CR1376" s="312"/>
      <c r="CS1376" s="308"/>
      <c r="CT1376" s="312"/>
      <c r="CU1376" s="312"/>
      <c r="CV1376" s="312"/>
      <c r="CW1376" s="312"/>
      <c r="CX1376" s="384"/>
      <c r="CY1376" s="312"/>
      <c r="CZ1376" s="372"/>
    </row>
    <row r="1377" spans="1:104" s="1" customFormat="1" hidden="1">
      <c r="A1377" s="269">
        <v>45936</v>
      </c>
      <c r="B1377" s="380">
        <v>0.8</v>
      </c>
      <c r="C1377" s="381">
        <v>0.78096774193548391</v>
      </c>
      <c r="D1377" s="382">
        <v>5.0578559999999992</v>
      </c>
      <c r="E1377" s="382">
        <v>3.1268159999999998</v>
      </c>
      <c r="F1377" s="382">
        <v>1.9319040000000001</v>
      </c>
      <c r="G1377" s="312">
        <f>_xll.SRS1Splines.Functions25.Linear_Interp(V_NEM!$R$687:$R$703,V_NEM!$T$687:$T$703,M1377)+_xll.SRS1Splines.Functions25.Linear_Interp(V_NEM!$AB$687:$AB$703,V_NEM!$AD$687:$AD$703,N1377)</f>
        <v>1.094224196000005</v>
      </c>
      <c r="H1377" s="308">
        <f>(G1377/(V_NEM!$T$696+V_NEM!$AD$696))*100</f>
        <v>112.90268960359367</v>
      </c>
      <c r="I1377" s="308">
        <f>G1377-(V_NEM!$T$694+V_NEM!$AD$694)</f>
        <v>0.45473806100000502</v>
      </c>
      <c r="J1377" s="308">
        <f>((IFERROR((_xll.SRS1Splines.Functions25.Linear_Interp(V_NEM!$R$687:$R$703,V_NEM!$T$687:$T$703,M1377) - V_NEM!$X$689) / (V_NEM!$X$688- V_NEM!$X$689) * 100, 0))+(IFERROR((_xll.SRS1Splines.Functions25.Linear_Interp(V_NEM!$AB$687:$AB$703,V_NEM!$AD$687:$AD$703,N1377) - V_NEM!$AH$689) / (V_NEM!$AH$688- V_NEM!$AH$689) * 100, 0)))/2</f>
        <v>140.44575732941371</v>
      </c>
      <c r="K1377" s="308">
        <v>784.3</v>
      </c>
      <c r="L1377" s="308">
        <v>781.8</v>
      </c>
      <c r="M1377" s="371">
        <v>784.6</v>
      </c>
      <c r="N1377" s="371">
        <v>784.7</v>
      </c>
      <c r="O1377" s="312">
        <v>1.1651612903225805</v>
      </c>
      <c r="P1377" s="383">
        <v>3.0658789999999998</v>
      </c>
      <c r="Q1377" s="369">
        <v>0</v>
      </c>
      <c r="R1377" s="312">
        <v>3.8983680000000001</v>
      </c>
      <c r="S1377" s="370">
        <v>6.8695432436401367</v>
      </c>
      <c r="T1377" s="370">
        <v>0.26010719999999998</v>
      </c>
      <c r="U1377" s="370"/>
      <c r="V1377" s="312">
        <f>_xll.SRS1Splines.Functions25.Linear_Interp(V_NK3!$P$8:$P$32,V_NK3!$R$8:$R$32,AC1377)</f>
        <v>447.87907009999901</v>
      </c>
      <c r="W1377" s="312">
        <f>(V1377/V_NK3!$R$28)*100</f>
        <v>82.612087883049739</v>
      </c>
      <c r="X1377" s="308">
        <f>V1377-V_NK3!$R$8</f>
        <v>391.30041809999904</v>
      </c>
      <c r="Y1377" s="308">
        <f>IFERROR((V1377 - V_NK3!$V$10) / (V_NK3!$V$9- V_NK3!$V$10) * 100, 0)</f>
        <v>80.586040771187726</v>
      </c>
      <c r="Z1377" s="308">
        <v>541.79999999999995</v>
      </c>
      <c r="AA1377" s="308">
        <v>521</v>
      </c>
      <c r="AB1377" s="312">
        <v>537.07800696312233</v>
      </c>
      <c r="AC1377" s="371">
        <v>538.41999999999996</v>
      </c>
      <c r="AD1377" s="308">
        <v>1.1290322580645162</v>
      </c>
      <c r="AE1377" s="372">
        <v>6.4224000000000003E-2</v>
      </c>
      <c r="AF1377" s="373"/>
      <c r="AG1377" s="312"/>
      <c r="AH1377" s="370">
        <v>2.4801438857151026</v>
      </c>
      <c r="AI1377" s="370">
        <v>4.9702295999999997</v>
      </c>
      <c r="AJ1377" s="370"/>
      <c r="AK1377" s="312">
        <f>_xll.SRS1Splines.Functions25.Linear_Interp(V_NK2!$R$10:$R$21,V_NK2!$T$10:$T$21,AR1377)</f>
        <v>61.3086000000296</v>
      </c>
      <c r="AL1377" s="312">
        <f>(AK1377/V_NK2!$T$18)*100</f>
        <v>85.866386554663293</v>
      </c>
      <c r="AM1377" s="308">
        <f>AK1377-V_NK2!$T$11</f>
        <v>20.488600000001803</v>
      </c>
      <c r="AN1377" s="308">
        <f>IFERROR((AK1377 - V_NK2!$X$12) / (V_NK2!$X$11- V_NK2!$X$12) * 100, 0)</f>
        <v>67.00000000000918</v>
      </c>
      <c r="AO1377" s="308">
        <v>427</v>
      </c>
      <c r="AP1377" s="308">
        <v>420</v>
      </c>
      <c r="AQ1377" s="308"/>
      <c r="AR1377" s="371">
        <v>424.69</v>
      </c>
      <c r="AS1377" s="312">
        <v>1.5840000000000001</v>
      </c>
      <c r="AT1377" s="372">
        <v>1.1833879999999999</v>
      </c>
      <c r="AU1377" s="369"/>
      <c r="AV1377" s="312">
        <v>0.70416000000000012</v>
      </c>
      <c r="AW1377" s="370">
        <v>2.4989418727272183</v>
      </c>
      <c r="AX1377" s="370">
        <v>2.2441418727272731</v>
      </c>
      <c r="AY1377" s="370">
        <v>0</v>
      </c>
      <c r="AZ1377" s="312">
        <f>_xll.SRS1Splines.Functions25.Linear_Interp(V_NNG3A!$H$4:$H$12,V_NNG3A!$I$4:$I$12,BF1377)</f>
        <v>14.1386000000007</v>
      </c>
      <c r="BA1377" s="312">
        <f>(AZ1377/V_NNG3A!$I$8)*100</f>
        <v>102.08375451264044</v>
      </c>
      <c r="BB1377" s="308">
        <f>_xll.SRS1Splines.Functions25.Linear_Interp(V_NNG3A!$H$4:$H$12,V_NNG3A!$J$4:$J$12,BF1377)</f>
        <v>3.1510137931042399</v>
      </c>
      <c r="BC1377" s="308">
        <f>IFERROR((AZ1377-V_NNG3A!$J$20) / (V_NNG3A!$J$19-V_NNG3A!$J$20) * 100, 0)</f>
        <v>110.08239971090251</v>
      </c>
      <c r="BD1377" s="308">
        <v>1050</v>
      </c>
      <c r="BE1377" s="308">
        <v>1047</v>
      </c>
      <c r="BF1377" s="374">
        <v>1051.1099999999999</v>
      </c>
      <c r="BG1377" s="312">
        <v>0.24838709677419354</v>
      </c>
      <c r="BH1377" s="372">
        <v>0.79420999999999187</v>
      </c>
      <c r="BI1377" s="369"/>
      <c r="BJ1377" s="312">
        <v>4.2854400000000004</v>
      </c>
      <c r="BK1377" s="370">
        <v>13.665888000000001</v>
      </c>
      <c r="BL1377" s="370">
        <v>2.0727359999999999</v>
      </c>
      <c r="BM1377" s="370">
        <f t="shared" si="19"/>
        <v>11.593152</v>
      </c>
      <c r="BN1377" s="312">
        <f>_xll.SRS1Splines.Functions25.Linear_Interp(V_XNN1!$K$3:$K$8,V_XNN1!$L$3:$L$8,BT1377)</f>
        <v>0.23494799999999999</v>
      </c>
      <c r="BO1377" s="312">
        <f>(BN1377/V_XNN1!$L$7)*100</f>
        <v>111.88</v>
      </c>
      <c r="BP1377" s="308">
        <f>_xll.SRS1Splines.Functions25.Linear_Interp(V_XNN1!$K$3:$K$8,V_XNN1!$M$3:$M$8,BT1377)</f>
        <v>7.8948000000000101E-2</v>
      </c>
      <c r="BQ1377" s="308">
        <f>IFERROR((BN1377 - V_XNN1!$M$16) / (V_XNN1!$M$15- V_XNN1!$M$16) * 100, 0)</f>
        <v>149.63788300835651</v>
      </c>
      <c r="BR1377" s="308">
        <v>252</v>
      </c>
      <c r="BS1377" s="308">
        <v>249</v>
      </c>
      <c r="BT1377" s="374">
        <v>253.4</v>
      </c>
      <c r="BU1377" s="312">
        <v>0.33870967741935482</v>
      </c>
      <c r="BV1377" s="372">
        <v>0.33338600000000002</v>
      </c>
      <c r="BW1377" s="369"/>
      <c r="BX1377" s="312"/>
      <c r="BY1377" s="370"/>
      <c r="BZ1377" s="370"/>
      <c r="CA1377" s="370"/>
      <c r="CB1377" s="312"/>
      <c r="CC1377" s="312"/>
      <c r="CD1377" s="308"/>
      <c r="CE1377" s="312"/>
      <c r="CF1377" s="312"/>
      <c r="CG1377" s="312"/>
      <c r="CH1377" s="312"/>
      <c r="CI1377" s="384"/>
      <c r="CJ1377" s="312"/>
      <c r="CK1377" s="372"/>
      <c r="CL1377" s="369"/>
      <c r="CM1377" s="312"/>
      <c r="CN1377" s="370"/>
      <c r="CO1377" s="370"/>
      <c r="CP1377" s="370"/>
      <c r="CQ1377" s="312"/>
      <c r="CR1377" s="312"/>
      <c r="CS1377" s="308"/>
      <c r="CT1377" s="312"/>
      <c r="CU1377" s="312"/>
      <c r="CV1377" s="312"/>
      <c r="CW1377" s="312"/>
      <c r="CX1377" s="384"/>
      <c r="CY1377" s="312"/>
      <c r="CZ1377" s="372"/>
    </row>
    <row r="1378" spans="1:104" s="1" customFormat="1" hidden="1">
      <c r="A1378" s="269">
        <v>45937</v>
      </c>
      <c r="B1378" s="380">
        <v>29.2</v>
      </c>
      <c r="C1378" s="381">
        <v>0.78096774193548391</v>
      </c>
      <c r="D1378" s="382">
        <v>4.6949760000000005</v>
      </c>
      <c r="E1378" s="382">
        <v>3.151008</v>
      </c>
      <c r="F1378" s="382">
        <v>1.543968</v>
      </c>
      <c r="G1378" s="312">
        <f>_xll.SRS1Splines.Functions25.Linear_Interp(V_NEM!$R$687:$R$703,V_NEM!$T$687:$T$703,M1378)+_xll.SRS1Splines.Functions25.Linear_Interp(V_NEM!$AB$687:$AB$703,V_NEM!$AD$687:$AD$703,N1378)</f>
        <v>1.0847050044999911</v>
      </c>
      <c r="H1378" s="308">
        <f>(G1378/(V_NEM!$T$696+V_NEM!$AD$696))*100</f>
        <v>111.92049388252296</v>
      </c>
      <c r="I1378" s="308">
        <f>G1378-(V_NEM!$T$694+V_NEM!$AD$694)</f>
        <v>0.44521886949999112</v>
      </c>
      <c r="J1378" s="308">
        <f>((IFERROR((_xll.SRS1Splines.Functions25.Linear_Interp(V_NEM!$R$687:$R$703,V_NEM!$T$687:$T$703,M1378) - V_NEM!$X$689) / (V_NEM!$X$688- V_NEM!$X$689) * 100, 0))+(IFERROR((_xll.SRS1Splines.Functions25.Linear_Interp(V_NEM!$AB$687:$AB$703,V_NEM!$AD$687:$AD$703,N1378) - V_NEM!$AH$689) / (V_NEM!$AH$688- V_NEM!$AH$689) * 100, 0)))/2</f>
        <v>137.96725939074713</v>
      </c>
      <c r="K1378" s="308">
        <v>784.3</v>
      </c>
      <c r="L1378" s="308">
        <v>781.8</v>
      </c>
      <c r="M1378" s="371">
        <v>784.55</v>
      </c>
      <c r="N1378" s="371">
        <v>784.67</v>
      </c>
      <c r="O1378" s="312">
        <v>1.1651612903225805</v>
      </c>
      <c r="P1378" s="383">
        <v>3.0609499999999996</v>
      </c>
      <c r="Q1378" s="369">
        <v>0</v>
      </c>
      <c r="R1378" s="312">
        <v>3.8983680000000001</v>
      </c>
      <c r="S1378" s="370">
        <v>6.1217949337882995</v>
      </c>
      <c r="T1378" s="370">
        <v>0.208089</v>
      </c>
      <c r="U1378" s="370"/>
      <c r="V1378" s="312">
        <f>_xll.SRS1Splines.Functions25.Linear_Interp(V_NK3!$P$8:$P$32,V_NK3!$R$8:$R$32,AC1378)</f>
        <v>453.79277595000099</v>
      </c>
      <c r="W1378" s="312">
        <f>(V1378/V_NK3!$R$28)*100</f>
        <v>83.70288140301885</v>
      </c>
      <c r="X1378" s="308">
        <f>V1378-V_NK3!$R$8</f>
        <v>397.21412395000101</v>
      </c>
      <c r="Y1378" s="308">
        <f>IFERROR((V1378 - V_NK3!$V$10) / (V_NK3!$V$9- V_NK3!$V$10) * 100, 0)</f>
        <v>81.803934028371231</v>
      </c>
      <c r="Z1378" s="308">
        <v>541.79999999999995</v>
      </c>
      <c r="AA1378" s="308">
        <v>521</v>
      </c>
      <c r="AB1378" s="312">
        <v>537.05160835574679</v>
      </c>
      <c r="AC1378" s="371">
        <v>538.59</v>
      </c>
      <c r="AD1378" s="308">
        <v>1.1290322580645162</v>
      </c>
      <c r="AE1378" s="372">
        <v>5.1380000000000002E-2</v>
      </c>
      <c r="AF1378" s="373"/>
      <c r="AG1378" s="312"/>
      <c r="AH1378" s="370">
        <v>1.9942238285714624</v>
      </c>
      <c r="AI1378" s="370">
        <v>2.2126524000000001</v>
      </c>
      <c r="AJ1378" s="370"/>
      <c r="AK1378" s="312">
        <f>_xll.SRS1Splines.Functions25.Linear_Interp(V_NK2!$R$10:$R$21,V_NK2!$T$10:$T$21,AR1378)</f>
        <v>61.090171428601003</v>
      </c>
      <c r="AL1378" s="312">
        <f>(AK1378/V_NK2!$T$18)*100</f>
        <v>85.560464185715674</v>
      </c>
      <c r="AM1378" s="308">
        <f>AK1378-V_NK2!$T$11</f>
        <v>20.270171428573207</v>
      </c>
      <c r="AN1378" s="308">
        <f>IFERROR((AK1378 - V_NK2!$X$12) / (V_NK2!$X$11- V_NK2!$X$12) * 100, 0)</f>
        <v>66.285714285723358</v>
      </c>
      <c r="AO1378" s="308">
        <v>427</v>
      </c>
      <c r="AP1378" s="308">
        <v>420</v>
      </c>
      <c r="AQ1378" s="308"/>
      <c r="AR1378" s="371">
        <v>424.64</v>
      </c>
      <c r="AS1378" s="312">
        <v>1.5840000000000001</v>
      </c>
      <c r="AT1378" s="372">
        <v>0.52682200000000001</v>
      </c>
      <c r="AU1378" s="369"/>
      <c r="AV1378" s="312">
        <v>0.70416000000000012</v>
      </c>
      <c r="AW1378" s="370">
        <v>3.205727042599825</v>
      </c>
      <c r="AX1378" s="370">
        <v>3.0338472000000003</v>
      </c>
      <c r="AY1378" s="370">
        <v>0.18487984259981347</v>
      </c>
      <c r="AZ1378" s="312">
        <f>_xll.SRS1Splines.Functions25.Linear_Interp(V_NNG3A!$H$4:$H$12,V_NNG3A!$I$4:$I$12,BF1378)</f>
        <v>14.1256000000007</v>
      </c>
      <c r="BA1378" s="312">
        <f>(AZ1378/V_NNG3A!$I$8)*100</f>
        <v>101.98989169675596</v>
      </c>
      <c r="BB1378" s="308">
        <f>_xll.SRS1Splines.Functions25.Linear_Interp(V_NNG3A!$H$4:$H$12,V_NNG3A!$J$4:$J$12,BF1378)</f>
        <v>3.13801379310422</v>
      </c>
      <c r="BC1378" s="308">
        <f>IFERROR((AZ1378-V_NNG3A!$J$20) / (V_NNG3A!$J$19-V_NNG3A!$J$20) * 100, 0)</f>
        <v>109.62823756176385</v>
      </c>
      <c r="BD1378" s="308">
        <v>1050</v>
      </c>
      <c r="BE1378" s="308">
        <v>1047</v>
      </c>
      <c r="BF1378" s="374">
        <v>1051.06</v>
      </c>
      <c r="BG1378" s="312">
        <v>0.24838709677419354</v>
      </c>
      <c r="BH1378" s="372">
        <v>1.0478399999999966</v>
      </c>
      <c r="BI1378" s="369"/>
      <c r="BJ1378" s="312">
        <v>4.2854400000000004</v>
      </c>
      <c r="BK1378" s="370">
        <v>12.251520000000001</v>
      </c>
      <c r="BL1378" s="370">
        <v>2.0805119999999997</v>
      </c>
      <c r="BM1378" s="370">
        <f t="shared" si="19"/>
        <v>10.171008</v>
      </c>
      <c r="BN1378" s="312">
        <f>_xll.SRS1Splines.Functions25.Linear_Interp(V_XNN1!$K$3:$K$8,V_XNN1!$L$3:$L$8,BT1378)</f>
        <v>0.23370060000000001</v>
      </c>
      <c r="BO1378" s="312">
        <f>(BN1378/V_XNN1!$L$7)*100</f>
        <v>111.28600000000002</v>
      </c>
      <c r="BP1378" s="308">
        <f>_xll.SRS1Splines.Functions25.Linear_Interp(V_XNN1!$K$3:$K$8,V_XNN1!$M$3:$M$8,BT1378)</f>
        <v>7.7700600000000203E-2</v>
      </c>
      <c r="BQ1378" s="308">
        <f>IFERROR((BN1378 - V_XNN1!$M$16) / (V_XNN1!$M$15- V_XNN1!$M$16) * 100, 0)</f>
        <v>145.77715877437331</v>
      </c>
      <c r="BR1378" s="308">
        <v>252</v>
      </c>
      <c r="BS1378" s="308">
        <v>249</v>
      </c>
      <c r="BT1378" s="374">
        <v>253.33</v>
      </c>
      <c r="BU1378" s="312">
        <v>0.33870967741935482</v>
      </c>
      <c r="BV1378" s="372">
        <v>0.338312</v>
      </c>
      <c r="BW1378" s="369"/>
      <c r="BX1378" s="312"/>
      <c r="BY1378" s="370"/>
      <c r="BZ1378" s="370"/>
      <c r="CA1378" s="370"/>
      <c r="CB1378" s="312"/>
      <c r="CC1378" s="312"/>
      <c r="CD1378" s="308"/>
      <c r="CE1378" s="312"/>
      <c r="CF1378" s="312"/>
      <c r="CG1378" s="312"/>
      <c r="CH1378" s="312"/>
      <c r="CI1378" s="384"/>
      <c r="CJ1378" s="312"/>
      <c r="CK1378" s="372"/>
      <c r="CL1378" s="369"/>
      <c r="CM1378" s="312"/>
      <c r="CN1378" s="370"/>
      <c r="CO1378" s="370"/>
      <c r="CP1378" s="370"/>
      <c r="CQ1378" s="312"/>
      <c r="CR1378" s="312"/>
      <c r="CS1378" s="308"/>
      <c r="CT1378" s="312"/>
      <c r="CU1378" s="312"/>
      <c r="CV1378" s="312"/>
      <c r="CW1378" s="312"/>
      <c r="CX1378" s="384"/>
      <c r="CY1378" s="312"/>
      <c r="CZ1378" s="372"/>
    </row>
    <row r="1379" spans="1:104" s="1" customFormat="1" hidden="1">
      <c r="A1379" s="269">
        <v>45938</v>
      </c>
      <c r="B1379" s="380">
        <v>0.2</v>
      </c>
      <c r="C1379" s="381">
        <v>0.78096774193548391</v>
      </c>
      <c r="D1379" s="382">
        <v>4.32</v>
      </c>
      <c r="E1379" s="382">
        <v>3.1389119999999999</v>
      </c>
      <c r="F1379" s="382">
        <v>1.1646719999999999</v>
      </c>
      <c r="G1379" s="312">
        <f>_xll.SRS1Splines.Functions25.Linear_Interp(V_NEM!$R$687:$R$703,V_NEM!$T$687:$T$703,M1379)+_xll.SRS1Splines.Functions25.Linear_Interp(V_NEM!$AB$687:$AB$703,V_NEM!$AD$687:$AD$703,N1379)</f>
        <v>1.077338774199998</v>
      </c>
      <c r="H1379" s="308">
        <f>(G1379/(V_NEM!$T$696+V_NEM!$AD$696))*100</f>
        <v>111.1604419515303</v>
      </c>
      <c r="I1379" s="308">
        <f>G1379-(V_NEM!$T$694+V_NEM!$AD$694)</f>
        <v>0.43785263919999806</v>
      </c>
      <c r="J1379" s="308">
        <f>((IFERROR((_xll.SRS1Splines.Functions25.Linear_Interp(V_NEM!$R$687:$R$703,V_NEM!$T$687:$T$703,M1379) - V_NEM!$X$689) / (V_NEM!$X$688- V_NEM!$X$689) * 100, 0))+(IFERROR((_xll.SRS1Splines.Functions25.Linear_Interp(V_NEM!$AB$687:$AB$703,V_NEM!$AD$687:$AD$703,N1379) - V_NEM!$AH$689) / (V_NEM!$AH$688- V_NEM!$AH$689) * 100, 0)))/2</f>
        <v>134.8431116057759</v>
      </c>
      <c r="K1379" s="308">
        <v>784.3</v>
      </c>
      <c r="L1379" s="308">
        <v>781.8</v>
      </c>
      <c r="M1379" s="371">
        <v>784.52</v>
      </c>
      <c r="N1379" s="371">
        <v>784.6</v>
      </c>
      <c r="O1379" s="312">
        <v>1.1651612903225805</v>
      </c>
      <c r="P1379" s="383">
        <v>3.0600413620172398</v>
      </c>
      <c r="Q1379" s="369">
        <v>0</v>
      </c>
      <c r="R1379" s="312">
        <v>3.8983680000000001</v>
      </c>
      <c r="S1379" s="370">
        <v>5.7071121190010068</v>
      </c>
      <c r="T1379" s="370">
        <v>0.83700134999999998</v>
      </c>
      <c r="U1379" s="370"/>
      <c r="V1379" s="312">
        <f>_xll.SRS1Splines.Functions25.Linear_Interp(V_NK3!$P$8:$P$32,V_NK3!$R$8:$R$32,AC1379)</f>
        <v>458.66288665000098</v>
      </c>
      <c r="W1379" s="312">
        <f>(V1379/V_NK3!$R$28)*100</f>
        <v>84.601181948875464</v>
      </c>
      <c r="X1379" s="308">
        <f>V1379-V_NK3!$R$8</f>
        <v>402.08423465000101</v>
      </c>
      <c r="Y1379" s="308">
        <f>IFERROR((V1379 - V_NK3!$V$10) / (V_NK3!$V$9- V_NK3!$V$10) * 100, 0)</f>
        <v>82.806904946051404</v>
      </c>
      <c r="Z1379" s="308">
        <v>541.79999999999995</v>
      </c>
      <c r="AA1379" s="308">
        <v>521</v>
      </c>
      <c r="AB1379" s="312">
        <v>537.02520974837125</v>
      </c>
      <c r="AC1379" s="371">
        <v>538.73</v>
      </c>
      <c r="AD1379" s="308">
        <v>1.1290322580645162</v>
      </c>
      <c r="AE1379" s="372">
        <v>0.20666699999999999</v>
      </c>
      <c r="AF1379" s="373"/>
      <c r="AG1379" s="312"/>
      <c r="AH1379" s="370">
        <v>2.2408766</v>
      </c>
      <c r="AI1379" s="370">
        <v>1.6292766000000001</v>
      </c>
      <c r="AJ1379" s="370"/>
      <c r="AK1379" s="312">
        <f>_xll.SRS1Splines.Functions25.Linear_Interp(V_NK2!$R$10:$R$21,V_NK2!$T$10:$T$21,AR1379)</f>
        <v>61.701771428600999</v>
      </c>
      <c r="AL1379" s="312">
        <f>(AK1379/V_NK2!$T$18)*100</f>
        <v>86.417046818768895</v>
      </c>
      <c r="AM1379" s="308">
        <f>AK1379-V_NK2!$T$11</f>
        <v>20.881771428573202</v>
      </c>
      <c r="AN1379" s="308">
        <f>IFERROR((AK1379 - V_NK2!$X$12) / (V_NK2!$X$11- V_NK2!$X$12) * 100, 0)</f>
        <v>68.285714285723444</v>
      </c>
      <c r="AO1379" s="308">
        <v>427</v>
      </c>
      <c r="AP1379" s="308">
        <v>420</v>
      </c>
      <c r="AQ1379" s="308"/>
      <c r="AR1379" s="371">
        <v>424.78</v>
      </c>
      <c r="AS1379" s="312">
        <v>1.5840000000000001</v>
      </c>
      <c r="AT1379" s="372">
        <v>0.38792300000000002</v>
      </c>
      <c r="AU1379" s="369"/>
      <c r="AV1379" s="312">
        <v>0.70416000000000012</v>
      </c>
      <c r="AW1379" s="370">
        <v>2.2721317090909201</v>
      </c>
      <c r="AX1379" s="370">
        <v>2.6075317090909107</v>
      </c>
      <c r="AY1379" s="370">
        <v>0</v>
      </c>
      <c r="AZ1379" s="312">
        <f>_xll.SRS1Splines.Functions25.Linear_Interp(V_NNG3A!$H$4:$H$12,V_NNG3A!$I$4:$I$12,BF1379)</f>
        <v>13.565950000000001</v>
      </c>
      <c r="BA1379" s="312">
        <f>(AZ1379/V_NNG3A!$I$8)*100</f>
        <v>97.949097472924194</v>
      </c>
      <c r="BB1379" s="308">
        <f>_xll.SRS1Splines.Functions25.Linear_Interp(V_NNG3A!$H$4:$H$12,V_NNG3A!$J$4:$J$12,BF1379)</f>
        <v>2.5783637931034802</v>
      </c>
      <c r="BC1379" s="308">
        <f>IFERROR((AZ1379-V_NNG3A!$J$20) / (V_NNG3A!$J$19-V_NNG3A!$J$20) * 100, 0)</f>
        <v>90.076557041320541</v>
      </c>
      <c r="BD1379" s="308">
        <v>1050</v>
      </c>
      <c r="BE1379" s="308">
        <v>1047</v>
      </c>
      <c r="BF1379" s="374">
        <v>1049.77</v>
      </c>
      <c r="BG1379" s="312">
        <v>0.24838709677419354</v>
      </c>
      <c r="BH1379" s="372">
        <v>0.89991000000000354</v>
      </c>
      <c r="BI1379" s="369"/>
      <c r="BJ1379" s="312">
        <v>4.2854400000000004</v>
      </c>
      <c r="BK1379" s="370">
        <v>10.429344</v>
      </c>
      <c r="BL1379" s="370">
        <v>2.0882880000000004</v>
      </c>
      <c r="BM1379" s="370">
        <f t="shared" si="19"/>
        <v>8.341056</v>
      </c>
      <c r="BN1379" s="312">
        <f>_xll.SRS1Splines.Functions25.Linear_Interp(V_XNN1!$K$3:$K$8,V_XNN1!$L$3:$L$8,BT1379)</f>
        <v>0.2319186</v>
      </c>
      <c r="BO1379" s="312">
        <f>(BN1379/V_XNN1!$L$7)*100</f>
        <v>110.43742857142857</v>
      </c>
      <c r="BP1379" s="308">
        <f>_xll.SRS1Splines.Functions25.Linear_Interp(V_XNN1!$K$3:$K$8,V_XNN1!$M$3:$M$8,BT1379)</f>
        <v>7.5918599999999795E-2</v>
      </c>
      <c r="BQ1379" s="308">
        <f>IFERROR((BN1379 - V_XNN1!$M$16) / (V_XNN1!$M$15- V_XNN1!$M$16) * 100, 0)</f>
        <v>140.26183844011143</v>
      </c>
      <c r="BR1379" s="308">
        <v>252</v>
      </c>
      <c r="BS1379" s="308">
        <v>249</v>
      </c>
      <c r="BT1379" s="374">
        <v>253.23</v>
      </c>
      <c r="BU1379" s="312">
        <v>0.33870967741935482</v>
      </c>
      <c r="BV1379" s="372">
        <v>0.33775699999999997</v>
      </c>
      <c r="BW1379" s="369"/>
      <c r="BX1379" s="312"/>
      <c r="BY1379" s="370"/>
      <c r="BZ1379" s="370"/>
      <c r="CA1379" s="370"/>
      <c r="CB1379" s="312"/>
      <c r="CC1379" s="312"/>
      <c r="CD1379" s="308"/>
      <c r="CE1379" s="312"/>
      <c r="CF1379" s="312"/>
      <c r="CG1379" s="312"/>
      <c r="CH1379" s="312"/>
      <c r="CI1379" s="384"/>
      <c r="CJ1379" s="312"/>
      <c r="CK1379" s="372"/>
      <c r="CL1379" s="369"/>
      <c r="CM1379" s="312"/>
      <c r="CN1379" s="370"/>
      <c r="CO1379" s="370"/>
      <c r="CP1379" s="370"/>
      <c r="CQ1379" s="312"/>
      <c r="CR1379" s="312"/>
      <c r="CS1379" s="308"/>
      <c r="CT1379" s="312"/>
      <c r="CU1379" s="312"/>
      <c r="CV1379" s="312"/>
      <c r="CW1379" s="312"/>
      <c r="CX1379" s="384"/>
      <c r="CY1379" s="312"/>
      <c r="CZ1379" s="372"/>
    </row>
    <row r="1380" spans="1:104" s="1" customFormat="1" hidden="1">
      <c r="A1380" s="269">
        <v>45939</v>
      </c>
      <c r="B1380" s="380">
        <v>0.6</v>
      </c>
      <c r="C1380" s="381">
        <v>0.78096774193548391</v>
      </c>
      <c r="D1380" s="382">
        <v>4.0098240000000001</v>
      </c>
      <c r="E1380" s="382">
        <v>3.1458239999999997</v>
      </c>
      <c r="F1380" s="382">
        <v>0.87436800000000003</v>
      </c>
      <c r="G1380" s="312">
        <f>_xll.SRS1Splines.Functions25.Linear_Interp(V_NEM!$R$687:$R$703,V_NEM!$T$687:$T$703,M1380)+_xll.SRS1Splines.Functions25.Linear_Interp(V_NEM!$AB$687:$AB$703,V_NEM!$AD$687:$AD$703,N1380)</f>
        <v>1.0710490244999999</v>
      </c>
      <c r="H1380" s="308">
        <f>(G1380/(V_NEM!$T$696+V_NEM!$AD$696))*100</f>
        <v>110.51146191557505</v>
      </c>
      <c r="I1380" s="308">
        <f>G1380-(V_NEM!$T$694+V_NEM!$AD$694)</f>
        <v>0.43156288949999999</v>
      </c>
      <c r="J1380" s="308">
        <f>((IFERROR((_xll.SRS1Splines.Functions25.Linear_Interp(V_NEM!$R$687:$R$703,V_NEM!$T$687:$T$703,M1380) - V_NEM!$X$689) / (V_NEM!$X$688- V_NEM!$X$689) * 100, 0))+(IFERROR((_xll.SRS1Splines.Functions25.Linear_Interp(V_NEM!$AB$687:$AB$703,V_NEM!$AD$687:$AD$703,N1380) - V_NEM!$AH$689) / (V_NEM!$AH$688- V_NEM!$AH$689) * 100, 0)))/2</f>
        <v>131.39613889764559</v>
      </c>
      <c r="K1380" s="308">
        <v>784.3</v>
      </c>
      <c r="L1380" s="308">
        <v>781.8</v>
      </c>
      <c r="M1380" s="371">
        <v>784.5</v>
      </c>
      <c r="N1380" s="371">
        <v>784.51</v>
      </c>
      <c r="O1380" s="312">
        <v>1.1651612903225805</v>
      </c>
      <c r="P1380" s="383">
        <v>3.0582510000000003</v>
      </c>
      <c r="Q1380" s="369">
        <v>0</v>
      </c>
      <c r="R1380" s="312">
        <v>3.8983680000000001</v>
      </c>
      <c r="S1380" s="370">
        <v>5.2933868239288326</v>
      </c>
      <c r="T1380" s="370">
        <v>7.5411000000000006E-2</v>
      </c>
      <c r="U1380" s="370"/>
      <c r="V1380" s="312">
        <f>_xll.SRS1Splines.Functions25.Linear_Interp(V_NK3!$P$8:$P$32,V_NK3!$R$8:$R$32,AC1380)</f>
        <v>463.88086240000001</v>
      </c>
      <c r="W1380" s="312">
        <f>(V1380/V_NK3!$R$28)*100</f>
        <v>85.563646819435945</v>
      </c>
      <c r="X1380" s="308">
        <f>V1380-V_NK3!$R$8</f>
        <v>407.30221040000004</v>
      </c>
      <c r="Y1380" s="308">
        <f>IFERROR((V1380 - V_NK3!$V$10) / (V_NK3!$V$9- V_NK3!$V$10) * 100, 0)</f>
        <v>83.881516643565703</v>
      </c>
      <c r="Z1380" s="308">
        <v>541.79999999999995</v>
      </c>
      <c r="AA1380" s="308">
        <v>521</v>
      </c>
      <c r="AB1380" s="312">
        <v>536.99881114099571</v>
      </c>
      <c r="AC1380" s="371">
        <v>538.88</v>
      </c>
      <c r="AD1380" s="308">
        <v>1.1290322580645162</v>
      </c>
      <c r="AE1380" s="372">
        <v>1.8620000000000001E-2</v>
      </c>
      <c r="AF1380" s="373"/>
      <c r="AG1380" s="312"/>
      <c r="AH1380" s="370">
        <v>1.4041648571429253</v>
      </c>
      <c r="AI1380" s="370">
        <v>0.92362200000000017</v>
      </c>
      <c r="AJ1380" s="370"/>
      <c r="AK1380" s="312">
        <f>_xll.SRS1Splines.Functions25.Linear_Interp(V_NK2!$R$10:$R$21,V_NK2!$T$10:$T$21,AR1380)</f>
        <v>62.182314285743999</v>
      </c>
      <c r="AL1380" s="312">
        <f>(AK1380/V_NK2!$T$18)*100</f>
        <v>87.090076030453773</v>
      </c>
      <c r="AM1380" s="308">
        <f>AK1380-V_NK2!$T$11</f>
        <v>21.362314285716202</v>
      </c>
      <c r="AN1380" s="308">
        <f>IFERROR((AK1380 - V_NK2!$X$12) / (V_NK2!$X$11- V_NK2!$X$12) * 100, 0)</f>
        <v>69.857142857152553</v>
      </c>
      <c r="AO1380" s="308">
        <v>427</v>
      </c>
      <c r="AP1380" s="308">
        <v>420</v>
      </c>
      <c r="AQ1380" s="308"/>
      <c r="AR1380" s="371">
        <v>424.89</v>
      </c>
      <c r="AS1380" s="312">
        <v>1.5840000000000001</v>
      </c>
      <c r="AT1380" s="372">
        <v>0.21990999999999999</v>
      </c>
      <c r="AU1380" s="369"/>
      <c r="AV1380" s="312">
        <v>0.70416000000000012</v>
      </c>
      <c r="AW1380" s="370">
        <v>1.9133094090909155</v>
      </c>
      <c r="AX1380" s="370">
        <v>1.6611094090909082</v>
      </c>
      <c r="AY1380" s="370">
        <v>0</v>
      </c>
      <c r="AZ1380" s="312">
        <f>_xll.SRS1Splines.Functions25.Linear_Interp(V_NNG3A!$H$4:$H$12,V_NNG3A!$I$4:$I$12,BF1380)</f>
        <v>14.0424000000005</v>
      </c>
      <c r="BA1380" s="312">
        <f>(AZ1380/V_NNG3A!$I$8)*100</f>
        <v>101.38916967509385</v>
      </c>
      <c r="BB1380" s="308">
        <f>_xll.SRS1Splines.Functions25.Linear_Interp(V_NNG3A!$H$4:$H$12,V_NNG3A!$J$4:$J$12,BF1380)</f>
        <v>3.0548137931040098</v>
      </c>
      <c r="BC1380" s="308">
        <f>IFERROR((AZ1380-V_NNG3A!$J$20) / (V_NNG3A!$J$19-V_NNG3A!$J$20) * 100, 0)</f>
        <v>106.7215998072695</v>
      </c>
      <c r="BD1380" s="308">
        <v>1050</v>
      </c>
      <c r="BE1380" s="308">
        <v>1047</v>
      </c>
      <c r="BF1380" s="374">
        <v>1050.74</v>
      </c>
      <c r="BG1380" s="312">
        <v>0.24838709677419354</v>
      </c>
      <c r="BH1380" s="372">
        <v>0.58222999999998137</v>
      </c>
      <c r="BI1380" s="369"/>
      <c r="BJ1380" s="312">
        <v>4.2854400000000004</v>
      </c>
      <c r="BK1380" s="370">
        <v>9.0218880000000006</v>
      </c>
      <c r="BL1380" s="370">
        <v>2.0943360000000002</v>
      </c>
      <c r="BM1380" s="370">
        <f t="shared" si="19"/>
        <v>6.9275520000000004</v>
      </c>
      <c r="BN1380" s="312">
        <f>_xll.SRS1Splines.Functions25.Linear_Interp(V_XNN1!$K$3:$K$8,V_XNN1!$L$3:$L$8,BT1380)</f>
        <v>0.23031479999999999</v>
      </c>
      <c r="BO1380" s="312">
        <f>(BN1380/V_XNN1!$L$7)*100</f>
        <v>109.67371428571428</v>
      </c>
      <c r="BP1380" s="308">
        <f>_xll.SRS1Splines.Functions25.Linear_Interp(V_XNN1!$K$3:$K$8,V_XNN1!$M$3:$M$8,BT1380)</f>
        <v>7.4314799999999806E-2</v>
      </c>
      <c r="BQ1380" s="308">
        <f>IFERROR((BN1380 - V_XNN1!$M$16) / (V_XNN1!$M$15- V_XNN1!$M$16) * 100, 0)</f>
        <v>135.29805013927574</v>
      </c>
      <c r="BR1380" s="308">
        <v>252</v>
      </c>
      <c r="BS1380" s="308">
        <v>249</v>
      </c>
      <c r="BT1380" s="374">
        <v>253.14</v>
      </c>
      <c r="BU1380" s="312">
        <v>0.33870967741935482</v>
      </c>
      <c r="BV1380" s="372">
        <v>0.33996700000000002</v>
      </c>
      <c r="BW1380" s="369"/>
      <c r="BX1380" s="312"/>
      <c r="BY1380" s="370"/>
      <c r="BZ1380" s="370"/>
      <c r="CA1380" s="370"/>
      <c r="CB1380" s="312"/>
      <c r="CC1380" s="312"/>
      <c r="CD1380" s="308"/>
      <c r="CE1380" s="312"/>
      <c r="CF1380" s="312"/>
      <c r="CG1380" s="312"/>
      <c r="CH1380" s="312"/>
      <c r="CI1380" s="384"/>
      <c r="CJ1380" s="312"/>
      <c r="CK1380" s="372"/>
      <c r="CL1380" s="369"/>
      <c r="CM1380" s="312"/>
      <c r="CN1380" s="370"/>
      <c r="CO1380" s="370"/>
      <c r="CP1380" s="370"/>
      <c r="CQ1380" s="312"/>
      <c r="CR1380" s="312"/>
      <c r="CS1380" s="308"/>
      <c r="CT1380" s="312"/>
      <c r="CU1380" s="312"/>
      <c r="CV1380" s="312"/>
      <c r="CW1380" s="312"/>
      <c r="CX1380" s="384"/>
      <c r="CY1380" s="312"/>
      <c r="CZ1380" s="372"/>
    </row>
    <row r="1381" spans="1:104" s="1" customFormat="1" hidden="1">
      <c r="A1381" s="269">
        <v>45940</v>
      </c>
      <c r="B1381" s="380">
        <v>0.2</v>
      </c>
      <c r="C1381" s="381">
        <v>0.78096774193548391</v>
      </c>
      <c r="D1381" s="382">
        <v>3.8370239999999995</v>
      </c>
      <c r="E1381" s="382">
        <v>3.1397760000000003</v>
      </c>
      <c r="F1381" s="382">
        <v>0.70156799999999986</v>
      </c>
      <c r="G1381" s="312">
        <f>_xll.SRS1Splines.Functions25.Linear_Interp(V_NEM!$R$687:$R$703,V_NEM!$T$687:$T$703,M1381)+_xll.SRS1Splines.Functions25.Linear_Interp(V_NEM!$AB$687:$AB$703,V_NEM!$AD$687:$AD$703,N1381)</f>
        <v>1.0683814714000031</v>
      </c>
      <c r="H1381" s="308">
        <f>(G1381/(V_NEM!$T$696+V_NEM!$AD$696))*100</f>
        <v>110.23622223366067</v>
      </c>
      <c r="I1381" s="308">
        <f>G1381-(V_NEM!$T$694+V_NEM!$AD$694)</f>
        <v>0.4288953364000031</v>
      </c>
      <c r="J1381" s="308">
        <f>((IFERROR((_xll.SRS1Splines.Functions25.Linear_Interp(V_NEM!$R$687:$R$703,V_NEM!$T$687:$T$703,M1381) - V_NEM!$X$689) / (V_NEM!$X$688- V_NEM!$X$689) * 100, 0))+(IFERROR((_xll.SRS1Splines.Functions25.Linear_Interp(V_NEM!$AB$687:$AB$703,V_NEM!$AD$687:$AD$703,N1381) - V_NEM!$AH$689) / (V_NEM!$AH$688- V_NEM!$AH$689) * 100, 0)))/2</f>
        <v>130.14487822294063</v>
      </c>
      <c r="K1381" s="308">
        <v>784.3</v>
      </c>
      <c r="L1381" s="308">
        <v>781.8</v>
      </c>
      <c r="M1381" s="371">
        <v>784.49</v>
      </c>
      <c r="N1381" s="371">
        <v>784.48</v>
      </c>
      <c r="O1381" s="312">
        <v>1.1651612903225805</v>
      </c>
      <c r="P1381" s="383">
        <v>3.0583499999999999</v>
      </c>
      <c r="Q1381" s="369">
        <v>2.4</v>
      </c>
      <c r="R1381" s="312">
        <v>3.8983680000000001</v>
      </c>
      <c r="S1381" s="370">
        <v>4.958269449285889</v>
      </c>
      <c r="T1381" s="370">
        <v>1.4796189</v>
      </c>
      <c r="U1381" s="370"/>
      <c r="V1381" s="312">
        <f>_xll.SRS1Splines.Functions25.Linear_Interp(V_NK3!$P$8:$P$32,V_NK3!$R$8:$R$32,AC1381)</f>
        <v>467.35951290000099</v>
      </c>
      <c r="W1381" s="312">
        <f>(V1381/V_NK3!$R$28)*100</f>
        <v>86.205290066476564</v>
      </c>
      <c r="X1381" s="308">
        <f>V1381-V_NK3!$R$8</f>
        <v>410.78086090000102</v>
      </c>
      <c r="Y1381" s="308">
        <f>IFERROR((V1381 - V_NK3!$V$10) / (V_NK3!$V$9- V_NK3!$V$10) * 100, 0)</f>
        <v>84.597924441908887</v>
      </c>
      <c r="Z1381" s="308">
        <v>541.79999999999995</v>
      </c>
      <c r="AA1381" s="308">
        <v>521</v>
      </c>
      <c r="AB1381" s="312">
        <v>536.97149823463076</v>
      </c>
      <c r="AC1381" s="371">
        <v>538.98</v>
      </c>
      <c r="AD1381" s="308">
        <v>1.1290322580645162</v>
      </c>
      <c r="AE1381" s="372">
        <v>0.365338</v>
      </c>
      <c r="AF1381" s="373"/>
      <c r="AG1381" s="312"/>
      <c r="AH1381" s="370">
        <v>2.9659939999999998</v>
      </c>
      <c r="AI1381" s="370">
        <v>2.3543940000000001</v>
      </c>
      <c r="AJ1381" s="370"/>
      <c r="AK1381" s="312">
        <f>_xll.SRS1Splines.Functions25.Linear_Interp(V_NK2!$R$10:$R$21,V_NK2!$T$10:$T$21,AR1381)</f>
        <v>62.793914285743902</v>
      </c>
      <c r="AL1381" s="312">
        <f>(AK1381/V_NK2!$T$18)*100</f>
        <v>87.946658663506867</v>
      </c>
      <c r="AM1381" s="308">
        <f>AK1381-V_NK2!$T$11</f>
        <v>21.973914285716106</v>
      </c>
      <c r="AN1381" s="308">
        <f>IFERROR((AK1381 - V_NK2!$X$12) / (V_NK2!$X$11- V_NK2!$X$12) * 100, 0)</f>
        <v>71.85714285715234</v>
      </c>
      <c r="AO1381" s="308">
        <v>427</v>
      </c>
      <c r="AP1381" s="308">
        <v>420</v>
      </c>
      <c r="AQ1381" s="308"/>
      <c r="AR1381" s="371">
        <v>425.03</v>
      </c>
      <c r="AS1381" s="312">
        <v>1.5840000000000001</v>
      </c>
      <c r="AT1381" s="372">
        <v>0.56057000000000001</v>
      </c>
      <c r="AU1381" s="369"/>
      <c r="AV1381" s="312">
        <v>0.70416000000000012</v>
      </c>
      <c r="AW1381" s="370">
        <v>1.9144868272727347</v>
      </c>
      <c r="AX1381" s="370">
        <v>2.0522868272727273</v>
      </c>
      <c r="AY1381" s="370">
        <v>0</v>
      </c>
      <c r="AZ1381" s="312">
        <f>_xll.SRS1Splines.Functions25.Linear_Interp(V_NNG3A!$H$4:$H$12,V_NNG3A!$I$4:$I$12,BF1381)</f>
        <v>13.904600000000199</v>
      </c>
      <c r="BA1381" s="312">
        <f>(AZ1381/V_NNG3A!$I$8)*100</f>
        <v>100.39422382671623</v>
      </c>
      <c r="BB1381" s="308">
        <f>_xll.SRS1Splines.Functions25.Linear_Interp(V_NNG3A!$H$4:$H$12,V_NNG3A!$J$4:$J$12,BF1381)</f>
        <v>2.9170137931036502</v>
      </c>
      <c r="BC1381" s="308">
        <f>IFERROR((AZ1381-V_NNG3A!$J$20) / (V_NNG3A!$J$19-V_NNG3A!$J$20) * 100, 0)</f>
        <v>101.90748102638932</v>
      </c>
      <c r="BD1381" s="308">
        <v>1050</v>
      </c>
      <c r="BE1381" s="308">
        <v>1047</v>
      </c>
      <c r="BF1381" s="374">
        <v>1050.21</v>
      </c>
      <c r="BG1381" s="312">
        <v>0.24838709677419354</v>
      </c>
      <c r="BH1381" s="372">
        <v>0.70772000000000113</v>
      </c>
      <c r="BI1381" s="369"/>
      <c r="BJ1381" s="312">
        <v>4.2854400000000004</v>
      </c>
      <c r="BK1381" s="370">
        <v>7.9453440000000004</v>
      </c>
      <c r="BL1381" s="370">
        <v>2.0977920000000001</v>
      </c>
      <c r="BM1381" s="370">
        <f t="shared" si="19"/>
        <v>5.8475520000000003</v>
      </c>
      <c r="BN1381" s="312">
        <f>_xll.SRS1Splines.Functions25.Linear_Interp(V_XNN1!$K$3:$K$8,V_XNN1!$L$3:$L$8,BT1381)</f>
        <v>0.2290674</v>
      </c>
      <c r="BO1381" s="312">
        <f>(BN1381/V_XNN1!$L$7)*100</f>
        <v>109.0797142857143</v>
      </c>
      <c r="BP1381" s="308">
        <f>_xll.SRS1Splines.Functions25.Linear_Interp(V_XNN1!$K$3:$K$8,V_XNN1!$M$3:$M$8,BT1381)</f>
        <v>7.3067399999999894E-2</v>
      </c>
      <c r="BQ1381" s="308">
        <f>IFERROR((BN1381 - V_XNN1!$M$16) / (V_XNN1!$M$15- V_XNN1!$M$16) * 100, 0)</f>
        <v>131.43732590529251</v>
      </c>
      <c r="BR1381" s="308">
        <v>252</v>
      </c>
      <c r="BS1381" s="308">
        <v>249</v>
      </c>
      <c r="BT1381" s="374">
        <v>253.07</v>
      </c>
      <c r="BU1381" s="312">
        <v>0.33870967741935482</v>
      </c>
      <c r="BV1381" s="372">
        <v>0.33954099999999998</v>
      </c>
      <c r="BW1381" s="369"/>
      <c r="BX1381" s="312"/>
      <c r="BY1381" s="370"/>
      <c r="BZ1381" s="370"/>
      <c r="CA1381" s="370"/>
      <c r="CB1381" s="312"/>
      <c r="CC1381" s="312"/>
      <c r="CD1381" s="308"/>
      <c r="CE1381" s="312"/>
      <c r="CF1381" s="312"/>
      <c r="CG1381" s="312"/>
      <c r="CH1381" s="312"/>
      <c r="CI1381" s="384"/>
      <c r="CJ1381" s="312"/>
      <c r="CK1381" s="372"/>
      <c r="CL1381" s="369"/>
      <c r="CM1381" s="312"/>
      <c r="CN1381" s="370"/>
      <c r="CO1381" s="370"/>
      <c r="CP1381" s="370"/>
      <c r="CQ1381" s="312"/>
      <c r="CR1381" s="312"/>
      <c r="CS1381" s="308"/>
      <c r="CT1381" s="312"/>
      <c r="CU1381" s="312"/>
      <c r="CV1381" s="312"/>
      <c r="CW1381" s="312"/>
      <c r="CX1381" s="384"/>
      <c r="CY1381" s="312"/>
      <c r="CZ1381" s="372"/>
    </row>
    <row r="1382" spans="1:104" s="1" customFormat="1" hidden="1">
      <c r="A1382" s="269">
        <v>45941</v>
      </c>
      <c r="B1382" s="380">
        <v>5.2</v>
      </c>
      <c r="C1382" s="381">
        <v>0.78096774193548391</v>
      </c>
      <c r="D1382" s="382">
        <v>3.5709119999999999</v>
      </c>
      <c r="E1382" s="382">
        <v>3.1302720000000002</v>
      </c>
      <c r="F1382" s="382">
        <v>0.43286400000000003</v>
      </c>
      <c r="G1382" s="312">
        <f>_xll.SRS1Splines.Functions25.Linear_Interp(V_NEM!$R$687:$R$703,V_NEM!$T$687:$T$703,M1382)+_xll.SRS1Splines.Functions25.Linear_Interp(V_NEM!$AB$687:$AB$703,V_NEM!$AD$687:$AD$703,N1382)</f>
        <v>1.0585440654000111</v>
      </c>
      <c r="H1382" s="308">
        <f>(G1382/(V_NEM!$T$696+V_NEM!$AD$696))*100</f>
        <v>109.22119295521688</v>
      </c>
      <c r="I1382" s="308">
        <f>G1382-(V_NEM!$T$694+V_NEM!$AD$694)</f>
        <v>0.41905793040001116</v>
      </c>
      <c r="J1382" s="308">
        <f>((IFERROR((_xll.SRS1Splines.Functions25.Linear_Interp(V_NEM!$R$687:$R$703,V_NEM!$T$687:$T$703,M1382) - V_NEM!$X$689) / (V_NEM!$X$688- V_NEM!$X$689) * 100, 0))+(IFERROR((_xll.SRS1Splines.Functions25.Linear_Interp(V_NEM!$AB$687:$AB$703,V_NEM!$AD$687:$AD$703,N1382) - V_NEM!$AH$689) / (V_NEM!$AH$688- V_NEM!$AH$689) * 100, 0)))/2</f>
        <v>127.35156316470795</v>
      </c>
      <c r="K1382" s="308">
        <v>784.3</v>
      </c>
      <c r="L1382" s="308">
        <v>781.8</v>
      </c>
      <c r="M1382" s="371">
        <v>784.44</v>
      </c>
      <c r="N1382" s="371">
        <v>784.44</v>
      </c>
      <c r="O1382" s="312">
        <v>1.1651612903225805</v>
      </c>
      <c r="P1382" s="383">
        <v>3.06101</v>
      </c>
      <c r="Q1382" s="369">
        <v>10.199999999999999</v>
      </c>
      <c r="R1382" s="312">
        <v>3.8983680000000001</v>
      </c>
      <c r="S1382" s="370">
        <v>5.2370081075920112</v>
      </c>
      <c r="T1382" s="370">
        <v>0.94720589999999993</v>
      </c>
      <c r="U1382" s="370"/>
      <c r="V1382" s="312">
        <f>_xll.SRS1Splines.Functions25.Linear_Interp(V_NK3!$P$8:$P$32,V_NK3!$R$8:$R$32,AC1382)</f>
        <v>471.64931510000099</v>
      </c>
      <c r="W1382" s="312">
        <f>(V1382/V_NK3!$R$28)*100</f>
        <v>86.996551681510667</v>
      </c>
      <c r="X1382" s="308">
        <f>V1382-V_NK3!$R$8</f>
        <v>415.07066310000101</v>
      </c>
      <c r="Y1382" s="308">
        <f>IFERROR((V1382 - V_NK3!$V$10) / (V_NK3!$V$9- V_NK3!$V$10) * 100, 0)</f>
        <v>85.481384205811281</v>
      </c>
      <c r="Z1382" s="308">
        <v>541.79999999999995</v>
      </c>
      <c r="AA1382" s="308">
        <v>521</v>
      </c>
      <c r="AB1382" s="312">
        <v>536.9441853282658</v>
      </c>
      <c r="AC1382" s="371">
        <v>539.1</v>
      </c>
      <c r="AD1382" s="308">
        <v>1.1290322580645162</v>
      </c>
      <c r="AE1382" s="372">
        <v>0.23387799999999997</v>
      </c>
      <c r="AF1382" s="373"/>
      <c r="AG1382" s="312"/>
      <c r="AH1382" s="370">
        <v>2.3892827714280607</v>
      </c>
      <c r="AI1382" s="370">
        <v>1.5592542</v>
      </c>
      <c r="AJ1382" s="370"/>
      <c r="AK1382" s="312">
        <f>_xll.SRS1Splines.Functions25.Linear_Interp(V_NK2!$R$10:$R$21,V_NK2!$T$10:$T$21,AR1382)</f>
        <v>63.623942857171897</v>
      </c>
      <c r="AL1382" s="312">
        <f>(AK1382/V_NK2!$T$18)*100</f>
        <v>89.109163665506856</v>
      </c>
      <c r="AM1382" s="308">
        <f>AK1382-V_NK2!$T$11</f>
        <v>22.803942857144101</v>
      </c>
      <c r="AN1382" s="308">
        <f>IFERROR((AK1382 - V_NK2!$X$12) / (V_NK2!$X$11- V_NK2!$X$12) * 100, 0)</f>
        <v>74.5714285714363</v>
      </c>
      <c r="AO1382" s="308">
        <v>427</v>
      </c>
      <c r="AP1382" s="308">
        <v>420</v>
      </c>
      <c r="AQ1382" s="308"/>
      <c r="AR1382" s="371">
        <v>425.22</v>
      </c>
      <c r="AS1382" s="312">
        <v>1.5840000000000001</v>
      </c>
      <c r="AT1382" s="372">
        <v>0.371251</v>
      </c>
      <c r="AU1382" s="369"/>
      <c r="AV1382" s="312">
        <v>0.70416000000000012</v>
      </c>
      <c r="AW1382" s="370">
        <v>1.7723332272727081</v>
      </c>
      <c r="AX1382" s="370">
        <v>1.9465332272727269</v>
      </c>
      <c r="AY1382" s="370">
        <v>0</v>
      </c>
      <c r="AZ1382" s="312">
        <f>_xll.SRS1Splines.Functions25.Linear_Interp(V_NNG3A!$H$4:$H$12,V_NNG3A!$I$4:$I$12,BF1382)</f>
        <v>13.2819</v>
      </c>
      <c r="BA1382" s="312">
        <f>(AZ1382/V_NNG3A!$I$8)*100</f>
        <v>95.898194945848374</v>
      </c>
      <c r="BB1382" s="308">
        <f>_xll.SRS1Splines.Functions25.Linear_Interp(V_NNG3A!$H$4:$H$12,V_NNG3A!$J$4:$J$12,BF1382)</f>
        <v>2.2943137931034601</v>
      </c>
      <c r="BC1382" s="308">
        <f>IFERROR((AZ1382-V_NNG3A!$J$20) / (V_NNG3A!$J$19-V_NNG3A!$J$20) * 100, 0)</f>
        <v>80.153114082641025</v>
      </c>
      <c r="BD1382" s="308">
        <v>1050</v>
      </c>
      <c r="BE1382" s="308">
        <v>1047</v>
      </c>
      <c r="BF1382" s="374">
        <v>1049.54</v>
      </c>
      <c r="BG1382" s="312">
        <v>0.24838709677419354</v>
      </c>
      <c r="BH1382" s="372">
        <v>0.67672000000000121</v>
      </c>
      <c r="BI1382" s="369"/>
      <c r="BJ1382" s="312">
        <v>4.2854400000000004</v>
      </c>
      <c r="BK1382" s="370">
        <v>7.4373120000000004</v>
      </c>
      <c r="BL1382" s="370">
        <v>2.1038400000000004</v>
      </c>
      <c r="BM1382" s="370">
        <f t="shared" si="19"/>
        <v>5.3334720000000004</v>
      </c>
      <c r="BN1382" s="312">
        <f>_xll.SRS1Splines.Functions25.Linear_Interp(V_XNN1!$K$3:$K$8,V_XNN1!$L$3:$L$8,BT1382)</f>
        <v>0.22853280000000001</v>
      </c>
      <c r="BO1382" s="312">
        <f>(BN1382/V_XNN1!$L$7)*100</f>
        <v>108.82514285714286</v>
      </c>
      <c r="BP1382" s="308">
        <f>_xll.SRS1Splines.Functions25.Linear_Interp(V_XNN1!$K$3:$K$8,V_XNN1!$M$3:$M$8,BT1382)</f>
        <v>7.2532799999999897E-2</v>
      </c>
      <c r="BQ1382" s="308">
        <f>IFERROR((BN1382 - V_XNN1!$M$16) / (V_XNN1!$M$15- V_XNN1!$M$16) * 100, 0)</f>
        <v>129.78272980501399</v>
      </c>
      <c r="BR1382" s="308">
        <v>252</v>
      </c>
      <c r="BS1382" s="308">
        <v>249</v>
      </c>
      <c r="BT1382" s="374">
        <v>253.04</v>
      </c>
      <c r="BU1382" s="312">
        <v>0.33870967741935482</v>
      </c>
      <c r="BV1382" s="372">
        <v>0.33657999999999999</v>
      </c>
      <c r="BW1382" s="369"/>
      <c r="BX1382" s="312"/>
      <c r="BY1382" s="370"/>
      <c r="BZ1382" s="370"/>
      <c r="CA1382" s="370"/>
      <c r="CB1382" s="312"/>
      <c r="CC1382" s="312"/>
      <c r="CD1382" s="308"/>
      <c r="CE1382" s="312"/>
      <c r="CF1382" s="312"/>
      <c r="CG1382" s="312"/>
      <c r="CH1382" s="312"/>
      <c r="CI1382" s="384"/>
      <c r="CJ1382" s="312"/>
      <c r="CK1382" s="372"/>
      <c r="CL1382" s="369"/>
      <c r="CM1382" s="312"/>
      <c r="CN1382" s="370"/>
      <c r="CO1382" s="370"/>
      <c r="CP1382" s="370"/>
      <c r="CQ1382" s="312"/>
      <c r="CR1382" s="312"/>
      <c r="CS1382" s="308"/>
      <c r="CT1382" s="312"/>
      <c r="CU1382" s="312"/>
      <c r="CV1382" s="312"/>
      <c r="CW1382" s="312"/>
      <c r="CX1382" s="384"/>
      <c r="CY1382" s="312"/>
      <c r="CZ1382" s="372"/>
    </row>
    <row r="1383" spans="1:104" s="1" customFormat="1" hidden="1">
      <c r="A1383" s="269">
        <v>45942</v>
      </c>
      <c r="B1383" s="380">
        <v>1.8</v>
      </c>
      <c r="C1383" s="381">
        <v>0.78096774193548391</v>
      </c>
      <c r="D1383" s="382">
        <v>3.5303040000000001</v>
      </c>
      <c r="E1383" s="382">
        <v>3.135456</v>
      </c>
      <c r="F1383" s="382">
        <v>0.40262399999999998</v>
      </c>
      <c r="G1383" s="312">
        <f>_xll.SRS1Splines.Functions25.Linear_Interp(V_NEM!$R$687:$R$703,V_NEM!$T$687:$T$703,M1383)+_xll.SRS1Splines.Functions25.Linear_Interp(V_NEM!$AB$687:$AB$703,V_NEM!$AD$687:$AD$703,N1383)</f>
        <v>1.057907636400008</v>
      </c>
      <c r="H1383" s="308">
        <f>(G1383/(V_NEM!$T$696+V_NEM!$AD$696))*100</f>
        <v>109.15552584046586</v>
      </c>
      <c r="I1383" s="308">
        <f>G1383-(V_NEM!$T$694+V_NEM!$AD$694)</f>
        <v>0.418421501400008</v>
      </c>
      <c r="J1383" s="308">
        <f>((IFERROR((_xll.SRS1Splines.Functions25.Linear_Interp(V_NEM!$R$687:$R$703,V_NEM!$T$687:$T$703,M1383) - V_NEM!$X$689) / (V_NEM!$X$688- V_NEM!$X$689) * 100, 0))+(IFERROR((_xll.SRS1Splines.Functions25.Linear_Interp(V_NEM!$AB$687:$AB$703,V_NEM!$AD$687:$AD$703,N1383) - V_NEM!$AH$689) / (V_NEM!$AH$688- V_NEM!$AH$689) * 100, 0)))/2</f>
        <v>126.72192892556015</v>
      </c>
      <c r="K1383" s="308">
        <v>784.3</v>
      </c>
      <c r="L1383" s="308">
        <v>781.8</v>
      </c>
      <c r="M1383" s="371">
        <v>784.44</v>
      </c>
      <c r="N1383" s="371">
        <v>784.42</v>
      </c>
      <c r="O1383" s="312">
        <v>1.1651612903225805</v>
      </c>
      <c r="P1383" s="383">
        <v>3.0613388930943479</v>
      </c>
      <c r="Q1383" s="369">
        <v>9.8000000000000007</v>
      </c>
      <c r="R1383" s="312">
        <v>3.8983680000000001</v>
      </c>
      <c r="S1383" s="370">
        <v>7.0813657758827206</v>
      </c>
      <c r="T1383" s="370">
        <v>0.61203600000000002</v>
      </c>
      <c r="U1383" s="370"/>
      <c r="V1383" s="312">
        <f>_xll.SRS1Splines.Functions25.Linear_Interp(V_NK3!$P$8:$P$32,V_NK3!$R$8:$R$32,AC1383)</f>
        <v>478.11864487999901</v>
      </c>
      <c r="W1383" s="312">
        <f>(V1383/V_NK3!$R$28)*100</f>
        <v>88.18983101963714</v>
      </c>
      <c r="X1383" s="308">
        <f>V1383-V_NK3!$R$8</f>
        <v>421.53999287999903</v>
      </c>
      <c r="Y1383" s="308">
        <f>IFERROR((V1383 - V_NK3!$V$10) / (V_NK3!$V$9- V_NK3!$V$10) * 100, 0)</f>
        <v>86.813704973431697</v>
      </c>
      <c r="Z1383" s="308">
        <v>541.79999999999995</v>
      </c>
      <c r="AA1383" s="308">
        <v>521</v>
      </c>
      <c r="AB1383" s="312">
        <v>536.91687242190085</v>
      </c>
      <c r="AC1383" s="371">
        <v>539.28</v>
      </c>
      <c r="AD1383" s="308">
        <v>1.1290322580645162</v>
      </c>
      <c r="AE1383" s="372">
        <v>0.15112</v>
      </c>
      <c r="AF1383" s="373"/>
      <c r="AG1383" s="312"/>
      <c r="AH1383" s="370">
        <v>2.7248680857143888</v>
      </c>
      <c r="AI1383" s="370">
        <v>3.0743538000000004</v>
      </c>
      <c r="AJ1383" s="370"/>
      <c r="AK1383" s="312">
        <f>_xll.SRS1Splines.Functions25.Linear_Interp(V_NK2!$R$10:$R$21,V_NK2!$T$10:$T$21,AR1383)</f>
        <v>63.274457142886298</v>
      </c>
      <c r="AL1383" s="312">
        <f>(AK1383/V_NK2!$T$18)*100</f>
        <v>88.619687875190891</v>
      </c>
      <c r="AM1383" s="308">
        <f>AK1383-V_NK2!$T$11</f>
        <v>22.454457142858502</v>
      </c>
      <c r="AN1383" s="308">
        <f>IFERROR((AK1383 - V_NK2!$X$12) / (V_NK2!$X$11- V_NK2!$X$12) * 100, 0)</f>
        <v>73.428571428579488</v>
      </c>
      <c r="AO1383" s="308">
        <v>427</v>
      </c>
      <c r="AP1383" s="308">
        <v>420</v>
      </c>
      <c r="AQ1383" s="308"/>
      <c r="AR1383" s="371">
        <v>425.14</v>
      </c>
      <c r="AS1383" s="312">
        <v>1.5840000000000001</v>
      </c>
      <c r="AT1383" s="372">
        <v>0.731989</v>
      </c>
      <c r="AU1383" s="369"/>
      <c r="AV1383" s="312">
        <v>0.70416000000000012</v>
      </c>
      <c r="AW1383" s="370">
        <v>1.6695589090909304</v>
      </c>
      <c r="AX1383" s="370">
        <v>1.6929589090909094</v>
      </c>
      <c r="AY1383" s="370">
        <v>0</v>
      </c>
      <c r="AZ1383" s="312">
        <f>_xll.SRS1Splines.Functions25.Linear_Interp(V_NNG3A!$H$4:$H$12,V_NNG3A!$I$4:$I$12,BF1383)</f>
        <v>13.170750000000099</v>
      </c>
      <c r="BA1383" s="312">
        <f>(AZ1383/V_NNG3A!$I$8)*100</f>
        <v>95.09566787003682</v>
      </c>
      <c r="BB1383" s="308">
        <f>_xll.SRS1Splines.Functions25.Linear_Interp(V_NNG3A!$H$4:$H$12,V_NNG3A!$J$4:$J$12,BF1383)</f>
        <v>2.1831637931035699</v>
      </c>
      <c r="BC1383" s="308">
        <f>IFERROR((AZ1383-V_NNG3A!$J$20) / (V_NNG3A!$J$19-V_NNG3A!$J$20) * 100, 0)</f>
        <v>76.27002770750903</v>
      </c>
      <c r="BD1383" s="308">
        <v>1050</v>
      </c>
      <c r="BE1383" s="308">
        <v>1047</v>
      </c>
      <c r="BF1383" s="374">
        <v>1049.45</v>
      </c>
      <c r="BG1383" s="312">
        <v>0.24838709677419354</v>
      </c>
      <c r="BH1383" s="372">
        <v>0.59457000000000704</v>
      </c>
      <c r="BI1383" s="369"/>
      <c r="BJ1383" s="312">
        <v>4.2854400000000004</v>
      </c>
      <c r="BK1383" s="370">
        <v>8.6987520000000007</v>
      </c>
      <c r="BL1383" s="370">
        <v>2.134944</v>
      </c>
      <c r="BM1383" s="370">
        <f t="shared" si="19"/>
        <v>6.5638080000000008</v>
      </c>
      <c r="BN1383" s="312">
        <f>_xll.SRS1Splines.Functions25.Linear_Interp(V_XNN1!$K$3:$K$8,V_XNN1!$L$3:$L$8,BT1383)</f>
        <v>0.22995840000000001</v>
      </c>
      <c r="BO1383" s="312">
        <f>(BN1383/V_XNN1!$L$7)*100</f>
        <v>109.504</v>
      </c>
      <c r="BP1383" s="308">
        <f>_xll.SRS1Splines.Functions25.Linear_Interp(V_XNN1!$K$3:$K$8,V_XNN1!$M$3:$M$8,BT1383)</f>
        <v>7.3958400000000105E-2</v>
      </c>
      <c r="BQ1383" s="308">
        <f>IFERROR((BN1383 - V_XNN1!$M$16) / (V_XNN1!$M$15- V_XNN1!$M$16) * 100, 0)</f>
        <v>134.19498607242343</v>
      </c>
      <c r="BR1383" s="308">
        <v>252</v>
      </c>
      <c r="BS1383" s="308">
        <v>249</v>
      </c>
      <c r="BT1383" s="374">
        <v>253.12</v>
      </c>
      <c r="BU1383" s="312">
        <v>0.33870967741935482</v>
      </c>
      <c r="BV1383" s="372">
        <v>0.33974500000000002</v>
      </c>
      <c r="BW1383" s="369"/>
      <c r="BX1383" s="312"/>
      <c r="BY1383" s="370"/>
      <c r="BZ1383" s="370"/>
      <c r="CA1383" s="370"/>
      <c r="CB1383" s="312"/>
      <c r="CC1383" s="312"/>
      <c r="CD1383" s="308"/>
      <c r="CE1383" s="312"/>
      <c r="CF1383" s="312"/>
      <c r="CG1383" s="312"/>
      <c r="CH1383" s="312"/>
      <c r="CI1383" s="384"/>
      <c r="CJ1383" s="312"/>
      <c r="CK1383" s="372"/>
      <c r="CL1383" s="369"/>
      <c r="CM1383" s="312"/>
      <c r="CN1383" s="370"/>
      <c r="CO1383" s="370"/>
      <c r="CP1383" s="370"/>
      <c r="CQ1383" s="312"/>
      <c r="CR1383" s="312"/>
      <c r="CS1383" s="308"/>
      <c r="CT1383" s="312"/>
      <c r="CU1383" s="312"/>
      <c r="CV1383" s="312"/>
      <c r="CW1383" s="312"/>
      <c r="CX1383" s="384"/>
      <c r="CY1383" s="312"/>
      <c r="CZ1383" s="372"/>
    </row>
    <row r="1384" spans="1:104" s="1" customFormat="1" hidden="1">
      <c r="A1384" s="269">
        <v>45943</v>
      </c>
      <c r="B1384" s="380">
        <v>33.4</v>
      </c>
      <c r="C1384" s="381">
        <v>0.78096774193548391</v>
      </c>
      <c r="D1384" s="382">
        <v>3.7480320000000003</v>
      </c>
      <c r="E1384" s="382">
        <v>3.1328640000000001</v>
      </c>
      <c r="F1384" s="382">
        <v>0.60652799999999996</v>
      </c>
      <c r="G1384" s="312">
        <f>_xll.SRS1Splines.Functions25.Linear_Interp(V_NEM!$R$687:$R$703,V_NEM!$T$687:$T$703,M1384)+_xll.SRS1Splines.Functions25.Linear_Interp(V_NEM!$AB$687:$AB$703,V_NEM!$AD$687:$AD$703,N1384)</f>
        <v>1.0769460193999949</v>
      </c>
      <c r="H1384" s="308">
        <f>(G1384/(V_NEM!$T$696+V_NEM!$AD$696))*100</f>
        <v>111.11991728260307</v>
      </c>
      <c r="I1384" s="308">
        <f>G1384-(V_NEM!$T$694+V_NEM!$AD$694)</f>
        <v>0.43745988439999495</v>
      </c>
      <c r="J1384" s="308">
        <f>((IFERROR((_xll.SRS1Splines.Functions25.Linear_Interp(V_NEM!$R$687:$R$703,V_NEM!$T$687:$T$703,M1384) - V_NEM!$X$689) / (V_NEM!$X$688- V_NEM!$X$689) * 100, 0))+(IFERROR((_xll.SRS1Splines.Functions25.Linear_Interp(V_NEM!$AB$687:$AB$703,V_NEM!$AD$687:$AD$703,N1384) - V_NEM!$AH$689) / (V_NEM!$AH$688- V_NEM!$AH$689) * 100, 0)))/2</f>
        <v>131.67892480288438</v>
      </c>
      <c r="K1384" s="308">
        <v>784.3</v>
      </c>
      <c r="L1384" s="308">
        <v>781.8</v>
      </c>
      <c r="M1384" s="371">
        <v>784.54</v>
      </c>
      <c r="N1384" s="371">
        <v>784.48</v>
      </c>
      <c r="O1384" s="312">
        <v>1.1651612903225805</v>
      </c>
      <c r="P1384" s="383">
        <v>3.0573790000000001</v>
      </c>
      <c r="Q1384" s="369">
        <v>8</v>
      </c>
      <c r="R1384" s="312">
        <v>3.8983680000000001</v>
      </c>
      <c r="S1384" s="370">
        <v>8.7318906258903493</v>
      </c>
      <c r="T1384" s="370">
        <v>2.2625608499999998</v>
      </c>
      <c r="U1384" s="370"/>
      <c r="V1384" s="312">
        <f>_xll.SRS1Splines.Functions25.Linear_Interp(V_NK3!$P$8:$P$32,V_NK3!$R$8:$R$32,AC1384)</f>
        <v>484.58797466000101</v>
      </c>
      <c r="W1384" s="312">
        <f>(V1384/V_NK3!$R$28)*100</f>
        <v>89.383110357764352</v>
      </c>
      <c r="X1384" s="308">
        <f>V1384-V_NK3!$R$8</f>
        <v>428.00932266000103</v>
      </c>
      <c r="Y1384" s="308">
        <f>IFERROR((V1384 - V_NK3!$V$10) / (V_NK3!$V$9- V_NK3!$V$10) * 100, 0)</f>
        <v>88.146025741052924</v>
      </c>
      <c r="Z1384" s="308">
        <v>541.79999999999995</v>
      </c>
      <c r="AA1384" s="308">
        <v>521</v>
      </c>
      <c r="AB1384" s="312">
        <v>536.88955951553589</v>
      </c>
      <c r="AC1384" s="371">
        <v>539.46</v>
      </c>
      <c r="AD1384" s="308">
        <v>1.1290322580645162</v>
      </c>
      <c r="AE1384" s="372">
        <v>0.55865700000000007</v>
      </c>
      <c r="AF1384" s="373"/>
      <c r="AG1384" s="312"/>
      <c r="AH1384" s="370">
        <v>3.753663557143164</v>
      </c>
      <c r="AI1384" s="370">
        <v>3.8847207000000004</v>
      </c>
      <c r="AJ1384" s="370"/>
      <c r="AK1384" s="312">
        <f>_xll.SRS1Splines.Functions25.Linear_Interp(V_NK2!$R$10:$R$21,V_NK2!$T$10:$T$21,AR1384)</f>
        <v>63.143400000029402</v>
      </c>
      <c r="AL1384" s="312">
        <f>(AK1384/V_NK2!$T$18)*100</f>
        <v>88.436134453822689</v>
      </c>
      <c r="AM1384" s="308">
        <f>AK1384-V_NK2!$T$11</f>
        <v>22.323400000001605</v>
      </c>
      <c r="AN1384" s="308">
        <f>IFERROR((AK1384 - V_NK2!$X$12) / (V_NK2!$X$11- V_NK2!$X$12) * 100, 0)</f>
        <v>73.000000000008839</v>
      </c>
      <c r="AO1384" s="308">
        <v>427</v>
      </c>
      <c r="AP1384" s="308">
        <v>420</v>
      </c>
      <c r="AQ1384" s="308"/>
      <c r="AR1384" s="371">
        <v>425.11</v>
      </c>
      <c r="AS1384" s="312">
        <v>1.5840000000000001</v>
      </c>
      <c r="AT1384" s="372">
        <v>0.92493349999999996</v>
      </c>
      <c r="AU1384" s="369"/>
      <c r="AV1384" s="312">
        <v>0.70416000000000012</v>
      </c>
      <c r="AW1384" s="370">
        <v>1.5907935090909253</v>
      </c>
      <c r="AX1384" s="370">
        <v>1.4789935090909085</v>
      </c>
      <c r="AY1384" s="370">
        <v>0</v>
      </c>
      <c r="AZ1384" s="312">
        <f>_xll.SRS1Splines.Functions25.Linear_Interp(V_NNG3A!$H$4:$H$12,V_NNG3A!$I$4:$I$12,BF1384)</f>
        <v>13.7018000000001</v>
      </c>
      <c r="BA1384" s="312">
        <f>(AZ1384/V_NNG3A!$I$8)*100</f>
        <v>98.929963898917691</v>
      </c>
      <c r="BB1384" s="308">
        <f>_xll.SRS1Splines.Functions25.Linear_Interp(V_NNG3A!$H$4:$H$12,V_NNG3A!$J$4:$J$12,BF1384)</f>
        <v>2.7142137931036401</v>
      </c>
      <c r="BC1384" s="308">
        <f>IFERROR((AZ1384-V_NNG3A!$J$20) / (V_NNG3A!$J$19-V_NNG3A!$J$20) * 100, 0)</f>
        <v>94.822551499822893</v>
      </c>
      <c r="BD1384" s="308">
        <v>1050</v>
      </c>
      <c r="BE1384" s="308">
        <v>1047</v>
      </c>
      <c r="BF1384" s="374">
        <v>1049.8800000000001</v>
      </c>
      <c r="BG1384" s="312">
        <v>0.24838709677419354</v>
      </c>
      <c r="BH1384" s="372">
        <v>0.52533999999999648</v>
      </c>
      <c r="BI1384" s="369"/>
      <c r="BJ1384" s="312">
        <v>4.2854400000000004</v>
      </c>
      <c r="BK1384" s="370">
        <v>8.597664</v>
      </c>
      <c r="BL1384" s="370">
        <v>2.1288960000000001</v>
      </c>
      <c r="BM1384" s="370">
        <f t="shared" si="19"/>
        <v>6.4687679999999999</v>
      </c>
      <c r="BN1384" s="312">
        <f>_xll.SRS1Splines.Functions25.Linear_Interp(V_XNN1!$K$3:$K$8,V_XNN1!$L$3:$L$8,BT1384)</f>
        <v>0.22978019999999999</v>
      </c>
      <c r="BO1384" s="312">
        <f>(BN1384/V_XNN1!$L$7)*100</f>
        <v>109.41914285714284</v>
      </c>
      <c r="BP1384" s="308">
        <f>_xll.SRS1Splines.Functions25.Linear_Interp(V_XNN1!$K$3:$K$8,V_XNN1!$M$3:$M$8,BT1384)</f>
        <v>7.3780200000000198E-2</v>
      </c>
      <c r="BQ1384" s="308">
        <f>IFERROR((BN1384 - V_XNN1!$M$16) / (V_XNN1!$M$15- V_XNN1!$M$16) * 100, 0)</f>
        <v>133.64345403899719</v>
      </c>
      <c r="BR1384" s="308">
        <v>252</v>
      </c>
      <c r="BS1384" s="308">
        <v>249</v>
      </c>
      <c r="BT1384" s="374">
        <v>253.11</v>
      </c>
      <c r="BU1384" s="312">
        <v>0.33870967741935482</v>
      </c>
      <c r="BV1384" s="372">
        <v>0.34274199999999999</v>
      </c>
      <c r="BW1384" s="369"/>
      <c r="BX1384" s="312"/>
      <c r="BY1384" s="370"/>
      <c r="BZ1384" s="370"/>
      <c r="CA1384" s="370"/>
      <c r="CB1384" s="312"/>
      <c r="CC1384" s="312"/>
      <c r="CD1384" s="308"/>
      <c r="CE1384" s="312"/>
      <c r="CF1384" s="312"/>
      <c r="CG1384" s="312"/>
      <c r="CH1384" s="312"/>
      <c r="CI1384" s="384"/>
      <c r="CJ1384" s="312"/>
      <c r="CK1384" s="372"/>
      <c r="CL1384" s="369"/>
      <c r="CM1384" s="312"/>
      <c r="CN1384" s="370"/>
      <c r="CO1384" s="370"/>
      <c r="CP1384" s="370"/>
      <c r="CQ1384" s="312"/>
      <c r="CR1384" s="312"/>
      <c r="CS1384" s="308"/>
      <c r="CT1384" s="312"/>
      <c r="CU1384" s="312"/>
      <c r="CV1384" s="312"/>
      <c r="CW1384" s="312"/>
      <c r="CX1384" s="384"/>
      <c r="CY1384" s="312"/>
      <c r="CZ1384" s="372"/>
    </row>
    <row r="1385" spans="1:104" s="1" customFormat="1" hidden="1">
      <c r="A1385" s="269">
        <v>45944</v>
      </c>
      <c r="B1385" s="380">
        <v>11</v>
      </c>
      <c r="C1385" s="381">
        <v>0.78096774193548391</v>
      </c>
      <c r="D1385" s="382">
        <v>3.7324799999999998</v>
      </c>
      <c r="E1385" s="382">
        <v>3.1259519999999998</v>
      </c>
      <c r="F1385" s="382">
        <v>0.64713600000000004</v>
      </c>
      <c r="G1385" s="312">
        <f>_xll.SRS1Splines.Functions25.Linear_Interp(V_NEM!$R$687:$R$703,V_NEM!$T$687:$T$703,M1385)+_xll.SRS1Splines.Functions25.Linear_Interp(V_NEM!$AB$687:$AB$703,V_NEM!$AD$687:$AD$703,N1385)</f>
        <v>1.0829648514000041</v>
      </c>
      <c r="H1385" s="308">
        <f>(G1385/(V_NEM!$T$696+V_NEM!$AD$696))*100</f>
        <v>111.74094387254443</v>
      </c>
      <c r="I1385" s="308">
        <f>G1385-(V_NEM!$T$694+V_NEM!$AD$694)</f>
        <v>0.44347871640000414</v>
      </c>
      <c r="J1385" s="308">
        <f>((IFERROR((_xll.SRS1Splines.Functions25.Linear_Interp(V_NEM!$R$687:$R$703,V_NEM!$T$687:$T$703,M1385) - V_NEM!$X$689) / (V_NEM!$X$688- V_NEM!$X$689) * 100, 0))+(IFERROR((_xll.SRS1Splines.Functions25.Linear_Interp(V_NEM!$AB$687:$AB$703,V_NEM!$AD$687:$AD$703,N1385) - V_NEM!$AH$689) / (V_NEM!$AH$688- V_NEM!$AH$689) * 100, 0)))/2</f>
        <v>130.69443442625021</v>
      </c>
      <c r="K1385" s="308">
        <v>784.3</v>
      </c>
      <c r="L1385" s="308">
        <v>781.8</v>
      </c>
      <c r="M1385" s="371">
        <v>784.59</v>
      </c>
      <c r="N1385" s="371">
        <v>784.4</v>
      </c>
      <c r="O1385" s="312">
        <v>1.1651612903225805</v>
      </c>
      <c r="P1385" s="383">
        <v>3.053874</v>
      </c>
      <c r="Q1385" s="369">
        <v>3.6</v>
      </c>
      <c r="R1385" s="312">
        <v>3.8983680000000001</v>
      </c>
      <c r="S1385" s="370">
        <v>6.6465294258827212</v>
      </c>
      <c r="T1385" s="370">
        <v>0.17719964999999999</v>
      </c>
      <c r="U1385" s="370"/>
      <c r="V1385" s="312">
        <f>_xll.SRS1Splines.Functions25.Linear_Interp(V_NK3!$P$8:$P$32,V_NK3!$R$8:$R$32,AC1385)</f>
        <v>491.05730444</v>
      </c>
      <c r="W1385" s="312">
        <f>(V1385/V_NK3!$R$28)*100</f>
        <v>90.576389695890995</v>
      </c>
      <c r="X1385" s="308">
        <f>V1385-V_NK3!$R$8</f>
        <v>434.47865244000002</v>
      </c>
      <c r="Y1385" s="308">
        <f>IFERROR((V1385 - V_NK3!$V$10) / (V_NK3!$V$9- V_NK3!$V$10) * 100, 0)</f>
        <v>89.478346508673539</v>
      </c>
      <c r="Z1385" s="308">
        <v>541.79999999999995</v>
      </c>
      <c r="AA1385" s="308">
        <v>521</v>
      </c>
      <c r="AB1385" s="312">
        <v>536.86224660917094</v>
      </c>
      <c r="AC1385" s="371">
        <v>539.64</v>
      </c>
      <c r="AD1385" s="308">
        <v>1.1290322580645162</v>
      </c>
      <c r="AE1385" s="372">
        <v>4.3753E-2</v>
      </c>
      <c r="AF1385" s="373"/>
      <c r="AG1385" s="312"/>
      <c r="AH1385" s="370">
        <v>1.8909111371414948</v>
      </c>
      <c r="AI1385" s="370">
        <v>0.49296828000000004</v>
      </c>
      <c r="AJ1385" s="370"/>
      <c r="AK1385" s="312">
        <f>_xll.SRS1Splines.Functions25.Linear_Interp(V_NK2!$R$10:$R$21,V_NK2!$T$10:$T$21,AR1385)</f>
        <v>64.541342857171003</v>
      </c>
      <c r="AL1385" s="312">
        <f>(AK1385/V_NK2!$T$18)*100</f>
        <v>90.394037615085438</v>
      </c>
      <c r="AM1385" s="308">
        <f>AK1385-V_NK2!$T$11</f>
        <v>23.721342857143206</v>
      </c>
      <c r="AN1385" s="308">
        <f>IFERROR((AK1385 - V_NK2!$X$12) / (V_NK2!$X$11- V_NK2!$X$12) * 100, 0)</f>
        <v>77.571428571433515</v>
      </c>
      <c r="AO1385" s="308">
        <v>427</v>
      </c>
      <c r="AP1385" s="308">
        <v>420</v>
      </c>
      <c r="AQ1385" s="308"/>
      <c r="AR1385" s="371">
        <v>425.43</v>
      </c>
      <c r="AS1385" s="312">
        <v>1.5840000000000001</v>
      </c>
      <c r="AT1385" s="372">
        <v>0.1173734</v>
      </c>
      <c r="AU1385" s="369"/>
      <c r="AV1385" s="312">
        <v>0.70416000000000012</v>
      </c>
      <c r="AW1385" s="370">
        <v>1.7146141818181719</v>
      </c>
      <c r="AX1385" s="370">
        <v>1.6392141818181811</v>
      </c>
      <c r="AY1385" s="370">
        <v>0</v>
      </c>
      <c r="AZ1385" s="312">
        <f>_xll.SRS1Splines.Functions25.Linear_Interp(V_NNG3A!$H$4:$H$12,V_NNG3A!$I$4:$I$12,BF1385)</f>
        <v>13.894200000000099</v>
      </c>
      <c r="BA1385" s="312">
        <f>(AZ1385/V_NNG3A!$I$8)*100</f>
        <v>100.31913357400795</v>
      </c>
      <c r="BB1385" s="308">
        <f>_xll.SRS1Splines.Functions25.Linear_Interp(V_NNG3A!$H$4:$H$12,V_NNG3A!$J$4:$J$12,BF1385)</f>
        <v>2.9066137931036402</v>
      </c>
      <c r="BC1385" s="308">
        <f>IFERROR((AZ1385-V_NNG3A!$J$20) / (V_NNG3A!$J$19-V_NNG3A!$J$20) * 100, 0)</f>
        <v>101.54415130707488</v>
      </c>
      <c r="BD1385" s="308">
        <v>1050</v>
      </c>
      <c r="BE1385" s="308">
        <v>1047</v>
      </c>
      <c r="BF1385" s="374">
        <v>1050.17</v>
      </c>
      <c r="BG1385" s="312">
        <v>0.24838709677419354</v>
      </c>
      <c r="BH1385" s="372">
        <v>0.5810500000000175</v>
      </c>
      <c r="BI1385" s="369"/>
      <c r="BJ1385" s="312">
        <v>4.2854400000000004</v>
      </c>
      <c r="BK1385" s="370">
        <v>7.6602240000000013</v>
      </c>
      <c r="BL1385" s="370">
        <v>2.131488</v>
      </c>
      <c r="BM1385" s="370">
        <f t="shared" si="19"/>
        <v>5.5287360000000012</v>
      </c>
      <c r="BN1385" s="312">
        <f>_xll.SRS1Splines.Functions25.Linear_Interp(V_XNN1!$K$3:$K$8,V_XNN1!$L$3:$L$8,BT1385)</f>
        <v>0.228711</v>
      </c>
      <c r="BO1385" s="312">
        <f>(BN1385/V_XNN1!$L$7)*100</f>
        <v>108.91</v>
      </c>
      <c r="BP1385" s="308">
        <f>_xll.SRS1Splines.Functions25.Linear_Interp(V_XNN1!$K$3:$K$8,V_XNN1!$M$3:$M$8,BT1385)</f>
        <v>7.2711000000000206E-2</v>
      </c>
      <c r="BQ1385" s="308">
        <f>IFERROR((BN1385 - V_XNN1!$M$16) / (V_XNN1!$M$15- V_XNN1!$M$16) * 100, 0)</f>
        <v>130.33426183844011</v>
      </c>
      <c r="BR1385" s="308">
        <v>252</v>
      </c>
      <c r="BS1385" s="308">
        <v>249</v>
      </c>
      <c r="BT1385" s="374">
        <v>253.05</v>
      </c>
      <c r="BU1385" s="312">
        <v>0.33870967741935482</v>
      </c>
      <c r="BV1385" s="372">
        <v>0.34749200000000002</v>
      </c>
      <c r="BW1385" s="369"/>
      <c r="BX1385" s="312"/>
      <c r="BY1385" s="370"/>
      <c r="BZ1385" s="370"/>
      <c r="CA1385" s="370"/>
      <c r="CB1385" s="312"/>
      <c r="CC1385" s="312"/>
      <c r="CD1385" s="308"/>
      <c r="CE1385" s="312"/>
      <c r="CF1385" s="312"/>
      <c r="CG1385" s="312"/>
      <c r="CH1385" s="312"/>
      <c r="CI1385" s="384"/>
      <c r="CJ1385" s="312"/>
      <c r="CK1385" s="372"/>
      <c r="CL1385" s="369"/>
      <c r="CM1385" s="312"/>
      <c r="CN1385" s="370"/>
      <c r="CO1385" s="370"/>
      <c r="CP1385" s="370"/>
      <c r="CQ1385" s="312"/>
      <c r="CR1385" s="312"/>
      <c r="CS1385" s="308"/>
      <c r="CT1385" s="312"/>
      <c r="CU1385" s="312"/>
      <c r="CV1385" s="312"/>
      <c r="CW1385" s="312"/>
      <c r="CX1385" s="384"/>
      <c r="CY1385" s="312"/>
      <c r="CZ1385" s="372"/>
    </row>
    <row r="1386" spans="1:104" s="1" customFormat="1" hidden="1">
      <c r="A1386" s="269">
        <v>45945</v>
      </c>
      <c r="B1386" s="380">
        <v>0</v>
      </c>
      <c r="C1386" s="381">
        <v>0.78096774193548391</v>
      </c>
      <c r="D1386" s="382">
        <v>3.4293960000000001</v>
      </c>
      <c r="E1386" s="382">
        <v>3.125375999999997</v>
      </c>
      <c r="F1386" s="382">
        <v>0.31760806978148115</v>
      </c>
      <c r="G1386" s="312">
        <f>_xll.SRS1Splines.Functions25.Linear_Interp(V_NEM!$R$687:$R$703,V_NEM!$T$687:$T$703,M1386)+_xll.SRS1Splines.Functions25.Linear_Interp(V_NEM!$AB$687:$AB$703,V_NEM!$AD$687:$AD$703,N1386)</f>
        <v>1.0472374239999951</v>
      </c>
      <c r="H1386" s="308">
        <f>(G1386/(V_NEM!$T$696+V_NEM!$AD$696))*100</f>
        <v>108.05456711280577</v>
      </c>
      <c r="I1386" s="308">
        <f>G1386-(V_NEM!$T$694+V_NEM!$AD$694)</f>
        <v>0.40775128899999513</v>
      </c>
      <c r="J1386" s="308">
        <f>((IFERROR((_xll.SRS1Splines.Functions25.Linear_Interp(V_NEM!$R$687:$R$703,V_NEM!$T$687:$T$703,M1386) - V_NEM!$X$689) / (V_NEM!$X$688- V_NEM!$X$689) * 100, 0))+(IFERROR((_xll.SRS1Splines.Functions25.Linear_Interp(V_NEM!$AB$687:$AB$703,V_NEM!$AD$687:$AD$703,N1386) - V_NEM!$AH$689) / (V_NEM!$AH$688- V_NEM!$AH$689) * 100, 0)))/2</f>
        <v>121.71688622673258</v>
      </c>
      <c r="K1386" s="308">
        <v>784.3</v>
      </c>
      <c r="L1386" s="308">
        <v>781.8</v>
      </c>
      <c r="M1386" s="371">
        <v>784.4</v>
      </c>
      <c r="N1386" s="371">
        <v>784.3</v>
      </c>
      <c r="O1386" s="312">
        <v>1.1651612903225805</v>
      </c>
      <c r="P1386" s="383">
        <v>3.052654</v>
      </c>
      <c r="Q1386" s="369">
        <v>0.6</v>
      </c>
      <c r="R1386" s="312">
        <v>3.8983680000000001</v>
      </c>
      <c r="S1386" s="370">
        <v>5.1227570868019106</v>
      </c>
      <c r="T1386" s="370">
        <v>9.1056150000000002E-2</v>
      </c>
      <c r="U1386" s="370"/>
      <c r="V1386" s="312">
        <f>_xll.SRS1Splines.Functions25.Linear_Interp(V_NK3!$P$8:$P$32,V_NK3!$R$8:$R$32,AC1386)</f>
        <v>496.08900537999898</v>
      </c>
      <c r="W1386" s="312">
        <f>(V1386/V_NK3!$R$28)*100</f>
        <v>91.504495847767245</v>
      </c>
      <c r="X1386" s="308">
        <f>V1386-V_NK3!$R$8</f>
        <v>439.510353379999</v>
      </c>
      <c r="Y1386" s="308">
        <f>IFERROR((V1386 - V_NK3!$V$10) / (V_NK3!$V$9- V_NK3!$V$10) * 100, 0)</f>
        <v>90.514595994600626</v>
      </c>
      <c r="Z1386" s="308">
        <v>541.79999999999995</v>
      </c>
      <c r="AA1386" s="308">
        <v>521</v>
      </c>
      <c r="AB1386" s="312">
        <v>536.83493370280598</v>
      </c>
      <c r="AC1386" s="371">
        <v>539.78</v>
      </c>
      <c r="AD1386" s="308">
        <v>1.1290322580645162</v>
      </c>
      <c r="AE1386" s="372">
        <v>2.2483E-2</v>
      </c>
      <c r="AF1386" s="373"/>
      <c r="AG1386" s="312"/>
      <c r="AH1386" s="370">
        <v>1.3563431714278222</v>
      </c>
      <c r="AI1386" s="370">
        <v>0.52631460000000008</v>
      </c>
      <c r="AJ1386" s="370"/>
      <c r="AK1386" s="312">
        <f>_xll.SRS1Splines.Functions25.Linear_Interp(V_NK2!$R$10:$R$21,V_NK2!$T$10:$T$21,AR1386)</f>
        <v>65.371371428598806</v>
      </c>
      <c r="AL1386" s="312">
        <f>(AK1386/V_NK2!$T$18)*100</f>
        <v>91.556542617085157</v>
      </c>
      <c r="AM1386" s="308">
        <f>AK1386-V_NK2!$T$11</f>
        <v>24.551371428571009</v>
      </c>
      <c r="AN1386" s="308">
        <f>IFERROR((AK1386 - V_NK2!$X$12) / (V_NK2!$X$11- V_NK2!$X$12) * 100, 0)</f>
        <v>80.285714285716864</v>
      </c>
      <c r="AO1386" s="308">
        <v>427</v>
      </c>
      <c r="AP1386" s="308">
        <v>420</v>
      </c>
      <c r="AQ1386" s="308"/>
      <c r="AR1386" s="371">
        <v>425.62</v>
      </c>
      <c r="AS1386" s="312">
        <v>1.5840000000000001</v>
      </c>
      <c r="AT1386" s="372">
        <v>0.12531300000000001</v>
      </c>
      <c r="AU1386" s="369"/>
      <c r="AV1386" s="312">
        <v>0.70416000000000012</v>
      </c>
      <c r="AW1386" s="370">
        <v>1.8687774272726918</v>
      </c>
      <c r="AX1386" s="370">
        <v>2.0247774272727272</v>
      </c>
      <c r="AY1386" s="370">
        <v>0</v>
      </c>
      <c r="AZ1386" s="312">
        <f>_xll.SRS1Splines.Functions25.Linear_Interp(V_NNG3A!$H$4:$H$12,V_NNG3A!$I$4:$I$12,BF1386)</f>
        <v>13.3189499999999</v>
      </c>
      <c r="BA1386" s="312">
        <f>(AZ1386/V_NNG3A!$I$8)*100</f>
        <v>96.165703971118404</v>
      </c>
      <c r="BB1386" s="308">
        <f>_xll.SRS1Splines.Functions25.Linear_Interp(V_NNG3A!$H$4:$H$12,V_NNG3A!$J$4:$J$12,BF1386)</f>
        <v>2.3313637931034301</v>
      </c>
      <c r="BC1386" s="308">
        <f>IFERROR((AZ1386-V_NNG3A!$J$20) / (V_NNG3A!$J$19-V_NNG3A!$J$20) * 100, 0)</f>
        <v>81.447476207682655</v>
      </c>
      <c r="BD1386" s="308">
        <v>1050</v>
      </c>
      <c r="BE1386" s="308">
        <v>1047</v>
      </c>
      <c r="BF1386" s="374">
        <v>1049.57</v>
      </c>
      <c r="BG1386" s="312">
        <v>0.24838709677419354</v>
      </c>
      <c r="BH1386" s="372">
        <v>0.73747000000000118</v>
      </c>
      <c r="BI1386" s="369"/>
      <c r="BJ1386" s="312">
        <v>4.2854400000000004</v>
      </c>
      <c r="BK1386" s="370">
        <v>6.8843520000000007</v>
      </c>
      <c r="BL1386" s="370">
        <v>2.134944</v>
      </c>
      <c r="BM1386" s="370">
        <f t="shared" si="19"/>
        <v>4.7494080000000007</v>
      </c>
      <c r="BN1386" s="312">
        <f>_xll.SRS1Splines.Functions25.Linear_Interp(V_XNN1!$K$3:$K$8,V_XNN1!$L$3:$L$8,BT1386)</f>
        <v>0.22781999999999999</v>
      </c>
      <c r="BO1386" s="312">
        <f>(BN1386/V_XNN1!$L$7)*100</f>
        <v>108.48571428571429</v>
      </c>
      <c r="BP1386" s="308">
        <f>_xll.SRS1Splines.Functions25.Linear_Interp(V_XNN1!$K$3:$K$8,V_XNN1!$M$3:$M$8,BT1386)</f>
        <v>7.1819999999999995E-2</v>
      </c>
      <c r="BQ1386" s="308">
        <f>IFERROR((BN1386 - V_XNN1!$M$16) / (V_XNN1!$M$15- V_XNN1!$M$16) * 100, 0)</f>
        <v>127.57660167130919</v>
      </c>
      <c r="BR1386" s="308">
        <v>252</v>
      </c>
      <c r="BS1386" s="308">
        <v>249</v>
      </c>
      <c r="BT1386" s="374">
        <v>253</v>
      </c>
      <c r="BU1386" s="312">
        <v>0.33870967741935482</v>
      </c>
      <c r="BV1386" s="372">
        <v>0.34790399999999999</v>
      </c>
      <c r="BW1386" s="369"/>
      <c r="BX1386" s="312"/>
      <c r="BY1386" s="370"/>
      <c r="BZ1386" s="370"/>
      <c r="CA1386" s="370"/>
      <c r="CB1386" s="312"/>
      <c r="CC1386" s="312"/>
      <c r="CD1386" s="308"/>
      <c r="CE1386" s="312"/>
      <c r="CF1386" s="312"/>
      <c r="CG1386" s="312"/>
      <c r="CH1386" s="312"/>
      <c r="CI1386" s="384"/>
      <c r="CJ1386" s="312"/>
      <c r="CK1386" s="372"/>
      <c r="CL1386" s="369"/>
      <c r="CM1386" s="312"/>
      <c r="CN1386" s="370"/>
      <c r="CO1386" s="370"/>
      <c r="CP1386" s="370"/>
      <c r="CQ1386" s="312"/>
      <c r="CR1386" s="312"/>
      <c r="CS1386" s="308"/>
      <c r="CT1386" s="312"/>
      <c r="CU1386" s="312"/>
      <c r="CV1386" s="312"/>
      <c r="CW1386" s="312"/>
      <c r="CX1386" s="384"/>
      <c r="CY1386" s="312"/>
      <c r="CZ1386" s="372"/>
    </row>
    <row r="1387" spans="1:104" s="1" customFormat="1" hidden="1">
      <c r="A1387" s="269">
        <v>45946</v>
      </c>
      <c r="B1387" s="380">
        <v>2</v>
      </c>
      <c r="C1387" s="381">
        <v>0.78096774193548391</v>
      </c>
      <c r="D1387" s="382">
        <v>3.2779439999999997</v>
      </c>
      <c r="E1387" s="382">
        <v>3.174083999999997</v>
      </c>
      <c r="F1387" s="382">
        <v>0.13910400000000001</v>
      </c>
      <c r="G1387" s="312">
        <f>_xll.SRS1Splines.Functions25.Linear_Interp(V_NEM!$R$687:$R$703,V_NEM!$T$687:$T$703,M1387)+_xll.SRS1Splines.Functions25.Linear_Interp(V_NEM!$AB$687:$AB$703,V_NEM!$AD$687:$AD$703,N1387)</f>
        <v>1.0459645659999961</v>
      </c>
      <c r="H1387" s="308">
        <f>(G1387/(V_NEM!$T$696+V_NEM!$AD$696))*100</f>
        <v>107.92323288330445</v>
      </c>
      <c r="I1387" s="308">
        <f>G1387-(V_NEM!$T$694+V_NEM!$AD$694)</f>
        <v>0.40647843099999614</v>
      </c>
      <c r="J1387" s="308">
        <f>((IFERROR((_xll.SRS1Splines.Functions25.Linear_Interp(V_NEM!$R$687:$R$703,V_NEM!$T$687:$T$703,M1387) - V_NEM!$X$689) / (V_NEM!$X$688- V_NEM!$X$689) * 100, 0))+(IFERROR((_xll.SRS1Splines.Functions25.Linear_Interp(V_NEM!$AB$687:$AB$703,V_NEM!$AD$687:$AD$703,N1387) - V_NEM!$AH$689) / (V_NEM!$AH$688- V_NEM!$AH$689) * 100, 0)))/2</f>
        <v>120.45761774844389</v>
      </c>
      <c r="K1387" s="308">
        <v>784.3</v>
      </c>
      <c r="L1387" s="308">
        <v>781.8</v>
      </c>
      <c r="M1387" s="371">
        <v>784.4</v>
      </c>
      <c r="N1387" s="371">
        <v>784.26</v>
      </c>
      <c r="O1387" s="312">
        <v>1.1651612903225805</v>
      </c>
      <c r="P1387" s="383">
        <v>3.04704</v>
      </c>
      <c r="Q1387" s="369">
        <v>11.4</v>
      </c>
      <c r="R1387" s="312">
        <v>3.8983680000000001</v>
      </c>
      <c r="S1387" s="370">
        <v>5.2538453770278934</v>
      </c>
      <c r="T1387" s="370">
        <v>0.58155164999999986</v>
      </c>
      <c r="U1387" s="370"/>
      <c r="V1387" s="312">
        <f>_xll.SRS1Splines.Functions25.Linear_Interp(V_NK3!$P$8:$P$32,V_NK3!$R$8:$R$32,AC1387)</f>
        <v>500.76129910999902</v>
      </c>
      <c r="W1387" s="312">
        <f>(V1387/V_NK3!$R$28)*100</f>
        <v>92.366308703081074</v>
      </c>
      <c r="X1387" s="308">
        <f>V1387-V_NK3!$R$8</f>
        <v>444.18264710999904</v>
      </c>
      <c r="Y1387" s="308">
        <f>IFERROR((V1387 - V_NK3!$V$10) / (V_NK3!$V$9- V_NK3!$V$10) * 100, 0)</f>
        <v>91.476827660104561</v>
      </c>
      <c r="Z1387" s="308">
        <v>541.79999999999995</v>
      </c>
      <c r="AA1387" s="308">
        <v>521</v>
      </c>
      <c r="AB1387" s="312">
        <v>536.80762079644103</v>
      </c>
      <c r="AC1387" s="371">
        <v>539.91</v>
      </c>
      <c r="AD1387" s="308">
        <v>1.1290322580645162</v>
      </c>
      <c r="AE1387" s="372">
        <v>0.143593</v>
      </c>
      <c r="AF1387" s="373"/>
      <c r="AG1387" s="312"/>
      <c r="AH1387" s="370">
        <v>1.90234165714221</v>
      </c>
      <c r="AI1387" s="370">
        <v>1.1159988000000001</v>
      </c>
      <c r="AJ1387" s="370"/>
      <c r="AK1387" s="312">
        <f>_xll.SRS1Splines.Functions25.Linear_Interp(V_NK2!$R$10:$R$21,V_NK2!$T$10:$T$21,AR1387)</f>
        <v>66.157714285740994</v>
      </c>
      <c r="AL1387" s="312">
        <f>(AK1387/V_NK2!$T$18)*100</f>
        <v>92.657863145295508</v>
      </c>
      <c r="AM1387" s="308">
        <f>AK1387-V_NK2!$T$11</f>
        <v>25.337714285713197</v>
      </c>
      <c r="AN1387" s="308">
        <f>IFERROR((AK1387 - V_NK2!$X$12) / (V_NK2!$X$11- V_NK2!$X$12) * 100, 0)</f>
        <v>82.857142857143359</v>
      </c>
      <c r="AO1387" s="308">
        <v>427</v>
      </c>
      <c r="AP1387" s="308">
        <v>420</v>
      </c>
      <c r="AQ1387" s="308"/>
      <c r="AR1387" s="371">
        <v>425.8</v>
      </c>
      <c r="AS1387" s="312">
        <v>1.5840000000000001</v>
      </c>
      <c r="AT1387" s="372">
        <v>0.26571400000000001</v>
      </c>
      <c r="AU1387" s="369"/>
      <c r="AV1387" s="312">
        <v>0.70416000000000012</v>
      </c>
      <c r="AW1387" s="370">
        <v>1.6398860000000177</v>
      </c>
      <c r="AX1387" s="370">
        <v>1.723086000000001</v>
      </c>
      <c r="AY1387" s="370">
        <v>0</v>
      </c>
      <c r="AZ1387" s="312">
        <f>_xll.SRS1Splines.Functions25.Linear_Interp(V_NNG3A!$H$4:$H$12,V_NNG3A!$I$4:$I$12,BF1387)</f>
        <v>12.92375</v>
      </c>
      <c r="BA1387" s="312">
        <f>(AZ1387/V_NNG3A!$I$8)*100</f>
        <v>93.312274368231058</v>
      </c>
      <c r="BB1387" s="308">
        <f>_xll.SRS1Splines.Functions25.Linear_Interp(V_NNG3A!$H$4:$H$12,V_NNG3A!$J$4:$J$12,BF1387)</f>
        <v>1.9361637931035101</v>
      </c>
      <c r="BC1387" s="308">
        <f>IFERROR((AZ1387-V_NNG3A!$J$20) / (V_NNG3A!$J$19-V_NNG3A!$J$20) * 100, 0)</f>
        <v>67.640946873871215</v>
      </c>
      <c r="BD1387" s="308">
        <v>1050</v>
      </c>
      <c r="BE1387" s="308">
        <v>1047</v>
      </c>
      <c r="BF1387" s="374">
        <v>1049.25</v>
      </c>
      <c r="BG1387" s="312">
        <v>0.24838709677419354</v>
      </c>
      <c r="BH1387" s="372">
        <v>0.60105999999999771</v>
      </c>
      <c r="BI1387" s="369"/>
      <c r="BJ1387" s="312">
        <v>4.2854400000000004</v>
      </c>
      <c r="BK1387" s="370">
        <v>6.0125760000000001</v>
      </c>
      <c r="BL1387" s="370">
        <v>2.1375359999999999</v>
      </c>
      <c r="BM1387" s="370">
        <f t="shared" si="19"/>
        <v>3.8750400000000003</v>
      </c>
      <c r="BN1387" s="312">
        <f>_xll.SRS1Splines.Functions25.Linear_Interp(V_XNN1!$K$3:$K$8,V_XNN1!$L$3:$L$8,BT1387)</f>
        <v>0.22657260000000001</v>
      </c>
      <c r="BO1387" s="312">
        <f>(BN1387/V_XNN1!$L$7)*100</f>
        <v>107.89171428571429</v>
      </c>
      <c r="BP1387" s="308">
        <f>_xll.SRS1Splines.Functions25.Linear_Interp(V_XNN1!$K$3:$K$8,V_XNN1!$M$3:$M$8,BT1387)</f>
        <v>7.0572600000000096E-2</v>
      </c>
      <c r="BQ1387" s="308">
        <f>IFERROR((BN1387 - V_XNN1!$M$16) / (V_XNN1!$M$15- V_XNN1!$M$16) * 100, 0)</f>
        <v>123.71587743732597</v>
      </c>
      <c r="BR1387" s="308">
        <v>252</v>
      </c>
      <c r="BS1387" s="308">
        <v>249</v>
      </c>
      <c r="BT1387" s="374">
        <v>252.93</v>
      </c>
      <c r="BU1387" s="312">
        <v>0.33870967741935482</v>
      </c>
      <c r="BV1387" s="372">
        <v>0.34547899999999998</v>
      </c>
      <c r="BW1387" s="369"/>
      <c r="BX1387" s="312"/>
      <c r="BY1387" s="370"/>
      <c r="BZ1387" s="370"/>
      <c r="CA1387" s="370"/>
      <c r="CB1387" s="312"/>
      <c r="CC1387" s="312"/>
      <c r="CD1387" s="308"/>
      <c r="CE1387" s="312"/>
      <c r="CF1387" s="312"/>
      <c r="CG1387" s="312"/>
      <c r="CH1387" s="312"/>
      <c r="CI1387" s="384"/>
      <c r="CJ1387" s="312"/>
      <c r="CK1387" s="372"/>
      <c r="CL1387" s="369"/>
      <c r="CM1387" s="312"/>
      <c r="CN1387" s="370"/>
      <c r="CO1387" s="370"/>
      <c r="CP1387" s="370"/>
      <c r="CQ1387" s="312"/>
      <c r="CR1387" s="312"/>
      <c r="CS1387" s="308"/>
      <c r="CT1387" s="312"/>
      <c r="CU1387" s="312"/>
      <c r="CV1387" s="312"/>
      <c r="CW1387" s="312"/>
      <c r="CX1387" s="384"/>
      <c r="CY1387" s="312"/>
      <c r="CZ1387" s="372"/>
    </row>
    <row r="1388" spans="1:104" s="1" customFormat="1" hidden="1">
      <c r="A1388" s="269">
        <v>45947</v>
      </c>
      <c r="B1388" s="380">
        <v>1</v>
      </c>
      <c r="C1388" s="381">
        <v>0.78096774193548391</v>
      </c>
      <c r="D1388" s="382">
        <v>3.185568</v>
      </c>
      <c r="E1388" s="382">
        <v>3.1294080000000002</v>
      </c>
      <c r="F1388" s="382">
        <v>7.3440000000000005E-2</v>
      </c>
      <c r="G1388" s="312">
        <f>_xll.SRS1Splines.Functions25.Linear_Interp(V_NEM!$R$687:$R$703,V_NEM!$T$687:$T$703,M1388)+_xll.SRS1Splines.Functions25.Linear_Interp(V_NEM!$AB$687:$AB$703,V_NEM!$AD$687:$AD$703,N1388)</f>
        <v>1.0307920538000059</v>
      </c>
      <c r="H1388" s="308">
        <f>(G1388/(V_NEM!$T$696+V_NEM!$AD$696))*100</f>
        <v>106.35772424103148</v>
      </c>
      <c r="I1388" s="308">
        <f>G1388-(V_NEM!$T$694+V_NEM!$AD$694)</f>
        <v>0.39130591880000598</v>
      </c>
      <c r="J1388" s="308">
        <f>((IFERROR((_xll.SRS1Splines.Functions25.Linear_Interp(V_NEM!$R$687:$R$703,V_NEM!$T$687:$T$703,M1388) - V_NEM!$X$689) / (V_NEM!$X$688- V_NEM!$X$689) * 100, 0))+(IFERROR((_xll.SRS1Splines.Functions25.Linear_Interp(V_NEM!$AB$687:$AB$703,V_NEM!$AD$687:$AD$703,N1388) - V_NEM!$AH$689) / (V_NEM!$AH$688- V_NEM!$AH$689) * 100, 0)))/2</f>
        <v>115.16178134079736</v>
      </c>
      <c r="K1388" s="308">
        <v>784.3</v>
      </c>
      <c r="L1388" s="308">
        <v>781.8</v>
      </c>
      <c r="M1388" s="371">
        <v>784.33</v>
      </c>
      <c r="N1388" s="371">
        <v>784.16</v>
      </c>
      <c r="O1388" s="312">
        <v>1.1651612903225805</v>
      </c>
      <c r="P1388" s="383">
        <v>3.0285479999999998</v>
      </c>
      <c r="Q1388" s="369">
        <v>12</v>
      </c>
      <c r="R1388" s="312">
        <v>3.8983680000000001</v>
      </c>
      <c r="S1388" s="370">
        <v>4.855355123855591</v>
      </c>
      <c r="T1388" s="370">
        <v>1.2391785</v>
      </c>
      <c r="U1388" s="370"/>
      <c r="V1388" s="312">
        <f>_xll.SRS1Splines.Functions25.Linear_Interp(V_NK3!$P$8:$P$32,V_NK3!$R$8:$R$32,AC1388)</f>
        <v>504.37747574000002</v>
      </c>
      <c r="W1388" s="312">
        <f>(V1388/V_NK3!$R$28)*100</f>
        <v>93.033318888423238</v>
      </c>
      <c r="X1388" s="308">
        <f>V1388-V_NK3!$R$8</f>
        <v>447.79882374000005</v>
      </c>
      <c r="Y1388" s="308">
        <f>IFERROR((V1388 - V_NK3!$V$10) / (V_NK3!$V$9- V_NK3!$V$10) * 100, 0)</f>
        <v>92.221558163476033</v>
      </c>
      <c r="Z1388" s="308">
        <v>541.79999999999995</v>
      </c>
      <c r="AA1388" s="308">
        <v>521</v>
      </c>
      <c r="AB1388" s="312">
        <v>536.78030789007607</v>
      </c>
      <c r="AC1388" s="371">
        <v>540.01</v>
      </c>
      <c r="AD1388" s="308">
        <v>1.1290322580645162</v>
      </c>
      <c r="AE1388" s="372">
        <v>0.30597000000000002</v>
      </c>
      <c r="AF1388" s="373"/>
      <c r="AG1388" s="312"/>
      <c r="AH1388" s="370">
        <v>2.4148281428568361</v>
      </c>
      <c r="AI1388" s="370">
        <v>2.2837710000000002</v>
      </c>
      <c r="AJ1388" s="370"/>
      <c r="AK1388" s="312">
        <f>_xll.SRS1Splines.Functions25.Linear_Interp(V_NK2!$R$10:$R$21,V_NK2!$T$10:$T$21,AR1388)</f>
        <v>66.288771428597897</v>
      </c>
      <c r="AL1388" s="312">
        <f>(AK1388/V_NK2!$T$18)*100</f>
        <v>92.84141656666371</v>
      </c>
      <c r="AM1388" s="308">
        <f>AK1388-V_NK2!$T$11</f>
        <v>25.468771428570101</v>
      </c>
      <c r="AN1388" s="308">
        <f>IFERROR((AK1388 - V_NK2!$X$12) / (V_NK2!$X$11- V_NK2!$X$12) * 100, 0)</f>
        <v>83.285714285714036</v>
      </c>
      <c r="AO1388" s="308">
        <v>427</v>
      </c>
      <c r="AP1388" s="308">
        <v>420</v>
      </c>
      <c r="AQ1388" s="308"/>
      <c r="AR1388" s="371">
        <v>425.83</v>
      </c>
      <c r="AS1388" s="312">
        <v>1.5840000000000001</v>
      </c>
      <c r="AT1388" s="372">
        <v>0.54375499999999999</v>
      </c>
      <c r="AU1388" s="369"/>
      <c r="AV1388" s="312">
        <v>0.70416000000000012</v>
      </c>
      <c r="AW1388" s="370">
        <v>1.430028363636348</v>
      </c>
      <c r="AX1388" s="370">
        <v>1.4118283636363647</v>
      </c>
      <c r="AY1388" s="370">
        <v>0</v>
      </c>
      <c r="AZ1388" s="312">
        <f>_xll.SRS1Splines.Functions25.Linear_Interp(V_NNG3A!$H$4:$H$12,V_NNG3A!$I$4:$I$12,BF1388)</f>
        <v>13.0101999999999</v>
      </c>
      <c r="BA1388" s="312">
        <f>(AZ1388/V_NNG3A!$I$8)*100</f>
        <v>93.93646209386209</v>
      </c>
      <c r="BB1388" s="308">
        <f>_xll.SRS1Splines.Functions25.Linear_Interp(V_NNG3A!$H$4:$H$12,V_NNG3A!$J$4:$J$12,BF1388)</f>
        <v>2.02261379310344</v>
      </c>
      <c r="BC1388" s="308">
        <f>IFERROR((AZ1388-V_NNG3A!$J$20) / (V_NNG3A!$J$19-V_NNG3A!$J$20) * 100, 0)</f>
        <v>70.661125165639731</v>
      </c>
      <c r="BD1388" s="308">
        <v>1050</v>
      </c>
      <c r="BE1388" s="308">
        <v>1047</v>
      </c>
      <c r="BF1388" s="374">
        <v>1049.32</v>
      </c>
      <c r="BG1388" s="312">
        <v>0.24838709677419354</v>
      </c>
      <c r="BH1388" s="372">
        <v>0.49555999999999767</v>
      </c>
      <c r="BI1388" s="369"/>
      <c r="BJ1388" s="312">
        <v>4.2854400000000004</v>
      </c>
      <c r="BK1388" s="370">
        <v>5.379264</v>
      </c>
      <c r="BL1388" s="370">
        <v>2.1383999999999999</v>
      </c>
      <c r="BM1388" s="370">
        <f t="shared" si="19"/>
        <v>3.2408640000000002</v>
      </c>
      <c r="BN1388" s="312">
        <f>_xll.SRS1Splines.Functions25.Linear_Interp(V_XNN1!$K$3:$K$8,V_XNN1!$L$3:$L$8,BT1388)</f>
        <v>0.2258598</v>
      </c>
      <c r="BO1388" s="312">
        <f>(BN1388/V_XNN1!$L$7)*100</f>
        <v>107.55228571428572</v>
      </c>
      <c r="BP1388" s="308">
        <f>_xll.SRS1Splines.Functions25.Linear_Interp(V_XNN1!$K$3:$K$8,V_XNN1!$M$3:$M$8,BT1388)</f>
        <v>6.9859799999999694E-2</v>
      </c>
      <c r="BQ1388" s="308">
        <f>IFERROR((BN1388 - V_XNN1!$M$16) / (V_XNN1!$M$15- V_XNN1!$M$16) * 100, 0)</f>
        <v>121.50974930362119</v>
      </c>
      <c r="BR1388" s="308">
        <v>252</v>
      </c>
      <c r="BS1388" s="308">
        <v>249</v>
      </c>
      <c r="BT1388" s="374">
        <v>252.89</v>
      </c>
      <c r="BU1388" s="312">
        <v>0.33870967741935482</v>
      </c>
      <c r="BV1388" s="372">
        <v>0.346526</v>
      </c>
      <c r="BW1388" s="369"/>
      <c r="BX1388" s="312"/>
      <c r="BY1388" s="370"/>
      <c r="BZ1388" s="370"/>
      <c r="CA1388" s="370"/>
      <c r="CB1388" s="312"/>
      <c r="CC1388" s="312"/>
      <c r="CD1388" s="308"/>
      <c r="CE1388" s="312"/>
      <c r="CF1388" s="312"/>
      <c r="CG1388" s="312"/>
      <c r="CH1388" s="312"/>
      <c r="CI1388" s="384"/>
      <c r="CJ1388" s="312"/>
      <c r="CK1388" s="372"/>
      <c r="CL1388" s="369"/>
      <c r="CM1388" s="312"/>
      <c r="CN1388" s="370"/>
      <c r="CO1388" s="370"/>
      <c r="CP1388" s="370"/>
      <c r="CQ1388" s="312"/>
      <c r="CR1388" s="312"/>
      <c r="CS1388" s="308"/>
      <c r="CT1388" s="312"/>
      <c r="CU1388" s="312"/>
      <c r="CV1388" s="312"/>
      <c r="CW1388" s="312"/>
      <c r="CX1388" s="384"/>
      <c r="CY1388" s="312"/>
      <c r="CZ1388" s="372"/>
    </row>
    <row r="1389" spans="1:104" s="1" customFormat="1" hidden="1">
      <c r="A1389" s="269">
        <v>45948</v>
      </c>
      <c r="B1389" s="380">
        <v>10.6</v>
      </c>
      <c r="C1389" s="381">
        <v>0.78096774193548391</v>
      </c>
      <c r="D1389" s="382">
        <v>3.1907520000000003</v>
      </c>
      <c r="E1389" s="382">
        <v>3.1060800000000004</v>
      </c>
      <c r="F1389" s="382">
        <v>0.105408</v>
      </c>
      <c r="G1389" s="312">
        <f>_xll.SRS1Splines.Functions25.Linear_Interp(V_NEM!$R$687:$R$703,V_NEM!$T$687:$T$703,M1389)+_xll.SRS1Splines.Functions25.Linear_Interp(V_NEM!$AB$687:$AB$703,V_NEM!$AD$687:$AD$703,N1389)</f>
        <v>1.0225930170999911</v>
      </c>
      <c r="H1389" s="308">
        <f>(G1389/(V_NEM!$T$696+V_NEM!$AD$696))*100</f>
        <v>105.51174286082239</v>
      </c>
      <c r="I1389" s="308">
        <f>G1389-(V_NEM!$T$694+V_NEM!$AD$694)</f>
        <v>0.38310688209999111</v>
      </c>
      <c r="J1389" s="308">
        <f>((IFERROR((_xll.SRS1Splines.Functions25.Linear_Interp(V_NEM!$R$687:$R$703,V_NEM!$T$687:$T$703,M1389) - V_NEM!$X$689) / (V_NEM!$X$688- V_NEM!$X$689) * 100, 0))+(IFERROR((_xll.SRS1Splines.Functions25.Linear_Interp(V_NEM!$AB$687:$AB$703,V_NEM!$AD$687:$AD$703,N1389) - V_NEM!$AH$689) / (V_NEM!$AH$688- V_NEM!$AH$689) * 100, 0)))/2</f>
        <v>109.82590591523109</v>
      </c>
      <c r="K1389" s="308">
        <v>784.3</v>
      </c>
      <c r="L1389" s="308">
        <v>781.8</v>
      </c>
      <c r="M1389" s="371">
        <v>784.31</v>
      </c>
      <c r="N1389" s="371">
        <v>784.01</v>
      </c>
      <c r="O1389" s="312">
        <v>1.1651612903225805</v>
      </c>
      <c r="P1389" s="383">
        <v>2.8845140376507121</v>
      </c>
      <c r="Q1389" s="369">
        <v>0</v>
      </c>
      <c r="R1389" s="312">
        <v>3.8983680000000001</v>
      </c>
      <c r="S1389" s="370">
        <v>3.9181487793670651</v>
      </c>
      <c r="T1389" s="370">
        <v>2.0105900999999999</v>
      </c>
      <c r="U1389" s="370"/>
      <c r="V1389" s="312">
        <f>_xll.SRS1Splines.Functions25.Linear_Interp(V_NK3!$P$8:$P$32,V_NK3!$R$8:$R$32,AC1389)</f>
        <v>506.28503443999801</v>
      </c>
      <c r="W1389" s="312">
        <f>(V1389/V_NK3!$R$28)*100</f>
        <v>93.385171469815631</v>
      </c>
      <c r="X1389" s="308">
        <f>V1389-V_NK3!$R$8</f>
        <v>449.70638243999804</v>
      </c>
      <c r="Y1389" s="308">
        <f>IFERROR((V1389 - V_NK3!$V$10) / (V_NK3!$V$9- V_NK3!$V$10) * 100, 0)</f>
        <v>92.614408761279861</v>
      </c>
      <c r="Z1389" s="308">
        <v>541.79999999999995</v>
      </c>
      <c r="AA1389" s="308">
        <v>521</v>
      </c>
      <c r="AB1389" s="312">
        <v>536.75299498371112</v>
      </c>
      <c r="AC1389" s="371">
        <v>540.05999999999995</v>
      </c>
      <c r="AD1389" s="308">
        <v>1.1290322580645162</v>
      </c>
      <c r="AE1389" s="372">
        <v>0.49644199999999999</v>
      </c>
      <c r="AF1389" s="373"/>
      <c r="AG1389" s="312"/>
      <c r="AH1389" s="370">
        <v>3.0889838142858506</v>
      </c>
      <c r="AI1389" s="370">
        <v>3.3510981000000002</v>
      </c>
      <c r="AJ1389" s="370"/>
      <c r="AK1389" s="312">
        <f>_xll.SRS1Splines.Functions25.Linear_Interp(V_NK2!$R$10:$R$21,V_NK2!$T$10:$T$21,AR1389)</f>
        <v>66.026657142883806</v>
      </c>
      <c r="AL1389" s="312">
        <f>(AK1389/V_NK2!$T$18)*100</f>
        <v>92.474309723926893</v>
      </c>
      <c r="AM1389" s="308">
        <f>AK1389-V_NK2!$T$11</f>
        <v>25.20665714285601</v>
      </c>
      <c r="AN1389" s="308">
        <f>IFERROR((AK1389 - V_NK2!$X$12) / (V_NK2!$X$11- V_NK2!$X$12) * 100, 0)</f>
        <v>82.428571428571772</v>
      </c>
      <c r="AO1389" s="308">
        <v>427</v>
      </c>
      <c r="AP1389" s="308">
        <v>420</v>
      </c>
      <c r="AQ1389" s="308"/>
      <c r="AR1389" s="371">
        <v>425.77</v>
      </c>
      <c r="AS1389" s="312">
        <v>1.5840000000000001</v>
      </c>
      <c r="AT1389" s="372">
        <v>0.79788049999999999</v>
      </c>
      <c r="AU1389" s="369"/>
      <c r="AV1389" s="312">
        <v>0.70416000000000012</v>
      </c>
      <c r="AW1389" s="370">
        <v>1.3660923636363906</v>
      </c>
      <c r="AX1389" s="370">
        <v>1.3946923636363644</v>
      </c>
      <c r="AY1389" s="370">
        <v>0</v>
      </c>
      <c r="AZ1389" s="312">
        <f>_xll.SRS1Splines.Functions25.Linear_Interp(V_NNG3A!$H$4:$H$12,V_NNG3A!$I$4:$I$12,BF1389)</f>
        <v>12.87435</v>
      </c>
      <c r="BA1389" s="312">
        <f>(AZ1389/V_NNG3A!$I$8)*100</f>
        <v>92.955595667870043</v>
      </c>
      <c r="BB1389" s="308">
        <f>_xll.SRS1Splines.Functions25.Linear_Interp(V_NNG3A!$H$4:$H$12,V_NNG3A!$J$4:$J$12,BF1389)</f>
        <v>1.8867637931035599</v>
      </c>
      <c r="BC1389" s="308">
        <f>IFERROR((AZ1389-V_NNG3A!$J$20) / (V_NNG3A!$J$19-V_NNG3A!$J$20) * 100, 0)</f>
        <v>65.915130707144328</v>
      </c>
      <c r="BD1389" s="308">
        <v>1050</v>
      </c>
      <c r="BE1389" s="308">
        <v>1047</v>
      </c>
      <c r="BF1389" s="374">
        <v>1049.21</v>
      </c>
      <c r="BG1389" s="312">
        <v>0.24838709677419354</v>
      </c>
      <c r="BH1389" s="372">
        <v>0.48795999999999184</v>
      </c>
      <c r="BI1389" s="369"/>
      <c r="BJ1389" s="312">
        <v>4.2854400000000004</v>
      </c>
      <c r="BK1389" s="370">
        <v>4.8349440000000001</v>
      </c>
      <c r="BL1389" s="370">
        <v>2.1427200000000002</v>
      </c>
      <c r="BM1389" s="370">
        <f t="shared" si="19"/>
        <v>2.692224</v>
      </c>
      <c r="BN1389" s="312">
        <f>_xll.SRS1Splines.Functions25.Linear_Interp(V_XNN1!$K$3:$K$8,V_XNN1!$L$3:$L$8,BT1389)</f>
        <v>0.2249688</v>
      </c>
      <c r="BO1389" s="312">
        <f>(BN1389/V_XNN1!$L$7)*100</f>
        <v>107.128</v>
      </c>
      <c r="BP1389" s="308">
        <f>_xll.SRS1Splines.Functions25.Linear_Interp(V_XNN1!$K$3:$K$8,V_XNN1!$M$3:$M$8,BT1389)</f>
        <v>6.8968800000000094E-2</v>
      </c>
      <c r="BQ1389" s="308">
        <f>IFERROR((BN1389 - V_XNN1!$M$16) / (V_XNN1!$M$15- V_XNN1!$M$16) * 100, 0)</f>
        <v>118.75208913649024</v>
      </c>
      <c r="BR1389" s="308">
        <v>252</v>
      </c>
      <c r="BS1389" s="308">
        <v>249</v>
      </c>
      <c r="BT1389" s="374">
        <v>252.84</v>
      </c>
      <c r="BU1389" s="312">
        <v>0.33870967741935482</v>
      </c>
      <c r="BV1389" s="372">
        <v>0.34750500000000001</v>
      </c>
      <c r="BW1389" s="369"/>
      <c r="BX1389" s="312"/>
      <c r="BY1389" s="370"/>
      <c r="BZ1389" s="370"/>
      <c r="CA1389" s="370"/>
      <c r="CB1389" s="312"/>
      <c r="CC1389" s="312"/>
      <c r="CD1389" s="308"/>
      <c r="CE1389" s="312"/>
      <c r="CF1389" s="312"/>
      <c r="CG1389" s="312"/>
      <c r="CH1389" s="312"/>
      <c r="CI1389" s="384"/>
      <c r="CJ1389" s="312"/>
      <c r="CK1389" s="372"/>
      <c r="CL1389" s="369"/>
      <c r="CM1389" s="312"/>
      <c r="CN1389" s="370"/>
      <c r="CO1389" s="370"/>
      <c r="CP1389" s="370"/>
      <c r="CQ1389" s="312"/>
      <c r="CR1389" s="312"/>
      <c r="CS1389" s="308"/>
      <c r="CT1389" s="312"/>
      <c r="CU1389" s="312"/>
      <c r="CV1389" s="312"/>
      <c r="CW1389" s="312"/>
      <c r="CX1389" s="384"/>
      <c r="CY1389" s="312"/>
      <c r="CZ1389" s="372"/>
    </row>
    <row r="1390" spans="1:104" s="1" customFormat="1" hidden="1">
      <c r="A1390" s="269">
        <v>45949</v>
      </c>
      <c r="B1390" s="380">
        <v>0.04</v>
      </c>
      <c r="C1390" s="381">
        <v>0.78096774193548391</v>
      </c>
      <c r="D1390" s="382">
        <v>3.0015359999999998</v>
      </c>
      <c r="E1390" s="382">
        <v>2.8866239999999994</v>
      </c>
      <c r="F1390" s="382">
        <v>6.9984000000000005E-2</v>
      </c>
      <c r="G1390" s="312">
        <f>_xll.SRS1Splines.Functions25.Linear_Interp(V_NEM!$R$687:$R$703,V_NEM!$T$687:$T$703,M1390)+_xll.SRS1Splines.Functions25.Linear_Interp(V_NEM!$AB$687:$AB$703,V_NEM!$AD$687:$AD$703,N1390)</f>
        <v>1.017136073799995</v>
      </c>
      <c r="H1390" s="308">
        <f>(G1390/(V_NEM!$T$696+V_NEM!$AD$696))*100</f>
        <v>104.94869227408152</v>
      </c>
      <c r="I1390" s="308">
        <f>G1390-(V_NEM!$T$694+V_NEM!$AD$694)</f>
        <v>0.37764993879999509</v>
      </c>
      <c r="J1390" s="308">
        <f>((IFERROR((_xll.SRS1Splines.Functions25.Linear_Interp(V_NEM!$R$687:$R$703,V_NEM!$T$687:$T$703,M1390) - V_NEM!$X$689) / (V_NEM!$X$688- V_NEM!$X$689) * 100, 0))+(IFERROR((_xll.SRS1Splines.Functions25.Linear_Interp(V_NEM!$AB$687:$AB$703,V_NEM!$AD$687:$AD$703,N1390) - V_NEM!$AH$689) / (V_NEM!$AH$688- V_NEM!$AH$689) * 100, 0)))/2</f>
        <v>108.59066084769226</v>
      </c>
      <c r="K1390" s="308">
        <v>784.3</v>
      </c>
      <c r="L1390" s="308">
        <v>781.8</v>
      </c>
      <c r="M1390" s="371">
        <v>784.28</v>
      </c>
      <c r="N1390" s="371">
        <v>784</v>
      </c>
      <c r="O1390" s="312">
        <v>1.1651612903225805</v>
      </c>
      <c r="P1390" s="383">
        <v>2.8831807573204999</v>
      </c>
      <c r="Q1390" s="369">
        <v>0</v>
      </c>
      <c r="R1390" s="312">
        <v>3.8983680000000001</v>
      </c>
      <c r="S1390" s="370">
        <v>4.013482886997223</v>
      </c>
      <c r="T1390" s="370">
        <v>0.96138899999999994</v>
      </c>
      <c r="U1390" s="370"/>
      <c r="V1390" s="312">
        <f>_xll.SRS1Splines.Functions25.Linear_Interp(V_NK3!$P$8:$P$32,V_NK3!$R$8:$R$32,AC1390)</f>
        <v>509.33712835999899</v>
      </c>
      <c r="W1390" s="312">
        <f>(V1390/V_NK3!$R$28)*100</f>
        <v>93.948135600044239</v>
      </c>
      <c r="X1390" s="308">
        <f>V1390-V_NK3!$R$8</f>
        <v>452.75847635999901</v>
      </c>
      <c r="Y1390" s="308">
        <f>IFERROR((V1390 - V_NK3!$V$10) / (V_NK3!$V$9- V_NK3!$V$10) * 100, 0)</f>
        <v>93.24296971776684</v>
      </c>
      <c r="Z1390" s="308">
        <v>541.79999999999995</v>
      </c>
      <c r="AA1390" s="308">
        <v>521</v>
      </c>
      <c r="AB1390" s="312">
        <v>536.72568207734616</v>
      </c>
      <c r="AC1390" s="371">
        <v>540.14</v>
      </c>
      <c r="AD1390" s="308">
        <v>1.1290322580645162</v>
      </c>
      <c r="AE1390" s="372">
        <v>0.23738000000000001</v>
      </c>
      <c r="AF1390" s="373"/>
      <c r="AG1390" s="312"/>
      <c r="AH1390" s="370">
        <v>2.0254209428573131</v>
      </c>
      <c r="AI1390" s="370">
        <v>1.8943638</v>
      </c>
      <c r="AJ1390" s="370"/>
      <c r="AK1390" s="312">
        <f>_xll.SRS1Splines.Functions25.Linear_Interp(V_NK2!$R$10:$R$21,V_NK2!$T$10:$T$21,AR1390)</f>
        <v>66.157714285740994</v>
      </c>
      <c r="AL1390" s="312">
        <f>(AK1390/V_NK2!$T$18)*100</f>
        <v>92.657863145295508</v>
      </c>
      <c r="AM1390" s="308">
        <f>AK1390-V_NK2!$T$11</f>
        <v>25.337714285713197</v>
      </c>
      <c r="AN1390" s="308">
        <f>IFERROR((AK1390 - V_NK2!$X$12) / (V_NK2!$X$11- V_NK2!$X$12) * 100, 0)</f>
        <v>82.857142857143359</v>
      </c>
      <c r="AO1390" s="308">
        <v>427</v>
      </c>
      <c r="AP1390" s="308">
        <v>420</v>
      </c>
      <c r="AQ1390" s="308"/>
      <c r="AR1390" s="371">
        <v>425.8</v>
      </c>
      <c r="AS1390" s="312">
        <v>1.5840000000000001</v>
      </c>
      <c r="AT1390" s="372">
        <v>0.45103899999999997</v>
      </c>
      <c r="AU1390" s="369"/>
      <c r="AV1390" s="312">
        <v>0.70416000000000012</v>
      </c>
      <c r="AW1390" s="370">
        <v>1.325015600000012</v>
      </c>
      <c r="AX1390" s="370">
        <v>1.3380156000000001</v>
      </c>
      <c r="AY1390" s="370">
        <v>0</v>
      </c>
      <c r="AZ1390" s="312">
        <f>_xll.SRS1Splines.Functions25.Linear_Interp(V_NNG3A!$H$4:$H$12,V_NNG3A!$I$4:$I$12,BF1390)</f>
        <v>12.812600000000099</v>
      </c>
      <c r="BA1390" s="312">
        <f>(AZ1390/V_NNG3A!$I$8)*100</f>
        <v>92.50974729241949</v>
      </c>
      <c r="BB1390" s="308">
        <f>_xll.SRS1Splines.Functions25.Linear_Interp(V_NNG3A!$H$4:$H$12,V_NNG3A!$J$4:$J$12,BF1390)</f>
        <v>1.8250137931036201</v>
      </c>
      <c r="BC1390" s="308">
        <f>IFERROR((AZ1390-V_NNG3A!$J$20) / (V_NNG3A!$J$19-V_NNG3A!$J$20) * 100, 0)</f>
        <v>63.75786049873922</v>
      </c>
      <c r="BD1390" s="308">
        <v>1050</v>
      </c>
      <c r="BE1390" s="308">
        <v>1047</v>
      </c>
      <c r="BF1390" s="374">
        <v>1049.1600000000001</v>
      </c>
      <c r="BG1390" s="312">
        <v>0.24838709677419354</v>
      </c>
      <c r="BH1390" s="372">
        <v>0.46373000000001047</v>
      </c>
      <c r="BI1390" s="369"/>
      <c r="BJ1390" s="312">
        <v>4.2854400000000004</v>
      </c>
      <c r="BK1390" s="370">
        <v>4.3104959999999997</v>
      </c>
      <c r="BL1390" s="370">
        <v>2.1427200000000002</v>
      </c>
      <c r="BM1390" s="370">
        <f t="shared" si="19"/>
        <v>2.1677759999999995</v>
      </c>
      <c r="BN1390" s="312">
        <f>_xll.SRS1Splines.Functions25.Linear_Interp(V_XNN1!$K$3:$K$8,V_XNN1!$L$3:$L$8,BT1390)</f>
        <v>0.22336500000000001</v>
      </c>
      <c r="BO1390" s="312">
        <f>(BN1390/V_XNN1!$L$7)*100</f>
        <v>106.36428571428571</v>
      </c>
      <c r="BP1390" s="308">
        <f>_xll.SRS1Splines.Functions25.Linear_Interp(V_XNN1!$K$3:$K$8,V_XNN1!$M$3:$M$8,BT1390)</f>
        <v>6.7364999999999994E-2</v>
      </c>
      <c r="BQ1390" s="308">
        <f>IFERROR((BN1390 - V_XNN1!$M$16) / (V_XNN1!$M$15- V_XNN1!$M$16) * 100, 0)</f>
        <v>113.78830083565464</v>
      </c>
      <c r="BR1390" s="308">
        <v>252</v>
      </c>
      <c r="BS1390" s="308">
        <v>249</v>
      </c>
      <c r="BT1390" s="374">
        <v>252.75</v>
      </c>
      <c r="BU1390" s="312">
        <v>0.33870967741935482</v>
      </c>
      <c r="BV1390" s="372">
        <v>0.34814800000000001</v>
      </c>
      <c r="BW1390" s="369"/>
      <c r="BX1390" s="312"/>
      <c r="BY1390" s="370"/>
      <c r="BZ1390" s="370"/>
      <c r="CA1390" s="370"/>
      <c r="CB1390" s="312"/>
      <c r="CC1390" s="312"/>
      <c r="CD1390" s="308"/>
      <c r="CE1390" s="312"/>
      <c r="CF1390" s="312"/>
      <c r="CG1390" s="312"/>
      <c r="CH1390" s="312"/>
      <c r="CI1390" s="384"/>
      <c r="CJ1390" s="312"/>
      <c r="CK1390" s="372"/>
      <c r="CL1390" s="369"/>
      <c r="CM1390" s="312"/>
      <c r="CN1390" s="370"/>
      <c r="CO1390" s="370"/>
      <c r="CP1390" s="370"/>
      <c r="CQ1390" s="312"/>
      <c r="CR1390" s="312"/>
      <c r="CS1390" s="308"/>
      <c r="CT1390" s="312"/>
      <c r="CU1390" s="312"/>
      <c r="CV1390" s="312"/>
      <c r="CW1390" s="312"/>
      <c r="CX1390" s="384"/>
      <c r="CY1390" s="312"/>
      <c r="CZ1390" s="372"/>
    </row>
    <row r="1391" spans="1:104" s="1" customFormat="1" hidden="1">
      <c r="A1391" s="269">
        <v>45950</v>
      </c>
      <c r="B1391" s="380">
        <v>1.6</v>
      </c>
      <c r="C1391" s="381">
        <v>0.78096774193548391</v>
      </c>
      <c r="D1391" s="382">
        <v>2.8365119999999999</v>
      </c>
      <c r="E1391" s="382">
        <v>2.9064960000000002</v>
      </c>
      <c r="F1391" s="382">
        <v>2.5919999999999999E-2</v>
      </c>
      <c r="G1391" s="312">
        <f>_xll.SRS1Splines.Functions25.Linear_Interp(V_NEM!$R$687:$R$703,V_NEM!$T$687:$T$703,M1391)+_xll.SRS1Splines.Functions25.Linear_Interp(V_NEM!$AB$687:$AB$703,V_NEM!$AD$687:$AD$703,N1391)</f>
        <v>0.98465855819999304</v>
      </c>
      <c r="H1391" s="308">
        <f>(G1391/(V_NEM!$T$696+V_NEM!$AD$696))*100</f>
        <v>101.5976433059751</v>
      </c>
      <c r="I1391" s="308">
        <f>G1391-(V_NEM!$T$694+V_NEM!$AD$694)</f>
        <v>0.34517242319999308</v>
      </c>
      <c r="J1391" s="308">
        <f>((IFERROR((_xll.SRS1Splines.Functions25.Linear_Interp(V_NEM!$R$687:$R$703,V_NEM!$T$687:$T$703,M1391) - V_NEM!$X$689) / (V_NEM!$X$688- V_NEM!$X$689) * 100, 0))+(IFERROR((_xll.SRS1Splines.Functions25.Linear_Interp(V_NEM!$AB$687:$AB$703,V_NEM!$AD$687:$AD$703,N1391) - V_NEM!$AH$689) / (V_NEM!$AH$688- V_NEM!$AH$689) * 100, 0)))/2</f>
        <v>91.725826322515644</v>
      </c>
      <c r="K1391" s="308">
        <v>784.3</v>
      </c>
      <c r="L1391" s="308">
        <v>781.8</v>
      </c>
      <c r="M1391" s="371">
        <v>784.17</v>
      </c>
      <c r="N1391" s="371">
        <v>783.5</v>
      </c>
      <c r="O1391" s="312">
        <v>1.1651612903225805</v>
      </c>
      <c r="P1391" s="383">
        <v>2.7979620000000001</v>
      </c>
      <c r="Q1391" s="369">
        <v>0</v>
      </c>
      <c r="R1391" s="312">
        <v>3.8983680000000001</v>
      </c>
      <c r="S1391" s="370">
        <v>4.1707310793746943</v>
      </c>
      <c r="T1391" s="370">
        <v>2.2631723999999998</v>
      </c>
      <c r="U1391" s="370"/>
      <c r="V1391" s="312">
        <f>_xll.SRS1Splines.Functions25.Linear_Interp(V_NK3!$P$8:$P$32,V_NK3!$R$8:$R$32,AC1391)</f>
        <v>511.24468706000198</v>
      </c>
      <c r="W1391" s="312">
        <f>(V1391/V_NK3!$R$28)*100</f>
        <v>94.299988181437556</v>
      </c>
      <c r="X1391" s="308">
        <f>V1391-V_NK3!$R$8</f>
        <v>454.666035060002</v>
      </c>
      <c r="Y1391" s="308">
        <f>IFERROR((V1391 - V_NK3!$V$10) / (V_NK3!$V$9- V_NK3!$V$10) * 100, 0)</f>
        <v>93.635820315571706</v>
      </c>
      <c r="Z1391" s="308">
        <v>541.79999999999995</v>
      </c>
      <c r="AA1391" s="308">
        <v>521</v>
      </c>
      <c r="AB1391" s="312">
        <v>536.69836917098121</v>
      </c>
      <c r="AC1391" s="371">
        <v>540.19000000000005</v>
      </c>
      <c r="AD1391" s="308">
        <v>1.1290322580645162</v>
      </c>
      <c r="AE1391" s="372">
        <v>0.55880799999999997</v>
      </c>
      <c r="AF1391" s="373"/>
      <c r="AG1391" s="312"/>
      <c r="AH1391" s="370">
        <v>3.1402551714282994</v>
      </c>
      <c r="AI1391" s="370">
        <v>2.9218266000000006</v>
      </c>
      <c r="AJ1391" s="370"/>
      <c r="AK1391" s="312">
        <f>_xll.SRS1Splines.Functions25.Linear_Interp(V_NK2!$R$10:$R$21,V_NK2!$T$10:$T$21,AR1391)</f>
        <v>66.376142857169398</v>
      </c>
      <c r="AL1391" s="312">
        <f>(AK1391/V_NK2!$T$18)*100</f>
        <v>92.963785514242844</v>
      </c>
      <c r="AM1391" s="308">
        <f>AK1391-V_NK2!$T$11</f>
        <v>25.556142857141602</v>
      </c>
      <c r="AN1391" s="308">
        <f>IFERROR((AK1391 - V_NK2!$X$12) / (V_NK2!$X$11- V_NK2!$X$12) * 100, 0)</f>
        <v>83.571428571428569</v>
      </c>
      <c r="AO1391" s="308">
        <v>427</v>
      </c>
      <c r="AP1391" s="308">
        <v>420</v>
      </c>
      <c r="AQ1391" s="308"/>
      <c r="AR1391" s="371">
        <v>425.85</v>
      </c>
      <c r="AS1391" s="312">
        <v>1.5840000000000001</v>
      </c>
      <c r="AT1391" s="372">
        <v>0.69567299999999999</v>
      </c>
      <c r="AU1391" s="369"/>
      <c r="AV1391" s="312">
        <v>0.70416000000000012</v>
      </c>
      <c r="AW1391" s="370">
        <v>1.2939447272726845</v>
      </c>
      <c r="AX1391" s="370">
        <v>1.247144727272727</v>
      </c>
      <c r="AY1391" s="370">
        <v>0</v>
      </c>
      <c r="AZ1391" s="312">
        <f>_xll.SRS1Splines.Functions25.Linear_Interp(V_NNG3A!$H$4:$H$12,V_NNG3A!$I$4:$I$12,BF1391)</f>
        <v>13.034899999999899</v>
      </c>
      <c r="BA1391" s="312">
        <f>(AZ1391/V_NNG3A!$I$8)*100</f>
        <v>94.114801444042598</v>
      </c>
      <c r="BB1391" s="308">
        <f>_xll.SRS1Splines.Functions25.Linear_Interp(V_NNG3A!$H$4:$H$12,V_NNG3A!$J$4:$J$12,BF1391)</f>
        <v>2.04731379310341</v>
      </c>
      <c r="BC1391" s="308">
        <f>IFERROR((AZ1391-V_NNG3A!$J$20) / (V_NNG3A!$J$19-V_NNG3A!$J$20) * 100, 0)</f>
        <v>71.524033249003139</v>
      </c>
      <c r="BD1391" s="308">
        <v>1050</v>
      </c>
      <c r="BE1391" s="308">
        <v>1047</v>
      </c>
      <c r="BF1391" s="374">
        <v>1049.3399999999999</v>
      </c>
      <c r="BG1391" s="312">
        <v>0.24838709677419354</v>
      </c>
      <c r="BH1391" s="372">
        <v>0.43135000000000584</v>
      </c>
      <c r="BI1391" s="369"/>
      <c r="BJ1391" s="312">
        <v>4.2854400000000004</v>
      </c>
      <c r="BK1391" s="370">
        <v>3.9260160000000002</v>
      </c>
      <c r="BL1391" s="370">
        <v>2.1453120000000001</v>
      </c>
      <c r="BM1391" s="370">
        <f t="shared" si="19"/>
        <v>1.7807040000000001</v>
      </c>
      <c r="BN1391" s="312">
        <f>_xll.SRS1Splines.Functions25.Linear_Interp(V_XNN1!$K$3:$K$8,V_XNN1!$L$3:$L$8,BT1391)</f>
        <v>0.2235432</v>
      </c>
      <c r="BO1391" s="312">
        <f>(BN1391/V_XNN1!$L$7)*100</f>
        <v>106.44914285714286</v>
      </c>
      <c r="BP1391" s="308">
        <f>_xll.SRS1Splines.Functions25.Linear_Interp(V_XNN1!$K$3:$K$8,V_XNN1!$M$3:$M$8,BT1391)</f>
        <v>6.7543199999999803E-2</v>
      </c>
      <c r="BQ1391" s="308">
        <f>IFERROR((BN1391 - V_XNN1!$M$16) / (V_XNN1!$M$15- V_XNN1!$M$16) * 100, 0)</f>
        <v>114.33983286908078</v>
      </c>
      <c r="BR1391" s="308">
        <v>252</v>
      </c>
      <c r="BS1391" s="308">
        <v>249</v>
      </c>
      <c r="BT1391" s="374">
        <v>252.76</v>
      </c>
      <c r="BU1391" s="312">
        <v>0.33870967741935482</v>
      </c>
      <c r="BV1391" s="372">
        <v>0.34886899999999998</v>
      </c>
      <c r="BW1391" s="369"/>
      <c r="BX1391" s="312"/>
      <c r="BY1391" s="370"/>
      <c r="BZ1391" s="370"/>
      <c r="CA1391" s="370"/>
      <c r="CB1391" s="312"/>
      <c r="CC1391" s="312"/>
      <c r="CD1391" s="308"/>
      <c r="CE1391" s="312"/>
      <c r="CF1391" s="312"/>
      <c r="CG1391" s="312"/>
      <c r="CH1391" s="312"/>
      <c r="CI1391" s="384"/>
      <c r="CJ1391" s="312"/>
      <c r="CK1391" s="372"/>
      <c r="CL1391" s="369"/>
      <c r="CM1391" s="312"/>
      <c r="CN1391" s="370"/>
      <c r="CO1391" s="370"/>
      <c r="CP1391" s="370"/>
      <c r="CQ1391" s="312"/>
      <c r="CR1391" s="312"/>
      <c r="CS1391" s="308"/>
      <c r="CT1391" s="312"/>
      <c r="CU1391" s="312"/>
      <c r="CV1391" s="312"/>
      <c r="CW1391" s="312"/>
      <c r="CX1391" s="384"/>
      <c r="CY1391" s="312"/>
      <c r="CZ1391" s="372"/>
    </row>
    <row r="1392" spans="1:104" s="1" customFormat="1" hidden="1">
      <c r="A1392" s="269">
        <v>45951</v>
      </c>
      <c r="B1392" s="380">
        <v>0</v>
      </c>
      <c r="C1392" s="381">
        <v>0.78096774193548391</v>
      </c>
      <c r="D1392" s="382">
        <v>2.7423360000000003</v>
      </c>
      <c r="E1392" s="382">
        <v>2.8239999999999998</v>
      </c>
      <c r="F1392" s="382">
        <v>2.5920000000000001E-3</v>
      </c>
      <c r="G1392" s="312">
        <f>_xll.SRS1Splines.Functions25.Linear_Interp(V_NEM!$R$687:$R$703,V_NEM!$T$687:$T$703,M1392)+_xll.SRS1Splines.Functions25.Linear_Interp(V_NEM!$AB$687:$AB$703,V_NEM!$AD$687:$AD$703,N1392)</f>
        <v>0.96854761699999226</v>
      </c>
      <c r="H1392" s="308">
        <f>(G1392/(V_NEM!$T$696+V_NEM!$AD$696))*100</f>
        <v>99.935307013125069</v>
      </c>
      <c r="I1392" s="308">
        <f>G1392-(V_NEM!$T$694+V_NEM!$AD$694)</f>
        <v>0.3290614819999923</v>
      </c>
      <c r="J1392" s="308">
        <f>((IFERROR((_xll.SRS1Splines.Functions25.Linear_Interp(V_NEM!$R$687:$R$703,V_NEM!$T$687:$T$703,M1392) - V_NEM!$X$689) / (V_NEM!$X$688- V_NEM!$X$689) * 100, 0))+(IFERROR((_xll.SRS1Splines.Functions25.Linear_Interp(V_NEM!$AB$687:$AB$703,V_NEM!$AD$687:$AD$703,N1392) - V_NEM!$AH$689) / (V_NEM!$AH$688- V_NEM!$AH$689) * 100, 0)))/2</f>
        <v>74.399079126955542</v>
      </c>
      <c r="K1392" s="308">
        <v>784.3</v>
      </c>
      <c r="L1392" s="308">
        <v>781.8</v>
      </c>
      <c r="M1392" s="371">
        <v>784.18</v>
      </c>
      <c r="N1392" s="371">
        <v>782.82</v>
      </c>
      <c r="O1392" s="312">
        <v>1.1651612903225805</v>
      </c>
      <c r="P1392" s="383">
        <v>2.6847829999999999</v>
      </c>
      <c r="Q1392" s="369">
        <v>0</v>
      </c>
      <c r="R1392" s="312">
        <v>3.8983680000000001</v>
      </c>
      <c r="S1392" s="370">
        <v>3.2445007076225281</v>
      </c>
      <c r="T1392" s="370">
        <v>2.0999655000000002</v>
      </c>
      <c r="U1392" s="370"/>
      <c r="V1392" s="312">
        <f>_xll.SRS1Splines.Functions25.Linear_Interp(V_NK3!$P$8:$P$32,V_NK3!$R$8:$R$32,AC1392)</f>
        <v>512.38922228000104</v>
      </c>
      <c r="W1392" s="312">
        <f>(V1392/V_NK3!$R$28)*100</f>
        <v>94.511099730273045</v>
      </c>
      <c r="X1392" s="308">
        <f>V1392-V_NK3!$R$8</f>
        <v>455.81057028000106</v>
      </c>
      <c r="Y1392" s="308">
        <f>IFERROR((V1392 - V_NK3!$V$10) / (V_NK3!$V$9- V_NK3!$V$10) * 100, 0)</f>
        <v>93.871530674254061</v>
      </c>
      <c r="Z1392" s="308">
        <v>541.79999999999995</v>
      </c>
      <c r="AA1392" s="308">
        <v>521</v>
      </c>
      <c r="AB1392" s="312">
        <v>536.67105626461625</v>
      </c>
      <c r="AC1392" s="371">
        <v>540.22</v>
      </c>
      <c r="AD1392" s="308">
        <v>1.1290322580645162</v>
      </c>
      <c r="AE1392" s="372">
        <v>0.51851000000000003</v>
      </c>
      <c r="AF1392" s="373"/>
      <c r="AG1392" s="312"/>
      <c r="AH1392" s="370">
        <v>2.6689583714285372</v>
      </c>
      <c r="AI1392" s="370">
        <v>2.7563297999999996</v>
      </c>
      <c r="AJ1392" s="370"/>
      <c r="AK1392" s="312">
        <f>_xll.SRS1Splines.Functions25.Linear_Interp(V_NK2!$R$10:$R$21,V_NK2!$T$10:$T$21,AR1392)</f>
        <v>66.288771428597897</v>
      </c>
      <c r="AL1392" s="312">
        <f>(AK1392/V_NK2!$T$18)*100</f>
        <v>92.84141656666371</v>
      </c>
      <c r="AM1392" s="308">
        <f>AK1392-V_NK2!$T$11</f>
        <v>25.468771428570101</v>
      </c>
      <c r="AN1392" s="308">
        <f>IFERROR((AK1392 - V_NK2!$X$12) / (V_NK2!$X$11- V_NK2!$X$12) * 100, 0)</f>
        <v>83.285714285714036</v>
      </c>
      <c r="AO1392" s="308">
        <v>427</v>
      </c>
      <c r="AP1392" s="308">
        <v>420</v>
      </c>
      <c r="AQ1392" s="308"/>
      <c r="AR1392" s="371">
        <v>425.83</v>
      </c>
      <c r="AS1392" s="312">
        <v>1.5840000000000001</v>
      </c>
      <c r="AT1392" s="372">
        <v>0.65626899999999999</v>
      </c>
      <c r="AU1392" s="369"/>
      <c r="AV1392" s="312">
        <v>0.70416000000000012</v>
      </c>
      <c r="AW1392" s="370">
        <v>1.2445447272727295</v>
      </c>
      <c r="AX1392" s="370">
        <v>1.247144727272727</v>
      </c>
      <c r="AY1392" s="370">
        <v>0</v>
      </c>
      <c r="AZ1392" s="312">
        <f>_xll.SRS1Splines.Functions25.Linear_Interp(V_NNG3A!$H$4:$H$12,V_NNG3A!$I$4:$I$12,BF1392)</f>
        <v>13.022549999999899</v>
      </c>
      <c r="BA1392" s="312">
        <f>(AZ1392/V_NNG3A!$I$8)*100</f>
        <v>94.025631768952351</v>
      </c>
      <c r="BB1392" s="308">
        <f>_xll.SRS1Splines.Functions25.Linear_Interp(V_NNG3A!$H$4:$H$12,V_NNG3A!$J$4:$J$12,BF1392)</f>
        <v>2.0349637931034201</v>
      </c>
      <c r="BC1392" s="308">
        <f>IFERROR((AZ1392-V_NNG3A!$J$20) / (V_NNG3A!$J$19-V_NNG3A!$J$20) * 100, 0)</f>
        <v>71.092579207321435</v>
      </c>
      <c r="BD1392" s="308">
        <v>1050</v>
      </c>
      <c r="BE1392" s="308">
        <v>1047</v>
      </c>
      <c r="BF1392" s="374">
        <v>1049.33</v>
      </c>
      <c r="BG1392" s="312">
        <v>0.24838709677419354</v>
      </c>
      <c r="BH1392" s="372">
        <v>0.43120999999999188</v>
      </c>
      <c r="BI1392" s="369"/>
      <c r="BJ1392" s="312">
        <v>4.2854400000000004</v>
      </c>
      <c r="BK1392" s="370">
        <v>3.5415359999999998</v>
      </c>
      <c r="BL1392" s="370">
        <v>2.1427200000000002</v>
      </c>
      <c r="BM1392" s="370">
        <f t="shared" si="19"/>
        <v>1.3988159999999996</v>
      </c>
      <c r="BN1392" s="312">
        <f>_xll.SRS1Splines.Functions25.Linear_Interp(V_XNN1!$K$3:$K$8,V_XNN1!$L$3:$L$8,BT1392)</f>
        <v>0.22283040000000001</v>
      </c>
      <c r="BO1392" s="312">
        <f>(BN1392/V_XNN1!$L$7)*100</f>
        <v>106.10971428571429</v>
      </c>
      <c r="BP1392" s="308">
        <f>_xll.SRS1Splines.Functions25.Linear_Interp(V_XNN1!$K$3:$K$8,V_XNN1!$M$3:$M$8,BT1392)</f>
        <v>6.6830399999999998E-2</v>
      </c>
      <c r="BQ1392" s="308">
        <f>IFERROR((BN1392 - V_XNN1!$M$16) / (V_XNN1!$M$15- V_XNN1!$M$16) * 100, 0)</f>
        <v>112.1337047353761</v>
      </c>
      <c r="BR1392" s="308">
        <v>252</v>
      </c>
      <c r="BS1392" s="308">
        <v>249</v>
      </c>
      <c r="BT1392" s="374">
        <v>252.72</v>
      </c>
      <c r="BU1392" s="312">
        <v>0.33870967741935482</v>
      </c>
      <c r="BV1392" s="372">
        <v>0.34262999999999999</v>
      </c>
      <c r="BW1392" s="369"/>
      <c r="BX1392" s="312"/>
      <c r="BY1392" s="370"/>
      <c r="BZ1392" s="370"/>
      <c r="CA1392" s="370"/>
      <c r="CB1392" s="312"/>
      <c r="CC1392" s="312"/>
      <c r="CD1392" s="308"/>
      <c r="CE1392" s="312"/>
      <c r="CF1392" s="312"/>
      <c r="CG1392" s="312"/>
      <c r="CH1392" s="312"/>
      <c r="CI1392" s="384"/>
      <c r="CJ1392" s="312"/>
      <c r="CK1392" s="372"/>
      <c r="CL1392" s="369"/>
      <c r="CM1392" s="312"/>
      <c r="CN1392" s="370"/>
      <c r="CO1392" s="370"/>
      <c r="CP1392" s="370"/>
      <c r="CQ1392" s="312"/>
      <c r="CR1392" s="312"/>
      <c r="CS1392" s="308"/>
      <c r="CT1392" s="312"/>
      <c r="CU1392" s="312"/>
      <c r="CV1392" s="312"/>
      <c r="CW1392" s="312"/>
      <c r="CX1392" s="384"/>
      <c r="CY1392" s="312"/>
      <c r="CZ1392" s="372"/>
    </row>
    <row r="1393" spans="1:104" s="1" customFormat="1" hidden="1">
      <c r="A1393" s="269">
        <v>45952</v>
      </c>
      <c r="B1393" s="380">
        <v>0</v>
      </c>
      <c r="C1393" s="381">
        <v>0.78096774193548391</v>
      </c>
      <c r="D1393" s="382">
        <v>2.7017279999999997</v>
      </c>
      <c r="E1393" s="382">
        <v>2.660256</v>
      </c>
      <c r="F1393" s="382">
        <v>1.6416E-2</v>
      </c>
      <c r="G1393" s="312">
        <f>_xll.SRS1Splines.Functions25.Linear_Interp(V_NEM!$R$687:$R$703,V_NEM!$T$687:$T$703,M1393)+_xll.SRS1Splines.Functions25.Linear_Interp(V_NEM!$AB$687:$AB$703,V_NEM!$AD$687:$AD$703,N1393)</f>
        <v>0.98083513460000338</v>
      </c>
      <c r="H1393" s="308">
        <f>(G1393/(V_NEM!$T$696+V_NEM!$AD$696))*100</f>
        <v>101.20314023292052</v>
      </c>
      <c r="I1393" s="308">
        <f>G1393-(V_NEM!$T$694+V_NEM!$AD$694)</f>
        <v>0.34134899960000342</v>
      </c>
      <c r="J1393" s="308">
        <f>((IFERROR((_xll.SRS1Splines.Functions25.Linear_Interp(V_NEM!$R$687:$R$703,V_NEM!$T$687:$T$703,M1393) - V_NEM!$X$689) / (V_NEM!$X$688- V_NEM!$X$689) * 100, 0))+(IFERROR((_xll.SRS1Splines.Functions25.Linear_Interp(V_NEM!$AB$687:$AB$703,V_NEM!$AD$687:$AD$703,N1393) - V_NEM!$AH$689) / (V_NEM!$AH$688- V_NEM!$AH$689) * 100, 0)))/2</f>
        <v>79.616347451127126</v>
      </c>
      <c r="K1393" s="308">
        <v>784.3</v>
      </c>
      <c r="L1393" s="308">
        <v>781.8</v>
      </c>
      <c r="M1393" s="371">
        <v>784.23</v>
      </c>
      <c r="N1393" s="371">
        <v>782.98</v>
      </c>
      <c r="O1393" s="312">
        <v>1.1651612903225805</v>
      </c>
      <c r="P1393" s="383">
        <v>2.616835</v>
      </c>
      <c r="Q1393" s="369">
        <v>0</v>
      </c>
      <c r="R1393" s="312">
        <v>3.8983680000000001</v>
      </c>
      <c r="S1393" s="370">
        <v>3.6949353423774718</v>
      </c>
      <c r="T1393" s="370">
        <v>4.8394705499999997</v>
      </c>
      <c r="U1393" s="370"/>
      <c r="V1393" s="312">
        <f>_xll.SRS1Splines.Functions25.Linear_Interp(V_NK3!$P$8:$P$32,V_NK3!$R$8:$R$32,AC1393)</f>
        <v>511.24468706000198</v>
      </c>
      <c r="W1393" s="312">
        <f>(V1393/V_NK3!$R$28)*100</f>
        <v>94.299988181437556</v>
      </c>
      <c r="X1393" s="308">
        <f>V1393-V_NK3!$R$8</f>
        <v>454.666035060002</v>
      </c>
      <c r="Y1393" s="308">
        <f>IFERROR((V1393 - V_NK3!$V$10) / (V_NK3!$V$9- V_NK3!$V$10) * 100, 0)</f>
        <v>93.635820315571706</v>
      </c>
      <c r="Z1393" s="308">
        <v>541.79999999999995</v>
      </c>
      <c r="AA1393" s="308">
        <v>521</v>
      </c>
      <c r="AB1393" s="312">
        <v>536.6437433582513</v>
      </c>
      <c r="AC1393" s="371">
        <v>540.19000000000005</v>
      </c>
      <c r="AD1393" s="308">
        <v>1.1290322580645162</v>
      </c>
      <c r="AE1393" s="372">
        <v>1.194931</v>
      </c>
      <c r="AF1393" s="373"/>
      <c r="AG1393" s="312"/>
      <c r="AH1393" s="370">
        <v>5.5907091714292525</v>
      </c>
      <c r="AI1393" s="370">
        <v>6.2896805999999996</v>
      </c>
      <c r="AJ1393" s="370"/>
      <c r="AK1393" s="312">
        <f>_xll.SRS1Splines.Functions25.Linear_Interp(V_NK2!$R$10:$R$21,V_NK2!$T$10:$T$21,AR1393)</f>
        <v>65.589800000027296</v>
      </c>
      <c r="AL1393" s="312">
        <f>(AK1393/V_NK2!$T$18)*100</f>
        <v>91.86246498603262</v>
      </c>
      <c r="AM1393" s="308">
        <f>AK1393-V_NK2!$T$11</f>
        <v>24.769799999999499</v>
      </c>
      <c r="AN1393" s="308">
        <f>IFERROR((AK1393 - V_NK2!$X$12) / (V_NK2!$X$11- V_NK2!$X$12) * 100, 0)</f>
        <v>81.000000000002331</v>
      </c>
      <c r="AO1393" s="308">
        <v>427</v>
      </c>
      <c r="AP1393" s="308">
        <v>420</v>
      </c>
      <c r="AQ1393" s="308"/>
      <c r="AR1393" s="371">
        <v>425.67</v>
      </c>
      <c r="AS1393" s="312">
        <v>1.5840000000000001</v>
      </c>
      <c r="AT1393" s="372">
        <v>1.4975429999999998</v>
      </c>
      <c r="AU1393" s="369"/>
      <c r="AV1393" s="312">
        <v>0.70416000000000012</v>
      </c>
      <c r="AW1393" s="370">
        <v>1.2081447272727623</v>
      </c>
      <c r="AX1393" s="370">
        <v>1.247144727272727</v>
      </c>
      <c r="AY1393" s="370">
        <v>0</v>
      </c>
      <c r="AZ1393" s="312">
        <f>_xll.SRS1Splines.Functions25.Linear_Interp(V_NNG3A!$H$4:$H$12,V_NNG3A!$I$4:$I$12,BF1393)</f>
        <v>12.8373000000001</v>
      </c>
      <c r="BA1393" s="312">
        <f>(AZ1393/V_NNG3A!$I$8)*100</f>
        <v>92.688086642600013</v>
      </c>
      <c r="BB1393" s="308">
        <f>_xll.SRS1Splines.Functions25.Linear_Interp(V_NNG3A!$H$4:$H$12,V_NNG3A!$J$4:$J$12,BF1393)</f>
        <v>1.8497137931035901</v>
      </c>
      <c r="BC1393" s="308">
        <f>IFERROR((AZ1393-V_NNG3A!$J$20) / (V_NNG3A!$J$19-V_NNG3A!$J$20) * 100, 0)</f>
        <v>64.620768582102698</v>
      </c>
      <c r="BD1393" s="308">
        <v>1050</v>
      </c>
      <c r="BE1393" s="308">
        <v>1047</v>
      </c>
      <c r="BF1393" s="374">
        <v>1049.18</v>
      </c>
      <c r="BG1393" s="312">
        <v>0.24838709677419354</v>
      </c>
      <c r="BH1393" s="372">
        <v>0.43104000000000814</v>
      </c>
      <c r="BI1393" s="369"/>
      <c r="BJ1393" s="312">
        <v>4.2854400000000004</v>
      </c>
      <c r="BK1393" s="370">
        <v>3.2443199999999996</v>
      </c>
      <c r="BL1393" s="370">
        <v>2.1435840000000002</v>
      </c>
      <c r="BM1393" s="370">
        <f t="shared" si="19"/>
        <v>1.1007359999999995</v>
      </c>
      <c r="BN1393" s="312">
        <f>_xll.SRS1Splines.Functions25.Linear_Interp(V_XNN1!$K$3:$K$8,V_XNN1!$L$3:$L$8,BT1393)</f>
        <v>0.22229579999999999</v>
      </c>
      <c r="BO1393" s="312">
        <f>(BN1393/V_XNN1!$L$7)*100</f>
        <v>105.85514285714285</v>
      </c>
      <c r="BP1393" s="308">
        <f>_xll.SRS1Splines.Functions25.Linear_Interp(V_XNN1!$K$3:$K$8,V_XNN1!$M$3:$M$8,BT1393)</f>
        <v>6.6295800000000002E-2</v>
      </c>
      <c r="BQ1393" s="308">
        <f>IFERROR((BN1393 - V_XNN1!$M$16) / (V_XNN1!$M$15- V_XNN1!$M$16) * 100, 0)</f>
        <v>110.47910863509746</v>
      </c>
      <c r="BR1393" s="308">
        <v>252</v>
      </c>
      <c r="BS1393" s="308">
        <v>249</v>
      </c>
      <c r="BT1393" s="374">
        <v>252.69</v>
      </c>
      <c r="BU1393" s="312">
        <v>0.33870967741935482</v>
      </c>
      <c r="BV1393" s="372">
        <v>0.34711399999999998</v>
      </c>
      <c r="BW1393" s="369"/>
      <c r="BX1393" s="312"/>
      <c r="BY1393" s="370"/>
      <c r="BZ1393" s="370"/>
      <c r="CA1393" s="370"/>
      <c r="CB1393" s="312"/>
      <c r="CC1393" s="312"/>
      <c r="CD1393" s="308"/>
      <c r="CE1393" s="312"/>
      <c r="CF1393" s="312"/>
      <c r="CG1393" s="312"/>
      <c r="CH1393" s="312"/>
      <c r="CI1393" s="384"/>
      <c r="CJ1393" s="312"/>
      <c r="CK1393" s="372"/>
      <c r="CL1393" s="369"/>
      <c r="CM1393" s="312"/>
      <c r="CN1393" s="370"/>
      <c r="CO1393" s="370"/>
      <c r="CP1393" s="370"/>
      <c r="CQ1393" s="312"/>
      <c r="CR1393" s="312"/>
      <c r="CS1393" s="308"/>
      <c r="CT1393" s="312"/>
      <c r="CU1393" s="312"/>
      <c r="CV1393" s="312"/>
      <c r="CW1393" s="312"/>
      <c r="CX1393" s="384"/>
      <c r="CY1393" s="312"/>
      <c r="CZ1393" s="372"/>
    </row>
    <row r="1394" spans="1:104" s="1" customFormat="1" hidden="1">
      <c r="A1394" s="269">
        <v>45953</v>
      </c>
      <c r="B1394" s="380">
        <v>0</v>
      </c>
      <c r="C1394" s="381">
        <v>0.78096774193548391</v>
      </c>
      <c r="D1394" s="382">
        <v>2.6153279999999999</v>
      </c>
      <c r="E1394" s="382">
        <v>2.6058240000000001</v>
      </c>
      <c r="F1394" s="382">
        <v>2.9375999999999999E-2</v>
      </c>
      <c r="G1394" s="312">
        <f>_xll.SRS1Splines.Functions25.Linear_Interp(V_NEM!$R$687:$R$703,V_NEM!$T$687:$T$703,M1394)+_xll.SRS1Splines.Functions25.Linear_Interp(V_NEM!$AB$687:$AB$703,V_NEM!$AD$687:$AD$703,N1394)</f>
        <v>0.96759722899999601</v>
      </c>
      <c r="H1394" s="308">
        <f>(G1394/(V_NEM!$T$696+V_NEM!$AD$696))*100</f>
        <v>99.837245425966984</v>
      </c>
      <c r="I1394" s="308">
        <f>G1394-(V_NEM!$T$694+V_NEM!$AD$694)</f>
        <v>0.32811109399999605</v>
      </c>
      <c r="J1394" s="308">
        <f>((IFERROR((_xll.SRS1Splines.Functions25.Linear_Interp(V_NEM!$R$687:$R$703,V_NEM!$T$687:$T$703,M1394) - V_NEM!$X$689) / (V_NEM!$X$688- V_NEM!$X$689) * 100, 0))+(IFERROR((_xll.SRS1Splines.Functions25.Linear_Interp(V_NEM!$AB$687:$AB$703,V_NEM!$AD$687:$AD$703,N1394) - V_NEM!$AH$689) / (V_NEM!$AH$688- V_NEM!$AH$689) * 100, 0)))/2</f>
        <v>77.622275641241288</v>
      </c>
      <c r="K1394" s="308">
        <v>784.3</v>
      </c>
      <c r="L1394" s="308">
        <v>781.8</v>
      </c>
      <c r="M1394" s="371">
        <v>784.15</v>
      </c>
      <c r="N1394" s="371">
        <v>783</v>
      </c>
      <c r="O1394" s="312">
        <v>1.1651612903225805</v>
      </c>
      <c r="P1394" s="383">
        <v>2.5669379999999999</v>
      </c>
      <c r="Q1394" s="369">
        <v>0</v>
      </c>
      <c r="R1394" s="312">
        <v>3.8983680000000001</v>
      </c>
      <c r="S1394" s="370">
        <v>2.7312852847511295</v>
      </c>
      <c r="T1394" s="370">
        <v>5.0203557000000005</v>
      </c>
      <c r="U1394" s="370"/>
      <c r="V1394" s="312">
        <f>_xll.SRS1Splines.Functions25.Linear_Interp(V_NK3!$P$8:$P$32,V_NK3!$R$8:$R$32,AC1394)</f>
        <v>508.95561662</v>
      </c>
      <c r="W1394" s="312">
        <f>(V1394/V_NK3!$R$28)*100</f>
        <v>93.87776508376588</v>
      </c>
      <c r="X1394" s="308">
        <f>V1394-V_NK3!$R$8</f>
        <v>452.37696462000002</v>
      </c>
      <c r="Y1394" s="308">
        <f>IFERROR((V1394 - V_NK3!$V$10) / (V_NK3!$V$9- V_NK3!$V$10) * 100, 0)</f>
        <v>93.164399598206202</v>
      </c>
      <c r="Z1394" s="308">
        <v>541.79999999999995</v>
      </c>
      <c r="AA1394" s="308">
        <v>521</v>
      </c>
      <c r="AB1394" s="312">
        <v>536.61643045188634</v>
      </c>
      <c r="AC1394" s="371">
        <v>540.13</v>
      </c>
      <c r="AD1394" s="308">
        <v>1.1290322580645162</v>
      </c>
      <c r="AE1394" s="372">
        <v>1.2395940000000001</v>
      </c>
      <c r="AF1394" s="373"/>
      <c r="AG1394" s="312"/>
      <c r="AH1394" s="370">
        <v>5.6804520857148644</v>
      </c>
      <c r="AI1394" s="370">
        <v>6.3357377999999995</v>
      </c>
      <c r="AJ1394" s="370"/>
      <c r="AK1394" s="312">
        <f>_xll.SRS1Splines.Functions25.Linear_Interp(V_NK2!$R$10:$R$21,V_NK2!$T$10:$T$21,AR1394)</f>
        <v>64.934514285741997</v>
      </c>
      <c r="AL1394" s="312">
        <f>(AK1394/V_NK2!$T$18)*100</f>
        <v>90.944697879190457</v>
      </c>
      <c r="AM1394" s="308">
        <f>AK1394-V_NK2!$T$11</f>
        <v>24.114514285714201</v>
      </c>
      <c r="AN1394" s="308">
        <f>IFERROR((AK1394 - V_NK2!$X$12) / (V_NK2!$X$11- V_NK2!$X$12) * 100, 0)</f>
        <v>78.857142857146442</v>
      </c>
      <c r="AO1394" s="308">
        <v>427</v>
      </c>
      <c r="AP1394" s="308">
        <v>420</v>
      </c>
      <c r="AQ1394" s="308"/>
      <c r="AR1394" s="371">
        <v>425.52</v>
      </c>
      <c r="AS1394" s="312">
        <v>1.5840000000000001</v>
      </c>
      <c r="AT1394" s="372">
        <v>1.5085090000000001</v>
      </c>
      <c r="AU1394" s="369"/>
      <c r="AV1394" s="312">
        <v>0.70416000000000012</v>
      </c>
      <c r="AW1394" s="370">
        <v>1.180835272727268</v>
      </c>
      <c r="AX1394" s="370">
        <v>1.2406352727272729</v>
      </c>
      <c r="AY1394" s="370">
        <v>0</v>
      </c>
      <c r="AZ1394" s="312">
        <f>_xll.SRS1Splines.Functions25.Linear_Interp(V_NNG3A!$H$4:$H$12,V_NNG3A!$I$4:$I$12,BF1394)</f>
        <v>12.5532500000001</v>
      </c>
      <c r="BA1394" s="312">
        <f>(AZ1394/V_NNG3A!$I$8)*100</f>
        <v>90.637184115524178</v>
      </c>
      <c r="BB1394" s="308">
        <f>_xll.SRS1Splines.Functions25.Linear_Interp(V_NNG3A!$H$4:$H$12,V_NNG3A!$J$4:$J$12,BF1394)</f>
        <v>1.5656637931035799</v>
      </c>
      <c r="BC1394" s="308">
        <f>IFERROR((AZ1394-V_NNG3A!$J$20) / (V_NNG3A!$J$19-V_NNG3A!$J$20) * 100, 0)</f>
        <v>54.697325623423168</v>
      </c>
      <c r="BD1394" s="308">
        <v>1050</v>
      </c>
      <c r="BE1394" s="308">
        <v>1047</v>
      </c>
      <c r="BF1394" s="374">
        <v>1048.95</v>
      </c>
      <c r="BG1394" s="312">
        <v>0.24838709677419354</v>
      </c>
      <c r="BH1394" s="372">
        <v>0.42570999999999187</v>
      </c>
      <c r="BI1394" s="369"/>
      <c r="BJ1394" s="312">
        <v>4.2854400000000004</v>
      </c>
      <c r="BK1394" s="370">
        <v>2.960928</v>
      </c>
      <c r="BL1394" s="370">
        <v>2.1435840000000002</v>
      </c>
      <c r="BM1394" s="370">
        <f t="shared" si="19"/>
        <v>0.81734399999999985</v>
      </c>
      <c r="BN1394" s="312">
        <f>_xll.SRS1Splines.Functions25.Linear_Interp(V_XNN1!$K$3:$K$8,V_XNN1!$L$3:$L$8,BT1394)</f>
        <v>0.221583</v>
      </c>
      <c r="BO1394" s="312">
        <f>(BN1394/V_XNN1!$L$7)*100</f>
        <v>105.5157142857143</v>
      </c>
      <c r="BP1394" s="308">
        <f>_xll.SRS1Splines.Functions25.Linear_Interp(V_XNN1!$K$3:$K$8,V_XNN1!$M$3:$M$8,BT1394)</f>
        <v>6.55830000000001E-2</v>
      </c>
      <c r="BQ1394" s="308">
        <f>IFERROR((BN1394 - V_XNN1!$M$16) / (V_XNN1!$M$15- V_XNN1!$M$16) * 100, 0)</f>
        <v>108.27298050139278</v>
      </c>
      <c r="BR1394" s="308">
        <v>252</v>
      </c>
      <c r="BS1394" s="308">
        <v>249</v>
      </c>
      <c r="BT1394" s="374">
        <v>252.65</v>
      </c>
      <c r="BU1394" s="312">
        <v>0.33870967741935482</v>
      </c>
      <c r="BV1394" s="372">
        <v>0.347053</v>
      </c>
      <c r="BW1394" s="369"/>
      <c r="BX1394" s="312"/>
      <c r="BY1394" s="370"/>
      <c r="BZ1394" s="370"/>
      <c r="CA1394" s="370"/>
      <c r="CB1394" s="312"/>
      <c r="CC1394" s="312"/>
      <c r="CD1394" s="308"/>
      <c r="CE1394" s="312"/>
      <c r="CF1394" s="312"/>
      <c r="CG1394" s="312"/>
      <c r="CH1394" s="312"/>
      <c r="CI1394" s="384"/>
      <c r="CJ1394" s="312"/>
      <c r="CK1394" s="372"/>
      <c r="CL1394" s="369"/>
      <c r="CM1394" s="312"/>
      <c r="CN1394" s="370"/>
      <c r="CO1394" s="370"/>
      <c r="CP1394" s="370"/>
      <c r="CQ1394" s="312"/>
      <c r="CR1394" s="312"/>
      <c r="CS1394" s="308"/>
      <c r="CT1394" s="312"/>
      <c r="CU1394" s="312"/>
      <c r="CV1394" s="312"/>
      <c r="CW1394" s="312"/>
      <c r="CX1394" s="384"/>
      <c r="CY1394" s="312"/>
      <c r="CZ1394" s="372"/>
    </row>
    <row r="1395" spans="1:104" s="1" customFormat="1" hidden="1">
      <c r="A1395" s="269">
        <v>45954</v>
      </c>
      <c r="B1395" s="380">
        <v>0</v>
      </c>
      <c r="C1395" s="381">
        <v>0.78096774193548391</v>
      </c>
      <c r="D1395" s="382">
        <v>2.5375679999999998</v>
      </c>
      <c r="E1395" s="382">
        <v>2.5608960000000001</v>
      </c>
      <c r="F1395" s="382">
        <v>2.0736000000000001E-2</v>
      </c>
      <c r="G1395" s="312">
        <f>_xll.SRS1Splines.Functions25.Linear_Interp(V_NEM!$R$687:$R$703,V_NEM!$T$687:$T$703,M1395)+_xll.SRS1Splines.Functions25.Linear_Interp(V_NEM!$AB$687:$AB$703,V_NEM!$AD$687:$AD$703,N1395)</f>
        <v>0.92119406949999694</v>
      </c>
      <c r="H1395" s="308">
        <f>(G1395/(V_NEM!$T$696+V_NEM!$AD$696))*100</f>
        <v>95.049340412710976</v>
      </c>
      <c r="I1395" s="308">
        <f>G1395-(V_NEM!$T$694+V_NEM!$AD$694)</f>
        <v>0.28170793449999698</v>
      </c>
      <c r="J1395" s="308">
        <f>((IFERROR((_xll.SRS1Splines.Functions25.Linear_Interp(V_NEM!$R$687:$R$703,V_NEM!$T$687:$T$703,M1395) - V_NEM!$X$689) / (V_NEM!$X$688- V_NEM!$X$689) * 100, 0))+(IFERROR((_xll.SRS1Splines.Functions25.Linear_Interp(V_NEM!$AB$687:$AB$703,V_NEM!$AD$687:$AD$703,N1395) - V_NEM!$AH$689) / (V_NEM!$AH$688- V_NEM!$AH$689) * 100, 0)))/2</f>
        <v>64.597640934179978</v>
      </c>
      <c r="K1395" s="308">
        <v>784.3</v>
      </c>
      <c r="L1395" s="308">
        <v>781.8</v>
      </c>
      <c r="M1395" s="371">
        <v>783.9</v>
      </c>
      <c r="N1395" s="371">
        <v>782.75</v>
      </c>
      <c r="O1395" s="312">
        <v>1.1651612903225805</v>
      </c>
      <c r="P1395" s="383">
        <v>2.4692097005621738</v>
      </c>
      <c r="Q1395" s="369">
        <v>0</v>
      </c>
      <c r="R1395" s="312">
        <v>3.8983680000000001</v>
      </c>
      <c r="S1395" s="370">
        <v>3.1769300441258244</v>
      </c>
      <c r="T1395" s="370">
        <v>3.5584417800000003</v>
      </c>
      <c r="U1395" s="370"/>
      <c r="V1395" s="312">
        <f>_xll.SRS1Splines.Functions25.Linear_Interp(V_NK3!$P$8:$P$32,V_NK3!$R$8:$R$32,AC1395)</f>
        <v>508.57410487999999</v>
      </c>
      <c r="W1395" s="312">
        <f>(V1395/V_NK3!$R$28)*100</f>
        <v>93.807394567487307</v>
      </c>
      <c r="X1395" s="308">
        <f>V1395-V_NK3!$R$8</f>
        <v>451.99545288000002</v>
      </c>
      <c r="Y1395" s="308">
        <f>IFERROR((V1395 - V_NK3!$V$10) / (V_NK3!$V$9- V_NK3!$V$10) * 100, 0)</f>
        <v>93.085829478645351</v>
      </c>
      <c r="Z1395" s="308">
        <v>541.79999999999995</v>
      </c>
      <c r="AA1395" s="308">
        <v>521</v>
      </c>
      <c r="AB1395" s="312">
        <v>536.58911754552139</v>
      </c>
      <c r="AC1395" s="371">
        <v>540.12</v>
      </c>
      <c r="AD1395" s="308">
        <v>1.1290322580645162</v>
      </c>
      <c r="AE1395" s="372">
        <v>0.87862760000000006</v>
      </c>
      <c r="AF1395" s="373"/>
      <c r="AG1395" s="312"/>
      <c r="AH1395" s="370">
        <v>4.5057138000000005</v>
      </c>
      <c r="AI1395" s="370">
        <v>4.5057138000000005</v>
      </c>
      <c r="AJ1395" s="370"/>
      <c r="AK1395" s="312">
        <f>_xll.SRS1Splines.Functions25.Linear_Interp(V_NK2!$R$10:$R$21,V_NK2!$T$10:$T$21,AR1395)</f>
        <v>64.934514285741997</v>
      </c>
      <c r="AL1395" s="312">
        <f>(AK1395/V_NK2!$T$18)*100</f>
        <v>90.944697879190457</v>
      </c>
      <c r="AM1395" s="308">
        <f>AK1395-V_NK2!$T$11</f>
        <v>24.114514285714201</v>
      </c>
      <c r="AN1395" s="308">
        <f>IFERROR((AK1395 - V_NK2!$X$12) / (V_NK2!$X$11- V_NK2!$X$12) * 100, 0)</f>
        <v>78.857142857146442</v>
      </c>
      <c r="AO1395" s="308">
        <v>427</v>
      </c>
      <c r="AP1395" s="308">
        <v>420</v>
      </c>
      <c r="AQ1395" s="308"/>
      <c r="AR1395" s="371">
        <v>425.52</v>
      </c>
      <c r="AS1395" s="312">
        <v>1.5840000000000001</v>
      </c>
      <c r="AT1395" s="372">
        <v>1.072789</v>
      </c>
      <c r="AU1395" s="369"/>
      <c r="AV1395" s="312">
        <v>0.70416000000000012</v>
      </c>
      <c r="AW1395" s="370">
        <v>1.221274199999981</v>
      </c>
      <c r="AX1395" s="370">
        <v>1.1354742</v>
      </c>
      <c r="AY1395" s="370">
        <v>0</v>
      </c>
      <c r="AZ1395" s="312">
        <f>_xll.SRS1Splines.Functions25.Linear_Interp(V_NNG3A!$H$4:$H$12,V_NNG3A!$I$4:$I$12,BF1395)</f>
        <v>12.960800000000001</v>
      </c>
      <c r="BA1395" s="312">
        <f>(AZ1395/V_NNG3A!$I$8)*100</f>
        <v>93.579783393501813</v>
      </c>
      <c r="BB1395" s="308">
        <f>_xll.SRS1Splines.Functions25.Linear_Interp(V_NNG3A!$H$4:$H$12,V_NNG3A!$J$4:$J$12,BF1395)</f>
        <v>1.9732137931034801</v>
      </c>
      <c r="BC1395" s="308">
        <f>IFERROR((AZ1395-V_NNG3A!$J$20) / (V_NNG3A!$J$19-V_NNG3A!$J$20) * 100, 0)</f>
        <v>68.935308998916383</v>
      </c>
      <c r="BD1395" s="308">
        <v>1050</v>
      </c>
      <c r="BE1395" s="308">
        <v>1047</v>
      </c>
      <c r="BF1395" s="374">
        <v>1049.28</v>
      </c>
      <c r="BG1395" s="312">
        <v>0.24838709677419354</v>
      </c>
      <c r="BH1395" s="372">
        <v>0.39604999999998836</v>
      </c>
      <c r="BI1395" s="369"/>
      <c r="BJ1395" s="312">
        <v>4.2854400000000004</v>
      </c>
      <c r="BK1395" s="370">
        <v>2.9255040000000001</v>
      </c>
      <c r="BL1395" s="370">
        <v>2.1427200000000002</v>
      </c>
      <c r="BM1395" s="370">
        <f t="shared" si="19"/>
        <v>0.78278399999999992</v>
      </c>
      <c r="BN1395" s="312">
        <f>_xll.SRS1Splines.Functions25.Linear_Interp(V_XNN1!$K$3:$K$8,V_XNN1!$L$3:$L$8,BT1395)</f>
        <v>0.221583</v>
      </c>
      <c r="BO1395" s="312">
        <f>(BN1395/V_XNN1!$L$7)*100</f>
        <v>105.5157142857143</v>
      </c>
      <c r="BP1395" s="308">
        <f>_xll.SRS1Splines.Functions25.Linear_Interp(V_XNN1!$K$3:$K$8,V_XNN1!$M$3:$M$8,BT1395)</f>
        <v>6.55830000000001E-2</v>
      </c>
      <c r="BQ1395" s="308">
        <f>IFERROR((BN1395 - V_XNN1!$M$16) / (V_XNN1!$M$15- V_XNN1!$M$16) * 100, 0)</f>
        <v>108.27298050139278</v>
      </c>
      <c r="BR1395" s="308">
        <v>252</v>
      </c>
      <c r="BS1395" s="308">
        <v>249</v>
      </c>
      <c r="BT1395" s="374">
        <v>252.65</v>
      </c>
      <c r="BU1395" s="312">
        <v>0.33870967741935482</v>
      </c>
      <c r="BV1395" s="372">
        <v>0.34685300000000002</v>
      </c>
      <c r="BW1395" s="369"/>
      <c r="BX1395" s="312"/>
      <c r="BY1395" s="370"/>
      <c r="BZ1395" s="370"/>
      <c r="CA1395" s="370"/>
      <c r="CB1395" s="312"/>
      <c r="CC1395" s="312"/>
      <c r="CD1395" s="308"/>
      <c r="CE1395" s="312"/>
      <c r="CF1395" s="312"/>
      <c r="CG1395" s="312"/>
      <c r="CH1395" s="312"/>
      <c r="CI1395" s="384"/>
      <c r="CJ1395" s="312"/>
      <c r="CK1395" s="372"/>
      <c r="CL1395" s="369"/>
      <c r="CM1395" s="312"/>
      <c r="CN1395" s="370"/>
      <c r="CO1395" s="370"/>
      <c r="CP1395" s="370"/>
      <c r="CQ1395" s="312"/>
      <c r="CR1395" s="312"/>
      <c r="CS1395" s="308"/>
      <c r="CT1395" s="312"/>
      <c r="CU1395" s="312"/>
      <c r="CV1395" s="312"/>
      <c r="CW1395" s="312"/>
      <c r="CX1395" s="384"/>
      <c r="CY1395" s="312"/>
      <c r="CZ1395" s="372"/>
    </row>
    <row r="1396" spans="1:104" s="1" customFormat="1" hidden="1">
      <c r="A1396" s="269">
        <v>45955</v>
      </c>
      <c r="B1396" s="380">
        <v>0</v>
      </c>
      <c r="C1396" s="381">
        <v>0.78096774193548391</v>
      </c>
      <c r="D1396" s="382">
        <v>2.5401600000000002</v>
      </c>
      <c r="E1396" s="382">
        <v>2.4330240000000001</v>
      </c>
      <c r="F1396" s="382">
        <v>3.7151999999999998E-2</v>
      </c>
      <c r="G1396" s="312">
        <f>_xll.SRS1Splines.Functions25.Linear_Interp(V_NEM!$R$687:$R$703,V_NEM!$T$687:$T$703,M1396)+_xll.SRS1Splines.Functions25.Linear_Interp(V_NEM!$AB$687:$AB$703,V_NEM!$AD$687:$AD$703,N1396)</f>
        <v>0.94370820695000446</v>
      </c>
      <c r="H1396" s="308">
        <f>(G1396/(V_NEM!$T$696+V_NEM!$AD$696))*100</f>
        <v>97.372362222595015</v>
      </c>
      <c r="I1396" s="308">
        <f>G1396-(V_NEM!$T$694+V_NEM!$AD$694)</f>
        <v>0.3042220719500045</v>
      </c>
      <c r="J1396" s="308">
        <f>((IFERROR((_xll.SRS1Splines.Functions25.Linear_Interp(V_NEM!$R$687:$R$703,V_NEM!$T$687:$T$703,M1396) - V_NEM!$X$689) / (V_NEM!$X$688- V_NEM!$X$689) * 100, 0))+(IFERROR((_xll.SRS1Splines.Functions25.Linear_Interp(V_NEM!$AB$687:$AB$703,V_NEM!$AD$687:$AD$703,N1396) - V_NEM!$AH$689) / (V_NEM!$AH$688- V_NEM!$AH$689) * 100, 0)))/2</f>
        <v>78.425266346521823</v>
      </c>
      <c r="K1396" s="308">
        <v>784.3</v>
      </c>
      <c r="L1396" s="308">
        <v>781.8</v>
      </c>
      <c r="M1396" s="371">
        <v>783.97</v>
      </c>
      <c r="N1396" s="371">
        <v>783.23</v>
      </c>
      <c r="O1396" s="312">
        <v>1.1651612903225805</v>
      </c>
      <c r="P1396" s="383">
        <v>2.7206938595063259</v>
      </c>
      <c r="Q1396" s="369">
        <v>0</v>
      </c>
      <c r="R1396" s="312">
        <v>3.8983680000000001</v>
      </c>
      <c r="S1396" s="370">
        <v>2.995931551503296</v>
      </c>
      <c r="T1396" s="370">
        <v>4.5219784949999999</v>
      </c>
      <c r="U1396" s="370"/>
      <c r="V1396" s="312">
        <f>_xll.SRS1Splines.Functions25.Linear_Interp(V_NK3!$P$8:$P$32,V_NK3!$R$8:$R$32,AC1396)</f>
        <v>507.04805792000201</v>
      </c>
      <c r="W1396" s="312">
        <f>(V1396/V_NK3!$R$28)*100</f>
        <v>93.525912502373473</v>
      </c>
      <c r="X1396" s="308">
        <f>V1396-V_NK3!$R$8</f>
        <v>450.46940592000203</v>
      </c>
      <c r="Y1396" s="308">
        <f>IFERROR((V1396 - V_NK3!$V$10) / (V_NK3!$V$9- V_NK3!$V$10) * 100, 0)</f>
        <v>92.771549000402374</v>
      </c>
      <c r="Z1396" s="308">
        <v>541.79999999999995</v>
      </c>
      <c r="AA1396" s="308">
        <v>521</v>
      </c>
      <c r="AB1396" s="312">
        <v>536.56180463915643</v>
      </c>
      <c r="AC1396" s="371">
        <v>540.08000000000004</v>
      </c>
      <c r="AD1396" s="308">
        <v>1.1290322580645162</v>
      </c>
      <c r="AE1396" s="372">
        <v>1.1165379</v>
      </c>
      <c r="AF1396" s="373"/>
      <c r="AG1396" s="312"/>
      <c r="AH1396" s="370">
        <v>4.8636226000014311</v>
      </c>
      <c r="AI1396" s="370">
        <v>6.3926226000000002</v>
      </c>
      <c r="AJ1396" s="370"/>
      <c r="AK1396" s="312">
        <f>_xll.SRS1Splines.Functions25.Linear_Interp(V_NK2!$R$10:$R$21,V_NK2!$T$10:$T$21,AR1396)</f>
        <v>63.4055142857435</v>
      </c>
      <c r="AL1396" s="312">
        <f>(AK1396/V_NK2!$T$18)*100</f>
        <v>88.80324129655952</v>
      </c>
      <c r="AM1396" s="308">
        <f>AK1396-V_NK2!$T$11</f>
        <v>22.585514285715703</v>
      </c>
      <c r="AN1396" s="308">
        <f>IFERROR((AK1396 - V_NK2!$X$12) / (V_NK2!$X$11- V_NK2!$X$12) * 100, 0)</f>
        <v>73.857142857151118</v>
      </c>
      <c r="AO1396" s="308">
        <v>427</v>
      </c>
      <c r="AP1396" s="308">
        <v>420</v>
      </c>
      <c r="AQ1396" s="308"/>
      <c r="AR1396" s="371">
        <v>425.17</v>
      </c>
      <c r="AS1396" s="312">
        <v>1.5840000000000001</v>
      </c>
      <c r="AT1396" s="372">
        <v>1.5220530000000001</v>
      </c>
      <c r="AU1396" s="369"/>
      <c r="AV1396" s="312">
        <v>0.70416000000000012</v>
      </c>
      <c r="AW1396" s="370">
        <v>1.1390792727272989</v>
      </c>
      <c r="AX1396" s="370">
        <v>1.2326792727272728</v>
      </c>
      <c r="AY1396" s="370">
        <v>0</v>
      </c>
      <c r="AZ1396" s="312">
        <f>_xll.SRS1Splines.Functions25.Linear_Interp(V_NNG3A!$H$4:$H$12,V_NNG3A!$I$4:$I$12,BF1396)</f>
        <v>12.516200000000101</v>
      </c>
      <c r="BA1396" s="312">
        <f>(AZ1396/V_NNG3A!$I$8)*100</f>
        <v>90.369675090253438</v>
      </c>
      <c r="BB1396" s="308">
        <f>_xll.SRS1Splines.Functions25.Linear_Interp(V_NNG3A!$H$4:$H$12,V_NNG3A!$J$4:$J$12,BF1396)</f>
        <v>1.5286137931036099</v>
      </c>
      <c r="BC1396" s="308">
        <f>IFERROR((AZ1396-V_NNG3A!$J$20) / (V_NNG3A!$J$19-V_NNG3A!$J$20) * 100, 0)</f>
        <v>53.402963498378057</v>
      </c>
      <c r="BD1396" s="308">
        <v>1050</v>
      </c>
      <c r="BE1396" s="308">
        <v>1047</v>
      </c>
      <c r="BF1396" s="374">
        <v>1048.92</v>
      </c>
      <c r="BG1396" s="312">
        <v>0.24838709677419354</v>
      </c>
      <c r="BH1396" s="372">
        <v>0.42386999999999536</v>
      </c>
      <c r="BI1396" s="369"/>
      <c r="BJ1396" s="312">
        <v>4.2854400000000004</v>
      </c>
      <c r="BK1396" s="370">
        <v>2.7483840000000002</v>
      </c>
      <c r="BL1396" s="370">
        <v>2.1427200000000002</v>
      </c>
      <c r="BM1396" s="370">
        <f t="shared" si="19"/>
        <v>0.60566399999999998</v>
      </c>
      <c r="BN1396" s="312">
        <f>_xll.SRS1Splines.Functions25.Linear_Interp(V_XNN1!$K$3:$K$8,V_XNN1!$L$3:$L$8,BT1396)</f>
        <v>0.2212266</v>
      </c>
      <c r="BO1396" s="312">
        <f>(BN1396/V_XNN1!$L$7)*100</f>
        <v>105.346</v>
      </c>
      <c r="BP1396" s="308">
        <f>_xll.SRS1Splines.Functions25.Linear_Interp(V_XNN1!$K$3:$K$8,V_XNN1!$M$3:$M$8,BT1396)</f>
        <v>6.5226599999999899E-2</v>
      </c>
      <c r="BQ1396" s="308">
        <f>IFERROR((BN1396 - V_XNN1!$M$16) / (V_XNN1!$M$15- V_XNN1!$M$16) * 100, 0)</f>
        <v>107.1699164345404</v>
      </c>
      <c r="BR1396" s="308">
        <v>252</v>
      </c>
      <c r="BS1396" s="308">
        <v>249</v>
      </c>
      <c r="BT1396" s="374">
        <v>252.63</v>
      </c>
      <c r="BU1396" s="312">
        <v>0.33870967741935482</v>
      </c>
      <c r="BV1396" s="372">
        <v>0.34673700000000002</v>
      </c>
      <c r="BW1396" s="369"/>
      <c r="BX1396" s="312"/>
      <c r="BY1396" s="370"/>
      <c r="BZ1396" s="370"/>
      <c r="CA1396" s="370"/>
      <c r="CB1396" s="312"/>
      <c r="CC1396" s="312"/>
      <c r="CD1396" s="308"/>
      <c r="CE1396" s="312"/>
      <c r="CF1396" s="312"/>
      <c r="CG1396" s="312"/>
      <c r="CH1396" s="312"/>
      <c r="CI1396" s="384"/>
      <c r="CJ1396" s="312"/>
      <c r="CK1396" s="372"/>
      <c r="CL1396" s="369"/>
      <c r="CM1396" s="312"/>
      <c r="CN1396" s="370"/>
      <c r="CO1396" s="370"/>
      <c r="CP1396" s="370"/>
      <c r="CQ1396" s="312"/>
      <c r="CR1396" s="312"/>
      <c r="CS1396" s="308"/>
      <c r="CT1396" s="312"/>
      <c r="CU1396" s="312"/>
      <c r="CV1396" s="312"/>
      <c r="CW1396" s="312"/>
      <c r="CX1396" s="384"/>
      <c r="CY1396" s="312"/>
      <c r="CZ1396" s="372"/>
    </row>
    <row r="1397" spans="1:104" s="1" customFormat="1" hidden="1">
      <c r="A1397" s="269">
        <v>45956</v>
      </c>
      <c r="B1397" s="380">
        <v>36</v>
      </c>
      <c r="C1397" s="381">
        <v>0.78096774193548391</v>
      </c>
      <c r="D1397" s="382">
        <v>3.1311359999999997</v>
      </c>
      <c r="E1397" s="382">
        <v>2.7604799999999998</v>
      </c>
      <c r="F1397" s="382">
        <v>0.34387200000000001</v>
      </c>
      <c r="G1397" s="312">
        <f>_xll.SRS1Splines.Functions25.Linear_Interp(V_NEM!$R$687:$R$703,V_NEM!$T$687:$T$703,M1397)+_xll.SRS1Splines.Functions25.Linear_Interp(V_NEM!$AB$687:$AB$703,V_NEM!$AD$687:$AD$703,N1397)</f>
        <v>1.0485848223000001</v>
      </c>
      <c r="H1397" s="308">
        <f>(G1397/(V_NEM!$T$696+V_NEM!$AD$696))*100</f>
        <v>108.19359245385924</v>
      </c>
      <c r="I1397" s="308">
        <f>G1397-(V_NEM!$T$694+V_NEM!$AD$694)</f>
        <v>0.4090986873000001</v>
      </c>
      <c r="J1397" s="308">
        <f>((IFERROR((_xll.SRS1Splines.Functions25.Linear_Interp(V_NEM!$R$687:$R$703,V_NEM!$T$687:$T$703,M1397) - V_NEM!$X$689) / (V_NEM!$X$688- V_NEM!$X$689) * 100, 0))+(IFERROR((_xll.SRS1Splines.Functions25.Linear_Interp(V_NEM!$AB$687:$AB$703,V_NEM!$AD$687:$AD$703,N1397) - V_NEM!$AH$689) / (V_NEM!$AH$688- V_NEM!$AH$689) * 100, 0)))/2</f>
        <v>125.82552438834334</v>
      </c>
      <c r="K1397" s="308">
        <v>784.3</v>
      </c>
      <c r="L1397" s="308">
        <v>781.8</v>
      </c>
      <c r="M1397" s="371">
        <v>784.38</v>
      </c>
      <c r="N1397" s="371">
        <v>784.45</v>
      </c>
      <c r="O1397" s="312">
        <v>1.1651612903225805</v>
      </c>
      <c r="P1397" s="383">
        <v>3.0405530000000001</v>
      </c>
      <c r="Q1397" s="369">
        <v>15.4</v>
      </c>
      <c r="R1397" s="312">
        <v>3.8983680000000001</v>
      </c>
      <c r="S1397" s="370">
        <v>3.7207199564994808</v>
      </c>
      <c r="T1397" s="370">
        <v>5.246766899999999</v>
      </c>
      <c r="U1397" s="370"/>
      <c r="V1397" s="312">
        <f>_xll.SRS1Splines.Functions25.Linear_Interp(V_NK3!$P$8:$P$32,V_NK3!$R$8:$R$32,AC1397)</f>
        <v>505.52201095999902</v>
      </c>
      <c r="W1397" s="312">
        <f>(V1397/V_NK3!$R$28)*100</f>
        <v>93.244430437258714</v>
      </c>
      <c r="X1397" s="308">
        <f>V1397-V_NK3!$R$8</f>
        <v>448.94335895999905</v>
      </c>
      <c r="Y1397" s="308">
        <f>IFERROR((V1397 - V_NK3!$V$10) / (V_NK3!$V$9- V_NK3!$V$10) * 100, 0)</f>
        <v>92.457268522158373</v>
      </c>
      <c r="Z1397" s="308">
        <v>541.79999999999995</v>
      </c>
      <c r="AA1397" s="308">
        <v>521</v>
      </c>
      <c r="AB1397" s="312">
        <v>536.53449173279148</v>
      </c>
      <c r="AC1397" s="371">
        <v>540.04</v>
      </c>
      <c r="AD1397" s="308">
        <v>1.1290322580645162</v>
      </c>
      <c r="AE1397" s="372">
        <v>1.295498</v>
      </c>
      <c r="AF1397" s="373"/>
      <c r="AG1397" s="312"/>
      <c r="AH1397" s="370">
        <v>5.8547154571434028</v>
      </c>
      <c r="AI1397" s="370">
        <v>6.5973726000000008</v>
      </c>
      <c r="AJ1397" s="370"/>
      <c r="AK1397" s="312">
        <f>_xll.SRS1Splines.Functions25.Linear_Interp(V_NK2!$R$10:$R$21,V_NK2!$T$10:$T$21,AR1397)</f>
        <v>62.662857142886899</v>
      </c>
      <c r="AL1397" s="312">
        <f>(AK1397/V_NK2!$T$18)*100</f>
        <v>87.763105242138508</v>
      </c>
      <c r="AM1397" s="308">
        <f>AK1397-V_NK2!$T$11</f>
        <v>21.842857142859103</v>
      </c>
      <c r="AN1397" s="308">
        <f>IFERROR((AK1397 - V_NK2!$X$12) / (V_NK2!$X$11- V_NK2!$X$12) * 100, 0)</f>
        <v>71.42857142858135</v>
      </c>
      <c r="AO1397" s="308">
        <v>427</v>
      </c>
      <c r="AP1397" s="308">
        <v>420</v>
      </c>
      <c r="AQ1397" s="308"/>
      <c r="AR1397" s="371">
        <v>425</v>
      </c>
      <c r="AS1397" s="312">
        <v>1.5840000000000001</v>
      </c>
      <c r="AT1397" s="372">
        <v>1.5708030000000002</v>
      </c>
      <c r="AU1397" s="369"/>
      <c r="AV1397" s="312">
        <v>0.70416000000000012</v>
      </c>
      <c r="AW1397" s="370">
        <v>1.1613601818181587</v>
      </c>
      <c r="AX1397" s="370">
        <v>1.0703601818181823</v>
      </c>
      <c r="AY1397" s="370">
        <v>0</v>
      </c>
      <c r="AZ1397" s="312">
        <f>_xll.SRS1Splines.Functions25.Linear_Interp(V_NNG3A!$H$4:$H$12,V_NNG3A!$I$4:$I$12,BF1397)</f>
        <v>12.948449999999999</v>
      </c>
      <c r="BA1397" s="312">
        <f>(AZ1397/V_NNG3A!$I$8)*100</f>
        <v>93.490613718411552</v>
      </c>
      <c r="BB1397" s="308">
        <f>_xll.SRS1Splines.Functions25.Linear_Interp(V_NNG3A!$H$4:$H$12,V_NNG3A!$J$4:$J$12,BF1397)</f>
        <v>1.96086379310349</v>
      </c>
      <c r="BC1397" s="308">
        <f>IFERROR((AZ1397-V_NNG3A!$J$20) / (V_NNG3A!$J$19-V_NNG3A!$J$20) * 100, 0)</f>
        <v>68.503854957234623</v>
      </c>
      <c r="BD1397" s="308">
        <v>1050</v>
      </c>
      <c r="BE1397" s="308">
        <v>1047</v>
      </c>
      <c r="BF1397" s="374">
        <v>1049.27</v>
      </c>
      <c r="BG1397" s="312">
        <v>0.24838709677419354</v>
      </c>
      <c r="BH1397" s="372">
        <v>0.36774000000001977</v>
      </c>
      <c r="BI1397" s="369"/>
      <c r="BJ1397" s="312">
        <v>4.2854400000000004</v>
      </c>
      <c r="BK1397" s="370">
        <v>2.866752</v>
      </c>
      <c r="BL1397" s="370">
        <v>2.1427200000000002</v>
      </c>
      <c r="BM1397" s="370">
        <f t="shared" si="19"/>
        <v>0.72403199999999979</v>
      </c>
      <c r="BN1397" s="312">
        <f>_xll.SRS1Splines.Functions25.Linear_Interp(V_XNN1!$K$3:$K$8,V_XNN1!$L$3:$L$8,BT1397)</f>
        <v>0.22140480000000001</v>
      </c>
      <c r="BO1397" s="312">
        <f>(BN1397/V_XNN1!$L$7)*100</f>
        <v>105.43085714285716</v>
      </c>
      <c r="BP1397" s="308">
        <f>_xll.SRS1Splines.Functions25.Linear_Interp(V_XNN1!$K$3:$K$8,V_XNN1!$M$3:$M$8,BT1397)</f>
        <v>6.5404799999999694E-2</v>
      </c>
      <c r="BQ1397" s="308">
        <f>IFERROR((BN1397 - V_XNN1!$M$16) / (V_XNN1!$M$15- V_XNN1!$M$16) * 100, 0)</f>
        <v>107.72144846796662</v>
      </c>
      <c r="BR1397" s="308">
        <v>252</v>
      </c>
      <c r="BS1397" s="308">
        <v>249</v>
      </c>
      <c r="BT1397" s="374">
        <v>252.64</v>
      </c>
      <c r="BU1397" s="312">
        <v>0.33870967741935482</v>
      </c>
      <c r="BV1397" s="372">
        <v>0.34717999999999999</v>
      </c>
      <c r="BW1397" s="369"/>
      <c r="BX1397" s="312"/>
      <c r="BY1397" s="370"/>
      <c r="BZ1397" s="370"/>
      <c r="CA1397" s="370"/>
      <c r="CB1397" s="312"/>
      <c r="CC1397" s="312"/>
      <c r="CD1397" s="308"/>
      <c r="CE1397" s="312"/>
      <c r="CF1397" s="312"/>
      <c r="CG1397" s="312"/>
      <c r="CH1397" s="312"/>
      <c r="CI1397" s="384"/>
      <c r="CJ1397" s="312"/>
      <c r="CK1397" s="372"/>
      <c r="CL1397" s="369"/>
      <c r="CM1397" s="312"/>
      <c r="CN1397" s="370"/>
      <c r="CO1397" s="370"/>
      <c r="CP1397" s="370"/>
      <c r="CQ1397" s="312"/>
      <c r="CR1397" s="312"/>
      <c r="CS1397" s="308"/>
      <c r="CT1397" s="312"/>
      <c r="CU1397" s="312"/>
      <c r="CV1397" s="312"/>
      <c r="CW1397" s="312"/>
      <c r="CX1397" s="384"/>
      <c r="CY1397" s="312"/>
      <c r="CZ1397" s="372"/>
    </row>
    <row r="1398" spans="1:104" s="1" customFormat="1" hidden="1">
      <c r="A1398" s="269">
        <v>45957</v>
      </c>
      <c r="B1398" s="380">
        <v>78.2</v>
      </c>
      <c r="C1398" s="381">
        <v>0.78096774193548391</v>
      </c>
      <c r="D1398" s="382">
        <v>3.7774079999999994</v>
      </c>
      <c r="E1398" s="382">
        <v>3.1320000000000001</v>
      </c>
      <c r="F1398" s="382">
        <v>0.78105599999999986</v>
      </c>
      <c r="G1398" s="312">
        <f>_xll.SRS1Splines.Functions25.Linear_Interp(V_NEM!$R$687:$R$703,V_NEM!$T$687:$T$703,M1398)+_xll.SRS1Splines.Functions25.Linear_Interp(V_NEM!$AB$687:$AB$703,V_NEM!$AD$687:$AD$703,N1398)</f>
        <v>1.0896201123999989</v>
      </c>
      <c r="H1398" s="308">
        <f>(G1398/(V_NEM!$T$696+V_NEM!$AD$696))*100</f>
        <v>112.42763757723499</v>
      </c>
      <c r="I1398" s="308">
        <f>G1398-(V_NEM!$T$694+V_NEM!$AD$694)</f>
        <v>0.45013397739999894</v>
      </c>
      <c r="J1398" s="308">
        <f>((IFERROR((_xll.SRS1Splines.Functions25.Linear_Interp(V_NEM!$R$687:$R$703,V_NEM!$T$687:$T$703,M1398) - V_NEM!$X$689) / (V_NEM!$X$688- V_NEM!$X$689) * 100, 0))+(IFERROR((_xll.SRS1Splines.Functions25.Linear_Interp(V_NEM!$AB$687:$AB$703,V_NEM!$AD$687:$AD$703,N1398) - V_NEM!$AH$689) / (V_NEM!$AH$688- V_NEM!$AH$689) * 100, 0)))/2</f>
        <v>130.3395782887616</v>
      </c>
      <c r="K1398" s="308">
        <v>784.3</v>
      </c>
      <c r="L1398" s="308">
        <v>781.8</v>
      </c>
      <c r="M1398" s="371">
        <v>784.64</v>
      </c>
      <c r="N1398" s="371">
        <v>784.34</v>
      </c>
      <c r="O1398" s="312">
        <v>1.1651612903225805</v>
      </c>
      <c r="P1398" s="383">
        <v>3.0622820000000002</v>
      </c>
      <c r="Q1398" s="369">
        <v>6</v>
      </c>
      <c r="R1398" s="312">
        <v>3.8983680000000001</v>
      </c>
      <c r="S1398" s="370">
        <v>3.6342235282554625</v>
      </c>
      <c r="T1398" s="370">
        <v>4.3972470000000001</v>
      </c>
      <c r="U1398" s="370"/>
      <c r="V1398" s="312">
        <f>_xll.SRS1Splines.Functions25.Linear_Interp(V_NK3!$P$8:$P$32,V_NK3!$R$8:$R$32,AC1398)</f>
        <v>504.75898747999901</v>
      </c>
      <c r="W1398" s="312">
        <f>(V1398/V_NK3!$R$28)*100</f>
        <v>93.103689404701612</v>
      </c>
      <c r="X1398" s="308">
        <f>V1398-V_NK3!$R$8</f>
        <v>448.18033547999903</v>
      </c>
      <c r="Y1398" s="308">
        <f>IFERROR((V1398 - V_NK3!$V$10) / (V_NK3!$V$9- V_NK3!$V$10) * 100, 0)</f>
        <v>92.30012828303667</v>
      </c>
      <c r="Z1398" s="308">
        <v>541.79999999999995</v>
      </c>
      <c r="AA1398" s="308">
        <v>521</v>
      </c>
      <c r="AB1398" s="312">
        <v>536.50717882642653</v>
      </c>
      <c r="AC1398" s="371">
        <v>540.02</v>
      </c>
      <c r="AD1398" s="308">
        <v>1.1290322580645162</v>
      </c>
      <c r="AE1398" s="372">
        <v>1.0857399999999999</v>
      </c>
      <c r="AF1398" s="373"/>
      <c r="AG1398" s="312"/>
      <c r="AH1398" s="370">
        <v>4.6827535714282993</v>
      </c>
      <c r="AI1398" s="370">
        <v>4.158525</v>
      </c>
      <c r="AJ1398" s="370"/>
      <c r="AK1398" s="312">
        <f>_xll.SRS1Splines.Functions25.Linear_Interp(V_NK2!$R$10:$R$21,V_NK2!$T$10:$T$21,AR1398)</f>
        <v>63.187085714315103</v>
      </c>
      <c r="AL1398" s="312">
        <f>(AK1398/V_NK2!$T$18)*100</f>
        <v>88.497318927612184</v>
      </c>
      <c r="AM1398" s="308">
        <f>AK1398-V_NK2!$T$11</f>
        <v>22.367085714287306</v>
      </c>
      <c r="AN1398" s="308">
        <f>IFERROR((AK1398 - V_NK2!$X$12) / (V_NK2!$X$11- V_NK2!$X$12) * 100, 0)</f>
        <v>73.142857142865935</v>
      </c>
      <c r="AO1398" s="308">
        <v>427</v>
      </c>
      <c r="AP1398" s="308">
        <v>420</v>
      </c>
      <c r="AQ1398" s="308"/>
      <c r="AR1398" s="371">
        <v>425.12</v>
      </c>
      <c r="AS1398" s="312">
        <v>1.5840000000000001</v>
      </c>
      <c r="AT1398" s="372">
        <v>0.99012500000000003</v>
      </c>
      <c r="AU1398" s="369"/>
      <c r="AV1398" s="312">
        <v>0.70416000000000012</v>
      </c>
      <c r="AW1398" s="370">
        <v>1.1383894272727086</v>
      </c>
      <c r="AX1398" s="370">
        <v>1.1175894272727276</v>
      </c>
      <c r="AY1398" s="370">
        <v>0</v>
      </c>
      <c r="AZ1398" s="312">
        <f>_xll.SRS1Splines.Functions25.Linear_Interp(V_NNG3A!$H$4:$H$12,V_NNG3A!$I$4:$I$12,BF1398)</f>
        <v>13.047249999999901</v>
      </c>
      <c r="BA1398" s="312">
        <f>(AZ1398/V_NNG3A!$I$8)*100</f>
        <v>94.203971119132859</v>
      </c>
      <c r="BB1398" s="308">
        <f>_xll.SRS1Splines.Functions25.Linear_Interp(V_NNG3A!$H$4:$H$12,V_NNG3A!$J$4:$J$12,BF1398)</f>
        <v>2.0596637931033999</v>
      </c>
      <c r="BC1398" s="308">
        <f>IFERROR((AZ1398-V_NNG3A!$J$20) / (V_NNG3A!$J$19-V_NNG3A!$J$20) * 100, 0)</f>
        <v>71.9554872906849</v>
      </c>
      <c r="BD1398" s="308">
        <v>1050</v>
      </c>
      <c r="BE1398" s="308">
        <v>1047</v>
      </c>
      <c r="BF1398" s="374">
        <v>1049.3499999999999</v>
      </c>
      <c r="BG1398" s="312">
        <v>0.24838709677419354</v>
      </c>
      <c r="BH1398" s="372">
        <v>0.37253999999997905</v>
      </c>
      <c r="BI1398" s="369"/>
      <c r="BJ1398" s="312">
        <v>4.2854400000000004</v>
      </c>
      <c r="BK1398" s="370">
        <v>3.2279040000000001</v>
      </c>
      <c r="BL1398" s="370">
        <v>2.1409919999999998</v>
      </c>
      <c r="BM1398" s="370">
        <f t="shared" si="19"/>
        <v>1.0869120000000003</v>
      </c>
      <c r="BN1398" s="312">
        <f>_xll.SRS1Splines.Functions25.Linear_Interp(V_XNN1!$K$3:$K$8,V_XNN1!$L$3:$L$8,BT1398)</f>
        <v>0.22229579999999999</v>
      </c>
      <c r="BO1398" s="312">
        <f>(BN1398/V_XNN1!$L$7)*100</f>
        <v>105.85514285714285</v>
      </c>
      <c r="BP1398" s="308">
        <f>_xll.SRS1Splines.Functions25.Linear_Interp(V_XNN1!$K$3:$K$8,V_XNN1!$M$3:$M$8,BT1398)</f>
        <v>6.6295800000000002E-2</v>
      </c>
      <c r="BQ1398" s="308">
        <f>IFERROR((BN1398 - V_XNN1!$M$16) / (V_XNN1!$M$15- V_XNN1!$M$16) * 100, 0)</f>
        <v>110.47910863509746</v>
      </c>
      <c r="BR1398" s="308">
        <v>252</v>
      </c>
      <c r="BS1398" s="308">
        <v>249</v>
      </c>
      <c r="BT1398" s="374">
        <v>252.69</v>
      </c>
      <c r="BU1398" s="312">
        <v>0.33870967741935482</v>
      </c>
      <c r="BV1398" s="372">
        <v>0.34580699999999998</v>
      </c>
      <c r="BW1398" s="369"/>
      <c r="BX1398" s="312"/>
      <c r="BY1398" s="370"/>
      <c r="BZ1398" s="370"/>
      <c r="CA1398" s="370"/>
      <c r="CB1398" s="312"/>
      <c r="CC1398" s="312"/>
      <c r="CD1398" s="308"/>
      <c r="CE1398" s="312"/>
      <c r="CF1398" s="312"/>
      <c r="CG1398" s="312"/>
      <c r="CH1398" s="312"/>
      <c r="CI1398" s="384"/>
      <c r="CJ1398" s="312"/>
      <c r="CK1398" s="372"/>
      <c r="CL1398" s="369"/>
      <c r="CM1398" s="312"/>
      <c r="CN1398" s="370"/>
      <c r="CO1398" s="370"/>
      <c r="CP1398" s="370"/>
      <c r="CQ1398" s="312"/>
      <c r="CR1398" s="312"/>
      <c r="CS1398" s="308"/>
      <c r="CT1398" s="312"/>
      <c r="CU1398" s="312"/>
      <c r="CV1398" s="312"/>
      <c r="CW1398" s="312"/>
      <c r="CX1398" s="384"/>
      <c r="CY1398" s="312"/>
      <c r="CZ1398" s="372"/>
    </row>
    <row r="1399" spans="1:104" s="1" customFormat="1" hidden="1">
      <c r="A1399" s="269">
        <v>45958</v>
      </c>
      <c r="B1399" s="380">
        <v>80.06</v>
      </c>
      <c r="C1399" s="381">
        <v>0.78096774193548391</v>
      </c>
      <c r="D1399" s="382">
        <v>4.1592960000000003</v>
      </c>
      <c r="E1399" s="382">
        <v>3.1484160000000001</v>
      </c>
      <c r="F1399" s="382">
        <v>1.210464</v>
      </c>
      <c r="G1399" s="312">
        <f>_xll.SRS1Splines.Functions25.Linear_Interp(V_NEM!$R$687:$R$703,V_NEM!$T$687:$T$703,M1399)+_xll.SRS1Splines.Functions25.Linear_Interp(V_NEM!$AB$687:$AB$703,V_NEM!$AD$687:$AD$703,N1399)</f>
        <v>1.112795283900001</v>
      </c>
      <c r="H1399" s="308">
        <f>(G1399/(V_NEM!$T$696+V_NEM!$AD$696))*100</f>
        <v>114.81886526525331</v>
      </c>
      <c r="I1399" s="308">
        <f>G1399-(V_NEM!$T$694+V_NEM!$AD$694)</f>
        <v>0.47330914890000109</v>
      </c>
      <c r="J1399" s="308">
        <f>((IFERROR((_xll.SRS1Splines.Functions25.Linear_Interp(V_NEM!$R$687:$R$703,V_NEM!$T$687:$T$703,M1399) - V_NEM!$X$689) / (V_NEM!$X$688- V_NEM!$X$689) * 100, 0))+(IFERROR((_xll.SRS1Splines.Functions25.Linear_Interp(V_NEM!$AB$687:$AB$703,V_NEM!$AD$687:$AD$703,N1399) - V_NEM!$AH$689) / (V_NEM!$AH$688- V_NEM!$AH$689) * 100, 0)))/2</f>
        <v>139.38919672052677</v>
      </c>
      <c r="K1399" s="308">
        <v>784.3</v>
      </c>
      <c r="L1399" s="308">
        <v>781.8</v>
      </c>
      <c r="M1399" s="371">
        <v>784.74</v>
      </c>
      <c r="N1399" s="371">
        <v>784.53</v>
      </c>
      <c r="O1399" s="312">
        <v>1.1651612903225805</v>
      </c>
      <c r="P1399" s="383">
        <v>3.0630296060236302</v>
      </c>
      <c r="Q1399" s="369">
        <v>3.4</v>
      </c>
      <c r="R1399" s="312">
        <v>3.8983680000000001</v>
      </c>
      <c r="S1399" s="370">
        <v>3.1746257984432988</v>
      </c>
      <c r="T1399" s="370">
        <v>4.2970564800000002</v>
      </c>
      <c r="U1399" s="370"/>
      <c r="V1399" s="312">
        <f>_xll.SRS1Splines.Functions25.Linear_Interp(V_NK3!$P$8:$P$32,V_NK3!$R$8:$R$32,AC1399)</f>
        <v>503.63655678999999</v>
      </c>
      <c r="W1399" s="312">
        <f>(V1399/V_NK3!$R$28)*100</f>
        <v>92.896655075582075</v>
      </c>
      <c r="X1399" s="308">
        <f>V1399-V_NK3!$R$8</f>
        <v>447.05790479000001</v>
      </c>
      <c r="Y1399" s="308">
        <f>IFERROR((V1399 - V_NK3!$V$10) / (V_NK3!$V$9- V_NK3!$V$10) * 100, 0)</f>
        <v>92.068970223491803</v>
      </c>
      <c r="Z1399" s="308">
        <v>541.79999999999995</v>
      </c>
      <c r="AA1399" s="308">
        <v>521</v>
      </c>
      <c r="AB1399" s="312">
        <v>536.47986592006157</v>
      </c>
      <c r="AC1399" s="371">
        <v>539.99</v>
      </c>
      <c r="AD1399" s="308">
        <v>1.1290322580645162</v>
      </c>
      <c r="AE1399" s="372">
        <v>1.0610016</v>
      </c>
      <c r="AF1399" s="373"/>
      <c r="AG1399" s="312"/>
      <c r="AH1399" s="370">
        <v>4.7259669714287762</v>
      </c>
      <c r="AI1399" s="370">
        <v>5.4249384000000003</v>
      </c>
      <c r="AJ1399" s="370"/>
      <c r="AK1399" s="312">
        <f>_xll.SRS1Splines.Functions25.Linear_Interp(V_NK2!$R$10:$R$21,V_NK2!$T$10:$T$21,AR1399)</f>
        <v>62.488114285743997</v>
      </c>
      <c r="AL1399" s="312">
        <f>(AK1399/V_NK2!$T$18)*100</f>
        <v>87.518367346980384</v>
      </c>
      <c r="AM1399" s="308">
        <f>AK1399-V_NK2!$T$11</f>
        <v>21.6681142857162</v>
      </c>
      <c r="AN1399" s="308">
        <f>IFERROR((AK1399 - V_NK2!$X$12) / (V_NK2!$X$11- V_NK2!$X$12) * 100, 0)</f>
        <v>70.857142857152596</v>
      </c>
      <c r="AO1399" s="308">
        <v>427</v>
      </c>
      <c r="AP1399" s="308">
        <v>420</v>
      </c>
      <c r="AQ1399" s="308"/>
      <c r="AR1399" s="371">
        <v>424.96</v>
      </c>
      <c r="AS1399" s="312">
        <v>1.5840000000000001</v>
      </c>
      <c r="AT1399" s="372">
        <v>1.291652</v>
      </c>
      <c r="AU1399" s="369"/>
      <c r="AV1399" s="312">
        <v>0.70416000000000012</v>
      </c>
      <c r="AW1399" s="370">
        <v>1.0599621818181966</v>
      </c>
      <c r="AX1399" s="370">
        <v>1.0755621818181824</v>
      </c>
      <c r="AY1399" s="370">
        <v>0</v>
      </c>
      <c r="AZ1399" s="312">
        <f>_xll.SRS1Splines.Functions25.Linear_Interp(V_NNG3A!$H$4:$H$12,V_NNG3A!$I$4:$I$12,BF1399)</f>
        <v>12.97315</v>
      </c>
      <c r="BA1399" s="312">
        <f>(AZ1399/V_NNG3A!$I$8)*100</f>
        <v>93.66895306859206</v>
      </c>
      <c r="BB1399" s="308">
        <f>_xll.SRS1Splines.Functions25.Linear_Interp(V_NNG3A!$H$4:$H$12,V_NNG3A!$J$4:$J$12,BF1399)</f>
        <v>1.98556379310347</v>
      </c>
      <c r="BC1399" s="308">
        <f>IFERROR((AZ1399-V_NNG3A!$J$20) / (V_NNG3A!$J$19-V_NNG3A!$J$20) * 100, 0)</f>
        <v>69.366763040598087</v>
      </c>
      <c r="BD1399" s="308">
        <v>1050</v>
      </c>
      <c r="BE1399" s="308">
        <v>1047</v>
      </c>
      <c r="BF1399" s="374">
        <v>1049.29</v>
      </c>
      <c r="BG1399" s="312">
        <v>0.24838709677419354</v>
      </c>
      <c r="BH1399" s="372">
        <v>0.37440000000002327</v>
      </c>
      <c r="BI1399" s="369"/>
      <c r="BJ1399" s="312">
        <v>4.2854400000000004</v>
      </c>
      <c r="BK1399" s="370">
        <v>2.944512</v>
      </c>
      <c r="BL1399" s="370">
        <v>2.1401279999999998</v>
      </c>
      <c r="BM1399" s="370">
        <f t="shared" si="19"/>
        <v>0.80438400000000021</v>
      </c>
      <c r="BN1399" s="312">
        <f>_xll.SRS1Splines.Functions25.Linear_Interp(V_XNN1!$K$3:$K$8,V_XNN1!$L$3:$L$8,BT1399)</f>
        <v>0.221583</v>
      </c>
      <c r="BO1399" s="312">
        <f>(BN1399/V_XNN1!$L$7)*100</f>
        <v>105.5157142857143</v>
      </c>
      <c r="BP1399" s="308">
        <f>_xll.SRS1Splines.Functions25.Linear_Interp(V_XNN1!$K$3:$K$8,V_XNN1!$M$3:$M$8,BT1399)</f>
        <v>6.55830000000001E-2</v>
      </c>
      <c r="BQ1399" s="308">
        <f>IFERROR((BN1399 - V_XNN1!$M$16) / (V_XNN1!$M$15- V_XNN1!$M$16) * 100, 0)</f>
        <v>108.27298050139278</v>
      </c>
      <c r="BR1399" s="308">
        <v>252</v>
      </c>
      <c r="BS1399" s="308">
        <v>249</v>
      </c>
      <c r="BT1399" s="374">
        <v>252.65</v>
      </c>
      <c r="BU1399" s="312">
        <v>0.33870967741935482</v>
      </c>
      <c r="BV1399" s="372">
        <v>0.35096500000000003</v>
      </c>
      <c r="BW1399" s="369"/>
      <c r="BX1399" s="312"/>
      <c r="BY1399" s="370"/>
      <c r="BZ1399" s="370"/>
      <c r="CA1399" s="370"/>
      <c r="CB1399" s="312"/>
      <c r="CC1399" s="312"/>
      <c r="CD1399" s="308"/>
      <c r="CE1399" s="312"/>
      <c r="CF1399" s="312"/>
      <c r="CG1399" s="312"/>
      <c r="CH1399" s="312"/>
      <c r="CI1399" s="384"/>
      <c r="CJ1399" s="312"/>
      <c r="CK1399" s="372"/>
      <c r="CL1399" s="369"/>
      <c r="CM1399" s="312"/>
      <c r="CN1399" s="370"/>
      <c r="CO1399" s="370"/>
      <c r="CP1399" s="370"/>
      <c r="CQ1399" s="312"/>
      <c r="CR1399" s="312"/>
      <c r="CS1399" s="308"/>
      <c r="CT1399" s="312"/>
      <c r="CU1399" s="312"/>
      <c r="CV1399" s="312"/>
      <c r="CW1399" s="312"/>
      <c r="CX1399" s="384"/>
      <c r="CY1399" s="312"/>
      <c r="CZ1399" s="372"/>
    </row>
    <row r="1400" spans="1:104" s="1" customFormat="1" hidden="1">
      <c r="A1400" s="269">
        <v>45959</v>
      </c>
      <c r="B1400" s="380">
        <v>61.08</v>
      </c>
      <c r="C1400" s="381">
        <v>0.78096774193548391</v>
      </c>
      <c r="D1400" s="382">
        <v>4.9464000000000006</v>
      </c>
      <c r="E1400" s="382">
        <v>3.1492800000000005</v>
      </c>
      <c r="F1400" s="382">
        <v>1.7850239999999999</v>
      </c>
      <c r="G1400" s="312">
        <f>_xll.SRS1Splines.Functions25.Linear_Interp(V_NEM!$R$687:$R$703,V_NEM!$T$687:$T$703,M1400)+_xll.SRS1Splines.Functions25.Linear_Interp(V_NEM!$AB$687:$AB$703,V_NEM!$AD$687:$AD$703,N1400)</f>
        <v>1.107338340600005</v>
      </c>
      <c r="H1400" s="308">
        <f>(G1400/(V_NEM!$T$696+V_NEM!$AD$696))*100</f>
        <v>114.25581467851245</v>
      </c>
      <c r="I1400" s="308">
        <f>G1400-(V_NEM!$T$694+V_NEM!$AD$694)</f>
        <v>0.46785220560000507</v>
      </c>
      <c r="J1400" s="308">
        <f>((IFERROR((_xll.SRS1Splines.Functions25.Linear_Interp(V_NEM!$R$687:$R$703,V_NEM!$T$687:$T$703,M1400) - V_NEM!$X$689) / (V_NEM!$X$688- V_NEM!$X$689) * 100, 0))+(IFERROR((_xll.SRS1Splines.Functions25.Linear_Interp(V_NEM!$AB$687:$AB$703,V_NEM!$AD$687:$AD$703,N1400) - V_NEM!$AH$689) / (V_NEM!$AH$688- V_NEM!$AH$689) * 100, 0)))/2</f>
        <v>138.15395165298793</v>
      </c>
      <c r="K1400" s="308">
        <v>784.3</v>
      </c>
      <c r="L1400" s="308">
        <v>781.8</v>
      </c>
      <c r="M1400" s="371">
        <v>784.71</v>
      </c>
      <c r="N1400" s="371">
        <v>784.52</v>
      </c>
      <c r="O1400" s="312">
        <v>1.1651612903225805</v>
      </c>
      <c r="P1400" s="383">
        <v>3.059037</v>
      </c>
      <c r="Q1400" s="369">
        <v>7.6</v>
      </c>
      <c r="R1400" s="312">
        <v>3.8983680000000001</v>
      </c>
      <c r="S1400" s="370">
        <v>2.9748338413711544</v>
      </c>
      <c r="T1400" s="370">
        <v>5.1312770999999993</v>
      </c>
      <c r="U1400" s="370"/>
      <c r="V1400" s="312">
        <f>_xll.SRS1Splines.Functions25.Linear_Interp(V_NK3!$P$8:$P$32,V_NK3!$R$8:$R$32,AC1400)</f>
        <v>501.48011352999799</v>
      </c>
      <c r="W1400" s="312">
        <f>(V1400/V_NK3!$R$28)*100</f>
        <v>92.498895296206101</v>
      </c>
      <c r="X1400" s="308">
        <f>V1400-V_NK3!$R$8</f>
        <v>444.90146152999802</v>
      </c>
      <c r="Y1400" s="308">
        <f>IFERROR((V1400 - V_NK3!$V$10) / (V_NK3!$V$9- V_NK3!$V$10) * 100, 0)</f>
        <v>91.62486330095112</v>
      </c>
      <c r="Z1400" s="308">
        <v>541.79999999999995</v>
      </c>
      <c r="AA1400" s="308">
        <v>521</v>
      </c>
      <c r="AB1400" s="312">
        <v>536.45255301369662</v>
      </c>
      <c r="AC1400" s="371">
        <v>539.92999999999995</v>
      </c>
      <c r="AD1400" s="308">
        <v>1.1290322580645162</v>
      </c>
      <c r="AE1400" s="372">
        <v>1.2669820000000001</v>
      </c>
      <c r="AF1400" s="373"/>
      <c r="AG1400" s="312"/>
      <c r="AH1400" s="370">
        <v>5.5521440857143878</v>
      </c>
      <c r="AI1400" s="370">
        <v>6.5132297999999995</v>
      </c>
      <c r="AJ1400" s="370"/>
      <c r="AK1400" s="312">
        <f>_xll.SRS1Splines.Functions25.Linear_Interp(V_NK2!$R$10:$R$21,V_NK2!$T$10:$T$21,AR1400)</f>
        <v>61.527028571458303</v>
      </c>
      <c r="AL1400" s="312">
        <f>(AK1400/V_NK2!$T$18)*100</f>
        <v>86.17230892361107</v>
      </c>
      <c r="AM1400" s="308">
        <f>AK1400-V_NK2!$T$11</f>
        <v>20.707028571430506</v>
      </c>
      <c r="AN1400" s="308">
        <f>IFERROR((AK1400 - V_NK2!$X$12) / (V_NK2!$X$11- V_NK2!$X$12) * 100, 0)</f>
        <v>67.714285714295357</v>
      </c>
      <c r="AO1400" s="308">
        <v>427</v>
      </c>
      <c r="AP1400" s="308">
        <v>420</v>
      </c>
      <c r="AQ1400" s="308"/>
      <c r="AR1400" s="371">
        <v>424.74</v>
      </c>
      <c r="AS1400" s="312">
        <v>1.5840000000000001</v>
      </c>
      <c r="AT1400" s="372">
        <v>1.5507690000000001</v>
      </c>
      <c r="AU1400" s="369"/>
      <c r="AV1400" s="312">
        <v>0.70416000000000012</v>
      </c>
      <c r="AW1400" s="370">
        <v>1.0365621818182178</v>
      </c>
      <c r="AX1400" s="370">
        <v>1.0755621818181824</v>
      </c>
      <c r="AY1400" s="370">
        <v>0</v>
      </c>
      <c r="AZ1400" s="312">
        <f>_xll.SRS1Splines.Functions25.Linear_Interp(V_NNG3A!$H$4:$H$12,V_NNG3A!$I$4:$I$12,BF1400)</f>
        <v>12.7879000000001</v>
      </c>
      <c r="BA1400" s="312">
        <f>(AZ1400/V_NNG3A!$I$8)*100</f>
        <v>92.331407942238997</v>
      </c>
      <c r="BB1400" s="308">
        <f>_xll.SRS1Splines.Functions25.Linear_Interp(V_NNG3A!$H$4:$H$12,V_NNG3A!$J$4:$J$12,BF1400)</f>
        <v>1.8003137931036399</v>
      </c>
      <c r="BC1400" s="308">
        <f>IFERROR((AZ1400-V_NNG3A!$J$20) / (V_NNG3A!$J$19-V_NNG3A!$J$20) * 100, 0)</f>
        <v>62.894952415375805</v>
      </c>
      <c r="BD1400" s="308">
        <v>1050</v>
      </c>
      <c r="BE1400" s="308">
        <v>1047</v>
      </c>
      <c r="BF1400" s="374">
        <v>1049.1400000000001</v>
      </c>
      <c r="BG1400" s="312">
        <v>0.24838709677419354</v>
      </c>
      <c r="BH1400" s="372">
        <v>0.37406999999997786</v>
      </c>
      <c r="BI1400" s="369"/>
      <c r="BJ1400" s="312">
        <v>4.2854400000000004</v>
      </c>
      <c r="BK1400" s="370">
        <v>3.2365439999999999</v>
      </c>
      <c r="BL1400" s="370">
        <v>2.1383999999999999</v>
      </c>
      <c r="BM1400" s="370">
        <f t="shared" si="19"/>
        <v>1.098144</v>
      </c>
      <c r="BN1400" s="312">
        <f>_xll.SRS1Splines.Functions25.Linear_Interp(V_XNN1!$K$3:$K$8,V_XNN1!$L$3:$L$8,BT1400)</f>
        <v>0.22318679999999999</v>
      </c>
      <c r="BO1400" s="312">
        <f>(BN1400/V_XNN1!$L$7)*100</f>
        <v>106.27942857142858</v>
      </c>
      <c r="BP1400" s="308">
        <f>_xll.SRS1Splines.Functions25.Linear_Interp(V_XNN1!$K$3:$K$8,V_XNN1!$M$3:$M$8,BT1400)</f>
        <v>6.7186800000000199E-2</v>
      </c>
      <c r="BQ1400" s="308">
        <f>IFERROR((BN1400 - V_XNN1!$M$16) / (V_XNN1!$M$15- V_XNN1!$M$16) * 100, 0)</f>
        <v>113.2367688022284</v>
      </c>
      <c r="BR1400" s="308">
        <v>252</v>
      </c>
      <c r="BS1400" s="308">
        <v>249</v>
      </c>
      <c r="BT1400" s="374">
        <v>252.74</v>
      </c>
      <c r="BU1400" s="312">
        <v>0.33870967741935482</v>
      </c>
      <c r="BV1400" s="372">
        <v>0.34636899999999998</v>
      </c>
      <c r="BW1400" s="369"/>
      <c r="BX1400" s="312"/>
      <c r="BY1400" s="370"/>
      <c r="BZ1400" s="370"/>
      <c r="CA1400" s="370"/>
      <c r="CB1400" s="312"/>
      <c r="CC1400" s="312"/>
      <c r="CD1400" s="308"/>
      <c r="CE1400" s="312"/>
      <c r="CF1400" s="312"/>
      <c r="CG1400" s="312"/>
      <c r="CH1400" s="312"/>
      <c r="CI1400" s="384"/>
      <c r="CJ1400" s="312"/>
      <c r="CK1400" s="372"/>
      <c r="CL1400" s="369"/>
      <c r="CM1400" s="312"/>
      <c r="CN1400" s="370"/>
      <c r="CO1400" s="370"/>
      <c r="CP1400" s="370"/>
      <c r="CQ1400" s="312"/>
      <c r="CR1400" s="312"/>
      <c r="CS1400" s="308"/>
      <c r="CT1400" s="312"/>
      <c r="CU1400" s="312"/>
      <c r="CV1400" s="312"/>
      <c r="CW1400" s="312"/>
      <c r="CX1400" s="384"/>
      <c r="CY1400" s="312"/>
      <c r="CZ1400" s="372"/>
    </row>
    <row r="1401" spans="1:104" s="1" customFormat="1" hidden="1">
      <c r="A1401" s="269">
        <v>45960</v>
      </c>
      <c r="B1401" s="380">
        <v>35.020000000000003</v>
      </c>
      <c r="C1401" s="381">
        <v>0.78096774193548391</v>
      </c>
      <c r="D1401" s="382">
        <v>4.10832</v>
      </c>
      <c r="E1401" s="382">
        <v>3.1466880000000002</v>
      </c>
      <c r="F1401" s="382">
        <v>0.96854399999999996</v>
      </c>
      <c r="G1401" s="312">
        <f>_xll.SRS1Splines.Functions25.Linear_Interp(V_NEM!$R$687:$R$703,V_NEM!$T$687:$T$703,M1401)+_xll.SRS1Splines.Functions25.Linear_Interp(V_NEM!$AB$687:$AB$703,V_NEM!$AD$687:$AD$703,N1401)</f>
        <v>1.0812519418000059</v>
      </c>
      <c r="H1401" s="308">
        <f>(G1401/(V_NEM!$T$696+V_NEM!$AD$696))*100</f>
        <v>111.56420486275597</v>
      </c>
      <c r="I1401" s="308">
        <f>G1401-(V_NEM!$T$694+V_NEM!$AD$694)</f>
        <v>0.44176580680000599</v>
      </c>
      <c r="J1401" s="308">
        <f>((IFERROR((_xll.SRS1Splines.Functions25.Linear_Interp(V_NEM!$R$687:$R$703,V_NEM!$T$687:$T$703,M1401) - V_NEM!$X$689) / (V_NEM!$X$688- V_NEM!$X$689) * 100, 0))+(IFERROR((_xll.SRS1Splines.Functions25.Linear_Interp(V_NEM!$AB$687:$AB$703,V_NEM!$AD$687:$AD$703,N1401) - V_NEM!$AH$689) / (V_NEM!$AH$688- V_NEM!$AH$689) * 100, 0)))/2</f>
        <v>130.38762511026152</v>
      </c>
      <c r="K1401" s="308">
        <v>784.3</v>
      </c>
      <c r="L1401" s="308">
        <v>781.8</v>
      </c>
      <c r="M1401" s="371">
        <v>784.58</v>
      </c>
      <c r="N1401" s="371">
        <v>784.4</v>
      </c>
      <c r="O1401" s="312">
        <v>1.1651612903225805</v>
      </c>
      <c r="P1401" s="383">
        <v>3.0538291327016154</v>
      </c>
      <c r="Q1401" s="369">
        <v>8.1999999999999993</v>
      </c>
      <c r="R1401" s="312">
        <v>3.8983680000000001</v>
      </c>
      <c r="S1401" s="370">
        <v>2.9373410511413569</v>
      </c>
      <c r="T1401" s="370">
        <v>4.7343770999999997</v>
      </c>
      <c r="U1401" s="370"/>
      <c r="V1401" s="312">
        <f>_xll.SRS1Splines.Functions25.Linear_Interp(V_NK3!$P$8:$P$32,V_NK3!$R$8:$R$32,AC1401)</f>
        <v>499.68307748000001</v>
      </c>
      <c r="W1401" s="312">
        <f>(V1401/V_NK3!$R$28)*100</f>
        <v>92.167428813393457</v>
      </c>
      <c r="X1401" s="308">
        <f>V1401-V_NK3!$R$8</f>
        <v>443.10442548000003</v>
      </c>
      <c r="Y1401" s="308">
        <f>IFERROR((V1401 - V_NK3!$V$10) / (V_NK3!$V$9- V_NK3!$V$10) * 100, 0)</f>
        <v>91.254774198834639</v>
      </c>
      <c r="Z1401" s="308">
        <v>541.79999999999995</v>
      </c>
      <c r="AA1401" s="308">
        <v>521</v>
      </c>
      <c r="AB1401" s="312">
        <v>536.42524010733166</v>
      </c>
      <c r="AC1401" s="371">
        <v>539.88</v>
      </c>
      <c r="AD1401" s="308">
        <v>1.1290322580645162</v>
      </c>
      <c r="AE1401" s="372">
        <v>1.168982</v>
      </c>
      <c r="AF1401" s="373"/>
      <c r="AG1401" s="312"/>
      <c r="AH1401" s="370">
        <v>5.0970507428568368</v>
      </c>
      <c r="AI1401" s="370">
        <v>5.8833936000000007</v>
      </c>
      <c r="AJ1401" s="370"/>
      <c r="AK1401" s="312">
        <f>_xll.SRS1Splines.Functions25.Linear_Interp(V_NK2!$R$10:$R$21,V_NK2!$T$10:$T$21,AR1401)</f>
        <v>60.740685714315298</v>
      </c>
      <c r="AL1401" s="312">
        <f>(AK1401/V_NK2!$T$18)*100</f>
        <v>85.070988395399567</v>
      </c>
      <c r="AM1401" s="308">
        <f>AK1401-V_NK2!$T$11</f>
        <v>19.920685714287501</v>
      </c>
      <c r="AN1401" s="308">
        <f>IFERROR((AK1401 - V_NK2!$X$12) / (V_NK2!$X$11- V_NK2!$X$12) * 100, 0)</f>
        <v>65.142857142866177</v>
      </c>
      <c r="AO1401" s="308">
        <v>427</v>
      </c>
      <c r="AP1401" s="308">
        <v>420</v>
      </c>
      <c r="AQ1401" s="308"/>
      <c r="AR1401" s="371">
        <v>424.56</v>
      </c>
      <c r="AS1401" s="312">
        <v>1.5840000000000001</v>
      </c>
      <c r="AT1401" s="372">
        <v>1.4008080000000001</v>
      </c>
      <c r="AU1401" s="369"/>
      <c r="AV1401" s="312">
        <v>0.70416000000000012</v>
      </c>
      <c r="AW1401" s="370">
        <v>1.025254854545455</v>
      </c>
      <c r="AX1401" s="370">
        <v>1.025254854545455</v>
      </c>
      <c r="AY1401" s="370">
        <v>0</v>
      </c>
      <c r="AZ1401" s="312">
        <f>_xll.SRS1Splines.Functions25.Linear_Interp(V_NNG3A!$H$4:$H$12,V_NNG3A!$I$4:$I$12,BF1401)</f>
        <v>12.7879000000001</v>
      </c>
      <c r="BA1401" s="312">
        <f>(AZ1401/V_NNG3A!$I$8)*100</f>
        <v>92.331407942238997</v>
      </c>
      <c r="BB1401" s="308">
        <f>_xll.SRS1Splines.Functions25.Linear_Interp(V_NNG3A!$H$4:$H$12,V_NNG3A!$J$4:$J$12,BF1401)</f>
        <v>1.8003137931036399</v>
      </c>
      <c r="BC1401" s="308">
        <f>IFERROR((AZ1401-V_NNG3A!$J$20) / (V_NNG3A!$J$19-V_NNG3A!$J$20) * 100, 0)</f>
        <v>62.894952415375805</v>
      </c>
      <c r="BD1401" s="308">
        <v>1050</v>
      </c>
      <c r="BE1401" s="308">
        <v>1047</v>
      </c>
      <c r="BF1401" s="374">
        <v>1049.1400000000001</v>
      </c>
      <c r="BG1401" s="312">
        <v>0.24838709677419354</v>
      </c>
      <c r="BH1401" s="372">
        <v>0.35462000000002447</v>
      </c>
      <c r="BI1401" s="369"/>
      <c r="BJ1401" s="312">
        <v>4.2854400000000004</v>
      </c>
      <c r="BK1401" s="370">
        <v>3.2538239999999994</v>
      </c>
      <c r="BL1401" s="370">
        <v>2.3967360000000002</v>
      </c>
      <c r="BM1401" s="370">
        <f t="shared" si="19"/>
        <v>0.85708799999999918</v>
      </c>
      <c r="BN1401" s="312">
        <f>_xll.SRS1Splines.Functions25.Linear_Interp(V_XNN1!$K$3:$K$8,V_XNN1!$L$3:$L$8,BT1401)</f>
        <v>0.22229579999999999</v>
      </c>
      <c r="BO1401" s="312">
        <f>(BN1401/V_XNN1!$L$7)*100</f>
        <v>105.85514285714285</v>
      </c>
      <c r="BP1401" s="308">
        <f>_xll.SRS1Splines.Functions25.Linear_Interp(V_XNN1!$K$3:$K$8,V_XNN1!$M$3:$M$8,BT1401)</f>
        <v>6.6295800000000002E-2</v>
      </c>
      <c r="BQ1401" s="308">
        <f>IFERROR((BN1401 - V_XNN1!$M$16) / (V_XNN1!$M$15- V_XNN1!$M$16) * 100, 0)</f>
        <v>110.47910863509746</v>
      </c>
      <c r="BR1401" s="308">
        <v>252</v>
      </c>
      <c r="BS1401" s="308">
        <v>249</v>
      </c>
      <c r="BT1401" s="374">
        <v>252.69</v>
      </c>
      <c r="BU1401" s="312">
        <v>0.33870967741935482</v>
      </c>
      <c r="BV1401" s="372">
        <v>0.34601300000000001</v>
      </c>
      <c r="BW1401" s="369"/>
      <c r="BX1401" s="312"/>
      <c r="BY1401" s="370"/>
      <c r="BZ1401" s="370"/>
      <c r="CA1401" s="370"/>
      <c r="CB1401" s="312"/>
      <c r="CC1401" s="312"/>
      <c r="CD1401" s="308"/>
      <c r="CE1401" s="312"/>
      <c r="CF1401" s="312"/>
      <c r="CG1401" s="312"/>
      <c r="CH1401" s="312"/>
      <c r="CI1401" s="384"/>
      <c r="CJ1401" s="312"/>
      <c r="CK1401" s="372"/>
      <c r="CL1401" s="369"/>
      <c r="CM1401" s="312"/>
      <c r="CN1401" s="370"/>
      <c r="CO1401" s="370"/>
      <c r="CP1401" s="370"/>
      <c r="CQ1401" s="312"/>
      <c r="CR1401" s="312"/>
      <c r="CS1401" s="308"/>
      <c r="CT1401" s="312"/>
      <c r="CU1401" s="312"/>
      <c r="CV1401" s="312"/>
      <c r="CW1401" s="312"/>
      <c r="CX1401" s="384"/>
      <c r="CY1401" s="312"/>
      <c r="CZ1401" s="372"/>
    </row>
    <row r="1402" spans="1:104" s="1" customFormat="1" hidden="1">
      <c r="A1402" s="269">
        <v>45961</v>
      </c>
      <c r="B1402" s="380">
        <v>11.4</v>
      </c>
      <c r="C1402" s="381">
        <v>0.78096774193548391</v>
      </c>
      <c r="D1402" s="382">
        <v>3.6521280000000003</v>
      </c>
      <c r="E1402" s="382">
        <v>3.1423679999999994</v>
      </c>
      <c r="F1402" s="382">
        <v>0.51839999999999997</v>
      </c>
      <c r="G1402" s="312">
        <f>_xll.SRS1Splines.Functions25.Linear_Interp(V_NEM!$R$687:$R$703,V_NEM!$T$687:$T$703,M1402)+_xll.SRS1Splines.Functions25.Linear_Interp(V_NEM!$AB$687:$AB$703,V_NEM!$AD$687:$AD$703,N1402)</f>
        <v>1.0650029490000019</v>
      </c>
      <c r="H1402" s="308">
        <f>(G1402/(V_NEM!$T$696+V_NEM!$AD$696))*100</f>
        <v>109.88762432544361</v>
      </c>
      <c r="I1402" s="308">
        <f>G1402-(V_NEM!$T$694+V_NEM!$AD$694)</f>
        <v>0.42551681400000196</v>
      </c>
      <c r="J1402" s="308">
        <f>((IFERROR((_xll.SRS1Splines.Functions25.Linear_Interp(V_NEM!$R$687:$R$703,V_NEM!$T$687:$T$703,M1402) - V_NEM!$X$689) / (V_NEM!$X$688- V_NEM!$X$689) * 100, 0))+(IFERROR((_xll.SRS1Splines.Functions25.Linear_Interp(V_NEM!$AB$687:$AB$703,V_NEM!$AD$687:$AD$703,N1402) - V_NEM!$AH$689) / (V_NEM!$AH$688- V_NEM!$AH$689) * 100, 0)))/2</f>
        <v>125.41461362577154</v>
      </c>
      <c r="K1402" s="308">
        <v>784.3</v>
      </c>
      <c r="L1402" s="308">
        <v>781.8</v>
      </c>
      <c r="M1402" s="371">
        <v>784.5</v>
      </c>
      <c r="N1402" s="371">
        <v>784.32</v>
      </c>
      <c r="O1402" s="312">
        <v>1.1651612903225805</v>
      </c>
      <c r="P1402" s="383">
        <v>3.0528585190048072</v>
      </c>
      <c r="Q1402" s="369">
        <v>2.8</v>
      </c>
      <c r="R1402" s="312">
        <v>3.8983680000000001</v>
      </c>
      <c r="S1402" s="370">
        <v>2.8986614413749696</v>
      </c>
      <c r="T1402" s="370">
        <v>5.0551047000000002</v>
      </c>
      <c r="U1402" s="370"/>
      <c r="V1402" s="312">
        <f>_xll.SRS1Splines.Functions25.Linear_Interp(V_NK3!$P$8:$P$32,V_NK3!$R$8:$R$32,AC1402)</f>
        <v>497.52663422000199</v>
      </c>
      <c r="W1402" s="312">
        <f>(V1402/V_NK3!$R$28)*100</f>
        <v>91.769669034018207</v>
      </c>
      <c r="X1402" s="308">
        <f>V1402-V_NK3!$R$8</f>
        <v>440.94798222000202</v>
      </c>
      <c r="Y1402" s="308">
        <f>IFERROR((V1402 - V_NK3!$V$10) / (V_NK3!$V$9- V_NK3!$V$10) * 100, 0)</f>
        <v>90.81066727629478</v>
      </c>
      <c r="Z1402" s="308">
        <v>541.79999999999995</v>
      </c>
      <c r="AA1402" s="308">
        <v>521</v>
      </c>
      <c r="AB1402" s="312">
        <v>539.77</v>
      </c>
      <c r="AC1402" s="371">
        <v>539.82000000000005</v>
      </c>
      <c r="AD1402" s="308">
        <v>1.1290322580645162</v>
      </c>
      <c r="AE1402" s="372">
        <v>1.2481739999999999</v>
      </c>
      <c r="AF1402" s="373"/>
      <c r="AG1402" s="312"/>
      <c r="AH1402" s="370">
        <v>5.6072264571426871</v>
      </c>
      <c r="AI1402" s="370">
        <v>5.7382836000000008</v>
      </c>
      <c r="AJ1402" s="370"/>
      <c r="AK1402" s="312">
        <f>_xll.SRS1Splines.Functions25.Linear_Interp(V_NK2!$R$10:$R$21,V_NK2!$T$10:$T$21,AR1402)</f>
        <v>60.609628571458003</v>
      </c>
      <c r="AL1402" s="312">
        <f>(AK1402/V_NK2!$T$18)*100</f>
        <v>84.887434974030811</v>
      </c>
      <c r="AM1402" s="308">
        <f>AK1402-V_NK2!$T$11</f>
        <v>19.789628571430207</v>
      </c>
      <c r="AN1402" s="308">
        <f>IFERROR((AK1402 - V_NK2!$X$12) / (V_NK2!$X$11- V_NK2!$X$12) * 100, 0)</f>
        <v>64.714285714294235</v>
      </c>
      <c r="AO1402" s="308">
        <v>427</v>
      </c>
      <c r="AP1402" s="308">
        <v>420</v>
      </c>
      <c r="AQ1402" s="308"/>
      <c r="AR1402" s="371">
        <v>424.53</v>
      </c>
      <c r="AS1402" s="312">
        <v>1.512</v>
      </c>
      <c r="AT1402" s="372">
        <v>1.366258</v>
      </c>
      <c r="AU1402" s="369"/>
      <c r="AV1402" s="312">
        <v>0.70416000000000012</v>
      </c>
      <c r="AW1402" s="370">
        <v>1.0115447272727154</v>
      </c>
      <c r="AX1402" s="370">
        <v>1.0635447272727272</v>
      </c>
      <c r="AY1402" s="370">
        <v>0</v>
      </c>
      <c r="AZ1402" s="312">
        <f>_xll.SRS1Splines.Functions25.Linear_Interp(V_NNG3A!$H$4:$H$12,V_NNG3A!$I$4:$I$12,BF1402)</f>
        <v>12.5409000000001</v>
      </c>
      <c r="BA1402" s="312">
        <f>(AZ1402/V_NNG3A!$I$8)*100</f>
        <v>90.548014440433931</v>
      </c>
      <c r="BB1402" s="308">
        <f>_xll.SRS1Splines.Functions25.Linear_Interp(V_NNG3A!$H$4:$H$12,V_NNG3A!$J$4:$J$12,BF1402)</f>
        <v>1.5533137931035901</v>
      </c>
      <c r="BC1402" s="308">
        <f>IFERROR((AZ1402-V_NNG3A!$J$20) / (V_NNG3A!$J$19-V_NNG3A!$J$20) * 100, 0)</f>
        <v>54.265871581741465</v>
      </c>
      <c r="BD1402" s="308">
        <v>1050</v>
      </c>
      <c r="BE1402" s="308">
        <v>1047</v>
      </c>
      <c r="BF1402" s="374">
        <v>1048.94</v>
      </c>
      <c r="BG1402" s="312">
        <v>0.24838709677419354</v>
      </c>
      <c r="BH1402" s="372">
        <v>0.36893999999997323</v>
      </c>
      <c r="BI1402" s="369"/>
      <c r="BJ1402" s="312">
        <v>4.2854400000000004</v>
      </c>
      <c r="BK1402" s="370">
        <v>3.0378239999999996</v>
      </c>
      <c r="BL1402" s="370">
        <v>2.1358079999999999</v>
      </c>
      <c r="BM1402" s="370">
        <f t="shared" si="19"/>
        <v>0.90201599999999971</v>
      </c>
      <c r="BN1402" s="312">
        <f>_xll.SRS1Splines.Functions25.Linear_Interp(V_XNN1!$K$3:$K$8,V_XNN1!$L$3:$L$8,BT1402)</f>
        <v>0.22176119999999999</v>
      </c>
      <c r="BO1402" s="312">
        <f>(BN1402/V_XNN1!$L$7)*100</f>
        <v>105.60057142857143</v>
      </c>
      <c r="BP1402" s="308">
        <f>_xll.SRS1Splines.Functions25.Linear_Interp(V_XNN1!$K$3:$K$8,V_XNN1!$M$3:$M$8,BT1402)</f>
        <v>6.5761199999999895E-2</v>
      </c>
      <c r="BQ1402" s="308">
        <f>IFERROR((BN1402 - V_XNN1!$M$16) / (V_XNN1!$M$15- V_XNN1!$M$16) * 100, 0)</f>
        <v>108.82451253481892</v>
      </c>
      <c r="BR1402" s="308">
        <v>252</v>
      </c>
      <c r="BS1402" s="308">
        <v>249</v>
      </c>
      <c r="BT1402" s="374">
        <v>252.66</v>
      </c>
      <c r="BU1402" s="312">
        <v>0.33870967741935482</v>
      </c>
      <c r="BV1402" s="372">
        <v>0.34546700000000002</v>
      </c>
      <c r="BW1402" s="369"/>
      <c r="BX1402" s="312"/>
      <c r="BY1402" s="370"/>
      <c r="BZ1402" s="370"/>
      <c r="CA1402" s="370"/>
      <c r="CB1402" s="312"/>
      <c r="CC1402" s="312"/>
      <c r="CD1402" s="308"/>
      <c r="CE1402" s="312"/>
      <c r="CF1402" s="312"/>
      <c r="CG1402" s="312"/>
      <c r="CH1402" s="312"/>
      <c r="CI1402" s="384"/>
      <c r="CJ1402" s="312"/>
      <c r="CK1402" s="372"/>
      <c r="CL1402" s="369"/>
      <c r="CM1402" s="312"/>
      <c r="CN1402" s="370"/>
      <c r="CO1402" s="370"/>
      <c r="CP1402" s="370"/>
      <c r="CQ1402" s="312"/>
      <c r="CR1402" s="312"/>
      <c r="CS1402" s="308"/>
      <c r="CT1402" s="312"/>
      <c r="CU1402" s="312"/>
      <c r="CV1402" s="312"/>
      <c r="CW1402" s="312"/>
      <c r="CX1402" s="384"/>
      <c r="CY1402" s="312"/>
      <c r="CZ1402" s="372"/>
    </row>
    <row r="1403" spans="1:104" s="1" customFormat="1" hidden="1">
      <c r="A1403" s="269">
        <v>45962</v>
      </c>
      <c r="B1403" s="380">
        <v>0.4</v>
      </c>
      <c r="C1403" s="381">
        <v>0.78096774193548391</v>
      </c>
      <c r="D1403" s="382">
        <v>3.4775999999999998</v>
      </c>
      <c r="E1403" s="382">
        <v>3.1415039999999999</v>
      </c>
      <c r="F1403" s="382">
        <v>0.360288</v>
      </c>
      <c r="G1403" s="312">
        <f>_xll.SRS1Splines.Functions25.Linear_Interp(V_NEM!$R$687:$R$703,V_NEM!$T$687:$T$703,M1403)+_xll.SRS1Splines.Functions25.Linear_Interp(V_NEM!$AB$687:$AB$703,V_NEM!$AD$687:$AD$703,N1403)</f>
        <v>1.059105954100007</v>
      </c>
      <c r="H1403" s="308">
        <f>(G1403/(V_NEM!$T$696+V_NEM!$AD$696))*100</f>
        <v>109.27916895841561</v>
      </c>
      <c r="I1403" s="308">
        <f>G1403-(V_NEM!$T$694+V_NEM!$AD$694)</f>
        <v>0.41961981910000701</v>
      </c>
      <c r="J1403" s="308">
        <f>((IFERROR((_xll.SRS1Splines.Functions25.Linear_Interp(V_NEM!$R$687:$R$703,V_NEM!$T$687:$T$703,M1403) - V_NEM!$X$689) / (V_NEM!$X$688- V_NEM!$X$689) * 100, 0))+(IFERROR((_xll.SRS1Splines.Functions25.Linear_Interp(V_NEM!$AB$687:$AB$703,V_NEM!$AD$687:$AD$703,N1403) - V_NEM!$AH$689) / (V_NEM!$AH$688- V_NEM!$AH$689) * 100, 0)))/2</f>
        <v>125.13182772053273</v>
      </c>
      <c r="K1403" s="308">
        <v>784.3</v>
      </c>
      <c r="L1403" s="308">
        <v>781.8</v>
      </c>
      <c r="M1403" s="371">
        <v>784.46</v>
      </c>
      <c r="N1403" s="371">
        <v>784.35</v>
      </c>
      <c r="O1403" s="312">
        <v>1.1651612903225805</v>
      </c>
      <c r="P1403" s="383">
        <v>3.0529290000000002</v>
      </c>
      <c r="Q1403" s="369">
        <v>0.8</v>
      </c>
      <c r="R1403" s="312">
        <v>2.7648000000000001</v>
      </c>
      <c r="S1403" s="370">
        <v>2.6789551011413568</v>
      </c>
      <c r="T1403" s="370">
        <v>4.4759911499999996</v>
      </c>
      <c r="U1403" s="370"/>
      <c r="V1403" s="312">
        <f>_xll.SRS1Splines.Functions25.Linear_Interp(V_NK3!$P$8:$P$32,V_NK3!$R$8:$R$32,AC1403)</f>
        <v>495.72959816999901</v>
      </c>
      <c r="W1403" s="312">
        <f>(V1403/V_NK3!$R$28)*100</f>
        <v>91.438202551204654</v>
      </c>
      <c r="X1403" s="308">
        <f>V1403-V_NK3!$R$8</f>
        <v>439.15094616999903</v>
      </c>
      <c r="Y1403" s="308">
        <f>IFERROR((V1403 - V_NK3!$V$10) / (V_NK3!$V$9- V_NK3!$V$10) * 100, 0)</f>
        <v>90.440578174177261</v>
      </c>
      <c r="Z1403" s="308">
        <v>541.79999999999995</v>
      </c>
      <c r="AA1403" s="308">
        <v>521</v>
      </c>
      <c r="AB1403" s="312">
        <v>539.70419163734903</v>
      </c>
      <c r="AC1403" s="371">
        <v>539.77</v>
      </c>
      <c r="AD1403" s="308">
        <v>1.2666666666666666</v>
      </c>
      <c r="AE1403" s="372">
        <v>1.1051826</v>
      </c>
      <c r="AF1403" s="373"/>
      <c r="AG1403" s="312"/>
      <c r="AH1403" s="370">
        <v>5.0121052571431637</v>
      </c>
      <c r="AI1403" s="370">
        <v>5.4489624000000001</v>
      </c>
      <c r="AJ1403" s="370"/>
      <c r="AK1403" s="312">
        <f>_xll.SRS1Splines.Functions25.Linear_Interp(V_NK2!$R$10:$R$21,V_NK2!$T$10:$T$21,AR1403)</f>
        <v>60.172771428601003</v>
      </c>
      <c r="AL1403" s="312">
        <f>(AK1403/V_NK2!$T$18)*100</f>
        <v>84.275590236135855</v>
      </c>
      <c r="AM1403" s="308">
        <f>AK1403-V_NK2!$T$11</f>
        <v>19.352771428573206</v>
      </c>
      <c r="AN1403" s="308">
        <f>IFERROR((AK1403 - V_NK2!$X$12) / (V_NK2!$X$11- V_NK2!$X$12) * 100, 0)</f>
        <v>63.285714285723202</v>
      </c>
      <c r="AO1403" s="308">
        <v>427</v>
      </c>
      <c r="AP1403" s="308">
        <v>420</v>
      </c>
      <c r="AQ1403" s="308"/>
      <c r="AR1403" s="371">
        <v>424.43</v>
      </c>
      <c r="AS1403" s="312">
        <v>1.512</v>
      </c>
      <c r="AT1403" s="372">
        <v>1.297372</v>
      </c>
      <c r="AU1403" s="369"/>
      <c r="AV1403" s="312">
        <v>0.40438388593142954</v>
      </c>
      <c r="AW1403" s="370">
        <v>1.0531447272727368</v>
      </c>
      <c r="AX1403" s="370">
        <v>1.0635447272727272</v>
      </c>
      <c r="AY1403" s="370">
        <v>0</v>
      </c>
      <c r="AZ1403" s="312">
        <f>_xll.SRS1Splines.Functions25.Linear_Interp(V_NNG3A!$H$4:$H$12,V_NNG3A!$I$4:$I$12,BF1403)</f>
        <v>12.4915000000001</v>
      </c>
      <c r="BA1403" s="312">
        <f>(AZ1403/V_NNG3A!$I$8)*100</f>
        <v>90.191335740072915</v>
      </c>
      <c r="BB1403" s="308">
        <f>_xll.SRS1Splines.Functions25.Linear_Interp(V_NNG3A!$H$4:$H$12,V_NNG3A!$J$4:$J$12,BF1403)</f>
        <v>1.5039137931036299</v>
      </c>
      <c r="BC1403" s="308">
        <f>IFERROR((AZ1403-V_NNG3A!$J$20) / (V_NNG3A!$J$19-V_NNG3A!$J$20) * 100, 0)</f>
        <v>52.540055415014585</v>
      </c>
      <c r="BD1403" s="308">
        <v>1050</v>
      </c>
      <c r="BE1403" s="308">
        <v>1047</v>
      </c>
      <c r="BF1403" s="374">
        <v>1048.9000000000001</v>
      </c>
      <c r="BG1403" s="312">
        <v>0.14333333333333334</v>
      </c>
      <c r="BH1403" s="372">
        <v>0.36833000000001631</v>
      </c>
      <c r="BI1403" s="369"/>
      <c r="BJ1403" s="312">
        <v>1.6675199999999999</v>
      </c>
      <c r="BK1403" s="370">
        <v>3.0611519999999999</v>
      </c>
      <c r="BL1403" s="370">
        <v>2.1358079999999999</v>
      </c>
      <c r="BM1403" s="370">
        <f t="shared" si="19"/>
        <v>0.92534399999999994</v>
      </c>
      <c r="BN1403" s="312">
        <f>_xll.SRS1Splines.Functions25.Linear_Interp(V_XNN1!$K$3:$K$8,V_XNN1!$L$3:$L$8,BT1403)</f>
        <v>0.221583</v>
      </c>
      <c r="BO1403" s="312">
        <f>(BN1403/V_XNN1!$L$7)*100</f>
        <v>105.5157142857143</v>
      </c>
      <c r="BP1403" s="308">
        <f>_xll.SRS1Splines.Functions25.Linear_Interp(V_XNN1!$K$3:$K$8,V_XNN1!$M$3:$M$8,BT1403)</f>
        <v>6.55830000000001E-2</v>
      </c>
      <c r="BQ1403" s="308">
        <f>IFERROR((BN1403 - V_XNN1!$M$16) / (V_XNN1!$M$15- V_XNN1!$M$16) * 100, 0)</f>
        <v>108.27298050139278</v>
      </c>
      <c r="BR1403" s="308">
        <v>252</v>
      </c>
      <c r="BS1403" s="308">
        <v>249</v>
      </c>
      <c r="BT1403" s="374">
        <v>252.65</v>
      </c>
      <c r="BU1403" s="312">
        <v>0.24</v>
      </c>
      <c r="BV1403" s="372">
        <v>0.34617199999999998</v>
      </c>
      <c r="BW1403" s="369"/>
      <c r="BX1403" s="312"/>
      <c r="BY1403" s="370"/>
      <c r="BZ1403" s="370"/>
      <c r="CA1403" s="370"/>
      <c r="CB1403" s="312"/>
      <c r="CC1403" s="312"/>
      <c r="CD1403" s="308"/>
      <c r="CE1403" s="312"/>
      <c r="CF1403" s="312"/>
      <c r="CG1403" s="312"/>
      <c r="CH1403" s="312"/>
      <c r="CI1403" s="384"/>
      <c r="CJ1403" s="312"/>
      <c r="CK1403" s="372"/>
      <c r="CL1403" s="369"/>
      <c r="CM1403" s="312"/>
      <c r="CN1403" s="370"/>
      <c r="CO1403" s="370"/>
      <c r="CP1403" s="370"/>
      <c r="CQ1403" s="312"/>
      <c r="CR1403" s="312"/>
      <c r="CS1403" s="308"/>
      <c r="CT1403" s="312"/>
      <c r="CU1403" s="312"/>
      <c r="CV1403" s="312"/>
      <c r="CW1403" s="312"/>
      <c r="CX1403" s="384"/>
      <c r="CY1403" s="312"/>
      <c r="CZ1403" s="372"/>
    </row>
    <row r="1404" spans="1:104" s="1" customFormat="1" hidden="1">
      <c r="A1404" s="269">
        <v>45963</v>
      </c>
      <c r="B1404" s="380">
        <v>32.200000000000003</v>
      </c>
      <c r="C1404" s="381">
        <v>0.78096774193548391</v>
      </c>
      <c r="D1404" s="382">
        <v>3.5864639999999999</v>
      </c>
      <c r="E1404" s="382">
        <v>3.1466880000000002</v>
      </c>
      <c r="F1404" s="382">
        <v>0.42508800000000002</v>
      </c>
      <c r="G1404" s="312">
        <f>_xll.SRS1Splines.Functions25.Linear_Interp(V_NEM!$R$687:$R$703,V_NEM!$T$687:$T$703,M1404)+_xll.SRS1Splines.Functions25.Linear_Interp(V_NEM!$AB$687:$AB$703,V_NEM!$AD$687:$AD$703,N1404)</f>
        <v>1.0917257767999999</v>
      </c>
      <c r="H1404" s="308">
        <f>(G1404/(V_NEM!$T$696+V_NEM!$AD$696))*100</f>
        <v>112.64490125595069</v>
      </c>
      <c r="I1404" s="308">
        <f>G1404-(V_NEM!$T$694+V_NEM!$AD$694)</f>
        <v>0.45223964179999998</v>
      </c>
      <c r="J1404" s="308">
        <f>((IFERROR((_xll.SRS1Splines.Functions25.Linear_Interp(V_NEM!$R$687:$R$703,V_NEM!$T$687:$T$703,M1404) - V_NEM!$X$689) / (V_NEM!$X$688- V_NEM!$X$689) * 100, 0))+(IFERROR((_xll.SRS1Splines.Functions25.Linear_Interp(V_NEM!$AB$687:$AB$703,V_NEM!$AD$687:$AD$703,N1404) - V_NEM!$AH$689) / (V_NEM!$AH$688- V_NEM!$AH$689) * 100, 0)))/2</f>
        <v>133.81057440764181</v>
      </c>
      <c r="K1404" s="308">
        <v>784.3</v>
      </c>
      <c r="L1404" s="308">
        <v>781.8</v>
      </c>
      <c r="M1404" s="371">
        <v>784.63</v>
      </c>
      <c r="N1404" s="371">
        <v>784.46</v>
      </c>
      <c r="O1404" s="312">
        <v>1.1651612903225805</v>
      </c>
      <c r="P1404" s="383">
        <v>2.9960859999999996</v>
      </c>
      <c r="Q1404" s="369">
        <v>0.2</v>
      </c>
      <c r="R1404" s="312">
        <v>2.7648000000000001</v>
      </c>
      <c r="S1404" s="370">
        <v>2.7779821597702026</v>
      </c>
      <c r="T1404" s="370">
        <v>2.4185749499999996</v>
      </c>
      <c r="U1404" s="370"/>
      <c r="V1404" s="312">
        <f>_xll.SRS1Splines.Functions25.Linear_Interp(V_NK3!$P$8:$P$32,V_NK3!$R$8:$R$32,AC1404)</f>
        <v>496.08900537999898</v>
      </c>
      <c r="W1404" s="312">
        <f>(V1404/V_NK3!$R$28)*100</f>
        <v>91.504495847767245</v>
      </c>
      <c r="X1404" s="308">
        <f>V1404-V_NK3!$R$8</f>
        <v>439.510353379999</v>
      </c>
      <c r="Y1404" s="308">
        <f>IFERROR((V1404 - V_NK3!$V$10) / (V_NK3!$V$9- V_NK3!$V$10) * 100, 0)</f>
        <v>90.514595994600626</v>
      </c>
      <c r="Z1404" s="308">
        <v>541.79999999999995</v>
      </c>
      <c r="AA1404" s="308">
        <v>521</v>
      </c>
      <c r="AB1404" s="312">
        <v>539.63838327469807</v>
      </c>
      <c r="AC1404" s="371">
        <v>539.78</v>
      </c>
      <c r="AD1404" s="308">
        <v>1.2666666666666666</v>
      </c>
      <c r="AE1404" s="372">
        <v>0.59717900000000002</v>
      </c>
      <c r="AF1404" s="373"/>
      <c r="AG1404" s="312"/>
      <c r="AH1404" s="370">
        <v>3.2374293999999999</v>
      </c>
      <c r="AI1404" s="370">
        <v>2.9316293999999998</v>
      </c>
      <c r="AJ1404" s="370"/>
      <c r="AK1404" s="312">
        <f>_xll.SRS1Splines.Functions25.Linear_Interp(V_NK2!$R$10:$R$21,V_NK2!$T$10:$T$21,AR1404)</f>
        <v>60.478571428601001</v>
      </c>
      <c r="AL1404" s="312">
        <f>(AK1404/V_NK2!$T$18)*100</f>
        <v>84.703881552662466</v>
      </c>
      <c r="AM1404" s="308">
        <f>AK1404-V_NK2!$T$11</f>
        <v>19.658571428573204</v>
      </c>
      <c r="AN1404" s="308">
        <f>IFERROR((AK1404 - V_NK2!$X$12) / (V_NK2!$X$11- V_NK2!$X$12) * 100, 0)</f>
        <v>64.285714285723245</v>
      </c>
      <c r="AO1404" s="308">
        <v>427</v>
      </c>
      <c r="AP1404" s="308">
        <v>420</v>
      </c>
      <c r="AQ1404" s="308"/>
      <c r="AR1404" s="371">
        <v>424.5</v>
      </c>
      <c r="AS1404" s="312">
        <v>1.512</v>
      </c>
      <c r="AT1404" s="372">
        <v>0.69800699999999993</v>
      </c>
      <c r="AU1404" s="369"/>
      <c r="AV1404" s="312">
        <v>0.40438388593142954</v>
      </c>
      <c r="AW1404" s="370">
        <v>1.021944727272706</v>
      </c>
      <c r="AX1404" s="370">
        <v>1.0635447272727272</v>
      </c>
      <c r="AY1404" s="370">
        <v>0</v>
      </c>
      <c r="AZ1404" s="312">
        <f>_xll.SRS1Splines.Functions25.Linear_Interp(V_NNG3A!$H$4:$H$12,V_NNG3A!$I$4:$I$12,BF1404)</f>
        <v>12.293900000000001</v>
      </c>
      <c r="BA1404" s="312">
        <f>(AZ1404/V_NNG3A!$I$8)*100</f>
        <v>88.76462093862817</v>
      </c>
      <c r="BB1404" s="308">
        <f>_xll.SRS1Splines.Functions25.Linear_Interp(V_NNG3A!$H$4:$H$12,V_NNG3A!$J$4:$J$12,BF1404)</f>
        <v>1.30631379310353</v>
      </c>
      <c r="BC1404" s="308">
        <f>IFERROR((AZ1404-V_NNG3A!$J$20) / (V_NNG3A!$J$19-V_NNG3A!$J$20) * 100, 0)</f>
        <v>45.636790748103643</v>
      </c>
      <c r="BD1404" s="308">
        <v>1050</v>
      </c>
      <c r="BE1404" s="308">
        <v>1047</v>
      </c>
      <c r="BF1404" s="374">
        <v>1048.74</v>
      </c>
      <c r="BG1404" s="312">
        <v>0.14333333333333334</v>
      </c>
      <c r="BH1404" s="372">
        <v>0.36897000000000119</v>
      </c>
      <c r="BI1404" s="369"/>
      <c r="BJ1404" s="312">
        <v>1.6675199999999999</v>
      </c>
      <c r="BK1404" s="370">
        <v>2.7449279999999998</v>
      </c>
      <c r="BL1404" s="370">
        <v>2.1306240000000001</v>
      </c>
      <c r="BM1404" s="370">
        <f t="shared" si="19"/>
        <v>0.61430399999999974</v>
      </c>
      <c r="BN1404" s="312">
        <f>_xll.SRS1Splines.Functions25.Linear_Interp(V_XNN1!$K$3:$K$8,V_XNN1!$L$3:$L$8,BT1404)</f>
        <v>0.2212266</v>
      </c>
      <c r="BO1404" s="312">
        <f>(BN1404/V_XNN1!$L$7)*100</f>
        <v>105.346</v>
      </c>
      <c r="BP1404" s="308">
        <f>_xll.SRS1Splines.Functions25.Linear_Interp(V_XNN1!$K$3:$K$8,V_XNN1!$M$3:$M$8,BT1404)</f>
        <v>6.5226599999999899E-2</v>
      </c>
      <c r="BQ1404" s="308">
        <f>IFERROR((BN1404 - V_XNN1!$M$16) / (V_XNN1!$M$15- V_XNN1!$M$16) * 100, 0)</f>
        <v>107.1699164345404</v>
      </c>
      <c r="BR1404" s="308">
        <v>252</v>
      </c>
      <c r="BS1404" s="308">
        <v>249</v>
      </c>
      <c r="BT1404" s="374">
        <v>252.63</v>
      </c>
      <c r="BU1404" s="312">
        <v>0.24</v>
      </c>
      <c r="BV1404" s="372">
        <v>0.34492</v>
      </c>
      <c r="BW1404" s="369"/>
      <c r="BX1404" s="312"/>
      <c r="BY1404" s="370"/>
      <c r="BZ1404" s="370"/>
      <c r="CA1404" s="370"/>
      <c r="CB1404" s="312"/>
      <c r="CC1404" s="312"/>
      <c r="CD1404" s="308"/>
      <c r="CE1404" s="312"/>
      <c r="CF1404" s="312"/>
      <c r="CG1404" s="312"/>
      <c r="CH1404" s="312"/>
      <c r="CI1404" s="384"/>
      <c r="CJ1404" s="312"/>
      <c r="CK1404" s="372"/>
      <c r="CL1404" s="369"/>
      <c r="CM1404" s="312"/>
      <c r="CN1404" s="370"/>
      <c r="CO1404" s="370"/>
      <c r="CP1404" s="370"/>
      <c r="CQ1404" s="312"/>
      <c r="CR1404" s="312"/>
      <c r="CS1404" s="308"/>
      <c r="CT1404" s="312"/>
      <c r="CU1404" s="312"/>
      <c r="CV1404" s="312"/>
      <c r="CW1404" s="312"/>
      <c r="CX1404" s="384"/>
      <c r="CY1404" s="312"/>
      <c r="CZ1404" s="372"/>
    </row>
    <row r="1405" spans="1:104" s="1" customFormat="1" hidden="1">
      <c r="A1405" s="269">
        <v>45964</v>
      </c>
      <c r="B1405" s="380">
        <v>49.4</v>
      </c>
      <c r="C1405" s="381">
        <v>0.78096774193548391</v>
      </c>
      <c r="D1405" s="382">
        <v>4.3320959999999999</v>
      </c>
      <c r="E1405" s="382">
        <v>3.0680640000000001</v>
      </c>
      <c r="F1405" s="382">
        <v>1.243296</v>
      </c>
      <c r="G1405" s="312">
        <f>_xll.SRS1Splines.Functions25.Linear_Interp(V_NEM!$R$687:$R$703,V_NEM!$T$687:$T$703,M1405)+_xll.SRS1Splines.Functions25.Linear_Interp(V_NEM!$AB$687:$AB$703,V_NEM!$AD$687:$AD$703,N1405)</f>
        <v>1.0741566291999969</v>
      </c>
      <c r="H1405" s="308">
        <f>(G1405/(V_NEM!$T$696+V_NEM!$AD$696))*100</f>
        <v>110.83210637777667</v>
      </c>
      <c r="I1405" s="308">
        <f>G1405-(V_NEM!$T$694+V_NEM!$AD$694)</f>
        <v>0.43467049419999693</v>
      </c>
      <c r="J1405" s="308">
        <f>((IFERROR((_xll.SRS1Splines.Functions25.Linear_Interp(V_NEM!$R$687:$R$703,V_NEM!$T$687:$T$703,M1405) - V_NEM!$X$689) / (V_NEM!$X$688- V_NEM!$X$689) * 100, 0))+(IFERROR((_xll.SRS1Splines.Functions25.Linear_Interp(V_NEM!$AB$687:$AB$703,V_NEM!$AD$687:$AD$703,N1405) - V_NEM!$AH$689) / (V_NEM!$AH$688- V_NEM!$AH$689) * 100, 0)))/2</f>
        <v>131.69494041005072</v>
      </c>
      <c r="K1405" s="308">
        <v>784.3</v>
      </c>
      <c r="L1405" s="308">
        <v>781.8</v>
      </c>
      <c r="M1405" s="371">
        <v>784.52</v>
      </c>
      <c r="N1405" s="371">
        <v>784.5</v>
      </c>
      <c r="O1405" s="312">
        <v>1.1651612903225805</v>
      </c>
      <c r="P1405" s="383">
        <v>3.0413031697648498</v>
      </c>
      <c r="Q1405" s="369">
        <v>14.6</v>
      </c>
      <c r="R1405" s="312">
        <v>2.7648000000000001</v>
      </c>
      <c r="S1405" s="370">
        <v>3.155249869540405</v>
      </c>
      <c r="T1405" s="370">
        <v>2.4364354499999998</v>
      </c>
      <c r="U1405" s="370"/>
      <c r="V1405" s="312">
        <f>_xll.SRS1Splines.Functions25.Linear_Interp(V_NK3!$P$8:$P$32,V_NK3!$R$8:$R$32,AC1405)</f>
        <v>496.80781979999801</v>
      </c>
      <c r="W1405" s="312">
        <f>(V1405/V_NK3!$R$28)*100</f>
        <v>91.637082440892272</v>
      </c>
      <c r="X1405" s="308">
        <f>V1405-V_NK3!$R$8</f>
        <v>440.22916779999804</v>
      </c>
      <c r="Y1405" s="308">
        <f>IFERROR((V1405 - V_NK3!$V$10) / (V_NK3!$V$9- V_NK3!$V$10) * 100, 0)</f>
        <v>90.662631635447198</v>
      </c>
      <c r="Z1405" s="308">
        <v>541.79999999999995</v>
      </c>
      <c r="AA1405" s="308">
        <v>521</v>
      </c>
      <c r="AB1405" s="312">
        <v>539.57257491204712</v>
      </c>
      <c r="AC1405" s="371">
        <v>539.79999999999995</v>
      </c>
      <c r="AD1405" s="308">
        <v>1.2666666666666666</v>
      </c>
      <c r="AE1405" s="372">
        <v>0.60158900000000004</v>
      </c>
      <c r="AF1405" s="373"/>
      <c r="AG1405" s="312"/>
      <c r="AH1405" s="370">
        <v>2.7567677714285379</v>
      </c>
      <c r="AI1405" s="370">
        <v>2.8441392000000008</v>
      </c>
      <c r="AJ1405" s="370"/>
      <c r="AK1405" s="312">
        <f>_xll.SRS1Splines.Functions25.Linear_Interp(V_NK2!$R$10:$R$21,V_NK2!$T$10:$T$21,AR1405)</f>
        <v>60.391200000029599</v>
      </c>
      <c r="AL1405" s="312">
        <f>(AK1405/V_NK2!$T$18)*100</f>
        <v>84.581512605083461</v>
      </c>
      <c r="AM1405" s="308">
        <f>AK1405-V_NK2!$T$11</f>
        <v>19.571200000001802</v>
      </c>
      <c r="AN1405" s="308">
        <f>IFERROR((AK1405 - V_NK2!$X$12) / (V_NK2!$X$11- V_NK2!$X$12) * 100, 0)</f>
        <v>64.000000000009038</v>
      </c>
      <c r="AO1405" s="308">
        <v>427</v>
      </c>
      <c r="AP1405" s="308">
        <v>420</v>
      </c>
      <c r="AQ1405" s="308"/>
      <c r="AR1405" s="371">
        <v>424.48</v>
      </c>
      <c r="AS1405" s="312">
        <v>1.512</v>
      </c>
      <c r="AT1405" s="372">
        <v>0.677176</v>
      </c>
      <c r="AU1405" s="369"/>
      <c r="AV1405" s="312">
        <v>0.40438388593142954</v>
      </c>
      <c r="AW1405" s="370">
        <v>0.98387200000001218</v>
      </c>
      <c r="AX1405" s="370">
        <v>0.93187200000000037</v>
      </c>
      <c r="AY1405" s="370">
        <v>0</v>
      </c>
      <c r="AZ1405" s="312">
        <f>_xll.SRS1Splines.Functions25.Linear_Interp(V_NNG3A!$H$4:$H$12,V_NNG3A!$I$4:$I$12,BF1405)</f>
        <v>12.5409000000001</v>
      </c>
      <c r="BA1405" s="312">
        <f>(AZ1405/V_NNG3A!$I$8)*100</f>
        <v>90.548014440433931</v>
      </c>
      <c r="BB1405" s="308">
        <f>_xll.SRS1Splines.Functions25.Linear_Interp(V_NNG3A!$H$4:$H$12,V_NNG3A!$J$4:$J$12,BF1405)</f>
        <v>1.5533137931035901</v>
      </c>
      <c r="BC1405" s="308">
        <f>IFERROR((AZ1405-V_NNG3A!$J$20) / (V_NNG3A!$J$19-V_NNG3A!$J$20) * 100, 0)</f>
        <v>54.265871581741465</v>
      </c>
      <c r="BD1405" s="308">
        <v>1050</v>
      </c>
      <c r="BE1405" s="308">
        <v>1047</v>
      </c>
      <c r="BF1405" s="374">
        <v>1048.94</v>
      </c>
      <c r="BG1405" s="312">
        <v>0.14333333333333334</v>
      </c>
      <c r="BH1405" s="372">
        <v>0.32319999999998256</v>
      </c>
      <c r="BI1405" s="369"/>
      <c r="BJ1405" s="312">
        <v>1.6675199999999999</v>
      </c>
      <c r="BK1405" s="370">
        <v>2.6550720000000001</v>
      </c>
      <c r="BL1405" s="370">
        <v>2.131488</v>
      </c>
      <c r="BM1405" s="370">
        <f t="shared" si="19"/>
        <v>0.52358400000000005</v>
      </c>
      <c r="BN1405" s="312">
        <f>_xll.SRS1Splines.Functions25.Linear_Interp(V_XNN1!$K$3:$K$8,V_XNN1!$L$3:$L$8,BT1405)</f>
        <v>0.22087019999999999</v>
      </c>
      <c r="BO1405" s="312">
        <f>(BN1405/V_XNN1!$L$7)*100</f>
        <v>105.17628571428573</v>
      </c>
      <c r="BP1405" s="308">
        <f>_xll.SRS1Splines.Functions25.Linear_Interp(V_XNN1!$K$3:$K$8,V_XNN1!$M$3:$M$8,BT1405)</f>
        <v>6.4870200000000197E-2</v>
      </c>
      <c r="BQ1405" s="308">
        <f>IFERROR((BN1405 - V_XNN1!$M$16) / (V_XNN1!$M$15- V_XNN1!$M$16) * 100, 0)</f>
        <v>106.066852367688</v>
      </c>
      <c r="BR1405" s="308">
        <v>252</v>
      </c>
      <c r="BS1405" s="308">
        <v>249</v>
      </c>
      <c r="BT1405" s="374">
        <v>252.61</v>
      </c>
      <c r="BU1405" s="312">
        <v>0.24</v>
      </c>
      <c r="BV1405" s="372">
        <v>0.34265299999999999</v>
      </c>
      <c r="BW1405" s="369"/>
      <c r="BX1405" s="312"/>
      <c r="BY1405" s="370"/>
      <c r="BZ1405" s="370"/>
      <c r="CA1405" s="370"/>
      <c r="CB1405" s="312"/>
      <c r="CC1405" s="312"/>
      <c r="CD1405" s="308"/>
      <c r="CE1405" s="312"/>
      <c r="CF1405" s="312"/>
      <c r="CG1405" s="312"/>
      <c r="CH1405" s="312"/>
      <c r="CI1405" s="384"/>
      <c r="CJ1405" s="312"/>
      <c r="CK1405" s="372"/>
      <c r="CL1405" s="369"/>
      <c r="CM1405" s="312"/>
      <c r="CN1405" s="370"/>
      <c r="CO1405" s="370"/>
      <c r="CP1405" s="370"/>
      <c r="CQ1405" s="312"/>
      <c r="CR1405" s="312"/>
      <c r="CS1405" s="308"/>
      <c r="CT1405" s="312"/>
      <c r="CU1405" s="312"/>
      <c r="CV1405" s="312"/>
      <c r="CW1405" s="312"/>
      <c r="CX1405" s="384"/>
      <c r="CY1405" s="312"/>
      <c r="CZ1405" s="372"/>
    </row>
    <row r="1406" spans="1:104" s="1" customFormat="1" hidden="1">
      <c r="A1406" s="269">
        <v>45965</v>
      </c>
      <c r="B1406" s="380">
        <v>0.4</v>
      </c>
      <c r="C1406" s="381">
        <v>0.78096774193548391</v>
      </c>
      <c r="D1406" s="382">
        <v>3.5622719999999992</v>
      </c>
      <c r="E1406" s="382">
        <v>3.1397760000000003</v>
      </c>
      <c r="F1406" s="382">
        <v>0.44409599999999999</v>
      </c>
      <c r="G1406" s="312">
        <f>_xll.SRS1Splines.Functions25.Linear_Interp(V_NEM!$R$687:$R$703,V_NEM!$T$687:$T$703,M1406)+_xll.SRS1Splines.Functions25.Linear_Interp(V_NEM!$AB$687:$AB$703,V_NEM!$AD$687:$AD$703,N1406)</f>
        <v>1.059105954100007</v>
      </c>
      <c r="H1406" s="308">
        <f>(G1406/(V_NEM!$T$696+V_NEM!$AD$696))*100</f>
        <v>109.27916895841561</v>
      </c>
      <c r="I1406" s="308">
        <f>G1406-(V_NEM!$T$694+V_NEM!$AD$694)</f>
        <v>0.41961981910000701</v>
      </c>
      <c r="J1406" s="308">
        <f>((IFERROR((_xll.SRS1Splines.Functions25.Linear_Interp(V_NEM!$R$687:$R$703,V_NEM!$T$687:$T$703,M1406) - V_NEM!$X$689) / (V_NEM!$X$688- V_NEM!$X$689) * 100, 0))+(IFERROR((_xll.SRS1Splines.Functions25.Linear_Interp(V_NEM!$AB$687:$AB$703,V_NEM!$AD$687:$AD$703,N1406) - V_NEM!$AH$689) / (V_NEM!$AH$688- V_NEM!$AH$689) * 100, 0)))/2</f>
        <v>125.13182772053273</v>
      </c>
      <c r="K1406" s="308">
        <v>784.3</v>
      </c>
      <c r="L1406" s="308">
        <v>781.8</v>
      </c>
      <c r="M1406" s="371">
        <v>784.46</v>
      </c>
      <c r="N1406" s="371">
        <v>784.35</v>
      </c>
      <c r="O1406" s="312">
        <v>1.1651612903225805</v>
      </c>
      <c r="P1406" s="383">
        <v>3.0451924767418701</v>
      </c>
      <c r="Q1406" s="369">
        <v>51.2</v>
      </c>
      <c r="R1406" s="312">
        <v>2.7648000000000001</v>
      </c>
      <c r="S1406" s="370">
        <v>2.8660834109153748</v>
      </c>
      <c r="T1406" s="370">
        <v>4.3037122500000002</v>
      </c>
      <c r="U1406" s="370"/>
      <c r="V1406" s="312">
        <f>_xll.SRS1Splines.Functions25.Linear_Interp(V_NK3!$P$8:$P$32,V_NK3!$R$8:$R$32,AC1406)</f>
        <v>495.37019096</v>
      </c>
      <c r="W1406" s="312">
        <f>(V1406/V_NK3!$R$28)*100</f>
        <v>91.371909254642219</v>
      </c>
      <c r="X1406" s="308">
        <f>V1406-V_NK3!$R$8</f>
        <v>438.79153896000003</v>
      </c>
      <c r="Y1406" s="308">
        <f>IFERROR((V1406 - V_NK3!$V$10) / (V_NK3!$V$9- V_NK3!$V$10) * 100, 0)</f>
        <v>90.366560353754082</v>
      </c>
      <c r="Z1406" s="308">
        <v>541.79999999999995</v>
      </c>
      <c r="AA1406" s="308">
        <v>521</v>
      </c>
      <c r="AB1406" s="312">
        <v>539.50676654939616</v>
      </c>
      <c r="AC1406" s="371">
        <v>539.76</v>
      </c>
      <c r="AD1406" s="308">
        <v>1.2666666666666666</v>
      </c>
      <c r="AE1406" s="372">
        <v>1.0626450000000001</v>
      </c>
      <c r="AF1406" s="373"/>
      <c r="AG1406" s="312"/>
      <c r="AH1406" s="370">
        <v>5.774804800000001</v>
      </c>
      <c r="AI1406" s="370">
        <v>5.4690048000000004</v>
      </c>
      <c r="AJ1406" s="370"/>
      <c r="AK1406" s="312">
        <f>_xll.SRS1Splines.Functions25.Linear_Interp(V_NK2!$R$10:$R$21,V_NK2!$T$10:$T$21,AR1406)</f>
        <v>60.697000000029597</v>
      </c>
      <c r="AL1406" s="312">
        <f>(AK1406/V_NK2!$T$18)*100</f>
        <v>85.009803921610072</v>
      </c>
      <c r="AM1406" s="308">
        <f>AK1406-V_NK2!$T$11</f>
        <v>19.8770000000018</v>
      </c>
      <c r="AN1406" s="308">
        <f>IFERROR((AK1406 - V_NK2!$X$12) / (V_NK2!$X$11- V_NK2!$X$12) * 100, 0)</f>
        <v>65.000000000009067</v>
      </c>
      <c r="AO1406" s="308">
        <v>427</v>
      </c>
      <c r="AP1406" s="308">
        <v>420</v>
      </c>
      <c r="AQ1406" s="308"/>
      <c r="AR1406" s="371">
        <v>424.55</v>
      </c>
      <c r="AS1406" s="312">
        <v>1.512</v>
      </c>
      <c r="AT1406" s="372">
        <v>1.302144</v>
      </c>
      <c r="AU1406" s="369"/>
      <c r="AV1406" s="312">
        <v>0.40438388593142954</v>
      </c>
      <c r="AW1406" s="370">
        <v>0.96606472727274162</v>
      </c>
      <c r="AX1406" s="370">
        <v>0.9166647272727273</v>
      </c>
      <c r="AY1406" s="370">
        <v>0</v>
      </c>
      <c r="AZ1406" s="312">
        <f>_xll.SRS1Splines.Functions25.Linear_Interp(V_NNG3A!$H$4:$H$12,V_NNG3A!$I$4:$I$12,BF1406)</f>
        <v>12.7755500000001</v>
      </c>
      <c r="BA1406" s="312">
        <f>(AZ1406/V_NNG3A!$I$8)*100</f>
        <v>92.24223826714875</v>
      </c>
      <c r="BB1406" s="308">
        <f>_xll.SRS1Splines.Functions25.Linear_Interp(V_NNG3A!$H$4:$H$12,V_NNG3A!$J$4:$J$12,BF1406)</f>
        <v>1.7879637931036501</v>
      </c>
      <c r="BC1406" s="308">
        <f>IFERROR((AZ1406-V_NNG3A!$J$20) / (V_NNG3A!$J$19-V_NNG3A!$J$20) * 100, 0)</f>
        <v>62.463498373694101</v>
      </c>
      <c r="BD1406" s="308">
        <v>1050</v>
      </c>
      <c r="BE1406" s="308">
        <v>1047</v>
      </c>
      <c r="BF1406" s="374">
        <v>1049.1300000000001</v>
      </c>
      <c r="BG1406" s="312">
        <v>0.14333333333333334</v>
      </c>
      <c r="BH1406" s="372">
        <v>0.31849000000001981</v>
      </c>
      <c r="BI1406" s="369"/>
      <c r="BJ1406" s="312">
        <v>1.6675199999999999</v>
      </c>
      <c r="BK1406" s="370">
        <v>2.5496639999999999</v>
      </c>
      <c r="BL1406" s="370">
        <v>2.1263040000000002</v>
      </c>
      <c r="BM1406" s="370">
        <f t="shared" si="19"/>
        <v>0.42335999999999974</v>
      </c>
      <c r="BN1406" s="312">
        <f>_xll.SRS1Splines.Functions25.Linear_Interp(V_XNN1!$K$3:$K$8,V_XNN1!$L$3:$L$8,BT1406)</f>
        <v>0.220692</v>
      </c>
      <c r="BO1406" s="312">
        <f>(BN1406/V_XNN1!$L$7)*100</f>
        <v>105.09142857142857</v>
      </c>
      <c r="BP1406" s="308">
        <f>_xll.SRS1Splines.Functions25.Linear_Interp(V_XNN1!$K$3:$K$8,V_XNN1!$M$3:$M$8,BT1406)</f>
        <v>6.4691999999999902E-2</v>
      </c>
      <c r="BQ1406" s="308">
        <f>IFERROR((BN1406 - V_XNN1!$M$16) / (V_XNN1!$M$15- V_XNN1!$M$16) * 100, 0)</f>
        <v>105.51532033426186</v>
      </c>
      <c r="BR1406" s="308">
        <v>252</v>
      </c>
      <c r="BS1406" s="308">
        <v>249</v>
      </c>
      <c r="BT1406" s="374">
        <v>252.6</v>
      </c>
      <c r="BU1406" s="312">
        <v>0.24</v>
      </c>
      <c r="BV1406" s="372">
        <v>0.34318599999999999</v>
      </c>
      <c r="BW1406" s="369"/>
      <c r="BX1406" s="312"/>
      <c r="BY1406" s="370"/>
      <c r="BZ1406" s="370"/>
      <c r="CA1406" s="370"/>
      <c r="CB1406" s="312"/>
      <c r="CC1406" s="312"/>
      <c r="CD1406" s="308"/>
      <c r="CE1406" s="312"/>
      <c r="CF1406" s="312"/>
      <c r="CG1406" s="312"/>
      <c r="CH1406" s="312"/>
      <c r="CI1406" s="384"/>
      <c r="CJ1406" s="312"/>
      <c r="CK1406" s="372"/>
      <c r="CL1406" s="369"/>
      <c r="CM1406" s="312"/>
      <c r="CN1406" s="370"/>
      <c r="CO1406" s="370"/>
      <c r="CP1406" s="370"/>
      <c r="CQ1406" s="312"/>
      <c r="CR1406" s="312"/>
      <c r="CS1406" s="308"/>
      <c r="CT1406" s="312"/>
      <c r="CU1406" s="312"/>
      <c r="CV1406" s="312"/>
      <c r="CW1406" s="312"/>
      <c r="CX1406" s="384"/>
      <c r="CY1406" s="312"/>
      <c r="CZ1406" s="372"/>
    </row>
    <row r="1407" spans="1:104" s="1" customFormat="1" hidden="1">
      <c r="A1407" s="269">
        <v>45966</v>
      </c>
      <c r="B1407" s="380">
        <v>0</v>
      </c>
      <c r="C1407" s="381">
        <v>0.78096774193548391</v>
      </c>
      <c r="D1407" s="382">
        <v>3.4015680000000001</v>
      </c>
      <c r="E1407" s="382">
        <v>3.134592</v>
      </c>
      <c r="F1407" s="382">
        <v>0.26438400000000001</v>
      </c>
      <c r="G1407" s="312">
        <f>_xll.SRS1Splines.Functions25.Linear_Interp(V_NEM!$R$687:$R$703,V_NEM!$T$687:$T$703,M1407)+_xll.SRS1Splines.Functions25.Linear_Interp(V_NEM!$AB$687:$AB$703,V_NEM!$AD$687:$AD$703,N1407)</f>
        <v>1.0530125817999929</v>
      </c>
      <c r="H1407" s="308">
        <f>(G1407/(V_NEM!$T$696+V_NEM!$AD$696))*100</f>
        <v>108.65045125692217</v>
      </c>
      <c r="I1407" s="308">
        <f>G1407-(V_NEM!$T$694+V_NEM!$AD$694)</f>
        <v>0.41352644679999295</v>
      </c>
      <c r="J1407" s="308">
        <f>((IFERROR((_xll.SRS1Splines.Functions25.Linear_Interp(V_NEM!$R$687:$R$703,V_NEM!$T$687:$T$703,M1407) - V_NEM!$X$689) / (V_NEM!$X$688- V_NEM!$X$689) * 100, 0))+(IFERROR((_xll.SRS1Splines.Functions25.Linear_Interp(V_NEM!$AB$687:$AB$703,V_NEM!$AD$687:$AD$703,N1407) - V_NEM!$AH$689) / (V_NEM!$AH$688- V_NEM!$AH$689) * 100, 0)))/2</f>
        <v>123.26694841384665</v>
      </c>
      <c r="K1407" s="308">
        <v>784.3</v>
      </c>
      <c r="L1407" s="308">
        <v>781.8</v>
      </c>
      <c r="M1407" s="371">
        <v>784.43</v>
      </c>
      <c r="N1407" s="371">
        <v>784.32</v>
      </c>
      <c r="O1407" s="312">
        <v>1.1651612903225805</v>
      </c>
      <c r="P1407" s="383">
        <v>3.0068699999999997</v>
      </c>
      <c r="Q1407" s="369">
        <v>0</v>
      </c>
      <c r="R1407" s="312">
        <v>2.7648000000000001</v>
      </c>
      <c r="S1407" s="370">
        <v>2.8016364390846249</v>
      </c>
      <c r="T1407" s="370">
        <v>1.3640075999999999</v>
      </c>
      <c r="U1407" s="370"/>
      <c r="V1407" s="312">
        <f>_xll.SRS1Splines.Functions25.Linear_Interp(V_NK3!$P$8:$P$32,V_NK3!$R$8:$R$32,AC1407)</f>
        <v>496.80781979999801</v>
      </c>
      <c r="W1407" s="312">
        <f>(V1407/V_NK3!$R$28)*100</f>
        <v>91.637082440892272</v>
      </c>
      <c r="X1407" s="308">
        <f>V1407-V_NK3!$R$8</f>
        <v>440.22916779999804</v>
      </c>
      <c r="Y1407" s="308">
        <f>IFERROR((V1407 - V_NK3!$V$10) / (V_NK3!$V$9- V_NK3!$V$10) * 100, 0)</f>
        <v>90.662631635447198</v>
      </c>
      <c r="Z1407" s="308">
        <v>541.79999999999995</v>
      </c>
      <c r="AA1407" s="308">
        <v>521</v>
      </c>
      <c r="AB1407" s="312">
        <v>539.44095818674521</v>
      </c>
      <c r="AC1407" s="371">
        <v>539.79999999999995</v>
      </c>
      <c r="AD1407" s="308">
        <v>1.2666666666666666</v>
      </c>
      <c r="AE1407" s="372">
        <v>0.33679199999999998</v>
      </c>
      <c r="AF1407" s="373"/>
      <c r="AG1407" s="312"/>
      <c r="AH1407" s="370">
        <v>2.0918725142856123</v>
      </c>
      <c r="AI1407" s="370">
        <v>1.7423868</v>
      </c>
      <c r="AJ1407" s="370"/>
      <c r="AK1407" s="312">
        <f>_xll.SRS1Splines.Functions25.Linear_Interp(V_NK2!$R$10:$R$21,V_NK2!$T$10:$T$21,AR1407)</f>
        <v>61.046485714315303</v>
      </c>
      <c r="AL1407" s="312">
        <f>(AK1407/V_NK2!$T$18)*100</f>
        <v>85.499279711926192</v>
      </c>
      <c r="AM1407" s="308">
        <f>AK1407-V_NK2!$T$11</f>
        <v>20.226485714287506</v>
      </c>
      <c r="AN1407" s="308">
        <f>IFERROR((AK1407 - V_NK2!$X$12) / (V_NK2!$X$11- V_NK2!$X$12) * 100, 0)</f>
        <v>66.142857142866248</v>
      </c>
      <c r="AO1407" s="308">
        <v>427</v>
      </c>
      <c r="AP1407" s="308">
        <v>420</v>
      </c>
      <c r="AQ1407" s="308"/>
      <c r="AR1407" s="371">
        <v>424.63</v>
      </c>
      <c r="AS1407" s="312">
        <v>1.512</v>
      </c>
      <c r="AT1407" s="372">
        <v>0.414854</v>
      </c>
      <c r="AU1407" s="369"/>
      <c r="AV1407" s="312">
        <v>0.40438388593142954</v>
      </c>
      <c r="AW1407" s="370">
        <v>0.93746472727270846</v>
      </c>
      <c r="AX1407" s="370">
        <v>0.9166647272727273</v>
      </c>
      <c r="AY1407" s="370">
        <v>0</v>
      </c>
      <c r="AZ1407" s="312">
        <f>_xll.SRS1Splines.Functions25.Linear_Interp(V_NNG3A!$H$4:$H$12,V_NNG3A!$I$4:$I$12,BF1407)</f>
        <v>12.87435</v>
      </c>
      <c r="BA1407" s="312">
        <f>(AZ1407/V_NNG3A!$I$8)*100</f>
        <v>92.955595667870043</v>
      </c>
      <c r="BB1407" s="308">
        <f>_xll.SRS1Splines.Functions25.Linear_Interp(V_NNG3A!$H$4:$H$12,V_NNG3A!$J$4:$J$12,BF1407)</f>
        <v>1.8867637931035599</v>
      </c>
      <c r="BC1407" s="308">
        <f>IFERROR((AZ1407-V_NNG3A!$J$20) / (V_NNG3A!$J$19-V_NNG3A!$J$20) * 100, 0)</f>
        <v>65.915130707144328</v>
      </c>
      <c r="BD1407" s="308">
        <v>1050</v>
      </c>
      <c r="BE1407" s="308">
        <v>1047</v>
      </c>
      <c r="BF1407" s="374">
        <v>1049.21</v>
      </c>
      <c r="BG1407" s="312">
        <v>0.14333333333333334</v>
      </c>
      <c r="BH1407" s="372">
        <v>0.31945999999999186</v>
      </c>
      <c r="BI1407" s="369"/>
      <c r="BJ1407" s="312">
        <v>1.6675199999999999</v>
      </c>
      <c r="BK1407" s="370">
        <v>2.3353920000000001</v>
      </c>
      <c r="BL1407" s="370">
        <v>2.1237119999999998</v>
      </c>
      <c r="BM1407" s="370">
        <f t="shared" si="19"/>
        <v>0.21168000000000031</v>
      </c>
      <c r="BN1407" s="312">
        <f>_xll.SRS1Splines.Functions25.Linear_Interp(V_XNN1!$K$3:$K$8,V_XNN1!$L$3:$L$8,BT1407)</f>
        <v>0.21997920000000001</v>
      </c>
      <c r="BO1407" s="312">
        <f>(BN1407/V_XNN1!$L$7)*100</f>
        <v>104.752</v>
      </c>
      <c r="BP1407" s="308">
        <f>_xll.SRS1Splines.Functions25.Linear_Interp(V_XNN1!$K$3:$K$8,V_XNN1!$M$3:$M$8,BT1407)</f>
        <v>6.39792E-2</v>
      </c>
      <c r="BQ1407" s="308">
        <f>IFERROR((BN1407 - V_XNN1!$M$16) / (V_XNN1!$M$15- V_XNN1!$M$16) * 100, 0)</f>
        <v>103.30919220055716</v>
      </c>
      <c r="BR1407" s="308">
        <v>252</v>
      </c>
      <c r="BS1407" s="308">
        <v>249</v>
      </c>
      <c r="BT1407" s="374">
        <v>252.56</v>
      </c>
      <c r="BU1407" s="312">
        <v>0.24</v>
      </c>
      <c r="BV1407" s="372">
        <v>0.34405999999999998</v>
      </c>
      <c r="BW1407" s="369"/>
      <c r="BX1407" s="312"/>
      <c r="BY1407" s="370"/>
      <c r="BZ1407" s="370"/>
      <c r="CA1407" s="370"/>
      <c r="CB1407" s="312"/>
      <c r="CC1407" s="312"/>
      <c r="CD1407" s="308"/>
      <c r="CE1407" s="312"/>
      <c r="CF1407" s="312"/>
      <c r="CG1407" s="312"/>
      <c r="CH1407" s="312"/>
      <c r="CI1407" s="384"/>
      <c r="CJ1407" s="312"/>
      <c r="CK1407" s="372"/>
      <c r="CL1407" s="369"/>
      <c r="CM1407" s="312"/>
      <c r="CN1407" s="370"/>
      <c r="CO1407" s="370"/>
      <c r="CP1407" s="370"/>
      <c r="CQ1407" s="312"/>
      <c r="CR1407" s="312"/>
      <c r="CS1407" s="308"/>
      <c r="CT1407" s="312"/>
      <c r="CU1407" s="312"/>
      <c r="CV1407" s="312"/>
      <c r="CW1407" s="312"/>
      <c r="CX1407" s="384"/>
      <c r="CY1407" s="312"/>
      <c r="CZ1407" s="372"/>
    </row>
    <row r="1408" spans="1:104" s="1" customFormat="1" hidden="1">
      <c r="A1408" s="269">
        <v>45967</v>
      </c>
      <c r="B1408" s="380">
        <v>30.16</v>
      </c>
      <c r="C1408" s="381">
        <v>0.78096774193548391</v>
      </c>
      <c r="D1408" s="382">
        <v>3.3462719999999999</v>
      </c>
      <c r="E1408" s="382">
        <v>3.072384</v>
      </c>
      <c r="F1408" s="382">
        <v>0.248832</v>
      </c>
      <c r="G1408" s="312">
        <f>_xll.SRS1Splines.Functions25.Linear_Interp(V_NEM!$R$687:$R$703,V_NEM!$T$687:$T$703,M1408)+_xll.SRS1Splines.Functions25.Linear_Interp(V_NEM!$AB$687:$AB$703,V_NEM!$AD$687:$AD$703,N1408)</f>
        <v>1.0846777610000031</v>
      </c>
      <c r="H1408" s="308">
        <f>(G1408/(V_NEM!$T$696+V_NEM!$AD$696))*100</f>
        <v>111.91768288233297</v>
      </c>
      <c r="I1408" s="308">
        <f>G1408-(V_NEM!$T$694+V_NEM!$AD$694)</f>
        <v>0.44519162600000317</v>
      </c>
      <c r="J1408" s="308">
        <f>((IFERROR((_xll.SRS1Splines.Functions25.Linear_Interp(V_NEM!$R$687:$R$703,V_NEM!$T$687:$T$703,M1408) - V_NEM!$X$689) / (V_NEM!$X$688- V_NEM!$X$689) * 100, 0))+(IFERROR((_xll.SRS1Splines.Functions25.Linear_Interp(V_NEM!$AB$687:$AB$703,V_NEM!$AD$687:$AD$703,N1408) - V_NEM!$AH$689) / (V_NEM!$AH$688- V_NEM!$AH$689) * 100, 0)))/2</f>
        <v>131.00124374223907</v>
      </c>
      <c r="K1408" s="308">
        <v>784.3</v>
      </c>
      <c r="L1408" s="308">
        <v>781.8</v>
      </c>
      <c r="M1408" s="371">
        <v>784.6</v>
      </c>
      <c r="N1408" s="371">
        <v>784.4</v>
      </c>
      <c r="O1408" s="312">
        <v>1.1651612903225805</v>
      </c>
      <c r="P1408" s="383">
        <v>2.9372399999999996</v>
      </c>
      <c r="Q1408" s="369">
        <v>12</v>
      </c>
      <c r="R1408" s="312">
        <v>2.7648000000000001</v>
      </c>
      <c r="S1408" s="370">
        <v>2.2387489597740173</v>
      </c>
      <c r="T1408" s="370">
        <v>1.87934175</v>
      </c>
      <c r="U1408" s="370"/>
      <c r="V1408" s="312">
        <f>_xll.SRS1Splines.Functions25.Linear_Interp(V_NK3!$P$8:$P$32,V_NK3!$R$8:$R$32,AC1408)</f>
        <v>497.16722700999799</v>
      </c>
      <c r="W1408" s="312">
        <f>(V1408/V_NK3!$R$28)*100</f>
        <v>91.703375737454863</v>
      </c>
      <c r="X1408" s="308">
        <f>V1408-V_NK3!$R$8</f>
        <v>440.58857500999801</v>
      </c>
      <c r="Y1408" s="308">
        <f>IFERROR((V1408 - V_NK3!$V$10) / (V_NK3!$V$9- V_NK3!$V$10) * 100, 0)</f>
        <v>90.736649455870563</v>
      </c>
      <c r="Z1408" s="308">
        <v>541.79999999999995</v>
      </c>
      <c r="AA1408" s="308">
        <v>521</v>
      </c>
      <c r="AB1408" s="312">
        <v>539.37514982409425</v>
      </c>
      <c r="AC1408" s="371">
        <v>539.80999999999995</v>
      </c>
      <c r="AD1408" s="308">
        <v>1.2666666666666666</v>
      </c>
      <c r="AE1408" s="372">
        <v>0.46403500000000003</v>
      </c>
      <c r="AF1408" s="373"/>
      <c r="AG1408" s="312"/>
      <c r="AH1408" s="370">
        <v>2.4938328285714628</v>
      </c>
      <c r="AI1408" s="370">
        <v>2.4064614000000004</v>
      </c>
      <c r="AJ1408" s="370"/>
      <c r="AK1408" s="312">
        <f>_xll.SRS1Splines.Functions25.Linear_Interp(V_NK2!$R$10:$R$21,V_NK2!$T$10:$T$21,AR1408)</f>
        <v>61.133857142886697</v>
      </c>
      <c r="AL1408" s="312">
        <f>(AK1408/V_NK2!$T$18)*100</f>
        <v>85.621648659505169</v>
      </c>
      <c r="AM1408" s="308">
        <f>AK1408-V_NK2!$T$11</f>
        <v>20.3138571428589</v>
      </c>
      <c r="AN1408" s="308">
        <f>IFERROR((AK1408 - V_NK2!$X$12) / (V_NK2!$X$11- V_NK2!$X$12) * 100, 0)</f>
        <v>66.42857142858044</v>
      </c>
      <c r="AO1408" s="308">
        <v>427</v>
      </c>
      <c r="AP1408" s="308">
        <v>420</v>
      </c>
      <c r="AQ1408" s="308"/>
      <c r="AR1408" s="371">
        <v>424.65</v>
      </c>
      <c r="AS1408" s="312">
        <v>1.512</v>
      </c>
      <c r="AT1408" s="372">
        <v>0.572967</v>
      </c>
      <c r="AU1408" s="369"/>
      <c r="AV1408" s="312">
        <v>0.40438388593142954</v>
      </c>
      <c r="AW1408" s="370">
        <v>0.91406472727272969</v>
      </c>
      <c r="AX1408" s="370">
        <v>0.9166647272727273</v>
      </c>
      <c r="AY1408" s="370">
        <v>0</v>
      </c>
      <c r="AZ1408" s="312">
        <f>_xll.SRS1Splines.Functions25.Linear_Interp(V_NNG3A!$H$4:$H$12,V_NNG3A!$I$4:$I$12,BF1408)</f>
        <v>12.8620000000001</v>
      </c>
      <c r="BA1408" s="312">
        <f>(AZ1408/V_NNG3A!$I$8)*100</f>
        <v>92.866425992780506</v>
      </c>
      <c r="BB1408" s="308">
        <f>_xll.SRS1Splines.Functions25.Linear_Interp(V_NNG3A!$H$4:$H$12,V_NNG3A!$J$4:$J$12,BF1408)</f>
        <v>1.87441379310357</v>
      </c>
      <c r="BC1408" s="308">
        <f>IFERROR((AZ1408-V_NNG3A!$J$20) / (V_NNG3A!$J$19-V_NNG3A!$J$20) * 100, 0)</f>
        <v>65.483676665466092</v>
      </c>
      <c r="BD1408" s="308">
        <v>1050</v>
      </c>
      <c r="BE1408" s="308">
        <v>1047</v>
      </c>
      <c r="BF1408" s="374">
        <v>1049.2</v>
      </c>
      <c r="BG1408" s="312">
        <v>0.14333333333333334</v>
      </c>
      <c r="BH1408" s="372">
        <v>0.31891000000000347</v>
      </c>
      <c r="BI1408" s="369"/>
      <c r="BJ1408" s="312">
        <v>1.6675199999999999</v>
      </c>
      <c r="BK1408" s="370">
        <v>2.2541760000000002</v>
      </c>
      <c r="BL1408" s="370">
        <v>2.1219839999999999</v>
      </c>
      <c r="BM1408" s="370">
        <f t="shared" si="19"/>
        <v>0.13219200000000031</v>
      </c>
      <c r="BN1408" s="312">
        <f>_xll.SRS1Splines.Functions25.Linear_Interp(V_XNN1!$K$3:$K$8,V_XNN1!$L$3:$L$8,BT1408)</f>
        <v>0.219801</v>
      </c>
      <c r="BO1408" s="312">
        <f>(BN1408/V_XNN1!$L$7)*100</f>
        <v>104.66714285714286</v>
      </c>
      <c r="BP1408" s="308">
        <f>_xll.SRS1Splines.Functions25.Linear_Interp(V_XNN1!$K$3:$K$8,V_XNN1!$M$3:$M$8,BT1408)</f>
        <v>6.3801000000000205E-2</v>
      </c>
      <c r="BQ1408" s="308">
        <f>IFERROR((BN1408 - V_XNN1!$M$16) / (V_XNN1!$M$15- V_XNN1!$M$16) * 100, 0)</f>
        <v>102.75766016713092</v>
      </c>
      <c r="BR1408" s="308">
        <v>252</v>
      </c>
      <c r="BS1408" s="308">
        <v>249</v>
      </c>
      <c r="BT1408" s="374">
        <v>252.55</v>
      </c>
      <c r="BU1408" s="312">
        <v>0.24</v>
      </c>
      <c r="BV1408" s="372">
        <v>0.34445599999999998</v>
      </c>
      <c r="BW1408" s="369"/>
      <c r="BX1408" s="312"/>
      <c r="BY1408" s="370"/>
      <c r="BZ1408" s="370"/>
      <c r="CA1408" s="370"/>
      <c r="CB1408" s="312"/>
      <c r="CC1408" s="312"/>
      <c r="CD1408" s="308"/>
      <c r="CE1408" s="312"/>
      <c r="CF1408" s="312"/>
      <c r="CG1408" s="312"/>
      <c r="CH1408" s="312"/>
      <c r="CI1408" s="384"/>
      <c r="CJ1408" s="312"/>
      <c r="CK1408" s="372"/>
      <c r="CL1408" s="369"/>
      <c r="CM1408" s="312"/>
      <c r="CN1408" s="370"/>
      <c r="CO1408" s="370"/>
      <c r="CP1408" s="370"/>
      <c r="CQ1408" s="312"/>
      <c r="CR1408" s="312"/>
      <c r="CS1408" s="308"/>
      <c r="CT1408" s="312"/>
      <c r="CU1408" s="312"/>
      <c r="CV1408" s="312"/>
      <c r="CW1408" s="312"/>
      <c r="CX1408" s="384"/>
      <c r="CY1408" s="312"/>
      <c r="CZ1408" s="372"/>
    </row>
    <row r="1409" spans="1:104" s="1" customFormat="1" hidden="1">
      <c r="A1409" s="269">
        <v>45968</v>
      </c>
      <c r="B1409" s="380">
        <v>10.8</v>
      </c>
      <c r="C1409" s="381">
        <v>0.78096774193548391</v>
      </c>
      <c r="D1409" s="382">
        <v>3.439584</v>
      </c>
      <c r="E1409" s="382">
        <v>2.9963519999999999</v>
      </c>
      <c r="F1409" s="382">
        <v>0.433728</v>
      </c>
      <c r="G1409" s="312">
        <f>_xll.SRS1Splines.Functions25.Linear_Interp(V_NEM!$R$687:$R$703,V_NEM!$T$687:$T$703,M1409)+_xll.SRS1Splines.Functions25.Linear_Interp(V_NEM!$AB$687:$AB$703,V_NEM!$AD$687:$AD$703,N1409)</f>
        <v>1.064366519999999</v>
      </c>
      <c r="H1409" s="308">
        <f>(G1409/(V_NEM!$T$696+V_NEM!$AD$696))*100</f>
        <v>109.82195721069259</v>
      </c>
      <c r="I1409" s="308">
        <f>G1409-(V_NEM!$T$694+V_NEM!$AD$694)</f>
        <v>0.42488038499999903</v>
      </c>
      <c r="J1409" s="308">
        <f>((IFERROR((_xll.SRS1Splines.Functions25.Linear_Interp(V_NEM!$R$687:$R$703,V_NEM!$T$687:$T$703,M1409) - V_NEM!$X$689) / (V_NEM!$X$688- V_NEM!$X$689) * 100, 0))+(IFERROR((_xll.SRS1Splines.Functions25.Linear_Interp(V_NEM!$AB$687:$AB$703,V_NEM!$AD$687:$AD$703,N1409) - V_NEM!$AH$689) / (V_NEM!$AH$688- V_NEM!$AH$689) * 100, 0)))/2</f>
        <v>124.78497938662372</v>
      </c>
      <c r="K1409" s="308">
        <v>784.3</v>
      </c>
      <c r="L1409" s="308">
        <v>781.8</v>
      </c>
      <c r="M1409" s="371">
        <v>784.5</v>
      </c>
      <c r="N1409" s="371">
        <v>784.3</v>
      </c>
      <c r="O1409" s="312">
        <v>1.1651612903225805</v>
      </c>
      <c r="P1409" s="383">
        <v>2.9835180000000001</v>
      </c>
      <c r="Q1409" s="369">
        <v>10</v>
      </c>
      <c r="R1409" s="312">
        <v>2.7648000000000001</v>
      </c>
      <c r="S1409" s="370">
        <v>3.9378216683990481</v>
      </c>
      <c r="T1409" s="370">
        <v>1.4219712</v>
      </c>
      <c r="U1409" s="370"/>
      <c r="V1409" s="312">
        <f>_xll.SRS1Splines.Functions25.Linear_Interp(V_NK3!$P$8:$P$32,V_NK3!$R$8:$R$32,AC1409)</f>
        <v>499.68307748000001</v>
      </c>
      <c r="W1409" s="312">
        <f>(V1409/V_NK3!$R$28)*100</f>
        <v>92.167428813393457</v>
      </c>
      <c r="X1409" s="308">
        <f>V1409-V_NK3!$R$8</f>
        <v>443.10442548000003</v>
      </c>
      <c r="Y1409" s="308">
        <f>IFERROR((V1409 - V_NK3!$V$10) / (V_NK3!$V$9- V_NK3!$V$10) * 100, 0)</f>
        <v>91.254774198834639</v>
      </c>
      <c r="Z1409" s="308">
        <v>541.79999999999995</v>
      </c>
      <c r="AA1409" s="308">
        <v>521</v>
      </c>
      <c r="AB1409" s="312">
        <v>539.3093414614433</v>
      </c>
      <c r="AC1409" s="371">
        <v>539.88</v>
      </c>
      <c r="AD1409" s="308">
        <v>1.2666666666666666</v>
      </c>
      <c r="AE1409" s="372">
        <v>0.35110399999999997</v>
      </c>
      <c r="AF1409" s="373"/>
      <c r="AG1409" s="312"/>
      <c r="AH1409" s="370">
        <v>2.4273406285717014</v>
      </c>
      <c r="AI1409" s="370">
        <v>2.0341692</v>
      </c>
      <c r="AJ1409" s="370"/>
      <c r="AK1409" s="312">
        <f>_xll.SRS1Splines.Functions25.Linear_Interp(V_NK2!$R$10:$R$21,V_NK2!$T$10:$T$21,AR1409)</f>
        <v>61.527028571458303</v>
      </c>
      <c r="AL1409" s="312">
        <f>(AK1409/V_NK2!$T$18)*100</f>
        <v>86.17230892361107</v>
      </c>
      <c r="AM1409" s="308">
        <f>AK1409-V_NK2!$T$11</f>
        <v>20.707028571430506</v>
      </c>
      <c r="AN1409" s="308">
        <f>IFERROR((AK1409 - V_NK2!$X$12) / (V_NK2!$X$11- V_NK2!$X$12) * 100, 0)</f>
        <v>67.714285714295357</v>
      </c>
      <c r="AO1409" s="308">
        <v>427</v>
      </c>
      <c r="AP1409" s="308">
        <v>420</v>
      </c>
      <c r="AQ1409" s="308"/>
      <c r="AR1409" s="371">
        <v>424.74</v>
      </c>
      <c r="AS1409" s="312">
        <v>1.512</v>
      </c>
      <c r="AT1409" s="372">
        <v>0.48432600000000003</v>
      </c>
      <c r="AU1409" s="369"/>
      <c r="AV1409" s="312">
        <v>0.40438388593142954</v>
      </c>
      <c r="AW1409" s="370">
        <v>0.90106472727274156</v>
      </c>
      <c r="AX1409" s="370">
        <v>0.9166647272727273</v>
      </c>
      <c r="AY1409" s="370">
        <v>0</v>
      </c>
      <c r="AZ1409" s="312">
        <f>_xll.SRS1Splines.Functions25.Linear_Interp(V_NNG3A!$H$4:$H$12,V_NNG3A!$I$4:$I$12,BF1409)</f>
        <v>12.7879000000001</v>
      </c>
      <c r="BA1409" s="312">
        <f>(AZ1409/V_NNG3A!$I$8)*100</f>
        <v>92.331407942238997</v>
      </c>
      <c r="BB1409" s="308">
        <f>_xll.SRS1Splines.Functions25.Linear_Interp(V_NNG3A!$H$4:$H$12,V_NNG3A!$J$4:$J$12,BF1409)</f>
        <v>1.8003137931036399</v>
      </c>
      <c r="BC1409" s="308">
        <f>IFERROR((AZ1409-V_NNG3A!$J$20) / (V_NNG3A!$J$19-V_NNG3A!$J$20) * 100, 0)</f>
        <v>62.894952415375805</v>
      </c>
      <c r="BD1409" s="308">
        <v>1050</v>
      </c>
      <c r="BE1409" s="308">
        <v>1047</v>
      </c>
      <c r="BF1409" s="374">
        <v>1049.1400000000001</v>
      </c>
      <c r="BG1409" s="312">
        <v>0.14333333333333334</v>
      </c>
      <c r="BH1409" s="372">
        <v>0.31920999999999183</v>
      </c>
      <c r="BI1409" s="369"/>
      <c r="BJ1409" s="312">
        <v>1.6675199999999999</v>
      </c>
      <c r="BK1409" s="370">
        <v>2.2628159999999999</v>
      </c>
      <c r="BL1409" s="370">
        <v>2.1124800000000001</v>
      </c>
      <c r="BM1409" s="370">
        <f t="shared" si="19"/>
        <v>0.1503359999999998</v>
      </c>
      <c r="BN1409" s="312">
        <f>_xll.SRS1Splines.Functions25.Linear_Interp(V_XNN1!$K$3:$K$8,V_XNN1!$L$3:$L$8,BT1409)</f>
        <v>0.219801</v>
      </c>
      <c r="BO1409" s="312">
        <f>(BN1409/V_XNN1!$L$7)*100</f>
        <v>104.66714285714286</v>
      </c>
      <c r="BP1409" s="308">
        <f>_xll.SRS1Splines.Functions25.Linear_Interp(V_XNN1!$K$3:$K$8,V_XNN1!$M$3:$M$8,BT1409)</f>
        <v>6.3801000000000205E-2</v>
      </c>
      <c r="BQ1409" s="308">
        <f>IFERROR((BN1409 - V_XNN1!$M$16) / (V_XNN1!$M$15- V_XNN1!$M$16) * 100, 0)</f>
        <v>102.75766016713092</v>
      </c>
      <c r="BR1409" s="308">
        <v>252</v>
      </c>
      <c r="BS1409" s="308">
        <v>249</v>
      </c>
      <c r="BT1409" s="374">
        <v>252.55</v>
      </c>
      <c r="BU1409" s="312">
        <v>0.24</v>
      </c>
      <c r="BV1409" s="372">
        <v>0.34165800000000002</v>
      </c>
      <c r="BW1409" s="369"/>
      <c r="BX1409" s="312"/>
      <c r="BY1409" s="370"/>
      <c r="BZ1409" s="370"/>
      <c r="CA1409" s="370"/>
      <c r="CB1409" s="312"/>
      <c r="CC1409" s="312"/>
      <c r="CD1409" s="308"/>
      <c r="CE1409" s="312"/>
      <c r="CF1409" s="312"/>
      <c r="CG1409" s="312"/>
      <c r="CH1409" s="312"/>
      <c r="CI1409" s="384"/>
      <c r="CJ1409" s="312"/>
      <c r="CK1409" s="372"/>
      <c r="CL1409" s="369"/>
      <c r="CM1409" s="312"/>
      <c r="CN1409" s="370"/>
      <c r="CO1409" s="370"/>
      <c r="CP1409" s="370"/>
      <c r="CQ1409" s="312"/>
      <c r="CR1409" s="312"/>
      <c r="CS1409" s="308"/>
      <c r="CT1409" s="312"/>
      <c r="CU1409" s="312"/>
      <c r="CV1409" s="312"/>
      <c r="CW1409" s="312"/>
      <c r="CX1409" s="384"/>
      <c r="CY1409" s="312"/>
      <c r="CZ1409" s="372"/>
    </row>
    <row r="1410" spans="1:104" s="1" customFormat="1" hidden="1">
      <c r="A1410" s="269">
        <v>45969</v>
      </c>
      <c r="B1410" s="380">
        <v>41.2</v>
      </c>
      <c r="C1410" s="381">
        <v>0.78096774193548391</v>
      </c>
      <c r="D1410" s="382">
        <v>3.4922879999999998</v>
      </c>
      <c r="E1410" s="382">
        <v>3.0646080000000002</v>
      </c>
      <c r="F1410" s="382">
        <v>0.38447999999999999</v>
      </c>
      <c r="G1410" s="312">
        <f>_xll.SRS1Splines.Functions25.Linear_Interp(V_NEM!$R$687:$R$703,V_NEM!$T$687:$T$703,M1410)+_xll.SRS1Splines.Functions25.Linear_Interp(V_NEM!$AB$687:$AB$703,V_NEM!$AD$687:$AD$703,N1410)</f>
        <v>1.065395703800005</v>
      </c>
      <c r="H1410" s="308">
        <f>(G1410/(V_NEM!$T$696+V_NEM!$AD$696))*100</f>
        <v>109.92814899437084</v>
      </c>
      <c r="I1410" s="308">
        <f>G1410-(V_NEM!$T$694+V_NEM!$AD$694)</f>
        <v>0.42590956880000508</v>
      </c>
      <c r="J1410" s="308">
        <f>((IFERROR((_xll.SRS1Splines.Functions25.Linear_Interp(V_NEM!$R$687:$R$703,V_NEM!$T$687:$T$703,M1410) - V_NEM!$X$689) / (V_NEM!$X$688- V_NEM!$X$689) * 100, 0))+(IFERROR((_xll.SRS1Splines.Functions25.Linear_Interp(V_NEM!$AB$687:$AB$703,V_NEM!$AD$687:$AD$703,N1410) - V_NEM!$AH$689) / (V_NEM!$AH$688- V_NEM!$AH$689) * 100, 0)))/2</f>
        <v>128.57880042866304</v>
      </c>
      <c r="K1410" s="308">
        <v>784.3</v>
      </c>
      <c r="L1410" s="308">
        <v>781.8</v>
      </c>
      <c r="M1410" s="371">
        <v>784.48</v>
      </c>
      <c r="N1410" s="371">
        <v>784.44</v>
      </c>
      <c r="O1410" s="312">
        <v>1.1651612903225805</v>
      </c>
      <c r="P1410" s="383">
        <v>2.8710010000000001</v>
      </c>
      <c r="Q1410" s="369">
        <v>30.6</v>
      </c>
      <c r="R1410" s="312">
        <v>2.7648000000000001</v>
      </c>
      <c r="S1410" s="370">
        <v>3.508045539084625</v>
      </c>
      <c r="T1410" s="370">
        <v>2.0704166999999996</v>
      </c>
      <c r="U1410" s="370"/>
      <c r="V1410" s="312">
        <f>_xll.SRS1Splines.Functions25.Linear_Interp(V_NK3!$P$8:$P$32,V_NK3!$R$8:$R$32,AC1410)</f>
        <v>501.12070631999899</v>
      </c>
      <c r="W1410" s="312">
        <f>(V1410/V_NK3!$R$28)*100</f>
        <v>92.432601999643666</v>
      </c>
      <c r="X1410" s="308">
        <f>V1410-V_NK3!$R$8</f>
        <v>444.54205431999901</v>
      </c>
      <c r="Y1410" s="308">
        <f>IFERROR((V1410 - V_NK3!$V$10) / (V_NK3!$V$9- V_NK3!$V$10) * 100, 0)</f>
        <v>91.55084548052794</v>
      </c>
      <c r="Z1410" s="308">
        <v>541.79999999999995</v>
      </c>
      <c r="AA1410" s="308">
        <v>521</v>
      </c>
      <c r="AB1410" s="312">
        <v>539.24353309879234</v>
      </c>
      <c r="AC1410" s="371">
        <v>539.91999999999996</v>
      </c>
      <c r="AD1410" s="308">
        <v>1.2666666666666666</v>
      </c>
      <c r="AE1410" s="372">
        <v>0.51121399999999995</v>
      </c>
      <c r="AF1410" s="373"/>
      <c r="AG1410" s="312"/>
      <c r="AH1410" s="370">
        <v>2.8799677428568362</v>
      </c>
      <c r="AI1410" s="370">
        <v>2.4431106000000002</v>
      </c>
      <c r="AJ1410" s="370"/>
      <c r="AK1410" s="312">
        <f>_xll.SRS1Splines.Functions25.Linear_Interp(V_NK2!$R$10:$R$21,V_NK2!$T$10:$T$21,AR1410)</f>
        <v>61.963885714315303</v>
      </c>
      <c r="AL1410" s="312">
        <f>(AK1410/V_NK2!$T$18)*100</f>
        <v>86.784153661506025</v>
      </c>
      <c r="AM1410" s="308">
        <f>AK1410-V_NK2!$T$11</f>
        <v>21.143885714287507</v>
      </c>
      <c r="AN1410" s="308">
        <f>IFERROR((AK1410 - V_NK2!$X$12) / (V_NK2!$X$11- V_NK2!$X$12) * 100, 0)</f>
        <v>69.142857142866404</v>
      </c>
      <c r="AO1410" s="308">
        <v>427</v>
      </c>
      <c r="AP1410" s="308">
        <v>420</v>
      </c>
      <c r="AQ1410" s="308"/>
      <c r="AR1410" s="371">
        <v>424.84</v>
      </c>
      <c r="AS1410" s="312">
        <v>1.512</v>
      </c>
      <c r="AT1410" s="372">
        <v>0.58169300000000002</v>
      </c>
      <c r="AU1410" s="369"/>
      <c r="AV1410" s="312">
        <v>0.40438388593142954</v>
      </c>
      <c r="AW1410" s="370">
        <v>1.0757624545454239</v>
      </c>
      <c r="AX1410" s="370">
        <v>1.0419624545454549</v>
      </c>
      <c r="AY1410" s="370">
        <v>0</v>
      </c>
      <c r="AZ1410" s="312">
        <f>_xll.SRS1Splines.Functions25.Linear_Interp(V_NNG3A!$H$4:$H$12,V_NNG3A!$I$4:$I$12,BF1410)</f>
        <v>12.948449999999999</v>
      </c>
      <c r="BA1410" s="312">
        <f>(AZ1410/V_NNG3A!$I$8)*100</f>
        <v>93.490613718411552</v>
      </c>
      <c r="BB1410" s="308">
        <f>_xll.SRS1Splines.Functions25.Linear_Interp(V_NNG3A!$H$4:$H$12,V_NNG3A!$J$4:$J$12,BF1410)</f>
        <v>1.96086379310349</v>
      </c>
      <c r="BC1410" s="308">
        <f>IFERROR((AZ1410-V_NNG3A!$J$20) / (V_NNG3A!$J$19-V_NNG3A!$J$20) * 100, 0)</f>
        <v>68.503854957234623</v>
      </c>
      <c r="BD1410" s="308">
        <v>1050</v>
      </c>
      <c r="BE1410" s="308">
        <v>1047</v>
      </c>
      <c r="BF1410" s="374">
        <v>1049.27</v>
      </c>
      <c r="BG1410" s="312">
        <v>0.14333333333333334</v>
      </c>
      <c r="BH1410" s="372">
        <v>0.36141000000000351</v>
      </c>
      <c r="BI1410" s="369"/>
      <c r="BJ1410" s="312">
        <v>1.6675199999999999</v>
      </c>
      <c r="BK1410" s="370">
        <v>2.4235199999999999</v>
      </c>
      <c r="BL1410" s="370">
        <v>2.1124800000000001</v>
      </c>
      <c r="BM1410" s="370">
        <f t="shared" si="19"/>
        <v>0.31103999999999976</v>
      </c>
      <c r="BN1410" s="312">
        <f>_xll.SRS1Splines.Functions25.Linear_Interp(V_XNN1!$K$3:$K$8,V_XNN1!$L$3:$L$8,BT1410)</f>
        <v>0.22033559999999999</v>
      </c>
      <c r="BO1410" s="312">
        <f>(BN1410/V_XNN1!$L$7)*100</f>
        <v>104.92171428571429</v>
      </c>
      <c r="BP1410" s="308">
        <f>_xll.SRS1Splines.Functions25.Linear_Interp(V_XNN1!$K$3:$K$8,V_XNN1!$M$3:$M$8,BT1410)</f>
        <v>6.4335600000000201E-2</v>
      </c>
      <c r="BQ1410" s="308">
        <f>IFERROR((BN1410 - V_XNN1!$M$16) / (V_XNN1!$M$15- V_XNN1!$M$16) * 100, 0)</f>
        <v>104.41225626740946</v>
      </c>
      <c r="BR1410" s="308">
        <v>252</v>
      </c>
      <c r="BS1410" s="308">
        <v>249</v>
      </c>
      <c r="BT1410" s="374">
        <v>252.58</v>
      </c>
      <c r="BU1410" s="312">
        <v>0.24</v>
      </c>
      <c r="BV1410" s="372">
        <v>0.34296700000000002</v>
      </c>
      <c r="BW1410" s="369"/>
      <c r="BX1410" s="312"/>
      <c r="BY1410" s="370"/>
      <c r="BZ1410" s="370"/>
      <c r="CA1410" s="370"/>
      <c r="CB1410" s="312"/>
      <c r="CC1410" s="312"/>
      <c r="CD1410" s="308"/>
      <c r="CE1410" s="312"/>
      <c r="CF1410" s="312"/>
      <c r="CG1410" s="312"/>
      <c r="CH1410" s="312"/>
      <c r="CI1410" s="384"/>
      <c r="CJ1410" s="312"/>
      <c r="CK1410" s="372"/>
      <c r="CL1410" s="369"/>
      <c r="CM1410" s="312"/>
      <c r="CN1410" s="370"/>
      <c r="CO1410" s="370"/>
      <c r="CP1410" s="370"/>
      <c r="CQ1410" s="312"/>
      <c r="CR1410" s="312"/>
      <c r="CS1410" s="308"/>
      <c r="CT1410" s="312"/>
      <c r="CU1410" s="312"/>
      <c r="CV1410" s="312"/>
      <c r="CW1410" s="312"/>
      <c r="CX1410" s="384"/>
      <c r="CY1410" s="312"/>
      <c r="CZ1410" s="372"/>
    </row>
    <row r="1411" spans="1:104" s="1" customFormat="1" hidden="1">
      <c r="A1411" s="269">
        <v>45970</v>
      </c>
      <c r="B1411" s="380">
        <v>1.17</v>
      </c>
      <c r="C1411" s="381">
        <v>0.78096774193548391</v>
      </c>
      <c r="D1411" s="382">
        <v>3.2106240000000001</v>
      </c>
      <c r="E1411" s="382">
        <v>2.9341439999999999</v>
      </c>
      <c r="F1411" s="382">
        <v>0.27388800000000002</v>
      </c>
      <c r="G1411" s="312">
        <f>_xll.SRS1Splines.Functions25.Linear_Interp(V_NEM!$R$687:$R$703,V_NEM!$T$687:$T$703,M1411)+_xll.SRS1Splines.Functions25.Linear_Interp(V_NEM!$AB$687:$AB$703,V_NEM!$AD$687:$AD$703,N1411)</f>
        <v>1.0489503335999939</v>
      </c>
      <c r="H1411" s="308">
        <f>(G1411/(V_NEM!$T$696+V_NEM!$AD$696))*100</f>
        <v>108.23130612259429</v>
      </c>
      <c r="I1411" s="308">
        <f>G1411-(V_NEM!$T$694+V_NEM!$AD$694)</f>
        <v>0.40946419859999394</v>
      </c>
      <c r="J1411" s="308">
        <f>((IFERROR((_xll.SRS1Splines.Functions25.Linear_Interp(V_NEM!$R$687:$R$703,V_NEM!$T$687:$T$703,M1411) - V_NEM!$X$689) / (V_NEM!$X$688- V_NEM!$X$689) * 100, 0))+(IFERROR((_xll.SRS1Splines.Functions25.Linear_Interp(V_NEM!$AB$687:$AB$703,V_NEM!$AD$687:$AD$703,N1411) - V_NEM!$AH$689) / (V_NEM!$AH$688- V_NEM!$AH$689) * 100, 0)))/2</f>
        <v>122.02369554272144</v>
      </c>
      <c r="K1411" s="308">
        <v>784.3</v>
      </c>
      <c r="L1411" s="308">
        <v>781.8</v>
      </c>
      <c r="M1411" s="371">
        <v>784.41</v>
      </c>
      <c r="N1411" s="371">
        <v>784.3</v>
      </c>
      <c r="O1411" s="312">
        <v>1.1651612903225805</v>
      </c>
      <c r="P1411" s="383">
        <v>3.0016698737029701</v>
      </c>
      <c r="Q1411" s="369">
        <v>0.2</v>
      </c>
      <c r="R1411" s="312">
        <v>2.7648000000000001</v>
      </c>
      <c r="S1411" s="370">
        <v>2.164719179318237</v>
      </c>
      <c r="T1411" s="370">
        <v>1.08649755</v>
      </c>
      <c r="U1411" s="370"/>
      <c r="V1411" s="312">
        <f>_xll.SRS1Splines.Functions25.Linear_Interp(V_NK3!$P$8:$P$32,V_NK3!$R$8:$R$32,AC1411)</f>
        <v>502.19892795000197</v>
      </c>
      <c r="W1411" s="312">
        <f>(V1411/V_NK3!$R$28)*100</f>
        <v>92.631481889332036</v>
      </c>
      <c r="X1411" s="308">
        <f>V1411-V_NK3!$R$8</f>
        <v>445.620275950002</v>
      </c>
      <c r="Y1411" s="308">
        <f>IFERROR((V1411 - V_NK3!$V$10) / (V_NK3!$V$9- V_NK3!$V$10) * 100, 0)</f>
        <v>91.772898941798701</v>
      </c>
      <c r="Z1411" s="308">
        <v>541.79999999999995</v>
      </c>
      <c r="AA1411" s="308">
        <v>521</v>
      </c>
      <c r="AB1411" s="312">
        <v>539.17772473614139</v>
      </c>
      <c r="AC1411" s="371">
        <v>539.95000000000005</v>
      </c>
      <c r="AD1411" s="308">
        <v>1.2666666666666666</v>
      </c>
      <c r="AE1411" s="372">
        <v>0.26827100000000004</v>
      </c>
      <c r="AF1411" s="373"/>
      <c r="AG1411" s="312"/>
      <c r="AH1411" s="370">
        <v>1.8213671714287758</v>
      </c>
      <c r="AI1411" s="370">
        <v>0.99133860000000007</v>
      </c>
      <c r="AJ1411" s="370"/>
      <c r="AK1411" s="312">
        <f>_xll.SRS1Splines.Functions25.Linear_Interp(V_NK2!$R$10:$R$21,V_NK2!$T$10:$T$21,AR1411)</f>
        <v>62.793914285743902</v>
      </c>
      <c r="AL1411" s="312">
        <f>(AK1411/V_NK2!$T$18)*100</f>
        <v>87.946658663506867</v>
      </c>
      <c r="AM1411" s="308">
        <f>AK1411-V_NK2!$T$11</f>
        <v>21.973914285716106</v>
      </c>
      <c r="AN1411" s="308">
        <f>IFERROR((AK1411 - V_NK2!$X$12) / (V_NK2!$X$11- V_NK2!$X$12) * 100, 0)</f>
        <v>71.85714285715234</v>
      </c>
      <c r="AO1411" s="308">
        <v>427</v>
      </c>
      <c r="AP1411" s="308">
        <v>420</v>
      </c>
      <c r="AQ1411" s="308"/>
      <c r="AR1411" s="371">
        <v>425.03</v>
      </c>
      <c r="AS1411" s="312">
        <v>1.512</v>
      </c>
      <c r="AT1411" s="372">
        <v>0.23603299999999999</v>
      </c>
      <c r="AU1411" s="369"/>
      <c r="AV1411" s="312">
        <v>0.40438388593142954</v>
      </c>
      <c r="AW1411" s="370">
        <v>0.97342314545457864</v>
      </c>
      <c r="AX1411" s="370">
        <v>1.0748231454545458</v>
      </c>
      <c r="AY1411" s="370">
        <v>0</v>
      </c>
      <c r="AZ1411" s="312">
        <f>_xll.SRS1Splines.Functions25.Linear_Interp(V_NNG3A!$H$4:$H$12,V_NNG3A!$I$4:$I$12,BF1411)</f>
        <v>12.4668000000001</v>
      </c>
      <c r="BA1411" s="312">
        <f>(AZ1411/V_NNG3A!$I$8)*100</f>
        <v>90.012996389892422</v>
      </c>
      <c r="BB1411" s="308">
        <f>_xll.SRS1Splines.Functions25.Linear_Interp(V_NNG3A!$H$4:$H$12,V_NNG3A!$J$4:$J$12,BF1411)</f>
        <v>1.47921379310365</v>
      </c>
      <c r="BC1411" s="308">
        <f>IFERROR((AZ1411-V_NNG3A!$J$20) / (V_NNG3A!$J$19-V_NNG3A!$J$20) * 100, 0)</f>
        <v>51.677147331651177</v>
      </c>
      <c r="BD1411" s="308">
        <v>1050</v>
      </c>
      <c r="BE1411" s="308">
        <v>1047</v>
      </c>
      <c r="BF1411" s="374">
        <v>1048.8800000000001</v>
      </c>
      <c r="BG1411" s="312">
        <v>0.14333333333333334</v>
      </c>
      <c r="BH1411" s="372">
        <v>0.3708099999999977</v>
      </c>
      <c r="BI1411" s="369"/>
      <c r="BJ1411" s="312">
        <v>1.6675199999999999</v>
      </c>
      <c r="BK1411" s="370">
        <v>2.2870080000000002</v>
      </c>
      <c r="BL1411" s="370">
        <v>2.1116160000000002</v>
      </c>
      <c r="BM1411" s="370">
        <f t="shared" si="19"/>
        <v>0.17539199999999999</v>
      </c>
      <c r="BN1411" s="312">
        <f>_xll.SRS1Splines.Functions25.Linear_Interp(V_XNN1!$K$3:$K$8,V_XNN1!$L$3:$L$8,BT1411)</f>
        <v>0.21997920000000001</v>
      </c>
      <c r="BO1411" s="312">
        <f>(BN1411/V_XNN1!$L$7)*100</f>
        <v>104.752</v>
      </c>
      <c r="BP1411" s="308">
        <f>_xll.SRS1Splines.Functions25.Linear_Interp(V_XNN1!$K$3:$K$8,V_XNN1!$M$3:$M$8,BT1411)</f>
        <v>6.39792E-2</v>
      </c>
      <c r="BQ1411" s="308">
        <f>IFERROR((BN1411 - V_XNN1!$M$16) / (V_XNN1!$M$15- V_XNN1!$M$16) * 100, 0)</f>
        <v>103.30919220055716</v>
      </c>
      <c r="BR1411" s="308">
        <v>252</v>
      </c>
      <c r="BS1411" s="308">
        <v>249</v>
      </c>
      <c r="BT1411" s="374">
        <v>252.56</v>
      </c>
      <c r="BU1411" s="312">
        <v>0.24</v>
      </c>
      <c r="BV1411" s="372">
        <v>0.34148800000000001</v>
      </c>
      <c r="BW1411" s="369"/>
      <c r="BX1411" s="312"/>
      <c r="BY1411" s="370"/>
      <c r="BZ1411" s="370"/>
      <c r="CA1411" s="370"/>
      <c r="CB1411" s="312"/>
      <c r="CC1411" s="312"/>
      <c r="CD1411" s="308"/>
      <c r="CE1411" s="312"/>
      <c r="CF1411" s="312"/>
      <c r="CG1411" s="312"/>
      <c r="CH1411" s="312"/>
      <c r="CI1411" s="384"/>
      <c r="CJ1411" s="312"/>
      <c r="CK1411" s="372"/>
      <c r="CL1411" s="369"/>
      <c r="CM1411" s="312"/>
      <c r="CN1411" s="370"/>
      <c r="CO1411" s="370"/>
      <c r="CP1411" s="370"/>
      <c r="CQ1411" s="312"/>
      <c r="CR1411" s="312"/>
      <c r="CS1411" s="308"/>
      <c r="CT1411" s="312"/>
      <c r="CU1411" s="312"/>
      <c r="CV1411" s="312"/>
      <c r="CW1411" s="312"/>
      <c r="CX1411" s="384"/>
      <c r="CY1411" s="312"/>
      <c r="CZ1411" s="372"/>
    </row>
    <row r="1412" spans="1:104" s="1" customFormat="1" hidden="1">
      <c r="A1412" s="269">
        <v>45971</v>
      </c>
      <c r="B1412" s="380">
        <v>13.06</v>
      </c>
      <c r="C1412" s="381">
        <v>0.78096774193548391</v>
      </c>
      <c r="D1412" s="382">
        <v>3.2555520000000002</v>
      </c>
      <c r="E1412" s="382">
        <v>3.0715199999999996</v>
      </c>
      <c r="F1412" s="382">
        <v>0.17971200000000001</v>
      </c>
      <c r="G1412" s="312">
        <f>_xll.SRS1Splines.Functions25.Linear_Interp(V_NEM!$R$687:$R$703,V_NEM!$T$687:$T$703,M1412)+_xll.SRS1Splines.Functions25.Linear_Interp(V_NEM!$AB$687:$AB$703,V_NEM!$AD$687:$AD$703,N1412)</f>
        <v>1.0659575925000011</v>
      </c>
      <c r="H1412" s="308">
        <f>(G1412/(V_NEM!$T$696+V_NEM!$AD$696))*100</f>
        <v>109.98612499756956</v>
      </c>
      <c r="I1412" s="308">
        <f>G1412-(V_NEM!$T$694+V_NEM!$AD$694)</f>
        <v>0.42647145750000115</v>
      </c>
      <c r="J1412" s="308">
        <f>((IFERROR((_xll.SRS1Splines.Functions25.Linear_Interp(V_NEM!$R$687:$R$703,V_NEM!$T$687:$T$703,M1412) - V_NEM!$X$689) / (V_NEM!$X$688- V_NEM!$X$689) * 100, 0))+(IFERROR((_xll.SRS1Splines.Functions25.Linear_Interp(V_NEM!$AB$687:$AB$703,V_NEM!$AD$687:$AD$703,N1412) - V_NEM!$AH$689) / (V_NEM!$AH$688- V_NEM!$AH$689) * 100, 0)))/2</f>
        <v>126.35906498448782</v>
      </c>
      <c r="K1412" s="308">
        <v>784.3</v>
      </c>
      <c r="L1412" s="308">
        <v>781.8</v>
      </c>
      <c r="M1412" s="371">
        <v>784.5</v>
      </c>
      <c r="N1412" s="371">
        <v>784.35</v>
      </c>
      <c r="O1412" s="312">
        <v>1.1651612903225805</v>
      </c>
      <c r="P1412" s="383">
        <v>2.61673</v>
      </c>
      <c r="Q1412" s="369">
        <v>26.6</v>
      </c>
      <c r="R1412" s="312">
        <v>2.7648000000000001</v>
      </c>
      <c r="S1412" s="370">
        <v>3.0727453793144228</v>
      </c>
      <c r="T1412" s="370">
        <v>1.9945237499999999</v>
      </c>
      <c r="U1412" s="370"/>
      <c r="V1412" s="312">
        <f>_xll.SRS1Splines.Functions25.Linear_Interp(V_NK3!$P$8:$P$32,V_NK3!$R$8:$R$32,AC1412)</f>
        <v>503.27714958000098</v>
      </c>
      <c r="W1412" s="312">
        <f>(V1412/V_NK3!$R$28)*100</f>
        <v>92.830361779019654</v>
      </c>
      <c r="X1412" s="308">
        <f>V1412-V_NK3!$R$8</f>
        <v>446.698497580001</v>
      </c>
      <c r="Y1412" s="308">
        <f>IFERROR((V1412 - V_NK3!$V$10) / (V_NK3!$V$9- V_NK3!$V$10) * 100, 0)</f>
        <v>91.994952403068623</v>
      </c>
      <c r="Z1412" s="308">
        <v>541.79999999999995</v>
      </c>
      <c r="AA1412" s="308">
        <v>521</v>
      </c>
      <c r="AB1412" s="312">
        <v>539.11191637349043</v>
      </c>
      <c r="AC1412" s="371">
        <v>539.98</v>
      </c>
      <c r="AD1412" s="308">
        <v>1.2666666666666666</v>
      </c>
      <c r="AE1412" s="372">
        <v>0.492475</v>
      </c>
      <c r="AF1412" s="373"/>
      <c r="AG1412" s="312"/>
      <c r="AH1412" s="370">
        <v>2.6311089999997614</v>
      </c>
      <c r="AI1412" s="370">
        <v>2.3253089999999998</v>
      </c>
      <c r="AJ1412" s="370"/>
      <c r="AK1412" s="312">
        <f>_xll.SRS1Splines.Functions25.Linear_Interp(V_NK2!$R$10:$R$21,V_NK2!$T$10:$T$21,AR1412)</f>
        <v>63.099714285743801</v>
      </c>
      <c r="AL1412" s="312">
        <f>(AK1412/V_NK2!$T$18)*100</f>
        <v>88.374949980033321</v>
      </c>
      <c r="AM1412" s="308">
        <f>AK1412-V_NK2!$T$11</f>
        <v>22.279714285716004</v>
      </c>
      <c r="AN1412" s="308">
        <f>IFERROR((AK1412 - V_NK2!$X$12) / (V_NK2!$X$11- V_NK2!$X$12) * 100, 0)</f>
        <v>72.857142857152056</v>
      </c>
      <c r="AO1412" s="308">
        <v>427</v>
      </c>
      <c r="AP1412" s="308">
        <v>420</v>
      </c>
      <c r="AQ1412" s="308"/>
      <c r="AR1412" s="371">
        <v>425.1</v>
      </c>
      <c r="AS1412" s="312">
        <v>1.512</v>
      </c>
      <c r="AT1412" s="372">
        <v>0.55364499999999994</v>
      </c>
      <c r="AU1412" s="369"/>
      <c r="AV1412" s="312">
        <v>0.40438388593142954</v>
      </c>
      <c r="AW1412" s="370">
        <v>0.90366472727268021</v>
      </c>
      <c r="AX1412" s="370">
        <v>0.9166647272727273</v>
      </c>
      <c r="AY1412" s="370">
        <v>0</v>
      </c>
      <c r="AZ1412" s="312">
        <f>_xll.SRS1Splines.Functions25.Linear_Interp(V_NNG3A!$H$4:$H$12,V_NNG3A!$I$4:$I$12,BF1412)</f>
        <v>12.4050499999999</v>
      </c>
      <c r="BA1412" s="312">
        <f>(AZ1412/V_NNG3A!$I$8)*100</f>
        <v>89.567148014439709</v>
      </c>
      <c r="BB1412" s="308">
        <f>_xll.SRS1Splines.Functions25.Linear_Interp(V_NNG3A!$H$4:$H$12,V_NNG3A!$J$4:$J$12,BF1412)</f>
        <v>1.41746379310343</v>
      </c>
      <c r="BC1412" s="308">
        <f>IFERROR((AZ1412-V_NNG3A!$J$20) / (V_NNG3A!$J$19-V_NNG3A!$J$20) * 100, 0)</f>
        <v>49.519877123235581</v>
      </c>
      <c r="BD1412" s="308">
        <v>1050</v>
      </c>
      <c r="BE1412" s="308">
        <v>1047</v>
      </c>
      <c r="BF1412" s="374">
        <v>1048.83</v>
      </c>
      <c r="BG1412" s="312">
        <v>0.14333333333333334</v>
      </c>
      <c r="BH1412" s="372">
        <v>0.31736000000001513</v>
      </c>
      <c r="BI1412" s="369"/>
      <c r="BJ1412" s="312">
        <v>1.6675199999999999</v>
      </c>
      <c r="BK1412" s="370">
        <v>2.245536</v>
      </c>
      <c r="BL1412" s="370">
        <v>2.1116160000000002</v>
      </c>
      <c r="BM1412" s="370">
        <f t="shared" si="19"/>
        <v>0.13391999999999982</v>
      </c>
      <c r="BN1412" s="312">
        <f>_xll.SRS1Splines.Functions25.Linear_Interp(V_XNN1!$K$3:$K$8,V_XNN1!$L$3:$L$8,BT1412)</f>
        <v>0.219801</v>
      </c>
      <c r="BO1412" s="312">
        <f>(BN1412/V_XNN1!$L$7)*100</f>
        <v>104.66714285714286</v>
      </c>
      <c r="BP1412" s="308">
        <f>_xll.SRS1Splines.Functions25.Linear_Interp(V_XNN1!$K$3:$K$8,V_XNN1!$M$3:$M$8,BT1412)</f>
        <v>6.3801000000000205E-2</v>
      </c>
      <c r="BQ1412" s="308">
        <f>IFERROR((BN1412 - V_XNN1!$M$16) / (V_XNN1!$M$15- V_XNN1!$M$16) * 100, 0)</f>
        <v>102.75766016713092</v>
      </c>
      <c r="BR1412" s="308">
        <v>252</v>
      </c>
      <c r="BS1412" s="308">
        <v>249</v>
      </c>
      <c r="BT1412" s="374">
        <v>252.55</v>
      </c>
      <c r="BU1412" s="312">
        <v>0.24</v>
      </c>
      <c r="BV1412" s="372">
        <v>0.342862</v>
      </c>
      <c r="BW1412" s="369"/>
      <c r="BX1412" s="312"/>
      <c r="BY1412" s="370"/>
      <c r="BZ1412" s="370"/>
      <c r="CA1412" s="370"/>
      <c r="CB1412" s="312"/>
      <c r="CC1412" s="312"/>
      <c r="CD1412" s="308"/>
      <c r="CE1412" s="312"/>
      <c r="CF1412" s="312"/>
      <c r="CG1412" s="312"/>
      <c r="CH1412" s="312"/>
      <c r="CI1412" s="384"/>
      <c r="CJ1412" s="312"/>
      <c r="CK1412" s="372"/>
      <c r="CL1412" s="369"/>
      <c r="CM1412" s="312"/>
      <c r="CN1412" s="370"/>
      <c r="CO1412" s="370"/>
      <c r="CP1412" s="370"/>
      <c r="CQ1412" s="312"/>
      <c r="CR1412" s="312"/>
      <c r="CS1412" s="308"/>
      <c r="CT1412" s="312"/>
      <c r="CU1412" s="312"/>
      <c r="CV1412" s="312"/>
      <c r="CW1412" s="312"/>
      <c r="CX1412" s="384"/>
      <c r="CY1412" s="312"/>
      <c r="CZ1412" s="372"/>
    </row>
    <row r="1413" spans="1:104" s="1" customFormat="1" hidden="1">
      <c r="A1413" s="269">
        <v>45972</v>
      </c>
      <c r="B1413" s="380">
        <v>14.2</v>
      </c>
      <c r="C1413" s="381">
        <v>0.78096774193548391</v>
      </c>
      <c r="D1413" s="382">
        <v>3.2054400000000003</v>
      </c>
      <c r="E1413" s="382">
        <v>2.6637119999999999</v>
      </c>
      <c r="F1413" s="382">
        <v>0.217728</v>
      </c>
      <c r="G1413" s="312">
        <f>_xll.SRS1Splines.Functions25.Linear_Interp(V_NEM!$R$687:$R$703,V_NEM!$T$687:$T$703,M1413)+_xll.SRS1Splines.Functions25.Linear_Interp(V_NEM!$AB$687:$AB$703,V_NEM!$AD$687:$AD$703,N1413)</f>
        <v>1.060500649200006</v>
      </c>
      <c r="H1413" s="308">
        <f>(G1413/(V_NEM!$T$696+V_NEM!$AD$696))*100</f>
        <v>109.42307441082879</v>
      </c>
      <c r="I1413" s="308">
        <f>G1413-(V_NEM!$T$694+V_NEM!$AD$694)</f>
        <v>0.42101451420000602</v>
      </c>
      <c r="J1413" s="308">
        <f>((IFERROR((_xll.SRS1Splines.Functions25.Linear_Interp(V_NEM!$R$687:$R$703,V_NEM!$T$687:$T$703,M1413) - V_NEM!$X$689) / (V_NEM!$X$688- V_NEM!$X$689) * 100, 0))+(IFERROR((_xll.SRS1Splines.Functions25.Linear_Interp(V_NEM!$AB$687:$AB$703,V_NEM!$AD$687:$AD$703,N1413) - V_NEM!$AH$689) / (V_NEM!$AH$688- V_NEM!$AH$689) * 100, 0)))/2</f>
        <v>125.12381991694917</v>
      </c>
      <c r="K1413" s="308">
        <v>784.3</v>
      </c>
      <c r="L1413" s="308">
        <v>781.8</v>
      </c>
      <c r="M1413" s="371">
        <v>784.47</v>
      </c>
      <c r="N1413" s="371">
        <v>784.34</v>
      </c>
      <c r="O1413" s="312">
        <v>1.1651612903225805</v>
      </c>
      <c r="P1413" s="383">
        <v>2.9871989999999999</v>
      </c>
      <c r="Q1413" s="369">
        <v>3.8</v>
      </c>
      <c r="R1413" s="312">
        <v>2.7648000000000001</v>
      </c>
      <c r="S1413" s="370">
        <v>2.4384363195785523</v>
      </c>
      <c r="T1413" s="370">
        <v>1.7196218999999999</v>
      </c>
      <c r="U1413" s="370"/>
      <c r="V1413" s="312">
        <f>_xll.SRS1Splines.Functions25.Linear_Interp(V_NK3!$P$8:$P$32,V_NK3!$R$8:$R$32,AC1413)</f>
        <v>503.99596400000001</v>
      </c>
      <c r="W1413" s="312">
        <f>(V1413/V_NK3!$R$28)*100</f>
        <v>92.96294837214468</v>
      </c>
      <c r="X1413" s="308">
        <f>V1413-V_NK3!$R$8</f>
        <v>447.41731200000004</v>
      </c>
      <c r="Y1413" s="308">
        <f>IFERROR((V1413 - V_NK3!$V$10) / (V_NK3!$V$9- V_NK3!$V$10) * 100, 0)</f>
        <v>92.142988043915182</v>
      </c>
      <c r="Z1413" s="308">
        <v>541.79999999999995</v>
      </c>
      <c r="AA1413" s="308">
        <v>521</v>
      </c>
      <c r="AB1413" s="312">
        <v>539.04610801083948</v>
      </c>
      <c r="AC1413" s="371">
        <v>540</v>
      </c>
      <c r="AD1413" s="308">
        <v>1.2666666666666666</v>
      </c>
      <c r="AE1413" s="372">
        <v>0.42459800000000003</v>
      </c>
      <c r="AF1413" s="373"/>
      <c r="AG1413" s="312"/>
      <c r="AH1413" s="370">
        <v>2.3910981428570746</v>
      </c>
      <c r="AI1413" s="370">
        <v>2.2600410000000002</v>
      </c>
      <c r="AJ1413" s="370"/>
      <c r="AK1413" s="312">
        <f>_xll.SRS1Splines.Functions25.Linear_Interp(V_NK2!$R$10:$R$21,V_NK2!$T$10:$T$21,AR1413)</f>
        <v>63.230771428600697</v>
      </c>
      <c r="AL1413" s="312">
        <f>(AK1413/V_NK2!$T$18)*100</f>
        <v>88.558503401401538</v>
      </c>
      <c r="AM1413" s="308">
        <f>AK1413-V_NK2!$T$11</f>
        <v>22.4107714285729</v>
      </c>
      <c r="AN1413" s="308">
        <f>IFERROR((AK1413 - V_NK2!$X$12) / (V_NK2!$X$11- V_NK2!$X$12) * 100, 0)</f>
        <v>73.28571428572269</v>
      </c>
      <c r="AO1413" s="308">
        <v>427</v>
      </c>
      <c r="AP1413" s="308">
        <v>420</v>
      </c>
      <c r="AQ1413" s="308"/>
      <c r="AR1413" s="371">
        <v>425.13</v>
      </c>
      <c r="AS1413" s="312">
        <v>1.512</v>
      </c>
      <c r="AT1413" s="372">
        <v>0.53810500000000006</v>
      </c>
      <c r="AU1413" s="369"/>
      <c r="AV1413" s="312">
        <v>0.40438388593142954</v>
      </c>
      <c r="AW1413" s="370">
        <v>0.8776647272727629</v>
      </c>
      <c r="AX1413" s="370">
        <v>0.9166647272727273</v>
      </c>
      <c r="AY1413" s="370">
        <v>0</v>
      </c>
      <c r="AZ1413" s="312">
        <f>_xll.SRS1Splines.Functions25.Linear_Interp(V_NNG3A!$H$4:$H$12,V_NNG3A!$I$4:$I$12,BF1413)</f>
        <v>12.219800000000101</v>
      </c>
      <c r="BA1413" s="312">
        <f>(AZ1413/V_NNG3A!$I$8)*100</f>
        <v>88.229602888087371</v>
      </c>
      <c r="BB1413" s="308">
        <f>_xll.SRS1Splines.Functions25.Linear_Interp(V_NNG3A!$H$4:$H$12,V_NNG3A!$J$4:$J$12,BF1413)</f>
        <v>1.2322137931035899</v>
      </c>
      <c r="BC1413" s="308">
        <f>IFERROR((AZ1413-V_NNG3A!$J$20) / (V_NNG3A!$J$19-V_NNG3A!$J$20) * 100, 0)</f>
        <v>43.04806649801683</v>
      </c>
      <c r="BD1413" s="308">
        <v>1050</v>
      </c>
      <c r="BE1413" s="308">
        <v>1047</v>
      </c>
      <c r="BF1413" s="374">
        <v>1048.68</v>
      </c>
      <c r="BG1413" s="312">
        <v>0.14333333333333334</v>
      </c>
      <c r="BH1413" s="372">
        <v>0.31588999999998485</v>
      </c>
      <c r="BI1413" s="369"/>
      <c r="BJ1413" s="312">
        <v>1.6675199999999999</v>
      </c>
      <c r="BK1413" s="370">
        <v>2.2464</v>
      </c>
      <c r="BL1413" s="370">
        <v>2.1090239999999998</v>
      </c>
      <c r="BM1413" s="370">
        <f t="shared" si="19"/>
        <v>0.13737600000000016</v>
      </c>
      <c r="BN1413" s="312">
        <f>_xll.SRS1Splines.Functions25.Linear_Interp(V_XNN1!$K$3:$K$8,V_XNN1!$L$3:$L$8,BT1413)</f>
        <v>0.219801</v>
      </c>
      <c r="BO1413" s="312">
        <f>(BN1413/V_XNN1!$L$7)*100</f>
        <v>104.66714285714286</v>
      </c>
      <c r="BP1413" s="308">
        <f>_xll.SRS1Splines.Functions25.Linear_Interp(V_XNN1!$K$3:$K$8,V_XNN1!$M$3:$M$8,BT1413)</f>
        <v>6.3801000000000205E-2</v>
      </c>
      <c r="BQ1413" s="308">
        <f>IFERROR((BN1413 - V_XNN1!$M$16) / (V_XNN1!$M$15- V_XNN1!$M$16) * 100, 0)</f>
        <v>102.75766016713092</v>
      </c>
      <c r="BR1413" s="308">
        <v>252</v>
      </c>
      <c r="BS1413" s="308">
        <v>249</v>
      </c>
      <c r="BT1413" s="374">
        <v>252.55</v>
      </c>
      <c r="BU1413" s="312">
        <v>0.24</v>
      </c>
      <c r="BV1413" s="372">
        <v>0.34327800000000003</v>
      </c>
      <c r="BW1413" s="369"/>
      <c r="BX1413" s="312"/>
      <c r="BY1413" s="370"/>
      <c r="BZ1413" s="370"/>
      <c r="CA1413" s="370"/>
      <c r="CB1413" s="312"/>
      <c r="CC1413" s="312"/>
      <c r="CD1413" s="308"/>
      <c r="CE1413" s="312"/>
      <c r="CF1413" s="312"/>
      <c r="CG1413" s="312"/>
      <c r="CH1413" s="312"/>
      <c r="CI1413" s="384"/>
      <c r="CJ1413" s="312"/>
      <c r="CK1413" s="372"/>
      <c r="CL1413" s="369"/>
      <c r="CM1413" s="312"/>
      <c r="CN1413" s="370"/>
      <c r="CO1413" s="370"/>
      <c r="CP1413" s="370"/>
      <c r="CQ1413" s="312"/>
      <c r="CR1413" s="312"/>
      <c r="CS1413" s="308"/>
      <c r="CT1413" s="312"/>
      <c r="CU1413" s="312"/>
      <c r="CV1413" s="312"/>
      <c r="CW1413" s="312"/>
      <c r="CX1413" s="384"/>
      <c r="CY1413" s="312"/>
      <c r="CZ1413" s="372"/>
    </row>
    <row r="1414" spans="1:104" s="1" customFormat="1" hidden="1">
      <c r="A1414" s="269">
        <v>45973</v>
      </c>
      <c r="B1414" s="380">
        <v>22.6</v>
      </c>
      <c r="C1414" s="381">
        <v>0.78096774193548391</v>
      </c>
      <c r="D1414" s="382">
        <v>3.1406400000000003</v>
      </c>
      <c r="E1414" s="382">
        <v>3.0818880000000002</v>
      </c>
      <c r="F1414" s="382">
        <v>8.8992000000000002E-2</v>
      </c>
      <c r="G1414" s="312">
        <f>_xll.SRS1Splines.Functions25.Linear_Interp(V_NEM!$R$687:$R$703,V_NEM!$T$687:$T$703,M1414)+_xll.SRS1Splines.Functions25.Linear_Interp(V_NEM!$AB$687:$AB$703,V_NEM!$AD$687:$AD$703,N1414)</f>
        <v>1.001036161599995</v>
      </c>
      <c r="H1414" s="308">
        <f>(G1414/(V_NEM!$T$696+V_NEM!$AD$696))*100</f>
        <v>103.28749395987269</v>
      </c>
      <c r="I1414" s="308">
        <f>G1414-(V_NEM!$T$694+V_NEM!$AD$694)</f>
        <v>0.36155002659999502</v>
      </c>
      <c r="J1414" s="308">
        <f>((IFERROR((_xll.SRS1Splines.Functions25.Linear_Interp(V_NEM!$R$687:$R$703,V_NEM!$T$687:$T$703,M1414) - V_NEM!$X$689) / (V_NEM!$X$688- V_NEM!$X$689) * 100, 0))+(IFERROR((_xll.SRS1Splines.Functions25.Linear_Interp(V_NEM!$AB$687:$AB$703,V_NEM!$AD$687:$AD$703,N1414) - V_NEM!$AH$689) / (V_NEM!$AH$688- V_NEM!$AH$689) * 100, 0)))/2</f>
        <v>109.31638872983767</v>
      </c>
      <c r="K1414" s="308">
        <v>784.3</v>
      </c>
      <c r="L1414" s="308">
        <v>781.8</v>
      </c>
      <c r="M1414" s="371">
        <v>784.16</v>
      </c>
      <c r="N1414" s="371">
        <v>784.14</v>
      </c>
      <c r="O1414" s="312">
        <v>1.1651612903225805</v>
      </c>
      <c r="P1414" s="383">
        <v>2.8576439999999996</v>
      </c>
      <c r="Q1414" s="369">
        <v>0</v>
      </c>
      <c r="R1414" s="312">
        <v>2.7648000000000001</v>
      </c>
      <c r="S1414" s="370">
        <v>2.3407075401916502</v>
      </c>
      <c r="T1414" s="370">
        <v>2.70011475</v>
      </c>
      <c r="U1414" s="370"/>
      <c r="V1414" s="312">
        <f>_xll.SRS1Splines.Functions25.Linear_Interp(V_NK3!$P$8:$P$32,V_NK3!$R$8:$R$32,AC1414)</f>
        <v>503.63655678999999</v>
      </c>
      <c r="W1414" s="312">
        <f>(V1414/V_NK3!$R$28)*100</f>
        <v>92.896655075582075</v>
      </c>
      <c r="X1414" s="308">
        <f>V1414-V_NK3!$R$8</f>
        <v>447.05790479000001</v>
      </c>
      <c r="Y1414" s="308">
        <f>IFERROR((V1414 - V_NK3!$V$10) / (V_NK3!$V$9- V_NK3!$V$10) * 100, 0)</f>
        <v>92.068970223491803</v>
      </c>
      <c r="Z1414" s="308">
        <v>541.79999999999995</v>
      </c>
      <c r="AA1414" s="308">
        <v>521</v>
      </c>
      <c r="AB1414" s="312">
        <v>538.98029964818852</v>
      </c>
      <c r="AC1414" s="371">
        <v>539.99</v>
      </c>
      <c r="AD1414" s="308">
        <v>1.2666666666666666</v>
      </c>
      <c r="AE1414" s="372">
        <v>0.66669500000000004</v>
      </c>
      <c r="AF1414" s="373"/>
      <c r="AG1414" s="312"/>
      <c r="AH1414" s="370">
        <v>3.0338605714290141</v>
      </c>
      <c r="AI1414" s="370">
        <v>3.4270320000000001</v>
      </c>
      <c r="AJ1414" s="370"/>
      <c r="AK1414" s="312">
        <f>_xll.SRS1Splines.Functions25.Linear_Interp(V_NK2!$R$10:$R$21,V_NK2!$T$10:$T$21,AR1414)</f>
        <v>62.837600000029703</v>
      </c>
      <c r="AL1414" s="312">
        <f>(AK1414/V_NK2!$T$18)*100</f>
        <v>88.00784313729649</v>
      </c>
      <c r="AM1414" s="308">
        <f>AK1414-V_NK2!$T$11</f>
        <v>22.017600000001906</v>
      </c>
      <c r="AN1414" s="308">
        <f>IFERROR((AK1414 - V_NK2!$X$12) / (V_NK2!$X$11- V_NK2!$X$12) * 100, 0)</f>
        <v>72.000000000009763</v>
      </c>
      <c r="AO1414" s="308">
        <v>427</v>
      </c>
      <c r="AP1414" s="308">
        <v>420</v>
      </c>
      <c r="AQ1414" s="308"/>
      <c r="AR1414" s="371">
        <v>425.04</v>
      </c>
      <c r="AS1414" s="312">
        <v>1.512</v>
      </c>
      <c r="AT1414" s="372">
        <v>0.81596000000000002</v>
      </c>
      <c r="AU1414" s="369"/>
      <c r="AV1414" s="312">
        <v>0.40438388593142954</v>
      </c>
      <c r="AW1414" s="370">
        <v>0.88722402727271754</v>
      </c>
      <c r="AX1414" s="370">
        <v>0.81182402727272707</v>
      </c>
      <c r="AY1414" s="370">
        <v>0</v>
      </c>
      <c r="AZ1414" s="312">
        <f>_xll.SRS1Splines.Functions25.Linear_Interp(V_NNG3A!$H$4:$H$12,V_NNG3A!$I$4:$I$12,BF1414)</f>
        <v>12.57795</v>
      </c>
      <c r="BA1414" s="312">
        <f>(AZ1414/V_NNG3A!$I$8)*100</f>
        <v>90.815523465703976</v>
      </c>
      <c r="BB1414" s="308">
        <f>_xll.SRS1Splines.Functions25.Linear_Interp(V_NNG3A!$H$4:$H$12,V_NNG3A!$J$4:$J$12,BF1414)</f>
        <v>1.5903637931035499</v>
      </c>
      <c r="BC1414" s="308">
        <f>IFERROR((AZ1414-V_NNG3A!$J$20) / (V_NNG3A!$J$19-V_NNG3A!$J$20) * 100, 0)</f>
        <v>55.560233706783102</v>
      </c>
      <c r="BD1414" s="308">
        <v>1050</v>
      </c>
      <c r="BE1414" s="308">
        <v>1047</v>
      </c>
      <c r="BF1414" s="374">
        <v>1048.97</v>
      </c>
      <c r="BG1414" s="312">
        <v>0.14333333333333334</v>
      </c>
      <c r="BH1414" s="372">
        <v>0.27464999999999418</v>
      </c>
      <c r="BI1414" s="369"/>
      <c r="BJ1414" s="312">
        <v>1.6675199999999999</v>
      </c>
      <c r="BK1414" s="370">
        <v>2.1790080000000001</v>
      </c>
      <c r="BL1414" s="370">
        <v>2.1090239999999998</v>
      </c>
      <c r="BM1414" s="370">
        <f t="shared" si="19"/>
        <v>6.9984000000000268E-2</v>
      </c>
      <c r="BN1414" s="312">
        <f>_xll.SRS1Splines.Functions25.Linear_Interp(V_XNN1!$K$3:$K$8,V_XNN1!$L$3:$L$8,BT1414)</f>
        <v>0.21944459999999999</v>
      </c>
      <c r="BO1414" s="312">
        <f>(BN1414/V_XNN1!$L$7)*100</f>
        <v>104.49742857142856</v>
      </c>
      <c r="BP1414" s="308">
        <f>_xll.SRS1Splines.Functions25.Linear_Interp(V_XNN1!$K$3:$K$8,V_XNN1!$M$3:$M$8,BT1414)</f>
        <v>6.3444600000000004E-2</v>
      </c>
      <c r="BQ1414" s="308">
        <f>IFERROR((BN1414 - V_XNN1!$M$16) / (V_XNN1!$M$15- V_XNN1!$M$16) * 100, 0)</f>
        <v>101.65459610027854</v>
      </c>
      <c r="BR1414" s="308">
        <v>252</v>
      </c>
      <c r="BS1414" s="308">
        <v>249</v>
      </c>
      <c r="BT1414" s="374">
        <v>252.53</v>
      </c>
      <c r="BU1414" s="312">
        <v>0.24</v>
      </c>
      <c r="BV1414" s="372">
        <v>0.342165</v>
      </c>
      <c r="BW1414" s="369"/>
      <c r="BX1414" s="312"/>
      <c r="BY1414" s="370"/>
      <c r="BZ1414" s="370"/>
      <c r="CA1414" s="370"/>
      <c r="CB1414" s="312"/>
      <c r="CC1414" s="312"/>
      <c r="CD1414" s="308"/>
      <c r="CE1414" s="312"/>
      <c r="CF1414" s="312"/>
      <c r="CG1414" s="312"/>
      <c r="CH1414" s="312"/>
      <c r="CI1414" s="384"/>
      <c r="CJ1414" s="312"/>
      <c r="CK1414" s="372"/>
      <c r="CL1414" s="369"/>
      <c r="CM1414" s="312"/>
      <c r="CN1414" s="370"/>
      <c r="CO1414" s="370"/>
      <c r="CP1414" s="370"/>
      <c r="CQ1414" s="312"/>
      <c r="CR1414" s="312"/>
      <c r="CS1414" s="308"/>
      <c r="CT1414" s="312"/>
      <c r="CU1414" s="312"/>
      <c r="CV1414" s="312"/>
      <c r="CW1414" s="312"/>
      <c r="CX1414" s="384"/>
      <c r="CY1414" s="312"/>
      <c r="CZ1414" s="372"/>
    </row>
    <row r="1415" spans="1:104" s="1" customFormat="1" hidden="1">
      <c r="A1415" s="269">
        <v>45974</v>
      </c>
      <c r="B1415" s="380">
        <v>0</v>
      </c>
      <c r="C1415" s="381">
        <v>0.78096774193548391</v>
      </c>
      <c r="D1415" s="382">
        <v>2.9600639999999996</v>
      </c>
      <c r="E1415" s="382">
        <v>2.9177279999999999</v>
      </c>
      <c r="F1415" s="382">
        <v>2.9375999999999999E-2</v>
      </c>
      <c r="G1415" s="312">
        <f>_xll.SRS1Splines.Functions25.Linear_Interp(V_NEM!$R$687:$R$703,V_NEM!$T$687:$T$703,M1415)+_xll.SRS1Splines.Functions25.Linear_Interp(V_NEM!$AB$687:$AB$703,V_NEM!$AD$687:$AD$703,N1415)</f>
        <v>1.0123900998000031</v>
      </c>
      <c r="H1415" s="308">
        <f>(G1415/(V_NEM!$T$696+V_NEM!$AD$696))*100</f>
        <v>104.45899991364334</v>
      </c>
      <c r="I1415" s="308">
        <f>G1415-(V_NEM!$T$694+V_NEM!$AD$694)</f>
        <v>0.3729039648000031</v>
      </c>
      <c r="J1415" s="308">
        <f>((IFERROR((_xll.SRS1Splines.Functions25.Linear_Interp(V_NEM!$R$687:$R$703,V_NEM!$T$687:$T$703,M1415) - V_NEM!$X$689) / (V_NEM!$X$688- V_NEM!$X$689) * 100, 0))+(IFERROR((_xll.SRS1Splines.Functions25.Linear_Interp(V_NEM!$AB$687:$AB$703,V_NEM!$AD$687:$AD$703,N1415) - V_NEM!$AH$689) / (V_NEM!$AH$688- V_NEM!$AH$689) * 100, 0)))/2</f>
        <v>110.83441970261754</v>
      </c>
      <c r="K1415" s="308">
        <v>784.3</v>
      </c>
      <c r="L1415" s="308">
        <v>781.8</v>
      </c>
      <c r="M1415" s="371">
        <v>784.23</v>
      </c>
      <c r="N1415" s="371">
        <v>784.12</v>
      </c>
      <c r="O1415" s="312">
        <v>1.1651612903225805</v>
      </c>
      <c r="P1415" s="383">
        <v>2.9044899999999996</v>
      </c>
      <c r="Q1415" s="369">
        <v>0</v>
      </c>
      <c r="R1415" s="312">
        <v>2.7648000000000001</v>
      </c>
      <c r="S1415" s="370">
        <v>1.7541298402297971</v>
      </c>
      <c r="T1415" s="370">
        <v>2.1135370499999997</v>
      </c>
      <c r="U1415" s="370"/>
      <c r="V1415" s="312">
        <f>_xll.SRS1Splines.Functions25.Linear_Interp(V_NK3!$P$8:$P$32,V_NK3!$R$8:$R$32,AC1415)</f>
        <v>503.27714958000098</v>
      </c>
      <c r="W1415" s="312">
        <f>(V1415/V_NK3!$R$28)*100</f>
        <v>92.830361779019654</v>
      </c>
      <c r="X1415" s="308">
        <f>V1415-V_NK3!$R$8</f>
        <v>446.698497580001</v>
      </c>
      <c r="Y1415" s="308">
        <f>IFERROR((V1415 - V_NK3!$V$10) / (V_NK3!$V$9- V_NK3!$V$10) * 100, 0)</f>
        <v>91.994952403068623</v>
      </c>
      <c r="Z1415" s="308">
        <v>541.79999999999995</v>
      </c>
      <c r="AA1415" s="308">
        <v>521</v>
      </c>
      <c r="AB1415" s="312">
        <v>538.91230776551754</v>
      </c>
      <c r="AC1415" s="371">
        <v>539.98</v>
      </c>
      <c r="AD1415" s="308">
        <v>1.2666666666666666</v>
      </c>
      <c r="AE1415" s="372">
        <v>0.52186100000000002</v>
      </c>
      <c r="AF1415" s="373"/>
      <c r="AG1415" s="312"/>
      <c r="AH1415" s="370">
        <v>2.731837742857075</v>
      </c>
      <c r="AI1415" s="370">
        <v>2.9065806000000003</v>
      </c>
      <c r="AJ1415" s="370"/>
      <c r="AK1415" s="312">
        <f>_xll.SRS1Splines.Functions25.Linear_Interp(V_NK2!$R$10:$R$21,V_NK2!$T$10:$T$21,AR1415)</f>
        <v>62.662857142886899</v>
      </c>
      <c r="AL1415" s="312">
        <f>(AK1415/V_NK2!$T$18)*100</f>
        <v>87.763105242138508</v>
      </c>
      <c r="AM1415" s="308">
        <f>AK1415-V_NK2!$T$11</f>
        <v>21.842857142859103</v>
      </c>
      <c r="AN1415" s="308">
        <f>IFERROR((AK1415 - V_NK2!$X$12) / (V_NK2!$X$11- V_NK2!$X$12) * 100, 0)</f>
        <v>71.42857142858135</v>
      </c>
      <c r="AO1415" s="308">
        <v>427</v>
      </c>
      <c r="AP1415" s="308">
        <v>420</v>
      </c>
      <c r="AQ1415" s="308"/>
      <c r="AR1415" s="371">
        <v>425</v>
      </c>
      <c r="AS1415" s="312">
        <v>1.512</v>
      </c>
      <c r="AT1415" s="372">
        <v>0.69204299999999996</v>
      </c>
      <c r="AU1415" s="369"/>
      <c r="AV1415" s="312">
        <v>0.40438388593142954</v>
      </c>
      <c r="AW1415" s="370">
        <v>0.90601527272725124</v>
      </c>
      <c r="AX1415" s="370">
        <v>0.88261527272727247</v>
      </c>
      <c r="AY1415" s="370">
        <v>0</v>
      </c>
      <c r="AZ1415" s="312">
        <f>_xll.SRS1Splines.Functions25.Linear_Interp(V_NNG3A!$H$4:$H$12,V_NNG3A!$I$4:$I$12,BF1415)</f>
        <v>12.6890999999999</v>
      </c>
      <c r="BA1415" s="312">
        <f>(AZ1415/V_NNG3A!$I$8)*100</f>
        <v>91.61805054151553</v>
      </c>
      <c r="BB1415" s="308">
        <f>_xll.SRS1Splines.Functions25.Linear_Interp(V_NNG3A!$H$4:$H$12,V_NNG3A!$J$4:$J$12,BF1415)</f>
        <v>1.7015137931034501</v>
      </c>
      <c r="BC1415" s="308">
        <f>IFERROR((AZ1415-V_NNG3A!$J$20) / (V_NNG3A!$J$19-V_NNG3A!$J$20) * 100, 0)</f>
        <v>59.443320081915097</v>
      </c>
      <c r="BD1415" s="308">
        <v>1050</v>
      </c>
      <c r="BE1415" s="308">
        <v>1047</v>
      </c>
      <c r="BF1415" s="374">
        <v>1049.06</v>
      </c>
      <c r="BG1415" s="312">
        <v>0.14333333333333334</v>
      </c>
      <c r="BH1415" s="372">
        <v>0.30585000000000584</v>
      </c>
      <c r="BI1415" s="369"/>
      <c r="BJ1415" s="312">
        <v>1.6675199999999999</v>
      </c>
      <c r="BK1415" s="370">
        <v>2.1392639999999998</v>
      </c>
      <c r="BL1415" s="370">
        <v>2.1098880000000002</v>
      </c>
      <c r="BM1415" s="370">
        <f t="shared" si="19"/>
        <v>2.9375999999999625E-2</v>
      </c>
      <c r="BN1415" s="312">
        <f>_xll.SRS1Splines.Functions25.Linear_Interp(V_XNN1!$K$3:$K$8,V_XNN1!$L$3:$L$8,BT1415)</f>
        <v>0.2192664</v>
      </c>
      <c r="BO1415" s="312">
        <f>(BN1415/V_XNN1!$L$7)*100</f>
        <v>104.41257142857143</v>
      </c>
      <c r="BP1415" s="308">
        <f>_xll.SRS1Splines.Functions25.Linear_Interp(V_XNN1!$K$3:$K$8,V_XNN1!$M$3:$M$8,BT1415)</f>
        <v>6.3266400000000195E-2</v>
      </c>
      <c r="BQ1415" s="308">
        <f>IFERROR((BN1415 - V_XNN1!$M$16) / (V_XNN1!$M$15- V_XNN1!$M$16) * 100, 0)</f>
        <v>101.10306406685238</v>
      </c>
      <c r="BR1415" s="308">
        <v>252</v>
      </c>
      <c r="BS1415" s="308">
        <v>249</v>
      </c>
      <c r="BT1415" s="374">
        <v>252.52</v>
      </c>
      <c r="BU1415" s="312">
        <v>0.24</v>
      </c>
      <c r="BV1415" s="372">
        <v>0.34134799999999998</v>
      </c>
      <c r="BW1415" s="369"/>
      <c r="BX1415" s="312"/>
      <c r="BY1415" s="370"/>
      <c r="BZ1415" s="370"/>
      <c r="CA1415" s="370"/>
      <c r="CB1415" s="312"/>
      <c r="CC1415" s="312"/>
      <c r="CD1415" s="308"/>
      <c r="CE1415" s="312"/>
      <c r="CF1415" s="312"/>
      <c r="CG1415" s="312"/>
      <c r="CH1415" s="312"/>
      <c r="CI1415" s="384"/>
      <c r="CJ1415" s="312"/>
      <c r="CK1415" s="372"/>
      <c r="CL1415" s="369"/>
      <c r="CM1415" s="312"/>
      <c r="CN1415" s="370"/>
      <c r="CO1415" s="370"/>
      <c r="CP1415" s="370"/>
      <c r="CQ1415" s="312"/>
      <c r="CR1415" s="312"/>
      <c r="CS1415" s="308"/>
      <c r="CT1415" s="312"/>
      <c r="CU1415" s="312"/>
      <c r="CV1415" s="312"/>
      <c r="CW1415" s="312"/>
      <c r="CX1415" s="384"/>
      <c r="CY1415" s="312"/>
      <c r="CZ1415" s="372"/>
    </row>
    <row r="1416" spans="1:104" s="1" customFormat="1" hidden="1">
      <c r="A1416" s="269">
        <v>45975</v>
      </c>
      <c r="B1416" s="380">
        <v>0</v>
      </c>
      <c r="C1416" s="381">
        <v>0.78096774193548391</v>
      </c>
      <c r="D1416" s="382">
        <v>2.8537919999999999</v>
      </c>
      <c r="E1416" s="382">
        <v>2.9505599999999994</v>
      </c>
      <c r="F1416" s="382">
        <v>0</v>
      </c>
      <c r="G1416" s="312">
        <f>_xll.SRS1Splines.Functions25.Linear_Interp(V_NEM!$R$687:$R$703,V_NEM!$T$687:$T$703,M1416)+_xll.SRS1Splines.Functions25.Linear_Interp(V_NEM!$AB$687:$AB$703,V_NEM!$AD$687:$AD$703,N1416)</f>
        <v>0.93903179539999804</v>
      </c>
      <c r="H1416" s="308">
        <f>(G1416/(V_NEM!$T$696+V_NEM!$AD$696))*100</f>
        <v>96.889847356245781</v>
      </c>
      <c r="I1416" s="308">
        <f>G1416-(V_NEM!$T$694+V_NEM!$AD$694)</f>
        <v>0.29954566039999808</v>
      </c>
      <c r="J1416" s="308">
        <f>((IFERROR((_xll.SRS1Splines.Functions25.Linear_Interp(V_NEM!$R$687:$R$703,V_NEM!$T$687:$T$703,M1416) - V_NEM!$X$689) / (V_NEM!$X$688- V_NEM!$X$689) * 100, 0))+(IFERROR((_xll.SRS1Splines.Functions25.Linear_Interp(V_NEM!$AB$687:$AB$703,V_NEM!$AD$687:$AD$703,N1416) - V_NEM!$AH$689) / (V_NEM!$AH$688- V_NEM!$AH$689) * 100, 0)))/2</f>
        <v>84.658107965382598</v>
      </c>
      <c r="K1416" s="308">
        <v>784.3</v>
      </c>
      <c r="L1416" s="308">
        <v>781.8</v>
      </c>
      <c r="M1416" s="371">
        <v>783.88</v>
      </c>
      <c r="N1416" s="371">
        <v>783.55</v>
      </c>
      <c r="O1416" s="312">
        <v>1.1651612903225805</v>
      </c>
      <c r="P1416" s="383">
        <v>2.5612438902081229</v>
      </c>
      <c r="Q1416" s="369">
        <v>0</v>
      </c>
      <c r="R1416" s="312">
        <v>2.7648000000000001</v>
      </c>
      <c r="S1416" s="370">
        <v>1.8733274999999998</v>
      </c>
      <c r="T1416" s="370">
        <v>1.8733274999999998</v>
      </c>
      <c r="U1416" s="370"/>
      <c r="V1416" s="312">
        <f>_xll.SRS1Splines.Functions25.Linear_Interp(V_NK3!$P$8:$P$32,V_NK3!$R$8:$R$32,AC1416)</f>
        <v>503.27714958000098</v>
      </c>
      <c r="W1416" s="312">
        <f>(V1416/V_NK3!$R$28)*100</f>
        <v>92.830361779019654</v>
      </c>
      <c r="X1416" s="308">
        <f>V1416-V_NK3!$R$8</f>
        <v>446.698497580001</v>
      </c>
      <c r="Y1416" s="308">
        <f>IFERROR((V1416 - V_NK3!$V$10) / (V_NK3!$V$9- V_NK3!$V$10) * 100, 0)</f>
        <v>91.994952403068623</v>
      </c>
      <c r="Z1416" s="308">
        <v>541.79999999999995</v>
      </c>
      <c r="AA1416" s="308">
        <v>521</v>
      </c>
      <c r="AB1416" s="312">
        <v>538.84431588284656</v>
      </c>
      <c r="AC1416" s="371">
        <v>539.98</v>
      </c>
      <c r="AD1416" s="308">
        <v>1.2666666666666666</v>
      </c>
      <c r="AE1416" s="372">
        <v>0.46255000000000002</v>
      </c>
      <c r="AF1416" s="373"/>
      <c r="AG1416" s="312"/>
      <c r="AH1416" s="370">
        <v>2.3995397999999999</v>
      </c>
      <c r="AI1416" s="370">
        <v>2.3995397999999999</v>
      </c>
      <c r="AJ1416" s="370"/>
      <c r="AK1416" s="312">
        <f>_xll.SRS1Splines.Functions25.Linear_Interp(V_NK2!$R$10:$R$21,V_NK2!$T$10:$T$21,AR1416)</f>
        <v>62.662857142886899</v>
      </c>
      <c r="AL1416" s="312">
        <f>(AK1416/V_NK2!$T$18)*100</f>
        <v>87.763105242138508</v>
      </c>
      <c r="AM1416" s="308">
        <f>AK1416-V_NK2!$T$11</f>
        <v>21.842857142859103</v>
      </c>
      <c r="AN1416" s="308">
        <f>IFERROR((AK1416 - V_NK2!$X$12) / (V_NK2!$X$11- V_NK2!$X$12) * 100, 0)</f>
        <v>71.42857142858135</v>
      </c>
      <c r="AO1416" s="308">
        <v>427</v>
      </c>
      <c r="AP1416" s="308">
        <v>420</v>
      </c>
      <c r="AQ1416" s="308"/>
      <c r="AR1416" s="371">
        <v>425</v>
      </c>
      <c r="AS1416" s="312">
        <v>1.512</v>
      </c>
      <c r="AT1416" s="372">
        <v>0.57131899999999991</v>
      </c>
      <c r="AU1416" s="369"/>
      <c r="AV1416" s="312">
        <v>0.40438388593142954</v>
      </c>
      <c r="AW1416" s="370">
        <v>0.83321527272725837</v>
      </c>
      <c r="AX1416" s="370">
        <v>0.88261527272727247</v>
      </c>
      <c r="AY1416" s="370">
        <v>0</v>
      </c>
      <c r="AZ1416" s="312">
        <f>_xll.SRS1Splines.Functions25.Linear_Interp(V_NNG3A!$H$4:$H$12,V_NNG3A!$I$4:$I$12,BF1416)</f>
        <v>12.4544499999999</v>
      </c>
      <c r="BA1416" s="312">
        <f>(AZ1416/V_NNG3A!$I$8)*100</f>
        <v>89.923826714800725</v>
      </c>
      <c r="BB1416" s="308">
        <f>_xll.SRS1Splines.Functions25.Linear_Interp(V_NNG3A!$H$4:$H$12,V_NNG3A!$J$4:$J$12,BF1416)</f>
        <v>1.4668637931033801</v>
      </c>
      <c r="BC1416" s="308">
        <f>IFERROR((AZ1416-V_NNG3A!$J$20) / (V_NNG3A!$J$19-V_NNG3A!$J$20) * 100, 0)</f>
        <v>51.24569328996246</v>
      </c>
      <c r="BD1416" s="308">
        <v>1050</v>
      </c>
      <c r="BE1416" s="308">
        <v>1047</v>
      </c>
      <c r="BF1416" s="374">
        <v>1048.8699999999999</v>
      </c>
      <c r="BG1416" s="312">
        <v>0.14333333333333334</v>
      </c>
      <c r="BH1416" s="372">
        <v>0.30598000000001047</v>
      </c>
      <c r="BI1416" s="369"/>
      <c r="BJ1416" s="312">
        <v>1.6675199999999999</v>
      </c>
      <c r="BK1416" s="370">
        <v>2.1047039999999999</v>
      </c>
      <c r="BL1416" s="370">
        <v>2.1047039999999999</v>
      </c>
      <c r="BM1416" s="370">
        <f t="shared" si="19"/>
        <v>0</v>
      </c>
      <c r="BN1416" s="312">
        <f>_xll.SRS1Splines.Functions25.Linear_Interp(V_XNN1!$K$3:$K$8,V_XNN1!$L$3:$L$8,BT1416)</f>
        <v>0.21570239999999999</v>
      </c>
      <c r="BO1416" s="312">
        <f>(BN1416/V_XNN1!$L$7)*100</f>
        <v>102.71542857142857</v>
      </c>
      <c r="BP1416" s="308">
        <f>_xll.SRS1Splines.Functions25.Linear_Interp(V_XNN1!$K$3:$K$8,V_XNN1!$M$3:$M$8,BT1416)</f>
        <v>5.9702399999999899E-2</v>
      </c>
      <c r="BQ1416" s="308">
        <f>IFERROR((BN1416 - V_XNN1!$M$16) / (V_XNN1!$M$15- V_XNN1!$M$16) * 100, 0)</f>
        <v>90.072423398328681</v>
      </c>
      <c r="BR1416" s="308">
        <v>252</v>
      </c>
      <c r="BS1416" s="308">
        <v>249</v>
      </c>
      <c r="BT1416" s="374">
        <v>252.32</v>
      </c>
      <c r="BU1416" s="312">
        <v>0.24</v>
      </c>
      <c r="BV1416" s="372">
        <v>0.340669</v>
      </c>
      <c r="BW1416" s="369"/>
      <c r="BX1416" s="312"/>
      <c r="BY1416" s="370"/>
      <c r="BZ1416" s="370"/>
      <c r="CA1416" s="370"/>
      <c r="CB1416" s="312"/>
      <c r="CC1416" s="312"/>
      <c r="CD1416" s="308"/>
      <c r="CE1416" s="312"/>
      <c r="CF1416" s="312"/>
      <c r="CG1416" s="312"/>
      <c r="CH1416" s="312"/>
      <c r="CI1416" s="384"/>
      <c r="CJ1416" s="312"/>
      <c r="CK1416" s="372"/>
      <c r="CL1416" s="369"/>
      <c r="CM1416" s="312"/>
      <c r="CN1416" s="370"/>
      <c r="CO1416" s="370"/>
      <c r="CP1416" s="370"/>
      <c r="CQ1416" s="312"/>
      <c r="CR1416" s="312"/>
      <c r="CS1416" s="308"/>
      <c r="CT1416" s="312"/>
      <c r="CU1416" s="312"/>
      <c r="CV1416" s="312"/>
      <c r="CW1416" s="312"/>
      <c r="CX1416" s="384"/>
      <c r="CY1416" s="312"/>
      <c r="CZ1416" s="372"/>
    </row>
    <row r="1417" spans="1:104" s="1" customFormat="1" hidden="1">
      <c r="A1417" s="269">
        <v>45976</v>
      </c>
      <c r="B1417" s="380">
        <v>0</v>
      </c>
      <c r="C1417" s="381">
        <v>0.78096774193548391</v>
      </c>
      <c r="D1417" s="382">
        <v>2.8544039999999997</v>
      </c>
      <c r="E1417" s="382">
        <v>2.6423999999999999</v>
      </c>
      <c r="F1417" s="382">
        <v>0.163296</v>
      </c>
      <c r="G1417" s="312">
        <f>_xll.SRS1Splines.Functions25.Linear_Interp(V_NEM!$R$687:$R$703,V_NEM!$T$687:$T$703,M1417)+_xll.SRS1Splines.Functions25.Linear_Interp(V_NEM!$AB$687:$AB$703,V_NEM!$AD$687:$AD$703,N1417)</f>
        <v>0.93194366625000002</v>
      </c>
      <c r="H1417" s="308">
        <f>(G1417/(V_NEM!$T$696+V_NEM!$AD$696))*100</f>
        <v>96.15849006382085</v>
      </c>
      <c r="I1417" s="308">
        <f>G1417-(V_NEM!$T$694+V_NEM!$AD$694)</f>
        <v>0.29245753125000007</v>
      </c>
      <c r="J1417" s="308">
        <f>((IFERROR((_xll.SRS1Splines.Functions25.Linear_Interp(V_NEM!$R$687:$R$703,V_NEM!$T$687:$T$703,M1417) - V_NEM!$X$689) / (V_NEM!$X$688- V_NEM!$X$689) * 100, 0))+(IFERROR((_xll.SRS1Splines.Functions25.Linear_Interp(V_NEM!$AB$687:$AB$703,V_NEM!$AD$687:$AD$703,N1417) - V_NEM!$AH$689) / (V_NEM!$AH$688- V_NEM!$AH$689) * 100, 0)))/2</f>
        <v>93.331347520314353</v>
      </c>
      <c r="K1417" s="308">
        <v>784.3</v>
      </c>
      <c r="L1417" s="308">
        <v>781.8</v>
      </c>
      <c r="M1417" s="371">
        <v>783.75</v>
      </c>
      <c r="N1417" s="371">
        <v>784</v>
      </c>
      <c r="O1417" s="312">
        <v>1.1651612903225805</v>
      </c>
      <c r="P1417" s="383">
        <v>2.3728629999999997</v>
      </c>
      <c r="Q1417" s="369">
        <v>0</v>
      </c>
      <c r="R1417" s="312">
        <v>2.7648000000000001</v>
      </c>
      <c r="S1417" s="370">
        <v>2.1160418902297971</v>
      </c>
      <c r="T1417" s="370">
        <v>2.4754490999999996</v>
      </c>
      <c r="U1417" s="370"/>
      <c r="V1417" s="312">
        <f>_xll.SRS1Splines.Functions25.Linear_Interp(V_NK3!$P$8:$P$32,V_NK3!$R$8:$R$32,AC1417)</f>
        <v>502.91774237000101</v>
      </c>
      <c r="W1417" s="312">
        <f>(V1417/V_NK3!$R$28)*100</f>
        <v>92.764068482457063</v>
      </c>
      <c r="X1417" s="308">
        <f>V1417-V_NK3!$R$8</f>
        <v>446.33909037000103</v>
      </c>
      <c r="Y1417" s="308">
        <f>IFERROR((V1417 - V_NK3!$V$10) / (V_NK3!$V$9- V_NK3!$V$10) * 100, 0)</f>
        <v>91.920934582645259</v>
      </c>
      <c r="Z1417" s="308">
        <v>541.79999999999995</v>
      </c>
      <c r="AA1417" s="308">
        <v>521</v>
      </c>
      <c r="AB1417" s="312">
        <v>538.77632400017558</v>
      </c>
      <c r="AC1417" s="371">
        <v>539.97</v>
      </c>
      <c r="AD1417" s="308">
        <v>1.2666666666666666</v>
      </c>
      <c r="AE1417" s="372">
        <v>0.61122199999999993</v>
      </c>
      <c r="AF1417" s="373"/>
      <c r="AG1417" s="312"/>
      <c r="AH1417" s="370">
        <v>2.7282548000000002</v>
      </c>
      <c r="AI1417" s="370">
        <v>3.0340548000000003</v>
      </c>
      <c r="AJ1417" s="370"/>
      <c r="AK1417" s="312">
        <f>_xll.SRS1Splines.Functions25.Linear_Interp(V_NK2!$R$10:$R$21,V_NK2!$T$10:$T$21,AR1417)</f>
        <v>62.357057142886902</v>
      </c>
      <c r="AL1417" s="312">
        <f>(AK1417/V_NK2!$T$18)*100</f>
        <v>87.334813925611897</v>
      </c>
      <c r="AM1417" s="308">
        <f>AK1417-V_NK2!$T$11</f>
        <v>21.537057142859105</v>
      </c>
      <c r="AN1417" s="308">
        <f>IFERROR((AK1417 - V_NK2!$X$12) / (V_NK2!$X$11- V_NK2!$X$12) * 100, 0)</f>
        <v>70.428571428581293</v>
      </c>
      <c r="AO1417" s="308">
        <v>427</v>
      </c>
      <c r="AP1417" s="308">
        <v>420</v>
      </c>
      <c r="AQ1417" s="308"/>
      <c r="AR1417" s="371">
        <v>424.93</v>
      </c>
      <c r="AS1417" s="312">
        <v>1.512</v>
      </c>
      <c r="AT1417" s="372">
        <v>0.72239399999999998</v>
      </c>
      <c r="AU1417" s="369"/>
      <c r="AV1417" s="312">
        <v>0.40438388593142954</v>
      </c>
      <c r="AW1417" s="370">
        <v>0.7912145454545646</v>
      </c>
      <c r="AX1417" s="370">
        <v>0.87701454545454538</v>
      </c>
      <c r="AY1417" s="370">
        <v>0</v>
      </c>
      <c r="AZ1417" s="312">
        <f>_xll.SRS1Splines.Functions25.Linear_Interp(V_NNG3A!$H$4:$H$12,V_NNG3A!$I$4:$I$12,BF1417)</f>
        <v>12.046900000000001</v>
      </c>
      <c r="BA1417" s="312">
        <f>(AZ1417/V_NNG3A!$I$8)*100</f>
        <v>86.981227436823119</v>
      </c>
      <c r="BB1417" s="308">
        <f>_xll.SRS1Splines.Functions25.Linear_Interp(V_NNG3A!$H$4:$H$12,V_NNG3A!$J$4:$J$12,BF1417)</f>
        <v>1.05931379310347</v>
      </c>
      <c r="BC1417" s="308">
        <f>IFERROR((AZ1417-V_NNG3A!$J$20) / (V_NNG3A!$J$19-V_NNG3A!$J$20) * 100, 0)</f>
        <v>37.007709914469302</v>
      </c>
      <c r="BD1417" s="308">
        <v>1050</v>
      </c>
      <c r="BE1417" s="308">
        <v>1047</v>
      </c>
      <c r="BF1417" s="374">
        <v>1048.54</v>
      </c>
      <c r="BG1417" s="312">
        <v>0.14333333333333334</v>
      </c>
      <c r="BH1417" s="372">
        <v>0.30379000000000816</v>
      </c>
      <c r="BI1417" s="369"/>
      <c r="BJ1417" s="312">
        <v>1.6675199999999999</v>
      </c>
      <c r="BK1417" s="370">
        <v>2.0649599999999997</v>
      </c>
      <c r="BL1417" s="370">
        <v>2.0649599999999997</v>
      </c>
      <c r="BM1417" s="370">
        <f t="shared" si="19"/>
        <v>0</v>
      </c>
      <c r="BN1417" s="312">
        <f>_xll.SRS1Splines.Functions25.Linear_Interp(V_XNN1!$K$3:$K$8,V_XNN1!$L$3:$L$8,BT1417)</f>
        <v>0.21659339999999999</v>
      </c>
      <c r="BO1417" s="312">
        <f>(BN1417/V_XNN1!$L$7)*100</f>
        <v>103.13971428571429</v>
      </c>
      <c r="BP1417" s="308">
        <f>_xll.SRS1Splines.Functions25.Linear_Interp(V_XNN1!$K$3:$K$8,V_XNN1!$M$3:$M$8,BT1417)</f>
        <v>6.0593400000000103E-2</v>
      </c>
      <c r="BQ1417" s="308">
        <f>IFERROR((BN1417 - V_XNN1!$M$16) / (V_XNN1!$M$15- V_XNN1!$M$16) * 100, 0)</f>
        <v>92.830083565459603</v>
      </c>
      <c r="BR1417" s="308">
        <v>252</v>
      </c>
      <c r="BS1417" s="308">
        <v>249</v>
      </c>
      <c r="BT1417" s="374">
        <v>252.37</v>
      </c>
      <c r="BU1417" s="312">
        <v>0.24</v>
      </c>
      <c r="BV1417" s="372">
        <v>0.33453500000000003</v>
      </c>
      <c r="BW1417" s="369"/>
      <c r="BX1417" s="312"/>
      <c r="BY1417" s="370"/>
      <c r="BZ1417" s="370"/>
      <c r="CA1417" s="370"/>
      <c r="CB1417" s="312"/>
      <c r="CC1417" s="312"/>
      <c r="CD1417" s="308"/>
      <c r="CE1417" s="312"/>
      <c r="CF1417" s="312"/>
      <c r="CG1417" s="312"/>
      <c r="CH1417" s="312"/>
      <c r="CI1417" s="384"/>
      <c r="CJ1417" s="312"/>
      <c r="CK1417" s="372"/>
      <c r="CL1417" s="369"/>
      <c r="CM1417" s="312"/>
      <c r="CN1417" s="370"/>
      <c r="CO1417" s="370"/>
      <c r="CP1417" s="370"/>
      <c r="CQ1417" s="312"/>
      <c r="CR1417" s="312"/>
      <c r="CS1417" s="308"/>
      <c r="CT1417" s="312"/>
      <c r="CU1417" s="312"/>
      <c r="CV1417" s="312"/>
      <c r="CW1417" s="312"/>
      <c r="CX1417" s="384"/>
      <c r="CY1417" s="312"/>
      <c r="CZ1417" s="372"/>
    </row>
    <row r="1418" spans="1:104" s="1" customFormat="1" hidden="1">
      <c r="A1418" s="269">
        <v>45977</v>
      </c>
      <c r="B1418" s="380">
        <v>40</v>
      </c>
      <c r="C1418" s="381">
        <v>0.78096774193548391</v>
      </c>
      <c r="D1418" s="382">
        <v>3.3212160000000002</v>
      </c>
      <c r="E1418" s="382">
        <v>2.5038719999999999</v>
      </c>
      <c r="F1418" s="382">
        <v>0.56591999999999998</v>
      </c>
      <c r="G1418" s="312">
        <f>_xll.SRS1Splines.Functions25.Linear_Interp(V_NEM!$R$687:$R$703,V_NEM!$T$687:$T$703,M1418)+_xll.SRS1Splines.Functions25.Linear_Interp(V_NEM!$AB$687:$AB$703,V_NEM!$AD$687:$AD$703,N1418)</f>
        <v>1.0708526470999988</v>
      </c>
      <c r="H1418" s="308">
        <f>(G1418/(V_NEM!$T$696+V_NEM!$AD$696))*100</f>
        <v>110.49119958111149</v>
      </c>
      <c r="I1418" s="308">
        <f>G1418-(V_NEM!$T$694+V_NEM!$AD$694)</f>
        <v>0.43136651209999888</v>
      </c>
      <c r="J1418" s="308">
        <f>((IFERROR((_xll.SRS1Splines.Functions25.Linear_Interp(V_NEM!$R$687:$R$703,V_NEM!$T$687:$T$703,M1418) - V_NEM!$X$689) / (V_NEM!$X$688- V_NEM!$X$689) * 100, 0))+(IFERROR((_xll.SRS1Splines.Functions25.Linear_Interp(V_NEM!$AB$687:$AB$703,V_NEM!$AD$687:$AD$703,N1418) - V_NEM!$AH$689) / (V_NEM!$AH$688- V_NEM!$AH$689) * 100, 0)))/2</f>
        <v>129.81404549620069</v>
      </c>
      <c r="K1418" s="308">
        <v>784.3</v>
      </c>
      <c r="L1418" s="308">
        <v>781.8</v>
      </c>
      <c r="M1418" s="371">
        <v>784.51</v>
      </c>
      <c r="N1418" s="371">
        <v>784.45</v>
      </c>
      <c r="O1418" s="312">
        <v>1.1651612903225805</v>
      </c>
      <c r="P1418" s="383">
        <v>2.9751239999999997</v>
      </c>
      <c r="Q1418" s="369">
        <v>0.2</v>
      </c>
      <c r="R1418" s="312">
        <v>2.7648000000000001</v>
      </c>
      <c r="S1418" s="370">
        <v>2.2491397904557799</v>
      </c>
      <c r="T1418" s="370">
        <v>2.9679542099999998</v>
      </c>
      <c r="U1418" s="370"/>
      <c r="V1418" s="312">
        <f>_xll.SRS1Splines.Functions25.Linear_Interp(V_NK3!$P$8:$P$32,V_NK3!$R$8:$R$32,AC1418)</f>
        <v>502.19892795000197</v>
      </c>
      <c r="W1418" s="312">
        <f>(V1418/V_NK3!$R$28)*100</f>
        <v>92.631481889332036</v>
      </c>
      <c r="X1418" s="308">
        <f>V1418-V_NK3!$R$8</f>
        <v>445.620275950002</v>
      </c>
      <c r="Y1418" s="308">
        <f>IFERROR((V1418 - V_NK3!$V$10) / (V_NK3!$V$9- V_NK3!$V$10) * 100, 0)</f>
        <v>91.772898941798701</v>
      </c>
      <c r="Z1418" s="308">
        <v>541.79999999999995</v>
      </c>
      <c r="AA1418" s="308">
        <v>521</v>
      </c>
      <c r="AB1418" s="312">
        <v>538.7083321175046</v>
      </c>
      <c r="AC1418" s="371">
        <v>539.95000000000005</v>
      </c>
      <c r="AD1418" s="308">
        <v>1.2666666666666666</v>
      </c>
      <c r="AE1418" s="372">
        <v>0.73282820000000004</v>
      </c>
      <c r="AF1418" s="373"/>
      <c r="AG1418" s="312"/>
      <c r="AH1418" s="370">
        <v>3.7478997428570753</v>
      </c>
      <c r="AI1418" s="370">
        <v>3.6168426000000005</v>
      </c>
      <c r="AJ1418" s="370"/>
      <c r="AK1418" s="312">
        <f>_xll.SRS1Splines.Functions25.Linear_Interp(V_NK2!$R$10:$R$21,V_NK2!$T$10:$T$21,AR1418)</f>
        <v>62.488114285743997</v>
      </c>
      <c r="AL1418" s="312">
        <f>(AK1418/V_NK2!$T$18)*100</f>
        <v>87.518367346980384</v>
      </c>
      <c r="AM1418" s="308">
        <f>AK1418-V_NK2!$T$11</f>
        <v>21.6681142857162</v>
      </c>
      <c r="AN1418" s="308">
        <f>IFERROR((AK1418 - V_NK2!$X$12) / (V_NK2!$X$11- V_NK2!$X$12) * 100, 0)</f>
        <v>70.857142857152596</v>
      </c>
      <c r="AO1418" s="308">
        <v>427</v>
      </c>
      <c r="AP1418" s="308">
        <v>420</v>
      </c>
      <c r="AQ1418" s="308"/>
      <c r="AR1418" s="371">
        <v>424.96</v>
      </c>
      <c r="AS1418" s="312">
        <v>1.512</v>
      </c>
      <c r="AT1418" s="372">
        <v>0.86115300000000006</v>
      </c>
      <c r="AU1418" s="369"/>
      <c r="AV1418" s="312">
        <v>0.40438388593142954</v>
      </c>
      <c r="AW1418" s="370">
        <v>0.78083054545455066</v>
      </c>
      <c r="AX1418" s="370">
        <v>0.78603054545454587</v>
      </c>
      <c r="AY1418" s="370">
        <v>0</v>
      </c>
      <c r="AZ1418" s="312">
        <f>_xll.SRS1Splines.Functions25.Linear_Interp(V_NNG3A!$H$4:$H$12,V_NNG3A!$I$4:$I$12,BF1418)</f>
        <v>12.0222</v>
      </c>
      <c r="BA1418" s="312">
        <f>(AZ1418/V_NNG3A!$I$8)*100</f>
        <v>86.802888086642611</v>
      </c>
      <c r="BB1418" s="308">
        <f>_xll.SRS1Splines.Functions25.Linear_Interp(V_NNG3A!$H$4:$H$12,V_NNG3A!$J$4:$J$12,BF1418)</f>
        <v>1.03461379310349</v>
      </c>
      <c r="BC1418" s="308">
        <f>IFERROR((AZ1418-V_NNG3A!$J$20) / (V_NNG3A!$J$19-V_NNG3A!$J$20) * 100, 0)</f>
        <v>36.144801831105831</v>
      </c>
      <c r="BD1418" s="308">
        <v>1050</v>
      </c>
      <c r="BE1418" s="308">
        <v>1047</v>
      </c>
      <c r="BF1418" s="374">
        <v>1048.52</v>
      </c>
      <c r="BG1418" s="312">
        <v>0.14333333333333334</v>
      </c>
      <c r="BH1418" s="372">
        <v>0.27311999999999537</v>
      </c>
      <c r="BI1418" s="369"/>
      <c r="BJ1418" s="312">
        <v>1.6675199999999999</v>
      </c>
      <c r="BK1418" s="370">
        <v>2.054592</v>
      </c>
      <c r="BL1418" s="370">
        <v>2.054592</v>
      </c>
      <c r="BM1418" s="370">
        <f t="shared" si="19"/>
        <v>0</v>
      </c>
      <c r="BN1418" s="312">
        <f>_xll.SRS1Splines.Functions25.Linear_Interp(V_XNN1!$K$3:$K$8,V_XNN1!$L$3:$L$8,BT1418)</f>
        <v>0.21534600000000001</v>
      </c>
      <c r="BO1418" s="312">
        <f>(BN1418/V_XNN1!$L$7)*100</f>
        <v>102.54571428571428</v>
      </c>
      <c r="BP1418" s="308">
        <f>_xll.SRS1Splines.Functions25.Linear_Interp(V_XNN1!$K$3:$K$8,V_XNN1!$M$3:$M$8,BT1418)</f>
        <v>5.9346000000000197E-2</v>
      </c>
      <c r="BQ1418" s="308">
        <f>IFERROR((BN1418 - V_XNN1!$M$16) / (V_XNN1!$M$15- V_XNN1!$M$16) * 100, 0)</f>
        <v>88.969359331476369</v>
      </c>
      <c r="BR1418" s="308">
        <v>252</v>
      </c>
      <c r="BS1418" s="308">
        <v>249</v>
      </c>
      <c r="BT1418" s="374">
        <v>252.3</v>
      </c>
      <c r="BU1418" s="312">
        <v>0.24</v>
      </c>
      <c r="BV1418" s="372">
        <v>0.33443899999999999</v>
      </c>
      <c r="BW1418" s="369"/>
      <c r="BX1418" s="312"/>
      <c r="BY1418" s="370"/>
      <c r="BZ1418" s="370"/>
      <c r="CA1418" s="370"/>
      <c r="CB1418" s="312"/>
      <c r="CC1418" s="312"/>
      <c r="CD1418" s="308"/>
      <c r="CE1418" s="312"/>
      <c r="CF1418" s="312"/>
      <c r="CG1418" s="312"/>
      <c r="CH1418" s="312"/>
      <c r="CI1418" s="384"/>
      <c r="CJ1418" s="312"/>
      <c r="CK1418" s="372"/>
      <c r="CL1418" s="369"/>
      <c r="CM1418" s="312"/>
      <c r="CN1418" s="370"/>
      <c r="CO1418" s="370"/>
      <c r="CP1418" s="370"/>
      <c r="CQ1418" s="312"/>
      <c r="CR1418" s="312"/>
      <c r="CS1418" s="308"/>
      <c r="CT1418" s="312"/>
      <c r="CU1418" s="312"/>
      <c r="CV1418" s="312"/>
      <c r="CW1418" s="312"/>
      <c r="CX1418" s="384"/>
      <c r="CY1418" s="312"/>
      <c r="CZ1418" s="372"/>
    </row>
    <row r="1419" spans="1:104" s="1" customFormat="1" hidden="1">
      <c r="A1419" s="269">
        <v>45978</v>
      </c>
      <c r="B1419" s="380">
        <v>1.8</v>
      </c>
      <c r="C1419" s="381">
        <v>0.78096774193548391</v>
      </c>
      <c r="D1419" s="382">
        <v>3.1890239999999999</v>
      </c>
      <c r="E1419" s="382">
        <v>2.9911679999999996</v>
      </c>
      <c r="F1419" s="382">
        <v>0.230688</v>
      </c>
      <c r="G1419" s="312">
        <f>_xll.SRS1Splines.Functions25.Linear_Interp(V_NEM!$R$687:$R$703,V_NEM!$T$687:$T$703,M1419)+_xll.SRS1Splines.Functions25.Linear_Interp(V_NEM!$AB$687:$AB$703,V_NEM!$AD$687:$AD$703,N1419)</f>
        <v>1.0685572452000009</v>
      </c>
      <c r="H1419" s="308">
        <f>(G1419/(V_NEM!$T$696+V_NEM!$AD$696))*100</f>
        <v>110.25435867668045</v>
      </c>
      <c r="I1419" s="308">
        <f>G1419-(V_NEM!$T$694+V_NEM!$AD$694)</f>
        <v>0.42907111020000099</v>
      </c>
      <c r="J1419" s="308">
        <f>((IFERROR((_xll.SRS1Splines.Functions25.Linear_Interp(V_NEM!$R$687:$R$703,V_NEM!$T$687:$T$703,M1419) - V_NEM!$X$689) / (V_NEM!$X$688- V_NEM!$X$689) * 100, 0))+(IFERROR((_xll.SRS1Splines.Functions25.Linear_Interp(V_NEM!$AB$687:$AB$703,V_NEM!$AD$687:$AD$703,N1419) - V_NEM!$AH$689) / (V_NEM!$AH$688- V_NEM!$AH$689) * 100, 0)))/2</f>
        <v>112.27721156667229</v>
      </c>
      <c r="K1419" s="308">
        <v>784.3</v>
      </c>
      <c r="L1419" s="308">
        <v>781.8</v>
      </c>
      <c r="M1419" s="371">
        <v>784.62</v>
      </c>
      <c r="N1419" s="371">
        <v>783.75</v>
      </c>
      <c r="O1419" s="312">
        <v>1.1651612903225805</v>
      </c>
      <c r="P1419" s="383">
        <v>2.7388710000000001</v>
      </c>
      <c r="Q1419" s="369">
        <v>0.2</v>
      </c>
      <c r="R1419" s="312">
        <v>2.7648000000000001</v>
      </c>
      <c r="S1419" s="370">
        <v>2.2138613706817627</v>
      </c>
      <c r="T1419" s="370">
        <v>3.2920829999999999</v>
      </c>
      <c r="U1419" s="370"/>
      <c r="V1419" s="312">
        <f>_xll.SRS1Splines.Functions25.Linear_Interp(V_NK3!$P$8:$P$32,V_NK3!$R$8:$R$32,AC1419)</f>
        <v>501.12070631999899</v>
      </c>
      <c r="W1419" s="312">
        <f>(V1419/V_NK3!$R$28)*100</f>
        <v>92.432601999643666</v>
      </c>
      <c r="X1419" s="308">
        <f>V1419-V_NK3!$R$8</f>
        <v>444.54205431999901</v>
      </c>
      <c r="Y1419" s="308">
        <f>IFERROR((V1419 - V_NK3!$V$10) / (V_NK3!$V$9- V_NK3!$V$10) * 100, 0)</f>
        <v>91.55084548052794</v>
      </c>
      <c r="Z1419" s="308">
        <v>541.79999999999995</v>
      </c>
      <c r="AA1419" s="308">
        <v>521</v>
      </c>
      <c r="AB1419" s="312">
        <v>538.64034023483362</v>
      </c>
      <c r="AC1419" s="371">
        <v>539.91999999999996</v>
      </c>
      <c r="AD1419" s="308">
        <v>1.2666666666666666</v>
      </c>
      <c r="AE1419" s="372">
        <v>0.81286000000000003</v>
      </c>
      <c r="AF1419" s="373"/>
      <c r="AG1419" s="312"/>
      <c r="AH1419" s="370">
        <v>3.6669968000000002</v>
      </c>
      <c r="AI1419" s="370">
        <v>3.9727968000000002</v>
      </c>
      <c r="AJ1419" s="370"/>
      <c r="AK1419" s="312">
        <f>_xll.SRS1Splines.Functions25.Linear_Interp(V_NK2!$R$10:$R$21,V_NK2!$T$10:$T$21,AR1419)</f>
        <v>62.182314285743999</v>
      </c>
      <c r="AL1419" s="312">
        <f>(AK1419/V_NK2!$T$18)*100</f>
        <v>87.090076030453773</v>
      </c>
      <c r="AM1419" s="308">
        <f>AK1419-V_NK2!$T$11</f>
        <v>21.362314285716202</v>
      </c>
      <c r="AN1419" s="308">
        <f>IFERROR((AK1419 - V_NK2!$X$12) / (V_NK2!$X$11- V_NK2!$X$12) * 100, 0)</f>
        <v>69.857142857152553</v>
      </c>
      <c r="AO1419" s="308">
        <v>427</v>
      </c>
      <c r="AP1419" s="308">
        <v>420</v>
      </c>
      <c r="AQ1419" s="308"/>
      <c r="AR1419" s="371">
        <v>424.89</v>
      </c>
      <c r="AS1419" s="312">
        <v>1.512</v>
      </c>
      <c r="AT1419" s="372">
        <v>0.94590399999999997</v>
      </c>
      <c r="AU1419" s="369"/>
      <c r="AV1419" s="312">
        <v>0.40438388593142954</v>
      </c>
      <c r="AW1419" s="370">
        <v>0.79074068181821033</v>
      </c>
      <c r="AX1419" s="370">
        <v>0.62694068181818208</v>
      </c>
      <c r="AY1419" s="370">
        <v>0</v>
      </c>
      <c r="AZ1419" s="312">
        <f>_xll.SRS1Splines.Functions25.Linear_Interp(V_NNG3A!$H$4:$H$12,V_NNG3A!$I$4:$I$12,BF1419)</f>
        <v>12.8002500000001</v>
      </c>
      <c r="BA1419" s="312">
        <f>(AZ1419/V_NNG3A!$I$8)*100</f>
        <v>92.420577617329229</v>
      </c>
      <c r="BB1419" s="308">
        <f>_xll.SRS1Splines.Functions25.Linear_Interp(V_NNG3A!$H$4:$H$12,V_NNG3A!$J$4:$J$12,BF1419)</f>
        <v>1.81266379310363</v>
      </c>
      <c r="BC1419" s="308">
        <f>IFERROR((AZ1419-V_NNG3A!$J$20) / (V_NNG3A!$J$19-V_NNG3A!$J$20) * 100, 0)</f>
        <v>63.326406457057516</v>
      </c>
      <c r="BD1419" s="308">
        <v>1050</v>
      </c>
      <c r="BE1419" s="308">
        <v>1047</v>
      </c>
      <c r="BF1419" s="374">
        <v>1049.1500000000001</v>
      </c>
      <c r="BG1419" s="312">
        <v>0.14333333333333334</v>
      </c>
      <c r="BH1419" s="372">
        <v>0.21606999999997789</v>
      </c>
      <c r="BI1419" s="369"/>
      <c r="BJ1419" s="312">
        <v>1.6675199999999999</v>
      </c>
      <c r="BK1419" s="370">
        <v>2.0692799999999996</v>
      </c>
      <c r="BL1419" s="370">
        <v>2.0692799999999996</v>
      </c>
      <c r="BM1419" s="370">
        <f t="shared" si="19"/>
        <v>0</v>
      </c>
      <c r="BN1419" s="312">
        <f>_xll.SRS1Splines.Functions25.Linear_Interp(V_XNN1!$K$3:$K$8,V_XNN1!$L$3:$L$8,BT1419)</f>
        <v>0.2160588</v>
      </c>
      <c r="BO1419" s="312">
        <f>(BN1419/V_XNN1!$L$7)*100</f>
        <v>102.88514285714285</v>
      </c>
      <c r="BP1419" s="308">
        <f>_xll.SRS1Splines.Functions25.Linear_Interp(V_XNN1!$K$3:$K$8,V_XNN1!$M$3:$M$8,BT1419)</f>
        <v>6.00588000000001E-2</v>
      </c>
      <c r="BQ1419" s="308">
        <f>IFERROR((BN1419 - V_XNN1!$M$16) / (V_XNN1!$M$15- V_XNN1!$M$16) * 100, 0)</f>
        <v>91.175487465181078</v>
      </c>
      <c r="BR1419" s="308">
        <v>252</v>
      </c>
      <c r="BS1419" s="308">
        <v>249</v>
      </c>
      <c r="BT1419" s="374">
        <v>252.34</v>
      </c>
      <c r="BU1419" s="312">
        <v>0.24</v>
      </c>
      <c r="BV1419" s="372">
        <v>0.334345</v>
      </c>
      <c r="BW1419" s="369"/>
      <c r="BX1419" s="312"/>
      <c r="BY1419" s="370"/>
      <c r="BZ1419" s="370"/>
      <c r="CA1419" s="370"/>
      <c r="CB1419" s="312"/>
      <c r="CC1419" s="312"/>
      <c r="CD1419" s="308"/>
      <c r="CE1419" s="312"/>
      <c r="CF1419" s="312"/>
      <c r="CG1419" s="312"/>
      <c r="CH1419" s="312"/>
      <c r="CI1419" s="384"/>
      <c r="CJ1419" s="312"/>
      <c r="CK1419" s="372"/>
      <c r="CL1419" s="369"/>
      <c r="CM1419" s="312"/>
      <c r="CN1419" s="370"/>
      <c r="CO1419" s="370"/>
      <c r="CP1419" s="370"/>
      <c r="CQ1419" s="312"/>
      <c r="CR1419" s="312"/>
      <c r="CS1419" s="308"/>
      <c r="CT1419" s="312"/>
      <c r="CU1419" s="312"/>
      <c r="CV1419" s="312"/>
      <c r="CW1419" s="312"/>
      <c r="CX1419" s="384"/>
      <c r="CY1419" s="312"/>
      <c r="CZ1419" s="372"/>
    </row>
    <row r="1420" spans="1:104" s="1" customFormat="1" hidden="1">
      <c r="A1420" s="269">
        <v>45979</v>
      </c>
      <c r="B1420" s="380">
        <v>14</v>
      </c>
      <c r="C1420" s="381">
        <v>0.78096774193548391</v>
      </c>
      <c r="D1420" s="382">
        <v>2.9272319999999996</v>
      </c>
      <c r="E1420" s="382">
        <v>2.9972159999999999</v>
      </c>
      <c r="F1420" s="382">
        <v>6.2207999999999999E-2</v>
      </c>
      <c r="G1420" s="312">
        <f>_xll.SRS1Splines.Functions25.Linear_Interp(V_NEM!$R$687:$R$703,V_NEM!$T$687:$T$703,M1420)+_xll.SRS1Splines.Functions25.Linear_Interp(V_NEM!$AB$687:$AB$703,V_NEM!$AD$687:$AD$703,N1420)</f>
        <v>0.99166349340000293</v>
      </c>
      <c r="H1420" s="308">
        <f>(G1420/(V_NEM!$T$696+V_NEM!$AD$696))*100</f>
        <v>102.3204165982045</v>
      </c>
      <c r="I1420" s="308">
        <f>G1420-(V_NEM!$T$694+V_NEM!$AD$694)</f>
        <v>0.35217735840000297</v>
      </c>
      <c r="J1420" s="308">
        <f>((IFERROR((_xll.SRS1Splines.Functions25.Linear_Interp(V_NEM!$R$687:$R$703,V_NEM!$T$687:$T$703,M1420) - V_NEM!$X$689) / (V_NEM!$X$688- V_NEM!$X$689) * 100, 0))+(IFERROR((_xll.SRS1Splines.Functions25.Linear_Interp(V_NEM!$AB$687:$AB$703,V_NEM!$AD$687:$AD$703,N1420) - V_NEM!$AH$689) / (V_NEM!$AH$688- V_NEM!$AH$689) * 100, 0)))/2</f>
        <v>90.329098526620328</v>
      </c>
      <c r="K1420" s="308">
        <v>784.3</v>
      </c>
      <c r="L1420" s="308">
        <v>781.8</v>
      </c>
      <c r="M1420" s="371">
        <v>784.23</v>
      </c>
      <c r="N1420" s="371">
        <v>783.38</v>
      </c>
      <c r="O1420" s="312">
        <v>1.1651612903225805</v>
      </c>
      <c r="P1420" s="383">
        <v>2.6703699999999997</v>
      </c>
      <c r="Q1420" s="369">
        <v>0.2</v>
      </c>
      <c r="R1420" s="312">
        <v>2.7648000000000001</v>
      </c>
      <c r="S1420" s="370">
        <v>1.9421614695480345</v>
      </c>
      <c r="T1420" s="370">
        <v>1.2233470499999999</v>
      </c>
      <c r="U1420" s="370"/>
      <c r="V1420" s="312">
        <f>_xll.SRS1Splines.Functions25.Linear_Interp(V_NK3!$P$8:$P$32,V_NK3!$R$8:$R$32,AC1420)</f>
        <v>501.839520740002</v>
      </c>
      <c r="W1420" s="312">
        <f>(V1420/V_NK3!$R$28)*100</f>
        <v>92.565188592769431</v>
      </c>
      <c r="X1420" s="308">
        <f>V1420-V_NK3!$R$8</f>
        <v>445.26086874000202</v>
      </c>
      <c r="Y1420" s="308">
        <f>IFERROR((V1420 - V_NK3!$V$10) / (V_NK3!$V$9- V_NK3!$V$10) * 100, 0)</f>
        <v>91.698881121375322</v>
      </c>
      <c r="Z1420" s="308">
        <v>541.79999999999995</v>
      </c>
      <c r="AA1420" s="308">
        <v>521</v>
      </c>
      <c r="AB1420" s="312">
        <v>538.57234835216263</v>
      </c>
      <c r="AC1420" s="371">
        <v>539.94000000000005</v>
      </c>
      <c r="AD1420" s="308">
        <v>1.2666666666666666</v>
      </c>
      <c r="AE1420" s="372">
        <v>0.30206099999999997</v>
      </c>
      <c r="AF1420" s="373"/>
      <c r="AG1420" s="312"/>
      <c r="AH1420" s="370">
        <v>2.0368948571429253</v>
      </c>
      <c r="AI1420" s="370">
        <v>1.556352</v>
      </c>
      <c r="AJ1420" s="370"/>
      <c r="AK1420" s="312">
        <f>_xll.SRS1Splines.Functions25.Linear_Interp(V_NK2!$R$10:$R$21,V_NK2!$T$10:$T$21,AR1420)</f>
        <v>62.662857142886899</v>
      </c>
      <c r="AL1420" s="312">
        <f>(AK1420/V_NK2!$T$18)*100</f>
        <v>87.763105242138508</v>
      </c>
      <c r="AM1420" s="308">
        <f>AK1420-V_NK2!$T$11</f>
        <v>21.842857142859103</v>
      </c>
      <c r="AN1420" s="308">
        <f>IFERROR((AK1420 - V_NK2!$X$12) / (V_NK2!$X$11- V_NK2!$X$12) * 100, 0)</f>
        <v>71.42857142858135</v>
      </c>
      <c r="AO1420" s="308">
        <v>427</v>
      </c>
      <c r="AP1420" s="308">
        <v>420</v>
      </c>
      <c r="AQ1420" s="308"/>
      <c r="AR1420" s="371">
        <v>425</v>
      </c>
      <c r="AS1420" s="312">
        <v>1.512</v>
      </c>
      <c r="AT1420" s="372">
        <v>0.37056</v>
      </c>
      <c r="AU1420" s="369"/>
      <c r="AV1420" s="312">
        <v>0.40438388593142988</v>
      </c>
      <c r="AW1420" s="370">
        <v>0.73381897272723973</v>
      </c>
      <c r="AX1420" s="370">
        <v>0.69741897272727271</v>
      </c>
      <c r="AY1420" s="370">
        <v>0</v>
      </c>
      <c r="AZ1420" s="312">
        <f>_xll.SRS1Splines.Functions25.Linear_Interp(V_NNG3A!$H$4:$H$12,V_NNG3A!$I$4:$I$12,BF1420)</f>
        <v>12.97315</v>
      </c>
      <c r="BA1420" s="312">
        <f>(AZ1420/V_NNG3A!$I$8)*100</f>
        <v>93.66895306859206</v>
      </c>
      <c r="BB1420" s="308">
        <f>_xll.SRS1Splines.Functions25.Linear_Interp(V_NNG3A!$H$4:$H$12,V_NNG3A!$J$4:$J$12,BF1420)</f>
        <v>1.98556379310347</v>
      </c>
      <c r="BC1420" s="308">
        <f>IFERROR((AZ1420-V_NNG3A!$J$20) / (V_NNG3A!$J$19-V_NNG3A!$J$20) * 100, 0)</f>
        <v>69.366763040598087</v>
      </c>
      <c r="BD1420" s="308">
        <v>1050</v>
      </c>
      <c r="BE1420" s="308">
        <v>1047</v>
      </c>
      <c r="BF1420" s="374">
        <v>1049.29</v>
      </c>
      <c r="BG1420" s="312">
        <v>0.14333333333333334</v>
      </c>
      <c r="BH1420" s="372">
        <v>0.26641000000000348</v>
      </c>
      <c r="BI1420" s="369"/>
      <c r="BJ1420" s="312">
        <v>1.6675199999999999</v>
      </c>
      <c r="BK1420" s="370">
        <v>2.0234880000000004</v>
      </c>
      <c r="BL1420" s="370">
        <v>2.0234880000000004</v>
      </c>
      <c r="BM1420" s="370">
        <f t="shared" si="19"/>
        <v>0</v>
      </c>
      <c r="BN1420" s="312">
        <f>_xll.SRS1Splines.Functions25.Linear_Interp(V_XNN1!$K$3:$K$8,V_XNN1!$L$3:$L$8,BT1420)</f>
        <v>0.2146332</v>
      </c>
      <c r="BO1420" s="312">
        <f>(BN1420/V_XNN1!$L$7)*100</f>
        <v>102.20628571428571</v>
      </c>
      <c r="BP1420" s="308">
        <f>_xll.SRS1Splines.Functions25.Linear_Interp(V_XNN1!$K$3:$K$8,V_XNN1!$M$3:$M$8,BT1420)</f>
        <v>5.8633199999999802E-2</v>
      </c>
      <c r="BQ1420" s="308">
        <f>IFERROR((BN1420 - V_XNN1!$M$16) / (V_XNN1!$M$15- V_XNN1!$M$16) * 100, 0)</f>
        <v>86.763231197771589</v>
      </c>
      <c r="BR1420" s="308">
        <v>252</v>
      </c>
      <c r="BS1420" s="308">
        <v>249</v>
      </c>
      <c r="BT1420" s="374">
        <v>252.26</v>
      </c>
      <c r="BU1420" s="312">
        <v>0.24</v>
      </c>
      <c r="BV1420" s="372">
        <v>0.32569500000000001</v>
      </c>
      <c r="BW1420" s="369"/>
      <c r="BX1420" s="312"/>
      <c r="BY1420" s="370"/>
      <c r="BZ1420" s="370"/>
      <c r="CA1420" s="370"/>
      <c r="CB1420" s="312"/>
      <c r="CC1420" s="312"/>
      <c r="CD1420" s="308"/>
      <c r="CE1420" s="312"/>
      <c r="CF1420" s="312"/>
      <c r="CG1420" s="312"/>
      <c r="CH1420" s="312"/>
      <c r="CI1420" s="384"/>
      <c r="CJ1420" s="312"/>
      <c r="CK1420" s="372"/>
      <c r="CL1420" s="369"/>
      <c r="CM1420" s="312"/>
      <c r="CN1420" s="370"/>
      <c r="CO1420" s="370"/>
      <c r="CP1420" s="370"/>
      <c r="CQ1420" s="312"/>
      <c r="CR1420" s="312"/>
      <c r="CS1420" s="308"/>
      <c r="CT1420" s="312"/>
      <c r="CU1420" s="312"/>
      <c r="CV1420" s="312"/>
      <c r="CW1420" s="312"/>
      <c r="CX1420" s="384"/>
      <c r="CY1420" s="312"/>
      <c r="CZ1420" s="372"/>
    </row>
    <row r="1421" spans="1:104" s="1" customFormat="1" hidden="1">
      <c r="A1421" s="269">
        <v>45980</v>
      </c>
      <c r="B1421" s="380">
        <v>5</v>
      </c>
      <c r="C1421" s="381">
        <v>0.78096774193548391</v>
      </c>
      <c r="D1421" s="382">
        <v>2.769984</v>
      </c>
      <c r="E1421" s="382">
        <v>2.5997759999999999</v>
      </c>
      <c r="F1421" s="382">
        <v>1.9008000000000001E-2</v>
      </c>
      <c r="G1421" s="312">
        <f>_xll.SRS1Splines.Functions25.Linear_Interp(V_NEM!$R$687:$R$703,V_NEM!$T$687:$T$703,M1421)+_xll.SRS1Splines.Functions25.Linear_Interp(V_NEM!$AB$687:$AB$703,V_NEM!$AD$687:$AD$703,N1421)</f>
        <v>0.98563886720000193</v>
      </c>
      <c r="H1421" s="308">
        <f>(G1421/(V_NEM!$T$696+V_NEM!$AD$696))*100</f>
        <v>101.6987921593346</v>
      </c>
      <c r="I1421" s="308">
        <f>G1421-(V_NEM!$T$694+V_NEM!$AD$694)</f>
        <v>0.34615273220000198</v>
      </c>
      <c r="J1421" s="308">
        <f>((IFERROR((_xll.SRS1Splines.Functions25.Linear_Interp(V_NEM!$R$687:$R$703,V_NEM!$T$687:$T$703,M1421) - V_NEM!$X$689) / (V_NEM!$X$688- V_NEM!$X$689) * 100, 0))+(IFERROR((_xll.SRS1Splines.Functions25.Linear_Interp(V_NEM!$AB$687:$AB$703,V_NEM!$AD$687:$AD$703,N1421) - V_NEM!$AH$689) / (V_NEM!$AH$688- V_NEM!$AH$689) * 100, 0)))/2</f>
        <v>99.634732177080593</v>
      </c>
      <c r="K1421" s="308">
        <v>784.3</v>
      </c>
      <c r="L1421" s="308">
        <v>781.8</v>
      </c>
      <c r="M1421" s="371">
        <v>784.12</v>
      </c>
      <c r="N1421" s="371">
        <v>783.85</v>
      </c>
      <c r="O1421" s="312">
        <v>1.1651612903225805</v>
      </c>
      <c r="P1421" s="383">
        <v>2.2032441474770761</v>
      </c>
      <c r="Q1421" s="369">
        <v>0</v>
      </c>
      <c r="R1421" s="312">
        <v>2.7648000000000001</v>
      </c>
      <c r="S1421" s="370">
        <v>1.6348309304519655</v>
      </c>
      <c r="T1421" s="370">
        <v>2.3536453500000003</v>
      </c>
      <c r="U1421" s="370"/>
      <c r="V1421" s="312">
        <f>_xll.SRS1Splines.Functions25.Linear_Interp(V_NK3!$P$8:$P$32,V_NK3!$R$8:$R$32,AC1421)</f>
        <v>501.12070631999899</v>
      </c>
      <c r="W1421" s="312">
        <f>(V1421/V_NK3!$R$28)*100</f>
        <v>92.432601999643666</v>
      </c>
      <c r="X1421" s="308">
        <f>V1421-V_NK3!$R$8</f>
        <v>444.54205431999901</v>
      </c>
      <c r="Y1421" s="308">
        <f>IFERROR((V1421 - V_NK3!$V$10) / (V_NK3!$V$9- V_NK3!$V$10) * 100, 0)</f>
        <v>91.55084548052794</v>
      </c>
      <c r="Z1421" s="308">
        <v>541.79999999999995</v>
      </c>
      <c r="AA1421" s="308">
        <v>521</v>
      </c>
      <c r="AB1421" s="312">
        <v>538.50435646949165</v>
      </c>
      <c r="AC1421" s="371">
        <v>539.91999999999996</v>
      </c>
      <c r="AD1421" s="308">
        <v>1.2666666666666666</v>
      </c>
      <c r="AE1421" s="372">
        <v>0.58114700000000008</v>
      </c>
      <c r="AF1421" s="373"/>
      <c r="AG1421" s="312"/>
      <c r="AH1421" s="370">
        <v>2.4804887428570748</v>
      </c>
      <c r="AI1421" s="370">
        <v>2.6552316</v>
      </c>
      <c r="AJ1421" s="370"/>
      <c r="AK1421" s="312">
        <f>_xll.SRS1Splines.Functions25.Linear_Interp(V_NK2!$R$10:$R$21,V_NK2!$T$10:$T$21,AR1421)</f>
        <v>62.488114285743997</v>
      </c>
      <c r="AL1421" s="312">
        <f>(AK1421/V_NK2!$T$18)*100</f>
        <v>87.518367346980384</v>
      </c>
      <c r="AM1421" s="308">
        <f>AK1421-V_NK2!$T$11</f>
        <v>21.6681142857162</v>
      </c>
      <c r="AN1421" s="308">
        <f>IFERROR((AK1421 - V_NK2!$X$12) / (V_NK2!$X$11- V_NK2!$X$12) * 100, 0)</f>
        <v>70.857142857152596</v>
      </c>
      <c r="AO1421" s="308">
        <v>427</v>
      </c>
      <c r="AP1421" s="308">
        <v>420</v>
      </c>
      <c r="AQ1421" s="308"/>
      <c r="AR1421" s="371">
        <v>424.96</v>
      </c>
      <c r="AS1421" s="312">
        <v>1.512</v>
      </c>
      <c r="AT1421" s="372">
        <v>0.63219799999999993</v>
      </c>
      <c r="AU1421" s="369"/>
      <c r="AV1421" s="312">
        <v>0.40438388593142988</v>
      </c>
      <c r="AW1421" s="370">
        <v>0.96679709090910082</v>
      </c>
      <c r="AX1421" s="370">
        <v>0.97719709090909168</v>
      </c>
      <c r="AY1421" s="370">
        <v>0</v>
      </c>
      <c r="AZ1421" s="312">
        <f>_xll.SRS1Splines.Functions25.Linear_Interp(V_NNG3A!$H$4:$H$12,V_NNG3A!$I$4:$I$12,BF1421)</f>
        <v>12.92375</v>
      </c>
      <c r="BA1421" s="312">
        <f>(AZ1421/V_NNG3A!$I$8)*100</f>
        <v>93.312274368231058</v>
      </c>
      <c r="BB1421" s="308">
        <f>_xll.SRS1Splines.Functions25.Linear_Interp(V_NNG3A!$H$4:$H$12,V_NNG3A!$J$4:$J$12,BF1421)</f>
        <v>1.9361637931035101</v>
      </c>
      <c r="BC1421" s="308">
        <f>IFERROR((AZ1421-V_NNG3A!$J$20) / (V_NNG3A!$J$19-V_NNG3A!$J$20) * 100, 0)</f>
        <v>67.640946873871215</v>
      </c>
      <c r="BD1421" s="308">
        <v>1050</v>
      </c>
      <c r="BE1421" s="308">
        <v>1047</v>
      </c>
      <c r="BF1421" s="374">
        <v>1049.25</v>
      </c>
      <c r="BG1421" s="312">
        <v>0.14333333333333334</v>
      </c>
      <c r="BH1421" s="372">
        <v>0.3411700000000128</v>
      </c>
      <c r="BI1421" s="369"/>
      <c r="BJ1421" s="312">
        <v>1.6675199999999999</v>
      </c>
      <c r="BK1421" s="370">
        <v>1.9595519999999997</v>
      </c>
      <c r="BL1421" s="370">
        <v>1.9595519999999997</v>
      </c>
      <c r="BM1421" s="370">
        <f t="shared" ref="BM1421:BM1461" si="20">BK1421-BL1421</f>
        <v>0</v>
      </c>
      <c r="BN1421" s="312">
        <f>_xll.SRS1Splines.Functions25.Linear_Interp(V_XNN1!$K$3:$K$8,V_XNN1!$L$3:$L$8,BT1421)</f>
        <v>0.2132076</v>
      </c>
      <c r="BO1421" s="312">
        <f>(BN1421/V_XNN1!$L$7)*100</f>
        <v>101.52742857142857</v>
      </c>
      <c r="BP1421" s="308">
        <f>_xll.SRS1Splines.Functions25.Linear_Interp(V_XNN1!$K$3:$K$8,V_XNN1!$M$3:$M$8,BT1421)</f>
        <v>5.7207600000000101E-2</v>
      </c>
      <c r="BQ1421" s="308">
        <f>IFERROR((BN1421 - V_XNN1!$M$16) / (V_XNN1!$M$15- V_XNN1!$M$16) * 100, 0)</f>
        <v>82.350974930362128</v>
      </c>
      <c r="BR1421" s="308">
        <v>252</v>
      </c>
      <c r="BS1421" s="308">
        <v>249</v>
      </c>
      <c r="BT1421" s="374">
        <v>252.18</v>
      </c>
      <c r="BU1421" s="312">
        <v>0.24</v>
      </c>
      <c r="BV1421" s="372">
        <v>0.318046</v>
      </c>
      <c r="BW1421" s="369"/>
      <c r="BX1421" s="312"/>
      <c r="BY1421" s="370"/>
      <c r="BZ1421" s="370"/>
      <c r="CA1421" s="370"/>
      <c r="CB1421" s="312"/>
      <c r="CC1421" s="312"/>
      <c r="CD1421" s="308"/>
      <c r="CE1421" s="312"/>
      <c r="CF1421" s="312"/>
      <c r="CG1421" s="312"/>
      <c r="CH1421" s="312"/>
      <c r="CI1421" s="384"/>
      <c r="CJ1421" s="312"/>
      <c r="CK1421" s="372"/>
      <c r="CL1421" s="369"/>
      <c r="CM1421" s="312"/>
      <c r="CN1421" s="370"/>
      <c r="CO1421" s="370"/>
      <c r="CP1421" s="370"/>
      <c r="CQ1421" s="312"/>
      <c r="CR1421" s="312"/>
      <c r="CS1421" s="308"/>
      <c r="CT1421" s="312"/>
      <c r="CU1421" s="312"/>
      <c r="CV1421" s="312"/>
      <c r="CW1421" s="312"/>
      <c r="CX1421" s="384"/>
      <c r="CY1421" s="312"/>
      <c r="CZ1421" s="372"/>
    </row>
    <row r="1422" spans="1:104" s="1" customFormat="1" hidden="1">
      <c r="A1422" s="269">
        <v>45981</v>
      </c>
      <c r="B1422" s="380">
        <v>6.6</v>
      </c>
      <c r="C1422" s="381">
        <v>0.78096774193548391</v>
      </c>
      <c r="D1422" s="382">
        <v>2.5850880000000003</v>
      </c>
      <c r="E1422" s="382">
        <v>2.4485760000000001</v>
      </c>
      <c r="F1422" s="382">
        <v>2.5055999999999998E-2</v>
      </c>
      <c r="G1422" s="312">
        <f>_xll.SRS1Splines.Functions25.Linear_Interp(V_NEM!$R$687:$R$703,V_NEM!$T$687:$T$703,M1422)+_xll.SRS1Splines.Functions25.Linear_Interp(V_NEM!$AB$687:$AB$703,V_NEM!$AD$687:$AD$703,N1422)</f>
        <v>1.0293500618999949</v>
      </c>
      <c r="H1422" s="308">
        <f>(G1422/(V_NEM!$T$696+V_NEM!$AD$696))*100</f>
        <v>106.20893867725671</v>
      </c>
      <c r="I1422" s="308">
        <f>G1422-(V_NEM!$T$694+V_NEM!$AD$694)</f>
        <v>0.38986392689999494</v>
      </c>
      <c r="J1422" s="308">
        <f>((IFERROR((_xll.SRS1Splines.Functions25.Linear_Interp(V_NEM!$R$687:$R$703,V_NEM!$T$687:$T$703,M1422) - V_NEM!$X$689) / (V_NEM!$X$688- V_NEM!$X$689) * 100, 0))+(IFERROR((_xll.SRS1Splines.Functions25.Linear_Interp(V_NEM!$AB$687:$AB$703,V_NEM!$AD$687:$AD$703,N1422) - V_NEM!$AH$689) / (V_NEM!$AH$688- V_NEM!$AH$689) * 100, 0)))/2</f>
        <v>119.28643510957203</v>
      </c>
      <c r="K1422" s="308">
        <v>784.3</v>
      </c>
      <c r="L1422" s="308">
        <v>781.8</v>
      </c>
      <c r="M1422" s="371">
        <v>784.29</v>
      </c>
      <c r="N1422" s="371">
        <v>784.33</v>
      </c>
      <c r="O1422" s="312">
        <v>1.1651612903225805</v>
      </c>
      <c r="P1422" s="383">
        <v>2.0845894897782502</v>
      </c>
      <c r="Q1422" s="369">
        <v>0</v>
      </c>
      <c r="R1422" s="312">
        <v>2.7648000000000001</v>
      </c>
      <c r="S1422" s="370">
        <v>1.5801642</v>
      </c>
      <c r="T1422" s="370">
        <v>1.5801642</v>
      </c>
      <c r="U1422" s="370"/>
      <c r="V1422" s="312">
        <f>_xll.SRS1Splines.Functions25.Linear_Interp(V_NK3!$P$8:$P$32,V_NK3!$R$8:$R$32,AC1422)</f>
        <v>501.12070631999899</v>
      </c>
      <c r="W1422" s="312">
        <f>(V1422/V_NK3!$R$28)*100</f>
        <v>92.432601999643666</v>
      </c>
      <c r="X1422" s="308">
        <f>V1422-V_NK3!$R$8</f>
        <v>444.54205431999901</v>
      </c>
      <c r="Y1422" s="308">
        <f>IFERROR((V1422 - V_NK3!$V$10) / (V_NK3!$V$9- V_NK3!$V$10) * 100, 0)</f>
        <v>91.55084548052794</v>
      </c>
      <c r="Z1422" s="308">
        <v>541.79999999999995</v>
      </c>
      <c r="AA1422" s="308">
        <v>521</v>
      </c>
      <c r="AB1422" s="312">
        <v>538.43636458682067</v>
      </c>
      <c r="AC1422" s="371">
        <v>539.91999999999996</v>
      </c>
      <c r="AD1422" s="308">
        <v>1.2666666666666666</v>
      </c>
      <c r="AE1422" s="372">
        <v>0.39016400000000001</v>
      </c>
      <c r="AF1422" s="373"/>
      <c r="AG1422" s="312"/>
      <c r="AH1422" s="370">
        <v>2.0668047142858508</v>
      </c>
      <c r="AI1422" s="370">
        <v>2.0231190000000003</v>
      </c>
      <c r="AJ1422" s="370"/>
      <c r="AK1422" s="312">
        <f>_xll.SRS1Splines.Functions25.Linear_Interp(V_NK2!$R$10:$R$21,V_NK2!$T$10:$T$21,AR1422)</f>
        <v>62.531800000029897</v>
      </c>
      <c r="AL1422" s="312">
        <f>(AK1422/V_NK2!$T$18)*100</f>
        <v>87.579551820770149</v>
      </c>
      <c r="AM1422" s="308">
        <f>AK1422-V_NK2!$T$11</f>
        <v>21.7118000000021</v>
      </c>
      <c r="AN1422" s="308">
        <f>IFERROR((AK1422 - V_NK2!$X$12) / (V_NK2!$X$11- V_NK2!$X$12) * 100, 0)</f>
        <v>71.00000000001036</v>
      </c>
      <c r="AO1422" s="308">
        <v>427</v>
      </c>
      <c r="AP1422" s="308">
        <v>420</v>
      </c>
      <c r="AQ1422" s="308"/>
      <c r="AR1422" s="371">
        <v>424.97</v>
      </c>
      <c r="AS1422" s="312">
        <v>1.512</v>
      </c>
      <c r="AT1422" s="372">
        <v>0.48169499999999998</v>
      </c>
      <c r="AU1422" s="369"/>
      <c r="AV1422" s="312">
        <v>0.40438388593142988</v>
      </c>
      <c r="AW1422" s="370">
        <v>0.83371356363639237</v>
      </c>
      <c r="AX1422" s="370">
        <v>0.76951489090909109</v>
      </c>
      <c r="AY1422" s="370">
        <v>0</v>
      </c>
      <c r="AZ1422" s="312">
        <f>_xll.SRS1Splines.Functions25.Linear_Interp(V_NNG3A!$H$4:$H$12,V_NNG3A!$I$4:$I$12,BF1422)</f>
        <v>12.158050000000101</v>
      </c>
      <c r="BA1422" s="312">
        <f>(AZ1422/V_NNG3A!$I$8)*100</f>
        <v>87.783754512636108</v>
      </c>
      <c r="BB1422" s="308">
        <f>_xll.SRS1Splines.Functions25.Linear_Interp(V_NNG3A!$H$4:$H$12,V_NNG3A!$J$4:$J$12,BF1422)</f>
        <v>1.1704637931036499</v>
      </c>
      <c r="BC1422" s="308">
        <f>IFERROR((AZ1422-V_NNG3A!$J$20) / (V_NNG3A!$J$19-V_NNG3A!$J$20) * 100, 0)</f>
        <v>40.890796289608247</v>
      </c>
      <c r="BD1422" s="308">
        <v>1050</v>
      </c>
      <c r="BE1422" s="308">
        <v>1047</v>
      </c>
      <c r="BF1422" s="374">
        <v>1048.6300000000001</v>
      </c>
      <c r="BG1422" s="312">
        <v>0.14333333333333334</v>
      </c>
      <c r="BH1422" s="372">
        <v>0.34</v>
      </c>
      <c r="BI1422" s="369"/>
      <c r="BJ1422" s="312">
        <v>1.6675199999999999</v>
      </c>
      <c r="BK1422" s="370">
        <v>1.8887039999999999</v>
      </c>
      <c r="BL1422" s="370">
        <v>1.8887039999999999</v>
      </c>
      <c r="BM1422" s="370">
        <f t="shared" si="20"/>
        <v>0</v>
      </c>
      <c r="BN1422" s="312">
        <f>_xll.SRS1Splines.Functions25.Linear_Interp(V_XNN1!$K$3:$K$8,V_XNN1!$L$3:$L$8,BT1422)</f>
        <v>0.21142559999999999</v>
      </c>
      <c r="BO1422" s="312">
        <f>(BN1422/V_XNN1!$L$7)*100</f>
        <v>100.67885714285714</v>
      </c>
      <c r="BP1422" s="308">
        <f>_xll.SRS1Splines.Functions25.Linear_Interp(V_XNN1!$K$3:$K$8,V_XNN1!$M$3:$M$8,BT1422)</f>
        <v>5.54256000000002E-2</v>
      </c>
      <c r="BQ1422" s="308">
        <f>IFERROR((BN1422 - V_XNN1!$M$16) / (V_XNN1!$M$15- V_XNN1!$M$16) * 100, 0)</f>
        <v>76.835654596100284</v>
      </c>
      <c r="BR1422" s="308">
        <v>252</v>
      </c>
      <c r="BS1422" s="308">
        <v>249</v>
      </c>
      <c r="BT1422" s="374">
        <v>252.08</v>
      </c>
      <c r="BU1422" s="312">
        <v>0.24</v>
      </c>
      <c r="BV1422" s="372">
        <v>0.30581599999999998</v>
      </c>
      <c r="BW1422" s="369"/>
      <c r="BX1422" s="312"/>
      <c r="BY1422" s="370"/>
      <c r="BZ1422" s="370"/>
      <c r="CA1422" s="370"/>
      <c r="CB1422" s="312"/>
      <c r="CC1422" s="312"/>
      <c r="CD1422" s="308"/>
      <c r="CE1422" s="312"/>
      <c r="CF1422" s="312"/>
      <c r="CG1422" s="312"/>
      <c r="CH1422" s="312"/>
      <c r="CI1422" s="384"/>
      <c r="CJ1422" s="312"/>
      <c r="CK1422" s="372"/>
      <c r="CL1422" s="369"/>
      <c r="CM1422" s="312"/>
      <c r="CN1422" s="370"/>
      <c r="CO1422" s="370"/>
      <c r="CP1422" s="370"/>
      <c r="CQ1422" s="312"/>
      <c r="CR1422" s="312"/>
      <c r="CS1422" s="308"/>
      <c r="CT1422" s="312"/>
      <c r="CU1422" s="312"/>
      <c r="CV1422" s="312"/>
      <c r="CW1422" s="312"/>
      <c r="CX1422" s="384"/>
      <c r="CY1422" s="312"/>
      <c r="CZ1422" s="372"/>
    </row>
    <row r="1423" spans="1:104" s="1" customFormat="1" hidden="1">
      <c r="A1423" s="269">
        <v>45982</v>
      </c>
      <c r="B1423" s="380">
        <v>1.8</v>
      </c>
      <c r="C1423" s="381">
        <v>0.78096774193548391</v>
      </c>
      <c r="D1423" s="382">
        <v>2.5081920000000002</v>
      </c>
      <c r="E1423" s="382">
        <v>2.1729599999999993</v>
      </c>
      <c r="F1423" s="382">
        <v>4.7520000000000007E-2</v>
      </c>
      <c r="G1423" s="312">
        <f>_xll.SRS1Splines.Functions25.Linear_Interp(V_NEM!$R$687:$R$703,V_NEM!$T$687:$T$703,M1423)+_xll.SRS1Splines.Functions25.Linear_Interp(V_NEM!$AB$687:$AB$703,V_NEM!$AD$687:$AD$703,N1423)</f>
        <v>1.0161613770000071</v>
      </c>
      <c r="H1423" s="308">
        <f>(G1423/(V_NEM!$T$696+V_NEM!$AD$696))*100</f>
        <v>104.84812249078763</v>
      </c>
      <c r="I1423" s="308">
        <f>G1423-(V_NEM!$T$694+V_NEM!$AD$694)</f>
        <v>0.37667524200000713</v>
      </c>
      <c r="J1423" s="308">
        <f>((IFERROR((_xll.SRS1Splines.Functions25.Linear_Interp(V_NEM!$R$687:$R$703,V_NEM!$T$687:$T$703,M1423) - V_NEM!$X$689) / (V_NEM!$X$688- V_NEM!$X$689) * 100, 0))+(IFERROR((_xll.SRS1Splines.Functions25.Linear_Interp(V_NEM!$AB$687:$AB$703,V_NEM!$AD$687:$AD$703,N1423) - V_NEM!$AH$689) / (V_NEM!$AH$688- V_NEM!$AH$689) * 100, 0)))/2</f>
        <v>118.72887110267816</v>
      </c>
      <c r="K1423" s="308">
        <v>784.3</v>
      </c>
      <c r="L1423" s="308">
        <v>781.8</v>
      </c>
      <c r="M1423" s="371">
        <v>784.2</v>
      </c>
      <c r="N1423" s="371">
        <v>784.4</v>
      </c>
      <c r="O1423" s="312">
        <v>1.1651612903225805</v>
      </c>
      <c r="P1423" s="383">
        <v>2.3300300000000003</v>
      </c>
      <c r="Q1423" s="369">
        <v>0</v>
      </c>
      <c r="R1423" s="312">
        <v>2.7648000000000001</v>
      </c>
      <c r="S1423" s="370">
        <v>1.3383306000000001</v>
      </c>
      <c r="T1423" s="370">
        <v>1.3383306000000001</v>
      </c>
      <c r="U1423" s="370"/>
      <c r="V1423" s="312">
        <f>_xll.SRS1Splines.Functions25.Linear_Interp(V_NK3!$P$8:$P$32,V_NK3!$R$8:$R$32,AC1423)</f>
        <v>501.12070631999899</v>
      </c>
      <c r="W1423" s="312">
        <f>(V1423/V_NK3!$R$28)*100</f>
        <v>92.432601999643666</v>
      </c>
      <c r="X1423" s="308">
        <f>V1423-V_NK3!$R$8</f>
        <v>444.54205431999901</v>
      </c>
      <c r="Y1423" s="308">
        <f>IFERROR((V1423 - V_NK3!$V$10) / (V_NK3!$V$9- V_NK3!$V$10) * 100, 0)</f>
        <v>91.55084548052794</v>
      </c>
      <c r="Z1423" s="308">
        <v>541.79999999999995</v>
      </c>
      <c r="AA1423" s="308">
        <v>521</v>
      </c>
      <c r="AB1423" s="312">
        <v>538.36837270414969</v>
      </c>
      <c r="AC1423" s="371">
        <v>539.91999999999996</v>
      </c>
      <c r="AD1423" s="308">
        <v>1.2666666666666666</v>
      </c>
      <c r="AE1423" s="372">
        <v>0.33045200000000002</v>
      </c>
      <c r="AF1423" s="373"/>
      <c r="AG1423" s="312"/>
      <c r="AH1423" s="370">
        <v>1.7735973428570748</v>
      </c>
      <c r="AI1423" s="370">
        <v>1.6425402000000002</v>
      </c>
      <c r="AJ1423" s="370"/>
      <c r="AK1423" s="312">
        <f>_xll.SRS1Splines.Functions25.Linear_Interp(V_NK2!$R$10:$R$21,V_NK2!$T$10:$T$21,AR1423)</f>
        <v>62.662857142886899</v>
      </c>
      <c r="AL1423" s="312">
        <f>(AK1423/V_NK2!$T$18)*100</f>
        <v>87.763105242138508</v>
      </c>
      <c r="AM1423" s="308">
        <f>AK1423-V_NK2!$T$11</f>
        <v>21.842857142859103</v>
      </c>
      <c r="AN1423" s="308">
        <f>IFERROR((AK1423 - V_NK2!$X$12) / (V_NK2!$X$11- V_NK2!$X$12) * 100, 0)</f>
        <v>71.42857142858135</v>
      </c>
      <c r="AO1423" s="308">
        <v>427</v>
      </c>
      <c r="AP1423" s="308">
        <v>420</v>
      </c>
      <c r="AQ1423" s="308"/>
      <c r="AR1423" s="371">
        <v>425</v>
      </c>
      <c r="AS1423" s="312">
        <v>1.512</v>
      </c>
      <c r="AT1423" s="372">
        <v>0.39108100000000001</v>
      </c>
      <c r="AU1423" s="369"/>
      <c r="AV1423" s="312">
        <v>0.40438388593142988</v>
      </c>
      <c r="AW1423" s="370">
        <v>0.83371356363639237</v>
      </c>
      <c r="AX1423" s="370">
        <v>0.67698327272727266</v>
      </c>
      <c r="AY1423" s="370">
        <v>0</v>
      </c>
      <c r="AZ1423" s="312">
        <f>_xll.SRS1Splines.Functions25.Linear_Interp(V_NNG3A!$H$4:$H$12,V_NNG3A!$I$4:$I$12,BF1423)</f>
        <v>12.158050000000101</v>
      </c>
      <c r="BA1423" s="312">
        <f>(AZ1423/V_NNG3A!$I$8)*100</f>
        <v>87.783754512636108</v>
      </c>
      <c r="BB1423" s="308">
        <f>_xll.SRS1Splines.Functions25.Linear_Interp(V_NNG3A!$H$4:$H$12,V_NNG3A!$J$4:$J$12,BF1423)</f>
        <v>1.1704637931036499</v>
      </c>
      <c r="BC1423" s="308">
        <f>IFERROR((AZ1423-V_NNG3A!$J$20) / (V_NNG3A!$J$19-V_NNG3A!$J$20) * 100, 0)</f>
        <v>40.890796289608247</v>
      </c>
      <c r="BD1423" s="308">
        <v>1050</v>
      </c>
      <c r="BE1423" s="308">
        <v>1047</v>
      </c>
      <c r="BF1423" s="374">
        <v>1048.6300000000001</v>
      </c>
      <c r="BG1423" s="312">
        <v>0.14333333333333334</v>
      </c>
      <c r="BH1423" s="372">
        <v>0.23947000000000115</v>
      </c>
      <c r="BI1423" s="369"/>
      <c r="BJ1423" s="312">
        <v>1.6675199999999999</v>
      </c>
      <c r="BK1423" s="370">
        <v>1.8187200000000003</v>
      </c>
      <c r="BL1423" s="370">
        <v>1.8187200000000003</v>
      </c>
      <c r="BM1423" s="370">
        <f t="shared" si="20"/>
        <v>0</v>
      </c>
      <c r="BN1423" s="312">
        <f>_xll.SRS1Splines.Functions25.Linear_Interp(V_XNN1!$K$3:$K$8,V_XNN1!$L$3:$L$8,BT1423)</f>
        <v>0.210891</v>
      </c>
      <c r="BO1423" s="312">
        <f>(BN1423/V_XNN1!$L$7)*100</f>
        <v>100.42428571428572</v>
      </c>
      <c r="BP1423" s="308">
        <f>_xll.SRS1Splines.Functions25.Linear_Interp(V_XNN1!$K$3:$K$8,V_XNN1!$M$3:$M$8,BT1423)</f>
        <v>5.4891000000000197E-2</v>
      </c>
      <c r="BQ1423" s="308">
        <f>IFERROR((BN1423 - V_XNN1!$M$16) / (V_XNN1!$M$15- V_XNN1!$M$16) * 100, 0)</f>
        <v>75.181058495821745</v>
      </c>
      <c r="BR1423" s="308">
        <v>252</v>
      </c>
      <c r="BS1423" s="308">
        <v>249</v>
      </c>
      <c r="BT1423" s="374">
        <v>252.05</v>
      </c>
      <c r="BU1423" s="312">
        <v>0.24</v>
      </c>
      <c r="BV1423" s="372">
        <v>0.29624200000000001</v>
      </c>
      <c r="BW1423" s="369"/>
      <c r="BX1423" s="312"/>
      <c r="BY1423" s="370"/>
      <c r="BZ1423" s="370"/>
      <c r="CA1423" s="370"/>
      <c r="CB1423" s="312"/>
      <c r="CC1423" s="312"/>
      <c r="CD1423" s="308"/>
      <c r="CE1423" s="312"/>
      <c r="CF1423" s="312"/>
      <c r="CG1423" s="312"/>
      <c r="CH1423" s="312"/>
      <c r="CI1423" s="384"/>
      <c r="CJ1423" s="312"/>
      <c r="CK1423" s="372"/>
      <c r="CL1423" s="369"/>
      <c r="CM1423" s="312"/>
      <c r="CN1423" s="370"/>
      <c r="CO1423" s="370"/>
      <c r="CP1423" s="370"/>
      <c r="CQ1423" s="312"/>
      <c r="CR1423" s="312"/>
      <c r="CS1423" s="308"/>
      <c r="CT1423" s="312"/>
      <c r="CU1423" s="312"/>
      <c r="CV1423" s="312"/>
      <c r="CW1423" s="312"/>
      <c r="CX1423" s="384"/>
      <c r="CY1423" s="312"/>
      <c r="CZ1423" s="372"/>
    </row>
    <row r="1424" spans="1:104" s="1" customFormat="1" hidden="1">
      <c r="A1424" s="269">
        <v>45983</v>
      </c>
      <c r="B1424" s="380">
        <v>0.4</v>
      </c>
      <c r="C1424" s="381">
        <v>0.78096774193548391</v>
      </c>
      <c r="D1424" s="382">
        <v>2.5099200000000002</v>
      </c>
      <c r="E1424" s="382">
        <v>2.325888</v>
      </c>
      <c r="F1424" s="382">
        <v>2.4192000000000005E-2</v>
      </c>
      <c r="G1424" s="312">
        <f>_xll.SRS1Splines.Functions25.Linear_Interp(V_NEM!$R$687:$R$703,V_NEM!$T$687:$T$703,M1424)+_xll.SRS1Splines.Functions25.Linear_Interp(V_NEM!$AB$687:$AB$703,V_NEM!$AD$687:$AD$703,N1424)</f>
        <v>1.0261206200999979</v>
      </c>
      <c r="H1424" s="308">
        <f>(G1424/(V_NEM!$T$696+V_NEM!$AD$696))*100</f>
        <v>105.87572299214318</v>
      </c>
      <c r="I1424" s="308">
        <f>G1424-(V_NEM!$T$694+V_NEM!$AD$694)</f>
        <v>0.38663448509999798</v>
      </c>
      <c r="J1424" s="308">
        <f>((IFERROR((_xll.SRS1Splines.Functions25.Linear_Interp(V_NEM!$R$687:$R$703,V_NEM!$T$687:$T$703,M1424) - V_NEM!$X$689) / (V_NEM!$X$688- V_NEM!$X$689) * 100, 0))+(IFERROR((_xll.SRS1Splines.Functions25.Linear_Interp(V_NEM!$AB$687:$AB$703,V_NEM!$AD$687:$AD$703,N1424) - V_NEM!$AH$689) / (V_NEM!$AH$688- V_NEM!$AH$689) * 100, 0)))/2</f>
        <v>120.25490987903918</v>
      </c>
      <c r="K1424" s="308">
        <v>784.3</v>
      </c>
      <c r="L1424" s="308">
        <v>781.8</v>
      </c>
      <c r="M1424" s="371">
        <v>784.26</v>
      </c>
      <c r="N1424" s="371">
        <v>784.39</v>
      </c>
      <c r="O1424" s="312">
        <v>1.1651612903225805</v>
      </c>
      <c r="P1424" s="383">
        <v>2.2591160000000001</v>
      </c>
      <c r="Q1424" s="369">
        <v>0</v>
      </c>
      <c r="R1424" s="312">
        <v>2.7648000000000001</v>
      </c>
      <c r="S1424" s="370">
        <v>1.7156912902297974</v>
      </c>
      <c r="T1424" s="370">
        <v>2.0750985000000002</v>
      </c>
      <c r="U1424" s="370"/>
      <c r="V1424" s="312">
        <f>_xll.SRS1Splines.Functions25.Linear_Interp(V_NK3!$P$8:$P$32,V_NK3!$R$8:$R$32,AC1424)</f>
        <v>500.76129910999902</v>
      </c>
      <c r="W1424" s="312">
        <f>(V1424/V_NK3!$R$28)*100</f>
        <v>92.366308703081074</v>
      </c>
      <c r="X1424" s="308">
        <f>V1424-V_NK3!$R$8</f>
        <v>444.18264710999904</v>
      </c>
      <c r="Y1424" s="308">
        <f>IFERROR((V1424 - V_NK3!$V$10) / (V_NK3!$V$9- V_NK3!$V$10) * 100, 0)</f>
        <v>91.476827660104561</v>
      </c>
      <c r="Z1424" s="308">
        <v>541.79999999999995</v>
      </c>
      <c r="AA1424" s="308">
        <v>521</v>
      </c>
      <c r="AB1424" s="312">
        <v>538.30038082147871</v>
      </c>
      <c r="AC1424" s="371">
        <v>539.91</v>
      </c>
      <c r="AD1424" s="308">
        <v>1.2666666666666666</v>
      </c>
      <c r="AE1424" s="372">
        <v>0.51236999999999999</v>
      </c>
      <c r="AF1424" s="373"/>
      <c r="AG1424" s="312"/>
      <c r="AH1424" s="370">
        <v>2.5070045142856126</v>
      </c>
      <c r="AI1424" s="370">
        <v>2.7691188000000002</v>
      </c>
      <c r="AJ1424" s="370"/>
      <c r="AK1424" s="312">
        <f>_xll.SRS1Splines.Functions25.Linear_Interp(V_NK2!$R$10:$R$21,V_NK2!$T$10:$T$21,AR1424)</f>
        <v>62.400742857172602</v>
      </c>
      <c r="AL1424" s="312">
        <f>(AK1424/V_NK2!$T$18)*100</f>
        <v>87.395998399401392</v>
      </c>
      <c r="AM1424" s="308">
        <f>AK1424-V_NK2!$T$11</f>
        <v>21.580742857144806</v>
      </c>
      <c r="AN1424" s="308">
        <f>IFERROR((AK1424 - V_NK2!$X$12) / (V_NK2!$X$11- V_NK2!$X$12) * 100, 0)</f>
        <v>70.571428571438418</v>
      </c>
      <c r="AO1424" s="308">
        <v>427</v>
      </c>
      <c r="AP1424" s="308">
        <v>420</v>
      </c>
      <c r="AQ1424" s="308"/>
      <c r="AR1424" s="371">
        <v>424.94</v>
      </c>
      <c r="AS1424" s="312">
        <v>1.512</v>
      </c>
      <c r="AT1424" s="372">
        <v>0.65931399999999996</v>
      </c>
      <c r="AU1424" s="369"/>
      <c r="AV1424" s="312">
        <v>0.40438388593142988</v>
      </c>
      <c r="AW1424" s="370">
        <v>0.83371356363639237</v>
      </c>
      <c r="AX1424" s="370">
        <v>0.69865549090909085</v>
      </c>
      <c r="AY1424" s="370">
        <v>0</v>
      </c>
      <c r="AZ1424" s="312">
        <f>_xll.SRS1Splines.Functions25.Linear_Interp(V_NNG3A!$H$4:$H$12,V_NNG3A!$I$4:$I$12,BF1424)</f>
        <v>12.158050000000101</v>
      </c>
      <c r="BA1424" s="312">
        <f>(AZ1424/V_NNG3A!$I$8)*100</f>
        <v>87.783754512636108</v>
      </c>
      <c r="BB1424" s="308">
        <f>_xll.SRS1Splines.Functions25.Linear_Interp(V_NNG3A!$H$4:$H$12,V_NNG3A!$J$4:$J$12,BF1424)</f>
        <v>1.1704637931036499</v>
      </c>
      <c r="BC1424" s="308">
        <f>IFERROR((AZ1424-V_NNG3A!$J$20) / (V_NNG3A!$J$19-V_NNG3A!$J$20) * 100, 0)</f>
        <v>40.890796289608247</v>
      </c>
      <c r="BD1424" s="308">
        <v>1050</v>
      </c>
      <c r="BE1424" s="308">
        <v>1047</v>
      </c>
      <c r="BF1424" s="374">
        <v>1048.6300000000001</v>
      </c>
      <c r="BG1424" s="312">
        <v>0.14333333333333334</v>
      </c>
      <c r="BH1424" s="372">
        <v>0.24448999999999069</v>
      </c>
      <c r="BI1424" s="369"/>
      <c r="BJ1424" s="312">
        <v>1.6675199999999999</v>
      </c>
      <c r="BK1424" s="370">
        <v>1.7565119999999999</v>
      </c>
      <c r="BL1424" s="370">
        <v>1.7565119999999999</v>
      </c>
      <c r="BM1424" s="370">
        <f t="shared" si="20"/>
        <v>0</v>
      </c>
      <c r="BN1424" s="312">
        <f>_xll.SRS1Splines.Functions25.Linear_Interp(V_XNN1!$K$3:$K$8,V_XNN1!$L$3:$L$8,BT1424)</f>
        <v>0.21</v>
      </c>
      <c r="BO1424" s="312">
        <f>(BN1424/V_XNN1!$L$7)*100</f>
        <v>100</v>
      </c>
      <c r="BP1424" s="308">
        <f>_xll.SRS1Splines.Functions25.Linear_Interp(V_XNN1!$K$3:$K$8,V_XNN1!$M$3:$M$8,BT1424)</f>
        <v>5.3999999999999999E-2</v>
      </c>
      <c r="BQ1424" s="308">
        <f>IFERROR((BN1424 - V_XNN1!$M$16) / (V_XNN1!$M$15- V_XNN1!$M$16) * 100, 0)</f>
        <v>72.423398328690809</v>
      </c>
      <c r="BR1424" s="308">
        <v>252</v>
      </c>
      <c r="BS1424" s="308">
        <v>249</v>
      </c>
      <c r="BT1424" s="374">
        <v>252</v>
      </c>
      <c r="BU1424" s="312">
        <v>0.24</v>
      </c>
      <c r="BV1424" s="372">
        <v>0.28480800000000001</v>
      </c>
      <c r="BW1424" s="369"/>
      <c r="BX1424" s="312"/>
      <c r="BY1424" s="370"/>
      <c r="BZ1424" s="370"/>
      <c r="CA1424" s="370"/>
      <c r="CB1424" s="312"/>
      <c r="CC1424" s="312"/>
      <c r="CD1424" s="308"/>
      <c r="CE1424" s="312"/>
      <c r="CF1424" s="312"/>
      <c r="CG1424" s="312"/>
      <c r="CH1424" s="312"/>
      <c r="CI1424" s="384"/>
      <c r="CJ1424" s="312"/>
      <c r="CK1424" s="372"/>
      <c r="CL1424" s="369"/>
      <c r="CM1424" s="312"/>
      <c r="CN1424" s="370"/>
      <c r="CO1424" s="370"/>
      <c r="CP1424" s="370"/>
      <c r="CQ1424" s="312"/>
      <c r="CR1424" s="312"/>
      <c r="CS1424" s="308"/>
      <c r="CT1424" s="312"/>
      <c r="CU1424" s="312"/>
      <c r="CV1424" s="312"/>
      <c r="CW1424" s="312"/>
      <c r="CX1424" s="384"/>
      <c r="CY1424" s="312"/>
      <c r="CZ1424" s="372"/>
    </row>
    <row r="1425" spans="1:104" s="1" customFormat="1" hidden="1">
      <c r="A1425" s="269">
        <v>45984</v>
      </c>
      <c r="B1425" s="380">
        <v>0.2</v>
      </c>
      <c r="C1425" s="381">
        <v>0.78096774193548391</v>
      </c>
      <c r="D1425" s="382">
        <v>2.4373439999999995</v>
      </c>
      <c r="E1425" s="382">
        <v>2.4779520000000002</v>
      </c>
      <c r="F1425" s="382">
        <v>5.2704000000000001E-2</v>
      </c>
      <c r="G1425" s="312">
        <f>_xll.SRS1Splines.Functions25.Linear_Interp(V_NEM!$R$687:$R$703,V_NEM!$T$687:$T$703,M1425)+_xll.SRS1Splines.Functions25.Linear_Interp(V_NEM!$AB$687:$AB$703,V_NEM!$AD$687:$AD$703,N1425)</f>
        <v>1.0297901134999909</v>
      </c>
      <c r="H1425" s="308">
        <f>(G1425/(V_NEM!$T$696+V_NEM!$AD$696))*100</f>
        <v>106.25434345754354</v>
      </c>
      <c r="I1425" s="308">
        <f>G1425-(V_NEM!$T$694+V_NEM!$AD$694)</f>
        <v>0.39030397849999099</v>
      </c>
      <c r="J1425" s="308">
        <f>((IFERROR((_xll.SRS1Splines.Functions25.Linear_Interp(V_NEM!$R$687:$R$703,V_NEM!$T$687:$T$703,M1425) - V_NEM!$X$689) / (V_NEM!$X$688- V_NEM!$X$689) * 100, 0))+(IFERROR((_xll.SRS1Splines.Functions25.Linear_Interp(V_NEM!$AB$687:$AB$703,V_NEM!$AD$687:$AD$703,N1425) - V_NEM!$AH$689) / (V_NEM!$AH$688- V_NEM!$AH$689) * 100, 0)))/2</f>
        <v>118.33397594726904</v>
      </c>
      <c r="K1425" s="308">
        <v>784.3</v>
      </c>
      <c r="L1425" s="308">
        <v>781.8</v>
      </c>
      <c r="M1425" s="371">
        <v>784.3</v>
      </c>
      <c r="N1425" s="371">
        <v>784.29</v>
      </c>
      <c r="O1425" s="312">
        <v>1.1651612903225805</v>
      </c>
      <c r="P1425" s="383">
        <v>2.2990469999999998</v>
      </c>
      <c r="Q1425" s="369">
        <v>0</v>
      </c>
      <c r="R1425" s="312">
        <v>2.7648000000000001</v>
      </c>
      <c r="S1425" s="370">
        <v>1.3534246297702026</v>
      </c>
      <c r="T1425" s="370">
        <v>0.99401741999999993</v>
      </c>
      <c r="U1425" s="370"/>
      <c r="V1425" s="312">
        <f>_xll.SRS1Splines.Functions25.Linear_Interp(V_NK3!$P$8:$P$32,V_NK3!$R$8:$R$32,AC1425)</f>
        <v>501.12070631999899</v>
      </c>
      <c r="W1425" s="312">
        <f>(V1425/V_NK3!$R$28)*100</f>
        <v>92.432601999643666</v>
      </c>
      <c r="X1425" s="308">
        <f>V1425-V_NK3!$R$8</f>
        <v>444.54205431999901</v>
      </c>
      <c r="Y1425" s="308">
        <f>IFERROR((V1425 - V_NK3!$V$10) / (V_NK3!$V$9- V_NK3!$V$10) * 100, 0)</f>
        <v>91.55084548052794</v>
      </c>
      <c r="Z1425" s="308">
        <v>541.79999999999995</v>
      </c>
      <c r="AA1425" s="308">
        <v>521</v>
      </c>
      <c r="AB1425" s="312">
        <v>538.23238893880773</v>
      </c>
      <c r="AC1425" s="371">
        <v>539.91999999999996</v>
      </c>
      <c r="AD1425" s="308">
        <v>1.2666666666666666</v>
      </c>
      <c r="AE1425" s="372">
        <v>0.2454364</v>
      </c>
      <c r="AF1425" s="373"/>
      <c r="AG1425" s="312"/>
      <c r="AH1425" s="370">
        <v>1.4406828285714628</v>
      </c>
      <c r="AI1425" s="370">
        <v>1.3533114000000002</v>
      </c>
      <c r="AJ1425" s="370"/>
      <c r="AK1425" s="312">
        <f>_xll.SRS1Splines.Functions25.Linear_Interp(V_NK2!$R$10:$R$21,V_NK2!$T$10:$T$21,AR1425)</f>
        <v>62.488114285743997</v>
      </c>
      <c r="AL1425" s="312">
        <f>(AK1425/V_NK2!$T$18)*100</f>
        <v>87.518367346980384</v>
      </c>
      <c r="AM1425" s="308">
        <f>AK1425-V_NK2!$T$11</f>
        <v>21.6681142857162</v>
      </c>
      <c r="AN1425" s="308">
        <f>IFERROR((AK1425 - V_NK2!$X$12) / (V_NK2!$X$11- V_NK2!$X$12) * 100, 0)</f>
        <v>70.857142857152596</v>
      </c>
      <c r="AO1425" s="308">
        <v>427</v>
      </c>
      <c r="AP1425" s="308">
        <v>420</v>
      </c>
      <c r="AQ1425" s="308"/>
      <c r="AR1425" s="371">
        <v>424.96</v>
      </c>
      <c r="AS1425" s="312">
        <v>1.512</v>
      </c>
      <c r="AT1425" s="372">
        <v>0.32221699999999998</v>
      </c>
      <c r="AU1425" s="369"/>
      <c r="AV1425" s="312">
        <v>0.40438388593142988</v>
      </c>
      <c r="AW1425" s="370">
        <v>0.83371356363639237</v>
      </c>
      <c r="AX1425" s="370">
        <v>0.69701236363636399</v>
      </c>
      <c r="AY1425" s="370">
        <v>0</v>
      </c>
      <c r="AZ1425" s="312">
        <f>_xll.SRS1Splines.Functions25.Linear_Interp(V_NNG3A!$H$4:$H$12,V_NNG3A!$I$4:$I$12,BF1425)</f>
        <v>12.158050000000101</v>
      </c>
      <c r="BA1425" s="312">
        <f>(AZ1425/V_NNG3A!$I$8)*100</f>
        <v>87.783754512636108</v>
      </c>
      <c r="BB1425" s="308">
        <f>_xll.SRS1Splines.Functions25.Linear_Interp(V_NNG3A!$H$4:$H$12,V_NNG3A!$J$4:$J$12,BF1425)</f>
        <v>1.1704637931036499</v>
      </c>
      <c r="BC1425" s="308">
        <f>IFERROR((AZ1425-V_NNG3A!$J$20) / (V_NNG3A!$J$19-V_NNG3A!$J$20) * 100, 0)</f>
        <v>40.890796289608247</v>
      </c>
      <c r="BD1425" s="308">
        <v>1050</v>
      </c>
      <c r="BE1425" s="308">
        <v>1047</v>
      </c>
      <c r="BF1425" s="374">
        <v>1048.6300000000001</v>
      </c>
      <c r="BG1425" s="312">
        <v>0.14333333333333334</v>
      </c>
      <c r="BH1425" s="372">
        <v>0.24039000000001398</v>
      </c>
      <c r="BI1425" s="369"/>
      <c r="BJ1425" s="312">
        <v>1.6675199999999999</v>
      </c>
      <c r="BK1425" s="370">
        <v>1.7159040000000001</v>
      </c>
      <c r="BL1425" s="370">
        <v>1.7159040000000001</v>
      </c>
      <c r="BM1425" s="370">
        <f t="shared" si="20"/>
        <v>0</v>
      </c>
      <c r="BN1425" s="312">
        <f>_xll.SRS1Splines.Functions25.Linear_Interp(V_XNN1!$K$3:$K$8,V_XNN1!$L$3:$L$8,BT1425)</f>
        <v>0.20982000000000001</v>
      </c>
      <c r="BO1425" s="312">
        <f>(BN1425/V_XNN1!$L$7)*100</f>
        <v>99.914285714285725</v>
      </c>
      <c r="BP1425" s="308">
        <f>_xll.SRS1Splines.Functions25.Linear_Interp(V_XNN1!$K$3:$K$8,V_XNN1!$M$3:$M$8,BT1425)</f>
        <v>5.3820000000000201E-2</v>
      </c>
      <c r="BQ1425" s="308">
        <f>IFERROR((BN1425 - V_XNN1!$M$16) / (V_XNN1!$M$15- V_XNN1!$M$16) * 100, 0)</f>
        <v>71.866295264624</v>
      </c>
      <c r="BR1425" s="308">
        <v>252</v>
      </c>
      <c r="BS1425" s="308">
        <v>249</v>
      </c>
      <c r="BT1425" s="374">
        <v>251.99</v>
      </c>
      <c r="BU1425" s="312">
        <v>0.24</v>
      </c>
      <c r="BV1425" s="372">
        <v>0.27795700000000001</v>
      </c>
      <c r="BW1425" s="369"/>
      <c r="BX1425" s="312"/>
      <c r="BY1425" s="370"/>
      <c r="BZ1425" s="370"/>
      <c r="CA1425" s="370"/>
      <c r="CB1425" s="312"/>
      <c r="CC1425" s="312"/>
      <c r="CD1425" s="308"/>
      <c r="CE1425" s="312"/>
      <c r="CF1425" s="312"/>
      <c r="CG1425" s="312"/>
      <c r="CH1425" s="312"/>
      <c r="CI1425" s="384"/>
      <c r="CJ1425" s="312"/>
      <c r="CK1425" s="372"/>
      <c r="CL1425" s="369"/>
      <c r="CM1425" s="312"/>
      <c r="CN1425" s="370"/>
      <c r="CO1425" s="370"/>
      <c r="CP1425" s="370"/>
      <c r="CQ1425" s="312"/>
      <c r="CR1425" s="312"/>
      <c r="CS1425" s="308"/>
      <c r="CT1425" s="312"/>
      <c r="CU1425" s="312"/>
      <c r="CV1425" s="312"/>
      <c r="CW1425" s="312"/>
      <c r="CX1425" s="384"/>
      <c r="CY1425" s="312"/>
      <c r="CZ1425" s="372"/>
    </row>
    <row r="1426" spans="1:104" s="1" customFormat="1" hidden="1">
      <c r="A1426" s="269">
        <v>45985</v>
      </c>
      <c r="B1426" s="380">
        <v>0</v>
      </c>
      <c r="C1426" s="381">
        <v>0.78096774193548391</v>
      </c>
      <c r="D1426" s="382">
        <v>2.3128200000000003</v>
      </c>
      <c r="E1426" s="382">
        <v>2.2723919999999991</v>
      </c>
      <c r="F1426" s="382">
        <v>3.2219999999999999E-2</v>
      </c>
      <c r="G1426" s="312">
        <f>_xll.SRS1Splines.Functions25.Linear_Interp(V_NEM!$R$687:$R$703,V_NEM!$T$687:$T$703,M1426)+_xll.SRS1Splines.Functions25.Linear_Interp(V_NEM!$AB$687:$AB$703,V_NEM!$AD$687:$AD$703,N1426)</f>
        <v>1.0114519246000009</v>
      </c>
      <c r="H1426" s="308">
        <f>(G1426/(V_NEM!$T$696+V_NEM!$AD$696))*100</f>
        <v>104.36219845029895</v>
      </c>
      <c r="I1426" s="308">
        <f>G1426-(V_NEM!$T$694+V_NEM!$AD$694)</f>
        <v>0.37196578960000093</v>
      </c>
      <c r="J1426" s="308">
        <f>((IFERROR((_xll.SRS1Splines.Functions25.Linear_Interp(V_NEM!$R$687:$R$703,V_NEM!$T$687:$T$703,M1426) - V_NEM!$X$689) / (V_NEM!$X$688- V_NEM!$X$689) * 100, 0))+(IFERROR((_xll.SRS1Splines.Functions25.Linear_Interp(V_NEM!$AB$687:$AB$703,V_NEM!$AD$687:$AD$703,N1426) - V_NEM!$AH$689) / (V_NEM!$AH$688- V_NEM!$AH$689) * 100, 0)))/2</f>
        <v>107.13063561775513</v>
      </c>
      <c r="K1426" s="308">
        <v>784.3</v>
      </c>
      <c r="L1426" s="308">
        <v>781.8</v>
      </c>
      <c r="M1426" s="371">
        <v>784.25</v>
      </c>
      <c r="N1426" s="371">
        <v>783.98</v>
      </c>
      <c r="O1426" s="312">
        <v>1.1651612903225805</v>
      </c>
      <c r="P1426" s="383">
        <v>2.4032005676172896</v>
      </c>
      <c r="Q1426" s="369">
        <v>0</v>
      </c>
      <c r="R1426" s="312">
        <v>2.7648000000000001</v>
      </c>
      <c r="S1426" s="370">
        <v>1.8545050402297973</v>
      </c>
      <c r="T1426" s="370">
        <v>2.2139122499999999</v>
      </c>
      <c r="U1426" s="370"/>
      <c r="V1426" s="312">
        <f>_xll.SRS1Splines.Functions25.Linear_Interp(V_NK3!$P$8:$P$32,V_NK3!$R$8:$R$32,AC1426)</f>
        <v>500.76129910999902</v>
      </c>
      <c r="W1426" s="312">
        <f>(V1426/V_NK3!$R$28)*100</f>
        <v>92.366308703081074</v>
      </c>
      <c r="X1426" s="308">
        <f>V1426-V_NK3!$R$8</f>
        <v>444.18264710999904</v>
      </c>
      <c r="Y1426" s="308">
        <f>IFERROR((V1426 - V_NK3!$V$10) / (V_NK3!$V$9- V_NK3!$V$10) * 100, 0)</f>
        <v>91.476827660104561</v>
      </c>
      <c r="Z1426" s="308">
        <v>541.79999999999995</v>
      </c>
      <c r="AA1426" s="308">
        <v>521</v>
      </c>
      <c r="AB1426" s="312">
        <v>538.16439705613675</v>
      </c>
      <c r="AC1426" s="371">
        <v>539.91</v>
      </c>
      <c r="AD1426" s="308">
        <v>1.2666666666666666</v>
      </c>
      <c r="AE1426" s="372">
        <v>0.54664499999999994</v>
      </c>
      <c r="AF1426" s="373"/>
      <c r="AG1426" s="312"/>
      <c r="AH1426" s="370">
        <v>2.2349236285712251</v>
      </c>
      <c r="AI1426" s="370">
        <v>2.7591522000000008</v>
      </c>
      <c r="AJ1426" s="370"/>
      <c r="AK1426" s="312">
        <f>_xll.SRS1Splines.Functions25.Linear_Interp(V_NK2!$R$10:$R$21,V_NK2!$T$10:$T$21,AR1426)</f>
        <v>61.963885714315303</v>
      </c>
      <c r="AL1426" s="312">
        <f>(AK1426/V_NK2!$T$18)*100</f>
        <v>86.784153661506025</v>
      </c>
      <c r="AM1426" s="308">
        <f>AK1426-V_NK2!$T$11</f>
        <v>21.143885714287507</v>
      </c>
      <c r="AN1426" s="308">
        <f>IFERROR((AK1426 - V_NK2!$X$12) / (V_NK2!$X$11- V_NK2!$X$12) * 100, 0)</f>
        <v>69.142857142866404</v>
      </c>
      <c r="AO1426" s="308">
        <v>427</v>
      </c>
      <c r="AP1426" s="308">
        <v>420</v>
      </c>
      <c r="AQ1426" s="308"/>
      <c r="AR1426" s="371">
        <v>424.84</v>
      </c>
      <c r="AS1426" s="312">
        <v>1.512</v>
      </c>
      <c r="AT1426" s="372">
        <v>0.656941</v>
      </c>
      <c r="AU1426" s="369"/>
      <c r="AV1426" s="312">
        <v>0.40438388593142988</v>
      </c>
      <c r="AW1426" s="370">
        <v>0.83371356363639237</v>
      </c>
      <c r="AX1426" s="370">
        <v>0.69701236363636399</v>
      </c>
      <c r="AY1426" s="370">
        <v>0</v>
      </c>
      <c r="AZ1426" s="312">
        <f>_xll.SRS1Splines.Functions25.Linear_Interp(V_NNG3A!$H$4:$H$12,V_NNG3A!$I$4:$I$12,BF1426)</f>
        <v>12.158050000000101</v>
      </c>
      <c r="BA1426" s="312">
        <f>(AZ1426/V_NNG3A!$I$8)*100</f>
        <v>87.783754512636108</v>
      </c>
      <c r="BB1426" s="308">
        <f>_xll.SRS1Splines.Functions25.Linear_Interp(V_NNG3A!$H$4:$H$12,V_NNG3A!$J$4:$J$12,BF1426)</f>
        <v>1.1704637931036499</v>
      </c>
      <c r="BC1426" s="308">
        <f>IFERROR((AZ1426-V_NNG3A!$J$20) / (V_NNG3A!$J$19-V_NNG3A!$J$20) * 100, 0)</f>
        <v>40.890796289608247</v>
      </c>
      <c r="BD1426" s="308">
        <v>1050</v>
      </c>
      <c r="BE1426" s="308">
        <v>1047</v>
      </c>
      <c r="BF1426" s="374">
        <v>1048.6300000000001</v>
      </c>
      <c r="BG1426" s="312">
        <v>0.14333333333333334</v>
      </c>
      <c r="BH1426" s="372">
        <v>0.24061999999999534</v>
      </c>
      <c r="BI1426" s="369"/>
      <c r="BJ1426" s="312">
        <v>1.6675199999999999</v>
      </c>
      <c r="BK1426" s="370">
        <v>1.6277759999999999</v>
      </c>
      <c r="BL1426" s="370">
        <v>1.6277759999999999</v>
      </c>
      <c r="BM1426" s="370">
        <f t="shared" si="20"/>
        <v>0</v>
      </c>
      <c r="BN1426" s="312">
        <f>_xll.SRS1Splines.Functions25.Linear_Interp(V_XNN1!$K$3:$K$8,V_XNN1!$L$3:$L$8,BT1426)</f>
        <v>0.20891999999999999</v>
      </c>
      <c r="BO1426" s="312">
        <f>(BN1426/V_XNN1!$L$7)*100</f>
        <v>99.485714285714295</v>
      </c>
      <c r="BP1426" s="308">
        <f>_xll.SRS1Splines.Functions25.Linear_Interp(V_XNN1!$K$3:$K$8,V_XNN1!$M$3:$M$8,BT1426)</f>
        <v>5.2920000000000002E-2</v>
      </c>
      <c r="BQ1426" s="308">
        <f>IFERROR((BN1426 - V_XNN1!$M$16) / (V_XNN1!$M$15- V_XNN1!$M$16) * 100, 0)</f>
        <v>69.080779944289702</v>
      </c>
      <c r="BR1426" s="308">
        <v>252</v>
      </c>
      <c r="BS1426" s="308">
        <v>249</v>
      </c>
      <c r="BT1426" s="374">
        <v>251.94</v>
      </c>
      <c r="BU1426" s="312">
        <v>0.24</v>
      </c>
      <c r="BV1426" s="372">
        <v>0.26912199999999997</v>
      </c>
      <c r="BW1426" s="369"/>
      <c r="BX1426" s="312"/>
      <c r="BY1426" s="370"/>
      <c r="BZ1426" s="370"/>
      <c r="CA1426" s="370"/>
      <c r="CB1426" s="312"/>
      <c r="CC1426" s="312"/>
      <c r="CD1426" s="308"/>
      <c r="CE1426" s="312"/>
      <c r="CF1426" s="312"/>
      <c r="CG1426" s="312"/>
      <c r="CH1426" s="312"/>
      <c r="CI1426" s="384"/>
      <c r="CJ1426" s="312"/>
      <c r="CK1426" s="372"/>
      <c r="CL1426" s="369"/>
      <c r="CM1426" s="312"/>
      <c r="CN1426" s="370"/>
      <c r="CO1426" s="370"/>
      <c r="CP1426" s="370"/>
      <c r="CQ1426" s="312"/>
      <c r="CR1426" s="312"/>
      <c r="CS1426" s="308"/>
      <c r="CT1426" s="312"/>
      <c r="CU1426" s="312"/>
      <c r="CV1426" s="312"/>
      <c r="CW1426" s="312"/>
      <c r="CX1426" s="384"/>
      <c r="CY1426" s="312"/>
      <c r="CZ1426" s="372"/>
    </row>
    <row r="1427" spans="1:104" s="1" customFormat="1" hidden="1">
      <c r="A1427" s="269">
        <v>45986</v>
      </c>
      <c r="B1427" s="380">
        <v>0</v>
      </c>
      <c r="C1427" s="381">
        <v>0.78096774193548391</v>
      </c>
      <c r="D1427" s="382">
        <v>2.2654079999999999</v>
      </c>
      <c r="E1427" s="382">
        <v>2.3535360000000001</v>
      </c>
      <c r="F1427" s="382">
        <v>0</v>
      </c>
      <c r="G1427" s="312">
        <f>_xll.SRS1Splines.Functions25.Linear_Interp(V_NEM!$R$687:$R$703,V_NEM!$T$687:$T$703,M1427)+_xll.SRS1Splines.Functions25.Linear_Interp(V_NEM!$AB$687:$AB$703,V_NEM!$AD$687:$AD$703,N1427)</f>
        <v>0.98625205440000807</v>
      </c>
      <c r="H1427" s="308">
        <f>(G1427/(V_NEM!$T$696+V_NEM!$AD$696))*100</f>
        <v>101.76206117163049</v>
      </c>
      <c r="I1427" s="308">
        <f>G1427-(V_NEM!$T$694+V_NEM!$AD$694)</f>
        <v>0.34676591940000812</v>
      </c>
      <c r="J1427" s="308">
        <f>((IFERROR((_xll.SRS1Splines.Functions25.Linear_Interp(V_NEM!$R$687:$R$703,V_NEM!$T$687:$T$703,M1427) - V_NEM!$X$689) / (V_NEM!$X$688- V_NEM!$X$689) * 100, 0))+(IFERROR((_xll.SRS1Splines.Functions25.Linear_Interp(V_NEM!$AB$687:$AB$703,V_NEM!$AD$687:$AD$703,N1427) - V_NEM!$AH$689) / (V_NEM!$AH$688- V_NEM!$AH$689) * 100, 0)))/2</f>
        <v>89.13887193766837</v>
      </c>
      <c r="K1427" s="308">
        <v>784.3</v>
      </c>
      <c r="L1427" s="308">
        <v>781.8</v>
      </c>
      <c r="M1427" s="371">
        <v>784.2</v>
      </c>
      <c r="N1427" s="371">
        <v>783.37</v>
      </c>
      <c r="O1427" s="312">
        <v>1.1651612903225805</v>
      </c>
      <c r="P1427" s="383">
        <v>2.2027660723860603</v>
      </c>
      <c r="Q1427" s="369">
        <v>0</v>
      </c>
      <c r="R1427" s="312">
        <v>2.7648000000000001</v>
      </c>
      <c r="S1427" s="370">
        <v>1.2372788804595944</v>
      </c>
      <c r="T1427" s="370">
        <v>1.9560932999999998</v>
      </c>
      <c r="U1427" s="370"/>
      <c r="V1427" s="312">
        <f>_xll.SRS1Splines.Functions25.Linear_Interp(V_NK3!$P$8:$P$32,V_NK3!$R$8:$R$32,AC1427)</f>
        <v>500.04248468999998</v>
      </c>
      <c r="W1427" s="312">
        <f>(V1427/V_NK3!$R$28)*100</f>
        <v>92.233722109956048</v>
      </c>
      <c r="X1427" s="308">
        <f>V1427-V_NK3!$R$8</f>
        <v>443.46383269</v>
      </c>
      <c r="Y1427" s="308">
        <f>IFERROR((V1427 - V_NK3!$V$10) / (V_NK3!$V$9- V_NK3!$V$10) * 100, 0)</f>
        <v>91.328792019258003</v>
      </c>
      <c r="Z1427" s="308">
        <v>541.79999999999995</v>
      </c>
      <c r="AA1427" s="308">
        <v>521</v>
      </c>
      <c r="AB1427" s="312">
        <v>538.09640517346577</v>
      </c>
      <c r="AC1427" s="371">
        <v>539.89</v>
      </c>
      <c r="AD1427" s="308">
        <v>1.2666666666666666</v>
      </c>
      <c r="AE1427" s="372">
        <v>0.48298599999999997</v>
      </c>
      <c r="AF1427" s="373"/>
      <c r="AG1427" s="312"/>
      <c r="AH1427" s="370">
        <v>2.5633512285717015</v>
      </c>
      <c r="AI1427" s="370">
        <v>2.4759798000000002</v>
      </c>
      <c r="AJ1427" s="370"/>
      <c r="AK1427" s="312">
        <f>_xll.SRS1Splines.Functions25.Linear_Interp(V_NK2!$R$10:$R$21,V_NK2!$T$10:$T$21,AR1427)</f>
        <v>62.051257142886897</v>
      </c>
      <c r="AL1427" s="312">
        <f>(AK1427/V_NK2!$T$18)*100</f>
        <v>86.906522609085286</v>
      </c>
      <c r="AM1427" s="308">
        <f>AK1427-V_NK2!$T$11</f>
        <v>21.2312571428591</v>
      </c>
      <c r="AN1427" s="308">
        <f>IFERROR((AK1427 - V_NK2!$X$12) / (V_NK2!$X$11- V_NK2!$X$12) * 100, 0)</f>
        <v>69.428571428581236</v>
      </c>
      <c r="AO1427" s="308">
        <v>427</v>
      </c>
      <c r="AP1427" s="308">
        <v>420</v>
      </c>
      <c r="AQ1427" s="308"/>
      <c r="AR1427" s="371">
        <v>424.86</v>
      </c>
      <c r="AS1427" s="312">
        <v>1.5840000000000001</v>
      </c>
      <c r="AT1427" s="372">
        <v>0.58951900000000002</v>
      </c>
      <c r="AU1427" s="369"/>
      <c r="AV1427" s="312">
        <v>0.40438388593142988</v>
      </c>
      <c r="AW1427" s="370">
        <v>0.83371356363639237</v>
      </c>
      <c r="AX1427" s="370">
        <v>0.69701236363636399</v>
      </c>
      <c r="AY1427" s="370">
        <v>0</v>
      </c>
      <c r="AZ1427" s="312">
        <f>_xll.SRS1Splines.Functions25.Linear_Interp(V_NNG3A!$H$4:$H$12,V_NNG3A!$I$4:$I$12,BF1427)</f>
        <v>12.158050000000101</v>
      </c>
      <c r="BA1427" s="312">
        <f>(AZ1427/V_NNG3A!$I$8)*100</f>
        <v>87.783754512636108</v>
      </c>
      <c r="BB1427" s="308">
        <f>_xll.SRS1Splines.Functions25.Linear_Interp(V_NNG3A!$H$4:$H$12,V_NNG3A!$J$4:$J$12,BF1427)</f>
        <v>1.1704637931036499</v>
      </c>
      <c r="BC1427" s="308">
        <f>IFERROR((AZ1427-V_NNG3A!$J$20) / (V_NNG3A!$J$19-V_NNG3A!$J$20) * 100, 0)</f>
        <v>40.890796289608247</v>
      </c>
      <c r="BD1427" s="308">
        <v>1050</v>
      </c>
      <c r="BE1427" s="308">
        <v>1047</v>
      </c>
      <c r="BF1427" s="374">
        <v>1048.6300000000001</v>
      </c>
      <c r="BG1427" s="312">
        <v>0.14333333333333334</v>
      </c>
      <c r="BH1427" s="372">
        <v>0.24057999999998719</v>
      </c>
      <c r="BI1427" s="369"/>
      <c r="BJ1427" s="312">
        <v>1.6675199999999999</v>
      </c>
      <c r="BK1427" s="370">
        <v>1.6018559999999999</v>
      </c>
      <c r="BL1427" s="370">
        <v>1.6018559999999999</v>
      </c>
      <c r="BM1427" s="370">
        <f t="shared" si="20"/>
        <v>0</v>
      </c>
      <c r="BN1427" s="312">
        <f>_xll.SRS1Splines.Functions25.Linear_Interp(V_XNN1!$K$3:$K$8,V_XNN1!$L$3:$L$8,BT1427)</f>
        <v>0.20856</v>
      </c>
      <c r="BO1427" s="312">
        <f>(BN1427/V_XNN1!$L$7)*100</f>
        <v>99.314285714285717</v>
      </c>
      <c r="BP1427" s="308">
        <f>_xll.SRS1Splines.Functions25.Linear_Interp(V_XNN1!$K$3:$K$8,V_XNN1!$M$3:$M$8,BT1427)</f>
        <v>5.2559999999999801E-2</v>
      </c>
      <c r="BQ1427" s="308">
        <f>IFERROR((BN1427 - V_XNN1!$M$16) / (V_XNN1!$M$15- V_XNN1!$M$16) * 100, 0)</f>
        <v>67.966573816156</v>
      </c>
      <c r="BR1427" s="308">
        <v>252</v>
      </c>
      <c r="BS1427" s="308">
        <v>249</v>
      </c>
      <c r="BT1427" s="374">
        <v>251.92</v>
      </c>
      <c r="BU1427" s="312">
        <v>0.24</v>
      </c>
      <c r="BV1427" s="372">
        <v>0.262104</v>
      </c>
      <c r="BW1427" s="369"/>
      <c r="BX1427" s="312"/>
      <c r="BY1427" s="370"/>
      <c r="BZ1427" s="370"/>
      <c r="CA1427" s="370"/>
      <c r="CB1427" s="312"/>
      <c r="CC1427" s="312"/>
      <c r="CD1427" s="308"/>
      <c r="CE1427" s="312"/>
      <c r="CF1427" s="312"/>
      <c r="CG1427" s="312"/>
      <c r="CH1427" s="312"/>
      <c r="CI1427" s="384"/>
      <c r="CJ1427" s="312"/>
      <c r="CK1427" s="372"/>
      <c r="CL1427" s="369"/>
      <c r="CM1427" s="312"/>
      <c r="CN1427" s="370"/>
      <c r="CO1427" s="370"/>
      <c r="CP1427" s="370"/>
      <c r="CQ1427" s="312"/>
      <c r="CR1427" s="312"/>
      <c r="CS1427" s="308"/>
      <c r="CT1427" s="312"/>
      <c r="CU1427" s="312"/>
      <c r="CV1427" s="312"/>
      <c r="CW1427" s="312"/>
      <c r="CX1427" s="384"/>
      <c r="CY1427" s="312"/>
      <c r="CZ1427" s="372"/>
    </row>
    <row r="1428" spans="1:104" s="1" customFormat="1" hidden="1">
      <c r="A1428" s="269">
        <v>45987</v>
      </c>
      <c r="B1428" s="380">
        <v>0</v>
      </c>
      <c r="C1428" s="381">
        <v>0.78096774193548391</v>
      </c>
      <c r="D1428" s="382">
        <v>2.2662719999999998</v>
      </c>
      <c r="E1428" s="382">
        <v>2.1409919999999998</v>
      </c>
      <c r="F1428" s="382">
        <v>0</v>
      </c>
      <c r="G1428" s="312">
        <f>_xll.SRS1Splines.Functions25.Linear_Interp(V_NEM!$R$687:$R$703,V_NEM!$T$687:$T$703,M1428)+_xll.SRS1Splines.Functions25.Linear_Interp(V_NEM!$AB$687:$AB$703,V_NEM!$AD$687:$AD$703,N1428)</f>
        <v>1.01253388380001</v>
      </c>
      <c r="H1428" s="308">
        <f>(G1428/(V_NEM!$T$696+V_NEM!$AD$696))*100</f>
        <v>104.47383563047548</v>
      </c>
      <c r="I1428" s="308">
        <f>G1428-(V_NEM!$T$694+V_NEM!$AD$694)</f>
        <v>0.37304774880001002</v>
      </c>
      <c r="J1428" s="308">
        <f>((IFERROR((_xll.SRS1Splines.Functions25.Linear_Interp(V_NEM!$R$687:$R$703,V_NEM!$T$687:$T$703,M1428) - V_NEM!$X$689) / (V_NEM!$X$688- V_NEM!$X$689) * 100, 0))+(IFERROR((_xll.SRS1Splines.Functions25.Linear_Interp(V_NEM!$AB$687:$AB$703,V_NEM!$AD$687:$AD$703,N1428) - V_NEM!$AH$689) / (V_NEM!$AH$688- V_NEM!$AH$689) * 100, 0)))/2</f>
        <v>98.486355190242577</v>
      </c>
      <c r="K1428" s="308">
        <v>784.3</v>
      </c>
      <c r="L1428" s="308">
        <v>781.8</v>
      </c>
      <c r="M1428" s="371">
        <v>784.32</v>
      </c>
      <c r="N1428" s="371">
        <v>783.58</v>
      </c>
      <c r="O1428" s="312">
        <v>1.1651612903225805</v>
      </c>
      <c r="P1428" s="383">
        <v>2.2223947196996523</v>
      </c>
      <c r="Q1428" s="369">
        <v>0</v>
      </c>
      <c r="R1428" s="312">
        <v>2.7648000000000001</v>
      </c>
      <c r="S1428" s="370">
        <v>1.4654113304557801</v>
      </c>
      <c r="T1428" s="370">
        <v>2.18422575</v>
      </c>
      <c r="U1428" s="370"/>
      <c r="V1428" s="312">
        <f>_xll.SRS1Splines.Functions25.Linear_Interp(V_NK3!$P$8:$P$32,V_NK3!$R$8:$R$32,AC1428)</f>
        <v>499.32367026999998</v>
      </c>
      <c r="W1428" s="312">
        <f>(V1428/V_NK3!$R$28)*100</f>
        <v>92.101135516830851</v>
      </c>
      <c r="X1428" s="308">
        <f>V1428-V_NK3!$R$8</f>
        <v>442.74501827</v>
      </c>
      <c r="Y1428" s="308">
        <f>IFERROR((V1428 - V_NK3!$V$10) / (V_NK3!$V$9- V_NK3!$V$10) * 100, 0)</f>
        <v>91.18075637841126</v>
      </c>
      <c r="Z1428" s="308">
        <v>541.79999999999995</v>
      </c>
      <c r="AA1428" s="308">
        <v>521</v>
      </c>
      <c r="AB1428" s="312">
        <v>538.02841329079479</v>
      </c>
      <c r="AC1428" s="371">
        <v>539.87</v>
      </c>
      <c r="AD1428" s="308">
        <v>1.2666666666666666</v>
      </c>
      <c r="AE1428" s="372">
        <v>0.5393150000000001</v>
      </c>
      <c r="AF1428" s="373"/>
      <c r="AG1428" s="312"/>
      <c r="AH1428" s="370">
        <v>2.287782142857075</v>
      </c>
      <c r="AI1428" s="370">
        <v>2.7683250000000004</v>
      </c>
      <c r="AJ1428" s="370"/>
      <c r="AK1428" s="312">
        <f>_xll.SRS1Splines.Functions25.Linear_Interp(V_NK2!$R$10:$R$21,V_NK2!$T$10:$T$21,AR1428)</f>
        <v>61.570714285744003</v>
      </c>
      <c r="AL1428" s="312">
        <f>(AK1428/V_NK2!$T$18)*100</f>
        <v>86.233493397400565</v>
      </c>
      <c r="AM1428" s="308">
        <f>AK1428-V_NK2!$T$11</f>
        <v>20.750714285716207</v>
      </c>
      <c r="AN1428" s="308">
        <f>IFERROR((AK1428 - V_NK2!$X$12) / (V_NK2!$X$11- V_NK2!$X$12) * 100, 0)</f>
        <v>67.857142857152468</v>
      </c>
      <c r="AO1428" s="308">
        <v>427</v>
      </c>
      <c r="AP1428" s="308">
        <v>420</v>
      </c>
      <c r="AQ1428" s="308"/>
      <c r="AR1428" s="371">
        <v>424.75</v>
      </c>
      <c r="AS1428" s="312">
        <v>1.5840000000000001</v>
      </c>
      <c r="AT1428" s="372">
        <v>0.65912499999999996</v>
      </c>
      <c r="AU1428" s="369"/>
      <c r="AV1428" s="312">
        <v>0.40438388593142988</v>
      </c>
      <c r="AW1428" s="370">
        <v>0.83371356363639237</v>
      </c>
      <c r="AX1428" s="370">
        <v>0.69701236363636399</v>
      </c>
      <c r="AY1428" s="370">
        <v>0</v>
      </c>
      <c r="AZ1428" s="312">
        <f>_xll.SRS1Splines.Functions25.Linear_Interp(V_NNG3A!$H$4:$H$12,V_NNG3A!$I$4:$I$12,BF1428)</f>
        <v>12.158050000000101</v>
      </c>
      <c r="BA1428" s="312">
        <f>(AZ1428/V_NNG3A!$I$8)*100</f>
        <v>87.783754512636108</v>
      </c>
      <c r="BB1428" s="308">
        <f>_xll.SRS1Splines.Functions25.Linear_Interp(V_NNG3A!$H$4:$H$12,V_NNG3A!$J$4:$J$12,BF1428)</f>
        <v>1.1704637931036499</v>
      </c>
      <c r="BC1428" s="308">
        <f>IFERROR((AZ1428-V_NNG3A!$J$20) / (V_NNG3A!$J$19-V_NNG3A!$J$20) * 100, 0)</f>
        <v>40.890796289608247</v>
      </c>
      <c r="BD1428" s="308">
        <v>1050</v>
      </c>
      <c r="BE1428" s="308">
        <v>1047</v>
      </c>
      <c r="BF1428" s="374">
        <v>1048.6300000000001</v>
      </c>
      <c r="BG1428" s="312">
        <v>0.14333333333333334</v>
      </c>
      <c r="BH1428" s="372">
        <v>0.24098000000001046</v>
      </c>
      <c r="BI1428" s="369"/>
      <c r="BJ1428" s="312">
        <v>1.6675199999999999</v>
      </c>
      <c r="BK1428" s="370">
        <v>1.5266880000000003</v>
      </c>
      <c r="BL1428" s="370">
        <v>1.5266880000000003</v>
      </c>
      <c r="BM1428" s="370">
        <f t="shared" si="20"/>
        <v>0</v>
      </c>
      <c r="BN1428" s="312">
        <f>_xll.SRS1Splines.Functions25.Linear_Interp(V_XNN1!$K$3:$K$8,V_XNN1!$L$3:$L$8,BT1428)</f>
        <v>0.20676</v>
      </c>
      <c r="BO1428" s="312">
        <f>(BN1428/V_XNN1!$L$7)*100</f>
        <v>98.45714285714287</v>
      </c>
      <c r="BP1428" s="308">
        <f>_xll.SRS1Splines.Functions25.Linear_Interp(V_XNN1!$K$3:$K$8,V_XNN1!$M$3:$M$8,BT1428)</f>
        <v>5.0759999999999902E-2</v>
      </c>
      <c r="BQ1428" s="308">
        <f>IFERROR((BN1428 - V_XNN1!$M$16) / (V_XNN1!$M$15- V_XNN1!$M$16) * 100, 0)</f>
        <v>62.395543175487489</v>
      </c>
      <c r="BR1428" s="308">
        <v>252</v>
      </c>
      <c r="BS1428" s="308">
        <v>249</v>
      </c>
      <c r="BT1428" s="374">
        <v>251.82</v>
      </c>
      <c r="BU1428" s="312">
        <v>0.24</v>
      </c>
      <c r="BV1428" s="372">
        <v>0.25126300000000001</v>
      </c>
      <c r="BW1428" s="369"/>
      <c r="BX1428" s="312"/>
      <c r="BY1428" s="370"/>
      <c r="BZ1428" s="370"/>
      <c r="CA1428" s="370"/>
      <c r="CB1428" s="312"/>
      <c r="CC1428" s="312"/>
      <c r="CD1428" s="308"/>
      <c r="CE1428" s="312"/>
      <c r="CF1428" s="312"/>
      <c r="CG1428" s="312"/>
      <c r="CH1428" s="312"/>
      <c r="CI1428" s="384"/>
      <c r="CJ1428" s="312"/>
      <c r="CK1428" s="372"/>
      <c r="CL1428" s="369"/>
      <c r="CM1428" s="312"/>
      <c r="CN1428" s="370"/>
      <c r="CO1428" s="370"/>
      <c r="CP1428" s="370"/>
      <c r="CQ1428" s="312"/>
      <c r="CR1428" s="312"/>
      <c r="CS1428" s="308"/>
      <c r="CT1428" s="312"/>
      <c r="CU1428" s="312"/>
      <c r="CV1428" s="312"/>
      <c r="CW1428" s="312"/>
      <c r="CX1428" s="384"/>
      <c r="CY1428" s="312"/>
      <c r="CZ1428" s="372"/>
    </row>
    <row r="1429" spans="1:104" s="1" customFormat="1" hidden="1">
      <c r="A1429" s="269">
        <v>45988</v>
      </c>
      <c r="B1429" s="380">
        <v>0</v>
      </c>
      <c r="C1429" s="381">
        <v>0.78096774193548391</v>
      </c>
      <c r="D1429" s="382">
        <v>2.2066560000000006</v>
      </c>
      <c r="E1429" s="382">
        <v>2.1859199999999999</v>
      </c>
      <c r="F1429" s="382">
        <v>1.8144E-2</v>
      </c>
      <c r="G1429" s="312">
        <f>_xll.SRS1Splines.Functions25.Linear_Interp(V_NEM!$R$687:$R$703,V_NEM!$T$687:$T$703,M1429)+_xll.SRS1Splines.Functions25.Linear_Interp(V_NEM!$AB$687:$AB$703,V_NEM!$AD$687:$AD$703,N1429)</f>
        <v>1.0156869928000061</v>
      </c>
      <c r="H1429" s="308">
        <f>(G1429/(V_NEM!$T$696+V_NEM!$AD$696))*100</f>
        <v>104.79917525284375</v>
      </c>
      <c r="I1429" s="308">
        <f>G1429-(V_NEM!$T$694+V_NEM!$AD$694)</f>
        <v>0.37620085780000612</v>
      </c>
      <c r="J1429" s="308">
        <f>((IFERROR((_xll.SRS1Splines.Functions25.Linear_Interp(V_NEM!$R$687:$R$703,V_NEM!$T$687:$T$703,M1429) - V_NEM!$X$689) / (V_NEM!$X$688- V_NEM!$X$689) * 100, 0))+(IFERROR((_xll.SRS1Splines.Functions25.Linear_Interp(V_NEM!$AB$687:$AB$703,V_NEM!$AD$687:$AD$703,N1429) - V_NEM!$AH$689) / (V_NEM!$AH$688- V_NEM!$AH$689) * 100, 0)))/2</f>
        <v>98.830175181234011</v>
      </c>
      <c r="K1429" s="308">
        <v>784.3</v>
      </c>
      <c r="L1429" s="308">
        <v>781.8</v>
      </c>
      <c r="M1429" s="371">
        <v>784.34</v>
      </c>
      <c r="N1429" s="371">
        <v>783.57</v>
      </c>
      <c r="O1429" s="312">
        <v>1.1651612903225805</v>
      </c>
      <c r="P1429" s="383">
        <v>2.1479780000000002</v>
      </c>
      <c r="Q1429" s="369">
        <v>0</v>
      </c>
      <c r="R1429" s="312">
        <v>2.7648000000000001</v>
      </c>
      <c r="S1429" s="370">
        <v>1.5905258706855774</v>
      </c>
      <c r="T1429" s="370">
        <v>2.6687474999999998</v>
      </c>
      <c r="U1429" s="370"/>
      <c r="V1429" s="312">
        <f>_xll.SRS1Splines.Functions25.Linear_Interp(V_NK3!$P$8:$P$32,V_NK3!$R$8:$R$32,AC1429)</f>
        <v>498.24544864000097</v>
      </c>
      <c r="W1429" s="312">
        <f>(V1429/V_NK3!$R$28)*100</f>
        <v>91.902255627143219</v>
      </c>
      <c r="X1429" s="308">
        <f>V1429-V_NK3!$R$8</f>
        <v>441.666796640001</v>
      </c>
      <c r="Y1429" s="308">
        <f>IFERROR((V1429 - V_NK3!$V$10) / (V_NK3!$V$9- V_NK3!$V$10) * 100, 0)</f>
        <v>90.958702917141323</v>
      </c>
      <c r="Z1429" s="308">
        <v>541.79999999999995</v>
      </c>
      <c r="AA1429" s="308">
        <v>521</v>
      </c>
      <c r="AB1429" s="312">
        <v>537.96042140812381</v>
      </c>
      <c r="AC1429" s="371">
        <v>539.84</v>
      </c>
      <c r="AD1429" s="308">
        <v>1.2666666666666666</v>
      </c>
      <c r="AE1429" s="372">
        <v>0.65895000000000004</v>
      </c>
      <c r="AF1429" s="373"/>
      <c r="AG1429" s="312"/>
      <c r="AH1429" s="370">
        <v>2.7858330857141498</v>
      </c>
      <c r="AI1429" s="370">
        <v>3.4411188000000004</v>
      </c>
      <c r="AJ1429" s="370"/>
      <c r="AK1429" s="312">
        <f>_xll.SRS1Splines.Functions25.Linear_Interp(V_NK2!$R$10:$R$21,V_NK2!$T$10:$T$21,AR1429)</f>
        <v>60.9154285714583</v>
      </c>
      <c r="AL1429" s="312">
        <f>(AK1429/V_NK2!$T$18)*100</f>
        <v>85.315726290557834</v>
      </c>
      <c r="AM1429" s="308">
        <f>AK1429-V_NK2!$T$11</f>
        <v>20.095428571430503</v>
      </c>
      <c r="AN1429" s="308">
        <f>IFERROR((AK1429 - V_NK2!$X$12) / (V_NK2!$X$11- V_NK2!$X$12) * 100, 0)</f>
        <v>65.714285714295244</v>
      </c>
      <c r="AO1429" s="308">
        <v>427</v>
      </c>
      <c r="AP1429" s="308">
        <v>420</v>
      </c>
      <c r="AQ1429" s="308"/>
      <c r="AR1429" s="371">
        <v>424.6</v>
      </c>
      <c r="AS1429" s="312">
        <v>1.5840000000000001</v>
      </c>
      <c r="AT1429" s="372">
        <v>0.81931399999999999</v>
      </c>
      <c r="AU1429" s="369"/>
      <c r="AV1429" s="312">
        <v>0.40438388593142988</v>
      </c>
      <c r="AW1429" s="370">
        <v>0.83371356363639237</v>
      </c>
      <c r="AX1429" s="370">
        <v>0.69701236363636399</v>
      </c>
      <c r="AY1429" s="370">
        <v>0</v>
      </c>
      <c r="AZ1429" s="312">
        <f>_xll.SRS1Splines.Functions25.Linear_Interp(V_NNG3A!$H$4:$H$12,V_NNG3A!$I$4:$I$12,BF1429)</f>
        <v>12.158050000000101</v>
      </c>
      <c r="BA1429" s="312">
        <f>(AZ1429/V_NNG3A!$I$8)*100</f>
        <v>87.783754512636108</v>
      </c>
      <c r="BB1429" s="308">
        <f>_xll.SRS1Splines.Functions25.Linear_Interp(V_NNG3A!$H$4:$H$12,V_NNG3A!$J$4:$J$12,BF1429)</f>
        <v>1.1704637931036499</v>
      </c>
      <c r="BC1429" s="308">
        <f>IFERROR((AZ1429-V_NNG3A!$J$20) / (V_NNG3A!$J$19-V_NNG3A!$J$20) * 100, 0)</f>
        <v>40.890796289608247</v>
      </c>
      <c r="BD1429" s="308">
        <v>1050</v>
      </c>
      <c r="BE1429" s="308">
        <v>1047</v>
      </c>
      <c r="BF1429" s="374">
        <v>1048.6300000000001</v>
      </c>
      <c r="BG1429" s="312">
        <v>0.14333333333333334</v>
      </c>
      <c r="BH1429" s="372">
        <v>0.24535999999998603</v>
      </c>
      <c r="BI1429" s="369"/>
      <c r="BJ1429" s="312">
        <v>1.6675199999999999</v>
      </c>
      <c r="BK1429" s="370">
        <v>1.5024960000000001</v>
      </c>
      <c r="BL1429" s="370">
        <v>1.5024960000000001</v>
      </c>
      <c r="BM1429" s="370">
        <f t="shared" si="20"/>
        <v>0</v>
      </c>
      <c r="BN1429" s="312">
        <f>_xll.SRS1Splines.Functions25.Linear_Interp(V_XNN1!$K$3:$K$8,V_XNN1!$L$3:$L$8,BT1429)</f>
        <v>0.2064</v>
      </c>
      <c r="BO1429" s="312">
        <f>(BN1429/V_XNN1!$L$7)*100</f>
        <v>98.285714285714292</v>
      </c>
      <c r="BP1429" s="308">
        <f>_xll.SRS1Splines.Functions25.Linear_Interp(V_XNN1!$K$3:$K$8,V_XNN1!$M$3:$M$8,BT1429)</f>
        <v>5.0400000000000202E-2</v>
      </c>
      <c r="BQ1429" s="308">
        <f>IFERROR((BN1429 - V_XNN1!$M$16) / (V_XNN1!$M$15- V_XNN1!$M$16) * 100, 0)</f>
        <v>61.281337047353787</v>
      </c>
      <c r="BR1429" s="308">
        <v>252</v>
      </c>
      <c r="BS1429" s="308">
        <v>249</v>
      </c>
      <c r="BT1429" s="374">
        <v>251.8</v>
      </c>
      <c r="BU1429" s="312">
        <v>0.24</v>
      </c>
      <c r="BV1429" s="372">
        <v>0.241869</v>
      </c>
      <c r="BW1429" s="369"/>
      <c r="BX1429" s="312"/>
      <c r="BY1429" s="370"/>
      <c r="BZ1429" s="370"/>
      <c r="CA1429" s="370"/>
      <c r="CB1429" s="312"/>
      <c r="CC1429" s="312"/>
      <c r="CD1429" s="308"/>
      <c r="CE1429" s="312"/>
      <c r="CF1429" s="312"/>
      <c r="CG1429" s="312"/>
      <c r="CH1429" s="312"/>
      <c r="CI1429" s="384"/>
      <c r="CJ1429" s="312"/>
      <c r="CK1429" s="372"/>
      <c r="CL1429" s="369"/>
      <c r="CM1429" s="312"/>
      <c r="CN1429" s="370"/>
      <c r="CO1429" s="370"/>
      <c r="CP1429" s="370"/>
      <c r="CQ1429" s="312"/>
      <c r="CR1429" s="312"/>
      <c r="CS1429" s="308"/>
      <c r="CT1429" s="312"/>
      <c r="CU1429" s="312"/>
      <c r="CV1429" s="312"/>
      <c r="CW1429" s="312"/>
      <c r="CX1429" s="384"/>
      <c r="CY1429" s="312"/>
      <c r="CZ1429" s="372"/>
    </row>
    <row r="1430" spans="1:104" s="1" customFormat="1" hidden="1">
      <c r="A1430" s="269">
        <v>45989</v>
      </c>
      <c r="B1430" s="380">
        <v>0</v>
      </c>
      <c r="C1430" s="381">
        <v>0.78096774193548391</v>
      </c>
      <c r="D1430" s="382">
        <v>2.1383999999999999</v>
      </c>
      <c r="E1430" s="382">
        <v>2.1392639999999998</v>
      </c>
      <c r="F1430" s="382">
        <v>0.14000000000000001</v>
      </c>
      <c r="G1430" s="312">
        <f>_xll.SRS1Splines.Functions25.Linear_Interp(V_NEM!$R$687:$R$703,V_NEM!$T$687:$T$703,M1430)+_xll.SRS1Splines.Functions25.Linear_Interp(V_NEM!$AB$687:$AB$703,V_NEM!$AD$687:$AD$703,N1430)</f>
        <v>0.99704104900000501</v>
      </c>
      <c r="H1430" s="308">
        <f>(G1430/(V_NEM!$T$696+V_NEM!$AD$696))*100</f>
        <v>102.87527591584026</v>
      </c>
      <c r="I1430" s="308">
        <f>G1430-(V_NEM!$T$694+V_NEM!$AD$694)</f>
        <v>0.35755491400000505</v>
      </c>
      <c r="J1430" s="308">
        <f>((IFERROR((_xll.SRS1Splines.Functions25.Linear_Interp(V_NEM!$R$687:$R$703,V_NEM!$T$687:$T$703,M1430) - V_NEM!$X$689) / (V_NEM!$X$688- V_NEM!$X$689) * 100, 0))+(IFERROR((_xll.SRS1Splines.Functions25.Linear_Interp(V_NEM!$AB$687:$AB$703,V_NEM!$AD$687:$AD$703,N1430) - V_NEM!$AH$689) / (V_NEM!$AH$688- V_NEM!$AH$689) * 100, 0)))/2</f>
        <v>97.037053876266071</v>
      </c>
      <c r="K1430" s="308">
        <v>784.3</v>
      </c>
      <c r="L1430" s="308">
        <v>781.8</v>
      </c>
      <c r="M1430" s="371">
        <v>784.22</v>
      </c>
      <c r="N1430" s="371">
        <v>783.64</v>
      </c>
      <c r="O1430" s="312">
        <v>1.1651612903225805</v>
      </c>
      <c r="P1430" s="383">
        <v>1.665788</v>
      </c>
      <c r="Q1430" s="369">
        <v>0</v>
      </c>
      <c r="R1430" s="312">
        <v>2.7648000000000001</v>
      </c>
      <c r="S1430" s="370">
        <v>1.0660913706855775</v>
      </c>
      <c r="T1430" s="370">
        <v>2.1443129999999999</v>
      </c>
      <c r="U1430" s="370"/>
      <c r="V1430" s="312">
        <f>_xll.SRS1Splines.Functions25.Linear_Interp(V_NK3!$P$8:$P$32,V_NK3!$R$8:$R$32,AC1430)</f>
        <v>497.16722700999799</v>
      </c>
      <c r="W1430" s="312">
        <f>(V1430/V_NK3!$R$28)*100</f>
        <v>91.703375737454863</v>
      </c>
      <c r="X1430" s="308">
        <f>V1430-V_NK3!$R$8</f>
        <v>440.58857500999801</v>
      </c>
      <c r="Y1430" s="308">
        <f>IFERROR((V1430 - V_NK3!$V$10) / (V_NK3!$V$9- V_NK3!$V$10) * 100, 0)</f>
        <v>90.736649455870563</v>
      </c>
      <c r="Z1430" s="308">
        <v>541.79999999999995</v>
      </c>
      <c r="AA1430" s="308">
        <v>521</v>
      </c>
      <c r="AB1430" s="312">
        <v>537.88301730801606</v>
      </c>
      <c r="AC1430" s="371">
        <v>539.80999999999995</v>
      </c>
      <c r="AD1430" s="308">
        <v>1.2666666666666666</v>
      </c>
      <c r="AE1430" s="372">
        <v>0.52946000000000004</v>
      </c>
      <c r="AF1430" s="373"/>
      <c r="AG1430" s="312"/>
      <c r="AH1430" s="370">
        <v>2.6493823142858508</v>
      </c>
      <c r="AI1430" s="370">
        <v>3.2172966000000001</v>
      </c>
      <c r="AJ1430" s="370"/>
      <c r="AK1430" s="312">
        <f>_xll.SRS1Splines.Functions25.Linear_Interp(V_NK2!$R$10:$R$21,V_NK2!$T$10:$T$21,AR1430)</f>
        <v>60.347514285743898</v>
      </c>
      <c r="AL1430" s="312">
        <f>(AK1430/V_NK2!$T$18)*100</f>
        <v>84.520328131293965</v>
      </c>
      <c r="AM1430" s="308">
        <f>AK1430-V_NK2!$T$11</f>
        <v>19.527514285716101</v>
      </c>
      <c r="AN1430" s="308">
        <f>IFERROR((AK1430 - V_NK2!$X$12) / (V_NK2!$X$11- V_NK2!$X$12) * 100, 0)</f>
        <v>63.857142857151928</v>
      </c>
      <c r="AO1430" s="308">
        <v>427</v>
      </c>
      <c r="AP1430" s="308">
        <v>420</v>
      </c>
      <c r="AQ1430" s="308"/>
      <c r="AR1430" s="371">
        <v>424.47</v>
      </c>
      <c r="AS1430" s="312">
        <v>1.5840000000000001</v>
      </c>
      <c r="AT1430" s="372">
        <v>0.76602300000000001</v>
      </c>
      <c r="AU1430" s="369"/>
      <c r="AV1430" s="312">
        <v>0.40438388593142988</v>
      </c>
      <c r="AW1430" s="370">
        <v>0.83371356363639237</v>
      </c>
      <c r="AX1430" s="370">
        <v>0.69701236363636399</v>
      </c>
      <c r="AY1430" s="370">
        <v>0</v>
      </c>
      <c r="AZ1430" s="312">
        <f>_xll.SRS1Splines.Functions25.Linear_Interp(V_NNG3A!$H$4:$H$12,V_NNG3A!$I$4:$I$12,BF1430)</f>
        <v>12.158050000000101</v>
      </c>
      <c r="BA1430" s="312">
        <f>(AZ1430/V_NNG3A!$I$8)*100</f>
        <v>87.783754512636108</v>
      </c>
      <c r="BB1430" s="308">
        <f>_xll.SRS1Splines.Functions25.Linear_Interp(V_NNG3A!$H$4:$H$12,V_NNG3A!$J$4:$J$12,BF1430)</f>
        <v>1.1704637931036499</v>
      </c>
      <c r="BC1430" s="308">
        <f>IFERROR((AZ1430-V_NNG3A!$J$20) / (V_NNG3A!$J$19-V_NNG3A!$J$20) * 100, 0)</f>
        <v>40.890796289608247</v>
      </c>
      <c r="BD1430" s="308">
        <v>1050</v>
      </c>
      <c r="BE1430" s="308">
        <v>1047</v>
      </c>
      <c r="BF1430" s="374">
        <v>1048.6300000000001</v>
      </c>
      <c r="BG1430" s="312">
        <v>0.14333333333333334</v>
      </c>
      <c r="BH1430" s="372">
        <v>0.24423000000001047</v>
      </c>
      <c r="BI1430" s="369"/>
      <c r="BJ1430" s="312">
        <v>1.6675199999999999</v>
      </c>
      <c r="BK1430" s="370">
        <v>1.424736</v>
      </c>
      <c r="BL1430" s="370">
        <v>1.424736</v>
      </c>
      <c r="BM1430" s="370">
        <f t="shared" si="20"/>
        <v>0</v>
      </c>
      <c r="BN1430" s="312">
        <f>_xll.SRS1Splines.Functions25.Linear_Interp(V_XNN1!$K$3:$K$8,V_XNN1!$L$3:$L$8,BT1430)</f>
        <v>0.20604</v>
      </c>
      <c r="BO1430" s="312">
        <f>(BN1430/V_XNN1!$L$7)*100</f>
        <v>98.114285714285714</v>
      </c>
      <c r="BP1430" s="308">
        <f>_xll.SRS1Splines.Functions25.Linear_Interp(V_XNN1!$K$3:$K$8,V_XNN1!$M$3:$M$8,BT1430)</f>
        <v>5.0040000000000001E-2</v>
      </c>
      <c r="BQ1430" s="308">
        <f>IFERROR((BN1430 - V_XNN1!$M$16) / (V_XNN1!$M$15- V_XNN1!$M$16) * 100, 0)</f>
        <v>60.167130919220078</v>
      </c>
      <c r="BR1430" s="308">
        <v>252</v>
      </c>
      <c r="BS1430" s="308">
        <v>249</v>
      </c>
      <c r="BT1430" s="374">
        <v>251.78</v>
      </c>
      <c r="BU1430" s="312">
        <v>0.24</v>
      </c>
      <c r="BV1430" s="372">
        <v>0.23044200000000001</v>
      </c>
      <c r="BW1430" s="369"/>
      <c r="BX1430" s="312"/>
      <c r="BY1430" s="370"/>
      <c r="BZ1430" s="370"/>
      <c r="CA1430" s="370"/>
      <c r="CB1430" s="312"/>
      <c r="CC1430" s="312"/>
      <c r="CD1430" s="308"/>
      <c r="CE1430" s="312"/>
      <c r="CF1430" s="312"/>
      <c r="CG1430" s="312"/>
      <c r="CH1430" s="312"/>
      <c r="CI1430" s="384"/>
      <c r="CJ1430" s="312"/>
      <c r="CK1430" s="372"/>
      <c r="CL1430" s="369"/>
      <c r="CM1430" s="312"/>
      <c r="CN1430" s="370"/>
      <c r="CO1430" s="370"/>
      <c r="CP1430" s="370"/>
      <c r="CQ1430" s="312"/>
      <c r="CR1430" s="312"/>
      <c r="CS1430" s="308"/>
      <c r="CT1430" s="312"/>
      <c r="CU1430" s="312"/>
      <c r="CV1430" s="312"/>
      <c r="CW1430" s="312"/>
      <c r="CX1430" s="384"/>
      <c r="CY1430" s="312"/>
      <c r="CZ1430" s="372"/>
    </row>
    <row r="1431" spans="1:104" s="1" customFormat="1" hidden="1">
      <c r="A1431" s="269">
        <v>45990</v>
      </c>
      <c r="B1431" s="380">
        <v>0</v>
      </c>
      <c r="C1431" s="381">
        <v>0.78096774193548391</v>
      </c>
      <c r="D1431" s="382">
        <v>2.1263040000000002</v>
      </c>
      <c r="E1431" s="382">
        <v>1.7115839999999998</v>
      </c>
      <c r="F1431" s="382">
        <v>4.0607999999999998E-2</v>
      </c>
      <c r="G1431" s="312">
        <f>_xll.SRS1Splines.Functions25.Linear_Interp(V_NEM!$R$687:$R$703,V_NEM!$T$687:$T$703,M1431)+_xll.SRS1Splines.Functions25.Linear_Interp(V_NEM!$AB$687:$AB$703,V_NEM!$AD$687:$AD$703,N1431)</f>
        <v>1.0367162922000079</v>
      </c>
      <c r="H1431" s="308">
        <f>(G1431/(V_NEM!$T$696+V_NEM!$AD$696))*100</f>
        <v>106.96899060825145</v>
      </c>
      <c r="I1431" s="308">
        <f>G1431-(V_NEM!$T$694+V_NEM!$AD$694)</f>
        <v>0.39723015720000798</v>
      </c>
      <c r="J1431" s="308">
        <f>((IFERROR((_xll.SRS1Splines.Functions25.Linear_Interp(V_NEM!$R$687:$R$703,V_NEM!$T$687:$T$703,M1431) - V_NEM!$X$689) / (V_NEM!$X$688- V_NEM!$X$689) * 100, 0))+(IFERROR((_xll.SRS1Splines.Functions25.Linear_Interp(V_NEM!$AB$687:$AB$703,V_NEM!$AD$687:$AD$703,N1431) - V_NEM!$AH$689) / (V_NEM!$AH$688- V_NEM!$AH$689) * 100, 0)))/2</f>
        <v>122.41058289454682</v>
      </c>
      <c r="K1431" s="308">
        <v>784.3</v>
      </c>
      <c r="L1431" s="308">
        <v>781.8</v>
      </c>
      <c r="M1431" s="371">
        <v>784.32</v>
      </c>
      <c r="N1431" s="371">
        <v>784.4</v>
      </c>
      <c r="O1431" s="312">
        <v>1.1651612903225805</v>
      </c>
      <c r="P1431" s="383">
        <v>2.1418485060854402</v>
      </c>
      <c r="Q1431" s="369">
        <v>0</v>
      </c>
      <c r="R1431" s="312">
        <v>2.7648000000000001</v>
      </c>
      <c r="S1431" s="370">
        <v>1.5917822654557801</v>
      </c>
      <c r="T1431" s="370">
        <v>2.3105966850000002</v>
      </c>
      <c r="U1431" s="370"/>
      <c r="V1431" s="312">
        <f>_xll.SRS1Splines.Functions25.Linear_Interp(V_NK3!$P$8:$P$32,V_NK3!$R$8:$R$32,AC1431)</f>
        <v>496.44841258999901</v>
      </c>
      <c r="W1431" s="312">
        <f>(V1431/V_NK3!$R$28)*100</f>
        <v>91.570789144329851</v>
      </c>
      <c r="X1431" s="308">
        <f>V1431-V_NK3!$R$8</f>
        <v>439.86976058999903</v>
      </c>
      <c r="Y1431" s="308">
        <f>IFERROR((V1431 - V_NK3!$V$10) / (V_NK3!$V$9- V_NK3!$V$10) * 100, 0)</f>
        <v>90.588613815024019</v>
      </c>
      <c r="Z1431" s="308">
        <v>541.79999999999995</v>
      </c>
      <c r="AA1431" s="308">
        <v>521</v>
      </c>
      <c r="AB1431" s="312">
        <v>537.80561320790832</v>
      </c>
      <c r="AC1431" s="371">
        <v>539.79</v>
      </c>
      <c r="AD1431" s="308">
        <v>1.2666666666666666</v>
      </c>
      <c r="AE1431" s="372">
        <v>0.57051770000000002</v>
      </c>
      <c r="AF1431" s="373"/>
      <c r="AG1431" s="312"/>
      <c r="AH1431" s="370">
        <v>2.457404028571224</v>
      </c>
      <c r="AI1431" s="370">
        <v>2.6758325999999997</v>
      </c>
      <c r="AJ1431" s="370"/>
      <c r="AK1431" s="312">
        <f>_xll.SRS1Splines.Functions25.Linear_Interp(V_NK2!$R$10:$R$21,V_NK2!$T$10:$T$21,AR1431)</f>
        <v>60.129085714315302</v>
      </c>
      <c r="AL1431" s="312">
        <f>(AK1431/V_NK2!$T$18)*100</f>
        <v>84.21440576234636</v>
      </c>
      <c r="AM1431" s="308">
        <f>AK1431-V_NK2!$T$11</f>
        <v>19.309085714287505</v>
      </c>
      <c r="AN1431" s="308">
        <f>IFERROR((AK1431 - V_NK2!$X$12) / (V_NK2!$X$11- V_NK2!$X$12) * 100, 0)</f>
        <v>63.142857142866092</v>
      </c>
      <c r="AO1431" s="308">
        <v>427</v>
      </c>
      <c r="AP1431" s="308">
        <v>420</v>
      </c>
      <c r="AQ1431" s="308"/>
      <c r="AR1431" s="371">
        <v>424.42</v>
      </c>
      <c r="AS1431" s="312">
        <v>1.512</v>
      </c>
      <c r="AT1431" s="372">
        <v>0.63710299999999997</v>
      </c>
      <c r="AU1431" s="369"/>
      <c r="AV1431" s="312">
        <v>0.40438388593142988</v>
      </c>
      <c r="AW1431" s="370">
        <v>0.83371356363639237</v>
      </c>
      <c r="AX1431" s="370">
        <v>0.64410218181818168</v>
      </c>
      <c r="AY1431" s="370">
        <v>0</v>
      </c>
      <c r="AZ1431" s="312">
        <f>_xll.SRS1Splines.Functions25.Linear_Interp(V_NNG3A!$H$4:$H$12,V_NNG3A!$I$4:$I$12,BF1431)</f>
        <v>12.158050000000101</v>
      </c>
      <c r="BA1431" s="312">
        <f>(AZ1431/V_NNG3A!$I$8)*100</f>
        <v>87.783754512636108</v>
      </c>
      <c r="BB1431" s="308">
        <f>_xll.SRS1Splines.Functions25.Linear_Interp(V_NNG3A!$H$4:$H$12,V_NNG3A!$J$4:$J$12,BF1431)</f>
        <v>1.1704637931036499</v>
      </c>
      <c r="BC1431" s="308">
        <f>IFERROR((AZ1431-V_NNG3A!$J$20) / (V_NNG3A!$J$19-V_NNG3A!$J$20) * 100, 0)</f>
        <v>40.890796289608247</v>
      </c>
      <c r="BD1431" s="308">
        <v>1050</v>
      </c>
      <c r="BE1431" s="308">
        <v>1047</v>
      </c>
      <c r="BF1431" s="374">
        <v>1048.6300000000001</v>
      </c>
      <c r="BG1431" s="312">
        <v>0.14333333333333334</v>
      </c>
      <c r="BH1431" s="372">
        <v>0.2227399999999907</v>
      </c>
      <c r="BI1431" s="369"/>
      <c r="BJ1431" s="312">
        <v>1.6675199999999999</v>
      </c>
      <c r="BK1431" s="370">
        <v>1.3901760000000001</v>
      </c>
      <c r="BL1431" s="370">
        <v>1.3901760000000001</v>
      </c>
      <c r="BM1431" s="370">
        <f t="shared" si="20"/>
        <v>0</v>
      </c>
      <c r="BN1431" s="312">
        <f>_xll.SRS1Splines.Functions25.Linear_Interp(V_XNN1!$K$3:$K$8,V_XNN1!$L$3:$L$8,BT1431)</f>
        <v>0.20568</v>
      </c>
      <c r="BO1431" s="312">
        <f>(BN1431/V_XNN1!$L$7)*100</f>
        <v>97.942857142857136</v>
      </c>
      <c r="BP1431" s="308">
        <f>_xll.SRS1Splines.Functions25.Linear_Interp(V_XNN1!$K$3:$K$8,V_XNN1!$M$3:$M$8,BT1431)</f>
        <v>4.9679999999999801E-2</v>
      </c>
      <c r="BQ1431" s="308">
        <f>IFERROR((BN1431 - V_XNN1!$M$16) / (V_XNN1!$M$15- V_XNN1!$M$16) * 100, 0)</f>
        <v>59.052924791086383</v>
      </c>
      <c r="BR1431" s="308">
        <v>252</v>
      </c>
      <c r="BS1431" s="308">
        <v>249</v>
      </c>
      <c r="BT1431" s="374">
        <v>251.76</v>
      </c>
      <c r="BU1431" s="312">
        <v>0.24</v>
      </c>
      <c r="BV1431" s="372">
        <v>0.22425300000000001</v>
      </c>
      <c r="BW1431" s="369"/>
      <c r="BX1431" s="312"/>
      <c r="BY1431" s="370"/>
      <c r="BZ1431" s="370"/>
      <c r="CA1431" s="370"/>
      <c r="CB1431" s="312"/>
      <c r="CC1431" s="312"/>
      <c r="CD1431" s="308"/>
      <c r="CE1431" s="312"/>
      <c r="CF1431" s="312"/>
      <c r="CG1431" s="312"/>
      <c r="CH1431" s="312"/>
      <c r="CI1431" s="384"/>
      <c r="CJ1431" s="312"/>
      <c r="CK1431" s="372"/>
      <c r="CL1431" s="369"/>
      <c r="CM1431" s="312"/>
      <c r="CN1431" s="370"/>
      <c r="CO1431" s="370"/>
      <c r="CP1431" s="370"/>
      <c r="CQ1431" s="312"/>
      <c r="CR1431" s="312"/>
      <c r="CS1431" s="308"/>
      <c r="CT1431" s="312"/>
      <c r="CU1431" s="312"/>
      <c r="CV1431" s="312"/>
      <c r="CW1431" s="312"/>
      <c r="CX1431" s="384"/>
      <c r="CY1431" s="312"/>
      <c r="CZ1431" s="372"/>
    </row>
    <row r="1432" spans="1:104" s="1" customFormat="1" hidden="1">
      <c r="A1432" s="269">
        <v>45991</v>
      </c>
      <c r="B1432" s="380">
        <v>0</v>
      </c>
      <c r="C1432" s="381">
        <v>0.78096774193548391</v>
      </c>
      <c r="D1432" s="382">
        <v>2.0407679999999999</v>
      </c>
      <c r="E1432" s="382">
        <v>2.0900160000000003</v>
      </c>
      <c r="F1432" s="382">
        <v>1.2096000000000003E-2</v>
      </c>
      <c r="G1432" s="312">
        <f>_xll.SRS1Splines.Functions25.Linear_Interp(V_NEM!$R$687:$R$703,V_NEM!$T$687:$T$703,M1432)+_xll.SRS1Splines.Functions25.Linear_Interp(V_NEM!$AB$687:$AB$703,V_NEM!$AD$687:$AD$703,N1432)</f>
        <v>1.014016848199992</v>
      </c>
      <c r="H1432" s="308">
        <f>(G1432/(V_NEM!$T$696+V_NEM!$AD$696))*100</f>
        <v>104.62684876065155</v>
      </c>
      <c r="I1432" s="308">
        <f>G1432-(V_NEM!$T$694+V_NEM!$AD$694)</f>
        <v>0.37453071319999209</v>
      </c>
      <c r="J1432" s="308">
        <f>((IFERROR((_xll.SRS1Splines.Functions25.Linear_Interp(V_NEM!$R$687:$R$703,V_NEM!$T$687:$T$703,M1432) - V_NEM!$X$689) / (V_NEM!$X$688- V_NEM!$X$689) * 100, 0))+(IFERROR((_xll.SRS1Splines.Functions25.Linear_Interp(V_NEM!$AB$687:$AB$703,V_NEM!$AD$687:$AD$703,N1432) - V_NEM!$AH$689) / (V_NEM!$AH$688- V_NEM!$AH$689) * 100, 0)))/2</f>
        <v>102.72911209600733</v>
      </c>
      <c r="K1432" s="308">
        <v>784.3</v>
      </c>
      <c r="L1432" s="308">
        <v>781.8</v>
      </c>
      <c r="M1432" s="371">
        <v>784.3</v>
      </c>
      <c r="N1432" s="371">
        <v>783.76</v>
      </c>
      <c r="O1432" s="312">
        <v>1.1651612903225805</v>
      </c>
      <c r="P1432" s="383">
        <v>2.1000969843722799</v>
      </c>
      <c r="Q1432" s="369">
        <v>0</v>
      </c>
      <c r="R1432" s="312">
        <v>2.7648000000000001</v>
      </c>
      <c r="S1432" s="370">
        <v>1.3962353902297973</v>
      </c>
      <c r="T1432" s="370">
        <v>1.7556425999999998</v>
      </c>
      <c r="U1432" s="370"/>
      <c r="V1432" s="312">
        <f>_xll.SRS1Splines.Functions25.Linear_Interp(V_NK3!$P$8:$P$32,V_NK3!$R$8:$R$32,AC1432)</f>
        <v>496.08900537999898</v>
      </c>
      <c r="W1432" s="312">
        <f>(V1432/V_NK3!$R$28)*100</f>
        <v>91.504495847767245</v>
      </c>
      <c r="X1432" s="308">
        <f>V1432-V_NK3!$R$8</f>
        <v>439.510353379999</v>
      </c>
      <c r="Y1432" s="308">
        <f>IFERROR((V1432 - V_NK3!$V$10) / (V_NK3!$V$9- V_NK3!$V$10) * 100, 0)</f>
        <v>90.514595994600626</v>
      </c>
      <c r="Z1432" s="308">
        <v>541.79999999999995</v>
      </c>
      <c r="AA1432" s="308">
        <v>521</v>
      </c>
      <c r="AB1432" s="312">
        <v>537.72820910780058</v>
      </c>
      <c r="AC1432" s="371">
        <v>539.78</v>
      </c>
      <c r="AD1432" s="308">
        <v>1.2666666666666666</v>
      </c>
      <c r="AE1432" s="372">
        <v>0.43349200000000004</v>
      </c>
      <c r="AF1432" s="373"/>
      <c r="AG1432" s="312"/>
      <c r="AH1432" s="370">
        <v>2.0650193714285376</v>
      </c>
      <c r="AI1432" s="370">
        <v>2.1523908000000005</v>
      </c>
      <c r="AJ1432" s="370"/>
      <c r="AK1432" s="312">
        <f>_xll.SRS1Splines.Functions25.Linear_Interp(V_NK2!$R$10:$R$21,V_NK2!$T$10:$T$21,AR1432)</f>
        <v>60.041714285743701</v>
      </c>
      <c r="AL1432" s="312">
        <f>(AK1432/V_NK2!$T$18)*100</f>
        <v>84.092036814767084</v>
      </c>
      <c r="AM1432" s="308">
        <f>AK1432-V_NK2!$T$11</f>
        <v>19.221714285715905</v>
      </c>
      <c r="AN1432" s="308">
        <f>IFERROR((AK1432 - V_NK2!$X$12) / (V_NK2!$X$11- V_NK2!$X$12) * 100, 0)</f>
        <v>62.857142857151239</v>
      </c>
      <c r="AO1432" s="308">
        <v>427</v>
      </c>
      <c r="AP1432" s="308">
        <v>420</v>
      </c>
      <c r="AQ1432" s="308"/>
      <c r="AR1432" s="371">
        <v>424.4</v>
      </c>
      <c r="AS1432" s="312">
        <v>1.512</v>
      </c>
      <c r="AT1432" s="372">
        <v>0.5124740000000001</v>
      </c>
      <c r="AU1432" s="369"/>
      <c r="AV1432" s="312">
        <v>0.40438388593142988</v>
      </c>
      <c r="AW1432" s="370">
        <v>0.83371356363639237</v>
      </c>
      <c r="AX1432" s="370">
        <v>0.61355781818181843</v>
      </c>
      <c r="AY1432" s="370">
        <v>0</v>
      </c>
      <c r="AZ1432" s="312">
        <f>_xll.SRS1Splines.Functions25.Linear_Interp(V_NNG3A!$H$4:$H$12,V_NNG3A!$I$4:$I$12,BF1432)</f>
        <v>12.158050000000101</v>
      </c>
      <c r="BA1432" s="312">
        <f>(AZ1432/V_NNG3A!$I$8)*100</f>
        <v>87.783754512636108</v>
      </c>
      <c r="BB1432" s="308">
        <f>_xll.SRS1Splines.Functions25.Linear_Interp(V_NNG3A!$H$4:$H$12,V_NNG3A!$J$4:$J$12,BF1432)</f>
        <v>1.1704637931036499</v>
      </c>
      <c r="BC1432" s="308">
        <f>IFERROR((AZ1432-V_NNG3A!$J$20) / (V_NNG3A!$J$19-V_NNG3A!$J$20) * 100, 0)</f>
        <v>40.890796289608247</v>
      </c>
      <c r="BD1432" s="308">
        <v>1050</v>
      </c>
      <c r="BE1432" s="308">
        <v>1047</v>
      </c>
      <c r="BF1432" s="374">
        <v>1048.6300000000001</v>
      </c>
      <c r="BG1432" s="312">
        <v>0.14333333333333334</v>
      </c>
      <c r="BH1432" s="372">
        <v>0.21145000000001163</v>
      </c>
      <c r="BI1432" s="369"/>
      <c r="BJ1432" s="312">
        <v>1.6675199999999999</v>
      </c>
      <c r="BK1432" s="370">
        <v>1.3556159999999999</v>
      </c>
      <c r="BL1432" s="370">
        <v>1.3556159999999999</v>
      </c>
      <c r="BM1432" s="370">
        <f t="shared" si="20"/>
        <v>0</v>
      </c>
      <c r="BN1432" s="312">
        <f>_xll.SRS1Splines.Functions25.Linear_Interp(V_XNN1!$K$3:$K$8,V_XNN1!$L$3:$L$8,BT1432)</f>
        <v>0.20496</v>
      </c>
      <c r="BO1432" s="312">
        <f>(BN1432/V_XNN1!$L$7)*100</f>
        <v>97.600000000000009</v>
      </c>
      <c r="BP1432" s="308">
        <f>_xll.SRS1Splines.Functions25.Linear_Interp(V_XNN1!$K$3:$K$8,V_XNN1!$M$3:$M$8,BT1432)</f>
        <v>4.8959999999999997E-2</v>
      </c>
      <c r="BQ1432" s="308">
        <f>IFERROR((BN1432 - V_XNN1!$M$16) / (V_XNN1!$M$15- V_XNN1!$M$16) * 100, 0)</f>
        <v>56.824512534818986</v>
      </c>
      <c r="BR1432" s="308">
        <v>252</v>
      </c>
      <c r="BS1432" s="308">
        <v>249</v>
      </c>
      <c r="BT1432" s="374">
        <v>251.72</v>
      </c>
      <c r="BU1432" s="312">
        <v>0.24</v>
      </c>
      <c r="BV1432" s="372">
        <v>0.220084</v>
      </c>
      <c r="BW1432" s="369"/>
      <c r="BX1432" s="312"/>
      <c r="BY1432" s="370"/>
      <c r="BZ1432" s="370"/>
      <c r="CA1432" s="370"/>
      <c r="CB1432" s="312"/>
      <c r="CC1432" s="312"/>
      <c r="CD1432" s="308"/>
      <c r="CE1432" s="312"/>
      <c r="CF1432" s="312"/>
      <c r="CG1432" s="312"/>
      <c r="CH1432" s="312"/>
      <c r="CI1432" s="384"/>
      <c r="CJ1432" s="312"/>
      <c r="CK1432" s="372"/>
      <c r="CL1432" s="369"/>
      <c r="CM1432" s="312"/>
      <c r="CN1432" s="370"/>
      <c r="CO1432" s="370"/>
      <c r="CP1432" s="370"/>
      <c r="CQ1432" s="312"/>
      <c r="CR1432" s="312"/>
      <c r="CS1432" s="308"/>
      <c r="CT1432" s="312"/>
      <c r="CU1432" s="312"/>
      <c r="CV1432" s="312"/>
      <c r="CW1432" s="312"/>
      <c r="CX1432" s="384"/>
      <c r="CY1432" s="312"/>
      <c r="CZ1432" s="372"/>
    </row>
    <row r="1433" spans="1:104" s="1" customFormat="1" hidden="1">
      <c r="A1433" s="269">
        <v>45992</v>
      </c>
      <c r="B1433" s="380">
        <v>0</v>
      </c>
      <c r="C1433" s="381">
        <v>0.78096774193548391</v>
      </c>
      <c r="D1433" s="382">
        <v>2.0416319999999999</v>
      </c>
      <c r="E1433" s="382">
        <v>2.0640960000000002</v>
      </c>
      <c r="F1433" s="382">
        <v>6.9119999999999997E-3</v>
      </c>
      <c r="G1433" s="312">
        <f>_xll.SRS1Splines.Functions25.Linear_Interp(V_NEM!$R$687:$R$703,V_NEM!$T$687:$T$703,M1433)+_xll.SRS1Splines.Functions25.Linear_Interp(V_NEM!$AB$687:$AB$703,V_NEM!$AD$687:$AD$703,N1433)</f>
        <v>1.0022564261999989</v>
      </c>
      <c r="H1433" s="308">
        <f>(G1433/(V_NEM!$T$696+V_NEM!$AD$696))*100</f>
        <v>103.41340157174248</v>
      </c>
      <c r="I1433" s="308">
        <f>G1433-(V_NEM!$T$694+V_NEM!$AD$694)</f>
        <v>0.36277029119999893</v>
      </c>
      <c r="J1433" s="308">
        <f>((IFERROR((_xll.SRS1Splines.Functions25.Linear_Interp(V_NEM!$R$687:$R$703,V_NEM!$T$687:$T$703,M1433) - V_NEM!$X$689) / (V_NEM!$X$688- V_NEM!$X$689) * 100, 0))+(IFERROR((_xll.SRS1Splines.Functions25.Linear_Interp(V_NEM!$AB$687:$AB$703,V_NEM!$AD$687:$AD$703,N1433) - V_NEM!$AH$689) / (V_NEM!$AH$688- V_NEM!$AH$689) * 100, 0)))/2</f>
        <v>96.645499294306376</v>
      </c>
      <c r="K1433" s="308">
        <v>784.3</v>
      </c>
      <c r="L1433" s="308">
        <v>781.8</v>
      </c>
      <c r="M1433" s="371">
        <v>784.26</v>
      </c>
      <c r="N1433" s="371">
        <v>783.58</v>
      </c>
      <c r="O1433" s="312">
        <v>1.1651612903225805</v>
      </c>
      <c r="P1433" s="383">
        <v>2.0422600000000002</v>
      </c>
      <c r="Q1433" s="369">
        <v>0.2</v>
      </c>
      <c r="R1433" s="312">
        <v>1.0367999999999999</v>
      </c>
      <c r="S1433" s="370">
        <v>1.43762883908844</v>
      </c>
      <c r="T1433" s="370">
        <v>0</v>
      </c>
      <c r="U1433" s="370"/>
      <c r="V1433" s="312">
        <f>_xll.SRS1Splines.Functions25.Linear_Interp(V_NK3!$P$8:$P$32,V_NK3!$R$8:$R$32,AC1433)</f>
        <v>497.52663422000199</v>
      </c>
      <c r="W1433" s="312">
        <f>(V1433/V_NK3!$R$28)*100</f>
        <v>91.769669034018207</v>
      </c>
      <c r="X1433" s="308">
        <f>V1433-V_NK3!$R$8</f>
        <v>440.94798222000202</v>
      </c>
      <c r="Y1433" s="308">
        <f>IFERROR((V1433 - V_NK3!$V$10) / (V_NK3!$V$9- V_NK3!$V$10) * 100, 0)</f>
        <v>90.81066727629478</v>
      </c>
      <c r="Z1433" s="308">
        <v>541.79999999999995</v>
      </c>
      <c r="AA1433" s="308">
        <v>521</v>
      </c>
      <c r="AB1433" s="312">
        <v>539.78</v>
      </c>
      <c r="AC1433" s="371">
        <v>539.82000000000005</v>
      </c>
      <c r="AD1433" s="308">
        <v>1.3</v>
      </c>
      <c r="AE1433" s="372">
        <v>0</v>
      </c>
      <c r="AF1433" s="373"/>
      <c r="AG1433" s="312"/>
      <c r="AH1433" s="370">
        <v>0.6116000000002384</v>
      </c>
      <c r="AI1433" s="370">
        <v>0</v>
      </c>
      <c r="AJ1433" s="370"/>
      <c r="AK1433" s="312">
        <f>_xll.SRS1Splines.Functions25.Linear_Interp(V_NK2!$R$10:$R$21,V_NK2!$T$10:$T$21,AR1433)</f>
        <v>60.653314285743903</v>
      </c>
      <c r="AL1433" s="312">
        <f>(AK1433/V_NK2!$T$18)*100</f>
        <v>84.94861944782059</v>
      </c>
      <c r="AM1433" s="308">
        <f>AK1433-V_NK2!$T$11</f>
        <v>19.833314285716106</v>
      </c>
      <c r="AN1433" s="308">
        <f>IFERROR((AK1433 - V_NK2!$X$12) / (V_NK2!$X$11- V_NK2!$X$12) * 100, 0)</f>
        <v>64.857142857151999</v>
      </c>
      <c r="AO1433" s="308">
        <v>427</v>
      </c>
      <c r="AP1433" s="308">
        <v>420</v>
      </c>
      <c r="AQ1433" s="308"/>
      <c r="AR1433" s="371">
        <v>424.54</v>
      </c>
      <c r="AS1433" s="312">
        <v>1.512</v>
      </c>
      <c r="AT1433" s="372">
        <v>0</v>
      </c>
      <c r="AU1433" s="369"/>
      <c r="AV1433" s="312">
        <v>0.31239407866302793</v>
      </c>
      <c r="AW1433" s="370">
        <v>0.61095781818182071</v>
      </c>
      <c r="AX1433" s="370">
        <v>0.61355781818181843</v>
      </c>
      <c r="AY1433" s="370">
        <v>0</v>
      </c>
      <c r="AZ1433" s="312">
        <f>_xll.SRS1Splines.Functions25.Linear_Interp(V_NNG3A!$H$4:$H$12,V_NNG3A!$I$4:$I$12,BF1433)</f>
        <v>11.96045</v>
      </c>
      <c r="BA1433" s="312">
        <f>(AZ1433/V_NNG3A!$I$8)*100</f>
        <v>86.357039711191348</v>
      </c>
      <c r="BB1433" s="308">
        <f>_xll.SRS1Splines.Functions25.Linear_Interp(V_NNG3A!$H$4:$H$12,V_NNG3A!$J$4:$J$12,BF1433)</f>
        <v>0.97286379310354398</v>
      </c>
      <c r="BC1433" s="308">
        <f>IFERROR((AZ1433-V_NNG3A!$J$20) / (V_NNG3A!$J$19-V_NNG3A!$J$20) * 100, 0)</f>
        <v>33.987531622697247</v>
      </c>
      <c r="BD1433" s="308">
        <v>1050</v>
      </c>
      <c r="BE1433" s="308">
        <v>1047</v>
      </c>
      <c r="BF1433" s="374">
        <v>1048.47</v>
      </c>
      <c r="BG1433" s="312">
        <v>0.11161290322580644</v>
      </c>
      <c r="BH1433" s="372">
        <v>0.21186999999999534</v>
      </c>
      <c r="BI1433" s="369"/>
      <c r="BJ1433" s="312">
        <v>0.97631999999999997</v>
      </c>
      <c r="BK1433" s="370">
        <v>1.33056</v>
      </c>
      <c r="BL1433" s="370">
        <v>1.33056</v>
      </c>
      <c r="BM1433" s="370">
        <f t="shared" si="20"/>
        <v>0</v>
      </c>
      <c r="BN1433" s="312">
        <f>_xll.SRS1Splines.Functions25.Linear_Interp(V_XNN1!$K$3:$K$8,V_XNN1!$L$3:$L$8,BT1433)</f>
        <v>0.2046</v>
      </c>
      <c r="BO1433" s="312">
        <f>(BN1433/V_XNN1!$L$7)*100</f>
        <v>97.428571428571431</v>
      </c>
      <c r="BP1433" s="308">
        <f>_xll.SRS1Splines.Functions25.Linear_Interp(V_XNN1!$K$3:$K$8,V_XNN1!$M$3:$M$8,BT1433)</f>
        <v>4.8599999999999803E-2</v>
      </c>
      <c r="BQ1433" s="308">
        <f>IFERROR((BN1433 - V_XNN1!$M$16) / (V_XNN1!$M$15- V_XNN1!$M$16) * 100, 0)</f>
        <v>55.71030640668527</v>
      </c>
      <c r="BR1433" s="308">
        <v>252</v>
      </c>
      <c r="BS1433" s="308">
        <v>249</v>
      </c>
      <c r="BT1433" s="374">
        <v>251.7</v>
      </c>
      <c r="BU1433" s="312">
        <v>0.16129032258064516</v>
      </c>
      <c r="BV1433" s="372">
        <v>0.21460899999999999</v>
      </c>
      <c r="BW1433" s="369"/>
      <c r="BX1433" s="312"/>
      <c r="BY1433" s="370"/>
      <c r="BZ1433" s="370"/>
      <c r="CA1433" s="370"/>
      <c r="CB1433" s="312"/>
      <c r="CC1433" s="312"/>
      <c r="CD1433" s="308"/>
      <c r="CE1433" s="312"/>
      <c r="CF1433" s="312"/>
      <c r="CG1433" s="312"/>
      <c r="CH1433" s="312"/>
      <c r="CI1433" s="384"/>
      <c r="CJ1433" s="312"/>
      <c r="CK1433" s="372"/>
      <c r="CL1433" s="369"/>
      <c r="CM1433" s="312"/>
      <c r="CN1433" s="370"/>
      <c r="CO1433" s="370"/>
      <c r="CP1433" s="370"/>
      <c r="CQ1433" s="312"/>
      <c r="CR1433" s="312"/>
      <c r="CS1433" s="308"/>
      <c r="CT1433" s="312"/>
      <c r="CU1433" s="312"/>
      <c r="CV1433" s="312"/>
      <c r="CW1433" s="312"/>
      <c r="CX1433" s="384"/>
      <c r="CY1433" s="312"/>
      <c r="CZ1433" s="372"/>
    </row>
    <row r="1434" spans="1:104" s="1" customFormat="1" hidden="1">
      <c r="A1434" s="269">
        <v>45993</v>
      </c>
      <c r="B1434" s="380">
        <v>0</v>
      </c>
      <c r="C1434" s="381">
        <v>0.78096774193548391</v>
      </c>
      <c r="D1434" s="382">
        <v>2.071008</v>
      </c>
      <c r="E1434" s="382">
        <v>1.9915200000000002</v>
      </c>
      <c r="F1434" s="382">
        <v>5.1840000000000002E-3</v>
      </c>
      <c r="G1434" s="312">
        <f>_xll.SRS1Splines.Functions25.Linear_Interp(V_NEM!$R$687:$R$703,V_NEM!$T$687:$T$703,M1434)+_xll.SRS1Splines.Functions25.Linear_Interp(V_NEM!$AB$687:$AB$703,V_NEM!$AD$687:$AD$703,N1434)</f>
        <v>1.015107688999991</v>
      </c>
      <c r="H1434" s="308">
        <f>(G1434/(V_NEM!$T$696+V_NEM!$AD$696))*100</f>
        <v>104.73940234948593</v>
      </c>
      <c r="I1434" s="308">
        <f>G1434-(V_NEM!$T$694+V_NEM!$AD$694)</f>
        <v>0.37562155399999109</v>
      </c>
      <c r="J1434" s="308">
        <f>((IFERROR((_xll.SRS1Splines.Functions25.Linear_Interp(V_NEM!$R$687:$R$703,V_NEM!$T$687:$T$703,M1434) - V_NEM!$X$689) / (V_NEM!$X$688- V_NEM!$X$689) * 100, 0))+(IFERROR((_xll.SRS1Splines.Functions25.Linear_Interp(V_NEM!$AB$687:$AB$703,V_NEM!$AD$687:$AD$703,N1434) - V_NEM!$AH$689) / (V_NEM!$AH$688- V_NEM!$AH$689) * 100, 0)))/2</f>
        <v>103.80830665995008</v>
      </c>
      <c r="K1434" s="308">
        <v>784.3</v>
      </c>
      <c r="L1434" s="308">
        <v>781.8</v>
      </c>
      <c r="M1434" s="371">
        <v>784.3</v>
      </c>
      <c r="N1434" s="371">
        <v>783.8</v>
      </c>
      <c r="O1434" s="312">
        <v>1.1651612903225805</v>
      </c>
      <c r="P1434" s="383">
        <v>1.9125399999999999</v>
      </c>
      <c r="Q1434" s="369">
        <v>0</v>
      </c>
      <c r="R1434" s="312">
        <v>1.0367999999999999</v>
      </c>
      <c r="S1434" s="370">
        <v>1.2220144304519651</v>
      </c>
      <c r="T1434" s="370">
        <v>1.9408288499999999</v>
      </c>
      <c r="U1434" s="370"/>
      <c r="V1434" s="312">
        <f>_xll.SRS1Splines.Functions25.Linear_Interp(V_NK3!$P$8:$P$32,V_NK3!$R$8:$R$32,AC1434)</f>
        <v>496.80781979999801</v>
      </c>
      <c r="W1434" s="312">
        <f>(V1434/V_NK3!$R$28)*100</f>
        <v>91.637082440892272</v>
      </c>
      <c r="X1434" s="308">
        <f>V1434-V_NK3!$R$8</f>
        <v>440.22916779999804</v>
      </c>
      <c r="Y1434" s="308">
        <f>IFERROR((V1434 - V_NK3!$V$10) / (V_NK3!$V$9- V_NK3!$V$10) * 100, 0)</f>
        <v>90.662631635447198</v>
      </c>
      <c r="Z1434" s="308">
        <v>541.79999999999995</v>
      </c>
      <c r="AA1434" s="308">
        <v>521</v>
      </c>
      <c r="AB1434" s="312">
        <v>539.66235628320601</v>
      </c>
      <c r="AC1434" s="371">
        <v>539.79999999999995</v>
      </c>
      <c r="AD1434" s="308">
        <v>1.3</v>
      </c>
      <c r="AE1434" s="372">
        <v>0.479217</v>
      </c>
      <c r="AF1434" s="373"/>
      <c r="AG1434" s="312"/>
      <c r="AH1434" s="370">
        <v>2.2561580000000001</v>
      </c>
      <c r="AI1434" s="370">
        <v>2.5619580000000002</v>
      </c>
      <c r="AJ1434" s="370"/>
      <c r="AK1434" s="312">
        <f>_xll.SRS1Splines.Functions25.Linear_Interp(V_NK2!$R$10:$R$21,V_NK2!$T$10:$T$21,AR1434)</f>
        <v>60.347514285743898</v>
      </c>
      <c r="AL1434" s="312">
        <f>(AK1434/V_NK2!$T$18)*100</f>
        <v>84.520328131293965</v>
      </c>
      <c r="AM1434" s="308">
        <f>AK1434-V_NK2!$T$11</f>
        <v>19.527514285716101</v>
      </c>
      <c r="AN1434" s="308">
        <f>IFERROR((AK1434 - V_NK2!$X$12) / (V_NK2!$X$11- V_NK2!$X$12) * 100, 0)</f>
        <v>63.857142857151928</v>
      </c>
      <c r="AO1434" s="308">
        <v>427</v>
      </c>
      <c r="AP1434" s="308">
        <v>420</v>
      </c>
      <c r="AQ1434" s="308"/>
      <c r="AR1434" s="371">
        <v>424.47</v>
      </c>
      <c r="AS1434" s="312">
        <v>1.512</v>
      </c>
      <c r="AT1434" s="372">
        <v>0.60999000000000003</v>
      </c>
      <c r="AU1434" s="369"/>
      <c r="AV1434" s="312">
        <v>0.31239407866302793</v>
      </c>
      <c r="AW1434" s="370">
        <v>-7.7999999999929064E-3</v>
      </c>
      <c r="AX1434" s="370">
        <v>0</v>
      </c>
      <c r="AY1434" s="370">
        <v>0</v>
      </c>
      <c r="AZ1434" s="312">
        <f>_xll.SRS1Splines.Functions25.Linear_Interp(V_NNG3A!$H$4:$H$12,V_NNG3A!$I$4:$I$12,BF1434)</f>
        <v>11.9234000000001</v>
      </c>
      <c r="BA1434" s="312">
        <f>(AZ1434/V_NNG3A!$I$8)*100</f>
        <v>86.089530685921304</v>
      </c>
      <c r="BB1434" s="308">
        <f>_xll.SRS1Splines.Functions25.Linear_Interp(V_NNG3A!$H$4:$H$12,V_NNG3A!$J$4:$J$12,BF1434)</f>
        <v>0.93581379310357704</v>
      </c>
      <c r="BC1434" s="308">
        <f>IFERROR((AZ1434-V_NNG3A!$J$20) / (V_NNG3A!$J$19-V_NNG3A!$J$20) * 100, 0)</f>
        <v>32.693169497655603</v>
      </c>
      <c r="BD1434" s="308">
        <v>1050</v>
      </c>
      <c r="BE1434" s="308">
        <v>1047</v>
      </c>
      <c r="BF1434" s="374">
        <v>1048.44</v>
      </c>
      <c r="BG1434" s="312">
        <v>0.11161290322580644</v>
      </c>
      <c r="BH1434" s="372">
        <v>0.21163000000000465</v>
      </c>
      <c r="BI1434" s="369"/>
      <c r="BJ1434" s="312">
        <v>0.97631999999999997</v>
      </c>
      <c r="BK1434" s="370">
        <v>1.3080959999999999</v>
      </c>
      <c r="BL1434" s="370">
        <v>1.3080959999999999</v>
      </c>
      <c r="BM1434" s="370">
        <f t="shared" si="20"/>
        <v>0</v>
      </c>
      <c r="BN1434" s="312">
        <f>_xll.SRS1Splines.Functions25.Linear_Interp(V_XNN1!$K$3:$K$8,V_XNN1!$L$3:$L$8,BT1434)</f>
        <v>0.2046</v>
      </c>
      <c r="BO1434" s="312">
        <f>(BN1434/V_XNN1!$L$7)*100</f>
        <v>97.428571428571431</v>
      </c>
      <c r="BP1434" s="308">
        <f>_xll.SRS1Splines.Functions25.Linear_Interp(V_XNN1!$K$3:$K$8,V_XNN1!$M$3:$M$8,BT1434)</f>
        <v>4.8599999999999803E-2</v>
      </c>
      <c r="BQ1434" s="308">
        <f>IFERROR((BN1434 - V_XNN1!$M$16) / (V_XNN1!$M$15- V_XNN1!$M$16) * 100, 0)</f>
        <v>55.71030640668527</v>
      </c>
      <c r="BR1434" s="308">
        <v>252</v>
      </c>
      <c r="BS1434" s="308">
        <v>249</v>
      </c>
      <c r="BT1434" s="374">
        <v>251.7</v>
      </c>
      <c r="BU1434" s="312">
        <v>0.16129032258064516</v>
      </c>
      <c r="BV1434" s="372">
        <v>0.225047</v>
      </c>
      <c r="BW1434" s="369"/>
      <c r="BX1434" s="312"/>
      <c r="BY1434" s="370"/>
      <c r="BZ1434" s="370"/>
      <c r="CA1434" s="370"/>
      <c r="CB1434" s="312"/>
      <c r="CC1434" s="312"/>
      <c r="CD1434" s="308"/>
      <c r="CE1434" s="312"/>
      <c r="CF1434" s="312"/>
      <c r="CG1434" s="312"/>
      <c r="CH1434" s="312"/>
      <c r="CI1434" s="384"/>
      <c r="CJ1434" s="312"/>
      <c r="CK1434" s="372"/>
      <c r="CL1434" s="369"/>
      <c r="CM1434" s="312"/>
      <c r="CN1434" s="370"/>
      <c r="CO1434" s="370"/>
      <c r="CP1434" s="370"/>
      <c r="CQ1434" s="312"/>
      <c r="CR1434" s="312"/>
      <c r="CS1434" s="308"/>
      <c r="CT1434" s="312"/>
      <c r="CU1434" s="312"/>
      <c r="CV1434" s="312"/>
      <c r="CW1434" s="312"/>
      <c r="CX1434" s="384"/>
      <c r="CY1434" s="312"/>
      <c r="CZ1434" s="372"/>
    </row>
    <row r="1435" spans="1:104" s="1" customFormat="1" hidden="1">
      <c r="A1435" s="269">
        <v>45994</v>
      </c>
      <c r="B1435" s="380">
        <v>13.8</v>
      </c>
      <c r="C1435" s="381">
        <v>0.78096774193548391</v>
      </c>
      <c r="D1435" s="382">
        <v>2.0347200000000001</v>
      </c>
      <c r="E1435" s="382">
        <v>1.855008</v>
      </c>
      <c r="F1435" s="382">
        <v>0.10022399999999999</v>
      </c>
      <c r="G1435" s="312">
        <f>_xll.SRS1Splines.Functions25.Linear_Interp(V_NEM!$R$687:$R$703,V_NEM!$T$687:$T$703,M1435)+_xll.SRS1Splines.Functions25.Linear_Interp(V_NEM!$AB$687:$AB$703,V_NEM!$AD$687:$AD$703,N1435)</f>
        <v>0.960341014649992</v>
      </c>
      <c r="H1435" s="308">
        <f>(G1435/(V_NEM!$T$696+V_NEM!$AD$696))*100</f>
        <v>99.088545004745768</v>
      </c>
      <c r="I1435" s="308">
        <f>G1435-(V_NEM!$T$694+V_NEM!$AD$694)</f>
        <v>0.32085487964999204</v>
      </c>
      <c r="J1435" s="308">
        <f>((IFERROR((_xll.SRS1Splines.Functions25.Linear_Interp(V_NEM!$R$687:$R$703,V_NEM!$T$687:$T$703,M1435) - V_NEM!$X$689) / (V_NEM!$X$688- V_NEM!$X$689) * 100, 0))+(IFERROR((_xll.SRS1Splines.Functions25.Linear_Interp(V_NEM!$AB$687:$AB$703,V_NEM!$AD$687:$AD$703,N1435) - V_NEM!$AH$689) / (V_NEM!$AH$688- V_NEM!$AH$689) * 100, 0)))/2</f>
        <v>99.706862903547886</v>
      </c>
      <c r="K1435" s="308">
        <v>784.3</v>
      </c>
      <c r="L1435" s="308">
        <v>781.8</v>
      </c>
      <c r="M1435" s="371">
        <v>783.93</v>
      </c>
      <c r="N1435" s="371">
        <v>784.05</v>
      </c>
      <c r="O1435" s="312">
        <v>1.1651612903225805</v>
      </c>
      <c r="P1435" s="383">
        <v>2.141715</v>
      </c>
      <c r="Q1435" s="369">
        <v>0.4</v>
      </c>
      <c r="R1435" s="312">
        <v>1.0367999999999999</v>
      </c>
      <c r="S1435" s="370">
        <v>1.52644533908844</v>
      </c>
      <c r="T1435" s="370">
        <v>8.8816499999999979E-2</v>
      </c>
      <c r="U1435" s="370"/>
      <c r="V1435" s="312">
        <f>_xll.SRS1Splines.Functions25.Linear_Interp(V_NK3!$P$8:$P$32,V_NK3!$R$8:$R$32,AC1435)</f>
        <v>498.24544864000097</v>
      </c>
      <c r="W1435" s="312">
        <f>(V1435/V_NK3!$R$28)*100</f>
        <v>91.902255627143219</v>
      </c>
      <c r="X1435" s="308">
        <f>V1435-V_NK3!$R$8</f>
        <v>441.666796640001</v>
      </c>
      <c r="Y1435" s="308">
        <f>IFERROR((V1435 - V_NK3!$V$10) / (V_NK3!$V$9- V_NK3!$V$10) * 100, 0)</f>
        <v>90.958702917141323</v>
      </c>
      <c r="Z1435" s="308">
        <v>541.79999999999995</v>
      </c>
      <c r="AA1435" s="308">
        <v>521</v>
      </c>
      <c r="AB1435" s="312">
        <v>539.54471256641204</v>
      </c>
      <c r="AC1435" s="371">
        <v>539.84</v>
      </c>
      <c r="AD1435" s="308">
        <v>1.3</v>
      </c>
      <c r="AE1435" s="372">
        <v>2.1929999999999998E-2</v>
      </c>
      <c r="AF1435" s="373"/>
      <c r="AG1435" s="312"/>
      <c r="AH1435" s="370">
        <v>0.41142394285707468</v>
      </c>
      <c r="AI1435" s="370">
        <v>0.28036679999999997</v>
      </c>
      <c r="AJ1435" s="370"/>
      <c r="AK1435" s="312">
        <f>_xll.SRS1Splines.Functions25.Linear_Interp(V_NK2!$R$10:$R$21,V_NK2!$T$10:$T$21,AR1435)</f>
        <v>60.478571428601001</v>
      </c>
      <c r="AL1435" s="312">
        <f>(AK1435/V_NK2!$T$18)*100</f>
        <v>84.703881552662466</v>
      </c>
      <c r="AM1435" s="308">
        <f>AK1435-V_NK2!$T$11</f>
        <v>19.658571428573204</v>
      </c>
      <c r="AN1435" s="308">
        <f>IFERROR((AK1435 - V_NK2!$X$12) / (V_NK2!$X$11- V_NK2!$X$12) * 100, 0)</f>
        <v>64.285714285723245</v>
      </c>
      <c r="AO1435" s="308">
        <v>427</v>
      </c>
      <c r="AP1435" s="308">
        <v>420</v>
      </c>
      <c r="AQ1435" s="308"/>
      <c r="AR1435" s="371">
        <v>424.5</v>
      </c>
      <c r="AS1435" s="312">
        <v>1.512</v>
      </c>
      <c r="AT1435" s="372">
        <v>6.6754000000000008E-2</v>
      </c>
      <c r="AU1435" s="369"/>
      <c r="AV1435" s="312">
        <v>0.31239407866302793</v>
      </c>
      <c r="AW1435" s="370">
        <v>0.61621825454542645</v>
      </c>
      <c r="AX1435" s="370">
        <v>0.52001825454545481</v>
      </c>
      <c r="AY1435" s="370">
        <v>0</v>
      </c>
      <c r="AZ1435" s="312">
        <f>_xll.SRS1Splines.Functions25.Linear_Interp(V_NNG3A!$H$4:$H$12,V_NNG3A!$I$4:$I$12,BF1435)</f>
        <v>12.3803499999999</v>
      </c>
      <c r="BA1435" s="312">
        <f>(AZ1435/V_NNG3A!$I$8)*100</f>
        <v>89.388808664259216</v>
      </c>
      <c r="BB1435" s="308">
        <f>_xll.SRS1Splines.Functions25.Linear_Interp(V_NNG3A!$H$4:$H$12,V_NNG3A!$J$4:$J$12,BF1435)</f>
        <v>1.39276379310345</v>
      </c>
      <c r="BC1435" s="308">
        <f>IFERROR((AZ1435-V_NNG3A!$J$20) / (V_NNG3A!$J$19-V_NNG3A!$J$20) * 100, 0)</f>
        <v>48.656969039872166</v>
      </c>
      <c r="BD1435" s="308">
        <v>1050</v>
      </c>
      <c r="BE1435" s="308">
        <v>1047</v>
      </c>
      <c r="BF1435" s="374">
        <v>1048.81</v>
      </c>
      <c r="BG1435" s="312">
        <v>0.11161290322580644</v>
      </c>
      <c r="BH1435" s="372">
        <v>0.17570000000001165</v>
      </c>
      <c r="BI1435" s="369"/>
      <c r="BJ1435" s="312">
        <v>0.97631999999999997</v>
      </c>
      <c r="BK1435" s="370">
        <v>1.2545280000000001</v>
      </c>
      <c r="BL1435" s="370">
        <v>1.2545280000000001</v>
      </c>
      <c r="BM1435" s="370">
        <f t="shared" si="20"/>
        <v>0</v>
      </c>
      <c r="BN1435" s="312">
        <f>_xll.SRS1Splines.Functions25.Linear_Interp(V_XNN1!$K$3:$K$8,V_XNN1!$L$3:$L$8,BT1435)</f>
        <v>0.20424</v>
      </c>
      <c r="BO1435" s="312">
        <f>(BN1435/V_XNN1!$L$7)*100</f>
        <v>97.257142857142867</v>
      </c>
      <c r="BP1435" s="308">
        <f>_xll.SRS1Splines.Functions25.Linear_Interp(V_XNN1!$K$3:$K$8,V_XNN1!$M$3:$M$8,BT1435)</f>
        <v>4.8240000000000102E-2</v>
      </c>
      <c r="BQ1435" s="308">
        <f>IFERROR((BN1435 - V_XNN1!$M$16) / (V_XNN1!$M$15- V_XNN1!$M$16) * 100, 0)</f>
        <v>54.596100278551575</v>
      </c>
      <c r="BR1435" s="308">
        <v>252</v>
      </c>
      <c r="BS1435" s="308">
        <v>249</v>
      </c>
      <c r="BT1435" s="374">
        <v>251.68</v>
      </c>
      <c r="BU1435" s="312">
        <v>0.16129032258064516</v>
      </c>
      <c r="BV1435" s="372">
        <v>0.202956</v>
      </c>
      <c r="BW1435" s="369"/>
      <c r="BX1435" s="312"/>
      <c r="BY1435" s="370"/>
      <c r="BZ1435" s="370"/>
      <c r="CA1435" s="370"/>
      <c r="CB1435" s="312"/>
      <c r="CC1435" s="312"/>
      <c r="CD1435" s="308"/>
      <c r="CE1435" s="312"/>
      <c r="CF1435" s="312"/>
      <c r="CG1435" s="312"/>
      <c r="CH1435" s="312"/>
      <c r="CI1435" s="384"/>
      <c r="CJ1435" s="312"/>
      <c r="CK1435" s="372"/>
      <c r="CL1435" s="369"/>
      <c r="CM1435" s="312"/>
      <c r="CN1435" s="370"/>
      <c r="CO1435" s="370"/>
      <c r="CP1435" s="370"/>
      <c r="CQ1435" s="312"/>
      <c r="CR1435" s="312"/>
      <c r="CS1435" s="308"/>
      <c r="CT1435" s="312"/>
      <c r="CU1435" s="312"/>
      <c r="CV1435" s="312"/>
      <c r="CW1435" s="312"/>
      <c r="CX1435" s="384"/>
      <c r="CY1435" s="312"/>
      <c r="CZ1435" s="372"/>
    </row>
    <row r="1436" spans="1:104" s="1" customFormat="1" hidden="1">
      <c r="A1436" s="269">
        <v>45995</v>
      </c>
      <c r="B1436" s="380">
        <v>4.8</v>
      </c>
      <c r="C1436" s="381">
        <v>0.78096774193548391</v>
      </c>
      <c r="D1436" s="382">
        <v>2.0087999999999999</v>
      </c>
      <c r="E1436" s="382">
        <v>2.102112</v>
      </c>
      <c r="F1436" s="382">
        <v>4.3200000000000001E-3</v>
      </c>
      <c r="G1436" s="312">
        <f>_xll.SRS1Splines.Functions25.Linear_Interp(V_NEM!$R$687:$R$703,V_NEM!$T$687:$T$703,M1436)+_xll.SRS1Splines.Functions25.Linear_Interp(V_NEM!$AB$687:$AB$703,V_NEM!$AD$687:$AD$703,N1436)</f>
        <v>1.006960266400005</v>
      </c>
      <c r="H1436" s="308">
        <f>(G1436/(V_NEM!$T$696+V_NEM!$AD$696))*100</f>
        <v>103.89874654216771</v>
      </c>
      <c r="I1436" s="308">
        <f>G1436-(V_NEM!$T$694+V_NEM!$AD$694)</f>
        <v>0.36747413140000507</v>
      </c>
      <c r="J1436" s="308">
        <f>((IFERROR((_xll.SRS1Splines.Functions25.Linear_Interp(V_NEM!$R$687:$R$703,V_NEM!$T$687:$T$703,M1436) - V_NEM!$X$689) / (V_NEM!$X$688- V_NEM!$X$689) * 100, 0))+(IFERROR((_xll.SRS1Splines.Functions25.Linear_Interp(V_NEM!$AB$687:$AB$703,V_NEM!$AD$687:$AD$703,N1436) - V_NEM!$AH$689) / (V_NEM!$AH$688- V_NEM!$AH$689) * 100, 0)))/2</f>
        <v>90.196618669683076</v>
      </c>
      <c r="K1436" s="308">
        <v>784.3</v>
      </c>
      <c r="L1436" s="308">
        <v>781.8</v>
      </c>
      <c r="M1436" s="371">
        <v>784.34</v>
      </c>
      <c r="N1436" s="371">
        <v>783.25</v>
      </c>
      <c r="O1436" s="312">
        <v>1.1651612903225805</v>
      </c>
      <c r="P1436" s="383">
        <v>1.5475519999999998</v>
      </c>
      <c r="Q1436" s="369">
        <v>7.4</v>
      </c>
      <c r="R1436" s="312">
        <v>1.0367999999999999</v>
      </c>
      <c r="S1436" s="370">
        <v>1.2601451804595947</v>
      </c>
      <c r="T1436" s="370">
        <v>1.9789595999999998</v>
      </c>
      <c r="U1436" s="370"/>
      <c r="V1436" s="312">
        <f>_xll.SRS1Splines.Functions25.Linear_Interp(V_NK3!$P$8:$P$32,V_NK3!$R$8:$R$32,AC1436)</f>
        <v>497.52663422000199</v>
      </c>
      <c r="W1436" s="312">
        <f>(V1436/V_NK3!$R$28)*100</f>
        <v>91.769669034018207</v>
      </c>
      <c r="X1436" s="308">
        <f>V1436-V_NK3!$R$8</f>
        <v>440.94798222000202</v>
      </c>
      <c r="Y1436" s="308">
        <f>IFERROR((V1436 - V_NK3!$V$10) / (V_NK3!$V$9- V_NK3!$V$10) * 100, 0)</f>
        <v>90.81066727629478</v>
      </c>
      <c r="Z1436" s="308">
        <v>541.79999999999995</v>
      </c>
      <c r="AA1436" s="308">
        <v>521</v>
      </c>
      <c r="AB1436" s="312">
        <v>539.42706884961808</v>
      </c>
      <c r="AC1436" s="371">
        <v>539.82000000000005</v>
      </c>
      <c r="AD1436" s="308">
        <v>1.3</v>
      </c>
      <c r="AE1436" s="372">
        <v>0.48863200000000001</v>
      </c>
      <c r="AF1436" s="373"/>
      <c r="AG1436" s="312"/>
      <c r="AH1436" s="370">
        <v>2.3369318571426869</v>
      </c>
      <c r="AI1436" s="370">
        <v>3.385389</v>
      </c>
      <c r="AJ1436" s="370"/>
      <c r="AK1436" s="312">
        <f>_xll.SRS1Splines.Functions25.Linear_Interp(V_NK2!$R$10:$R$21,V_NK2!$T$10:$T$21,AR1436)</f>
        <v>59.430114285743699</v>
      </c>
      <c r="AL1436" s="312">
        <f>(AK1436/V_NK2!$T$18)*100</f>
        <v>83.235454181713848</v>
      </c>
      <c r="AM1436" s="308">
        <f>AK1436-V_NK2!$T$11</f>
        <v>18.610114285715902</v>
      </c>
      <c r="AN1436" s="308">
        <f>IFERROR((AK1436 - V_NK2!$X$12) / (V_NK2!$X$11- V_NK2!$X$12) * 100, 0)</f>
        <v>60.857142857151125</v>
      </c>
      <c r="AO1436" s="308">
        <v>427</v>
      </c>
      <c r="AP1436" s="308">
        <v>420</v>
      </c>
      <c r="AQ1436" s="308"/>
      <c r="AR1436" s="371">
        <v>424.26</v>
      </c>
      <c r="AS1436" s="312">
        <v>1.512</v>
      </c>
      <c r="AT1436" s="372">
        <v>0.80604500000000001</v>
      </c>
      <c r="AU1436" s="369"/>
      <c r="AV1436" s="312">
        <v>0.31239407866302793</v>
      </c>
      <c r="AW1436" s="370">
        <v>0.60134960909092805</v>
      </c>
      <c r="AX1436" s="370">
        <v>0.36214960909090921</v>
      </c>
      <c r="AY1436" s="370">
        <v>0</v>
      </c>
      <c r="AZ1436" s="312">
        <f>_xll.SRS1Splines.Functions25.Linear_Interp(V_NNG3A!$H$4:$H$12,V_NNG3A!$I$4:$I$12,BF1436)</f>
        <v>13.516550000000001</v>
      </c>
      <c r="BA1436" s="312">
        <f>(AZ1436/V_NNG3A!$I$8)*100</f>
        <v>97.592418772563178</v>
      </c>
      <c r="BB1436" s="308">
        <f>_xll.SRS1Splines.Functions25.Linear_Interp(V_NNG3A!$H$4:$H$12,V_NNG3A!$J$4:$J$12,BF1436)</f>
        <v>2.52896379310353</v>
      </c>
      <c r="BC1436" s="308">
        <f>IFERROR((AZ1436-V_NNG3A!$J$20) / (V_NNG3A!$J$19-V_NNG3A!$J$20) * 100, 0)</f>
        <v>88.350740874593654</v>
      </c>
      <c r="BD1436" s="308">
        <v>1050</v>
      </c>
      <c r="BE1436" s="308">
        <v>1047</v>
      </c>
      <c r="BF1436" s="374">
        <v>1049.73</v>
      </c>
      <c r="BG1436" s="312">
        <v>0.11161290322580644</v>
      </c>
      <c r="BH1436" s="372">
        <v>0.124</v>
      </c>
      <c r="BI1436" s="369"/>
      <c r="BJ1436" s="312">
        <v>0.97631999999999997</v>
      </c>
      <c r="BK1436" s="370">
        <v>1.2519359999999999</v>
      </c>
      <c r="BL1436" s="370">
        <v>1.2519359999999999</v>
      </c>
      <c r="BM1436" s="370">
        <f t="shared" si="20"/>
        <v>0</v>
      </c>
      <c r="BN1436" s="312">
        <f>_xll.SRS1Splines.Functions25.Linear_Interp(V_XNN1!$K$3:$K$8,V_XNN1!$L$3:$L$8,BT1436)</f>
        <v>0.20405999999999999</v>
      </c>
      <c r="BO1436" s="312">
        <f>(BN1436/V_XNN1!$L$7)*100</f>
        <v>97.171428571428578</v>
      </c>
      <c r="BP1436" s="308">
        <f>_xll.SRS1Splines.Functions25.Linear_Interp(V_XNN1!$K$3:$K$8,V_XNN1!$M$3:$M$8,BT1436)</f>
        <v>4.8059999999999797E-2</v>
      </c>
      <c r="BQ1436" s="308">
        <f>IFERROR((BN1436 - V_XNN1!$M$16) / (V_XNN1!$M$15- V_XNN1!$M$16) * 100, 0)</f>
        <v>54.038997214484688</v>
      </c>
      <c r="BR1436" s="308">
        <v>252</v>
      </c>
      <c r="BS1436" s="308">
        <v>249</v>
      </c>
      <c r="BT1436" s="374">
        <v>251.67</v>
      </c>
      <c r="BU1436" s="312">
        <v>0.16129032258064516</v>
      </c>
      <c r="BV1436" s="372">
        <v>0.203373</v>
      </c>
      <c r="BW1436" s="369"/>
      <c r="BX1436" s="312"/>
      <c r="BY1436" s="370"/>
      <c r="BZ1436" s="370"/>
      <c r="CA1436" s="370"/>
      <c r="CB1436" s="312"/>
      <c r="CC1436" s="312"/>
      <c r="CD1436" s="308"/>
      <c r="CE1436" s="312"/>
      <c r="CF1436" s="312"/>
      <c r="CG1436" s="312"/>
      <c r="CH1436" s="312"/>
      <c r="CI1436" s="384"/>
      <c r="CJ1436" s="312"/>
      <c r="CK1436" s="372"/>
      <c r="CL1436" s="369"/>
      <c r="CM1436" s="312"/>
      <c r="CN1436" s="370"/>
      <c r="CO1436" s="370"/>
      <c r="CP1436" s="370"/>
      <c r="CQ1436" s="312"/>
      <c r="CR1436" s="312"/>
      <c r="CS1436" s="308"/>
      <c r="CT1436" s="312"/>
      <c r="CU1436" s="312"/>
      <c r="CV1436" s="312"/>
      <c r="CW1436" s="312"/>
      <c r="CX1436" s="384"/>
      <c r="CY1436" s="312"/>
      <c r="CZ1436" s="372"/>
    </row>
    <row r="1437" spans="1:104" s="1" customFormat="1" hidden="1">
      <c r="A1437" s="269">
        <v>45996</v>
      </c>
      <c r="B1437" s="380">
        <v>0</v>
      </c>
      <c r="C1437" s="381">
        <v>0.78096774193548391</v>
      </c>
      <c r="D1437" s="382">
        <v>1.9388160000000001</v>
      </c>
      <c r="E1437" s="382">
        <v>1.5016320000000001</v>
      </c>
      <c r="F1437" s="382">
        <v>2.2464000000000001E-2</v>
      </c>
      <c r="G1437" s="312">
        <f>_xll.SRS1Splines.Functions25.Linear_Interp(V_NEM!$R$687:$R$703,V_NEM!$T$687:$T$703,M1437)+_xll.SRS1Splines.Functions25.Linear_Interp(V_NEM!$AB$687:$AB$703,V_NEM!$AD$687:$AD$703,N1437)</f>
        <v>0.99996421280000503</v>
      </c>
      <c r="H1437" s="308">
        <f>(G1437/(V_NEM!$T$696+V_NEM!$AD$696))*100</f>
        <v>103.17688965859821</v>
      </c>
      <c r="I1437" s="308">
        <f>G1437-(V_NEM!$T$694+V_NEM!$AD$694)</f>
        <v>0.36047807780000507</v>
      </c>
      <c r="J1437" s="308">
        <f>((IFERROR((_xll.SRS1Splines.Functions25.Linear_Interp(V_NEM!$R$687:$R$703,V_NEM!$T$687:$T$703,M1437) - V_NEM!$X$689) / (V_NEM!$X$688- V_NEM!$X$689) * 100, 0))+(IFERROR((_xll.SRS1Splines.Functions25.Linear_Interp(V_NEM!$AB$687:$AB$703,V_NEM!$AD$687:$AD$703,N1437) - V_NEM!$AH$689) / (V_NEM!$AH$688- V_NEM!$AH$689) * 100, 0)))/2</f>
        <v>101.31682145703715</v>
      </c>
      <c r="K1437" s="308">
        <v>784.3</v>
      </c>
      <c r="L1437" s="308">
        <v>781.8</v>
      </c>
      <c r="M1437" s="371">
        <v>784.21</v>
      </c>
      <c r="N1437" s="371">
        <v>783.81</v>
      </c>
      <c r="O1437" s="312">
        <v>1.1651612903225805</v>
      </c>
      <c r="P1437" s="383">
        <v>1.51713620170789</v>
      </c>
      <c r="Q1437" s="369">
        <v>0</v>
      </c>
      <c r="R1437" s="312">
        <v>1.0367999999999999</v>
      </c>
      <c r="S1437" s="370">
        <v>1.6422063195404051</v>
      </c>
      <c r="T1437" s="370">
        <v>0.92339189999999993</v>
      </c>
      <c r="U1437" s="370"/>
      <c r="V1437" s="312">
        <f>_xll.SRS1Splines.Functions25.Linear_Interp(V_NK3!$P$8:$P$32,V_NK3!$R$8:$R$32,AC1437)</f>
        <v>498.24544864000097</v>
      </c>
      <c r="W1437" s="312">
        <f>(V1437/V_NK3!$R$28)*100</f>
        <v>91.902255627143219</v>
      </c>
      <c r="X1437" s="308">
        <f>V1437-V_NK3!$R$8</f>
        <v>441.666796640001</v>
      </c>
      <c r="Y1437" s="308">
        <f>IFERROR((V1437 - V_NK3!$V$10) / (V_NK3!$V$9- V_NK3!$V$10) * 100, 0)</f>
        <v>90.958702917141323</v>
      </c>
      <c r="Z1437" s="308">
        <v>541.79999999999995</v>
      </c>
      <c r="AA1437" s="308">
        <v>521</v>
      </c>
      <c r="AB1437" s="312">
        <v>539.30942513282412</v>
      </c>
      <c r="AC1437" s="371">
        <v>539.84</v>
      </c>
      <c r="AD1437" s="308">
        <v>1.3</v>
      </c>
      <c r="AE1437" s="372">
        <v>0.22799799999999998</v>
      </c>
      <c r="AF1437" s="373"/>
      <c r="AG1437" s="312"/>
      <c r="AH1437" s="370">
        <v>1.3373930571429251</v>
      </c>
      <c r="AI1437" s="370">
        <v>1.4684501999999999</v>
      </c>
      <c r="AJ1437" s="370"/>
      <c r="AK1437" s="312">
        <f>_xll.SRS1Splines.Functions25.Linear_Interp(V_NK2!$R$10:$R$21,V_NK2!$T$10:$T$21,AR1437)</f>
        <v>59.299057142886603</v>
      </c>
      <c r="AL1437" s="312">
        <f>(AK1437/V_NK2!$T$18)*100</f>
        <v>83.051900760345376</v>
      </c>
      <c r="AM1437" s="308">
        <f>AK1437-V_NK2!$T$11</f>
        <v>18.479057142858807</v>
      </c>
      <c r="AN1437" s="308">
        <f>IFERROR((AK1437 - V_NK2!$X$12) / (V_NK2!$X$11- V_NK2!$X$12) * 100, 0)</f>
        <v>60.428571428579836</v>
      </c>
      <c r="AO1437" s="308">
        <v>427</v>
      </c>
      <c r="AP1437" s="308">
        <v>420</v>
      </c>
      <c r="AQ1437" s="308"/>
      <c r="AR1437" s="371">
        <v>424.23</v>
      </c>
      <c r="AS1437" s="312">
        <v>1.512</v>
      </c>
      <c r="AT1437" s="372">
        <v>0.34963099999999997</v>
      </c>
      <c r="AU1437" s="369"/>
      <c r="AV1437" s="312">
        <v>0.31239407866302793</v>
      </c>
      <c r="AW1437" s="370">
        <v>0.60768436363636136</v>
      </c>
      <c r="AX1437" s="370">
        <v>0.67008436363636348</v>
      </c>
      <c r="AY1437" s="370">
        <v>0</v>
      </c>
      <c r="AZ1437" s="312">
        <f>_xll.SRS1Splines.Functions25.Linear_Interp(V_NNG3A!$H$4:$H$12,V_NNG3A!$I$4:$I$12,BF1437)</f>
        <v>13.22015</v>
      </c>
      <c r="BA1437" s="312">
        <f>(AZ1437/V_NNG3A!$I$8)*100</f>
        <v>95.452346570397111</v>
      </c>
      <c r="BB1437" s="308">
        <f>_xll.SRS1Splines.Functions25.Linear_Interp(V_NNG3A!$H$4:$H$12,V_NNG3A!$J$4:$J$12,BF1437)</f>
        <v>2.23256379310352</v>
      </c>
      <c r="BC1437" s="308">
        <f>IFERROR((AZ1437-V_NNG3A!$J$20) / (V_NNG3A!$J$19-V_NNG3A!$J$20) * 100, 0)</f>
        <v>77.995843874232435</v>
      </c>
      <c r="BD1437" s="308">
        <v>1050</v>
      </c>
      <c r="BE1437" s="308">
        <v>1047</v>
      </c>
      <c r="BF1437" s="374">
        <v>1049.49</v>
      </c>
      <c r="BG1437" s="312">
        <v>0.11161290322580644</v>
      </c>
      <c r="BH1437" s="372">
        <v>0.23220999999999184</v>
      </c>
      <c r="BI1437" s="369"/>
      <c r="BJ1437" s="312">
        <v>0.97631999999999997</v>
      </c>
      <c r="BK1437" s="370">
        <v>1.2130559999999999</v>
      </c>
      <c r="BL1437" s="370">
        <v>1.2130559999999999</v>
      </c>
      <c r="BM1437" s="370">
        <f t="shared" si="20"/>
        <v>0</v>
      </c>
      <c r="BN1437" s="312">
        <f>_xll.SRS1Splines.Functions25.Linear_Interp(V_XNN1!$K$3:$K$8,V_XNN1!$L$3:$L$8,BT1437)</f>
        <v>0.20369999999999999</v>
      </c>
      <c r="BO1437" s="312">
        <f>(BN1437/V_XNN1!$L$7)*100</f>
        <v>97</v>
      </c>
      <c r="BP1437" s="308">
        <f>_xll.SRS1Splines.Functions25.Linear_Interp(V_XNN1!$K$3:$K$8,V_XNN1!$M$3:$M$8,BT1437)</f>
        <v>4.7700000000000103E-2</v>
      </c>
      <c r="BQ1437" s="308">
        <f>IFERROR((BN1437 - V_XNN1!$M$16) / (V_XNN1!$M$15- V_XNN1!$M$16) * 100, 0)</f>
        <v>52.924791086350979</v>
      </c>
      <c r="BR1437" s="308">
        <v>252</v>
      </c>
      <c r="BS1437" s="308">
        <v>249</v>
      </c>
      <c r="BT1437" s="374">
        <v>251.65</v>
      </c>
      <c r="BU1437" s="312">
        <v>0.16129032258064516</v>
      </c>
      <c r="BV1437" s="372">
        <v>0.19620599999999999</v>
      </c>
      <c r="BW1437" s="369"/>
      <c r="BX1437" s="312"/>
      <c r="BY1437" s="370"/>
      <c r="BZ1437" s="370"/>
      <c r="CA1437" s="370"/>
      <c r="CB1437" s="312"/>
      <c r="CC1437" s="312"/>
      <c r="CD1437" s="308"/>
      <c r="CE1437" s="312"/>
      <c r="CF1437" s="312"/>
      <c r="CG1437" s="312"/>
      <c r="CH1437" s="312"/>
      <c r="CI1437" s="384"/>
      <c r="CJ1437" s="312"/>
      <c r="CK1437" s="372"/>
      <c r="CL1437" s="369"/>
      <c r="CM1437" s="312"/>
      <c r="CN1437" s="370"/>
      <c r="CO1437" s="370"/>
      <c r="CP1437" s="370"/>
      <c r="CQ1437" s="312"/>
      <c r="CR1437" s="312"/>
      <c r="CS1437" s="308"/>
      <c r="CT1437" s="312"/>
      <c r="CU1437" s="312"/>
      <c r="CV1437" s="312"/>
      <c r="CW1437" s="312"/>
      <c r="CX1437" s="384"/>
      <c r="CY1437" s="312"/>
      <c r="CZ1437" s="372"/>
    </row>
    <row r="1438" spans="1:104" s="1" customFormat="1" hidden="1">
      <c r="A1438" s="269">
        <v>45997</v>
      </c>
      <c r="B1438" s="380">
        <v>0</v>
      </c>
      <c r="C1438" s="381">
        <v>0.78096774193548391</v>
      </c>
      <c r="D1438" s="382">
        <v>1.8740160000000001</v>
      </c>
      <c r="E1438" s="382">
        <v>1.519776</v>
      </c>
      <c r="F1438" s="382">
        <v>0</v>
      </c>
      <c r="G1438" s="312">
        <f>_xll.SRS1Splines.Functions25.Linear_Interp(V_NEM!$R$687:$R$703,V_NEM!$T$687:$T$703,M1438)+_xll.SRS1Splines.Functions25.Linear_Interp(V_NEM!$AB$687:$AB$703,V_NEM!$AD$687:$AD$703,N1438)</f>
        <v>0.99934214400000898</v>
      </c>
      <c r="H1438" s="308">
        <f>(G1438/(V_NEM!$T$696+V_NEM!$AD$696))*100</f>
        <v>103.11270423764446</v>
      </c>
      <c r="I1438" s="308">
        <f>G1438-(V_NEM!$T$694+V_NEM!$AD$694)</f>
        <v>0.35985600900000903</v>
      </c>
      <c r="J1438" s="308">
        <f>((IFERROR((_xll.SRS1Splines.Functions25.Linear_Interp(V_NEM!$R$687:$R$703,V_NEM!$T$687:$T$703,M1438) - V_NEM!$X$689) / (V_NEM!$X$688- V_NEM!$X$689) * 100, 0))+(IFERROR((_xll.SRS1Splines.Functions25.Linear_Interp(V_NEM!$AB$687:$AB$703,V_NEM!$AD$687:$AD$703,N1438) - V_NEM!$AH$689) / (V_NEM!$AH$688- V_NEM!$AH$689) * 100, 0)))/2</f>
        <v>102.0892067049942</v>
      </c>
      <c r="K1438" s="308">
        <v>784.3</v>
      </c>
      <c r="L1438" s="308">
        <v>781.8</v>
      </c>
      <c r="M1438" s="371">
        <v>784.2</v>
      </c>
      <c r="N1438" s="371">
        <v>783.85</v>
      </c>
      <c r="O1438" s="312">
        <v>1.1651612903225805</v>
      </c>
      <c r="P1438" s="383">
        <v>1.5454280447314599</v>
      </c>
      <c r="Q1438" s="369">
        <v>0</v>
      </c>
      <c r="R1438" s="312">
        <v>1.0367999999999999</v>
      </c>
      <c r="S1438" s="370">
        <v>1.1098438597740172</v>
      </c>
      <c r="T1438" s="370">
        <v>0.75043665000000004</v>
      </c>
      <c r="U1438" s="370"/>
      <c r="V1438" s="312">
        <f>_xll.SRS1Splines.Functions25.Linear_Interp(V_NK3!$P$8:$P$32,V_NK3!$R$8:$R$32,AC1438)</f>
        <v>498.604855850001</v>
      </c>
      <c r="W1438" s="312">
        <f>(V1438/V_NK3!$R$28)*100</f>
        <v>91.968548923705825</v>
      </c>
      <c r="X1438" s="308">
        <f>V1438-V_NK3!$R$8</f>
        <v>442.02620385000102</v>
      </c>
      <c r="Y1438" s="308">
        <f>IFERROR((V1438 - V_NK3!$V$10) / (V_NK3!$V$9- V_NK3!$V$10) * 100, 0)</f>
        <v>91.032720737564702</v>
      </c>
      <c r="Z1438" s="308">
        <v>541.79999999999995</v>
      </c>
      <c r="AA1438" s="308">
        <v>521</v>
      </c>
      <c r="AB1438" s="312">
        <v>539.19178141603015</v>
      </c>
      <c r="AC1438" s="371">
        <v>539.85</v>
      </c>
      <c r="AD1438" s="308">
        <v>1.3</v>
      </c>
      <c r="AE1438" s="372">
        <v>0.18529300000000001</v>
      </c>
      <c r="AF1438" s="373"/>
      <c r="AG1438" s="312"/>
      <c r="AH1438" s="370">
        <v>1.0372136857141496</v>
      </c>
      <c r="AI1438" s="370">
        <v>1.0808994000000001</v>
      </c>
      <c r="AJ1438" s="370"/>
      <c r="AK1438" s="312">
        <f>_xll.SRS1Splines.Functions25.Linear_Interp(V_NK2!$R$10:$R$21,V_NK2!$T$10:$T$21,AR1438)</f>
        <v>59.255371428600903</v>
      </c>
      <c r="AL1438" s="312">
        <f>(AK1438/V_NK2!$T$18)*100</f>
        <v>82.99071628655588</v>
      </c>
      <c r="AM1438" s="308">
        <f>AK1438-V_NK2!$T$11</f>
        <v>18.435371428573106</v>
      </c>
      <c r="AN1438" s="308">
        <f>IFERROR((AK1438 - V_NK2!$X$12) / (V_NK2!$X$11- V_NK2!$X$12) * 100, 0)</f>
        <v>60.285714285722726</v>
      </c>
      <c r="AO1438" s="308">
        <v>427</v>
      </c>
      <c r="AP1438" s="308">
        <v>420</v>
      </c>
      <c r="AQ1438" s="308"/>
      <c r="AR1438" s="371">
        <v>424.22</v>
      </c>
      <c r="AS1438" s="312">
        <v>1.512</v>
      </c>
      <c r="AT1438" s="372">
        <v>0.257357</v>
      </c>
      <c r="AU1438" s="369"/>
      <c r="AV1438" s="312">
        <v>0.31239407866302793</v>
      </c>
      <c r="AW1438" s="370">
        <v>0.61297090909088336</v>
      </c>
      <c r="AX1438" s="370">
        <v>0.71437090909090928</v>
      </c>
      <c r="AY1438" s="370">
        <v>0</v>
      </c>
      <c r="AZ1438" s="312">
        <f>_xll.SRS1Splines.Functions25.Linear_Interp(V_NNG3A!$H$4:$H$12,V_NNG3A!$I$4:$I$12,BF1438)</f>
        <v>12.738499999999901</v>
      </c>
      <c r="BA1438" s="312">
        <f>(AZ1438/V_NNG3A!$I$8)*100</f>
        <v>91.974729241876545</v>
      </c>
      <c r="BB1438" s="308">
        <f>_xll.SRS1Splines.Functions25.Linear_Interp(V_NNG3A!$H$4:$H$12,V_NNG3A!$J$4:$J$12,BF1438)</f>
        <v>1.75091379310341</v>
      </c>
      <c r="BC1438" s="308">
        <f>IFERROR((AZ1438-V_NNG3A!$J$20) / (V_NNG3A!$J$19-V_NNG3A!$J$20) * 100, 0)</f>
        <v>61.169136248641976</v>
      </c>
      <c r="BD1438" s="308">
        <v>1050</v>
      </c>
      <c r="BE1438" s="308">
        <v>1047</v>
      </c>
      <c r="BF1438" s="374">
        <v>1049.0999999999999</v>
      </c>
      <c r="BG1438" s="312">
        <v>0.11161290322580644</v>
      </c>
      <c r="BH1438" s="372">
        <v>0.24716000000000349</v>
      </c>
      <c r="BI1438" s="369"/>
      <c r="BJ1438" s="312">
        <v>0.97631999999999997</v>
      </c>
      <c r="BK1438" s="370">
        <v>1.1111040000000001</v>
      </c>
      <c r="BL1438" s="370">
        <v>1.1111040000000001</v>
      </c>
      <c r="BM1438" s="370">
        <f t="shared" si="20"/>
        <v>0</v>
      </c>
      <c r="BN1438" s="312">
        <f>_xll.SRS1Splines.Functions25.Linear_Interp(V_XNN1!$K$3:$K$8,V_XNN1!$L$3:$L$8,BT1438)</f>
        <v>0.20352000000000001</v>
      </c>
      <c r="BO1438" s="312">
        <f>(BN1438/V_XNN1!$L$7)*100</f>
        <v>96.914285714285725</v>
      </c>
      <c r="BP1438" s="308">
        <f>_xll.SRS1Splines.Functions25.Linear_Interp(V_XNN1!$K$3:$K$8,V_XNN1!$M$3:$M$8,BT1438)</f>
        <v>4.7519999999999701E-2</v>
      </c>
      <c r="BQ1438" s="308">
        <f>IFERROR((BN1438 - V_XNN1!$M$16) / (V_XNN1!$M$15- V_XNN1!$M$16) * 100, 0)</f>
        <v>52.367688022284177</v>
      </c>
      <c r="BR1438" s="308">
        <v>252</v>
      </c>
      <c r="BS1438" s="308">
        <v>249</v>
      </c>
      <c r="BT1438" s="374">
        <v>251.64</v>
      </c>
      <c r="BU1438" s="312">
        <v>0.16129032258064516</v>
      </c>
      <c r="BV1438" s="372">
        <v>0.17990900000000001</v>
      </c>
      <c r="BW1438" s="369"/>
      <c r="BX1438" s="312"/>
      <c r="BY1438" s="370"/>
      <c r="BZ1438" s="370"/>
      <c r="CA1438" s="370"/>
      <c r="CB1438" s="312"/>
      <c r="CC1438" s="312"/>
      <c r="CD1438" s="308"/>
      <c r="CE1438" s="312"/>
      <c r="CF1438" s="312"/>
      <c r="CG1438" s="312"/>
      <c r="CH1438" s="312"/>
      <c r="CI1438" s="384"/>
      <c r="CJ1438" s="312"/>
      <c r="CK1438" s="372"/>
      <c r="CL1438" s="369"/>
      <c r="CM1438" s="312"/>
      <c r="CN1438" s="370"/>
      <c r="CO1438" s="370"/>
      <c r="CP1438" s="370"/>
      <c r="CQ1438" s="312"/>
      <c r="CR1438" s="312"/>
      <c r="CS1438" s="308"/>
      <c r="CT1438" s="312"/>
      <c r="CU1438" s="312"/>
      <c r="CV1438" s="312"/>
      <c r="CW1438" s="312"/>
      <c r="CX1438" s="384"/>
      <c r="CY1438" s="312"/>
      <c r="CZ1438" s="372"/>
    </row>
    <row r="1439" spans="1:104" s="1" customFormat="1" hidden="1">
      <c r="A1439" s="269">
        <v>45998</v>
      </c>
      <c r="B1439" s="380">
        <v>0</v>
      </c>
      <c r="C1439" s="381">
        <v>0.78096774193548391</v>
      </c>
      <c r="D1439" s="382">
        <v>1.8109440000000001</v>
      </c>
      <c r="E1439" s="382">
        <v>1.5379200000000002</v>
      </c>
      <c r="F1439" s="382">
        <v>0</v>
      </c>
      <c r="G1439" s="312">
        <f>_xll.SRS1Splines.Functions25.Linear_Interp(V_NEM!$R$687:$R$703,V_NEM!$T$687:$T$703,M1439)+_xll.SRS1Splines.Functions25.Linear_Interp(V_NEM!$AB$687:$AB$703,V_NEM!$AD$687:$AD$703,N1439)</f>
        <v>0.96410364299999207</v>
      </c>
      <c r="H1439" s="308">
        <f>(G1439/(V_NEM!$T$696+V_NEM!$AD$696))*100</f>
        <v>99.476775188511269</v>
      </c>
      <c r="I1439" s="308">
        <f>G1439-(V_NEM!$T$694+V_NEM!$AD$694)</f>
        <v>0.32461750799999212</v>
      </c>
      <c r="J1439" s="308">
        <f>((IFERROR((_xll.SRS1Splines.Functions25.Linear_Interp(V_NEM!$R$687:$R$703,V_NEM!$T$687:$T$703,M1439) - V_NEM!$X$689) / (V_NEM!$X$688- V_NEM!$X$689) * 100, 0))+(IFERROR((_xll.SRS1Splines.Functions25.Linear_Interp(V_NEM!$AB$687:$AB$703,V_NEM!$AD$687:$AD$703,N1439) - V_NEM!$AH$689) / (V_NEM!$AH$688- V_NEM!$AH$689) * 100, 0)))/2</f>
        <v>88.044114530646965</v>
      </c>
      <c r="K1439" s="308">
        <v>784.3</v>
      </c>
      <c r="L1439" s="308">
        <v>781.8</v>
      </c>
      <c r="M1439" s="371">
        <v>784.05</v>
      </c>
      <c r="N1439" s="371">
        <v>783.5</v>
      </c>
      <c r="O1439" s="312">
        <v>1.1651612903225805</v>
      </c>
      <c r="P1439" s="383">
        <v>1.9248099999999999</v>
      </c>
      <c r="Q1439" s="369">
        <v>0</v>
      </c>
      <c r="R1439" s="312">
        <v>1.0367999999999999</v>
      </c>
      <c r="S1439" s="370">
        <v>1.0340866695404052</v>
      </c>
      <c r="T1439" s="370">
        <v>0.31527224999999998</v>
      </c>
      <c r="U1439" s="370"/>
      <c r="V1439" s="312">
        <f>_xll.SRS1Splines.Functions25.Linear_Interp(V_NK3!$P$8:$P$32,V_NK3!$R$8:$R$32,AC1439)</f>
        <v>499.32367026999998</v>
      </c>
      <c r="W1439" s="312">
        <f>(V1439/V_NK3!$R$28)*100</f>
        <v>92.101135516830851</v>
      </c>
      <c r="X1439" s="308">
        <f>V1439-V_NK3!$R$8</f>
        <v>442.74501827</v>
      </c>
      <c r="Y1439" s="308">
        <f>IFERROR((V1439 - V_NK3!$V$10) / (V_NK3!$V$9- V_NK3!$V$10) * 100, 0)</f>
        <v>91.18075637841126</v>
      </c>
      <c r="Z1439" s="308">
        <v>541.79999999999995</v>
      </c>
      <c r="AA1439" s="308">
        <v>521</v>
      </c>
      <c r="AB1439" s="312">
        <v>539.07413769923619</v>
      </c>
      <c r="AC1439" s="371">
        <v>539.87</v>
      </c>
      <c r="AD1439" s="308">
        <v>1.3</v>
      </c>
      <c r="AE1439" s="372">
        <v>7.7844999999999998E-2</v>
      </c>
      <c r="AF1439" s="373"/>
      <c r="AG1439" s="312"/>
      <c r="AH1439" s="370">
        <v>0.60875371428585057</v>
      </c>
      <c r="AI1439" s="370">
        <v>0.56506800000000001</v>
      </c>
      <c r="AJ1439" s="370"/>
      <c r="AK1439" s="312">
        <f>_xll.SRS1Splines.Functions25.Linear_Interp(V_NK2!$R$10:$R$21,V_NK2!$T$10:$T$21,AR1439)</f>
        <v>59.299057142886603</v>
      </c>
      <c r="AL1439" s="312">
        <f>(AK1439/V_NK2!$T$18)*100</f>
        <v>83.051900760345376</v>
      </c>
      <c r="AM1439" s="308">
        <f>AK1439-V_NK2!$T$11</f>
        <v>18.479057142858807</v>
      </c>
      <c r="AN1439" s="308">
        <f>IFERROR((AK1439 - V_NK2!$X$12) / (V_NK2!$X$11- V_NK2!$X$12) * 100, 0)</f>
        <v>60.428571428579836</v>
      </c>
      <c r="AO1439" s="308">
        <v>427</v>
      </c>
      <c r="AP1439" s="308">
        <v>420</v>
      </c>
      <c r="AQ1439" s="308"/>
      <c r="AR1439" s="371">
        <v>424.23</v>
      </c>
      <c r="AS1439" s="312">
        <v>1.512</v>
      </c>
      <c r="AT1439" s="372">
        <v>0.13453999999999999</v>
      </c>
      <c r="AU1439" s="369"/>
      <c r="AV1439" s="312">
        <v>0.31239407866302793</v>
      </c>
      <c r="AW1439" s="370">
        <v>0.59477090909095898</v>
      </c>
      <c r="AX1439" s="370">
        <v>0.71437090909090928</v>
      </c>
      <c r="AY1439" s="370">
        <v>0</v>
      </c>
      <c r="AZ1439" s="312">
        <f>_xll.SRS1Splines.Functions25.Linear_Interp(V_NNG3A!$H$4:$H$12,V_NNG3A!$I$4:$I$12,BF1439)</f>
        <v>12.1704000000001</v>
      </c>
      <c r="BA1439" s="312">
        <f>(AZ1439/V_NNG3A!$I$8)*100</f>
        <v>87.872924187726355</v>
      </c>
      <c r="BB1439" s="308">
        <f>_xll.SRS1Splines.Functions25.Linear_Interp(V_NNG3A!$H$4:$H$12,V_NNG3A!$J$4:$J$12,BF1439)</f>
        <v>1.18281379310364</v>
      </c>
      <c r="BC1439" s="308">
        <f>IFERROR((AZ1439-V_NNG3A!$J$20) / (V_NNG3A!$J$19-V_NNG3A!$J$20) * 100, 0)</f>
        <v>41.322250331289951</v>
      </c>
      <c r="BD1439" s="308">
        <v>1050</v>
      </c>
      <c r="BE1439" s="308">
        <v>1047</v>
      </c>
      <c r="BF1439" s="374">
        <v>1048.6400000000001</v>
      </c>
      <c r="BG1439" s="312">
        <v>0.11161290322580644</v>
      </c>
      <c r="BH1439" s="372">
        <v>0.24572999999998138</v>
      </c>
      <c r="BI1439" s="369"/>
      <c r="BJ1439" s="312">
        <v>0.97631999999999997</v>
      </c>
      <c r="BK1439" s="370">
        <v>1.0584</v>
      </c>
      <c r="BL1439" s="370">
        <v>1.0584</v>
      </c>
      <c r="BM1439" s="370">
        <f t="shared" si="20"/>
        <v>0</v>
      </c>
      <c r="BN1439" s="312">
        <f>_xll.SRS1Splines.Functions25.Linear_Interp(V_XNN1!$K$3:$K$8,V_XNN1!$L$3:$L$8,BT1439)</f>
        <v>0.2112474</v>
      </c>
      <c r="BO1439" s="312">
        <f>(BN1439/V_XNN1!$L$7)*100</f>
        <v>100.59400000000001</v>
      </c>
      <c r="BP1439" s="308">
        <f>_xll.SRS1Splines.Functions25.Linear_Interp(V_XNN1!$K$3:$K$8,V_XNN1!$M$3:$M$8,BT1439)</f>
        <v>5.5247399999999898E-2</v>
      </c>
      <c r="BQ1439" s="308">
        <f>IFERROR((BN1439 - V_XNN1!$M$16) / (V_XNN1!$M$15- V_XNN1!$M$16) * 100, 0)</f>
        <v>76.284122562674128</v>
      </c>
      <c r="BR1439" s="308">
        <v>252</v>
      </c>
      <c r="BS1439" s="308">
        <v>249</v>
      </c>
      <c r="BT1439" s="374">
        <v>252.07</v>
      </c>
      <c r="BU1439" s="312">
        <v>0.16129032258064516</v>
      </c>
      <c r="BV1439" s="372">
        <v>0.17085</v>
      </c>
      <c r="BW1439" s="369"/>
      <c r="BX1439" s="312"/>
      <c r="BY1439" s="370"/>
      <c r="BZ1439" s="370"/>
      <c r="CA1439" s="370"/>
      <c r="CB1439" s="312"/>
      <c r="CC1439" s="312"/>
      <c r="CD1439" s="308"/>
      <c r="CE1439" s="312"/>
      <c r="CF1439" s="312"/>
      <c r="CG1439" s="312"/>
      <c r="CH1439" s="312"/>
      <c r="CI1439" s="384"/>
      <c r="CJ1439" s="312"/>
      <c r="CK1439" s="372"/>
      <c r="CL1439" s="369"/>
      <c r="CM1439" s="312"/>
      <c r="CN1439" s="370"/>
      <c r="CO1439" s="370"/>
      <c r="CP1439" s="370"/>
      <c r="CQ1439" s="312"/>
      <c r="CR1439" s="312"/>
      <c r="CS1439" s="308"/>
      <c r="CT1439" s="312"/>
      <c r="CU1439" s="312"/>
      <c r="CV1439" s="312"/>
      <c r="CW1439" s="312"/>
      <c r="CX1439" s="384"/>
      <c r="CY1439" s="312"/>
      <c r="CZ1439" s="372"/>
    </row>
    <row r="1440" spans="1:104" s="1" customFormat="1" hidden="1">
      <c r="A1440" s="269">
        <v>45999</v>
      </c>
      <c r="B1440" s="380">
        <v>0</v>
      </c>
      <c r="C1440" s="381">
        <v>0.78096774193548391</v>
      </c>
      <c r="D1440" s="382">
        <v>1.8455039999999998</v>
      </c>
      <c r="E1440" s="382">
        <v>1.8784799999999997</v>
      </c>
      <c r="F1440" s="382">
        <v>1.9008000000000001E-2</v>
      </c>
      <c r="G1440" s="312">
        <f>_xll.SRS1Splines.Functions25.Linear_Interp(V_NEM!$R$687:$R$703,V_NEM!$T$687:$T$703,M1440)+_xll.SRS1Splines.Functions25.Linear_Interp(V_NEM!$AB$687:$AB$703,V_NEM!$AD$687:$AD$703,N1440)</f>
        <v>0.98881697799999935</v>
      </c>
      <c r="H1440" s="308">
        <f>(G1440/(V_NEM!$T$696+V_NEM!$AD$696))*100</f>
        <v>102.0267114819831</v>
      </c>
      <c r="I1440" s="308">
        <f>G1440-(V_NEM!$T$694+V_NEM!$AD$694)</f>
        <v>0.34933084299999939</v>
      </c>
      <c r="J1440" s="308">
        <f>((IFERROR((_xll.SRS1Splines.Functions25.Linear_Interp(V_NEM!$R$687:$R$703,V_NEM!$T$687:$T$703,M1440) - V_NEM!$X$689) / (V_NEM!$X$688- V_NEM!$X$689) * 100, 0))+(IFERROR((_xll.SRS1Splines.Functions25.Linear_Interp(V_NEM!$AB$687:$AB$703,V_NEM!$AD$687:$AD$703,N1440) - V_NEM!$AH$689) / (V_NEM!$AH$688- V_NEM!$AH$689) * 100, 0)))/2</f>
        <v>84.737348415920849</v>
      </c>
      <c r="K1440" s="308">
        <v>784.3</v>
      </c>
      <c r="L1440" s="308">
        <v>781.8</v>
      </c>
      <c r="M1440" s="371">
        <v>784.25</v>
      </c>
      <c r="N1440" s="371">
        <v>783.15</v>
      </c>
      <c r="O1440" s="312">
        <v>1.1651612903225805</v>
      </c>
      <c r="P1440" s="383">
        <v>1.9258550000000001</v>
      </c>
      <c r="Q1440" s="369">
        <v>0</v>
      </c>
      <c r="R1440" s="312">
        <v>1.0367999999999999</v>
      </c>
      <c r="S1440" s="370">
        <v>1.1976418695442199</v>
      </c>
      <c r="T1440" s="370">
        <v>0.47882744999999999</v>
      </c>
      <c r="U1440" s="370"/>
      <c r="V1440" s="312">
        <f>_xll.SRS1Splines.Functions25.Linear_Interp(V_NK3!$P$8:$P$32,V_NK3!$R$8:$R$32,AC1440)</f>
        <v>500.04248468999998</v>
      </c>
      <c r="W1440" s="312">
        <f>(V1440/V_NK3!$R$28)*100</f>
        <v>92.233722109956048</v>
      </c>
      <c r="X1440" s="308">
        <f>V1440-V_NK3!$R$8</f>
        <v>443.46383269</v>
      </c>
      <c r="Y1440" s="308">
        <f>IFERROR((V1440 - V_NK3!$V$10) / (V_NK3!$V$9- V_NK3!$V$10) * 100, 0)</f>
        <v>91.328792019258003</v>
      </c>
      <c r="Z1440" s="308">
        <v>541.79999999999995</v>
      </c>
      <c r="AA1440" s="308">
        <v>521</v>
      </c>
      <c r="AB1440" s="312">
        <v>538.95649398244223</v>
      </c>
      <c r="AC1440" s="371">
        <v>539.89</v>
      </c>
      <c r="AD1440" s="308">
        <v>1.3</v>
      </c>
      <c r="AE1440" s="372">
        <v>0.118229</v>
      </c>
      <c r="AF1440" s="373"/>
      <c r="AG1440" s="312"/>
      <c r="AH1440" s="370">
        <v>0.85017137142829902</v>
      </c>
      <c r="AI1440" s="370">
        <v>1.2433428</v>
      </c>
      <c r="AJ1440" s="370"/>
      <c r="AK1440" s="312">
        <f>_xll.SRS1Splines.Functions25.Linear_Interp(V_NK2!$R$10:$R$21,V_NK2!$T$10:$T$21,AR1440)</f>
        <v>58.905885714314998</v>
      </c>
      <c r="AL1440" s="312">
        <f>(AK1440/V_NK2!$T$18)*100</f>
        <v>82.501240496239475</v>
      </c>
      <c r="AM1440" s="308">
        <f>AK1440-V_NK2!$T$11</f>
        <v>18.085885714287201</v>
      </c>
      <c r="AN1440" s="308">
        <f>IFERROR((AK1440 - V_NK2!$X$12) / (V_NK2!$X$11- V_NK2!$X$12) * 100, 0)</f>
        <v>59.142857142864912</v>
      </c>
      <c r="AO1440" s="308">
        <v>427</v>
      </c>
      <c r="AP1440" s="308">
        <v>420</v>
      </c>
      <c r="AQ1440" s="308"/>
      <c r="AR1440" s="371">
        <v>424.14</v>
      </c>
      <c r="AS1440" s="312">
        <v>1.512</v>
      </c>
      <c r="AT1440" s="372">
        <v>0.29603400000000002</v>
      </c>
      <c r="AU1440" s="369"/>
      <c r="AV1440" s="312">
        <v>0.31239407866302793</v>
      </c>
      <c r="AW1440" s="370">
        <v>0.56171581818181859</v>
      </c>
      <c r="AX1440" s="370">
        <v>0.62671581818181854</v>
      </c>
      <c r="AY1440" s="370">
        <v>0</v>
      </c>
      <c r="AZ1440" s="312">
        <f>_xll.SRS1Splines.Functions25.Linear_Interp(V_NNG3A!$H$4:$H$12,V_NNG3A!$I$4:$I$12,BF1440)</f>
        <v>11.8616500000001</v>
      </c>
      <c r="BA1440" s="312">
        <f>(AZ1440/V_NNG3A!$I$8)*100</f>
        <v>85.643682310470041</v>
      </c>
      <c r="BB1440" s="308">
        <f>_xll.SRS1Splines.Functions25.Linear_Interp(V_NNG3A!$H$4:$H$12,V_NNG3A!$J$4:$J$12,BF1440)</f>
        <v>0.87406379310363203</v>
      </c>
      <c r="BC1440" s="308">
        <f>IFERROR((AZ1440-V_NNG3A!$J$20) / (V_NNG3A!$J$19-V_NNG3A!$J$20) * 100, 0)</f>
        <v>30.53589928924702</v>
      </c>
      <c r="BD1440" s="308">
        <v>1050</v>
      </c>
      <c r="BE1440" s="308">
        <v>1047</v>
      </c>
      <c r="BF1440" s="374">
        <v>1048.3900000000001</v>
      </c>
      <c r="BG1440" s="312">
        <v>0.11161290322580644</v>
      </c>
      <c r="BH1440" s="372">
        <v>0.21824000000001978</v>
      </c>
      <c r="BI1440" s="369"/>
      <c r="BJ1440" s="312">
        <v>0.97631999999999997</v>
      </c>
      <c r="BK1440" s="370">
        <v>1.0765439999999999</v>
      </c>
      <c r="BL1440" s="370">
        <v>1.0765439999999999</v>
      </c>
      <c r="BM1440" s="370">
        <f t="shared" si="20"/>
        <v>0</v>
      </c>
      <c r="BN1440" s="312">
        <f>_xll.SRS1Splines.Functions25.Linear_Interp(V_XNN1!$K$3:$K$8,V_XNN1!$L$3:$L$8,BT1440)</f>
        <v>0.2155242</v>
      </c>
      <c r="BO1440" s="312">
        <f>(BN1440/V_XNN1!$L$7)*100</f>
        <v>102.63057142857144</v>
      </c>
      <c r="BP1440" s="308">
        <f>_xll.SRS1Splines.Functions25.Linear_Interp(V_XNN1!$K$3:$K$8,V_XNN1!$M$3:$M$8,BT1440)</f>
        <v>5.9524199999999999E-2</v>
      </c>
      <c r="BQ1440" s="308">
        <f>IFERROR((BN1440 - V_XNN1!$M$16) / (V_XNN1!$M$15- V_XNN1!$M$16) * 100, 0)</f>
        <v>89.520891364902525</v>
      </c>
      <c r="BR1440" s="308">
        <v>252</v>
      </c>
      <c r="BS1440" s="308">
        <v>249</v>
      </c>
      <c r="BT1440" s="374">
        <v>252.31</v>
      </c>
      <c r="BU1440" s="312">
        <v>0.16129032258064516</v>
      </c>
      <c r="BV1440" s="372">
        <v>0.17618600000000001</v>
      </c>
      <c r="BW1440" s="369"/>
      <c r="BX1440" s="312"/>
      <c r="BY1440" s="370"/>
      <c r="BZ1440" s="370"/>
      <c r="CA1440" s="370"/>
      <c r="CB1440" s="312"/>
      <c r="CC1440" s="312"/>
      <c r="CD1440" s="308"/>
      <c r="CE1440" s="312"/>
      <c r="CF1440" s="312"/>
      <c r="CG1440" s="312"/>
      <c r="CH1440" s="312"/>
      <c r="CI1440" s="384"/>
      <c r="CJ1440" s="312"/>
      <c r="CK1440" s="372"/>
      <c r="CL1440" s="369"/>
      <c r="CM1440" s="312"/>
      <c r="CN1440" s="370"/>
      <c r="CO1440" s="370"/>
      <c r="CP1440" s="370"/>
      <c r="CQ1440" s="312"/>
      <c r="CR1440" s="312"/>
      <c r="CS1440" s="308"/>
      <c r="CT1440" s="312"/>
      <c r="CU1440" s="312"/>
      <c r="CV1440" s="312"/>
      <c r="CW1440" s="312"/>
      <c r="CX1440" s="384"/>
      <c r="CY1440" s="312"/>
      <c r="CZ1440" s="372"/>
    </row>
    <row r="1441" spans="1:104" s="1" customFormat="1" hidden="1">
      <c r="A1441" s="269">
        <v>46000</v>
      </c>
      <c r="B1441" s="380">
        <v>0</v>
      </c>
      <c r="C1441" s="381">
        <v>0.78096774193548391</v>
      </c>
      <c r="D1441" s="382">
        <v>1.8273599999999999</v>
      </c>
      <c r="E1441" s="382">
        <v>1.880064</v>
      </c>
      <c r="F1441" s="382">
        <v>0</v>
      </c>
      <c r="G1441" s="312">
        <f>_xll.SRS1Splines.Functions25.Linear_Interp(V_NEM!$R$687:$R$703,V_NEM!$T$687:$T$703,M1441)+_xll.SRS1Splines.Functions25.Linear_Interp(V_NEM!$AB$687:$AB$703,V_NEM!$AD$687:$AD$703,N1441)</f>
        <v>0.91872740330000147</v>
      </c>
      <c r="H1441" s="308">
        <f>(G1441/(V_NEM!$T$696+V_NEM!$AD$696))*100</f>
        <v>94.794828358095657</v>
      </c>
      <c r="I1441" s="308">
        <f>G1441-(V_NEM!$T$694+V_NEM!$AD$694)</f>
        <v>0.27924126830000151</v>
      </c>
      <c r="J1441" s="308">
        <f>((IFERROR((_xll.SRS1Splines.Functions25.Linear_Interp(V_NEM!$R$687:$R$703,V_NEM!$T$687:$T$703,M1441) - V_NEM!$X$689) / (V_NEM!$X$688- V_NEM!$X$689) * 100, 0))+(IFERROR((_xll.SRS1Splines.Functions25.Linear_Interp(V_NEM!$AB$687:$AB$703,V_NEM!$AD$687:$AD$703,N1441) - V_NEM!$AH$689) / (V_NEM!$AH$688- V_NEM!$AH$689) * 100, 0)))/2</f>
        <v>66.983676922641635</v>
      </c>
      <c r="K1441" s="308">
        <v>784.3</v>
      </c>
      <c r="L1441" s="308">
        <v>781.8</v>
      </c>
      <c r="M1441" s="371">
        <v>783.86</v>
      </c>
      <c r="N1441" s="371">
        <v>782.9</v>
      </c>
      <c r="O1441" s="312">
        <v>1.1651612903225805</v>
      </c>
      <c r="P1441" s="383">
        <v>1.854185144112291</v>
      </c>
      <c r="Q1441" s="369">
        <v>0</v>
      </c>
      <c r="R1441" s="312">
        <v>1.0367999999999999</v>
      </c>
      <c r="S1441" s="370">
        <v>0.88285561954040526</v>
      </c>
      <c r="T1441" s="370">
        <v>0.16404119999999997</v>
      </c>
      <c r="U1441" s="370"/>
      <c r="V1441" s="312">
        <f>_xll.SRS1Splines.Functions25.Linear_Interp(V_NK3!$P$8:$P$32,V_NK3!$R$8:$R$32,AC1441)</f>
        <v>500.76129910999902</v>
      </c>
      <c r="W1441" s="312">
        <f>(V1441/V_NK3!$R$28)*100</f>
        <v>92.366308703081074</v>
      </c>
      <c r="X1441" s="308">
        <f>V1441-V_NK3!$R$8</f>
        <v>444.18264710999904</v>
      </c>
      <c r="Y1441" s="308">
        <f>IFERROR((V1441 - V_NK3!$V$10) / (V_NK3!$V$9- V_NK3!$V$10) * 100, 0)</f>
        <v>91.476827660104561</v>
      </c>
      <c r="Z1441" s="308">
        <v>541.79999999999995</v>
      </c>
      <c r="AA1441" s="308">
        <v>521</v>
      </c>
      <c r="AB1441" s="312">
        <v>538.8349468497222</v>
      </c>
      <c r="AC1441" s="371">
        <v>539.91</v>
      </c>
      <c r="AD1441" s="308">
        <v>1.3</v>
      </c>
      <c r="AE1441" s="372">
        <v>4.0503999999999998E-2</v>
      </c>
      <c r="AF1441" s="373"/>
      <c r="AG1441" s="312"/>
      <c r="AH1441" s="370">
        <v>0.41764985714292524</v>
      </c>
      <c r="AI1441" s="370">
        <v>0.24290700000000001</v>
      </c>
      <c r="AJ1441" s="370"/>
      <c r="AK1441" s="312">
        <f>_xll.SRS1Splines.Functions25.Linear_Interp(V_NK2!$R$10:$R$21,V_NK2!$T$10:$T$21,AR1441)</f>
        <v>59.080628571458</v>
      </c>
      <c r="AL1441" s="312">
        <f>(AK1441/V_NK2!$T$18)*100</f>
        <v>82.745978391397756</v>
      </c>
      <c r="AM1441" s="308">
        <f>AK1441-V_NK2!$T$11</f>
        <v>18.260628571430203</v>
      </c>
      <c r="AN1441" s="308">
        <f>IFERROR((AK1441 - V_NK2!$X$12) / (V_NK2!$X$11- V_NK2!$X$12) * 100, 0)</f>
        <v>59.714285714293979</v>
      </c>
      <c r="AO1441" s="308">
        <v>427</v>
      </c>
      <c r="AP1441" s="308">
        <v>420</v>
      </c>
      <c r="AQ1441" s="308"/>
      <c r="AR1441" s="371">
        <v>424.18</v>
      </c>
      <c r="AS1441" s="312">
        <v>1.512</v>
      </c>
      <c r="AT1441" s="372">
        <v>5.7834999999999998E-2</v>
      </c>
      <c r="AU1441" s="369"/>
      <c r="AV1441" s="312">
        <v>0.31239407866302793</v>
      </c>
      <c r="AW1441" s="370">
        <v>0.52912072727268011</v>
      </c>
      <c r="AX1441" s="370">
        <v>0.54212072727272742</v>
      </c>
      <c r="AY1441" s="370">
        <v>0</v>
      </c>
      <c r="AZ1441" s="312">
        <f>_xll.SRS1Splines.Functions25.Linear_Interp(V_NNG3A!$H$4:$H$12,V_NNG3A!$I$4:$I$12,BF1441)</f>
        <v>11.7998999999999</v>
      </c>
      <c r="BA1441" s="312">
        <f>(AZ1441/V_NNG3A!$I$8)*100</f>
        <v>85.197833935017329</v>
      </c>
      <c r="BB1441" s="308">
        <f>_xll.SRS1Splines.Functions25.Linear_Interp(V_NNG3A!$H$4:$H$12,V_NNG3A!$J$4:$J$12,BF1441)</f>
        <v>0.81231379310340601</v>
      </c>
      <c r="BC1441" s="308">
        <f>IFERROR((AZ1441-V_NNG3A!$J$20) / (V_NNG3A!$J$19-V_NNG3A!$J$20) * 100, 0)</f>
        <v>28.378629080831423</v>
      </c>
      <c r="BD1441" s="308">
        <v>1050</v>
      </c>
      <c r="BE1441" s="308">
        <v>1047</v>
      </c>
      <c r="BF1441" s="374">
        <v>1048.3399999999999</v>
      </c>
      <c r="BG1441" s="312">
        <v>0.11161290322580644</v>
      </c>
      <c r="BH1441" s="372">
        <v>0.19272000000000117</v>
      </c>
      <c r="BI1441" s="369"/>
      <c r="BJ1441" s="312">
        <v>0.97631999999999997</v>
      </c>
      <c r="BK1441" s="370">
        <v>1.107648</v>
      </c>
      <c r="BL1441" s="370">
        <v>1.107648</v>
      </c>
      <c r="BM1441" s="370">
        <f t="shared" si="20"/>
        <v>0</v>
      </c>
      <c r="BN1441" s="312">
        <f>_xll.SRS1Splines.Functions25.Linear_Interp(V_XNN1!$K$3:$K$8,V_XNN1!$L$3:$L$8,BT1441)</f>
        <v>0.2064</v>
      </c>
      <c r="BO1441" s="312">
        <f>(BN1441/V_XNN1!$L$7)*100</f>
        <v>98.285714285714292</v>
      </c>
      <c r="BP1441" s="308">
        <f>_xll.SRS1Splines.Functions25.Linear_Interp(V_XNN1!$K$3:$K$8,V_XNN1!$M$3:$M$8,BT1441)</f>
        <v>5.0400000000000202E-2</v>
      </c>
      <c r="BQ1441" s="308">
        <f>IFERROR((BN1441 - V_XNN1!$M$16) / (V_XNN1!$M$15- V_XNN1!$M$16) * 100, 0)</f>
        <v>61.281337047353787</v>
      </c>
      <c r="BR1441" s="308">
        <v>252</v>
      </c>
      <c r="BS1441" s="308">
        <v>249</v>
      </c>
      <c r="BT1441" s="374">
        <v>251.8</v>
      </c>
      <c r="BU1441" s="312">
        <v>0.16129032258064516</v>
      </c>
      <c r="BV1441" s="372">
        <v>0.18207000000000001</v>
      </c>
      <c r="BW1441" s="369"/>
      <c r="BX1441" s="312"/>
      <c r="BY1441" s="370"/>
      <c r="BZ1441" s="370"/>
      <c r="CA1441" s="370"/>
      <c r="CB1441" s="312"/>
      <c r="CC1441" s="312"/>
      <c r="CD1441" s="308"/>
      <c r="CE1441" s="312"/>
      <c r="CF1441" s="312"/>
      <c r="CG1441" s="312"/>
      <c r="CH1441" s="312"/>
      <c r="CI1441" s="384"/>
      <c r="CJ1441" s="312"/>
      <c r="CK1441" s="372"/>
      <c r="CL1441" s="369"/>
      <c r="CM1441" s="312"/>
      <c r="CN1441" s="370"/>
      <c r="CO1441" s="370"/>
      <c r="CP1441" s="370"/>
      <c r="CQ1441" s="312"/>
      <c r="CR1441" s="312"/>
      <c r="CS1441" s="308"/>
      <c r="CT1441" s="312"/>
      <c r="CU1441" s="312"/>
      <c r="CV1441" s="312"/>
      <c r="CW1441" s="312"/>
      <c r="CX1441" s="384"/>
      <c r="CY1441" s="312"/>
      <c r="CZ1441" s="372"/>
    </row>
    <row r="1442" spans="1:104" s="1" customFormat="1" hidden="1">
      <c r="A1442" s="269">
        <v>46001</v>
      </c>
      <c r="B1442" s="380">
        <v>0</v>
      </c>
      <c r="C1442" s="381">
        <v>0.78096774193548391</v>
      </c>
      <c r="D1442" s="382">
        <v>1.8334079999999999</v>
      </c>
      <c r="E1442" s="382">
        <v>1.8144</v>
      </c>
      <c r="F1442" s="382">
        <v>0</v>
      </c>
      <c r="G1442" s="312">
        <f>_xll.SRS1Splines.Functions25.Linear_Interp(V_NEM!$R$687:$R$703,V_NEM!$T$687:$T$703,M1442)+_xll.SRS1Splines.Functions25.Linear_Interp(V_NEM!$AB$687:$AB$703,V_NEM!$AD$687:$AD$703,N1442)</f>
        <v>0.95560686180000698</v>
      </c>
      <c r="H1442" s="308">
        <f>(G1442/(V_NEM!$T$696+V_NEM!$AD$696))*100</f>
        <v>98.600072357447615</v>
      </c>
      <c r="I1442" s="308">
        <f>G1442-(V_NEM!$T$694+V_NEM!$AD$694)</f>
        <v>0.31612072680000702</v>
      </c>
      <c r="J1442" s="308">
        <f>((IFERROR((_xll.SRS1Splines.Functions25.Linear_Interp(V_NEM!$R$687:$R$703,V_NEM!$T$687:$T$703,M1442) - V_NEM!$X$689) / (V_NEM!$X$688- V_NEM!$X$689) * 100, 0))+(IFERROR((_xll.SRS1Splines.Functions25.Linear_Interp(V_NEM!$AB$687:$AB$703,V_NEM!$AD$687:$AD$703,N1442) - V_NEM!$AH$689) / (V_NEM!$AH$688- V_NEM!$AH$689) * 100, 0)))/2</f>
        <v>75.474610429319966</v>
      </c>
      <c r="K1442" s="308">
        <v>784.3</v>
      </c>
      <c r="L1442" s="308">
        <v>781.8</v>
      </c>
      <c r="M1442" s="371">
        <v>784.08</v>
      </c>
      <c r="N1442" s="371">
        <v>783</v>
      </c>
      <c r="O1442" s="312">
        <v>1.1651612903225805</v>
      </c>
      <c r="P1442" s="383">
        <v>1.6900692829866348</v>
      </c>
      <c r="Q1442" s="369">
        <v>0</v>
      </c>
      <c r="R1442" s="312">
        <v>1.0367999999999999</v>
      </c>
      <c r="S1442" s="370">
        <v>1.0782216293182374</v>
      </c>
      <c r="T1442" s="370">
        <v>0</v>
      </c>
      <c r="U1442" s="370"/>
      <c r="V1442" s="312">
        <f>_xll.SRS1Splines.Functions25.Linear_Interp(V_NK3!$P$8:$P$32,V_NK3!$R$8:$R$32,AC1442)</f>
        <v>501.839520740002</v>
      </c>
      <c r="W1442" s="312">
        <f>(V1442/V_NK3!$R$28)*100</f>
        <v>92.565188592769431</v>
      </c>
      <c r="X1442" s="308">
        <f>V1442-V_NK3!$R$8</f>
        <v>445.26086874000202</v>
      </c>
      <c r="Y1442" s="308">
        <f>IFERROR((V1442 - V_NK3!$V$10) / (V_NK3!$V$9- V_NK3!$V$10) * 100, 0)</f>
        <v>91.698881121375322</v>
      </c>
      <c r="Z1442" s="308">
        <v>541.79999999999995</v>
      </c>
      <c r="AA1442" s="308">
        <v>521</v>
      </c>
      <c r="AB1442" s="312">
        <v>538.71339971700218</v>
      </c>
      <c r="AC1442" s="371">
        <v>539.94000000000005</v>
      </c>
      <c r="AD1442" s="308">
        <v>1.3</v>
      </c>
      <c r="AE1442" s="372">
        <v>0</v>
      </c>
      <c r="AF1442" s="373"/>
      <c r="AG1442" s="312"/>
      <c r="AH1442" s="370">
        <v>0.28126477142877582</v>
      </c>
      <c r="AI1442" s="370">
        <v>6.2836200000000009E-2</v>
      </c>
      <c r="AJ1442" s="370"/>
      <c r="AK1442" s="312">
        <f>_xll.SRS1Splines.Functions25.Linear_Interp(V_NK2!$R$10:$R$21,V_NK2!$T$10:$T$21,AR1442)</f>
        <v>59.299057142886603</v>
      </c>
      <c r="AL1442" s="312">
        <f>(AK1442/V_NK2!$T$18)*100</f>
        <v>83.051900760345376</v>
      </c>
      <c r="AM1442" s="308">
        <f>AK1442-V_NK2!$T$11</f>
        <v>18.479057142858807</v>
      </c>
      <c r="AN1442" s="308">
        <f>IFERROR((AK1442 - V_NK2!$X$12) / (V_NK2!$X$11- V_NK2!$X$12) * 100, 0)</f>
        <v>60.428571428579836</v>
      </c>
      <c r="AO1442" s="308">
        <v>427</v>
      </c>
      <c r="AP1442" s="308">
        <v>420</v>
      </c>
      <c r="AQ1442" s="308"/>
      <c r="AR1442" s="371">
        <v>424.23</v>
      </c>
      <c r="AS1442" s="312">
        <v>1.512</v>
      </c>
      <c r="AT1442" s="372">
        <v>1.4961E-2</v>
      </c>
      <c r="AU1442" s="369"/>
      <c r="AV1442" s="312">
        <v>0.31239407866302793</v>
      </c>
      <c r="AW1442" s="370">
        <v>0.54212072727272742</v>
      </c>
      <c r="AX1442" s="370">
        <v>0.54212072727272742</v>
      </c>
      <c r="AY1442" s="370">
        <v>0</v>
      </c>
      <c r="AZ1442" s="312">
        <f>_xll.SRS1Splines.Functions25.Linear_Interp(V_NNG3A!$H$4:$H$12,V_NNG3A!$I$4:$I$12,BF1442)</f>
        <v>11.7998999999999</v>
      </c>
      <c r="BA1442" s="312">
        <f>(AZ1442/V_NNG3A!$I$8)*100</f>
        <v>85.197833935017329</v>
      </c>
      <c r="BB1442" s="308">
        <f>_xll.SRS1Splines.Functions25.Linear_Interp(V_NNG3A!$H$4:$H$12,V_NNG3A!$J$4:$J$12,BF1442)</f>
        <v>0.81231379310340601</v>
      </c>
      <c r="BC1442" s="308">
        <f>IFERROR((AZ1442-V_NNG3A!$J$20) / (V_NNG3A!$J$19-V_NNG3A!$J$20) * 100, 0)</f>
        <v>28.378629080831423</v>
      </c>
      <c r="BD1442" s="308">
        <v>1050</v>
      </c>
      <c r="BE1442" s="308">
        <v>1047</v>
      </c>
      <c r="BF1442" s="374">
        <v>1048.3399999999999</v>
      </c>
      <c r="BG1442" s="312">
        <v>0.11161290322580644</v>
      </c>
      <c r="BH1442" s="372">
        <v>0.18539999999999418</v>
      </c>
      <c r="BI1442" s="369"/>
      <c r="BJ1442" s="312">
        <v>0.97631999999999997</v>
      </c>
      <c r="BK1442" s="370">
        <v>1.050624</v>
      </c>
      <c r="BL1442" s="370">
        <v>1.050624</v>
      </c>
      <c r="BM1442" s="370">
        <f t="shared" si="20"/>
        <v>0</v>
      </c>
      <c r="BN1442" s="312">
        <f>_xll.SRS1Splines.Functions25.Linear_Interp(V_XNN1!$K$3:$K$8,V_XNN1!$L$3:$L$8,BT1442)</f>
        <v>0.20333999999999999</v>
      </c>
      <c r="BO1442" s="312">
        <f>(BN1442/V_XNN1!$L$7)*100</f>
        <v>96.828571428571436</v>
      </c>
      <c r="BP1442" s="308">
        <f>_xll.SRS1Splines.Functions25.Linear_Interp(V_XNN1!$K$3:$K$8,V_XNN1!$M$3:$M$8,BT1442)</f>
        <v>4.7339999999999903E-2</v>
      </c>
      <c r="BQ1442" s="308">
        <f>IFERROR((BN1442 - V_XNN1!$M$16) / (V_XNN1!$M$15- V_XNN1!$M$16) * 100, 0)</f>
        <v>51.810584958217277</v>
      </c>
      <c r="BR1442" s="308">
        <v>252</v>
      </c>
      <c r="BS1442" s="308">
        <v>249</v>
      </c>
      <c r="BT1442" s="374">
        <v>251.63</v>
      </c>
      <c r="BU1442" s="312">
        <v>0.16129032258064516</v>
      </c>
      <c r="BV1442" s="372">
        <v>0.16585</v>
      </c>
      <c r="BW1442" s="369"/>
      <c r="BX1442" s="312"/>
      <c r="BY1442" s="370"/>
      <c r="BZ1442" s="370"/>
      <c r="CA1442" s="370"/>
      <c r="CB1442" s="312"/>
      <c r="CC1442" s="312"/>
      <c r="CD1442" s="308"/>
      <c r="CE1442" s="312"/>
      <c r="CF1442" s="312"/>
      <c r="CG1442" s="312"/>
      <c r="CH1442" s="312"/>
      <c r="CI1442" s="384"/>
      <c r="CJ1442" s="312"/>
      <c r="CK1442" s="372"/>
      <c r="CL1442" s="369"/>
      <c r="CM1442" s="312"/>
      <c r="CN1442" s="370"/>
      <c r="CO1442" s="370"/>
      <c r="CP1442" s="370"/>
      <c r="CQ1442" s="312"/>
      <c r="CR1442" s="312"/>
      <c r="CS1442" s="308"/>
      <c r="CT1442" s="312"/>
      <c r="CU1442" s="312"/>
      <c r="CV1442" s="312"/>
      <c r="CW1442" s="312"/>
      <c r="CX1442" s="384"/>
      <c r="CY1442" s="312"/>
      <c r="CZ1442" s="372"/>
    </row>
    <row r="1443" spans="1:104" s="1" customFormat="1" hidden="1">
      <c r="A1443" s="269">
        <v>46002</v>
      </c>
      <c r="B1443" s="380">
        <v>0</v>
      </c>
      <c r="C1443" s="381">
        <v>0.78096774193548391</v>
      </c>
      <c r="D1443" s="382">
        <v>1.7651520000000001</v>
      </c>
      <c r="E1443" s="382">
        <v>1.639008</v>
      </c>
      <c r="F1443" s="382">
        <v>6.9119999999999997E-3</v>
      </c>
      <c r="G1443" s="312">
        <f>_xll.SRS1Splines.Functions25.Linear_Interp(V_NEM!$R$687:$R$703,V_NEM!$T$687:$T$703,M1443)+_xll.SRS1Splines.Functions25.Linear_Interp(V_NEM!$AB$687:$AB$703,V_NEM!$AD$687:$AD$703,N1443)</f>
        <v>0.98003136640000399</v>
      </c>
      <c r="H1443" s="308">
        <f>(G1443/(V_NEM!$T$696+V_NEM!$AD$696))*100</f>
        <v>101.12020696208852</v>
      </c>
      <c r="I1443" s="308">
        <f>G1443-(V_NEM!$T$694+V_NEM!$AD$694)</f>
        <v>0.34054523140000403</v>
      </c>
      <c r="J1443" s="308">
        <f>((IFERROR((_xll.SRS1Splines.Functions25.Linear_Interp(V_NEM!$R$687:$R$703,V_NEM!$T$687:$T$703,M1443) - V_NEM!$X$689) / (V_NEM!$X$688- V_NEM!$X$689) * 100, 0))+(IFERROR((_xll.SRS1Splines.Functions25.Linear_Interp(V_NEM!$AB$687:$AB$703,V_NEM!$AD$687:$AD$703,N1443) - V_NEM!$AH$689) / (V_NEM!$AH$688- V_NEM!$AH$689) * 100, 0)))/2</f>
        <v>96.862724417214594</v>
      </c>
      <c r="K1443" s="308">
        <v>784.3</v>
      </c>
      <c r="L1443" s="308">
        <v>781.8</v>
      </c>
      <c r="M1443" s="371">
        <v>784.1</v>
      </c>
      <c r="N1443" s="371">
        <v>783.77</v>
      </c>
      <c r="O1443" s="312">
        <v>1.1651612903225805</v>
      </c>
      <c r="P1443" s="383">
        <v>1.71162203720775</v>
      </c>
      <c r="Q1443" s="369">
        <v>0</v>
      </c>
      <c r="R1443" s="312">
        <v>1.0367999999999999</v>
      </c>
      <c r="S1443" s="370">
        <v>1.4376288390846252</v>
      </c>
      <c r="T1443" s="370">
        <v>0</v>
      </c>
      <c r="U1443" s="370"/>
      <c r="V1443" s="312">
        <f>_xll.SRS1Splines.Functions25.Linear_Interp(V_NK3!$P$8:$P$32,V_NK3!$R$8:$R$32,AC1443)</f>
        <v>503.27714958000098</v>
      </c>
      <c r="W1443" s="312">
        <f>(V1443/V_NK3!$R$28)*100</f>
        <v>92.830361779019654</v>
      </c>
      <c r="X1443" s="308">
        <f>V1443-V_NK3!$R$8</f>
        <v>446.698497580001</v>
      </c>
      <c r="Y1443" s="308">
        <f>IFERROR((V1443 - V_NK3!$V$10) / (V_NK3!$V$9- V_NK3!$V$10) * 100, 0)</f>
        <v>91.994952403068623</v>
      </c>
      <c r="Z1443" s="308">
        <v>541.79999999999995</v>
      </c>
      <c r="AA1443" s="308">
        <v>521</v>
      </c>
      <c r="AB1443" s="312">
        <v>538.59185258428215</v>
      </c>
      <c r="AC1443" s="371">
        <v>539.98</v>
      </c>
      <c r="AD1443" s="308">
        <v>1.3</v>
      </c>
      <c r="AE1443" s="372">
        <v>0</v>
      </c>
      <c r="AF1443" s="373"/>
      <c r="AG1443" s="312"/>
      <c r="AH1443" s="370">
        <v>0.26211428571414946</v>
      </c>
      <c r="AI1443" s="370">
        <v>0</v>
      </c>
      <c r="AJ1443" s="370"/>
      <c r="AK1443" s="312">
        <f>_xll.SRS1Splines.Functions25.Linear_Interp(V_NK2!$R$10:$R$21,V_NK2!$T$10:$T$21,AR1443)</f>
        <v>59.5611714286009</v>
      </c>
      <c r="AL1443" s="312">
        <f>(AK1443/V_NK2!$T$18)*100</f>
        <v>83.419007603082491</v>
      </c>
      <c r="AM1443" s="308">
        <f>AK1443-V_NK2!$T$11</f>
        <v>18.741171428573104</v>
      </c>
      <c r="AN1443" s="308">
        <f>IFERROR((AK1443 - V_NK2!$X$12) / (V_NK2!$X$11- V_NK2!$X$12) * 100, 0)</f>
        <v>61.285714285722769</v>
      </c>
      <c r="AO1443" s="308">
        <v>427</v>
      </c>
      <c r="AP1443" s="308">
        <v>420</v>
      </c>
      <c r="AQ1443" s="308"/>
      <c r="AR1443" s="371">
        <v>424.29</v>
      </c>
      <c r="AS1443" s="312">
        <v>1.512</v>
      </c>
      <c r="AT1443" s="372">
        <v>0</v>
      </c>
      <c r="AU1443" s="369"/>
      <c r="AV1443" s="312">
        <v>0.31239407866302793</v>
      </c>
      <c r="AW1443" s="370">
        <v>0.53474090909094918</v>
      </c>
      <c r="AX1443" s="370">
        <v>0.51394090909090906</v>
      </c>
      <c r="AY1443" s="370">
        <v>0</v>
      </c>
      <c r="AZ1443" s="312">
        <f>_xll.SRS1Splines.Functions25.Linear_Interp(V_NNG3A!$H$4:$H$12,V_NNG3A!$I$4:$I$12,BF1443)</f>
        <v>11.898700000000099</v>
      </c>
      <c r="BA1443" s="312">
        <f>(AZ1443/V_NNG3A!$I$8)*100</f>
        <v>85.911191335740796</v>
      </c>
      <c r="BB1443" s="308">
        <f>_xll.SRS1Splines.Functions25.Linear_Interp(V_NNG3A!$H$4:$H$12,V_NNG3A!$J$4:$J$12,BF1443)</f>
        <v>0.91111379310359897</v>
      </c>
      <c r="BC1443" s="308">
        <f>IFERROR((AZ1443-V_NNG3A!$J$20) / (V_NNG3A!$J$19-V_NNG3A!$J$20) * 100, 0)</f>
        <v>31.830261414292131</v>
      </c>
      <c r="BD1443" s="308">
        <v>1050</v>
      </c>
      <c r="BE1443" s="308">
        <v>1047</v>
      </c>
      <c r="BF1443" s="374">
        <v>1048.42</v>
      </c>
      <c r="BG1443" s="312">
        <v>0.11161290322580644</v>
      </c>
      <c r="BH1443" s="372">
        <v>0.17817999999999301</v>
      </c>
      <c r="BI1443" s="369"/>
      <c r="BJ1443" s="312">
        <v>0.97631999999999997</v>
      </c>
      <c r="BK1443" s="370">
        <v>1.04976</v>
      </c>
      <c r="BL1443" s="370">
        <v>1.04976</v>
      </c>
      <c r="BM1443" s="370">
        <f t="shared" si="20"/>
        <v>0</v>
      </c>
      <c r="BN1443" s="312">
        <f>_xll.SRS1Splines.Functions25.Linear_Interp(V_XNN1!$K$3:$K$8,V_XNN1!$L$3:$L$8,BT1443)</f>
        <v>0.20658000000000001</v>
      </c>
      <c r="BO1443" s="312">
        <f>(BN1443/V_XNN1!$L$7)*100</f>
        <v>98.371428571428581</v>
      </c>
      <c r="BP1443" s="308">
        <f>_xll.SRS1Splines.Functions25.Linear_Interp(V_XNN1!$K$3:$K$8,V_XNN1!$M$3:$M$8,BT1443)</f>
        <v>5.058E-2</v>
      </c>
      <c r="BQ1443" s="308">
        <f>IFERROR((BN1443 - V_XNN1!$M$16) / (V_XNN1!$M$15- V_XNN1!$M$16) * 100, 0)</f>
        <v>61.838440111420681</v>
      </c>
      <c r="BR1443" s="308">
        <v>252</v>
      </c>
      <c r="BS1443" s="308">
        <v>249</v>
      </c>
      <c r="BT1443" s="374">
        <v>251.81</v>
      </c>
      <c r="BU1443" s="312">
        <v>0.16129032258064516</v>
      </c>
      <c r="BV1443" s="372">
        <v>0.16897899999999999</v>
      </c>
      <c r="BW1443" s="369"/>
      <c r="BX1443" s="312"/>
      <c r="BY1443" s="370"/>
      <c r="BZ1443" s="370"/>
      <c r="CA1443" s="370"/>
      <c r="CB1443" s="312"/>
      <c r="CC1443" s="312"/>
      <c r="CD1443" s="308"/>
      <c r="CE1443" s="312"/>
      <c r="CF1443" s="312"/>
      <c r="CG1443" s="312"/>
      <c r="CH1443" s="312"/>
      <c r="CI1443" s="384"/>
      <c r="CJ1443" s="312"/>
      <c r="CK1443" s="372"/>
      <c r="CL1443" s="369"/>
      <c r="CM1443" s="312"/>
      <c r="CN1443" s="370"/>
      <c r="CO1443" s="370"/>
      <c r="CP1443" s="370"/>
      <c r="CQ1443" s="312"/>
      <c r="CR1443" s="312"/>
      <c r="CS1443" s="308"/>
      <c r="CT1443" s="312"/>
      <c r="CU1443" s="312"/>
      <c r="CV1443" s="312"/>
      <c r="CW1443" s="312"/>
      <c r="CX1443" s="384"/>
      <c r="CY1443" s="312"/>
      <c r="CZ1443" s="372"/>
    </row>
    <row r="1444" spans="1:104" s="1" customFormat="1" hidden="1">
      <c r="A1444" s="269">
        <v>46003</v>
      </c>
      <c r="B1444" s="380">
        <v>0</v>
      </c>
      <c r="C1444" s="381">
        <v>0.78096774193548391</v>
      </c>
      <c r="D1444" s="382">
        <v>1.744416</v>
      </c>
      <c r="E1444" s="382">
        <v>1.6519680000000001</v>
      </c>
      <c r="F1444" s="382">
        <v>6.9119999999999997E-3</v>
      </c>
      <c r="G1444" s="312">
        <f>_xll.SRS1Splines.Functions25.Linear_Interp(V_NEM!$R$687:$R$703,V_NEM!$T$687:$T$703,M1444)+_xll.SRS1Splines.Functions25.Linear_Interp(V_NEM!$AB$687:$AB$703,V_NEM!$AD$687:$AD$703,N1444)</f>
        <v>0.99264380239999206</v>
      </c>
      <c r="H1444" s="308">
        <f>(G1444/(V_NEM!$T$696+V_NEM!$AD$696))*100</f>
        <v>102.42156545156196</v>
      </c>
      <c r="I1444" s="308">
        <f>G1444-(V_NEM!$T$694+V_NEM!$AD$694)</f>
        <v>0.3531576673999921</v>
      </c>
      <c r="J1444" s="308">
        <f>((IFERROR((_xll.SRS1Splines.Functions25.Linear_Interp(V_NEM!$R$687:$R$703,V_NEM!$T$687:$T$703,M1444) - V_NEM!$X$689) / (V_NEM!$X$688- V_NEM!$X$689) * 100, 0))+(IFERROR((_xll.SRS1Splines.Functions25.Linear_Interp(V_NEM!$AB$687:$AB$703,V_NEM!$AD$687:$AD$703,N1444) - V_NEM!$AH$689) / (V_NEM!$AH$688- V_NEM!$AH$689) * 100, 0)))/2</f>
        <v>98.238004381181838</v>
      </c>
      <c r="K1444" s="308">
        <v>784.3</v>
      </c>
      <c r="L1444" s="308">
        <v>781.8</v>
      </c>
      <c r="M1444" s="371">
        <v>784.18</v>
      </c>
      <c r="N1444" s="371">
        <v>783.73</v>
      </c>
      <c r="O1444" s="312">
        <v>1.1651612903225805</v>
      </c>
      <c r="P1444" s="383">
        <v>1.6913362888563599</v>
      </c>
      <c r="Q1444" s="369">
        <v>0</v>
      </c>
      <c r="R1444" s="312">
        <v>1.0367999999999999</v>
      </c>
      <c r="S1444" s="370">
        <v>1.1003261554527282</v>
      </c>
      <c r="T1444" s="370">
        <v>0</v>
      </c>
      <c r="U1444" s="370"/>
      <c r="V1444" s="312">
        <f>_xll.SRS1Splines.Functions25.Linear_Interp(V_NK3!$P$8:$P$32,V_NK3!$R$8:$R$32,AC1444)</f>
        <v>504.37747574000002</v>
      </c>
      <c r="W1444" s="312">
        <f>(V1444/V_NK3!$R$28)*100</f>
        <v>93.033318888423238</v>
      </c>
      <c r="X1444" s="308">
        <f>V1444-V_NK3!$R$8</f>
        <v>447.79882374000005</v>
      </c>
      <c r="Y1444" s="308">
        <f>IFERROR((V1444 - V_NK3!$V$10) / (V_NK3!$V$9- V_NK3!$V$10) * 100, 0)</f>
        <v>92.221558163476033</v>
      </c>
      <c r="Z1444" s="308">
        <v>541.79999999999995</v>
      </c>
      <c r="AA1444" s="308">
        <v>521</v>
      </c>
      <c r="AB1444" s="312">
        <v>538.47030545156213</v>
      </c>
      <c r="AC1444" s="371">
        <v>540.01</v>
      </c>
      <c r="AD1444" s="308">
        <v>1.3</v>
      </c>
      <c r="AE1444" s="372">
        <v>0</v>
      </c>
      <c r="AF1444" s="373"/>
      <c r="AG1444" s="312"/>
      <c r="AH1444" s="370">
        <v>0.30580000000000002</v>
      </c>
      <c r="AI1444" s="370">
        <v>0</v>
      </c>
      <c r="AJ1444" s="370"/>
      <c r="AK1444" s="312">
        <f>_xll.SRS1Splines.Functions25.Linear_Interp(V_NK2!$R$10:$R$21,V_NK2!$T$10:$T$21,AR1444)</f>
        <v>59.866971428600998</v>
      </c>
      <c r="AL1444" s="312">
        <f>(AK1444/V_NK2!$T$18)*100</f>
        <v>83.84729891960923</v>
      </c>
      <c r="AM1444" s="308">
        <f>AK1444-V_NK2!$T$11</f>
        <v>19.046971428573201</v>
      </c>
      <c r="AN1444" s="308">
        <f>IFERROR((AK1444 - V_NK2!$X$12) / (V_NK2!$X$11- V_NK2!$X$12) * 100, 0)</f>
        <v>62.285714285723138</v>
      </c>
      <c r="AO1444" s="308">
        <v>427</v>
      </c>
      <c r="AP1444" s="308">
        <v>420</v>
      </c>
      <c r="AQ1444" s="308"/>
      <c r="AR1444" s="371">
        <v>424.36</v>
      </c>
      <c r="AS1444" s="312">
        <v>1.512</v>
      </c>
      <c r="AT1444" s="372">
        <v>0</v>
      </c>
      <c r="AU1444" s="369"/>
      <c r="AV1444" s="312">
        <v>0.31239407866302793</v>
      </c>
      <c r="AW1444" s="370">
        <v>0.56158545454543574</v>
      </c>
      <c r="AX1444" s="370">
        <v>0.54078545454545479</v>
      </c>
      <c r="AY1444" s="370">
        <v>0</v>
      </c>
      <c r="AZ1444" s="312">
        <f>_xll.SRS1Splines.Functions25.Linear_Interp(V_NNG3A!$H$4:$H$12,V_NNG3A!$I$4:$I$12,BF1444)</f>
        <v>11.9975</v>
      </c>
      <c r="BA1444" s="312">
        <f>(AZ1444/V_NNG3A!$I$8)*100</f>
        <v>86.624548736462103</v>
      </c>
      <c r="BB1444" s="308">
        <f>_xll.SRS1Splines.Functions25.Linear_Interp(V_NNG3A!$H$4:$H$12,V_NNG3A!$J$4:$J$12,BF1444)</f>
        <v>1.00991379310351</v>
      </c>
      <c r="BC1444" s="308">
        <f>IFERROR((AZ1444-V_NNG3A!$J$20) / (V_NNG3A!$J$19-V_NNG3A!$J$20) * 100, 0)</f>
        <v>35.281893747742423</v>
      </c>
      <c r="BD1444" s="308">
        <v>1050</v>
      </c>
      <c r="BE1444" s="308">
        <v>1047</v>
      </c>
      <c r="BF1444" s="374">
        <v>1048.5</v>
      </c>
      <c r="BG1444" s="312">
        <v>0.11161290322580644</v>
      </c>
      <c r="BH1444" s="372">
        <v>0.18748999999999069</v>
      </c>
      <c r="BI1444" s="369"/>
      <c r="BJ1444" s="312">
        <v>0.97631999999999997</v>
      </c>
      <c r="BK1444" s="370">
        <v>1.035936</v>
      </c>
      <c r="BL1444" s="370">
        <v>1.035936</v>
      </c>
      <c r="BM1444" s="370">
        <f t="shared" si="20"/>
        <v>0</v>
      </c>
      <c r="BN1444" s="312">
        <f>_xll.SRS1Splines.Functions25.Linear_Interp(V_XNN1!$K$3:$K$8,V_XNN1!$L$3:$L$8,BT1444)</f>
        <v>0.20568</v>
      </c>
      <c r="BO1444" s="312">
        <f>(BN1444/V_XNN1!$L$7)*100</f>
        <v>97.942857142857136</v>
      </c>
      <c r="BP1444" s="308">
        <f>_xll.SRS1Splines.Functions25.Linear_Interp(V_XNN1!$K$3:$K$8,V_XNN1!$M$3:$M$8,BT1444)</f>
        <v>4.9679999999999801E-2</v>
      </c>
      <c r="BQ1444" s="308">
        <f>IFERROR((BN1444 - V_XNN1!$M$16) / (V_XNN1!$M$15- V_XNN1!$M$16) * 100, 0)</f>
        <v>59.052924791086383</v>
      </c>
      <c r="BR1444" s="308">
        <v>252</v>
      </c>
      <c r="BS1444" s="308">
        <v>249</v>
      </c>
      <c r="BT1444" s="374">
        <v>251.76</v>
      </c>
      <c r="BU1444" s="312">
        <v>0.16129032258064516</v>
      </c>
      <c r="BV1444" s="372">
        <v>0.16678100000000001</v>
      </c>
      <c r="BW1444" s="369"/>
      <c r="BX1444" s="312"/>
      <c r="BY1444" s="370"/>
      <c r="BZ1444" s="370"/>
      <c r="CA1444" s="370"/>
      <c r="CB1444" s="312"/>
      <c r="CC1444" s="312"/>
      <c r="CD1444" s="308"/>
      <c r="CE1444" s="312"/>
      <c r="CF1444" s="312"/>
      <c r="CG1444" s="312"/>
      <c r="CH1444" s="312"/>
      <c r="CI1444" s="384"/>
      <c r="CJ1444" s="312"/>
      <c r="CK1444" s="372"/>
      <c r="CL1444" s="369"/>
      <c r="CM1444" s="312"/>
      <c r="CN1444" s="370"/>
      <c r="CO1444" s="370"/>
      <c r="CP1444" s="370"/>
      <c r="CQ1444" s="312"/>
      <c r="CR1444" s="312"/>
      <c r="CS1444" s="308"/>
      <c r="CT1444" s="312"/>
      <c r="CU1444" s="312"/>
      <c r="CV1444" s="312"/>
      <c r="CW1444" s="312"/>
      <c r="CX1444" s="384"/>
      <c r="CY1444" s="312"/>
      <c r="CZ1444" s="372"/>
    </row>
    <row r="1445" spans="1:104" s="1" customFormat="1" hidden="1">
      <c r="A1445" s="269">
        <v>46004</v>
      </c>
      <c r="B1445" s="380">
        <v>0</v>
      </c>
      <c r="C1445" s="381">
        <v>0.78096774193548391</v>
      </c>
      <c r="D1445" s="382">
        <v>1.7228159999999999</v>
      </c>
      <c r="E1445" s="382">
        <v>1.6657919999999999</v>
      </c>
      <c r="F1445" s="382">
        <v>5.7023999999999998E-2</v>
      </c>
      <c r="G1445" s="312">
        <f>_xll.SRS1Splines.Functions25.Linear_Interp(V_NEM!$R$687:$R$703,V_NEM!$T$687:$T$703,M1445)+_xll.SRS1Splines.Functions25.Linear_Interp(V_NEM!$AB$687:$AB$703,V_NEM!$AD$687:$AD$703,N1445)</f>
        <v>0.98057678680000304</v>
      </c>
      <c r="H1445" s="308">
        <f>(G1445/(V_NEM!$T$696+V_NEM!$AD$696))*100</f>
        <v>101.17648375650568</v>
      </c>
      <c r="I1445" s="308">
        <f>G1445-(V_NEM!$T$694+V_NEM!$AD$694)</f>
        <v>0.34109065180000309</v>
      </c>
      <c r="J1445" s="308">
        <f>((IFERROR((_xll.SRS1Splines.Functions25.Linear_Interp(V_NEM!$R$687:$R$703,V_NEM!$T$687:$T$703,M1445) - V_NEM!$X$689) / (V_NEM!$X$688- V_NEM!$X$689) * 100, 0))+(IFERROR((_xll.SRS1Splines.Functions25.Linear_Interp(V_NEM!$AB$687:$AB$703,V_NEM!$AD$687:$AD$703,N1445) - V_NEM!$AH$689) / (V_NEM!$AH$688- V_NEM!$AH$689) * 100, 0)))/2</f>
        <v>97.402321699185478</v>
      </c>
      <c r="K1445" s="308">
        <v>784.3</v>
      </c>
      <c r="L1445" s="308">
        <v>781.8</v>
      </c>
      <c r="M1445" s="371">
        <v>784.1</v>
      </c>
      <c r="N1445" s="371">
        <v>783.79</v>
      </c>
      <c r="O1445" s="312">
        <v>1.1651612903225805</v>
      </c>
      <c r="P1445" s="383">
        <v>1.801167</v>
      </c>
      <c r="Q1445" s="369">
        <v>0</v>
      </c>
      <c r="R1445" s="312">
        <v>1.0367999999999999</v>
      </c>
      <c r="S1445" s="370">
        <v>1.1445352076187134</v>
      </c>
      <c r="T1445" s="370">
        <v>0</v>
      </c>
      <c r="U1445" s="370"/>
      <c r="V1445" s="312">
        <f>_xll.SRS1Splines.Functions25.Linear_Interp(V_NK3!$P$8:$P$32,V_NK3!$R$8:$R$32,AC1445)</f>
        <v>505.52201095999902</v>
      </c>
      <c r="W1445" s="312">
        <f>(V1445/V_NK3!$R$28)*100</f>
        <v>93.244430437258714</v>
      </c>
      <c r="X1445" s="308">
        <f>V1445-V_NK3!$R$8</f>
        <v>448.94335895999905</v>
      </c>
      <c r="Y1445" s="308">
        <f>IFERROR((V1445 - V_NK3!$V$10) / (V_NK3!$V$9- V_NK3!$V$10) * 100, 0)</f>
        <v>92.457268522158373</v>
      </c>
      <c r="Z1445" s="308">
        <v>541.79999999999995</v>
      </c>
      <c r="AA1445" s="308">
        <v>521</v>
      </c>
      <c r="AB1445" s="312">
        <v>538.3487583188421</v>
      </c>
      <c r="AC1445" s="371">
        <v>540.04</v>
      </c>
      <c r="AD1445" s="308">
        <v>1.3</v>
      </c>
      <c r="AE1445" s="372">
        <v>0</v>
      </c>
      <c r="AF1445" s="373"/>
      <c r="AG1445" s="312"/>
      <c r="AH1445" s="370">
        <v>0.17474285714292526</v>
      </c>
      <c r="AI1445" s="370">
        <v>0</v>
      </c>
      <c r="AJ1445" s="370"/>
      <c r="AK1445" s="312">
        <f>_xll.SRS1Splines.Functions25.Linear_Interp(V_NK2!$R$10:$R$21,V_NK2!$T$10:$T$21,AR1445)</f>
        <v>60.041714285743701</v>
      </c>
      <c r="AL1445" s="312">
        <f>(AK1445/V_NK2!$T$18)*100</f>
        <v>84.092036814767084</v>
      </c>
      <c r="AM1445" s="308">
        <f>AK1445-V_NK2!$T$11</f>
        <v>19.221714285715905</v>
      </c>
      <c r="AN1445" s="308">
        <f>IFERROR((AK1445 - V_NK2!$X$12) / (V_NK2!$X$11- V_NK2!$X$12) * 100, 0)</f>
        <v>62.857142857151239</v>
      </c>
      <c r="AO1445" s="308">
        <v>427</v>
      </c>
      <c r="AP1445" s="308">
        <v>420</v>
      </c>
      <c r="AQ1445" s="308"/>
      <c r="AR1445" s="371">
        <v>424.4</v>
      </c>
      <c r="AS1445" s="312">
        <v>1.512</v>
      </c>
      <c r="AT1445" s="372">
        <v>0</v>
      </c>
      <c r="AU1445" s="369"/>
      <c r="AV1445" s="312">
        <v>0.31239407866302793</v>
      </c>
      <c r="AW1445" s="370">
        <v>0.57692227272727525</v>
      </c>
      <c r="AX1445" s="370">
        <v>0.57952227272727297</v>
      </c>
      <c r="AY1445" s="370">
        <v>0</v>
      </c>
      <c r="AZ1445" s="312">
        <f>_xll.SRS1Splines.Functions25.Linear_Interp(V_NNG3A!$H$4:$H$12,V_NNG3A!$I$4:$I$12,BF1445)</f>
        <v>11.985150000000001</v>
      </c>
      <c r="BA1445" s="312">
        <f>(AZ1445/V_NNG3A!$I$8)*100</f>
        <v>86.535379061371856</v>
      </c>
      <c r="BB1445" s="308">
        <f>_xll.SRS1Splines.Functions25.Linear_Interp(V_NNG3A!$H$4:$H$12,V_NNG3A!$J$4:$J$12,BF1445)</f>
        <v>0.99756379310352195</v>
      </c>
      <c r="BC1445" s="308">
        <f>IFERROR((AZ1445-V_NNG3A!$J$20) / (V_NNG3A!$J$19-V_NNG3A!$J$20) * 100, 0)</f>
        <v>34.850439706060712</v>
      </c>
      <c r="BD1445" s="308">
        <v>1050</v>
      </c>
      <c r="BE1445" s="308">
        <v>1047</v>
      </c>
      <c r="BF1445" s="374">
        <v>1048.49</v>
      </c>
      <c r="BG1445" s="312">
        <v>0.11161290322580644</v>
      </c>
      <c r="BH1445" s="372">
        <v>0.20126000000000932</v>
      </c>
      <c r="BI1445" s="369"/>
      <c r="BJ1445" s="312">
        <v>0.97631999999999997</v>
      </c>
      <c r="BK1445" s="370">
        <v>1.027296</v>
      </c>
      <c r="BL1445" s="370">
        <v>1.027296</v>
      </c>
      <c r="BM1445" s="370">
        <f t="shared" si="20"/>
        <v>0</v>
      </c>
      <c r="BN1445" s="312">
        <f>_xll.SRS1Splines.Functions25.Linear_Interp(V_XNN1!$K$3:$K$8,V_XNN1!$L$3:$L$8,BT1445)</f>
        <v>0.20748</v>
      </c>
      <c r="BO1445" s="312">
        <f>(BN1445/V_XNN1!$L$7)*100</f>
        <v>98.8</v>
      </c>
      <c r="BP1445" s="308">
        <f>_xll.SRS1Splines.Functions25.Linear_Interp(V_XNN1!$K$3:$K$8,V_XNN1!$M$3:$M$8,BT1445)</f>
        <v>5.1480000000000199E-2</v>
      </c>
      <c r="BQ1445" s="308">
        <f>IFERROR((BN1445 - V_XNN1!$M$16) / (V_XNN1!$M$15- V_XNN1!$M$16) * 100, 0)</f>
        <v>64.623955431754894</v>
      </c>
      <c r="BR1445" s="308">
        <v>252</v>
      </c>
      <c r="BS1445" s="308">
        <v>249</v>
      </c>
      <c r="BT1445" s="374">
        <v>251.86</v>
      </c>
      <c r="BU1445" s="312">
        <v>0.16129032258064516</v>
      </c>
      <c r="BV1445" s="372">
        <v>0.16467999999999999</v>
      </c>
      <c r="BW1445" s="369"/>
      <c r="BX1445" s="312"/>
      <c r="BY1445" s="370"/>
      <c r="BZ1445" s="370"/>
      <c r="CA1445" s="370"/>
      <c r="CB1445" s="312"/>
      <c r="CC1445" s="312"/>
      <c r="CD1445" s="308"/>
      <c r="CE1445" s="312"/>
      <c r="CF1445" s="312"/>
      <c r="CG1445" s="312"/>
      <c r="CH1445" s="312"/>
      <c r="CI1445" s="384"/>
      <c r="CJ1445" s="312"/>
      <c r="CK1445" s="372"/>
      <c r="CL1445" s="369"/>
      <c r="CM1445" s="312"/>
      <c r="CN1445" s="370"/>
      <c r="CO1445" s="370"/>
      <c r="CP1445" s="370"/>
      <c r="CQ1445" s="312"/>
      <c r="CR1445" s="312"/>
      <c r="CS1445" s="308"/>
      <c r="CT1445" s="312"/>
      <c r="CU1445" s="312"/>
      <c r="CV1445" s="312"/>
      <c r="CW1445" s="312"/>
      <c r="CX1445" s="384"/>
      <c r="CY1445" s="312"/>
      <c r="CZ1445" s="372"/>
    </row>
    <row r="1446" spans="1:104" s="1" customFormat="1" hidden="1">
      <c r="A1446" s="269">
        <v>46005</v>
      </c>
      <c r="B1446" s="380">
        <v>0</v>
      </c>
      <c r="C1446" s="381">
        <v>0.78096774193548391</v>
      </c>
      <c r="D1446" s="382">
        <v>1.6744319999999999</v>
      </c>
      <c r="E1446" s="382">
        <v>1.7245440000000001</v>
      </c>
      <c r="F1446" s="382">
        <v>1.1232000000000001E-2</v>
      </c>
      <c r="G1446" s="312">
        <f>_xll.SRS1Splines.Functions25.Linear_Interp(V_NEM!$R$687:$R$703,V_NEM!$T$687:$T$703,M1446)+_xll.SRS1Splines.Functions25.Linear_Interp(V_NEM!$AB$687:$AB$703,V_NEM!$AD$687:$AD$703,N1446)</f>
        <v>0.90268066250000811</v>
      </c>
      <c r="H1446" s="308">
        <f>(G1446/(V_NEM!$T$696+V_NEM!$AD$696))*100</f>
        <v>93.139116299896045</v>
      </c>
      <c r="I1446" s="308">
        <f>G1446-(V_NEM!$T$694+V_NEM!$AD$694)</f>
        <v>0.26319452750000816</v>
      </c>
      <c r="J1446" s="308">
        <f>((IFERROR((_xll.SRS1Splines.Functions25.Linear_Interp(V_NEM!$R$687:$R$703,V_NEM!$T$687:$T$703,M1446) - V_NEM!$X$689) / (V_NEM!$X$688- V_NEM!$X$689) * 100, 0))+(IFERROR((_xll.SRS1Splines.Functions25.Linear_Interp(V_NEM!$AB$687:$AB$703,V_NEM!$AD$687:$AD$703,N1446) - V_NEM!$AH$689) / (V_NEM!$AH$688- V_NEM!$AH$689) * 100, 0)))/2</f>
        <v>70.413725745504735</v>
      </c>
      <c r="K1446" s="308">
        <v>784.3</v>
      </c>
      <c r="L1446" s="308">
        <v>781.8</v>
      </c>
      <c r="M1446" s="371">
        <v>783.7</v>
      </c>
      <c r="N1446" s="371">
        <v>783.2</v>
      </c>
      <c r="O1446" s="312">
        <v>1.1651612903225805</v>
      </c>
      <c r="P1446" s="383">
        <v>1.772492</v>
      </c>
      <c r="Q1446" s="369">
        <v>0</v>
      </c>
      <c r="R1446" s="312">
        <v>1.0367999999999999</v>
      </c>
      <c r="S1446" s="370">
        <v>0.76302347174835206</v>
      </c>
      <c r="T1446" s="370">
        <v>0</v>
      </c>
      <c r="U1446" s="370"/>
      <c r="V1446" s="312">
        <f>_xll.SRS1Splines.Functions25.Linear_Interp(V_NK3!$P$8:$P$32,V_NK3!$R$8:$R$32,AC1446)</f>
        <v>506.28503443999801</v>
      </c>
      <c r="W1446" s="312">
        <f>(V1446/V_NK3!$R$28)*100</f>
        <v>93.385171469815631</v>
      </c>
      <c r="X1446" s="308">
        <f>V1446-V_NK3!$R$8</f>
        <v>449.70638243999804</v>
      </c>
      <c r="Y1446" s="308">
        <f>IFERROR((V1446 - V_NK3!$V$10) / (V_NK3!$V$9- V_NK3!$V$10) * 100, 0)</f>
        <v>92.614408761279861</v>
      </c>
      <c r="Z1446" s="308">
        <v>541.79999999999995</v>
      </c>
      <c r="AA1446" s="308">
        <v>521</v>
      </c>
      <c r="AB1446" s="312">
        <v>538.22721118612208</v>
      </c>
      <c r="AC1446" s="371">
        <v>540.05999999999995</v>
      </c>
      <c r="AD1446" s="308">
        <v>1.3</v>
      </c>
      <c r="AE1446" s="372">
        <v>0</v>
      </c>
      <c r="AF1446" s="373"/>
      <c r="AG1446" s="312"/>
      <c r="AH1446" s="370">
        <v>0.25532825714292523</v>
      </c>
      <c r="AI1446" s="370">
        <v>8.0585400000000015E-2</v>
      </c>
      <c r="AJ1446" s="370"/>
      <c r="AK1446" s="312">
        <f>_xll.SRS1Splines.Functions25.Linear_Interp(V_NK2!$R$10:$R$21,V_NK2!$T$10:$T$21,AR1446)</f>
        <v>60.216457142886597</v>
      </c>
      <c r="AL1446" s="312">
        <f>(AK1446/V_NK2!$T$18)*100</f>
        <v>84.336774709925194</v>
      </c>
      <c r="AM1446" s="308">
        <f>AK1446-V_NK2!$T$11</f>
        <v>19.3964571428588</v>
      </c>
      <c r="AN1446" s="308">
        <f>IFERROR((AK1446 - V_NK2!$X$12) / (V_NK2!$X$11- V_NK2!$X$12) * 100, 0)</f>
        <v>63.428571428579957</v>
      </c>
      <c r="AO1446" s="308">
        <v>427</v>
      </c>
      <c r="AP1446" s="308">
        <v>420</v>
      </c>
      <c r="AQ1446" s="308"/>
      <c r="AR1446" s="371">
        <v>424.44</v>
      </c>
      <c r="AS1446" s="312">
        <v>1.512</v>
      </c>
      <c r="AT1446" s="372">
        <v>1.9187000000000003E-2</v>
      </c>
      <c r="AU1446" s="369"/>
      <c r="AV1446" s="312">
        <v>0.31239407866302793</v>
      </c>
      <c r="AW1446" s="370">
        <v>0.56453818181817284</v>
      </c>
      <c r="AX1446" s="370">
        <v>0.5541381818181822</v>
      </c>
      <c r="AY1446" s="370">
        <v>0</v>
      </c>
      <c r="AZ1446" s="312">
        <f>_xll.SRS1Splines.Functions25.Linear_Interp(V_NNG3A!$H$4:$H$12,V_NNG3A!$I$4:$I$12,BF1446)</f>
        <v>12.034549999999999</v>
      </c>
      <c r="BA1446" s="312">
        <f>(AZ1446/V_NNG3A!$I$8)*100</f>
        <v>86.892057761732858</v>
      </c>
      <c r="BB1446" s="308">
        <f>_xll.SRS1Splines.Functions25.Linear_Interp(V_NNG3A!$H$4:$H$12,V_NNG3A!$J$4:$J$12,BF1446)</f>
        <v>1.0469637931034801</v>
      </c>
      <c r="BC1446" s="308">
        <f>IFERROR((AZ1446-V_NNG3A!$J$20) / (V_NNG3A!$J$19-V_NNG3A!$J$20) * 100, 0)</f>
        <v>36.576255872787542</v>
      </c>
      <c r="BD1446" s="308">
        <v>1050</v>
      </c>
      <c r="BE1446" s="308">
        <v>1047</v>
      </c>
      <c r="BF1446" s="374">
        <v>1048.53</v>
      </c>
      <c r="BG1446" s="312">
        <v>0.11161290322580644</v>
      </c>
      <c r="BH1446" s="372">
        <v>0.19454000000000815</v>
      </c>
      <c r="BI1446" s="369"/>
      <c r="BJ1446" s="312">
        <v>0.97631999999999997</v>
      </c>
      <c r="BK1446" s="370">
        <v>1.0195200000000002</v>
      </c>
      <c r="BL1446" s="370">
        <v>1.0195200000000002</v>
      </c>
      <c r="BM1446" s="370">
        <f t="shared" si="20"/>
        <v>0</v>
      </c>
      <c r="BN1446" s="312">
        <f>_xll.SRS1Splines.Functions25.Linear_Interp(V_XNN1!$K$3:$K$8,V_XNN1!$L$3:$L$8,BT1446)</f>
        <v>0.2112474</v>
      </c>
      <c r="BO1446" s="312">
        <f>(BN1446/V_XNN1!$L$7)*100</f>
        <v>100.59400000000001</v>
      </c>
      <c r="BP1446" s="308">
        <f>_xll.SRS1Splines.Functions25.Linear_Interp(V_XNN1!$K$3:$K$8,V_XNN1!$M$3:$M$8,BT1446)</f>
        <v>5.5247399999999898E-2</v>
      </c>
      <c r="BQ1446" s="308">
        <f>IFERROR((BN1446 - V_XNN1!$M$16) / (V_XNN1!$M$15- V_XNN1!$M$16) * 100, 0)</f>
        <v>76.284122562674128</v>
      </c>
      <c r="BR1446" s="308">
        <v>252</v>
      </c>
      <c r="BS1446" s="308">
        <v>249</v>
      </c>
      <c r="BT1446" s="374">
        <v>252.07</v>
      </c>
      <c r="BU1446" s="312">
        <v>0.16129032258064516</v>
      </c>
      <c r="BV1446" s="372">
        <v>0.16167100000000001</v>
      </c>
      <c r="BW1446" s="369"/>
      <c r="BX1446" s="312"/>
      <c r="BY1446" s="370"/>
      <c r="BZ1446" s="370"/>
      <c r="CA1446" s="370"/>
      <c r="CB1446" s="312"/>
      <c r="CC1446" s="312"/>
      <c r="CD1446" s="308"/>
      <c r="CE1446" s="312"/>
      <c r="CF1446" s="312"/>
      <c r="CG1446" s="312"/>
      <c r="CH1446" s="312"/>
      <c r="CI1446" s="384"/>
      <c r="CJ1446" s="312"/>
      <c r="CK1446" s="372"/>
      <c r="CL1446" s="369"/>
      <c r="CM1446" s="312"/>
      <c r="CN1446" s="370"/>
      <c r="CO1446" s="370"/>
      <c r="CP1446" s="370"/>
      <c r="CQ1446" s="312"/>
      <c r="CR1446" s="312"/>
      <c r="CS1446" s="308"/>
      <c r="CT1446" s="312"/>
      <c r="CU1446" s="312"/>
      <c r="CV1446" s="312"/>
      <c r="CW1446" s="312"/>
      <c r="CX1446" s="384"/>
      <c r="CY1446" s="312"/>
      <c r="CZ1446" s="372"/>
    </row>
    <row r="1447" spans="1:104" s="1" customFormat="1" hidden="1">
      <c r="A1447" s="269">
        <v>46006</v>
      </c>
      <c r="B1447" s="380">
        <v>0</v>
      </c>
      <c r="C1447" s="381">
        <v>0.78096774193548391</v>
      </c>
      <c r="D1447" s="382">
        <v>1.6856640000000001</v>
      </c>
      <c r="E1447" s="382">
        <v>1.8109440000000001</v>
      </c>
      <c r="F1447" s="382">
        <v>0</v>
      </c>
      <c r="G1447" s="312">
        <f>_xll.SRS1Splines.Functions25.Linear_Interp(V_NEM!$R$687:$R$703,V_NEM!$T$687:$T$703,M1447)+_xll.SRS1Splines.Functions25.Linear_Interp(V_NEM!$AB$687:$AB$703,V_NEM!$AD$687:$AD$703,N1447)</f>
        <v>0.81690100330000415</v>
      </c>
      <c r="H1447" s="308">
        <f>(G1447/(V_NEM!$T$696+V_NEM!$AD$696))*100</f>
        <v>84.288321122487957</v>
      </c>
      <c r="I1447" s="308">
        <f>G1447-(V_NEM!$T$694+V_NEM!$AD$694)</f>
        <v>0.17741486830000419</v>
      </c>
      <c r="J1447" s="308">
        <f>((IFERROR((_xll.SRS1Splines.Functions25.Linear_Interp(V_NEM!$R$687:$R$703,V_NEM!$T$687:$T$703,M1447) - V_NEM!$X$689) / (V_NEM!$X$688- V_NEM!$X$689) * 100, 0))+(IFERROR((_xll.SRS1Splines.Functions25.Linear_Interp(V_NEM!$AB$687:$AB$703,V_NEM!$AD$687:$AD$703,N1447) - V_NEM!$AH$689) / (V_NEM!$AH$688- V_NEM!$AH$689) * 100, 0)))/2</f>
        <v>43.466288522253507</v>
      </c>
      <c r="K1447" s="308">
        <v>784.3</v>
      </c>
      <c r="L1447" s="308">
        <v>781.8</v>
      </c>
      <c r="M1447" s="371">
        <v>783.22</v>
      </c>
      <c r="N1447" s="371">
        <v>782.62</v>
      </c>
      <c r="O1447" s="312">
        <v>1.1651612903225805</v>
      </c>
      <c r="P1447" s="383">
        <v>1.620533879276959</v>
      </c>
      <c r="Q1447" s="369">
        <v>0</v>
      </c>
      <c r="R1447" s="312">
        <v>1.0367999999999999</v>
      </c>
      <c r="S1447" s="370">
        <v>1.1445352076263429</v>
      </c>
      <c r="T1447" s="370">
        <v>0</v>
      </c>
      <c r="U1447" s="370"/>
      <c r="V1447" s="312">
        <f>_xll.SRS1Splines.Functions25.Linear_Interp(V_NK3!$P$8:$P$32,V_NK3!$R$8:$R$32,AC1447)</f>
        <v>507.42956966000099</v>
      </c>
      <c r="W1447" s="312">
        <f>(V1447/V_NK3!$R$28)*100</f>
        <v>93.596283018651832</v>
      </c>
      <c r="X1447" s="308">
        <f>V1447-V_NK3!$R$8</f>
        <v>450.85091766000102</v>
      </c>
      <c r="Y1447" s="308">
        <f>IFERROR((V1447 - V_NK3!$V$10) / (V_NK3!$V$9- V_NK3!$V$10) * 100, 0)</f>
        <v>92.850119119963011</v>
      </c>
      <c r="Z1447" s="308">
        <v>541.79999999999995</v>
      </c>
      <c r="AA1447" s="308">
        <v>521</v>
      </c>
      <c r="AB1447" s="312">
        <v>538.10566405340205</v>
      </c>
      <c r="AC1447" s="371">
        <v>540.09</v>
      </c>
      <c r="AD1447" s="308">
        <v>1.3</v>
      </c>
      <c r="AE1447" s="372">
        <v>0</v>
      </c>
      <c r="AF1447" s="373"/>
      <c r="AG1447" s="312"/>
      <c r="AH1447" s="370">
        <v>0.29475482857122431</v>
      </c>
      <c r="AI1447" s="370">
        <v>0.20738340000000002</v>
      </c>
      <c r="AJ1447" s="370"/>
      <c r="AK1447" s="312">
        <f>_xll.SRS1Splines.Functions25.Linear_Interp(V_NK2!$R$10:$R$21,V_NK2!$T$10:$T$21,AR1447)</f>
        <v>60.303828571457998</v>
      </c>
      <c r="AL1447" s="312">
        <f>(AK1447/V_NK2!$T$18)*100</f>
        <v>84.459143657504185</v>
      </c>
      <c r="AM1447" s="308">
        <f>AK1447-V_NK2!$T$11</f>
        <v>19.483828571430202</v>
      </c>
      <c r="AN1447" s="308">
        <f>IFERROR((AK1447 - V_NK2!$X$12) / (V_NK2!$X$11- V_NK2!$X$12) * 100, 0)</f>
        <v>63.714285714294171</v>
      </c>
      <c r="AO1447" s="308">
        <v>427</v>
      </c>
      <c r="AP1447" s="308">
        <v>420</v>
      </c>
      <c r="AQ1447" s="308"/>
      <c r="AR1447" s="371">
        <v>424.46</v>
      </c>
      <c r="AS1447" s="312">
        <v>1.512</v>
      </c>
      <c r="AT1447" s="372">
        <v>4.9377000000000004E-2</v>
      </c>
      <c r="AU1447" s="369"/>
      <c r="AV1447" s="312">
        <v>0.31239407866302793</v>
      </c>
      <c r="AW1447" s="370">
        <v>0.55678563636366496</v>
      </c>
      <c r="AX1447" s="370">
        <v>0.32798563636363653</v>
      </c>
      <c r="AY1447" s="370">
        <v>0</v>
      </c>
      <c r="AZ1447" s="312">
        <f>_xll.SRS1Splines.Functions25.Linear_Interp(V_NNG3A!$H$4:$H$12,V_NNG3A!$I$4:$I$12,BF1447)</f>
        <v>13.121350000000101</v>
      </c>
      <c r="BA1447" s="312">
        <f>(AZ1447/V_NNG3A!$I$8)*100</f>
        <v>94.738989169675818</v>
      </c>
      <c r="BB1447" s="308">
        <f>_xll.SRS1Splines.Functions25.Linear_Interp(V_NNG3A!$H$4:$H$12,V_NNG3A!$J$4:$J$12,BF1447)</f>
        <v>2.13376379310361</v>
      </c>
      <c r="BC1447" s="308">
        <f>IFERROR((AZ1447-V_NNG3A!$J$20) / (V_NNG3A!$J$19-V_NNG3A!$J$20) * 100, 0)</f>
        <v>74.544211540782214</v>
      </c>
      <c r="BD1447" s="308">
        <v>1050</v>
      </c>
      <c r="BE1447" s="308">
        <v>1047</v>
      </c>
      <c r="BF1447" s="374">
        <v>1049.4100000000001</v>
      </c>
      <c r="BG1447" s="312">
        <v>0.11161290322580644</v>
      </c>
      <c r="BH1447" s="372">
        <v>0.1149199999999837</v>
      </c>
      <c r="BI1447" s="369"/>
      <c r="BJ1447" s="312">
        <v>0.97631999999999997</v>
      </c>
      <c r="BK1447" s="370">
        <v>1.003104</v>
      </c>
      <c r="BL1447" s="370">
        <v>1.003104</v>
      </c>
      <c r="BM1447" s="370">
        <f t="shared" si="20"/>
        <v>0</v>
      </c>
      <c r="BN1447" s="312">
        <f>_xll.SRS1Splines.Functions25.Linear_Interp(V_XNN1!$K$3:$K$8,V_XNN1!$L$3:$L$8,BT1447)</f>
        <v>0.21374219999999999</v>
      </c>
      <c r="BO1447" s="312">
        <f>(BN1447/V_XNN1!$L$7)*100</f>
        <v>101.782</v>
      </c>
      <c r="BP1447" s="308">
        <f>_xll.SRS1Splines.Functions25.Linear_Interp(V_XNN1!$K$3:$K$8,V_XNN1!$M$3:$M$8,BT1447)</f>
        <v>5.7742200000000098E-2</v>
      </c>
      <c r="BQ1447" s="308">
        <f>IFERROR((BN1447 - V_XNN1!$M$16) / (V_XNN1!$M$15- V_XNN1!$M$16) * 100, 0)</f>
        <v>84.005571030640667</v>
      </c>
      <c r="BR1447" s="308">
        <v>252</v>
      </c>
      <c r="BS1447" s="308">
        <v>249</v>
      </c>
      <c r="BT1447" s="374">
        <v>252.21</v>
      </c>
      <c r="BU1447" s="312">
        <v>0.16129032258064516</v>
      </c>
      <c r="BV1447" s="372">
        <v>0.160029</v>
      </c>
      <c r="BW1447" s="369"/>
      <c r="BX1447" s="312"/>
      <c r="BY1447" s="370"/>
      <c r="BZ1447" s="370"/>
      <c r="CA1447" s="370"/>
      <c r="CB1447" s="312"/>
      <c r="CC1447" s="312"/>
      <c r="CD1447" s="308"/>
      <c r="CE1447" s="312"/>
      <c r="CF1447" s="312"/>
      <c r="CG1447" s="312"/>
      <c r="CH1447" s="312"/>
      <c r="CI1447" s="384"/>
      <c r="CJ1447" s="312"/>
      <c r="CK1447" s="372"/>
      <c r="CL1447" s="369"/>
      <c r="CM1447" s="312"/>
      <c r="CN1447" s="370"/>
      <c r="CO1447" s="370"/>
      <c r="CP1447" s="370"/>
      <c r="CQ1447" s="312"/>
      <c r="CR1447" s="312"/>
      <c r="CS1447" s="308"/>
      <c r="CT1447" s="312"/>
      <c r="CU1447" s="312"/>
      <c r="CV1447" s="312"/>
      <c r="CW1447" s="312"/>
      <c r="CX1447" s="384"/>
      <c r="CY1447" s="312"/>
      <c r="CZ1447" s="372"/>
    </row>
    <row r="1448" spans="1:104" s="1" customFormat="1" hidden="1">
      <c r="A1448" s="269">
        <v>46007</v>
      </c>
      <c r="B1448" s="380">
        <v>0</v>
      </c>
      <c r="C1448" s="381">
        <v>0.78096774193548391</v>
      </c>
      <c r="D1448" s="382">
        <v>1.721088</v>
      </c>
      <c r="E1448" s="382">
        <v>1.622592</v>
      </c>
      <c r="F1448" s="382">
        <v>6.0480000000000013E-3</v>
      </c>
      <c r="G1448" s="312">
        <f>_xll.SRS1Splines.Functions25.Linear_Interp(V_NEM!$R$687:$R$703,V_NEM!$T$687:$T$703,M1448)+_xll.SRS1Splines.Functions25.Linear_Interp(V_NEM!$AB$687:$AB$703,V_NEM!$AD$687:$AD$703,N1448)</f>
        <v>0.93246541349999812</v>
      </c>
      <c r="H1448" s="308">
        <f>(G1448/(V_NEM!$T$696+V_NEM!$AD$696))*100</f>
        <v>96.212324248838328</v>
      </c>
      <c r="I1448" s="308">
        <f>G1448-(V_NEM!$T$694+V_NEM!$AD$694)</f>
        <v>0.29297927849999816</v>
      </c>
      <c r="J1448" s="308">
        <f>((IFERROR((_xll.SRS1Splines.Functions25.Linear_Interp(V_NEM!$R$687:$R$703,V_NEM!$T$687:$T$703,M1448) - V_NEM!$X$689) / (V_NEM!$X$688- V_NEM!$X$689) * 100, 0))+(IFERROR((_xll.SRS1Splines.Functions25.Linear_Interp(V_NEM!$AB$687:$AB$703,V_NEM!$AD$687:$AD$703,N1448) - V_NEM!$AH$689) / (V_NEM!$AH$688- V_NEM!$AH$689) * 100, 0)))/2</f>
        <v>75.748647729251473</v>
      </c>
      <c r="K1448" s="308">
        <v>784.3</v>
      </c>
      <c r="L1448" s="308">
        <v>781.8</v>
      </c>
      <c r="M1448" s="371">
        <v>783.9</v>
      </c>
      <c r="N1448" s="371">
        <v>783.2</v>
      </c>
      <c r="O1448" s="312">
        <v>1.1651612903225805</v>
      </c>
      <c r="P1448" s="383">
        <v>1.6526002700799451</v>
      </c>
      <c r="Q1448" s="369">
        <v>0</v>
      </c>
      <c r="R1448" s="312">
        <v>1.0367999999999999</v>
      </c>
      <c r="S1448" s="370">
        <v>1.1445352076225281</v>
      </c>
      <c r="T1448" s="370">
        <v>0</v>
      </c>
      <c r="U1448" s="370"/>
      <c r="V1448" s="312">
        <f>_xll.SRS1Splines.Functions25.Linear_Interp(V_NK3!$P$8:$P$32,V_NK3!$R$8:$R$32,AC1448)</f>
        <v>508.57410487999999</v>
      </c>
      <c r="W1448" s="312">
        <f>(V1448/V_NK3!$R$28)*100</f>
        <v>93.807394567487307</v>
      </c>
      <c r="X1448" s="308">
        <f>V1448-V_NK3!$R$8</f>
        <v>451.99545288000002</v>
      </c>
      <c r="Y1448" s="308">
        <f>IFERROR((V1448 - V_NK3!$V$10) / (V_NK3!$V$9- V_NK3!$V$10) * 100, 0)</f>
        <v>93.085829478645351</v>
      </c>
      <c r="Z1448" s="308">
        <v>541.79999999999995</v>
      </c>
      <c r="AA1448" s="308">
        <v>521</v>
      </c>
      <c r="AB1448" s="312">
        <v>537.98411692068203</v>
      </c>
      <c r="AC1448" s="371">
        <v>540.12</v>
      </c>
      <c r="AD1448" s="308">
        <v>1.3</v>
      </c>
      <c r="AE1448" s="372">
        <v>0</v>
      </c>
      <c r="AF1448" s="373"/>
      <c r="AG1448" s="312"/>
      <c r="AH1448" s="370">
        <v>0.25852982857170109</v>
      </c>
      <c r="AI1448" s="370">
        <v>0.17115840000000002</v>
      </c>
      <c r="AJ1448" s="370"/>
      <c r="AK1448" s="312">
        <f>_xll.SRS1Splines.Functions25.Linear_Interp(V_NK2!$R$10:$R$21,V_NK2!$T$10:$T$21,AR1448)</f>
        <v>60.391200000029599</v>
      </c>
      <c r="AL1448" s="312">
        <f>(AK1448/V_NK2!$T$18)*100</f>
        <v>84.581512605083461</v>
      </c>
      <c r="AM1448" s="308">
        <f>AK1448-V_NK2!$T$11</f>
        <v>19.571200000001802</v>
      </c>
      <c r="AN1448" s="308">
        <f>IFERROR((AK1448 - V_NK2!$X$12) / (V_NK2!$X$11- V_NK2!$X$12) * 100, 0)</f>
        <v>64.000000000009038</v>
      </c>
      <c r="AO1448" s="308">
        <v>427</v>
      </c>
      <c r="AP1448" s="308">
        <v>420</v>
      </c>
      <c r="AQ1448" s="308"/>
      <c r="AR1448" s="371">
        <v>424.48</v>
      </c>
      <c r="AS1448" s="312">
        <v>1.512</v>
      </c>
      <c r="AT1448" s="372">
        <v>4.0752000000000003E-2</v>
      </c>
      <c r="AU1448" s="369"/>
      <c r="AV1448" s="312">
        <v>0.31239407866302793</v>
      </c>
      <c r="AW1448" s="370">
        <v>0.55951728181816529</v>
      </c>
      <c r="AX1448" s="370">
        <v>0.47631728181818195</v>
      </c>
      <c r="AY1448" s="370">
        <v>0</v>
      </c>
      <c r="AZ1448" s="312">
        <f>_xll.SRS1Splines.Functions25.Linear_Interp(V_NNG3A!$H$4:$H$12,V_NNG3A!$I$4:$I$12,BF1448)</f>
        <v>13.516550000000001</v>
      </c>
      <c r="BA1448" s="312">
        <f>(AZ1448/V_NNG3A!$I$8)*100</f>
        <v>97.592418772563178</v>
      </c>
      <c r="BB1448" s="308">
        <f>_xll.SRS1Splines.Functions25.Linear_Interp(V_NNG3A!$H$4:$H$12,V_NNG3A!$J$4:$J$12,BF1448)</f>
        <v>2.52896379310353</v>
      </c>
      <c r="BC1448" s="308">
        <f>IFERROR((AZ1448-V_NNG3A!$J$20) / (V_NNG3A!$J$19-V_NNG3A!$J$20) * 100, 0)</f>
        <v>88.350740874593654</v>
      </c>
      <c r="BD1448" s="308">
        <v>1050</v>
      </c>
      <c r="BE1448" s="308">
        <v>1047</v>
      </c>
      <c r="BF1448" s="374">
        <v>1049.73</v>
      </c>
      <c r="BG1448" s="312">
        <v>0.11161290322580644</v>
      </c>
      <c r="BH1448" s="372">
        <v>0.16240000000002328</v>
      </c>
      <c r="BI1448" s="369"/>
      <c r="BJ1448" s="312">
        <v>0.97631999999999997</v>
      </c>
      <c r="BK1448" s="370">
        <v>1.0056959999999999</v>
      </c>
      <c r="BL1448" s="370">
        <v>1.0056959999999999</v>
      </c>
      <c r="BM1448" s="370">
        <f t="shared" si="20"/>
        <v>0</v>
      </c>
      <c r="BN1448" s="312">
        <f>_xll.SRS1Splines.Functions25.Linear_Interp(V_XNN1!$K$3:$K$8,V_XNN1!$L$3:$L$8,BT1448)</f>
        <v>0.2149896</v>
      </c>
      <c r="BO1448" s="312">
        <f>(BN1448/V_XNN1!$L$7)*100</f>
        <v>102.376</v>
      </c>
      <c r="BP1448" s="308">
        <f>_xll.SRS1Splines.Functions25.Linear_Interp(V_XNN1!$K$3:$K$8,V_XNN1!$M$3:$M$8,BT1448)</f>
        <v>5.8989600000000003E-2</v>
      </c>
      <c r="BQ1448" s="308">
        <f>IFERROR((BN1448 - V_XNN1!$M$16) / (V_XNN1!$M$15- V_XNN1!$M$16) * 100, 0)</f>
        <v>87.866295264623986</v>
      </c>
      <c r="BR1448" s="308">
        <v>252</v>
      </c>
      <c r="BS1448" s="308">
        <v>249</v>
      </c>
      <c r="BT1448" s="374">
        <v>252.28</v>
      </c>
      <c r="BU1448" s="312">
        <v>0.16129032258064516</v>
      </c>
      <c r="BV1448" s="372">
        <v>0.15764600000000001</v>
      </c>
      <c r="BW1448" s="369"/>
      <c r="BX1448" s="312"/>
      <c r="BY1448" s="370"/>
      <c r="BZ1448" s="370"/>
      <c r="CA1448" s="370"/>
      <c r="CB1448" s="312"/>
      <c r="CC1448" s="312"/>
      <c r="CD1448" s="308"/>
      <c r="CE1448" s="312"/>
      <c r="CF1448" s="312"/>
      <c r="CG1448" s="312"/>
      <c r="CH1448" s="312"/>
      <c r="CI1448" s="384"/>
      <c r="CJ1448" s="312"/>
      <c r="CK1448" s="372"/>
      <c r="CL1448" s="369"/>
      <c r="CM1448" s="312"/>
      <c r="CN1448" s="370"/>
      <c r="CO1448" s="370"/>
      <c r="CP1448" s="370"/>
      <c r="CQ1448" s="312"/>
      <c r="CR1448" s="312"/>
      <c r="CS1448" s="308"/>
      <c r="CT1448" s="312"/>
      <c r="CU1448" s="312"/>
      <c r="CV1448" s="312"/>
      <c r="CW1448" s="312"/>
      <c r="CX1448" s="384"/>
      <c r="CY1448" s="312"/>
      <c r="CZ1448" s="372"/>
    </row>
    <row r="1449" spans="1:104" s="1" customFormat="1" hidden="1">
      <c r="A1449" s="269">
        <v>46008</v>
      </c>
      <c r="B1449" s="380">
        <v>0</v>
      </c>
      <c r="C1449" s="381">
        <v>0.78096774193548391</v>
      </c>
      <c r="D1449" s="382">
        <v>1.6787520000000002</v>
      </c>
      <c r="E1449" s="382">
        <v>1.6433279999999999</v>
      </c>
      <c r="F1449" s="382">
        <v>0</v>
      </c>
      <c r="G1449" s="312">
        <f>_xll.SRS1Splines.Functions25.Linear_Interp(V_NEM!$R$687:$R$703,V_NEM!$T$687:$T$703,M1449)+_xll.SRS1Splines.Functions25.Linear_Interp(V_NEM!$AB$687:$AB$703,V_NEM!$AD$687:$AD$703,N1449)</f>
        <v>0.93191999309999562</v>
      </c>
      <c r="H1449" s="308">
        <f>(G1449/(V_NEM!$T$696+V_NEM!$AD$696))*100</f>
        <v>96.156047454420829</v>
      </c>
      <c r="I1449" s="308">
        <f>G1449-(V_NEM!$T$694+V_NEM!$AD$694)</f>
        <v>0.29243385809999567</v>
      </c>
      <c r="J1449" s="308">
        <f>((IFERROR((_xll.SRS1Splines.Functions25.Linear_Interp(V_NEM!$R$687:$R$703,V_NEM!$T$687:$T$703,M1449) - V_NEM!$X$689) / (V_NEM!$X$688- V_NEM!$X$689) * 100, 0))+(IFERROR((_xll.SRS1Splines.Functions25.Linear_Interp(V_NEM!$AB$687:$AB$703,V_NEM!$AD$687:$AD$703,N1449) - V_NEM!$AH$689) / (V_NEM!$AH$688- V_NEM!$AH$689) * 100, 0)))/2</f>
        <v>75.209050447277036</v>
      </c>
      <c r="K1449" s="308">
        <v>784.3</v>
      </c>
      <c r="L1449" s="308">
        <v>781.8</v>
      </c>
      <c r="M1449" s="371">
        <v>783.9</v>
      </c>
      <c r="N1449" s="371">
        <v>783.18</v>
      </c>
      <c r="O1449" s="312">
        <v>1.1651612903225805</v>
      </c>
      <c r="P1449" s="383">
        <v>1.5710599999999999</v>
      </c>
      <c r="Q1449" s="369">
        <v>0</v>
      </c>
      <c r="R1449" s="312">
        <v>1.0367999999999999</v>
      </c>
      <c r="S1449" s="370">
        <v>1.1445352076225281</v>
      </c>
      <c r="T1449" s="370">
        <v>0</v>
      </c>
      <c r="U1449" s="370"/>
      <c r="V1449" s="312">
        <f>_xll.SRS1Splines.Functions25.Linear_Interp(V_NK3!$P$8:$P$32,V_NK3!$R$8:$R$32,AC1449)</f>
        <v>509.71864009999899</v>
      </c>
      <c r="W1449" s="312">
        <f>(V1449/V_NK3!$R$28)*100</f>
        <v>94.018506116322783</v>
      </c>
      <c r="X1449" s="308">
        <f>V1449-V_NK3!$R$8</f>
        <v>453.13998809999902</v>
      </c>
      <c r="Y1449" s="308">
        <f>IFERROR((V1449 - V_NK3!$V$10) / (V_NK3!$V$9- V_NK3!$V$10) * 100, 0)</f>
        <v>93.321539837327691</v>
      </c>
      <c r="Z1449" s="308">
        <v>541.79999999999995</v>
      </c>
      <c r="AA1449" s="308">
        <v>521</v>
      </c>
      <c r="AB1449" s="312">
        <v>537.85118654736959</v>
      </c>
      <c r="AC1449" s="371">
        <v>540.15</v>
      </c>
      <c r="AD1449" s="308">
        <v>1.3</v>
      </c>
      <c r="AE1449" s="372">
        <v>0</v>
      </c>
      <c r="AF1449" s="373"/>
      <c r="AG1449" s="312"/>
      <c r="AH1449" s="370">
        <v>0.30504937142829897</v>
      </c>
      <c r="AI1449" s="370">
        <v>8.6620799999999998E-2</v>
      </c>
      <c r="AJ1449" s="370"/>
      <c r="AK1449" s="312">
        <f>_xll.SRS1Splines.Functions25.Linear_Interp(V_NK2!$R$10:$R$21,V_NK2!$T$10:$T$21,AR1449)</f>
        <v>60.609628571458003</v>
      </c>
      <c r="AL1449" s="312">
        <f>(AK1449/V_NK2!$T$18)*100</f>
        <v>84.887434974030811</v>
      </c>
      <c r="AM1449" s="308">
        <f>AK1449-V_NK2!$T$11</f>
        <v>19.789628571430207</v>
      </c>
      <c r="AN1449" s="308">
        <f>IFERROR((AK1449 - V_NK2!$X$12) / (V_NK2!$X$11- V_NK2!$X$12) * 100, 0)</f>
        <v>64.714285714294235</v>
      </c>
      <c r="AO1449" s="308">
        <v>427</v>
      </c>
      <c r="AP1449" s="308">
        <v>420</v>
      </c>
      <c r="AQ1449" s="308"/>
      <c r="AR1449" s="371">
        <v>424.53</v>
      </c>
      <c r="AS1449" s="312">
        <v>1.512</v>
      </c>
      <c r="AT1449" s="372">
        <v>2.0624E-2</v>
      </c>
      <c r="AU1449" s="369"/>
      <c r="AV1449" s="312">
        <v>0.31239407866302793</v>
      </c>
      <c r="AW1449" s="370">
        <v>0.57450981818180646</v>
      </c>
      <c r="AX1449" s="370">
        <v>0.88650981818181851</v>
      </c>
      <c r="AY1449" s="370">
        <v>0</v>
      </c>
      <c r="AZ1449" s="312">
        <f>_xll.SRS1Splines.Functions25.Linear_Interp(V_NNG3A!$H$4:$H$12,V_NNG3A!$I$4:$I$12,BF1449)</f>
        <v>12.034549999999999</v>
      </c>
      <c r="BA1449" s="312">
        <f>(AZ1449/V_NNG3A!$I$8)*100</f>
        <v>86.892057761732858</v>
      </c>
      <c r="BB1449" s="308">
        <f>_xll.SRS1Splines.Functions25.Linear_Interp(V_NNG3A!$H$4:$H$12,V_NNG3A!$J$4:$J$12,BF1449)</f>
        <v>1.0469637931034801</v>
      </c>
      <c r="BC1449" s="308">
        <f>IFERROR((AZ1449-V_NNG3A!$J$20) / (V_NNG3A!$J$19-V_NNG3A!$J$20) * 100, 0)</f>
        <v>36.576255872787542</v>
      </c>
      <c r="BD1449" s="308">
        <v>1050</v>
      </c>
      <c r="BE1449" s="308">
        <v>1047</v>
      </c>
      <c r="BF1449" s="374">
        <v>1048.53</v>
      </c>
      <c r="BG1449" s="312">
        <v>0.11161290322580644</v>
      </c>
      <c r="BH1449" s="372">
        <v>0.30169999999998254</v>
      </c>
      <c r="BI1449" s="369"/>
      <c r="BJ1449" s="312">
        <v>0.97631999999999997</v>
      </c>
      <c r="BK1449" s="370">
        <v>0.95731200000000005</v>
      </c>
      <c r="BL1449" s="370">
        <v>0.95731200000000005</v>
      </c>
      <c r="BM1449" s="370">
        <f t="shared" si="20"/>
        <v>0</v>
      </c>
      <c r="BN1449" s="312">
        <f>_xll.SRS1Splines.Functions25.Linear_Interp(V_XNN1!$K$3:$K$8,V_XNN1!$L$3:$L$8,BT1449)</f>
        <v>0.211782</v>
      </c>
      <c r="BO1449" s="312">
        <f>(BN1449/V_XNN1!$L$7)*100</f>
        <v>100.84857142857142</v>
      </c>
      <c r="BP1449" s="308">
        <f>_xll.SRS1Splines.Functions25.Linear_Interp(V_XNN1!$K$3:$K$8,V_XNN1!$M$3:$M$8,BT1449)</f>
        <v>5.5781999999999901E-2</v>
      </c>
      <c r="BQ1449" s="308">
        <f>IFERROR((BN1449 - V_XNN1!$M$16) / (V_XNN1!$M$15- V_XNN1!$M$16) * 100, 0)</f>
        <v>77.938718662952667</v>
      </c>
      <c r="BR1449" s="308">
        <v>252</v>
      </c>
      <c r="BS1449" s="308">
        <v>249</v>
      </c>
      <c r="BT1449" s="374">
        <v>252.1</v>
      </c>
      <c r="BU1449" s="312">
        <v>0.16129032258064516</v>
      </c>
      <c r="BV1449" s="372">
        <v>0.15453500000000001</v>
      </c>
      <c r="BW1449" s="369"/>
      <c r="BX1449" s="312"/>
      <c r="BY1449" s="370"/>
      <c r="BZ1449" s="370"/>
      <c r="CA1449" s="370"/>
      <c r="CB1449" s="312"/>
      <c r="CC1449" s="312"/>
      <c r="CD1449" s="308"/>
      <c r="CE1449" s="312"/>
      <c r="CF1449" s="312"/>
      <c r="CG1449" s="312"/>
      <c r="CH1449" s="312"/>
      <c r="CI1449" s="384"/>
      <c r="CJ1449" s="312"/>
      <c r="CK1449" s="372"/>
      <c r="CL1449" s="369"/>
      <c r="CM1449" s="312"/>
      <c r="CN1449" s="370"/>
      <c r="CO1449" s="370"/>
      <c r="CP1449" s="370"/>
      <c r="CQ1449" s="312"/>
      <c r="CR1449" s="312"/>
      <c r="CS1449" s="308"/>
      <c r="CT1449" s="312"/>
      <c r="CU1449" s="312"/>
      <c r="CV1449" s="312"/>
      <c r="CW1449" s="312"/>
      <c r="CX1449" s="384"/>
      <c r="CY1449" s="312"/>
      <c r="CZ1449" s="372"/>
    </row>
    <row r="1450" spans="1:104" s="1" customFormat="1" hidden="1">
      <c r="A1450" s="269">
        <v>46009</v>
      </c>
      <c r="B1450" s="380">
        <v>0</v>
      </c>
      <c r="C1450" s="381">
        <v>0.78096774193548391</v>
      </c>
      <c r="D1450" s="382">
        <v>1.6182719999999999</v>
      </c>
      <c r="E1450" s="382">
        <v>1.5284160000000002</v>
      </c>
      <c r="F1450" s="382">
        <v>0</v>
      </c>
      <c r="G1450" s="312">
        <f>_xll.SRS1Splines.Functions25.Linear_Interp(V_NEM!$R$687:$R$703,V_NEM!$T$687:$T$703,M1450)+_xll.SRS1Splines.Functions25.Linear_Interp(V_NEM!$AB$687:$AB$703,V_NEM!$AD$687:$AD$703,N1450)</f>
        <v>0.88011206324999802</v>
      </c>
      <c r="H1450" s="308">
        <f>(G1450/(V_NEM!$T$696+V_NEM!$AD$696))*100</f>
        <v>90.810475089779928</v>
      </c>
      <c r="I1450" s="308">
        <f>G1450-(V_NEM!$T$694+V_NEM!$AD$694)</f>
        <v>0.24062592824999807</v>
      </c>
      <c r="J1450" s="308">
        <f>((IFERROR((_xll.SRS1Splines.Functions25.Linear_Interp(V_NEM!$R$687:$R$703,V_NEM!$T$687:$T$703,M1450) - V_NEM!$X$689) / (V_NEM!$X$688- V_NEM!$X$689) * 100, 0))+(IFERROR((_xll.SRS1Splines.Functions25.Linear_Interp(V_NEM!$AB$687:$AB$703,V_NEM!$AD$687:$AD$703,N1450) - V_NEM!$AH$689) / (V_NEM!$AH$688- V_NEM!$AH$689) * 100, 0)))/2</f>
        <v>71.011321321644786</v>
      </c>
      <c r="K1450" s="308">
        <v>784.3</v>
      </c>
      <c r="L1450" s="308">
        <v>781.8</v>
      </c>
      <c r="M1450" s="371">
        <v>783.51</v>
      </c>
      <c r="N1450" s="371">
        <v>783.41</v>
      </c>
      <c r="O1450" s="312">
        <v>1.1651612903225805</v>
      </c>
      <c r="P1450" s="383">
        <v>1.5545599999999999</v>
      </c>
      <c r="Q1450" s="369">
        <v>0</v>
      </c>
      <c r="R1450" s="312">
        <v>1.0367999999999999</v>
      </c>
      <c r="S1450" s="370">
        <v>1.1445352076225281</v>
      </c>
      <c r="T1450" s="370">
        <v>0</v>
      </c>
      <c r="U1450" s="370"/>
      <c r="V1450" s="312">
        <f>_xll.SRS1Splines.Functions25.Linear_Interp(V_NK3!$P$8:$P$32,V_NK3!$R$8:$R$32,AC1450)</f>
        <v>510.86317531999799</v>
      </c>
      <c r="W1450" s="312">
        <f>(V1450/V_NK3!$R$28)*100</f>
        <v>94.229617665158258</v>
      </c>
      <c r="X1450" s="308">
        <f>V1450-V_NK3!$R$8</f>
        <v>454.28452331999802</v>
      </c>
      <c r="Y1450" s="308">
        <f>IFERROR((V1450 - V_NK3!$V$10) / (V_NK3!$V$9- V_NK3!$V$10) * 100, 0)</f>
        <v>93.557250196010031</v>
      </c>
      <c r="Z1450" s="308">
        <v>541.79999999999995</v>
      </c>
      <c r="AA1450" s="308">
        <v>521</v>
      </c>
      <c r="AB1450" s="312">
        <v>537.71825617405716</v>
      </c>
      <c r="AC1450" s="371">
        <v>540.17999999999995</v>
      </c>
      <c r="AD1450" s="308">
        <v>1.3</v>
      </c>
      <c r="AE1450" s="372">
        <v>0</v>
      </c>
      <c r="AF1450" s="373"/>
      <c r="AG1450" s="312"/>
      <c r="AH1450" s="370">
        <v>0.2786592571431637</v>
      </c>
      <c r="AI1450" s="370">
        <v>0.10391640000000001</v>
      </c>
      <c r="AJ1450" s="370"/>
      <c r="AK1450" s="312">
        <f>_xll.SRS1Splines.Functions25.Linear_Interp(V_NK2!$R$10:$R$21,V_NK2!$T$10:$T$21,AR1450)</f>
        <v>60.784371428600998</v>
      </c>
      <c r="AL1450" s="312">
        <f>(AK1450/V_NK2!$T$18)*100</f>
        <v>85.132172869189077</v>
      </c>
      <c r="AM1450" s="308">
        <f>AK1450-V_NK2!$T$11</f>
        <v>19.964371428573202</v>
      </c>
      <c r="AN1450" s="308">
        <f>IFERROR((AK1450 - V_NK2!$X$12) / (V_NK2!$X$11- V_NK2!$X$12) * 100, 0)</f>
        <v>65.285714285723287</v>
      </c>
      <c r="AO1450" s="308">
        <v>427</v>
      </c>
      <c r="AP1450" s="308">
        <v>420</v>
      </c>
      <c r="AQ1450" s="308"/>
      <c r="AR1450" s="371">
        <v>424.57</v>
      </c>
      <c r="AS1450" s="312">
        <v>1.512</v>
      </c>
      <c r="AT1450" s="372">
        <v>2.4742E-2</v>
      </c>
      <c r="AU1450" s="369"/>
      <c r="AV1450" s="312">
        <v>0.31239407866302793</v>
      </c>
      <c r="AW1450" s="370">
        <v>0.52455968181818413</v>
      </c>
      <c r="AX1450" s="370">
        <v>0.46215968181818179</v>
      </c>
      <c r="AY1450" s="370">
        <v>0</v>
      </c>
      <c r="AZ1450" s="312">
        <f>_xll.SRS1Splines.Functions25.Linear_Interp(V_NNG3A!$H$4:$H$12,V_NNG3A!$I$4:$I$12,BF1450)</f>
        <v>12.33095</v>
      </c>
      <c r="BA1450" s="312">
        <f>(AZ1450/V_NNG3A!$I$8)*100</f>
        <v>89.032129963898925</v>
      </c>
      <c r="BB1450" s="308">
        <f>_xll.SRS1Splines.Functions25.Linear_Interp(V_NNG3A!$H$4:$H$12,V_NNG3A!$J$4:$J$12,BF1450)</f>
        <v>1.3433637931034901</v>
      </c>
      <c r="BC1450" s="308">
        <f>IFERROR((AZ1450-V_NNG3A!$J$20) / (V_NNG3A!$J$19-V_NNG3A!$J$20) * 100, 0)</f>
        <v>46.931152873148761</v>
      </c>
      <c r="BD1450" s="308">
        <v>1050</v>
      </c>
      <c r="BE1450" s="308">
        <v>1047</v>
      </c>
      <c r="BF1450" s="374">
        <v>1048.77</v>
      </c>
      <c r="BG1450" s="312">
        <v>0.11161290322580644</v>
      </c>
      <c r="BH1450" s="372">
        <v>0.15701000000000931</v>
      </c>
      <c r="BI1450" s="369"/>
      <c r="BJ1450" s="312">
        <v>0.97631999999999997</v>
      </c>
      <c r="BK1450" s="370">
        <v>0.93830400000000003</v>
      </c>
      <c r="BL1450" s="370">
        <v>0.93830400000000003</v>
      </c>
      <c r="BM1450" s="370">
        <f t="shared" si="20"/>
        <v>0</v>
      </c>
      <c r="BN1450" s="312">
        <f>_xll.SRS1Splines.Functions25.Linear_Interp(V_XNN1!$K$3:$K$8,V_XNN1!$L$3:$L$8,BT1450)</f>
        <v>0.21106920000000001</v>
      </c>
      <c r="BO1450" s="312">
        <f>(BN1450/V_XNN1!$L$7)*100</f>
        <v>100.50914285714288</v>
      </c>
      <c r="BP1450" s="308">
        <f>_xll.SRS1Splines.Functions25.Linear_Interp(V_XNN1!$K$3:$K$8,V_XNN1!$M$3:$M$8,BT1450)</f>
        <v>5.5069199999999999E-2</v>
      </c>
      <c r="BQ1450" s="308">
        <f>IFERROR((BN1450 - V_XNN1!$M$16) / (V_XNN1!$M$15- V_XNN1!$M$16) * 100, 0)</f>
        <v>75.732590529247972</v>
      </c>
      <c r="BR1450" s="308">
        <v>252</v>
      </c>
      <c r="BS1450" s="308">
        <v>249</v>
      </c>
      <c r="BT1450" s="374">
        <v>252.06</v>
      </c>
      <c r="BU1450" s="312">
        <v>0.16129032258064516</v>
      </c>
      <c r="BV1450" s="372">
        <v>0.15132399999999999</v>
      </c>
      <c r="BW1450" s="369"/>
      <c r="BX1450" s="312"/>
      <c r="BY1450" s="370"/>
      <c r="BZ1450" s="370"/>
      <c r="CA1450" s="370"/>
      <c r="CB1450" s="312"/>
      <c r="CC1450" s="312"/>
      <c r="CD1450" s="308"/>
      <c r="CE1450" s="312"/>
      <c r="CF1450" s="312"/>
      <c r="CG1450" s="312"/>
      <c r="CH1450" s="312"/>
      <c r="CI1450" s="384"/>
      <c r="CJ1450" s="312"/>
      <c r="CK1450" s="372"/>
      <c r="CL1450" s="369"/>
      <c r="CM1450" s="312"/>
      <c r="CN1450" s="370"/>
      <c r="CO1450" s="370"/>
      <c r="CP1450" s="370"/>
      <c r="CQ1450" s="312"/>
      <c r="CR1450" s="312"/>
      <c r="CS1450" s="308"/>
      <c r="CT1450" s="312"/>
      <c r="CU1450" s="312"/>
      <c r="CV1450" s="312"/>
      <c r="CW1450" s="312"/>
      <c r="CX1450" s="384"/>
      <c r="CY1450" s="312"/>
      <c r="CZ1450" s="372"/>
    </row>
    <row r="1451" spans="1:104" s="1" customFormat="1" hidden="1">
      <c r="A1451" s="269">
        <v>46010</v>
      </c>
      <c r="B1451" s="380">
        <v>0</v>
      </c>
      <c r="C1451" s="381">
        <v>0.78096774193548391</v>
      </c>
      <c r="D1451" s="382">
        <v>1.6217280000000001</v>
      </c>
      <c r="E1451" s="382">
        <v>1.5569280000000001</v>
      </c>
      <c r="F1451" s="382">
        <v>0</v>
      </c>
      <c r="G1451" s="312">
        <f>_xll.SRS1Splines.Functions25.Linear_Interp(V_NEM!$R$687:$R$703,V_NEM!$T$687:$T$703,M1451)+_xll.SRS1Splines.Functions25.Linear_Interp(V_NEM!$AB$687:$AB$703,V_NEM!$AD$687:$AD$703,N1451)</f>
        <v>1.0145195036000081</v>
      </c>
      <c r="H1451" s="308">
        <f>(G1451/(V_NEM!$T$696+V_NEM!$AD$696))*100</f>
        <v>104.67871303747256</v>
      </c>
      <c r="I1451" s="308">
        <f>G1451-(V_NEM!$T$694+V_NEM!$AD$694)</f>
        <v>0.37503336860000813</v>
      </c>
      <c r="J1451" s="308">
        <f>((IFERROR((_xll.SRS1Splines.Functions25.Linear_Interp(V_NEM!$R$687:$R$703,V_NEM!$T$687:$T$703,M1451) - V_NEM!$X$689) / (V_NEM!$X$688- V_NEM!$X$689) * 100, 0))+(IFERROR((_xll.SRS1Splines.Functions25.Linear_Interp(V_NEM!$AB$687:$AB$703,V_NEM!$AD$687:$AD$703,N1451) - V_NEM!$AH$689) / (V_NEM!$AH$688- V_NEM!$AH$689) * 100, 0)))/2</f>
        <v>99.062963147217204</v>
      </c>
      <c r="K1451" s="308">
        <v>784.3</v>
      </c>
      <c r="L1451" s="308">
        <v>781.8</v>
      </c>
      <c r="M1451" s="371">
        <v>784.33</v>
      </c>
      <c r="N1451" s="371">
        <v>783.59</v>
      </c>
      <c r="O1451" s="312">
        <v>1.1651612903225805</v>
      </c>
      <c r="P1451" s="383">
        <v>1.5810139999999999</v>
      </c>
      <c r="Q1451" s="369">
        <v>0</v>
      </c>
      <c r="R1451" s="312">
        <v>1.0367999999999999</v>
      </c>
      <c r="S1451" s="370">
        <v>1.1445352076263429</v>
      </c>
      <c r="T1451" s="370">
        <v>0</v>
      </c>
      <c r="U1451" s="370"/>
      <c r="V1451" s="312">
        <f>_xll.SRS1Splines.Functions25.Linear_Interp(V_NK3!$P$8:$P$32,V_NK3!$R$8:$R$32,AC1451)</f>
        <v>512.00771054000097</v>
      </c>
      <c r="W1451" s="312">
        <f>(V1451/V_NK3!$R$28)*100</f>
        <v>94.440729213994473</v>
      </c>
      <c r="X1451" s="308">
        <f>V1451-V_NK3!$R$8</f>
        <v>455.42905854000099</v>
      </c>
      <c r="Y1451" s="308">
        <f>IFERROR((V1451 - V_NK3!$V$10) / (V_NK3!$V$9- V_NK3!$V$10) * 100, 0)</f>
        <v>93.792960554693195</v>
      </c>
      <c r="Z1451" s="308">
        <v>541.79999999999995</v>
      </c>
      <c r="AA1451" s="308">
        <v>521</v>
      </c>
      <c r="AB1451" s="312">
        <v>537.58532580074473</v>
      </c>
      <c r="AC1451" s="371">
        <v>540.21</v>
      </c>
      <c r="AD1451" s="308">
        <v>1.3</v>
      </c>
      <c r="AE1451" s="372">
        <v>0</v>
      </c>
      <c r="AF1451" s="373"/>
      <c r="AG1451" s="312"/>
      <c r="AH1451" s="370">
        <v>0.22350182857122428</v>
      </c>
      <c r="AI1451" s="370">
        <v>0.13613040000000001</v>
      </c>
      <c r="AJ1451" s="370"/>
      <c r="AK1451" s="312">
        <f>_xll.SRS1Splines.Functions25.Linear_Interp(V_NK2!$R$10:$R$21,V_NK2!$T$10:$T$21,AR1451)</f>
        <v>60.8717428571723</v>
      </c>
      <c r="AL1451" s="312">
        <f>(AK1451/V_NK2!$T$18)*100</f>
        <v>85.254541816767926</v>
      </c>
      <c r="AM1451" s="308">
        <f>AK1451-V_NK2!$T$11</f>
        <v>20.051742857144504</v>
      </c>
      <c r="AN1451" s="308">
        <f>IFERROR((AK1451 - V_NK2!$X$12) / (V_NK2!$X$11- V_NK2!$X$12) * 100, 0)</f>
        <v>65.571428571437167</v>
      </c>
      <c r="AO1451" s="308">
        <v>427</v>
      </c>
      <c r="AP1451" s="308">
        <v>420</v>
      </c>
      <c r="AQ1451" s="308"/>
      <c r="AR1451" s="371">
        <v>424.59</v>
      </c>
      <c r="AS1451" s="312">
        <v>1.512</v>
      </c>
      <c r="AT1451" s="372">
        <v>3.2411999999999996E-2</v>
      </c>
      <c r="AU1451" s="369"/>
      <c r="AV1451" s="312">
        <v>0.31239407866302793</v>
      </c>
      <c r="AW1451" s="370">
        <v>0.53389938181817231</v>
      </c>
      <c r="AX1451" s="370">
        <v>0.26349938181818178</v>
      </c>
      <c r="AY1451" s="370">
        <v>0</v>
      </c>
      <c r="AZ1451" s="312">
        <f>_xll.SRS1Splines.Functions25.Linear_Interp(V_NNG3A!$H$4:$H$12,V_NNG3A!$I$4:$I$12,BF1451)</f>
        <v>13.6153499999999</v>
      </c>
      <c r="BA1451" s="312">
        <f>(AZ1451/V_NNG3A!$I$8)*100</f>
        <v>98.305776173284471</v>
      </c>
      <c r="BB1451" s="308">
        <f>_xll.SRS1Splines.Functions25.Linear_Interp(V_NNG3A!$H$4:$H$12,V_NNG3A!$J$4:$J$12,BF1451)</f>
        <v>2.6277637931034401</v>
      </c>
      <c r="BC1451" s="308">
        <f>IFERROR((AZ1451-V_NNG3A!$J$20) / (V_NNG3A!$J$19-V_NNG3A!$J$20) * 100, 0)</f>
        <v>91.802373208043889</v>
      </c>
      <c r="BD1451" s="308">
        <v>1050</v>
      </c>
      <c r="BE1451" s="308">
        <v>1047</v>
      </c>
      <c r="BF1451" s="374">
        <v>1049.81</v>
      </c>
      <c r="BG1451" s="312">
        <v>0.11161290322580644</v>
      </c>
      <c r="BH1451" s="372">
        <v>9.0760000000009319E-2</v>
      </c>
      <c r="BI1451" s="369"/>
      <c r="BJ1451" s="312">
        <v>0.97631999999999997</v>
      </c>
      <c r="BK1451" s="370">
        <v>0.92620800000000014</v>
      </c>
      <c r="BL1451" s="370">
        <v>0.92620800000000014</v>
      </c>
      <c r="BM1451" s="370">
        <f t="shared" si="20"/>
        <v>0</v>
      </c>
      <c r="BN1451" s="312">
        <f>_xll.SRS1Splines.Functions25.Linear_Interp(V_XNN1!$K$3:$K$8,V_XNN1!$L$3:$L$8,BT1451)</f>
        <v>0.21071280000000001</v>
      </c>
      <c r="BO1451" s="312">
        <f>(BN1451/V_XNN1!$L$7)*100</f>
        <v>100.33942857142857</v>
      </c>
      <c r="BP1451" s="308">
        <f>_xll.SRS1Splines.Functions25.Linear_Interp(V_XNN1!$K$3:$K$8,V_XNN1!$M$3:$M$8,BT1451)</f>
        <v>5.4712799999999902E-2</v>
      </c>
      <c r="BQ1451" s="308">
        <f>IFERROR((BN1451 - V_XNN1!$M$16) / (V_XNN1!$M$15- V_XNN1!$M$16) * 100, 0)</f>
        <v>74.629526462395589</v>
      </c>
      <c r="BR1451" s="308">
        <v>252</v>
      </c>
      <c r="BS1451" s="308">
        <v>249</v>
      </c>
      <c r="BT1451" s="374">
        <v>252.04</v>
      </c>
      <c r="BU1451" s="312">
        <v>0.16129032258064516</v>
      </c>
      <c r="BV1451" s="372">
        <v>0.14891799999999999</v>
      </c>
      <c r="BW1451" s="369"/>
      <c r="BX1451" s="312"/>
      <c r="BY1451" s="370"/>
      <c r="BZ1451" s="370"/>
      <c r="CA1451" s="370"/>
      <c r="CB1451" s="312"/>
      <c r="CC1451" s="312"/>
      <c r="CD1451" s="308"/>
      <c r="CE1451" s="312"/>
      <c r="CF1451" s="312"/>
      <c r="CG1451" s="312"/>
      <c r="CH1451" s="312"/>
      <c r="CI1451" s="384"/>
      <c r="CJ1451" s="312"/>
      <c r="CK1451" s="372"/>
      <c r="CL1451" s="369"/>
      <c r="CM1451" s="312"/>
      <c r="CN1451" s="370"/>
      <c r="CO1451" s="370"/>
      <c r="CP1451" s="370"/>
      <c r="CQ1451" s="312"/>
      <c r="CR1451" s="312"/>
      <c r="CS1451" s="308"/>
      <c r="CT1451" s="312"/>
      <c r="CU1451" s="312"/>
      <c r="CV1451" s="312"/>
      <c r="CW1451" s="312"/>
      <c r="CX1451" s="384"/>
      <c r="CY1451" s="312"/>
      <c r="CZ1451" s="372"/>
    </row>
    <row r="1452" spans="1:104" s="1" customFormat="1" hidden="1">
      <c r="A1452" s="269">
        <v>46011</v>
      </c>
      <c r="B1452" s="380">
        <v>0</v>
      </c>
      <c r="C1452" s="381">
        <v>0.78096774193548391</v>
      </c>
      <c r="D1452" s="382">
        <v>1.5811200000000001</v>
      </c>
      <c r="E1452" s="382">
        <v>1.5716160000000001</v>
      </c>
      <c r="F1452" s="382">
        <v>1.1232000000000001E-2</v>
      </c>
      <c r="G1452" s="312">
        <f>_xll.SRS1Splines.Functions25.Linear_Interp(V_NEM!$R$687:$R$703,V_NEM!$T$687:$T$703,M1452)+_xll.SRS1Splines.Functions25.Linear_Interp(V_NEM!$AB$687:$AB$703,V_NEM!$AD$687:$AD$703,N1452)</f>
        <v>1.006304314199993</v>
      </c>
      <c r="H1452" s="308">
        <f>(G1452/(V_NEM!$T$696+V_NEM!$AD$696))*100</f>
        <v>103.8310650122733</v>
      </c>
      <c r="I1452" s="308">
        <f>G1452-(V_NEM!$T$694+V_NEM!$AD$694)</f>
        <v>0.36681817919999304</v>
      </c>
      <c r="J1452" s="308">
        <f>((IFERROR((_xll.SRS1Splines.Functions25.Linear_Interp(V_NEM!$R$687:$R$703,V_NEM!$T$687:$T$703,M1452) - V_NEM!$X$689) / (V_NEM!$X$688- V_NEM!$X$689) * 100, 0))+(IFERROR((_xll.SRS1Splines.Functions25.Linear_Interp(V_NEM!$AB$687:$AB$703,V_NEM!$AD$687:$AD$703,N1452) - V_NEM!$AH$689) / (V_NEM!$AH$688- V_NEM!$AH$689) * 100, 0)))/2</f>
        <v>96.486732678327058</v>
      </c>
      <c r="K1452" s="308">
        <v>784.3</v>
      </c>
      <c r="L1452" s="308">
        <v>781.8</v>
      </c>
      <c r="M1452" s="371">
        <v>784.29</v>
      </c>
      <c r="N1452" s="371">
        <v>783.54</v>
      </c>
      <c r="O1452" s="312">
        <v>1.1651612903225805</v>
      </c>
      <c r="P1452" s="383">
        <v>0.26856799999999997</v>
      </c>
      <c r="Q1452" s="369">
        <v>0</v>
      </c>
      <c r="R1452" s="312">
        <v>1.0367999999999999</v>
      </c>
      <c r="S1452" s="370">
        <v>1.1445352076225281</v>
      </c>
      <c r="T1452" s="370">
        <v>0</v>
      </c>
      <c r="U1452" s="370"/>
      <c r="V1452" s="312">
        <f>_xll.SRS1Splines.Functions25.Linear_Interp(V_NK3!$P$8:$P$32,V_NK3!$R$8:$R$32,AC1452)</f>
        <v>513.15224576000003</v>
      </c>
      <c r="W1452" s="312">
        <f>(V1452/V_NK3!$R$28)*100</f>
        <v>94.651840762829963</v>
      </c>
      <c r="X1452" s="308">
        <f>V1452-V_NK3!$R$8</f>
        <v>456.57359376000005</v>
      </c>
      <c r="Y1452" s="308">
        <f>IFERROR((V1452 - V_NK3!$V$10) / (V_NK3!$V$9- V_NK3!$V$10) * 100, 0)</f>
        <v>94.028670913375549</v>
      </c>
      <c r="Z1452" s="308">
        <v>541.79999999999995</v>
      </c>
      <c r="AA1452" s="308">
        <v>521</v>
      </c>
      <c r="AB1452" s="312">
        <v>537.45239542743229</v>
      </c>
      <c r="AC1452" s="371">
        <v>540.24</v>
      </c>
      <c r="AD1452" s="308">
        <v>1.3</v>
      </c>
      <c r="AE1452" s="372">
        <v>0</v>
      </c>
      <c r="AF1452" s="373"/>
      <c r="AG1452" s="312"/>
      <c r="AH1452" s="370">
        <v>0.25172885714292526</v>
      </c>
      <c r="AI1452" s="370">
        <v>7.6985999999999985E-2</v>
      </c>
      <c r="AJ1452" s="370"/>
      <c r="AK1452" s="312">
        <f>_xll.SRS1Splines.Functions25.Linear_Interp(V_NK2!$R$10:$R$21,V_NK2!$T$10:$T$21,AR1452)</f>
        <v>61.046485714315303</v>
      </c>
      <c r="AL1452" s="312">
        <f>(AK1452/V_NK2!$T$18)*100</f>
        <v>85.499279711926192</v>
      </c>
      <c r="AM1452" s="308">
        <f>AK1452-V_NK2!$T$11</f>
        <v>20.226485714287506</v>
      </c>
      <c r="AN1452" s="308">
        <f>IFERROR((AK1452 - V_NK2!$X$12) / (V_NK2!$X$11- V_NK2!$X$12) * 100, 0)</f>
        <v>66.142857142866248</v>
      </c>
      <c r="AO1452" s="308">
        <v>427</v>
      </c>
      <c r="AP1452" s="308">
        <v>420</v>
      </c>
      <c r="AQ1452" s="308"/>
      <c r="AR1452" s="371">
        <v>424.63</v>
      </c>
      <c r="AS1452" s="312">
        <v>1.512</v>
      </c>
      <c r="AT1452" s="372">
        <v>1.8329999999999999E-2</v>
      </c>
      <c r="AU1452" s="369"/>
      <c r="AV1452" s="312">
        <v>0.31239407866302793</v>
      </c>
      <c r="AW1452" s="370">
        <v>0.52302399999998828</v>
      </c>
      <c r="AX1452" s="370">
        <v>0.70502400000000021</v>
      </c>
      <c r="AY1452" s="370">
        <v>0</v>
      </c>
      <c r="AZ1452" s="312">
        <f>_xll.SRS1Splines.Functions25.Linear_Interp(V_NNG3A!$H$4:$H$12,V_NNG3A!$I$4:$I$12,BF1452)</f>
        <v>12.7508499999999</v>
      </c>
      <c r="BA1452" s="312">
        <f>(AZ1452/V_NNG3A!$I$8)*100</f>
        <v>92.063898916966792</v>
      </c>
      <c r="BB1452" s="308">
        <f>_xll.SRS1Splines.Functions25.Linear_Interp(V_NNG3A!$H$4:$H$12,V_NNG3A!$J$4:$J$12,BF1452)</f>
        <v>1.7632637931033901</v>
      </c>
      <c r="BC1452" s="308">
        <f>IFERROR((AZ1452-V_NNG3A!$J$20) / (V_NNG3A!$J$19-V_NNG3A!$J$20) * 100, 0)</f>
        <v>61.600590290323687</v>
      </c>
      <c r="BD1452" s="308">
        <v>1050</v>
      </c>
      <c r="BE1452" s="308">
        <v>1047</v>
      </c>
      <c r="BF1452" s="374">
        <v>1049.1099999999999</v>
      </c>
      <c r="BG1452" s="312">
        <v>0.11161290322580644</v>
      </c>
      <c r="BH1452" s="372">
        <v>0.24666999999998371</v>
      </c>
      <c r="BI1452" s="369"/>
      <c r="BJ1452" s="312">
        <v>0.97631999999999997</v>
      </c>
      <c r="BK1452" s="370">
        <v>0.9037440000000001</v>
      </c>
      <c r="BL1452" s="370">
        <v>0.9037440000000001</v>
      </c>
      <c r="BM1452" s="370">
        <f t="shared" si="20"/>
        <v>0</v>
      </c>
      <c r="BN1452" s="312">
        <f>_xll.SRS1Splines.Functions25.Linear_Interp(V_XNN1!$K$3:$K$8,V_XNN1!$L$3:$L$8,BT1452)</f>
        <v>0.21053459999999999</v>
      </c>
      <c r="BO1452" s="312">
        <f>(BN1452/V_XNN1!$L$7)*100</f>
        <v>100.25457142857144</v>
      </c>
      <c r="BP1452" s="308">
        <f>_xll.SRS1Splines.Functions25.Linear_Interp(V_XNN1!$K$3:$K$8,V_XNN1!$M$3:$M$8,BT1452)</f>
        <v>5.4534600000000003E-2</v>
      </c>
      <c r="BQ1452" s="308">
        <f>IFERROR((BN1452 - V_XNN1!$M$16) / (V_XNN1!$M$15- V_XNN1!$M$16) * 100, 0)</f>
        <v>74.077994428969347</v>
      </c>
      <c r="BR1452" s="308">
        <v>252</v>
      </c>
      <c r="BS1452" s="308">
        <v>249</v>
      </c>
      <c r="BT1452" s="374">
        <v>252.03</v>
      </c>
      <c r="BU1452" s="312">
        <v>0.16129032258064516</v>
      </c>
      <c r="BV1452" s="372">
        <v>0.14397499999999999</v>
      </c>
      <c r="BW1452" s="369"/>
      <c r="BX1452" s="312"/>
      <c r="BY1452" s="370"/>
      <c r="BZ1452" s="370"/>
      <c r="CA1452" s="370"/>
      <c r="CB1452" s="312"/>
      <c r="CC1452" s="312"/>
      <c r="CD1452" s="308"/>
      <c r="CE1452" s="312"/>
      <c r="CF1452" s="312"/>
      <c r="CG1452" s="312"/>
      <c r="CH1452" s="312"/>
      <c r="CI1452" s="384"/>
      <c r="CJ1452" s="312"/>
      <c r="CK1452" s="372"/>
      <c r="CL1452" s="369"/>
      <c r="CM1452" s="312"/>
      <c r="CN1452" s="370"/>
      <c r="CO1452" s="370"/>
      <c r="CP1452" s="370"/>
      <c r="CQ1452" s="312"/>
      <c r="CR1452" s="312"/>
      <c r="CS1452" s="308"/>
      <c r="CT1452" s="312"/>
      <c r="CU1452" s="312"/>
      <c r="CV1452" s="312"/>
      <c r="CW1452" s="312"/>
      <c r="CX1452" s="384"/>
      <c r="CY1452" s="312"/>
      <c r="CZ1452" s="372"/>
    </row>
    <row r="1453" spans="1:104" s="1" customFormat="1" hidden="1">
      <c r="A1453" s="269">
        <v>46012</v>
      </c>
      <c r="B1453" s="380">
        <v>0</v>
      </c>
      <c r="C1453" s="381">
        <v>0.78096774193548391</v>
      </c>
      <c r="D1453" s="382">
        <v>1.6502400000000002</v>
      </c>
      <c r="E1453" s="382">
        <v>0.26351999999999992</v>
      </c>
      <c r="F1453" s="382">
        <v>0.471744</v>
      </c>
      <c r="G1453" s="312">
        <f>_xll.SRS1Splines.Functions25.Linear_Interp(V_NEM!$R$687:$R$703,V_NEM!$T$687:$T$703,M1453)+_xll.SRS1Splines.Functions25.Linear_Interp(V_NEM!$AB$687:$AB$703,V_NEM!$AD$687:$AD$703,N1453)</f>
        <v>1.0844340868000071</v>
      </c>
      <c r="H1453" s="308">
        <f>(G1453/(V_NEM!$T$696+V_NEM!$AD$696))*100</f>
        <v>111.89254043650961</v>
      </c>
      <c r="I1453" s="308">
        <f>G1453-(V_NEM!$T$694+V_NEM!$AD$694)</f>
        <v>0.44494795180000712</v>
      </c>
      <c r="J1453" s="308">
        <f>((IFERROR((_xll.SRS1Splines.Functions25.Linear_Interp(V_NEM!$R$687:$R$703,V_NEM!$T$687:$T$703,M1453) - V_NEM!$X$689) / (V_NEM!$X$688- V_NEM!$X$689) * 100, 0))+(IFERROR((_xll.SRS1Splines.Functions25.Linear_Interp(V_NEM!$AB$687:$AB$703,V_NEM!$AD$687:$AD$703,N1453) - V_NEM!$AH$689) / (V_NEM!$AH$688- V_NEM!$AH$689) * 100, 0)))/2</f>
        <v>133.53579630598674</v>
      </c>
      <c r="K1453" s="308">
        <v>784.3</v>
      </c>
      <c r="L1453" s="308">
        <v>781.8</v>
      </c>
      <c r="M1453" s="371">
        <v>784.58</v>
      </c>
      <c r="N1453" s="371">
        <v>784.5</v>
      </c>
      <c r="O1453" s="312">
        <v>1.1651612903225805</v>
      </c>
      <c r="P1453" s="383">
        <v>1.3737999999999999</v>
      </c>
      <c r="Q1453" s="369">
        <v>0</v>
      </c>
      <c r="R1453" s="312">
        <v>1.0367999999999999</v>
      </c>
      <c r="S1453" s="370">
        <v>0.76302347174835206</v>
      </c>
      <c r="T1453" s="370">
        <v>0</v>
      </c>
      <c r="U1453" s="370"/>
      <c r="V1453" s="312">
        <f>_xll.SRS1Splines.Functions25.Linear_Interp(V_NK3!$P$8:$P$32,V_NK3!$R$8:$R$32,AC1453)</f>
        <v>513.91526924000004</v>
      </c>
      <c r="W1453" s="312">
        <f>(V1453/V_NK3!$R$28)*100</f>
        <v>94.792581795387065</v>
      </c>
      <c r="X1453" s="308">
        <f>V1453-V_NK3!$R$8</f>
        <v>457.33661724000007</v>
      </c>
      <c r="Y1453" s="308">
        <f>IFERROR((V1453 - V_NK3!$V$10) / (V_NK3!$V$9- V_NK3!$V$10) * 100, 0)</f>
        <v>94.185811152497251</v>
      </c>
      <c r="Z1453" s="308">
        <v>541.79999999999995</v>
      </c>
      <c r="AA1453" s="308">
        <v>521</v>
      </c>
      <c r="AB1453" s="312">
        <v>537.31946505411986</v>
      </c>
      <c r="AC1453" s="371">
        <v>540.26</v>
      </c>
      <c r="AD1453" s="308">
        <v>1.3</v>
      </c>
      <c r="AE1453" s="372">
        <v>0</v>
      </c>
      <c r="AF1453" s="373"/>
      <c r="AG1453" s="312"/>
      <c r="AH1453" s="370">
        <v>0.24821042857146267</v>
      </c>
      <c r="AI1453" s="370">
        <v>0.16083900000000004</v>
      </c>
      <c r="AJ1453" s="370"/>
      <c r="AK1453" s="312">
        <f>_xll.SRS1Splines.Functions25.Linear_Interp(V_NK2!$R$10:$R$21,V_NK2!$T$10:$T$21,AR1453)</f>
        <v>61.133857142886697</v>
      </c>
      <c r="AL1453" s="312">
        <f>(AK1453/V_NK2!$T$18)*100</f>
        <v>85.621648659505169</v>
      </c>
      <c r="AM1453" s="308">
        <f>AK1453-V_NK2!$T$11</f>
        <v>20.3138571428589</v>
      </c>
      <c r="AN1453" s="308">
        <f>IFERROR((AK1453 - V_NK2!$X$12) / (V_NK2!$X$11- V_NK2!$X$12) * 100, 0)</f>
        <v>66.42857142858044</v>
      </c>
      <c r="AO1453" s="308">
        <v>427</v>
      </c>
      <c r="AP1453" s="308">
        <v>420</v>
      </c>
      <c r="AQ1453" s="308"/>
      <c r="AR1453" s="371">
        <v>424.65</v>
      </c>
      <c r="AS1453" s="312">
        <v>1.512</v>
      </c>
      <c r="AT1453" s="372">
        <v>3.8295000000000003E-2</v>
      </c>
      <c r="AU1453" s="369"/>
      <c r="AV1453" s="312">
        <v>0.31239407866302793</v>
      </c>
      <c r="AW1453" s="370">
        <v>0.51671860000001657</v>
      </c>
      <c r="AX1453" s="370">
        <v>0.53491860000000002</v>
      </c>
      <c r="AY1453" s="370">
        <v>0</v>
      </c>
      <c r="AZ1453" s="312">
        <f>_xll.SRS1Splines.Functions25.Linear_Interp(V_NNG3A!$H$4:$H$12,V_NNG3A!$I$4:$I$12,BF1453)</f>
        <v>12.664400000000001</v>
      </c>
      <c r="BA1453" s="312">
        <f>(AZ1453/V_NNG3A!$I$8)*100</f>
        <v>91.439711191335746</v>
      </c>
      <c r="BB1453" s="308">
        <f>_xll.SRS1Splines.Functions25.Linear_Interp(V_NNG3A!$H$4:$H$12,V_NNG3A!$J$4:$J$12,BF1453)</f>
        <v>1.6768137931034699</v>
      </c>
      <c r="BC1453" s="308">
        <f>IFERROR((AZ1453-V_NNG3A!$J$20) / (V_NNG3A!$J$19-V_NNG3A!$J$20) * 100, 0)</f>
        <v>58.580411998555157</v>
      </c>
      <c r="BD1453" s="308">
        <v>1050</v>
      </c>
      <c r="BE1453" s="308">
        <v>1047</v>
      </c>
      <c r="BF1453" s="374">
        <v>1049.04</v>
      </c>
      <c r="BG1453" s="312">
        <v>0.11161290322580644</v>
      </c>
      <c r="BH1453" s="372">
        <v>0.18279999999998836</v>
      </c>
      <c r="BI1453" s="369"/>
      <c r="BJ1453" s="312">
        <v>0.97631999999999997</v>
      </c>
      <c r="BK1453" s="370">
        <v>0.87523200000000001</v>
      </c>
      <c r="BL1453" s="370">
        <v>0.87523200000000001</v>
      </c>
      <c r="BM1453" s="370">
        <f t="shared" si="20"/>
        <v>0</v>
      </c>
      <c r="BN1453" s="312">
        <f>_xll.SRS1Splines.Functions25.Linear_Interp(V_XNN1!$K$3:$K$8,V_XNN1!$L$3:$L$8,BT1453)</f>
        <v>0.20730000000000001</v>
      </c>
      <c r="BO1453" s="312">
        <f>(BN1453/V_XNN1!$L$7)*100</f>
        <v>98.714285714285722</v>
      </c>
      <c r="BP1453" s="308">
        <f>_xll.SRS1Splines.Functions25.Linear_Interp(V_XNN1!$K$3:$K$8,V_XNN1!$M$3:$M$8,BT1453)</f>
        <v>5.1299999999999901E-2</v>
      </c>
      <c r="BQ1453" s="308">
        <f>IFERROR((BN1453 - V_XNN1!$M$16) / (V_XNN1!$M$15- V_XNN1!$M$16) * 100, 0)</f>
        <v>64.066852367688085</v>
      </c>
      <c r="BR1453" s="308">
        <v>252</v>
      </c>
      <c r="BS1453" s="308">
        <v>249</v>
      </c>
      <c r="BT1453" s="374">
        <v>251.85</v>
      </c>
      <c r="BU1453" s="312">
        <v>0.16129032258064516</v>
      </c>
      <c r="BV1453" s="372">
        <v>0.14094100000000001</v>
      </c>
      <c r="BW1453" s="369"/>
      <c r="BX1453" s="312"/>
      <c r="BY1453" s="370"/>
      <c r="BZ1453" s="370"/>
      <c r="CA1453" s="370"/>
      <c r="CB1453" s="312"/>
      <c r="CC1453" s="312"/>
      <c r="CD1453" s="308"/>
      <c r="CE1453" s="312"/>
      <c r="CF1453" s="312"/>
      <c r="CG1453" s="312"/>
      <c r="CH1453" s="312"/>
      <c r="CI1453" s="384"/>
      <c r="CJ1453" s="312"/>
      <c r="CK1453" s="372"/>
      <c r="CL1453" s="369"/>
      <c r="CM1453" s="312"/>
      <c r="CN1453" s="370"/>
      <c r="CO1453" s="370"/>
      <c r="CP1453" s="370"/>
      <c r="CQ1453" s="312"/>
      <c r="CR1453" s="312"/>
      <c r="CS1453" s="308"/>
      <c r="CT1453" s="312"/>
      <c r="CU1453" s="312"/>
      <c r="CV1453" s="312"/>
      <c r="CW1453" s="312"/>
      <c r="CX1453" s="384"/>
      <c r="CY1453" s="312"/>
      <c r="CZ1453" s="372"/>
    </row>
    <row r="1454" spans="1:104" s="1" customFormat="1" hidden="1">
      <c r="A1454" s="269">
        <v>46013</v>
      </c>
      <c r="B1454" s="380">
        <v>0</v>
      </c>
      <c r="C1454" s="381">
        <v>0.78096774193548391</v>
      </c>
      <c r="D1454" s="382">
        <v>1.5258239999999998</v>
      </c>
      <c r="E1454" s="382">
        <v>1.3824000000000001</v>
      </c>
      <c r="F1454" s="382">
        <v>0.14688000000000001</v>
      </c>
      <c r="G1454" s="312">
        <f>_xll.SRS1Splines.Functions25.Linear_Interp(V_NEM!$R$687:$R$703,V_NEM!$T$687:$T$703,M1454)+_xll.SRS1Splines.Functions25.Linear_Interp(V_NEM!$AB$687:$AB$703,V_NEM!$AD$687:$AD$703,N1454)</f>
        <v>1.0234422918000099</v>
      </c>
      <c r="H1454" s="308">
        <f>(G1454/(V_NEM!$T$696+V_NEM!$AD$696))*100</f>
        <v>105.59937151882038</v>
      </c>
      <c r="I1454" s="308">
        <f>G1454-(V_NEM!$T$694+V_NEM!$AD$694)</f>
        <v>0.38395615680000994</v>
      </c>
      <c r="J1454" s="308">
        <f>((IFERROR((_xll.SRS1Splines.Functions25.Linear_Interp(V_NEM!$R$687:$R$703,V_NEM!$T$687:$T$703,M1454) - V_NEM!$X$689) / (V_NEM!$X$688- V_NEM!$X$689) * 100, 0))+(IFERROR((_xll.SRS1Splines.Functions25.Linear_Interp(V_NEM!$AB$687:$AB$703,V_NEM!$AD$687:$AD$703,N1454) - V_NEM!$AH$689) / (V_NEM!$AH$688- V_NEM!$AH$689) * 100, 0)))/2</f>
        <v>109.27830082968003</v>
      </c>
      <c r="K1454" s="308">
        <v>784.3</v>
      </c>
      <c r="L1454" s="308">
        <v>781.8</v>
      </c>
      <c r="M1454" s="371">
        <v>784.32</v>
      </c>
      <c r="N1454" s="371">
        <v>783.98</v>
      </c>
      <c r="O1454" s="312">
        <v>1.1651612903225805</v>
      </c>
      <c r="P1454" s="383">
        <v>1.2762197577069707</v>
      </c>
      <c r="Q1454" s="369">
        <v>0</v>
      </c>
      <c r="R1454" s="312">
        <v>1.0367999999999999</v>
      </c>
      <c r="S1454" s="370">
        <v>0.94561193587417602</v>
      </c>
      <c r="T1454" s="370">
        <v>0.56410019999999994</v>
      </c>
      <c r="U1454" s="370"/>
      <c r="V1454" s="312">
        <f>_xll.SRS1Splines.Functions25.Linear_Interp(V_NK3!$P$8:$P$32,V_NK3!$R$8:$R$32,AC1454)</f>
        <v>514.29678097999897</v>
      </c>
      <c r="W1454" s="312">
        <f>(V1454/V_NK3!$R$28)*100</f>
        <v>94.862952311665424</v>
      </c>
      <c r="X1454" s="308">
        <f>V1454-V_NK3!$R$8</f>
        <v>457.71812897999899</v>
      </c>
      <c r="Y1454" s="308">
        <f>IFERROR((V1454 - V_NK3!$V$10) / (V_NK3!$V$9- V_NK3!$V$10) * 100, 0)</f>
        <v>94.264381272057875</v>
      </c>
      <c r="Z1454" s="308">
        <v>541.79999999999995</v>
      </c>
      <c r="AA1454" s="308">
        <v>521</v>
      </c>
      <c r="AB1454" s="312">
        <v>537.18653468080743</v>
      </c>
      <c r="AC1454" s="371">
        <v>540.27</v>
      </c>
      <c r="AD1454" s="308">
        <v>1.3</v>
      </c>
      <c r="AE1454" s="372">
        <v>0.13928399999999999</v>
      </c>
      <c r="AF1454" s="373"/>
      <c r="AG1454" s="312"/>
      <c r="AH1454" s="370">
        <v>0.63863822857170105</v>
      </c>
      <c r="AI1454" s="370">
        <v>0.55126680000000006</v>
      </c>
      <c r="AJ1454" s="370"/>
      <c r="AK1454" s="312">
        <f>_xll.SRS1Splines.Functions25.Linear_Interp(V_NK2!$R$10:$R$21,V_NK2!$T$10:$T$21,AR1454)</f>
        <v>61.221228571458298</v>
      </c>
      <c r="AL1454" s="312">
        <f>(AK1454/V_NK2!$T$18)*100</f>
        <v>85.744017607084444</v>
      </c>
      <c r="AM1454" s="308">
        <f>AK1454-V_NK2!$T$11</f>
        <v>20.401228571430501</v>
      </c>
      <c r="AN1454" s="308">
        <f>IFERROR((AK1454 - V_NK2!$X$12) / (V_NK2!$X$11- V_NK2!$X$12) * 100, 0)</f>
        <v>66.714285714295301</v>
      </c>
      <c r="AO1454" s="308">
        <v>427</v>
      </c>
      <c r="AP1454" s="308">
        <v>420</v>
      </c>
      <c r="AQ1454" s="308"/>
      <c r="AR1454" s="371">
        <v>424.67</v>
      </c>
      <c r="AS1454" s="312">
        <v>1.512</v>
      </c>
      <c r="AT1454" s="372">
        <v>0.13125399999999998</v>
      </c>
      <c r="AU1454" s="369"/>
      <c r="AV1454" s="312">
        <v>0.31239407866302793</v>
      </c>
      <c r="AW1454" s="370">
        <v>0.50935510000002604</v>
      </c>
      <c r="AX1454" s="370">
        <v>0.27795510000000007</v>
      </c>
      <c r="AY1454" s="370">
        <v>0</v>
      </c>
      <c r="AZ1454" s="312">
        <f>_xll.SRS1Splines.Functions25.Linear_Interp(V_NNG3A!$H$4:$H$12,V_NNG3A!$I$4:$I$12,BF1454)</f>
        <v>13.7635500000001</v>
      </c>
      <c r="BA1454" s="312">
        <f>(AZ1454/V_NNG3A!$I$8)*100</f>
        <v>99.375812274368954</v>
      </c>
      <c r="BB1454" s="308">
        <f>_xll.SRS1Splines.Functions25.Linear_Interp(V_NNG3A!$H$4:$H$12,V_NNG3A!$J$4:$J$12,BF1454)</f>
        <v>2.7759637931035801</v>
      </c>
      <c r="BC1454" s="308">
        <f>IFERROR((AZ1454-V_NNG3A!$J$20) / (V_NNG3A!$J$19-V_NNG3A!$J$20) * 100, 0)</f>
        <v>96.979821708231484</v>
      </c>
      <c r="BD1454" s="308">
        <v>1050</v>
      </c>
      <c r="BE1454" s="308">
        <v>1047</v>
      </c>
      <c r="BF1454" s="374">
        <v>1049.93</v>
      </c>
      <c r="BG1454" s="312">
        <v>0.11161290322580644</v>
      </c>
      <c r="BH1454" s="372">
        <v>9.3840000000025611E-2</v>
      </c>
      <c r="BI1454" s="369"/>
      <c r="BJ1454" s="312">
        <v>0.97631999999999997</v>
      </c>
      <c r="BK1454" s="370">
        <v>0.81734400000000007</v>
      </c>
      <c r="BL1454" s="370">
        <v>0.81734400000000007</v>
      </c>
      <c r="BM1454" s="370">
        <f t="shared" si="20"/>
        <v>0</v>
      </c>
      <c r="BN1454" s="312">
        <f>_xll.SRS1Splines.Functions25.Linear_Interp(V_XNN1!$K$3:$K$8,V_XNN1!$L$3:$L$8,BT1454)</f>
        <v>0.20585999999999999</v>
      </c>
      <c r="BO1454" s="312">
        <f>(BN1454/V_XNN1!$L$7)*100</f>
        <v>98.028571428571425</v>
      </c>
      <c r="BP1454" s="308">
        <f>_xll.SRS1Splines.Functions25.Linear_Interp(V_XNN1!$K$3:$K$8,V_XNN1!$M$3:$M$8,BT1454)</f>
        <v>4.9860000000000203E-2</v>
      </c>
      <c r="BQ1454" s="308">
        <f>IFERROR((BN1454 - V_XNN1!$M$16) / (V_XNN1!$M$15- V_XNN1!$M$16) * 100, 0)</f>
        <v>59.610027855153191</v>
      </c>
      <c r="BR1454" s="308">
        <v>252</v>
      </c>
      <c r="BS1454" s="308">
        <v>249</v>
      </c>
      <c r="BT1454" s="374">
        <v>251.77</v>
      </c>
      <c r="BU1454" s="312">
        <v>0.16129032258064516</v>
      </c>
      <c r="BV1454" s="372">
        <v>0.13353499999999999</v>
      </c>
      <c r="BW1454" s="369"/>
      <c r="BX1454" s="312"/>
      <c r="BY1454" s="370"/>
      <c r="BZ1454" s="370"/>
      <c r="CA1454" s="370"/>
      <c r="CB1454" s="312"/>
      <c r="CC1454" s="312"/>
      <c r="CD1454" s="308"/>
      <c r="CE1454" s="312"/>
      <c r="CF1454" s="312"/>
      <c r="CG1454" s="312"/>
      <c r="CH1454" s="312"/>
      <c r="CI1454" s="384"/>
      <c r="CJ1454" s="312"/>
      <c r="CK1454" s="372"/>
      <c r="CL1454" s="369"/>
      <c r="CM1454" s="312"/>
      <c r="CN1454" s="370"/>
      <c r="CO1454" s="370"/>
      <c r="CP1454" s="370"/>
      <c r="CQ1454" s="312"/>
      <c r="CR1454" s="312"/>
      <c r="CS1454" s="308"/>
      <c r="CT1454" s="312"/>
      <c r="CU1454" s="312"/>
      <c r="CV1454" s="312"/>
      <c r="CW1454" s="312"/>
      <c r="CX1454" s="384"/>
      <c r="CY1454" s="312"/>
      <c r="CZ1454" s="372"/>
    </row>
    <row r="1455" spans="1:104" s="1" customFormat="1" hidden="1">
      <c r="A1455" s="269">
        <v>46014</v>
      </c>
      <c r="B1455" s="380">
        <v>0</v>
      </c>
      <c r="C1455" s="381">
        <v>0.78096774193548391</v>
      </c>
      <c r="D1455" s="382">
        <v>1.5094080000000001</v>
      </c>
      <c r="E1455" s="382">
        <v>1.3219200000000002</v>
      </c>
      <c r="F1455" s="382">
        <v>6.9984000000000005E-2</v>
      </c>
      <c r="G1455" s="312">
        <f>_xll.SRS1Splines.Functions25.Linear_Interp(V_NEM!$R$687:$R$703,V_NEM!$T$687:$T$703,M1455)+_xll.SRS1Splines.Functions25.Linear_Interp(V_NEM!$AB$687:$AB$703,V_NEM!$AD$687:$AD$703,N1455)</f>
        <v>1.025456947599992</v>
      </c>
      <c r="H1455" s="308">
        <f>(G1455/(V_NEM!$T$696+V_NEM!$AD$696))*100</f>
        <v>105.80724487720063</v>
      </c>
      <c r="I1455" s="308">
        <f>G1455-(V_NEM!$T$694+V_NEM!$AD$694)</f>
        <v>0.385970812599992</v>
      </c>
      <c r="J1455" s="308">
        <f>((IFERROR((_xll.SRS1Splines.Functions25.Linear_Interp(V_NEM!$R$687:$R$703,V_NEM!$T$687:$T$703,M1455) - V_NEM!$X$689) / (V_NEM!$X$688- V_NEM!$X$689) * 100, 0))+(IFERROR((_xll.SRS1Splines.Functions25.Linear_Interp(V_NEM!$AB$687:$AB$703,V_NEM!$AD$687:$AD$703,N1455) - V_NEM!$AH$689) / (V_NEM!$AH$688- V_NEM!$AH$689) * 100, 0)))/2</f>
        <v>112.65925999138388</v>
      </c>
      <c r="K1455" s="308">
        <v>784.3</v>
      </c>
      <c r="L1455" s="308">
        <v>781.8</v>
      </c>
      <c r="M1455" s="371">
        <v>784.31</v>
      </c>
      <c r="N1455" s="371">
        <v>784.1</v>
      </c>
      <c r="O1455" s="312">
        <v>1.1651612903225805</v>
      </c>
      <c r="P1455" s="383">
        <v>1.6825699999999999</v>
      </c>
      <c r="Q1455" s="369">
        <v>0</v>
      </c>
      <c r="R1455" s="312">
        <v>1.0367999999999999</v>
      </c>
      <c r="S1455" s="370">
        <v>1.2990340282516479</v>
      </c>
      <c r="T1455" s="370">
        <v>2.0620574999999999</v>
      </c>
      <c r="U1455" s="370"/>
      <c r="V1455" s="312">
        <f>_xll.SRS1Splines.Functions25.Linear_Interp(V_NK3!$P$8:$P$32,V_NK3!$R$8:$R$32,AC1455)</f>
        <v>513.53375749999998</v>
      </c>
      <c r="W1455" s="312">
        <f>(V1455/V_NK3!$R$28)*100</f>
        <v>94.722211279108507</v>
      </c>
      <c r="X1455" s="308">
        <f>V1455-V_NK3!$R$8</f>
        <v>456.9551055</v>
      </c>
      <c r="Y1455" s="308">
        <f>IFERROR((V1455 - V_NK3!$V$10) / (V_NK3!$V$9- V_NK3!$V$10) * 100, 0)</f>
        <v>94.107241032936386</v>
      </c>
      <c r="Z1455" s="308">
        <v>541.79999999999995</v>
      </c>
      <c r="AA1455" s="308">
        <v>521</v>
      </c>
      <c r="AB1455" s="312">
        <v>537.05360430749499</v>
      </c>
      <c r="AC1455" s="371">
        <v>540.25</v>
      </c>
      <c r="AD1455" s="308">
        <v>1.3</v>
      </c>
      <c r="AE1455" s="372">
        <v>0.50914999999999999</v>
      </c>
      <c r="AF1455" s="373"/>
      <c r="AG1455" s="312"/>
      <c r="AH1455" s="370">
        <v>1.9833755714282992</v>
      </c>
      <c r="AI1455" s="370">
        <v>2.0707470000000003</v>
      </c>
      <c r="AJ1455" s="370"/>
      <c r="AK1455" s="312">
        <f>_xll.SRS1Splines.Functions25.Linear_Interp(V_NK2!$R$10:$R$21,V_NK2!$T$10:$T$21,AR1455)</f>
        <v>61.133857142886697</v>
      </c>
      <c r="AL1455" s="312">
        <f>(AK1455/V_NK2!$T$18)*100</f>
        <v>85.621648659505169</v>
      </c>
      <c r="AM1455" s="308">
        <f>AK1455-V_NK2!$T$11</f>
        <v>20.3138571428589</v>
      </c>
      <c r="AN1455" s="308">
        <f>IFERROR((AK1455 - V_NK2!$X$12) / (V_NK2!$X$11- V_NK2!$X$12) * 100, 0)</f>
        <v>66.42857142858044</v>
      </c>
      <c r="AO1455" s="308">
        <v>427</v>
      </c>
      <c r="AP1455" s="308">
        <v>420</v>
      </c>
      <c r="AQ1455" s="308"/>
      <c r="AR1455" s="371">
        <v>424.65</v>
      </c>
      <c r="AS1455" s="312">
        <v>1.512</v>
      </c>
      <c r="AT1455" s="372">
        <v>0.493035</v>
      </c>
      <c r="AU1455" s="369"/>
      <c r="AV1455" s="312">
        <v>0.31239407866302793</v>
      </c>
      <c r="AW1455" s="370">
        <v>0.52643272727271795</v>
      </c>
      <c r="AX1455" s="370">
        <v>0.71103272727272748</v>
      </c>
      <c r="AY1455" s="370">
        <v>0</v>
      </c>
      <c r="AZ1455" s="312">
        <f>_xll.SRS1Splines.Functions25.Linear_Interp(V_NNG3A!$H$4:$H$12,V_NNG3A!$I$4:$I$12,BF1455)</f>
        <v>12.886699999999999</v>
      </c>
      <c r="BA1455" s="312">
        <f>(AZ1455/V_NNG3A!$I$8)*100</f>
        <v>93.044765342960289</v>
      </c>
      <c r="BB1455" s="308">
        <f>_xll.SRS1Splines.Functions25.Linear_Interp(V_NNG3A!$H$4:$H$12,V_NNG3A!$J$4:$J$12,BF1455)</f>
        <v>1.89911379310355</v>
      </c>
      <c r="BC1455" s="308">
        <f>IFERROR((AZ1455-V_NNG3A!$J$20) / (V_NNG3A!$J$19-V_NNG3A!$J$20) * 100, 0)</f>
        <v>66.346584748826032</v>
      </c>
      <c r="BD1455" s="308">
        <v>1050</v>
      </c>
      <c r="BE1455" s="308">
        <v>1047</v>
      </c>
      <c r="BF1455" s="374">
        <v>1049.22</v>
      </c>
      <c r="BG1455" s="312">
        <v>0.11161290322580644</v>
      </c>
      <c r="BH1455" s="372">
        <v>0.24508999999999651</v>
      </c>
      <c r="BI1455" s="369"/>
      <c r="BJ1455" s="312">
        <v>0.97631999999999997</v>
      </c>
      <c r="BK1455" s="370">
        <v>0.86227200000000004</v>
      </c>
      <c r="BL1455" s="370">
        <v>0.86227200000000004</v>
      </c>
      <c r="BM1455" s="370">
        <f t="shared" si="20"/>
        <v>0</v>
      </c>
      <c r="BN1455" s="312">
        <f>_xll.SRS1Splines.Functions25.Linear_Interp(V_XNN1!$K$3:$K$8,V_XNN1!$L$3:$L$8,BT1455)</f>
        <v>0.20369999999999999</v>
      </c>
      <c r="BO1455" s="312">
        <f>(BN1455/V_XNN1!$L$7)*100</f>
        <v>97</v>
      </c>
      <c r="BP1455" s="308">
        <f>_xll.SRS1Splines.Functions25.Linear_Interp(V_XNN1!$K$3:$K$8,V_XNN1!$M$3:$M$8,BT1455)</f>
        <v>4.7700000000000103E-2</v>
      </c>
      <c r="BQ1455" s="308">
        <f>IFERROR((BN1455 - V_XNN1!$M$16) / (V_XNN1!$M$15- V_XNN1!$M$16) * 100, 0)</f>
        <v>52.924791086350979</v>
      </c>
      <c r="BR1455" s="308">
        <v>252</v>
      </c>
      <c r="BS1455" s="308">
        <v>249</v>
      </c>
      <c r="BT1455" s="374">
        <v>251.65</v>
      </c>
      <c r="BU1455" s="312">
        <v>0.16129032258064516</v>
      </c>
      <c r="BV1455" s="372">
        <v>0.13930600000000001</v>
      </c>
      <c r="BW1455" s="369"/>
      <c r="BX1455" s="312"/>
      <c r="BY1455" s="370"/>
      <c r="BZ1455" s="370"/>
      <c r="CA1455" s="370"/>
      <c r="CB1455" s="312"/>
      <c r="CC1455" s="312"/>
      <c r="CD1455" s="308"/>
      <c r="CE1455" s="312"/>
      <c r="CF1455" s="312"/>
      <c r="CG1455" s="312"/>
      <c r="CH1455" s="312"/>
      <c r="CI1455" s="384"/>
      <c r="CJ1455" s="312"/>
      <c r="CK1455" s="372"/>
      <c r="CL1455" s="369"/>
      <c r="CM1455" s="312"/>
      <c r="CN1455" s="370"/>
      <c r="CO1455" s="370"/>
      <c r="CP1455" s="370"/>
      <c r="CQ1455" s="312"/>
      <c r="CR1455" s="312"/>
      <c r="CS1455" s="308"/>
      <c r="CT1455" s="312"/>
      <c r="CU1455" s="312"/>
      <c r="CV1455" s="312"/>
      <c r="CW1455" s="312"/>
      <c r="CX1455" s="384"/>
      <c r="CY1455" s="312"/>
      <c r="CZ1455" s="372"/>
    </row>
    <row r="1456" spans="1:104" s="1" customFormat="1" hidden="1">
      <c r="A1456" s="269">
        <v>46015</v>
      </c>
      <c r="B1456" s="380">
        <v>0</v>
      </c>
      <c r="C1456" s="381">
        <v>0.78096774193548391</v>
      </c>
      <c r="D1456" s="382">
        <v>1.448064</v>
      </c>
      <c r="E1456" s="382">
        <v>1.6822079999999999</v>
      </c>
      <c r="F1456" s="382">
        <v>0</v>
      </c>
      <c r="G1456" s="312">
        <f>_xll.SRS1Splines.Functions25.Linear_Interp(V_NEM!$R$687:$R$703,V_NEM!$T$687:$T$703,M1456)+_xll.SRS1Splines.Functions25.Linear_Interp(V_NEM!$AB$687:$AB$703,V_NEM!$AD$687:$AD$703,N1456)</f>
        <v>0.82834953249999344</v>
      </c>
      <c r="H1456" s="308">
        <f>(G1456/(V_NEM!$T$696+V_NEM!$AD$696))*100</f>
        <v>85.4695870307078</v>
      </c>
      <c r="I1456" s="308">
        <f>G1456-(V_NEM!$T$694+V_NEM!$AD$694)</f>
        <v>0.18886339749999348</v>
      </c>
      <c r="J1456" s="308">
        <f>((IFERROR((_xll.SRS1Splines.Functions25.Linear_Interp(V_NEM!$R$687:$R$703,V_NEM!$T$687:$T$703,M1456) - V_NEM!$X$689) / (V_NEM!$X$688- V_NEM!$X$689) * 100, 0))+(IFERROR((_xll.SRS1Splines.Functions25.Linear_Interp(V_NEM!$AB$687:$AB$703,V_NEM!$AD$687:$AD$703,N1456) - V_NEM!$AH$689) / (V_NEM!$AH$688- V_NEM!$AH$689) * 100, 0)))/2</f>
        <v>45.139854597723215</v>
      </c>
      <c r="K1456" s="308">
        <v>784.3</v>
      </c>
      <c r="L1456" s="308">
        <v>781.8</v>
      </c>
      <c r="M1456" s="371">
        <v>783.3</v>
      </c>
      <c r="N1456" s="371">
        <v>782.6</v>
      </c>
      <c r="O1456" s="312">
        <v>1.1651612903225805</v>
      </c>
      <c r="P1456" s="383">
        <v>1.1492249999999999</v>
      </c>
      <c r="Q1456" s="369">
        <v>0</v>
      </c>
      <c r="R1456" s="312">
        <v>1.0367999999999999</v>
      </c>
      <c r="S1456" s="370">
        <v>0.9467551923774723</v>
      </c>
      <c r="T1456" s="370">
        <v>2.0912904000000005</v>
      </c>
      <c r="U1456" s="370"/>
      <c r="V1456" s="312">
        <f>_xll.SRS1Splines.Functions25.Linear_Interp(V_NK3!$P$8:$P$32,V_NK3!$R$8:$R$32,AC1456)</f>
        <v>512.38922228000104</v>
      </c>
      <c r="W1456" s="312">
        <f>(V1456/V_NK3!$R$28)*100</f>
        <v>94.511099730273045</v>
      </c>
      <c r="X1456" s="308">
        <f>V1456-V_NK3!$R$8</f>
        <v>455.81057028000106</v>
      </c>
      <c r="Y1456" s="308">
        <f>IFERROR((V1456 - V_NK3!$V$10) / (V_NK3!$V$9- V_NK3!$V$10) * 100, 0)</f>
        <v>93.871530674254061</v>
      </c>
      <c r="Z1456" s="308">
        <v>541.79999999999995</v>
      </c>
      <c r="AA1456" s="308">
        <v>521</v>
      </c>
      <c r="AB1456" s="312">
        <v>536.92067393418256</v>
      </c>
      <c r="AC1456" s="371">
        <v>540.22</v>
      </c>
      <c r="AD1456" s="308">
        <v>1.3</v>
      </c>
      <c r="AE1456" s="372">
        <v>0.51636800000000005</v>
      </c>
      <c r="AF1456" s="373"/>
      <c r="AG1456" s="312"/>
      <c r="AH1456" s="370">
        <v>2.2084834571429255</v>
      </c>
      <c r="AI1456" s="370">
        <v>2.6453405999999999</v>
      </c>
      <c r="AJ1456" s="370"/>
      <c r="AK1456" s="312">
        <f>_xll.SRS1Splines.Functions25.Linear_Interp(V_NK2!$R$10:$R$21,V_NK2!$T$10:$T$21,AR1456)</f>
        <v>60.697000000029597</v>
      </c>
      <c r="AL1456" s="312">
        <f>(AK1456/V_NK2!$T$18)*100</f>
        <v>85.009803921610072</v>
      </c>
      <c r="AM1456" s="308">
        <f>AK1456-V_NK2!$T$11</f>
        <v>19.8770000000018</v>
      </c>
      <c r="AN1456" s="308">
        <f>IFERROR((AK1456 - V_NK2!$X$12) / (V_NK2!$X$11- V_NK2!$X$12) * 100, 0)</f>
        <v>65.000000000009067</v>
      </c>
      <c r="AO1456" s="308">
        <v>427</v>
      </c>
      <c r="AP1456" s="308">
        <v>420</v>
      </c>
      <c r="AQ1456" s="308"/>
      <c r="AR1456" s="371">
        <v>424.55</v>
      </c>
      <c r="AS1456" s="312">
        <v>1.512</v>
      </c>
      <c r="AT1456" s="372">
        <v>0.62984299999999993</v>
      </c>
      <c r="AU1456" s="369"/>
      <c r="AV1456" s="312">
        <v>0.31239407866302793</v>
      </c>
      <c r="AW1456" s="370">
        <v>0.50385441818179899</v>
      </c>
      <c r="AX1456" s="370">
        <v>0.41805441818181799</v>
      </c>
      <c r="AY1456" s="370">
        <v>0</v>
      </c>
      <c r="AZ1456" s="312">
        <f>_xll.SRS1Splines.Functions25.Linear_Interp(V_NNG3A!$H$4:$H$12,V_NNG3A!$I$4:$I$12,BF1456)</f>
        <v>13.2942499999999</v>
      </c>
      <c r="BA1456" s="312">
        <f>(AZ1456/V_NNG3A!$I$8)*100</f>
        <v>95.98736462093791</v>
      </c>
      <c r="BB1456" s="308">
        <f>_xll.SRS1Splines.Functions25.Linear_Interp(V_NNG3A!$H$4:$H$12,V_NNG3A!$J$4:$J$12,BF1456)</f>
        <v>2.3066637931034499</v>
      </c>
      <c r="BC1456" s="308">
        <f>IFERROR((AZ1456-V_NNG3A!$J$20) / (V_NNG3A!$J$19-V_NNG3A!$J$20) * 100, 0)</f>
        <v>80.584568124319262</v>
      </c>
      <c r="BD1456" s="308">
        <v>1050</v>
      </c>
      <c r="BE1456" s="308">
        <v>1047</v>
      </c>
      <c r="BF1456" s="374">
        <v>1049.55</v>
      </c>
      <c r="BG1456" s="312">
        <v>0.11161290322580644</v>
      </c>
      <c r="BH1456" s="372">
        <v>0.14204999999998835</v>
      </c>
      <c r="BI1456" s="369"/>
      <c r="BJ1456" s="312">
        <v>0.97631999999999997</v>
      </c>
      <c r="BK1456" s="370">
        <v>0.83635199999999998</v>
      </c>
      <c r="BL1456" s="370">
        <v>0.83635199999999998</v>
      </c>
      <c r="BM1456" s="370">
        <f t="shared" si="20"/>
        <v>0</v>
      </c>
      <c r="BN1456" s="312">
        <f>_xll.SRS1Splines.Functions25.Linear_Interp(V_XNN1!$K$3:$K$8,V_XNN1!$L$3:$L$8,BT1456)</f>
        <v>0.20154</v>
      </c>
      <c r="BO1456" s="312">
        <f>(BN1456/V_XNN1!$L$7)*100</f>
        <v>95.971428571428575</v>
      </c>
      <c r="BP1456" s="308">
        <f>_xll.SRS1Splines.Functions25.Linear_Interp(V_XNN1!$K$3:$K$8,V_XNN1!$M$3:$M$8,BT1456)</f>
        <v>4.5539999999999997E-2</v>
      </c>
      <c r="BQ1456" s="308">
        <f>IFERROR((BN1456 - V_XNN1!$M$16) / (V_XNN1!$M$15- V_XNN1!$M$16) * 100, 0)</f>
        <v>46.239554317548766</v>
      </c>
      <c r="BR1456" s="308">
        <v>252</v>
      </c>
      <c r="BS1456" s="308">
        <v>249</v>
      </c>
      <c r="BT1456" s="374">
        <v>251.53</v>
      </c>
      <c r="BU1456" s="312">
        <v>0.16129032258064516</v>
      </c>
      <c r="BV1456" s="372">
        <v>0.134157</v>
      </c>
      <c r="BW1456" s="369"/>
      <c r="BX1456" s="312"/>
      <c r="BY1456" s="370"/>
      <c r="BZ1456" s="370"/>
      <c r="CA1456" s="370"/>
      <c r="CB1456" s="312"/>
      <c r="CC1456" s="312"/>
      <c r="CD1456" s="308"/>
      <c r="CE1456" s="312"/>
      <c r="CF1456" s="312"/>
      <c r="CG1456" s="312"/>
      <c r="CH1456" s="312"/>
      <c r="CI1456" s="384"/>
      <c r="CJ1456" s="312"/>
      <c r="CK1456" s="372"/>
      <c r="CL1456" s="369"/>
      <c r="CM1456" s="312"/>
      <c r="CN1456" s="370"/>
      <c r="CO1456" s="370"/>
      <c r="CP1456" s="370"/>
      <c r="CQ1456" s="312"/>
      <c r="CR1456" s="312"/>
      <c r="CS1456" s="308"/>
      <c r="CT1456" s="312"/>
      <c r="CU1456" s="312"/>
      <c r="CV1456" s="312"/>
      <c r="CW1456" s="312"/>
      <c r="CX1456" s="384"/>
      <c r="CY1456" s="312"/>
      <c r="CZ1456" s="372"/>
    </row>
    <row r="1457" spans="1:104" s="1" customFormat="1" hidden="1">
      <c r="A1457" s="269">
        <v>46016</v>
      </c>
      <c r="B1457" s="380">
        <v>0</v>
      </c>
      <c r="C1457" s="381">
        <v>0.78096774193548391</v>
      </c>
      <c r="D1457" s="382">
        <v>1.5102720000000001</v>
      </c>
      <c r="E1457" s="382">
        <v>1.1750400000000001</v>
      </c>
      <c r="F1457" s="382">
        <v>0.101088</v>
      </c>
      <c r="G1457" s="312">
        <f>_xll.SRS1Splines.Functions25.Linear_Interp(V_NEM!$R$687:$R$703,V_NEM!$T$687:$T$703,M1457)+_xll.SRS1Splines.Functions25.Linear_Interp(V_NEM!$AB$687:$AB$703,V_NEM!$AD$687:$AD$703,N1457)</f>
        <v>1.0446917079999971</v>
      </c>
      <c r="H1457" s="308">
        <f>(G1457/(V_NEM!$T$696+V_NEM!$AD$696))*100</f>
        <v>107.79189865380316</v>
      </c>
      <c r="I1457" s="308">
        <f>G1457-(V_NEM!$T$694+V_NEM!$AD$694)</f>
        <v>0.40520557299999715</v>
      </c>
      <c r="J1457" s="308">
        <f>((IFERROR((_xll.SRS1Splines.Functions25.Linear_Interp(V_NEM!$R$687:$R$703,V_NEM!$T$687:$T$703,M1457) - V_NEM!$X$689) / (V_NEM!$X$688- V_NEM!$X$689) * 100, 0))+(IFERROR((_xll.SRS1Splines.Functions25.Linear_Interp(V_NEM!$AB$687:$AB$703,V_NEM!$AD$687:$AD$703,N1457) - V_NEM!$AH$689) / (V_NEM!$AH$688- V_NEM!$AH$689) * 100, 0)))/2</f>
        <v>119.19834927015521</v>
      </c>
      <c r="K1457" s="308">
        <v>784.3</v>
      </c>
      <c r="L1457" s="308">
        <v>781.8</v>
      </c>
      <c r="M1457" s="371">
        <v>784.4</v>
      </c>
      <c r="N1457" s="371">
        <v>784.22</v>
      </c>
      <c r="O1457" s="312">
        <v>1.1651612903225805</v>
      </c>
      <c r="P1457" s="383">
        <v>1.4874700000000001</v>
      </c>
      <c r="Q1457" s="369">
        <v>0</v>
      </c>
      <c r="R1457" s="312">
        <v>1.0367999999999999</v>
      </c>
      <c r="S1457" s="370">
        <v>0.69974164237747183</v>
      </c>
      <c r="T1457" s="370">
        <v>1.84427685</v>
      </c>
      <c r="U1457" s="370"/>
      <c r="V1457" s="312">
        <f>_xll.SRS1Splines.Functions25.Linear_Interp(V_NK3!$P$8:$P$32,V_NK3!$R$8:$R$32,AC1457)</f>
        <v>511.24468706000198</v>
      </c>
      <c r="W1457" s="312">
        <f>(V1457/V_NK3!$R$28)*100</f>
        <v>94.299988181437556</v>
      </c>
      <c r="X1457" s="308">
        <f>V1457-V_NK3!$R$8</f>
        <v>454.666035060002</v>
      </c>
      <c r="Y1457" s="308">
        <f>IFERROR((V1457 - V_NK3!$V$10) / (V_NK3!$V$9- V_NK3!$V$10) * 100, 0)</f>
        <v>93.635820315571706</v>
      </c>
      <c r="Z1457" s="308">
        <v>541.79999999999995</v>
      </c>
      <c r="AA1457" s="308">
        <v>521</v>
      </c>
      <c r="AB1457" s="312">
        <v>536.7831396018712</v>
      </c>
      <c r="AC1457" s="371">
        <v>540.19000000000005</v>
      </c>
      <c r="AD1457" s="308">
        <v>1.3</v>
      </c>
      <c r="AE1457" s="372">
        <v>0.45537700000000003</v>
      </c>
      <c r="AF1457" s="373"/>
      <c r="AG1457" s="312"/>
      <c r="AH1457" s="370">
        <v>2.1449067428570747</v>
      </c>
      <c r="AI1457" s="370">
        <v>2.0138495999999999</v>
      </c>
      <c r="AJ1457" s="370"/>
      <c r="AK1457" s="312">
        <f>_xll.SRS1Splines.Functions25.Linear_Interp(V_NK2!$R$10:$R$21,V_NK2!$T$10:$T$21,AR1457)</f>
        <v>60.828057142886699</v>
      </c>
      <c r="AL1457" s="312">
        <f>(AK1457/V_NK2!$T$18)*100</f>
        <v>85.193357342978558</v>
      </c>
      <c r="AM1457" s="308">
        <f>AK1457-V_NK2!$T$11</f>
        <v>20.008057142858902</v>
      </c>
      <c r="AN1457" s="308">
        <f>IFERROR((AK1457 - V_NK2!$X$12) / (V_NK2!$X$11- V_NK2!$X$12) * 100, 0)</f>
        <v>65.428571428580398</v>
      </c>
      <c r="AO1457" s="308">
        <v>427</v>
      </c>
      <c r="AP1457" s="308">
        <v>420</v>
      </c>
      <c r="AQ1457" s="308"/>
      <c r="AR1457" s="371">
        <v>424.58</v>
      </c>
      <c r="AS1457" s="312">
        <v>1.512</v>
      </c>
      <c r="AT1457" s="372">
        <v>0.47948800000000003</v>
      </c>
      <c r="AU1457" s="369"/>
      <c r="AV1457" s="312">
        <v>0.31239407866302793</v>
      </c>
      <c r="AW1457" s="370">
        <v>0.49811056363639439</v>
      </c>
      <c r="AX1457" s="370">
        <v>0.46691056363636368</v>
      </c>
      <c r="AY1457" s="370">
        <v>0</v>
      </c>
      <c r="AZ1457" s="312">
        <f>_xll.SRS1Splines.Functions25.Linear_Interp(V_NNG3A!$H$4:$H$12,V_NNG3A!$I$4:$I$12,BF1457)</f>
        <v>13.4424500000001</v>
      </c>
      <c r="BA1457" s="312">
        <f>(AZ1457/V_NNG3A!$I$8)*100</f>
        <v>97.057400722022393</v>
      </c>
      <c r="BB1457" s="308">
        <f>_xll.SRS1Splines.Functions25.Linear_Interp(V_NNG3A!$H$4:$H$12,V_NNG3A!$J$4:$J$12,BF1457)</f>
        <v>2.4548637931036001</v>
      </c>
      <c r="BC1457" s="308">
        <f>IFERROR((AZ1457-V_NNG3A!$J$20) / (V_NNG3A!$J$19-V_NNG3A!$J$20) * 100, 0)</f>
        <v>85.762016624506842</v>
      </c>
      <c r="BD1457" s="308">
        <v>1050</v>
      </c>
      <c r="BE1457" s="308">
        <v>1047</v>
      </c>
      <c r="BF1457" s="374">
        <v>1049.67</v>
      </c>
      <c r="BG1457" s="312">
        <v>0.11161290322580644</v>
      </c>
      <c r="BH1457" s="372">
        <v>0.16076999999998953</v>
      </c>
      <c r="BI1457" s="369"/>
      <c r="BJ1457" s="312">
        <v>0.97631999999999997</v>
      </c>
      <c r="BK1457" s="370">
        <v>0.82943999999999984</v>
      </c>
      <c r="BL1457" s="370">
        <v>0.82943999999999984</v>
      </c>
      <c r="BM1457" s="370">
        <f t="shared" si="20"/>
        <v>0</v>
      </c>
      <c r="BN1457" s="312">
        <f>_xll.SRS1Splines.Functions25.Linear_Interp(V_XNN1!$K$3:$K$8,V_XNN1!$L$3:$L$8,BT1457)</f>
        <v>0.20513999999999999</v>
      </c>
      <c r="BO1457" s="312">
        <f>(BN1457/V_XNN1!$L$7)*100</f>
        <v>97.685714285714283</v>
      </c>
      <c r="BP1457" s="308">
        <f>_xll.SRS1Splines.Functions25.Linear_Interp(V_XNN1!$K$3:$K$8,V_XNN1!$M$3:$M$8,BT1457)</f>
        <v>4.9139999999999802E-2</v>
      </c>
      <c r="BQ1457" s="308">
        <f>IFERROR((BN1457 - V_XNN1!$M$16) / (V_XNN1!$M$15- V_XNN1!$M$16) * 100, 0)</f>
        <v>57.38161559888578</v>
      </c>
      <c r="BR1457" s="308">
        <v>252</v>
      </c>
      <c r="BS1457" s="308">
        <v>249</v>
      </c>
      <c r="BT1457" s="374">
        <v>251.73</v>
      </c>
      <c r="BU1457" s="312">
        <v>0.16129032258064516</v>
      </c>
      <c r="BV1457" s="372">
        <v>0.13222100000000001</v>
      </c>
      <c r="BW1457" s="369"/>
      <c r="BX1457" s="312"/>
      <c r="BY1457" s="370"/>
      <c r="BZ1457" s="370"/>
      <c r="CA1457" s="370"/>
      <c r="CB1457" s="312"/>
      <c r="CC1457" s="312"/>
      <c r="CD1457" s="308"/>
      <c r="CE1457" s="312"/>
      <c r="CF1457" s="312"/>
      <c r="CG1457" s="312"/>
      <c r="CH1457" s="312"/>
      <c r="CI1457" s="384"/>
      <c r="CJ1457" s="312"/>
      <c r="CK1457" s="372"/>
      <c r="CL1457" s="369"/>
      <c r="CM1457" s="312"/>
      <c r="CN1457" s="370"/>
      <c r="CO1457" s="370"/>
      <c r="CP1457" s="370"/>
      <c r="CQ1457" s="312"/>
      <c r="CR1457" s="312"/>
      <c r="CS1457" s="308"/>
      <c r="CT1457" s="312"/>
      <c r="CU1457" s="312"/>
      <c r="CV1457" s="312"/>
      <c r="CW1457" s="312"/>
      <c r="CX1457" s="384"/>
      <c r="CY1457" s="312"/>
      <c r="CZ1457" s="372"/>
    </row>
    <row r="1458" spans="1:104" s="1" customFormat="1" hidden="1">
      <c r="A1458" s="269">
        <v>46017</v>
      </c>
      <c r="B1458" s="380">
        <v>0</v>
      </c>
      <c r="C1458" s="381">
        <v>0.78096774193548391</v>
      </c>
      <c r="D1458" s="382">
        <v>1.4437440000000001</v>
      </c>
      <c r="E1458" s="382">
        <v>1.4592959999999999</v>
      </c>
      <c r="F1458" s="382">
        <v>0</v>
      </c>
      <c r="G1458" s="312">
        <f>_xll.SRS1Splines.Functions25.Linear_Interp(V_NEM!$R$687:$R$703,V_NEM!$T$687:$T$703,M1458)+_xll.SRS1Splines.Functions25.Linear_Interp(V_NEM!$AB$687:$AB$703,V_NEM!$AD$687:$AD$703,N1458)</f>
        <v>0.96687350999999611</v>
      </c>
      <c r="H1458" s="308">
        <f>(G1458/(V_NEM!$T$696+V_NEM!$AD$696))*100</f>
        <v>99.762571678195812</v>
      </c>
      <c r="I1458" s="308">
        <f>G1458-(V_NEM!$T$694+V_NEM!$AD$694)</f>
        <v>0.32738737499999615</v>
      </c>
      <c r="J1458" s="308">
        <f>((IFERROR((_xll.SRS1Splines.Functions25.Linear_Interp(V_NEM!$R$687:$R$703,V_NEM!$T$687:$T$703,M1458) - V_NEM!$X$689) / (V_NEM!$X$688- V_NEM!$X$689) * 100, 0))+(IFERROR((_xll.SRS1Splines.Functions25.Linear_Interp(V_NEM!$AB$687:$AB$703,V_NEM!$AD$687:$AD$703,N1458) - V_NEM!$AH$689) / (V_NEM!$AH$688- V_NEM!$AH$689) * 100, 0)))/2</f>
        <v>94.947847171271903</v>
      </c>
      <c r="K1458" s="308">
        <v>784.3</v>
      </c>
      <c r="L1458" s="308">
        <v>781.8</v>
      </c>
      <c r="M1458" s="371">
        <v>784.02</v>
      </c>
      <c r="N1458" s="371">
        <v>783.79</v>
      </c>
      <c r="O1458" s="312">
        <v>1.1651612903225805</v>
      </c>
      <c r="P1458" s="383">
        <v>1.5178900000000002</v>
      </c>
      <c r="Q1458" s="369">
        <v>0</v>
      </c>
      <c r="R1458" s="312">
        <v>1.0367999999999999</v>
      </c>
      <c r="S1458" s="370">
        <v>0.98518274887695301</v>
      </c>
      <c r="T1458" s="370">
        <v>3.6557648999999999</v>
      </c>
      <c r="U1458" s="370"/>
      <c r="V1458" s="312">
        <f>_xll.SRS1Splines.Functions25.Linear_Interp(V_NK3!$P$8:$P$32,V_NK3!$R$8:$R$32,AC1458)</f>
        <v>508.57410487999999</v>
      </c>
      <c r="W1458" s="312">
        <f>(V1458/V_NK3!$R$28)*100</f>
        <v>93.807394567487307</v>
      </c>
      <c r="X1458" s="308">
        <f>V1458-V_NK3!$R$8</f>
        <v>451.99545288000002</v>
      </c>
      <c r="Y1458" s="308">
        <f>IFERROR((V1458 - V_NK3!$V$10) / (V_NK3!$V$9- V_NK3!$V$10) * 100, 0)</f>
        <v>93.085829478645351</v>
      </c>
      <c r="Z1458" s="308">
        <v>541.79999999999995</v>
      </c>
      <c r="AA1458" s="308">
        <v>521</v>
      </c>
      <c r="AB1458" s="312">
        <v>536.64560526955984</v>
      </c>
      <c r="AC1458" s="371">
        <v>540.12</v>
      </c>
      <c r="AD1458" s="308">
        <v>1.3</v>
      </c>
      <c r="AE1458" s="372">
        <v>0.90265799999999996</v>
      </c>
      <c r="AF1458" s="373"/>
      <c r="AG1458" s="312"/>
      <c r="AH1458" s="370">
        <v>3.5694132571426871</v>
      </c>
      <c r="AI1458" s="370">
        <v>5.2294704000000003</v>
      </c>
      <c r="AJ1458" s="370"/>
      <c r="AK1458" s="312">
        <f>_xll.SRS1Splines.Functions25.Linear_Interp(V_NK2!$R$10:$R$21,V_NK2!$T$10:$T$21,AR1458)</f>
        <v>59.168000000029302</v>
      </c>
      <c r="AL1458" s="312">
        <f>(AK1458/V_NK2!$T$18)*100</f>
        <v>82.868347338976605</v>
      </c>
      <c r="AM1458" s="308">
        <f>AK1458-V_NK2!$T$11</f>
        <v>18.348000000001505</v>
      </c>
      <c r="AN1458" s="308">
        <f>IFERROR((AK1458 - V_NK2!$X$12) / (V_NK2!$X$11- V_NK2!$X$12) * 100, 0)</f>
        <v>60.000000000007873</v>
      </c>
      <c r="AO1458" s="308">
        <v>427</v>
      </c>
      <c r="AP1458" s="308">
        <v>420</v>
      </c>
      <c r="AQ1458" s="308"/>
      <c r="AR1458" s="371">
        <v>424.2</v>
      </c>
      <c r="AS1458" s="312">
        <v>1.512</v>
      </c>
      <c r="AT1458" s="372">
        <v>1.245112</v>
      </c>
      <c r="AU1458" s="369"/>
      <c r="AV1458" s="312">
        <v>0.31239407866302793</v>
      </c>
      <c r="AW1458" s="370">
        <v>0.49618312727271324</v>
      </c>
      <c r="AX1458" s="370">
        <v>0.61058312727272746</v>
      </c>
      <c r="AY1458" s="370">
        <v>0</v>
      </c>
      <c r="AZ1458" s="312">
        <f>_xll.SRS1Splines.Functions25.Linear_Interp(V_NNG3A!$H$4:$H$12,V_NNG3A!$I$4:$I$12,BF1458)</f>
        <v>12.899050000000001</v>
      </c>
      <c r="BA1458" s="312">
        <f>(AZ1458/V_NNG3A!$I$8)*100</f>
        <v>93.133935018050551</v>
      </c>
      <c r="BB1458" s="308">
        <f>_xll.SRS1Splines.Functions25.Linear_Interp(V_NNG3A!$H$4:$H$12,V_NNG3A!$J$4:$J$12,BF1458)</f>
        <v>1.9114637931035401</v>
      </c>
      <c r="BC1458" s="308">
        <f>IFERROR((AZ1458-V_NNG3A!$J$20) / (V_NNG3A!$J$19-V_NNG3A!$J$20) * 100, 0)</f>
        <v>66.778038790507793</v>
      </c>
      <c r="BD1458" s="308">
        <v>1050</v>
      </c>
      <c r="BE1458" s="308">
        <v>1047</v>
      </c>
      <c r="BF1458" s="374">
        <v>1049.23</v>
      </c>
      <c r="BG1458" s="312">
        <v>0.11161290322580644</v>
      </c>
      <c r="BH1458" s="372">
        <v>0.20953000000002794</v>
      </c>
      <c r="BI1458" s="369"/>
      <c r="BJ1458" s="312">
        <v>0.97631999999999997</v>
      </c>
      <c r="BK1458" s="370">
        <v>0.77846400000000004</v>
      </c>
      <c r="BL1458" s="370">
        <v>0.77846400000000004</v>
      </c>
      <c r="BM1458" s="370">
        <f t="shared" si="20"/>
        <v>0</v>
      </c>
      <c r="BN1458" s="312">
        <f>_xll.SRS1Splines.Functions25.Linear_Interp(V_XNN1!$K$3:$K$8,V_XNN1!$L$3:$L$8,BT1458)</f>
        <v>0.20280000000000001</v>
      </c>
      <c r="BO1458" s="312">
        <f>(BN1458/V_XNN1!$L$7)*100</f>
        <v>96.571428571428569</v>
      </c>
      <c r="BP1458" s="308">
        <f>_xll.SRS1Splines.Functions25.Linear_Interp(V_XNN1!$K$3:$K$8,V_XNN1!$M$3:$M$8,BT1458)</f>
        <v>4.6799999999999897E-2</v>
      </c>
      <c r="BQ1458" s="308">
        <f>IFERROR((BN1458 - V_XNN1!$M$16) / (V_XNN1!$M$15- V_XNN1!$M$16) * 100, 0)</f>
        <v>50.139275766016766</v>
      </c>
      <c r="BR1458" s="308">
        <v>252</v>
      </c>
      <c r="BS1458" s="308">
        <v>249</v>
      </c>
      <c r="BT1458" s="374">
        <v>251.6</v>
      </c>
      <c r="BU1458" s="312">
        <v>0.16129032258064516</v>
      </c>
      <c r="BV1458" s="372">
        <v>0.124931</v>
      </c>
      <c r="BW1458" s="369"/>
      <c r="BX1458" s="312"/>
      <c r="BY1458" s="370"/>
      <c r="BZ1458" s="370"/>
      <c r="CA1458" s="370"/>
      <c r="CB1458" s="312"/>
      <c r="CC1458" s="312"/>
      <c r="CD1458" s="308"/>
      <c r="CE1458" s="312"/>
      <c r="CF1458" s="312"/>
      <c r="CG1458" s="312"/>
      <c r="CH1458" s="312"/>
      <c r="CI1458" s="384"/>
      <c r="CJ1458" s="312"/>
      <c r="CK1458" s="372"/>
      <c r="CL1458" s="369"/>
      <c r="CM1458" s="312"/>
      <c r="CN1458" s="370"/>
      <c r="CO1458" s="370"/>
      <c r="CP1458" s="370"/>
      <c r="CQ1458" s="312"/>
      <c r="CR1458" s="312"/>
      <c r="CS1458" s="308"/>
      <c r="CT1458" s="312"/>
      <c r="CU1458" s="312"/>
      <c r="CV1458" s="312"/>
      <c r="CW1458" s="312"/>
      <c r="CX1458" s="384"/>
      <c r="CY1458" s="312"/>
      <c r="CZ1458" s="372"/>
    </row>
    <row r="1459" spans="1:104" s="1" customFormat="1" hidden="1">
      <c r="A1459" s="269">
        <v>46018</v>
      </c>
      <c r="B1459" s="380">
        <v>0</v>
      </c>
      <c r="C1459" s="381">
        <v>0.78096774193548391</v>
      </c>
      <c r="D1459" s="382">
        <v>1.417824</v>
      </c>
      <c r="E1459" s="382">
        <v>1.5163200000000003</v>
      </c>
      <c r="F1459" s="382">
        <v>0</v>
      </c>
      <c r="G1459" s="312">
        <f>_xll.SRS1Splines.Functions25.Linear_Interp(V_NEM!$R$687:$R$703,V_NEM!$T$687:$T$703,M1459)+_xll.SRS1Splines.Functions25.Linear_Interp(V_NEM!$AB$687:$AB$703,V_NEM!$AD$687:$AD$703,N1459)</f>
        <v>0.89550718494999804</v>
      </c>
      <c r="H1459" s="308">
        <f>(G1459/(V_NEM!$T$696+V_NEM!$AD$696))*100</f>
        <v>92.3989527098678</v>
      </c>
      <c r="I1459" s="308">
        <f>G1459-(V_NEM!$T$694+V_NEM!$AD$694)</f>
        <v>0.25602104994999808</v>
      </c>
      <c r="J1459" s="308">
        <f>((IFERROR((_xll.SRS1Splines.Functions25.Linear_Interp(V_NEM!$R$687:$R$703,V_NEM!$T$687:$T$703,M1459) - V_NEM!$X$689) / (V_NEM!$X$688- V_NEM!$X$689) * 100, 0))+(IFERROR((_xll.SRS1Splines.Functions25.Linear_Interp(V_NEM!$AB$687:$AB$703,V_NEM!$AD$687:$AD$703,N1459) - V_NEM!$AH$689) / (V_NEM!$AH$688- V_NEM!$AH$689) * 100, 0)))/2</f>
        <v>69.349793890551581</v>
      </c>
      <c r="K1459" s="308">
        <v>784.3</v>
      </c>
      <c r="L1459" s="308">
        <v>781.8</v>
      </c>
      <c r="M1459" s="371">
        <v>783.65</v>
      </c>
      <c r="N1459" s="371">
        <v>783.21</v>
      </c>
      <c r="O1459" s="312">
        <v>1.1651612903225805</v>
      </c>
      <c r="P1459" s="383">
        <v>1.410466</v>
      </c>
      <c r="Q1459" s="369">
        <v>0</v>
      </c>
      <c r="R1459" s="312">
        <v>1.0367999999999999</v>
      </c>
      <c r="S1459" s="370">
        <v>0.41053634887695267</v>
      </c>
      <c r="T1459" s="370">
        <v>3.0811184999999996</v>
      </c>
      <c r="U1459" s="370"/>
      <c r="V1459" s="312">
        <f>_xll.SRS1Splines.Functions25.Linear_Interp(V_NK3!$P$8:$P$32,V_NK3!$R$8:$R$32,AC1459)</f>
        <v>505.90352269999801</v>
      </c>
      <c r="W1459" s="312">
        <f>(V1459/V_NK3!$R$28)*100</f>
        <v>93.314800953537087</v>
      </c>
      <c r="X1459" s="308">
        <f>V1459-V_NK3!$R$8</f>
        <v>449.32487069999803</v>
      </c>
      <c r="Y1459" s="308">
        <f>IFERROR((V1459 - V_NK3!$V$10) / (V_NK3!$V$9- V_NK3!$V$10) * 100, 0)</f>
        <v>92.53583864171901</v>
      </c>
      <c r="Z1459" s="308">
        <v>541.79999999999995</v>
      </c>
      <c r="AA1459" s="308">
        <v>521</v>
      </c>
      <c r="AB1459" s="312">
        <v>536.50807093724848</v>
      </c>
      <c r="AC1459" s="371">
        <v>540.04999999999995</v>
      </c>
      <c r="AD1459" s="308">
        <v>1.3</v>
      </c>
      <c r="AE1459" s="372">
        <v>0.76076999999999995</v>
      </c>
      <c r="AF1459" s="373"/>
      <c r="AG1459" s="312"/>
      <c r="AH1459" s="370">
        <v>3.1824411428573129</v>
      </c>
      <c r="AI1459" s="370">
        <v>3.0513840000000001</v>
      </c>
      <c r="AJ1459" s="370"/>
      <c r="AK1459" s="312">
        <f>_xll.SRS1Splines.Functions25.Linear_Interp(V_NK2!$R$10:$R$21,V_NK2!$T$10:$T$21,AR1459)</f>
        <v>59.299057142886603</v>
      </c>
      <c r="AL1459" s="312">
        <f>(AK1459/V_NK2!$T$18)*100</f>
        <v>83.051900760345376</v>
      </c>
      <c r="AM1459" s="308">
        <f>AK1459-V_NK2!$T$11</f>
        <v>18.479057142858807</v>
      </c>
      <c r="AN1459" s="308">
        <f>IFERROR((AK1459 - V_NK2!$X$12) / (V_NK2!$X$11- V_NK2!$X$12) * 100, 0)</f>
        <v>60.428571428579836</v>
      </c>
      <c r="AO1459" s="308">
        <v>427</v>
      </c>
      <c r="AP1459" s="308">
        <v>420</v>
      </c>
      <c r="AQ1459" s="308"/>
      <c r="AR1459" s="371">
        <v>424.23</v>
      </c>
      <c r="AS1459" s="312">
        <v>1.512</v>
      </c>
      <c r="AT1459" s="372">
        <v>0.72651999999999994</v>
      </c>
      <c r="AU1459" s="369"/>
      <c r="AV1459" s="312">
        <v>0.31239407866302793</v>
      </c>
      <c r="AW1459" s="370">
        <v>0.47793503636360801</v>
      </c>
      <c r="AX1459" s="370">
        <v>0.31673503636363642</v>
      </c>
      <c r="AY1459" s="370">
        <v>0</v>
      </c>
      <c r="AZ1459" s="312">
        <f>_xll.SRS1Splines.Functions25.Linear_Interp(V_NNG3A!$H$4:$H$12,V_NNG3A!$I$4:$I$12,BF1459)</f>
        <v>13.6647499999999</v>
      </c>
      <c r="BA1459" s="312">
        <f>(AZ1459/V_NNG3A!$I$8)*100</f>
        <v>98.662454873645487</v>
      </c>
      <c r="BB1459" s="308">
        <f>_xll.SRS1Splines.Functions25.Linear_Interp(V_NNG3A!$H$4:$H$12,V_NNG3A!$J$4:$J$12,BF1459)</f>
        <v>2.6771637931033898</v>
      </c>
      <c r="BC1459" s="308">
        <f>IFERROR((AZ1459-V_NNG3A!$J$20) / (V_NNG3A!$J$19-V_NNG3A!$J$20) * 100, 0)</f>
        <v>93.528189374770761</v>
      </c>
      <c r="BD1459" s="308">
        <v>1050</v>
      </c>
      <c r="BE1459" s="308">
        <v>1047</v>
      </c>
      <c r="BF1459" s="374">
        <v>1049.8499999999999</v>
      </c>
      <c r="BG1459" s="312">
        <v>0.11161290322580644</v>
      </c>
      <c r="BH1459" s="372">
        <v>0.10835999999998604</v>
      </c>
      <c r="BI1459" s="369"/>
      <c r="BJ1459" s="312">
        <v>0.97631999999999997</v>
      </c>
      <c r="BK1459" s="370">
        <v>0.75686399999999998</v>
      </c>
      <c r="BL1459" s="370">
        <v>0.75686399999999998</v>
      </c>
      <c r="BM1459" s="370">
        <f t="shared" si="20"/>
        <v>0</v>
      </c>
      <c r="BN1459" s="312">
        <f>_xll.SRS1Splines.Functions25.Linear_Interp(V_XNN1!$K$3:$K$8,V_XNN1!$L$3:$L$8,BT1459)</f>
        <v>0.20100000000000001</v>
      </c>
      <c r="BO1459" s="312">
        <f>(BN1459/V_XNN1!$L$7)*100</f>
        <v>95.714285714285722</v>
      </c>
      <c r="BP1459" s="308">
        <f>_xll.SRS1Splines.Functions25.Linear_Interp(V_XNN1!$K$3:$K$8,V_XNN1!$M$3:$M$8,BT1459)</f>
        <v>4.4999999999999998E-2</v>
      </c>
      <c r="BQ1459" s="308">
        <f>IFERROR((BN1459 - V_XNN1!$M$16) / (V_XNN1!$M$15- V_XNN1!$M$16) * 100, 0)</f>
        <v>44.568245125348255</v>
      </c>
      <c r="BR1459" s="308">
        <v>252</v>
      </c>
      <c r="BS1459" s="308">
        <v>249</v>
      </c>
      <c r="BT1459" s="374">
        <v>251.5</v>
      </c>
      <c r="BU1459" s="312">
        <v>0.16129032258064516</v>
      </c>
      <c r="BV1459" s="372">
        <v>0.120744</v>
      </c>
      <c r="BW1459" s="369"/>
      <c r="BX1459" s="312"/>
      <c r="BY1459" s="370"/>
      <c r="BZ1459" s="370"/>
      <c r="CA1459" s="370"/>
      <c r="CB1459" s="312"/>
      <c r="CC1459" s="312"/>
      <c r="CD1459" s="308"/>
      <c r="CE1459" s="312"/>
      <c r="CF1459" s="312"/>
      <c r="CG1459" s="312"/>
      <c r="CH1459" s="312"/>
      <c r="CI1459" s="384"/>
      <c r="CJ1459" s="312"/>
      <c r="CK1459" s="372"/>
      <c r="CL1459" s="369"/>
      <c r="CM1459" s="312"/>
      <c r="CN1459" s="370"/>
      <c r="CO1459" s="370"/>
      <c r="CP1459" s="370"/>
      <c r="CQ1459" s="312"/>
      <c r="CR1459" s="312"/>
      <c r="CS1459" s="308"/>
      <c r="CT1459" s="312"/>
      <c r="CU1459" s="312"/>
      <c r="CV1459" s="312"/>
      <c r="CW1459" s="312"/>
      <c r="CX1459" s="384"/>
      <c r="CY1459" s="312"/>
      <c r="CZ1459" s="372"/>
    </row>
    <row r="1460" spans="1:104" s="1" customFormat="1" hidden="1">
      <c r="A1460" s="269">
        <v>46019</v>
      </c>
      <c r="B1460" s="380">
        <v>0</v>
      </c>
      <c r="C1460" s="381">
        <v>0.78096774193548391</v>
      </c>
      <c r="D1460" s="382">
        <v>1.4567040000000002</v>
      </c>
      <c r="E1460" s="382">
        <v>1.3979520000000001</v>
      </c>
      <c r="F1460" s="382">
        <v>8.6399999999999997E-4</v>
      </c>
      <c r="G1460" s="312">
        <f>_xll.SRS1Splines.Functions25.Linear_Interp(V_NEM!$R$687:$R$703,V_NEM!$T$687:$T$703,M1460)+_xll.SRS1Splines.Functions25.Linear_Interp(V_NEM!$AB$687:$AB$703,V_NEM!$AD$687:$AD$703,N1460)</f>
        <v>0.97103192980000552</v>
      </c>
      <c r="H1460" s="308">
        <f>(G1460/(V_NEM!$T$696+V_NEM!$AD$696))*100</f>
        <v>100.19163985420414</v>
      </c>
      <c r="I1460" s="308">
        <f>G1460-(V_NEM!$T$694+V_NEM!$AD$694)</f>
        <v>0.33154579480000557</v>
      </c>
      <c r="J1460" s="308">
        <f>((IFERROR((_xll.SRS1Splines.Functions25.Linear_Interp(V_NEM!$R$687:$R$703,V_NEM!$T$687:$T$703,M1460) - V_NEM!$X$689) / (V_NEM!$X$688- V_NEM!$X$689) * 100, 0))+(IFERROR((_xll.SRS1Splines.Functions25.Linear_Interp(V_NEM!$AB$687:$AB$703,V_NEM!$AD$687:$AD$703,N1460) - V_NEM!$AH$689) / (V_NEM!$AH$688- V_NEM!$AH$689) * 100, 0)))/2</f>
        <v>87.959369264680191</v>
      </c>
      <c r="K1460" s="308">
        <v>784.3</v>
      </c>
      <c r="L1460" s="308">
        <v>781.8</v>
      </c>
      <c r="M1460" s="371">
        <v>784.1</v>
      </c>
      <c r="N1460" s="371">
        <v>783.44</v>
      </c>
      <c r="O1460" s="312">
        <v>1.1651612903225805</v>
      </c>
      <c r="P1460" s="383">
        <v>1.487357</v>
      </c>
      <c r="Q1460" s="369">
        <v>0</v>
      </c>
      <c r="R1460" s="312">
        <v>1.0367999999999999</v>
      </c>
      <c r="S1460" s="370">
        <v>0.76302347175216678</v>
      </c>
      <c r="T1460" s="370">
        <v>0</v>
      </c>
      <c r="U1460" s="370"/>
      <c r="V1460" s="312">
        <f>_xll.SRS1Splines.Functions25.Linear_Interp(V_NK3!$P$8:$P$32,V_NK3!$R$8:$R$32,AC1460)</f>
        <v>506.666546180002</v>
      </c>
      <c r="W1460" s="312">
        <f>(V1460/V_NK3!$R$28)*100</f>
        <v>93.455541986094914</v>
      </c>
      <c r="X1460" s="308">
        <f>V1460-V_NK3!$R$8</f>
        <v>450.08789418000202</v>
      </c>
      <c r="Y1460" s="308">
        <f>IFERROR((V1460 - V_NK3!$V$10) / (V_NK3!$V$9- V_NK3!$V$10) * 100, 0)</f>
        <v>92.692978880841522</v>
      </c>
      <c r="Z1460" s="308">
        <v>541.79999999999995</v>
      </c>
      <c r="AA1460" s="308">
        <v>521</v>
      </c>
      <c r="AB1460" s="312">
        <v>536.37053660493712</v>
      </c>
      <c r="AC1460" s="371">
        <v>540.07000000000005</v>
      </c>
      <c r="AD1460" s="308">
        <v>1.3</v>
      </c>
      <c r="AE1460" s="372">
        <v>0</v>
      </c>
      <c r="AF1460" s="373"/>
      <c r="AG1460" s="312"/>
      <c r="AH1460" s="370">
        <v>0.51347925714268694</v>
      </c>
      <c r="AI1460" s="370">
        <v>3.2936400000000005E-2</v>
      </c>
      <c r="AJ1460" s="370"/>
      <c r="AK1460" s="312">
        <f>_xll.SRS1Splines.Functions25.Linear_Interp(V_NK2!$R$10:$R$21,V_NK2!$T$10:$T$21,AR1460)</f>
        <v>59.779600000029298</v>
      </c>
      <c r="AL1460" s="312">
        <f>(AK1460/V_NK2!$T$18)*100</f>
        <v>83.724929972029827</v>
      </c>
      <c r="AM1460" s="308">
        <f>AK1460-V_NK2!$T$11</f>
        <v>18.959600000001501</v>
      </c>
      <c r="AN1460" s="308">
        <f>IFERROR((AK1460 - V_NK2!$X$12) / (V_NK2!$X$11- V_NK2!$X$12) * 100, 0)</f>
        <v>62.000000000007951</v>
      </c>
      <c r="AO1460" s="308">
        <v>427</v>
      </c>
      <c r="AP1460" s="308">
        <v>420</v>
      </c>
      <c r="AQ1460" s="308"/>
      <c r="AR1460" s="371">
        <v>424.34</v>
      </c>
      <c r="AS1460" s="312">
        <v>1.512</v>
      </c>
      <c r="AT1460" s="372">
        <v>7.842E-3</v>
      </c>
      <c r="AU1460" s="369"/>
      <c r="AV1460" s="312">
        <v>0.31239407866302793</v>
      </c>
      <c r="AW1460" s="370">
        <v>0.4940161000000024</v>
      </c>
      <c r="AX1460" s="370">
        <v>0.69161610000000007</v>
      </c>
      <c r="AY1460" s="370">
        <v>0</v>
      </c>
      <c r="AZ1460" s="312">
        <f>_xll.SRS1Splines.Functions25.Linear_Interp(V_NNG3A!$H$4:$H$12,V_NNG3A!$I$4:$I$12,BF1460)</f>
        <v>12.726149999999899</v>
      </c>
      <c r="BA1460" s="312">
        <f>(AZ1460/V_NNG3A!$I$8)*100</f>
        <v>91.885559566786284</v>
      </c>
      <c r="BB1460" s="308">
        <f>_xll.SRS1Splines.Functions25.Linear_Interp(V_NNG3A!$H$4:$H$12,V_NNG3A!$J$4:$J$12,BF1460)</f>
        <v>1.7385637931034199</v>
      </c>
      <c r="BC1460" s="308">
        <f>IFERROR((AZ1460-V_NNG3A!$J$20) / (V_NNG3A!$J$19-V_NNG3A!$J$20) * 100, 0)</f>
        <v>60.737682206960208</v>
      </c>
      <c r="BD1460" s="308">
        <v>1050</v>
      </c>
      <c r="BE1460" s="308">
        <v>1047</v>
      </c>
      <c r="BF1460" s="374">
        <v>1049.0899999999999</v>
      </c>
      <c r="BG1460" s="312">
        <v>0.11161290322580644</v>
      </c>
      <c r="BH1460" s="372">
        <v>0.23798999999999068</v>
      </c>
      <c r="BI1460" s="369"/>
      <c r="BJ1460" s="312">
        <v>0.97631999999999997</v>
      </c>
      <c r="BK1460" s="370">
        <v>0.74649600000000005</v>
      </c>
      <c r="BL1460" s="370">
        <v>0.74390400000000001</v>
      </c>
      <c r="BM1460" s="370">
        <f t="shared" si="20"/>
        <v>2.5920000000000387E-3</v>
      </c>
      <c r="BN1460" s="312">
        <f>_xll.SRS1Splines.Functions25.Linear_Interp(V_XNN1!$K$3:$K$8,V_XNN1!$L$3:$L$8,BT1460)</f>
        <v>0.19919999999999999</v>
      </c>
      <c r="BO1460" s="312">
        <f>(BN1460/V_XNN1!$L$7)*100</f>
        <v>94.857142857142847</v>
      </c>
      <c r="BP1460" s="308">
        <f>_xll.SRS1Splines.Functions25.Linear_Interp(V_XNN1!$K$3:$K$8,V_XNN1!$M$3:$M$8,BT1460)</f>
        <v>4.3200000000000099E-2</v>
      </c>
      <c r="BQ1460" s="308">
        <f>IFERROR((BN1460 - V_XNN1!$M$16) / (V_XNN1!$M$15- V_XNN1!$M$16) * 100, 0)</f>
        <v>38.99721448467966</v>
      </c>
      <c r="BR1460" s="308">
        <v>252</v>
      </c>
      <c r="BS1460" s="308">
        <v>249</v>
      </c>
      <c r="BT1460" s="374">
        <v>251.4</v>
      </c>
      <c r="BU1460" s="312">
        <v>0.16129032258064516</v>
      </c>
      <c r="BV1460" s="372">
        <v>0.119787</v>
      </c>
      <c r="BW1460" s="369"/>
      <c r="BX1460" s="312"/>
      <c r="BY1460" s="370"/>
      <c r="BZ1460" s="370"/>
      <c r="CA1460" s="370"/>
      <c r="CB1460" s="312"/>
      <c r="CC1460" s="312"/>
      <c r="CD1460" s="308"/>
      <c r="CE1460" s="312"/>
      <c r="CF1460" s="312"/>
      <c r="CG1460" s="312"/>
      <c r="CH1460" s="312"/>
      <c r="CI1460" s="384"/>
      <c r="CJ1460" s="312"/>
      <c r="CK1460" s="372"/>
      <c r="CL1460" s="369"/>
      <c r="CM1460" s="312"/>
      <c r="CN1460" s="370"/>
      <c r="CO1460" s="370"/>
      <c r="CP1460" s="370"/>
      <c r="CQ1460" s="312"/>
      <c r="CR1460" s="312"/>
      <c r="CS1460" s="308"/>
      <c r="CT1460" s="312"/>
      <c r="CU1460" s="312"/>
      <c r="CV1460" s="312"/>
      <c r="CW1460" s="312"/>
      <c r="CX1460" s="384"/>
      <c r="CY1460" s="312"/>
      <c r="CZ1460" s="372"/>
    </row>
    <row r="1461" spans="1:104" s="1" customFormat="1" hidden="1">
      <c r="A1461" s="269">
        <v>46020</v>
      </c>
      <c r="B1461" s="380">
        <v>0</v>
      </c>
      <c r="C1461" s="381">
        <v>0.78096774193548391</v>
      </c>
      <c r="D1461" s="382">
        <v>1.376352</v>
      </c>
      <c r="E1461" s="382">
        <v>1.4834880000000001</v>
      </c>
      <c r="F1461" s="382">
        <v>0</v>
      </c>
      <c r="G1461" s="312">
        <f>_xll.SRS1Splines.Functions25.Linear_Interp(V_NEM!$R$687:$R$703,V_NEM!$T$687:$T$703,M1461)+_xll.SRS1Splines.Functions25.Linear_Interp(V_NEM!$AB$687:$AB$703,V_NEM!$AD$687:$AD$703,N1461)</f>
        <v>0.85478331260000862</v>
      </c>
      <c r="H1461" s="308">
        <f>(G1461/(V_NEM!$T$696+V_NEM!$AD$696))*100</f>
        <v>88.197039851246274</v>
      </c>
      <c r="I1461" s="308">
        <f>G1461-(V_NEM!$T$694+V_NEM!$AD$694)</f>
        <v>0.21529717760000866</v>
      </c>
      <c r="J1461" s="308">
        <f>((IFERROR((_xll.SRS1Splines.Functions25.Linear_Interp(V_NEM!$R$687:$R$703,V_NEM!$T$687:$T$703,M1461) - V_NEM!$X$689) / (V_NEM!$X$688- V_NEM!$X$689) * 100, 0))+(IFERROR((_xll.SRS1Splines.Functions25.Linear_Interp(V_NEM!$AB$687:$AB$703,V_NEM!$AD$687:$AD$703,N1461) - V_NEM!$AH$689) / (V_NEM!$AH$688- V_NEM!$AH$689) * 100, 0)))/2</f>
        <v>54.399132602687601</v>
      </c>
      <c r="K1461" s="308">
        <v>784.3</v>
      </c>
      <c r="L1461" s="308">
        <v>781.8</v>
      </c>
      <c r="M1461" s="371">
        <v>783.44</v>
      </c>
      <c r="N1461" s="371">
        <v>782.84</v>
      </c>
      <c r="O1461" s="312">
        <v>1.1651612903225805</v>
      </c>
      <c r="P1461" s="383">
        <v>1.4067400000000001</v>
      </c>
      <c r="Q1461" s="369">
        <v>0</v>
      </c>
      <c r="R1461" s="312">
        <v>1.0367999999999999</v>
      </c>
      <c r="S1461" s="370">
        <v>1.1445352076225281</v>
      </c>
      <c r="T1461" s="370">
        <v>0</v>
      </c>
      <c r="U1461" s="370"/>
      <c r="V1461" s="312">
        <f>_xll.SRS1Splines.Functions25.Linear_Interp(V_NK3!$P$8:$P$32,V_NK3!$R$8:$R$32,AC1461)</f>
        <v>507.811081400001</v>
      </c>
      <c r="W1461" s="312">
        <f>(V1461/V_NK3!$R$28)*100</f>
        <v>93.666653534930404</v>
      </c>
      <c r="X1461" s="308">
        <f>V1461-V_NK3!$R$8</f>
        <v>451.23242940000102</v>
      </c>
      <c r="Y1461" s="308">
        <f>IFERROR((V1461 - V_NK3!$V$10) / (V_NK3!$V$9- V_NK3!$V$10) * 100, 0)</f>
        <v>92.928689239523862</v>
      </c>
      <c r="Z1461" s="308">
        <v>541.79999999999995</v>
      </c>
      <c r="AA1461" s="308">
        <v>521</v>
      </c>
      <c r="AB1461" s="312">
        <v>536.23300227262575</v>
      </c>
      <c r="AC1461" s="371">
        <v>540.1</v>
      </c>
      <c r="AD1461" s="308">
        <v>1.3</v>
      </c>
      <c r="AE1461" s="372">
        <v>0</v>
      </c>
      <c r="AF1461" s="373"/>
      <c r="AG1461" s="312"/>
      <c r="AH1461" s="370">
        <v>0.15408422857146264</v>
      </c>
      <c r="AI1461" s="370">
        <v>6.6712800000000003E-2</v>
      </c>
      <c r="AJ1461" s="370"/>
      <c r="AK1461" s="312">
        <f>_xll.SRS1Splines.Functions25.Linear_Interp(V_NK2!$R$10:$R$21,V_NK2!$T$10:$T$21,AR1461)</f>
        <v>59.866971428600998</v>
      </c>
      <c r="AL1461" s="312">
        <f>(AK1461/V_NK2!$T$18)*100</f>
        <v>83.84729891960923</v>
      </c>
      <c r="AM1461" s="308">
        <f>AK1461-V_NK2!$T$11</f>
        <v>19.046971428573201</v>
      </c>
      <c r="AN1461" s="308">
        <f>IFERROR((AK1461 - V_NK2!$X$12) / (V_NK2!$X$11- V_NK2!$X$12) * 100, 0)</f>
        <v>62.285714285723138</v>
      </c>
      <c r="AO1461" s="308">
        <v>427</v>
      </c>
      <c r="AP1461" s="308">
        <v>420</v>
      </c>
      <c r="AQ1461" s="308"/>
      <c r="AR1461" s="371">
        <v>424.36</v>
      </c>
      <c r="AS1461" s="312">
        <v>1.512</v>
      </c>
      <c r="AT1461" s="372">
        <v>1.5883999999999999E-2</v>
      </c>
      <c r="AU1461" s="369"/>
      <c r="AV1461" s="312">
        <v>0.31239407866302793</v>
      </c>
      <c r="AW1461" s="370">
        <v>0.46245041818181593</v>
      </c>
      <c r="AX1461" s="370">
        <v>0.2648504181818182</v>
      </c>
      <c r="AY1461" s="370">
        <v>0</v>
      </c>
      <c r="AZ1461" s="312">
        <f>_xll.SRS1Splines.Functions25.Linear_Interp(V_NNG3A!$H$4:$H$12,V_NNG3A!$I$4:$I$12,BF1461)</f>
        <v>13.6647499999999</v>
      </c>
      <c r="BA1461" s="312">
        <f>(AZ1461/V_NNG3A!$I$8)*100</f>
        <v>98.662454873645487</v>
      </c>
      <c r="BB1461" s="308">
        <f>_xll.SRS1Splines.Functions25.Linear_Interp(V_NNG3A!$H$4:$H$12,V_NNG3A!$J$4:$J$12,BF1461)</f>
        <v>2.6771637931033898</v>
      </c>
      <c r="BC1461" s="308">
        <f>IFERROR((AZ1461-V_NNG3A!$J$20) / (V_NNG3A!$J$19-V_NNG3A!$J$20) * 100, 0)</f>
        <v>93.528189374770761</v>
      </c>
      <c r="BD1461" s="308">
        <v>1050</v>
      </c>
      <c r="BE1461" s="308">
        <v>1047</v>
      </c>
      <c r="BF1461" s="374">
        <v>1049.8499999999999</v>
      </c>
      <c r="BG1461" s="312">
        <v>0.11161290322580644</v>
      </c>
      <c r="BH1461" s="372">
        <v>9.055999999999767E-2</v>
      </c>
      <c r="BI1461" s="369"/>
      <c r="BJ1461" s="312">
        <v>0.97631999999999997</v>
      </c>
      <c r="BK1461" s="370">
        <v>0.71798399999999996</v>
      </c>
      <c r="BL1461" s="370">
        <v>0.71452800000000005</v>
      </c>
      <c r="BM1461" s="370">
        <f t="shared" si="20"/>
        <v>3.4559999999999036E-3</v>
      </c>
      <c r="BN1461" s="312">
        <f>_xll.SRS1Splines.Functions25.Linear_Interp(V_XNN1!$K$3:$K$8,V_XNN1!$L$3:$L$8,BT1461)</f>
        <v>0.19955999999999999</v>
      </c>
      <c r="BO1461" s="312">
        <f>(BN1461/V_XNN1!$L$7)*100</f>
        <v>95.028571428571425</v>
      </c>
      <c r="BP1461" s="308">
        <f>_xll.SRS1Splines.Functions25.Linear_Interp(V_XNN1!$K$3:$K$8,V_XNN1!$M$3:$M$8,BT1461)</f>
        <v>4.35599999999998E-2</v>
      </c>
      <c r="BQ1461" s="308">
        <f>IFERROR((BN1461 - V_XNN1!$M$16) / (V_XNN1!$M$15- V_XNN1!$M$16) * 100, 0)</f>
        <v>40.111420612813362</v>
      </c>
      <c r="BR1461" s="308">
        <v>252</v>
      </c>
      <c r="BS1461" s="308">
        <v>249</v>
      </c>
      <c r="BT1461" s="374">
        <v>251.42</v>
      </c>
      <c r="BU1461" s="312">
        <v>0.16129032258064516</v>
      </c>
      <c r="BV1461" s="372">
        <v>0.114288</v>
      </c>
      <c r="BW1461" s="369"/>
      <c r="BX1461" s="312"/>
      <c r="BY1461" s="370"/>
      <c r="BZ1461" s="370"/>
      <c r="CA1461" s="370"/>
      <c r="CB1461" s="312"/>
      <c r="CC1461" s="312"/>
      <c r="CD1461" s="308"/>
      <c r="CE1461" s="312"/>
      <c r="CF1461" s="312"/>
      <c r="CG1461" s="312"/>
      <c r="CH1461" s="312"/>
      <c r="CI1461" s="384"/>
      <c r="CJ1461" s="312"/>
      <c r="CK1461" s="372"/>
      <c r="CL1461" s="369"/>
      <c r="CM1461" s="312"/>
      <c r="CN1461" s="370"/>
      <c r="CO1461" s="370"/>
      <c r="CP1461" s="370"/>
      <c r="CQ1461" s="312"/>
      <c r="CR1461" s="312"/>
      <c r="CS1461" s="308"/>
      <c r="CT1461" s="312"/>
      <c r="CU1461" s="312"/>
      <c r="CV1461" s="312"/>
      <c r="CW1461" s="312"/>
      <c r="CX1461" s="384"/>
      <c r="CY1461" s="312"/>
      <c r="CZ1461" s="372"/>
    </row>
    <row r="1462" spans="1:104" s="1" customFormat="1" hidden="1">
      <c r="A1462" s="269">
        <v>46021</v>
      </c>
      <c r="B1462" s="380">
        <v>0</v>
      </c>
      <c r="C1462" s="381">
        <v>0.78096774193548391</v>
      </c>
      <c r="D1462" s="382">
        <v>1.394496</v>
      </c>
      <c r="E1462" s="382">
        <v>1.394496</v>
      </c>
      <c r="F1462" s="382">
        <v>0</v>
      </c>
      <c r="G1462" s="312">
        <f>_xll.SRS1Splines.Functions25.Linear_Interp(V_NEM!$R$687:$R$703,V_NEM!$T$687:$T$703,M1462)+_xll.SRS1Splines.Functions25.Linear_Interp(V_NEM!$AB$687:$AB$703,V_NEM!$AD$687:$AD$703,N1462)</f>
        <v>0.87265416319999267</v>
      </c>
      <c r="H1462" s="308">
        <f>(G1462/(V_NEM!$T$696+V_NEM!$AD$696))*100</f>
        <v>90.040964620610623</v>
      </c>
      <c r="I1462" s="308">
        <f>G1462-(V_NEM!$T$694+V_NEM!$AD$694)</f>
        <v>0.23316802819999272</v>
      </c>
      <c r="J1462" s="308">
        <f>((IFERROR((_xll.SRS1Splines.Functions25.Linear_Interp(V_NEM!$R$687:$R$703,V_NEM!$T$687:$T$703,M1462) - V_NEM!$X$689) / (V_NEM!$X$688- V_NEM!$X$689) * 100, 0))+(IFERROR((_xll.SRS1Splines.Functions25.Linear_Interp(V_NEM!$AB$687:$AB$703,V_NEM!$AD$687:$AD$703,N1462) - V_NEM!$AH$689) / (V_NEM!$AH$688- V_NEM!$AH$689) * 100, 0)))/2</f>
        <v>57.600085792933868</v>
      </c>
      <c r="K1462" s="308">
        <v>784.3</v>
      </c>
      <c r="L1462" s="308">
        <v>781.8</v>
      </c>
      <c r="M1462" s="371">
        <v>783.56</v>
      </c>
      <c r="N1462" s="371">
        <v>782.84</v>
      </c>
      <c r="O1462" s="312">
        <v>1.1651612903225805</v>
      </c>
      <c r="P1462" s="383">
        <v>1.4048800000000001</v>
      </c>
      <c r="Q1462" s="369">
        <v>0</v>
      </c>
      <c r="R1462" s="312">
        <v>1.0367999999999999</v>
      </c>
      <c r="S1462" s="370">
        <v>0.76302347174835206</v>
      </c>
      <c r="T1462" s="370">
        <v>0</v>
      </c>
      <c r="U1462" s="370"/>
      <c r="V1462" s="312">
        <f>_xll.SRS1Splines.Functions25.Linear_Interp(V_NK3!$P$8:$P$32,V_NK3!$R$8:$R$32,AC1462)</f>
        <v>508.57410487999999</v>
      </c>
      <c r="W1462" s="312">
        <f>(V1462/V_NK3!$R$28)*100</f>
        <v>93.807394567487307</v>
      </c>
      <c r="X1462" s="308">
        <f>V1462-V_NK3!$R$8</f>
        <v>451.99545288000002</v>
      </c>
      <c r="Y1462" s="308">
        <f>IFERROR((V1462 - V_NK3!$V$10) / (V_NK3!$V$9- V_NK3!$V$10) * 100, 0)</f>
        <v>93.085829478645351</v>
      </c>
      <c r="Z1462" s="308">
        <v>541.79999999999995</v>
      </c>
      <c r="AA1462" s="308">
        <v>521</v>
      </c>
      <c r="AB1462" s="312">
        <v>536.09546794031439</v>
      </c>
      <c r="AC1462" s="371">
        <v>540.12</v>
      </c>
      <c r="AD1462" s="308">
        <v>1.3</v>
      </c>
      <c r="AE1462" s="372">
        <v>0</v>
      </c>
      <c r="AF1462" s="373"/>
      <c r="AG1462" s="312"/>
      <c r="AH1462" s="370">
        <v>0.19965422857146262</v>
      </c>
      <c r="AI1462" s="370">
        <v>0.1122828</v>
      </c>
      <c r="AJ1462" s="370"/>
      <c r="AK1462" s="312">
        <f>_xll.SRS1Splines.Functions25.Linear_Interp(V_NK2!$R$10:$R$21,V_NK2!$T$10:$T$21,AR1462)</f>
        <v>59.9543428571723</v>
      </c>
      <c r="AL1462" s="312">
        <f>(AK1462/V_NK2!$T$18)*100</f>
        <v>83.969667867188093</v>
      </c>
      <c r="AM1462" s="308">
        <f>AK1462-V_NK2!$T$11</f>
        <v>19.134342857144503</v>
      </c>
      <c r="AN1462" s="308">
        <f>IFERROR((AK1462 - V_NK2!$X$12) / (V_NK2!$X$11- V_NK2!$X$12) * 100, 0)</f>
        <v>62.571428571437025</v>
      </c>
      <c r="AO1462" s="308">
        <v>427</v>
      </c>
      <c r="AP1462" s="308">
        <v>420</v>
      </c>
      <c r="AQ1462" s="308"/>
      <c r="AR1462" s="371">
        <v>424.38</v>
      </c>
      <c r="AS1462" s="312">
        <v>1.512</v>
      </c>
      <c r="AT1462" s="372">
        <v>2.6734000000000001E-2</v>
      </c>
      <c r="AU1462" s="369"/>
      <c r="AV1462" s="312">
        <v>0.31239407866302793</v>
      </c>
      <c r="AW1462" s="370">
        <v>0.41509397272729393</v>
      </c>
      <c r="AX1462" s="370">
        <v>0.17849397272727266</v>
      </c>
      <c r="AY1462" s="370">
        <v>0</v>
      </c>
      <c r="AZ1462" s="312">
        <f>_xll.SRS1Splines.Functions25.Linear_Interp(V_NNG3A!$H$4:$H$12,V_NNG3A!$I$4:$I$12,BF1462)</f>
        <v>14.0476000000005</v>
      </c>
      <c r="BA1462" s="312">
        <f>(AZ1462/V_NNG3A!$I$8)*100</f>
        <v>101.42671480144764</v>
      </c>
      <c r="BB1462" s="308">
        <f>_xll.SRS1Splines.Functions25.Linear_Interp(V_NNG3A!$H$4:$H$12,V_NNG3A!$J$4:$J$12,BF1462)</f>
        <v>3.0600137931040199</v>
      </c>
      <c r="BC1462" s="308">
        <f>IFERROR((AZ1462-V_NNG3A!$J$20) / (V_NNG3A!$J$19-V_NNG3A!$J$20) * 100, 0)</f>
        <v>106.90326466692497</v>
      </c>
      <c r="BD1462" s="308">
        <v>1050</v>
      </c>
      <c r="BE1462" s="308">
        <v>1047</v>
      </c>
      <c r="BF1462" s="374">
        <v>1050.76</v>
      </c>
      <c r="BG1462" s="312">
        <v>0.11161290322580644</v>
      </c>
      <c r="BH1462" s="372">
        <v>6.0309999999997671E-2</v>
      </c>
      <c r="BI1462" s="369"/>
      <c r="BJ1462" s="312">
        <v>0.97631999999999997</v>
      </c>
      <c r="BK1462" s="370">
        <v>0.69724799999999998</v>
      </c>
      <c r="BL1462" s="370">
        <v>0.69292799999999999</v>
      </c>
      <c r="BM1462" s="370">
        <f>BK1462-BL1462</f>
        <v>4.3199999999999905E-3</v>
      </c>
      <c r="BN1462" s="312">
        <f>_xll.SRS1Splines.Functions25.Linear_Interp(V_XNN1!$K$3:$K$8,V_XNN1!$L$3:$L$8,BT1462)</f>
        <v>0.19955999999999999</v>
      </c>
      <c r="BO1462" s="312">
        <f>(BN1462/V_XNN1!$L$7)*100</f>
        <v>95.028571428571425</v>
      </c>
      <c r="BP1462" s="308">
        <f>_xll.SRS1Splines.Functions25.Linear_Interp(V_XNN1!$K$3:$K$8,V_XNN1!$M$3:$M$8,BT1462)</f>
        <v>4.35599999999998E-2</v>
      </c>
      <c r="BQ1462" s="308">
        <f>IFERROR((BN1462 - V_XNN1!$M$16) / (V_XNN1!$M$15- V_XNN1!$M$16) * 100, 0)</f>
        <v>40.111420612813362</v>
      </c>
      <c r="BR1462" s="308">
        <v>252</v>
      </c>
      <c r="BS1462" s="308">
        <v>249</v>
      </c>
      <c r="BT1462" s="374">
        <v>251.42</v>
      </c>
      <c r="BU1462" s="312">
        <v>0.16129032258064516</v>
      </c>
      <c r="BV1462" s="372">
        <v>0.111638</v>
      </c>
      <c r="BW1462" s="369"/>
      <c r="BX1462" s="312"/>
      <c r="BY1462" s="370"/>
      <c r="BZ1462" s="370"/>
      <c r="CA1462" s="370"/>
      <c r="CB1462" s="312"/>
      <c r="CC1462" s="312"/>
      <c r="CD1462" s="308"/>
      <c r="CE1462" s="312"/>
      <c r="CF1462" s="312"/>
      <c r="CG1462" s="312"/>
      <c r="CH1462" s="312"/>
      <c r="CI1462" s="384"/>
      <c r="CJ1462" s="312"/>
      <c r="CK1462" s="372"/>
      <c r="CL1462" s="369"/>
      <c r="CM1462" s="312"/>
      <c r="CN1462" s="370"/>
      <c r="CO1462" s="370"/>
      <c r="CP1462" s="370"/>
      <c r="CQ1462" s="312"/>
      <c r="CR1462" s="312"/>
      <c r="CS1462" s="308"/>
      <c r="CT1462" s="312"/>
      <c r="CU1462" s="312"/>
      <c r="CV1462" s="312"/>
      <c r="CW1462" s="312"/>
      <c r="CX1462" s="384"/>
      <c r="CY1462" s="312"/>
      <c r="CZ1462" s="372"/>
    </row>
    <row r="1463" spans="1:104" s="1" customFormat="1" ht="18.600000000000001" hidden="1" thickBot="1">
      <c r="A1463" s="269">
        <v>46022</v>
      </c>
      <c r="B1463" s="385">
        <v>0</v>
      </c>
      <c r="C1463" s="386">
        <v>0.78096774193548391</v>
      </c>
      <c r="D1463" s="387">
        <v>1.3815360000000001</v>
      </c>
      <c r="E1463" s="387">
        <v>1.393632</v>
      </c>
      <c r="F1463" s="387">
        <v>0</v>
      </c>
      <c r="G1463" s="388">
        <f>_xll.SRS1Splines.Functions25.Linear_Interp(V_NEM!$R$687:$R$703,V_NEM!$T$687:$T$703,M1463)+_xll.SRS1Splines.Functions25.Linear_Interp(V_NEM!$AB$687:$AB$703,V_NEM!$AD$687:$AD$703,N1463)</f>
        <v>0.80926856764999722</v>
      </c>
      <c r="H1463" s="309">
        <f>(G1463/(V_NEM!$T$696+V_NEM!$AD$696))*100</f>
        <v>83.500801968495381</v>
      </c>
      <c r="I1463" s="309">
        <f>G1463-(V_NEM!$T$694+V_NEM!$AD$694)</f>
        <v>0.16978243264999726</v>
      </c>
      <c r="J1463" s="309">
        <f>((IFERROR((_xll.SRS1Splines.Functions25.Linear_Interp(V_NEM!$R$687:$R$703,V_NEM!$T$687:$T$703,M1463) - V_NEM!$X$689) / (V_NEM!$X$688- V_NEM!$X$689) * 100, 0))+(IFERROR((_xll.SRS1Splines.Functions25.Linear_Interp(V_NEM!$AB$687:$AB$703,V_NEM!$AD$687:$AD$703,N1463) - V_NEM!$AH$689) / (V_NEM!$AH$688- V_NEM!$AH$689) * 100, 0)))/2</f>
        <v>44.361482136109146</v>
      </c>
      <c r="K1463" s="309">
        <v>784.3</v>
      </c>
      <c r="L1463" s="309">
        <v>781.8</v>
      </c>
      <c r="M1463" s="389">
        <v>783.15</v>
      </c>
      <c r="N1463" s="389">
        <v>782.74</v>
      </c>
      <c r="O1463" s="388">
        <v>1.1651612903225805</v>
      </c>
      <c r="P1463" s="390"/>
      <c r="Q1463" s="391">
        <v>0</v>
      </c>
      <c r="R1463" s="388">
        <v>1.0367999999999999</v>
      </c>
      <c r="S1463" s="392">
        <v>0.76302347174835206</v>
      </c>
      <c r="T1463" s="392">
        <v>0</v>
      </c>
      <c r="U1463" s="392"/>
      <c r="V1463" s="388">
        <f>_xll.SRS1Splines.Functions25.Linear_Interp(V_NK3!$P$8:$P$32,V_NK3!$R$8:$R$32,AC1463)</f>
        <v>509.33712835999899</v>
      </c>
      <c r="W1463" s="388">
        <f>(V1463/V_NK3!$R$28)*100</f>
        <v>93.948135600044239</v>
      </c>
      <c r="X1463" s="309">
        <f>V1463-V_NK3!$R$8</f>
        <v>452.75847635999901</v>
      </c>
      <c r="Y1463" s="309">
        <f>IFERROR((V1463 - V_NK3!$V$10) / (V_NK3!$V$9- V_NK3!$V$10) * 100, 0)</f>
        <v>93.24296971776684</v>
      </c>
      <c r="Z1463" s="309">
        <v>541.79999999999995</v>
      </c>
      <c r="AA1463" s="309">
        <v>521</v>
      </c>
      <c r="AB1463" s="388">
        <v>535.95793360800303</v>
      </c>
      <c r="AC1463" s="389">
        <v>540.14</v>
      </c>
      <c r="AD1463" s="309">
        <v>1.3</v>
      </c>
      <c r="AE1463" s="393">
        <v>0</v>
      </c>
      <c r="AF1463" s="394"/>
      <c r="AG1463" s="388"/>
      <c r="AH1463" s="392">
        <v>0.19871459999999996</v>
      </c>
      <c r="AI1463" s="392">
        <v>0.19871460000000002</v>
      </c>
      <c r="AJ1463" s="392"/>
      <c r="AK1463" s="388">
        <f>_xll.SRS1Splines.Functions25.Linear_Interp(V_NK2!$R$10:$R$21,V_NK2!$T$10:$T$21,AR1463)</f>
        <v>59.9543428571723</v>
      </c>
      <c r="AL1463" s="388">
        <f>(AK1463/V_NK2!$T$18)*100</f>
        <v>83.969667867188093</v>
      </c>
      <c r="AM1463" s="309">
        <f>AK1463-V_NK2!$T$11</f>
        <v>19.134342857144503</v>
      </c>
      <c r="AN1463" s="309">
        <f>IFERROR((AK1463 - V_NK2!$X$12) / (V_NK2!$X$11- V_NK2!$X$12) * 100, 0)</f>
        <v>62.571428571437025</v>
      </c>
      <c r="AO1463" s="309">
        <v>427</v>
      </c>
      <c r="AP1463" s="309">
        <v>420</v>
      </c>
      <c r="AQ1463" s="309"/>
      <c r="AR1463" s="389">
        <v>424.38</v>
      </c>
      <c r="AS1463" s="388">
        <v>1.512</v>
      </c>
      <c r="AT1463" s="393">
        <v>4.7313000000000001E-2</v>
      </c>
      <c r="AU1463" s="391"/>
      <c r="AV1463" s="388">
        <v>0.31239407866302793</v>
      </c>
      <c r="AW1463" s="392">
        <v>0.47179516363638491</v>
      </c>
      <c r="AX1463" s="392">
        <v>0.49519516363636357</v>
      </c>
      <c r="AY1463" s="392">
        <v>0</v>
      </c>
      <c r="AZ1463" s="388">
        <f>_xll.SRS1Splines.Functions25.Linear_Interp(V_NNG3A!$H$4:$H$12,V_NNG3A!$I$4:$I$12,BF1463)</f>
        <v>14.0242000000005</v>
      </c>
      <c r="BA1463" s="388">
        <f>(AZ1463/V_NNG3A!$I$8)*100</f>
        <v>101.25776173285558</v>
      </c>
      <c r="BB1463" s="309">
        <f>_xll.SRS1Splines.Functions25.Linear_Interp(V_NNG3A!$H$4:$H$12,V_NNG3A!$J$4:$J$12,BF1463)</f>
        <v>3.0366137931039798</v>
      </c>
      <c r="BC1463" s="309">
        <f>IFERROR((AZ1463-V_NNG3A!$J$20) / (V_NNG3A!$J$19-V_NNG3A!$J$20) * 100, 0)</f>
        <v>106.08577279847538</v>
      </c>
      <c r="BD1463" s="309">
        <v>1050</v>
      </c>
      <c r="BE1463" s="309">
        <v>1047</v>
      </c>
      <c r="BF1463" s="395">
        <v>1050.67</v>
      </c>
      <c r="BG1463" s="388">
        <v>0.11161290322580644</v>
      </c>
      <c r="BH1463" s="393">
        <v>0.1703300000000163</v>
      </c>
      <c r="BI1463" s="391"/>
      <c r="BJ1463" s="388">
        <v>0.97631999999999997</v>
      </c>
      <c r="BK1463" s="392">
        <v>0.70761600000000002</v>
      </c>
      <c r="BL1463" s="392">
        <v>0.70502399999999998</v>
      </c>
      <c r="BM1463" s="392">
        <f>BK1463-BL1463</f>
        <v>2.5920000000000387E-3</v>
      </c>
      <c r="BN1463" s="388">
        <f>_xll.SRS1Splines.Functions25.Linear_Interp(V_XNN1!$K$3:$K$8,V_XNN1!$L$3:$L$8,BT1463)</f>
        <v>0.19902</v>
      </c>
      <c r="BO1463" s="388">
        <f>(BN1463/V_XNN1!$L$7)*100</f>
        <v>94.771428571428572</v>
      </c>
      <c r="BP1463" s="309">
        <f>_xll.SRS1Splines.Functions25.Linear_Interp(V_XNN1!$K$3:$K$8,V_XNN1!$M$3:$M$8,BT1463)</f>
        <v>4.3019999999999801E-2</v>
      </c>
      <c r="BQ1463" s="309">
        <f>IFERROR((BN1463 - V_XNN1!$M$16) / (V_XNN1!$M$15- V_XNN1!$M$16) * 100, 0)</f>
        <v>38.440111420612851</v>
      </c>
      <c r="BR1463" s="309">
        <v>252</v>
      </c>
      <c r="BS1463" s="309">
        <v>249</v>
      </c>
      <c r="BT1463" s="395">
        <v>251.39</v>
      </c>
      <c r="BU1463" s="388">
        <v>0.16129032258064516</v>
      </c>
      <c r="BV1463" s="393">
        <v>0.113957</v>
      </c>
      <c r="BW1463" s="391"/>
      <c r="BX1463" s="388"/>
      <c r="BY1463" s="392"/>
      <c r="BZ1463" s="392"/>
      <c r="CA1463" s="392"/>
      <c r="CB1463" s="388"/>
      <c r="CC1463" s="388"/>
      <c r="CD1463" s="309"/>
      <c r="CE1463" s="388"/>
      <c r="CF1463" s="388"/>
      <c r="CG1463" s="388"/>
      <c r="CH1463" s="388"/>
      <c r="CI1463" s="396"/>
      <c r="CJ1463" s="388"/>
      <c r="CK1463" s="393"/>
      <c r="CL1463" s="391"/>
      <c r="CM1463" s="388"/>
      <c r="CN1463" s="392"/>
      <c r="CO1463" s="392"/>
      <c r="CP1463" s="392"/>
      <c r="CQ1463" s="388"/>
      <c r="CR1463" s="388"/>
      <c r="CS1463" s="309"/>
      <c r="CT1463" s="388"/>
      <c r="CU1463" s="388"/>
      <c r="CV1463" s="388"/>
      <c r="CW1463" s="388"/>
      <c r="CX1463" s="396"/>
      <c r="CY1463" s="388"/>
      <c r="CZ1463" s="393"/>
    </row>
    <row r="1464" spans="1:104" s="1" customFormat="1" hidden="1" collapsed="1">
      <c r="A1464" s="313">
        <v>46023</v>
      </c>
      <c r="B1464" s="397">
        <v>0</v>
      </c>
      <c r="C1464" s="398">
        <v>0.78096774193548391</v>
      </c>
      <c r="D1464" s="399">
        <v>1.3988160000000001</v>
      </c>
      <c r="E1464" s="399">
        <v>1.2545280000000001</v>
      </c>
      <c r="F1464" s="399">
        <v>0</v>
      </c>
      <c r="G1464" s="400">
        <f>_xll.SRS1Splines.Functions25.Linear_Interp(V_NEM!$R$687:$R$703,V_NEM!$T$687:$T$703,M1464)+_xll.SRS1Splines.Functions25.Linear_Interp(V_NEM!$AB$687:$AB$703,V_NEM!$AD$687:$AD$703,N1464)</f>
        <v>0.66944579614999766</v>
      </c>
      <c r="H1464" s="314">
        <f>(G1464/(V_NEM!$T$696+V_NEM!$AD$696))*100</f>
        <v>69.073806999926262</v>
      </c>
      <c r="I1464" s="314">
        <f>G1464-(V_NEM!$T$694+V_NEM!$AD$694)</f>
        <v>2.9959661149997707E-2</v>
      </c>
      <c r="J1464" s="314">
        <f>((IFERROR((_xll.SRS1Splines.Functions25.Linear_Interp(V_NEM!$R$687:$R$703,V_NEM!$T$687:$T$703,M1464) - V_NEM!$X$689) / (V_NEM!$X$688- V_NEM!$X$689) * 100, 0))+(IFERROR((_xll.SRS1Splines.Functions25.Linear_Interp(V_NEM!$AB$687:$AB$703,V_NEM!$AD$687:$AD$703,N1464) - V_NEM!$AH$689) / (V_NEM!$AH$688- V_NEM!$AH$689) * 100, 0)))/2</f>
        <v>15.923576815349559</v>
      </c>
      <c r="K1464" s="314">
        <v>784.3</v>
      </c>
      <c r="L1464" s="314">
        <v>781.8</v>
      </c>
      <c r="M1464" s="401">
        <v>782.13</v>
      </c>
      <c r="N1464" s="401">
        <v>782.56</v>
      </c>
      <c r="O1464" s="400">
        <v>1.1651612903225805</v>
      </c>
      <c r="P1464" s="402">
        <v>1.28026</v>
      </c>
      <c r="Q1464" s="403">
        <v>0</v>
      </c>
      <c r="R1464" s="400">
        <v>0.8638709677419355</v>
      </c>
      <c r="S1464" s="404">
        <v>0.68929611412582381</v>
      </c>
      <c r="T1464" s="404">
        <v>1.0708078499999998</v>
      </c>
      <c r="U1464" s="404"/>
      <c r="V1464" s="400">
        <f>_xll.SRS1Splines.Functions25.Linear_Interp(V_NK3!$P$8:$P$32,V_NK3!$R$8:$R$32,AC1464)</f>
        <v>508.95561662</v>
      </c>
      <c r="W1464" s="400">
        <f>(V1464/V_NK3!$R$28)*100</f>
        <v>93.87776508376588</v>
      </c>
      <c r="X1464" s="314">
        <f>V1464-V_NK3!$R$8</f>
        <v>452.37696462000002</v>
      </c>
      <c r="Y1464" s="314">
        <f>IFERROR((V1464 - V_NK3!$V$10) / (V_NK3!$V$9- V_NK3!$V$10) * 100, 0)</f>
        <v>93.164399598206202</v>
      </c>
      <c r="Z1464" s="314">
        <v>541.79999999999995</v>
      </c>
      <c r="AA1464" s="314">
        <v>521</v>
      </c>
      <c r="AB1464" s="400">
        <v>540.14</v>
      </c>
      <c r="AC1464" s="401">
        <v>540.13</v>
      </c>
      <c r="AD1464" s="314">
        <v>0.32258064516129031</v>
      </c>
      <c r="AE1464" s="405">
        <v>0.26439699999999999</v>
      </c>
      <c r="AF1464" s="406"/>
      <c r="AG1464" s="400">
        <v>1.3706557096036671</v>
      </c>
      <c r="AH1464" s="404">
        <v>1.2123689714285373</v>
      </c>
      <c r="AI1464" s="404">
        <v>1.2997403999999999</v>
      </c>
      <c r="AJ1464" s="404"/>
      <c r="AK1464" s="400">
        <f>_xll.SRS1Splines.Functions25.Linear_Interp(V_NK2!$R$10:$R$21,V_NK2!$T$10:$T$21,AR1464)</f>
        <v>59.866971428600998</v>
      </c>
      <c r="AL1464" s="400">
        <f>(AK1464/V_NK2!$T$18)*100</f>
        <v>83.84729891960923</v>
      </c>
      <c r="AM1464" s="314">
        <f>AK1464-V_NK2!$T$11</f>
        <v>19.046971428573201</v>
      </c>
      <c r="AN1464" s="314">
        <f>IFERROR((AK1464 - V_NK2!$X$12) / (V_NK2!$X$11- V_NK2!$X$12) * 100, 0)</f>
        <v>62.285714285723138</v>
      </c>
      <c r="AO1464" s="314">
        <v>427</v>
      </c>
      <c r="AP1464" s="314">
        <v>420</v>
      </c>
      <c r="AQ1464" s="314"/>
      <c r="AR1464" s="401">
        <v>424.36</v>
      </c>
      <c r="AS1464" s="400">
        <v>0.35483870967741937</v>
      </c>
      <c r="AT1464" s="405">
        <v>0.30946200000000001</v>
      </c>
      <c r="AU1464" s="403"/>
      <c r="AV1464" s="400">
        <v>0.27225806451612899</v>
      </c>
      <c r="AW1464" s="404">
        <v>0.51216800000000473</v>
      </c>
      <c r="AX1464" s="404">
        <v>0.71236800000000011</v>
      </c>
      <c r="AY1464" s="404"/>
      <c r="AZ1464" s="400">
        <f>_xll.SRS1Splines.Functions25.Linear_Interp(V_NNG3A!$H$4:$H$12,V_NNG3A!$I$4:$I$12,BF1464)</f>
        <v>13.726500000000099</v>
      </c>
      <c r="BA1464" s="400">
        <f>(AZ1464/V_NNG3A!$I$8)*100</f>
        <v>99.108303249098199</v>
      </c>
      <c r="BB1464" s="314">
        <f>_xll.SRS1Splines.Functions25.Linear_Interp(V_NNG3A!$H$4:$H$12,V_NNG3A!$J$4:$J$12,BF1464)</f>
        <v>2.7389137931036101</v>
      </c>
      <c r="BC1464" s="314">
        <f>IFERROR((AZ1464-V_NNG3A!$J$20) / (V_NNG3A!$J$19-V_NNG3A!$J$20) * 100, 0)</f>
        <v>95.685459583186301</v>
      </c>
      <c r="BD1464" s="314">
        <v>1050</v>
      </c>
      <c r="BE1464" s="314">
        <v>1047</v>
      </c>
      <c r="BF1464" s="407">
        <v>1049.9000000000001</v>
      </c>
      <c r="BG1464" s="400">
        <v>0.10967741935483871</v>
      </c>
      <c r="BH1464" s="405">
        <v>0.24533999999999651</v>
      </c>
      <c r="BI1464" s="403">
        <v>0</v>
      </c>
      <c r="BJ1464" s="400">
        <v>0.37580645161290299</v>
      </c>
      <c r="BK1464" s="404">
        <v>0.67996800000000002</v>
      </c>
      <c r="BL1464" s="404">
        <v>0.67305599999999999</v>
      </c>
      <c r="BM1464" s="408">
        <f t="shared" ref="BM1464:BM1527" si="21">BK1464-BL1464</f>
        <v>6.9120000000000292E-3</v>
      </c>
      <c r="BN1464" s="400">
        <f>_xll.SRS1Splines.Functions25.Linear_Interp(V_XNN1!$K$3:$K$8,V_XNN1!$L$3:$L$8,BT1464)</f>
        <v>0.1983</v>
      </c>
      <c r="BO1464" s="400">
        <f>(BN1464/V_XNN1!$L$7)*100</f>
        <v>94.428571428571445</v>
      </c>
      <c r="BP1464" s="314">
        <f>_xll.SRS1Splines.Functions25.Linear_Interp(V_XNN1!$K$3:$K$8,V_XNN1!$M$3:$M$8,BT1464)</f>
        <v>4.22999999999999E-2</v>
      </c>
      <c r="BQ1464" s="314">
        <f>IFERROR((BN1464 - V_XNN1!$M$16) / (V_XNN1!$M$15- V_XNN1!$M$16) * 100, 0)</f>
        <v>36.211699164345447</v>
      </c>
      <c r="BR1464" s="314">
        <v>252</v>
      </c>
      <c r="BS1464" s="314">
        <v>249</v>
      </c>
      <c r="BT1464" s="407">
        <v>251.35</v>
      </c>
      <c r="BU1464" s="400">
        <v>6.0322580645161293E-2</v>
      </c>
      <c r="BV1464" s="405">
        <v>0.107028</v>
      </c>
      <c r="BW1464" s="403">
        <v>0</v>
      </c>
      <c r="BX1464" s="400">
        <v>0.18144000000000002</v>
      </c>
      <c r="BY1464" s="404">
        <v>6.9120000000000015E-2</v>
      </c>
      <c r="BZ1464" s="404">
        <v>0</v>
      </c>
      <c r="CA1464" s="404"/>
      <c r="CB1464" s="400">
        <f>_xll.SRS1Splines.Functions25.Linear_Interp(V_NSPC!$N$4:$N$67,V_NSPC!$P$4:$P$67,CI1464)</f>
        <v>61.557121872800202</v>
      </c>
      <c r="CC1464" s="400">
        <f>(CB1464/V_NSPC!$T$5)*100</f>
        <v>50.805125552045418</v>
      </c>
      <c r="CD1464" s="314">
        <f>CB1464-V_NSPC!$T$6</f>
        <v>60.4899550728002</v>
      </c>
      <c r="CE1464" s="400">
        <f>IFERROR((CB1464 - V_NSPC!$T$6) / (V_NSPC!$T$5- V_NSPC!$T$6) * 100, 0)</f>
        <v>50.367982624104727</v>
      </c>
      <c r="CF1464" s="400">
        <v>995</v>
      </c>
      <c r="CG1464" s="400">
        <v>955</v>
      </c>
      <c r="CH1464" s="400"/>
      <c r="CI1464" s="409">
        <v>984.19</v>
      </c>
      <c r="CJ1464" s="400"/>
      <c r="CK1464" s="405"/>
      <c r="CL1464" s="403"/>
      <c r="CM1464" s="400">
        <v>0.18144000000000002</v>
      </c>
      <c r="CN1464" s="404">
        <v>8.6400000000000018E-3</v>
      </c>
      <c r="CO1464" s="404">
        <v>0</v>
      </c>
      <c r="CP1464" s="404"/>
      <c r="CQ1464" s="400">
        <f>_xll.SRS1Splines.Functions25.Linear_Interp(V_NSPC!$X$4:$X$46,V_NSPC!$Z$4:$Z$46,CX1464)</f>
        <v>13.7967633812999</v>
      </c>
      <c r="CR1464" s="400">
        <f>(CQ1464/V_NSPC!$AD$5)*100</f>
        <v>89.339001677986431</v>
      </c>
      <c r="CS1464" s="314">
        <f>CQ1464-V_NSPC!$AD$6</f>
        <v>5.6983248612999002</v>
      </c>
      <c r="CT1464" s="400">
        <f>IFERROR((CQ1464 - V_NSPC!$AD$6) / (V_NSPC!$AD$5- V_NSPC!$AD$6) * 100, 0)</f>
        <v>77.583966360212486</v>
      </c>
      <c r="CU1464" s="400">
        <v>909</v>
      </c>
      <c r="CV1464" s="400">
        <v>905</v>
      </c>
      <c r="CW1464" s="400"/>
      <c r="CX1464" s="409">
        <v>908.29</v>
      </c>
      <c r="CY1464" s="400">
        <v>0</v>
      </c>
      <c r="CZ1464" s="405">
        <v>0</v>
      </c>
    </row>
    <row r="1465" spans="1:104" s="1" customFormat="1" hidden="1">
      <c r="A1465" s="315">
        <v>46024</v>
      </c>
      <c r="B1465" s="410">
        <v>0</v>
      </c>
      <c r="C1465" s="411">
        <v>0.78096774193548391</v>
      </c>
      <c r="D1465" s="412">
        <v>1.35216</v>
      </c>
      <c r="E1465" s="412">
        <v>1.2441599999999999</v>
      </c>
      <c r="F1465" s="412">
        <v>0.12787200000000001</v>
      </c>
      <c r="G1465" s="413">
        <f>_xll.SRS1Splines.Functions25.Linear_Interp(V_NEM!$R$687:$R$703,V_NEM!$T$687:$T$703,M1465)+_xll.SRS1Splines.Functions25.Linear_Interp(V_NEM!$AB$687:$AB$703,V_NEM!$AD$687:$AD$703,N1465)</f>
        <v>0.90954109169999398</v>
      </c>
      <c r="H1465" s="308">
        <f>(G1465/(V_NEM!$T$696+V_NEM!$AD$696))*100</f>
        <v>93.846979378911186</v>
      </c>
      <c r="I1465" s="308">
        <f>G1465-(V_NEM!$T$694+V_NEM!$AD$694)</f>
        <v>0.27005495669999402</v>
      </c>
      <c r="J1465" s="308">
        <f>((IFERROR((_xll.SRS1Splines.Functions25.Linear_Interp(V_NEM!$R$687:$R$703,V_NEM!$T$687:$T$703,M1465) - V_NEM!$X$689) / (V_NEM!$X$688- V_NEM!$X$689) * 100, 0))+(IFERROR((_xll.SRS1Splines.Functions25.Linear_Interp(V_NEM!$AB$687:$AB$703,V_NEM!$AD$687:$AD$703,N1465) - V_NEM!$AH$689) / (V_NEM!$AH$688- V_NEM!$AH$689) * 100, 0)))/2</f>
        <v>82.027277475089733</v>
      </c>
      <c r="K1465" s="308">
        <v>784.3</v>
      </c>
      <c r="L1465" s="308">
        <v>781.8</v>
      </c>
      <c r="M1465" s="371">
        <v>783.66</v>
      </c>
      <c r="N1465" s="371">
        <v>783.67</v>
      </c>
      <c r="O1465" s="413">
        <v>1.1651612903225805</v>
      </c>
      <c r="P1465" s="414">
        <v>1.2350300000000001</v>
      </c>
      <c r="Q1465" s="415">
        <v>0</v>
      </c>
      <c r="R1465" s="413">
        <v>0.8638709677419355</v>
      </c>
      <c r="S1465" s="408">
        <v>0.7019234347549439</v>
      </c>
      <c r="T1465" s="408">
        <v>2.9909938500000002</v>
      </c>
      <c r="U1465" s="408"/>
      <c r="V1465" s="413">
        <f>_xll.SRS1Splines.Functions25.Linear_Interp(V_NK3!$P$8:$P$32,V_NK3!$R$8:$R$32,AC1465)</f>
        <v>506.666546180002</v>
      </c>
      <c r="W1465" s="413">
        <f>(V1465/V_NK3!$R$28)*100</f>
        <v>93.455541986094914</v>
      </c>
      <c r="X1465" s="308">
        <f>V1465-V_NK3!$R$8</f>
        <v>450.08789418000202</v>
      </c>
      <c r="Y1465" s="308">
        <f>IFERROR((V1465 - V_NK3!$V$10) / (V_NK3!$V$9- V_NK3!$V$10) * 100, 0)</f>
        <v>92.692978880841522</v>
      </c>
      <c r="Z1465" s="308">
        <v>541.79999999999995</v>
      </c>
      <c r="AA1465" s="308">
        <v>521</v>
      </c>
      <c r="AB1465" s="413">
        <v>540.12834855950064</v>
      </c>
      <c r="AC1465" s="371">
        <v>540.07000000000005</v>
      </c>
      <c r="AD1465" s="308">
        <v>0.32258064516129031</v>
      </c>
      <c r="AE1465" s="416">
        <v>0.73851700000000009</v>
      </c>
      <c r="AF1465" s="373"/>
      <c r="AG1465" s="413">
        <v>1.3706557096036671</v>
      </c>
      <c r="AH1465" s="408">
        <v>2.6613966571429257</v>
      </c>
      <c r="AI1465" s="408">
        <v>3.4040538000000002</v>
      </c>
      <c r="AJ1465" s="408"/>
      <c r="AK1465" s="413">
        <f>_xll.SRS1Splines.Functions25.Linear_Interp(V_NK2!$R$10:$R$21,V_NK2!$T$10:$T$21,AR1465)</f>
        <v>59.124314285743701</v>
      </c>
      <c r="AL1465" s="413">
        <f>(AK1465/V_NK2!$T$18)*100</f>
        <v>82.807162865187252</v>
      </c>
      <c r="AM1465" s="308">
        <f>AK1465-V_NK2!$T$11</f>
        <v>18.304314285715904</v>
      </c>
      <c r="AN1465" s="308">
        <f>IFERROR((AK1465 - V_NK2!$X$12) / (V_NK2!$X$11- V_NK2!$X$12) * 100, 0)</f>
        <v>59.857142857151089</v>
      </c>
      <c r="AO1465" s="308">
        <v>427</v>
      </c>
      <c r="AP1465" s="308">
        <v>420</v>
      </c>
      <c r="AQ1465" s="308"/>
      <c r="AR1465" s="371">
        <v>424.19</v>
      </c>
      <c r="AS1465" s="413">
        <v>0.35483870967741937</v>
      </c>
      <c r="AT1465" s="416">
        <v>0.81048900000000001</v>
      </c>
      <c r="AU1465" s="415"/>
      <c r="AV1465" s="413">
        <v>0.27225806451612899</v>
      </c>
      <c r="AW1465" s="408">
        <v>0.44579281818181565</v>
      </c>
      <c r="AX1465" s="408">
        <v>0.37819281818181805</v>
      </c>
      <c r="AY1465" s="408"/>
      <c r="AZ1465" s="413">
        <f>_xll.SRS1Splines.Functions25.Linear_Interp(V_NNG3A!$H$4:$H$12,V_NNG3A!$I$4:$I$12,BF1465)</f>
        <v>13.8916000000001</v>
      </c>
      <c r="BA1465" s="413">
        <f>(AZ1465/V_NNG3A!$I$8)*100</f>
        <v>100.30036101083104</v>
      </c>
      <c r="BB1465" s="308">
        <f>_xll.SRS1Splines.Functions25.Linear_Interp(V_NNG3A!$H$4:$H$12,V_NNG3A!$J$4:$J$12,BF1465)</f>
        <v>2.9040137931036298</v>
      </c>
      <c r="BC1465" s="308">
        <f>IFERROR((AZ1465-V_NNG3A!$J$20) / (V_NNG3A!$J$19-V_NNG3A!$J$20) * 100, 0)</f>
        <v>101.45331887724718</v>
      </c>
      <c r="BD1465" s="308">
        <v>1050</v>
      </c>
      <c r="BE1465" s="308">
        <v>1047</v>
      </c>
      <c r="BF1465" s="374">
        <v>1050.1600000000001</v>
      </c>
      <c r="BG1465" s="413">
        <v>0.10967741935483871</v>
      </c>
      <c r="BH1465" s="416">
        <v>0.12963000000000466</v>
      </c>
      <c r="BI1465" s="415">
        <v>0</v>
      </c>
      <c r="BJ1465" s="413">
        <v>0.37580645161290321</v>
      </c>
      <c r="BK1465" s="408">
        <v>0.69206400000000001</v>
      </c>
      <c r="BL1465" s="408">
        <v>0.68515199999999998</v>
      </c>
      <c r="BM1465" s="408">
        <f t="shared" si="21"/>
        <v>6.9120000000000292E-3</v>
      </c>
      <c r="BN1465" s="413">
        <f>_xll.SRS1Splines.Functions25.Linear_Interp(V_XNN1!$K$3:$K$8,V_XNN1!$L$3:$L$8,BT1465)</f>
        <v>0.1983</v>
      </c>
      <c r="BO1465" s="413">
        <f>(BN1465/V_XNN1!$L$7)*100</f>
        <v>94.428571428571445</v>
      </c>
      <c r="BP1465" s="308">
        <f>_xll.SRS1Splines.Functions25.Linear_Interp(V_XNN1!$K$3:$K$8,V_XNN1!$M$3:$M$8,BT1465)</f>
        <v>4.22999999999999E-2</v>
      </c>
      <c r="BQ1465" s="308">
        <f>IFERROR((BN1465 - V_XNN1!$M$16) / (V_XNN1!$M$15- V_XNN1!$M$16) * 100, 0)</f>
        <v>36.211699164345447</v>
      </c>
      <c r="BR1465" s="308">
        <v>252</v>
      </c>
      <c r="BS1465" s="308">
        <v>249</v>
      </c>
      <c r="BT1465" s="374">
        <v>251.35</v>
      </c>
      <c r="BU1465" s="413">
        <v>6.0322580645161293E-2</v>
      </c>
      <c r="BV1465" s="416">
        <v>0.11025500000000001</v>
      </c>
      <c r="BW1465" s="415">
        <v>0</v>
      </c>
      <c r="BX1465" s="413">
        <v>0.18144000000000002</v>
      </c>
      <c r="BY1465" s="408">
        <v>6.9120000000000015E-2</v>
      </c>
      <c r="BZ1465" s="408">
        <v>0</v>
      </c>
      <c r="CA1465" s="408"/>
      <c r="CB1465" s="413">
        <f>_xll.SRS1Splines.Functions25.Linear_Interp(V_NSPC!$N$4:$N$67,V_NSPC!$P$4:$P$67,CI1465)</f>
        <v>61.6466134152002</v>
      </c>
      <c r="CC1465" s="413">
        <f>(CB1465/V_NSPC!$T$5)*100</f>
        <v>50.878985877368507</v>
      </c>
      <c r="CD1465" s="308">
        <f>CB1465-V_NSPC!$T$6</f>
        <v>60.579446615200197</v>
      </c>
      <c r="CE1465" s="413">
        <f>IFERROR((CB1465 - V_NSPC!$T$6) / (V_NSPC!$T$5- V_NSPC!$T$6) * 100, 0)</f>
        <v>50.442499268185259</v>
      </c>
      <c r="CF1465" s="413">
        <v>995</v>
      </c>
      <c r="CG1465" s="413">
        <v>955</v>
      </c>
      <c r="CH1465" s="413"/>
      <c r="CI1465" s="417">
        <v>984.21</v>
      </c>
      <c r="CJ1465" s="413"/>
      <c r="CK1465" s="416"/>
      <c r="CL1465" s="415"/>
      <c r="CM1465" s="413">
        <v>0.18144000000000002</v>
      </c>
      <c r="CN1465" s="408">
        <v>8.6400000000000018E-3</v>
      </c>
      <c r="CO1465" s="408">
        <v>0</v>
      </c>
      <c r="CP1465" s="408"/>
      <c r="CQ1465" s="413">
        <f>_xll.SRS1Splines.Functions25.Linear_Interp(V_NSPC!$X$4:$X$46,V_NSPC!$Z$4:$Z$46,CX1465)</f>
        <v>13.7735747215999</v>
      </c>
      <c r="CR1465" s="413">
        <f>(CQ1465/V_NSPC!$AD$5)*100</f>
        <v>89.188846772042581</v>
      </c>
      <c r="CS1465" s="308">
        <f>CQ1465-V_NSPC!$AD$6</f>
        <v>5.6751362015998996</v>
      </c>
      <c r="CT1465" s="413">
        <f>IFERROR((CQ1465 - V_NSPC!$AD$6) / (V_NSPC!$AD$5- V_NSPC!$AD$6) * 100, 0)</f>
        <v>77.26824757655352</v>
      </c>
      <c r="CU1465" s="413">
        <v>909</v>
      </c>
      <c r="CV1465" s="413">
        <v>905</v>
      </c>
      <c r="CW1465" s="413"/>
      <c r="CX1465" s="417">
        <v>908.28</v>
      </c>
      <c r="CY1465" s="413">
        <v>0</v>
      </c>
      <c r="CZ1465" s="416">
        <v>0</v>
      </c>
    </row>
    <row r="1466" spans="1:104" s="1" customFormat="1" hidden="1">
      <c r="A1466" s="315">
        <v>46025</v>
      </c>
      <c r="B1466" s="410">
        <v>0</v>
      </c>
      <c r="C1466" s="411">
        <v>0.78096774193548391</v>
      </c>
      <c r="D1466" s="412">
        <v>1.33056</v>
      </c>
      <c r="E1466" s="412">
        <v>1.315008</v>
      </c>
      <c r="F1466" s="412">
        <v>4.3200000000000001E-3</v>
      </c>
      <c r="G1466" s="413">
        <f>_xll.SRS1Splines.Functions25.Linear_Interp(V_NEM!$R$687:$R$703,V_NEM!$T$687:$T$703,M1466)+_xll.SRS1Splines.Functions25.Linear_Interp(V_NEM!$AB$687:$AB$703,V_NEM!$AD$687:$AD$703,N1466)</f>
        <v>0.97454327899999194</v>
      </c>
      <c r="H1466" s="308">
        <f>(G1466/(V_NEM!$T$696+V_NEM!$AD$696))*100</f>
        <v>100.55394290897584</v>
      </c>
      <c r="I1466" s="308">
        <f>G1466-(V_NEM!$T$694+V_NEM!$AD$694)</f>
        <v>0.33505714399999198</v>
      </c>
      <c r="J1466" s="308">
        <f>((IFERROR((_xll.SRS1Splines.Functions25.Linear_Interp(V_NEM!$R$687:$R$703,V_NEM!$T$687:$T$703,M1466) - V_NEM!$X$689) / (V_NEM!$X$688- V_NEM!$X$689) * 100, 0))+(IFERROR((_xll.SRS1Splines.Functions25.Linear_Interp(V_NEM!$AB$687:$AB$703,V_NEM!$AD$687:$AD$703,N1466) - V_NEM!$AH$689) / (V_NEM!$AH$688- V_NEM!$AH$689) * 100, 0)))/2</f>
        <v>96.984480358186772</v>
      </c>
      <c r="K1466" s="308">
        <v>784.3</v>
      </c>
      <c r="L1466" s="308">
        <v>781.8</v>
      </c>
      <c r="M1466" s="371">
        <v>784.06</v>
      </c>
      <c r="N1466" s="371">
        <v>783.82</v>
      </c>
      <c r="O1466" s="413">
        <v>1.1651612903225805</v>
      </c>
      <c r="P1466" s="414">
        <v>1.2743659999999999</v>
      </c>
      <c r="Q1466" s="415">
        <v>0</v>
      </c>
      <c r="R1466" s="413">
        <v>0.8638709677419355</v>
      </c>
      <c r="S1466" s="408">
        <v>0.76714058475494384</v>
      </c>
      <c r="T1466" s="408">
        <v>3.0562109999999998</v>
      </c>
      <c r="U1466" s="408"/>
      <c r="V1466" s="413">
        <f>_xll.SRS1Splines.Functions25.Linear_Interp(V_NK3!$P$8:$P$32,V_NK3!$R$8:$R$32,AC1466)</f>
        <v>504.37747574000002</v>
      </c>
      <c r="W1466" s="413">
        <f>(V1466/V_NK3!$R$28)*100</f>
        <v>93.033318888423238</v>
      </c>
      <c r="X1466" s="308">
        <f>V1466-V_NK3!$R$8</f>
        <v>447.79882374000005</v>
      </c>
      <c r="Y1466" s="308">
        <f>IFERROR((V1466 - V_NK3!$V$10) / (V_NK3!$V$9- V_NK3!$V$10) * 100, 0)</f>
        <v>92.221558163476033</v>
      </c>
      <c r="Z1466" s="308">
        <v>541.79999999999995</v>
      </c>
      <c r="AA1466" s="308">
        <v>521</v>
      </c>
      <c r="AB1466" s="413">
        <v>540.11669711900129</v>
      </c>
      <c r="AC1466" s="371">
        <v>540.01</v>
      </c>
      <c r="AD1466" s="308">
        <v>0.32258064516129031</v>
      </c>
      <c r="AE1466" s="416">
        <v>0.75461999999999996</v>
      </c>
      <c r="AF1466" s="373"/>
      <c r="AG1466" s="413">
        <v>1.3706557096036671</v>
      </c>
      <c r="AH1466" s="408">
        <v>3.0720090285712249</v>
      </c>
      <c r="AI1466" s="408">
        <v>2.9846376000000006</v>
      </c>
      <c r="AJ1466" s="408"/>
      <c r="AK1466" s="413">
        <f>_xll.SRS1Splines.Functions25.Linear_Interp(V_NK2!$R$10:$R$21,V_NK2!$T$10:$T$21,AR1466)</f>
        <v>59.211685714315003</v>
      </c>
      <c r="AL1466" s="413">
        <f>(AK1466/V_NK2!$T$18)*100</f>
        <v>82.929531812766101</v>
      </c>
      <c r="AM1466" s="308">
        <f>AK1466-V_NK2!$T$11</f>
        <v>18.391685714287206</v>
      </c>
      <c r="AN1466" s="308">
        <f>IFERROR((AK1466 - V_NK2!$X$12) / (V_NK2!$X$11- V_NK2!$X$12) * 100, 0)</f>
        <v>60.142857142864969</v>
      </c>
      <c r="AO1466" s="308">
        <v>427</v>
      </c>
      <c r="AP1466" s="308">
        <v>420</v>
      </c>
      <c r="AQ1466" s="308"/>
      <c r="AR1466" s="371">
        <v>424.21</v>
      </c>
      <c r="AS1466" s="413">
        <v>0.35483870967741937</v>
      </c>
      <c r="AT1466" s="416">
        <v>0.71062800000000004</v>
      </c>
      <c r="AU1466" s="415"/>
      <c r="AV1466" s="413">
        <v>0.27225806451612899</v>
      </c>
      <c r="AW1466" s="408">
        <v>0.42534075454546166</v>
      </c>
      <c r="AX1466" s="408">
        <v>0.30314075454545458</v>
      </c>
      <c r="AY1466" s="408"/>
      <c r="AZ1466" s="413">
        <f>_xll.SRS1Splines.Functions25.Linear_Interp(V_NNG3A!$H$4:$H$12,V_NNG3A!$I$4:$I$12,BF1466)</f>
        <v>14.013800000000501</v>
      </c>
      <c r="BA1466" s="413">
        <f>(AZ1466/V_NNG3A!$I$8)*100</f>
        <v>101.18267148014802</v>
      </c>
      <c r="BB1466" s="308">
        <f>_xll.SRS1Splines.Functions25.Linear_Interp(V_NNG3A!$H$4:$H$12,V_NNG3A!$J$4:$J$12,BF1466)</f>
        <v>3.0262137931039601</v>
      </c>
      <c r="BC1466" s="308">
        <f>IFERROR((AZ1466-V_NNG3A!$J$20) / (V_NNG3A!$J$19-V_NNG3A!$J$20) * 100, 0)</f>
        <v>105.72244307916449</v>
      </c>
      <c r="BD1466" s="308">
        <v>1050</v>
      </c>
      <c r="BE1466" s="308">
        <v>1047</v>
      </c>
      <c r="BF1466" s="374">
        <v>1050.6300000000001</v>
      </c>
      <c r="BG1466" s="413">
        <v>0.10967741935483871</v>
      </c>
      <c r="BH1466" s="416">
        <v>0.10366999999998371</v>
      </c>
      <c r="BI1466" s="415">
        <v>0</v>
      </c>
      <c r="BJ1466" s="413">
        <v>0.37580645161290321</v>
      </c>
      <c r="BK1466" s="408">
        <v>0.65059199999999995</v>
      </c>
      <c r="BL1466" s="408">
        <v>0.64454400000000001</v>
      </c>
      <c r="BM1466" s="408">
        <f t="shared" si="21"/>
        <v>6.0479999999999423E-3</v>
      </c>
      <c r="BN1466" s="413">
        <f>_xll.SRS1Splines.Functions25.Linear_Interp(V_XNN1!$K$3:$K$8,V_XNN1!$L$3:$L$8,BT1466)</f>
        <v>0.19686000000000001</v>
      </c>
      <c r="BO1466" s="413">
        <f>(BN1466/V_XNN1!$L$7)*100</f>
        <v>93.742857142857147</v>
      </c>
      <c r="BP1466" s="308">
        <f>_xll.SRS1Splines.Functions25.Linear_Interp(V_XNN1!$K$3:$K$8,V_XNN1!$M$3:$M$8,BT1466)</f>
        <v>4.0860000000000202E-2</v>
      </c>
      <c r="BQ1466" s="308">
        <f>IFERROR((BN1466 - V_XNN1!$M$16) / (V_XNN1!$M$15- V_XNN1!$M$16) * 100, 0)</f>
        <v>31.754874651810638</v>
      </c>
      <c r="BR1466" s="308">
        <v>252</v>
      </c>
      <c r="BS1466" s="308">
        <v>249</v>
      </c>
      <c r="BT1466" s="374">
        <v>251.27</v>
      </c>
      <c r="BU1466" s="413">
        <v>6.0322580645161293E-2</v>
      </c>
      <c r="BV1466" s="416">
        <v>0.10317800000000001</v>
      </c>
      <c r="BW1466" s="415">
        <v>0</v>
      </c>
      <c r="BX1466" s="413">
        <v>0.18144000000000002</v>
      </c>
      <c r="BY1466" s="408">
        <v>6.9120000000000015E-2</v>
      </c>
      <c r="BZ1466" s="408">
        <v>0</v>
      </c>
      <c r="CA1466" s="408"/>
      <c r="CB1466" s="413">
        <f>_xll.SRS1Splines.Functions25.Linear_Interp(V_NSPC!$N$4:$N$67,V_NSPC!$P$4:$P$67,CI1466)</f>
        <v>61.691359186400099</v>
      </c>
      <c r="CC1466" s="413">
        <f>(CB1466/V_NSPC!$T$5)*100</f>
        <v>50.915916040029977</v>
      </c>
      <c r="CD1466" s="308">
        <f>CB1466-V_NSPC!$T$6</f>
        <v>60.624192386400097</v>
      </c>
      <c r="CE1466" s="413">
        <f>IFERROR((CB1466 - V_NSPC!$T$6) / (V_NSPC!$T$5- V_NSPC!$T$6) * 100, 0)</f>
        <v>50.479757590225447</v>
      </c>
      <c r="CF1466" s="413">
        <v>995</v>
      </c>
      <c r="CG1466" s="413">
        <v>955</v>
      </c>
      <c r="CH1466" s="413"/>
      <c r="CI1466" s="417">
        <v>984.22</v>
      </c>
      <c r="CJ1466" s="413"/>
      <c r="CK1466" s="416"/>
      <c r="CL1466" s="415"/>
      <c r="CM1466" s="413">
        <v>0.18144000000000002</v>
      </c>
      <c r="CN1466" s="408">
        <v>8.6400000000000018E-3</v>
      </c>
      <c r="CO1466" s="408">
        <v>0</v>
      </c>
      <c r="CP1466" s="408"/>
      <c r="CQ1466" s="413">
        <f>_xll.SRS1Splines.Functions25.Linear_Interp(V_NSPC!$X$4:$X$46,V_NSPC!$Z$4:$Z$46,CX1466)</f>
        <v>13.7967633812999</v>
      </c>
      <c r="CR1466" s="413">
        <f>(CQ1466/V_NSPC!$AD$5)*100</f>
        <v>89.339001677986431</v>
      </c>
      <c r="CS1466" s="308">
        <f>CQ1466-V_NSPC!$AD$6</f>
        <v>5.6983248612999002</v>
      </c>
      <c r="CT1466" s="413">
        <f>IFERROR((CQ1466 - V_NSPC!$AD$6) / (V_NSPC!$AD$5- V_NSPC!$AD$6) * 100, 0)</f>
        <v>77.583966360212486</v>
      </c>
      <c r="CU1466" s="413">
        <v>909</v>
      </c>
      <c r="CV1466" s="413">
        <v>905</v>
      </c>
      <c r="CW1466" s="413"/>
      <c r="CX1466" s="417">
        <v>908.29</v>
      </c>
      <c r="CY1466" s="413">
        <v>0</v>
      </c>
      <c r="CZ1466" s="416">
        <v>0</v>
      </c>
    </row>
    <row r="1467" spans="1:104" s="1" customFormat="1" hidden="1">
      <c r="A1467" s="315">
        <v>46026</v>
      </c>
      <c r="B1467" s="410">
        <v>0</v>
      </c>
      <c r="C1467" s="411">
        <v>1.0799999999999998</v>
      </c>
      <c r="D1467" s="412">
        <v>1.2597119999999999</v>
      </c>
      <c r="E1467" s="412">
        <v>1.4402880000000002</v>
      </c>
      <c r="F1467" s="412">
        <v>5.1840000000000002E-3</v>
      </c>
      <c r="G1467" s="413">
        <f>_xll.SRS1Splines.Functions25.Linear_Interp(V_NEM!$R$687:$R$703,V_NEM!$T$687:$T$703,M1467)+_xll.SRS1Splines.Functions25.Linear_Interp(V_NEM!$AB$687:$AB$703,V_NEM!$AD$687:$AD$703,N1467)</f>
        <v>0.65706358925000496</v>
      </c>
      <c r="H1467" s="308">
        <f>(G1467/(V_NEM!$T$696+V_NEM!$AD$696))*100</f>
        <v>67.79620368303037</v>
      </c>
      <c r="I1467" s="308">
        <f>G1467-(V_NEM!$T$694+V_NEM!$AD$694)</f>
        <v>1.7577454250005009E-2</v>
      </c>
      <c r="J1467" s="308">
        <f>((IFERROR((_xll.SRS1Splines.Functions25.Linear_Interp(V_NEM!$R$687:$R$703,V_NEM!$T$687:$T$703,M1467) - V_NEM!$X$689) / (V_NEM!$X$688- V_NEM!$X$689) * 100, 0))+(IFERROR((_xll.SRS1Splines.Functions25.Linear_Interp(V_NEM!$AB$687:$AB$703,V_NEM!$AD$687:$AD$703,N1467) - V_NEM!$AH$689) / (V_NEM!$AH$688- V_NEM!$AH$689) * 100, 0)))/2</f>
        <v>22.000768468135377</v>
      </c>
      <c r="K1467" s="308">
        <v>784.3</v>
      </c>
      <c r="L1467" s="308">
        <v>781.8</v>
      </c>
      <c r="M1467" s="371">
        <v>781.95</v>
      </c>
      <c r="N1467" s="371">
        <v>783</v>
      </c>
      <c r="O1467" s="413">
        <v>1.1651612903225805</v>
      </c>
      <c r="P1467" s="414">
        <v>1.4185650000000001</v>
      </c>
      <c r="Q1467" s="415">
        <v>0</v>
      </c>
      <c r="R1467" s="413">
        <v>0.8638709677419355</v>
      </c>
      <c r="S1467" s="408">
        <v>0.78119582174453728</v>
      </c>
      <c r="T1467" s="408">
        <v>1.8172349999999997E-2</v>
      </c>
      <c r="U1467" s="408"/>
      <c r="V1467" s="413">
        <f>_xll.SRS1Splines.Functions25.Linear_Interp(V_NK3!$P$8:$P$32,V_NK3!$R$8:$R$32,AC1467)</f>
        <v>505.14049921999901</v>
      </c>
      <c r="W1467" s="413">
        <f>(V1467/V_NK3!$R$28)*100</f>
        <v>93.174059920980156</v>
      </c>
      <c r="X1467" s="308">
        <f>V1467-V_NK3!$R$8</f>
        <v>448.56184721999904</v>
      </c>
      <c r="Y1467" s="308">
        <f>IFERROR((V1467 - V_NK3!$V$10) / (V_NK3!$V$9- V_NK3!$V$10) * 100, 0)</f>
        <v>92.378698402597522</v>
      </c>
      <c r="Z1467" s="308">
        <v>541.79999999999995</v>
      </c>
      <c r="AA1467" s="308">
        <v>521</v>
      </c>
      <c r="AB1467" s="413">
        <v>540.10504567850194</v>
      </c>
      <c r="AC1467" s="371">
        <v>540.03</v>
      </c>
      <c r="AD1467" s="308">
        <v>0.32258064516129031</v>
      </c>
      <c r="AE1467" s="416">
        <v>4.4869999999999997E-3</v>
      </c>
      <c r="AF1467" s="373"/>
      <c r="AG1467" s="413">
        <v>1.3706557096036671</v>
      </c>
      <c r="AH1467" s="408">
        <v>0.71111611428585042</v>
      </c>
      <c r="AI1467" s="408">
        <v>0.66743039999999998</v>
      </c>
      <c r="AJ1467" s="408"/>
      <c r="AK1467" s="413">
        <f>_xll.SRS1Splines.Functions25.Linear_Interp(V_NK2!$R$10:$R$21,V_NK2!$T$10:$T$21,AR1467)</f>
        <v>59.255371428600903</v>
      </c>
      <c r="AL1467" s="413">
        <f>(AK1467/V_NK2!$T$18)*100</f>
        <v>82.99071628655588</v>
      </c>
      <c r="AM1467" s="308">
        <f>AK1467-V_NK2!$T$11</f>
        <v>18.435371428573106</v>
      </c>
      <c r="AN1467" s="308">
        <f>IFERROR((AK1467 - V_NK2!$X$12) / (V_NK2!$X$11- V_NK2!$X$12) * 100, 0)</f>
        <v>60.285714285722726</v>
      </c>
      <c r="AO1467" s="308">
        <v>427</v>
      </c>
      <c r="AP1467" s="308">
        <v>420</v>
      </c>
      <c r="AQ1467" s="308"/>
      <c r="AR1467" s="371">
        <v>424.22</v>
      </c>
      <c r="AS1467" s="413">
        <v>0.35483870967741937</v>
      </c>
      <c r="AT1467" s="416">
        <v>0.158912</v>
      </c>
      <c r="AU1467" s="415"/>
      <c r="AV1467" s="413">
        <v>0.27225806451612899</v>
      </c>
      <c r="AW1467" s="408">
        <v>0.4974799999999458</v>
      </c>
      <c r="AX1467" s="408">
        <v>0.69767999999999997</v>
      </c>
      <c r="AY1467" s="408"/>
      <c r="AZ1467" s="413">
        <f>_xll.SRS1Splines.Functions25.Linear_Interp(V_NNG3A!$H$4:$H$12,V_NNG3A!$I$4:$I$12,BF1467)</f>
        <v>13.6770999999999</v>
      </c>
      <c r="BA1467" s="413">
        <f>(AZ1467/V_NNG3A!$I$8)*100</f>
        <v>98.751624548735734</v>
      </c>
      <c r="BB1467" s="308">
        <f>_xll.SRS1Splines.Functions25.Linear_Interp(V_NNG3A!$H$4:$H$12,V_NNG3A!$J$4:$J$12,BF1467)</f>
        <v>2.6895137931033801</v>
      </c>
      <c r="BC1467" s="308">
        <f>IFERROR((AZ1467-V_NNG3A!$J$20) / (V_NNG3A!$J$19-V_NNG3A!$J$20) * 100, 0)</f>
        <v>93.959643416452479</v>
      </c>
      <c r="BD1467" s="308">
        <v>1050</v>
      </c>
      <c r="BE1467" s="308">
        <v>1047</v>
      </c>
      <c r="BF1467" s="374">
        <v>1049.8599999999999</v>
      </c>
      <c r="BG1467" s="413">
        <v>0.10967741935483871</v>
      </c>
      <c r="BH1467" s="416">
        <v>0.23922000000000115</v>
      </c>
      <c r="BI1467" s="415">
        <v>0</v>
      </c>
      <c r="BJ1467" s="413">
        <v>0.37580645161290321</v>
      </c>
      <c r="BK1467" s="408">
        <v>0.66700800000000005</v>
      </c>
      <c r="BL1467" s="408">
        <v>0.65923200000000004</v>
      </c>
      <c r="BM1467" s="408">
        <f t="shared" si="21"/>
        <v>7.7760000000000051E-3</v>
      </c>
      <c r="BN1467" s="413">
        <f>_xll.SRS1Splines.Functions25.Linear_Interp(V_XNN1!$K$3:$K$8,V_XNN1!$L$3:$L$8,BT1467)</f>
        <v>0.19667999999999999</v>
      </c>
      <c r="BO1467" s="413">
        <f>(BN1467/V_XNN1!$L$7)*100</f>
        <v>93.657142857142858</v>
      </c>
      <c r="BP1467" s="308">
        <f>_xll.SRS1Splines.Functions25.Linear_Interp(V_XNN1!$K$3:$K$8,V_XNN1!$M$3:$M$8,BT1467)</f>
        <v>4.06799999999998E-2</v>
      </c>
      <c r="BQ1467" s="308">
        <f>IFERROR((BN1467 - V_XNN1!$M$16) / (V_XNN1!$M$15- V_XNN1!$M$16) * 100, 0)</f>
        <v>31.197771587743745</v>
      </c>
      <c r="BR1467" s="308">
        <v>252</v>
      </c>
      <c r="BS1467" s="308">
        <v>249</v>
      </c>
      <c r="BT1467" s="374">
        <v>251.26</v>
      </c>
      <c r="BU1467" s="413">
        <v>6.0322580645161293E-2</v>
      </c>
      <c r="BV1467" s="416">
        <v>0.105896</v>
      </c>
      <c r="BW1467" s="415">
        <v>0</v>
      </c>
      <c r="BX1467" s="413">
        <v>0.18144000000000002</v>
      </c>
      <c r="BY1467" s="408">
        <v>6.9120000000000015E-2</v>
      </c>
      <c r="BZ1467" s="408">
        <v>0</v>
      </c>
      <c r="CA1467" s="408"/>
      <c r="CB1467" s="413">
        <f>_xll.SRS1Splines.Functions25.Linear_Interp(V_NSPC!$N$4:$N$67,V_NSPC!$P$4:$P$67,CI1467)</f>
        <v>61.4676303303998</v>
      </c>
      <c r="CC1467" s="413">
        <f>(CB1467/V_NSPC!$T$5)*100</f>
        <v>50.731265226722002</v>
      </c>
      <c r="CD1467" s="308">
        <f>CB1467-V_NSPC!$T$6</f>
        <v>60.400463530399797</v>
      </c>
      <c r="CE1467" s="413">
        <f>IFERROR((CB1467 - V_NSPC!$T$6) / (V_NSPC!$T$5- V_NSPC!$T$6) * 100, 0)</f>
        <v>50.293465980023853</v>
      </c>
      <c r="CF1467" s="413">
        <v>995</v>
      </c>
      <c r="CG1467" s="413">
        <v>955</v>
      </c>
      <c r="CH1467" s="413"/>
      <c r="CI1467" s="417">
        <v>984.17</v>
      </c>
      <c r="CJ1467" s="413"/>
      <c r="CK1467" s="416"/>
      <c r="CL1467" s="415"/>
      <c r="CM1467" s="413">
        <v>0.18144000000000002</v>
      </c>
      <c r="CN1467" s="408">
        <v>8.6400000000000018E-3</v>
      </c>
      <c r="CO1467" s="408">
        <v>0</v>
      </c>
      <c r="CP1467" s="408"/>
      <c r="CQ1467" s="413">
        <f>_xll.SRS1Splines.Functions25.Linear_Interp(V_NSPC!$X$4:$X$46,V_NSPC!$Z$4:$Z$46,CX1467)</f>
        <v>14.075027297699901</v>
      </c>
      <c r="CR1467" s="413">
        <f>(CQ1467/V_NSPC!$AD$5)*100</f>
        <v>91.140860549312563</v>
      </c>
      <c r="CS1467" s="308">
        <f>CQ1467-V_NSPC!$AD$6</f>
        <v>5.9765887776999005</v>
      </c>
      <c r="CT1467" s="413">
        <f>IFERROR((CQ1467 - V_NSPC!$AD$6) / (V_NSPC!$AD$5- V_NSPC!$AD$6) * 100, 0)</f>
        <v>81.372591764120003</v>
      </c>
      <c r="CU1467" s="413">
        <v>909</v>
      </c>
      <c r="CV1467" s="413">
        <v>905</v>
      </c>
      <c r="CW1467" s="413"/>
      <c r="CX1467" s="417">
        <v>908.41</v>
      </c>
      <c r="CY1467" s="413">
        <v>0</v>
      </c>
      <c r="CZ1467" s="416">
        <v>0</v>
      </c>
    </row>
    <row r="1468" spans="1:104" s="1" customFormat="1" hidden="1">
      <c r="A1468" s="315">
        <v>46027</v>
      </c>
      <c r="B1468" s="410">
        <v>0</v>
      </c>
      <c r="C1468" s="411">
        <v>1.0799999999999998</v>
      </c>
      <c r="D1468" s="412">
        <v>1.289952</v>
      </c>
      <c r="E1468" s="412">
        <v>1.2709999999999999</v>
      </c>
      <c r="F1468" s="412">
        <v>0</v>
      </c>
      <c r="G1468" s="413">
        <f>_xll.SRS1Splines.Functions25.Linear_Interp(V_NEM!$R$687:$R$703,V_NEM!$T$687:$T$703,M1468)+_xll.SRS1Splines.Functions25.Linear_Interp(V_NEM!$AB$687:$AB$703,V_NEM!$AD$687:$AD$703,N1468)</f>
        <v>0.8881653466499978</v>
      </c>
      <c r="H1468" s="308">
        <f>(G1468/(V_NEM!$T$696+V_NEM!$AD$696))*100</f>
        <v>91.641417559635485</v>
      </c>
      <c r="I1468" s="308">
        <f>G1468-(V_NEM!$T$694+V_NEM!$AD$694)</f>
        <v>0.24867921164999784</v>
      </c>
      <c r="J1468" s="308">
        <f>((IFERROR((_xll.SRS1Splines.Functions25.Linear_Interp(V_NEM!$R$687:$R$703,V_NEM!$T$687:$T$703,M1468) - V_NEM!$X$689) / (V_NEM!$X$688- V_NEM!$X$689) * 100, 0))+(IFERROR((_xll.SRS1Splines.Functions25.Linear_Interp(V_NEM!$AB$687:$AB$703,V_NEM!$AD$687:$AD$703,N1468) - V_NEM!$AH$689) / (V_NEM!$AH$688- V_NEM!$AH$689) * 100, 0)))/2</f>
        <v>64.499523436399912</v>
      </c>
      <c r="K1468" s="308">
        <v>784.3</v>
      </c>
      <c r="L1468" s="308">
        <v>781.8</v>
      </c>
      <c r="M1468" s="371">
        <v>783.63</v>
      </c>
      <c r="N1468" s="371">
        <v>783.05</v>
      </c>
      <c r="O1468" s="413">
        <v>1.1651612903225805</v>
      </c>
      <c r="P1468" s="414">
        <v>1.296428753540787</v>
      </c>
      <c r="Q1468" s="415">
        <v>0</v>
      </c>
      <c r="R1468" s="413">
        <v>0.8638709677419355</v>
      </c>
      <c r="S1468" s="408">
        <v>0.84345589238128649</v>
      </c>
      <c r="T1468" s="408">
        <v>1.9879910999999999</v>
      </c>
      <c r="U1468" s="408"/>
      <c r="V1468" s="413">
        <f>_xll.SRS1Splines.Functions25.Linear_Interp(V_NK3!$P$8:$P$32,V_NK3!$R$8:$R$32,AC1468)</f>
        <v>503.99596400000001</v>
      </c>
      <c r="W1468" s="413">
        <f>(V1468/V_NK3!$R$28)*100</f>
        <v>92.96294837214468</v>
      </c>
      <c r="X1468" s="308">
        <f>V1468-V_NK3!$R$8</f>
        <v>447.41731200000004</v>
      </c>
      <c r="Y1468" s="308">
        <f>IFERROR((V1468 - V_NK3!$V$10) / (V_NK3!$V$9- V_NK3!$V$10) * 100, 0)</f>
        <v>92.142988043915182</v>
      </c>
      <c r="Z1468" s="308">
        <v>541.79999999999995</v>
      </c>
      <c r="AA1468" s="308">
        <v>521</v>
      </c>
      <c r="AB1468" s="413">
        <v>540.09339423800259</v>
      </c>
      <c r="AC1468" s="371">
        <v>540</v>
      </c>
      <c r="AD1468" s="308">
        <v>0.32258064516129031</v>
      </c>
      <c r="AE1468" s="416">
        <v>0.49086200000000002</v>
      </c>
      <c r="AF1468" s="373"/>
      <c r="AG1468" s="413">
        <v>1.3706557096036671</v>
      </c>
      <c r="AH1468" s="408">
        <v>1.8872291714285374</v>
      </c>
      <c r="AI1468" s="408">
        <v>1.9746006</v>
      </c>
      <c r="AJ1468" s="408"/>
      <c r="AK1468" s="413">
        <f>_xll.SRS1Splines.Functions25.Linear_Interp(V_NK2!$R$10:$R$21,V_NK2!$T$10:$T$21,AR1468)</f>
        <v>59.168000000029302</v>
      </c>
      <c r="AL1468" s="413">
        <f>(AK1468/V_NK2!$T$18)*100</f>
        <v>82.868347338976605</v>
      </c>
      <c r="AM1468" s="308">
        <f>AK1468-V_NK2!$T$11</f>
        <v>18.348000000001505</v>
      </c>
      <c r="AN1468" s="308">
        <f>IFERROR((AK1468 - V_NK2!$X$12) / (V_NK2!$X$11- V_NK2!$X$12) * 100, 0)</f>
        <v>60.000000000007873</v>
      </c>
      <c r="AO1468" s="308">
        <v>427</v>
      </c>
      <c r="AP1468" s="308">
        <v>420</v>
      </c>
      <c r="AQ1468" s="308"/>
      <c r="AR1468" s="371">
        <v>424.2</v>
      </c>
      <c r="AS1468" s="413">
        <v>0.35483870967741937</v>
      </c>
      <c r="AT1468" s="416">
        <v>0.47014299999999998</v>
      </c>
      <c r="AU1468" s="415"/>
      <c r="AV1468" s="413">
        <v>0.27225806451612899</v>
      </c>
      <c r="AW1468" s="408">
        <v>0.46557989090909341</v>
      </c>
      <c r="AX1468" s="408">
        <v>0.66317989090909113</v>
      </c>
      <c r="AY1468" s="408"/>
      <c r="AZ1468" s="413">
        <f>_xll.SRS1Splines.Functions25.Linear_Interp(V_NNG3A!$H$4:$H$12,V_NNG3A!$I$4:$I$12,BF1468)</f>
        <v>12.738499999999901</v>
      </c>
      <c r="BA1468" s="413">
        <f>(AZ1468/V_NNG3A!$I$8)*100</f>
        <v>91.974729241876545</v>
      </c>
      <c r="BB1468" s="308">
        <f>_xll.SRS1Splines.Functions25.Linear_Interp(V_NNG3A!$H$4:$H$12,V_NNG3A!$J$4:$J$12,BF1468)</f>
        <v>1.75091379310341</v>
      </c>
      <c r="BC1468" s="308">
        <f>IFERROR((AZ1468-V_NNG3A!$J$20) / (V_NNG3A!$J$19-V_NNG3A!$J$20) * 100, 0)</f>
        <v>61.169136248641976</v>
      </c>
      <c r="BD1468" s="308">
        <v>1050</v>
      </c>
      <c r="BE1468" s="308">
        <v>1047</v>
      </c>
      <c r="BF1468" s="374">
        <v>1049.0999999999999</v>
      </c>
      <c r="BG1468" s="413">
        <v>0.10967741935483871</v>
      </c>
      <c r="BH1468" s="416">
        <v>0.22522000000000117</v>
      </c>
      <c r="BI1468" s="415">
        <v>0</v>
      </c>
      <c r="BJ1468" s="413">
        <v>0.37580645161290321</v>
      </c>
      <c r="BK1468" s="408">
        <v>0.628992</v>
      </c>
      <c r="BL1468" s="408">
        <v>0.62121599999999999</v>
      </c>
      <c r="BM1468" s="408">
        <f t="shared" si="21"/>
        <v>7.7760000000000051E-3</v>
      </c>
      <c r="BN1468" s="413">
        <f>_xll.SRS1Splines.Functions25.Linear_Interp(V_XNN1!$K$3:$K$8,V_XNN1!$L$3:$L$8,BT1468)</f>
        <v>0.19596</v>
      </c>
      <c r="BO1468" s="413">
        <f>(BN1468/V_XNN1!$L$7)*100</f>
        <v>93.314285714285717</v>
      </c>
      <c r="BP1468" s="308">
        <f>_xll.SRS1Splines.Functions25.Linear_Interp(V_XNN1!$K$3:$K$8,V_XNN1!$M$3:$M$8,BT1468)</f>
        <v>3.9960000000000002E-2</v>
      </c>
      <c r="BQ1468" s="308">
        <f>IFERROR((BN1468 - V_XNN1!$M$16) / (V_XNN1!$M$15- V_XNN1!$M$16) * 100, 0)</f>
        <v>28.96935933147634</v>
      </c>
      <c r="BR1468" s="308">
        <v>252</v>
      </c>
      <c r="BS1468" s="308">
        <v>249</v>
      </c>
      <c r="BT1468" s="374">
        <v>251.22</v>
      </c>
      <c r="BU1468" s="413">
        <v>6.0322580645161293E-2</v>
      </c>
      <c r="BV1468" s="416">
        <v>0.10026400000000001</v>
      </c>
      <c r="BW1468" s="415">
        <v>0</v>
      </c>
      <c r="BX1468" s="413">
        <v>0.18144000000000002</v>
      </c>
      <c r="BY1468" s="408">
        <v>6.9120000000000015E-2</v>
      </c>
      <c r="BZ1468" s="408">
        <v>0</v>
      </c>
      <c r="CA1468" s="408"/>
      <c r="CB1468" s="413">
        <f>_xll.SRS1Splines.Functions25.Linear_Interp(V_NSPC!$N$4:$N$67,V_NSPC!$P$4:$P$67,CI1468)</f>
        <v>61.4228845591999</v>
      </c>
      <c r="CC1468" s="413">
        <f>(CB1468/V_NSPC!$T$5)*100</f>
        <v>50.694335064060539</v>
      </c>
      <c r="CD1468" s="308">
        <f>CB1468-V_NSPC!$T$6</f>
        <v>60.355717759199898</v>
      </c>
      <c r="CE1468" s="413">
        <f>IFERROR((CB1468 - V_NSPC!$T$6) / (V_NSPC!$T$5- V_NSPC!$T$6) * 100, 0)</f>
        <v>50.256207657983666</v>
      </c>
      <c r="CF1468" s="413">
        <v>995</v>
      </c>
      <c r="CG1468" s="413">
        <v>955</v>
      </c>
      <c r="CH1468" s="413"/>
      <c r="CI1468" s="417">
        <v>984.16</v>
      </c>
      <c r="CJ1468" s="413"/>
      <c r="CK1468" s="416"/>
      <c r="CL1468" s="415"/>
      <c r="CM1468" s="413">
        <v>0.18144000000000002</v>
      </c>
      <c r="CN1468" s="408">
        <v>8.6400000000000018E-3</v>
      </c>
      <c r="CO1468" s="408">
        <v>0</v>
      </c>
      <c r="CP1468" s="408"/>
      <c r="CQ1468" s="413">
        <f>_xll.SRS1Splines.Functions25.Linear_Interp(V_NSPC!$X$4:$X$46,V_NSPC!$Z$4:$Z$46,CX1468)</f>
        <v>14.237347915599999</v>
      </c>
      <c r="CR1468" s="413">
        <f>(CQ1468/V_NSPC!$AD$5)*100</f>
        <v>92.191944890920112</v>
      </c>
      <c r="CS1468" s="308">
        <f>CQ1468-V_NSPC!$AD$6</f>
        <v>6.1389093955999989</v>
      </c>
      <c r="CT1468" s="413">
        <f>IFERROR((CQ1468 - V_NSPC!$AD$6) / (V_NSPC!$AD$5- V_NSPC!$AD$6) * 100, 0)</f>
        <v>83.58262324973407</v>
      </c>
      <c r="CU1468" s="413">
        <v>909</v>
      </c>
      <c r="CV1468" s="413">
        <v>905</v>
      </c>
      <c r="CW1468" s="413"/>
      <c r="CX1468" s="417">
        <v>908.48</v>
      </c>
      <c r="CY1468" s="413">
        <v>0</v>
      </c>
      <c r="CZ1468" s="416">
        <v>0</v>
      </c>
    </row>
    <row r="1469" spans="1:104" s="1" customFormat="1" hidden="1">
      <c r="A1469" s="315">
        <v>46028</v>
      </c>
      <c r="B1469" s="410">
        <v>0</v>
      </c>
      <c r="C1469" s="411">
        <v>1.0799999999999998</v>
      </c>
      <c r="D1469" s="412">
        <v>1.264896</v>
      </c>
      <c r="E1469" s="412">
        <v>1.264896</v>
      </c>
      <c r="F1469" s="412">
        <v>0</v>
      </c>
      <c r="G1469" s="413">
        <f>_xll.SRS1Splines.Functions25.Linear_Interp(V_NEM!$R$687:$R$703,V_NEM!$T$687:$T$703,M1469)+_xll.SRS1Splines.Functions25.Linear_Interp(V_NEM!$AB$687:$AB$703,V_NEM!$AD$687:$AD$703,N1469)</f>
        <v>0.83416667249999343</v>
      </c>
      <c r="H1469" s="308">
        <f>(G1469/(V_NEM!$T$696+V_NEM!$AD$696))*100</f>
        <v>86.069802922662575</v>
      </c>
      <c r="I1469" s="308">
        <f>G1469-(V_NEM!$T$694+V_NEM!$AD$694)</f>
        <v>0.19468053749999348</v>
      </c>
      <c r="J1469" s="308">
        <f>((IFERROR((_xll.SRS1Splines.Functions25.Linear_Interp(V_NEM!$R$687:$R$703,V_NEM!$T$687:$T$703,M1469) - V_NEM!$X$689) / (V_NEM!$X$688- V_NEM!$X$689) * 100, 0))+(IFERROR((_xll.SRS1Splines.Functions25.Linear_Interp(V_NEM!$AB$687:$AB$703,V_NEM!$AD$687:$AD$703,N1469) - V_NEM!$AH$689) / (V_NEM!$AH$688- V_NEM!$AH$689) * 100, 0)))/2</f>
        <v>50.894888573074809</v>
      </c>
      <c r="K1469" s="308">
        <v>784.3</v>
      </c>
      <c r="L1469" s="308">
        <v>781.8</v>
      </c>
      <c r="M1469" s="371">
        <v>783.3</v>
      </c>
      <c r="N1469" s="371">
        <v>782.85</v>
      </c>
      <c r="O1469" s="413">
        <v>1.1651612903225805</v>
      </c>
      <c r="P1469" s="414">
        <v>1.327284104683867</v>
      </c>
      <c r="Q1469" s="415">
        <v>0</v>
      </c>
      <c r="R1469" s="413">
        <v>0.8638709677419355</v>
      </c>
      <c r="S1469" s="408">
        <v>0.42668353042144769</v>
      </c>
      <c r="T1469" s="408">
        <v>1.14549795</v>
      </c>
      <c r="U1469" s="408"/>
      <c r="V1469" s="413">
        <f>_xll.SRS1Splines.Functions25.Linear_Interp(V_NK3!$P$8:$P$32,V_NK3!$R$8:$R$32,AC1469)</f>
        <v>503.27714958000098</v>
      </c>
      <c r="W1469" s="413">
        <f>(V1469/V_NK3!$R$28)*100</f>
        <v>92.830361779019654</v>
      </c>
      <c r="X1469" s="308">
        <f>V1469-V_NK3!$R$8</f>
        <v>446.698497580001</v>
      </c>
      <c r="Y1469" s="308">
        <f>IFERROR((V1469 - V_NK3!$V$10) / (V_NK3!$V$9- V_NK3!$V$10) * 100, 0)</f>
        <v>91.994952403068623</v>
      </c>
      <c r="Z1469" s="308">
        <v>541.79999999999995</v>
      </c>
      <c r="AA1469" s="308">
        <v>521</v>
      </c>
      <c r="AB1469" s="413">
        <v>540.08174279750324</v>
      </c>
      <c r="AC1469" s="371">
        <v>539.98</v>
      </c>
      <c r="AD1469" s="308">
        <v>0.32258064516129031</v>
      </c>
      <c r="AE1469" s="416">
        <v>0.28283900000000001</v>
      </c>
      <c r="AF1469" s="373"/>
      <c r="AG1469" s="413">
        <v>1.3706557096036671</v>
      </c>
      <c r="AH1469" s="408">
        <v>1.3647933714285374</v>
      </c>
      <c r="AI1469" s="408">
        <v>1.1463648</v>
      </c>
      <c r="AJ1469" s="408"/>
      <c r="AK1469" s="413">
        <f>_xll.SRS1Splines.Functions25.Linear_Interp(V_NK2!$R$10:$R$21,V_NK2!$T$10:$T$21,AR1469)</f>
        <v>59.386428571457998</v>
      </c>
      <c r="AL1469" s="413">
        <f>(AK1469/V_NK2!$T$18)*100</f>
        <v>83.174269707924367</v>
      </c>
      <c r="AM1469" s="308">
        <f>AK1469-V_NK2!$T$11</f>
        <v>18.566428571430201</v>
      </c>
      <c r="AN1469" s="308">
        <f>IFERROR((AK1469 - V_NK2!$X$12) / (V_NK2!$X$11- V_NK2!$X$12) * 100, 0)</f>
        <v>60.714285714294022</v>
      </c>
      <c r="AO1469" s="308">
        <v>427</v>
      </c>
      <c r="AP1469" s="308">
        <v>420</v>
      </c>
      <c r="AQ1469" s="308"/>
      <c r="AR1469" s="371">
        <v>424.25</v>
      </c>
      <c r="AS1469" s="413">
        <v>0.35483870967741937</v>
      </c>
      <c r="AT1469" s="416">
        <v>0.27294400000000002</v>
      </c>
      <c r="AU1469" s="415"/>
      <c r="AV1469" s="413">
        <v>0.27225806451612899</v>
      </c>
      <c r="AW1469" s="408">
        <v>0.42697963636363867</v>
      </c>
      <c r="AX1469" s="408">
        <v>0.16957963636363629</v>
      </c>
      <c r="AY1469" s="408"/>
      <c r="AZ1469" s="413">
        <f>_xll.SRS1Splines.Functions25.Linear_Interp(V_NNG3A!$H$4:$H$12,V_NNG3A!$I$4:$I$12,BF1469)</f>
        <v>13.8734</v>
      </c>
      <c r="BA1469" s="413">
        <f>(AZ1469/V_NNG3A!$I$8)*100</f>
        <v>100.16895306859206</v>
      </c>
      <c r="BB1469" s="308">
        <f>_xll.SRS1Splines.Functions25.Linear_Interp(V_NNG3A!$H$4:$H$12,V_NNG3A!$J$4:$J$12,BF1469)</f>
        <v>2.8858137931035399</v>
      </c>
      <c r="BC1469" s="308">
        <f>IFERROR((AZ1469-V_NNG3A!$J$20) / (V_NNG3A!$J$19-V_NNG3A!$J$20) * 100, 0)</f>
        <v>100.81749186844959</v>
      </c>
      <c r="BD1469" s="308">
        <v>1050</v>
      </c>
      <c r="BE1469" s="308">
        <v>1047</v>
      </c>
      <c r="BF1469" s="374">
        <v>1050.0899999999999</v>
      </c>
      <c r="BG1469" s="413">
        <v>0.10967741935483871</v>
      </c>
      <c r="BH1469" s="416">
        <v>5.7180000000022116E-2</v>
      </c>
      <c r="BI1469" s="415">
        <v>0</v>
      </c>
      <c r="BJ1469" s="413">
        <v>0.37580645161290321</v>
      </c>
      <c r="BK1469" s="408">
        <v>0.62121599999999999</v>
      </c>
      <c r="BL1469" s="408">
        <v>0.61430399999999996</v>
      </c>
      <c r="BM1469" s="408">
        <f t="shared" si="21"/>
        <v>6.9120000000000292E-3</v>
      </c>
      <c r="BN1469" s="413">
        <f>_xll.SRS1Splines.Functions25.Linear_Interp(V_XNN1!$K$3:$K$8,V_XNN1!$L$3:$L$8,BT1469)</f>
        <v>0.19524</v>
      </c>
      <c r="BO1469" s="413">
        <f>(BN1469/V_XNN1!$L$7)*100</f>
        <v>92.971428571428575</v>
      </c>
      <c r="BP1469" s="308">
        <f>_xll.SRS1Splines.Functions25.Linear_Interp(V_XNN1!$K$3:$K$8,V_XNN1!$M$3:$M$8,BT1469)</f>
        <v>3.9240000000000101E-2</v>
      </c>
      <c r="BQ1469" s="308">
        <f>IFERROR((BN1469 - V_XNN1!$M$16) / (V_XNN1!$M$15- V_XNN1!$M$16) * 100, 0)</f>
        <v>26.740947075208936</v>
      </c>
      <c r="BR1469" s="308">
        <v>252</v>
      </c>
      <c r="BS1469" s="308">
        <v>249</v>
      </c>
      <c r="BT1469" s="374">
        <v>251.18</v>
      </c>
      <c r="BU1469" s="413">
        <v>6.0322580645161293E-2</v>
      </c>
      <c r="BV1469" s="416">
        <v>0.1</v>
      </c>
      <c r="BW1469" s="415">
        <v>0</v>
      </c>
      <c r="BX1469" s="413">
        <v>0.18144000000000002</v>
      </c>
      <c r="BY1469" s="408">
        <v>6.9120000000000015E-2</v>
      </c>
      <c r="BZ1469" s="408">
        <v>0</v>
      </c>
      <c r="CA1469" s="408"/>
      <c r="CB1469" s="413">
        <f>_xll.SRS1Splines.Functions25.Linear_Interp(V_NSPC!$N$4:$N$67,V_NSPC!$P$4:$P$67,CI1469)</f>
        <v>61.243901474399998</v>
      </c>
      <c r="CC1469" s="413">
        <f>(CB1469/V_NSPC!$T$5)*100</f>
        <v>50.546614413414439</v>
      </c>
      <c r="CD1469" s="308">
        <f>CB1469-V_NSPC!$T$6</f>
        <v>60.176734674399995</v>
      </c>
      <c r="CE1469" s="413">
        <f>IFERROR((CB1469 - V_NSPC!$T$6) / (V_NSPC!$T$5- V_NSPC!$T$6) * 100, 0)</f>
        <v>50.107174369822673</v>
      </c>
      <c r="CF1469" s="413">
        <v>995</v>
      </c>
      <c r="CG1469" s="413">
        <v>955</v>
      </c>
      <c r="CH1469" s="413"/>
      <c r="CI1469" s="417">
        <v>984.12</v>
      </c>
      <c r="CJ1469" s="413"/>
      <c r="CK1469" s="416"/>
      <c r="CL1469" s="415"/>
      <c r="CM1469" s="413">
        <v>0.18144000000000002</v>
      </c>
      <c r="CN1469" s="408">
        <v>8.6400000000000018E-3</v>
      </c>
      <c r="CO1469" s="408">
        <v>0</v>
      </c>
      <c r="CP1469" s="408"/>
      <c r="CQ1469" s="413">
        <f>_xll.SRS1Splines.Functions25.Linear_Interp(V_NSPC!$X$4:$X$46,V_NSPC!$Z$4:$Z$46,CX1469)</f>
        <v>14.4924231723001</v>
      </c>
      <c r="CR1469" s="413">
        <f>(CQ1469/V_NSPC!$AD$5)*100</f>
        <v>93.843648856303048</v>
      </c>
      <c r="CS1469" s="308">
        <f>CQ1469-V_NSPC!$AD$6</f>
        <v>6.3939846523000998</v>
      </c>
      <c r="CT1469" s="413">
        <f>IFERROR((CQ1469 - V_NSPC!$AD$6) / (V_NSPC!$AD$5- V_NSPC!$AD$6) * 100, 0)</f>
        <v>87.055529869983999</v>
      </c>
      <c r="CU1469" s="413">
        <v>909</v>
      </c>
      <c r="CV1469" s="413">
        <v>905</v>
      </c>
      <c r="CW1469" s="413"/>
      <c r="CX1469" s="417">
        <v>908.59</v>
      </c>
      <c r="CY1469" s="413">
        <v>0</v>
      </c>
      <c r="CZ1469" s="416">
        <v>0</v>
      </c>
    </row>
    <row r="1470" spans="1:104" s="1" customFormat="1" hidden="1">
      <c r="A1470" s="315">
        <v>46029</v>
      </c>
      <c r="B1470" s="410">
        <v>0</v>
      </c>
      <c r="C1470" s="411">
        <v>1.0799999999999998</v>
      </c>
      <c r="D1470" s="412">
        <v>1.243296</v>
      </c>
      <c r="E1470" s="412">
        <v>1.2692159999999999</v>
      </c>
      <c r="F1470" s="412">
        <v>0</v>
      </c>
      <c r="G1470" s="413">
        <f>_xll.SRS1Splines.Functions25.Linear_Interp(V_NEM!$R$687:$R$703,V_NEM!$T$687:$T$703,M1470)+_xll.SRS1Splines.Functions25.Linear_Interp(V_NEM!$AB$687:$AB$703,V_NEM!$AD$687:$AD$703,N1470)</f>
        <v>0.83779676670000491</v>
      </c>
      <c r="H1470" s="308">
        <f>(G1470/(V_NEM!$T$696+V_NEM!$AD$696))*100</f>
        <v>86.444358155670514</v>
      </c>
      <c r="I1470" s="308">
        <f>G1470-(V_NEM!$T$694+V_NEM!$AD$694)</f>
        <v>0.19831063170000496</v>
      </c>
      <c r="J1470" s="308">
        <f>((IFERROR((_xll.SRS1Splines.Functions25.Linear_Interp(V_NEM!$R$687:$R$703,V_NEM!$T$687:$T$703,M1470) - V_NEM!$X$689) / (V_NEM!$X$688- V_NEM!$X$689) * 100, 0))+(IFERROR((_xll.SRS1Splines.Functions25.Linear_Interp(V_NEM!$AB$687:$AB$703,V_NEM!$AD$687:$AD$703,N1470) - V_NEM!$AH$689) / (V_NEM!$AH$688- V_NEM!$AH$689) * 100, 0)))/2</f>
        <v>49.659859379685528</v>
      </c>
      <c r="K1470" s="308">
        <v>784.3</v>
      </c>
      <c r="L1470" s="308">
        <v>781.8</v>
      </c>
      <c r="M1470" s="371">
        <v>783.34</v>
      </c>
      <c r="N1470" s="371">
        <v>782.75</v>
      </c>
      <c r="O1470" s="413">
        <v>1.1651612903225805</v>
      </c>
      <c r="P1470" s="414">
        <v>1.29026</v>
      </c>
      <c r="Q1470" s="415">
        <v>0</v>
      </c>
      <c r="R1470" s="413">
        <v>0.8638709677419355</v>
      </c>
      <c r="S1470" s="408">
        <v>0.66263475977020259</v>
      </c>
      <c r="T1470" s="408">
        <v>0.30322754999999996</v>
      </c>
      <c r="U1470" s="408"/>
      <c r="V1470" s="413">
        <f>_xll.SRS1Splines.Functions25.Linear_Interp(V_NK3!$P$8:$P$32,V_NK3!$R$8:$R$32,AC1470)</f>
        <v>503.63655678999999</v>
      </c>
      <c r="W1470" s="413">
        <f>(V1470/V_NK3!$R$28)*100</f>
        <v>92.896655075582075</v>
      </c>
      <c r="X1470" s="308">
        <f>V1470-V_NK3!$R$8</f>
        <v>447.05790479000001</v>
      </c>
      <c r="Y1470" s="308">
        <f>IFERROR((V1470 - V_NK3!$V$10) / (V_NK3!$V$9- V_NK3!$V$10) * 100, 0)</f>
        <v>92.068970223491803</v>
      </c>
      <c r="Z1470" s="308">
        <v>541.79999999999995</v>
      </c>
      <c r="AA1470" s="308">
        <v>521</v>
      </c>
      <c r="AB1470" s="413">
        <v>540.07009135700389</v>
      </c>
      <c r="AC1470" s="371">
        <v>539.99</v>
      </c>
      <c r="AD1470" s="308">
        <v>0.32258064516129031</v>
      </c>
      <c r="AE1470" s="416">
        <v>7.4870999999999993E-2</v>
      </c>
      <c r="AF1470" s="373"/>
      <c r="AG1470" s="413">
        <v>1.3706557096036671</v>
      </c>
      <c r="AH1470" s="408">
        <v>0.51332351428585055</v>
      </c>
      <c r="AI1470" s="408">
        <v>0.16383780000000001</v>
      </c>
      <c r="AJ1470" s="408"/>
      <c r="AK1470" s="413">
        <f>_xll.SRS1Splines.Functions25.Linear_Interp(V_NK2!$R$10:$R$21,V_NK2!$T$10:$T$21,AR1470)</f>
        <v>59.735914285743704</v>
      </c>
      <c r="AL1470" s="413">
        <f>(AK1470/V_NK2!$T$18)*100</f>
        <v>83.663745498240473</v>
      </c>
      <c r="AM1470" s="308">
        <f>AK1470-V_NK2!$T$11</f>
        <v>18.915914285715907</v>
      </c>
      <c r="AN1470" s="308">
        <f>IFERROR((AK1470 - V_NK2!$X$12) / (V_NK2!$X$11- V_NK2!$X$12) * 100, 0)</f>
        <v>61.857142857151196</v>
      </c>
      <c r="AO1470" s="308">
        <v>427</v>
      </c>
      <c r="AP1470" s="308">
        <v>420</v>
      </c>
      <c r="AQ1470" s="308"/>
      <c r="AR1470" s="371">
        <v>424.33</v>
      </c>
      <c r="AS1470" s="413">
        <v>0.35483870967741937</v>
      </c>
      <c r="AT1470" s="416">
        <v>3.9009000000000002E-2</v>
      </c>
      <c r="AU1470" s="415"/>
      <c r="AV1470" s="413">
        <v>0.27225806451612899</v>
      </c>
      <c r="AW1470" s="408">
        <v>0.42011767272727518</v>
      </c>
      <c r="AX1470" s="408">
        <v>0.42271767272727273</v>
      </c>
      <c r="AY1470" s="408"/>
      <c r="AZ1470" s="413">
        <f>_xll.SRS1Splines.Functions25.Linear_Interp(V_NNG3A!$H$4:$H$12,V_NNG3A!$I$4:$I$12,BF1470)</f>
        <v>13.870799999999999</v>
      </c>
      <c r="BA1470" s="413">
        <f>(AZ1470/V_NNG3A!$I$8)*100</f>
        <v>100.15018050541515</v>
      </c>
      <c r="BB1470" s="308">
        <f>_xll.SRS1Splines.Functions25.Linear_Interp(V_NNG3A!$H$4:$H$12,V_NNG3A!$J$4:$J$12,BF1470)</f>
        <v>2.8832137931035402</v>
      </c>
      <c r="BC1470" s="308">
        <f>IFERROR((AZ1470-V_NNG3A!$J$20) / (V_NNG3A!$J$19-V_NNG3A!$J$20) * 100, 0)</f>
        <v>100.72665943862182</v>
      </c>
      <c r="BD1470" s="308">
        <v>1050</v>
      </c>
      <c r="BE1470" s="308">
        <v>1047</v>
      </c>
      <c r="BF1470" s="374">
        <v>1050.08</v>
      </c>
      <c r="BG1470" s="413">
        <v>0.10967741935483871</v>
      </c>
      <c r="BH1470" s="416">
        <v>0.1453399999999965</v>
      </c>
      <c r="BI1470" s="415">
        <v>0</v>
      </c>
      <c r="BJ1470" s="413">
        <v>0.37580645161290321</v>
      </c>
      <c r="BK1470" s="408">
        <v>0.616896</v>
      </c>
      <c r="BL1470" s="408">
        <v>0.60911999999999999</v>
      </c>
      <c r="BM1470" s="408">
        <f t="shared" si="21"/>
        <v>7.7760000000000051E-3</v>
      </c>
      <c r="BN1470" s="413">
        <f>_xll.SRS1Splines.Functions25.Linear_Interp(V_XNN1!$K$3:$K$8,V_XNN1!$L$3:$L$8,BT1470)</f>
        <v>0.19506000000000001</v>
      </c>
      <c r="BO1470" s="413">
        <f>(BN1470/V_XNN1!$L$7)*100</f>
        <v>92.8857142857143</v>
      </c>
      <c r="BP1470" s="308">
        <f>_xll.SRS1Splines.Functions25.Linear_Interp(V_XNN1!$K$3:$K$8,V_XNN1!$M$3:$M$8,BT1470)</f>
        <v>3.9059999999999803E-2</v>
      </c>
      <c r="BQ1470" s="308">
        <f>IFERROR((BN1470 - V_XNN1!$M$16) / (V_XNN1!$M$15- V_XNN1!$M$16) * 100, 0)</f>
        <v>26.183844011142128</v>
      </c>
      <c r="BR1470" s="308">
        <v>252</v>
      </c>
      <c r="BS1470" s="308">
        <v>249</v>
      </c>
      <c r="BT1470" s="374">
        <v>251.17</v>
      </c>
      <c r="BU1470" s="413">
        <v>6.0322580645161293E-2</v>
      </c>
      <c r="BV1470" s="416">
        <v>9.8109000000000002E-2</v>
      </c>
      <c r="BW1470" s="415">
        <v>0</v>
      </c>
      <c r="BX1470" s="413">
        <v>0.18144000000000002</v>
      </c>
      <c r="BY1470" s="408">
        <v>6.9120000000000015E-2</v>
      </c>
      <c r="BZ1470" s="408">
        <v>0</v>
      </c>
      <c r="CA1470" s="408"/>
      <c r="CB1470" s="413">
        <f>_xll.SRS1Splines.Functions25.Linear_Interp(V_NSPC!$N$4:$N$67,V_NSPC!$P$4:$P$67,CI1470)</f>
        <v>61.064918389600201</v>
      </c>
      <c r="CC1470" s="413">
        <f>(CB1470/V_NSPC!$T$5)*100</f>
        <v>50.398893762768417</v>
      </c>
      <c r="CD1470" s="308">
        <f>CB1470-V_NSPC!$T$6</f>
        <v>59.997751589600199</v>
      </c>
      <c r="CE1470" s="413">
        <f>IFERROR((CB1470 - V_NSPC!$T$6) / (V_NSPC!$T$5- V_NSPC!$T$6) * 100, 0)</f>
        <v>49.958141081661772</v>
      </c>
      <c r="CF1470" s="413">
        <v>995</v>
      </c>
      <c r="CG1470" s="413">
        <v>955</v>
      </c>
      <c r="CH1470" s="413"/>
      <c r="CI1470" s="417">
        <v>984.08</v>
      </c>
      <c r="CJ1470" s="413"/>
      <c r="CK1470" s="416"/>
      <c r="CL1470" s="415"/>
      <c r="CM1470" s="413">
        <v>0.18144000000000002</v>
      </c>
      <c r="CN1470" s="408">
        <v>8.6400000000000018E-3</v>
      </c>
      <c r="CO1470" s="408">
        <v>0</v>
      </c>
      <c r="CP1470" s="408"/>
      <c r="CQ1470" s="413">
        <f>_xll.SRS1Splines.Functions25.Linear_Interp(V_NSPC!$X$4:$X$46,V_NSPC!$Z$4:$Z$46,CX1470)</f>
        <v>14.701121109599899</v>
      </c>
      <c r="CR1470" s="413">
        <f>(CQ1470/V_NSPC!$AD$5)*100</f>
        <v>95.195043009796336</v>
      </c>
      <c r="CS1470" s="308">
        <f>CQ1470-V_NSPC!$AD$6</f>
        <v>6.6026825895998993</v>
      </c>
      <c r="CT1470" s="413">
        <f>IFERROR((CQ1470 - V_NSPC!$AD$6) / (V_NSPC!$AD$5- V_NSPC!$AD$6) * 100, 0)</f>
        <v>89.896998922911905</v>
      </c>
      <c r="CU1470" s="413">
        <v>909</v>
      </c>
      <c r="CV1470" s="413">
        <v>905</v>
      </c>
      <c r="CW1470" s="413"/>
      <c r="CX1470" s="417">
        <v>908.68</v>
      </c>
      <c r="CY1470" s="413">
        <v>0</v>
      </c>
      <c r="CZ1470" s="416">
        <v>0</v>
      </c>
    </row>
    <row r="1471" spans="1:104" s="1" customFormat="1" hidden="1">
      <c r="A1471" s="315">
        <v>46030</v>
      </c>
      <c r="B1471" s="410">
        <v>0</v>
      </c>
      <c r="C1471" s="411">
        <v>1.0799999999999998</v>
      </c>
      <c r="D1471" s="412">
        <v>1.2450239999999999</v>
      </c>
      <c r="E1471" s="412">
        <v>1.1599999999999999</v>
      </c>
      <c r="F1471" s="412">
        <v>0</v>
      </c>
      <c r="G1471" s="413">
        <f>_xll.SRS1Splines.Functions25.Linear_Interp(V_NEM!$R$687:$R$703,V_NEM!$T$687:$T$703,M1471)+_xll.SRS1Splines.Functions25.Linear_Interp(V_NEM!$AB$687:$AB$703,V_NEM!$AD$687:$AD$703,N1471)</f>
        <v>0.93915748194999804</v>
      </c>
      <c r="H1471" s="308">
        <f>(G1471/(V_NEM!$T$696+V_NEM!$AD$696))*100</f>
        <v>96.902815767649841</v>
      </c>
      <c r="I1471" s="308">
        <f>G1471-(V_NEM!$T$694+V_NEM!$AD$694)</f>
        <v>0.29967134694999809</v>
      </c>
      <c r="J1471" s="308">
        <f>((IFERROR((_xll.SRS1Splines.Functions25.Linear_Interp(V_NEM!$R$687:$R$703,V_NEM!$T$687:$T$703,M1471) - V_NEM!$X$689) / (V_NEM!$X$688- V_NEM!$X$689) * 100, 0))+(IFERROR((_xll.SRS1Splines.Functions25.Linear_Interp(V_NEM!$AB$687:$AB$703,V_NEM!$AD$687:$AD$703,N1471) - V_NEM!$AH$689) / (V_NEM!$AH$688- V_NEM!$AH$689) * 100, 0)))/2</f>
        <v>83.575860859641153</v>
      </c>
      <c r="K1471" s="308">
        <v>784.3</v>
      </c>
      <c r="L1471" s="308">
        <v>781.8</v>
      </c>
      <c r="M1471" s="371">
        <v>783.89</v>
      </c>
      <c r="N1471" s="371">
        <v>783.5</v>
      </c>
      <c r="O1471" s="413">
        <v>1.1651612903225805</v>
      </c>
      <c r="P1471" s="414">
        <v>1.17384643258337</v>
      </c>
      <c r="Q1471" s="415">
        <v>0</v>
      </c>
      <c r="R1471" s="413">
        <v>0.8638709677419355</v>
      </c>
      <c r="S1471" s="408">
        <v>0.4619489902297973</v>
      </c>
      <c r="T1471" s="408">
        <v>0.82135619999999998</v>
      </c>
      <c r="U1471" s="408"/>
      <c r="V1471" s="413">
        <f>_xll.SRS1Splines.Functions25.Linear_Interp(V_NK3!$P$8:$P$32,V_NK3!$R$8:$R$32,AC1471)</f>
        <v>503.27714958000098</v>
      </c>
      <c r="W1471" s="413">
        <f>(V1471/V_NK3!$R$28)*100</f>
        <v>92.830361779019654</v>
      </c>
      <c r="X1471" s="308">
        <f>V1471-V_NK3!$R$8</f>
        <v>446.698497580001</v>
      </c>
      <c r="Y1471" s="308">
        <f>IFERROR((V1471 - V_NK3!$V$10) / (V_NK3!$V$9- V_NK3!$V$10) * 100, 0)</f>
        <v>91.994952403068623</v>
      </c>
      <c r="Z1471" s="308">
        <v>541.79999999999995</v>
      </c>
      <c r="AA1471" s="308">
        <v>521</v>
      </c>
      <c r="AB1471" s="413">
        <v>540.05843991650454</v>
      </c>
      <c r="AC1471" s="371">
        <v>539.98</v>
      </c>
      <c r="AD1471" s="308">
        <v>0.32258064516129031</v>
      </c>
      <c r="AE1471" s="416">
        <v>0.20280400000000001</v>
      </c>
      <c r="AF1471" s="373"/>
      <c r="AG1471" s="413">
        <v>1.3706557096036671</v>
      </c>
      <c r="AH1471" s="408">
        <v>0.7283952571429253</v>
      </c>
      <c r="AI1471" s="408">
        <v>0.55365240000000004</v>
      </c>
      <c r="AJ1471" s="408"/>
      <c r="AK1471" s="413">
        <f>_xll.SRS1Splines.Functions25.Linear_Interp(V_NK2!$R$10:$R$21,V_NK2!$T$10:$T$21,AR1471)</f>
        <v>59.910657142886599</v>
      </c>
      <c r="AL1471" s="413">
        <f>(AK1471/V_NK2!$T$18)*100</f>
        <v>83.908483393398598</v>
      </c>
      <c r="AM1471" s="308">
        <f>AK1471-V_NK2!$T$11</f>
        <v>19.090657142858802</v>
      </c>
      <c r="AN1471" s="308">
        <f>IFERROR((AK1471 - V_NK2!$X$12) / (V_NK2!$X$11- V_NK2!$X$12) * 100, 0)</f>
        <v>62.428571428579914</v>
      </c>
      <c r="AO1471" s="308">
        <v>427</v>
      </c>
      <c r="AP1471" s="308">
        <v>420</v>
      </c>
      <c r="AQ1471" s="308"/>
      <c r="AR1471" s="371">
        <v>424.37</v>
      </c>
      <c r="AS1471" s="413">
        <v>0.35483870967741937</v>
      </c>
      <c r="AT1471" s="416">
        <v>0.13182199999999999</v>
      </c>
      <c r="AU1471" s="415"/>
      <c r="AV1471" s="413">
        <v>0.27225806451612899</v>
      </c>
      <c r="AW1471" s="408">
        <v>0.4320414545454902</v>
      </c>
      <c r="AX1471" s="408">
        <v>0.66604145454545471</v>
      </c>
      <c r="AY1471" s="408"/>
      <c r="AZ1471" s="413">
        <f>_xll.SRS1Splines.Functions25.Linear_Interp(V_NNG3A!$H$4:$H$12,V_NNG3A!$I$4:$I$12,BF1471)</f>
        <v>12.8373000000001</v>
      </c>
      <c r="BA1471" s="413">
        <f>(AZ1471/V_NNG3A!$I$8)*100</f>
        <v>92.688086642600013</v>
      </c>
      <c r="BB1471" s="308">
        <f>_xll.SRS1Splines.Functions25.Linear_Interp(V_NNG3A!$H$4:$H$12,V_NNG3A!$J$4:$J$12,BF1471)</f>
        <v>1.8497137931035901</v>
      </c>
      <c r="BC1471" s="308">
        <f>IFERROR((AZ1471-V_NNG3A!$J$20) / (V_NNG3A!$J$19-V_NNG3A!$J$20) * 100, 0)</f>
        <v>64.620768582102698</v>
      </c>
      <c r="BD1471" s="308">
        <v>1050</v>
      </c>
      <c r="BE1471" s="308">
        <v>1047</v>
      </c>
      <c r="BF1471" s="374">
        <v>1049.18</v>
      </c>
      <c r="BG1471" s="413">
        <v>0.10967741935483871</v>
      </c>
      <c r="BH1471" s="416">
        <v>0.23314999999999417</v>
      </c>
      <c r="BI1471" s="415">
        <v>0</v>
      </c>
      <c r="BJ1471" s="413">
        <v>0.37580645161290321</v>
      </c>
      <c r="BK1471" s="408">
        <v>0.60911999999999999</v>
      </c>
      <c r="BL1471" s="408">
        <v>0.60220799999999997</v>
      </c>
      <c r="BM1471" s="408">
        <f t="shared" si="21"/>
        <v>6.9120000000000292E-3</v>
      </c>
      <c r="BN1471" s="413">
        <f>_xll.SRS1Splines.Functions25.Linear_Interp(V_XNN1!$K$3:$K$8,V_XNN1!$L$3:$L$8,BT1471)</f>
        <v>0.19452</v>
      </c>
      <c r="BO1471" s="413">
        <f>(BN1471/V_XNN1!$L$7)*100</f>
        <v>92.628571428571433</v>
      </c>
      <c r="BP1471" s="308">
        <f>_xll.SRS1Splines.Functions25.Linear_Interp(V_XNN1!$K$3:$K$8,V_XNN1!$M$3:$M$8,BT1471)</f>
        <v>3.8519999999999797E-2</v>
      </c>
      <c r="BQ1471" s="308">
        <f>IFERROR((BN1471 - V_XNN1!$M$16) / (V_XNN1!$M$15- V_XNN1!$M$16) * 100, 0)</f>
        <v>24.512534818941532</v>
      </c>
      <c r="BR1471" s="308">
        <v>252</v>
      </c>
      <c r="BS1471" s="308">
        <v>249</v>
      </c>
      <c r="BT1471" s="374">
        <v>251.14</v>
      </c>
      <c r="BU1471" s="413">
        <v>6.0322580645161293E-2</v>
      </c>
      <c r="BV1471" s="416">
        <v>9.8109000000000002E-2</v>
      </c>
      <c r="BW1471" s="415">
        <v>0</v>
      </c>
      <c r="BX1471" s="413">
        <v>0.18144000000000002</v>
      </c>
      <c r="BY1471" s="408">
        <v>6.9120000000000015E-2</v>
      </c>
      <c r="BZ1471" s="408">
        <v>0</v>
      </c>
      <c r="CA1471" s="408"/>
      <c r="CB1471" s="413">
        <f>_xll.SRS1Splines.Functions25.Linear_Interp(V_NSPC!$N$4:$N$67,V_NSPC!$P$4:$P$67,CI1471)</f>
        <v>60.885935304799801</v>
      </c>
      <c r="CC1471" s="413">
        <f>(CB1471/V_NSPC!$T$5)*100</f>
        <v>50.251173112121904</v>
      </c>
      <c r="CD1471" s="308">
        <f>CB1471-V_NSPC!$T$6</f>
        <v>59.818768504799799</v>
      </c>
      <c r="CE1471" s="413">
        <f>IFERROR((CB1471 - V_NSPC!$T$6) / (V_NSPC!$T$5- V_NSPC!$T$6) * 100, 0)</f>
        <v>49.80910779350036</v>
      </c>
      <c r="CF1471" s="413">
        <v>995</v>
      </c>
      <c r="CG1471" s="413">
        <v>955</v>
      </c>
      <c r="CH1471" s="413"/>
      <c r="CI1471" s="417">
        <v>984.04</v>
      </c>
      <c r="CJ1471" s="413"/>
      <c r="CK1471" s="416"/>
      <c r="CL1471" s="415"/>
      <c r="CM1471" s="413">
        <v>0.18144000000000002</v>
      </c>
      <c r="CN1471" s="408">
        <v>8.6400000000000018E-3</v>
      </c>
      <c r="CO1471" s="408">
        <v>0</v>
      </c>
      <c r="CP1471" s="408"/>
      <c r="CQ1471" s="413">
        <f>_xll.SRS1Splines.Functions25.Linear_Interp(V_NSPC!$X$4:$X$46,V_NSPC!$Z$4:$Z$46,CX1471)</f>
        <v>14.9330077065999</v>
      </c>
      <c r="CR1471" s="413">
        <f>(CQ1471/V_NSPC!$AD$5)*100</f>
        <v>96.696592069234782</v>
      </c>
      <c r="CS1471" s="308">
        <f>CQ1471-V_NSPC!$AD$6</f>
        <v>6.8345691865999001</v>
      </c>
      <c r="CT1471" s="413">
        <f>IFERROR((CQ1471 - V_NSPC!$AD$6) / (V_NSPC!$AD$5- V_NSPC!$AD$6) * 100, 0)</f>
        <v>93.054186759501505</v>
      </c>
      <c r="CU1471" s="413">
        <v>909</v>
      </c>
      <c r="CV1471" s="413">
        <v>905</v>
      </c>
      <c r="CW1471" s="413"/>
      <c r="CX1471" s="417">
        <v>908.78</v>
      </c>
      <c r="CY1471" s="413">
        <v>0</v>
      </c>
      <c r="CZ1471" s="416">
        <v>0</v>
      </c>
    </row>
    <row r="1472" spans="1:104" s="1" customFormat="1" hidden="1">
      <c r="A1472" s="315">
        <v>46031</v>
      </c>
      <c r="B1472" s="410">
        <v>0</v>
      </c>
      <c r="C1472" s="411">
        <v>1.0799999999999998</v>
      </c>
      <c r="D1472" s="412">
        <v>1.2210480000000001</v>
      </c>
      <c r="E1472" s="412">
        <v>1.2250080000000001</v>
      </c>
      <c r="F1472" s="412">
        <v>0</v>
      </c>
      <c r="G1472" s="413">
        <f>_xll.SRS1Splines.Functions25.Linear_Interp(V_NEM!$R$687:$R$703,V_NEM!$T$687:$T$703,M1472)+_xll.SRS1Splines.Functions25.Linear_Interp(V_NEM!$AB$687:$AB$703,V_NEM!$AD$687:$AD$703,N1472)</f>
        <v>0.94607958639999501</v>
      </c>
      <c r="H1472" s="308">
        <f>(G1472/(V_NEM!$T$696+V_NEM!$AD$696))*100</f>
        <v>97.617042534868631</v>
      </c>
      <c r="I1472" s="308">
        <f>G1472-(V_NEM!$T$694+V_NEM!$AD$694)</f>
        <v>0.30659345139999505</v>
      </c>
      <c r="J1472" s="308">
        <f>((IFERROR((_xll.SRS1Splines.Functions25.Linear_Interp(V_NEM!$R$687:$R$703,V_NEM!$T$687:$T$703,M1472) - V_NEM!$X$689) / (V_NEM!$X$688- V_NEM!$X$689) * 100, 0))+(IFERROR((_xll.SRS1Splines.Functions25.Linear_Interp(V_NEM!$AB$687:$AB$703,V_NEM!$AD$687:$AD$703,N1472) - V_NEM!$AH$689) / (V_NEM!$AH$688- V_NEM!$AH$689) * 100, 0)))/2</f>
        <v>86.804286926077111</v>
      </c>
      <c r="K1472" s="308">
        <v>784.3</v>
      </c>
      <c r="L1472" s="308">
        <v>781.8</v>
      </c>
      <c r="M1472" s="371">
        <v>783.92</v>
      </c>
      <c r="N1472" s="371">
        <v>783.59</v>
      </c>
      <c r="O1472" s="413">
        <v>1.1651612903225805</v>
      </c>
      <c r="P1472" s="414">
        <v>1.235398</v>
      </c>
      <c r="Q1472" s="415">
        <v>0</v>
      </c>
      <c r="R1472" s="413">
        <v>0.8638709677419355</v>
      </c>
      <c r="S1472" s="408">
        <v>0.65551874022979728</v>
      </c>
      <c r="T1472" s="408">
        <v>1.0149259499999999</v>
      </c>
      <c r="U1472" s="408"/>
      <c r="V1472" s="413">
        <f>_xll.SRS1Splines.Functions25.Linear_Interp(V_NK3!$P$8:$P$32,V_NK3!$R$8:$R$32,AC1472)</f>
        <v>502.91774237000101</v>
      </c>
      <c r="W1472" s="413">
        <f>(V1472/V_NK3!$R$28)*100</f>
        <v>92.764068482457063</v>
      </c>
      <c r="X1472" s="308">
        <f>V1472-V_NK3!$R$8</f>
        <v>446.33909037000103</v>
      </c>
      <c r="Y1472" s="308">
        <f>IFERROR((V1472 - V_NK3!$V$10) / (V_NK3!$V$9- V_NK3!$V$10) * 100, 0)</f>
        <v>91.920934582645259</v>
      </c>
      <c r="Z1472" s="308">
        <v>541.79999999999995</v>
      </c>
      <c r="AA1472" s="308">
        <v>521</v>
      </c>
      <c r="AB1472" s="413">
        <v>540.04678847600519</v>
      </c>
      <c r="AC1472" s="371">
        <v>539.97</v>
      </c>
      <c r="AD1472" s="308">
        <v>0.32258064516129031</v>
      </c>
      <c r="AE1472" s="416">
        <v>0.25059900000000002</v>
      </c>
      <c r="AF1472" s="373"/>
      <c r="AG1472" s="413">
        <v>1.3706557096036671</v>
      </c>
      <c r="AH1472" s="408">
        <v>1.1633995142856122</v>
      </c>
      <c r="AI1472" s="408">
        <v>0.81391380000000002</v>
      </c>
      <c r="AJ1472" s="408"/>
      <c r="AK1472" s="413">
        <f>_xll.SRS1Splines.Functions25.Linear_Interp(V_NK2!$R$10:$R$21,V_NK2!$T$10:$T$21,AR1472)</f>
        <v>60.260142857172298</v>
      </c>
      <c r="AL1472" s="413">
        <f>(AK1472/V_NK2!$T$18)*100</f>
        <v>84.397959183714704</v>
      </c>
      <c r="AM1472" s="308">
        <f>AK1472-V_NK2!$T$11</f>
        <v>19.440142857144501</v>
      </c>
      <c r="AN1472" s="308">
        <f>IFERROR((AK1472 - V_NK2!$X$12) / (V_NK2!$X$11- V_NK2!$X$12) * 100, 0)</f>
        <v>63.571428571437075</v>
      </c>
      <c r="AO1472" s="308">
        <v>427</v>
      </c>
      <c r="AP1472" s="308">
        <v>420</v>
      </c>
      <c r="AQ1472" s="308"/>
      <c r="AR1472" s="371">
        <v>424.45</v>
      </c>
      <c r="AS1472" s="413">
        <v>0.35483870967741937</v>
      </c>
      <c r="AT1472" s="416">
        <v>0.19378899999999999</v>
      </c>
      <c r="AU1472" s="415"/>
      <c r="AV1472" s="413">
        <v>0.27225806451612899</v>
      </c>
      <c r="AW1472" s="408">
        <v>0.40625018181814643</v>
      </c>
      <c r="AX1472" s="408">
        <v>0.17225018181818186</v>
      </c>
      <c r="AY1472" s="408"/>
      <c r="AZ1472" s="413">
        <f>_xll.SRS1Splines.Functions25.Linear_Interp(V_NNG3A!$H$4:$H$12,V_NNG3A!$I$4:$I$12,BF1472)</f>
        <v>13.870799999999999</v>
      </c>
      <c r="BA1472" s="413">
        <f>(AZ1472/V_NNG3A!$I$8)*100</f>
        <v>100.15018050541515</v>
      </c>
      <c r="BB1472" s="308">
        <f>_xll.SRS1Splines.Functions25.Linear_Interp(V_NNG3A!$H$4:$H$12,V_NNG3A!$J$4:$J$12,BF1472)</f>
        <v>2.8832137931035402</v>
      </c>
      <c r="BC1472" s="308">
        <f>IFERROR((AZ1472-V_NNG3A!$J$20) / (V_NNG3A!$J$19-V_NNG3A!$J$20) * 100, 0)</f>
        <v>100.72665943862182</v>
      </c>
      <c r="BD1472" s="308">
        <v>1050</v>
      </c>
      <c r="BE1472" s="308">
        <v>1047</v>
      </c>
      <c r="BF1472" s="374">
        <v>1050.08</v>
      </c>
      <c r="BG1472" s="413">
        <v>0.10967741935483871</v>
      </c>
      <c r="BH1472" s="416">
        <v>5.8179999999993015E-2</v>
      </c>
      <c r="BI1472" s="415">
        <v>0</v>
      </c>
      <c r="BJ1472" s="413">
        <v>0.37580645161290321</v>
      </c>
      <c r="BK1472" s="408">
        <v>0.59616000000000013</v>
      </c>
      <c r="BL1472" s="408">
        <v>0.58665599999999996</v>
      </c>
      <c r="BM1472" s="408">
        <f t="shared" si="21"/>
        <v>9.504000000000179E-3</v>
      </c>
      <c r="BN1472" s="413">
        <f>_xll.SRS1Splines.Functions25.Linear_Interp(V_XNN1!$K$3:$K$8,V_XNN1!$L$3:$L$8,BT1472)</f>
        <v>0.19344</v>
      </c>
      <c r="BO1472" s="413">
        <f>(BN1472/V_XNN1!$L$7)*100</f>
        <v>92.114285714285714</v>
      </c>
      <c r="BP1472" s="308">
        <f>_xll.SRS1Splines.Functions25.Linear_Interp(V_XNN1!$K$3:$K$8,V_XNN1!$M$3:$M$8,BT1472)</f>
        <v>3.7440000000000202E-2</v>
      </c>
      <c r="BQ1472" s="308">
        <f>IFERROR((BN1472 - V_XNN1!$M$16) / (V_XNN1!$M$15- V_XNN1!$M$16) * 100, 0)</f>
        <v>21.169916434540426</v>
      </c>
      <c r="BR1472" s="308">
        <v>252</v>
      </c>
      <c r="BS1472" s="308">
        <v>249</v>
      </c>
      <c r="BT1472" s="374">
        <v>251.08</v>
      </c>
      <c r="BU1472" s="413">
        <v>6.0322580645161293E-2</v>
      </c>
      <c r="BV1472" s="416">
        <v>9.3789999999999998E-2</v>
      </c>
      <c r="BW1472" s="415">
        <v>0</v>
      </c>
      <c r="BX1472" s="413">
        <v>0.18144000000000002</v>
      </c>
      <c r="BY1472" s="408">
        <v>6.9120000000000015E-2</v>
      </c>
      <c r="BZ1472" s="408">
        <v>0</v>
      </c>
      <c r="CA1472" s="408"/>
      <c r="CB1472" s="413">
        <f>_xll.SRS1Splines.Functions25.Linear_Interp(V_NSPC!$N$4:$N$67,V_NSPC!$P$4:$P$67,CI1472)</f>
        <v>60.706952219999998</v>
      </c>
      <c r="CC1472" s="413">
        <f>(CB1472/V_NSPC!$T$5)*100</f>
        <v>50.103452461475882</v>
      </c>
      <c r="CD1472" s="308">
        <f>CB1472-V_NSPC!$T$6</f>
        <v>59.639785419999995</v>
      </c>
      <c r="CE1472" s="413">
        <f>IFERROR((CB1472 - V_NSPC!$T$6) / (V_NSPC!$T$5- V_NSPC!$T$6) * 100, 0)</f>
        <v>49.660074505339452</v>
      </c>
      <c r="CF1472" s="413">
        <v>995</v>
      </c>
      <c r="CG1472" s="413">
        <v>955</v>
      </c>
      <c r="CH1472" s="413"/>
      <c r="CI1472" s="417">
        <v>984</v>
      </c>
      <c r="CJ1472" s="413"/>
      <c r="CK1472" s="416"/>
      <c r="CL1472" s="415"/>
      <c r="CM1472" s="413">
        <v>0.18144000000000002</v>
      </c>
      <c r="CN1472" s="408">
        <v>8.6400000000000018E-3</v>
      </c>
      <c r="CO1472" s="408">
        <v>0</v>
      </c>
      <c r="CP1472" s="408"/>
      <c r="CQ1472" s="413">
        <f>_xll.SRS1Splines.Functions25.Linear_Interp(V_NSPC!$X$4:$X$46,V_NSPC!$Z$4:$Z$46,CX1472)</f>
        <v>15.164894303600001</v>
      </c>
      <c r="CR1472" s="413">
        <f>(CQ1472/V_NSPC!$AD$5)*100</f>
        <v>98.198141128673882</v>
      </c>
      <c r="CS1472" s="308">
        <f>CQ1472-V_NSPC!$AD$6</f>
        <v>7.0664557836000004</v>
      </c>
      <c r="CT1472" s="413">
        <f>IFERROR((CQ1472 - V_NSPC!$AD$6) / (V_NSPC!$AD$5- V_NSPC!$AD$6) * 100, 0)</f>
        <v>96.211374596092483</v>
      </c>
      <c r="CU1472" s="413">
        <v>909</v>
      </c>
      <c r="CV1472" s="413">
        <v>905</v>
      </c>
      <c r="CW1472" s="413"/>
      <c r="CX1472" s="417">
        <v>908.88</v>
      </c>
      <c r="CY1472" s="413">
        <v>0</v>
      </c>
      <c r="CZ1472" s="416">
        <v>0</v>
      </c>
    </row>
    <row r="1473" spans="1:104" s="1" customFormat="1" hidden="1">
      <c r="A1473" s="315">
        <v>46032</v>
      </c>
      <c r="B1473" s="410">
        <v>0</v>
      </c>
      <c r="C1473" s="411">
        <v>1.0799999999999998</v>
      </c>
      <c r="D1473" s="412">
        <v>1.192428</v>
      </c>
      <c r="E1473" s="412">
        <v>1.2244680000000003</v>
      </c>
      <c r="F1473" s="412">
        <v>0</v>
      </c>
      <c r="G1473" s="413">
        <f>_xll.SRS1Splines.Functions25.Linear_Interp(V_NEM!$R$687:$R$703,V_NEM!$T$687:$T$703,M1473)+_xll.SRS1Splines.Functions25.Linear_Interp(V_NEM!$AB$687:$AB$703,V_NEM!$AD$687:$AD$703,N1473)</f>
        <v>0.88778828700000423</v>
      </c>
      <c r="H1473" s="308">
        <f>(G1473/(V_NEM!$T$696+V_NEM!$AD$696))*100</f>
        <v>91.602512325423987</v>
      </c>
      <c r="I1473" s="308">
        <f>G1473-(V_NEM!$T$694+V_NEM!$AD$694)</f>
        <v>0.24830215200000427</v>
      </c>
      <c r="J1473" s="308">
        <f>((IFERROR((_xll.SRS1Splines.Functions25.Linear_Interp(V_NEM!$R$687:$R$703,V_NEM!$T$687:$T$703,M1473) - V_NEM!$X$689) / (V_NEM!$X$688- V_NEM!$X$689) * 100, 0))+(IFERROR((_xll.SRS1Splines.Functions25.Linear_Interp(V_NEM!$AB$687:$AB$703,V_NEM!$AD$687:$AD$703,N1473) - V_NEM!$AH$689) / (V_NEM!$AH$688- V_NEM!$AH$689) * 100, 0)))/2</f>
        <v>67.74626475362976</v>
      </c>
      <c r="K1473" s="308">
        <v>784.3</v>
      </c>
      <c r="L1473" s="308">
        <v>781.8</v>
      </c>
      <c r="M1473" s="371">
        <v>783.6</v>
      </c>
      <c r="N1473" s="371">
        <v>783.2</v>
      </c>
      <c r="O1473" s="413">
        <v>1.1651612903225805</v>
      </c>
      <c r="P1473" s="414">
        <v>1.286297</v>
      </c>
      <c r="Q1473" s="415">
        <v>0</v>
      </c>
      <c r="R1473" s="413">
        <v>0.8638709677419355</v>
      </c>
      <c r="S1473" s="408">
        <v>0.71881441954040526</v>
      </c>
      <c r="T1473" s="408">
        <v>0</v>
      </c>
      <c r="U1473" s="408"/>
      <c r="V1473" s="413">
        <f>_xll.SRS1Splines.Functions25.Linear_Interp(V_NK3!$P$8:$P$32,V_NK3!$R$8:$R$32,AC1473)</f>
        <v>503.63655678999999</v>
      </c>
      <c r="W1473" s="413">
        <f>(V1473/V_NK3!$R$28)*100</f>
        <v>92.896655075582075</v>
      </c>
      <c r="X1473" s="308">
        <f>V1473-V_NK3!$R$8</f>
        <v>447.05790479000001</v>
      </c>
      <c r="Y1473" s="308">
        <f>IFERROR((V1473 - V_NK3!$V$10) / (V_NK3!$V$9- V_NK3!$V$10) * 100, 0)</f>
        <v>92.068970223491803</v>
      </c>
      <c r="Z1473" s="308">
        <v>541.79999999999995</v>
      </c>
      <c r="AA1473" s="308">
        <v>521</v>
      </c>
      <c r="AB1473" s="413">
        <v>540.03513703550584</v>
      </c>
      <c r="AC1473" s="371">
        <v>539.99</v>
      </c>
      <c r="AD1473" s="308">
        <v>0.32258064516129031</v>
      </c>
      <c r="AE1473" s="416">
        <v>0</v>
      </c>
      <c r="AF1473" s="373"/>
      <c r="AG1473" s="413">
        <v>1.3706557096036671</v>
      </c>
      <c r="AH1473" s="408">
        <v>0.21842857142877581</v>
      </c>
      <c r="AI1473" s="408">
        <v>0</v>
      </c>
      <c r="AJ1473" s="408"/>
      <c r="AK1473" s="413">
        <f>_xll.SRS1Splines.Functions25.Linear_Interp(V_NK2!$R$10:$R$21,V_NK2!$T$10:$T$21,AR1473)</f>
        <v>60.478571428601001</v>
      </c>
      <c r="AL1473" s="413">
        <f>(AK1473/V_NK2!$T$18)*100</f>
        <v>84.703881552662466</v>
      </c>
      <c r="AM1473" s="308">
        <f>AK1473-V_NK2!$T$11</f>
        <v>19.658571428573204</v>
      </c>
      <c r="AN1473" s="308">
        <f>IFERROR((AK1473 - V_NK2!$X$12) / (V_NK2!$X$11- V_NK2!$X$12) * 100, 0)</f>
        <v>64.285714285723245</v>
      </c>
      <c r="AO1473" s="308">
        <v>427</v>
      </c>
      <c r="AP1473" s="308">
        <v>420</v>
      </c>
      <c r="AQ1473" s="308"/>
      <c r="AR1473" s="371">
        <v>424.5</v>
      </c>
      <c r="AS1473" s="413">
        <v>0.35483870967741937</v>
      </c>
      <c r="AT1473" s="416">
        <v>0</v>
      </c>
      <c r="AU1473" s="415"/>
      <c r="AV1473" s="413">
        <v>0.27225806451612899</v>
      </c>
      <c r="AW1473" s="408">
        <v>0.3209970909091312</v>
      </c>
      <c r="AX1473" s="408">
        <v>0.36519709090909103</v>
      </c>
      <c r="AY1473" s="408"/>
      <c r="AZ1473" s="413">
        <f>_xll.SRS1Splines.Functions25.Linear_Interp(V_NNG3A!$H$4:$H$12,V_NNG3A!$I$4:$I$12,BF1473)</f>
        <v>13.738850000000101</v>
      </c>
      <c r="BA1473" s="413">
        <f>(AZ1473/V_NNG3A!$I$8)*100</f>
        <v>99.19747292418846</v>
      </c>
      <c r="BB1473" s="308">
        <f>_xll.SRS1Splines.Functions25.Linear_Interp(V_NNG3A!$H$4:$H$12,V_NNG3A!$J$4:$J$12,BF1473)</f>
        <v>2.7512637931035999</v>
      </c>
      <c r="BC1473" s="308">
        <f>IFERROR((AZ1473-V_NNG3A!$J$20) / (V_NNG3A!$J$19-V_NNG3A!$J$20) * 100, 0)</f>
        <v>96.116913624868076</v>
      </c>
      <c r="BD1473" s="308">
        <v>1050</v>
      </c>
      <c r="BE1473" s="308">
        <v>1047</v>
      </c>
      <c r="BF1473" s="374">
        <v>1049.9100000000001</v>
      </c>
      <c r="BG1473" s="413">
        <v>0.10967741935483871</v>
      </c>
      <c r="BH1473" s="416">
        <v>0.15986999999999535</v>
      </c>
      <c r="BI1473" s="415">
        <v>0</v>
      </c>
      <c r="BJ1473" s="413">
        <v>0.37580645161290321</v>
      </c>
      <c r="BK1473" s="408">
        <v>0.56332800000000005</v>
      </c>
      <c r="BL1473" s="408">
        <v>0.56332800000000005</v>
      </c>
      <c r="BM1473" s="408">
        <f t="shared" si="21"/>
        <v>0</v>
      </c>
      <c r="BN1473" s="413">
        <f>_xll.SRS1Splines.Functions25.Linear_Interp(V_XNN1!$K$3:$K$8,V_XNN1!$L$3:$L$8,BT1473)</f>
        <v>0.19308</v>
      </c>
      <c r="BO1473" s="413">
        <f>(BN1473/V_XNN1!$L$7)*100</f>
        <v>91.94285714285715</v>
      </c>
      <c r="BP1473" s="308">
        <f>_xll.SRS1Splines.Functions25.Linear_Interp(V_XNN1!$K$3:$K$8,V_XNN1!$M$3:$M$8,BT1473)</f>
        <v>3.7080000000000002E-2</v>
      </c>
      <c r="BQ1473" s="308">
        <f>IFERROR((BN1473 - V_XNN1!$M$16) / (V_XNN1!$M$15- V_XNN1!$M$16) * 100, 0)</f>
        <v>20.055710306406723</v>
      </c>
      <c r="BR1473" s="308">
        <v>252</v>
      </c>
      <c r="BS1473" s="308">
        <v>249</v>
      </c>
      <c r="BT1473" s="374">
        <v>251.06</v>
      </c>
      <c r="BU1473" s="413">
        <v>6.0322580645161293E-2</v>
      </c>
      <c r="BV1473" s="416">
        <v>9.0981000000000006E-2</v>
      </c>
      <c r="BW1473" s="415">
        <v>0</v>
      </c>
      <c r="BX1473" s="413">
        <v>0.18144000000000002</v>
      </c>
      <c r="BY1473" s="408">
        <v>6.9120000000000015E-2</v>
      </c>
      <c r="BZ1473" s="408">
        <v>0</v>
      </c>
      <c r="CA1473" s="408"/>
      <c r="CB1473" s="413">
        <f>_xll.SRS1Splines.Functions25.Linear_Interp(V_NSPC!$N$4:$N$67,V_NSPC!$P$4:$P$67,CI1473)</f>
        <v>60.532962682800203</v>
      </c>
      <c r="CC1473" s="413">
        <f>(CB1473/V_NSPC!$T$5)*100</f>
        <v>49.959853150571718</v>
      </c>
      <c r="CD1473" s="308">
        <f>CB1473-V_NSPC!$T$6</f>
        <v>59.465795882800201</v>
      </c>
      <c r="CE1473" s="413">
        <f>IFERROR((CB1473 - V_NSPC!$T$6) / (V_NSPC!$T$5- V_NSPC!$T$6) * 100, 0)</f>
        <v>49.515199178916937</v>
      </c>
      <c r="CF1473" s="413">
        <v>995</v>
      </c>
      <c r="CG1473" s="413">
        <v>955</v>
      </c>
      <c r="CH1473" s="413"/>
      <c r="CI1473" s="417">
        <v>983.96</v>
      </c>
      <c r="CJ1473" s="413"/>
      <c r="CK1473" s="416"/>
      <c r="CL1473" s="415"/>
      <c r="CM1473" s="413">
        <v>0.18144000000000002</v>
      </c>
      <c r="CN1473" s="408">
        <v>8.6400000000000018E-3</v>
      </c>
      <c r="CO1473" s="408">
        <v>0</v>
      </c>
      <c r="CP1473" s="408"/>
      <c r="CQ1473" s="413">
        <f>_xll.SRS1Splines.Functions25.Linear_Interp(V_NSPC!$X$4:$X$46,V_NSPC!$Z$4:$Z$46,CX1473)</f>
        <v>15.3967809006</v>
      </c>
      <c r="CR1473" s="413">
        <f>(CQ1473/V_NSPC!$AD$5)*100</f>
        <v>99.699690188112299</v>
      </c>
      <c r="CS1473" s="308">
        <f>CQ1473-V_NSPC!$AD$6</f>
        <v>7.2983423805999994</v>
      </c>
      <c r="CT1473" s="413">
        <f>IFERROR((CQ1473 - V_NSPC!$AD$6) / (V_NSPC!$AD$5- V_NSPC!$AD$6) * 100, 0)</f>
        <v>99.368562432682069</v>
      </c>
      <c r="CU1473" s="413">
        <v>909</v>
      </c>
      <c r="CV1473" s="413">
        <v>905</v>
      </c>
      <c r="CW1473" s="413"/>
      <c r="CX1473" s="417">
        <v>908.98</v>
      </c>
      <c r="CY1473" s="413">
        <v>0</v>
      </c>
      <c r="CZ1473" s="416">
        <v>0</v>
      </c>
    </row>
    <row r="1474" spans="1:104" s="1" customFormat="1" hidden="1">
      <c r="A1474" s="315">
        <v>46033</v>
      </c>
      <c r="B1474" s="410">
        <v>0</v>
      </c>
      <c r="C1474" s="411">
        <v>1.0799999999999998</v>
      </c>
      <c r="D1474" s="412">
        <v>1.1796480000000003</v>
      </c>
      <c r="E1474" s="412">
        <v>1.1853</v>
      </c>
      <c r="F1474" s="412">
        <v>0</v>
      </c>
      <c r="G1474" s="413">
        <f>_xll.SRS1Splines.Functions25.Linear_Interp(V_NEM!$R$687:$R$703,V_NEM!$T$687:$T$703,M1474)+_xll.SRS1Splines.Functions25.Linear_Interp(V_NEM!$AB$687:$AB$703,V_NEM!$AD$687:$AD$703,N1474)</f>
        <v>0.93280213500000397</v>
      </c>
      <c r="H1474" s="308">
        <f>(G1474/(V_NEM!$T$696+V_NEM!$AD$696))*100</f>
        <v>96.247067369249123</v>
      </c>
      <c r="I1474" s="308">
        <f>G1474-(V_NEM!$T$694+V_NEM!$AD$694)</f>
        <v>0.29331600000000402</v>
      </c>
      <c r="J1474" s="308">
        <f>((IFERROR((_xll.SRS1Splines.Functions25.Linear_Interp(V_NEM!$R$687:$R$703,V_NEM!$T$687:$T$703,M1474) - V_NEM!$X$689) / (V_NEM!$X$688- V_NEM!$X$689) * 100, 0))+(IFERROR((_xll.SRS1Splines.Functions25.Linear_Interp(V_NEM!$AB$687:$AB$703,V_NEM!$AD$687:$AD$703,N1474) - V_NEM!$AH$689) / (V_NEM!$AH$688- V_NEM!$AH$689) * 100, 0)))/2</f>
        <v>83.321324927648021</v>
      </c>
      <c r="K1474" s="308">
        <v>784.3</v>
      </c>
      <c r="L1474" s="308">
        <v>781.8</v>
      </c>
      <c r="M1474" s="371">
        <v>783.84</v>
      </c>
      <c r="N1474" s="371">
        <v>783.54</v>
      </c>
      <c r="O1474" s="413">
        <v>1.1651612903225805</v>
      </c>
      <c r="P1474" s="414">
        <v>1.1743548730640765</v>
      </c>
      <c r="Q1474" s="415">
        <v>0</v>
      </c>
      <c r="R1474" s="413">
        <v>0.8638709677419355</v>
      </c>
      <c r="S1474" s="408">
        <v>0.44331915980834963</v>
      </c>
      <c r="T1474" s="408">
        <v>8.3911950000000013E-2</v>
      </c>
      <c r="U1474" s="408"/>
      <c r="V1474" s="413">
        <f>_xll.SRS1Splines.Functions25.Linear_Interp(V_NK3!$P$8:$P$32,V_NK3!$R$8:$R$32,AC1474)</f>
        <v>503.99596400000001</v>
      </c>
      <c r="W1474" s="413">
        <f>(V1474/V_NK3!$R$28)*100</f>
        <v>92.96294837214468</v>
      </c>
      <c r="X1474" s="308">
        <f>V1474-V_NK3!$R$8</f>
        <v>447.41731200000004</v>
      </c>
      <c r="Y1474" s="308">
        <f>IFERROR((V1474 - V_NK3!$V$10) / (V_NK3!$V$9- V_NK3!$V$10) * 100, 0)</f>
        <v>92.142988043915182</v>
      </c>
      <c r="Z1474" s="308">
        <v>541.79999999999995</v>
      </c>
      <c r="AA1474" s="308">
        <v>521</v>
      </c>
      <c r="AB1474" s="413">
        <v>540.02348559500649</v>
      </c>
      <c r="AC1474" s="371">
        <v>540</v>
      </c>
      <c r="AD1474" s="308">
        <v>0.32258064516129031</v>
      </c>
      <c r="AE1474" s="416">
        <v>2.0719000000000001E-2</v>
      </c>
      <c r="AF1474" s="373"/>
      <c r="AG1474" s="413">
        <v>1.3706557096036671</v>
      </c>
      <c r="AH1474" s="408">
        <v>0.16513442857122421</v>
      </c>
      <c r="AI1474" s="408">
        <v>7.7762999999999999E-2</v>
      </c>
      <c r="AJ1474" s="408"/>
      <c r="AK1474" s="413">
        <f>_xll.SRS1Splines.Functions25.Linear_Interp(V_NK2!$R$10:$R$21,V_NK2!$T$10:$T$21,AR1474)</f>
        <v>60.565942857172303</v>
      </c>
      <c r="AL1474" s="413">
        <f>(AK1474/V_NK2!$T$18)*100</f>
        <v>84.826250500241315</v>
      </c>
      <c r="AM1474" s="308">
        <f>AK1474-V_NK2!$T$11</f>
        <v>19.745942857144506</v>
      </c>
      <c r="AN1474" s="308">
        <f>IFERROR((AK1474 - V_NK2!$X$12) / (V_NK2!$X$11- V_NK2!$X$12) * 100, 0)</f>
        <v>64.571428571437124</v>
      </c>
      <c r="AO1474" s="308">
        <v>427</v>
      </c>
      <c r="AP1474" s="308">
        <v>420</v>
      </c>
      <c r="AQ1474" s="308"/>
      <c r="AR1474" s="371">
        <v>424.52</v>
      </c>
      <c r="AS1474" s="413">
        <v>0.35483870967741937</v>
      </c>
      <c r="AT1474" s="416">
        <v>1.8515E-2</v>
      </c>
      <c r="AU1474" s="415"/>
      <c r="AV1474" s="413">
        <v>0.27225806451612899</v>
      </c>
      <c r="AW1474" s="408">
        <v>0.41640883636359116</v>
      </c>
      <c r="AX1474" s="408">
        <v>0.62700883636363602</v>
      </c>
      <c r="AY1474" s="408"/>
      <c r="AZ1474" s="413">
        <f>_xll.SRS1Splines.Functions25.Linear_Interp(V_NNG3A!$H$4:$H$12,V_NNG3A!$I$4:$I$12,BF1474)</f>
        <v>12.738499999999901</v>
      </c>
      <c r="BA1474" s="413">
        <f>(AZ1474/V_NNG3A!$I$8)*100</f>
        <v>91.974729241876545</v>
      </c>
      <c r="BB1474" s="308">
        <f>_xll.SRS1Splines.Functions25.Linear_Interp(V_NNG3A!$H$4:$H$12,V_NNG3A!$J$4:$J$12,BF1474)</f>
        <v>1.75091379310341</v>
      </c>
      <c r="BC1474" s="308">
        <f>IFERROR((AZ1474-V_NNG3A!$J$20) / (V_NNG3A!$J$19-V_NNG3A!$J$20) * 100, 0)</f>
        <v>61.169136248641976</v>
      </c>
      <c r="BD1474" s="308">
        <v>1050</v>
      </c>
      <c r="BE1474" s="308">
        <v>1047</v>
      </c>
      <c r="BF1474" s="374">
        <v>1049.0999999999999</v>
      </c>
      <c r="BG1474" s="413">
        <v>0.10967741935483871</v>
      </c>
      <c r="BH1474" s="416">
        <v>0.2164200000000128</v>
      </c>
      <c r="BI1474" s="415">
        <v>0</v>
      </c>
      <c r="BJ1474" s="413">
        <v>0.37580645161290321</v>
      </c>
      <c r="BK1474" s="408">
        <v>0.55555200000000005</v>
      </c>
      <c r="BL1474" s="408">
        <v>0.55555200000000005</v>
      </c>
      <c r="BM1474" s="408">
        <f t="shared" si="21"/>
        <v>0</v>
      </c>
      <c r="BN1474" s="413">
        <f>_xll.SRS1Splines.Functions25.Linear_Interp(V_XNN1!$K$3:$K$8,V_XNN1!$L$3:$L$8,BT1474)</f>
        <v>0.19253999999999999</v>
      </c>
      <c r="BO1474" s="413">
        <f>(BN1474/V_XNN1!$L$7)*100</f>
        <v>91.685714285714283</v>
      </c>
      <c r="BP1474" s="308">
        <f>_xll.SRS1Splines.Functions25.Linear_Interp(V_XNN1!$K$3:$K$8,V_XNN1!$M$3:$M$8,BT1474)</f>
        <v>3.6540000000000003E-2</v>
      </c>
      <c r="BQ1474" s="308">
        <f>IFERROR((BN1474 - V_XNN1!$M$16) / (V_XNN1!$M$15- V_XNN1!$M$16) * 100, 0)</f>
        <v>18.384401114206128</v>
      </c>
      <c r="BR1474" s="308">
        <v>252</v>
      </c>
      <c r="BS1474" s="308">
        <v>249</v>
      </c>
      <c r="BT1474" s="374">
        <v>251.03</v>
      </c>
      <c r="BU1474" s="413">
        <v>6.0322580645161293E-2</v>
      </c>
      <c r="BV1474" s="416">
        <v>8.8371000000000005E-2</v>
      </c>
      <c r="BW1474" s="415">
        <v>0</v>
      </c>
      <c r="BX1474" s="413">
        <v>0.18144000000000002</v>
      </c>
      <c r="BY1474" s="408">
        <v>6.9120000000000015E-2</v>
      </c>
      <c r="BZ1474" s="408">
        <v>0</v>
      </c>
      <c r="CA1474" s="408"/>
      <c r="CB1474" s="413">
        <f>_xll.SRS1Splines.Functions25.Linear_Interp(V_NSPC!$N$4:$N$67,V_NSPC!$P$4:$P$67,CI1474)</f>
        <v>60.532962682800203</v>
      </c>
      <c r="CC1474" s="413">
        <f>(CB1474/V_NSPC!$T$5)*100</f>
        <v>49.959853150571718</v>
      </c>
      <c r="CD1474" s="308">
        <f>CB1474-V_NSPC!$T$6</f>
        <v>59.465795882800201</v>
      </c>
      <c r="CE1474" s="413">
        <f>IFERROR((CB1474 - V_NSPC!$T$6) / (V_NSPC!$T$5- V_NSPC!$T$6) * 100, 0)</f>
        <v>49.515199178916937</v>
      </c>
      <c r="CF1474" s="413">
        <v>995</v>
      </c>
      <c r="CG1474" s="413">
        <v>955</v>
      </c>
      <c r="CH1474" s="413"/>
      <c r="CI1474" s="417">
        <v>983.96</v>
      </c>
      <c r="CJ1474" s="413"/>
      <c r="CK1474" s="416"/>
      <c r="CL1474" s="415"/>
      <c r="CM1474" s="413">
        <v>0.18144000000000002</v>
      </c>
      <c r="CN1474" s="408">
        <v>8.6400000000000018E-3</v>
      </c>
      <c r="CO1474" s="408">
        <v>0</v>
      </c>
      <c r="CP1474" s="408"/>
      <c r="CQ1474" s="413">
        <f>_xll.SRS1Splines.Functions25.Linear_Interp(V_NSPC!$X$4:$X$46,V_NSPC!$Z$4:$Z$46,CX1474)</f>
        <v>15.4199695603</v>
      </c>
      <c r="CR1474" s="413">
        <f>(CQ1474/V_NSPC!$AD$5)*100</f>
        <v>99.84984509405615</v>
      </c>
      <c r="CS1474" s="308">
        <f>CQ1474-V_NSPC!$AD$6</f>
        <v>7.3215310403</v>
      </c>
      <c r="CT1474" s="413">
        <f>IFERROR((CQ1474 - V_NSPC!$AD$6) / (V_NSPC!$AD$5- V_NSPC!$AD$6) * 100, 0)</f>
        <v>99.684281216341034</v>
      </c>
      <c r="CU1474" s="413">
        <v>909</v>
      </c>
      <c r="CV1474" s="413">
        <v>905</v>
      </c>
      <c r="CW1474" s="413"/>
      <c r="CX1474" s="417">
        <v>908.99</v>
      </c>
      <c r="CY1474" s="413">
        <v>0</v>
      </c>
      <c r="CZ1474" s="416">
        <v>0</v>
      </c>
    </row>
    <row r="1475" spans="1:104" s="1" customFormat="1" hidden="1">
      <c r="A1475" s="315">
        <v>46034</v>
      </c>
      <c r="B1475" s="410">
        <v>0</v>
      </c>
      <c r="C1475" s="411">
        <v>1.0799999999999998</v>
      </c>
      <c r="D1475" s="412">
        <v>1.1560319999999999</v>
      </c>
      <c r="E1475" s="412">
        <v>1.25</v>
      </c>
      <c r="F1475" s="412">
        <v>0</v>
      </c>
      <c r="G1475" s="413">
        <f>_xll.SRS1Splines.Functions25.Linear_Interp(V_NEM!$R$687:$R$703,V_NEM!$T$687:$T$703,M1475)+_xll.SRS1Splines.Functions25.Linear_Interp(V_NEM!$AB$687:$AB$703,V_NEM!$AD$687:$AD$703,N1475)</f>
        <v>0.84063543160000698</v>
      </c>
      <c r="H1475" s="308">
        <f>(G1475/(V_NEM!$T$696+V_NEM!$AD$696))*100</f>
        <v>86.737253252731179</v>
      </c>
      <c r="I1475" s="308">
        <f>G1475-(V_NEM!$T$694+V_NEM!$AD$694)</f>
        <v>0.20114929660000702</v>
      </c>
      <c r="J1475" s="308">
        <f>((IFERROR((_xll.SRS1Splines.Functions25.Linear_Interp(V_NEM!$R$687:$R$703,V_NEM!$T$687:$T$703,M1475) - V_NEM!$X$689) / (V_NEM!$X$688- V_NEM!$X$689) * 100, 0))+(IFERROR((_xll.SRS1Splines.Functions25.Linear_Interp(V_NEM!$AB$687:$AB$703,V_NEM!$AD$687:$AD$703,N1475) - V_NEM!$AH$689) / (V_NEM!$AH$688- V_NEM!$AH$689) * 100, 0)))/2</f>
        <v>54.881401156662633</v>
      </c>
      <c r="K1475" s="308">
        <v>784.3</v>
      </c>
      <c r="L1475" s="308">
        <v>781.8</v>
      </c>
      <c r="M1475" s="371">
        <v>783.32</v>
      </c>
      <c r="N1475" s="371">
        <v>783</v>
      </c>
      <c r="O1475" s="413">
        <v>1.1651612903225805</v>
      </c>
      <c r="P1475" s="414">
        <v>1.2839240363882227</v>
      </c>
      <c r="Q1475" s="415">
        <v>0</v>
      </c>
      <c r="R1475" s="413">
        <v>0.8638709677419355</v>
      </c>
      <c r="S1475" s="408">
        <v>0.92831197178878777</v>
      </c>
      <c r="T1475" s="408">
        <v>3.80356965</v>
      </c>
      <c r="U1475" s="408"/>
      <c r="V1475" s="413">
        <f>_xll.SRS1Splines.Functions25.Linear_Interp(V_NK3!$P$8:$P$32,V_NK3!$R$8:$R$32,AC1475)</f>
        <v>501.12070631999899</v>
      </c>
      <c r="W1475" s="413">
        <f>(V1475/V_NK3!$R$28)*100</f>
        <v>92.432601999643666</v>
      </c>
      <c r="X1475" s="308">
        <f>V1475-V_NK3!$R$8</f>
        <v>444.54205431999901</v>
      </c>
      <c r="Y1475" s="308">
        <f>IFERROR((V1475 - V_NK3!$V$10) / (V_NK3!$V$9- V_NK3!$V$10) * 100, 0)</f>
        <v>91.55084548052794</v>
      </c>
      <c r="Z1475" s="308">
        <v>541.79999999999995</v>
      </c>
      <c r="AA1475" s="308">
        <v>521</v>
      </c>
      <c r="AB1475" s="413">
        <v>540.01183415450714</v>
      </c>
      <c r="AC1475" s="371">
        <v>539.91999999999996</v>
      </c>
      <c r="AD1475" s="308">
        <v>0.32258064516129031</v>
      </c>
      <c r="AE1475" s="416">
        <v>0.93915300000000002</v>
      </c>
      <c r="AF1475" s="373"/>
      <c r="AG1475" s="413">
        <v>1.3706557096036671</v>
      </c>
      <c r="AH1475" s="408">
        <v>3.4151303142856118</v>
      </c>
      <c r="AI1475" s="408">
        <v>4.5946445999999996</v>
      </c>
      <c r="AJ1475" s="408"/>
      <c r="AK1475" s="413">
        <f>_xll.SRS1Splines.Functions25.Linear_Interp(V_NK2!$R$10:$R$21,V_NK2!$T$10:$T$21,AR1475)</f>
        <v>59.386428571457998</v>
      </c>
      <c r="AL1475" s="413">
        <f>(AK1475/V_NK2!$T$18)*100</f>
        <v>83.174269707924367</v>
      </c>
      <c r="AM1475" s="308">
        <f>AK1475-V_NK2!$T$11</f>
        <v>18.566428571430201</v>
      </c>
      <c r="AN1475" s="308">
        <f>IFERROR((AK1475 - V_NK2!$X$12) / (V_NK2!$X$11- V_NK2!$X$12) * 100, 0)</f>
        <v>60.714285714294022</v>
      </c>
      <c r="AO1475" s="308">
        <v>427</v>
      </c>
      <c r="AP1475" s="308">
        <v>420</v>
      </c>
      <c r="AQ1475" s="308"/>
      <c r="AR1475" s="371">
        <v>424.25</v>
      </c>
      <c r="AS1475" s="413">
        <v>0.35483870967741937</v>
      </c>
      <c r="AT1475" s="416">
        <v>1.093963</v>
      </c>
      <c r="AU1475" s="415"/>
      <c r="AV1475" s="413">
        <v>0.27225806451612899</v>
      </c>
      <c r="AW1475" s="408">
        <v>0.39131781818185601</v>
      </c>
      <c r="AX1475" s="408">
        <v>0.17</v>
      </c>
      <c r="AY1475" s="408"/>
      <c r="AZ1475" s="413">
        <f>_xll.SRS1Splines.Functions25.Linear_Interp(V_NNG3A!$H$4:$H$12,V_NNG3A!$I$4:$I$12,BF1475)</f>
        <v>13.7759000000001</v>
      </c>
      <c r="BA1475" s="413">
        <f>(AZ1475/V_NNG3A!$I$8)*100</f>
        <v>99.464981949459201</v>
      </c>
      <c r="BB1475" s="308">
        <f>_xll.SRS1Splines.Functions25.Linear_Interp(V_NNG3A!$H$4:$H$12,V_NNG3A!$J$4:$J$12,BF1475)</f>
        <v>2.78831379310357</v>
      </c>
      <c r="BC1475" s="308">
        <f>IFERROR((AZ1475-V_NNG3A!$J$20) / (V_NNG3A!$J$19-V_NNG3A!$J$20) * 100, 0)</f>
        <v>97.411275749913187</v>
      </c>
      <c r="BD1475" s="308">
        <v>1050</v>
      </c>
      <c r="BE1475" s="308">
        <v>1047</v>
      </c>
      <c r="BF1475" s="374">
        <v>1049.94</v>
      </c>
      <c r="BG1475" s="413">
        <v>0.10967741935483871</v>
      </c>
      <c r="BH1475" s="416">
        <v>5.8790000000008148E-2</v>
      </c>
      <c r="BI1475" s="415">
        <v>0</v>
      </c>
      <c r="BJ1475" s="413">
        <v>0.37580645161290321</v>
      </c>
      <c r="BK1475" s="408">
        <v>0.47088000000000008</v>
      </c>
      <c r="BL1475" s="408">
        <v>0.44150400000000006</v>
      </c>
      <c r="BM1475" s="408">
        <f t="shared" si="21"/>
        <v>2.9376000000000013E-2</v>
      </c>
      <c r="BN1475" s="413">
        <f>_xll.SRS1Splines.Functions25.Linear_Interp(V_XNN1!$K$3:$K$8,V_XNN1!$L$3:$L$8,BT1475)</f>
        <v>0.19542000000000001</v>
      </c>
      <c r="BO1475" s="413">
        <f>(BN1475/V_XNN1!$L$7)*100</f>
        <v>93.057142857142864</v>
      </c>
      <c r="BP1475" s="308">
        <f>_xll.SRS1Splines.Functions25.Linear_Interp(V_XNN1!$K$3:$K$8,V_XNN1!$M$3:$M$8,BT1475)</f>
        <v>3.9419999999999997E-2</v>
      </c>
      <c r="BQ1475" s="308">
        <f>IFERROR((BN1475 - V_XNN1!$M$16) / (V_XNN1!$M$15- V_XNN1!$M$16) * 100, 0)</f>
        <v>27.29805013927583</v>
      </c>
      <c r="BR1475" s="308">
        <v>252</v>
      </c>
      <c r="BS1475" s="308">
        <v>249</v>
      </c>
      <c r="BT1475" s="374">
        <v>251.19</v>
      </c>
      <c r="BU1475" s="413">
        <v>6.0322580645161293E-2</v>
      </c>
      <c r="BV1475" s="416">
        <v>7.0000000000000007E-2</v>
      </c>
      <c r="BW1475" s="415">
        <v>0</v>
      </c>
      <c r="BX1475" s="413">
        <v>0.18144000000000002</v>
      </c>
      <c r="BY1475" s="408">
        <v>6.9120000000000015E-2</v>
      </c>
      <c r="BZ1475" s="408">
        <v>0</v>
      </c>
      <c r="CA1475" s="408"/>
      <c r="CB1475" s="413">
        <f>_xll.SRS1Splines.Functions25.Linear_Interp(V_NSPC!$N$4:$N$67,V_NSPC!$P$4:$P$67,CI1475)</f>
        <v>60.619957451400097</v>
      </c>
      <c r="CC1475" s="413">
        <f>(CB1475/V_NSPC!$T$5)*100</f>
        <v>50.0316528060238</v>
      </c>
      <c r="CD1475" s="308">
        <f>CB1475-V_NSPC!$T$6</f>
        <v>59.552790651400095</v>
      </c>
      <c r="CE1475" s="413">
        <f>IFERROR((CB1475 - V_NSPC!$T$6) / (V_NSPC!$T$5- V_NSPC!$T$6) * 100, 0)</f>
        <v>49.587636842128191</v>
      </c>
      <c r="CF1475" s="413">
        <v>995</v>
      </c>
      <c r="CG1475" s="413">
        <v>955</v>
      </c>
      <c r="CH1475" s="413"/>
      <c r="CI1475" s="417">
        <v>983.98</v>
      </c>
      <c r="CJ1475" s="413"/>
      <c r="CK1475" s="416"/>
      <c r="CL1475" s="415"/>
      <c r="CM1475" s="413">
        <v>0.18144000000000002</v>
      </c>
      <c r="CN1475" s="408">
        <v>8.6400000000000018E-3</v>
      </c>
      <c r="CO1475" s="408">
        <v>0</v>
      </c>
      <c r="CP1475" s="408"/>
      <c r="CQ1475" s="413">
        <f>_xll.SRS1Splines.Functions25.Linear_Interp(V_NSPC!$X$4:$X$46,V_NSPC!$Z$4:$Z$46,CX1475)</f>
        <v>15.3967809006</v>
      </c>
      <c r="CR1475" s="413">
        <f>(CQ1475/V_NSPC!$AD$5)*100</f>
        <v>99.699690188112299</v>
      </c>
      <c r="CS1475" s="308">
        <f>CQ1475-V_NSPC!$AD$6</f>
        <v>7.2983423805999994</v>
      </c>
      <c r="CT1475" s="413">
        <f>IFERROR((CQ1475 - V_NSPC!$AD$6) / (V_NSPC!$AD$5- V_NSPC!$AD$6) * 100, 0)</f>
        <v>99.368562432682069</v>
      </c>
      <c r="CU1475" s="413">
        <v>909</v>
      </c>
      <c r="CV1475" s="413">
        <v>905</v>
      </c>
      <c r="CW1475" s="413"/>
      <c r="CX1475" s="417">
        <v>908.98</v>
      </c>
      <c r="CY1475" s="413">
        <v>0</v>
      </c>
      <c r="CZ1475" s="416">
        <v>0</v>
      </c>
    </row>
    <row r="1476" spans="1:104" s="1" customFormat="1" hidden="1">
      <c r="A1476" s="315">
        <v>46035</v>
      </c>
      <c r="B1476" s="410">
        <v>0</v>
      </c>
      <c r="C1476" s="411">
        <v>1.0799999999999998</v>
      </c>
      <c r="D1476" s="412">
        <v>1.1249279999999999</v>
      </c>
      <c r="E1476" s="412">
        <v>1.21</v>
      </c>
      <c r="F1476" s="412">
        <v>0</v>
      </c>
      <c r="G1476" s="413">
        <f>_xll.SRS1Splines.Functions25.Linear_Interp(V_NEM!$R$687:$R$703,V_NEM!$T$687:$T$703,M1476)+_xll.SRS1Splines.Functions25.Linear_Interp(V_NEM!$AB$687:$AB$703,V_NEM!$AD$687:$AD$703,N1476)</f>
        <v>0.78595282429999824</v>
      </c>
      <c r="H1476" s="308">
        <f>(G1476/(V_NEM!$T$696+V_NEM!$AD$696))*100</f>
        <v>81.095069995153068</v>
      </c>
      <c r="I1476" s="308">
        <f>G1476-(V_NEM!$T$694+V_NEM!$AD$694)</f>
        <v>0.14646668929999829</v>
      </c>
      <c r="J1476" s="308">
        <f>((IFERROR((_xll.SRS1Splines.Functions25.Linear_Interp(V_NEM!$R$687:$R$703,V_NEM!$T$687:$T$703,M1476) - V_NEM!$X$689) / (V_NEM!$X$688- V_NEM!$X$689) * 100, 0))+(IFERROR((_xll.SRS1Splines.Functions25.Linear_Interp(V_NEM!$AB$687:$AB$703,V_NEM!$AD$687:$AD$703,N1476) - V_NEM!$AH$689) / (V_NEM!$AH$688- V_NEM!$AH$689) * 100, 0)))/2</f>
        <v>36.980359743434491</v>
      </c>
      <c r="K1476" s="308">
        <v>784.3</v>
      </c>
      <c r="L1476" s="308">
        <v>781.8</v>
      </c>
      <c r="M1476" s="371">
        <v>783.02</v>
      </c>
      <c r="N1476" s="371">
        <v>782.57</v>
      </c>
      <c r="O1476" s="413">
        <v>1.1651612903225805</v>
      </c>
      <c r="P1476" s="414">
        <v>1.2475809999999998</v>
      </c>
      <c r="Q1476" s="415">
        <v>0</v>
      </c>
      <c r="R1476" s="413">
        <v>0.8638709677419355</v>
      </c>
      <c r="S1476" s="408">
        <v>0.6541752327423096</v>
      </c>
      <c r="T1476" s="408">
        <v>4.9670617500000001</v>
      </c>
      <c r="U1476" s="408"/>
      <c r="V1476" s="413">
        <f>_xll.SRS1Splines.Functions25.Linear_Interp(V_NK3!$P$8:$P$32,V_NK3!$R$8:$R$32,AC1476)</f>
        <v>496.80781979999801</v>
      </c>
      <c r="W1476" s="413">
        <f>(V1476/V_NK3!$R$28)*100</f>
        <v>91.637082440892272</v>
      </c>
      <c r="X1476" s="308">
        <f>V1476-V_NK3!$R$8</f>
        <v>440.22916779999804</v>
      </c>
      <c r="Y1476" s="308">
        <f>IFERROR((V1476 - V_NK3!$V$10) / (V_NK3!$V$9- V_NK3!$V$10) * 100, 0)</f>
        <v>90.662631635447198</v>
      </c>
      <c r="Z1476" s="308">
        <v>541.79999999999995</v>
      </c>
      <c r="AA1476" s="308">
        <v>521</v>
      </c>
      <c r="AB1476" s="413">
        <v>540.00018271400779</v>
      </c>
      <c r="AC1476" s="371">
        <v>539.79999999999995</v>
      </c>
      <c r="AD1476" s="308">
        <v>0.32258064516129031</v>
      </c>
      <c r="AE1476" s="416">
        <v>1.2264349999999999</v>
      </c>
      <c r="AF1476" s="373"/>
      <c r="AG1476" s="413">
        <v>1.3706557096036671</v>
      </c>
      <c r="AH1476" s="408">
        <v>5.1977820285714627</v>
      </c>
      <c r="AI1476" s="408">
        <v>6.0278105999999996</v>
      </c>
      <c r="AJ1476" s="408"/>
      <c r="AK1476" s="413">
        <f>_xll.SRS1Splines.Functions25.Linear_Interp(V_NK2!$R$10:$R$21,V_NK2!$T$10:$T$21,AR1476)</f>
        <v>58.556400000029299</v>
      </c>
      <c r="AL1476" s="413">
        <f>(AK1476/V_NK2!$T$18)*100</f>
        <v>82.011764705923383</v>
      </c>
      <c r="AM1476" s="308">
        <f>AK1476-V_NK2!$T$11</f>
        <v>17.736400000001503</v>
      </c>
      <c r="AN1476" s="308">
        <f>IFERROR((AK1476 - V_NK2!$X$12) / (V_NK2!$X$11- V_NK2!$X$12) * 100, 0)</f>
        <v>58.000000000007759</v>
      </c>
      <c r="AO1476" s="308">
        <v>427</v>
      </c>
      <c r="AP1476" s="308">
        <v>420</v>
      </c>
      <c r="AQ1476" s="308"/>
      <c r="AR1476" s="371">
        <v>424.06</v>
      </c>
      <c r="AS1476" s="413">
        <v>0.35483870967741937</v>
      </c>
      <c r="AT1476" s="416">
        <v>1.4351929999999999</v>
      </c>
      <c r="AU1476" s="415"/>
      <c r="AV1476" s="413">
        <v>0.27225806451612899</v>
      </c>
      <c r="AW1476" s="408">
        <v>0.40422620909090196</v>
      </c>
      <c r="AX1476" s="408">
        <v>0.46142620909090898</v>
      </c>
      <c r="AY1476" s="408"/>
      <c r="AZ1476" s="413">
        <f>_xll.SRS1Splines.Functions25.Linear_Interp(V_NNG3A!$H$4:$H$12,V_NNG3A!$I$4:$I$12,BF1476)</f>
        <v>13.504200000000001</v>
      </c>
      <c r="BA1476" s="413">
        <f>(AZ1476/V_NNG3A!$I$8)*100</f>
        <v>97.503249097472931</v>
      </c>
      <c r="BB1476" s="308">
        <f>_xll.SRS1Splines.Functions25.Linear_Interp(V_NNG3A!$H$4:$H$12,V_NNG3A!$J$4:$J$12,BF1476)</f>
        <v>2.5166137931035402</v>
      </c>
      <c r="BC1476" s="308">
        <f>IFERROR((AZ1476-V_NNG3A!$J$20) / (V_NNG3A!$J$19-V_NNG3A!$J$20) * 100, 0)</f>
        <v>87.919286832911965</v>
      </c>
      <c r="BD1476" s="308">
        <v>1050</v>
      </c>
      <c r="BE1476" s="308">
        <v>1047</v>
      </c>
      <c r="BF1476" s="374">
        <v>1049.72</v>
      </c>
      <c r="BG1476" s="413">
        <v>0.10967741935483871</v>
      </c>
      <c r="BH1476" s="416">
        <v>0.15894000000000233</v>
      </c>
      <c r="BI1476" s="415">
        <v>0</v>
      </c>
      <c r="BJ1476" s="413">
        <v>0.37580645161290321</v>
      </c>
      <c r="BK1476" s="408">
        <v>0.60393600000000003</v>
      </c>
      <c r="BL1476" s="408">
        <v>0.61084799999999995</v>
      </c>
      <c r="BM1476" s="408">
        <f t="shared" si="21"/>
        <v>-6.9119999999999182E-3</v>
      </c>
      <c r="BN1476" s="413">
        <f>_xll.SRS1Splines.Functions25.Linear_Interp(V_XNN1!$K$3:$K$8,V_XNN1!$L$3:$L$8,BT1476)</f>
        <v>0.21196019999999999</v>
      </c>
      <c r="BO1476" s="413">
        <f>(BN1476/V_XNN1!$L$7)*100</f>
        <v>100.93342857142858</v>
      </c>
      <c r="BP1476" s="308">
        <f>_xll.SRS1Splines.Functions25.Linear_Interp(V_XNN1!$K$3:$K$8,V_XNN1!$M$3:$M$8,BT1476)</f>
        <v>5.5960200000000203E-2</v>
      </c>
      <c r="BQ1476" s="308">
        <f>IFERROR((BN1476 - V_XNN1!$M$16) / (V_XNN1!$M$15- V_XNN1!$M$16) * 100, 0)</f>
        <v>78.490250696378823</v>
      </c>
      <c r="BR1476" s="308">
        <v>252</v>
      </c>
      <c r="BS1476" s="308">
        <v>249</v>
      </c>
      <c r="BT1476" s="374">
        <v>252.11</v>
      </c>
      <c r="BU1476" s="413">
        <v>6.0322580645161293E-2</v>
      </c>
      <c r="BV1476" s="416">
        <v>9.7403000000000003E-2</v>
      </c>
      <c r="BW1476" s="415">
        <v>0</v>
      </c>
      <c r="BX1476" s="413">
        <v>0.18144000000000002</v>
      </c>
      <c r="BY1476" s="408">
        <v>6.9120000000000015E-2</v>
      </c>
      <c r="BZ1476" s="408">
        <v>0</v>
      </c>
      <c r="CA1476" s="408"/>
      <c r="CB1476" s="413">
        <f>_xll.SRS1Splines.Functions25.Linear_Interp(V_NSPC!$N$4:$N$67,V_NSPC!$P$4:$P$67,CI1476)</f>
        <v>60.706952219999998</v>
      </c>
      <c r="CC1476" s="413">
        <f>(CB1476/V_NSPC!$T$5)*100</f>
        <v>50.103452461475882</v>
      </c>
      <c r="CD1476" s="308">
        <f>CB1476-V_NSPC!$T$6</f>
        <v>59.639785419999995</v>
      </c>
      <c r="CE1476" s="413">
        <f>IFERROR((CB1476 - V_NSPC!$T$6) / (V_NSPC!$T$5- V_NSPC!$T$6) * 100, 0)</f>
        <v>49.660074505339452</v>
      </c>
      <c r="CF1476" s="413">
        <v>995</v>
      </c>
      <c r="CG1476" s="413">
        <v>955</v>
      </c>
      <c r="CH1476" s="413"/>
      <c r="CI1476" s="417">
        <v>984</v>
      </c>
      <c r="CJ1476" s="413"/>
      <c r="CK1476" s="416"/>
      <c r="CL1476" s="415"/>
      <c r="CM1476" s="413">
        <v>0.18144000000000002</v>
      </c>
      <c r="CN1476" s="408">
        <v>8.6400000000000018E-3</v>
      </c>
      <c r="CO1476" s="408">
        <v>0</v>
      </c>
      <c r="CP1476" s="408"/>
      <c r="CQ1476" s="413">
        <f>_xll.SRS1Splines.Functions25.Linear_Interp(V_NSPC!$X$4:$X$46,V_NSPC!$Z$4:$Z$46,CX1476)</f>
        <v>15.3967809006</v>
      </c>
      <c r="CR1476" s="413">
        <f>(CQ1476/V_NSPC!$AD$5)*100</f>
        <v>99.699690188112299</v>
      </c>
      <c r="CS1476" s="308">
        <f>CQ1476-V_NSPC!$AD$6</f>
        <v>7.2983423805999994</v>
      </c>
      <c r="CT1476" s="413">
        <f>IFERROR((CQ1476 - V_NSPC!$AD$6) / (V_NSPC!$AD$5- V_NSPC!$AD$6) * 100, 0)</f>
        <v>99.368562432682069</v>
      </c>
      <c r="CU1476" s="413">
        <v>909</v>
      </c>
      <c r="CV1476" s="413">
        <v>905</v>
      </c>
      <c r="CW1476" s="413"/>
      <c r="CX1476" s="417">
        <v>908.98</v>
      </c>
      <c r="CY1476" s="413">
        <v>0</v>
      </c>
      <c r="CZ1476" s="416">
        <v>0</v>
      </c>
    </row>
    <row r="1477" spans="1:104" s="1" customFormat="1" hidden="1">
      <c r="A1477" s="315">
        <v>46036</v>
      </c>
      <c r="B1477" s="410">
        <v>0</v>
      </c>
      <c r="C1477" s="411">
        <v>1.0799999999999998</v>
      </c>
      <c r="D1477" s="412">
        <v>1.2355200000000002</v>
      </c>
      <c r="E1477" s="412">
        <v>1.06</v>
      </c>
      <c r="F1477" s="412">
        <v>0</v>
      </c>
      <c r="G1477" s="413">
        <f>_xll.SRS1Splines.Functions25.Linear_Interp(V_NEM!$R$687:$R$703,V_NEM!$T$687:$T$703,M1477)+_xll.SRS1Splines.Functions25.Linear_Interp(V_NEM!$AB$687:$AB$703,V_NEM!$AD$687:$AD$703,N1477)</f>
        <v>0.96924237180000705</v>
      </c>
      <c r="H1477" s="308">
        <f>(G1477/(V_NEM!$T$696+V_NEM!$AD$696))*100</f>
        <v>100.00699221787875</v>
      </c>
      <c r="I1477" s="308">
        <f>G1477-(V_NEM!$T$694+V_NEM!$AD$694)</f>
        <v>0.3297562368000071</v>
      </c>
      <c r="J1477" s="308">
        <f>((IFERROR((_xll.SRS1Splines.Functions25.Linear_Interp(V_NEM!$R$687:$R$703,V_NEM!$T$687:$T$703,M1477) - V_NEM!$X$689) / (V_NEM!$X$688- V_NEM!$X$689) * 100, 0))+(IFERROR((_xll.SRS1Splines.Functions25.Linear_Interp(V_NEM!$AB$687:$AB$703,V_NEM!$AD$687:$AD$703,N1477) - V_NEM!$AH$689) / (V_NEM!$AH$688- V_NEM!$AH$689) * 100, 0)))/2</f>
        <v>88.964542478616778</v>
      </c>
      <c r="K1477" s="308">
        <v>784.3</v>
      </c>
      <c r="L1477" s="308">
        <v>781.8</v>
      </c>
      <c r="M1477" s="371">
        <v>784.08</v>
      </c>
      <c r="N1477" s="371">
        <v>783.5</v>
      </c>
      <c r="O1477" s="413">
        <v>1.1651612903225805</v>
      </c>
      <c r="P1477" s="414">
        <v>1.089682</v>
      </c>
      <c r="Q1477" s="415">
        <v>0</v>
      </c>
      <c r="R1477" s="413">
        <v>0.8638709677419355</v>
      </c>
      <c r="S1477" s="408">
        <v>0.8247166827423098</v>
      </c>
      <c r="T1477" s="408">
        <v>5.1376032</v>
      </c>
      <c r="U1477" s="408"/>
      <c r="V1477" s="413">
        <f>_xll.SRS1Splines.Functions25.Linear_Interp(V_NK3!$P$8:$P$32,V_NK3!$R$8:$R$32,AC1477)</f>
        <v>492.49493327999801</v>
      </c>
      <c r="W1477" s="413">
        <f>(V1477/V_NK3!$R$28)*100</f>
        <v>90.841562882141048</v>
      </c>
      <c r="X1477" s="308">
        <f>V1477-V_NK3!$R$8</f>
        <v>435.91628127999803</v>
      </c>
      <c r="Y1477" s="308">
        <f>IFERROR((V1477 - V_NK3!$V$10) / (V_NK3!$V$9- V_NK3!$V$10) * 100, 0)</f>
        <v>89.774417790366641</v>
      </c>
      <c r="Z1477" s="308">
        <v>541.79999999999995</v>
      </c>
      <c r="AA1477" s="308">
        <v>521</v>
      </c>
      <c r="AB1477" s="413">
        <v>539.98781467806009</v>
      </c>
      <c r="AC1477" s="371">
        <v>539.67999999999995</v>
      </c>
      <c r="AD1477" s="308">
        <v>0.32258064516129031</v>
      </c>
      <c r="AE1477" s="416">
        <v>1.2685440000000001</v>
      </c>
      <c r="AF1477" s="373"/>
      <c r="AG1477" s="413">
        <v>1.3706557096036671</v>
      </c>
      <c r="AH1477" s="408">
        <v>4.9768645928570745</v>
      </c>
      <c r="AI1477" s="408">
        <v>5.7632074500000003</v>
      </c>
      <c r="AJ1477" s="408"/>
      <c r="AK1477" s="413">
        <f>_xll.SRS1Splines.Functions25.Linear_Interp(V_NK2!$R$10:$R$21,V_NK2!$T$10:$T$21,AR1477)</f>
        <v>57.770057142886401</v>
      </c>
      <c r="AL1477" s="413">
        <f>(AK1477/V_NK2!$T$18)*100</f>
        <v>80.910444177712037</v>
      </c>
      <c r="AM1477" s="308">
        <f>AK1477-V_NK2!$T$11</f>
        <v>16.950057142858604</v>
      </c>
      <c r="AN1477" s="308">
        <f>IFERROR((AK1477 - V_NK2!$X$12) / (V_NK2!$X$11- V_NK2!$X$12) * 100, 0)</f>
        <v>55.428571428578934</v>
      </c>
      <c r="AO1477" s="308">
        <v>427</v>
      </c>
      <c r="AP1477" s="308">
        <v>420</v>
      </c>
      <c r="AQ1477" s="308"/>
      <c r="AR1477" s="371">
        <v>423.88</v>
      </c>
      <c r="AS1477" s="413">
        <v>0.35483870967741937</v>
      </c>
      <c r="AT1477" s="416">
        <v>1.343405</v>
      </c>
      <c r="AU1477" s="415"/>
      <c r="AV1477" s="413">
        <v>0.27225806451612899</v>
      </c>
      <c r="AW1477" s="408">
        <v>0.40508318181816744</v>
      </c>
      <c r="AX1477" s="408">
        <v>0.5844831818181816</v>
      </c>
      <c r="AY1477" s="408"/>
      <c r="AZ1477" s="413">
        <f>_xll.SRS1Splines.Functions25.Linear_Interp(V_NNG3A!$H$4:$H$12,V_NNG3A!$I$4:$I$12,BF1477)</f>
        <v>12.652049999999999</v>
      </c>
      <c r="BA1477" s="413">
        <f>(AZ1477/V_NNG3A!$I$8)*100</f>
        <v>91.350541516245485</v>
      </c>
      <c r="BB1477" s="308">
        <f>_xll.SRS1Splines.Functions25.Linear_Interp(V_NNG3A!$H$4:$H$12,V_NNG3A!$J$4:$J$12,BF1477)</f>
        <v>1.66446379310349</v>
      </c>
      <c r="BC1477" s="308">
        <f>IFERROR((AZ1477-V_NNG3A!$J$20) / (V_NNG3A!$J$19-V_NNG3A!$J$20) * 100, 0)</f>
        <v>58.148957956873396</v>
      </c>
      <c r="BD1477" s="308">
        <v>1050</v>
      </c>
      <c r="BE1477" s="308">
        <v>1047</v>
      </c>
      <c r="BF1477" s="374">
        <v>1049.03</v>
      </c>
      <c r="BG1477" s="413">
        <v>0.10967741935483871</v>
      </c>
      <c r="BH1477" s="416">
        <v>0.20023999999999068</v>
      </c>
      <c r="BI1477" s="415">
        <v>0</v>
      </c>
      <c r="BJ1477" s="413">
        <v>0.37580645161290321</v>
      </c>
      <c r="BK1477" s="408">
        <v>0.56678399999999995</v>
      </c>
      <c r="BL1477" s="408">
        <v>0.57023999999999986</v>
      </c>
      <c r="BM1477" s="408">
        <f t="shared" si="21"/>
        <v>-3.4559999999999036E-3</v>
      </c>
      <c r="BN1477" s="413">
        <f>_xll.SRS1Splines.Functions25.Linear_Interp(V_XNN1!$K$3:$K$8,V_XNN1!$L$3:$L$8,BT1477)</f>
        <v>0.20369999999999999</v>
      </c>
      <c r="BO1477" s="413">
        <f>(BN1477/V_XNN1!$L$7)*100</f>
        <v>97</v>
      </c>
      <c r="BP1477" s="308">
        <f>_xll.SRS1Splines.Functions25.Linear_Interp(V_XNN1!$K$3:$K$8,V_XNN1!$M$3:$M$8,BT1477)</f>
        <v>4.7700000000000103E-2</v>
      </c>
      <c r="BQ1477" s="308">
        <f>IFERROR((BN1477 - V_XNN1!$M$16) / (V_XNN1!$M$15- V_XNN1!$M$16) * 100, 0)</f>
        <v>52.924791086350979</v>
      </c>
      <c r="BR1477" s="308">
        <v>252</v>
      </c>
      <c r="BS1477" s="308">
        <v>249</v>
      </c>
      <c r="BT1477" s="374">
        <v>251.65</v>
      </c>
      <c r="BU1477" s="413">
        <v>6.0322580645161293E-2</v>
      </c>
      <c r="BV1477" s="416">
        <v>9.1851000000000002E-2</v>
      </c>
      <c r="BW1477" s="415">
        <v>0</v>
      </c>
      <c r="BX1477" s="413">
        <v>0.18144000000000002</v>
      </c>
      <c r="BY1477" s="408">
        <v>6.9120000000000015E-2</v>
      </c>
      <c r="BZ1477" s="408">
        <v>0</v>
      </c>
      <c r="CA1477" s="408"/>
      <c r="CB1477" s="413">
        <f>_xll.SRS1Splines.Functions25.Linear_Interp(V_NSPC!$N$4:$N$67,V_NSPC!$P$4:$P$67,CI1477)</f>
        <v>60.796443762399903</v>
      </c>
      <c r="CC1477" s="413">
        <f>(CB1477/V_NSPC!$T$5)*100</f>
        <v>50.1773127867989</v>
      </c>
      <c r="CD1477" s="308">
        <f>CB1477-V_NSPC!$T$6</f>
        <v>59.729276962399901</v>
      </c>
      <c r="CE1477" s="413">
        <f>IFERROR((CB1477 - V_NSPC!$T$6) / (V_NSPC!$T$5- V_NSPC!$T$6) * 100, 0)</f>
        <v>49.734591149419913</v>
      </c>
      <c r="CF1477" s="413">
        <v>995</v>
      </c>
      <c r="CG1477" s="413">
        <v>955</v>
      </c>
      <c r="CH1477" s="413"/>
      <c r="CI1477" s="417">
        <v>984.02</v>
      </c>
      <c r="CJ1477" s="413"/>
      <c r="CK1477" s="416"/>
      <c r="CL1477" s="415"/>
      <c r="CM1477" s="413">
        <v>0.18144000000000002</v>
      </c>
      <c r="CN1477" s="408">
        <v>8.6400000000000018E-3</v>
      </c>
      <c r="CO1477" s="408">
        <v>0</v>
      </c>
      <c r="CP1477" s="408"/>
      <c r="CQ1477" s="413">
        <f>_xll.SRS1Splines.Functions25.Linear_Interp(V_NSPC!$X$4:$X$46,V_NSPC!$Z$4:$Z$46,CX1477)</f>
        <v>15.443158220000001</v>
      </c>
      <c r="CR1477" s="413">
        <f>(CQ1477/V_NSPC!$AD$5)*100</f>
        <v>100</v>
      </c>
      <c r="CS1477" s="308">
        <f>CQ1477-V_NSPC!$AD$6</f>
        <v>7.3447197000000006</v>
      </c>
      <c r="CT1477" s="413">
        <f>IFERROR((CQ1477 - V_NSPC!$AD$6) / (V_NSPC!$AD$5- V_NSPC!$AD$6) * 100, 0)</f>
        <v>100</v>
      </c>
      <c r="CU1477" s="413">
        <v>909</v>
      </c>
      <c r="CV1477" s="413">
        <v>905</v>
      </c>
      <c r="CW1477" s="413"/>
      <c r="CX1477" s="417">
        <v>909</v>
      </c>
      <c r="CY1477" s="413">
        <v>0</v>
      </c>
      <c r="CZ1477" s="416">
        <v>0</v>
      </c>
    </row>
    <row r="1478" spans="1:104" s="1" customFormat="1" hidden="1">
      <c r="A1478" s="315">
        <v>46037</v>
      </c>
      <c r="B1478" s="410">
        <v>0</v>
      </c>
      <c r="C1478" s="411">
        <v>1.0799999999999998</v>
      </c>
      <c r="D1478" s="412">
        <v>1.1658959999999998</v>
      </c>
      <c r="E1478" s="412">
        <v>1.1599999999999999</v>
      </c>
      <c r="F1478" s="412">
        <v>0</v>
      </c>
      <c r="G1478" s="413">
        <f>_xll.SRS1Splines.Functions25.Linear_Interp(V_NEM!$R$687:$R$703,V_NEM!$T$687:$T$703,M1478)+_xll.SRS1Splines.Functions25.Linear_Interp(V_NEM!$AB$687:$AB$703,V_NEM!$AD$687:$AD$703,N1478)</f>
        <v>0.94024832274999703</v>
      </c>
      <c r="H1478" s="308">
        <f>(G1478/(V_NEM!$T$696+V_NEM!$AD$696))*100</f>
        <v>97.015369356484229</v>
      </c>
      <c r="I1478" s="308">
        <f>G1478-(V_NEM!$T$694+V_NEM!$AD$694)</f>
        <v>0.30076218774999708</v>
      </c>
      <c r="J1478" s="308">
        <f>((IFERROR((_xll.SRS1Splines.Functions25.Linear_Interp(V_NEM!$R$687:$R$703,V_NEM!$T$687:$T$703,M1478) - V_NEM!$X$689) / (V_NEM!$X$688- V_NEM!$X$689) * 100, 0))+(IFERROR((_xll.SRS1Splines.Functions25.Linear_Interp(V_NEM!$AB$687:$AB$703,V_NEM!$AD$687:$AD$703,N1478) - V_NEM!$AH$689) / (V_NEM!$AH$688- V_NEM!$AH$689) * 100, 0)))/2</f>
        <v>84.655055423583917</v>
      </c>
      <c r="K1478" s="308">
        <v>784.3</v>
      </c>
      <c r="L1478" s="308">
        <v>781.8</v>
      </c>
      <c r="M1478" s="371">
        <v>783.89</v>
      </c>
      <c r="N1478" s="371">
        <v>783.54</v>
      </c>
      <c r="O1478" s="413">
        <v>1.1651612903225805</v>
      </c>
      <c r="P1478" s="414">
        <v>1.183994</v>
      </c>
      <c r="Q1478" s="415">
        <v>0</v>
      </c>
      <c r="R1478" s="413">
        <v>0.8638709677419355</v>
      </c>
      <c r="S1478" s="408">
        <v>0.66897992297210729</v>
      </c>
      <c r="T1478" s="408">
        <v>5.3412736500000007</v>
      </c>
      <c r="U1478" s="408"/>
      <c r="V1478" s="413">
        <f>_xll.SRS1Splines.Functions25.Linear_Interp(V_NK3!$P$8:$P$32,V_NK3!$R$8:$R$32,AC1478)</f>
        <v>487.82263954999797</v>
      </c>
      <c r="W1478" s="413">
        <f>(V1478/V_NK3!$R$28)*100</f>
        <v>89.979750026827205</v>
      </c>
      <c r="X1478" s="308">
        <f>V1478-V_NK3!$R$8</f>
        <v>431.243987549998</v>
      </c>
      <c r="Y1478" s="308">
        <f>IFERROR((V1478 - V_NK3!$V$10) / (V_NK3!$V$9- V_NK3!$V$10) * 100, 0)</f>
        <v>88.81218612486272</v>
      </c>
      <c r="Z1478" s="308">
        <v>541.79999999999995</v>
      </c>
      <c r="AA1478" s="308">
        <v>521</v>
      </c>
      <c r="AB1478" s="413">
        <v>539.97544664211239</v>
      </c>
      <c r="AC1478" s="371">
        <v>539.54999999999995</v>
      </c>
      <c r="AD1478" s="308">
        <v>0.32258064516129031</v>
      </c>
      <c r="AE1478" s="416">
        <v>1.3188330000000001</v>
      </c>
      <c r="AF1478" s="373"/>
      <c r="AG1478" s="413">
        <v>1.3706557096036671</v>
      </c>
      <c r="AH1478" s="408">
        <v>5.3678026442856117</v>
      </c>
      <c r="AI1478" s="408">
        <v>5.9357169299999999</v>
      </c>
      <c r="AJ1478" s="408"/>
      <c r="AK1478" s="413">
        <f>_xll.SRS1Splines.Functions25.Linear_Interp(V_NK2!$R$10:$R$21,V_NK2!$T$10:$T$21,AR1478)</f>
        <v>57.202142857172099</v>
      </c>
      <c r="AL1478" s="413">
        <f>(AK1478/V_NK2!$T$18)*100</f>
        <v>80.115046018448311</v>
      </c>
      <c r="AM1478" s="308">
        <f>AK1478-V_NK2!$T$11</f>
        <v>16.382142857144302</v>
      </c>
      <c r="AN1478" s="308">
        <f>IFERROR((AK1478 - V_NK2!$X$12) / (V_NK2!$X$11- V_NK2!$X$12) * 100, 0)</f>
        <v>53.571428571435931</v>
      </c>
      <c r="AO1478" s="308">
        <v>427</v>
      </c>
      <c r="AP1478" s="308">
        <v>420</v>
      </c>
      <c r="AQ1478" s="308"/>
      <c r="AR1478" s="371">
        <v>423.75</v>
      </c>
      <c r="AS1478" s="413">
        <v>0.35483870967741937</v>
      </c>
      <c r="AT1478" s="416">
        <v>1.3836169999999999</v>
      </c>
      <c r="AU1478" s="415"/>
      <c r="AV1478" s="413">
        <v>0.27225806451612899</v>
      </c>
      <c r="AW1478" s="408">
        <v>0.38344727272725609</v>
      </c>
      <c r="AX1478" s="408">
        <v>0.17</v>
      </c>
      <c r="AY1478" s="408"/>
      <c r="AZ1478" s="413">
        <f>_xll.SRS1Splines.Functions25.Linear_Interp(V_NNG3A!$H$4:$H$12,V_NNG3A!$I$4:$I$12,BF1478)</f>
        <v>13.6647499999999</v>
      </c>
      <c r="BA1478" s="413">
        <f>(AZ1478/V_NNG3A!$I$8)*100</f>
        <v>98.662454873645487</v>
      </c>
      <c r="BB1478" s="308">
        <f>_xll.SRS1Splines.Functions25.Linear_Interp(V_NNG3A!$H$4:$H$12,V_NNG3A!$J$4:$J$12,BF1478)</f>
        <v>2.6771637931033898</v>
      </c>
      <c r="BC1478" s="308">
        <f>IFERROR((AZ1478-V_NNG3A!$J$20) / (V_NNG3A!$J$19-V_NNG3A!$J$20) * 100, 0)</f>
        <v>93.528189374770761</v>
      </c>
      <c r="BD1478" s="308">
        <v>1050</v>
      </c>
      <c r="BE1478" s="308">
        <v>1047</v>
      </c>
      <c r="BF1478" s="374">
        <v>1049.8499999999999</v>
      </c>
      <c r="BG1478" s="413">
        <v>0.10967741935483871</v>
      </c>
      <c r="BH1478" s="416">
        <v>0.06</v>
      </c>
      <c r="BI1478" s="415">
        <v>0</v>
      </c>
      <c r="BJ1478" s="413">
        <v>0.37580645161290321</v>
      </c>
      <c r="BK1478" s="408">
        <v>0.54777600000000004</v>
      </c>
      <c r="BL1478" s="408">
        <v>0.55209600000000003</v>
      </c>
      <c r="BM1478" s="408">
        <f t="shared" si="21"/>
        <v>-4.3199999999999905E-3</v>
      </c>
      <c r="BN1478" s="413">
        <f>_xll.SRS1Splines.Functions25.Linear_Interp(V_XNN1!$K$3:$K$8,V_XNN1!$L$3:$L$8,BT1478)</f>
        <v>0.1983</v>
      </c>
      <c r="BO1478" s="413">
        <f>(BN1478/V_XNN1!$L$7)*100</f>
        <v>94.428571428571445</v>
      </c>
      <c r="BP1478" s="308">
        <f>_xll.SRS1Splines.Functions25.Linear_Interp(V_XNN1!$K$3:$K$8,V_XNN1!$M$3:$M$8,BT1478)</f>
        <v>4.22999999999999E-2</v>
      </c>
      <c r="BQ1478" s="308">
        <f>IFERROR((BN1478 - V_XNN1!$M$16) / (V_XNN1!$M$15- V_XNN1!$M$16) * 100, 0)</f>
        <v>36.211699164345447</v>
      </c>
      <c r="BR1478" s="308">
        <v>252</v>
      </c>
      <c r="BS1478" s="308">
        <v>249</v>
      </c>
      <c r="BT1478" s="374">
        <v>251.35</v>
      </c>
      <c r="BU1478" s="413">
        <v>6.0322580645161293E-2</v>
      </c>
      <c r="BV1478" s="416">
        <v>8.8280999999999998E-2</v>
      </c>
      <c r="BW1478" s="415">
        <v>0</v>
      </c>
      <c r="BX1478" s="413">
        <v>0.18144000000000002</v>
      </c>
      <c r="BY1478" s="408">
        <v>6.9120000000000015E-2</v>
      </c>
      <c r="BZ1478" s="408">
        <v>0</v>
      </c>
      <c r="CA1478" s="408"/>
      <c r="CB1478" s="413">
        <f>_xll.SRS1Splines.Functions25.Linear_Interp(V_NSPC!$N$4:$N$67,V_NSPC!$P$4:$P$67,CI1478)</f>
        <v>60.841189533599902</v>
      </c>
      <c r="CC1478" s="413">
        <f>(CB1478/V_NSPC!$T$5)*100</f>
        <v>50.214242949460441</v>
      </c>
      <c r="CD1478" s="308">
        <f>CB1478-V_NSPC!$T$6</f>
        <v>59.774022733599899</v>
      </c>
      <c r="CE1478" s="413">
        <f>IFERROR((CB1478 - V_NSPC!$T$6) / (V_NSPC!$T$5- V_NSPC!$T$6) * 100, 0)</f>
        <v>49.771849471460179</v>
      </c>
      <c r="CF1478" s="413">
        <v>995</v>
      </c>
      <c r="CG1478" s="413">
        <v>955</v>
      </c>
      <c r="CH1478" s="413"/>
      <c r="CI1478" s="417">
        <v>984.03</v>
      </c>
      <c r="CJ1478" s="413"/>
      <c r="CK1478" s="416"/>
      <c r="CL1478" s="415"/>
      <c r="CM1478" s="413">
        <v>0.18144000000000002</v>
      </c>
      <c r="CN1478" s="408">
        <v>8.6400000000000018E-3</v>
      </c>
      <c r="CO1478" s="408">
        <v>0</v>
      </c>
      <c r="CP1478" s="408"/>
      <c r="CQ1478" s="413">
        <f>_xll.SRS1Splines.Functions25.Linear_Interp(V_NSPC!$X$4:$X$46,V_NSPC!$Z$4:$Z$46,CX1478)</f>
        <v>15.4199695603</v>
      </c>
      <c r="CR1478" s="413">
        <f>(CQ1478/V_NSPC!$AD$5)*100</f>
        <v>99.84984509405615</v>
      </c>
      <c r="CS1478" s="308">
        <f>CQ1478-V_NSPC!$AD$6</f>
        <v>7.3215310403</v>
      </c>
      <c r="CT1478" s="413">
        <f>IFERROR((CQ1478 - V_NSPC!$AD$6) / (V_NSPC!$AD$5- V_NSPC!$AD$6) * 100, 0)</f>
        <v>99.684281216341034</v>
      </c>
      <c r="CU1478" s="413">
        <v>909</v>
      </c>
      <c r="CV1478" s="413">
        <v>905</v>
      </c>
      <c r="CW1478" s="413"/>
      <c r="CX1478" s="417">
        <v>908.99</v>
      </c>
      <c r="CY1478" s="413">
        <v>0</v>
      </c>
      <c r="CZ1478" s="416">
        <v>0</v>
      </c>
    </row>
    <row r="1479" spans="1:104" s="1" customFormat="1" hidden="1">
      <c r="A1479" s="315">
        <v>46038</v>
      </c>
      <c r="B1479" s="410">
        <v>0</v>
      </c>
      <c r="C1479" s="411">
        <v>1.0799999999999998</v>
      </c>
      <c r="D1479" s="412">
        <v>1.1249280000000002</v>
      </c>
      <c r="E1479" s="412">
        <v>1.203552</v>
      </c>
      <c r="F1479" s="412">
        <v>0</v>
      </c>
      <c r="G1479" s="413">
        <f>_xll.SRS1Splines.Functions25.Linear_Interp(V_NEM!$R$687:$R$703,V_NEM!$T$687:$T$703,M1479)+_xll.SRS1Splines.Functions25.Linear_Interp(V_NEM!$AB$687:$AB$703,V_NEM!$AD$687:$AD$703,N1479)</f>
        <v>0.8544583033999984</v>
      </c>
      <c r="H1479" s="308">
        <f>(G1479/(V_NEM!$T$696+V_NEM!$AD$696))*100</f>
        <v>88.163505212767973</v>
      </c>
      <c r="I1479" s="308">
        <f>G1479-(V_NEM!$T$694+V_NEM!$AD$694)</f>
        <v>0.21497216839999844</v>
      </c>
      <c r="J1479" s="308">
        <f>((IFERROR((_xll.SRS1Splines.Functions25.Linear_Interp(V_NEM!$R$687:$R$703,V_NEM!$T$687:$T$703,M1479) - V_NEM!$X$689) / (V_NEM!$X$688- V_NEM!$X$689) * 100, 0))+(IFERROR((_xll.SRS1Splines.Functions25.Linear_Interp(V_NEM!$AB$687:$AB$703,V_NEM!$AD$687:$AD$703,N1479) - V_NEM!$AH$689) / (V_NEM!$AH$688- V_NEM!$AH$689) * 100, 0)))/2</f>
        <v>58.903960437063191</v>
      </c>
      <c r="K1479" s="308">
        <v>784.3</v>
      </c>
      <c r="L1479" s="308">
        <v>781.8</v>
      </c>
      <c r="M1479" s="371">
        <v>783.4</v>
      </c>
      <c r="N1479" s="371">
        <v>783.07</v>
      </c>
      <c r="O1479" s="413">
        <v>1.1651612903225805</v>
      </c>
      <c r="P1479" s="414">
        <v>1.2282840000000002</v>
      </c>
      <c r="Q1479" s="415">
        <v>0</v>
      </c>
      <c r="R1479" s="413">
        <v>0.8638709677419355</v>
      </c>
      <c r="S1479" s="408">
        <v>0.44312163274230992</v>
      </c>
      <c r="T1479" s="408">
        <v>4.7560081500000004</v>
      </c>
      <c r="U1479" s="408"/>
      <c r="V1479" s="413">
        <f>_xll.SRS1Splines.Functions25.Linear_Interp(V_NK3!$P$8:$P$32,V_NK3!$R$8:$R$32,AC1479)</f>
        <v>483.50975302999802</v>
      </c>
      <c r="W1479" s="413">
        <f>(V1479/V_NK3!$R$28)*100</f>
        <v>89.184230468075981</v>
      </c>
      <c r="X1479" s="308">
        <f>V1479-V_NK3!$R$8</f>
        <v>426.93110102999805</v>
      </c>
      <c r="Y1479" s="308">
        <f>IFERROR((V1479 - V_NK3!$V$10) / (V_NK3!$V$9- V_NK3!$V$10) * 100, 0)</f>
        <v>87.923972279782163</v>
      </c>
      <c r="Z1479" s="308">
        <v>541.79999999999995</v>
      </c>
      <c r="AA1479" s="308">
        <v>521</v>
      </c>
      <c r="AB1479" s="413">
        <v>539.96307860616469</v>
      </c>
      <c r="AC1479" s="371">
        <v>539.42999999999995</v>
      </c>
      <c r="AD1479" s="308">
        <v>0.32258064516129031</v>
      </c>
      <c r="AE1479" s="416">
        <v>1.174323</v>
      </c>
      <c r="AF1479" s="373"/>
      <c r="AG1479" s="413">
        <v>1.3706557096036671</v>
      </c>
      <c r="AH1479" s="408">
        <v>4.7583144085714633</v>
      </c>
      <c r="AI1479" s="408">
        <v>5.2825429800000006</v>
      </c>
      <c r="AJ1479" s="408"/>
      <c r="AK1479" s="413">
        <f>_xll.SRS1Splines.Functions25.Linear_Interp(V_NK2!$R$10:$R$21,V_NK2!$T$10:$T$21,AR1479)</f>
        <v>56.677914285743498</v>
      </c>
      <c r="AL1479" s="413">
        <f>(AK1479/V_NK2!$T$18)*100</f>
        <v>79.38083233297408</v>
      </c>
      <c r="AM1479" s="308">
        <f>AK1479-V_NK2!$T$11</f>
        <v>15.857914285715701</v>
      </c>
      <c r="AN1479" s="308">
        <f>IFERROR((AK1479 - V_NK2!$X$12) / (V_NK2!$X$11- V_NK2!$X$12) * 100, 0)</f>
        <v>51.857142857150031</v>
      </c>
      <c r="AO1479" s="308">
        <v>427</v>
      </c>
      <c r="AP1479" s="308">
        <v>420</v>
      </c>
      <c r="AQ1479" s="308"/>
      <c r="AR1479" s="371">
        <v>423.63</v>
      </c>
      <c r="AS1479" s="413">
        <v>0.35483870967741937</v>
      </c>
      <c r="AT1479" s="416">
        <v>1.2313620000000001</v>
      </c>
      <c r="AU1479" s="415"/>
      <c r="AV1479" s="413">
        <v>0.27225806451612899</v>
      </c>
      <c r="AW1479" s="408">
        <v>0.37156468181819846</v>
      </c>
      <c r="AX1479" s="408">
        <v>0.45476468181818186</v>
      </c>
      <c r="AY1479" s="408"/>
      <c r="AZ1479" s="413">
        <f>_xll.SRS1Splines.Functions25.Linear_Interp(V_NNG3A!$H$4:$H$12,V_NNG3A!$I$4:$I$12,BF1479)</f>
        <v>13.269550000000001</v>
      </c>
      <c r="BA1479" s="413">
        <f>(AZ1479/V_NNG3A!$I$8)*100</f>
        <v>95.809025270758127</v>
      </c>
      <c r="BB1479" s="308">
        <f>_xll.SRS1Splines.Functions25.Linear_Interp(V_NNG3A!$H$4:$H$12,V_NNG3A!$J$4:$J$12,BF1479)</f>
        <v>2.28196379310348</v>
      </c>
      <c r="BC1479" s="308">
        <f>IFERROR((AZ1479-V_NNG3A!$J$20) / (V_NNG3A!$J$19-V_NNG3A!$J$20) * 100, 0)</f>
        <v>79.721660040959321</v>
      </c>
      <c r="BD1479" s="308">
        <v>1050</v>
      </c>
      <c r="BE1479" s="308">
        <v>1047</v>
      </c>
      <c r="BF1479" s="374">
        <v>1049.53</v>
      </c>
      <c r="BG1479" s="413">
        <v>0.10967741935483871</v>
      </c>
      <c r="BH1479" s="416">
        <v>0.16505999999999768</v>
      </c>
      <c r="BI1479" s="415">
        <v>0</v>
      </c>
      <c r="BJ1479" s="413">
        <v>0.37580645161290321</v>
      </c>
      <c r="BK1479" s="408">
        <v>0.537408</v>
      </c>
      <c r="BL1479" s="408">
        <v>0.537408</v>
      </c>
      <c r="BM1479" s="408">
        <f t="shared" si="21"/>
        <v>0</v>
      </c>
      <c r="BN1479" s="413">
        <f>_xll.SRS1Splines.Functions25.Linear_Interp(V_XNN1!$K$3:$K$8,V_XNN1!$L$3:$L$8,BT1479)</f>
        <v>0.19398000000000001</v>
      </c>
      <c r="BO1479" s="413">
        <f>(BN1479/V_XNN1!$L$7)*100</f>
        <v>92.371428571428581</v>
      </c>
      <c r="BP1479" s="308">
        <f>_xll.SRS1Splines.Functions25.Linear_Interp(V_XNN1!$K$3:$K$8,V_XNN1!$M$3:$M$8,BT1479)</f>
        <v>3.7980000000000201E-2</v>
      </c>
      <c r="BQ1479" s="308">
        <f>IFERROR((BN1479 - V_XNN1!$M$16) / (V_XNN1!$M$15- V_XNN1!$M$16) * 100, 0)</f>
        <v>22.841225626741021</v>
      </c>
      <c r="BR1479" s="308">
        <v>252</v>
      </c>
      <c r="BS1479" s="308">
        <v>249</v>
      </c>
      <c r="BT1479" s="374">
        <v>251.11</v>
      </c>
      <c r="BU1479" s="413">
        <v>6.0322580645161293E-2</v>
      </c>
      <c r="BV1479" s="416">
        <v>8.6211999999999997E-2</v>
      </c>
      <c r="BW1479" s="415">
        <v>0</v>
      </c>
      <c r="BX1479" s="413">
        <v>0.18144000000000002</v>
      </c>
      <c r="BY1479" s="408">
        <v>6.9120000000000015E-2</v>
      </c>
      <c r="BZ1479" s="408">
        <v>0</v>
      </c>
      <c r="CA1479" s="408"/>
      <c r="CB1479" s="413">
        <f>_xll.SRS1Splines.Functions25.Linear_Interp(V_NSPC!$N$4:$N$67,V_NSPC!$P$4:$P$67,CI1479)</f>
        <v>60.9306810759998</v>
      </c>
      <c r="CC1479" s="413">
        <f>(CB1479/V_NSPC!$T$5)*100</f>
        <v>50.288103274783445</v>
      </c>
      <c r="CD1479" s="308">
        <f>CB1479-V_NSPC!$T$6</f>
        <v>59.863514275999798</v>
      </c>
      <c r="CE1479" s="413">
        <f>IFERROR((CB1479 - V_NSPC!$T$6) / (V_NSPC!$T$5- V_NSPC!$T$6) * 100, 0)</f>
        <v>49.846366115540633</v>
      </c>
      <c r="CF1479" s="413">
        <v>995</v>
      </c>
      <c r="CG1479" s="413">
        <v>955</v>
      </c>
      <c r="CH1479" s="413"/>
      <c r="CI1479" s="417">
        <v>984.05</v>
      </c>
      <c r="CJ1479" s="413"/>
      <c r="CK1479" s="416"/>
      <c r="CL1479" s="415"/>
      <c r="CM1479" s="413">
        <v>0.18144000000000002</v>
      </c>
      <c r="CN1479" s="408">
        <v>8.6400000000000018E-3</v>
      </c>
      <c r="CO1479" s="408">
        <v>0</v>
      </c>
      <c r="CP1479" s="408"/>
      <c r="CQ1479" s="413">
        <f>_xll.SRS1Splines.Functions25.Linear_Interp(V_NSPC!$X$4:$X$46,V_NSPC!$Z$4:$Z$46,CX1479)</f>
        <v>15.4199695603</v>
      </c>
      <c r="CR1479" s="413">
        <f>(CQ1479/V_NSPC!$AD$5)*100</f>
        <v>99.84984509405615</v>
      </c>
      <c r="CS1479" s="308">
        <f>CQ1479-V_NSPC!$AD$6</f>
        <v>7.3215310403</v>
      </c>
      <c r="CT1479" s="413">
        <f>IFERROR((CQ1479 - V_NSPC!$AD$6) / (V_NSPC!$AD$5- V_NSPC!$AD$6) * 100, 0)</f>
        <v>99.684281216341034</v>
      </c>
      <c r="CU1479" s="413">
        <v>909</v>
      </c>
      <c r="CV1479" s="413">
        <v>905</v>
      </c>
      <c r="CW1479" s="413"/>
      <c r="CX1479" s="417">
        <v>908.99</v>
      </c>
      <c r="CY1479" s="413">
        <v>0</v>
      </c>
      <c r="CZ1479" s="416">
        <v>0</v>
      </c>
    </row>
    <row r="1480" spans="1:104" s="1" customFormat="1" hidden="1">
      <c r="A1480" s="315">
        <v>46039</v>
      </c>
      <c r="B1480" s="410">
        <v>0</v>
      </c>
      <c r="C1480" s="411">
        <v>1.0799999999999998</v>
      </c>
      <c r="D1480" s="412">
        <v>1.1235240000000002</v>
      </c>
      <c r="E1480" s="412">
        <v>1.1203560000000001</v>
      </c>
      <c r="F1480" s="412">
        <v>0</v>
      </c>
      <c r="G1480" s="413">
        <f>_xll.SRS1Splines.Functions25.Linear_Interp(V_NEM!$R$687:$R$703,V_NEM!$T$687:$T$703,M1480)+_xll.SRS1Splines.Functions25.Linear_Interp(V_NEM!$AB$687:$AB$703,V_NEM!$AD$687:$AD$703,N1480)</f>
        <v>0.87895721115000591</v>
      </c>
      <c r="H1480" s="308">
        <f>(G1480/(V_NEM!$T$696+V_NEM!$AD$696))*100</f>
        <v>90.691316777744703</v>
      </c>
      <c r="I1480" s="308">
        <f>G1480-(V_NEM!$T$694+V_NEM!$AD$694)</f>
        <v>0.23947107615000596</v>
      </c>
      <c r="J1480" s="308">
        <f>((IFERROR((_xll.SRS1Splines.Functions25.Linear_Interp(V_NEM!$R$687:$R$703,V_NEM!$T$687:$T$703,M1480) - V_NEM!$X$689) / (V_NEM!$X$688- V_NEM!$X$689) * 100, 0))+(IFERROR((_xll.SRS1Splines.Functions25.Linear_Interp(V_NEM!$AB$687:$AB$703,V_NEM!$AD$687:$AD$703,N1480) - V_NEM!$AH$689) / (V_NEM!$AH$688- V_NEM!$AH$689) * 100, 0)))/2</f>
        <v>62.629248200291059</v>
      </c>
      <c r="K1480" s="308">
        <v>784.3</v>
      </c>
      <c r="L1480" s="308">
        <v>781.8</v>
      </c>
      <c r="M1480" s="371">
        <v>783.57</v>
      </c>
      <c r="N1480" s="371">
        <v>783.04</v>
      </c>
      <c r="O1480" s="413">
        <v>1.1651612903225805</v>
      </c>
      <c r="P1480" s="414">
        <v>1.1574494418349783</v>
      </c>
      <c r="Q1480" s="415">
        <v>0</v>
      </c>
      <c r="R1480" s="413">
        <v>0.8638709677419355</v>
      </c>
      <c r="S1480" s="408">
        <v>0.74700528274230937</v>
      </c>
      <c r="T1480" s="408">
        <v>5.0598917999999999</v>
      </c>
      <c r="U1480" s="408"/>
      <c r="V1480" s="413">
        <f>_xll.SRS1Splines.Functions25.Linear_Interp(V_NK3!$P$8:$P$32,V_NK3!$R$8:$R$32,AC1480)</f>
        <v>479.19686650999802</v>
      </c>
      <c r="W1480" s="413">
        <f>(V1480/V_NK3!$R$28)*100</f>
        <v>88.388710909324757</v>
      </c>
      <c r="X1480" s="308">
        <f>V1480-V_NK3!$R$8</f>
        <v>422.61821450999804</v>
      </c>
      <c r="Y1480" s="308">
        <f>IFERROR((V1480 - V_NK3!$V$10) / (V_NK3!$V$9- V_NK3!$V$10) * 100, 0)</f>
        <v>87.03575843470162</v>
      </c>
      <c r="Z1480" s="308">
        <v>541.79999999999995</v>
      </c>
      <c r="AA1480" s="308">
        <v>521</v>
      </c>
      <c r="AB1480" s="413">
        <v>539.95071057021698</v>
      </c>
      <c r="AC1480" s="371">
        <v>539.30999999999995</v>
      </c>
      <c r="AD1480" s="308">
        <v>0.32258064516129031</v>
      </c>
      <c r="AE1480" s="416">
        <v>1.2493559999999999</v>
      </c>
      <c r="AF1480" s="373"/>
      <c r="AG1480" s="413">
        <v>1.3706557096036671</v>
      </c>
      <c r="AH1480" s="408">
        <v>5.1259721228570756</v>
      </c>
      <c r="AI1480" s="408">
        <v>5.9123149800000006</v>
      </c>
      <c r="AJ1480" s="408"/>
      <c r="AK1480" s="413">
        <f>_xll.SRS1Splines.Functions25.Linear_Interp(V_NK2!$R$10:$R$21,V_NK2!$T$10:$T$21,AR1480)</f>
        <v>55.8915714286005</v>
      </c>
      <c r="AL1480" s="413">
        <f>(AK1480/V_NK2!$T$18)*100</f>
        <v>78.279511804762606</v>
      </c>
      <c r="AM1480" s="308">
        <f>AK1480-V_NK2!$T$11</f>
        <v>15.071571428572703</v>
      </c>
      <c r="AN1480" s="308">
        <f>IFERROR((AK1480 - V_NK2!$X$12) / (V_NK2!$X$11- V_NK2!$X$12) * 100, 0)</f>
        <v>49.285714285720871</v>
      </c>
      <c r="AO1480" s="308">
        <v>427</v>
      </c>
      <c r="AP1480" s="308">
        <v>420</v>
      </c>
      <c r="AQ1480" s="308"/>
      <c r="AR1480" s="371">
        <v>423.45</v>
      </c>
      <c r="AS1480" s="413">
        <v>0.35483870967741937</v>
      </c>
      <c r="AT1480" s="416">
        <v>1.3781620000000001</v>
      </c>
      <c r="AU1480" s="415"/>
      <c r="AV1480" s="413">
        <v>0.27225806451612899</v>
      </c>
      <c r="AW1480" s="408">
        <v>0.38934563636365321</v>
      </c>
      <c r="AX1480" s="408">
        <v>0.40754563636363672</v>
      </c>
      <c r="AY1480" s="408"/>
      <c r="AZ1480" s="413">
        <f>_xll.SRS1Splines.Functions25.Linear_Interp(V_NNG3A!$H$4:$H$12,V_NNG3A!$I$4:$I$12,BF1480)</f>
        <v>13.1831</v>
      </c>
      <c r="BA1480" s="413">
        <f>(AZ1480/V_NNG3A!$I$8)*100</f>
        <v>95.184837545126356</v>
      </c>
      <c r="BB1480" s="308">
        <f>_xll.SRS1Splines.Functions25.Linear_Interp(V_NNG3A!$H$4:$H$12,V_NNG3A!$J$4:$J$12,BF1480)</f>
        <v>2.1955137931035602</v>
      </c>
      <c r="BC1480" s="308">
        <f>IFERROR((AZ1480-V_NNG3A!$J$20) / (V_NNG3A!$J$19-V_NNG3A!$J$20) * 100, 0)</f>
        <v>76.701481749187266</v>
      </c>
      <c r="BD1480" s="308">
        <v>1050</v>
      </c>
      <c r="BE1480" s="308">
        <v>1047</v>
      </c>
      <c r="BF1480" s="374">
        <v>1049.46</v>
      </c>
      <c r="BG1480" s="413">
        <v>0.10967741935483871</v>
      </c>
      <c r="BH1480" s="416">
        <v>0.13964000000001398</v>
      </c>
      <c r="BI1480" s="415">
        <v>0</v>
      </c>
      <c r="BJ1480" s="413">
        <v>0.37580645161290321</v>
      </c>
      <c r="BK1480" s="408">
        <v>0.53049599999999997</v>
      </c>
      <c r="BL1480" s="408">
        <v>0.53049599999999997</v>
      </c>
      <c r="BM1480" s="408">
        <f t="shared" si="21"/>
        <v>0</v>
      </c>
      <c r="BN1480" s="413">
        <f>_xll.SRS1Splines.Functions25.Linear_Interp(V_XNN1!$K$3:$K$8,V_XNN1!$L$3:$L$8,BT1480)</f>
        <v>0.19164</v>
      </c>
      <c r="BO1480" s="413">
        <f>(BN1480/V_XNN1!$L$7)*100</f>
        <v>91.257142857142853</v>
      </c>
      <c r="BP1480" s="308">
        <f>_xll.SRS1Splines.Functions25.Linear_Interp(V_XNN1!$K$3:$K$8,V_XNN1!$M$3:$M$8,BT1480)</f>
        <v>3.5639999999999797E-2</v>
      </c>
      <c r="BQ1480" s="308">
        <f>IFERROR((BN1480 - V_XNN1!$M$16) / (V_XNN1!$M$15- V_XNN1!$M$16) * 100, 0)</f>
        <v>15.598885793871917</v>
      </c>
      <c r="BR1480" s="308">
        <v>252</v>
      </c>
      <c r="BS1480" s="308">
        <v>249</v>
      </c>
      <c r="BT1480" s="374">
        <v>250.98</v>
      </c>
      <c r="BU1480" s="413">
        <v>6.0322580645161293E-2</v>
      </c>
      <c r="BV1480" s="416">
        <v>8.5113999999999995E-2</v>
      </c>
      <c r="BW1480" s="415">
        <v>0</v>
      </c>
      <c r="BX1480" s="413">
        <v>0.18144000000000002</v>
      </c>
      <c r="BY1480" s="408">
        <v>6.9120000000000015E-2</v>
      </c>
      <c r="BZ1480" s="408">
        <v>0</v>
      </c>
      <c r="CA1480" s="408"/>
      <c r="CB1480" s="413">
        <f>_xll.SRS1Splines.Functions25.Linear_Interp(V_NSPC!$N$4:$N$67,V_NSPC!$P$4:$P$67,CI1480)</f>
        <v>61.020172618400203</v>
      </c>
      <c r="CC1480" s="413">
        <f>(CB1480/V_NSPC!$T$5)*100</f>
        <v>50.361963600106876</v>
      </c>
      <c r="CD1480" s="308">
        <f>CB1480-V_NSPC!$T$6</f>
        <v>59.9530058184002</v>
      </c>
      <c r="CE1480" s="413">
        <f>IFERROR((CB1480 - V_NSPC!$T$6) / (V_NSPC!$T$5- V_NSPC!$T$6) * 100, 0)</f>
        <v>49.920882759621506</v>
      </c>
      <c r="CF1480" s="413">
        <v>995</v>
      </c>
      <c r="CG1480" s="413">
        <v>955</v>
      </c>
      <c r="CH1480" s="413"/>
      <c r="CI1480" s="417">
        <v>984.07</v>
      </c>
      <c r="CJ1480" s="413"/>
      <c r="CK1480" s="416"/>
      <c r="CL1480" s="415"/>
      <c r="CM1480" s="413">
        <v>0.18144000000000002</v>
      </c>
      <c r="CN1480" s="408">
        <v>8.6400000000000018E-3</v>
      </c>
      <c r="CO1480" s="408">
        <v>0</v>
      </c>
      <c r="CP1480" s="408"/>
      <c r="CQ1480" s="413">
        <f>_xll.SRS1Splines.Functions25.Linear_Interp(V_NSPC!$X$4:$X$46,V_NSPC!$Z$4:$Z$46,CX1480)</f>
        <v>15.3967809006</v>
      </c>
      <c r="CR1480" s="413">
        <f>(CQ1480/V_NSPC!$AD$5)*100</f>
        <v>99.699690188112299</v>
      </c>
      <c r="CS1480" s="308">
        <f>CQ1480-V_NSPC!$AD$6</f>
        <v>7.2983423805999994</v>
      </c>
      <c r="CT1480" s="413">
        <f>IFERROR((CQ1480 - V_NSPC!$AD$6) / (V_NSPC!$AD$5- V_NSPC!$AD$6) * 100, 0)</f>
        <v>99.368562432682069</v>
      </c>
      <c r="CU1480" s="413">
        <v>909</v>
      </c>
      <c r="CV1480" s="413">
        <v>905</v>
      </c>
      <c r="CW1480" s="413"/>
      <c r="CX1480" s="417">
        <v>908.98</v>
      </c>
      <c r="CY1480" s="413">
        <v>0</v>
      </c>
      <c r="CZ1480" s="416">
        <v>0</v>
      </c>
    </row>
    <row r="1481" spans="1:104" s="1" customFormat="1" hidden="1">
      <c r="A1481" s="315">
        <v>46040</v>
      </c>
      <c r="B1481" s="410">
        <v>0</v>
      </c>
      <c r="C1481" s="411">
        <v>1.0799999999999998</v>
      </c>
      <c r="D1481" s="412">
        <v>1.134504</v>
      </c>
      <c r="E1481" s="412">
        <v>1.0756439999999998</v>
      </c>
      <c r="F1481" s="412">
        <v>0</v>
      </c>
      <c r="G1481" s="413">
        <f>_xll.SRS1Splines.Functions25.Linear_Interp(V_NEM!$R$687:$R$703,V_NEM!$T$687:$T$703,M1481)+_xll.SRS1Splines.Functions25.Linear_Interp(V_NEM!$AB$687:$AB$703,V_NEM!$AD$687:$AD$703,N1481)</f>
        <v>0.97963924280000092</v>
      </c>
      <c r="H1481" s="308">
        <f>(G1481/(V_NEM!$T$696+V_NEM!$AD$696))*100</f>
        <v>101.07974742074479</v>
      </c>
      <c r="I1481" s="308">
        <f>G1481-(V_NEM!$T$694+V_NEM!$AD$694)</f>
        <v>0.34015310780000096</v>
      </c>
      <c r="J1481" s="308">
        <f>((IFERROR((_xll.SRS1Splines.Functions25.Linear_Interp(V_NEM!$R$687:$R$703,V_NEM!$T$687:$T$703,M1481) - V_NEM!$X$689) / (V_NEM!$X$688- V_NEM!$X$689) * 100, 0))+(IFERROR((_xll.SRS1Splines.Functions25.Linear_Interp(V_NEM!$AB$687:$AB$703,V_NEM!$AD$687:$AD$703,N1481) - V_NEM!$AH$689) / (V_NEM!$AH$688- V_NEM!$AH$689) * 100, 0)))/2</f>
        <v>93.699162075389012</v>
      </c>
      <c r="K1481" s="308">
        <v>784.3</v>
      </c>
      <c r="L1481" s="308">
        <v>781.8</v>
      </c>
      <c r="M1481" s="371">
        <v>784.12</v>
      </c>
      <c r="N1481" s="371">
        <v>783.63</v>
      </c>
      <c r="O1481" s="413">
        <v>1.1651612903225805</v>
      </c>
      <c r="P1481" s="414">
        <v>1.0706442821529238</v>
      </c>
      <c r="Q1481" s="415">
        <v>0</v>
      </c>
      <c r="R1481" s="413">
        <v>0.8638709677419355</v>
      </c>
      <c r="S1481" s="408">
        <v>0.75083776954421999</v>
      </c>
      <c r="T1481" s="408">
        <v>3.2023349999999999E-2</v>
      </c>
      <c r="U1481" s="408"/>
      <c r="V1481" s="413">
        <f>_xll.SRS1Splines.Functions25.Linear_Interp(V_NK3!$P$8:$P$32,V_NK3!$R$8:$R$32,AC1481)</f>
        <v>479.91568093000097</v>
      </c>
      <c r="W1481" s="413">
        <f>(V1481/V_NK3!$R$28)*100</f>
        <v>88.521297502450508</v>
      </c>
      <c r="X1481" s="308">
        <f>V1481-V_NK3!$R$8</f>
        <v>423.337028930001</v>
      </c>
      <c r="Y1481" s="308">
        <f>IFERROR((V1481 - V_NK3!$V$10) / (V_NK3!$V$9- V_NK3!$V$10) * 100, 0)</f>
        <v>87.183794075548988</v>
      </c>
      <c r="Z1481" s="308">
        <v>541.79999999999995</v>
      </c>
      <c r="AA1481" s="308">
        <v>521</v>
      </c>
      <c r="AB1481" s="413">
        <v>539.93834253426928</v>
      </c>
      <c r="AC1481" s="371">
        <v>539.33000000000004</v>
      </c>
      <c r="AD1481" s="308">
        <v>0.32258064516129031</v>
      </c>
      <c r="AE1481" s="416">
        <v>7.9070000000000008E-3</v>
      </c>
      <c r="AF1481" s="373"/>
      <c r="AG1481" s="413">
        <v>1.3706557096036671</v>
      </c>
      <c r="AH1481" s="408">
        <v>0.65328893142853739</v>
      </c>
      <c r="AI1481" s="408">
        <v>0.12906036000000001</v>
      </c>
      <c r="AJ1481" s="408"/>
      <c r="AK1481" s="413">
        <f>_xll.SRS1Splines.Functions25.Linear_Interp(V_NK2!$R$10:$R$21,V_NK2!$T$10:$T$21,AR1481)</f>
        <v>56.415800000029201</v>
      </c>
      <c r="AL1481" s="413">
        <f>(AK1481/V_NK2!$T$18)*100</f>
        <v>79.013725490236979</v>
      </c>
      <c r="AM1481" s="308">
        <f>AK1481-V_NK2!$T$11</f>
        <v>15.595800000001404</v>
      </c>
      <c r="AN1481" s="308">
        <f>IFERROR((AK1481 - V_NK2!$X$12) / (V_NK2!$X$11- V_NK2!$X$12) * 100, 0)</f>
        <v>51.000000000007098</v>
      </c>
      <c r="AO1481" s="308">
        <v>427</v>
      </c>
      <c r="AP1481" s="308">
        <v>420</v>
      </c>
      <c r="AQ1481" s="308"/>
      <c r="AR1481" s="371">
        <v>423.57</v>
      </c>
      <c r="AS1481" s="413">
        <v>0.35483870967741937</v>
      </c>
      <c r="AT1481" s="416">
        <v>3.0084E-2</v>
      </c>
      <c r="AU1481" s="415"/>
      <c r="AV1481" s="413">
        <v>0.27225806451612899</v>
      </c>
      <c r="AW1481" s="408">
        <v>0.36145309090909811</v>
      </c>
      <c r="AX1481" s="408">
        <v>0.17425309090909102</v>
      </c>
      <c r="AY1481" s="408"/>
      <c r="AZ1481" s="413">
        <f>_xll.SRS1Splines.Functions25.Linear_Interp(V_NNG3A!$H$4:$H$12,V_NNG3A!$I$4:$I$12,BF1481)</f>
        <v>13.8968000000001</v>
      </c>
      <c r="BA1481" s="413">
        <f>(AZ1481/V_NNG3A!$I$8)*100</f>
        <v>100.33790613718485</v>
      </c>
      <c r="BB1481" s="308">
        <f>_xll.SRS1Splines.Functions25.Linear_Interp(V_NNG3A!$H$4:$H$12,V_NNG3A!$J$4:$J$12,BF1481)</f>
        <v>2.9092137931036399</v>
      </c>
      <c r="BC1481" s="308">
        <f>IFERROR((AZ1481-V_NNG3A!$J$20) / (V_NNG3A!$J$19-V_NNG3A!$J$20) * 100, 0)</f>
        <v>101.63498373690265</v>
      </c>
      <c r="BD1481" s="308">
        <v>1050</v>
      </c>
      <c r="BE1481" s="308">
        <v>1047</v>
      </c>
      <c r="BF1481" s="374">
        <v>1050.18</v>
      </c>
      <c r="BG1481" s="413">
        <v>0.10967741935483871</v>
      </c>
      <c r="BH1481" s="416">
        <v>5.9329999999987192E-2</v>
      </c>
      <c r="BI1481" s="415">
        <v>0</v>
      </c>
      <c r="BJ1481" s="413">
        <v>0.37580645161290321</v>
      </c>
      <c r="BK1481" s="408">
        <v>0.43718400000000002</v>
      </c>
      <c r="BL1481" s="408">
        <v>0.43804799999999999</v>
      </c>
      <c r="BM1481" s="408">
        <f t="shared" si="21"/>
        <v>-8.639999999999759E-4</v>
      </c>
      <c r="BN1481" s="413">
        <f>_xll.SRS1Splines.Functions25.Linear_Interp(V_XNN1!$K$3:$K$8,V_XNN1!$L$3:$L$8,BT1481)</f>
        <v>0.20405999999999999</v>
      </c>
      <c r="BO1481" s="413">
        <f>(BN1481/V_XNN1!$L$7)*100</f>
        <v>97.171428571428578</v>
      </c>
      <c r="BP1481" s="308">
        <f>_xll.SRS1Splines.Functions25.Linear_Interp(V_XNN1!$K$3:$K$8,V_XNN1!$M$3:$M$8,BT1481)</f>
        <v>4.8059999999999797E-2</v>
      </c>
      <c r="BQ1481" s="308">
        <f>IFERROR((BN1481 - V_XNN1!$M$16) / (V_XNN1!$M$15- V_XNN1!$M$16) * 100, 0)</f>
        <v>54.038997214484688</v>
      </c>
      <c r="BR1481" s="308">
        <v>252</v>
      </c>
      <c r="BS1481" s="308">
        <v>249</v>
      </c>
      <c r="BT1481" s="374">
        <v>251.67</v>
      </c>
      <c r="BU1481" s="413">
        <v>6.0322580645161293E-2</v>
      </c>
      <c r="BV1481" s="416">
        <v>6.8806000000000006E-2</v>
      </c>
      <c r="BW1481" s="415">
        <v>0</v>
      </c>
      <c r="BX1481" s="413">
        <v>0.18144000000000002</v>
      </c>
      <c r="BY1481" s="408">
        <v>6.9120000000000015E-2</v>
      </c>
      <c r="BZ1481" s="408">
        <v>0</v>
      </c>
      <c r="CA1481" s="408"/>
      <c r="CB1481" s="413">
        <f>_xll.SRS1Splines.Functions25.Linear_Interp(V_NSPC!$N$4:$N$67,V_NSPC!$P$4:$P$67,CI1481)</f>
        <v>61.109664160800101</v>
      </c>
      <c r="CC1481" s="413">
        <f>(CB1481/V_NSPC!$T$5)*100</f>
        <v>50.435823925429879</v>
      </c>
      <c r="CD1481" s="308">
        <f>CB1481-V_NSPC!$T$6</f>
        <v>60.042497360800098</v>
      </c>
      <c r="CE1481" s="413">
        <f>IFERROR((CB1481 - V_NSPC!$T$6) / (V_NSPC!$T$5- V_NSPC!$T$6) * 100, 0)</f>
        <v>49.99539940370196</v>
      </c>
      <c r="CF1481" s="413">
        <v>995</v>
      </c>
      <c r="CG1481" s="413">
        <v>955</v>
      </c>
      <c r="CH1481" s="413"/>
      <c r="CI1481" s="417">
        <v>984.09</v>
      </c>
      <c r="CJ1481" s="413"/>
      <c r="CK1481" s="416"/>
      <c r="CL1481" s="415"/>
      <c r="CM1481" s="413">
        <v>0.18144000000000002</v>
      </c>
      <c r="CN1481" s="408">
        <v>8.6400000000000018E-3</v>
      </c>
      <c r="CO1481" s="408">
        <v>0</v>
      </c>
      <c r="CP1481" s="408"/>
      <c r="CQ1481" s="413">
        <f>_xll.SRS1Splines.Functions25.Linear_Interp(V_NSPC!$X$4:$X$46,V_NSPC!$Z$4:$Z$46,CX1481)</f>
        <v>15.4199695603</v>
      </c>
      <c r="CR1481" s="413">
        <f>(CQ1481/V_NSPC!$AD$5)*100</f>
        <v>99.84984509405615</v>
      </c>
      <c r="CS1481" s="308">
        <f>CQ1481-V_NSPC!$AD$6</f>
        <v>7.3215310403</v>
      </c>
      <c r="CT1481" s="413">
        <f>IFERROR((CQ1481 - V_NSPC!$AD$6) / (V_NSPC!$AD$5- V_NSPC!$AD$6) * 100, 0)</f>
        <v>99.684281216341034</v>
      </c>
      <c r="CU1481" s="413">
        <v>909</v>
      </c>
      <c r="CV1481" s="413">
        <v>905</v>
      </c>
      <c r="CW1481" s="413"/>
      <c r="CX1481" s="417">
        <v>908.99</v>
      </c>
      <c r="CY1481" s="413">
        <v>0</v>
      </c>
      <c r="CZ1481" s="416">
        <v>0</v>
      </c>
    </row>
    <row r="1482" spans="1:104" s="1" customFormat="1" hidden="1">
      <c r="A1482" s="315">
        <v>46041</v>
      </c>
      <c r="B1482" s="410">
        <v>0</v>
      </c>
      <c r="C1482" s="411">
        <v>1.0799999999999998</v>
      </c>
      <c r="D1482" s="412">
        <v>1.091232</v>
      </c>
      <c r="E1482" s="412">
        <v>1.18</v>
      </c>
      <c r="F1482" s="412">
        <v>0</v>
      </c>
      <c r="G1482" s="413">
        <f>_xll.SRS1Splines.Functions25.Linear_Interp(V_NEM!$R$687:$R$703,V_NEM!$T$687:$T$703,M1482)+_xll.SRS1Splines.Functions25.Linear_Interp(V_NEM!$AB$687:$AB$703,V_NEM!$AD$687:$AD$703,N1482)</f>
        <v>0.85527643399999764</v>
      </c>
      <c r="H1482" s="308">
        <f>(G1482/(V_NEM!$T$696+V_NEM!$AD$696))*100</f>
        <v>88.247920404393767</v>
      </c>
      <c r="I1482" s="308">
        <f>G1482-(V_NEM!$T$694+V_NEM!$AD$694)</f>
        <v>0.21579029899999769</v>
      </c>
      <c r="J1482" s="308">
        <f>((IFERROR((_xll.SRS1Splines.Functions25.Linear_Interp(V_NEM!$R$687:$R$703,V_NEM!$T$687:$T$703,M1482) - V_NEM!$X$689) / (V_NEM!$X$688- V_NEM!$X$689) * 100, 0))+(IFERROR((_xll.SRS1Splines.Functions25.Linear_Interp(V_NEM!$AB$687:$AB$703,V_NEM!$AD$687:$AD$703,N1482) - V_NEM!$AH$689) / (V_NEM!$AH$688- V_NEM!$AH$689) * 100, 0)))/2</f>
        <v>59.713356360020214</v>
      </c>
      <c r="K1482" s="308">
        <v>784.3</v>
      </c>
      <c r="L1482" s="308">
        <v>781.8</v>
      </c>
      <c r="M1482" s="371">
        <v>783.4</v>
      </c>
      <c r="N1482" s="371">
        <v>783.1</v>
      </c>
      <c r="O1482" s="413">
        <v>1.1651612903225805</v>
      </c>
      <c r="P1482" s="414">
        <v>1.2095290000000001</v>
      </c>
      <c r="Q1482" s="415">
        <v>0</v>
      </c>
      <c r="R1482" s="413">
        <v>0.8638709677419355</v>
      </c>
      <c r="S1482" s="408">
        <v>0.35940720977401736</v>
      </c>
      <c r="T1482" s="408">
        <v>0</v>
      </c>
      <c r="U1482" s="408"/>
      <c r="V1482" s="413">
        <f>_xll.SRS1Splines.Functions25.Linear_Interp(V_NK3!$P$8:$P$32,V_NK3!$R$8:$R$32,AC1482)</f>
        <v>480.275088140001</v>
      </c>
      <c r="W1482" s="413">
        <f>(V1482/V_NK3!$R$28)*100</f>
        <v>88.587590799013114</v>
      </c>
      <c r="X1482" s="308">
        <f>V1482-V_NK3!$R$8</f>
        <v>423.69643614000103</v>
      </c>
      <c r="Y1482" s="308">
        <f>IFERROR((V1482 - V_NK3!$V$10) / (V_NK3!$V$9- V_NK3!$V$10) * 100, 0)</f>
        <v>87.257811895972381</v>
      </c>
      <c r="Z1482" s="308">
        <v>541.79999999999995</v>
      </c>
      <c r="AA1482" s="308">
        <v>521</v>
      </c>
      <c r="AB1482" s="413">
        <v>539.92597449832158</v>
      </c>
      <c r="AC1482" s="371">
        <v>539.34</v>
      </c>
      <c r="AD1482" s="308">
        <v>0.32258064516129031</v>
      </c>
      <c r="AE1482" s="416">
        <v>0</v>
      </c>
      <c r="AF1482" s="373"/>
      <c r="AG1482" s="413">
        <v>1.3706557096036671</v>
      </c>
      <c r="AH1482" s="408">
        <v>0.13105714285731315</v>
      </c>
      <c r="AI1482" s="408">
        <v>0</v>
      </c>
      <c r="AJ1482" s="408"/>
      <c r="AK1482" s="413">
        <f>_xll.SRS1Splines.Functions25.Linear_Interp(V_NK2!$R$10:$R$21,V_NK2!$T$10:$T$21,AR1482)</f>
        <v>56.546857142886402</v>
      </c>
      <c r="AL1482" s="413">
        <f>(AK1482/V_NK2!$T$18)*100</f>
        <v>79.197278911605594</v>
      </c>
      <c r="AM1482" s="308">
        <f>AK1482-V_NK2!$T$11</f>
        <v>15.726857142858606</v>
      </c>
      <c r="AN1482" s="308">
        <f>IFERROR((AK1482 - V_NK2!$X$12) / (V_NK2!$X$11- V_NK2!$X$12) * 100, 0)</f>
        <v>51.428571428578742</v>
      </c>
      <c r="AO1482" s="308">
        <v>427</v>
      </c>
      <c r="AP1482" s="308">
        <v>420</v>
      </c>
      <c r="AQ1482" s="308"/>
      <c r="AR1482" s="371">
        <v>423.6</v>
      </c>
      <c r="AS1482" s="413">
        <v>0.35483870967741937</v>
      </c>
      <c r="AT1482" s="416">
        <v>0</v>
      </c>
      <c r="AU1482" s="415"/>
      <c r="AV1482" s="413">
        <v>0.27225806451612899</v>
      </c>
      <c r="AW1482" s="408">
        <v>0.39041435454541457</v>
      </c>
      <c r="AX1482" s="408">
        <v>0.47621435454545474</v>
      </c>
      <c r="AY1482" s="408"/>
      <c r="AZ1482" s="413">
        <f>_xll.SRS1Splines.Functions25.Linear_Interp(V_NNG3A!$H$4:$H$12,V_NNG3A!$I$4:$I$12,BF1482)</f>
        <v>13.6647499999999</v>
      </c>
      <c r="BA1482" s="413">
        <f>(AZ1482/V_NNG3A!$I$8)*100</f>
        <v>98.662454873645487</v>
      </c>
      <c r="BB1482" s="308">
        <f>_xll.SRS1Splines.Functions25.Linear_Interp(V_NNG3A!$H$4:$H$12,V_NNG3A!$J$4:$J$12,BF1482)</f>
        <v>2.6771637931033898</v>
      </c>
      <c r="BC1482" s="308">
        <f>IFERROR((AZ1482-V_NNG3A!$J$20) / (V_NNG3A!$J$19-V_NNG3A!$J$20) * 100, 0)</f>
        <v>93.528189374770761</v>
      </c>
      <c r="BD1482" s="308">
        <v>1050</v>
      </c>
      <c r="BE1482" s="308">
        <v>1047</v>
      </c>
      <c r="BF1482" s="374">
        <v>1049.8499999999999</v>
      </c>
      <c r="BG1482" s="413">
        <v>0.10967741935483871</v>
      </c>
      <c r="BH1482" s="416">
        <v>0.16420000000001164</v>
      </c>
      <c r="BI1482" s="415">
        <v>0</v>
      </c>
      <c r="BJ1482" s="413">
        <v>0.37580645161290321</v>
      </c>
      <c r="BK1482" s="408">
        <v>0.54</v>
      </c>
      <c r="BL1482" s="408">
        <v>0.54604799999999998</v>
      </c>
      <c r="BM1482" s="408">
        <f t="shared" si="21"/>
        <v>-6.0479999999999423E-3</v>
      </c>
      <c r="BN1482" s="413">
        <f>_xll.SRS1Splines.Functions25.Linear_Interp(V_XNN1!$K$3:$K$8,V_XNN1!$L$3:$L$8,BT1482)</f>
        <v>0.19470000000000001</v>
      </c>
      <c r="BO1482" s="413">
        <f>(BN1482/V_XNN1!$L$7)*100</f>
        <v>92.714285714285722</v>
      </c>
      <c r="BP1482" s="308">
        <f>_xll.SRS1Splines.Functions25.Linear_Interp(V_XNN1!$K$3:$K$8,V_XNN1!$M$3:$M$8,BT1482)</f>
        <v>3.8700000000000102E-2</v>
      </c>
      <c r="BQ1482" s="308">
        <f>IFERROR((BN1482 - V_XNN1!$M$16) / (V_XNN1!$M$15- V_XNN1!$M$16) * 100, 0)</f>
        <v>25.069637883008429</v>
      </c>
      <c r="BR1482" s="308">
        <v>252</v>
      </c>
      <c r="BS1482" s="308">
        <v>249</v>
      </c>
      <c r="BT1482" s="374">
        <v>251.15</v>
      </c>
      <c r="BU1482" s="413">
        <v>6.0322580645161293E-2</v>
      </c>
      <c r="BV1482" s="416">
        <v>8.7474999999999997E-2</v>
      </c>
      <c r="BW1482" s="415">
        <v>0</v>
      </c>
      <c r="BX1482" s="413">
        <v>0.18144000000000002</v>
      </c>
      <c r="BY1482" s="408">
        <v>6.9120000000000015E-2</v>
      </c>
      <c r="BZ1482" s="408">
        <v>0</v>
      </c>
      <c r="CA1482" s="408"/>
      <c r="CB1482" s="413">
        <f>_xll.SRS1Splines.Functions25.Linear_Interp(V_NSPC!$N$4:$N$67,V_NSPC!$P$4:$P$67,CI1482)</f>
        <v>61.1544099320001</v>
      </c>
      <c r="CC1482" s="413">
        <f>(CB1482/V_NSPC!$T$5)*100</f>
        <v>50.47275408809142</v>
      </c>
      <c r="CD1482" s="308">
        <f>CB1482-V_NSPC!$T$6</f>
        <v>60.087243132000097</v>
      </c>
      <c r="CE1482" s="413">
        <f>IFERROR((CB1482 - V_NSPC!$T$6) / (V_NSPC!$T$5- V_NSPC!$T$6) * 100, 0)</f>
        <v>50.032657725742226</v>
      </c>
      <c r="CF1482" s="413">
        <v>995</v>
      </c>
      <c r="CG1482" s="413">
        <v>955</v>
      </c>
      <c r="CH1482" s="413"/>
      <c r="CI1482" s="417">
        <v>984.1</v>
      </c>
      <c r="CJ1482" s="413"/>
      <c r="CK1482" s="416"/>
      <c r="CL1482" s="415"/>
      <c r="CM1482" s="413">
        <v>0.18144000000000002</v>
      </c>
      <c r="CN1482" s="408">
        <v>8.6400000000000018E-3</v>
      </c>
      <c r="CO1482" s="408">
        <v>0</v>
      </c>
      <c r="CP1482" s="408"/>
      <c r="CQ1482" s="413">
        <f>_xll.SRS1Splines.Functions25.Linear_Interp(V_NSPC!$X$4:$X$46,V_NSPC!$Z$4:$Z$46,CX1482)</f>
        <v>15.3967809006</v>
      </c>
      <c r="CR1482" s="413">
        <f>(CQ1482/V_NSPC!$AD$5)*100</f>
        <v>99.699690188112299</v>
      </c>
      <c r="CS1482" s="308">
        <f>CQ1482-V_NSPC!$AD$6</f>
        <v>7.2983423805999994</v>
      </c>
      <c r="CT1482" s="413">
        <f>IFERROR((CQ1482 - V_NSPC!$AD$6) / (V_NSPC!$AD$5- V_NSPC!$AD$6) * 100, 0)</f>
        <v>99.368562432682069</v>
      </c>
      <c r="CU1482" s="413">
        <v>909</v>
      </c>
      <c r="CV1482" s="413">
        <v>905</v>
      </c>
      <c r="CW1482" s="413"/>
      <c r="CX1482" s="417">
        <v>908.98</v>
      </c>
      <c r="CY1482" s="413">
        <v>0</v>
      </c>
      <c r="CZ1482" s="416">
        <v>0</v>
      </c>
    </row>
    <row r="1483" spans="1:104" s="1" customFormat="1" hidden="1">
      <c r="A1483" s="315">
        <v>46042</v>
      </c>
      <c r="B1483" s="410">
        <v>0</v>
      </c>
      <c r="C1483" s="411">
        <v>1.0799999999999998</v>
      </c>
      <c r="D1483" s="412">
        <v>1.113696</v>
      </c>
      <c r="E1483" s="412">
        <v>1.067904</v>
      </c>
      <c r="F1483" s="412">
        <v>0</v>
      </c>
      <c r="G1483" s="413">
        <f>_xll.SRS1Splines.Functions25.Linear_Interp(V_NEM!$R$687:$R$703,V_NEM!$T$687:$T$703,M1483)+_xll.SRS1Splines.Functions25.Linear_Interp(V_NEM!$AB$687:$AB$703,V_NEM!$AD$687:$AD$703,N1483)</f>
        <v>0.91543403059999995</v>
      </c>
      <c r="H1483" s="308">
        <f>(G1483/(V_NEM!$T$696+V_NEM!$AD$696))*100</f>
        <v>94.455016245498925</v>
      </c>
      <c r="I1483" s="308">
        <f>G1483-(V_NEM!$T$694+V_NEM!$AD$694)</f>
        <v>0.27594789559999999</v>
      </c>
      <c r="J1483" s="308">
        <f>((IFERROR((_xll.SRS1Splines.Functions25.Linear_Interp(V_NEM!$R$687:$R$703,V_NEM!$T$687:$T$703,M1483) - V_NEM!$X$689) / (V_NEM!$X$688- V_NEM!$X$689) * 100, 0))+(IFERROR((_xll.SRS1Splines.Functions25.Linear_Interp(V_NEM!$AB$687:$AB$703,V_NEM!$AD$687:$AD$703,N1483) - V_NEM!$AH$689) / (V_NEM!$AH$688- V_NEM!$AH$689) * 100, 0)))/2</f>
        <v>75.791383314430703</v>
      </c>
      <c r="K1483" s="308">
        <v>784.3</v>
      </c>
      <c r="L1483" s="308">
        <v>781.8</v>
      </c>
      <c r="M1483" s="371">
        <v>783.76</v>
      </c>
      <c r="N1483" s="371">
        <v>783.34</v>
      </c>
      <c r="O1483" s="413">
        <v>1.1651612903225805</v>
      </c>
      <c r="P1483" s="414">
        <v>1.0868789999999999</v>
      </c>
      <c r="Q1483" s="415">
        <v>0</v>
      </c>
      <c r="R1483" s="413">
        <v>0.8638709677419355</v>
      </c>
      <c r="S1483" s="408">
        <v>0.71881441954040526</v>
      </c>
      <c r="T1483" s="408">
        <v>0</v>
      </c>
      <c r="U1483" s="408"/>
      <c r="V1483" s="413">
        <f>_xll.SRS1Splines.Functions25.Linear_Interp(V_NK3!$P$8:$P$32,V_NK3!$R$8:$R$32,AC1483)</f>
        <v>480.99390255999998</v>
      </c>
      <c r="W1483" s="413">
        <f>(V1483/V_NK3!$R$28)*100</f>
        <v>88.72017739213814</v>
      </c>
      <c r="X1483" s="308">
        <f>V1483-V_NK3!$R$8</f>
        <v>424.41525056</v>
      </c>
      <c r="Y1483" s="308">
        <f>IFERROR((V1483 - V_NK3!$V$10) / (V_NK3!$V$9- V_NK3!$V$10) * 100, 0)</f>
        <v>87.405847536818925</v>
      </c>
      <c r="Z1483" s="308">
        <v>541.79999999999995</v>
      </c>
      <c r="AA1483" s="308">
        <v>521</v>
      </c>
      <c r="AB1483" s="413">
        <v>539.91360646237388</v>
      </c>
      <c r="AC1483" s="371">
        <v>539.36</v>
      </c>
      <c r="AD1483" s="308">
        <v>0.32258064516129031</v>
      </c>
      <c r="AE1483" s="416">
        <v>0</v>
      </c>
      <c r="AF1483" s="373"/>
      <c r="AG1483" s="413">
        <v>1.3706557096036671</v>
      </c>
      <c r="AH1483" s="408">
        <v>0.13105714285707473</v>
      </c>
      <c r="AI1483" s="408">
        <v>0</v>
      </c>
      <c r="AJ1483" s="408"/>
      <c r="AK1483" s="413">
        <f>_xll.SRS1Splines.Functions25.Linear_Interp(V_NK2!$R$10:$R$21,V_NK2!$T$10:$T$21,AR1483)</f>
        <v>56.677914285743498</v>
      </c>
      <c r="AL1483" s="413">
        <f>(AK1483/V_NK2!$T$18)*100</f>
        <v>79.38083233297408</v>
      </c>
      <c r="AM1483" s="308">
        <f>AK1483-V_NK2!$T$11</f>
        <v>15.857914285715701</v>
      </c>
      <c r="AN1483" s="308">
        <f>IFERROR((AK1483 - V_NK2!$X$12) / (V_NK2!$X$11- V_NK2!$X$12) * 100, 0)</f>
        <v>51.857142857150031</v>
      </c>
      <c r="AO1483" s="308">
        <v>427</v>
      </c>
      <c r="AP1483" s="308">
        <v>420</v>
      </c>
      <c r="AQ1483" s="308"/>
      <c r="AR1483" s="371">
        <v>423.63</v>
      </c>
      <c r="AS1483" s="413">
        <v>0.35483870967741937</v>
      </c>
      <c r="AT1483" s="416">
        <v>0</v>
      </c>
      <c r="AU1483" s="415"/>
      <c r="AV1483" s="413">
        <v>0.27225806451612899</v>
      </c>
      <c r="AW1483" s="408">
        <v>0.38729290000001193</v>
      </c>
      <c r="AX1483" s="408">
        <v>0.53029290000000018</v>
      </c>
      <c r="AY1483" s="408"/>
      <c r="AZ1483" s="413">
        <f>_xll.SRS1Splines.Functions25.Linear_Interp(V_NNG3A!$H$4:$H$12,V_NNG3A!$I$4:$I$12,BF1483)</f>
        <v>12.985499999999901</v>
      </c>
      <c r="BA1483" s="413">
        <f>(AZ1483/V_NNG3A!$I$8)*100</f>
        <v>93.758122743681596</v>
      </c>
      <c r="BB1483" s="308">
        <f>_xll.SRS1Splines.Functions25.Linear_Interp(V_NNG3A!$H$4:$H$12,V_NNG3A!$J$4:$J$12,BF1483)</f>
        <v>1.9979137931034601</v>
      </c>
      <c r="BC1483" s="308">
        <f>IFERROR((AZ1483-V_NNG3A!$J$20) / (V_NNG3A!$J$19-V_NNG3A!$J$20) * 100, 0)</f>
        <v>69.798217082276324</v>
      </c>
      <c r="BD1483" s="308">
        <v>1050</v>
      </c>
      <c r="BE1483" s="308">
        <v>1047</v>
      </c>
      <c r="BF1483" s="374">
        <v>1049.3</v>
      </c>
      <c r="BG1483" s="413">
        <v>0.10967741935483871</v>
      </c>
      <c r="BH1483" s="416">
        <v>0.18169000000000232</v>
      </c>
      <c r="BI1483" s="415">
        <v>0</v>
      </c>
      <c r="BJ1483" s="413">
        <v>0.37580645161290321</v>
      </c>
      <c r="BK1483" s="408">
        <v>0.40521600000000002</v>
      </c>
      <c r="BL1483" s="408">
        <v>0.37583999999999995</v>
      </c>
      <c r="BM1483" s="408">
        <f t="shared" si="21"/>
        <v>2.9376000000000069E-2</v>
      </c>
      <c r="BN1483" s="413">
        <f>_xll.SRS1Splines.Functions25.Linear_Interp(V_XNN1!$K$3:$K$8,V_XNN1!$L$3:$L$8,BT1483)</f>
        <v>0.19667999999999999</v>
      </c>
      <c r="BO1483" s="413">
        <f>(BN1483/V_XNN1!$L$7)*100</f>
        <v>93.657142857142858</v>
      </c>
      <c r="BP1483" s="308">
        <f>_xll.SRS1Splines.Functions25.Linear_Interp(V_XNN1!$K$3:$K$8,V_XNN1!$M$3:$M$8,BT1483)</f>
        <v>4.06799999999998E-2</v>
      </c>
      <c r="BQ1483" s="308">
        <f>IFERROR((BN1483 - V_XNN1!$M$16) / (V_XNN1!$M$15- V_XNN1!$M$16) * 100, 0)</f>
        <v>31.197771587743745</v>
      </c>
      <c r="BR1483" s="308">
        <v>252</v>
      </c>
      <c r="BS1483" s="308">
        <v>249</v>
      </c>
      <c r="BT1483" s="374">
        <v>251.26</v>
      </c>
      <c r="BU1483" s="413">
        <v>6.0322580645161293E-2</v>
      </c>
      <c r="BV1483" s="416">
        <v>6.1212999999999997E-2</v>
      </c>
      <c r="BW1483" s="415">
        <v>0</v>
      </c>
      <c r="BX1483" s="413">
        <v>0.18144000000000002</v>
      </c>
      <c r="BY1483" s="408">
        <v>6.9120000000000015E-2</v>
      </c>
      <c r="BZ1483" s="408">
        <v>0</v>
      </c>
      <c r="CA1483" s="408"/>
      <c r="CB1483" s="413">
        <f>_xll.SRS1Splines.Functions25.Linear_Interp(V_NSPC!$N$4:$N$67,V_NSPC!$P$4:$P$67,CI1483)</f>
        <v>61.243901474399998</v>
      </c>
      <c r="CC1483" s="413">
        <f>(CB1483/V_NSPC!$T$5)*100</f>
        <v>50.546614413414439</v>
      </c>
      <c r="CD1483" s="308">
        <f>CB1483-V_NSPC!$T$6</f>
        <v>60.176734674399995</v>
      </c>
      <c r="CE1483" s="413">
        <f>IFERROR((CB1483 - V_NSPC!$T$6) / (V_NSPC!$T$5- V_NSPC!$T$6) * 100, 0)</f>
        <v>50.107174369822673</v>
      </c>
      <c r="CF1483" s="413">
        <v>995</v>
      </c>
      <c r="CG1483" s="413">
        <v>955</v>
      </c>
      <c r="CH1483" s="413"/>
      <c r="CI1483" s="417">
        <v>984.12</v>
      </c>
      <c r="CJ1483" s="413"/>
      <c r="CK1483" s="416"/>
      <c r="CL1483" s="415"/>
      <c r="CM1483" s="413">
        <v>0.18144000000000002</v>
      </c>
      <c r="CN1483" s="408">
        <v>8.6400000000000018E-3</v>
      </c>
      <c r="CO1483" s="408">
        <v>0</v>
      </c>
      <c r="CP1483" s="408"/>
      <c r="CQ1483" s="413">
        <f>_xll.SRS1Splines.Functions25.Linear_Interp(V_NSPC!$X$4:$X$46,V_NSPC!$Z$4:$Z$46,CX1483)</f>
        <v>15.3735922409001</v>
      </c>
      <c r="CR1483" s="413">
        <f>(CQ1483/V_NSPC!$AD$5)*100</f>
        <v>99.549535282169117</v>
      </c>
      <c r="CS1483" s="308">
        <f>CQ1483-V_NSPC!$AD$6</f>
        <v>7.2751537209001</v>
      </c>
      <c r="CT1483" s="413">
        <f>IFERROR((CQ1483 - V_NSPC!$AD$6) / (V_NSPC!$AD$5- V_NSPC!$AD$6) * 100, 0)</f>
        <v>99.052843649024467</v>
      </c>
      <c r="CU1483" s="413">
        <v>909</v>
      </c>
      <c r="CV1483" s="413">
        <v>905</v>
      </c>
      <c r="CW1483" s="413"/>
      <c r="CX1483" s="417">
        <v>908.97</v>
      </c>
      <c r="CY1483" s="413">
        <v>0</v>
      </c>
      <c r="CZ1483" s="416">
        <v>0</v>
      </c>
    </row>
    <row r="1484" spans="1:104" s="1" customFormat="1" hidden="1">
      <c r="A1484" s="315">
        <v>46043</v>
      </c>
      <c r="B1484" s="410">
        <v>0</v>
      </c>
      <c r="C1484" s="411">
        <v>1.0799999999999998</v>
      </c>
      <c r="D1484" s="412">
        <v>1.0869119999999999</v>
      </c>
      <c r="E1484" s="412">
        <v>1.1299999999999999</v>
      </c>
      <c r="F1484" s="412">
        <v>0</v>
      </c>
      <c r="G1484" s="413">
        <f>_xll.SRS1Splines.Functions25.Linear_Interp(V_NEM!$R$687:$R$703,V_NEM!$T$687:$T$703,M1484)+_xll.SRS1Splines.Functions25.Linear_Interp(V_NEM!$AB$687:$AB$703,V_NEM!$AD$687:$AD$703,N1484)</f>
        <v>0.86775709190000549</v>
      </c>
      <c r="H1484" s="308">
        <f>(G1484/(V_NEM!$T$696+V_NEM!$AD$696))*100</f>
        <v>89.535681952789673</v>
      </c>
      <c r="I1484" s="308">
        <f>G1484-(V_NEM!$T$694+V_NEM!$AD$694)</f>
        <v>0.22827095690000554</v>
      </c>
      <c r="J1484" s="308">
        <f>((IFERROR((_xll.SRS1Splines.Functions25.Linear_Interp(V_NEM!$R$687:$R$703,V_NEM!$T$687:$T$703,M1484) - V_NEM!$X$689) / (V_NEM!$X$688- V_NEM!$X$689) * 100, 0))+(IFERROR((_xll.SRS1Splines.Functions25.Linear_Interp(V_NEM!$AB$687:$AB$703,V_NEM!$AD$687:$AD$703,N1484) - V_NEM!$AH$689) / (V_NEM!$AH$688- V_NEM!$AH$689) * 100, 0)))/2</f>
        <v>64.82121528796327</v>
      </c>
      <c r="K1484" s="308">
        <v>784.3</v>
      </c>
      <c r="L1484" s="308">
        <v>781.8</v>
      </c>
      <c r="M1484" s="371">
        <v>783.46</v>
      </c>
      <c r="N1484" s="371">
        <v>783.23</v>
      </c>
      <c r="O1484" s="413">
        <v>1.1651612903225805</v>
      </c>
      <c r="P1484" s="414">
        <v>1.1199300000000001</v>
      </c>
      <c r="Q1484" s="415">
        <v>0</v>
      </c>
      <c r="R1484" s="413">
        <v>0.8638709677419355</v>
      </c>
      <c r="S1484" s="408">
        <v>0.35940720977020263</v>
      </c>
      <c r="T1484" s="408">
        <v>0</v>
      </c>
      <c r="U1484" s="408"/>
      <c r="V1484" s="413">
        <f>_xll.SRS1Splines.Functions25.Linear_Interp(V_NK3!$P$8:$P$32,V_NK3!$R$8:$R$32,AC1484)</f>
        <v>481.35330977000001</v>
      </c>
      <c r="W1484" s="413">
        <f>(V1484/V_NK3!$R$28)*100</f>
        <v>88.786470688700746</v>
      </c>
      <c r="X1484" s="308">
        <f>V1484-V_NK3!$R$8</f>
        <v>424.77465777000003</v>
      </c>
      <c r="Y1484" s="308">
        <f>IFERROR((V1484 - V_NK3!$V$10) / (V_NK3!$V$9- V_NK3!$V$10) * 100, 0)</f>
        <v>87.479865357242318</v>
      </c>
      <c r="Z1484" s="308">
        <v>541.79999999999995</v>
      </c>
      <c r="AA1484" s="308">
        <v>521</v>
      </c>
      <c r="AB1484" s="413">
        <v>539.90123842642618</v>
      </c>
      <c r="AC1484" s="371">
        <v>539.37</v>
      </c>
      <c r="AD1484" s="308">
        <v>0.32258064516129031</v>
      </c>
      <c r="AE1484" s="416">
        <v>0</v>
      </c>
      <c r="AF1484" s="373">
        <v>0</v>
      </c>
      <c r="AG1484" s="413">
        <v>1.3706557096036671</v>
      </c>
      <c r="AH1484" s="408">
        <v>0.13010218571438784</v>
      </c>
      <c r="AI1484" s="408">
        <v>0.17378789999999997</v>
      </c>
      <c r="AJ1484" s="408"/>
      <c r="AK1484" s="413">
        <f>_xll.SRS1Splines.Functions25.Linear_Interp(V_NK2!$R$10:$R$21,V_NK2!$T$10:$T$21,AR1484)</f>
        <v>56.634228571457797</v>
      </c>
      <c r="AL1484" s="413">
        <f>(AK1484/V_NK2!$T$18)*100</f>
        <v>79.319647859184585</v>
      </c>
      <c r="AM1484" s="308">
        <f>AK1484-V_NK2!$T$11</f>
        <v>15.81422857143</v>
      </c>
      <c r="AN1484" s="308">
        <f>IFERROR((AK1484 - V_NK2!$X$12) / (V_NK2!$X$11- V_NK2!$X$12) * 100, 0)</f>
        <v>51.714285714292927</v>
      </c>
      <c r="AO1484" s="308">
        <v>427</v>
      </c>
      <c r="AP1484" s="308">
        <v>420</v>
      </c>
      <c r="AQ1484" s="308"/>
      <c r="AR1484" s="371">
        <v>423.62</v>
      </c>
      <c r="AS1484" s="413">
        <v>0.35483870967741937</v>
      </c>
      <c r="AT1484" s="416">
        <v>4.0509999999999997E-2</v>
      </c>
      <c r="AU1484" s="415"/>
      <c r="AV1484" s="413">
        <v>0.27225806451612899</v>
      </c>
      <c r="AW1484" s="408">
        <v>0.35618254545455502</v>
      </c>
      <c r="AX1484" s="408">
        <v>0.17158254545454557</v>
      </c>
      <c r="AY1484" s="408"/>
      <c r="AZ1484" s="413">
        <f>_xll.SRS1Splines.Functions25.Linear_Interp(V_NNG3A!$H$4:$H$12,V_NNG3A!$I$4:$I$12,BF1484)</f>
        <v>13.852600000000001</v>
      </c>
      <c r="BA1484" s="413">
        <f>(AZ1484/V_NNG3A!$I$8)*100</f>
        <v>100.01877256317691</v>
      </c>
      <c r="BB1484" s="308">
        <f>_xll.SRS1Splines.Functions25.Linear_Interp(V_NNG3A!$H$4:$H$12,V_NNG3A!$J$4:$J$12,BF1484)</f>
        <v>2.8650137931035</v>
      </c>
      <c r="BC1484" s="308">
        <f>IFERROR((AZ1484-V_NNG3A!$J$20) / (V_NNG3A!$J$19-V_NNG3A!$J$20) * 100, 0)</f>
        <v>100.09083242982777</v>
      </c>
      <c r="BD1484" s="308">
        <v>1050</v>
      </c>
      <c r="BE1484" s="308">
        <v>1047</v>
      </c>
      <c r="BF1484" s="374">
        <v>1050.01</v>
      </c>
      <c r="BG1484" s="413">
        <v>0.10967741935483871</v>
      </c>
      <c r="BH1484" s="416">
        <v>5.7630000000004657E-2</v>
      </c>
      <c r="BI1484" s="415">
        <v>0</v>
      </c>
      <c r="BJ1484" s="413">
        <v>0.37580645161290321</v>
      </c>
      <c r="BK1484" s="408">
        <v>0.56159999999999999</v>
      </c>
      <c r="BL1484" s="408">
        <v>0.56246399999999996</v>
      </c>
      <c r="BM1484" s="408">
        <f t="shared" si="21"/>
        <v>-8.639999999999759E-4</v>
      </c>
      <c r="BN1484" s="413">
        <f>_xll.SRS1Splines.Functions25.Linear_Interp(V_XNN1!$K$3:$K$8,V_XNN1!$L$3:$L$8,BT1484)</f>
        <v>0.20802000000000001</v>
      </c>
      <c r="BO1484" s="413">
        <f>(BN1484/V_XNN1!$L$7)*100</f>
        <v>99.057142857142864</v>
      </c>
      <c r="BP1484" s="308">
        <f>_xll.SRS1Splines.Functions25.Linear_Interp(V_XNN1!$K$3:$K$8,V_XNN1!$M$3:$M$8,BT1484)</f>
        <v>5.2019999999999698E-2</v>
      </c>
      <c r="BQ1484" s="308">
        <f>IFERROR((BN1484 - V_XNN1!$M$16) / (V_XNN1!$M$15- V_XNN1!$M$16) * 100, 0)</f>
        <v>66.295264623955489</v>
      </c>
      <c r="BR1484" s="308">
        <v>252</v>
      </c>
      <c r="BS1484" s="308">
        <v>249</v>
      </c>
      <c r="BT1484" s="374">
        <v>251.89</v>
      </c>
      <c r="BU1484" s="413">
        <v>6.0322580645161293E-2</v>
      </c>
      <c r="BV1484" s="416">
        <v>8.9334999999999998E-2</v>
      </c>
      <c r="BW1484" s="415">
        <v>0</v>
      </c>
      <c r="BX1484" s="413">
        <v>0.18144000000000002</v>
      </c>
      <c r="BY1484" s="408">
        <v>6.9120000000000015E-2</v>
      </c>
      <c r="BZ1484" s="408">
        <v>0</v>
      </c>
      <c r="CA1484" s="408"/>
      <c r="CB1484" s="413">
        <f>_xll.SRS1Splines.Functions25.Linear_Interp(V_NSPC!$N$4:$N$67,V_NSPC!$P$4:$P$67,CI1484)</f>
        <v>61.333393016799903</v>
      </c>
      <c r="CC1484" s="413">
        <f>(CB1484/V_NSPC!$T$5)*100</f>
        <v>50.620474738737443</v>
      </c>
      <c r="CD1484" s="308">
        <f>CB1484-V_NSPC!$T$6</f>
        <v>60.2662262167999</v>
      </c>
      <c r="CE1484" s="413">
        <f>IFERROR((CB1484 - V_NSPC!$T$6) / (V_NSPC!$T$5- V_NSPC!$T$6) * 100, 0)</f>
        <v>50.181691013903126</v>
      </c>
      <c r="CF1484" s="413">
        <v>995</v>
      </c>
      <c r="CG1484" s="413">
        <v>955</v>
      </c>
      <c r="CH1484" s="413"/>
      <c r="CI1484" s="417">
        <v>984.14</v>
      </c>
      <c r="CJ1484" s="413"/>
      <c r="CK1484" s="416"/>
      <c r="CL1484" s="415"/>
      <c r="CM1484" s="413">
        <v>0.18144000000000002</v>
      </c>
      <c r="CN1484" s="408">
        <v>8.6400000000000018E-3</v>
      </c>
      <c r="CO1484" s="408">
        <v>0</v>
      </c>
      <c r="CP1484" s="408"/>
      <c r="CQ1484" s="413">
        <f>_xll.SRS1Splines.Functions25.Linear_Interp(V_NSPC!$X$4:$X$46,V_NSPC!$Z$4:$Z$46,CX1484)</f>
        <v>15.3735922409001</v>
      </c>
      <c r="CR1484" s="413">
        <f>(CQ1484/V_NSPC!$AD$5)*100</f>
        <v>99.549535282169117</v>
      </c>
      <c r="CS1484" s="308">
        <f>CQ1484-V_NSPC!$AD$6</f>
        <v>7.2751537209001</v>
      </c>
      <c r="CT1484" s="413">
        <f>IFERROR((CQ1484 - V_NSPC!$AD$6) / (V_NSPC!$AD$5- V_NSPC!$AD$6) * 100, 0)</f>
        <v>99.052843649024467</v>
      </c>
      <c r="CU1484" s="413">
        <v>909</v>
      </c>
      <c r="CV1484" s="413">
        <v>905</v>
      </c>
      <c r="CW1484" s="413"/>
      <c r="CX1484" s="417">
        <v>908.97</v>
      </c>
      <c r="CY1484" s="413">
        <v>0</v>
      </c>
      <c r="CZ1484" s="416">
        <v>0</v>
      </c>
    </row>
    <row r="1485" spans="1:104" s="1" customFormat="1" hidden="1">
      <c r="A1485" s="315">
        <v>46044</v>
      </c>
      <c r="B1485" s="410">
        <v>0</v>
      </c>
      <c r="C1485" s="411">
        <v>1.0799999999999998</v>
      </c>
      <c r="D1485" s="412">
        <v>1.067904</v>
      </c>
      <c r="E1485" s="412">
        <v>1.08</v>
      </c>
      <c r="F1485" s="412">
        <v>0</v>
      </c>
      <c r="G1485" s="413">
        <f>_xll.SRS1Splines.Functions25.Linear_Interp(V_NEM!$R$687:$R$703,V_NEM!$T$687:$T$703,M1485)+_xll.SRS1Splines.Functions25.Linear_Interp(V_NEM!$AB$687:$AB$703,V_NEM!$AD$687:$AD$703,N1485)</f>
        <v>0.87071422990000014</v>
      </c>
      <c r="H1485" s="308">
        <f>(G1485/(V_NEM!$T$696+V_NEM!$AD$696))*100</f>
        <v>89.840801173282927</v>
      </c>
      <c r="I1485" s="308">
        <f>G1485-(V_NEM!$T$694+V_NEM!$AD$694)</f>
        <v>0.23122809490000018</v>
      </c>
      <c r="J1485" s="308">
        <f>((IFERROR((_xll.SRS1Splines.Functions25.Linear_Interp(V_NEM!$R$687:$R$703,V_NEM!$T$687:$T$703,M1485) - V_NEM!$X$689) / (V_NEM!$X$688- V_NEM!$X$689) * 100, 0))+(IFERROR((_xll.SRS1Splines.Functions25.Linear_Interp(V_NEM!$AB$687:$AB$703,V_NEM!$AD$687:$AD$703,N1485) - V_NEM!$AH$689) / (V_NEM!$AH$688- V_NEM!$AH$689) * 100, 0)))/2</f>
        <v>62.920414633866386</v>
      </c>
      <c r="K1485" s="308">
        <v>784.3</v>
      </c>
      <c r="L1485" s="308">
        <v>781.8</v>
      </c>
      <c r="M1485" s="371">
        <v>783.5</v>
      </c>
      <c r="N1485" s="371">
        <v>783.12</v>
      </c>
      <c r="O1485" s="413">
        <v>1.1651612903225805</v>
      </c>
      <c r="P1485" s="414">
        <v>1.09960664092418</v>
      </c>
      <c r="Q1485" s="415">
        <v>0</v>
      </c>
      <c r="R1485" s="413">
        <v>0.8638709677419355</v>
      </c>
      <c r="S1485" s="408">
        <v>0.35940720977401736</v>
      </c>
      <c r="T1485" s="408">
        <v>0</v>
      </c>
      <c r="U1485" s="408"/>
      <c r="V1485" s="413">
        <f>_xll.SRS1Splines.Functions25.Linear_Interp(V_NK3!$P$8:$P$32,V_NK3!$R$8:$R$32,AC1485)</f>
        <v>481.71271697999998</v>
      </c>
      <c r="W1485" s="413">
        <f>(V1485/V_NK3!$R$28)*100</f>
        <v>88.852763985263337</v>
      </c>
      <c r="X1485" s="308">
        <f>V1485-V_NK3!$R$8</f>
        <v>425.13406498000001</v>
      </c>
      <c r="Y1485" s="308">
        <f>IFERROR((V1485 - V_NK3!$V$10) / (V_NK3!$V$9- V_NK3!$V$10) * 100, 0)</f>
        <v>87.553883177665682</v>
      </c>
      <c r="Z1485" s="308">
        <v>541.79999999999995</v>
      </c>
      <c r="AA1485" s="308">
        <v>521</v>
      </c>
      <c r="AB1485" s="413">
        <v>539.88887039047847</v>
      </c>
      <c r="AC1485" s="371">
        <v>539.38</v>
      </c>
      <c r="AD1485" s="308">
        <v>0.32258064516129031</v>
      </c>
      <c r="AE1485" s="416">
        <v>0</v>
      </c>
      <c r="AF1485" s="373">
        <v>0</v>
      </c>
      <c r="AG1485" s="413">
        <v>1.3706557096036671</v>
      </c>
      <c r="AH1485" s="408">
        <v>8.2378937142686862E-2</v>
      </c>
      <c r="AI1485" s="408">
        <v>0.21343608000000003</v>
      </c>
      <c r="AJ1485" s="408"/>
      <c r="AK1485" s="413">
        <f>_xll.SRS1Splines.Functions25.Linear_Interp(V_NK2!$R$10:$R$21,V_NK2!$T$10:$T$21,AR1485)</f>
        <v>56.503171428600503</v>
      </c>
      <c r="AL1485" s="413">
        <f>(AK1485/V_NK2!$T$18)*100</f>
        <v>79.136094437815828</v>
      </c>
      <c r="AM1485" s="308">
        <f>AK1485-V_NK2!$T$11</f>
        <v>15.683171428572706</v>
      </c>
      <c r="AN1485" s="308">
        <f>IFERROR((AK1485 - V_NK2!$X$12) / (V_NK2!$X$11- V_NK2!$X$12) * 100, 0)</f>
        <v>51.285714285720985</v>
      </c>
      <c r="AO1485" s="308">
        <v>427</v>
      </c>
      <c r="AP1485" s="308">
        <v>420</v>
      </c>
      <c r="AQ1485" s="308"/>
      <c r="AR1485" s="371">
        <v>423.59</v>
      </c>
      <c r="AS1485" s="413">
        <v>0.35483870967741937</v>
      </c>
      <c r="AT1485" s="416">
        <v>4.9752000000000005E-2</v>
      </c>
      <c r="AU1485" s="415"/>
      <c r="AV1485" s="413">
        <v>0.27225806451612899</v>
      </c>
      <c r="AW1485" s="408">
        <v>0.38634933636366015</v>
      </c>
      <c r="AX1485" s="408">
        <v>0.47734933636363647</v>
      </c>
      <c r="AY1485" s="408"/>
      <c r="AZ1485" s="413">
        <f>_xll.SRS1Splines.Functions25.Linear_Interp(V_NNG3A!$H$4:$H$12,V_NNG3A!$I$4:$I$12,BF1485)</f>
        <v>13.430100000000101</v>
      </c>
      <c r="BA1485" s="413">
        <f>(AZ1485/V_NNG3A!$I$8)*100</f>
        <v>96.968231046932146</v>
      </c>
      <c r="BB1485" s="308">
        <f>_xll.SRS1Splines.Functions25.Linear_Interp(V_NNG3A!$H$4:$H$12,V_NNG3A!$J$4:$J$12,BF1485)</f>
        <v>2.4425137931036098</v>
      </c>
      <c r="BC1485" s="308">
        <f>IFERROR((AZ1485-V_NNG3A!$J$20) / (V_NNG3A!$J$19-V_NNG3A!$J$20) * 100, 0)</f>
        <v>85.330562582825138</v>
      </c>
      <c r="BD1485" s="308">
        <v>1050</v>
      </c>
      <c r="BE1485" s="308">
        <v>1047</v>
      </c>
      <c r="BF1485" s="374">
        <v>1049.6600000000001</v>
      </c>
      <c r="BG1485" s="413">
        <v>0.10967741935483871</v>
      </c>
      <c r="BH1485" s="416">
        <v>0.16222999999998136</v>
      </c>
      <c r="BI1485" s="415">
        <v>0</v>
      </c>
      <c r="BJ1485" s="413">
        <v>0.37580645161290321</v>
      </c>
      <c r="BK1485" s="408">
        <v>0.51148799999999994</v>
      </c>
      <c r="BL1485" s="408">
        <v>0.38879999999999998</v>
      </c>
      <c r="BM1485" s="408">
        <f t="shared" si="21"/>
        <v>0.12268799999999996</v>
      </c>
      <c r="BN1485" s="413">
        <f>_xll.SRS1Splines.Functions25.Linear_Interp(V_XNN1!$K$3:$K$8,V_XNN1!$L$3:$L$8,BT1485)</f>
        <v>0.21588060000000001</v>
      </c>
      <c r="BO1485" s="413">
        <f>(BN1485/V_XNN1!$L$7)*100</f>
        <v>102.80028571428572</v>
      </c>
      <c r="BP1485" s="308">
        <f>_xll.SRS1Splines.Functions25.Linear_Interp(V_XNN1!$K$3:$K$8,V_XNN1!$M$3:$M$8,BT1485)</f>
        <v>5.98806000000002E-2</v>
      </c>
      <c r="BQ1485" s="308">
        <f>IFERROR((BN1485 - V_XNN1!$M$16) / (V_XNN1!$M$15- V_XNN1!$M$16) * 100, 0)</f>
        <v>90.623955431754908</v>
      </c>
      <c r="BR1485" s="308">
        <v>252</v>
      </c>
      <c r="BS1485" s="308">
        <v>249</v>
      </c>
      <c r="BT1485" s="374">
        <v>252.33</v>
      </c>
      <c r="BU1485" s="413">
        <v>6.0322580645161293E-2</v>
      </c>
      <c r="BV1485" s="416">
        <v>6.0358000000000002E-2</v>
      </c>
      <c r="BW1485" s="415">
        <v>0</v>
      </c>
      <c r="BX1485" s="413">
        <v>0.18144000000000002</v>
      </c>
      <c r="BY1485" s="408">
        <v>6.9120000000000015E-2</v>
      </c>
      <c r="BZ1485" s="408">
        <v>0</v>
      </c>
      <c r="CA1485" s="408"/>
      <c r="CB1485" s="413">
        <f>_xll.SRS1Splines.Functions25.Linear_Interp(V_NSPC!$N$4:$N$67,V_NSPC!$P$4:$P$67,CI1485)</f>
        <v>61.378138787999902</v>
      </c>
      <c r="CC1485" s="413">
        <f>(CB1485/V_NSPC!$T$5)*100</f>
        <v>50.657404901398998</v>
      </c>
      <c r="CD1485" s="308">
        <f>CB1485-V_NSPC!$T$6</f>
        <v>60.310971987999899</v>
      </c>
      <c r="CE1485" s="413">
        <f>IFERROR((CB1485 - V_NSPC!$T$6) / (V_NSPC!$T$5- V_NSPC!$T$6) * 100, 0)</f>
        <v>50.2189493359434</v>
      </c>
      <c r="CF1485" s="413">
        <v>995</v>
      </c>
      <c r="CG1485" s="413">
        <v>955</v>
      </c>
      <c r="CH1485" s="413"/>
      <c r="CI1485" s="417">
        <v>984.15</v>
      </c>
      <c r="CJ1485" s="413"/>
      <c r="CK1485" s="416"/>
      <c r="CL1485" s="415"/>
      <c r="CM1485" s="413">
        <v>0.18144000000000002</v>
      </c>
      <c r="CN1485" s="408">
        <v>8.6400000000000018E-3</v>
      </c>
      <c r="CO1485" s="408">
        <v>0</v>
      </c>
      <c r="CP1485" s="408"/>
      <c r="CQ1485" s="413">
        <f>_xll.SRS1Splines.Functions25.Linear_Interp(V_NSPC!$X$4:$X$46,V_NSPC!$Z$4:$Z$46,CX1485)</f>
        <v>15.3735922409001</v>
      </c>
      <c r="CR1485" s="413">
        <f>(CQ1485/V_NSPC!$AD$5)*100</f>
        <v>99.549535282169117</v>
      </c>
      <c r="CS1485" s="308">
        <f>CQ1485-V_NSPC!$AD$6</f>
        <v>7.2751537209001</v>
      </c>
      <c r="CT1485" s="413">
        <f>IFERROR((CQ1485 - V_NSPC!$AD$6) / (V_NSPC!$AD$5- V_NSPC!$AD$6) * 100, 0)</f>
        <v>99.052843649024467</v>
      </c>
      <c r="CU1485" s="413">
        <v>909</v>
      </c>
      <c r="CV1485" s="413">
        <v>905</v>
      </c>
      <c r="CW1485" s="413"/>
      <c r="CX1485" s="417">
        <v>908.97</v>
      </c>
      <c r="CY1485" s="413">
        <v>0</v>
      </c>
      <c r="CZ1485" s="416">
        <v>0</v>
      </c>
    </row>
    <row r="1486" spans="1:104" s="1" customFormat="1" hidden="1">
      <c r="A1486" s="315">
        <v>46045</v>
      </c>
      <c r="B1486" s="410">
        <v>0</v>
      </c>
      <c r="C1486" s="411">
        <v>1.0799999999999998</v>
      </c>
      <c r="D1486" s="412">
        <v>1.0696319999999999</v>
      </c>
      <c r="E1486" s="412">
        <v>1.07</v>
      </c>
      <c r="F1486" s="412">
        <v>0</v>
      </c>
      <c r="G1486" s="413">
        <f>_xll.SRS1Splines.Functions25.Linear_Interp(V_NEM!$R$687:$R$703,V_NEM!$T$687:$T$703,M1486)+_xll.SRS1Splines.Functions25.Linear_Interp(V_NEM!$AB$687:$AB$703,V_NEM!$AD$687:$AD$703,N1486)</f>
        <v>0.86989609930000089</v>
      </c>
      <c r="H1486" s="308">
        <f>(G1486/(V_NEM!$T$696+V_NEM!$AD$696))*100</f>
        <v>89.756385981657132</v>
      </c>
      <c r="I1486" s="308">
        <f>G1486-(V_NEM!$T$694+V_NEM!$AD$694)</f>
        <v>0.23040996430000094</v>
      </c>
      <c r="J1486" s="308">
        <f>((IFERROR((_xll.SRS1Splines.Functions25.Linear_Interp(V_NEM!$R$687:$R$703,V_NEM!$T$687:$T$703,M1486) - V_NEM!$X$689) / (V_NEM!$X$688- V_NEM!$X$689) * 100, 0))+(IFERROR((_xll.SRS1Splines.Functions25.Linear_Interp(V_NEM!$AB$687:$AB$703,V_NEM!$AD$687:$AD$703,N1486) - V_NEM!$AH$689) / (V_NEM!$AH$688- V_NEM!$AH$689) * 100, 0)))/2</f>
        <v>62.11101871090937</v>
      </c>
      <c r="K1486" s="308">
        <v>784.3</v>
      </c>
      <c r="L1486" s="308">
        <v>781.8</v>
      </c>
      <c r="M1486" s="371">
        <v>783.5</v>
      </c>
      <c r="N1486" s="371">
        <v>783.09</v>
      </c>
      <c r="O1486" s="413">
        <v>1.1651612903225805</v>
      </c>
      <c r="P1486" s="414">
        <v>1.09258462460185</v>
      </c>
      <c r="Q1486" s="415">
        <v>0</v>
      </c>
      <c r="R1486" s="413">
        <v>0.8638709677419355</v>
      </c>
      <c r="S1486" s="408">
        <v>0.71881441954040526</v>
      </c>
      <c r="T1486" s="408">
        <v>0</v>
      </c>
      <c r="U1486" s="408"/>
      <c r="V1486" s="413">
        <f>_xll.SRS1Splines.Functions25.Linear_Interp(V_NK3!$P$8:$P$32,V_NK3!$R$8:$R$32,AC1486)</f>
        <v>482.43153139999902</v>
      </c>
      <c r="W1486" s="413">
        <f>(V1486/V_NK3!$R$28)*100</f>
        <v>88.985350578388363</v>
      </c>
      <c r="X1486" s="308">
        <f>V1486-V_NK3!$R$8</f>
        <v>425.85287939999904</v>
      </c>
      <c r="Y1486" s="308">
        <f>IFERROR((V1486 - V_NK3!$V$10) / (V_NK3!$V$9- V_NK3!$V$10) * 100, 0)</f>
        <v>87.701918818512254</v>
      </c>
      <c r="Z1486" s="308">
        <v>541.79999999999995</v>
      </c>
      <c r="AA1486" s="308">
        <v>521</v>
      </c>
      <c r="AB1486" s="413">
        <v>539.87650235453077</v>
      </c>
      <c r="AC1486" s="371">
        <v>539.4</v>
      </c>
      <c r="AD1486" s="308">
        <v>0.32258064516129031</v>
      </c>
      <c r="AE1486" s="416">
        <v>0</v>
      </c>
      <c r="AF1486" s="373">
        <v>0</v>
      </c>
      <c r="AG1486" s="413">
        <v>1.3706557096036671</v>
      </c>
      <c r="AH1486" s="408">
        <v>0.14667745714292527</v>
      </c>
      <c r="AI1486" s="408">
        <v>0.2777346</v>
      </c>
      <c r="AJ1486" s="408"/>
      <c r="AK1486" s="413">
        <f>_xll.SRS1Splines.Functions25.Linear_Interp(V_NK2!$R$10:$R$21,V_NK2!$T$10:$T$21,AR1486)</f>
        <v>56.3721142857435</v>
      </c>
      <c r="AL1486" s="413">
        <f>(AK1486/V_NK2!$T$18)*100</f>
        <v>78.952541016447469</v>
      </c>
      <c r="AM1486" s="308">
        <f>AK1486-V_NK2!$T$11</f>
        <v>15.552114285715703</v>
      </c>
      <c r="AN1486" s="308">
        <f>IFERROR((AK1486 - V_NK2!$X$12) / (V_NK2!$X$11- V_NK2!$X$12) * 100, 0)</f>
        <v>50.857142857149981</v>
      </c>
      <c r="AO1486" s="308">
        <v>427</v>
      </c>
      <c r="AP1486" s="308">
        <v>420</v>
      </c>
      <c r="AQ1486" s="308"/>
      <c r="AR1486" s="371">
        <v>423.56</v>
      </c>
      <c r="AS1486" s="413">
        <v>0.35483870967741937</v>
      </c>
      <c r="AT1486" s="416">
        <v>6.4739999999999992E-2</v>
      </c>
      <c r="AU1486" s="415"/>
      <c r="AV1486" s="413">
        <v>0.27225806451612899</v>
      </c>
      <c r="AW1486" s="408">
        <v>0.37048141818178248</v>
      </c>
      <c r="AX1486" s="408">
        <v>0.39648141818181792</v>
      </c>
      <c r="AY1486" s="408"/>
      <c r="AZ1486" s="413">
        <f>_xll.SRS1Splines.Functions25.Linear_Interp(V_NNG3A!$H$4:$H$12,V_NNG3A!$I$4:$I$12,BF1486)</f>
        <v>13.3065999999999</v>
      </c>
      <c r="BA1486" s="413">
        <f>(AZ1486/V_NNG3A!$I$8)*100</f>
        <v>96.076534296028157</v>
      </c>
      <c r="BB1486" s="308">
        <f>_xll.SRS1Splines.Functions25.Linear_Interp(V_NNG3A!$H$4:$H$12,V_NNG3A!$J$4:$J$12,BF1486)</f>
        <v>2.3190137931034398</v>
      </c>
      <c r="BC1486" s="308">
        <f>IFERROR((AZ1486-V_NNG3A!$J$20) / (V_NNG3A!$J$19-V_NNG3A!$J$20) * 100, 0)</f>
        <v>81.016022166000951</v>
      </c>
      <c r="BD1486" s="308">
        <v>1050</v>
      </c>
      <c r="BE1486" s="308">
        <v>1047</v>
      </c>
      <c r="BF1486" s="374">
        <v>1049.56</v>
      </c>
      <c r="BG1486" s="413">
        <v>0.10967741935483871</v>
      </c>
      <c r="BH1486" s="416">
        <v>0.13510000000000583</v>
      </c>
      <c r="BI1486" s="415">
        <v>0</v>
      </c>
      <c r="BJ1486" s="413">
        <v>0.37580645161290321</v>
      </c>
      <c r="BK1486" s="408">
        <v>0.53222400000000003</v>
      </c>
      <c r="BL1486" s="408">
        <v>0.53395199999999998</v>
      </c>
      <c r="BM1486" s="408">
        <f t="shared" si="21"/>
        <v>-1.7279999999999518E-3</v>
      </c>
      <c r="BN1486" s="413">
        <f>_xll.SRS1Splines.Functions25.Linear_Interp(V_XNN1!$K$3:$K$8,V_XNN1!$L$3:$L$8,BT1486)</f>
        <v>0.20694000000000001</v>
      </c>
      <c r="BO1486" s="413">
        <f>(BN1486/V_XNN1!$L$7)*100</f>
        <v>98.542857142857159</v>
      </c>
      <c r="BP1486" s="308">
        <f>_xll.SRS1Splines.Functions25.Linear_Interp(V_XNN1!$K$3:$K$8,V_XNN1!$M$3:$M$8,BT1486)</f>
        <v>5.09400000000002E-2</v>
      </c>
      <c r="BQ1486" s="308">
        <f>IFERROR((BN1486 - V_XNN1!$M$16) / (V_XNN1!$M$15- V_XNN1!$M$16) * 100, 0)</f>
        <v>62.95264623955439</v>
      </c>
      <c r="BR1486" s="308">
        <v>252</v>
      </c>
      <c r="BS1486" s="308">
        <v>249</v>
      </c>
      <c r="BT1486" s="374">
        <v>251.83</v>
      </c>
      <c r="BU1486" s="413">
        <v>6.0322580645161293E-2</v>
      </c>
      <c r="BV1486" s="416">
        <v>0.09</v>
      </c>
      <c r="BW1486" s="415">
        <v>0</v>
      </c>
      <c r="BX1486" s="413">
        <v>0.18144000000000002</v>
      </c>
      <c r="BY1486" s="408">
        <v>6.9120000000000015E-2</v>
      </c>
      <c r="BZ1486" s="408">
        <v>0</v>
      </c>
      <c r="CA1486" s="408"/>
      <c r="CB1486" s="413">
        <f>_xll.SRS1Splines.Functions25.Linear_Interp(V_NSPC!$N$4:$N$67,V_NSPC!$P$4:$P$67,CI1486)</f>
        <v>61.4228845591999</v>
      </c>
      <c r="CC1486" s="413">
        <f>(CB1486/V_NSPC!$T$5)*100</f>
        <v>50.694335064060539</v>
      </c>
      <c r="CD1486" s="308">
        <f>CB1486-V_NSPC!$T$6</f>
        <v>60.355717759199898</v>
      </c>
      <c r="CE1486" s="413">
        <f>IFERROR((CB1486 - V_NSPC!$T$6) / (V_NSPC!$T$5- V_NSPC!$T$6) * 100, 0)</f>
        <v>50.256207657983666</v>
      </c>
      <c r="CF1486" s="413">
        <v>995</v>
      </c>
      <c r="CG1486" s="413">
        <v>955</v>
      </c>
      <c r="CH1486" s="413"/>
      <c r="CI1486" s="417">
        <v>984.16</v>
      </c>
      <c r="CJ1486" s="413"/>
      <c r="CK1486" s="416"/>
      <c r="CL1486" s="415"/>
      <c r="CM1486" s="413">
        <v>0.18144000000000002</v>
      </c>
      <c r="CN1486" s="408">
        <v>8.6400000000000018E-3</v>
      </c>
      <c r="CO1486" s="408">
        <v>0</v>
      </c>
      <c r="CP1486" s="408"/>
      <c r="CQ1486" s="413">
        <f>_xll.SRS1Splines.Functions25.Linear_Interp(V_NSPC!$X$4:$X$46,V_NSPC!$Z$4:$Z$46,CX1486)</f>
        <v>15.3967809006</v>
      </c>
      <c r="CR1486" s="413">
        <f>(CQ1486/V_NSPC!$AD$5)*100</f>
        <v>99.699690188112299</v>
      </c>
      <c r="CS1486" s="308">
        <f>CQ1486-V_NSPC!$AD$6</f>
        <v>7.2983423805999994</v>
      </c>
      <c r="CT1486" s="413">
        <f>IFERROR((CQ1486 - V_NSPC!$AD$6) / (V_NSPC!$AD$5- V_NSPC!$AD$6) * 100, 0)</f>
        <v>99.368562432682069</v>
      </c>
      <c r="CU1486" s="413">
        <v>909</v>
      </c>
      <c r="CV1486" s="413">
        <v>905</v>
      </c>
      <c r="CW1486" s="413"/>
      <c r="CX1486" s="417">
        <v>908.98</v>
      </c>
      <c r="CY1486" s="413">
        <v>0</v>
      </c>
      <c r="CZ1486" s="416">
        <v>0</v>
      </c>
    </row>
    <row r="1487" spans="1:104" s="1" customFormat="1" hidden="1">
      <c r="A1487" s="315">
        <v>46046</v>
      </c>
      <c r="B1487" s="410">
        <v>0</v>
      </c>
      <c r="C1487" s="411">
        <v>1.0799999999999998</v>
      </c>
      <c r="D1487" s="412">
        <v>1.0865447999999998</v>
      </c>
      <c r="E1487" s="412">
        <v>1.0900000000000001</v>
      </c>
      <c r="F1487" s="412">
        <v>0</v>
      </c>
      <c r="G1487" s="413">
        <f>_xll.SRS1Splines.Functions25.Linear_Interp(V_NEM!$R$687:$R$703,V_NEM!$T$687:$T$703,M1487)+_xll.SRS1Splines.Functions25.Linear_Interp(V_NEM!$AB$687:$AB$703,V_NEM!$AD$687:$AD$703,N1487)</f>
        <v>0.96928513679999406</v>
      </c>
      <c r="H1487" s="308">
        <f>(G1487/(V_NEM!$T$696+V_NEM!$AD$696))*100</f>
        <v>100.0114047354753</v>
      </c>
      <c r="I1487" s="308">
        <f>G1487-(V_NEM!$T$694+V_NEM!$AD$694)</f>
        <v>0.32979900179999411</v>
      </c>
      <c r="J1487" s="308">
        <f>((IFERROR((_xll.SRS1Splines.Functions25.Linear_Interp(V_NEM!$R$687:$R$703,V_NEM!$T$687:$T$703,M1487) - V_NEM!$X$689) / (V_NEM!$X$688- V_NEM!$X$689) * 100, 0))+(IFERROR((_xll.SRS1Splines.Functions25.Linear_Interp(V_NEM!$AB$687:$AB$703,V_NEM!$AD$687:$AD$703,N1487) - V_NEM!$AH$689) / (V_NEM!$AH$688- V_NEM!$AH$689) * 100, 0)))/2</f>
        <v>93.170288709381737</v>
      </c>
      <c r="K1487" s="308">
        <v>784.3</v>
      </c>
      <c r="L1487" s="308">
        <v>781.8</v>
      </c>
      <c r="M1487" s="371">
        <v>784.05</v>
      </c>
      <c r="N1487" s="371">
        <v>783.69</v>
      </c>
      <c r="O1487" s="413">
        <v>1.1651612903225805</v>
      </c>
      <c r="P1487" s="414">
        <v>1.006763952802828</v>
      </c>
      <c r="Q1487" s="415">
        <v>0</v>
      </c>
      <c r="R1487" s="413">
        <v>0.8638709677419355</v>
      </c>
      <c r="S1487" s="408">
        <v>0.35940720977020263</v>
      </c>
      <c r="T1487" s="408">
        <v>0</v>
      </c>
      <c r="U1487" s="408"/>
      <c r="V1487" s="413">
        <f>_xll.SRS1Splines.Functions25.Linear_Interp(V_NK3!$P$8:$P$32,V_NK3!$R$8:$R$32,AC1487)</f>
        <v>482.79093860999899</v>
      </c>
      <c r="W1487" s="413">
        <f>(V1487/V_NK3!$R$28)*100</f>
        <v>89.051643874950969</v>
      </c>
      <c r="X1487" s="308">
        <f>V1487-V_NK3!$R$8</f>
        <v>426.21228660999901</v>
      </c>
      <c r="Y1487" s="308">
        <f>IFERROR((V1487 - V_NK3!$V$10) / (V_NK3!$V$9- V_NK3!$V$10) * 100, 0)</f>
        <v>87.775936638935619</v>
      </c>
      <c r="Z1487" s="308">
        <v>541.79999999999995</v>
      </c>
      <c r="AA1487" s="308">
        <v>521</v>
      </c>
      <c r="AB1487" s="413">
        <v>539.86413431858307</v>
      </c>
      <c r="AC1487" s="371">
        <v>539.41</v>
      </c>
      <c r="AD1487" s="308">
        <v>0.32258064516129031</v>
      </c>
      <c r="AE1487" s="416">
        <v>0</v>
      </c>
      <c r="AF1487" s="373">
        <v>0</v>
      </c>
      <c r="AG1487" s="413">
        <v>1.3706557096036671</v>
      </c>
      <c r="AH1487" s="408">
        <v>0.1167015142856121</v>
      </c>
      <c r="AI1487" s="408">
        <v>7.3015800000000006E-2</v>
      </c>
      <c r="AJ1487" s="408"/>
      <c r="AK1487" s="413">
        <f>_xll.SRS1Splines.Functions25.Linear_Interp(V_NK2!$R$10:$R$21,V_NK2!$T$10:$T$21,AR1487)</f>
        <v>56.415800000029201</v>
      </c>
      <c r="AL1487" s="413">
        <f>(AK1487/V_NK2!$T$18)*100</f>
        <v>79.013725490236979</v>
      </c>
      <c r="AM1487" s="308">
        <f>AK1487-V_NK2!$T$11</f>
        <v>15.595800000001404</v>
      </c>
      <c r="AN1487" s="308">
        <f>IFERROR((AK1487 - V_NK2!$X$12) / (V_NK2!$X$11- V_NK2!$X$12) * 100, 0)</f>
        <v>51.000000000007098</v>
      </c>
      <c r="AO1487" s="308">
        <v>427</v>
      </c>
      <c r="AP1487" s="308">
        <v>420</v>
      </c>
      <c r="AQ1487" s="308"/>
      <c r="AR1487" s="371">
        <v>423.57</v>
      </c>
      <c r="AS1487" s="413">
        <v>0.35483870967741937</v>
      </c>
      <c r="AT1487" s="416">
        <v>1.702E-2</v>
      </c>
      <c r="AU1487" s="415"/>
      <c r="AV1487" s="413">
        <v>0.27225806451612899</v>
      </c>
      <c r="AW1487" s="408">
        <v>0.36846096363638964</v>
      </c>
      <c r="AX1487" s="408">
        <v>0.39706096363636362</v>
      </c>
      <c r="AY1487" s="408"/>
      <c r="AZ1487" s="413">
        <f>_xll.SRS1Splines.Functions25.Linear_Interp(V_NNG3A!$H$4:$H$12,V_NNG3A!$I$4:$I$12,BF1487)</f>
        <v>13.170750000000099</v>
      </c>
      <c r="BA1487" s="413">
        <f>(AZ1487/V_NNG3A!$I$8)*100</f>
        <v>95.09566787003682</v>
      </c>
      <c r="BB1487" s="308">
        <f>_xll.SRS1Splines.Functions25.Linear_Interp(V_NNG3A!$H$4:$H$12,V_NNG3A!$J$4:$J$12,BF1487)</f>
        <v>2.1831637931035699</v>
      </c>
      <c r="BC1487" s="308">
        <f>IFERROR((AZ1487-V_NNG3A!$J$20) / (V_NNG3A!$J$19-V_NNG3A!$J$20) * 100, 0)</f>
        <v>76.27002770750903</v>
      </c>
      <c r="BD1487" s="308">
        <v>1050</v>
      </c>
      <c r="BE1487" s="308">
        <v>1047</v>
      </c>
      <c r="BF1487" s="374">
        <v>1049.45</v>
      </c>
      <c r="BG1487" s="413">
        <v>0.10967741935483871</v>
      </c>
      <c r="BH1487" s="416">
        <v>0.13520000000001164</v>
      </c>
      <c r="BI1487" s="415">
        <v>0</v>
      </c>
      <c r="BJ1487" s="413">
        <v>0.37580645161290321</v>
      </c>
      <c r="BK1487" s="408">
        <v>0.517536</v>
      </c>
      <c r="BL1487" s="408">
        <v>0.38188800000000001</v>
      </c>
      <c r="BM1487" s="408">
        <f t="shared" si="21"/>
        <v>0.13564799999999999</v>
      </c>
      <c r="BN1487" s="413">
        <f>_xll.SRS1Splines.Functions25.Linear_Interp(V_XNN1!$K$3:$K$8,V_XNN1!$L$3:$L$8,BT1487)</f>
        <v>0.1983</v>
      </c>
      <c r="BO1487" s="413">
        <f>(BN1487/V_XNN1!$L$7)*100</f>
        <v>94.428571428571445</v>
      </c>
      <c r="BP1487" s="308">
        <f>_xll.SRS1Splines.Functions25.Linear_Interp(V_XNN1!$K$3:$K$8,V_XNN1!$M$3:$M$8,BT1487)</f>
        <v>4.22999999999999E-2</v>
      </c>
      <c r="BQ1487" s="308">
        <f>IFERROR((BN1487 - V_XNN1!$M$16) / (V_XNN1!$M$15- V_XNN1!$M$16) * 100, 0)</f>
        <v>36.211699164345447</v>
      </c>
      <c r="BR1487" s="308">
        <v>252</v>
      </c>
      <c r="BS1487" s="308">
        <v>249</v>
      </c>
      <c r="BT1487" s="374">
        <v>251.35</v>
      </c>
      <c r="BU1487" s="413">
        <v>6.0322580645161293E-2</v>
      </c>
      <c r="BV1487" s="416">
        <v>6.0804999999999998E-2</v>
      </c>
      <c r="BW1487" s="415">
        <v>0</v>
      </c>
      <c r="BX1487" s="413">
        <v>0.18144000000000002</v>
      </c>
      <c r="BY1487" s="408">
        <v>6.9120000000000015E-2</v>
      </c>
      <c r="BZ1487" s="408">
        <v>0</v>
      </c>
      <c r="CA1487" s="408"/>
      <c r="CB1487" s="413">
        <f>_xll.SRS1Splines.Functions25.Linear_Interp(V_NSPC!$N$4:$N$67,V_NSPC!$P$4:$P$67,CI1487)</f>
        <v>61.512376101599799</v>
      </c>
      <c r="CC1487" s="413">
        <f>(CB1487/V_NSPC!$T$5)*100</f>
        <v>50.768195389383543</v>
      </c>
      <c r="CD1487" s="308">
        <f>CB1487-V_NSPC!$T$6</f>
        <v>60.445209301599796</v>
      </c>
      <c r="CE1487" s="413">
        <f>IFERROR((CB1487 - V_NSPC!$T$6) / (V_NSPC!$T$5- V_NSPC!$T$6) * 100, 0)</f>
        <v>50.33072430206412</v>
      </c>
      <c r="CF1487" s="413">
        <v>995</v>
      </c>
      <c r="CG1487" s="413">
        <v>955</v>
      </c>
      <c r="CH1487" s="413"/>
      <c r="CI1487" s="417">
        <v>984.18</v>
      </c>
      <c r="CJ1487" s="413"/>
      <c r="CK1487" s="416"/>
      <c r="CL1487" s="415"/>
      <c r="CM1487" s="413">
        <v>0.18144000000000002</v>
      </c>
      <c r="CN1487" s="408">
        <v>8.6400000000000018E-3</v>
      </c>
      <c r="CO1487" s="408">
        <v>0</v>
      </c>
      <c r="CP1487" s="408"/>
      <c r="CQ1487" s="413">
        <f>_xll.SRS1Splines.Functions25.Linear_Interp(V_NSPC!$X$4:$X$46,V_NSPC!$Z$4:$Z$46,CX1487)</f>
        <v>15.3967809006</v>
      </c>
      <c r="CR1487" s="413">
        <f>(CQ1487/V_NSPC!$AD$5)*100</f>
        <v>99.699690188112299</v>
      </c>
      <c r="CS1487" s="308">
        <f>CQ1487-V_NSPC!$AD$6</f>
        <v>7.2983423805999994</v>
      </c>
      <c r="CT1487" s="413">
        <f>IFERROR((CQ1487 - V_NSPC!$AD$6) / (V_NSPC!$AD$5- V_NSPC!$AD$6) * 100, 0)</f>
        <v>99.368562432682069</v>
      </c>
      <c r="CU1487" s="413">
        <v>909</v>
      </c>
      <c r="CV1487" s="413">
        <v>905</v>
      </c>
      <c r="CW1487" s="413"/>
      <c r="CX1487" s="417">
        <v>908.98</v>
      </c>
      <c r="CY1487" s="413">
        <v>0</v>
      </c>
      <c r="CZ1487" s="416">
        <v>0</v>
      </c>
    </row>
    <row r="1488" spans="1:104" s="1" customFormat="1" hidden="1">
      <c r="A1488" s="315">
        <v>46047</v>
      </c>
      <c r="B1488" s="410">
        <v>0</v>
      </c>
      <c r="C1488" s="411">
        <v>1.0799999999999998</v>
      </c>
      <c r="D1488" s="412">
        <v>1.035936</v>
      </c>
      <c r="E1488" s="412">
        <v>1.05</v>
      </c>
      <c r="F1488" s="412">
        <v>0</v>
      </c>
      <c r="G1488" s="413">
        <f>_xll.SRS1Splines.Functions25.Linear_Interp(V_NEM!$R$687:$R$703,V_NEM!$T$687:$T$703,M1488)+_xll.SRS1Splines.Functions25.Linear_Interp(V_NEM!$AB$687:$AB$703,V_NEM!$AD$687:$AD$703,N1488)</f>
        <v>0.95270764355000293</v>
      </c>
      <c r="H1488" s="308">
        <f>(G1488/(V_NEM!$T$696+V_NEM!$AD$696))*100</f>
        <v>98.30092933047942</v>
      </c>
      <c r="I1488" s="308">
        <f>G1488-(V_NEM!$T$694+V_NEM!$AD$694)</f>
        <v>0.31322150855000297</v>
      </c>
      <c r="J1488" s="308">
        <f>((IFERROR((_xll.SRS1Splines.Functions25.Linear_Interp(V_NEM!$R$687:$R$703,V_NEM!$T$687:$T$703,M1488) - V_NEM!$X$689) / (V_NEM!$X$688- V_NEM!$X$689) * 100, 0))+(IFERROR((_xll.SRS1Splines.Functions25.Linear_Interp(V_NEM!$AB$687:$AB$703,V_NEM!$AD$687:$AD$703,N1488) - V_NEM!$AH$689) / (V_NEM!$AH$688- V_NEM!$AH$689) * 100, 0)))/2</f>
        <v>87.328621499056254</v>
      </c>
      <c r="K1488" s="308">
        <v>784.3</v>
      </c>
      <c r="L1488" s="308">
        <v>781.8</v>
      </c>
      <c r="M1488" s="371">
        <v>783.97</v>
      </c>
      <c r="N1488" s="371">
        <v>783.56</v>
      </c>
      <c r="O1488" s="413">
        <v>1.1651612903225805</v>
      </c>
      <c r="P1488" s="414">
        <v>1.088365</v>
      </c>
      <c r="Q1488" s="415">
        <v>0</v>
      </c>
      <c r="R1488" s="413">
        <v>0.8638709677419355</v>
      </c>
      <c r="S1488" s="408">
        <v>0.76152976954421991</v>
      </c>
      <c r="T1488" s="408">
        <v>4.2715349999999999E-2</v>
      </c>
      <c r="U1488" s="408"/>
      <c r="V1488" s="413">
        <f>_xll.SRS1Splines.Functions25.Linear_Interp(V_NK3!$P$8:$P$32,V_NK3!$R$8:$R$32,AC1488)</f>
        <v>483.50975302999802</v>
      </c>
      <c r="W1488" s="413">
        <f>(V1488/V_NK3!$R$28)*100</f>
        <v>89.184230468075981</v>
      </c>
      <c r="X1488" s="308">
        <f>V1488-V_NK3!$R$8</f>
        <v>426.93110102999805</v>
      </c>
      <c r="Y1488" s="308">
        <f>IFERROR((V1488 - V_NK3!$V$10) / (V_NK3!$V$9- V_NK3!$V$10) * 100, 0)</f>
        <v>87.923972279782163</v>
      </c>
      <c r="Z1488" s="308">
        <v>541.79999999999995</v>
      </c>
      <c r="AA1488" s="308">
        <v>521</v>
      </c>
      <c r="AB1488" s="413">
        <v>539.85176628263537</v>
      </c>
      <c r="AC1488" s="371">
        <v>539.42999999999995</v>
      </c>
      <c r="AD1488" s="308">
        <v>0.32258064516129031</v>
      </c>
      <c r="AE1488" s="416">
        <v>1.0547000000000001E-2</v>
      </c>
      <c r="AF1488" s="373">
        <v>0</v>
      </c>
      <c r="AG1488" s="413">
        <v>1.3706557096036671</v>
      </c>
      <c r="AH1488" s="408">
        <v>0.13338039000000002</v>
      </c>
      <c r="AI1488" s="408">
        <v>0.13338039000000002</v>
      </c>
      <c r="AJ1488" s="408"/>
      <c r="AK1488" s="413">
        <f>_xll.SRS1Splines.Functions25.Linear_Interp(V_NK2!$R$10:$R$21,V_NK2!$T$10:$T$21,AR1488)</f>
        <v>56.415800000029201</v>
      </c>
      <c r="AL1488" s="413">
        <f>(AK1488/V_NK2!$T$18)*100</f>
        <v>79.013725490236979</v>
      </c>
      <c r="AM1488" s="308">
        <f>AK1488-V_NK2!$T$11</f>
        <v>15.595800000001404</v>
      </c>
      <c r="AN1488" s="308">
        <f>IFERROR((AK1488 - V_NK2!$X$12) / (V_NK2!$X$11- V_NK2!$X$12) * 100, 0)</f>
        <v>51.000000000007098</v>
      </c>
      <c r="AO1488" s="308">
        <v>427</v>
      </c>
      <c r="AP1488" s="308">
        <v>420</v>
      </c>
      <c r="AQ1488" s="308"/>
      <c r="AR1488" s="371">
        <v>423.57</v>
      </c>
      <c r="AS1488" s="413">
        <v>0.35483870967741937</v>
      </c>
      <c r="AT1488" s="416">
        <v>3.1091000000000001E-2</v>
      </c>
      <c r="AU1488" s="415"/>
      <c r="AV1488" s="413">
        <v>0.27225806451612899</v>
      </c>
      <c r="AW1488" s="408">
        <v>0.36734167272723706</v>
      </c>
      <c r="AX1488" s="408">
        <v>0.39334167272727255</v>
      </c>
      <c r="AY1488" s="408"/>
      <c r="AZ1488" s="413">
        <f>_xll.SRS1Splines.Functions25.Linear_Interp(V_NNG3A!$H$4:$H$12,V_NNG3A!$I$4:$I$12,BF1488)</f>
        <v>13.047249999999901</v>
      </c>
      <c r="BA1488" s="413">
        <f>(AZ1488/V_NNG3A!$I$8)*100</f>
        <v>94.203971119132859</v>
      </c>
      <c r="BB1488" s="308">
        <f>_xll.SRS1Splines.Functions25.Linear_Interp(V_NNG3A!$H$4:$H$12,V_NNG3A!$J$4:$J$12,BF1488)</f>
        <v>2.0596637931033999</v>
      </c>
      <c r="BC1488" s="308">
        <f>IFERROR((AZ1488-V_NNG3A!$J$20) / (V_NNG3A!$J$19-V_NNG3A!$J$20) * 100, 0)</f>
        <v>71.9554872906849</v>
      </c>
      <c r="BD1488" s="308">
        <v>1050</v>
      </c>
      <c r="BE1488" s="308">
        <v>1047</v>
      </c>
      <c r="BF1488" s="374">
        <v>1049.3499999999999</v>
      </c>
      <c r="BG1488" s="413">
        <v>0.10967741935483871</v>
      </c>
      <c r="BH1488" s="416">
        <v>0.13295999999999186</v>
      </c>
      <c r="BI1488" s="415">
        <v>0</v>
      </c>
      <c r="BJ1488" s="413">
        <v>0.37580645161290321</v>
      </c>
      <c r="BK1488" s="408">
        <v>0.51926400000000006</v>
      </c>
      <c r="BL1488" s="408">
        <v>0.54345600000000005</v>
      </c>
      <c r="BM1488" s="408">
        <f t="shared" si="21"/>
        <v>-2.4191999999999991E-2</v>
      </c>
      <c r="BN1488" s="413">
        <f>_xll.SRS1Splines.Functions25.Linear_Interp(V_XNN1!$K$3:$K$8,V_XNN1!$L$3:$L$8,BT1488)</f>
        <v>0.19470000000000001</v>
      </c>
      <c r="BO1488" s="413">
        <f>(BN1488/V_XNN1!$L$7)*100</f>
        <v>92.714285714285722</v>
      </c>
      <c r="BP1488" s="308">
        <f>_xll.SRS1Splines.Functions25.Linear_Interp(V_XNN1!$K$3:$K$8,V_XNN1!$M$3:$M$8,BT1488)</f>
        <v>3.8700000000000102E-2</v>
      </c>
      <c r="BQ1488" s="308">
        <f>IFERROR((BN1488 - V_XNN1!$M$16) / (V_XNN1!$M$15- V_XNN1!$M$16) * 100, 0)</f>
        <v>25.069637883008429</v>
      </c>
      <c r="BR1488" s="308">
        <v>252</v>
      </c>
      <c r="BS1488" s="308">
        <v>249</v>
      </c>
      <c r="BT1488" s="374">
        <v>251.15</v>
      </c>
      <c r="BU1488" s="413">
        <v>6.0322580645161293E-2</v>
      </c>
      <c r="BV1488" s="416">
        <v>8.7318000000000007E-2</v>
      </c>
      <c r="BW1488" s="415">
        <v>0</v>
      </c>
      <c r="BX1488" s="413">
        <v>0.18144000000000002</v>
      </c>
      <c r="BY1488" s="408">
        <v>6.9120000000000015E-2</v>
      </c>
      <c r="BZ1488" s="408">
        <v>0</v>
      </c>
      <c r="CA1488" s="408"/>
      <c r="CB1488" s="413">
        <f>_xll.SRS1Splines.Functions25.Linear_Interp(V_NSPC!$N$4:$N$67,V_NSPC!$P$4:$P$67,CI1488)</f>
        <v>61.512376101599799</v>
      </c>
      <c r="CC1488" s="413">
        <f>(CB1488/V_NSPC!$T$5)*100</f>
        <v>50.768195389383543</v>
      </c>
      <c r="CD1488" s="308">
        <f>CB1488-V_NSPC!$T$6</f>
        <v>60.445209301599796</v>
      </c>
      <c r="CE1488" s="413">
        <f>IFERROR((CB1488 - V_NSPC!$T$6) / (V_NSPC!$T$5- V_NSPC!$T$6) * 100, 0)</f>
        <v>50.33072430206412</v>
      </c>
      <c r="CF1488" s="413">
        <v>995</v>
      </c>
      <c r="CG1488" s="413">
        <v>955</v>
      </c>
      <c r="CH1488" s="413"/>
      <c r="CI1488" s="417">
        <v>984.18</v>
      </c>
      <c r="CJ1488" s="413"/>
      <c r="CK1488" s="416"/>
      <c r="CL1488" s="415"/>
      <c r="CM1488" s="413">
        <v>0.18144000000000002</v>
      </c>
      <c r="CN1488" s="408">
        <v>8.6400000000000018E-3</v>
      </c>
      <c r="CO1488" s="408">
        <v>0</v>
      </c>
      <c r="CP1488" s="408"/>
      <c r="CQ1488" s="413">
        <f>_xll.SRS1Splines.Functions25.Linear_Interp(V_NSPC!$X$4:$X$46,V_NSPC!$Z$4:$Z$46,CX1488)</f>
        <v>15.4199695603</v>
      </c>
      <c r="CR1488" s="413">
        <f>(CQ1488/V_NSPC!$AD$5)*100</f>
        <v>99.84984509405615</v>
      </c>
      <c r="CS1488" s="308">
        <f>CQ1488-V_NSPC!$AD$6</f>
        <v>7.3215310403</v>
      </c>
      <c r="CT1488" s="413">
        <f>IFERROR((CQ1488 - V_NSPC!$AD$6) / (V_NSPC!$AD$5- V_NSPC!$AD$6) * 100, 0)</f>
        <v>99.684281216341034</v>
      </c>
      <c r="CU1488" s="413">
        <v>909</v>
      </c>
      <c r="CV1488" s="413">
        <v>905</v>
      </c>
      <c r="CW1488" s="413"/>
      <c r="CX1488" s="417">
        <v>908.99</v>
      </c>
      <c r="CY1488" s="413">
        <v>0</v>
      </c>
      <c r="CZ1488" s="416">
        <v>0</v>
      </c>
    </row>
    <row r="1489" spans="1:104" s="1" customFormat="1" hidden="1">
      <c r="A1489" s="315">
        <v>46048</v>
      </c>
      <c r="B1489" s="410">
        <v>0</v>
      </c>
      <c r="C1489" s="411">
        <v>1.0799999999999998</v>
      </c>
      <c r="D1489" s="412">
        <v>1.0169280000000001</v>
      </c>
      <c r="E1489" s="412">
        <v>1.06</v>
      </c>
      <c r="F1489" s="412">
        <v>0</v>
      </c>
      <c r="G1489" s="413">
        <f>_xll.SRS1Splines.Functions25.Linear_Interp(V_NEM!$R$687:$R$703,V_NEM!$T$687:$T$703,M1489)+_xll.SRS1Splines.Functions25.Linear_Interp(V_NEM!$AB$687:$AB$703,V_NEM!$AD$687:$AD$703,N1489)</f>
        <v>0.90270199959999053</v>
      </c>
      <c r="H1489" s="308">
        <f>(G1489/(V_NEM!$T$696+V_NEM!$AD$696))*100</f>
        <v>93.141317874294742</v>
      </c>
      <c r="I1489" s="308">
        <f>G1489-(V_NEM!$T$694+V_NEM!$AD$694)</f>
        <v>0.26321586459999058</v>
      </c>
      <c r="J1489" s="308">
        <f>((IFERROR((_xll.SRS1Splines.Functions25.Linear_Interp(V_NEM!$R$687:$R$703,V_NEM!$T$687:$T$703,M1489) - V_NEM!$X$689) / (V_NEM!$X$688- V_NEM!$X$689) * 100, 0))+(IFERROR((_xll.SRS1Splines.Functions25.Linear_Interp(V_NEM!$AB$687:$AB$703,V_NEM!$AD$687:$AD$703,N1489) - V_NEM!$AH$689) / (V_NEM!$AH$688- V_NEM!$AH$689) * 100, 0)))/2</f>
        <v>72.848018597969855</v>
      </c>
      <c r="K1489" s="308">
        <v>784.3</v>
      </c>
      <c r="L1489" s="308">
        <v>781.8</v>
      </c>
      <c r="M1489" s="371">
        <v>783.68</v>
      </c>
      <c r="N1489" s="371">
        <v>783.31</v>
      </c>
      <c r="O1489" s="413">
        <v>1.1651612903225805</v>
      </c>
      <c r="P1489" s="414">
        <v>1.0879860000000001</v>
      </c>
      <c r="Q1489" s="415">
        <v>0</v>
      </c>
      <c r="R1489" s="413">
        <v>0.8638709677419355</v>
      </c>
      <c r="S1489" s="408">
        <v>0.35940720977401736</v>
      </c>
      <c r="T1489" s="408">
        <v>0</v>
      </c>
      <c r="U1489" s="408"/>
      <c r="V1489" s="413">
        <f>_xll.SRS1Splines.Functions25.Linear_Interp(V_NK3!$P$8:$P$32,V_NK3!$R$8:$R$32,AC1489)</f>
        <v>483.86916024000197</v>
      </c>
      <c r="W1489" s="413">
        <f>(V1489/V_NK3!$R$28)*100</f>
        <v>89.250523764639325</v>
      </c>
      <c r="X1489" s="308">
        <f>V1489-V_NK3!$R$8</f>
        <v>427.290508240002</v>
      </c>
      <c r="Y1489" s="308">
        <f>IFERROR((V1489 - V_NK3!$V$10) / (V_NK3!$V$9- V_NK3!$V$10) * 100, 0)</f>
        <v>87.997990100206366</v>
      </c>
      <c r="Z1489" s="308">
        <v>541.79999999999995</v>
      </c>
      <c r="AA1489" s="308">
        <v>521</v>
      </c>
      <c r="AB1489" s="413">
        <v>539.83939824668767</v>
      </c>
      <c r="AC1489" s="371">
        <v>539.44000000000005</v>
      </c>
      <c r="AD1489" s="308">
        <v>0.32258064516129031</v>
      </c>
      <c r="AE1489" s="416">
        <v>0</v>
      </c>
      <c r="AF1489" s="373">
        <v>0</v>
      </c>
      <c r="AG1489" s="413">
        <v>1.3706557096036671</v>
      </c>
      <c r="AH1489" s="408">
        <v>0.13105714285731315</v>
      </c>
      <c r="AI1489" s="408">
        <v>0</v>
      </c>
      <c r="AJ1489" s="408"/>
      <c r="AK1489" s="413">
        <f>_xll.SRS1Splines.Functions25.Linear_Interp(V_NK2!$R$10:$R$21,V_NK2!$T$10:$T$21,AR1489)</f>
        <v>56.546857142886402</v>
      </c>
      <c r="AL1489" s="413">
        <f>(AK1489/V_NK2!$T$18)*100</f>
        <v>79.197278911605594</v>
      </c>
      <c r="AM1489" s="308">
        <f>AK1489-V_NK2!$T$11</f>
        <v>15.726857142858606</v>
      </c>
      <c r="AN1489" s="308">
        <f>IFERROR((AK1489 - V_NK2!$X$12) / (V_NK2!$X$11- V_NK2!$X$12) * 100, 0)</f>
        <v>51.428571428578742</v>
      </c>
      <c r="AO1489" s="308">
        <v>427</v>
      </c>
      <c r="AP1489" s="308">
        <v>420</v>
      </c>
      <c r="AQ1489" s="308"/>
      <c r="AR1489" s="371">
        <v>423.6</v>
      </c>
      <c r="AS1489" s="413">
        <v>0.35483870967741937</v>
      </c>
      <c r="AT1489" s="416">
        <v>0</v>
      </c>
      <c r="AU1489" s="415"/>
      <c r="AV1489" s="413">
        <v>0.27225806451612899</v>
      </c>
      <c r="AW1489" s="408">
        <v>0.34511490909092801</v>
      </c>
      <c r="AX1489" s="408">
        <v>0.17091490909090915</v>
      </c>
      <c r="AY1489" s="408"/>
      <c r="AZ1489" s="413">
        <f>_xll.SRS1Splines.Functions25.Linear_Interp(V_NNG3A!$H$4:$H$12,V_NNG3A!$I$4:$I$12,BF1489)</f>
        <v>13.8552</v>
      </c>
      <c r="BA1489" s="413">
        <f>(AZ1489/V_NNG3A!$I$8)*100</f>
        <v>100.03754512635379</v>
      </c>
      <c r="BB1489" s="308">
        <f>_xll.SRS1Splines.Functions25.Linear_Interp(V_NNG3A!$H$4:$H$12,V_NNG3A!$J$4:$J$12,BF1489)</f>
        <v>2.8676137931035099</v>
      </c>
      <c r="BC1489" s="308">
        <f>IFERROR((AZ1489-V_NNG3A!$J$20) / (V_NNG3A!$J$19-V_NNG3A!$J$20) * 100, 0)</f>
        <v>100.18166485965547</v>
      </c>
      <c r="BD1489" s="308">
        <v>1050</v>
      </c>
      <c r="BE1489" s="308">
        <v>1047</v>
      </c>
      <c r="BF1489" s="374">
        <v>1050.02</v>
      </c>
      <c r="BG1489" s="413">
        <v>0.10967741935483871</v>
      </c>
      <c r="BH1489" s="416">
        <v>5.8999999999999997E-2</v>
      </c>
      <c r="BI1489" s="415">
        <v>0</v>
      </c>
      <c r="BJ1489" s="413">
        <v>0.37580645161290321</v>
      </c>
      <c r="BK1489" s="408">
        <v>0.5088959999999999</v>
      </c>
      <c r="BL1489" s="408">
        <v>0.39657599999999998</v>
      </c>
      <c r="BM1489" s="408">
        <f t="shared" si="21"/>
        <v>0.11231999999999992</v>
      </c>
      <c r="BN1489" s="413">
        <f>_xll.SRS1Splines.Functions25.Linear_Interp(V_XNN1!$K$3:$K$8,V_XNN1!$L$3:$L$8,BT1489)</f>
        <v>0.20208000000000001</v>
      </c>
      <c r="BO1489" s="413">
        <f>(BN1489/V_XNN1!$L$7)*100</f>
        <v>96.228571428571442</v>
      </c>
      <c r="BP1489" s="308">
        <f>_xll.SRS1Splines.Functions25.Linear_Interp(V_XNN1!$K$3:$K$8,V_XNN1!$M$3:$M$8,BT1489)</f>
        <v>4.6080000000000003E-2</v>
      </c>
      <c r="BQ1489" s="308">
        <f>IFERROR((BN1489 - V_XNN1!$M$16) / (V_XNN1!$M$15- V_XNN1!$M$16) * 100, 0)</f>
        <v>47.910863509749362</v>
      </c>
      <c r="BR1489" s="308">
        <v>252</v>
      </c>
      <c r="BS1489" s="308">
        <v>249</v>
      </c>
      <c r="BT1489" s="374">
        <v>251.56</v>
      </c>
      <c r="BU1489" s="413">
        <v>6.0322580645161293E-2</v>
      </c>
      <c r="BV1489" s="416">
        <v>5.9686999999999997E-2</v>
      </c>
      <c r="BW1489" s="415">
        <v>0</v>
      </c>
      <c r="BX1489" s="413">
        <v>0.18144000000000002</v>
      </c>
      <c r="BY1489" s="408">
        <v>6.9120000000000015E-2</v>
      </c>
      <c r="BZ1489" s="408">
        <v>0</v>
      </c>
      <c r="CA1489" s="408"/>
      <c r="CB1489" s="413">
        <f>_xll.SRS1Splines.Functions25.Linear_Interp(V_NSPC!$N$4:$N$67,V_NSPC!$P$4:$P$67,CI1489)</f>
        <v>61.601867644000201</v>
      </c>
      <c r="CC1489" s="413">
        <f>(CB1489/V_NSPC!$T$5)*100</f>
        <v>50.842055714706966</v>
      </c>
      <c r="CD1489" s="308">
        <f>CB1489-V_NSPC!$T$6</f>
        <v>60.534700844000199</v>
      </c>
      <c r="CE1489" s="413">
        <f>IFERROR((CB1489 - V_NSPC!$T$6) / (V_NSPC!$T$5- V_NSPC!$T$6) * 100, 0)</f>
        <v>50.405240946144993</v>
      </c>
      <c r="CF1489" s="413">
        <v>995</v>
      </c>
      <c r="CG1489" s="413">
        <v>955</v>
      </c>
      <c r="CH1489" s="413"/>
      <c r="CI1489" s="417">
        <v>984.2</v>
      </c>
      <c r="CJ1489" s="413"/>
      <c r="CK1489" s="416"/>
      <c r="CL1489" s="415"/>
      <c r="CM1489" s="413">
        <v>0.18144000000000002</v>
      </c>
      <c r="CN1489" s="408">
        <v>8.6400000000000018E-3</v>
      </c>
      <c r="CO1489" s="408">
        <v>0</v>
      </c>
      <c r="CP1489" s="408"/>
      <c r="CQ1489" s="413">
        <f>_xll.SRS1Splines.Functions25.Linear_Interp(V_NSPC!$X$4:$X$46,V_NSPC!$Z$4:$Z$46,CX1489)</f>
        <v>15.3735922409001</v>
      </c>
      <c r="CR1489" s="413">
        <f>(CQ1489/V_NSPC!$AD$5)*100</f>
        <v>99.549535282169117</v>
      </c>
      <c r="CS1489" s="308">
        <f>CQ1489-V_NSPC!$AD$6</f>
        <v>7.2751537209001</v>
      </c>
      <c r="CT1489" s="413">
        <f>IFERROR((CQ1489 - V_NSPC!$AD$6) / (V_NSPC!$AD$5- V_NSPC!$AD$6) * 100, 0)</f>
        <v>99.052843649024467</v>
      </c>
      <c r="CU1489" s="413">
        <v>909</v>
      </c>
      <c r="CV1489" s="413">
        <v>905</v>
      </c>
      <c r="CW1489" s="413"/>
      <c r="CX1489" s="417">
        <v>908.97</v>
      </c>
      <c r="CY1489" s="413">
        <v>0</v>
      </c>
      <c r="CZ1489" s="416">
        <v>0</v>
      </c>
    </row>
    <row r="1490" spans="1:104" s="1" customFormat="1" hidden="1">
      <c r="A1490" s="315">
        <v>46049</v>
      </c>
      <c r="B1490" s="410">
        <v>0</v>
      </c>
      <c r="C1490" s="411">
        <v>1.0799999999999998</v>
      </c>
      <c r="D1490" s="412">
        <v>0.98841600000000018</v>
      </c>
      <c r="E1490" s="412">
        <v>1.06</v>
      </c>
      <c r="F1490" s="412">
        <v>0</v>
      </c>
      <c r="G1490" s="413">
        <f>_xll.SRS1Splines.Functions25.Linear_Interp(V_NEM!$R$687:$R$703,V_NEM!$T$687:$T$703,M1490)+_xll.SRS1Splines.Functions25.Linear_Interp(V_NEM!$AB$687:$AB$703,V_NEM!$AD$687:$AD$703,N1490)</f>
        <v>0.82043772500000645</v>
      </c>
      <c r="H1490" s="308">
        <f>(G1490/(V_NEM!$T$696+V_NEM!$AD$696))*100</f>
        <v>84.653242126583223</v>
      </c>
      <c r="I1490" s="308">
        <f>G1490-(V_NEM!$T$694+V_NEM!$AD$694)</f>
        <v>0.18095159000000649</v>
      </c>
      <c r="J1490" s="308">
        <f>((IFERROR((_xll.SRS1Splines.Functions25.Linear_Interp(V_NEM!$R$687:$R$703,V_NEM!$T$687:$T$703,M1490) - V_NEM!$X$689) / (V_NEM!$X$688- V_NEM!$X$689) * 100, 0))+(IFERROR((_xll.SRS1Splines.Functions25.Linear_Interp(V_NEM!$AB$687:$AB$703,V_NEM!$AD$687:$AD$703,N1490) - V_NEM!$AH$689) / (V_NEM!$AH$688- V_NEM!$AH$689) * 100, 0)))/2</f>
        <v>49.378434376272381</v>
      </c>
      <c r="K1490" s="308">
        <v>784.3</v>
      </c>
      <c r="L1490" s="308">
        <v>781.8</v>
      </c>
      <c r="M1490" s="371">
        <v>783.2</v>
      </c>
      <c r="N1490" s="371">
        <v>782.9</v>
      </c>
      <c r="O1490" s="413">
        <v>1.1651612903225805</v>
      </c>
      <c r="P1490" s="414">
        <v>1.0878385042187899</v>
      </c>
      <c r="Q1490" s="415">
        <v>0</v>
      </c>
      <c r="R1490" s="413">
        <v>0.8638709677419355</v>
      </c>
      <c r="S1490" s="408">
        <v>0.71881441954421998</v>
      </c>
      <c r="T1490" s="408">
        <v>0</v>
      </c>
      <c r="U1490" s="408"/>
      <c r="V1490" s="413">
        <f>_xll.SRS1Splines.Functions25.Linear_Interp(V_NK3!$P$8:$P$32,V_NK3!$R$8:$R$32,AC1490)</f>
        <v>484.58797466000101</v>
      </c>
      <c r="W1490" s="413">
        <f>(V1490/V_NK3!$R$28)*100</f>
        <v>89.383110357764352</v>
      </c>
      <c r="X1490" s="308">
        <f>V1490-V_NK3!$R$8</f>
        <v>428.00932266000103</v>
      </c>
      <c r="Y1490" s="308">
        <f>IFERROR((V1490 - V_NK3!$V$10) / (V_NK3!$V$9- V_NK3!$V$10) * 100, 0)</f>
        <v>88.146025741052924</v>
      </c>
      <c r="Z1490" s="308">
        <v>541.79999999999995</v>
      </c>
      <c r="AA1490" s="308">
        <v>521</v>
      </c>
      <c r="AB1490" s="413">
        <v>539.82703021073996</v>
      </c>
      <c r="AC1490" s="371">
        <v>539.46</v>
      </c>
      <c r="AD1490" s="308">
        <v>0.32258064516129031</v>
      </c>
      <c r="AE1490" s="416">
        <v>0</v>
      </c>
      <c r="AF1490" s="373">
        <v>0</v>
      </c>
      <c r="AG1490" s="413">
        <v>1.3706557096036671</v>
      </c>
      <c r="AH1490" s="408">
        <v>8.7371428571462628E-2</v>
      </c>
      <c r="AI1490" s="408">
        <v>0</v>
      </c>
      <c r="AJ1490" s="408"/>
      <c r="AK1490" s="413">
        <f>_xll.SRS1Splines.Functions25.Linear_Interp(V_NK2!$R$10:$R$21,V_NK2!$T$10:$T$21,AR1490)</f>
        <v>56.634228571457797</v>
      </c>
      <c r="AL1490" s="413">
        <f>(AK1490/V_NK2!$T$18)*100</f>
        <v>79.319647859184585</v>
      </c>
      <c r="AM1490" s="308">
        <f>AK1490-V_NK2!$T$11</f>
        <v>15.81422857143</v>
      </c>
      <c r="AN1490" s="308">
        <f>IFERROR((AK1490 - V_NK2!$X$12) / (V_NK2!$X$11- V_NK2!$X$12) * 100, 0)</f>
        <v>51.714285714292927</v>
      </c>
      <c r="AO1490" s="308">
        <v>427</v>
      </c>
      <c r="AP1490" s="308">
        <v>420</v>
      </c>
      <c r="AQ1490" s="308"/>
      <c r="AR1490" s="371">
        <v>423.62</v>
      </c>
      <c r="AS1490" s="413">
        <v>0.35483870967741937</v>
      </c>
      <c r="AT1490" s="416">
        <v>0</v>
      </c>
      <c r="AU1490" s="415"/>
      <c r="AV1490" s="413">
        <v>0.27225806451612899</v>
      </c>
      <c r="AW1490" s="408">
        <v>0.3684159272727085</v>
      </c>
      <c r="AX1490" s="408">
        <v>0.48</v>
      </c>
      <c r="AY1490" s="408"/>
      <c r="AZ1490" s="413">
        <f>_xll.SRS1Splines.Functions25.Linear_Interp(V_NNG3A!$H$4:$H$12,V_NNG3A!$I$4:$I$12,BF1490)</f>
        <v>13.3559999999999</v>
      </c>
      <c r="BA1490" s="413">
        <f>(AZ1490/V_NNG3A!$I$8)*100</f>
        <v>96.433212996389173</v>
      </c>
      <c r="BB1490" s="308">
        <f>_xll.SRS1Splines.Functions25.Linear_Interp(V_NNG3A!$H$4:$H$12,V_NNG3A!$J$4:$J$12,BF1490)</f>
        <v>2.3684137931034002</v>
      </c>
      <c r="BC1490" s="308">
        <f>IFERROR((AZ1490-V_NNG3A!$J$20) / (V_NNG3A!$J$19-V_NNG3A!$J$20) * 100, 0)</f>
        <v>82.741838332727838</v>
      </c>
      <c r="BD1490" s="308">
        <v>1050</v>
      </c>
      <c r="BE1490" s="308">
        <v>1047</v>
      </c>
      <c r="BF1490" s="374">
        <v>1049.5999999999999</v>
      </c>
      <c r="BG1490" s="413">
        <v>0.10967741935483871</v>
      </c>
      <c r="BH1490" s="416">
        <v>0.16438999999998485</v>
      </c>
      <c r="BI1490" s="415">
        <v>0</v>
      </c>
      <c r="BJ1490" s="413">
        <v>0.37580645161290321</v>
      </c>
      <c r="BK1490" s="408">
        <v>0.51839999999999997</v>
      </c>
      <c r="BL1490" s="408">
        <v>0.52185599999999999</v>
      </c>
      <c r="BM1490" s="408">
        <f t="shared" si="21"/>
        <v>-3.4560000000000146E-3</v>
      </c>
      <c r="BN1490" s="413">
        <f>_xll.SRS1Splines.Functions25.Linear_Interp(V_XNN1!$K$3:$K$8,V_XNN1!$L$3:$L$8,BT1490)</f>
        <v>0.1983</v>
      </c>
      <c r="BO1490" s="413">
        <f>(BN1490/V_XNN1!$L$7)*100</f>
        <v>94.428571428571445</v>
      </c>
      <c r="BP1490" s="308">
        <f>_xll.SRS1Splines.Functions25.Linear_Interp(V_XNN1!$K$3:$K$8,V_XNN1!$M$3:$M$8,BT1490)</f>
        <v>4.22999999999999E-2</v>
      </c>
      <c r="BQ1490" s="308">
        <f>IFERROR((BN1490 - V_XNN1!$M$16) / (V_XNN1!$M$15- V_XNN1!$M$16) * 100, 0)</f>
        <v>36.211699164345447</v>
      </c>
      <c r="BR1490" s="308">
        <v>252</v>
      </c>
      <c r="BS1490" s="308">
        <v>249</v>
      </c>
      <c r="BT1490" s="374">
        <v>251.35</v>
      </c>
      <c r="BU1490" s="413">
        <v>6.0322580645161293E-2</v>
      </c>
      <c r="BV1490" s="416">
        <v>8.4114999999999995E-2</v>
      </c>
      <c r="BW1490" s="415">
        <v>0</v>
      </c>
      <c r="BX1490" s="413">
        <v>0.18144000000000002</v>
      </c>
      <c r="BY1490" s="408">
        <v>6.9120000000000015E-2</v>
      </c>
      <c r="BZ1490" s="408">
        <v>0</v>
      </c>
      <c r="CA1490" s="408"/>
      <c r="CB1490" s="413">
        <f>_xll.SRS1Splines.Functions25.Linear_Interp(V_NSPC!$N$4:$N$67,V_NSPC!$P$4:$P$67,CI1490)</f>
        <v>61.6466134152002</v>
      </c>
      <c r="CC1490" s="413">
        <f>(CB1490/V_NSPC!$T$5)*100</f>
        <v>50.878985877368507</v>
      </c>
      <c r="CD1490" s="308">
        <f>CB1490-V_NSPC!$T$6</f>
        <v>60.579446615200197</v>
      </c>
      <c r="CE1490" s="413">
        <f>IFERROR((CB1490 - V_NSPC!$T$6) / (V_NSPC!$T$5- V_NSPC!$T$6) * 100, 0)</f>
        <v>50.442499268185259</v>
      </c>
      <c r="CF1490" s="413">
        <v>995</v>
      </c>
      <c r="CG1490" s="413">
        <v>955</v>
      </c>
      <c r="CH1490" s="413"/>
      <c r="CI1490" s="417">
        <v>984.21</v>
      </c>
      <c r="CJ1490" s="413"/>
      <c r="CK1490" s="416"/>
      <c r="CL1490" s="415"/>
      <c r="CM1490" s="413">
        <v>0.18144000000000002</v>
      </c>
      <c r="CN1490" s="408">
        <v>8.6400000000000018E-3</v>
      </c>
      <c r="CO1490" s="408">
        <v>0</v>
      </c>
      <c r="CP1490" s="408"/>
      <c r="CQ1490" s="413">
        <f>_xll.SRS1Splines.Functions25.Linear_Interp(V_NSPC!$X$4:$X$46,V_NSPC!$Z$4:$Z$46,CX1490)</f>
        <v>15.3735922409001</v>
      </c>
      <c r="CR1490" s="413">
        <f>(CQ1490/V_NSPC!$AD$5)*100</f>
        <v>99.549535282169117</v>
      </c>
      <c r="CS1490" s="308">
        <f>CQ1490-V_NSPC!$AD$6</f>
        <v>7.2751537209001</v>
      </c>
      <c r="CT1490" s="413">
        <f>IFERROR((CQ1490 - V_NSPC!$AD$6) / (V_NSPC!$AD$5- V_NSPC!$AD$6) * 100, 0)</f>
        <v>99.052843649024467</v>
      </c>
      <c r="CU1490" s="413">
        <v>909</v>
      </c>
      <c r="CV1490" s="413">
        <v>905</v>
      </c>
      <c r="CW1490" s="413"/>
      <c r="CX1490" s="417">
        <v>908.97</v>
      </c>
      <c r="CY1490" s="413">
        <v>0</v>
      </c>
      <c r="CZ1490" s="416">
        <v>0</v>
      </c>
    </row>
    <row r="1491" spans="1:104" s="1" customFormat="1" hidden="1">
      <c r="A1491" s="315">
        <v>46050</v>
      </c>
      <c r="B1491" s="410">
        <v>0</v>
      </c>
      <c r="C1491" s="411">
        <v>1.0799999999999998</v>
      </c>
      <c r="D1491" s="412">
        <v>1.0238400000000001</v>
      </c>
      <c r="E1491" s="412">
        <v>0.94</v>
      </c>
      <c r="F1491" s="412">
        <v>0</v>
      </c>
      <c r="G1491" s="413">
        <f>_xll.SRS1Splines.Functions25.Linear_Interp(V_NEM!$R$687:$R$703,V_NEM!$T$687:$T$703,M1491)+_xll.SRS1Splines.Functions25.Linear_Interp(V_NEM!$AB$687:$AB$703,V_NEM!$AD$687:$AD$703,N1491)</f>
        <v>0.94687637990000795</v>
      </c>
      <c r="H1491" s="308">
        <f>(G1491/(V_NEM!$T$696+V_NEM!$AD$696))*100</f>
        <v>97.699256152095316</v>
      </c>
      <c r="I1491" s="308">
        <f>G1491-(V_NEM!$T$694+V_NEM!$AD$694)</f>
        <v>0.30739024490000799</v>
      </c>
      <c r="J1491" s="308">
        <f>((IFERROR((_xll.SRS1Splines.Functions25.Linear_Interp(V_NEM!$R$687:$R$703,V_NEM!$T$687:$T$703,M1491) - V_NEM!$X$689) / (V_NEM!$X$688- V_NEM!$X$689) * 100, 0))+(IFERROR((_xll.SRS1Splines.Functions25.Linear_Interp(V_NEM!$AB$687:$AB$703,V_NEM!$AD$687:$AD$703,N1491) - V_NEM!$AH$689) / (V_NEM!$AH$688- V_NEM!$AH$689) * 100, 0)))/2</f>
        <v>85.179389996565988</v>
      </c>
      <c r="K1491" s="308">
        <v>784.3</v>
      </c>
      <c r="L1491" s="308">
        <v>781.8</v>
      </c>
      <c r="M1491" s="371">
        <v>783.94</v>
      </c>
      <c r="N1491" s="371">
        <v>783.51</v>
      </c>
      <c r="O1491" s="413">
        <v>1.1651612903225805</v>
      </c>
      <c r="P1491" s="414">
        <v>0.96077000000000001</v>
      </c>
      <c r="Q1491" s="415">
        <v>0</v>
      </c>
      <c r="R1491" s="413">
        <v>0.8638709677419355</v>
      </c>
      <c r="S1491" s="408">
        <v>0.35940720977020263</v>
      </c>
      <c r="T1491" s="408">
        <v>0</v>
      </c>
      <c r="U1491" s="408"/>
      <c r="V1491" s="413">
        <f>_xll.SRS1Splines.Functions25.Linear_Interp(V_NK3!$P$8:$P$32,V_NK3!$R$8:$R$32,AC1491)</f>
        <v>484.94738187000098</v>
      </c>
      <c r="W1491" s="413">
        <f>(V1491/V_NK3!$R$28)*100</f>
        <v>89.449403654326943</v>
      </c>
      <c r="X1491" s="308">
        <f>V1491-V_NK3!$R$8</f>
        <v>428.368729870001</v>
      </c>
      <c r="Y1491" s="308">
        <f>IFERROR((V1491 - V_NK3!$V$10) / (V_NK3!$V$9- V_NK3!$V$10) * 100, 0)</f>
        <v>88.220043561476302</v>
      </c>
      <c r="Z1491" s="308">
        <v>541.79999999999995</v>
      </c>
      <c r="AA1491" s="308">
        <v>521</v>
      </c>
      <c r="AB1491" s="413">
        <v>539.81466217479226</v>
      </c>
      <c r="AC1491" s="371">
        <v>539.47</v>
      </c>
      <c r="AD1491" s="308">
        <v>0.32258064516129031</v>
      </c>
      <c r="AE1491" s="416">
        <v>0</v>
      </c>
      <c r="AF1491" s="373">
        <v>0</v>
      </c>
      <c r="AG1491" s="413">
        <v>1.3706557096036671</v>
      </c>
      <c r="AH1491" s="408">
        <v>6.9922709999999971E-2</v>
      </c>
      <c r="AI1491" s="408">
        <v>6.9922709999999985E-2</v>
      </c>
      <c r="AJ1491" s="408"/>
      <c r="AK1491" s="413">
        <f>_xll.SRS1Splines.Functions25.Linear_Interp(V_NK2!$R$10:$R$21,V_NK2!$T$10:$T$21,AR1491)</f>
        <v>56.634228571457797</v>
      </c>
      <c r="AL1491" s="413">
        <f>(AK1491/V_NK2!$T$18)*100</f>
        <v>79.319647859184585</v>
      </c>
      <c r="AM1491" s="308">
        <f>AK1491-V_NK2!$T$11</f>
        <v>15.81422857143</v>
      </c>
      <c r="AN1491" s="308">
        <f>IFERROR((AK1491 - V_NK2!$X$12) / (V_NK2!$X$11- V_NK2!$X$12) * 100, 0)</f>
        <v>51.714285714292927</v>
      </c>
      <c r="AO1491" s="308">
        <v>427</v>
      </c>
      <c r="AP1491" s="308">
        <v>420</v>
      </c>
      <c r="AQ1491" s="308"/>
      <c r="AR1491" s="371">
        <v>423.62</v>
      </c>
      <c r="AS1491" s="413">
        <v>0.35483870967741937</v>
      </c>
      <c r="AT1491" s="416">
        <v>1.6299000000000001E-2</v>
      </c>
      <c r="AU1491" s="415"/>
      <c r="AV1491" s="413">
        <v>0.27225806451612899</v>
      </c>
      <c r="AW1491" s="408">
        <v>0.36033825454545931</v>
      </c>
      <c r="AX1491" s="408">
        <v>0.49553825454545453</v>
      </c>
      <c r="AY1491" s="408"/>
      <c r="AZ1491" s="413">
        <f>_xll.SRS1Splines.Functions25.Linear_Interp(V_NNG3A!$H$4:$H$12,V_NNG3A!$I$4:$I$12,BF1491)</f>
        <v>12.7137999999999</v>
      </c>
      <c r="BA1491" s="413">
        <f>(AZ1491/V_NNG3A!$I$8)*100</f>
        <v>91.796389891696023</v>
      </c>
      <c r="BB1491" s="308">
        <f>_xll.SRS1Splines.Functions25.Linear_Interp(V_NNG3A!$H$4:$H$12,V_NNG3A!$J$4:$J$12,BF1491)</f>
        <v>1.72621379310343</v>
      </c>
      <c r="BC1491" s="308">
        <f>IFERROR((AZ1491-V_NNG3A!$J$20) / (V_NNG3A!$J$19-V_NNG3A!$J$20) * 100, 0)</f>
        <v>60.306228165278512</v>
      </c>
      <c r="BD1491" s="308">
        <v>1050</v>
      </c>
      <c r="BE1491" s="308">
        <v>1047</v>
      </c>
      <c r="BF1491" s="374">
        <v>1049.08</v>
      </c>
      <c r="BG1491" s="413">
        <v>0.10967741935483871</v>
      </c>
      <c r="BH1491" s="416">
        <v>0.16707000000000699</v>
      </c>
      <c r="BI1491" s="415">
        <v>0</v>
      </c>
      <c r="BJ1491" s="413">
        <v>0.37580645161290321</v>
      </c>
      <c r="BK1491" s="408">
        <v>0.50371200000000005</v>
      </c>
      <c r="BL1491" s="408">
        <v>0.37324800000000002</v>
      </c>
      <c r="BM1491" s="408">
        <f t="shared" si="21"/>
        <v>0.13046400000000002</v>
      </c>
      <c r="BN1491" s="413">
        <f>_xll.SRS1Splines.Functions25.Linear_Interp(V_XNN1!$K$3:$K$8,V_XNN1!$L$3:$L$8,BT1491)</f>
        <v>0.2046</v>
      </c>
      <c r="BO1491" s="413">
        <f>(BN1491/V_XNN1!$L$7)*100</f>
        <v>97.428571428571431</v>
      </c>
      <c r="BP1491" s="308">
        <f>_xll.SRS1Splines.Functions25.Linear_Interp(V_XNN1!$K$3:$K$8,V_XNN1!$M$3:$M$8,BT1491)</f>
        <v>4.8599999999999803E-2</v>
      </c>
      <c r="BQ1491" s="308">
        <f>IFERROR((BN1491 - V_XNN1!$M$16) / (V_XNN1!$M$15- V_XNN1!$M$16) * 100, 0)</f>
        <v>55.71030640668527</v>
      </c>
      <c r="BR1491" s="308">
        <v>252</v>
      </c>
      <c r="BS1491" s="308">
        <v>249</v>
      </c>
      <c r="BT1491" s="374">
        <v>251.7</v>
      </c>
      <c r="BU1491" s="413">
        <v>6.0322580645161293E-2</v>
      </c>
      <c r="BV1491" s="416">
        <v>5.9894999999999997E-2</v>
      </c>
      <c r="BW1491" s="415">
        <v>0</v>
      </c>
      <c r="BX1491" s="413">
        <v>0.18144000000000002</v>
      </c>
      <c r="BY1491" s="408">
        <v>6.9120000000000015E-2</v>
      </c>
      <c r="BZ1491" s="408">
        <v>0</v>
      </c>
      <c r="CA1491" s="408"/>
      <c r="CB1491" s="413">
        <f>_xll.SRS1Splines.Functions25.Linear_Interp(V_NSPC!$N$4:$N$67,V_NSPC!$P$4:$P$67,CI1491)</f>
        <v>61.691359186400099</v>
      </c>
      <c r="CC1491" s="413">
        <f>(CB1491/V_NSPC!$T$5)*100</f>
        <v>50.915916040029977</v>
      </c>
      <c r="CD1491" s="308">
        <f>CB1491-V_NSPC!$T$6</f>
        <v>60.624192386400097</v>
      </c>
      <c r="CE1491" s="413">
        <f>IFERROR((CB1491 - V_NSPC!$T$6) / (V_NSPC!$T$5- V_NSPC!$T$6) * 100, 0)</f>
        <v>50.479757590225447</v>
      </c>
      <c r="CF1491" s="413">
        <v>995</v>
      </c>
      <c r="CG1491" s="413">
        <v>955</v>
      </c>
      <c r="CH1491" s="413"/>
      <c r="CI1491" s="417">
        <v>984.22</v>
      </c>
      <c r="CJ1491" s="413"/>
      <c r="CK1491" s="416"/>
      <c r="CL1491" s="415"/>
      <c r="CM1491" s="413">
        <v>0.18144000000000002</v>
      </c>
      <c r="CN1491" s="408">
        <v>8.6400000000000018E-3</v>
      </c>
      <c r="CO1491" s="408">
        <v>0</v>
      </c>
      <c r="CP1491" s="408"/>
      <c r="CQ1491" s="413">
        <f>_xll.SRS1Splines.Functions25.Linear_Interp(V_NSPC!$X$4:$X$46,V_NSPC!$Z$4:$Z$46,CX1491)</f>
        <v>15.3735922409001</v>
      </c>
      <c r="CR1491" s="413">
        <f>(CQ1491/V_NSPC!$AD$5)*100</f>
        <v>99.549535282169117</v>
      </c>
      <c r="CS1491" s="308">
        <f>CQ1491-V_NSPC!$AD$6</f>
        <v>7.2751537209001</v>
      </c>
      <c r="CT1491" s="413">
        <f>IFERROR((CQ1491 - V_NSPC!$AD$6) / (V_NSPC!$AD$5- V_NSPC!$AD$6) * 100, 0)</f>
        <v>99.052843649024467</v>
      </c>
      <c r="CU1491" s="413">
        <v>909</v>
      </c>
      <c r="CV1491" s="413">
        <v>905</v>
      </c>
      <c r="CW1491" s="413"/>
      <c r="CX1491" s="417">
        <v>908.97</v>
      </c>
      <c r="CY1491" s="413">
        <v>0</v>
      </c>
      <c r="CZ1491" s="416">
        <v>0</v>
      </c>
    </row>
    <row r="1492" spans="1:104" s="1" customFormat="1" hidden="1">
      <c r="A1492" s="315">
        <v>46051</v>
      </c>
      <c r="B1492" s="410">
        <v>0</v>
      </c>
      <c r="C1492" s="411">
        <v>1.0799999999999998</v>
      </c>
      <c r="D1492" s="412">
        <v>0.9734759999999999</v>
      </c>
      <c r="E1492" s="412">
        <v>1.0525319999999996</v>
      </c>
      <c r="F1492" s="412">
        <v>0</v>
      </c>
      <c r="G1492" s="413">
        <f>_xll.SRS1Splines.Functions25.Linear_Interp(V_NEM!$R$687:$R$703,V_NEM!$T$687:$T$703,M1492)+_xll.SRS1Splines.Functions25.Linear_Interp(V_NEM!$AB$687:$AB$703,V_NEM!$AD$687:$AD$703,N1492)</f>
        <v>0.84634100870000561</v>
      </c>
      <c r="H1492" s="308">
        <f>(G1492/(V_NEM!$T$696+V_NEM!$AD$696))*100</f>
        <v>87.325958019711592</v>
      </c>
      <c r="I1492" s="308">
        <f>G1492-(V_NEM!$T$694+V_NEM!$AD$694)</f>
        <v>0.20685487370000566</v>
      </c>
      <c r="J1492" s="308">
        <f>((IFERROR((_xll.SRS1Splines.Functions25.Linear_Interp(V_NEM!$R$687:$R$703,V_NEM!$T$687:$T$703,M1492) - V_NEM!$X$689) / (V_NEM!$X$688- V_NEM!$X$689) * 100, 0))+(IFERROR((_xll.SRS1Splines.Functions25.Linear_Interp(V_NEM!$AB$687:$AB$703,V_NEM!$AD$687:$AD$703,N1492) - V_NEM!$AH$689) / (V_NEM!$AH$688- V_NEM!$AH$689) * 100, 0)))/2</f>
        <v>58.112879764897087</v>
      </c>
      <c r="K1492" s="308">
        <v>784.3</v>
      </c>
      <c r="L1492" s="308">
        <v>781.8</v>
      </c>
      <c r="M1492" s="371">
        <v>783.34</v>
      </c>
      <c r="N1492" s="371">
        <v>783.1</v>
      </c>
      <c r="O1492" s="413">
        <v>1.1651612903225805</v>
      </c>
      <c r="P1492" s="414">
        <v>1.081885</v>
      </c>
      <c r="Q1492" s="415">
        <v>0</v>
      </c>
      <c r="R1492" s="413">
        <v>0.8638709677419355</v>
      </c>
      <c r="S1492" s="408">
        <v>0.71881441954040526</v>
      </c>
      <c r="T1492" s="408">
        <v>0</v>
      </c>
      <c r="U1492" s="408"/>
      <c r="V1492" s="413">
        <f>_xll.SRS1Splines.Functions25.Linear_Interp(V_NK3!$P$8:$P$32,V_NK3!$R$8:$R$32,AC1492)</f>
        <v>485.66619629000002</v>
      </c>
      <c r="W1492" s="413">
        <f>(V1492/V_NK3!$R$28)*100</f>
        <v>89.581990247451969</v>
      </c>
      <c r="X1492" s="308">
        <f>V1492-V_NK3!$R$8</f>
        <v>429.08754429000004</v>
      </c>
      <c r="Y1492" s="308">
        <f>IFERROR((V1492 - V_NK3!$V$10) / (V_NK3!$V$9- V_NK3!$V$10) * 100, 0)</f>
        <v>88.368079202322861</v>
      </c>
      <c r="Z1492" s="308">
        <v>541.79999999999995</v>
      </c>
      <c r="AA1492" s="308">
        <v>521</v>
      </c>
      <c r="AB1492" s="413">
        <v>539.80229413884456</v>
      </c>
      <c r="AC1492" s="371">
        <v>539.49</v>
      </c>
      <c r="AD1492" s="308">
        <v>0.32258064516129031</v>
      </c>
      <c r="AE1492" s="416">
        <v>0</v>
      </c>
      <c r="AF1492" s="373">
        <v>0</v>
      </c>
      <c r="AG1492" s="413">
        <v>1.3706557096036671</v>
      </c>
      <c r="AH1492" s="408">
        <v>0.14886664571414945</v>
      </c>
      <c r="AI1492" s="408">
        <v>0.19255235999999998</v>
      </c>
      <c r="AJ1492" s="408"/>
      <c r="AK1492" s="413">
        <f>_xll.SRS1Splines.Functions25.Linear_Interp(V_NK2!$R$10:$R$21,V_NK2!$T$10:$T$21,AR1492)</f>
        <v>56.590542857172103</v>
      </c>
      <c r="AL1492" s="413">
        <f>(AK1492/V_NK2!$T$18)*100</f>
        <v>79.258463385395089</v>
      </c>
      <c r="AM1492" s="308">
        <f>AK1492-V_NK2!$T$11</f>
        <v>15.770542857144306</v>
      </c>
      <c r="AN1492" s="308">
        <f>IFERROR((AK1492 - V_NK2!$X$12) / (V_NK2!$X$11- V_NK2!$X$12) * 100, 0)</f>
        <v>51.571428571435838</v>
      </c>
      <c r="AO1492" s="308">
        <v>427</v>
      </c>
      <c r="AP1492" s="308">
        <v>420</v>
      </c>
      <c r="AQ1492" s="308"/>
      <c r="AR1492" s="371">
        <v>423.61</v>
      </c>
      <c r="AS1492" s="413">
        <v>0.35483870967741937</v>
      </c>
      <c r="AT1492" s="416">
        <v>4.4884E-2</v>
      </c>
      <c r="AU1492" s="415"/>
      <c r="AV1492" s="413">
        <v>0.27225806451612899</v>
      </c>
      <c r="AW1492" s="408">
        <v>0.33857963636365995</v>
      </c>
      <c r="AX1492" s="408">
        <v>0.16957963636363629</v>
      </c>
      <c r="AY1492" s="408"/>
      <c r="AZ1492" s="413">
        <f>_xll.SRS1Splines.Functions25.Linear_Interp(V_NNG3A!$H$4:$H$12,V_NNG3A!$I$4:$I$12,BF1492)</f>
        <v>13.516550000000001</v>
      </c>
      <c r="BA1492" s="413">
        <f>(AZ1492/V_NNG3A!$I$8)*100</f>
        <v>97.592418772563178</v>
      </c>
      <c r="BB1492" s="308">
        <f>_xll.SRS1Splines.Functions25.Linear_Interp(V_NNG3A!$H$4:$H$12,V_NNG3A!$J$4:$J$12,BF1492)</f>
        <v>2.52896379310353</v>
      </c>
      <c r="BC1492" s="308">
        <f>IFERROR((AZ1492-V_NNG3A!$J$20) / (V_NNG3A!$J$19-V_NNG3A!$J$20) * 100, 0)</f>
        <v>88.350740874593654</v>
      </c>
      <c r="BD1492" s="308">
        <v>1050</v>
      </c>
      <c r="BE1492" s="308">
        <v>1047</v>
      </c>
      <c r="BF1492" s="374">
        <v>1049.73</v>
      </c>
      <c r="BG1492" s="413">
        <v>0.10967741935483871</v>
      </c>
      <c r="BH1492" s="416">
        <v>5.7059999999997675E-2</v>
      </c>
      <c r="BI1492" s="415">
        <v>0</v>
      </c>
      <c r="BJ1492" s="413">
        <v>0.37580645161290321</v>
      </c>
      <c r="BK1492" s="408">
        <v>0.54086400000000001</v>
      </c>
      <c r="BL1492" s="408">
        <v>0.40521600000000002</v>
      </c>
      <c r="BM1492" s="408">
        <f t="shared" si="21"/>
        <v>0.13564799999999999</v>
      </c>
      <c r="BN1492" s="413">
        <f>_xll.SRS1Splines.Functions25.Linear_Interp(V_XNN1!$K$3:$K$8,V_XNN1!$L$3:$L$8,BT1492)</f>
        <v>0.20100000000000001</v>
      </c>
      <c r="BO1492" s="413">
        <f>(BN1492/V_XNN1!$L$7)*100</f>
        <v>95.714285714285722</v>
      </c>
      <c r="BP1492" s="308">
        <f>_xll.SRS1Splines.Functions25.Linear_Interp(V_XNN1!$K$3:$K$8,V_XNN1!$M$3:$M$8,BT1492)</f>
        <v>4.4999999999999998E-2</v>
      </c>
      <c r="BQ1492" s="308">
        <f>IFERROR((BN1492 - V_XNN1!$M$16) / (V_XNN1!$M$15- V_XNN1!$M$16) * 100, 0)</f>
        <v>44.568245125348255</v>
      </c>
      <c r="BR1492" s="308">
        <v>252</v>
      </c>
      <c r="BS1492" s="308">
        <v>249</v>
      </c>
      <c r="BT1492" s="374">
        <v>251.5</v>
      </c>
      <c r="BU1492" s="413">
        <v>6.0322580645161293E-2</v>
      </c>
      <c r="BV1492" s="416">
        <v>6.2779000000000001E-2</v>
      </c>
      <c r="BW1492" s="415">
        <v>0</v>
      </c>
      <c r="BX1492" s="413">
        <v>0.18144000000000002</v>
      </c>
      <c r="BY1492" s="408">
        <v>6.9120000000000015E-2</v>
      </c>
      <c r="BZ1492" s="408">
        <v>0</v>
      </c>
      <c r="CA1492" s="408"/>
      <c r="CB1492" s="413">
        <f>_xll.SRS1Splines.Functions25.Linear_Interp(V_NSPC!$N$4:$N$67,V_NSPC!$P$4:$P$67,CI1492)</f>
        <v>61.780850728799997</v>
      </c>
      <c r="CC1492" s="413">
        <f>(CB1492/V_NSPC!$T$5)*100</f>
        <v>50.989776365352981</v>
      </c>
      <c r="CD1492" s="308">
        <f>CB1492-V_NSPC!$T$6</f>
        <v>60.713683928799995</v>
      </c>
      <c r="CE1492" s="413">
        <f>IFERROR((CB1492 - V_NSPC!$T$6) / (V_NSPC!$T$5- V_NSPC!$T$6) * 100, 0)</f>
        <v>50.554274234305893</v>
      </c>
      <c r="CF1492" s="413">
        <v>995</v>
      </c>
      <c r="CG1492" s="413">
        <v>955</v>
      </c>
      <c r="CH1492" s="413"/>
      <c r="CI1492" s="417">
        <v>984.24</v>
      </c>
      <c r="CJ1492" s="413"/>
      <c r="CK1492" s="416"/>
      <c r="CL1492" s="415"/>
      <c r="CM1492" s="413">
        <v>0.18144000000000002</v>
      </c>
      <c r="CN1492" s="408">
        <v>8.6400000000000018E-3</v>
      </c>
      <c r="CO1492" s="408">
        <v>0</v>
      </c>
      <c r="CP1492" s="408"/>
      <c r="CQ1492" s="413">
        <f>_xll.SRS1Splines.Functions25.Linear_Interp(V_NSPC!$X$4:$X$46,V_NSPC!$Z$4:$Z$46,CX1492)</f>
        <v>15.3735922409001</v>
      </c>
      <c r="CR1492" s="413">
        <f>(CQ1492/V_NSPC!$AD$5)*100</f>
        <v>99.549535282169117</v>
      </c>
      <c r="CS1492" s="308">
        <f>CQ1492-V_NSPC!$AD$6</f>
        <v>7.2751537209001</v>
      </c>
      <c r="CT1492" s="413">
        <f>IFERROR((CQ1492 - V_NSPC!$AD$6) / (V_NSPC!$AD$5- V_NSPC!$AD$6) * 100, 0)</f>
        <v>99.052843649024467</v>
      </c>
      <c r="CU1492" s="413">
        <v>909</v>
      </c>
      <c r="CV1492" s="413">
        <v>905</v>
      </c>
      <c r="CW1492" s="413"/>
      <c r="CX1492" s="417">
        <v>908.97</v>
      </c>
      <c r="CY1492" s="413">
        <v>0</v>
      </c>
      <c r="CZ1492" s="416">
        <v>0</v>
      </c>
    </row>
    <row r="1493" spans="1:104" s="1" customFormat="1" hidden="1">
      <c r="A1493" s="315">
        <v>46052</v>
      </c>
      <c r="B1493" s="410">
        <v>0</v>
      </c>
      <c r="C1493" s="411">
        <v>1.0799999999999998</v>
      </c>
      <c r="D1493" s="412">
        <v>0.96703200000000011</v>
      </c>
      <c r="E1493" s="412">
        <v>0.97</v>
      </c>
      <c r="F1493" s="412">
        <v>0</v>
      </c>
      <c r="G1493" s="413">
        <f>_xll.SRS1Splines.Functions25.Linear_Interp(V_NEM!$R$687:$R$703,V_NEM!$T$687:$T$703,M1493)+_xll.SRS1Splines.Functions25.Linear_Interp(V_NEM!$AB$687:$AB$703,V_NEM!$AD$687:$AD$703,N1493)</f>
        <v>0.85877899240000777</v>
      </c>
      <c r="H1493" s="308">
        <f>(G1493/(V_NEM!$T$696+V_NEM!$AD$696))*100</f>
        <v>88.60931641930587</v>
      </c>
      <c r="I1493" s="308">
        <f>G1493-(V_NEM!$T$694+V_NEM!$AD$694)</f>
        <v>0.21929285740000781</v>
      </c>
      <c r="J1493" s="308">
        <f>((IFERROR((_xll.SRS1Splines.Functions25.Linear_Interp(V_NEM!$R$687:$R$703,V_NEM!$T$687:$T$703,M1493) - V_NEM!$X$689) / (V_NEM!$X$688- V_NEM!$X$689) * 100, 0))+(IFERROR((_xll.SRS1Splines.Functions25.Linear_Interp(V_NEM!$AB$687:$AB$703,V_NEM!$AD$687:$AD$703,N1493) - V_NEM!$AH$689) / (V_NEM!$AH$688- V_NEM!$AH$689) * 100, 0)))/2</f>
        <v>58.352152987897661</v>
      </c>
      <c r="K1493" s="308">
        <v>784.3</v>
      </c>
      <c r="L1493" s="308">
        <v>781.8</v>
      </c>
      <c r="M1493" s="371">
        <v>783.44</v>
      </c>
      <c r="N1493" s="371">
        <v>783.01</v>
      </c>
      <c r="O1493" s="413">
        <v>1.1651612903225805</v>
      </c>
      <c r="P1493" s="414">
        <v>1.014</v>
      </c>
      <c r="Q1493" s="415">
        <v>0</v>
      </c>
      <c r="R1493" s="413">
        <v>0.8638709677419355</v>
      </c>
      <c r="S1493" s="408">
        <v>0.71881441954421998</v>
      </c>
      <c r="T1493" s="408">
        <v>0</v>
      </c>
      <c r="U1493" s="408"/>
      <c r="V1493" s="413">
        <f>_xll.SRS1Splines.Functions25.Linear_Interp(V_NK3!$P$8:$P$32,V_NK3!$R$8:$R$32,AC1493)</f>
        <v>486.38501071000002</v>
      </c>
      <c r="W1493" s="413">
        <f>(V1493/V_NK3!$R$28)*100</f>
        <v>89.71457684057718</v>
      </c>
      <c r="X1493" s="308">
        <f>V1493-V_NK3!$R$8</f>
        <v>429.80635871000004</v>
      </c>
      <c r="Y1493" s="308">
        <f>IFERROR((V1493 - V_NK3!$V$10) / (V_NK3!$V$9- V_NK3!$V$10) * 100, 0)</f>
        <v>88.516114843169618</v>
      </c>
      <c r="Z1493" s="308">
        <v>541.79999999999995</v>
      </c>
      <c r="AA1493" s="308">
        <v>521</v>
      </c>
      <c r="AB1493" s="413">
        <v>539.78992610289686</v>
      </c>
      <c r="AC1493" s="371">
        <v>539.51</v>
      </c>
      <c r="AD1493" s="308">
        <v>0.32258064516129031</v>
      </c>
      <c r="AE1493" s="416">
        <v>0</v>
      </c>
      <c r="AF1493" s="373">
        <v>4.1900000000000004</v>
      </c>
      <c r="AG1493" s="413">
        <v>1.3706557096036671</v>
      </c>
      <c r="AH1493" s="408">
        <v>0.15532674142853742</v>
      </c>
      <c r="AI1493" s="408">
        <v>0.24269817000000002</v>
      </c>
      <c r="AJ1493" s="408"/>
      <c r="AK1493" s="413">
        <f>_xll.SRS1Splines.Functions25.Linear_Interp(V_NK2!$R$10:$R$21,V_NK2!$T$10:$T$21,AR1493)</f>
        <v>56.503171428600503</v>
      </c>
      <c r="AL1493" s="413">
        <f>(AK1493/V_NK2!$T$18)*100</f>
        <v>79.136094437815828</v>
      </c>
      <c r="AM1493" s="308">
        <f>AK1493-V_NK2!$T$11</f>
        <v>15.683171428572706</v>
      </c>
      <c r="AN1493" s="308">
        <f>IFERROR((AK1493 - V_NK2!$X$12) / (V_NK2!$X$11- V_NK2!$X$12) * 100, 0)</f>
        <v>51.285714285720985</v>
      </c>
      <c r="AO1493" s="308">
        <v>427</v>
      </c>
      <c r="AP1493" s="308">
        <v>420</v>
      </c>
      <c r="AQ1493" s="308"/>
      <c r="AR1493" s="371">
        <v>423.59</v>
      </c>
      <c r="AS1493" s="413">
        <v>0.35483870967741937</v>
      </c>
      <c r="AT1493" s="416">
        <v>5.6572999999999998E-2</v>
      </c>
      <c r="AU1493" s="415"/>
      <c r="AV1493" s="413">
        <v>0.27225806451612899</v>
      </c>
      <c r="AW1493" s="408">
        <v>0.36083786363634701</v>
      </c>
      <c r="AX1493" s="408">
        <v>0.47263786363636351</v>
      </c>
      <c r="AY1493" s="408"/>
      <c r="AZ1493" s="413">
        <f>_xll.SRS1Splines.Functions25.Linear_Interp(V_NNG3A!$H$4:$H$12,V_NNG3A!$I$4:$I$12,BF1493)</f>
        <v>12.985499999999901</v>
      </c>
      <c r="BA1493" s="413">
        <f>(AZ1493/V_NNG3A!$I$8)*100</f>
        <v>93.758122743681596</v>
      </c>
      <c r="BB1493" s="308">
        <f>_xll.SRS1Splines.Functions25.Linear_Interp(V_NNG3A!$H$4:$H$12,V_NNG3A!$J$4:$J$12,BF1493)</f>
        <v>1.9979137931034601</v>
      </c>
      <c r="BC1493" s="308">
        <f>IFERROR((AZ1493-V_NNG3A!$J$20) / (V_NNG3A!$J$19-V_NNG3A!$J$20) * 100, 0)</f>
        <v>69.798217082276324</v>
      </c>
      <c r="BD1493" s="308">
        <v>1050</v>
      </c>
      <c r="BE1493" s="308">
        <v>1047</v>
      </c>
      <c r="BF1493" s="374">
        <v>1049.3</v>
      </c>
      <c r="BG1493" s="413">
        <v>0.10967741935483871</v>
      </c>
      <c r="BH1493" s="416">
        <v>0.1609200000000128</v>
      </c>
      <c r="BI1493" s="415">
        <v>0</v>
      </c>
      <c r="BJ1493" s="413">
        <v>0.37580645161290321</v>
      </c>
      <c r="BK1493" s="408">
        <v>0.40867200000000004</v>
      </c>
      <c r="BL1493" s="408">
        <v>0.37</v>
      </c>
      <c r="BM1493" s="408">
        <f t="shared" si="21"/>
        <v>3.867200000000004E-2</v>
      </c>
      <c r="BN1493" s="413">
        <f>_xll.SRS1Splines.Functions25.Linear_Interp(V_XNN1!$K$3:$K$8,V_XNN1!$L$3:$L$8,BT1493)</f>
        <v>0.20226</v>
      </c>
      <c r="BO1493" s="413">
        <f>(BN1493/V_XNN1!$L$7)*100</f>
        <v>96.314285714285717</v>
      </c>
      <c r="BP1493" s="308">
        <f>_xll.SRS1Splines.Functions25.Linear_Interp(V_XNN1!$K$3:$K$8,V_XNN1!$M$3:$M$8,BT1493)</f>
        <v>4.6259999999999898E-2</v>
      </c>
      <c r="BQ1493" s="308">
        <f>IFERROR((BN1493 - V_XNN1!$M$16) / (V_XNN1!$M$15- V_XNN1!$M$16) * 100, 0)</f>
        <v>48.46796657381617</v>
      </c>
      <c r="BR1493" s="308">
        <v>252</v>
      </c>
      <c r="BS1493" s="308">
        <v>249</v>
      </c>
      <c r="BT1493" s="374">
        <v>251.57</v>
      </c>
      <c r="BU1493" s="413">
        <v>6.0322580645161293E-2</v>
      </c>
      <c r="BV1493" s="416">
        <v>5.5284E-2</v>
      </c>
      <c r="BW1493" s="415">
        <v>0</v>
      </c>
      <c r="BX1493" s="413">
        <v>0.18144000000000002</v>
      </c>
      <c r="BY1493" s="408">
        <v>6.9120000000000015E-2</v>
      </c>
      <c r="BZ1493" s="408">
        <v>0</v>
      </c>
      <c r="CA1493" s="408"/>
      <c r="CB1493" s="413">
        <f>_xll.SRS1Splines.Functions25.Linear_Interp(V_NSPC!$N$4:$N$67,V_NSPC!$P$4:$P$67,CI1493)</f>
        <v>61.825596500000003</v>
      </c>
      <c r="CC1493" s="413">
        <f>(CB1493/V_NSPC!$T$5)*100</f>
        <v>51.026706528014529</v>
      </c>
      <c r="CD1493" s="308">
        <f>CB1493-V_NSPC!$T$6</f>
        <v>60.758429700000001</v>
      </c>
      <c r="CE1493" s="413">
        <f>IFERROR((CB1493 - V_NSPC!$T$6) / (V_NSPC!$T$5- V_NSPC!$T$6) * 100, 0)</f>
        <v>50.591532556346174</v>
      </c>
      <c r="CF1493" s="413">
        <v>995</v>
      </c>
      <c r="CG1493" s="413">
        <v>955</v>
      </c>
      <c r="CH1493" s="413"/>
      <c r="CI1493" s="417">
        <v>984.25</v>
      </c>
      <c r="CJ1493" s="413"/>
      <c r="CK1493" s="416"/>
      <c r="CL1493" s="415"/>
      <c r="CM1493" s="413">
        <v>0.18144000000000002</v>
      </c>
      <c r="CN1493" s="408">
        <v>8.6400000000000018E-3</v>
      </c>
      <c r="CO1493" s="408">
        <v>0</v>
      </c>
      <c r="CP1493" s="408"/>
      <c r="CQ1493" s="413">
        <f>_xll.SRS1Splines.Functions25.Linear_Interp(V_NSPC!$X$4:$X$46,V_NSPC!$Z$4:$Z$46,CX1493)</f>
        <v>15.3504035812001</v>
      </c>
      <c r="CR1493" s="413">
        <f>(CQ1493/V_NSPC!$AD$5)*100</f>
        <v>99.399380376225267</v>
      </c>
      <c r="CS1493" s="308">
        <f>CQ1493-V_NSPC!$AD$6</f>
        <v>7.2519650612000994</v>
      </c>
      <c r="CT1493" s="413">
        <f>IFERROR((CQ1493 - V_NSPC!$AD$6) / (V_NSPC!$AD$5- V_NSPC!$AD$6) * 100, 0)</f>
        <v>98.737124865365516</v>
      </c>
      <c r="CU1493" s="413">
        <v>909</v>
      </c>
      <c r="CV1493" s="413">
        <v>905</v>
      </c>
      <c r="CW1493" s="413"/>
      <c r="CX1493" s="417">
        <v>908.96</v>
      </c>
      <c r="CY1493" s="413">
        <v>0</v>
      </c>
      <c r="CZ1493" s="416">
        <v>0</v>
      </c>
    </row>
    <row r="1494" spans="1:104" s="1" customFormat="1" hidden="1">
      <c r="A1494" s="315">
        <v>46053</v>
      </c>
      <c r="B1494" s="410">
        <v>0</v>
      </c>
      <c r="C1494" s="411">
        <v>1.0799999999999998</v>
      </c>
      <c r="D1494" s="412">
        <v>0.96076799999999996</v>
      </c>
      <c r="E1494" s="412">
        <v>0.90806399999999998</v>
      </c>
      <c r="F1494" s="412">
        <v>0</v>
      </c>
      <c r="G1494" s="413">
        <f>_xll.SRS1Splines.Functions25.Linear_Interp(V_NEM!$R$687:$R$703,V_NEM!$T$687:$T$703,M1494)+_xll.SRS1Splines.Functions25.Linear_Interp(V_NEM!$AB$687:$AB$703,V_NEM!$AD$687:$AD$703,N1494)</f>
        <v>0.8964723391999968</v>
      </c>
      <c r="H1494" s="308">
        <f>(G1494/(V_NEM!$T$696+V_NEM!$AD$696))*100</f>
        <v>92.498537887298113</v>
      </c>
      <c r="I1494" s="308">
        <f>G1494-(V_NEM!$T$694+V_NEM!$AD$694)</f>
        <v>0.25698620419999685</v>
      </c>
      <c r="J1494" s="308">
        <f>((IFERROR((_xll.SRS1Splines.Functions25.Linear_Interp(V_NEM!$R$687:$R$703,V_NEM!$T$687:$T$703,M1494) - V_NEM!$X$689) / (V_NEM!$X$688- V_NEM!$X$689) * 100, 0))+(IFERROR((_xll.SRS1Splines.Functions25.Linear_Interp(V_NEM!$AB$687:$AB$703,V_NEM!$AD$687:$AD$703,N1494) - V_NEM!$AH$689) / (V_NEM!$AH$688- V_NEM!$AH$689) * 100, 0)))/2</f>
        <v>71.511235560235576</v>
      </c>
      <c r="K1494" s="308">
        <v>784.3</v>
      </c>
      <c r="L1494" s="308">
        <v>781.8</v>
      </c>
      <c r="M1494" s="371">
        <v>783.64</v>
      </c>
      <c r="N1494" s="371">
        <v>783.3</v>
      </c>
      <c r="O1494" s="413">
        <v>1.1651612903225805</v>
      </c>
      <c r="P1494" s="414">
        <v>0.96784300000000001</v>
      </c>
      <c r="Q1494" s="415">
        <v>0</v>
      </c>
      <c r="R1494" s="413">
        <v>0.8638709677419355</v>
      </c>
      <c r="S1494" s="408">
        <v>0.35940720977020263</v>
      </c>
      <c r="T1494" s="408">
        <v>0</v>
      </c>
      <c r="U1494" s="408"/>
      <c r="V1494" s="413">
        <f>_xll.SRS1Splines.Functions25.Linear_Interp(V_NK3!$P$8:$P$32,V_NK3!$R$8:$R$32,AC1494)</f>
        <v>486.74441791999902</v>
      </c>
      <c r="W1494" s="413">
        <f>(V1494/V_NK3!$R$28)*100</f>
        <v>89.780870137139587</v>
      </c>
      <c r="X1494" s="308">
        <f>V1494-V_NK3!$R$8</f>
        <v>430.16576591999905</v>
      </c>
      <c r="Y1494" s="308">
        <f>IFERROR((V1494 - V_NK3!$V$10) / (V_NK3!$V$9- V_NK3!$V$10) * 100, 0)</f>
        <v>88.590132663592797</v>
      </c>
      <c r="Z1494" s="308">
        <v>541.79999999999995</v>
      </c>
      <c r="AA1494" s="308">
        <v>521</v>
      </c>
      <c r="AB1494" s="413">
        <v>539.77755806694915</v>
      </c>
      <c r="AC1494" s="371">
        <v>539.52</v>
      </c>
      <c r="AD1494" s="308">
        <v>0.32258064516129031</v>
      </c>
      <c r="AE1494" s="416">
        <v>0</v>
      </c>
      <c r="AF1494" s="373">
        <v>0</v>
      </c>
      <c r="AG1494" s="413">
        <v>1.3706557096036671</v>
      </c>
      <c r="AH1494" s="408">
        <v>0.12540034571438788</v>
      </c>
      <c r="AI1494" s="408">
        <v>0.16908606000000001</v>
      </c>
      <c r="AJ1494" s="408"/>
      <c r="AK1494" s="413">
        <f>_xll.SRS1Splines.Functions25.Linear_Interp(V_NK2!$R$10:$R$21,V_NK2!$T$10:$T$21,AR1494)</f>
        <v>56.459485714314802</v>
      </c>
      <c r="AL1494" s="413">
        <f>(AK1494/V_NK2!$T$18)*100</f>
        <v>79.074909964026332</v>
      </c>
      <c r="AM1494" s="308">
        <f>AK1494-V_NK2!$T$11</f>
        <v>15.639485714287005</v>
      </c>
      <c r="AN1494" s="308">
        <f>IFERROR((AK1494 - V_NK2!$X$12) / (V_NK2!$X$11- V_NK2!$X$12) * 100, 0)</f>
        <v>51.142857142863875</v>
      </c>
      <c r="AO1494" s="308">
        <v>427</v>
      </c>
      <c r="AP1494" s="308">
        <v>420</v>
      </c>
      <c r="AQ1494" s="308"/>
      <c r="AR1494" s="371">
        <v>423.58</v>
      </c>
      <c r="AS1494" s="413">
        <v>0.35483870967741937</v>
      </c>
      <c r="AT1494" s="416">
        <v>3.9414000000000005E-2</v>
      </c>
      <c r="AU1494" s="415"/>
      <c r="AV1494" s="413">
        <v>0.27225806451612899</v>
      </c>
      <c r="AW1494" s="408">
        <v>0.3374033363636319</v>
      </c>
      <c r="AX1494" s="408">
        <v>0.33220333636363658</v>
      </c>
      <c r="AY1494" s="408"/>
      <c r="AZ1494" s="413">
        <f>_xll.SRS1Splines.Functions25.Linear_Interp(V_NNG3A!$H$4:$H$12,V_NNG3A!$I$4:$I$12,BF1494)</f>
        <v>13.0101999999999</v>
      </c>
      <c r="BA1494" s="413">
        <f>(AZ1494/V_NNG3A!$I$8)*100</f>
        <v>93.93646209386209</v>
      </c>
      <c r="BB1494" s="308">
        <f>_xll.SRS1Splines.Functions25.Linear_Interp(V_NNG3A!$H$4:$H$12,V_NNG3A!$J$4:$J$12,BF1494)</f>
        <v>2.02261379310344</v>
      </c>
      <c r="BC1494" s="308">
        <f>IFERROR((AZ1494-V_NNG3A!$J$20) / (V_NNG3A!$J$19-V_NNG3A!$J$20) * 100, 0)</f>
        <v>70.661125165639731</v>
      </c>
      <c r="BD1494" s="308">
        <v>1050</v>
      </c>
      <c r="BE1494" s="308">
        <v>1047</v>
      </c>
      <c r="BF1494" s="374">
        <v>1049.32</v>
      </c>
      <c r="BG1494" s="413">
        <v>0.10967741935483871</v>
      </c>
      <c r="BH1494" s="416">
        <v>0.11207000000000698</v>
      </c>
      <c r="BI1494" s="415">
        <v>0</v>
      </c>
      <c r="BJ1494" s="413">
        <v>0.37580645161290321</v>
      </c>
      <c r="BK1494" s="408">
        <v>0.37151999999999996</v>
      </c>
      <c r="BL1494" s="408">
        <v>0.362016</v>
      </c>
      <c r="BM1494" s="408">
        <f t="shared" si="21"/>
        <v>9.5039999999999569E-3</v>
      </c>
      <c r="BN1494" s="413">
        <f>_xll.SRS1Splines.Functions25.Linear_Interp(V_XNN1!$K$3:$K$8,V_XNN1!$L$3:$L$8,BT1494)</f>
        <v>0.21890999999999999</v>
      </c>
      <c r="BO1494" s="413">
        <f>(BN1494/V_XNN1!$L$7)*100</f>
        <v>104.24285714285715</v>
      </c>
      <c r="BP1494" s="308">
        <f>_xll.SRS1Splines.Functions25.Linear_Interp(V_XNN1!$K$3:$K$8,V_XNN1!$M$3:$M$8,BT1494)</f>
        <v>6.2909999999999994E-2</v>
      </c>
      <c r="BQ1494" s="308">
        <f>IFERROR((BN1494 - V_XNN1!$M$16) / (V_XNN1!$M$15- V_XNN1!$M$16) * 100, 0)</f>
        <v>100</v>
      </c>
      <c r="BR1494" s="308">
        <v>252</v>
      </c>
      <c r="BS1494" s="308">
        <v>249</v>
      </c>
      <c r="BT1494" s="374">
        <v>252.5</v>
      </c>
      <c r="BU1494" s="413">
        <v>6.0322580645161293E-2</v>
      </c>
      <c r="BV1494" s="416">
        <v>5.6172E-2</v>
      </c>
      <c r="BW1494" s="415">
        <v>0</v>
      </c>
      <c r="BX1494" s="413">
        <v>0.18144000000000002</v>
      </c>
      <c r="BY1494" s="408">
        <v>6.9120000000000015E-2</v>
      </c>
      <c r="BZ1494" s="408">
        <v>0</v>
      </c>
      <c r="CA1494" s="408"/>
      <c r="CB1494" s="413">
        <f>_xll.SRS1Splines.Functions25.Linear_Interp(V_NSPC!$N$4:$N$67,V_NSPC!$P$4:$P$67,CI1494)</f>
        <v>61.825596500000003</v>
      </c>
      <c r="CC1494" s="413">
        <f>(CB1494/V_NSPC!$T$5)*100</f>
        <v>51.026706528014529</v>
      </c>
      <c r="CD1494" s="308">
        <f>CB1494-V_NSPC!$T$6</f>
        <v>60.758429700000001</v>
      </c>
      <c r="CE1494" s="413">
        <f>IFERROR((CB1494 - V_NSPC!$T$6) / (V_NSPC!$T$5- V_NSPC!$T$6) * 100, 0)</f>
        <v>50.591532556346174</v>
      </c>
      <c r="CF1494" s="413">
        <v>995</v>
      </c>
      <c r="CG1494" s="413">
        <v>955</v>
      </c>
      <c r="CH1494" s="413"/>
      <c r="CI1494" s="417">
        <v>984.25</v>
      </c>
      <c r="CJ1494" s="413"/>
      <c r="CK1494" s="416"/>
      <c r="CL1494" s="415"/>
      <c r="CM1494" s="413">
        <v>0.18144000000000002</v>
      </c>
      <c r="CN1494" s="408">
        <v>8.6400000000000018E-3</v>
      </c>
      <c r="CO1494" s="408">
        <v>0</v>
      </c>
      <c r="CP1494" s="408"/>
      <c r="CQ1494" s="413">
        <f>_xll.SRS1Splines.Functions25.Linear_Interp(V_NSPC!$X$4:$X$46,V_NSPC!$Z$4:$Z$46,CX1494)</f>
        <v>15.3504035812001</v>
      </c>
      <c r="CR1494" s="413">
        <f>(CQ1494/V_NSPC!$AD$5)*100</f>
        <v>99.399380376225267</v>
      </c>
      <c r="CS1494" s="308">
        <f>CQ1494-V_NSPC!$AD$6</f>
        <v>7.2519650612000994</v>
      </c>
      <c r="CT1494" s="413">
        <f>IFERROR((CQ1494 - V_NSPC!$AD$6) / (V_NSPC!$AD$5- V_NSPC!$AD$6) * 100, 0)</f>
        <v>98.737124865365516</v>
      </c>
      <c r="CU1494" s="413">
        <v>909</v>
      </c>
      <c r="CV1494" s="413">
        <v>905</v>
      </c>
      <c r="CW1494" s="413"/>
      <c r="CX1494" s="417">
        <v>908.96</v>
      </c>
      <c r="CY1494" s="413">
        <v>0</v>
      </c>
      <c r="CZ1494" s="416">
        <v>0</v>
      </c>
    </row>
    <row r="1495" spans="1:104" s="1" customFormat="1" hidden="1">
      <c r="A1495" s="315">
        <v>46054</v>
      </c>
      <c r="B1495" s="410">
        <v>0</v>
      </c>
      <c r="C1495" s="411">
        <v>0.90201599999999993</v>
      </c>
      <c r="D1495" s="412">
        <v>0.97545599999999999</v>
      </c>
      <c r="E1495" s="412">
        <v>0.94521599999999995</v>
      </c>
      <c r="F1495" s="412">
        <v>0</v>
      </c>
      <c r="G1495" s="413">
        <f>_xll.SRS1Splines.Functions25.Linear_Interp(V_NEM!$R$687:$R$703,V_NEM!$T$687:$T$703,M1495)+_xll.SRS1Splines.Functions25.Linear_Interp(V_NEM!$AB$687:$AB$703,V_NEM!$AD$687:$AD$703,N1495)</f>
        <v>0.910861968500007</v>
      </c>
      <c r="H1495" s="308">
        <f>(G1495/(V_NEM!$T$696+V_NEM!$AD$696))*100</f>
        <v>93.983268216154613</v>
      </c>
      <c r="I1495" s="308">
        <f>G1495-(V_NEM!$T$694+V_NEM!$AD$694)</f>
        <v>0.27137583350000705</v>
      </c>
      <c r="J1495" s="308">
        <f>((IFERROR((_xll.SRS1Splines.Functions25.Linear_Interp(V_NEM!$R$687:$R$703,V_NEM!$T$687:$T$703,M1495) - V_NEM!$X$689) / (V_NEM!$X$688- V_NEM!$X$689) * 100, 0))+(IFERROR((_xll.SRS1Splines.Functions25.Linear_Interp(V_NEM!$AB$687:$AB$703,V_NEM!$AD$687:$AD$703,N1495) - V_NEM!$AH$689) / (V_NEM!$AH$688- V_NEM!$AH$689) * 100, 0)))/2</f>
        <v>78.507684975081645</v>
      </c>
      <c r="K1495" s="308">
        <v>784.3</v>
      </c>
      <c r="L1495" s="308">
        <v>781.8</v>
      </c>
      <c r="M1495" s="371">
        <v>783.7</v>
      </c>
      <c r="N1495" s="371">
        <v>783.5</v>
      </c>
      <c r="O1495" s="413">
        <v>0.89499999999999991</v>
      </c>
      <c r="P1495" s="414">
        <v>0.96254999999999991</v>
      </c>
      <c r="Q1495" s="415">
        <v>0</v>
      </c>
      <c r="R1495" s="413">
        <v>0.5</v>
      </c>
      <c r="S1495" s="408">
        <v>0.35940720977020263</v>
      </c>
      <c r="T1495" s="408">
        <v>0</v>
      </c>
      <c r="U1495" s="408"/>
      <c r="V1495" s="413">
        <f>_xll.SRS1Splines.Functions25.Linear_Interp(V_NK3!$P$8:$P$32,V_NK3!$R$8:$R$32,AC1495)</f>
        <v>487.103825129999</v>
      </c>
      <c r="W1495" s="413">
        <f>(V1495/V_NK3!$R$28)*100</f>
        <v>89.847163433702192</v>
      </c>
      <c r="X1495" s="308">
        <f>V1495-V_NK3!$R$8</f>
        <v>430.52517312999902</v>
      </c>
      <c r="Y1495" s="308">
        <f>IFERROR((V1495 - V_NK3!$V$10) / (V_NK3!$V$9- V_NK3!$V$10) * 100, 0)</f>
        <v>88.664150484016176</v>
      </c>
      <c r="Z1495" s="308">
        <v>541.79999999999995</v>
      </c>
      <c r="AA1495" s="308">
        <v>521</v>
      </c>
      <c r="AB1495" s="413">
        <v>539.75125767635313</v>
      </c>
      <c r="AC1495" s="371">
        <v>539.53</v>
      </c>
      <c r="AD1495" s="308">
        <v>0.32258064516129031</v>
      </c>
      <c r="AE1495" s="416">
        <v>0</v>
      </c>
      <c r="AF1495" s="373">
        <v>0</v>
      </c>
      <c r="AG1495" s="413">
        <v>1.5300617142857142</v>
      </c>
      <c r="AH1495" s="408">
        <v>7.4262901428537378E-2</v>
      </c>
      <c r="AI1495" s="408">
        <v>0.16163433000000002</v>
      </c>
      <c r="AJ1495" s="408"/>
      <c r="AK1495" s="413">
        <f>_xll.SRS1Splines.Functions25.Linear_Interp(V_NK2!$R$10:$R$21,V_NK2!$T$10:$T$21,AR1495)</f>
        <v>56.3721142857435</v>
      </c>
      <c r="AL1495" s="413">
        <f>(AK1495/V_NK2!$T$18)*100</f>
        <v>78.952541016447469</v>
      </c>
      <c r="AM1495" s="308">
        <f>AK1495-V_NK2!$T$11</f>
        <v>15.552114285715703</v>
      </c>
      <c r="AN1495" s="308">
        <f>IFERROR((AK1495 - V_NK2!$X$12) / (V_NK2!$X$11- V_NK2!$X$12) * 100, 0)</f>
        <v>50.857142857149981</v>
      </c>
      <c r="AO1495" s="308">
        <v>427</v>
      </c>
      <c r="AP1495" s="308">
        <v>420</v>
      </c>
      <c r="AQ1495" s="308"/>
      <c r="AR1495" s="371">
        <v>423.56</v>
      </c>
      <c r="AS1495" s="413">
        <v>0.35483870967741937</v>
      </c>
      <c r="AT1495" s="416">
        <v>3.7677000000000002E-2</v>
      </c>
      <c r="AU1495" s="415"/>
      <c r="AV1495" s="413">
        <v>0.27225806451612899</v>
      </c>
      <c r="AW1495" s="408">
        <v>0.33092272727276745</v>
      </c>
      <c r="AX1495" s="408">
        <v>0.1801227272727273</v>
      </c>
      <c r="AY1495" s="408"/>
      <c r="AZ1495" s="413">
        <f>_xll.SRS1Splines.Functions25.Linear_Interp(V_NNG3A!$H$4:$H$12,V_NNG3A!$I$4:$I$12,BF1495)</f>
        <v>13.726500000000099</v>
      </c>
      <c r="BA1495" s="413">
        <f>(AZ1495/V_NNG3A!$I$8)*100</f>
        <v>99.108303249098199</v>
      </c>
      <c r="BB1495" s="308">
        <f>_xll.SRS1Splines.Functions25.Linear_Interp(V_NNG3A!$H$4:$H$12,V_NNG3A!$J$4:$J$12,BF1495)</f>
        <v>2.7389137931036101</v>
      </c>
      <c r="BC1495" s="308">
        <f>IFERROR((AZ1495-V_NNG3A!$J$20) / (V_NNG3A!$J$19-V_NNG3A!$J$20) * 100, 0)</f>
        <v>95.685459583186301</v>
      </c>
      <c r="BD1495" s="308">
        <v>1050</v>
      </c>
      <c r="BE1495" s="308">
        <v>1047</v>
      </c>
      <c r="BF1495" s="374">
        <v>1049.9000000000001</v>
      </c>
      <c r="BG1495" s="413">
        <v>0.12</v>
      </c>
      <c r="BH1495" s="416">
        <v>5.8679999999993016E-2</v>
      </c>
      <c r="BI1495" s="415">
        <v>0</v>
      </c>
      <c r="BJ1495" s="413">
        <v>0.22</v>
      </c>
      <c r="BK1495" s="408">
        <v>0.41212799999999994</v>
      </c>
      <c r="BL1495" s="408">
        <v>0.47001599999999999</v>
      </c>
      <c r="BM1495" s="408">
        <f t="shared" si="21"/>
        <v>-5.7888000000000051E-2</v>
      </c>
      <c r="BN1495" s="413">
        <f>_xll.SRS1Splines.Functions25.Linear_Interp(V_XNN1!$K$3:$K$8,V_XNN1!$L$3:$L$8,BT1495)</f>
        <v>0.19866</v>
      </c>
      <c r="BO1495" s="413">
        <f>(BN1495/V_XNN1!$L$7)*100</f>
        <v>94.600000000000009</v>
      </c>
      <c r="BP1495" s="308">
        <f>_xll.SRS1Splines.Functions25.Linear_Interp(V_XNN1!$K$3:$K$8,V_XNN1!$M$3:$M$8,BT1495)</f>
        <v>4.2660000000000101E-2</v>
      </c>
      <c r="BQ1495" s="308">
        <f>IFERROR((BN1495 - V_XNN1!$M$16) / (V_XNN1!$M$15- V_XNN1!$M$16) * 100, 0)</f>
        <v>37.325905292479149</v>
      </c>
      <c r="BR1495" s="308">
        <v>252</v>
      </c>
      <c r="BS1495" s="308">
        <v>249</v>
      </c>
      <c r="BT1495" s="374">
        <v>251.37</v>
      </c>
      <c r="BU1495" s="413">
        <v>0.04</v>
      </c>
      <c r="BV1495" s="416">
        <v>7.6593999999999995E-2</v>
      </c>
      <c r="BW1495" s="415">
        <v>0</v>
      </c>
      <c r="BX1495" s="413">
        <v>0.12096</v>
      </c>
      <c r="BY1495" s="408">
        <v>7.7759999999999996E-2</v>
      </c>
      <c r="BZ1495" s="408">
        <v>0</v>
      </c>
      <c r="CA1495" s="408"/>
      <c r="CB1495" s="413">
        <f>_xll.SRS1Splines.Functions25.Linear_Interp(V_NSPC!$N$4:$N$67,V_NSPC!$P$4:$P$67,CI1495)</f>
        <v>61.915088042399901</v>
      </c>
      <c r="CC1495" s="413">
        <f>(CB1495/V_NSPC!$T$5)*100</f>
        <v>51.10056685333754</v>
      </c>
      <c r="CD1495" s="308">
        <f>CB1495-V_NSPC!$T$6</f>
        <v>60.847921242399899</v>
      </c>
      <c r="CE1495" s="413">
        <f>IFERROR((CB1495 - V_NSPC!$T$6) / (V_NSPC!$T$5- V_NSPC!$T$6) * 100, 0)</f>
        <v>50.66604920042662</v>
      </c>
      <c r="CF1495" s="413">
        <v>995</v>
      </c>
      <c r="CG1495" s="413">
        <v>955</v>
      </c>
      <c r="CH1495" s="413"/>
      <c r="CI1495" s="417">
        <v>984.27</v>
      </c>
      <c r="CJ1495" s="413"/>
      <c r="CK1495" s="416"/>
      <c r="CL1495" s="415"/>
      <c r="CM1495" s="413">
        <v>0.12096</v>
      </c>
      <c r="CN1495" s="408">
        <v>8.6400000000000018E-3</v>
      </c>
      <c r="CO1495" s="408">
        <v>0</v>
      </c>
      <c r="CP1495" s="408"/>
      <c r="CQ1495" s="413">
        <f>_xll.SRS1Splines.Functions25.Linear_Interp(V_NSPC!$X$4:$X$46,V_NSPC!$Z$4:$Z$46,CX1495)</f>
        <v>15.327214921500101</v>
      </c>
      <c r="CR1495" s="413">
        <f>(CQ1495/V_NSPC!$AD$5)*100</f>
        <v>99.249225470281431</v>
      </c>
      <c r="CS1495" s="308">
        <f>CQ1495-V_NSPC!$AD$6</f>
        <v>7.2287764015001006</v>
      </c>
      <c r="CT1495" s="413">
        <f>IFERROR((CQ1495 - V_NSPC!$AD$6) / (V_NSPC!$AD$5- V_NSPC!$AD$6) * 100, 0)</f>
        <v>98.421406081706564</v>
      </c>
      <c r="CU1495" s="413">
        <v>909</v>
      </c>
      <c r="CV1495" s="413">
        <v>905</v>
      </c>
      <c r="CW1495" s="413"/>
      <c r="CX1495" s="417">
        <v>908.95</v>
      </c>
      <c r="CY1495" s="413">
        <v>0</v>
      </c>
      <c r="CZ1495" s="416">
        <v>0</v>
      </c>
    </row>
    <row r="1496" spans="1:104" s="1" customFormat="1" hidden="1">
      <c r="A1496" s="315">
        <v>46055</v>
      </c>
      <c r="B1496" s="410">
        <v>0</v>
      </c>
      <c r="C1496" s="411">
        <v>0.90201599999999993</v>
      </c>
      <c r="D1496" s="412">
        <v>0.9270719999999999</v>
      </c>
      <c r="E1496" s="412">
        <v>1.026432</v>
      </c>
      <c r="F1496" s="412">
        <v>0</v>
      </c>
      <c r="G1496" s="413">
        <f>_xll.SRS1Splines.Functions25.Linear_Interp(V_NEM!$R$687:$R$703,V_NEM!$T$687:$T$703,M1496)+_xll.SRS1Splines.Functions25.Linear_Interp(V_NEM!$AB$687:$AB$703,V_NEM!$AD$687:$AD$703,N1496)</f>
        <v>0.80917544369999694</v>
      </c>
      <c r="H1496" s="308">
        <f>(G1496/(V_NEM!$T$696+V_NEM!$AD$696))*100</f>
        <v>83.491193385117327</v>
      </c>
      <c r="I1496" s="308">
        <f>G1496-(V_NEM!$T$694+V_NEM!$AD$694)</f>
        <v>0.16968930869999699</v>
      </c>
      <c r="J1496" s="308">
        <f>((IFERROR((_xll.SRS1Splines.Functions25.Linear_Interp(V_NEM!$R$687:$R$703,V_NEM!$T$687:$T$703,M1496) - V_NEM!$X$689) / (V_NEM!$X$688- V_NEM!$X$689) * 100, 0))+(IFERROR((_xll.SRS1Splines.Functions25.Linear_Interp(V_NEM!$AB$687:$AB$703,V_NEM!$AD$687:$AD$703,N1496) - V_NEM!$AH$689) / (V_NEM!$AH$688- V_NEM!$AH$689) * 100, 0)))/2</f>
        <v>45.475944191005084</v>
      </c>
      <c r="K1496" s="308">
        <v>784.3</v>
      </c>
      <c r="L1496" s="308">
        <v>781.8</v>
      </c>
      <c r="M1496" s="371">
        <v>783.14</v>
      </c>
      <c r="N1496" s="371">
        <v>782.8</v>
      </c>
      <c r="O1496" s="413">
        <v>0.89499999999999991</v>
      </c>
      <c r="P1496" s="414">
        <v>1.0655599999999998</v>
      </c>
      <c r="Q1496" s="415">
        <v>0</v>
      </c>
      <c r="R1496" s="413">
        <v>0.5</v>
      </c>
      <c r="S1496" s="408">
        <v>0.35940720977401736</v>
      </c>
      <c r="T1496" s="408">
        <v>0</v>
      </c>
      <c r="U1496" s="408"/>
      <c r="V1496" s="413">
        <f>_xll.SRS1Splines.Functions25.Linear_Interp(V_NK3!$P$8:$P$32,V_NK3!$R$8:$R$32,AC1496)</f>
        <v>487.46323233999902</v>
      </c>
      <c r="W1496" s="413">
        <f>(V1496/V_NK3!$R$28)*100</f>
        <v>89.913456730264798</v>
      </c>
      <c r="X1496" s="308">
        <f>V1496-V_NK3!$R$8</f>
        <v>430.88458033999905</v>
      </c>
      <c r="Y1496" s="308">
        <f>IFERROR((V1496 - V_NK3!$V$10) / (V_NK3!$V$9- V_NK3!$V$10) * 100, 0)</f>
        <v>88.73816830443954</v>
      </c>
      <c r="Z1496" s="308">
        <v>541.79999999999995</v>
      </c>
      <c r="AA1496" s="308">
        <v>521</v>
      </c>
      <c r="AB1496" s="413">
        <v>539.72495728575711</v>
      </c>
      <c r="AC1496" s="371">
        <v>539.54</v>
      </c>
      <c r="AD1496" s="308">
        <v>0.32258064516129031</v>
      </c>
      <c r="AE1496" s="416">
        <v>0</v>
      </c>
      <c r="AF1496" s="373">
        <v>0</v>
      </c>
      <c r="AG1496" s="413">
        <v>1.5300617142857142</v>
      </c>
      <c r="AH1496" s="408">
        <v>9.4606725714387899E-2</v>
      </c>
      <c r="AI1496" s="408">
        <v>0.13829243999999999</v>
      </c>
      <c r="AJ1496" s="408"/>
      <c r="AK1496" s="413">
        <f>_xll.SRS1Splines.Functions25.Linear_Interp(V_NK2!$R$10:$R$21,V_NK2!$T$10:$T$21,AR1496)</f>
        <v>56.328428571457799</v>
      </c>
      <c r="AL1496" s="413">
        <f>(AK1496/V_NK2!$T$18)*100</f>
        <v>78.891356542657974</v>
      </c>
      <c r="AM1496" s="308">
        <f>AK1496-V_NK2!$T$11</f>
        <v>15.508428571430002</v>
      </c>
      <c r="AN1496" s="308">
        <f>IFERROR((AK1496 - V_NK2!$X$12) / (V_NK2!$X$11- V_NK2!$X$12) * 100, 0)</f>
        <v>50.714285714292885</v>
      </c>
      <c r="AO1496" s="308">
        <v>427</v>
      </c>
      <c r="AP1496" s="308">
        <v>420</v>
      </c>
      <c r="AQ1496" s="308"/>
      <c r="AR1496" s="371">
        <v>423.55</v>
      </c>
      <c r="AS1496" s="413">
        <v>0.35483870967741937</v>
      </c>
      <c r="AT1496" s="416">
        <v>3.2235999999999994E-2</v>
      </c>
      <c r="AU1496" s="415"/>
      <c r="AV1496" s="413">
        <v>0.27225806451612899</v>
      </c>
      <c r="AW1496" s="408">
        <v>0.3594431249999856</v>
      </c>
      <c r="AX1496" s="408">
        <v>0.47384312499999975</v>
      </c>
      <c r="AY1496" s="408"/>
      <c r="AZ1496" s="413">
        <f>_xll.SRS1Splines.Functions25.Linear_Interp(V_NNG3A!$H$4:$H$12,V_NNG3A!$I$4:$I$12,BF1496)</f>
        <v>13.1831</v>
      </c>
      <c r="BA1496" s="413">
        <f>(AZ1496/V_NNG3A!$I$8)*100</f>
        <v>95.184837545126356</v>
      </c>
      <c r="BB1496" s="308">
        <f>_xll.SRS1Splines.Functions25.Linear_Interp(V_NNG3A!$H$4:$H$12,V_NNG3A!$J$4:$J$12,BF1496)</f>
        <v>2.1955137931035602</v>
      </c>
      <c r="BC1496" s="308">
        <f>IFERROR((AZ1496-V_NNG3A!$J$20) / (V_NNG3A!$J$19-V_NNG3A!$J$20) * 100, 0)</f>
        <v>76.701481749187266</v>
      </c>
      <c r="BD1496" s="308">
        <v>1050</v>
      </c>
      <c r="BE1496" s="308">
        <v>1047</v>
      </c>
      <c r="BF1496" s="374">
        <v>1049.46</v>
      </c>
      <c r="BG1496" s="413">
        <v>0.12</v>
      </c>
      <c r="BH1496" s="416">
        <v>0.15923999999999069</v>
      </c>
      <c r="BI1496" s="415">
        <v>0</v>
      </c>
      <c r="BJ1496" s="413">
        <v>0.22</v>
      </c>
      <c r="BK1496" s="408">
        <v>0.37238399999999999</v>
      </c>
      <c r="BL1496" s="408">
        <v>0.386208</v>
      </c>
      <c r="BM1496" s="408">
        <f t="shared" si="21"/>
        <v>-1.3824000000000003E-2</v>
      </c>
      <c r="BN1496" s="413">
        <f>_xll.SRS1Splines.Functions25.Linear_Interp(V_XNN1!$K$3:$K$8,V_XNN1!$L$3:$L$8,BT1496)</f>
        <v>0.19020000000000001</v>
      </c>
      <c r="BO1496" s="413">
        <f>(BN1496/V_XNN1!$L$7)*100</f>
        <v>90.571428571428584</v>
      </c>
      <c r="BP1496" s="308">
        <f>_xll.SRS1Splines.Functions25.Linear_Interp(V_XNN1!$K$3:$K$8,V_XNN1!$M$3:$M$8,BT1496)</f>
        <v>3.4200000000000098E-2</v>
      </c>
      <c r="BQ1496" s="308">
        <f>IFERROR((BN1496 - V_XNN1!$M$16) / (V_XNN1!$M$15- V_XNN1!$M$16) * 100, 0)</f>
        <v>11.142061281337106</v>
      </c>
      <c r="BR1496" s="308">
        <v>252</v>
      </c>
      <c r="BS1496" s="308">
        <v>249</v>
      </c>
      <c r="BT1496" s="374">
        <v>250.9</v>
      </c>
      <c r="BU1496" s="413">
        <v>0.04</v>
      </c>
      <c r="BV1496" s="416">
        <v>6.182E-2</v>
      </c>
      <c r="BW1496" s="415">
        <v>0</v>
      </c>
      <c r="BX1496" s="413">
        <v>0.12096</v>
      </c>
      <c r="BY1496" s="408">
        <v>7.7759999999999996E-2</v>
      </c>
      <c r="BZ1496" s="408">
        <v>0</v>
      </c>
      <c r="CA1496" s="408"/>
      <c r="CB1496" s="413">
        <f>_xll.SRS1Splines.Functions25.Linear_Interp(V_NSPC!$N$4:$N$67,V_NSPC!$P$4:$P$67,CI1496)</f>
        <v>61.9598338135999</v>
      </c>
      <c r="CC1496" s="413">
        <f>(CB1496/V_NSPC!$T$5)*100</f>
        <v>51.137497015999081</v>
      </c>
      <c r="CD1496" s="308">
        <f>CB1496-V_NSPC!$T$6</f>
        <v>60.892667013599898</v>
      </c>
      <c r="CE1496" s="413">
        <f>IFERROR((CB1496 - V_NSPC!$T$6) / (V_NSPC!$T$5- V_NSPC!$T$6) * 100, 0)</f>
        <v>50.703307522466886</v>
      </c>
      <c r="CF1496" s="413">
        <v>995</v>
      </c>
      <c r="CG1496" s="413">
        <v>955</v>
      </c>
      <c r="CH1496" s="413"/>
      <c r="CI1496" s="417">
        <v>984.28</v>
      </c>
      <c r="CJ1496" s="413"/>
      <c r="CK1496" s="416"/>
      <c r="CL1496" s="415"/>
      <c r="CM1496" s="413">
        <v>0.12096</v>
      </c>
      <c r="CN1496" s="408">
        <v>8.6400000000000018E-3</v>
      </c>
      <c r="CO1496" s="408">
        <v>0</v>
      </c>
      <c r="CP1496" s="408"/>
      <c r="CQ1496" s="413">
        <f>_xll.SRS1Splines.Functions25.Linear_Interp(V_NSPC!$X$4:$X$46,V_NSPC!$Z$4:$Z$46,CX1496)</f>
        <v>15.3504035812001</v>
      </c>
      <c r="CR1496" s="413">
        <f>(CQ1496/V_NSPC!$AD$5)*100</f>
        <v>99.399380376225267</v>
      </c>
      <c r="CS1496" s="308">
        <f>CQ1496-V_NSPC!$AD$6</f>
        <v>7.2519650612000994</v>
      </c>
      <c r="CT1496" s="413">
        <f>IFERROR((CQ1496 - V_NSPC!$AD$6) / (V_NSPC!$AD$5- V_NSPC!$AD$6) * 100, 0)</f>
        <v>98.737124865365516</v>
      </c>
      <c r="CU1496" s="413">
        <v>909</v>
      </c>
      <c r="CV1496" s="413">
        <v>905</v>
      </c>
      <c r="CW1496" s="413"/>
      <c r="CX1496" s="417">
        <v>908.96</v>
      </c>
      <c r="CY1496" s="413">
        <v>0</v>
      </c>
      <c r="CZ1496" s="416">
        <v>0</v>
      </c>
    </row>
    <row r="1497" spans="1:104" s="1" customFormat="1" hidden="1">
      <c r="A1497" s="315">
        <v>46056</v>
      </c>
      <c r="B1497" s="410">
        <v>0</v>
      </c>
      <c r="C1497" s="411">
        <v>0.90201599999999993</v>
      </c>
      <c r="D1497" s="412">
        <v>0.98236800000000002</v>
      </c>
      <c r="E1497" s="412">
        <v>0.94867199999999985</v>
      </c>
      <c r="F1497" s="412">
        <v>0</v>
      </c>
      <c r="G1497" s="413">
        <f>_xll.SRS1Splines.Functions25.Linear_Interp(V_NEM!$R$687:$R$703,V_NEM!$T$687:$T$703,M1497)+_xll.SRS1Splines.Functions25.Linear_Interp(V_NEM!$AB$687:$AB$703,V_NEM!$AD$687:$AD$703,N1497)</f>
        <v>0.84212466915000594</v>
      </c>
      <c r="H1497" s="308">
        <f>(G1497/(V_NEM!$T$696+V_NEM!$AD$696))*100</f>
        <v>86.890913650178234</v>
      </c>
      <c r="I1497" s="308">
        <f>G1497-(V_NEM!$T$694+V_NEM!$AD$694)</f>
        <v>0.20263853415000599</v>
      </c>
      <c r="J1497" s="308">
        <f>((IFERROR((_xll.SRS1Splines.Functions25.Linear_Interp(V_NEM!$R$687:$R$703,V_NEM!$T$687:$T$703,M1497) - V_NEM!$X$689) / (V_NEM!$X$688- V_NEM!$X$689) * 100, 0))+(IFERROR((_xll.SRS1Splines.Functions25.Linear_Interp(V_NEM!$AB$687:$AB$703,V_NEM!$AD$687:$AD$703,N1497) - V_NEM!$AH$689) / (V_NEM!$AH$688- V_NEM!$AH$689) * 100, 0)))/2</f>
        <v>55.148147255849878</v>
      </c>
      <c r="K1497" s="308">
        <v>784.3</v>
      </c>
      <c r="L1497" s="308">
        <v>781.8</v>
      </c>
      <c r="M1497" s="371">
        <v>783.33</v>
      </c>
      <c r="N1497" s="371">
        <v>783</v>
      </c>
      <c r="O1497" s="413">
        <v>0.89499999999999991</v>
      </c>
      <c r="P1497" s="414">
        <v>0.96883000000000008</v>
      </c>
      <c r="Q1497" s="415">
        <v>0</v>
      </c>
      <c r="R1497" s="413">
        <v>0.5</v>
      </c>
      <c r="S1497" s="408">
        <v>0.35940720977020263</v>
      </c>
      <c r="T1497" s="408">
        <v>0</v>
      </c>
      <c r="U1497" s="408"/>
      <c r="V1497" s="413">
        <f>_xll.SRS1Splines.Functions25.Linear_Interp(V_NK3!$P$8:$P$32,V_NK3!$R$8:$R$32,AC1497)</f>
        <v>487.82263954999797</v>
      </c>
      <c r="W1497" s="413">
        <f>(V1497/V_NK3!$R$28)*100</f>
        <v>89.979750026827205</v>
      </c>
      <c r="X1497" s="308">
        <f>V1497-V_NK3!$R$8</f>
        <v>431.243987549998</v>
      </c>
      <c r="Y1497" s="308">
        <f>IFERROR((V1497 - V_NK3!$V$10) / (V_NK3!$V$9- V_NK3!$V$10) * 100, 0)</f>
        <v>88.81218612486272</v>
      </c>
      <c r="Z1497" s="308">
        <v>541.79999999999995</v>
      </c>
      <c r="AA1497" s="308">
        <v>521</v>
      </c>
      <c r="AB1497" s="413">
        <v>539.69865689516109</v>
      </c>
      <c r="AC1497" s="371">
        <v>539.54999999999995</v>
      </c>
      <c r="AD1497" s="308">
        <v>0.32258064516129031</v>
      </c>
      <c r="AE1497" s="416">
        <v>0</v>
      </c>
      <c r="AF1497" s="373">
        <v>0</v>
      </c>
      <c r="AG1497" s="413">
        <v>1.5300617142857142</v>
      </c>
      <c r="AH1497" s="408">
        <v>4.7288025714149466E-2</v>
      </c>
      <c r="AI1497" s="408">
        <v>9.0973739999999997E-2</v>
      </c>
      <c r="AJ1497" s="408"/>
      <c r="AK1497" s="413">
        <f>_xll.SRS1Splines.Functions25.Linear_Interp(V_NK2!$R$10:$R$21,V_NK2!$T$10:$T$21,AR1497)</f>
        <v>56.284742857172098</v>
      </c>
      <c r="AL1497" s="413">
        <f>(AK1497/V_NK2!$T$18)*100</f>
        <v>78.830172068868478</v>
      </c>
      <c r="AM1497" s="308">
        <f>AK1497-V_NK2!$T$11</f>
        <v>15.464742857144302</v>
      </c>
      <c r="AN1497" s="308">
        <f>IFERROR((AK1497 - V_NK2!$X$12) / (V_NK2!$X$11- V_NK2!$X$12) * 100, 0)</f>
        <v>50.571428571435774</v>
      </c>
      <c r="AO1497" s="308">
        <v>427</v>
      </c>
      <c r="AP1497" s="308">
        <v>420</v>
      </c>
      <c r="AQ1497" s="308"/>
      <c r="AR1497" s="371">
        <v>423.54</v>
      </c>
      <c r="AS1497" s="413">
        <v>0.35483870967741937</v>
      </c>
      <c r="AT1497" s="416">
        <v>2.1205999999999999E-2</v>
      </c>
      <c r="AU1497" s="415"/>
      <c r="AV1497" s="413">
        <v>0.27225806451612899</v>
      </c>
      <c r="AW1497" s="408">
        <v>0.35907414772725837</v>
      </c>
      <c r="AX1497" s="408">
        <v>0.47347414772727264</v>
      </c>
      <c r="AY1497" s="408"/>
      <c r="AZ1497" s="413">
        <f>_xll.SRS1Splines.Functions25.Linear_Interp(V_NNG3A!$H$4:$H$12,V_NNG3A!$I$4:$I$12,BF1497)</f>
        <v>12.639699999999999</v>
      </c>
      <c r="BA1497" s="413">
        <f>(AZ1497/V_NNG3A!$I$8)*100</f>
        <v>91.261371841155238</v>
      </c>
      <c r="BB1497" s="308">
        <f>_xll.SRS1Splines.Functions25.Linear_Interp(V_NNG3A!$H$4:$H$12,V_NNG3A!$J$4:$J$12,BF1497)</f>
        <v>1.6521137931034999</v>
      </c>
      <c r="BC1497" s="308">
        <f>IFERROR((AZ1497-V_NNG3A!$J$20) / (V_NNG3A!$J$19-V_NNG3A!$J$20) * 100, 0)</f>
        <v>57.717503915191692</v>
      </c>
      <c r="BD1497" s="308">
        <v>1050</v>
      </c>
      <c r="BE1497" s="308">
        <v>1047</v>
      </c>
      <c r="BF1497" s="374">
        <v>1049.02</v>
      </c>
      <c r="BG1497" s="413">
        <v>0.12</v>
      </c>
      <c r="BH1497" s="416">
        <v>0.15513000000000465</v>
      </c>
      <c r="BI1497" s="415">
        <v>0</v>
      </c>
      <c r="BJ1497" s="413">
        <v>0.22</v>
      </c>
      <c r="BK1497" s="408">
        <v>0.40953600000000001</v>
      </c>
      <c r="BL1497" s="408">
        <v>0.40953600000000001</v>
      </c>
      <c r="BM1497" s="408">
        <f t="shared" si="21"/>
        <v>0</v>
      </c>
      <c r="BN1497" s="413">
        <f>_xll.SRS1Splines.Functions25.Linear_Interp(V_XNN1!$K$3:$K$8,V_XNN1!$L$3:$L$8,BT1497)</f>
        <v>0.19020000000000001</v>
      </c>
      <c r="BO1497" s="413">
        <f>(BN1497/V_XNN1!$L$7)*100</f>
        <v>90.571428571428584</v>
      </c>
      <c r="BP1497" s="308">
        <f>_xll.SRS1Splines.Functions25.Linear_Interp(V_XNN1!$K$3:$K$8,V_XNN1!$M$3:$M$8,BT1497)</f>
        <v>3.4200000000000098E-2</v>
      </c>
      <c r="BQ1497" s="308">
        <f>IFERROR((BN1497 - V_XNN1!$M$16) / (V_XNN1!$M$15- V_XNN1!$M$16) * 100, 0)</f>
        <v>11.142061281337106</v>
      </c>
      <c r="BR1497" s="308">
        <v>252</v>
      </c>
      <c r="BS1497" s="308">
        <v>249</v>
      </c>
      <c r="BT1497" s="374">
        <v>250.9</v>
      </c>
      <c r="BU1497" s="413">
        <v>0.04</v>
      </c>
      <c r="BV1497" s="416">
        <v>6.3432000000000002E-2</v>
      </c>
      <c r="BW1497" s="415">
        <v>0</v>
      </c>
      <c r="BX1497" s="413">
        <v>0.12096</v>
      </c>
      <c r="BY1497" s="408">
        <v>7.7759999999999996E-2</v>
      </c>
      <c r="BZ1497" s="408">
        <v>0</v>
      </c>
      <c r="CA1497" s="408"/>
      <c r="CB1497" s="413">
        <f>_xll.SRS1Splines.Functions25.Linear_Interp(V_NSPC!$N$4:$N$67,V_NSPC!$P$4:$P$67,CI1497)</f>
        <v>62.000105007679899</v>
      </c>
      <c r="CC1497" s="413">
        <f>(CB1497/V_NSPC!$T$5)*100</f>
        <v>51.170734162394474</v>
      </c>
      <c r="CD1497" s="308">
        <f>CB1497-V_NSPC!$T$6</f>
        <v>60.932938207679896</v>
      </c>
      <c r="CE1497" s="413">
        <f>IFERROR((CB1497 - V_NSPC!$T$6) / (V_NSPC!$T$5- V_NSPC!$T$6) * 100, 0)</f>
        <v>50.736840012303134</v>
      </c>
      <c r="CF1497" s="413">
        <v>995</v>
      </c>
      <c r="CG1497" s="413">
        <v>955</v>
      </c>
      <c r="CH1497" s="413"/>
      <c r="CI1497" s="417">
        <v>984.28899999999999</v>
      </c>
      <c r="CJ1497" s="413"/>
      <c r="CK1497" s="416"/>
      <c r="CL1497" s="415"/>
      <c r="CM1497" s="413">
        <v>0.12096</v>
      </c>
      <c r="CN1497" s="408">
        <v>8.6400000000000018E-3</v>
      </c>
      <c r="CO1497" s="408">
        <v>0</v>
      </c>
      <c r="CP1497" s="408"/>
      <c r="CQ1497" s="413">
        <f>_xll.SRS1Splines.Functions25.Linear_Interp(V_NSPC!$X$4:$X$46,V_NSPC!$Z$4:$Z$46,CX1497)</f>
        <v>15.352722447170001</v>
      </c>
      <c r="CR1497" s="413">
        <f>(CQ1497/V_NSPC!$AD$5)*100</f>
        <v>99.414395866819007</v>
      </c>
      <c r="CS1497" s="308">
        <f>CQ1497-V_NSPC!$AD$6</f>
        <v>7.2542839271700004</v>
      </c>
      <c r="CT1497" s="413">
        <f>IFERROR((CQ1497 - V_NSPC!$AD$6) / (V_NSPC!$AD$5- V_NSPC!$AD$6) * 100, 0)</f>
        <v>98.768696743730061</v>
      </c>
      <c r="CU1497" s="413">
        <v>909</v>
      </c>
      <c r="CV1497" s="413">
        <v>905</v>
      </c>
      <c r="CW1497" s="413"/>
      <c r="CX1497" s="417">
        <v>908.96100000000001</v>
      </c>
      <c r="CY1497" s="413">
        <v>0</v>
      </c>
      <c r="CZ1497" s="416">
        <v>0</v>
      </c>
    </row>
    <row r="1498" spans="1:104" s="1" customFormat="1" hidden="1">
      <c r="A1498" s="315">
        <v>46057</v>
      </c>
      <c r="B1498" s="410">
        <v>0</v>
      </c>
      <c r="C1498" s="411">
        <v>0.90201599999999993</v>
      </c>
      <c r="D1498" s="412">
        <v>0.94435199999999997</v>
      </c>
      <c r="E1498" s="412">
        <v>0.94694400000000012</v>
      </c>
      <c r="F1498" s="412">
        <v>0</v>
      </c>
      <c r="G1498" s="413">
        <f>_xll.SRS1Splines.Functions25.Linear_Interp(V_NEM!$R$687:$R$703,V_NEM!$T$687:$T$703,M1498)+_xll.SRS1Splines.Functions25.Linear_Interp(V_NEM!$AB$687:$AB$703,V_NEM!$AD$687:$AD$703,N1498)</f>
        <v>0.83421311019999644</v>
      </c>
      <c r="H1498" s="308">
        <f>(G1498/(V_NEM!$T$696+V_NEM!$AD$696))*100</f>
        <v>86.074594391585038</v>
      </c>
      <c r="I1498" s="308">
        <f>G1498-(V_NEM!$T$694+V_NEM!$AD$694)</f>
        <v>0.19472697519999649</v>
      </c>
      <c r="J1498" s="308">
        <f>((IFERROR((_xll.SRS1Splines.Functions25.Linear_Interp(V_NEM!$R$687:$R$703,V_NEM!$T$687:$T$703,M1498) - V_NEM!$X$689) / (V_NEM!$X$688- V_NEM!$X$689) * 100, 0))+(IFERROR((_xll.SRS1Splines.Functions25.Linear_Interp(V_NEM!$AB$687:$AB$703,V_NEM!$AD$687:$AD$703,N1498) - V_NEM!$AH$689) / (V_NEM!$AH$688- V_NEM!$AH$689) * 100, 0)))/2</f>
        <v>53.354014041883246</v>
      </c>
      <c r="K1498" s="308">
        <v>784.3</v>
      </c>
      <c r="L1498" s="308">
        <v>781.8</v>
      </c>
      <c r="M1498" s="371">
        <v>783.28</v>
      </c>
      <c r="N1498" s="371">
        <v>782.98</v>
      </c>
      <c r="O1498" s="413">
        <v>0.89499999999999991</v>
      </c>
      <c r="P1498" s="414">
        <v>0.96745000000000003</v>
      </c>
      <c r="Q1498" s="415">
        <v>0</v>
      </c>
      <c r="R1498" s="413">
        <v>0.5</v>
      </c>
      <c r="S1498" s="408">
        <v>0.71881441954803471</v>
      </c>
      <c r="T1498" s="408">
        <v>0</v>
      </c>
      <c r="U1498" s="408"/>
      <c r="V1498" s="413">
        <f>_xll.SRS1Splines.Functions25.Linear_Interp(V_NK3!$P$8:$P$32,V_NK3!$R$8:$R$32,AC1498)</f>
        <v>488.54145397000201</v>
      </c>
      <c r="W1498" s="413">
        <f>(V1498/V_NK3!$R$28)*100</f>
        <v>90.112336619953155</v>
      </c>
      <c r="X1498" s="308">
        <f>V1498-V_NK3!$R$8</f>
        <v>431.96280197000203</v>
      </c>
      <c r="Y1498" s="308">
        <f>IFERROR((V1498 - V_NK3!$V$10) / (V_NK3!$V$9- V_NK3!$V$10) * 100, 0)</f>
        <v>88.960221765710301</v>
      </c>
      <c r="Z1498" s="308">
        <v>541.79999999999995</v>
      </c>
      <c r="AA1498" s="308">
        <v>521</v>
      </c>
      <c r="AB1498" s="413">
        <v>539.67235650456507</v>
      </c>
      <c r="AC1498" s="371">
        <v>539.57000000000005</v>
      </c>
      <c r="AD1498" s="308">
        <v>0.32258064516129031</v>
      </c>
      <c r="AE1498" s="416">
        <v>0</v>
      </c>
      <c r="AF1498" s="373">
        <v>0</v>
      </c>
      <c r="AG1498" s="413">
        <v>1.5300617142857142</v>
      </c>
      <c r="AH1498" s="408">
        <v>9.0416040000000017E-2</v>
      </c>
      <c r="AI1498" s="408">
        <v>9.0416040000000003E-2</v>
      </c>
      <c r="AJ1498" s="408"/>
      <c r="AK1498" s="413">
        <f>_xll.SRS1Splines.Functions25.Linear_Interp(V_NK2!$R$10:$R$21,V_NK2!$T$10:$T$21,AR1498)</f>
        <v>56.284742857172098</v>
      </c>
      <c r="AL1498" s="413">
        <f>(AK1498/V_NK2!$T$18)*100</f>
        <v>78.830172068868478</v>
      </c>
      <c r="AM1498" s="308">
        <f>AK1498-V_NK2!$T$11</f>
        <v>15.464742857144302</v>
      </c>
      <c r="AN1498" s="308">
        <f>IFERROR((AK1498 - V_NK2!$X$12) / (V_NK2!$X$11- V_NK2!$X$12) * 100, 0)</f>
        <v>50.571428571435774</v>
      </c>
      <c r="AO1498" s="308">
        <v>427</v>
      </c>
      <c r="AP1498" s="308">
        <v>420</v>
      </c>
      <c r="AQ1498" s="308"/>
      <c r="AR1498" s="371">
        <v>423.54</v>
      </c>
      <c r="AS1498" s="413">
        <v>0.35483870967741937</v>
      </c>
      <c r="AT1498" s="416">
        <v>2.1076000000000001E-2</v>
      </c>
      <c r="AU1498" s="415"/>
      <c r="AV1498" s="413">
        <v>0.27225806451612899</v>
      </c>
      <c r="AW1498" s="408">
        <v>0.33802727272730576</v>
      </c>
      <c r="AX1498" s="408">
        <v>0.17942727272727269</v>
      </c>
      <c r="AY1498" s="408"/>
      <c r="AZ1498" s="413">
        <f>_xll.SRS1Splines.Functions25.Linear_Interp(V_NNG3A!$H$4:$H$12,V_NNG3A!$I$4:$I$12,BF1498)</f>
        <v>13.3930500000001</v>
      </c>
      <c r="BA1498" s="413">
        <f>(AZ1498/V_NNG3A!$I$8)*100</f>
        <v>96.700722021661377</v>
      </c>
      <c r="BB1498" s="308">
        <f>_xll.SRS1Splines.Functions25.Linear_Interp(V_NNG3A!$H$4:$H$12,V_NNG3A!$J$4:$J$12,BF1498)</f>
        <v>2.4054637931036398</v>
      </c>
      <c r="BC1498" s="308">
        <f>IFERROR((AZ1498-V_NNG3A!$J$20) / (V_NNG3A!$J$19-V_NNG3A!$J$20) * 100, 0)</f>
        <v>84.036200457779969</v>
      </c>
      <c r="BD1498" s="308">
        <v>1050</v>
      </c>
      <c r="BE1498" s="308">
        <v>1047</v>
      </c>
      <c r="BF1498" s="374">
        <v>1049.6300000000001</v>
      </c>
      <c r="BG1498" s="413">
        <v>0.12</v>
      </c>
      <c r="BH1498" s="416">
        <v>5.7950000000011645E-2</v>
      </c>
      <c r="BI1498" s="415">
        <v>0</v>
      </c>
      <c r="BJ1498" s="413">
        <v>0.22</v>
      </c>
      <c r="BK1498" s="408">
        <v>0.35856000000000005</v>
      </c>
      <c r="BL1498" s="408">
        <v>0.36547200000000007</v>
      </c>
      <c r="BM1498" s="408">
        <f t="shared" si="21"/>
        <v>-6.9120000000000292E-3</v>
      </c>
      <c r="BN1498" s="413">
        <f>_xll.SRS1Splines.Functions25.Linear_Interp(V_XNN1!$K$3:$K$8,V_XNN1!$L$3:$L$8,BT1498)</f>
        <v>0.19470000000000001</v>
      </c>
      <c r="BO1498" s="413">
        <f>(BN1498/V_XNN1!$L$7)*100</f>
        <v>92.714285714285722</v>
      </c>
      <c r="BP1498" s="308">
        <f>_xll.SRS1Splines.Functions25.Linear_Interp(V_XNN1!$K$3:$K$8,V_XNN1!$M$3:$M$8,BT1498)</f>
        <v>3.8700000000000102E-2</v>
      </c>
      <c r="BQ1498" s="308">
        <f>IFERROR((BN1498 - V_XNN1!$M$16) / (V_XNN1!$M$15- V_XNN1!$M$16) * 100, 0)</f>
        <v>25.069637883008429</v>
      </c>
      <c r="BR1498" s="308">
        <v>252</v>
      </c>
      <c r="BS1498" s="308">
        <v>249</v>
      </c>
      <c r="BT1498" s="374">
        <v>251.15</v>
      </c>
      <c r="BU1498" s="413">
        <v>0.04</v>
      </c>
      <c r="BV1498" s="416">
        <v>5.8837E-2</v>
      </c>
      <c r="BW1498" s="415">
        <v>0</v>
      </c>
      <c r="BX1498" s="413">
        <v>0.12096</v>
      </c>
      <c r="BY1498" s="408">
        <v>7.7759999999999996E-2</v>
      </c>
      <c r="BZ1498" s="408">
        <v>0</v>
      </c>
      <c r="CA1498" s="408"/>
      <c r="CB1498" s="413">
        <f>_xll.SRS1Splines.Functions25.Linear_Interp(V_NSPC!$N$4:$N$67,V_NSPC!$P$4:$P$67,CI1498)</f>
        <v>61.9866812763198</v>
      </c>
      <c r="CC1498" s="413">
        <f>(CB1498/V_NSPC!$T$5)*100</f>
        <v>51.159655113595925</v>
      </c>
      <c r="CD1498" s="308">
        <f>CB1498-V_NSPC!$T$6</f>
        <v>60.919514476319797</v>
      </c>
      <c r="CE1498" s="413">
        <f>IFERROR((CB1498 - V_NSPC!$T$6) / (V_NSPC!$T$5- V_NSPC!$T$6) * 100, 0)</f>
        <v>50.725662515690971</v>
      </c>
      <c r="CF1498" s="413">
        <v>995</v>
      </c>
      <c r="CG1498" s="413">
        <v>955</v>
      </c>
      <c r="CH1498" s="413"/>
      <c r="CI1498" s="417">
        <v>984.28599999999994</v>
      </c>
      <c r="CJ1498" s="413"/>
      <c r="CK1498" s="416"/>
      <c r="CL1498" s="415"/>
      <c r="CM1498" s="413">
        <v>0.12096</v>
      </c>
      <c r="CN1498" s="408">
        <v>8.6400000000000018E-3</v>
      </c>
      <c r="CO1498" s="408">
        <v>0</v>
      </c>
      <c r="CP1498" s="408"/>
      <c r="CQ1498" s="413">
        <f>_xll.SRS1Splines.Functions25.Linear_Interp(V_NSPC!$X$4:$X$46,V_NSPC!$Z$4:$Z$46,CX1498)</f>
        <v>15.3573601791099</v>
      </c>
      <c r="CR1498" s="413">
        <f>(CQ1498/V_NSPC!$AD$5)*100</f>
        <v>99.444426848007126</v>
      </c>
      <c r="CS1498" s="308">
        <f>CQ1498-V_NSPC!$AD$6</f>
        <v>7.2589216591098999</v>
      </c>
      <c r="CT1498" s="413">
        <f>IFERROR((CQ1498 - V_NSPC!$AD$6) / (V_NSPC!$AD$5- V_NSPC!$AD$6) * 100, 0)</f>
        <v>98.831840500460473</v>
      </c>
      <c r="CU1498" s="413">
        <v>909</v>
      </c>
      <c r="CV1498" s="413">
        <v>905</v>
      </c>
      <c r="CW1498" s="413"/>
      <c r="CX1498" s="417">
        <v>908.96299999999997</v>
      </c>
      <c r="CY1498" s="413">
        <v>0</v>
      </c>
      <c r="CZ1498" s="416">
        <v>0</v>
      </c>
    </row>
    <row r="1499" spans="1:104" s="1" customFormat="1" hidden="1">
      <c r="A1499" s="315">
        <v>46058</v>
      </c>
      <c r="B1499" s="410">
        <v>0</v>
      </c>
      <c r="C1499" s="411">
        <v>0.90201599999999993</v>
      </c>
      <c r="D1499" s="412">
        <v>0.93571199999999999</v>
      </c>
      <c r="E1499" s="412">
        <v>0.94791599999999998</v>
      </c>
      <c r="F1499" s="412">
        <v>0</v>
      </c>
      <c r="G1499" s="413">
        <f>_xll.SRS1Splines.Functions25.Linear_Interp(V_NEM!$R$687:$R$703,V_NEM!$T$687:$T$703,M1499)+_xll.SRS1Splines.Functions25.Linear_Interp(V_NEM!$AB$687:$AB$703,V_NEM!$AD$687:$AD$703,N1499)</f>
        <v>0.81745924989999241</v>
      </c>
      <c r="H1499" s="308">
        <f>(G1499/(V_NEM!$T$696+V_NEM!$AD$696))*100</f>
        <v>84.345921331687435</v>
      </c>
      <c r="I1499" s="308">
        <f>G1499-(V_NEM!$T$694+V_NEM!$AD$694)</f>
        <v>0.17797311489999246</v>
      </c>
      <c r="J1499" s="308">
        <f>((IFERROR((_xll.SRS1Splines.Functions25.Linear_Interp(V_NEM!$R$687:$R$703,V_NEM!$T$687:$T$703,M1499) - V_NEM!$X$689) / (V_NEM!$X$688- V_NEM!$X$689) * 100, 0))+(IFERROR((_xll.SRS1Splines.Functions25.Linear_Interp(V_NEM!$AB$687:$AB$703,V_NEM!$AD$687:$AD$703,N1499) - V_NEM!$AH$689) / (V_NEM!$AH$688- V_NEM!$AH$689) * 100, 0)))/2</f>
        <v>48.844942177895007</v>
      </c>
      <c r="K1499" s="308">
        <v>784.3</v>
      </c>
      <c r="L1499" s="308">
        <v>781.8</v>
      </c>
      <c r="M1499" s="371">
        <v>783.18</v>
      </c>
      <c r="N1499" s="371">
        <v>782.9</v>
      </c>
      <c r="O1499" s="413">
        <v>0.89499999999999991</v>
      </c>
      <c r="P1499" s="414">
        <v>0.96789200000000009</v>
      </c>
      <c r="Q1499" s="415">
        <v>0</v>
      </c>
      <c r="R1499" s="413">
        <v>0.5</v>
      </c>
      <c r="S1499" s="408">
        <v>0.35940720977020263</v>
      </c>
      <c r="T1499" s="408">
        <v>0</v>
      </c>
      <c r="U1499" s="408"/>
      <c r="V1499" s="413">
        <f>_xll.SRS1Splines.Functions25.Linear_Interp(V_NK3!$P$8:$P$32,V_NK3!$R$8:$R$32,AC1499)</f>
        <v>488.90086118000102</v>
      </c>
      <c r="W1499" s="413">
        <f>(V1499/V_NK3!$R$28)*100</f>
        <v>90.178629916515575</v>
      </c>
      <c r="X1499" s="308">
        <f>V1499-V_NK3!$R$8</f>
        <v>432.32220918000104</v>
      </c>
      <c r="Y1499" s="308">
        <f>IFERROR((V1499 - V_NK3!$V$10) / (V_NK3!$V$9- V_NK3!$V$10) * 100, 0)</f>
        <v>89.034239586133481</v>
      </c>
      <c r="Z1499" s="308">
        <v>541.79999999999995</v>
      </c>
      <c r="AA1499" s="308">
        <v>521</v>
      </c>
      <c r="AB1499" s="413">
        <v>539.64605611396905</v>
      </c>
      <c r="AC1499" s="371">
        <v>539.58000000000004</v>
      </c>
      <c r="AD1499" s="308">
        <v>0.32258064516129031</v>
      </c>
      <c r="AE1499" s="416">
        <v>0</v>
      </c>
      <c r="AF1499" s="373">
        <v>0</v>
      </c>
      <c r="AG1499" s="413">
        <v>1.5300617142857142</v>
      </c>
      <c r="AH1499" s="408">
        <v>0.10685596428585051</v>
      </c>
      <c r="AI1499" s="408">
        <v>6.3170249999999997E-2</v>
      </c>
      <c r="AJ1499" s="408"/>
      <c r="AK1499" s="413">
        <f>_xll.SRS1Splines.Functions25.Linear_Interp(V_NK2!$R$10:$R$21,V_NK2!$T$10:$T$21,AR1499)</f>
        <v>56.328428571457799</v>
      </c>
      <c r="AL1499" s="413">
        <f>(AK1499/V_NK2!$T$18)*100</f>
        <v>78.891356542657974</v>
      </c>
      <c r="AM1499" s="308">
        <f>AK1499-V_NK2!$T$11</f>
        <v>15.508428571430002</v>
      </c>
      <c r="AN1499" s="308">
        <f>IFERROR((AK1499 - V_NK2!$X$12) / (V_NK2!$X$11- V_NK2!$X$12) * 100, 0)</f>
        <v>50.714285714292885</v>
      </c>
      <c r="AO1499" s="308">
        <v>427</v>
      </c>
      <c r="AP1499" s="308">
        <v>420</v>
      </c>
      <c r="AQ1499" s="308"/>
      <c r="AR1499" s="371">
        <v>423.55</v>
      </c>
      <c r="AS1499" s="413">
        <v>0.35483870967741937</v>
      </c>
      <c r="AT1499" s="416">
        <v>1.4725E-2</v>
      </c>
      <c r="AU1499" s="415"/>
      <c r="AV1499" s="413">
        <v>0.27225806451612899</v>
      </c>
      <c r="AW1499" s="408">
        <v>0.33941409090904845</v>
      </c>
      <c r="AX1499" s="408">
        <v>0.48761409090909102</v>
      </c>
      <c r="AY1499" s="408"/>
      <c r="AZ1499" s="413">
        <f>_xll.SRS1Splines.Functions25.Linear_Interp(V_NNG3A!$H$4:$H$12,V_NNG3A!$I$4:$I$12,BF1499)</f>
        <v>12.6890999999999</v>
      </c>
      <c r="BA1499" s="413">
        <f>(AZ1499/V_NNG3A!$I$8)*100</f>
        <v>91.61805054151553</v>
      </c>
      <c r="BB1499" s="308">
        <f>_xll.SRS1Splines.Functions25.Linear_Interp(V_NNG3A!$H$4:$H$12,V_NNG3A!$J$4:$J$12,BF1499)</f>
        <v>1.7015137931034501</v>
      </c>
      <c r="BC1499" s="308">
        <f>IFERROR((AZ1499-V_NNG3A!$J$20) / (V_NNG3A!$J$19-V_NNG3A!$J$20) * 100, 0)</f>
        <v>59.443320081915097</v>
      </c>
      <c r="BD1499" s="308">
        <v>1050</v>
      </c>
      <c r="BE1499" s="308">
        <v>1047</v>
      </c>
      <c r="BF1499" s="374">
        <v>1049.06</v>
      </c>
      <c r="BG1499" s="413">
        <v>0.12</v>
      </c>
      <c r="BH1499" s="416">
        <v>0.16201999999998953</v>
      </c>
      <c r="BI1499" s="415">
        <v>0</v>
      </c>
      <c r="BJ1499" s="413">
        <v>0.22</v>
      </c>
      <c r="BK1499" s="408">
        <v>0.36115199999999997</v>
      </c>
      <c r="BL1499" s="408">
        <v>0.35510400000000003</v>
      </c>
      <c r="BM1499" s="408">
        <f t="shared" si="21"/>
        <v>6.0479999999999423E-3</v>
      </c>
      <c r="BN1499" s="413">
        <f>_xll.SRS1Splines.Functions25.Linear_Interp(V_XNN1!$K$3:$K$8,V_XNN1!$L$3:$L$8,BT1499)</f>
        <v>0.2082</v>
      </c>
      <c r="BO1499" s="413">
        <f>(BN1499/V_XNN1!$L$7)*100</f>
        <v>99.142857142857139</v>
      </c>
      <c r="BP1499" s="308">
        <f>_xll.SRS1Splines.Functions25.Linear_Interp(V_XNN1!$K$3:$K$8,V_XNN1!$M$3:$M$8,BT1499)</f>
        <v>5.22000000000001E-2</v>
      </c>
      <c r="BQ1499" s="308">
        <f>IFERROR((BN1499 - V_XNN1!$M$16) / (V_XNN1!$M$15- V_XNN1!$M$16) * 100, 0)</f>
        <v>66.852367688022298</v>
      </c>
      <c r="BR1499" s="308">
        <v>252</v>
      </c>
      <c r="BS1499" s="308">
        <v>249</v>
      </c>
      <c r="BT1499" s="374">
        <v>251.9</v>
      </c>
      <c r="BU1499" s="413">
        <v>0.04</v>
      </c>
      <c r="BV1499" s="416">
        <v>5.5032999999999999E-2</v>
      </c>
      <c r="BW1499" s="415">
        <v>0</v>
      </c>
      <c r="BX1499" s="413">
        <v>0.12096</v>
      </c>
      <c r="BY1499" s="408">
        <v>7.7759999999999996E-2</v>
      </c>
      <c r="BZ1499" s="408">
        <v>0</v>
      </c>
      <c r="CA1499" s="408"/>
      <c r="CB1499" s="413">
        <f>_xll.SRS1Splines.Functions25.Linear_Interp(V_NSPC!$N$4:$N$67,V_NSPC!$P$4:$P$67,CI1499)</f>
        <v>62.098545704320202</v>
      </c>
      <c r="CC1499" s="413">
        <f>(CB1499/V_NSPC!$T$5)*100</f>
        <v>51.251980520250115</v>
      </c>
      <c r="CD1499" s="308">
        <f>CB1499-V_NSPC!$T$6</f>
        <v>61.031378904320199</v>
      </c>
      <c r="CE1499" s="413">
        <f>IFERROR((CB1499 - V_NSPC!$T$6) / (V_NSPC!$T$5- V_NSPC!$T$6) * 100, 0)</f>
        <v>50.818808320791973</v>
      </c>
      <c r="CF1499" s="413">
        <v>995</v>
      </c>
      <c r="CG1499" s="413">
        <v>955</v>
      </c>
      <c r="CH1499" s="413"/>
      <c r="CI1499" s="417">
        <v>984.31100000000004</v>
      </c>
      <c r="CJ1499" s="413"/>
      <c r="CK1499" s="416"/>
      <c r="CL1499" s="415"/>
      <c r="CM1499" s="413">
        <v>0.12096</v>
      </c>
      <c r="CN1499" s="408">
        <v>8.6400000000000018E-3</v>
      </c>
      <c r="CO1499" s="408">
        <v>0</v>
      </c>
      <c r="CP1499" s="408"/>
      <c r="CQ1499" s="413">
        <f>_xll.SRS1Splines.Functions25.Linear_Interp(V_NSPC!$X$4:$X$46,V_NSPC!$Z$4:$Z$46,CX1499)</f>
        <v>15.3573601791099</v>
      </c>
      <c r="CR1499" s="413">
        <f>(CQ1499/V_NSPC!$AD$5)*100</f>
        <v>99.444426848007126</v>
      </c>
      <c r="CS1499" s="308">
        <f>CQ1499-V_NSPC!$AD$6</f>
        <v>7.2589216591098999</v>
      </c>
      <c r="CT1499" s="413">
        <f>IFERROR((CQ1499 - V_NSPC!$AD$6) / (V_NSPC!$AD$5- V_NSPC!$AD$6) * 100, 0)</f>
        <v>98.831840500460473</v>
      </c>
      <c r="CU1499" s="413">
        <v>909</v>
      </c>
      <c r="CV1499" s="413">
        <v>905</v>
      </c>
      <c r="CW1499" s="413"/>
      <c r="CX1499" s="417">
        <v>908.96299999999997</v>
      </c>
      <c r="CY1499" s="413">
        <v>0</v>
      </c>
      <c r="CZ1499" s="416">
        <v>0</v>
      </c>
    </row>
    <row r="1500" spans="1:104" s="1" customFormat="1" hidden="1">
      <c r="A1500" s="315">
        <v>46059</v>
      </c>
      <c r="B1500" s="410">
        <v>0</v>
      </c>
      <c r="C1500" s="411">
        <v>0.90201599999999993</v>
      </c>
      <c r="D1500" s="412">
        <v>0.90115199999999995</v>
      </c>
      <c r="E1500" s="412">
        <v>0.95</v>
      </c>
      <c r="F1500" s="412">
        <v>0</v>
      </c>
      <c r="G1500" s="413">
        <f>_xll.SRS1Splines.Functions25.Linear_Interp(V_NEM!$R$687:$R$703,V_NEM!$T$687:$T$703,M1500)+_xll.SRS1Splines.Functions25.Linear_Interp(V_NEM!$AB$687:$AB$703,V_NEM!$AD$687:$AD$703,N1500)</f>
        <v>0.76544088710000247</v>
      </c>
      <c r="H1500" s="308">
        <f>(G1500/(V_NEM!$T$696+V_NEM!$AD$696))*100</f>
        <v>78.97863637275168</v>
      </c>
      <c r="I1500" s="308">
        <f>G1500-(V_NEM!$T$694+V_NEM!$AD$694)</f>
        <v>0.12595475210000251</v>
      </c>
      <c r="J1500" s="308">
        <f>((IFERROR((_xll.SRS1Splines.Functions25.Linear_Interp(V_NEM!$R$687:$R$703,V_NEM!$T$687:$T$703,M1500) - V_NEM!$X$689) / (V_NEM!$X$688- V_NEM!$X$689) * 100, 0))+(IFERROR((_xll.SRS1Splines.Functions25.Linear_Interp(V_NEM!$AB$687:$AB$703,V_NEM!$AD$687:$AD$703,N1500) - V_NEM!$AH$689) / (V_NEM!$AH$688- V_NEM!$AH$689) * 100, 0)))/2</f>
        <v>33.871917010726008</v>
      </c>
      <c r="K1500" s="308">
        <v>784.3</v>
      </c>
      <c r="L1500" s="308">
        <v>781.8</v>
      </c>
      <c r="M1500" s="371">
        <v>782.86</v>
      </c>
      <c r="N1500" s="371">
        <v>782.6</v>
      </c>
      <c r="O1500" s="413">
        <v>0.89499999999999991</v>
      </c>
      <c r="P1500" s="414">
        <v>0.96926000000000001</v>
      </c>
      <c r="Q1500" s="415">
        <v>0</v>
      </c>
      <c r="R1500" s="413">
        <v>0.5</v>
      </c>
      <c r="S1500" s="408">
        <v>0.35940720977020263</v>
      </c>
      <c r="T1500" s="408">
        <v>0</v>
      </c>
      <c r="U1500" s="408"/>
      <c r="V1500" s="413">
        <f>_xll.SRS1Splines.Functions25.Linear_Interp(V_NK3!$P$8:$P$32,V_NK3!$R$8:$R$32,AC1500)</f>
        <v>489.26026839000099</v>
      </c>
      <c r="W1500" s="413">
        <f>(V1500/V_NK3!$R$28)*100</f>
        <v>90.244923213078181</v>
      </c>
      <c r="X1500" s="308">
        <f>V1500-V_NK3!$R$8</f>
        <v>432.68161639000101</v>
      </c>
      <c r="Y1500" s="308">
        <f>IFERROR((V1500 - V_NK3!$V$10) / (V_NK3!$V$9- V_NK3!$V$10) * 100, 0)</f>
        <v>89.108257406556845</v>
      </c>
      <c r="Z1500" s="308">
        <v>541.79999999999995</v>
      </c>
      <c r="AA1500" s="308">
        <v>521</v>
      </c>
      <c r="AB1500" s="413">
        <v>539.61975572337303</v>
      </c>
      <c r="AC1500" s="371">
        <v>539.59</v>
      </c>
      <c r="AD1500" s="308">
        <v>0.32258064516129031</v>
      </c>
      <c r="AE1500" s="416">
        <v>0</v>
      </c>
      <c r="AF1500" s="373">
        <v>0</v>
      </c>
      <c r="AG1500" s="413">
        <v>1.5300617142857142</v>
      </c>
      <c r="AH1500" s="408">
        <v>9.699389857122423E-2</v>
      </c>
      <c r="AI1500" s="408">
        <v>9.6224699999999993E-3</v>
      </c>
      <c r="AJ1500" s="408"/>
      <c r="AK1500" s="413">
        <f>_xll.SRS1Splines.Functions25.Linear_Interp(V_NK2!$R$10:$R$21,V_NK2!$T$10:$T$21,AR1500)</f>
        <v>56.415800000029201</v>
      </c>
      <c r="AL1500" s="413">
        <f>(AK1500/V_NK2!$T$18)*100</f>
        <v>79.013725490236979</v>
      </c>
      <c r="AM1500" s="308">
        <f>AK1500-V_NK2!$T$11</f>
        <v>15.595800000001404</v>
      </c>
      <c r="AN1500" s="308">
        <f>IFERROR((AK1500 - V_NK2!$X$12) / (V_NK2!$X$11- V_NK2!$X$12) * 100, 0)</f>
        <v>51.000000000007098</v>
      </c>
      <c r="AO1500" s="308">
        <v>427</v>
      </c>
      <c r="AP1500" s="308">
        <v>420</v>
      </c>
      <c r="AQ1500" s="308"/>
      <c r="AR1500" s="371">
        <v>423.57</v>
      </c>
      <c r="AS1500" s="413">
        <v>0.35483870967741937</v>
      </c>
      <c r="AT1500" s="416">
        <v>2.2429999999999998E-3</v>
      </c>
      <c r="AU1500" s="415"/>
      <c r="AV1500" s="413">
        <v>0.27225806451612899</v>
      </c>
      <c r="AW1500" s="408">
        <v>0.33566349431817222</v>
      </c>
      <c r="AX1500" s="408">
        <v>0.39026349431818164</v>
      </c>
      <c r="AY1500" s="408"/>
      <c r="AZ1500" s="413">
        <f>_xll.SRS1Splines.Functions25.Linear_Interp(V_NNG3A!$H$4:$H$12,V_NNG3A!$I$4:$I$12,BF1500)</f>
        <v>12.429749999999901</v>
      </c>
      <c r="BA1500" s="413">
        <f>(AZ1500/V_NNG3A!$I$8)*100</f>
        <v>89.745487364620232</v>
      </c>
      <c r="BB1500" s="308">
        <f>_xll.SRS1Splines.Functions25.Linear_Interp(V_NNG3A!$H$4:$H$12,V_NNG3A!$J$4:$J$12,BF1500)</f>
        <v>1.4421637931033999</v>
      </c>
      <c r="BC1500" s="308">
        <f>IFERROR((AZ1500-V_NNG3A!$J$20) / (V_NNG3A!$J$19-V_NNG3A!$J$20) * 100, 0)</f>
        <v>50.382785206599046</v>
      </c>
      <c r="BD1500" s="308">
        <v>1050</v>
      </c>
      <c r="BE1500" s="308">
        <v>1047</v>
      </c>
      <c r="BF1500" s="374">
        <v>1048.8499999999999</v>
      </c>
      <c r="BG1500" s="413">
        <v>0.12</v>
      </c>
      <c r="BH1500" s="416">
        <v>0.1265799999999872</v>
      </c>
      <c r="BI1500" s="415">
        <v>0</v>
      </c>
      <c r="BJ1500" s="413">
        <v>0.22</v>
      </c>
      <c r="BK1500" s="408">
        <v>0.41903999999999997</v>
      </c>
      <c r="BL1500" s="408">
        <v>0.43</v>
      </c>
      <c r="BM1500" s="408">
        <f t="shared" si="21"/>
        <v>-1.0960000000000025E-2</v>
      </c>
      <c r="BN1500" s="413">
        <f>_xll.SRS1Splines.Functions25.Linear_Interp(V_XNN1!$K$3:$K$8,V_XNN1!$L$3:$L$8,BT1500)</f>
        <v>0.19739999999999999</v>
      </c>
      <c r="BO1500" s="413">
        <f>(BN1500/V_XNN1!$L$7)*100</f>
        <v>94</v>
      </c>
      <c r="BP1500" s="308">
        <f>_xll.SRS1Splines.Functions25.Linear_Interp(V_XNN1!$K$3:$K$8,V_XNN1!$M$3:$M$8,BT1500)</f>
        <v>4.1400000000000201E-2</v>
      </c>
      <c r="BQ1500" s="308">
        <f>IFERROR((BN1500 - V_XNN1!$M$16) / (V_XNN1!$M$15- V_XNN1!$M$16) * 100, 0)</f>
        <v>33.426183844011149</v>
      </c>
      <c r="BR1500" s="308">
        <v>252</v>
      </c>
      <c r="BS1500" s="308">
        <v>249</v>
      </c>
      <c r="BT1500" s="374">
        <v>251.3</v>
      </c>
      <c r="BU1500" s="413">
        <v>0.04</v>
      </c>
      <c r="BV1500" s="416">
        <v>6.9658999999999999E-2</v>
      </c>
      <c r="BW1500" s="415">
        <v>0</v>
      </c>
      <c r="BX1500" s="413">
        <v>0.12096</v>
      </c>
      <c r="BY1500" s="408">
        <v>7.7759999999999996E-2</v>
      </c>
      <c r="BZ1500" s="408">
        <v>0</v>
      </c>
      <c r="CA1500" s="408"/>
      <c r="CB1500" s="413">
        <f>_xll.SRS1Splines.Functions25.Linear_Interp(V_NSPC!$N$4:$N$67,V_NSPC!$P$4:$P$67,CI1500)</f>
        <v>62.170138938240001</v>
      </c>
      <c r="CC1500" s="413">
        <f>(CB1500/V_NSPC!$T$5)*100</f>
        <v>51.311068780508428</v>
      </c>
      <c r="CD1500" s="308">
        <f>CB1500-V_NSPC!$T$6</f>
        <v>61.102972138239998</v>
      </c>
      <c r="CE1500" s="413">
        <f>IFERROR((CB1500 - V_NSPC!$T$6) / (V_NSPC!$T$5- V_NSPC!$T$6) * 100, 0)</f>
        <v>50.878421636056238</v>
      </c>
      <c r="CF1500" s="413">
        <v>995</v>
      </c>
      <c r="CG1500" s="413">
        <v>955</v>
      </c>
      <c r="CH1500" s="413"/>
      <c r="CI1500" s="417">
        <v>984.327</v>
      </c>
      <c r="CJ1500" s="413"/>
      <c r="CK1500" s="416"/>
      <c r="CL1500" s="415"/>
      <c r="CM1500" s="413">
        <v>0.12096</v>
      </c>
      <c r="CN1500" s="408">
        <v>8.6400000000000018E-3</v>
      </c>
      <c r="CO1500" s="408">
        <v>0</v>
      </c>
      <c r="CP1500" s="408"/>
      <c r="CQ1500" s="413">
        <f>_xll.SRS1Splines.Functions25.Linear_Interp(V_NSPC!$X$4:$X$46,V_NSPC!$Z$4:$Z$46,CX1500)</f>
        <v>15.3504035812001</v>
      </c>
      <c r="CR1500" s="413">
        <f>(CQ1500/V_NSPC!$AD$5)*100</f>
        <v>99.399380376225267</v>
      </c>
      <c r="CS1500" s="308">
        <f>CQ1500-V_NSPC!$AD$6</f>
        <v>7.2519650612000994</v>
      </c>
      <c r="CT1500" s="413">
        <f>IFERROR((CQ1500 - V_NSPC!$AD$6) / (V_NSPC!$AD$5- V_NSPC!$AD$6) * 100, 0)</f>
        <v>98.737124865365516</v>
      </c>
      <c r="CU1500" s="413">
        <v>909</v>
      </c>
      <c r="CV1500" s="413">
        <v>905</v>
      </c>
      <c r="CW1500" s="413"/>
      <c r="CX1500" s="417">
        <v>908.96</v>
      </c>
      <c r="CY1500" s="413">
        <v>0</v>
      </c>
      <c r="CZ1500" s="416">
        <v>0</v>
      </c>
    </row>
    <row r="1501" spans="1:104" s="1" customFormat="1" hidden="1">
      <c r="A1501" s="315">
        <v>46060</v>
      </c>
      <c r="B1501" s="410">
        <v>0</v>
      </c>
      <c r="C1501" s="411">
        <v>0.90201599999999993</v>
      </c>
      <c r="D1501" s="412">
        <v>0.92880000000000007</v>
      </c>
      <c r="E1501" s="412">
        <v>0.91</v>
      </c>
      <c r="F1501" s="412">
        <v>0</v>
      </c>
      <c r="G1501" s="413">
        <f>_xll.SRS1Splines.Functions25.Linear_Interp(V_NEM!$R$687:$R$703,V_NEM!$T$687:$T$703,M1501)+_xll.SRS1Splines.Functions25.Linear_Interp(V_NEM!$AB$687:$AB$703,V_NEM!$AD$687:$AD$703,N1501)</f>
        <v>0.79116503144999639</v>
      </c>
      <c r="H1501" s="308">
        <f>(G1501/(V_NEM!$T$696+V_NEM!$AD$696))*100</f>
        <v>81.632868563451098</v>
      </c>
      <c r="I1501" s="308">
        <f>G1501-(V_NEM!$T$694+V_NEM!$AD$694)</f>
        <v>0.15167889644999644</v>
      </c>
      <c r="J1501" s="308">
        <f>((IFERROR((_xll.SRS1Splines.Functions25.Linear_Interp(V_NEM!$R$687:$R$703,V_NEM!$T$687:$T$703,M1501) - V_NEM!$X$689) / (V_NEM!$X$688- V_NEM!$X$689) * 100, 0))+(IFERROR((_xll.SRS1Splines.Functions25.Linear_Interp(V_NEM!$AB$687:$AB$703,V_NEM!$AD$687:$AD$703,N1501) - V_NEM!$AH$689) / (V_NEM!$AH$688- V_NEM!$AH$689) * 100, 0)))/2</f>
        <v>40.930327586845976</v>
      </c>
      <c r="K1501" s="308">
        <v>784.3</v>
      </c>
      <c r="L1501" s="308">
        <v>781.8</v>
      </c>
      <c r="M1501" s="371">
        <v>783.03</v>
      </c>
      <c r="N1501" s="371">
        <v>782.73</v>
      </c>
      <c r="O1501" s="413">
        <v>0.89499999999999991</v>
      </c>
      <c r="P1501" s="414">
        <v>0.92847000000000002</v>
      </c>
      <c r="Q1501" s="415">
        <v>0</v>
      </c>
      <c r="R1501" s="413">
        <v>0.5</v>
      </c>
      <c r="S1501" s="408">
        <v>0.71881441954421998</v>
      </c>
      <c r="T1501" s="408">
        <v>0</v>
      </c>
      <c r="U1501" s="408"/>
      <c r="V1501" s="413">
        <f>_xll.SRS1Splines.Functions25.Linear_Interp(V_NK3!$P$8:$P$32,V_NK3!$R$8:$R$32,AC1501)</f>
        <v>489.97908281000002</v>
      </c>
      <c r="W1501" s="413">
        <f>(V1501/V_NK3!$R$28)*100</f>
        <v>90.377509806203193</v>
      </c>
      <c r="X1501" s="308">
        <f>V1501-V_NK3!$R$8</f>
        <v>433.40043081000005</v>
      </c>
      <c r="Y1501" s="308">
        <f>IFERROR((V1501 - V_NK3!$V$10) / (V_NK3!$V$9- V_NK3!$V$10) * 100, 0)</f>
        <v>89.256293047403418</v>
      </c>
      <c r="Z1501" s="308">
        <v>541.79999999999995</v>
      </c>
      <c r="AA1501" s="308">
        <v>521</v>
      </c>
      <c r="AB1501" s="413">
        <v>539.59345533277701</v>
      </c>
      <c r="AC1501" s="371">
        <v>539.61</v>
      </c>
      <c r="AD1501" s="308">
        <v>0.32258064516129031</v>
      </c>
      <c r="AE1501" s="416">
        <v>0</v>
      </c>
      <c r="AF1501" s="373">
        <v>0</v>
      </c>
      <c r="AG1501" s="413">
        <v>1.5300617142857142</v>
      </c>
      <c r="AH1501" s="408">
        <v>7.4093234285850532E-2</v>
      </c>
      <c r="AI1501" s="408">
        <v>3.040752E-2</v>
      </c>
      <c r="AJ1501" s="408"/>
      <c r="AK1501" s="413">
        <f>_xll.SRS1Splines.Functions25.Linear_Interp(V_NK2!$R$10:$R$21,V_NK2!$T$10:$T$21,AR1501)</f>
        <v>56.459485714314802</v>
      </c>
      <c r="AL1501" s="413">
        <f>(AK1501/V_NK2!$T$18)*100</f>
        <v>79.074909964026332</v>
      </c>
      <c r="AM1501" s="308">
        <f>AK1501-V_NK2!$T$11</f>
        <v>15.639485714287005</v>
      </c>
      <c r="AN1501" s="308">
        <f>IFERROR((AK1501 - V_NK2!$X$12) / (V_NK2!$X$11- V_NK2!$X$12) * 100, 0)</f>
        <v>51.142857142863875</v>
      </c>
      <c r="AO1501" s="308">
        <v>427</v>
      </c>
      <c r="AP1501" s="308">
        <v>420</v>
      </c>
      <c r="AQ1501" s="308"/>
      <c r="AR1501" s="371">
        <v>423.58</v>
      </c>
      <c r="AS1501" s="413">
        <v>0.35483870967741937</v>
      </c>
      <c r="AT1501" s="416">
        <v>7.0879999999999997E-3</v>
      </c>
      <c r="AU1501" s="415"/>
      <c r="AV1501" s="413">
        <v>0.27225806451612899</v>
      </c>
      <c r="AW1501" s="408">
        <v>0.32814090909094934</v>
      </c>
      <c r="AX1501" s="408">
        <v>0.17734090909090919</v>
      </c>
      <c r="AY1501" s="408"/>
      <c r="AZ1501" s="413">
        <f>_xll.SRS1Splines.Functions25.Linear_Interp(V_NNG3A!$H$4:$H$12,V_NNG3A!$I$4:$I$12,BF1501)</f>
        <v>13.1460500000001</v>
      </c>
      <c r="BA1501" s="413">
        <f>(AZ1501/V_NNG3A!$I$8)*100</f>
        <v>94.917328519856326</v>
      </c>
      <c r="BB1501" s="308">
        <f>_xll.SRS1Splines.Functions25.Linear_Interp(V_NNG3A!$H$4:$H$12,V_NNG3A!$J$4:$J$12,BF1501)</f>
        <v>2.1584637931035902</v>
      </c>
      <c r="BC1501" s="308">
        <f>IFERROR((AZ1501-V_NNG3A!$J$20) / (V_NNG3A!$J$19-V_NNG3A!$J$20) * 100, 0)</f>
        <v>75.407119624145622</v>
      </c>
      <c r="BD1501" s="308">
        <v>1050</v>
      </c>
      <c r="BE1501" s="308">
        <v>1047</v>
      </c>
      <c r="BF1501" s="374">
        <v>1049.43</v>
      </c>
      <c r="BG1501" s="413">
        <v>0.12</v>
      </c>
      <c r="BH1501" s="416">
        <v>5.7270000000018625E-2</v>
      </c>
      <c r="BI1501" s="415">
        <v>0</v>
      </c>
      <c r="BJ1501" s="413">
        <v>0.22</v>
      </c>
      <c r="BK1501" s="408">
        <v>0.41817599999999999</v>
      </c>
      <c r="BL1501" s="408">
        <v>0.44</v>
      </c>
      <c r="BM1501" s="408">
        <f t="shared" si="21"/>
        <v>-2.182400000000001E-2</v>
      </c>
      <c r="BN1501" s="413">
        <f>_xll.SRS1Splines.Functions25.Linear_Interp(V_XNN1!$K$3:$K$8,V_XNN1!$L$3:$L$8,BT1501)</f>
        <v>0.1893</v>
      </c>
      <c r="BO1501" s="413">
        <f>(BN1501/V_XNN1!$L$7)*100</f>
        <v>90.142857142857153</v>
      </c>
      <c r="BP1501" s="308">
        <f>_xll.SRS1Splines.Functions25.Linear_Interp(V_XNN1!$K$3:$K$8,V_XNN1!$M$3:$M$8,BT1501)</f>
        <v>3.3299999999999899E-2</v>
      </c>
      <c r="BQ1501" s="308">
        <f>IFERROR((BN1501 - V_XNN1!$M$16) / (V_XNN1!$M$15- V_XNN1!$M$16) * 100, 0)</f>
        <v>8.3565459610028086</v>
      </c>
      <c r="BR1501" s="308">
        <v>252</v>
      </c>
      <c r="BS1501" s="308">
        <v>249</v>
      </c>
      <c r="BT1501" s="374">
        <v>250.85</v>
      </c>
      <c r="BU1501" s="413">
        <v>0.04</v>
      </c>
      <c r="BV1501" s="416">
        <v>7.0519999999999999E-2</v>
      </c>
      <c r="BW1501" s="415">
        <v>0</v>
      </c>
      <c r="BX1501" s="413">
        <v>0.12096</v>
      </c>
      <c r="BY1501" s="408">
        <v>7.7759999999999996E-2</v>
      </c>
      <c r="BZ1501" s="408">
        <v>0</v>
      </c>
      <c r="CA1501" s="408"/>
      <c r="CB1501" s="413">
        <f>_xll.SRS1Splines.Functions25.Linear_Interp(V_NSPC!$N$4:$N$67,V_NSPC!$P$4:$P$67,CI1501)</f>
        <v>62.165664361120101</v>
      </c>
      <c r="CC1501" s="413">
        <f>(CB1501/V_NSPC!$T$5)*100</f>
        <v>51.307375764242359</v>
      </c>
      <c r="CD1501" s="308">
        <f>CB1501-V_NSPC!$T$6</f>
        <v>61.098497561120098</v>
      </c>
      <c r="CE1501" s="413">
        <f>IFERROR((CB1501 - V_NSPC!$T$6) / (V_NSPC!$T$5- V_NSPC!$T$6) * 100, 0)</f>
        <v>50.874695803852298</v>
      </c>
      <c r="CF1501" s="413">
        <v>995</v>
      </c>
      <c r="CG1501" s="413">
        <v>955</v>
      </c>
      <c r="CH1501" s="413"/>
      <c r="CI1501" s="417">
        <v>984.32600000000002</v>
      </c>
      <c r="CJ1501" s="413"/>
      <c r="CK1501" s="416"/>
      <c r="CL1501" s="415"/>
      <c r="CM1501" s="413">
        <v>0.12096</v>
      </c>
      <c r="CN1501" s="408">
        <v>8.6400000000000018E-3</v>
      </c>
      <c r="CO1501" s="408">
        <v>0</v>
      </c>
      <c r="CP1501" s="408"/>
      <c r="CQ1501" s="413">
        <f>_xll.SRS1Splines.Functions25.Linear_Interp(V_NSPC!$X$4:$X$46,V_NSPC!$Z$4:$Z$46,CX1501)</f>
        <v>15.3504035812001</v>
      </c>
      <c r="CR1501" s="413">
        <f>(CQ1501/V_NSPC!$AD$5)*100</f>
        <v>99.399380376225267</v>
      </c>
      <c r="CS1501" s="308">
        <f>CQ1501-V_NSPC!$AD$6</f>
        <v>7.2519650612000994</v>
      </c>
      <c r="CT1501" s="413">
        <f>IFERROR((CQ1501 - V_NSPC!$AD$6) / (V_NSPC!$AD$5- V_NSPC!$AD$6) * 100, 0)</f>
        <v>98.737124865365516</v>
      </c>
      <c r="CU1501" s="413">
        <v>909</v>
      </c>
      <c r="CV1501" s="413">
        <v>905</v>
      </c>
      <c r="CW1501" s="413"/>
      <c r="CX1501" s="417">
        <v>908.96</v>
      </c>
      <c r="CY1501" s="413">
        <v>0</v>
      </c>
      <c r="CZ1501" s="416">
        <v>0</v>
      </c>
    </row>
    <row r="1502" spans="1:104" s="1" customFormat="1" hidden="1">
      <c r="A1502" s="315">
        <v>46061</v>
      </c>
      <c r="B1502" s="410">
        <v>0</v>
      </c>
      <c r="C1502" s="411">
        <v>0.90201599999999993</v>
      </c>
      <c r="D1502" s="412">
        <v>0.94078799999999996</v>
      </c>
      <c r="E1502" s="412">
        <v>0.73079999999999978</v>
      </c>
      <c r="F1502" s="412">
        <v>0</v>
      </c>
      <c r="G1502" s="413">
        <f>_xll.SRS1Splines.Functions25.Linear_Interp(V_NEM!$R$687:$R$703,V_NEM!$T$687:$T$703,M1502)+_xll.SRS1Splines.Functions25.Linear_Interp(V_NEM!$AB$687:$AB$703,V_NEM!$AD$687:$AD$703,N1502)</f>
        <v>0.98275846840000403</v>
      </c>
      <c r="H1502" s="308">
        <f>(G1502/(V_NEM!$T$696+V_NEM!$AD$696))*100</f>
        <v>101.40159093417476</v>
      </c>
      <c r="I1502" s="308">
        <f>G1502-(V_NEM!$T$694+V_NEM!$AD$694)</f>
        <v>0.34327233340000407</v>
      </c>
      <c r="J1502" s="308">
        <f>((IFERROR((_xll.SRS1Splines.Functions25.Linear_Interp(V_NEM!$R$687:$R$703,V_NEM!$T$687:$T$703,M1502) - V_NEM!$X$689) / (V_NEM!$X$688- V_NEM!$X$689) * 100, 0))+(IFERROR((_xll.SRS1Splines.Functions25.Linear_Interp(V_NEM!$AB$687:$AB$703,V_NEM!$AD$687:$AD$703,N1502) - V_NEM!$AH$689) / (V_NEM!$AH$688- V_NEM!$AH$689) * 100, 0)))/2</f>
        <v>99.560710827073962</v>
      </c>
      <c r="K1502" s="308">
        <v>784.3</v>
      </c>
      <c r="L1502" s="308">
        <v>781.8</v>
      </c>
      <c r="M1502" s="371">
        <v>784.1</v>
      </c>
      <c r="N1502" s="371">
        <v>783.87</v>
      </c>
      <c r="O1502" s="413">
        <v>0.89499999999999991</v>
      </c>
      <c r="P1502" s="414">
        <v>0.77606299999999995</v>
      </c>
      <c r="Q1502" s="415">
        <v>0</v>
      </c>
      <c r="R1502" s="413">
        <v>0.5</v>
      </c>
      <c r="S1502" s="408">
        <v>0.22052022068557747</v>
      </c>
      <c r="T1502" s="408">
        <v>1.2987418500000001</v>
      </c>
      <c r="U1502" s="408"/>
      <c r="V1502" s="413">
        <f>_xll.SRS1Splines.Functions25.Linear_Interp(V_NK3!$P$8:$P$32,V_NK3!$R$8:$R$32,AC1502)</f>
        <v>488.90086118000102</v>
      </c>
      <c r="W1502" s="413">
        <f>(V1502/V_NK3!$R$28)*100</f>
        <v>90.178629916515575</v>
      </c>
      <c r="X1502" s="308">
        <f>V1502-V_NK3!$R$8</f>
        <v>432.32220918000104</v>
      </c>
      <c r="Y1502" s="308">
        <f>IFERROR((V1502 - V_NK3!$V$10) / (V_NK3!$V$9- V_NK3!$V$10) * 100, 0)</f>
        <v>89.034239586133481</v>
      </c>
      <c r="Z1502" s="308">
        <v>541.79999999999995</v>
      </c>
      <c r="AA1502" s="308">
        <v>521</v>
      </c>
      <c r="AB1502" s="413">
        <v>539.56715494218099</v>
      </c>
      <c r="AC1502" s="371">
        <v>539.58000000000004</v>
      </c>
      <c r="AD1502" s="308">
        <v>0.32258064516129031</v>
      </c>
      <c r="AE1502" s="416">
        <v>0.32067700000000005</v>
      </c>
      <c r="AF1502" s="373">
        <v>0</v>
      </c>
      <c r="AG1502" s="413">
        <v>1.5300617142857142</v>
      </c>
      <c r="AH1502" s="408">
        <v>1.139039612857075</v>
      </c>
      <c r="AI1502" s="408">
        <v>1.3137824700000003</v>
      </c>
      <c r="AJ1502" s="408"/>
      <c r="AK1502" s="413">
        <f>_xll.SRS1Splines.Functions25.Linear_Interp(V_NK2!$R$10:$R$21,V_NK2!$T$10:$T$21,AR1502)</f>
        <v>56.284742857172098</v>
      </c>
      <c r="AL1502" s="413">
        <f>(AK1502/V_NK2!$T$18)*100</f>
        <v>78.830172068868478</v>
      </c>
      <c r="AM1502" s="308">
        <f>AK1502-V_NK2!$T$11</f>
        <v>15.464742857144302</v>
      </c>
      <c r="AN1502" s="308">
        <f>IFERROR((AK1502 - V_NK2!$X$12) / (V_NK2!$X$11- V_NK2!$X$12) * 100, 0)</f>
        <v>50.571428571435774</v>
      </c>
      <c r="AO1502" s="308">
        <v>427</v>
      </c>
      <c r="AP1502" s="308">
        <v>420</v>
      </c>
      <c r="AQ1502" s="308"/>
      <c r="AR1502" s="371">
        <v>423.54</v>
      </c>
      <c r="AS1502" s="413">
        <v>0.35483870967741937</v>
      </c>
      <c r="AT1502" s="416">
        <v>0.30624299999999999</v>
      </c>
      <c r="AU1502" s="415"/>
      <c r="AV1502" s="413">
        <v>0.27225806451612899</v>
      </c>
      <c r="AW1502" s="408">
        <v>0.32830559659089253</v>
      </c>
      <c r="AX1502" s="408">
        <v>0.31010559659090908</v>
      </c>
      <c r="AY1502" s="408"/>
      <c r="AZ1502" s="413">
        <f>_xll.SRS1Splines.Functions25.Linear_Interp(V_NNG3A!$H$4:$H$12,V_NNG3A!$I$4:$I$12,BF1502)</f>
        <v>13.2325</v>
      </c>
      <c r="BA1502" s="413">
        <f>(AZ1502/V_NNG3A!$I$8)*100</f>
        <v>95.541516245487372</v>
      </c>
      <c r="BB1502" s="308">
        <f>_xll.SRS1Splines.Functions25.Linear_Interp(V_NNG3A!$H$4:$H$12,V_NNG3A!$J$4:$J$12,BF1502)</f>
        <v>2.2449137931035099</v>
      </c>
      <c r="BC1502" s="308">
        <f>IFERROR((AZ1502-V_NNG3A!$J$20) / (V_NNG3A!$J$19-V_NNG3A!$J$20) * 100, 0)</f>
        <v>78.427297915914139</v>
      </c>
      <c r="BD1502" s="308">
        <v>1050</v>
      </c>
      <c r="BE1502" s="308">
        <v>1047</v>
      </c>
      <c r="BF1502" s="374">
        <v>1049.5</v>
      </c>
      <c r="BG1502" s="413">
        <v>0.12</v>
      </c>
      <c r="BH1502" s="416">
        <v>0.10157000000000699</v>
      </c>
      <c r="BI1502" s="415">
        <v>0</v>
      </c>
      <c r="BJ1502" s="413">
        <v>0.22</v>
      </c>
      <c r="BK1502" s="408">
        <v>0.38275199999999998</v>
      </c>
      <c r="BL1502" s="408">
        <v>0.38707200000000008</v>
      </c>
      <c r="BM1502" s="408">
        <f t="shared" si="21"/>
        <v>-4.3200000000001015E-3</v>
      </c>
      <c r="BN1502" s="413">
        <f>_xll.SRS1Splines.Functions25.Linear_Interp(V_XNN1!$K$3:$K$8,V_XNN1!$L$3:$L$8,BT1502)</f>
        <v>0.1893</v>
      </c>
      <c r="BO1502" s="413">
        <f>(BN1502/V_XNN1!$L$7)*100</f>
        <v>90.142857142857153</v>
      </c>
      <c r="BP1502" s="308">
        <f>_xll.SRS1Splines.Functions25.Linear_Interp(V_XNN1!$K$3:$K$8,V_XNN1!$M$3:$M$8,BT1502)</f>
        <v>3.3299999999999899E-2</v>
      </c>
      <c r="BQ1502" s="308">
        <f>IFERROR((BN1502 - V_XNN1!$M$16) / (V_XNN1!$M$15- V_XNN1!$M$16) * 100, 0)</f>
        <v>8.3565459610028086</v>
      </c>
      <c r="BR1502" s="308">
        <v>252</v>
      </c>
      <c r="BS1502" s="308">
        <v>249</v>
      </c>
      <c r="BT1502" s="374">
        <v>250.85</v>
      </c>
      <c r="BU1502" s="413">
        <v>0.04</v>
      </c>
      <c r="BV1502" s="416">
        <v>5.9881999999999998E-2</v>
      </c>
      <c r="BW1502" s="415">
        <v>0</v>
      </c>
      <c r="BX1502" s="413">
        <v>0.12096</v>
      </c>
      <c r="BY1502" s="408">
        <v>7.7759999999999996E-2</v>
      </c>
      <c r="BZ1502" s="408">
        <v>0</v>
      </c>
      <c r="CA1502" s="408"/>
      <c r="CB1502" s="413">
        <f>_xll.SRS1Splines.Functions25.Linear_Interp(V_NSPC!$N$4:$N$67,V_NSPC!$P$4:$P$67,CI1502)</f>
        <v>62.290952520480197</v>
      </c>
      <c r="CC1502" s="413">
        <f>(CB1502/V_NSPC!$T$5)*100</f>
        <v>51.410780219694765</v>
      </c>
      <c r="CD1502" s="308">
        <f>CB1502-V_NSPC!$T$6</f>
        <v>61.223785720480194</v>
      </c>
      <c r="CE1502" s="413">
        <f>IFERROR((CB1502 - V_NSPC!$T$6) / (V_NSPC!$T$5- V_NSPC!$T$6) * 100, 0)</f>
        <v>50.979019105565129</v>
      </c>
      <c r="CF1502" s="413">
        <v>995</v>
      </c>
      <c r="CG1502" s="413">
        <v>955</v>
      </c>
      <c r="CH1502" s="413"/>
      <c r="CI1502" s="417">
        <v>984.35400000000004</v>
      </c>
      <c r="CJ1502" s="413"/>
      <c r="CK1502" s="416"/>
      <c r="CL1502" s="415"/>
      <c r="CM1502" s="413">
        <v>0.12096</v>
      </c>
      <c r="CN1502" s="408">
        <v>8.6400000000000018E-3</v>
      </c>
      <c r="CO1502" s="408">
        <v>0</v>
      </c>
      <c r="CP1502" s="408"/>
      <c r="CQ1502" s="413">
        <f>_xll.SRS1Splines.Functions25.Linear_Interp(V_NSPC!$X$4:$X$46,V_NSPC!$Z$4:$Z$46,CX1502)</f>
        <v>15.355041313139999</v>
      </c>
      <c r="CR1502" s="413">
        <f>(CQ1502/V_NSPC!$AD$5)*100</f>
        <v>99.429411357413372</v>
      </c>
      <c r="CS1502" s="308">
        <f>CQ1502-V_NSPC!$AD$6</f>
        <v>7.256602793139999</v>
      </c>
      <c r="CT1502" s="413">
        <f>IFERROR((CQ1502 - V_NSPC!$AD$6) / (V_NSPC!$AD$5- V_NSPC!$AD$6) * 100, 0)</f>
        <v>98.800268622095928</v>
      </c>
      <c r="CU1502" s="413">
        <v>909</v>
      </c>
      <c r="CV1502" s="413">
        <v>905</v>
      </c>
      <c r="CW1502" s="413"/>
      <c r="CX1502" s="417">
        <v>908.96199999999999</v>
      </c>
      <c r="CY1502" s="413">
        <v>0</v>
      </c>
      <c r="CZ1502" s="416">
        <v>0</v>
      </c>
    </row>
    <row r="1503" spans="1:104" s="1" customFormat="1" hidden="1">
      <c r="A1503" s="315">
        <v>46062</v>
      </c>
      <c r="B1503" s="410">
        <v>0</v>
      </c>
      <c r="C1503" s="411">
        <v>0.90201599999999993</v>
      </c>
      <c r="D1503" s="412">
        <v>0.89352000000000009</v>
      </c>
      <c r="E1503" s="412">
        <v>0.93834000000000006</v>
      </c>
      <c r="F1503" s="412">
        <v>0</v>
      </c>
      <c r="G1503" s="413">
        <f>_xll.SRS1Splines.Functions25.Linear_Interp(V_NEM!$R$687:$R$703,V_NEM!$T$687:$T$703,M1503)+_xll.SRS1Splines.Functions25.Linear_Interp(V_NEM!$AB$687:$AB$703,V_NEM!$AD$687:$AD$703,N1503)</f>
        <v>0.93024339374999199</v>
      </c>
      <c r="H1503" s="308">
        <f>(G1503/(V_NEM!$T$696+V_NEM!$AD$696))*100</f>
        <v>95.983054957366747</v>
      </c>
      <c r="I1503" s="308">
        <f>G1503-(V_NEM!$T$694+V_NEM!$AD$694)</f>
        <v>0.29075725874999203</v>
      </c>
      <c r="J1503" s="308">
        <f>((IFERROR((_xll.SRS1Splines.Functions25.Linear_Interp(V_NEM!$R$687:$R$703,V_NEM!$T$687:$T$703,M1503) - V_NEM!$X$689) / (V_NEM!$X$688- V_NEM!$X$689) * 100, 0))+(IFERROR((_xll.SRS1Splines.Functions25.Linear_Interp(V_NEM!$AB$687:$AB$703,V_NEM!$AD$687:$AD$703,N1503) - V_NEM!$AH$689) / (V_NEM!$AH$688- V_NEM!$AH$689) * 100, 0)))/2</f>
        <v>84.409677116985947</v>
      </c>
      <c r="K1503" s="308">
        <v>784.3</v>
      </c>
      <c r="L1503" s="308">
        <v>781.8</v>
      </c>
      <c r="M1503" s="371">
        <v>783.81</v>
      </c>
      <c r="N1503" s="371">
        <v>783.61</v>
      </c>
      <c r="O1503" s="413">
        <v>0.89499999999999991</v>
      </c>
      <c r="P1503" s="414">
        <v>0.96080900000000002</v>
      </c>
      <c r="Q1503" s="415">
        <v>0</v>
      </c>
      <c r="R1503" s="413">
        <v>0.5</v>
      </c>
      <c r="S1503" s="408">
        <v>0.44042501091155994</v>
      </c>
      <c r="T1503" s="408">
        <v>1.8780538499999999</v>
      </c>
      <c r="U1503" s="408"/>
      <c r="V1503" s="413">
        <f>_xll.SRS1Splines.Functions25.Linear_Interp(V_NK3!$P$8:$P$32,V_NK3!$R$8:$R$32,AC1503)</f>
        <v>487.46323233999902</v>
      </c>
      <c r="W1503" s="413">
        <f>(V1503/V_NK3!$R$28)*100</f>
        <v>89.913456730264798</v>
      </c>
      <c r="X1503" s="308">
        <f>V1503-V_NK3!$R$8</f>
        <v>430.88458033999905</v>
      </c>
      <c r="Y1503" s="308">
        <f>IFERROR((V1503 - V_NK3!$V$10) / (V_NK3!$V$9- V_NK3!$V$10) * 100, 0)</f>
        <v>88.73816830443954</v>
      </c>
      <c r="Z1503" s="308">
        <v>541.79999999999995</v>
      </c>
      <c r="AA1503" s="308">
        <v>521</v>
      </c>
      <c r="AB1503" s="413">
        <v>539.54085455158497</v>
      </c>
      <c r="AC1503" s="371">
        <v>539.54</v>
      </c>
      <c r="AD1503" s="308">
        <v>0.32258064516129031</v>
      </c>
      <c r="AE1503" s="416">
        <v>0.46371699999999999</v>
      </c>
      <c r="AF1503" s="373">
        <v>0</v>
      </c>
      <c r="AG1503" s="413">
        <v>1.5300617142857142</v>
      </c>
      <c r="AH1503" s="408">
        <v>1.6554612485714626</v>
      </c>
      <c r="AI1503" s="408">
        <v>0.95648982000000005</v>
      </c>
      <c r="AJ1503" s="408"/>
      <c r="AK1503" s="413">
        <f>_xll.SRS1Splines.Functions25.Linear_Interp(V_NK2!$R$10:$R$21,V_NK2!$T$10:$T$21,AR1503)</f>
        <v>56.983714285743403</v>
      </c>
      <c r="AL1503" s="413">
        <f>(AK1503/V_NK2!$T$18)*100</f>
        <v>79.809123649500563</v>
      </c>
      <c r="AM1503" s="308">
        <f>AK1503-V_NK2!$T$11</f>
        <v>16.163714285715606</v>
      </c>
      <c r="AN1503" s="308">
        <f>IFERROR((AK1503 - V_NK2!$X$12) / (V_NK2!$X$11- V_NK2!$X$12) * 100, 0)</f>
        <v>52.857142857149775</v>
      </c>
      <c r="AO1503" s="308">
        <v>427</v>
      </c>
      <c r="AP1503" s="308">
        <v>420</v>
      </c>
      <c r="AQ1503" s="308"/>
      <c r="AR1503" s="371">
        <v>423.7</v>
      </c>
      <c r="AS1503" s="413">
        <v>0.35483870967741937</v>
      </c>
      <c r="AT1503" s="416">
        <v>0.22295799999999999</v>
      </c>
      <c r="AU1503" s="415"/>
      <c r="AV1503" s="413">
        <v>0.27225806451612899</v>
      </c>
      <c r="AW1503" s="408">
        <v>0.34311585227271796</v>
      </c>
      <c r="AX1503" s="408">
        <v>0.46271585227272738</v>
      </c>
      <c r="AY1503" s="408"/>
      <c r="AZ1503" s="413">
        <f>_xll.SRS1Splines.Functions25.Linear_Interp(V_NNG3A!$H$4:$H$12,V_NNG3A!$I$4:$I$12,BF1503)</f>
        <v>12.664400000000001</v>
      </c>
      <c r="BA1503" s="413">
        <f>(AZ1503/V_NNG3A!$I$8)*100</f>
        <v>91.439711191335746</v>
      </c>
      <c r="BB1503" s="308">
        <f>_xll.SRS1Splines.Functions25.Linear_Interp(V_NNG3A!$H$4:$H$12,V_NNG3A!$J$4:$J$12,BF1503)</f>
        <v>1.6768137931034699</v>
      </c>
      <c r="BC1503" s="308">
        <f>IFERROR((AZ1503-V_NNG3A!$J$20) / (V_NNG3A!$J$19-V_NNG3A!$J$20) * 100, 0)</f>
        <v>58.580411998555157</v>
      </c>
      <c r="BD1503" s="308">
        <v>1050</v>
      </c>
      <c r="BE1503" s="308">
        <v>1047</v>
      </c>
      <c r="BF1503" s="374">
        <v>1049.04</v>
      </c>
      <c r="BG1503" s="413">
        <v>0.12</v>
      </c>
      <c r="BH1503" s="416">
        <v>0.15162999999997556</v>
      </c>
      <c r="BI1503" s="415">
        <v>0</v>
      </c>
      <c r="BJ1503" s="413">
        <v>0.22</v>
      </c>
      <c r="BK1503" s="408">
        <v>0.36288000000000004</v>
      </c>
      <c r="BL1503" s="408">
        <v>0.36288000000000004</v>
      </c>
      <c r="BM1503" s="408">
        <f t="shared" si="21"/>
        <v>0</v>
      </c>
      <c r="BN1503" s="413">
        <f>_xll.SRS1Splines.Functions25.Linear_Interp(V_XNN1!$K$3:$K$8,V_XNN1!$L$3:$L$8,BT1503)</f>
        <v>0.1893</v>
      </c>
      <c r="BO1503" s="413">
        <f>(BN1503/V_XNN1!$L$7)*100</f>
        <v>90.142857142857153</v>
      </c>
      <c r="BP1503" s="308">
        <f>_xll.SRS1Splines.Functions25.Linear_Interp(V_XNN1!$K$3:$K$8,V_XNN1!$M$3:$M$8,BT1503)</f>
        <v>3.3299999999999899E-2</v>
      </c>
      <c r="BQ1503" s="308">
        <f>IFERROR((BN1503 - V_XNN1!$M$16) / (V_XNN1!$M$15- V_XNN1!$M$16) * 100, 0)</f>
        <v>8.3565459610028086</v>
      </c>
      <c r="BR1503" s="308">
        <v>252</v>
      </c>
      <c r="BS1503" s="308">
        <v>249</v>
      </c>
      <c r="BT1503" s="374">
        <v>250.85</v>
      </c>
      <c r="BU1503" s="413">
        <v>0.04</v>
      </c>
      <c r="BV1503" s="416">
        <v>5.8902000000000003E-2</v>
      </c>
      <c r="BW1503" s="415">
        <v>0</v>
      </c>
      <c r="BX1503" s="413">
        <v>0.12096</v>
      </c>
      <c r="BY1503" s="408">
        <v>7.7759999999999996E-2</v>
      </c>
      <c r="BZ1503" s="408">
        <v>0</v>
      </c>
      <c r="CA1503" s="408"/>
      <c r="CB1503" s="413">
        <f>_xll.SRS1Splines.Functions25.Linear_Interp(V_NSPC!$N$4:$N$67,V_NSPC!$P$4:$P$67,CI1503)</f>
        <v>62.335698291680103</v>
      </c>
      <c r="CC1503" s="413">
        <f>(CB1503/V_NSPC!$T$5)*100</f>
        <v>51.447710382356227</v>
      </c>
      <c r="CD1503" s="308">
        <f>CB1503-V_NSPC!$T$6</f>
        <v>61.2685314916801</v>
      </c>
      <c r="CE1503" s="413">
        <f>IFERROR((CB1503 - V_NSPC!$T$6) / (V_NSPC!$T$5- V_NSPC!$T$6) * 100, 0)</f>
        <v>51.016277427605317</v>
      </c>
      <c r="CF1503" s="413">
        <v>995</v>
      </c>
      <c r="CG1503" s="413">
        <v>955</v>
      </c>
      <c r="CH1503" s="413"/>
      <c r="CI1503" s="417">
        <v>984.36400000000003</v>
      </c>
      <c r="CJ1503" s="413"/>
      <c r="CK1503" s="416"/>
      <c r="CL1503" s="415"/>
      <c r="CM1503" s="413">
        <v>0.12096</v>
      </c>
      <c r="CN1503" s="408">
        <v>8.6400000000000018E-3</v>
      </c>
      <c r="CO1503" s="408">
        <v>0</v>
      </c>
      <c r="CP1503" s="408"/>
      <c r="CQ1503" s="413">
        <f>_xll.SRS1Splines.Functions25.Linear_Interp(V_NSPC!$X$4:$X$46,V_NSPC!$Z$4:$Z$46,CX1503)</f>
        <v>15.3457658492599</v>
      </c>
      <c r="CR1503" s="413">
        <f>(CQ1503/V_NSPC!$AD$5)*100</f>
        <v>99.369349395035201</v>
      </c>
      <c r="CS1503" s="308">
        <f>CQ1503-V_NSPC!$AD$6</f>
        <v>7.2473273292598996</v>
      </c>
      <c r="CT1503" s="413">
        <f>IFERROR((CQ1503 - V_NSPC!$AD$6) / (V_NSPC!$AD$5- V_NSPC!$AD$6) * 100, 0)</f>
        <v>98.673981108630997</v>
      </c>
      <c r="CU1503" s="413">
        <v>909</v>
      </c>
      <c r="CV1503" s="413">
        <v>905</v>
      </c>
      <c r="CW1503" s="413"/>
      <c r="CX1503" s="417">
        <v>908.95799999999997</v>
      </c>
      <c r="CY1503" s="413">
        <v>0</v>
      </c>
      <c r="CZ1503" s="416">
        <v>0</v>
      </c>
    </row>
    <row r="1504" spans="1:104" s="1" customFormat="1" hidden="1">
      <c r="A1504" s="315">
        <v>46063</v>
      </c>
      <c r="B1504" s="410">
        <v>0</v>
      </c>
      <c r="C1504" s="411">
        <v>0.90201599999999993</v>
      </c>
      <c r="D1504" s="412">
        <v>0.88114320000000002</v>
      </c>
      <c r="E1504" s="412">
        <v>0.93718800000000002</v>
      </c>
      <c r="F1504" s="412">
        <v>0</v>
      </c>
      <c r="G1504" s="413">
        <f>_xll.SRS1Splines.Functions25.Linear_Interp(V_NEM!$R$687:$R$703,V_NEM!$T$687:$T$703,M1504)+_xll.SRS1Splines.Functions25.Linear_Interp(V_NEM!$AB$687:$AB$703,V_NEM!$AD$687:$AD$703,N1504)</f>
        <v>0.87264453840000189</v>
      </c>
      <c r="H1504" s="308">
        <f>(G1504/(V_NEM!$T$696+V_NEM!$AD$696))*100</f>
        <v>90.03997152814398</v>
      </c>
      <c r="I1504" s="308">
        <f>G1504-(V_NEM!$T$694+V_NEM!$AD$694)</f>
        <v>0.23315840340000193</v>
      </c>
      <c r="J1504" s="308">
        <f>((IFERROR((_xll.SRS1Splines.Functions25.Linear_Interp(V_NEM!$R$687:$R$703,V_NEM!$T$687:$T$703,M1504) - V_NEM!$X$689) / (V_NEM!$X$688- V_NEM!$X$689) * 100, 0))+(IFERROR((_xll.SRS1Splines.Functions25.Linear_Interp(V_NEM!$AB$687:$AB$703,V_NEM!$AD$687:$AD$703,N1504) - V_NEM!$AH$689) / (V_NEM!$AH$688- V_NEM!$AH$689) * 100, 0)))/2</f>
        <v>67.243297973237659</v>
      </c>
      <c r="K1504" s="308">
        <v>784.3</v>
      </c>
      <c r="L1504" s="308">
        <v>781.8</v>
      </c>
      <c r="M1504" s="371">
        <v>783.48</v>
      </c>
      <c r="N1504" s="371">
        <v>783.3</v>
      </c>
      <c r="O1504" s="413">
        <v>0.89499999999999991</v>
      </c>
      <c r="P1504" s="414">
        <v>0.95778700000000005</v>
      </c>
      <c r="Q1504" s="415">
        <v>0</v>
      </c>
      <c r="R1504" s="413">
        <v>0.5</v>
      </c>
      <c r="S1504" s="408">
        <v>0.21230488045577997</v>
      </c>
      <c r="T1504" s="408">
        <v>0.93111929999999998</v>
      </c>
      <c r="U1504" s="408"/>
      <c r="V1504" s="413">
        <f>_xll.SRS1Splines.Functions25.Linear_Interp(V_NK3!$P$8:$P$32,V_NK3!$R$8:$R$32,AC1504)</f>
        <v>486.74441791999902</v>
      </c>
      <c r="W1504" s="413">
        <f>(V1504/V_NK3!$R$28)*100</f>
        <v>89.780870137139587</v>
      </c>
      <c r="X1504" s="308">
        <f>V1504-V_NK3!$R$8</f>
        <v>430.16576591999905</v>
      </c>
      <c r="Y1504" s="308">
        <f>IFERROR((V1504 - V_NK3!$V$10) / (V_NK3!$V$9- V_NK3!$V$10) * 100, 0)</f>
        <v>88.590132663592797</v>
      </c>
      <c r="Z1504" s="308">
        <v>541.79999999999995</v>
      </c>
      <c r="AA1504" s="308">
        <v>521</v>
      </c>
      <c r="AB1504" s="413">
        <v>539.51455416098895</v>
      </c>
      <c r="AC1504" s="371">
        <v>539.52</v>
      </c>
      <c r="AD1504" s="308">
        <v>0.32258064516129031</v>
      </c>
      <c r="AE1504" s="416">
        <v>0.229906</v>
      </c>
      <c r="AF1504" s="373">
        <v>0</v>
      </c>
      <c r="AG1504" s="413">
        <v>1.5300617142857142</v>
      </c>
      <c r="AH1504" s="408">
        <v>1.2485609714285373</v>
      </c>
      <c r="AI1504" s="408">
        <v>0.41853240000000003</v>
      </c>
      <c r="AJ1504" s="408"/>
      <c r="AK1504" s="413">
        <f>_xll.SRS1Splines.Functions25.Linear_Interp(V_NK2!$R$10:$R$21,V_NK2!$T$10:$T$21,AR1504)</f>
        <v>57.813742857172002</v>
      </c>
      <c r="AL1504" s="413">
        <f>(AK1504/V_NK2!$T$18)*100</f>
        <v>80.971628651501391</v>
      </c>
      <c r="AM1504" s="308">
        <f>AK1504-V_NK2!$T$11</f>
        <v>16.993742857144206</v>
      </c>
      <c r="AN1504" s="308">
        <f>IFERROR((AK1504 - V_NK2!$X$12) / (V_NK2!$X$11- V_NK2!$X$12) * 100, 0)</f>
        <v>55.57142857143571</v>
      </c>
      <c r="AO1504" s="308">
        <v>427</v>
      </c>
      <c r="AP1504" s="308">
        <v>420</v>
      </c>
      <c r="AQ1504" s="308"/>
      <c r="AR1504" s="371">
        <v>423.89</v>
      </c>
      <c r="AS1504" s="413">
        <v>0.35483870967741937</v>
      </c>
      <c r="AT1504" s="416">
        <v>9.7560000000000008E-2</v>
      </c>
      <c r="AU1504" s="415"/>
      <c r="AV1504" s="413">
        <v>0.27225806451612899</v>
      </c>
      <c r="AW1504" s="408">
        <v>0.31444545454544731</v>
      </c>
      <c r="AX1504" s="408">
        <v>0.17664545454545441</v>
      </c>
      <c r="AY1504" s="408"/>
      <c r="AZ1504" s="413">
        <f>_xll.SRS1Splines.Functions25.Linear_Interp(V_NNG3A!$H$4:$H$12,V_NNG3A!$I$4:$I$12,BF1504)</f>
        <v>13.3189499999999</v>
      </c>
      <c r="BA1504" s="413">
        <f>(AZ1504/V_NNG3A!$I$8)*100</f>
        <v>96.165703971118404</v>
      </c>
      <c r="BB1504" s="308">
        <f>_xll.SRS1Splines.Functions25.Linear_Interp(V_NNG3A!$H$4:$H$12,V_NNG3A!$J$4:$J$12,BF1504)</f>
        <v>2.3313637931034301</v>
      </c>
      <c r="BC1504" s="308">
        <f>IFERROR((AZ1504-V_NNG3A!$J$20) / (V_NNG3A!$J$19-V_NNG3A!$J$20) * 100, 0)</f>
        <v>81.447476207682655</v>
      </c>
      <c r="BD1504" s="308">
        <v>1050</v>
      </c>
      <c r="BE1504" s="308">
        <v>1047</v>
      </c>
      <c r="BF1504" s="374">
        <v>1049.57</v>
      </c>
      <c r="BG1504" s="413">
        <v>0.12</v>
      </c>
      <c r="BH1504" s="416">
        <v>5.7950000000011645E-2</v>
      </c>
      <c r="BI1504" s="415">
        <v>0</v>
      </c>
      <c r="BJ1504" s="413">
        <v>0.22</v>
      </c>
      <c r="BK1504" s="408">
        <v>0.34128000000000008</v>
      </c>
      <c r="BL1504" s="408">
        <v>0.31276799999999999</v>
      </c>
      <c r="BM1504" s="408">
        <f t="shared" si="21"/>
        <v>2.8512000000000093E-2</v>
      </c>
      <c r="BN1504" s="413">
        <f>_xll.SRS1Splines.Functions25.Linear_Interp(V_XNN1!$K$3:$K$8,V_XNN1!$L$3:$L$8,BT1504)</f>
        <v>0.192</v>
      </c>
      <c r="BO1504" s="413">
        <f>(BN1504/V_XNN1!$L$7)*100</f>
        <v>91.428571428571431</v>
      </c>
      <c r="BP1504" s="308">
        <f>_xll.SRS1Splines.Functions25.Linear_Interp(V_XNN1!$K$3:$K$8,V_XNN1!$M$3:$M$8,BT1504)</f>
        <v>3.5999999999999997E-2</v>
      </c>
      <c r="BQ1504" s="308">
        <f>IFERROR((BN1504 - V_XNN1!$M$16) / (V_XNN1!$M$15- V_XNN1!$M$16) * 100, 0)</f>
        <v>16.713091922005617</v>
      </c>
      <c r="BR1504" s="308">
        <v>252</v>
      </c>
      <c r="BS1504" s="308">
        <v>249</v>
      </c>
      <c r="BT1504" s="374">
        <v>251</v>
      </c>
      <c r="BU1504" s="413">
        <v>0.04</v>
      </c>
      <c r="BV1504" s="416">
        <v>4.8618000000000001E-2</v>
      </c>
      <c r="BW1504" s="415">
        <v>0</v>
      </c>
      <c r="BX1504" s="413">
        <v>0.12096</v>
      </c>
      <c r="BY1504" s="408">
        <v>7.7759999999999996E-2</v>
      </c>
      <c r="BZ1504" s="408">
        <v>0</v>
      </c>
      <c r="CA1504" s="408"/>
      <c r="CB1504" s="413">
        <f>_xll.SRS1Splines.Functions25.Linear_Interp(V_NSPC!$N$4:$N$67,V_NSPC!$P$4:$P$67,CI1504)</f>
        <v>62.375969485760201</v>
      </c>
      <c r="CC1504" s="413">
        <f>(CB1504/V_NSPC!$T$5)*100</f>
        <v>51.480947528751706</v>
      </c>
      <c r="CD1504" s="308">
        <f>CB1504-V_NSPC!$T$6</f>
        <v>61.308802685760199</v>
      </c>
      <c r="CE1504" s="413">
        <f>IFERROR((CB1504 - V_NSPC!$T$6) / (V_NSPC!$T$5- V_NSPC!$T$6) * 100, 0)</f>
        <v>51.049809917441635</v>
      </c>
      <c r="CF1504" s="413">
        <v>995</v>
      </c>
      <c r="CG1504" s="413">
        <v>955</v>
      </c>
      <c r="CH1504" s="413"/>
      <c r="CI1504" s="417">
        <v>984.37300000000005</v>
      </c>
      <c r="CJ1504" s="413"/>
      <c r="CK1504" s="416"/>
      <c r="CL1504" s="415"/>
      <c r="CM1504" s="413">
        <v>0.12096</v>
      </c>
      <c r="CN1504" s="408">
        <v>8.6400000000000018E-3</v>
      </c>
      <c r="CO1504" s="408">
        <v>0</v>
      </c>
      <c r="CP1504" s="408"/>
      <c r="CQ1504" s="413">
        <f>_xll.SRS1Splines.Functions25.Linear_Interp(V_NSPC!$X$4:$X$46,V_NSPC!$Z$4:$Z$46,CX1504)</f>
        <v>15.34112811732</v>
      </c>
      <c r="CR1504" s="413">
        <f>(CQ1504/V_NSPC!$AD$5)*100</f>
        <v>99.339318413847082</v>
      </c>
      <c r="CS1504" s="308">
        <f>CQ1504-V_NSPC!$AD$6</f>
        <v>7.2426895973200001</v>
      </c>
      <c r="CT1504" s="413">
        <f>IFERROR((CQ1504 - V_NSPC!$AD$6) / (V_NSPC!$AD$5- V_NSPC!$AD$6) * 100, 0)</f>
        <v>98.610837351900571</v>
      </c>
      <c r="CU1504" s="413">
        <v>909</v>
      </c>
      <c r="CV1504" s="413">
        <v>905</v>
      </c>
      <c r="CW1504" s="413"/>
      <c r="CX1504" s="417">
        <v>908.95600000000002</v>
      </c>
      <c r="CY1504" s="413">
        <v>0</v>
      </c>
      <c r="CZ1504" s="416">
        <v>0</v>
      </c>
    </row>
    <row r="1505" spans="1:104" s="1" customFormat="1" hidden="1">
      <c r="A1505" s="315">
        <v>46064</v>
      </c>
      <c r="B1505" s="410">
        <v>0</v>
      </c>
      <c r="C1505" s="411">
        <v>0.90201599999999993</v>
      </c>
      <c r="D1505" s="412">
        <v>0.84618000000000027</v>
      </c>
      <c r="E1505" s="412">
        <v>0.93405599999999989</v>
      </c>
      <c r="F1505" s="412">
        <v>0</v>
      </c>
      <c r="G1505" s="413">
        <f>_xll.SRS1Splines.Functions25.Linear_Interp(V_NEM!$R$687:$R$703,V_NEM!$T$687:$T$703,M1505)+_xll.SRS1Splines.Functions25.Linear_Interp(V_NEM!$AB$687:$AB$703,V_NEM!$AD$687:$AD$703,N1505)</f>
        <v>0.78572161530000095</v>
      </c>
      <c r="H1505" s="308">
        <f>(G1505/(V_NEM!$T$696+V_NEM!$AD$696))*100</f>
        <v>81.071213715922838</v>
      </c>
      <c r="I1505" s="308">
        <f>G1505-(V_NEM!$T$694+V_NEM!$AD$694)</f>
        <v>0.146235480300001</v>
      </c>
      <c r="J1505" s="308">
        <f>((IFERROR((_xll.SRS1Splines.Functions25.Linear_Interp(V_NEM!$R$687:$R$703,V_NEM!$T$687:$T$703,M1505) - V_NEM!$X$689) / (V_NEM!$X$688- V_NEM!$X$689) * 100, 0))+(IFERROR((_xll.SRS1Splines.Functions25.Linear_Interp(V_NEM!$AB$687:$AB$703,V_NEM!$AD$687:$AD$703,N1505) - V_NEM!$AH$689) / (V_NEM!$AH$688- V_NEM!$AH$689) * 100, 0)))/2</f>
        <v>41.274991000756685</v>
      </c>
      <c r="K1505" s="308">
        <v>784.3</v>
      </c>
      <c r="L1505" s="308">
        <v>781.8</v>
      </c>
      <c r="M1505" s="371">
        <v>782.98</v>
      </c>
      <c r="N1505" s="371">
        <v>782.8</v>
      </c>
      <c r="O1505" s="413">
        <v>0.89499999999999991</v>
      </c>
      <c r="P1505" s="414">
        <v>0.95321299999999998</v>
      </c>
      <c r="Q1505" s="415">
        <v>0</v>
      </c>
      <c r="R1505" s="413">
        <v>0.5</v>
      </c>
      <c r="S1505" s="408">
        <v>0.71881441954421998</v>
      </c>
      <c r="T1505" s="408">
        <v>0</v>
      </c>
      <c r="U1505" s="408"/>
      <c r="V1505" s="413">
        <f>_xll.SRS1Splines.Functions25.Linear_Interp(V_NK3!$P$8:$P$32,V_NK3!$R$8:$R$32,AC1505)</f>
        <v>487.46323233999902</v>
      </c>
      <c r="W1505" s="413">
        <f>(V1505/V_NK3!$R$28)*100</f>
        <v>89.913456730264798</v>
      </c>
      <c r="X1505" s="308">
        <f>V1505-V_NK3!$R$8</f>
        <v>430.88458033999905</v>
      </c>
      <c r="Y1505" s="308">
        <f>IFERROR((V1505 - V_NK3!$V$10) / (V_NK3!$V$9- V_NK3!$V$10) * 100, 0)</f>
        <v>88.73816830443954</v>
      </c>
      <c r="Z1505" s="308">
        <v>541.79999999999995</v>
      </c>
      <c r="AA1505" s="308">
        <v>521</v>
      </c>
      <c r="AB1505" s="413">
        <v>539.48825377039293</v>
      </c>
      <c r="AC1505" s="371">
        <v>539.54</v>
      </c>
      <c r="AD1505" s="308">
        <v>0.32258064516129031</v>
      </c>
      <c r="AE1505" s="416">
        <v>0</v>
      </c>
      <c r="AF1505" s="373">
        <v>0</v>
      </c>
      <c r="AG1505" s="413">
        <v>1.5300617142857142</v>
      </c>
      <c r="AH1505" s="408">
        <v>8.7371428571701049E-2</v>
      </c>
      <c r="AI1505" s="408">
        <v>0</v>
      </c>
      <c r="AJ1505" s="408"/>
      <c r="AK1505" s="413">
        <f>_xll.SRS1Splines.Functions25.Linear_Interp(V_NK2!$R$10:$R$21,V_NK2!$T$10:$T$21,AR1505)</f>
        <v>57.901114285743603</v>
      </c>
      <c r="AL1505" s="413">
        <f>(AK1505/V_NK2!$T$18)*100</f>
        <v>81.093997599080666</v>
      </c>
      <c r="AM1505" s="308">
        <f>AK1505-V_NK2!$T$11</f>
        <v>17.081114285715806</v>
      </c>
      <c r="AN1505" s="308">
        <f>IFERROR((AK1505 - V_NK2!$X$12) / (V_NK2!$X$11- V_NK2!$X$12) * 100, 0)</f>
        <v>55.857142857150563</v>
      </c>
      <c r="AO1505" s="308">
        <v>427</v>
      </c>
      <c r="AP1505" s="308">
        <v>420</v>
      </c>
      <c r="AQ1505" s="308"/>
      <c r="AR1505" s="371">
        <v>423.91</v>
      </c>
      <c r="AS1505" s="413">
        <v>0.35483870967741937</v>
      </c>
      <c r="AT1505" s="416">
        <v>0</v>
      </c>
      <c r="AU1505" s="415"/>
      <c r="AV1505" s="413">
        <v>0.27225806451612899</v>
      </c>
      <c r="AW1505" s="408">
        <v>0.3174611647727224</v>
      </c>
      <c r="AX1505" s="408">
        <v>0.50726116477272709</v>
      </c>
      <c r="AY1505" s="408"/>
      <c r="AZ1505" s="413">
        <f>_xll.SRS1Splines.Functions25.Linear_Interp(V_NNG3A!$H$4:$H$12,V_NNG3A!$I$4:$I$12,BF1505)</f>
        <v>12.417399999999899</v>
      </c>
      <c r="BA1505" s="413">
        <f>(AZ1505/V_NNG3A!$I$8)*100</f>
        <v>89.656317689529956</v>
      </c>
      <c r="BB1505" s="308">
        <f>_xll.SRS1Splines.Functions25.Linear_Interp(V_NNG3A!$H$4:$H$12,V_NNG3A!$J$4:$J$12,BF1505)</f>
        <v>1.42981379310342</v>
      </c>
      <c r="BC1505" s="308">
        <f>IFERROR((AZ1505-V_NNG3A!$J$20) / (V_NNG3A!$J$19-V_NNG3A!$J$20) * 100, 0)</f>
        <v>49.951331164917285</v>
      </c>
      <c r="BD1505" s="308">
        <v>1050</v>
      </c>
      <c r="BE1505" s="308">
        <v>1047</v>
      </c>
      <c r="BF1505" s="374">
        <v>1048.8399999999999</v>
      </c>
      <c r="BG1505" s="413">
        <v>0.12</v>
      </c>
      <c r="BH1505" s="416">
        <v>0.17201000000000932</v>
      </c>
      <c r="BI1505" s="415">
        <v>0</v>
      </c>
      <c r="BJ1505" s="413">
        <v>0.22</v>
      </c>
      <c r="BK1505" s="408">
        <v>0.340416</v>
      </c>
      <c r="BL1505" s="408">
        <v>0.28166400000000003</v>
      </c>
      <c r="BM1505" s="408">
        <f t="shared" si="21"/>
        <v>5.8751999999999971E-2</v>
      </c>
      <c r="BN1505" s="413">
        <f>_xll.SRS1Splines.Functions25.Linear_Interp(V_XNN1!$K$3:$K$8,V_XNN1!$L$3:$L$8,BT1505)</f>
        <v>0.20766000000000001</v>
      </c>
      <c r="BO1505" s="413">
        <f>(BN1505/V_XNN1!$L$7)*100</f>
        <v>98.8857142857143</v>
      </c>
      <c r="BP1505" s="308">
        <f>_xll.SRS1Splines.Functions25.Linear_Interp(V_XNN1!$K$3:$K$8,V_XNN1!$M$3:$M$8,BT1505)</f>
        <v>5.1660000000000102E-2</v>
      </c>
      <c r="BQ1505" s="308">
        <f>IFERROR((BN1505 - V_XNN1!$M$16) / (V_XNN1!$M$15- V_XNN1!$M$16) * 100, 0)</f>
        <v>65.181058495821787</v>
      </c>
      <c r="BR1505" s="308">
        <v>252</v>
      </c>
      <c r="BS1505" s="308">
        <v>249</v>
      </c>
      <c r="BT1505" s="374">
        <v>251.87</v>
      </c>
      <c r="BU1505" s="413">
        <v>0.04</v>
      </c>
      <c r="BV1505" s="416">
        <v>4.4942999999999997E-2</v>
      </c>
      <c r="BW1505" s="415">
        <v>0</v>
      </c>
      <c r="BX1505" s="413">
        <v>0.12096</v>
      </c>
      <c r="BY1505" s="408">
        <v>7.7759999999999996E-2</v>
      </c>
      <c r="BZ1505" s="408">
        <v>0</v>
      </c>
      <c r="CA1505" s="408"/>
      <c r="CB1505" s="413">
        <f>_xll.SRS1Splines.Functions25.Linear_Interp(V_NSPC!$N$4:$N$67,V_NSPC!$P$4:$P$67,CI1505)</f>
        <v>62.434138988319901</v>
      </c>
      <c r="CC1505" s="413">
        <f>(CB1505/V_NSPC!$T$5)*100</f>
        <v>51.528956740211463</v>
      </c>
      <c r="CD1505" s="308">
        <f>CB1505-V_NSPC!$T$6</f>
        <v>61.366972188319899</v>
      </c>
      <c r="CE1505" s="413">
        <f>IFERROR((CB1505 - V_NSPC!$T$6) / (V_NSPC!$T$5- V_NSPC!$T$6) * 100, 0)</f>
        <v>51.098245736093737</v>
      </c>
      <c r="CF1505" s="413">
        <v>995</v>
      </c>
      <c r="CG1505" s="413">
        <v>955</v>
      </c>
      <c r="CH1505" s="413"/>
      <c r="CI1505" s="417">
        <v>984.38599999999997</v>
      </c>
      <c r="CJ1505" s="413"/>
      <c r="CK1505" s="416"/>
      <c r="CL1505" s="415"/>
      <c r="CM1505" s="413">
        <v>0.12096</v>
      </c>
      <c r="CN1505" s="408">
        <v>8.6400000000000018E-3</v>
      </c>
      <c r="CO1505" s="408">
        <v>0</v>
      </c>
      <c r="CP1505" s="408"/>
      <c r="CQ1505" s="413">
        <f>_xll.SRS1Splines.Functions25.Linear_Interp(V_NSPC!$X$4:$X$46,V_NSPC!$Z$4:$Z$46,CX1505)</f>
        <v>15.33185265344</v>
      </c>
      <c r="CR1505" s="413">
        <f>(CQ1505/V_NSPC!$AD$5)*100</f>
        <v>99.27925645146955</v>
      </c>
      <c r="CS1505" s="308">
        <f>CQ1505-V_NSPC!$AD$6</f>
        <v>7.2334141334400002</v>
      </c>
      <c r="CT1505" s="413">
        <f>IFERROR((CQ1505 - V_NSPC!$AD$6) / (V_NSPC!$AD$5- V_NSPC!$AD$6) * 100, 0)</f>
        <v>98.48454983843699</v>
      </c>
      <c r="CU1505" s="413">
        <v>909</v>
      </c>
      <c r="CV1505" s="413">
        <v>905</v>
      </c>
      <c r="CW1505" s="413"/>
      <c r="CX1505" s="417">
        <v>908.952</v>
      </c>
      <c r="CY1505" s="413">
        <v>0</v>
      </c>
      <c r="CZ1505" s="416">
        <v>0</v>
      </c>
    </row>
    <row r="1506" spans="1:104" s="1" customFormat="1" hidden="1">
      <c r="A1506" s="315">
        <v>46065</v>
      </c>
      <c r="B1506" s="410">
        <v>0</v>
      </c>
      <c r="C1506" s="411">
        <v>0.90201599999999993</v>
      </c>
      <c r="D1506" s="412">
        <v>0.82656000000000007</v>
      </c>
      <c r="E1506" s="412">
        <v>0.91061999999999976</v>
      </c>
      <c r="F1506" s="412">
        <v>0</v>
      </c>
      <c r="G1506" s="413">
        <f>_xll.SRS1Splines.Functions25.Linear_Interp(V_NEM!$R$687:$R$703,V_NEM!$T$687:$T$703,M1506)+_xll.SRS1Splines.Functions25.Linear_Interp(V_NEM!$AB$687:$AB$703,V_NEM!$AD$687:$AD$703,N1506)</f>
        <v>0.70757865420000221</v>
      </c>
      <c r="H1506" s="308">
        <f>(G1506/(V_NEM!$T$696+V_NEM!$AD$696))*100</f>
        <v>73.008377494579761</v>
      </c>
      <c r="I1506" s="308">
        <f>G1506-(V_NEM!$T$694+V_NEM!$AD$694)</f>
        <v>6.8092519200002255E-2</v>
      </c>
      <c r="J1506" s="308">
        <f>((IFERROR((_xll.SRS1Splines.Functions25.Linear_Interp(V_NEM!$R$687:$R$703,V_NEM!$T$687:$T$703,M1506) - V_NEM!$X$689) / (V_NEM!$X$688- V_NEM!$X$689) * 100, 0))+(IFERROR((_xll.SRS1Splines.Functions25.Linear_Interp(V_NEM!$AB$687:$AB$703,V_NEM!$AD$687:$AD$703,N1506) - V_NEM!$AH$689) / (V_NEM!$AH$688- V_NEM!$AH$689) * 100, 0)))/2</f>
        <v>16.721019855341627</v>
      </c>
      <c r="K1506" s="308">
        <v>784.3</v>
      </c>
      <c r="L1506" s="308">
        <v>781.8</v>
      </c>
      <c r="M1506" s="371">
        <v>782.48</v>
      </c>
      <c r="N1506" s="371">
        <v>782.24</v>
      </c>
      <c r="O1506" s="413">
        <v>0.89499999999999991</v>
      </c>
      <c r="P1506" s="414">
        <v>0.92968399999999995</v>
      </c>
      <c r="Q1506" s="415">
        <v>0</v>
      </c>
      <c r="R1506" s="413">
        <v>0.5</v>
      </c>
      <c r="S1506" s="408">
        <v>0.28535878045578</v>
      </c>
      <c r="T1506" s="408">
        <v>1.0041731999999999</v>
      </c>
      <c r="U1506" s="408"/>
      <c r="V1506" s="413">
        <f>_xll.SRS1Splines.Functions25.Linear_Interp(V_NK3!$P$8:$P$32,V_NK3!$R$8:$R$32,AC1506)</f>
        <v>486.74441791999902</v>
      </c>
      <c r="W1506" s="413">
        <f>(V1506/V_NK3!$R$28)*100</f>
        <v>89.780870137139587</v>
      </c>
      <c r="X1506" s="308">
        <f>V1506-V_NK3!$R$8</f>
        <v>430.16576591999905</v>
      </c>
      <c r="Y1506" s="308">
        <f>IFERROR((V1506 - V_NK3!$V$10) / (V_NK3!$V$9- V_NK3!$V$10) * 100, 0)</f>
        <v>88.590132663592797</v>
      </c>
      <c r="Z1506" s="308">
        <v>541.79999999999995</v>
      </c>
      <c r="AA1506" s="308">
        <v>521</v>
      </c>
      <c r="AB1506" s="413">
        <v>539.46195337979691</v>
      </c>
      <c r="AC1506" s="371">
        <v>539.52</v>
      </c>
      <c r="AD1506" s="308">
        <v>0.32258064516129031</v>
      </c>
      <c r="AE1506" s="416">
        <v>0.247944</v>
      </c>
      <c r="AF1506" s="373">
        <v>0</v>
      </c>
      <c r="AG1506" s="413">
        <v>1.5300617142857142</v>
      </c>
      <c r="AH1506" s="408">
        <v>0.69743343999976171</v>
      </c>
      <c r="AI1506" s="408">
        <v>1.3090334400000001</v>
      </c>
      <c r="AJ1506" s="408"/>
      <c r="AK1506" s="413">
        <f>_xll.SRS1Splines.Functions25.Linear_Interp(V_NK2!$R$10:$R$21,V_NK2!$T$10:$T$21,AR1506)</f>
        <v>57.289514285743401</v>
      </c>
      <c r="AL1506" s="413">
        <f>(AK1506/V_NK2!$T$18)*100</f>
        <v>80.23741496602716</v>
      </c>
      <c r="AM1506" s="308">
        <f>AK1506-V_NK2!$T$11</f>
        <v>16.469514285715604</v>
      </c>
      <c r="AN1506" s="308">
        <f>IFERROR((AK1506 - V_NK2!$X$12) / (V_NK2!$X$11- V_NK2!$X$12) * 100, 0)</f>
        <v>53.85714285714981</v>
      </c>
      <c r="AO1506" s="308">
        <v>427</v>
      </c>
      <c r="AP1506" s="308">
        <v>420</v>
      </c>
      <c r="AQ1506" s="308"/>
      <c r="AR1506" s="371">
        <v>423.77</v>
      </c>
      <c r="AS1506" s="413">
        <v>0.35483870967741937</v>
      </c>
      <c r="AT1506" s="416">
        <v>0.30513600000000002</v>
      </c>
      <c r="AU1506" s="415"/>
      <c r="AV1506" s="413">
        <v>0.27225806451612899</v>
      </c>
      <c r="AW1506" s="408">
        <v>0.3343090909091333</v>
      </c>
      <c r="AX1506" s="408">
        <v>0.38110909090909079</v>
      </c>
      <c r="AY1506" s="408"/>
      <c r="AZ1506" s="413">
        <f>_xll.SRS1Splines.Functions25.Linear_Interp(V_NNG3A!$H$4:$H$12,V_NNG3A!$I$4:$I$12,BF1506)</f>
        <v>12.1951000000001</v>
      </c>
      <c r="BA1506" s="413">
        <f>(AZ1506/V_NNG3A!$I$8)*100</f>
        <v>88.051263537906848</v>
      </c>
      <c r="BB1506" s="308">
        <f>_xll.SRS1Splines.Functions25.Linear_Interp(V_NNG3A!$H$4:$H$12,V_NNG3A!$J$4:$J$12,BF1506)</f>
        <v>1.20751379310361</v>
      </c>
      <c r="BC1506" s="308">
        <f>IFERROR((AZ1506-V_NNG3A!$J$20) / (V_NNG3A!$J$19-V_NNG3A!$J$20) * 100, 0)</f>
        <v>42.185158414653365</v>
      </c>
      <c r="BD1506" s="308">
        <v>1050</v>
      </c>
      <c r="BE1506" s="308">
        <v>1047</v>
      </c>
      <c r="BF1506" s="374">
        <v>1048.6600000000001</v>
      </c>
      <c r="BG1506" s="413">
        <v>0.12</v>
      </c>
      <c r="BH1506" s="416">
        <v>0.12060999999998603</v>
      </c>
      <c r="BI1506" s="415">
        <v>0</v>
      </c>
      <c r="BJ1506" s="413">
        <v>0.22</v>
      </c>
      <c r="BK1506" s="408">
        <v>0.37151999999999996</v>
      </c>
      <c r="BL1506" s="408">
        <v>0.42854399999999998</v>
      </c>
      <c r="BM1506" s="408">
        <f t="shared" si="21"/>
        <v>-5.7024000000000019E-2</v>
      </c>
      <c r="BN1506" s="413">
        <f>_xll.SRS1Splines.Functions25.Linear_Interp(V_XNN1!$K$3:$K$8,V_XNN1!$L$3:$L$8,BT1506)</f>
        <v>0.20369999999999999</v>
      </c>
      <c r="BO1506" s="413">
        <f>(BN1506/V_XNN1!$L$7)*100</f>
        <v>97</v>
      </c>
      <c r="BP1506" s="308">
        <f>_xll.SRS1Splines.Functions25.Linear_Interp(V_XNN1!$K$3:$K$8,V_XNN1!$M$3:$M$8,BT1506)</f>
        <v>4.7700000000000103E-2</v>
      </c>
      <c r="BQ1506" s="308">
        <f>IFERROR((BN1506 - V_XNN1!$M$16) / (V_XNN1!$M$15- V_XNN1!$M$16) * 100, 0)</f>
        <v>52.924791086350979</v>
      </c>
      <c r="BR1506" s="308">
        <v>252</v>
      </c>
      <c r="BS1506" s="308">
        <v>249</v>
      </c>
      <c r="BT1506" s="374">
        <v>251.65</v>
      </c>
      <c r="BU1506" s="413">
        <v>0.04</v>
      </c>
      <c r="BV1506" s="416">
        <v>6.8087999999999996E-2</v>
      </c>
      <c r="BW1506" s="415">
        <v>0</v>
      </c>
      <c r="BX1506" s="413">
        <v>0.12096</v>
      </c>
      <c r="BY1506" s="408">
        <v>7.7759999999999996E-2</v>
      </c>
      <c r="BZ1506" s="408">
        <v>0</v>
      </c>
      <c r="CA1506" s="408"/>
      <c r="CB1506" s="413">
        <f>_xll.SRS1Splines.Functions25.Linear_Interp(V_NSPC!$N$4:$N$67,V_NSPC!$P$4:$P$67,CI1506)</f>
        <v>62.425189834080101</v>
      </c>
      <c r="CC1506" s="413">
        <f>(CB1506/V_NSPC!$T$5)*100</f>
        <v>51.521570707679324</v>
      </c>
      <c r="CD1506" s="308">
        <f>CB1506-V_NSPC!$T$6</f>
        <v>61.358023034080098</v>
      </c>
      <c r="CE1506" s="413">
        <f>IFERROR((CB1506 - V_NSPC!$T$6) / (V_NSPC!$T$5- V_NSPC!$T$6) * 100, 0)</f>
        <v>51.090794071685849</v>
      </c>
      <c r="CF1506" s="413">
        <v>995</v>
      </c>
      <c r="CG1506" s="413">
        <v>955</v>
      </c>
      <c r="CH1506" s="413"/>
      <c r="CI1506" s="417">
        <v>984.38400000000001</v>
      </c>
      <c r="CJ1506" s="413"/>
      <c r="CK1506" s="416"/>
      <c r="CL1506" s="415"/>
      <c r="CM1506" s="413">
        <v>0.12096</v>
      </c>
      <c r="CN1506" s="408">
        <v>8.6400000000000018E-3</v>
      </c>
      <c r="CO1506" s="408">
        <v>0</v>
      </c>
      <c r="CP1506" s="408"/>
      <c r="CQ1506" s="413">
        <f>_xll.SRS1Splines.Functions25.Linear_Interp(V_NSPC!$X$4:$X$46,V_NSPC!$Z$4:$Z$46,CX1506)</f>
        <v>15.3364903853799</v>
      </c>
      <c r="CR1506" s="413">
        <f>(CQ1506/V_NSPC!$AD$5)*100</f>
        <v>99.309287432657669</v>
      </c>
      <c r="CS1506" s="308">
        <f>CQ1506-V_NSPC!$AD$6</f>
        <v>7.2380518653798998</v>
      </c>
      <c r="CT1506" s="413">
        <f>IFERROR((CQ1506 - V_NSPC!$AD$6) / (V_NSPC!$AD$5- V_NSPC!$AD$6) * 100, 0)</f>
        <v>98.547693595167402</v>
      </c>
      <c r="CU1506" s="413">
        <v>909</v>
      </c>
      <c r="CV1506" s="413">
        <v>905</v>
      </c>
      <c r="CW1506" s="413"/>
      <c r="CX1506" s="417">
        <v>908.95399999999995</v>
      </c>
      <c r="CY1506" s="413">
        <v>0</v>
      </c>
      <c r="CZ1506" s="416">
        <v>0</v>
      </c>
    </row>
    <row r="1507" spans="1:104" s="1" customFormat="1" hidden="1">
      <c r="A1507" s="315">
        <v>46066</v>
      </c>
      <c r="B1507" s="410">
        <v>0</v>
      </c>
      <c r="C1507" s="411">
        <v>0.90201599999999993</v>
      </c>
      <c r="D1507" s="412">
        <v>0.83220479999999997</v>
      </c>
      <c r="E1507" s="412">
        <v>0.7</v>
      </c>
      <c r="F1507" s="412">
        <v>0</v>
      </c>
      <c r="G1507" s="413">
        <f>_xll.SRS1Splines.Functions25.Linear_Interp(V_NEM!$R$687:$R$703,V_NEM!$T$687:$T$703,M1507)+_xll.SRS1Splines.Functions25.Linear_Interp(V_NEM!$AB$687:$AB$703,V_NEM!$AD$687:$AD$703,N1507)</f>
        <v>0.91358907050000793</v>
      </c>
      <c r="H1507" s="308">
        <f>(G1507/(V_NEM!$T$696+V_NEM!$AD$696))*100</f>
        <v>94.264652188240944</v>
      </c>
      <c r="I1507" s="308">
        <f>G1507-(V_NEM!$T$694+V_NEM!$AD$694)</f>
        <v>0.27410293550000797</v>
      </c>
      <c r="J1507" s="308">
        <f>((IFERROR((_xll.SRS1Splines.Functions25.Linear_Interp(V_NEM!$R$687:$R$703,V_NEM!$T$687:$T$703,M1507) - V_NEM!$X$689) / (V_NEM!$X$688- V_NEM!$X$689) * 100, 0))+(IFERROR((_xll.SRS1Splines.Functions25.Linear_Interp(V_NEM!$AB$687:$AB$703,V_NEM!$AD$687:$AD$703,N1507) - V_NEM!$AH$689) / (V_NEM!$AH$688- V_NEM!$AH$689) * 100, 0)))/2</f>
        <v>81.205671384941979</v>
      </c>
      <c r="K1507" s="308">
        <v>784.3</v>
      </c>
      <c r="L1507" s="308">
        <v>781.8</v>
      </c>
      <c r="M1507" s="371">
        <v>783.7</v>
      </c>
      <c r="N1507" s="371">
        <v>783.6</v>
      </c>
      <c r="O1507" s="413">
        <v>0.89499999999999991</v>
      </c>
      <c r="P1507" s="414">
        <v>0.73196979254344929</v>
      </c>
      <c r="Q1507" s="415">
        <v>0</v>
      </c>
      <c r="R1507" s="413">
        <v>0.5</v>
      </c>
      <c r="S1507" s="408">
        <v>0.68174797183074942</v>
      </c>
      <c r="T1507" s="408">
        <v>3.5570056499999998</v>
      </c>
      <c r="U1507" s="408"/>
      <c r="V1507" s="413">
        <f>_xll.SRS1Splines.Functions25.Linear_Interp(V_NK3!$P$8:$P$32,V_NK3!$R$8:$R$32,AC1507)</f>
        <v>483.86916024000197</v>
      </c>
      <c r="W1507" s="413">
        <f>(V1507/V_NK3!$R$28)*100</f>
        <v>89.250523764639325</v>
      </c>
      <c r="X1507" s="308">
        <f>V1507-V_NK3!$R$8</f>
        <v>427.290508240002</v>
      </c>
      <c r="Y1507" s="308">
        <f>IFERROR((V1507 - V_NK3!$V$10) / (V_NK3!$V$9- V_NK3!$V$10) * 100, 0)</f>
        <v>87.997990100206366</v>
      </c>
      <c r="Z1507" s="308">
        <v>541.79999999999995</v>
      </c>
      <c r="AA1507" s="308">
        <v>521</v>
      </c>
      <c r="AB1507" s="413">
        <v>539.43565298920089</v>
      </c>
      <c r="AC1507" s="371">
        <v>539.44000000000005</v>
      </c>
      <c r="AD1507" s="308">
        <v>0.32258064516129031</v>
      </c>
      <c r="AE1507" s="416">
        <v>0.87827299999999997</v>
      </c>
      <c r="AF1507" s="373">
        <v>0</v>
      </c>
      <c r="AG1507" s="413">
        <v>1.5300617142857142</v>
      </c>
      <c r="AH1507" s="408">
        <v>3.5024145671429254</v>
      </c>
      <c r="AI1507" s="408">
        <v>3.0218717100000001</v>
      </c>
      <c r="AJ1507" s="408"/>
      <c r="AK1507" s="413">
        <f>_xll.SRS1Splines.Functions25.Linear_Interp(V_NK2!$R$10:$R$21,V_NK2!$T$10:$T$21,AR1507)</f>
        <v>57.770057142886401</v>
      </c>
      <c r="AL1507" s="413">
        <f>(AK1507/V_NK2!$T$18)*100</f>
        <v>80.910444177712037</v>
      </c>
      <c r="AM1507" s="308">
        <f>AK1507-V_NK2!$T$11</f>
        <v>16.950057142858604</v>
      </c>
      <c r="AN1507" s="308">
        <f>IFERROR((AK1507 - V_NK2!$X$12) / (V_NK2!$X$11- V_NK2!$X$12) * 100, 0)</f>
        <v>55.428571428578934</v>
      </c>
      <c r="AO1507" s="308">
        <v>427</v>
      </c>
      <c r="AP1507" s="308">
        <v>420</v>
      </c>
      <c r="AQ1507" s="308"/>
      <c r="AR1507" s="371">
        <v>423.88</v>
      </c>
      <c r="AS1507" s="413">
        <v>0.35483870967741937</v>
      </c>
      <c r="AT1507" s="416">
        <v>0.704399</v>
      </c>
      <c r="AU1507" s="415"/>
      <c r="AV1507" s="413">
        <v>0.27225806451612899</v>
      </c>
      <c r="AW1507" s="408">
        <v>0.3179227272727202</v>
      </c>
      <c r="AX1507" s="408">
        <v>0.18012272727272727</v>
      </c>
      <c r="AY1507" s="408"/>
      <c r="AZ1507" s="413">
        <f>_xll.SRS1Splines.Functions25.Linear_Interp(V_NNG3A!$H$4:$H$12,V_NNG3A!$I$4:$I$12,BF1507)</f>
        <v>12.8496500000001</v>
      </c>
      <c r="BA1507" s="413">
        <f>(AZ1507/V_NNG3A!$I$8)*100</f>
        <v>92.777256317690259</v>
      </c>
      <c r="BB1507" s="308">
        <f>_xll.SRS1Splines.Functions25.Linear_Interp(V_NNG3A!$H$4:$H$12,V_NNG3A!$J$4:$J$12,BF1507)</f>
        <v>1.8620637931035799</v>
      </c>
      <c r="BC1507" s="308">
        <f>IFERROR((AZ1507-V_NNG3A!$J$20) / (V_NNG3A!$J$19-V_NNG3A!$J$20) * 100, 0)</f>
        <v>65.052222623784388</v>
      </c>
      <c r="BD1507" s="308">
        <v>1050</v>
      </c>
      <c r="BE1507" s="308">
        <v>1047</v>
      </c>
      <c r="BF1507" s="374">
        <v>1049.19</v>
      </c>
      <c r="BG1507" s="413">
        <v>0.12</v>
      </c>
      <c r="BH1507" s="416">
        <v>5.9119999999995343E-2</v>
      </c>
      <c r="BI1507" s="415">
        <v>0</v>
      </c>
      <c r="BJ1507" s="413">
        <v>0.22</v>
      </c>
      <c r="BK1507" s="408">
        <v>0.29376000000000002</v>
      </c>
      <c r="BL1507" s="408">
        <v>0.36</v>
      </c>
      <c r="BM1507" s="408">
        <f t="shared" si="21"/>
        <v>-6.6239999999999966E-2</v>
      </c>
      <c r="BN1507" s="413">
        <f>_xll.SRS1Splines.Functions25.Linear_Interp(V_XNN1!$K$3:$K$8,V_XNN1!$L$3:$L$8,BT1507)</f>
        <v>0.19470000000000001</v>
      </c>
      <c r="BO1507" s="413">
        <f>(BN1507/V_XNN1!$L$7)*100</f>
        <v>92.714285714285722</v>
      </c>
      <c r="BP1507" s="308">
        <f>_xll.SRS1Splines.Functions25.Linear_Interp(V_XNN1!$K$3:$K$8,V_XNN1!$M$3:$M$8,BT1507)</f>
        <v>3.8700000000000102E-2</v>
      </c>
      <c r="BQ1507" s="308">
        <f>IFERROR((BN1507 - V_XNN1!$M$16) / (V_XNN1!$M$15- V_XNN1!$M$16) * 100, 0)</f>
        <v>25.069637883008429</v>
      </c>
      <c r="BR1507" s="308">
        <v>252</v>
      </c>
      <c r="BS1507" s="308">
        <v>249</v>
      </c>
      <c r="BT1507" s="374">
        <v>251.15</v>
      </c>
      <c r="BU1507" s="413">
        <v>0.04</v>
      </c>
      <c r="BV1507" s="416">
        <v>5.8923999999999997E-2</v>
      </c>
      <c r="BW1507" s="415">
        <v>0</v>
      </c>
      <c r="BX1507" s="413">
        <v>0.12096</v>
      </c>
      <c r="BY1507" s="408">
        <v>7.7759999999999996E-2</v>
      </c>
      <c r="BZ1507" s="408">
        <v>0</v>
      </c>
      <c r="CA1507" s="408"/>
      <c r="CB1507" s="413">
        <f>_xll.SRS1Splines.Functions25.Linear_Interp(V_NSPC!$N$4:$N$67,V_NSPC!$P$4:$P$67,CI1507)</f>
        <v>62.519155953599899</v>
      </c>
      <c r="CC1507" s="413">
        <f>(CB1507/V_NSPC!$T$5)*100</f>
        <v>51.599124049268397</v>
      </c>
      <c r="CD1507" s="308">
        <f>CB1507-V_NSPC!$T$6</f>
        <v>61.451989153599897</v>
      </c>
      <c r="CE1507" s="413">
        <f>IFERROR((CB1507 - V_NSPC!$T$6) / (V_NSPC!$T$5- V_NSPC!$T$6) * 100, 0)</f>
        <v>51.169036547970251</v>
      </c>
      <c r="CF1507" s="413">
        <v>995</v>
      </c>
      <c r="CG1507" s="413">
        <v>955</v>
      </c>
      <c r="CH1507" s="413"/>
      <c r="CI1507" s="417">
        <v>984.40499999999997</v>
      </c>
      <c r="CJ1507" s="413"/>
      <c r="CK1507" s="416"/>
      <c r="CL1507" s="415"/>
      <c r="CM1507" s="413">
        <v>0.12096</v>
      </c>
      <c r="CN1507" s="408">
        <v>8.6400000000000018E-3</v>
      </c>
      <c r="CO1507" s="408">
        <v>0</v>
      </c>
      <c r="CP1507" s="408"/>
      <c r="CQ1507" s="413">
        <f>_xll.SRS1Splines.Functions25.Linear_Interp(V_NSPC!$X$4:$X$46,V_NSPC!$Z$4:$Z$46,CX1507)</f>
        <v>15.33185265344</v>
      </c>
      <c r="CR1507" s="413">
        <f>(CQ1507/V_NSPC!$AD$5)*100</f>
        <v>99.27925645146955</v>
      </c>
      <c r="CS1507" s="308">
        <f>CQ1507-V_NSPC!$AD$6</f>
        <v>7.2334141334400002</v>
      </c>
      <c r="CT1507" s="413">
        <f>IFERROR((CQ1507 - V_NSPC!$AD$6) / (V_NSPC!$AD$5- V_NSPC!$AD$6) * 100, 0)</f>
        <v>98.48454983843699</v>
      </c>
      <c r="CU1507" s="413">
        <v>909</v>
      </c>
      <c r="CV1507" s="413">
        <v>905</v>
      </c>
      <c r="CW1507" s="413"/>
      <c r="CX1507" s="417">
        <v>908.952</v>
      </c>
      <c r="CY1507" s="413">
        <v>0</v>
      </c>
      <c r="CZ1507" s="416">
        <v>0</v>
      </c>
    </row>
    <row r="1508" spans="1:104" s="1" customFormat="1" hidden="1">
      <c r="A1508" s="315">
        <v>46067</v>
      </c>
      <c r="B1508" s="410">
        <v>0</v>
      </c>
      <c r="C1508" s="411">
        <v>0.90201599999999993</v>
      </c>
      <c r="D1508" s="412">
        <v>0.84240000000000004</v>
      </c>
      <c r="E1508" s="412">
        <v>0.83</v>
      </c>
      <c r="F1508" s="412">
        <v>0</v>
      </c>
      <c r="G1508" s="413">
        <f>_xll.SRS1Splines.Functions25.Linear_Interp(V_NEM!$R$687:$R$703,V_NEM!$T$687:$T$703,M1508)+_xll.SRS1Splines.Functions25.Linear_Interp(V_NEM!$AB$687:$AB$703,V_NEM!$AD$687:$AD$703,N1508)</f>
        <v>0.91467991130000703</v>
      </c>
      <c r="H1508" s="308">
        <f>(G1508/(V_NEM!$T$696+V_NEM!$AD$696))*100</f>
        <v>94.377205777075332</v>
      </c>
      <c r="I1508" s="308">
        <f>G1508-(V_NEM!$T$694+V_NEM!$AD$694)</f>
        <v>0.27519377630000708</v>
      </c>
      <c r="J1508" s="308">
        <f>((IFERROR((_xll.SRS1Splines.Functions25.Linear_Interp(V_NEM!$R$687:$R$703,V_NEM!$T$687:$T$703,M1508) - V_NEM!$X$689) / (V_NEM!$X$688- V_NEM!$X$689) * 100, 0))+(IFERROR((_xll.SRS1Splines.Functions25.Linear_Interp(V_NEM!$AB$687:$AB$703,V_NEM!$AD$687:$AD$703,N1508) - V_NEM!$AH$689) / (V_NEM!$AH$688- V_NEM!$AH$689) * 100, 0)))/2</f>
        <v>82.284865948884743</v>
      </c>
      <c r="K1508" s="308">
        <v>784.3</v>
      </c>
      <c r="L1508" s="308">
        <v>781.8</v>
      </c>
      <c r="M1508" s="371">
        <v>783.7</v>
      </c>
      <c r="N1508" s="371">
        <v>783.64</v>
      </c>
      <c r="O1508" s="413">
        <v>0.89499999999999991</v>
      </c>
      <c r="P1508" s="414">
        <v>0.85834627892013471</v>
      </c>
      <c r="Q1508" s="415">
        <v>0</v>
      </c>
      <c r="R1508" s="413">
        <v>0.5</v>
      </c>
      <c r="S1508" s="408">
        <v>0.23002928159713745</v>
      </c>
      <c r="T1508" s="408">
        <v>2.7458797499999998</v>
      </c>
      <c r="U1508" s="408"/>
      <c r="V1508" s="413">
        <f>_xll.SRS1Splines.Functions25.Linear_Interp(V_NK3!$P$8:$P$32,V_NK3!$R$8:$R$32,AC1508)</f>
        <v>481.35330977000001</v>
      </c>
      <c r="W1508" s="413">
        <f>(V1508/V_NK3!$R$28)*100</f>
        <v>88.786470688700746</v>
      </c>
      <c r="X1508" s="308">
        <f>V1508-V_NK3!$R$8</f>
        <v>424.77465777000003</v>
      </c>
      <c r="Y1508" s="308">
        <f>IFERROR((V1508 - V_NK3!$V$10) / (V_NK3!$V$9- V_NK3!$V$10) * 100, 0)</f>
        <v>87.479865357242318</v>
      </c>
      <c r="Z1508" s="308">
        <v>541.79999999999995</v>
      </c>
      <c r="AA1508" s="308">
        <v>521</v>
      </c>
      <c r="AB1508" s="413">
        <v>539.40935259860487</v>
      </c>
      <c r="AC1508" s="371">
        <v>539.37</v>
      </c>
      <c r="AD1508" s="308">
        <v>0.32258064516129031</v>
      </c>
      <c r="AE1508" s="416">
        <v>0.67799500000000001</v>
      </c>
      <c r="AF1508" s="373">
        <v>0</v>
      </c>
      <c r="AG1508" s="413">
        <v>1.5300617142857142</v>
      </c>
      <c r="AH1508" s="408">
        <v>2.6649257428570747</v>
      </c>
      <c r="AI1508" s="408">
        <v>1.9222686</v>
      </c>
      <c r="AJ1508" s="408"/>
      <c r="AK1508" s="413">
        <f>_xll.SRS1Splines.Functions25.Linear_Interp(V_NK2!$R$10:$R$21,V_NK2!$T$10:$T$21,AR1508)</f>
        <v>58.512714285743598</v>
      </c>
      <c r="AL1508" s="413">
        <f>(AK1508/V_NK2!$T$18)*100</f>
        <v>81.950580232133888</v>
      </c>
      <c r="AM1508" s="308">
        <f>AK1508-V_NK2!$T$11</f>
        <v>17.692714285715802</v>
      </c>
      <c r="AN1508" s="308">
        <f>IFERROR((AK1508 - V_NK2!$X$12) / (V_NK2!$X$11- V_NK2!$X$12) * 100, 0)</f>
        <v>57.857142857150656</v>
      </c>
      <c r="AO1508" s="308">
        <v>427</v>
      </c>
      <c r="AP1508" s="308">
        <v>420</v>
      </c>
      <c r="AQ1508" s="308"/>
      <c r="AR1508" s="371">
        <v>424.05</v>
      </c>
      <c r="AS1508" s="413">
        <v>0.35483870967741937</v>
      </c>
      <c r="AT1508" s="416">
        <v>0.45768300000000001</v>
      </c>
      <c r="AU1508" s="415"/>
      <c r="AV1508" s="413">
        <v>0.27225806451612899</v>
      </c>
      <c r="AW1508" s="408">
        <v>0.30300374999996221</v>
      </c>
      <c r="AX1508" s="408">
        <v>0.39140375000000005</v>
      </c>
      <c r="AY1508" s="408"/>
      <c r="AZ1508" s="413">
        <f>_xll.SRS1Splines.Functions25.Linear_Interp(V_NNG3A!$H$4:$H$12,V_NNG3A!$I$4:$I$12,BF1508)</f>
        <v>12.429749999999901</v>
      </c>
      <c r="BA1508" s="413">
        <f>(AZ1508/V_NNG3A!$I$8)*100</f>
        <v>89.745487364620232</v>
      </c>
      <c r="BB1508" s="308">
        <f>_xll.SRS1Splines.Functions25.Linear_Interp(V_NNG3A!$H$4:$H$12,V_NNG3A!$J$4:$J$12,BF1508)</f>
        <v>1.4421637931033999</v>
      </c>
      <c r="BC1508" s="308">
        <f>IFERROR((AZ1508-V_NNG3A!$J$20) / (V_NNG3A!$J$19-V_NNG3A!$J$20) * 100, 0)</f>
        <v>50.382785206599046</v>
      </c>
      <c r="BD1508" s="308">
        <v>1050</v>
      </c>
      <c r="BE1508" s="308">
        <v>1047</v>
      </c>
      <c r="BF1508" s="374">
        <v>1048.8499999999999</v>
      </c>
      <c r="BG1508" s="413">
        <v>0.12</v>
      </c>
      <c r="BH1508" s="416">
        <v>0.12888000000000466</v>
      </c>
      <c r="BI1508" s="415">
        <v>0</v>
      </c>
      <c r="BJ1508" s="413">
        <v>0.22</v>
      </c>
      <c r="BK1508" s="408">
        <v>0.30931199999999998</v>
      </c>
      <c r="BL1508" s="408">
        <v>0.28000000000000003</v>
      </c>
      <c r="BM1508" s="408">
        <f t="shared" si="21"/>
        <v>2.9311999999999949E-2</v>
      </c>
      <c r="BN1508" s="413">
        <f>_xll.SRS1Splines.Functions25.Linear_Interp(V_XNN1!$K$3:$K$8,V_XNN1!$L$3:$L$8,BT1508)</f>
        <v>0.2001</v>
      </c>
      <c r="BO1508" s="413">
        <f>(BN1508/V_XNN1!$L$7)*100</f>
        <v>95.285714285714278</v>
      </c>
      <c r="BP1508" s="308">
        <f>_xll.SRS1Splines.Functions25.Linear_Interp(V_XNN1!$K$3:$K$8,V_XNN1!$M$3:$M$8,BT1508)</f>
        <v>4.4099999999999799E-2</v>
      </c>
      <c r="BQ1508" s="308">
        <f>IFERROR((BN1508 - V_XNN1!$M$16) / (V_XNN1!$M$15- V_XNN1!$M$16) * 100, 0)</f>
        <v>41.782729805013958</v>
      </c>
      <c r="BR1508" s="308">
        <v>252</v>
      </c>
      <c r="BS1508" s="308">
        <v>249</v>
      </c>
      <c r="BT1508" s="374">
        <v>251.45</v>
      </c>
      <c r="BU1508" s="413">
        <v>0.04</v>
      </c>
      <c r="BV1508" s="416">
        <v>4.7215E-2</v>
      </c>
      <c r="BW1508" s="415">
        <v>0</v>
      </c>
      <c r="BX1508" s="413">
        <v>0.12096</v>
      </c>
      <c r="BY1508" s="408">
        <v>7.7759999999999996E-2</v>
      </c>
      <c r="BZ1508" s="408">
        <v>0</v>
      </c>
      <c r="CA1508" s="408"/>
      <c r="CB1508" s="413">
        <f>_xll.SRS1Splines.Functions25.Linear_Interp(V_NSPC!$N$4:$N$67,V_NSPC!$P$4:$P$67,CI1508)</f>
        <v>62.550477993440197</v>
      </c>
      <c r="CC1508" s="413">
        <f>(CB1508/V_NSPC!$T$5)*100</f>
        <v>51.624975163131722</v>
      </c>
      <c r="CD1508" s="308">
        <f>CB1508-V_NSPC!$T$6</f>
        <v>61.483311193440194</v>
      </c>
      <c r="CE1508" s="413">
        <f>IFERROR((CB1508 - V_NSPC!$T$6) / (V_NSPC!$T$5- V_NSPC!$T$6) * 100, 0)</f>
        <v>51.195117373398681</v>
      </c>
      <c r="CF1508" s="413">
        <v>995</v>
      </c>
      <c r="CG1508" s="413">
        <v>955</v>
      </c>
      <c r="CH1508" s="413"/>
      <c r="CI1508" s="417">
        <v>984.41200000000003</v>
      </c>
      <c r="CJ1508" s="413"/>
      <c r="CK1508" s="416"/>
      <c r="CL1508" s="415"/>
      <c r="CM1508" s="413">
        <v>0.12096</v>
      </c>
      <c r="CN1508" s="408">
        <v>8.6400000000000018E-3</v>
      </c>
      <c r="CO1508" s="408">
        <v>0</v>
      </c>
      <c r="CP1508" s="408"/>
      <c r="CQ1508" s="413">
        <f>_xll.SRS1Splines.Functions25.Linear_Interp(V_NSPC!$X$4:$X$46,V_NSPC!$Z$4:$Z$46,CX1508)</f>
        <v>15.3341715194099</v>
      </c>
      <c r="CR1508" s="413">
        <f>(CQ1508/V_NSPC!$AD$5)*100</f>
        <v>99.294271942063276</v>
      </c>
      <c r="CS1508" s="308">
        <f>CQ1508-V_NSPC!$AD$6</f>
        <v>7.2357329994098993</v>
      </c>
      <c r="CT1508" s="413">
        <f>IFERROR((CQ1508 - V_NSPC!$AD$6) / (V_NSPC!$AD$5- V_NSPC!$AD$6) * 100, 0)</f>
        <v>98.516121716801507</v>
      </c>
      <c r="CU1508" s="413">
        <v>909</v>
      </c>
      <c r="CV1508" s="413">
        <v>905</v>
      </c>
      <c r="CW1508" s="413"/>
      <c r="CX1508" s="417">
        <v>908.95299999999997</v>
      </c>
      <c r="CY1508" s="413">
        <v>0</v>
      </c>
      <c r="CZ1508" s="416">
        <v>0</v>
      </c>
    </row>
    <row r="1509" spans="1:104" s="1" customFormat="1" hidden="1">
      <c r="A1509" s="315">
        <v>46068</v>
      </c>
      <c r="B1509" s="410">
        <v>0</v>
      </c>
      <c r="C1509" s="411">
        <v>0.90201599999999993</v>
      </c>
      <c r="D1509" s="412">
        <v>0.81907200000000002</v>
      </c>
      <c r="E1509" s="412">
        <v>0.83203199999999999</v>
      </c>
      <c r="F1509" s="412">
        <v>0</v>
      </c>
      <c r="G1509" s="413">
        <f>_xll.SRS1Splines.Functions25.Linear_Interp(V_NEM!$R$687:$R$703,V_NEM!$T$687:$T$703,M1509)+_xll.SRS1Splines.Functions25.Linear_Interp(V_NEM!$AB$687:$AB$703,V_NEM!$AD$687:$AD$703,N1509)</f>
        <v>0.91549804190000594</v>
      </c>
      <c r="H1509" s="308">
        <f>(G1509/(V_NEM!$T$696+V_NEM!$AD$696))*100</f>
        <v>94.461620968701084</v>
      </c>
      <c r="I1509" s="308">
        <f>G1509-(V_NEM!$T$694+V_NEM!$AD$694)</f>
        <v>0.27601190690000599</v>
      </c>
      <c r="J1509" s="308">
        <f>((IFERROR((_xll.SRS1Splines.Functions25.Linear_Interp(V_NEM!$R$687:$R$703,V_NEM!$T$687:$T$703,M1509) - V_NEM!$X$689) / (V_NEM!$X$688- V_NEM!$X$689) * 100, 0))+(IFERROR((_xll.SRS1Splines.Functions25.Linear_Interp(V_NEM!$AB$687:$AB$703,V_NEM!$AD$687:$AD$703,N1509) - V_NEM!$AH$689) / (V_NEM!$AH$688- V_NEM!$AH$689) * 100, 0)))/2</f>
        <v>83.094261871841567</v>
      </c>
      <c r="K1509" s="308">
        <v>784.3</v>
      </c>
      <c r="L1509" s="308">
        <v>781.8</v>
      </c>
      <c r="M1509" s="371">
        <v>783.7</v>
      </c>
      <c r="N1509" s="371">
        <v>783.67</v>
      </c>
      <c r="O1509" s="413">
        <v>0.89499999999999991</v>
      </c>
      <c r="P1509" s="414">
        <v>0.84576399999999996</v>
      </c>
      <c r="Q1509" s="415">
        <v>0</v>
      </c>
      <c r="R1509" s="413">
        <v>0.5</v>
      </c>
      <c r="S1509" s="408">
        <v>0.34755446091537456</v>
      </c>
      <c r="T1509" s="408">
        <v>1.7851832999999999</v>
      </c>
      <c r="U1509" s="408"/>
      <c r="V1509" s="413">
        <f>_xll.SRS1Splines.Functions25.Linear_Interp(V_NK3!$P$8:$P$32,V_NK3!$R$8:$R$32,AC1509)</f>
        <v>479.91568093000097</v>
      </c>
      <c r="W1509" s="413">
        <f>(V1509/V_NK3!$R$28)*100</f>
        <v>88.521297502450508</v>
      </c>
      <c r="X1509" s="308">
        <f>V1509-V_NK3!$R$8</f>
        <v>423.337028930001</v>
      </c>
      <c r="Y1509" s="308">
        <f>IFERROR((V1509 - V_NK3!$V$10) / (V_NK3!$V$9- V_NK3!$V$10) * 100, 0)</f>
        <v>87.183794075548988</v>
      </c>
      <c r="Z1509" s="308">
        <v>541.79999999999995</v>
      </c>
      <c r="AA1509" s="308">
        <v>521</v>
      </c>
      <c r="AB1509" s="413">
        <v>539.38305220800885</v>
      </c>
      <c r="AC1509" s="371">
        <v>539.33000000000004</v>
      </c>
      <c r="AD1509" s="308">
        <v>0.32258064516129031</v>
      </c>
      <c r="AE1509" s="416">
        <v>0.44078600000000001</v>
      </c>
      <c r="AF1509" s="373">
        <v>0</v>
      </c>
      <c r="AG1509" s="413">
        <v>1.5300617142857142</v>
      </c>
      <c r="AH1509" s="408">
        <v>1.7935401142858507</v>
      </c>
      <c r="AI1509" s="408">
        <v>1.7498544</v>
      </c>
      <c r="AJ1509" s="408"/>
      <c r="AK1509" s="413">
        <f>_xll.SRS1Splines.Functions25.Linear_Interp(V_NK2!$R$10:$R$21,V_NK2!$T$10:$T$21,AR1509)</f>
        <v>58.556400000029299</v>
      </c>
      <c r="AL1509" s="413">
        <f>(AK1509/V_NK2!$T$18)*100</f>
        <v>82.011764705923383</v>
      </c>
      <c r="AM1509" s="308">
        <f>AK1509-V_NK2!$T$11</f>
        <v>17.736400000001503</v>
      </c>
      <c r="AN1509" s="308">
        <f>IFERROR((AK1509 - V_NK2!$X$12) / (V_NK2!$X$11- V_NK2!$X$12) * 100, 0)</f>
        <v>58.000000000007759</v>
      </c>
      <c r="AO1509" s="308">
        <v>427</v>
      </c>
      <c r="AP1509" s="308">
        <v>420</v>
      </c>
      <c r="AQ1509" s="308"/>
      <c r="AR1509" s="371">
        <v>424.06</v>
      </c>
      <c r="AS1509" s="413">
        <v>0.35483870967741937</v>
      </c>
      <c r="AT1509" s="416">
        <v>0.416632</v>
      </c>
      <c r="AU1509" s="415"/>
      <c r="AV1509" s="413">
        <v>0.27225806451612899</v>
      </c>
      <c r="AW1509" s="408">
        <v>0.29975647727272942</v>
      </c>
      <c r="AX1509" s="408">
        <v>0.36735647727272708</v>
      </c>
      <c r="AY1509" s="408"/>
      <c r="AZ1509" s="413">
        <f>_xll.SRS1Splines.Functions25.Linear_Interp(V_NNG3A!$H$4:$H$12,V_NNG3A!$I$4:$I$12,BF1509)</f>
        <v>12.1086499999999</v>
      </c>
      <c r="BA1509" s="413">
        <f>(AZ1509/V_NNG3A!$I$8)*100</f>
        <v>87.427075812273642</v>
      </c>
      <c r="BB1509" s="308">
        <f>_xll.SRS1Splines.Functions25.Linear_Interp(V_NNG3A!$H$4:$H$12,V_NNG3A!$J$4:$J$12,BF1509)</f>
        <v>1.12106379310341</v>
      </c>
      <c r="BC1509" s="308">
        <f>IFERROR((AZ1509-V_NNG3A!$J$20) / (V_NNG3A!$J$19-V_NNG3A!$J$20) * 100, 0)</f>
        <v>39.164980122874354</v>
      </c>
      <c r="BD1509" s="308">
        <v>1050</v>
      </c>
      <c r="BE1509" s="308">
        <v>1047</v>
      </c>
      <c r="BF1509" s="374">
        <v>1048.5899999999999</v>
      </c>
      <c r="BG1509" s="413">
        <v>0.12</v>
      </c>
      <c r="BH1509" s="416">
        <v>0.11945999999999185</v>
      </c>
      <c r="BI1509" s="415">
        <v>0</v>
      </c>
      <c r="BJ1509" s="413">
        <v>0.22</v>
      </c>
      <c r="BK1509" s="408">
        <v>0.29808000000000007</v>
      </c>
      <c r="BL1509" s="408">
        <v>0.34387200000000001</v>
      </c>
      <c r="BM1509" s="408">
        <f t="shared" si="21"/>
        <v>-4.5791999999999944E-2</v>
      </c>
      <c r="BN1509" s="413">
        <f>_xll.SRS1Splines.Functions25.Linear_Interp(V_XNN1!$K$3:$K$8,V_XNN1!$L$3:$L$8,BT1509)</f>
        <v>0.20280000000000001</v>
      </c>
      <c r="BO1509" s="413">
        <f>(BN1509/V_XNN1!$L$7)*100</f>
        <v>96.571428571428569</v>
      </c>
      <c r="BP1509" s="308">
        <f>_xll.SRS1Splines.Functions25.Linear_Interp(V_XNN1!$K$3:$K$8,V_XNN1!$M$3:$M$8,BT1509)</f>
        <v>4.6799999999999897E-2</v>
      </c>
      <c r="BQ1509" s="308">
        <f>IFERROR((BN1509 - V_XNN1!$M$16) / (V_XNN1!$M$15- V_XNN1!$M$16) * 100, 0)</f>
        <v>50.139275766016766</v>
      </c>
      <c r="BR1509" s="308">
        <v>252</v>
      </c>
      <c r="BS1509" s="308">
        <v>249</v>
      </c>
      <c r="BT1509" s="374">
        <v>251.6</v>
      </c>
      <c r="BU1509" s="413">
        <v>0.04</v>
      </c>
      <c r="BV1509" s="416">
        <v>5.5703999999999997E-2</v>
      </c>
      <c r="BW1509" s="415">
        <v>0</v>
      </c>
      <c r="BX1509" s="413">
        <v>0.12096</v>
      </c>
      <c r="BY1509" s="408">
        <v>7.7759999999999996E-2</v>
      </c>
      <c r="BZ1509" s="408">
        <v>0</v>
      </c>
      <c r="CA1509" s="408"/>
      <c r="CB1509" s="413">
        <f>_xll.SRS1Splines.Functions25.Linear_Interp(V_NSPC!$N$4:$N$67,V_NSPC!$P$4:$P$67,CI1509)</f>
        <v>62.604172918879897</v>
      </c>
      <c r="CC1509" s="413">
        <f>(CB1509/V_NSPC!$T$5)*100</f>
        <v>51.669291358325331</v>
      </c>
      <c r="CD1509" s="308">
        <f>CB1509-V_NSPC!$T$6</f>
        <v>61.537006118879894</v>
      </c>
      <c r="CE1509" s="413">
        <f>IFERROR((CB1509 - V_NSPC!$T$6) / (V_NSPC!$T$5- V_NSPC!$T$6) * 100, 0)</f>
        <v>51.239827359846757</v>
      </c>
      <c r="CF1509" s="413">
        <v>995</v>
      </c>
      <c r="CG1509" s="413">
        <v>955</v>
      </c>
      <c r="CH1509" s="413"/>
      <c r="CI1509" s="417">
        <v>984.42399999999998</v>
      </c>
      <c r="CJ1509" s="413"/>
      <c r="CK1509" s="416"/>
      <c r="CL1509" s="415"/>
      <c r="CM1509" s="413">
        <v>0.12096</v>
      </c>
      <c r="CN1509" s="408">
        <v>8.6400000000000018E-3</v>
      </c>
      <c r="CO1509" s="408">
        <v>0</v>
      </c>
      <c r="CP1509" s="408"/>
      <c r="CQ1509" s="413">
        <f>_xll.SRS1Splines.Functions25.Linear_Interp(V_NSPC!$X$4:$X$46,V_NSPC!$Z$4:$Z$46,CX1509)</f>
        <v>15.3248960555299</v>
      </c>
      <c r="CR1509" s="413">
        <f>(CQ1509/V_NSPC!$AD$5)*100</f>
        <v>99.234209979685744</v>
      </c>
      <c r="CS1509" s="308">
        <f>CQ1509-V_NSPC!$AD$6</f>
        <v>7.2264575355298994</v>
      </c>
      <c r="CT1509" s="413">
        <f>IFERROR((CQ1509 - V_NSPC!$AD$6) / (V_NSPC!$AD$5- V_NSPC!$AD$6) * 100, 0)</f>
        <v>98.389834203337927</v>
      </c>
      <c r="CU1509" s="413">
        <v>909</v>
      </c>
      <c r="CV1509" s="413">
        <v>905</v>
      </c>
      <c r="CW1509" s="413"/>
      <c r="CX1509" s="417">
        <v>908.94899999999996</v>
      </c>
      <c r="CY1509" s="413">
        <v>0</v>
      </c>
      <c r="CZ1509" s="416">
        <v>0</v>
      </c>
    </row>
    <row r="1510" spans="1:104" s="1" customFormat="1" hidden="1">
      <c r="A1510" s="315">
        <v>46069</v>
      </c>
      <c r="B1510" s="410">
        <v>0</v>
      </c>
      <c r="C1510" s="411">
        <v>0.90201599999999993</v>
      </c>
      <c r="D1510" s="412">
        <v>0.81648000000000009</v>
      </c>
      <c r="E1510" s="412">
        <v>0.83462400000000003</v>
      </c>
      <c r="F1510" s="412">
        <v>0</v>
      </c>
      <c r="G1510" s="413">
        <f>_xll.SRS1Splines.Functions25.Linear_Interp(V_NEM!$R$687:$R$703,V_NEM!$T$687:$T$703,M1510)+_xll.SRS1Splines.Functions25.Linear_Interp(V_NEM!$AB$687:$AB$703,V_NEM!$AD$687:$AD$703,N1510)</f>
        <v>0.89787856440000402</v>
      </c>
      <c r="H1510" s="308">
        <f>(G1510/(V_NEM!$T$696+V_NEM!$AD$696))*100</f>
        <v>92.643633022143007</v>
      </c>
      <c r="I1510" s="308">
        <f>G1510-(V_NEM!$T$694+V_NEM!$AD$694)</f>
        <v>0.25839242940000406</v>
      </c>
      <c r="J1510" s="308">
        <f>((IFERROR((_xll.SRS1Splines.Functions25.Linear_Interp(V_NEM!$R$687:$R$703,V_NEM!$T$687:$T$703,M1510) - V_NEM!$X$689) / (V_NEM!$X$688- V_NEM!$X$689) * 100, 0))+(IFERROR((_xll.SRS1Splines.Functions25.Linear_Interp(V_NEM!$AB$687:$AB$703,V_NEM!$AD$687:$AD$703,N1510) - V_NEM!$AH$689) / (V_NEM!$AH$688- V_NEM!$AH$689) * 100, 0)))/2</f>
        <v>77.728814470109199</v>
      </c>
      <c r="K1510" s="308">
        <v>784.3</v>
      </c>
      <c r="L1510" s="308">
        <v>781.8</v>
      </c>
      <c r="M1510" s="371">
        <v>783.6</v>
      </c>
      <c r="N1510" s="371">
        <v>783.57</v>
      </c>
      <c r="O1510" s="413">
        <v>0.89499999999999991</v>
      </c>
      <c r="P1510" s="414">
        <v>0.86489020017399998</v>
      </c>
      <c r="Q1510" s="415">
        <v>0</v>
      </c>
      <c r="R1510" s="413">
        <v>0.5</v>
      </c>
      <c r="S1510" s="408">
        <v>0.37008461091156003</v>
      </c>
      <c r="T1510" s="408">
        <v>1.8077134500000001</v>
      </c>
      <c r="U1510" s="408"/>
      <c r="V1510" s="413">
        <f>_xll.SRS1Splines.Functions25.Linear_Interp(V_NK3!$P$8:$P$32,V_NK3!$R$8:$R$32,AC1510)</f>
        <v>478.47805208999898</v>
      </c>
      <c r="W1510" s="413">
        <f>(V1510/V_NK3!$R$28)*100</f>
        <v>88.256124316199731</v>
      </c>
      <c r="X1510" s="308">
        <f>V1510-V_NK3!$R$8</f>
        <v>421.89940008999901</v>
      </c>
      <c r="Y1510" s="308">
        <f>IFERROR((V1510 - V_NK3!$V$10) / (V_NK3!$V$9- V_NK3!$V$10) * 100, 0)</f>
        <v>86.887722793855076</v>
      </c>
      <c r="Z1510" s="308">
        <v>541.79999999999995</v>
      </c>
      <c r="AA1510" s="308">
        <v>521</v>
      </c>
      <c r="AB1510" s="413">
        <v>539.35675181741283</v>
      </c>
      <c r="AC1510" s="371">
        <v>539.29</v>
      </c>
      <c r="AD1510" s="308">
        <v>0.32258064516129031</v>
      </c>
      <c r="AE1510" s="416">
        <v>0.446349</v>
      </c>
      <c r="AF1510" s="373">
        <v>0</v>
      </c>
      <c r="AG1510" s="413">
        <v>1.5300617142857142</v>
      </c>
      <c r="AH1510" s="408">
        <v>1.5581566857143878</v>
      </c>
      <c r="AI1510" s="408">
        <v>0.99024240000000008</v>
      </c>
      <c r="AJ1510" s="408"/>
      <c r="AK1510" s="413">
        <f>_xll.SRS1Splines.Functions25.Linear_Interp(V_NK2!$R$10:$R$21,V_NK2!$T$10:$T$21,AR1510)</f>
        <v>59.124314285743701</v>
      </c>
      <c r="AL1510" s="413">
        <f>(AK1510/V_NK2!$T$18)*100</f>
        <v>82.807162865187252</v>
      </c>
      <c r="AM1510" s="308">
        <f>AK1510-V_NK2!$T$11</f>
        <v>18.304314285715904</v>
      </c>
      <c r="AN1510" s="308">
        <f>IFERROR((AK1510 - V_NK2!$X$12) / (V_NK2!$X$11- V_NK2!$X$12) * 100, 0)</f>
        <v>59.857142857151089</v>
      </c>
      <c r="AO1510" s="308">
        <v>427</v>
      </c>
      <c r="AP1510" s="308">
        <v>420</v>
      </c>
      <c r="AQ1510" s="308"/>
      <c r="AR1510" s="371">
        <v>424.19</v>
      </c>
      <c r="AS1510" s="413">
        <v>0.35483870967741937</v>
      </c>
      <c r="AT1510" s="416">
        <v>0.23577199999999998</v>
      </c>
      <c r="AU1510" s="415"/>
      <c r="AV1510" s="413">
        <v>0.27225806451612899</v>
      </c>
      <c r="AW1510" s="408">
        <v>0.30543636363636611</v>
      </c>
      <c r="AX1510" s="408">
        <v>0.17803636363636371</v>
      </c>
      <c r="AY1510" s="408"/>
      <c r="AZ1510" s="413">
        <f>_xll.SRS1Splines.Functions25.Linear_Interp(V_NNG3A!$H$4:$H$12,V_NNG3A!$I$4:$I$12,BF1510)</f>
        <v>12.7137999999999</v>
      </c>
      <c r="BA1510" s="413">
        <f>(AZ1510/V_NNG3A!$I$8)*100</f>
        <v>91.796389891696023</v>
      </c>
      <c r="BB1510" s="308">
        <f>_xll.SRS1Splines.Functions25.Linear_Interp(V_NNG3A!$H$4:$H$12,V_NNG3A!$J$4:$J$12,BF1510)</f>
        <v>1.72621379310343</v>
      </c>
      <c r="BC1510" s="308">
        <f>IFERROR((AZ1510-V_NNG3A!$J$20) / (V_NNG3A!$J$19-V_NNG3A!$J$20) * 100, 0)</f>
        <v>60.306228165278512</v>
      </c>
      <c r="BD1510" s="308">
        <v>1050</v>
      </c>
      <c r="BE1510" s="308">
        <v>1047</v>
      </c>
      <c r="BF1510" s="374">
        <v>1049.08</v>
      </c>
      <c r="BG1510" s="413">
        <v>0.12</v>
      </c>
      <c r="BH1510" s="416">
        <v>5.7680000000022116E-2</v>
      </c>
      <c r="BI1510" s="415">
        <v>0</v>
      </c>
      <c r="BJ1510" s="413">
        <v>0.22</v>
      </c>
      <c r="BK1510" s="408">
        <v>0.3024</v>
      </c>
      <c r="BL1510" s="408">
        <v>0.30585600000000002</v>
      </c>
      <c r="BM1510" s="408">
        <f t="shared" si="21"/>
        <v>-3.4560000000000146E-3</v>
      </c>
      <c r="BN1510" s="413">
        <f>_xll.SRS1Splines.Functions25.Linear_Interp(V_XNN1!$K$3:$K$8,V_XNN1!$L$3:$L$8,BT1510)</f>
        <v>0.20513999999999999</v>
      </c>
      <c r="BO1510" s="413">
        <f>(BN1510/V_XNN1!$L$7)*100</f>
        <v>97.685714285714283</v>
      </c>
      <c r="BP1510" s="308">
        <f>_xll.SRS1Splines.Functions25.Linear_Interp(V_XNN1!$K$3:$K$8,V_XNN1!$M$3:$M$8,BT1510)</f>
        <v>4.9139999999999802E-2</v>
      </c>
      <c r="BQ1510" s="308">
        <f>IFERROR((BN1510 - V_XNN1!$M$16) / (V_XNN1!$M$15- V_XNN1!$M$16) * 100, 0)</f>
        <v>57.38161559888578</v>
      </c>
      <c r="BR1510" s="308">
        <v>252</v>
      </c>
      <c r="BS1510" s="308">
        <v>249</v>
      </c>
      <c r="BT1510" s="374">
        <v>251.73</v>
      </c>
      <c r="BU1510" s="413">
        <v>0.04</v>
      </c>
      <c r="BV1510" s="416">
        <v>4.9695000000000003E-2</v>
      </c>
      <c r="BW1510" s="415">
        <v>0</v>
      </c>
      <c r="BX1510" s="413">
        <v>0.12096</v>
      </c>
      <c r="BY1510" s="408">
        <v>7.7759999999999996E-2</v>
      </c>
      <c r="BZ1510" s="408">
        <v>0</v>
      </c>
      <c r="CA1510" s="408"/>
      <c r="CB1510" s="413">
        <f>_xll.SRS1Splines.Functions25.Linear_Interp(V_NSPC!$N$4:$N$67,V_NSPC!$P$4:$P$67,CI1510)</f>
        <v>62.644444112960002</v>
      </c>
      <c r="CC1510" s="413">
        <f>(CB1510/V_NSPC!$T$5)*100</f>
        <v>51.70252850472081</v>
      </c>
      <c r="CD1510" s="308">
        <f>CB1510-V_NSPC!$T$6</f>
        <v>61.57727731296</v>
      </c>
      <c r="CE1510" s="413">
        <f>IFERROR((CB1510 - V_NSPC!$T$6) / (V_NSPC!$T$5- V_NSPC!$T$6) * 100, 0)</f>
        <v>51.273359849683089</v>
      </c>
      <c r="CF1510" s="413">
        <v>995</v>
      </c>
      <c r="CG1510" s="413">
        <v>955</v>
      </c>
      <c r="CH1510" s="413"/>
      <c r="CI1510" s="417">
        <v>984.43299999999999</v>
      </c>
      <c r="CJ1510" s="413"/>
      <c r="CK1510" s="416"/>
      <c r="CL1510" s="415"/>
      <c r="CM1510" s="413">
        <v>0.12096</v>
      </c>
      <c r="CN1510" s="408">
        <v>8.6400000000000018E-3</v>
      </c>
      <c r="CO1510" s="408">
        <v>0</v>
      </c>
      <c r="CP1510" s="408"/>
      <c r="CQ1510" s="413">
        <f>_xll.SRS1Splines.Functions25.Linear_Interp(V_NSPC!$X$4:$X$46,V_NSPC!$Z$4:$Z$46,CX1510)</f>
        <v>15.3248960555299</v>
      </c>
      <c r="CR1510" s="413">
        <f>(CQ1510/V_NSPC!$AD$5)*100</f>
        <v>99.234209979685744</v>
      </c>
      <c r="CS1510" s="308">
        <f>CQ1510-V_NSPC!$AD$6</f>
        <v>7.2264575355298994</v>
      </c>
      <c r="CT1510" s="413">
        <f>IFERROR((CQ1510 - V_NSPC!$AD$6) / (V_NSPC!$AD$5- V_NSPC!$AD$6) * 100, 0)</f>
        <v>98.389834203337927</v>
      </c>
      <c r="CU1510" s="413">
        <v>909</v>
      </c>
      <c r="CV1510" s="413">
        <v>905</v>
      </c>
      <c r="CW1510" s="413"/>
      <c r="CX1510" s="417">
        <v>908.94899999999996</v>
      </c>
      <c r="CY1510" s="413">
        <v>0</v>
      </c>
      <c r="CZ1510" s="416">
        <v>0</v>
      </c>
    </row>
    <row r="1511" spans="1:104" s="1" customFormat="1" hidden="1">
      <c r="A1511" s="315">
        <v>46070</v>
      </c>
      <c r="B1511" s="410">
        <v>0</v>
      </c>
      <c r="C1511" s="411">
        <v>0.90201599999999993</v>
      </c>
      <c r="D1511" s="412">
        <v>0.76032</v>
      </c>
      <c r="E1511" s="412">
        <v>0.90633600000000003</v>
      </c>
      <c r="F1511" s="412">
        <v>0</v>
      </c>
      <c r="G1511" s="413">
        <f>_xll.SRS1Splines.Functions25.Linear_Interp(V_NEM!$R$687:$R$703,V_NEM!$T$687:$T$703,M1511)+_xll.SRS1Splines.Functions25.Linear_Interp(V_NEM!$AB$687:$AB$703,V_NEM!$AD$687:$AD$703,N1511)</f>
        <v>0.80205506550000294</v>
      </c>
      <c r="H1511" s="308">
        <f>(G1511/(V_NEM!$T$696+V_NEM!$AD$696))*100</f>
        <v>82.756508616938333</v>
      </c>
      <c r="I1511" s="308">
        <f>G1511-(V_NEM!$T$694+V_NEM!$AD$694)</f>
        <v>0.16256893050000298</v>
      </c>
      <c r="J1511" s="308">
        <f>((IFERROR((_xll.SRS1Splines.Functions25.Linear_Interp(V_NEM!$R$687:$R$703,V_NEM!$T$687:$T$703,M1511) - V_NEM!$X$689) / (V_NEM!$X$688- V_NEM!$X$689) * 100, 0))+(IFERROR((_xll.SRS1Splines.Functions25.Linear_Interp(V_NEM!$AB$687:$AB$703,V_NEM!$AD$687:$AD$703,N1511) - V_NEM!$AH$689) / (V_NEM!$AH$688- V_NEM!$AH$689) * 100, 0)))/2</f>
        <v>43.257952999186941</v>
      </c>
      <c r="K1511" s="308">
        <v>784.3</v>
      </c>
      <c r="L1511" s="308">
        <v>781.8</v>
      </c>
      <c r="M1511" s="371">
        <v>783.1</v>
      </c>
      <c r="N1511" s="371">
        <v>782.75</v>
      </c>
      <c r="O1511" s="413">
        <v>0.89499999999999991</v>
      </c>
      <c r="P1511" s="414">
        <v>0.93212856204650008</v>
      </c>
      <c r="Q1511" s="415">
        <v>0</v>
      </c>
      <c r="R1511" s="413">
        <v>0.5</v>
      </c>
      <c r="S1511" s="408">
        <v>0.21676798045959475</v>
      </c>
      <c r="T1511" s="408">
        <v>0.93558240000000004</v>
      </c>
      <c r="U1511" s="408"/>
      <c r="V1511" s="413">
        <f>_xll.SRS1Splines.Functions25.Linear_Interp(V_NK3!$P$8:$P$32,V_NK3!$R$8:$R$32,AC1511)</f>
        <v>477.75923766999898</v>
      </c>
      <c r="W1511" s="413">
        <f>(V1511/V_NK3!$R$28)*100</f>
        <v>88.123537723074534</v>
      </c>
      <c r="X1511" s="308">
        <f>V1511-V_NK3!$R$8</f>
        <v>421.180585669999</v>
      </c>
      <c r="Y1511" s="308">
        <f>IFERROR((V1511 - V_NK3!$V$10) / (V_NK3!$V$9- V_NK3!$V$10) * 100, 0)</f>
        <v>86.739687153008305</v>
      </c>
      <c r="Z1511" s="308">
        <v>541.79999999999995</v>
      </c>
      <c r="AA1511" s="308">
        <v>521</v>
      </c>
      <c r="AB1511" s="413">
        <v>539.33045142681681</v>
      </c>
      <c r="AC1511" s="371">
        <v>539.27</v>
      </c>
      <c r="AD1511" s="308">
        <v>0.32258064516129031</v>
      </c>
      <c r="AE1511" s="416">
        <v>0.23100800000000002</v>
      </c>
      <c r="AF1511" s="373">
        <v>0</v>
      </c>
      <c r="AG1511" s="413">
        <v>1.5300617142857142</v>
      </c>
      <c r="AH1511" s="408">
        <v>1.2794695428570748</v>
      </c>
      <c r="AI1511" s="408">
        <v>0.84261240000000015</v>
      </c>
      <c r="AJ1511" s="408"/>
      <c r="AK1511" s="413">
        <f>_xll.SRS1Splines.Functions25.Linear_Interp(V_NK2!$R$10:$R$21,V_NK2!$T$10:$T$21,AR1511)</f>
        <v>59.5611714286009</v>
      </c>
      <c r="AL1511" s="413">
        <f>(AK1511/V_NK2!$T$18)*100</f>
        <v>83.419007603082491</v>
      </c>
      <c r="AM1511" s="308">
        <f>AK1511-V_NK2!$T$11</f>
        <v>18.741171428573104</v>
      </c>
      <c r="AN1511" s="308">
        <f>IFERROR((AK1511 - V_NK2!$X$12) / (V_NK2!$X$11- V_NK2!$X$12) * 100, 0)</f>
        <v>61.285714285722769</v>
      </c>
      <c r="AO1511" s="308">
        <v>427</v>
      </c>
      <c r="AP1511" s="308">
        <v>420</v>
      </c>
      <c r="AQ1511" s="308"/>
      <c r="AR1511" s="371">
        <v>424.29</v>
      </c>
      <c r="AS1511" s="413">
        <v>0.35483870967741937</v>
      </c>
      <c r="AT1511" s="416">
        <v>0.20062200000000002</v>
      </c>
      <c r="AU1511" s="415"/>
      <c r="AV1511" s="413">
        <v>0.27225806451612899</v>
      </c>
      <c r="AW1511" s="408">
        <v>0.28852130681821714</v>
      </c>
      <c r="AX1511" s="408">
        <v>0.39252130681818165</v>
      </c>
      <c r="AY1511" s="408"/>
      <c r="AZ1511" s="413">
        <f>_xll.SRS1Splines.Functions25.Linear_Interp(V_NNG3A!$H$4:$H$12,V_NNG3A!$I$4:$I$12,BF1511)</f>
        <v>12.219800000000101</v>
      </c>
      <c r="BA1511" s="413">
        <f>(AZ1511/V_NNG3A!$I$8)*100</f>
        <v>88.229602888087371</v>
      </c>
      <c r="BB1511" s="308">
        <f>_xll.SRS1Splines.Functions25.Linear_Interp(V_NNG3A!$H$4:$H$12,V_NNG3A!$J$4:$J$12,BF1511)</f>
        <v>1.2322137931035899</v>
      </c>
      <c r="BC1511" s="308">
        <f>IFERROR((AZ1511-V_NNG3A!$J$20) / (V_NNG3A!$J$19-V_NNG3A!$J$20) * 100, 0)</f>
        <v>43.04806649801683</v>
      </c>
      <c r="BD1511" s="308">
        <v>1050</v>
      </c>
      <c r="BE1511" s="308">
        <v>1047</v>
      </c>
      <c r="BF1511" s="374">
        <v>1048.68</v>
      </c>
      <c r="BG1511" s="413">
        <v>0.12</v>
      </c>
      <c r="BH1511" s="416">
        <v>0.13081999999997787</v>
      </c>
      <c r="BI1511" s="415">
        <v>0</v>
      </c>
      <c r="BJ1511" s="413">
        <v>0.22</v>
      </c>
      <c r="BK1511" s="408">
        <v>0.29548799999999997</v>
      </c>
      <c r="BL1511" s="408">
        <v>0.34905599999999998</v>
      </c>
      <c r="BM1511" s="408">
        <f t="shared" si="21"/>
        <v>-5.3568000000000005E-2</v>
      </c>
      <c r="BN1511" s="413">
        <f>_xll.SRS1Splines.Functions25.Linear_Interp(V_XNN1!$K$3:$K$8,V_XNN1!$L$3:$L$8,BT1511)</f>
        <v>0.20261999999999999</v>
      </c>
      <c r="BO1511" s="413">
        <f>(BN1511/V_XNN1!$L$7)*100</f>
        <v>96.48571428571428</v>
      </c>
      <c r="BP1511" s="308">
        <f>_xll.SRS1Splines.Functions25.Linear_Interp(V_XNN1!$K$3:$K$8,V_XNN1!$M$3:$M$8,BT1511)</f>
        <v>4.6620000000000099E-2</v>
      </c>
      <c r="BQ1511" s="308">
        <f>IFERROR((BN1511 - V_XNN1!$M$16) / (V_XNN1!$M$15- V_XNN1!$M$16) * 100, 0)</f>
        <v>49.582172701949872</v>
      </c>
      <c r="BR1511" s="308">
        <v>252</v>
      </c>
      <c r="BS1511" s="308">
        <v>249</v>
      </c>
      <c r="BT1511" s="374">
        <v>251.59</v>
      </c>
      <c r="BU1511" s="413">
        <v>0.04</v>
      </c>
      <c r="BV1511" s="416">
        <v>5.5666E-2</v>
      </c>
      <c r="BW1511" s="415">
        <v>0</v>
      </c>
      <c r="BX1511" s="413">
        <v>0.12096</v>
      </c>
      <c r="BY1511" s="408">
        <v>7.7759999999999996E-2</v>
      </c>
      <c r="BZ1511" s="408">
        <v>0</v>
      </c>
      <c r="CA1511" s="408"/>
      <c r="CB1511" s="413">
        <f>_xll.SRS1Splines.Functions25.Linear_Interp(V_NSPC!$N$4:$N$67,V_NSPC!$P$4:$P$67,CI1511)</f>
        <v>62.644444112960002</v>
      </c>
      <c r="CC1511" s="413">
        <f>(CB1511/V_NSPC!$T$5)*100</f>
        <v>51.70252850472081</v>
      </c>
      <c r="CD1511" s="308">
        <f>CB1511-V_NSPC!$T$6</f>
        <v>61.57727731296</v>
      </c>
      <c r="CE1511" s="413">
        <f>IFERROR((CB1511 - V_NSPC!$T$6) / (V_NSPC!$T$5- V_NSPC!$T$6) * 100, 0)</f>
        <v>51.273359849683089</v>
      </c>
      <c r="CF1511" s="413">
        <v>995</v>
      </c>
      <c r="CG1511" s="413">
        <v>955</v>
      </c>
      <c r="CH1511" s="413"/>
      <c r="CI1511" s="417">
        <v>984.43299999999999</v>
      </c>
      <c r="CJ1511" s="413"/>
      <c r="CK1511" s="416"/>
      <c r="CL1511" s="415"/>
      <c r="CM1511" s="413">
        <v>0.12096</v>
      </c>
      <c r="CN1511" s="408">
        <v>8.6400000000000018E-3</v>
      </c>
      <c r="CO1511" s="408">
        <v>0</v>
      </c>
      <c r="CP1511" s="408"/>
      <c r="CQ1511" s="413">
        <f>_xll.SRS1Splines.Functions25.Linear_Interp(V_NSPC!$X$4:$X$46,V_NSPC!$Z$4:$Z$46,CX1511)</f>
        <v>15.3248960555299</v>
      </c>
      <c r="CR1511" s="413">
        <f>(CQ1511/V_NSPC!$AD$5)*100</f>
        <v>99.234209979685744</v>
      </c>
      <c r="CS1511" s="308">
        <f>CQ1511-V_NSPC!$AD$6</f>
        <v>7.2264575355298994</v>
      </c>
      <c r="CT1511" s="413">
        <f>IFERROR((CQ1511 - V_NSPC!$AD$6) / (V_NSPC!$AD$5- V_NSPC!$AD$6) * 100, 0)</f>
        <v>98.389834203337927</v>
      </c>
      <c r="CU1511" s="413">
        <v>909</v>
      </c>
      <c r="CV1511" s="413">
        <v>905</v>
      </c>
      <c r="CW1511" s="413"/>
      <c r="CX1511" s="417">
        <v>908.94899999999996</v>
      </c>
      <c r="CY1511" s="413">
        <v>0</v>
      </c>
      <c r="CZ1511" s="416">
        <v>0</v>
      </c>
    </row>
    <row r="1512" spans="1:104" s="1" customFormat="1" hidden="1">
      <c r="A1512" s="315">
        <v>46071</v>
      </c>
      <c r="B1512" s="410">
        <v>0</v>
      </c>
      <c r="C1512" s="411">
        <v>0.90201599999999993</v>
      </c>
      <c r="D1512" s="412">
        <v>0.748224</v>
      </c>
      <c r="E1512" s="412">
        <v>0.73785599999999985</v>
      </c>
      <c r="F1512" s="412">
        <v>0</v>
      </c>
      <c r="G1512" s="413">
        <f>_xll.SRS1Splines.Functions25.Linear_Interp(V_NEM!$R$687:$R$703,V_NEM!$T$687:$T$703,M1512)+_xll.SRS1Splines.Functions25.Linear_Interp(V_NEM!$AB$687:$AB$703,V_NEM!$AD$687:$AD$703,N1512)</f>
        <v>0.94247267855000405</v>
      </c>
      <c r="H1512" s="308">
        <f>(G1512/(V_NEM!$T$696+V_NEM!$AD$696))*100</f>
        <v>97.244879682954959</v>
      </c>
      <c r="I1512" s="308">
        <f>G1512-(V_NEM!$T$694+V_NEM!$AD$694)</f>
        <v>0.30298654355000409</v>
      </c>
      <c r="J1512" s="308">
        <f>((IFERROR((_xll.SRS1Splines.Functions25.Linear_Interp(V_NEM!$R$687:$R$703,V_NEM!$T$687:$T$703,M1512) - V_NEM!$X$689) / (V_NEM!$X$688- V_NEM!$X$689) * 100, 0))+(IFERROR((_xll.SRS1Splines.Functions25.Linear_Interp(V_NEM!$AB$687:$AB$703,V_NEM!$AD$687:$AD$703,N1512) - V_NEM!$AH$689) / (V_NEM!$AH$688- V_NEM!$AH$689) * 100, 0)))/2</f>
        <v>91.68203025641516</v>
      </c>
      <c r="K1512" s="308">
        <v>784.3</v>
      </c>
      <c r="L1512" s="308">
        <v>781.8</v>
      </c>
      <c r="M1512" s="371">
        <v>783.85</v>
      </c>
      <c r="N1512" s="371">
        <v>783.84</v>
      </c>
      <c r="O1512" s="413">
        <v>0.89499999999999991</v>
      </c>
      <c r="P1512" s="414">
        <v>0.69268299999999994</v>
      </c>
      <c r="Q1512" s="415">
        <v>0</v>
      </c>
      <c r="R1512" s="413">
        <v>0.5</v>
      </c>
      <c r="S1512" s="408">
        <v>0.35940720977020263</v>
      </c>
      <c r="T1512" s="408">
        <v>0</v>
      </c>
      <c r="U1512" s="408"/>
      <c r="V1512" s="413">
        <f>_xll.SRS1Splines.Functions25.Linear_Interp(V_NK3!$P$8:$P$32,V_NK3!$R$8:$R$32,AC1512)</f>
        <v>478.11864487999901</v>
      </c>
      <c r="W1512" s="413">
        <f>(V1512/V_NK3!$R$28)*100</f>
        <v>88.18983101963714</v>
      </c>
      <c r="X1512" s="308">
        <f>V1512-V_NK3!$R$8</f>
        <v>421.53999287999903</v>
      </c>
      <c r="Y1512" s="308">
        <f>IFERROR((V1512 - V_NK3!$V$10) / (V_NK3!$V$9- V_NK3!$V$10) * 100, 0)</f>
        <v>86.813704973431697</v>
      </c>
      <c r="Z1512" s="308">
        <v>541.79999999999995</v>
      </c>
      <c r="AA1512" s="308">
        <v>521</v>
      </c>
      <c r="AB1512" s="413">
        <v>539.30415103622079</v>
      </c>
      <c r="AC1512" s="371">
        <v>539.28</v>
      </c>
      <c r="AD1512" s="308">
        <v>0.32258064516129031</v>
      </c>
      <c r="AE1512" s="416">
        <v>0</v>
      </c>
      <c r="AF1512" s="373">
        <v>0.60000000000000009</v>
      </c>
      <c r="AG1512" s="413">
        <v>1.5300617142857142</v>
      </c>
      <c r="AH1512" s="408">
        <v>0.21842857142853736</v>
      </c>
      <c r="AI1512" s="408">
        <v>0</v>
      </c>
      <c r="AJ1512" s="408"/>
      <c r="AK1512" s="413">
        <f>_xll.SRS1Splines.Functions25.Linear_Interp(V_NK2!$R$10:$R$21,V_NK2!$T$10:$T$21,AR1512)</f>
        <v>59.779600000029298</v>
      </c>
      <c r="AL1512" s="413">
        <f>(AK1512/V_NK2!$T$18)*100</f>
        <v>83.724929972029827</v>
      </c>
      <c r="AM1512" s="308">
        <f>AK1512-V_NK2!$T$11</f>
        <v>18.959600000001501</v>
      </c>
      <c r="AN1512" s="308">
        <f>IFERROR((AK1512 - V_NK2!$X$12) / (V_NK2!$X$11- V_NK2!$X$12) * 100, 0)</f>
        <v>62.000000000007951</v>
      </c>
      <c r="AO1512" s="308">
        <v>427</v>
      </c>
      <c r="AP1512" s="308">
        <v>420</v>
      </c>
      <c r="AQ1512" s="308"/>
      <c r="AR1512" s="371">
        <v>424.34</v>
      </c>
      <c r="AS1512" s="413">
        <v>0.35483870967741937</v>
      </c>
      <c r="AT1512" s="416">
        <v>0</v>
      </c>
      <c r="AU1512" s="415"/>
      <c r="AV1512" s="413">
        <v>0.27225806451612899</v>
      </c>
      <c r="AW1512" s="408">
        <v>0.29874573863637077</v>
      </c>
      <c r="AX1512" s="408">
        <v>0.30654573863636364</v>
      </c>
      <c r="AY1512" s="408"/>
      <c r="AZ1512" s="413">
        <f>_xll.SRS1Splines.Functions25.Linear_Interp(V_NNG3A!$H$4:$H$12,V_NNG3A!$I$4:$I$12,BF1512)</f>
        <v>12.1827500000001</v>
      </c>
      <c r="BA1512" s="413">
        <f>(AZ1512/V_NNG3A!$I$8)*100</f>
        <v>87.962093862816602</v>
      </c>
      <c r="BB1512" s="308">
        <f>_xll.SRS1Splines.Functions25.Linear_Interp(V_NNG3A!$H$4:$H$12,V_NNG3A!$J$4:$J$12,BF1512)</f>
        <v>1.1951637931036301</v>
      </c>
      <c r="BC1512" s="308">
        <f>IFERROR((AZ1512-V_NNG3A!$J$20) / (V_NNG3A!$J$19-V_NNG3A!$J$20) * 100, 0)</f>
        <v>41.753704372971654</v>
      </c>
      <c r="BD1512" s="308">
        <v>1050</v>
      </c>
      <c r="BE1512" s="308">
        <v>1047</v>
      </c>
      <c r="BF1512" s="374">
        <v>1048.6500000000001</v>
      </c>
      <c r="BG1512" s="413">
        <v>0.12</v>
      </c>
      <c r="BH1512" s="416">
        <v>9.9880000000004659E-2</v>
      </c>
      <c r="BI1512" s="415">
        <v>0</v>
      </c>
      <c r="BJ1512" s="413">
        <v>0.22</v>
      </c>
      <c r="BK1512" s="408">
        <v>0.29721599999999998</v>
      </c>
      <c r="BL1512" s="408">
        <v>0.32313599999999998</v>
      </c>
      <c r="BM1512" s="408">
        <f t="shared" si="21"/>
        <v>-2.5919999999999999E-2</v>
      </c>
      <c r="BN1512" s="413">
        <f>_xll.SRS1Splines.Functions25.Linear_Interp(V_XNN1!$K$3:$K$8,V_XNN1!$L$3:$L$8,BT1512)</f>
        <v>0.1983</v>
      </c>
      <c r="BO1512" s="413">
        <f>(BN1512/V_XNN1!$L$7)*100</f>
        <v>94.428571428571445</v>
      </c>
      <c r="BP1512" s="308">
        <f>_xll.SRS1Splines.Functions25.Linear_Interp(V_XNN1!$K$3:$K$8,V_XNN1!$M$3:$M$8,BT1512)</f>
        <v>4.22999999999999E-2</v>
      </c>
      <c r="BQ1512" s="308">
        <f>IFERROR((BN1512 - V_XNN1!$M$16) / (V_XNN1!$M$15- V_XNN1!$M$16) * 100, 0)</f>
        <v>36.211699164345447</v>
      </c>
      <c r="BR1512" s="308">
        <v>252</v>
      </c>
      <c r="BS1512" s="308">
        <v>249</v>
      </c>
      <c r="BT1512" s="374">
        <v>251.35</v>
      </c>
      <c r="BU1512" s="413">
        <v>0.04</v>
      </c>
      <c r="BV1512" s="416">
        <v>5.2180999999999998E-2</v>
      </c>
      <c r="BW1512" s="415">
        <v>0</v>
      </c>
      <c r="BX1512" s="413">
        <v>0.12096</v>
      </c>
      <c r="BY1512" s="408">
        <v>7.7759999999999996E-2</v>
      </c>
      <c r="BZ1512" s="408">
        <v>0</v>
      </c>
      <c r="CA1512" s="408"/>
      <c r="CB1512" s="413">
        <f>_xll.SRS1Splines.Functions25.Linear_Interp(V_NSPC!$N$4:$N$67,V_NSPC!$P$4:$P$67,CI1512)</f>
        <v>62.7339356553599</v>
      </c>
      <c r="CC1512" s="413">
        <f>(CB1512/V_NSPC!$T$5)*100</f>
        <v>51.776388830043821</v>
      </c>
      <c r="CD1512" s="308">
        <f>CB1512-V_NSPC!$T$6</f>
        <v>61.666768855359898</v>
      </c>
      <c r="CE1512" s="413">
        <f>IFERROR((CB1512 - V_NSPC!$T$6) / (V_NSPC!$T$5- V_NSPC!$T$6) * 100, 0)</f>
        <v>51.347876493763536</v>
      </c>
      <c r="CF1512" s="413">
        <v>995</v>
      </c>
      <c r="CG1512" s="413">
        <v>955</v>
      </c>
      <c r="CH1512" s="413"/>
      <c r="CI1512" s="417">
        <v>984.45299999999997</v>
      </c>
      <c r="CJ1512" s="413"/>
      <c r="CK1512" s="416"/>
      <c r="CL1512" s="415"/>
      <c r="CM1512" s="413">
        <v>0.12096</v>
      </c>
      <c r="CN1512" s="408">
        <v>8.6400000000000018E-3</v>
      </c>
      <c r="CO1512" s="408">
        <v>0</v>
      </c>
      <c r="CP1512" s="408"/>
      <c r="CQ1512" s="413">
        <f>_xll.SRS1Splines.Functions25.Linear_Interp(V_NSPC!$X$4:$X$46,V_NSPC!$Z$4:$Z$46,CX1512)</f>
        <v>15.32257718956</v>
      </c>
      <c r="CR1512" s="413">
        <f>(CQ1512/V_NSPC!$AD$5)*100</f>
        <v>99.219194489092004</v>
      </c>
      <c r="CS1512" s="308">
        <f>CQ1512-V_NSPC!$AD$6</f>
        <v>7.2241386695600003</v>
      </c>
      <c r="CT1512" s="413">
        <f>IFERROR((CQ1512 - V_NSPC!$AD$6) / (V_NSPC!$AD$5- V_NSPC!$AD$6) * 100, 0)</f>
        <v>98.358262324973396</v>
      </c>
      <c r="CU1512" s="413">
        <v>909</v>
      </c>
      <c r="CV1512" s="413">
        <v>905</v>
      </c>
      <c r="CW1512" s="413"/>
      <c r="CX1512" s="417">
        <v>908.94799999999998</v>
      </c>
      <c r="CY1512" s="413">
        <v>0</v>
      </c>
      <c r="CZ1512" s="416">
        <v>0</v>
      </c>
    </row>
    <row r="1513" spans="1:104" s="1" customFormat="1" hidden="1">
      <c r="A1513" s="315">
        <v>46072</v>
      </c>
      <c r="B1513" s="410">
        <v>0</v>
      </c>
      <c r="C1513" s="411">
        <v>0.90201599999999993</v>
      </c>
      <c r="D1513" s="412">
        <v>0.80179199999999984</v>
      </c>
      <c r="E1513" s="412">
        <v>0.81302399999999997</v>
      </c>
      <c r="F1513" s="412">
        <v>0</v>
      </c>
      <c r="G1513" s="413">
        <f>_xll.SRS1Splines.Functions25.Linear_Interp(V_NEM!$R$687:$R$703,V_NEM!$T$687:$T$703,M1513)+_xll.SRS1Splines.Functions25.Linear_Interp(V_NEM!$AB$687:$AB$703,V_NEM!$AD$687:$AD$703,N1513)</f>
        <v>0.92445480429999993</v>
      </c>
      <c r="H1513" s="308">
        <f>(G1513/(V_NEM!$T$696+V_NEM!$AD$696))*100</f>
        <v>95.385784927783988</v>
      </c>
      <c r="I1513" s="308">
        <f>G1513-(V_NEM!$T$694+V_NEM!$AD$694)</f>
        <v>0.28496866929999998</v>
      </c>
      <c r="J1513" s="308">
        <f>((IFERROR((_xll.SRS1Splines.Functions25.Linear_Interp(V_NEM!$R$687:$R$703,V_NEM!$T$687:$T$703,M1513) - V_NEM!$X$689) / (V_NEM!$X$688- V_NEM!$X$689) * 100, 0))+(IFERROR((_xll.SRS1Splines.Functions25.Linear_Interp(V_NEM!$AB$687:$AB$703,V_NEM!$AD$687:$AD$703,N1513) - V_NEM!$AH$689) / (V_NEM!$AH$688- V_NEM!$AH$689) * 100, 0)))/2</f>
        <v>87.129031319435512</v>
      </c>
      <c r="K1513" s="308">
        <v>784.3</v>
      </c>
      <c r="L1513" s="308">
        <v>781.8</v>
      </c>
      <c r="M1513" s="371">
        <v>783.74</v>
      </c>
      <c r="N1513" s="371">
        <v>783.78</v>
      </c>
      <c r="O1513" s="413">
        <v>0.89499999999999991</v>
      </c>
      <c r="P1513" s="414">
        <v>0.83035096791007623</v>
      </c>
      <c r="Q1513" s="415">
        <v>0</v>
      </c>
      <c r="R1513" s="413">
        <v>0.5</v>
      </c>
      <c r="S1513" s="408">
        <v>0.35940720977020263</v>
      </c>
      <c r="T1513" s="408">
        <v>0</v>
      </c>
      <c r="U1513" s="408"/>
      <c r="V1513" s="413">
        <f>_xll.SRS1Splines.Functions25.Linear_Interp(V_NK3!$P$8:$P$32,V_NK3!$R$8:$R$32,AC1513)</f>
        <v>478.47805208999898</v>
      </c>
      <c r="W1513" s="413">
        <f>(V1513/V_NK3!$R$28)*100</f>
        <v>88.256124316199731</v>
      </c>
      <c r="X1513" s="308">
        <f>V1513-V_NK3!$R$8</f>
        <v>421.89940008999901</v>
      </c>
      <c r="Y1513" s="308">
        <f>IFERROR((V1513 - V_NK3!$V$10) / (V_NK3!$V$9- V_NK3!$V$10) * 100, 0)</f>
        <v>86.887722793855076</v>
      </c>
      <c r="Z1513" s="308">
        <v>541.79999999999995</v>
      </c>
      <c r="AA1513" s="308">
        <v>521</v>
      </c>
      <c r="AB1513" s="413">
        <v>539.27785064562477</v>
      </c>
      <c r="AC1513" s="371">
        <v>539.29</v>
      </c>
      <c r="AD1513" s="308">
        <v>0.32258064516129031</v>
      </c>
      <c r="AE1513" s="416">
        <v>0</v>
      </c>
      <c r="AF1513" s="373">
        <v>0</v>
      </c>
      <c r="AG1513" s="413">
        <v>1.5300617142857142</v>
      </c>
      <c r="AH1513" s="408">
        <v>4.3685714285850524E-2</v>
      </c>
      <c r="AI1513" s="408">
        <v>0</v>
      </c>
      <c r="AJ1513" s="408"/>
      <c r="AK1513" s="413">
        <f>_xll.SRS1Splines.Functions25.Linear_Interp(V_NK2!$R$10:$R$21,V_NK2!$T$10:$T$21,AR1513)</f>
        <v>59.823285714315297</v>
      </c>
      <c r="AL1513" s="413">
        <f>(AK1513/V_NK2!$T$18)*100</f>
        <v>83.786114445819734</v>
      </c>
      <c r="AM1513" s="308">
        <f>AK1513-V_NK2!$T$11</f>
        <v>19.0032857142875</v>
      </c>
      <c r="AN1513" s="308">
        <f>IFERROR((AK1513 - V_NK2!$X$12) / (V_NK2!$X$11- V_NK2!$X$12) * 100, 0)</f>
        <v>62.142857142866035</v>
      </c>
      <c r="AO1513" s="308">
        <v>427</v>
      </c>
      <c r="AP1513" s="308">
        <v>420</v>
      </c>
      <c r="AQ1513" s="308"/>
      <c r="AR1513" s="371">
        <v>424.35</v>
      </c>
      <c r="AS1513" s="413">
        <v>0.35483870967741937</v>
      </c>
      <c r="AT1513" s="416">
        <v>0</v>
      </c>
      <c r="AU1513" s="415"/>
      <c r="AV1513" s="413">
        <v>0.27225806451612899</v>
      </c>
      <c r="AW1513" s="408">
        <v>0.3021409090909139</v>
      </c>
      <c r="AX1513" s="408">
        <v>0.17734090909090919</v>
      </c>
      <c r="AY1513" s="408"/>
      <c r="AZ1513" s="413">
        <f>_xll.SRS1Splines.Functions25.Linear_Interp(V_NNG3A!$H$4:$H$12,V_NNG3A!$I$4:$I$12,BF1513)</f>
        <v>12.7755500000001</v>
      </c>
      <c r="BA1513" s="413">
        <f>(AZ1513/V_NNG3A!$I$8)*100</f>
        <v>92.24223826714875</v>
      </c>
      <c r="BB1513" s="308">
        <f>_xll.SRS1Splines.Functions25.Linear_Interp(V_NNG3A!$H$4:$H$12,V_NNG3A!$J$4:$J$12,BF1513)</f>
        <v>1.7879637931036501</v>
      </c>
      <c r="BC1513" s="308">
        <f>IFERROR((AZ1513-V_NNG3A!$J$20) / (V_NNG3A!$J$19-V_NNG3A!$J$20) * 100, 0)</f>
        <v>62.463498373694101</v>
      </c>
      <c r="BD1513" s="308">
        <v>1050</v>
      </c>
      <c r="BE1513" s="308">
        <v>1047</v>
      </c>
      <c r="BF1513" s="374">
        <v>1049.1300000000001</v>
      </c>
      <c r="BG1513" s="413">
        <v>0.12</v>
      </c>
      <c r="BH1513" s="416">
        <v>5.8320000000006984E-2</v>
      </c>
      <c r="BI1513" s="415">
        <v>0</v>
      </c>
      <c r="BJ1513" s="413">
        <v>0.22</v>
      </c>
      <c r="BK1513" s="408">
        <v>0.29203200000000001</v>
      </c>
      <c r="BL1513" s="408">
        <v>0.33955200000000002</v>
      </c>
      <c r="BM1513" s="408">
        <f t="shared" si="21"/>
        <v>-4.7520000000000007E-2</v>
      </c>
      <c r="BN1513" s="413">
        <f>_xll.SRS1Splines.Functions25.Linear_Interp(V_XNN1!$K$3:$K$8,V_XNN1!$L$3:$L$8,BT1513)</f>
        <v>0.19020000000000001</v>
      </c>
      <c r="BO1513" s="413">
        <f>(BN1513/V_XNN1!$L$7)*100</f>
        <v>90.571428571428584</v>
      </c>
      <c r="BP1513" s="308">
        <f>_xll.SRS1Splines.Functions25.Linear_Interp(V_XNN1!$K$3:$K$8,V_XNN1!$M$3:$M$8,BT1513)</f>
        <v>3.4200000000000098E-2</v>
      </c>
      <c r="BQ1513" s="308">
        <f>IFERROR((BN1513 - V_XNN1!$M$16) / (V_XNN1!$M$15- V_XNN1!$M$16) * 100, 0)</f>
        <v>11.142061281337106</v>
      </c>
      <c r="BR1513" s="308">
        <v>252</v>
      </c>
      <c r="BS1513" s="308">
        <v>249</v>
      </c>
      <c r="BT1513" s="374">
        <v>250.9</v>
      </c>
      <c r="BU1513" s="413">
        <v>0.04</v>
      </c>
      <c r="BV1513" s="416">
        <v>5.2678999999999997E-2</v>
      </c>
      <c r="BW1513" s="415">
        <v>0</v>
      </c>
      <c r="BX1513" s="413">
        <v>0.12096</v>
      </c>
      <c r="BY1513" s="408">
        <v>7.7759999999999996E-2</v>
      </c>
      <c r="BZ1513" s="408">
        <v>0</v>
      </c>
      <c r="CA1513" s="408"/>
      <c r="CB1513" s="413">
        <f>_xll.SRS1Splines.Functions25.Linear_Interp(V_NSPC!$N$4:$N$67,V_NSPC!$P$4:$P$67,CI1513)</f>
        <v>62.7786814265598</v>
      </c>
      <c r="CC1513" s="413">
        <f>(CB1513/V_NSPC!$T$5)*100</f>
        <v>51.813318992705284</v>
      </c>
      <c r="CD1513" s="308">
        <f>CB1513-V_NSPC!$T$6</f>
        <v>61.711514626559797</v>
      </c>
      <c r="CE1513" s="413">
        <f>IFERROR((CB1513 - V_NSPC!$T$6) / (V_NSPC!$T$5- V_NSPC!$T$6) * 100, 0)</f>
        <v>51.385134815803724</v>
      </c>
      <c r="CF1513" s="413">
        <v>995</v>
      </c>
      <c r="CG1513" s="413">
        <v>955</v>
      </c>
      <c r="CH1513" s="413"/>
      <c r="CI1513" s="417">
        <v>984.46299999999997</v>
      </c>
      <c r="CJ1513" s="413"/>
      <c r="CK1513" s="416"/>
      <c r="CL1513" s="415"/>
      <c r="CM1513" s="413">
        <v>0.12096</v>
      </c>
      <c r="CN1513" s="408">
        <v>8.6400000000000018E-3</v>
      </c>
      <c r="CO1513" s="408">
        <v>0</v>
      </c>
      <c r="CP1513" s="408"/>
      <c r="CQ1513" s="413">
        <f>_xll.SRS1Splines.Functions25.Linear_Interp(V_NSPC!$X$4:$X$46,V_NSPC!$Z$4:$Z$46,CX1513)</f>
        <v>15.329533787470099</v>
      </c>
      <c r="CR1513" s="413">
        <f>(CQ1513/V_NSPC!$AD$5)*100</f>
        <v>99.26424096087581</v>
      </c>
      <c r="CS1513" s="308">
        <f>CQ1513-V_NSPC!$AD$6</f>
        <v>7.2310952674700992</v>
      </c>
      <c r="CT1513" s="413">
        <f>IFERROR((CQ1513 - V_NSPC!$AD$6) / (V_NSPC!$AD$5- V_NSPC!$AD$6) * 100, 0)</f>
        <v>98.452977960072445</v>
      </c>
      <c r="CU1513" s="413">
        <v>909</v>
      </c>
      <c r="CV1513" s="413">
        <v>905</v>
      </c>
      <c r="CW1513" s="413"/>
      <c r="CX1513" s="417">
        <v>908.95100000000002</v>
      </c>
      <c r="CY1513" s="413">
        <v>0</v>
      </c>
      <c r="CZ1513" s="416">
        <v>0</v>
      </c>
    </row>
    <row r="1514" spans="1:104" s="1" customFormat="1" hidden="1">
      <c r="A1514" s="315">
        <v>46073</v>
      </c>
      <c r="B1514" s="410">
        <v>0</v>
      </c>
      <c r="C1514" s="411">
        <v>0.90201599999999993</v>
      </c>
      <c r="D1514" s="412">
        <v>0.78364800000000012</v>
      </c>
      <c r="E1514" s="412">
        <v>0.79</v>
      </c>
      <c r="F1514" s="412">
        <v>0</v>
      </c>
      <c r="G1514" s="413">
        <f>_xll.SRS1Splines.Functions25.Linear_Interp(V_NEM!$R$687:$R$703,V_NEM!$T$687:$T$703,M1514)+_xll.SRS1Splines.Functions25.Linear_Interp(V_NEM!$AB$687:$AB$703,V_NEM!$AD$687:$AD$703,N1514)</f>
        <v>0.94207428180000496</v>
      </c>
      <c r="H1514" s="308">
        <f>(G1514/(V_NEM!$T$696+V_NEM!$AD$696))*100</f>
        <v>97.203772874342391</v>
      </c>
      <c r="I1514" s="308">
        <f>G1514-(V_NEM!$T$694+V_NEM!$AD$694)</f>
        <v>0.30258814680000501</v>
      </c>
      <c r="J1514" s="308">
        <f>((IFERROR((_xll.SRS1Splines.Functions25.Linear_Interp(V_NEM!$R$687:$R$703,V_NEM!$T$687:$T$703,M1514) - V_NEM!$X$689) / (V_NEM!$X$688- V_NEM!$X$689) * 100, 0))+(IFERROR((_xll.SRS1Splines.Functions25.Linear_Interp(V_NEM!$AB$687:$AB$703,V_NEM!$AD$687:$AD$703,N1514) - V_NEM!$AH$689) / (V_NEM!$AH$688- V_NEM!$AH$689) * 100, 0)))/2</f>
        <v>92.494478721170822</v>
      </c>
      <c r="K1514" s="308">
        <v>784.3</v>
      </c>
      <c r="L1514" s="308">
        <v>781.8</v>
      </c>
      <c r="M1514" s="371">
        <v>783.84</v>
      </c>
      <c r="N1514" s="371">
        <v>783.88</v>
      </c>
      <c r="O1514" s="413">
        <v>0.89499999999999991</v>
      </c>
      <c r="P1514" s="414">
        <v>0.79772600000000005</v>
      </c>
      <c r="Q1514" s="415">
        <v>0</v>
      </c>
      <c r="R1514" s="413">
        <v>0.5</v>
      </c>
      <c r="S1514" s="408">
        <v>0.19689674022979731</v>
      </c>
      <c r="T1514" s="408">
        <v>0.55630394999999999</v>
      </c>
      <c r="U1514" s="408"/>
      <c r="V1514" s="413">
        <f>_xll.SRS1Splines.Functions25.Linear_Interp(V_NK3!$P$8:$P$32,V_NK3!$R$8:$R$32,AC1514)</f>
        <v>478.11864487999901</v>
      </c>
      <c r="W1514" s="413">
        <f>(V1514/V_NK3!$R$28)*100</f>
        <v>88.18983101963714</v>
      </c>
      <c r="X1514" s="308">
        <f>V1514-V_NK3!$R$8</f>
        <v>421.53999287999903</v>
      </c>
      <c r="Y1514" s="308">
        <f>IFERROR((V1514 - V_NK3!$V$10) / (V_NK3!$V$9- V_NK3!$V$10) * 100, 0)</f>
        <v>86.813704973431697</v>
      </c>
      <c r="Z1514" s="308">
        <v>541.79999999999995</v>
      </c>
      <c r="AA1514" s="308">
        <v>521</v>
      </c>
      <c r="AB1514" s="413">
        <v>539.25155025502875</v>
      </c>
      <c r="AC1514" s="371">
        <v>539.28</v>
      </c>
      <c r="AD1514" s="308">
        <v>0.32258064516129031</v>
      </c>
      <c r="AE1514" s="416">
        <v>0.13735900000000001</v>
      </c>
      <c r="AF1514" s="373">
        <v>0</v>
      </c>
      <c r="AG1514" s="413">
        <v>1.5300617142857142</v>
      </c>
      <c r="AH1514" s="408">
        <v>0.46184005714268678</v>
      </c>
      <c r="AI1514" s="408">
        <v>0.5928971999999999</v>
      </c>
      <c r="AJ1514" s="408"/>
      <c r="AK1514" s="413">
        <f>_xll.SRS1Splines.Functions25.Linear_Interp(V_NK2!$R$10:$R$21,V_NK2!$T$10:$T$21,AR1514)</f>
        <v>59.692228571458003</v>
      </c>
      <c r="AL1514" s="413">
        <f>(AK1514/V_NK2!$T$18)*100</f>
        <v>83.602561024450978</v>
      </c>
      <c r="AM1514" s="308">
        <f>AK1514-V_NK2!$T$11</f>
        <v>18.872228571430206</v>
      </c>
      <c r="AN1514" s="308">
        <f>IFERROR((AK1514 - V_NK2!$X$12) / (V_NK2!$X$11- V_NK2!$X$12) * 100, 0)</f>
        <v>61.714285714294093</v>
      </c>
      <c r="AO1514" s="308">
        <v>427</v>
      </c>
      <c r="AP1514" s="308">
        <v>420</v>
      </c>
      <c r="AQ1514" s="308"/>
      <c r="AR1514" s="371">
        <v>424.32</v>
      </c>
      <c r="AS1514" s="413">
        <v>0.35483870967741937</v>
      </c>
      <c r="AT1514" s="416">
        <v>0.14116599999999999</v>
      </c>
      <c r="AU1514" s="415"/>
      <c r="AV1514" s="413">
        <v>0.27225806451612899</v>
      </c>
      <c r="AW1514" s="408">
        <v>0.29599999999999999</v>
      </c>
      <c r="AX1514" s="408">
        <v>0.42082872159090901</v>
      </c>
      <c r="AY1514" s="408"/>
      <c r="AZ1514" s="413">
        <f>_xll.SRS1Splines.Functions25.Linear_Interp(V_NNG3A!$H$4:$H$12,V_NNG3A!$I$4:$I$12,BF1514)</f>
        <v>12.1827500000001</v>
      </c>
      <c r="BA1514" s="413">
        <f>(AZ1514/V_NNG3A!$I$8)*100</f>
        <v>87.962093862816602</v>
      </c>
      <c r="BB1514" s="308">
        <f>_xll.SRS1Splines.Functions25.Linear_Interp(V_NNG3A!$H$4:$H$12,V_NNG3A!$J$4:$J$12,BF1514)</f>
        <v>1.1951637931036301</v>
      </c>
      <c r="BC1514" s="308">
        <f>IFERROR((AZ1514-V_NNG3A!$J$20) / (V_NNG3A!$J$19-V_NNG3A!$J$20) * 100, 0)</f>
        <v>41.753704372971654</v>
      </c>
      <c r="BD1514" s="308">
        <v>1050</v>
      </c>
      <c r="BE1514" s="308">
        <v>1047</v>
      </c>
      <c r="BF1514" s="374">
        <v>1048.6500000000001</v>
      </c>
      <c r="BG1514" s="413">
        <v>0.12</v>
      </c>
      <c r="BH1514" s="416">
        <v>0.13933999999999649</v>
      </c>
      <c r="BI1514" s="415">
        <v>0</v>
      </c>
      <c r="BJ1514" s="413">
        <v>0.22</v>
      </c>
      <c r="BK1514" s="408">
        <v>0.32</v>
      </c>
      <c r="BL1514" s="408">
        <v>0.25</v>
      </c>
      <c r="BM1514" s="408">
        <f t="shared" si="21"/>
        <v>7.0000000000000007E-2</v>
      </c>
      <c r="BN1514" s="413">
        <f>_xll.SRS1Splines.Functions25.Linear_Interp(V_XNN1!$K$3:$K$8,V_XNN1!$L$3:$L$8,BT1514)</f>
        <v>0.21534600000000001</v>
      </c>
      <c r="BO1514" s="413">
        <f>(BN1514/V_XNN1!$L$7)*100</f>
        <v>102.54571428571428</v>
      </c>
      <c r="BP1514" s="308">
        <f>_xll.SRS1Splines.Functions25.Linear_Interp(V_XNN1!$K$3:$K$8,V_XNN1!$M$3:$M$8,BT1514)</f>
        <v>5.9346000000000197E-2</v>
      </c>
      <c r="BQ1514" s="308">
        <f>IFERROR((BN1514 - V_XNN1!$M$16) / (V_XNN1!$M$15- V_XNN1!$M$16) * 100, 0)</f>
        <v>88.969359331476369</v>
      </c>
      <c r="BR1514" s="308">
        <v>252</v>
      </c>
      <c r="BS1514" s="308">
        <v>249</v>
      </c>
      <c r="BT1514" s="374">
        <v>252.3</v>
      </c>
      <c r="BU1514" s="413">
        <v>0.04</v>
      </c>
      <c r="BV1514" s="416">
        <v>3.9551000000000003E-2</v>
      </c>
      <c r="BW1514" s="415">
        <v>0</v>
      </c>
      <c r="BX1514" s="413">
        <v>0.12096</v>
      </c>
      <c r="BY1514" s="408">
        <v>7.7759999999999996E-2</v>
      </c>
      <c r="BZ1514" s="408">
        <v>0</v>
      </c>
      <c r="CA1514" s="408"/>
      <c r="CB1514" s="413">
        <f>_xll.SRS1Splines.Functions25.Linear_Interp(V_NSPC!$N$4:$N$67,V_NSPC!$P$4:$P$67,CI1514)</f>
        <v>62.823427197759798</v>
      </c>
      <c r="CC1514" s="413">
        <f>(CB1514/V_NSPC!$T$5)*100</f>
        <v>51.850249155366825</v>
      </c>
      <c r="CD1514" s="308">
        <f>CB1514-V_NSPC!$T$6</f>
        <v>61.756260397759796</v>
      </c>
      <c r="CE1514" s="413">
        <f>IFERROR((CB1514 - V_NSPC!$T$6) / (V_NSPC!$T$5- V_NSPC!$T$6) * 100, 0)</f>
        <v>51.42239313784399</v>
      </c>
      <c r="CF1514" s="413">
        <v>995</v>
      </c>
      <c r="CG1514" s="413">
        <v>955</v>
      </c>
      <c r="CH1514" s="413"/>
      <c r="CI1514" s="417">
        <v>984.47299999999996</v>
      </c>
      <c r="CJ1514" s="413"/>
      <c r="CK1514" s="416"/>
      <c r="CL1514" s="415"/>
      <c r="CM1514" s="413">
        <v>0.12096</v>
      </c>
      <c r="CN1514" s="408">
        <v>8.6400000000000018E-3</v>
      </c>
      <c r="CO1514" s="408">
        <v>0</v>
      </c>
      <c r="CP1514" s="408"/>
      <c r="CQ1514" s="413">
        <f>_xll.SRS1Splines.Functions25.Linear_Interp(V_NSPC!$X$4:$X$46,V_NSPC!$Z$4:$Z$46,CX1514)</f>
        <v>15.327214921500101</v>
      </c>
      <c r="CR1514" s="413">
        <f>(CQ1514/V_NSPC!$AD$5)*100</f>
        <v>99.249225470281431</v>
      </c>
      <c r="CS1514" s="308">
        <f>CQ1514-V_NSPC!$AD$6</f>
        <v>7.2287764015001006</v>
      </c>
      <c r="CT1514" s="413">
        <f>IFERROR((CQ1514 - V_NSPC!$AD$6) / (V_NSPC!$AD$5- V_NSPC!$AD$6) * 100, 0)</f>
        <v>98.421406081706564</v>
      </c>
      <c r="CU1514" s="413">
        <v>909</v>
      </c>
      <c r="CV1514" s="413">
        <v>905</v>
      </c>
      <c r="CW1514" s="413"/>
      <c r="CX1514" s="417">
        <v>908.95</v>
      </c>
      <c r="CY1514" s="413">
        <v>0</v>
      </c>
      <c r="CZ1514" s="416">
        <v>0</v>
      </c>
    </row>
    <row r="1515" spans="1:104" s="1" customFormat="1" hidden="1">
      <c r="A1515" s="315">
        <v>46074</v>
      </c>
      <c r="B1515" s="410">
        <v>0</v>
      </c>
      <c r="C1515" s="411">
        <v>0.90201599999999993</v>
      </c>
      <c r="D1515" s="412">
        <v>0.77759999999999996</v>
      </c>
      <c r="E1515" s="412">
        <v>0.79</v>
      </c>
      <c r="F1515" s="412">
        <v>0</v>
      </c>
      <c r="G1515" s="413">
        <f>_xll.SRS1Splines.Functions25.Linear_Interp(V_NEM!$R$687:$R$703,V_NEM!$T$687:$T$703,M1515)+_xll.SRS1Splines.Functions25.Linear_Interp(V_NEM!$AB$687:$AB$703,V_NEM!$AD$687:$AD$703,N1515)</f>
        <v>0.92174903940000297</v>
      </c>
      <c r="H1515" s="308">
        <f>(G1515/(V_NEM!$T$696+V_NEM!$AD$696))*100</f>
        <v>95.106602530098584</v>
      </c>
      <c r="I1515" s="308">
        <f>G1515-(V_NEM!$T$694+V_NEM!$AD$694)</f>
        <v>0.28226290440000301</v>
      </c>
      <c r="J1515" s="308">
        <f>((IFERROR((_xll.SRS1Splines.Functions25.Linear_Interp(V_NEM!$R$687:$R$703,V_NEM!$T$687:$T$703,M1515) - V_NEM!$X$689) / (V_NEM!$X$688- V_NEM!$X$689) * 100, 0))+(IFERROR((_xll.SRS1Splines.Functions25.Linear_Interp(V_NEM!$AB$687:$AB$703,V_NEM!$AD$687:$AD$703,N1515) - V_NEM!$AH$689) / (V_NEM!$AH$688- V_NEM!$AH$689) * 100, 0)))/2</f>
        <v>86.865337762047133</v>
      </c>
      <c r="K1515" s="308">
        <v>784.3</v>
      </c>
      <c r="L1515" s="308">
        <v>781.8</v>
      </c>
      <c r="M1515" s="371">
        <v>783.72</v>
      </c>
      <c r="N1515" s="371">
        <v>783.79</v>
      </c>
      <c r="O1515" s="413">
        <v>0.89499999999999991</v>
      </c>
      <c r="P1515" s="414">
        <v>0.82058500000000001</v>
      </c>
      <c r="Q1515" s="415">
        <v>0</v>
      </c>
      <c r="R1515" s="413">
        <v>0.5</v>
      </c>
      <c r="S1515" s="408">
        <v>0.51138734022979726</v>
      </c>
      <c r="T1515" s="408">
        <v>0.87079454999999995</v>
      </c>
      <c r="U1515" s="408"/>
      <c r="V1515" s="413">
        <f>_xll.SRS1Splines.Functions25.Linear_Interp(V_NK3!$P$8:$P$32,V_NK3!$R$8:$R$32,AC1515)</f>
        <v>477.75923766999898</v>
      </c>
      <c r="W1515" s="413">
        <f>(V1515/V_NK3!$R$28)*100</f>
        <v>88.123537723074534</v>
      </c>
      <c r="X1515" s="308">
        <f>V1515-V_NK3!$R$8</f>
        <v>421.180585669999</v>
      </c>
      <c r="Y1515" s="308">
        <f>IFERROR((V1515 - V_NK3!$V$10) / (V_NK3!$V$9- V_NK3!$V$10) * 100, 0)</f>
        <v>86.739687153008305</v>
      </c>
      <c r="Z1515" s="308">
        <v>541.79999999999995</v>
      </c>
      <c r="AA1515" s="308">
        <v>521</v>
      </c>
      <c r="AB1515" s="413">
        <v>539.22524986443273</v>
      </c>
      <c r="AC1515" s="371">
        <v>539.27</v>
      </c>
      <c r="AD1515" s="308">
        <v>0.32258064516129031</v>
      </c>
      <c r="AE1515" s="416">
        <v>0.21501100000000001</v>
      </c>
      <c r="AF1515" s="373">
        <v>0</v>
      </c>
      <c r="AG1515" s="413">
        <v>1.5300617142857142</v>
      </c>
      <c r="AH1515" s="408">
        <v>0.79891642857146261</v>
      </c>
      <c r="AI1515" s="408">
        <v>1.0173449999999999</v>
      </c>
      <c r="AJ1515" s="408"/>
      <c r="AK1515" s="413">
        <f>_xll.SRS1Splines.Functions25.Linear_Interp(V_NK2!$R$10:$R$21,V_NK2!$T$10:$T$21,AR1515)</f>
        <v>59.4738000000293</v>
      </c>
      <c r="AL1515" s="413">
        <f>(AK1515/V_NK2!$T$18)*100</f>
        <v>83.296638655503216</v>
      </c>
      <c r="AM1515" s="308">
        <f>AK1515-V_NK2!$T$11</f>
        <v>18.653800000001503</v>
      </c>
      <c r="AN1515" s="308">
        <f>IFERROR((AK1515 - V_NK2!$X$12) / (V_NK2!$X$11- V_NK2!$X$12) * 100, 0)</f>
        <v>61.000000000007915</v>
      </c>
      <c r="AO1515" s="308">
        <v>427</v>
      </c>
      <c r="AP1515" s="308">
        <v>420</v>
      </c>
      <c r="AQ1515" s="308"/>
      <c r="AR1515" s="371">
        <v>424.27</v>
      </c>
      <c r="AS1515" s="413">
        <v>0.35483870967741937</v>
      </c>
      <c r="AT1515" s="416">
        <v>0.242225</v>
      </c>
      <c r="AU1515" s="415"/>
      <c r="AV1515" s="413">
        <v>0.27225806451612899</v>
      </c>
      <c r="AW1515" s="408">
        <v>0.30299999999999999</v>
      </c>
      <c r="AX1515" s="408">
        <v>0.28694261363636353</v>
      </c>
      <c r="AY1515" s="408"/>
      <c r="AZ1515" s="413">
        <f>_xll.SRS1Splines.Functions25.Linear_Interp(V_NNG3A!$H$4:$H$12,V_NNG3A!$I$4:$I$12,BF1515)</f>
        <v>12.25685</v>
      </c>
      <c r="BA1515" s="413">
        <f>(AZ1515/V_NNG3A!$I$8)*100</f>
        <v>88.497111913357401</v>
      </c>
      <c r="BB1515" s="308">
        <f>_xll.SRS1Splines.Functions25.Linear_Interp(V_NNG3A!$H$4:$H$12,V_NNG3A!$J$4:$J$12,BF1515)</f>
        <v>1.26926379310356</v>
      </c>
      <c r="BC1515" s="308">
        <f>IFERROR((AZ1515-V_NNG3A!$J$20) / (V_NNG3A!$J$19-V_NNG3A!$J$20) * 100, 0)</f>
        <v>44.342428623058474</v>
      </c>
      <c r="BD1515" s="308">
        <v>1050</v>
      </c>
      <c r="BE1515" s="308">
        <v>1047</v>
      </c>
      <c r="BF1515" s="374">
        <v>1048.71</v>
      </c>
      <c r="BG1515" s="413">
        <v>0.12</v>
      </c>
      <c r="BH1515" s="416">
        <v>9.2390000000013975E-2</v>
      </c>
      <c r="BI1515" s="415">
        <v>0</v>
      </c>
      <c r="BJ1515" s="413">
        <v>0.22</v>
      </c>
      <c r="BK1515" s="408">
        <v>0.28999999999999998</v>
      </c>
      <c r="BL1515" s="408">
        <v>0.33</v>
      </c>
      <c r="BM1515" s="408">
        <f t="shared" si="21"/>
        <v>-4.0000000000000036E-2</v>
      </c>
      <c r="BN1515" s="413">
        <f>_xll.SRS1Splines.Functions25.Linear_Interp(V_XNN1!$K$3:$K$8,V_XNN1!$L$3:$L$8,BT1515)</f>
        <v>0.20280000000000001</v>
      </c>
      <c r="BO1515" s="413">
        <f>(BN1515/V_XNN1!$L$7)*100</f>
        <v>96.571428571428569</v>
      </c>
      <c r="BP1515" s="308">
        <f>_xll.SRS1Splines.Functions25.Linear_Interp(V_XNN1!$K$3:$K$8,V_XNN1!$M$3:$M$8,BT1515)</f>
        <v>4.6799999999999897E-2</v>
      </c>
      <c r="BQ1515" s="308">
        <f>IFERROR((BN1515 - V_XNN1!$M$16) / (V_XNN1!$M$15- V_XNN1!$M$16) * 100, 0)</f>
        <v>50.139275766016766</v>
      </c>
      <c r="BR1515" s="308">
        <v>252</v>
      </c>
      <c r="BS1515" s="308">
        <v>249</v>
      </c>
      <c r="BT1515" s="374">
        <v>251.6</v>
      </c>
      <c r="BU1515" s="413">
        <v>0.04</v>
      </c>
      <c r="BV1515" s="416">
        <v>5.3064E-2</v>
      </c>
      <c r="BW1515" s="415">
        <v>0</v>
      </c>
      <c r="BX1515" s="413">
        <v>0.12096</v>
      </c>
      <c r="BY1515" s="408">
        <v>7.7759999999999996E-2</v>
      </c>
      <c r="BZ1515" s="408">
        <v>0</v>
      </c>
      <c r="CA1515" s="408"/>
      <c r="CB1515" s="413">
        <f>_xll.SRS1Splines.Functions25.Linear_Interp(V_NSPC!$N$4:$N$67,V_NSPC!$P$4:$P$67,CI1515)</f>
        <v>62.877122123200103</v>
      </c>
      <c r="CC1515" s="413">
        <f>(CB1515/V_NSPC!$T$5)*100</f>
        <v>51.894565350560931</v>
      </c>
      <c r="CD1515" s="308">
        <f>CB1515-V_NSPC!$T$6</f>
        <v>61.8099553232001</v>
      </c>
      <c r="CE1515" s="413">
        <f>IFERROR((CB1515 - V_NSPC!$T$6) / (V_NSPC!$T$5- V_NSPC!$T$6) * 100, 0)</f>
        <v>51.467103124292571</v>
      </c>
      <c r="CF1515" s="413">
        <v>995</v>
      </c>
      <c r="CG1515" s="413">
        <v>955</v>
      </c>
      <c r="CH1515" s="413"/>
      <c r="CI1515" s="417">
        <v>984.48500000000001</v>
      </c>
      <c r="CJ1515" s="413"/>
      <c r="CK1515" s="416"/>
      <c r="CL1515" s="415"/>
      <c r="CM1515" s="413">
        <v>0.12096</v>
      </c>
      <c r="CN1515" s="408">
        <v>8.6400000000000018E-3</v>
      </c>
      <c r="CO1515" s="408">
        <v>0</v>
      </c>
      <c r="CP1515" s="408"/>
      <c r="CQ1515" s="413">
        <f>_xll.SRS1Splines.Functions25.Linear_Interp(V_NSPC!$X$4:$X$46,V_NSPC!$Z$4:$Z$46,CX1515)</f>
        <v>15.329533787470099</v>
      </c>
      <c r="CR1515" s="413">
        <f>(CQ1515/V_NSPC!$AD$5)*100</f>
        <v>99.26424096087581</v>
      </c>
      <c r="CS1515" s="308">
        <f>CQ1515-V_NSPC!$AD$6</f>
        <v>7.2310952674700992</v>
      </c>
      <c r="CT1515" s="413">
        <f>IFERROR((CQ1515 - V_NSPC!$AD$6) / (V_NSPC!$AD$5- V_NSPC!$AD$6) * 100, 0)</f>
        <v>98.452977960072445</v>
      </c>
      <c r="CU1515" s="413">
        <v>909</v>
      </c>
      <c r="CV1515" s="413">
        <v>905</v>
      </c>
      <c r="CW1515" s="413"/>
      <c r="CX1515" s="417">
        <v>908.95100000000002</v>
      </c>
      <c r="CY1515" s="413">
        <v>0</v>
      </c>
      <c r="CZ1515" s="416">
        <v>0</v>
      </c>
    </row>
    <row r="1516" spans="1:104" s="1" customFormat="1" hidden="1">
      <c r="A1516" s="315">
        <v>46075</v>
      </c>
      <c r="B1516" s="410">
        <v>0</v>
      </c>
      <c r="C1516" s="411">
        <v>0.90201599999999993</v>
      </c>
      <c r="D1516" s="412">
        <v>0.70502399999999987</v>
      </c>
      <c r="E1516" s="412">
        <v>0.9270719999999999</v>
      </c>
      <c r="F1516" s="412">
        <v>0</v>
      </c>
      <c r="G1516" s="413">
        <f>_xll.SRS1Splines.Functions25.Linear_Interp(V_NEM!$R$687:$R$703,V_NEM!$T$687:$T$703,M1516)+_xll.SRS1Splines.Functions25.Linear_Interp(V_NEM!$AB$687:$AB$703,V_NEM!$AD$687:$AD$703,N1516)</f>
        <v>0.70065092739999668</v>
      </c>
      <c r="H1516" s="308">
        <f>(G1516/(V_NEM!$T$696+V_NEM!$AD$696))*100</f>
        <v>72.293570610013731</v>
      </c>
      <c r="I1516" s="308">
        <f>G1516-(V_NEM!$T$694+V_NEM!$AD$694)</f>
        <v>6.1164792399996726E-2</v>
      </c>
      <c r="J1516" s="308">
        <f>((IFERROR((_xll.SRS1Splines.Functions25.Linear_Interp(V_NEM!$R$687:$R$703,V_NEM!$T$687:$T$703,M1516) - V_NEM!$X$689) / (V_NEM!$X$688- V_NEM!$X$689) * 100, 0))+(IFERROR((_xll.SRS1Splines.Functions25.Linear_Interp(V_NEM!$AB$687:$AB$703,V_NEM!$AD$687:$AD$703,N1516) - V_NEM!$AH$689) / (V_NEM!$AH$688- V_NEM!$AH$689) * 100, 0)))/2</f>
        <v>18.308009034050599</v>
      </c>
      <c r="K1516" s="308">
        <v>784.3</v>
      </c>
      <c r="L1516" s="308">
        <v>781.8</v>
      </c>
      <c r="M1516" s="371">
        <v>782.4</v>
      </c>
      <c r="N1516" s="371">
        <v>782.39</v>
      </c>
      <c r="O1516" s="413">
        <v>0.89499999999999991</v>
      </c>
      <c r="P1516" s="414">
        <v>0.96529399999999999</v>
      </c>
      <c r="Q1516" s="415">
        <v>0</v>
      </c>
      <c r="R1516" s="413">
        <v>0.5</v>
      </c>
      <c r="S1516" s="408">
        <v>0.35940720977020263</v>
      </c>
      <c r="T1516" s="408">
        <v>0</v>
      </c>
      <c r="U1516" s="408"/>
      <c r="V1516" s="413">
        <f>_xll.SRS1Splines.Functions25.Linear_Interp(V_NK3!$P$8:$P$32,V_NK3!$R$8:$R$32,AC1516)</f>
        <v>478.11864487999901</v>
      </c>
      <c r="W1516" s="413">
        <f>(V1516/V_NK3!$R$28)*100</f>
        <v>88.18983101963714</v>
      </c>
      <c r="X1516" s="308">
        <f>V1516-V_NK3!$R$8</f>
        <v>421.53999287999903</v>
      </c>
      <c r="Y1516" s="308">
        <f>IFERROR((V1516 - V_NK3!$V$10) / (V_NK3!$V$9- V_NK3!$V$10) * 100, 0)</f>
        <v>86.813704973431697</v>
      </c>
      <c r="Z1516" s="308">
        <v>541.79999999999995</v>
      </c>
      <c r="AA1516" s="308">
        <v>521</v>
      </c>
      <c r="AB1516" s="413">
        <v>539.19894947383671</v>
      </c>
      <c r="AC1516" s="371">
        <v>539.28</v>
      </c>
      <c r="AD1516" s="308">
        <v>0.32258064516129031</v>
      </c>
      <c r="AE1516" s="416">
        <v>0</v>
      </c>
      <c r="AF1516" s="373">
        <v>0</v>
      </c>
      <c r="AG1516" s="413">
        <v>1.5300617142857142</v>
      </c>
      <c r="AH1516" s="408">
        <v>0.35978460000000001</v>
      </c>
      <c r="AI1516" s="408">
        <v>0.35978460000000001</v>
      </c>
      <c r="AJ1516" s="408"/>
      <c r="AK1516" s="413">
        <f>_xll.SRS1Splines.Functions25.Linear_Interp(V_NK2!$R$10:$R$21,V_NK2!$T$10:$T$21,AR1516)</f>
        <v>59.4738000000293</v>
      </c>
      <c r="AL1516" s="413">
        <f>(AK1516/V_NK2!$T$18)*100</f>
        <v>83.296638655503216</v>
      </c>
      <c r="AM1516" s="308">
        <f>AK1516-V_NK2!$T$11</f>
        <v>18.653800000001503</v>
      </c>
      <c r="AN1516" s="308">
        <f>IFERROR((AK1516 - V_NK2!$X$12) / (V_NK2!$X$11- V_NK2!$X$12) * 100, 0)</f>
        <v>61.000000000007915</v>
      </c>
      <c r="AO1516" s="308">
        <v>427</v>
      </c>
      <c r="AP1516" s="308">
        <v>420</v>
      </c>
      <c r="AQ1516" s="308"/>
      <c r="AR1516" s="371">
        <v>424.27</v>
      </c>
      <c r="AS1516" s="413">
        <v>0.35483870967741937</v>
      </c>
      <c r="AT1516" s="416">
        <v>8.5663000000000003E-2</v>
      </c>
      <c r="AU1516" s="415"/>
      <c r="AV1516" s="413">
        <v>0.27225806451612899</v>
      </c>
      <c r="AW1516" s="408">
        <v>0.29521818181819603</v>
      </c>
      <c r="AX1516" s="408">
        <v>0.18081818181818185</v>
      </c>
      <c r="AY1516" s="408"/>
      <c r="AZ1516" s="413">
        <f>_xll.SRS1Splines.Functions25.Linear_Interp(V_NNG3A!$H$4:$H$12,V_NNG3A!$I$4:$I$12,BF1516)</f>
        <v>12.8002500000001</v>
      </c>
      <c r="BA1516" s="413">
        <f>(AZ1516/V_NNG3A!$I$8)*100</f>
        <v>92.420577617329229</v>
      </c>
      <c r="BB1516" s="308">
        <f>_xll.SRS1Splines.Functions25.Linear_Interp(V_NNG3A!$H$4:$H$12,V_NNG3A!$J$4:$J$12,BF1516)</f>
        <v>1.81266379310363</v>
      </c>
      <c r="BC1516" s="308">
        <f>IFERROR((AZ1516-V_NNG3A!$J$20) / (V_NNG3A!$J$19-V_NNG3A!$J$20) * 100, 0)</f>
        <v>63.326406457057516</v>
      </c>
      <c r="BD1516" s="308">
        <v>1050</v>
      </c>
      <c r="BE1516" s="308">
        <v>1047</v>
      </c>
      <c r="BF1516" s="374">
        <v>1049.1500000000001</v>
      </c>
      <c r="BG1516" s="413">
        <v>0.12</v>
      </c>
      <c r="BH1516" s="416">
        <v>5.8660000000003494E-2</v>
      </c>
      <c r="BI1516" s="415">
        <v>0</v>
      </c>
      <c r="BJ1516" s="413">
        <v>0.22</v>
      </c>
      <c r="BK1516" s="408">
        <v>0.30412800000000001</v>
      </c>
      <c r="BL1516" s="408">
        <v>0.30499199999999999</v>
      </c>
      <c r="BM1516" s="408">
        <f t="shared" si="21"/>
        <v>-8.639999999999759E-4</v>
      </c>
      <c r="BN1516" s="413">
        <f>_xll.SRS1Splines.Functions25.Linear_Interp(V_XNN1!$K$3:$K$8,V_XNN1!$L$3:$L$8,BT1516)</f>
        <v>0.20369999999999999</v>
      </c>
      <c r="BO1516" s="413">
        <f>(BN1516/V_XNN1!$L$7)*100</f>
        <v>97</v>
      </c>
      <c r="BP1516" s="308">
        <f>_xll.SRS1Splines.Functions25.Linear_Interp(V_XNN1!$K$3:$K$8,V_XNN1!$M$3:$M$8,BT1516)</f>
        <v>4.7700000000000103E-2</v>
      </c>
      <c r="BQ1516" s="308">
        <f>IFERROR((BN1516 - V_XNN1!$M$16) / (V_XNN1!$M$15- V_XNN1!$M$16) * 100, 0)</f>
        <v>52.924791086350979</v>
      </c>
      <c r="BR1516" s="308">
        <v>252</v>
      </c>
      <c r="BS1516" s="308">
        <v>249</v>
      </c>
      <c r="BT1516" s="374">
        <v>251.65</v>
      </c>
      <c r="BU1516" s="413">
        <v>0.04</v>
      </c>
      <c r="BV1516" s="416">
        <v>4.9939999999999998E-2</v>
      </c>
      <c r="BW1516" s="415">
        <v>0</v>
      </c>
      <c r="BX1516" s="413">
        <v>0.12096</v>
      </c>
      <c r="BY1516" s="408">
        <v>7.7759999999999996E-2</v>
      </c>
      <c r="BZ1516" s="408">
        <v>0</v>
      </c>
      <c r="CA1516" s="408"/>
      <c r="CB1516" s="413">
        <f>_xll.SRS1Splines.Functions25.Linear_Interp(V_NSPC!$N$4:$N$67,V_NSPC!$P$4:$P$67,CI1516)</f>
        <v>62.903969585919903</v>
      </c>
      <c r="CC1516" s="413">
        <f>(CB1516/V_NSPC!$T$5)*100</f>
        <v>51.916723448157697</v>
      </c>
      <c r="CD1516" s="308">
        <f>CB1516-V_NSPC!$T$6</f>
        <v>61.8368027859199</v>
      </c>
      <c r="CE1516" s="413">
        <f>IFERROR((CB1516 - V_NSPC!$T$6) / (V_NSPC!$T$5- V_NSPC!$T$6) * 100, 0)</f>
        <v>51.489458117516563</v>
      </c>
      <c r="CF1516" s="413">
        <v>995</v>
      </c>
      <c r="CG1516" s="413">
        <v>955</v>
      </c>
      <c r="CH1516" s="413"/>
      <c r="CI1516" s="417">
        <v>984.49099999999999</v>
      </c>
      <c r="CJ1516" s="413"/>
      <c r="CK1516" s="416"/>
      <c r="CL1516" s="415"/>
      <c r="CM1516" s="413">
        <v>0.12096</v>
      </c>
      <c r="CN1516" s="408">
        <v>8.6400000000000018E-3</v>
      </c>
      <c r="CO1516" s="408">
        <v>0</v>
      </c>
      <c r="CP1516" s="408"/>
      <c r="CQ1516" s="413">
        <f>_xll.SRS1Splines.Functions25.Linear_Interp(V_NSPC!$X$4:$X$46,V_NSPC!$Z$4:$Z$46,CX1516)</f>
        <v>15.32257718956</v>
      </c>
      <c r="CR1516" s="413">
        <f>(CQ1516/V_NSPC!$AD$5)*100</f>
        <v>99.219194489092004</v>
      </c>
      <c r="CS1516" s="308">
        <f>CQ1516-V_NSPC!$AD$6</f>
        <v>7.2241386695600003</v>
      </c>
      <c r="CT1516" s="413">
        <f>IFERROR((CQ1516 - V_NSPC!$AD$6) / (V_NSPC!$AD$5- V_NSPC!$AD$6) * 100, 0)</f>
        <v>98.358262324973396</v>
      </c>
      <c r="CU1516" s="413">
        <v>909</v>
      </c>
      <c r="CV1516" s="413">
        <v>905</v>
      </c>
      <c r="CW1516" s="413"/>
      <c r="CX1516" s="417">
        <v>908.94799999999998</v>
      </c>
      <c r="CY1516" s="413">
        <v>0</v>
      </c>
      <c r="CZ1516" s="416">
        <v>0</v>
      </c>
    </row>
    <row r="1517" spans="1:104" s="1" customFormat="1" hidden="1">
      <c r="A1517" s="315">
        <v>46076</v>
      </c>
      <c r="B1517" s="410">
        <v>0</v>
      </c>
      <c r="C1517" s="411">
        <v>0.90201599999999993</v>
      </c>
      <c r="D1517" s="412">
        <v>0.716256</v>
      </c>
      <c r="E1517" s="412">
        <v>0.81475200000000003</v>
      </c>
      <c r="F1517" s="412">
        <v>0</v>
      </c>
      <c r="G1517" s="413">
        <f>_xll.SRS1Splines.Functions25.Linear_Interp(V_NEM!$R$687:$R$703,V_NEM!$T$687:$T$703,M1517)+_xll.SRS1Splines.Functions25.Linear_Interp(V_NEM!$AB$687:$AB$703,V_NEM!$AD$687:$AD$703,N1517)</f>
        <v>0.67511623270000287</v>
      </c>
      <c r="H1517" s="308">
        <f>(G1517/(V_NEM!$T$696+V_NEM!$AD$696))*100</f>
        <v>69.658885944499431</v>
      </c>
      <c r="I1517" s="308">
        <f>G1517-(V_NEM!$T$694+V_NEM!$AD$694)</f>
        <v>3.5630097700002916E-2</v>
      </c>
      <c r="J1517" s="308">
        <f>((IFERROR((_xll.SRS1Splines.Functions25.Linear_Interp(V_NEM!$R$687:$R$703,V_NEM!$T$687:$T$703,M1517) - V_NEM!$X$689) / (V_NEM!$X$688- V_NEM!$X$689) * 100, 0))+(IFERROR((_xll.SRS1Splines.Functions25.Linear_Interp(V_NEM!$AB$687:$AB$703,V_NEM!$AD$687:$AD$703,N1517) - V_NEM!$AH$689) / (V_NEM!$AH$688- V_NEM!$AH$689) * 100, 0)))/2</f>
        <v>12.037626588298158</v>
      </c>
      <c r="K1517" s="308">
        <v>784.3</v>
      </c>
      <c r="L1517" s="308">
        <v>781.8</v>
      </c>
      <c r="M1517" s="371">
        <v>782.22</v>
      </c>
      <c r="N1517" s="371">
        <v>782.3</v>
      </c>
      <c r="O1517" s="413">
        <v>0.89499999999999991</v>
      </c>
      <c r="P1517" s="414">
        <v>0.83055600000000007</v>
      </c>
      <c r="Q1517" s="415">
        <v>0</v>
      </c>
      <c r="R1517" s="413">
        <v>0.5</v>
      </c>
      <c r="S1517" s="408">
        <v>0.20349735488510132</v>
      </c>
      <c r="T1517" s="408">
        <v>2.3793749999999999E-2</v>
      </c>
      <c r="U1517" s="408"/>
      <c r="V1517" s="413">
        <f>_xll.SRS1Splines.Functions25.Linear_Interp(V_NK3!$P$8:$P$32,V_NK3!$R$8:$R$32,AC1517)</f>
        <v>478.11864487999901</v>
      </c>
      <c r="W1517" s="413">
        <f>(V1517/V_NK3!$R$28)*100</f>
        <v>88.18983101963714</v>
      </c>
      <c r="X1517" s="308">
        <f>V1517-V_NK3!$R$8</f>
        <v>421.53999287999903</v>
      </c>
      <c r="Y1517" s="308">
        <f>IFERROR((V1517 - V_NK3!$V$10) / (V_NK3!$V$9- V_NK3!$V$10) * 100, 0)</f>
        <v>86.813704973431697</v>
      </c>
      <c r="Z1517" s="308">
        <v>541.79999999999995</v>
      </c>
      <c r="AA1517" s="308">
        <v>521</v>
      </c>
      <c r="AB1517" s="413">
        <v>539.17264908324069</v>
      </c>
      <c r="AC1517" s="371">
        <v>539.28</v>
      </c>
      <c r="AD1517" s="308">
        <v>0.32258064516129031</v>
      </c>
      <c r="AE1517" s="416">
        <v>5.875E-3</v>
      </c>
      <c r="AF1517" s="373">
        <v>0</v>
      </c>
      <c r="AG1517" s="413">
        <v>1.5300617142857142</v>
      </c>
      <c r="AH1517" s="408">
        <v>6.1739657142925279E-2</v>
      </c>
      <c r="AI1517" s="408">
        <v>0.19279680000000002</v>
      </c>
      <c r="AJ1517" s="408"/>
      <c r="AK1517" s="413">
        <f>_xll.SRS1Splines.Functions25.Linear_Interp(V_NK2!$R$10:$R$21,V_NK2!$T$10:$T$21,AR1517)</f>
        <v>59.342742857172297</v>
      </c>
      <c r="AL1517" s="413">
        <f>(AK1517/V_NK2!$T$18)*100</f>
        <v>83.113085234134871</v>
      </c>
      <c r="AM1517" s="308">
        <f>AK1517-V_NK2!$T$11</f>
        <v>18.5227428571445</v>
      </c>
      <c r="AN1517" s="308">
        <f>IFERROR((AK1517 - V_NK2!$X$12) / (V_NK2!$X$11- V_NK2!$X$12) * 100, 0)</f>
        <v>60.571428571436911</v>
      </c>
      <c r="AO1517" s="308">
        <v>427</v>
      </c>
      <c r="AP1517" s="308">
        <v>420</v>
      </c>
      <c r="AQ1517" s="308"/>
      <c r="AR1517" s="371">
        <v>424.24</v>
      </c>
      <c r="AS1517" s="413">
        <v>0.35483870967741937</v>
      </c>
      <c r="AT1517" s="416">
        <v>4.5904E-2</v>
      </c>
      <c r="AU1517" s="415"/>
      <c r="AV1517" s="413">
        <v>0.27225806451612899</v>
      </c>
      <c r="AW1517" s="408">
        <v>0.29405670454544747</v>
      </c>
      <c r="AX1517" s="408">
        <v>0.3512567045454546</v>
      </c>
      <c r="AY1517" s="408"/>
      <c r="AZ1517" s="413">
        <f>_xll.SRS1Splines.Functions25.Linear_Interp(V_NNG3A!$H$4:$H$12,V_NNG3A!$I$4:$I$12,BF1517)</f>
        <v>12.5285500000001</v>
      </c>
      <c r="BA1517" s="413">
        <f>(AZ1517/V_NNG3A!$I$8)*100</f>
        <v>90.458844765343699</v>
      </c>
      <c r="BB1517" s="308">
        <f>_xll.SRS1Splines.Functions25.Linear_Interp(V_NNG3A!$H$4:$H$12,V_NNG3A!$J$4:$J$12,BF1517)</f>
        <v>1.5409637931036</v>
      </c>
      <c r="BC1517" s="308">
        <f>IFERROR((AZ1517-V_NNG3A!$J$20) / (V_NNG3A!$J$19-V_NNG3A!$J$20) * 100, 0)</f>
        <v>53.834417540059768</v>
      </c>
      <c r="BD1517" s="308">
        <v>1050</v>
      </c>
      <c r="BE1517" s="308">
        <v>1047</v>
      </c>
      <c r="BF1517" s="374">
        <v>1048.93</v>
      </c>
      <c r="BG1517" s="413">
        <v>0.12</v>
      </c>
      <c r="BH1517" s="416">
        <v>0.11493999999997323</v>
      </c>
      <c r="BI1517" s="415">
        <v>0</v>
      </c>
      <c r="BJ1517" s="413">
        <v>0.22</v>
      </c>
      <c r="BK1517" s="408">
        <v>0.29808000000000007</v>
      </c>
      <c r="BL1517" s="408">
        <v>0.29808000000000007</v>
      </c>
      <c r="BM1517" s="408">
        <f t="shared" si="21"/>
        <v>0</v>
      </c>
      <c r="BN1517" s="413">
        <f>_xll.SRS1Splines.Functions25.Linear_Interp(V_XNN1!$K$3:$K$8,V_XNN1!$L$3:$L$8,BT1517)</f>
        <v>0.20280000000000001</v>
      </c>
      <c r="BO1517" s="413">
        <f>(BN1517/V_XNN1!$L$7)*100</f>
        <v>96.571428571428569</v>
      </c>
      <c r="BP1517" s="308">
        <f>_xll.SRS1Splines.Functions25.Linear_Interp(V_XNN1!$K$3:$K$8,V_XNN1!$M$3:$M$8,BT1517)</f>
        <v>4.6799999999999897E-2</v>
      </c>
      <c r="BQ1517" s="308">
        <f>IFERROR((BN1517 - V_XNN1!$M$16) / (V_XNN1!$M$15- V_XNN1!$M$16) * 100, 0)</f>
        <v>50.139275766016766</v>
      </c>
      <c r="BR1517" s="308">
        <v>252</v>
      </c>
      <c r="BS1517" s="308">
        <v>249</v>
      </c>
      <c r="BT1517" s="374">
        <v>251.6</v>
      </c>
      <c r="BU1517" s="413">
        <v>0.04</v>
      </c>
      <c r="BV1517" s="416">
        <v>4.8448999999999999E-2</v>
      </c>
      <c r="BW1517" s="415">
        <v>0</v>
      </c>
      <c r="BX1517" s="413">
        <v>0.12096</v>
      </c>
      <c r="BY1517" s="408">
        <v>7.7759999999999996E-2</v>
      </c>
      <c r="BZ1517" s="408">
        <v>0</v>
      </c>
      <c r="CA1517" s="408"/>
      <c r="CB1517" s="413">
        <f>_xll.SRS1Splines.Functions25.Linear_Interp(V_NSPC!$N$4:$N$67,V_NSPC!$P$4:$P$67,CI1517)</f>
        <v>62.908444163039803</v>
      </c>
      <c r="CC1517" s="413">
        <f>(CB1517/V_NSPC!$T$5)*100</f>
        <v>51.920416464423766</v>
      </c>
      <c r="CD1517" s="308">
        <f>CB1517-V_NSPC!$T$6</f>
        <v>61.841277363039801</v>
      </c>
      <c r="CE1517" s="413">
        <f>IFERROR((CB1517 - V_NSPC!$T$6) / (V_NSPC!$T$5- V_NSPC!$T$6) * 100, 0)</f>
        <v>51.493183949720503</v>
      </c>
      <c r="CF1517" s="413">
        <v>995</v>
      </c>
      <c r="CG1517" s="413">
        <v>955</v>
      </c>
      <c r="CH1517" s="413"/>
      <c r="CI1517" s="417">
        <v>984.49199999999996</v>
      </c>
      <c r="CJ1517" s="413"/>
      <c r="CK1517" s="416"/>
      <c r="CL1517" s="415"/>
      <c r="CM1517" s="413">
        <v>0.12096</v>
      </c>
      <c r="CN1517" s="408">
        <v>8.6400000000000018E-3</v>
      </c>
      <c r="CO1517" s="408">
        <v>0</v>
      </c>
      <c r="CP1517" s="408"/>
      <c r="CQ1517" s="413">
        <f>_xll.SRS1Splines.Functions25.Linear_Interp(V_NSPC!$X$4:$X$46,V_NSPC!$Z$4:$Z$46,CX1517)</f>
        <v>15.3364903853799</v>
      </c>
      <c r="CR1517" s="413">
        <f>(CQ1517/V_NSPC!$AD$5)*100</f>
        <v>99.309287432657669</v>
      </c>
      <c r="CS1517" s="308">
        <f>CQ1517-V_NSPC!$AD$6</f>
        <v>7.2380518653798998</v>
      </c>
      <c r="CT1517" s="413">
        <f>IFERROR((CQ1517 - V_NSPC!$AD$6) / (V_NSPC!$AD$5- V_NSPC!$AD$6) * 100, 0)</f>
        <v>98.547693595167402</v>
      </c>
      <c r="CU1517" s="413">
        <v>909</v>
      </c>
      <c r="CV1517" s="413">
        <v>905</v>
      </c>
      <c r="CW1517" s="413"/>
      <c r="CX1517" s="417">
        <v>908.95399999999995</v>
      </c>
      <c r="CY1517" s="413">
        <v>0</v>
      </c>
      <c r="CZ1517" s="416">
        <v>0</v>
      </c>
    </row>
    <row r="1518" spans="1:104" s="1" customFormat="1" hidden="1">
      <c r="A1518" s="315">
        <v>46077</v>
      </c>
      <c r="B1518" s="410">
        <v>0</v>
      </c>
      <c r="C1518" s="411">
        <v>0.90201599999999993</v>
      </c>
      <c r="D1518" s="412">
        <v>0.80438399999999999</v>
      </c>
      <c r="E1518" s="412">
        <v>0.76896000000000009</v>
      </c>
      <c r="F1518" s="412">
        <v>4.3200000000000001E-3</v>
      </c>
      <c r="G1518" s="413">
        <f>_xll.SRS1Splines.Functions25.Linear_Interp(V_NEM!$R$687:$R$703,V_NEM!$T$687:$T$703,M1518)+_xll.SRS1Splines.Functions25.Linear_Interp(V_NEM!$AB$687:$AB$703,V_NEM!$AD$687:$AD$703,N1518)</f>
        <v>1.0001425114000051</v>
      </c>
      <c r="H1518" s="308">
        <f>(G1518/(V_NEM!$T$696+V_NEM!$AD$696))*100</f>
        <v>103.19528661195214</v>
      </c>
      <c r="I1518" s="308">
        <f>G1518-(V_NEM!$T$694+V_NEM!$AD$694)</f>
        <v>0.36065637640000514</v>
      </c>
      <c r="J1518" s="308">
        <f>((IFERROR((_xll.SRS1Splines.Functions25.Linear_Interp(V_NEM!$R$687:$R$703,V_NEM!$T$687:$T$703,M1518) - V_NEM!$X$689) / (V_NEM!$X$688- V_NEM!$X$689) * 100, 0))+(IFERROR((_xll.SRS1Splines.Functions25.Linear_Interp(V_NEM!$AB$687:$AB$703,V_NEM!$AD$687:$AD$703,N1518) - V_NEM!$AH$689) / (V_NEM!$AH$688- V_NEM!$AH$689) * 100, 0)))/2</f>
        <v>83.45165264503467</v>
      </c>
      <c r="K1518" s="308">
        <v>784.3</v>
      </c>
      <c r="L1518" s="308">
        <v>781.8</v>
      </c>
      <c r="M1518" s="371">
        <v>784.34</v>
      </c>
      <c r="N1518" s="371">
        <v>783</v>
      </c>
      <c r="O1518" s="413">
        <v>0.89499999999999991</v>
      </c>
      <c r="P1518" s="414">
        <v>0.80958299999999994</v>
      </c>
      <c r="Q1518" s="415">
        <v>0</v>
      </c>
      <c r="R1518" s="413">
        <v>0.5</v>
      </c>
      <c r="S1518" s="408">
        <v>0.74097357068557756</v>
      </c>
      <c r="T1518" s="408">
        <v>1.8191952000000002</v>
      </c>
      <c r="U1518" s="408"/>
      <c r="V1518" s="413">
        <f>_xll.SRS1Splines.Functions25.Linear_Interp(V_NK3!$P$8:$P$32,V_NK3!$R$8:$R$32,AC1518)</f>
        <v>477.04042325</v>
      </c>
      <c r="W1518" s="413">
        <f>(V1518/V_NK3!$R$28)*100</f>
        <v>87.990951129949508</v>
      </c>
      <c r="X1518" s="308">
        <f>V1518-V_NK3!$R$8</f>
        <v>420.46177125000003</v>
      </c>
      <c r="Y1518" s="308">
        <f>IFERROR((V1518 - V_NK3!$V$10) / (V_NK3!$V$9- V_NK3!$V$10) * 100, 0)</f>
        <v>86.591651512161761</v>
      </c>
      <c r="Z1518" s="308">
        <v>541.79999999999995</v>
      </c>
      <c r="AA1518" s="308">
        <v>521</v>
      </c>
      <c r="AB1518" s="413">
        <v>539.14634869264466</v>
      </c>
      <c r="AC1518" s="371">
        <v>539.25</v>
      </c>
      <c r="AD1518" s="308">
        <v>0.32258064516129031</v>
      </c>
      <c r="AE1518" s="416">
        <v>0.44918400000000003</v>
      </c>
      <c r="AF1518" s="373">
        <v>0</v>
      </c>
      <c r="AG1518" s="413">
        <v>1.5300617142857142</v>
      </c>
      <c r="AH1518" s="408">
        <v>1.5332765142856122</v>
      </c>
      <c r="AI1518" s="408">
        <v>1.7953908000000001</v>
      </c>
      <c r="AJ1518" s="408"/>
      <c r="AK1518" s="413">
        <f>_xll.SRS1Splines.Functions25.Linear_Interp(V_NK2!$R$10:$R$21,V_NK2!$T$10:$T$21,AR1518)</f>
        <v>59.080628571458</v>
      </c>
      <c r="AL1518" s="413">
        <f>(AK1518/V_NK2!$T$18)*100</f>
        <v>82.745978391397756</v>
      </c>
      <c r="AM1518" s="308">
        <f>AK1518-V_NK2!$T$11</f>
        <v>18.260628571430203</v>
      </c>
      <c r="AN1518" s="308">
        <f>IFERROR((AK1518 - V_NK2!$X$12) / (V_NK2!$X$11- V_NK2!$X$12) * 100, 0)</f>
        <v>59.714285714293979</v>
      </c>
      <c r="AO1518" s="308">
        <v>427</v>
      </c>
      <c r="AP1518" s="308">
        <v>420</v>
      </c>
      <c r="AQ1518" s="308"/>
      <c r="AR1518" s="371">
        <v>424.18</v>
      </c>
      <c r="AS1518" s="413">
        <v>0.35483870967741937</v>
      </c>
      <c r="AT1518" s="416">
        <v>0.42747399999999997</v>
      </c>
      <c r="AU1518" s="415"/>
      <c r="AV1518" s="413">
        <v>0.27225806451612899</v>
      </c>
      <c r="AW1518" s="408">
        <v>0.29986755681818456</v>
      </c>
      <c r="AX1518" s="408">
        <v>0.36746755681818216</v>
      </c>
      <c r="AY1518" s="408"/>
      <c r="AZ1518" s="413">
        <f>_xll.SRS1Splines.Functions25.Linear_Interp(V_NNG3A!$H$4:$H$12,V_NNG3A!$I$4:$I$12,BF1518)</f>
        <v>12.207450000000099</v>
      </c>
      <c r="BA1518" s="413">
        <f>(AZ1518/V_NNG3A!$I$8)*100</f>
        <v>88.14043321299711</v>
      </c>
      <c r="BB1518" s="308">
        <f>_xll.SRS1Splines.Functions25.Linear_Interp(V_NNG3A!$H$4:$H$12,V_NNG3A!$J$4:$J$12,BF1518)</f>
        <v>1.2198637931036</v>
      </c>
      <c r="BC1518" s="308">
        <f>IFERROR((AZ1518-V_NNG3A!$J$20) / (V_NNG3A!$J$19-V_NNG3A!$J$20) * 100, 0)</f>
        <v>42.616612456335062</v>
      </c>
      <c r="BD1518" s="308">
        <v>1050</v>
      </c>
      <c r="BE1518" s="308">
        <v>1047</v>
      </c>
      <c r="BF1518" s="374">
        <v>1048.67</v>
      </c>
      <c r="BG1518" s="413">
        <v>0.12</v>
      </c>
      <c r="BH1518" s="416">
        <v>0.11922000000000116</v>
      </c>
      <c r="BI1518" s="415">
        <v>0</v>
      </c>
      <c r="BJ1518" s="413">
        <v>0.22</v>
      </c>
      <c r="BK1518" s="408">
        <v>0.296352</v>
      </c>
      <c r="BL1518" s="408">
        <v>0.27907199999999999</v>
      </c>
      <c r="BM1518" s="408">
        <f t="shared" si="21"/>
        <v>1.7280000000000018E-2</v>
      </c>
      <c r="BN1518" s="413">
        <f>_xll.SRS1Splines.Functions25.Linear_Interp(V_XNN1!$K$3:$K$8,V_XNN1!$L$3:$L$8,BT1518)</f>
        <v>0.20244000000000001</v>
      </c>
      <c r="BO1518" s="413">
        <f>(BN1518/V_XNN1!$L$7)*100</f>
        <v>96.4</v>
      </c>
      <c r="BP1518" s="308">
        <f>_xll.SRS1Splines.Functions25.Linear_Interp(V_XNN1!$K$3:$K$8,V_XNN1!$M$3:$M$8,BT1518)</f>
        <v>4.6440000000000203E-2</v>
      </c>
      <c r="BQ1518" s="308">
        <f>IFERROR((BN1518 - V_XNN1!$M$16) / (V_XNN1!$M$15- V_XNN1!$M$16) * 100, 0)</f>
        <v>49.025069637883064</v>
      </c>
      <c r="BR1518" s="308">
        <v>252</v>
      </c>
      <c r="BS1518" s="308">
        <v>249</v>
      </c>
      <c r="BT1518" s="374">
        <v>251.58</v>
      </c>
      <c r="BU1518" s="413">
        <v>0.04</v>
      </c>
      <c r="BV1518" s="416">
        <v>4.8224999999999997E-2</v>
      </c>
      <c r="BW1518" s="415">
        <v>0</v>
      </c>
      <c r="BX1518" s="413">
        <v>0.12096</v>
      </c>
      <c r="BY1518" s="408">
        <v>7.7759999999999996E-2</v>
      </c>
      <c r="BZ1518" s="408">
        <v>0</v>
      </c>
      <c r="CA1518" s="408"/>
      <c r="CB1518" s="413">
        <f>_xll.SRS1Splines.Functions25.Linear_Interp(V_NSPC!$N$4:$N$67,V_NSPC!$P$4:$P$67,CI1518)</f>
        <v>62.953189934239802</v>
      </c>
      <c r="CC1518" s="413">
        <f>(CB1518/V_NSPC!$T$5)*100</f>
        <v>51.957346627085307</v>
      </c>
      <c r="CD1518" s="308">
        <f>CB1518-V_NSPC!$T$6</f>
        <v>61.8860231342398</v>
      </c>
      <c r="CE1518" s="413">
        <f>IFERROR((CB1518 - V_NSPC!$T$6) / (V_NSPC!$T$5- V_NSPC!$T$6) * 100, 0)</f>
        <v>51.530442271760769</v>
      </c>
      <c r="CF1518" s="413">
        <v>995</v>
      </c>
      <c r="CG1518" s="413">
        <v>955</v>
      </c>
      <c r="CH1518" s="413"/>
      <c r="CI1518" s="417">
        <v>984.50199999999995</v>
      </c>
      <c r="CJ1518" s="413"/>
      <c r="CK1518" s="416"/>
      <c r="CL1518" s="415"/>
      <c r="CM1518" s="413">
        <v>0.12096</v>
      </c>
      <c r="CN1518" s="408">
        <v>8.6400000000000018E-3</v>
      </c>
      <c r="CO1518" s="408">
        <v>0</v>
      </c>
      <c r="CP1518" s="408"/>
      <c r="CQ1518" s="413">
        <f>_xll.SRS1Splines.Functions25.Linear_Interp(V_NSPC!$X$4:$X$46,V_NSPC!$Z$4:$Z$46,CX1518)</f>
        <v>15.338809251350099</v>
      </c>
      <c r="CR1518" s="413">
        <f>(CQ1518/V_NSPC!$AD$5)*100</f>
        <v>99.324302923253342</v>
      </c>
      <c r="CS1518" s="308">
        <f>CQ1518-V_NSPC!$AD$6</f>
        <v>7.2403707313500991</v>
      </c>
      <c r="CT1518" s="413">
        <f>IFERROR((CQ1518 - V_NSPC!$AD$6) / (V_NSPC!$AD$5- V_NSPC!$AD$6) * 100, 0)</f>
        <v>98.579265473536026</v>
      </c>
      <c r="CU1518" s="413">
        <v>909</v>
      </c>
      <c r="CV1518" s="413">
        <v>905</v>
      </c>
      <c r="CW1518" s="413"/>
      <c r="CX1518" s="417">
        <v>908.95500000000004</v>
      </c>
      <c r="CY1518" s="413">
        <v>0</v>
      </c>
      <c r="CZ1518" s="416">
        <v>0</v>
      </c>
    </row>
    <row r="1519" spans="1:104" s="1" customFormat="1" hidden="1">
      <c r="A1519" s="315">
        <v>46078</v>
      </c>
      <c r="B1519" s="410">
        <v>0</v>
      </c>
      <c r="C1519" s="411">
        <v>0.90201599999999993</v>
      </c>
      <c r="D1519" s="412">
        <v>0.84</v>
      </c>
      <c r="E1519" s="412">
        <v>0.93</v>
      </c>
      <c r="F1519" s="412">
        <v>0</v>
      </c>
      <c r="G1519" s="413">
        <f>_xll.SRS1Splines.Functions25.Linear_Interp(V_NEM!$R$687:$R$703,V_NEM!$T$687:$T$703,M1519)+_xll.SRS1Splines.Functions25.Linear_Interp(V_NEM!$AB$687:$AB$703,V_NEM!$AD$687:$AD$703,N1519)</f>
        <v>0.73372148350000199</v>
      </c>
      <c r="H1519" s="308">
        <f>(G1519/(V_NEM!$T$696+V_NEM!$AD$696))*100</f>
        <v>75.705809842180287</v>
      </c>
      <c r="I1519" s="308">
        <f>G1519-(V_NEM!$T$694+V_NEM!$AD$694)</f>
        <v>9.4235348500002036E-2</v>
      </c>
      <c r="J1519" s="308">
        <f>((IFERROR((_xll.SRS1Splines.Functions25.Linear_Interp(V_NEM!$R$687:$R$703,V_NEM!$T$687:$T$703,M1519) - V_NEM!$X$689) / (V_NEM!$X$688- V_NEM!$X$689) * 100, 0))+(IFERROR((_xll.SRS1Splines.Functions25.Linear_Interp(V_NEM!$AB$687:$AB$703,V_NEM!$AD$687:$AD$703,N1519) - V_NEM!$AH$689) / (V_NEM!$AH$688- V_NEM!$AH$689) * 100, 0)))/2</f>
        <v>27.813420673196433</v>
      </c>
      <c r="K1519" s="308">
        <v>784.3</v>
      </c>
      <c r="L1519" s="308">
        <v>781.8</v>
      </c>
      <c r="M1519" s="371">
        <v>782.62</v>
      </c>
      <c r="N1519" s="371">
        <v>782.58</v>
      </c>
      <c r="O1519" s="413">
        <v>0.89499999999999991</v>
      </c>
      <c r="P1519" s="414">
        <v>0.96357599999999999</v>
      </c>
      <c r="Q1519" s="415">
        <v>0</v>
      </c>
      <c r="R1519" s="413">
        <v>0.5</v>
      </c>
      <c r="S1519" s="408">
        <v>0.18813625114517216</v>
      </c>
      <c r="T1519" s="408">
        <v>1.9851723000000001</v>
      </c>
      <c r="U1519" s="408"/>
      <c r="V1519" s="413">
        <f>_xll.SRS1Splines.Functions25.Linear_Interp(V_NK3!$P$8:$P$32,V_NK3!$R$8:$R$32,AC1519)</f>
        <v>475.24338720000202</v>
      </c>
      <c r="W1519" s="413">
        <f>(V1519/V_NK3!$R$28)*100</f>
        <v>87.659484647136878</v>
      </c>
      <c r="X1519" s="308">
        <f>V1519-V_NK3!$R$8</f>
        <v>418.66473520000204</v>
      </c>
      <c r="Y1519" s="308">
        <f>IFERROR((V1519 - V_NK3!$V$10) / (V_NK3!$V$9- V_NK3!$V$10) * 100, 0)</f>
        <v>86.22156241004528</v>
      </c>
      <c r="Z1519" s="308">
        <v>541.79999999999995</v>
      </c>
      <c r="AA1519" s="308">
        <v>521</v>
      </c>
      <c r="AB1519" s="413">
        <v>539.12004830204864</v>
      </c>
      <c r="AC1519" s="371">
        <v>539.20000000000005</v>
      </c>
      <c r="AD1519" s="308">
        <v>0.32258064516129031</v>
      </c>
      <c r="AE1519" s="416">
        <v>0.49016599999999999</v>
      </c>
      <c r="AF1519" s="373">
        <v>0</v>
      </c>
      <c r="AG1519" s="413">
        <v>1.5300617142857142</v>
      </c>
      <c r="AH1519" s="408">
        <v>1.8713558571426869</v>
      </c>
      <c r="AI1519" s="408">
        <v>2.0024130000000002</v>
      </c>
      <c r="AJ1519" s="408"/>
      <c r="AK1519" s="413">
        <f>_xll.SRS1Splines.Functions25.Linear_Interp(V_NK2!$R$10:$R$21,V_NK2!$T$10:$T$21,AR1519)</f>
        <v>58.949571428600699</v>
      </c>
      <c r="AL1519" s="413">
        <f>(AK1519/V_NK2!$T$18)*100</f>
        <v>82.562424970028985</v>
      </c>
      <c r="AM1519" s="308">
        <f>AK1519-V_NK2!$T$11</f>
        <v>18.129571428572902</v>
      </c>
      <c r="AN1519" s="308">
        <f>IFERROR((AK1519 - V_NK2!$X$12) / (V_NK2!$X$11- V_NK2!$X$12) * 100, 0)</f>
        <v>59.285714285722015</v>
      </c>
      <c r="AO1519" s="308">
        <v>427</v>
      </c>
      <c r="AP1519" s="308">
        <v>420</v>
      </c>
      <c r="AQ1519" s="308"/>
      <c r="AR1519" s="371">
        <v>424.15</v>
      </c>
      <c r="AS1519" s="413">
        <v>0.35483870967741937</v>
      </c>
      <c r="AT1519" s="416">
        <v>0.47676499999999999</v>
      </c>
      <c r="AU1519" s="415"/>
      <c r="AV1519" s="413">
        <v>0.27225806451612899</v>
      </c>
      <c r="AW1519" s="408">
        <v>0.45</v>
      </c>
      <c r="AX1519" s="408">
        <v>0.30608934659090908</v>
      </c>
      <c r="AY1519" s="408"/>
      <c r="AZ1519" s="413">
        <f>_xll.SRS1Splines.Functions25.Linear_Interp(V_NNG3A!$H$4:$H$12,V_NNG3A!$I$4:$I$12,BF1519)</f>
        <v>12.899050000000001</v>
      </c>
      <c r="BA1519" s="413">
        <f>(AZ1519/V_NNG3A!$I$8)*100</f>
        <v>93.133935018050551</v>
      </c>
      <c r="BB1519" s="308">
        <f>_xll.SRS1Splines.Functions25.Linear_Interp(V_NNG3A!$H$4:$H$12,V_NNG3A!$J$4:$J$12,BF1519)</f>
        <v>1.9114637931035401</v>
      </c>
      <c r="BC1519" s="308">
        <f>IFERROR((AZ1519-V_NNG3A!$J$20) / (V_NNG3A!$J$19-V_NNG3A!$J$20) * 100, 0)</f>
        <v>66.778038790507793</v>
      </c>
      <c r="BD1519" s="308">
        <v>1050</v>
      </c>
      <c r="BE1519" s="308">
        <v>1047</v>
      </c>
      <c r="BF1519" s="374">
        <v>1049.23</v>
      </c>
      <c r="BG1519" s="413">
        <v>0.12</v>
      </c>
      <c r="BH1519" s="416">
        <v>0.10095000000001164</v>
      </c>
      <c r="BI1519" s="415">
        <v>0</v>
      </c>
      <c r="BJ1519" s="413">
        <v>0.22</v>
      </c>
      <c r="BK1519" s="408">
        <v>0.3</v>
      </c>
      <c r="BL1519" s="408">
        <v>0.3</v>
      </c>
      <c r="BM1519" s="408">
        <f t="shared" si="21"/>
        <v>0</v>
      </c>
      <c r="BN1519" s="413">
        <f>_xll.SRS1Splines.Functions25.Linear_Interp(V_XNN1!$K$3:$K$8,V_XNN1!$L$3:$L$8,BT1519)</f>
        <v>0.20388000000000001</v>
      </c>
      <c r="BO1519" s="413">
        <f>(BN1519/V_XNN1!$L$7)*100</f>
        <v>97.085714285714303</v>
      </c>
      <c r="BP1519" s="308">
        <f>_xll.SRS1Splines.Functions25.Linear_Interp(V_XNN1!$K$3:$K$8,V_XNN1!$M$3:$M$8,BT1519)</f>
        <v>4.7879999999999902E-2</v>
      </c>
      <c r="BQ1519" s="308">
        <f>IFERROR((BN1519 - V_XNN1!$M$16) / (V_XNN1!$M$15- V_XNN1!$M$16) * 100, 0)</f>
        <v>53.481894150417872</v>
      </c>
      <c r="BR1519" s="308">
        <v>252</v>
      </c>
      <c r="BS1519" s="308">
        <v>249</v>
      </c>
      <c r="BT1519" s="374">
        <v>251.66</v>
      </c>
      <c r="BU1519" s="413">
        <v>0.04</v>
      </c>
      <c r="BV1519" s="416">
        <v>4.7760999999999998E-2</v>
      </c>
      <c r="BW1519" s="415">
        <v>0</v>
      </c>
      <c r="BX1519" s="413">
        <v>0.12096</v>
      </c>
      <c r="BY1519" s="408">
        <v>7.7759999999999996E-2</v>
      </c>
      <c r="BZ1519" s="408">
        <v>0</v>
      </c>
      <c r="CA1519" s="408"/>
      <c r="CB1519" s="413">
        <f>_xll.SRS1Splines.Functions25.Linear_Interp(V_NSPC!$N$4:$N$67,V_NSPC!$P$4:$P$67,CI1519)</f>
        <v>62.971088242719901</v>
      </c>
      <c r="CC1519" s="413">
        <f>(CB1519/V_NSPC!$T$5)*100</f>
        <v>51.972118692150019</v>
      </c>
      <c r="CD1519" s="308">
        <f>CB1519-V_NSPC!$T$6</f>
        <v>61.903921442719898</v>
      </c>
      <c r="CE1519" s="413">
        <f>IFERROR((CB1519 - V_NSPC!$T$6) / (V_NSPC!$T$5- V_NSPC!$T$6) * 100, 0)</f>
        <v>51.545345600576965</v>
      </c>
      <c r="CF1519" s="413">
        <v>995</v>
      </c>
      <c r="CG1519" s="413">
        <v>955</v>
      </c>
      <c r="CH1519" s="413"/>
      <c r="CI1519" s="417">
        <v>984.50599999999997</v>
      </c>
      <c r="CJ1519" s="413"/>
      <c r="CK1519" s="416"/>
      <c r="CL1519" s="415"/>
      <c r="CM1519" s="413">
        <v>0.12096</v>
      </c>
      <c r="CN1519" s="408">
        <v>8.6400000000000018E-3</v>
      </c>
      <c r="CO1519" s="408">
        <v>0</v>
      </c>
      <c r="CP1519" s="408"/>
      <c r="CQ1519" s="413">
        <f>_xll.SRS1Splines.Functions25.Linear_Interp(V_NSPC!$X$4:$X$46,V_NSPC!$Z$4:$Z$46,CX1519)</f>
        <v>15.33185265344</v>
      </c>
      <c r="CR1519" s="413">
        <f>(CQ1519/V_NSPC!$AD$5)*100</f>
        <v>99.27925645146955</v>
      </c>
      <c r="CS1519" s="308">
        <f>CQ1519-V_NSPC!$AD$6</f>
        <v>7.2334141334400002</v>
      </c>
      <c r="CT1519" s="413">
        <f>IFERROR((CQ1519 - V_NSPC!$AD$6) / (V_NSPC!$AD$5- V_NSPC!$AD$6) * 100, 0)</f>
        <v>98.48454983843699</v>
      </c>
      <c r="CU1519" s="413">
        <v>909</v>
      </c>
      <c r="CV1519" s="413">
        <v>905</v>
      </c>
      <c r="CW1519" s="413"/>
      <c r="CX1519" s="417">
        <v>908.952</v>
      </c>
      <c r="CY1519" s="413">
        <v>0</v>
      </c>
      <c r="CZ1519" s="416">
        <v>0</v>
      </c>
    </row>
    <row r="1520" spans="1:104" s="1" customFormat="1" hidden="1">
      <c r="A1520" s="315">
        <v>46079</v>
      </c>
      <c r="B1520" s="410">
        <v>1</v>
      </c>
      <c r="C1520" s="411">
        <v>0.90201599999999993</v>
      </c>
      <c r="D1520" s="412">
        <v>0.75</v>
      </c>
      <c r="E1520" s="412">
        <v>0.75</v>
      </c>
      <c r="F1520" s="412">
        <v>0</v>
      </c>
      <c r="G1520" s="413">
        <f>_xll.SRS1Splines.Functions25.Linear_Interp(V_NEM!$R$687:$R$703,V_NEM!$T$687:$T$703,M1520)+_xll.SRS1Splines.Functions25.Linear_Interp(V_NEM!$AB$687:$AB$703,V_NEM!$AD$687:$AD$703,N1520)</f>
        <v>0.82672954745000915</v>
      </c>
      <c r="H1520" s="308">
        <f>(G1520/(V_NEM!$T$696+V_NEM!$AD$696))*100</f>
        <v>85.302436030090703</v>
      </c>
      <c r="I1520" s="308">
        <f>G1520-(V_NEM!$T$694+V_NEM!$AD$694)</f>
        <v>0.18724341245000919</v>
      </c>
      <c r="J1520" s="308">
        <f>((IFERROR((_xll.SRS1Splines.Functions25.Linear_Interp(V_NEM!$R$687:$R$703,V_NEM!$T$687:$T$703,M1520) - V_NEM!$X$689) / (V_NEM!$X$688- V_NEM!$X$689) * 100, 0))+(IFERROR((_xll.SRS1Splines.Functions25.Linear_Interp(V_NEM!$AB$687:$AB$703,V_NEM!$AD$687:$AD$703,N1520) - V_NEM!$AH$689) / (V_NEM!$AH$688- V_NEM!$AH$689) * 100, 0)))/2</f>
        <v>56.809674686946181</v>
      </c>
      <c r="K1520" s="308">
        <v>784.3</v>
      </c>
      <c r="L1520" s="308">
        <v>781.8</v>
      </c>
      <c r="M1520" s="371">
        <v>783.19</v>
      </c>
      <c r="N1520" s="371">
        <v>783.2</v>
      </c>
      <c r="O1520" s="413">
        <v>0.89499999999999991</v>
      </c>
      <c r="P1520" s="414">
        <v>0.74721000000000004</v>
      </c>
      <c r="Q1520" s="415">
        <v>0</v>
      </c>
      <c r="R1520" s="413">
        <v>0.5</v>
      </c>
      <c r="S1520" s="408">
        <v>0.33690916999999998</v>
      </c>
      <c r="T1520" s="408">
        <v>2.9246426999999997</v>
      </c>
      <c r="U1520" s="408"/>
      <c r="V1520" s="413">
        <f>_xll.SRS1Splines.Functions25.Linear_Interp(V_NK3!$P$8:$P$32,V_NK3!$R$8:$R$32,AC1520)</f>
        <v>472.36812952000002</v>
      </c>
      <c r="W1520" s="413">
        <f>(V1520/V_NK3!$R$28)*100</f>
        <v>87.129138274635693</v>
      </c>
      <c r="X1520" s="308">
        <f>V1520-V_NK3!$R$8</f>
        <v>415.78947752000005</v>
      </c>
      <c r="Y1520" s="308">
        <f>IFERROR((V1520 - V_NK3!$V$10) / (V_NK3!$V$9- V_NK3!$V$10) * 100, 0)</f>
        <v>85.629419846657839</v>
      </c>
      <c r="Z1520" s="308">
        <v>541.79999999999995</v>
      </c>
      <c r="AA1520" s="308">
        <v>521</v>
      </c>
      <c r="AB1520" s="413">
        <v>539.09374791145262</v>
      </c>
      <c r="AC1520" s="371">
        <v>539.12</v>
      </c>
      <c r="AD1520" s="308">
        <v>0.32258064516129031</v>
      </c>
      <c r="AE1520" s="416">
        <v>0.72213400000000005</v>
      </c>
      <c r="AF1520" s="373">
        <v>0</v>
      </c>
      <c r="AG1520" s="413">
        <v>1.5300617142857142</v>
      </c>
      <c r="AH1520" s="408">
        <v>2.8500130000002386</v>
      </c>
      <c r="AI1520" s="408">
        <v>2.5442130000000001</v>
      </c>
      <c r="AJ1520" s="408"/>
      <c r="AK1520" s="413">
        <f>_xll.SRS1Splines.Functions25.Linear_Interp(V_NK2!$R$10:$R$21,V_NK2!$T$10:$T$21,AR1520)</f>
        <v>59.255371428600903</v>
      </c>
      <c r="AL1520" s="413">
        <f>(AK1520/V_NK2!$T$18)*100</f>
        <v>82.99071628655588</v>
      </c>
      <c r="AM1520" s="308">
        <f>AK1520-V_NK2!$T$11</f>
        <v>18.435371428573106</v>
      </c>
      <c r="AN1520" s="308">
        <f>IFERROR((AK1520 - V_NK2!$X$12) / (V_NK2!$X$11- V_NK2!$X$12) * 100, 0)</f>
        <v>60.285714285722726</v>
      </c>
      <c r="AO1520" s="308">
        <v>427</v>
      </c>
      <c r="AP1520" s="308">
        <v>420</v>
      </c>
      <c r="AQ1520" s="308"/>
      <c r="AR1520" s="371">
        <v>424.22</v>
      </c>
      <c r="AS1520" s="413">
        <v>0.35483870967741937</v>
      </c>
      <c r="AT1520" s="416">
        <v>0.605765</v>
      </c>
      <c r="AU1520" s="415"/>
      <c r="AV1520" s="413">
        <v>0.27225806451612899</v>
      </c>
      <c r="AW1520" s="408">
        <v>0.44</v>
      </c>
      <c r="AX1520" s="408">
        <v>0.60769928977272714</v>
      </c>
      <c r="AY1520" s="408"/>
      <c r="AZ1520" s="413">
        <f>_xll.SRS1Splines.Functions25.Linear_Interp(V_NNG3A!$H$4:$H$12,V_NNG3A!$I$4:$I$12,BF1520)</f>
        <v>12.1086499999999</v>
      </c>
      <c r="BA1520" s="413">
        <f>(AZ1520/V_NNG3A!$I$8)*100</f>
        <v>87.427075812273642</v>
      </c>
      <c r="BB1520" s="308">
        <f>_xll.SRS1Splines.Functions25.Linear_Interp(V_NNG3A!$H$4:$H$12,V_NNG3A!$J$4:$J$12,BF1520)</f>
        <v>1.12106379310341</v>
      </c>
      <c r="BC1520" s="308">
        <f>IFERROR((AZ1520-V_NNG3A!$J$20) / (V_NNG3A!$J$19-V_NNG3A!$J$20) * 100, 0)</f>
        <v>39.164980122874354</v>
      </c>
      <c r="BD1520" s="308">
        <v>1050</v>
      </c>
      <c r="BE1520" s="308">
        <v>1047</v>
      </c>
      <c r="BF1520" s="374">
        <v>1048.5899999999999</v>
      </c>
      <c r="BG1520" s="413">
        <v>0.12</v>
      </c>
      <c r="BH1520" s="416">
        <v>0.20038000000000467</v>
      </c>
      <c r="BI1520" s="415">
        <v>0</v>
      </c>
      <c r="BJ1520" s="413">
        <v>0.22</v>
      </c>
      <c r="BK1520" s="408">
        <v>0.3</v>
      </c>
      <c r="BL1520" s="408">
        <v>0.31</v>
      </c>
      <c r="BM1520" s="408">
        <f t="shared" si="21"/>
        <v>-1.0000000000000009E-2</v>
      </c>
      <c r="BN1520" s="413">
        <f>_xll.SRS1Splines.Functions25.Linear_Interp(V_XNN1!$K$3:$K$8,V_XNN1!$L$3:$L$8,BT1520)</f>
        <v>0.20441999999999999</v>
      </c>
      <c r="BO1520" s="413">
        <f>(BN1520/V_XNN1!$L$7)*100</f>
        <v>97.342857142857142</v>
      </c>
      <c r="BP1520" s="308">
        <f>_xll.SRS1Splines.Functions25.Linear_Interp(V_XNN1!$K$3:$K$8,V_XNN1!$M$3:$M$8,BT1520)</f>
        <v>4.8419999999999998E-2</v>
      </c>
      <c r="BQ1520" s="308">
        <f>IFERROR((BN1520 - V_XNN1!$M$16) / (V_XNN1!$M$15- V_XNN1!$M$16) * 100, 0)</f>
        <v>55.153203342618383</v>
      </c>
      <c r="BR1520" s="308">
        <v>252</v>
      </c>
      <c r="BS1520" s="308">
        <v>249</v>
      </c>
      <c r="BT1520" s="374">
        <v>251.69</v>
      </c>
      <c r="BU1520" s="413">
        <v>0.04</v>
      </c>
      <c r="BV1520" s="416">
        <v>4.7775999999999999E-2</v>
      </c>
      <c r="BW1520" s="415">
        <v>0</v>
      </c>
      <c r="BX1520" s="413">
        <v>0.12096</v>
      </c>
      <c r="BY1520" s="408">
        <v>7.7759999999999996E-2</v>
      </c>
      <c r="BZ1520" s="408">
        <v>0</v>
      </c>
      <c r="CA1520" s="408"/>
      <c r="CB1520" s="413">
        <f>_xll.SRS1Splines.Functions25.Linear_Interp(V_NSPC!$N$4:$N$67,V_NSPC!$P$4:$P$67,CI1520)</f>
        <v>63.029257745279999</v>
      </c>
      <c r="CC1520" s="413">
        <f>(CB1520/V_NSPC!$T$5)*100</f>
        <v>52.020127903610103</v>
      </c>
      <c r="CD1520" s="308">
        <f>CB1520-V_NSPC!$T$6</f>
        <v>61.962090945279996</v>
      </c>
      <c r="CE1520" s="413">
        <f>IFERROR((CB1520 - V_NSPC!$T$6) / (V_NSPC!$T$5- V_NSPC!$T$6) * 100, 0)</f>
        <v>51.593781419229387</v>
      </c>
      <c r="CF1520" s="413">
        <v>995</v>
      </c>
      <c r="CG1520" s="413">
        <v>955</v>
      </c>
      <c r="CH1520" s="413"/>
      <c r="CI1520" s="417">
        <v>984.51900000000001</v>
      </c>
      <c r="CJ1520" s="413"/>
      <c r="CK1520" s="416"/>
      <c r="CL1520" s="415"/>
      <c r="CM1520" s="413">
        <v>0.12096</v>
      </c>
      <c r="CN1520" s="408">
        <v>8.6400000000000018E-3</v>
      </c>
      <c r="CO1520" s="408">
        <v>0</v>
      </c>
      <c r="CP1520" s="408"/>
      <c r="CQ1520" s="413">
        <f>_xll.SRS1Splines.Functions25.Linear_Interp(V_NSPC!$X$4:$X$46,V_NSPC!$Z$4:$Z$46,CX1520)</f>
        <v>15.327214921500101</v>
      </c>
      <c r="CR1520" s="413">
        <f>(CQ1520/V_NSPC!$AD$5)*100</f>
        <v>99.249225470281431</v>
      </c>
      <c r="CS1520" s="308">
        <f>CQ1520-V_NSPC!$AD$6</f>
        <v>7.2287764015001006</v>
      </c>
      <c r="CT1520" s="413">
        <f>IFERROR((CQ1520 - V_NSPC!$AD$6) / (V_NSPC!$AD$5- V_NSPC!$AD$6) * 100, 0)</f>
        <v>98.421406081706564</v>
      </c>
      <c r="CU1520" s="413">
        <v>909</v>
      </c>
      <c r="CV1520" s="413">
        <v>905</v>
      </c>
      <c r="CW1520" s="413"/>
      <c r="CX1520" s="417">
        <v>908.95</v>
      </c>
      <c r="CY1520" s="413">
        <v>0</v>
      </c>
      <c r="CZ1520" s="416">
        <v>0</v>
      </c>
    </row>
    <row r="1521" spans="1:104" s="1" customFormat="1" hidden="1">
      <c r="A1521" s="315">
        <v>46080</v>
      </c>
      <c r="B1521" s="410">
        <v>27.8</v>
      </c>
      <c r="C1521" s="411">
        <v>0.90201599999999993</v>
      </c>
      <c r="D1521" s="412">
        <v>0.99</v>
      </c>
      <c r="E1521" s="412">
        <v>1.04</v>
      </c>
      <c r="F1521" s="412">
        <v>0</v>
      </c>
      <c r="G1521" s="413">
        <f>_xll.SRS1Splines.Functions25.Linear_Interp(V_NEM!$R$687:$R$703,V_NEM!$T$687:$T$703,M1521)+_xll.SRS1Splines.Functions25.Linear_Interp(V_NEM!$AB$687:$AB$703,V_NEM!$AD$687:$AD$703,N1521)</f>
        <v>0.79297982999999994</v>
      </c>
      <c r="H1521" s="308">
        <f>(G1521/(V_NEM!$T$696+V_NEM!$AD$696))*100</f>
        <v>81.820120534421136</v>
      </c>
      <c r="I1521" s="308">
        <f>G1521-(V_NEM!$T$694+V_NEM!$AD$694)</f>
        <v>0.15349369499999999</v>
      </c>
      <c r="J1521" s="308">
        <f>((IFERROR((_xll.SRS1Splines.Functions25.Linear_Interp(V_NEM!$R$687:$R$703,V_NEM!$T$687:$T$703,M1521) - V_NEM!$X$689) / (V_NEM!$X$688- V_NEM!$X$689) * 100, 0))+(IFERROR((_xll.SRS1Splines.Functions25.Linear_Interp(V_NEM!$AB$687:$AB$703,V_NEM!$AD$687:$AD$703,N1521) - V_NEM!$AH$689) / (V_NEM!$AH$688- V_NEM!$AH$689) * 100, 0)))/2</f>
        <v>46.34552598266373</v>
      </c>
      <c r="K1521" s="308">
        <v>784.3</v>
      </c>
      <c r="L1521" s="308">
        <v>781.8</v>
      </c>
      <c r="M1521" s="371">
        <v>783</v>
      </c>
      <c r="N1521" s="371">
        <v>783</v>
      </c>
      <c r="O1521" s="413">
        <v>0.89499999999999991</v>
      </c>
      <c r="P1521" s="414">
        <v>1.0601800000000001</v>
      </c>
      <c r="Q1521" s="415">
        <v>37.200000000000003</v>
      </c>
      <c r="R1521" s="413">
        <v>0.5</v>
      </c>
      <c r="S1521" s="408">
        <v>2.0710967609153745</v>
      </c>
      <c r="T1521" s="408">
        <v>3.5087255999999996</v>
      </c>
      <c r="U1521" s="408"/>
      <c r="V1521" s="413">
        <f>_xll.SRS1Splines.Functions25.Linear_Interp(V_NK3!$P$8:$P$32,V_NK3!$R$8:$R$32,AC1521)</f>
        <v>470.93050068000201</v>
      </c>
      <c r="W1521" s="413">
        <f>(V1521/V_NK3!$R$28)*100</f>
        <v>86.863965088385655</v>
      </c>
      <c r="X1521" s="308">
        <f>V1521-V_NK3!$R$8</f>
        <v>414.35184868000204</v>
      </c>
      <c r="Y1521" s="308">
        <f>IFERROR((V1521 - V_NK3!$V$10) / (V_NK3!$V$9- V_NK3!$V$10) * 100, 0)</f>
        <v>85.333348564964723</v>
      </c>
      <c r="Z1521" s="308">
        <v>541.79999999999995</v>
      </c>
      <c r="AA1521" s="308">
        <v>521</v>
      </c>
      <c r="AB1521" s="413">
        <v>539.0674475208566</v>
      </c>
      <c r="AC1521" s="371">
        <v>539.08000000000004</v>
      </c>
      <c r="AD1521" s="308">
        <v>0.32258064516129031</v>
      </c>
      <c r="AE1521" s="416">
        <v>0.86635200000000001</v>
      </c>
      <c r="AF1521" s="373">
        <v>65.400000000000006</v>
      </c>
      <c r="AG1521" s="413">
        <v>1.5300617142857142</v>
      </c>
      <c r="AH1521" s="408">
        <v>3.921214114285851</v>
      </c>
      <c r="AI1521" s="408">
        <v>3.2659284000000004</v>
      </c>
      <c r="AJ1521" s="408"/>
      <c r="AK1521" s="413">
        <f>_xll.SRS1Splines.Functions25.Linear_Interp(V_NK2!$R$10:$R$21,V_NK2!$T$10:$T$21,AR1521)</f>
        <v>59.910657142886599</v>
      </c>
      <c r="AL1521" s="413">
        <f>(AK1521/V_NK2!$T$18)*100</f>
        <v>83.908483393398598</v>
      </c>
      <c r="AM1521" s="308">
        <f>AK1521-V_NK2!$T$11</f>
        <v>19.090657142858802</v>
      </c>
      <c r="AN1521" s="308">
        <f>IFERROR((AK1521 - V_NK2!$X$12) / (V_NK2!$X$11- V_NK2!$X$12) * 100, 0)</f>
        <v>62.428571428579914</v>
      </c>
      <c r="AO1521" s="308">
        <v>427</v>
      </c>
      <c r="AP1521" s="308">
        <v>420</v>
      </c>
      <c r="AQ1521" s="308"/>
      <c r="AR1521" s="371">
        <v>424.37</v>
      </c>
      <c r="AS1521" s="413">
        <v>0.35483870967741937</v>
      </c>
      <c r="AT1521" s="416">
        <v>0.77760200000000002</v>
      </c>
      <c r="AU1521" s="415"/>
      <c r="AV1521" s="413">
        <v>0.27225806451612899</v>
      </c>
      <c r="AW1521" s="408">
        <v>0.35</v>
      </c>
      <c r="AX1521" s="408">
        <v>0.17734090909090919</v>
      </c>
      <c r="AY1521" s="408"/>
      <c r="AZ1521" s="413">
        <f>_xll.SRS1Splines.Functions25.Linear_Interp(V_NNG3A!$H$4:$H$12,V_NNG3A!$I$4:$I$12,BF1521)</f>
        <v>12.948449999999999</v>
      </c>
      <c r="BA1521" s="413">
        <f>(AZ1521/V_NNG3A!$I$8)*100</f>
        <v>93.490613718411552</v>
      </c>
      <c r="BB1521" s="308">
        <f>_xll.SRS1Splines.Functions25.Linear_Interp(V_NNG3A!$H$4:$H$12,V_NNG3A!$J$4:$J$12,BF1521)</f>
        <v>1.96086379310349</v>
      </c>
      <c r="BC1521" s="308">
        <f>IFERROR((AZ1521-V_NNG3A!$J$20) / (V_NNG3A!$J$19-V_NNG3A!$J$20) * 100, 0)</f>
        <v>68.503854957234623</v>
      </c>
      <c r="BD1521" s="308">
        <v>1050</v>
      </c>
      <c r="BE1521" s="308">
        <v>1047</v>
      </c>
      <c r="BF1521" s="374">
        <v>1049.27</v>
      </c>
      <c r="BG1521" s="413">
        <v>0.12</v>
      </c>
      <c r="BH1521" s="416">
        <v>5.7720000000001166E-2</v>
      </c>
      <c r="BI1521" s="415">
        <v>0</v>
      </c>
      <c r="BJ1521" s="413">
        <v>0.22</v>
      </c>
      <c r="BK1521" s="408">
        <v>0.3</v>
      </c>
      <c r="BL1521" s="408">
        <v>0.55000000000000004</v>
      </c>
      <c r="BM1521" s="408">
        <f t="shared" si="21"/>
        <v>-0.25000000000000006</v>
      </c>
      <c r="BN1521" s="413">
        <f>_xll.SRS1Splines.Functions25.Linear_Interp(V_XNN1!$K$3:$K$8,V_XNN1!$L$3:$L$8,BT1521)</f>
        <v>0.19794</v>
      </c>
      <c r="BO1521" s="413">
        <f>(BN1521/V_XNN1!$L$7)*100</f>
        <v>94.257142857142867</v>
      </c>
      <c r="BP1521" s="308">
        <f>_xll.SRS1Splines.Functions25.Linear_Interp(V_XNN1!$K$3:$K$8,V_XNN1!$M$3:$M$8,BT1521)</f>
        <v>4.1940000000000199E-2</v>
      </c>
      <c r="BQ1521" s="308">
        <f>IFERROR((BN1521 - V_XNN1!$M$16) / (V_XNN1!$M$15- V_XNN1!$M$16) * 100, 0)</f>
        <v>35.097493036211745</v>
      </c>
      <c r="BR1521" s="308">
        <v>252</v>
      </c>
      <c r="BS1521" s="308">
        <v>249</v>
      </c>
      <c r="BT1521" s="374">
        <v>251.33</v>
      </c>
      <c r="BU1521" s="413">
        <v>0.04</v>
      </c>
      <c r="BV1521" s="416">
        <v>8.7110999999999994E-2</v>
      </c>
      <c r="BW1521" s="415">
        <v>0</v>
      </c>
      <c r="BX1521" s="413">
        <v>0.12096</v>
      </c>
      <c r="BY1521" s="408">
        <v>7.7759999999999996E-2</v>
      </c>
      <c r="BZ1521" s="408">
        <v>0</v>
      </c>
      <c r="CA1521" s="408"/>
      <c r="CB1521" s="413">
        <f>_xll.SRS1Splines.Functions25.Linear_Interp(V_NSPC!$N$4:$N$67,V_NSPC!$P$4:$P$67,CI1521)</f>
        <v>63.378274760639897</v>
      </c>
      <c r="CC1521" s="413">
        <f>(CB1521/V_NSPC!$T$5)*100</f>
        <v>52.308183172370072</v>
      </c>
      <c r="CD1521" s="308">
        <f>CB1521-V_NSPC!$T$6</f>
        <v>62.311107960639895</v>
      </c>
      <c r="CE1521" s="413">
        <f>IFERROR((CB1521 - V_NSPC!$T$6) / (V_NSPC!$T$5- V_NSPC!$T$6) * 100, 0)</f>
        <v>51.8843963311434</v>
      </c>
      <c r="CF1521" s="413">
        <v>995</v>
      </c>
      <c r="CG1521" s="413">
        <v>955</v>
      </c>
      <c r="CH1521" s="413"/>
      <c r="CI1521" s="417">
        <v>984.59699999999998</v>
      </c>
      <c r="CJ1521" s="413"/>
      <c r="CK1521" s="416"/>
      <c r="CL1521" s="415"/>
      <c r="CM1521" s="413">
        <v>0.12096</v>
      </c>
      <c r="CN1521" s="408">
        <v>8.6400000000000018E-3</v>
      </c>
      <c r="CO1521" s="408">
        <v>0</v>
      </c>
      <c r="CP1521" s="408"/>
      <c r="CQ1521" s="413">
        <f>_xll.SRS1Splines.Functions25.Linear_Interp(V_NSPC!$X$4:$X$46,V_NSPC!$Z$4:$Z$46,CX1521)</f>
        <v>15.6125668774401</v>
      </c>
      <c r="CR1521" s="413">
        <f>(CQ1521/V_NSPC!$AD$5)*100</f>
        <v>101.09698194518724</v>
      </c>
      <c r="CS1521" s="308">
        <f>CQ1521-V_NSPC!$AD$6</f>
        <v>7.5141283574401001</v>
      </c>
      <c r="CT1521" s="413">
        <f>IFERROR((CQ1521 - V_NSPC!$AD$6) / (V_NSPC!$AD$5- V_NSPC!$AD$6) * 100, 0)</f>
        <v>102.30653672787675</v>
      </c>
      <c r="CU1521" s="413">
        <v>909</v>
      </c>
      <c r="CV1521" s="413">
        <v>905</v>
      </c>
      <c r="CW1521" s="413"/>
      <c r="CX1521" s="417">
        <v>909.06600000000003</v>
      </c>
      <c r="CY1521" s="413">
        <v>0</v>
      </c>
      <c r="CZ1521" s="416">
        <v>0</v>
      </c>
    </row>
    <row r="1522" spans="1:104" s="1" customFormat="1" hidden="1">
      <c r="A1522" s="315">
        <v>46081</v>
      </c>
      <c r="B1522" s="410">
        <v>0</v>
      </c>
      <c r="C1522" s="411">
        <v>0.90201599999999993</v>
      </c>
      <c r="D1522" s="412">
        <v>0.81</v>
      </c>
      <c r="E1522" s="412">
        <v>0.88</v>
      </c>
      <c r="F1522" s="412">
        <v>0</v>
      </c>
      <c r="G1522" s="413">
        <f>_xll.SRS1Splines.Functions25.Linear_Interp(V_NEM!$R$687:$R$703,V_NEM!$T$687:$T$703,M1522)+_xll.SRS1Splines.Functions25.Linear_Interp(V_NEM!$AB$687:$AB$703,V_NEM!$AD$687:$AD$703,N1522)</f>
        <v>0.78711625229999715</v>
      </c>
      <c r="H1522" s="308">
        <f>(G1522/(V_NEM!$T$696+V_NEM!$AD$696))*100</f>
        <v>81.215113173543912</v>
      </c>
      <c r="I1522" s="308">
        <f>G1522-(V_NEM!$T$694+V_NEM!$AD$694)</f>
        <v>0.1476301172999972</v>
      </c>
      <c r="J1522" s="308">
        <f>((IFERROR((_xll.SRS1Splines.Functions25.Linear_Interp(V_NEM!$R$687:$R$703,V_NEM!$T$687:$T$703,M1522) - V_NEM!$X$689) / (V_NEM!$X$688- V_NEM!$X$689) * 100, 0))+(IFERROR((_xll.SRS1Splines.Functions25.Linear_Interp(V_NEM!$AB$687:$AB$703,V_NEM!$AD$687:$AD$703,N1522) - V_NEM!$AH$689) / (V_NEM!$AH$688- V_NEM!$AH$689) * 100, 0)))/2</f>
        <v>38.131366538503727</v>
      </c>
      <c r="K1522" s="308">
        <v>784.3</v>
      </c>
      <c r="L1522" s="308">
        <v>781.8</v>
      </c>
      <c r="M1522" s="371">
        <v>783.02</v>
      </c>
      <c r="N1522" s="371">
        <v>782.62</v>
      </c>
      <c r="O1522" s="413">
        <v>0.89499999999999991</v>
      </c>
      <c r="P1522" s="414">
        <v>0.91833000000000009</v>
      </c>
      <c r="Q1522" s="415">
        <v>0</v>
      </c>
      <c r="R1522" s="413">
        <v>0.5</v>
      </c>
      <c r="S1522" s="408">
        <v>0.37200060000000001</v>
      </c>
      <c r="T1522" s="408">
        <v>0.37200060000000001</v>
      </c>
      <c r="U1522" s="408"/>
      <c r="V1522" s="413">
        <f>_xll.SRS1Splines.Functions25.Linear_Interp(V_NK3!$P$8:$P$32,V_NK3!$R$8:$R$32,AC1522)</f>
        <v>470.93050068000201</v>
      </c>
      <c r="W1522" s="413">
        <f>(V1522/V_NK3!$R$28)*100</f>
        <v>86.863965088385655</v>
      </c>
      <c r="X1522" s="308">
        <f>V1522-V_NK3!$R$8</f>
        <v>414.35184868000204</v>
      </c>
      <c r="Y1522" s="308">
        <f>IFERROR((V1522 - V_NK3!$V$10) / (V_NK3!$V$9- V_NK3!$V$10) * 100, 0)</f>
        <v>85.333348564964723</v>
      </c>
      <c r="Z1522" s="308">
        <v>541.79999999999995</v>
      </c>
      <c r="AA1522" s="308">
        <v>521</v>
      </c>
      <c r="AB1522" s="413">
        <v>539.04114713026058</v>
      </c>
      <c r="AC1522" s="371">
        <v>539.08000000000004</v>
      </c>
      <c r="AD1522" s="308">
        <v>0.32258064516129031</v>
      </c>
      <c r="AE1522" s="416">
        <v>9.1852000000000003E-2</v>
      </c>
      <c r="AF1522" s="373">
        <v>0</v>
      </c>
      <c r="AG1522" s="413">
        <v>1.5300617142857142</v>
      </c>
      <c r="AH1522" s="408">
        <v>0.8164111428573132</v>
      </c>
      <c r="AI1522" s="408">
        <v>0.37955400000000006</v>
      </c>
      <c r="AJ1522" s="408"/>
      <c r="AK1522" s="413">
        <f>_xll.SRS1Splines.Functions25.Linear_Interp(V_NK2!$R$10:$R$21,V_NK2!$T$10:$T$21,AR1522)</f>
        <v>60.347514285743898</v>
      </c>
      <c r="AL1522" s="413">
        <f>(AK1522/V_NK2!$T$18)*100</f>
        <v>84.520328131293965</v>
      </c>
      <c r="AM1522" s="308">
        <f>AK1522-V_NK2!$T$11</f>
        <v>19.527514285716101</v>
      </c>
      <c r="AN1522" s="308">
        <f>IFERROR((AK1522 - V_NK2!$X$12) / (V_NK2!$X$11- V_NK2!$X$12) * 100, 0)</f>
        <v>63.857142857151928</v>
      </c>
      <c r="AO1522" s="308">
        <v>427</v>
      </c>
      <c r="AP1522" s="308">
        <v>420</v>
      </c>
      <c r="AQ1522" s="308"/>
      <c r="AR1522" s="371">
        <v>424.47</v>
      </c>
      <c r="AS1522" s="413">
        <v>0.35483870967741937</v>
      </c>
      <c r="AT1522" s="416">
        <v>9.0370000000000006E-2</v>
      </c>
      <c r="AU1522" s="415"/>
      <c r="AV1522" s="413">
        <v>0.27225806451612899</v>
      </c>
      <c r="AW1522" s="408">
        <v>0.32</v>
      </c>
      <c r="AX1522" s="408">
        <v>0.41959815340909085</v>
      </c>
      <c r="AY1522" s="408"/>
      <c r="AZ1522" s="413">
        <f>_xll.SRS1Splines.Functions25.Linear_Interp(V_NNG3A!$H$4:$H$12,V_NNG3A!$I$4:$I$12,BF1522)</f>
        <v>12.503850000000099</v>
      </c>
      <c r="BA1522" s="413">
        <f>(AZ1522/V_NNG3A!$I$8)*100</f>
        <v>90.280505415163177</v>
      </c>
      <c r="BB1522" s="308">
        <f>_xll.SRS1Splines.Functions25.Linear_Interp(V_NNG3A!$H$4:$H$12,V_NNG3A!$J$4:$J$12,BF1522)</f>
        <v>1.51626379310362</v>
      </c>
      <c r="BC1522" s="308">
        <f>IFERROR((AZ1522-V_NNG3A!$J$20) / (V_NNG3A!$J$19-V_NNG3A!$J$20) * 100, 0)</f>
        <v>52.971509456696289</v>
      </c>
      <c r="BD1522" s="308">
        <v>1050</v>
      </c>
      <c r="BE1522" s="308">
        <v>1047</v>
      </c>
      <c r="BF1522" s="374">
        <v>1048.9100000000001</v>
      </c>
      <c r="BG1522" s="413">
        <v>0.12</v>
      </c>
      <c r="BH1522" s="416">
        <v>0.13819999999998253</v>
      </c>
      <c r="BI1522" s="415">
        <v>0</v>
      </c>
      <c r="BJ1522" s="413">
        <v>0.22</v>
      </c>
      <c r="BK1522" s="408">
        <v>0.51</v>
      </c>
      <c r="BL1522" s="408">
        <v>0.83</v>
      </c>
      <c r="BM1522" s="408">
        <f t="shared" si="21"/>
        <v>-0.31999999999999995</v>
      </c>
      <c r="BN1522" s="413">
        <f>_xll.SRS1Splines.Functions25.Linear_Interp(V_XNN1!$K$3:$K$8,V_XNN1!$L$3:$L$8,BT1522)</f>
        <v>0.2046</v>
      </c>
      <c r="BO1522" s="413">
        <f>(BN1522/V_XNN1!$L$7)*100</f>
        <v>97.428571428571431</v>
      </c>
      <c r="BP1522" s="308">
        <f>_xll.SRS1Splines.Functions25.Linear_Interp(V_XNN1!$K$3:$K$8,V_XNN1!$M$3:$M$8,BT1522)</f>
        <v>4.8599999999999803E-2</v>
      </c>
      <c r="BQ1522" s="308">
        <f>IFERROR((BN1522 - V_XNN1!$M$16) / (V_XNN1!$M$15- V_XNN1!$M$16) * 100, 0)</f>
        <v>55.71030640668527</v>
      </c>
      <c r="BR1522" s="308">
        <v>252</v>
      </c>
      <c r="BS1522" s="308">
        <v>249</v>
      </c>
      <c r="BT1522" s="374">
        <v>251.7</v>
      </c>
      <c r="BU1522" s="413">
        <v>0.04</v>
      </c>
      <c r="BV1522" s="416">
        <v>0.13189300000000001</v>
      </c>
      <c r="BW1522" s="415">
        <v>0</v>
      </c>
      <c r="BX1522" s="413">
        <v>0.12096</v>
      </c>
      <c r="BY1522" s="408">
        <v>7.7759999999999996E-2</v>
      </c>
      <c r="BZ1522" s="408">
        <v>0</v>
      </c>
      <c r="CA1522" s="408"/>
      <c r="CB1522" s="413">
        <f>_xll.SRS1Splines.Functions25.Linear_Interp(V_NSPC!$N$4:$N$67,V_NSPC!$P$4:$P$67,CI1522)</f>
        <v>63.431969686080201</v>
      </c>
      <c r="CC1522" s="413">
        <f>(CB1522/V_NSPC!$T$5)*100</f>
        <v>52.352499367564178</v>
      </c>
      <c r="CD1522" s="308">
        <f>CB1522-V_NSPC!$T$6</f>
        <v>62.364802886080199</v>
      </c>
      <c r="CE1522" s="413">
        <f>IFERROR((CB1522 - V_NSPC!$T$6) / (V_NSPC!$T$5- V_NSPC!$T$6) * 100, 0)</f>
        <v>51.92910631759198</v>
      </c>
      <c r="CF1522" s="413">
        <v>995</v>
      </c>
      <c r="CG1522" s="413">
        <v>955</v>
      </c>
      <c r="CH1522" s="413"/>
      <c r="CI1522" s="417">
        <v>984.60900000000004</v>
      </c>
      <c r="CJ1522" s="413"/>
      <c r="CK1522" s="416"/>
      <c r="CL1522" s="415"/>
      <c r="CM1522" s="413">
        <v>0.12096</v>
      </c>
      <c r="CN1522" s="408">
        <v>8.6400000000000018E-3</v>
      </c>
      <c r="CO1522" s="408">
        <v>0</v>
      </c>
      <c r="CP1522" s="408"/>
      <c r="CQ1522" s="413">
        <f>_xll.SRS1Splines.Functions25.Linear_Interp(V_NSPC!$X$4:$X$46,V_NSPC!$Z$4:$Z$46,CX1522)</f>
        <v>15.597166090399901</v>
      </c>
      <c r="CR1522" s="413">
        <f>(CQ1522/V_NSPC!$AD$5)*100</f>
        <v>100.99725631380534</v>
      </c>
      <c r="CS1522" s="308">
        <f>CQ1522-V_NSPC!$AD$6</f>
        <v>7.4987275703999003</v>
      </c>
      <c r="CT1522" s="413">
        <f>IFERROR((CQ1522 - V_NSPC!$AD$6) / (V_NSPC!$AD$5- V_NSPC!$AD$6) * 100, 0)</f>
        <v>102.09685157079444</v>
      </c>
      <c r="CU1522" s="413">
        <v>909</v>
      </c>
      <c r="CV1522" s="413">
        <v>905</v>
      </c>
      <c r="CW1522" s="413"/>
      <c r="CX1522" s="417">
        <v>909.06</v>
      </c>
      <c r="CY1522" s="413">
        <v>0</v>
      </c>
      <c r="CZ1522" s="416">
        <v>0</v>
      </c>
    </row>
    <row r="1523" spans="1:104" s="1" customFormat="1" hidden="1">
      <c r="A1523" s="315">
        <v>46082</v>
      </c>
      <c r="B1523" s="410">
        <v>0</v>
      </c>
      <c r="C1523" s="411">
        <v>0.7477919999999999</v>
      </c>
      <c r="D1523" s="412">
        <v>0.79315200000000008</v>
      </c>
      <c r="E1523" s="412">
        <v>0.73958400000000002</v>
      </c>
      <c r="F1523" s="412">
        <v>0</v>
      </c>
      <c r="G1523" s="413">
        <f>_xll.SRS1Splines.Functions25.Linear_Interp(V_NEM!$R$687:$R$703,V_NEM!$T$687:$T$703,M1523)+_xll.SRS1Splines.Functions25.Linear_Interp(V_NEM!$AB$687:$AB$703,V_NEM!$AD$687:$AD$703,N1523)</f>
        <v>0.86454858079999852</v>
      </c>
      <c r="H1523" s="308">
        <f>(G1523/(V_NEM!$T$696+V_NEM!$AD$696))*100</f>
        <v>89.204625909487021</v>
      </c>
      <c r="I1523" s="308">
        <f>G1523-(V_NEM!$T$694+V_NEM!$AD$694)</f>
        <v>0.22506244579999857</v>
      </c>
      <c r="J1523" s="308">
        <f>((IFERROR((_xll.SRS1Splines.Functions25.Linear_Interp(V_NEM!$R$687:$R$703,V_NEM!$T$687:$T$703,M1523) - V_NEM!$X$689) / (V_NEM!$X$688- V_NEM!$X$689) * 100, 0))+(IFERROR((_xll.SRS1Splines.Functions25.Linear_Interp(V_NEM!$AB$687:$AB$703,V_NEM!$AD$687:$AD$703,N1523) - V_NEM!$AH$689) / (V_NEM!$AH$688- V_NEM!$AH$689) * 100, 0)))/2</f>
        <v>68.886510153542929</v>
      </c>
      <c r="K1523" s="308">
        <v>784.3</v>
      </c>
      <c r="L1523" s="308">
        <v>781.8</v>
      </c>
      <c r="M1523" s="371">
        <v>783.4</v>
      </c>
      <c r="N1523" s="371">
        <v>783.44</v>
      </c>
      <c r="O1523" s="413">
        <v>0.74193548387096775</v>
      </c>
      <c r="P1523" s="414">
        <v>0.73194700000000001</v>
      </c>
      <c r="Q1523" s="415">
        <v>0</v>
      </c>
      <c r="R1523" s="413">
        <v>0.44064516129032261</v>
      </c>
      <c r="S1523" s="408">
        <v>0.62763592182693495</v>
      </c>
      <c r="T1523" s="408">
        <v>3.5028936000000002</v>
      </c>
      <c r="U1523" s="408"/>
      <c r="V1523" s="413">
        <f>_xll.SRS1Splines.Functions25.Linear_Interp(V_NK3!$P$8:$P$32,V_NK3!$R$8:$R$32,AC1523)</f>
        <v>468.05524300000002</v>
      </c>
      <c r="W1523" s="413">
        <f>(V1523/V_NK3!$R$28)*100</f>
        <v>86.333618715884469</v>
      </c>
      <c r="X1523" s="308">
        <f>V1523-V_NK3!$R$8</f>
        <v>411.47659100000004</v>
      </c>
      <c r="Y1523" s="308">
        <f>IFERROR((V1523 - V_NK3!$V$10) / (V_NK3!$V$9- V_NK3!$V$10) * 100, 0)</f>
        <v>84.741206001577297</v>
      </c>
      <c r="Z1523" s="308">
        <v>541.79999999999995</v>
      </c>
      <c r="AA1523" s="308">
        <v>521</v>
      </c>
      <c r="AB1523" s="413">
        <v>539.01104334871457</v>
      </c>
      <c r="AC1523" s="371">
        <v>539</v>
      </c>
      <c r="AD1523" s="308">
        <v>0.32258064516129031</v>
      </c>
      <c r="AE1523" s="416">
        <v>0.86491200000000001</v>
      </c>
      <c r="AF1523" s="373">
        <v>0</v>
      </c>
      <c r="AG1523" s="413">
        <v>1.3810993548387098</v>
      </c>
      <c r="AH1523" s="408">
        <v>3.1436270857139115</v>
      </c>
      <c r="AI1523" s="408">
        <v>3.1873128000000004</v>
      </c>
      <c r="AJ1523" s="408"/>
      <c r="AK1523" s="413">
        <f>_xll.SRS1Splines.Functions25.Linear_Interp(V_NK2!$R$10:$R$21,V_NK2!$T$10:$T$21,AR1523)</f>
        <v>60.303828571457998</v>
      </c>
      <c r="AL1523" s="413">
        <f>(AK1523/V_NK2!$T$18)*100</f>
        <v>84.459143657504185</v>
      </c>
      <c r="AM1523" s="308">
        <f>AK1523-V_NK2!$T$11</f>
        <v>19.483828571430202</v>
      </c>
      <c r="AN1523" s="308">
        <f>IFERROR((AK1523 - V_NK2!$X$12) / (V_NK2!$X$11- V_NK2!$X$12) * 100, 0)</f>
        <v>63.714285714294171</v>
      </c>
      <c r="AO1523" s="308">
        <v>427</v>
      </c>
      <c r="AP1523" s="308">
        <v>420</v>
      </c>
      <c r="AQ1523" s="308"/>
      <c r="AR1523" s="371">
        <v>424.46</v>
      </c>
      <c r="AS1523" s="413">
        <v>0.35483870967741937</v>
      </c>
      <c r="AT1523" s="416">
        <v>0.758884</v>
      </c>
      <c r="AU1523" s="415"/>
      <c r="AV1523" s="413">
        <v>0.19008</v>
      </c>
      <c r="AW1523" s="408">
        <v>0.3096877272727272</v>
      </c>
      <c r="AX1523" s="408">
        <v>0.37468772727272726</v>
      </c>
      <c r="AY1523" s="408"/>
      <c r="AZ1523" s="413">
        <f>_xll.SRS1Splines.Functions25.Linear_Interp(V_NNG3A!$H$4:$H$12,V_NNG3A!$I$4:$I$12,BF1523)</f>
        <v>12.1951000000001</v>
      </c>
      <c r="BA1523" s="413">
        <f>(AZ1523/V_NNG3A!$I$8)*100</f>
        <v>88.051263537906848</v>
      </c>
      <c r="BB1523" s="308">
        <f>_xll.SRS1Splines.Functions25.Linear_Interp(V_NNG3A!$H$4:$H$12,V_NNG3A!$J$4:$J$12,BF1523)</f>
        <v>1.20751379310361</v>
      </c>
      <c r="BC1523" s="308">
        <f>IFERROR((AZ1523-V_NNG3A!$J$20) / (V_NNG3A!$J$19-V_NNG3A!$J$20) * 100, 0)</f>
        <v>42.185158414653365</v>
      </c>
      <c r="BD1523" s="308">
        <v>1050</v>
      </c>
      <c r="BE1523" s="308">
        <v>1047</v>
      </c>
      <c r="BF1523" s="374">
        <v>1048.6600000000001</v>
      </c>
      <c r="BG1523" s="413">
        <v>0</v>
      </c>
      <c r="BH1523" s="416">
        <v>0.12279000000000001</v>
      </c>
      <c r="BI1523" s="415">
        <v>0</v>
      </c>
      <c r="BJ1523" s="413">
        <v>0.16243199999999997</v>
      </c>
      <c r="BK1523" s="408">
        <v>0.51062399999999997</v>
      </c>
      <c r="BL1523" s="408">
        <v>0.56332800000000005</v>
      </c>
      <c r="BM1523" s="408">
        <f t="shared" si="21"/>
        <v>-5.2704000000000084E-2</v>
      </c>
      <c r="BN1523" s="413">
        <f>_xll.SRS1Splines.Functions25.Linear_Interp(V_XNN1!$K$3:$K$8,V_XNN1!$L$3:$L$8,BT1523)</f>
        <v>0.20118</v>
      </c>
      <c r="BO1523" s="413">
        <f>(BN1523/V_XNN1!$L$7)*100</f>
        <v>95.800000000000011</v>
      </c>
      <c r="BP1523" s="308">
        <f>_xll.SRS1Splines.Functions25.Linear_Interp(V_XNN1!$K$3:$K$8,V_XNN1!$M$3:$M$8,BT1523)</f>
        <v>4.5179999999999797E-2</v>
      </c>
      <c r="BQ1523" s="308">
        <f>IFERROR((BN1523 - V_XNN1!$M$16) / (V_XNN1!$M$15- V_XNN1!$M$16) * 100, 0)</f>
        <v>45.125348189415064</v>
      </c>
      <c r="BR1523" s="308">
        <v>252</v>
      </c>
      <c r="BS1523" s="308">
        <v>249</v>
      </c>
      <c r="BT1523" s="374">
        <v>251.51</v>
      </c>
      <c r="BU1523" s="413">
        <v>0</v>
      </c>
      <c r="BV1523" s="416">
        <v>8.7942000000000006E-2</v>
      </c>
      <c r="BW1523" s="415">
        <v>0</v>
      </c>
      <c r="BX1523" s="413">
        <v>0.15551999999999999</v>
      </c>
      <c r="BY1523" s="408">
        <v>8.6400000000000005E-2</v>
      </c>
      <c r="BZ1523" s="408">
        <v>0</v>
      </c>
      <c r="CA1523" s="408"/>
      <c r="CB1523" s="413">
        <f>_xll.SRS1Splines.Functions25.Linear_Interp(V_NSPC!$N$4:$N$67,V_NSPC!$P$4:$P$67,CI1523)</f>
        <v>63.5304103827199</v>
      </c>
      <c r="CC1523" s="413">
        <f>(CB1523/V_NSPC!$T$5)*100</f>
        <v>52.433745725419335</v>
      </c>
      <c r="CD1523" s="308">
        <f>CB1523-V_NSPC!$T$6</f>
        <v>62.463243582719898</v>
      </c>
      <c r="CE1523" s="413">
        <f>IFERROR((CB1523 - V_NSPC!$T$6) / (V_NSPC!$T$5- V_NSPC!$T$6) * 100, 0)</f>
        <v>52.011074626080323</v>
      </c>
      <c r="CF1523" s="413">
        <v>995</v>
      </c>
      <c r="CG1523" s="413">
        <v>955</v>
      </c>
      <c r="CH1523" s="413"/>
      <c r="CI1523" s="417">
        <v>984.63099999999997</v>
      </c>
      <c r="CJ1523" s="413"/>
      <c r="CK1523" s="416"/>
      <c r="CL1523" s="415"/>
      <c r="CM1523" s="413">
        <v>0.15551999999999999</v>
      </c>
      <c r="CN1523" s="408">
        <v>5.183999999999999E-2</v>
      </c>
      <c r="CO1523" s="408">
        <v>0</v>
      </c>
      <c r="CP1523" s="408"/>
      <c r="CQ1523" s="413">
        <f>_xll.SRS1Splines.Functions25.Linear_Interp(V_NSPC!$X$4:$X$46,V_NSPC!$Z$4:$Z$46,CX1523)</f>
        <v>15.5817653033599</v>
      </c>
      <c r="CR1523" s="413">
        <f>(CQ1523/V_NSPC!$AD$5)*100</f>
        <v>100.89753068242476</v>
      </c>
      <c r="CS1523" s="308">
        <f>CQ1523-V_NSPC!$AD$6</f>
        <v>7.4833267833598995</v>
      </c>
      <c r="CT1523" s="413">
        <f>IFERROR((CQ1523 - V_NSPC!$AD$6) / (V_NSPC!$AD$5- V_NSPC!$AD$6) * 100, 0)</f>
        <v>101.88716641371487</v>
      </c>
      <c r="CU1523" s="413">
        <v>909</v>
      </c>
      <c r="CV1523" s="413">
        <v>905</v>
      </c>
      <c r="CW1523" s="413"/>
      <c r="CX1523" s="417">
        <v>909.05399999999997</v>
      </c>
      <c r="CY1523" s="413">
        <v>1.5164516129032257</v>
      </c>
      <c r="CZ1523" s="416">
        <v>0</v>
      </c>
    </row>
    <row r="1524" spans="1:104" s="1" customFormat="1" hidden="1">
      <c r="A1524" s="315">
        <v>46083</v>
      </c>
      <c r="B1524" s="410">
        <v>0</v>
      </c>
      <c r="C1524" s="411">
        <v>0.7477919999999999</v>
      </c>
      <c r="D1524" s="412">
        <v>0.70156799999999997</v>
      </c>
      <c r="E1524" s="412">
        <v>0.78278400000000004</v>
      </c>
      <c r="F1524" s="412">
        <v>0</v>
      </c>
      <c r="G1524" s="413">
        <f>_xll.SRS1Splines.Functions25.Linear_Interp(V_NEM!$R$687:$R$703,V_NEM!$T$687:$T$703,M1524)+_xll.SRS1Splines.Functions25.Linear_Interp(V_NEM!$AB$687:$AB$703,V_NEM!$AD$687:$AD$703,N1524)</f>
        <v>0.91440720110000695</v>
      </c>
      <c r="H1524" s="308">
        <f>(G1524/(V_NEM!$T$696+V_NEM!$AD$696))*100</f>
        <v>94.349067379866696</v>
      </c>
      <c r="I1524" s="308">
        <f>G1524-(V_NEM!$T$694+V_NEM!$AD$694)</f>
        <v>0.27492106610000699</v>
      </c>
      <c r="J1524" s="308">
        <f>((IFERROR((_xll.SRS1Splines.Functions25.Linear_Interp(V_NEM!$R$687:$R$703,V_NEM!$T$687:$T$703,M1524) - V_NEM!$X$689) / (V_NEM!$X$688- V_NEM!$X$689) * 100, 0))+(IFERROR((_xll.SRS1Splines.Functions25.Linear_Interp(V_NEM!$AB$687:$AB$703,V_NEM!$AD$687:$AD$703,N1524) - V_NEM!$AH$689) / (V_NEM!$AH$688- V_NEM!$AH$689) * 100, 0)))/2</f>
        <v>82.015067307898818</v>
      </c>
      <c r="K1524" s="308">
        <v>784.3</v>
      </c>
      <c r="L1524" s="308">
        <v>781.8</v>
      </c>
      <c r="M1524" s="371">
        <v>783.7</v>
      </c>
      <c r="N1524" s="371">
        <v>783.63</v>
      </c>
      <c r="O1524" s="413">
        <v>0.74193548387096775</v>
      </c>
      <c r="P1524" s="414">
        <v>0.76624999999999999</v>
      </c>
      <c r="Q1524" s="415">
        <v>0</v>
      </c>
      <c r="R1524" s="413">
        <v>0.44064516129032261</v>
      </c>
      <c r="S1524" s="408">
        <v>0.44027353097991923</v>
      </c>
      <c r="T1524" s="408">
        <v>5.3103842999999999</v>
      </c>
      <c r="U1524" s="408"/>
      <c r="V1524" s="413">
        <f>_xll.SRS1Splines.Functions25.Linear_Interp(V_NK3!$P$8:$P$32,V_NK3!$R$8:$R$32,AC1524)</f>
        <v>463.18513230000002</v>
      </c>
      <c r="W1524" s="413">
        <f>(V1524/V_NK3!$R$28)*100</f>
        <v>85.435318170027855</v>
      </c>
      <c r="X1524" s="308">
        <f>V1524-V_NK3!$R$8</f>
        <v>406.60648030000004</v>
      </c>
      <c r="Y1524" s="308">
        <f>IFERROR((V1524 - V_NK3!$V$10) / (V_NK3!$V$9- V_NK3!$V$10) * 100, 0)</f>
        <v>83.738235083897109</v>
      </c>
      <c r="Z1524" s="308">
        <v>541.79999999999995</v>
      </c>
      <c r="AA1524" s="308">
        <v>521</v>
      </c>
      <c r="AB1524" s="413">
        <v>538.98093956716855</v>
      </c>
      <c r="AC1524" s="371">
        <v>538.86</v>
      </c>
      <c r="AD1524" s="308">
        <v>0.32258064516129031</v>
      </c>
      <c r="AE1524" s="416">
        <v>1.3112059999999999</v>
      </c>
      <c r="AF1524" s="373">
        <v>0</v>
      </c>
      <c r="AG1524" s="413">
        <v>1.3810993548387098</v>
      </c>
      <c r="AH1524" s="408">
        <v>4.982090257143164</v>
      </c>
      <c r="AI1524" s="408">
        <v>4.5015474000000006</v>
      </c>
      <c r="AJ1524" s="408"/>
      <c r="AK1524" s="413">
        <f>_xll.SRS1Splines.Functions25.Linear_Interp(V_NK2!$R$10:$R$21,V_NK2!$T$10:$T$21,AR1524)</f>
        <v>60.784371428600998</v>
      </c>
      <c r="AL1524" s="413">
        <f>(AK1524/V_NK2!$T$18)*100</f>
        <v>85.132172869189077</v>
      </c>
      <c r="AM1524" s="308">
        <f>AK1524-V_NK2!$T$11</f>
        <v>19.964371428573202</v>
      </c>
      <c r="AN1524" s="308">
        <f>IFERROR((AK1524 - V_NK2!$X$12) / (V_NK2!$X$11- V_NK2!$X$12) * 100, 0)</f>
        <v>65.285714285723287</v>
      </c>
      <c r="AO1524" s="308">
        <v>427</v>
      </c>
      <c r="AP1524" s="308">
        <v>420</v>
      </c>
      <c r="AQ1524" s="308"/>
      <c r="AR1524" s="371">
        <v>424.57</v>
      </c>
      <c r="AS1524" s="413">
        <v>0.35483870967741937</v>
      </c>
      <c r="AT1524" s="416">
        <v>1.0717970000000001</v>
      </c>
      <c r="AU1524" s="415"/>
      <c r="AV1524" s="413">
        <v>0.19008</v>
      </c>
      <c r="AW1524" s="408">
        <v>0.29192272727268476</v>
      </c>
      <c r="AX1524" s="408">
        <v>0.1801227272727273</v>
      </c>
      <c r="AY1524" s="408"/>
      <c r="AZ1524" s="413">
        <f>_xll.SRS1Splines.Functions25.Linear_Interp(V_NNG3A!$H$4:$H$12,V_NNG3A!$I$4:$I$12,BF1524)</f>
        <v>12.726149999999899</v>
      </c>
      <c r="BA1524" s="413">
        <f>(AZ1524/V_NNG3A!$I$8)*100</f>
        <v>91.885559566786284</v>
      </c>
      <c r="BB1524" s="308">
        <f>_xll.SRS1Splines.Functions25.Linear_Interp(V_NNG3A!$H$4:$H$12,V_NNG3A!$J$4:$J$12,BF1524)</f>
        <v>1.7385637931034199</v>
      </c>
      <c r="BC1524" s="308">
        <f>IFERROR((AZ1524-V_NNG3A!$J$20) / (V_NNG3A!$J$19-V_NNG3A!$J$20) * 100, 0)</f>
        <v>60.737682206960208</v>
      </c>
      <c r="BD1524" s="308">
        <v>1050</v>
      </c>
      <c r="BE1524" s="308">
        <v>1047</v>
      </c>
      <c r="BF1524" s="374">
        <v>1049.0899999999999</v>
      </c>
      <c r="BG1524" s="413">
        <v>0</v>
      </c>
      <c r="BH1524" s="416">
        <v>5.9230000000010476E-2</v>
      </c>
      <c r="BI1524" s="415">
        <v>0</v>
      </c>
      <c r="BJ1524" s="413">
        <v>0.16243199999999997</v>
      </c>
      <c r="BK1524" s="408">
        <v>0.52617599999999998</v>
      </c>
      <c r="BL1524" s="408">
        <v>0.44150400000000006</v>
      </c>
      <c r="BM1524" s="408">
        <f t="shared" si="21"/>
        <v>8.4671999999999914E-2</v>
      </c>
      <c r="BN1524" s="413">
        <f>_xll.SRS1Splines.Functions25.Linear_Interp(V_XNN1!$K$3:$K$8,V_XNN1!$L$3:$L$8,BT1524)</f>
        <v>0.20280000000000001</v>
      </c>
      <c r="BO1524" s="413">
        <f>(BN1524/V_XNN1!$L$7)*100</f>
        <v>96.571428571428569</v>
      </c>
      <c r="BP1524" s="308">
        <f>_xll.SRS1Splines.Functions25.Linear_Interp(V_XNN1!$K$3:$K$8,V_XNN1!$M$3:$M$8,BT1524)</f>
        <v>4.6799999999999897E-2</v>
      </c>
      <c r="BQ1524" s="308">
        <f>IFERROR((BN1524 - V_XNN1!$M$16) / (V_XNN1!$M$15- V_XNN1!$M$16) * 100, 0)</f>
        <v>50.139275766016766</v>
      </c>
      <c r="BR1524" s="308">
        <v>252</v>
      </c>
      <c r="BS1524" s="308">
        <v>249</v>
      </c>
      <c r="BT1524" s="374">
        <v>251.6</v>
      </c>
      <c r="BU1524" s="413">
        <v>0</v>
      </c>
      <c r="BV1524" s="416">
        <v>7.1054000000000006E-2</v>
      </c>
      <c r="BW1524" s="415">
        <v>0</v>
      </c>
      <c r="BX1524" s="413">
        <v>0.15551999999999999</v>
      </c>
      <c r="BY1524" s="408">
        <v>8.6400000000000005E-2</v>
      </c>
      <c r="BZ1524" s="408">
        <v>0</v>
      </c>
      <c r="CA1524" s="408"/>
      <c r="CB1524" s="413">
        <f>_xll.SRS1Splines.Functions25.Linear_Interp(V_NSPC!$N$4:$N$67,V_NSPC!$P$4:$P$67,CI1524)</f>
        <v>64.734071627999896</v>
      </c>
      <c r="CC1524" s="413">
        <f>(CB1524/V_NSPC!$T$5)*100</f>
        <v>53.427167101014902</v>
      </c>
      <c r="CD1524" s="308">
        <f>CB1524-V_NSPC!$T$6</f>
        <v>63.666904827999893</v>
      </c>
      <c r="CE1524" s="413">
        <f>IFERROR((CB1524 - V_NSPC!$T$6) / (V_NSPC!$T$5- V_NSPC!$T$6) * 100, 0)</f>
        <v>53.013323488963536</v>
      </c>
      <c r="CF1524" s="413">
        <v>995</v>
      </c>
      <c r="CG1524" s="413">
        <v>955</v>
      </c>
      <c r="CH1524" s="413"/>
      <c r="CI1524" s="417">
        <v>984.9</v>
      </c>
      <c r="CJ1524" s="413"/>
      <c r="CK1524" s="416"/>
      <c r="CL1524" s="415"/>
      <c r="CM1524" s="413">
        <v>0.15551999999999999</v>
      </c>
      <c r="CN1524" s="408">
        <v>5.183999999999999E-2</v>
      </c>
      <c r="CO1524" s="408">
        <v>0</v>
      </c>
      <c r="CP1524" s="408"/>
      <c r="CQ1524" s="413">
        <f>_xll.SRS1Splines.Functions25.Linear_Interp(V_NSPC!$X$4:$X$46,V_NSPC!$Z$4:$Z$46,CX1524)</f>
        <v>15.6741700256001</v>
      </c>
      <c r="CR1524" s="413">
        <f>(CQ1524/V_NSPC!$AD$5)*100</f>
        <v>101.49588447070963</v>
      </c>
      <c r="CS1524" s="308">
        <f>CQ1524-V_NSPC!$AD$6</f>
        <v>7.5757315056000998</v>
      </c>
      <c r="CT1524" s="413">
        <f>IFERROR((CQ1524 - V_NSPC!$AD$6) / (V_NSPC!$AD$5- V_NSPC!$AD$6) * 100, 0)</f>
        <v>103.14527735619508</v>
      </c>
      <c r="CU1524" s="413">
        <v>909</v>
      </c>
      <c r="CV1524" s="413">
        <v>905</v>
      </c>
      <c r="CW1524" s="413"/>
      <c r="CX1524" s="417">
        <v>909.09</v>
      </c>
      <c r="CY1524" s="413">
        <v>1.5164516129032257</v>
      </c>
      <c r="CZ1524" s="416">
        <v>0</v>
      </c>
    </row>
    <row r="1525" spans="1:104" s="1" customFormat="1" hidden="1">
      <c r="A1525" s="315">
        <v>46084</v>
      </c>
      <c r="B1525" s="410">
        <v>1.4</v>
      </c>
      <c r="C1525" s="411">
        <v>0.7477919999999999</v>
      </c>
      <c r="D1525" s="412">
        <v>0.84412799999999999</v>
      </c>
      <c r="E1525" s="412">
        <v>0.85622399999999999</v>
      </c>
      <c r="F1525" s="412">
        <v>0</v>
      </c>
      <c r="G1525" s="413">
        <f>_xll.SRS1Splines.Functions25.Linear_Interp(V_NEM!$R$687:$R$703,V_NEM!$T$687:$T$703,M1525)+_xll.SRS1Splines.Functions25.Linear_Interp(V_NEM!$AB$687:$AB$703,V_NEM!$AD$687:$AD$703,N1525)</f>
        <v>0.90616421984999995</v>
      </c>
      <c r="H1525" s="308">
        <f>(G1525/(V_NEM!$T$696+V_NEM!$AD$696))*100</f>
        <v>93.498551775404806</v>
      </c>
      <c r="I1525" s="308">
        <f>G1525-(V_NEM!$T$694+V_NEM!$AD$694)</f>
        <v>0.26667808485</v>
      </c>
      <c r="J1525" s="308">
        <f>((IFERROR((_xll.SRS1Splines.Functions25.Linear_Interp(V_NEM!$R$687:$R$703,V_NEM!$T$687:$T$703,M1525) - V_NEM!$X$689) / (V_NEM!$X$688- V_NEM!$X$689) * 100, 0))+(IFERROR((_xll.SRS1Splines.Functions25.Linear_Interp(V_NEM!$AB$687:$AB$703,V_NEM!$AD$687:$AD$703,N1525) - V_NEM!$AH$689) / (V_NEM!$AH$688- V_NEM!$AH$689) * 100, 0)))/2</f>
        <v>82.306233741473875</v>
      </c>
      <c r="K1525" s="308">
        <v>784.3</v>
      </c>
      <c r="L1525" s="308">
        <v>781.8</v>
      </c>
      <c r="M1525" s="371">
        <v>783.63</v>
      </c>
      <c r="N1525" s="371">
        <v>783.71</v>
      </c>
      <c r="O1525" s="413">
        <v>0.74193548387096775</v>
      </c>
      <c r="P1525" s="414">
        <v>0.85927900000000002</v>
      </c>
      <c r="Q1525" s="415">
        <v>30.6</v>
      </c>
      <c r="R1525" s="413">
        <v>0.44064516129032261</v>
      </c>
      <c r="S1525" s="408">
        <v>1.7635172704292295</v>
      </c>
      <c r="T1525" s="408">
        <v>3.8507075999999998</v>
      </c>
      <c r="U1525" s="408"/>
      <c r="V1525" s="413">
        <f>_xll.SRS1Splines.Functions25.Linear_Interp(V_NK3!$P$8:$P$32,V_NK3!$R$8:$R$32,AC1525)</f>
        <v>461.097941999998</v>
      </c>
      <c r="W1525" s="413">
        <f>(V1525/V_NK3!$R$28)*100</f>
        <v>85.050332221803217</v>
      </c>
      <c r="X1525" s="308">
        <f>V1525-V_NK3!$R$8</f>
        <v>404.51928999999802</v>
      </c>
      <c r="Y1525" s="308">
        <f>IFERROR((V1525 - V_NK3!$V$10) / (V_NK3!$V$9- V_NK3!$V$10) * 100, 0)</f>
        <v>83.308390404890886</v>
      </c>
      <c r="Z1525" s="308">
        <v>541.79999999999995</v>
      </c>
      <c r="AA1525" s="308">
        <v>521</v>
      </c>
      <c r="AB1525" s="413">
        <v>538.94983694281541</v>
      </c>
      <c r="AC1525" s="371">
        <v>538.79999999999995</v>
      </c>
      <c r="AD1525" s="308">
        <v>0.32258064516129031</v>
      </c>
      <c r="AE1525" s="416">
        <v>0.95079200000000008</v>
      </c>
      <c r="AF1525" s="373">
        <v>3.0000000000000004</v>
      </c>
      <c r="AG1525" s="413">
        <v>1.3810993548387098</v>
      </c>
      <c r="AH1525" s="408">
        <v>3.7871203714285375</v>
      </c>
      <c r="AI1525" s="408">
        <v>3.2628918000000002</v>
      </c>
      <c r="AJ1525" s="408"/>
      <c r="AK1525" s="413">
        <f>_xll.SRS1Splines.Functions25.Linear_Interp(V_NK2!$R$10:$R$21,V_NK2!$T$10:$T$21,AR1525)</f>
        <v>61.3086000000296</v>
      </c>
      <c r="AL1525" s="413">
        <f>(AK1525/V_NK2!$T$18)*100</f>
        <v>85.866386554663293</v>
      </c>
      <c r="AM1525" s="308">
        <f>AK1525-V_NK2!$T$11</f>
        <v>20.488600000001803</v>
      </c>
      <c r="AN1525" s="308">
        <f>IFERROR((AK1525 - V_NK2!$X$12) / (V_NK2!$X$11- V_NK2!$X$12) * 100, 0)</f>
        <v>67.00000000000918</v>
      </c>
      <c r="AO1525" s="308">
        <v>427</v>
      </c>
      <c r="AP1525" s="308">
        <v>420</v>
      </c>
      <c r="AQ1525" s="308"/>
      <c r="AR1525" s="371">
        <v>424.69</v>
      </c>
      <c r="AS1525" s="413">
        <v>0.35483870967741937</v>
      </c>
      <c r="AT1525" s="416">
        <v>0.77687899999999999</v>
      </c>
      <c r="AU1525" s="415"/>
      <c r="AV1525" s="413">
        <v>0.19008</v>
      </c>
      <c r="AW1525" s="408">
        <v>0.29342767045453838</v>
      </c>
      <c r="AX1525" s="408">
        <v>0.48062767045454546</v>
      </c>
      <c r="AY1525" s="408"/>
      <c r="AZ1525" s="413">
        <f>_xll.SRS1Splines.Functions25.Linear_Interp(V_NNG3A!$H$4:$H$12,V_NNG3A!$I$4:$I$12,BF1525)</f>
        <v>11.8369499999999</v>
      </c>
      <c r="BA1525" s="413">
        <f>(AZ1525/V_NNG3A!$I$8)*100</f>
        <v>85.465342960288098</v>
      </c>
      <c r="BB1525" s="308">
        <f>_xll.SRS1Splines.Functions25.Linear_Interp(V_NNG3A!$H$4:$H$12,V_NNG3A!$J$4:$J$12,BF1525)</f>
        <v>0.84936379310337295</v>
      </c>
      <c r="BC1525" s="308">
        <f>IFERROR((AZ1525-V_NNG3A!$J$20) / (V_NNG3A!$J$19-V_NNG3A!$J$20) * 100, 0)</f>
        <v>29.672991205876599</v>
      </c>
      <c r="BD1525" s="308">
        <v>1050</v>
      </c>
      <c r="BE1525" s="308">
        <v>1047</v>
      </c>
      <c r="BF1525" s="374">
        <v>1048.3699999999999</v>
      </c>
      <c r="BG1525" s="413">
        <v>0</v>
      </c>
      <c r="BH1525" s="416">
        <v>0.15638999999998487</v>
      </c>
      <c r="BI1525" s="415">
        <v>0</v>
      </c>
      <c r="BJ1525" s="413">
        <v>0.16243199999999997</v>
      </c>
      <c r="BK1525" s="408">
        <v>0.46569599999999994</v>
      </c>
      <c r="BL1525" s="408">
        <v>0.47433599999999992</v>
      </c>
      <c r="BM1525" s="408">
        <f t="shared" si="21"/>
        <v>-8.639999999999981E-3</v>
      </c>
      <c r="BN1525" s="413">
        <f>_xll.SRS1Splines.Functions25.Linear_Interp(V_XNN1!$K$3:$K$8,V_XNN1!$L$3:$L$8,BT1525)</f>
        <v>0.20100000000000001</v>
      </c>
      <c r="BO1525" s="413">
        <f>(BN1525/V_XNN1!$L$7)*100</f>
        <v>95.714285714285722</v>
      </c>
      <c r="BP1525" s="308">
        <f>_xll.SRS1Splines.Functions25.Linear_Interp(V_XNN1!$K$3:$K$8,V_XNN1!$M$3:$M$8,BT1525)</f>
        <v>4.4999999999999998E-2</v>
      </c>
      <c r="BQ1525" s="308">
        <f>IFERROR((BN1525 - V_XNN1!$M$16) / (V_XNN1!$M$15- V_XNN1!$M$16) * 100, 0)</f>
        <v>44.568245125348255</v>
      </c>
      <c r="BR1525" s="308">
        <v>252</v>
      </c>
      <c r="BS1525" s="308">
        <v>249</v>
      </c>
      <c r="BT1525" s="374">
        <v>251.5</v>
      </c>
      <c r="BU1525" s="413">
        <v>0</v>
      </c>
      <c r="BV1525" s="416">
        <v>7.4310000000000001E-2</v>
      </c>
      <c r="BW1525" s="415">
        <v>0</v>
      </c>
      <c r="BX1525" s="413">
        <v>0.15551999999999999</v>
      </c>
      <c r="BY1525" s="408">
        <v>8.6400000000000005E-2</v>
      </c>
      <c r="BZ1525" s="408">
        <v>0</v>
      </c>
      <c r="CA1525" s="408"/>
      <c r="CB1525" s="413">
        <f>_xll.SRS1Splines.Functions25.Linear_Interp(V_NSPC!$N$4:$N$67,V_NSPC!$P$4:$P$67,CI1525)</f>
        <v>64.734071627999896</v>
      </c>
      <c r="CC1525" s="413">
        <f>(CB1525/V_NSPC!$T$5)*100</f>
        <v>53.427167101014902</v>
      </c>
      <c r="CD1525" s="308">
        <f>CB1525-V_NSPC!$T$6</f>
        <v>63.666904827999893</v>
      </c>
      <c r="CE1525" s="413">
        <f>IFERROR((CB1525 - V_NSPC!$T$6) / (V_NSPC!$T$5- V_NSPC!$T$6) * 100, 0)</f>
        <v>53.013323488963536</v>
      </c>
      <c r="CF1525" s="413">
        <v>995</v>
      </c>
      <c r="CG1525" s="413">
        <v>955</v>
      </c>
      <c r="CH1525" s="413"/>
      <c r="CI1525" s="417">
        <v>984.9</v>
      </c>
      <c r="CJ1525" s="413"/>
      <c r="CK1525" s="416"/>
      <c r="CL1525" s="415"/>
      <c r="CM1525" s="413">
        <v>0.15551999999999999</v>
      </c>
      <c r="CN1525" s="408">
        <v>5.183999999999999E-2</v>
      </c>
      <c r="CO1525" s="408">
        <v>0</v>
      </c>
      <c r="CP1525" s="408"/>
      <c r="CQ1525" s="413">
        <f>_xll.SRS1Splines.Functions25.Linear_Interp(V_NSPC!$X$4:$X$46,V_NSPC!$Z$4:$Z$46,CX1525)</f>
        <v>15.6741700256001</v>
      </c>
      <c r="CR1525" s="413">
        <f>(CQ1525/V_NSPC!$AD$5)*100</f>
        <v>101.49588447070963</v>
      </c>
      <c r="CS1525" s="308">
        <f>CQ1525-V_NSPC!$AD$6</f>
        <v>7.5757315056000998</v>
      </c>
      <c r="CT1525" s="413">
        <f>IFERROR((CQ1525 - V_NSPC!$AD$6) / (V_NSPC!$AD$5- V_NSPC!$AD$6) * 100, 0)</f>
        <v>103.14527735619508</v>
      </c>
      <c r="CU1525" s="413">
        <v>909</v>
      </c>
      <c r="CV1525" s="413">
        <v>905</v>
      </c>
      <c r="CW1525" s="413"/>
      <c r="CX1525" s="417">
        <v>909.09</v>
      </c>
      <c r="CY1525" s="413">
        <v>1.5164516129032257</v>
      </c>
      <c r="CZ1525" s="416">
        <v>0</v>
      </c>
    </row>
    <row r="1526" spans="1:104" s="1" customFormat="1" hidden="1">
      <c r="A1526" s="315">
        <v>46085</v>
      </c>
      <c r="B1526" s="410">
        <v>6</v>
      </c>
      <c r="C1526" s="411">
        <v>0.7477919999999999</v>
      </c>
      <c r="D1526" s="412">
        <v>0.83203199999999988</v>
      </c>
      <c r="E1526" s="412">
        <v>0.94780800000000009</v>
      </c>
      <c r="F1526" s="412">
        <v>0</v>
      </c>
      <c r="G1526" s="413">
        <f>_xll.SRS1Splines.Functions25.Linear_Interp(V_NEM!$R$687:$R$703,V_NEM!$T$687:$T$703,M1526)+_xll.SRS1Splines.Functions25.Linear_Interp(V_NEM!$AB$687:$AB$703,V_NEM!$AD$687:$AD$703,N1526)</f>
        <v>0.77302564965000109</v>
      </c>
      <c r="H1526" s="308">
        <f>(G1526/(V_NEM!$T$696+V_NEM!$AD$696))*100</f>
        <v>79.761236588530011</v>
      </c>
      <c r="I1526" s="308">
        <f>G1526-(V_NEM!$T$694+V_NEM!$AD$694)</f>
        <v>0.13353951465000113</v>
      </c>
      <c r="J1526" s="308">
        <f>((IFERROR((_xll.SRS1Splines.Functions25.Linear_Interp(V_NEM!$R$687:$R$703,V_NEM!$T$687:$T$703,M1526) - V_NEM!$X$689) / (V_NEM!$X$688- V_NEM!$X$689) * 100, 0))+(IFERROR((_xll.SRS1Splines.Functions25.Linear_Interp(V_NEM!$AB$687:$AB$703,V_NEM!$AD$687:$AD$703,N1526) - V_NEM!$AH$689) / (V_NEM!$AH$688- V_NEM!$AH$689) * 100, 0)))/2</f>
        <v>40.320607604917726</v>
      </c>
      <c r="K1526" s="308">
        <v>784.3</v>
      </c>
      <c r="L1526" s="308">
        <v>781.8</v>
      </c>
      <c r="M1526" s="371">
        <v>782.87</v>
      </c>
      <c r="N1526" s="371">
        <v>782.87</v>
      </c>
      <c r="O1526" s="413">
        <v>0.74193548387096775</v>
      </c>
      <c r="P1526" s="414">
        <v>0.9667380000000001</v>
      </c>
      <c r="Q1526" s="415">
        <v>0</v>
      </c>
      <c r="R1526" s="413">
        <v>0.44064516129032261</v>
      </c>
      <c r="S1526" s="408">
        <v>0.48981571057357781</v>
      </c>
      <c r="T1526" s="408">
        <v>3.2727361500000001</v>
      </c>
      <c r="U1526" s="408"/>
      <c r="V1526" s="413">
        <f>_xll.SRS1Splines.Functions25.Linear_Interp(V_NK3!$P$8:$P$32,V_NK3!$R$8:$R$32,AC1526)</f>
        <v>458.31502160000099</v>
      </c>
      <c r="W1526" s="413">
        <f>(V1526/V_NK3!$R$28)*100</f>
        <v>84.537017624171412</v>
      </c>
      <c r="X1526" s="308">
        <f>V1526-V_NK3!$R$8</f>
        <v>401.73636960000101</v>
      </c>
      <c r="Y1526" s="308">
        <f>IFERROR((V1526 - V_NK3!$V$10) / (V_NK3!$V$9- V_NK3!$V$10) * 100, 0)</f>
        <v>82.735264166217121</v>
      </c>
      <c r="Z1526" s="308">
        <v>541.79999999999995</v>
      </c>
      <c r="AA1526" s="308">
        <v>521</v>
      </c>
      <c r="AB1526" s="413">
        <v>538.91873431846227</v>
      </c>
      <c r="AC1526" s="371">
        <v>538.72</v>
      </c>
      <c r="AD1526" s="308">
        <v>0.32258064516129031</v>
      </c>
      <c r="AE1526" s="416">
        <v>0.808083</v>
      </c>
      <c r="AF1526" s="373">
        <v>0.2</v>
      </c>
      <c r="AG1526" s="413">
        <v>1.3810993548387098</v>
      </c>
      <c r="AH1526" s="408">
        <v>3.1614606285714628</v>
      </c>
      <c r="AI1526" s="408">
        <v>3.0740892</v>
      </c>
      <c r="AJ1526" s="408"/>
      <c r="AK1526" s="413">
        <f>_xll.SRS1Splines.Functions25.Linear_Interp(V_NK2!$R$10:$R$21,V_NK2!$T$10:$T$21,AR1526)</f>
        <v>61.395971428601001</v>
      </c>
      <c r="AL1526" s="413">
        <f>(AK1526/V_NK2!$T$18)*100</f>
        <v>85.988755502242284</v>
      </c>
      <c r="AM1526" s="308">
        <f>AK1526-V_NK2!$T$11</f>
        <v>20.575971428573204</v>
      </c>
      <c r="AN1526" s="308">
        <f>IFERROR((AK1526 - V_NK2!$X$12) / (V_NK2!$X$11- V_NK2!$X$12) * 100, 0)</f>
        <v>67.285714285723401</v>
      </c>
      <c r="AO1526" s="308">
        <v>427</v>
      </c>
      <c r="AP1526" s="308">
        <v>420</v>
      </c>
      <c r="AQ1526" s="308"/>
      <c r="AR1526" s="371">
        <v>424.71</v>
      </c>
      <c r="AS1526" s="413">
        <v>0.35483870967741937</v>
      </c>
      <c r="AT1526" s="416">
        <v>0.73192600000000008</v>
      </c>
      <c r="AU1526" s="415"/>
      <c r="AV1526" s="413">
        <v>0.19008</v>
      </c>
      <c r="AW1526" s="408">
        <v>0.27441818181821492</v>
      </c>
      <c r="AX1526" s="408">
        <v>0.18081818181818185</v>
      </c>
      <c r="AY1526" s="408"/>
      <c r="AZ1526" s="413">
        <f>_xll.SRS1Splines.Functions25.Linear_Interp(V_NNG3A!$H$4:$H$12,V_NNG3A!$I$4:$I$12,BF1526)</f>
        <v>12.281549999999999</v>
      </c>
      <c r="BA1526" s="413">
        <f>(AZ1526/V_NNG3A!$I$8)*100</f>
        <v>88.675451263537909</v>
      </c>
      <c r="BB1526" s="308">
        <f>_xll.SRS1Splines.Functions25.Linear_Interp(V_NNG3A!$H$4:$H$12,V_NNG3A!$J$4:$J$12,BF1526)</f>
        <v>1.2939637931035399</v>
      </c>
      <c r="BC1526" s="308">
        <f>IFERROR((AZ1526-V_NNG3A!$J$20) / (V_NNG3A!$J$19-V_NNG3A!$J$20) * 100, 0)</f>
        <v>45.205336706421875</v>
      </c>
      <c r="BD1526" s="308">
        <v>1050</v>
      </c>
      <c r="BE1526" s="308">
        <v>1047</v>
      </c>
      <c r="BF1526" s="374">
        <v>1048.73</v>
      </c>
      <c r="BG1526" s="413">
        <v>0</v>
      </c>
      <c r="BH1526" s="416">
        <v>5.8749999999999997E-2</v>
      </c>
      <c r="BI1526" s="415">
        <v>0.8</v>
      </c>
      <c r="BJ1526" s="413">
        <v>0.16243199999999997</v>
      </c>
      <c r="BK1526" s="408">
        <v>0.45187200000000005</v>
      </c>
      <c r="BL1526" s="408">
        <v>0.471744</v>
      </c>
      <c r="BM1526" s="408">
        <f t="shared" si="21"/>
        <v>-1.9871999999999945E-2</v>
      </c>
      <c r="BN1526" s="413">
        <f>_xll.SRS1Splines.Functions25.Linear_Interp(V_XNN1!$K$3:$K$8,V_XNN1!$L$3:$L$8,BT1526)</f>
        <v>0.20910000000000001</v>
      </c>
      <c r="BO1526" s="413">
        <f>(BN1526/V_XNN1!$L$7)*100</f>
        <v>99.571428571428584</v>
      </c>
      <c r="BP1526" s="308">
        <f>_xll.SRS1Splines.Functions25.Linear_Interp(V_XNN1!$K$3:$K$8,V_XNN1!$M$3:$M$8,BT1526)</f>
        <v>5.30999999999998E-2</v>
      </c>
      <c r="BQ1526" s="308">
        <f>IFERROR((BN1526 - V_XNN1!$M$16) / (V_XNN1!$M$15- V_XNN1!$M$16) * 100, 0)</f>
        <v>69.637883008356596</v>
      </c>
      <c r="BR1526" s="308">
        <v>252</v>
      </c>
      <c r="BS1526" s="308">
        <v>249</v>
      </c>
      <c r="BT1526" s="374">
        <v>251.95</v>
      </c>
      <c r="BU1526" s="413">
        <v>0</v>
      </c>
      <c r="BV1526" s="416">
        <v>7.4829000000000007E-2</v>
      </c>
      <c r="BW1526" s="415">
        <v>0</v>
      </c>
      <c r="BX1526" s="413">
        <v>0.15551999999999999</v>
      </c>
      <c r="BY1526" s="408">
        <v>8.6400000000000005E-2</v>
      </c>
      <c r="BZ1526" s="408">
        <v>0</v>
      </c>
      <c r="CA1526" s="408"/>
      <c r="CB1526" s="413">
        <f>_xll.SRS1Splines.Functions25.Linear_Interp(V_NSPC!$N$4:$N$67,V_NSPC!$P$4:$P$67,CI1526)</f>
        <v>64.748390274783901</v>
      </c>
      <c r="CC1526" s="413">
        <f>(CB1526/V_NSPC!$T$5)*100</f>
        <v>53.438984753066606</v>
      </c>
      <c r="CD1526" s="308">
        <f>CB1526-V_NSPC!$T$6</f>
        <v>63.681223474783899</v>
      </c>
      <c r="CE1526" s="413">
        <f>IFERROR((CB1526 - V_NSPC!$T$6) / (V_NSPC!$T$5- V_NSPC!$T$6) * 100, 0)</f>
        <v>53.025246152016422</v>
      </c>
      <c r="CF1526" s="413">
        <v>995</v>
      </c>
      <c r="CG1526" s="413">
        <v>955</v>
      </c>
      <c r="CH1526" s="413"/>
      <c r="CI1526" s="417">
        <v>984.90319999999997</v>
      </c>
      <c r="CJ1526" s="413"/>
      <c r="CK1526" s="416"/>
      <c r="CL1526" s="415"/>
      <c r="CM1526" s="413">
        <v>0.15551999999999999</v>
      </c>
      <c r="CN1526" s="408">
        <v>5.183999999999999E-2</v>
      </c>
      <c r="CO1526" s="408">
        <v>0</v>
      </c>
      <c r="CP1526" s="408"/>
      <c r="CQ1526" s="413">
        <f>_xll.SRS1Splines.Functions25.Linear_Interp(V_NSPC!$X$4:$X$46,V_NSPC!$Z$4:$Z$46,CX1526)</f>
        <v>15.6485020472001</v>
      </c>
      <c r="CR1526" s="413">
        <f>(CQ1526/V_NSPC!$AD$5)*100</f>
        <v>101.32967508507531</v>
      </c>
      <c r="CS1526" s="308">
        <f>CQ1526-V_NSPC!$AD$6</f>
        <v>7.5500635272001002</v>
      </c>
      <c r="CT1526" s="413">
        <f>IFERROR((CQ1526 - V_NSPC!$AD$6) / (V_NSPC!$AD$5- V_NSPC!$AD$6) * 100, 0)</f>
        <v>102.79580209439578</v>
      </c>
      <c r="CU1526" s="413">
        <v>909</v>
      </c>
      <c r="CV1526" s="413">
        <v>905</v>
      </c>
      <c r="CW1526" s="413"/>
      <c r="CX1526" s="417">
        <v>909.08</v>
      </c>
      <c r="CY1526" s="413">
        <v>1.5164516129032257</v>
      </c>
      <c r="CZ1526" s="416">
        <v>0</v>
      </c>
    </row>
    <row r="1527" spans="1:104" s="1" customFormat="1" hidden="1">
      <c r="A1527" s="315">
        <v>46086</v>
      </c>
      <c r="B1527" s="410">
        <v>3</v>
      </c>
      <c r="C1527" s="411">
        <v>0.7477919999999999</v>
      </c>
      <c r="D1527" s="412">
        <v>0.72748800000000002</v>
      </c>
      <c r="E1527" s="412">
        <v>0.79</v>
      </c>
      <c r="F1527" s="412">
        <v>0</v>
      </c>
      <c r="G1527" s="413">
        <f>_xll.SRS1Splines.Functions25.Linear_Interp(V_NEM!$R$687:$R$703,V_NEM!$T$687:$T$703,M1527)+_xll.SRS1Splines.Functions25.Linear_Interp(V_NEM!$AB$687:$AB$703,V_NEM!$AD$687:$AD$703,N1527)</f>
        <v>0.73665253404999842</v>
      </c>
      <c r="H1527" s="308">
        <f>(G1527/(V_NEM!$T$696+V_NEM!$AD$696))*100</f>
        <v>76.008237344394558</v>
      </c>
      <c r="I1527" s="308">
        <f>G1527-(V_NEM!$T$694+V_NEM!$AD$694)</f>
        <v>9.7166399049998464E-2</v>
      </c>
      <c r="J1527" s="308">
        <f>((IFERROR((_xll.SRS1Splines.Functions25.Linear_Interp(V_NEM!$R$687:$R$703,V_NEM!$T$687:$T$703,M1527) - V_NEM!$X$689) / (V_NEM!$X$688- V_NEM!$X$689) * 100, 0))+(IFERROR((_xll.SRS1Splines.Functions25.Linear_Interp(V_NEM!$AB$687:$AB$703,V_NEM!$AD$687:$AD$703,N1527) - V_NEM!$AH$689) / (V_NEM!$AH$688- V_NEM!$AH$689) * 100, 0)))/2</f>
        <v>29.658084087105593</v>
      </c>
      <c r="K1527" s="308">
        <v>784.3</v>
      </c>
      <c r="L1527" s="308">
        <v>781.8</v>
      </c>
      <c r="M1527" s="371">
        <v>782.63</v>
      </c>
      <c r="N1527" s="371">
        <v>782.65</v>
      </c>
      <c r="O1527" s="413">
        <v>0.74193548387096775</v>
      </c>
      <c r="P1527" s="414">
        <v>0.83595399999999997</v>
      </c>
      <c r="Q1527" s="415">
        <v>16.399999999999999</v>
      </c>
      <c r="R1527" s="413">
        <v>0.44064516129032261</v>
      </c>
      <c r="S1527" s="408">
        <v>0.55237864014434812</v>
      </c>
      <c r="T1527" s="408">
        <v>1.2481087500000001</v>
      </c>
      <c r="U1527" s="408"/>
      <c r="V1527" s="413">
        <f>_xll.SRS1Splines.Functions25.Linear_Interp(V_NK3!$P$8:$P$32,V_NK3!$R$8:$R$32,AC1527)</f>
        <v>457.61929150000202</v>
      </c>
      <c r="W1527" s="413">
        <f>(V1527/V_NK3!$R$28)*100</f>
        <v>84.408688974763521</v>
      </c>
      <c r="X1527" s="308">
        <f>V1527-V_NK3!$R$8</f>
        <v>401.04063950000204</v>
      </c>
      <c r="Y1527" s="308">
        <f>IFERROR((V1527 - V_NK3!$V$10) / (V_NK3!$V$9- V_NK3!$V$10) * 100, 0)</f>
        <v>82.591982606548726</v>
      </c>
      <c r="Z1527" s="308">
        <v>541.79999999999995</v>
      </c>
      <c r="AA1527" s="308">
        <v>521</v>
      </c>
      <c r="AB1527" s="413">
        <v>538.88763169410913</v>
      </c>
      <c r="AC1527" s="371">
        <v>538.70000000000005</v>
      </c>
      <c r="AD1527" s="308">
        <v>0.32258064516129031</v>
      </c>
      <c r="AE1527" s="416">
        <v>0.30817500000000003</v>
      </c>
      <c r="AF1527" s="373">
        <v>0.2</v>
      </c>
      <c r="AG1527" s="413">
        <v>1.3810993548387098</v>
      </c>
      <c r="AH1527" s="408">
        <v>1.9103984285714626</v>
      </c>
      <c r="AI1527" s="408">
        <v>1.2114270000000003</v>
      </c>
      <c r="AJ1527" s="408"/>
      <c r="AK1527" s="413">
        <f>_xll.SRS1Splines.Functions25.Linear_Interp(V_NK2!$R$10:$R$21,V_NK2!$T$10:$T$21,AR1527)</f>
        <v>62.094942857172597</v>
      </c>
      <c r="AL1527" s="413">
        <f>(AK1527/V_NK2!$T$18)*100</f>
        <v>86.967707082874782</v>
      </c>
      <c r="AM1527" s="308">
        <f>AK1527-V_NK2!$T$11</f>
        <v>21.274942857144801</v>
      </c>
      <c r="AN1527" s="308">
        <f>IFERROR((AK1527 - V_NK2!$X$12) / (V_NK2!$X$11- V_NK2!$X$12) * 100, 0)</f>
        <v>69.571428571438346</v>
      </c>
      <c r="AO1527" s="308">
        <v>427</v>
      </c>
      <c r="AP1527" s="308">
        <v>420</v>
      </c>
      <c r="AQ1527" s="308"/>
      <c r="AR1527" s="371">
        <v>424.87</v>
      </c>
      <c r="AS1527" s="413">
        <v>0.35483870967741937</v>
      </c>
      <c r="AT1527" s="416">
        <v>0.288435</v>
      </c>
      <c r="AU1527" s="415"/>
      <c r="AV1527" s="413">
        <v>0.19008</v>
      </c>
      <c r="AW1527" s="408">
        <v>0.27961818181815112</v>
      </c>
      <c r="AX1527" s="408">
        <v>0.18081818181818185</v>
      </c>
      <c r="AY1527" s="408"/>
      <c r="AZ1527" s="413">
        <f>_xll.SRS1Splines.Functions25.Linear_Interp(V_NNG3A!$H$4:$H$12,V_NNG3A!$I$4:$I$12,BF1527)</f>
        <v>12.7508499999999</v>
      </c>
      <c r="BA1527" s="413">
        <f>(AZ1527/V_NNG3A!$I$8)*100</f>
        <v>92.063898916966792</v>
      </c>
      <c r="BB1527" s="308">
        <f>_xll.SRS1Splines.Functions25.Linear_Interp(V_NNG3A!$H$4:$H$12,V_NNG3A!$J$4:$J$12,BF1527)</f>
        <v>1.7632637931033901</v>
      </c>
      <c r="BC1527" s="308">
        <f>IFERROR((AZ1527-V_NNG3A!$J$20) / (V_NNG3A!$J$19-V_NNG3A!$J$20) * 100, 0)</f>
        <v>61.600590290323687</v>
      </c>
      <c r="BD1527" s="308">
        <v>1050</v>
      </c>
      <c r="BE1527" s="308">
        <v>1047</v>
      </c>
      <c r="BF1527" s="374">
        <v>1049.1099999999999</v>
      </c>
      <c r="BG1527" s="413">
        <v>0</v>
      </c>
      <c r="BH1527" s="416">
        <v>5.9040000000008148E-2</v>
      </c>
      <c r="BI1527" s="415">
        <v>0.6</v>
      </c>
      <c r="BJ1527" s="413">
        <v>0.16243199999999997</v>
      </c>
      <c r="BK1527" s="408">
        <v>0.63417599999999996</v>
      </c>
      <c r="BL1527" s="408">
        <v>0.63590400000000002</v>
      </c>
      <c r="BM1527" s="408">
        <f t="shared" si="21"/>
        <v>-1.7280000000000628E-3</v>
      </c>
      <c r="BN1527" s="413">
        <f>_xll.SRS1Splines.Functions25.Linear_Interp(V_XNN1!$K$3:$K$8,V_XNN1!$L$3:$L$8,BT1527)</f>
        <v>0.20730000000000001</v>
      </c>
      <c r="BO1527" s="413">
        <f>(BN1527/V_XNN1!$L$7)*100</f>
        <v>98.714285714285722</v>
      </c>
      <c r="BP1527" s="308">
        <f>_xll.SRS1Splines.Functions25.Linear_Interp(V_XNN1!$K$3:$K$8,V_XNN1!$M$3:$M$8,BT1527)</f>
        <v>5.1299999999999901E-2</v>
      </c>
      <c r="BQ1527" s="308">
        <f>IFERROR((BN1527 - V_XNN1!$M$16) / (V_XNN1!$M$15- V_XNN1!$M$16) * 100, 0)</f>
        <v>64.066852367688085</v>
      </c>
      <c r="BR1527" s="308">
        <v>252</v>
      </c>
      <c r="BS1527" s="308">
        <v>249</v>
      </c>
      <c r="BT1527" s="374">
        <v>251.85</v>
      </c>
      <c r="BU1527" s="413">
        <v>0</v>
      </c>
      <c r="BV1527" s="416">
        <v>9.9183999999999994E-2</v>
      </c>
      <c r="BW1527" s="415">
        <v>0</v>
      </c>
      <c r="BX1527" s="413">
        <v>0.15551999999999999</v>
      </c>
      <c r="BY1527" s="408">
        <v>8.6400000000000005E-2</v>
      </c>
      <c r="BZ1527" s="408">
        <v>0</v>
      </c>
      <c r="CA1527" s="408"/>
      <c r="CB1527" s="413">
        <f>_xll.SRS1Splines.Functions25.Linear_Interp(V_NSPC!$N$4:$N$67,V_NSPC!$P$4:$P$67,CI1527)</f>
        <v>64.957800484000202</v>
      </c>
      <c r="CC1527" s="413">
        <f>(CB1527/V_NSPC!$T$5)*100</f>
        <v>53.611817914322891</v>
      </c>
      <c r="CD1527" s="308">
        <f>CB1527-V_NSPC!$T$6</f>
        <v>63.8906336840002</v>
      </c>
      <c r="CE1527" s="413">
        <f>IFERROR((CB1527 - V_NSPC!$T$6) / (V_NSPC!$T$5- V_NSPC!$T$6) * 100, 0)</f>
        <v>53.199615099165129</v>
      </c>
      <c r="CF1527" s="413">
        <v>995</v>
      </c>
      <c r="CG1527" s="413">
        <v>955</v>
      </c>
      <c r="CH1527" s="413"/>
      <c r="CI1527" s="417">
        <v>984.95</v>
      </c>
      <c r="CJ1527" s="413"/>
      <c r="CK1527" s="416"/>
      <c r="CL1527" s="415"/>
      <c r="CM1527" s="413">
        <v>0.15551999999999999</v>
      </c>
      <c r="CN1527" s="408">
        <v>5.183999999999999E-2</v>
      </c>
      <c r="CO1527" s="408">
        <v>0</v>
      </c>
      <c r="CP1527" s="408"/>
      <c r="CQ1527" s="413">
        <f>_xll.SRS1Splines.Functions25.Linear_Interp(V_NSPC!$X$4:$X$46,V_NSPC!$Z$4:$Z$46,CX1527)</f>
        <v>15.661336036400099</v>
      </c>
      <c r="CR1527" s="413">
        <f>(CQ1527/V_NSPC!$AD$5)*100</f>
        <v>101.41277977789247</v>
      </c>
      <c r="CS1527" s="308">
        <f>CQ1527-V_NSPC!$AD$6</f>
        <v>7.5628975164000991</v>
      </c>
      <c r="CT1527" s="413">
        <f>IFERROR((CQ1527 - V_NSPC!$AD$6) / (V_NSPC!$AD$5- V_NSPC!$AD$6) * 100, 0)</f>
        <v>102.97053972529542</v>
      </c>
      <c r="CU1527" s="413">
        <v>909</v>
      </c>
      <c r="CV1527" s="413">
        <v>905</v>
      </c>
      <c r="CW1527" s="413"/>
      <c r="CX1527" s="417">
        <v>909.08500000000004</v>
      </c>
      <c r="CY1527" s="413">
        <v>1.5164516129032257</v>
      </c>
      <c r="CZ1527" s="416">
        <v>0</v>
      </c>
    </row>
    <row r="1528" spans="1:104" s="1" customFormat="1" hidden="1">
      <c r="A1528" s="315">
        <v>46087</v>
      </c>
      <c r="B1528" s="410">
        <v>0</v>
      </c>
      <c r="C1528" s="411">
        <v>0.7477919999999999</v>
      </c>
      <c r="D1528" s="412">
        <v>0.74883600000000006</v>
      </c>
      <c r="E1528" s="412">
        <v>0.68</v>
      </c>
      <c r="F1528" s="412">
        <v>0</v>
      </c>
      <c r="G1528" s="413">
        <f>_xll.SRS1Splines.Functions25.Linear_Interp(V_NEM!$R$687:$R$703,V_NEM!$T$687:$T$703,M1528)+_xll.SRS1Splines.Functions25.Linear_Interp(V_NEM!$AB$687:$AB$703,V_NEM!$AD$687:$AD$703,N1528)</f>
        <v>0.84151757349999945</v>
      </c>
      <c r="H1528" s="308">
        <f>(G1528/(V_NEM!$T$696+V_NEM!$AD$696))*100</f>
        <v>86.828273167557825</v>
      </c>
      <c r="I1528" s="308">
        <f>G1528-(V_NEM!$T$694+V_NEM!$AD$694)</f>
        <v>0.20203143849999949</v>
      </c>
      <c r="J1528" s="308">
        <f>((IFERROR((_xll.SRS1Splines.Functions25.Linear_Interp(V_NEM!$R$687:$R$703,V_NEM!$T$687:$T$703,M1528) - V_NEM!$X$689) / (V_NEM!$X$688- V_NEM!$X$689) * 100, 0))+(IFERROR((_xll.SRS1Splines.Functions25.Linear_Interp(V_NEM!$AB$687:$AB$703,V_NEM!$AD$687:$AD$703,N1528) - V_NEM!$AH$689) / (V_NEM!$AH$688- V_NEM!$AH$689) * 100, 0)))/2</f>
        <v>62.993675637030741</v>
      </c>
      <c r="K1528" s="308">
        <v>784.3</v>
      </c>
      <c r="L1528" s="308">
        <v>781.8</v>
      </c>
      <c r="M1528" s="371">
        <v>783.26</v>
      </c>
      <c r="N1528" s="371">
        <v>783.36</v>
      </c>
      <c r="O1528" s="413">
        <v>0.74193548387096775</v>
      </c>
      <c r="P1528" s="414">
        <v>0.71115899999999999</v>
      </c>
      <c r="Q1528" s="415">
        <v>0.2</v>
      </c>
      <c r="R1528" s="413">
        <v>0.44064516129032261</v>
      </c>
      <c r="S1528" s="408">
        <v>0.61309943028106684</v>
      </c>
      <c r="T1528" s="408">
        <v>2.00455965</v>
      </c>
      <c r="U1528" s="408"/>
      <c r="V1528" s="413">
        <f>_xll.SRS1Splines.Functions25.Linear_Interp(V_NK3!$P$8:$P$32,V_NK3!$R$8:$R$32,AC1528)</f>
        <v>456.22783129999902</v>
      </c>
      <c r="W1528" s="413">
        <f>(V1528/V_NK3!$R$28)*100</f>
        <v>84.152031675946787</v>
      </c>
      <c r="X1528" s="308">
        <f>V1528-V_NK3!$R$8</f>
        <v>399.64917929999905</v>
      </c>
      <c r="Y1528" s="308">
        <f>IFERROR((V1528 - V_NK3!$V$10) / (V_NK3!$V$9- V_NK3!$V$10) * 100, 0)</f>
        <v>82.305419487210912</v>
      </c>
      <c r="Z1528" s="308">
        <v>541.79999999999995</v>
      </c>
      <c r="AA1528" s="308">
        <v>521</v>
      </c>
      <c r="AB1528" s="413">
        <v>538.85652906975599</v>
      </c>
      <c r="AC1528" s="371">
        <v>538.66</v>
      </c>
      <c r="AD1528" s="308">
        <v>0.32258064516129031</v>
      </c>
      <c r="AE1528" s="416">
        <v>0.49495299999999998</v>
      </c>
      <c r="AF1528" s="373">
        <v>0.2</v>
      </c>
      <c r="AG1528" s="413">
        <v>1.3810993548387098</v>
      </c>
      <c r="AH1528" s="408">
        <v>1.9853317428570754</v>
      </c>
      <c r="AI1528" s="408">
        <v>2.4658746000000007</v>
      </c>
      <c r="AJ1528" s="408"/>
      <c r="AK1528" s="413">
        <f>_xll.SRS1Splines.Functions25.Linear_Interp(V_NK2!$R$10:$R$21,V_NK2!$T$10:$T$21,AR1528)</f>
        <v>61.614400000029597</v>
      </c>
      <c r="AL1528" s="413">
        <f>(AK1528/V_NK2!$T$18)*100</f>
        <v>86.294677871189904</v>
      </c>
      <c r="AM1528" s="308">
        <f>AK1528-V_NK2!$T$11</f>
        <v>20.794400000001801</v>
      </c>
      <c r="AN1528" s="308">
        <f>IFERROR((AK1528 - V_NK2!$X$12) / (V_NK2!$X$11- V_NK2!$X$12) * 100, 0)</f>
        <v>68.000000000009237</v>
      </c>
      <c r="AO1528" s="308">
        <v>427</v>
      </c>
      <c r="AP1528" s="308">
        <v>420</v>
      </c>
      <c r="AQ1528" s="308"/>
      <c r="AR1528" s="371">
        <v>424.76</v>
      </c>
      <c r="AS1528" s="413">
        <v>0.35483870967741937</v>
      </c>
      <c r="AT1528" s="416">
        <v>0.58711300000000011</v>
      </c>
      <c r="AU1528" s="415"/>
      <c r="AV1528" s="413">
        <v>0.19008</v>
      </c>
      <c r="AW1528" s="408">
        <v>0.2783617613636718</v>
      </c>
      <c r="AX1528" s="408">
        <v>0.44736176136363637</v>
      </c>
      <c r="AY1528" s="408"/>
      <c r="AZ1528" s="413">
        <f>_xll.SRS1Splines.Functions25.Linear_Interp(V_NNG3A!$H$4:$H$12,V_NNG3A!$I$4:$I$12,BF1528)</f>
        <v>11.9481</v>
      </c>
      <c r="BA1528" s="413">
        <f>(AZ1528/V_NNG3A!$I$8)*100</f>
        <v>86.267870036101087</v>
      </c>
      <c r="BB1528" s="308">
        <f>_xll.SRS1Splines.Functions25.Linear_Interp(V_NNG3A!$H$4:$H$12,V_NNG3A!$J$4:$J$12,BF1528)</f>
        <v>0.960513793103555</v>
      </c>
      <c r="BC1528" s="308">
        <f>IFERROR((AZ1528-V_NNG3A!$J$20) / (V_NNG3A!$J$19-V_NNG3A!$J$20) * 100, 0)</f>
        <v>33.556077581015543</v>
      </c>
      <c r="BD1528" s="308">
        <v>1050</v>
      </c>
      <c r="BE1528" s="308">
        <v>1047</v>
      </c>
      <c r="BF1528" s="374">
        <v>1048.46</v>
      </c>
      <c r="BG1528" s="413">
        <v>0</v>
      </c>
      <c r="BH1528" s="416">
        <v>0.14760000000000581</v>
      </c>
      <c r="BI1528" s="415">
        <v>1.23</v>
      </c>
      <c r="BJ1528" s="413">
        <v>0.16243199999999997</v>
      </c>
      <c r="BK1528" s="408">
        <v>0.56332800000000005</v>
      </c>
      <c r="BL1528" s="408">
        <v>0.53049599999999997</v>
      </c>
      <c r="BM1528" s="408">
        <f t="shared" ref="BM1528:BM1591" si="22">BK1528-BL1528</f>
        <v>3.2832000000000083E-2</v>
      </c>
      <c r="BN1528" s="413">
        <f>_xll.SRS1Splines.Functions25.Linear_Interp(V_XNN1!$K$3:$K$8,V_XNN1!$L$3:$L$8,BT1528)</f>
        <v>0.2064</v>
      </c>
      <c r="BO1528" s="413">
        <f>(BN1528/V_XNN1!$L$7)*100</f>
        <v>98.285714285714292</v>
      </c>
      <c r="BP1528" s="308">
        <f>_xll.SRS1Splines.Functions25.Linear_Interp(V_XNN1!$K$3:$K$8,V_XNN1!$M$3:$M$8,BT1528)</f>
        <v>5.0400000000000202E-2</v>
      </c>
      <c r="BQ1528" s="308">
        <f>IFERROR((BN1528 - V_XNN1!$M$16) / (V_XNN1!$M$15- V_XNN1!$M$16) * 100, 0)</f>
        <v>61.281337047353787</v>
      </c>
      <c r="BR1528" s="308">
        <v>252</v>
      </c>
      <c r="BS1528" s="308">
        <v>249</v>
      </c>
      <c r="BT1528" s="374">
        <v>251.8</v>
      </c>
      <c r="BU1528" s="413">
        <v>0</v>
      </c>
      <c r="BV1528" s="416">
        <v>8.5975999999999997E-2</v>
      </c>
      <c r="BW1528" s="415">
        <v>0</v>
      </c>
      <c r="BX1528" s="413">
        <v>0.15551999999999999</v>
      </c>
      <c r="BY1528" s="408">
        <v>8.6400000000000005E-2</v>
      </c>
      <c r="BZ1528" s="408">
        <v>0</v>
      </c>
      <c r="CA1528" s="408"/>
      <c r="CB1528" s="413">
        <f>_xll.SRS1Splines.Functions25.Linear_Interp(V_NSPC!$N$4:$N$67,V_NSPC!$P$4:$P$67,CI1528)</f>
        <v>65.002546255200201</v>
      </c>
      <c r="CC1528" s="413">
        <f>(CB1528/V_NSPC!$T$5)*100</f>
        <v>53.648748076984432</v>
      </c>
      <c r="CD1528" s="308">
        <f>CB1528-V_NSPC!$T$6</f>
        <v>63.935379455200199</v>
      </c>
      <c r="CE1528" s="413">
        <f>IFERROR((CB1528 - V_NSPC!$T$6) / (V_NSPC!$T$5- V_NSPC!$T$6) * 100, 0)</f>
        <v>53.236873421205402</v>
      </c>
      <c r="CF1528" s="413">
        <v>995</v>
      </c>
      <c r="CG1528" s="413">
        <v>955</v>
      </c>
      <c r="CH1528" s="413"/>
      <c r="CI1528" s="417">
        <v>984.96</v>
      </c>
      <c r="CJ1528" s="413"/>
      <c r="CK1528" s="416"/>
      <c r="CL1528" s="415"/>
      <c r="CM1528" s="413">
        <v>0.15551999999999999</v>
      </c>
      <c r="CN1528" s="408">
        <v>5.183999999999999E-2</v>
      </c>
      <c r="CO1528" s="408">
        <v>0</v>
      </c>
      <c r="CP1528" s="408"/>
      <c r="CQ1528" s="413">
        <f>_xll.SRS1Splines.Functions25.Linear_Interp(V_NSPC!$X$4:$X$46,V_NSPC!$Z$4:$Z$46,CX1528)</f>
        <v>15.687004014800101</v>
      </c>
      <c r="CR1528" s="413">
        <f>(CQ1528/V_NSPC!$AD$5)*100</f>
        <v>101.57898916352681</v>
      </c>
      <c r="CS1528" s="308">
        <f>CQ1528-V_NSPC!$AD$6</f>
        <v>7.5885654948001005</v>
      </c>
      <c r="CT1528" s="413">
        <f>IFERROR((CQ1528 - V_NSPC!$AD$6) / (V_NSPC!$AD$5- V_NSPC!$AD$6) * 100, 0)</f>
        <v>103.32001498709474</v>
      </c>
      <c r="CU1528" s="413">
        <v>909</v>
      </c>
      <c r="CV1528" s="413">
        <v>905</v>
      </c>
      <c r="CW1528" s="413"/>
      <c r="CX1528" s="417">
        <v>909.09500000000003</v>
      </c>
      <c r="CY1528" s="413">
        <v>1.5164516129032257</v>
      </c>
      <c r="CZ1528" s="416">
        <v>0</v>
      </c>
    </row>
    <row r="1529" spans="1:104" s="1" customFormat="1" hidden="1">
      <c r="A1529" s="315">
        <v>46088</v>
      </c>
      <c r="B1529" s="410">
        <v>0</v>
      </c>
      <c r="C1529" s="411">
        <v>0.7477919999999999</v>
      </c>
      <c r="D1529" s="412">
        <v>0.68662800000000002</v>
      </c>
      <c r="E1529" s="412">
        <v>0.74</v>
      </c>
      <c r="F1529" s="412">
        <v>0</v>
      </c>
      <c r="G1529" s="413">
        <f>_xll.SRS1Splines.Functions25.Linear_Interp(V_NEM!$R$687:$R$703,V_NEM!$T$687:$T$703,M1529)+_xll.SRS1Splines.Functions25.Linear_Interp(V_NEM!$AB$687:$AB$703,V_NEM!$AD$687:$AD$703,N1529)</f>
        <v>0.90087837660000192</v>
      </c>
      <c r="H1529" s="308">
        <f>(G1529/(V_NEM!$T$696+V_NEM!$AD$696))*100</f>
        <v>92.953155391437633</v>
      </c>
      <c r="I1529" s="308">
        <f>G1529-(V_NEM!$T$694+V_NEM!$AD$694)</f>
        <v>0.26139224160000196</v>
      </c>
      <c r="J1529" s="308">
        <f>((IFERROR((_xll.SRS1Splines.Functions25.Linear_Interp(V_NEM!$R$687:$R$703,V_NEM!$T$687:$T$703,M1529) - V_NEM!$X$689) / (V_NEM!$X$688- V_NEM!$X$689) * 100, 0))+(IFERROR((_xll.SRS1Splines.Functions25.Linear_Interp(V_NEM!$AB$687:$AB$703,V_NEM!$AD$687:$AD$703,N1529) - V_NEM!$AH$689) / (V_NEM!$AH$688- V_NEM!$AH$689) * 100, 0)))/2</f>
        <v>80.696599520952518</v>
      </c>
      <c r="K1529" s="308">
        <v>784.3</v>
      </c>
      <c r="L1529" s="308">
        <v>781.8</v>
      </c>
      <c r="M1529" s="371">
        <v>783.6</v>
      </c>
      <c r="N1529" s="371">
        <v>783.68</v>
      </c>
      <c r="O1529" s="413">
        <v>0.74193548387096775</v>
      </c>
      <c r="P1529" s="414">
        <v>0.72318499999999997</v>
      </c>
      <c r="Q1529" s="415">
        <v>0</v>
      </c>
      <c r="R1529" s="413">
        <v>0.44064516129032261</v>
      </c>
      <c r="S1529" s="408">
        <v>0.41410182042922966</v>
      </c>
      <c r="T1529" s="408">
        <v>2.5012921499999998</v>
      </c>
      <c r="U1529" s="408"/>
      <c r="V1529" s="413">
        <f>_xll.SRS1Splines.Functions25.Linear_Interp(V_NK3!$P$8:$P$32,V_NK3!$R$8:$R$32,AC1529)</f>
        <v>454.14064100000098</v>
      </c>
      <c r="W1529" s="413">
        <f>(V1529/V_NK3!$R$28)*100</f>
        <v>83.767045727722902</v>
      </c>
      <c r="X1529" s="308">
        <f>V1529-V_NK3!$R$8</f>
        <v>397.56198900000101</v>
      </c>
      <c r="Y1529" s="308">
        <f>IFERROR((V1529 - V_NK3!$V$10) / (V_NK3!$V$9- V_NK3!$V$10) * 100, 0)</f>
        <v>81.875574808205513</v>
      </c>
      <c r="Z1529" s="308">
        <v>541.79999999999995</v>
      </c>
      <c r="AA1529" s="308">
        <v>521</v>
      </c>
      <c r="AB1529" s="413">
        <v>538.82542644540285</v>
      </c>
      <c r="AC1529" s="371">
        <v>538.6</v>
      </c>
      <c r="AD1529" s="308">
        <v>0.32258064516129031</v>
      </c>
      <c r="AE1529" s="416">
        <v>0.6176029999999999</v>
      </c>
      <c r="AF1529" s="373">
        <v>0.2</v>
      </c>
      <c r="AG1529" s="413">
        <v>1.3810993548387098</v>
      </c>
      <c r="AH1529" s="408">
        <v>2.5483473142856123</v>
      </c>
      <c r="AI1529" s="408">
        <v>2.5046615999999999</v>
      </c>
      <c r="AJ1529" s="408"/>
      <c r="AK1529" s="413">
        <f>_xll.SRS1Splines.Functions25.Linear_Interp(V_NK2!$R$10:$R$21,V_NK2!$T$10:$T$21,AR1529)</f>
        <v>61.658085714315298</v>
      </c>
      <c r="AL1529" s="413">
        <f>(AK1529/V_NK2!$T$18)*100</f>
        <v>86.3558623449794</v>
      </c>
      <c r="AM1529" s="308">
        <f>AK1529-V_NK2!$T$11</f>
        <v>20.838085714287502</v>
      </c>
      <c r="AN1529" s="308">
        <f>IFERROR((AK1529 - V_NK2!$X$12) / (V_NK2!$X$11- V_NK2!$X$12) * 100, 0)</f>
        <v>68.142857142866333</v>
      </c>
      <c r="AO1529" s="308">
        <v>427</v>
      </c>
      <c r="AP1529" s="308">
        <v>420</v>
      </c>
      <c r="AQ1529" s="308"/>
      <c r="AR1529" s="371">
        <v>424.77</v>
      </c>
      <c r="AS1529" s="413">
        <v>0.35483870967741937</v>
      </c>
      <c r="AT1529" s="416">
        <v>0.59634799999999999</v>
      </c>
      <c r="AU1529" s="415"/>
      <c r="AV1529" s="413">
        <v>0.19008</v>
      </c>
      <c r="AW1529" s="408">
        <v>0.29367000000000709</v>
      </c>
      <c r="AX1529" s="408">
        <v>0.23646999999999996</v>
      </c>
      <c r="AY1529" s="408"/>
      <c r="AZ1529" s="413">
        <f>_xll.SRS1Splines.Functions25.Linear_Interp(V_NNG3A!$H$4:$H$12,V_NNG3A!$I$4:$I$12,BF1529)</f>
        <v>12.219800000000101</v>
      </c>
      <c r="BA1529" s="413">
        <f>(AZ1529/V_NNG3A!$I$8)*100</f>
        <v>88.229602888087371</v>
      </c>
      <c r="BB1529" s="308">
        <f>_xll.SRS1Splines.Functions25.Linear_Interp(V_NNG3A!$H$4:$H$12,V_NNG3A!$J$4:$J$12,BF1529)</f>
        <v>1.2322137931035899</v>
      </c>
      <c r="BC1529" s="308">
        <f>IFERROR((AZ1529-V_NNG3A!$J$20) / (V_NNG3A!$J$19-V_NNG3A!$J$20) * 100, 0)</f>
        <v>43.04806649801683</v>
      </c>
      <c r="BD1529" s="308">
        <v>1050</v>
      </c>
      <c r="BE1529" s="308">
        <v>1047</v>
      </c>
      <c r="BF1529" s="374">
        <v>1048.68</v>
      </c>
      <c r="BG1529" s="413">
        <v>0</v>
      </c>
      <c r="BH1529" s="416">
        <v>7.4889999999984871E-2</v>
      </c>
      <c r="BI1529" s="415">
        <v>0</v>
      </c>
      <c r="BJ1529" s="413">
        <v>0.16243199999999997</v>
      </c>
      <c r="BK1529" s="408">
        <v>0.48038399999999998</v>
      </c>
      <c r="BL1529" s="408">
        <v>0.45014399999999999</v>
      </c>
      <c r="BM1529" s="408">
        <f t="shared" si="22"/>
        <v>3.0239999999999989E-2</v>
      </c>
      <c r="BN1529" s="413">
        <f>_xll.SRS1Splines.Functions25.Linear_Interp(V_XNN1!$K$3:$K$8,V_XNN1!$L$3:$L$8,BT1529)</f>
        <v>0.20100000000000001</v>
      </c>
      <c r="BO1529" s="413">
        <f>(BN1529/V_XNN1!$L$7)*100</f>
        <v>95.714285714285722</v>
      </c>
      <c r="BP1529" s="308">
        <f>_xll.SRS1Splines.Functions25.Linear_Interp(V_XNN1!$K$3:$K$8,V_XNN1!$M$3:$M$8,BT1529)</f>
        <v>4.4999999999999998E-2</v>
      </c>
      <c r="BQ1529" s="308">
        <f>IFERROR((BN1529 - V_XNN1!$M$16) / (V_XNN1!$M$15- V_XNN1!$M$16) * 100, 0)</f>
        <v>44.568245125348255</v>
      </c>
      <c r="BR1529" s="308">
        <v>252</v>
      </c>
      <c r="BS1529" s="308">
        <v>249</v>
      </c>
      <c r="BT1529" s="374">
        <v>251.5</v>
      </c>
      <c r="BU1529" s="413">
        <v>0</v>
      </c>
      <c r="BV1529" s="416">
        <v>7.2680999999999996E-2</v>
      </c>
      <c r="BW1529" s="415">
        <v>0</v>
      </c>
      <c r="BX1529" s="413">
        <v>0.15551999999999999</v>
      </c>
      <c r="BY1529" s="408">
        <v>8.6400000000000005E-2</v>
      </c>
      <c r="BZ1529" s="408">
        <v>0</v>
      </c>
      <c r="CA1529" s="408"/>
      <c r="CB1529" s="413">
        <f>_xll.SRS1Splines.Functions25.Linear_Interp(V_NSPC!$N$4:$N$67,V_NSPC!$P$4:$P$67,CI1529)</f>
        <v>65.273562462399894</v>
      </c>
      <c r="CC1529" s="413">
        <f>(CB1529/V_NSPC!$T$5)*100</f>
        <v>53.87242670286092</v>
      </c>
      <c r="CD1529" s="308">
        <f>CB1529-V_NSPC!$T$6</f>
        <v>64.206395662399899</v>
      </c>
      <c r="CE1529" s="413">
        <f>IFERROR((CB1529 - V_NSPC!$T$6) / (V_NSPC!$T$5- V_NSPC!$T$6) * 100, 0)</f>
        <v>53.462539642955065</v>
      </c>
      <c r="CF1529" s="413">
        <v>995</v>
      </c>
      <c r="CG1529" s="413">
        <v>955</v>
      </c>
      <c r="CH1529" s="413"/>
      <c r="CI1529" s="417">
        <v>985.02</v>
      </c>
      <c r="CJ1529" s="413"/>
      <c r="CK1529" s="416"/>
      <c r="CL1529" s="415"/>
      <c r="CM1529" s="413">
        <v>0.15551999999999999</v>
      </c>
      <c r="CN1529" s="408">
        <v>5.183999999999999E-2</v>
      </c>
      <c r="CO1529" s="408">
        <v>0</v>
      </c>
      <c r="CP1529" s="408"/>
      <c r="CQ1529" s="413">
        <f>_xll.SRS1Splines.Functions25.Linear_Interp(V_NSPC!$X$4:$X$46,V_NSPC!$Z$4:$Z$46,CX1529)</f>
        <v>15.6998380040001</v>
      </c>
      <c r="CR1529" s="413">
        <f>(CQ1529/V_NSPC!$AD$5)*100</f>
        <v>101.66209385634397</v>
      </c>
      <c r="CS1529" s="308">
        <f>CQ1529-V_NSPC!$AD$6</f>
        <v>7.6013994840000993</v>
      </c>
      <c r="CT1529" s="413">
        <f>IFERROR((CQ1529 - V_NSPC!$AD$6) / (V_NSPC!$AD$5- V_NSPC!$AD$6) * 100, 0)</f>
        <v>103.49475261799437</v>
      </c>
      <c r="CU1529" s="413">
        <v>909</v>
      </c>
      <c r="CV1529" s="413">
        <v>905</v>
      </c>
      <c r="CW1529" s="413"/>
      <c r="CX1529" s="417">
        <v>909.1</v>
      </c>
      <c r="CY1529" s="413">
        <v>1.5164516129032257</v>
      </c>
      <c r="CZ1529" s="416">
        <v>0</v>
      </c>
    </row>
    <row r="1530" spans="1:104" s="1" customFormat="1" hidden="1">
      <c r="A1530" s="315">
        <v>46089</v>
      </c>
      <c r="B1530" s="410">
        <v>0</v>
      </c>
      <c r="C1530" s="411">
        <v>0.7477919999999999</v>
      </c>
      <c r="D1530" s="412">
        <v>0.65059200000000006</v>
      </c>
      <c r="E1530" s="412">
        <v>0.79</v>
      </c>
      <c r="F1530" s="412">
        <v>0</v>
      </c>
      <c r="G1530" s="413">
        <f>_xll.SRS1Splines.Functions25.Linear_Interp(V_NEM!$R$687:$R$703,V_NEM!$T$687:$T$703,M1530)+_xll.SRS1Splines.Functions25.Linear_Interp(V_NEM!$AB$687:$AB$703,V_NEM!$AD$687:$AD$703,N1530)</f>
        <v>0.87065255464999303</v>
      </c>
      <c r="H1530" s="308">
        <f>(G1530/(V_NEM!$T$696+V_NEM!$AD$696))*100</f>
        <v>89.834437485079704</v>
      </c>
      <c r="I1530" s="308">
        <f>G1530-(V_NEM!$T$694+V_NEM!$AD$694)</f>
        <v>0.23116641964999307</v>
      </c>
      <c r="J1530" s="308">
        <f>((IFERROR((_xll.SRS1Splines.Functions25.Linear_Interp(V_NEM!$R$687:$R$703,V_NEM!$T$687:$T$703,M1530) - V_NEM!$X$689) / (V_NEM!$X$688- V_NEM!$X$689) * 100, 0))+(IFERROR((_xll.SRS1Splines.Functions25.Linear_Interp(V_NEM!$AB$687:$AB$703,V_NEM!$AD$687:$AD$703,N1530) - V_NEM!$AH$689) / (V_NEM!$AH$688- V_NEM!$AH$689) * 100, 0)))/2</f>
        <v>71.305540297018638</v>
      </c>
      <c r="K1530" s="308">
        <v>784.3</v>
      </c>
      <c r="L1530" s="308">
        <v>781.8</v>
      </c>
      <c r="M1530" s="371">
        <v>783.43</v>
      </c>
      <c r="N1530" s="371">
        <v>783.5</v>
      </c>
      <c r="O1530" s="413">
        <v>0.74193548387096775</v>
      </c>
      <c r="P1530" s="414">
        <v>0.77837300000000009</v>
      </c>
      <c r="Q1530" s="415">
        <v>0</v>
      </c>
      <c r="R1530" s="413">
        <v>0.44064516129032261</v>
      </c>
      <c r="S1530" s="408">
        <v>0.13640197500000001</v>
      </c>
      <c r="T1530" s="408">
        <v>0.13640197500000001</v>
      </c>
      <c r="U1530" s="408"/>
      <c r="V1530" s="413">
        <f>_xll.SRS1Splines.Functions25.Linear_Interp(V_NK3!$P$8:$P$32,V_NK3!$R$8:$R$32,AC1530)</f>
        <v>454.14064100000098</v>
      </c>
      <c r="W1530" s="413">
        <f>(V1530/V_NK3!$R$28)*100</f>
        <v>83.767045727722902</v>
      </c>
      <c r="X1530" s="308">
        <f>V1530-V_NK3!$R$8</f>
        <v>397.56198900000101</v>
      </c>
      <c r="Y1530" s="308">
        <f>IFERROR((V1530 - V_NK3!$V$10) / (V_NK3!$V$9- V_NK3!$V$10) * 100, 0)</f>
        <v>81.875574808205513</v>
      </c>
      <c r="Z1530" s="308">
        <v>541.79999999999995</v>
      </c>
      <c r="AA1530" s="308">
        <v>521</v>
      </c>
      <c r="AB1530" s="413">
        <v>538.79432382104972</v>
      </c>
      <c r="AC1530" s="371">
        <v>538.6</v>
      </c>
      <c r="AD1530" s="308">
        <v>0.32258064516129031</v>
      </c>
      <c r="AE1530" s="416">
        <v>3.3679499999999994E-2</v>
      </c>
      <c r="AF1530" s="373">
        <v>0.2</v>
      </c>
      <c r="AG1530" s="413">
        <v>1.3810993548387098</v>
      </c>
      <c r="AH1530" s="408">
        <v>0.56092934285731322</v>
      </c>
      <c r="AI1530" s="408">
        <v>0.12407220000000001</v>
      </c>
      <c r="AJ1530" s="408"/>
      <c r="AK1530" s="413">
        <f>_xll.SRS1Splines.Functions25.Linear_Interp(V_NK2!$R$10:$R$21,V_NK2!$T$10:$T$21,AR1530)</f>
        <v>62.094942857172597</v>
      </c>
      <c r="AL1530" s="413">
        <f>(AK1530/V_NK2!$T$18)*100</f>
        <v>86.967707082874782</v>
      </c>
      <c r="AM1530" s="308">
        <f>AK1530-V_NK2!$T$11</f>
        <v>21.274942857144801</v>
      </c>
      <c r="AN1530" s="308">
        <f>IFERROR((AK1530 - V_NK2!$X$12) / (V_NK2!$X$11- V_NK2!$X$12) * 100, 0)</f>
        <v>69.571428571438346</v>
      </c>
      <c r="AO1530" s="308">
        <v>427</v>
      </c>
      <c r="AP1530" s="308">
        <v>420</v>
      </c>
      <c r="AQ1530" s="308"/>
      <c r="AR1530" s="371">
        <v>424.87</v>
      </c>
      <c r="AS1530" s="413">
        <v>0.35483870967741937</v>
      </c>
      <c r="AT1530" s="416">
        <v>2.9541000000000001E-2</v>
      </c>
      <c r="AU1530" s="415"/>
      <c r="AV1530" s="413">
        <v>0.19008</v>
      </c>
      <c r="AW1530" s="408">
        <v>0.27701818181815346</v>
      </c>
      <c r="AX1530" s="408">
        <v>0.18081818181818185</v>
      </c>
      <c r="AY1530" s="408"/>
      <c r="AZ1530" s="413">
        <f>_xll.SRS1Splines.Functions25.Linear_Interp(V_NNG3A!$H$4:$H$12,V_NNG3A!$I$4:$I$12,BF1530)</f>
        <v>12.676749999999901</v>
      </c>
      <c r="BA1530" s="413">
        <f>(AZ1530/V_NNG3A!$I$8)*100</f>
        <v>91.528880866425283</v>
      </c>
      <c r="BB1530" s="308">
        <f>_xll.SRS1Splines.Functions25.Linear_Interp(V_NNG3A!$H$4:$H$12,V_NNG3A!$J$4:$J$12,BF1530)</f>
        <v>1.68916379310346</v>
      </c>
      <c r="BC1530" s="308">
        <f>IFERROR((AZ1530-V_NNG3A!$J$20) / (V_NNG3A!$J$19-V_NNG3A!$J$20) * 100, 0)</f>
        <v>59.011866040233393</v>
      </c>
      <c r="BD1530" s="308">
        <v>1050</v>
      </c>
      <c r="BE1530" s="308">
        <v>1047</v>
      </c>
      <c r="BF1530" s="374">
        <v>1049.05</v>
      </c>
      <c r="BG1530" s="413">
        <v>0</v>
      </c>
      <c r="BH1530" s="416">
        <v>5.8950000000011639E-2</v>
      </c>
      <c r="BI1530" s="415">
        <v>0</v>
      </c>
      <c r="BJ1530" s="413">
        <v>0.16243199999999997</v>
      </c>
      <c r="BK1530" s="408">
        <v>0.44409599999999994</v>
      </c>
      <c r="BL1530" s="408">
        <v>0.40435199999999999</v>
      </c>
      <c r="BM1530" s="408">
        <f t="shared" si="22"/>
        <v>3.9743999999999946E-2</v>
      </c>
      <c r="BN1530" s="413">
        <f>_xll.SRS1Splines.Functions25.Linear_Interp(V_XNN1!$K$3:$K$8,V_XNN1!$L$3:$L$8,BT1530)</f>
        <v>0.20369999999999999</v>
      </c>
      <c r="BO1530" s="413">
        <f>(BN1530/V_XNN1!$L$7)*100</f>
        <v>97</v>
      </c>
      <c r="BP1530" s="308">
        <f>_xll.SRS1Splines.Functions25.Linear_Interp(V_XNN1!$K$3:$K$8,V_XNN1!$M$3:$M$8,BT1530)</f>
        <v>4.7700000000000103E-2</v>
      </c>
      <c r="BQ1530" s="308">
        <f>IFERROR((BN1530 - V_XNN1!$M$16) / (V_XNN1!$M$15- V_XNN1!$M$16) * 100, 0)</f>
        <v>52.924791086350979</v>
      </c>
      <c r="BR1530" s="308">
        <v>252</v>
      </c>
      <c r="BS1530" s="308">
        <v>249</v>
      </c>
      <c r="BT1530" s="374">
        <v>251.65</v>
      </c>
      <c r="BU1530" s="413">
        <v>0</v>
      </c>
      <c r="BV1530" s="416">
        <v>6.1648000000000001E-2</v>
      </c>
      <c r="BW1530" s="415">
        <v>0</v>
      </c>
      <c r="BX1530" s="413">
        <v>0.15551999999999999</v>
      </c>
      <c r="BY1530" s="408">
        <v>8.6400000000000005E-2</v>
      </c>
      <c r="BZ1530" s="408">
        <v>0</v>
      </c>
      <c r="CA1530" s="408"/>
      <c r="CB1530" s="413">
        <f>_xll.SRS1Splines.Functions25.Linear_Interp(V_NSPC!$N$4:$N$67,V_NSPC!$P$4:$P$67,CI1530)</f>
        <v>65.3195790235999</v>
      </c>
      <c r="CC1530" s="413">
        <f>(CB1530/V_NSPC!$T$5)*100</f>
        <v>53.910405690476203</v>
      </c>
      <c r="CD1530" s="308">
        <f>CB1530-V_NSPC!$T$6</f>
        <v>64.252412223599904</v>
      </c>
      <c r="CE1530" s="413">
        <f>IFERROR((CB1530 - V_NSPC!$T$6) / (V_NSPC!$T$5- V_NSPC!$T$6) * 100, 0)</f>
        <v>53.500856109749485</v>
      </c>
      <c r="CF1530" s="413">
        <v>995</v>
      </c>
      <c r="CG1530" s="413">
        <v>955</v>
      </c>
      <c r="CH1530" s="413"/>
      <c r="CI1530" s="417">
        <v>985.03</v>
      </c>
      <c r="CJ1530" s="413"/>
      <c r="CK1530" s="416"/>
      <c r="CL1530" s="415"/>
      <c r="CM1530" s="413">
        <v>0.15551999999999999</v>
      </c>
      <c r="CN1530" s="408">
        <v>5.183999999999999E-2</v>
      </c>
      <c r="CO1530" s="408">
        <v>0</v>
      </c>
      <c r="CP1530" s="408"/>
      <c r="CQ1530" s="413">
        <f>_xll.SRS1Splines.Functions25.Linear_Interp(V_NSPC!$X$4:$X$46,V_NSPC!$Z$4:$Z$46,CX1530)</f>
        <v>15.6741700256001</v>
      </c>
      <c r="CR1530" s="413">
        <f>(CQ1530/V_NSPC!$AD$5)*100</f>
        <v>101.49588447070963</v>
      </c>
      <c r="CS1530" s="308">
        <f>CQ1530-V_NSPC!$AD$6</f>
        <v>7.5757315056000998</v>
      </c>
      <c r="CT1530" s="413">
        <f>IFERROR((CQ1530 - V_NSPC!$AD$6) / (V_NSPC!$AD$5- V_NSPC!$AD$6) * 100, 0)</f>
        <v>103.14527735619508</v>
      </c>
      <c r="CU1530" s="413">
        <v>909</v>
      </c>
      <c r="CV1530" s="413">
        <v>905</v>
      </c>
      <c r="CW1530" s="413"/>
      <c r="CX1530" s="417">
        <v>909.09</v>
      </c>
      <c r="CY1530" s="413">
        <v>1.5164516129032257</v>
      </c>
      <c r="CZ1530" s="416">
        <v>0</v>
      </c>
    </row>
    <row r="1531" spans="1:104" s="1" customFormat="1" hidden="1">
      <c r="A1531" s="315">
        <v>46090</v>
      </c>
      <c r="B1531" s="410">
        <v>0</v>
      </c>
      <c r="C1531" s="411">
        <v>0.7477919999999999</v>
      </c>
      <c r="D1531" s="412">
        <v>0.67737599999999998</v>
      </c>
      <c r="E1531" s="412">
        <v>0.74390400000000001</v>
      </c>
      <c r="F1531" s="412">
        <v>0</v>
      </c>
      <c r="G1531" s="413">
        <f>_xll.SRS1Splines.Functions25.Linear_Interp(V_NEM!$R$687:$R$703,V_NEM!$T$687:$T$703,M1531)+_xll.SRS1Splines.Functions25.Linear_Interp(V_NEM!$AB$687:$AB$703,V_NEM!$AD$687:$AD$703,N1531)</f>
        <v>0.85724941670000498</v>
      </c>
      <c r="H1531" s="308">
        <f>(G1531/(V_NEM!$T$696+V_NEM!$AD$696))*100</f>
        <v>88.451493908056435</v>
      </c>
      <c r="I1531" s="308">
        <f>G1531-(V_NEM!$T$694+V_NEM!$AD$694)</f>
        <v>0.21776328170000503</v>
      </c>
      <c r="J1531" s="308">
        <f>((IFERROR((_xll.SRS1Splines.Functions25.Linear_Interp(V_NEM!$R$687:$R$703,V_NEM!$T$687:$T$703,M1531) - V_NEM!$X$689) / (V_NEM!$X$688- V_NEM!$X$689) * 100, 0))+(IFERROR((_xll.SRS1Splines.Functions25.Linear_Interp(V_NEM!$AB$687:$AB$703,V_NEM!$AD$687:$AD$703,N1531) - V_NEM!$AH$689) / (V_NEM!$AH$688- V_NEM!$AH$689) * 100, 0)))/2</f>
        <v>68.904825404333934</v>
      </c>
      <c r="K1531" s="308">
        <v>784.3</v>
      </c>
      <c r="L1531" s="308">
        <v>781.8</v>
      </c>
      <c r="M1531" s="371">
        <v>783.34</v>
      </c>
      <c r="N1531" s="371">
        <v>783.5</v>
      </c>
      <c r="O1531" s="413">
        <v>0.74193548387096775</v>
      </c>
      <c r="P1531" s="414">
        <v>0.74556043196455901</v>
      </c>
      <c r="Q1531" s="415">
        <v>0</v>
      </c>
      <c r="R1531" s="413">
        <v>0.44064516129032261</v>
      </c>
      <c r="S1531" s="408">
        <v>0.17540464014434803</v>
      </c>
      <c r="T1531" s="408">
        <v>0.87113474999999985</v>
      </c>
      <c r="U1531" s="408"/>
      <c r="V1531" s="413">
        <f>_xll.SRS1Splines.Functions25.Linear_Interp(V_NK3!$P$8:$P$32,V_NK3!$R$8:$R$32,AC1531)</f>
        <v>453.44491090000099</v>
      </c>
      <c r="W1531" s="413">
        <f>(V1531/V_NK3!$R$28)*100</f>
        <v>83.638717078314812</v>
      </c>
      <c r="X1531" s="308">
        <f>V1531-V_NK3!$R$8</f>
        <v>396.86625890000101</v>
      </c>
      <c r="Y1531" s="308">
        <f>IFERROR((V1531 - V_NK3!$V$10) / (V_NK3!$V$9- V_NK3!$V$10) * 100, 0)</f>
        <v>81.732293248536919</v>
      </c>
      <c r="Z1531" s="308">
        <v>541.79999999999995</v>
      </c>
      <c r="AA1531" s="308">
        <v>521</v>
      </c>
      <c r="AB1531" s="413">
        <v>538.76322119669658</v>
      </c>
      <c r="AC1531" s="371">
        <v>538.58000000000004</v>
      </c>
      <c r="AD1531" s="308">
        <v>0.32258064516129031</v>
      </c>
      <c r="AE1531" s="416">
        <v>0.21509500000000001</v>
      </c>
      <c r="AF1531" s="373">
        <v>0.2</v>
      </c>
      <c r="AG1531" s="413">
        <v>1.3810993548387098</v>
      </c>
      <c r="AH1531" s="408">
        <v>0.91137260000000009</v>
      </c>
      <c r="AI1531" s="408">
        <v>1.2171726</v>
      </c>
      <c r="AJ1531" s="408"/>
      <c r="AK1531" s="413">
        <f>_xll.SRS1Splines.Functions25.Linear_Interp(V_NK2!$R$10:$R$21,V_NK2!$T$10:$T$21,AR1531)</f>
        <v>61.7891428571726</v>
      </c>
      <c r="AL1531" s="413">
        <f>(AK1531/V_NK2!$T$18)*100</f>
        <v>86.539415766348171</v>
      </c>
      <c r="AM1531" s="308">
        <f>AK1531-V_NK2!$T$11</f>
        <v>20.969142857144803</v>
      </c>
      <c r="AN1531" s="308">
        <f>IFERROR((AK1531 - V_NK2!$X$12) / (V_NK2!$X$11- V_NK2!$X$12) * 100, 0)</f>
        <v>68.571428571438304</v>
      </c>
      <c r="AO1531" s="308">
        <v>427</v>
      </c>
      <c r="AP1531" s="308">
        <v>420</v>
      </c>
      <c r="AQ1531" s="308"/>
      <c r="AR1531" s="371">
        <v>424.8</v>
      </c>
      <c r="AS1531" s="413">
        <v>0.35483870967741937</v>
      </c>
      <c r="AT1531" s="416">
        <v>0.28980299999999998</v>
      </c>
      <c r="AU1531" s="415"/>
      <c r="AV1531" s="413">
        <v>0.19008</v>
      </c>
      <c r="AW1531" s="408">
        <v>0.27172147727272489</v>
      </c>
      <c r="AX1531" s="408">
        <v>0.33412147727272723</v>
      </c>
      <c r="AY1531" s="408"/>
      <c r="AZ1531" s="413">
        <f>_xll.SRS1Splines.Functions25.Linear_Interp(V_NNG3A!$H$4:$H$12,V_NNG3A!$I$4:$I$12,BF1531)</f>
        <v>12.3803499999999</v>
      </c>
      <c r="BA1531" s="413">
        <f>(AZ1531/V_NNG3A!$I$8)*100</f>
        <v>89.388808664259216</v>
      </c>
      <c r="BB1531" s="308">
        <f>_xll.SRS1Splines.Functions25.Linear_Interp(V_NNG3A!$H$4:$H$12,V_NNG3A!$J$4:$J$12,BF1531)</f>
        <v>1.39276379310345</v>
      </c>
      <c r="BC1531" s="308">
        <f>IFERROR((AZ1531-V_NNG3A!$J$20) / (V_NNG3A!$J$19-V_NNG3A!$J$20) * 100, 0)</f>
        <v>48.656969039872166</v>
      </c>
      <c r="BD1531" s="308">
        <v>1050</v>
      </c>
      <c r="BE1531" s="308">
        <v>1047</v>
      </c>
      <c r="BF1531" s="374">
        <v>1048.81</v>
      </c>
      <c r="BG1531" s="413">
        <v>0</v>
      </c>
      <c r="BH1531" s="416">
        <v>0.10963000000000465</v>
      </c>
      <c r="BI1531" s="415">
        <v>0</v>
      </c>
      <c r="BJ1531" s="413">
        <v>0.16243199999999997</v>
      </c>
      <c r="BK1531" s="408">
        <v>0.43631999999999993</v>
      </c>
      <c r="BL1531" s="408">
        <v>0.37929599999999997</v>
      </c>
      <c r="BM1531" s="408">
        <f t="shared" si="22"/>
        <v>5.7023999999999964E-2</v>
      </c>
      <c r="BN1531" s="413">
        <f>_xll.SRS1Splines.Functions25.Linear_Interp(V_XNN1!$K$3:$K$8,V_XNN1!$L$3:$L$8,BT1531)</f>
        <v>0.20226</v>
      </c>
      <c r="BO1531" s="413">
        <f>(BN1531/V_XNN1!$L$7)*100</f>
        <v>96.314285714285717</v>
      </c>
      <c r="BP1531" s="308">
        <f>_xll.SRS1Splines.Functions25.Linear_Interp(V_XNN1!$K$3:$K$8,V_XNN1!$M$3:$M$8,BT1531)</f>
        <v>4.6259999999999898E-2</v>
      </c>
      <c r="BQ1531" s="308">
        <f>IFERROR((BN1531 - V_XNN1!$M$16) / (V_XNN1!$M$15- V_XNN1!$M$16) * 100, 0)</f>
        <v>48.46796657381617</v>
      </c>
      <c r="BR1531" s="308">
        <v>252</v>
      </c>
      <c r="BS1531" s="308">
        <v>249</v>
      </c>
      <c r="BT1531" s="374">
        <v>251.57</v>
      </c>
      <c r="BU1531" s="413">
        <v>0</v>
      </c>
      <c r="BV1531" s="416">
        <v>6.0192000000000002E-2</v>
      </c>
      <c r="BW1531" s="415">
        <v>0</v>
      </c>
      <c r="BX1531" s="413">
        <v>0.15551999999999999</v>
      </c>
      <c r="BY1531" s="408">
        <v>8.6400000000000005E-2</v>
      </c>
      <c r="BZ1531" s="408">
        <v>0</v>
      </c>
      <c r="CA1531" s="408"/>
      <c r="CB1531" s="413">
        <f>_xll.SRS1Splines.Functions25.Linear_Interp(V_NSPC!$N$4:$N$67,V_NSPC!$P$4:$P$67,CI1531)</f>
        <v>65.365595584799806</v>
      </c>
      <c r="CC1531" s="413">
        <f>(CB1531/V_NSPC!$T$5)*100</f>
        <v>53.948384678091408</v>
      </c>
      <c r="CD1531" s="308">
        <f>CB1531-V_NSPC!$T$6</f>
        <v>64.29842878479981</v>
      </c>
      <c r="CE1531" s="413">
        <f>IFERROR((CB1531 - V_NSPC!$T$6) / (V_NSPC!$T$5- V_NSPC!$T$6) * 100, 0)</f>
        <v>53.539172576543812</v>
      </c>
      <c r="CF1531" s="413">
        <v>995</v>
      </c>
      <c r="CG1531" s="413">
        <v>955</v>
      </c>
      <c r="CH1531" s="413"/>
      <c r="CI1531" s="417">
        <v>985.04</v>
      </c>
      <c r="CJ1531" s="413"/>
      <c r="CK1531" s="416"/>
      <c r="CL1531" s="415"/>
      <c r="CM1531" s="413">
        <v>0.15551999999999999</v>
      </c>
      <c r="CN1531" s="408">
        <v>5.183999999999999E-2</v>
      </c>
      <c r="CO1531" s="408">
        <v>0</v>
      </c>
      <c r="CP1531" s="408"/>
      <c r="CQ1531" s="413">
        <f>_xll.SRS1Splines.Functions25.Linear_Interp(V_NSPC!$X$4:$X$46,V_NSPC!$Z$4:$Z$46,CX1531)</f>
        <v>15.6485020472001</v>
      </c>
      <c r="CR1531" s="413">
        <f>(CQ1531/V_NSPC!$AD$5)*100</f>
        <v>101.32967508507531</v>
      </c>
      <c r="CS1531" s="308">
        <f>CQ1531-V_NSPC!$AD$6</f>
        <v>7.5500635272001002</v>
      </c>
      <c r="CT1531" s="413">
        <f>IFERROR((CQ1531 - V_NSPC!$AD$6) / (V_NSPC!$AD$5- V_NSPC!$AD$6) * 100, 0)</f>
        <v>102.79580209439578</v>
      </c>
      <c r="CU1531" s="413">
        <v>909</v>
      </c>
      <c r="CV1531" s="413">
        <v>905</v>
      </c>
      <c r="CW1531" s="413"/>
      <c r="CX1531" s="417">
        <v>909.08</v>
      </c>
      <c r="CY1531" s="413">
        <v>1.5164516129032257</v>
      </c>
      <c r="CZ1531" s="416">
        <v>0</v>
      </c>
    </row>
    <row r="1532" spans="1:104" s="1" customFormat="1" hidden="1">
      <c r="A1532" s="315">
        <v>46091</v>
      </c>
      <c r="B1532" s="410">
        <v>0</v>
      </c>
      <c r="C1532" s="411">
        <v>0.7477919999999999</v>
      </c>
      <c r="D1532" s="412">
        <v>0.66787200000000002</v>
      </c>
      <c r="E1532" s="412">
        <v>0.740448</v>
      </c>
      <c r="F1532" s="412">
        <v>0</v>
      </c>
      <c r="G1532" s="413">
        <f>_xll.SRS1Splines.Functions25.Linear_Interp(V_NEM!$R$687:$R$703,V_NEM!$T$687:$T$703,M1532)+_xll.SRS1Splines.Functions25.Linear_Interp(V_NEM!$AB$687:$AB$703,V_NEM!$AD$687:$AD$703,N1532)</f>
        <v>0.84640501999999473</v>
      </c>
      <c r="H1532" s="308">
        <f>(G1532/(V_NEM!$T$696+V_NEM!$AD$696))*100</f>
        <v>87.332562742912017</v>
      </c>
      <c r="I1532" s="308">
        <f>G1532-(V_NEM!$T$694+V_NEM!$AD$694)</f>
        <v>0.20691888499999478</v>
      </c>
      <c r="J1532" s="308">
        <f>((IFERROR((_xll.SRS1Splines.Functions25.Linear_Interp(V_NEM!$R$687:$R$703,V_NEM!$T$687:$T$703,M1532) - V_NEM!$X$689) / (V_NEM!$X$688- V_NEM!$X$689) * 100, 0))+(IFERROR((_xll.SRS1Splines.Functions25.Linear_Interp(V_NEM!$AB$687:$AB$703,V_NEM!$AD$687:$AD$703,N1532) - V_NEM!$AH$689) / (V_NEM!$AH$688- V_NEM!$AH$689) * 100, 0)))/2</f>
        <v>65.415758322304939</v>
      </c>
      <c r="K1532" s="308">
        <v>784.3</v>
      </c>
      <c r="L1532" s="308">
        <v>781.8</v>
      </c>
      <c r="M1532" s="371">
        <v>783.28</v>
      </c>
      <c r="N1532" s="371">
        <v>783.43</v>
      </c>
      <c r="O1532" s="413">
        <v>0.74193548387096775</v>
      </c>
      <c r="P1532" s="414">
        <v>0.75187400000000004</v>
      </c>
      <c r="Q1532" s="415">
        <v>0</v>
      </c>
      <c r="R1532" s="413">
        <v>0.44064516129032261</v>
      </c>
      <c r="S1532" s="408">
        <v>0.25571859507217398</v>
      </c>
      <c r="T1532" s="408">
        <v>0.60358364999999992</v>
      </c>
      <c r="U1532" s="408"/>
      <c r="V1532" s="413">
        <f>_xll.SRS1Splines.Functions25.Linear_Interp(V_NK3!$P$8:$P$32,V_NK3!$R$8:$R$32,AC1532)</f>
        <v>453.09704585000202</v>
      </c>
      <c r="W1532" s="413">
        <f>(V1532/V_NK3!$R$28)*100</f>
        <v>83.574552753610959</v>
      </c>
      <c r="X1532" s="308">
        <f>V1532-V_NK3!$R$8</f>
        <v>396.51839385000204</v>
      </c>
      <c r="Y1532" s="308">
        <f>IFERROR((V1532 - V_NK3!$V$10) / (V_NK3!$V$9- V_NK3!$V$10) * 100, 0)</f>
        <v>81.660652468702835</v>
      </c>
      <c r="Z1532" s="308">
        <v>541.79999999999995</v>
      </c>
      <c r="AA1532" s="308">
        <v>521</v>
      </c>
      <c r="AB1532" s="413">
        <v>538.73211857234344</v>
      </c>
      <c r="AC1532" s="371">
        <v>538.57000000000005</v>
      </c>
      <c r="AD1532" s="308">
        <v>0.32258064516129031</v>
      </c>
      <c r="AE1532" s="416">
        <v>0.149033</v>
      </c>
      <c r="AF1532" s="373">
        <v>0</v>
      </c>
      <c r="AG1532" s="413">
        <v>1.3810993548387098</v>
      </c>
      <c r="AH1532" s="408">
        <v>0.63074071428585066</v>
      </c>
      <c r="AI1532" s="408">
        <v>0.5870550000000001</v>
      </c>
      <c r="AJ1532" s="408"/>
      <c r="AK1532" s="413">
        <f>_xll.SRS1Splines.Functions25.Linear_Interp(V_NK2!$R$10:$R$21,V_NK2!$T$10:$T$21,AR1532)</f>
        <v>61.8328285714583</v>
      </c>
      <c r="AL1532" s="413">
        <f>(AK1532/V_NK2!$T$18)*100</f>
        <v>86.600600240137666</v>
      </c>
      <c r="AM1532" s="308">
        <f>AK1532-V_NK2!$T$11</f>
        <v>21.012828571430504</v>
      </c>
      <c r="AN1532" s="308">
        <f>IFERROR((AK1532 - V_NK2!$X$12) / (V_NK2!$X$11- V_NK2!$X$12) * 100, 0)</f>
        <v>68.714285714295414</v>
      </c>
      <c r="AO1532" s="308">
        <v>427</v>
      </c>
      <c r="AP1532" s="308">
        <v>420</v>
      </c>
      <c r="AQ1532" s="308"/>
      <c r="AR1532" s="371">
        <v>424.81</v>
      </c>
      <c r="AS1532" s="413">
        <v>0.35483870967741937</v>
      </c>
      <c r="AT1532" s="416">
        <v>0.13977500000000001</v>
      </c>
      <c r="AU1532" s="415"/>
      <c r="AV1532" s="413">
        <v>0.19008</v>
      </c>
      <c r="AW1532" s="408">
        <v>0.26522727272731283</v>
      </c>
      <c r="AX1532" s="408">
        <v>0.17942727272727269</v>
      </c>
      <c r="AY1532" s="408"/>
      <c r="AZ1532" s="413">
        <f>_xll.SRS1Splines.Functions25.Linear_Interp(V_NNG3A!$H$4:$H$12,V_NNG3A!$I$4:$I$12,BF1532)</f>
        <v>12.7879000000001</v>
      </c>
      <c r="BA1532" s="413">
        <f>(AZ1532/V_NNG3A!$I$8)*100</f>
        <v>92.331407942238997</v>
      </c>
      <c r="BB1532" s="308">
        <f>_xll.SRS1Splines.Functions25.Linear_Interp(V_NNG3A!$H$4:$H$12,V_NNG3A!$J$4:$J$12,BF1532)</f>
        <v>1.8003137931036399</v>
      </c>
      <c r="BC1532" s="308">
        <f>IFERROR((AZ1532-V_NNG3A!$J$20) / (V_NNG3A!$J$19-V_NNG3A!$J$20) * 100, 0)</f>
        <v>62.894952415375805</v>
      </c>
      <c r="BD1532" s="308">
        <v>1050</v>
      </c>
      <c r="BE1532" s="308">
        <v>1047</v>
      </c>
      <c r="BF1532" s="374">
        <v>1049.1400000000001</v>
      </c>
      <c r="BG1532" s="413">
        <v>0</v>
      </c>
      <c r="BH1532" s="416">
        <v>5.7630000000004657E-2</v>
      </c>
      <c r="BI1532" s="415">
        <v>0</v>
      </c>
      <c r="BJ1532" s="413">
        <v>0.16243199999999997</v>
      </c>
      <c r="BK1532" s="408">
        <v>0.42249599999999993</v>
      </c>
      <c r="BL1532" s="408">
        <v>0.30412800000000001</v>
      </c>
      <c r="BM1532" s="408">
        <f t="shared" si="22"/>
        <v>0.11836799999999992</v>
      </c>
      <c r="BN1532" s="413">
        <f>_xll.SRS1Splines.Functions25.Linear_Interp(V_XNN1!$K$3:$K$8,V_XNN1!$L$3:$L$8,BT1532)</f>
        <v>0.19794</v>
      </c>
      <c r="BO1532" s="413">
        <f>(BN1532/V_XNN1!$L$7)*100</f>
        <v>94.257142857142867</v>
      </c>
      <c r="BP1532" s="308">
        <f>_xll.SRS1Splines.Functions25.Linear_Interp(V_XNN1!$K$3:$K$8,V_XNN1!$M$3:$M$8,BT1532)</f>
        <v>4.1940000000000199E-2</v>
      </c>
      <c r="BQ1532" s="308">
        <f>IFERROR((BN1532 - V_XNN1!$M$16) / (V_XNN1!$M$15- V_XNN1!$M$16) * 100, 0)</f>
        <v>35.097493036211745</v>
      </c>
      <c r="BR1532" s="308">
        <v>252</v>
      </c>
      <c r="BS1532" s="308">
        <v>249</v>
      </c>
      <c r="BT1532" s="374">
        <v>251.33</v>
      </c>
      <c r="BU1532" s="413">
        <v>0</v>
      </c>
      <c r="BV1532" s="416">
        <v>4.7960000000000003E-2</v>
      </c>
      <c r="BW1532" s="415">
        <v>0</v>
      </c>
      <c r="BX1532" s="413">
        <v>0.15551999999999999</v>
      </c>
      <c r="BY1532" s="408">
        <v>8.6400000000000005E-2</v>
      </c>
      <c r="BZ1532" s="408">
        <v>0</v>
      </c>
      <c r="CA1532" s="408"/>
      <c r="CB1532" s="413">
        <f>_xll.SRS1Splines.Functions25.Linear_Interp(V_NSPC!$N$4:$N$67,V_NSPC!$P$4:$P$67,CI1532)</f>
        <v>65.457628707199703</v>
      </c>
      <c r="CC1532" s="413">
        <f>(CB1532/V_NSPC!$T$5)*100</f>
        <v>54.024342653321888</v>
      </c>
      <c r="CD1532" s="308">
        <f>CB1532-V_NSPC!$T$6</f>
        <v>64.390461907199708</v>
      </c>
      <c r="CE1532" s="413">
        <f>IFERROR((CB1532 - V_NSPC!$T$6) / (V_NSPC!$T$5- V_NSPC!$T$6) * 100, 0)</f>
        <v>53.61580551013256</v>
      </c>
      <c r="CF1532" s="413">
        <v>995</v>
      </c>
      <c r="CG1532" s="413">
        <v>955</v>
      </c>
      <c r="CH1532" s="413"/>
      <c r="CI1532" s="417">
        <v>985.06</v>
      </c>
      <c r="CJ1532" s="413"/>
      <c r="CK1532" s="416"/>
      <c r="CL1532" s="415"/>
      <c r="CM1532" s="413">
        <v>0.15551999999999999</v>
      </c>
      <c r="CN1532" s="408">
        <v>5.183999999999999E-2</v>
      </c>
      <c r="CO1532" s="408">
        <v>0</v>
      </c>
      <c r="CP1532" s="408"/>
      <c r="CQ1532" s="413">
        <f>_xll.SRS1Splines.Functions25.Linear_Interp(V_NSPC!$X$4:$X$46,V_NSPC!$Z$4:$Z$46,CX1532)</f>
        <v>15.6741700256001</v>
      </c>
      <c r="CR1532" s="413">
        <f>(CQ1532/V_NSPC!$AD$5)*100</f>
        <v>101.49588447070963</v>
      </c>
      <c r="CS1532" s="308">
        <f>CQ1532-V_NSPC!$AD$6</f>
        <v>7.5757315056000998</v>
      </c>
      <c r="CT1532" s="413">
        <f>IFERROR((CQ1532 - V_NSPC!$AD$6) / (V_NSPC!$AD$5- V_NSPC!$AD$6) * 100, 0)</f>
        <v>103.14527735619508</v>
      </c>
      <c r="CU1532" s="413">
        <v>909</v>
      </c>
      <c r="CV1532" s="413">
        <v>905</v>
      </c>
      <c r="CW1532" s="413"/>
      <c r="CX1532" s="417">
        <v>909.09</v>
      </c>
      <c r="CY1532" s="413">
        <v>1.5164516129032257</v>
      </c>
      <c r="CZ1532" s="416">
        <v>0</v>
      </c>
    </row>
    <row r="1533" spans="1:104" s="1" customFormat="1" hidden="1">
      <c r="A1533" s="315">
        <v>46092</v>
      </c>
      <c r="B1533" s="410">
        <v>0</v>
      </c>
      <c r="C1533" s="411">
        <v>0.7477919999999999</v>
      </c>
      <c r="D1533" s="412">
        <v>0.64368000000000003</v>
      </c>
      <c r="E1533" s="412">
        <v>0.73872000000000015</v>
      </c>
      <c r="F1533" s="412">
        <v>0</v>
      </c>
      <c r="G1533" s="413">
        <f>_xll.SRS1Splines.Functions25.Linear_Interp(V_NEM!$R$687:$R$703,V_NEM!$T$687:$T$703,M1533)+_xll.SRS1Splines.Functions25.Linear_Interp(V_NEM!$AB$687:$AB$703,V_NEM!$AD$687:$AD$703,N1533)</f>
        <v>0.83367298900000641</v>
      </c>
      <c r="H1533" s="308">
        <f>(G1533/(V_NEM!$T$696+V_NEM!$AD$696))*100</f>
        <v>86.018864371710038</v>
      </c>
      <c r="I1533" s="308">
        <f>G1533-(V_NEM!$T$694+V_NEM!$AD$694)</f>
        <v>0.19418685400000646</v>
      </c>
      <c r="J1533" s="308">
        <f>((IFERROR((_xll.SRS1Splines.Functions25.Linear_Interp(V_NEM!$R$687:$R$703,V_NEM!$T$687:$T$703,M1533) - V_NEM!$X$689) / (V_NEM!$X$688- V_NEM!$X$689) * 100, 0))+(IFERROR((_xll.SRS1Splines.Functions25.Linear_Interp(V_NEM!$AB$687:$AB$703,V_NEM!$AD$687:$AD$703,N1533) - V_NEM!$AH$689) / (V_NEM!$AH$688- V_NEM!$AH$689) * 100, 0)))/2</f>
        <v>62.472393605850357</v>
      </c>
      <c r="K1533" s="308">
        <v>784.3</v>
      </c>
      <c r="L1533" s="308">
        <v>781.8</v>
      </c>
      <c r="M1533" s="371">
        <v>783.2</v>
      </c>
      <c r="N1533" s="371">
        <v>783.4</v>
      </c>
      <c r="O1533" s="413">
        <v>0.74193548387096775</v>
      </c>
      <c r="P1533" s="414">
        <v>0.74021000000000003</v>
      </c>
      <c r="Q1533" s="415">
        <v>0</v>
      </c>
      <c r="R1533" s="413">
        <v>0.44064516129032261</v>
      </c>
      <c r="S1533" s="408">
        <v>0.50757754014053336</v>
      </c>
      <c r="T1533" s="408">
        <v>1.20330765</v>
      </c>
      <c r="U1533" s="408"/>
      <c r="V1533" s="413">
        <f>_xll.SRS1Splines.Functions25.Linear_Interp(V_NK3!$P$8:$P$32,V_NK3!$R$8:$R$32,AC1533)</f>
        <v>452.40131574999799</v>
      </c>
      <c r="W1533" s="413">
        <f>(V1533/V_NK3!$R$28)*100</f>
        <v>83.44622410420213</v>
      </c>
      <c r="X1533" s="308">
        <f>V1533-V_NK3!$R$8</f>
        <v>395.82266374999801</v>
      </c>
      <c r="Y1533" s="308">
        <f>IFERROR((V1533 - V_NK3!$V$10) / (V_NK3!$V$9- V_NK3!$V$10) * 100, 0)</f>
        <v>81.517370909033403</v>
      </c>
      <c r="Z1533" s="308">
        <v>541.79999999999995</v>
      </c>
      <c r="AA1533" s="308">
        <v>521</v>
      </c>
      <c r="AB1533" s="413">
        <v>538.7010159479903</v>
      </c>
      <c r="AC1533" s="371">
        <v>538.54999999999995</v>
      </c>
      <c r="AD1533" s="308">
        <v>0.32258064516129031</v>
      </c>
      <c r="AE1533" s="416">
        <v>0.29711300000000002</v>
      </c>
      <c r="AF1533" s="373">
        <v>0</v>
      </c>
      <c r="AG1533" s="413">
        <v>1.3810993548387098</v>
      </c>
      <c r="AH1533" s="408">
        <v>1.1720184000000002</v>
      </c>
      <c r="AI1533" s="408">
        <v>1.1720184000000002</v>
      </c>
      <c r="AJ1533" s="408"/>
      <c r="AK1533" s="413">
        <f>_xll.SRS1Splines.Functions25.Linear_Interp(V_NK2!$R$10:$R$21,V_NK2!$T$10:$T$21,AR1533)</f>
        <v>61.8328285714583</v>
      </c>
      <c r="AL1533" s="413">
        <f>(AK1533/V_NK2!$T$18)*100</f>
        <v>86.600600240137666</v>
      </c>
      <c r="AM1533" s="308">
        <f>AK1533-V_NK2!$T$11</f>
        <v>21.012828571430504</v>
      </c>
      <c r="AN1533" s="308">
        <f>IFERROR((AK1533 - V_NK2!$X$12) / (V_NK2!$X$11- V_NK2!$X$12) * 100, 0)</f>
        <v>68.714285714295414</v>
      </c>
      <c r="AO1533" s="308">
        <v>427</v>
      </c>
      <c r="AP1533" s="308">
        <v>420</v>
      </c>
      <c r="AQ1533" s="308"/>
      <c r="AR1533" s="371">
        <v>424.81</v>
      </c>
      <c r="AS1533" s="413">
        <v>0.35483870967741937</v>
      </c>
      <c r="AT1533" s="416">
        <v>0.27905200000000002</v>
      </c>
      <c r="AU1533" s="415"/>
      <c r="AV1533" s="413">
        <v>0.19008</v>
      </c>
      <c r="AW1533" s="408">
        <v>0.26002727272725851</v>
      </c>
      <c r="AX1533" s="408">
        <v>0.17942727272727269</v>
      </c>
      <c r="AY1533" s="408"/>
      <c r="AZ1533" s="413">
        <f>_xll.SRS1Splines.Functions25.Linear_Interp(V_NNG3A!$H$4:$H$12,V_NNG3A!$I$4:$I$12,BF1533)</f>
        <v>13.170750000000099</v>
      </c>
      <c r="BA1533" s="413">
        <f>(AZ1533/V_NNG3A!$I$8)*100</f>
        <v>95.09566787003682</v>
      </c>
      <c r="BB1533" s="308">
        <f>_xll.SRS1Splines.Functions25.Linear_Interp(V_NNG3A!$H$4:$H$12,V_NNG3A!$J$4:$J$12,BF1533)</f>
        <v>2.1831637931035699</v>
      </c>
      <c r="BC1533" s="308">
        <f>IFERROR((AZ1533-V_NNG3A!$J$20) / (V_NNG3A!$J$19-V_NNG3A!$J$20) * 100, 0)</f>
        <v>76.27002770750903</v>
      </c>
      <c r="BD1533" s="308">
        <v>1050</v>
      </c>
      <c r="BE1533" s="308">
        <v>1047</v>
      </c>
      <c r="BF1533" s="374">
        <v>1049.45</v>
      </c>
      <c r="BG1533" s="413">
        <v>0</v>
      </c>
      <c r="BH1533" s="416">
        <v>5.7789999999979046E-2</v>
      </c>
      <c r="BI1533" s="415">
        <v>0</v>
      </c>
      <c r="BJ1533" s="413">
        <v>0.16243199999999997</v>
      </c>
      <c r="BK1533" s="408">
        <v>0.41039999999999999</v>
      </c>
      <c r="BL1533" s="408">
        <v>0.37583999999999995</v>
      </c>
      <c r="BM1533" s="408">
        <f t="shared" si="22"/>
        <v>3.4560000000000035E-2</v>
      </c>
      <c r="BN1533" s="413">
        <f>_xll.SRS1Splines.Functions25.Linear_Interp(V_XNN1!$K$3:$K$8,V_XNN1!$L$3:$L$8,BT1533)</f>
        <v>0.19955999999999999</v>
      </c>
      <c r="BO1533" s="413">
        <f>(BN1533/V_XNN1!$L$7)*100</f>
        <v>95.028571428571425</v>
      </c>
      <c r="BP1533" s="308">
        <f>_xll.SRS1Splines.Functions25.Linear_Interp(V_XNN1!$K$3:$K$8,V_XNN1!$M$3:$M$8,BT1533)</f>
        <v>4.35599999999998E-2</v>
      </c>
      <c r="BQ1533" s="308">
        <f>IFERROR((BN1533 - V_XNN1!$M$16) / (V_XNN1!$M$15- V_XNN1!$M$16) * 100, 0)</f>
        <v>40.111420612813362</v>
      </c>
      <c r="BR1533" s="308">
        <v>252</v>
      </c>
      <c r="BS1533" s="308">
        <v>249</v>
      </c>
      <c r="BT1533" s="374">
        <v>251.42</v>
      </c>
      <c r="BU1533" s="413">
        <v>0</v>
      </c>
      <c r="BV1533" s="416">
        <v>5.9656000000000001E-2</v>
      </c>
      <c r="BW1533" s="415">
        <v>0</v>
      </c>
      <c r="BX1533" s="413">
        <v>0.15551999999999999</v>
      </c>
      <c r="BY1533" s="408">
        <v>8.6400000000000005E-2</v>
      </c>
      <c r="BZ1533" s="408">
        <v>0</v>
      </c>
      <c r="CA1533" s="408"/>
      <c r="CB1533" s="413">
        <f>_xll.SRS1Splines.Functions25.Linear_Interp(V_NSPC!$N$4:$N$67,V_NSPC!$P$4:$P$67,CI1533)</f>
        <v>65.503645268400206</v>
      </c>
      <c r="CC1533" s="413">
        <f>(CB1533/V_NSPC!$T$5)*100</f>
        <v>54.062321640937583</v>
      </c>
      <c r="CD1533" s="308">
        <f>CB1533-V_NSPC!$T$6</f>
        <v>64.43647846840021</v>
      </c>
      <c r="CE1533" s="413">
        <f>IFERROR((CB1533 - V_NSPC!$T$6) / (V_NSPC!$T$5- V_NSPC!$T$6) * 100, 0)</f>
        <v>53.654121976927392</v>
      </c>
      <c r="CF1533" s="413">
        <v>995</v>
      </c>
      <c r="CG1533" s="413">
        <v>955</v>
      </c>
      <c r="CH1533" s="413"/>
      <c r="CI1533" s="417">
        <v>985.07</v>
      </c>
      <c r="CJ1533" s="413"/>
      <c r="CK1533" s="416"/>
      <c r="CL1533" s="415"/>
      <c r="CM1533" s="413">
        <v>0.15551999999999999</v>
      </c>
      <c r="CN1533" s="408">
        <v>5.183999999999999E-2</v>
      </c>
      <c r="CO1533" s="408">
        <v>0</v>
      </c>
      <c r="CP1533" s="408"/>
      <c r="CQ1533" s="413">
        <f>_xll.SRS1Splines.Functions25.Linear_Interp(V_NSPC!$X$4:$X$46,V_NSPC!$Z$4:$Z$46,CX1533)</f>
        <v>15.571498111999899</v>
      </c>
      <c r="CR1533" s="413">
        <f>(CQ1533/V_NSPC!$AD$5)*100</f>
        <v>100.83104692817099</v>
      </c>
      <c r="CS1533" s="308">
        <f>CQ1533-V_NSPC!$AD$6</f>
        <v>7.473059591999899</v>
      </c>
      <c r="CT1533" s="413">
        <f>IFERROR((CQ1533 - V_NSPC!$AD$6) / (V_NSPC!$AD$5- V_NSPC!$AD$6) * 100, 0)</f>
        <v>101.74737630899513</v>
      </c>
      <c r="CU1533" s="413">
        <v>909</v>
      </c>
      <c r="CV1533" s="413">
        <v>905</v>
      </c>
      <c r="CW1533" s="413"/>
      <c r="CX1533" s="417">
        <v>909.05</v>
      </c>
      <c r="CY1533" s="413">
        <v>1.5164516129032257</v>
      </c>
      <c r="CZ1533" s="416">
        <v>0</v>
      </c>
    </row>
    <row r="1534" spans="1:104" s="1" customFormat="1" hidden="1">
      <c r="A1534" s="315">
        <v>46093</v>
      </c>
      <c r="B1534" s="410">
        <v>0</v>
      </c>
      <c r="C1534" s="411">
        <v>0.7477919999999999</v>
      </c>
      <c r="D1534" s="412">
        <v>0.64260000000000006</v>
      </c>
      <c r="E1534" s="412">
        <v>0.69973199999999991</v>
      </c>
      <c r="F1534" s="412">
        <v>0</v>
      </c>
      <c r="G1534" s="413">
        <f>_xll.SRS1Splines.Functions25.Linear_Interp(V_NEM!$R$687:$R$703,V_NEM!$T$687:$T$703,M1534)+_xll.SRS1Splines.Functions25.Linear_Interp(V_NEM!$AB$687:$AB$703,V_NEM!$AD$687:$AD$703,N1534)</f>
        <v>0.85129246649999302</v>
      </c>
      <c r="H1534" s="308">
        <f>(G1534/(V_NEM!$T$696+V_NEM!$AD$696))*100</f>
        <v>87.836852318266537</v>
      </c>
      <c r="I1534" s="308">
        <f>G1534-(V_NEM!$T$694+V_NEM!$AD$694)</f>
        <v>0.21180633149999306</v>
      </c>
      <c r="J1534" s="308">
        <f>((IFERROR((_xll.SRS1Splines.Functions25.Linear_Interp(V_NEM!$R$687:$R$703,V_NEM!$T$687:$T$703,M1534) - V_NEM!$X$689) / (V_NEM!$X$688- V_NEM!$X$689) * 100, 0))+(IFERROR((_xll.SRS1Splines.Functions25.Linear_Interp(V_NEM!$AB$687:$AB$703,V_NEM!$AD$687:$AD$703,N1534) - V_NEM!$AH$689) / (V_NEM!$AH$688- V_NEM!$AH$689) * 100, 0)))/2</f>
        <v>67.837841007582085</v>
      </c>
      <c r="K1534" s="308">
        <v>784.3</v>
      </c>
      <c r="L1534" s="308">
        <v>781.8</v>
      </c>
      <c r="M1534" s="371">
        <v>783.3</v>
      </c>
      <c r="N1534" s="371">
        <v>783.5</v>
      </c>
      <c r="O1534" s="413">
        <v>0.74193548387096775</v>
      </c>
      <c r="P1534" s="414">
        <v>0.71266399999999996</v>
      </c>
      <c r="Q1534" s="415">
        <v>0</v>
      </c>
      <c r="R1534" s="413">
        <v>0.44064516129032261</v>
      </c>
      <c r="S1534" s="408">
        <v>5.9647945144348194E-2</v>
      </c>
      <c r="T1534" s="408">
        <v>0.7553780550000001</v>
      </c>
      <c r="U1534" s="408"/>
      <c r="V1534" s="413">
        <f>_xll.SRS1Splines.Functions25.Linear_Interp(V_NK3!$P$8:$P$32,V_NK3!$R$8:$R$32,AC1534)</f>
        <v>451.70558564999902</v>
      </c>
      <c r="W1534" s="413">
        <f>(V1534/V_NK3!$R$28)*100</f>
        <v>83.31789545479424</v>
      </c>
      <c r="X1534" s="308">
        <f>V1534-V_NK3!$R$8</f>
        <v>395.12693364999905</v>
      </c>
      <c r="Y1534" s="308">
        <f>IFERROR((V1534 - V_NK3!$V$10) / (V_NK3!$V$9- V_NK3!$V$10) * 100, 0)</f>
        <v>81.374089349365022</v>
      </c>
      <c r="Z1534" s="308">
        <v>541.79999999999995</v>
      </c>
      <c r="AA1534" s="308">
        <v>521</v>
      </c>
      <c r="AB1534" s="413">
        <v>538.66991332363716</v>
      </c>
      <c r="AC1534" s="371">
        <v>538.53</v>
      </c>
      <c r="AD1534" s="308">
        <v>0.32258064516129031</v>
      </c>
      <c r="AE1534" s="416">
        <v>0.18651310000000001</v>
      </c>
      <c r="AF1534" s="373">
        <v>0</v>
      </c>
      <c r="AG1534" s="413">
        <v>1.3810993548387098</v>
      </c>
      <c r="AH1534" s="408">
        <v>0.90524045714292523</v>
      </c>
      <c r="AI1534" s="408">
        <v>0.73049759999999997</v>
      </c>
      <c r="AJ1534" s="408"/>
      <c r="AK1534" s="413">
        <f>_xll.SRS1Splines.Functions25.Linear_Interp(V_NK2!$R$10:$R$21,V_NK2!$T$10:$T$21,AR1534)</f>
        <v>62.007571428601302</v>
      </c>
      <c r="AL1534" s="413">
        <f>(AK1534/V_NK2!$T$18)*100</f>
        <v>86.845338135295933</v>
      </c>
      <c r="AM1534" s="308">
        <f>AK1534-V_NK2!$T$11</f>
        <v>21.187571428573506</v>
      </c>
      <c r="AN1534" s="308">
        <f>IFERROR((AK1534 - V_NK2!$X$12) / (V_NK2!$X$11- V_NK2!$X$12) * 100, 0)</f>
        <v>69.285714285724481</v>
      </c>
      <c r="AO1534" s="308">
        <v>427</v>
      </c>
      <c r="AP1534" s="308">
        <v>420</v>
      </c>
      <c r="AQ1534" s="308"/>
      <c r="AR1534" s="371">
        <v>424.85</v>
      </c>
      <c r="AS1534" s="413">
        <v>0.35483870967741937</v>
      </c>
      <c r="AT1534" s="416">
        <v>0.173928</v>
      </c>
      <c r="AU1534" s="415"/>
      <c r="AV1534" s="413">
        <v>0.19008</v>
      </c>
      <c r="AW1534" s="408">
        <v>0.28013460227269649</v>
      </c>
      <c r="AX1534" s="408">
        <v>0.3763346022727273</v>
      </c>
      <c r="AY1534" s="408"/>
      <c r="AZ1534" s="413">
        <f>_xll.SRS1Splines.Functions25.Linear_Interp(V_NNG3A!$H$4:$H$12,V_NNG3A!$I$4:$I$12,BF1534)</f>
        <v>12.7137999999999</v>
      </c>
      <c r="BA1534" s="413">
        <f>(AZ1534/V_NNG3A!$I$8)*100</f>
        <v>91.796389891696023</v>
      </c>
      <c r="BB1534" s="308">
        <f>_xll.SRS1Splines.Functions25.Linear_Interp(V_NNG3A!$H$4:$H$12,V_NNG3A!$J$4:$J$12,BF1534)</f>
        <v>1.72621379310343</v>
      </c>
      <c r="BC1534" s="308">
        <f>IFERROR((AZ1534-V_NNG3A!$J$20) / (V_NNG3A!$J$19-V_NNG3A!$J$20) * 100, 0)</f>
        <v>60.306228165278512</v>
      </c>
      <c r="BD1534" s="308">
        <v>1050</v>
      </c>
      <c r="BE1534" s="308">
        <v>1047</v>
      </c>
      <c r="BF1534" s="374">
        <v>1049.08</v>
      </c>
      <c r="BG1534" s="413">
        <v>0</v>
      </c>
      <c r="BH1534" s="416">
        <v>0.12295000000001165</v>
      </c>
      <c r="BI1534" s="415">
        <v>0</v>
      </c>
      <c r="BJ1534" s="413">
        <v>0.16243199999999997</v>
      </c>
      <c r="BK1534" s="408">
        <v>0.41558400000000001</v>
      </c>
      <c r="BL1534" s="408">
        <v>0.360288</v>
      </c>
      <c r="BM1534" s="408">
        <f t="shared" si="22"/>
        <v>5.5296000000000012E-2</v>
      </c>
      <c r="BN1534" s="413">
        <f>_xll.SRS1Splines.Functions25.Linear_Interp(V_XNN1!$K$3:$K$8,V_XNN1!$L$3:$L$8,BT1534)</f>
        <v>0.19902</v>
      </c>
      <c r="BO1534" s="413">
        <f>(BN1534/V_XNN1!$L$7)*100</f>
        <v>94.771428571428572</v>
      </c>
      <c r="BP1534" s="308">
        <f>_xll.SRS1Splines.Functions25.Linear_Interp(V_XNN1!$K$3:$K$8,V_XNN1!$M$3:$M$8,BT1534)</f>
        <v>4.3019999999999801E-2</v>
      </c>
      <c r="BQ1534" s="308">
        <f>IFERROR((BN1534 - V_XNN1!$M$16) / (V_XNN1!$M$15- V_XNN1!$M$16) * 100, 0)</f>
        <v>38.440111420612851</v>
      </c>
      <c r="BR1534" s="308">
        <v>252</v>
      </c>
      <c r="BS1534" s="308">
        <v>249</v>
      </c>
      <c r="BT1534" s="374">
        <v>251.39</v>
      </c>
      <c r="BU1534" s="413">
        <v>0</v>
      </c>
      <c r="BV1534" s="416">
        <v>5.568E-2</v>
      </c>
      <c r="BW1534" s="415">
        <v>0</v>
      </c>
      <c r="BX1534" s="413">
        <v>0.15551999999999999</v>
      </c>
      <c r="BY1534" s="408">
        <v>8.6400000000000005E-2</v>
      </c>
      <c r="BZ1534" s="408">
        <v>0</v>
      </c>
      <c r="CA1534" s="408"/>
      <c r="CB1534" s="413">
        <f>_xll.SRS1Splines.Functions25.Linear_Interp(V_NSPC!$N$4:$N$67,V_NSPC!$P$4:$P$67,CI1534)</f>
        <v>65.549661829600197</v>
      </c>
      <c r="CC1534" s="413">
        <f>(CB1534/V_NSPC!$T$5)*100</f>
        <v>54.100300628552858</v>
      </c>
      <c r="CD1534" s="308">
        <f>CB1534-V_NSPC!$T$6</f>
        <v>64.482495029600202</v>
      </c>
      <c r="CE1534" s="413">
        <f>IFERROR((CB1534 - V_NSPC!$T$6) / (V_NSPC!$T$5- V_NSPC!$T$6) * 100, 0)</f>
        <v>53.692438443721798</v>
      </c>
      <c r="CF1534" s="413">
        <v>995</v>
      </c>
      <c r="CG1534" s="413">
        <v>955</v>
      </c>
      <c r="CH1534" s="413"/>
      <c r="CI1534" s="417">
        <v>985.08</v>
      </c>
      <c r="CJ1534" s="413"/>
      <c r="CK1534" s="416"/>
      <c r="CL1534" s="415"/>
      <c r="CM1534" s="413">
        <v>0.15551999999999999</v>
      </c>
      <c r="CN1534" s="408">
        <v>5.183999999999999E-2</v>
      </c>
      <c r="CO1534" s="408">
        <v>0</v>
      </c>
      <c r="CP1534" s="408"/>
      <c r="CQ1534" s="413">
        <f>_xll.SRS1Splines.Functions25.Linear_Interp(V_NSPC!$X$4:$X$46,V_NSPC!$Z$4:$Z$46,CX1534)</f>
        <v>15.6741700256001</v>
      </c>
      <c r="CR1534" s="413">
        <f>(CQ1534/V_NSPC!$AD$5)*100</f>
        <v>101.49588447070963</v>
      </c>
      <c r="CS1534" s="308">
        <f>CQ1534-V_NSPC!$AD$6</f>
        <v>7.5757315056000998</v>
      </c>
      <c r="CT1534" s="413">
        <f>IFERROR((CQ1534 - V_NSPC!$AD$6) / (V_NSPC!$AD$5- V_NSPC!$AD$6) * 100, 0)</f>
        <v>103.14527735619508</v>
      </c>
      <c r="CU1534" s="413">
        <v>909</v>
      </c>
      <c r="CV1534" s="413">
        <v>905</v>
      </c>
      <c r="CW1534" s="413"/>
      <c r="CX1534" s="417">
        <v>909.09</v>
      </c>
      <c r="CY1534" s="413">
        <v>1.5164516129032257</v>
      </c>
      <c r="CZ1534" s="416">
        <v>0</v>
      </c>
    </row>
    <row r="1535" spans="1:104" s="1" customFormat="1" hidden="1">
      <c r="A1535" s="315">
        <v>46094</v>
      </c>
      <c r="B1535" s="410">
        <v>0</v>
      </c>
      <c r="C1535" s="411">
        <v>0.7477919999999999</v>
      </c>
      <c r="D1535" s="412">
        <v>0.65</v>
      </c>
      <c r="E1535" s="412">
        <v>0.7</v>
      </c>
      <c r="F1535" s="412">
        <v>0</v>
      </c>
      <c r="G1535" s="413">
        <f>_xll.SRS1Splines.Functions25.Linear_Interp(V_NEM!$R$687:$R$703,V_NEM!$T$687:$T$703,M1535)+_xll.SRS1Splines.Functions25.Linear_Interp(V_NEM!$AB$687:$AB$703,V_NEM!$AD$687:$AD$703,N1535)</f>
        <v>0.86456991789999804</v>
      </c>
      <c r="H1535" s="308">
        <f>(G1535/(V_NEM!$T$696+V_NEM!$AD$696))*100</f>
        <v>89.206827483887494</v>
      </c>
      <c r="I1535" s="308">
        <f>G1535-(V_NEM!$T$694+V_NEM!$AD$694)</f>
        <v>0.22508378289999809</v>
      </c>
      <c r="J1535" s="308">
        <f>((IFERROR((_xll.SRS1Splines.Functions25.Linear_Interp(V_NEM!$R$687:$R$703,V_NEM!$T$687:$T$703,M1535) - V_NEM!$X$689) / (V_NEM!$X$688- V_NEM!$X$689) * 100, 0))+(IFERROR((_xll.SRS1Splines.Functions25.Linear_Interp(V_NEM!$AB$687:$AB$703,V_NEM!$AD$687:$AD$703,N1535) - V_NEM!$AH$689) / (V_NEM!$AH$688- V_NEM!$AH$689) * 100, 0)))/2</f>
        <v>71.320803006011275</v>
      </c>
      <c r="K1535" s="308">
        <v>784.3</v>
      </c>
      <c r="L1535" s="308">
        <v>781.8</v>
      </c>
      <c r="M1535" s="371">
        <v>783.38</v>
      </c>
      <c r="N1535" s="371">
        <v>783.55</v>
      </c>
      <c r="O1535" s="413">
        <v>0.74193548387096775</v>
      </c>
      <c r="P1535" s="414">
        <v>0.71229399999999998</v>
      </c>
      <c r="Q1535" s="415">
        <v>0</v>
      </c>
      <c r="R1535" s="413">
        <v>0.44064516129032261</v>
      </c>
      <c r="S1535" s="408">
        <v>5.0456114999999996E-2</v>
      </c>
      <c r="T1535" s="408">
        <v>5.0456114999999996E-2</v>
      </c>
      <c r="U1535" s="408"/>
      <c r="V1535" s="413">
        <f>_xll.SRS1Splines.Functions25.Linear_Interp(V_NK3!$P$8:$P$32,V_NK3!$R$8:$R$32,AC1535)</f>
        <v>451.70558564999902</v>
      </c>
      <c r="W1535" s="413">
        <f>(V1535/V_NK3!$R$28)*100</f>
        <v>83.31789545479424</v>
      </c>
      <c r="X1535" s="308">
        <f>V1535-V_NK3!$R$8</f>
        <v>395.12693364999905</v>
      </c>
      <c r="Y1535" s="308">
        <f>IFERROR((V1535 - V_NK3!$V$10) / (V_NK3!$V$9- V_NK3!$V$10) * 100, 0)</f>
        <v>81.374089349365022</v>
      </c>
      <c r="Z1535" s="308">
        <v>541.79999999999995</v>
      </c>
      <c r="AA1535" s="308">
        <v>521</v>
      </c>
      <c r="AB1535" s="413">
        <v>538.63881069928402</v>
      </c>
      <c r="AC1535" s="371">
        <v>538.53</v>
      </c>
      <c r="AD1535" s="308">
        <v>0.32258064516129031</v>
      </c>
      <c r="AE1535" s="416">
        <v>1.24583E-2</v>
      </c>
      <c r="AF1535" s="373">
        <v>0</v>
      </c>
      <c r="AG1535" s="413">
        <v>1.3810993548387098</v>
      </c>
      <c r="AH1535" s="408">
        <v>0.14448188571414949</v>
      </c>
      <c r="AI1535" s="408">
        <v>6.5847600000000006E-2</v>
      </c>
      <c r="AJ1535" s="408"/>
      <c r="AK1535" s="413">
        <f>_xll.SRS1Splines.Functions25.Linear_Interp(V_NK2!$R$10:$R$21,V_NK2!$T$10:$T$21,AR1535)</f>
        <v>62.086205714315398</v>
      </c>
      <c r="AL1535" s="413">
        <f>(AK1535/V_NK2!$T$18)*100</f>
        <v>86.955470188116806</v>
      </c>
      <c r="AM1535" s="308">
        <f>AK1535-V_NK2!$T$11</f>
        <v>21.266205714287601</v>
      </c>
      <c r="AN1535" s="308">
        <f>IFERROR((AK1535 - V_NK2!$X$12) / (V_NK2!$X$11- V_NK2!$X$12) * 100, 0)</f>
        <v>69.542857142866723</v>
      </c>
      <c r="AO1535" s="308">
        <v>427</v>
      </c>
      <c r="AP1535" s="308">
        <v>420</v>
      </c>
      <c r="AQ1535" s="308"/>
      <c r="AR1535" s="371">
        <v>424.86799999999999</v>
      </c>
      <c r="AS1535" s="413">
        <v>0.35483870967741937</v>
      </c>
      <c r="AT1535" s="416">
        <v>1.5678000000000001E-2</v>
      </c>
      <c r="AU1535" s="415"/>
      <c r="AV1535" s="413">
        <v>0.19008</v>
      </c>
      <c r="AW1535" s="408">
        <v>0.27741892045455963</v>
      </c>
      <c r="AX1535" s="408">
        <v>0.42301892045454542</v>
      </c>
      <c r="AY1535" s="408"/>
      <c r="AZ1535" s="413">
        <f>_xll.SRS1Splines.Functions25.Linear_Interp(V_NNG3A!$H$4:$H$12,V_NNG3A!$I$4:$I$12,BF1535)</f>
        <v>12.0222</v>
      </c>
      <c r="BA1535" s="413">
        <f>(AZ1535/V_NNG3A!$I$8)*100</f>
        <v>86.802888086642611</v>
      </c>
      <c r="BB1535" s="308">
        <f>_xll.SRS1Splines.Functions25.Linear_Interp(V_NNG3A!$H$4:$H$12,V_NNG3A!$J$4:$J$12,BF1535)</f>
        <v>1.03461379310349</v>
      </c>
      <c r="BC1535" s="308">
        <f>IFERROR((AZ1535-V_NNG3A!$J$20) / (V_NNG3A!$J$19-V_NNG3A!$J$20) * 100, 0)</f>
        <v>36.144801831105831</v>
      </c>
      <c r="BD1535" s="308">
        <v>1050</v>
      </c>
      <c r="BE1535" s="308">
        <v>1047</v>
      </c>
      <c r="BF1535" s="374">
        <v>1048.52</v>
      </c>
      <c r="BG1535" s="413">
        <v>0</v>
      </c>
      <c r="BH1535" s="416">
        <v>0.13733999999999652</v>
      </c>
      <c r="BI1535" s="415">
        <v>0</v>
      </c>
      <c r="BJ1535" s="413">
        <v>0.16243199999999997</v>
      </c>
      <c r="BK1535" s="408">
        <v>0.42336000000000007</v>
      </c>
      <c r="BL1535" s="408">
        <v>0.256608</v>
      </c>
      <c r="BM1535" s="408">
        <f t="shared" si="22"/>
        <v>0.16675200000000007</v>
      </c>
      <c r="BN1535" s="413">
        <f>_xll.SRS1Splines.Functions25.Linear_Interp(V_XNN1!$K$3:$K$8,V_XNN1!$L$3:$L$8,BT1535)</f>
        <v>0.1983</v>
      </c>
      <c r="BO1535" s="413">
        <f>(BN1535/V_XNN1!$L$7)*100</f>
        <v>94.428571428571445</v>
      </c>
      <c r="BP1535" s="308">
        <f>_xll.SRS1Splines.Functions25.Linear_Interp(V_XNN1!$K$3:$K$8,V_XNN1!$M$3:$M$8,BT1535)</f>
        <v>4.22999999999999E-2</v>
      </c>
      <c r="BQ1535" s="308">
        <f>IFERROR((BN1535 - V_XNN1!$M$16) / (V_XNN1!$M$15- V_XNN1!$M$16) * 100, 0)</f>
        <v>36.211699164345447</v>
      </c>
      <c r="BR1535" s="308">
        <v>252</v>
      </c>
      <c r="BS1535" s="308">
        <v>249</v>
      </c>
      <c r="BT1535" s="374">
        <v>251.35</v>
      </c>
      <c r="BU1535" s="413">
        <v>0</v>
      </c>
      <c r="BV1535" s="416">
        <v>4.2141999999999999E-2</v>
      </c>
      <c r="BW1535" s="415">
        <v>0</v>
      </c>
      <c r="BX1535" s="413">
        <v>0.15551999999999999</v>
      </c>
      <c r="BY1535" s="408">
        <v>8.6400000000000005E-2</v>
      </c>
      <c r="BZ1535" s="408">
        <v>0</v>
      </c>
      <c r="CA1535" s="408"/>
      <c r="CB1535" s="413">
        <f>_xll.SRS1Splines.Functions25.Linear_Interp(V_NSPC!$N$4:$N$67,V_NSPC!$P$4:$P$67,CI1535)</f>
        <v>65.595678390800103</v>
      </c>
      <c r="CC1535" s="413">
        <f>(CB1535/V_NSPC!$T$5)*100</f>
        <v>54.138279616168049</v>
      </c>
      <c r="CD1535" s="308">
        <f>CB1535-V_NSPC!$T$6</f>
        <v>64.528511590800107</v>
      </c>
      <c r="CE1535" s="413">
        <f>IFERROR((CB1535 - V_NSPC!$T$6) / (V_NSPC!$T$5- V_NSPC!$T$6) * 100, 0)</f>
        <v>53.73075491051614</v>
      </c>
      <c r="CF1535" s="413">
        <v>995</v>
      </c>
      <c r="CG1535" s="413">
        <v>955</v>
      </c>
      <c r="CH1535" s="413"/>
      <c r="CI1535" s="417">
        <v>985.09</v>
      </c>
      <c r="CJ1535" s="413"/>
      <c r="CK1535" s="416"/>
      <c r="CL1535" s="415"/>
      <c r="CM1535" s="413">
        <v>0.15551999999999999</v>
      </c>
      <c r="CN1535" s="408">
        <v>5.183999999999999E-2</v>
      </c>
      <c r="CO1535" s="408">
        <v>0</v>
      </c>
      <c r="CP1535" s="408"/>
      <c r="CQ1535" s="413">
        <f>_xll.SRS1Splines.Functions25.Linear_Interp(V_NSPC!$X$4:$X$46,V_NSPC!$Z$4:$Z$46,CX1535)</f>
        <v>15.6485020472001</v>
      </c>
      <c r="CR1535" s="413">
        <f>(CQ1535/V_NSPC!$AD$5)*100</f>
        <v>101.32967508507531</v>
      </c>
      <c r="CS1535" s="308">
        <f>CQ1535-V_NSPC!$AD$6</f>
        <v>7.5500635272001002</v>
      </c>
      <c r="CT1535" s="413">
        <f>IFERROR((CQ1535 - V_NSPC!$AD$6) / (V_NSPC!$AD$5- V_NSPC!$AD$6) * 100, 0)</f>
        <v>102.79580209439578</v>
      </c>
      <c r="CU1535" s="413">
        <v>909</v>
      </c>
      <c r="CV1535" s="413">
        <v>905</v>
      </c>
      <c r="CW1535" s="413"/>
      <c r="CX1535" s="417">
        <v>909.08</v>
      </c>
      <c r="CY1535" s="413">
        <v>1.5164516129032257</v>
      </c>
      <c r="CZ1535" s="416">
        <v>0</v>
      </c>
    </row>
    <row r="1536" spans="1:104" s="1" customFormat="1" hidden="1">
      <c r="A1536" s="315">
        <v>46095</v>
      </c>
      <c r="B1536" s="410">
        <v>0</v>
      </c>
      <c r="C1536" s="411">
        <v>0.7477919999999999</v>
      </c>
      <c r="D1536" s="412">
        <v>0.65</v>
      </c>
      <c r="E1536" s="412">
        <v>0.7</v>
      </c>
      <c r="F1536" s="412">
        <v>0</v>
      </c>
      <c r="G1536" s="413">
        <f>_xll.SRS1Splines.Functions25.Linear_Interp(V_NEM!$R$687:$R$703,V_NEM!$T$687:$T$703,M1536)+_xll.SRS1Splines.Functions25.Linear_Interp(V_NEM!$AB$687:$AB$703,V_NEM!$AD$687:$AD$703,N1536)</f>
        <v>0.88653142150000097</v>
      </c>
      <c r="H1536" s="308">
        <f>(G1536/(V_NEM!$T$696+V_NEM!$AD$696))*100</f>
        <v>91.472828211383131</v>
      </c>
      <c r="I1536" s="308">
        <f>G1536-(V_NEM!$T$694+V_NEM!$AD$694)</f>
        <v>0.24704528650000102</v>
      </c>
      <c r="J1536" s="308">
        <f>((IFERROR((_xll.SRS1Splines.Functions25.Linear_Interp(V_NEM!$R$687:$R$703,V_NEM!$T$687:$T$703,M1536) - V_NEM!$X$689) / (V_NEM!$X$688- V_NEM!$X$689) * 100, 0))+(IFERROR((_xll.SRS1Splines.Functions25.Linear_Interp(V_NEM!$AB$687:$AB$703,V_NEM!$AD$687:$AD$703,N1536) - V_NEM!$AH$689) / (V_NEM!$AH$688- V_NEM!$AH$689) * 100, 0)))/2</f>
        <v>78.568735811051582</v>
      </c>
      <c r="K1536" s="308">
        <v>784.3</v>
      </c>
      <c r="L1536" s="308">
        <v>781.8</v>
      </c>
      <c r="M1536" s="371">
        <v>783.5</v>
      </c>
      <c r="N1536" s="371">
        <v>783.7</v>
      </c>
      <c r="O1536" s="413">
        <v>0.74193548387096775</v>
      </c>
      <c r="P1536" s="414">
        <v>0.69938900000000004</v>
      </c>
      <c r="Q1536" s="415">
        <v>0</v>
      </c>
      <c r="R1536" s="413">
        <v>0.44064516129032261</v>
      </c>
      <c r="S1536" s="408">
        <v>0.59114486006835931</v>
      </c>
      <c r="T1536" s="408">
        <v>0.93900991499999997</v>
      </c>
      <c r="U1536" s="408"/>
      <c r="V1536" s="413">
        <f>_xll.SRS1Splines.Functions25.Linear_Interp(V_NK3!$P$8:$P$32,V_NK3!$R$8:$R$32,AC1536)</f>
        <v>451.35772059999903</v>
      </c>
      <c r="W1536" s="413">
        <f>(V1536/V_NK3!$R$28)*100</f>
        <v>83.253731130090188</v>
      </c>
      <c r="X1536" s="308">
        <f>V1536-V_NK3!$R$8</f>
        <v>394.77906859999905</v>
      </c>
      <c r="Y1536" s="308">
        <f>IFERROR((V1536 - V_NK3!$V$10) / (V_NK3!$V$9- V_NK3!$V$10) * 100, 0)</f>
        <v>81.302448569530725</v>
      </c>
      <c r="Z1536" s="308">
        <v>541.79999999999995</v>
      </c>
      <c r="AA1536" s="308">
        <v>521</v>
      </c>
      <c r="AB1536" s="413">
        <v>538.60770807493088</v>
      </c>
      <c r="AC1536" s="371">
        <v>538.52</v>
      </c>
      <c r="AD1536" s="308">
        <v>0.32258064516129031</v>
      </c>
      <c r="AE1536" s="416">
        <v>0.23185429999999999</v>
      </c>
      <c r="AF1536" s="373">
        <v>0</v>
      </c>
      <c r="AG1536" s="413">
        <v>1.3810993548387098</v>
      </c>
      <c r="AH1536" s="408">
        <v>0.91560057142877593</v>
      </c>
      <c r="AI1536" s="408">
        <v>0.91123200000000015</v>
      </c>
      <c r="AJ1536" s="408"/>
      <c r="AK1536" s="413">
        <f>_xll.SRS1Splines.Functions25.Linear_Interp(V_NK2!$R$10:$R$21,V_NK2!$T$10:$T$21,AR1536)</f>
        <v>62.090574285744097</v>
      </c>
      <c r="AL1536" s="413">
        <f>(AK1536/V_NK2!$T$18)*100</f>
        <v>86.961588635495929</v>
      </c>
      <c r="AM1536" s="308">
        <f>AK1536-V_NK2!$T$11</f>
        <v>21.2705742857163</v>
      </c>
      <c r="AN1536" s="308">
        <f>IFERROR((AK1536 - V_NK2!$X$12) / (V_NK2!$X$11- V_NK2!$X$12) * 100, 0)</f>
        <v>69.557142857152854</v>
      </c>
      <c r="AO1536" s="308">
        <v>427</v>
      </c>
      <c r="AP1536" s="308">
        <v>420</v>
      </c>
      <c r="AQ1536" s="308"/>
      <c r="AR1536" s="371">
        <v>424.86900000000003</v>
      </c>
      <c r="AS1536" s="413">
        <v>0.35483870967741937</v>
      </c>
      <c r="AT1536" s="416">
        <v>0.21696000000000001</v>
      </c>
      <c r="AU1536" s="415"/>
      <c r="AV1536" s="413">
        <v>0.19008</v>
      </c>
      <c r="AW1536" s="408">
        <v>0.27840909090912158</v>
      </c>
      <c r="AX1536" s="408">
        <v>0.18220909090909085</v>
      </c>
      <c r="AY1536" s="408"/>
      <c r="AZ1536" s="413">
        <f>_xll.SRS1Splines.Functions25.Linear_Interp(V_NNG3A!$H$4:$H$12,V_NNG3A!$I$4:$I$12,BF1536)</f>
        <v>12.4791500000001</v>
      </c>
      <c r="BA1536" s="413">
        <f>(AZ1536/V_NNG3A!$I$8)*100</f>
        <v>90.102166064982669</v>
      </c>
      <c r="BB1536" s="308">
        <f>_xll.SRS1Splines.Functions25.Linear_Interp(V_NNG3A!$H$4:$H$12,V_NNG3A!$J$4:$J$12,BF1536)</f>
        <v>1.4915637931036401</v>
      </c>
      <c r="BC1536" s="308">
        <f>IFERROR((AZ1536-V_NNG3A!$J$20) / (V_NNG3A!$J$19-V_NNG3A!$J$20) * 100, 0)</f>
        <v>52.108601373332874</v>
      </c>
      <c r="BD1536" s="308">
        <v>1050</v>
      </c>
      <c r="BE1536" s="308">
        <v>1047</v>
      </c>
      <c r="BF1536" s="374">
        <v>1048.8900000000001</v>
      </c>
      <c r="BG1536" s="413">
        <v>0</v>
      </c>
      <c r="BH1536" s="416">
        <v>5.8899999999994179E-2</v>
      </c>
      <c r="BI1536" s="415">
        <v>0</v>
      </c>
      <c r="BJ1536" s="413">
        <v>0.16243199999999997</v>
      </c>
      <c r="BK1536" s="408">
        <v>0.41644799999999998</v>
      </c>
      <c r="BL1536" s="408">
        <v>0.28339199999999998</v>
      </c>
      <c r="BM1536" s="408">
        <f t="shared" si="22"/>
        <v>0.13305600000000001</v>
      </c>
      <c r="BN1536" s="413">
        <f>_xll.SRS1Splines.Functions25.Linear_Interp(V_XNN1!$K$3:$K$8,V_XNN1!$L$3:$L$8,BT1536)</f>
        <v>0.19542000000000001</v>
      </c>
      <c r="BO1536" s="413">
        <f>(BN1536/V_XNN1!$L$7)*100</f>
        <v>93.057142857142864</v>
      </c>
      <c r="BP1536" s="308">
        <f>_xll.SRS1Splines.Functions25.Linear_Interp(V_XNN1!$K$3:$K$8,V_XNN1!$M$3:$M$8,BT1536)</f>
        <v>3.9419999999999997E-2</v>
      </c>
      <c r="BQ1536" s="308">
        <f>IFERROR((BN1536 - V_XNN1!$M$16) / (V_XNN1!$M$15- V_XNN1!$M$16) * 100, 0)</f>
        <v>27.29805013927583</v>
      </c>
      <c r="BR1536" s="308">
        <v>252</v>
      </c>
      <c r="BS1536" s="308">
        <v>249</v>
      </c>
      <c r="BT1536" s="374">
        <v>251.19</v>
      </c>
      <c r="BU1536" s="413">
        <v>0</v>
      </c>
      <c r="BV1536" s="416">
        <v>4.9257000000000002E-2</v>
      </c>
      <c r="BW1536" s="415">
        <v>0</v>
      </c>
      <c r="BX1536" s="413">
        <v>0.15551999999999999</v>
      </c>
      <c r="BY1536" s="408">
        <v>8.6400000000000005E-2</v>
      </c>
      <c r="BZ1536" s="408">
        <v>0</v>
      </c>
      <c r="CA1536" s="408"/>
      <c r="CB1536" s="413">
        <f>_xll.SRS1Splines.Functions25.Linear_Interp(V_NSPC!$N$4:$N$67,V_NSPC!$P$4:$P$67,CI1536)</f>
        <v>65.687711513200099</v>
      </c>
      <c r="CC1536" s="413">
        <f>(CB1536/V_NSPC!$T$5)*100</f>
        <v>54.214237591398614</v>
      </c>
      <c r="CD1536" s="308">
        <f>CB1536-V_NSPC!$T$6</f>
        <v>64.620544713200104</v>
      </c>
      <c r="CE1536" s="413">
        <f>IFERROR((CB1536 - V_NSPC!$T$6) / (V_NSPC!$T$5- V_NSPC!$T$6) * 100, 0)</f>
        <v>53.807387844104973</v>
      </c>
      <c r="CF1536" s="413">
        <v>995</v>
      </c>
      <c r="CG1536" s="413">
        <v>955</v>
      </c>
      <c r="CH1536" s="413"/>
      <c r="CI1536" s="417">
        <v>985.11</v>
      </c>
      <c r="CJ1536" s="413"/>
      <c r="CK1536" s="416"/>
      <c r="CL1536" s="415"/>
      <c r="CM1536" s="413">
        <v>0.15551999999999999</v>
      </c>
      <c r="CN1536" s="408">
        <v>5.183999999999999E-2</v>
      </c>
      <c r="CO1536" s="408">
        <v>0</v>
      </c>
      <c r="CP1536" s="408"/>
      <c r="CQ1536" s="413">
        <f>_xll.SRS1Splines.Functions25.Linear_Interp(V_NSPC!$X$4:$X$46,V_NSPC!$Z$4:$Z$46,CX1536)</f>
        <v>15.6998380040001</v>
      </c>
      <c r="CR1536" s="413">
        <f>(CQ1536/V_NSPC!$AD$5)*100</f>
        <v>101.66209385634397</v>
      </c>
      <c r="CS1536" s="308">
        <f>CQ1536-V_NSPC!$AD$6</f>
        <v>7.6013994840000993</v>
      </c>
      <c r="CT1536" s="413">
        <f>IFERROR((CQ1536 - V_NSPC!$AD$6) / (V_NSPC!$AD$5- V_NSPC!$AD$6) * 100, 0)</f>
        <v>103.49475261799437</v>
      </c>
      <c r="CU1536" s="413">
        <v>909</v>
      </c>
      <c r="CV1536" s="413">
        <v>905</v>
      </c>
      <c r="CW1536" s="413"/>
      <c r="CX1536" s="417">
        <v>909.1</v>
      </c>
      <c r="CY1536" s="413">
        <v>1.5164516129032257</v>
      </c>
      <c r="CZ1536" s="416">
        <v>0</v>
      </c>
    </row>
    <row r="1537" spans="1:104" s="1" customFormat="1" hidden="1">
      <c r="A1537" s="315">
        <v>46096</v>
      </c>
      <c r="B1537" s="410">
        <v>0</v>
      </c>
      <c r="C1537" s="411">
        <v>0.7477919999999999</v>
      </c>
      <c r="D1537" s="412">
        <v>0.64368000000000003</v>
      </c>
      <c r="E1537" s="412">
        <v>0.74131199999999997</v>
      </c>
      <c r="F1537" s="412">
        <v>0</v>
      </c>
      <c r="G1537" s="413">
        <f>_xll.SRS1Splines.Functions25.Linear_Interp(V_NEM!$R$687:$R$703,V_NEM!$T$687:$T$703,M1537)+_xll.SRS1Splines.Functions25.Linear_Interp(V_NEM!$AB$687:$AB$703,V_NEM!$AD$687:$AD$703,N1537)</f>
        <v>0.78595694089999779</v>
      </c>
      <c r="H1537" s="308">
        <f>(G1537/(V_NEM!$T$696+V_NEM!$AD$696))*100</f>
        <v>81.095494748337714</v>
      </c>
      <c r="I1537" s="308">
        <f>G1537-(V_NEM!$T$694+V_NEM!$AD$694)</f>
        <v>0.14647080589999784</v>
      </c>
      <c r="J1537" s="308">
        <f>((IFERROR((_xll.SRS1Splines.Functions25.Linear_Interp(V_NEM!$R$687:$R$703,V_NEM!$T$687:$T$703,M1537) - V_NEM!$X$689) / (V_NEM!$X$688- V_NEM!$X$689) * 100, 0))+(IFERROR((_xll.SRS1Splines.Functions25.Linear_Interp(V_NEM!$AB$687:$AB$703,V_NEM!$AD$687:$AD$703,N1537) - V_NEM!$AH$689) / (V_NEM!$AH$688- V_NEM!$AH$689) * 100, 0)))/2</f>
        <v>49.948557076228866</v>
      </c>
      <c r="K1537" s="308">
        <v>784.3</v>
      </c>
      <c r="L1537" s="308">
        <v>781.8</v>
      </c>
      <c r="M1537" s="371">
        <v>782.9</v>
      </c>
      <c r="N1537" s="371">
        <v>783.22</v>
      </c>
      <c r="O1537" s="413">
        <v>0.74193548387096775</v>
      </c>
      <c r="P1537" s="414">
        <v>0.76700500000000005</v>
      </c>
      <c r="Q1537" s="415">
        <v>0</v>
      </c>
      <c r="R1537" s="413">
        <v>0.44064516129032261</v>
      </c>
      <c r="S1537" s="408">
        <v>0.3478650549316406</v>
      </c>
      <c r="T1537" s="408">
        <v>0</v>
      </c>
      <c r="U1537" s="408"/>
      <c r="V1537" s="413">
        <f>_xll.SRS1Splines.Functions25.Linear_Interp(V_NK3!$P$8:$P$32,V_NK3!$R$8:$R$32,AC1537)</f>
        <v>451.70558564999902</v>
      </c>
      <c r="W1537" s="413">
        <f>(V1537/V_NK3!$R$28)*100</f>
        <v>83.31789545479424</v>
      </c>
      <c r="X1537" s="308">
        <f>V1537-V_NK3!$R$8</f>
        <v>395.12693364999905</v>
      </c>
      <c r="Y1537" s="308">
        <f>IFERROR((V1537 - V_NK3!$V$10) / (V_NK3!$V$9- V_NK3!$V$10) * 100, 0)</f>
        <v>81.374089349365022</v>
      </c>
      <c r="Z1537" s="308">
        <v>541.79999999999995</v>
      </c>
      <c r="AA1537" s="308">
        <v>521</v>
      </c>
      <c r="AB1537" s="413">
        <v>538.57660545057774</v>
      </c>
      <c r="AC1537" s="371">
        <v>538.53</v>
      </c>
      <c r="AD1537" s="308">
        <v>0.32258064516129031</v>
      </c>
      <c r="AE1537" s="416">
        <v>0</v>
      </c>
      <c r="AF1537" s="373">
        <v>0</v>
      </c>
      <c r="AG1537" s="413">
        <v>1.3810993548387098</v>
      </c>
      <c r="AH1537" s="408">
        <v>0.18682262857146265</v>
      </c>
      <c r="AI1537" s="408">
        <v>7.7112000000000005E-3</v>
      </c>
      <c r="AJ1537" s="408"/>
      <c r="AK1537" s="413">
        <f>_xll.SRS1Splines.Functions25.Linear_Interp(V_NK2!$R$10:$R$21,V_NK2!$T$10:$T$21,AR1537)</f>
        <v>62.2696857143156</v>
      </c>
      <c r="AL1537" s="413">
        <f>(AK1537/V_NK2!$T$18)*100</f>
        <v>87.212444978033048</v>
      </c>
      <c r="AM1537" s="308">
        <f>AK1537-V_NK2!$T$11</f>
        <v>21.449685714287803</v>
      </c>
      <c r="AN1537" s="308">
        <f>IFERROR((AK1537 - V_NK2!$X$12) / (V_NK2!$X$11- V_NK2!$X$12) * 100, 0)</f>
        <v>70.142857142867427</v>
      </c>
      <c r="AO1537" s="308">
        <v>427</v>
      </c>
      <c r="AP1537" s="308">
        <v>420</v>
      </c>
      <c r="AQ1537" s="308"/>
      <c r="AR1537" s="371">
        <v>424.91</v>
      </c>
      <c r="AS1537" s="413">
        <v>0.35483870967741937</v>
      </c>
      <c r="AT1537" s="416">
        <v>1.8360000000000002E-3</v>
      </c>
      <c r="AU1537" s="415"/>
      <c r="AV1537" s="413">
        <v>0.19008</v>
      </c>
      <c r="AW1537" s="408">
        <v>0.28880909090905299</v>
      </c>
      <c r="AX1537" s="408">
        <v>0.18220909090909085</v>
      </c>
      <c r="AY1537" s="408"/>
      <c r="AZ1537" s="413">
        <f>_xll.SRS1Splines.Functions25.Linear_Interp(V_NNG3A!$H$4:$H$12,V_NNG3A!$I$4:$I$12,BF1537)</f>
        <v>12.985499999999901</v>
      </c>
      <c r="BA1537" s="413">
        <f>(AZ1537/V_NNG3A!$I$8)*100</f>
        <v>93.758122743681596</v>
      </c>
      <c r="BB1537" s="308">
        <f>_xll.SRS1Splines.Functions25.Linear_Interp(V_NNG3A!$H$4:$H$12,V_NNG3A!$J$4:$J$12,BF1537)</f>
        <v>1.9979137931034601</v>
      </c>
      <c r="BC1537" s="308">
        <f>IFERROR((AZ1537-V_NNG3A!$J$20) / (V_NNG3A!$J$19-V_NNG3A!$J$20) * 100, 0)</f>
        <v>69.798217082276324</v>
      </c>
      <c r="BD1537" s="308">
        <v>1050</v>
      </c>
      <c r="BE1537" s="308">
        <v>1047</v>
      </c>
      <c r="BF1537" s="374">
        <v>1049.3</v>
      </c>
      <c r="BG1537" s="413">
        <v>0</v>
      </c>
      <c r="BH1537" s="416">
        <v>5.9179999999993016E-2</v>
      </c>
      <c r="BI1537" s="415">
        <v>0</v>
      </c>
      <c r="BJ1537" s="413">
        <v>0.16243199999999997</v>
      </c>
      <c r="BK1537" s="408">
        <v>0.40694399999999997</v>
      </c>
      <c r="BL1537" s="408">
        <v>0.29116799999999998</v>
      </c>
      <c r="BM1537" s="408">
        <f t="shared" si="22"/>
        <v>0.11577599999999999</v>
      </c>
      <c r="BN1537" s="413">
        <f>_xll.SRS1Splines.Functions25.Linear_Interp(V_XNN1!$K$3:$K$8,V_XNN1!$L$3:$L$8,BT1537)</f>
        <v>0.19866</v>
      </c>
      <c r="BO1537" s="413">
        <f>(BN1537/V_XNN1!$L$7)*100</f>
        <v>94.600000000000009</v>
      </c>
      <c r="BP1537" s="308">
        <f>_xll.SRS1Splines.Functions25.Linear_Interp(V_XNN1!$K$3:$K$8,V_XNN1!$M$3:$M$8,BT1537)</f>
        <v>4.2660000000000101E-2</v>
      </c>
      <c r="BQ1537" s="308">
        <f>IFERROR((BN1537 - V_XNN1!$M$16) / (V_XNN1!$M$15- V_XNN1!$M$16) * 100, 0)</f>
        <v>37.325905292479149</v>
      </c>
      <c r="BR1537" s="308">
        <v>252</v>
      </c>
      <c r="BS1537" s="308">
        <v>249</v>
      </c>
      <c r="BT1537" s="374">
        <v>251.37</v>
      </c>
      <c r="BU1537" s="413">
        <v>0</v>
      </c>
      <c r="BV1537" s="416">
        <v>4.5305999999999999E-2</v>
      </c>
      <c r="BW1537" s="415">
        <v>0</v>
      </c>
      <c r="BX1537" s="413">
        <v>0.15551999999999999</v>
      </c>
      <c r="BY1537" s="408">
        <v>8.6400000000000005E-2</v>
      </c>
      <c r="BZ1537" s="408">
        <v>0</v>
      </c>
      <c r="CA1537" s="408"/>
      <c r="CB1537" s="413">
        <f>_xll.SRS1Splines.Functions25.Linear_Interp(V_NSPC!$N$4:$N$67,V_NSPC!$P$4:$P$67,CI1537)</f>
        <v>65.779744635599997</v>
      </c>
      <c r="CC1537" s="413">
        <f>(CB1537/V_NSPC!$T$5)*100</f>
        <v>54.290195566629087</v>
      </c>
      <c r="CD1537" s="308">
        <f>CB1537-V_NSPC!$T$6</f>
        <v>64.712577835600001</v>
      </c>
      <c r="CE1537" s="413">
        <f>IFERROR((CB1537 - V_NSPC!$T$6) / (V_NSPC!$T$5- V_NSPC!$T$6) * 100, 0)</f>
        <v>53.884020777693721</v>
      </c>
      <c r="CF1537" s="413">
        <v>995</v>
      </c>
      <c r="CG1537" s="413">
        <v>955</v>
      </c>
      <c r="CH1537" s="413"/>
      <c r="CI1537" s="417">
        <v>985.13</v>
      </c>
      <c r="CJ1537" s="413"/>
      <c r="CK1537" s="416"/>
      <c r="CL1537" s="415"/>
      <c r="CM1537" s="413">
        <v>0.15551999999999999</v>
      </c>
      <c r="CN1537" s="408">
        <v>5.183999999999999E-2</v>
      </c>
      <c r="CO1537" s="408">
        <v>0</v>
      </c>
      <c r="CP1537" s="408"/>
      <c r="CQ1537" s="413">
        <f>_xll.SRS1Splines.Functions25.Linear_Interp(V_NSPC!$X$4:$X$46,V_NSPC!$Z$4:$Z$46,CX1537)</f>
        <v>15.6998380040001</v>
      </c>
      <c r="CR1537" s="413">
        <f>(CQ1537/V_NSPC!$AD$5)*100</f>
        <v>101.66209385634397</v>
      </c>
      <c r="CS1537" s="308">
        <f>CQ1537-V_NSPC!$AD$6</f>
        <v>7.6013994840000993</v>
      </c>
      <c r="CT1537" s="413">
        <f>IFERROR((CQ1537 - V_NSPC!$AD$6) / (V_NSPC!$AD$5- V_NSPC!$AD$6) * 100, 0)</f>
        <v>103.49475261799437</v>
      </c>
      <c r="CU1537" s="413">
        <v>909</v>
      </c>
      <c r="CV1537" s="413">
        <v>905</v>
      </c>
      <c r="CW1537" s="413"/>
      <c r="CX1537" s="417">
        <v>909.1</v>
      </c>
      <c r="CY1537" s="413">
        <v>1.5164516129032257</v>
      </c>
      <c r="CZ1537" s="416">
        <v>0</v>
      </c>
    </row>
    <row r="1538" spans="1:104" s="1" customFormat="1" hidden="1">
      <c r="A1538" s="315">
        <v>46097</v>
      </c>
      <c r="B1538" s="410">
        <v>0</v>
      </c>
      <c r="C1538" s="411">
        <v>0.7477919999999999</v>
      </c>
      <c r="D1538" s="412">
        <v>0.63183599999999984</v>
      </c>
      <c r="E1538" s="412">
        <v>0.66441600000000001</v>
      </c>
      <c r="F1538" s="412">
        <v>0</v>
      </c>
      <c r="G1538" s="413">
        <f>_xll.SRS1Splines.Functions25.Linear_Interp(V_NEM!$R$687:$R$703,V_NEM!$T$687:$T$703,M1538)+_xll.SRS1Splines.Functions25.Linear_Interp(V_NEM!$AB$687:$AB$703,V_NEM!$AD$687:$AD$703,N1538)</f>
        <v>0.79979758499999998</v>
      </c>
      <c r="H1538" s="308">
        <f>(G1538/(V_NEM!$T$696+V_NEM!$AD$696))*100</f>
        <v>82.523580464636709</v>
      </c>
      <c r="I1538" s="308">
        <f>G1538-(V_NEM!$T$694+V_NEM!$AD$694)</f>
        <v>0.16031145000000002</v>
      </c>
      <c r="J1538" s="308">
        <f>((IFERROR((_xll.SRS1Splines.Functions25.Linear_Interp(V_NEM!$R$687:$R$703,V_NEM!$T$687:$T$703,M1538) - V_NEM!$X$689) / (V_NEM!$X$688- V_NEM!$X$689) * 100, 0))+(IFERROR((_xll.SRS1Splines.Functions25.Linear_Interp(V_NEM!$AB$687:$AB$703,V_NEM!$AD$687:$AD$703,N1538) - V_NEM!$AH$689) / (V_NEM!$AH$688- V_NEM!$AH$689) * 100, 0)))/2</f>
        <v>53.090492007312136</v>
      </c>
      <c r="K1538" s="308">
        <v>784.3</v>
      </c>
      <c r="L1538" s="308">
        <v>781.8</v>
      </c>
      <c r="M1538" s="371">
        <v>783</v>
      </c>
      <c r="N1538" s="371">
        <v>783.25</v>
      </c>
      <c r="O1538" s="413">
        <v>0.74193548387096775</v>
      </c>
      <c r="P1538" s="414">
        <v>0.68769437755795304</v>
      </c>
      <c r="Q1538" s="415">
        <v>0</v>
      </c>
      <c r="R1538" s="413">
        <v>0.44064516129032261</v>
      </c>
      <c r="S1538" s="408">
        <v>0.34786505492782593</v>
      </c>
      <c r="T1538" s="408">
        <v>0</v>
      </c>
      <c r="U1538" s="408"/>
      <c r="V1538" s="413">
        <f>_xll.SRS1Splines.Functions25.Linear_Interp(V_NK3!$P$8:$P$32,V_NK3!$R$8:$R$32,AC1538)</f>
        <v>452.05345069999902</v>
      </c>
      <c r="W1538" s="413">
        <f>(V1538/V_NK3!$R$28)*100</f>
        <v>83.382059779498277</v>
      </c>
      <c r="X1538" s="308">
        <f>V1538-V_NK3!$R$8</f>
        <v>395.47479869999904</v>
      </c>
      <c r="Y1538" s="308">
        <f>IFERROR((V1538 - V_NK3!$V$10) / (V_NK3!$V$9- V_NK3!$V$10) * 100, 0)</f>
        <v>81.445730129199319</v>
      </c>
      <c r="Z1538" s="308">
        <v>541.79999999999995</v>
      </c>
      <c r="AA1538" s="308">
        <v>521</v>
      </c>
      <c r="AB1538" s="413">
        <v>538.54550282622461</v>
      </c>
      <c r="AC1538" s="371">
        <v>538.54</v>
      </c>
      <c r="AD1538" s="308">
        <v>0.32258064516129031</v>
      </c>
      <c r="AE1538" s="416">
        <v>0</v>
      </c>
      <c r="AF1538" s="373">
        <v>0</v>
      </c>
      <c r="AG1538" s="413">
        <v>1.3810993548387098</v>
      </c>
      <c r="AH1538" s="408">
        <v>4.3685714285612111E-2</v>
      </c>
      <c r="AI1538" s="408">
        <v>0</v>
      </c>
      <c r="AJ1538" s="408"/>
      <c r="AK1538" s="413">
        <f>_xll.SRS1Splines.Functions25.Linear_Interp(V_NK2!$R$10:$R$21,V_NK2!$T$10:$T$21,AR1538)</f>
        <v>62.3133714286013</v>
      </c>
      <c r="AL1538" s="413">
        <f>(AK1538/V_NK2!$T$18)*100</f>
        <v>87.273629451822544</v>
      </c>
      <c r="AM1538" s="308">
        <f>AK1538-V_NK2!$T$11</f>
        <v>21.493371428573504</v>
      </c>
      <c r="AN1538" s="308">
        <f>IFERROR((AK1538 - V_NK2!$X$12) / (V_NK2!$X$11- V_NK2!$X$12) * 100, 0)</f>
        <v>70.285714285724524</v>
      </c>
      <c r="AO1538" s="308">
        <v>427</v>
      </c>
      <c r="AP1538" s="308">
        <v>420</v>
      </c>
      <c r="AQ1538" s="308"/>
      <c r="AR1538" s="371">
        <v>424.92</v>
      </c>
      <c r="AS1538" s="413">
        <v>0.35483870967741937</v>
      </c>
      <c r="AT1538" s="416">
        <v>0</v>
      </c>
      <c r="AU1538" s="415"/>
      <c r="AV1538" s="413">
        <v>0.19008</v>
      </c>
      <c r="AW1538" s="408">
        <v>0.30498835227274612</v>
      </c>
      <c r="AX1538" s="408">
        <v>0.45578835227272718</v>
      </c>
      <c r="AY1538" s="408"/>
      <c r="AZ1538" s="413">
        <f>_xll.SRS1Splines.Functions25.Linear_Interp(V_NNG3A!$H$4:$H$12,V_NNG3A!$I$4:$I$12,BF1538)</f>
        <v>12.2692</v>
      </c>
      <c r="BA1538" s="413">
        <f>(AZ1538/V_NNG3A!$I$8)*100</f>
        <v>88.586281588447662</v>
      </c>
      <c r="BB1538" s="308">
        <f>_xll.SRS1Splines.Functions25.Linear_Interp(V_NNG3A!$H$4:$H$12,V_NNG3A!$J$4:$J$12,BF1538)</f>
        <v>1.2816137931035501</v>
      </c>
      <c r="BC1538" s="308">
        <f>IFERROR((AZ1538-V_NNG3A!$J$20) / (V_NNG3A!$J$19-V_NNG3A!$J$20) * 100, 0)</f>
        <v>44.773882664740178</v>
      </c>
      <c r="BD1538" s="308">
        <v>1050</v>
      </c>
      <c r="BE1538" s="308">
        <v>1047</v>
      </c>
      <c r="BF1538" s="374">
        <v>1048.72</v>
      </c>
      <c r="BG1538" s="413">
        <v>0</v>
      </c>
      <c r="BH1538" s="416">
        <v>0.14627000000001864</v>
      </c>
      <c r="BI1538" s="415">
        <v>0</v>
      </c>
      <c r="BJ1538" s="413">
        <v>0.16243199999999997</v>
      </c>
      <c r="BK1538" s="408">
        <v>0.41903999999999997</v>
      </c>
      <c r="BL1538" s="408">
        <v>0.30671999999999994</v>
      </c>
      <c r="BM1538" s="408">
        <f t="shared" si="22"/>
        <v>0.11232000000000003</v>
      </c>
      <c r="BN1538" s="413">
        <f>_xll.SRS1Splines.Functions25.Linear_Interp(V_XNN1!$K$3:$K$8,V_XNN1!$L$3:$L$8,BT1538)</f>
        <v>0.192</v>
      </c>
      <c r="BO1538" s="413">
        <f>(BN1538/V_XNN1!$L$7)*100</f>
        <v>91.428571428571431</v>
      </c>
      <c r="BP1538" s="308">
        <f>_xll.SRS1Splines.Functions25.Linear_Interp(V_XNN1!$K$3:$K$8,V_XNN1!$M$3:$M$8,BT1538)</f>
        <v>3.5999999999999997E-2</v>
      </c>
      <c r="BQ1538" s="308">
        <f>IFERROR((BN1538 - V_XNN1!$M$16) / (V_XNN1!$M$15- V_XNN1!$M$16) * 100, 0)</f>
        <v>16.713091922005617</v>
      </c>
      <c r="BR1538" s="308">
        <v>252</v>
      </c>
      <c r="BS1538" s="308">
        <v>249</v>
      </c>
      <c r="BT1538" s="374">
        <v>251</v>
      </c>
      <c r="BU1538" s="413">
        <v>0</v>
      </c>
      <c r="BV1538" s="416">
        <v>4.6789999999999998E-2</v>
      </c>
      <c r="BW1538" s="415">
        <v>0</v>
      </c>
      <c r="BX1538" s="413">
        <v>0.15551999999999999</v>
      </c>
      <c r="BY1538" s="408">
        <v>8.6400000000000005E-2</v>
      </c>
      <c r="BZ1538" s="408">
        <v>0</v>
      </c>
      <c r="CA1538" s="408"/>
      <c r="CB1538" s="413">
        <f>_xll.SRS1Splines.Functions25.Linear_Interp(V_NSPC!$N$4:$N$67,V_NSPC!$P$4:$P$67,CI1538)</f>
        <v>65.825761196799903</v>
      </c>
      <c r="CC1538" s="413">
        <f>(CB1538/V_NSPC!$T$5)*100</f>
        <v>54.328174554244292</v>
      </c>
      <c r="CD1538" s="308">
        <f>CB1538-V_NSPC!$T$6</f>
        <v>64.758594396799907</v>
      </c>
      <c r="CE1538" s="413">
        <f>IFERROR((CB1538 - V_NSPC!$T$6) / (V_NSPC!$T$5- V_NSPC!$T$6) * 100, 0)</f>
        <v>53.922337244488062</v>
      </c>
      <c r="CF1538" s="413">
        <v>995</v>
      </c>
      <c r="CG1538" s="413">
        <v>955</v>
      </c>
      <c r="CH1538" s="413"/>
      <c r="CI1538" s="417">
        <v>985.14</v>
      </c>
      <c r="CJ1538" s="413"/>
      <c r="CK1538" s="416"/>
      <c r="CL1538" s="415"/>
      <c r="CM1538" s="413">
        <v>0.15551999999999999</v>
      </c>
      <c r="CN1538" s="408">
        <v>5.183999999999999E-2</v>
      </c>
      <c r="CO1538" s="408">
        <v>0</v>
      </c>
      <c r="CP1538" s="408"/>
      <c r="CQ1538" s="413">
        <f>_xll.SRS1Splines.Functions25.Linear_Interp(V_NSPC!$X$4:$X$46,V_NSPC!$Z$4:$Z$46,CX1538)</f>
        <v>15.6741700256001</v>
      </c>
      <c r="CR1538" s="413">
        <f>(CQ1538/V_NSPC!$AD$5)*100</f>
        <v>101.49588447070963</v>
      </c>
      <c r="CS1538" s="308">
        <f>CQ1538-V_NSPC!$AD$6</f>
        <v>7.5757315056000998</v>
      </c>
      <c r="CT1538" s="413">
        <f>IFERROR((CQ1538 - V_NSPC!$AD$6) / (V_NSPC!$AD$5- V_NSPC!$AD$6) * 100, 0)</f>
        <v>103.14527735619508</v>
      </c>
      <c r="CU1538" s="413">
        <v>909</v>
      </c>
      <c r="CV1538" s="413">
        <v>905</v>
      </c>
      <c r="CW1538" s="413"/>
      <c r="CX1538" s="417">
        <v>909.09</v>
      </c>
      <c r="CY1538" s="413">
        <v>1.5164516129032257</v>
      </c>
      <c r="CZ1538" s="416">
        <v>0</v>
      </c>
    </row>
    <row r="1539" spans="1:104" s="1" customFormat="1" hidden="1">
      <c r="A1539" s="315">
        <v>46098</v>
      </c>
      <c r="B1539" s="410">
        <v>0</v>
      </c>
      <c r="C1539" s="411">
        <v>0.7477919999999999</v>
      </c>
      <c r="D1539" s="412">
        <v>0.54950399999999999</v>
      </c>
      <c r="E1539" s="412">
        <v>0.66355200000000003</v>
      </c>
      <c r="F1539" s="412">
        <v>0</v>
      </c>
      <c r="G1539" s="413">
        <f>_xll.SRS1Splines.Functions25.Linear_Interp(V_NEM!$R$687:$R$703,V_NEM!$T$687:$T$703,M1539)+_xll.SRS1Splines.Functions25.Linear_Interp(V_NEM!$AB$687:$AB$703,V_NEM!$AD$687:$AD$703,N1539)</f>
        <v>0.79464987925000485</v>
      </c>
      <c r="H1539" s="308">
        <f>(G1539/(V_NEM!$T$696+V_NEM!$AD$696))*100</f>
        <v>81.992437188343885</v>
      </c>
      <c r="I1539" s="308">
        <f>G1539-(V_NEM!$T$694+V_NEM!$AD$694)</f>
        <v>0.1551637442500049</v>
      </c>
      <c r="J1539" s="308">
        <f>((IFERROR((_xll.SRS1Splines.Functions25.Linear_Interp(V_NEM!$R$687:$R$703,V_NEM!$T$687:$T$703,M1539) - V_NEM!$X$689) / (V_NEM!$X$688- V_NEM!$X$689) * 100, 0))+(IFERROR((_xll.SRS1Splines.Functions25.Linear_Interp(V_NEM!$AB$687:$AB$703,V_NEM!$AD$687:$AD$703,N1539) - V_NEM!$AH$689) / (V_NEM!$AH$688- V_NEM!$AH$689) * 100, 0)))/2</f>
        <v>53.273215708178853</v>
      </c>
      <c r="K1539" s="308">
        <v>784.3</v>
      </c>
      <c r="L1539" s="308">
        <v>781.8</v>
      </c>
      <c r="M1539" s="371">
        <v>782.95</v>
      </c>
      <c r="N1539" s="371">
        <v>783.3</v>
      </c>
      <c r="O1539" s="413">
        <v>0.74193548387096775</v>
      </c>
      <c r="P1539" s="414">
        <v>0.68529160623109764</v>
      </c>
      <c r="Q1539" s="415">
        <v>0</v>
      </c>
      <c r="R1539" s="413">
        <v>0.44064516129032261</v>
      </c>
      <c r="S1539" s="408">
        <v>0.36564369507217409</v>
      </c>
      <c r="T1539" s="408">
        <v>0.71350875000000002</v>
      </c>
      <c r="U1539" s="408"/>
      <c r="V1539" s="413">
        <f>_xll.SRS1Splines.Functions25.Linear_Interp(V_NK3!$P$8:$P$32,V_NK3!$R$8:$R$32,AC1539)</f>
        <v>451.70558564999902</v>
      </c>
      <c r="W1539" s="413">
        <f>(V1539/V_NK3!$R$28)*100</f>
        <v>83.31789545479424</v>
      </c>
      <c r="X1539" s="308">
        <f>V1539-V_NK3!$R$8</f>
        <v>395.12693364999905</v>
      </c>
      <c r="Y1539" s="308">
        <f>IFERROR((V1539 - V_NK3!$V$10) / (V_NK3!$V$9- V_NK3!$V$10) * 100, 0)</f>
        <v>81.374089349365022</v>
      </c>
      <c r="Z1539" s="308">
        <v>541.79999999999995</v>
      </c>
      <c r="AA1539" s="308">
        <v>521</v>
      </c>
      <c r="AB1539" s="413">
        <v>538.51440020187147</v>
      </c>
      <c r="AC1539" s="371">
        <v>538.53</v>
      </c>
      <c r="AD1539" s="308">
        <v>0.32258064516129031</v>
      </c>
      <c r="AE1539" s="416">
        <v>0.176175</v>
      </c>
      <c r="AF1539" s="373">
        <v>0</v>
      </c>
      <c r="AG1539" s="413">
        <v>1.3810993548387098</v>
      </c>
      <c r="AH1539" s="408">
        <v>0.5914211428570747</v>
      </c>
      <c r="AI1539" s="408">
        <v>0.76616399999999996</v>
      </c>
      <c r="AJ1539" s="408"/>
      <c r="AK1539" s="413">
        <f>_xll.SRS1Splines.Functions25.Linear_Interp(V_NK2!$R$10:$R$21,V_NK2!$T$10:$T$21,AR1539)</f>
        <v>62.138628571458298</v>
      </c>
      <c r="AL1539" s="413">
        <f>(AK1539/V_NK2!$T$18)*100</f>
        <v>87.028891556664277</v>
      </c>
      <c r="AM1539" s="308">
        <f>AK1539-V_NK2!$T$11</f>
        <v>21.318628571430501</v>
      </c>
      <c r="AN1539" s="308">
        <f>IFERROR((AK1539 - V_NK2!$X$12) / (V_NK2!$X$11- V_NK2!$X$12) * 100, 0)</f>
        <v>69.714285714295443</v>
      </c>
      <c r="AO1539" s="308">
        <v>427</v>
      </c>
      <c r="AP1539" s="308">
        <v>420</v>
      </c>
      <c r="AQ1539" s="308"/>
      <c r="AR1539" s="371">
        <v>424.88</v>
      </c>
      <c r="AS1539" s="413">
        <v>0.35483870967741937</v>
      </c>
      <c r="AT1539" s="416">
        <v>0.18242</v>
      </c>
      <c r="AU1539" s="415"/>
      <c r="AV1539" s="413">
        <v>0.19008</v>
      </c>
      <c r="AW1539" s="408">
        <v>0.31090056818181333</v>
      </c>
      <c r="AX1539" s="408">
        <v>0.30570056818181812</v>
      </c>
      <c r="AY1539" s="408"/>
      <c r="AZ1539" s="413">
        <f>_xll.SRS1Splines.Functions25.Linear_Interp(V_NNG3A!$H$4:$H$12,V_NNG3A!$I$4:$I$12,BF1539)</f>
        <v>12.293900000000001</v>
      </c>
      <c r="BA1539" s="413">
        <f>(AZ1539/V_NNG3A!$I$8)*100</f>
        <v>88.76462093862817</v>
      </c>
      <c r="BB1539" s="308">
        <f>_xll.SRS1Splines.Functions25.Linear_Interp(V_NNG3A!$H$4:$H$12,V_NNG3A!$J$4:$J$12,BF1539)</f>
        <v>1.30631379310353</v>
      </c>
      <c r="BC1539" s="308">
        <f>IFERROR((AZ1539-V_NNG3A!$J$20) / (V_NNG3A!$J$19-V_NNG3A!$J$20) * 100, 0)</f>
        <v>45.636790748103643</v>
      </c>
      <c r="BD1539" s="308">
        <v>1050</v>
      </c>
      <c r="BE1539" s="308">
        <v>1047</v>
      </c>
      <c r="BF1539" s="374">
        <v>1048.74</v>
      </c>
      <c r="BG1539" s="413">
        <v>0</v>
      </c>
      <c r="BH1539" s="416">
        <v>9.9160000000003495E-2</v>
      </c>
      <c r="BI1539" s="415">
        <v>0</v>
      </c>
      <c r="BJ1539" s="413">
        <v>0.16243199999999997</v>
      </c>
      <c r="BK1539" s="408">
        <v>0.31881599999999999</v>
      </c>
      <c r="BL1539" s="408">
        <v>0.12614400000000001</v>
      </c>
      <c r="BM1539" s="408">
        <f t="shared" si="22"/>
        <v>0.19267199999999998</v>
      </c>
      <c r="BN1539" s="413">
        <f>_xll.SRS1Splines.Functions25.Linear_Interp(V_XNN1!$K$3:$K$8,V_XNN1!$L$3:$L$8,BT1539)</f>
        <v>0.156</v>
      </c>
      <c r="BO1539" s="413">
        <f>(BN1539/V_XNN1!$L$7)*100</f>
        <v>74.285714285714292</v>
      </c>
      <c r="BP1539" s="308">
        <f>_xll.SRS1Splines.Functions25.Linear_Interp(V_XNN1!$K$3:$K$8,V_XNN1!$M$3:$M$8,BT1539)</f>
        <v>0</v>
      </c>
      <c r="BQ1539" s="308">
        <f>IF((BN1539 - V_XNN1!$M$16) / (V_XNN1!$M$15- V_XNN1!$M$16) * 100&lt;=0, 0)</f>
        <v>0</v>
      </c>
      <c r="BR1539" s="308">
        <v>252</v>
      </c>
      <c r="BS1539" s="308">
        <v>249</v>
      </c>
      <c r="BT1539" s="374">
        <v>249</v>
      </c>
      <c r="BU1539" s="413">
        <v>0</v>
      </c>
      <c r="BV1539" s="416">
        <v>2.0898E-2</v>
      </c>
      <c r="BW1539" s="415">
        <v>0</v>
      </c>
      <c r="BX1539" s="413">
        <v>0.15551999999999999</v>
      </c>
      <c r="BY1539" s="408">
        <v>8.6400000000000005E-2</v>
      </c>
      <c r="BZ1539" s="408">
        <v>0</v>
      </c>
      <c r="CA1539" s="408"/>
      <c r="CB1539" s="413">
        <f>_xll.SRS1Splines.Functions25.Linear_Interp(V_NSPC!$N$4:$N$67,V_NSPC!$P$4:$P$67,CI1539)</f>
        <v>65.871777757999894</v>
      </c>
      <c r="CC1539" s="413">
        <f>(CB1539/V_NSPC!$T$5)*100</f>
        <v>54.366153541859561</v>
      </c>
      <c r="CD1539" s="308">
        <f>CB1539-V_NSPC!$T$6</f>
        <v>64.804610957999898</v>
      </c>
      <c r="CE1539" s="413">
        <f>IFERROR((CB1539 - V_NSPC!$T$6) / (V_NSPC!$T$5- V_NSPC!$T$6) * 100, 0)</f>
        <v>53.960653711282468</v>
      </c>
      <c r="CF1539" s="413">
        <v>995</v>
      </c>
      <c r="CG1539" s="413">
        <v>955</v>
      </c>
      <c r="CH1539" s="413"/>
      <c r="CI1539" s="417">
        <v>985.15</v>
      </c>
      <c r="CJ1539" s="413"/>
      <c r="CK1539" s="416"/>
      <c r="CL1539" s="415"/>
      <c r="CM1539" s="413">
        <v>0.15551999999999999</v>
      </c>
      <c r="CN1539" s="408">
        <v>5.183999999999999E-2</v>
      </c>
      <c r="CO1539" s="408">
        <v>0</v>
      </c>
      <c r="CP1539" s="408"/>
      <c r="CQ1539" s="413">
        <f>_xll.SRS1Splines.Functions25.Linear_Interp(V_NSPC!$X$4:$X$46,V_NSPC!$Z$4:$Z$46,CX1539)</f>
        <v>15.661336036400099</v>
      </c>
      <c r="CR1539" s="413">
        <f>(CQ1539/V_NSPC!$AD$5)*100</f>
        <v>101.41277977789247</v>
      </c>
      <c r="CS1539" s="308">
        <f>CQ1539-V_NSPC!$AD$6</f>
        <v>7.5628975164000991</v>
      </c>
      <c r="CT1539" s="413">
        <f>IFERROR((CQ1539 - V_NSPC!$AD$6) / (V_NSPC!$AD$5- V_NSPC!$AD$6) * 100, 0)</f>
        <v>102.97053972529542</v>
      </c>
      <c r="CU1539" s="413">
        <v>909</v>
      </c>
      <c r="CV1539" s="413">
        <v>905</v>
      </c>
      <c r="CW1539" s="413"/>
      <c r="CX1539" s="417">
        <v>909.08500000000004</v>
      </c>
      <c r="CY1539" s="413">
        <v>1.5164516129032257</v>
      </c>
      <c r="CZ1539" s="416">
        <v>0</v>
      </c>
    </row>
    <row r="1540" spans="1:104" s="1" customFormat="1" hidden="1">
      <c r="A1540" s="315">
        <v>46099</v>
      </c>
      <c r="B1540" s="410">
        <v>0</v>
      </c>
      <c r="C1540" s="411">
        <v>0.7477919999999999</v>
      </c>
      <c r="D1540" s="412">
        <v>0.58147199999999999</v>
      </c>
      <c r="E1540" s="412">
        <v>0.62726400000000004</v>
      </c>
      <c r="F1540" s="412">
        <v>0</v>
      </c>
      <c r="G1540" s="413">
        <f>_xll.SRS1Splines.Functions25.Linear_Interp(V_NEM!$R$687:$R$703,V_NEM!$T$687:$T$703,M1540)+_xll.SRS1Splines.Functions25.Linear_Interp(V_NEM!$AB$687:$AB$703,V_NEM!$AD$687:$AD$703,N1540)</f>
        <v>0.80523045189999798</v>
      </c>
      <c r="H1540" s="308">
        <f>(G1540/(V_NEM!$T$696+V_NEM!$AD$696))*100</f>
        <v>83.084146834408443</v>
      </c>
      <c r="I1540" s="308">
        <f>G1540-(V_NEM!$T$694+V_NEM!$AD$694)</f>
        <v>0.16574431689999802</v>
      </c>
      <c r="J1540" s="308">
        <f>((IFERROR((_xll.SRS1Splines.Functions25.Linear_Interp(V_NEM!$R$687:$R$703,V_NEM!$T$687:$T$703,M1540) - V_NEM!$X$689) / (V_NEM!$X$688- V_NEM!$X$689) * 100, 0))+(IFERROR((_xll.SRS1Splines.Functions25.Linear_Interp(V_NEM!$AB$687:$AB$703,V_NEM!$AD$687:$AD$703,N1540) - V_NEM!$AH$689) / (V_NEM!$AH$688- V_NEM!$AH$689) * 100, 0)))/2</f>
        <v>56.052171974560778</v>
      </c>
      <c r="K1540" s="308">
        <v>784.3</v>
      </c>
      <c r="L1540" s="308">
        <v>781.8</v>
      </c>
      <c r="M1540" s="371">
        <v>783.02</v>
      </c>
      <c r="N1540" s="371">
        <v>783.34</v>
      </c>
      <c r="O1540" s="413">
        <v>0.74193548387096775</v>
      </c>
      <c r="P1540" s="414">
        <v>0.67646799999999996</v>
      </c>
      <c r="Q1540" s="415">
        <v>0</v>
      </c>
      <c r="R1540" s="413">
        <v>0.44064516129032261</v>
      </c>
      <c r="S1540" s="408">
        <v>9.6018509145355313E-2</v>
      </c>
      <c r="T1540" s="408">
        <v>4.0783621500000002</v>
      </c>
      <c r="U1540" s="408"/>
      <c r="V1540" s="413">
        <f>_xll.SRS1Splines.Functions25.Linear_Interp(V_NK3!$P$8:$P$32,V_NK3!$R$8:$R$32,AC1540)</f>
        <v>447.53120504999902</v>
      </c>
      <c r="W1540" s="413">
        <f>(V1540/V_NK3!$R$28)*100</f>
        <v>82.547923558345701</v>
      </c>
      <c r="X1540" s="308">
        <f>V1540-V_NK3!$R$8</f>
        <v>390.95255304999904</v>
      </c>
      <c r="Y1540" s="308">
        <f>IFERROR((V1540 - V_NK3!$V$10) / (V_NK3!$V$9- V_NK3!$V$10) * 100, 0)</f>
        <v>80.514399991353429</v>
      </c>
      <c r="Z1540" s="308">
        <v>541.79999999999995</v>
      </c>
      <c r="AA1540" s="308">
        <v>521</v>
      </c>
      <c r="AB1540" s="413">
        <v>538.48329757751833</v>
      </c>
      <c r="AC1540" s="371">
        <v>538.41</v>
      </c>
      <c r="AD1540" s="308">
        <v>0.32258064516129031</v>
      </c>
      <c r="AE1540" s="416">
        <v>1.0070030000000001</v>
      </c>
      <c r="AF1540" s="373">
        <v>0</v>
      </c>
      <c r="AG1540" s="413">
        <v>1.3810993548387098</v>
      </c>
      <c r="AH1540" s="408">
        <v>3.7739291428568364</v>
      </c>
      <c r="AI1540" s="408">
        <v>3.9486720000000002</v>
      </c>
      <c r="AJ1540" s="408"/>
      <c r="AK1540" s="413">
        <f>_xll.SRS1Splines.Functions25.Linear_Interp(V_NK2!$R$10:$R$21,V_NK2!$T$10:$T$21,AR1540)</f>
        <v>61.963885714315303</v>
      </c>
      <c r="AL1540" s="413">
        <f>(AK1540/V_NK2!$T$18)*100</f>
        <v>86.784153661506025</v>
      </c>
      <c r="AM1540" s="308">
        <f>AK1540-V_NK2!$T$11</f>
        <v>21.143885714287507</v>
      </c>
      <c r="AN1540" s="308">
        <f>IFERROR((AK1540 - V_NK2!$X$12) / (V_NK2!$X$11- V_NK2!$X$12) * 100, 0)</f>
        <v>69.142857142866404</v>
      </c>
      <c r="AO1540" s="308">
        <v>427</v>
      </c>
      <c r="AP1540" s="308">
        <v>420</v>
      </c>
      <c r="AQ1540" s="308"/>
      <c r="AR1540" s="371">
        <v>424.84</v>
      </c>
      <c r="AS1540" s="413">
        <v>0.35483870967741937</v>
      </c>
      <c r="AT1540" s="416">
        <v>0.94016</v>
      </c>
      <c r="AU1540" s="415"/>
      <c r="AV1540" s="413">
        <v>0.19008</v>
      </c>
      <c r="AW1540" s="408">
        <v>0.38639999999999292</v>
      </c>
      <c r="AX1540" s="408">
        <v>0.18359999999999993</v>
      </c>
      <c r="AY1540" s="408"/>
      <c r="AZ1540" s="413">
        <f>_xll.SRS1Splines.Functions25.Linear_Interp(V_NNG3A!$H$4:$H$12,V_NNG3A!$I$4:$I$12,BF1540)</f>
        <v>13.257199999999999</v>
      </c>
      <c r="BA1540" s="413">
        <f>(AZ1540/V_NNG3A!$I$8)*100</f>
        <v>95.719855595667866</v>
      </c>
      <c r="BB1540" s="308">
        <f>_xll.SRS1Splines.Functions25.Linear_Interp(V_NNG3A!$H$4:$H$12,V_NNG3A!$J$4:$J$12,BF1540)</f>
        <v>2.2696137931034901</v>
      </c>
      <c r="BC1540" s="308">
        <f>IFERROR((AZ1540-V_NNG3A!$J$20) / (V_NNG3A!$J$19-V_NNG3A!$J$20) * 100, 0)</f>
        <v>79.290205999277546</v>
      </c>
      <c r="BD1540" s="308">
        <v>1050</v>
      </c>
      <c r="BE1540" s="308">
        <v>1047</v>
      </c>
      <c r="BF1540" s="374">
        <v>1049.52</v>
      </c>
      <c r="BG1540" s="413">
        <v>0</v>
      </c>
      <c r="BH1540" s="416">
        <v>5.9139999999984864E-2</v>
      </c>
      <c r="BI1540" s="415">
        <v>0</v>
      </c>
      <c r="BJ1540" s="413">
        <v>0.16243199999999997</v>
      </c>
      <c r="BK1540" s="408">
        <v>0.37497599999999998</v>
      </c>
      <c r="BL1540" s="408">
        <v>0</v>
      </c>
      <c r="BM1540" s="408">
        <f t="shared" si="22"/>
        <v>0.37497599999999998</v>
      </c>
      <c r="BN1540" s="413">
        <f>_xll.SRS1Splines.Functions25.Linear_Interp(V_XNN1!$K$3:$K$8,V_XNN1!$L$3:$L$8,BT1540)</f>
        <v>1.2E-2</v>
      </c>
      <c r="BO1540" s="413">
        <f>(BN1540/V_XNN1!$L$7)*100</f>
        <v>5.7142857142857144</v>
      </c>
      <c r="BP1540" s="308">
        <f>_xll.SRS1Splines.Functions25.Linear_Interp(V_XNN1!$K$3:$K$8,V_XNN1!$M$3:$M$8,BT1540)</f>
        <v>-0.14399999999999999</v>
      </c>
      <c r="BQ1540" s="308">
        <f>IF((BN1540 - V_XNN1!$M$16) / (V_XNN1!$M$15- V_XNN1!$M$16) * 100&lt;=0, 0)</f>
        <v>0</v>
      </c>
      <c r="BR1540" s="308">
        <v>252</v>
      </c>
      <c r="BS1540" s="308">
        <v>249</v>
      </c>
      <c r="BT1540" s="374">
        <v>245</v>
      </c>
      <c r="BU1540" s="413">
        <v>0</v>
      </c>
      <c r="BV1540" s="416">
        <v>0</v>
      </c>
      <c r="BW1540" s="415">
        <v>0</v>
      </c>
      <c r="BX1540" s="413">
        <v>0.15551999999999999</v>
      </c>
      <c r="BY1540" s="408">
        <v>8.6400000000000005E-2</v>
      </c>
      <c r="BZ1540" s="408">
        <v>0</v>
      </c>
      <c r="CA1540" s="408"/>
      <c r="CB1540" s="413">
        <f>_xll.SRS1Splines.Functions25.Linear_Interp(V_NSPC!$N$4:$N$67,V_NSPC!$P$4:$P$67,CI1540)</f>
        <v>65.963810880399805</v>
      </c>
      <c r="CC1540" s="413">
        <f>(CB1540/V_NSPC!$T$5)*100</f>
        <v>54.442111517090055</v>
      </c>
      <c r="CD1540" s="308">
        <f>CB1540-V_NSPC!$T$6</f>
        <v>64.89664408039981</v>
      </c>
      <c r="CE1540" s="413">
        <f>IFERROR((CB1540 - V_NSPC!$T$6) / (V_NSPC!$T$5- V_NSPC!$T$6) * 100, 0)</f>
        <v>54.037286644871216</v>
      </c>
      <c r="CF1540" s="413">
        <v>995</v>
      </c>
      <c r="CG1540" s="413">
        <v>955</v>
      </c>
      <c r="CH1540" s="413"/>
      <c r="CI1540" s="417">
        <v>985.17</v>
      </c>
      <c r="CJ1540" s="413"/>
      <c r="CK1540" s="416"/>
      <c r="CL1540" s="415"/>
      <c r="CM1540" s="413">
        <v>0.15551999999999999</v>
      </c>
      <c r="CN1540" s="408">
        <v>5.183999999999999E-2</v>
      </c>
      <c r="CO1540" s="408">
        <v>0</v>
      </c>
      <c r="CP1540" s="408"/>
      <c r="CQ1540" s="413">
        <f>_xll.SRS1Splines.Functions25.Linear_Interp(V_NSPC!$X$4:$X$46,V_NSPC!$Z$4:$Z$46,CX1540)</f>
        <v>15.6485020472001</v>
      </c>
      <c r="CR1540" s="413">
        <f>(CQ1540/V_NSPC!$AD$5)*100</f>
        <v>101.32967508507531</v>
      </c>
      <c r="CS1540" s="308">
        <f>CQ1540-V_NSPC!$AD$6</f>
        <v>7.5500635272001002</v>
      </c>
      <c r="CT1540" s="413">
        <f>IFERROR((CQ1540 - V_NSPC!$AD$6) / (V_NSPC!$AD$5- V_NSPC!$AD$6) * 100, 0)</f>
        <v>102.79580209439578</v>
      </c>
      <c r="CU1540" s="413">
        <v>909</v>
      </c>
      <c r="CV1540" s="413">
        <v>905</v>
      </c>
      <c r="CW1540" s="413"/>
      <c r="CX1540" s="417">
        <v>909.08</v>
      </c>
      <c r="CY1540" s="413">
        <v>1.5164516129032257</v>
      </c>
      <c r="CZ1540" s="416">
        <v>0</v>
      </c>
    </row>
    <row r="1541" spans="1:104" s="1" customFormat="1" hidden="1">
      <c r="A1541" s="315">
        <v>46100</v>
      </c>
      <c r="B1541" s="410">
        <v>0</v>
      </c>
      <c r="C1541" s="411">
        <v>0.7477919999999999</v>
      </c>
      <c r="D1541" s="412">
        <v>0.57999999999999996</v>
      </c>
      <c r="E1541" s="412">
        <v>0.66</v>
      </c>
      <c r="F1541" s="412">
        <v>0</v>
      </c>
      <c r="G1541" s="413">
        <f>_xll.SRS1Splines.Functions25.Linear_Interp(V_NEM!$R$687:$R$703,V_NEM!$T$687:$T$703,M1541)+_xll.SRS1Splines.Functions25.Linear_Interp(V_NEM!$AB$687:$AB$703,V_NEM!$AD$687:$AD$703,N1541)</f>
        <v>0.82175908860000046</v>
      </c>
      <c r="H1541" s="308">
        <f>(G1541/(V_NEM!$T$696+V_NEM!$AD$696))*100</f>
        <v>84.78958119213209</v>
      </c>
      <c r="I1541" s="308">
        <f>G1541-(V_NEM!$T$694+V_NEM!$AD$694)</f>
        <v>0.18227295360000051</v>
      </c>
      <c r="J1541" s="308">
        <f>((IFERROR((_xll.SRS1Splines.Functions25.Linear_Interp(V_NEM!$R$687:$R$703,V_NEM!$T$687:$T$703,M1541) - V_NEM!$X$689) / (V_NEM!$X$688- V_NEM!$X$689) * 100, 0))+(IFERROR((_xll.SRS1Splines.Functions25.Linear_Interp(V_NEM!$AB$687:$AB$703,V_NEM!$AD$687:$AD$703,N1541) - V_NEM!$AH$689) / (V_NEM!$AH$688- V_NEM!$AH$689) * 100, 0)))/2</f>
        <v>60.338424812349885</v>
      </c>
      <c r="K1541" s="308">
        <v>784.3</v>
      </c>
      <c r="L1541" s="308">
        <v>781.8</v>
      </c>
      <c r="M1541" s="371">
        <v>783.12</v>
      </c>
      <c r="N1541" s="371">
        <v>783.4</v>
      </c>
      <c r="O1541" s="413">
        <v>0.74193548387096775</v>
      </c>
      <c r="P1541" s="414">
        <v>0.67205199999999998</v>
      </c>
      <c r="Q1541" s="415">
        <v>0</v>
      </c>
      <c r="R1541" s="413">
        <v>0.44064516129032261</v>
      </c>
      <c r="S1541" s="408">
        <v>0.22268802885665931</v>
      </c>
      <c r="T1541" s="408">
        <v>5.3431528500000001</v>
      </c>
      <c r="U1541" s="408"/>
      <c r="V1541" s="413">
        <f>_xll.SRS1Splines.Functions25.Linear_Interp(V_NK3!$P$8:$P$32,V_NK3!$R$8:$R$32,AC1541)</f>
        <v>441.96536424999999</v>
      </c>
      <c r="W1541" s="413">
        <f>(V1541/V_NK3!$R$28)*100</f>
        <v>81.521294363081182</v>
      </c>
      <c r="X1541" s="308">
        <f>V1541-V_NK3!$R$8</f>
        <v>385.38671225000002</v>
      </c>
      <c r="Y1541" s="308">
        <f>IFERROR((V1541 - V_NK3!$V$10) / (V_NK3!$V$9- V_NK3!$V$10) * 100, 0)</f>
        <v>79.368147514004846</v>
      </c>
      <c r="Z1541" s="308">
        <v>541.79999999999995</v>
      </c>
      <c r="AA1541" s="308">
        <v>521</v>
      </c>
      <c r="AB1541" s="413">
        <v>538.45219495316519</v>
      </c>
      <c r="AC1541" s="371">
        <v>538.25</v>
      </c>
      <c r="AD1541" s="308">
        <v>0.32258064516129031</v>
      </c>
      <c r="AE1541" s="416">
        <v>1.3192969999999999</v>
      </c>
      <c r="AF1541" s="373">
        <v>0</v>
      </c>
      <c r="AG1541" s="413">
        <v>1.3810993548387098</v>
      </c>
      <c r="AH1541" s="408">
        <v>5.4041915714287772</v>
      </c>
      <c r="AI1541" s="408">
        <v>5.4915630000000011</v>
      </c>
      <c r="AJ1541" s="408"/>
      <c r="AK1541" s="413">
        <f>_xll.SRS1Splines.Functions25.Linear_Interp(V_NK2!$R$10:$R$21,V_NK2!$T$10:$T$21,AR1541)</f>
        <v>61.876514285744001</v>
      </c>
      <c r="AL1541" s="413">
        <f>(AK1541/V_NK2!$T$18)*100</f>
        <v>86.661784713927176</v>
      </c>
      <c r="AM1541" s="308">
        <f>AK1541-V_NK2!$T$11</f>
        <v>21.056514285716204</v>
      </c>
      <c r="AN1541" s="308">
        <f>IFERROR((AK1541 - V_NK2!$X$12) / (V_NK2!$X$11- V_NK2!$X$12) * 100, 0)</f>
        <v>68.85714285715251</v>
      </c>
      <c r="AO1541" s="308">
        <v>427</v>
      </c>
      <c r="AP1541" s="308">
        <v>420</v>
      </c>
      <c r="AQ1541" s="308"/>
      <c r="AR1541" s="371">
        <v>424.82</v>
      </c>
      <c r="AS1541" s="413">
        <v>0.35483870967741937</v>
      </c>
      <c r="AT1541" s="416">
        <v>1.3075150000000002</v>
      </c>
      <c r="AU1541" s="415"/>
      <c r="AV1541" s="413">
        <v>0.19008</v>
      </c>
      <c r="AW1541" s="408">
        <v>0.41014965909092571</v>
      </c>
      <c r="AX1541" s="408">
        <v>0.49334965909090911</v>
      </c>
      <c r="AY1541" s="408"/>
      <c r="AZ1541" s="413">
        <f>_xll.SRS1Splines.Functions25.Linear_Interp(V_NNG3A!$H$4:$H$12,V_NNG3A!$I$4:$I$12,BF1541)</f>
        <v>12.8620000000001</v>
      </c>
      <c r="BA1541" s="413">
        <f>(AZ1541/V_NNG3A!$I$8)*100</f>
        <v>92.866425992780506</v>
      </c>
      <c r="BB1541" s="308">
        <f>_xll.SRS1Splines.Functions25.Linear_Interp(V_NNG3A!$H$4:$H$12,V_NNG3A!$J$4:$J$12,BF1541)</f>
        <v>1.87441379310357</v>
      </c>
      <c r="BC1541" s="308">
        <f>IFERROR((AZ1541-V_NNG3A!$J$20) / (V_NNG3A!$J$19-V_NNG3A!$J$20) * 100, 0)</f>
        <v>65.483676665466092</v>
      </c>
      <c r="BD1541" s="308">
        <v>1050</v>
      </c>
      <c r="BE1541" s="308">
        <v>1047</v>
      </c>
      <c r="BF1541" s="374">
        <v>1049.2</v>
      </c>
      <c r="BG1541" s="413">
        <v>0</v>
      </c>
      <c r="BH1541" s="416">
        <v>0.16222000000000117</v>
      </c>
      <c r="BI1541" s="415">
        <v>0</v>
      </c>
      <c r="BJ1541" s="413">
        <v>0.16243199999999997</v>
      </c>
      <c r="BK1541" s="408">
        <v>0.35423999999999994</v>
      </c>
      <c r="BL1541" s="408">
        <v>0</v>
      </c>
      <c r="BM1541" s="408">
        <f t="shared" si="22"/>
        <v>0.35423999999999994</v>
      </c>
      <c r="BN1541" s="413">
        <f>_xll.SRS1Splines.Functions25.Linear_Interp(V_XNN1!$K$3:$K$8,V_XNN1!$L$3:$L$8,BT1541)</f>
        <v>1.2E-2</v>
      </c>
      <c r="BO1541" s="413">
        <f>(BN1541/V_XNN1!$L$7)*100</f>
        <v>5.7142857142857144</v>
      </c>
      <c r="BP1541" s="308">
        <f>_xll.SRS1Splines.Functions25.Linear_Interp(V_XNN1!$K$3:$K$8,V_XNN1!$M$3:$M$8,BT1541)</f>
        <v>-0.14399999999999999</v>
      </c>
      <c r="BQ1541" s="308">
        <f>IF((BN1541 - V_XNN1!$M$16) / (V_XNN1!$M$15- V_XNN1!$M$16) * 100&lt;=0, 0)</f>
        <v>0</v>
      </c>
      <c r="BR1541" s="308">
        <v>252</v>
      </c>
      <c r="BS1541" s="308">
        <v>249</v>
      </c>
      <c r="BT1541" s="374">
        <v>245</v>
      </c>
      <c r="BU1541" s="413">
        <v>0</v>
      </c>
      <c r="BV1541" s="416">
        <v>0</v>
      </c>
      <c r="BW1541" s="415">
        <v>0</v>
      </c>
      <c r="BX1541" s="413">
        <v>0.15551999999999999</v>
      </c>
      <c r="BY1541" s="408">
        <v>8.6400000000000005E-2</v>
      </c>
      <c r="BZ1541" s="408">
        <v>0</v>
      </c>
      <c r="CA1541" s="408"/>
      <c r="CB1541" s="413">
        <f>_xll.SRS1Splines.Functions25.Linear_Interp(V_NSPC!$N$4:$N$67,V_NSPC!$P$4:$P$67,CI1541)</f>
        <v>65.986819160999801</v>
      </c>
      <c r="CC1541" s="413">
        <f>(CB1541/V_NSPC!$T$5)*100</f>
        <v>54.461101010897686</v>
      </c>
      <c r="CD1541" s="308">
        <f>CB1541-V_NSPC!$T$6</f>
        <v>64.919652360999805</v>
      </c>
      <c r="CE1541" s="413">
        <f>IFERROR((CB1541 - V_NSPC!$T$6) / (V_NSPC!$T$5- V_NSPC!$T$6) * 100, 0)</f>
        <v>54.056444878268429</v>
      </c>
      <c r="CF1541" s="413">
        <v>995</v>
      </c>
      <c r="CG1541" s="413">
        <v>955</v>
      </c>
      <c r="CH1541" s="413"/>
      <c r="CI1541" s="417">
        <v>985.17499999999995</v>
      </c>
      <c r="CJ1541" s="413"/>
      <c r="CK1541" s="416"/>
      <c r="CL1541" s="415"/>
      <c r="CM1541" s="413">
        <v>0.15551999999999999</v>
      </c>
      <c r="CN1541" s="408">
        <v>5.183999999999999E-2</v>
      </c>
      <c r="CO1541" s="408">
        <v>0</v>
      </c>
      <c r="CP1541" s="408"/>
      <c r="CQ1541" s="413">
        <f>_xll.SRS1Splines.Functions25.Linear_Interp(V_NSPC!$X$4:$X$46,V_NSPC!$Z$4:$Z$46,CX1541)</f>
        <v>15.6356680580001</v>
      </c>
      <c r="CR1541" s="413">
        <f>(CQ1541/V_NSPC!$AD$5)*100</f>
        <v>101.24657039225812</v>
      </c>
      <c r="CS1541" s="308">
        <f>CQ1541-V_NSPC!$AD$6</f>
        <v>7.5372295380000995</v>
      </c>
      <c r="CT1541" s="413">
        <f>IFERROR((CQ1541 - V_NSPC!$AD$6) / (V_NSPC!$AD$5- V_NSPC!$AD$6) * 100, 0)</f>
        <v>102.62106446349613</v>
      </c>
      <c r="CU1541" s="413">
        <v>909</v>
      </c>
      <c r="CV1541" s="413">
        <v>905</v>
      </c>
      <c r="CW1541" s="413"/>
      <c r="CX1541" s="417">
        <v>909.07500000000005</v>
      </c>
      <c r="CY1541" s="413">
        <v>1.5164516129032257</v>
      </c>
      <c r="CZ1541" s="416">
        <v>0</v>
      </c>
    </row>
    <row r="1542" spans="1:104" s="1" customFormat="1" hidden="1">
      <c r="A1542" s="315">
        <v>46101</v>
      </c>
      <c r="B1542" s="410">
        <v>4.97</v>
      </c>
      <c r="C1542" s="411">
        <v>0.7477919999999999</v>
      </c>
      <c r="D1542" s="412">
        <v>0.57999999999999996</v>
      </c>
      <c r="E1542" s="412">
        <v>0.67</v>
      </c>
      <c r="F1542" s="412">
        <v>0</v>
      </c>
      <c r="G1542" s="413">
        <f>_xll.SRS1Splines.Functions25.Linear_Interp(V_NEM!$R$687:$R$703,V_NEM!$T$687:$T$703,M1542)+_xll.SRS1Splines.Functions25.Linear_Interp(V_NEM!$AB$687:$AB$703,V_NEM!$AD$687:$AD$703,N1542)</f>
        <v>0.96208413979999996</v>
      </c>
      <c r="H1542" s="308">
        <f>(G1542/(V_NEM!$T$696+V_NEM!$AD$696))*100</f>
        <v>99.268401672575806</v>
      </c>
      <c r="I1542" s="308">
        <f>G1542-(V_NEM!$T$694+V_NEM!$AD$694)</f>
        <v>0.3225980048</v>
      </c>
      <c r="J1542" s="308">
        <f>((IFERROR((_xll.SRS1Splines.Functions25.Linear_Interp(V_NEM!$R$687:$R$703,V_NEM!$T$687:$T$703,M1542) - V_NEM!$X$689) / (V_NEM!$X$688- V_NEM!$X$689) * 100, 0))+(IFERROR((_xll.SRS1Splines.Functions25.Linear_Interp(V_NEM!$AB$687:$AB$703,V_NEM!$AD$687:$AD$703,N1542) - V_NEM!$AH$689) / (V_NEM!$AH$688- V_NEM!$AH$689) * 100, 0)))/2</f>
        <v>92.985235334365655</v>
      </c>
      <c r="K1542" s="308">
        <v>784.3</v>
      </c>
      <c r="L1542" s="308">
        <v>781.8</v>
      </c>
      <c r="M1542" s="371">
        <v>784</v>
      </c>
      <c r="N1542" s="371">
        <v>783.74</v>
      </c>
      <c r="O1542" s="413">
        <v>0.74193548387096775</v>
      </c>
      <c r="P1542" s="414">
        <v>0.66763626974226953</v>
      </c>
      <c r="Q1542" s="415">
        <v>0</v>
      </c>
      <c r="R1542" s="413">
        <v>0.44064516129032261</v>
      </c>
      <c r="S1542" s="408">
        <v>0.12379192607498075</v>
      </c>
      <c r="T1542" s="408">
        <v>5.3417677499999989</v>
      </c>
      <c r="U1542" s="408"/>
      <c r="V1542" s="413">
        <f>_xll.SRS1Splines.Functions25.Linear_Interp(V_NK3!$P$8:$P$32,V_NK3!$R$8:$R$32,AC1542)</f>
        <v>436.74738850000102</v>
      </c>
      <c r="W1542" s="413">
        <f>(V1542/V_NK3!$R$28)*100</f>
        <v>80.558829492520715</v>
      </c>
      <c r="X1542" s="308">
        <f>V1542-V_NK3!$R$8</f>
        <v>380.16873650000105</v>
      </c>
      <c r="Y1542" s="308">
        <f>IFERROR((V1542 - V_NK3!$V$10) / (V_NK3!$V$9- V_NK3!$V$10) * 100, 0)</f>
        <v>78.293535816490561</v>
      </c>
      <c r="Z1542" s="308">
        <v>541.79999999999995</v>
      </c>
      <c r="AA1542" s="308">
        <v>521</v>
      </c>
      <c r="AB1542" s="413">
        <v>538.42109232881205</v>
      </c>
      <c r="AC1542" s="371">
        <v>538.1</v>
      </c>
      <c r="AD1542" s="308">
        <v>0.32258064516129031</v>
      </c>
      <c r="AE1542" s="416">
        <v>1.3189549999999999</v>
      </c>
      <c r="AF1542" s="373">
        <v>0</v>
      </c>
      <c r="AG1542" s="413">
        <v>1.3810993548387098</v>
      </c>
      <c r="AH1542" s="408">
        <v>5.480829114285612</v>
      </c>
      <c r="AI1542" s="408">
        <v>6.0487434000000002</v>
      </c>
      <c r="AJ1542" s="408"/>
      <c r="AK1542" s="413">
        <f>_xll.SRS1Splines.Functions25.Linear_Interp(V_NK2!$R$10:$R$21,V_NK2!$T$10:$T$21,AR1542)</f>
        <v>61.3086000000296</v>
      </c>
      <c r="AL1542" s="413">
        <f>(AK1542/V_NK2!$T$18)*100</f>
        <v>85.866386554663293</v>
      </c>
      <c r="AM1542" s="308">
        <f>AK1542-V_NK2!$T$11</f>
        <v>20.488600000001803</v>
      </c>
      <c r="AN1542" s="308">
        <f>IFERROR((AK1542 - V_NK2!$X$12) / (V_NK2!$X$11- V_NK2!$X$12) * 100, 0)</f>
        <v>67.00000000000918</v>
      </c>
      <c r="AO1542" s="308">
        <v>427</v>
      </c>
      <c r="AP1542" s="308">
        <v>420</v>
      </c>
      <c r="AQ1542" s="308"/>
      <c r="AR1542" s="371">
        <v>424.69</v>
      </c>
      <c r="AS1542" s="413">
        <v>0.35483870967741937</v>
      </c>
      <c r="AT1542" s="416">
        <v>1.4401769999999998</v>
      </c>
      <c r="AU1542" s="415"/>
      <c r="AV1542" s="413">
        <v>0.19008</v>
      </c>
      <c r="AW1542" s="408">
        <v>0.33756190340909553</v>
      </c>
      <c r="AX1542" s="408">
        <v>0.4077619034090908</v>
      </c>
      <c r="AY1542" s="408"/>
      <c r="AZ1542" s="413">
        <f>_xll.SRS1Splines.Functions25.Linear_Interp(V_NNG3A!$H$4:$H$12,V_NNG3A!$I$4:$I$12,BF1542)</f>
        <v>12.5285500000001</v>
      </c>
      <c r="BA1542" s="413">
        <f>(AZ1542/V_NNG3A!$I$8)*100</f>
        <v>90.458844765343699</v>
      </c>
      <c r="BB1542" s="308">
        <f>_xll.SRS1Splines.Functions25.Linear_Interp(V_NNG3A!$H$4:$H$12,V_NNG3A!$J$4:$J$12,BF1542)</f>
        <v>1.5409637931036</v>
      </c>
      <c r="BC1542" s="308">
        <f>IFERROR((AZ1542-V_NNG3A!$J$20) / (V_NNG3A!$J$19-V_NNG3A!$J$20) * 100, 0)</f>
        <v>53.834417540059768</v>
      </c>
      <c r="BD1542" s="308">
        <v>1050</v>
      </c>
      <c r="BE1542" s="308">
        <v>1047</v>
      </c>
      <c r="BF1542" s="374">
        <v>1048.93</v>
      </c>
      <c r="BG1542" s="413">
        <v>0</v>
      </c>
      <c r="BH1542" s="416">
        <v>0.13486999999999535</v>
      </c>
      <c r="BI1542" s="415">
        <v>0</v>
      </c>
      <c r="BJ1542" s="413">
        <v>0.16243199999999997</v>
      </c>
      <c r="BK1542" s="408">
        <v>0.33695999999999998</v>
      </c>
      <c r="BL1542" s="408">
        <v>0</v>
      </c>
      <c r="BM1542" s="408">
        <f t="shared" si="22"/>
        <v>0.33695999999999998</v>
      </c>
      <c r="BN1542" s="413">
        <f>_xll.SRS1Splines.Functions25.Linear_Interp(V_XNN1!$K$3:$K$8,V_XNN1!$L$3:$L$8,BT1542)</f>
        <v>1.2E-2</v>
      </c>
      <c r="BO1542" s="413">
        <f>(BN1542/V_XNN1!$L$7)*100</f>
        <v>5.7142857142857144</v>
      </c>
      <c r="BP1542" s="308">
        <f>_xll.SRS1Splines.Functions25.Linear_Interp(V_XNN1!$K$3:$K$8,V_XNN1!$M$3:$M$8,BT1542)</f>
        <v>-0.14399999999999999</v>
      </c>
      <c r="BQ1542" s="308">
        <f>IF((BN1542 - V_XNN1!$M$16) / (V_XNN1!$M$15- V_XNN1!$M$16) * 100&lt;=0, 0)</f>
        <v>0</v>
      </c>
      <c r="BR1542" s="308">
        <v>252</v>
      </c>
      <c r="BS1542" s="308">
        <v>249</v>
      </c>
      <c r="BT1542" s="374">
        <v>245</v>
      </c>
      <c r="BU1542" s="413">
        <v>0</v>
      </c>
      <c r="BV1542" s="416">
        <v>0</v>
      </c>
      <c r="BW1542" s="415">
        <v>0</v>
      </c>
      <c r="BX1542" s="413">
        <v>0.15551999999999999</v>
      </c>
      <c r="BY1542" s="408">
        <v>8.6400000000000005E-2</v>
      </c>
      <c r="BZ1542" s="408">
        <v>0</v>
      </c>
      <c r="CA1542" s="408"/>
      <c r="CB1542" s="413">
        <f>_xll.SRS1Splines.Functions25.Linear_Interp(V_NSPC!$N$4:$N$67,V_NSPC!$P$4:$P$67,CI1542)</f>
        <v>66.009827441599796</v>
      </c>
      <c r="CC1542" s="413">
        <f>(CB1542/V_NSPC!$T$5)*100</f>
        <v>54.480090504705323</v>
      </c>
      <c r="CD1542" s="308">
        <f>CB1542-V_NSPC!$T$6</f>
        <v>64.942660641599801</v>
      </c>
      <c r="CE1542" s="413">
        <f>IFERROR((CB1542 - V_NSPC!$T$6) / (V_NSPC!$T$5- V_NSPC!$T$6) * 100, 0)</f>
        <v>54.075603111665629</v>
      </c>
      <c r="CF1542" s="413">
        <v>995</v>
      </c>
      <c r="CG1542" s="413">
        <v>955</v>
      </c>
      <c r="CH1542" s="413"/>
      <c r="CI1542" s="417">
        <v>985.18</v>
      </c>
      <c r="CJ1542" s="413"/>
      <c r="CK1542" s="416"/>
      <c r="CL1542" s="415"/>
      <c r="CM1542" s="413">
        <v>0.15551999999999999</v>
      </c>
      <c r="CN1542" s="408">
        <v>5.183999999999999E-2</v>
      </c>
      <c r="CO1542" s="408">
        <v>0</v>
      </c>
      <c r="CP1542" s="408"/>
      <c r="CQ1542" s="413">
        <f>_xll.SRS1Splines.Functions25.Linear_Interp(V_NSPC!$X$4:$X$46,V_NSPC!$Z$4:$Z$46,CX1542)</f>
        <v>15.622834068800101</v>
      </c>
      <c r="CR1542" s="413">
        <f>(CQ1542/V_NSPC!$AD$5)*100</f>
        <v>101.16346569944096</v>
      </c>
      <c r="CS1542" s="308">
        <f>CQ1542-V_NSPC!$AD$6</f>
        <v>7.5243955488001006</v>
      </c>
      <c r="CT1542" s="413">
        <f>IFERROR((CQ1542 - V_NSPC!$AD$6) / (V_NSPC!$AD$5- V_NSPC!$AD$6) * 100, 0)</f>
        <v>102.4463268325965</v>
      </c>
      <c r="CU1542" s="413">
        <v>909</v>
      </c>
      <c r="CV1542" s="413">
        <v>905</v>
      </c>
      <c r="CW1542" s="413"/>
      <c r="CX1542" s="417">
        <v>909.07</v>
      </c>
      <c r="CY1542" s="413">
        <v>1.5164516129032257</v>
      </c>
      <c r="CZ1542" s="416">
        <v>0</v>
      </c>
    </row>
    <row r="1543" spans="1:104" s="1" customFormat="1" hidden="1">
      <c r="A1543" s="315">
        <v>46102</v>
      </c>
      <c r="B1543" s="410">
        <v>0</v>
      </c>
      <c r="C1543" s="411">
        <v>0.7477919999999999</v>
      </c>
      <c r="D1543" s="412">
        <v>0.69</v>
      </c>
      <c r="E1543" s="412">
        <v>0.86</v>
      </c>
      <c r="F1543" s="412">
        <v>0</v>
      </c>
      <c r="G1543" s="413">
        <f>_xll.SRS1Splines.Functions25.Linear_Interp(V_NEM!$R$687:$R$703,V_NEM!$T$687:$T$703,M1543)+_xll.SRS1Splines.Functions25.Linear_Interp(V_NEM!$AB$687:$AB$703,V_NEM!$AD$687:$AD$703,N1543)</f>
        <v>0.98084949700000301</v>
      </c>
      <c r="H1543" s="308">
        <f>(G1543/(V_NEM!$T$696+V_NEM!$AD$696))*100</f>
        <v>101.20462215371431</v>
      </c>
      <c r="I1543" s="308">
        <f>G1543-(V_NEM!$T$694+V_NEM!$AD$694)</f>
        <v>0.34136336200000306</v>
      </c>
      <c r="J1543" s="308">
        <f>((IFERROR((_xll.SRS1Splines.Functions25.Linear_Interp(V_NEM!$R$687:$R$703,V_NEM!$T$687:$T$703,M1543) - V_NEM!$X$689) / (V_NEM!$X$688- V_NEM!$X$689) * 100, 0))+(IFERROR((_xll.SRS1Splines.Functions25.Linear_Interp(V_NEM!$AB$687:$AB$703,V_NEM!$AD$687:$AD$703,N1543) - V_NEM!$AH$689) / (V_NEM!$AH$688- V_NEM!$AH$689) * 100, 0)))/2</f>
        <v>97.672120340171404</v>
      </c>
      <c r="K1543" s="308">
        <v>784.3</v>
      </c>
      <c r="L1543" s="308">
        <v>781.8</v>
      </c>
      <c r="M1543" s="371">
        <v>784.1</v>
      </c>
      <c r="N1543" s="371">
        <v>783.8</v>
      </c>
      <c r="O1543" s="413">
        <v>0.74193548387096775</v>
      </c>
      <c r="P1543" s="414">
        <v>0.88465899999999997</v>
      </c>
      <c r="Q1543" s="415">
        <v>0</v>
      </c>
      <c r="R1543" s="413">
        <v>0.44064516129032261</v>
      </c>
      <c r="S1543" s="408">
        <v>0.42180995492782597</v>
      </c>
      <c r="T1543" s="408">
        <v>7.3944899999999994E-2</v>
      </c>
      <c r="U1543" s="408"/>
      <c r="V1543" s="413">
        <f>_xll.SRS1Splines.Functions25.Linear_Interp(V_NK3!$P$8:$P$32,V_NK3!$R$8:$R$32,AC1543)</f>
        <v>437.09525355</v>
      </c>
      <c r="W1543" s="413">
        <f>(V1543/V_NK3!$R$28)*100</f>
        <v>80.622993817224568</v>
      </c>
      <c r="X1543" s="308">
        <f>V1543-V_NK3!$R$8</f>
        <v>380.51660155000002</v>
      </c>
      <c r="Y1543" s="308">
        <f>IFERROR((V1543 - V_NK3!$V$10) / (V_NK3!$V$9- V_NK3!$V$10) * 100, 0)</f>
        <v>78.365176596324659</v>
      </c>
      <c r="Z1543" s="308">
        <v>541.79999999999995</v>
      </c>
      <c r="AA1543" s="308">
        <v>521</v>
      </c>
      <c r="AB1543" s="413">
        <v>538.38998970445891</v>
      </c>
      <c r="AC1543" s="371">
        <v>538.11</v>
      </c>
      <c r="AD1543" s="308">
        <v>0.32258064516129031</v>
      </c>
      <c r="AE1543" s="416">
        <v>1.8258E-2</v>
      </c>
      <c r="AF1543" s="373">
        <v>0</v>
      </c>
      <c r="AG1543" s="413">
        <v>1.3810993548387098</v>
      </c>
      <c r="AH1543" s="408">
        <v>0.56769285714292528</v>
      </c>
      <c r="AI1543" s="408">
        <v>8.7150000000000005E-2</v>
      </c>
      <c r="AJ1543" s="408"/>
      <c r="AK1543" s="413">
        <f>_xll.SRS1Splines.Functions25.Linear_Interp(V_NK2!$R$10:$R$21,V_NK2!$T$10:$T$21,AR1543)</f>
        <v>61.7891428571726</v>
      </c>
      <c r="AL1543" s="413">
        <f>(AK1543/V_NK2!$T$18)*100</f>
        <v>86.539415766348171</v>
      </c>
      <c r="AM1543" s="308">
        <f>AK1543-V_NK2!$T$11</f>
        <v>20.969142857144803</v>
      </c>
      <c r="AN1543" s="308">
        <f>IFERROR((AK1543 - V_NK2!$X$12) / (V_NK2!$X$11- V_NK2!$X$12) * 100, 0)</f>
        <v>68.571428571438304</v>
      </c>
      <c r="AO1543" s="308">
        <v>427</v>
      </c>
      <c r="AP1543" s="308">
        <v>420</v>
      </c>
      <c r="AQ1543" s="308"/>
      <c r="AR1543" s="371">
        <v>424.8</v>
      </c>
      <c r="AS1543" s="413">
        <v>0.35483870967741937</v>
      </c>
      <c r="AT1543" s="416">
        <v>2.0750000000000001E-2</v>
      </c>
      <c r="AU1543" s="415"/>
      <c r="AV1543" s="413">
        <v>0.19008</v>
      </c>
      <c r="AW1543" s="408">
        <v>0.28309545454542367</v>
      </c>
      <c r="AX1543" s="408">
        <v>0.1842954545454544</v>
      </c>
      <c r="AY1543" s="408"/>
      <c r="AZ1543" s="413">
        <f>_xll.SRS1Splines.Functions25.Linear_Interp(V_NNG3A!$H$4:$H$12,V_NNG3A!$I$4:$I$12,BF1543)</f>
        <v>12.9978499999999</v>
      </c>
      <c r="BA1543" s="413">
        <f>(AZ1543/V_NNG3A!$I$8)*100</f>
        <v>93.847292418771843</v>
      </c>
      <c r="BB1543" s="308">
        <f>_xll.SRS1Splines.Functions25.Linear_Interp(V_NNG3A!$H$4:$H$12,V_NNG3A!$J$4:$J$12,BF1543)</f>
        <v>2.0102637931034502</v>
      </c>
      <c r="BC1543" s="308">
        <f>IFERROR((AZ1543-V_NNG3A!$J$20) / (V_NNG3A!$J$19-V_NNG3A!$J$20) * 100, 0)</f>
        <v>70.229671123958028</v>
      </c>
      <c r="BD1543" s="308">
        <v>1050</v>
      </c>
      <c r="BE1543" s="308">
        <v>1047</v>
      </c>
      <c r="BF1543" s="374">
        <v>1049.31</v>
      </c>
      <c r="BG1543" s="413">
        <v>0</v>
      </c>
      <c r="BH1543" s="416">
        <v>5.9360000000015137E-2</v>
      </c>
      <c r="BI1543" s="415">
        <v>0</v>
      </c>
      <c r="BJ1543" s="413">
        <v>0.16243199999999997</v>
      </c>
      <c r="BK1543" s="408">
        <v>0.33350400000000002</v>
      </c>
      <c r="BL1543" s="408">
        <v>0</v>
      </c>
      <c r="BM1543" s="408">
        <f t="shared" si="22"/>
        <v>0.33350400000000002</v>
      </c>
      <c r="BN1543" s="413">
        <f>_xll.SRS1Splines.Functions25.Linear_Interp(V_XNN1!$K$3:$K$8,V_XNN1!$L$3:$L$8,BT1543)</f>
        <v>1.2E-2</v>
      </c>
      <c r="BO1543" s="413">
        <f>(BN1543/V_XNN1!$L$7)*100</f>
        <v>5.7142857142857144</v>
      </c>
      <c r="BP1543" s="308">
        <f>_xll.SRS1Splines.Functions25.Linear_Interp(V_XNN1!$K$3:$K$8,V_XNN1!$M$3:$M$8,BT1543)</f>
        <v>-0.14399999999999999</v>
      </c>
      <c r="BQ1543" s="308">
        <f>IF((BN1543 - V_XNN1!$M$16) / (V_XNN1!$M$15- V_XNN1!$M$16) * 100&lt;=0, 0)</f>
        <v>0</v>
      </c>
      <c r="BR1543" s="308">
        <v>252</v>
      </c>
      <c r="BS1543" s="308">
        <v>249</v>
      </c>
      <c r="BT1543" s="374">
        <v>245</v>
      </c>
      <c r="BU1543" s="413">
        <v>0</v>
      </c>
      <c r="BV1543" s="416">
        <v>0</v>
      </c>
      <c r="BW1543" s="415">
        <v>0</v>
      </c>
      <c r="BX1543" s="413">
        <v>0.15551999999999999</v>
      </c>
      <c r="BY1543" s="408">
        <v>8.6400000000000005E-2</v>
      </c>
      <c r="BZ1543" s="408">
        <v>0</v>
      </c>
      <c r="CA1543" s="408"/>
      <c r="CB1543" s="413">
        <f>_xll.SRS1Splines.Functions25.Linear_Interp(V_NSPC!$N$4:$N$67,V_NSPC!$P$4:$P$67,CI1543)</f>
        <v>66.0558440028002</v>
      </c>
      <c r="CC1543" s="413">
        <f>(CB1543/V_NSPC!$T$5)*100</f>
        <v>54.51806949232094</v>
      </c>
      <c r="CD1543" s="308">
        <f>CB1543-V_NSPC!$T$6</f>
        <v>64.988677202800204</v>
      </c>
      <c r="CE1543" s="413">
        <f>IFERROR((CB1543 - V_NSPC!$T$6) / (V_NSPC!$T$5- V_NSPC!$T$6) * 100, 0)</f>
        <v>54.113919578460376</v>
      </c>
      <c r="CF1543" s="413">
        <v>995</v>
      </c>
      <c r="CG1543" s="413">
        <v>955</v>
      </c>
      <c r="CH1543" s="413"/>
      <c r="CI1543" s="417">
        <v>985.19</v>
      </c>
      <c r="CJ1543" s="413"/>
      <c r="CK1543" s="416"/>
      <c r="CL1543" s="415"/>
      <c r="CM1543" s="413">
        <v>0.15551999999999999</v>
      </c>
      <c r="CN1543" s="408">
        <v>5.183999999999999E-2</v>
      </c>
      <c r="CO1543" s="408">
        <v>0</v>
      </c>
      <c r="CP1543" s="408"/>
      <c r="CQ1543" s="413">
        <f>_xll.SRS1Splines.Functions25.Linear_Interp(V_NSPC!$X$4:$X$46,V_NSPC!$Z$4:$Z$46,CX1543)</f>
        <v>15.622834068800101</v>
      </c>
      <c r="CR1543" s="413">
        <f>(CQ1543/V_NSPC!$AD$5)*100</f>
        <v>101.16346569944096</v>
      </c>
      <c r="CS1543" s="308">
        <f>CQ1543-V_NSPC!$AD$6</f>
        <v>7.5243955488001006</v>
      </c>
      <c r="CT1543" s="413">
        <f>IFERROR((CQ1543 - V_NSPC!$AD$6) / (V_NSPC!$AD$5- V_NSPC!$AD$6) * 100, 0)</f>
        <v>102.4463268325965</v>
      </c>
      <c r="CU1543" s="413">
        <v>909</v>
      </c>
      <c r="CV1543" s="413">
        <v>905</v>
      </c>
      <c r="CW1543" s="413"/>
      <c r="CX1543" s="417">
        <v>909.07</v>
      </c>
      <c r="CY1543" s="413">
        <v>1.5164516129032257</v>
      </c>
      <c r="CZ1543" s="416">
        <v>0</v>
      </c>
    </row>
    <row r="1544" spans="1:104" s="1" customFormat="1" hidden="1">
      <c r="A1544" s="315">
        <v>46103</v>
      </c>
      <c r="B1544" s="410">
        <v>0.8</v>
      </c>
      <c r="C1544" s="411">
        <v>0.7477919999999999</v>
      </c>
      <c r="D1544" s="412">
        <v>0.64</v>
      </c>
      <c r="E1544" s="412">
        <v>0.71</v>
      </c>
      <c r="F1544" s="412">
        <v>0</v>
      </c>
      <c r="G1544" s="413">
        <f>_xll.SRS1Splines.Functions25.Linear_Interp(V_NEM!$R$687:$R$703,V_NEM!$T$687:$T$703,M1544)+_xll.SRS1Splines.Functions25.Linear_Interp(V_NEM!$AB$687:$AB$703,V_NEM!$AD$687:$AD$703,N1544)</f>
        <v>0.69744617020000721</v>
      </c>
      <c r="H1544" s="308">
        <f>(G1544/(V_NEM!$T$696+V_NEM!$AD$696))*100</f>
        <v>71.962901896300437</v>
      </c>
      <c r="I1544" s="308">
        <f>G1544-(V_NEM!$T$694+V_NEM!$AD$694)</f>
        <v>5.7960035200007254E-2</v>
      </c>
      <c r="J1544" s="308">
        <f>((IFERROR((_xll.SRS1Splines.Functions25.Linear_Interp(V_NEM!$R$687:$R$703,V_NEM!$T$687:$T$703,M1544) - V_NEM!$X$689) / (V_NEM!$X$688- V_NEM!$X$689) * 100, 0))+(IFERROR((_xll.SRS1Splines.Functions25.Linear_Interp(V_NEM!$AB$687:$AB$703,V_NEM!$AD$687:$AD$703,N1544) - V_NEM!$AH$689) / (V_NEM!$AH$688- V_NEM!$AH$689) * 100, 0)))/2</f>
        <v>23.578219956988992</v>
      </c>
      <c r="K1544" s="308">
        <v>784.3</v>
      </c>
      <c r="L1544" s="308">
        <v>781.8</v>
      </c>
      <c r="M1544" s="371">
        <v>782.32</v>
      </c>
      <c r="N1544" s="371">
        <v>782.7</v>
      </c>
      <c r="O1544" s="413">
        <v>0.74193548387096775</v>
      </c>
      <c r="P1544" s="414">
        <v>0.71542499999999998</v>
      </c>
      <c r="Q1544" s="415">
        <v>0</v>
      </c>
      <c r="R1544" s="413">
        <v>0.44064516129032261</v>
      </c>
      <c r="S1544" s="408">
        <v>0.23407435999999998</v>
      </c>
      <c r="T1544" s="408">
        <v>0.26887949999999999</v>
      </c>
      <c r="U1544" s="408"/>
      <c r="V1544" s="413">
        <f>_xll.SRS1Splines.Functions25.Linear_Interp(V_NK3!$P$8:$P$32,V_NK3!$R$8:$R$32,AC1544)</f>
        <v>436.74738850000102</v>
      </c>
      <c r="W1544" s="413">
        <f>(V1544/V_NK3!$R$28)*100</f>
        <v>80.558829492520715</v>
      </c>
      <c r="X1544" s="308">
        <f>V1544-V_NK3!$R$8</f>
        <v>380.16873650000105</v>
      </c>
      <c r="Y1544" s="308">
        <f>IFERROR((V1544 - V_NK3!$V$10) / (V_NK3!$V$9- V_NK3!$V$10) * 100, 0)</f>
        <v>78.293535816490561</v>
      </c>
      <c r="Z1544" s="308">
        <v>541.79999999999995</v>
      </c>
      <c r="AA1544" s="308">
        <v>521</v>
      </c>
      <c r="AB1544" s="413">
        <v>538.35888708010577</v>
      </c>
      <c r="AC1544" s="371">
        <v>538.1</v>
      </c>
      <c r="AD1544" s="308">
        <v>0.32258064516129031</v>
      </c>
      <c r="AE1544" s="416">
        <v>6.6390000000000005E-2</v>
      </c>
      <c r="AF1544" s="373">
        <v>0</v>
      </c>
      <c r="AG1544" s="413">
        <v>1.3810993548387098</v>
      </c>
      <c r="AH1544" s="408">
        <v>0.25481248571438792</v>
      </c>
      <c r="AI1544" s="408">
        <v>0.29849819999999999</v>
      </c>
      <c r="AJ1544" s="408"/>
      <c r="AK1544" s="413">
        <f>_xll.SRS1Splines.Functions25.Linear_Interp(V_NK2!$R$10:$R$21,V_NK2!$T$10:$T$21,AR1544)</f>
        <v>61.745457142886899</v>
      </c>
      <c r="AL1544" s="413">
        <f>(AK1544/V_NK2!$T$18)*100</f>
        <v>86.478231292558675</v>
      </c>
      <c r="AM1544" s="308">
        <f>AK1544-V_NK2!$T$11</f>
        <v>20.925457142859102</v>
      </c>
      <c r="AN1544" s="308">
        <f>IFERROR((AK1544 - V_NK2!$X$12) / (V_NK2!$X$11- V_NK2!$X$12) * 100, 0)</f>
        <v>68.428571428581193</v>
      </c>
      <c r="AO1544" s="308">
        <v>427</v>
      </c>
      <c r="AP1544" s="308">
        <v>420</v>
      </c>
      <c r="AQ1544" s="308"/>
      <c r="AR1544" s="371">
        <v>424.79</v>
      </c>
      <c r="AS1544" s="413">
        <v>0.35483870967741937</v>
      </c>
      <c r="AT1544" s="416">
        <v>7.1070999999999995E-2</v>
      </c>
      <c r="AU1544" s="415"/>
      <c r="AV1544" s="413">
        <v>0.19008</v>
      </c>
      <c r="AW1544" s="408">
        <v>0.43156738636362679</v>
      </c>
      <c r="AX1544" s="408">
        <v>0.35616738636363632</v>
      </c>
      <c r="AY1544" s="408"/>
      <c r="AZ1544" s="413">
        <f>_xll.SRS1Splines.Functions25.Linear_Interp(V_NNG3A!$H$4:$H$12,V_NNG3A!$I$4:$I$12,BF1544)</f>
        <v>13.3559999999999</v>
      </c>
      <c r="BA1544" s="413">
        <f>(AZ1544/V_NNG3A!$I$8)*100</f>
        <v>96.433212996389173</v>
      </c>
      <c r="BB1544" s="308">
        <f>_xll.SRS1Splines.Functions25.Linear_Interp(V_NNG3A!$H$4:$H$12,V_NNG3A!$J$4:$J$12,BF1544)</f>
        <v>2.3684137931034002</v>
      </c>
      <c r="BC1544" s="308">
        <f>IFERROR((AZ1544-V_NNG3A!$J$20) / (V_NNG3A!$J$19-V_NNG3A!$J$20) * 100, 0)</f>
        <v>82.741838332727838</v>
      </c>
      <c r="BD1544" s="308">
        <v>1050</v>
      </c>
      <c r="BE1544" s="308">
        <v>1047</v>
      </c>
      <c r="BF1544" s="374">
        <v>1049.5999999999999</v>
      </c>
      <c r="BG1544" s="413">
        <v>0</v>
      </c>
      <c r="BH1544" s="416">
        <v>0.11675000000000001</v>
      </c>
      <c r="BI1544" s="415">
        <v>0</v>
      </c>
      <c r="BJ1544" s="413">
        <v>0.16243199999999997</v>
      </c>
      <c r="BK1544" s="408">
        <v>0.33695999999999998</v>
      </c>
      <c r="BL1544" s="408">
        <v>0</v>
      </c>
      <c r="BM1544" s="408">
        <f t="shared" si="22"/>
        <v>0.33695999999999998</v>
      </c>
      <c r="BN1544" s="413">
        <f>_xll.SRS1Splines.Functions25.Linear_Interp(V_XNN1!$K$3:$K$8,V_XNN1!$L$3:$L$8,BT1544)</f>
        <v>1.2E-2</v>
      </c>
      <c r="BO1544" s="413">
        <f>(BN1544/V_XNN1!$L$7)*100</f>
        <v>5.7142857142857144</v>
      </c>
      <c r="BP1544" s="308">
        <f>_xll.SRS1Splines.Functions25.Linear_Interp(V_XNN1!$K$3:$K$8,V_XNN1!$M$3:$M$8,BT1544)</f>
        <v>-0.14399999999999999</v>
      </c>
      <c r="BQ1544" s="308">
        <f>IF((BN1544 - V_XNN1!$M$16) / (V_XNN1!$M$15- V_XNN1!$M$16) * 100&lt;=0, 0)</f>
        <v>0</v>
      </c>
      <c r="BR1544" s="308">
        <v>252</v>
      </c>
      <c r="BS1544" s="308">
        <v>249</v>
      </c>
      <c r="BT1544" s="374">
        <v>245</v>
      </c>
      <c r="BU1544" s="413">
        <v>0</v>
      </c>
      <c r="BV1544" s="416">
        <v>0</v>
      </c>
      <c r="BW1544" s="415">
        <v>0</v>
      </c>
      <c r="BX1544" s="413">
        <v>0.15551999999999999</v>
      </c>
      <c r="BY1544" s="408">
        <v>8.6400000000000005E-2</v>
      </c>
      <c r="BZ1544" s="408">
        <v>0</v>
      </c>
      <c r="CA1544" s="408"/>
      <c r="CB1544" s="413">
        <f>_xll.SRS1Splines.Functions25.Linear_Interp(V_NSPC!$N$4:$N$67,V_NSPC!$P$4:$P$67,CI1544)</f>
        <v>66.147877125200196</v>
      </c>
      <c r="CC1544" s="413">
        <f>(CB1544/V_NSPC!$T$5)*100</f>
        <v>54.594027467551498</v>
      </c>
      <c r="CD1544" s="308">
        <f>CB1544-V_NSPC!$T$6</f>
        <v>65.080710325200201</v>
      </c>
      <c r="CE1544" s="413">
        <f>IFERROR((CB1544 - V_NSPC!$T$6) / (V_NSPC!$T$5- V_NSPC!$T$6) * 100, 0)</f>
        <v>54.190552512049209</v>
      </c>
      <c r="CF1544" s="413">
        <v>995</v>
      </c>
      <c r="CG1544" s="413">
        <v>955</v>
      </c>
      <c r="CH1544" s="413"/>
      <c r="CI1544" s="417">
        <v>985.21</v>
      </c>
      <c r="CJ1544" s="413"/>
      <c r="CK1544" s="416"/>
      <c r="CL1544" s="415"/>
      <c r="CM1544" s="413">
        <v>0.15551999999999999</v>
      </c>
      <c r="CN1544" s="408">
        <v>5.183999999999999E-2</v>
      </c>
      <c r="CO1544" s="408">
        <v>0</v>
      </c>
      <c r="CP1544" s="408"/>
      <c r="CQ1544" s="413">
        <f>_xll.SRS1Splines.Functions25.Linear_Interp(V_NSPC!$X$4:$X$46,V_NSPC!$Z$4:$Z$46,CX1544)</f>
        <v>15.6485020472001</v>
      </c>
      <c r="CR1544" s="413">
        <f>(CQ1544/V_NSPC!$AD$5)*100</f>
        <v>101.32967508507531</v>
      </c>
      <c r="CS1544" s="308">
        <f>CQ1544-V_NSPC!$AD$6</f>
        <v>7.5500635272001002</v>
      </c>
      <c r="CT1544" s="413">
        <f>IFERROR((CQ1544 - V_NSPC!$AD$6) / (V_NSPC!$AD$5- V_NSPC!$AD$6) * 100, 0)</f>
        <v>102.79580209439578</v>
      </c>
      <c r="CU1544" s="413">
        <v>909</v>
      </c>
      <c r="CV1544" s="413">
        <v>905</v>
      </c>
      <c r="CW1544" s="413"/>
      <c r="CX1544" s="417">
        <v>909.08</v>
      </c>
      <c r="CY1544" s="413">
        <v>1.5164516129032257</v>
      </c>
      <c r="CZ1544" s="416">
        <v>0</v>
      </c>
    </row>
    <row r="1545" spans="1:104" s="1" customFormat="1" hidden="1">
      <c r="A1545" s="315">
        <v>46104</v>
      </c>
      <c r="B1545" s="410">
        <v>0</v>
      </c>
      <c r="C1545" s="411">
        <v>0.7477919999999999</v>
      </c>
      <c r="D1545" s="412">
        <v>0.62</v>
      </c>
      <c r="E1545" s="412">
        <v>0.67</v>
      </c>
      <c r="F1545" s="412">
        <v>0</v>
      </c>
      <c r="G1545" s="413">
        <f>_xll.SRS1Splines.Functions25.Linear_Interp(V_NEM!$R$687:$R$703,V_NEM!$T$687:$T$703,M1545)+_xll.SRS1Splines.Functions25.Linear_Interp(V_NEM!$AB$687:$AB$703,V_NEM!$AD$687:$AD$703,N1545)</f>
        <v>0.76054614555000266</v>
      </c>
      <c r="H1545" s="308">
        <f>(G1545/(V_NEM!$T$696+V_NEM!$AD$696))*100</f>
        <v>78.473594089890824</v>
      </c>
      <c r="I1545" s="308">
        <f>G1545-(V_NEM!$T$694+V_NEM!$AD$694)</f>
        <v>0.12106001055000271</v>
      </c>
      <c r="J1545" s="308">
        <f>((IFERROR((_xll.SRS1Splines.Functions25.Linear_Interp(V_NEM!$R$687:$R$703,V_NEM!$T$687:$T$703,M1545) - V_NEM!$X$689) / (V_NEM!$X$688- V_NEM!$X$689) * 100, 0))+(IFERROR((_xll.SRS1Splines.Functions25.Linear_Interp(V_NEM!$AB$687:$AB$703,V_NEM!$AD$687:$AD$703,N1545) - V_NEM!$AH$689) / (V_NEM!$AH$688- V_NEM!$AH$689) * 100, 0)))/2</f>
        <v>42.745657070584571</v>
      </c>
      <c r="K1545" s="308">
        <v>784.3</v>
      </c>
      <c r="L1545" s="308">
        <v>781.8</v>
      </c>
      <c r="M1545" s="371">
        <v>782.73</v>
      </c>
      <c r="N1545" s="371">
        <v>783.1</v>
      </c>
      <c r="O1545" s="413">
        <v>0.74193548387096775</v>
      </c>
      <c r="P1545" s="414">
        <v>0.64022599999999996</v>
      </c>
      <c r="Q1545" s="415">
        <v>0</v>
      </c>
      <c r="R1545" s="413">
        <v>0.44064516129032261</v>
      </c>
      <c r="S1545" s="408">
        <v>0.47008264014434814</v>
      </c>
      <c r="T1545" s="408">
        <v>1.16581275</v>
      </c>
      <c r="U1545" s="408"/>
      <c r="V1545" s="413">
        <f>_xll.SRS1Splines.Functions25.Linear_Interp(V_NK3!$P$8:$P$32,V_NK3!$R$8:$R$32,AC1545)</f>
        <v>436.05165840000097</v>
      </c>
      <c r="W1545" s="413">
        <f>(V1545/V_NK3!$R$28)*100</f>
        <v>80.430500843112611</v>
      </c>
      <c r="X1545" s="308">
        <f>V1545-V_NK3!$R$8</f>
        <v>379.473006400001</v>
      </c>
      <c r="Y1545" s="308">
        <f>IFERROR((V1545 - V_NK3!$V$10) / (V_NK3!$V$9- V_NK3!$V$10) * 100, 0)</f>
        <v>78.150254256821967</v>
      </c>
      <c r="Z1545" s="308">
        <v>541.79999999999995</v>
      </c>
      <c r="AA1545" s="308">
        <v>521</v>
      </c>
      <c r="AB1545" s="413">
        <v>538.32778445575264</v>
      </c>
      <c r="AC1545" s="371">
        <v>538.08000000000004</v>
      </c>
      <c r="AD1545" s="308">
        <v>0.32258064516129031</v>
      </c>
      <c r="AE1545" s="416">
        <v>0.28785500000000003</v>
      </c>
      <c r="AF1545" s="373">
        <v>0</v>
      </c>
      <c r="AG1545" s="413">
        <v>1.3810993548387098</v>
      </c>
      <c r="AH1545" s="408">
        <v>1.1166239142856123</v>
      </c>
      <c r="AI1545" s="408">
        <v>1.3787382000000001</v>
      </c>
      <c r="AJ1545" s="408"/>
      <c r="AK1545" s="413">
        <f>_xll.SRS1Splines.Functions25.Linear_Interp(V_NK2!$R$10:$R$21,V_NK2!$T$10:$T$21,AR1545)</f>
        <v>61.483342857172602</v>
      </c>
      <c r="AL1545" s="413">
        <f>(AK1545/V_NK2!$T$18)*100</f>
        <v>86.11112444982156</v>
      </c>
      <c r="AM1545" s="308">
        <f>AK1545-V_NK2!$T$11</f>
        <v>20.663342857144805</v>
      </c>
      <c r="AN1545" s="308">
        <f>IFERROR((AK1545 - V_NK2!$X$12) / (V_NK2!$X$11- V_NK2!$X$12) * 100, 0)</f>
        <v>67.571428571438247</v>
      </c>
      <c r="AO1545" s="308">
        <v>427</v>
      </c>
      <c r="AP1545" s="308">
        <v>420</v>
      </c>
      <c r="AQ1545" s="308"/>
      <c r="AR1545" s="371">
        <v>424.73</v>
      </c>
      <c r="AS1545" s="413">
        <v>0.35483870967741937</v>
      </c>
      <c r="AT1545" s="416">
        <v>0.32827100000000003</v>
      </c>
      <c r="AU1545" s="415"/>
      <c r="AV1545" s="413">
        <v>0.19008</v>
      </c>
      <c r="AW1545" s="408">
        <v>0.33848585227272743</v>
      </c>
      <c r="AX1545" s="408">
        <v>0.66348585227272749</v>
      </c>
      <c r="AY1545" s="408"/>
      <c r="AZ1545" s="413">
        <f>_xll.SRS1Splines.Functions25.Linear_Interp(V_NNG3A!$H$4:$H$12,V_NNG3A!$I$4:$I$12,BF1545)</f>
        <v>11.812249999999899</v>
      </c>
      <c r="BA1545" s="413">
        <f>(AZ1545/V_NNG3A!$I$8)*100</f>
        <v>85.287003610107575</v>
      </c>
      <c r="BB1545" s="308">
        <f>_xll.SRS1Splines.Functions25.Linear_Interp(V_NNG3A!$H$4:$H$12,V_NNG3A!$J$4:$J$12,BF1545)</f>
        <v>0.82466379310339499</v>
      </c>
      <c r="BC1545" s="308">
        <f>IFERROR((AZ1545-V_NNG3A!$J$20) / (V_NNG3A!$J$19-V_NNG3A!$J$20) * 100, 0)</f>
        <v>28.810083122513124</v>
      </c>
      <c r="BD1545" s="308">
        <v>1050</v>
      </c>
      <c r="BE1545" s="308">
        <v>1047</v>
      </c>
      <c r="BF1545" s="374">
        <v>1048.3499999999999</v>
      </c>
      <c r="BG1545" s="413">
        <v>0</v>
      </c>
      <c r="BH1545" s="416">
        <v>0.21861999999999535</v>
      </c>
      <c r="BI1545" s="415">
        <v>0</v>
      </c>
      <c r="BJ1545" s="413">
        <v>0.16243199999999997</v>
      </c>
      <c r="BK1545" s="408">
        <v>0.33523199999999997</v>
      </c>
      <c r="BL1545" s="408">
        <v>0</v>
      </c>
      <c r="BM1545" s="408">
        <f t="shared" si="22"/>
        <v>0.33523199999999997</v>
      </c>
      <c r="BN1545" s="413">
        <f>_xll.SRS1Splines.Functions25.Linear_Interp(V_XNN1!$K$3:$K$8,V_XNN1!$L$3:$L$8,BT1545)</f>
        <v>1.2E-2</v>
      </c>
      <c r="BO1545" s="413">
        <f>(BN1545/V_XNN1!$L$7)*100</f>
        <v>5.7142857142857144</v>
      </c>
      <c r="BP1545" s="308">
        <f>_xll.SRS1Splines.Functions25.Linear_Interp(V_XNN1!$K$3:$K$8,V_XNN1!$M$3:$M$8,BT1545)</f>
        <v>-0.14399999999999999</v>
      </c>
      <c r="BQ1545" s="308">
        <f>IF((BN1545 - V_XNN1!$M$16) / (V_XNN1!$M$15- V_XNN1!$M$16) * 100&lt;=0, 0)</f>
        <v>0</v>
      </c>
      <c r="BR1545" s="308">
        <v>252</v>
      </c>
      <c r="BS1545" s="308">
        <v>249</v>
      </c>
      <c r="BT1545" s="374">
        <v>245</v>
      </c>
      <c r="BU1545" s="413">
        <v>0</v>
      </c>
      <c r="BV1545" s="416">
        <v>0</v>
      </c>
      <c r="BW1545" s="415">
        <v>0</v>
      </c>
      <c r="BX1545" s="413">
        <v>0.15551999999999999</v>
      </c>
      <c r="BY1545" s="408">
        <v>8.6400000000000005E-2</v>
      </c>
      <c r="BZ1545" s="408">
        <v>0</v>
      </c>
      <c r="CA1545" s="408"/>
      <c r="CB1545" s="413">
        <f>_xll.SRS1Splines.Functions25.Linear_Interp(V_NSPC!$N$4:$N$67,V_NSPC!$P$4:$P$67,CI1545)</f>
        <v>66.285926808799999</v>
      </c>
      <c r="CC1545" s="413">
        <f>(CB1545/V_NSPC!$T$5)*100</f>
        <v>54.707964430397169</v>
      </c>
      <c r="CD1545" s="308">
        <f>CB1545-V_NSPC!$T$6</f>
        <v>65.218760008800004</v>
      </c>
      <c r="CE1545" s="413">
        <f>IFERROR((CB1545 - V_NSPC!$T$6) / (V_NSPC!$T$5- V_NSPC!$T$6) * 100, 0)</f>
        <v>54.305501912432298</v>
      </c>
      <c r="CF1545" s="413">
        <v>995</v>
      </c>
      <c r="CG1545" s="413">
        <v>955</v>
      </c>
      <c r="CH1545" s="413"/>
      <c r="CI1545" s="417">
        <v>985.24</v>
      </c>
      <c r="CJ1545" s="413"/>
      <c r="CK1545" s="416"/>
      <c r="CL1545" s="415"/>
      <c r="CM1545" s="413">
        <v>0.15551999999999999</v>
      </c>
      <c r="CN1545" s="408">
        <v>5.183999999999999E-2</v>
      </c>
      <c r="CO1545" s="408">
        <v>0</v>
      </c>
      <c r="CP1545" s="408"/>
      <c r="CQ1545" s="413">
        <f>_xll.SRS1Splines.Functions25.Linear_Interp(V_NSPC!$X$4:$X$46,V_NSPC!$Z$4:$Z$46,CX1545)</f>
        <v>15.653635642879999</v>
      </c>
      <c r="CR1545" s="413">
        <f>(CQ1545/V_NSPC!$AD$5)*100</f>
        <v>101.36291696220152</v>
      </c>
      <c r="CS1545" s="308">
        <f>CQ1545-V_NSPC!$AD$6</f>
        <v>7.5551971228799992</v>
      </c>
      <c r="CT1545" s="413">
        <f>IFERROR((CQ1545 - V_NSPC!$AD$6) / (V_NSPC!$AD$5- V_NSPC!$AD$6) * 100, 0)</f>
        <v>102.86569714675426</v>
      </c>
      <c r="CU1545" s="413">
        <v>909</v>
      </c>
      <c r="CV1545" s="413">
        <v>905</v>
      </c>
      <c r="CW1545" s="413"/>
      <c r="CX1545" s="417">
        <v>909.08199999999999</v>
      </c>
      <c r="CY1545" s="413">
        <v>1.5164516129032257</v>
      </c>
      <c r="CZ1545" s="416">
        <v>0</v>
      </c>
    </row>
    <row r="1546" spans="1:104" s="1" customFormat="1" hidden="1">
      <c r="A1546" s="315">
        <v>46105</v>
      </c>
      <c r="B1546" s="410">
        <v>0</v>
      </c>
      <c r="C1546" s="411">
        <v>0.7477919999999999</v>
      </c>
      <c r="D1546" s="412">
        <v>0.62</v>
      </c>
      <c r="E1546" s="412">
        <v>0.62</v>
      </c>
      <c r="F1546" s="412">
        <v>0</v>
      </c>
      <c r="G1546" s="413">
        <f>_xll.SRS1Splines.Functions25.Linear_Interp(V_NEM!$R$687:$R$703,V_NEM!$T$687:$T$703,M1546)+_xll.SRS1Splines.Functions25.Linear_Interp(V_NEM!$AB$687:$AB$703,V_NEM!$AD$687:$AD$703,N1546)</f>
        <v>0.78813862249999589</v>
      </c>
      <c r="H1546" s="308">
        <f>(G1546/(V_NEM!$T$696+V_NEM!$AD$696))*100</f>
        <v>81.320601926006503</v>
      </c>
      <c r="I1546" s="308">
        <f>G1546-(V_NEM!$T$694+V_NEM!$AD$694)</f>
        <v>0.14865248749999593</v>
      </c>
      <c r="J1546" s="308">
        <f>((IFERROR((_xll.SRS1Splines.Functions25.Linear_Interp(V_NEM!$R$687:$R$703,V_NEM!$T$687:$T$703,M1546) - V_NEM!$X$689) / (V_NEM!$X$688- V_NEM!$X$689) * 100, 0))+(IFERROR((_xll.SRS1Splines.Functions25.Linear_Interp(V_NEM!$AB$687:$AB$703,V_NEM!$AD$687:$AD$703,N1546) - V_NEM!$AH$689) / (V_NEM!$AH$688- V_NEM!$AH$689) * 100, 0)))/2</f>
        <v>52.106946204114379</v>
      </c>
      <c r="K1546" s="308">
        <v>784.3</v>
      </c>
      <c r="L1546" s="308">
        <v>781.8</v>
      </c>
      <c r="M1546" s="371">
        <v>782.9</v>
      </c>
      <c r="N1546" s="371">
        <v>783.3</v>
      </c>
      <c r="O1546" s="413">
        <v>0.74193548387096775</v>
      </c>
      <c r="P1546" s="414">
        <v>0.65655799999999997</v>
      </c>
      <c r="Q1546" s="415">
        <v>0</v>
      </c>
      <c r="R1546" s="413">
        <v>0.44064516129032261</v>
      </c>
      <c r="S1546" s="408">
        <v>0.52902546818237284</v>
      </c>
      <c r="T1546" s="408">
        <v>3.9852607999999998</v>
      </c>
      <c r="U1546" s="408"/>
      <c r="V1546" s="413">
        <f>_xll.SRS1Splines.Functions25.Linear_Interp(V_NK3!$P$8:$P$32,V_NK3!$R$8:$R$32,AC1546)</f>
        <v>432.59542310000103</v>
      </c>
      <c r="W1546" s="413">
        <f>(V1546/V_NK3!$R$28)*100</f>
        <v>79.792992119419978</v>
      </c>
      <c r="X1546" s="308">
        <f>V1546-V_NK3!$R$8</f>
        <v>376.01677110000105</v>
      </c>
      <c r="Y1546" s="308">
        <f>IFERROR((V1546 - V_NK3!$V$10) / (V_NK3!$V$9- V_NK3!$V$10) * 100, 0)</f>
        <v>77.438462738292486</v>
      </c>
      <c r="Z1546" s="308">
        <v>541.79999999999995</v>
      </c>
      <c r="AA1546" s="308">
        <v>521</v>
      </c>
      <c r="AB1546" s="413">
        <v>538.2966818313995</v>
      </c>
      <c r="AC1546" s="371">
        <v>537.98</v>
      </c>
      <c r="AD1546" s="308">
        <v>0.32258064516129031</v>
      </c>
      <c r="AE1546" s="416">
        <v>0.93991999999999998</v>
      </c>
      <c r="AF1546" s="373">
        <v>0</v>
      </c>
      <c r="AG1546" s="413">
        <v>1.3810993548387098</v>
      </c>
      <c r="AH1546" s="408">
        <v>3.4945241428570752</v>
      </c>
      <c r="AI1546" s="408">
        <v>3.6692670000000005</v>
      </c>
      <c r="AJ1546" s="408"/>
      <c r="AK1546" s="413">
        <f>_xll.SRS1Splines.Functions25.Linear_Interp(V_NK2!$R$10:$R$21,V_NK2!$T$10:$T$21,AR1546)</f>
        <v>61.3086000000296</v>
      </c>
      <c r="AL1546" s="413">
        <f>(AK1546/V_NK2!$T$18)*100</f>
        <v>85.866386554663293</v>
      </c>
      <c r="AM1546" s="308">
        <f>AK1546-V_NK2!$T$11</f>
        <v>20.488600000001803</v>
      </c>
      <c r="AN1546" s="308">
        <f>IFERROR((AK1546 - V_NK2!$X$12) / (V_NK2!$X$11- V_NK2!$X$12) * 100, 0)</f>
        <v>67.00000000000918</v>
      </c>
      <c r="AO1546" s="308">
        <v>427</v>
      </c>
      <c r="AP1546" s="308">
        <v>420</v>
      </c>
      <c r="AQ1546" s="308"/>
      <c r="AR1546" s="371">
        <v>424.69</v>
      </c>
      <c r="AS1546" s="413">
        <v>0.35483870967741937</v>
      </c>
      <c r="AT1546" s="416">
        <v>0.87363499999999994</v>
      </c>
      <c r="AU1546" s="415"/>
      <c r="AV1546" s="413">
        <v>0.19008</v>
      </c>
      <c r="AW1546" s="408">
        <v>0.29020000000002122</v>
      </c>
      <c r="AX1546" s="408">
        <v>0.18359999999999993</v>
      </c>
      <c r="AY1546" s="408"/>
      <c r="AZ1546" s="413">
        <f>_xll.SRS1Splines.Functions25.Linear_Interp(V_NNG3A!$H$4:$H$12,V_NNG3A!$I$4:$I$12,BF1546)</f>
        <v>12.3186</v>
      </c>
      <c r="BA1546" s="413">
        <f>(AZ1546/V_NNG3A!$I$8)*100</f>
        <v>88.942960288808663</v>
      </c>
      <c r="BB1546" s="308">
        <f>_xll.SRS1Splines.Functions25.Linear_Interp(V_NNG3A!$H$4:$H$12,V_NNG3A!$J$4:$J$12,BF1546)</f>
        <v>1.3310137931035</v>
      </c>
      <c r="BC1546" s="308">
        <f>IFERROR((AZ1546-V_NNG3A!$J$20) / (V_NNG3A!$J$19-V_NNG3A!$J$20) * 100, 0)</f>
        <v>46.499698831467057</v>
      </c>
      <c r="BD1546" s="308">
        <v>1050</v>
      </c>
      <c r="BE1546" s="308">
        <v>1047</v>
      </c>
      <c r="BF1546" s="374">
        <v>1048.76</v>
      </c>
      <c r="BG1546" s="413">
        <v>0</v>
      </c>
      <c r="BH1546" s="416">
        <v>5.9249999999999997E-2</v>
      </c>
      <c r="BI1546" s="415">
        <v>0</v>
      </c>
      <c r="BJ1546" s="413">
        <v>0.16243199999999997</v>
      </c>
      <c r="BK1546" s="408">
        <v>0.34387200000000001</v>
      </c>
      <c r="BL1546" s="408">
        <v>0</v>
      </c>
      <c r="BM1546" s="408">
        <f t="shared" si="22"/>
        <v>0.34387200000000001</v>
      </c>
      <c r="BN1546" s="413">
        <f>_xll.SRS1Splines.Functions25.Linear_Interp(V_XNN1!$K$3:$K$8,V_XNN1!$L$3:$L$8,BT1546)</f>
        <v>1.2E-2</v>
      </c>
      <c r="BO1546" s="413">
        <f>(BN1546/V_XNN1!$L$7)*100</f>
        <v>5.7142857142857144</v>
      </c>
      <c r="BP1546" s="308">
        <f>_xll.SRS1Splines.Functions25.Linear_Interp(V_XNN1!$K$3:$K$8,V_XNN1!$M$3:$M$8,BT1546)</f>
        <v>-0.14399999999999999</v>
      </c>
      <c r="BQ1546" s="308">
        <f>IF((BN1546 - V_XNN1!$M$16) / (V_XNN1!$M$15- V_XNN1!$M$16) * 100&lt;=0, 0)</f>
        <v>0</v>
      </c>
      <c r="BR1546" s="308">
        <v>252</v>
      </c>
      <c r="BS1546" s="308">
        <v>249</v>
      </c>
      <c r="BT1546" s="374">
        <v>245</v>
      </c>
      <c r="BU1546" s="413">
        <v>0</v>
      </c>
      <c r="BV1546" s="416">
        <v>0</v>
      </c>
      <c r="BW1546" s="415">
        <v>0</v>
      </c>
      <c r="BX1546" s="413">
        <v>0.15551999999999999</v>
      </c>
      <c r="BY1546" s="408">
        <v>8.6400000000000005E-2</v>
      </c>
      <c r="BZ1546" s="408">
        <v>0</v>
      </c>
      <c r="CA1546" s="408"/>
      <c r="CB1546" s="413">
        <f>_xll.SRS1Splines.Functions25.Linear_Interp(V_NSPC!$N$4:$N$67,V_NSPC!$P$4:$P$67,CI1546)</f>
        <v>66.331943370000005</v>
      </c>
      <c r="CC1546" s="413">
        <f>(CB1546/V_NSPC!$T$5)*100</f>
        <v>54.745943418012452</v>
      </c>
      <c r="CD1546" s="308">
        <f>CB1546-V_NSPC!$T$6</f>
        <v>65.264776570000009</v>
      </c>
      <c r="CE1546" s="413">
        <f>IFERROR((CB1546 - V_NSPC!$T$6) / (V_NSPC!$T$5- V_NSPC!$T$6) * 100, 0)</f>
        <v>54.343818379226718</v>
      </c>
      <c r="CF1546" s="413">
        <v>995</v>
      </c>
      <c r="CG1546" s="413">
        <v>955</v>
      </c>
      <c r="CH1546" s="413"/>
      <c r="CI1546" s="417">
        <v>985.25</v>
      </c>
      <c r="CJ1546" s="413"/>
      <c r="CK1546" s="416"/>
      <c r="CL1546" s="415"/>
      <c r="CM1546" s="413">
        <v>0.15551999999999999</v>
      </c>
      <c r="CN1546" s="408">
        <v>5.183999999999999E-2</v>
      </c>
      <c r="CO1546" s="408">
        <v>0</v>
      </c>
      <c r="CP1546" s="408"/>
      <c r="CQ1546" s="413">
        <f>_xll.SRS1Splines.Functions25.Linear_Interp(V_NSPC!$X$4:$X$46,V_NSPC!$Z$4:$Z$46,CX1546)</f>
        <v>15.643368451519899</v>
      </c>
      <c r="CR1546" s="413">
        <f>(CQ1546/V_NSPC!$AD$5)*100</f>
        <v>101.29643320794715</v>
      </c>
      <c r="CS1546" s="308">
        <f>CQ1546-V_NSPC!$AD$6</f>
        <v>7.5449299315198992</v>
      </c>
      <c r="CT1546" s="413">
        <f>IFERROR((CQ1546 - V_NSPC!$AD$6) / (V_NSPC!$AD$5- V_NSPC!$AD$6) * 100, 0)</f>
        <v>102.7259070420332</v>
      </c>
      <c r="CU1546" s="413">
        <v>909</v>
      </c>
      <c r="CV1546" s="413">
        <v>905</v>
      </c>
      <c r="CW1546" s="413"/>
      <c r="CX1546" s="417">
        <v>909.07799999999997</v>
      </c>
      <c r="CY1546" s="413">
        <v>1.5164516129032257</v>
      </c>
      <c r="CZ1546" s="416">
        <v>0</v>
      </c>
    </row>
    <row r="1547" spans="1:104" s="1" customFormat="1" hidden="1">
      <c r="A1547" s="315">
        <v>46106</v>
      </c>
      <c r="B1547" s="410">
        <v>0</v>
      </c>
      <c r="C1547" s="411">
        <v>0.7477919999999999</v>
      </c>
      <c r="D1547" s="412">
        <v>0.61</v>
      </c>
      <c r="E1547" s="412">
        <v>0.66</v>
      </c>
      <c r="F1547" s="412">
        <v>0</v>
      </c>
      <c r="G1547" s="413">
        <f>_xll.SRS1Splines.Functions25.Linear_Interp(V_NEM!$R$687:$R$703,V_NEM!$T$687:$T$703,M1547)+_xll.SRS1Splines.Functions25.Linear_Interp(V_NEM!$AB$687:$AB$703,V_NEM!$AD$687:$AD$703,N1547)</f>
        <v>0.77032992469999684</v>
      </c>
      <c r="H1547" s="308">
        <f>(G1547/(V_NEM!$T$696+V_NEM!$AD$696))*100</f>
        <v>79.483090118730132</v>
      </c>
      <c r="I1547" s="308">
        <f>G1547-(V_NEM!$T$694+V_NEM!$AD$694)</f>
        <v>0.13084378969999688</v>
      </c>
      <c r="J1547" s="308">
        <f>((IFERROR((_xll.SRS1Splines.Functions25.Linear_Interp(V_NEM!$R$687:$R$703,V_NEM!$T$687:$T$703,M1547) - V_NEM!$X$689) / (V_NEM!$X$688- V_NEM!$X$689) * 100, 0))+(IFERROR((_xll.SRS1Splines.Functions25.Linear_Interp(V_NEM!$AB$687:$AB$703,V_NEM!$AD$687:$AD$703,N1547) - V_NEM!$AH$689) / (V_NEM!$AH$688- V_NEM!$AH$689) * 100, 0)))/2</f>
        <v>47.14951026647779</v>
      </c>
      <c r="K1547" s="308">
        <v>784.3</v>
      </c>
      <c r="L1547" s="308">
        <v>781.8</v>
      </c>
      <c r="M1547" s="371">
        <v>782.78</v>
      </c>
      <c r="N1547" s="371">
        <v>783.22</v>
      </c>
      <c r="O1547" s="413">
        <v>0.74193548387096775</v>
      </c>
      <c r="P1547" s="414">
        <v>0.65932500000000005</v>
      </c>
      <c r="Q1547" s="415">
        <v>0</v>
      </c>
      <c r="R1547" s="413">
        <v>0.44064516129032261</v>
      </c>
      <c r="S1547" s="408">
        <v>0.14335420287979161</v>
      </c>
      <c r="T1547" s="408">
        <v>2.1632988800000001</v>
      </c>
      <c r="U1547" s="408"/>
      <c r="V1547" s="413">
        <f>_xll.SRS1Splines.Functions25.Linear_Interp(V_NK3!$P$8:$P$32,V_NK3!$R$8:$R$32,AC1547)</f>
        <v>430.57547839999899</v>
      </c>
      <c r="W1547" s="413">
        <f>(V1547/V_NK3!$R$28)*100</f>
        <v>79.420409741238728</v>
      </c>
      <c r="X1547" s="308">
        <f>V1547-V_NK3!$R$8</f>
        <v>373.99682639999901</v>
      </c>
      <c r="Y1547" s="308">
        <f>IFERROR((V1547 - V_NK3!$V$10) / (V_NK3!$V$9- V_NK3!$V$10) * 100, 0)</f>
        <v>77.022466898726819</v>
      </c>
      <c r="Z1547" s="308">
        <v>541.79999999999995</v>
      </c>
      <c r="AA1547" s="308">
        <v>521</v>
      </c>
      <c r="AB1547" s="413">
        <v>538.26557920704636</v>
      </c>
      <c r="AC1547" s="371">
        <v>537.91999999999996</v>
      </c>
      <c r="AD1547" s="308">
        <v>0.32258064516129031</v>
      </c>
      <c r="AE1547" s="416">
        <v>0.510212</v>
      </c>
      <c r="AF1547" s="373">
        <v>0</v>
      </c>
      <c r="AG1547" s="413">
        <v>1.3810993548387098</v>
      </c>
      <c r="AH1547" s="408">
        <v>2.3165451142856126</v>
      </c>
      <c r="AI1547" s="408">
        <v>2.2728594000000002</v>
      </c>
      <c r="AJ1547" s="408"/>
      <c r="AK1547" s="413">
        <f>_xll.SRS1Splines.Functions25.Linear_Interp(V_NK2!$R$10:$R$21,V_NK2!$T$10:$T$21,AR1547)</f>
        <v>61.3522857143153</v>
      </c>
      <c r="AL1547" s="413">
        <f>(AK1547/V_NK2!$T$18)*100</f>
        <v>85.927571028452803</v>
      </c>
      <c r="AM1547" s="308">
        <f>AK1547-V_NK2!$T$11</f>
        <v>20.532285714287504</v>
      </c>
      <c r="AN1547" s="308">
        <f>IFERROR((AK1547 - V_NK2!$X$12) / (V_NK2!$X$11- V_NK2!$X$12) * 100, 0)</f>
        <v>67.142857142866291</v>
      </c>
      <c r="AO1547" s="308">
        <v>427</v>
      </c>
      <c r="AP1547" s="308">
        <v>420</v>
      </c>
      <c r="AQ1547" s="308"/>
      <c r="AR1547" s="371">
        <v>424.7</v>
      </c>
      <c r="AS1547" s="413">
        <v>0.35483870967741937</v>
      </c>
      <c r="AT1547" s="416">
        <v>0.541157</v>
      </c>
      <c r="AU1547" s="415"/>
      <c r="AV1547" s="413">
        <v>0.19008</v>
      </c>
      <c r="AW1547" s="408">
        <v>0.26419999999998572</v>
      </c>
      <c r="AX1547" s="408">
        <v>0.18359999999999993</v>
      </c>
      <c r="AY1547" s="408"/>
      <c r="AZ1547" s="413">
        <f>_xll.SRS1Splines.Functions25.Linear_Interp(V_NNG3A!$H$4:$H$12,V_NNG3A!$I$4:$I$12,BF1547)</f>
        <v>12.7014499999999</v>
      </c>
      <c r="BA1547" s="413">
        <f>(AZ1547/V_NNG3A!$I$8)*100</f>
        <v>91.707220216605776</v>
      </c>
      <c r="BB1547" s="308">
        <f>_xll.SRS1Splines.Functions25.Linear_Interp(V_NNG3A!$H$4:$H$12,V_NNG3A!$J$4:$J$12,BF1547)</f>
        <v>1.7138637931034399</v>
      </c>
      <c r="BC1547" s="308">
        <f>IFERROR((AZ1547-V_NNG3A!$J$20) / (V_NNG3A!$J$19-V_NNG3A!$J$20) * 100, 0)</f>
        <v>59.874774123596794</v>
      </c>
      <c r="BD1547" s="308">
        <v>1050</v>
      </c>
      <c r="BE1547" s="308">
        <v>1047</v>
      </c>
      <c r="BF1547" s="374">
        <v>1049.07</v>
      </c>
      <c r="BG1547" s="413">
        <v>0</v>
      </c>
      <c r="BH1547" s="416">
        <v>5.939999999999418E-2</v>
      </c>
      <c r="BI1547" s="415">
        <v>0</v>
      </c>
      <c r="BJ1547" s="413">
        <v>0.16243199999999997</v>
      </c>
      <c r="BK1547" s="408">
        <v>0.33091199999999998</v>
      </c>
      <c r="BL1547" s="408">
        <v>0</v>
      </c>
      <c r="BM1547" s="408">
        <f t="shared" si="22"/>
        <v>0.33091199999999998</v>
      </c>
      <c r="BN1547" s="413">
        <f>_xll.SRS1Splines.Functions25.Linear_Interp(V_XNN1!$K$3:$K$8,V_XNN1!$L$3:$L$8,BT1547)</f>
        <v>1.2E-2</v>
      </c>
      <c r="BO1547" s="413">
        <f>(BN1547/V_XNN1!$L$7)*100</f>
        <v>5.7142857142857144</v>
      </c>
      <c r="BP1547" s="308">
        <f>_xll.SRS1Splines.Functions25.Linear_Interp(V_XNN1!$K$3:$K$8,V_XNN1!$M$3:$M$8,BT1547)</f>
        <v>-0.14399999999999999</v>
      </c>
      <c r="BQ1547" s="308">
        <f>IF((BN1547 - V_XNN1!$M$16) / (V_XNN1!$M$15- V_XNN1!$M$16) * 100&lt;=0, 0)</f>
        <v>0</v>
      </c>
      <c r="BR1547" s="308">
        <v>252</v>
      </c>
      <c r="BS1547" s="308">
        <v>249</v>
      </c>
      <c r="BT1547" s="374">
        <v>245</v>
      </c>
      <c r="BU1547" s="413">
        <v>0</v>
      </c>
      <c r="BV1547" s="416">
        <v>0</v>
      </c>
      <c r="BW1547" s="415">
        <v>0</v>
      </c>
      <c r="BX1547" s="413">
        <v>0.15551999999999999</v>
      </c>
      <c r="BY1547" s="408">
        <v>8.6400000000000005E-2</v>
      </c>
      <c r="BZ1547" s="408">
        <v>0</v>
      </c>
      <c r="CA1547" s="408"/>
      <c r="CB1547" s="413">
        <f>_xll.SRS1Splines.Functions25.Linear_Interp(V_NSPC!$N$4:$N$67,V_NSPC!$P$4:$P$67,CI1547)</f>
        <v>66.377959931199996</v>
      </c>
      <c r="CC1547" s="413">
        <f>(CB1547/V_NSPC!$T$5)*100</f>
        <v>54.783922405627727</v>
      </c>
      <c r="CD1547" s="308">
        <f>CB1547-V_NSPC!$T$6</f>
        <v>65.310793131200001</v>
      </c>
      <c r="CE1547" s="413">
        <f>IFERROR((CB1547 - V_NSPC!$T$6) / (V_NSPC!$T$5- V_NSPC!$T$6) * 100, 0)</f>
        <v>54.382134846021124</v>
      </c>
      <c r="CF1547" s="413">
        <v>995</v>
      </c>
      <c r="CG1547" s="413">
        <v>955</v>
      </c>
      <c r="CH1547" s="413"/>
      <c r="CI1547" s="417">
        <v>985.26</v>
      </c>
      <c r="CJ1547" s="413"/>
      <c r="CK1547" s="416"/>
      <c r="CL1547" s="415"/>
      <c r="CM1547" s="413">
        <v>0.15551999999999999</v>
      </c>
      <c r="CN1547" s="408">
        <v>5.183999999999999E-2</v>
      </c>
      <c r="CO1547" s="408">
        <v>0</v>
      </c>
      <c r="CP1547" s="408"/>
      <c r="CQ1547" s="413">
        <f>_xll.SRS1Splines.Functions25.Linear_Interp(V_NSPC!$X$4:$X$46,V_NSPC!$Z$4:$Z$46,CX1547)</f>
        <v>15.640801653680001</v>
      </c>
      <c r="CR1547" s="413">
        <f>(CQ1547/V_NSPC!$AD$5)*100</f>
        <v>101.27981226938437</v>
      </c>
      <c r="CS1547" s="308">
        <f>CQ1547-V_NSPC!$AD$6</f>
        <v>7.5423631336800003</v>
      </c>
      <c r="CT1547" s="413">
        <f>IFERROR((CQ1547 - V_NSPC!$AD$6) / (V_NSPC!$AD$5- V_NSPC!$AD$6) * 100, 0)</f>
        <v>102.69095951585463</v>
      </c>
      <c r="CU1547" s="413">
        <v>909</v>
      </c>
      <c r="CV1547" s="413">
        <v>905</v>
      </c>
      <c r="CW1547" s="413"/>
      <c r="CX1547" s="417">
        <v>909.077</v>
      </c>
      <c r="CY1547" s="413">
        <v>1.5164516129032257</v>
      </c>
      <c r="CZ1547" s="416">
        <v>0</v>
      </c>
    </row>
    <row r="1548" spans="1:104" s="1" customFormat="1" hidden="1">
      <c r="A1548" s="315">
        <v>46107</v>
      </c>
      <c r="B1548" s="410">
        <v>0</v>
      </c>
      <c r="C1548" s="411">
        <v>0.7477919999999999</v>
      </c>
      <c r="D1548" s="412">
        <v>0.62</v>
      </c>
      <c r="E1548" s="412">
        <v>0.62</v>
      </c>
      <c r="F1548" s="412">
        <v>0</v>
      </c>
      <c r="G1548" s="413">
        <f>_xll.SRS1Splines.Functions25.Linear_Interp(V_NEM!$R$687:$R$703,V_NEM!$T$687:$T$703,M1548)+_xll.SRS1Splines.Functions25.Linear_Interp(V_NEM!$AB$687:$AB$703,V_NEM!$AD$687:$AD$703,N1548)</f>
        <v>0.78813862249999589</v>
      </c>
      <c r="H1548" s="308">
        <f>(G1548/(V_NEM!$T$696+V_NEM!$AD$696))*100</f>
        <v>81.320601926006503</v>
      </c>
      <c r="I1548" s="308">
        <f>G1548-(V_NEM!$T$694+V_NEM!$AD$694)</f>
        <v>0.14865248749999593</v>
      </c>
      <c r="J1548" s="308">
        <f>((IFERROR((_xll.SRS1Splines.Functions25.Linear_Interp(V_NEM!$R$687:$R$703,V_NEM!$T$687:$T$703,M1548) - V_NEM!$X$689) / (V_NEM!$X$688- V_NEM!$X$689) * 100, 0))+(IFERROR((_xll.SRS1Splines.Functions25.Linear_Interp(V_NEM!$AB$687:$AB$703,V_NEM!$AD$687:$AD$703,N1548) - V_NEM!$AH$689) / (V_NEM!$AH$688- V_NEM!$AH$689) * 100, 0)))/2</f>
        <v>52.106946204114379</v>
      </c>
      <c r="K1548" s="308">
        <v>784.3</v>
      </c>
      <c r="L1548" s="308">
        <v>781.8</v>
      </c>
      <c r="M1548" s="371">
        <v>782.9</v>
      </c>
      <c r="N1548" s="371">
        <v>783.3</v>
      </c>
      <c r="O1548" s="413">
        <v>0.74193548387096775</v>
      </c>
      <c r="P1548" s="414">
        <v>0.62718399999999996</v>
      </c>
      <c r="Q1548" s="415">
        <v>0</v>
      </c>
      <c r="R1548" s="413">
        <v>0.44064516129032261</v>
      </c>
      <c r="S1548" s="408">
        <v>0.10989993228759767</v>
      </c>
      <c r="T1548" s="408">
        <v>0.31189440000000002</v>
      </c>
      <c r="U1548" s="408"/>
      <c r="V1548" s="413">
        <f>_xll.SRS1Splines.Functions25.Linear_Interp(V_NK3!$P$8:$P$32,V_NK3!$R$8:$R$32,AC1548)</f>
        <v>430.23882094999902</v>
      </c>
      <c r="W1548" s="413">
        <f>(V1548/V_NK3!$R$28)*100</f>
        <v>79.358312678208591</v>
      </c>
      <c r="X1548" s="308">
        <f>V1548-V_NK3!$R$8</f>
        <v>373.66016894999905</v>
      </c>
      <c r="Y1548" s="308">
        <f>IFERROR((V1548 - V_NK3!$V$10) / (V_NK3!$V$9- V_NK3!$V$10) * 100, 0)</f>
        <v>76.953134258799281</v>
      </c>
      <c r="Z1548" s="308">
        <v>541.79999999999995</v>
      </c>
      <c r="AA1548" s="308">
        <v>521</v>
      </c>
      <c r="AB1548" s="413">
        <v>538.23447658269322</v>
      </c>
      <c r="AC1548" s="371">
        <v>537.91</v>
      </c>
      <c r="AD1548" s="308">
        <v>0.32258064516129031</v>
      </c>
      <c r="AE1548" s="416">
        <v>7.356E-2</v>
      </c>
      <c r="AF1548" s="373">
        <v>0</v>
      </c>
      <c r="AG1548" s="413">
        <v>1.3810993548387098</v>
      </c>
      <c r="AH1548" s="408">
        <v>0.85948980000000008</v>
      </c>
      <c r="AI1548" s="408">
        <v>1.7768898</v>
      </c>
      <c r="AJ1548" s="408"/>
      <c r="AK1548" s="413">
        <f>_xll.SRS1Splines.Functions25.Linear_Interp(V_NK2!$R$10:$R$21,V_NK2!$T$10:$T$21,AR1548)</f>
        <v>60.4348857143153</v>
      </c>
      <c r="AL1548" s="413">
        <f>(AK1548/V_NK2!$T$18)*100</f>
        <v>84.64269707887297</v>
      </c>
      <c r="AM1548" s="308">
        <f>AK1548-V_NK2!$T$11</f>
        <v>19.614885714287503</v>
      </c>
      <c r="AN1548" s="308">
        <f>IFERROR((AK1548 - V_NK2!$X$12) / (V_NK2!$X$11- V_NK2!$X$12) * 100, 0)</f>
        <v>64.142857142866134</v>
      </c>
      <c r="AO1548" s="308">
        <v>427</v>
      </c>
      <c r="AP1548" s="308">
        <v>420</v>
      </c>
      <c r="AQ1548" s="308"/>
      <c r="AR1548" s="371">
        <v>424.49</v>
      </c>
      <c r="AS1548" s="413">
        <v>0.35483870967741937</v>
      </c>
      <c r="AT1548" s="416">
        <v>0.42306900000000003</v>
      </c>
      <c r="AU1548" s="415"/>
      <c r="AV1548" s="413">
        <v>0.19008</v>
      </c>
      <c r="AW1548" s="408">
        <v>0.24859999999999993</v>
      </c>
      <c r="AX1548" s="408">
        <v>0.18359999999999993</v>
      </c>
      <c r="AY1548" s="408"/>
      <c r="AZ1548" s="413">
        <f>_xll.SRS1Splines.Functions25.Linear_Interp(V_NNG3A!$H$4:$H$12,V_NNG3A!$I$4:$I$12,BF1548)</f>
        <v>13.0101999999999</v>
      </c>
      <c r="BA1548" s="413">
        <f>(AZ1548/V_NNG3A!$I$8)*100</f>
        <v>93.93646209386209</v>
      </c>
      <c r="BB1548" s="308">
        <f>_xll.SRS1Splines.Functions25.Linear_Interp(V_NNG3A!$H$4:$H$12,V_NNG3A!$J$4:$J$12,BF1548)</f>
        <v>2.02261379310344</v>
      </c>
      <c r="BC1548" s="308">
        <f>IFERROR((AZ1548-V_NNG3A!$J$20) / (V_NNG3A!$J$19-V_NNG3A!$J$20) * 100, 0)</f>
        <v>70.661125165639731</v>
      </c>
      <c r="BD1548" s="308">
        <v>1050</v>
      </c>
      <c r="BE1548" s="308">
        <v>1047</v>
      </c>
      <c r="BF1548" s="374">
        <v>1049.32</v>
      </c>
      <c r="BG1548" s="413">
        <v>0</v>
      </c>
      <c r="BH1548" s="416">
        <v>5.9450000000011639E-2</v>
      </c>
      <c r="BI1548" s="415">
        <v>0</v>
      </c>
      <c r="BJ1548" s="413">
        <v>0.16243199999999997</v>
      </c>
      <c r="BK1548" s="408">
        <v>0.33695999999999998</v>
      </c>
      <c r="BL1548" s="408">
        <v>0</v>
      </c>
      <c r="BM1548" s="408">
        <f t="shared" si="22"/>
        <v>0.33695999999999998</v>
      </c>
      <c r="BN1548" s="413">
        <f>_xll.SRS1Splines.Functions25.Linear_Interp(V_XNN1!$K$3:$K$8,V_XNN1!$L$3:$L$8,BT1548)</f>
        <v>1.2E-2</v>
      </c>
      <c r="BO1548" s="413">
        <f>(BN1548/V_XNN1!$L$7)*100</f>
        <v>5.7142857142857144</v>
      </c>
      <c r="BP1548" s="308">
        <f>_xll.SRS1Splines.Functions25.Linear_Interp(V_XNN1!$K$3:$K$8,V_XNN1!$M$3:$M$8,BT1548)</f>
        <v>-0.14399999999999999</v>
      </c>
      <c r="BQ1548" s="308">
        <f>IF((BN1548 - V_XNN1!$M$16) / (V_XNN1!$M$15- V_XNN1!$M$16) * 100&lt;=0, 0)</f>
        <v>0</v>
      </c>
      <c r="BR1548" s="308">
        <v>252</v>
      </c>
      <c r="BS1548" s="308">
        <v>249</v>
      </c>
      <c r="BT1548" s="374">
        <v>245</v>
      </c>
      <c r="BU1548" s="413">
        <v>0</v>
      </c>
      <c r="BV1548" s="416">
        <v>0</v>
      </c>
      <c r="BW1548" s="415">
        <v>0</v>
      </c>
      <c r="BX1548" s="413">
        <v>0.15551999999999999</v>
      </c>
      <c r="BY1548" s="408">
        <v>8.6400000000000005E-2</v>
      </c>
      <c r="BZ1548" s="408">
        <v>0</v>
      </c>
      <c r="CA1548" s="408"/>
      <c r="CB1548" s="413">
        <f>_xll.SRS1Splines.Functions25.Linear_Interp(V_NSPC!$N$4:$N$67,V_NSPC!$P$4:$P$67,CI1548)</f>
        <v>66.405569867919795</v>
      </c>
      <c r="CC1548" s="413">
        <f>(CB1548/V_NSPC!$T$5)*100</f>
        <v>54.806709798196742</v>
      </c>
      <c r="CD1548" s="308">
        <f>CB1548-V_NSPC!$T$6</f>
        <v>65.338403067919799</v>
      </c>
      <c r="CE1548" s="413">
        <f>IFERROR((CB1548 - V_NSPC!$T$6) / (V_NSPC!$T$5- V_NSPC!$T$6) * 100, 0)</f>
        <v>54.405124726097611</v>
      </c>
      <c r="CF1548" s="413">
        <v>995</v>
      </c>
      <c r="CG1548" s="413">
        <v>955</v>
      </c>
      <c r="CH1548" s="413"/>
      <c r="CI1548" s="417">
        <v>985.26599999999996</v>
      </c>
      <c r="CJ1548" s="413"/>
      <c r="CK1548" s="416"/>
      <c r="CL1548" s="415"/>
      <c r="CM1548" s="413">
        <v>0.15551999999999999</v>
      </c>
      <c r="CN1548" s="408">
        <v>5.183999999999999E-2</v>
      </c>
      <c r="CO1548" s="408">
        <v>0</v>
      </c>
      <c r="CP1548" s="408"/>
      <c r="CQ1548" s="413">
        <f>_xll.SRS1Splines.Functions25.Linear_Interp(V_NSPC!$X$4:$X$46,V_NSPC!$Z$4:$Z$46,CX1548)</f>
        <v>15.6356680580001</v>
      </c>
      <c r="CR1548" s="413">
        <f>(CQ1548/V_NSPC!$AD$5)*100</f>
        <v>101.24657039225812</v>
      </c>
      <c r="CS1548" s="308">
        <f>CQ1548-V_NSPC!$AD$6</f>
        <v>7.5372295380000995</v>
      </c>
      <c r="CT1548" s="413">
        <f>IFERROR((CQ1548 - V_NSPC!$AD$6) / (V_NSPC!$AD$5- V_NSPC!$AD$6) * 100, 0)</f>
        <v>102.62106446349613</v>
      </c>
      <c r="CU1548" s="413">
        <v>909</v>
      </c>
      <c r="CV1548" s="413">
        <v>905</v>
      </c>
      <c r="CW1548" s="413"/>
      <c r="CX1548" s="417">
        <v>909.07500000000005</v>
      </c>
      <c r="CY1548" s="413">
        <v>1.5164516129032257</v>
      </c>
      <c r="CZ1548" s="416">
        <v>0</v>
      </c>
    </row>
    <row r="1549" spans="1:104" s="1" customFormat="1" hidden="1">
      <c r="A1549" s="315">
        <v>46108</v>
      </c>
      <c r="B1549" s="410">
        <v>0</v>
      </c>
      <c r="C1549" s="411">
        <v>0.7477919999999999</v>
      </c>
      <c r="D1549" s="412">
        <v>0.59011199999999997</v>
      </c>
      <c r="E1549" s="412">
        <v>0.66268800000000005</v>
      </c>
      <c r="F1549" s="412">
        <v>0</v>
      </c>
      <c r="G1549" s="413">
        <f>_xll.SRS1Splines.Functions25.Linear_Interp(V_NEM!$R$687:$R$703,V_NEM!$T$687:$T$703,M1549)+_xll.SRS1Splines.Functions25.Linear_Interp(V_NEM!$AB$687:$AB$703,V_NEM!$AD$687:$AD$703,N1549)</f>
        <v>0.76842095329999538</v>
      </c>
      <c r="H1549" s="308">
        <f>(G1549/(V_NEM!$T$696+V_NEM!$AD$696))*100</f>
        <v>79.286121338269638</v>
      </c>
      <c r="I1549" s="308">
        <f>G1549-(V_NEM!$T$694+V_NEM!$AD$694)</f>
        <v>0.12893481829999542</v>
      </c>
      <c r="J1549" s="308">
        <f>((IFERROR((_xll.SRS1Splines.Functions25.Linear_Interp(V_NEM!$R$687:$R$703,V_NEM!$T$687:$T$703,M1549) - V_NEM!$X$689) / (V_NEM!$X$688- V_NEM!$X$689) * 100, 0))+(IFERROR((_xll.SRS1Splines.Functions25.Linear_Interp(V_NEM!$AB$687:$AB$703,V_NEM!$AD$687:$AD$703,N1549) - V_NEM!$AH$689) / (V_NEM!$AH$688- V_NEM!$AH$689) * 100, 0)))/2</f>
        <v>45.260919779574849</v>
      </c>
      <c r="K1549" s="308">
        <v>784.3</v>
      </c>
      <c r="L1549" s="308">
        <v>781.8</v>
      </c>
      <c r="M1549" s="371">
        <v>782.78</v>
      </c>
      <c r="N1549" s="371">
        <v>783.15</v>
      </c>
      <c r="O1549" s="413">
        <v>0.74193548387096775</v>
      </c>
      <c r="P1549" s="414">
        <v>0.65446199999999999</v>
      </c>
      <c r="Q1549" s="415">
        <v>0</v>
      </c>
      <c r="R1549" s="413">
        <v>0.44064516129032261</v>
      </c>
      <c r="S1549" s="408">
        <v>0.13495409229141236</v>
      </c>
      <c r="T1549" s="408">
        <v>0.33694856000000001</v>
      </c>
      <c r="U1549" s="408"/>
      <c r="V1549" s="413">
        <f>_xll.SRS1Splines.Functions25.Linear_Interp(V_NK3!$P$8:$P$32,V_NK3!$R$8:$R$32,AC1549)</f>
        <v>429.90216349999901</v>
      </c>
      <c r="W1549" s="413">
        <f>(V1549/V_NK3!$R$28)*100</f>
        <v>79.29621561517844</v>
      </c>
      <c r="X1549" s="308">
        <f>V1549-V_NK3!$R$8</f>
        <v>373.32351149999903</v>
      </c>
      <c r="Y1549" s="308">
        <f>IFERROR((V1549 - V_NK3!$V$10) / (V_NK3!$V$9- V_NK3!$V$10) * 100, 0)</f>
        <v>76.883801618871743</v>
      </c>
      <c r="Z1549" s="308">
        <v>541.79999999999995</v>
      </c>
      <c r="AA1549" s="308">
        <v>521</v>
      </c>
      <c r="AB1549" s="413">
        <v>538.20337395834008</v>
      </c>
      <c r="AC1549" s="371">
        <v>537.9</v>
      </c>
      <c r="AD1549" s="308">
        <v>0.32258064516129031</v>
      </c>
      <c r="AE1549" s="416">
        <v>7.9468999999999998E-2</v>
      </c>
      <c r="AF1549" s="373">
        <v>0</v>
      </c>
      <c r="AG1549" s="413">
        <v>1.3810993548387098</v>
      </c>
      <c r="AH1549" s="408">
        <v>0.89519165999952421</v>
      </c>
      <c r="AI1549" s="408">
        <v>4.5647916600000009</v>
      </c>
      <c r="AJ1549" s="408"/>
      <c r="AK1549" s="413">
        <f>_xll.SRS1Splines.Functions25.Linear_Interp(V_NK2!$R$10:$R$21,V_NK2!$T$10:$T$21,AR1549)</f>
        <v>56.7652857143148</v>
      </c>
      <c r="AL1549" s="413">
        <f>(AK1549/V_NK2!$T$18)*100</f>
        <v>79.503201280552943</v>
      </c>
      <c r="AM1549" s="308">
        <f>AK1549-V_NK2!$T$11</f>
        <v>15.945285714287003</v>
      </c>
      <c r="AN1549" s="308">
        <f>IFERROR((AK1549 - V_NK2!$X$12) / (V_NK2!$X$11- V_NK2!$X$12) * 100, 0)</f>
        <v>52.142857142863917</v>
      </c>
      <c r="AO1549" s="308">
        <v>427</v>
      </c>
      <c r="AP1549" s="308">
        <v>420</v>
      </c>
      <c r="AQ1549" s="308"/>
      <c r="AR1549" s="371">
        <v>423.65</v>
      </c>
      <c r="AS1549" s="413">
        <v>0.35483870967741937</v>
      </c>
      <c r="AT1549" s="416">
        <v>1.0640540000000001</v>
      </c>
      <c r="AU1549" s="415"/>
      <c r="AV1549" s="413">
        <v>0.19008</v>
      </c>
      <c r="AW1549" s="408">
        <v>0.24860045454548277</v>
      </c>
      <c r="AX1549" s="408">
        <v>0.4098004545454545</v>
      </c>
      <c r="AY1549" s="408"/>
      <c r="AZ1549" s="413">
        <f>_xll.SRS1Splines.Functions25.Linear_Interp(V_NNG3A!$H$4:$H$12,V_NNG3A!$I$4:$I$12,BF1549)</f>
        <v>12.2445000000001</v>
      </c>
      <c r="BA1549" s="413">
        <f>(AZ1549/V_NNG3A!$I$8)*100</f>
        <v>88.407942238267864</v>
      </c>
      <c r="BB1549" s="308">
        <f>_xll.SRS1Splines.Functions25.Linear_Interp(V_NNG3A!$H$4:$H$12,V_NNG3A!$J$4:$J$12,BF1549)</f>
        <v>1.2569137931035701</v>
      </c>
      <c r="BC1549" s="308">
        <f>IFERROR((AZ1549-V_NNG3A!$J$20) / (V_NNG3A!$J$19-V_NNG3A!$J$20) * 100, 0)</f>
        <v>43.910974581380238</v>
      </c>
      <c r="BD1549" s="308">
        <v>1050</v>
      </c>
      <c r="BE1549" s="308">
        <v>1047</v>
      </c>
      <c r="BF1549" s="374">
        <v>1048.7</v>
      </c>
      <c r="BG1549" s="413">
        <v>0</v>
      </c>
      <c r="BH1549" s="416">
        <v>0.13467999999999303</v>
      </c>
      <c r="BI1549" s="415">
        <v>0</v>
      </c>
      <c r="BJ1549" s="413">
        <v>0.16243199999999997</v>
      </c>
      <c r="BK1549" s="408">
        <v>0.31968000000000008</v>
      </c>
      <c r="BL1549" s="408">
        <v>0</v>
      </c>
      <c r="BM1549" s="408">
        <f t="shared" si="22"/>
        <v>0.31968000000000008</v>
      </c>
      <c r="BN1549" s="413">
        <f>_xll.SRS1Splines.Functions25.Linear_Interp(V_XNN1!$K$3:$K$8,V_XNN1!$L$3:$L$8,BT1549)</f>
        <v>1.2E-2</v>
      </c>
      <c r="BO1549" s="413">
        <f>(BN1549/V_XNN1!$L$7)*100</f>
        <v>5.7142857142857144</v>
      </c>
      <c r="BP1549" s="308">
        <f>_xll.SRS1Splines.Functions25.Linear_Interp(V_XNN1!$K$3:$K$8,V_XNN1!$M$3:$M$8,BT1549)</f>
        <v>-0.14399999999999999</v>
      </c>
      <c r="BQ1549" s="308">
        <f>IF((BN1549 - V_XNN1!$M$16) / (V_XNN1!$M$15- V_XNN1!$M$16) * 100&lt;=0, 0)</f>
        <v>0</v>
      </c>
      <c r="BR1549" s="308">
        <v>252</v>
      </c>
      <c r="BS1549" s="308">
        <v>249</v>
      </c>
      <c r="BT1549" s="374">
        <v>245</v>
      </c>
      <c r="BU1549" s="413">
        <v>0</v>
      </c>
      <c r="BV1549" s="416">
        <v>0</v>
      </c>
      <c r="BW1549" s="415">
        <v>0</v>
      </c>
      <c r="BX1549" s="413">
        <v>0.15551999999999999</v>
      </c>
      <c r="BY1549" s="408">
        <v>8.6400000000000005E-2</v>
      </c>
      <c r="BZ1549" s="408">
        <v>0</v>
      </c>
      <c r="CA1549" s="408"/>
      <c r="CB1549" s="413">
        <f>_xll.SRS1Splines.Functions25.Linear_Interp(V_NSPC!$N$4:$N$67,V_NSPC!$P$4:$P$67,CI1549)</f>
        <v>66.423976492399902</v>
      </c>
      <c r="CC1549" s="413">
        <f>(CB1549/V_NSPC!$T$5)*100</f>
        <v>54.821901393242932</v>
      </c>
      <c r="CD1549" s="308">
        <f>CB1549-V_NSPC!$T$6</f>
        <v>65.356809692399906</v>
      </c>
      <c r="CE1549" s="413">
        <f>IFERROR((CB1549 - V_NSPC!$T$6) / (V_NSPC!$T$5- V_NSPC!$T$6) * 100, 0)</f>
        <v>54.420451312815466</v>
      </c>
      <c r="CF1549" s="413">
        <v>995</v>
      </c>
      <c r="CG1549" s="413">
        <v>955</v>
      </c>
      <c r="CH1549" s="413"/>
      <c r="CI1549" s="417">
        <v>985.27</v>
      </c>
      <c r="CJ1549" s="413"/>
      <c r="CK1549" s="416"/>
      <c r="CL1549" s="415"/>
      <c r="CM1549" s="413">
        <v>0.15551999999999999</v>
      </c>
      <c r="CN1549" s="408">
        <v>5.183999999999999E-2</v>
      </c>
      <c r="CO1549" s="408">
        <v>0</v>
      </c>
      <c r="CP1549" s="408"/>
      <c r="CQ1549" s="413">
        <f>_xll.SRS1Splines.Functions25.Linear_Interp(V_NSPC!$X$4:$X$46,V_NSPC!$Z$4:$Z$46,CX1549)</f>
        <v>15.6356680580001</v>
      </c>
      <c r="CR1549" s="413">
        <f>(CQ1549/V_NSPC!$AD$5)*100</f>
        <v>101.24657039225812</v>
      </c>
      <c r="CS1549" s="308">
        <f>CQ1549-V_NSPC!$AD$6</f>
        <v>7.5372295380000995</v>
      </c>
      <c r="CT1549" s="413">
        <f>IFERROR((CQ1549 - V_NSPC!$AD$6) / (V_NSPC!$AD$5- V_NSPC!$AD$6) * 100, 0)</f>
        <v>102.62106446349613</v>
      </c>
      <c r="CU1549" s="413">
        <v>909</v>
      </c>
      <c r="CV1549" s="413">
        <v>905</v>
      </c>
      <c r="CW1549" s="413"/>
      <c r="CX1549" s="417">
        <v>909.07500000000005</v>
      </c>
      <c r="CY1549" s="413">
        <v>1.5164516129032257</v>
      </c>
      <c r="CZ1549" s="416">
        <v>0</v>
      </c>
    </row>
    <row r="1550" spans="1:104" s="1" customFormat="1" hidden="1">
      <c r="A1550" s="315">
        <v>46109</v>
      </c>
      <c r="B1550" s="410">
        <v>9.6</v>
      </c>
      <c r="C1550" s="411">
        <v>0.7477919999999999</v>
      </c>
      <c r="D1550" s="412">
        <v>0.60652799999999996</v>
      </c>
      <c r="E1550" s="412">
        <v>0.62294400000000005</v>
      </c>
      <c r="F1550" s="412">
        <v>0</v>
      </c>
      <c r="G1550" s="413">
        <f>_xll.SRS1Splines.Functions25.Linear_Interp(V_NEM!$R$687:$R$703,V_NEM!$T$687:$T$703,M1550)+_xll.SRS1Splines.Functions25.Linear_Interp(V_NEM!$AB$687:$AB$703,V_NEM!$AD$687:$AD$703,N1550)</f>
        <v>0.847140138250004</v>
      </c>
      <c r="H1550" s="308">
        <f>(G1550/(V_NEM!$T$696+V_NEM!$AD$696))*100</f>
        <v>87.408412671935835</v>
      </c>
      <c r="I1550" s="308">
        <f>G1550-(V_NEM!$T$694+V_NEM!$AD$694)</f>
        <v>0.20765400325000405</v>
      </c>
      <c r="J1550" s="308">
        <f>((IFERROR((_xll.SRS1Splines.Functions25.Linear_Interp(V_NEM!$R$687:$R$703,V_NEM!$T$687:$T$703,M1550) - V_NEM!$X$689) / (V_NEM!$X$688- V_NEM!$X$689) * 100, 0))+(IFERROR((_xll.SRS1Splines.Functions25.Linear_Interp(V_NEM!$AB$687:$AB$703,V_NEM!$AD$687:$AD$703,N1550) - V_NEM!$AH$689) / (V_NEM!$AH$688- V_NEM!$AH$689) * 100, 0)))/2</f>
        <v>72.175987055949406</v>
      </c>
      <c r="K1550" s="308">
        <v>784.3</v>
      </c>
      <c r="L1550" s="308">
        <v>781.8</v>
      </c>
      <c r="M1550" s="371">
        <v>783.23</v>
      </c>
      <c r="N1550" s="371">
        <v>783.73</v>
      </c>
      <c r="O1550" s="413">
        <v>0.74193548387096775</v>
      </c>
      <c r="P1550" s="414">
        <v>0.63359221307836511</v>
      </c>
      <c r="Q1550" s="415">
        <v>0</v>
      </c>
      <c r="R1550" s="413">
        <v>0.44064516129032261</v>
      </c>
      <c r="S1550" s="408">
        <v>0.37210384618606568</v>
      </c>
      <c r="T1550" s="408">
        <v>3.5446399999999996E-2</v>
      </c>
      <c r="U1550" s="408"/>
      <c r="V1550" s="413">
        <f>_xll.SRS1Splines.Functions25.Linear_Interp(V_NK3!$P$8:$P$32,V_NK3!$R$8:$R$32,AC1550)</f>
        <v>430.23882094999902</v>
      </c>
      <c r="W1550" s="413">
        <f>(V1550/V_NK3!$R$28)*100</f>
        <v>79.358312678208591</v>
      </c>
      <c r="X1550" s="308">
        <f>V1550-V_NK3!$R$8</f>
        <v>373.66016894999905</v>
      </c>
      <c r="Y1550" s="308">
        <f>IFERROR((V1550 - V_NK3!$V$10) / (V_NK3!$V$9- V_NK3!$V$10) * 100, 0)</f>
        <v>76.953134258799281</v>
      </c>
      <c r="Z1550" s="308">
        <v>541.79999999999995</v>
      </c>
      <c r="AA1550" s="308">
        <v>521</v>
      </c>
      <c r="AB1550" s="413">
        <v>538.17227133398694</v>
      </c>
      <c r="AC1550" s="371">
        <v>537.91</v>
      </c>
      <c r="AD1550" s="308">
        <v>0.32258064516129031</v>
      </c>
      <c r="AE1550" s="416">
        <v>8.3599999999999994E-3</v>
      </c>
      <c r="AF1550" s="373">
        <v>0</v>
      </c>
      <c r="AG1550" s="413">
        <v>1.3810993548387098</v>
      </c>
      <c r="AH1550" s="408">
        <v>0.47240192999999997</v>
      </c>
      <c r="AI1550" s="408">
        <v>0.47240193000000003</v>
      </c>
      <c r="AJ1550" s="408"/>
      <c r="AK1550" s="413">
        <f>_xll.SRS1Splines.Functions25.Linear_Interp(V_NK2!$R$10:$R$21,V_NK2!$T$10:$T$21,AR1550)</f>
        <v>56.7652857143148</v>
      </c>
      <c r="AL1550" s="413">
        <f>(AK1550/V_NK2!$T$18)*100</f>
        <v>79.503201280552943</v>
      </c>
      <c r="AM1550" s="308">
        <f>AK1550-V_NK2!$T$11</f>
        <v>15.945285714287003</v>
      </c>
      <c r="AN1550" s="308">
        <f>IFERROR((AK1550 - V_NK2!$X$12) / (V_NK2!$X$11- V_NK2!$X$12) * 100, 0)</f>
        <v>52.142857142863917</v>
      </c>
      <c r="AO1550" s="308">
        <v>427</v>
      </c>
      <c r="AP1550" s="308">
        <v>420</v>
      </c>
      <c r="AQ1550" s="308"/>
      <c r="AR1550" s="371">
        <v>423.65</v>
      </c>
      <c r="AS1550" s="413">
        <v>0.35483870967741937</v>
      </c>
      <c r="AT1550" s="416">
        <v>0.11011700000000001</v>
      </c>
      <c r="AU1550" s="415"/>
      <c r="AV1550" s="413">
        <v>0.19008</v>
      </c>
      <c r="AW1550" s="408">
        <v>0.24409545454545914</v>
      </c>
      <c r="AX1550" s="408">
        <v>0.1842954545454544</v>
      </c>
      <c r="AY1550" s="408"/>
      <c r="AZ1550" s="413">
        <f>_xll.SRS1Splines.Functions25.Linear_Interp(V_NNG3A!$H$4:$H$12,V_NNG3A!$I$4:$I$12,BF1550)</f>
        <v>12.5285500000001</v>
      </c>
      <c r="BA1550" s="413">
        <f>(AZ1550/V_NNG3A!$I$8)*100</f>
        <v>90.458844765343699</v>
      </c>
      <c r="BB1550" s="308">
        <f>_xll.SRS1Splines.Functions25.Linear_Interp(V_NNG3A!$H$4:$H$12,V_NNG3A!$J$4:$J$12,BF1550)</f>
        <v>1.5409637931036</v>
      </c>
      <c r="BC1550" s="308">
        <f>IFERROR((AZ1550-V_NNG3A!$J$20) / (V_NNG3A!$J$19-V_NNG3A!$J$20) * 100, 0)</f>
        <v>53.834417540059768</v>
      </c>
      <c r="BD1550" s="308">
        <v>1050</v>
      </c>
      <c r="BE1550" s="308">
        <v>1047</v>
      </c>
      <c r="BF1550" s="374">
        <v>1048.93</v>
      </c>
      <c r="BG1550" s="413">
        <v>0</v>
      </c>
      <c r="BH1550" s="416">
        <v>5.9589999999996507E-2</v>
      </c>
      <c r="BI1550" s="415">
        <v>0</v>
      </c>
      <c r="BJ1550" s="413">
        <v>0.16243199999999997</v>
      </c>
      <c r="BK1550" s="408">
        <v>0.30585600000000002</v>
      </c>
      <c r="BL1550" s="408">
        <v>0</v>
      </c>
      <c r="BM1550" s="408">
        <f t="shared" si="22"/>
        <v>0.30585600000000002</v>
      </c>
      <c r="BN1550" s="413">
        <f>_xll.SRS1Splines.Functions25.Linear_Interp(V_XNN1!$K$3:$K$8,V_XNN1!$L$3:$L$8,BT1550)</f>
        <v>1.2E-2</v>
      </c>
      <c r="BO1550" s="413">
        <f>(BN1550/V_XNN1!$L$7)*100</f>
        <v>5.7142857142857144</v>
      </c>
      <c r="BP1550" s="308">
        <f>_xll.SRS1Splines.Functions25.Linear_Interp(V_XNN1!$K$3:$K$8,V_XNN1!$M$3:$M$8,BT1550)</f>
        <v>-0.14399999999999999</v>
      </c>
      <c r="BQ1550" s="308">
        <f>IF((BN1550 - V_XNN1!$M$16) / (V_XNN1!$M$15- V_XNN1!$M$16) * 100&lt;=0, 0)</f>
        <v>0</v>
      </c>
      <c r="BR1550" s="308">
        <v>252</v>
      </c>
      <c r="BS1550" s="308">
        <v>249</v>
      </c>
      <c r="BT1550" s="374">
        <v>245</v>
      </c>
      <c r="BU1550" s="413">
        <v>0</v>
      </c>
      <c r="BV1550" s="416">
        <v>0</v>
      </c>
      <c r="BW1550" s="415">
        <v>0</v>
      </c>
      <c r="BX1550" s="413">
        <v>0.15551999999999999</v>
      </c>
      <c r="BY1550" s="408">
        <v>8.6400000000000005E-2</v>
      </c>
      <c r="BZ1550" s="408">
        <v>0</v>
      </c>
      <c r="CA1550" s="408"/>
      <c r="CB1550" s="413">
        <f>_xll.SRS1Splines.Functions25.Linear_Interp(V_NSPC!$N$4:$N$67,V_NSPC!$P$4:$P$67,CI1550)</f>
        <v>66.446984772999897</v>
      </c>
      <c r="CC1550" s="413">
        <f>(CB1550/V_NSPC!$T$5)*100</f>
        <v>54.840890887050577</v>
      </c>
      <c r="CD1550" s="308">
        <f>CB1550-V_NSPC!$T$6</f>
        <v>65.379817972999902</v>
      </c>
      <c r="CE1550" s="413">
        <f>IFERROR((CB1550 - V_NSPC!$T$6) / (V_NSPC!$T$5- V_NSPC!$T$6) * 100, 0)</f>
        <v>54.439609546212665</v>
      </c>
      <c r="CF1550" s="413">
        <v>995</v>
      </c>
      <c r="CG1550" s="413">
        <v>955</v>
      </c>
      <c r="CH1550" s="413"/>
      <c r="CI1550" s="417">
        <v>985.27499999999998</v>
      </c>
      <c r="CJ1550" s="413"/>
      <c r="CK1550" s="416"/>
      <c r="CL1550" s="415"/>
      <c r="CM1550" s="413">
        <v>0.15551999999999999</v>
      </c>
      <c r="CN1550" s="408">
        <v>5.183999999999999E-2</v>
      </c>
      <c r="CO1550" s="408">
        <v>0</v>
      </c>
      <c r="CP1550" s="408"/>
      <c r="CQ1550" s="413">
        <f>_xll.SRS1Splines.Functions25.Linear_Interp(V_NSPC!$X$4:$X$46,V_NSPC!$Z$4:$Z$46,CX1550)</f>
        <v>15.622834068800101</v>
      </c>
      <c r="CR1550" s="413">
        <f>(CQ1550/V_NSPC!$AD$5)*100</f>
        <v>101.16346569944096</v>
      </c>
      <c r="CS1550" s="308">
        <f>CQ1550-V_NSPC!$AD$6</f>
        <v>7.5243955488001006</v>
      </c>
      <c r="CT1550" s="413">
        <f>IFERROR((CQ1550 - V_NSPC!$AD$6) / (V_NSPC!$AD$5- V_NSPC!$AD$6) * 100, 0)</f>
        <v>102.4463268325965</v>
      </c>
      <c r="CU1550" s="413">
        <v>909</v>
      </c>
      <c r="CV1550" s="413">
        <v>905</v>
      </c>
      <c r="CW1550" s="413"/>
      <c r="CX1550" s="417">
        <v>909.07</v>
      </c>
      <c r="CY1550" s="413">
        <v>1.5164516129032257</v>
      </c>
      <c r="CZ1550" s="416">
        <v>0</v>
      </c>
    </row>
    <row r="1551" spans="1:104" s="1" customFormat="1" hidden="1">
      <c r="A1551" s="315">
        <v>46110</v>
      </c>
      <c r="B1551" s="410">
        <v>0</v>
      </c>
      <c r="C1551" s="411">
        <v>0.7477919999999999</v>
      </c>
      <c r="D1551" s="412">
        <v>0.64108799999999999</v>
      </c>
      <c r="E1551" s="412">
        <v>0.69465599999999983</v>
      </c>
      <c r="F1551" s="412">
        <v>0</v>
      </c>
      <c r="G1551" s="413">
        <f>_xll.SRS1Splines.Functions25.Linear_Interp(V_NEM!$R$687:$R$703,V_NEM!$T$687:$T$703,M1551)+_xll.SRS1Splines.Functions25.Linear_Interp(V_NEM!$AB$687:$AB$703,V_NEM!$AD$687:$AD$703,N1551)</f>
        <v>0.79477247854999244</v>
      </c>
      <c r="H1551" s="308">
        <f>(G1551/(V_NEM!$T$696+V_NEM!$AD$696))*100</f>
        <v>82.005087055494243</v>
      </c>
      <c r="I1551" s="308">
        <f>G1551-(V_NEM!$T$694+V_NEM!$AD$694)</f>
        <v>0.15528634354999249</v>
      </c>
      <c r="J1551" s="308">
        <f>((IFERROR((_xll.SRS1Splines.Functions25.Linear_Interp(V_NEM!$R$687:$R$703,V_NEM!$T$687:$T$703,M1551) - V_NEM!$X$689) / (V_NEM!$X$688- V_NEM!$X$689) * 100, 0))+(IFERROR((_xll.SRS1Splines.Functions25.Linear_Interp(V_NEM!$AB$687:$AB$703,V_NEM!$AD$687:$AD$703,N1551) - V_NEM!$AH$689) / (V_NEM!$AH$688- V_NEM!$AH$689) * 100, 0)))/2</f>
        <v>55.50469431641131</v>
      </c>
      <c r="K1551" s="308">
        <v>784.3</v>
      </c>
      <c r="L1551" s="308">
        <v>781.8</v>
      </c>
      <c r="M1551" s="371">
        <v>782.93</v>
      </c>
      <c r="N1551" s="371">
        <v>783.4</v>
      </c>
      <c r="O1551" s="413">
        <v>0.74193548387096775</v>
      </c>
      <c r="P1551" s="414">
        <v>0.75224500000000005</v>
      </c>
      <c r="Q1551" s="415">
        <v>0</v>
      </c>
      <c r="R1551" s="413">
        <v>0.44064516129032261</v>
      </c>
      <c r="S1551" s="418">
        <v>-4.0595206186065685E-2</v>
      </c>
      <c r="T1551" s="408">
        <v>0.29606223999999998</v>
      </c>
      <c r="U1551" s="408"/>
      <c r="V1551" s="413">
        <f>_xll.SRS1Splines.Functions25.Linear_Interp(V_NK3!$P$8:$P$32,V_NK3!$R$8:$R$32,AC1551)</f>
        <v>429.90216349999901</v>
      </c>
      <c r="W1551" s="413">
        <f>(V1551/V_NK3!$R$28)*100</f>
        <v>79.29621561517844</v>
      </c>
      <c r="X1551" s="308">
        <f>V1551-V_NK3!$R$8</f>
        <v>373.32351149999903</v>
      </c>
      <c r="Y1551" s="308">
        <f>IFERROR((V1551 - V_NK3!$V$10) / (V_NK3!$V$9- V_NK3!$V$10) * 100, 0)</f>
        <v>76.883801618871743</v>
      </c>
      <c r="Z1551" s="308">
        <v>541.79999999999995</v>
      </c>
      <c r="AA1551" s="308">
        <v>521</v>
      </c>
      <c r="AB1551" s="413">
        <v>538.1411687096338</v>
      </c>
      <c r="AC1551" s="371">
        <v>537.9</v>
      </c>
      <c r="AD1551" s="308">
        <v>0.32258064516129031</v>
      </c>
      <c r="AE1551" s="416">
        <v>6.9825999999999999E-2</v>
      </c>
      <c r="AF1551" s="373">
        <v>0</v>
      </c>
      <c r="AG1551" s="413">
        <v>1.3810993548387098</v>
      </c>
      <c r="AH1551" s="408">
        <v>0.25096864571438787</v>
      </c>
      <c r="AI1551" s="408">
        <v>0.29465436</v>
      </c>
      <c r="AJ1551" s="408"/>
      <c r="AK1551" s="413">
        <f>_xll.SRS1Splines.Functions25.Linear_Interp(V_NK2!$R$10:$R$21,V_NK2!$T$10:$T$21,AR1551)</f>
        <v>56.721600000029099</v>
      </c>
      <c r="AL1551" s="413">
        <f>(AK1551/V_NK2!$T$18)*100</f>
        <v>79.442016806763434</v>
      </c>
      <c r="AM1551" s="308">
        <f>AK1551-V_NK2!$T$11</f>
        <v>15.901600000001302</v>
      </c>
      <c r="AN1551" s="308">
        <f>IFERROR((AK1551 - V_NK2!$X$12) / (V_NK2!$X$11- V_NK2!$X$12) * 100, 0)</f>
        <v>52.000000000006807</v>
      </c>
      <c r="AO1551" s="308">
        <v>427</v>
      </c>
      <c r="AP1551" s="308">
        <v>420</v>
      </c>
      <c r="AQ1551" s="308"/>
      <c r="AR1551" s="371">
        <v>423.64</v>
      </c>
      <c r="AS1551" s="413">
        <v>0.35483870967741937</v>
      </c>
      <c r="AT1551" s="416">
        <v>6.8683999999999995E-2</v>
      </c>
      <c r="AU1551" s="415"/>
      <c r="AV1551" s="413">
        <v>0.19008</v>
      </c>
      <c r="AW1551" s="408">
        <v>0.2908954545454166</v>
      </c>
      <c r="AX1551" s="408">
        <v>0.1842954545454544</v>
      </c>
      <c r="AY1551" s="408"/>
      <c r="AZ1551" s="413">
        <f>_xll.SRS1Splines.Functions25.Linear_Interp(V_NNG3A!$H$4:$H$12,V_NNG3A!$I$4:$I$12,BF1551)</f>
        <v>13.034899999999899</v>
      </c>
      <c r="BA1551" s="413">
        <f>(AZ1551/V_NNG3A!$I$8)*100</f>
        <v>94.114801444042598</v>
      </c>
      <c r="BB1551" s="308">
        <f>_xll.SRS1Splines.Functions25.Linear_Interp(V_NNG3A!$H$4:$H$12,V_NNG3A!$J$4:$J$12,BF1551)</f>
        <v>2.04731379310341</v>
      </c>
      <c r="BC1551" s="308">
        <f>IFERROR((AZ1551-V_NNG3A!$J$20) / (V_NNG3A!$J$19-V_NNG3A!$J$20) * 100, 0)</f>
        <v>71.524033249003139</v>
      </c>
      <c r="BD1551" s="308">
        <v>1050</v>
      </c>
      <c r="BE1551" s="308">
        <v>1047</v>
      </c>
      <c r="BF1551" s="374">
        <v>1049.3399999999999</v>
      </c>
      <c r="BG1551" s="413">
        <v>0</v>
      </c>
      <c r="BH1551" s="416">
        <v>5.9749999999999998E-2</v>
      </c>
      <c r="BI1551" s="415">
        <v>0</v>
      </c>
      <c r="BJ1551" s="413">
        <v>0.16243199999999997</v>
      </c>
      <c r="BK1551" s="408">
        <v>0.32572800000000002</v>
      </c>
      <c r="BL1551" s="408">
        <v>0</v>
      </c>
      <c r="BM1551" s="408">
        <f t="shared" si="22"/>
        <v>0.32572800000000002</v>
      </c>
      <c r="BN1551" s="413">
        <f>_xll.SRS1Splines.Functions25.Linear_Interp(V_XNN1!$K$3:$K$8,V_XNN1!$L$3:$L$8,BT1551)</f>
        <v>1.2E-2</v>
      </c>
      <c r="BO1551" s="413">
        <f>(BN1551/V_XNN1!$L$7)*100</f>
        <v>5.7142857142857144</v>
      </c>
      <c r="BP1551" s="308">
        <f>_xll.SRS1Splines.Functions25.Linear_Interp(V_XNN1!$K$3:$K$8,V_XNN1!$M$3:$M$8,BT1551)</f>
        <v>-0.14399999999999999</v>
      </c>
      <c r="BQ1551" s="308">
        <f>IF((BN1551 - V_XNN1!$M$16) / (V_XNN1!$M$15- V_XNN1!$M$16) * 100&lt;=0, 0)</f>
        <v>0</v>
      </c>
      <c r="BR1551" s="308">
        <v>252</v>
      </c>
      <c r="BS1551" s="308">
        <v>249</v>
      </c>
      <c r="BT1551" s="374">
        <v>245</v>
      </c>
      <c r="BU1551" s="413">
        <v>0</v>
      </c>
      <c r="BV1551" s="416">
        <v>0</v>
      </c>
      <c r="BW1551" s="415">
        <v>0</v>
      </c>
      <c r="BX1551" s="413">
        <v>0.15551999999999999</v>
      </c>
      <c r="BY1551" s="408">
        <v>8.6400000000000005E-2</v>
      </c>
      <c r="BZ1551" s="408">
        <v>0</v>
      </c>
      <c r="CA1551" s="408"/>
      <c r="CB1551" s="413">
        <f>_xll.SRS1Splines.Functions25.Linear_Interp(V_NSPC!$N$4:$N$67,V_NSPC!$P$4:$P$67,CI1551)</f>
        <v>66.493001334199803</v>
      </c>
      <c r="CC1551" s="413">
        <f>(CB1551/V_NSPC!$T$5)*100</f>
        <v>54.878869874665767</v>
      </c>
      <c r="CD1551" s="308">
        <f>CB1551-V_NSPC!$T$6</f>
        <v>65.425834534199808</v>
      </c>
      <c r="CE1551" s="413">
        <f>IFERROR((CB1551 - V_NSPC!$T$6) / (V_NSPC!$T$5- V_NSPC!$T$6) * 100, 0)</f>
        <v>54.477926013007007</v>
      </c>
      <c r="CF1551" s="413">
        <v>995</v>
      </c>
      <c r="CG1551" s="413">
        <v>955</v>
      </c>
      <c r="CH1551" s="413"/>
      <c r="CI1551" s="417">
        <v>985.28499999999997</v>
      </c>
      <c r="CJ1551" s="413"/>
      <c r="CK1551" s="416"/>
      <c r="CL1551" s="415"/>
      <c r="CM1551" s="413">
        <v>0.15551999999999999</v>
      </c>
      <c r="CN1551" s="408">
        <v>5.183999999999999E-2</v>
      </c>
      <c r="CO1551" s="408">
        <v>0</v>
      </c>
      <c r="CP1551" s="408"/>
      <c r="CQ1551" s="413">
        <f>_xll.SRS1Splines.Functions25.Linear_Interp(V_NSPC!$X$4:$X$46,V_NSPC!$Z$4:$Z$46,CX1551)</f>
        <v>15.6202672709599</v>
      </c>
      <c r="CR1551" s="413">
        <f>(CQ1551/V_NSPC!$AD$5)*100</f>
        <v>101.14684476087625</v>
      </c>
      <c r="CS1551" s="308">
        <f>CQ1551-V_NSPC!$AD$6</f>
        <v>7.5218287509598998</v>
      </c>
      <c r="CT1551" s="413">
        <f>IFERROR((CQ1551 - V_NSPC!$AD$6) / (V_NSPC!$AD$5- V_NSPC!$AD$6) * 100, 0)</f>
        <v>102.41137930641382</v>
      </c>
      <c r="CU1551" s="413">
        <v>909</v>
      </c>
      <c r="CV1551" s="413">
        <v>905</v>
      </c>
      <c r="CW1551" s="413"/>
      <c r="CX1551" s="417">
        <v>909.06899999999996</v>
      </c>
      <c r="CY1551" s="413">
        <v>1.5164516129032257</v>
      </c>
      <c r="CZ1551" s="416">
        <v>0</v>
      </c>
    </row>
    <row r="1552" spans="1:104" s="1" customFormat="1" hidden="1">
      <c r="A1552" s="315">
        <v>46111</v>
      </c>
      <c r="B1552" s="410">
        <v>0</v>
      </c>
      <c r="C1552" s="411">
        <v>0.7477919999999999</v>
      </c>
      <c r="D1552" s="412">
        <v>0.56999999999999995</v>
      </c>
      <c r="E1552" s="412">
        <v>0.7</v>
      </c>
      <c r="F1552" s="412">
        <v>0</v>
      </c>
      <c r="G1552" s="413">
        <f>_xll.SRS1Splines.Functions25.Linear_Interp(V_NEM!$R$687:$R$703,V_NEM!$T$687:$T$703,M1552)+_xll.SRS1Splines.Functions25.Linear_Interp(V_NEM!$AB$687:$AB$703,V_NEM!$AD$687:$AD$703,N1552)</f>
        <v>0.69716852349999303</v>
      </c>
      <c r="H1552" s="308">
        <f>(G1552/(V_NEM!$T$696+V_NEM!$AD$696))*100</f>
        <v>71.934254148146309</v>
      </c>
      <c r="I1552" s="308">
        <f>G1552-(V_NEM!$T$694+V_NEM!$AD$694)</f>
        <v>5.7682388499993076E-2</v>
      </c>
      <c r="J1552" s="308">
        <f>((IFERROR((_xll.SRS1Splines.Functions25.Linear_Interp(V_NEM!$R$687:$R$703,V_NEM!$T$687:$T$703,M1552) - V_NEM!$X$689) / (V_NEM!$X$688- V_NEM!$X$689) * 100, 0))+(IFERROR((_xll.SRS1Splines.Functions25.Linear_Interp(V_NEM!$AB$687:$AB$703,V_NEM!$AD$687:$AD$703,N1552) - V_NEM!$AH$689) / (V_NEM!$AH$688- V_NEM!$AH$689) * 100, 0)))/2</f>
        <v>25.413725745500265</v>
      </c>
      <c r="K1552" s="308">
        <v>784.3</v>
      </c>
      <c r="L1552" s="308">
        <v>781.8</v>
      </c>
      <c r="M1552" s="371">
        <v>782.3</v>
      </c>
      <c r="N1552" s="371">
        <v>782.8</v>
      </c>
      <c r="O1552" s="413">
        <v>0.74193548387096775</v>
      </c>
      <c r="P1552" s="414">
        <v>0.69199999999999995</v>
      </c>
      <c r="Q1552" s="415">
        <v>0</v>
      </c>
      <c r="R1552" s="413">
        <v>0.44064516129032261</v>
      </c>
      <c r="S1552" s="408">
        <v>0.67980015338745059</v>
      </c>
      <c r="T1552" s="408">
        <v>5.3930043999999997</v>
      </c>
      <c r="U1552" s="408"/>
      <c r="V1552" s="413">
        <f>_xll.SRS1Splines.Functions25.Linear_Interp(V_NK3!$P$8:$P$32,V_NK3!$R$8:$R$32,AC1552)</f>
        <v>425.1889592</v>
      </c>
      <c r="W1552" s="413">
        <f>(V1552/V_NK3!$R$28)*100</f>
        <v>78.426856732756562</v>
      </c>
      <c r="X1552" s="308">
        <f>V1552-V_NK3!$R$8</f>
        <v>368.61030720000002</v>
      </c>
      <c r="Y1552" s="308">
        <f>IFERROR((V1552 - V_NK3!$V$10) / (V_NK3!$V$9- V_NK3!$V$10) * 100, 0)</f>
        <v>75.913144659886342</v>
      </c>
      <c r="Z1552" s="308">
        <v>541.79999999999995</v>
      </c>
      <c r="AA1552" s="308">
        <v>521</v>
      </c>
      <c r="AB1552" s="413">
        <v>538.11006608528066</v>
      </c>
      <c r="AC1552" s="371">
        <v>537.76</v>
      </c>
      <c r="AD1552" s="308">
        <v>0.32258064516129031</v>
      </c>
      <c r="AE1552" s="416">
        <v>1.271935</v>
      </c>
      <c r="AF1552" s="373">
        <v>0</v>
      </c>
      <c r="AG1552" s="413">
        <v>1.3810993548387098</v>
      </c>
      <c r="AH1552" s="408">
        <v>4.6606137285714624</v>
      </c>
      <c r="AI1552" s="408">
        <v>5.4906423000000002</v>
      </c>
      <c r="AJ1552" s="408"/>
      <c r="AK1552" s="413">
        <f>_xll.SRS1Splines.Functions25.Linear_Interp(V_NK2!$R$10:$R$21,V_NK2!$T$10:$T$21,AR1552)</f>
        <v>55.8915714286005</v>
      </c>
      <c r="AL1552" s="413">
        <f>(AK1552/V_NK2!$T$18)*100</f>
        <v>78.279511804762606</v>
      </c>
      <c r="AM1552" s="308">
        <f>AK1552-V_NK2!$T$11</f>
        <v>15.071571428572703</v>
      </c>
      <c r="AN1552" s="308">
        <f>IFERROR((AK1552 - V_NK2!$X$12) / (V_NK2!$X$11- V_NK2!$X$12) * 100, 0)</f>
        <v>49.285714285720871</v>
      </c>
      <c r="AO1552" s="308">
        <v>427</v>
      </c>
      <c r="AP1552" s="308">
        <v>420</v>
      </c>
      <c r="AQ1552" s="308"/>
      <c r="AR1552" s="371">
        <v>423.45</v>
      </c>
      <c r="AS1552" s="413">
        <v>0.35483870967741937</v>
      </c>
      <c r="AT1552" s="416">
        <v>1.2798699999999998</v>
      </c>
      <c r="AU1552" s="415"/>
      <c r="AV1552" s="413">
        <v>0.19008</v>
      </c>
      <c r="AW1552" s="408">
        <v>0.24781661931821017</v>
      </c>
      <c r="AX1552" s="408">
        <v>0.40901661931818173</v>
      </c>
      <c r="AY1552" s="408"/>
      <c r="AZ1552" s="413">
        <f>_xll.SRS1Splines.Functions25.Linear_Interp(V_NNG3A!$H$4:$H$12,V_NNG3A!$I$4:$I$12,BF1552)</f>
        <v>12.2692</v>
      </c>
      <c r="BA1552" s="413">
        <f>(AZ1552/V_NNG3A!$I$8)*100</f>
        <v>88.586281588447662</v>
      </c>
      <c r="BB1552" s="308">
        <f>_xll.SRS1Splines.Functions25.Linear_Interp(V_NNG3A!$H$4:$H$12,V_NNG3A!$J$4:$J$12,BF1552)</f>
        <v>1.2816137931035501</v>
      </c>
      <c r="BC1552" s="308">
        <f>IFERROR((AZ1552-V_NNG3A!$J$20) / (V_NNG3A!$J$19-V_NNG3A!$J$20) * 100, 0)</f>
        <v>44.773882664740178</v>
      </c>
      <c r="BD1552" s="308">
        <v>1050</v>
      </c>
      <c r="BE1552" s="308">
        <v>1047</v>
      </c>
      <c r="BF1552" s="374">
        <v>1048.72</v>
      </c>
      <c r="BG1552" s="413">
        <v>0</v>
      </c>
      <c r="BH1552" s="416">
        <v>0.13300000000000001</v>
      </c>
      <c r="BI1552" s="415">
        <v>0</v>
      </c>
      <c r="BJ1552" s="413">
        <v>0.16243199999999997</v>
      </c>
      <c r="BK1552" s="408">
        <v>0.32918399999999998</v>
      </c>
      <c r="BL1552" s="408">
        <v>0</v>
      </c>
      <c r="BM1552" s="408">
        <f t="shared" si="22"/>
        <v>0.32918399999999998</v>
      </c>
      <c r="BN1552" s="413">
        <f>_xll.SRS1Splines.Functions25.Linear_Interp(V_XNN1!$K$3:$K$8,V_XNN1!$L$3:$L$8,BT1552)</f>
        <v>0.21712799999999999</v>
      </c>
      <c r="BO1552" s="413">
        <f>(BN1552/V_XNN1!$L$7)*100</f>
        <v>103.3942857142857</v>
      </c>
      <c r="BP1552" s="308">
        <f>_xll.SRS1Splines.Functions25.Linear_Interp(V_XNN1!$K$3:$K$8,V_XNN1!$M$3:$M$8,BT1552)</f>
        <v>6.1128000000000099E-2</v>
      </c>
      <c r="BQ1552" s="308">
        <f>IFERROR((BN1552 - V_XNN1!$M$16) / (V_XNN1!$M$15- V_XNN1!$M$16) * 100, 0)</f>
        <v>94.484679665738142</v>
      </c>
      <c r="BR1552" s="308">
        <v>252</v>
      </c>
      <c r="BS1552" s="308">
        <v>249</v>
      </c>
      <c r="BT1552" s="374">
        <v>252.4</v>
      </c>
      <c r="BU1552" s="413">
        <v>0</v>
      </c>
      <c r="BV1552" s="416">
        <v>0</v>
      </c>
      <c r="BW1552" s="415">
        <v>0</v>
      </c>
      <c r="BX1552" s="413">
        <v>0.15551999999999999</v>
      </c>
      <c r="BY1552" s="408">
        <v>8.6400000000000005E-2</v>
      </c>
      <c r="BZ1552" s="408">
        <v>0</v>
      </c>
      <c r="CA1552" s="408"/>
      <c r="CB1552" s="413">
        <f>_xll.SRS1Splines.Functions25.Linear_Interp(V_NSPC!$N$4:$N$67,V_NSPC!$P$4:$P$67,CI1552)</f>
        <v>66.511407958679897</v>
      </c>
      <c r="CC1552" s="413">
        <f>(CB1552/V_NSPC!$T$5)*100</f>
        <v>54.894061469711964</v>
      </c>
      <c r="CD1552" s="308">
        <f>CB1552-V_NSPC!$T$6</f>
        <v>65.444241158679901</v>
      </c>
      <c r="CE1552" s="413">
        <f>IFERROR((CB1552 - V_NSPC!$T$6) / (V_NSPC!$T$5- V_NSPC!$T$6) * 100, 0)</f>
        <v>54.493252599724848</v>
      </c>
      <c r="CF1552" s="413">
        <v>995</v>
      </c>
      <c r="CG1552" s="413">
        <v>955</v>
      </c>
      <c r="CH1552" s="413"/>
      <c r="CI1552" s="417">
        <v>985.28899999999999</v>
      </c>
      <c r="CJ1552" s="413"/>
      <c r="CK1552" s="416"/>
      <c r="CL1552" s="415"/>
      <c r="CM1552" s="413">
        <v>0.15551999999999999</v>
      </c>
      <c r="CN1552" s="408">
        <v>5.183999999999999E-2</v>
      </c>
      <c r="CO1552" s="408">
        <v>0</v>
      </c>
      <c r="CP1552" s="408"/>
      <c r="CQ1552" s="413">
        <f>_xll.SRS1Splines.Functions25.Linear_Interp(V_NSPC!$X$4:$X$46,V_NSPC!$Z$4:$Z$46,CX1552)</f>
        <v>15.617700473119999</v>
      </c>
      <c r="CR1552" s="413">
        <f>(CQ1552/V_NSPC!$AD$5)*100</f>
        <v>101.13022382231345</v>
      </c>
      <c r="CS1552" s="308">
        <f>CQ1552-V_NSPC!$AD$6</f>
        <v>7.5192619531199991</v>
      </c>
      <c r="CT1552" s="413">
        <f>IFERROR((CQ1552 - V_NSPC!$AD$6) / (V_NSPC!$AD$5- V_NSPC!$AD$6) * 100, 0)</f>
        <v>102.37643178023524</v>
      </c>
      <c r="CU1552" s="413">
        <v>909</v>
      </c>
      <c r="CV1552" s="413">
        <v>905</v>
      </c>
      <c r="CW1552" s="413"/>
      <c r="CX1552" s="417">
        <v>909.06799999999998</v>
      </c>
      <c r="CY1552" s="413">
        <v>1.5164516129032257</v>
      </c>
      <c r="CZ1552" s="416">
        <v>0</v>
      </c>
    </row>
    <row r="1553" spans="1:104" s="1" customFormat="1" hidden="1">
      <c r="A1553" s="315">
        <v>46112</v>
      </c>
      <c r="B1553" s="410">
        <v>0</v>
      </c>
      <c r="C1553" s="411">
        <v>0.7477919999999999</v>
      </c>
      <c r="D1553" s="412">
        <v>0.55000000000000004</v>
      </c>
      <c r="E1553" s="412">
        <v>0.62</v>
      </c>
      <c r="F1553" s="412">
        <v>0</v>
      </c>
      <c r="G1553" s="413">
        <f>_xll.SRS1Splines.Functions25.Linear_Interp(V_NEM!$R$687:$R$703,V_NEM!$T$687:$T$703,M1553)+_xll.SRS1Splines.Functions25.Linear_Interp(V_NEM!$AB$687:$AB$703,V_NEM!$AD$687:$AD$703,N1553)</f>
        <v>0.66763321250000252</v>
      </c>
      <c r="H1553" s="308">
        <f>(G1553/(V_NEM!$T$696+V_NEM!$AD$696))*100</f>
        <v>68.886783563628612</v>
      </c>
      <c r="I1553" s="308">
        <f>G1553-(V_NEM!$T$694+V_NEM!$AD$694)</f>
        <v>2.814707750000256E-2</v>
      </c>
      <c r="J1553" s="308">
        <f>((IFERROR((_xll.SRS1Splines.Functions25.Linear_Interp(V_NEM!$R$687:$R$703,V_NEM!$T$687:$T$703,M1553) - V_NEM!$X$689) / (V_NEM!$X$688- V_NEM!$X$689) * 100, 0))+(IFERROR((_xll.SRS1Splines.Functions25.Linear_Interp(V_NEM!$AB$687:$AB$703,V_NEM!$AD$687:$AD$703,N1553) - V_NEM!$AH$689) / (V_NEM!$AH$688- V_NEM!$AH$689) * 100, 0)))/2</f>
        <v>17.295627344039929</v>
      </c>
      <c r="K1553" s="308">
        <v>784.3</v>
      </c>
      <c r="L1553" s="308">
        <v>781.8</v>
      </c>
      <c r="M1553" s="371">
        <v>782.1</v>
      </c>
      <c r="N1553" s="371">
        <v>782.65</v>
      </c>
      <c r="O1553" s="413">
        <v>0.74193548387096775</v>
      </c>
      <c r="P1553" s="414">
        <v>0.63100000000000001</v>
      </c>
      <c r="Q1553" s="415">
        <v>0</v>
      </c>
      <c r="R1553" s="413">
        <v>0.44064516129032261</v>
      </c>
      <c r="S1553" s="418">
        <v>-7.1833126612547787E-2</v>
      </c>
      <c r="T1553" s="408">
        <v>4.6413711200000014</v>
      </c>
      <c r="U1553" s="408"/>
      <c r="V1553" s="413">
        <f>_xll.SRS1Splines.Functions25.Linear_Interp(V_NK3!$P$8:$P$32,V_NK3!$R$8:$R$32,AC1553)</f>
        <v>420.47575490000003</v>
      </c>
      <c r="W1553" s="413">
        <f>(V1553/V_NK3!$R$28)*100</f>
        <v>77.557497850334499</v>
      </c>
      <c r="X1553" s="308">
        <f>V1553-V_NK3!$R$8</f>
        <v>363.89710290000005</v>
      </c>
      <c r="Y1553" s="308">
        <f>IFERROR((V1553 - V_NK3!$V$10) / (V_NK3!$V$9- V_NK3!$V$10) * 100, 0)</f>
        <v>74.942487700900756</v>
      </c>
      <c r="Z1553" s="308">
        <v>541.79999999999995</v>
      </c>
      <c r="AA1553" s="308">
        <v>521</v>
      </c>
      <c r="AB1553" s="413">
        <v>538.07896346092753</v>
      </c>
      <c r="AC1553" s="371">
        <v>537.62</v>
      </c>
      <c r="AD1553" s="308">
        <v>0.32258064516129031</v>
      </c>
      <c r="AE1553" s="416">
        <v>1.0946629999999999</v>
      </c>
      <c r="AF1553" s="373">
        <v>0</v>
      </c>
      <c r="AG1553" s="413">
        <v>1.3810993548387098</v>
      </c>
      <c r="AH1553" s="408">
        <v>4.552878967999999</v>
      </c>
      <c r="AI1553" s="408">
        <v>4.8586789679999995</v>
      </c>
      <c r="AJ1553" s="408"/>
      <c r="AK1553" s="413">
        <f>_xll.SRS1Splines.Functions25.Linear_Interp(V_NK2!$R$10:$R$21,V_NK2!$T$10:$T$21,AR1553)</f>
        <v>55.585771428600601</v>
      </c>
      <c r="AL1553" s="413">
        <f>(AK1553/V_NK2!$T$18)*100</f>
        <v>77.851220488236123</v>
      </c>
      <c r="AM1553" s="308">
        <f>AK1553-V_NK2!$T$11</f>
        <v>14.765771428572805</v>
      </c>
      <c r="AN1553" s="308">
        <f>IFERROR((AK1553 - V_NK2!$X$12) / (V_NK2!$X$11- V_NK2!$X$12) * 100, 0)</f>
        <v>48.285714285721156</v>
      </c>
      <c r="AO1553" s="308">
        <v>427</v>
      </c>
      <c r="AP1553" s="308">
        <v>420</v>
      </c>
      <c r="AQ1553" s="308"/>
      <c r="AR1553" s="371">
        <v>423.38</v>
      </c>
      <c r="AS1553" s="413">
        <v>0.35483870967741937</v>
      </c>
      <c r="AT1553" s="416">
        <v>1.1325592</v>
      </c>
      <c r="AU1553" s="415"/>
      <c r="AV1553" s="413">
        <v>0.19008</v>
      </c>
      <c r="AW1553" s="408">
        <v>0.23662727272727979</v>
      </c>
      <c r="AX1553" s="408">
        <v>0.17942727272727269</v>
      </c>
      <c r="AY1553" s="408"/>
      <c r="AZ1553" s="413">
        <f>_xll.SRS1Splines.Functions25.Linear_Interp(V_NNG3A!$H$4:$H$12,V_NNG3A!$I$4:$I$12,BF1553)</f>
        <v>12.5409000000001</v>
      </c>
      <c r="BA1553" s="413">
        <f>(AZ1553/V_NNG3A!$I$8)*100</f>
        <v>90.548014440433931</v>
      </c>
      <c r="BB1553" s="308">
        <f>_xll.SRS1Splines.Functions25.Linear_Interp(V_NNG3A!$H$4:$H$12,V_NNG3A!$J$4:$J$12,BF1553)</f>
        <v>1.5533137931035901</v>
      </c>
      <c r="BC1553" s="308">
        <f>IFERROR((AZ1553-V_NNG3A!$J$20) / (V_NNG3A!$J$19-V_NNG3A!$J$20) * 100, 0)</f>
        <v>54.265871581741465</v>
      </c>
      <c r="BD1553" s="308">
        <v>1050</v>
      </c>
      <c r="BE1553" s="308">
        <v>1047</v>
      </c>
      <c r="BF1553" s="374">
        <v>1048.94</v>
      </c>
      <c r="BG1553" s="413">
        <v>0</v>
      </c>
      <c r="BH1553" s="416">
        <v>5.8000000000000003E-2</v>
      </c>
      <c r="BI1553" s="415">
        <v>0</v>
      </c>
      <c r="BJ1553" s="413">
        <v>0.16243199999999997</v>
      </c>
      <c r="BK1553" s="408">
        <v>0.34473599999999999</v>
      </c>
      <c r="BL1553" s="408">
        <v>8.6400000000000005E-2</v>
      </c>
      <c r="BM1553" s="408">
        <f t="shared" si="22"/>
        <v>0.25833600000000001</v>
      </c>
      <c r="BN1553" s="413">
        <f>_xll.SRS1Splines.Functions25.Linear_Interp(V_XNN1!$K$3:$K$8,V_XNN1!$L$3:$L$8,BT1553)</f>
        <v>0.21</v>
      </c>
      <c r="BO1553" s="413">
        <f>(BN1553/V_XNN1!$L$7)*100</f>
        <v>100</v>
      </c>
      <c r="BP1553" s="308">
        <f>_xll.SRS1Splines.Functions25.Linear_Interp(V_XNN1!$K$3:$K$8,V_XNN1!$M$3:$M$8,BT1553)</f>
        <v>5.3999999999999999E-2</v>
      </c>
      <c r="BQ1553" s="308">
        <f>IFERROR((BN1553 - V_XNN1!$M$16) / (V_XNN1!$M$15- V_XNN1!$M$16) * 100, 0)</f>
        <v>72.423398328690809</v>
      </c>
      <c r="BR1553" s="308">
        <v>252</v>
      </c>
      <c r="BS1553" s="308">
        <v>249</v>
      </c>
      <c r="BT1553" s="374">
        <v>252</v>
      </c>
      <c r="BU1553" s="413">
        <v>0</v>
      </c>
      <c r="BV1553" s="416">
        <v>7.0000000000000001E-3</v>
      </c>
      <c r="BW1553" s="415">
        <v>0</v>
      </c>
      <c r="BX1553" s="413">
        <v>0.15551999999999999</v>
      </c>
      <c r="BY1553" s="408">
        <v>8.6400000000000005E-2</v>
      </c>
      <c r="BZ1553" s="408">
        <v>0</v>
      </c>
      <c r="CA1553" s="408"/>
      <c r="CB1553" s="413">
        <f>_xll.SRS1Splines.Functions25.Linear_Interp(V_NSPC!$N$4:$N$67,V_NSPC!$P$4:$P$67,CI1553)</f>
        <v>66.511407958679897</v>
      </c>
      <c r="CC1553" s="413">
        <f>(CB1553/V_NSPC!$T$5)*100</f>
        <v>54.894061469711964</v>
      </c>
      <c r="CD1553" s="308">
        <f>CB1553-V_NSPC!$T$6</f>
        <v>65.444241158679901</v>
      </c>
      <c r="CE1553" s="413">
        <f>IFERROR((CB1553 - V_NSPC!$T$6) / (V_NSPC!$T$5- V_NSPC!$T$6) * 100, 0)</f>
        <v>54.493252599724848</v>
      </c>
      <c r="CF1553" s="413">
        <v>995</v>
      </c>
      <c r="CG1553" s="413">
        <v>955</v>
      </c>
      <c r="CH1553" s="413"/>
      <c r="CI1553" s="417">
        <v>985.28899999999999</v>
      </c>
      <c r="CJ1553" s="413"/>
      <c r="CK1553" s="416"/>
      <c r="CL1553" s="415"/>
      <c r="CM1553" s="413">
        <v>0.15551999999999999</v>
      </c>
      <c r="CN1553" s="408">
        <v>5.183999999999999E-2</v>
      </c>
      <c r="CO1553" s="408">
        <v>0</v>
      </c>
      <c r="CP1553" s="408"/>
      <c r="CQ1553" s="413">
        <f>_xll.SRS1Splines.Functions25.Linear_Interp(V_NSPC!$X$4:$X$46,V_NSPC!$Z$4:$Z$46,CX1553)</f>
        <v>15.6125668774401</v>
      </c>
      <c r="CR1553" s="413">
        <f>(CQ1553/V_NSPC!$AD$5)*100</f>
        <v>101.09698194518724</v>
      </c>
      <c r="CS1553" s="308">
        <f>CQ1553-V_NSPC!$AD$6</f>
        <v>7.5141283574401001</v>
      </c>
      <c r="CT1553" s="413">
        <f>IFERROR((CQ1553 - V_NSPC!$AD$6) / (V_NSPC!$AD$5- V_NSPC!$AD$6) * 100, 0)</f>
        <v>102.30653672787675</v>
      </c>
      <c r="CU1553" s="413">
        <v>909</v>
      </c>
      <c r="CV1553" s="413">
        <v>905</v>
      </c>
      <c r="CW1553" s="413"/>
      <c r="CX1553" s="417">
        <v>909.06600000000003</v>
      </c>
      <c r="CY1553" s="413">
        <v>1.5164516129032257</v>
      </c>
      <c r="CZ1553" s="416">
        <v>0</v>
      </c>
    </row>
    <row r="1554" spans="1:104" s="1" customFormat="1" hidden="1">
      <c r="A1554" s="315">
        <v>46113</v>
      </c>
      <c r="B1554" s="410">
        <v>0</v>
      </c>
      <c r="C1554" s="411">
        <v>0.60393599999999992</v>
      </c>
      <c r="D1554" s="412">
        <v>0.52</v>
      </c>
      <c r="E1554" s="412">
        <v>0.59</v>
      </c>
      <c r="F1554" s="412">
        <v>0</v>
      </c>
      <c r="G1554" s="413">
        <f>_xll.SRS1Splines.Functions25.Linear_Interp(V_NEM!$R$687:$R$703,V_NEM!$T$687:$T$703,M1554)+_xll.SRS1Splines.Functions25.Linear_Interp(V_NEM!$AB$687:$AB$703,V_NEM!$AD$687:$AD$703,N1554)</f>
        <v>0.82025084999999998</v>
      </c>
      <c r="H1554" s="308">
        <f>(G1554/(V_NEM!$T$696+V_NEM!$AD$696))*100</f>
        <v>84.633960255283412</v>
      </c>
      <c r="I1554" s="308">
        <f>G1554-(V_NEM!$T$694+V_NEM!$AD$694)</f>
        <v>0.18076471500000002</v>
      </c>
      <c r="J1554" s="308">
        <f>((IFERROR((_xll.SRS1Splines.Functions25.Linear_Interp(V_NEM!$R$687:$R$703,V_NEM!$T$687:$T$703,M1554) - V_NEM!$X$689) / (V_NEM!$X$688- V_NEM!$X$689) * 100, 0))+(IFERROR((_xll.SRS1Splines.Functions25.Linear_Interp(V_NEM!$AB$687:$AB$703,V_NEM!$AD$687:$AD$703,N1554) - V_NEM!$AH$689) / (V_NEM!$AH$688- V_NEM!$AH$689) * 100, 0)))/2</f>
        <v>73.325390081257353</v>
      </c>
      <c r="K1554" s="308">
        <v>784.3</v>
      </c>
      <c r="L1554" s="308">
        <v>781.8</v>
      </c>
      <c r="M1554" s="371">
        <v>783</v>
      </c>
      <c r="N1554" s="371">
        <v>784</v>
      </c>
      <c r="O1554" s="413">
        <v>0.6</v>
      </c>
      <c r="P1554" s="414">
        <v>0.59</v>
      </c>
      <c r="Q1554" s="415">
        <v>0</v>
      </c>
      <c r="R1554" s="413">
        <v>0.41466666666666663</v>
      </c>
      <c r="S1554" s="408">
        <v>0.20729195668991096</v>
      </c>
      <c r="T1554" s="408">
        <v>2.5638940799999999</v>
      </c>
      <c r="U1554" s="408"/>
      <c r="V1554" s="413">
        <f>_xll.SRS1Splines.Functions25.Linear_Interp(V_NK3!$P$8:$P$32,V_NK3!$R$8:$R$32,AC1554)</f>
        <v>418.11915274999802</v>
      </c>
      <c r="W1554" s="413">
        <f>(V1554/V_NK3!$R$28)*100</f>
        <v>77.122818409123099</v>
      </c>
      <c r="X1554" s="308">
        <f>V1554-V_NK3!$R$8</f>
        <v>361.54050074999805</v>
      </c>
      <c r="Y1554" s="308">
        <f>IFERROR((V1554 - V_NK3!$V$10) / (V_NK3!$V$9- V_NK3!$V$10) * 100, 0)</f>
        <v>74.457159221407537</v>
      </c>
      <c r="Z1554" s="308">
        <v>541.79999999999995</v>
      </c>
      <c r="AA1554" s="308">
        <v>521</v>
      </c>
      <c r="AB1554" s="413">
        <v>538.02696053696684</v>
      </c>
      <c r="AC1554" s="371">
        <v>537.54999999999995</v>
      </c>
      <c r="AD1554" s="308">
        <v>0.5</v>
      </c>
      <c r="AE1554" s="416">
        <v>0.60469200000000001</v>
      </c>
      <c r="AF1554" s="373">
        <v>0</v>
      </c>
      <c r="AG1554" s="413">
        <v>0.19466666666666665</v>
      </c>
      <c r="AH1554" s="408">
        <v>2.548617140142925</v>
      </c>
      <c r="AI1554" s="408">
        <v>2.6796742829999998</v>
      </c>
      <c r="AJ1554" s="408"/>
      <c r="AK1554" s="413">
        <f>_xll.SRS1Splines.Functions25.Linear_Interp(V_NK2!$R$10:$R$21,V_NK2!$T$10:$T$21,AR1554)</f>
        <v>55.454714285743499</v>
      </c>
      <c r="AL1554" s="413">
        <f>(AK1554/V_NK2!$T$18)*100</f>
        <v>77.667667066867637</v>
      </c>
      <c r="AM1554" s="308">
        <f>AK1554-V_NK2!$T$11</f>
        <v>14.634714285715702</v>
      </c>
      <c r="AN1554" s="308">
        <f>IFERROR((AK1554 - V_NK2!$X$12) / (V_NK2!$X$11- V_NK2!$X$12) * 100, 0)</f>
        <v>47.857142857149839</v>
      </c>
      <c r="AO1554" s="308">
        <v>427</v>
      </c>
      <c r="AP1554" s="308">
        <v>420</v>
      </c>
      <c r="AQ1554" s="308"/>
      <c r="AR1554" s="371">
        <v>423.35</v>
      </c>
      <c r="AS1554" s="413">
        <v>0.53333333333333333</v>
      </c>
      <c r="AT1554" s="416">
        <v>0.62463270000000004</v>
      </c>
      <c r="AU1554" s="415"/>
      <c r="AV1554" s="413">
        <v>0.17280000000000001</v>
      </c>
      <c r="AW1554" s="408">
        <v>0.22900000000000001</v>
      </c>
      <c r="AX1554" s="408">
        <v>0.18</v>
      </c>
      <c r="AY1554" s="408"/>
      <c r="AZ1554" s="413">
        <f>_xll.SRS1Splines.Functions25.Linear_Interp(V_NNG3A!$H$4:$H$12,V_NNG3A!$I$4:$I$12,BF1554)</f>
        <v>12.7755500000001</v>
      </c>
      <c r="BA1554" s="413">
        <f>(AZ1554/V_NNG3A!$I$8)*100</f>
        <v>92.24223826714875</v>
      </c>
      <c r="BB1554" s="308">
        <f>_xll.SRS1Splines.Functions25.Linear_Interp(V_NNG3A!$H$4:$H$12,V_NNG3A!$J$4:$J$12,BF1554)</f>
        <v>1.7879637931036501</v>
      </c>
      <c r="BC1554" s="308">
        <f>IFERROR((AZ1554-V_NNG3A!$J$20) / (V_NNG3A!$J$19-V_NNG3A!$J$20) * 100, 0)</f>
        <v>62.463498373694101</v>
      </c>
      <c r="BD1554" s="308">
        <v>1050</v>
      </c>
      <c r="BE1554" s="308">
        <v>1047</v>
      </c>
      <c r="BF1554" s="374">
        <v>1049.1300000000001</v>
      </c>
      <c r="BG1554" s="413">
        <v>0.06</v>
      </c>
      <c r="BH1554" s="416">
        <v>5.8000000000000003E-2</v>
      </c>
      <c r="BI1554" s="415">
        <v>0</v>
      </c>
      <c r="BJ1554" s="413">
        <v>0.19439999999999999</v>
      </c>
      <c r="BK1554" s="408">
        <v>0.14000000000000001</v>
      </c>
      <c r="BL1554" s="408">
        <v>0.14000000000000001</v>
      </c>
      <c r="BM1554" s="408">
        <f t="shared" si="22"/>
        <v>0</v>
      </c>
      <c r="BN1554" s="413">
        <f>_xll.SRS1Splines.Functions25.Linear_Interp(V_XNN1!$K$3:$K$8,V_XNN1!$L$3:$L$8,BT1554)</f>
        <v>0.19847999999999999</v>
      </c>
      <c r="BO1554" s="413">
        <f>(BN1554/V_XNN1!$L$7)*100</f>
        <v>94.51428571428572</v>
      </c>
      <c r="BP1554" s="308">
        <f>_xll.SRS1Splines.Functions25.Linear_Interp(V_XNN1!$K$3:$K$8,V_XNN1!$M$3:$M$8,BT1554)</f>
        <v>4.2480000000000198E-2</v>
      </c>
      <c r="BQ1554" s="308">
        <f>IFERROR((BN1554 - V_XNN1!$M$16) / (V_XNN1!$M$15- V_XNN1!$M$16) * 100, 0)</f>
        <v>36.768802228412255</v>
      </c>
      <c r="BR1554" s="308">
        <v>252</v>
      </c>
      <c r="BS1554" s="308">
        <v>249</v>
      </c>
      <c r="BT1554" s="374">
        <v>251.36</v>
      </c>
      <c r="BU1554" s="413">
        <v>3.1160474999999997E-2</v>
      </c>
      <c r="BV1554" s="416">
        <v>2.3E-2</v>
      </c>
      <c r="BW1554" s="415">
        <v>0</v>
      </c>
      <c r="BX1554" s="413">
        <v>0.23328000000000002</v>
      </c>
      <c r="BY1554" s="408">
        <v>8.6400000000000005E-2</v>
      </c>
      <c r="BZ1554" s="408">
        <v>0</v>
      </c>
      <c r="CA1554" s="408"/>
      <c r="CB1554" s="413">
        <f>_xll.SRS1Splines.Functions25.Linear_Interp(V_NSPC!$N$4:$N$67,V_NSPC!$P$4:$P$67,CI1554)</f>
        <v>66.529814583160004</v>
      </c>
      <c r="CC1554" s="413">
        <f>(CB1554/V_NSPC!$T$5)*100</f>
        <v>54.909253064758168</v>
      </c>
      <c r="CD1554" s="308">
        <f>CB1554-V_NSPC!$T$6</f>
        <v>65.462647783160008</v>
      </c>
      <c r="CE1554" s="413">
        <f>IFERROR((CB1554 - V_NSPC!$T$6) / (V_NSPC!$T$5- V_NSPC!$T$6) * 100, 0)</f>
        <v>54.508579186442709</v>
      </c>
      <c r="CF1554" s="413">
        <v>995</v>
      </c>
      <c r="CG1554" s="413">
        <v>955</v>
      </c>
      <c r="CH1554" s="413"/>
      <c r="CI1554" s="417">
        <v>985.29300000000001</v>
      </c>
      <c r="CJ1554" s="413"/>
      <c r="CK1554" s="416"/>
      <c r="CL1554" s="415"/>
      <c r="CM1554" s="413">
        <v>0.23328000000000002</v>
      </c>
      <c r="CN1554" s="408">
        <v>3.4560000000000007E-2</v>
      </c>
      <c r="CO1554" s="408">
        <v>0</v>
      </c>
      <c r="CP1554" s="408"/>
      <c r="CQ1554" s="413">
        <f>_xll.SRS1Splines.Functions25.Linear_Interp(V_NSPC!$X$4:$X$46,V_NSPC!$Z$4:$Z$46,CX1554)</f>
        <v>15.59203249472</v>
      </c>
      <c r="CR1554" s="413">
        <f>(CQ1554/V_NSPC!$AD$5)*100</f>
        <v>100.96401443667912</v>
      </c>
      <c r="CS1554" s="308">
        <f>CQ1554-V_NSPC!$AD$6</f>
        <v>7.4935939747199996</v>
      </c>
      <c r="CT1554" s="413">
        <f>IFERROR((CQ1554 - V_NSPC!$AD$6) / (V_NSPC!$AD$5- V_NSPC!$AD$6) * 100, 0)</f>
        <v>102.02695651843594</v>
      </c>
      <c r="CU1554" s="413">
        <v>909</v>
      </c>
      <c r="CV1554" s="413">
        <v>905</v>
      </c>
      <c r="CW1554" s="413"/>
      <c r="CX1554" s="417">
        <v>909.05799999999999</v>
      </c>
      <c r="CY1554" s="413">
        <v>2.8483666666666663</v>
      </c>
      <c r="CZ1554" s="416">
        <v>0</v>
      </c>
    </row>
    <row r="1555" spans="1:104" s="1" customFormat="1" hidden="1">
      <c r="A1555" s="315">
        <v>46114</v>
      </c>
      <c r="B1555" s="410">
        <v>0</v>
      </c>
      <c r="C1555" s="411">
        <v>0.60393599999999992</v>
      </c>
      <c r="D1555" s="412">
        <v>0.55000000000000004</v>
      </c>
      <c r="E1555" s="412">
        <v>0.59</v>
      </c>
      <c r="F1555" s="412">
        <v>0</v>
      </c>
      <c r="G1555" s="413">
        <f>_xll.SRS1Splines.Functions25.Linear_Interp(V_NEM!$R$687:$R$703,V_NEM!$T$687:$T$703,M1555)+_xll.SRS1Splines.Functions25.Linear_Interp(V_NEM!$AB$687:$AB$703,V_NEM!$AD$687:$AD$703,N1555)</f>
        <v>0.7123790696499992</v>
      </c>
      <c r="H1555" s="308">
        <f>(G1555/(V_NEM!$T$696+V_NEM!$AD$696))*100</f>
        <v>73.503687155525427</v>
      </c>
      <c r="I1555" s="308">
        <f>G1555-(V_NEM!$T$694+V_NEM!$AD$694)</f>
        <v>7.2892934649999241E-2</v>
      </c>
      <c r="J1555" s="308">
        <f>((IFERROR((_xll.SRS1Splines.Functions25.Linear_Interp(V_NEM!$R$687:$R$703,V_NEM!$T$687:$T$703,M1555) - V_NEM!$X$689) / (V_NEM!$X$688- V_NEM!$X$689) * 100, 0))+(IFERROR((_xll.SRS1Splines.Functions25.Linear_Interp(V_NEM!$AB$687:$AB$703,V_NEM!$AD$687:$AD$703,N1555) - V_NEM!$AH$689) / (V_NEM!$AH$688- V_NEM!$AH$689) * 100, 0)))/2</f>
        <v>30.966031238027167</v>
      </c>
      <c r="K1555" s="308">
        <v>784.3</v>
      </c>
      <c r="L1555" s="308">
        <v>781.8</v>
      </c>
      <c r="M1555" s="371">
        <v>782.39</v>
      </c>
      <c r="N1555" s="371">
        <v>782.95</v>
      </c>
      <c r="O1555" s="413">
        <v>0.6</v>
      </c>
      <c r="P1555" s="414">
        <v>0.59599999999999997</v>
      </c>
      <c r="Q1555" s="415">
        <v>0</v>
      </c>
      <c r="R1555" s="413">
        <v>0.41466666666666663</v>
      </c>
      <c r="S1555" s="408">
        <v>0.21759515669754007</v>
      </c>
      <c r="T1555" s="408">
        <v>2.5741972799999999</v>
      </c>
      <c r="U1555" s="408"/>
      <c r="V1555" s="413">
        <f>_xll.SRS1Splines.Functions25.Linear_Interp(V_NK3!$P$8:$P$32,V_NK3!$R$8:$R$32,AC1555)</f>
        <v>415.76255060000102</v>
      </c>
      <c r="W1555" s="413">
        <f>(V1555/V_NK3!$R$28)*100</f>
        <v>76.688138967912607</v>
      </c>
      <c r="X1555" s="308">
        <f>V1555-V_NK3!$R$8</f>
        <v>359.18389860000104</v>
      </c>
      <c r="Y1555" s="308">
        <f>IFERROR((V1555 - V_NK3!$V$10) / (V_NK3!$V$9- V_NK3!$V$10) * 100, 0)</f>
        <v>73.971830741915369</v>
      </c>
      <c r="Z1555" s="308">
        <v>541.79999999999995</v>
      </c>
      <c r="AA1555" s="308">
        <v>521</v>
      </c>
      <c r="AB1555" s="413">
        <v>537.97495761300615</v>
      </c>
      <c r="AC1555" s="371">
        <v>537.48</v>
      </c>
      <c r="AD1555" s="308">
        <v>0.5</v>
      </c>
      <c r="AE1555" s="416">
        <v>0.60712199999999994</v>
      </c>
      <c r="AF1555" s="373">
        <v>0</v>
      </c>
      <c r="AG1555" s="413">
        <v>0.19466666666666665</v>
      </c>
      <c r="AH1555" s="408">
        <v>2.5788539228570748</v>
      </c>
      <c r="AI1555" s="408">
        <v>2.4477967800000004</v>
      </c>
      <c r="AJ1555" s="408"/>
      <c r="AK1555" s="413">
        <f>_xll.SRS1Splines.Functions25.Linear_Interp(V_NK2!$R$10:$R$21,V_NK2!$T$10:$T$21,AR1555)</f>
        <v>55.585771428600601</v>
      </c>
      <c r="AL1555" s="413">
        <f>(AK1555/V_NK2!$T$18)*100</f>
        <v>77.851220488236123</v>
      </c>
      <c r="AM1555" s="308">
        <f>AK1555-V_NK2!$T$11</f>
        <v>14.765771428572805</v>
      </c>
      <c r="AN1555" s="308">
        <f>IFERROR((AK1555 - V_NK2!$X$12) / (V_NK2!$X$11- V_NK2!$X$12) * 100, 0)</f>
        <v>48.285714285721156</v>
      </c>
      <c r="AO1555" s="308">
        <v>427</v>
      </c>
      <c r="AP1555" s="308">
        <v>420</v>
      </c>
      <c r="AQ1555" s="308"/>
      <c r="AR1555" s="371">
        <v>423.38</v>
      </c>
      <c r="AS1555" s="413">
        <v>0.53333333333333333</v>
      </c>
      <c r="AT1555" s="416">
        <v>0.57058200000000003</v>
      </c>
      <c r="AU1555" s="415"/>
      <c r="AV1555" s="413">
        <v>0.17280000000000001</v>
      </c>
      <c r="AW1555" s="408">
        <v>0.21622272727271066</v>
      </c>
      <c r="AX1555" s="408">
        <v>0.32802272727272724</v>
      </c>
      <c r="AY1555" s="408"/>
      <c r="AZ1555" s="413">
        <f>_xll.SRS1Splines.Functions25.Linear_Interp(V_NNG3A!$H$4:$H$12,V_NNG3A!$I$4:$I$12,BF1555)</f>
        <v>12.2445000000001</v>
      </c>
      <c r="BA1555" s="413">
        <f>(AZ1555/V_NNG3A!$I$8)*100</f>
        <v>88.407942238267864</v>
      </c>
      <c r="BB1555" s="308">
        <f>_xll.SRS1Splines.Functions25.Linear_Interp(V_NNG3A!$H$4:$H$12,V_NNG3A!$J$4:$J$12,BF1555)</f>
        <v>1.2569137931035701</v>
      </c>
      <c r="BC1555" s="308">
        <f>IFERROR((AZ1555-V_NNG3A!$J$20) / (V_NNG3A!$J$19-V_NNG3A!$J$20) * 100, 0)</f>
        <v>43.910974581380238</v>
      </c>
      <c r="BD1555" s="308">
        <v>1050</v>
      </c>
      <c r="BE1555" s="308">
        <v>1047</v>
      </c>
      <c r="BF1555" s="374">
        <v>1048.7</v>
      </c>
      <c r="BG1555" s="413">
        <v>6.0000000000000005E-2</v>
      </c>
      <c r="BH1555" s="416">
        <v>0.10820999999999185</v>
      </c>
      <c r="BI1555" s="415">
        <v>0</v>
      </c>
      <c r="BJ1555" s="413">
        <v>0.19439999999999999</v>
      </c>
      <c r="BK1555" s="408">
        <v>0.17193600000000001</v>
      </c>
      <c r="BL1555" s="408">
        <v>0.17193600000000001</v>
      </c>
      <c r="BM1555" s="408">
        <f t="shared" si="22"/>
        <v>0</v>
      </c>
      <c r="BN1555" s="413">
        <f>_xll.SRS1Splines.Functions25.Linear_Interp(V_XNN1!$K$3:$K$8,V_XNN1!$L$3:$L$8,BT1555)</f>
        <v>0.211782</v>
      </c>
      <c r="BO1555" s="413">
        <f>(BN1555/V_XNN1!$L$7)*100</f>
        <v>100.84857142857142</v>
      </c>
      <c r="BP1555" s="308">
        <f>_xll.SRS1Splines.Functions25.Linear_Interp(V_XNN1!$K$3:$K$8,V_XNN1!$M$3:$M$8,BT1555)</f>
        <v>5.5781999999999901E-2</v>
      </c>
      <c r="BQ1555" s="308">
        <f>IFERROR((BN1555 - V_XNN1!$M$16) / (V_XNN1!$M$15- V_XNN1!$M$16) * 100, 0)</f>
        <v>77.938718662952667</v>
      </c>
      <c r="BR1555" s="308">
        <v>252</v>
      </c>
      <c r="BS1555" s="308">
        <v>249</v>
      </c>
      <c r="BT1555" s="374">
        <v>252.1</v>
      </c>
      <c r="BU1555" s="413">
        <v>3.1160474999999997E-2</v>
      </c>
      <c r="BV1555" s="416">
        <v>2.7696999999999999E-2</v>
      </c>
      <c r="BW1555" s="415">
        <v>0</v>
      </c>
      <c r="BX1555" s="413">
        <v>0.23328000000000002</v>
      </c>
      <c r="BY1555" s="408">
        <v>8.6400000000000005E-2</v>
      </c>
      <c r="BZ1555" s="408">
        <v>0</v>
      </c>
      <c r="CA1555" s="408"/>
      <c r="CB1555" s="413">
        <f>_xll.SRS1Splines.Functions25.Linear_Interp(V_NSPC!$N$4:$N$67,V_NSPC!$P$4:$P$67,CI1555)</f>
        <v>66.548221207640097</v>
      </c>
      <c r="CC1555" s="413">
        <f>(CB1555/V_NSPC!$T$5)*100</f>
        <v>54.924444659804351</v>
      </c>
      <c r="CD1555" s="308">
        <f>CB1555-V_NSPC!$T$6</f>
        <v>65.481054407640102</v>
      </c>
      <c r="CE1555" s="413">
        <f>IFERROR((CB1555 - V_NSPC!$T$6) / (V_NSPC!$T$5- V_NSPC!$T$6) * 100, 0)</f>
        <v>54.523905773160543</v>
      </c>
      <c r="CF1555" s="413">
        <v>995</v>
      </c>
      <c r="CG1555" s="413">
        <v>955</v>
      </c>
      <c r="CH1555" s="413"/>
      <c r="CI1555" s="417">
        <v>985.29700000000003</v>
      </c>
      <c r="CJ1555" s="413"/>
      <c r="CK1555" s="416"/>
      <c r="CL1555" s="415"/>
      <c r="CM1555" s="413">
        <v>0.23328000000000002</v>
      </c>
      <c r="CN1555" s="408">
        <v>3.4560000000000007E-2</v>
      </c>
      <c r="CO1555" s="408">
        <v>0</v>
      </c>
      <c r="CP1555" s="408"/>
      <c r="CQ1555" s="413">
        <f>_xll.SRS1Splines.Functions25.Linear_Interp(V_NSPC!$X$4:$X$46,V_NSPC!$Z$4:$Z$46,CX1555)</f>
        <v>15.5843321011999</v>
      </c>
      <c r="CR1555" s="413">
        <f>(CQ1555/V_NSPC!$AD$5)*100</f>
        <v>100.91415162098818</v>
      </c>
      <c r="CS1555" s="308">
        <f>CQ1555-V_NSPC!$AD$6</f>
        <v>7.4858935811998997</v>
      </c>
      <c r="CT1555" s="413">
        <f>IFERROR((CQ1555 - V_NSPC!$AD$6) / (V_NSPC!$AD$5- V_NSPC!$AD$6) * 100, 0)</f>
        <v>101.92211393989479</v>
      </c>
      <c r="CU1555" s="413">
        <v>909</v>
      </c>
      <c r="CV1555" s="413">
        <v>905</v>
      </c>
      <c r="CW1555" s="413"/>
      <c r="CX1555" s="417">
        <v>909.05499999999995</v>
      </c>
      <c r="CY1555" s="413">
        <v>2.8483666666666663</v>
      </c>
      <c r="CZ1555" s="416">
        <v>0</v>
      </c>
    </row>
    <row r="1556" spans="1:104" s="1" customFormat="1" hidden="1">
      <c r="A1556" s="315">
        <v>46115</v>
      </c>
      <c r="B1556" s="410">
        <v>0</v>
      </c>
      <c r="C1556" s="411">
        <v>0.60393599999999992</v>
      </c>
      <c r="D1556" s="412">
        <v>0.51829199999999997</v>
      </c>
      <c r="E1556" s="412">
        <v>0.58618800000000004</v>
      </c>
      <c r="F1556" s="412">
        <v>0</v>
      </c>
      <c r="G1556" s="413">
        <f>_xll.SRS1Splines.Functions25.Linear_Interp(V_NEM!$R$687:$R$703,V_NEM!$T$687:$T$703,M1556)+_xll.SRS1Splines.Functions25.Linear_Interp(V_NEM!$AB$687:$AB$703,V_NEM!$AD$687:$AD$703,N1556)</f>
        <v>0.77654095964999448</v>
      </c>
      <c r="H1556" s="308">
        <f>(G1556/(V_NEM!$T$696+V_NEM!$AD$696))*100</f>
        <v>80.123948320952394</v>
      </c>
      <c r="I1556" s="308">
        <f>G1556-(V_NEM!$T$694+V_NEM!$AD$694)</f>
        <v>0.13705482464999452</v>
      </c>
      <c r="J1556" s="308">
        <f>((IFERROR((_xll.SRS1Splines.Functions25.Linear_Interp(V_NEM!$R$687:$R$703,V_NEM!$T$687:$T$703,M1556) - V_NEM!$X$689) / (V_NEM!$X$688- V_NEM!$X$689) * 100, 0))+(IFERROR((_xll.SRS1Splines.Functions25.Linear_Interp(V_NEM!$AB$687:$AB$703,V_NEM!$AD$687:$AD$703,N1556) - V_NEM!$AH$689) / (V_NEM!$AH$688- V_NEM!$AH$689) * 100, 0)))/2</f>
        <v>52.239139705035647</v>
      </c>
      <c r="K1556" s="308">
        <v>784.3</v>
      </c>
      <c r="L1556" s="308">
        <v>781.8</v>
      </c>
      <c r="M1556" s="371">
        <v>782.79</v>
      </c>
      <c r="N1556" s="371">
        <v>783.4</v>
      </c>
      <c r="O1556" s="413">
        <v>0.6</v>
      </c>
      <c r="P1556" s="414">
        <v>0.54262699999999997</v>
      </c>
      <c r="Q1556" s="415">
        <v>0</v>
      </c>
      <c r="R1556" s="413">
        <v>0.41466666666666663</v>
      </c>
      <c r="S1556" s="408">
        <v>0.10885143639022857</v>
      </c>
      <c r="T1556" s="408">
        <v>5.5290363200000003</v>
      </c>
      <c r="U1556" s="408"/>
      <c r="V1556" s="413">
        <f>_xll.SRS1Splines.Functions25.Linear_Interp(V_NK3!$P$8:$P$32,V_NK3!$R$8:$R$32,AC1556)</f>
        <v>410.34236565499901</v>
      </c>
      <c r="W1556" s="413">
        <f>(V1556/V_NK3!$R$28)*100</f>
        <v>75.688376253126876</v>
      </c>
      <c r="X1556" s="308">
        <f>V1556-V_NK3!$R$8</f>
        <v>353.76371365499904</v>
      </c>
      <c r="Y1556" s="308">
        <f>IFERROR((V1556 - V_NK3!$V$10) / (V_NK3!$V$9- V_NK3!$V$10) * 100, 0)</f>
        <v>72.855575239081517</v>
      </c>
      <c r="Z1556" s="308">
        <v>541.79999999999995</v>
      </c>
      <c r="AA1556" s="308">
        <v>521</v>
      </c>
      <c r="AB1556" s="413">
        <v>537.91840160862944</v>
      </c>
      <c r="AC1556" s="371">
        <v>537.31899999999996</v>
      </c>
      <c r="AD1556" s="308">
        <v>0.5</v>
      </c>
      <c r="AE1556" s="416">
        <v>1.3040180000000001</v>
      </c>
      <c r="AF1556" s="373">
        <v>0</v>
      </c>
      <c r="AG1556" s="413">
        <v>0.19466666666666665</v>
      </c>
      <c r="AH1556" s="408">
        <v>5.3635999528570757</v>
      </c>
      <c r="AI1556" s="408">
        <v>5.5383428100000005</v>
      </c>
      <c r="AJ1556" s="408"/>
      <c r="AK1556" s="413">
        <f>_xll.SRS1Splines.Functions25.Linear_Interp(V_NK2!$R$10:$R$21,V_NK2!$T$10:$T$21,AR1556)</f>
        <v>55.411028571457599</v>
      </c>
      <c r="AL1556" s="413">
        <f>(AK1556/V_NK2!$T$18)*100</f>
        <v>77.606482593077857</v>
      </c>
      <c r="AM1556" s="308">
        <f>AK1556-V_NK2!$T$11</f>
        <v>14.591028571429803</v>
      </c>
      <c r="AN1556" s="308">
        <f>IFERROR((AK1556 - V_NK2!$X$12) / (V_NK2!$X$11- V_NK2!$X$12) * 100, 0)</f>
        <v>47.714285714292082</v>
      </c>
      <c r="AO1556" s="308">
        <v>427</v>
      </c>
      <c r="AP1556" s="308">
        <v>420</v>
      </c>
      <c r="AQ1556" s="308"/>
      <c r="AR1556" s="371">
        <v>423.34</v>
      </c>
      <c r="AS1556" s="413">
        <v>0.53333333333333333</v>
      </c>
      <c r="AT1556" s="416">
        <v>1.2909889999999999</v>
      </c>
      <c r="AU1556" s="415"/>
      <c r="AV1556" s="413">
        <v>0.17280000000000001</v>
      </c>
      <c r="AW1556" s="408">
        <v>0.21286363636360081</v>
      </c>
      <c r="AX1556" s="408">
        <v>0.17</v>
      </c>
      <c r="AY1556" s="408"/>
      <c r="AZ1556" s="413">
        <f>_xll.SRS1Splines.Functions25.Linear_Interp(V_NNG3A!$H$4:$H$12,V_NNG3A!$I$4:$I$12,BF1556)</f>
        <v>12.429749999999901</v>
      </c>
      <c r="BA1556" s="413">
        <f>(AZ1556/V_NNG3A!$I$8)*100</f>
        <v>89.745487364620232</v>
      </c>
      <c r="BB1556" s="308">
        <f>_xll.SRS1Splines.Functions25.Linear_Interp(V_NNG3A!$H$4:$H$12,V_NNG3A!$J$4:$J$12,BF1556)</f>
        <v>1.4421637931033999</v>
      </c>
      <c r="BC1556" s="308">
        <f>IFERROR((AZ1556-V_NNG3A!$J$20) / (V_NNG3A!$J$19-V_NNG3A!$J$20) * 100, 0)</f>
        <v>50.382785206599046</v>
      </c>
      <c r="BD1556" s="308">
        <v>1050</v>
      </c>
      <c r="BE1556" s="308">
        <v>1047</v>
      </c>
      <c r="BF1556" s="374">
        <v>1048.8499999999999</v>
      </c>
      <c r="BG1556" s="413">
        <v>6.0000000000000005E-2</v>
      </c>
      <c r="BH1556" s="416">
        <v>5.7000000000000002E-2</v>
      </c>
      <c r="BI1556" s="415">
        <v>0</v>
      </c>
      <c r="BJ1556" s="413">
        <v>0.19439999999999999</v>
      </c>
      <c r="BK1556" s="408">
        <v>0.16675200000000001</v>
      </c>
      <c r="BL1556" s="408">
        <v>0.16934399999999999</v>
      </c>
      <c r="BM1556" s="408">
        <f t="shared" si="22"/>
        <v>-2.5919999999999832E-3</v>
      </c>
      <c r="BN1556" s="413">
        <f>_xll.SRS1Splines.Functions25.Linear_Interp(V_XNN1!$K$3:$K$8,V_XNN1!$L$3:$L$8,BT1556)</f>
        <v>0.21712799999999999</v>
      </c>
      <c r="BO1556" s="413">
        <f>(BN1556/V_XNN1!$L$7)*100</f>
        <v>103.3942857142857</v>
      </c>
      <c r="BP1556" s="308">
        <f>_xll.SRS1Splines.Functions25.Linear_Interp(V_XNN1!$K$3:$K$8,V_XNN1!$M$3:$M$8,BT1556)</f>
        <v>6.1128000000000099E-2</v>
      </c>
      <c r="BQ1556" s="308">
        <f>IFERROR((BN1556 - V_XNN1!$M$16) / (V_XNN1!$M$15- V_XNN1!$M$16) * 100, 0)</f>
        <v>94.484679665738142</v>
      </c>
      <c r="BR1556" s="308">
        <v>252</v>
      </c>
      <c r="BS1556" s="308">
        <v>249</v>
      </c>
      <c r="BT1556" s="374">
        <v>252.4</v>
      </c>
      <c r="BU1556" s="413">
        <v>3.1160474999999997E-2</v>
      </c>
      <c r="BV1556" s="416">
        <v>2.6797999999999999E-2</v>
      </c>
      <c r="BW1556" s="415">
        <v>0</v>
      </c>
      <c r="BX1556" s="413">
        <v>0.23328000000000002</v>
      </c>
      <c r="BY1556" s="408">
        <v>8.6400000000000005E-2</v>
      </c>
      <c r="BZ1556" s="408">
        <v>3.1103999999999997E-3</v>
      </c>
      <c r="CA1556" s="408"/>
      <c r="CB1556" s="413">
        <f>_xll.SRS1Splines.Functions25.Linear_Interp(V_NSPC!$N$4:$N$67,V_NSPC!$P$4:$P$67,CI1556)</f>
        <v>66.571229488240107</v>
      </c>
      <c r="CC1556" s="413">
        <f>(CB1556/V_NSPC!$T$5)*100</f>
        <v>54.943434153612003</v>
      </c>
      <c r="CD1556" s="308">
        <f>CB1556-V_NSPC!$T$6</f>
        <v>65.504062688240111</v>
      </c>
      <c r="CE1556" s="413">
        <f>IFERROR((CB1556 - V_NSPC!$T$6) / (V_NSPC!$T$5- V_NSPC!$T$6) * 100, 0)</f>
        <v>54.543064006557763</v>
      </c>
      <c r="CF1556" s="413">
        <v>995</v>
      </c>
      <c r="CG1556" s="413">
        <v>955</v>
      </c>
      <c r="CH1556" s="413"/>
      <c r="CI1556" s="417">
        <v>985.30200000000002</v>
      </c>
      <c r="CJ1556" s="413"/>
      <c r="CK1556" s="416"/>
      <c r="CL1556" s="415"/>
      <c r="CM1556" s="413">
        <v>0.23328000000000002</v>
      </c>
      <c r="CN1556" s="408">
        <v>3.4560000000000007E-2</v>
      </c>
      <c r="CO1556" s="408">
        <v>3.1103999999999997E-3</v>
      </c>
      <c r="CP1556" s="408"/>
      <c r="CQ1556" s="413">
        <f>_xll.SRS1Splines.Functions25.Linear_Interp(V_NSPC!$X$4:$X$46,V_NSPC!$Z$4:$Z$46,CX1556)</f>
        <v>15.5817653033599</v>
      </c>
      <c r="CR1556" s="413">
        <f>(CQ1556/V_NSPC!$AD$5)*100</f>
        <v>100.89753068242476</v>
      </c>
      <c r="CS1556" s="308">
        <f>CQ1556-V_NSPC!$AD$6</f>
        <v>7.4833267833598995</v>
      </c>
      <c r="CT1556" s="413">
        <f>IFERROR((CQ1556 - V_NSPC!$AD$6) / (V_NSPC!$AD$5- V_NSPC!$AD$6) * 100, 0)</f>
        <v>101.88716641371487</v>
      </c>
      <c r="CU1556" s="413">
        <v>909</v>
      </c>
      <c r="CV1556" s="413">
        <v>905</v>
      </c>
      <c r="CW1556" s="413"/>
      <c r="CX1556" s="417">
        <v>909.05399999999997</v>
      </c>
      <c r="CY1556" s="413">
        <v>2.8483666666666663</v>
      </c>
      <c r="CZ1556" s="416">
        <v>0</v>
      </c>
    </row>
    <row r="1557" spans="1:104" s="1" customFormat="1" hidden="1">
      <c r="A1557" s="315">
        <v>46116</v>
      </c>
      <c r="B1557" s="410">
        <v>0</v>
      </c>
      <c r="C1557" s="411">
        <v>0.60393599999999992</v>
      </c>
      <c r="D1557" s="412">
        <v>0.52617599999999998</v>
      </c>
      <c r="E1557" s="412">
        <v>0.61343999999999987</v>
      </c>
      <c r="F1557" s="412">
        <v>0</v>
      </c>
      <c r="G1557" s="413">
        <f>_xll.SRS1Splines.Functions25.Linear_Interp(V_NEM!$R$687:$R$703,V_NEM!$T$687:$T$703,M1557)+_xll.SRS1Splines.Functions25.Linear_Interp(V_NEM!$AB$687:$AB$703,V_NEM!$AD$687:$AD$703,N1557)</f>
        <v>0.67270339455000006</v>
      </c>
      <c r="H1557" s="308">
        <f>(G1557/(V_NEM!$T$696+V_NEM!$AD$696))*100</f>
        <v>69.409927899421191</v>
      </c>
      <c r="I1557" s="308">
        <f>G1557-(V_NEM!$T$694+V_NEM!$AD$694)</f>
        <v>3.32172595500001E-2</v>
      </c>
      <c r="J1557" s="308">
        <f>((IFERROR((_xll.SRS1Splines.Functions25.Linear_Interp(V_NEM!$R$687:$R$703,V_NEM!$T$687:$T$703,M1557) - V_NEM!$X$689) / (V_NEM!$X$688- V_NEM!$X$689) * 100, 0))+(IFERROR((_xll.SRS1Splines.Functions25.Linear_Interp(V_NEM!$AB$687:$AB$703,V_NEM!$AD$687:$AD$703,N1557) - V_NEM!$AH$689) / (V_NEM!$AH$688- V_NEM!$AH$689) * 100, 0)))/2</f>
        <v>19.146395841548834</v>
      </c>
      <c r="K1557" s="308">
        <v>784.3</v>
      </c>
      <c r="L1557" s="308">
        <v>781.8</v>
      </c>
      <c r="M1557" s="371">
        <v>782.13</v>
      </c>
      <c r="N1557" s="371">
        <v>782.7</v>
      </c>
      <c r="O1557" s="413">
        <v>0.6</v>
      </c>
      <c r="P1557" s="414">
        <v>0.66078400000000004</v>
      </c>
      <c r="Q1557" s="415">
        <v>0</v>
      </c>
      <c r="R1557" s="413">
        <v>0.41466666666666663</v>
      </c>
      <c r="S1557" s="408">
        <v>0.12609456301040645</v>
      </c>
      <c r="T1557" s="408">
        <v>0.8330751999999999</v>
      </c>
      <c r="U1557" s="408"/>
      <c r="V1557" s="413">
        <f>_xll.SRS1Splines.Functions25.Linear_Interp(V_NK3!$P$8:$P$32,V_NK3!$R$8:$R$32,AC1557)</f>
        <v>409.63538500999999</v>
      </c>
      <c r="W1557" s="413">
        <f>(V1557/V_NK3!$R$28)*100</f>
        <v>75.557972420763747</v>
      </c>
      <c r="X1557" s="308">
        <f>V1557-V_NK3!$R$8</f>
        <v>353.05673301000002</v>
      </c>
      <c r="Y1557" s="308">
        <f>IFERROR((V1557 - V_NK3!$V$10) / (V_NK3!$V$9- V_NK3!$V$10) * 100, 0)</f>
        <v>72.709976695233877</v>
      </c>
      <c r="Z1557" s="308">
        <v>541.79999999999995</v>
      </c>
      <c r="AA1557" s="308">
        <v>521</v>
      </c>
      <c r="AB1557" s="413">
        <v>537.86184560425272</v>
      </c>
      <c r="AC1557" s="371">
        <v>537.298</v>
      </c>
      <c r="AD1557" s="308">
        <v>0.5</v>
      </c>
      <c r="AE1557" s="416">
        <v>0.19647999999999999</v>
      </c>
      <c r="AF1557" s="373">
        <v>0</v>
      </c>
      <c r="AG1557" s="413">
        <v>0.19466666666666665</v>
      </c>
      <c r="AH1557" s="408">
        <v>1.1276132057143877</v>
      </c>
      <c r="AI1557" s="408">
        <v>0.86549892000000006</v>
      </c>
      <c r="AJ1557" s="408"/>
      <c r="AK1557" s="413">
        <f>_xll.SRS1Splines.Functions25.Linear_Interp(V_NK2!$R$10:$R$21,V_NK2!$T$10:$T$21,AR1557)</f>
        <v>55.673142857171896</v>
      </c>
      <c r="AL1557" s="413">
        <f>(AK1557/V_NK2!$T$18)*100</f>
        <v>77.973589435814972</v>
      </c>
      <c r="AM1557" s="308">
        <f>AK1557-V_NK2!$T$11</f>
        <v>14.8531428571441</v>
      </c>
      <c r="AN1557" s="308">
        <f>IFERROR((AK1557 - V_NK2!$X$12) / (V_NK2!$X$11- V_NK2!$X$12) * 100, 0)</f>
        <v>48.571428571435021</v>
      </c>
      <c r="AO1557" s="308">
        <v>427</v>
      </c>
      <c r="AP1557" s="308">
        <v>420</v>
      </c>
      <c r="AQ1557" s="308"/>
      <c r="AR1557" s="371">
        <v>423.4</v>
      </c>
      <c r="AS1557" s="413">
        <v>0.53333333333333333</v>
      </c>
      <c r="AT1557" s="416">
        <v>0.20174799999999998</v>
      </c>
      <c r="AU1557" s="415"/>
      <c r="AV1557" s="413">
        <v>0.17280000000000001</v>
      </c>
      <c r="AW1557" s="408">
        <v>0.21026363636366233</v>
      </c>
      <c r="AX1557" s="408">
        <v>0.17386363636363633</v>
      </c>
      <c r="AY1557" s="408"/>
      <c r="AZ1557" s="413">
        <f>_xll.SRS1Splines.Functions25.Linear_Interp(V_NNG3A!$H$4:$H$12,V_NNG3A!$I$4:$I$12,BF1557)</f>
        <v>12.602650000000001</v>
      </c>
      <c r="BA1557" s="413">
        <f>(AZ1557/V_NNG3A!$I$8)*100</f>
        <v>90.993862815884484</v>
      </c>
      <c r="BB1557" s="308">
        <f>_xll.SRS1Splines.Functions25.Linear_Interp(V_NNG3A!$H$4:$H$12,V_NNG3A!$J$4:$J$12,BF1557)</f>
        <v>1.6150637931035301</v>
      </c>
      <c r="BC1557" s="308">
        <f>IFERROR((AZ1557-V_NNG3A!$J$20) / (V_NNG3A!$J$19-V_NNG3A!$J$20) * 100, 0)</f>
        <v>56.42314179014658</v>
      </c>
      <c r="BD1557" s="308">
        <v>1050</v>
      </c>
      <c r="BE1557" s="308">
        <v>1047</v>
      </c>
      <c r="BF1557" s="374">
        <v>1048.99</v>
      </c>
      <c r="BG1557" s="413">
        <v>6.0000000000000005E-2</v>
      </c>
      <c r="BH1557" s="416">
        <v>5.7000000000000002E-2</v>
      </c>
      <c r="BI1557" s="415">
        <v>0</v>
      </c>
      <c r="BJ1557" s="413">
        <v>0.19439999999999999</v>
      </c>
      <c r="BK1557" s="408">
        <v>0.189216</v>
      </c>
      <c r="BL1557" s="408">
        <v>0.19008000000000003</v>
      </c>
      <c r="BM1557" s="408">
        <f t="shared" si="22"/>
        <v>-8.6400000000003141E-4</v>
      </c>
      <c r="BN1557" s="413">
        <f>_xll.SRS1Splines.Functions25.Linear_Interp(V_XNN1!$K$3:$K$8,V_XNN1!$L$3:$L$8,BT1557)</f>
        <v>0.21623700000000001</v>
      </c>
      <c r="BO1557" s="413">
        <f>(BN1557/V_XNN1!$L$7)*100</f>
        <v>102.97</v>
      </c>
      <c r="BP1557" s="308">
        <f>_xll.SRS1Splines.Functions25.Linear_Interp(V_XNN1!$K$3:$K$8,V_XNN1!$M$3:$M$8,BT1557)</f>
        <v>6.0236999999999902E-2</v>
      </c>
      <c r="BQ1557" s="308">
        <f>IFERROR((BN1557 - V_XNN1!$M$16) / (V_XNN1!$M$15- V_XNN1!$M$16) * 100, 0)</f>
        <v>91.727019498607305</v>
      </c>
      <c r="BR1557" s="308">
        <v>252</v>
      </c>
      <c r="BS1557" s="308">
        <v>249</v>
      </c>
      <c r="BT1557" s="374">
        <v>252.35</v>
      </c>
      <c r="BU1557" s="413">
        <v>3.1160474999999997E-2</v>
      </c>
      <c r="BV1557" s="416">
        <v>3.0346999999999999E-2</v>
      </c>
      <c r="BW1557" s="415">
        <v>0</v>
      </c>
      <c r="BX1557" s="413">
        <v>0.23328000000000002</v>
      </c>
      <c r="BY1557" s="408">
        <v>8.6400000000000005E-2</v>
      </c>
      <c r="BZ1557" s="408">
        <v>0</v>
      </c>
      <c r="CA1557" s="408"/>
      <c r="CB1557" s="413">
        <f>_xll.SRS1Splines.Functions25.Linear_Interp(V_NSPC!$N$4:$N$67,V_NSPC!$P$4:$P$67,CI1557)</f>
        <v>66.580432800479898</v>
      </c>
      <c r="CC1557" s="413">
        <f>(CB1557/V_NSPC!$T$5)*100</f>
        <v>54.951029951134892</v>
      </c>
      <c r="CD1557" s="308">
        <f>CB1557-V_NSPC!$T$6</f>
        <v>65.513266000479902</v>
      </c>
      <c r="CE1557" s="413">
        <f>IFERROR((CB1557 - V_NSPC!$T$6) / (V_NSPC!$T$5- V_NSPC!$T$6) * 100, 0)</f>
        <v>54.550727299916467</v>
      </c>
      <c r="CF1557" s="413">
        <v>995</v>
      </c>
      <c r="CG1557" s="413">
        <v>955</v>
      </c>
      <c r="CH1557" s="413"/>
      <c r="CI1557" s="417">
        <v>985.30399999999997</v>
      </c>
      <c r="CJ1557" s="413"/>
      <c r="CK1557" s="416"/>
      <c r="CL1557" s="415"/>
      <c r="CM1557" s="413">
        <v>0.23328000000000002</v>
      </c>
      <c r="CN1557" s="408">
        <v>3.4560000000000007E-2</v>
      </c>
      <c r="CO1557" s="408">
        <v>0</v>
      </c>
      <c r="CP1557" s="408"/>
      <c r="CQ1557" s="413">
        <f>_xll.SRS1Splines.Functions25.Linear_Interp(V_NSPC!$X$4:$X$46,V_NSPC!$Z$4:$Z$46,CX1557)</f>
        <v>15.5766317076801</v>
      </c>
      <c r="CR1557" s="413">
        <f>(CQ1557/V_NSPC!$AD$5)*100</f>
        <v>100.86428880529918</v>
      </c>
      <c r="CS1557" s="308">
        <f>CQ1557-V_NSPC!$AD$6</f>
        <v>7.4781931876801</v>
      </c>
      <c r="CT1557" s="413">
        <f>IFERROR((CQ1557 - V_NSPC!$AD$6) / (V_NSPC!$AD$5- V_NSPC!$AD$6) * 100, 0)</f>
        <v>101.81727136135773</v>
      </c>
      <c r="CU1557" s="413">
        <v>909</v>
      </c>
      <c r="CV1557" s="413">
        <v>905</v>
      </c>
      <c r="CW1557" s="413"/>
      <c r="CX1557" s="417">
        <v>909.05200000000002</v>
      </c>
      <c r="CY1557" s="413">
        <v>2.8483666666666663</v>
      </c>
      <c r="CZ1557" s="416">
        <v>0</v>
      </c>
    </row>
    <row r="1558" spans="1:104" s="1" customFormat="1" hidden="1">
      <c r="A1558" s="315">
        <v>46117</v>
      </c>
      <c r="B1558" s="410">
        <v>0</v>
      </c>
      <c r="C1558" s="411">
        <v>0.60393599999999992</v>
      </c>
      <c r="D1558" s="412">
        <v>0.53654399999999991</v>
      </c>
      <c r="E1558" s="412">
        <v>0.50284799999999996</v>
      </c>
      <c r="F1558" s="412">
        <v>0</v>
      </c>
      <c r="G1558" s="413">
        <f>_xll.SRS1Splines.Functions25.Linear_Interp(V_NEM!$R$687:$R$703,V_NEM!$T$687:$T$703,M1558)+_xll.SRS1Splines.Functions25.Linear_Interp(V_NEM!$AB$687:$AB$703,V_NEM!$AD$687:$AD$703,N1558)</f>
        <v>0.84783024625000358</v>
      </c>
      <c r="H1558" s="308">
        <f>(G1558/(V_NEM!$T$696+V_NEM!$AD$696))*100</f>
        <v>87.479618417158548</v>
      </c>
      <c r="I1558" s="308">
        <f>G1558-(V_NEM!$T$694+V_NEM!$AD$694)</f>
        <v>0.20834411125000363</v>
      </c>
      <c r="J1558" s="308">
        <f>((IFERROR((_xll.SRS1Splines.Functions25.Linear_Interp(V_NEM!$R$687:$R$703,V_NEM!$T$687:$T$703,M1558) - V_NEM!$X$689) / (V_NEM!$X$688- V_NEM!$X$689) * 100, 0))+(IFERROR((_xll.SRS1Splines.Functions25.Linear_Interp(V_NEM!$AB$687:$AB$703,V_NEM!$AD$687:$AD$703,N1558) - V_NEM!$AH$689) / (V_NEM!$AH$688- V_NEM!$AH$689) * 100, 0)))/2</f>
        <v>58.379625864084161</v>
      </c>
      <c r="K1558" s="308">
        <v>784.3</v>
      </c>
      <c r="L1558" s="308">
        <v>781.8</v>
      </c>
      <c r="M1558" s="371">
        <v>783.35</v>
      </c>
      <c r="N1558" s="371">
        <v>783.1</v>
      </c>
      <c r="O1558" s="413">
        <v>0.6</v>
      </c>
      <c r="P1558" s="414">
        <v>0.53689999999999993</v>
      </c>
      <c r="Q1558" s="415">
        <v>0</v>
      </c>
      <c r="R1558" s="413">
        <v>0.41466666666666663</v>
      </c>
      <c r="S1558" s="408">
        <v>3.4679656935242005E-2</v>
      </c>
      <c r="T1558" s="408">
        <v>3.0309309280000005</v>
      </c>
      <c r="U1558" s="408"/>
      <c r="V1558" s="413">
        <f>_xll.SRS1Splines.Functions25.Linear_Interp(V_NK3!$P$8:$P$32,V_NK3!$R$8:$R$32,AC1558)</f>
        <v>406.63913370499802</v>
      </c>
      <c r="W1558" s="413">
        <f>(V1558/V_NK3!$R$28)*100</f>
        <v>75.005308559795068</v>
      </c>
      <c r="X1558" s="308">
        <f>V1558-V_NK3!$R$8</f>
        <v>350.06048170499804</v>
      </c>
      <c r="Y1558" s="308">
        <f>IFERROR((V1558 - V_NK3!$V$10) / (V_NK3!$V$9- V_NK3!$V$10) * 100, 0)</f>
        <v>72.092916199878346</v>
      </c>
      <c r="Z1558" s="308">
        <v>541.79999999999995</v>
      </c>
      <c r="AA1558" s="308">
        <v>521</v>
      </c>
      <c r="AB1558" s="413">
        <v>537.80528959987601</v>
      </c>
      <c r="AC1558" s="371">
        <v>537.20899999999995</v>
      </c>
      <c r="AD1558" s="308">
        <v>0.5</v>
      </c>
      <c r="AE1558" s="416">
        <v>0.71484220000000009</v>
      </c>
      <c r="AF1558" s="373">
        <v>0</v>
      </c>
      <c r="AG1558" s="413">
        <v>0.19466666666666665</v>
      </c>
      <c r="AH1558" s="408">
        <v>2.8776858785714627</v>
      </c>
      <c r="AI1558" s="408">
        <v>3.0961144500000004</v>
      </c>
      <c r="AJ1558" s="408"/>
      <c r="AK1558" s="413">
        <f>_xll.SRS1Splines.Functions25.Linear_Interp(V_NK2!$R$10:$R$21,V_NK2!$T$10:$T$21,AR1558)</f>
        <v>55.454714285743499</v>
      </c>
      <c r="AL1558" s="413">
        <f>(AK1558/V_NK2!$T$18)*100</f>
        <v>77.667667066867637</v>
      </c>
      <c r="AM1558" s="308">
        <f>AK1558-V_NK2!$T$11</f>
        <v>14.634714285715702</v>
      </c>
      <c r="AN1558" s="308">
        <f>IFERROR((AK1558 - V_NK2!$X$12) / (V_NK2!$X$11- V_NK2!$X$12) * 100, 0)</f>
        <v>47.857142857149839</v>
      </c>
      <c r="AO1558" s="308">
        <v>427</v>
      </c>
      <c r="AP1558" s="308">
        <v>420</v>
      </c>
      <c r="AQ1558" s="308"/>
      <c r="AR1558" s="371">
        <v>423.35</v>
      </c>
      <c r="AS1558" s="413">
        <v>0.53333333333333333</v>
      </c>
      <c r="AT1558" s="416">
        <v>0.72170500000000004</v>
      </c>
      <c r="AU1558" s="415"/>
      <c r="AV1558" s="413">
        <v>0.17280000000000001</v>
      </c>
      <c r="AW1558" s="408">
        <v>0.21</v>
      </c>
      <c r="AX1558" s="408">
        <v>0.18</v>
      </c>
      <c r="AY1558" s="408"/>
      <c r="AZ1558" s="413">
        <f>_xll.SRS1Splines.Functions25.Linear_Interp(V_NNG3A!$H$4:$H$12,V_NNG3A!$I$4:$I$12,BF1558)</f>
        <v>12.7508499999999</v>
      </c>
      <c r="BA1558" s="413">
        <f>(AZ1558/V_NNG3A!$I$8)*100</f>
        <v>92.063898916966792</v>
      </c>
      <c r="BB1558" s="308">
        <f>_xll.SRS1Splines.Functions25.Linear_Interp(V_NNG3A!$H$4:$H$12,V_NNG3A!$J$4:$J$12,BF1558)</f>
        <v>1.7632637931033901</v>
      </c>
      <c r="BC1558" s="308">
        <f>IFERROR((AZ1558-V_NNG3A!$J$20) / (V_NNG3A!$J$19-V_NNG3A!$J$20) * 100, 0)</f>
        <v>61.600590290323687</v>
      </c>
      <c r="BD1558" s="308">
        <v>1050</v>
      </c>
      <c r="BE1558" s="308">
        <v>1047</v>
      </c>
      <c r="BF1558" s="374">
        <v>1049.1099999999999</v>
      </c>
      <c r="BG1558" s="413">
        <v>6.0000000000000005E-2</v>
      </c>
      <c r="BH1558" s="416">
        <v>5.7000000000000002E-2</v>
      </c>
      <c r="BI1558" s="415">
        <v>0</v>
      </c>
      <c r="BJ1558" s="413">
        <v>0.19439999999999999</v>
      </c>
      <c r="BK1558" s="408">
        <v>0.17</v>
      </c>
      <c r="BL1558" s="408">
        <v>0.17</v>
      </c>
      <c r="BM1558" s="408">
        <f t="shared" si="22"/>
        <v>0</v>
      </c>
      <c r="BN1558" s="413">
        <f>_xll.SRS1Splines.Functions25.Linear_Interp(V_XNN1!$K$3:$K$8,V_XNN1!$L$3:$L$8,BT1558)</f>
        <v>0.21623700000000001</v>
      </c>
      <c r="BO1558" s="413">
        <f>(BN1558/V_XNN1!$L$7)*100</f>
        <v>102.97</v>
      </c>
      <c r="BP1558" s="308">
        <f>_xll.SRS1Splines.Functions25.Linear_Interp(V_XNN1!$K$3:$K$8,V_XNN1!$M$3:$M$8,BT1558)</f>
        <v>6.0236999999999902E-2</v>
      </c>
      <c r="BQ1558" s="308">
        <f>IFERROR((BN1558 - V_XNN1!$M$16) / (V_XNN1!$M$15- V_XNN1!$M$16) * 100, 0)</f>
        <v>91.727019498607305</v>
      </c>
      <c r="BR1558" s="308">
        <v>252</v>
      </c>
      <c r="BS1558" s="308">
        <v>249</v>
      </c>
      <c r="BT1558" s="374">
        <v>252.35</v>
      </c>
      <c r="BU1558" s="413">
        <v>3.1160474999999997E-2</v>
      </c>
      <c r="BV1558" s="416">
        <v>0.03</v>
      </c>
      <c r="BW1558" s="415">
        <v>0</v>
      </c>
      <c r="BX1558" s="413">
        <v>0.23328000000000002</v>
      </c>
      <c r="BY1558" s="408">
        <v>8.6400000000000005E-2</v>
      </c>
      <c r="BZ1558" s="408">
        <v>0</v>
      </c>
      <c r="CA1558" s="408"/>
      <c r="CB1558" s="413">
        <f>_xll.SRS1Splines.Functions25.Linear_Interp(V_NSPC!$N$4:$N$67,V_NSPC!$P$4:$P$67,CI1558)</f>
        <v>66.608042737199796</v>
      </c>
      <c r="CC1558" s="413">
        <f>(CB1558/V_NSPC!$T$5)*100</f>
        <v>54.973817343703971</v>
      </c>
      <c r="CD1558" s="308">
        <f>CB1558-V_NSPC!$T$6</f>
        <v>65.5408759371998</v>
      </c>
      <c r="CE1558" s="413">
        <f>IFERROR((CB1558 - V_NSPC!$T$6) / (V_NSPC!$T$5- V_NSPC!$T$6) * 100, 0)</f>
        <v>54.573717179993032</v>
      </c>
      <c r="CF1558" s="413">
        <v>995</v>
      </c>
      <c r="CG1558" s="413">
        <v>955</v>
      </c>
      <c r="CH1558" s="413"/>
      <c r="CI1558" s="417">
        <v>985.31</v>
      </c>
      <c r="CJ1558" s="413"/>
      <c r="CK1558" s="416"/>
      <c r="CL1558" s="415"/>
      <c r="CM1558" s="413">
        <v>0.23328000000000002</v>
      </c>
      <c r="CN1558" s="408">
        <v>3.4560000000000007E-2</v>
      </c>
      <c r="CO1558" s="408">
        <v>0</v>
      </c>
      <c r="CP1558" s="408"/>
      <c r="CQ1558" s="413">
        <f>_xll.SRS1Splines.Functions25.Linear_Interp(V_NSPC!$X$4:$X$46,V_NSPC!$Z$4:$Z$46,CX1558)</f>
        <v>15.5201621551999</v>
      </c>
      <c r="CR1558" s="413">
        <f>(CQ1558/V_NSPC!$AD$5)*100</f>
        <v>100.49862815690234</v>
      </c>
      <c r="CS1558" s="308">
        <f>CQ1558-V_NSPC!$AD$6</f>
        <v>7.4217236351998999</v>
      </c>
      <c r="CT1558" s="413">
        <f>IFERROR((CQ1558 - V_NSPC!$AD$6) / (V_NSPC!$AD$5- V_NSPC!$AD$6) * 100, 0)</f>
        <v>101.04842578539655</v>
      </c>
      <c r="CU1558" s="413">
        <v>909</v>
      </c>
      <c r="CV1558" s="413">
        <v>905</v>
      </c>
      <c r="CW1558" s="413"/>
      <c r="CX1558" s="417">
        <v>909.03</v>
      </c>
      <c r="CY1558" s="413">
        <v>2.8483666666666663</v>
      </c>
      <c r="CZ1558" s="416">
        <v>0</v>
      </c>
    </row>
    <row r="1559" spans="1:104" s="1" customFormat="1" hidden="1">
      <c r="A1559" s="315">
        <v>46118</v>
      </c>
      <c r="B1559" s="410">
        <v>0</v>
      </c>
      <c r="C1559" s="411">
        <v>0.60393599999999992</v>
      </c>
      <c r="D1559" s="412">
        <v>0.53654399999999991</v>
      </c>
      <c r="E1559" s="412">
        <v>0.62207999999999997</v>
      </c>
      <c r="F1559" s="412">
        <v>0</v>
      </c>
      <c r="G1559" s="413">
        <f>_xll.SRS1Splines.Functions25.Linear_Interp(V_NEM!$R$687:$R$703,V_NEM!$T$687:$T$703,M1559)+_xll.SRS1Splines.Functions25.Linear_Interp(V_NEM!$AB$687:$AB$703,V_NEM!$AD$687:$AD$703,N1559)</f>
        <v>0.70963574360000192</v>
      </c>
      <c r="H1559" s="308">
        <f>(G1559/(V_NEM!$T$696+V_NEM!$AD$696))*100</f>
        <v>73.220629176514791</v>
      </c>
      <c r="I1559" s="308">
        <f>G1559-(V_NEM!$T$694+V_NEM!$AD$694)</f>
        <v>7.0149608600001967E-2</v>
      </c>
      <c r="J1559" s="308">
        <f>((IFERROR((_xll.SRS1Splines.Functions25.Linear_Interp(V_NEM!$R$687:$R$703,V_NEM!$T$687:$T$703,M1559) - V_NEM!$X$689) / (V_NEM!$X$688- V_NEM!$X$689) * 100, 0))+(IFERROR((_xll.SRS1Splines.Functions25.Linear_Interp(V_NEM!$AB$687:$AB$703,V_NEM!$AD$687:$AD$703,N1559) - V_NEM!$AH$689) / (V_NEM!$AH$688- V_NEM!$AH$689) * 100, 0)))/2</f>
        <v>31.417276330659377</v>
      </c>
      <c r="K1559" s="308">
        <v>784.3</v>
      </c>
      <c r="L1559" s="308">
        <v>781.8</v>
      </c>
      <c r="M1559" s="371">
        <v>782.36</v>
      </c>
      <c r="N1559" s="371">
        <v>783</v>
      </c>
      <c r="O1559" s="413">
        <v>0.6</v>
      </c>
      <c r="P1559" s="414">
        <v>0.60928099999999996</v>
      </c>
      <c r="Q1559" s="415">
        <v>0</v>
      </c>
      <c r="R1559" s="413">
        <v>0.41466666666666663</v>
      </c>
      <c r="S1559" s="408">
        <v>3.8992137814035231E-2</v>
      </c>
      <c r="T1559" s="408">
        <v>0.3756495840001009</v>
      </c>
      <c r="U1559" s="408"/>
      <c r="V1559" s="413">
        <f>_xll.SRS1Splines.Functions25.Linear_Interp(V_NK3!$P$8:$P$32,V_NK3!$R$8:$R$32,AC1559)</f>
        <v>406.30247625499902</v>
      </c>
      <c r="W1559" s="413">
        <f>(V1559/V_NK3!$R$28)*100</f>
        <v>74.943211496765102</v>
      </c>
      <c r="X1559" s="308">
        <f>V1559-V_NK3!$R$8</f>
        <v>349.72382425499904</v>
      </c>
      <c r="Y1559" s="308">
        <f>IFERROR((V1559 - V_NK3!$V$10) / (V_NK3!$V$9- V_NK3!$V$10) * 100, 0)</f>
        <v>72.023583559951007</v>
      </c>
      <c r="Z1559" s="308">
        <v>541.79999999999995</v>
      </c>
      <c r="AA1559" s="308">
        <v>521</v>
      </c>
      <c r="AB1559" s="413">
        <v>537.74873359549929</v>
      </c>
      <c r="AC1559" s="371">
        <v>537.19899999999996</v>
      </c>
      <c r="AD1559" s="308">
        <v>0.5</v>
      </c>
      <c r="AE1559" s="416">
        <v>8.8596600000023798E-2</v>
      </c>
      <c r="AF1559" s="373">
        <v>0</v>
      </c>
      <c r="AG1559" s="413">
        <v>0.19466666666666665</v>
      </c>
      <c r="AH1559" s="408">
        <v>0.52875730285707467</v>
      </c>
      <c r="AI1559" s="408">
        <v>0.39770015999999997</v>
      </c>
      <c r="AJ1559" s="408"/>
      <c r="AK1559" s="413">
        <f>_xll.SRS1Splines.Functions25.Linear_Interp(V_NK2!$R$10:$R$21,V_NK2!$T$10:$T$21,AR1559)</f>
        <v>55.585771428600601</v>
      </c>
      <c r="AL1559" s="413">
        <f>(AK1559/V_NK2!$T$18)*100</f>
        <v>77.851220488236123</v>
      </c>
      <c r="AM1559" s="308">
        <f>AK1559-V_NK2!$T$11</f>
        <v>14.765771428572805</v>
      </c>
      <c r="AN1559" s="308">
        <f>IFERROR((AK1559 - V_NK2!$X$12) / (V_NK2!$X$11- V_NK2!$X$12) * 100, 0)</f>
        <v>48.285714285721156</v>
      </c>
      <c r="AO1559" s="308">
        <v>427</v>
      </c>
      <c r="AP1559" s="308">
        <v>420</v>
      </c>
      <c r="AQ1559" s="308"/>
      <c r="AR1559" s="371">
        <v>423.38</v>
      </c>
      <c r="AS1559" s="413">
        <v>0.53333333333333333</v>
      </c>
      <c r="AT1559" s="416">
        <v>9.2703999999999995E-2</v>
      </c>
      <c r="AU1559" s="415"/>
      <c r="AV1559" s="413">
        <v>0.17280000000000001</v>
      </c>
      <c r="AW1559" s="408">
        <v>0.19800000000000001</v>
      </c>
      <c r="AX1559" s="408">
        <v>0.33</v>
      </c>
      <c r="AY1559" s="408"/>
      <c r="AZ1559" s="413">
        <f>_xll.SRS1Splines.Functions25.Linear_Interp(V_NNG3A!$H$4:$H$12,V_NNG3A!$I$4:$I$12,BF1559)</f>
        <v>12.120999999999899</v>
      </c>
      <c r="BA1559" s="413">
        <f>(AZ1559/V_NNG3A!$I$8)*100</f>
        <v>87.516245487363904</v>
      </c>
      <c r="BB1559" s="308">
        <f>_xll.SRS1Splines.Functions25.Linear_Interp(V_NNG3A!$H$4:$H$12,V_NNG3A!$J$4:$J$12,BF1559)</f>
        <v>1.1334137931034001</v>
      </c>
      <c r="BC1559" s="308">
        <f>IFERROR((AZ1559-V_NNG3A!$J$20) / (V_NNG3A!$J$19-V_NNG3A!$J$20) * 100, 0)</f>
        <v>39.596434164556058</v>
      </c>
      <c r="BD1559" s="308">
        <v>1050</v>
      </c>
      <c r="BE1559" s="308">
        <v>1047</v>
      </c>
      <c r="BF1559" s="374">
        <v>1048.5999999999999</v>
      </c>
      <c r="BG1559" s="413">
        <v>6.0000000000000005E-2</v>
      </c>
      <c r="BH1559" s="416">
        <v>0.105</v>
      </c>
      <c r="BI1559" s="415">
        <v>0</v>
      </c>
      <c r="BJ1559" s="413">
        <v>0.19439999999999999</v>
      </c>
      <c r="BK1559" s="408">
        <v>0.21</v>
      </c>
      <c r="BL1559" s="408">
        <v>0.18</v>
      </c>
      <c r="BM1559" s="408">
        <f t="shared" si="22"/>
        <v>0.03</v>
      </c>
      <c r="BN1559" s="413">
        <f>_xll.SRS1Splines.Functions25.Linear_Interp(V_XNN1!$K$3:$K$8,V_XNN1!$L$3:$L$8,BT1559)</f>
        <v>0.212673</v>
      </c>
      <c r="BO1559" s="413">
        <f>(BN1559/V_XNN1!$L$7)*100</f>
        <v>101.27285714285715</v>
      </c>
      <c r="BP1559" s="308">
        <f>_xll.SRS1Splines.Functions25.Linear_Interp(V_XNN1!$K$3:$K$8,V_XNN1!$M$3:$M$8,BT1559)</f>
        <v>5.6673000000000098E-2</v>
      </c>
      <c r="BQ1559" s="308">
        <f>IFERROR((BN1559 - V_XNN1!$M$16) / (V_XNN1!$M$15- V_XNN1!$M$16) * 100, 0)</f>
        <v>80.696378830083589</v>
      </c>
      <c r="BR1559" s="308">
        <v>252</v>
      </c>
      <c r="BS1559" s="308">
        <v>249</v>
      </c>
      <c r="BT1559" s="374">
        <v>252.15</v>
      </c>
      <c r="BU1559" s="413">
        <v>3.1160474999999997E-2</v>
      </c>
      <c r="BV1559" s="416">
        <v>0.03</v>
      </c>
      <c r="BW1559" s="415">
        <v>0</v>
      </c>
      <c r="BX1559" s="413">
        <v>0.23328000000000002</v>
      </c>
      <c r="BY1559" s="408">
        <v>8.6400000000000005E-2</v>
      </c>
      <c r="BZ1559" s="408">
        <v>0</v>
      </c>
      <c r="CA1559" s="408"/>
      <c r="CB1559" s="413">
        <f>_xll.SRS1Splines.Functions25.Linear_Interp(V_NSPC!$N$4:$N$67,V_NSPC!$P$4:$P$67,CI1559)</f>
        <v>66.644855986159897</v>
      </c>
      <c r="CC1559" s="413">
        <f>(CB1559/V_NSPC!$T$5)*100</f>
        <v>55.004200533796279</v>
      </c>
      <c r="CD1559" s="308">
        <f>CB1559-V_NSPC!$T$6</f>
        <v>65.577689186159901</v>
      </c>
      <c r="CE1559" s="413">
        <f>IFERROR((CB1559 - V_NSPC!$T$6) / (V_NSPC!$T$5- V_NSPC!$T$6) * 100, 0)</f>
        <v>54.604370353428656</v>
      </c>
      <c r="CF1559" s="413">
        <v>995</v>
      </c>
      <c r="CG1559" s="413">
        <v>955</v>
      </c>
      <c r="CH1559" s="413"/>
      <c r="CI1559" s="417">
        <v>985.31799999999998</v>
      </c>
      <c r="CJ1559" s="413"/>
      <c r="CK1559" s="416"/>
      <c r="CL1559" s="415"/>
      <c r="CM1559" s="413">
        <v>0.23328000000000002</v>
      </c>
      <c r="CN1559" s="408">
        <v>3.4560000000000007E-2</v>
      </c>
      <c r="CO1559" s="408">
        <v>0</v>
      </c>
      <c r="CP1559" s="408"/>
      <c r="CQ1559" s="413">
        <f>_xll.SRS1Splines.Functions25.Linear_Interp(V_NSPC!$X$4:$X$46,V_NSPC!$Z$4:$Z$46,CX1559)</f>
        <v>15.4199695603</v>
      </c>
      <c r="CR1559" s="413">
        <f>(CQ1559/V_NSPC!$AD$5)*100</f>
        <v>99.84984509405615</v>
      </c>
      <c r="CS1559" s="308">
        <f>CQ1559-V_NSPC!$AD$6</f>
        <v>7.3215310403</v>
      </c>
      <c r="CT1559" s="413">
        <f>IFERROR((CQ1559 - V_NSPC!$AD$6) / (V_NSPC!$AD$5- V_NSPC!$AD$6) * 100, 0)</f>
        <v>99.684281216341034</v>
      </c>
      <c r="CU1559" s="413">
        <v>909</v>
      </c>
      <c r="CV1559" s="413">
        <v>905</v>
      </c>
      <c r="CW1559" s="413"/>
      <c r="CX1559" s="417">
        <v>908.99</v>
      </c>
      <c r="CY1559" s="413">
        <v>2.8483666666666663</v>
      </c>
      <c r="CZ1559" s="416">
        <v>0</v>
      </c>
    </row>
    <row r="1560" spans="1:104" s="1" customFormat="1" hidden="1">
      <c r="A1560" s="315">
        <v>46119</v>
      </c>
      <c r="B1560" s="410">
        <v>0</v>
      </c>
      <c r="C1560" s="411">
        <v>0.60393599999999992</v>
      </c>
      <c r="D1560" s="412">
        <v>0.55814400000000008</v>
      </c>
      <c r="E1560" s="412">
        <v>0.62553599999999998</v>
      </c>
      <c r="F1560" s="412">
        <v>0</v>
      </c>
      <c r="G1560" s="413">
        <f>_xll.SRS1Splines.Functions25.Linear_Interp(V_NEM!$R$687:$R$703,V_NEM!$T$687:$T$703,M1560)+_xll.SRS1Splines.Functions25.Linear_Interp(V_NEM!$AB$687:$AB$703,V_NEM!$AD$687:$AD$703,N1560)</f>
        <v>0.66777203585000255</v>
      </c>
      <c r="H1560" s="308">
        <f>(G1560/(V_NEM!$T$696+V_NEM!$AD$696))*100</f>
        <v>68.901107437704951</v>
      </c>
      <c r="I1560" s="308">
        <f>G1560-(V_NEM!$T$694+V_NEM!$AD$694)</f>
        <v>2.8285900850002599E-2</v>
      </c>
      <c r="J1560" s="308">
        <f>((IFERROR((_xll.SRS1Splines.Functions25.Linear_Interp(V_NEM!$R$687:$R$703,V_NEM!$T$687:$T$703,M1560) - V_NEM!$X$689) / (V_NEM!$X$688- V_NEM!$X$689) * 100, 0))+(IFERROR((_xll.SRS1Splines.Functions25.Linear_Interp(V_NEM!$AB$687:$AB$703,V_NEM!$AD$687:$AD$703,N1560) - V_NEM!$AH$689) / (V_NEM!$AH$688- V_NEM!$AH$689) * 100, 0)))/2</f>
        <v>16.37787444978299</v>
      </c>
      <c r="K1560" s="308">
        <v>784.3</v>
      </c>
      <c r="L1560" s="308">
        <v>781.8</v>
      </c>
      <c r="M1560" s="371">
        <v>782.11</v>
      </c>
      <c r="N1560" s="371">
        <v>782.6</v>
      </c>
      <c r="O1560" s="413">
        <v>0.6</v>
      </c>
      <c r="P1560" s="414">
        <v>0.59848999999999997</v>
      </c>
      <c r="Q1560" s="415">
        <v>0</v>
      </c>
      <c r="R1560" s="413">
        <v>0.41466666666666663</v>
      </c>
      <c r="S1560" s="408">
        <v>0.11467932947580003</v>
      </c>
      <c r="T1560" s="408">
        <v>3.9525742160000004</v>
      </c>
      <c r="U1560" s="408"/>
      <c r="V1560" s="413">
        <f>_xll.SRS1Splines.Functions25.Linear_Interp(V_NK3!$P$8:$P$32,V_NK3!$R$8:$R$32,AC1560)</f>
        <v>402.46458132500101</v>
      </c>
      <c r="W1560" s="413">
        <f>(V1560/V_NK3!$R$28)*100</f>
        <v>74.235304978221791</v>
      </c>
      <c r="X1560" s="308">
        <f>V1560-V_NK3!$R$8</f>
        <v>345.88592932500103</v>
      </c>
      <c r="Y1560" s="308">
        <f>IFERROR((V1560 - V_NK3!$V$10) / (V_NK3!$V$9- V_NK3!$V$10) * 100, 0)</f>
        <v>71.23319146477742</v>
      </c>
      <c r="Z1560" s="308">
        <v>541.79999999999995</v>
      </c>
      <c r="AA1560" s="308">
        <v>521</v>
      </c>
      <c r="AB1560" s="413">
        <v>537.69217759112257</v>
      </c>
      <c r="AC1560" s="371">
        <v>537.08500000000004</v>
      </c>
      <c r="AD1560" s="308">
        <v>0.5</v>
      </c>
      <c r="AE1560" s="416">
        <v>0.93221090000000006</v>
      </c>
      <c r="AF1560" s="373">
        <v>0</v>
      </c>
      <c r="AG1560" s="413">
        <v>0.19466666666666665</v>
      </c>
      <c r="AH1560" s="408">
        <v>3.6405555528570752</v>
      </c>
      <c r="AI1560" s="408">
        <v>4.121098410000001</v>
      </c>
      <c r="AJ1560" s="408"/>
      <c r="AK1560" s="413">
        <f>_xll.SRS1Splines.Functions25.Linear_Interp(V_NK2!$R$10:$R$21,V_NK2!$T$10:$T$21,AR1560)</f>
        <v>55.105228571457602</v>
      </c>
      <c r="AL1560" s="413">
        <f>(AK1560/V_NK2!$T$18)*100</f>
        <v>77.17819127655126</v>
      </c>
      <c r="AM1560" s="308">
        <f>AK1560-V_NK2!$T$11</f>
        <v>14.285228571429805</v>
      </c>
      <c r="AN1560" s="308">
        <f>IFERROR((AK1560 - V_NK2!$X$12) / (V_NK2!$X$11- V_NK2!$X$12) * 100, 0)</f>
        <v>46.714285714292039</v>
      </c>
      <c r="AO1560" s="308">
        <v>427</v>
      </c>
      <c r="AP1560" s="308">
        <v>420</v>
      </c>
      <c r="AQ1560" s="308"/>
      <c r="AR1560" s="371">
        <v>423.27</v>
      </c>
      <c r="AS1560" s="413">
        <v>0.53333333333333333</v>
      </c>
      <c r="AT1560" s="416">
        <v>0.96062900000000007</v>
      </c>
      <c r="AU1560" s="415"/>
      <c r="AV1560" s="413">
        <v>0.17280000000000001</v>
      </c>
      <c r="AW1560" s="408">
        <v>0.192</v>
      </c>
      <c r="AX1560" s="408">
        <v>0.18</v>
      </c>
      <c r="AY1560" s="408"/>
      <c r="AZ1560" s="413">
        <f>_xll.SRS1Splines.Functions25.Linear_Interp(V_NNG3A!$H$4:$H$12,V_NNG3A!$I$4:$I$12,BF1560)</f>
        <v>12.1827500000001</v>
      </c>
      <c r="BA1560" s="413">
        <f>(AZ1560/V_NNG3A!$I$8)*100</f>
        <v>87.962093862816602</v>
      </c>
      <c r="BB1560" s="308">
        <f>_xll.SRS1Splines.Functions25.Linear_Interp(V_NNG3A!$H$4:$H$12,V_NNG3A!$J$4:$J$12,BF1560)</f>
        <v>1.1951637931036301</v>
      </c>
      <c r="BC1560" s="308">
        <f>IFERROR((AZ1560-V_NNG3A!$J$20) / (V_NNG3A!$J$19-V_NNG3A!$J$20) * 100, 0)</f>
        <v>41.753704372971654</v>
      </c>
      <c r="BD1560" s="308">
        <v>1050</v>
      </c>
      <c r="BE1560" s="308">
        <v>1047</v>
      </c>
      <c r="BF1560" s="374">
        <v>1048.6500000000001</v>
      </c>
      <c r="BG1560" s="413">
        <v>6.0000000000000005E-2</v>
      </c>
      <c r="BH1560" s="416">
        <v>0.56999999999999995</v>
      </c>
      <c r="BI1560" s="415">
        <v>0</v>
      </c>
      <c r="BJ1560" s="413">
        <v>0.19439999999999999</v>
      </c>
      <c r="BK1560" s="408">
        <v>0.16</v>
      </c>
      <c r="BL1560" s="408">
        <v>0.16</v>
      </c>
      <c r="BM1560" s="408">
        <f t="shared" si="22"/>
        <v>0</v>
      </c>
      <c r="BN1560" s="413">
        <f>_xll.SRS1Splines.Functions25.Linear_Interp(V_XNN1!$K$3:$K$8,V_XNN1!$L$3:$L$8,BT1560)</f>
        <v>0.213564</v>
      </c>
      <c r="BO1560" s="413">
        <f>(BN1560/V_XNN1!$L$7)*100</f>
        <v>101.69714285714286</v>
      </c>
      <c r="BP1560" s="308">
        <f>_xll.SRS1Splines.Functions25.Linear_Interp(V_XNN1!$K$3:$K$8,V_XNN1!$M$3:$M$8,BT1560)</f>
        <v>5.7563999999999803E-2</v>
      </c>
      <c r="BQ1560" s="308">
        <f>IFERROR((BN1560 - V_XNN1!$M$16) / (V_XNN1!$M$15- V_XNN1!$M$16) * 100, 0)</f>
        <v>83.454038997214525</v>
      </c>
      <c r="BR1560" s="308">
        <v>252</v>
      </c>
      <c r="BS1560" s="308">
        <v>249</v>
      </c>
      <c r="BT1560" s="374">
        <v>252.2</v>
      </c>
      <c r="BU1560" s="413">
        <v>3.1160474999999997E-2</v>
      </c>
      <c r="BV1560" s="416">
        <v>0.03</v>
      </c>
      <c r="BW1560" s="415">
        <v>0</v>
      </c>
      <c r="BX1560" s="413">
        <v>0.23328000000000002</v>
      </c>
      <c r="BY1560" s="408">
        <v>8.6400000000000005E-2</v>
      </c>
      <c r="BZ1560" s="408">
        <v>0</v>
      </c>
      <c r="CA1560" s="408"/>
      <c r="CB1560" s="413">
        <f>_xll.SRS1Splines.Functions25.Linear_Interp(V_NSPC!$N$4:$N$67,V_NSPC!$P$4:$P$67,CI1560)</f>
        <v>66.667864266759906</v>
      </c>
      <c r="CC1560" s="413">
        <f>(CB1560/V_NSPC!$T$5)*100</f>
        <v>55.023190027603931</v>
      </c>
      <c r="CD1560" s="308">
        <f>CB1560-V_NSPC!$T$6</f>
        <v>65.600697466759911</v>
      </c>
      <c r="CE1560" s="413">
        <f>IFERROR((CB1560 - V_NSPC!$T$6) / (V_NSPC!$T$5- V_NSPC!$T$6) * 100, 0)</f>
        <v>54.623528586825863</v>
      </c>
      <c r="CF1560" s="413">
        <v>995</v>
      </c>
      <c r="CG1560" s="413">
        <v>955</v>
      </c>
      <c r="CH1560" s="413"/>
      <c r="CI1560" s="417">
        <v>985.32299999999998</v>
      </c>
      <c r="CJ1560" s="413"/>
      <c r="CK1560" s="416"/>
      <c r="CL1560" s="415"/>
      <c r="CM1560" s="413">
        <v>0.23328000000000002</v>
      </c>
      <c r="CN1560" s="408">
        <v>3.4560000000000007E-2</v>
      </c>
      <c r="CO1560" s="408">
        <v>0</v>
      </c>
      <c r="CP1560" s="408"/>
      <c r="CQ1560" s="413">
        <f>_xll.SRS1Splines.Functions25.Linear_Interp(V_NSPC!$X$4:$X$46,V_NSPC!$Z$4:$Z$46,CX1560)</f>
        <v>14.701121109599899</v>
      </c>
      <c r="CR1560" s="413">
        <f>(CQ1560/V_NSPC!$AD$5)*100</f>
        <v>95.195043009796336</v>
      </c>
      <c r="CS1560" s="308">
        <f>CQ1560-V_NSPC!$AD$6</f>
        <v>6.6026825895998993</v>
      </c>
      <c r="CT1560" s="413">
        <f>IFERROR((CQ1560 - V_NSPC!$AD$6) / (V_NSPC!$AD$5- V_NSPC!$AD$6) * 100, 0)</f>
        <v>89.896998922911905</v>
      </c>
      <c r="CU1560" s="413">
        <v>909</v>
      </c>
      <c r="CV1560" s="413">
        <v>905</v>
      </c>
      <c r="CW1560" s="413"/>
      <c r="CX1560" s="417">
        <v>908.68</v>
      </c>
      <c r="CY1560" s="413">
        <v>2.8483666666666663</v>
      </c>
      <c r="CZ1560" s="416">
        <v>0</v>
      </c>
    </row>
    <row r="1561" spans="1:104" s="1" customFormat="1" hidden="1">
      <c r="A1561" s="315">
        <v>46120</v>
      </c>
      <c r="B1561" s="410">
        <v>0</v>
      </c>
      <c r="C1561" s="411">
        <v>0.60393599999999992</v>
      </c>
      <c r="D1561" s="412">
        <v>0.55728</v>
      </c>
      <c r="E1561" s="412">
        <v>0.584928</v>
      </c>
      <c r="F1561" s="412">
        <v>0</v>
      </c>
      <c r="G1561" s="413">
        <f>_xll.SRS1Splines.Functions25.Linear_Interp(V_NEM!$R$687:$R$703,V_NEM!$T$687:$T$703,M1561)+_xll.SRS1Splines.Functions25.Linear_Interp(V_NEM!$AB$687:$AB$703,V_NEM!$AD$687:$AD$703,N1561)</f>
        <v>0.79018760279999989</v>
      </c>
      <c r="H1561" s="308">
        <f>(G1561/(V_NEM!$T$696+V_NEM!$AD$696))*100</f>
        <v>81.532016906282834</v>
      </c>
      <c r="I1561" s="308">
        <f>G1561-(V_NEM!$T$694+V_NEM!$AD$694)</f>
        <v>0.15070146779999993</v>
      </c>
      <c r="J1561" s="308">
        <f>((IFERROR((_xll.SRS1Splines.Functions25.Linear_Interp(V_NEM!$R$687:$R$703,V_NEM!$T$687:$T$703,M1561) - V_NEM!$X$689) / (V_NEM!$X$688- V_NEM!$X$689) * 100, 0))+(IFERROR((_xll.SRS1Splines.Functions25.Linear_Interp(V_NEM!$AB$687:$AB$703,V_NEM!$AD$687:$AD$703,N1561) - V_NEM!$AH$689) / (V_NEM!$AH$688- V_NEM!$AH$689) * 100, 0)))/2</f>
        <v>43.583109674494871</v>
      </c>
      <c r="K1561" s="308">
        <v>784.3</v>
      </c>
      <c r="L1561" s="308">
        <v>781.8</v>
      </c>
      <c r="M1561" s="371">
        <v>783</v>
      </c>
      <c r="N1561" s="371">
        <v>782.88</v>
      </c>
      <c r="O1561" s="413">
        <v>0.6</v>
      </c>
      <c r="P1561" s="414">
        <v>0.52939999999999998</v>
      </c>
      <c r="Q1561" s="415">
        <v>0</v>
      </c>
      <c r="R1561" s="413">
        <v>0.41466666666666663</v>
      </c>
      <c r="S1561" s="408">
        <v>5.0954667992859144E-2</v>
      </c>
      <c r="T1561" s="408">
        <v>3.9212452800000004</v>
      </c>
      <c r="U1561" s="408"/>
      <c r="V1561" s="413">
        <f>_xll.SRS1Splines.Functions25.Linear_Interp(V_NK3!$P$8:$P$32,V_NK3!$R$8:$R$32,AC1561)</f>
        <v>398.59429066500201</v>
      </c>
      <c r="W1561" s="413">
        <f>(V1561/V_NK3!$R$28)*100</f>
        <v>73.521423009891834</v>
      </c>
      <c r="X1561" s="308">
        <f>V1561-V_NK3!$R$8</f>
        <v>342.01563866500203</v>
      </c>
      <c r="Y1561" s="308">
        <f>IFERROR((V1561 - V_NK3!$V$10) / (V_NK3!$V$9- V_NK3!$V$10) * 100, 0)</f>
        <v>70.43612765779902</v>
      </c>
      <c r="Z1561" s="308">
        <v>541.79999999999995</v>
      </c>
      <c r="AA1561" s="308">
        <v>521</v>
      </c>
      <c r="AB1561" s="413">
        <v>537.63562158674586</v>
      </c>
      <c r="AC1561" s="371">
        <v>536.96900000000005</v>
      </c>
      <c r="AD1561" s="308">
        <v>0.5</v>
      </c>
      <c r="AE1561" s="416">
        <v>0.92482200000000003</v>
      </c>
      <c r="AF1561" s="373">
        <v>0</v>
      </c>
      <c r="AG1561" s="413">
        <v>0.19466666666666665</v>
      </c>
      <c r="AH1561" s="408">
        <v>3.8156686385717014</v>
      </c>
      <c r="AI1561" s="408">
        <v>4.0340972100000005</v>
      </c>
      <c r="AJ1561" s="408"/>
      <c r="AK1561" s="413">
        <f>_xll.SRS1Splines.Functions25.Linear_Interp(V_NK2!$R$10:$R$21,V_NK2!$T$10:$T$21,AR1561)</f>
        <v>54.886800000029197</v>
      </c>
      <c r="AL1561" s="413">
        <f>(AK1561/V_NK2!$T$18)*100</f>
        <v>76.87226890760391</v>
      </c>
      <c r="AM1561" s="308">
        <f>AK1561-V_NK2!$T$11</f>
        <v>14.0668000000014</v>
      </c>
      <c r="AN1561" s="308">
        <f>IFERROR((AK1561 - V_NK2!$X$12) / (V_NK2!$X$11- V_NK2!$X$12) * 100, 0)</f>
        <v>46.000000000006835</v>
      </c>
      <c r="AO1561" s="308">
        <v>427</v>
      </c>
      <c r="AP1561" s="308">
        <v>420</v>
      </c>
      <c r="AQ1561" s="308"/>
      <c r="AR1561" s="371">
        <v>423.22</v>
      </c>
      <c r="AS1561" s="413">
        <v>0.53333333333333333</v>
      </c>
      <c r="AT1561" s="416">
        <v>0.9403490000000001</v>
      </c>
      <c r="AU1561" s="415"/>
      <c r="AV1561" s="413">
        <v>0.17280000000000001</v>
      </c>
      <c r="AW1561" s="408">
        <v>0.187</v>
      </c>
      <c r="AX1561" s="408">
        <v>0.18</v>
      </c>
      <c r="AY1561" s="408"/>
      <c r="AZ1561" s="413">
        <f>_xll.SRS1Splines.Functions25.Linear_Interp(V_NNG3A!$H$4:$H$12,V_NNG3A!$I$4:$I$12,BF1561)</f>
        <v>12.219800000000101</v>
      </c>
      <c r="BA1561" s="413">
        <f>(AZ1561/V_NNG3A!$I$8)*100</f>
        <v>88.229602888087371</v>
      </c>
      <c r="BB1561" s="308">
        <f>_xll.SRS1Splines.Functions25.Linear_Interp(V_NNG3A!$H$4:$H$12,V_NNG3A!$J$4:$J$12,BF1561)</f>
        <v>1.2322137931035899</v>
      </c>
      <c r="BC1561" s="308">
        <f>IFERROR((AZ1561-V_NNG3A!$J$20) / (V_NNG3A!$J$19-V_NNG3A!$J$20) * 100, 0)</f>
        <v>43.04806649801683</v>
      </c>
      <c r="BD1561" s="308">
        <v>1050</v>
      </c>
      <c r="BE1561" s="308">
        <v>1047</v>
      </c>
      <c r="BF1561" s="374">
        <v>1048.68</v>
      </c>
      <c r="BG1561" s="413">
        <v>6.0000000000000005E-2</v>
      </c>
      <c r="BH1561" s="416">
        <v>0.56999999999999995</v>
      </c>
      <c r="BI1561" s="415">
        <v>0</v>
      </c>
      <c r="BJ1561" s="413">
        <v>0.19439999999999999</v>
      </c>
      <c r="BK1561" s="408">
        <v>0.16</v>
      </c>
      <c r="BL1561" s="408">
        <v>0.16</v>
      </c>
      <c r="BM1561" s="408">
        <f t="shared" si="22"/>
        <v>0</v>
      </c>
      <c r="BN1561" s="413">
        <f>_xll.SRS1Splines.Functions25.Linear_Interp(V_XNN1!$K$3:$K$8,V_XNN1!$L$3:$L$8,BT1561)</f>
        <v>0.1983</v>
      </c>
      <c r="BO1561" s="413">
        <f>(BN1561/V_XNN1!$L$7)*100</f>
        <v>94.428571428571445</v>
      </c>
      <c r="BP1561" s="308">
        <f>_xll.SRS1Splines.Functions25.Linear_Interp(V_XNN1!$K$3:$K$8,V_XNN1!$M$3:$M$8,BT1561)</f>
        <v>4.22999999999999E-2</v>
      </c>
      <c r="BQ1561" s="308">
        <f>IFERROR((BN1561 - V_XNN1!$M$16) / (V_XNN1!$M$15- V_XNN1!$M$16) * 100, 0)</f>
        <v>36.211699164345447</v>
      </c>
      <c r="BR1561" s="308">
        <v>252</v>
      </c>
      <c r="BS1561" s="308">
        <v>249</v>
      </c>
      <c r="BT1561" s="374">
        <v>251.35</v>
      </c>
      <c r="BU1561" s="413">
        <v>3.1160474999999997E-2</v>
      </c>
      <c r="BV1561" s="416">
        <v>0.03</v>
      </c>
      <c r="BW1561" s="415">
        <v>0</v>
      </c>
      <c r="BX1561" s="413">
        <v>0.23328000000000002</v>
      </c>
      <c r="BY1561" s="408">
        <v>8.6400000000000005E-2</v>
      </c>
      <c r="BZ1561" s="408">
        <v>0</v>
      </c>
      <c r="CA1561" s="408"/>
      <c r="CB1561" s="413">
        <f>_xll.SRS1Splines.Functions25.Linear_Interp(V_NSPC!$N$4:$N$67,V_NSPC!$P$4:$P$67,CI1561)</f>
        <v>66.690872547359902</v>
      </c>
      <c r="CC1561" s="413">
        <f>(CB1561/V_NSPC!$T$5)*100</f>
        <v>55.042179521411562</v>
      </c>
      <c r="CD1561" s="308">
        <f>CB1561-V_NSPC!$T$6</f>
        <v>65.623705747359907</v>
      </c>
      <c r="CE1561" s="413">
        <f>IFERROR((CB1561 - V_NSPC!$T$6) / (V_NSPC!$T$5- V_NSPC!$T$6) * 100, 0)</f>
        <v>54.642686820223076</v>
      </c>
      <c r="CF1561" s="413">
        <v>995</v>
      </c>
      <c r="CG1561" s="413">
        <v>955</v>
      </c>
      <c r="CH1561" s="413"/>
      <c r="CI1561" s="417">
        <v>985.32799999999997</v>
      </c>
      <c r="CJ1561" s="413"/>
      <c r="CK1561" s="416"/>
      <c r="CL1561" s="415"/>
      <c r="CM1561" s="413">
        <v>0.23328000000000002</v>
      </c>
      <c r="CN1561" s="408">
        <v>3.4560000000000007E-2</v>
      </c>
      <c r="CO1561" s="408">
        <v>0</v>
      </c>
      <c r="CP1561" s="408"/>
      <c r="CQ1561" s="413">
        <f>_xll.SRS1Splines.Functions25.Linear_Interp(V_NSPC!$X$4:$X$46,V_NSPC!$Z$4:$Z$46,CX1561)</f>
        <v>13.6112541037001</v>
      </c>
      <c r="CR1561" s="413">
        <f>(CQ1561/V_NSPC!$AD$5)*100</f>
        <v>88.137762430436979</v>
      </c>
      <c r="CS1561" s="308">
        <f>CQ1561-V_NSPC!$AD$6</f>
        <v>5.5128155837000996</v>
      </c>
      <c r="CT1561" s="413">
        <f>IFERROR((CQ1561 - V_NSPC!$AD$6) / (V_NSPC!$AD$5- V_NSPC!$AD$6) * 100, 0)</f>
        <v>75.058216090943532</v>
      </c>
      <c r="CU1561" s="413">
        <v>909</v>
      </c>
      <c r="CV1561" s="413">
        <v>905</v>
      </c>
      <c r="CW1561" s="413"/>
      <c r="CX1561" s="417">
        <v>908.21</v>
      </c>
      <c r="CY1561" s="413">
        <v>2.8483666666666663</v>
      </c>
      <c r="CZ1561" s="416">
        <v>0</v>
      </c>
    </row>
    <row r="1562" spans="1:104" s="1" customFormat="1" hidden="1">
      <c r="A1562" s="315">
        <v>46121</v>
      </c>
      <c r="B1562" s="410">
        <v>0</v>
      </c>
      <c r="C1562" s="411">
        <v>0.60393599999999992</v>
      </c>
      <c r="D1562" s="412">
        <v>0.56000000000000005</v>
      </c>
      <c r="E1562" s="412">
        <v>0.47</v>
      </c>
      <c r="F1562" s="412">
        <v>0</v>
      </c>
      <c r="G1562" s="413">
        <f>_xll.SRS1Splines.Functions25.Linear_Interp(V_NEM!$R$687:$R$703,V_NEM!$T$687:$T$703,M1562)+_xll.SRS1Splines.Functions25.Linear_Interp(V_NEM!$AB$687:$AB$703,V_NEM!$AD$687:$AD$703,N1562)</f>
        <v>0.83293787075000059</v>
      </c>
      <c r="H1562" s="308">
        <f>(G1562/(V_NEM!$T$696+V_NEM!$AD$696))*100</f>
        <v>85.943014442686589</v>
      </c>
      <c r="I1562" s="308">
        <f>G1562-(V_NEM!$T$694+V_NEM!$AD$694)</f>
        <v>0.19345173575000063</v>
      </c>
      <c r="J1562" s="308">
        <f>((IFERROR((_xll.SRS1Splines.Functions25.Linear_Interp(V_NEM!$R$687:$R$703,V_NEM!$T$687:$T$703,M1562) - V_NEM!$X$689) / (V_NEM!$X$688- V_NEM!$X$689) * 100, 0))+(IFERROR((_xll.SRS1Splines.Functions25.Linear_Interp(V_NEM!$AB$687:$AB$703,V_NEM!$AD$687:$AD$703,N1562) - V_NEM!$AH$689) / (V_NEM!$AH$688- V_NEM!$AH$689) * 100, 0)))/2</f>
        <v>55.712164872209357</v>
      </c>
      <c r="K1562" s="308">
        <v>784.3</v>
      </c>
      <c r="L1562" s="308">
        <v>781.8</v>
      </c>
      <c r="M1562" s="371">
        <v>783.25</v>
      </c>
      <c r="N1562" s="371">
        <v>783.1</v>
      </c>
      <c r="O1562" s="413">
        <v>0.6</v>
      </c>
      <c r="P1562" s="414">
        <v>0.52600000000000002</v>
      </c>
      <c r="Q1562" s="415">
        <v>0</v>
      </c>
      <c r="R1562" s="413">
        <v>0.41466666666666663</v>
      </c>
      <c r="S1562" s="408">
        <v>6.6089083705851807E-3</v>
      </c>
      <c r="T1562" s="408">
        <v>3.9112630479999493</v>
      </c>
      <c r="U1562" s="408"/>
      <c r="V1562" s="413">
        <f>_xll.SRS1Splines.Functions25.Linear_Interp(V_NK3!$P$8:$P$32,V_NK3!$R$8:$R$32,AC1562)</f>
        <v>394.68963646500202</v>
      </c>
      <c r="W1562" s="413">
        <f>(V1562/V_NK3!$R$28)*100</f>
        <v>72.801202625734788</v>
      </c>
      <c r="X1562" s="308">
        <f>V1562-V_NK3!$R$8</f>
        <v>338.11098446500205</v>
      </c>
      <c r="Y1562" s="308">
        <f>IFERROR((V1562 - V_NK3!$V$10) / (V_NK3!$V$9- V_NK3!$V$10) * 100, 0)</f>
        <v>69.631986880013869</v>
      </c>
      <c r="Z1562" s="308">
        <v>541.79999999999995</v>
      </c>
      <c r="AA1562" s="308">
        <v>521</v>
      </c>
      <c r="AB1562" s="413">
        <v>537.57906558236914</v>
      </c>
      <c r="AC1562" s="371">
        <v>536.84900000000005</v>
      </c>
      <c r="AD1562" s="308">
        <v>0.5</v>
      </c>
      <c r="AE1562" s="416">
        <v>0.92246769999998801</v>
      </c>
      <c r="AF1562" s="373">
        <v>0</v>
      </c>
      <c r="AG1562" s="413">
        <v>0.19466666666666665</v>
      </c>
      <c r="AH1562" s="408">
        <v>4.1829310285712236</v>
      </c>
      <c r="AI1562" s="408">
        <v>4.7071595999999998</v>
      </c>
      <c r="AJ1562" s="408"/>
      <c r="AK1562" s="413">
        <f>_xll.SRS1Splines.Functions25.Linear_Interp(V_NK2!$R$10:$R$21,V_NK2!$T$10:$T$21,AR1562)</f>
        <v>54.362571428600603</v>
      </c>
      <c r="AL1562" s="413">
        <f>(AK1562/V_NK2!$T$18)*100</f>
        <v>76.13805522212968</v>
      </c>
      <c r="AM1562" s="308">
        <f>AK1562-V_NK2!$T$11</f>
        <v>13.542571428572806</v>
      </c>
      <c r="AN1562" s="308">
        <f>IFERROR((AK1562 - V_NK2!$X$12) / (V_NK2!$X$11- V_NK2!$X$12) * 100, 0)</f>
        <v>44.285714285720971</v>
      </c>
      <c r="AO1562" s="308">
        <v>427</v>
      </c>
      <c r="AP1562" s="308">
        <v>420</v>
      </c>
      <c r="AQ1562" s="308"/>
      <c r="AR1562" s="371">
        <v>423.1</v>
      </c>
      <c r="AS1562" s="413">
        <v>0.53333333333333333</v>
      </c>
      <c r="AT1562" s="416">
        <v>1.09724</v>
      </c>
      <c r="AU1562" s="415"/>
      <c r="AV1562" s="413">
        <v>0.17280000000000001</v>
      </c>
      <c r="AW1562" s="408">
        <v>0.18099999999999999</v>
      </c>
      <c r="AX1562" s="408">
        <v>0.18</v>
      </c>
      <c r="AY1562" s="408"/>
      <c r="AZ1562" s="413">
        <f>_xll.SRS1Splines.Functions25.Linear_Interp(V_NNG3A!$H$4:$H$12,V_NNG3A!$I$4:$I$12,BF1562)</f>
        <v>12.2321500000001</v>
      </c>
      <c r="BA1562" s="413">
        <f>(AZ1562/V_NNG3A!$I$8)*100</f>
        <v>88.318772563177617</v>
      </c>
      <c r="BB1562" s="308">
        <f>_xll.SRS1Splines.Functions25.Linear_Interp(V_NNG3A!$H$4:$H$12,V_NNG3A!$J$4:$J$12,BF1562)</f>
        <v>1.24456379310358</v>
      </c>
      <c r="BC1562" s="308">
        <f>IFERROR((AZ1562-V_NNG3A!$J$20) / (V_NNG3A!$J$19-V_NNG3A!$J$20) * 100, 0)</f>
        <v>43.479520539698534</v>
      </c>
      <c r="BD1562" s="308">
        <v>1050</v>
      </c>
      <c r="BE1562" s="308">
        <v>1047</v>
      </c>
      <c r="BF1562" s="374">
        <v>1048.69</v>
      </c>
      <c r="BG1562" s="413">
        <v>6.0000000000000005E-2</v>
      </c>
      <c r="BH1562" s="416">
        <v>0.56999999999999995</v>
      </c>
      <c r="BI1562" s="415">
        <v>0</v>
      </c>
      <c r="BJ1562" s="413">
        <v>0.19439999999999999</v>
      </c>
      <c r="BK1562" s="408">
        <v>0.17</v>
      </c>
      <c r="BL1562" s="408">
        <v>0.17</v>
      </c>
      <c r="BM1562" s="408">
        <f t="shared" si="22"/>
        <v>0</v>
      </c>
      <c r="BN1562" s="413">
        <f>_xll.SRS1Splines.Functions25.Linear_Interp(V_XNN1!$K$3:$K$8,V_XNN1!$L$3:$L$8,BT1562)</f>
        <v>0.20730000000000001</v>
      </c>
      <c r="BO1562" s="413">
        <f>(BN1562/V_XNN1!$L$7)*100</f>
        <v>98.714285714285722</v>
      </c>
      <c r="BP1562" s="308">
        <f>_xll.SRS1Splines.Functions25.Linear_Interp(V_XNN1!$K$3:$K$8,V_XNN1!$M$3:$M$8,BT1562)</f>
        <v>5.1299999999999901E-2</v>
      </c>
      <c r="BQ1562" s="308">
        <f>IFERROR((BN1562 - V_XNN1!$M$16) / (V_XNN1!$M$15- V_XNN1!$M$16) * 100, 0)</f>
        <v>64.066852367688085</v>
      </c>
      <c r="BR1562" s="308">
        <v>252</v>
      </c>
      <c r="BS1562" s="308">
        <v>249</v>
      </c>
      <c r="BT1562" s="374">
        <v>251.85</v>
      </c>
      <c r="BU1562" s="413">
        <v>3.1160474999999997E-2</v>
      </c>
      <c r="BV1562" s="416">
        <v>0.02</v>
      </c>
      <c r="BW1562" s="415">
        <v>0</v>
      </c>
      <c r="BX1562" s="413">
        <v>0.23328000000000002</v>
      </c>
      <c r="BY1562" s="408">
        <v>8.6400000000000005E-2</v>
      </c>
      <c r="BZ1562" s="408">
        <v>0</v>
      </c>
      <c r="CA1562" s="408"/>
      <c r="CB1562" s="413">
        <f>_xll.SRS1Splines.Functions25.Linear_Interp(V_NSPC!$N$4:$N$67,V_NSPC!$P$4:$P$67,CI1562)</f>
        <v>66.704677515720107</v>
      </c>
      <c r="CC1562" s="413">
        <f>(CB1562/V_NSPC!$T$5)*100</f>
        <v>55.053573217696318</v>
      </c>
      <c r="CD1562" s="308">
        <f>CB1562-V_NSPC!$T$6</f>
        <v>65.637510715720111</v>
      </c>
      <c r="CE1562" s="413">
        <f>IFERROR((CB1562 - V_NSPC!$T$6) / (V_NSPC!$T$5- V_NSPC!$T$6) * 100, 0)</f>
        <v>54.654181760261565</v>
      </c>
      <c r="CF1562" s="413">
        <v>995</v>
      </c>
      <c r="CG1562" s="413">
        <v>955</v>
      </c>
      <c r="CH1562" s="413"/>
      <c r="CI1562" s="417">
        <v>985.33100000000002</v>
      </c>
      <c r="CJ1562" s="413"/>
      <c r="CK1562" s="416"/>
      <c r="CL1562" s="415"/>
      <c r="CM1562" s="413">
        <v>0.23328000000000002</v>
      </c>
      <c r="CN1562" s="408">
        <v>3.4560000000000007E-2</v>
      </c>
      <c r="CO1562" s="408">
        <v>0</v>
      </c>
      <c r="CP1562" s="408"/>
      <c r="CQ1562" s="413">
        <f>_xll.SRS1Splines.Functions25.Linear_Interp(V_NSPC!$X$4:$X$46,V_NSPC!$Z$4:$Z$46,CX1562)</f>
        <v>12.5017329314101</v>
      </c>
      <c r="CR1562" s="413">
        <f>(CQ1562/V_NSPC!$AD$5)*100</f>
        <v>80.953214059669847</v>
      </c>
      <c r="CS1562" s="308">
        <f>CQ1562-V_NSPC!$AD$6</f>
        <v>4.4032944114100996</v>
      </c>
      <c r="CT1562" s="413">
        <f>IFERROR((CQ1562 - V_NSPC!$AD$6) / (V_NSPC!$AD$5- V_NSPC!$AD$6) * 100, 0)</f>
        <v>59.951837391563082</v>
      </c>
      <c r="CU1562" s="413">
        <v>909</v>
      </c>
      <c r="CV1562" s="413">
        <v>905</v>
      </c>
      <c r="CW1562" s="413"/>
      <c r="CX1562" s="417">
        <v>907.68100000000004</v>
      </c>
      <c r="CY1562" s="413">
        <v>2.8483666666666663</v>
      </c>
      <c r="CZ1562" s="416">
        <v>0</v>
      </c>
    </row>
    <row r="1563" spans="1:104" s="1" customFormat="1" hidden="1">
      <c r="A1563" s="315">
        <v>46122</v>
      </c>
      <c r="B1563" s="410">
        <v>0</v>
      </c>
      <c r="C1563" s="411">
        <v>0.60393599999999992</v>
      </c>
      <c r="D1563" s="412">
        <v>0.60998400000000008</v>
      </c>
      <c r="E1563" s="412">
        <v>0.58579199999999998</v>
      </c>
      <c r="F1563" s="412">
        <v>0</v>
      </c>
      <c r="G1563" s="413">
        <f>_xll.SRS1Splines.Functions25.Linear_Interp(V_NEM!$R$687:$R$703,V_NEM!$T$687:$T$703,M1563)+_xll.SRS1Splines.Functions25.Linear_Interp(V_NEM!$AB$687:$AB$703,V_NEM!$AD$687:$AD$703,N1563)</f>
        <v>0.69940163174999936</v>
      </c>
      <c r="H1563" s="308">
        <f>(G1563/(V_NEM!$T$696+V_NEM!$AD$696))*100</f>
        <v>72.164667557503677</v>
      </c>
      <c r="I1563" s="308">
        <f>G1563-(V_NEM!$T$694+V_NEM!$AD$694)</f>
        <v>5.9915496749999408E-2</v>
      </c>
      <c r="J1563" s="308">
        <f>((IFERROR((_xll.SRS1Splines.Functions25.Linear_Interp(V_NEM!$R$687:$R$703,V_NEM!$T$687:$T$703,M1563) - V_NEM!$X$689) / (V_NEM!$X$688- V_NEM!$X$689) * 100, 0))+(IFERROR((_xll.SRS1Splines.Functions25.Linear_Interp(V_NEM!$AB$687:$AB$703,V_NEM!$AD$687:$AD$703,N1563) - V_NEM!$AH$689) / (V_NEM!$AH$688- V_NEM!$AH$689) * 100, 0)))/2</f>
        <v>32.898463036509163</v>
      </c>
      <c r="K1563" s="308">
        <v>784.3</v>
      </c>
      <c r="L1563" s="308">
        <v>781.8</v>
      </c>
      <c r="M1563" s="371">
        <v>782.25</v>
      </c>
      <c r="N1563" s="371">
        <v>783.15</v>
      </c>
      <c r="O1563" s="413">
        <v>0.6</v>
      </c>
      <c r="P1563" s="414">
        <v>0.54903000000000002</v>
      </c>
      <c r="Q1563" s="415">
        <v>0</v>
      </c>
      <c r="R1563" s="413">
        <v>0.41466666666666663</v>
      </c>
      <c r="S1563" s="408">
        <v>1.3163741466156207E-2</v>
      </c>
      <c r="T1563" s="408">
        <v>4.8939814159999999</v>
      </c>
      <c r="U1563" s="408"/>
      <c r="V1563" s="413">
        <f>_xll.SRS1Splines.Functions25.Linear_Interp(V_NK3!$P$8:$P$32,V_NK3!$R$8:$R$32,AC1563)</f>
        <v>389.80881871499901</v>
      </c>
      <c r="W1563" s="413">
        <f>(V1563/V_NK3!$R$28)*100</f>
        <v>71.900927145537935</v>
      </c>
      <c r="X1563" s="308">
        <f>V1563-V_NK3!$R$8</f>
        <v>333.23016671499903</v>
      </c>
      <c r="Y1563" s="308">
        <f>IFERROR((V1563 - V_NK3!$V$10) / (V_NK3!$V$9- V_NK3!$V$10) * 100, 0)</f>
        <v>68.626810907781817</v>
      </c>
      <c r="Z1563" s="308">
        <v>541.79999999999995</v>
      </c>
      <c r="AA1563" s="308">
        <v>521</v>
      </c>
      <c r="AB1563" s="413">
        <v>537.52250957799242</v>
      </c>
      <c r="AC1563" s="371">
        <v>536.69899999999996</v>
      </c>
      <c r="AD1563" s="308">
        <v>0.5</v>
      </c>
      <c r="AE1563" s="416">
        <v>1.1542409</v>
      </c>
      <c r="AF1563" s="373">
        <v>0</v>
      </c>
      <c r="AG1563" s="413">
        <v>0.19466666666666665</v>
      </c>
      <c r="AH1563" s="408">
        <v>4.6320794457141492</v>
      </c>
      <c r="AI1563" s="408">
        <v>4.9815651599999997</v>
      </c>
      <c r="AJ1563" s="408"/>
      <c r="AK1563" s="413">
        <f>_xll.SRS1Splines.Functions25.Linear_Interp(V_NK2!$R$10:$R$21,V_NK2!$T$10:$T$21,AR1563)</f>
        <v>54.013085714314698</v>
      </c>
      <c r="AL1563" s="413">
        <f>(AK1563/V_NK2!$T$18)*100</f>
        <v>75.648579431813303</v>
      </c>
      <c r="AM1563" s="308">
        <f>AK1563-V_NK2!$T$11</f>
        <v>13.193085714286902</v>
      </c>
      <c r="AN1563" s="308">
        <f>IFERROR((AK1563 - V_NK2!$X$12) / (V_NK2!$X$11- V_NK2!$X$12) * 100, 0)</f>
        <v>43.142857142863143</v>
      </c>
      <c r="AO1563" s="308">
        <v>427</v>
      </c>
      <c r="AP1563" s="308">
        <v>420</v>
      </c>
      <c r="AQ1563" s="308"/>
      <c r="AR1563" s="371">
        <v>423.02</v>
      </c>
      <c r="AS1563" s="413">
        <v>0.53333333333333333</v>
      </c>
      <c r="AT1563" s="416">
        <v>1.1612039999999999</v>
      </c>
      <c r="AU1563" s="415"/>
      <c r="AV1563" s="413">
        <v>0.17280000000000001</v>
      </c>
      <c r="AW1563" s="408">
        <v>0.16573181818182997</v>
      </c>
      <c r="AX1563" s="408">
        <v>0.17873181818181816</v>
      </c>
      <c r="AY1563" s="408"/>
      <c r="AZ1563" s="413">
        <f>_xll.SRS1Splines.Functions25.Linear_Interp(V_NNG3A!$H$4:$H$12,V_NNG3A!$I$4:$I$12,BF1563)</f>
        <v>12.1704000000001</v>
      </c>
      <c r="BA1563" s="413">
        <f>(AZ1563/V_NNG3A!$I$8)*100</f>
        <v>87.872924187726355</v>
      </c>
      <c r="BB1563" s="308">
        <f>_xll.SRS1Splines.Functions25.Linear_Interp(V_NNG3A!$H$4:$H$12,V_NNG3A!$J$4:$J$12,BF1563)</f>
        <v>1.18281379310364</v>
      </c>
      <c r="BC1563" s="308">
        <f>IFERROR((AZ1563-V_NNG3A!$J$20) / (V_NNG3A!$J$19-V_NNG3A!$J$20) * 100, 0)</f>
        <v>41.322250331289951</v>
      </c>
      <c r="BD1563" s="308">
        <v>1050</v>
      </c>
      <c r="BE1563" s="308">
        <v>1047</v>
      </c>
      <c r="BF1563" s="374">
        <v>1048.6400000000001</v>
      </c>
      <c r="BG1563" s="413">
        <v>6.0000000000000005E-2</v>
      </c>
      <c r="BH1563" s="416">
        <v>5.7440000000002329E-2</v>
      </c>
      <c r="BI1563" s="415">
        <v>0</v>
      </c>
      <c r="BJ1563" s="413">
        <v>0.19439999999999999</v>
      </c>
      <c r="BK1563" s="408">
        <v>0.150336</v>
      </c>
      <c r="BL1563" s="408">
        <v>0.23414399999999996</v>
      </c>
      <c r="BM1563" s="408">
        <f t="shared" si="22"/>
        <v>-8.3807999999999966E-2</v>
      </c>
      <c r="BN1563" s="413">
        <f>_xll.SRS1Splines.Functions25.Linear_Interp(V_XNN1!$K$3:$K$8,V_XNN1!$L$3:$L$8,BT1563)</f>
        <v>0.19739999999999999</v>
      </c>
      <c r="BO1563" s="413">
        <f>(BN1563/V_XNN1!$L$7)*100</f>
        <v>94</v>
      </c>
      <c r="BP1563" s="308">
        <f>_xll.SRS1Splines.Functions25.Linear_Interp(V_XNN1!$K$3:$K$8,V_XNN1!$M$3:$M$8,BT1563)</f>
        <v>4.1400000000000201E-2</v>
      </c>
      <c r="BQ1563" s="308">
        <f>IFERROR((BN1563 - V_XNN1!$M$16) / (V_XNN1!$M$15- V_XNN1!$M$16) * 100, 0)</f>
        <v>33.426183844011149</v>
      </c>
      <c r="BR1563" s="308">
        <v>252</v>
      </c>
      <c r="BS1563" s="308">
        <v>249</v>
      </c>
      <c r="BT1563" s="374">
        <v>251.3</v>
      </c>
      <c r="BU1563" s="413">
        <v>3.1160474999999997E-2</v>
      </c>
      <c r="BV1563" s="416">
        <v>3.9787999999999997E-2</v>
      </c>
      <c r="BW1563" s="415">
        <v>0</v>
      </c>
      <c r="BX1563" s="413">
        <v>0.23328000000000002</v>
      </c>
      <c r="BY1563" s="408">
        <v>8.6400000000000005E-2</v>
      </c>
      <c r="BZ1563" s="408">
        <v>0</v>
      </c>
      <c r="CA1563" s="408"/>
      <c r="CB1563" s="413">
        <f>_xll.SRS1Splines.Functions25.Linear_Interp(V_NSPC!$N$4:$N$67,V_NSPC!$P$4:$P$67,CI1563)</f>
        <v>66.7184824840798</v>
      </c>
      <c r="CC1563" s="413">
        <f>(CB1563/V_NSPC!$T$5)*100</f>
        <v>55.064966913980648</v>
      </c>
      <c r="CD1563" s="308">
        <f>CB1563-V_NSPC!$T$6</f>
        <v>65.651315684079805</v>
      </c>
      <c r="CE1563" s="413">
        <f>IFERROR((CB1563 - V_NSPC!$T$6) / (V_NSPC!$T$5- V_NSPC!$T$6) * 100, 0)</f>
        <v>54.665676700299635</v>
      </c>
      <c r="CF1563" s="413">
        <v>995</v>
      </c>
      <c r="CG1563" s="413">
        <v>955</v>
      </c>
      <c r="CH1563" s="413"/>
      <c r="CI1563" s="417">
        <v>985.33399999999995</v>
      </c>
      <c r="CJ1563" s="413"/>
      <c r="CK1563" s="416"/>
      <c r="CL1563" s="415"/>
      <c r="CM1563" s="413">
        <v>0.23328000000000002</v>
      </c>
      <c r="CN1563" s="408">
        <v>3.4560000000000007E-2</v>
      </c>
      <c r="CO1563" s="408">
        <v>0</v>
      </c>
      <c r="CP1563" s="408"/>
      <c r="CQ1563" s="413">
        <f>_xll.SRS1Splines.Functions25.Linear_Interp(V_NSPC!$X$4:$X$46,V_NSPC!$Z$4:$Z$46,CX1563)</f>
        <v>11.5415473992899</v>
      </c>
      <c r="CR1563" s="413">
        <f>(CQ1563/V_NSPC!$AD$5)*100</f>
        <v>74.735667632691644</v>
      </c>
      <c r="CS1563" s="308">
        <f>CQ1563-V_NSPC!$AD$6</f>
        <v>3.4431088792899001</v>
      </c>
      <c r="CT1563" s="413">
        <f>IFERROR((CQ1563 - V_NSPC!$AD$6) / (V_NSPC!$AD$5- V_NSPC!$AD$6) * 100, 0)</f>
        <v>46.878696804316441</v>
      </c>
      <c r="CU1563" s="413">
        <v>909</v>
      </c>
      <c r="CV1563" s="413">
        <v>905</v>
      </c>
      <c r="CW1563" s="413"/>
      <c r="CX1563" s="417">
        <v>907.18899999999996</v>
      </c>
      <c r="CY1563" s="413">
        <v>2.8483666666666663</v>
      </c>
      <c r="CZ1563" s="416">
        <v>0</v>
      </c>
    </row>
    <row r="1564" spans="1:104" s="1" customFormat="1" hidden="1">
      <c r="A1564" s="315">
        <v>46123</v>
      </c>
      <c r="B1564" s="410">
        <v>0</v>
      </c>
      <c r="C1564" s="411">
        <v>0.60393599999999992</v>
      </c>
      <c r="D1564" s="412">
        <v>0.55987199999999993</v>
      </c>
      <c r="E1564" s="412">
        <v>0.62207999999999997</v>
      </c>
      <c r="F1564" s="412">
        <v>0</v>
      </c>
      <c r="G1564" s="413">
        <f>_xll.SRS1Splines.Functions25.Linear_Interp(V_NEM!$R$687:$R$703,V_NEM!$T$687:$T$703,M1564)+_xll.SRS1Splines.Functions25.Linear_Interp(V_NEM!$AB$687:$AB$703,V_NEM!$AD$687:$AD$703,N1564)</f>
        <v>0.65553356130000295</v>
      </c>
      <c r="H1564" s="308">
        <f>(G1564/(V_NEM!$T$696+V_NEM!$AD$696))*100</f>
        <v>67.638334508362703</v>
      </c>
      <c r="I1564" s="308">
        <f>G1564-(V_NEM!$T$694+V_NEM!$AD$694)</f>
        <v>1.6047426300002998E-2</v>
      </c>
      <c r="J1564" s="308">
        <f>((IFERROR((_xll.SRS1Splines.Functions25.Linear_Interp(V_NEM!$R$687:$R$703,V_NEM!$T$687:$T$703,M1564) - V_NEM!$X$689) / (V_NEM!$X$688- V_NEM!$X$689) * 100, 0))+(IFERROR((_xll.SRS1Splines.Functions25.Linear_Interp(V_NEM!$AB$687:$AB$703,V_NEM!$AD$687:$AD$703,N1564) - V_NEM!$AH$689) / (V_NEM!$AH$688- V_NEM!$AH$689) * 100, 0)))/2</f>
        <v>5.3251566753090174</v>
      </c>
      <c r="K1564" s="308">
        <v>784.3</v>
      </c>
      <c r="L1564" s="308">
        <v>781.8</v>
      </c>
      <c r="M1564" s="371">
        <v>782.1</v>
      </c>
      <c r="N1564" s="371">
        <v>782.13</v>
      </c>
      <c r="O1564" s="413">
        <v>0.6</v>
      </c>
      <c r="P1564" s="414">
        <v>0.63480999999999999</v>
      </c>
      <c r="Q1564" s="415">
        <v>0</v>
      </c>
      <c r="R1564" s="413">
        <v>0.41466666666666663</v>
      </c>
      <c r="S1564" s="418">
        <v>-0.28231383294583112</v>
      </c>
      <c r="T1564" s="408">
        <v>5.5421285920000001</v>
      </c>
      <c r="U1564" s="408"/>
      <c r="V1564" s="413">
        <f>_xll.SRS1Splines.Functions25.Linear_Interp(V_NK3!$P$8:$P$32,V_NK3!$R$8:$R$32,AC1564)</f>
        <v>383.98437619999902</v>
      </c>
      <c r="W1564" s="413">
        <f>(V1564/V_NK3!$R$28)*100</f>
        <v>70.826598405837018</v>
      </c>
      <c r="X1564" s="308">
        <f>V1564-V_NK3!$R$8</f>
        <v>327.40572419999904</v>
      </c>
      <c r="Y1564" s="308">
        <f>IFERROR((V1564 - V_NK3!$V$10) / (V_NK3!$V$9- V_NK3!$V$10) * 100, 0)</f>
        <v>67.427300914252285</v>
      </c>
      <c r="Z1564" s="308">
        <v>541.79999999999995</v>
      </c>
      <c r="AA1564" s="308">
        <v>521</v>
      </c>
      <c r="AB1564" s="413">
        <v>537.46595357361571</v>
      </c>
      <c r="AC1564" s="371">
        <v>536.52</v>
      </c>
      <c r="AD1564" s="308">
        <v>0.5</v>
      </c>
      <c r="AE1564" s="416">
        <v>1.3071058</v>
      </c>
      <c r="AF1564" s="373">
        <v>0</v>
      </c>
      <c r="AG1564" s="413">
        <v>0.19466666666666665</v>
      </c>
      <c r="AH1564" s="408">
        <v>5.2798934885714628</v>
      </c>
      <c r="AI1564" s="408">
        <v>4.5809220600000007</v>
      </c>
      <c r="AJ1564" s="408"/>
      <c r="AK1564" s="413">
        <f>_xll.SRS1Splines.Functions25.Linear_Interp(V_NK2!$R$10:$R$21,V_NK2!$T$10:$T$21,AR1564)</f>
        <v>54.712057142886302</v>
      </c>
      <c r="AL1564" s="413">
        <f>(AK1564/V_NK2!$T$18)*100</f>
        <v>76.627531012445786</v>
      </c>
      <c r="AM1564" s="308">
        <f>AK1564-V_NK2!$T$11</f>
        <v>13.892057142858505</v>
      </c>
      <c r="AN1564" s="308">
        <f>IFERROR((AK1564 - V_NK2!$X$12) / (V_NK2!$X$11- V_NK2!$X$12) * 100, 0)</f>
        <v>45.42857142857811</v>
      </c>
      <c r="AO1564" s="308">
        <v>427</v>
      </c>
      <c r="AP1564" s="308">
        <v>420</v>
      </c>
      <c r="AQ1564" s="308"/>
      <c r="AR1564" s="371">
        <v>423.18</v>
      </c>
      <c r="AS1564" s="413">
        <v>0.53333333333333333</v>
      </c>
      <c r="AT1564" s="416">
        <v>1.067814</v>
      </c>
      <c r="AU1564" s="415"/>
      <c r="AV1564" s="413">
        <v>0.17280000000000001</v>
      </c>
      <c r="AW1564" s="408">
        <v>0.16313181818177325</v>
      </c>
      <c r="AX1564" s="408">
        <v>0.17873181818181816</v>
      </c>
      <c r="AY1564" s="408"/>
      <c r="AZ1564" s="413">
        <f>_xll.SRS1Splines.Functions25.Linear_Interp(V_NNG3A!$H$4:$H$12,V_NNG3A!$I$4:$I$12,BF1564)</f>
        <v>12.0962999999999</v>
      </c>
      <c r="BA1564" s="413">
        <f>(AZ1564/V_NNG3A!$I$8)*100</f>
        <v>87.337906137183396</v>
      </c>
      <c r="BB1564" s="308">
        <f>_xll.SRS1Splines.Functions25.Linear_Interp(V_NNG3A!$H$4:$H$12,V_NNG3A!$J$4:$J$12,BF1564)</f>
        <v>1.1087137931034201</v>
      </c>
      <c r="BC1564" s="308">
        <f>IFERROR((AZ1564-V_NNG3A!$J$20) / (V_NNG3A!$J$19-V_NNG3A!$J$20) * 100, 0)</f>
        <v>38.73352608119265</v>
      </c>
      <c r="BD1564" s="308">
        <v>1050</v>
      </c>
      <c r="BE1564" s="308">
        <v>1047</v>
      </c>
      <c r="BF1564" s="374">
        <v>1048.58</v>
      </c>
      <c r="BG1564" s="413">
        <v>6.0000000000000005E-2</v>
      </c>
      <c r="BH1564" s="416">
        <v>5.7369999999995341E-2</v>
      </c>
      <c r="BI1564" s="415">
        <v>0</v>
      </c>
      <c r="BJ1564" s="413">
        <v>0.19439999999999999</v>
      </c>
      <c r="BK1564" s="408">
        <v>0.16156799999999999</v>
      </c>
      <c r="BL1564" s="408">
        <v>0.22204799999999997</v>
      </c>
      <c r="BM1564" s="408">
        <f t="shared" si="22"/>
        <v>-6.0479999999999978E-2</v>
      </c>
      <c r="BN1564" s="413">
        <f>_xll.SRS1Splines.Functions25.Linear_Interp(V_XNN1!$K$3:$K$8,V_XNN1!$L$3:$L$8,BT1564)</f>
        <v>0.1938</v>
      </c>
      <c r="BO1564" s="413">
        <f>(BN1564/V_XNN1!$L$7)*100</f>
        <v>92.285714285714292</v>
      </c>
      <c r="BP1564" s="308">
        <f>_xll.SRS1Splines.Functions25.Linear_Interp(V_XNN1!$K$3:$K$8,V_XNN1!$M$3:$M$8,BT1564)</f>
        <v>3.7799999999999903E-2</v>
      </c>
      <c r="BQ1564" s="308">
        <f>IFERROR((BN1564 - V_XNN1!$M$16) / (V_XNN1!$M$15- V_XNN1!$M$16) * 100, 0)</f>
        <v>22.284122562674128</v>
      </c>
      <c r="BR1564" s="308">
        <v>252</v>
      </c>
      <c r="BS1564" s="308">
        <v>249</v>
      </c>
      <c r="BT1564" s="374">
        <v>251.1</v>
      </c>
      <c r="BU1564" s="413">
        <v>3.1160474999999997E-2</v>
      </c>
      <c r="BV1564" s="416">
        <v>3.5491000000000002E-2</v>
      </c>
      <c r="BW1564" s="415">
        <v>0</v>
      </c>
      <c r="BX1564" s="413">
        <v>0.23328000000000002</v>
      </c>
      <c r="BY1564" s="408">
        <v>8.6400000000000005E-2</v>
      </c>
      <c r="BZ1564" s="408">
        <v>0</v>
      </c>
      <c r="CA1564" s="408"/>
      <c r="CB1564" s="413">
        <f>_xll.SRS1Splines.Functions25.Linear_Interp(V_NSPC!$N$4:$N$67,V_NSPC!$P$4:$P$67,CI1564)</f>
        <v>66.677067579000195</v>
      </c>
      <c r="CC1564" s="413">
        <f>(CB1564/V_NSPC!$T$5)*100</f>
        <v>55.030785825127218</v>
      </c>
      <c r="CD1564" s="308">
        <f>CB1564-V_NSPC!$T$6</f>
        <v>65.609900779000199</v>
      </c>
      <c r="CE1564" s="413">
        <f>IFERROR((CB1564 - V_NSPC!$T$6) / (V_NSPC!$T$5- V_NSPC!$T$6) * 100, 0)</f>
        <v>54.631191880184993</v>
      </c>
      <c r="CF1564" s="413">
        <v>995</v>
      </c>
      <c r="CG1564" s="413">
        <v>955</v>
      </c>
      <c r="CH1564" s="413"/>
      <c r="CI1564" s="417">
        <v>985.32500000000005</v>
      </c>
      <c r="CJ1564" s="413"/>
      <c r="CK1564" s="416"/>
      <c r="CL1564" s="415"/>
      <c r="CM1564" s="413">
        <v>0.23328000000000002</v>
      </c>
      <c r="CN1564" s="408">
        <v>3.4560000000000007E-2</v>
      </c>
      <c r="CO1564" s="408">
        <v>0</v>
      </c>
      <c r="CP1564" s="408"/>
      <c r="CQ1564" s="413">
        <f>_xll.SRS1Splines.Functions25.Linear_Interp(V_NSPC!$X$4:$X$46,V_NSPC!$Z$4:$Z$46,CX1564)</f>
        <v>10.45966137582</v>
      </c>
      <c r="CR1564" s="413">
        <f>(CQ1564/V_NSPC!$AD$5)*100</f>
        <v>67.730066783062455</v>
      </c>
      <c r="CS1564" s="308">
        <f>CQ1564-V_NSPC!$AD$6</f>
        <v>2.3612228558199995</v>
      </c>
      <c r="CT1564" s="413">
        <f>IFERROR((CQ1564 - V_NSPC!$AD$6) / (V_NSPC!$AD$5- V_NSPC!$AD$6) * 100, 0)</f>
        <v>32.148576831597794</v>
      </c>
      <c r="CU1564" s="413">
        <v>909</v>
      </c>
      <c r="CV1564" s="413">
        <v>905</v>
      </c>
      <c r="CW1564" s="413"/>
      <c r="CX1564" s="417">
        <v>906.56200000000001</v>
      </c>
      <c r="CY1564" s="413">
        <v>2.8483666666666663</v>
      </c>
      <c r="CZ1564" s="416">
        <v>0</v>
      </c>
    </row>
    <row r="1565" spans="1:104" s="1" customFormat="1" hidden="1">
      <c r="A1565" s="315">
        <v>46124</v>
      </c>
      <c r="B1565" s="410">
        <v>0</v>
      </c>
      <c r="C1565" s="411">
        <v>0.60393599999999992</v>
      </c>
      <c r="D1565" s="412">
        <v>0.55036799999999997</v>
      </c>
      <c r="E1565" s="412">
        <v>0.50630400000000009</v>
      </c>
      <c r="F1565" s="412">
        <v>0</v>
      </c>
      <c r="G1565" s="413">
        <f>_xll.SRS1Splines.Functions25.Linear_Interp(V_NEM!$R$687:$R$703,V_NEM!$T$687:$T$703,M1565)+_xll.SRS1Splines.Functions25.Linear_Interp(V_NEM!$AB$687:$AB$703,V_NEM!$AD$687:$AD$703,N1565)</f>
        <v>0.67832887000000497</v>
      </c>
      <c r="H1565" s="308">
        <f>(G1565/(V_NEM!$T$696+V_NEM!$AD$696))*100</f>
        <v>69.990367731519854</v>
      </c>
      <c r="I1565" s="308">
        <f>G1565-(V_NEM!$T$694+V_NEM!$AD$694)</f>
        <v>3.8842735000005013E-2</v>
      </c>
      <c r="J1565" s="308">
        <f>((IFERROR((_xll.SRS1Splines.Functions25.Linear_Interp(V_NEM!$R$687:$R$703,V_NEM!$T$687:$T$703,M1565) - V_NEM!$X$689) / (V_NEM!$X$688- V_NEM!$X$689) * 100, 0))+(IFERROR((_xll.SRS1Splines.Functions25.Linear_Interp(V_NEM!$AB$687:$AB$703,V_NEM!$AD$687:$AD$703,N1565) - V_NEM!$AH$689) / (V_NEM!$AH$688- V_NEM!$AH$689) * 100, 0)))/2</f>
        <v>17.326152762025057</v>
      </c>
      <c r="K1565" s="308">
        <v>784.3</v>
      </c>
      <c r="L1565" s="308">
        <v>781.8</v>
      </c>
      <c r="M1565" s="371">
        <v>782.2</v>
      </c>
      <c r="N1565" s="371">
        <v>782.55</v>
      </c>
      <c r="O1565" s="413">
        <v>0.6</v>
      </c>
      <c r="P1565" s="414">
        <v>0.51701950238127137</v>
      </c>
      <c r="Q1565" s="415">
        <v>0</v>
      </c>
      <c r="R1565" s="413">
        <v>0.41466666666666663</v>
      </c>
      <c r="S1565" s="408">
        <v>7.0599702356719876E-2</v>
      </c>
      <c r="T1565" s="408">
        <v>1.3936456000000002</v>
      </c>
      <c r="U1565" s="408"/>
      <c r="V1565" s="413">
        <f>_xll.SRS1Splines.Functions25.Linear_Interp(V_NK3!$P$8:$P$32,V_NK3!$R$8:$R$32,AC1565)</f>
        <v>382.52013087500097</v>
      </c>
      <c r="W1565" s="413">
        <f>(V1565/V_NK3!$R$28)*100</f>
        <v>70.556515761778485</v>
      </c>
      <c r="X1565" s="308">
        <f>V1565-V_NK3!$R$8</f>
        <v>325.941478875001</v>
      </c>
      <c r="Y1565" s="308">
        <f>IFERROR((V1565 - V_NK3!$V$10) / (V_NK3!$V$9- V_NK3!$V$10) * 100, 0)</f>
        <v>67.125748122583261</v>
      </c>
      <c r="Z1565" s="308">
        <v>541.79999999999995</v>
      </c>
      <c r="AA1565" s="308">
        <v>521</v>
      </c>
      <c r="AB1565" s="413">
        <v>537.40939756923899</v>
      </c>
      <c r="AC1565" s="371">
        <v>536.47500000000002</v>
      </c>
      <c r="AD1565" s="308">
        <v>0.5</v>
      </c>
      <c r="AE1565" s="416">
        <v>0.32868999999999998</v>
      </c>
      <c r="AF1565" s="373">
        <v>0</v>
      </c>
      <c r="AG1565" s="413">
        <v>0.19466666666666665</v>
      </c>
      <c r="AH1565" s="408">
        <v>1.6703293042858505</v>
      </c>
      <c r="AI1565" s="408">
        <v>1.6266435899999998</v>
      </c>
      <c r="AJ1565" s="408"/>
      <c r="AK1565" s="413">
        <f>_xll.SRS1Splines.Functions25.Linear_Interp(V_NK2!$R$10:$R$21,V_NK2!$T$10:$T$21,AR1565)</f>
        <v>54.755742857172002</v>
      </c>
      <c r="AL1565" s="413">
        <f>(AK1565/V_NK2!$T$18)*100</f>
        <v>76.688715486235296</v>
      </c>
      <c r="AM1565" s="308">
        <f>AK1565-V_NK2!$T$11</f>
        <v>13.935742857144206</v>
      </c>
      <c r="AN1565" s="308">
        <f>IFERROR((AK1565 - V_NK2!$X$12) / (V_NK2!$X$11- V_NK2!$X$12) * 100, 0)</f>
        <v>45.57142857143522</v>
      </c>
      <c r="AO1565" s="308">
        <v>427</v>
      </c>
      <c r="AP1565" s="308">
        <v>420</v>
      </c>
      <c r="AQ1565" s="308"/>
      <c r="AR1565" s="371">
        <v>423.19</v>
      </c>
      <c r="AS1565" s="413">
        <v>0.53333333333333333</v>
      </c>
      <c r="AT1565" s="416">
        <v>0.37917099999999998</v>
      </c>
      <c r="AU1565" s="415"/>
      <c r="AV1565" s="413">
        <v>0.17280000000000001</v>
      </c>
      <c r="AW1565" s="408">
        <v>0.16573181818182997</v>
      </c>
      <c r="AX1565" s="408">
        <v>0.17873181818181816</v>
      </c>
      <c r="AY1565" s="408"/>
      <c r="AZ1565" s="413">
        <f>_xll.SRS1Splines.Functions25.Linear_Interp(V_NNG3A!$H$4:$H$12,V_NNG3A!$I$4:$I$12,BF1565)</f>
        <v>12.034549999999999</v>
      </c>
      <c r="BA1565" s="413">
        <f>(AZ1565/V_NNG3A!$I$8)*100</f>
        <v>86.892057761732858</v>
      </c>
      <c r="BB1565" s="308">
        <f>_xll.SRS1Splines.Functions25.Linear_Interp(V_NNG3A!$H$4:$H$12,V_NNG3A!$J$4:$J$12,BF1565)</f>
        <v>1.0469637931034801</v>
      </c>
      <c r="BC1565" s="308">
        <f>IFERROR((AZ1565-V_NNG3A!$J$20) / (V_NNG3A!$J$19-V_NNG3A!$J$20) * 100, 0)</f>
        <v>36.576255872787542</v>
      </c>
      <c r="BD1565" s="308">
        <v>1050</v>
      </c>
      <c r="BE1565" s="308">
        <v>1047</v>
      </c>
      <c r="BF1565" s="374">
        <v>1048.53</v>
      </c>
      <c r="BG1565" s="413">
        <v>6.0000000000000005E-2</v>
      </c>
      <c r="BH1565" s="416">
        <v>5.7269999999989524E-2</v>
      </c>
      <c r="BI1565" s="415">
        <v>0</v>
      </c>
      <c r="BJ1565" s="413">
        <v>0.19439999999999999</v>
      </c>
      <c r="BK1565" s="408">
        <v>0.158112</v>
      </c>
      <c r="BL1565" s="408">
        <v>0.197856</v>
      </c>
      <c r="BM1565" s="408">
        <f t="shared" si="22"/>
        <v>-3.9744000000000002E-2</v>
      </c>
      <c r="BN1565" s="413">
        <f>_xll.SRS1Splines.Functions25.Linear_Interp(V_XNN1!$K$3:$K$8,V_XNN1!$L$3:$L$8,BT1565)</f>
        <v>0.1956</v>
      </c>
      <c r="BO1565" s="413">
        <f>(BN1565/V_XNN1!$L$7)*100</f>
        <v>93.142857142857153</v>
      </c>
      <c r="BP1565" s="308">
        <f>_xll.SRS1Splines.Functions25.Linear_Interp(V_XNN1!$K$3:$K$8,V_XNN1!$M$3:$M$8,BT1565)</f>
        <v>3.9599999999999802E-2</v>
      </c>
      <c r="BQ1565" s="308">
        <f>IFERROR((BN1565 - V_XNN1!$M$16) / (V_XNN1!$M$15- V_XNN1!$M$16) * 100, 0)</f>
        <v>27.855153203342635</v>
      </c>
      <c r="BR1565" s="308">
        <v>252</v>
      </c>
      <c r="BS1565" s="308">
        <v>249</v>
      </c>
      <c r="BT1565" s="374">
        <v>251.2</v>
      </c>
      <c r="BU1565" s="413">
        <v>3.1160474999999997E-2</v>
      </c>
      <c r="BV1565" s="416">
        <v>3.2305E-2</v>
      </c>
      <c r="BW1565" s="415">
        <v>0</v>
      </c>
      <c r="BX1565" s="413">
        <v>0.23328000000000002</v>
      </c>
      <c r="BY1565" s="408">
        <v>8.6400000000000005E-2</v>
      </c>
      <c r="BZ1565" s="408">
        <v>0</v>
      </c>
      <c r="CA1565" s="408"/>
      <c r="CB1565" s="413">
        <f>_xll.SRS1Splines.Functions25.Linear_Interp(V_NSPC!$N$4:$N$67,V_NSPC!$P$4:$P$67,CI1565)</f>
        <v>66.562026175999804</v>
      </c>
      <c r="CC1565" s="413">
        <f>(CB1565/V_NSPC!$T$5)*100</f>
        <v>54.935838356088695</v>
      </c>
      <c r="CD1565" s="308">
        <f>CB1565-V_NSPC!$T$6</f>
        <v>65.494859375999809</v>
      </c>
      <c r="CE1565" s="413">
        <f>IFERROR((CB1565 - V_NSPC!$T$6) / (V_NSPC!$T$5- V_NSPC!$T$6) * 100, 0)</f>
        <v>54.535400713198626</v>
      </c>
      <c r="CF1565" s="413">
        <v>995</v>
      </c>
      <c r="CG1565" s="413">
        <v>955</v>
      </c>
      <c r="CH1565" s="413"/>
      <c r="CI1565" s="417">
        <v>985.3</v>
      </c>
      <c r="CJ1565" s="413"/>
      <c r="CK1565" s="416"/>
      <c r="CL1565" s="415"/>
      <c r="CM1565" s="413">
        <v>0.23328000000000002</v>
      </c>
      <c r="CN1565" s="408">
        <v>3.4560000000000007E-2</v>
      </c>
      <c r="CO1565" s="408">
        <v>0</v>
      </c>
      <c r="CP1565" s="408"/>
      <c r="CQ1565" s="413">
        <f>_xll.SRS1Splines.Functions25.Linear_Interp(V_NSPC!$X$4:$X$46,V_NSPC!$Z$4:$Z$46,CX1565)</f>
        <v>9.5447635300000009</v>
      </c>
      <c r="CR1565" s="413">
        <f>(CQ1565/V_NSPC!$AD$5)*100</f>
        <v>61.805774402018656</v>
      </c>
      <c r="CS1565" s="308">
        <f>CQ1565-V_NSPC!$AD$6</f>
        <v>1.4463250100000007</v>
      </c>
      <c r="CT1565" s="413">
        <f>IFERROR((CQ1565 - V_NSPC!$AD$6) / (V_NSPC!$AD$5- V_NSPC!$AD$6) * 100, 0)</f>
        <v>19.692038213520942</v>
      </c>
      <c r="CU1565" s="413">
        <v>909</v>
      </c>
      <c r="CV1565" s="413">
        <v>905</v>
      </c>
      <c r="CW1565" s="413"/>
      <c r="CX1565" s="417">
        <v>906</v>
      </c>
      <c r="CY1565" s="413">
        <v>2.8483666666666663</v>
      </c>
      <c r="CZ1565" s="416">
        <v>0</v>
      </c>
    </row>
    <row r="1566" spans="1:104" s="1" customFormat="1" hidden="1">
      <c r="A1566" s="315">
        <v>46125</v>
      </c>
      <c r="B1566" s="410">
        <v>0</v>
      </c>
      <c r="C1566" s="411">
        <v>0.60393599999999992</v>
      </c>
      <c r="D1566" s="412">
        <v>0.49247999999999997</v>
      </c>
      <c r="E1566" s="412">
        <v>0.50630400000000009</v>
      </c>
      <c r="F1566" s="412">
        <v>0</v>
      </c>
      <c r="G1566" s="413">
        <f>_xll.SRS1Splines.Functions25.Linear_Interp(V_NEM!$R$687:$R$703,V_NEM!$T$687:$T$703,M1566)+_xll.SRS1Splines.Functions25.Linear_Interp(V_NEM!$AB$687:$AB$703,V_NEM!$AD$687:$AD$703,N1566)</f>
        <v>0.75158543350000551</v>
      </c>
      <c r="H1566" s="308">
        <f>(G1566/(V_NEM!$T$696+V_NEM!$AD$696))*100</f>
        <v>77.549022603621097</v>
      </c>
      <c r="I1566" s="308">
        <f>G1566-(V_NEM!$T$694+V_NEM!$AD$694)</f>
        <v>0.11209929850000555</v>
      </c>
      <c r="J1566" s="308">
        <f>((IFERROR((_xll.SRS1Splines.Functions25.Linear_Interp(V_NEM!$R$687:$R$703,V_NEM!$T$687:$T$703,M1566) - V_NEM!$X$689) / (V_NEM!$X$688- V_NEM!$X$689) * 100, 0))+(IFERROR((_xll.SRS1Splines.Functions25.Linear_Interp(V_NEM!$AB$687:$AB$703,V_NEM!$AD$687:$AD$703,N1566) - V_NEM!$AH$689) / (V_NEM!$AH$688- V_NEM!$AH$689) * 100, 0)))/2</f>
        <v>37.045895368146475</v>
      </c>
      <c r="K1566" s="308">
        <v>784.3</v>
      </c>
      <c r="L1566" s="308">
        <v>781.8</v>
      </c>
      <c r="M1566" s="371">
        <v>782.7</v>
      </c>
      <c r="N1566" s="371">
        <v>782.9</v>
      </c>
      <c r="O1566" s="413">
        <v>0.6</v>
      </c>
      <c r="P1566" s="414">
        <v>0.52165541837499996</v>
      </c>
      <c r="Q1566" s="415">
        <v>0</v>
      </c>
      <c r="R1566" s="413">
        <v>0.41466666666666663</v>
      </c>
      <c r="S1566" s="408">
        <v>6.8749845070647075E-2</v>
      </c>
      <c r="T1566" s="408">
        <v>4.4541412000000014</v>
      </c>
      <c r="U1566" s="408"/>
      <c r="V1566" s="413">
        <f>_xll.SRS1Splines.Functions25.Linear_Interp(V_NK3!$P$8:$P$32,V_NK3!$R$8:$R$32,AC1566)</f>
        <v>377.99723976000001</v>
      </c>
      <c r="W1566" s="413">
        <f>(V1566/V_NK3!$R$28)*100</f>
        <v>69.722260483463074</v>
      </c>
      <c r="X1566" s="308">
        <f>V1566-V_NK3!$R$8</f>
        <v>321.41858776000004</v>
      </c>
      <c r="Y1566" s="308">
        <f>IFERROR((V1566 - V_NK3!$V$10) / (V_NK3!$V$9- V_NK3!$V$10) * 100, 0)</f>
        <v>66.194285054981933</v>
      </c>
      <c r="Z1566" s="308">
        <v>541.79999999999995</v>
      </c>
      <c r="AA1566" s="308">
        <v>521</v>
      </c>
      <c r="AB1566" s="413">
        <v>537.35284156486227</v>
      </c>
      <c r="AC1566" s="371">
        <v>536.33600000000001</v>
      </c>
      <c r="AD1566" s="308">
        <v>0.5</v>
      </c>
      <c r="AE1566" s="416">
        <v>1.050505</v>
      </c>
      <c r="AF1566" s="373">
        <v>0</v>
      </c>
      <c r="AG1566" s="413">
        <v>0.19466666666666665</v>
      </c>
      <c r="AH1566" s="408">
        <v>4.1355885214285371</v>
      </c>
      <c r="AI1566" s="408">
        <v>4.5287599499999995</v>
      </c>
      <c r="AJ1566" s="408"/>
      <c r="AK1566" s="413">
        <f>_xll.SRS1Splines.Functions25.Linear_Interp(V_NK2!$R$10:$R$21,V_NK2!$T$10:$T$21,AR1566)</f>
        <v>54.362571428600603</v>
      </c>
      <c r="AL1566" s="413">
        <f>(AK1566/V_NK2!$T$18)*100</f>
        <v>76.13805522212968</v>
      </c>
      <c r="AM1566" s="308">
        <f>AK1566-V_NK2!$T$11</f>
        <v>13.542571428572806</v>
      </c>
      <c r="AN1566" s="308">
        <f>IFERROR((AK1566 - V_NK2!$X$12) / (V_NK2!$X$11- V_NK2!$X$12) * 100, 0)</f>
        <v>44.285714285720971</v>
      </c>
      <c r="AO1566" s="308">
        <v>427</v>
      </c>
      <c r="AP1566" s="308">
        <v>420</v>
      </c>
      <c r="AQ1566" s="308"/>
      <c r="AR1566" s="371">
        <v>423.1</v>
      </c>
      <c r="AS1566" s="413">
        <v>0.53333333333333333</v>
      </c>
      <c r="AT1566" s="416">
        <v>1.055655</v>
      </c>
      <c r="AU1566" s="415"/>
      <c r="AV1566" s="413">
        <v>0.17280000000000001</v>
      </c>
      <c r="AW1566" s="408">
        <v>0.16841090909089723</v>
      </c>
      <c r="AX1566" s="408">
        <v>0.15541090909090907</v>
      </c>
      <c r="AY1566" s="408"/>
      <c r="AZ1566" s="413">
        <f>_xll.SRS1Splines.Functions25.Linear_Interp(V_NNG3A!$H$4:$H$12,V_NNG3A!$I$4:$I$12,BF1566)</f>
        <v>12.0962999999999</v>
      </c>
      <c r="BA1566" s="413">
        <f>(AZ1566/V_NNG3A!$I$8)*100</f>
        <v>87.337906137183396</v>
      </c>
      <c r="BB1566" s="308">
        <f>_xll.SRS1Splines.Functions25.Linear_Interp(V_NNG3A!$H$4:$H$12,V_NNG3A!$J$4:$J$12,BF1566)</f>
        <v>1.1087137931034201</v>
      </c>
      <c r="BC1566" s="308">
        <f>IFERROR((AZ1566-V_NNG3A!$J$20) / (V_NNG3A!$J$19-V_NNG3A!$J$20) * 100, 0)</f>
        <v>38.73352608119265</v>
      </c>
      <c r="BD1566" s="308">
        <v>1050</v>
      </c>
      <c r="BE1566" s="308">
        <v>1047</v>
      </c>
      <c r="BF1566" s="374">
        <v>1048.58</v>
      </c>
      <c r="BG1566" s="413">
        <v>6.0000000000000005E-2</v>
      </c>
      <c r="BH1566" s="416">
        <v>4.960000000000582E-2</v>
      </c>
      <c r="BI1566" s="415">
        <v>0</v>
      </c>
      <c r="BJ1566" s="413">
        <v>0.19439999999999999</v>
      </c>
      <c r="BK1566" s="408">
        <v>0.15465599999999999</v>
      </c>
      <c r="BL1566" s="408">
        <v>0.15465599999999999</v>
      </c>
      <c r="BM1566" s="408">
        <f t="shared" si="22"/>
        <v>0</v>
      </c>
      <c r="BN1566" s="413">
        <f>_xll.SRS1Splines.Functions25.Linear_Interp(V_XNN1!$K$3:$K$8,V_XNN1!$L$3:$L$8,BT1566)</f>
        <v>0.2001</v>
      </c>
      <c r="BO1566" s="413">
        <f>(BN1566/V_XNN1!$L$7)*100</f>
        <v>95.285714285714278</v>
      </c>
      <c r="BP1566" s="308">
        <f>_xll.SRS1Splines.Functions25.Linear_Interp(V_XNN1!$K$3:$K$8,V_XNN1!$M$3:$M$8,BT1566)</f>
        <v>4.4099999999999799E-2</v>
      </c>
      <c r="BQ1566" s="308">
        <f>IFERROR((BN1566 - V_XNN1!$M$16) / (V_XNN1!$M$15- V_XNN1!$M$16) * 100, 0)</f>
        <v>41.782729805013958</v>
      </c>
      <c r="BR1566" s="308">
        <v>252</v>
      </c>
      <c r="BS1566" s="308">
        <v>249</v>
      </c>
      <c r="BT1566" s="374">
        <v>251.45</v>
      </c>
      <c r="BU1566" s="413">
        <v>3.1160474999999997E-2</v>
      </c>
      <c r="BV1566" s="416">
        <v>2.8889000000000001E-2</v>
      </c>
      <c r="BW1566" s="415">
        <v>0</v>
      </c>
      <c r="BX1566" s="413">
        <v>0.23328000000000002</v>
      </c>
      <c r="BY1566" s="408">
        <v>8.6400000000000005E-2</v>
      </c>
      <c r="BZ1566" s="408">
        <v>0</v>
      </c>
      <c r="CA1566" s="408"/>
      <c r="CB1566" s="413">
        <f>_xll.SRS1Splines.Functions25.Linear_Interp(V_NSPC!$N$4:$N$67,V_NSPC!$P$4:$P$67,CI1566)</f>
        <v>66.446984772999897</v>
      </c>
      <c r="CC1566" s="413">
        <f>(CB1566/V_NSPC!$T$5)*100</f>
        <v>54.840890887050577</v>
      </c>
      <c r="CD1566" s="308">
        <f>CB1566-V_NSPC!$T$6</f>
        <v>65.379817972999902</v>
      </c>
      <c r="CE1566" s="413">
        <f>IFERROR((CB1566 - V_NSPC!$T$6) / (V_NSPC!$T$5- V_NSPC!$T$6) * 100, 0)</f>
        <v>54.439609546212665</v>
      </c>
      <c r="CF1566" s="413">
        <v>995</v>
      </c>
      <c r="CG1566" s="413">
        <v>955</v>
      </c>
      <c r="CH1566" s="413"/>
      <c r="CI1566" s="417">
        <v>985.27499999999998</v>
      </c>
      <c r="CJ1566" s="413"/>
      <c r="CK1566" s="416"/>
      <c r="CL1566" s="415"/>
      <c r="CM1566" s="413">
        <v>0.23328000000000002</v>
      </c>
      <c r="CN1566" s="408">
        <v>3.4560000000000007E-2</v>
      </c>
      <c r="CO1566" s="408">
        <v>0</v>
      </c>
      <c r="CP1566" s="408"/>
      <c r="CQ1566" s="413">
        <f>_xll.SRS1Splines.Functions25.Linear_Interp(V_NSPC!$X$4:$X$46,V_NSPC!$Z$4:$Z$46,CX1566)</f>
        <v>9.8377913097999201</v>
      </c>
      <c r="CR1566" s="413">
        <f>(CQ1566/V_NSPC!$AD$5)*100</f>
        <v>63.703234595235017</v>
      </c>
      <c r="CS1566" s="308">
        <f>CQ1566-V_NSPC!$AD$6</f>
        <v>1.7393527897999199</v>
      </c>
      <c r="CT1566" s="413">
        <f>IFERROR((CQ1566 - V_NSPC!$AD$6) / (V_NSPC!$AD$5- V_NSPC!$AD$6) * 100, 0)</f>
        <v>23.681676916818482</v>
      </c>
      <c r="CU1566" s="413">
        <v>909</v>
      </c>
      <c r="CV1566" s="413">
        <v>905</v>
      </c>
      <c r="CW1566" s="413"/>
      <c r="CX1566" s="417">
        <v>906.18</v>
      </c>
      <c r="CY1566" s="413">
        <v>2.8483666666666663</v>
      </c>
      <c r="CZ1566" s="416">
        <v>0</v>
      </c>
    </row>
    <row r="1567" spans="1:104" s="1" customFormat="1" hidden="1">
      <c r="A1567" s="315">
        <v>46126</v>
      </c>
      <c r="B1567" s="410">
        <v>0</v>
      </c>
      <c r="C1567" s="411">
        <v>0.60393599999999992</v>
      </c>
      <c r="D1567" s="412">
        <v>0.55555200000000005</v>
      </c>
      <c r="E1567" s="412">
        <v>0.54604799999999998</v>
      </c>
      <c r="F1567" s="412">
        <v>0</v>
      </c>
      <c r="G1567" s="413">
        <f>_xll.SRS1Splines.Functions25.Linear_Interp(V_NEM!$R$687:$R$703,V_NEM!$T$687:$T$703,M1567)+_xll.SRS1Splines.Functions25.Linear_Interp(V_NEM!$AB$687:$AB$703,V_NEM!$AD$687:$AD$703,N1567)</f>
        <v>0.67669613075000101</v>
      </c>
      <c r="H1567" s="308">
        <f>(G1567/(V_NEM!$T$696+V_NEM!$AD$696))*100</f>
        <v>69.821900745119194</v>
      </c>
      <c r="I1567" s="308">
        <f>G1567-(V_NEM!$T$694+V_NEM!$AD$694)</f>
        <v>3.7209995750001057E-2</v>
      </c>
      <c r="J1567" s="308">
        <f>((IFERROR((_xll.SRS1Splines.Functions25.Linear_Interp(V_NEM!$R$687:$R$703,V_NEM!$T$687:$T$703,M1567) - V_NEM!$X$689) / (V_NEM!$X$688- V_NEM!$X$689) * 100, 0))+(IFERROR((_xll.SRS1Splines.Functions25.Linear_Interp(V_NEM!$AB$687:$AB$703,V_NEM!$AD$687:$AD$703,N1567) - V_NEM!$AH$689) / (V_NEM!$AH$688- V_NEM!$AH$689) * 100, 0)))/2</f>
        <v>10.435374700596698</v>
      </c>
      <c r="K1567" s="308">
        <v>784.3</v>
      </c>
      <c r="L1567" s="308">
        <v>781.8</v>
      </c>
      <c r="M1567" s="371">
        <v>782.25</v>
      </c>
      <c r="N1567" s="371">
        <v>782.2</v>
      </c>
      <c r="O1567" s="413">
        <v>0.6</v>
      </c>
      <c r="P1567" s="414">
        <v>0.56336427871357619</v>
      </c>
      <c r="Q1567" s="415">
        <v>0</v>
      </c>
      <c r="R1567" s="413">
        <v>0.41466666666666663</v>
      </c>
      <c r="S1567" s="408">
        <v>9.852622896774299E-2</v>
      </c>
      <c r="T1567" s="408">
        <v>5.4656059199999998</v>
      </c>
      <c r="U1567" s="408"/>
      <c r="V1567" s="413">
        <f>_xll.SRS1Splines.Functions25.Linear_Interp(V_NK3!$P$8:$P$32,V_NK3!$R$8:$R$32,AC1567)</f>
        <v>372.433107524999</v>
      </c>
      <c r="W1567" s="413">
        <f>(V1567/V_NK3!$R$28)*100</f>
        <v>68.695946436039108</v>
      </c>
      <c r="X1567" s="308">
        <f>V1567-V_NK3!$R$8</f>
        <v>315.85445552499903</v>
      </c>
      <c r="Y1567" s="308">
        <f>IFERROR((V1567 - V_NK3!$V$10) / (V_NK3!$V$9- V_NK3!$V$10) * 100, 0)</f>
        <v>65.048384446637868</v>
      </c>
      <c r="Z1567" s="308">
        <v>541.79999999999995</v>
      </c>
      <c r="AA1567" s="308">
        <v>521</v>
      </c>
      <c r="AB1567" s="413">
        <v>537.29628556048556</v>
      </c>
      <c r="AC1567" s="371">
        <v>536.16499999999996</v>
      </c>
      <c r="AD1567" s="308">
        <v>0.5</v>
      </c>
      <c r="AE1567" s="416">
        <v>1.289058</v>
      </c>
      <c r="AF1567" s="373">
        <v>0</v>
      </c>
      <c r="AG1567" s="413">
        <v>0.19466666666666665</v>
      </c>
      <c r="AH1567" s="408">
        <v>4.943884172857075</v>
      </c>
      <c r="AI1567" s="408">
        <v>4.2012270300000001</v>
      </c>
      <c r="AJ1567" s="408"/>
      <c r="AK1567" s="413">
        <f>_xll.SRS1Splines.Functions25.Linear_Interp(V_NK2!$R$10:$R$21,V_NK2!$T$10:$T$21,AR1567)</f>
        <v>55.105228571457602</v>
      </c>
      <c r="AL1567" s="413">
        <f>(AK1567/V_NK2!$T$18)*100</f>
        <v>77.17819127655126</v>
      </c>
      <c r="AM1567" s="308">
        <f>AK1567-V_NK2!$T$11</f>
        <v>14.285228571429805</v>
      </c>
      <c r="AN1567" s="308">
        <f>IFERROR((AK1567 - V_NK2!$X$12) / (V_NK2!$X$11- V_NK2!$X$12) * 100, 0)</f>
        <v>46.714285714292039</v>
      </c>
      <c r="AO1567" s="308">
        <v>427</v>
      </c>
      <c r="AP1567" s="308">
        <v>420</v>
      </c>
      <c r="AQ1567" s="308"/>
      <c r="AR1567" s="371">
        <v>423.27</v>
      </c>
      <c r="AS1567" s="413">
        <v>0.53333333333333333</v>
      </c>
      <c r="AT1567" s="416">
        <v>0.97930700000000004</v>
      </c>
      <c r="AU1567" s="415"/>
      <c r="AV1567" s="413">
        <v>0.17280000000000001</v>
      </c>
      <c r="AW1567" s="408">
        <v>0.16805454545458326</v>
      </c>
      <c r="AX1567" s="408">
        <v>0.1446545454545454</v>
      </c>
      <c r="AY1567" s="408"/>
      <c r="AZ1567" s="413">
        <f>_xll.SRS1Splines.Functions25.Linear_Interp(V_NNG3A!$H$4:$H$12,V_NNG3A!$I$4:$I$12,BF1567)</f>
        <v>12.207450000000099</v>
      </c>
      <c r="BA1567" s="413">
        <f>(AZ1567/V_NNG3A!$I$8)*100</f>
        <v>88.14043321299711</v>
      </c>
      <c r="BB1567" s="308">
        <f>_xll.SRS1Splines.Functions25.Linear_Interp(V_NNG3A!$H$4:$H$12,V_NNG3A!$J$4:$J$12,BF1567)</f>
        <v>1.2198637931036</v>
      </c>
      <c r="BC1567" s="308">
        <f>IFERROR((AZ1567-V_NNG3A!$J$20) / (V_NNG3A!$J$19-V_NNG3A!$J$20) * 100, 0)</f>
        <v>42.616612456335062</v>
      </c>
      <c r="BD1567" s="308">
        <v>1050</v>
      </c>
      <c r="BE1567" s="308">
        <v>1047</v>
      </c>
      <c r="BF1567" s="374">
        <v>1048.67</v>
      </c>
      <c r="BG1567" s="413">
        <v>6.0000000000000005E-2</v>
      </c>
      <c r="BH1567" s="416">
        <v>4.5760000000009314E-2</v>
      </c>
      <c r="BI1567" s="415">
        <v>0</v>
      </c>
      <c r="BJ1567" s="413">
        <v>0.19439999999999999</v>
      </c>
      <c r="BK1567" s="408">
        <v>0.23241600000000001</v>
      </c>
      <c r="BL1567" s="408">
        <v>0.23241600000000001</v>
      </c>
      <c r="BM1567" s="408">
        <f t="shared" si="22"/>
        <v>0</v>
      </c>
      <c r="BN1567" s="413">
        <f>_xll.SRS1Splines.Functions25.Linear_Interp(V_XNN1!$K$3:$K$8,V_XNN1!$L$3:$L$8,BT1567)</f>
        <v>0.192</v>
      </c>
      <c r="BO1567" s="413">
        <f>(BN1567/V_XNN1!$L$7)*100</f>
        <v>91.428571428571431</v>
      </c>
      <c r="BP1567" s="308">
        <f>_xll.SRS1Splines.Functions25.Linear_Interp(V_XNN1!$K$3:$K$8,V_XNN1!$M$3:$M$8,BT1567)</f>
        <v>3.5999999999999997E-2</v>
      </c>
      <c r="BQ1567" s="308">
        <f>IFERROR((BN1567 - V_XNN1!$M$16) / (V_XNN1!$M$15- V_XNN1!$M$16) * 100, 0)</f>
        <v>16.713091922005617</v>
      </c>
      <c r="BR1567" s="308">
        <v>252</v>
      </c>
      <c r="BS1567" s="308">
        <v>249</v>
      </c>
      <c r="BT1567" s="374">
        <v>251</v>
      </c>
      <c r="BU1567" s="413">
        <v>3.1160474999999997E-2</v>
      </c>
      <c r="BV1567" s="416">
        <v>3.9886999999999999E-2</v>
      </c>
      <c r="BW1567" s="415">
        <v>0</v>
      </c>
      <c r="BX1567" s="413">
        <v>0.23328000000000002</v>
      </c>
      <c r="BY1567" s="408">
        <v>8.6400000000000005E-2</v>
      </c>
      <c r="BZ1567" s="408">
        <v>0</v>
      </c>
      <c r="CA1567" s="408"/>
      <c r="CB1567" s="413">
        <f>_xll.SRS1Splines.Functions25.Linear_Interp(V_NSPC!$N$4:$N$67,V_NSPC!$P$4:$P$67,CI1567)</f>
        <v>66.460789741360102</v>
      </c>
      <c r="CC1567" s="413">
        <f>(CB1567/V_NSPC!$T$5)*100</f>
        <v>54.852284583335319</v>
      </c>
      <c r="CD1567" s="308">
        <f>CB1567-V_NSPC!$T$6</f>
        <v>65.393622941360107</v>
      </c>
      <c r="CE1567" s="413">
        <f>IFERROR((CB1567 - V_NSPC!$T$6) / (V_NSPC!$T$5- V_NSPC!$T$6) * 100, 0)</f>
        <v>54.451104486251154</v>
      </c>
      <c r="CF1567" s="413">
        <v>995</v>
      </c>
      <c r="CG1567" s="413">
        <v>955</v>
      </c>
      <c r="CH1567" s="413"/>
      <c r="CI1567" s="417">
        <v>985.27800000000002</v>
      </c>
      <c r="CJ1567" s="413"/>
      <c r="CK1567" s="416"/>
      <c r="CL1567" s="415"/>
      <c r="CM1567" s="413">
        <v>0.23328000000000002</v>
      </c>
      <c r="CN1567" s="408">
        <v>3.4560000000000007E-2</v>
      </c>
      <c r="CO1567" s="408">
        <v>0</v>
      </c>
      <c r="CP1567" s="408"/>
      <c r="CQ1567" s="413">
        <f>_xll.SRS1Splines.Functions25.Linear_Interp(V_NSPC!$X$4:$X$46,V_NSPC!$Z$4:$Z$46,CX1567)</f>
        <v>9.84104717402003</v>
      </c>
      <c r="CR1567" s="413">
        <f>(CQ1567/V_NSPC!$AD$5)*100</f>
        <v>63.724317486271467</v>
      </c>
      <c r="CS1567" s="308">
        <f>CQ1567-V_NSPC!$AD$6</f>
        <v>1.7426086540200298</v>
      </c>
      <c r="CT1567" s="413">
        <f>IFERROR((CQ1567 - V_NSPC!$AD$6) / (V_NSPC!$AD$5- V_NSPC!$AD$6) * 100, 0)</f>
        <v>23.726006235745519</v>
      </c>
      <c r="CU1567" s="413">
        <v>909</v>
      </c>
      <c r="CV1567" s="413">
        <v>905</v>
      </c>
      <c r="CW1567" s="413"/>
      <c r="CX1567" s="417">
        <v>906.18200000000002</v>
      </c>
      <c r="CY1567" s="413">
        <v>2.8483666666666663</v>
      </c>
      <c r="CZ1567" s="416">
        <v>0</v>
      </c>
    </row>
    <row r="1568" spans="1:104" s="1" customFormat="1" hidden="1">
      <c r="A1568" s="315">
        <v>46127</v>
      </c>
      <c r="B1568" s="410">
        <v>0</v>
      </c>
      <c r="C1568" s="411">
        <v>0.60393599999999992</v>
      </c>
      <c r="D1568" s="412">
        <v>0.52444800000000003</v>
      </c>
      <c r="E1568" s="412">
        <v>0.57196800000000003</v>
      </c>
      <c r="F1568" s="412">
        <v>0</v>
      </c>
      <c r="G1568" s="413">
        <f>_xll.SRS1Splines.Functions25.Linear_Interp(V_NEM!$R$687:$R$703,V_NEM!$T$687:$T$703,M1568)+_xll.SRS1Splines.Functions25.Linear_Interp(V_NEM!$AB$687:$AB$703,V_NEM!$AD$687:$AD$703,N1568)</f>
        <v>0.7967966691999947</v>
      </c>
      <c r="H1568" s="308">
        <f>(G1568/(V_NEM!$T$696+V_NEM!$AD$696))*100</f>
        <v>82.213944225250799</v>
      </c>
      <c r="I1568" s="308">
        <f>G1568-(V_NEM!$T$694+V_NEM!$AD$694)</f>
        <v>0.15731053419999474</v>
      </c>
      <c r="J1568" s="308">
        <f>((IFERROR((_xll.SRS1Splines.Functions25.Linear_Interp(V_NEM!$R$687:$R$703,V_NEM!$T$687:$T$703,M1568) - V_NEM!$X$689) / (V_NEM!$X$688- V_NEM!$X$689) * 100, 0))+(IFERROR((_xll.SRS1Splines.Functions25.Linear_Interp(V_NEM!$AB$687:$AB$703,V_NEM!$AD$687:$AD$703,N1568) - V_NEM!$AH$689) / (V_NEM!$AH$688- V_NEM!$AH$689) * 100, 0)))/2</f>
        <v>30.816146694451881</v>
      </c>
      <c r="K1568" s="308">
        <v>784.3</v>
      </c>
      <c r="L1568" s="308">
        <v>781.8</v>
      </c>
      <c r="M1568" s="371">
        <v>783.16</v>
      </c>
      <c r="N1568" s="371">
        <v>782.14</v>
      </c>
      <c r="O1568" s="413">
        <v>0.6</v>
      </c>
      <c r="P1568" s="414">
        <v>0.45718560092209765</v>
      </c>
      <c r="Q1568" s="415">
        <v>0</v>
      </c>
      <c r="R1568" s="413">
        <v>0.41466666666666663</v>
      </c>
      <c r="S1568" s="408">
        <v>0.21566206151550263</v>
      </c>
      <c r="T1568" s="408">
        <v>4.8603883200000002</v>
      </c>
      <c r="U1568" s="408"/>
      <c r="V1568" s="413">
        <f>_xll.SRS1Splines.Functions25.Linear_Interp(V_NK3!$P$8:$P$32,V_NK3!$R$8:$R$32,AC1568)</f>
        <v>367.35705706500102</v>
      </c>
      <c r="W1568" s="413">
        <f>(V1568/V_NK3!$R$28)*100</f>
        <v>67.759659936635316</v>
      </c>
      <c r="X1568" s="308">
        <f>V1568-V_NK3!$R$8</f>
        <v>310.77840506500104</v>
      </c>
      <c r="Y1568" s="308">
        <f>IFERROR((V1568 - V_NK3!$V$10) / (V_NK3!$V$9- V_NK3!$V$10) * 100, 0)</f>
        <v>64.003001435517575</v>
      </c>
      <c r="Z1568" s="308">
        <v>541.79999999999995</v>
      </c>
      <c r="AA1568" s="308">
        <v>521</v>
      </c>
      <c r="AB1568" s="413">
        <v>537.23972955610884</v>
      </c>
      <c r="AC1568" s="371">
        <v>536.00900000000001</v>
      </c>
      <c r="AD1568" s="308">
        <v>0.5</v>
      </c>
      <c r="AE1568" s="416">
        <v>1.1463179999999999</v>
      </c>
      <c r="AF1568" s="373">
        <v>0</v>
      </c>
      <c r="AG1568" s="413">
        <v>0.19466666666666665</v>
      </c>
      <c r="AH1568" s="408">
        <v>4.6209741442856131</v>
      </c>
      <c r="AI1568" s="408">
        <v>4.5772884300000003</v>
      </c>
      <c r="AJ1568" s="408"/>
      <c r="AK1568" s="413">
        <f>_xll.SRS1Splines.Functions25.Linear_Interp(V_NK2!$R$10:$R$21,V_NK2!$T$10:$T$21,AR1568)</f>
        <v>55.148914285743302</v>
      </c>
      <c r="AL1568" s="413">
        <f>(AK1568/V_NK2!$T$18)*100</f>
        <v>77.239375750340756</v>
      </c>
      <c r="AM1568" s="308">
        <f>AK1568-V_NK2!$T$11</f>
        <v>14.328914285715506</v>
      </c>
      <c r="AN1568" s="308">
        <f>IFERROR((AK1568 - V_NK2!$X$12) / (V_NK2!$X$11- V_NK2!$X$12) * 100, 0)</f>
        <v>46.85714285714915</v>
      </c>
      <c r="AO1568" s="308">
        <v>427</v>
      </c>
      <c r="AP1568" s="308">
        <v>420</v>
      </c>
      <c r="AQ1568" s="308"/>
      <c r="AR1568" s="371">
        <v>423.28</v>
      </c>
      <c r="AS1568" s="413">
        <v>0.53333333333333333</v>
      </c>
      <c r="AT1568" s="416">
        <v>1.066967</v>
      </c>
      <c r="AU1568" s="415"/>
      <c r="AV1568" s="413">
        <v>0.17280000000000001</v>
      </c>
      <c r="AW1568" s="408">
        <v>0.16025454545453122</v>
      </c>
      <c r="AX1568" s="408">
        <v>0.1446545454545454</v>
      </c>
      <c r="AY1568" s="408"/>
      <c r="AZ1568" s="413">
        <f>_xll.SRS1Splines.Functions25.Linear_Interp(V_NNG3A!$H$4:$H$12,V_NNG3A!$I$4:$I$12,BF1568)</f>
        <v>12.281549999999999</v>
      </c>
      <c r="BA1568" s="413">
        <f>(AZ1568/V_NNG3A!$I$8)*100</f>
        <v>88.675451263537909</v>
      </c>
      <c r="BB1568" s="308">
        <f>_xll.SRS1Splines.Functions25.Linear_Interp(V_NNG3A!$H$4:$H$12,V_NNG3A!$J$4:$J$12,BF1568)</f>
        <v>1.2939637931035399</v>
      </c>
      <c r="BC1568" s="308">
        <f>IFERROR((AZ1568-V_NNG3A!$J$20) / (V_NNG3A!$J$19-V_NNG3A!$J$20) * 100, 0)</f>
        <v>45.205336706421875</v>
      </c>
      <c r="BD1568" s="308">
        <v>1050</v>
      </c>
      <c r="BE1568" s="308">
        <v>1047</v>
      </c>
      <c r="BF1568" s="374">
        <v>1048.73</v>
      </c>
      <c r="BG1568" s="413">
        <v>6.0000000000000005E-2</v>
      </c>
      <c r="BH1568" s="416">
        <v>4.5879999999975551E-2</v>
      </c>
      <c r="BI1568" s="415">
        <v>0</v>
      </c>
      <c r="BJ1568" s="413">
        <v>0.19439999999999999</v>
      </c>
      <c r="BK1568" s="408">
        <v>0.23241600000000001</v>
      </c>
      <c r="BL1568" s="408">
        <v>0.196992</v>
      </c>
      <c r="BM1568" s="408">
        <f t="shared" si="22"/>
        <v>3.5424000000000011E-2</v>
      </c>
      <c r="BN1568" s="413">
        <f>_xll.SRS1Splines.Functions25.Linear_Interp(V_XNN1!$K$3:$K$8,V_XNN1!$L$3:$L$8,BT1568)</f>
        <v>0.1938</v>
      </c>
      <c r="BO1568" s="413">
        <f>(BN1568/V_XNN1!$L$7)*100</f>
        <v>92.285714285714292</v>
      </c>
      <c r="BP1568" s="308">
        <f>_xll.SRS1Splines.Functions25.Linear_Interp(V_XNN1!$K$3:$K$8,V_XNN1!$M$3:$M$8,BT1568)</f>
        <v>3.7799999999999903E-2</v>
      </c>
      <c r="BQ1568" s="308">
        <f>IFERROR((BN1568 - V_XNN1!$M$16) / (V_XNN1!$M$15- V_XNN1!$M$16) * 100, 0)</f>
        <v>22.284122562674128</v>
      </c>
      <c r="BR1568" s="308">
        <v>252</v>
      </c>
      <c r="BS1568" s="308">
        <v>249</v>
      </c>
      <c r="BT1568" s="374">
        <v>251.1</v>
      </c>
      <c r="BU1568" s="413">
        <v>3.1160474999999997E-2</v>
      </c>
      <c r="BV1568" s="416">
        <v>3.1607999999999997E-2</v>
      </c>
      <c r="BW1568" s="415">
        <v>0</v>
      </c>
      <c r="BX1568" s="413">
        <v>0.23328000000000002</v>
      </c>
      <c r="BY1568" s="408">
        <v>8.6400000000000005E-2</v>
      </c>
      <c r="BZ1568" s="408">
        <v>0</v>
      </c>
      <c r="CA1568" s="408"/>
      <c r="CB1568" s="413">
        <f>_xll.SRS1Splines.Functions25.Linear_Interp(V_NSPC!$N$4:$N$67,V_NSPC!$P$4:$P$67,CI1568)</f>
        <v>66.469993053599893</v>
      </c>
      <c r="CC1568" s="413">
        <f>(CB1568/V_NSPC!$T$5)*100</f>
        <v>54.859880380858208</v>
      </c>
      <c r="CD1568" s="308">
        <f>CB1568-V_NSPC!$T$6</f>
        <v>65.402826253599898</v>
      </c>
      <c r="CE1568" s="413">
        <f>IFERROR((CB1568 - V_NSPC!$T$6) / (V_NSPC!$T$5- V_NSPC!$T$6) * 100, 0)</f>
        <v>54.458767779609872</v>
      </c>
      <c r="CF1568" s="413">
        <v>995</v>
      </c>
      <c r="CG1568" s="413">
        <v>955</v>
      </c>
      <c r="CH1568" s="413"/>
      <c r="CI1568" s="417">
        <v>985.28</v>
      </c>
      <c r="CJ1568" s="413"/>
      <c r="CK1568" s="416"/>
      <c r="CL1568" s="415"/>
      <c r="CM1568" s="413">
        <v>0.23328000000000002</v>
      </c>
      <c r="CN1568" s="408">
        <v>3.4560000000000007E-2</v>
      </c>
      <c r="CO1568" s="408">
        <v>0</v>
      </c>
      <c r="CP1568" s="408"/>
      <c r="CQ1568" s="413">
        <f>_xll.SRS1Splines.Functions25.Linear_Interp(V_NSPC!$X$4:$X$46,V_NSPC!$Z$4:$Z$46,CX1568)</f>
        <v>9.8443030382399499</v>
      </c>
      <c r="CR1568" s="413">
        <f>(CQ1568/V_NSPC!$AD$5)*100</f>
        <v>63.745400377306694</v>
      </c>
      <c r="CS1568" s="308">
        <f>CQ1568-V_NSPC!$AD$6</f>
        <v>1.7458645182399497</v>
      </c>
      <c r="CT1568" s="413">
        <f>IFERROR((CQ1568 - V_NSPC!$AD$6) / (V_NSPC!$AD$5- V_NSPC!$AD$6) * 100, 0)</f>
        <v>23.77033555466997</v>
      </c>
      <c r="CU1568" s="413">
        <v>909</v>
      </c>
      <c r="CV1568" s="413">
        <v>905</v>
      </c>
      <c r="CW1568" s="413"/>
      <c r="CX1568" s="417">
        <v>906.18399999999997</v>
      </c>
      <c r="CY1568" s="413">
        <v>2.8483666666666663</v>
      </c>
      <c r="CZ1568" s="416">
        <v>0</v>
      </c>
    </row>
    <row r="1569" spans="1:104" s="1" customFormat="1" hidden="1">
      <c r="A1569" s="315">
        <v>46128</v>
      </c>
      <c r="B1569" s="410">
        <v>0</v>
      </c>
      <c r="C1569" s="411">
        <v>0.60393599999999992</v>
      </c>
      <c r="D1569" s="412">
        <v>0.50112000000000001</v>
      </c>
      <c r="E1569" s="412">
        <v>0.54172799999999999</v>
      </c>
      <c r="F1569" s="412">
        <v>0</v>
      </c>
      <c r="G1569" s="413">
        <f>_xll.SRS1Splines.Functions25.Linear_Interp(V_NEM!$R$687:$R$703,V_NEM!$T$687:$T$703,M1569)+_xll.SRS1Splines.Functions25.Linear_Interp(V_NEM!$AB$687:$AB$703,V_NEM!$AD$687:$AD$703,N1569)</f>
        <v>0.67112349650000203</v>
      </c>
      <c r="H1569" s="308">
        <f>(G1569/(V_NEM!$T$696+V_NEM!$AD$696))*100</f>
        <v>69.246913098801429</v>
      </c>
      <c r="I1569" s="308">
        <f>G1569-(V_NEM!$T$694+V_NEM!$AD$694)</f>
        <v>3.163736150000207E-2</v>
      </c>
      <c r="J1569" s="308">
        <f>((IFERROR((_xll.SRS1Splines.Functions25.Linear_Interp(V_NEM!$R$687:$R$703,V_NEM!$T$687:$T$703,M1569) - V_NEM!$X$689) / (V_NEM!$X$688- V_NEM!$X$689) * 100, 0))+(IFERROR((_xll.SRS1Splines.Functions25.Linear_Interp(V_NEM!$AB$687:$AB$703,V_NEM!$AD$687:$AD$703,N1569) - V_NEM!$AH$689) / (V_NEM!$AH$688- V_NEM!$AH$689) * 100, 0)))/2</f>
        <v>20.748647729250404</v>
      </c>
      <c r="K1569" s="308">
        <v>784.3</v>
      </c>
      <c r="L1569" s="308">
        <v>781.8</v>
      </c>
      <c r="M1569" s="371">
        <v>782.1</v>
      </c>
      <c r="N1569" s="371">
        <v>782.8</v>
      </c>
      <c r="O1569" s="413">
        <v>0.6</v>
      </c>
      <c r="P1569" s="414">
        <v>0.5547888529637286</v>
      </c>
      <c r="Q1569" s="415">
        <v>0</v>
      </c>
      <c r="R1569" s="413">
        <v>0.41466666666666663</v>
      </c>
      <c r="S1569" s="408">
        <v>0.40657626585914569</v>
      </c>
      <c r="T1569" s="408">
        <v>4.1195924800000006</v>
      </c>
      <c r="U1569" s="408"/>
      <c r="V1569" s="413">
        <f>_xll.SRS1Splines.Functions25.Linear_Interp(V_NK3!$P$8:$P$32,V_NK3!$R$8:$R$32,AC1569)</f>
        <v>362.83088839499999</v>
      </c>
      <c r="W1569" s="413">
        <f>(V1569/V_NK3!$R$28)*100</f>
        <v>66.92480010749405</v>
      </c>
      <c r="X1569" s="308">
        <f>V1569-V_NK3!$R$8</f>
        <v>306.25223639500001</v>
      </c>
      <c r="Y1569" s="308">
        <f>IFERROR((V1569 - V_NK3!$V$10) / (V_NK3!$V$9- V_NK3!$V$10) * 100, 0)</f>
        <v>63.070863374564212</v>
      </c>
      <c r="Z1569" s="308">
        <v>541.79999999999995</v>
      </c>
      <c r="AA1569" s="308">
        <v>521</v>
      </c>
      <c r="AB1569" s="413">
        <v>537.18317355173212</v>
      </c>
      <c r="AC1569" s="371">
        <v>535.86500000000001</v>
      </c>
      <c r="AD1569" s="308">
        <v>0.5</v>
      </c>
      <c r="AE1569" s="416">
        <v>0.97160199999999997</v>
      </c>
      <c r="AF1569" s="373">
        <v>0</v>
      </c>
      <c r="AG1569" s="413">
        <v>0.19466666666666665</v>
      </c>
      <c r="AH1569" s="408">
        <v>4.0737683328573135</v>
      </c>
      <c r="AI1569" s="408">
        <v>4.5543111900000008</v>
      </c>
      <c r="AJ1569" s="408"/>
      <c r="AK1569" s="413">
        <f>_xll.SRS1Splines.Functions25.Linear_Interp(V_NK2!$R$10:$R$21,V_NK2!$T$10:$T$21,AR1569)</f>
        <v>54.668371428600601</v>
      </c>
      <c r="AL1569" s="413">
        <f>(AK1569/V_NK2!$T$18)*100</f>
        <v>76.56634653865629</v>
      </c>
      <c r="AM1569" s="308">
        <f>AK1569-V_NK2!$T$11</f>
        <v>13.848371428572804</v>
      </c>
      <c r="AN1569" s="308">
        <f>IFERROR((AK1569 - V_NK2!$X$12) / (V_NK2!$X$11- V_NK2!$X$12) * 100, 0)</f>
        <v>45.285714285721006</v>
      </c>
      <c r="AO1569" s="308">
        <v>427</v>
      </c>
      <c r="AP1569" s="308">
        <v>420</v>
      </c>
      <c r="AQ1569" s="308"/>
      <c r="AR1569" s="371">
        <v>423.17</v>
      </c>
      <c r="AS1569" s="413">
        <v>0.53333333333333333</v>
      </c>
      <c r="AT1569" s="416">
        <v>1.0616110000000001</v>
      </c>
      <c r="AU1569" s="415"/>
      <c r="AV1569" s="413">
        <v>0.17280000000000001</v>
      </c>
      <c r="AW1569" s="408">
        <v>0.15765454545453361</v>
      </c>
      <c r="AX1569" s="408">
        <v>0.1446545454545454</v>
      </c>
      <c r="AY1569" s="408"/>
      <c r="AZ1569" s="413">
        <f>_xll.SRS1Splines.Functions25.Linear_Interp(V_NNG3A!$H$4:$H$12,V_NNG3A!$I$4:$I$12,BF1569)</f>
        <v>12.343299999999999</v>
      </c>
      <c r="BA1569" s="413">
        <f>(AZ1569/V_NNG3A!$I$8)*100</f>
        <v>89.121299638989171</v>
      </c>
      <c r="BB1569" s="308">
        <f>_xll.SRS1Splines.Functions25.Linear_Interp(V_NNG3A!$H$4:$H$12,V_NNG3A!$J$4:$J$12,BF1569)</f>
        <v>1.3557137931034799</v>
      </c>
      <c r="BC1569" s="308">
        <f>IFERROR((AZ1569-V_NNG3A!$J$20) / (V_NNG3A!$J$19-V_NNG3A!$J$20) * 100, 0)</f>
        <v>47.362606914830465</v>
      </c>
      <c r="BD1569" s="308">
        <v>1050</v>
      </c>
      <c r="BE1569" s="308">
        <v>1047</v>
      </c>
      <c r="BF1569" s="374">
        <v>1048.78</v>
      </c>
      <c r="BG1569" s="413">
        <v>6.0000000000000005E-2</v>
      </c>
      <c r="BH1569" s="416">
        <v>4.5950000000011641E-2</v>
      </c>
      <c r="BI1569" s="415">
        <v>0</v>
      </c>
      <c r="BJ1569" s="413">
        <v>0.19439999999999999</v>
      </c>
      <c r="BK1569" s="408">
        <v>0.23241600000000001</v>
      </c>
      <c r="BL1569" s="408">
        <v>0.24624000000000004</v>
      </c>
      <c r="BM1569" s="408">
        <f t="shared" si="22"/>
        <v>-1.3824000000000031E-2</v>
      </c>
      <c r="BN1569" s="413">
        <f>_xll.SRS1Splines.Functions25.Linear_Interp(V_XNN1!$K$3:$K$8,V_XNN1!$L$3:$L$8,BT1569)</f>
        <v>0.20028000000000001</v>
      </c>
      <c r="BO1569" s="413">
        <f>(BN1569/V_XNN1!$L$7)*100</f>
        <v>95.371428571428581</v>
      </c>
      <c r="BP1569" s="308">
        <f>_xll.SRS1Splines.Functions25.Linear_Interp(V_XNN1!$K$3:$K$8,V_XNN1!$M$3:$M$8,BT1569)</f>
        <v>4.4280000000000097E-2</v>
      </c>
      <c r="BQ1569" s="308">
        <f>IFERROR((BN1569 - V_XNN1!$M$16) / (V_XNN1!$M$15- V_XNN1!$M$16) * 100, 0)</f>
        <v>42.339832869080851</v>
      </c>
      <c r="BR1569" s="308">
        <v>252</v>
      </c>
      <c r="BS1569" s="308">
        <v>249</v>
      </c>
      <c r="BT1569" s="374">
        <v>251.46</v>
      </c>
      <c r="BU1569" s="413">
        <v>3.1160474999999997E-2</v>
      </c>
      <c r="BV1569" s="416">
        <v>3.6471999999999997E-2</v>
      </c>
      <c r="BW1569" s="415">
        <v>0</v>
      </c>
      <c r="BX1569" s="413">
        <v>0.23328000000000002</v>
      </c>
      <c r="BY1569" s="408">
        <v>8.6400000000000005E-2</v>
      </c>
      <c r="BZ1569" s="408">
        <v>0</v>
      </c>
      <c r="CA1569" s="408"/>
      <c r="CB1569" s="413">
        <f>_xll.SRS1Splines.Functions25.Linear_Interp(V_NSPC!$N$4:$N$67,V_NSPC!$P$4:$P$67,CI1569)</f>
        <v>66.497602990319706</v>
      </c>
      <c r="CC1569" s="413">
        <f>(CB1569/V_NSPC!$T$5)*100</f>
        <v>54.882667773427215</v>
      </c>
      <c r="CD1569" s="308">
        <f>CB1569-V_NSPC!$T$6</f>
        <v>65.43043619031971</v>
      </c>
      <c r="CE1569" s="413">
        <f>IFERROR((CB1569 - V_NSPC!$T$6) / (V_NSPC!$T$5- V_NSPC!$T$6) * 100, 0)</f>
        <v>54.481757659686359</v>
      </c>
      <c r="CF1569" s="413">
        <v>995</v>
      </c>
      <c r="CG1569" s="413">
        <v>955</v>
      </c>
      <c r="CH1569" s="413"/>
      <c r="CI1569" s="417">
        <v>985.28599999999994</v>
      </c>
      <c r="CJ1569" s="413"/>
      <c r="CK1569" s="416"/>
      <c r="CL1569" s="415"/>
      <c r="CM1569" s="413">
        <v>0.23328000000000002</v>
      </c>
      <c r="CN1569" s="408">
        <v>3.4560000000000007E-2</v>
      </c>
      <c r="CO1569" s="408">
        <v>0</v>
      </c>
      <c r="CP1569" s="408"/>
      <c r="CQ1569" s="413">
        <f>_xll.SRS1Splines.Functions25.Linear_Interp(V_NSPC!$X$4:$X$46,V_NSPC!$Z$4:$Z$46,CX1569)</f>
        <v>9.8491868345700198</v>
      </c>
      <c r="CR1569" s="413">
        <f>(CQ1569/V_NSPC!$AD$5)*100</f>
        <v>63.777024713860762</v>
      </c>
      <c r="CS1569" s="308">
        <f>CQ1569-V_NSPC!$AD$6</f>
        <v>1.7507483145700196</v>
      </c>
      <c r="CT1569" s="413">
        <f>IFERROR((CQ1569 - V_NSPC!$AD$6) / (V_NSPC!$AD$5- V_NSPC!$AD$6) * 100, 0)</f>
        <v>23.83682953305923</v>
      </c>
      <c r="CU1569" s="413">
        <v>909</v>
      </c>
      <c r="CV1569" s="413">
        <v>905</v>
      </c>
      <c r="CW1569" s="413"/>
      <c r="CX1569" s="417">
        <v>906.18700000000001</v>
      </c>
      <c r="CY1569" s="413">
        <v>2.8483666666666663</v>
      </c>
      <c r="CZ1569" s="416">
        <v>0</v>
      </c>
    </row>
    <row r="1570" spans="1:104" s="1" customFormat="1" hidden="1">
      <c r="A1570" s="315">
        <v>46129</v>
      </c>
      <c r="B1570" s="410">
        <v>0</v>
      </c>
      <c r="C1570" s="411">
        <v>0.60393599999999992</v>
      </c>
      <c r="D1570" s="412">
        <v>0.49507199999999996</v>
      </c>
      <c r="E1570" s="412">
        <v>0.53395199999999998</v>
      </c>
      <c r="F1570" s="412">
        <v>0</v>
      </c>
      <c r="G1570" s="413">
        <f>_xll.SRS1Splines.Functions25.Linear_Interp(V_NEM!$R$687:$R$703,V_NEM!$T$687:$T$703,M1570)+_xll.SRS1Splines.Functions25.Linear_Interp(V_NEM!$AB$687:$AB$703,V_NEM!$AD$687:$AD$703,N1570)</f>
        <v>0.81024358494999349</v>
      </c>
      <c r="H1570" s="308">
        <f>(G1570/(V_NEM!$T$696+V_NEM!$AD$696))*100</f>
        <v>83.601404821166724</v>
      </c>
      <c r="I1570" s="308">
        <f>G1570-(V_NEM!$T$694+V_NEM!$AD$694)</f>
        <v>0.17075744994999353</v>
      </c>
      <c r="J1570" s="308">
        <f>((IFERROR((_xll.SRS1Splines.Functions25.Linear_Interp(V_NEM!$R$687:$R$703,V_NEM!$T$687:$T$703,M1570) - V_NEM!$X$689) / (V_NEM!$X$688- V_NEM!$X$689) * 100, 0))+(IFERROR((_xll.SRS1Splines.Functions25.Linear_Interp(V_NEM!$AB$687:$AB$703,V_NEM!$AD$687:$AD$703,N1570) - V_NEM!$AH$689) / (V_NEM!$AH$688- V_NEM!$AH$689) * 100, 0)))/2</f>
        <v>57.392007554093716</v>
      </c>
      <c r="K1570" s="308">
        <v>784.3</v>
      </c>
      <c r="L1570" s="308">
        <v>781.8</v>
      </c>
      <c r="M1570" s="371">
        <v>783.05</v>
      </c>
      <c r="N1570" s="371">
        <v>783.36</v>
      </c>
      <c r="O1570" s="413">
        <v>0.6</v>
      </c>
      <c r="P1570" s="414">
        <v>0.49014600000000003</v>
      </c>
      <c r="Q1570" s="415">
        <v>0</v>
      </c>
      <c r="R1570" s="413">
        <v>0.41466666666666663</v>
      </c>
      <c r="S1570" s="408">
        <v>0.28685907508460989</v>
      </c>
      <c r="T1570" s="408">
        <v>4.86511592</v>
      </c>
      <c r="U1570" s="408"/>
      <c r="V1570" s="413">
        <f>_xll.SRS1Splines.Functions25.Linear_Interp(V_NK3!$P$8:$P$32,V_NK3!$R$8:$R$32,AC1570)</f>
        <v>358.25263163700203</v>
      </c>
      <c r="W1570" s="413">
        <f>(V1570/V_NK3!$R$28)*100</f>
        <v>66.080332538249422</v>
      </c>
      <c r="X1570" s="308">
        <f>V1570-V_NK3!$R$8</f>
        <v>301.67397963700205</v>
      </c>
      <c r="Y1570" s="308">
        <f>IFERROR((V1570 - V_NK3!$V$10) / (V_NK3!$V$9- V_NK3!$V$10) * 100, 0)</f>
        <v>62.127998075435642</v>
      </c>
      <c r="Z1570" s="308">
        <v>541.79999999999995</v>
      </c>
      <c r="AA1570" s="308">
        <v>521</v>
      </c>
      <c r="AB1570" s="413">
        <v>537.12661754735541</v>
      </c>
      <c r="AC1570" s="371">
        <v>535.71900000000005</v>
      </c>
      <c r="AD1570" s="308">
        <v>0.5</v>
      </c>
      <c r="AE1570" s="416">
        <v>1.1474329999999999</v>
      </c>
      <c r="AF1570" s="373">
        <v>0.4</v>
      </c>
      <c r="AG1570" s="413">
        <v>0.19466666666666665</v>
      </c>
      <c r="AH1570" s="408">
        <v>4.6847205428570753</v>
      </c>
      <c r="AI1570" s="408">
        <v>4.5536634000000005</v>
      </c>
      <c r="AJ1570" s="408"/>
      <c r="AK1570" s="413">
        <f>_xll.SRS1Splines.Functions25.Linear_Interp(V_NK2!$R$10:$R$21,V_NK2!$T$10:$T$21,AR1570)</f>
        <v>54.799428571457597</v>
      </c>
      <c r="AL1570" s="413">
        <f>(AK1570/V_NK2!$T$18)*100</f>
        <v>76.749899960024635</v>
      </c>
      <c r="AM1570" s="308">
        <f>AK1570-V_NK2!$T$11</f>
        <v>13.9794285714298</v>
      </c>
      <c r="AN1570" s="308">
        <f>IFERROR((AK1570 - V_NK2!$X$12) / (V_NK2!$X$11- V_NK2!$X$12) * 100, 0)</f>
        <v>45.714285714291975</v>
      </c>
      <c r="AO1570" s="308">
        <v>427</v>
      </c>
      <c r="AP1570" s="308">
        <v>420</v>
      </c>
      <c r="AQ1570" s="308"/>
      <c r="AR1570" s="371">
        <v>423.2</v>
      </c>
      <c r="AS1570" s="413">
        <v>0.53333333333333333</v>
      </c>
      <c r="AT1570" s="416">
        <v>1.0614600000000001</v>
      </c>
      <c r="AU1570" s="415"/>
      <c r="AV1570" s="413">
        <v>0.17280000000000001</v>
      </c>
      <c r="AW1570" s="408">
        <v>0.14699999999999999</v>
      </c>
      <c r="AX1570" s="408">
        <v>0.14000000000000001</v>
      </c>
      <c r="AY1570" s="408"/>
      <c r="AZ1570" s="413">
        <f>_xll.SRS1Splines.Functions25.Linear_Interp(V_NNG3A!$H$4:$H$12,V_NNG3A!$I$4:$I$12,BF1570)</f>
        <v>12.355650000000001</v>
      </c>
      <c r="BA1570" s="413">
        <f>(AZ1570/V_NNG3A!$I$8)*100</f>
        <v>89.210469314079432</v>
      </c>
      <c r="BB1570" s="308">
        <f>_xll.SRS1Splines.Functions25.Linear_Interp(V_NNG3A!$H$4:$H$12,V_NNG3A!$J$4:$J$12,BF1570)</f>
        <v>1.36806379310347</v>
      </c>
      <c r="BC1570" s="308">
        <f>IFERROR((AZ1570-V_NNG3A!$J$20) / (V_NNG3A!$J$19-V_NNG3A!$J$20) * 100, 0)</f>
        <v>47.794060956512233</v>
      </c>
      <c r="BD1570" s="308">
        <v>1050</v>
      </c>
      <c r="BE1570" s="308">
        <v>1047</v>
      </c>
      <c r="BF1570" s="374">
        <v>1048.79</v>
      </c>
      <c r="BG1570" s="413">
        <v>6.0000000000000005E-2</v>
      </c>
      <c r="BH1570" s="416">
        <v>4.5999999999999999E-2</v>
      </c>
      <c r="BI1570" s="415">
        <v>0</v>
      </c>
      <c r="BJ1570" s="413">
        <v>0.19439999999999999</v>
      </c>
      <c r="BK1570" s="408">
        <v>0.23</v>
      </c>
      <c r="BL1570" s="408">
        <v>0.27</v>
      </c>
      <c r="BM1570" s="408">
        <f t="shared" si="22"/>
        <v>-4.0000000000000008E-2</v>
      </c>
      <c r="BN1570" s="413">
        <f>_xll.SRS1Splines.Functions25.Linear_Interp(V_XNN1!$K$3:$K$8,V_XNN1!$L$3:$L$8,BT1570)</f>
        <v>0.1893</v>
      </c>
      <c r="BO1570" s="413">
        <f>(BN1570/V_XNN1!$L$7)*100</f>
        <v>90.142857142857153</v>
      </c>
      <c r="BP1570" s="308">
        <f>_xll.SRS1Splines.Functions25.Linear_Interp(V_XNN1!$K$3:$K$8,V_XNN1!$M$3:$M$8,BT1570)</f>
        <v>3.3299999999999899E-2</v>
      </c>
      <c r="BQ1570" s="308">
        <f>IFERROR((BN1570 - V_XNN1!$M$16) / (V_XNN1!$M$15- V_XNN1!$M$16) * 100, 0)</f>
        <v>8.3565459610028086</v>
      </c>
      <c r="BR1570" s="308">
        <v>252</v>
      </c>
      <c r="BS1570" s="308">
        <v>249</v>
      </c>
      <c r="BT1570" s="374">
        <v>250.85</v>
      </c>
      <c r="BU1570" s="413">
        <v>3.1160474999999997E-2</v>
      </c>
      <c r="BV1570" s="416">
        <v>0.04</v>
      </c>
      <c r="BW1570" s="415">
        <v>0</v>
      </c>
      <c r="BX1570" s="413">
        <v>0.23328000000000002</v>
      </c>
      <c r="BY1570" s="408">
        <v>8.6400000000000005E-2</v>
      </c>
      <c r="BZ1570" s="408">
        <v>0</v>
      </c>
      <c r="CA1570" s="408"/>
      <c r="CB1570" s="413">
        <f>_xll.SRS1Splines.Functions25.Linear_Interp(V_NSPC!$N$4:$N$67,V_NSPC!$P$4:$P$67,CI1570)</f>
        <v>63.839156204000197</v>
      </c>
      <c r="CC1570" s="413">
        <f>(CB1570/V_NSPC!$T$5)*100</f>
        <v>52.688563847784245</v>
      </c>
      <c r="CD1570" s="308">
        <f>CB1570-V_NSPC!$T$6</f>
        <v>62.771989404000195</v>
      </c>
      <c r="CE1570" s="413">
        <f>IFERROR((CB1570 - V_NSPC!$T$6) / (V_NSPC!$T$5- V_NSPC!$T$6) * 100, 0)</f>
        <v>52.268157048158415</v>
      </c>
      <c r="CF1570" s="413">
        <v>995</v>
      </c>
      <c r="CG1570" s="413">
        <v>955</v>
      </c>
      <c r="CH1570" s="413"/>
      <c r="CI1570" s="417">
        <v>984.7</v>
      </c>
      <c r="CJ1570" s="413"/>
      <c r="CK1570" s="416"/>
      <c r="CL1570" s="415"/>
      <c r="CM1570" s="413">
        <v>0.23328000000000002</v>
      </c>
      <c r="CN1570" s="408">
        <v>3.4560000000000007E-2</v>
      </c>
      <c r="CO1570" s="408">
        <v>0</v>
      </c>
      <c r="CP1570" s="408"/>
      <c r="CQ1570" s="413">
        <f>_xll.SRS1Splines.Functions25.Linear_Interp(V_NSPC!$X$4:$X$46,V_NSPC!$Z$4:$Z$46,CX1570)</f>
        <v>12.050914114500101</v>
      </c>
      <c r="CR1570" s="413">
        <f>(CQ1570/V_NSPC!$AD$5)*100</f>
        <v>78.034000188467274</v>
      </c>
      <c r="CS1570" s="308">
        <f>CQ1570-V_NSPC!$AD$6</f>
        <v>3.9524755945001004</v>
      </c>
      <c r="CT1570" s="413">
        <f>IFERROR((CQ1570 - V_NSPC!$AD$6) / (V_NSPC!$AD$5- V_NSPC!$AD$6) * 100, 0)</f>
        <v>53.813838457308314</v>
      </c>
      <c r="CU1570" s="413">
        <v>909</v>
      </c>
      <c r="CV1570" s="413">
        <v>905</v>
      </c>
      <c r="CW1570" s="413"/>
      <c r="CX1570" s="417">
        <v>907.45</v>
      </c>
      <c r="CY1570" s="413">
        <v>2.8483666666666663</v>
      </c>
      <c r="CZ1570" s="416">
        <v>0</v>
      </c>
    </row>
    <row r="1571" spans="1:104" s="1" customFormat="1" hidden="1">
      <c r="A1571" s="315">
        <v>46130</v>
      </c>
      <c r="B1571" s="410">
        <v>6.2</v>
      </c>
      <c r="C1571" s="411">
        <v>0.60393599999999992</v>
      </c>
      <c r="D1571" s="412">
        <v>0.5330879999999999</v>
      </c>
      <c r="E1571" s="412">
        <v>0.54691199999999995</v>
      </c>
      <c r="F1571" s="412">
        <v>0</v>
      </c>
      <c r="G1571" s="413">
        <f>_xll.SRS1Splines.Functions25.Linear_Interp(V_NEM!$R$687:$R$703,V_NEM!$T$687:$T$703,M1571)+_xll.SRS1Splines.Functions25.Linear_Interp(V_NEM!$AB$687:$AB$703,V_NEM!$AD$687:$AD$703,N1571)</f>
        <v>0.88107721750000001</v>
      </c>
      <c r="H1571" s="308">
        <f>(G1571/(V_NEM!$T$696+V_NEM!$AD$696))*100</f>
        <v>90.910060267210582</v>
      </c>
      <c r="I1571" s="308">
        <f>G1571-(V_NEM!$T$694+V_NEM!$AD$694)</f>
        <v>0.24159108250000005</v>
      </c>
      <c r="J1571" s="308">
        <f>((IFERROR((_xll.SRS1Splines.Functions25.Linear_Interp(V_NEM!$R$687:$R$703,V_NEM!$T$687:$T$703,M1571) - V_NEM!$X$689) / (V_NEM!$X$688- V_NEM!$X$689) * 100, 0))+(IFERROR((_xll.SRS1Splines.Functions25.Linear_Interp(V_NEM!$AB$687:$AB$703,V_NEM!$AD$687:$AD$703,N1571) - V_NEM!$AH$689) / (V_NEM!$AH$688- V_NEM!$AH$689) * 100, 0)))/2</f>
        <v>73.172762991331865</v>
      </c>
      <c r="K1571" s="308">
        <v>784.3</v>
      </c>
      <c r="L1571" s="308">
        <v>781.8</v>
      </c>
      <c r="M1571" s="371">
        <v>783.5</v>
      </c>
      <c r="N1571" s="371">
        <v>783.5</v>
      </c>
      <c r="O1571" s="413">
        <v>0.6</v>
      </c>
      <c r="P1571" s="414">
        <v>0.61415900000000001</v>
      </c>
      <c r="Q1571" s="415">
        <v>0</v>
      </c>
      <c r="R1571" s="413">
        <v>0.41466666666666663</v>
      </c>
      <c r="S1571" s="408">
        <v>0.80229825344451888</v>
      </c>
      <c r="T1571" s="408">
        <v>5.5947181600000002</v>
      </c>
      <c r="U1571" s="408"/>
      <c r="V1571" s="413">
        <f>_xll.SRS1Splines.Functions25.Linear_Interp(V_NK3!$P$8:$P$32,V_NK3!$R$8:$R$32,AC1571)</f>
        <v>351.85561534499999</v>
      </c>
      <c r="W1571" s="413">
        <f>(V1571/V_NK3!$R$28)*100</f>
        <v>64.90039155108478</v>
      </c>
      <c r="X1571" s="308">
        <f>V1571-V_NK3!$R$8</f>
        <v>295.27696334500001</v>
      </c>
      <c r="Y1571" s="308">
        <f>IFERROR((V1571 - V_NK3!$V$10) / (V_NK3!$V$9- V_NK3!$V$10) * 100, 0)</f>
        <v>60.810569849255003</v>
      </c>
      <c r="Z1571" s="308">
        <v>541.79999999999995</v>
      </c>
      <c r="AA1571" s="308">
        <v>521</v>
      </c>
      <c r="AB1571" s="413">
        <v>537.07006154297869</v>
      </c>
      <c r="AC1571" s="371">
        <v>535.51499999999999</v>
      </c>
      <c r="AD1571" s="308">
        <v>0.5</v>
      </c>
      <c r="AE1571" s="416">
        <v>1.319509</v>
      </c>
      <c r="AF1571" s="373">
        <v>0</v>
      </c>
      <c r="AG1571" s="413">
        <v>0.19466666666666665</v>
      </c>
      <c r="AH1571" s="408">
        <v>5.3136435628573127</v>
      </c>
      <c r="AI1571" s="408">
        <v>4.5709864199999997</v>
      </c>
      <c r="AJ1571" s="408"/>
      <c r="AK1571" s="413">
        <f>_xll.SRS1Splines.Functions25.Linear_Interp(V_NK2!$R$10:$R$21,V_NK2!$T$10:$T$21,AR1571)</f>
        <v>55.542085714314901</v>
      </c>
      <c r="AL1571" s="413">
        <f>(AK1571/V_NK2!$T$18)*100</f>
        <v>77.790036014446628</v>
      </c>
      <c r="AM1571" s="308">
        <f>AK1571-V_NK2!$T$11</f>
        <v>14.722085714287104</v>
      </c>
      <c r="AN1571" s="308">
        <f>IFERROR((AK1571 - V_NK2!$X$12) / (V_NK2!$X$11- V_NK2!$X$12) * 100, 0)</f>
        <v>48.142857142864045</v>
      </c>
      <c r="AO1571" s="308">
        <v>427</v>
      </c>
      <c r="AP1571" s="308">
        <v>420</v>
      </c>
      <c r="AQ1571" s="308"/>
      <c r="AR1571" s="371">
        <v>423.37</v>
      </c>
      <c r="AS1571" s="413">
        <v>0.53333333333333333</v>
      </c>
      <c r="AT1571" s="416">
        <v>1.0654980000000001</v>
      </c>
      <c r="AU1571" s="415"/>
      <c r="AV1571" s="413">
        <v>0.17280000000000001</v>
      </c>
      <c r="AW1571" s="408">
        <v>0.13900000000000001</v>
      </c>
      <c r="AX1571" s="408">
        <v>0.14000000000000001</v>
      </c>
      <c r="AY1571" s="408"/>
      <c r="AZ1571" s="413">
        <f>_xll.SRS1Splines.Functions25.Linear_Interp(V_NNG3A!$H$4:$H$12,V_NNG3A!$I$4:$I$12,BF1571)</f>
        <v>12.33095</v>
      </c>
      <c r="BA1571" s="413">
        <f>(AZ1571/V_NNG3A!$I$8)*100</f>
        <v>89.032129963898925</v>
      </c>
      <c r="BB1571" s="308">
        <f>_xll.SRS1Splines.Functions25.Linear_Interp(V_NNG3A!$H$4:$H$12,V_NNG3A!$J$4:$J$12,BF1571)</f>
        <v>1.3433637931034901</v>
      </c>
      <c r="BC1571" s="308">
        <f>IFERROR((AZ1571-V_NNG3A!$J$20) / (V_NNG3A!$J$19-V_NNG3A!$J$20) * 100, 0)</f>
        <v>46.931152873148761</v>
      </c>
      <c r="BD1571" s="308">
        <v>1050</v>
      </c>
      <c r="BE1571" s="308">
        <v>1047</v>
      </c>
      <c r="BF1571" s="374">
        <v>1048.77</v>
      </c>
      <c r="BG1571" s="413">
        <v>6.0000000000000005E-2</v>
      </c>
      <c r="BH1571" s="416">
        <v>4.5999999999999999E-2</v>
      </c>
      <c r="BI1571" s="415">
        <v>0</v>
      </c>
      <c r="BJ1571" s="413">
        <v>0.19439999999999999</v>
      </c>
      <c r="BK1571" s="408">
        <v>0.23</v>
      </c>
      <c r="BL1571" s="408">
        <v>0.2</v>
      </c>
      <c r="BM1571" s="408">
        <f t="shared" si="22"/>
        <v>0.03</v>
      </c>
      <c r="BN1571" s="413">
        <f>_xll.SRS1Splines.Functions25.Linear_Interp(V_XNN1!$K$3:$K$8,V_XNN1!$L$3:$L$8,BT1571)</f>
        <v>0.20002800000000001</v>
      </c>
      <c r="BO1571" s="413">
        <f>(BN1571/V_XNN1!$L$7)*100</f>
        <v>95.251428571428576</v>
      </c>
      <c r="BP1571" s="308">
        <f>_xll.SRS1Splines.Functions25.Linear_Interp(V_XNN1!$K$3:$K$8,V_XNN1!$M$3:$M$8,BT1571)</f>
        <v>4.4027999999999998E-2</v>
      </c>
      <c r="BQ1571" s="308">
        <f>IFERROR((BN1571 - V_XNN1!$M$16) / (V_XNN1!$M$15- V_XNN1!$M$16) * 100, 0)</f>
        <v>41.559888579387248</v>
      </c>
      <c r="BR1571" s="308">
        <v>252</v>
      </c>
      <c r="BS1571" s="308">
        <v>249</v>
      </c>
      <c r="BT1571" s="374">
        <v>251.446</v>
      </c>
      <c r="BU1571" s="413">
        <v>3.1160474999999997E-2</v>
      </c>
      <c r="BV1571" s="416">
        <v>0.03</v>
      </c>
      <c r="BW1571" s="415">
        <v>0</v>
      </c>
      <c r="BX1571" s="413">
        <v>0.23328000000000002</v>
      </c>
      <c r="BY1571" s="408">
        <v>8.6400000000000005E-2</v>
      </c>
      <c r="BZ1571" s="408">
        <v>0</v>
      </c>
      <c r="CA1571" s="408"/>
      <c r="CB1571" s="413">
        <f>_xll.SRS1Splines.Functions25.Linear_Interp(V_NSPC!$N$4:$N$67,V_NSPC!$P$4:$P$67,CI1571)</f>
        <v>63.369325606400103</v>
      </c>
      <c r="CC1571" s="413">
        <f>(CB1571/V_NSPC!$T$5)*100</f>
        <v>52.30079713983794</v>
      </c>
      <c r="CD1571" s="308">
        <f>CB1571-V_NSPC!$T$6</f>
        <v>62.302158806400101</v>
      </c>
      <c r="CE1571" s="413">
        <f>IFERROR((CB1571 - V_NSPC!$T$6) / (V_NSPC!$T$5- V_NSPC!$T$6) * 100, 0)</f>
        <v>51.876944666735525</v>
      </c>
      <c r="CF1571" s="413">
        <v>995</v>
      </c>
      <c r="CG1571" s="413">
        <v>955</v>
      </c>
      <c r="CH1571" s="413"/>
      <c r="CI1571" s="417">
        <v>984.59500000000003</v>
      </c>
      <c r="CJ1571" s="413"/>
      <c r="CK1571" s="416"/>
      <c r="CL1571" s="415"/>
      <c r="CM1571" s="413">
        <v>0.23328000000000002</v>
      </c>
      <c r="CN1571" s="408">
        <v>3.4560000000000007E-2</v>
      </c>
      <c r="CO1571" s="408">
        <v>0</v>
      </c>
      <c r="CP1571" s="408"/>
      <c r="CQ1571" s="413">
        <f>_xll.SRS1Splines.Functions25.Linear_Interp(V_NSPC!$X$4:$X$46,V_NSPC!$Z$4:$Z$46,CX1571)</f>
        <v>12.8120367924001</v>
      </c>
      <c r="CR1571" s="413">
        <f>(CQ1571/V_NSPC!$AD$5)*100</f>
        <v>82.962543087900187</v>
      </c>
      <c r="CS1571" s="308">
        <f>CQ1571-V_NSPC!$AD$6</f>
        <v>4.7135982724001</v>
      </c>
      <c r="CT1571" s="413">
        <f>IFERROR((CQ1571 - V_NSPC!$AD$6) / (V_NSPC!$AD$5- V_NSPC!$AD$6) * 100, 0)</f>
        <v>64.176693800855318</v>
      </c>
      <c r="CU1571" s="413">
        <v>909</v>
      </c>
      <c r="CV1571" s="413">
        <v>905</v>
      </c>
      <c r="CW1571" s="413"/>
      <c r="CX1571" s="417">
        <v>907.84</v>
      </c>
      <c r="CY1571" s="413">
        <v>2.8483666666666663</v>
      </c>
      <c r="CZ1571" s="416">
        <v>0</v>
      </c>
    </row>
    <row r="1572" spans="1:104" s="1" customFormat="1" hidden="1">
      <c r="A1572" s="315">
        <v>46131</v>
      </c>
      <c r="B1572" s="410">
        <v>64.599999999999994</v>
      </c>
      <c r="C1572" s="411">
        <v>0.60393599999999992</v>
      </c>
      <c r="D1572" s="412">
        <v>0.60825600000000002</v>
      </c>
      <c r="E1572" s="412">
        <v>0.74649600000000005</v>
      </c>
      <c r="F1572" s="412">
        <v>4.1472000000000002E-2</v>
      </c>
      <c r="G1572" s="413">
        <f>_xll.SRS1Splines.Functions25.Linear_Interp(V_NEM!$R$687:$R$703,V_NEM!$T$687:$T$703,M1572)+_xll.SRS1Splines.Functions25.Linear_Interp(V_NEM!$AB$687:$AB$703,V_NEM!$AD$687:$AD$703,N1572)</f>
        <v>1.017834790999991</v>
      </c>
      <c r="H1572" s="308">
        <f>(G1572/(V_NEM!$T$696+V_NEM!$AD$696))*100</f>
        <v>105.02078632157217</v>
      </c>
      <c r="I1572" s="308">
        <f>G1572-(V_NEM!$T$694+V_NEM!$AD$694)</f>
        <v>0.37834865599999101</v>
      </c>
      <c r="J1572" s="308">
        <f>((IFERROR((_xll.SRS1Splines.Functions25.Linear_Interp(V_NEM!$R$687:$R$703,V_NEM!$T$687:$T$703,M1572) - V_NEM!$X$689) / (V_NEM!$X$688- V_NEM!$X$689) * 100, 0))+(IFERROR((_xll.SRS1Splines.Functions25.Linear_Interp(V_NEM!$AB$687:$AB$703,V_NEM!$AD$687:$AD$703,N1572) - V_NEM!$AH$689) / (V_NEM!$AH$688- V_NEM!$AH$689) * 100, 0)))/2</f>
        <v>106.50629306980943</v>
      </c>
      <c r="K1572" s="308">
        <v>784.3</v>
      </c>
      <c r="L1572" s="308">
        <v>781.8</v>
      </c>
      <c r="M1572" s="371">
        <v>784.3</v>
      </c>
      <c r="N1572" s="371">
        <v>783.9</v>
      </c>
      <c r="O1572" s="413">
        <v>0.6</v>
      </c>
      <c r="P1572" s="414">
        <v>0.76936900000000008</v>
      </c>
      <c r="Q1572" s="415">
        <v>0</v>
      </c>
      <c r="R1572" s="413">
        <v>0.41466666666666663</v>
      </c>
      <c r="S1572" s="408">
        <v>0.51986070108566251</v>
      </c>
      <c r="T1572" s="408">
        <v>5.5949344000000005</v>
      </c>
      <c r="U1572" s="408"/>
      <c r="V1572" s="413">
        <f>_xll.SRS1Splines.Functions25.Linear_Interp(V_NK3!$P$8:$P$32,V_NK3!$R$8:$R$32,AC1572)</f>
        <v>345.74082036000198</v>
      </c>
      <c r="W1572" s="413">
        <f>(V1572/V_NK3!$R$28)*100</f>
        <v>63.772506783942838</v>
      </c>
      <c r="X1572" s="308">
        <f>V1572-V_NK3!$R$8</f>
        <v>289.162168360002</v>
      </c>
      <c r="Y1572" s="308">
        <f>IFERROR((V1572 - V_NK3!$V$10) / (V_NK3!$V$9- V_NK3!$V$10) * 100, 0)</f>
        <v>59.551263456583129</v>
      </c>
      <c r="Z1572" s="308">
        <v>541.79999999999995</v>
      </c>
      <c r="AA1572" s="308">
        <v>521</v>
      </c>
      <c r="AB1572" s="413">
        <v>537.01350553860198</v>
      </c>
      <c r="AC1572" s="371">
        <v>535.32000000000005</v>
      </c>
      <c r="AD1572" s="308">
        <v>0.5</v>
      </c>
      <c r="AE1572" s="416">
        <v>1.3195599999999998</v>
      </c>
      <c r="AF1572" s="373">
        <v>0</v>
      </c>
      <c r="AG1572" s="413">
        <v>0.19466666666666665</v>
      </c>
      <c r="AH1572" s="408">
        <v>5.3997322814285384</v>
      </c>
      <c r="AI1572" s="408">
        <v>4.5697037100000006</v>
      </c>
      <c r="AJ1572" s="408"/>
      <c r="AK1572" s="413">
        <f>_xll.SRS1Splines.Functions25.Linear_Interp(V_NK2!$R$10:$R$21,V_NK2!$T$10:$T$21,AR1572)</f>
        <v>56.3721142857435</v>
      </c>
      <c r="AL1572" s="413">
        <f>(AK1572/V_NK2!$T$18)*100</f>
        <v>78.952541016447469</v>
      </c>
      <c r="AM1572" s="308">
        <f>AK1572-V_NK2!$T$11</f>
        <v>15.552114285715703</v>
      </c>
      <c r="AN1572" s="308">
        <f>IFERROR((AK1572 - V_NK2!$X$12) / (V_NK2!$X$11- V_NK2!$X$12) * 100, 0)</f>
        <v>50.857142857149981</v>
      </c>
      <c r="AO1572" s="308">
        <v>427</v>
      </c>
      <c r="AP1572" s="308">
        <v>420</v>
      </c>
      <c r="AQ1572" s="308"/>
      <c r="AR1572" s="371">
        <v>423.56</v>
      </c>
      <c r="AS1572" s="413">
        <v>0.53333333333333333</v>
      </c>
      <c r="AT1572" s="416">
        <v>1.065199</v>
      </c>
      <c r="AU1572" s="415"/>
      <c r="AV1572" s="413">
        <v>0.17280000000000001</v>
      </c>
      <c r="AW1572" s="408">
        <v>0.15</v>
      </c>
      <c r="AX1572" s="408">
        <v>0.14000000000000001</v>
      </c>
      <c r="AY1572" s="408"/>
      <c r="AZ1572" s="413">
        <f>_xll.SRS1Splines.Functions25.Linear_Interp(V_NNG3A!$H$4:$H$12,V_NNG3A!$I$4:$I$12,BF1572)</f>
        <v>12.355650000000001</v>
      </c>
      <c r="BA1572" s="413">
        <f>(AZ1572/V_NNG3A!$I$8)*100</f>
        <v>89.210469314079432</v>
      </c>
      <c r="BB1572" s="308">
        <f>_xll.SRS1Splines.Functions25.Linear_Interp(V_NNG3A!$H$4:$H$12,V_NNG3A!$J$4:$J$12,BF1572)</f>
        <v>1.36806379310347</v>
      </c>
      <c r="BC1572" s="308">
        <f>IFERROR((AZ1572-V_NNG3A!$J$20) / (V_NNG3A!$J$19-V_NNG3A!$J$20) * 100, 0)</f>
        <v>47.794060956512233</v>
      </c>
      <c r="BD1572" s="308">
        <v>1050</v>
      </c>
      <c r="BE1572" s="308">
        <v>1047</v>
      </c>
      <c r="BF1572" s="374">
        <v>1048.79</v>
      </c>
      <c r="BG1572" s="413">
        <v>6.0000000000000005E-2</v>
      </c>
      <c r="BH1572" s="416">
        <v>4.5999999999999999E-2</v>
      </c>
      <c r="BI1572" s="415">
        <v>0</v>
      </c>
      <c r="BJ1572" s="413">
        <v>0.19439999999999999</v>
      </c>
      <c r="BK1572" s="408">
        <v>0.21</v>
      </c>
      <c r="BL1572" s="408">
        <v>0.2</v>
      </c>
      <c r="BM1572" s="408">
        <f t="shared" si="22"/>
        <v>9.9999999999999811E-3</v>
      </c>
      <c r="BN1572" s="413">
        <f>_xll.SRS1Splines.Functions25.Linear_Interp(V_XNN1!$K$3:$K$8,V_XNN1!$L$3:$L$8,BT1572)</f>
        <v>0.20369999999999999</v>
      </c>
      <c r="BO1572" s="413">
        <f>(BN1572/V_XNN1!$L$7)*100</f>
        <v>97</v>
      </c>
      <c r="BP1572" s="308">
        <f>_xll.SRS1Splines.Functions25.Linear_Interp(V_XNN1!$K$3:$K$8,V_XNN1!$M$3:$M$8,BT1572)</f>
        <v>4.7700000000000103E-2</v>
      </c>
      <c r="BQ1572" s="308">
        <f>IFERROR((BN1572 - V_XNN1!$M$16) / (V_XNN1!$M$15- V_XNN1!$M$16) * 100, 0)</f>
        <v>52.924791086350979</v>
      </c>
      <c r="BR1572" s="308">
        <v>252</v>
      </c>
      <c r="BS1572" s="308">
        <v>249</v>
      </c>
      <c r="BT1572" s="374">
        <v>251.65</v>
      </c>
      <c r="BU1572" s="413">
        <v>3.1160474999999997E-2</v>
      </c>
      <c r="BV1572" s="416">
        <v>0.03</v>
      </c>
      <c r="BW1572" s="415">
        <v>0</v>
      </c>
      <c r="BX1572" s="413">
        <v>0.23328000000000002</v>
      </c>
      <c r="BY1572" s="408">
        <v>8.6400000000000005E-2</v>
      </c>
      <c r="BZ1572" s="408">
        <v>0</v>
      </c>
      <c r="CA1572" s="408"/>
      <c r="CB1572" s="413">
        <f>_xll.SRS1Splines.Functions25.Linear_Interp(V_NSPC!$N$4:$N$67,V_NSPC!$P$4:$P$67,CI1572)</f>
        <v>62.559427147679898</v>
      </c>
      <c r="CC1572" s="413">
        <f>(CB1572/V_NSPC!$T$5)*100</f>
        <v>51.63236119566379</v>
      </c>
      <c r="CD1572" s="308">
        <f>CB1572-V_NSPC!$T$6</f>
        <v>61.492260347679895</v>
      </c>
      <c r="CE1572" s="413">
        <f>IFERROR((CB1572 - V_NSPC!$T$6) / (V_NSPC!$T$5- V_NSPC!$T$6) * 100, 0)</f>
        <v>51.202569037806491</v>
      </c>
      <c r="CF1572" s="413">
        <v>995</v>
      </c>
      <c r="CG1572" s="413">
        <v>955</v>
      </c>
      <c r="CH1572" s="413"/>
      <c r="CI1572" s="417">
        <v>984.41399999999999</v>
      </c>
      <c r="CJ1572" s="413"/>
      <c r="CK1572" s="416"/>
      <c r="CL1572" s="415"/>
      <c r="CM1572" s="413">
        <v>0.23328000000000002</v>
      </c>
      <c r="CN1572" s="408">
        <v>3.4560000000000007E-2</v>
      </c>
      <c r="CO1572" s="408">
        <v>0</v>
      </c>
      <c r="CP1572" s="408"/>
      <c r="CQ1572" s="413">
        <f>_xll.SRS1Splines.Functions25.Linear_Interp(V_NSPC!$X$4:$X$46,V_NSPC!$Z$4:$Z$46,CX1572)</f>
        <v>13.474441011469899</v>
      </c>
      <c r="CR1572" s="413">
        <f>(CQ1572/V_NSPC!$AD$5)*100</f>
        <v>87.251848485367006</v>
      </c>
      <c r="CS1572" s="308">
        <f>CQ1572-V_NSPC!$AD$6</f>
        <v>5.3760024914698992</v>
      </c>
      <c r="CT1572" s="413">
        <f>IFERROR((CQ1572 - V_NSPC!$AD$6) / (V_NSPC!$AD$5- V_NSPC!$AD$6) * 100, 0)</f>
        <v>73.195475267352933</v>
      </c>
      <c r="CU1572" s="413">
        <v>909</v>
      </c>
      <c r="CV1572" s="413">
        <v>905</v>
      </c>
      <c r="CW1572" s="413"/>
      <c r="CX1572" s="417">
        <v>908.15099999999995</v>
      </c>
      <c r="CY1572" s="413">
        <v>2.8483666666666663</v>
      </c>
      <c r="CZ1572" s="416">
        <v>0</v>
      </c>
    </row>
    <row r="1573" spans="1:104" s="1" customFormat="1" hidden="1">
      <c r="A1573" s="315">
        <v>46132</v>
      </c>
      <c r="B1573" s="410">
        <v>14.6</v>
      </c>
      <c r="C1573" s="411">
        <v>0.60393599999999992</v>
      </c>
      <c r="D1573" s="412">
        <v>0.56999999999999995</v>
      </c>
      <c r="E1573" s="412">
        <v>0.95</v>
      </c>
      <c r="F1573" s="412">
        <v>0</v>
      </c>
      <c r="G1573" s="413">
        <f>_xll.SRS1Splines.Functions25.Linear_Interp(V_NEM!$R$687:$R$703,V_NEM!$T$687:$T$703,M1573)+_xll.SRS1Splines.Functions25.Linear_Interp(V_NEM!$AB$687:$AB$703,V_NEM!$AD$687:$AD$703,N1573)</f>
        <v>0.84856536449999242</v>
      </c>
      <c r="H1573" s="308">
        <f>(G1573/(V_NEM!$T$696+V_NEM!$AD$696))*100</f>
        <v>87.555468346180248</v>
      </c>
      <c r="I1573" s="308">
        <f>G1573-(V_NEM!$T$694+V_NEM!$AD$694)</f>
        <v>0.20907922949999247</v>
      </c>
      <c r="J1573" s="308">
        <f>((IFERROR((_xll.SRS1Splines.Functions25.Linear_Interp(V_NEM!$R$687:$R$703,V_NEM!$T$687:$T$703,M1573) - V_NEM!$X$689) / (V_NEM!$X$688- V_NEM!$X$689) * 100, 0))+(IFERROR((_xll.SRS1Splines.Functions25.Linear_Interp(V_NEM!$AB$687:$AB$703,V_NEM!$AD$687:$AD$703,N1573) - V_NEM!$AH$689) / (V_NEM!$AH$688- V_NEM!$AH$689) * 100, 0)))/2</f>
        <v>65.13985459772212</v>
      </c>
      <c r="K1573" s="308">
        <v>784.3</v>
      </c>
      <c r="L1573" s="308">
        <v>781.8</v>
      </c>
      <c r="M1573" s="371">
        <v>783.3</v>
      </c>
      <c r="N1573" s="371">
        <v>783.4</v>
      </c>
      <c r="O1573" s="413">
        <v>0.6</v>
      </c>
      <c r="P1573" s="414">
        <v>0.96855100000000005</v>
      </c>
      <c r="Q1573" s="415">
        <v>0</v>
      </c>
      <c r="R1573" s="413">
        <v>0.41466666666666663</v>
      </c>
      <c r="S1573" s="408">
        <v>0.63180592000000002</v>
      </c>
      <c r="T1573" s="408">
        <v>5.5457037600000003</v>
      </c>
      <c r="U1573" s="408"/>
      <c r="V1573" s="413">
        <f>_xll.SRS1Splines.Functions25.Linear_Interp(V_NK3!$P$8:$P$32,V_NK3!$R$8:$R$32,AC1573)</f>
        <v>339.46923576</v>
      </c>
      <c r="W1573" s="413">
        <f>(V1573/V_NK3!$R$28)*100</f>
        <v>62.615701894565746</v>
      </c>
      <c r="X1573" s="308">
        <f>V1573-V_NK3!$R$8</f>
        <v>282.89058376000003</v>
      </c>
      <c r="Y1573" s="308">
        <f>IFERROR((V1573 - V_NK3!$V$10) / (V_NK3!$V$9- V_NK3!$V$10) * 100, 0)</f>
        <v>58.259667156406024</v>
      </c>
      <c r="Z1573" s="308">
        <v>541.79999999999995</v>
      </c>
      <c r="AA1573" s="308">
        <v>521</v>
      </c>
      <c r="AB1573" s="413">
        <v>536.95694953422526</v>
      </c>
      <c r="AC1573" s="371">
        <v>535.12</v>
      </c>
      <c r="AD1573" s="308">
        <v>0.5</v>
      </c>
      <c r="AE1573" s="416">
        <v>1.307949</v>
      </c>
      <c r="AF1573" s="373">
        <v>0</v>
      </c>
      <c r="AG1573" s="413">
        <v>0.19466666666666665</v>
      </c>
      <c r="AH1573" s="408">
        <v>5.2814764985714628</v>
      </c>
      <c r="AI1573" s="408">
        <v>4.5825050700000007</v>
      </c>
      <c r="AJ1573" s="408"/>
      <c r="AK1573" s="413">
        <f>_xll.SRS1Splines.Functions25.Linear_Interp(V_NK2!$R$10:$R$21,V_NK2!$T$10:$T$21,AR1573)</f>
        <v>57.071085714314997</v>
      </c>
      <c r="AL1573" s="413">
        <f>(AK1573/V_NK2!$T$18)*100</f>
        <v>79.931492597079824</v>
      </c>
      <c r="AM1573" s="308">
        <f>AK1573-V_NK2!$T$11</f>
        <v>16.2510857142872</v>
      </c>
      <c r="AN1573" s="308">
        <f>IFERROR((AK1573 - V_NK2!$X$12) / (V_NK2!$X$11- V_NK2!$X$12) * 100, 0)</f>
        <v>53.142857142864607</v>
      </c>
      <c r="AO1573" s="308">
        <v>427</v>
      </c>
      <c r="AP1573" s="308">
        <v>420</v>
      </c>
      <c r="AQ1573" s="308"/>
      <c r="AR1573" s="371">
        <v>423.72</v>
      </c>
      <c r="AS1573" s="413">
        <v>0.53333333333333333</v>
      </c>
      <c r="AT1573" s="416">
        <v>1.0681829999999999</v>
      </c>
      <c r="AU1573" s="415"/>
      <c r="AV1573" s="413">
        <v>0.17280000000000001</v>
      </c>
      <c r="AW1573" s="408">
        <v>0.1357259090909114</v>
      </c>
      <c r="AX1573" s="408">
        <v>0.13832590909090903</v>
      </c>
      <c r="AY1573" s="408"/>
      <c r="AZ1573" s="413">
        <f>_xll.SRS1Splines.Functions25.Linear_Interp(V_NNG3A!$H$4:$H$12,V_NNG3A!$I$4:$I$12,BF1573)</f>
        <v>12.343299999999999</v>
      </c>
      <c r="BA1573" s="413">
        <f>(AZ1573/V_NNG3A!$I$8)*100</f>
        <v>89.121299638989171</v>
      </c>
      <c r="BB1573" s="308">
        <f>_xll.SRS1Splines.Functions25.Linear_Interp(V_NNG3A!$H$4:$H$12,V_NNG3A!$J$4:$J$12,BF1573)</f>
        <v>1.3557137931034799</v>
      </c>
      <c r="BC1573" s="308">
        <f>IFERROR((AZ1573-V_NNG3A!$J$20) / (V_NNG3A!$J$19-V_NNG3A!$J$20) * 100, 0)</f>
        <v>47.362606914830465</v>
      </c>
      <c r="BD1573" s="308">
        <v>1050</v>
      </c>
      <c r="BE1573" s="308">
        <v>1047</v>
      </c>
      <c r="BF1573" s="374">
        <v>1048.78</v>
      </c>
      <c r="BG1573" s="413">
        <v>6.0000000000000005E-2</v>
      </c>
      <c r="BH1573" s="416">
        <v>4.3749999999999997E-2</v>
      </c>
      <c r="BI1573" s="415">
        <v>0</v>
      </c>
      <c r="BJ1573" s="413">
        <v>0.19439999999999999</v>
      </c>
      <c r="BK1573" s="408">
        <v>0.24624000000000004</v>
      </c>
      <c r="BL1573" s="408">
        <v>0.22118399999999999</v>
      </c>
      <c r="BM1573" s="408">
        <f t="shared" si="22"/>
        <v>2.505600000000005E-2</v>
      </c>
      <c r="BN1573" s="413">
        <f>_xll.SRS1Splines.Functions25.Linear_Interp(V_XNN1!$K$3:$K$8,V_XNN1!$L$3:$L$8,BT1573)</f>
        <v>0.20424</v>
      </c>
      <c r="BO1573" s="413">
        <f>(BN1573/V_XNN1!$L$7)*100</f>
        <v>97.257142857142867</v>
      </c>
      <c r="BP1573" s="308">
        <f>_xll.SRS1Splines.Functions25.Linear_Interp(V_XNN1!$K$3:$K$8,V_XNN1!$M$3:$M$8,BT1573)</f>
        <v>4.8240000000000102E-2</v>
      </c>
      <c r="BQ1573" s="308">
        <f>IFERROR((BN1573 - V_XNN1!$M$16) / (V_XNN1!$M$15- V_XNN1!$M$16) * 100, 0)</f>
        <v>54.596100278551575</v>
      </c>
      <c r="BR1573" s="308">
        <v>252</v>
      </c>
      <c r="BS1573" s="308">
        <v>249</v>
      </c>
      <c r="BT1573" s="374">
        <v>251.68</v>
      </c>
      <c r="BU1573" s="413">
        <v>3.1160474999999997E-2</v>
      </c>
      <c r="BV1573" s="416">
        <v>3.4525E-2</v>
      </c>
      <c r="BW1573" s="415">
        <v>0</v>
      </c>
      <c r="BX1573" s="413">
        <v>0.23328000000000002</v>
      </c>
      <c r="BY1573" s="408">
        <v>8.6400000000000005E-2</v>
      </c>
      <c r="BZ1573" s="408">
        <v>0</v>
      </c>
      <c r="CA1573" s="408"/>
      <c r="CB1573" s="413">
        <f>_xll.SRS1Splines.Functions25.Linear_Interp(V_NSPC!$N$4:$N$67,V_NSPC!$P$4:$P$67,CI1573)</f>
        <v>59.736960550110197</v>
      </c>
      <c r="CC1573" s="413">
        <f>(CB1573/V_NSPC!$T$5)*100</f>
        <v>49.302886303184387</v>
      </c>
      <c r="CD1573" s="308">
        <f>CB1573-V_NSPC!$T$6</f>
        <v>58.669793750110195</v>
      </c>
      <c r="CE1573" s="413">
        <f>IFERROR((CB1573 - V_NSPC!$T$6) / (V_NSPC!$T$5- V_NSPC!$T$6) * 100, 0)</f>
        <v>48.852394560533135</v>
      </c>
      <c r="CF1573" s="413">
        <v>995</v>
      </c>
      <c r="CG1573" s="413">
        <v>955</v>
      </c>
      <c r="CH1573" s="413"/>
      <c r="CI1573" s="417">
        <v>983.77700000000004</v>
      </c>
      <c r="CJ1573" s="413"/>
      <c r="CK1573" s="416"/>
      <c r="CL1573" s="415"/>
      <c r="CM1573" s="413">
        <v>0.23328000000000002</v>
      </c>
      <c r="CN1573" s="408">
        <v>3.4560000000000007E-2</v>
      </c>
      <c r="CO1573" s="408">
        <v>0</v>
      </c>
      <c r="CP1573" s="408"/>
      <c r="CQ1573" s="413">
        <f>_xll.SRS1Splines.Functions25.Linear_Interp(V_NSPC!$X$4:$X$46,V_NSPC!$Z$4:$Z$46,CX1573)</f>
        <v>13.6854578147399</v>
      </c>
      <c r="CR1573" s="413">
        <f>(CQ1573/V_NSPC!$AD$5)*100</f>
        <v>88.618258129455967</v>
      </c>
      <c r="CS1573" s="308">
        <f>CQ1573-V_NSPC!$AD$6</f>
        <v>5.5870192947398998</v>
      </c>
      <c r="CT1573" s="413">
        <f>IFERROR((CQ1573 - V_NSPC!$AD$6) / (V_NSPC!$AD$5- V_NSPC!$AD$6) * 100, 0)</f>
        <v>76.068516198649476</v>
      </c>
      <c r="CU1573" s="413">
        <v>909</v>
      </c>
      <c r="CV1573" s="413">
        <v>905</v>
      </c>
      <c r="CW1573" s="413"/>
      <c r="CX1573" s="417">
        <v>908.24199999999996</v>
      </c>
      <c r="CY1573" s="413">
        <v>2.8483666666666663</v>
      </c>
      <c r="CZ1573" s="416">
        <v>0</v>
      </c>
    </row>
    <row r="1574" spans="1:104" s="1" customFormat="1" hidden="1">
      <c r="A1574" s="315">
        <v>46133</v>
      </c>
      <c r="B1574" s="410">
        <v>0.4</v>
      </c>
      <c r="C1574" s="411">
        <v>0.60393599999999992</v>
      </c>
      <c r="D1574" s="412">
        <v>0.6</v>
      </c>
      <c r="E1574" s="412">
        <v>0.66</v>
      </c>
      <c r="F1574" s="412">
        <v>0</v>
      </c>
      <c r="G1574" s="413">
        <f>_xll.SRS1Splines.Functions25.Linear_Interp(V_NEM!$R$687:$R$703,V_NEM!$T$687:$T$703,M1574)+_xll.SRS1Splines.Functions25.Linear_Interp(V_NEM!$AB$687:$AB$703,V_NEM!$AD$687:$AD$703,N1574)</f>
        <v>0.9024292893999909</v>
      </c>
      <c r="H1574" s="308">
        <f>(G1574/(V_NEM!$T$696+V_NEM!$AD$696))*100</f>
        <v>93.113179477086177</v>
      </c>
      <c r="I1574" s="308">
        <f>G1574-(V_NEM!$T$694+V_NEM!$AD$694)</f>
        <v>0.26294315439999094</v>
      </c>
      <c r="J1574" s="308">
        <f>((IFERROR((_xll.SRS1Splines.Functions25.Linear_Interp(V_NEM!$R$687:$R$703,V_NEM!$T$687:$T$703,M1574) - V_NEM!$X$689) / (V_NEM!$X$688- V_NEM!$X$689) * 100, 0))+(IFERROR((_xll.SRS1Splines.Functions25.Linear_Interp(V_NEM!$AB$687:$AB$703,V_NEM!$AD$687:$AD$703,N1574) - V_NEM!$AH$689) / (V_NEM!$AH$688- V_NEM!$AH$689) * 100, 0)))/2</f>
        <v>72.578219956984213</v>
      </c>
      <c r="K1574" s="308">
        <v>784.3</v>
      </c>
      <c r="L1574" s="308">
        <v>781.8</v>
      </c>
      <c r="M1574" s="371">
        <v>783.68</v>
      </c>
      <c r="N1574" s="371">
        <v>783.3</v>
      </c>
      <c r="O1574" s="413">
        <v>0.6</v>
      </c>
      <c r="P1574" s="414">
        <v>0.63694200000000001</v>
      </c>
      <c r="Q1574" s="415">
        <v>0</v>
      </c>
      <c r="R1574" s="413">
        <v>0.41466666666666663</v>
      </c>
      <c r="S1574" s="408">
        <v>1.7785311352920719E-2</v>
      </c>
      <c r="T1574" s="408">
        <v>5.7984651999999999</v>
      </c>
      <c r="U1574" s="408"/>
      <c r="V1574" s="413">
        <f>_xll.SRS1Splines.Functions25.Linear_Interp(V_NK3!$P$8:$P$32,V_NK3!$R$8:$R$32,AC1574)</f>
        <v>333.68855592999898</v>
      </c>
      <c r="W1574" s="413">
        <f>(V1574/V_NK3!$R$28)*100</f>
        <v>61.549445259637061</v>
      </c>
      <c r="X1574" s="308">
        <f>V1574-V_NK3!$R$8</f>
        <v>277.10990392999901</v>
      </c>
      <c r="Y1574" s="308">
        <f>IFERROR((V1574 - V_NK3!$V$10) / (V_NK3!$V$9- V_NK3!$V$10) * 100, 0)</f>
        <v>57.069169832821267</v>
      </c>
      <c r="Z1574" s="308">
        <v>541.79999999999995</v>
      </c>
      <c r="AA1574" s="308">
        <v>521</v>
      </c>
      <c r="AB1574" s="413">
        <v>536.89843474857969</v>
      </c>
      <c r="AC1574" s="371">
        <v>534.92999999999995</v>
      </c>
      <c r="AD1574" s="308">
        <v>0.5</v>
      </c>
      <c r="AE1574" s="416">
        <v>1.317833</v>
      </c>
      <c r="AF1574" s="373">
        <v>0</v>
      </c>
      <c r="AG1574" s="413">
        <v>0.19466666666666665</v>
      </c>
      <c r="AH1574" s="408">
        <v>5.3202287128570749</v>
      </c>
      <c r="AI1574" s="408">
        <v>4.5775715699999999</v>
      </c>
      <c r="AJ1574" s="408"/>
      <c r="AK1574" s="413">
        <f>_xll.SRS1Splines.Functions25.Linear_Interp(V_NK2!$R$10:$R$21,V_NK2!$T$10:$T$21,AR1574)</f>
        <v>57.813742857172002</v>
      </c>
      <c r="AL1574" s="413">
        <f>(AK1574/V_NK2!$T$18)*100</f>
        <v>80.971628651501391</v>
      </c>
      <c r="AM1574" s="308">
        <f>AK1574-V_NK2!$T$11</f>
        <v>16.993742857144206</v>
      </c>
      <c r="AN1574" s="308">
        <f>IFERROR((AK1574 - V_NK2!$X$12) / (V_NK2!$X$11- V_NK2!$X$12) * 100, 0)</f>
        <v>55.57142857143571</v>
      </c>
      <c r="AO1574" s="308">
        <v>427</v>
      </c>
      <c r="AP1574" s="308">
        <v>420</v>
      </c>
      <c r="AQ1574" s="308"/>
      <c r="AR1574" s="371">
        <v>423.89</v>
      </c>
      <c r="AS1574" s="413">
        <v>0.53333333333333333</v>
      </c>
      <c r="AT1574" s="416">
        <v>1.0670329999999999</v>
      </c>
      <c r="AU1574" s="415"/>
      <c r="AV1574" s="413">
        <v>0.17280000000000001</v>
      </c>
      <c r="AW1574" s="408">
        <v>0.1290545454545596</v>
      </c>
      <c r="AX1574" s="408">
        <v>0.1446545454545454</v>
      </c>
      <c r="AY1574" s="408"/>
      <c r="AZ1574" s="413">
        <f>_xll.SRS1Splines.Functions25.Linear_Interp(V_NNG3A!$H$4:$H$12,V_NNG3A!$I$4:$I$12,BF1574)</f>
        <v>12.2692</v>
      </c>
      <c r="BA1574" s="413">
        <f>(AZ1574/V_NNG3A!$I$8)*100</f>
        <v>88.586281588447662</v>
      </c>
      <c r="BB1574" s="308">
        <f>_xll.SRS1Splines.Functions25.Linear_Interp(V_NNG3A!$H$4:$H$12,V_NNG3A!$J$4:$J$12,BF1574)</f>
        <v>1.2816137931035501</v>
      </c>
      <c r="BC1574" s="308">
        <f>IFERROR((AZ1574-V_NNG3A!$J$20) / (V_NNG3A!$J$19-V_NNG3A!$J$20) * 100, 0)</f>
        <v>44.773882664740178</v>
      </c>
      <c r="BD1574" s="308">
        <v>1050</v>
      </c>
      <c r="BE1574" s="308">
        <v>1047</v>
      </c>
      <c r="BF1574" s="374">
        <v>1048.72</v>
      </c>
      <c r="BG1574" s="413">
        <v>6.0000000000000005E-2</v>
      </c>
      <c r="BH1574" s="416">
        <v>4.627000000001863E-2</v>
      </c>
      <c r="BI1574" s="415">
        <v>0</v>
      </c>
      <c r="BJ1574" s="413">
        <v>0.19439999999999999</v>
      </c>
      <c r="BK1574" s="408">
        <v>0.26697599999999999</v>
      </c>
      <c r="BL1574" s="408">
        <v>0.27907199999999999</v>
      </c>
      <c r="BM1574" s="408">
        <f t="shared" si="22"/>
        <v>-1.2095999999999996E-2</v>
      </c>
      <c r="BN1574" s="413">
        <f>_xll.SRS1Splines.Functions25.Linear_Interp(V_XNN1!$K$3:$K$8,V_XNN1!$L$3:$L$8,BT1574)</f>
        <v>0.20082</v>
      </c>
      <c r="BO1574" s="413">
        <f>(BN1574/V_XNN1!$L$7)*100</f>
        <v>95.628571428571433</v>
      </c>
      <c r="BP1574" s="308">
        <f>_xll.SRS1Splines.Functions25.Linear_Interp(V_XNN1!$K$3:$K$8,V_XNN1!$M$3:$M$8,BT1574)</f>
        <v>4.48200000000002E-2</v>
      </c>
      <c r="BQ1574" s="308">
        <f>IFERROR((BN1574 - V_XNN1!$M$16) / (V_XNN1!$M$15- V_XNN1!$M$16) * 100, 0)</f>
        <v>44.011142061281362</v>
      </c>
      <c r="BR1574" s="308">
        <v>252</v>
      </c>
      <c r="BS1574" s="308">
        <v>249</v>
      </c>
      <c r="BT1574" s="374">
        <v>251.49</v>
      </c>
      <c r="BU1574" s="413">
        <v>3.1160474999999997E-2</v>
      </c>
      <c r="BV1574" s="416">
        <v>4.3270000000000003E-2</v>
      </c>
      <c r="BW1574" s="415">
        <v>0</v>
      </c>
      <c r="BX1574" s="413">
        <v>0.23328000000000002</v>
      </c>
      <c r="BY1574" s="408">
        <v>8.6400000000000005E-2</v>
      </c>
      <c r="BZ1574" s="408">
        <v>0</v>
      </c>
      <c r="CA1574" s="408"/>
      <c r="CB1574" s="413">
        <f>_xll.SRS1Splines.Functions25.Linear_Interp(V_NSPC!$N$4:$N$67,V_NSPC!$P$4:$P$67,CI1574)</f>
        <v>58.749569926499802</v>
      </c>
      <c r="CC1574" s="413">
        <f>(CB1574/V_NSPC!$T$5)*100</f>
        <v>48.487960213801955</v>
      </c>
      <c r="CD1574" s="308">
        <f>CB1574-V_NSPC!$T$6</f>
        <v>57.6824031264998</v>
      </c>
      <c r="CE1574" s="413">
        <f>IFERROR((CB1574 - V_NSPC!$T$6) / (V_NSPC!$T$5- V_NSPC!$T$6) * 100, 0)</f>
        <v>48.030227083084057</v>
      </c>
      <c r="CF1574" s="413">
        <v>995</v>
      </c>
      <c r="CG1574" s="413">
        <v>955</v>
      </c>
      <c r="CH1574" s="413"/>
      <c r="CI1574" s="417">
        <v>983.55</v>
      </c>
      <c r="CJ1574" s="413"/>
      <c r="CK1574" s="416"/>
      <c r="CL1574" s="415"/>
      <c r="CM1574" s="413">
        <v>0.23328000000000002</v>
      </c>
      <c r="CN1574" s="408">
        <v>3.4560000000000007E-2</v>
      </c>
      <c r="CO1574" s="408">
        <v>0</v>
      </c>
      <c r="CP1574" s="408"/>
      <c r="CQ1574" s="413">
        <f>_xll.SRS1Splines.Functions25.Linear_Interp(V_NSPC!$X$4:$X$46,V_NSPC!$Z$4:$Z$46,CX1574)</f>
        <v>13.833865236820101</v>
      </c>
      <c r="CR1574" s="413">
        <f>(CQ1574/V_NSPC!$AD$5)*100</f>
        <v>89.579249527497879</v>
      </c>
      <c r="CS1574" s="308">
        <f>CQ1574-V_NSPC!$AD$6</f>
        <v>5.7354267168201005</v>
      </c>
      <c r="CT1574" s="413">
        <f>IFERROR((CQ1574 - V_NSPC!$AD$6) / (V_NSPC!$AD$5- V_NSPC!$AD$6) * 100, 0)</f>
        <v>78.089116414069551</v>
      </c>
      <c r="CU1574" s="413">
        <v>909</v>
      </c>
      <c r="CV1574" s="413">
        <v>905</v>
      </c>
      <c r="CW1574" s="413"/>
      <c r="CX1574" s="417">
        <v>908.30600000000004</v>
      </c>
      <c r="CY1574" s="413">
        <v>2.8483666666666663</v>
      </c>
      <c r="CZ1574" s="416">
        <v>0</v>
      </c>
    </row>
    <row r="1575" spans="1:104" s="1" customFormat="1" hidden="1">
      <c r="A1575" s="315">
        <v>46134</v>
      </c>
      <c r="B1575" s="410">
        <v>0</v>
      </c>
      <c r="C1575" s="411">
        <v>0.60393599999999992</v>
      </c>
      <c r="D1575" s="412">
        <v>0.58406400000000003</v>
      </c>
      <c r="E1575" s="412">
        <v>0.70588799999999996</v>
      </c>
      <c r="F1575" s="412">
        <v>0</v>
      </c>
      <c r="G1575" s="413">
        <f>_xll.SRS1Splines.Functions25.Linear_Interp(V_NEM!$R$687:$R$703,V_NEM!$T$687:$T$703,M1575)+_xll.SRS1Splines.Functions25.Linear_Interp(V_NEM!$AB$687:$AB$703,V_NEM!$AD$687:$AD$703,N1575)</f>
        <v>0.76015711249999496</v>
      </c>
      <c r="H1575" s="308">
        <f>(G1575/(V_NEM!$T$696+V_NEM!$AD$696))*100</f>
        <v>78.433453433294915</v>
      </c>
      <c r="I1575" s="308">
        <f>G1575-(V_NEM!$T$694+V_NEM!$AD$694)</f>
        <v>0.120670977499995</v>
      </c>
      <c r="J1575" s="308">
        <f>((IFERROR((_xll.SRS1Splines.Functions25.Linear_Interp(V_NEM!$R$687:$R$703,V_NEM!$T$687:$T$703,M1575) - V_NEM!$X$689) / (V_NEM!$X$688- V_NEM!$X$689) * 100, 0))+(IFERROR((_xll.SRS1Splines.Functions25.Linear_Interp(V_NEM!$AB$687:$AB$703,V_NEM!$AD$687:$AD$703,N1575) - V_NEM!$AH$689) / (V_NEM!$AH$688- V_NEM!$AH$689) * 100, 0)))/2</f>
        <v>49.74643627644376</v>
      </c>
      <c r="K1575" s="308">
        <v>784.3</v>
      </c>
      <c r="L1575" s="308">
        <v>781.8</v>
      </c>
      <c r="M1575" s="371">
        <v>782.66</v>
      </c>
      <c r="N1575" s="371">
        <v>783.42</v>
      </c>
      <c r="O1575" s="413">
        <v>0.6</v>
      </c>
      <c r="P1575" s="414">
        <v>0.72488399999999997</v>
      </c>
      <c r="Q1575" s="415">
        <v>0</v>
      </c>
      <c r="R1575" s="413">
        <v>0.41466666666666663</v>
      </c>
      <c r="S1575" s="408">
        <v>2.3810061148834414E-2</v>
      </c>
      <c r="T1575" s="408">
        <v>4.9240092000000004</v>
      </c>
      <c r="U1575" s="408"/>
      <c r="V1575" s="413">
        <f>_xll.SRS1Splines.Functions25.Linear_Interp(V_NK3!$P$8:$P$32,V_NK3!$R$8:$R$32,AC1575)</f>
        <v>328.78835676</v>
      </c>
      <c r="W1575" s="413">
        <f>(V1575/V_NK3!$R$28)*100</f>
        <v>60.645594842188387</v>
      </c>
      <c r="X1575" s="308">
        <f>V1575-V_NK3!$R$8</f>
        <v>272.20970476000002</v>
      </c>
      <c r="Y1575" s="308">
        <f>IFERROR((V1575 - V_NK3!$V$10) / (V_NK3!$V$9- V_NK3!$V$10) * 100, 0)</f>
        <v>56.060002370087915</v>
      </c>
      <c r="Z1575" s="308">
        <v>541.79999999999995</v>
      </c>
      <c r="AA1575" s="308">
        <v>521</v>
      </c>
      <c r="AB1575" s="413">
        <v>536.83991996293412</v>
      </c>
      <c r="AC1575" s="371">
        <v>534.76</v>
      </c>
      <c r="AD1575" s="308">
        <v>0.5</v>
      </c>
      <c r="AE1575" s="416">
        <v>1.1190930000000001</v>
      </c>
      <c r="AF1575" s="373">
        <v>0</v>
      </c>
      <c r="AG1575" s="413">
        <v>0.19466666666666665</v>
      </c>
      <c r="AH1575" s="408">
        <v>4.7795951814287765</v>
      </c>
      <c r="AI1575" s="408">
        <v>4.5611666099999999</v>
      </c>
      <c r="AJ1575" s="408"/>
      <c r="AK1575" s="413">
        <f>_xll.SRS1Splines.Functions25.Linear_Interp(V_NK2!$R$10:$R$21,V_NK2!$T$10:$T$21,AR1575)</f>
        <v>58.032171428600698</v>
      </c>
      <c r="AL1575" s="413">
        <f>(AK1575/V_NK2!$T$18)*100</f>
        <v>81.277551020449152</v>
      </c>
      <c r="AM1575" s="308">
        <f>AK1575-V_NK2!$T$11</f>
        <v>17.212171428572901</v>
      </c>
      <c r="AN1575" s="308">
        <f>IFERROR((AK1575 - V_NK2!$X$12) / (V_NK2!$X$11- V_NK2!$X$12) * 100, 0)</f>
        <v>56.285714285721866</v>
      </c>
      <c r="AO1575" s="308">
        <v>427</v>
      </c>
      <c r="AP1575" s="308">
        <v>420</v>
      </c>
      <c r="AQ1575" s="308"/>
      <c r="AR1575" s="371">
        <v>423.94</v>
      </c>
      <c r="AS1575" s="413">
        <v>0.53333333333333333</v>
      </c>
      <c r="AT1575" s="416">
        <v>1.0632090000000001</v>
      </c>
      <c r="AU1575" s="415"/>
      <c r="AV1575" s="413">
        <v>0.17280000000000001</v>
      </c>
      <c r="AW1575" s="408">
        <v>0.12385454545456433</v>
      </c>
      <c r="AX1575" s="408">
        <v>0.1446545454545454</v>
      </c>
      <c r="AY1575" s="408"/>
      <c r="AZ1575" s="413">
        <f>_xll.SRS1Splines.Functions25.Linear_Interp(V_NNG3A!$H$4:$H$12,V_NNG3A!$I$4:$I$12,BF1575)</f>
        <v>12.1704000000001</v>
      </c>
      <c r="BA1575" s="413">
        <f>(AZ1575/V_NNG3A!$I$8)*100</f>
        <v>87.872924187726355</v>
      </c>
      <c r="BB1575" s="308">
        <f>_xll.SRS1Splines.Functions25.Linear_Interp(V_NNG3A!$H$4:$H$12,V_NNG3A!$J$4:$J$12,BF1575)</f>
        <v>1.18281379310364</v>
      </c>
      <c r="BC1575" s="308">
        <f>IFERROR((AZ1575-V_NNG3A!$J$20) / (V_NNG3A!$J$19-V_NNG3A!$J$20) * 100, 0)</f>
        <v>41.322250331289951</v>
      </c>
      <c r="BD1575" s="308">
        <v>1050</v>
      </c>
      <c r="BE1575" s="308">
        <v>1047</v>
      </c>
      <c r="BF1575" s="374">
        <v>1048.6400000000001</v>
      </c>
      <c r="BG1575" s="413">
        <v>6.0000000000000005E-2</v>
      </c>
      <c r="BH1575" s="416">
        <v>4.6190000000002326E-2</v>
      </c>
      <c r="BI1575" s="415">
        <v>0</v>
      </c>
      <c r="BJ1575" s="413">
        <v>0.19439999999999999</v>
      </c>
      <c r="BK1575" s="408">
        <v>0.22550400000000001</v>
      </c>
      <c r="BL1575" s="408">
        <v>0.26092799999999999</v>
      </c>
      <c r="BM1575" s="408">
        <f t="shared" si="22"/>
        <v>-3.5423999999999983E-2</v>
      </c>
      <c r="BN1575" s="413">
        <f>_xll.SRS1Splines.Functions25.Linear_Interp(V_XNN1!$K$3:$K$8,V_XNN1!$L$3:$L$8,BT1575)</f>
        <v>0.20333999999999999</v>
      </c>
      <c r="BO1575" s="413">
        <f>(BN1575/V_XNN1!$L$7)*100</f>
        <v>96.828571428571436</v>
      </c>
      <c r="BP1575" s="308">
        <f>_xll.SRS1Splines.Functions25.Linear_Interp(V_XNN1!$K$3:$K$8,V_XNN1!$M$3:$M$8,BT1575)</f>
        <v>4.7339999999999903E-2</v>
      </c>
      <c r="BQ1575" s="308">
        <f>IFERROR((BN1575 - V_XNN1!$M$16) / (V_XNN1!$M$15- V_XNN1!$M$16) * 100, 0)</f>
        <v>51.810584958217277</v>
      </c>
      <c r="BR1575" s="308">
        <v>252</v>
      </c>
      <c r="BS1575" s="308">
        <v>249</v>
      </c>
      <c r="BT1575" s="374">
        <v>251.63</v>
      </c>
      <c r="BU1575" s="413">
        <v>3.1160474999999997E-2</v>
      </c>
      <c r="BV1575" s="416">
        <v>4.0738000000000003E-2</v>
      </c>
      <c r="BW1575" s="415">
        <v>0</v>
      </c>
      <c r="BX1575" s="413">
        <v>0.23328000000000002</v>
      </c>
      <c r="BY1575" s="408">
        <v>8.6400000000000005E-2</v>
      </c>
      <c r="BZ1575" s="408">
        <v>0</v>
      </c>
      <c r="CA1575" s="408"/>
      <c r="CB1575" s="413">
        <f>_xll.SRS1Splines.Functions25.Linear_Interp(V_NSPC!$N$4:$N$67,V_NSPC!$P$4:$P$67,CI1575)</f>
        <v>56.531203327199798</v>
      </c>
      <c r="CC1575" s="413">
        <f>(CB1575/V_NSPC!$T$5)*100</f>
        <v>46.657068999771681</v>
      </c>
      <c r="CD1575" s="308">
        <f>CB1575-V_NSPC!$T$6</f>
        <v>55.464036527199795</v>
      </c>
      <c r="CE1575" s="413">
        <f>IFERROR((CB1575 - V_NSPC!$T$6) / (V_NSPC!$T$5- V_NSPC!$T$6) * 100, 0)</f>
        <v>46.183066671194787</v>
      </c>
      <c r="CF1575" s="413">
        <v>995</v>
      </c>
      <c r="CG1575" s="413">
        <v>955</v>
      </c>
      <c r="CH1575" s="413"/>
      <c r="CI1575" s="417">
        <v>983.04</v>
      </c>
      <c r="CJ1575" s="413"/>
      <c r="CK1575" s="416"/>
      <c r="CL1575" s="415"/>
      <c r="CM1575" s="413">
        <v>0.23328000000000002</v>
      </c>
      <c r="CN1575" s="408">
        <v>3.4560000000000007E-2</v>
      </c>
      <c r="CO1575" s="408">
        <v>0</v>
      </c>
      <c r="CP1575" s="408"/>
      <c r="CQ1575" s="413">
        <f>_xll.SRS1Splines.Functions25.Linear_Interp(V_NSPC!$X$4:$X$46,V_NSPC!$Z$4:$Z$46,CX1575)</f>
        <v>13.4025561664</v>
      </c>
      <c r="CR1575" s="413">
        <f>(CQ1575/V_NSPC!$AD$5)*100</f>
        <v>86.78636827694173</v>
      </c>
      <c r="CS1575" s="308">
        <f>CQ1575-V_NSPC!$AD$6</f>
        <v>5.3041176463999999</v>
      </c>
      <c r="CT1575" s="413">
        <f>IFERROR((CQ1575 - V_NSPC!$AD$6) / (V_NSPC!$AD$5- V_NSPC!$AD$6) * 100, 0)</f>
        <v>72.216747038011533</v>
      </c>
      <c r="CU1575" s="413">
        <v>909</v>
      </c>
      <c r="CV1575" s="413">
        <v>905</v>
      </c>
      <c r="CW1575" s="413"/>
      <c r="CX1575" s="417">
        <v>908.12</v>
      </c>
      <c r="CY1575" s="413">
        <v>2.8483666666666663</v>
      </c>
      <c r="CZ1575" s="416">
        <v>2.3357816555786846</v>
      </c>
    </row>
    <row r="1576" spans="1:104" s="1" customFormat="1" hidden="1">
      <c r="A1576" s="315">
        <v>46135</v>
      </c>
      <c r="B1576" s="410">
        <v>0</v>
      </c>
      <c r="C1576" s="411">
        <v>0.60393599999999992</v>
      </c>
      <c r="D1576" s="412">
        <v>0.55555200000000005</v>
      </c>
      <c r="E1576" s="412">
        <v>0.62639999999999996</v>
      </c>
      <c r="F1576" s="412">
        <v>0</v>
      </c>
      <c r="G1576" s="413">
        <f>_xll.SRS1Splines.Functions25.Linear_Interp(V_NEM!$R$687:$R$703,V_NEM!$T$687:$T$703,M1576)+_xll.SRS1Splines.Functions25.Linear_Interp(V_NEM!$AB$687:$AB$703,V_NEM!$AD$687:$AD$703,N1576)</f>
        <v>0.7258081802000016</v>
      </c>
      <c r="H1576" s="308">
        <f>(G1576/(V_NEM!$T$696+V_NEM!$AD$696))*100</f>
        <v>74.889310600539488</v>
      </c>
      <c r="I1576" s="308">
        <f>G1576-(V_NEM!$T$694+V_NEM!$AD$694)</f>
        <v>8.632204520000164E-2</v>
      </c>
      <c r="J1576" s="308">
        <f>((IFERROR((_xll.SRS1Splines.Functions25.Linear_Interp(V_NEM!$R$687:$R$703,V_NEM!$T$687:$T$703,M1576) - V_NEM!$X$689) / (V_NEM!$X$688- V_NEM!$X$689) * 100, 0))+(IFERROR((_xll.SRS1Splines.Functions25.Linear_Interp(V_NEM!$AB$687:$AB$703,V_NEM!$AD$687:$AD$703,N1576) - V_NEM!$AH$689) / (V_NEM!$AH$688- V_NEM!$AH$689) * 100, 0)))/2</f>
        <v>34.755920422381664</v>
      </c>
      <c r="K1576" s="308">
        <v>784.3</v>
      </c>
      <c r="L1576" s="308">
        <v>781.8</v>
      </c>
      <c r="M1576" s="371">
        <v>782.48</v>
      </c>
      <c r="N1576" s="371">
        <v>783.02</v>
      </c>
      <c r="O1576" s="413">
        <v>0.6</v>
      </c>
      <c r="P1576" s="414">
        <v>0.63260299999999992</v>
      </c>
      <c r="Q1576" s="415">
        <v>0</v>
      </c>
      <c r="R1576" s="413">
        <v>0.41466666666666663</v>
      </c>
      <c r="S1576" s="408">
        <v>0.28527911831970232</v>
      </c>
      <c r="T1576" s="408">
        <v>3.1677492000000003</v>
      </c>
      <c r="U1576" s="408"/>
      <c r="V1576" s="413">
        <f>_xll.SRS1Splines.Functions25.Linear_Interp(V_NK3!$P$8:$P$32,V_NK3!$R$8:$R$32,AC1576)</f>
        <v>325.905886659999</v>
      </c>
      <c r="W1576" s="413">
        <f>(V1576/V_NK3!$R$28)*100</f>
        <v>60.113918126041824</v>
      </c>
      <c r="X1576" s="308">
        <f>V1576-V_NK3!$R$8</f>
        <v>269.32723465999902</v>
      </c>
      <c r="Y1576" s="308">
        <f>IFERROR((V1576 - V_NK3!$V$10) / (V_NK3!$V$9- V_NK3!$V$10) * 100, 0)</f>
        <v>55.466374450832667</v>
      </c>
      <c r="Z1576" s="308">
        <v>541.79999999999995</v>
      </c>
      <c r="AA1576" s="308">
        <v>521</v>
      </c>
      <c r="AB1576" s="413">
        <v>536.78140517728855</v>
      </c>
      <c r="AC1576" s="371">
        <v>534.66</v>
      </c>
      <c r="AD1576" s="308">
        <v>0.5</v>
      </c>
      <c r="AE1576" s="416">
        <v>0.719943</v>
      </c>
      <c r="AF1576" s="373">
        <v>0</v>
      </c>
      <c r="AG1576" s="413">
        <v>0.19466666666666665</v>
      </c>
      <c r="AH1576" s="408">
        <v>3.2090330171426862</v>
      </c>
      <c r="AI1576" s="408">
        <v>4.5632901599999993</v>
      </c>
      <c r="AJ1576" s="408"/>
      <c r="AK1576" s="413">
        <f>_xll.SRS1Splines.Functions25.Linear_Interp(V_NK2!$R$10:$R$21,V_NK2!$T$10:$T$21,AR1576)</f>
        <v>56.677914285743498</v>
      </c>
      <c r="AL1576" s="413">
        <f>(AK1576/V_NK2!$T$18)*100</f>
        <v>79.38083233297408</v>
      </c>
      <c r="AM1576" s="308">
        <f>AK1576-V_NK2!$T$11</f>
        <v>15.857914285715701</v>
      </c>
      <c r="AN1576" s="308">
        <f>IFERROR((AK1576 - V_NK2!$X$12) / (V_NK2!$X$11- V_NK2!$X$12) * 100, 0)</f>
        <v>51.857142857150031</v>
      </c>
      <c r="AO1576" s="308">
        <v>427</v>
      </c>
      <c r="AP1576" s="308">
        <v>420</v>
      </c>
      <c r="AQ1576" s="308"/>
      <c r="AR1576" s="371">
        <v>423.63</v>
      </c>
      <c r="AS1576" s="413">
        <v>0.53333333333333333</v>
      </c>
      <c r="AT1576" s="416">
        <v>1.063704</v>
      </c>
      <c r="AU1576" s="415"/>
      <c r="AV1576" s="413">
        <v>0.17280000000000001</v>
      </c>
      <c r="AW1576" s="408">
        <v>0.11085454545451702</v>
      </c>
      <c r="AX1576" s="408">
        <v>0.1446545454545454</v>
      </c>
      <c r="AY1576" s="408"/>
      <c r="AZ1576" s="413">
        <f>_xll.SRS1Splines.Functions25.Linear_Interp(V_NNG3A!$H$4:$H$12,V_NNG3A!$I$4:$I$12,BF1576)</f>
        <v>12.00985</v>
      </c>
      <c r="BA1576" s="413">
        <f>(AZ1576/V_NNG3A!$I$8)*100</f>
        <v>86.71371841155235</v>
      </c>
      <c r="BB1576" s="308">
        <f>_xll.SRS1Splines.Functions25.Linear_Interp(V_NNG3A!$H$4:$H$12,V_NNG3A!$J$4:$J$12,BF1576)</f>
        <v>1.0222637931034999</v>
      </c>
      <c r="BC1576" s="308">
        <f>IFERROR((AZ1576-V_NNG3A!$J$20) / (V_NNG3A!$J$19-V_NNG3A!$J$20) * 100, 0)</f>
        <v>35.713347789424127</v>
      </c>
      <c r="BD1576" s="308">
        <v>1050</v>
      </c>
      <c r="BE1576" s="308">
        <v>1047</v>
      </c>
      <c r="BF1576" s="374">
        <v>1048.51</v>
      </c>
      <c r="BG1576" s="413">
        <v>6.0000000000000005E-2</v>
      </c>
      <c r="BH1576" s="416">
        <v>4.6079999999987194E-2</v>
      </c>
      <c r="BI1576" s="415">
        <v>0</v>
      </c>
      <c r="BJ1576" s="413">
        <v>0.19439999999999999</v>
      </c>
      <c r="BK1576" s="408">
        <v>0.25747199999999998</v>
      </c>
      <c r="BL1576" s="408">
        <v>0.27561600000000003</v>
      </c>
      <c r="BM1576" s="408">
        <f t="shared" si="22"/>
        <v>-1.8144000000000049E-2</v>
      </c>
      <c r="BN1576" s="413">
        <f>_xll.SRS1Splines.Functions25.Linear_Interp(V_XNN1!$K$3:$K$8,V_XNN1!$L$3:$L$8,BT1576)</f>
        <v>0.19938</v>
      </c>
      <c r="BO1576" s="413">
        <f>(BN1576/V_XNN1!$L$7)*100</f>
        <v>94.94285714285715</v>
      </c>
      <c r="BP1576" s="308">
        <f>_xll.SRS1Splines.Functions25.Linear_Interp(V_XNN1!$K$3:$K$8,V_XNN1!$M$3:$M$8,BT1576)</f>
        <v>4.3379999999999898E-2</v>
      </c>
      <c r="BQ1576" s="308">
        <f>IFERROR((BN1576 - V_XNN1!$M$16) / (V_XNN1!$M$15- V_XNN1!$M$16) * 100, 0)</f>
        <v>39.554317548746553</v>
      </c>
      <c r="BR1576" s="308">
        <v>252</v>
      </c>
      <c r="BS1576" s="308">
        <v>249</v>
      </c>
      <c r="BT1576" s="374">
        <v>251.41</v>
      </c>
      <c r="BU1576" s="413">
        <v>3.1160474999999997E-2</v>
      </c>
      <c r="BV1576" s="416">
        <v>4.5150000000000003E-2</v>
      </c>
      <c r="BW1576" s="415">
        <v>0</v>
      </c>
      <c r="BX1576" s="413">
        <v>0.23328000000000002</v>
      </c>
      <c r="BY1576" s="408">
        <v>8.6400000000000005E-2</v>
      </c>
      <c r="BZ1576" s="408">
        <v>0</v>
      </c>
      <c r="CA1576" s="408"/>
      <c r="CB1576" s="413">
        <f>_xll.SRS1Splines.Functions25.Linear_Interp(V_NSPC!$N$4:$N$67,V_NSPC!$P$4:$P$67,CI1576)</f>
        <v>55.001503398249803</v>
      </c>
      <c r="CC1576" s="413">
        <f>(CB1576/V_NSPC!$T$5)*100</f>
        <v>45.394557131399232</v>
      </c>
      <c r="CD1576" s="308">
        <f>CB1576-V_NSPC!$T$6</f>
        <v>53.9343365982498</v>
      </c>
      <c r="CE1576" s="413">
        <f>IFERROR((CB1576 - V_NSPC!$T$6) / (V_NSPC!$T$5- V_NSPC!$T$6) * 100, 0)</f>
        <v>44.909336192329008</v>
      </c>
      <c r="CF1576" s="413">
        <v>995</v>
      </c>
      <c r="CG1576" s="413">
        <v>955</v>
      </c>
      <c r="CH1576" s="413"/>
      <c r="CI1576" s="417">
        <v>982.67499999999995</v>
      </c>
      <c r="CJ1576" s="413"/>
      <c r="CK1576" s="416"/>
      <c r="CL1576" s="415"/>
      <c r="CM1576" s="413">
        <v>0.23328000000000002</v>
      </c>
      <c r="CN1576" s="408">
        <v>3.4560000000000007E-2</v>
      </c>
      <c r="CO1576" s="408">
        <v>0</v>
      </c>
      <c r="CP1576" s="408"/>
      <c r="CQ1576" s="413">
        <f>_xll.SRS1Splines.Functions25.Linear_Interp(V_NSPC!$X$4:$X$46,V_NSPC!$Z$4:$Z$46,CX1576)</f>
        <v>13.6112541037001</v>
      </c>
      <c r="CR1576" s="413">
        <f>(CQ1576/V_NSPC!$AD$5)*100</f>
        <v>88.137762430436979</v>
      </c>
      <c r="CS1576" s="308">
        <f>CQ1576-V_NSPC!$AD$6</f>
        <v>5.5128155837000996</v>
      </c>
      <c r="CT1576" s="413">
        <f>IFERROR((CQ1576 - V_NSPC!$AD$6) / (V_NSPC!$AD$5- V_NSPC!$AD$6) * 100, 0)</f>
        <v>75.058216090943532</v>
      </c>
      <c r="CU1576" s="413">
        <v>909</v>
      </c>
      <c r="CV1576" s="413">
        <v>905</v>
      </c>
      <c r="CW1576" s="413"/>
      <c r="CX1576" s="417">
        <v>908.21</v>
      </c>
      <c r="CY1576" s="413">
        <v>2.8483666666666663</v>
      </c>
      <c r="CZ1576" s="416">
        <v>2.3357816555786846</v>
      </c>
    </row>
    <row r="1577" spans="1:104" s="1" customFormat="1" hidden="1">
      <c r="A1577" s="315">
        <v>46136</v>
      </c>
      <c r="B1577" s="410">
        <v>0</v>
      </c>
      <c r="C1577" s="411">
        <v>0.60393599999999992</v>
      </c>
      <c r="D1577" s="412">
        <v>0.537408</v>
      </c>
      <c r="E1577" s="412">
        <v>0.52185599999999999</v>
      </c>
      <c r="F1577" s="412">
        <v>0</v>
      </c>
      <c r="G1577" s="413">
        <f>_xll.SRS1Splines.Functions25.Linear_Interp(V_NEM!$R$687:$R$703,V_NEM!$T$687:$T$703,M1577)+_xll.SRS1Splines.Functions25.Linear_Interp(V_NEM!$AB$687:$AB$703,V_NEM!$AD$687:$AD$703,N1577)</f>
        <v>0.71578547889999888</v>
      </c>
      <c r="H1577" s="308">
        <f>(G1577/(V_NEM!$T$696+V_NEM!$AD$696))*100</f>
        <v>73.855162445161142</v>
      </c>
      <c r="I1577" s="308">
        <f>G1577-(V_NEM!$T$694+V_NEM!$AD$694)</f>
        <v>7.6299343899998928E-2</v>
      </c>
      <c r="J1577" s="308">
        <f>((IFERROR((_xll.SRS1Splines.Functions25.Linear_Interp(V_NEM!$R$687:$R$703,V_NEM!$T$687:$T$703,M1577) - V_NEM!$X$689) / (V_NEM!$X$688- V_NEM!$X$689) * 100, 0))+(IFERROR((_xll.SRS1Splines.Functions25.Linear_Interp(V_NEM!$AB$687:$AB$703,V_NEM!$AD$687:$AD$703,N1577) - V_NEM!$AH$689) / (V_NEM!$AH$688- V_NEM!$AH$689) * 100, 0)))/2</f>
        <v>35.391166465101065</v>
      </c>
      <c r="K1577" s="308">
        <v>784.3</v>
      </c>
      <c r="L1577" s="308">
        <v>781.8</v>
      </c>
      <c r="M1577" s="371">
        <v>782.38</v>
      </c>
      <c r="N1577" s="371">
        <v>783.13</v>
      </c>
      <c r="O1577" s="413">
        <v>0.6</v>
      </c>
      <c r="P1577" s="414">
        <v>0.53463699999999992</v>
      </c>
      <c r="Q1577" s="415">
        <v>0</v>
      </c>
      <c r="R1577" s="413">
        <v>0.41466666666666663</v>
      </c>
      <c r="S1577" s="408">
        <v>0.24579183999999998</v>
      </c>
      <c r="T1577" s="408">
        <v>4.5390839999999999</v>
      </c>
      <c r="U1577" s="408"/>
      <c r="V1577" s="413">
        <f>_xll.SRS1Splines.Functions25.Linear_Interp(V_NK3!$P$8:$P$32,V_NK3!$R$8:$R$32,AC1577)</f>
        <v>320.429193470001</v>
      </c>
      <c r="W1577" s="413">
        <f>(V1577/V_NK3!$R$28)*100</f>
        <v>59.10373236536406</v>
      </c>
      <c r="X1577" s="308">
        <f>V1577-V_NK3!$R$8</f>
        <v>263.85054147000102</v>
      </c>
      <c r="Y1577" s="308">
        <f>IFERROR((V1577 - V_NK3!$V$10) / (V_NK3!$V$9- V_NK3!$V$10) * 100, 0)</f>
        <v>54.338481404248498</v>
      </c>
      <c r="Z1577" s="308">
        <v>541.79999999999995</v>
      </c>
      <c r="AA1577" s="308">
        <v>521</v>
      </c>
      <c r="AB1577" s="413">
        <v>536.72289039164298</v>
      </c>
      <c r="AC1577" s="371">
        <v>534.47</v>
      </c>
      <c r="AD1577" s="308">
        <v>0.5</v>
      </c>
      <c r="AE1577" s="416">
        <v>1.0316099999999999</v>
      </c>
      <c r="AF1577" s="373">
        <v>0</v>
      </c>
      <c r="AG1577" s="413">
        <v>0.19466666666666665</v>
      </c>
      <c r="AH1577" s="408">
        <v>4.8736718799999998</v>
      </c>
      <c r="AI1577" s="408">
        <v>4.5678718800000002</v>
      </c>
      <c r="AJ1577" s="408"/>
      <c r="AK1577" s="413">
        <f>_xll.SRS1Splines.Functions25.Linear_Interp(V_NK2!$R$10:$R$21,V_NK2!$T$10:$T$21,AR1577)</f>
        <v>56.983714285743403</v>
      </c>
      <c r="AL1577" s="413">
        <f>(AK1577/V_NK2!$T$18)*100</f>
        <v>79.809123649500563</v>
      </c>
      <c r="AM1577" s="308">
        <f>AK1577-V_NK2!$T$11</f>
        <v>16.163714285715606</v>
      </c>
      <c r="AN1577" s="308">
        <f>IFERROR((AK1577 - V_NK2!$X$12) / (V_NK2!$X$11- V_NK2!$X$12) * 100, 0)</f>
        <v>52.857142857149775</v>
      </c>
      <c r="AO1577" s="308">
        <v>427</v>
      </c>
      <c r="AP1577" s="308">
        <v>420</v>
      </c>
      <c r="AQ1577" s="308"/>
      <c r="AR1577" s="371">
        <v>423.7</v>
      </c>
      <c r="AS1577" s="413">
        <v>0.53333333333333333</v>
      </c>
      <c r="AT1577" s="416">
        <v>1.0647719999999998</v>
      </c>
      <c r="AU1577" s="415"/>
      <c r="AV1577" s="413">
        <v>0.17280000000000001</v>
      </c>
      <c r="AW1577" s="408">
        <v>0.2356545454545218</v>
      </c>
      <c r="AX1577" s="408">
        <v>0.1446545454545454</v>
      </c>
      <c r="AY1577" s="408"/>
      <c r="AZ1577" s="413">
        <f>_xll.SRS1Splines.Functions25.Linear_Interp(V_NNG3A!$H$4:$H$12,V_NNG3A!$I$4:$I$12,BF1577)</f>
        <v>12.4420999999999</v>
      </c>
      <c r="BA1577" s="413">
        <f>(AZ1577/V_NNG3A!$I$8)*100</f>
        <v>89.834657039710478</v>
      </c>
      <c r="BB1577" s="308">
        <f>_xll.SRS1Splines.Functions25.Linear_Interp(V_NNG3A!$H$4:$H$12,V_NNG3A!$J$4:$J$12,BF1577)</f>
        <v>1.45451379310339</v>
      </c>
      <c r="BC1577" s="308">
        <f>IFERROR((AZ1577-V_NNG3A!$J$20) / (V_NNG3A!$J$19-V_NNG3A!$J$20) * 100, 0)</f>
        <v>50.814239248280757</v>
      </c>
      <c r="BD1577" s="308">
        <v>1050</v>
      </c>
      <c r="BE1577" s="308">
        <v>1047</v>
      </c>
      <c r="BF1577" s="374">
        <v>1048.8599999999999</v>
      </c>
      <c r="BG1577" s="413">
        <v>6.0000000000000005E-2</v>
      </c>
      <c r="BH1577" s="416">
        <v>4.6170000000012805E-2</v>
      </c>
      <c r="BI1577" s="415">
        <v>0</v>
      </c>
      <c r="BJ1577" s="413">
        <v>0.19439999999999999</v>
      </c>
      <c r="BK1577" s="408">
        <v>0.18105083628130747</v>
      </c>
      <c r="BL1577" s="408">
        <v>0.17193600000000001</v>
      </c>
      <c r="BM1577" s="408">
        <f t="shared" si="22"/>
        <v>9.1148362813074646E-3</v>
      </c>
      <c r="BN1577" s="413">
        <f>_xll.SRS1Splines.Functions25.Linear_Interp(V_XNN1!$K$3:$K$8,V_XNN1!$L$3:$L$8,BT1577)</f>
        <v>0.19739999999999999</v>
      </c>
      <c r="BO1577" s="413">
        <f>(BN1577/V_XNN1!$L$7)*100</f>
        <v>94</v>
      </c>
      <c r="BP1577" s="308">
        <f>_xll.SRS1Splines.Functions25.Linear_Interp(V_XNN1!$K$3:$K$8,V_XNN1!$M$3:$M$8,BT1577)</f>
        <v>4.1400000000000201E-2</v>
      </c>
      <c r="BQ1577" s="308">
        <f>IFERROR((BN1577 - V_XNN1!$M$16) / (V_XNN1!$M$15- V_XNN1!$M$16) * 100, 0)</f>
        <v>33.426183844011149</v>
      </c>
      <c r="BR1577" s="308">
        <v>252</v>
      </c>
      <c r="BS1577" s="308">
        <v>249</v>
      </c>
      <c r="BT1577" s="374">
        <v>251.3</v>
      </c>
      <c r="BU1577" s="413">
        <v>3.1160474999999997E-2</v>
      </c>
      <c r="BV1577" s="416">
        <v>2.6873999999999999E-2</v>
      </c>
      <c r="BW1577" s="415">
        <v>0</v>
      </c>
      <c r="BX1577" s="413">
        <v>0.23328000000000002</v>
      </c>
      <c r="BY1577" s="408">
        <v>8.6400000000000005E-2</v>
      </c>
      <c r="BZ1577" s="408">
        <v>2.0148480000000002</v>
      </c>
      <c r="CA1577" s="408"/>
      <c r="CB1577" s="413">
        <f>_xll.SRS1Splines.Functions25.Linear_Interp(V_NSPC!$N$4:$N$67,V_NSPC!$P$4:$P$67,CI1577)</f>
        <v>54.6052188222002</v>
      </c>
      <c r="CC1577" s="413">
        <f>(CB1577/V_NSPC!$T$5)*100</f>
        <v>45.067490383831952</v>
      </c>
      <c r="CD1577" s="308">
        <f>CB1577-V_NSPC!$T$6</f>
        <v>53.538052022200198</v>
      </c>
      <c r="CE1577" s="413">
        <f>IFERROR((CB1577 - V_NSPC!$T$6) / (V_NSPC!$T$5- V_NSPC!$T$6) * 100, 0)</f>
        <v>44.579363147769044</v>
      </c>
      <c r="CF1577" s="413">
        <v>995</v>
      </c>
      <c r="CG1577" s="413">
        <v>955</v>
      </c>
      <c r="CH1577" s="413"/>
      <c r="CI1577" s="417">
        <v>982.58</v>
      </c>
      <c r="CJ1577" s="413"/>
      <c r="CK1577" s="416"/>
      <c r="CL1577" s="415"/>
      <c r="CM1577" s="413">
        <v>0.23328000000000002</v>
      </c>
      <c r="CN1577" s="408">
        <v>3.4560000000000007E-2</v>
      </c>
      <c r="CO1577" s="408">
        <v>2.0148480000000002</v>
      </c>
      <c r="CP1577" s="408"/>
      <c r="CQ1577" s="413">
        <f>_xll.SRS1Splines.Functions25.Linear_Interp(V_NSPC!$X$4:$X$46,V_NSPC!$Z$4:$Z$46,CX1577)</f>
        <v>13.093066704240099</v>
      </c>
      <c r="CR1577" s="413">
        <f>(CQ1577/V_NSPC!$AD$5)*100</f>
        <v>84.782312773844637</v>
      </c>
      <c r="CS1577" s="308">
        <f>CQ1577-V_NSPC!$AD$6</f>
        <v>4.9946281842400992</v>
      </c>
      <c r="CT1577" s="413">
        <f>IFERROR((CQ1577 - V_NSPC!$AD$6) / (V_NSPC!$AD$5- V_NSPC!$AD$6) * 100, 0)</f>
        <v>68.002978850780366</v>
      </c>
      <c r="CU1577" s="413">
        <v>909</v>
      </c>
      <c r="CV1577" s="413">
        <v>905</v>
      </c>
      <c r="CW1577" s="413"/>
      <c r="CX1577" s="417">
        <v>907.98400000000004</v>
      </c>
      <c r="CY1577" s="413">
        <v>2.8483666666666663</v>
      </c>
      <c r="CZ1577" s="416">
        <v>2.9194170000000002</v>
      </c>
    </row>
    <row r="1578" spans="1:104" s="1" customFormat="1" hidden="1">
      <c r="A1578" s="315">
        <v>46137</v>
      </c>
      <c r="B1578" s="410">
        <v>75.2</v>
      </c>
      <c r="C1578" s="411">
        <v>0.60393599999999992</v>
      </c>
      <c r="D1578" s="412">
        <v>0.58838400000000002</v>
      </c>
      <c r="E1578" s="412">
        <v>0.66787200000000002</v>
      </c>
      <c r="F1578" s="412">
        <v>0</v>
      </c>
      <c r="G1578" s="413">
        <f>_xll.SRS1Splines.Functions25.Linear_Interp(V_NEM!$R$687:$R$703,V_NEM!$T$687:$T$703,M1578)+_xll.SRS1Splines.Functions25.Linear_Interp(V_NEM!$AB$687:$AB$703,V_NEM!$AD$687:$AD$703,N1578)</f>
        <v>0.85823590804999295</v>
      </c>
      <c r="H1578" s="308">
        <f>(G1578/(V_NEM!$T$696+V_NEM!$AD$696))*100</f>
        <v>88.553280659886141</v>
      </c>
      <c r="I1578" s="308">
        <f>G1578-(V_NEM!$T$694+V_NEM!$AD$694)</f>
        <v>0.21874977304999299</v>
      </c>
      <c r="J1578" s="308">
        <f>((IFERROR((_xll.SRS1Splines.Functions25.Linear_Interp(V_NEM!$R$687:$R$703,V_NEM!$T$687:$T$703,M1578) - V_NEM!$X$689) / (V_NEM!$X$688- V_NEM!$X$689) * 100, 0))+(IFERROR((_xll.SRS1Splines.Functions25.Linear_Interp(V_NEM!$AB$687:$AB$703,V_NEM!$AD$687:$AD$703,N1578) - V_NEM!$AH$689) / (V_NEM!$AH$688- V_NEM!$AH$689) * 100, 0)))/2</f>
        <v>73.500559926489046</v>
      </c>
      <c r="K1578" s="308">
        <v>784.3</v>
      </c>
      <c r="L1578" s="308">
        <v>781.8</v>
      </c>
      <c r="M1578" s="371">
        <v>783.31</v>
      </c>
      <c r="N1578" s="371">
        <v>783.7</v>
      </c>
      <c r="O1578" s="413">
        <v>0.6</v>
      </c>
      <c r="P1578" s="414">
        <v>0.66974999999999996</v>
      </c>
      <c r="Q1578" s="415">
        <v>0</v>
      </c>
      <c r="R1578" s="413">
        <v>0.41466666666666663</v>
      </c>
      <c r="S1578" s="408">
        <v>9.101310198516864E-2</v>
      </c>
      <c r="T1578" s="408">
        <v>3.5499772000000003</v>
      </c>
      <c r="U1578" s="408"/>
      <c r="V1578" s="413">
        <f>_xll.SRS1Splines.Functions25.Linear_Interp(V_NK3!$P$8:$P$32,V_NK3!$R$8:$R$32,AC1578)</f>
        <v>316.97022935000098</v>
      </c>
      <c r="W1578" s="413">
        <f>(V1578/V_NK3!$R$28)*100</f>
        <v>58.465720305988398</v>
      </c>
      <c r="X1578" s="308">
        <f>V1578-V_NK3!$R$8</f>
        <v>260.391577350001</v>
      </c>
      <c r="Y1578" s="308">
        <f>IFERROR((V1578 - V_NK3!$V$10) / (V_NK3!$V$9- V_NK3!$V$10) * 100, 0)</f>
        <v>53.626127901142453</v>
      </c>
      <c r="Z1578" s="308">
        <v>541.79999999999995</v>
      </c>
      <c r="AA1578" s="308">
        <v>521</v>
      </c>
      <c r="AB1578" s="413">
        <v>536.66437560599741</v>
      </c>
      <c r="AC1578" s="371">
        <v>534.35</v>
      </c>
      <c r="AD1578" s="308">
        <v>0.5</v>
      </c>
      <c r="AE1578" s="416">
        <v>0.806813</v>
      </c>
      <c r="AF1578" s="373">
        <v>0</v>
      </c>
      <c r="AG1578" s="413">
        <v>0.19466666666666665</v>
      </c>
      <c r="AH1578" s="408">
        <v>3.3315457999999998</v>
      </c>
      <c r="AI1578" s="408">
        <v>2.7199457999999996</v>
      </c>
      <c r="AJ1578" s="408"/>
      <c r="AK1578" s="413">
        <f>_xll.SRS1Splines.Functions25.Linear_Interp(V_NK2!$R$10:$R$21,V_NK2!$T$10:$T$21,AR1578)</f>
        <v>57.595314285743399</v>
      </c>
      <c r="AL1578" s="413">
        <f>(AK1578/V_NK2!$T$18)*100</f>
        <v>80.665706282553771</v>
      </c>
      <c r="AM1578" s="308">
        <f>AK1578-V_NK2!$T$11</f>
        <v>16.775314285715602</v>
      </c>
      <c r="AN1578" s="308">
        <f>IFERROR((AK1578 - V_NK2!$X$12) / (V_NK2!$X$11- V_NK2!$X$12) * 100, 0)</f>
        <v>54.857142857149853</v>
      </c>
      <c r="AO1578" s="308">
        <v>427</v>
      </c>
      <c r="AP1578" s="308">
        <v>420</v>
      </c>
      <c r="AQ1578" s="308"/>
      <c r="AR1578" s="371">
        <v>423.84</v>
      </c>
      <c r="AS1578" s="413">
        <v>0.53333333333333333</v>
      </c>
      <c r="AT1578" s="416">
        <v>0.63402000000000003</v>
      </c>
      <c r="AU1578" s="415"/>
      <c r="AV1578" s="413">
        <v>0.17280000000000001</v>
      </c>
      <c r="AW1578" s="408">
        <v>0.17845454545457379</v>
      </c>
      <c r="AX1578" s="408">
        <v>0.1446545454545454</v>
      </c>
      <c r="AY1578" s="408"/>
      <c r="AZ1578" s="413">
        <f>_xll.SRS1Splines.Functions25.Linear_Interp(V_NNG3A!$H$4:$H$12,V_NNG3A!$I$4:$I$12,BF1578)</f>
        <v>12.602650000000001</v>
      </c>
      <c r="BA1578" s="413">
        <f>(AZ1578/V_NNG3A!$I$8)*100</f>
        <v>90.993862815884484</v>
      </c>
      <c r="BB1578" s="308">
        <f>_xll.SRS1Splines.Functions25.Linear_Interp(V_NNG3A!$H$4:$H$12,V_NNG3A!$J$4:$J$12,BF1578)</f>
        <v>1.6150637931035301</v>
      </c>
      <c r="BC1578" s="308">
        <f>IFERROR((AZ1578-V_NNG3A!$J$20) / (V_NNG3A!$J$19-V_NNG3A!$J$20) * 100, 0)</f>
        <v>56.42314179014658</v>
      </c>
      <c r="BD1578" s="308">
        <v>1050</v>
      </c>
      <c r="BE1578" s="308">
        <v>1047</v>
      </c>
      <c r="BF1578" s="374">
        <v>1048.99</v>
      </c>
      <c r="BG1578" s="413">
        <v>6.0000000000000005E-2</v>
      </c>
      <c r="BH1578" s="416">
        <v>4.6289999999979042E-2</v>
      </c>
      <c r="BI1578" s="415">
        <v>0</v>
      </c>
      <c r="BJ1578" s="413">
        <v>0.19439999999999999</v>
      </c>
      <c r="BK1578" s="408">
        <v>0.24198894863449841</v>
      </c>
      <c r="BL1578" s="408">
        <v>0.25228800000000001</v>
      </c>
      <c r="BM1578" s="408">
        <f t="shared" si="22"/>
        <v>-1.0299051365501605E-2</v>
      </c>
      <c r="BN1578" s="413">
        <f>_xll.SRS1Splines.Functions25.Linear_Interp(V_XNN1!$K$3:$K$8,V_XNN1!$L$3:$L$8,BT1578)</f>
        <v>0.20658000000000001</v>
      </c>
      <c r="BO1578" s="413">
        <f>(BN1578/V_XNN1!$L$7)*100</f>
        <v>98.371428571428581</v>
      </c>
      <c r="BP1578" s="308">
        <f>_xll.SRS1Splines.Functions25.Linear_Interp(V_XNN1!$K$3:$K$8,V_XNN1!$M$3:$M$8,BT1578)</f>
        <v>5.058E-2</v>
      </c>
      <c r="BQ1578" s="308">
        <f>IFERROR((BN1578 - V_XNN1!$M$16) / (V_XNN1!$M$15- V_XNN1!$M$16) * 100, 0)</f>
        <v>61.838440111420681</v>
      </c>
      <c r="BR1578" s="308">
        <v>252</v>
      </c>
      <c r="BS1578" s="308">
        <v>249</v>
      </c>
      <c r="BT1578" s="374">
        <v>251.81</v>
      </c>
      <c r="BU1578" s="413">
        <v>3.1160474999999997E-2</v>
      </c>
      <c r="BV1578" s="416">
        <v>3.8945E-2</v>
      </c>
      <c r="BW1578" s="415">
        <v>0</v>
      </c>
      <c r="BX1578" s="413">
        <v>0.23328000000000002</v>
      </c>
      <c r="BY1578" s="408">
        <v>8.6400000000000005E-2</v>
      </c>
      <c r="BZ1578" s="408">
        <v>1.2398400000000001</v>
      </c>
      <c r="CA1578" s="408"/>
      <c r="CB1578" s="413">
        <f>_xll.SRS1Splines.Functions25.Linear_Interp(V_NSPC!$N$4:$N$67,V_NSPC!$P$4:$P$67,CI1578)</f>
        <v>53.020080518000199</v>
      </c>
      <c r="CC1578" s="413">
        <f>(CB1578/V_NSPC!$T$5)*100</f>
        <v>43.759223393561541</v>
      </c>
      <c r="CD1578" s="308">
        <f>CB1578-V_NSPC!$T$6</f>
        <v>51.952913718000197</v>
      </c>
      <c r="CE1578" s="413">
        <f>IFERROR((CB1578 - V_NSPC!$T$6) / (V_NSPC!$T$5- V_NSPC!$T$6) * 100, 0)</f>
        <v>43.259470969527882</v>
      </c>
      <c r="CF1578" s="413">
        <v>995</v>
      </c>
      <c r="CG1578" s="413">
        <v>955</v>
      </c>
      <c r="CH1578" s="413"/>
      <c r="CI1578" s="417">
        <v>982.2</v>
      </c>
      <c r="CJ1578" s="413"/>
      <c r="CK1578" s="416"/>
      <c r="CL1578" s="415"/>
      <c r="CM1578" s="413">
        <v>0.23328000000000002</v>
      </c>
      <c r="CN1578" s="408">
        <v>3.4560000000000007E-2</v>
      </c>
      <c r="CO1578" s="408">
        <v>1.2398400000000001</v>
      </c>
      <c r="CP1578" s="408"/>
      <c r="CQ1578" s="413">
        <f>_xll.SRS1Splines.Functions25.Linear_Interp(V_NSPC!$X$4:$X$46,V_NSPC!$Z$4:$Z$46,CX1578)</f>
        <v>13.588065444000099</v>
      </c>
      <c r="CR1578" s="413">
        <f>(CQ1578/V_NSPC!$AD$5)*100</f>
        <v>87.987607524493129</v>
      </c>
      <c r="CS1578" s="308">
        <f>CQ1578-V_NSPC!$AD$6</f>
        <v>5.489626924000099</v>
      </c>
      <c r="CT1578" s="413">
        <f>IFERROR((CQ1578 - V_NSPC!$AD$6) / (V_NSPC!$AD$5- V_NSPC!$AD$6) * 100, 0)</f>
        <v>74.742497307284566</v>
      </c>
      <c r="CU1578" s="413">
        <v>909</v>
      </c>
      <c r="CV1578" s="413">
        <v>905</v>
      </c>
      <c r="CW1578" s="413"/>
      <c r="CX1578" s="417">
        <v>908.2</v>
      </c>
      <c r="CY1578" s="413">
        <v>2.8483666666666663</v>
      </c>
      <c r="CZ1578" s="416">
        <v>1.9739899999999999</v>
      </c>
    </row>
    <row r="1579" spans="1:104" s="1" customFormat="1" hidden="1">
      <c r="A1579" s="315">
        <v>46138</v>
      </c>
      <c r="B1579" s="410">
        <v>0</v>
      </c>
      <c r="C1579" s="411">
        <v>0.60393599999999992</v>
      </c>
      <c r="D1579" s="412">
        <v>0.52160399999999996</v>
      </c>
      <c r="E1579" s="412">
        <v>0.74419199999999996</v>
      </c>
      <c r="F1579" s="412">
        <v>0</v>
      </c>
      <c r="G1579" s="413">
        <f>_xll.SRS1Splines.Functions25.Linear_Interp(V_NEM!$R$687:$R$703,V_NEM!$T$687:$T$703,M1579)+_xll.SRS1Splines.Functions25.Linear_Interp(V_NEM!$AB$687:$AB$703,V_NEM!$AD$687:$AD$703,N1579)</f>
        <v>0.70484320825000357</v>
      </c>
      <c r="H1579" s="308">
        <f>(G1579/(V_NEM!$T$696+V_NEM!$AD$696))*100</f>
        <v>72.726132588874805</v>
      </c>
      <c r="I1579" s="308">
        <f>G1579-(V_NEM!$T$694+V_NEM!$AD$694)</f>
        <v>6.5357073250003617E-2</v>
      </c>
      <c r="J1579" s="308">
        <f>((IFERROR((_xll.SRS1Splines.Functions25.Linear_Interp(V_NEM!$R$687:$R$703,V_NEM!$T$687:$T$703,M1579) - V_NEM!$X$689) / (V_NEM!$X$688- V_NEM!$X$689) * 100, 0))+(IFERROR((_xll.SRS1Splines.Functions25.Linear_Interp(V_NEM!$AB$687:$AB$703,V_NEM!$AD$687:$AD$703,N1579) - V_NEM!$AH$689) / (V_NEM!$AH$688- V_NEM!$AH$689) * 100, 0)))/2</f>
        <v>27.731002044636533</v>
      </c>
      <c r="K1579" s="308">
        <v>784.3</v>
      </c>
      <c r="L1579" s="308">
        <v>781.8</v>
      </c>
      <c r="M1579" s="371">
        <v>782.35</v>
      </c>
      <c r="N1579" s="371">
        <v>782.85</v>
      </c>
      <c r="O1579" s="413">
        <v>0.6</v>
      </c>
      <c r="P1579" s="414">
        <v>0.74403700000000006</v>
      </c>
      <c r="Q1579" s="415">
        <v>26.2</v>
      </c>
      <c r="R1579" s="413">
        <v>0.41466666666666663</v>
      </c>
      <c r="S1579" s="408">
        <v>0.57649401633644104</v>
      </c>
      <c r="T1579" s="408">
        <v>0</v>
      </c>
      <c r="U1579" s="408"/>
      <c r="V1579" s="413">
        <f>_xll.SRS1Splines.Functions25.Linear_Interp(V_NK3!$P$8:$P$32,V_NK3!$R$8:$R$32,AC1579)</f>
        <v>317.54672337</v>
      </c>
      <c r="W1579" s="413">
        <f>(V1579/V_NK3!$R$28)*100</f>
        <v>58.572055649217489</v>
      </c>
      <c r="X1579" s="308">
        <f>V1579-V_NK3!$R$8</f>
        <v>260.96807137000002</v>
      </c>
      <c r="Y1579" s="308">
        <f>IFERROR((V1579 - V_NK3!$V$10) / (V_NK3!$V$9- V_NK3!$V$10) * 100, 0)</f>
        <v>53.744853484993257</v>
      </c>
      <c r="Z1579" s="308">
        <v>541.79999999999995</v>
      </c>
      <c r="AA1579" s="308">
        <v>521</v>
      </c>
      <c r="AB1579" s="413">
        <v>536.60586082035184</v>
      </c>
      <c r="AC1579" s="371">
        <v>534.37</v>
      </c>
      <c r="AD1579" s="308">
        <v>0.5</v>
      </c>
      <c r="AE1579" s="416">
        <v>0</v>
      </c>
      <c r="AF1579" s="373">
        <v>3.8000000000000007</v>
      </c>
      <c r="AG1579" s="413">
        <v>0.19466666666666665</v>
      </c>
      <c r="AH1579" s="408">
        <v>0.56791428571438785</v>
      </c>
      <c r="AI1579" s="408">
        <v>0</v>
      </c>
      <c r="AJ1579" s="408"/>
      <c r="AK1579" s="413">
        <f>_xll.SRS1Splines.Functions25.Linear_Interp(V_NK2!$R$10:$R$21,V_NK2!$T$10:$T$21,AR1579)</f>
        <v>58.163228571457999</v>
      </c>
      <c r="AL1579" s="413">
        <f>(AK1579/V_NK2!$T$18)*100</f>
        <v>81.461104441817923</v>
      </c>
      <c r="AM1579" s="308">
        <f>AK1579-V_NK2!$T$11</f>
        <v>17.343228571430203</v>
      </c>
      <c r="AN1579" s="308">
        <f>IFERROR((AK1579 - V_NK2!$X$12) / (V_NK2!$X$11- V_NK2!$X$12) * 100, 0)</f>
        <v>56.71428571429383</v>
      </c>
      <c r="AO1579" s="308">
        <v>427</v>
      </c>
      <c r="AP1579" s="308">
        <v>420</v>
      </c>
      <c r="AQ1579" s="308"/>
      <c r="AR1579" s="371">
        <v>423.97</v>
      </c>
      <c r="AS1579" s="413">
        <v>0.53333333333333333</v>
      </c>
      <c r="AT1579" s="416">
        <v>0</v>
      </c>
      <c r="AU1579" s="415"/>
      <c r="AV1579" s="413">
        <v>0.17280000000000001</v>
      </c>
      <c r="AW1579" s="408">
        <v>0.191454545454562</v>
      </c>
      <c r="AX1579" s="408">
        <v>0.1446545454545454</v>
      </c>
      <c r="AY1579" s="408"/>
      <c r="AZ1579" s="413">
        <f>_xll.SRS1Splines.Functions25.Linear_Interp(V_NNG3A!$H$4:$H$12,V_NNG3A!$I$4:$I$12,BF1579)</f>
        <v>12.824950000000101</v>
      </c>
      <c r="BA1579" s="413">
        <f>(AZ1579/V_NNG3A!$I$8)*100</f>
        <v>92.598916967509766</v>
      </c>
      <c r="BB1579" s="308">
        <f>_xll.SRS1Splines.Functions25.Linear_Interp(V_NNG3A!$H$4:$H$12,V_NNG3A!$J$4:$J$12,BF1579)</f>
        <v>1.83736379310361</v>
      </c>
      <c r="BC1579" s="308">
        <f>IFERROR((AZ1579-V_NNG3A!$J$20) / (V_NNG3A!$J$19-V_NNG3A!$J$20) * 100, 0)</f>
        <v>64.18931454042098</v>
      </c>
      <c r="BD1579" s="308">
        <v>1050</v>
      </c>
      <c r="BE1579" s="308">
        <v>1047</v>
      </c>
      <c r="BF1579" s="374">
        <v>1049.17</v>
      </c>
      <c r="BG1579" s="413">
        <v>6.0000000000000005E-2</v>
      </c>
      <c r="BH1579" s="416">
        <v>4.6350000000005824E-2</v>
      </c>
      <c r="BI1579" s="415">
        <v>0</v>
      </c>
      <c r="BJ1579" s="413">
        <v>0.19439999999999999</v>
      </c>
      <c r="BK1579" s="408">
        <v>0.24032936748266592</v>
      </c>
      <c r="BL1579" s="408">
        <v>0.22723199999999999</v>
      </c>
      <c r="BM1579" s="408">
        <f t="shared" si="22"/>
        <v>1.3097367482665934E-2</v>
      </c>
      <c r="BN1579" s="413">
        <f>_xll.SRS1Splines.Functions25.Linear_Interp(V_XNN1!$K$3:$K$8,V_XNN1!$L$3:$L$8,BT1579)</f>
        <v>0.19667999999999999</v>
      </c>
      <c r="BO1579" s="413">
        <f>(BN1579/V_XNN1!$L$7)*100</f>
        <v>93.657142857142858</v>
      </c>
      <c r="BP1579" s="308">
        <f>_xll.SRS1Splines.Functions25.Linear_Interp(V_XNN1!$K$3:$K$8,V_XNN1!$M$3:$M$8,BT1579)</f>
        <v>4.06799999999998E-2</v>
      </c>
      <c r="BQ1579" s="308">
        <f>IFERROR((BN1579 - V_XNN1!$M$16) / (V_XNN1!$M$15- V_XNN1!$M$16) * 100, 0)</f>
        <v>31.197771587743745</v>
      </c>
      <c r="BR1579" s="308">
        <v>252</v>
      </c>
      <c r="BS1579" s="308">
        <v>249</v>
      </c>
      <c r="BT1579" s="374">
        <v>251.26</v>
      </c>
      <c r="BU1579" s="413">
        <v>3.1160474999999997E-2</v>
      </c>
      <c r="BV1579" s="416">
        <v>4.0006E-2</v>
      </c>
      <c r="BW1579" s="415">
        <v>0</v>
      </c>
      <c r="BX1579" s="413">
        <v>0.23328000000000002</v>
      </c>
      <c r="BY1579" s="408">
        <v>8.6400000000000005E-2</v>
      </c>
      <c r="BZ1579" s="408">
        <v>5.183999999999999E-2</v>
      </c>
      <c r="CA1579" s="408"/>
      <c r="CB1579" s="413">
        <f>_xll.SRS1Splines.Functions25.Linear_Interp(V_NSPC!$N$4:$N$67,V_NSPC!$P$4:$P$67,CI1579)</f>
        <v>52.0249609560002</v>
      </c>
      <c r="CC1579" s="413">
        <f>(CB1579/V_NSPC!$T$5)*100</f>
        <v>42.937918356084701</v>
      </c>
      <c r="CD1579" s="308">
        <f>CB1579-V_NSPC!$T$6</f>
        <v>50.957794156000197</v>
      </c>
      <c r="CE1579" s="413">
        <f>IFERROR((CB1579 - V_NSPC!$T$6) / (V_NSPC!$T$5- V_NSPC!$T$6) * 100, 0)</f>
        <v>42.430867861005147</v>
      </c>
      <c r="CF1579" s="413">
        <v>995</v>
      </c>
      <c r="CG1579" s="413">
        <v>955</v>
      </c>
      <c r="CH1579" s="413"/>
      <c r="CI1579" s="417">
        <v>981.96</v>
      </c>
      <c r="CJ1579" s="413"/>
      <c r="CK1579" s="416"/>
      <c r="CL1579" s="415"/>
      <c r="CM1579" s="413">
        <v>0.23328000000000002</v>
      </c>
      <c r="CN1579" s="408">
        <v>3.4560000000000007E-2</v>
      </c>
      <c r="CO1579" s="408">
        <v>5.183999999999999E-2</v>
      </c>
      <c r="CP1579" s="408"/>
      <c r="CQ1579" s="413">
        <f>_xll.SRS1Splines.Functions25.Linear_Interp(V_NSPC!$X$4:$X$46,V_NSPC!$Z$4:$Z$46,CX1579)</f>
        <v>14.190970596200099</v>
      </c>
      <c r="CR1579" s="413">
        <f>(CQ1579/V_NSPC!$AD$5)*100</f>
        <v>91.891635079033065</v>
      </c>
      <c r="CS1579" s="308">
        <f>CQ1579-V_NSPC!$AD$6</f>
        <v>6.092532076200099</v>
      </c>
      <c r="CT1579" s="413">
        <f>IFERROR((CQ1579 - V_NSPC!$AD$6) / (V_NSPC!$AD$5- V_NSPC!$AD$6) * 100, 0)</f>
        <v>82.951185682417517</v>
      </c>
      <c r="CU1579" s="413">
        <v>909</v>
      </c>
      <c r="CV1579" s="413">
        <v>905</v>
      </c>
      <c r="CW1579" s="413"/>
      <c r="CX1579" s="417">
        <v>908.46</v>
      </c>
      <c r="CY1579" s="413">
        <v>2.8483666666666663</v>
      </c>
      <c r="CZ1579" s="416">
        <v>8.9272000000000004E-2</v>
      </c>
    </row>
    <row r="1580" spans="1:104" s="1" customFormat="1" hidden="1">
      <c r="A1580" s="315">
        <v>46139</v>
      </c>
      <c r="B1580" s="410">
        <v>0</v>
      </c>
      <c r="C1580" s="411">
        <v>0.60393599999999992</v>
      </c>
      <c r="D1580" s="412">
        <v>0.56332800000000005</v>
      </c>
      <c r="E1580" s="412">
        <v>0.62812800000000002</v>
      </c>
      <c r="F1580" s="412">
        <v>0</v>
      </c>
      <c r="G1580" s="413">
        <f>_xll.SRS1Splines.Functions25.Linear_Interp(V_NEM!$R$687:$R$703,V_NEM!$T$687:$T$703,M1580)+_xll.SRS1Splines.Functions25.Linear_Interp(V_NEM!$AB$687:$AB$703,V_NEM!$AD$687:$AD$703,N1580)</f>
        <v>0.74878926624999997</v>
      </c>
      <c r="H1580" s="308">
        <f>(G1580/(V_NEM!$T$696+V_NEM!$AD$696))*100</f>
        <v>77.260512438829338</v>
      </c>
      <c r="I1580" s="308">
        <f>G1580-(V_NEM!$T$694+V_NEM!$AD$694)</f>
        <v>0.10930313125000002</v>
      </c>
      <c r="J1580" s="308">
        <f>((IFERROR((_xll.SRS1Splines.Functions25.Linear_Interp(V_NEM!$R$687:$R$703,V_NEM!$T$687:$T$703,M1580) - V_NEM!$X$689) / (V_NEM!$X$688- V_NEM!$X$689) * 100, 0))+(IFERROR((_xll.SRS1Splines.Functions25.Linear_Interp(V_NEM!$AB$687:$AB$703,V_NEM!$AD$687:$AD$703,N1580) - V_NEM!$AH$689) / (V_NEM!$AH$688- V_NEM!$AH$689) * 100, 0)))/2</f>
        <v>29.004110511646211</v>
      </c>
      <c r="K1580" s="308">
        <v>784.3</v>
      </c>
      <c r="L1580" s="308">
        <v>781.8</v>
      </c>
      <c r="M1580" s="371">
        <v>782.75</v>
      </c>
      <c r="N1580" s="371">
        <v>782.5</v>
      </c>
      <c r="O1580" s="413">
        <v>0.6</v>
      </c>
      <c r="P1580" s="414">
        <v>0.67727999999999999</v>
      </c>
      <c r="Q1580" s="415">
        <v>3.2</v>
      </c>
      <c r="R1580" s="413">
        <v>0.41466666666666663</v>
      </c>
      <c r="S1580" s="408">
        <v>0.3042921918308259</v>
      </c>
      <c r="T1580" s="408">
        <v>0.59253920000000004</v>
      </c>
      <c r="U1580" s="408"/>
      <c r="V1580" s="413">
        <f>_xll.SRS1Splines.Functions25.Linear_Interp(V_NK3!$P$8:$P$32,V_NK3!$R$8:$R$32,AC1580)</f>
        <v>317.25847635999997</v>
      </c>
      <c r="W1580" s="413">
        <f>(V1580/V_NK3!$R$28)*100</f>
        <v>58.518887977602851</v>
      </c>
      <c r="X1580" s="308">
        <f>V1580-V_NK3!$R$8</f>
        <v>260.67982436</v>
      </c>
      <c r="Y1580" s="308">
        <f>IFERROR((V1580 - V_NK3!$V$10) / (V_NK3!$V$9- V_NK3!$V$10) * 100, 0)</f>
        <v>53.685490693067749</v>
      </c>
      <c r="Z1580" s="308">
        <v>541.79999999999995</v>
      </c>
      <c r="AA1580" s="308">
        <v>521</v>
      </c>
      <c r="AB1580" s="413">
        <v>536.54734603470627</v>
      </c>
      <c r="AC1580" s="371">
        <v>534.36</v>
      </c>
      <c r="AD1580" s="308">
        <v>0.5</v>
      </c>
      <c r="AE1580" s="416">
        <v>0.13466800000000001</v>
      </c>
      <c r="AF1580" s="373">
        <v>0</v>
      </c>
      <c r="AG1580" s="413">
        <v>0.19466666666666665</v>
      </c>
      <c r="AH1580" s="408">
        <v>0.22010058714292524</v>
      </c>
      <c r="AI1580" s="408">
        <v>0.65695773000000002</v>
      </c>
      <c r="AJ1580" s="408"/>
      <c r="AK1580" s="413">
        <f>_xll.SRS1Splines.Functions25.Linear_Interp(V_NK2!$R$10:$R$21,V_NK2!$T$10:$T$21,AR1580)</f>
        <v>57.7263714286007</v>
      </c>
      <c r="AL1580" s="413">
        <f>(AK1580/V_NK2!$T$18)*100</f>
        <v>80.849259703922542</v>
      </c>
      <c r="AM1580" s="308">
        <f>AK1580-V_NK2!$T$11</f>
        <v>16.906371428572903</v>
      </c>
      <c r="AN1580" s="308">
        <f>IFERROR((AK1580 - V_NK2!$X$12) / (V_NK2!$X$11- V_NK2!$X$12) * 100, 0)</f>
        <v>55.285714285721824</v>
      </c>
      <c r="AO1580" s="308">
        <v>427</v>
      </c>
      <c r="AP1580" s="308">
        <v>420</v>
      </c>
      <c r="AQ1580" s="308"/>
      <c r="AR1580" s="371">
        <v>423.87</v>
      </c>
      <c r="AS1580" s="413">
        <v>0.53333333333333333</v>
      </c>
      <c r="AT1580" s="416">
        <v>0.153137</v>
      </c>
      <c r="AU1580" s="415"/>
      <c r="AV1580" s="413">
        <v>0.17280000000000001</v>
      </c>
      <c r="AW1580" s="408">
        <v>0.26113664772725376</v>
      </c>
      <c r="AX1580" s="408">
        <v>0.1753366477272727</v>
      </c>
      <c r="AY1580" s="408"/>
      <c r="AZ1580" s="413">
        <f>_xll.SRS1Splines.Functions25.Linear_Interp(V_NNG3A!$H$4:$H$12,V_NNG3A!$I$4:$I$12,BF1580)</f>
        <v>13.2325</v>
      </c>
      <c r="BA1580" s="413">
        <f>(AZ1580/V_NNG3A!$I$8)*100</f>
        <v>95.541516245487372</v>
      </c>
      <c r="BB1580" s="308">
        <f>_xll.SRS1Splines.Functions25.Linear_Interp(V_NNG3A!$H$4:$H$12,V_NNG3A!$J$4:$J$12,BF1580)</f>
        <v>2.2449137931035099</v>
      </c>
      <c r="BC1580" s="308">
        <f>IFERROR((AZ1580-V_NNG3A!$J$20) / (V_NNG3A!$J$19-V_NNG3A!$J$20) * 100, 0)</f>
        <v>78.427297915914139</v>
      </c>
      <c r="BD1580" s="308">
        <v>1050</v>
      </c>
      <c r="BE1580" s="308">
        <v>1047</v>
      </c>
      <c r="BF1580" s="374">
        <v>1049.5</v>
      </c>
      <c r="BG1580" s="413">
        <v>6.0000000000000005E-2</v>
      </c>
      <c r="BH1580" s="416">
        <v>5.6369999999995341E-2</v>
      </c>
      <c r="BI1580" s="415">
        <v>0</v>
      </c>
      <c r="BJ1580" s="413">
        <v>0.19439999999999999</v>
      </c>
      <c r="BK1580" s="408">
        <v>0.20182974388000566</v>
      </c>
      <c r="BL1580" s="408">
        <v>0.197856</v>
      </c>
      <c r="BM1580" s="408">
        <f t="shared" si="22"/>
        <v>3.9737438800056535E-3</v>
      </c>
      <c r="BN1580" s="413">
        <f>_xll.SRS1Splines.Functions25.Linear_Interp(V_XNN1!$K$3:$K$8,V_XNN1!$L$3:$L$8,BT1580)</f>
        <v>0.213564</v>
      </c>
      <c r="BO1580" s="413">
        <f>(BN1580/V_XNN1!$L$7)*100</f>
        <v>101.69714285714286</v>
      </c>
      <c r="BP1580" s="308">
        <f>_xll.SRS1Splines.Functions25.Linear_Interp(V_XNN1!$K$3:$K$8,V_XNN1!$M$3:$M$8,BT1580)</f>
        <v>5.7563999999999803E-2</v>
      </c>
      <c r="BQ1580" s="308">
        <f>IFERROR((BN1580 - V_XNN1!$M$16) / (V_XNN1!$M$15- V_XNN1!$M$16) * 100, 0)</f>
        <v>83.454038997214525</v>
      </c>
      <c r="BR1580" s="308">
        <v>252</v>
      </c>
      <c r="BS1580" s="308">
        <v>249</v>
      </c>
      <c r="BT1580" s="374">
        <v>252.2</v>
      </c>
      <c r="BU1580" s="413">
        <v>3.1160474999999997E-2</v>
      </c>
      <c r="BV1580" s="416">
        <v>2.9534000000000001E-2</v>
      </c>
      <c r="BW1580" s="415">
        <v>0</v>
      </c>
      <c r="BX1580" s="413">
        <v>0.23328000000000002</v>
      </c>
      <c r="BY1580" s="408">
        <v>8.6400000000000005E-2</v>
      </c>
      <c r="BZ1580" s="408">
        <v>1.3435200000000003</v>
      </c>
      <c r="CA1580" s="408"/>
      <c r="CB1580" s="413">
        <f>_xll.SRS1Splines.Functions25.Linear_Interp(V_NSPC!$N$4:$N$67,V_NSPC!$P$4:$P$67,CI1580)</f>
        <v>51.622870346000099</v>
      </c>
      <c r="CC1580" s="413">
        <f>(CB1580/V_NSPC!$T$5)*100</f>
        <v>42.606059696958859</v>
      </c>
      <c r="CD1580" s="308">
        <f>CB1580-V_NSPC!$T$6</f>
        <v>50.555703546000096</v>
      </c>
      <c r="CE1580" s="413">
        <f>IFERROR((CB1580 - V_NSPC!$T$6) / (V_NSPC!$T$5- V_NSPC!$T$6) * 100, 0)</f>
        <v>42.09606032422608</v>
      </c>
      <c r="CF1580" s="413">
        <v>995</v>
      </c>
      <c r="CG1580" s="413">
        <v>955</v>
      </c>
      <c r="CH1580" s="413"/>
      <c r="CI1580" s="417">
        <v>981.86</v>
      </c>
      <c r="CJ1580" s="413"/>
      <c r="CK1580" s="416"/>
      <c r="CL1580" s="415"/>
      <c r="CM1580" s="413">
        <v>0.23328000000000002</v>
      </c>
      <c r="CN1580" s="408">
        <v>3.4560000000000007E-2</v>
      </c>
      <c r="CO1580" s="408">
        <v>1.3435200000000003</v>
      </c>
      <c r="CP1580" s="408"/>
      <c r="CQ1580" s="413">
        <f>_xll.SRS1Splines.Functions25.Linear_Interp(V_NSPC!$X$4:$X$46,V_NSPC!$Z$4:$Z$46,CX1580)</f>
        <v>13.1047762839</v>
      </c>
      <c r="CR1580" s="413">
        <f>(CQ1580/V_NSPC!$AD$5)*100</f>
        <v>84.858136510758357</v>
      </c>
      <c r="CS1580" s="308">
        <f>CQ1580-V_NSPC!$AD$6</f>
        <v>5.0063377638999995</v>
      </c>
      <c r="CT1580" s="413">
        <f>IFERROR((CQ1580 - V_NSPC!$AD$6) / (V_NSPC!$AD$5- V_NSPC!$AD$6) * 100, 0)</f>
        <v>68.162407394525886</v>
      </c>
      <c r="CU1580" s="413">
        <v>909</v>
      </c>
      <c r="CV1580" s="413">
        <v>905</v>
      </c>
      <c r="CW1580" s="413"/>
      <c r="CX1580" s="417">
        <v>907.99</v>
      </c>
      <c r="CY1580" s="413">
        <v>2.8483666666666663</v>
      </c>
      <c r="CZ1580" s="416">
        <v>2.0160589999999998</v>
      </c>
    </row>
    <row r="1581" spans="1:104" s="1" customFormat="1" hidden="1">
      <c r="A1581" s="315">
        <v>46140</v>
      </c>
      <c r="B1581" s="410">
        <v>58</v>
      </c>
      <c r="C1581" s="411">
        <v>0.60393599999999992</v>
      </c>
      <c r="D1581" s="412">
        <v>0.95644799999999996</v>
      </c>
      <c r="E1581" s="412">
        <v>0.85708799999999996</v>
      </c>
      <c r="F1581" s="412">
        <v>0</v>
      </c>
      <c r="G1581" s="413">
        <f>_xll.SRS1Splines.Functions25.Linear_Interp(V_NEM!$R$687:$R$703,V_NEM!$T$687:$T$703,M1581)+_xll.SRS1Splines.Functions25.Linear_Interp(V_NEM!$AB$687:$AB$703,V_NEM!$AD$687:$AD$703,N1581)</f>
        <v>0.89198562549999894</v>
      </c>
      <c r="H1581" s="308">
        <f>(G1581/(V_NEM!$T$696+V_NEM!$AD$696))*100</f>
        <v>92.035596155555382</v>
      </c>
      <c r="I1581" s="308">
        <f>G1581-(V_NEM!$T$694+V_NEM!$AD$694)</f>
        <v>0.25249949049999898</v>
      </c>
      <c r="J1581" s="308">
        <f>((IFERROR((_xll.SRS1Splines.Functions25.Linear_Interp(V_NEM!$R$687:$R$703,V_NEM!$T$687:$T$703,M1581) - V_NEM!$X$689) / (V_NEM!$X$688- V_NEM!$X$689) * 100, 0))+(IFERROR((_xll.SRS1Splines.Functions25.Linear_Interp(V_NEM!$AB$687:$AB$703,V_NEM!$AD$687:$AD$703,N1581) - V_NEM!$AH$689) / (V_NEM!$AH$688- V_NEM!$AH$689) * 100, 0)))/2</f>
        <v>83.964708630768314</v>
      </c>
      <c r="K1581" s="308">
        <v>784.3</v>
      </c>
      <c r="L1581" s="308">
        <v>781.8</v>
      </c>
      <c r="M1581" s="371">
        <v>783.5</v>
      </c>
      <c r="N1581" s="371">
        <v>783.9</v>
      </c>
      <c r="O1581" s="413">
        <v>0.6</v>
      </c>
      <c r="P1581" s="414">
        <v>0.85716999999999999</v>
      </c>
      <c r="Q1581" s="415">
        <v>6.4</v>
      </c>
      <c r="R1581" s="413">
        <v>0.41466666666666663</v>
      </c>
      <c r="S1581" s="418">
        <v>-3.4559683356780557E-2</v>
      </c>
      <c r="T1581" s="408">
        <v>5.7303804800000009</v>
      </c>
      <c r="U1581" s="408"/>
      <c r="V1581" s="413">
        <f>_xll.SRS1Splines.Functions25.Linear_Interp(V_NK3!$P$8:$P$32,V_NK3!$R$8:$R$32,AC1581)</f>
        <v>311.493536159999</v>
      </c>
      <c r="W1581" s="413">
        <f>(V1581/V_NK3!$R$28)*100</f>
        <v>57.455534545309902</v>
      </c>
      <c r="X1581" s="308">
        <f>V1581-V_NK3!$R$8</f>
        <v>254.91488415999899</v>
      </c>
      <c r="Y1581" s="308">
        <f>IFERROR((V1581 - V_NK3!$V$10) / (V_NK3!$V$9- V_NK3!$V$10) * 100, 0)</f>
        <v>52.49823485455746</v>
      </c>
      <c r="Z1581" s="308">
        <v>541.79999999999995</v>
      </c>
      <c r="AA1581" s="308">
        <v>521</v>
      </c>
      <c r="AB1581" s="413">
        <v>536.48883124906069</v>
      </c>
      <c r="AC1581" s="371">
        <v>534.16</v>
      </c>
      <c r="AD1581" s="308">
        <v>0.5</v>
      </c>
      <c r="AE1581" s="416">
        <v>1.3023592000000002</v>
      </c>
      <c r="AF1581" s="373">
        <v>10</v>
      </c>
      <c r="AG1581" s="413">
        <v>0.19466666666666665</v>
      </c>
      <c r="AH1581" s="408">
        <v>4.4378054000004772</v>
      </c>
      <c r="AI1581" s="408">
        <v>0.15660540000000001</v>
      </c>
      <c r="AJ1581" s="408"/>
      <c r="AK1581" s="413">
        <f>_xll.SRS1Splines.Functions25.Linear_Interp(V_NK2!$R$10:$R$21,V_NK2!$T$10:$T$21,AR1581)</f>
        <v>62.007571428601302</v>
      </c>
      <c r="AL1581" s="413">
        <f>(AK1581/V_NK2!$T$18)*100</f>
        <v>86.845338135295933</v>
      </c>
      <c r="AM1581" s="308">
        <f>AK1581-V_NK2!$T$11</f>
        <v>21.187571428573506</v>
      </c>
      <c r="AN1581" s="308">
        <f>IFERROR((AK1581 - V_NK2!$X$12) / (V_NK2!$X$11- V_NK2!$X$12) * 100, 0)</f>
        <v>69.285714285724481</v>
      </c>
      <c r="AO1581" s="308">
        <v>427</v>
      </c>
      <c r="AP1581" s="308">
        <v>420</v>
      </c>
      <c r="AQ1581" s="308"/>
      <c r="AR1581" s="371">
        <v>424.85</v>
      </c>
      <c r="AS1581" s="413">
        <v>0.53333333333333333</v>
      </c>
      <c r="AT1581" s="416">
        <v>3.7287000000000001E-2</v>
      </c>
      <c r="AU1581" s="415"/>
      <c r="AV1581" s="413">
        <v>0.17280000000000001</v>
      </c>
      <c r="AW1581" s="408">
        <v>0.22102727272729397</v>
      </c>
      <c r="AX1581" s="408">
        <v>0.17942727272727269</v>
      </c>
      <c r="AY1581" s="408"/>
      <c r="AZ1581" s="413">
        <f>_xll.SRS1Splines.Functions25.Linear_Interp(V_NNG3A!$H$4:$H$12,V_NNG3A!$I$4:$I$12,BF1581)</f>
        <v>13.430100000000101</v>
      </c>
      <c r="BA1581" s="413">
        <f>(AZ1581/V_NNG3A!$I$8)*100</f>
        <v>96.968231046932146</v>
      </c>
      <c r="BB1581" s="308">
        <f>_xll.SRS1Splines.Functions25.Linear_Interp(V_NNG3A!$H$4:$H$12,V_NNG3A!$J$4:$J$12,BF1581)</f>
        <v>2.4425137931036098</v>
      </c>
      <c r="BC1581" s="308">
        <f>IFERROR((AZ1581-V_NNG3A!$J$20) / (V_NNG3A!$J$19-V_NNG3A!$J$20) * 100, 0)</f>
        <v>85.330562582825138</v>
      </c>
      <c r="BD1581" s="308">
        <v>1050</v>
      </c>
      <c r="BE1581" s="308">
        <v>1047</v>
      </c>
      <c r="BF1581" s="374">
        <v>1049.6600000000001</v>
      </c>
      <c r="BG1581" s="413">
        <v>6.0000000000000005E-2</v>
      </c>
      <c r="BH1581" s="416">
        <v>5.8380000000004657E-2</v>
      </c>
      <c r="BI1581" s="415">
        <v>0</v>
      </c>
      <c r="BJ1581" s="413">
        <v>0.19439999999999999</v>
      </c>
      <c r="BK1581" s="408">
        <v>0.32831999999999995</v>
      </c>
      <c r="BL1581" s="408">
        <v>0.34128000000000008</v>
      </c>
      <c r="BM1581" s="408">
        <f t="shared" si="22"/>
        <v>-1.2960000000000138E-2</v>
      </c>
      <c r="BN1581" s="413">
        <f>_xll.SRS1Splines.Functions25.Linear_Interp(V_XNN1!$K$3:$K$8,V_XNN1!$L$3:$L$8,BT1581)</f>
        <v>0.2001</v>
      </c>
      <c r="BO1581" s="413">
        <f>(BN1581/V_XNN1!$L$7)*100</f>
        <v>95.285714285714278</v>
      </c>
      <c r="BP1581" s="308">
        <f>_xll.SRS1Splines.Functions25.Linear_Interp(V_XNN1!$K$3:$K$8,V_XNN1!$M$3:$M$8,BT1581)</f>
        <v>4.4099999999999799E-2</v>
      </c>
      <c r="BQ1581" s="308">
        <f>IFERROR((BN1581 - V_XNN1!$M$16) / (V_XNN1!$M$15- V_XNN1!$M$16) * 100, 0)</f>
        <v>41.782729805013958</v>
      </c>
      <c r="BR1581" s="308">
        <v>252</v>
      </c>
      <c r="BS1581" s="308">
        <v>249</v>
      </c>
      <c r="BT1581" s="374">
        <v>251.45</v>
      </c>
      <c r="BU1581" s="413">
        <v>3.1160474999999997E-2</v>
      </c>
      <c r="BV1581" s="416">
        <v>5.3650000000000003E-2</v>
      </c>
      <c r="BW1581" s="415">
        <v>0</v>
      </c>
      <c r="BX1581" s="413">
        <v>0.23328000000000002</v>
      </c>
      <c r="BY1581" s="408">
        <v>8.6400000000000005E-2</v>
      </c>
      <c r="BZ1581" s="408">
        <v>2.4796800000000001</v>
      </c>
      <c r="CA1581" s="408"/>
      <c r="CB1581" s="413">
        <f>_xll.SRS1Splines.Functions25.Linear_Interp(V_NSPC!$N$4:$N$67,V_NSPC!$P$4:$P$67,CI1581)</f>
        <v>50.014507906000098</v>
      </c>
      <c r="CC1581" s="413">
        <f>(CB1581/V_NSPC!$T$5)*100</f>
        <v>41.278625060455816</v>
      </c>
      <c r="CD1581" s="308">
        <f>CB1581-V_NSPC!$T$6</f>
        <v>48.947341106000096</v>
      </c>
      <c r="CE1581" s="413">
        <f>IFERROR((CB1581 - V_NSPC!$T$6) / (V_NSPC!$T$5- V_NSPC!$T$6) * 100, 0)</f>
        <v>40.756830177110146</v>
      </c>
      <c r="CF1581" s="413">
        <v>995</v>
      </c>
      <c r="CG1581" s="413">
        <v>955</v>
      </c>
      <c r="CH1581" s="413"/>
      <c r="CI1581" s="417">
        <v>981.46</v>
      </c>
      <c r="CJ1581" s="413"/>
      <c r="CK1581" s="416"/>
      <c r="CL1581" s="415"/>
      <c r="CM1581" s="413">
        <v>0.23328000000000002</v>
      </c>
      <c r="CN1581" s="408">
        <v>3.4560000000000007E-2</v>
      </c>
      <c r="CO1581" s="408">
        <v>2.4796800000000001</v>
      </c>
      <c r="CP1581" s="408"/>
      <c r="CQ1581" s="413">
        <f>_xll.SRS1Splines.Functions25.Linear_Interp(V_NSPC!$X$4:$X$46,V_NSPC!$Z$4:$Z$46,CX1581)</f>
        <v>13.8431407006999</v>
      </c>
      <c r="CR1581" s="413">
        <f>(CQ1581/V_NSPC!$AD$5)*100</f>
        <v>89.639311489874117</v>
      </c>
      <c r="CS1581" s="308">
        <f>CQ1581-V_NSPC!$AD$6</f>
        <v>5.7447021806998997</v>
      </c>
      <c r="CT1581" s="413">
        <f>IFERROR((CQ1581 - V_NSPC!$AD$6) / (V_NSPC!$AD$5- V_NSPC!$AD$6) * 100, 0)</f>
        <v>78.215403927530403</v>
      </c>
      <c r="CU1581" s="413">
        <v>909</v>
      </c>
      <c r="CV1581" s="413">
        <v>905</v>
      </c>
      <c r="CW1581" s="413"/>
      <c r="CX1581" s="417">
        <v>908.31</v>
      </c>
      <c r="CY1581" s="413">
        <v>2.8483666666666663</v>
      </c>
      <c r="CZ1581" s="416">
        <v>3.7908000000000004</v>
      </c>
    </row>
    <row r="1582" spans="1:104" s="1" customFormat="1" hidden="1">
      <c r="A1582" s="315">
        <v>46141</v>
      </c>
      <c r="B1582" s="410">
        <v>8.1999999999999993</v>
      </c>
      <c r="C1582" s="411">
        <v>0.60393599999999992</v>
      </c>
      <c r="D1582" s="412">
        <v>0.73</v>
      </c>
      <c r="E1582" s="412">
        <v>0.89</v>
      </c>
      <c r="F1582" s="412">
        <v>0</v>
      </c>
      <c r="G1582" s="413">
        <f>_xll.SRS1Splines.Functions25.Linear_Interp(V_NEM!$R$687:$R$703,V_NEM!$T$687:$T$703,M1582)+_xll.SRS1Splines.Functions25.Linear_Interp(V_NEM!$AB$687:$AB$703,V_NEM!$AD$687:$AD$703,N1582)</f>
        <v>0.83516222655000438</v>
      </c>
      <c r="H1582" s="308">
        <f>(G1582/(V_NEM!$T$696+V_NEM!$AD$696))*100</f>
        <v>86.172524769156993</v>
      </c>
      <c r="I1582" s="308">
        <f>G1582-(V_NEM!$T$694+V_NEM!$AD$694)</f>
        <v>0.19567609155000443</v>
      </c>
      <c r="J1582" s="308">
        <f>((IFERROR((_xll.SRS1Splines.Functions25.Linear_Interp(V_NEM!$R$687:$R$703,V_NEM!$T$687:$T$703,M1582) - V_NEM!$X$689) / (V_NEM!$X$688- V_NEM!$X$689) * 100, 0))+(IFERROR((_xll.SRS1Splines.Functions25.Linear_Interp(V_NEM!$AB$687:$AB$703,V_NEM!$AD$687:$AD$703,N1582) - V_NEM!$AH$689) / (V_NEM!$AH$688- V_NEM!$AH$689) * 100, 0)))/2</f>
        <v>62.739139705037417</v>
      </c>
      <c r="K1582" s="308">
        <v>784.3</v>
      </c>
      <c r="L1582" s="308">
        <v>781.8</v>
      </c>
      <c r="M1582" s="371">
        <v>783.21</v>
      </c>
      <c r="N1582" s="371">
        <v>783.4</v>
      </c>
      <c r="O1582" s="413">
        <v>0.6</v>
      </c>
      <c r="P1582" s="414">
        <v>0.9178630000000001</v>
      </c>
      <c r="Q1582" s="415">
        <v>0</v>
      </c>
      <c r="R1582" s="413">
        <v>0.41466666666666663</v>
      </c>
      <c r="S1582" s="418">
        <v>-0.31761027350921606</v>
      </c>
      <c r="T1582" s="408">
        <v>2.2766128000000001</v>
      </c>
      <c r="U1582" s="408"/>
      <c r="V1582" s="413">
        <f>_xll.SRS1Splines.Functions25.Linear_Interp(V_NK3!$P$8:$P$32,V_NK3!$R$8:$R$32,AC1582)</f>
        <v>308.89931307000103</v>
      </c>
      <c r="W1582" s="413">
        <f>(V1582/V_NK3!$R$28)*100</f>
        <v>56.977025500778531</v>
      </c>
      <c r="X1582" s="308">
        <f>V1582-V_NK3!$R$8</f>
        <v>252.32066107000102</v>
      </c>
      <c r="Y1582" s="308">
        <f>IFERROR((V1582 - V_NK3!$V$10) / (V_NK3!$V$9- V_NK3!$V$10) * 100, 0)</f>
        <v>51.963969727228346</v>
      </c>
      <c r="Z1582" s="308">
        <v>541.79999999999995</v>
      </c>
      <c r="AA1582" s="308">
        <v>521</v>
      </c>
      <c r="AB1582" s="413">
        <v>536.43031646341512</v>
      </c>
      <c r="AC1582" s="371">
        <v>534.07000000000005</v>
      </c>
      <c r="AD1582" s="308">
        <v>0.5</v>
      </c>
      <c r="AE1582" s="416">
        <v>0.51741199999999998</v>
      </c>
      <c r="AF1582" s="373">
        <v>0.2</v>
      </c>
      <c r="AG1582" s="413">
        <v>0.19466666666666665</v>
      </c>
      <c r="AH1582" s="408">
        <v>2.1305235142844197</v>
      </c>
      <c r="AI1582" s="408">
        <v>0.25203780000000003</v>
      </c>
      <c r="AJ1582" s="408"/>
      <c r="AK1582" s="413">
        <f>_xll.SRS1Splines.Functions25.Linear_Interp(V_NK2!$R$10:$R$21,V_NK2!$T$10:$T$21,AR1582)</f>
        <v>63.886057142885697</v>
      </c>
      <c r="AL1582" s="413">
        <f>(AK1582/V_NK2!$T$18)*100</f>
        <v>89.47627050824326</v>
      </c>
      <c r="AM1582" s="308">
        <f>AK1582-V_NK2!$T$11</f>
        <v>23.0660571428579</v>
      </c>
      <c r="AN1582" s="308">
        <f>IFERROR((AK1582 - V_NK2!$X$12) / (V_NK2!$X$11- V_NK2!$X$12) * 100, 0)</f>
        <v>75.428571428577612</v>
      </c>
      <c r="AO1582" s="308">
        <v>427</v>
      </c>
      <c r="AP1582" s="308">
        <v>420</v>
      </c>
      <c r="AQ1582" s="308"/>
      <c r="AR1582" s="371">
        <v>425.28</v>
      </c>
      <c r="AS1582" s="413">
        <v>0.53333333333333333</v>
      </c>
      <c r="AT1582" s="416">
        <v>6.0009E-2</v>
      </c>
      <c r="AU1582" s="415"/>
      <c r="AV1582" s="413">
        <v>0.17280000000000001</v>
      </c>
      <c r="AW1582" s="408">
        <v>0.29099999999999998</v>
      </c>
      <c r="AX1582" s="408">
        <v>0.29650704545454537</v>
      </c>
      <c r="AY1582" s="408"/>
      <c r="AZ1582" s="413">
        <f>_xll.SRS1Splines.Functions25.Linear_Interp(V_NNG3A!$H$4:$H$12,V_NNG3A!$I$4:$I$12,BF1582)</f>
        <v>13.4054000000001</v>
      </c>
      <c r="BA1582" s="413">
        <f>(AZ1582/V_NNG3A!$I$8)*100</f>
        <v>96.789891696751624</v>
      </c>
      <c r="BB1582" s="308">
        <f>_xll.SRS1Splines.Functions25.Linear_Interp(V_NNG3A!$H$4:$H$12,V_NNG3A!$J$4:$J$12,BF1582)</f>
        <v>2.4178137931036301</v>
      </c>
      <c r="BC1582" s="308">
        <f>IFERROR((AZ1582-V_NNG3A!$J$20) / (V_NNG3A!$J$19-V_NNG3A!$J$20) * 100, 0)</f>
        <v>84.467654499461659</v>
      </c>
      <c r="BD1582" s="308">
        <v>1050</v>
      </c>
      <c r="BE1582" s="308">
        <v>1047</v>
      </c>
      <c r="BF1582" s="374">
        <v>1049.6400000000001</v>
      </c>
      <c r="BG1582" s="413">
        <v>6.0000000000000005E-2</v>
      </c>
      <c r="BH1582" s="416">
        <v>9.3910000000003491E-2</v>
      </c>
      <c r="BI1582" s="415">
        <v>0</v>
      </c>
      <c r="BJ1582" s="413">
        <v>0.19439999999999999</v>
      </c>
      <c r="BK1582" s="408">
        <v>0.36</v>
      </c>
      <c r="BL1582" s="408">
        <v>0.36</v>
      </c>
      <c r="BM1582" s="408">
        <f t="shared" si="22"/>
        <v>0</v>
      </c>
      <c r="BN1582" s="413">
        <f>_xll.SRS1Splines.Functions25.Linear_Interp(V_XNN1!$K$3:$K$8,V_XNN1!$L$3:$L$8,BT1582)</f>
        <v>0.2082</v>
      </c>
      <c r="BO1582" s="413">
        <f>(BN1582/V_XNN1!$L$7)*100</f>
        <v>99.142857142857139</v>
      </c>
      <c r="BP1582" s="308">
        <f>_xll.SRS1Splines.Functions25.Linear_Interp(V_XNN1!$K$3:$K$8,V_XNN1!$M$3:$M$8,BT1582)</f>
        <v>5.22000000000001E-2</v>
      </c>
      <c r="BQ1582" s="308">
        <f>IFERROR((BN1582 - V_XNN1!$M$16) / (V_XNN1!$M$15- V_XNN1!$M$16) * 100, 0)</f>
        <v>66.852367688022298</v>
      </c>
      <c r="BR1582" s="308">
        <v>252</v>
      </c>
      <c r="BS1582" s="308">
        <v>249</v>
      </c>
      <c r="BT1582" s="374">
        <v>251.9</v>
      </c>
      <c r="BU1582" s="413">
        <v>3.1160474999999997E-2</v>
      </c>
      <c r="BV1582" s="416">
        <v>5.4252000000000002E-2</v>
      </c>
      <c r="BW1582" s="415">
        <v>0</v>
      </c>
      <c r="BX1582" s="413">
        <v>0.23328000000000002</v>
      </c>
      <c r="BY1582" s="408">
        <v>8.6400000000000005E-2</v>
      </c>
      <c r="BZ1582" s="408">
        <v>2.4796800000000001</v>
      </c>
      <c r="CA1582" s="408"/>
      <c r="CB1582" s="413">
        <f>_xll.SRS1Splines.Functions25.Linear_Interp(V_NSPC!$N$4:$N$67,V_NSPC!$P$4:$P$67,CI1582)</f>
        <v>49.451581052000201</v>
      </c>
      <c r="CC1582" s="413">
        <f>(CB1582/V_NSPC!$T$5)*100</f>
        <v>40.81402293767983</v>
      </c>
      <c r="CD1582" s="308">
        <f>CB1582-V_NSPC!$T$6</f>
        <v>48.384414252000198</v>
      </c>
      <c r="CE1582" s="413">
        <f>IFERROR((CB1582 - V_NSPC!$T$6) / (V_NSPC!$T$5- V_NSPC!$T$6) * 100, 0)</f>
        <v>40.288099625619651</v>
      </c>
      <c r="CF1582" s="413">
        <v>995</v>
      </c>
      <c r="CG1582" s="413">
        <v>955</v>
      </c>
      <c r="CH1582" s="413"/>
      <c r="CI1582" s="417">
        <v>981.32</v>
      </c>
      <c r="CJ1582" s="413"/>
      <c r="CK1582" s="416"/>
      <c r="CL1582" s="415"/>
      <c r="CM1582" s="413">
        <v>0.23328000000000002</v>
      </c>
      <c r="CN1582" s="408">
        <v>3.4560000000000007E-2</v>
      </c>
      <c r="CO1582" s="408">
        <v>2.4796800000000001</v>
      </c>
      <c r="CP1582" s="408"/>
      <c r="CQ1582" s="413">
        <f>_xll.SRS1Splines.Functions25.Linear_Interp(V_NSPC!$X$4:$X$46,V_NSPC!$Z$4:$Z$46,CX1582)</f>
        <v>12.187525877200001</v>
      </c>
      <c r="CR1582" s="413">
        <f>(CQ1582/V_NSPC!$AD$5)*100</f>
        <v>78.918610452467405</v>
      </c>
      <c r="CS1582" s="308">
        <f>CQ1582-V_NSPC!$AD$6</f>
        <v>4.0890873572000004</v>
      </c>
      <c r="CT1582" s="413">
        <f>IFERROR((CQ1582 - V_NSPC!$AD$6) / (V_NSPC!$AD$5- V_NSPC!$AD$6) * 100, 0)</f>
        <v>55.673838134353858</v>
      </c>
      <c r="CU1582" s="413">
        <v>909</v>
      </c>
      <c r="CV1582" s="413">
        <v>905</v>
      </c>
      <c r="CW1582" s="413"/>
      <c r="CX1582" s="417">
        <v>907.52</v>
      </c>
      <c r="CY1582" s="413">
        <v>2.8483666666666663</v>
      </c>
      <c r="CZ1582" s="416">
        <v>3.6988600000000003</v>
      </c>
    </row>
    <row r="1583" spans="1:104" s="1" customFormat="1" hidden="1">
      <c r="A1583" s="315">
        <v>46142</v>
      </c>
      <c r="B1583" s="410">
        <v>0</v>
      </c>
      <c r="C1583" s="411">
        <v>0.60393599999999992</v>
      </c>
      <c r="D1583" s="412">
        <v>0.56999999999999995</v>
      </c>
      <c r="E1583" s="412">
        <v>0.63</v>
      </c>
      <c r="F1583" s="412">
        <v>0</v>
      </c>
      <c r="G1583" s="413">
        <f>_xll.SRS1Splines.Functions25.Linear_Interp(V_NEM!$R$687:$R$703,V_NEM!$T$687:$T$703,M1583)+_xll.SRS1Splines.Functions25.Linear_Interp(V_NEM!$AB$687:$AB$703,V_NEM!$AD$687:$AD$703,N1583)</f>
        <v>0.82587107870000198</v>
      </c>
      <c r="H1583" s="308">
        <f>(G1583/(V_NEM!$T$696+V_NEM!$AD$696))*100</f>
        <v>85.213858724662103</v>
      </c>
      <c r="I1583" s="308">
        <f>G1583-(V_NEM!$T$694+V_NEM!$AD$694)</f>
        <v>0.18638494370000203</v>
      </c>
      <c r="J1583" s="308">
        <f>((IFERROR((_xll.SRS1Splines.Functions25.Linear_Interp(V_NEM!$R$687:$R$703,V_NEM!$T$687:$T$703,M1583) - V_NEM!$X$689) / (V_NEM!$X$688- V_NEM!$X$689) * 100, 0))+(IFERROR((_xll.SRS1Splines.Functions25.Linear_Interp(V_NEM!$AB$687:$AB$703,V_NEM!$AD$687:$AD$703,N1583) - V_NEM!$AH$689) / (V_NEM!$AH$688- V_NEM!$AH$689) * 100, 0)))/2</f>
        <v>66.819697279609329</v>
      </c>
      <c r="K1583" s="308">
        <v>784.3</v>
      </c>
      <c r="L1583" s="308">
        <v>781.8</v>
      </c>
      <c r="M1583" s="371">
        <v>783.1</v>
      </c>
      <c r="N1583" s="371">
        <v>783.66</v>
      </c>
      <c r="O1583" s="413">
        <v>0.6</v>
      </c>
      <c r="P1583" s="414">
        <v>0.65563800000000005</v>
      </c>
      <c r="Q1583" s="415">
        <v>12</v>
      </c>
      <c r="R1583" s="413">
        <v>0.41466666666666663</v>
      </c>
      <c r="S1583" s="408">
        <v>0.86474102450370793</v>
      </c>
      <c r="T1583" s="408">
        <v>0</v>
      </c>
      <c r="U1583" s="408"/>
      <c r="V1583" s="413">
        <f>_xll.SRS1Splines.Functions25.Linear_Interp(V_NK3!$P$8:$P$32,V_NK3!$R$8:$R$32,AC1583)</f>
        <v>309.76405410000098</v>
      </c>
      <c r="W1583" s="413">
        <f>(V1583/V_NK3!$R$28)*100</f>
        <v>57.136528515622445</v>
      </c>
      <c r="X1583" s="308">
        <f>V1583-V_NK3!$R$8</f>
        <v>253.18540210000097</v>
      </c>
      <c r="Y1583" s="308">
        <f>IFERROR((V1583 - V_NK3!$V$10) / (V_NK3!$V$9- V_NK3!$V$10) * 100, 0)</f>
        <v>52.142058103004842</v>
      </c>
      <c r="Z1583" s="308">
        <v>541.79999999999995</v>
      </c>
      <c r="AA1583" s="308">
        <v>521</v>
      </c>
      <c r="AB1583" s="413">
        <v>536.37180167776955</v>
      </c>
      <c r="AC1583" s="371">
        <v>534.1</v>
      </c>
      <c r="AD1583" s="308">
        <v>0.5</v>
      </c>
      <c r="AE1583" s="416">
        <v>0</v>
      </c>
      <c r="AF1583" s="373">
        <v>3.8000000000000003</v>
      </c>
      <c r="AG1583" s="413">
        <v>0.19466666666666665</v>
      </c>
      <c r="AH1583" s="408">
        <v>0.19193731428585056</v>
      </c>
      <c r="AI1583" s="408">
        <v>0.14825160000000004</v>
      </c>
      <c r="AJ1583" s="408"/>
      <c r="AK1583" s="413">
        <f>_xll.SRS1Splines.Functions25.Linear_Interp(V_NK2!$R$10:$R$21,V_NK2!$T$10:$T$21,AR1583)</f>
        <v>63.929742857171597</v>
      </c>
      <c r="AL1583" s="413">
        <f>(AK1583/V_NK2!$T$18)*100</f>
        <v>89.53745498203304</v>
      </c>
      <c r="AM1583" s="308">
        <f>AK1583-V_NK2!$T$11</f>
        <v>23.1097428571438</v>
      </c>
      <c r="AN1583" s="308">
        <f>IFERROR((AK1583 - V_NK2!$X$12) / (V_NK2!$X$11- V_NK2!$X$12) * 100, 0)</f>
        <v>75.571428571435362</v>
      </c>
      <c r="AO1583" s="308">
        <v>427</v>
      </c>
      <c r="AP1583" s="308">
        <v>420</v>
      </c>
      <c r="AQ1583" s="308"/>
      <c r="AR1583" s="371">
        <v>425.29</v>
      </c>
      <c r="AS1583" s="413">
        <v>0.53333333333333333</v>
      </c>
      <c r="AT1583" s="416">
        <v>3.5298000000000003E-2</v>
      </c>
      <c r="AU1583" s="415"/>
      <c r="AV1583" s="413">
        <v>0.17280000000000001</v>
      </c>
      <c r="AW1583" s="408">
        <v>0.25294999999997869</v>
      </c>
      <c r="AX1583" s="408">
        <v>0.35954999999999998</v>
      </c>
      <c r="AY1583" s="408"/>
      <c r="AZ1583" s="413">
        <f>_xll.SRS1Splines.Functions25.Linear_Interp(V_NNG3A!$H$4:$H$12,V_NNG3A!$I$4:$I$12,BF1583)</f>
        <v>12.899050000000001</v>
      </c>
      <c r="BA1583" s="413">
        <f>(AZ1583/V_NNG3A!$I$8)*100</f>
        <v>93.133935018050551</v>
      </c>
      <c r="BB1583" s="308">
        <f>_xll.SRS1Splines.Functions25.Linear_Interp(V_NNG3A!$H$4:$H$12,V_NNG3A!$J$4:$J$12,BF1583)</f>
        <v>1.9114637931035401</v>
      </c>
      <c r="BC1583" s="308">
        <f>IFERROR((AZ1583-V_NNG3A!$J$20) / (V_NNG3A!$J$19-V_NNG3A!$J$20) * 100, 0)</f>
        <v>66.778038790507793</v>
      </c>
      <c r="BD1583" s="308">
        <v>1050</v>
      </c>
      <c r="BE1583" s="308">
        <v>1047</v>
      </c>
      <c r="BF1583" s="374">
        <v>1049.23</v>
      </c>
      <c r="BG1583" s="413">
        <v>6.0000000000000005E-2</v>
      </c>
      <c r="BH1583" s="416">
        <v>0.11675000000000001</v>
      </c>
      <c r="BI1583" s="415">
        <v>0</v>
      </c>
      <c r="BJ1583" s="413">
        <v>0.19439999999999999</v>
      </c>
      <c r="BK1583" s="408">
        <v>0.45187200000000005</v>
      </c>
      <c r="BL1583" s="408">
        <v>0.60048000000000001</v>
      </c>
      <c r="BM1583" s="408">
        <f t="shared" si="22"/>
        <v>-0.14860799999999996</v>
      </c>
      <c r="BN1583" s="413">
        <f>_xll.SRS1Splines.Functions25.Linear_Interp(V_XNN1!$K$3:$K$8,V_XNN1!$L$3:$L$8,BT1583)</f>
        <v>0.19739999999999999</v>
      </c>
      <c r="BO1583" s="413">
        <f>(BN1583/V_XNN1!$L$7)*100</f>
        <v>94</v>
      </c>
      <c r="BP1583" s="308">
        <f>_xll.SRS1Splines.Functions25.Linear_Interp(V_XNN1!$K$3:$K$8,V_XNN1!$M$3:$M$8,BT1583)</f>
        <v>4.1400000000000201E-2</v>
      </c>
      <c r="BQ1583" s="308">
        <f>IFERROR((BN1583 - V_XNN1!$M$16) / (V_XNN1!$M$15- V_XNN1!$M$16) * 100, 0)</f>
        <v>33.426183844011149</v>
      </c>
      <c r="BR1583" s="308">
        <v>252</v>
      </c>
      <c r="BS1583" s="308">
        <v>249</v>
      </c>
      <c r="BT1583" s="374">
        <v>251.3</v>
      </c>
      <c r="BU1583" s="413">
        <v>3.1160474999999997E-2</v>
      </c>
      <c r="BV1583" s="416">
        <v>9.5252000000000003E-2</v>
      </c>
      <c r="BW1583" s="415">
        <v>0</v>
      </c>
      <c r="BX1583" s="413">
        <v>0.23328000000000002</v>
      </c>
      <c r="BY1583" s="408">
        <v>8.6400000000000005E-2</v>
      </c>
      <c r="BZ1583" s="408">
        <v>2.4796800000000001</v>
      </c>
      <c r="CA1583" s="408"/>
      <c r="CB1583" s="413">
        <f>_xll.SRS1Splines.Functions25.Linear_Interp(V_NSPC!$N$4:$N$67,V_NSPC!$P$4:$P$67,CI1583)</f>
        <v>46.150999818000102</v>
      </c>
      <c r="CC1583" s="413">
        <f>(CB1583/V_NSPC!$T$5)*100</f>
        <v>38.089944246434293</v>
      </c>
      <c r="CD1583" s="308">
        <f>CB1583-V_NSPC!$T$6</f>
        <v>45.083833018000099</v>
      </c>
      <c r="CE1583" s="413">
        <f>IFERROR((CB1583 - V_NSPC!$T$6) / (V_NSPC!$T$5- V_NSPC!$T$6) * 100, 0)</f>
        <v>37.539814922093463</v>
      </c>
      <c r="CF1583" s="413">
        <v>995</v>
      </c>
      <c r="CG1583" s="413">
        <v>955</v>
      </c>
      <c r="CH1583" s="413"/>
      <c r="CI1583" s="417">
        <v>980.48</v>
      </c>
      <c r="CJ1583" s="413"/>
      <c r="CK1583" s="416"/>
      <c r="CL1583" s="415"/>
      <c r="CM1583" s="413">
        <v>0.23328000000000002</v>
      </c>
      <c r="CN1583" s="408">
        <v>3.4560000000000007E-2</v>
      </c>
      <c r="CO1583" s="408">
        <v>2.4796800000000001</v>
      </c>
      <c r="CP1583" s="408"/>
      <c r="CQ1583" s="413">
        <f>_xll.SRS1Splines.Functions25.Linear_Interp(V_NSPC!$X$4:$X$46,V_NSPC!$Z$4:$Z$46,CX1583)</f>
        <v>14.3764798737999</v>
      </c>
      <c r="CR1583" s="413">
        <f>(CQ1583/V_NSPC!$AD$5)*100</f>
        <v>93.092874326582532</v>
      </c>
      <c r="CS1583" s="308">
        <f>CQ1583-V_NSPC!$AD$6</f>
        <v>6.2780413537998996</v>
      </c>
      <c r="CT1583" s="413">
        <f>IFERROR((CQ1583 - V_NSPC!$AD$6) / (V_NSPC!$AD$5- V_NSPC!$AD$6) * 100, 0)</f>
        <v>85.476935951686471</v>
      </c>
      <c r="CU1583" s="413">
        <v>909</v>
      </c>
      <c r="CV1583" s="413">
        <v>905</v>
      </c>
      <c r="CW1583" s="413"/>
      <c r="CX1583" s="417">
        <v>908.54</v>
      </c>
      <c r="CY1583" s="413">
        <v>2.8483666666666663</v>
      </c>
      <c r="CZ1583" s="416">
        <v>3.7443919999999999</v>
      </c>
    </row>
    <row r="1584" spans="1:104" s="1" customFormat="1" hidden="1">
      <c r="A1584" s="315">
        <v>46143</v>
      </c>
      <c r="B1584" s="410">
        <v>0</v>
      </c>
      <c r="C1584" s="411">
        <v>0.81302399999999997</v>
      </c>
      <c r="D1584" s="412">
        <v>0.70329599999999992</v>
      </c>
      <c r="E1584" s="412">
        <v>0.70650000000000002</v>
      </c>
      <c r="F1584" s="412">
        <v>0</v>
      </c>
      <c r="G1584" s="413">
        <f>_xll.SRS1Splines.Functions25.Linear_Interp(V_NEM!$R$687:$R$703,V_NEM!$T$687:$T$703,M1584)+_xll.SRS1Splines.Functions25.Linear_Interp(V_NEM!$AB$687:$AB$703,V_NEM!$AD$687:$AD$703,N1584)</f>
        <v>0.71368132099999815</v>
      </c>
      <c r="H1584" s="308">
        <f>(G1584/(V_NEM!$T$696+V_NEM!$AD$696))*100</f>
        <v>73.638054207992596</v>
      </c>
      <c r="I1584" s="308">
        <f>G1584-(V_NEM!$T$694+V_NEM!$AD$694)</f>
        <v>7.4195185999998192E-2</v>
      </c>
      <c r="J1584" s="308">
        <f>((IFERROR((_xll.SRS1Splines.Functions25.Linear_Interp(V_NEM!$R$687:$R$703,V_NEM!$T$687:$T$703,M1584) - V_NEM!$X$689) / (V_NEM!$X$688- V_NEM!$X$689) * 100, 0))+(IFERROR((_xll.SRS1Splines.Functions25.Linear_Interp(V_NEM!$AB$687:$AB$703,V_NEM!$AD$687:$AD$703,N1584) - V_NEM!$AH$689) / (V_NEM!$AH$688- V_NEM!$AH$689) * 100, 0)))/2</f>
        <v>31.199285138839553</v>
      </c>
      <c r="K1584" s="308">
        <v>784.3</v>
      </c>
      <c r="L1584" s="308">
        <v>781.8</v>
      </c>
      <c r="M1584" s="371">
        <v>782.4</v>
      </c>
      <c r="N1584" s="371">
        <v>782.95</v>
      </c>
      <c r="O1584" s="413">
        <v>0.80645161290322576</v>
      </c>
      <c r="P1584" s="414">
        <v>0.71837400000000007</v>
      </c>
      <c r="Q1584" s="415">
        <v>0</v>
      </c>
      <c r="R1584" s="413">
        <v>0.9764516129032258</v>
      </c>
      <c r="S1584" s="408">
        <v>0.1564314714126587</v>
      </c>
      <c r="T1584" s="408">
        <v>1.1652960000000001</v>
      </c>
      <c r="U1584" s="408"/>
      <c r="V1584" s="413">
        <f>_xll.SRS1Splines.Functions25.Linear_Interp(V_NK3!$P$8:$P$32,V_NK3!$R$8:$R$32,AC1584)</f>
        <v>308.75518956500201</v>
      </c>
      <c r="W1584" s="413">
        <f>(V1584/V_NK3!$R$28)*100</f>
        <v>56.950441664971393</v>
      </c>
      <c r="X1584" s="308">
        <f>V1584-V_NK3!$R$8</f>
        <v>252.17653756500201</v>
      </c>
      <c r="Y1584" s="308">
        <f>IFERROR((V1584 - V_NK3!$V$10) / (V_NK3!$V$9- V_NK3!$V$10) * 100, 0)</f>
        <v>51.93428833126579</v>
      </c>
      <c r="Z1584" s="308">
        <v>541.79999999999995</v>
      </c>
      <c r="AA1584" s="308">
        <v>521</v>
      </c>
      <c r="AB1584" s="413">
        <v>536.33406787735305</v>
      </c>
      <c r="AC1584" s="371">
        <v>534.06500000000005</v>
      </c>
      <c r="AD1584" s="308">
        <v>0.4838709677419355</v>
      </c>
      <c r="AE1584" s="416">
        <v>0.26483999999999996</v>
      </c>
      <c r="AF1584" s="373">
        <v>0.2</v>
      </c>
      <c r="AG1584" s="413">
        <v>0.37838709677419358</v>
      </c>
      <c r="AH1584" s="408">
        <v>1.1979304857153417</v>
      </c>
      <c r="AI1584" s="408">
        <v>2.4648162</v>
      </c>
      <c r="AJ1584" s="408"/>
      <c r="AK1584" s="413">
        <f>_xll.SRS1Splines.Functions25.Linear_Interp(V_NK2!$R$10:$R$21,V_NK2!$T$10:$T$21,AR1584)</f>
        <v>62.662857142886899</v>
      </c>
      <c r="AL1584" s="413">
        <f>(AK1584/V_NK2!$T$18)*100</f>
        <v>87.763105242138508</v>
      </c>
      <c r="AM1584" s="308">
        <f>AK1584-V_NK2!$T$11</f>
        <v>21.842857142859103</v>
      </c>
      <c r="AN1584" s="308">
        <f>IFERROR((AK1584 - V_NK2!$X$12) / (V_NK2!$X$11- V_NK2!$X$12) * 100, 0)</f>
        <v>71.42857142858135</v>
      </c>
      <c r="AO1584" s="308">
        <v>427</v>
      </c>
      <c r="AP1584" s="308">
        <v>420</v>
      </c>
      <c r="AQ1584" s="308"/>
      <c r="AR1584" s="371">
        <v>425</v>
      </c>
      <c r="AS1584" s="413">
        <v>0.58064516129032262</v>
      </c>
      <c r="AT1584" s="416">
        <v>0.58686099999999997</v>
      </c>
      <c r="AU1584" s="415"/>
      <c r="AV1584" s="413">
        <v>0.45705600000000002</v>
      </c>
      <c r="AW1584" s="408">
        <v>0.18779872159090424</v>
      </c>
      <c r="AX1584" s="408">
        <v>0.24759872159090898</v>
      </c>
      <c r="AY1584" s="408"/>
      <c r="AZ1584" s="413">
        <f>_xll.SRS1Splines.Functions25.Linear_Interp(V_NNG3A!$H$4:$H$12,V_NNG3A!$I$4:$I$12,BF1584)</f>
        <v>12.615</v>
      </c>
      <c r="BA1584" s="413">
        <f>(AZ1584/V_NNG3A!$I$8)*100</f>
        <v>91.08303249097473</v>
      </c>
      <c r="BB1584" s="308">
        <f>_xll.SRS1Splines.Functions25.Linear_Interp(V_NNG3A!$H$4:$H$12,V_NNG3A!$J$4:$J$12,BF1584)</f>
        <v>1.62741379310352</v>
      </c>
      <c r="BC1584" s="308">
        <f>IFERROR((AZ1584-V_NNG3A!$J$20) / (V_NNG3A!$J$19-V_NNG3A!$J$20) * 100, 0)</f>
        <v>56.854595831828277</v>
      </c>
      <c r="BD1584" s="308">
        <v>1050</v>
      </c>
      <c r="BE1584" s="308">
        <v>1047</v>
      </c>
      <c r="BF1584" s="374">
        <v>1049</v>
      </c>
      <c r="BG1584" s="413">
        <v>0.16129032258064518</v>
      </c>
      <c r="BH1584" s="416">
        <v>8.0029999999998838E-2</v>
      </c>
      <c r="BI1584" s="415">
        <v>0</v>
      </c>
      <c r="BJ1584" s="413">
        <v>0.74995200000000006</v>
      </c>
      <c r="BK1584" s="408">
        <v>0.39139200000000002</v>
      </c>
      <c r="BL1584" s="408">
        <v>0.39139200000000002</v>
      </c>
      <c r="BM1584" s="408">
        <f t="shared" si="22"/>
        <v>0</v>
      </c>
      <c r="BN1584" s="413">
        <f>_xll.SRS1Splines.Functions25.Linear_Interp(V_XNN1!$K$3:$K$8,V_XNN1!$L$3:$L$8,BT1584)</f>
        <v>0.2064</v>
      </c>
      <c r="BO1584" s="413">
        <f>(BN1584/V_XNN1!$L$7)*100</f>
        <v>98.285714285714292</v>
      </c>
      <c r="BP1584" s="308">
        <f>_xll.SRS1Splines.Functions25.Linear_Interp(V_XNN1!$K$3:$K$8,V_XNN1!$M$3:$M$8,BT1584)</f>
        <v>5.0400000000000202E-2</v>
      </c>
      <c r="BQ1584" s="308">
        <f>IFERROR((BN1584 - V_XNN1!$M$16) / (V_XNN1!$M$15- V_XNN1!$M$16) * 100, 0)</f>
        <v>61.281337047353787</v>
      </c>
      <c r="BR1584" s="308">
        <v>252</v>
      </c>
      <c r="BS1584" s="308">
        <v>249</v>
      </c>
      <c r="BT1584" s="374">
        <v>251.8</v>
      </c>
      <c r="BU1584" s="413">
        <v>0.12021018800000001</v>
      </c>
      <c r="BV1584" s="416">
        <v>6.4375000000000002E-2</v>
      </c>
      <c r="BW1584" s="415">
        <v>0</v>
      </c>
      <c r="BX1584" s="413">
        <v>1.0021967999999999</v>
      </c>
      <c r="BY1584" s="408">
        <v>0.11232000000000002</v>
      </c>
      <c r="BZ1584" s="408">
        <v>1.4230080000000001</v>
      </c>
      <c r="CA1584" s="408"/>
      <c r="CB1584" s="413">
        <f>_xll.SRS1Splines.Functions25.Linear_Interp(V_NSPC!$N$4:$N$67,V_NSPC!$P$4:$P$67,CI1584)</f>
        <v>45.957356425499803</v>
      </c>
      <c r="CC1584" s="413">
        <f>(CB1584/V_NSPC!$T$5)*100</f>
        <v>37.930123959699138</v>
      </c>
      <c r="CD1584" s="308">
        <f>CB1584-V_NSPC!$T$6</f>
        <v>44.890189625499801</v>
      </c>
      <c r="CE1584" s="413">
        <f>IFERROR((CB1584 - V_NSPC!$T$6) / (V_NSPC!$T$5- V_NSPC!$T$6) * 100, 0)</f>
        <v>37.378574481147695</v>
      </c>
      <c r="CF1584" s="413">
        <v>995</v>
      </c>
      <c r="CG1584" s="413">
        <v>955</v>
      </c>
      <c r="CH1584" s="413"/>
      <c r="CI1584" s="417">
        <v>980.43</v>
      </c>
      <c r="CJ1584" s="413"/>
      <c r="CK1584" s="416"/>
      <c r="CL1584" s="415"/>
      <c r="CM1584" s="413">
        <v>1.0021967999999999</v>
      </c>
      <c r="CN1584" s="408">
        <v>3.4560000000000007E-2</v>
      </c>
      <c r="CO1584" s="408">
        <v>1.4230080000000001</v>
      </c>
      <c r="CP1584" s="408"/>
      <c r="CQ1584" s="413">
        <f>_xll.SRS1Splines.Functions25.Linear_Interp(V_NSPC!$X$4:$X$46,V_NSPC!$Z$4:$Z$46,CX1584)</f>
        <v>14.237347915599999</v>
      </c>
      <c r="CR1584" s="413">
        <f>(CQ1584/V_NSPC!$AD$5)*100</f>
        <v>92.191944890920112</v>
      </c>
      <c r="CS1584" s="308">
        <f>CQ1584-V_NSPC!$AD$6</f>
        <v>6.1389093955999989</v>
      </c>
      <c r="CT1584" s="413">
        <f>IFERROR((CQ1584 - V_NSPC!$AD$6) / (V_NSPC!$AD$5- V_NSPC!$AD$6) * 100, 0)</f>
        <v>83.58262324973407</v>
      </c>
      <c r="CU1584" s="413">
        <v>909</v>
      </c>
      <c r="CV1584" s="413">
        <v>905</v>
      </c>
      <c r="CW1584" s="413"/>
      <c r="CX1584" s="417">
        <v>908.48</v>
      </c>
      <c r="CY1584" s="413">
        <v>2.1876451612903223</v>
      </c>
      <c r="CZ1584" s="416">
        <v>2.2478789999999997</v>
      </c>
    </row>
    <row r="1585" spans="1:104" s="1" customFormat="1" hidden="1">
      <c r="A1585" s="315">
        <v>46144</v>
      </c>
      <c r="B1585" s="410">
        <v>9</v>
      </c>
      <c r="C1585" s="411">
        <v>0.81302399999999997</v>
      </c>
      <c r="D1585" s="412">
        <v>0.59011199999999997</v>
      </c>
      <c r="E1585" s="412">
        <v>0.5868000000000001</v>
      </c>
      <c r="F1585" s="412">
        <v>0</v>
      </c>
      <c r="G1585" s="413">
        <f>_xll.SRS1Splines.Functions25.Linear_Interp(V_NEM!$R$687:$R$703,V_NEM!$T$687:$T$703,M1585)+_xll.SRS1Splines.Functions25.Linear_Interp(V_NEM!$AB$687:$AB$703,V_NEM!$AD$687:$AD$703,N1585)</f>
        <v>0.69251875154999987</v>
      </c>
      <c r="H1585" s="308">
        <f>(G1585/(V_NEM!$T$696+V_NEM!$AD$696))*100</f>
        <v>71.454487971236091</v>
      </c>
      <c r="I1585" s="308">
        <f>G1585-(V_NEM!$T$694+V_NEM!$AD$694)</f>
        <v>5.3032616549999911E-2</v>
      </c>
      <c r="J1585" s="308">
        <f>((IFERROR((_xll.SRS1Splines.Functions25.Linear_Interp(V_NEM!$R$687:$R$703,V_NEM!$T$687:$T$703,M1585) - V_NEM!$X$689) / (V_NEM!$X$688- V_NEM!$X$689) * 100, 0))+(IFERROR((_xll.SRS1Splines.Functions25.Linear_Interp(V_NEM!$AB$687:$AB$703,V_NEM!$AD$687:$AD$703,N1585) - V_NEM!$AH$689) / (V_NEM!$AH$688- V_NEM!$AH$689) * 100, 0)))/2</f>
        <v>26.089067113551849</v>
      </c>
      <c r="K1585" s="308">
        <v>784.3</v>
      </c>
      <c r="L1585" s="308">
        <v>781.8</v>
      </c>
      <c r="M1585" s="371">
        <v>782.25</v>
      </c>
      <c r="N1585" s="371">
        <v>782.88</v>
      </c>
      <c r="O1585" s="413">
        <v>0.80645161290322576</v>
      </c>
      <c r="P1585" s="414">
        <v>0.60217799999999999</v>
      </c>
      <c r="Q1585" s="415">
        <v>1</v>
      </c>
      <c r="R1585" s="413">
        <v>0.9764516129032258</v>
      </c>
      <c r="S1585" s="408">
        <v>0.28902987141075148</v>
      </c>
      <c r="T1585" s="408">
        <v>1.2978944000000001</v>
      </c>
      <c r="U1585" s="408"/>
      <c r="V1585" s="413">
        <f>_xll.SRS1Splines.Functions25.Linear_Interp(V_NK3!$P$8:$P$32,V_NK3!$R$8:$R$32,AC1585)</f>
        <v>307.74632502999901</v>
      </c>
      <c r="W1585" s="413">
        <f>(V1585/V_NK3!$R$28)*100</f>
        <v>56.764354814319617</v>
      </c>
      <c r="X1585" s="308">
        <f>V1585-V_NK3!$R$8</f>
        <v>251.16767302999901</v>
      </c>
      <c r="Y1585" s="308">
        <f>IFERROR((V1585 - V_NK3!$V$10) / (V_NK3!$V$9- V_NK3!$V$10) * 100, 0)</f>
        <v>51.726518559525914</v>
      </c>
      <c r="Z1585" s="308">
        <v>541.79999999999995</v>
      </c>
      <c r="AA1585" s="308">
        <v>521</v>
      </c>
      <c r="AB1585" s="413">
        <v>536.29633407693655</v>
      </c>
      <c r="AC1585" s="371">
        <v>534.03</v>
      </c>
      <c r="AD1585" s="308">
        <v>0.4838709677419355</v>
      </c>
      <c r="AE1585" s="416">
        <v>0.29497600000000002</v>
      </c>
      <c r="AF1585" s="373">
        <v>0</v>
      </c>
      <c r="AG1585" s="413">
        <v>0.37838709677419358</v>
      </c>
      <c r="AH1585" s="408">
        <v>1.4321408000000002</v>
      </c>
      <c r="AI1585" s="408">
        <v>2.6553408000000003</v>
      </c>
      <c r="AJ1585" s="408"/>
      <c r="AK1585" s="413">
        <f>_xll.SRS1Splines.Functions25.Linear_Interp(V_NK2!$R$10:$R$21,V_NK2!$T$10:$T$21,AR1585)</f>
        <v>61.439657142886901</v>
      </c>
      <c r="AL1585" s="413">
        <f>(AK1585/V_NK2!$T$18)*100</f>
        <v>86.049939976032064</v>
      </c>
      <c r="AM1585" s="308">
        <f>AK1585-V_NK2!$T$11</f>
        <v>20.619657142859104</v>
      </c>
      <c r="AN1585" s="308">
        <f>IFERROR((AK1585 - V_NK2!$X$12) / (V_NK2!$X$11- V_NK2!$X$12) * 100, 0)</f>
        <v>67.428571428581151</v>
      </c>
      <c r="AO1585" s="308">
        <v>427</v>
      </c>
      <c r="AP1585" s="308">
        <v>420</v>
      </c>
      <c r="AQ1585" s="308"/>
      <c r="AR1585" s="371">
        <v>424.72</v>
      </c>
      <c r="AS1585" s="413">
        <v>0.58064516129032262</v>
      </c>
      <c r="AT1585" s="416">
        <v>0.63222400000000001</v>
      </c>
      <c r="AU1585" s="415">
        <v>0.4</v>
      </c>
      <c r="AV1585" s="413">
        <v>0.45705600000000002</v>
      </c>
      <c r="AW1585" s="408">
        <v>0.11182727272727504</v>
      </c>
      <c r="AX1585" s="408">
        <v>0.17942727272727269</v>
      </c>
      <c r="AY1585" s="408"/>
      <c r="AZ1585" s="413">
        <f>_xll.SRS1Splines.Functions25.Linear_Interp(V_NNG3A!$H$4:$H$12,V_NNG3A!$I$4:$I$12,BF1585)</f>
        <v>12.293900000000001</v>
      </c>
      <c r="BA1585" s="413">
        <f>(AZ1585/V_NNG3A!$I$8)*100</f>
        <v>88.76462093862817</v>
      </c>
      <c r="BB1585" s="308">
        <f>_xll.SRS1Splines.Functions25.Linear_Interp(V_NNG3A!$H$4:$H$12,V_NNG3A!$J$4:$J$12,BF1585)</f>
        <v>1.30631379310353</v>
      </c>
      <c r="BC1585" s="308">
        <f>IFERROR((AZ1585-V_NNG3A!$J$20) / (V_NNG3A!$J$19-V_NNG3A!$J$20) * 100, 0)</f>
        <v>45.636790748103643</v>
      </c>
      <c r="BD1585" s="308">
        <v>1050</v>
      </c>
      <c r="BE1585" s="308">
        <v>1047</v>
      </c>
      <c r="BF1585" s="374">
        <v>1048.74</v>
      </c>
      <c r="BG1585" s="413">
        <v>0.16129032258064518</v>
      </c>
      <c r="BH1585" s="416">
        <v>5.8459999999991852E-2</v>
      </c>
      <c r="BI1585" s="415">
        <v>0</v>
      </c>
      <c r="BJ1585" s="413">
        <v>0.74995200000000006</v>
      </c>
      <c r="BK1585" s="408">
        <v>0.40262399999999998</v>
      </c>
      <c r="BL1585" s="408">
        <v>0.40262399999999998</v>
      </c>
      <c r="BM1585" s="408">
        <f t="shared" si="22"/>
        <v>0</v>
      </c>
      <c r="BN1585" s="413">
        <f>_xll.SRS1Splines.Functions25.Linear_Interp(V_XNN1!$K$3:$K$8,V_XNN1!$L$3:$L$8,BT1585)</f>
        <v>0.20280000000000001</v>
      </c>
      <c r="BO1585" s="413">
        <f>(BN1585/V_XNN1!$L$7)*100</f>
        <v>96.571428571428569</v>
      </c>
      <c r="BP1585" s="308">
        <f>_xll.SRS1Splines.Functions25.Linear_Interp(V_XNN1!$K$3:$K$8,V_XNN1!$M$3:$M$8,BT1585)</f>
        <v>4.6799999999999897E-2</v>
      </c>
      <c r="BQ1585" s="308">
        <f>IFERROR((BN1585 - V_XNN1!$M$16) / (V_XNN1!$M$15- V_XNN1!$M$16) * 100, 0)</f>
        <v>50.139275766016766</v>
      </c>
      <c r="BR1585" s="308">
        <v>252</v>
      </c>
      <c r="BS1585" s="308">
        <v>249</v>
      </c>
      <c r="BT1585" s="374">
        <v>251.6</v>
      </c>
      <c r="BU1585" s="413">
        <v>0.12021018800000001</v>
      </c>
      <c r="BV1585" s="416">
        <v>6.2699000000000005E-2</v>
      </c>
      <c r="BW1585" s="415">
        <v>0</v>
      </c>
      <c r="BX1585" s="413">
        <v>1.0021967999999999</v>
      </c>
      <c r="BY1585" s="408">
        <v>0.17280000000000001</v>
      </c>
      <c r="BZ1585" s="408">
        <v>2.3639039999999998</v>
      </c>
      <c r="CA1585" s="408"/>
      <c r="CB1585" s="413">
        <f>_xll.SRS1Splines.Functions25.Linear_Interp(V_NSPC!$N$4:$N$67,V_NSPC!$P$4:$P$67,CI1585)</f>
        <v>42.614339963999797</v>
      </c>
      <c r="CC1585" s="413">
        <f>(CB1585/V_NSPC!$T$5)*100</f>
        <v>35.171022073811429</v>
      </c>
      <c r="CD1585" s="308">
        <f>CB1585-V_NSPC!$T$6</f>
        <v>41.547173163999794</v>
      </c>
      <c r="CE1585" s="413">
        <f>IFERROR((CB1585 - V_NSPC!$T$6) / (V_NSPC!$T$5- V_NSPC!$T$6) * 100, 0)</f>
        <v>34.594955368812755</v>
      </c>
      <c r="CF1585" s="413">
        <v>995</v>
      </c>
      <c r="CG1585" s="413">
        <v>955</v>
      </c>
      <c r="CH1585" s="413"/>
      <c r="CI1585" s="417">
        <v>979.55</v>
      </c>
      <c r="CJ1585" s="413"/>
      <c r="CK1585" s="416"/>
      <c r="CL1585" s="415"/>
      <c r="CM1585" s="413">
        <v>1.0021967999999999</v>
      </c>
      <c r="CN1585" s="408">
        <v>2.5919999999999995E-2</v>
      </c>
      <c r="CO1585" s="408">
        <v>2.3639039999999998</v>
      </c>
      <c r="CP1585" s="408"/>
      <c r="CQ1585" s="413">
        <f>_xll.SRS1Splines.Functions25.Linear_Interp(V_NSPC!$X$4:$X$46,V_NSPC!$Z$4:$Z$46,CX1585)</f>
        <v>13.065744351700101</v>
      </c>
      <c r="CR1585" s="413">
        <f>(CQ1585/V_NSPC!$AD$5)*100</f>
        <v>84.6053907210445</v>
      </c>
      <c r="CS1585" s="308">
        <f>CQ1585-V_NSPC!$AD$6</f>
        <v>4.9673058317001004</v>
      </c>
      <c r="CT1585" s="413">
        <f>IFERROR((CQ1585 - V_NSPC!$AD$6) / (V_NSPC!$AD$5- V_NSPC!$AD$6) * 100, 0)</f>
        <v>67.630978915371003</v>
      </c>
      <c r="CU1585" s="413">
        <v>909</v>
      </c>
      <c r="CV1585" s="413">
        <v>905</v>
      </c>
      <c r="CW1585" s="413"/>
      <c r="CX1585" s="417">
        <v>907.97</v>
      </c>
      <c r="CY1585" s="413">
        <v>2.1876451612903223</v>
      </c>
      <c r="CZ1585" s="416">
        <v>3.533134</v>
      </c>
    </row>
    <row r="1586" spans="1:104" s="1" customFormat="1" hidden="1">
      <c r="A1586" s="315">
        <v>46145</v>
      </c>
      <c r="B1586" s="410">
        <v>3.82</v>
      </c>
      <c r="C1586" s="411">
        <v>0.81302399999999997</v>
      </c>
      <c r="D1586" s="412">
        <v>0.72057599999999999</v>
      </c>
      <c r="E1586" s="412">
        <v>0.74649600000000005</v>
      </c>
      <c r="F1586" s="412">
        <v>0</v>
      </c>
      <c r="G1586" s="413">
        <f>_xll.SRS1Splines.Functions25.Linear_Interp(V_NEM!$R$687:$R$703,V_NEM!$T$687:$T$703,M1586)+_xll.SRS1Splines.Functions25.Linear_Interp(V_NEM!$AB$687:$AB$703,V_NEM!$AD$687:$AD$703,N1586)</f>
        <v>0.79391106950000245</v>
      </c>
      <c r="H1586" s="308">
        <f>(G1586/(V_NEM!$T$696+V_NEM!$AD$696))*100</f>
        <v>81.916206368201571</v>
      </c>
      <c r="I1586" s="308">
        <f>G1586-(V_NEM!$T$694+V_NEM!$AD$694)</f>
        <v>0.1544249345000025</v>
      </c>
      <c r="J1586" s="308">
        <f>((IFERROR((_xll.SRS1Splines.Functions25.Linear_Interp(V_NEM!$R$687:$R$703,V_NEM!$T$687:$T$703,M1586) - V_NEM!$X$689) / (V_NEM!$X$688- V_NEM!$X$689) * 100, 0))+(IFERROR((_xll.SRS1Splines.Functions25.Linear_Interp(V_NEM!$AB$687:$AB$703,V_NEM!$AD$687:$AD$703,N1586) - V_NEM!$AH$689) / (V_NEM!$AH$688- V_NEM!$AH$689) * 100, 0)))/2</f>
        <v>35.20090543369421</v>
      </c>
      <c r="K1586" s="308">
        <v>784.3</v>
      </c>
      <c r="L1586" s="308">
        <v>781.8</v>
      </c>
      <c r="M1586" s="371">
        <v>783.1</v>
      </c>
      <c r="N1586" s="371">
        <v>782.4</v>
      </c>
      <c r="O1586" s="413">
        <v>0.80645161290322576</v>
      </c>
      <c r="P1586" s="414">
        <v>0.73544699999999996</v>
      </c>
      <c r="Q1586" s="415">
        <v>18.600000000000001</v>
      </c>
      <c r="R1586" s="413">
        <v>0.9764516129032258</v>
      </c>
      <c r="S1586" s="408">
        <v>0.28824700816726684</v>
      </c>
      <c r="T1586" s="408">
        <v>0</v>
      </c>
      <c r="U1586" s="408"/>
      <c r="V1586" s="413">
        <f>_xll.SRS1Splines.Functions25.Linear_Interp(V_NK3!$P$8:$P$32,V_NK3!$R$8:$R$32,AC1586)</f>
        <v>308.03457203999898</v>
      </c>
      <c r="W1586" s="413">
        <f>(V1586/V_NK3!$R$28)*100</f>
        <v>56.817522485934248</v>
      </c>
      <c r="X1586" s="308">
        <f>V1586-V_NK3!$R$8</f>
        <v>251.45592003999897</v>
      </c>
      <c r="Y1586" s="308">
        <f>IFERROR((V1586 - V_NK3!$V$10) / (V_NK3!$V$9- V_NK3!$V$10) * 100, 0)</f>
        <v>51.785881351451415</v>
      </c>
      <c r="Z1586" s="308">
        <v>541.79999999999995</v>
      </c>
      <c r="AA1586" s="308">
        <v>521</v>
      </c>
      <c r="AB1586" s="413">
        <v>536.25860027652004</v>
      </c>
      <c r="AC1586" s="371">
        <v>534.04</v>
      </c>
      <c r="AD1586" s="308">
        <v>0.4838709677419355</v>
      </c>
      <c r="AE1586" s="416">
        <v>0</v>
      </c>
      <c r="AF1586" s="373">
        <v>1.2</v>
      </c>
      <c r="AG1586" s="413">
        <v>0.37838709677419358</v>
      </c>
      <c r="AH1586" s="408">
        <v>0.64123562857098593</v>
      </c>
      <c r="AI1586" s="408">
        <v>1.4712642000000002</v>
      </c>
      <c r="AJ1586" s="408"/>
      <c r="AK1586" s="413">
        <f>_xll.SRS1Splines.Functions25.Linear_Interp(V_NK2!$R$10:$R$21,V_NK2!$T$10:$T$21,AR1586)</f>
        <v>60.609628571458003</v>
      </c>
      <c r="AL1586" s="413">
        <f>(AK1586/V_NK2!$T$18)*100</f>
        <v>84.887434974030811</v>
      </c>
      <c r="AM1586" s="308">
        <f>AK1586-V_NK2!$T$11</f>
        <v>19.789628571430207</v>
      </c>
      <c r="AN1586" s="308">
        <f>IFERROR((AK1586 - V_NK2!$X$12) / (V_NK2!$X$11- V_NK2!$X$12) * 100, 0)</f>
        <v>64.714285714294235</v>
      </c>
      <c r="AO1586" s="308">
        <v>427</v>
      </c>
      <c r="AP1586" s="308">
        <v>420</v>
      </c>
      <c r="AQ1586" s="308"/>
      <c r="AR1586" s="371">
        <v>424.53</v>
      </c>
      <c r="AS1586" s="413">
        <v>0.58064516129032262</v>
      </c>
      <c r="AT1586" s="416">
        <v>0.35030099999999997</v>
      </c>
      <c r="AU1586" s="415">
        <v>0.4</v>
      </c>
      <c r="AV1586" s="413">
        <v>0.45705600000000002</v>
      </c>
      <c r="AW1586" s="408">
        <v>8.058750000001895E-2</v>
      </c>
      <c r="AX1586" s="408">
        <v>0.16638750000000002</v>
      </c>
      <c r="AY1586" s="408"/>
      <c r="AZ1586" s="413">
        <f>_xll.SRS1Splines.Functions25.Linear_Interp(V_NNG3A!$H$4:$H$12,V_NNG3A!$I$4:$I$12,BF1586)</f>
        <v>11.8863500000001</v>
      </c>
      <c r="BA1586" s="413">
        <f>(AZ1586/V_NNG3A!$I$8)*100</f>
        <v>85.822021660650535</v>
      </c>
      <c r="BB1586" s="308">
        <f>_xll.SRS1Splines.Functions25.Linear_Interp(V_NNG3A!$H$4:$H$12,V_NNG3A!$J$4:$J$12,BF1586)</f>
        <v>0.89876379310360999</v>
      </c>
      <c r="BC1586" s="308">
        <f>IFERROR((AZ1586-V_NNG3A!$J$20) / (V_NNG3A!$J$19-V_NNG3A!$J$20) * 100, 0)</f>
        <v>31.398807372610431</v>
      </c>
      <c r="BD1586" s="308">
        <v>1050</v>
      </c>
      <c r="BE1586" s="308">
        <v>1047</v>
      </c>
      <c r="BF1586" s="374">
        <v>1048.4100000000001</v>
      </c>
      <c r="BG1586" s="413">
        <v>0.16129032258064518</v>
      </c>
      <c r="BH1586" s="416">
        <v>5.4440000000002327E-2</v>
      </c>
      <c r="BI1586" s="415">
        <v>0</v>
      </c>
      <c r="BJ1586" s="413">
        <v>0.74995200000000006</v>
      </c>
      <c r="BK1586" s="408">
        <v>0.386208</v>
      </c>
      <c r="BL1586" s="408">
        <v>0.387936</v>
      </c>
      <c r="BM1586" s="408">
        <f t="shared" si="22"/>
        <v>-1.7280000000000073E-3</v>
      </c>
      <c r="BN1586" s="413">
        <f>_xll.SRS1Splines.Functions25.Linear_Interp(V_XNN1!$K$3:$K$8,V_XNN1!$L$3:$L$8,BT1586)</f>
        <v>0.20100000000000001</v>
      </c>
      <c r="BO1586" s="413">
        <f>(BN1586/V_XNN1!$L$7)*100</f>
        <v>95.714285714285722</v>
      </c>
      <c r="BP1586" s="308">
        <f>_xll.SRS1Splines.Functions25.Linear_Interp(V_XNN1!$K$3:$K$8,V_XNN1!$M$3:$M$8,BT1586)</f>
        <v>4.4999999999999998E-2</v>
      </c>
      <c r="BQ1586" s="308">
        <f>IFERROR((BN1586 - V_XNN1!$M$16) / (V_XNN1!$M$15- V_XNN1!$M$16) * 100, 0)</f>
        <v>44.568245125348255</v>
      </c>
      <c r="BR1586" s="308">
        <v>252</v>
      </c>
      <c r="BS1586" s="308">
        <v>249</v>
      </c>
      <c r="BT1586" s="374">
        <v>251.5</v>
      </c>
      <c r="BU1586" s="413">
        <v>0.12021018800000001</v>
      </c>
      <c r="BV1586" s="416">
        <v>6.1502000000000001E-2</v>
      </c>
      <c r="BW1586" s="415">
        <v>0</v>
      </c>
      <c r="BX1586" s="413">
        <v>1.0021967999999999</v>
      </c>
      <c r="BY1586" s="408">
        <v>0.18144000000000002</v>
      </c>
      <c r="BZ1586" s="408">
        <v>2.4278400000000007</v>
      </c>
      <c r="CA1586" s="408"/>
      <c r="CB1586" s="413">
        <f>_xll.SRS1Splines.Functions25.Linear_Interp(V_NSPC!$N$4:$N$67,V_NSPC!$P$4:$P$67,CI1586)</f>
        <v>40.384674199000202</v>
      </c>
      <c r="CC1586" s="413">
        <f>(CB1586/V_NSPC!$T$5)*100</f>
        <v>33.330805285184162</v>
      </c>
      <c r="CD1586" s="308">
        <f>CB1586-V_NSPC!$T$6</f>
        <v>39.317507399000199</v>
      </c>
      <c r="CE1586" s="413">
        <f>IFERROR((CB1586 - V_NSPC!$T$6) / (V_NSPC!$T$5- V_NSPC!$T$6) * 100, 0)</f>
        <v>32.738386515787454</v>
      </c>
      <c r="CF1586" s="413">
        <v>995</v>
      </c>
      <c r="CG1586" s="413">
        <v>955</v>
      </c>
      <c r="CH1586" s="413"/>
      <c r="CI1586" s="417">
        <v>978.95</v>
      </c>
      <c r="CJ1586" s="413"/>
      <c r="CK1586" s="416"/>
      <c r="CL1586" s="415"/>
      <c r="CM1586" s="413">
        <v>1.0021967999999999</v>
      </c>
      <c r="CN1586" s="408">
        <v>3.4560000000000007E-2</v>
      </c>
      <c r="CO1586" s="408">
        <v>2.4278400000000007</v>
      </c>
      <c r="CP1586" s="408"/>
      <c r="CQ1586" s="413">
        <f>_xll.SRS1Splines.Functions25.Linear_Interp(V_NSPC!$X$4:$X$46,V_NSPC!$Z$4:$Z$46,CX1586)</f>
        <v>13.065744351700101</v>
      </c>
      <c r="CR1586" s="413">
        <f>(CQ1586/V_NSPC!$AD$5)*100</f>
        <v>84.6053907210445</v>
      </c>
      <c r="CS1586" s="308">
        <f>CQ1586-V_NSPC!$AD$6</f>
        <v>4.9673058317001004</v>
      </c>
      <c r="CT1586" s="413">
        <f>IFERROR((CQ1586 - V_NSPC!$AD$6) / (V_NSPC!$AD$5- V_NSPC!$AD$6) * 100, 0)</f>
        <v>67.630978915371003</v>
      </c>
      <c r="CU1586" s="413">
        <v>909</v>
      </c>
      <c r="CV1586" s="413">
        <v>905</v>
      </c>
      <c r="CW1586" s="413"/>
      <c r="CX1586" s="417">
        <v>907.97</v>
      </c>
      <c r="CY1586" s="413">
        <v>2.1876451612903223</v>
      </c>
      <c r="CZ1586" s="416">
        <v>3.6423850000000004</v>
      </c>
    </row>
    <row r="1587" spans="1:104" s="1" customFormat="1" hidden="1">
      <c r="A1587" s="315">
        <v>46146</v>
      </c>
      <c r="B1587" s="410">
        <v>0</v>
      </c>
      <c r="C1587" s="411">
        <v>0.81302399999999997</v>
      </c>
      <c r="D1587" s="412">
        <v>0.58579199999999987</v>
      </c>
      <c r="E1587" s="412">
        <v>0.58665599999999996</v>
      </c>
      <c r="F1587" s="412">
        <v>0</v>
      </c>
      <c r="G1587" s="413">
        <f>_xll.SRS1Splines.Functions25.Linear_Interp(V_NEM!$R$687:$R$703,V_NEM!$T$687:$T$703,M1587)+_xll.SRS1Splines.Functions25.Linear_Interp(V_NEM!$AB$687:$AB$703,V_NEM!$AD$687:$AD$703,N1587)</f>
        <v>0.90068867874999647</v>
      </c>
      <c r="H1587" s="308">
        <f>(G1587/(V_NEM!$T$696+V_NEM!$AD$696))*100</f>
        <v>92.933582256831471</v>
      </c>
      <c r="I1587" s="308">
        <f>G1587-(V_NEM!$T$694+V_NEM!$AD$694)</f>
        <v>0.26120254374999652</v>
      </c>
      <c r="J1587" s="308">
        <f>((IFERROR((_xll.SRS1Splines.Functions25.Linear_Interp(V_NEM!$R$687:$R$703,V_NEM!$T$687:$T$703,M1587) - V_NEM!$X$689) / (V_NEM!$X$688- V_NEM!$X$689) * 100, 0))+(IFERROR((_xll.SRS1Splines.Functions25.Linear_Interp(V_NEM!$AB$687:$AB$703,V_NEM!$AD$687:$AD$703,N1587) - V_NEM!$AH$689) / (V_NEM!$AH$688- V_NEM!$AH$689) * 100, 0)))/2</f>
        <v>74.475968069282771</v>
      </c>
      <c r="K1587" s="308">
        <v>784.3</v>
      </c>
      <c r="L1587" s="308">
        <v>781.8</v>
      </c>
      <c r="M1587" s="371">
        <v>783.65</v>
      </c>
      <c r="N1587" s="371">
        <v>783.4</v>
      </c>
      <c r="O1587" s="413">
        <v>0.80645161290322576</v>
      </c>
      <c r="P1587" s="414">
        <v>0.59782000000000002</v>
      </c>
      <c r="Q1587" s="415">
        <v>6.2</v>
      </c>
      <c r="R1587" s="413">
        <v>0.9764516129032258</v>
      </c>
      <c r="S1587" s="408">
        <v>1.1976329918327331</v>
      </c>
      <c r="T1587" s="408">
        <v>1.4858800000000001</v>
      </c>
      <c r="U1587" s="408"/>
      <c r="V1587" s="413">
        <f>_xll.SRS1Splines.Functions25.Linear_Interp(V_NK3!$P$8:$P$32,V_NK3!$R$8:$R$32,AC1587)</f>
        <v>307.74632502999901</v>
      </c>
      <c r="W1587" s="413">
        <f>(V1587/V_NK3!$R$28)*100</f>
        <v>56.764354814319617</v>
      </c>
      <c r="X1587" s="308">
        <f>V1587-V_NK3!$R$8</f>
        <v>251.16767302999901</v>
      </c>
      <c r="Y1587" s="308">
        <f>IFERROR((V1587 - V_NK3!$V$10) / (V_NK3!$V$9- V_NK3!$V$10) * 100, 0)</f>
        <v>51.726518559525914</v>
      </c>
      <c r="Z1587" s="308">
        <v>541.79999999999995</v>
      </c>
      <c r="AA1587" s="308">
        <v>521</v>
      </c>
      <c r="AB1587" s="413">
        <v>536.22086647610354</v>
      </c>
      <c r="AC1587" s="371">
        <v>534.03</v>
      </c>
      <c r="AD1587" s="308">
        <v>0.4838709677419355</v>
      </c>
      <c r="AE1587" s="416">
        <v>0.3377</v>
      </c>
      <c r="AF1587" s="373">
        <v>0</v>
      </c>
      <c r="AG1587" s="413">
        <v>0.37838709677419358</v>
      </c>
      <c r="AH1587" s="408">
        <v>1.3060039714287757</v>
      </c>
      <c r="AI1587" s="408">
        <v>0.78177540000000001</v>
      </c>
      <c r="AJ1587" s="408"/>
      <c r="AK1587" s="413">
        <f>_xll.SRS1Splines.Functions25.Linear_Interp(V_NK2!$R$10:$R$21,V_NK2!$T$10:$T$21,AR1587)</f>
        <v>61.133857142886697</v>
      </c>
      <c r="AL1587" s="413">
        <f>(AK1587/V_NK2!$T$18)*100</f>
        <v>85.621648659505169</v>
      </c>
      <c r="AM1587" s="308">
        <f>AK1587-V_NK2!$T$11</f>
        <v>20.3138571428589</v>
      </c>
      <c r="AN1587" s="308">
        <f>IFERROR((AK1587 - V_NK2!$X$12) / (V_NK2!$X$11- V_NK2!$X$12) * 100, 0)</f>
        <v>66.42857142858044</v>
      </c>
      <c r="AO1587" s="308">
        <v>427</v>
      </c>
      <c r="AP1587" s="308">
        <v>420</v>
      </c>
      <c r="AQ1587" s="308"/>
      <c r="AR1587" s="371">
        <v>424.65</v>
      </c>
      <c r="AS1587" s="413">
        <v>0.58064516129032262</v>
      </c>
      <c r="AT1587" s="416">
        <v>0.186137</v>
      </c>
      <c r="AU1587" s="415">
        <v>10.8</v>
      </c>
      <c r="AV1587" s="413">
        <v>0.45705600000000002</v>
      </c>
      <c r="AW1587" s="408">
        <v>1.1795605681817776</v>
      </c>
      <c r="AX1587" s="408">
        <v>1.0703605681818178</v>
      </c>
      <c r="AY1587" s="408"/>
      <c r="AZ1587" s="413">
        <f>_xll.SRS1Splines.Functions25.Linear_Interp(V_NNG3A!$H$4:$H$12,V_NNG3A!$I$4:$I$12,BF1587)</f>
        <v>12.4050499999999</v>
      </c>
      <c r="BA1587" s="413">
        <f>(AZ1587/V_NNG3A!$I$8)*100</f>
        <v>89.567148014439709</v>
      </c>
      <c r="BB1587" s="308">
        <f>_xll.SRS1Splines.Functions25.Linear_Interp(V_NNG3A!$H$4:$H$12,V_NNG3A!$J$4:$J$12,BF1587)</f>
        <v>1.41746379310343</v>
      </c>
      <c r="BC1587" s="308">
        <f>IFERROR((AZ1587-V_NNG3A!$J$20) / (V_NNG3A!$J$19-V_NNG3A!$J$20) * 100, 0)</f>
        <v>49.519877123235581</v>
      </c>
      <c r="BD1587" s="308">
        <v>1050</v>
      </c>
      <c r="BE1587" s="308">
        <v>1047</v>
      </c>
      <c r="BF1587" s="374">
        <v>1048.83</v>
      </c>
      <c r="BG1587" s="413">
        <v>0.16129032258064518</v>
      </c>
      <c r="BH1587" s="416">
        <v>0.3551000000000058</v>
      </c>
      <c r="BI1587" s="415">
        <v>0</v>
      </c>
      <c r="BJ1587" s="413">
        <v>0.74995200000000006</v>
      </c>
      <c r="BK1587" s="408">
        <v>0.40262399999999998</v>
      </c>
      <c r="BL1587" s="408">
        <v>0.40262399999999998</v>
      </c>
      <c r="BM1587" s="408">
        <f t="shared" si="22"/>
        <v>0</v>
      </c>
      <c r="BN1587" s="413">
        <f>_xll.SRS1Splines.Functions25.Linear_Interp(V_XNN1!$K$3:$K$8,V_XNN1!$L$3:$L$8,BT1587)</f>
        <v>0.2001</v>
      </c>
      <c r="BO1587" s="413">
        <f>(BN1587/V_XNN1!$L$7)*100</f>
        <v>95.285714285714278</v>
      </c>
      <c r="BP1587" s="308">
        <f>_xll.SRS1Splines.Functions25.Linear_Interp(V_XNN1!$K$3:$K$8,V_XNN1!$M$3:$M$8,BT1587)</f>
        <v>4.4099999999999799E-2</v>
      </c>
      <c r="BQ1587" s="308">
        <f>IFERROR((BN1587 - V_XNN1!$M$16) / (V_XNN1!$M$15- V_XNN1!$M$16) * 100, 0)</f>
        <v>41.782729805013958</v>
      </c>
      <c r="BR1587" s="308">
        <v>252</v>
      </c>
      <c r="BS1587" s="308">
        <v>249</v>
      </c>
      <c r="BT1587" s="374">
        <v>251.45</v>
      </c>
      <c r="BU1587" s="413">
        <v>0.12021018800000001</v>
      </c>
      <c r="BV1587" s="416">
        <v>6.5645999999999996E-2</v>
      </c>
      <c r="BW1587" s="415">
        <v>2.6666666666666665</v>
      </c>
      <c r="BX1587" s="413">
        <v>1.0021967999999999</v>
      </c>
      <c r="BY1587" s="408">
        <v>0.23932800000000001</v>
      </c>
      <c r="BZ1587" s="408">
        <v>2.4796800000000001</v>
      </c>
      <c r="CA1587" s="408"/>
      <c r="CB1587" s="413">
        <f>_xll.SRS1Splines.Functions25.Linear_Interp(V_NSPC!$N$4:$N$67,V_NSPC!$P$4:$P$67,CI1587)</f>
        <v>39.775516697599897</v>
      </c>
      <c r="CC1587" s="413">
        <f>(CB1587/V_NSPC!$T$5)*100</f>
        <v>32.828047482381692</v>
      </c>
      <c r="CD1587" s="308">
        <f>CB1587-V_NSPC!$T$6</f>
        <v>38.708349897599895</v>
      </c>
      <c r="CE1587" s="413">
        <f>IFERROR((CB1587 - V_NSPC!$T$6) / (V_NSPC!$T$5- V_NSPC!$T$6) * 100, 0)</f>
        <v>32.231161235012365</v>
      </c>
      <c r="CF1587" s="413">
        <v>995</v>
      </c>
      <c r="CG1587" s="413">
        <v>955</v>
      </c>
      <c r="CH1587" s="413"/>
      <c r="CI1587" s="417">
        <v>978.78</v>
      </c>
      <c r="CJ1587" s="413"/>
      <c r="CK1587" s="416"/>
      <c r="CL1587" s="415"/>
      <c r="CM1587" s="413">
        <v>1.0021967999999999</v>
      </c>
      <c r="CN1587" s="408">
        <v>8.7264000000000022E-3</v>
      </c>
      <c r="CO1587" s="408">
        <v>2.4796800000000001</v>
      </c>
      <c r="CP1587" s="408"/>
      <c r="CQ1587" s="413">
        <f>_xll.SRS1Splines.Functions25.Linear_Interp(V_NSPC!$X$4:$X$46,V_NSPC!$Z$4:$Z$46,CX1587)</f>
        <v>12.753488894099901</v>
      </c>
      <c r="CR1587" s="413">
        <f>(CQ1587/V_NSPC!$AD$5)*100</f>
        <v>82.583424403327129</v>
      </c>
      <c r="CS1587" s="308">
        <f>CQ1587-V_NSPC!$AD$6</f>
        <v>4.6550503740999005</v>
      </c>
      <c r="CT1587" s="413">
        <f>IFERROR((CQ1587 - V_NSPC!$AD$6) / (V_NSPC!$AD$5- V_NSPC!$AD$6) * 100, 0)</f>
        <v>63.379551082118226</v>
      </c>
      <c r="CU1587" s="413">
        <v>909</v>
      </c>
      <c r="CV1587" s="413">
        <v>905</v>
      </c>
      <c r="CW1587" s="413"/>
      <c r="CX1587" s="417">
        <v>907.81</v>
      </c>
      <c r="CY1587" s="413">
        <v>2.1876451612903223</v>
      </c>
      <c r="CZ1587" s="416">
        <v>3.7653049999999997</v>
      </c>
    </row>
    <row r="1588" spans="1:104" s="1" customFormat="1" hidden="1">
      <c r="A1588" s="315">
        <v>46147</v>
      </c>
      <c r="B1588" s="410">
        <v>19.600000000000001</v>
      </c>
      <c r="C1588" s="411">
        <v>0.81302399999999997</v>
      </c>
      <c r="D1588" s="412">
        <v>0.60609599999999997</v>
      </c>
      <c r="E1588" s="412">
        <v>0.70416000000000012</v>
      </c>
      <c r="F1588" s="412">
        <v>0</v>
      </c>
      <c r="G1588" s="413">
        <f>_xll.SRS1Splines.Functions25.Linear_Interp(V_NEM!$R$687:$R$703,V_NEM!$T$687:$T$703,M1588)+_xll.SRS1Splines.Functions25.Linear_Interp(V_NEM!$AB$687:$AB$703,V_NEM!$AD$687:$AD$703,N1588)</f>
        <v>0.77511982005000191</v>
      </c>
      <c r="H1588" s="308">
        <f>(G1588/(V_NEM!$T$696+V_NEM!$AD$696))*100</f>
        <v>79.977314309633812</v>
      </c>
      <c r="I1588" s="308">
        <f>G1588-(V_NEM!$T$694+V_NEM!$AD$694)</f>
        <v>0.13563368505000195</v>
      </c>
      <c r="J1588" s="308">
        <f>((IFERROR((_xll.SRS1Splines.Functions25.Linear_Interp(V_NEM!$R$687:$R$703,V_NEM!$T$687:$T$703,M1588) - V_NEM!$X$689) / (V_NEM!$X$688- V_NEM!$X$689) * 100, 0))+(IFERROR((_xll.SRS1Splines.Functions25.Linear_Interp(V_NEM!$AB$687:$AB$703,V_NEM!$AD$687:$AD$703,N1588) - V_NEM!$AH$689) / (V_NEM!$AH$688- V_NEM!$AH$689) * 100, 0)))/2</f>
        <v>42.392419836045079</v>
      </c>
      <c r="K1588" s="308">
        <v>784.3</v>
      </c>
      <c r="L1588" s="308">
        <v>781.8</v>
      </c>
      <c r="M1588" s="371">
        <v>782.87</v>
      </c>
      <c r="N1588" s="371">
        <v>782.96</v>
      </c>
      <c r="O1588" s="413">
        <v>0.80645161290322576</v>
      </c>
      <c r="P1588" s="414">
        <v>0.70665999999999995</v>
      </c>
      <c r="Q1588" s="415">
        <v>0</v>
      </c>
      <c r="R1588" s="413">
        <v>0.9764516129032258</v>
      </c>
      <c r="S1588" s="408">
        <v>0.57649401633453368</v>
      </c>
      <c r="T1588" s="408">
        <v>0</v>
      </c>
      <c r="U1588" s="408"/>
      <c r="V1588" s="413">
        <f>_xll.SRS1Splines.Functions25.Linear_Interp(V_NK3!$P$8:$P$32,V_NK3!$R$8:$R$32,AC1588)</f>
        <v>308.322819049999</v>
      </c>
      <c r="W1588" s="413">
        <f>(V1588/V_NK3!$R$28)*100</f>
        <v>56.870690157548886</v>
      </c>
      <c r="X1588" s="308">
        <f>V1588-V_NK3!$R$8</f>
        <v>251.74416704999899</v>
      </c>
      <c r="Y1588" s="308">
        <f>IFERROR((V1588 - V_NK3!$V$10) / (V_NK3!$V$9- V_NK3!$V$10) * 100, 0)</f>
        <v>51.84524414337691</v>
      </c>
      <c r="Z1588" s="308">
        <v>541.79999999999995</v>
      </c>
      <c r="AA1588" s="308">
        <v>521</v>
      </c>
      <c r="AB1588" s="413">
        <v>536.18313267568703</v>
      </c>
      <c r="AC1588" s="371">
        <v>534.04999999999995</v>
      </c>
      <c r="AD1588" s="308">
        <v>0.4838709677419355</v>
      </c>
      <c r="AE1588" s="416">
        <v>0</v>
      </c>
      <c r="AF1588" s="373">
        <v>0</v>
      </c>
      <c r="AG1588" s="413">
        <v>0.37838709677419358</v>
      </c>
      <c r="AH1588" s="408">
        <v>4.3685714285850524E-2</v>
      </c>
      <c r="AI1588" s="408">
        <v>0</v>
      </c>
      <c r="AJ1588" s="408"/>
      <c r="AK1588" s="413">
        <f>_xll.SRS1Splines.Functions25.Linear_Interp(V_NK2!$R$10:$R$21,V_NK2!$T$10:$T$21,AR1588)</f>
        <v>61.177542857172597</v>
      </c>
      <c r="AL1588" s="413">
        <f>(AK1588/V_NK2!$T$18)*100</f>
        <v>85.682833133294949</v>
      </c>
      <c r="AM1588" s="308">
        <f>AK1588-V_NK2!$T$11</f>
        <v>20.3575428571448</v>
      </c>
      <c r="AN1588" s="308">
        <f>IFERROR((AK1588 - V_NK2!$X$12) / (V_NK2!$X$11- V_NK2!$X$12) * 100, 0)</f>
        <v>66.57142857143819</v>
      </c>
      <c r="AO1588" s="308">
        <v>427</v>
      </c>
      <c r="AP1588" s="308">
        <v>420</v>
      </c>
      <c r="AQ1588" s="308"/>
      <c r="AR1588" s="371">
        <v>424.66</v>
      </c>
      <c r="AS1588" s="413">
        <v>0.58064516129032262</v>
      </c>
      <c r="AT1588" s="416">
        <v>0</v>
      </c>
      <c r="AU1588" s="415">
        <v>7.4</v>
      </c>
      <c r="AV1588" s="413">
        <v>0.45705600000000002</v>
      </c>
      <c r="AW1588" s="408">
        <v>0.44073855113636135</v>
      </c>
      <c r="AX1588" s="408">
        <v>0.56813855113636369</v>
      </c>
      <c r="AY1588" s="408"/>
      <c r="AZ1588" s="413">
        <f>_xll.SRS1Splines.Functions25.Linear_Interp(V_NNG3A!$H$4:$H$12,V_NNG3A!$I$4:$I$12,BF1588)</f>
        <v>11.7998999999999</v>
      </c>
      <c r="BA1588" s="413">
        <f>(AZ1588/V_NNG3A!$I$8)*100</f>
        <v>85.197833935017329</v>
      </c>
      <c r="BB1588" s="308">
        <f>_xll.SRS1Splines.Functions25.Linear_Interp(V_NNG3A!$H$4:$H$12,V_NNG3A!$J$4:$J$12,BF1588)</f>
        <v>0.81231379310340601</v>
      </c>
      <c r="BC1588" s="308">
        <f>IFERROR((AZ1588-V_NNG3A!$J$20) / (V_NNG3A!$J$19-V_NNG3A!$J$20) * 100, 0)</f>
        <v>28.378629080831423</v>
      </c>
      <c r="BD1588" s="308">
        <v>1050</v>
      </c>
      <c r="BE1588" s="308">
        <v>1047</v>
      </c>
      <c r="BF1588" s="374">
        <v>1048.3399999999999</v>
      </c>
      <c r="BG1588" s="413">
        <v>0.16129032258064518</v>
      </c>
      <c r="BH1588" s="416">
        <v>0.1835799999999872</v>
      </c>
      <c r="BI1588" s="415">
        <v>0</v>
      </c>
      <c r="BJ1588" s="413">
        <v>0.74995200000000006</v>
      </c>
      <c r="BK1588" s="408">
        <v>0.37238399999999999</v>
      </c>
      <c r="BL1588" s="408">
        <v>0.37238399999999999</v>
      </c>
      <c r="BM1588" s="408">
        <f t="shared" si="22"/>
        <v>0</v>
      </c>
      <c r="BN1588" s="413">
        <f>_xll.SRS1Splines.Functions25.Linear_Interp(V_XNN1!$K$3:$K$8,V_XNN1!$L$3:$L$8,BT1588)</f>
        <v>0.19739999999999999</v>
      </c>
      <c r="BO1588" s="413">
        <f>(BN1588/V_XNN1!$L$7)*100</f>
        <v>94</v>
      </c>
      <c r="BP1588" s="308">
        <f>_xll.SRS1Splines.Functions25.Linear_Interp(V_XNN1!$K$3:$K$8,V_XNN1!$M$3:$M$8,BT1588)</f>
        <v>4.1400000000000201E-2</v>
      </c>
      <c r="BQ1588" s="308">
        <f>IFERROR((BN1588 - V_XNN1!$M$16) / (V_XNN1!$M$15- V_XNN1!$M$16) * 100, 0)</f>
        <v>33.426183844011149</v>
      </c>
      <c r="BR1588" s="308">
        <v>252</v>
      </c>
      <c r="BS1588" s="308">
        <v>249</v>
      </c>
      <c r="BT1588" s="374">
        <v>251.3</v>
      </c>
      <c r="BU1588" s="413">
        <v>0.12021018800000001</v>
      </c>
      <c r="BV1588" s="416">
        <v>5.7658000000000001E-2</v>
      </c>
      <c r="BW1588" s="415">
        <v>10.333333333333334</v>
      </c>
      <c r="BX1588" s="413">
        <v>1.0021967999999999</v>
      </c>
      <c r="BY1588" s="408">
        <v>7.3440000000000005E-2</v>
      </c>
      <c r="BZ1588" s="408">
        <v>2.4802848000000002</v>
      </c>
      <c r="CA1588" s="408"/>
      <c r="CB1588" s="413">
        <f>_xll.SRS1Splines.Functions25.Linear_Interp(V_NSPC!$N$4:$N$67,V_NSPC!$P$4:$P$67,CI1588)</f>
        <v>37.6613818398002</v>
      </c>
      <c r="CC1588" s="413">
        <f>(CB1588/V_NSPC!$T$5)*100</f>
        <v>31.083182166774254</v>
      </c>
      <c r="CD1588" s="308">
        <f>CB1588-V_NSPC!$T$6</f>
        <v>36.594215039800197</v>
      </c>
      <c r="CE1588" s="413">
        <f>IFERROR((CB1588 - V_NSPC!$T$6) / (V_NSPC!$T$5- V_NSPC!$T$6) * 100, 0)</f>
        <v>30.470791142911718</v>
      </c>
      <c r="CF1588" s="413">
        <v>995</v>
      </c>
      <c r="CG1588" s="413">
        <v>955</v>
      </c>
      <c r="CH1588" s="413"/>
      <c r="CI1588" s="417">
        <v>978.19</v>
      </c>
      <c r="CJ1588" s="413"/>
      <c r="CK1588" s="416"/>
      <c r="CL1588" s="415"/>
      <c r="CM1588" s="413">
        <v>1.0021967999999999</v>
      </c>
      <c r="CN1588" s="408">
        <v>1.4688E-2</v>
      </c>
      <c r="CO1588" s="408">
        <v>2.4802848000000002</v>
      </c>
      <c r="CP1588" s="408"/>
      <c r="CQ1588" s="413">
        <f>_xll.SRS1Splines.Functions25.Linear_Interp(V_NSPC!$X$4:$X$46,V_NSPC!$Z$4:$Z$46,CX1588)</f>
        <v>11.387371267100001</v>
      </c>
      <c r="CR1588" s="413">
        <f>(CQ1588/V_NSPC!$AD$5)*100</f>
        <v>73.737321763319997</v>
      </c>
      <c r="CS1588" s="308">
        <f>CQ1588-V_NSPC!$AD$6</f>
        <v>3.2889327471000005</v>
      </c>
      <c r="CT1588" s="413">
        <f>IFERROR((CQ1588 - V_NSPC!$AD$6) / (V_NSPC!$AD$5- V_NSPC!$AD$6) * 100, 0)</f>
        <v>44.779554311650585</v>
      </c>
      <c r="CU1588" s="413">
        <v>909</v>
      </c>
      <c r="CV1588" s="413">
        <v>905</v>
      </c>
      <c r="CW1588" s="413"/>
      <c r="CX1588" s="417">
        <v>907.11</v>
      </c>
      <c r="CY1588" s="413">
        <v>2.1876451612903223</v>
      </c>
      <c r="CZ1588" s="416">
        <v>3.7679630000000004</v>
      </c>
    </row>
    <row r="1589" spans="1:104" s="1" customFormat="1" hidden="1">
      <c r="A1589" s="315">
        <v>46148</v>
      </c>
      <c r="B1589" s="410">
        <v>5.25</v>
      </c>
      <c r="C1589" s="411">
        <v>0.81302399999999997</v>
      </c>
      <c r="D1589" s="412">
        <v>0.64618559999999992</v>
      </c>
      <c r="E1589" s="412">
        <v>0.70588799999999996</v>
      </c>
      <c r="F1589" s="412">
        <v>0</v>
      </c>
      <c r="G1589" s="413">
        <f>_xll.SRS1Splines.Functions25.Linear_Interp(V_NEM!$R$687:$R$703,V_NEM!$T$687:$T$703,M1589)+_xll.SRS1Splines.Functions25.Linear_Interp(V_NEM!$AB$687:$AB$703,V_NEM!$AD$687:$AD$703,N1589)</f>
        <v>0.7488381674000022</v>
      </c>
      <c r="H1589" s="308">
        <f>(G1589/(V_NEM!$T$696+V_NEM!$AD$696))*100</f>
        <v>77.265558087956947</v>
      </c>
      <c r="I1589" s="308">
        <f>G1589-(V_NEM!$T$694+V_NEM!$AD$694)</f>
        <v>0.10935203240000224</v>
      </c>
      <c r="J1589" s="308">
        <f>((IFERROR((_xll.SRS1Splines.Functions25.Linear_Interp(V_NEM!$R$687:$R$703,V_NEM!$T$687:$T$703,M1589) - V_NEM!$X$689) / (V_NEM!$X$688- V_NEM!$X$689) * 100, 0))+(IFERROR((_xll.SRS1Splines.Functions25.Linear_Interp(V_NEM!$AB$687:$AB$703,V_NEM!$AD$687:$AD$703,N1589) - V_NEM!$AH$689) / (V_NEM!$AH$688- V_NEM!$AH$689) * 100, 0)))/2</f>
        <v>32.217771912447226</v>
      </c>
      <c r="K1589" s="308">
        <v>784.3</v>
      </c>
      <c r="L1589" s="308">
        <v>781.8</v>
      </c>
      <c r="M1589" s="371">
        <v>782.72</v>
      </c>
      <c r="N1589" s="371">
        <v>782.67</v>
      </c>
      <c r="O1589" s="413">
        <v>0.80645161290322576</v>
      </c>
      <c r="P1589" s="414">
        <v>0.65937599999999996</v>
      </c>
      <c r="Q1589" s="415">
        <v>0</v>
      </c>
      <c r="R1589" s="413">
        <v>0.9764516129032258</v>
      </c>
      <c r="S1589" s="408">
        <v>0.28824700816726684</v>
      </c>
      <c r="T1589" s="408">
        <v>0</v>
      </c>
      <c r="U1589" s="408"/>
      <c r="V1589" s="413">
        <f>_xll.SRS1Splines.Functions25.Linear_Interp(V_NK3!$P$8:$P$32,V_NK3!$R$8:$R$32,AC1589)</f>
        <v>308.611066059998</v>
      </c>
      <c r="W1589" s="413">
        <f>(V1589/V_NK3!$R$28)*100</f>
        <v>56.923857829163339</v>
      </c>
      <c r="X1589" s="308">
        <f>V1589-V_NK3!$R$8</f>
        <v>252.03241405999799</v>
      </c>
      <c r="Y1589" s="308">
        <f>IFERROR((V1589 - V_NK3!$V$10) / (V_NK3!$V$9- V_NK3!$V$10) * 100, 0)</f>
        <v>51.904606935302212</v>
      </c>
      <c r="Z1589" s="308">
        <v>541.79999999999995</v>
      </c>
      <c r="AA1589" s="308">
        <v>521</v>
      </c>
      <c r="AB1589" s="413">
        <v>536.14539887527053</v>
      </c>
      <c r="AC1589" s="371">
        <v>534.05999999999995</v>
      </c>
      <c r="AD1589" s="308">
        <v>0.4838709677419355</v>
      </c>
      <c r="AE1589" s="416">
        <v>0</v>
      </c>
      <c r="AF1589" s="373">
        <v>0</v>
      </c>
      <c r="AG1589" s="413">
        <v>0.37838709677419358</v>
      </c>
      <c r="AH1589" s="408">
        <v>0</v>
      </c>
      <c r="AI1589" s="408">
        <v>0</v>
      </c>
      <c r="AJ1589" s="408"/>
      <c r="AK1589" s="413">
        <f>_xll.SRS1Splines.Functions25.Linear_Interp(V_NK2!$R$10:$R$21,V_NK2!$T$10:$T$21,AR1589)</f>
        <v>61.177542857172597</v>
      </c>
      <c r="AL1589" s="413">
        <f>(AK1589/V_NK2!$T$18)*100</f>
        <v>85.682833133294949</v>
      </c>
      <c r="AM1589" s="308">
        <f>AK1589-V_NK2!$T$11</f>
        <v>20.3575428571448</v>
      </c>
      <c r="AN1589" s="308">
        <f>IFERROR((AK1589 - V_NK2!$X$12) / (V_NK2!$X$11- V_NK2!$X$12) * 100, 0)</f>
        <v>66.57142857143819</v>
      </c>
      <c r="AO1589" s="308">
        <v>427</v>
      </c>
      <c r="AP1589" s="308">
        <v>420</v>
      </c>
      <c r="AQ1589" s="308"/>
      <c r="AR1589" s="371">
        <v>424.66</v>
      </c>
      <c r="AS1589" s="413">
        <v>0.58064516129032262</v>
      </c>
      <c r="AT1589" s="416">
        <v>0</v>
      </c>
      <c r="AU1589" s="415">
        <v>5.6</v>
      </c>
      <c r="AV1589" s="413">
        <v>0.45705600000000002</v>
      </c>
      <c r="AW1589" s="408">
        <v>0.33134818181818898</v>
      </c>
      <c r="AX1589" s="408">
        <v>0.2741481818181819</v>
      </c>
      <c r="AY1589" s="408"/>
      <c r="AZ1589" s="413">
        <f>_xll.SRS1Splines.Functions25.Linear_Interp(V_NNG3A!$H$4:$H$12,V_NNG3A!$I$4:$I$12,BF1589)</f>
        <v>12.071599999999901</v>
      </c>
      <c r="BA1589" s="413">
        <f>(AZ1589/V_NNG3A!$I$8)*100</f>
        <v>87.159566787002902</v>
      </c>
      <c r="BB1589" s="308">
        <f>_xll.SRS1Splines.Functions25.Linear_Interp(V_NNG3A!$H$4:$H$12,V_NNG3A!$J$4:$J$12,BF1589)</f>
        <v>1.0840137931034399</v>
      </c>
      <c r="BC1589" s="308">
        <f>IFERROR((AZ1589-V_NNG3A!$J$20) / (V_NNG3A!$J$19-V_NNG3A!$J$20) * 100, 0)</f>
        <v>37.870617997829235</v>
      </c>
      <c r="BD1589" s="308">
        <v>1050</v>
      </c>
      <c r="BE1589" s="308">
        <v>1047</v>
      </c>
      <c r="BF1589" s="374">
        <v>1048.56</v>
      </c>
      <c r="BG1589" s="413">
        <v>0.16129032258064518</v>
      </c>
      <c r="BH1589" s="416">
        <v>9.0070000000006992E-2</v>
      </c>
      <c r="BI1589" s="415">
        <v>0</v>
      </c>
      <c r="BJ1589" s="413">
        <v>0.74995200000000006</v>
      </c>
      <c r="BK1589" s="408">
        <v>0.36979200000000001</v>
      </c>
      <c r="BL1589" s="408">
        <v>0.36979200000000001</v>
      </c>
      <c r="BM1589" s="408">
        <f t="shared" si="22"/>
        <v>0</v>
      </c>
      <c r="BN1589" s="413">
        <f>_xll.SRS1Splines.Functions25.Linear_Interp(V_XNN1!$K$3:$K$8,V_XNN1!$L$3:$L$8,BT1589)</f>
        <v>0.2082</v>
      </c>
      <c r="BO1589" s="413">
        <f>(BN1589/V_XNN1!$L$7)*100</f>
        <v>99.142857142857139</v>
      </c>
      <c r="BP1589" s="308">
        <f>_xll.SRS1Splines.Functions25.Linear_Interp(V_XNN1!$K$3:$K$8,V_XNN1!$M$3:$M$8,BT1589)</f>
        <v>5.22000000000001E-2</v>
      </c>
      <c r="BQ1589" s="308">
        <f>IFERROR((BN1589 - V_XNN1!$M$16) / (V_XNN1!$M$15- V_XNN1!$M$16) * 100, 0)</f>
        <v>66.852367688022298</v>
      </c>
      <c r="BR1589" s="308">
        <v>252</v>
      </c>
      <c r="BS1589" s="308">
        <v>249</v>
      </c>
      <c r="BT1589" s="374">
        <v>251.9</v>
      </c>
      <c r="BU1589" s="413">
        <v>0.12021018800000001</v>
      </c>
      <c r="BV1589" s="416">
        <v>5.7514999999999997E-2</v>
      </c>
      <c r="BW1589" s="415">
        <v>12</v>
      </c>
      <c r="BX1589" s="413">
        <v>1.0021967999999999</v>
      </c>
      <c r="BY1589" s="408">
        <v>0.16588800000000001</v>
      </c>
      <c r="BZ1589" s="408">
        <v>2.4802848000000002</v>
      </c>
      <c r="CA1589" s="408"/>
      <c r="CB1589" s="413">
        <f>_xll.SRS1Splines.Functions25.Linear_Interp(V_NSPC!$N$4:$N$67,V_NSPC!$P$4:$P$67,CI1589)</f>
        <v>37.0880571325999</v>
      </c>
      <c r="CC1589" s="413">
        <f>(CB1589/V_NSPC!$T$5)*100</f>
        <v>30.609998352371921</v>
      </c>
      <c r="CD1589" s="308">
        <f>CB1589-V_NSPC!$T$6</f>
        <v>36.020890332599897</v>
      </c>
      <c r="CE1589" s="413">
        <f>IFERROR((CB1589 - V_NSPC!$T$6) / (V_NSPC!$T$5- V_NSPC!$T$6) * 100, 0)</f>
        <v>29.993402643358685</v>
      </c>
      <c r="CF1589" s="413">
        <v>995</v>
      </c>
      <c r="CG1589" s="413">
        <v>955</v>
      </c>
      <c r="CH1589" s="413"/>
      <c r="CI1589" s="417">
        <v>978.03</v>
      </c>
      <c r="CJ1589" s="413"/>
      <c r="CK1589" s="416"/>
      <c r="CL1589" s="415"/>
      <c r="CM1589" s="413">
        <v>1.0021967999999999</v>
      </c>
      <c r="CN1589" s="408">
        <v>1.2096000000000003E-2</v>
      </c>
      <c r="CO1589" s="408">
        <v>2.4802848000000002</v>
      </c>
      <c r="CP1589" s="408"/>
      <c r="CQ1589" s="413">
        <f>_xll.SRS1Splines.Functions25.Linear_Interp(V_NSPC!$X$4:$X$46,V_NSPC!$Z$4:$Z$46,CX1589)</f>
        <v>10.9936231079</v>
      </c>
      <c r="CR1589" s="413">
        <f>(CQ1589/V_NSPC!$AD$5)*100</f>
        <v>71.187660912924315</v>
      </c>
      <c r="CS1589" s="308">
        <f>CQ1589-V_NSPC!$AD$6</f>
        <v>2.8951845878999993</v>
      </c>
      <c r="CT1589" s="413">
        <f>IFERROR((CQ1589 - V_NSPC!$AD$6) / (V_NSPC!$AD$5- V_NSPC!$AD$6) * 100, 0)</f>
        <v>39.418585135386436</v>
      </c>
      <c r="CU1589" s="413">
        <v>909</v>
      </c>
      <c r="CV1589" s="413">
        <v>905</v>
      </c>
      <c r="CW1589" s="413"/>
      <c r="CX1589" s="417">
        <v>906.89</v>
      </c>
      <c r="CY1589" s="413">
        <v>2.1876451612903223</v>
      </c>
      <c r="CZ1589" s="416">
        <v>3.7659600000000002</v>
      </c>
    </row>
    <row r="1590" spans="1:104" s="1" customFormat="1" hidden="1">
      <c r="A1590" s="315">
        <v>46149</v>
      </c>
      <c r="B1590" s="410">
        <v>0</v>
      </c>
      <c r="C1590" s="411">
        <v>0.81302399999999997</v>
      </c>
      <c r="D1590" s="412">
        <v>0.648864</v>
      </c>
      <c r="E1590" s="412">
        <v>0.63763199999999998</v>
      </c>
      <c r="F1590" s="412">
        <v>0</v>
      </c>
      <c r="G1590" s="413">
        <f>_xll.SRS1Splines.Functions25.Linear_Interp(V_NEM!$R$687:$R$703,V_NEM!$T$687:$T$703,M1590)+_xll.SRS1Splines.Functions25.Linear_Interp(V_NEM!$AB$687:$AB$703,V_NEM!$AD$687:$AD$703,N1590)</f>
        <v>0.77729779059999393</v>
      </c>
      <c r="H1590" s="308">
        <f>(G1590/(V_NEM!$T$696+V_NEM!$AD$696))*100</f>
        <v>80.202038579002391</v>
      </c>
      <c r="I1590" s="308">
        <f>G1590-(V_NEM!$T$694+V_NEM!$AD$694)</f>
        <v>0.13781165559999398</v>
      </c>
      <c r="J1590" s="308">
        <f>((IFERROR((_xll.SRS1Splines.Functions25.Linear_Interp(V_NEM!$R$687:$R$703,V_NEM!$T$687:$T$703,M1590) - V_NEM!$X$689) / (V_NEM!$X$688- V_NEM!$X$689) * 100, 0))+(IFERROR((_xll.SRS1Splines.Functions25.Linear_Interp(V_NEM!$AB$687:$AB$703,V_NEM!$AD$687:$AD$703,N1590) - V_NEM!$AH$689) / (V_NEM!$AH$688- V_NEM!$AH$689) * 100, 0)))/2</f>
        <v>51.932796323876666</v>
      </c>
      <c r="K1590" s="308">
        <v>784.3</v>
      </c>
      <c r="L1590" s="308">
        <v>781.8</v>
      </c>
      <c r="M1590" s="371">
        <v>782.8</v>
      </c>
      <c r="N1590" s="371">
        <v>783.38</v>
      </c>
      <c r="O1590" s="413">
        <v>0.80645161290322576</v>
      </c>
      <c r="P1590" s="414">
        <v>0.66277999999999992</v>
      </c>
      <c r="Q1590" s="415">
        <v>0</v>
      </c>
      <c r="R1590" s="413">
        <v>0.9764516129032258</v>
      </c>
      <c r="S1590" s="408">
        <v>0.28824700817108156</v>
      </c>
      <c r="T1590" s="408">
        <v>0</v>
      </c>
      <c r="U1590" s="408"/>
      <c r="V1590" s="413">
        <f>_xll.SRS1Splines.Functions25.Linear_Interp(V_NK3!$P$8:$P$32,V_NK3!$R$8:$R$32,AC1590)</f>
        <v>308.89931307000103</v>
      </c>
      <c r="W1590" s="413">
        <f>(V1590/V_NK3!$R$28)*100</f>
        <v>56.977025500778531</v>
      </c>
      <c r="X1590" s="308">
        <f>V1590-V_NK3!$R$8</f>
        <v>252.32066107000102</v>
      </c>
      <c r="Y1590" s="308">
        <f>IFERROR((V1590 - V_NK3!$V$10) / (V_NK3!$V$9- V_NK3!$V$10) * 100, 0)</f>
        <v>51.963969727228346</v>
      </c>
      <c r="Z1590" s="308">
        <v>541.79999999999995</v>
      </c>
      <c r="AA1590" s="308">
        <v>521</v>
      </c>
      <c r="AB1590" s="413">
        <v>536.10766507485403</v>
      </c>
      <c r="AC1590" s="371">
        <v>534.07000000000005</v>
      </c>
      <c r="AD1590" s="308">
        <v>0.4838709677419355</v>
      </c>
      <c r="AE1590" s="416">
        <v>0</v>
      </c>
      <c r="AF1590" s="373">
        <v>0</v>
      </c>
      <c r="AG1590" s="413">
        <v>0.37838709677419358</v>
      </c>
      <c r="AH1590" s="408">
        <v>4.3685714285850524E-2</v>
      </c>
      <c r="AI1590" s="408">
        <v>0</v>
      </c>
      <c r="AJ1590" s="408"/>
      <c r="AK1590" s="413">
        <f>_xll.SRS1Splines.Functions25.Linear_Interp(V_NK2!$R$10:$R$21,V_NK2!$T$10:$T$21,AR1590)</f>
        <v>61.221228571458298</v>
      </c>
      <c r="AL1590" s="413">
        <f>(AK1590/V_NK2!$T$18)*100</f>
        <v>85.744017607084444</v>
      </c>
      <c r="AM1590" s="308">
        <f>AK1590-V_NK2!$T$11</f>
        <v>20.401228571430501</v>
      </c>
      <c r="AN1590" s="308">
        <f>IFERROR((AK1590 - V_NK2!$X$12) / (V_NK2!$X$11- V_NK2!$X$12) * 100, 0)</f>
        <v>66.714285714295301</v>
      </c>
      <c r="AO1590" s="308">
        <v>427</v>
      </c>
      <c r="AP1590" s="308">
        <v>420</v>
      </c>
      <c r="AQ1590" s="308"/>
      <c r="AR1590" s="371">
        <v>424.67</v>
      </c>
      <c r="AS1590" s="413">
        <v>0.58064516129032262</v>
      </c>
      <c r="AT1590" s="416">
        <v>0</v>
      </c>
      <c r="AU1590" s="415">
        <v>5.6</v>
      </c>
      <c r="AV1590" s="413">
        <v>0.45705600000000002</v>
      </c>
      <c r="AW1590" s="408">
        <v>0.32541784090912168</v>
      </c>
      <c r="AX1590" s="408">
        <v>0.29421784090909098</v>
      </c>
      <c r="AY1590" s="408"/>
      <c r="AZ1590" s="413">
        <f>_xll.SRS1Splines.Functions25.Linear_Interp(V_NNG3A!$H$4:$H$12,V_NNG3A!$I$4:$I$12,BF1590)</f>
        <v>12.219800000000101</v>
      </c>
      <c r="BA1590" s="413">
        <f>(AZ1590/V_NNG3A!$I$8)*100</f>
        <v>88.229602888087371</v>
      </c>
      <c r="BB1590" s="308">
        <f>_xll.SRS1Splines.Functions25.Linear_Interp(V_NNG3A!$H$4:$H$12,V_NNG3A!$J$4:$J$12,BF1590)</f>
        <v>1.2322137931035899</v>
      </c>
      <c r="BC1590" s="308">
        <f>IFERROR((AZ1590-V_NNG3A!$J$20) / (V_NNG3A!$J$19-V_NNG3A!$J$20) * 100, 0)</f>
        <v>43.04806649801683</v>
      </c>
      <c r="BD1590" s="308">
        <v>1050</v>
      </c>
      <c r="BE1590" s="308">
        <v>1047</v>
      </c>
      <c r="BF1590" s="374">
        <v>1048.68</v>
      </c>
      <c r="BG1590" s="413">
        <v>0.16129032258064518</v>
      </c>
      <c r="BH1590" s="416">
        <v>9.6730000000010474E-2</v>
      </c>
      <c r="BI1590" s="415">
        <v>0</v>
      </c>
      <c r="BJ1590" s="413">
        <v>0.74995200000000006</v>
      </c>
      <c r="BK1590" s="408">
        <v>0.45705600000000002</v>
      </c>
      <c r="BL1590" s="408">
        <v>0.45705600000000002</v>
      </c>
      <c r="BM1590" s="408">
        <f t="shared" si="22"/>
        <v>0</v>
      </c>
      <c r="BN1590" s="413">
        <f>_xll.SRS1Splines.Functions25.Linear_Interp(V_XNN1!$K$3:$K$8,V_XNN1!$L$3:$L$8,BT1590)</f>
        <v>0.212673</v>
      </c>
      <c r="BO1590" s="413">
        <f>(BN1590/V_XNN1!$L$7)*100</f>
        <v>101.27285714285715</v>
      </c>
      <c r="BP1590" s="308">
        <f>_xll.SRS1Splines.Functions25.Linear_Interp(V_XNN1!$K$3:$K$8,V_XNN1!$M$3:$M$8,BT1590)</f>
        <v>5.6673000000000098E-2</v>
      </c>
      <c r="BQ1590" s="308">
        <f>IFERROR((BN1590 - V_XNN1!$M$16) / (V_XNN1!$M$15- V_XNN1!$M$16) * 100, 0)</f>
        <v>80.696378830083589</v>
      </c>
      <c r="BR1590" s="308">
        <v>252</v>
      </c>
      <c r="BS1590" s="308">
        <v>249</v>
      </c>
      <c r="BT1590" s="374">
        <v>252.15</v>
      </c>
      <c r="BU1590" s="413">
        <v>0.12021018800000001</v>
      </c>
      <c r="BV1590" s="416">
        <v>7.3758000000000004E-2</v>
      </c>
      <c r="BW1590" s="415">
        <v>6</v>
      </c>
      <c r="BX1590" s="413">
        <v>1.0021967999999999</v>
      </c>
      <c r="BY1590" s="408">
        <v>0.19267199999999995</v>
      </c>
      <c r="BZ1590" s="408">
        <v>2.4802848000000002</v>
      </c>
      <c r="CA1590" s="408"/>
      <c r="CB1590" s="413">
        <f>_xll.SRS1Splines.Functions25.Linear_Interp(V_NSPC!$N$4:$N$67,V_NSPC!$P$4:$P$67,CI1590)</f>
        <v>30.582588048200101</v>
      </c>
      <c r="CC1590" s="413">
        <f>(CB1590/V_NSPC!$T$5)*100</f>
        <v>25.240819879557026</v>
      </c>
      <c r="CD1590" s="308">
        <f>CB1590-V_NSPC!$T$6</f>
        <v>29.515421248200102</v>
      </c>
      <c r="CE1590" s="413">
        <f>IFERROR((CB1590 - V_NSPC!$T$6) / (V_NSPC!$T$5- V_NSPC!$T$6) * 100, 0)</f>
        <v>24.576513948196837</v>
      </c>
      <c r="CF1590" s="413">
        <v>995</v>
      </c>
      <c r="CG1590" s="413">
        <v>955</v>
      </c>
      <c r="CH1590" s="413"/>
      <c r="CI1590" s="417">
        <v>976.09</v>
      </c>
      <c r="CJ1590" s="413"/>
      <c r="CK1590" s="416"/>
      <c r="CL1590" s="415"/>
      <c r="CM1590" s="413">
        <v>1.0021967999999999</v>
      </c>
      <c r="CN1590" s="408">
        <v>1.2096000000000003E-2</v>
      </c>
      <c r="CO1590" s="408">
        <v>2.4802848000000002</v>
      </c>
      <c r="CP1590" s="408"/>
      <c r="CQ1590" s="413">
        <f>_xll.SRS1Splines.Functions25.Linear_Interp(V_NSPC!$X$4:$X$46,V_NSPC!$Z$4:$Z$46,CX1590)</f>
        <v>14.422857193199899</v>
      </c>
      <c r="CR1590" s="413">
        <f>(CQ1590/V_NSPC!$AD$5)*100</f>
        <v>93.393184138470204</v>
      </c>
      <c r="CS1590" s="308">
        <f>CQ1590-V_NSPC!$AD$6</f>
        <v>6.324418673199899</v>
      </c>
      <c r="CT1590" s="413">
        <f>IFERROR((CQ1590 - V_NSPC!$AD$6) / (V_NSPC!$AD$5- V_NSPC!$AD$6) * 100, 0)</f>
        <v>86.108373519004388</v>
      </c>
      <c r="CU1590" s="413">
        <v>909</v>
      </c>
      <c r="CV1590" s="413">
        <v>905</v>
      </c>
      <c r="CW1590" s="413"/>
      <c r="CX1590" s="417">
        <v>908.56</v>
      </c>
      <c r="CY1590" s="413">
        <v>2.1876451612903223</v>
      </c>
      <c r="CZ1590" s="416">
        <v>2.4838200000000001</v>
      </c>
    </row>
    <row r="1591" spans="1:104" s="1" customFormat="1" hidden="1">
      <c r="A1591" s="315">
        <v>46150</v>
      </c>
      <c r="B1591" s="410">
        <v>0</v>
      </c>
      <c r="C1591" s="411">
        <v>0.81302399999999997</v>
      </c>
      <c r="D1591" s="412">
        <v>0.64886400000000011</v>
      </c>
      <c r="E1591" s="412">
        <v>0.66355200000000003</v>
      </c>
      <c r="F1591" s="412">
        <v>0</v>
      </c>
      <c r="G1591" s="413">
        <f>_xll.SRS1Splines.Functions25.Linear_Interp(V_NEM!$R$687:$R$703,V_NEM!$T$687:$T$703,M1591)+_xll.SRS1Splines.Functions25.Linear_Interp(V_NEM!$AB$687:$AB$703,V_NEM!$AD$687:$AD$703,N1591)</f>
        <v>0.65948921650000192</v>
      </c>
      <c r="H1591" s="308">
        <f>(G1591/(V_NEM!$T$696+V_NEM!$AD$696))*100</f>
        <v>68.046481314891864</v>
      </c>
      <c r="I1591" s="308">
        <f>G1591-(V_NEM!$T$694+V_NEM!$AD$694)</f>
        <v>2.0003081500001962E-2</v>
      </c>
      <c r="J1591" s="308">
        <f>((IFERROR((_xll.SRS1Splines.Functions25.Linear_Interp(V_NEM!$R$687:$R$703,V_NEM!$T$687:$T$703,M1591) - V_NEM!$X$689) / (V_NEM!$X$688- V_NEM!$X$689) * 100, 0))+(IFERROR((_xll.SRS1Splines.Functions25.Linear_Interp(V_NEM!$AB$687:$AB$703,V_NEM!$AD$687:$AD$703,N1591) - V_NEM!$AH$689) / (V_NEM!$AH$688- V_NEM!$AH$689) * 100, 0)))/2</f>
        <v>9.2385797785471038</v>
      </c>
      <c r="K1591" s="308">
        <v>784.3</v>
      </c>
      <c r="L1591" s="308">
        <v>781.8</v>
      </c>
      <c r="M1591" s="371">
        <v>782.1</v>
      </c>
      <c r="N1591" s="371">
        <v>782.3</v>
      </c>
      <c r="O1591" s="413">
        <v>0.80645161290322576</v>
      </c>
      <c r="P1591" s="414">
        <v>0.69364599999999998</v>
      </c>
      <c r="Q1591" s="415">
        <v>0</v>
      </c>
      <c r="R1591" s="413">
        <v>0.9764516129032258</v>
      </c>
      <c r="S1591" s="408">
        <v>0.28824700816726684</v>
      </c>
      <c r="T1591" s="408">
        <v>0</v>
      </c>
      <c r="U1591" s="408"/>
      <c r="V1591" s="413">
        <f>_xll.SRS1Splines.Functions25.Linear_Interp(V_NK3!$P$8:$P$32,V_NK3!$R$8:$R$32,AC1591)</f>
        <v>309.18756008000099</v>
      </c>
      <c r="W1591" s="413">
        <f>(V1591/V_NK3!$R$28)*100</f>
        <v>57.030193172393176</v>
      </c>
      <c r="X1591" s="308">
        <f>V1591-V_NK3!$R$8</f>
        <v>252.60890808000099</v>
      </c>
      <c r="Y1591" s="308">
        <f>IFERROR((V1591 - V_NK3!$V$10) / (V_NK3!$V$9- V_NK3!$V$10) * 100, 0)</f>
        <v>52.02333251915384</v>
      </c>
      <c r="Z1591" s="308">
        <v>541.79999999999995</v>
      </c>
      <c r="AA1591" s="308">
        <v>521</v>
      </c>
      <c r="AB1591" s="413">
        <v>536.06993127443752</v>
      </c>
      <c r="AC1591" s="371">
        <v>534.08000000000004</v>
      </c>
      <c r="AD1591" s="308">
        <v>0.4838709677419355</v>
      </c>
      <c r="AE1591" s="416">
        <v>0</v>
      </c>
      <c r="AF1591" s="373">
        <v>6.8</v>
      </c>
      <c r="AG1591" s="413">
        <v>0.37838709677419358</v>
      </c>
      <c r="AH1591" s="408">
        <v>4.3685714285612111E-2</v>
      </c>
      <c r="AI1591" s="408">
        <v>0</v>
      </c>
      <c r="AJ1591" s="408"/>
      <c r="AK1591" s="413">
        <f>_xll.SRS1Splines.Functions25.Linear_Interp(V_NK2!$R$10:$R$21,V_NK2!$T$10:$T$21,AR1591)</f>
        <v>61.264914285743998</v>
      </c>
      <c r="AL1591" s="413">
        <f>(AK1591/V_NK2!$T$18)*100</f>
        <v>85.80520208087394</v>
      </c>
      <c r="AM1591" s="308">
        <f>AK1591-V_NK2!$T$11</f>
        <v>20.444914285716202</v>
      </c>
      <c r="AN1591" s="308">
        <f>IFERROR((AK1591 - V_NK2!$X$12) / (V_NK2!$X$11- V_NK2!$X$12) * 100, 0)</f>
        <v>66.857142857152411</v>
      </c>
      <c r="AO1591" s="308">
        <v>427</v>
      </c>
      <c r="AP1591" s="308">
        <v>420</v>
      </c>
      <c r="AQ1591" s="308"/>
      <c r="AR1591" s="371">
        <v>424.68</v>
      </c>
      <c r="AS1591" s="413">
        <v>0.58064516129032262</v>
      </c>
      <c r="AT1591" s="416">
        <v>0</v>
      </c>
      <c r="AU1591" s="415">
        <v>15.9</v>
      </c>
      <c r="AV1591" s="413">
        <v>0.45705600000000002</v>
      </c>
      <c r="AW1591" s="408">
        <v>0.51790443181813683</v>
      </c>
      <c r="AX1591" s="408">
        <v>0.53350443181818163</v>
      </c>
      <c r="AY1591" s="408"/>
      <c r="AZ1591" s="413">
        <f>_xll.SRS1Splines.Functions25.Linear_Interp(V_NNG3A!$H$4:$H$12,V_NNG3A!$I$4:$I$12,BF1591)</f>
        <v>12.1456999999999</v>
      </c>
      <c r="BA1591" s="413">
        <f>(AZ1591/V_NNG3A!$I$8)*100</f>
        <v>87.694584837544411</v>
      </c>
      <c r="BB1591" s="308">
        <f>_xll.SRS1Splines.Functions25.Linear_Interp(V_NNG3A!$H$4:$H$12,V_NNG3A!$J$4:$J$12,BF1591)</f>
        <v>1.15811379310338</v>
      </c>
      <c r="BC1591" s="308">
        <f>IFERROR((AZ1591-V_NNG3A!$J$20) / (V_NNG3A!$J$19-V_NNG3A!$J$20) * 100, 0)</f>
        <v>40.45934224791953</v>
      </c>
      <c r="BD1591" s="308">
        <v>1050</v>
      </c>
      <c r="BE1591" s="308">
        <v>1047</v>
      </c>
      <c r="BF1591" s="374">
        <v>1048.6199999999999</v>
      </c>
      <c r="BG1591" s="413">
        <v>0.16129032258064518</v>
      </c>
      <c r="BH1591" s="416">
        <v>0.17594999999998254</v>
      </c>
      <c r="BI1591" s="415">
        <v>0</v>
      </c>
      <c r="BJ1591" s="413">
        <v>0.74995200000000006</v>
      </c>
      <c r="BK1591" s="408">
        <v>0.41558400000000001</v>
      </c>
      <c r="BL1591" s="408">
        <v>0.41558400000000001</v>
      </c>
      <c r="BM1591" s="408">
        <f t="shared" si="22"/>
        <v>0</v>
      </c>
      <c r="BN1591" s="413">
        <f>_xll.SRS1Splines.Functions25.Linear_Interp(V_XNN1!$K$3:$K$8,V_XNN1!$L$3:$L$8,BT1591)</f>
        <v>0.192</v>
      </c>
      <c r="BO1591" s="413">
        <f>(BN1591/V_XNN1!$L$7)*100</f>
        <v>91.428571428571431</v>
      </c>
      <c r="BP1591" s="308">
        <f>_xll.SRS1Splines.Functions25.Linear_Interp(V_XNN1!$K$3:$K$8,V_XNN1!$M$3:$M$8,BT1591)</f>
        <v>3.5999999999999997E-2</v>
      </c>
      <c r="BQ1591" s="308">
        <f>IFERROR((BN1591 - V_XNN1!$M$16) / (V_XNN1!$M$15- V_XNN1!$M$16) * 100, 0)</f>
        <v>16.713091922005617</v>
      </c>
      <c r="BR1591" s="308">
        <v>252</v>
      </c>
      <c r="BS1591" s="308">
        <v>249</v>
      </c>
      <c r="BT1591" s="374">
        <v>251</v>
      </c>
      <c r="BU1591" s="413">
        <v>0.12021018800000001</v>
      </c>
      <c r="BV1591" s="416">
        <v>8.3933999999999995E-2</v>
      </c>
      <c r="BW1591" s="415">
        <v>3</v>
      </c>
      <c r="BX1591" s="413">
        <v>1.0021967999999999</v>
      </c>
      <c r="BY1591" s="408">
        <v>0.210816</v>
      </c>
      <c r="BZ1591" s="408">
        <v>2.4802848000000002</v>
      </c>
      <c r="CA1591" s="408"/>
      <c r="CB1591" s="413">
        <f>_xll.SRS1Splines.Functions25.Linear_Interp(V_NSPC!$N$4:$N$67,V_NSPC!$P$4:$P$67,CI1591)</f>
        <v>29.780352259721401</v>
      </c>
      <c r="CC1591" s="413">
        <f>(CB1591/V_NSPC!$T$5)*100</f>
        <v>24.578708190186216</v>
      </c>
      <c r="CD1591" s="308">
        <f>CB1591-V_NSPC!$T$6</f>
        <v>28.713185459721402</v>
      </c>
      <c r="CE1591" s="413">
        <f>IFERROR((CB1591 - V_NSPC!$T$6) / (V_NSPC!$T$5- V_NSPC!$T$6) * 100, 0)</f>
        <v>23.908518771048833</v>
      </c>
      <c r="CF1591" s="413">
        <v>995</v>
      </c>
      <c r="CG1591" s="413">
        <v>955</v>
      </c>
      <c r="CH1591" s="413"/>
      <c r="CI1591" s="417">
        <v>975.83635798983596</v>
      </c>
      <c r="CJ1591" s="413"/>
      <c r="CK1591" s="416"/>
      <c r="CL1591" s="415"/>
      <c r="CM1591" s="413">
        <v>1.0021967999999999</v>
      </c>
      <c r="CN1591" s="408">
        <v>0.12959999999999999</v>
      </c>
      <c r="CO1591" s="408">
        <v>2.4802848000000002</v>
      </c>
      <c r="CP1591" s="408"/>
      <c r="CQ1591" s="413">
        <f>_xll.SRS1Splines.Functions25.Linear_Interp(V_NSPC!$X$4:$X$46,V_NSPC!$Z$4:$Z$46,CX1591)</f>
        <v>14.2141592559001</v>
      </c>
      <c r="CR1591" s="413">
        <f>(CQ1591/V_NSPC!$AD$5)*100</f>
        <v>92.041789984976916</v>
      </c>
      <c r="CS1591" s="308">
        <f>CQ1591-V_NSPC!$AD$6</f>
        <v>6.1157207359000996</v>
      </c>
      <c r="CT1591" s="413">
        <f>IFERROR((CQ1591 - V_NSPC!$AD$6) / (V_NSPC!$AD$5- V_NSPC!$AD$6) * 100, 0)</f>
        <v>83.266904466076468</v>
      </c>
      <c r="CU1591" s="413">
        <v>909</v>
      </c>
      <c r="CV1591" s="413">
        <v>905</v>
      </c>
      <c r="CW1591" s="413"/>
      <c r="CX1591" s="417">
        <v>908.47</v>
      </c>
      <c r="CY1591" s="413">
        <v>2.1876451612903223</v>
      </c>
      <c r="CZ1591" s="416">
        <v>3.6581380000000001</v>
      </c>
    </row>
    <row r="1592" spans="1:104" s="1" customFormat="1" hidden="1">
      <c r="A1592" s="315">
        <v>46151</v>
      </c>
      <c r="B1592" s="410">
        <v>0</v>
      </c>
      <c r="C1592" s="411">
        <v>0.81302399999999997</v>
      </c>
      <c r="D1592" s="412">
        <v>0.47692800000000002</v>
      </c>
      <c r="E1592" s="412">
        <v>0.46656000000000009</v>
      </c>
      <c r="F1592" s="412">
        <v>0</v>
      </c>
      <c r="G1592" s="413">
        <f>_xll.SRS1Splines.Functions25.Linear_Interp(V_NEM!$R$687:$R$703,V_NEM!$T$687:$T$703,M1592)+_xll.SRS1Splines.Functions25.Linear_Interp(V_NEM!$AB$687:$AB$703,V_NEM!$AD$687:$AD$703,N1592)</f>
        <v>0.77037224580000019</v>
      </c>
      <c r="H1592" s="308">
        <f>(G1592/(V_NEM!$T$696+V_NEM!$AD$696))*100</f>
        <v>79.487456834467935</v>
      </c>
      <c r="I1592" s="308">
        <f>G1592-(V_NEM!$T$694+V_NEM!$AD$694)</f>
        <v>0.13088611080000023</v>
      </c>
      <c r="J1592" s="308">
        <f>((IFERROR((_xll.SRS1Splines.Functions25.Linear_Interp(V_NEM!$R$687:$R$703,V_NEM!$T$687:$T$703,M1592) - V_NEM!$X$689) / (V_NEM!$X$688- V_NEM!$X$689) * 100, 0))+(IFERROR((_xll.SRS1Splines.Functions25.Linear_Interp(V_NEM!$AB$687:$AB$703,V_NEM!$AD$687:$AD$703,N1592) - V_NEM!$AH$689) / (V_NEM!$AH$688- V_NEM!$AH$689) * 100, 0)))/2</f>
        <v>36.640438402491853</v>
      </c>
      <c r="K1592" s="308">
        <v>784.3</v>
      </c>
      <c r="L1592" s="308">
        <v>781.8</v>
      </c>
      <c r="M1592" s="371">
        <v>782.88</v>
      </c>
      <c r="N1592" s="371">
        <v>782.7</v>
      </c>
      <c r="O1592" s="413">
        <v>0.80645161290322576</v>
      </c>
      <c r="P1592" s="414">
        <v>0.50597099999999995</v>
      </c>
      <c r="Q1592" s="415">
        <v>0</v>
      </c>
      <c r="R1592" s="413">
        <v>0.9764516129032258</v>
      </c>
      <c r="S1592" s="408">
        <v>0.28824700816726684</v>
      </c>
      <c r="T1592" s="408">
        <v>0</v>
      </c>
      <c r="U1592" s="408"/>
      <c r="V1592" s="413">
        <f>_xll.SRS1Splines.Functions25.Linear_Interp(V_NK3!$P$8:$P$32,V_NK3!$R$8:$R$32,AC1592)</f>
        <v>309.47580709000101</v>
      </c>
      <c r="W1592" s="413">
        <f>(V1592/V_NK3!$R$28)*100</f>
        <v>57.083360844007814</v>
      </c>
      <c r="X1592" s="308">
        <f>V1592-V_NK3!$R$8</f>
        <v>252.89715509000101</v>
      </c>
      <c r="Y1592" s="308">
        <f>IFERROR((V1592 - V_NK3!$V$10) / (V_NK3!$V$9- V_NK3!$V$10) * 100, 0)</f>
        <v>52.082695311079341</v>
      </c>
      <c r="Z1592" s="308">
        <v>541.79999999999995</v>
      </c>
      <c r="AA1592" s="308">
        <v>521</v>
      </c>
      <c r="AB1592" s="413">
        <v>536.03219747402102</v>
      </c>
      <c r="AC1592" s="371">
        <v>534.09</v>
      </c>
      <c r="AD1592" s="308">
        <v>0.4838709677419355</v>
      </c>
      <c r="AE1592" s="416">
        <v>0</v>
      </c>
      <c r="AF1592" s="373">
        <v>0</v>
      </c>
      <c r="AG1592" s="413">
        <v>0.37838709677419358</v>
      </c>
      <c r="AH1592" s="408">
        <v>4.3685714285612111E-2</v>
      </c>
      <c r="AI1592" s="408">
        <v>0</v>
      </c>
      <c r="AJ1592" s="408"/>
      <c r="AK1592" s="413">
        <f>_xll.SRS1Splines.Functions25.Linear_Interp(V_NK2!$R$10:$R$21,V_NK2!$T$10:$T$21,AR1592)</f>
        <v>61.3086000000296</v>
      </c>
      <c r="AL1592" s="413">
        <f>(AK1592/V_NK2!$T$18)*100</f>
        <v>85.866386554663293</v>
      </c>
      <c r="AM1592" s="308">
        <f>AK1592-V_NK2!$T$11</f>
        <v>20.488600000001803</v>
      </c>
      <c r="AN1592" s="308">
        <f>IFERROR((AK1592 - V_NK2!$X$12) / (V_NK2!$X$11- V_NK2!$X$12) * 100, 0)</f>
        <v>67.00000000000918</v>
      </c>
      <c r="AO1592" s="308">
        <v>427</v>
      </c>
      <c r="AP1592" s="308">
        <v>420</v>
      </c>
      <c r="AQ1592" s="308"/>
      <c r="AR1592" s="371">
        <v>424.69</v>
      </c>
      <c r="AS1592" s="413">
        <v>0.58064516129032262</v>
      </c>
      <c r="AT1592" s="416">
        <v>0</v>
      </c>
      <c r="AU1592" s="415">
        <v>16</v>
      </c>
      <c r="AV1592" s="413">
        <v>0.45705600000000002</v>
      </c>
      <c r="AW1592" s="408">
        <v>0.38972272727276269</v>
      </c>
      <c r="AX1592" s="408">
        <v>0.36372272727272725</v>
      </c>
      <c r="AY1592" s="408"/>
      <c r="AZ1592" s="413">
        <f>_xll.SRS1Splines.Functions25.Linear_Interp(V_NNG3A!$H$4:$H$12,V_NNG3A!$I$4:$I$12,BF1592)</f>
        <v>12.2692</v>
      </c>
      <c r="BA1592" s="413">
        <f>(AZ1592/V_NNG3A!$I$8)*100</f>
        <v>88.586281588447662</v>
      </c>
      <c r="BB1592" s="308">
        <f>_xll.SRS1Splines.Functions25.Linear_Interp(V_NNG3A!$H$4:$H$12,V_NNG3A!$J$4:$J$12,BF1592)</f>
        <v>1.2816137931035501</v>
      </c>
      <c r="BC1592" s="308">
        <f>IFERROR((AZ1592-V_NNG3A!$J$20) / (V_NNG3A!$J$19-V_NNG3A!$J$20) * 100, 0)</f>
        <v>44.773882664740178</v>
      </c>
      <c r="BD1592" s="308">
        <v>1050</v>
      </c>
      <c r="BE1592" s="308">
        <v>1047</v>
      </c>
      <c r="BF1592" s="374">
        <v>1048.72</v>
      </c>
      <c r="BG1592" s="413">
        <v>0.16129032258064518</v>
      </c>
      <c r="BH1592" s="416">
        <v>0.11952000000001863</v>
      </c>
      <c r="BI1592" s="415">
        <v>0</v>
      </c>
      <c r="BJ1592" s="413">
        <v>0.74995200000000006</v>
      </c>
      <c r="BK1592" s="408">
        <v>0.38275199999999998</v>
      </c>
      <c r="BL1592" s="408">
        <v>0.38275199999999998</v>
      </c>
      <c r="BM1592" s="408">
        <f t="shared" ref="BM1592:BM1634" si="23">BK1592-BL1592</f>
        <v>0</v>
      </c>
      <c r="BN1592" s="413">
        <f>_xll.SRS1Splines.Functions25.Linear_Interp(V_XNN1!$K$3:$K$8,V_XNN1!$L$3:$L$8,BT1592)</f>
        <v>0.2001</v>
      </c>
      <c r="BO1592" s="413">
        <f>(BN1592/V_XNN1!$L$7)*100</f>
        <v>95.285714285714278</v>
      </c>
      <c r="BP1592" s="308">
        <f>_xll.SRS1Splines.Functions25.Linear_Interp(V_XNN1!$K$3:$K$8,V_XNN1!$M$3:$M$8,BT1592)</f>
        <v>4.4099999999999799E-2</v>
      </c>
      <c r="BQ1592" s="308">
        <f>IFERROR((BN1592 - V_XNN1!$M$16) / (V_XNN1!$M$15- V_XNN1!$M$16) * 100, 0)</f>
        <v>41.782729805013958</v>
      </c>
      <c r="BR1592" s="308">
        <v>252</v>
      </c>
      <c r="BS1592" s="308">
        <v>249</v>
      </c>
      <c r="BT1592" s="374">
        <v>251.45</v>
      </c>
      <c r="BU1592" s="413">
        <v>0.12021018800000001</v>
      </c>
      <c r="BV1592" s="416">
        <v>5.4944399999999997E-2</v>
      </c>
      <c r="BW1592" s="415">
        <v>2</v>
      </c>
      <c r="BX1592" s="413">
        <v>1.0021967999999999</v>
      </c>
      <c r="BY1592" s="408">
        <v>0.16761599999999999</v>
      </c>
      <c r="BZ1592" s="408">
        <v>2.4802848000000002</v>
      </c>
      <c r="CA1592" s="408"/>
      <c r="CB1592" s="413">
        <f>_xll.SRS1Splines.Functions25.Linear_Interp(V_NSPC!$N$4:$N$67,V_NSPC!$P$4:$P$67,CI1592)</f>
        <v>27.275936763399901</v>
      </c>
      <c r="CC1592" s="413">
        <f>(CB1592/V_NSPC!$T$5)*100</f>
        <v>22.511731374928008</v>
      </c>
      <c r="CD1592" s="308">
        <f>CB1592-V_NSPC!$T$6</f>
        <v>26.208769963399902</v>
      </c>
      <c r="CE1592" s="413">
        <f>IFERROR((CB1592 - V_NSPC!$T$6) / (V_NSPC!$T$5- V_NSPC!$T$6) * 100, 0)</f>
        <v>21.823174914363097</v>
      </c>
      <c r="CF1592" s="413">
        <v>995</v>
      </c>
      <c r="CG1592" s="413">
        <v>955</v>
      </c>
      <c r="CH1592" s="413"/>
      <c r="CI1592" s="417">
        <v>975.03</v>
      </c>
      <c r="CJ1592" s="413"/>
      <c r="CK1592" s="416"/>
      <c r="CL1592" s="415"/>
      <c r="CM1592" s="413">
        <v>1.0021967999999999</v>
      </c>
      <c r="CN1592" s="408">
        <v>5.1840000000000002E-3</v>
      </c>
      <c r="CO1592" s="408">
        <v>2.4802848000000002</v>
      </c>
      <c r="CP1592" s="408"/>
      <c r="CQ1592" s="413">
        <f>_xll.SRS1Splines.Functions25.Linear_Interp(V_NSPC!$X$4:$X$46,V_NSPC!$Z$4:$Z$46,CX1592)</f>
        <v>14.3301025544</v>
      </c>
      <c r="CR1592" s="413">
        <f>(CQ1592/V_NSPC!$AD$5)*100</f>
        <v>92.792564514695485</v>
      </c>
      <c r="CS1592" s="308">
        <f>CQ1592-V_NSPC!$AD$6</f>
        <v>6.2316640343999996</v>
      </c>
      <c r="CT1592" s="413">
        <f>IFERROR((CQ1592 - V_NSPC!$AD$6) / (V_NSPC!$AD$5- V_NSPC!$AD$6) * 100, 0)</f>
        <v>84.845498384369918</v>
      </c>
      <c r="CU1592" s="413">
        <v>909</v>
      </c>
      <c r="CV1592" s="413">
        <v>905</v>
      </c>
      <c r="CW1592" s="413"/>
      <c r="CX1592" s="417">
        <v>908.52</v>
      </c>
      <c r="CY1592" s="413">
        <v>2.1876451612903223</v>
      </c>
      <c r="CZ1592" s="416">
        <v>3.7628090000000003</v>
      </c>
    </row>
    <row r="1593" spans="1:104" s="1" customFormat="1" hidden="1">
      <c r="A1593" s="315">
        <v>46152</v>
      </c>
      <c r="B1593" s="410">
        <v>0</v>
      </c>
      <c r="C1593" s="411">
        <v>0.81302399999999997</v>
      </c>
      <c r="D1593" s="412">
        <v>0.55209600000000014</v>
      </c>
      <c r="E1593" s="412">
        <v>0.54777600000000004</v>
      </c>
      <c r="F1593" s="412">
        <v>0</v>
      </c>
      <c r="G1593" s="413">
        <f>_xll.SRS1Splines.Functions25.Linear_Interp(V_NEM!$R$687:$R$703,V_NEM!$T$687:$T$703,M1593)+_xll.SRS1Splines.Functions25.Linear_Interp(V_NEM!$AB$687:$AB$703,V_NEM!$AD$687:$AD$703,N1593)</f>
        <v>0.67112349650000203</v>
      </c>
      <c r="H1593" s="308">
        <f>(G1593/(V_NEM!$T$696+V_NEM!$AD$696))*100</f>
        <v>69.246913098801429</v>
      </c>
      <c r="I1593" s="308">
        <f>G1593-(V_NEM!$T$694+V_NEM!$AD$694)</f>
        <v>3.163736150000207E-2</v>
      </c>
      <c r="J1593" s="308">
        <f>((IFERROR((_xll.SRS1Splines.Functions25.Linear_Interp(V_NEM!$R$687:$R$703,V_NEM!$T$687:$T$703,M1593) - V_NEM!$X$689) / (V_NEM!$X$688- V_NEM!$X$689) * 100, 0))+(IFERROR((_xll.SRS1Splines.Functions25.Linear_Interp(V_NEM!$AB$687:$AB$703,V_NEM!$AD$687:$AD$703,N1593) - V_NEM!$AH$689) / (V_NEM!$AH$688- V_NEM!$AH$689) * 100, 0)))/2</f>
        <v>20.748647729250404</v>
      </c>
      <c r="K1593" s="308">
        <v>784.3</v>
      </c>
      <c r="L1593" s="308">
        <v>781.8</v>
      </c>
      <c r="M1593" s="371">
        <v>782.1</v>
      </c>
      <c r="N1593" s="371">
        <v>782.8</v>
      </c>
      <c r="O1593" s="413">
        <v>0.80645161290322576</v>
      </c>
      <c r="P1593" s="414">
        <v>0.52993333322704883</v>
      </c>
      <c r="Q1593" s="415">
        <v>0</v>
      </c>
      <c r="R1593" s="413">
        <v>0.9764516129032258</v>
      </c>
      <c r="S1593" s="408">
        <v>0.2882470081691742</v>
      </c>
      <c r="T1593" s="408">
        <v>0</v>
      </c>
      <c r="U1593" s="408"/>
      <c r="V1593" s="413">
        <f>_xll.SRS1Splines.Functions25.Linear_Interp(V_NK3!$P$8:$P$32,V_NK3!$R$8:$R$32,AC1593)</f>
        <v>309.76405410000098</v>
      </c>
      <c r="W1593" s="413">
        <f>(V1593/V_NK3!$R$28)*100</f>
        <v>57.136528515622445</v>
      </c>
      <c r="X1593" s="308">
        <f>V1593-V_NK3!$R$8</f>
        <v>253.18540210000097</v>
      </c>
      <c r="Y1593" s="308">
        <f>IFERROR((V1593 - V_NK3!$V$10) / (V_NK3!$V$9- V_NK3!$V$10) * 100, 0)</f>
        <v>52.142058103004842</v>
      </c>
      <c r="Z1593" s="308">
        <v>541.79999999999995</v>
      </c>
      <c r="AA1593" s="308">
        <v>521</v>
      </c>
      <c r="AB1593" s="413">
        <v>535.99446367360451</v>
      </c>
      <c r="AC1593" s="371">
        <v>534.1</v>
      </c>
      <c r="AD1593" s="308">
        <v>0.4838709677419355</v>
      </c>
      <c r="AE1593" s="416">
        <v>0</v>
      </c>
      <c r="AF1593" s="373">
        <v>4.2</v>
      </c>
      <c r="AG1593" s="413">
        <v>0.37838709677419358</v>
      </c>
      <c r="AH1593" s="408">
        <v>0</v>
      </c>
      <c r="AI1593" s="408">
        <v>0</v>
      </c>
      <c r="AJ1593" s="408"/>
      <c r="AK1593" s="413">
        <f>_xll.SRS1Splines.Functions25.Linear_Interp(V_NK2!$R$10:$R$21,V_NK2!$T$10:$T$21,AR1593)</f>
        <v>61.3086000000296</v>
      </c>
      <c r="AL1593" s="413">
        <f>(AK1593/V_NK2!$T$18)*100</f>
        <v>85.866386554663293</v>
      </c>
      <c r="AM1593" s="308">
        <f>AK1593-V_NK2!$T$11</f>
        <v>20.488600000001803</v>
      </c>
      <c r="AN1593" s="308">
        <f>IFERROR((AK1593 - V_NK2!$X$12) / (V_NK2!$X$11- V_NK2!$X$12) * 100, 0)</f>
        <v>67.00000000000918</v>
      </c>
      <c r="AO1593" s="308">
        <v>427</v>
      </c>
      <c r="AP1593" s="308">
        <v>420</v>
      </c>
      <c r="AQ1593" s="308"/>
      <c r="AR1593" s="371">
        <v>424.69</v>
      </c>
      <c r="AS1593" s="413">
        <v>0.58064516129032262</v>
      </c>
      <c r="AT1593" s="416">
        <v>0</v>
      </c>
      <c r="AU1593" s="415">
        <v>7.9</v>
      </c>
      <c r="AV1593" s="413">
        <v>0.45705600000000002</v>
      </c>
      <c r="AW1593" s="408">
        <v>0.40532272727274865</v>
      </c>
      <c r="AX1593" s="408">
        <v>0.36372272727272725</v>
      </c>
      <c r="AY1593" s="408"/>
      <c r="AZ1593" s="413">
        <f>_xll.SRS1Splines.Functions25.Linear_Interp(V_NNG3A!$H$4:$H$12,V_NNG3A!$I$4:$I$12,BF1593)</f>
        <v>12.4668000000001</v>
      </c>
      <c r="BA1593" s="413">
        <f>(AZ1593/V_NNG3A!$I$8)*100</f>
        <v>90.012996389892422</v>
      </c>
      <c r="BB1593" s="308">
        <f>_xll.SRS1Splines.Functions25.Linear_Interp(V_NNG3A!$H$4:$H$12,V_NNG3A!$J$4:$J$12,BF1593)</f>
        <v>1.47921379310365</v>
      </c>
      <c r="BC1593" s="308">
        <f>IFERROR((AZ1593-V_NNG3A!$J$20) / (V_NNG3A!$J$19-V_NNG3A!$J$20) * 100, 0)</f>
        <v>51.677147331651177</v>
      </c>
      <c r="BD1593" s="308">
        <v>1050</v>
      </c>
      <c r="BE1593" s="308">
        <v>1047</v>
      </c>
      <c r="BF1593" s="374">
        <v>1048.8800000000001</v>
      </c>
      <c r="BG1593" s="413">
        <v>0.16129032258064518</v>
      </c>
      <c r="BH1593" s="416">
        <v>0.11982000000000699</v>
      </c>
      <c r="BI1593" s="415">
        <v>0</v>
      </c>
      <c r="BJ1593" s="413">
        <v>0.74995200000000006</v>
      </c>
      <c r="BK1593" s="408">
        <v>0.39484799999999998</v>
      </c>
      <c r="BL1593" s="408">
        <v>0.39484799999999998</v>
      </c>
      <c r="BM1593" s="408">
        <f t="shared" si="23"/>
        <v>0</v>
      </c>
      <c r="BN1593" s="413">
        <f>_xll.SRS1Splines.Functions25.Linear_Interp(V_XNN1!$K$3:$K$8,V_XNN1!$L$3:$L$8,BT1593)</f>
        <v>0.20100000000000001</v>
      </c>
      <c r="BO1593" s="413">
        <f>(BN1593/V_XNN1!$L$7)*100</f>
        <v>95.714285714285722</v>
      </c>
      <c r="BP1593" s="308">
        <f>_xll.SRS1Splines.Functions25.Linear_Interp(V_XNN1!$K$3:$K$8,V_XNN1!$M$3:$M$8,BT1593)</f>
        <v>4.4999999999999998E-2</v>
      </c>
      <c r="BQ1593" s="308">
        <f>IFERROR((BN1593 - V_XNN1!$M$16) / (V_XNN1!$M$15- V_XNN1!$M$16) * 100, 0)</f>
        <v>44.568245125348255</v>
      </c>
      <c r="BR1593" s="308">
        <v>252</v>
      </c>
      <c r="BS1593" s="308">
        <v>249</v>
      </c>
      <c r="BT1593" s="374">
        <v>251.5</v>
      </c>
      <c r="BU1593" s="413">
        <v>0.12021018800000001</v>
      </c>
      <c r="BV1593" s="416">
        <v>5.4475000000000003E-2</v>
      </c>
      <c r="BW1593" s="415">
        <v>1</v>
      </c>
      <c r="BX1593" s="413">
        <v>1.0021967999999999</v>
      </c>
      <c r="BY1593" s="408">
        <v>0.16761599999999999</v>
      </c>
      <c r="BZ1593" s="408">
        <v>2.1695039999999999</v>
      </c>
      <c r="CA1593" s="408"/>
      <c r="CB1593" s="413">
        <f>_xll.SRS1Splines.Functions25.Linear_Interp(V_NSPC!$N$4:$N$67,V_NSPC!$P$4:$P$67,CI1593)</f>
        <v>26.565108259899901</v>
      </c>
      <c r="CC1593" s="413">
        <f>(CB1593/V_NSPC!$T$5)*100</f>
        <v>21.925061136496225</v>
      </c>
      <c r="CD1593" s="308">
        <f>CB1593-V_NSPC!$T$6</f>
        <v>25.497941459899902</v>
      </c>
      <c r="CE1593" s="413">
        <f>IFERROR((CB1593 - V_NSPC!$T$6) / (V_NSPC!$T$5- V_NSPC!$T$6) * 100, 0)</f>
        <v>21.231291556706157</v>
      </c>
      <c r="CF1593" s="413">
        <v>995</v>
      </c>
      <c r="CG1593" s="413">
        <v>955</v>
      </c>
      <c r="CH1593" s="413"/>
      <c r="CI1593" s="417">
        <v>974.79</v>
      </c>
      <c r="CJ1593" s="413"/>
      <c r="CK1593" s="416"/>
      <c r="CL1593" s="415"/>
      <c r="CM1593" s="413">
        <v>1.0021967999999999</v>
      </c>
      <c r="CN1593" s="408">
        <v>5.1840000000000002E-3</v>
      </c>
      <c r="CO1593" s="408">
        <v>2.1695039999999999</v>
      </c>
      <c r="CP1593" s="408"/>
      <c r="CQ1593" s="413">
        <f>_xll.SRS1Splines.Functions25.Linear_Interp(V_NSPC!$X$4:$X$46,V_NSPC!$Z$4:$Z$46,CX1593)</f>
        <v>14.3996685334999</v>
      </c>
      <c r="CR1593" s="413">
        <f>(CQ1593/V_NSPC!$AD$5)*100</f>
        <v>93.243029232526382</v>
      </c>
      <c r="CS1593" s="308">
        <f>CQ1593-V_NSPC!$AD$6</f>
        <v>6.3012300134999002</v>
      </c>
      <c r="CT1593" s="413">
        <f>IFERROR((CQ1593 - V_NSPC!$AD$6) / (V_NSPC!$AD$5- V_NSPC!$AD$6) * 100, 0)</f>
        <v>85.792654735345437</v>
      </c>
      <c r="CU1593" s="413">
        <v>909</v>
      </c>
      <c r="CV1593" s="413">
        <v>905</v>
      </c>
      <c r="CW1593" s="413"/>
      <c r="CX1593" s="417">
        <v>908.55</v>
      </c>
      <c r="CY1593" s="413">
        <v>2.1876451612903223</v>
      </c>
      <c r="CZ1593" s="416">
        <v>3.1778519999999997</v>
      </c>
    </row>
    <row r="1594" spans="1:104" s="1" customFormat="1" hidden="1">
      <c r="A1594" s="315">
        <v>46153</v>
      </c>
      <c r="B1594" s="410">
        <v>0</v>
      </c>
      <c r="C1594" s="411">
        <v>0.81302399999999997</v>
      </c>
      <c r="D1594" s="412">
        <v>0.48729599999999995</v>
      </c>
      <c r="E1594" s="412">
        <v>0.471744</v>
      </c>
      <c r="F1594" s="412">
        <v>0</v>
      </c>
      <c r="G1594" s="413">
        <f>_xll.SRS1Splines.Functions25.Linear_Interp(V_NEM!$R$687:$R$703,V_NEM!$T$687:$T$703,M1594)+_xll.SRS1Splines.Functions25.Linear_Interp(V_NEM!$AB$687:$AB$703,V_NEM!$AD$687:$AD$703,N1594)</f>
        <v>0.75762737899999455</v>
      </c>
      <c r="H1594" s="308">
        <f>(G1594/(V_NEM!$T$696+V_NEM!$AD$696))*100</f>
        <v>78.172434057947129</v>
      </c>
      <c r="I1594" s="308">
        <f>G1594-(V_NEM!$T$694+V_NEM!$AD$694)</f>
        <v>0.11814124399999459</v>
      </c>
      <c r="J1594" s="308">
        <f>((IFERROR((_xll.SRS1Splines.Functions25.Linear_Interp(V_NEM!$R$687:$R$703,V_NEM!$T$687:$T$703,M1594) - V_NEM!$X$689) / (V_NEM!$X$688- V_NEM!$X$689) * 100, 0))+(IFERROR((_xll.SRS1Splines.Functions25.Linear_Interp(V_NEM!$AB$687:$AB$703,V_NEM!$AD$687:$AD$703,N1594) - V_NEM!$AH$689) / (V_NEM!$AH$688- V_NEM!$AH$689) * 100, 0)))/2</f>
        <v>32.472393605849135</v>
      </c>
      <c r="K1594" s="308">
        <v>784.3</v>
      </c>
      <c r="L1594" s="308">
        <v>781.8</v>
      </c>
      <c r="M1594" s="371">
        <v>782.8</v>
      </c>
      <c r="N1594" s="371">
        <v>782.6</v>
      </c>
      <c r="O1594" s="413">
        <v>0.80645161290322576</v>
      </c>
      <c r="P1594" s="414">
        <v>0.51843239197302149</v>
      </c>
      <c r="Q1594" s="415">
        <v>0</v>
      </c>
      <c r="R1594" s="413">
        <v>0.9764516129032258</v>
      </c>
      <c r="S1594" s="408">
        <v>0.28824700816726684</v>
      </c>
      <c r="T1594" s="408">
        <v>0</v>
      </c>
      <c r="U1594" s="408"/>
      <c r="V1594" s="413">
        <f>_xll.SRS1Splines.Functions25.Linear_Interp(V_NK3!$P$8:$P$32,V_NK3!$R$8:$R$32,AC1594)</f>
        <v>310.05230110999997</v>
      </c>
      <c r="W1594" s="413">
        <f>(V1594/V_NK3!$R$28)*100</f>
        <v>57.189696187236891</v>
      </c>
      <c r="X1594" s="308">
        <f>V1594-V_NK3!$R$8</f>
        <v>253.47364910999997</v>
      </c>
      <c r="Y1594" s="308">
        <f>IFERROR((V1594 - V_NK3!$V$10) / (V_NK3!$V$9- V_NK3!$V$10) * 100, 0)</f>
        <v>52.201420894930138</v>
      </c>
      <c r="Z1594" s="308">
        <v>541.79999999999995</v>
      </c>
      <c r="AA1594" s="308">
        <v>521</v>
      </c>
      <c r="AB1594" s="413">
        <v>535.95530891272665</v>
      </c>
      <c r="AC1594" s="371">
        <v>534.11</v>
      </c>
      <c r="AD1594" s="308">
        <v>0.4838709677419355</v>
      </c>
      <c r="AE1594" s="416">
        <v>0</v>
      </c>
      <c r="AF1594" s="373">
        <v>0</v>
      </c>
      <c r="AG1594" s="413">
        <v>0.37838709677419358</v>
      </c>
      <c r="AH1594" s="408">
        <v>0</v>
      </c>
      <c r="AI1594" s="408">
        <v>0</v>
      </c>
      <c r="AJ1594" s="408"/>
      <c r="AK1594" s="413">
        <f>_xll.SRS1Splines.Functions25.Linear_Interp(V_NK2!$R$10:$R$21,V_NK2!$T$10:$T$21,AR1594)</f>
        <v>61.3086000000296</v>
      </c>
      <c r="AL1594" s="413">
        <f>(AK1594/V_NK2!$T$18)*100</f>
        <v>85.866386554663293</v>
      </c>
      <c r="AM1594" s="308">
        <f>AK1594-V_NK2!$T$11</f>
        <v>20.488600000001803</v>
      </c>
      <c r="AN1594" s="308">
        <f>IFERROR((AK1594 - V_NK2!$X$12) / (V_NK2!$X$11- V_NK2!$X$12) * 100, 0)</f>
        <v>67.00000000000918</v>
      </c>
      <c r="AO1594" s="308">
        <v>427</v>
      </c>
      <c r="AP1594" s="308">
        <v>420</v>
      </c>
      <c r="AQ1594" s="308"/>
      <c r="AR1594" s="371">
        <v>424.69</v>
      </c>
      <c r="AS1594" s="413">
        <v>0.58064516129032262</v>
      </c>
      <c r="AT1594" s="416">
        <v>0</v>
      </c>
      <c r="AU1594" s="415">
        <v>5</v>
      </c>
      <c r="AV1594" s="413">
        <v>0.45705600000000002</v>
      </c>
      <c r="AW1594" s="408">
        <v>0.27272272727269181</v>
      </c>
      <c r="AX1594" s="408">
        <v>0.36372272727272725</v>
      </c>
      <c r="AY1594" s="408"/>
      <c r="AZ1594" s="413">
        <f>_xll.SRS1Splines.Functions25.Linear_Interp(V_NNG3A!$H$4:$H$12,V_NNG3A!$I$4:$I$12,BF1594)</f>
        <v>12.034549999999999</v>
      </c>
      <c r="BA1594" s="413">
        <f>(AZ1594/V_NNG3A!$I$8)*100</f>
        <v>86.892057761732858</v>
      </c>
      <c r="BB1594" s="308">
        <f>_xll.SRS1Splines.Functions25.Linear_Interp(V_NNG3A!$H$4:$H$12,V_NNG3A!$J$4:$J$12,BF1594)</f>
        <v>1.0469637931034801</v>
      </c>
      <c r="BC1594" s="308">
        <f>IFERROR((AZ1594-V_NNG3A!$J$20) / (V_NNG3A!$J$19-V_NNG3A!$J$20) * 100, 0)</f>
        <v>36.576255872787542</v>
      </c>
      <c r="BD1594" s="308">
        <v>1050</v>
      </c>
      <c r="BE1594" s="308">
        <v>1047</v>
      </c>
      <c r="BF1594" s="374">
        <v>1048.53</v>
      </c>
      <c r="BG1594" s="413">
        <v>0.16129032258064518</v>
      </c>
      <c r="BH1594" s="416">
        <v>0.11970999999999185</v>
      </c>
      <c r="BI1594" s="415">
        <v>0</v>
      </c>
      <c r="BJ1594" s="413">
        <v>0.74995200000000006</v>
      </c>
      <c r="BK1594" s="408">
        <v>0.393984</v>
      </c>
      <c r="BL1594" s="408">
        <v>0.362016</v>
      </c>
      <c r="BM1594" s="408">
        <f t="shared" si="23"/>
        <v>3.1967999999999996E-2</v>
      </c>
      <c r="BN1594" s="413">
        <f>_xll.SRS1Splines.Functions25.Linear_Interp(V_XNN1!$K$3:$K$8,V_XNN1!$L$3:$L$8,BT1594)</f>
        <v>0.19109999999999999</v>
      </c>
      <c r="BO1594" s="413">
        <f>(BN1594/V_XNN1!$L$7)*100</f>
        <v>91</v>
      </c>
      <c r="BP1594" s="308">
        <f>_xll.SRS1Splines.Functions25.Linear_Interp(V_XNN1!$K$3:$K$8,V_XNN1!$M$3:$M$8,BT1594)</f>
        <v>3.5099999999999798E-2</v>
      </c>
      <c r="BQ1594" s="308">
        <f>IFERROR((BN1594 - V_XNN1!$M$16) / (V_XNN1!$M$15- V_XNN1!$M$16) * 100, 0)</f>
        <v>13.927576601671317</v>
      </c>
      <c r="BR1594" s="308">
        <v>252</v>
      </c>
      <c r="BS1594" s="308">
        <v>249</v>
      </c>
      <c r="BT1594" s="374">
        <v>250.95</v>
      </c>
      <c r="BU1594" s="413">
        <v>0.12021018800000001</v>
      </c>
      <c r="BV1594" s="416">
        <v>5.3335E-2</v>
      </c>
      <c r="BW1594" s="415">
        <v>0</v>
      </c>
      <c r="BX1594" s="413">
        <v>1.0021967999999999</v>
      </c>
      <c r="BY1594" s="408">
        <v>0.12026880000000001</v>
      </c>
      <c r="BZ1594" s="408">
        <v>2.4802848000000002</v>
      </c>
      <c r="CA1594" s="408"/>
      <c r="CB1594" s="413">
        <f>_xll.SRS1Splines.Functions25.Linear_Interp(V_NSPC!$N$4:$N$67,V_NSPC!$P$4:$P$67,CI1594)</f>
        <v>25.859218625499899</v>
      </c>
      <c r="CC1594" s="413">
        <f>(CB1594/V_NSPC!$T$5)*100</f>
        <v>21.342467109834526</v>
      </c>
      <c r="CD1594" s="308">
        <f>CB1594-V_NSPC!$T$6</f>
        <v>24.7920518254999</v>
      </c>
      <c r="CE1594" s="413">
        <f>IFERROR((CB1594 - V_NSPC!$T$6) / (V_NSPC!$T$5- V_NSPC!$T$6) * 100, 0)</f>
        <v>20.643520631811189</v>
      </c>
      <c r="CF1594" s="413">
        <v>995</v>
      </c>
      <c r="CG1594" s="413">
        <v>955</v>
      </c>
      <c r="CH1594" s="413"/>
      <c r="CI1594" s="417">
        <v>974.55</v>
      </c>
      <c r="CJ1594" s="413"/>
      <c r="CK1594" s="416"/>
      <c r="CL1594" s="415"/>
      <c r="CM1594" s="413">
        <v>1.0021967999999999</v>
      </c>
      <c r="CN1594" s="408">
        <v>4.1472000000000011E-3</v>
      </c>
      <c r="CO1594" s="408">
        <v>2.4802848000000002</v>
      </c>
      <c r="CP1594" s="408"/>
      <c r="CQ1594" s="413">
        <f>_xll.SRS1Splines.Functions25.Linear_Interp(V_NSPC!$X$4:$X$46,V_NSPC!$Z$4:$Z$46,CX1594)</f>
        <v>14.283725235</v>
      </c>
      <c r="CR1594" s="413">
        <f>(CQ1594/V_NSPC!$AD$5)*100</f>
        <v>92.492254702807799</v>
      </c>
      <c r="CS1594" s="308">
        <f>CQ1594-V_NSPC!$AD$6</f>
        <v>6.1852867150000002</v>
      </c>
      <c r="CT1594" s="413">
        <f>IFERROR((CQ1594 - V_NSPC!$AD$6) / (V_NSPC!$AD$5- V_NSPC!$AD$6) * 100, 0)</f>
        <v>84.214060817052001</v>
      </c>
      <c r="CU1594" s="413">
        <v>909</v>
      </c>
      <c r="CV1594" s="413">
        <v>905</v>
      </c>
      <c r="CW1594" s="413"/>
      <c r="CX1594" s="417">
        <v>908.5</v>
      </c>
      <c r="CY1594" s="413">
        <v>2.1876451612903223</v>
      </c>
      <c r="CZ1594" s="416">
        <v>3.7713780000000003</v>
      </c>
    </row>
    <row r="1595" spans="1:104" s="1" customFormat="1" hidden="1">
      <c r="A1595" s="315">
        <v>46154</v>
      </c>
      <c r="B1595" s="410">
        <v>0</v>
      </c>
      <c r="C1595" s="411">
        <v>0.81302399999999997</v>
      </c>
      <c r="D1595" s="412">
        <v>0.49507199999999996</v>
      </c>
      <c r="E1595" s="412">
        <v>0.47088000000000008</v>
      </c>
      <c r="F1595" s="412">
        <v>0</v>
      </c>
      <c r="G1595" s="413">
        <f>_xll.SRS1Splines.Functions25.Linear_Interp(V_NEM!$R$687:$R$703,V_NEM!$T$687:$T$703,M1595)+_xll.SRS1Splines.Functions25.Linear_Interp(V_NEM!$AB$687:$AB$703,V_NEM!$AD$687:$AD$703,N1595)</f>
        <v>0.76460006689999771</v>
      </c>
      <c r="H1595" s="308">
        <f>(G1595/(V_NEM!$T$696+V_NEM!$AD$696))*100</f>
        <v>78.891880054987382</v>
      </c>
      <c r="I1595" s="308">
        <f>G1595-(V_NEM!$T$694+V_NEM!$AD$694)</f>
        <v>0.12511393189999775</v>
      </c>
      <c r="J1595" s="308">
        <f>((IFERROR((_xll.SRS1Splines.Functions25.Linear_Interp(V_NEM!$R$687:$R$703,V_NEM!$T$687:$T$703,M1595) - V_NEM!$X$689) / (V_NEM!$X$688- V_NEM!$X$689) * 100, 0))+(IFERROR((_xll.SRS1Splines.Functions25.Linear_Interp(V_NEM!$AB$687:$AB$703,V_NEM!$AD$687:$AD$703,N1595) - V_NEM!$AH$689) / (V_NEM!$AH$688- V_NEM!$AH$689) * 100, 0)))/2</f>
        <v>28.819697279609962</v>
      </c>
      <c r="K1595" s="308">
        <v>784.3</v>
      </c>
      <c r="L1595" s="308">
        <v>781.8</v>
      </c>
      <c r="M1595" s="371">
        <v>782.9</v>
      </c>
      <c r="N1595" s="371">
        <v>782.34</v>
      </c>
      <c r="O1595" s="413">
        <v>0.80645161290322576</v>
      </c>
      <c r="P1595" s="414">
        <v>0.49259374280472856</v>
      </c>
      <c r="Q1595" s="415">
        <v>0</v>
      </c>
      <c r="R1595" s="413">
        <v>0.9764516129032258</v>
      </c>
      <c r="S1595" s="408">
        <v>0.23059760999999998</v>
      </c>
      <c r="T1595" s="408">
        <v>0</v>
      </c>
      <c r="U1595" s="408"/>
      <c r="V1595" s="413">
        <f>_xll.SRS1Splines.Functions25.Linear_Interp(V_NK3!$P$8:$P$32,V_NK3!$R$8:$R$32,AC1595)</f>
        <v>310.05230110999997</v>
      </c>
      <c r="W1595" s="413">
        <f>(V1595/V_NK3!$R$28)*100</f>
        <v>57.189696187236891</v>
      </c>
      <c r="X1595" s="308">
        <f>V1595-V_NK3!$R$8</f>
        <v>253.47364910999997</v>
      </c>
      <c r="Y1595" s="308">
        <f>IFERROR((V1595 - V_NK3!$V$10) / (V_NK3!$V$9- V_NK3!$V$10) * 100, 0)</f>
        <v>52.201420894930138</v>
      </c>
      <c r="Z1595" s="308">
        <v>541.79999999999995</v>
      </c>
      <c r="AA1595" s="308">
        <v>521</v>
      </c>
      <c r="AB1595" s="413">
        <v>535.91615415184879</v>
      </c>
      <c r="AC1595" s="371">
        <v>534.11</v>
      </c>
      <c r="AD1595" s="308">
        <v>0.4838709677419355</v>
      </c>
      <c r="AE1595" s="416">
        <v>0</v>
      </c>
      <c r="AF1595" s="373">
        <v>0</v>
      </c>
      <c r="AG1595" s="413">
        <v>0.37838709677419358</v>
      </c>
      <c r="AH1595" s="408">
        <v>0</v>
      </c>
      <c r="AI1595" s="408">
        <v>0</v>
      </c>
      <c r="AJ1595" s="408"/>
      <c r="AK1595" s="413">
        <f>_xll.SRS1Splines.Functions25.Linear_Interp(V_NK2!$R$10:$R$21,V_NK2!$T$10:$T$21,AR1595)</f>
        <v>61.3086000000296</v>
      </c>
      <c r="AL1595" s="413">
        <f>(AK1595/V_NK2!$T$18)*100</f>
        <v>85.866386554663293</v>
      </c>
      <c r="AM1595" s="308">
        <f>AK1595-V_NK2!$T$11</f>
        <v>20.488600000001803</v>
      </c>
      <c r="AN1595" s="308">
        <f>IFERROR((AK1595 - V_NK2!$X$12) / (V_NK2!$X$11- V_NK2!$X$12) * 100, 0)</f>
        <v>67.00000000000918</v>
      </c>
      <c r="AO1595" s="308">
        <v>427</v>
      </c>
      <c r="AP1595" s="308">
        <v>420</v>
      </c>
      <c r="AQ1595" s="308"/>
      <c r="AR1595" s="371">
        <v>424.69</v>
      </c>
      <c r="AS1595" s="413">
        <v>0.58064516129032262</v>
      </c>
      <c r="AT1595" s="416">
        <v>0</v>
      </c>
      <c r="AU1595" s="415">
        <v>5.8</v>
      </c>
      <c r="AV1595" s="413">
        <v>0.45705600000000002</v>
      </c>
      <c r="AW1595" s="408">
        <v>0.2086460227272538</v>
      </c>
      <c r="AX1595" s="408">
        <v>0.25284602272727269</v>
      </c>
      <c r="AY1595" s="408"/>
      <c r="AZ1595" s="413">
        <f>_xll.SRS1Splines.Functions25.Linear_Interp(V_NNG3A!$H$4:$H$12,V_NNG3A!$I$4:$I$12,BF1595)</f>
        <v>11.824599999999901</v>
      </c>
      <c r="BA1595" s="413">
        <f>(AZ1595/V_NNG3A!$I$8)*100</f>
        <v>85.376173285197837</v>
      </c>
      <c r="BB1595" s="308">
        <f>_xll.SRS1Splines.Functions25.Linear_Interp(V_NNG3A!$H$4:$H$12,V_NNG3A!$J$4:$J$12,BF1595)</f>
        <v>0.83701379310338397</v>
      </c>
      <c r="BC1595" s="308">
        <f>IFERROR((AZ1595-V_NNG3A!$J$20) / (V_NNG3A!$J$19-V_NNG3A!$J$20) * 100, 0)</f>
        <v>29.241537164194892</v>
      </c>
      <c r="BD1595" s="308">
        <v>1050</v>
      </c>
      <c r="BE1595" s="308">
        <v>1047</v>
      </c>
      <c r="BF1595" s="374">
        <v>1048.3599999999999</v>
      </c>
      <c r="BG1595" s="413">
        <v>0.16129032258064518</v>
      </c>
      <c r="BH1595" s="416">
        <v>8.2160000000003494E-2</v>
      </c>
      <c r="BI1595" s="415">
        <v>0</v>
      </c>
      <c r="BJ1595" s="413">
        <v>0.74995200000000006</v>
      </c>
      <c r="BK1595" s="408">
        <v>0.393984</v>
      </c>
      <c r="BL1595" s="408">
        <v>0.27561600000000003</v>
      </c>
      <c r="BM1595" s="408">
        <f t="shared" si="23"/>
        <v>0.11836799999999997</v>
      </c>
      <c r="BN1595" s="413">
        <f>_xll.SRS1Splines.Functions25.Linear_Interp(V_XNN1!$K$3:$K$8,V_XNN1!$L$3:$L$8,BT1595)</f>
        <v>0.1983</v>
      </c>
      <c r="BO1595" s="413">
        <f>(BN1595/V_XNN1!$L$7)*100</f>
        <v>94.428571428571445</v>
      </c>
      <c r="BP1595" s="308">
        <f>_xll.SRS1Splines.Functions25.Linear_Interp(V_XNN1!$K$3:$K$8,V_XNN1!$M$3:$M$8,BT1595)</f>
        <v>4.22999999999999E-2</v>
      </c>
      <c r="BQ1595" s="308">
        <f>IFERROR((BN1595 - V_XNN1!$M$16) / (V_XNN1!$M$15- V_XNN1!$M$16) * 100, 0)</f>
        <v>36.211699164345447</v>
      </c>
      <c r="BR1595" s="308">
        <v>252</v>
      </c>
      <c r="BS1595" s="308">
        <v>249</v>
      </c>
      <c r="BT1595" s="374">
        <v>251.35</v>
      </c>
      <c r="BU1595" s="413">
        <v>0.12021018800000001</v>
      </c>
      <c r="BV1595" s="416">
        <v>4.2861999999999997E-2</v>
      </c>
      <c r="BW1595" s="415">
        <v>0</v>
      </c>
      <c r="BX1595" s="413">
        <v>1.0021967999999999</v>
      </c>
      <c r="BY1595" s="408">
        <v>0.13296959999999999</v>
      </c>
      <c r="BZ1595" s="408">
        <v>2.4802848000000002</v>
      </c>
      <c r="CA1595" s="408"/>
      <c r="CB1595" s="413">
        <f>_xll.SRS1Splines.Functions25.Linear_Interp(V_NSPC!$N$4:$N$67,V_NSPC!$P$4:$P$67,CI1595)</f>
        <v>25.153328991099801</v>
      </c>
      <c r="CC1595" s="413">
        <f>(CB1595/V_NSPC!$T$5)*100</f>
        <v>20.759873083172746</v>
      </c>
      <c r="CD1595" s="308">
        <f>CB1595-V_NSPC!$T$6</f>
        <v>24.086162191099802</v>
      </c>
      <c r="CE1595" s="413">
        <f>IFERROR((CB1595 - V_NSPC!$T$6) / (V_NSPC!$T$5- V_NSPC!$T$6) * 100, 0)</f>
        <v>20.055749706916139</v>
      </c>
      <c r="CF1595" s="413">
        <v>995</v>
      </c>
      <c r="CG1595" s="413">
        <v>955</v>
      </c>
      <c r="CH1595" s="413"/>
      <c r="CI1595" s="417">
        <v>974.31</v>
      </c>
      <c r="CJ1595" s="413"/>
      <c r="CK1595" s="416"/>
      <c r="CL1595" s="415"/>
      <c r="CM1595" s="413">
        <v>1.0021967999999999</v>
      </c>
      <c r="CN1595" s="408">
        <v>3.5424000000000002E-3</v>
      </c>
      <c r="CO1595" s="408">
        <v>2.4802848000000002</v>
      </c>
      <c r="CP1595" s="408"/>
      <c r="CQ1595" s="413">
        <f>_xll.SRS1Splines.Functions25.Linear_Interp(V_NSPC!$X$4:$X$46,V_NSPC!$Z$4:$Z$46,CX1595)</f>
        <v>14.353291214099899</v>
      </c>
      <c r="CR1595" s="413">
        <f>(CQ1595/V_NSPC!$AD$5)*100</f>
        <v>92.942719420638682</v>
      </c>
      <c r="CS1595" s="308">
        <f>CQ1595-V_NSPC!$AD$6</f>
        <v>6.254852694099899</v>
      </c>
      <c r="CT1595" s="413">
        <f>IFERROR((CQ1595 - V_NSPC!$AD$6) / (V_NSPC!$AD$5- V_NSPC!$AD$6) * 100, 0)</f>
        <v>85.161217168027505</v>
      </c>
      <c r="CU1595" s="413">
        <v>909</v>
      </c>
      <c r="CV1595" s="413">
        <v>905</v>
      </c>
      <c r="CW1595" s="413"/>
      <c r="CX1595" s="417">
        <v>908.53</v>
      </c>
      <c r="CY1595" s="413">
        <v>2.1876451612903223</v>
      </c>
      <c r="CZ1595" s="416">
        <v>3.761288</v>
      </c>
    </row>
    <row r="1596" spans="1:104" s="1" customFormat="1" hidden="1">
      <c r="A1596" s="315">
        <v>46155</v>
      </c>
      <c r="B1596" s="410">
        <v>1.6</v>
      </c>
      <c r="C1596" s="411">
        <v>0.81302399999999997</v>
      </c>
      <c r="D1596" s="412">
        <v>0.53049600000000008</v>
      </c>
      <c r="E1596" s="412">
        <v>0.54604799999999998</v>
      </c>
      <c r="F1596" s="412">
        <v>0</v>
      </c>
      <c r="G1596" s="413">
        <f>_xll.SRS1Splines.Functions25.Linear_Interp(V_NEM!$R$687:$R$703,V_NEM!$T$687:$T$703,M1596)+_xll.SRS1Splines.Functions25.Linear_Interp(V_NEM!$AB$687:$AB$703,V_NEM!$AD$687:$AD$703,N1596)</f>
        <v>0.83312756860000692</v>
      </c>
      <c r="H1596" s="308">
        <f>(G1596/(V_NEM!$T$696+V_NEM!$AD$696))*100</f>
        <v>85.962587577292837</v>
      </c>
      <c r="I1596" s="308">
        <f>G1596-(V_NEM!$T$694+V_NEM!$AD$694)</f>
        <v>0.19364143360000696</v>
      </c>
      <c r="J1596" s="308">
        <f>((IFERROR((_xll.SRS1Splines.Functions25.Linear_Interp(V_NEM!$R$687:$R$703,V_NEM!$T$687:$T$703,M1596) - V_NEM!$X$689) / (V_NEM!$X$688- V_NEM!$X$689) * 100, 0))+(IFERROR((_xll.SRS1Splines.Functions25.Linear_Interp(V_NEM!$AB$687:$AB$703,V_NEM!$AD$687:$AD$703,N1596) - V_NEM!$AH$689) / (V_NEM!$AH$688- V_NEM!$AH$689) * 100, 0)))/2</f>
        <v>61.932796323878989</v>
      </c>
      <c r="K1596" s="308">
        <v>784.3</v>
      </c>
      <c r="L1596" s="308">
        <v>781.8</v>
      </c>
      <c r="M1596" s="371">
        <v>783.2</v>
      </c>
      <c r="N1596" s="371">
        <v>783.38</v>
      </c>
      <c r="O1596" s="413">
        <v>0.80645161290322576</v>
      </c>
      <c r="P1596" s="414">
        <v>0.52814002723300002</v>
      </c>
      <c r="Q1596" s="415">
        <v>0</v>
      </c>
      <c r="R1596" s="413">
        <v>0.9764516129032258</v>
      </c>
      <c r="S1596" s="408">
        <v>0.28824700816726684</v>
      </c>
      <c r="T1596" s="408">
        <v>0</v>
      </c>
      <c r="U1596" s="408"/>
      <c r="V1596" s="413">
        <f>_xll.SRS1Splines.Functions25.Linear_Interp(V_NK3!$P$8:$P$32,V_NK3!$R$8:$R$32,AC1596)</f>
        <v>310.34054811999999</v>
      </c>
      <c r="W1596" s="413">
        <f>(V1596/V_NK3!$R$28)*100</f>
        <v>57.242863858851535</v>
      </c>
      <c r="X1596" s="308">
        <f>V1596-V_NK3!$R$8</f>
        <v>253.76189611999999</v>
      </c>
      <c r="Y1596" s="308">
        <f>IFERROR((V1596 - V_NK3!$V$10) / (V_NK3!$V$9- V_NK3!$V$10) * 100, 0)</f>
        <v>52.260783686855646</v>
      </c>
      <c r="Z1596" s="308">
        <v>541.79999999999995</v>
      </c>
      <c r="AA1596" s="308">
        <v>521</v>
      </c>
      <c r="AB1596" s="413">
        <v>535.87699939097092</v>
      </c>
      <c r="AC1596" s="371">
        <v>534.12</v>
      </c>
      <c r="AD1596" s="308">
        <v>0.4838709677419355</v>
      </c>
      <c r="AE1596" s="416">
        <v>0</v>
      </c>
      <c r="AF1596" s="373">
        <v>12.4</v>
      </c>
      <c r="AG1596" s="413">
        <v>0.37838709677419358</v>
      </c>
      <c r="AH1596" s="408">
        <v>0</v>
      </c>
      <c r="AI1596" s="408">
        <v>0</v>
      </c>
      <c r="AJ1596" s="408"/>
      <c r="AK1596" s="413">
        <f>_xll.SRS1Splines.Functions25.Linear_Interp(V_NK2!$R$10:$R$21,V_NK2!$T$10:$T$21,AR1596)</f>
        <v>61.3086000000296</v>
      </c>
      <c r="AL1596" s="413">
        <f>(AK1596/V_NK2!$T$18)*100</f>
        <v>85.866386554663293</v>
      </c>
      <c r="AM1596" s="308">
        <f>AK1596-V_NK2!$T$11</f>
        <v>20.488600000001803</v>
      </c>
      <c r="AN1596" s="308">
        <f>IFERROR((AK1596 - V_NK2!$X$12) / (V_NK2!$X$11- V_NK2!$X$12) * 100, 0)</f>
        <v>67.00000000000918</v>
      </c>
      <c r="AO1596" s="308">
        <v>427</v>
      </c>
      <c r="AP1596" s="308">
        <v>420</v>
      </c>
      <c r="AQ1596" s="308"/>
      <c r="AR1596" s="371">
        <v>424.69</v>
      </c>
      <c r="AS1596" s="413">
        <v>0.58064516129032262</v>
      </c>
      <c r="AT1596" s="416">
        <v>0</v>
      </c>
      <c r="AU1596" s="415">
        <v>2.1</v>
      </c>
      <c r="AV1596" s="413">
        <v>0.45705600000000002</v>
      </c>
      <c r="AW1596" s="408">
        <v>0.20180000000004253</v>
      </c>
      <c r="AX1596" s="408">
        <v>0.18359999999999993</v>
      </c>
      <c r="AY1596" s="408"/>
      <c r="AZ1596" s="413">
        <f>_xll.SRS1Splines.Functions25.Linear_Interp(V_NNG3A!$H$4:$H$12,V_NNG3A!$I$4:$I$12,BF1596)</f>
        <v>11.911050000000101</v>
      </c>
      <c r="BA1596" s="413">
        <f>(AZ1596/V_NNG3A!$I$8)*100</f>
        <v>86.000361010831057</v>
      </c>
      <c r="BB1596" s="308">
        <f>_xll.SRS1Splines.Functions25.Linear_Interp(V_NNG3A!$H$4:$H$12,V_NNG3A!$J$4:$J$12,BF1596)</f>
        <v>0.92346379310358795</v>
      </c>
      <c r="BC1596" s="308">
        <f>IFERROR((AZ1596-V_NNG3A!$J$20) / (V_NNG3A!$J$19-V_NNG3A!$J$20) * 100, 0)</f>
        <v>32.261715455973899</v>
      </c>
      <c r="BD1596" s="308">
        <v>1050</v>
      </c>
      <c r="BE1596" s="308">
        <v>1047</v>
      </c>
      <c r="BF1596" s="374">
        <v>1048.43</v>
      </c>
      <c r="BG1596" s="413">
        <v>0.16129032258064518</v>
      </c>
      <c r="BH1596" s="416">
        <v>5.8859999999986028E-2</v>
      </c>
      <c r="BI1596" s="415">
        <v>0</v>
      </c>
      <c r="BJ1596" s="413">
        <v>0.74995200000000006</v>
      </c>
      <c r="BK1596" s="408">
        <v>0.39484799999999998</v>
      </c>
      <c r="BL1596" s="408">
        <v>0.31622400000000001</v>
      </c>
      <c r="BM1596" s="408">
        <f t="shared" si="23"/>
        <v>7.8623999999999972E-2</v>
      </c>
      <c r="BN1596" s="413">
        <f>_xll.SRS1Splines.Functions25.Linear_Interp(V_XNN1!$K$3:$K$8,V_XNN1!$L$3:$L$8,BT1596)</f>
        <v>0.1956</v>
      </c>
      <c r="BO1596" s="413">
        <f>(BN1596/V_XNN1!$L$7)*100</f>
        <v>93.142857142857153</v>
      </c>
      <c r="BP1596" s="308">
        <f>_xll.SRS1Splines.Functions25.Linear_Interp(V_XNN1!$K$3:$K$8,V_XNN1!$M$3:$M$8,BT1596)</f>
        <v>3.9599999999999802E-2</v>
      </c>
      <c r="BQ1596" s="308">
        <f>IFERROR((BN1596 - V_XNN1!$M$16) / (V_XNN1!$M$15- V_XNN1!$M$16) * 100, 0)</f>
        <v>27.855153203342635</v>
      </c>
      <c r="BR1596" s="308">
        <v>252</v>
      </c>
      <c r="BS1596" s="308">
        <v>249</v>
      </c>
      <c r="BT1596" s="374">
        <v>251.2</v>
      </c>
      <c r="BU1596" s="413">
        <v>0.12021018800000001</v>
      </c>
      <c r="BV1596" s="416">
        <v>4.6657999999999998E-2</v>
      </c>
      <c r="BW1596" s="415">
        <v>4</v>
      </c>
      <c r="BX1596" s="413">
        <v>1.0021967999999999</v>
      </c>
      <c r="BY1596" s="408">
        <v>0.11283840000000001</v>
      </c>
      <c r="BZ1596" s="408">
        <v>2.2222080000000002</v>
      </c>
      <c r="CA1596" s="408"/>
      <c r="CB1596" s="413">
        <f>_xll.SRS1Splines.Functions25.Linear_Interp(V_NSPC!$N$4:$N$67,V_NSPC!$P$4:$P$67,CI1596)</f>
        <v>18.516424192199999</v>
      </c>
      <c r="CC1596" s="413">
        <f>(CB1596/V_NSPC!$T$5)*100</f>
        <v>15.282216374630819</v>
      </c>
      <c r="CD1596" s="308">
        <f>CB1596-V_NSPC!$T$6</f>
        <v>17.4492573922</v>
      </c>
      <c r="CE1596" s="413">
        <f>IFERROR((CB1596 - V_NSPC!$T$6) / (V_NSPC!$T$5- V_NSPC!$T$6) * 100, 0)</f>
        <v>14.529418844436501</v>
      </c>
      <c r="CF1596" s="413">
        <v>995</v>
      </c>
      <c r="CG1596" s="413">
        <v>955</v>
      </c>
      <c r="CH1596" s="413"/>
      <c r="CI1596" s="417">
        <v>971.86</v>
      </c>
      <c r="CJ1596" s="413"/>
      <c r="CK1596" s="416"/>
      <c r="CL1596" s="415"/>
      <c r="CM1596" s="413">
        <v>1.0021967999999999</v>
      </c>
      <c r="CN1596" s="408">
        <v>3.8016000000000005E-3</v>
      </c>
      <c r="CO1596" s="408">
        <v>2.2222080000000002</v>
      </c>
      <c r="CP1596" s="408"/>
      <c r="CQ1596" s="413">
        <f>_xll.SRS1Splines.Functions25.Linear_Interp(V_NSPC!$X$4:$X$46,V_NSPC!$Z$4:$Z$46,CX1596)</f>
        <v>14.3996685334999</v>
      </c>
      <c r="CR1596" s="413">
        <f>(CQ1596/V_NSPC!$AD$5)*100</f>
        <v>93.243029232526382</v>
      </c>
      <c r="CS1596" s="308">
        <f>CQ1596-V_NSPC!$AD$6</f>
        <v>6.3012300134999002</v>
      </c>
      <c r="CT1596" s="413">
        <f>IFERROR((CQ1596 - V_NSPC!$AD$6) / (V_NSPC!$AD$5- V_NSPC!$AD$6) * 100, 0)</f>
        <v>85.792654735345437</v>
      </c>
      <c r="CU1596" s="413">
        <v>909</v>
      </c>
      <c r="CV1596" s="413">
        <v>905</v>
      </c>
      <c r="CW1596" s="413"/>
      <c r="CX1596" s="417">
        <v>908.55</v>
      </c>
      <c r="CY1596" s="413">
        <v>2.1876451612903223</v>
      </c>
      <c r="CZ1596" s="416">
        <v>3.3391449999999998</v>
      </c>
    </row>
    <row r="1597" spans="1:104" s="1" customFormat="1" hidden="1">
      <c r="A1597" s="315">
        <v>46156</v>
      </c>
      <c r="B1597" s="410">
        <v>45</v>
      </c>
      <c r="C1597" s="411">
        <v>0.81302399999999997</v>
      </c>
      <c r="D1597" s="412">
        <v>0.55123200000000006</v>
      </c>
      <c r="E1597" s="412">
        <v>0.62726400000000004</v>
      </c>
      <c r="F1597" s="412">
        <v>0</v>
      </c>
      <c r="G1597" s="413">
        <f>_xll.SRS1Splines.Functions25.Linear_Interp(V_NEM!$R$687:$R$703,V_NEM!$T$687:$T$703,M1597)+_xll.SRS1Splines.Functions25.Linear_Interp(V_NEM!$AB$687:$AB$703,V_NEM!$AD$687:$AD$703,N1597)</f>
        <v>0.84365658089999385</v>
      </c>
      <c r="H1597" s="308">
        <f>(G1597/(V_NEM!$T$696+V_NEM!$AD$696))*100</f>
        <v>87.048977196425184</v>
      </c>
      <c r="I1597" s="308">
        <f>G1597-(V_NEM!$T$694+V_NEM!$AD$694)</f>
        <v>0.20417044589999389</v>
      </c>
      <c r="J1597" s="308">
        <f>((IFERROR((_xll.SRS1Splines.Functions25.Linear_Interp(V_NEM!$R$687:$R$703,V_NEM!$T$687:$T$703,M1597) - V_NEM!$X$689) / (V_NEM!$X$688- V_NEM!$X$689) * 100, 0))+(IFERROR((_xll.SRS1Splines.Functions25.Linear_Interp(V_NEM!$AB$687:$AB$703,V_NEM!$AD$687:$AD$703,N1597) - V_NEM!$AH$689) / (V_NEM!$AH$688- V_NEM!$AH$689) * 100, 0)))/2</f>
        <v>60.283479059976663</v>
      </c>
      <c r="K1597" s="308">
        <v>784.3</v>
      </c>
      <c r="L1597" s="308">
        <v>781.8</v>
      </c>
      <c r="M1597" s="371">
        <v>783.3</v>
      </c>
      <c r="N1597" s="371">
        <v>783.22</v>
      </c>
      <c r="O1597" s="413">
        <v>0.80645161290322576</v>
      </c>
      <c r="P1597" s="414">
        <v>0.59655295034332623</v>
      </c>
      <c r="Q1597" s="415">
        <v>0</v>
      </c>
      <c r="R1597" s="413">
        <v>0.9764516129032258</v>
      </c>
      <c r="S1597" s="408">
        <v>0.17294820489883422</v>
      </c>
      <c r="T1597" s="408">
        <v>0</v>
      </c>
      <c r="U1597" s="408"/>
      <c r="V1597" s="413">
        <f>_xll.SRS1Splines.Functions25.Linear_Interp(V_NK3!$P$8:$P$32,V_NK3!$R$8:$R$32,AC1597)</f>
        <v>310.51349632599897</v>
      </c>
      <c r="W1597" s="413">
        <f>(V1597/V_NK3!$R$28)*100</f>
        <v>57.274764461820126</v>
      </c>
      <c r="X1597" s="308">
        <f>V1597-V_NK3!$R$8</f>
        <v>253.93484432599897</v>
      </c>
      <c r="Y1597" s="308">
        <f>IFERROR((V1597 - V_NK3!$V$10) / (V_NK3!$V$9- V_NK3!$V$10) * 100, 0)</f>
        <v>52.296401362010734</v>
      </c>
      <c r="Z1597" s="308">
        <v>541.79999999999995</v>
      </c>
      <c r="AA1597" s="308">
        <v>521</v>
      </c>
      <c r="AB1597" s="413">
        <v>535.83784463009306</v>
      </c>
      <c r="AC1597" s="371">
        <v>534.12599999999998</v>
      </c>
      <c r="AD1597" s="308">
        <v>0.4838709677419355</v>
      </c>
      <c r="AE1597" s="416">
        <v>0</v>
      </c>
      <c r="AF1597" s="373">
        <v>13.8</v>
      </c>
      <c r="AG1597" s="413">
        <v>0.37838709677419358</v>
      </c>
      <c r="AH1597" s="408">
        <v>4.3685714285612111E-2</v>
      </c>
      <c r="AI1597" s="408">
        <v>0</v>
      </c>
      <c r="AJ1597" s="408"/>
      <c r="AK1597" s="413">
        <f>_xll.SRS1Splines.Functions25.Linear_Interp(V_NK2!$R$10:$R$21,V_NK2!$T$10:$T$21,AR1597)</f>
        <v>61.3522857143153</v>
      </c>
      <c r="AL1597" s="413">
        <f>(AK1597/V_NK2!$T$18)*100</f>
        <v>85.927571028452803</v>
      </c>
      <c r="AM1597" s="308">
        <f>AK1597-V_NK2!$T$11</f>
        <v>20.532285714287504</v>
      </c>
      <c r="AN1597" s="308">
        <f>IFERROR((AK1597 - V_NK2!$X$12) / (V_NK2!$X$11- V_NK2!$X$12) * 100, 0)</f>
        <v>67.142857142866291</v>
      </c>
      <c r="AO1597" s="308">
        <v>427</v>
      </c>
      <c r="AP1597" s="308">
        <v>420</v>
      </c>
      <c r="AQ1597" s="308"/>
      <c r="AR1597" s="371">
        <v>424.7</v>
      </c>
      <c r="AS1597" s="413">
        <v>0.58064516129032262</v>
      </c>
      <c r="AT1597" s="416">
        <v>0</v>
      </c>
      <c r="AU1597" s="415">
        <v>5.7</v>
      </c>
      <c r="AV1597" s="413">
        <v>0.45705600000000002</v>
      </c>
      <c r="AW1597" s="408">
        <v>0.29799999999995508</v>
      </c>
      <c r="AX1597" s="408">
        <v>0.18359999999999993</v>
      </c>
      <c r="AY1597" s="408"/>
      <c r="AZ1597" s="413">
        <f>_xll.SRS1Splines.Functions25.Linear_Interp(V_NNG3A!$H$4:$H$12,V_NNG3A!$I$4:$I$12,BF1597)</f>
        <v>12.4544499999999</v>
      </c>
      <c r="BA1597" s="413">
        <f>(AZ1597/V_NNG3A!$I$8)*100</f>
        <v>89.923826714800725</v>
      </c>
      <c r="BB1597" s="308">
        <f>_xll.SRS1Splines.Functions25.Linear_Interp(V_NNG3A!$H$4:$H$12,V_NNG3A!$J$4:$J$12,BF1597)</f>
        <v>1.4668637931033801</v>
      </c>
      <c r="BC1597" s="308">
        <f>IFERROR((AZ1597-V_NNG3A!$J$20) / (V_NNG3A!$J$19-V_NNG3A!$J$20) * 100, 0)</f>
        <v>51.24569328996246</v>
      </c>
      <c r="BD1597" s="308">
        <v>1050</v>
      </c>
      <c r="BE1597" s="308">
        <v>1047</v>
      </c>
      <c r="BF1597" s="374">
        <v>1048.8699999999999</v>
      </c>
      <c r="BG1597" s="413">
        <v>0.16129032258064518</v>
      </c>
      <c r="BH1597" s="416">
        <v>5.8929999999993016E-2</v>
      </c>
      <c r="BI1597" s="415">
        <v>0</v>
      </c>
      <c r="BJ1597" s="413">
        <v>0.74995200000000006</v>
      </c>
      <c r="BK1597" s="408">
        <v>0.39484799999999998</v>
      </c>
      <c r="BL1597" s="408">
        <v>0.222912</v>
      </c>
      <c r="BM1597" s="408">
        <f t="shared" si="23"/>
        <v>0.17193599999999998</v>
      </c>
      <c r="BN1597" s="413">
        <f>_xll.SRS1Splines.Functions25.Linear_Interp(V_XNN1!$K$3:$K$8,V_XNN1!$L$3:$L$8,BT1597)</f>
        <v>0.2082</v>
      </c>
      <c r="BO1597" s="413">
        <f>(BN1597/V_XNN1!$L$7)*100</f>
        <v>99.142857142857139</v>
      </c>
      <c r="BP1597" s="308">
        <f>_xll.SRS1Splines.Functions25.Linear_Interp(V_XNN1!$K$3:$K$8,V_XNN1!$M$3:$M$8,BT1597)</f>
        <v>5.22000000000001E-2</v>
      </c>
      <c r="BQ1597" s="308">
        <f>IFERROR((BN1597 - V_XNN1!$M$16) / (V_XNN1!$M$15- V_XNN1!$M$16) * 100, 0)</f>
        <v>66.852367688022298</v>
      </c>
      <c r="BR1597" s="308">
        <v>252</v>
      </c>
      <c r="BS1597" s="308">
        <v>249</v>
      </c>
      <c r="BT1597" s="374">
        <v>251.9</v>
      </c>
      <c r="BU1597" s="413">
        <v>0.12021018800000001</v>
      </c>
      <c r="BV1597" s="416">
        <v>3.4784000000000002E-2</v>
      </c>
      <c r="BW1597" s="415">
        <v>3.3333333333333335</v>
      </c>
      <c r="BX1597" s="413">
        <v>1.0021967999999999</v>
      </c>
      <c r="BY1597" s="408">
        <v>0.21340799999999999</v>
      </c>
      <c r="BZ1597" s="408">
        <v>2.1695039999999999</v>
      </c>
      <c r="CA1597" s="408"/>
      <c r="CB1597" s="413">
        <f>_xll.SRS1Splines.Functions25.Linear_Interp(V_NSPC!$N$4:$N$67,V_NSPC!$P$4:$P$67,CI1597)</f>
        <v>16.41332019</v>
      </c>
      <c r="CC1597" s="413">
        <f>(CB1597/V_NSPC!$T$5)*100</f>
        <v>13.546455188434223</v>
      </c>
      <c r="CD1597" s="308">
        <f>CB1597-V_NSPC!$T$6</f>
        <v>15.34615339</v>
      </c>
      <c r="CE1597" s="413">
        <f>IFERROR((CB1597 - V_NSPC!$T$6) / (V_NSPC!$T$5- V_NSPC!$T$6) * 100, 0)</f>
        <v>12.778233780536089</v>
      </c>
      <c r="CF1597" s="413">
        <v>995</v>
      </c>
      <c r="CG1597" s="413">
        <v>955</v>
      </c>
      <c r="CH1597" s="413"/>
      <c r="CI1597" s="417">
        <v>971</v>
      </c>
      <c r="CJ1597" s="413"/>
      <c r="CK1597" s="416"/>
      <c r="CL1597" s="415"/>
      <c r="CM1597" s="413">
        <v>1.0021967999999999</v>
      </c>
      <c r="CN1597" s="408">
        <v>4.3200000000000009E-3</v>
      </c>
      <c r="CO1597" s="408">
        <v>2.1695039999999999</v>
      </c>
      <c r="CP1597" s="408"/>
      <c r="CQ1597" s="413">
        <f>_xll.SRS1Splines.Functions25.Linear_Interp(V_NSPC!$X$4:$X$46,V_NSPC!$Z$4:$Z$46,CX1597)</f>
        <v>14.237347915599999</v>
      </c>
      <c r="CR1597" s="413">
        <f>(CQ1597/V_NSPC!$AD$5)*100</f>
        <v>92.191944890920112</v>
      </c>
      <c r="CS1597" s="308">
        <f>CQ1597-V_NSPC!$AD$6</f>
        <v>6.1389093955999989</v>
      </c>
      <c r="CT1597" s="413">
        <f>IFERROR((CQ1597 - V_NSPC!$AD$6) / (V_NSPC!$AD$5- V_NSPC!$AD$6) * 100, 0)</f>
        <v>83.58262324973407</v>
      </c>
      <c r="CU1597" s="413">
        <v>909</v>
      </c>
      <c r="CV1597" s="413">
        <v>905</v>
      </c>
      <c r="CW1597" s="413"/>
      <c r="CX1597" s="417">
        <v>908.48</v>
      </c>
      <c r="CY1597" s="413">
        <v>2.1876451612903223</v>
      </c>
      <c r="CZ1597" s="416">
        <v>3.2727879999999998</v>
      </c>
    </row>
    <row r="1598" spans="1:104" s="1" customFormat="1" hidden="1">
      <c r="A1598" s="315">
        <v>46157</v>
      </c>
      <c r="B1598" s="410">
        <v>6.2</v>
      </c>
      <c r="C1598" s="411">
        <v>0.81302399999999997</v>
      </c>
      <c r="D1598" s="412">
        <v>0.57797999999999972</v>
      </c>
      <c r="E1598" s="412">
        <v>0.62478</v>
      </c>
      <c r="F1598" s="412">
        <v>0</v>
      </c>
      <c r="G1598" s="413">
        <f>_xll.SRS1Splines.Functions25.Linear_Interp(V_NEM!$R$687:$R$703,V_NEM!$T$687:$T$703,M1598)+_xll.SRS1Splines.Functions25.Linear_Interp(V_NEM!$AB$687:$AB$703,V_NEM!$AD$687:$AD$703,N1598)</f>
        <v>0.73035544235000704</v>
      </c>
      <c r="H1598" s="308">
        <f>(G1598/(V_NEM!$T$696+V_NEM!$AD$696))*100</f>
        <v>75.358499756605482</v>
      </c>
      <c r="I1598" s="308">
        <f>G1598-(V_NEM!$T$694+V_NEM!$AD$694)</f>
        <v>9.0869307350007089E-2</v>
      </c>
      <c r="J1598" s="308">
        <f>((IFERROR((_xll.SRS1Splines.Functions25.Linear_Interp(V_NEM!$R$687:$R$703,V_NEM!$T$687:$T$703,M1598) - V_NEM!$X$689) / (V_NEM!$X$688- V_NEM!$X$689) * 100, 0))+(IFERROR((_xll.SRS1Splines.Functions25.Linear_Interp(V_NEM!$AB$687:$AB$703,V_NEM!$AD$687:$AD$703,N1598) - V_NEM!$AH$689) / (V_NEM!$AH$688- V_NEM!$AH$689) * 100, 0)))/2</f>
        <v>42.41991659051024</v>
      </c>
      <c r="K1598" s="308">
        <v>784.3</v>
      </c>
      <c r="L1598" s="308">
        <v>781.8</v>
      </c>
      <c r="M1598" s="371">
        <v>782.45</v>
      </c>
      <c r="N1598" s="371">
        <v>783.33</v>
      </c>
      <c r="O1598" s="413">
        <v>0.80645161290322576</v>
      </c>
      <c r="P1598" s="414">
        <v>0.65617800000000004</v>
      </c>
      <c r="Q1598" s="415">
        <v>0</v>
      </c>
      <c r="R1598" s="413">
        <v>0.9764516129032258</v>
      </c>
      <c r="S1598" s="408">
        <v>0.11529880326843261</v>
      </c>
      <c r="T1598" s="408">
        <v>0</v>
      </c>
      <c r="U1598" s="408"/>
      <c r="V1598" s="413">
        <f>_xll.SRS1Splines.Functions25.Linear_Interp(V_NK3!$P$8:$P$32,V_NK3!$R$8:$R$32,AC1598)</f>
        <v>310.62879513000001</v>
      </c>
      <c r="W1598" s="413">
        <f>(V1598/V_NK3!$R$28)*100</f>
        <v>57.296031530466188</v>
      </c>
      <c r="X1598" s="308">
        <f>V1598-V_NK3!$R$8</f>
        <v>254.05014313000001</v>
      </c>
      <c r="Y1598" s="308">
        <f>IFERROR((V1598 - V_NK3!$V$10) / (V_NK3!$V$9- V_NK3!$V$10) * 100, 0)</f>
        <v>52.320146478781162</v>
      </c>
      <c r="Z1598" s="308">
        <v>541.79999999999995</v>
      </c>
      <c r="AA1598" s="308">
        <v>521</v>
      </c>
      <c r="AB1598" s="413">
        <v>535.7986898692152</v>
      </c>
      <c r="AC1598" s="371">
        <v>534.13</v>
      </c>
      <c r="AD1598" s="308">
        <v>0.4838709677419355</v>
      </c>
      <c r="AE1598" s="416">
        <v>0</v>
      </c>
      <c r="AF1598" s="373">
        <v>12.2</v>
      </c>
      <c r="AG1598" s="413">
        <v>0.37838709677419358</v>
      </c>
      <c r="AH1598" s="408">
        <v>8.7371428571701049E-2</v>
      </c>
      <c r="AI1598" s="408">
        <v>0</v>
      </c>
      <c r="AJ1598" s="408"/>
      <c r="AK1598" s="413">
        <f>_xll.SRS1Splines.Functions25.Linear_Interp(V_NK2!$R$10:$R$21,V_NK2!$T$10:$T$21,AR1598)</f>
        <v>61.439657142886901</v>
      </c>
      <c r="AL1598" s="413">
        <f>(AK1598/V_NK2!$T$18)*100</f>
        <v>86.049939976032064</v>
      </c>
      <c r="AM1598" s="308">
        <f>AK1598-V_NK2!$T$11</f>
        <v>20.619657142859104</v>
      </c>
      <c r="AN1598" s="308">
        <f>IFERROR((AK1598 - V_NK2!$X$12) / (V_NK2!$X$11- V_NK2!$X$12) * 100, 0)</f>
        <v>67.428571428581151</v>
      </c>
      <c r="AO1598" s="308">
        <v>427</v>
      </c>
      <c r="AP1598" s="308">
        <v>420</v>
      </c>
      <c r="AQ1598" s="308"/>
      <c r="AR1598" s="371">
        <v>424.72</v>
      </c>
      <c r="AS1598" s="413">
        <v>0.58064516129032262</v>
      </c>
      <c r="AT1598" s="416">
        <v>0</v>
      </c>
      <c r="AU1598" s="415">
        <v>2.4</v>
      </c>
      <c r="AV1598" s="413">
        <v>0.45705600000000002</v>
      </c>
      <c r="AW1598" s="408">
        <v>0.47894406250004029</v>
      </c>
      <c r="AX1598" s="408">
        <v>0.26314406249999994</v>
      </c>
      <c r="AY1598" s="408"/>
      <c r="AZ1598" s="413">
        <f>_xll.SRS1Splines.Functions25.Linear_Interp(V_NNG3A!$H$4:$H$12,V_NNG3A!$I$4:$I$12,BF1598)</f>
        <v>13.479500000000099</v>
      </c>
      <c r="BA1598" s="413">
        <f>(AZ1598/V_NNG3A!$I$8)*100</f>
        <v>97.324909747293148</v>
      </c>
      <c r="BB1598" s="308">
        <f>_xll.SRS1Splines.Functions25.Linear_Interp(V_NNG3A!$H$4:$H$12,V_NNG3A!$J$4:$J$12,BF1598)</f>
        <v>2.49191379310356</v>
      </c>
      <c r="BC1598" s="308">
        <f>IFERROR((AZ1598-V_NNG3A!$J$20) / (V_NNG3A!$J$19-V_NNG3A!$J$20) * 100, 0)</f>
        <v>87.056378749551953</v>
      </c>
      <c r="BD1598" s="308">
        <v>1050</v>
      </c>
      <c r="BE1598" s="308">
        <v>1047</v>
      </c>
      <c r="BF1598" s="374">
        <v>1049.7</v>
      </c>
      <c r="BG1598" s="413">
        <v>0.16129032258064518</v>
      </c>
      <c r="BH1598" s="416">
        <v>8.5779999999998829E-2</v>
      </c>
      <c r="BI1598" s="415">
        <v>0</v>
      </c>
      <c r="BJ1598" s="413">
        <v>0.74995200000000006</v>
      </c>
      <c r="BK1598" s="408">
        <v>0.39484799999999998</v>
      </c>
      <c r="BL1598" s="408">
        <v>0.26697599999999999</v>
      </c>
      <c r="BM1598" s="408">
        <f t="shared" si="23"/>
        <v>0.12787199999999999</v>
      </c>
      <c r="BN1598" s="413">
        <f>_xll.SRS1Splines.Functions25.Linear_Interp(V_XNN1!$K$3:$K$8,V_XNN1!$L$3:$L$8,BT1598)</f>
        <v>0.211782</v>
      </c>
      <c r="BO1598" s="413">
        <f>(BN1598/V_XNN1!$L$7)*100</f>
        <v>100.84857142857142</v>
      </c>
      <c r="BP1598" s="308">
        <f>_xll.SRS1Splines.Functions25.Linear_Interp(V_XNN1!$K$3:$K$8,V_XNN1!$M$3:$M$8,BT1598)</f>
        <v>5.5781999999999901E-2</v>
      </c>
      <c r="BQ1598" s="308">
        <f>IFERROR((BN1598 - V_XNN1!$M$16) / (V_XNN1!$M$15- V_XNN1!$M$16) * 100, 0)</f>
        <v>77.938718662952667</v>
      </c>
      <c r="BR1598" s="308">
        <v>252</v>
      </c>
      <c r="BS1598" s="308">
        <v>249</v>
      </c>
      <c r="BT1598" s="374">
        <v>252.1</v>
      </c>
      <c r="BU1598" s="413">
        <v>0.12021018800000001</v>
      </c>
      <c r="BV1598" s="416">
        <v>4.0821999999999997E-2</v>
      </c>
      <c r="BW1598" s="415">
        <v>45.666666666666664</v>
      </c>
      <c r="BX1598" s="413">
        <v>1.0021967999999999</v>
      </c>
      <c r="BY1598" s="408">
        <v>0.13055039999999998</v>
      </c>
      <c r="BZ1598" s="408">
        <v>2.4805440000000001</v>
      </c>
      <c r="CA1598" s="408"/>
      <c r="CB1598" s="413">
        <f>_xll.SRS1Splines.Functions25.Linear_Interp(V_NSPC!$N$4:$N$67,V_NSPC!$P$4:$P$67,CI1598)</f>
        <v>14.8329931178999</v>
      </c>
      <c r="CC1598" s="413">
        <f>(CB1598/V_NSPC!$T$5)*100</f>
        <v>12.242159066902611</v>
      </c>
      <c r="CD1598" s="308">
        <f>CB1598-V_NSPC!$T$6</f>
        <v>13.765826317899899</v>
      </c>
      <c r="CE1598" s="413">
        <f>IFERROR((CB1598 - V_NSPC!$T$6) / (V_NSPC!$T$5- V_NSPC!$T$6) * 100, 0)</f>
        <v>11.462347755953273</v>
      </c>
      <c r="CF1598" s="413">
        <v>995</v>
      </c>
      <c r="CG1598" s="413">
        <v>955</v>
      </c>
      <c r="CH1598" s="413"/>
      <c r="CI1598" s="417">
        <v>970.31</v>
      </c>
      <c r="CJ1598" s="413"/>
      <c r="CK1598" s="416"/>
      <c r="CL1598" s="415"/>
      <c r="CM1598" s="413">
        <v>1.0021967999999999</v>
      </c>
      <c r="CN1598" s="408">
        <v>3.3695999999999999E-3</v>
      </c>
      <c r="CO1598" s="408">
        <v>2.4805440000000001</v>
      </c>
      <c r="CP1598" s="408"/>
      <c r="CQ1598" s="413">
        <f>_xll.SRS1Splines.Functions25.Linear_Interp(V_NSPC!$X$4:$X$46,V_NSPC!$Z$4:$Z$46,CX1598)</f>
        <v>13.9358953395001</v>
      </c>
      <c r="CR1598" s="413">
        <f>(CQ1598/V_NSPC!$AD$5)*100</f>
        <v>90.239931113650783</v>
      </c>
      <c r="CS1598" s="308">
        <f>CQ1598-V_NSPC!$AD$6</f>
        <v>5.8374568195000993</v>
      </c>
      <c r="CT1598" s="413">
        <f>IFERROR((CQ1598 - V_NSPC!$AD$6) / (V_NSPC!$AD$5- V_NSPC!$AD$6) * 100, 0)</f>
        <v>79.478279062168951</v>
      </c>
      <c r="CU1598" s="413">
        <v>909</v>
      </c>
      <c r="CV1598" s="413">
        <v>905</v>
      </c>
      <c r="CW1598" s="413"/>
      <c r="CX1598" s="417">
        <v>908.35</v>
      </c>
      <c r="CY1598" s="413">
        <v>2.1876451612903223</v>
      </c>
      <c r="CZ1598" s="416">
        <v>3.7677489999999998</v>
      </c>
    </row>
    <row r="1599" spans="1:104" s="1" customFormat="1" hidden="1">
      <c r="A1599" s="315">
        <v>46158</v>
      </c>
      <c r="B1599" s="410">
        <v>1.4</v>
      </c>
      <c r="C1599" s="411">
        <v>0.81302399999999997</v>
      </c>
      <c r="D1599" s="412">
        <v>0.58323599999999987</v>
      </c>
      <c r="E1599" s="412">
        <v>0.7009200000000001</v>
      </c>
      <c r="F1599" s="412">
        <v>0</v>
      </c>
      <c r="G1599" s="413">
        <f>_xll.SRS1Splines.Functions25.Linear_Interp(V_NEM!$R$687:$R$703,V_NEM!$T$687:$T$703,M1599)+_xll.SRS1Splines.Functions25.Linear_Interp(V_NEM!$AB$687:$AB$703,V_NEM!$AD$687:$AD$703,N1599)</f>
        <v>0.6870746495499962</v>
      </c>
      <c r="H1599" s="308">
        <f>(G1599/(V_NEM!$T$696+V_NEM!$AD$696))*100</f>
        <v>70.892762357304676</v>
      </c>
      <c r="I1599" s="308">
        <f>G1599-(V_NEM!$T$694+V_NEM!$AD$694)</f>
        <v>4.7588514549996241E-2</v>
      </c>
      <c r="J1599" s="308">
        <f>((IFERROR((_xll.SRS1Splines.Functions25.Linear_Interp(V_NEM!$R$687:$R$703,V_NEM!$T$687:$T$703,M1599) - V_NEM!$X$689) / (V_NEM!$X$688- V_NEM!$X$689) * 100, 0))+(IFERROR((_xll.SRS1Splines.Functions25.Linear_Interp(V_NEM!$AB$687:$AB$703,V_NEM!$AD$687:$AD$703,N1599) - V_NEM!$AH$689) / (V_NEM!$AH$688- V_NEM!$AH$689) * 100, 0)))/2</f>
        <v>29.143841343107827</v>
      </c>
      <c r="K1599" s="308">
        <v>784.3</v>
      </c>
      <c r="L1599" s="308">
        <v>781.8</v>
      </c>
      <c r="M1599" s="371">
        <v>782.17</v>
      </c>
      <c r="N1599" s="371">
        <v>783.08</v>
      </c>
      <c r="O1599" s="413">
        <v>0.80645161290322576</v>
      </c>
      <c r="P1599" s="414">
        <v>0.65370600000000001</v>
      </c>
      <c r="Q1599" s="415">
        <v>18.2</v>
      </c>
      <c r="R1599" s="413">
        <v>0.9764516129032258</v>
      </c>
      <c r="S1599" s="408">
        <v>1.1529880326709747</v>
      </c>
      <c r="T1599" s="408">
        <v>0</v>
      </c>
      <c r="U1599" s="408"/>
      <c r="V1599" s="413">
        <f>_xll.SRS1Splines.Functions25.Linear_Interp(V_NK3!$P$8:$P$32,V_NK3!$R$8:$R$32,AC1599)</f>
        <v>311.78178316999902</v>
      </c>
      <c r="W1599" s="413">
        <f>(V1599/V_NK3!$R$28)*100</f>
        <v>57.508702216924547</v>
      </c>
      <c r="X1599" s="308">
        <f>V1599-V_NK3!$R$8</f>
        <v>255.20313116999901</v>
      </c>
      <c r="Y1599" s="308">
        <f>IFERROR((V1599 - V_NK3!$V$10) / (V_NK3!$V$9- V_NK3!$V$10) * 100, 0)</f>
        <v>52.557597646482968</v>
      </c>
      <c r="Z1599" s="308">
        <v>541.79999999999995</v>
      </c>
      <c r="AA1599" s="308">
        <v>521</v>
      </c>
      <c r="AB1599" s="413">
        <v>535.75953510833733</v>
      </c>
      <c r="AC1599" s="371">
        <v>534.16999999999996</v>
      </c>
      <c r="AD1599" s="308">
        <v>0.4838709677419355</v>
      </c>
      <c r="AE1599" s="416">
        <v>0</v>
      </c>
      <c r="AF1599" s="373">
        <v>2.8</v>
      </c>
      <c r="AG1599" s="413">
        <v>0.37838709677419358</v>
      </c>
      <c r="AH1599" s="408">
        <v>0</v>
      </c>
      <c r="AI1599" s="408">
        <v>0</v>
      </c>
      <c r="AJ1599" s="408"/>
      <c r="AK1599" s="413">
        <f>_xll.SRS1Splines.Functions25.Linear_Interp(V_NK2!$R$10:$R$21,V_NK2!$T$10:$T$21,AR1599)</f>
        <v>61.439657142886901</v>
      </c>
      <c r="AL1599" s="413">
        <f>(AK1599/V_NK2!$T$18)*100</f>
        <v>86.049939976032064</v>
      </c>
      <c r="AM1599" s="308">
        <f>AK1599-V_NK2!$T$11</f>
        <v>20.619657142859104</v>
      </c>
      <c r="AN1599" s="308">
        <f>IFERROR((AK1599 - V_NK2!$X$12) / (V_NK2!$X$11- V_NK2!$X$12) * 100, 0)</f>
        <v>67.428571428581151</v>
      </c>
      <c r="AO1599" s="308">
        <v>427</v>
      </c>
      <c r="AP1599" s="308">
        <v>420</v>
      </c>
      <c r="AQ1599" s="308"/>
      <c r="AR1599" s="371">
        <v>424.72</v>
      </c>
      <c r="AS1599" s="413">
        <v>0.58064516129032262</v>
      </c>
      <c r="AT1599" s="416">
        <v>0</v>
      </c>
      <c r="AU1599" s="415">
        <v>3.2</v>
      </c>
      <c r="AV1599" s="413">
        <v>0.45705600000000002</v>
      </c>
      <c r="AW1599" s="408">
        <v>0.58032204545453137</v>
      </c>
      <c r="AX1599" s="408">
        <v>0.88972204545454536</v>
      </c>
      <c r="AY1599" s="408"/>
      <c r="AZ1599" s="413">
        <f>_xll.SRS1Splines.Functions25.Linear_Interp(V_NNG3A!$H$4:$H$12,V_NNG3A!$I$4:$I$12,BF1599)</f>
        <v>12.00985</v>
      </c>
      <c r="BA1599" s="413">
        <f>(AZ1599/V_NNG3A!$I$8)*100</f>
        <v>86.71371841155235</v>
      </c>
      <c r="BB1599" s="308">
        <f>_xll.SRS1Splines.Functions25.Linear_Interp(V_NNG3A!$H$4:$H$12,V_NNG3A!$J$4:$J$12,BF1599)</f>
        <v>1.0222637931034999</v>
      </c>
      <c r="BC1599" s="308">
        <f>IFERROR((AZ1599-V_NNG3A!$J$20) / (V_NNG3A!$J$19-V_NNG3A!$J$20) * 100, 0)</f>
        <v>35.713347789424127</v>
      </c>
      <c r="BD1599" s="308">
        <v>1050</v>
      </c>
      <c r="BE1599" s="308">
        <v>1047</v>
      </c>
      <c r="BF1599" s="374">
        <v>1048.51</v>
      </c>
      <c r="BG1599" s="413">
        <v>0.16129032258064518</v>
      </c>
      <c r="BH1599" s="416">
        <v>0.2965600000000268</v>
      </c>
      <c r="BI1599" s="415">
        <v>0</v>
      </c>
      <c r="BJ1599" s="413">
        <v>0.74995200000000006</v>
      </c>
      <c r="BK1599" s="408">
        <v>0.39484799999999998</v>
      </c>
      <c r="BL1599" s="408">
        <v>0.24710399999999999</v>
      </c>
      <c r="BM1599" s="408">
        <f t="shared" si="23"/>
        <v>0.14774399999999999</v>
      </c>
      <c r="BN1599" s="413">
        <f>_xll.SRS1Splines.Functions25.Linear_Interp(V_XNN1!$K$3:$K$8,V_XNN1!$L$3:$L$8,BT1599)</f>
        <v>0.213564</v>
      </c>
      <c r="BO1599" s="413">
        <f>(BN1599/V_XNN1!$L$7)*100</f>
        <v>101.69714285714286</v>
      </c>
      <c r="BP1599" s="308">
        <f>_xll.SRS1Splines.Functions25.Linear_Interp(V_XNN1!$K$3:$K$8,V_XNN1!$M$3:$M$8,BT1599)</f>
        <v>5.7563999999999803E-2</v>
      </c>
      <c r="BQ1599" s="308">
        <f>IFERROR((BN1599 - V_XNN1!$M$16) / (V_XNN1!$M$15- V_XNN1!$M$16) * 100, 0)</f>
        <v>83.454038997214525</v>
      </c>
      <c r="BR1599" s="308">
        <v>252</v>
      </c>
      <c r="BS1599" s="308">
        <v>249</v>
      </c>
      <c r="BT1599" s="374">
        <v>252.2</v>
      </c>
      <c r="BU1599" s="413">
        <v>0.12021018800000001</v>
      </c>
      <c r="BV1599" s="416">
        <v>3.8679999999999999E-2</v>
      </c>
      <c r="BW1599" s="415">
        <v>56.333333333333336</v>
      </c>
      <c r="BX1599" s="413">
        <v>1.0021967999999999</v>
      </c>
      <c r="BY1599" s="408">
        <v>0.17349120000000001</v>
      </c>
      <c r="BZ1599" s="408">
        <v>1.336608</v>
      </c>
      <c r="CA1599" s="408"/>
      <c r="CB1599" s="413">
        <f>_xll.SRS1Splines.Functions25.Linear_Interp(V_NSPC!$N$4:$N$67,V_NSPC!$P$4:$P$67,CI1599)</f>
        <v>14.306217427200099</v>
      </c>
      <c r="CC1599" s="413">
        <f>(CB1599/V_NSPC!$T$5)*100</f>
        <v>11.807393693058934</v>
      </c>
      <c r="CD1599" s="308">
        <f>CB1599-V_NSPC!$T$6</f>
        <v>13.239050627200099</v>
      </c>
      <c r="CE1599" s="413">
        <f>IFERROR((CB1599 - V_NSPC!$T$6) / (V_NSPC!$T$5- V_NSPC!$T$6) * 100, 0)</f>
        <v>11.023719081092528</v>
      </c>
      <c r="CF1599" s="413">
        <v>995</v>
      </c>
      <c r="CG1599" s="413">
        <v>955</v>
      </c>
      <c r="CH1599" s="413"/>
      <c r="CI1599" s="417">
        <v>970.08</v>
      </c>
      <c r="CJ1599" s="413"/>
      <c r="CK1599" s="416"/>
      <c r="CL1599" s="415"/>
      <c r="CM1599" s="413">
        <v>1.0021967999999999</v>
      </c>
      <c r="CN1599" s="408">
        <v>7.0848000000000005E-3</v>
      </c>
      <c r="CO1599" s="408">
        <v>1.336608</v>
      </c>
      <c r="CP1599" s="408"/>
      <c r="CQ1599" s="413">
        <f>_xll.SRS1Splines.Functions25.Linear_Interp(V_NSPC!$X$4:$X$46,V_NSPC!$Z$4:$Z$46,CX1599)</f>
        <v>12.929132589</v>
      </c>
      <c r="CR1599" s="413">
        <f>(CQ1599/V_NSPC!$AD$5)*100</f>
        <v>83.720780457043062</v>
      </c>
      <c r="CS1599" s="308">
        <f>CQ1599-V_NSPC!$AD$6</f>
        <v>4.8306940689999998</v>
      </c>
      <c r="CT1599" s="413">
        <f>IFERROR((CQ1599 - V_NSPC!$AD$6) / (V_NSPC!$AD$5- V_NSPC!$AD$6) * 100, 0)</f>
        <v>65.770979238322724</v>
      </c>
      <c r="CU1599" s="413">
        <v>909</v>
      </c>
      <c r="CV1599" s="413">
        <v>905</v>
      </c>
      <c r="CW1599" s="413"/>
      <c r="CX1599" s="417">
        <v>907.9</v>
      </c>
      <c r="CY1599" s="413">
        <v>2.1876451612903223</v>
      </c>
      <c r="CZ1599" s="416">
        <v>1.944536</v>
      </c>
    </row>
    <row r="1600" spans="1:104" s="1" customFormat="1" hidden="1">
      <c r="A1600" s="315">
        <v>46159</v>
      </c>
      <c r="B1600" s="410">
        <v>12.2</v>
      </c>
      <c r="C1600" s="411">
        <v>0.81302399999999997</v>
      </c>
      <c r="D1600" s="412">
        <v>0.53593199999999996</v>
      </c>
      <c r="E1600" s="412">
        <v>0.62758800000000003</v>
      </c>
      <c r="F1600" s="412">
        <v>0</v>
      </c>
      <c r="G1600" s="413">
        <f>_xll.SRS1Splines.Functions25.Linear_Interp(V_NEM!$R$687:$R$703,V_NEM!$T$687:$T$703,M1600)+_xll.SRS1Splines.Functions25.Linear_Interp(V_NEM!$AB$687:$AB$703,V_NEM!$AD$687:$AD$703,N1600)</f>
        <v>0.66832732924999649</v>
      </c>
      <c r="H1600" s="308">
        <f>(G1600/(V_NEM!$T$696+V_NEM!$AD$696))*100</f>
        <v>68.958402934009655</v>
      </c>
      <c r="I1600" s="308">
        <f>G1600-(V_NEM!$T$694+V_NEM!$AD$694)</f>
        <v>2.8841194249996538E-2</v>
      </c>
      <c r="J1600" s="308">
        <f>((IFERROR((_xll.SRS1Splines.Functions25.Linear_Interp(V_NEM!$R$687:$R$703,V_NEM!$T$687:$T$703,M1600) - V_NEM!$X$689) / (V_NEM!$X$688- V_NEM!$X$689) * 100, 0))+(IFERROR((_xll.SRS1Splines.Functions25.Linear_Interp(V_NEM!$AB$687:$AB$703,V_NEM!$AD$687:$AD$703,N1600) - V_NEM!$AH$689) / (V_NEM!$AH$688- V_NEM!$AH$689) * 100, 0)))/2</f>
        <v>12.706862872750126</v>
      </c>
      <c r="K1600" s="308">
        <v>784.3</v>
      </c>
      <c r="L1600" s="308">
        <v>781.8</v>
      </c>
      <c r="M1600" s="371">
        <v>782.15</v>
      </c>
      <c r="N1600" s="371">
        <v>782.4</v>
      </c>
      <c r="O1600" s="413">
        <v>0.80645161290322576</v>
      </c>
      <c r="P1600" s="414">
        <v>0.62668499999999994</v>
      </c>
      <c r="Q1600" s="415">
        <v>11.6</v>
      </c>
      <c r="R1600" s="413">
        <v>0.9764516129032258</v>
      </c>
      <c r="S1600" s="408">
        <v>1.1529880326728821</v>
      </c>
      <c r="T1600" s="408">
        <v>0</v>
      </c>
      <c r="U1600" s="408"/>
      <c r="V1600" s="413">
        <f>_xll.SRS1Splines.Functions25.Linear_Interp(V_NK3!$P$8:$P$32,V_NK3!$R$8:$R$32,AC1600)</f>
        <v>312.93477121000097</v>
      </c>
      <c r="W1600" s="413">
        <f>(V1600/V_NK3!$R$28)*100</f>
        <v>57.721372903383461</v>
      </c>
      <c r="X1600" s="308">
        <f>V1600-V_NK3!$R$8</f>
        <v>256.356119210001</v>
      </c>
      <c r="Y1600" s="308">
        <f>IFERROR((V1600 - V_NK3!$V$10) / (V_NK3!$V$9- V_NK3!$V$10) * 100, 0)</f>
        <v>52.7950488141854</v>
      </c>
      <c r="Z1600" s="308">
        <v>541.79999999999995</v>
      </c>
      <c r="AA1600" s="308">
        <v>521</v>
      </c>
      <c r="AB1600" s="413">
        <v>535.72038034745947</v>
      </c>
      <c r="AC1600" s="371">
        <v>534.21</v>
      </c>
      <c r="AD1600" s="308">
        <v>0.4838709677419355</v>
      </c>
      <c r="AE1600" s="416">
        <v>0</v>
      </c>
      <c r="AF1600" s="373">
        <v>1</v>
      </c>
      <c r="AG1600" s="413">
        <v>0.37838709677419358</v>
      </c>
      <c r="AH1600" s="408">
        <v>8.7371428571462628E-2</v>
      </c>
      <c r="AI1600" s="408">
        <v>0</v>
      </c>
      <c r="AJ1600" s="408"/>
      <c r="AK1600" s="413">
        <f>_xll.SRS1Splines.Functions25.Linear_Interp(V_NK2!$R$10:$R$21,V_NK2!$T$10:$T$21,AR1600)</f>
        <v>61.527028571458303</v>
      </c>
      <c r="AL1600" s="413">
        <f>(AK1600/V_NK2!$T$18)*100</f>
        <v>86.17230892361107</v>
      </c>
      <c r="AM1600" s="308">
        <f>AK1600-V_NK2!$T$11</f>
        <v>20.707028571430506</v>
      </c>
      <c r="AN1600" s="308">
        <f>IFERROR((AK1600 - V_NK2!$X$12) / (V_NK2!$X$11- V_NK2!$X$12) * 100, 0)</f>
        <v>67.714285714295357</v>
      </c>
      <c r="AO1600" s="308">
        <v>427</v>
      </c>
      <c r="AP1600" s="308">
        <v>420</v>
      </c>
      <c r="AQ1600" s="308"/>
      <c r="AR1600" s="371">
        <v>424.74</v>
      </c>
      <c r="AS1600" s="413">
        <v>0.58064516129032262</v>
      </c>
      <c r="AT1600" s="416">
        <v>0</v>
      </c>
      <c r="AU1600" s="415">
        <v>3</v>
      </c>
      <c r="AV1600" s="413">
        <v>0.45705600000000002</v>
      </c>
      <c r="AW1600" s="408">
        <v>0.64623511363635644</v>
      </c>
      <c r="AX1600" s="408">
        <v>0.57343511363636357</v>
      </c>
      <c r="AY1600" s="408"/>
      <c r="AZ1600" s="413">
        <f>_xll.SRS1Splines.Functions25.Linear_Interp(V_NNG3A!$H$4:$H$12,V_NNG3A!$I$4:$I$12,BF1600)</f>
        <v>12.355650000000001</v>
      </c>
      <c r="BA1600" s="413">
        <f>(AZ1600/V_NNG3A!$I$8)*100</f>
        <v>89.210469314079432</v>
      </c>
      <c r="BB1600" s="308">
        <f>_xll.SRS1Splines.Functions25.Linear_Interp(V_NNG3A!$H$4:$H$12,V_NNG3A!$J$4:$J$12,BF1600)</f>
        <v>1.36806379310347</v>
      </c>
      <c r="BC1600" s="308">
        <f>IFERROR((AZ1600-V_NNG3A!$J$20) / (V_NNG3A!$J$19-V_NNG3A!$J$20) * 100, 0)</f>
        <v>47.794060956512233</v>
      </c>
      <c r="BD1600" s="308">
        <v>1050</v>
      </c>
      <c r="BE1600" s="308">
        <v>1047</v>
      </c>
      <c r="BF1600" s="374">
        <v>1048.79</v>
      </c>
      <c r="BG1600" s="413">
        <v>0.16129032258064518</v>
      </c>
      <c r="BH1600" s="416">
        <v>0.18955999999999767</v>
      </c>
      <c r="BI1600" s="415">
        <v>0.2</v>
      </c>
      <c r="BJ1600" s="413">
        <v>0.74995200000000006</v>
      </c>
      <c r="BK1600" s="408">
        <v>0.39484799999999998</v>
      </c>
      <c r="BL1600" s="408">
        <v>0.296352</v>
      </c>
      <c r="BM1600" s="408">
        <f t="shared" si="23"/>
        <v>9.8495999999999972E-2</v>
      </c>
      <c r="BN1600" s="413">
        <f>_xll.SRS1Splines.Functions25.Linear_Interp(V_XNN1!$K$3:$K$8,V_XNN1!$L$3:$L$8,BT1600)</f>
        <v>0.212673</v>
      </c>
      <c r="BO1600" s="413">
        <f>(BN1600/V_XNN1!$L$7)*100</f>
        <v>101.27285714285715</v>
      </c>
      <c r="BP1600" s="308">
        <f>_xll.SRS1Splines.Functions25.Linear_Interp(V_XNN1!$K$3:$K$8,V_XNN1!$M$3:$M$8,BT1600)</f>
        <v>5.6673000000000098E-2</v>
      </c>
      <c r="BQ1600" s="308">
        <f>IFERROR((BN1600 - V_XNN1!$M$16) / (V_XNN1!$M$15- V_XNN1!$M$16) * 100, 0)</f>
        <v>80.696378830083589</v>
      </c>
      <c r="BR1600" s="308">
        <v>252</v>
      </c>
      <c r="BS1600" s="308">
        <v>249</v>
      </c>
      <c r="BT1600" s="374">
        <v>252.15</v>
      </c>
      <c r="BU1600" s="413">
        <v>0.12021018800000001</v>
      </c>
      <c r="BV1600" s="416">
        <v>4.5822000000000002E-2</v>
      </c>
      <c r="BW1600" s="415">
        <v>4</v>
      </c>
      <c r="BX1600" s="413">
        <v>1.0021967999999999</v>
      </c>
      <c r="BY1600" s="408">
        <v>0.18662400000000001</v>
      </c>
      <c r="BZ1600" s="408">
        <v>0</v>
      </c>
      <c r="CA1600" s="408"/>
      <c r="CB1600" s="413">
        <f>_xll.SRS1Splines.Functions25.Linear_Interp(V_NSPC!$N$4:$N$67,V_NSPC!$P$4:$P$67,CI1600)</f>
        <v>14.2604108453999</v>
      </c>
      <c r="CC1600" s="413">
        <f>(CB1600/V_NSPC!$T$5)*100</f>
        <v>11.769588008376695</v>
      </c>
      <c r="CD1600" s="308">
        <f>CB1600-V_NSPC!$T$6</f>
        <v>13.193244045399899</v>
      </c>
      <c r="CE1600" s="413">
        <f>IFERROR((CB1600 - V_NSPC!$T$6) / (V_NSPC!$T$5- V_NSPC!$T$6) * 100, 0)</f>
        <v>10.985577457191413</v>
      </c>
      <c r="CF1600" s="413">
        <v>995</v>
      </c>
      <c r="CG1600" s="413">
        <v>955</v>
      </c>
      <c r="CH1600" s="413"/>
      <c r="CI1600" s="417">
        <v>970.06</v>
      </c>
      <c r="CJ1600" s="413"/>
      <c r="CK1600" s="416"/>
      <c r="CL1600" s="415"/>
      <c r="CM1600" s="413">
        <v>1.0021967999999999</v>
      </c>
      <c r="CN1600" s="408">
        <v>1.6416E-2</v>
      </c>
      <c r="CO1600" s="408">
        <v>0</v>
      </c>
      <c r="CP1600" s="408"/>
      <c r="CQ1600" s="413">
        <f>_xll.SRS1Splines.Functions25.Linear_Interp(V_NSPC!$X$4:$X$46,V_NSPC!$Z$4:$Z$46,CX1600)</f>
        <v>13.704008742499999</v>
      </c>
      <c r="CR1600" s="413">
        <f>(CQ1600/V_NSPC!$AD$5)*100</f>
        <v>88.738382054211698</v>
      </c>
      <c r="CS1600" s="308">
        <f>CQ1600-V_NSPC!$AD$6</f>
        <v>5.605570222499999</v>
      </c>
      <c r="CT1600" s="413">
        <f>IFERROR((CQ1600 - V_NSPC!$AD$6) / (V_NSPC!$AD$5- V_NSPC!$AD$6) * 100, 0)</f>
        <v>76.321091225578002</v>
      </c>
      <c r="CU1600" s="413">
        <v>909</v>
      </c>
      <c r="CV1600" s="413">
        <v>905</v>
      </c>
      <c r="CW1600" s="413"/>
      <c r="CX1600" s="417">
        <v>908.25</v>
      </c>
      <c r="CY1600" s="413">
        <v>2.1876451612903223</v>
      </c>
      <c r="CZ1600" s="416">
        <v>2.9156999999999999E-2</v>
      </c>
    </row>
    <row r="1601" spans="1:104" s="1" customFormat="1" hidden="1">
      <c r="A1601" s="315">
        <v>46160</v>
      </c>
      <c r="B1601" s="410">
        <v>0.4</v>
      </c>
      <c r="C1601" s="411">
        <v>0.81302399999999997</v>
      </c>
      <c r="D1601" s="412">
        <v>0.5</v>
      </c>
      <c r="E1601" s="412">
        <v>0.55000000000000004</v>
      </c>
      <c r="F1601" s="412">
        <v>0</v>
      </c>
      <c r="G1601" s="413">
        <f>_xll.SRS1Splines.Functions25.Linear_Interp(V_NEM!$R$687:$R$703,V_NEM!$T$687:$T$703,M1601)+_xll.SRS1Splines.Functions25.Linear_Interp(V_NEM!$AB$687:$AB$703,V_NEM!$AD$687:$AD$703,N1601)</f>
        <v>0.68647286600000545</v>
      </c>
      <c r="H1601" s="308">
        <f>(G1601/(V_NEM!$T$696+V_NEM!$AD$696))*100</f>
        <v>70.830669980256602</v>
      </c>
      <c r="I1601" s="308">
        <f>G1601-(V_NEM!$T$694+V_NEM!$AD$694)</f>
        <v>4.6986731000005499E-2</v>
      </c>
      <c r="J1601" s="308">
        <f>((IFERROR((_xll.SRS1Splines.Functions25.Linear_Interp(V_NEM!$R$687:$R$703,V_NEM!$T$687:$T$703,M1601) - V_NEM!$X$689) / (V_NEM!$X$688- V_NEM!$X$689) * 100, 0))+(IFERROR((_xll.SRS1Splines.Functions25.Linear_Interp(V_NEM!$AB$687:$AB$703,V_NEM!$AD$687:$AD$703,N1601) - V_NEM!$AH$689) / (V_NEM!$AH$688- V_NEM!$AH$689) * 100, 0)))/2</f>
        <v>25.383200327517784</v>
      </c>
      <c r="K1601" s="308">
        <v>784.3</v>
      </c>
      <c r="L1601" s="308">
        <v>781.8</v>
      </c>
      <c r="M1601" s="371">
        <v>782.2</v>
      </c>
      <c r="N1601" s="371">
        <v>782.9</v>
      </c>
      <c r="O1601" s="413">
        <v>0.80645161290322576</v>
      </c>
      <c r="P1601" s="414">
        <v>0.54540999999999995</v>
      </c>
      <c r="Q1601" s="415">
        <v>11.6</v>
      </c>
      <c r="R1601" s="413">
        <v>0.9764516129032258</v>
      </c>
      <c r="S1601" s="408">
        <v>0.57649401633453368</v>
      </c>
      <c r="T1601" s="408">
        <v>0</v>
      </c>
      <c r="U1601" s="408"/>
      <c r="V1601" s="413">
        <f>_xll.SRS1Splines.Functions25.Linear_Interp(V_NK3!$P$8:$P$32,V_NK3!$R$8:$R$32,AC1601)</f>
        <v>313.51126523000102</v>
      </c>
      <c r="W1601" s="413">
        <f>(V1601/V_NK3!$R$28)*100</f>
        <v>57.827708246612751</v>
      </c>
      <c r="X1601" s="308">
        <f>V1601-V_NK3!$R$8</f>
        <v>256.93261323000104</v>
      </c>
      <c r="Y1601" s="308">
        <f>IFERROR((V1601 - V_NK3!$V$10) / (V_NK3!$V$9- V_NK3!$V$10) * 100, 0)</f>
        <v>52.913774398036409</v>
      </c>
      <c r="Z1601" s="308">
        <v>541.79999999999995</v>
      </c>
      <c r="AA1601" s="308">
        <v>521</v>
      </c>
      <c r="AB1601" s="413">
        <v>535.6812255865816</v>
      </c>
      <c r="AC1601" s="371">
        <v>534.23</v>
      </c>
      <c r="AD1601" s="308">
        <v>0.4838709677419355</v>
      </c>
      <c r="AE1601" s="416">
        <v>0</v>
      </c>
      <c r="AF1601" s="373">
        <v>6.4</v>
      </c>
      <c r="AG1601" s="413">
        <v>0.37838709677419358</v>
      </c>
      <c r="AH1601" s="408">
        <v>0</v>
      </c>
      <c r="AI1601" s="408">
        <v>0</v>
      </c>
      <c r="AJ1601" s="408"/>
      <c r="AK1601" s="413">
        <f>_xll.SRS1Splines.Functions25.Linear_Interp(V_NK2!$R$10:$R$21,V_NK2!$T$10:$T$21,AR1601)</f>
        <v>61.527028571458303</v>
      </c>
      <c r="AL1601" s="413">
        <f>(AK1601/V_NK2!$T$18)*100</f>
        <v>86.17230892361107</v>
      </c>
      <c r="AM1601" s="308">
        <f>AK1601-V_NK2!$T$11</f>
        <v>20.707028571430506</v>
      </c>
      <c r="AN1601" s="308">
        <f>IFERROR((AK1601 - V_NK2!$X$12) / (V_NK2!$X$11- V_NK2!$X$12) * 100, 0)</f>
        <v>67.714285714295357</v>
      </c>
      <c r="AO1601" s="308">
        <v>427</v>
      </c>
      <c r="AP1601" s="308">
        <v>420</v>
      </c>
      <c r="AQ1601" s="308"/>
      <c r="AR1601" s="371">
        <v>424.74</v>
      </c>
      <c r="AS1601" s="413">
        <v>0.58064516129032262</v>
      </c>
      <c r="AT1601" s="416">
        <v>0</v>
      </c>
      <c r="AU1601" s="415">
        <v>3.3</v>
      </c>
      <c r="AV1601" s="413">
        <v>0.45705600000000002</v>
      </c>
      <c r="AW1601" s="408">
        <v>0.35</v>
      </c>
      <c r="AX1601" s="408">
        <v>0.4848747727272727</v>
      </c>
      <c r="AY1601" s="408"/>
      <c r="AZ1601" s="413">
        <f>_xll.SRS1Splines.Functions25.Linear_Interp(V_NNG3A!$H$4:$H$12,V_NNG3A!$I$4:$I$12,BF1601)</f>
        <v>11.71345</v>
      </c>
      <c r="BA1601" s="413">
        <f>(AZ1601/V_NNG3A!$I$8)*100</f>
        <v>84.573646209386283</v>
      </c>
      <c r="BB1601" s="308">
        <f>_xll.SRS1Splines.Functions25.Linear_Interp(V_NNG3A!$H$4:$H$12,V_NNG3A!$J$4:$J$12,BF1601)</f>
        <v>0.72586379310348403</v>
      </c>
      <c r="BC1601" s="308">
        <f>IFERROR((AZ1601-V_NNG3A!$J$20) / (V_NNG3A!$J$19-V_NNG3A!$J$20) * 100, 0)</f>
        <v>25.358450789062903</v>
      </c>
      <c r="BD1601" s="308">
        <v>1050</v>
      </c>
      <c r="BE1601" s="308">
        <v>1047</v>
      </c>
      <c r="BF1601" s="374">
        <v>1048.27</v>
      </c>
      <c r="BG1601" s="413">
        <v>0.16129032258064518</v>
      </c>
      <c r="BH1601" s="416">
        <v>0.15891000000000349</v>
      </c>
      <c r="BI1601" s="415">
        <v>0</v>
      </c>
      <c r="BJ1601" s="413">
        <v>0.74995200000000006</v>
      </c>
      <c r="BK1601" s="408">
        <v>0.3</v>
      </c>
      <c r="BL1601" s="408">
        <v>0.35</v>
      </c>
      <c r="BM1601" s="408">
        <f t="shared" si="23"/>
        <v>-4.9999999999999989E-2</v>
      </c>
      <c r="BN1601" s="413">
        <f>_xll.SRS1Splines.Functions25.Linear_Interp(V_XNN1!$K$3:$K$8,V_XNN1!$L$3:$L$8,BT1601)</f>
        <v>0.20352000000000001</v>
      </c>
      <c r="BO1601" s="413">
        <f>(BN1601/V_XNN1!$L$7)*100</f>
        <v>96.914285714285725</v>
      </c>
      <c r="BP1601" s="308">
        <f>_xll.SRS1Splines.Functions25.Linear_Interp(V_XNN1!$K$3:$K$8,V_XNN1!$M$3:$M$8,BT1601)</f>
        <v>4.7519999999999701E-2</v>
      </c>
      <c r="BQ1601" s="308">
        <f>IFERROR((BN1601 - V_XNN1!$M$16) / (V_XNN1!$M$15- V_XNN1!$M$16) * 100, 0)</f>
        <v>52.367688022284177</v>
      </c>
      <c r="BR1601" s="308">
        <v>252</v>
      </c>
      <c r="BS1601" s="308">
        <v>249</v>
      </c>
      <c r="BT1601" s="374">
        <v>251.64</v>
      </c>
      <c r="BU1601" s="413">
        <v>0.12021018800000001</v>
      </c>
      <c r="BV1601" s="416">
        <v>5.4115000000000003E-2</v>
      </c>
      <c r="BW1601" s="415">
        <v>1</v>
      </c>
      <c r="BX1601" s="413">
        <v>1.0021967999999999</v>
      </c>
      <c r="BY1601" s="408">
        <v>0.14757119999999999</v>
      </c>
      <c r="BZ1601" s="408">
        <v>2.48</v>
      </c>
      <c r="CA1601" s="408"/>
      <c r="CB1601" s="413">
        <f>_xll.SRS1Splines.Functions25.Linear_Interp(V_NSPC!$N$4:$N$67,V_NSPC!$P$4:$P$67,CI1601)</f>
        <v>12.5437789448</v>
      </c>
      <c r="CC1601" s="413">
        <f>(CB1601/V_NSPC!$T$5)*100</f>
        <v>10.352795010535763</v>
      </c>
      <c r="CD1601" s="308">
        <f>CB1601-V_NSPC!$T$6</f>
        <v>11.476612144799999</v>
      </c>
      <c r="CE1601" s="413">
        <f>IFERROR((CB1601 - V_NSPC!$T$6) / (V_NSPC!$T$5- V_NSPC!$T$6) * 100, 0)</f>
        <v>9.5561949152910213</v>
      </c>
      <c r="CF1601" s="413">
        <v>995</v>
      </c>
      <c r="CG1601" s="413">
        <v>955</v>
      </c>
      <c r="CH1601" s="413"/>
      <c r="CI1601" s="417">
        <v>969.26</v>
      </c>
      <c r="CJ1601" s="413"/>
      <c r="CK1601" s="416"/>
      <c r="CL1601" s="415"/>
      <c r="CM1601" s="413">
        <v>1.0021967999999999</v>
      </c>
      <c r="CN1601" s="408">
        <v>7.0848000000000005E-3</v>
      </c>
      <c r="CO1601" s="408">
        <v>2.48</v>
      </c>
      <c r="CP1601" s="408"/>
      <c r="CQ1601" s="413">
        <f>_xll.SRS1Splines.Functions25.Linear_Interp(V_NSPC!$X$4:$X$46,V_NSPC!$Z$4:$Z$46,CX1601)</f>
        <v>13.3329901873001</v>
      </c>
      <c r="CR1601" s="413">
        <f>(CQ1601/V_NSPC!$AD$5)*100</f>
        <v>86.335903559110847</v>
      </c>
      <c r="CS1601" s="308">
        <f>CQ1601-V_NSPC!$AD$6</f>
        <v>5.2345516673000994</v>
      </c>
      <c r="CT1601" s="413">
        <f>IFERROR((CQ1601 - V_NSPC!$AD$6) / (V_NSPC!$AD$5- V_NSPC!$AD$6) * 100, 0)</f>
        <v>71.269590687036015</v>
      </c>
      <c r="CU1601" s="413">
        <v>909</v>
      </c>
      <c r="CV1601" s="413">
        <v>905</v>
      </c>
      <c r="CW1601" s="413"/>
      <c r="CX1601" s="417">
        <v>908.09</v>
      </c>
      <c r="CY1601" s="413">
        <v>2.1876451612903223</v>
      </c>
      <c r="CZ1601" s="416">
        <v>3.601515</v>
      </c>
    </row>
    <row r="1602" spans="1:104" s="1" customFormat="1" hidden="1">
      <c r="A1602" s="315">
        <v>46161</v>
      </c>
      <c r="B1602" s="410">
        <v>3.4</v>
      </c>
      <c r="C1602" s="411">
        <v>0.81302399999999997</v>
      </c>
      <c r="D1602" s="412">
        <v>0.48</v>
      </c>
      <c r="E1602" s="412">
        <v>0.55000000000000004</v>
      </c>
      <c r="F1602" s="412">
        <v>0</v>
      </c>
      <c r="G1602" s="413">
        <f>_xll.SRS1Splines.Functions25.Linear_Interp(V_NEM!$R$687:$R$703,V_NEM!$T$687:$T$703,M1602)+_xll.SRS1Splines.Functions25.Linear_Interp(V_NEM!$AB$687:$AB$703,V_NEM!$AD$687:$AD$703,N1602)</f>
        <v>0.6825661119499945</v>
      </c>
      <c r="H1602" s="308">
        <f>(G1602/(V_NEM!$T$696+V_NEM!$AD$696))*100</f>
        <v>70.427568822853601</v>
      </c>
      <c r="I1602" s="308">
        <f>G1602-(V_NEM!$T$694+V_NEM!$AD$694)</f>
        <v>4.3079976949994547E-2</v>
      </c>
      <c r="J1602" s="308">
        <f>((IFERROR((_xll.SRS1Splines.Functions25.Linear_Interp(V_NEM!$R$687:$R$703,V_NEM!$T$687:$T$703,M1602) - V_NEM!$X$689) / (V_NEM!$X$688- V_NEM!$X$689) * 100, 0))+(IFERROR((_xll.SRS1Splines.Functions25.Linear_Interp(V_NEM!$AB$687:$AB$703,V_NEM!$AD$687:$AD$703,N1602) - V_NEM!$AH$689) / (V_NEM!$AH$688- V_NEM!$AH$689) * 100, 0)))/2</f>
        <v>24.683438625078104</v>
      </c>
      <c r="K1602" s="308">
        <v>784.3</v>
      </c>
      <c r="L1602" s="308">
        <v>781.8</v>
      </c>
      <c r="M1602" s="371">
        <v>782.17</v>
      </c>
      <c r="N1602" s="371">
        <v>782.9</v>
      </c>
      <c r="O1602" s="413">
        <v>0.80645161290322576</v>
      </c>
      <c r="P1602" s="414">
        <v>0.55350300000000008</v>
      </c>
      <c r="Q1602" s="415">
        <v>0.2</v>
      </c>
      <c r="R1602" s="413">
        <v>0.9764516129032258</v>
      </c>
      <c r="S1602" s="408">
        <v>0.24191999999999997</v>
      </c>
      <c r="T1602" s="408">
        <v>1.7988256</v>
      </c>
      <c r="U1602" s="408"/>
      <c r="V1602" s="413">
        <f>_xll.SRS1Splines.Functions25.Linear_Interp(V_NK3!$P$8:$P$32,V_NK3!$R$8:$R$32,AC1602)</f>
        <v>311.78178316999902</v>
      </c>
      <c r="W1602" s="413">
        <f>(V1602/V_NK3!$R$28)*100</f>
        <v>57.508702216924547</v>
      </c>
      <c r="X1602" s="308">
        <f>V1602-V_NK3!$R$8</f>
        <v>255.20313116999901</v>
      </c>
      <c r="Y1602" s="308">
        <f>IFERROR((V1602 - V_NK3!$V$10) / (V_NK3!$V$9- V_NK3!$V$10) * 100, 0)</f>
        <v>52.557597646482968</v>
      </c>
      <c r="Z1602" s="308">
        <v>541.79999999999995</v>
      </c>
      <c r="AA1602" s="308">
        <v>521</v>
      </c>
      <c r="AB1602" s="413">
        <v>535.64207082570374</v>
      </c>
      <c r="AC1602" s="371">
        <v>534.16999999999996</v>
      </c>
      <c r="AD1602" s="308">
        <v>0.4838709677419355</v>
      </c>
      <c r="AE1602" s="416">
        <v>0.40882400000000002</v>
      </c>
      <c r="AF1602" s="373">
        <v>2.2000000000000002</v>
      </c>
      <c r="AG1602" s="413">
        <v>0.37838709677419358</v>
      </c>
      <c r="AH1602" s="408">
        <v>1.3038817428568363</v>
      </c>
      <c r="AI1602" s="408">
        <v>1.7844246000000001</v>
      </c>
      <c r="AJ1602" s="408"/>
      <c r="AK1602" s="413">
        <f>_xll.SRS1Splines.Functions25.Linear_Interp(V_NK2!$R$10:$R$21,V_NK2!$T$10:$T$21,AR1602)</f>
        <v>61.046485714315303</v>
      </c>
      <c r="AL1602" s="413">
        <f>(AK1602/V_NK2!$T$18)*100</f>
        <v>85.499279711926192</v>
      </c>
      <c r="AM1602" s="308">
        <f>AK1602-V_NK2!$T$11</f>
        <v>20.226485714287506</v>
      </c>
      <c r="AN1602" s="308">
        <f>IFERROR((AK1602 - V_NK2!$X$12) / (V_NK2!$X$11- V_NK2!$X$12) * 100, 0)</f>
        <v>66.142857142866248</v>
      </c>
      <c r="AO1602" s="308">
        <v>427</v>
      </c>
      <c r="AP1602" s="308">
        <v>420</v>
      </c>
      <c r="AQ1602" s="308"/>
      <c r="AR1602" s="371">
        <v>424.63</v>
      </c>
      <c r="AS1602" s="413">
        <v>0.58064516129032262</v>
      </c>
      <c r="AT1602" s="416">
        <v>0.42486299999999999</v>
      </c>
      <c r="AU1602" s="415">
        <v>3.3</v>
      </c>
      <c r="AV1602" s="413">
        <v>0.45705600000000002</v>
      </c>
      <c r="AW1602" s="408">
        <v>0.22206318181817006</v>
      </c>
      <c r="AX1602" s="408">
        <v>0.2740631818181819</v>
      </c>
      <c r="AY1602" s="408"/>
      <c r="AZ1602" s="413">
        <f>_xll.SRS1Splines.Functions25.Linear_Interp(V_NNG3A!$H$4:$H$12,V_NNG3A!$I$4:$I$12,BF1602)</f>
        <v>11.466449999999901</v>
      </c>
      <c r="BA1602" s="413">
        <f>(AZ1602/V_NNG3A!$I$8)*100</f>
        <v>82.790252707580521</v>
      </c>
      <c r="BB1602" s="308">
        <f>_xll.SRS1Splines.Functions25.Linear_Interp(V_NNG3A!$H$4:$H$12,V_NNG3A!$J$4:$J$12,BF1602)</f>
        <v>0.47886379310342397</v>
      </c>
      <c r="BC1602" s="308">
        <f>IFERROR((AZ1602-V_NNG3A!$J$20) / (V_NNG3A!$J$19-V_NNG3A!$J$20) * 100, 0)</f>
        <v>16.729369955425081</v>
      </c>
      <c r="BD1602" s="308">
        <v>1050</v>
      </c>
      <c r="BE1602" s="308">
        <v>1047</v>
      </c>
      <c r="BF1602" s="374">
        <v>1048.07</v>
      </c>
      <c r="BG1602" s="413">
        <v>0.16129032258064518</v>
      </c>
      <c r="BH1602" s="416">
        <v>8.9719999999972058E-2</v>
      </c>
      <c r="BI1602" s="415">
        <v>0.7</v>
      </c>
      <c r="BJ1602" s="413">
        <v>0.74995200000000006</v>
      </c>
      <c r="BK1602" s="408">
        <v>0.36892799999999992</v>
      </c>
      <c r="BL1602" s="408">
        <v>0.32659199999999999</v>
      </c>
      <c r="BM1602" s="408">
        <f t="shared" si="23"/>
        <v>4.2335999999999929E-2</v>
      </c>
      <c r="BN1602" s="413">
        <f>_xll.SRS1Splines.Functions25.Linear_Interp(V_XNN1!$K$3:$K$8,V_XNN1!$L$3:$L$8,BT1602)</f>
        <v>0.20280000000000001</v>
      </c>
      <c r="BO1602" s="413">
        <f>(BN1602/V_XNN1!$L$7)*100</f>
        <v>96.571428571428569</v>
      </c>
      <c r="BP1602" s="308">
        <f>_xll.SRS1Splines.Functions25.Linear_Interp(V_XNN1!$K$3:$K$8,V_XNN1!$M$3:$M$8,BT1602)</f>
        <v>4.6799999999999897E-2</v>
      </c>
      <c r="BQ1602" s="308">
        <f>IFERROR((BN1602 - V_XNN1!$M$16) / (V_XNN1!$M$15- V_XNN1!$M$16) * 100, 0)</f>
        <v>50.139275766016766</v>
      </c>
      <c r="BR1602" s="308">
        <v>252</v>
      </c>
      <c r="BS1602" s="308">
        <v>249</v>
      </c>
      <c r="BT1602" s="374">
        <v>251.6</v>
      </c>
      <c r="BU1602" s="413">
        <v>0.12021018800000001</v>
      </c>
      <c r="BV1602" s="416">
        <v>5.6989999999999999E-2</v>
      </c>
      <c r="BW1602" s="415">
        <v>23.33</v>
      </c>
      <c r="BX1602" s="413">
        <v>1.0021967999999999</v>
      </c>
      <c r="BY1602" s="408">
        <v>0.16415999999999997</v>
      </c>
      <c r="BZ1602" s="408">
        <v>2.4805440000000001</v>
      </c>
      <c r="CA1602" s="408"/>
      <c r="CB1602" s="413">
        <f>_xll.SRS1Splines.Functions25.Linear_Interp(V_NSPC!$N$4:$N$67,V_NSPC!$P$4:$P$67,CI1602)</f>
        <v>11.0623286248999</v>
      </c>
      <c r="CC1602" s="413">
        <f>(CB1602/V_NSPC!$T$5)*100</f>
        <v>9.1301051379135778</v>
      </c>
      <c r="CD1602" s="308">
        <f>CB1602-V_NSPC!$T$6</f>
        <v>9.995161824899899</v>
      </c>
      <c r="CE1602" s="413">
        <f>IFERROR((CB1602 - V_NSPC!$T$6) / (V_NSPC!$T$5- V_NSPC!$T$6) * 100, 0)</f>
        <v>8.3226402882227823</v>
      </c>
      <c r="CF1602" s="413">
        <v>995</v>
      </c>
      <c r="CG1602" s="413">
        <v>955</v>
      </c>
      <c r="CH1602" s="413"/>
      <c r="CI1602" s="417">
        <v>968.53</v>
      </c>
      <c r="CJ1602" s="413"/>
      <c r="CK1602" s="416"/>
      <c r="CL1602" s="415"/>
      <c r="CM1602" s="413">
        <v>1.0021967999999999</v>
      </c>
      <c r="CN1602" s="408">
        <v>6.7391999999999999E-3</v>
      </c>
      <c r="CO1602" s="408">
        <v>2.4805440000000001</v>
      </c>
      <c r="CP1602" s="408"/>
      <c r="CQ1602" s="413">
        <f>_xll.SRS1Splines.Functions25.Linear_Interp(V_NSPC!$X$4:$X$46,V_NSPC!$Z$4:$Z$46,CX1602)</f>
        <v>13.819952040999899</v>
      </c>
      <c r="CR1602" s="413">
        <f>(CQ1602/V_NSPC!$AD$5)*100</f>
        <v>89.489156583930267</v>
      </c>
      <c r="CS1602" s="308">
        <f>CQ1602-V_NSPC!$AD$6</f>
        <v>5.7215135209998991</v>
      </c>
      <c r="CT1602" s="413">
        <f>IFERROR((CQ1602 - V_NSPC!$AD$6) / (V_NSPC!$AD$5- V_NSPC!$AD$6) * 100, 0)</f>
        <v>77.899685143871437</v>
      </c>
      <c r="CU1602" s="413">
        <v>909</v>
      </c>
      <c r="CV1602" s="413">
        <v>905</v>
      </c>
      <c r="CW1602" s="413"/>
      <c r="CX1602" s="417">
        <v>908.3</v>
      </c>
      <c r="CY1602" s="413">
        <v>2.1876451612903223</v>
      </c>
      <c r="CZ1602" s="416">
        <v>3.768005</v>
      </c>
    </row>
    <row r="1603" spans="1:104" s="1" customFormat="1" hidden="1">
      <c r="A1603" s="315">
        <v>46162</v>
      </c>
      <c r="B1603" s="410">
        <v>13.4</v>
      </c>
      <c r="C1603" s="411">
        <v>0.81302399999999997</v>
      </c>
      <c r="D1603" s="412">
        <v>0.46</v>
      </c>
      <c r="E1603" s="412">
        <v>0.59</v>
      </c>
      <c r="F1603" s="412">
        <v>0</v>
      </c>
      <c r="G1603" s="413">
        <f>_xll.SRS1Splines.Functions25.Linear_Interp(V_NEM!$R$687:$R$703,V_NEM!$T$687:$T$703,M1603)+_xll.SRS1Splines.Functions25.Linear_Interp(V_NEM!$AB$687:$AB$703,V_NEM!$AD$687:$AD$703,N1603)</f>
        <v>0.66879664050000409</v>
      </c>
      <c r="H1603" s="308">
        <f>(G1603/(V_NEM!$T$696+V_NEM!$AD$696))*100</f>
        <v>69.00682674201974</v>
      </c>
      <c r="I1603" s="308">
        <f>G1603-(V_NEM!$T$694+V_NEM!$AD$694)</f>
        <v>2.9310505500004136E-2</v>
      </c>
      <c r="J1603" s="308">
        <f>((IFERROR((_xll.SRS1Splines.Functions25.Linear_Interp(V_NEM!$R$687:$R$703,V_NEM!$T$687:$T$703,M1603) - V_NEM!$X$689) / (V_NEM!$X$688- V_NEM!$X$689) * 100, 0))+(IFERROR((_xll.SRS1Splines.Functions25.Linear_Interp(V_NEM!$AB$687:$AB$703,V_NEM!$AD$687:$AD$703,N1603) - V_NEM!$AH$689) / (V_NEM!$AH$688- V_NEM!$AH$689) * 100, 0)))/2</f>
        <v>18.446634139111836</v>
      </c>
      <c r="K1603" s="308">
        <v>784.3</v>
      </c>
      <c r="L1603" s="308">
        <v>781.8</v>
      </c>
      <c r="M1603" s="371">
        <v>782.1</v>
      </c>
      <c r="N1603" s="371">
        <v>782.7</v>
      </c>
      <c r="O1603" s="413">
        <v>0.80645161290322576</v>
      </c>
      <c r="P1603" s="414">
        <v>0.57873800000000009</v>
      </c>
      <c r="Q1603" s="415">
        <v>0.8</v>
      </c>
      <c r="R1603" s="413">
        <v>0.9764516129032258</v>
      </c>
      <c r="S1603" s="408">
        <v>7.3781859535980973E-2</v>
      </c>
      <c r="T1603" s="408">
        <v>5.8040268000000008</v>
      </c>
      <c r="U1603" s="408"/>
      <c r="V1603" s="413">
        <f>_xll.SRS1Splines.Functions25.Linear_Interp(V_NK3!$P$8:$P$32,V_NK3!$R$8:$R$32,AC1603)</f>
        <v>306.05153821000101</v>
      </c>
      <c r="W1603" s="413">
        <f>(V1603/V_NK3!$R$28)*100</f>
        <v>56.451748383111635</v>
      </c>
      <c r="X1603" s="308">
        <f>V1603-V_NK3!$R$8</f>
        <v>249.47288621000101</v>
      </c>
      <c r="Y1603" s="308">
        <f>IFERROR((V1603 - V_NK3!$V$10) / (V_NK3!$V$9- V_NK3!$V$10) * 100, 0)</f>
        <v>51.377487090461841</v>
      </c>
      <c r="Z1603" s="308">
        <v>541.79999999999995</v>
      </c>
      <c r="AA1603" s="308">
        <v>521</v>
      </c>
      <c r="AB1603" s="413">
        <v>535.60291606482588</v>
      </c>
      <c r="AC1603" s="371">
        <v>533.97</v>
      </c>
      <c r="AD1603" s="308">
        <v>0.4838709677419355</v>
      </c>
      <c r="AE1603" s="416">
        <v>1.319097</v>
      </c>
      <c r="AF1603" s="373">
        <v>0.6</v>
      </c>
      <c r="AG1603" s="413">
        <v>0.37838709677419358</v>
      </c>
      <c r="AH1603" s="408">
        <v>5.565051417143164</v>
      </c>
      <c r="AI1603" s="408">
        <v>5.3903085600000002</v>
      </c>
      <c r="AJ1603" s="408"/>
      <c r="AK1603" s="413">
        <f>_xll.SRS1Splines.Functions25.Linear_Interp(V_NK2!$R$10:$R$21,V_NK2!$T$10:$T$21,AR1603)</f>
        <v>61.221228571458298</v>
      </c>
      <c r="AL1603" s="413">
        <f>(AK1603/V_NK2!$T$18)*100</f>
        <v>85.744017607084444</v>
      </c>
      <c r="AM1603" s="308">
        <f>AK1603-V_NK2!$T$11</f>
        <v>20.401228571430501</v>
      </c>
      <c r="AN1603" s="308">
        <f>IFERROR((AK1603 - V_NK2!$X$12) / (V_NK2!$X$11- V_NK2!$X$12) * 100, 0)</f>
        <v>66.714285714295301</v>
      </c>
      <c r="AO1603" s="308">
        <v>427</v>
      </c>
      <c r="AP1603" s="308">
        <v>420</v>
      </c>
      <c r="AQ1603" s="308"/>
      <c r="AR1603" s="371">
        <v>424.67</v>
      </c>
      <c r="AS1603" s="413">
        <v>0.58064516129032262</v>
      </c>
      <c r="AT1603" s="416">
        <v>1.2834068000000001</v>
      </c>
      <c r="AU1603" s="415">
        <v>3.25</v>
      </c>
      <c r="AV1603" s="413">
        <v>0.45705600000000002</v>
      </c>
      <c r="AW1603" s="408">
        <v>0.23454090909091629</v>
      </c>
      <c r="AX1603" s="408">
        <v>0.17734090909090919</v>
      </c>
      <c r="AY1603" s="408"/>
      <c r="AZ1603" s="413">
        <f>_xll.SRS1Splines.Functions25.Linear_Interp(V_NNG3A!$H$4:$H$12,V_NNG3A!$I$4:$I$12,BF1603)</f>
        <v>11.738149999999999</v>
      </c>
      <c r="BA1603" s="413">
        <f>(AZ1603/V_NNG3A!$I$8)*100</f>
        <v>84.751985559566776</v>
      </c>
      <c r="BB1603" s="308">
        <f>_xll.SRS1Splines.Functions25.Linear_Interp(V_NNG3A!$H$4:$H$12,V_NNG3A!$J$4:$J$12,BF1603)</f>
        <v>0.750563793103462</v>
      </c>
      <c r="BC1603" s="308">
        <f>IFERROR((AZ1603-V_NNG3A!$J$20) / (V_NNG3A!$J$19-V_NNG3A!$J$20) * 100, 0)</f>
        <v>26.221358872426308</v>
      </c>
      <c r="BD1603" s="308">
        <v>1050</v>
      </c>
      <c r="BE1603" s="308">
        <v>1047</v>
      </c>
      <c r="BF1603" s="374">
        <v>1048.29</v>
      </c>
      <c r="BG1603" s="413">
        <v>0.16129032258064518</v>
      </c>
      <c r="BH1603" s="416">
        <v>5.7750000000000003E-2</v>
      </c>
      <c r="BI1603" s="415">
        <v>1.8</v>
      </c>
      <c r="BJ1603" s="413">
        <v>0.74995200000000006</v>
      </c>
      <c r="BK1603" s="408">
        <v>0.77500800000000014</v>
      </c>
      <c r="BL1603" s="408">
        <v>0.76550399999999996</v>
      </c>
      <c r="BM1603" s="408">
        <f t="shared" si="23"/>
        <v>9.504000000000179E-3</v>
      </c>
      <c r="BN1603" s="413">
        <f>_xll.SRS1Splines.Functions25.Linear_Interp(V_XNN1!$K$3:$K$8,V_XNN1!$L$3:$L$8,BT1603)</f>
        <v>0.2121384</v>
      </c>
      <c r="BO1603" s="413">
        <f>(BN1603/V_XNN1!$L$7)*100</f>
        <v>101.01828571428572</v>
      </c>
      <c r="BP1603" s="308">
        <f>_xll.SRS1Splines.Functions25.Linear_Interp(V_XNN1!$K$3:$K$8,V_XNN1!$M$3:$M$8,BT1603)</f>
        <v>5.6138400000000102E-2</v>
      </c>
      <c r="BQ1603" s="308">
        <f>IFERROR((BN1603 - V_XNN1!$M$16) / (V_XNN1!$M$15- V_XNN1!$M$16) * 100, 0)</f>
        <v>79.04178272980505</v>
      </c>
      <c r="BR1603" s="308">
        <v>252</v>
      </c>
      <c r="BS1603" s="308">
        <v>249</v>
      </c>
      <c r="BT1603" s="374">
        <v>252.12</v>
      </c>
      <c r="BU1603" s="413">
        <v>0.12021018800000001</v>
      </c>
      <c r="BV1603" s="416">
        <v>0.121989</v>
      </c>
      <c r="BW1603" s="415">
        <v>31.66</v>
      </c>
      <c r="BX1603" s="413">
        <v>1.0021967999999999</v>
      </c>
      <c r="BY1603" s="408">
        <v>0.19008000000000003</v>
      </c>
      <c r="BZ1603" s="408">
        <v>2.4796800000000001</v>
      </c>
      <c r="CA1603" s="408"/>
      <c r="CB1603" s="413">
        <f>_xll.SRS1Splines.Functions25.Linear_Interp(V_NSPC!$N$4:$N$67,V_NSPC!$P$4:$P$67,CI1603)</f>
        <v>7.9985198559000104</v>
      </c>
      <c r="CC1603" s="413">
        <f>(CB1603/V_NSPC!$T$5)*100</f>
        <v>6.6014425812374791</v>
      </c>
      <c r="CD1603" s="308">
        <f>CB1603-V_NSPC!$T$6</f>
        <v>6.9313530559000105</v>
      </c>
      <c r="CE1603" s="413">
        <f>IFERROR((CB1603 - V_NSPC!$T$6) / (V_NSPC!$T$5- V_NSPC!$T$6) * 100, 0)</f>
        <v>5.7715081762077682</v>
      </c>
      <c r="CF1603" s="413">
        <v>995</v>
      </c>
      <c r="CG1603" s="413">
        <v>955</v>
      </c>
      <c r="CH1603" s="413"/>
      <c r="CI1603" s="417">
        <v>966.87</v>
      </c>
      <c r="CJ1603" s="413"/>
      <c r="CK1603" s="416"/>
      <c r="CL1603" s="415"/>
      <c r="CM1603" s="413">
        <v>1.0021967999999999</v>
      </c>
      <c r="CN1603" s="408">
        <v>1.02816E-2</v>
      </c>
      <c r="CO1603" s="408">
        <v>2.4796800000000001</v>
      </c>
      <c r="CP1603" s="408"/>
      <c r="CQ1603" s="413">
        <f>_xll.SRS1Splines.Functions25.Linear_Interp(V_NSPC!$X$4:$X$46,V_NSPC!$Z$4:$Z$46,CX1603)</f>
        <v>14.5388004917</v>
      </c>
      <c r="CR1603" s="413">
        <f>(CQ1603/V_NSPC!$AD$5)*100</f>
        <v>94.143958668190081</v>
      </c>
      <c r="CS1603" s="308">
        <f>CQ1603-V_NSPC!$AD$6</f>
        <v>6.4403619716999998</v>
      </c>
      <c r="CT1603" s="413">
        <f>IFERROR((CQ1603 - V_NSPC!$AD$6) / (V_NSPC!$AD$5- V_NSPC!$AD$6) * 100, 0)</f>
        <v>87.686967437300552</v>
      </c>
      <c r="CU1603" s="413">
        <v>909</v>
      </c>
      <c r="CV1603" s="413">
        <v>905</v>
      </c>
      <c r="CW1603" s="413"/>
      <c r="CX1603" s="417">
        <v>908.61</v>
      </c>
      <c r="CY1603" s="413">
        <v>2.1876451612903223</v>
      </c>
      <c r="CZ1603" s="416">
        <v>3.6282179999999999</v>
      </c>
    </row>
    <row r="1604" spans="1:104" s="1" customFormat="1" hidden="1">
      <c r="A1604" s="315">
        <v>46163</v>
      </c>
      <c r="B1604" s="410">
        <v>17.399999999999999</v>
      </c>
      <c r="C1604" s="411">
        <v>0.81302399999999997</v>
      </c>
      <c r="D1604" s="412">
        <v>0.53</v>
      </c>
      <c r="E1604" s="412">
        <v>0.51</v>
      </c>
      <c r="F1604" s="412">
        <v>0</v>
      </c>
      <c r="G1604" s="413">
        <f>_xll.SRS1Splines.Functions25.Linear_Interp(V_NEM!$R$687:$R$703,V_NEM!$T$687:$T$703,M1604)+_xll.SRS1Splines.Functions25.Linear_Interp(V_NEM!$AB$687:$AB$703,V_NEM!$AD$687:$AD$703,N1604)</f>
        <v>0.78819992214999857</v>
      </c>
      <c r="H1604" s="308">
        <f>(G1604/(V_NEM!$T$696+V_NEM!$AD$696))*100</f>
        <v>81.326926859582599</v>
      </c>
      <c r="I1604" s="308">
        <f>G1604-(V_NEM!$T$694+V_NEM!$AD$694)</f>
        <v>0.14871378714999861</v>
      </c>
      <c r="J1604" s="308">
        <f>((IFERROR((_xll.SRS1Splines.Functions25.Linear_Interp(V_NEM!$R$687:$R$703,V_NEM!$T$687:$T$703,M1604) - V_NEM!$X$689) / (V_NEM!$X$688- V_NEM!$X$689) * 100, 0))+(IFERROR((_xll.SRS1Splines.Functions25.Linear_Interp(V_NEM!$AB$687:$AB$703,V_NEM!$AD$687:$AD$703,N1604) - V_NEM!$AH$689) / (V_NEM!$AH$688- V_NEM!$AH$689) * 100, 0)))/2</f>
        <v>53.222685508233418</v>
      </c>
      <c r="K1604" s="308">
        <v>784.3</v>
      </c>
      <c r="L1604" s="308">
        <v>781.8</v>
      </c>
      <c r="M1604" s="371">
        <v>782.89</v>
      </c>
      <c r="N1604" s="371">
        <v>783.35</v>
      </c>
      <c r="O1604" s="413">
        <v>0.80645161290322576</v>
      </c>
      <c r="P1604" s="414">
        <v>0.53727400000000003</v>
      </c>
      <c r="Q1604" s="415">
        <v>2.6</v>
      </c>
      <c r="R1604" s="413">
        <v>0.9764516129032258</v>
      </c>
      <c r="S1604" s="408">
        <v>0.21806337000000001</v>
      </c>
      <c r="T1604" s="408">
        <v>5.8026759999999999</v>
      </c>
      <c r="U1604" s="408"/>
      <c r="V1604" s="413">
        <f>_xll.SRS1Splines.Functions25.Linear_Interp(V_NK3!$P$8:$P$32,V_NK3!$R$8:$R$32,AC1604)</f>
        <v>300.24121767999998</v>
      </c>
      <c r="W1604" s="413">
        <f>(V1604/V_NK3!$R$28)*100</f>
        <v>55.380024468560407</v>
      </c>
      <c r="X1604" s="308">
        <f>V1604-V_NK3!$R$8</f>
        <v>243.66256567999997</v>
      </c>
      <c r="Y1604" s="308">
        <f>IFERROR((V1604 - V_NK3!$V$10) / (V_NK3!$V$9- V_NK3!$V$10) * 100, 0)</f>
        <v>50.180885437445774</v>
      </c>
      <c r="Z1604" s="308">
        <v>541.79999999999995</v>
      </c>
      <c r="AA1604" s="308">
        <v>521</v>
      </c>
      <c r="AB1604" s="413">
        <v>535.56376130394801</v>
      </c>
      <c r="AC1604" s="371">
        <v>533.76</v>
      </c>
      <c r="AD1604" s="308">
        <v>0.4838709677419355</v>
      </c>
      <c r="AE1604" s="416">
        <v>1.3187899999999999</v>
      </c>
      <c r="AF1604" s="373">
        <v>2.6</v>
      </c>
      <c r="AG1604" s="413">
        <v>0.37838709677419358</v>
      </c>
      <c r="AH1604" s="408">
        <v>5.6485581714285376</v>
      </c>
      <c r="AI1604" s="408">
        <v>5.4301296000000008</v>
      </c>
      <c r="AJ1604" s="408"/>
      <c r="AK1604" s="413">
        <f>_xll.SRS1Splines.Functions25.Linear_Interp(V_NK2!$R$10:$R$21,V_NK2!$T$10:$T$21,AR1604)</f>
        <v>61.439657142886901</v>
      </c>
      <c r="AL1604" s="413">
        <f>(AK1604/V_NK2!$T$18)*100</f>
        <v>86.049939976032064</v>
      </c>
      <c r="AM1604" s="308">
        <f>AK1604-V_NK2!$T$11</f>
        <v>20.619657142859104</v>
      </c>
      <c r="AN1604" s="308">
        <f>IFERROR((AK1604 - V_NK2!$X$12) / (V_NK2!$X$11- V_NK2!$X$12) * 100, 0)</f>
        <v>67.428571428581151</v>
      </c>
      <c r="AO1604" s="308">
        <v>427</v>
      </c>
      <c r="AP1604" s="308">
        <v>420</v>
      </c>
      <c r="AQ1604" s="308"/>
      <c r="AR1604" s="371">
        <v>424.72</v>
      </c>
      <c r="AS1604" s="413">
        <v>0.58064516129032262</v>
      </c>
      <c r="AT1604" s="416">
        <v>1.2928879999999998</v>
      </c>
      <c r="AU1604" s="415">
        <v>11</v>
      </c>
      <c r="AV1604" s="413">
        <v>0.45705600000000002</v>
      </c>
      <c r="AW1604" s="408">
        <v>4.9902382504888294</v>
      </c>
      <c r="AX1604" s="408">
        <v>1.7699723863636363</v>
      </c>
      <c r="AY1604" s="408"/>
      <c r="AZ1604" s="413">
        <f>_xll.SRS1Splines.Functions25.Linear_Interp(V_NNG3A!$H$4:$H$12,V_NNG3A!$I$4:$I$12,BF1604)</f>
        <v>14.284200000001199</v>
      </c>
      <c r="BA1604" s="413">
        <f>(AZ1604/V_NNG3A!$I$8)*100</f>
        <v>103.13501805055019</v>
      </c>
      <c r="BB1604" s="308">
        <f>_xll.SRS1Splines.Functions25.Linear_Interp(V_NNG3A!$H$4:$H$12,V_NNG3A!$J$4:$J$12,BF1604)</f>
        <v>3.2966137931046799</v>
      </c>
      <c r="BC1604" s="308">
        <f>IFERROR((AZ1604-V_NNG3A!$J$20) / (V_NNG3A!$J$19-V_NNG3A!$J$20) * 100, 0)</f>
        <v>115.1690157812728</v>
      </c>
      <c r="BD1604" s="308">
        <v>1050</v>
      </c>
      <c r="BE1604" s="308">
        <v>1047</v>
      </c>
      <c r="BF1604" s="374">
        <v>1051.67</v>
      </c>
      <c r="BG1604" s="413">
        <v>0.16129032258064518</v>
      </c>
      <c r="BH1604" s="416">
        <v>0.63052000000001862</v>
      </c>
      <c r="BI1604" s="415">
        <v>1.1000000000000001</v>
      </c>
      <c r="BJ1604" s="413">
        <v>0.74995200000000006</v>
      </c>
      <c r="BK1604" s="408">
        <v>0.65232000000000001</v>
      </c>
      <c r="BL1604" s="408">
        <v>0.67823999999999984</v>
      </c>
      <c r="BM1604" s="408">
        <f t="shared" si="23"/>
        <v>-2.5919999999999832E-2</v>
      </c>
      <c r="BN1604" s="413">
        <f>_xll.SRS1Splines.Functions25.Linear_Interp(V_XNN1!$K$3:$K$8,V_XNN1!$L$3:$L$8,BT1604)</f>
        <v>0.21374219999999999</v>
      </c>
      <c r="BO1604" s="413">
        <f>(BN1604/V_XNN1!$L$7)*100</f>
        <v>101.782</v>
      </c>
      <c r="BP1604" s="308">
        <f>_xll.SRS1Splines.Functions25.Linear_Interp(V_XNN1!$K$3:$K$8,V_XNN1!$M$3:$M$8,BT1604)</f>
        <v>5.7742200000000098E-2</v>
      </c>
      <c r="BQ1604" s="308">
        <f>IFERROR((BN1604 - V_XNN1!$M$16) / (V_XNN1!$M$15- V_XNN1!$M$16) * 100, 0)</f>
        <v>84.005571030640667</v>
      </c>
      <c r="BR1604" s="308">
        <v>252</v>
      </c>
      <c r="BS1604" s="308">
        <v>249</v>
      </c>
      <c r="BT1604" s="374">
        <v>252.21</v>
      </c>
      <c r="BU1604" s="413">
        <v>0.12021018800000001</v>
      </c>
      <c r="BV1604" s="416">
        <v>0.106437</v>
      </c>
      <c r="BW1604" s="415">
        <v>19.329999999999998</v>
      </c>
      <c r="BX1604" s="413">
        <v>1.0021967999999999</v>
      </c>
      <c r="BY1604" s="408">
        <v>0.32469120000000001</v>
      </c>
      <c r="BZ1604" s="408">
        <v>1.240704</v>
      </c>
      <c r="CA1604" s="408"/>
      <c r="CB1604" s="413">
        <f>_xll.SRS1Splines.Functions25.Linear_Interp(V_NSPC!$N$4:$N$67,V_NSPC!$P$4:$P$67,CI1604)</f>
        <v>6.6227620713999702</v>
      </c>
      <c r="CC1604" s="413">
        <f>(CB1604/V_NSPC!$T$5)*100</f>
        <v>5.4659842484850412</v>
      </c>
      <c r="CD1604" s="308">
        <f>CB1604-V_NSPC!$T$6</f>
        <v>5.5555952713999703</v>
      </c>
      <c r="CE1604" s="413">
        <f>IFERROR((CB1604 - V_NSPC!$T$6) / (V_NSPC!$T$5- V_NSPC!$T$6) * 100, 0)</f>
        <v>4.6259602236381436</v>
      </c>
      <c r="CF1604" s="413">
        <v>995</v>
      </c>
      <c r="CG1604" s="413">
        <v>955</v>
      </c>
      <c r="CH1604" s="413"/>
      <c r="CI1604" s="417">
        <v>966.02</v>
      </c>
      <c r="CJ1604" s="413"/>
      <c r="CK1604" s="416"/>
      <c r="CL1604" s="415"/>
      <c r="CM1604" s="413">
        <v>1.0021967999999999</v>
      </c>
      <c r="CN1604" s="408">
        <v>2.0908799999999998E-2</v>
      </c>
      <c r="CO1604" s="408">
        <v>1.240704</v>
      </c>
      <c r="CP1604" s="408"/>
      <c r="CQ1604" s="413">
        <f>_xll.SRS1Splines.Functions25.Linear_Interp(V_NSPC!$X$4:$X$46,V_NSPC!$Z$4:$Z$46,CX1604)</f>
        <v>14.724309769300101</v>
      </c>
      <c r="CR1604" s="413">
        <f>(CQ1604/V_NSPC!$AD$5)*100</f>
        <v>95.34519791574148</v>
      </c>
      <c r="CS1604" s="308">
        <f>CQ1604-V_NSPC!$AD$6</f>
        <v>6.6258712493001006</v>
      </c>
      <c r="CT1604" s="413">
        <f>IFERROR((CQ1604 - V_NSPC!$AD$6) / (V_NSPC!$AD$5- V_NSPC!$AD$6) * 100, 0)</f>
        <v>90.212717706573613</v>
      </c>
      <c r="CU1604" s="413">
        <v>909</v>
      </c>
      <c r="CV1604" s="413">
        <v>905</v>
      </c>
      <c r="CW1604" s="413"/>
      <c r="CX1604" s="417">
        <v>908.69</v>
      </c>
      <c r="CY1604" s="413">
        <v>2.1876451612903223</v>
      </c>
      <c r="CZ1604" s="416">
        <v>1.8082360000000002</v>
      </c>
    </row>
    <row r="1605" spans="1:104" s="1" customFormat="1" hidden="1">
      <c r="A1605" s="315">
        <v>46164</v>
      </c>
      <c r="B1605" s="410">
        <v>3.51</v>
      </c>
      <c r="C1605" s="411">
        <v>0.81302399999999997</v>
      </c>
      <c r="D1605" s="412">
        <v>0.57455999999999996</v>
      </c>
      <c r="E1605" s="412">
        <v>0.58752000000000004</v>
      </c>
      <c r="F1605" s="412">
        <v>0</v>
      </c>
      <c r="G1605" s="413">
        <f>_xll.SRS1Splines.Functions25.Linear_Interp(V_NEM!$R$687:$R$703,V_NEM!$T$687:$T$703,M1605)+_xll.SRS1Splines.Functions25.Linear_Interp(V_NEM!$AB$687:$AB$703,V_NEM!$AD$687:$AD$703,N1605)</f>
        <v>0.69537227839999982</v>
      </c>
      <c r="H1605" s="308">
        <f>(G1605/(V_NEM!$T$696+V_NEM!$AD$696))*100</f>
        <v>71.748916532950204</v>
      </c>
      <c r="I1605" s="308">
        <f>G1605-(V_NEM!$T$694+V_NEM!$AD$694)</f>
        <v>5.5886143399999866E-2</v>
      </c>
      <c r="J1605" s="308">
        <f>((IFERROR((_xll.SRS1Splines.Functions25.Linear_Interp(V_NEM!$R$687:$R$703,V_NEM!$T$687:$T$703,M1605) - V_NEM!$X$689) / (V_NEM!$X$688- V_NEM!$X$689) * 100, 0))+(IFERROR((_xll.SRS1Splines.Functions25.Linear_Interp(V_NEM!$AB$687:$AB$703,V_NEM!$AD$687:$AD$703,N1605) - V_NEM!$AH$689) / (V_NEM!$AH$688- V_NEM!$AH$689) * 100, 0)))/2</f>
        <v>29.967222725836812</v>
      </c>
      <c r="K1605" s="308">
        <v>784.3</v>
      </c>
      <c r="L1605" s="308">
        <v>781.8</v>
      </c>
      <c r="M1605" s="371">
        <v>782.24</v>
      </c>
      <c r="N1605" s="371">
        <v>783.05</v>
      </c>
      <c r="O1605" s="413">
        <v>0.80645161290322576</v>
      </c>
      <c r="P1605" s="414">
        <v>0.61342700000000006</v>
      </c>
      <c r="Q1605" s="415">
        <v>0.2</v>
      </c>
      <c r="R1605" s="413">
        <v>0.9764516129032258</v>
      </c>
      <c r="S1605" s="408">
        <v>0.34127999999999997</v>
      </c>
      <c r="T1605" s="408">
        <v>5.7605196000000003</v>
      </c>
      <c r="U1605" s="408"/>
      <c r="V1605" s="413">
        <f>_xll.SRS1Splines.Functions25.Linear_Interp(V_NK3!$P$8:$P$32,V_NK3!$R$8:$R$32,AC1605)</f>
        <v>294.154215219999</v>
      </c>
      <c r="W1605" s="413">
        <f>(V1605/V_NK3!$R$28)*100</f>
        <v>54.257266081887714</v>
      </c>
      <c r="X1605" s="308">
        <f>V1605-V_NK3!$R$8</f>
        <v>237.575563219999</v>
      </c>
      <c r="Y1605" s="308">
        <f>IFERROR((V1605 - V_NK3!$V$10) / (V_NK3!$V$9- V_NK3!$V$10) * 100, 0)</f>
        <v>48.927302753333741</v>
      </c>
      <c r="Z1605" s="308">
        <v>541.79999999999995</v>
      </c>
      <c r="AA1605" s="308">
        <v>521</v>
      </c>
      <c r="AB1605" s="413">
        <v>535.52460654307015</v>
      </c>
      <c r="AC1605" s="371">
        <v>533.54</v>
      </c>
      <c r="AD1605" s="308">
        <v>0.4838709677419355</v>
      </c>
      <c r="AE1605" s="416">
        <v>1.3092090000000001</v>
      </c>
      <c r="AF1605" s="373">
        <v>0</v>
      </c>
      <c r="AG1605" s="413">
        <v>0.37838709677419358</v>
      </c>
      <c r="AH1605" s="408">
        <v>5.6246695428570748</v>
      </c>
      <c r="AI1605" s="408">
        <v>6.1052124000000001</v>
      </c>
      <c r="AJ1605" s="408"/>
      <c r="AK1605" s="413">
        <f>_xll.SRS1Splines.Functions25.Linear_Interp(V_NK2!$R$10:$R$21,V_NK2!$T$10:$T$21,AR1605)</f>
        <v>60.959114285743901</v>
      </c>
      <c r="AL1605" s="413">
        <f>(AK1605/V_NK2!$T$18)*100</f>
        <v>85.376910764347187</v>
      </c>
      <c r="AM1605" s="308">
        <f>AK1605-V_NK2!$T$11</f>
        <v>20.139114285716104</v>
      </c>
      <c r="AN1605" s="308">
        <f>IFERROR((AK1605 - V_NK2!$X$12) / (V_NK2!$X$11- V_NK2!$X$12) * 100, 0)</f>
        <v>65.857142857152041</v>
      </c>
      <c r="AO1605" s="308">
        <v>427</v>
      </c>
      <c r="AP1605" s="308">
        <v>420</v>
      </c>
      <c r="AQ1605" s="308"/>
      <c r="AR1605" s="371">
        <v>424.61</v>
      </c>
      <c r="AS1605" s="413">
        <v>0.58064516129032262</v>
      </c>
      <c r="AT1605" s="416">
        <v>1.453622</v>
      </c>
      <c r="AU1605" s="415">
        <v>8.1</v>
      </c>
      <c r="AV1605" s="413">
        <v>0.45705600000000002</v>
      </c>
      <c r="AW1605" s="408">
        <v>1.4161283743189212</v>
      </c>
      <c r="AX1605" s="408">
        <v>2.0852605681818184</v>
      </c>
      <c r="AY1605" s="408"/>
      <c r="AZ1605" s="413">
        <f>_xll.SRS1Splines.Functions25.Linear_Interp(V_NNG3A!$H$4:$H$12,V_NNG3A!$I$4:$I$12,BF1605)</f>
        <v>12.676749999999901</v>
      </c>
      <c r="BA1605" s="413">
        <f>(AZ1605/V_NNG3A!$I$8)*100</f>
        <v>91.528880866425283</v>
      </c>
      <c r="BB1605" s="308">
        <f>_xll.SRS1Splines.Functions25.Linear_Interp(V_NNG3A!$H$4:$H$12,V_NNG3A!$J$4:$J$12,BF1605)</f>
        <v>1.68916379310346</v>
      </c>
      <c r="BC1605" s="308">
        <f>IFERROR((AZ1605-V_NNG3A!$J$20) / (V_NNG3A!$J$19-V_NNG3A!$J$20) * 100, 0)</f>
        <v>59.011866040233393</v>
      </c>
      <c r="BD1605" s="308">
        <v>1050</v>
      </c>
      <c r="BE1605" s="308">
        <v>1047</v>
      </c>
      <c r="BF1605" s="374">
        <v>1049.05</v>
      </c>
      <c r="BG1605" s="413">
        <v>0.16129032258064518</v>
      </c>
      <c r="BH1605" s="416">
        <v>0.69569000000000236</v>
      </c>
      <c r="BI1605" s="415">
        <v>0</v>
      </c>
      <c r="BJ1605" s="413">
        <v>0.74995200000000006</v>
      </c>
      <c r="BK1605" s="408">
        <v>0.73872000000000015</v>
      </c>
      <c r="BL1605" s="408">
        <v>0.74217599999999995</v>
      </c>
      <c r="BM1605" s="408">
        <f t="shared" si="23"/>
        <v>-3.4559999999997926E-3</v>
      </c>
      <c r="BN1605" s="413">
        <f>_xll.SRS1Splines.Functions25.Linear_Interp(V_XNN1!$K$3:$K$8,V_XNN1!$L$3:$L$8,BT1605)</f>
        <v>0.21</v>
      </c>
      <c r="BO1605" s="413">
        <f>(BN1605/V_XNN1!$L$7)*100</f>
        <v>100</v>
      </c>
      <c r="BP1605" s="308">
        <f>_xll.SRS1Splines.Functions25.Linear_Interp(V_XNN1!$K$3:$K$8,V_XNN1!$M$3:$M$8,BT1605)</f>
        <v>5.3999999999999999E-2</v>
      </c>
      <c r="BQ1605" s="308">
        <f>IFERROR((BN1605 - V_XNN1!$M$16) / (V_XNN1!$M$15- V_XNN1!$M$16) * 100, 0)</f>
        <v>72.423398328690809</v>
      </c>
      <c r="BR1605" s="308">
        <v>252</v>
      </c>
      <c r="BS1605" s="308">
        <v>249</v>
      </c>
      <c r="BT1605" s="374">
        <v>252</v>
      </c>
      <c r="BU1605" s="413">
        <v>0.12021018800000001</v>
      </c>
      <c r="BV1605" s="416">
        <v>0.119463</v>
      </c>
      <c r="BW1605" s="415">
        <v>0</v>
      </c>
      <c r="BX1605" s="413">
        <v>1.0021967999999999</v>
      </c>
      <c r="BY1605" s="408">
        <v>0.3176928</v>
      </c>
      <c r="BZ1605" s="408">
        <v>1.4472</v>
      </c>
      <c r="CA1605" s="408"/>
      <c r="CB1605" s="413">
        <f>_xll.SRS1Splines.Functions25.Linear_Interp(V_NSPC!$N$4:$N$67,V_NSPC!$P$4:$P$67,CI1605)</f>
        <v>6.7522451570000399</v>
      </c>
      <c r="CC1605" s="413">
        <f>(CB1605/V_NSPC!$T$5)*100</f>
        <v>5.5728509150970895</v>
      </c>
      <c r="CD1605" s="308">
        <f>CB1605-V_NSPC!$T$6</f>
        <v>5.6850783570000401</v>
      </c>
      <c r="CE1605" s="413">
        <f>IFERROR((CB1605 - V_NSPC!$T$6) / (V_NSPC!$T$5- V_NSPC!$T$6) * 100, 0)</f>
        <v>4.7337765015271049</v>
      </c>
      <c r="CF1605" s="413">
        <v>995</v>
      </c>
      <c r="CG1605" s="413">
        <v>955</v>
      </c>
      <c r="CH1605" s="413"/>
      <c r="CI1605" s="417">
        <v>966.1</v>
      </c>
      <c r="CJ1605" s="413"/>
      <c r="CK1605" s="416"/>
      <c r="CL1605" s="415"/>
      <c r="CM1605" s="413">
        <v>1.0021967999999999</v>
      </c>
      <c r="CN1605" s="408">
        <v>1.3219199999999999E-2</v>
      </c>
      <c r="CO1605" s="408">
        <v>1.4472</v>
      </c>
      <c r="CP1605" s="408"/>
      <c r="CQ1605" s="413">
        <f>_xll.SRS1Splines.Functions25.Linear_Interp(V_NSPC!$X$4:$X$46,V_NSPC!$Z$4:$Z$46,CX1605)</f>
        <v>13.5648767843001</v>
      </c>
      <c r="CR1605" s="413">
        <f>(CQ1605/V_NSPC!$AD$5)*100</f>
        <v>87.837452618549278</v>
      </c>
      <c r="CS1605" s="308">
        <f>CQ1605-V_NSPC!$AD$6</f>
        <v>5.4664382643001002</v>
      </c>
      <c r="CT1605" s="413">
        <f>IFERROR((CQ1605 - V_NSPC!$AD$6) / (V_NSPC!$AD$5- V_NSPC!$AD$6) * 100, 0)</f>
        <v>74.426778523625615</v>
      </c>
      <c r="CU1605" s="413">
        <v>909</v>
      </c>
      <c r="CV1605" s="413">
        <v>905</v>
      </c>
      <c r="CW1605" s="413"/>
      <c r="CX1605" s="417">
        <v>908.19</v>
      </c>
      <c r="CY1605" s="413">
        <v>2.1876451612903223</v>
      </c>
      <c r="CZ1605" s="416">
        <v>2.2388370000000002</v>
      </c>
    </row>
    <row r="1606" spans="1:104" s="1" customFormat="1" hidden="1">
      <c r="A1606" s="315">
        <v>46165</v>
      </c>
      <c r="B1606" s="410">
        <v>0</v>
      </c>
      <c r="C1606" s="411">
        <v>0.81302399999999997</v>
      </c>
      <c r="D1606" s="412">
        <v>0.49766399999999994</v>
      </c>
      <c r="E1606" s="412">
        <v>0.49593599999999993</v>
      </c>
      <c r="F1606" s="412">
        <v>0</v>
      </c>
      <c r="G1606" s="413">
        <f>_xll.SRS1Splines.Functions25.Linear_Interp(V_NEM!$R$687:$R$703,V_NEM!$T$687:$T$703,M1606)+_xll.SRS1Splines.Functions25.Linear_Interp(V_NEM!$AB$687:$AB$703,V_NEM!$AD$687:$AD$703,N1606)</f>
        <v>0.74373947730000611</v>
      </c>
      <c r="H1606" s="308">
        <f>(G1606/(V_NEM!$T$696+V_NEM!$AD$696))*100</f>
        <v>76.739472274968051</v>
      </c>
      <c r="I1606" s="308">
        <f>G1606-(V_NEM!$T$694+V_NEM!$AD$694)</f>
        <v>0.10425334230000616</v>
      </c>
      <c r="J1606" s="308">
        <f>((IFERROR((_xll.SRS1Splines.Functions25.Linear_Interp(V_NEM!$R$687:$R$703,V_NEM!$T$687:$T$703,M1606) - V_NEM!$X$689) / (V_NEM!$X$688- V_NEM!$X$689) * 100, 0))+(IFERROR((_xll.SRS1Splines.Functions25.Linear_Interp(V_NEM!$AB$687:$AB$703,V_NEM!$AD$687:$AD$703,N1606) - V_NEM!$AH$689) / (V_NEM!$AH$688- V_NEM!$AH$689) * 100, 0)))/2</f>
        <v>41.944834968256437</v>
      </c>
      <c r="K1606" s="308">
        <v>784.3</v>
      </c>
      <c r="L1606" s="308">
        <v>781.8</v>
      </c>
      <c r="M1606" s="371">
        <v>782.58</v>
      </c>
      <c r="N1606" s="371">
        <v>783.2</v>
      </c>
      <c r="O1606" s="413">
        <v>0.80645161290322576</v>
      </c>
      <c r="P1606" s="414">
        <v>0.50681599999999993</v>
      </c>
      <c r="Q1606" s="415">
        <v>3.8</v>
      </c>
      <c r="R1606" s="413">
        <v>0.9764516129032258</v>
      </c>
      <c r="S1606" s="408">
        <v>0.29511095000000004</v>
      </c>
      <c r="T1606" s="408">
        <v>5.7918915999999996</v>
      </c>
      <c r="U1606" s="408"/>
      <c r="V1606" s="413">
        <f>_xll.SRS1Splines.Functions25.Linear_Interp(V_NK3!$P$8:$P$32,V_NK3!$R$8:$R$32,AC1606)</f>
        <v>288.06721276000098</v>
      </c>
      <c r="W1606" s="413">
        <f>(V1606/V_NK3!$R$28)*100</f>
        <v>53.134507695215575</v>
      </c>
      <c r="X1606" s="308">
        <f>V1606-V_NK3!$R$8</f>
        <v>231.48856076000098</v>
      </c>
      <c r="Y1606" s="308">
        <f>IFERROR((V1606 - V_NK3!$V$10) / (V_NK3!$V$9- V_NK3!$V$10) * 100, 0)</f>
        <v>47.673720069222313</v>
      </c>
      <c r="Z1606" s="308">
        <v>541.79999999999995</v>
      </c>
      <c r="AA1606" s="308">
        <v>521</v>
      </c>
      <c r="AB1606" s="413">
        <v>535.48545178219229</v>
      </c>
      <c r="AC1606" s="371">
        <v>533.32000000000005</v>
      </c>
      <c r="AD1606" s="308">
        <v>0.4838709677419355</v>
      </c>
      <c r="AE1606" s="416">
        <v>1.3163389999999999</v>
      </c>
      <c r="AF1606" s="373">
        <v>2.6</v>
      </c>
      <c r="AG1606" s="413">
        <v>0.37838709677419358</v>
      </c>
      <c r="AH1606" s="408">
        <v>5.7915710000000011</v>
      </c>
      <c r="AI1606" s="408">
        <v>6.0973710000000008</v>
      </c>
      <c r="AJ1606" s="408"/>
      <c r="AK1606" s="413">
        <f>_xll.SRS1Splines.Functions25.Linear_Interp(V_NK2!$R$10:$R$21,V_NK2!$T$10:$T$21,AR1606)</f>
        <v>60.653314285743903</v>
      </c>
      <c r="AL1606" s="413">
        <f>(AK1606/V_NK2!$T$18)*100</f>
        <v>84.94861944782059</v>
      </c>
      <c r="AM1606" s="308">
        <f>AK1606-V_NK2!$T$11</f>
        <v>19.833314285716106</v>
      </c>
      <c r="AN1606" s="308">
        <f>IFERROR((AK1606 - V_NK2!$X$12) / (V_NK2!$X$11- V_NK2!$X$12) * 100, 0)</f>
        <v>64.857142857151999</v>
      </c>
      <c r="AO1606" s="308">
        <v>427</v>
      </c>
      <c r="AP1606" s="308">
        <v>420</v>
      </c>
      <c r="AQ1606" s="308"/>
      <c r="AR1606" s="371">
        <v>424.54</v>
      </c>
      <c r="AS1606" s="413">
        <v>0.58064516129032262</v>
      </c>
      <c r="AT1606" s="416">
        <v>1.4517550000000001</v>
      </c>
      <c r="AU1606" s="415">
        <v>0.7</v>
      </c>
      <c r="AV1606" s="413">
        <v>0.45705600000000002</v>
      </c>
      <c r="AW1606" s="408">
        <v>0.53429894886365037</v>
      </c>
      <c r="AX1606" s="408">
        <v>0.74489894886363606</v>
      </c>
      <c r="AY1606" s="408"/>
      <c r="AZ1606" s="413">
        <f>_xll.SRS1Splines.Functions25.Linear_Interp(V_NNG3A!$H$4:$H$12,V_NNG3A!$I$4:$I$12,BF1606)</f>
        <v>11.676399999999999</v>
      </c>
      <c r="BA1606" s="413">
        <f>(AZ1606/V_NNG3A!$I$8)*100</f>
        <v>84.306137184115514</v>
      </c>
      <c r="BB1606" s="308">
        <f>_xll.SRS1Splines.Functions25.Linear_Interp(V_NNG3A!$H$4:$H$12,V_NNG3A!$J$4:$J$12,BF1606)</f>
        <v>0.68881379310351698</v>
      </c>
      <c r="BC1606" s="308">
        <f>IFERROR((AZ1606-V_NNG3A!$J$20) / (V_NNG3A!$J$19-V_NNG3A!$J$20) * 100, 0)</f>
        <v>24.064088664017724</v>
      </c>
      <c r="BD1606" s="308">
        <v>1050</v>
      </c>
      <c r="BE1606" s="308">
        <v>1047</v>
      </c>
      <c r="BF1606" s="374">
        <v>1048.24</v>
      </c>
      <c r="BG1606" s="413">
        <v>0.16129032258064518</v>
      </c>
      <c r="BH1606" s="416">
        <v>0.24489999999999418</v>
      </c>
      <c r="BI1606" s="415">
        <v>0.5</v>
      </c>
      <c r="BJ1606" s="413">
        <v>0.74995200000000006</v>
      </c>
      <c r="BK1606" s="408">
        <v>0.61343999999999987</v>
      </c>
      <c r="BL1606" s="408">
        <v>0.61948800000000004</v>
      </c>
      <c r="BM1606" s="408">
        <f t="shared" si="23"/>
        <v>-6.0480000000001644E-3</v>
      </c>
      <c r="BN1606" s="413">
        <f>_xll.SRS1Splines.Functions25.Linear_Interp(V_XNN1!$K$3:$K$8,V_XNN1!$L$3:$L$8,BT1606)</f>
        <v>0.19650000000000001</v>
      </c>
      <c r="BO1606" s="413">
        <f>(BN1606/V_XNN1!$L$7)*100</f>
        <v>93.571428571428584</v>
      </c>
      <c r="BP1606" s="308">
        <f>_xll.SRS1Splines.Functions25.Linear_Interp(V_XNN1!$K$3:$K$8,V_XNN1!$M$3:$M$8,BT1606)</f>
        <v>4.0500000000000001E-2</v>
      </c>
      <c r="BQ1606" s="308">
        <f>IFERROR((BN1606 - V_XNN1!$M$16) / (V_XNN1!$M$15- V_XNN1!$M$16) * 100, 0)</f>
        <v>30.64066852367694</v>
      </c>
      <c r="BR1606" s="308">
        <v>252</v>
      </c>
      <c r="BS1606" s="308">
        <v>249</v>
      </c>
      <c r="BT1606" s="374">
        <v>251.25</v>
      </c>
      <c r="BU1606" s="413">
        <v>0.12021018800000001</v>
      </c>
      <c r="BV1606" s="416">
        <v>9.8879999999999996E-2</v>
      </c>
      <c r="BW1606" s="415">
        <v>0</v>
      </c>
      <c r="BX1606" s="413">
        <v>1.0021967999999999</v>
      </c>
      <c r="BY1606" s="408">
        <v>0.25617600000000001</v>
      </c>
      <c r="BZ1606" s="408">
        <v>1.4990400000000002</v>
      </c>
      <c r="CA1606" s="408"/>
      <c r="CB1606" s="413">
        <f>_xll.SRS1Splines.Functions25.Linear_Interp(V_NSPC!$N$4:$N$67,V_NSPC!$P$4:$P$67,CI1606)</f>
        <v>7.8042952274999999</v>
      </c>
      <c r="CC1606" s="413">
        <f>(CB1606/V_NSPC!$T$5)*100</f>
        <v>6.4411425813194843</v>
      </c>
      <c r="CD1606" s="308">
        <f>CB1606-V_NSPC!$T$6</f>
        <v>6.7371284275000001</v>
      </c>
      <c r="CE1606" s="413">
        <f>IFERROR((CB1606 - V_NSPC!$T$6) / (V_NSPC!$T$5- V_NSPC!$T$6) * 100, 0)</f>
        <v>5.6097837593744062</v>
      </c>
      <c r="CF1606" s="413">
        <v>995</v>
      </c>
      <c r="CG1606" s="413">
        <v>955</v>
      </c>
      <c r="CH1606" s="413"/>
      <c r="CI1606" s="417">
        <v>966.75</v>
      </c>
      <c r="CJ1606" s="413"/>
      <c r="CK1606" s="416"/>
      <c r="CL1606" s="415"/>
      <c r="CM1606" s="413">
        <v>1.0021967999999999</v>
      </c>
      <c r="CN1606" s="408">
        <v>1.5119999999999998E-2</v>
      </c>
      <c r="CO1606" s="408">
        <v>1.4990400000000002</v>
      </c>
      <c r="CP1606" s="408"/>
      <c r="CQ1606" s="413">
        <f>_xll.SRS1Splines.Functions25.Linear_Interp(V_NSPC!$X$4:$X$46,V_NSPC!$Z$4:$Z$46,CX1606)</f>
        <v>12.2265578093999</v>
      </c>
      <c r="CR1606" s="413">
        <f>(CQ1606/V_NSPC!$AD$5)*100</f>
        <v>79.171356242181261</v>
      </c>
      <c r="CS1606" s="308">
        <f>CQ1606-V_NSPC!$AD$6</f>
        <v>4.1281192893998995</v>
      </c>
      <c r="CT1606" s="413">
        <f>IFERROR((CQ1606 - V_NSPC!$AD$6) / (V_NSPC!$AD$5- V_NSPC!$AD$6) * 100, 0)</f>
        <v>56.205266613508741</v>
      </c>
      <c r="CU1606" s="413">
        <v>909</v>
      </c>
      <c r="CV1606" s="413">
        <v>905</v>
      </c>
      <c r="CW1606" s="413"/>
      <c r="CX1606" s="417">
        <v>907.54</v>
      </c>
      <c r="CY1606" s="413">
        <v>2.1876451612903223</v>
      </c>
      <c r="CZ1606" s="416">
        <v>2.2606519999999999</v>
      </c>
    </row>
    <row r="1607" spans="1:104" s="1" customFormat="1" hidden="1">
      <c r="A1607" s="315">
        <v>46166</v>
      </c>
      <c r="B1607" s="410">
        <v>0</v>
      </c>
      <c r="C1607" s="411">
        <v>0.81302399999999997</v>
      </c>
      <c r="D1607" s="412">
        <v>0.49939200000000006</v>
      </c>
      <c r="E1607" s="412">
        <v>0.50803200000000004</v>
      </c>
      <c r="F1607" s="412">
        <v>0</v>
      </c>
      <c r="G1607" s="413">
        <f>_xll.SRS1Splines.Functions25.Linear_Interp(V_NEM!$R$687:$R$703,V_NEM!$T$687:$T$703,M1607)+_xll.SRS1Splines.Functions25.Linear_Interp(V_NEM!$AB$687:$AB$703,V_NEM!$AD$687:$AD$703,N1607)</f>
        <v>0.69861728920000643</v>
      </c>
      <c r="H1607" s="308">
        <f>(G1607/(V_NEM!$T$696+V_NEM!$AD$696))*100</f>
        <v>72.083738636549029</v>
      </c>
      <c r="I1607" s="308">
        <f>G1607-(V_NEM!$T$694+V_NEM!$AD$694)</f>
        <v>5.9131154200006475E-2</v>
      </c>
      <c r="J1607" s="308">
        <f>((IFERROR((_xll.SRS1Splines.Functions25.Linear_Interp(V_NEM!$R$687:$R$703,V_NEM!$T$687:$T$703,M1607) - V_NEM!$X$689) / (V_NEM!$X$688- V_NEM!$X$689) * 100, 0))+(IFERROR((_xll.SRS1Splines.Functions25.Linear_Interp(V_NEM!$AB$687:$AB$703,V_NEM!$AD$687:$AD$703,N1607) - V_NEM!$AH$689) / (V_NEM!$AH$688- V_NEM!$AH$689) * 100, 0)))/2</f>
        <v>37.397964993153018</v>
      </c>
      <c r="K1607" s="308">
        <v>784.3</v>
      </c>
      <c r="L1607" s="308">
        <v>781.8</v>
      </c>
      <c r="M1607" s="371">
        <v>782.2</v>
      </c>
      <c r="N1607" s="371">
        <v>783.36</v>
      </c>
      <c r="O1607" s="413">
        <v>0.80645161290322576</v>
      </c>
      <c r="P1607" s="414">
        <v>0.490338</v>
      </c>
      <c r="Q1607" s="415">
        <v>16.2</v>
      </c>
      <c r="R1607" s="413">
        <v>0.9764516129032258</v>
      </c>
      <c r="S1607" s="408">
        <v>0.29808000000000001</v>
      </c>
      <c r="T1607" s="408">
        <v>4.9322239999999997</v>
      </c>
      <c r="U1607" s="408"/>
      <c r="V1607" s="413">
        <f>_xll.SRS1Splines.Functions25.Linear_Interp(V_NK3!$P$8:$P$32,V_NK3!$R$8:$R$32,AC1607)</f>
        <v>283.08693801999999</v>
      </c>
      <c r="W1607" s="413">
        <f>(V1607/V_NK3!$R$28)*100</f>
        <v>52.215887197028785</v>
      </c>
      <c r="X1607" s="308">
        <f>V1607-V_NK3!$R$8</f>
        <v>226.50828601999999</v>
      </c>
      <c r="Y1607" s="308">
        <f>IFERROR((V1607 - V_NK3!$V$10) / (V_NK3!$V$9- V_NK3!$V$10) * 100, 0)</f>
        <v>46.648061509494248</v>
      </c>
      <c r="Z1607" s="308">
        <v>541.79999999999995</v>
      </c>
      <c r="AA1607" s="308">
        <v>521</v>
      </c>
      <c r="AB1607" s="413">
        <v>535.44629702131442</v>
      </c>
      <c r="AC1607" s="371">
        <v>533.14</v>
      </c>
      <c r="AD1607" s="308">
        <v>0.4838709677419355</v>
      </c>
      <c r="AE1607" s="416">
        <v>1.12096</v>
      </c>
      <c r="AF1607" s="373">
        <v>1.8</v>
      </c>
      <c r="AG1607" s="413">
        <v>0.37838709677419358</v>
      </c>
      <c r="AH1607" s="408">
        <v>5.1836157714282995</v>
      </c>
      <c r="AI1607" s="408">
        <v>5.8825872000000006</v>
      </c>
      <c r="AJ1607" s="408"/>
      <c r="AK1607" s="413">
        <f>_xll.SRS1Splines.Functions25.Linear_Interp(V_NK2!$R$10:$R$21,V_NK2!$T$10:$T$21,AR1607)</f>
        <v>59.9543428571723</v>
      </c>
      <c r="AL1607" s="413">
        <f>(AK1607/V_NK2!$T$18)*100</f>
        <v>83.969667867188093</v>
      </c>
      <c r="AM1607" s="308">
        <f>AK1607-V_NK2!$T$11</f>
        <v>19.134342857144503</v>
      </c>
      <c r="AN1607" s="308">
        <f>IFERROR((AK1607 - V_NK2!$X$12) / (V_NK2!$X$11- V_NK2!$X$12) * 100, 0)</f>
        <v>62.571428571437025</v>
      </c>
      <c r="AO1607" s="308">
        <v>427</v>
      </c>
      <c r="AP1607" s="308">
        <v>420</v>
      </c>
      <c r="AQ1607" s="308"/>
      <c r="AR1607" s="371">
        <v>424.38</v>
      </c>
      <c r="AS1607" s="413">
        <v>0.58064516129032262</v>
      </c>
      <c r="AT1607" s="416">
        <v>1.4006160000000001</v>
      </c>
      <c r="AU1607" s="415">
        <v>0.2</v>
      </c>
      <c r="AV1607" s="413">
        <v>0.45705600000000002</v>
      </c>
      <c r="AW1607" s="408">
        <v>0.29627272727272252</v>
      </c>
      <c r="AX1607" s="408">
        <v>0.35607272727272737</v>
      </c>
      <c r="AY1607" s="408"/>
      <c r="AZ1607" s="413">
        <f>_xll.SRS1Splines.Functions25.Linear_Interp(V_NNG3A!$H$4:$H$12,V_NNG3A!$I$4:$I$12,BF1607)</f>
        <v>11.39235</v>
      </c>
      <c r="BA1607" s="413">
        <f>(AZ1607/V_NNG3A!$I$8)*100</f>
        <v>82.255234657039708</v>
      </c>
      <c r="BB1607" s="308">
        <f>_xll.SRS1Splines.Functions25.Linear_Interp(V_NNG3A!$H$4:$H$12,V_NNG3A!$J$4:$J$12,BF1607)</f>
        <v>0.40476379310348998</v>
      </c>
      <c r="BC1607" s="308">
        <f>IFERROR((AZ1607-V_NNG3A!$J$20) / (V_NNG3A!$J$19-V_NNG3A!$J$20) * 100, 0)</f>
        <v>14.140645705338267</v>
      </c>
      <c r="BD1607" s="308">
        <v>1050</v>
      </c>
      <c r="BE1607" s="308">
        <v>1047</v>
      </c>
      <c r="BF1607" s="374">
        <v>1048.01</v>
      </c>
      <c r="BG1607" s="413">
        <v>0.16129032258064518</v>
      </c>
      <c r="BH1607" s="416">
        <v>0.11742000000001281</v>
      </c>
      <c r="BI1607" s="415">
        <v>0.5</v>
      </c>
      <c r="BJ1607" s="413">
        <v>0.74995200000000006</v>
      </c>
      <c r="BK1607" s="408">
        <v>0.39830400000000005</v>
      </c>
      <c r="BL1607" s="408">
        <v>0.39657599999999998</v>
      </c>
      <c r="BM1607" s="408">
        <f t="shared" si="23"/>
        <v>1.7280000000000628E-3</v>
      </c>
      <c r="BN1607" s="413">
        <f>_xll.SRS1Splines.Functions25.Linear_Interp(V_XNN1!$K$3:$K$8,V_XNN1!$L$3:$L$8,BT1607)</f>
        <v>0.20549999999999999</v>
      </c>
      <c r="BO1607" s="413">
        <f>(BN1607/V_XNN1!$L$7)*100</f>
        <v>97.857142857142847</v>
      </c>
      <c r="BP1607" s="308">
        <f>_xll.SRS1Splines.Functions25.Linear_Interp(V_XNN1!$K$3:$K$8,V_XNN1!$M$3:$M$8,BT1607)</f>
        <v>4.9500000000000002E-2</v>
      </c>
      <c r="BQ1607" s="308">
        <f>IFERROR((BN1607 - V_XNN1!$M$16) / (V_XNN1!$M$15- V_XNN1!$M$16) * 100, 0)</f>
        <v>58.495821727019489</v>
      </c>
      <c r="BR1607" s="308">
        <v>252</v>
      </c>
      <c r="BS1607" s="308">
        <v>249</v>
      </c>
      <c r="BT1607" s="374">
        <v>251.75</v>
      </c>
      <c r="BU1607" s="413">
        <v>0.12021018800000001</v>
      </c>
      <c r="BV1607" s="416">
        <v>6.4897999999999997E-2</v>
      </c>
      <c r="BW1607" s="415">
        <v>0</v>
      </c>
      <c r="BX1607" s="413">
        <v>1.0021967999999999</v>
      </c>
      <c r="BY1607" s="408">
        <v>0.256608</v>
      </c>
      <c r="BZ1607" s="408">
        <v>0</v>
      </c>
      <c r="CA1607" s="408"/>
      <c r="CB1607" s="413">
        <f>_xll.SRS1Splines.Functions25.Linear_Interp(V_NSPC!$N$4:$N$67,V_NSPC!$P$4:$P$67,CI1607)</f>
        <v>8.4621224487999793</v>
      </c>
      <c r="CC1607" s="413">
        <f>(CB1607/V_NSPC!$T$5)*100</f>
        <v>6.9840691112303332</v>
      </c>
      <c r="CD1607" s="308">
        <f>CB1607-V_NSPC!$T$6</f>
        <v>7.3949556487999795</v>
      </c>
      <c r="CE1607" s="413">
        <f>IFERROR((CB1607 - V_NSPC!$T$6) / (V_NSPC!$T$5- V_NSPC!$T$6) * 100, 0)</f>
        <v>6.1575347043407902</v>
      </c>
      <c r="CF1607" s="413">
        <v>995</v>
      </c>
      <c r="CG1607" s="413">
        <v>955</v>
      </c>
      <c r="CH1607" s="413"/>
      <c r="CI1607" s="417">
        <v>967.14</v>
      </c>
      <c r="CJ1607" s="413"/>
      <c r="CK1607" s="416"/>
      <c r="CL1607" s="415"/>
      <c r="CM1607" s="413">
        <v>1.0021967999999999</v>
      </c>
      <c r="CN1607" s="408">
        <v>1.5119999999999995E-2</v>
      </c>
      <c r="CO1607" s="408">
        <v>0</v>
      </c>
      <c r="CP1607" s="408"/>
      <c r="CQ1607" s="413">
        <f>_xll.SRS1Splines.Functions25.Linear_Interp(V_NSPC!$X$4:$X$46,V_NSPC!$Z$4:$Z$46,CX1607)</f>
        <v>12.324137639900099</v>
      </c>
      <c r="CR1607" s="413">
        <f>(CQ1607/V_NSPC!$AD$5)*100</f>
        <v>79.803220716468829</v>
      </c>
      <c r="CS1607" s="308">
        <f>CQ1607-V_NSPC!$AD$6</f>
        <v>4.2256991199000993</v>
      </c>
      <c r="CT1607" s="413">
        <f>IFERROR((CQ1607 - V_NSPC!$AD$6) / (V_NSPC!$AD$5- V_NSPC!$AD$6) * 100, 0)</f>
        <v>57.533837811402101</v>
      </c>
      <c r="CU1607" s="413">
        <v>909</v>
      </c>
      <c r="CV1607" s="413">
        <v>905</v>
      </c>
      <c r="CW1607" s="413"/>
      <c r="CX1607" s="417">
        <v>907.59</v>
      </c>
      <c r="CY1607" s="413">
        <v>2.1876451612903223</v>
      </c>
      <c r="CZ1607" s="416">
        <v>1.2867000000000002E-2</v>
      </c>
    </row>
    <row r="1608" spans="1:104" s="1" customFormat="1" hidden="1">
      <c r="A1608" s="315">
        <v>46167</v>
      </c>
      <c r="B1608" s="410">
        <v>17.12</v>
      </c>
      <c r="C1608" s="411">
        <v>0.81302399999999997</v>
      </c>
      <c r="D1608" s="412">
        <v>0.49147200000000013</v>
      </c>
      <c r="E1608" s="412">
        <v>0.4914</v>
      </c>
      <c r="F1608" s="412">
        <v>0</v>
      </c>
      <c r="G1608" s="413">
        <f>_xll.SRS1Splines.Functions25.Linear_Interp(V_NEM!$R$687:$R$703,V_NEM!$T$687:$T$703,M1608)+_xll.SRS1Splines.Functions25.Linear_Interp(V_NEM!$AB$687:$AB$703,V_NEM!$AD$687:$AD$703,N1608)</f>
        <v>0.72387169720000655</v>
      </c>
      <c r="H1608" s="308">
        <f>(G1608/(V_NEM!$T$696+V_NEM!$AD$696))*100</f>
        <v>74.6895031571743</v>
      </c>
      <c r="I1608" s="308">
        <f>G1608-(V_NEM!$T$694+V_NEM!$AD$694)</f>
        <v>8.4385562200006592E-2</v>
      </c>
      <c r="J1608" s="308">
        <f>((IFERROR((_xll.SRS1Splines.Functions25.Linear_Interp(V_NEM!$R$687:$R$703,V_NEM!$T$687:$T$703,M1608) - V_NEM!$X$689) / (V_NEM!$X$688- V_NEM!$X$689) * 100, 0))+(IFERROR((_xll.SRS1Splines.Functions25.Linear_Interp(V_NEM!$AB$687:$AB$703,V_NEM!$AD$687:$AD$703,N1608) - V_NEM!$AH$689) / (V_NEM!$AH$688- V_NEM!$AH$689) * 100, 0)))/2</f>
        <v>37.06048851096358</v>
      </c>
      <c r="K1608" s="308">
        <v>784.3</v>
      </c>
      <c r="L1608" s="308">
        <v>781.8</v>
      </c>
      <c r="M1608" s="371">
        <v>782.44</v>
      </c>
      <c r="N1608" s="371">
        <v>783.14</v>
      </c>
      <c r="O1608" s="413">
        <v>0.80645161290322576</v>
      </c>
      <c r="P1608" s="414">
        <v>0.52893200000000007</v>
      </c>
      <c r="Q1608" s="415">
        <v>15.2</v>
      </c>
      <c r="R1608" s="413">
        <v>0.9764516129032258</v>
      </c>
      <c r="S1608" s="408">
        <v>0.28166400000000003</v>
      </c>
      <c r="T1608" s="408">
        <v>3.7519460000000007</v>
      </c>
      <c r="U1608" s="408"/>
      <c r="V1608" s="413">
        <f>_xll.SRS1Splines.Functions25.Linear_Interp(V_NK3!$P$8:$P$32,V_NK3!$R$8:$R$32,AC1608)</f>
        <v>279.213391</v>
      </c>
      <c r="W1608" s="413">
        <f>(V1608/V_NK3!$R$28)*100</f>
        <v>51.501404587328089</v>
      </c>
      <c r="X1608" s="308">
        <f>V1608-V_NK3!$R$8</f>
        <v>222.634739</v>
      </c>
      <c r="Y1608" s="308">
        <f>IFERROR((V1608 - V_NK3!$V$10) / (V_NK3!$V$9- V_NK3!$V$10) * 100, 0)</f>
        <v>45.850327074150357</v>
      </c>
      <c r="Z1608" s="308">
        <v>541.79999999999995</v>
      </c>
      <c r="AA1608" s="308">
        <v>521</v>
      </c>
      <c r="AB1608" s="413">
        <v>535.40714226043656</v>
      </c>
      <c r="AC1608" s="371">
        <v>533</v>
      </c>
      <c r="AD1608" s="308">
        <v>0.4838709677419355</v>
      </c>
      <c r="AE1608" s="416">
        <v>0.852715</v>
      </c>
      <c r="AF1608" s="373">
        <v>16</v>
      </c>
      <c r="AG1608" s="413">
        <v>0.37838709677419358</v>
      </c>
      <c r="AH1608" s="408">
        <v>3.7957299714285377</v>
      </c>
      <c r="AI1608" s="408">
        <v>4.4947014000000003</v>
      </c>
      <c r="AJ1608" s="408"/>
      <c r="AK1608" s="413">
        <f>_xll.SRS1Splines.Functions25.Linear_Interp(V_NK2!$R$10:$R$21,V_NK2!$T$10:$T$21,AR1608)</f>
        <v>59.255371428600903</v>
      </c>
      <c r="AL1608" s="413">
        <f>(AK1608/V_NK2!$T$18)*100</f>
        <v>82.99071628655588</v>
      </c>
      <c r="AM1608" s="308">
        <f>AK1608-V_NK2!$T$11</f>
        <v>18.435371428573106</v>
      </c>
      <c r="AN1608" s="308">
        <f>IFERROR((AK1608 - V_NK2!$X$12) / (V_NK2!$X$11- V_NK2!$X$12) * 100, 0)</f>
        <v>60.285714285722726</v>
      </c>
      <c r="AO1608" s="308">
        <v>427</v>
      </c>
      <c r="AP1608" s="308">
        <v>420</v>
      </c>
      <c r="AQ1608" s="308"/>
      <c r="AR1608" s="371">
        <v>424.22</v>
      </c>
      <c r="AS1608" s="413">
        <v>0.58064516129032262</v>
      </c>
      <c r="AT1608" s="416">
        <v>1.0701669999999999</v>
      </c>
      <c r="AU1608" s="415">
        <v>3</v>
      </c>
      <c r="AV1608" s="413">
        <v>0.45705600000000002</v>
      </c>
      <c r="AW1608" s="408">
        <v>0.21</v>
      </c>
      <c r="AX1608" s="408">
        <v>0.23</v>
      </c>
      <c r="AY1608" s="408"/>
      <c r="AZ1608" s="413">
        <f>_xll.SRS1Splines.Functions25.Linear_Interp(V_NNG3A!$H$4:$H$12,V_NNG3A!$I$4:$I$12,BF1608)</f>
        <v>11.3525310344828</v>
      </c>
      <c r="BA1608" s="413">
        <f>(AZ1608/V_NNG3A!$I$8)*100</f>
        <v>81.967733100958839</v>
      </c>
      <c r="BB1608" s="308">
        <f>_xll.SRS1Splines.Functions25.Linear_Interp(V_NNG3A!$H$4:$H$12,V_NNG3A!$J$4:$J$12,BF1608)</f>
        <v>0.364944827586281</v>
      </c>
      <c r="BC1608" s="308">
        <f>IFERROR((AZ1608-V_NNG3A!$J$20) / (V_NNG3A!$J$19-V_NNG3A!$J$20) * 100, 0)</f>
        <v>12.749548247202139</v>
      </c>
      <c r="BD1608" s="308">
        <v>1050</v>
      </c>
      <c r="BE1608" s="308">
        <v>1047</v>
      </c>
      <c r="BF1608" s="374">
        <v>1047.93</v>
      </c>
      <c r="BG1608" s="413">
        <v>0.16129032258064518</v>
      </c>
      <c r="BH1608" s="416">
        <v>0.08</v>
      </c>
      <c r="BI1608" s="415">
        <v>0.8</v>
      </c>
      <c r="BJ1608" s="413">
        <v>0.74995200000000006</v>
      </c>
      <c r="BK1608" s="408">
        <v>0.4</v>
      </c>
      <c r="BL1608" s="408">
        <v>0.41</v>
      </c>
      <c r="BM1608" s="408">
        <f t="shared" si="23"/>
        <v>-9.9999999999999534E-3</v>
      </c>
      <c r="BN1608" s="413">
        <f>_xll.SRS1Splines.Functions25.Linear_Interp(V_XNN1!$K$3:$K$8,V_XNN1!$L$3:$L$8,BT1608)</f>
        <v>0.21445500000000001</v>
      </c>
      <c r="BO1608" s="413">
        <f>(BN1608/V_XNN1!$L$7)*100</f>
        <v>102.12142857142858</v>
      </c>
      <c r="BP1608" s="308">
        <f>_xll.SRS1Splines.Functions25.Linear_Interp(V_XNN1!$K$3:$K$8,V_XNN1!$M$3:$M$8,BT1608)</f>
        <v>5.8455E-2</v>
      </c>
      <c r="BQ1608" s="308">
        <f>IFERROR((BN1608 - V_XNN1!$M$16) / (V_XNN1!$M$15- V_XNN1!$M$16) * 100, 0)</f>
        <v>86.211699164345447</v>
      </c>
      <c r="BR1608" s="308">
        <v>252</v>
      </c>
      <c r="BS1608" s="308">
        <v>249</v>
      </c>
      <c r="BT1608" s="374">
        <v>252.25</v>
      </c>
      <c r="BU1608" s="413">
        <v>0.12021018800000001</v>
      </c>
      <c r="BV1608" s="416">
        <v>0.06</v>
      </c>
      <c r="BW1608" s="415">
        <v>0</v>
      </c>
      <c r="BX1608" s="413">
        <v>1.0021967999999999</v>
      </c>
      <c r="BY1608" s="408">
        <v>0.25617600000000013</v>
      </c>
      <c r="BZ1608" s="408">
        <v>1.498932000000001</v>
      </c>
      <c r="CA1608" s="408"/>
      <c r="CB1608" s="413">
        <f>_xll.SRS1Splines.Functions25.Linear_Interp(V_NSPC!$N$4:$N$67,V_NSPC!$P$4:$P$67,CI1608)</f>
        <v>9.1312742641999805</v>
      </c>
      <c r="CC1608" s="413">
        <f>(CB1608/V_NSPC!$T$5)*100</f>
        <v>7.5363422026368028</v>
      </c>
      <c r="CD1608" s="308">
        <f>CB1608-V_NSPC!$T$6</f>
        <v>8.0641074641999797</v>
      </c>
      <c r="CE1608" s="413">
        <f>IFERROR((CB1608 - V_NSPC!$T$6) / (V_NSPC!$T$5- V_NSPC!$T$6) * 100, 0)</f>
        <v>6.7147152638302536</v>
      </c>
      <c r="CF1608" s="413">
        <v>995</v>
      </c>
      <c r="CG1608" s="413">
        <v>955</v>
      </c>
      <c r="CH1608" s="413"/>
      <c r="CI1608" s="417">
        <v>967.51</v>
      </c>
      <c r="CJ1608" s="413"/>
      <c r="CK1608" s="416"/>
      <c r="CL1608" s="415"/>
      <c r="CM1608" s="413">
        <v>1.0021967999999999</v>
      </c>
      <c r="CN1608" s="408">
        <v>1.5119999999999995E-2</v>
      </c>
      <c r="CO1608" s="408">
        <v>1.498932000000001</v>
      </c>
      <c r="CP1608" s="408"/>
      <c r="CQ1608" s="413">
        <f>_xll.SRS1Splines.Functions25.Linear_Interp(V_NSPC!$X$4:$X$46,V_NSPC!$Z$4:$Z$46,CX1608)</f>
        <v>11.009902429</v>
      </c>
      <c r="CR1608" s="413">
        <f>(CQ1608/V_NSPC!$AD$5)*100</f>
        <v>71.293075368103047</v>
      </c>
      <c r="CS1608" s="308">
        <f>CQ1608-V_NSPC!$AD$6</f>
        <v>2.9114639090000001</v>
      </c>
      <c r="CT1608" s="413">
        <f>IFERROR((CQ1608 - V_NSPC!$AD$6) / (V_NSPC!$AD$5- V_NSPC!$AD$6) * 100, 0)</f>
        <v>39.64023173001415</v>
      </c>
      <c r="CU1608" s="413">
        <v>909</v>
      </c>
      <c r="CV1608" s="413">
        <v>905</v>
      </c>
      <c r="CW1608" s="413"/>
      <c r="CX1608" s="417">
        <v>906.9</v>
      </c>
      <c r="CY1608" s="413">
        <v>2.1876451612903223</v>
      </c>
      <c r="CZ1608" s="416">
        <v>2.2329569999999999</v>
      </c>
    </row>
    <row r="1609" spans="1:104" s="1" customFormat="1" hidden="1">
      <c r="A1609" s="315">
        <v>46168</v>
      </c>
      <c r="B1609" s="410">
        <v>0</v>
      </c>
      <c r="C1609" s="411">
        <v>0.81302399999999997</v>
      </c>
      <c r="D1609" s="412">
        <v>0.53</v>
      </c>
      <c r="E1609" s="412">
        <v>0.44</v>
      </c>
      <c r="F1609" s="412">
        <v>0</v>
      </c>
      <c r="G1609" s="413">
        <f>_xll.SRS1Splines.Functions25.Linear_Interp(V_NEM!$R$687:$R$703,V_NEM!$T$687:$T$703,M1609)+_xll.SRS1Splines.Functions25.Linear_Interp(V_NEM!$AB$687:$AB$703,V_NEM!$AD$687:$AD$703,N1609)</f>
        <v>0.69046977124999587</v>
      </c>
      <c r="H1609" s="308">
        <f>(G1609/(V_NEM!$T$696+V_NEM!$AD$696))*100</f>
        <v>71.24307299095976</v>
      </c>
      <c r="I1609" s="308">
        <f>G1609-(V_NEM!$T$694+V_NEM!$AD$694)</f>
        <v>5.0983636249995912E-2</v>
      </c>
      <c r="J1609" s="308">
        <f>((IFERROR((_xll.SRS1Splines.Functions25.Linear_Interp(V_NEM!$R$687:$R$703,V_NEM!$T$687:$T$703,M1609) - V_NEM!$X$689) / (V_NEM!$X$688- V_NEM!$X$689) * 100, 0))+(IFERROR((_xll.SRS1Splines.Functions25.Linear_Interp(V_NEM!$AB$687:$AB$703,V_NEM!$AD$687:$AD$703,N1609) - V_NEM!$AH$689) / (V_NEM!$AH$688- V_NEM!$AH$689) * 100, 0)))/2</f>
        <v>34.612903643171357</v>
      </c>
      <c r="K1609" s="308">
        <v>784.3</v>
      </c>
      <c r="L1609" s="308">
        <v>781.8</v>
      </c>
      <c r="M1609" s="371">
        <v>782.15</v>
      </c>
      <c r="N1609" s="371">
        <v>783.3</v>
      </c>
      <c r="O1609" s="413">
        <v>0.80645161290322576</v>
      </c>
      <c r="P1609" s="414">
        <v>0.48638199999999998</v>
      </c>
      <c r="Q1609" s="415">
        <v>15.2</v>
      </c>
      <c r="R1609" s="413">
        <v>0.9764516129032258</v>
      </c>
      <c r="S1609" s="408">
        <v>3.2785027338665005</v>
      </c>
      <c r="T1609" s="408">
        <v>3.0018208</v>
      </c>
      <c r="U1609" s="408"/>
      <c r="V1609" s="413">
        <f>_xll.SRS1Splines.Functions25.Linear_Interp(V_NK3!$P$8:$P$32,V_NK3!$R$8:$R$32,AC1609)</f>
        <v>279.49007293</v>
      </c>
      <c r="W1609" s="413">
        <f>(V1609/V_NK3!$R$28)*100</f>
        <v>51.552439059449576</v>
      </c>
      <c r="X1609" s="308">
        <f>V1609-V_NK3!$R$8</f>
        <v>222.91142092999999</v>
      </c>
      <c r="Y1609" s="308">
        <f>IFERROR((V1609 - V_NK3!$V$10) / (V_NK3!$V$9- V_NK3!$V$10) * 100, 0)</f>
        <v>45.907308105246344</v>
      </c>
      <c r="Z1609" s="308">
        <v>541.79999999999995</v>
      </c>
      <c r="AA1609" s="308">
        <v>521</v>
      </c>
      <c r="AB1609" s="413">
        <v>535.36798749955869</v>
      </c>
      <c r="AC1609" s="371">
        <v>533.01</v>
      </c>
      <c r="AD1609" s="308">
        <v>0.4838709677419355</v>
      </c>
      <c r="AE1609" s="416">
        <v>0.68223199999999995</v>
      </c>
      <c r="AF1609" s="373">
        <v>10.5</v>
      </c>
      <c r="AG1609" s="413">
        <v>0.37838709677419358</v>
      </c>
      <c r="AH1609" s="408">
        <v>3.5499660000000004</v>
      </c>
      <c r="AI1609" s="408">
        <v>3.5499660000000004</v>
      </c>
      <c r="AJ1609" s="408"/>
      <c r="AK1609" s="413">
        <f>_xll.SRS1Splines.Functions25.Linear_Interp(V_NK2!$R$10:$R$21,V_NK2!$T$10:$T$21,AR1609)</f>
        <v>59.255371428600903</v>
      </c>
      <c r="AL1609" s="413">
        <f>(AK1609/V_NK2!$T$18)*100</f>
        <v>82.99071628655588</v>
      </c>
      <c r="AM1609" s="308">
        <f>AK1609-V_NK2!$T$11</f>
        <v>18.435371428573106</v>
      </c>
      <c r="AN1609" s="308">
        <f>IFERROR((AK1609 - V_NK2!$X$12) / (V_NK2!$X$11- V_NK2!$X$12) * 100, 0)</f>
        <v>60.285714285722726</v>
      </c>
      <c r="AO1609" s="308">
        <v>427</v>
      </c>
      <c r="AP1609" s="308">
        <v>420</v>
      </c>
      <c r="AQ1609" s="308"/>
      <c r="AR1609" s="371">
        <v>424.22</v>
      </c>
      <c r="AS1609" s="413">
        <v>0.58064516129032262</v>
      </c>
      <c r="AT1609" s="416">
        <v>0.84523000000000004</v>
      </c>
      <c r="AU1609" s="415">
        <v>3.1</v>
      </c>
      <c r="AV1609" s="413">
        <v>0.45705600000000002</v>
      </c>
      <c r="AW1609" s="408">
        <v>0.16200000000000001</v>
      </c>
      <c r="AX1609" s="408">
        <v>0.17734090909090919</v>
      </c>
      <c r="AY1609" s="408"/>
      <c r="AZ1609" s="413">
        <f>_xll.SRS1Splines.Functions25.Linear_Interp(V_NNG3A!$H$4:$H$12,V_NNG3A!$I$4:$I$12,BF1609)</f>
        <v>11.3289862068965</v>
      </c>
      <c r="BA1609" s="413">
        <f>(AZ1609/V_NNG3A!$I$8)*100</f>
        <v>81.797734345823116</v>
      </c>
      <c r="BB1609" s="308">
        <f>_xll.SRS1Splines.Functions25.Linear_Interp(V_NNG3A!$H$4:$H$12,V_NNG3A!$J$4:$J$12,BF1609)</f>
        <v>0.34140000000000298</v>
      </c>
      <c r="BC1609" s="308">
        <f>IFERROR((AZ1609-V_NNG3A!$J$20) / (V_NNG3A!$J$19-V_NNG3A!$J$20) * 100, 0)</f>
        <v>11.926996747379626</v>
      </c>
      <c r="BD1609" s="308">
        <v>1050</v>
      </c>
      <c r="BE1609" s="308">
        <v>1047</v>
      </c>
      <c r="BF1609" s="374">
        <v>1047.8699999999999</v>
      </c>
      <c r="BG1609" s="413">
        <v>0.16129032258064518</v>
      </c>
      <c r="BH1609" s="416">
        <v>5.7240000000019789E-2</v>
      </c>
      <c r="BI1609" s="415">
        <v>1.8</v>
      </c>
      <c r="BJ1609" s="413">
        <v>0.74995200000000006</v>
      </c>
      <c r="BK1609" s="408">
        <v>0.74</v>
      </c>
      <c r="BL1609" s="408">
        <v>0.74</v>
      </c>
      <c r="BM1609" s="408">
        <f t="shared" si="23"/>
        <v>0</v>
      </c>
      <c r="BN1609" s="413">
        <f>_xll.SRS1Splines.Functions25.Linear_Interp(V_XNN1!$K$3:$K$8,V_XNN1!$L$3:$L$8,BT1609)</f>
        <v>0.20730000000000001</v>
      </c>
      <c r="BO1609" s="413">
        <f>(BN1609/V_XNN1!$L$7)*100</f>
        <v>98.714285714285722</v>
      </c>
      <c r="BP1609" s="308">
        <f>_xll.SRS1Splines.Functions25.Linear_Interp(V_XNN1!$K$3:$K$8,V_XNN1!$M$3:$M$8,BT1609)</f>
        <v>5.1299999999999901E-2</v>
      </c>
      <c r="BQ1609" s="308">
        <f>IFERROR((BN1609 - V_XNN1!$M$16) / (V_XNN1!$M$15- V_XNN1!$M$16) * 100, 0)</f>
        <v>64.066852367688085</v>
      </c>
      <c r="BR1609" s="308">
        <v>252</v>
      </c>
      <c r="BS1609" s="308">
        <v>249</v>
      </c>
      <c r="BT1609" s="374">
        <v>251.85</v>
      </c>
      <c r="BU1609" s="413">
        <v>0.12021018800000001</v>
      </c>
      <c r="BV1609" s="416">
        <v>0.121</v>
      </c>
      <c r="BW1609" s="415">
        <v>0</v>
      </c>
      <c r="BX1609" s="413">
        <v>1.0021967999999999</v>
      </c>
      <c r="BY1609" s="408">
        <v>0.22291199999999992</v>
      </c>
      <c r="BZ1609" s="408">
        <v>1.4989680000000007</v>
      </c>
      <c r="CA1609" s="408"/>
      <c r="CB1609" s="413">
        <f>_xll.SRS1Splines.Functions25.Linear_Interp(V_NSPC!$N$4:$N$67,V_NSPC!$P$4:$P$67,CI1609)</f>
        <v>9.2217001851999001</v>
      </c>
      <c r="CC1609" s="413">
        <f>(CB1609/V_NSPC!$T$5)*100</f>
        <v>7.6109737014754488</v>
      </c>
      <c r="CD1609" s="308">
        <f>CB1609-V_NSPC!$T$6</f>
        <v>8.1545333851998993</v>
      </c>
      <c r="CE1609" s="413">
        <f>IFERROR((CB1609 - V_NSPC!$T$6) / (V_NSPC!$T$5- V_NSPC!$T$6) * 100, 0)</f>
        <v>6.7900099340314659</v>
      </c>
      <c r="CF1609" s="413">
        <v>995</v>
      </c>
      <c r="CG1609" s="413">
        <v>955</v>
      </c>
      <c r="CH1609" s="413"/>
      <c r="CI1609" s="417">
        <v>967.56</v>
      </c>
      <c r="CJ1609" s="413"/>
      <c r="CK1609" s="416"/>
      <c r="CL1609" s="415"/>
      <c r="CM1609" s="413">
        <v>1.0021967999999999</v>
      </c>
      <c r="CN1609" s="408">
        <v>1.0195199999999993E-2</v>
      </c>
      <c r="CO1609" s="408">
        <v>1.4989680000000007</v>
      </c>
      <c r="CP1609" s="408"/>
      <c r="CQ1609" s="413">
        <f>_xll.SRS1Splines.Functions25.Linear_Interp(V_NSPC!$X$4:$X$46,V_NSPC!$Z$4:$Z$46,CX1609)</f>
        <v>9.7401153832000098</v>
      </c>
      <c r="CR1609" s="413">
        <f>(CQ1609/V_NSPC!$AD$5)*100</f>
        <v>63.070747864163302</v>
      </c>
      <c r="CS1609" s="308">
        <f>CQ1609-V_NSPC!$AD$6</f>
        <v>1.6416768632000096</v>
      </c>
      <c r="CT1609" s="413">
        <f>IFERROR((CQ1609 - V_NSPC!$AD$6) / (V_NSPC!$AD$5- V_NSPC!$AD$6) * 100, 0)</f>
        <v>22.351797349053491</v>
      </c>
      <c r="CU1609" s="413">
        <v>909</v>
      </c>
      <c r="CV1609" s="413">
        <v>905</v>
      </c>
      <c r="CW1609" s="413"/>
      <c r="CX1609" s="417">
        <v>906.12</v>
      </c>
      <c r="CY1609" s="413">
        <v>2.1876451612903223</v>
      </c>
      <c r="CZ1609" s="416">
        <v>2.3082959999999999</v>
      </c>
    </row>
    <row r="1610" spans="1:104" s="1" customFormat="1" hidden="1">
      <c r="A1610" s="315">
        <v>46169</v>
      </c>
      <c r="B1610" s="410">
        <v>0</v>
      </c>
      <c r="C1610" s="411">
        <v>0.81302399999999997</v>
      </c>
      <c r="D1610" s="412">
        <v>0.51</v>
      </c>
      <c r="E1610" s="412">
        <v>0.47</v>
      </c>
      <c r="F1610" s="412">
        <v>0</v>
      </c>
      <c r="G1610" s="413">
        <f>_xll.SRS1Splines.Functions25.Linear_Interp(V_NEM!$R$687:$R$703,V_NEM!$T$687:$T$703,M1610)+_xll.SRS1Splines.Functions25.Linear_Interp(V_NEM!$AB$687:$AB$703,V_NEM!$AD$687:$AD$703,N1610)</f>
        <v>0.74361687800000364</v>
      </c>
      <c r="H1610" s="308">
        <f>(G1610/(V_NEM!$T$696+V_NEM!$AD$696))*100</f>
        <v>76.726822407816158</v>
      </c>
      <c r="I1610" s="308">
        <f>G1610-(V_NEM!$T$694+V_NEM!$AD$694)</f>
        <v>0.10413074300000369</v>
      </c>
      <c r="J1610" s="308">
        <f>((IFERROR((_xll.SRS1Splines.Functions25.Linear_Interp(V_NEM!$R$687:$R$703,V_NEM!$T$687:$T$703,M1610) - V_NEM!$X$689) / (V_NEM!$X$688- V_NEM!$X$689) * 100, 0))+(IFERROR((_xll.SRS1Splines.Functions25.Linear_Interp(V_NEM!$AB$687:$AB$703,V_NEM!$AD$687:$AD$703,N1610) - V_NEM!$AH$689) / (V_NEM!$AH$688- V_NEM!$AH$689) * 100, 0)))/2</f>
        <v>39.713356360021287</v>
      </c>
      <c r="K1610" s="308">
        <v>784.3</v>
      </c>
      <c r="L1610" s="308">
        <v>781.8</v>
      </c>
      <c r="M1610" s="371">
        <v>782.6</v>
      </c>
      <c r="N1610" s="371">
        <v>783.1</v>
      </c>
      <c r="O1610" s="413">
        <v>0.80645161290322576</v>
      </c>
      <c r="P1610" s="414">
        <v>0.48767500000000003</v>
      </c>
      <c r="Q1610" s="415">
        <v>0</v>
      </c>
      <c r="R1610" s="413">
        <v>0.9764516129032258</v>
      </c>
      <c r="S1610" s="408">
        <v>0.18699410374603329</v>
      </c>
      <c r="T1610" s="408">
        <v>4.4445896000000005</v>
      </c>
      <c r="U1610" s="408"/>
      <c r="V1610" s="413">
        <f>_xll.SRS1Splines.Functions25.Linear_Interp(V_NK3!$P$8:$P$32,V_NK3!$R$8:$R$32,AC1610)</f>
        <v>275.23247740000102</v>
      </c>
      <c r="W1610" s="413">
        <f>(V1610/V_NK3!$R$28)*100</f>
        <v>50.767118021750214</v>
      </c>
      <c r="X1610" s="308">
        <f>V1610-V_NK3!$R$8</f>
        <v>218.65382540000101</v>
      </c>
      <c r="Y1610" s="308">
        <f>IFERROR((V1610 - V_NK3!$V$10) / (V_NK3!$V$9- V_NK3!$V$10) * 100, 0)</f>
        <v>45.030481117343555</v>
      </c>
      <c r="Z1610" s="308">
        <v>541.79999999999995</v>
      </c>
      <c r="AA1610" s="308">
        <v>521</v>
      </c>
      <c r="AB1610" s="413">
        <v>535.32883273868083</v>
      </c>
      <c r="AC1610" s="371">
        <v>532.85</v>
      </c>
      <c r="AD1610" s="308">
        <v>0.4838709677419355</v>
      </c>
      <c r="AE1610" s="416">
        <v>1.0101340000000001</v>
      </c>
      <c r="AF1610" s="373">
        <v>4</v>
      </c>
      <c r="AG1610" s="413">
        <v>0.37838709677419358</v>
      </c>
      <c r="AH1610" s="408">
        <v>4.7182881999997619</v>
      </c>
      <c r="AI1610" s="408">
        <v>5.3298882000000001</v>
      </c>
      <c r="AJ1610" s="408"/>
      <c r="AK1610" s="413">
        <f>_xll.SRS1Splines.Functions25.Linear_Interp(V_NK2!$R$10:$R$21,V_NK2!$T$10:$T$21,AR1610)</f>
        <v>58.643771428600701</v>
      </c>
      <c r="AL1610" s="413">
        <f>(AK1610/V_NK2!$T$18)*100</f>
        <v>82.134133653502374</v>
      </c>
      <c r="AM1610" s="308">
        <f>AK1610-V_NK2!$T$11</f>
        <v>17.823771428572904</v>
      </c>
      <c r="AN1610" s="308">
        <f>IFERROR((AK1610 - V_NK2!$X$12) / (V_NK2!$X$11- V_NK2!$X$12) * 100, 0)</f>
        <v>58.285714285721966</v>
      </c>
      <c r="AO1610" s="308">
        <v>427</v>
      </c>
      <c r="AP1610" s="308">
        <v>420</v>
      </c>
      <c r="AQ1610" s="308"/>
      <c r="AR1610" s="371">
        <v>424.08</v>
      </c>
      <c r="AS1610" s="413">
        <v>0.58064516129032262</v>
      </c>
      <c r="AT1610" s="416">
        <v>1.269021</v>
      </c>
      <c r="AU1610" s="415">
        <v>4.7</v>
      </c>
      <c r="AV1610" s="413">
        <v>0.45705600000000002</v>
      </c>
      <c r="AW1610" s="408">
        <v>0.14399999999999999</v>
      </c>
      <c r="AX1610" s="408">
        <v>0.17734090909090919</v>
      </c>
      <c r="AY1610" s="408"/>
      <c r="AZ1610" s="413">
        <f>_xll.SRS1Splines.Functions25.Linear_Interp(V_NNG3A!$H$4:$H$12,V_NNG3A!$I$4:$I$12,BF1610)</f>
        <v>11.277972413793099</v>
      </c>
      <c r="BA1610" s="413">
        <f>(AZ1610/V_NNG3A!$I$8)*100</f>
        <v>81.429403709697468</v>
      </c>
      <c r="BB1610" s="308">
        <f>_xll.SRS1Splines.Functions25.Linear_Interp(V_NNG3A!$H$4:$H$12,V_NNG3A!$J$4:$J$12,BF1610)</f>
        <v>0.290386206896594</v>
      </c>
      <c r="BC1610" s="308">
        <f>IFERROR((AZ1610-V_NNG3A!$J$20) / (V_NNG3A!$J$19-V_NNG3A!$J$20) * 100, 0)</f>
        <v>10.144801831106163</v>
      </c>
      <c r="BD1610" s="308">
        <v>1050</v>
      </c>
      <c r="BE1610" s="308">
        <v>1047</v>
      </c>
      <c r="BF1610" s="374">
        <v>1047.74</v>
      </c>
      <c r="BG1610" s="413">
        <v>0.16129032258064518</v>
      </c>
      <c r="BH1610" s="416">
        <v>5.7289999999979045E-2</v>
      </c>
      <c r="BI1610" s="415">
        <v>1.1000000000000001</v>
      </c>
      <c r="BJ1610" s="413">
        <v>0.74995200000000006</v>
      </c>
      <c r="BK1610" s="408">
        <v>0.57999999999999996</v>
      </c>
      <c r="BL1610" s="408">
        <v>0.6</v>
      </c>
      <c r="BM1610" s="408">
        <f t="shared" si="23"/>
        <v>-2.0000000000000018E-2</v>
      </c>
      <c r="BN1610" s="413">
        <f>_xll.SRS1Splines.Functions25.Linear_Interp(V_XNN1!$K$3:$K$8,V_XNN1!$L$3:$L$8,BT1610)</f>
        <v>0.19020000000000001</v>
      </c>
      <c r="BO1610" s="413">
        <f>(BN1610/V_XNN1!$L$7)*100</f>
        <v>90.571428571428584</v>
      </c>
      <c r="BP1610" s="308">
        <f>_xll.SRS1Splines.Functions25.Linear_Interp(V_XNN1!$K$3:$K$8,V_XNN1!$M$3:$M$8,BT1610)</f>
        <v>3.4200000000000098E-2</v>
      </c>
      <c r="BQ1610" s="308">
        <f>IFERROR((BN1610 - V_XNN1!$M$16) / (V_XNN1!$M$15- V_XNN1!$M$16) * 100, 0)</f>
        <v>11.142061281337106</v>
      </c>
      <c r="BR1610" s="308">
        <v>252</v>
      </c>
      <c r="BS1610" s="308">
        <v>249</v>
      </c>
      <c r="BT1610" s="374">
        <v>250.9</v>
      </c>
      <c r="BU1610" s="413">
        <v>0.12021018800000001</v>
      </c>
      <c r="BV1610" s="416">
        <v>9.4365000000000004E-2</v>
      </c>
      <c r="BW1610" s="415">
        <v>0</v>
      </c>
      <c r="BX1610" s="413">
        <v>1.0021967999999999</v>
      </c>
      <c r="BY1610" s="408">
        <v>0.19180799999999995</v>
      </c>
      <c r="BZ1610" s="408">
        <v>1.2402720000000007</v>
      </c>
      <c r="CA1610" s="408"/>
      <c r="CB1610" s="413">
        <f>_xll.SRS1Splines.Functions25.Linear_Interp(V_NSPC!$N$4:$N$67,V_NSPC!$P$4:$P$67,CI1610)</f>
        <v>9.3121261062000205</v>
      </c>
      <c r="CC1610" s="413">
        <f>(CB1610/V_NSPC!$T$5)*100</f>
        <v>7.6856052003142592</v>
      </c>
      <c r="CD1610" s="308">
        <f>CB1610-V_NSPC!$T$6</f>
        <v>8.2449593062000197</v>
      </c>
      <c r="CE1610" s="413">
        <f>IFERROR((CB1610 - V_NSPC!$T$6) / (V_NSPC!$T$5- V_NSPC!$T$6) * 100, 0)</f>
        <v>6.8653046042328452</v>
      </c>
      <c r="CF1610" s="413">
        <v>995</v>
      </c>
      <c r="CG1610" s="413">
        <v>955</v>
      </c>
      <c r="CH1610" s="413"/>
      <c r="CI1610" s="417">
        <v>967.61</v>
      </c>
      <c r="CJ1610" s="413"/>
      <c r="CK1610" s="416"/>
      <c r="CL1610" s="415"/>
      <c r="CM1610" s="413">
        <v>1.0021967999999999</v>
      </c>
      <c r="CN1610" s="408">
        <v>9.4175999999999999E-3</v>
      </c>
      <c r="CO1610" s="408">
        <v>1.2402720000000007</v>
      </c>
      <c r="CP1610" s="408"/>
      <c r="CQ1610" s="413">
        <f>_xll.SRS1Splines.Functions25.Linear_Interp(V_NSPC!$X$4:$X$46,V_NSPC!$Z$4:$Z$46,CX1610)</f>
        <v>8.69143177409995</v>
      </c>
      <c r="CR1610" s="413">
        <f>(CQ1610/V_NSPC!$AD$5)*100</f>
        <v>56.280144581073586</v>
      </c>
      <c r="CS1610" s="308">
        <f>CQ1610-V_NSPC!$AD$6</f>
        <v>0.59299325409994985</v>
      </c>
      <c r="CT1610" s="413">
        <f>IFERROR((CQ1610 - V_NSPC!$AD$6) / (V_NSPC!$AD$5- V_NSPC!$AD$6) * 100, 0)</f>
        <v>8.0737356675428984</v>
      </c>
      <c r="CU1610" s="413">
        <v>909</v>
      </c>
      <c r="CV1610" s="413">
        <v>905</v>
      </c>
      <c r="CW1610" s="413"/>
      <c r="CX1610" s="417">
        <v>905.41</v>
      </c>
      <c r="CY1610" s="413">
        <v>2.1876451612903223</v>
      </c>
      <c r="CZ1610" s="416">
        <v>1.877078</v>
      </c>
    </row>
    <row r="1611" spans="1:104" s="1" customFormat="1" hidden="1">
      <c r="A1611" s="315">
        <v>46170</v>
      </c>
      <c r="B1611" s="410">
        <v>33.4</v>
      </c>
      <c r="C1611" s="411">
        <v>0.81302399999999997</v>
      </c>
      <c r="D1611" s="412">
        <v>0.59</v>
      </c>
      <c r="E1611" s="412">
        <v>0.53046000000000004</v>
      </c>
      <c r="F1611" s="412">
        <v>0</v>
      </c>
      <c r="G1611" s="413">
        <f>_xll.SRS1Splines.Functions25.Linear_Interp(V_NEM!$R$687:$R$703,V_NEM!$T$687:$T$703,M1611)+_xll.SRS1Splines.Functions25.Linear_Interp(V_NEM!$AB$687:$AB$703,V_NEM!$AD$687:$AD$703,N1611)</f>
        <v>0.88298618890000102</v>
      </c>
      <c r="H1611" s="308">
        <f>(G1611/(V_NEM!$T$696+V_NEM!$AD$696))*100</f>
        <v>91.107029047671034</v>
      </c>
      <c r="I1611" s="308">
        <f>G1611-(V_NEM!$T$694+V_NEM!$AD$694)</f>
        <v>0.24350005390000107</v>
      </c>
      <c r="J1611" s="308">
        <f>((IFERROR((_xll.SRS1Splines.Functions25.Linear_Interp(V_NEM!$R$687:$R$703,V_NEM!$T$687:$T$703,M1611) - V_NEM!$X$689) / (V_NEM!$X$688- V_NEM!$X$689) * 100, 0))+(IFERROR((_xll.SRS1Splines.Functions25.Linear_Interp(V_NEM!$AB$687:$AB$703,V_NEM!$AD$687:$AD$703,N1611) - V_NEM!$AH$689) / (V_NEM!$AH$688- V_NEM!$AH$689) * 100, 0)))/2</f>
        <v>75.061353478234409</v>
      </c>
      <c r="K1611" s="308">
        <v>784.3</v>
      </c>
      <c r="L1611" s="308">
        <v>781.8</v>
      </c>
      <c r="M1611" s="371">
        <v>783.5</v>
      </c>
      <c r="N1611" s="371">
        <v>783.57</v>
      </c>
      <c r="O1611" s="413">
        <v>0.80645161290322576</v>
      </c>
      <c r="P1611" s="414">
        <v>0.53995100000000007</v>
      </c>
      <c r="Q1611" s="415">
        <v>13</v>
      </c>
      <c r="R1611" s="413">
        <v>0.9764516129032258</v>
      </c>
      <c r="S1611" s="408">
        <v>0.43636963763160819</v>
      </c>
      <c r="T1611" s="408">
        <v>4.4172832000000009</v>
      </c>
      <c r="U1611" s="408"/>
      <c r="V1611" s="413">
        <f>_xll.SRS1Splines.Functions25.Linear_Interp(V_NK3!$P$8:$P$32,V_NK3!$R$8:$R$32,AC1611)</f>
        <v>271.25156380000101</v>
      </c>
      <c r="W1611" s="413">
        <f>(V1611/V_NK3!$R$28)*100</f>
        <v>50.032831456172147</v>
      </c>
      <c r="X1611" s="308">
        <f>V1611-V_NK3!$R$8</f>
        <v>214.672911800001</v>
      </c>
      <c r="Y1611" s="308">
        <f>IFERROR((V1611 - V_NK3!$V$10) / (V_NK3!$V$9- V_NK3!$V$10) * 100, 0)</f>
        <v>44.21063516053654</v>
      </c>
      <c r="Z1611" s="308">
        <v>541.79999999999995</v>
      </c>
      <c r="AA1611" s="308">
        <v>521</v>
      </c>
      <c r="AB1611" s="413">
        <v>535.28967797780297</v>
      </c>
      <c r="AC1611" s="371">
        <v>532.70000000000005</v>
      </c>
      <c r="AD1611" s="308">
        <v>0.4838709677419355</v>
      </c>
      <c r="AE1611" s="416">
        <v>1.0039279999999999</v>
      </c>
      <c r="AF1611" s="373">
        <v>0</v>
      </c>
      <c r="AG1611" s="413">
        <v>0.37838709677419358</v>
      </c>
      <c r="AH1611" s="408">
        <v>4.5287449428573137</v>
      </c>
      <c r="AI1611" s="408">
        <v>4.0918878000000003</v>
      </c>
      <c r="AJ1611" s="408"/>
      <c r="AK1611" s="413">
        <f>_xll.SRS1Splines.Functions25.Linear_Interp(V_NK2!$R$10:$R$21,V_NK2!$T$10:$T$21,AR1611)</f>
        <v>59.080628571458</v>
      </c>
      <c r="AL1611" s="413">
        <f>(AK1611/V_NK2!$T$18)*100</f>
        <v>82.745978391397756</v>
      </c>
      <c r="AM1611" s="308">
        <f>AK1611-V_NK2!$T$11</f>
        <v>18.260628571430203</v>
      </c>
      <c r="AN1611" s="308">
        <f>IFERROR((AK1611 - V_NK2!$X$12) / (V_NK2!$X$11- V_NK2!$X$12) * 100, 0)</f>
        <v>59.714285714293979</v>
      </c>
      <c r="AO1611" s="308">
        <v>427</v>
      </c>
      <c r="AP1611" s="308">
        <v>420</v>
      </c>
      <c r="AQ1611" s="308"/>
      <c r="AR1611" s="371">
        <v>424.18</v>
      </c>
      <c r="AS1611" s="413">
        <v>0.58064516129032262</v>
      </c>
      <c r="AT1611" s="416">
        <v>0.97425899999999999</v>
      </c>
      <c r="AU1611" s="415">
        <v>3.2</v>
      </c>
      <c r="AV1611" s="413">
        <v>0.45705600000000002</v>
      </c>
      <c r="AW1611" s="408">
        <v>0.13029545454547575</v>
      </c>
      <c r="AX1611" s="408">
        <v>0.1536954545454545</v>
      </c>
      <c r="AY1611" s="408"/>
      <c r="AZ1611" s="413">
        <f>_xll.SRS1Splines.Functions25.Linear_Interp(V_NNG3A!$H$4:$H$12,V_NNG3A!$I$4:$I$12,BF1611)</f>
        <v>11.2426551724138</v>
      </c>
      <c r="BA1611" s="413">
        <f>(AZ1611/V_NNG3A!$I$8)*100</f>
        <v>81.174405576994943</v>
      </c>
      <c r="BB1611" s="308">
        <f>_xll.SRS1Splines.Functions25.Linear_Interp(V_NNG3A!$H$4:$H$12,V_NNG3A!$J$4:$J$12,BF1611)</f>
        <v>0.25506896551731101</v>
      </c>
      <c r="BC1611" s="308">
        <f>IFERROR((AZ1611-V_NNG3A!$J$20) / (V_NNG3A!$J$19-V_NNG3A!$J$20) * 100, 0)</f>
        <v>8.9109745813776087</v>
      </c>
      <c r="BD1611" s="308">
        <v>1050</v>
      </c>
      <c r="BE1611" s="308">
        <v>1047</v>
      </c>
      <c r="BF1611" s="374">
        <v>1047.6500000000001</v>
      </c>
      <c r="BG1611" s="413">
        <v>0.16129032258064518</v>
      </c>
      <c r="BH1611" s="416">
        <v>4.9520000000018626E-2</v>
      </c>
      <c r="BI1611" s="415">
        <v>2.2000000000000002</v>
      </c>
      <c r="BJ1611" s="413">
        <v>0.74995200000000006</v>
      </c>
      <c r="BK1611" s="408">
        <v>0.9</v>
      </c>
      <c r="BL1611" s="408">
        <v>0.87</v>
      </c>
      <c r="BM1611" s="408">
        <f t="shared" si="23"/>
        <v>3.0000000000000027E-2</v>
      </c>
      <c r="BN1611" s="413">
        <f>_xll.SRS1Splines.Functions25.Linear_Interp(V_XNN1!$K$3:$K$8,V_XNN1!$L$3:$L$8,BT1611)</f>
        <v>0.21481140000000001</v>
      </c>
      <c r="BO1611" s="413">
        <f>(BN1611/V_XNN1!$L$7)*100</f>
        <v>102.29114285714287</v>
      </c>
      <c r="BP1611" s="308">
        <f>_xll.SRS1Splines.Functions25.Linear_Interp(V_XNN1!$K$3:$K$8,V_XNN1!$M$3:$M$8,BT1611)</f>
        <v>5.8811400000000201E-2</v>
      </c>
      <c r="BQ1611" s="308">
        <f>IFERROR((BN1611 - V_XNN1!$M$16) / (V_XNN1!$M$15- V_XNN1!$M$16) * 100, 0)</f>
        <v>87.31476323119783</v>
      </c>
      <c r="BR1611" s="308">
        <v>252</v>
      </c>
      <c r="BS1611" s="308">
        <v>249</v>
      </c>
      <c r="BT1611" s="374">
        <v>252.27</v>
      </c>
      <c r="BU1611" s="413">
        <v>0.12021018800000001</v>
      </c>
      <c r="BV1611" s="416">
        <v>0.13805899999999999</v>
      </c>
      <c r="BW1611" s="415">
        <v>0</v>
      </c>
      <c r="BX1611" s="413">
        <v>1.0021967999999999</v>
      </c>
      <c r="BY1611" s="408">
        <v>0.17547839999999992</v>
      </c>
      <c r="BZ1611" s="408">
        <v>0.41327999999999993</v>
      </c>
      <c r="CA1611" s="408"/>
      <c r="CB1611" s="413">
        <f>_xll.SRS1Splines.Functions25.Linear_Interp(V_NSPC!$N$4:$N$67,V_NSPC!$P$4:$P$67,CI1611)</f>
        <v>9.3663816587999804</v>
      </c>
      <c r="CC1611" s="413">
        <f>(CB1611/V_NSPC!$T$5)*100</f>
        <v>7.7303840996174529</v>
      </c>
      <c r="CD1611" s="308">
        <f>CB1611-V_NSPC!$T$6</f>
        <v>8.2992148587999797</v>
      </c>
      <c r="CE1611" s="413">
        <f>IFERROR((CB1611 - V_NSPC!$T$6) / (V_NSPC!$T$5- V_NSPC!$T$6) * 100, 0)</f>
        <v>6.9104814063535791</v>
      </c>
      <c r="CF1611" s="413">
        <v>995</v>
      </c>
      <c r="CG1611" s="413">
        <v>955</v>
      </c>
      <c r="CH1611" s="413"/>
      <c r="CI1611" s="417">
        <v>967.64</v>
      </c>
      <c r="CJ1611" s="413"/>
      <c r="CK1611" s="416"/>
      <c r="CL1611" s="415"/>
      <c r="CM1611" s="413">
        <v>1.0021967999999999</v>
      </c>
      <c r="CN1611" s="408">
        <v>1.6416E-2</v>
      </c>
      <c r="CO1611" s="408">
        <v>0.41327999999999993</v>
      </c>
      <c r="CP1611" s="408"/>
      <c r="CQ1611" s="413">
        <f>_xll.SRS1Splines.Functions25.Linear_Interp(V_NSPC!$X$4:$X$46,V_NSPC!$Z$4:$Z$46,CX1611)</f>
        <v>8.4021667721000508</v>
      </c>
      <c r="CR1611" s="413">
        <f>(CQ1611/V_NSPC!$AD$5)*100</f>
        <v>54.407049726516696</v>
      </c>
      <c r="CS1611" s="308">
        <f>CQ1611-V_NSPC!$AD$6</f>
        <v>0.30372825210005061</v>
      </c>
      <c r="CT1611" s="413">
        <f>IFERROR((CQ1611 - V_NSPC!$AD$6) / (V_NSPC!$AD$5- V_NSPC!$AD$6) * 100, 0)</f>
        <v>4.135328024840085</v>
      </c>
      <c r="CU1611" s="413">
        <v>909</v>
      </c>
      <c r="CV1611" s="413">
        <v>905</v>
      </c>
      <c r="CW1611" s="413"/>
      <c r="CX1611" s="417">
        <v>905.21</v>
      </c>
      <c r="CY1611" s="413">
        <v>2.1876451612903223</v>
      </c>
      <c r="CZ1611" s="416">
        <v>0.63009000000000004</v>
      </c>
    </row>
    <row r="1612" spans="1:104" s="1" customFormat="1" hidden="1">
      <c r="A1612" s="315">
        <v>46171</v>
      </c>
      <c r="B1612" s="410">
        <v>0</v>
      </c>
      <c r="C1612" s="411">
        <v>0.81302399999999997</v>
      </c>
      <c r="D1612" s="412">
        <v>0.73828799999999994</v>
      </c>
      <c r="E1612" s="412">
        <v>0.81601199999999996</v>
      </c>
      <c r="F1612" s="412">
        <v>0</v>
      </c>
      <c r="G1612" s="413">
        <f>_xll.SRS1Splines.Functions25.Linear_Interp(V_NEM!$R$687:$R$703,V_NEM!$T$687:$T$703,M1612)+_xll.SRS1Splines.Functions25.Linear_Interp(V_NEM!$AB$687:$AB$703,V_NEM!$AD$687:$AD$703,N1612)</f>
        <v>0.8476642215500001</v>
      </c>
      <c r="H1612" s="308">
        <f>(G1612/(V_NEM!$T$696+V_NEM!$AD$696))*100</f>
        <v>87.462487891952151</v>
      </c>
      <c r="I1612" s="308">
        <f>G1612-(V_NEM!$T$694+V_NEM!$AD$694)</f>
        <v>0.20817808655000014</v>
      </c>
      <c r="J1612" s="308">
        <f>((IFERROR((_xll.SRS1Splines.Functions25.Linear_Interp(V_NEM!$R$687:$R$703,V_NEM!$T$687:$T$703,M1612) - V_NEM!$X$689) / (V_NEM!$X$688- V_NEM!$X$689) * 100, 0))+(IFERROR((_xll.SRS1Splines.Functions25.Linear_Interp(V_NEM!$AB$687:$AB$703,V_NEM!$AD$687:$AD$703,N1612) - V_NEM!$AH$689) / (V_NEM!$AH$688- V_NEM!$AH$689) * 100, 0)))/2</f>
        <v>70.281291485449316</v>
      </c>
      <c r="K1612" s="308">
        <v>784.3</v>
      </c>
      <c r="L1612" s="308">
        <v>781.8</v>
      </c>
      <c r="M1612" s="371">
        <v>783.25</v>
      </c>
      <c r="N1612" s="371">
        <v>783.64</v>
      </c>
      <c r="O1612" s="413">
        <v>0.80645161290322576</v>
      </c>
      <c r="P1612" s="414">
        <v>0.861124</v>
      </c>
      <c r="Q1612" s="415">
        <v>12</v>
      </c>
      <c r="R1612" s="413">
        <v>0.9764516129032258</v>
      </c>
      <c r="S1612" s="408">
        <v>0.13253925017356966</v>
      </c>
      <c r="T1612" s="408">
        <v>5.440424000000001</v>
      </c>
      <c r="U1612" s="408"/>
      <c r="V1612" s="413">
        <f>_xll.SRS1Splines.Functions25.Linear_Interp(V_NK3!$P$8:$P$32,V_NK3!$R$8:$R$32,AC1612)</f>
        <v>265.94367899999997</v>
      </c>
      <c r="W1612" s="413">
        <f>(V1612/V_NK3!$R$28)*100</f>
        <v>49.053782702067856</v>
      </c>
      <c r="X1612" s="308">
        <f>V1612-V_NK3!$R$8</f>
        <v>209.36502699999997</v>
      </c>
      <c r="Y1612" s="308">
        <f>IFERROR((V1612 - V_NK3!$V$10) / (V_NK3!$V$9- V_NK3!$V$10) * 100, 0)</f>
        <v>43.117507218126988</v>
      </c>
      <c r="Z1612" s="308">
        <v>541.79999999999995</v>
      </c>
      <c r="AA1612" s="308">
        <v>521</v>
      </c>
      <c r="AB1612" s="413">
        <v>535.2505232169251</v>
      </c>
      <c r="AC1612" s="371">
        <v>532.5</v>
      </c>
      <c r="AD1612" s="308">
        <v>0.4838709677419355</v>
      </c>
      <c r="AE1612" s="416">
        <v>1.2364600000000001</v>
      </c>
      <c r="AF1612" s="373">
        <v>6.6</v>
      </c>
      <c r="AG1612" s="413">
        <v>0.37838709677419358</v>
      </c>
      <c r="AH1612" s="408">
        <v>5.5344327428570752</v>
      </c>
      <c r="AI1612" s="408">
        <v>5.4033756000000004</v>
      </c>
      <c r="AJ1612" s="408"/>
      <c r="AK1612" s="413">
        <f>_xll.SRS1Splines.Functions25.Linear_Interp(V_NK2!$R$10:$R$21,V_NK2!$T$10:$T$21,AR1612)</f>
        <v>59.211685714315003</v>
      </c>
      <c r="AL1612" s="413">
        <f>(AK1612/V_NK2!$T$18)*100</f>
        <v>82.929531812766101</v>
      </c>
      <c r="AM1612" s="308">
        <f>AK1612-V_NK2!$T$11</f>
        <v>18.391685714287206</v>
      </c>
      <c r="AN1612" s="308">
        <f>IFERROR((AK1612 - V_NK2!$X$12) / (V_NK2!$X$11- V_NK2!$X$12) * 100, 0)</f>
        <v>60.142857142864969</v>
      </c>
      <c r="AO1612" s="308">
        <v>427</v>
      </c>
      <c r="AP1612" s="308">
        <v>420</v>
      </c>
      <c r="AQ1612" s="308"/>
      <c r="AR1612" s="371">
        <v>424.21</v>
      </c>
      <c r="AS1612" s="413">
        <v>0.58064516129032262</v>
      </c>
      <c r="AT1612" s="416">
        <v>1.2865180000000001</v>
      </c>
      <c r="AU1612" s="415">
        <v>3.9</v>
      </c>
      <c r="AV1612" s="413">
        <v>0.45705600000000002</v>
      </c>
      <c r="AW1612" s="408">
        <v>0.13875909090909561</v>
      </c>
      <c r="AX1612" s="408">
        <v>0.14395909090909087</v>
      </c>
      <c r="AY1612" s="408"/>
      <c r="AZ1612" s="413">
        <f>_xll.SRS1Splines.Functions25.Linear_Interp(V_NNG3A!$H$4:$H$12,V_NNG3A!$I$4:$I$12,BF1612)</f>
        <v>11.234806896551699</v>
      </c>
      <c r="BA1612" s="413">
        <f>(AZ1612/V_NNG3A!$I$8)*100</f>
        <v>81.11773932528304</v>
      </c>
      <c r="BB1612" s="308">
        <f>_xll.SRS1Splines.Functions25.Linear_Interp(V_NNG3A!$H$4:$H$12,V_NNG3A!$J$4:$J$12,BF1612)</f>
        <v>0.24722068965524799</v>
      </c>
      <c r="BC1612" s="308">
        <f>IFERROR((AZ1612-V_NNG3A!$J$20) / (V_NNG3A!$J$19-V_NNG3A!$J$20) * 100, 0)</f>
        <v>8.6367907481034187</v>
      </c>
      <c r="BD1612" s="308">
        <v>1050</v>
      </c>
      <c r="BE1612" s="308">
        <v>1047</v>
      </c>
      <c r="BF1612" s="374">
        <v>1047.6300000000001</v>
      </c>
      <c r="BG1612" s="413">
        <v>0.16129032258064518</v>
      </c>
      <c r="BH1612" s="416">
        <v>4.5929999999993018E-2</v>
      </c>
      <c r="BI1612" s="415">
        <v>2.5</v>
      </c>
      <c r="BJ1612" s="413">
        <v>0.74995200000000006</v>
      </c>
      <c r="BK1612" s="408">
        <v>0.81734400000000007</v>
      </c>
      <c r="BL1612" s="408">
        <v>0.82252800000000004</v>
      </c>
      <c r="BM1612" s="408">
        <f t="shared" si="23"/>
        <v>-5.1839999999999664E-3</v>
      </c>
      <c r="BN1612" s="413">
        <f>_xll.SRS1Splines.Functions25.Linear_Interp(V_XNN1!$K$3:$K$8,V_XNN1!$L$3:$L$8,BT1612)</f>
        <v>0.21</v>
      </c>
      <c r="BO1612" s="413">
        <f>(BN1612/V_XNN1!$L$7)*100</f>
        <v>100</v>
      </c>
      <c r="BP1612" s="308">
        <f>_xll.SRS1Splines.Functions25.Linear_Interp(V_XNN1!$K$3:$K$8,V_XNN1!$M$3:$M$8,BT1612)</f>
        <v>5.3999999999999999E-2</v>
      </c>
      <c r="BQ1612" s="308">
        <f>IFERROR((BN1612 - V_XNN1!$M$16) / (V_XNN1!$M$15- V_XNN1!$M$16) * 100, 0)</f>
        <v>72.423398328690809</v>
      </c>
      <c r="BR1612" s="308">
        <v>252</v>
      </c>
      <c r="BS1612" s="308">
        <v>249</v>
      </c>
      <c r="BT1612" s="374">
        <v>252</v>
      </c>
      <c r="BU1612" s="413">
        <v>0.12021018800000001</v>
      </c>
      <c r="BV1612" s="416">
        <v>0.131271</v>
      </c>
      <c r="BW1612" s="415">
        <v>20.66</v>
      </c>
      <c r="BX1612" s="413">
        <v>1.0021967999999999</v>
      </c>
      <c r="BY1612" s="408">
        <v>0.15465599999999999</v>
      </c>
      <c r="BZ1612" s="408">
        <v>0.82684800000000003</v>
      </c>
      <c r="CA1612" s="408"/>
      <c r="CB1612" s="413">
        <f>_xll.SRS1Splines.Functions25.Linear_Interp(V_NSPC!$N$4:$N$67,V_NSPC!$P$4:$P$67,CI1612)</f>
        <v>7.0273967138999698</v>
      </c>
      <c r="CC1612" s="413">
        <f>(CB1612/V_NSPC!$T$5)*100</f>
        <v>5.7999425816475121</v>
      </c>
      <c r="CD1612" s="308">
        <f>CB1612-V_NSPC!$T$6</f>
        <v>5.9602299138999699</v>
      </c>
      <c r="CE1612" s="413">
        <f>IFERROR((CB1612 - V_NSPC!$T$6) / (V_NSPC!$T$5- V_NSPC!$T$6) * 100, 0)</f>
        <v>4.9628860920409643</v>
      </c>
      <c r="CF1612" s="413">
        <v>995</v>
      </c>
      <c r="CG1612" s="413">
        <v>955</v>
      </c>
      <c r="CH1612" s="413"/>
      <c r="CI1612" s="417">
        <v>966.27</v>
      </c>
      <c r="CJ1612" s="413"/>
      <c r="CK1612" s="416"/>
      <c r="CL1612" s="415"/>
      <c r="CM1612" s="413">
        <v>1.0021967999999999</v>
      </c>
      <c r="CN1612" s="408">
        <v>6.1343999999999991E-3</v>
      </c>
      <c r="CO1612" s="408">
        <v>0.82684800000000003</v>
      </c>
      <c r="CP1612" s="408"/>
      <c r="CQ1612" s="413">
        <f>_xll.SRS1Splines.Functions25.Linear_Interp(V_NSPC!$X$4:$X$46,V_NSPC!$Z$4:$Z$46,CX1612)</f>
        <v>9.3712045287999892</v>
      </c>
      <c r="CR1612" s="413">
        <f>(CQ1612/V_NSPC!$AD$5)*100</f>
        <v>60.681917489284054</v>
      </c>
      <c r="CS1612" s="308">
        <f>CQ1612-V_NSPC!$AD$6</f>
        <v>1.272766008799989</v>
      </c>
      <c r="CT1612" s="413">
        <f>IFERROR((CQ1612 - V_NSPC!$AD$6) / (V_NSPC!$AD$5- V_NSPC!$AD$6) * 100, 0)</f>
        <v>17.328993627898271</v>
      </c>
      <c r="CU1612" s="413">
        <v>909</v>
      </c>
      <c r="CV1612" s="413">
        <v>905</v>
      </c>
      <c r="CW1612" s="413"/>
      <c r="CX1612" s="417">
        <v>905.88</v>
      </c>
      <c r="CY1612" s="413">
        <v>2.1876451612903223</v>
      </c>
      <c r="CZ1612" s="416">
        <v>1.221894</v>
      </c>
    </row>
    <row r="1613" spans="1:104" s="1" customFormat="1" hidden="1">
      <c r="A1613" s="315">
        <v>46172</v>
      </c>
      <c r="B1613" s="410">
        <v>0</v>
      </c>
      <c r="C1613" s="411">
        <v>0.81302399999999997</v>
      </c>
      <c r="D1613" s="412">
        <v>0.44949599999999995</v>
      </c>
      <c r="E1613" s="412">
        <v>0.70145999999999986</v>
      </c>
      <c r="F1613" s="412">
        <v>0</v>
      </c>
      <c r="G1613" s="413">
        <f>_xll.SRS1Splines.Functions25.Linear_Interp(V_NEM!$R$687:$R$703,V_NEM!$T$687:$T$703,M1613)+_xll.SRS1Splines.Functions25.Linear_Interp(V_NEM!$AB$687:$AB$703,V_NEM!$AD$687:$AD$703,N1613)</f>
        <v>0.66386528180000548</v>
      </c>
      <c r="H1613" s="308">
        <f>(G1613/(V_NEM!$T$696+V_NEM!$AD$696))*100</f>
        <v>68.498006280303386</v>
      </c>
      <c r="I1613" s="308">
        <f>G1613-(V_NEM!$T$694+V_NEM!$AD$694)</f>
        <v>2.4379146800005524E-2</v>
      </c>
      <c r="J1613" s="308">
        <f>((IFERROR((_xll.SRS1Splines.Functions25.Linear_Interp(V_NEM!$R$687:$R$703,V_NEM!$T$687:$T$703,M1613) - V_NEM!$X$689) / (V_NEM!$X$688- V_NEM!$X$689) * 100, 0))+(IFERROR((_xll.SRS1Splines.Functions25.Linear_Interp(V_NEM!$AB$687:$AB$703,V_NEM!$AD$687:$AD$703,N1613) - V_NEM!$AH$689) / (V_NEM!$AH$688- V_NEM!$AH$689) * 100, 0)))/2</f>
        <v>15.678112747345814</v>
      </c>
      <c r="K1613" s="308">
        <v>784.3</v>
      </c>
      <c r="L1613" s="308">
        <v>781.8</v>
      </c>
      <c r="M1613" s="371">
        <v>782.08</v>
      </c>
      <c r="N1613" s="371">
        <v>782.6</v>
      </c>
      <c r="O1613" s="413">
        <v>0.80645161290322576</v>
      </c>
      <c r="P1613" s="414">
        <v>0.671763</v>
      </c>
      <c r="Q1613" s="415">
        <v>1.6</v>
      </c>
      <c r="R1613" s="413">
        <v>0.9764516129032258</v>
      </c>
      <c r="S1613" s="408">
        <v>0.35769599999999996</v>
      </c>
      <c r="T1613" s="408">
        <v>5.4882344000000005</v>
      </c>
      <c r="U1613" s="408"/>
      <c r="V1613" s="413">
        <f>_xll.SRS1Splines.Functions25.Linear_Interp(V_NK3!$P$8:$P$32,V_NK3!$R$8:$R$32,AC1613)</f>
        <v>260.10500571999899</v>
      </c>
      <c r="W1613" s="413">
        <f>(V1613/V_NK3!$R$28)*100</f>
        <v>47.976829072553173</v>
      </c>
      <c r="X1613" s="308">
        <f>V1613-V_NK3!$R$8</f>
        <v>203.52635371999898</v>
      </c>
      <c r="Y1613" s="308">
        <f>IFERROR((V1613 - V_NK3!$V$10) / (V_NK3!$V$9- V_NK3!$V$10) * 100, 0)</f>
        <v>41.915066481476508</v>
      </c>
      <c r="Z1613" s="308">
        <v>541.79999999999995</v>
      </c>
      <c r="AA1613" s="308">
        <v>521</v>
      </c>
      <c r="AB1613" s="413">
        <v>535.21136845604724</v>
      </c>
      <c r="AC1613" s="371">
        <v>532.28</v>
      </c>
      <c r="AD1613" s="308">
        <v>0.4838709677419355</v>
      </c>
      <c r="AE1613" s="416">
        <v>1.2473259999999999</v>
      </c>
      <c r="AF1613" s="373">
        <v>3.5</v>
      </c>
      <c r="AG1613" s="413">
        <v>0.37838709677419358</v>
      </c>
      <c r="AH1613" s="408">
        <v>5.6908926571429248</v>
      </c>
      <c r="AI1613" s="408">
        <v>5.5161498</v>
      </c>
      <c r="AJ1613" s="408"/>
      <c r="AK1613" s="413">
        <f>_xll.SRS1Splines.Functions25.Linear_Interp(V_NK2!$R$10:$R$21,V_NK2!$T$10:$T$21,AR1613)</f>
        <v>59.386428571457998</v>
      </c>
      <c r="AL1613" s="413">
        <f>(AK1613/V_NK2!$T$18)*100</f>
        <v>83.174269707924367</v>
      </c>
      <c r="AM1613" s="308">
        <f>AK1613-V_NK2!$T$11</f>
        <v>18.566428571430201</v>
      </c>
      <c r="AN1613" s="308">
        <f>IFERROR((AK1613 - V_NK2!$X$12) / (V_NK2!$X$11- V_NK2!$X$12) * 100, 0)</f>
        <v>60.714285714294022</v>
      </c>
      <c r="AO1613" s="308">
        <v>427</v>
      </c>
      <c r="AP1613" s="308">
        <v>420</v>
      </c>
      <c r="AQ1613" s="308"/>
      <c r="AR1613" s="371">
        <v>424.25</v>
      </c>
      <c r="AS1613" s="413">
        <v>0.58064516129032262</v>
      </c>
      <c r="AT1613" s="416">
        <v>1.313369</v>
      </c>
      <c r="AU1613" s="415">
        <v>4.0999999999999996</v>
      </c>
      <c r="AV1613" s="413">
        <v>0.45705600000000002</v>
      </c>
      <c r="AW1613" s="408">
        <v>0.14395909090909087</v>
      </c>
      <c r="AX1613" s="408">
        <v>0.14395909090909087</v>
      </c>
      <c r="AY1613" s="408"/>
      <c r="AZ1613" s="413">
        <f>_xll.SRS1Splines.Functions25.Linear_Interp(V_NNG3A!$H$4:$H$12,V_NNG3A!$I$4:$I$12,BF1613)</f>
        <v>11.234806896551699</v>
      </c>
      <c r="BA1613" s="413">
        <f>(AZ1613/V_NNG3A!$I$8)*100</f>
        <v>81.11773932528304</v>
      </c>
      <c r="BB1613" s="308">
        <f>_xll.SRS1Splines.Functions25.Linear_Interp(V_NNG3A!$H$4:$H$12,V_NNG3A!$J$4:$J$12,BF1613)</f>
        <v>0.24722068965524799</v>
      </c>
      <c r="BC1613" s="308">
        <f>IFERROR((AZ1613-V_NNG3A!$J$20) / (V_NNG3A!$J$19-V_NNG3A!$J$20) * 100, 0)</f>
        <v>8.6367907481034187</v>
      </c>
      <c r="BD1613" s="308">
        <v>1050</v>
      </c>
      <c r="BE1613" s="308">
        <v>1047</v>
      </c>
      <c r="BF1613" s="374">
        <v>1047.6300000000001</v>
      </c>
      <c r="BG1613" s="413">
        <v>0.16129032258064518</v>
      </c>
      <c r="BH1613" s="416">
        <v>4.5880000000004653E-2</v>
      </c>
      <c r="BI1613" s="415">
        <v>1.1000000000000001</v>
      </c>
      <c r="BJ1613" s="413">
        <v>0.74995200000000006</v>
      </c>
      <c r="BK1613" s="408">
        <v>0.67564800000000003</v>
      </c>
      <c r="BL1613" s="408">
        <v>0.68601599999999996</v>
      </c>
      <c r="BM1613" s="408">
        <f t="shared" si="23"/>
        <v>-1.0367999999999933E-2</v>
      </c>
      <c r="BN1613" s="413">
        <f>_xll.SRS1Splines.Functions25.Linear_Interp(V_XNN1!$K$3:$K$8,V_XNN1!$L$3:$L$8,BT1613)</f>
        <v>0.2001</v>
      </c>
      <c r="BO1613" s="413">
        <f>(BN1613/V_XNN1!$L$7)*100</f>
        <v>95.285714285714278</v>
      </c>
      <c r="BP1613" s="308">
        <f>_xll.SRS1Splines.Functions25.Linear_Interp(V_XNN1!$K$3:$K$8,V_XNN1!$M$3:$M$8,BT1613)</f>
        <v>4.4099999999999799E-2</v>
      </c>
      <c r="BQ1613" s="308">
        <f>IFERROR((BN1613 - V_XNN1!$M$16) / (V_XNN1!$M$15- V_XNN1!$M$16) * 100, 0)</f>
        <v>41.782729805013958</v>
      </c>
      <c r="BR1613" s="308">
        <v>252</v>
      </c>
      <c r="BS1613" s="308">
        <v>249</v>
      </c>
      <c r="BT1613" s="374">
        <v>251.45</v>
      </c>
      <c r="BU1613" s="413">
        <v>0.12021018800000001</v>
      </c>
      <c r="BV1613" s="416">
        <v>0.109818</v>
      </c>
      <c r="BW1613" s="415">
        <v>23</v>
      </c>
      <c r="BX1613" s="413">
        <v>1.0021967999999999</v>
      </c>
      <c r="BY1613" s="408">
        <v>0.14947199999999999</v>
      </c>
      <c r="BZ1613" s="408">
        <v>1.3953599999999997</v>
      </c>
      <c r="CA1613" s="408"/>
      <c r="CB1613" s="413">
        <f>_xll.SRS1Splines.Functions25.Linear_Interp(V_NSPC!$N$4:$N$67,V_NSPC!$P$4:$P$67,CI1613)</f>
        <v>4.9382618113999701</v>
      </c>
      <c r="CC1613" s="413">
        <f>(CB1613/V_NSPC!$T$5)*100</f>
        <v>4.075710554750696</v>
      </c>
      <c r="CD1613" s="308">
        <f>CB1613-V_NSPC!$T$6</f>
        <v>3.8710950113999703</v>
      </c>
      <c r="CE1613" s="413">
        <f>IFERROR((CB1613 - V_NSPC!$T$6) / (V_NSPC!$T$5- V_NSPC!$T$6) * 100, 0)</f>
        <v>3.2233326349109195</v>
      </c>
      <c r="CF1613" s="413">
        <v>995</v>
      </c>
      <c r="CG1613" s="413">
        <v>955</v>
      </c>
      <c r="CH1613" s="413"/>
      <c r="CI1613" s="417">
        <v>964.78</v>
      </c>
      <c r="CJ1613" s="413"/>
      <c r="CK1613" s="416"/>
      <c r="CL1613" s="415"/>
      <c r="CM1613" s="413">
        <v>1.0021967999999999</v>
      </c>
      <c r="CN1613" s="408">
        <v>7.0848000000000005E-3</v>
      </c>
      <c r="CO1613" s="408">
        <v>1.3953599999999997</v>
      </c>
      <c r="CP1613" s="408"/>
      <c r="CQ1613" s="413">
        <f>_xll.SRS1Splines.Functions25.Linear_Interp(V_NSPC!$X$4:$X$46,V_NSPC!$Z$4:$Z$46,CX1613)</f>
        <v>10.5378021171</v>
      </c>
      <c r="CR1613" s="413">
        <f>(CQ1613/V_NSPC!$AD$5)*100</f>
        <v>68.236056167920296</v>
      </c>
      <c r="CS1613" s="308">
        <f>CQ1613-V_NSPC!$AD$6</f>
        <v>2.4393635970999998</v>
      </c>
      <c r="CT1613" s="413">
        <f>IFERROR((CQ1613 - V_NSPC!$AD$6) / (V_NSPC!$AD$5- V_NSPC!$AD$6) * 100, 0)</f>
        <v>33.212480485810772</v>
      </c>
      <c r="CU1613" s="413">
        <v>909</v>
      </c>
      <c r="CV1613" s="413">
        <v>905</v>
      </c>
      <c r="CW1613" s="413"/>
      <c r="CX1613" s="417">
        <v>906.61</v>
      </c>
      <c r="CY1613" s="413">
        <v>2.1876451612903223</v>
      </c>
      <c r="CZ1613" s="416">
        <v>2.0772150000000003</v>
      </c>
    </row>
    <row r="1614" spans="1:104" s="1" customFormat="1" hidden="1">
      <c r="A1614" s="315">
        <v>46173</v>
      </c>
      <c r="B1614" s="410">
        <v>51.6</v>
      </c>
      <c r="C1614" s="411">
        <v>0.81302399999999997</v>
      </c>
      <c r="D1614" s="412">
        <v>0.55123199999999994</v>
      </c>
      <c r="E1614" s="412">
        <v>0.60825600000000002</v>
      </c>
      <c r="F1614" s="412">
        <v>0</v>
      </c>
      <c r="G1614" s="413">
        <f>_xll.SRS1Splines.Functions25.Linear_Interp(V_NEM!$R$687:$R$703,V_NEM!$T$687:$T$703,M1614)+_xll.SRS1Splines.Functions25.Linear_Interp(V_NEM!$AB$687:$AB$703,V_NEM!$AD$687:$AD$703,N1614)</f>
        <v>0.73144628315000604</v>
      </c>
      <c r="H1614" s="308">
        <f>(G1614/(V_NEM!$T$696+V_NEM!$AD$696))*100</f>
        <v>75.47105334543987</v>
      </c>
      <c r="I1614" s="308">
        <f>G1614-(V_NEM!$T$694+V_NEM!$AD$694)</f>
        <v>9.1960148150006082E-2</v>
      </c>
      <c r="J1614" s="308">
        <f>((IFERROR((_xll.SRS1Splines.Functions25.Linear_Interp(V_NEM!$R$687:$R$703,V_NEM!$T$687:$T$703,M1614) - V_NEM!$X$689) / (V_NEM!$X$688- V_NEM!$X$689) * 100, 0))+(IFERROR((_xll.SRS1Splines.Functions25.Linear_Interp(V_NEM!$AB$687:$AB$703,V_NEM!$AD$687:$AD$703,N1614) - V_NEM!$AH$689) / (V_NEM!$AH$688- V_NEM!$AH$689) * 100, 0)))/2</f>
        <v>43.49911115445299</v>
      </c>
      <c r="K1614" s="308">
        <v>784.3</v>
      </c>
      <c r="L1614" s="308">
        <v>781.8</v>
      </c>
      <c r="M1614" s="371">
        <v>782.45</v>
      </c>
      <c r="N1614" s="371">
        <v>783.37</v>
      </c>
      <c r="O1614" s="413">
        <v>0.80645161290322576</v>
      </c>
      <c r="P1614" s="414">
        <v>0.57377999999999996</v>
      </c>
      <c r="Q1614" s="415">
        <v>25.4</v>
      </c>
      <c r="R1614" s="413">
        <v>0.9764516129032258</v>
      </c>
      <c r="S1614" s="408">
        <v>1.4136195074580908</v>
      </c>
      <c r="T1614" s="408">
        <v>8.6648320000052362E-2</v>
      </c>
      <c r="U1614" s="408"/>
      <c r="V1614" s="413">
        <f>_xll.SRS1Splines.Functions25.Linear_Interp(V_NK3!$P$8:$P$32,V_NK3!$R$8:$R$32,AC1614)</f>
        <v>261.43197692000098</v>
      </c>
      <c r="W1614" s="413">
        <f>(V1614/V_NK3!$R$28)*100</f>
        <v>48.22159126107956</v>
      </c>
      <c r="X1614" s="308">
        <f>V1614-V_NK3!$R$8</f>
        <v>204.85332492000097</v>
      </c>
      <c r="Y1614" s="308">
        <f>IFERROR((V1614 - V_NK3!$V$10) / (V_NK3!$V$9- V_NK3!$V$10) * 100, 0)</f>
        <v>42.188348467079258</v>
      </c>
      <c r="Z1614" s="308">
        <v>541.79999999999995</v>
      </c>
      <c r="AA1614" s="308">
        <v>521</v>
      </c>
      <c r="AB1614" s="413">
        <v>535.17221369516938</v>
      </c>
      <c r="AC1614" s="371">
        <v>532.33000000000004</v>
      </c>
      <c r="AD1614" s="308">
        <v>0.4838709677419355</v>
      </c>
      <c r="AE1614" s="416">
        <v>1.96928000000119E-2</v>
      </c>
      <c r="AF1614" s="373">
        <v>4.9000000000000004</v>
      </c>
      <c r="AG1614" s="413">
        <v>0.37838709677419358</v>
      </c>
      <c r="AH1614" s="408">
        <v>0.78838648857170113</v>
      </c>
      <c r="AI1614" s="408">
        <v>8.9415060000000018E-2</v>
      </c>
      <c r="AJ1614" s="408"/>
      <c r="AK1614" s="413">
        <f>_xll.SRS1Splines.Functions25.Linear_Interp(V_NK2!$R$10:$R$21,V_NK2!$T$10:$T$21,AR1614)</f>
        <v>60.085400000029601</v>
      </c>
      <c r="AL1614" s="413">
        <f>(AK1614/V_NK2!$T$18)*100</f>
        <v>84.15322128855685</v>
      </c>
      <c r="AM1614" s="308">
        <f>AK1614-V_NK2!$T$11</f>
        <v>19.265400000001804</v>
      </c>
      <c r="AN1614" s="308">
        <f>IFERROR((AK1614 - V_NK2!$X$12) / (V_NK2!$X$11- V_NK2!$X$12) * 100, 0)</f>
        <v>63.000000000008995</v>
      </c>
      <c r="AO1614" s="308">
        <v>427</v>
      </c>
      <c r="AP1614" s="308">
        <v>420</v>
      </c>
      <c r="AQ1614" s="308"/>
      <c r="AR1614" s="371">
        <v>424.41</v>
      </c>
      <c r="AS1614" s="413">
        <v>0.58064516129032262</v>
      </c>
      <c r="AT1614" s="416">
        <v>2.1289300000000001E-2</v>
      </c>
      <c r="AU1614" s="415">
        <v>3.7</v>
      </c>
      <c r="AV1614" s="413">
        <v>0.45705600000000002</v>
      </c>
      <c r="AW1614" s="408">
        <v>0.30134999999997641</v>
      </c>
      <c r="AX1614" s="408">
        <v>0.14535000000000001</v>
      </c>
      <c r="AY1614" s="408"/>
      <c r="AZ1614" s="413">
        <f>_xll.SRS1Splines.Functions25.Linear_Interp(V_NNG3A!$H$4:$H$12,V_NNG3A!$I$4:$I$12,BF1614)</f>
        <v>11.66405</v>
      </c>
      <c r="BA1614" s="413">
        <f>(AZ1614/V_NNG3A!$I$8)*100</f>
        <v>84.216967509025267</v>
      </c>
      <c r="BB1614" s="308">
        <f>_xll.SRS1Splines.Functions25.Linear_Interp(V_NNG3A!$H$4:$H$12,V_NNG3A!$J$4:$J$12,BF1614)</f>
        <v>0.676463793103528</v>
      </c>
      <c r="BC1614" s="308">
        <f>IFERROR((AZ1614-V_NNG3A!$J$20) / (V_NNG3A!$J$19-V_NNG3A!$J$20) * 100, 0)</f>
        <v>23.63263462233602</v>
      </c>
      <c r="BD1614" s="308">
        <v>1050</v>
      </c>
      <c r="BE1614" s="308">
        <v>1047</v>
      </c>
      <c r="BF1614" s="374">
        <v>1048.23</v>
      </c>
      <c r="BG1614" s="413">
        <v>0.16129032258064518</v>
      </c>
      <c r="BH1614" s="416">
        <v>4.6290000000008151E-2</v>
      </c>
      <c r="BI1614" s="415">
        <v>5.86</v>
      </c>
      <c r="BJ1614" s="413">
        <v>0.74995200000000006</v>
      </c>
      <c r="BK1614" s="408">
        <v>0.52271999999999996</v>
      </c>
      <c r="BL1614" s="408">
        <v>0.50803200000000004</v>
      </c>
      <c r="BM1614" s="408">
        <f t="shared" si="23"/>
        <v>1.4687999999999923E-2</v>
      </c>
      <c r="BN1614" s="413">
        <f>_xll.SRS1Splines.Functions25.Linear_Interp(V_XNN1!$K$3:$K$8,V_XNN1!$L$3:$L$8,BT1614)</f>
        <v>0.2001</v>
      </c>
      <c r="BO1614" s="413">
        <f>(BN1614/V_XNN1!$L$7)*100</f>
        <v>95.285714285714278</v>
      </c>
      <c r="BP1614" s="308">
        <f>_xll.SRS1Splines.Functions25.Linear_Interp(V_XNN1!$K$3:$K$8,V_XNN1!$M$3:$M$8,BT1614)</f>
        <v>4.4099999999999799E-2</v>
      </c>
      <c r="BQ1614" s="308">
        <f>IFERROR((BN1614 - V_XNN1!$M$16) / (V_XNN1!$M$15- V_XNN1!$M$16) * 100, 0)</f>
        <v>41.782729805013958</v>
      </c>
      <c r="BR1614" s="308">
        <v>252</v>
      </c>
      <c r="BS1614" s="308">
        <v>249</v>
      </c>
      <c r="BT1614" s="374">
        <v>251.45</v>
      </c>
      <c r="BU1614" s="413">
        <v>0.12021018800000001</v>
      </c>
      <c r="BV1614" s="416">
        <v>7.9318E-2</v>
      </c>
      <c r="BW1614" s="415">
        <v>17</v>
      </c>
      <c r="BX1614" s="413">
        <v>1.0021967999999999</v>
      </c>
      <c r="BY1614" s="408">
        <v>0.16243199999999999</v>
      </c>
      <c r="BZ1614" s="408">
        <v>0.82684800000000003</v>
      </c>
      <c r="CA1614" s="408"/>
      <c r="CB1614" s="413">
        <f>_xll.SRS1Splines.Functions25.Linear_Interp(V_NSPC!$N$4:$N$67,V_NSPC!$P$4:$P$67,CI1614)</f>
        <v>4.5370670908999404</v>
      </c>
      <c r="CC1614" s="413">
        <f>(CB1614/V_NSPC!$T$5)*100</f>
        <v>3.7445913028152327</v>
      </c>
      <c r="CD1614" s="308">
        <f>CB1614-V_NSPC!$T$6</f>
        <v>3.4699002908999406</v>
      </c>
      <c r="CE1614" s="413">
        <f>IFERROR((CB1614 - V_NSPC!$T$6) / (V_NSPC!$T$5- V_NSPC!$T$6) * 100, 0)</f>
        <v>2.8892710756535465</v>
      </c>
      <c r="CF1614" s="413">
        <v>995</v>
      </c>
      <c r="CG1614" s="413">
        <v>955</v>
      </c>
      <c r="CH1614" s="413"/>
      <c r="CI1614" s="417">
        <v>964.43</v>
      </c>
      <c r="CJ1614" s="413"/>
      <c r="CK1614" s="416"/>
      <c r="CL1614" s="415"/>
      <c r="CM1614" s="413">
        <v>1.0021967999999999</v>
      </c>
      <c r="CN1614" s="408">
        <v>1.2355199999999998E-2</v>
      </c>
      <c r="CO1614" s="408">
        <v>0.82684800000000003</v>
      </c>
      <c r="CP1614" s="408"/>
      <c r="CQ1614" s="413">
        <f>_xll.SRS1Splines.Functions25.Linear_Interp(V_NSPC!$X$4:$X$46,V_NSPC!$Z$4:$Z$46,CX1614)</f>
        <v>10.521522795999999</v>
      </c>
      <c r="CR1614" s="413">
        <f>(CQ1614/V_NSPC!$AD$5)*100</f>
        <v>68.130641712741564</v>
      </c>
      <c r="CS1614" s="308">
        <f>CQ1614-V_NSPC!$AD$6</f>
        <v>2.4230842759999991</v>
      </c>
      <c r="CT1614" s="413">
        <f>IFERROR((CQ1614 - V_NSPC!$AD$6) / (V_NSPC!$AD$5- V_NSPC!$AD$6) * 100, 0)</f>
        <v>32.990833891183065</v>
      </c>
      <c r="CU1614" s="413">
        <v>909</v>
      </c>
      <c r="CV1614" s="413">
        <v>905</v>
      </c>
      <c r="CW1614" s="413"/>
      <c r="CX1614" s="417">
        <v>906.6</v>
      </c>
      <c r="CY1614" s="413">
        <v>2.1876451612903223</v>
      </c>
      <c r="CZ1614" s="416">
        <v>1.1973050000000001</v>
      </c>
    </row>
    <row r="1615" spans="1:104" s="1" customFormat="1" hidden="1">
      <c r="A1615" s="315">
        <v>46174</v>
      </c>
      <c r="B1615" s="410">
        <v>6.2</v>
      </c>
      <c r="C1615" s="411">
        <v>1.5033599999999998</v>
      </c>
      <c r="D1615" s="412">
        <v>0.56999999999999995</v>
      </c>
      <c r="E1615" s="412">
        <v>0.70588799999999996</v>
      </c>
      <c r="F1615" s="412">
        <v>0</v>
      </c>
      <c r="G1615" s="413">
        <f>_xll.SRS1Splines.Functions25.Linear_Interp(V_NEM!$R$687:$R$703,V_NEM!$T$687:$T$703,M1615)+_xll.SRS1Splines.Functions25.Linear_Interp(V_NEM!$AB$687:$AB$703,V_NEM!$AD$687:$AD$703,N1615)</f>
        <v>0.88499950974999653</v>
      </c>
      <c r="H1615" s="308">
        <f>(G1615/(V_NEM!$T$696+V_NEM!$AD$696))*100</f>
        <v>91.314764665134476</v>
      </c>
      <c r="I1615" s="308">
        <f>G1615-(V_NEM!$T$694+V_NEM!$AD$694)</f>
        <v>0.24551337474999657</v>
      </c>
      <c r="J1615" s="308">
        <f>((IFERROR((_xll.SRS1Splines.Functions25.Linear_Interp(V_NEM!$R$687:$R$703,V_NEM!$T$687:$T$703,M1615) - V_NEM!$X$689) / (V_NEM!$X$688- V_NEM!$X$689) * 100, 0))+(IFERROR((_xll.SRS1Splines.Functions25.Linear_Interp(V_NEM!$AB$687:$AB$703,V_NEM!$AD$687:$AD$703,N1615) - V_NEM!$AH$689) / (V_NEM!$AH$688- V_NEM!$AH$689) * 100, 0)))/2</f>
        <v>73.433404006922046</v>
      </c>
      <c r="K1615" s="308">
        <v>784.3</v>
      </c>
      <c r="L1615" s="308">
        <v>781.8</v>
      </c>
      <c r="M1615" s="371">
        <v>783.53</v>
      </c>
      <c r="N1615" s="371">
        <v>783.48</v>
      </c>
      <c r="O1615" s="413">
        <v>1.2886666666666666</v>
      </c>
      <c r="P1615" s="414">
        <v>0.68589</v>
      </c>
      <c r="Q1615" s="415">
        <v>0.2</v>
      </c>
      <c r="R1615" s="413">
        <v>1.7713333333333334</v>
      </c>
      <c r="S1615" s="408">
        <v>0.73779757505035404</v>
      </c>
      <c r="T1615" s="408">
        <v>2.3301630000000002</v>
      </c>
      <c r="U1615" s="408"/>
      <c r="V1615" s="413">
        <f>_xll.SRS1Splines.Functions25.Linear_Interp(V_NK3!$P$8:$P$32,V_NK3!$R$8:$R$32,AC1615)</f>
        <v>259.83961147999997</v>
      </c>
      <c r="W1615" s="413">
        <f>(V1615/V_NK3!$R$28)*100</f>
        <v>47.927876634848147</v>
      </c>
      <c r="X1615" s="308">
        <f>V1615-V_NK3!$R$8</f>
        <v>203.26095947999997</v>
      </c>
      <c r="Y1615" s="308">
        <f>IFERROR((V1615 - V_NK3!$V$10) / (V_NK3!$V$9- V_NK3!$V$10) * 100, 0)</f>
        <v>41.860410084356246</v>
      </c>
      <c r="Z1615" s="308">
        <v>541.79999999999995</v>
      </c>
      <c r="AA1615" s="308">
        <v>521</v>
      </c>
      <c r="AB1615" s="413">
        <v>535.04428583706965</v>
      </c>
      <c r="AC1615" s="371">
        <v>532.27</v>
      </c>
      <c r="AD1615" s="308">
        <v>0.5</v>
      </c>
      <c r="AE1615" s="416">
        <v>0.52958249999999996</v>
      </c>
      <c r="AF1615" s="373">
        <v>0</v>
      </c>
      <c r="AG1615" s="413">
        <v>1.0246666666666666</v>
      </c>
      <c r="AH1615" s="408">
        <v>2.0691054857143878</v>
      </c>
      <c r="AI1615" s="408">
        <v>1.8069911999999999</v>
      </c>
      <c r="AJ1615" s="408"/>
      <c r="AK1615" s="413">
        <f>_xll.SRS1Splines.Functions25.Linear_Interp(V_NK2!$R$10:$R$21,V_NK2!$T$10:$T$21,AR1615)</f>
        <v>60.347514285743898</v>
      </c>
      <c r="AL1615" s="413">
        <f>(AK1615/V_NK2!$T$18)*100</f>
        <v>84.520328131293965</v>
      </c>
      <c r="AM1615" s="308">
        <f>AK1615-V_NK2!$T$11</f>
        <v>19.527514285716101</v>
      </c>
      <c r="AN1615" s="308">
        <f>IFERROR((AK1615 - V_NK2!$X$12) / (V_NK2!$X$11- V_NK2!$X$12) * 100, 0)</f>
        <v>63.857142857151928</v>
      </c>
      <c r="AO1615" s="308">
        <v>427</v>
      </c>
      <c r="AP1615" s="308">
        <v>420</v>
      </c>
      <c r="AQ1615" s="308"/>
      <c r="AR1615" s="371">
        <v>424.47</v>
      </c>
      <c r="AS1615" s="413">
        <v>0.8</v>
      </c>
      <c r="AT1615" s="416">
        <v>0.43023600000000001</v>
      </c>
      <c r="AU1615" s="415">
        <v>2.4</v>
      </c>
      <c r="AV1615" s="413">
        <v>0.61343999999999999</v>
      </c>
      <c r="AW1615" s="408">
        <v>0.57476999999997647</v>
      </c>
      <c r="AX1615" s="408">
        <v>0.35377000000000014</v>
      </c>
      <c r="AY1615" s="408"/>
      <c r="AZ1615" s="413">
        <f>_xll.SRS1Splines.Functions25.Linear_Interp(V_NNG3A!$H$4:$H$12,V_NNG3A!$I$4:$I$12,BF1615)</f>
        <v>12.7137999999999</v>
      </c>
      <c r="BA1615" s="413">
        <f>(AZ1615/V_NNG3A!$I$8)*100</f>
        <v>91.796389891696023</v>
      </c>
      <c r="BB1615" s="308">
        <f>_xll.SRS1Splines.Functions25.Linear_Interp(V_NNG3A!$H$4:$H$12,V_NNG3A!$J$4:$J$12,BF1615)</f>
        <v>1.72621379310343</v>
      </c>
      <c r="BC1615" s="308">
        <f>IFERROR((AZ1615-V_NNG3A!$J$20) / (V_NNG3A!$J$19-V_NNG3A!$J$20) * 100, 0)</f>
        <v>60.306228165278512</v>
      </c>
      <c r="BD1615" s="308">
        <v>1050</v>
      </c>
      <c r="BE1615" s="308">
        <v>1047</v>
      </c>
      <c r="BF1615" s="374">
        <v>1049.08</v>
      </c>
      <c r="BG1615" s="413">
        <v>0.2233333333333333</v>
      </c>
      <c r="BH1615" s="416">
        <v>0.1174100000000035</v>
      </c>
      <c r="BI1615" s="415">
        <v>6.73</v>
      </c>
      <c r="BJ1615" s="413">
        <v>1.9854719999999999</v>
      </c>
      <c r="BK1615" s="408">
        <v>1.0946880000000001</v>
      </c>
      <c r="BL1615" s="408">
        <v>1.1100000000000001</v>
      </c>
      <c r="BM1615" s="408">
        <f t="shared" si="23"/>
        <v>-1.5311999999999992E-2</v>
      </c>
      <c r="BN1615" s="413">
        <f>_xll.SRS1Splines.Functions25.Linear_Interp(V_XNN1!$K$3:$K$8,V_XNN1!$L$3:$L$8,BT1615)</f>
        <v>0.21</v>
      </c>
      <c r="BO1615" s="413">
        <f>(BN1615/V_XNN1!$L$7)*100</f>
        <v>100</v>
      </c>
      <c r="BP1615" s="308">
        <f>_xll.SRS1Splines.Functions25.Linear_Interp(V_XNN1!$K$3:$K$8,V_XNN1!$M$3:$M$8,BT1615)</f>
        <v>5.3999999999999999E-2</v>
      </c>
      <c r="BQ1615" s="308">
        <f>IFERROR((BN1615 - V_XNN1!$M$16) / (V_XNN1!$M$15- V_XNN1!$M$16) * 100, 0)</f>
        <v>72.423398328690809</v>
      </c>
      <c r="BR1615" s="308">
        <v>252</v>
      </c>
      <c r="BS1615" s="308">
        <v>249</v>
      </c>
      <c r="BT1615" s="374">
        <v>252</v>
      </c>
      <c r="BU1615" s="413">
        <v>0.31825231799999992</v>
      </c>
      <c r="BV1615" s="416">
        <v>0.178951</v>
      </c>
      <c r="BW1615" s="415">
        <v>17.66</v>
      </c>
      <c r="BX1615" s="413">
        <v>1.7540495999999999</v>
      </c>
      <c r="BY1615" s="408">
        <v>0.262656</v>
      </c>
      <c r="BZ1615" s="408">
        <v>1.2916799999999997</v>
      </c>
      <c r="CA1615" s="408"/>
      <c r="CB1615" s="413">
        <f>_xll.SRS1Splines.Functions25.Linear_Interp(V_NSPC!$N$4:$N$67,V_NSPC!$P$4:$P$67,CI1615)</f>
        <v>4.5714552098000398</v>
      </c>
      <c r="CC1615" s="413">
        <f>(CB1615/V_NSPC!$T$5)*100</f>
        <v>3.7729729529812093</v>
      </c>
      <c r="CD1615" s="308">
        <f>CB1615-V_NSPC!$T$6</f>
        <v>3.50428840980004</v>
      </c>
      <c r="CE1615" s="413">
        <f>IFERROR((CB1615 - V_NSPC!$T$6) / (V_NSPC!$T$5- V_NSPC!$T$6) * 100, 0)</f>
        <v>2.9179049235899734</v>
      </c>
      <c r="CF1615" s="413">
        <v>995</v>
      </c>
      <c r="CG1615" s="413">
        <v>955</v>
      </c>
      <c r="CH1615" s="413"/>
      <c r="CI1615" s="417">
        <v>964.46</v>
      </c>
      <c r="CJ1615" s="413"/>
      <c r="CK1615" s="416"/>
      <c r="CL1615" s="415"/>
      <c r="CM1615" s="413">
        <v>1.7540495999999999</v>
      </c>
      <c r="CN1615" s="408">
        <v>1.2527999999999997E-2</v>
      </c>
      <c r="CO1615" s="408">
        <v>1.2916799999999997</v>
      </c>
      <c r="CP1615" s="408"/>
      <c r="CQ1615" s="413">
        <f>_xll.SRS1Splines.Functions25.Linear_Interp(V_NSPC!$X$4:$X$46,V_NSPC!$Z$4:$Z$46,CX1615)</f>
        <v>9.6424394565999094</v>
      </c>
      <c r="CR1615" s="413">
        <f>(CQ1615/V_NSPC!$AD$5)*100</f>
        <v>62.438261133090357</v>
      </c>
      <c r="CS1615" s="308">
        <f>CQ1615-V_NSPC!$AD$6</f>
        <v>1.5440009365999092</v>
      </c>
      <c r="CT1615" s="413">
        <f>IFERROR((CQ1615 - V_NSPC!$AD$6) / (V_NSPC!$AD$5- V_NSPC!$AD$6) * 100, 0)</f>
        <v>21.021917781285911</v>
      </c>
      <c r="CU1615" s="413">
        <v>909</v>
      </c>
      <c r="CV1615" s="413">
        <v>905</v>
      </c>
      <c r="CW1615" s="413"/>
      <c r="CX1615" s="417">
        <v>906.06</v>
      </c>
      <c r="CY1615" s="413">
        <v>3.1374666666666666</v>
      </c>
      <c r="CZ1615" s="416">
        <v>1.871067</v>
      </c>
    </row>
    <row r="1616" spans="1:104" s="1" customFormat="1" hidden="1">
      <c r="A1616" s="315">
        <v>46175</v>
      </c>
      <c r="B1616" s="410">
        <v>0.8</v>
      </c>
      <c r="C1616" s="411">
        <v>1.5033599999999998</v>
      </c>
      <c r="D1616" s="412">
        <v>0.48</v>
      </c>
      <c r="E1616" s="412">
        <v>0.53136000000000017</v>
      </c>
      <c r="F1616" s="412">
        <v>0</v>
      </c>
      <c r="G1616" s="413">
        <f>_xll.SRS1Splines.Functions25.Linear_Interp(V_NEM!$R$687:$R$703,V_NEM!$T$687:$T$703,M1616)+_xll.SRS1Splines.Functions25.Linear_Interp(V_NEM!$AB$687:$AB$703,V_NEM!$AD$687:$AD$703,N1616)</f>
        <v>0.95776345080000402</v>
      </c>
      <c r="H1616" s="308">
        <f>(G1616/(V_NEM!$T$696+V_NEM!$AD$696))*100</f>
        <v>98.822590466039301</v>
      </c>
      <c r="I1616" s="308">
        <f>G1616-(V_NEM!$T$694+V_NEM!$AD$694)</f>
        <v>0.31827731580000407</v>
      </c>
      <c r="J1616" s="308">
        <f>((IFERROR((_xll.SRS1Splines.Functions25.Linear_Interp(V_NEM!$R$687:$R$703,V_NEM!$T$687:$T$703,M1616) - V_NEM!$X$689) / (V_NEM!$X$688- V_NEM!$X$689) * 100, 0))+(IFERROR((_xll.SRS1Splines.Functions25.Linear_Interp(V_NEM!$AB$687:$AB$703,V_NEM!$AD$687:$AD$703,N1616) - V_NEM!$AH$689) / (V_NEM!$AH$688- V_NEM!$AH$689) * 100, 0)))/2</f>
        <v>93.537042783531476</v>
      </c>
      <c r="K1616" s="308">
        <v>784.3</v>
      </c>
      <c r="L1616" s="308">
        <v>781.8</v>
      </c>
      <c r="M1616" s="371">
        <v>783.96</v>
      </c>
      <c r="N1616" s="371">
        <v>783.8</v>
      </c>
      <c r="O1616" s="413">
        <v>1.2886666666666666</v>
      </c>
      <c r="P1616" s="414">
        <v>0.54915000000000003</v>
      </c>
      <c r="Q1616" s="415">
        <v>34.200000000000003</v>
      </c>
      <c r="R1616" s="413">
        <v>1.7713333333333334</v>
      </c>
      <c r="S1616" s="408">
        <v>9.8720399860000238E-2</v>
      </c>
      <c r="T1616" s="408">
        <v>4.1475874000000008</v>
      </c>
      <c r="U1616" s="408"/>
      <c r="V1616" s="413">
        <f>_xll.SRS1Splines.Functions25.Linear_Interp(V_NK3!$P$8:$P$32,V_NK3!$R$8:$R$32,AC1616)</f>
        <v>255.59330363999999</v>
      </c>
      <c r="W1616" s="413">
        <f>(V1616/V_NK3!$R$28)*100</f>
        <v>47.144637631564876</v>
      </c>
      <c r="X1616" s="308">
        <f>V1616-V_NK3!$R$8</f>
        <v>199.01465163999998</v>
      </c>
      <c r="Y1616" s="308">
        <f>IFERROR((V1616 - V_NK3!$V$10) / (V_NK3!$V$9- V_NK3!$V$10) * 100, 0)</f>
        <v>40.985907730428771</v>
      </c>
      <c r="Z1616" s="308">
        <v>541.79999999999995</v>
      </c>
      <c r="AA1616" s="308">
        <v>521</v>
      </c>
      <c r="AB1616" s="413">
        <v>534.91635797896993</v>
      </c>
      <c r="AC1616" s="371">
        <v>532.11</v>
      </c>
      <c r="AD1616" s="308">
        <v>0.5</v>
      </c>
      <c r="AE1616" s="416">
        <v>0.94263350000000001</v>
      </c>
      <c r="AF1616" s="373">
        <v>33.799999999999997</v>
      </c>
      <c r="AG1616" s="413">
        <v>1.0246666666666666</v>
      </c>
      <c r="AH1616" s="408">
        <v>4.3746926571426874</v>
      </c>
      <c r="AI1616" s="408">
        <v>3.5883498000000005</v>
      </c>
      <c r="AJ1616" s="408"/>
      <c r="AK1616" s="413">
        <f>_xll.SRS1Splines.Functions25.Linear_Interp(V_NK2!$R$10:$R$21,V_NK2!$T$10:$T$21,AR1616)</f>
        <v>61.133857142886697</v>
      </c>
      <c r="AL1616" s="413">
        <f>(AK1616/V_NK2!$T$18)*100</f>
        <v>85.621648659505169</v>
      </c>
      <c r="AM1616" s="308">
        <f>AK1616-V_NK2!$T$11</f>
        <v>20.3138571428589</v>
      </c>
      <c r="AN1616" s="308">
        <f>IFERROR((AK1616 - V_NK2!$X$12) / (V_NK2!$X$11- V_NK2!$X$12) * 100, 0)</f>
        <v>66.42857142858044</v>
      </c>
      <c r="AO1616" s="308">
        <v>427</v>
      </c>
      <c r="AP1616" s="308">
        <v>420</v>
      </c>
      <c r="AQ1616" s="308"/>
      <c r="AR1616" s="371">
        <v>424.65</v>
      </c>
      <c r="AS1616" s="413">
        <v>0.8</v>
      </c>
      <c r="AT1616" s="416">
        <v>0.85436900000000005</v>
      </c>
      <c r="AU1616" s="415">
        <v>2.4</v>
      </c>
      <c r="AV1616" s="413">
        <v>0.61343999999999999</v>
      </c>
      <c r="AW1616" s="408">
        <v>0.59324991477272249</v>
      </c>
      <c r="AX1616" s="408">
        <v>0.52304991477272733</v>
      </c>
      <c r="AY1616" s="408"/>
      <c r="AZ1616" s="413">
        <f>_xll.SRS1Splines.Functions25.Linear_Interp(V_NNG3A!$H$4:$H$12,V_NNG3A!$I$4:$I$12,BF1616)</f>
        <v>13.047249999999901</v>
      </c>
      <c r="BA1616" s="413">
        <f>(AZ1616/V_NNG3A!$I$8)*100</f>
        <v>94.203971119132859</v>
      </c>
      <c r="BB1616" s="308">
        <f>_xll.SRS1Splines.Functions25.Linear_Interp(V_NNG3A!$H$4:$H$12,V_NNG3A!$J$4:$J$12,BF1616)</f>
        <v>2.0596637931033999</v>
      </c>
      <c r="BC1616" s="308">
        <f>IFERROR((AZ1616-V_NNG3A!$J$20) / (V_NNG3A!$J$19-V_NNG3A!$J$20) * 100, 0)</f>
        <v>71.9554872906849</v>
      </c>
      <c r="BD1616" s="308">
        <v>1050</v>
      </c>
      <c r="BE1616" s="308">
        <v>1047</v>
      </c>
      <c r="BF1616" s="374">
        <v>1049.3499999999999</v>
      </c>
      <c r="BG1616" s="413">
        <v>0.2233333333333333</v>
      </c>
      <c r="BH1616" s="416">
        <v>0.16447999999998136</v>
      </c>
      <c r="BI1616" s="415">
        <v>10</v>
      </c>
      <c r="BJ1616" s="413">
        <v>1.9854719999999999</v>
      </c>
      <c r="BK1616" s="408">
        <v>0.85536000000000012</v>
      </c>
      <c r="BL1616" s="408">
        <v>0.84067199999999997</v>
      </c>
      <c r="BM1616" s="408">
        <f t="shared" si="23"/>
        <v>1.4688000000000145E-2</v>
      </c>
      <c r="BN1616" s="413">
        <f>_xll.SRS1Splines.Functions25.Linear_Interp(V_XNN1!$K$3:$K$8,V_XNN1!$L$3:$L$8,BT1616)</f>
        <v>0.20730000000000001</v>
      </c>
      <c r="BO1616" s="413">
        <f>(BN1616/V_XNN1!$L$7)*100</f>
        <v>98.714285714285722</v>
      </c>
      <c r="BP1616" s="308">
        <f>_xll.SRS1Splines.Functions25.Linear_Interp(V_XNN1!$K$3:$K$8,V_XNN1!$M$3:$M$8,BT1616)</f>
        <v>5.1299999999999901E-2</v>
      </c>
      <c r="BQ1616" s="308">
        <f>IFERROR((BN1616 - V_XNN1!$M$16) / (V_XNN1!$M$15- V_XNN1!$M$16) * 100, 0)</f>
        <v>64.066852367688085</v>
      </c>
      <c r="BR1616" s="308">
        <v>252</v>
      </c>
      <c r="BS1616" s="308">
        <v>249</v>
      </c>
      <c r="BT1616" s="374">
        <v>251.85</v>
      </c>
      <c r="BU1616" s="413">
        <v>0.31825231799999992</v>
      </c>
      <c r="BV1616" s="416">
        <v>0.13550599999999999</v>
      </c>
      <c r="BW1616" s="415">
        <v>14</v>
      </c>
      <c r="BX1616" s="413">
        <v>1.7540495999999999</v>
      </c>
      <c r="BY1616" s="408">
        <v>0.28598400000000002</v>
      </c>
      <c r="BZ1616" s="408">
        <v>0.82684800000000003</v>
      </c>
      <c r="CA1616" s="408"/>
      <c r="CB1616" s="413">
        <f>_xll.SRS1Splines.Functions25.Linear_Interp(V_NSPC!$N$4:$N$67,V_NSPC!$P$4:$P$67,CI1616)</f>
        <v>4.6287687412999903</v>
      </c>
      <c r="CC1616" s="413">
        <f>(CB1616/V_NSPC!$T$5)*100</f>
        <v>3.8202757032576597</v>
      </c>
      <c r="CD1616" s="308">
        <f>CB1616-V_NSPC!$T$6</f>
        <v>3.5616019412999904</v>
      </c>
      <c r="CE1616" s="413">
        <f>IFERROR((CB1616 - V_NSPC!$T$6) / (V_NSPC!$T$5- V_NSPC!$T$6) * 100, 0)</f>
        <v>2.9656280034838387</v>
      </c>
      <c r="CF1616" s="413">
        <v>995</v>
      </c>
      <c r="CG1616" s="413">
        <v>955</v>
      </c>
      <c r="CH1616" s="413"/>
      <c r="CI1616" s="417">
        <v>964.51</v>
      </c>
      <c r="CJ1616" s="413"/>
      <c r="CK1616" s="416"/>
      <c r="CL1616" s="415"/>
      <c r="CM1616" s="413">
        <v>1.7540495999999999</v>
      </c>
      <c r="CN1616" s="408">
        <v>1.79712E-2</v>
      </c>
      <c r="CO1616" s="408">
        <v>0.82684800000000003</v>
      </c>
      <c r="CP1616" s="408"/>
      <c r="CQ1616" s="413">
        <f>_xll.SRS1Splines.Functions25.Linear_Interp(V_NSPC!$X$4:$X$46,V_NSPC!$Z$4:$Z$46,CX1616)</f>
        <v>9.0240865263999801</v>
      </c>
      <c r="CR1616" s="413">
        <f>(CQ1616/V_NSPC!$AD$5)*100</f>
        <v>58.434203663814955</v>
      </c>
      <c r="CS1616" s="308">
        <f>CQ1616-V_NSPC!$AD$6</f>
        <v>0.92564800639997991</v>
      </c>
      <c r="CT1616" s="413">
        <f>IFERROR((CQ1616 - V_NSPC!$AD$6) / (V_NSPC!$AD$5- V_NSPC!$AD$6) * 100, 0)</f>
        <v>12.602904456653121</v>
      </c>
      <c r="CU1616" s="413">
        <v>909</v>
      </c>
      <c r="CV1616" s="413">
        <v>905</v>
      </c>
      <c r="CW1616" s="413"/>
      <c r="CX1616" s="417">
        <v>905.64</v>
      </c>
      <c r="CY1616" s="413">
        <v>3.1374666666666666</v>
      </c>
      <c r="CZ1616" s="416">
        <v>1.3017290000000001</v>
      </c>
    </row>
    <row r="1617" spans="1:104" s="1" customFormat="1" hidden="1">
      <c r="A1617" s="315">
        <v>46176</v>
      </c>
      <c r="B1617" s="410">
        <v>0</v>
      </c>
      <c r="C1617" s="411">
        <v>1.5033599999999998</v>
      </c>
      <c r="D1617" s="412">
        <v>0.54</v>
      </c>
      <c r="E1617" s="412">
        <v>0.65</v>
      </c>
      <c r="F1617" s="412">
        <v>0</v>
      </c>
      <c r="G1617" s="413">
        <f>_xll.SRS1Splines.Functions25.Linear_Interp(V_NEM!$R$687:$R$703,V_NEM!$T$687:$T$703,M1617)+_xll.SRS1Splines.Functions25.Linear_Interp(V_NEM!$AB$687:$AB$703,V_NEM!$AD$687:$AD$703,N1617)</f>
        <v>0.73356666510000446</v>
      </c>
      <c r="H1617" s="308">
        <f>(G1617/(V_NEM!$T$696+V_NEM!$AD$696))*100</f>
        <v>75.689835589532862</v>
      </c>
      <c r="I1617" s="308">
        <f>G1617-(V_NEM!$T$694+V_NEM!$AD$694)</f>
        <v>9.40805301000045E-2</v>
      </c>
      <c r="J1617" s="308">
        <f>((IFERROR((_xll.SRS1Splines.Functions25.Linear_Interp(V_NEM!$R$687:$R$703,V_NEM!$T$687:$T$703,M1617) - V_NEM!$X$689) / (V_NEM!$X$688- V_NEM!$X$689) * 100, 0))+(IFERROR((_xll.SRS1Splines.Functions25.Linear_Interp(V_NEM!$AB$687:$AB$703,V_NEM!$AD$687:$AD$703,N1617) - V_NEM!$AH$689) / (V_NEM!$AH$688- V_NEM!$AH$689) * 100, 0)))/2</f>
        <v>44.541760978222506</v>
      </c>
      <c r="K1617" s="308">
        <v>784.3</v>
      </c>
      <c r="L1617" s="308">
        <v>781.8</v>
      </c>
      <c r="M1617" s="371">
        <v>782.46</v>
      </c>
      <c r="N1617" s="371">
        <v>783.4</v>
      </c>
      <c r="O1617" s="413">
        <v>1.2886666666666666</v>
      </c>
      <c r="P1617" s="414">
        <v>0.67315999999999998</v>
      </c>
      <c r="Q1617" s="415">
        <v>0.6</v>
      </c>
      <c r="R1617" s="413">
        <v>1.7713333333333334</v>
      </c>
      <c r="S1617" s="408">
        <v>0.43804799999999999</v>
      </c>
      <c r="T1617" s="408">
        <v>4.0070760400000003</v>
      </c>
      <c r="U1617" s="408"/>
      <c r="V1617" s="413">
        <f>_xll.SRS1Splines.Functions25.Linear_Interp(V_NK3!$P$8:$P$32,V_NK3!$R$8:$R$32,AC1617)</f>
        <v>251.148081920001</v>
      </c>
      <c r="W1617" s="413">
        <f>(V1617/V_NK3!$R$28)*100</f>
        <v>46.32470861074637</v>
      </c>
      <c r="X1617" s="308">
        <f>V1617-V_NK3!$R$8</f>
        <v>194.569429920001</v>
      </c>
      <c r="Y1617" s="308">
        <f>IFERROR((V1617 - V_NK3!$V$10) / (V_NK3!$V$9- V_NK3!$V$10) * 100, 0)</f>
        <v>40.07044022210308</v>
      </c>
      <c r="Z1617" s="308">
        <v>541.79999999999995</v>
      </c>
      <c r="AA1617" s="308">
        <v>521</v>
      </c>
      <c r="AB1617" s="413">
        <v>534.7699935109805</v>
      </c>
      <c r="AC1617" s="371">
        <v>531.94000000000005</v>
      </c>
      <c r="AD1617" s="308">
        <v>0.5</v>
      </c>
      <c r="AE1617" s="416">
        <v>0.91069910000000009</v>
      </c>
      <c r="AF1617" s="373">
        <v>0.4</v>
      </c>
      <c r="AG1617" s="413">
        <v>1.0246666666666666</v>
      </c>
      <c r="AH1617" s="408">
        <v>4.2995220285717011</v>
      </c>
      <c r="AI1617" s="408">
        <v>4.2121505999999993</v>
      </c>
      <c r="AJ1617" s="408"/>
      <c r="AK1617" s="413">
        <f>_xll.SRS1Splines.Functions25.Linear_Interp(V_NK2!$R$10:$R$21,V_NK2!$T$10:$T$21,AR1617)</f>
        <v>61.221228571458298</v>
      </c>
      <c r="AL1617" s="413">
        <f>(AK1617/V_NK2!$T$18)*100</f>
        <v>85.744017607084444</v>
      </c>
      <c r="AM1617" s="308">
        <f>AK1617-V_NK2!$T$11</f>
        <v>20.401228571430501</v>
      </c>
      <c r="AN1617" s="308">
        <f>IFERROR((AK1617 - V_NK2!$X$12) / (V_NK2!$X$11- V_NK2!$X$12) * 100, 0)</f>
        <v>66.714285714295301</v>
      </c>
      <c r="AO1617" s="308">
        <v>427</v>
      </c>
      <c r="AP1617" s="308">
        <v>420</v>
      </c>
      <c r="AQ1617" s="308"/>
      <c r="AR1617" s="371">
        <v>424.67</v>
      </c>
      <c r="AS1617" s="413">
        <v>0.8</v>
      </c>
      <c r="AT1617" s="416">
        <v>1.002893</v>
      </c>
      <c r="AU1617" s="415">
        <v>2.4</v>
      </c>
      <c r="AV1617" s="413">
        <v>0.61343999999999999</v>
      </c>
      <c r="AW1617" s="408">
        <v>0.357299801136366</v>
      </c>
      <c r="AX1617" s="408">
        <v>0.5548998011363635</v>
      </c>
      <c r="AY1617" s="408"/>
      <c r="AZ1617" s="413">
        <f>_xll.SRS1Splines.Functions25.Linear_Interp(V_NNG3A!$H$4:$H$12,V_NNG3A!$I$4:$I$12,BF1617)</f>
        <v>12.1086499999999</v>
      </c>
      <c r="BA1617" s="413">
        <f>(AZ1617/V_NNG3A!$I$8)*100</f>
        <v>87.427075812273642</v>
      </c>
      <c r="BB1617" s="308">
        <f>_xll.SRS1Splines.Functions25.Linear_Interp(V_NNG3A!$H$4:$H$12,V_NNG3A!$J$4:$J$12,BF1617)</f>
        <v>1.12106379310341</v>
      </c>
      <c r="BC1617" s="308">
        <f>IFERROR((AZ1617-V_NNG3A!$J$20) / (V_NNG3A!$J$19-V_NNG3A!$J$20) * 100, 0)</f>
        <v>39.164980122874354</v>
      </c>
      <c r="BD1617" s="308">
        <v>1050</v>
      </c>
      <c r="BE1617" s="308">
        <v>1047</v>
      </c>
      <c r="BF1617" s="374">
        <v>1048.5899999999999</v>
      </c>
      <c r="BG1617" s="413">
        <v>0.2233333333333333</v>
      </c>
      <c r="BH1617" s="416">
        <v>0.18386999999999534</v>
      </c>
      <c r="BI1617" s="415">
        <v>9.6999999999999993</v>
      </c>
      <c r="BJ1617" s="413">
        <v>1.9854719999999999</v>
      </c>
      <c r="BK1617" s="408">
        <v>0.76204799999999995</v>
      </c>
      <c r="BL1617" s="408">
        <v>0.74476799999999999</v>
      </c>
      <c r="BM1617" s="408">
        <f t="shared" si="23"/>
        <v>1.7279999999999962E-2</v>
      </c>
      <c r="BN1617" s="413">
        <f>_xll.SRS1Splines.Functions25.Linear_Interp(V_XNN1!$K$3:$K$8,V_XNN1!$L$3:$L$8,BT1617)</f>
        <v>0.2064</v>
      </c>
      <c r="BO1617" s="413">
        <f>(BN1617/V_XNN1!$L$7)*100</f>
        <v>98.285714285714292</v>
      </c>
      <c r="BP1617" s="308">
        <f>_xll.SRS1Splines.Functions25.Linear_Interp(V_XNN1!$K$3:$K$8,V_XNN1!$M$3:$M$8,BT1617)</f>
        <v>5.0400000000000202E-2</v>
      </c>
      <c r="BQ1617" s="308">
        <f>IFERROR((BN1617 - V_XNN1!$M$16) / (V_XNN1!$M$15- V_XNN1!$M$16) * 100, 0)</f>
        <v>61.281337047353787</v>
      </c>
      <c r="BR1617" s="308">
        <v>252</v>
      </c>
      <c r="BS1617" s="308">
        <v>249</v>
      </c>
      <c r="BT1617" s="374">
        <v>251.8</v>
      </c>
      <c r="BU1617" s="413">
        <v>0.31825231799999992</v>
      </c>
      <c r="BV1617" s="416">
        <v>0.118435</v>
      </c>
      <c r="BW1617" s="415">
        <v>18</v>
      </c>
      <c r="BX1617" s="413">
        <v>1.7540495999999999</v>
      </c>
      <c r="BY1617" s="408">
        <v>0.30395519999999998</v>
      </c>
      <c r="BZ1617" s="408">
        <v>0.15465599999999999</v>
      </c>
      <c r="CA1617" s="408"/>
      <c r="CB1617" s="413">
        <f>_xll.SRS1Splines.Functions25.Linear_Interp(V_NSPC!$N$4:$N$67,V_NSPC!$P$4:$P$67,CI1617)</f>
        <v>4.6975449791000603</v>
      </c>
      <c r="CC1617" s="413">
        <f>(CB1617/V_NSPC!$T$5)*100</f>
        <v>3.8770390035895073</v>
      </c>
      <c r="CD1617" s="308">
        <f>CB1617-V_NSPC!$T$6</f>
        <v>3.6303781791000604</v>
      </c>
      <c r="CE1617" s="413">
        <f>IFERROR((CB1617 - V_NSPC!$T$6) / (V_NSPC!$T$5- V_NSPC!$T$6) * 100, 0)</f>
        <v>3.0228956993565856</v>
      </c>
      <c r="CF1617" s="413">
        <v>995</v>
      </c>
      <c r="CG1617" s="413">
        <v>955</v>
      </c>
      <c r="CH1617" s="413"/>
      <c r="CI1617" s="417">
        <v>964.57</v>
      </c>
      <c r="CJ1617" s="413"/>
      <c r="CK1617" s="416"/>
      <c r="CL1617" s="415"/>
      <c r="CM1617" s="413">
        <v>1.7540495999999999</v>
      </c>
      <c r="CN1617" s="408">
        <v>1.79712E-2</v>
      </c>
      <c r="CO1617" s="408">
        <v>0.15465599999999999</v>
      </c>
      <c r="CP1617" s="408"/>
      <c r="CQ1617" s="413">
        <f>_xll.SRS1Splines.Functions25.Linear_Interp(V_NSPC!$X$4:$X$46,V_NSPC!$Z$4:$Z$46,CX1617)</f>
        <v>9.1108660270000694</v>
      </c>
      <c r="CR1617" s="413">
        <f>(CQ1617/V_NSPC!$AD$5)*100</f>
        <v>58.996132120182786</v>
      </c>
      <c r="CS1617" s="308">
        <f>CQ1617-V_NSPC!$AD$6</f>
        <v>1.0124275070000692</v>
      </c>
      <c r="CT1617" s="413">
        <f>IFERROR((CQ1617 - V_NSPC!$AD$6) / (V_NSPC!$AD$5- V_NSPC!$AD$6) * 100, 0)</f>
        <v>13.784426749465595</v>
      </c>
      <c r="CU1617" s="413">
        <v>909</v>
      </c>
      <c r="CV1617" s="413">
        <v>905</v>
      </c>
      <c r="CW1617" s="413"/>
      <c r="CX1617" s="417">
        <v>905.7</v>
      </c>
      <c r="CY1617" s="413">
        <v>3.1374666666666666</v>
      </c>
      <c r="CZ1617" s="416">
        <v>0.24807400000000002</v>
      </c>
    </row>
    <row r="1618" spans="1:104" s="1" customFormat="1" hidden="1">
      <c r="A1618" s="315">
        <v>46177</v>
      </c>
      <c r="B1618" s="410">
        <v>0</v>
      </c>
      <c r="C1618" s="411">
        <v>1.5033599999999998</v>
      </c>
      <c r="D1618" s="412">
        <v>0.55702800000000008</v>
      </c>
      <c r="E1618" s="412">
        <v>0.54493199999999997</v>
      </c>
      <c r="F1618" s="412">
        <v>0</v>
      </c>
      <c r="G1618" s="413">
        <f>_xll.SRS1Splines.Functions25.Linear_Interp(V_NEM!$R$687:$R$703,V_NEM!$T$687:$T$703,M1618)+_xll.SRS1Splines.Functions25.Linear_Interp(V_NEM!$AB$687:$AB$703,V_NEM!$AD$687:$AD$703,N1618)</f>
        <v>0.67323400545000578</v>
      </c>
      <c r="H1618" s="308">
        <f>(G1618/(V_NEM!$T$696+V_NEM!$AD$696))*100</f>
        <v>69.464676641006889</v>
      </c>
      <c r="I1618" s="308">
        <f>G1618-(V_NEM!$T$694+V_NEM!$AD$694)</f>
        <v>3.3747870450005824E-2</v>
      </c>
      <c r="J1618" s="308">
        <f>((IFERROR((_xll.SRS1Splines.Functions25.Linear_Interp(V_NEM!$R$687:$R$703,V_NEM!$T$687:$T$703,M1618) - V_NEM!$X$689) / (V_NEM!$X$688- V_NEM!$X$689) * 100, 0))+(IFERROR((_xll.SRS1Splines.Functions25.Linear_Interp(V_NEM!$AB$687:$AB$703,V_NEM!$AD$687:$AD$703,N1618) - V_NEM!$AH$689) / (V_NEM!$AH$688- V_NEM!$AH$689) * 100, 0)))/2</f>
        <v>26.00190641202413</v>
      </c>
      <c r="K1618" s="308">
        <v>784.3</v>
      </c>
      <c r="L1618" s="308">
        <v>781.8</v>
      </c>
      <c r="M1618" s="371">
        <v>782.07</v>
      </c>
      <c r="N1618" s="371">
        <v>783.05</v>
      </c>
      <c r="O1618" s="413">
        <v>1.2886666666666666</v>
      </c>
      <c r="P1618" s="414">
        <v>0.57521</v>
      </c>
      <c r="Q1618" s="415">
        <v>3.2</v>
      </c>
      <c r="R1618" s="413">
        <v>1.7713333333333334</v>
      </c>
      <c r="S1618" s="408">
        <v>0.3421174029022977</v>
      </c>
      <c r="T1618" s="408">
        <v>2.1223166799999995</v>
      </c>
      <c r="U1618" s="408"/>
      <c r="V1618" s="413">
        <f>_xll.SRS1Splines.Functions25.Linear_Interp(V_NK3!$P$8:$P$32,V_NK3!$R$8:$R$32,AC1618)</f>
        <v>249.36788265999999</v>
      </c>
      <c r="W1618" s="413">
        <f>(V1618/V_NK3!$R$28)*100</f>
        <v>45.996347703674488</v>
      </c>
      <c r="X1618" s="308">
        <f>V1618-V_NK3!$R$8</f>
        <v>192.78923065999999</v>
      </c>
      <c r="Y1618" s="308">
        <f>IFERROR((V1618 - V_NK3!$V$10) / (V_NK3!$V$9- V_NK3!$V$10) * 100, 0)</f>
        <v>39.703818558768653</v>
      </c>
      <c r="Z1618" s="308">
        <v>541.79999999999995</v>
      </c>
      <c r="AA1618" s="308">
        <v>521</v>
      </c>
      <c r="AB1618" s="413">
        <v>534.62362904299107</v>
      </c>
      <c r="AC1618" s="371">
        <v>531.87</v>
      </c>
      <c r="AD1618" s="308">
        <v>0.5</v>
      </c>
      <c r="AE1618" s="416">
        <v>0.48234470000000002</v>
      </c>
      <c r="AF1618" s="373">
        <v>14.799999999999997</v>
      </c>
      <c r="AG1618" s="413">
        <v>1.0246666666666666</v>
      </c>
      <c r="AH1618" s="408">
        <v>2.5893665999995239</v>
      </c>
      <c r="AI1618" s="408">
        <v>4.4241666000000004</v>
      </c>
      <c r="AJ1618" s="408"/>
      <c r="AK1618" s="413">
        <f>_xll.SRS1Splines.Functions25.Linear_Interp(V_NK2!$R$10:$R$21,V_NK2!$T$10:$T$21,AR1618)</f>
        <v>59.386428571457998</v>
      </c>
      <c r="AL1618" s="413">
        <f>(AK1618/V_NK2!$T$18)*100</f>
        <v>83.174269707924367</v>
      </c>
      <c r="AM1618" s="308">
        <f>AK1618-V_NK2!$T$11</f>
        <v>18.566428571430201</v>
      </c>
      <c r="AN1618" s="308">
        <f>IFERROR((AK1618 - V_NK2!$X$12) / (V_NK2!$X$11- V_NK2!$X$12) * 100, 0)</f>
        <v>60.714285714294022</v>
      </c>
      <c r="AO1618" s="308">
        <v>427</v>
      </c>
      <c r="AP1618" s="308">
        <v>420</v>
      </c>
      <c r="AQ1618" s="308"/>
      <c r="AR1618" s="371">
        <v>424.25</v>
      </c>
      <c r="AS1618" s="413">
        <v>0.8</v>
      </c>
      <c r="AT1618" s="416">
        <v>1.0533730000000001</v>
      </c>
      <c r="AU1618" s="415">
        <v>2.4</v>
      </c>
      <c r="AV1618" s="413">
        <v>0.61343999999999999</v>
      </c>
      <c r="AW1618" s="408">
        <v>0.22749545454546394</v>
      </c>
      <c r="AX1618" s="408">
        <v>0.36789545454545441</v>
      </c>
      <c r="AY1618" s="408"/>
      <c r="AZ1618" s="413">
        <f>_xll.SRS1Splines.Functions25.Linear_Interp(V_NNG3A!$H$4:$H$12,V_NNG3A!$I$4:$I$12,BF1618)</f>
        <v>11.4417499999999</v>
      </c>
      <c r="BA1618" s="413">
        <f>(AZ1618/V_NNG3A!$I$8)*100</f>
        <v>82.611913357399999</v>
      </c>
      <c r="BB1618" s="308">
        <f>_xll.SRS1Splines.Functions25.Linear_Interp(V_NNG3A!$H$4:$H$12,V_NNG3A!$J$4:$J$12,BF1618)</f>
        <v>0.45416379310344601</v>
      </c>
      <c r="BC1618" s="308">
        <f>IFERROR((AZ1618-V_NNG3A!$J$20) / (V_NNG3A!$J$19-V_NNG3A!$J$20) * 100, 0)</f>
        <v>15.86646187206161</v>
      </c>
      <c r="BD1618" s="308">
        <v>1050</v>
      </c>
      <c r="BE1618" s="308">
        <v>1047</v>
      </c>
      <c r="BF1618" s="374">
        <v>1048.05</v>
      </c>
      <c r="BG1618" s="413">
        <v>0.2233333333333333</v>
      </c>
      <c r="BH1618" s="416">
        <v>0.11918000000002212</v>
      </c>
      <c r="BI1618" s="415">
        <v>8.6</v>
      </c>
      <c r="BJ1618" s="413">
        <v>1.9854719999999999</v>
      </c>
      <c r="BK1618" s="408">
        <v>0.93830400000000003</v>
      </c>
      <c r="BL1618" s="408">
        <v>0.92793599999999998</v>
      </c>
      <c r="BM1618" s="408">
        <f t="shared" si="23"/>
        <v>1.0368000000000044E-2</v>
      </c>
      <c r="BN1618" s="413">
        <f>_xll.SRS1Splines.Functions25.Linear_Interp(V_XNN1!$K$3:$K$8,V_XNN1!$L$3:$L$8,BT1618)</f>
        <v>0.21534600000000001</v>
      </c>
      <c r="BO1618" s="413">
        <f>(BN1618/V_XNN1!$L$7)*100</f>
        <v>102.54571428571428</v>
      </c>
      <c r="BP1618" s="308">
        <f>_xll.SRS1Splines.Functions25.Linear_Interp(V_XNN1!$K$3:$K$8,V_XNN1!$M$3:$M$8,BT1618)</f>
        <v>5.9346000000000197E-2</v>
      </c>
      <c r="BQ1618" s="308">
        <f>IFERROR((BN1618 - V_XNN1!$M$16) / (V_XNN1!$M$15- V_XNN1!$M$16) * 100, 0)</f>
        <v>88.969359331476369</v>
      </c>
      <c r="BR1618" s="308">
        <v>252</v>
      </c>
      <c r="BS1618" s="308">
        <v>249</v>
      </c>
      <c r="BT1618" s="374">
        <v>252.3</v>
      </c>
      <c r="BU1618" s="413">
        <v>0.31825231799999992</v>
      </c>
      <c r="BV1618" s="416">
        <v>0.14807600000000001</v>
      </c>
      <c r="BW1618" s="415">
        <v>12.6</v>
      </c>
      <c r="BX1618" s="413">
        <v>1.7540495999999999</v>
      </c>
      <c r="BY1618" s="408">
        <v>0.26179200000000002</v>
      </c>
      <c r="BZ1618" s="408">
        <v>0</v>
      </c>
      <c r="CA1618" s="408"/>
      <c r="CB1618" s="413">
        <f>_xll.SRS1Splines.Functions25.Linear_Interp(V_NSPC!$N$4:$N$67,V_NSPC!$P$4:$P$67,CI1618)</f>
        <v>4.7548585106000099</v>
      </c>
      <c r="CC1618" s="413">
        <f>(CB1618/V_NSPC!$T$5)*100</f>
        <v>3.9243417538659564</v>
      </c>
      <c r="CD1618" s="308">
        <f>CB1618-V_NSPC!$T$6</f>
        <v>3.68769171060001</v>
      </c>
      <c r="CE1618" s="413">
        <f>IFERROR((CB1618 - V_NSPC!$T$6) / (V_NSPC!$T$5- V_NSPC!$T$6) * 100, 0)</f>
        <v>3.0706187792504505</v>
      </c>
      <c r="CF1618" s="413">
        <v>995</v>
      </c>
      <c r="CG1618" s="413">
        <v>955</v>
      </c>
      <c r="CH1618" s="413"/>
      <c r="CI1618" s="417">
        <v>964.62</v>
      </c>
      <c r="CJ1618" s="413"/>
      <c r="CK1618" s="416"/>
      <c r="CL1618" s="415"/>
      <c r="CM1618" s="413">
        <v>1.7540495999999999</v>
      </c>
      <c r="CN1618" s="408">
        <v>2.1513599999999997E-2</v>
      </c>
      <c r="CO1618" s="408">
        <v>0</v>
      </c>
      <c r="CP1618" s="408"/>
      <c r="CQ1618" s="413">
        <f>_xll.SRS1Splines.Functions25.Linear_Interp(V_NSPC!$X$4:$X$46,V_NSPC!$Z$4:$Z$46,CX1618)</f>
        <v>9.2988882783000602</v>
      </c>
      <c r="CR1618" s="413">
        <f>(CQ1618/V_NSPC!$AD$5)*100</f>
        <v>60.213643775645131</v>
      </c>
      <c r="CS1618" s="308">
        <f>CQ1618-V_NSPC!$AD$6</f>
        <v>1.20044975830006</v>
      </c>
      <c r="CT1618" s="413">
        <f>IFERROR((CQ1618 - V_NSPC!$AD$6) / (V_NSPC!$AD$5- V_NSPC!$AD$6) * 100, 0)</f>
        <v>16.344391717223189</v>
      </c>
      <c r="CU1618" s="413">
        <v>909</v>
      </c>
      <c r="CV1618" s="413">
        <v>905</v>
      </c>
      <c r="CW1618" s="413"/>
      <c r="CX1618" s="417">
        <v>905.83</v>
      </c>
      <c r="CY1618" s="413">
        <v>3.1374666666666666</v>
      </c>
      <c r="CZ1618" s="416">
        <v>0</v>
      </c>
    </row>
    <row r="1619" spans="1:104" s="1" customFormat="1" hidden="1">
      <c r="A1619" s="315">
        <v>46178</v>
      </c>
      <c r="B1619" s="410">
        <v>26.2</v>
      </c>
      <c r="C1619" s="411">
        <v>1.5033599999999998</v>
      </c>
      <c r="D1619" s="412">
        <v>0.50889600000000002</v>
      </c>
      <c r="E1619" s="412">
        <v>0.61948800000000004</v>
      </c>
      <c r="F1619" s="412">
        <v>0</v>
      </c>
      <c r="G1619" s="413">
        <f>_xll.SRS1Splines.Functions25.Linear_Interp(V_NEM!$R$687:$R$703,V_NEM!$T$687:$T$703,M1619)+_xll.SRS1Splines.Functions25.Linear_Interp(V_NEM!$AB$687:$AB$703,V_NEM!$AD$687:$AD$703,N1619)</f>
        <v>0.7781857539000081</v>
      </c>
      <c r="H1619" s="308">
        <f>(G1619/(V_NEM!$T$696+V_NEM!$AD$696))*100</f>
        <v>80.2936591492725</v>
      </c>
      <c r="I1619" s="308">
        <f>G1619-(V_NEM!$T$694+V_NEM!$AD$694)</f>
        <v>0.13869961890000815</v>
      </c>
      <c r="J1619" s="308">
        <f>((IFERROR((_xll.SRS1Splines.Functions25.Linear_Interp(V_NEM!$R$687:$R$703,V_NEM!$T$687:$T$703,M1619) - V_NEM!$X$689) / (V_NEM!$X$688- V_NEM!$X$689) * 100, 0))+(IFERROR((_xll.SRS1Splines.Functions25.Linear_Interp(V_NEM!$AB$687:$AB$703,V_NEM!$AD$687:$AD$703,N1619) - V_NEM!$AH$689) / (V_NEM!$AH$688- V_NEM!$AH$689) * 100, 0)))/2</f>
        <v>38.039961807368712</v>
      </c>
      <c r="K1619" s="308">
        <v>784.3</v>
      </c>
      <c r="L1619" s="308">
        <v>781.8</v>
      </c>
      <c r="M1619" s="371">
        <v>782.94</v>
      </c>
      <c r="N1619" s="371">
        <v>782.7</v>
      </c>
      <c r="O1619" s="413">
        <v>1.2886666666666666</v>
      </c>
      <c r="P1619" s="414">
        <v>0.65162500000000001</v>
      </c>
      <c r="Q1619" s="415">
        <v>14.2</v>
      </c>
      <c r="R1619" s="413">
        <v>1.7713333333333334</v>
      </c>
      <c r="S1619" s="408">
        <v>0.76294254732513422</v>
      </c>
      <c r="T1619" s="408">
        <v>0</v>
      </c>
      <c r="U1619" s="408"/>
      <c r="V1619" s="413">
        <f>_xll.SRS1Splines.Functions25.Linear_Interp(V_NK3!$P$8:$P$32,V_NK3!$R$8:$R$32,AC1619)</f>
        <v>250.13082519999901</v>
      </c>
      <c r="W1619" s="413">
        <f>(V1619/V_NK3!$R$28)*100</f>
        <v>46.137073806705033</v>
      </c>
      <c r="X1619" s="308">
        <f>V1619-V_NK3!$R$8</f>
        <v>193.552173199999</v>
      </c>
      <c r="Y1619" s="308">
        <f>IFERROR((V1619 - V_NK3!$V$10) / (V_NK3!$V$9- V_NK3!$V$10) * 100, 0)</f>
        <v>39.860942128768826</v>
      </c>
      <c r="Z1619" s="308">
        <v>541.79999999999995</v>
      </c>
      <c r="AA1619" s="308">
        <v>521</v>
      </c>
      <c r="AB1619" s="413">
        <v>534.47726457500164</v>
      </c>
      <c r="AC1619" s="371">
        <v>531.9</v>
      </c>
      <c r="AD1619" s="308">
        <v>0.5</v>
      </c>
      <c r="AE1619" s="416">
        <v>0</v>
      </c>
      <c r="AF1619" s="373">
        <v>2.6</v>
      </c>
      <c r="AG1619" s="413">
        <v>1.0246666666666666</v>
      </c>
      <c r="AH1619" s="408">
        <v>0.43695877142877582</v>
      </c>
      <c r="AI1619" s="408">
        <v>0.21853020000000001</v>
      </c>
      <c r="AJ1619" s="408"/>
      <c r="AK1619" s="413">
        <f>_xll.SRS1Splines.Functions25.Linear_Interp(V_NK2!$R$10:$R$21,V_NK2!$T$10:$T$21,AR1619)</f>
        <v>59.604857142886601</v>
      </c>
      <c r="AL1619" s="413">
        <f>(AK1619/V_NK2!$T$18)*100</f>
        <v>83.480192076871987</v>
      </c>
      <c r="AM1619" s="308">
        <f>AK1619-V_NK2!$T$11</f>
        <v>18.784857142858804</v>
      </c>
      <c r="AN1619" s="308">
        <f>IFERROR((AK1619 - V_NK2!$X$12) / (V_NK2!$X$11- V_NK2!$X$12) * 100, 0)</f>
        <v>61.428571428579879</v>
      </c>
      <c r="AO1619" s="308">
        <v>427</v>
      </c>
      <c r="AP1619" s="308">
        <v>420</v>
      </c>
      <c r="AQ1619" s="308"/>
      <c r="AR1619" s="371">
        <v>424.3</v>
      </c>
      <c r="AS1619" s="413">
        <v>0.8</v>
      </c>
      <c r="AT1619" s="416">
        <v>5.2031000000000001E-2</v>
      </c>
      <c r="AU1619" s="415">
        <v>2.4</v>
      </c>
      <c r="AV1619" s="413">
        <v>0.61343999999999999</v>
      </c>
      <c r="AW1619" s="408">
        <v>0.37152272727271995</v>
      </c>
      <c r="AX1619" s="408">
        <v>0.3637227272727272</v>
      </c>
      <c r="AY1619" s="408"/>
      <c r="AZ1619" s="413">
        <f>_xll.SRS1Splines.Functions25.Linear_Interp(V_NNG3A!$H$4:$H$12,V_NNG3A!$I$4:$I$12,BF1619)</f>
        <v>11.4787999999999</v>
      </c>
      <c r="BA1619" s="413">
        <f>(AZ1619/V_NNG3A!$I$8)*100</f>
        <v>82.879422382670768</v>
      </c>
      <c r="BB1619" s="308">
        <f>_xll.SRS1Splines.Functions25.Linear_Interp(V_NNG3A!$H$4:$H$12,V_NNG3A!$J$4:$J$12,BF1619)</f>
        <v>0.49121379310341301</v>
      </c>
      <c r="BC1619" s="308">
        <f>IFERROR((AZ1619-V_NNG3A!$J$20) / (V_NNG3A!$J$19-V_NNG3A!$J$20) * 100, 0)</f>
        <v>17.160823997106789</v>
      </c>
      <c r="BD1619" s="308">
        <v>1050</v>
      </c>
      <c r="BE1619" s="308">
        <v>1047</v>
      </c>
      <c r="BF1619" s="374">
        <v>1048.08</v>
      </c>
      <c r="BG1619" s="413">
        <v>0.2233333333333333</v>
      </c>
      <c r="BH1619" s="416">
        <v>0.11894999999998254</v>
      </c>
      <c r="BI1619" s="415">
        <v>12.28</v>
      </c>
      <c r="BJ1619" s="413">
        <v>1.9854719999999999</v>
      </c>
      <c r="BK1619" s="408">
        <v>1.0687679999999999</v>
      </c>
      <c r="BL1619" s="408">
        <v>1.0687679999999999</v>
      </c>
      <c r="BM1619" s="408">
        <f t="shared" si="23"/>
        <v>0</v>
      </c>
      <c r="BN1619" s="413">
        <f>_xll.SRS1Splines.Functions25.Linear_Interp(V_XNN1!$K$3:$K$8,V_XNN1!$L$3:$L$8,BT1619)</f>
        <v>0.21534600000000001</v>
      </c>
      <c r="BO1619" s="413">
        <f>(BN1619/V_XNN1!$L$7)*100</f>
        <v>102.54571428571428</v>
      </c>
      <c r="BP1619" s="308">
        <f>_xll.SRS1Splines.Functions25.Linear_Interp(V_XNN1!$K$3:$K$8,V_XNN1!$M$3:$M$8,BT1619)</f>
        <v>5.9346000000000197E-2</v>
      </c>
      <c r="BQ1619" s="308">
        <f>IFERROR((BN1619 - V_XNN1!$M$16) / (V_XNN1!$M$15- V_XNN1!$M$16) * 100, 0)</f>
        <v>88.969359331476369</v>
      </c>
      <c r="BR1619" s="308">
        <v>252</v>
      </c>
      <c r="BS1619" s="308">
        <v>249</v>
      </c>
      <c r="BT1619" s="374">
        <v>252.3</v>
      </c>
      <c r="BU1619" s="413">
        <v>0.31825231799999992</v>
      </c>
      <c r="BV1619" s="416">
        <v>0.17160800000000001</v>
      </c>
      <c r="BW1619" s="415">
        <v>20.66</v>
      </c>
      <c r="BX1619" s="413">
        <v>1.7540495999999999</v>
      </c>
      <c r="BY1619" s="408">
        <v>0.30326399999999998</v>
      </c>
      <c r="BZ1619" s="408">
        <v>0.15465599999999999</v>
      </c>
      <c r="CA1619" s="408"/>
      <c r="CB1619" s="413">
        <f>_xll.SRS1Splines.Functions25.Linear_Interp(V_NSPC!$N$4:$N$67,V_NSPC!$P$4:$P$67,CI1619)</f>
        <v>4.8007093357999597</v>
      </c>
      <c r="CC1619" s="413">
        <f>(CB1619/V_NSPC!$T$5)*100</f>
        <v>3.9621839540871084</v>
      </c>
      <c r="CD1619" s="308">
        <f>CB1619-V_NSPC!$T$6</f>
        <v>3.7335425357999599</v>
      </c>
      <c r="CE1619" s="413">
        <f>IFERROR((CB1619 - V_NSPC!$T$6) / (V_NSPC!$T$5- V_NSPC!$T$6) * 100, 0)</f>
        <v>3.108797243165534</v>
      </c>
      <c r="CF1619" s="413">
        <v>995</v>
      </c>
      <c r="CG1619" s="413">
        <v>955</v>
      </c>
      <c r="CH1619" s="413"/>
      <c r="CI1619" s="417">
        <v>964.66</v>
      </c>
      <c r="CJ1619" s="413"/>
      <c r="CK1619" s="416"/>
      <c r="CL1619" s="415"/>
      <c r="CM1619" s="413">
        <v>1.7540495999999999</v>
      </c>
      <c r="CN1619" s="408">
        <v>2.1686400000000002E-2</v>
      </c>
      <c r="CO1619" s="408">
        <v>0.15465599999999999</v>
      </c>
      <c r="CP1619" s="408"/>
      <c r="CQ1619" s="413">
        <f>_xll.SRS1Splines.Functions25.Linear_Interp(V_NSPC!$X$4:$X$46,V_NSPC!$Z$4:$Z$46,CX1619)</f>
        <v>9.3856677788999807</v>
      </c>
      <c r="CR1619" s="413">
        <f>(CQ1619/V_NSPC!$AD$5)*100</f>
        <v>60.775572232011875</v>
      </c>
      <c r="CS1619" s="308">
        <f>CQ1619-V_NSPC!$AD$6</f>
        <v>1.2872292588999805</v>
      </c>
      <c r="CT1619" s="413">
        <f>IFERROR((CQ1619 - V_NSPC!$AD$6) / (V_NSPC!$AD$5- V_NSPC!$AD$6) * 100, 0)</f>
        <v>17.525914010033365</v>
      </c>
      <c r="CU1619" s="413">
        <v>909</v>
      </c>
      <c r="CV1619" s="413">
        <v>905</v>
      </c>
      <c r="CW1619" s="413"/>
      <c r="CX1619" s="417">
        <v>905.89</v>
      </c>
      <c r="CY1619" s="413">
        <v>3.1374666666666666</v>
      </c>
      <c r="CZ1619" s="416">
        <v>0.27759800000000001</v>
      </c>
    </row>
    <row r="1620" spans="1:104" s="1" customFormat="1" hidden="1">
      <c r="A1620" s="315">
        <v>46179</v>
      </c>
      <c r="B1620" s="410">
        <v>6.01</v>
      </c>
      <c r="C1620" s="411">
        <v>1.5033599999999998</v>
      </c>
      <c r="D1620" s="412">
        <v>0.61343999999999999</v>
      </c>
      <c r="E1620" s="412">
        <v>0.52963199999999999</v>
      </c>
      <c r="F1620" s="412">
        <v>0</v>
      </c>
      <c r="G1620" s="413">
        <f>_xll.SRS1Splines.Functions25.Linear_Interp(V_NEM!$R$687:$R$703,V_NEM!$T$687:$T$703,M1620)+_xll.SRS1Splines.Functions25.Linear_Interp(V_NEM!$AB$687:$AB$703,V_NEM!$AD$687:$AD$703,N1620)</f>
        <v>0.952477607549993</v>
      </c>
      <c r="H1620" s="308">
        <f>(G1620/(V_NEM!$T$696+V_NEM!$AD$696))*100</f>
        <v>98.277194082070793</v>
      </c>
      <c r="I1620" s="308">
        <f>G1620-(V_NEM!$T$694+V_NEM!$AD$694)</f>
        <v>0.31299147254999304</v>
      </c>
      <c r="J1620" s="308">
        <f>((IFERROR((_xll.SRS1Splines.Functions25.Linear_Interp(V_NEM!$R$687:$R$703,V_NEM!$T$687:$T$703,M1620) - V_NEM!$X$689) / (V_NEM!$X$688- V_NEM!$X$689) * 100, 0))+(IFERROR((_xll.SRS1Splines.Functions25.Linear_Interp(V_NEM!$AB$687:$AB$703,V_NEM!$AD$687:$AD$703,N1620) - V_NEM!$AH$689) / (V_NEM!$AH$688- V_NEM!$AH$689) * 100, 0)))/2</f>
        <v>91.927408563010232</v>
      </c>
      <c r="K1620" s="308">
        <v>784.3</v>
      </c>
      <c r="L1620" s="308">
        <v>781.8</v>
      </c>
      <c r="M1620" s="371">
        <v>783.93</v>
      </c>
      <c r="N1620" s="371">
        <v>783.77</v>
      </c>
      <c r="O1620" s="413">
        <v>1.2886666666666666</v>
      </c>
      <c r="P1620" s="414">
        <v>0.52646999999999999</v>
      </c>
      <c r="Q1620" s="415">
        <v>12.8</v>
      </c>
      <c r="R1620" s="413">
        <v>1.7713333333333334</v>
      </c>
      <c r="S1620" s="408">
        <v>0.50862836488533025</v>
      </c>
      <c r="T1620" s="408">
        <v>0</v>
      </c>
      <c r="U1620" s="408"/>
      <c r="V1620" s="413">
        <f>_xll.SRS1Splines.Functions25.Linear_Interp(V_NK3!$P$8:$P$32,V_NK3!$R$8:$R$32,AC1620)</f>
        <v>250.639453559999</v>
      </c>
      <c r="W1620" s="413">
        <f>(V1620/V_NK3!$R$28)*100</f>
        <v>46.230891208725517</v>
      </c>
      <c r="X1620" s="308">
        <f>V1620-V_NK3!$R$8</f>
        <v>194.06080155999899</v>
      </c>
      <c r="Y1620" s="308">
        <f>IFERROR((V1620 - V_NK3!$V$10) / (V_NK3!$V$9- V_NK3!$V$10) * 100, 0)</f>
        <v>39.965691175435744</v>
      </c>
      <c r="Z1620" s="308">
        <v>541.79999999999995</v>
      </c>
      <c r="AA1620" s="308">
        <v>521</v>
      </c>
      <c r="AB1620" s="413">
        <v>534.33090010701221</v>
      </c>
      <c r="AC1620" s="371">
        <v>531.91999999999996</v>
      </c>
      <c r="AD1620" s="308">
        <v>0.5</v>
      </c>
      <c r="AE1620" s="416">
        <v>0</v>
      </c>
      <c r="AF1620" s="373">
        <v>10.399999999999999</v>
      </c>
      <c r="AG1620" s="413">
        <v>1.0246666666666666</v>
      </c>
      <c r="AH1620" s="408">
        <v>0.21842857142853736</v>
      </c>
      <c r="AI1620" s="408">
        <v>0</v>
      </c>
      <c r="AJ1620" s="408"/>
      <c r="AK1620" s="413">
        <f>_xll.SRS1Splines.Functions25.Linear_Interp(V_NK2!$R$10:$R$21,V_NK2!$T$10:$T$21,AR1620)</f>
        <v>59.823285714315297</v>
      </c>
      <c r="AL1620" s="413">
        <f>(AK1620/V_NK2!$T$18)*100</f>
        <v>83.786114445819734</v>
      </c>
      <c r="AM1620" s="308">
        <f>AK1620-V_NK2!$T$11</f>
        <v>19.0032857142875</v>
      </c>
      <c r="AN1620" s="308">
        <f>IFERROR((AK1620 - V_NK2!$X$12) / (V_NK2!$X$11- V_NK2!$X$12) * 100, 0)</f>
        <v>62.142857142866035</v>
      </c>
      <c r="AO1620" s="308">
        <v>427</v>
      </c>
      <c r="AP1620" s="308">
        <v>420</v>
      </c>
      <c r="AQ1620" s="308"/>
      <c r="AR1620" s="371">
        <v>424.35</v>
      </c>
      <c r="AS1620" s="413">
        <v>0.8</v>
      </c>
      <c r="AT1620" s="416">
        <v>0</v>
      </c>
      <c r="AU1620" s="415">
        <v>2.4</v>
      </c>
      <c r="AV1620" s="413">
        <v>0.61343999999999999</v>
      </c>
      <c r="AW1620" s="408">
        <v>0.25475230113635411</v>
      </c>
      <c r="AX1620" s="408">
        <v>0.24435230113636355</v>
      </c>
      <c r="AY1620" s="408"/>
      <c r="AZ1620" s="413">
        <f>_xll.SRS1Splines.Functions25.Linear_Interp(V_NNG3A!$H$4:$H$12,V_NNG3A!$I$4:$I$12,BF1620)</f>
        <v>11.528199999999901</v>
      </c>
      <c r="BA1620" s="413">
        <f>(AZ1620/V_NNG3A!$I$8)*100</f>
        <v>83.236101083031784</v>
      </c>
      <c r="BB1620" s="308">
        <f>_xll.SRS1Splines.Functions25.Linear_Interp(V_NNG3A!$H$4:$H$12,V_NNG3A!$J$4:$J$12,BF1620)</f>
        <v>0.54061379310336899</v>
      </c>
      <c r="BC1620" s="308">
        <f>IFERROR((AZ1620-V_NNG3A!$J$20) / (V_NNG3A!$J$19-V_NNG3A!$J$20) * 100, 0)</f>
        <v>18.886640163833668</v>
      </c>
      <c r="BD1620" s="308">
        <v>1050</v>
      </c>
      <c r="BE1620" s="308">
        <v>1047</v>
      </c>
      <c r="BF1620" s="374">
        <v>1048.1199999999999</v>
      </c>
      <c r="BG1620" s="413">
        <v>0.2233333333333333</v>
      </c>
      <c r="BH1620" s="416">
        <v>7.9130000000004655E-2</v>
      </c>
      <c r="BI1620" s="415">
        <v>10.15</v>
      </c>
      <c r="BJ1620" s="413">
        <v>1.9854719999999999</v>
      </c>
      <c r="BK1620" s="408">
        <v>1.129248</v>
      </c>
      <c r="BL1620" s="408">
        <v>1.1335679999999999</v>
      </c>
      <c r="BM1620" s="408">
        <f t="shared" si="23"/>
        <v>-4.3199999999998795E-3</v>
      </c>
      <c r="BN1620" s="413">
        <f>_xll.SRS1Splines.Functions25.Linear_Interp(V_XNN1!$K$3:$K$8,V_XNN1!$L$3:$L$8,BT1620)</f>
        <v>0.2082</v>
      </c>
      <c r="BO1620" s="413">
        <f>(BN1620/V_XNN1!$L$7)*100</f>
        <v>99.142857142857139</v>
      </c>
      <c r="BP1620" s="308">
        <f>_xll.SRS1Splines.Functions25.Linear_Interp(V_XNN1!$K$3:$K$8,V_XNN1!$M$3:$M$8,BT1620)</f>
        <v>5.22000000000001E-2</v>
      </c>
      <c r="BQ1620" s="308">
        <f>IFERROR((BN1620 - V_XNN1!$M$16) / (V_XNN1!$M$15- V_XNN1!$M$16) * 100, 0)</f>
        <v>66.852367688022298</v>
      </c>
      <c r="BR1620" s="308">
        <v>252</v>
      </c>
      <c r="BS1620" s="308">
        <v>249</v>
      </c>
      <c r="BT1620" s="374">
        <v>251.9</v>
      </c>
      <c r="BU1620" s="413">
        <v>0.31825231799999992</v>
      </c>
      <c r="BV1620" s="416">
        <v>0.18332999999999999</v>
      </c>
      <c r="BW1620" s="415">
        <v>1</v>
      </c>
      <c r="BX1620" s="413">
        <v>1.7540495999999999</v>
      </c>
      <c r="BY1620" s="408">
        <v>0.34128000000000008</v>
      </c>
      <c r="BZ1620" s="408">
        <v>7.7759999999999993E-4</v>
      </c>
      <c r="CA1620" s="408"/>
      <c r="CB1620" s="413">
        <f>_xll.SRS1Splines.Functions25.Linear_Interp(V_NSPC!$N$4:$N$67,V_NSPC!$P$4:$P$67,CI1620)</f>
        <v>4.9726499302999398</v>
      </c>
      <c r="CC1620" s="413">
        <f>(CB1620/V_NSPC!$T$5)*100</f>
        <v>4.104092204916566</v>
      </c>
      <c r="CD1620" s="308">
        <f>CB1620-V_NSPC!$T$6</f>
        <v>3.90548313029994</v>
      </c>
      <c r="CE1620" s="413">
        <f>IFERROR((CB1620 - V_NSPC!$T$6) / (V_NSPC!$T$5- V_NSPC!$T$6) * 100, 0)</f>
        <v>3.2519664828472377</v>
      </c>
      <c r="CF1620" s="413">
        <v>995</v>
      </c>
      <c r="CG1620" s="413">
        <v>955</v>
      </c>
      <c r="CH1620" s="413"/>
      <c r="CI1620" s="417">
        <v>964.81</v>
      </c>
      <c r="CJ1620" s="413"/>
      <c r="CK1620" s="416"/>
      <c r="CL1620" s="415"/>
      <c r="CM1620" s="413">
        <v>1.7540495999999999</v>
      </c>
      <c r="CN1620" s="408">
        <v>2.7561600000000002E-2</v>
      </c>
      <c r="CO1620" s="408">
        <v>7.7759999999999993E-4</v>
      </c>
      <c r="CP1620" s="408"/>
      <c r="CQ1620" s="413">
        <f>_xll.SRS1Splines.Functions25.Linear_Interp(V_NSPC!$X$4:$X$46,V_NSPC!$Z$4:$Z$46,CX1620)</f>
        <v>9.5447635300000009</v>
      </c>
      <c r="CR1620" s="413">
        <f>(CQ1620/V_NSPC!$AD$5)*100</f>
        <v>61.805774402018656</v>
      </c>
      <c r="CS1620" s="308">
        <f>CQ1620-V_NSPC!$AD$6</f>
        <v>1.4463250100000007</v>
      </c>
      <c r="CT1620" s="413">
        <f>IFERROR((CQ1620 - V_NSPC!$AD$6) / (V_NSPC!$AD$5- V_NSPC!$AD$6) * 100, 0)</f>
        <v>19.692038213520942</v>
      </c>
      <c r="CU1620" s="413">
        <v>909</v>
      </c>
      <c r="CV1620" s="413">
        <v>905</v>
      </c>
      <c r="CW1620" s="413"/>
      <c r="CX1620" s="417">
        <v>906</v>
      </c>
      <c r="CY1620" s="413">
        <v>3.1374666666666666</v>
      </c>
      <c r="CZ1620" s="416">
        <v>0.260606</v>
      </c>
    </row>
    <row r="1621" spans="1:104" s="1" customFormat="1" hidden="1">
      <c r="A1621" s="315">
        <v>46180</v>
      </c>
      <c r="B1621" s="410">
        <v>2.92</v>
      </c>
      <c r="C1621" s="411">
        <v>1.5033599999999998</v>
      </c>
      <c r="D1621" s="412">
        <v>0.55382400000000009</v>
      </c>
      <c r="E1621" s="412">
        <v>0.61361280000000007</v>
      </c>
      <c r="F1621" s="412">
        <v>0</v>
      </c>
      <c r="G1621" s="413">
        <f>_xll.SRS1Splines.Functions25.Linear_Interp(V_NEM!$R$687:$R$703,V_NEM!$T$687:$T$703,M1621)+_xll.SRS1Splines.Functions25.Linear_Interp(V_NEM!$AB$687:$AB$703,V_NEM!$AD$687:$AD$703,N1621)</f>
        <v>0.90645826715000299</v>
      </c>
      <c r="H1621" s="308">
        <f>(G1621/(V_NEM!$T$696+V_NEM!$AD$696))*100</f>
        <v>93.528891747014256</v>
      </c>
      <c r="I1621" s="308">
        <f>G1621-(V_NEM!$T$694+V_NEM!$AD$694)</f>
        <v>0.26697213215000304</v>
      </c>
      <c r="J1621" s="308">
        <f>((IFERROR((_xll.SRS1Splines.Functions25.Linear_Interp(V_NEM!$R$687:$R$703,V_NEM!$T$687:$T$703,M1621) - V_NEM!$X$689) / (V_NEM!$X$688- V_NEM!$X$689) * 100, 0))+(IFERROR((_xll.SRS1Splines.Functions25.Linear_Interp(V_NEM!$AB$687:$AB$703,V_NEM!$AD$687:$AD$703,N1621) - V_NEM!$AH$689) / (V_NEM!$AH$688- V_NEM!$AH$689) * 100, 0)))/2</f>
        <v>85.010325234930804</v>
      </c>
      <c r="K1621" s="308">
        <v>784.3</v>
      </c>
      <c r="L1621" s="308">
        <v>781.8</v>
      </c>
      <c r="M1621" s="371">
        <v>783.61</v>
      </c>
      <c r="N1621" s="371">
        <v>783.83</v>
      </c>
      <c r="O1621" s="413">
        <v>1.2886666666666666</v>
      </c>
      <c r="P1621" s="414">
        <v>0.59406369758775779</v>
      </c>
      <c r="Q1621" s="415">
        <v>3.4</v>
      </c>
      <c r="R1621" s="413">
        <v>1.7713333333333334</v>
      </c>
      <c r="S1621" s="408">
        <v>0.59105014046249449</v>
      </c>
      <c r="T1621" s="408">
        <v>2.6255636000000004</v>
      </c>
      <c r="U1621" s="408"/>
      <c r="V1621" s="413">
        <f>_xll.SRS1Splines.Functions25.Linear_Interp(V_NK3!$P$8:$P$32,V_NK3!$R$8:$R$32,AC1621)</f>
        <v>248.604940120001</v>
      </c>
      <c r="W1621" s="413">
        <f>(V1621/V_NK3!$R$28)*100</f>
        <v>45.85562160064395</v>
      </c>
      <c r="X1621" s="308">
        <f>V1621-V_NK3!$R$8</f>
        <v>192.026288120001</v>
      </c>
      <c r="Y1621" s="308">
        <f>IFERROR((V1621 - V_NK3!$V$10) / (V_NK3!$V$9- V_NK3!$V$10) * 100, 0)</f>
        <v>39.546694988768479</v>
      </c>
      <c r="Z1621" s="308">
        <v>541.79999999999995</v>
      </c>
      <c r="AA1621" s="308">
        <v>521</v>
      </c>
      <c r="AB1621" s="413">
        <v>534.18453563902278</v>
      </c>
      <c r="AC1621" s="371">
        <v>531.84</v>
      </c>
      <c r="AD1621" s="308">
        <v>0.5</v>
      </c>
      <c r="AE1621" s="416">
        <v>0.596719</v>
      </c>
      <c r="AF1621" s="373">
        <v>13.2</v>
      </c>
      <c r="AG1621" s="413">
        <v>1.0246666666666666</v>
      </c>
      <c r="AH1621" s="408">
        <v>2.6919926857141498</v>
      </c>
      <c r="AI1621" s="408">
        <v>2.7356784000000003</v>
      </c>
      <c r="AJ1621" s="408"/>
      <c r="AK1621" s="413">
        <f>_xll.SRS1Splines.Functions25.Linear_Interp(V_NK2!$R$10:$R$21,V_NK2!$T$10:$T$21,AR1621)</f>
        <v>59.779600000029298</v>
      </c>
      <c r="AL1621" s="413">
        <f>(AK1621/V_NK2!$T$18)*100</f>
        <v>83.724929972029827</v>
      </c>
      <c r="AM1621" s="308">
        <f>AK1621-V_NK2!$T$11</f>
        <v>18.959600000001501</v>
      </c>
      <c r="AN1621" s="308">
        <f>IFERROR((AK1621 - V_NK2!$X$12) / (V_NK2!$X$11- V_NK2!$X$12) * 100, 0)</f>
        <v>62.000000000007951</v>
      </c>
      <c r="AO1621" s="308">
        <v>427</v>
      </c>
      <c r="AP1621" s="308">
        <v>420</v>
      </c>
      <c r="AQ1621" s="308"/>
      <c r="AR1621" s="371">
        <v>424.34</v>
      </c>
      <c r="AS1621" s="413">
        <v>0.8</v>
      </c>
      <c r="AT1621" s="416">
        <v>0.65135199999999993</v>
      </c>
      <c r="AU1621" s="415">
        <v>1.4</v>
      </c>
      <c r="AV1621" s="413">
        <v>0.61343999999999999</v>
      </c>
      <c r="AW1621" s="408">
        <v>0.28880909090911211</v>
      </c>
      <c r="AX1621" s="408">
        <v>0.18220909090909085</v>
      </c>
      <c r="AY1621" s="408"/>
      <c r="AZ1621" s="413">
        <f>_xll.SRS1Splines.Functions25.Linear_Interp(V_NNG3A!$H$4:$H$12,V_NNG3A!$I$4:$I$12,BF1621)</f>
        <v>12.034549999999999</v>
      </c>
      <c r="BA1621" s="413">
        <f>(AZ1621/V_NNG3A!$I$8)*100</f>
        <v>86.892057761732858</v>
      </c>
      <c r="BB1621" s="308">
        <f>_xll.SRS1Splines.Functions25.Linear_Interp(V_NNG3A!$H$4:$H$12,V_NNG3A!$J$4:$J$12,BF1621)</f>
        <v>1.0469637931034801</v>
      </c>
      <c r="BC1621" s="308">
        <f>IFERROR((AZ1621-V_NNG3A!$J$20) / (V_NNG3A!$J$19-V_NNG3A!$J$20) * 100, 0)</f>
        <v>36.576255872787542</v>
      </c>
      <c r="BD1621" s="308">
        <v>1050</v>
      </c>
      <c r="BE1621" s="308">
        <v>1047</v>
      </c>
      <c r="BF1621" s="374">
        <v>1048.53</v>
      </c>
      <c r="BG1621" s="413">
        <v>0.2233333333333333</v>
      </c>
      <c r="BH1621" s="416">
        <v>5.8850000000005821E-2</v>
      </c>
      <c r="BI1621" s="415">
        <v>8.34</v>
      </c>
      <c r="BJ1621" s="413">
        <v>1.9854719999999999</v>
      </c>
      <c r="BK1621" s="408">
        <v>1.042848</v>
      </c>
      <c r="BL1621" s="408">
        <v>1.043712</v>
      </c>
      <c r="BM1621" s="408">
        <f t="shared" si="23"/>
        <v>-8.639999999999759E-4</v>
      </c>
      <c r="BN1621" s="413">
        <f>_xll.SRS1Splines.Functions25.Linear_Interp(V_XNN1!$K$3:$K$8,V_XNN1!$L$3:$L$8,BT1621)</f>
        <v>0.20280000000000001</v>
      </c>
      <c r="BO1621" s="413">
        <f>(BN1621/V_XNN1!$L$7)*100</f>
        <v>96.571428571428569</v>
      </c>
      <c r="BP1621" s="308">
        <f>_xll.SRS1Splines.Functions25.Linear_Interp(V_XNN1!$K$3:$K$8,V_XNN1!$M$3:$M$8,BT1621)</f>
        <v>4.6799999999999897E-2</v>
      </c>
      <c r="BQ1621" s="308">
        <f>IFERROR((BN1621 - V_XNN1!$M$16) / (V_XNN1!$M$15- V_XNN1!$M$16) * 100, 0)</f>
        <v>50.139275766016766</v>
      </c>
      <c r="BR1621" s="308">
        <v>252</v>
      </c>
      <c r="BS1621" s="308">
        <v>249</v>
      </c>
      <c r="BT1621" s="374">
        <v>251.6</v>
      </c>
      <c r="BU1621" s="413">
        <v>0.31825231799999992</v>
      </c>
      <c r="BV1621" s="416">
        <v>0.16788900000000001</v>
      </c>
      <c r="BW1621" s="415">
        <v>9</v>
      </c>
      <c r="BX1621" s="413">
        <v>1.7540495999999999</v>
      </c>
      <c r="BY1621" s="408">
        <v>0.34128000000000008</v>
      </c>
      <c r="BZ1621" s="408">
        <v>0</v>
      </c>
      <c r="CA1621" s="408"/>
      <c r="CB1621" s="413">
        <f>_xll.SRS1Splines.Functions25.Linear_Interp(V_NSPC!$N$4:$N$67,V_NSPC!$P$4:$P$67,CI1621)</f>
        <v>5.0872769932999597</v>
      </c>
      <c r="CC1621" s="413">
        <f>(CB1621/V_NSPC!$T$5)*100</f>
        <v>4.1986977054695656</v>
      </c>
      <c r="CD1621" s="308">
        <f>CB1621-V_NSPC!$T$6</f>
        <v>4.0201101932999599</v>
      </c>
      <c r="CE1621" s="413">
        <f>IFERROR((CB1621 - V_NSPC!$T$6) / (V_NSPC!$T$5- V_NSPC!$T$6) * 100, 0)</f>
        <v>3.3474126426350685</v>
      </c>
      <c r="CF1621" s="413">
        <v>995</v>
      </c>
      <c r="CG1621" s="413">
        <v>955</v>
      </c>
      <c r="CH1621" s="413"/>
      <c r="CI1621" s="417">
        <v>964.91</v>
      </c>
      <c r="CJ1621" s="413"/>
      <c r="CK1621" s="416"/>
      <c r="CL1621" s="415"/>
      <c r="CM1621" s="413">
        <v>1.7540495999999999</v>
      </c>
      <c r="CN1621" s="408">
        <v>2.7561600000000002E-2</v>
      </c>
      <c r="CO1621" s="408">
        <v>0</v>
      </c>
      <c r="CP1621" s="408"/>
      <c r="CQ1621" s="413">
        <f>_xll.SRS1Splines.Functions25.Linear_Interp(V_NSPC!$X$4:$X$46,V_NSPC!$Z$4:$Z$46,CX1621)</f>
        <v>9.7401153832000098</v>
      </c>
      <c r="CR1621" s="413">
        <f>(CQ1621/V_NSPC!$AD$5)*100</f>
        <v>63.070747864163302</v>
      </c>
      <c r="CS1621" s="308">
        <f>CQ1621-V_NSPC!$AD$6</f>
        <v>1.6416768632000096</v>
      </c>
      <c r="CT1621" s="413">
        <f>IFERROR((CQ1621 - V_NSPC!$AD$6) / (V_NSPC!$AD$5- V_NSPC!$AD$6) * 100, 0)</f>
        <v>22.351797349053491</v>
      </c>
      <c r="CU1621" s="413">
        <v>909</v>
      </c>
      <c r="CV1621" s="413">
        <v>905</v>
      </c>
      <c r="CW1621" s="413"/>
      <c r="CX1621" s="417">
        <v>906.12</v>
      </c>
      <c r="CY1621" s="413">
        <v>3.1374666666666666</v>
      </c>
      <c r="CZ1621" s="416">
        <v>0</v>
      </c>
    </row>
    <row r="1622" spans="1:104" s="1" customFormat="1" hidden="1">
      <c r="A1622" s="315">
        <v>46181</v>
      </c>
      <c r="B1622" s="410">
        <v>0</v>
      </c>
      <c r="C1622" s="411">
        <v>1.5033599999999998</v>
      </c>
      <c r="D1622" s="412">
        <v>0.525312</v>
      </c>
      <c r="E1622" s="412">
        <v>0.74563199999999996</v>
      </c>
      <c r="F1622" s="412">
        <v>0</v>
      </c>
      <c r="G1622" s="413">
        <f>_xll.SRS1Splines.Functions25.Linear_Interp(V_NEM!$R$687:$R$703,V_NEM!$T$687:$T$703,M1622)+_xll.SRS1Splines.Functions25.Linear_Interp(V_NEM!$AB$687:$AB$703,V_NEM!$AD$687:$AD$703,N1622)</f>
        <v>0.68199899839999589</v>
      </c>
      <c r="H1622" s="308">
        <f>(G1622/(V_NEM!$T$696+V_NEM!$AD$696))*100</f>
        <v>70.36905371658969</v>
      </c>
      <c r="I1622" s="308">
        <f>G1622-(V_NEM!$T$694+V_NEM!$AD$694)</f>
        <v>4.2512863399995937E-2</v>
      </c>
      <c r="J1622" s="308">
        <f>((IFERROR((_xll.SRS1Splines.Functions25.Linear_Interp(V_NEM!$R$687:$R$703,V_NEM!$T$687:$T$703,M1622) - V_NEM!$X$689) / (V_NEM!$X$688- V_NEM!$X$689) * 100, 0))+(IFERROR((_xll.SRS1Splines.Functions25.Linear_Interp(V_NEM!$AB$687:$AB$703,V_NEM!$AD$687:$AD$703,N1622) - V_NEM!$AH$689) / (V_NEM!$AH$688- V_NEM!$AH$689) * 100, 0)))/2</f>
        <v>12.516344557116806</v>
      </c>
      <c r="K1622" s="308">
        <v>784.3</v>
      </c>
      <c r="L1622" s="308">
        <v>781.8</v>
      </c>
      <c r="M1622" s="371">
        <v>782.28</v>
      </c>
      <c r="N1622" s="371">
        <v>782.26</v>
      </c>
      <c r="O1622" s="413">
        <v>1.2886666666666666</v>
      </c>
      <c r="P1622" s="414">
        <v>0.76549678855202152</v>
      </c>
      <c r="Q1622" s="415">
        <v>15.6</v>
      </c>
      <c r="R1622" s="413">
        <v>1.7713333333333334</v>
      </c>
      <c r="S1622" s="408">
        <v>0.15240964884757902</v>
      </c>
      <c r="T1622" s="408">
        <v>4.9338740000000012</v>
      </c>
      <c r="U1622" s="408"/>
      <c r="V1622" s="413">
        <f>_xll.SRS1Splines.Functions25.Linear_Interp(V_NK3!$P$8:$P$32,V_NK3!$R$8:$R$32,AC1622)</f>
        <v>243.51865652000001</v>
      </c>
      <c r="W1622" s="413">
        <f>(V1622/V_NK3!$R$28)*100</f>
        <v>44.917447580438946</v>
      </c>
      <c r="X1622" s="308">
        <f>V1622-V_NK3!$R$8</f>
        <v>186.94000452</v>
      </c>
      <c r="Y1622" s="308">
        <f>IFERROR((V1622 - V_NK3!$V$10) / (V_NK3!$V$9- V_NK3!$V$10) * 100, 0)</f>
        <v>38.49920452209907</v>
      </c>
      <c r="Z1622" s="308">
        <v>541.79999999999995</v>
      </c>
      <c r="AA1622" s="308">
        <v>521</v>
      </c>
      <c r="AB1622" s="413">
        <v>534.03817117103335</v>
      </c>
      <c r="AC1622" s="371">
        <v>531.64</v>
      </c>
      <c r="AD1622" s="308">
        <v>0.5</v>
      </c>
      <c r="AE1622" s="416">
        <v>1.121335</v>
      </c>
      <c r="AF1622" s="373">
        <v>7</v>
      </c>
      <c r="AG1622" s="413">
        <v>1.0246666666666666</v>
      </c>
      <c r="AH1622" s="408">
        <v>4.550215628571463</v>
      </c>
      <c r="AI1622" s="408">
        <v>5.0744442000000003</v>
      </c>
      <c r="AJ1622" s="408"/>
      <c r="AK1622" s="413">
        <f>_xll.SRS1Splines.Functions25.Linear_Interp(V_NK2!$R$10:$R$21,V_NK2!$T$10:$T$21,AR1622)</f>
        <v>59.255371428600903</v>
      </c>
      <c r="AL1622" s="413">
        <f>(AK1622/V_NK2!$T$18)*100</f>
        <v>82.99071628655588</v>
      </c>
      <c r="AM1622" s="308">
        <f>AK1622-V_NK2!$T$11</f>
        <v>18.435371428573106</v>
      </c>
      <c r="AN1622" s="308">
        <f>IFERROR((AK1622 - V_NK2!$X$12) / (V_NK2!$X$11- V_NK2!$X$12) * 100, 0)</f>
        <v>60.285714285722726</v>
      </c>
      <c r="AO1622" s="308">
        <v>427</v>
      </c>
      <c r="AP1622" s="308">
        <v>420</v>
      </c>
      <c r="AQ1622" s="308"/>
      <c r="AR1622" s="371">
        <v>424.22</v>
      </c>
      <c r="AS1622" s="413">
        <v>0.8</v>
      </c>
      <c r="AT1622" s="416">
        <v>1.2082010000000001</v>
      </c>
      <c r="AU1622" s="415">
        <v>0.3</v>
      </c>
      <c r="AV1622" s="413">
        <v>0.61343999999999999</v>
      </c>
      <c r="AW1622" s="408">
        <v>0.22600000000000001</v>
      </c>
      <c r="AX1622" s="408">
        <v>0.18220909090909099</v>
      </c>
      <c r="AY1622" s="408"/>
      <c r="AZ1622" s="413">
        <f>_xll.SRS1Splines.Functions25.Linear_Interp(V_NNG3A!$H$4:$H$12,V_NNG3A!$I$4:$I$12,BF1622)</f>
        <v>12.2445000000001</v>
      </c>
      <c r="BA1622" s="413">
        <f>(AZ1622/V_NNG3A!$I$8)*100</f>
        <v>88.407942238267864</v>
      </c>
      <c r="BB1622" s="308">
        <f>_xll.SRS1Splines.Functions25.Linear_Interp(V_NNG3A!$H$4:$H$12,V_NNG3A!$J$4:$J$12,BF1622)</f>
        <v>1.2569137931035701</v>
      </c>
      <c r="BC1622" s="308">
        <f>IFERROR((AZ1622-V_NNG3A!$J$20) / (V_NNG3A!$J$19-V_NNG3A!$J$20) * 100, 0)</f>
        <v>43.910974581380238</v>
      </c>
      <c r="BD1622" s="308">
        <v>1050</v>
      </c>
      <c r="BE1622" s="308">
        <v>1047</v>
      </c>
      <c r="BF1622" s="374">
        <v>1048.7</v>
      </c>
      <c r="BG1622" s="413">
        <v>0.2233333333333333</v>
      </c>
      <c r="BH1622" s="416">
        <v>5.8999999999999997E-2</v>
      </c>
      <c r="BI1622" s="415">
        <v>9.01</v>
      </c>
      <c r="BJ1622" s="413">
        <v>1.9854719999999999</v>
      </c>
      <c r="BK1622" s="408">
        <v>0.92</v>
      </c>
      <c r="BL1622" s="408">
        <v>0.91</v>
      </c>
      <c r="BM1622" s="408">
        <f t="shared" si="23"/>
        <v>1.0000000000000009E-2</v>
      </c>
      <c r="BN1622" s="413">
        <f>_xll.SRS1Splines.Functions25.Linear_Interp(V_XNN1!$K$3:$K$8,V_XNN1!$L$3:$L$8,BT1622)</f>
        <v>0.20100000000000001</v>
      </c>
      <c r="BO1622" s="413">
        <f>(BN1622/V_XNN1!$L$7)*100</f>
        <v>95.714285714285722</v>
      </c>
      <c r="BP1622" s="308">
        <f>_xll.SRS1Splines.Functions25.Linear_Interp(V_XNN1!$K$3:$K$8,V_XNN1!$M$3:$M$8,BT1622)</f>
        <v>4.4999999999999998E-2</v>
      </c>
      <c r="BQ1622" s="308">
        <f>IFERROR((BN1622 - V_XNN1!$M$16) / (V_XNN1!$M$15- V_XNN1!$M$16) * 100, 0)</f>
        <v>44.568245125348255</v>
      </c>
      <c r="BR1622" s="308">
        <v>252</v>
      </c>
      <c r="BS1622" s="308">
        <v>249</v>
      </c>
      <c r="BT1622" s="374">
        <v>251.5</v>
      </c>
      <c r="BU1622" s="413">
        <v>0.31825231799999992</v>
      </c>
      <c r="BV1622" s="416">
        <v>0.14644099999999999</v>
      </c>
      <c r="BW1622" s="415">
        <v>21.33</v>
      </c>
      <c r="BX1622" s="413">
        <v>1.7540495999999999</v>
      </c>
      <c r="BY1622" s="408">
        <v>0.29289599999999999</v>
      </c>
      <c r="BZ1622" s="408">
        <v>0.25</v>
      </c>
      <c r="CA1622" s="408"/>
      <c r="CB1622" s="413">
        <f>_xll.SRS1Splines.Functions25.Linear_Interp(V_NSPC!$N$4:$N$67,V_NSPC!$P$4:$P$67,CI1622)</f>
        <v>5.2184403489999696</v>
      </c>
      <c r="CC1622" s="413">
        <f>(CB1622/V_NSPC!$T$5)*100</f>
        <v>4.3069511544845538</v>
      </c>
      <c r="CD1622" s="308">
        <f>CB1622-V_NSPC!$T$6</f>
        <v>4.1512735489999697</v>
      </c>
      <c r="CE1622" s="413">
        <f>IFERROR((CB1622 - V_NSPC!$T$6) / (V_NSPC!$T$5- V_NSPC!$T$6) * 100, 0)</f>
        <v>3.4566280257985449</v>
      </c>
      <c r="CF1622" s="413">
        <v>995</v>
      </c>
      <c r="CG1622" s="413">
        <v>955</v>
      </c>
      <c r="CH1622" s="413"/>
      <c r="CI1622" s="417">
        <v>965.02</v>
      </c>
      <c r="CJ1622" s="413"/>
      <c r="CK1622" s="416"/>
      <c r="CL1622" s="415"/>
      <c r="CM1622" s="413">
        <v>1.7540495999999999</v>
      </c>
      <c r="CN1622" s="408">
        <v>1.9180799999999998E-2</v>
      </c>
      <c r="CO1622" s="408">
        <v>0.25</v>
      </c>
      <c r="CP1622" s="408"/>
      <c r="CQ1622" s="413">
        <f>_xll.SRS1Splines.Functions25.Linear_Interp(V_NSPC!$X$4:$X$46,V_NSPC!$Z$4:$Z$46,CX1622)</f>
        <v>9.6749980988000708</v>
      </c>
      <c r="CR1622" s="413">
        <f>(CQ1622/V_NSPC!$AD$5)*100</f>
        <v>62.64909004344883</v>
      </c>
      <c r="CS1622" s="308">
        <f>CQ1622-V_NSPC!$AD$6</f>
        <v>1.5765595788000706</v>
      </c>
      <c r="CT1622" s="413">
        <f>IFERROR((CQ1622 - V_NSPC!$AD$6) / (V_NSPC!$AD$5- V_NSPC!$AD$6) * 100, 0)</f>
        <v>21.465210970543509</v>
      </c>
      <c r="CU1622" s="413">
        <v>909</v>
      </c>
      <c r="CV1622" s="413">
        <v>905</v>
      </c>
      <c r="CW1622" s="413"/>
      <c r="CX1622" s="417">
        <v>906.08</v>
      </c>
      <c r="CY1622" s="413">
        <v>3.1374666666666666</v>
      </c>
      <c r="CZ1622" s="416">
        <v>0.36667300000000003</v>
      </c>
    </row>
    <row r="1623" spans="1:104" s="1" customFormat="1" hidden="1">
      <c r="A1623" s="315">
        <v>46182</v>
      </c>
      <c r="B1623" s="410">
        <v>0.4</v>
      </c>
      <c r="C1623" s="411">
        <v>1.5033599999999998</v>
      </c>
      <c r="D1623" s="412">
        <v>0.53136000000000005</v>
      </c>
      <c r="E1623" s="412">
        <v>0.43113600000000002</v>
      </c>
      <c r="F1623" s="412">
        <v>0</v>
      </c>
      <c r="G1623" s="413">
        <f>_xll.SRS1Splines.Functions25.Linear_Interp(V_NEM!$R$687:$R$703,V_NEM!$T$687:$T$703,M1623)+_xll.SRS1Splines.Functions25.Linear_Interp(V_NEM!$AB$687:$AB$703,V_NEM!$AD$687:$AD$703,N1623)</f>
        <v>0.80419567360000666</v>
      </c>
      <c r="H1623" s="308">
        <f>(G1623/(V_NEM!$T$696+V_NEM!$AD$696))*100</f>
        <v>82.977377806964583</v>
      </c>
      <c r="I1623" s="308">
        <f>G1623-(V_NEM!$T$694+V_NEM!$AD$694)</f>
        <v>0.1647095386000067</v>
      </c>
      <c r="J1623" s="308">
        <f>((IFERROR((_xll.SRS1Splines.Functions25.Linear_Interp(V_NEM!$R$687:$R$703,V_NEM!$T$687:$T$703,M1623) - V_NEM!$X$689) / (V_NEM!$X$688- V_NEM!$X$689) * 100, 0))+(IFERROR((_xll.SRS1Splines.Functions25.Linear_Interp(V_NEM!$AB$687:$AB$703,V_NEM!$AD$687:$AD$703,N1623) - V_NEM!$AH$689) / (V_NEM!$AH$688- V_NEM!$AH$689) * 100, 0)))/2</f>
        <v>47.788890699122618</v>
      </c>
      <c r="K1623" s="308">
        <v>784.3</v>
      </c>
      <c r="L1623" s="308">
        <v>781.8</v>
      </c>
      <c r="M1623" s="371">
        <v>783.08</v>
      </c>
      <c r="N1623" s="371">
        <v>782.97</v>
      </c>
      <c r="O1623" s="413">
        <v>1.2886666666666666</v>
      </c>
      <c r="P1623" s="414">
        <v>0.47249999999999998</v>
      </c>
      <c r="Q1623" s="415">
        <v>2.6</v>
      </c>
      <c r="R1623" s="413">
        <v>1.7713333333333334</v>
      </c>
      <c r="S1623" s="408">
        <v>0.61866757861824051</v>
      </c>
      <c r="T1623" s="408">
        <v>5.4848727999999998</v>
      </c>
      <c r="U1623" s="408"/>
      <c r="V1623" s="413">
        <f>_xll.SRS1Splines.Functions25.Linear_Interp(V_NK3!$P$8:$P$32,V_NK3!$R$8:$R$32,AC1623)</f>
        <v>237.41511619999901</v>
      </c>
      <c r="W1623" s="413">
        <f>(V1623/V_NK3!$R$28)*100</f>
        <v>43.791638756192967</v>
      </c>
      <c r="X1623" s="308">
        <f>V1623-V_NK3!$R$8</f>
        <v>180.836464199999</v>
      </c>
      <c r="Y1623" s="308">
        <f>IFERROR((V1623 - V_NK3!$V$10) / (V_NK3!$V$9- V_NK3!$V$10) * 100, 0)</f>
        <v>37.242215962095813</v>
      </c>
      <c r="Z1623" s="308">
        <v>541.79999999999995</v>
      </c>
      <c r="AA1623" s="308">
        <v>521</v>
      </c>
      <c r="AB1623" s="413">
        <v>533.89180670304393</v>
      </c>
      <c r="AC1623" s="371">
        <v>531.4</v>
      </c>
      <c r="AD1623" s="308">
        <v>0.5</v>
      </c>
      <c r="AE1623" s="416">
        <v>1.2465619999999999</v>
      </c>
      <c r="AF1623" s="373">
        <v>3.600000000000001</v>
      </c>
      <c r="AG1623" s="413">
        <v>1.0246666666666666</v>
      </c>
      <c r="AH1623" s="408">
        <v>5.5869791971429263</v>
      </c>
      <c r="AI1623" s="408">
        <v>5.4122363400000006</v>
      </c>
      <c r="AJ1623" s="408"/>
      <c r="AK1623" s="413">
        <f>_xll.SRS1Splines.Functions25.Linear_Interp(V_NK2!$R$10:$R$21,V_NK2!$T$10:$T$21,AR1623)</f>
        <v>59.430114285743699</v>
      </c>
      <c r="AL1623" s="413">
        <f>(AK1623/V_NK2!$T$18)*100</f>
        <v>83.235454181713848</v>
      </c>
      <c r="AM1623" s="308">
        <f>AK1623-V_NK2!$T$11</f>
        <v>18.610114285715902</v>
      </c>
      <c r="AN1623" s="308">
        <f>IFERROR((AK1623 - V_NK2!$X$12) / (V_NK2!$X$11- V_NK2!$X$12) * 100, 0)</f>
        <v>60.857142857151125</v>
      </c>
      <c r="AO1623" s="308">
        <v>427</v>
      </c>
      <c r="AP1623" s="308">
        <v>420</v>
      </c>
      <c r="AQ1623" s="308"/>
      <c r="AR1623" s="371">
        <v>424.26</v>
      </c>
      <c r="AS1623" s="413">
        <v>0.8</v>
      </c>
      <c r="AT1623" s="416">
        <v>1.2886276999999999</v>
      </c>
      <c r="AU1623" s="415">
        <v>2.4</v>
      </c>
      <c r="AV1623" s="413">
        <v>0.61343999999999999</v>
      </c>
      <c r="AW1623" s="408">
        <v>0.23680909090910029</v>
      </c>
      <c r="AX1623" s="408">
        <v>0.18220909090909085</v>
      </c>
      <c r="AY1623" s="408"/>
      <c r="AZ1623" s="413">
        <f>_xll.SRS1Splines.Functions25.Linear_Interp(V_NNG3A!$H$4:$H$12,V_NNG3A!$I$4:$I$12,BF1623)</f>
        <v>12.503850000000099</v>
      </c>
      <c r="BA1623" s="413">
        <f>(AZ1623/V_NNG3A!$I$8)*100</f>
        <v>90.280505415163177</v>
      </c>
      <c r="BB1623" s="308">
        <f>_xll.SRS1Splines.Functions25.Linear_Interp(V_NNG3A!$H$4:$H$12,V_NNG3A!$J$4:$J$12,BF1623)</f>
        <v>1.51626379310362</v>
      </c>
      <c r="BC1623" s="308">
        <f>IFERROR((AZ1623-V_NNG3A!$J$20) / (V_NNG3A!$J$19-V_NNG3A!$J$20) * 100, 0)</f>
        <v>52.971509456696289</v>
      </c>
      <c r="BD1623" s="308">
        <v>1050</v>
      </c>
      <c r="BE1623" s="308">
        <v>1047</v>
      </c>
      <c r="BF1623" s="374">
        <v>1048.9100000000001</v>
      </c>
      <c r="BG1623" s="413">
        <v>0.2233333333333333</v>
      </c>
      <c r="BH1623" s="416">
        <v>5.905999999999767E-2</v>
      </c>
      <c r="BI1623" s="415">
        <v>10.08</v>
      </c>
      <c r="BJ1623" s="413">
        <v>1.9854719999999999</v>
      </c>
      <c r="BK1623" s="408">
        <v>0.93</v>
      </c>
      <c r="BL1623" s="408">
        <v>0.93</v>
      </c>
      <c r="BM1623" s="408">
        <f t="shared" si="23"/>
        <v>0</v>
      </c>
      <c r="BN1623" s="413">
        <f>_xll.SRS1Splines.Functions25.Linear_Interp(V_XNN1!$K$3:$K$8,V_XNN1!$L$3:$L$8,BT1623)</f>
        <v>0.20136000000000001</v>
      </c>
      <c r="BO1623" s="413">
        <f>(BN1623/V_XNN1!$L$7)*100</f>
        <v>95.8857142857143</v>
      </c>
      <c r="BP1623" s="308">
        <f>_xll.SRS1Splines.Functions25.Linear_Interp(V_XNN1!$K$3:$K$8,V_XNN1!$M$3:$M$8,BT1623)</f>
        <v>4.5360000000000199E-2</v>
      </c>
      <c r="BQ1623" s="308">
        <f>IFERROR((BN1623 - V_XNN1!$M$16) / (V_XNN1!$M$15- V_XNN1!$M$16) * 100, 0)</f>
        <v>45.682451253481958</v>
      </c>
      <c r="BR1623" s="308">
        <v>252</v>
      </c>
      <c r="BS1623" s="308">
        <v>249</v>
      </c>
      <c r="BT1623" s="374">
        <v>251.52</v>
      </c>
      <c r="BU1623" s="413">
        <v>0.31825231799999992</v>
      </c>
      <c r="BV1623" s="416">
        <v>0.149058</v>
      </c>
      <c r="BW1623" s="415">
        <v>0</v>
      </c>
      <c r="BX1623" s="413">
        <v>1.7540495999999999</v>
      </c>
      <c r="BY1623" s="408">
        <v>0.36288000000000004</v>
      </c>
      <c r="BZ1623" s="408">
        <v>0.15551999999999999</v>
      </c>
      <c r="CA1623" s="408"/>
      <c r="CB1623" s="413">
        <f>_xll.SRS1Splines.Functions25.Linear_Interp(V_NSPC!$N$4:$N$67,V_NSPC!$P$4:$P$67,CI1623)</f>
        <v>5.3864343429999799</v>
      </c>
      <c r="CC1623" s="413">
        <f>(CB1623/V_NSPC!$T$5)*100</f>
        <v>4.4456021455883361</v>
      </c>
      <c r="CD1623" s="308">
        <f>CB1623-V_NSPC!$T$6</f>
        <v>4.3192675429999801</v>
      </c>
      <c r="CE1623" s="413">
        <f>IFERROR((CB1623 - V_NSPC!$T$6) / (V_NSPC!$T$5- V_NSPC!$T$6) * 100, 0)</f>
        <v>3.5965110619251708</v>
      </c>
      <c r="CF1623" s="413">
        <v>995</v>
      </c>
      <c r="CG1623" s="413">
        <v>955</v>
      </c>
      <c r="CH1623" s="413"/>
      <c r="CI1623" s="417">
        <v>965.14</v>
      </c>
      <c r="CJ1623" s="413"/>
      <c r="CK1623" s="416"/>
      <c r="CL1623" s="415"/>
      <c r="CM1623" s="413">
        <v>1.7540495999999999</v>
      </c>
      <c r="CN1623" s="408">
        <v>2.1167999999999999E-2</v>
      </c>
      <c r="CO1623" s="408">
        <v>0.15551999999999999</v>
      </c>
      <c r="CP1623" s="408"/>
      <c r="CQ1623" s="413">
        <f>_xll.SRS1Splines.Functions25.Linear_Interp(V_NSPC!$X$4:$X$46,V_NSPC!$Z$4:$Z$46,CX1623)</f>
        <v>9.7075567410000403</v>
      </c>
      <c r="CR1623" s="413">
        <f>(CQ1623/V_NSPC!$AD$5)*100</f>
        <v>62.859918953806073</v>
      </c>
      <c r="CS1623" s="308">
        <f>CQ1623-V_NSPC!$AD$6</f>
        <v>1.6091182210000401</v>
      </c>
      <c r="CT1623" s="413">
        <f>IFERROR((CQ1623 - V_NSPC!$AD$6) / (V_NSPC!$AD$5- V_NSPC!$AD$6) * 100, 0)</f>
        <v>21.9085041597985</v>
      </c>
      <c r="CU1623" s="413">
        <v>909</v>
      </c>
      <c r="CV1623" s="413">
        <v>905</v>
      </c>
      <c r="CW1623" s="413"/>
      <c r="CX1623" s="417">
        <v>906.1</v>
      </c>
      <c r="CY1623" s="413">
        <v>3.1374666666666666</v>
      </c>
      <c r="CZ1623" s="416">
        <v>0.27359899999999998</v>
      </c>
    </row>
    <row r="1624" spans="1:104" s="1" customFormat="1" hidden="1">
      <c r="A1624" s="315">
        <v>46183</v>
      </c>
      <c r="B1624" s="410">
        <v>2.6</v>
      </c>
      <c r="C1624" s="411">
        <v>1.5033599999999998</v>
      </c>
      <c r="D1624" s="412">
        <v>0.62207999999999997</v>
      </c>
      <c r="E1624" s="412">
        <v>0.59270400000000001</v>
      </c>
      <c r="F1624" s="412">
        <v>0</v>
      </c>
      <c r="G1624" s="413">
        <f>_xll.SRS1Splines.Functions25.Linear_Interp(V_NEM!$R$687:$R$703,V_NEM!$T$687:$T$703,M1624)+_xll.SRS1Splines.Functions25.Linear_Interp(V_NEM!$AB$687:$AB$703,V_NEM!$AD$687:$AD$703,N1624)</f>
        <v>0.84218868044999806</v>
      </c>
      <c r="H1624" s="308">
        <f>(G1624/(V_NEM!$T$696+V_NEM!$AD$696))*100</f>
        <v>86.897518373378972</v>
      </c>
      <c r="I1624" s="308">
        <f>G1624-(V_NEM!$T$694+V_NEM!$AD$694)</f>
        <v>0.20270254544999811</v>
      </c>
      <c r="J1624" s="308">
        <f>((IFERROR((_xll.SRS1Splines.Functions25.Linear_Interp(V_NEM!$R$687:$R$703,V_NEM!$T$687:$T$703,M1624) - V_NEM!$X$689) / (V_NEM!$X$688- V_NEM!$X$689) * 100, 0))+(IFERROR((_xll.SRS1Splines.Functions25.Linear_Interp(V_NEM!$AB$687:$AB$703,V_NEM!$AD$687:$AD$703,N1624) - V_NEM!$AH$689) / (V_NEM!$AH$688- V_NEM!$AH$689) * 100, 0)))/2</f>
        <v>62.451025813260692</v>
      </c>
      <c r="K1624" s="308">
        <v>784.3</v>
      </c>
      <c r="L1624" s="308">
        <v>781.8</v>
      </c>
      <c r="M1624" s="371">
        <v>783.27</v>
      </c>
      <c r="N1624" s="371">
        <v>783.33</v>
      </c>
      <c r="O1624" s="413">
        <v>1.2886666666666666</v>
      </c>
      <c r="P1624" s="414">
        <v>0.55714300000000005</v>
      </c>
      <c r="Q1624" s="415">
        <v>8.4</v>
      </c>
      <c r="R1624" s="413">
        <v>1.7713333333333334</v>
      </c>
      <c r="S1624" s="408">
        <v>0.61798997861633265</v>
      </c>
      <c r="T1624" s="408">
        <v>5.4855504000000002</v>
      </c>
      <c r="U1624" s="408"/>
      <c r="V1624" s="413">
        <f>_xll.SRS1Splines.Functions25.Linear_Interp(V_NK3!$P$8:$P$32,V_NK3!$R$8:$R$32,AC1624)</f>
        <v>231.311575879999</v>
      </c>
      <c r="W1624" s="413">
        <f>(V1624/V_NK3!$R$28)*100</f>
        <v>42.665829931947179</v>
      </c>
      <c r="X1624" s="308">
        <f>V1624-V_NK3!$R$8</f>
        <v>174.73292387999899</v>
      </c>
      <c r="Y1624" s="308">
        <f>IFERROR((V1624 - V_NK3!$V$10) / (V_NK3!$V$9- V_NK3!$V$10) * 100, 0)</f>
        <v>35.985227402092761</v>
      </c>
      <c r="Z1624" s="308">
        <v>541.79999999999995</v>
      </c>
      <c r="AA1624" s="308">
        <v>521</v>
      </c>
      <c r="AB1624" s="413">
        <v>533.73932432224501</v>
      </c>
      <c r="AC1624" s="371">
        <v>531.16</v>
      </c>
      <c r="AD1624" s="308">
        <v>0.5</v>
      </c>
      <c r="AE1624" s="416">
        <v>1.2467159999999999</v>
      </c>
      <c r="AF1624" s="373">
        <v>1.2</v>
      </c>
      <c r="AG1624" s="413">
        <v>1.0246666666666666</v>
      </c>
      <c r="AH1624" s="408">
        <v>5.6619769714285377</v>
      </c>
      <c r="AI1624" s="408">
        <v>6.0551484000000002</v>
      </c>
      <c r="AJ1624" s="408"/>
      <c r="AK1624" s="413">
        <f>_xll.SRS1Splines.Functions25.Linear_Interp(V_NK2!$R$10:$R$21,V_NK2!$T$10:$T$21,AR1624)</f>
        <v>59.036942857172299</v>
      </c>
      <c r="AL1624" s="413">
        <f>(AK1624/V_NK2!$T$18)*100</f>
        <v>82.68479391760826</v>
      </c>
      <c r="AM1624" s="308">
        <f>AK1624-V_NK2!$T$11</f>
        <v>18.216942857144502</v>
      </c>
      <c r="AN1624" s="308">
        <f>IFERROR((AK1624 - V_NK2!$X$12) / (V_NK2!$X$11- V_NK2!$X$12) * 100, 0)</f>
        <v>59.571428571436883</v>
      </c>
      <c r="AO1624" s="308">
        <v>427</v>
      </c>
      <c r="AP1624" s="308">
        <v>420</v>
      </c>
      <c r="AQ1624" s="308"/>
      <c r="AR1624" s="371">
        <v>424.17</v>
      </c>
      <c r="AS1624" s="413">
        <v>0.8</v>
      </c>
      <c r="AT1624" s="416">
        <v>1.441702</v>
      </c>
      <c r="AU1624" s="415">
        <v>7</v>
      </c>
      <c r="AV1624" s="413">
        <v>0.61343999999999999</v>
      </c>
      <c r="AW1624" s="408">
        <v>0.498</v>
      </c>
      <c r="AX1624" s="408">
        <v>0.34487397727272723</v>
      </c>
      <c r="AY1624" s="408"/>
      <c r="AZ1624" s="413">
        <f>_xll.SRS1Splines.Functions25.Linear_Interp(V_NNG3A!$H$4:$H$12,V_NNG3A!$I$4:$I$12,BF1624)</f>
        <v>13.2325</v>
      </c>
      <c r="BA1624" s="413">
        <f>(AZ1624/V_NNG3A!$I$8)*100</f>
        <v>95.541516245487372</v>
      </c>
      <c r="BB1624" s="308">
        <f>_xll.SRS1Splines.Functions25.Linear_Interp(V_NNG3A!$H$4:$H$12,V_NNG3A!$J$4:$J$12,BF1624)</f>
        <v>2.2449137931035099</v>
      </c>
      <c r="BC1624" s="308">
        <f>IFERROR((AZ1624-V_NNG3A!$J$20) / (V_NNG3A!$J$19-V_NNG3A!$J$20) * 100, 0)</f>
        <v>78.427297915914139</v>
      </c>
      <c r="BD1624" s="308">
        <v>1050</v>
      </c>
      <c r="BE1624" s="308">
        <v>1047</v>
      </c>
      <c r="BF1624" s="374">
        <v>1049.5</v>
      </c>
      <c r="BG1624" s="413">
        <v>0.2233333333333333</v>
      </c>
      <c r="BH1624" s="416">
        <v>0.11401000000000931</v>
      </c>
      <c r="BI1624" s="415">
        <v>18.649999999999999</v>
      </c>
      <c r="BJ1624" s="413">
        <v>1.9854719999999999</v>
      </c>
      <c r="BK1624" s="408">
        <v>0.84</v>
      </c>
      <c r="BL1624" s="408">
        <v>0.84</v>
      </c>
      <c r="BM1624" s="408">
        <f t="shared" si="23"/>
        <v>0</v>
      </c>
      <c r="BN1624" s="413">
        <f>_xll.SRS1Splines.Functions25.Linear_Interp(V_XNN1!$K$3:$K$8,V_XNN1!$L$3:$L$8,BT1624)</f>
        <v>0.19919999999999999</v>
      </c>
      <c r="BO1624" s="413">
        <f>(BN1624/V_XNN1!$L$7)*100</f>
        <v>94.857142857142847</v>
      </c>
      <c r="BP1624" s="308">
        <f>_xll.SRS1Splines.Functions25.Linear_Interp(V_XNN1!$K$3:$K$8,V_XNN1!$M$3:$M$8,BT1624)</f>
        <v>4.3200000000000099E-2</v>
      </c>
      <c r="BQ1624" s="308">
        <f>IFERROR((BN1624 - V_XNN1!$M$16) / (V_XNN1!$M$15- V_XNN1!$M$16) * 100, 0)</f>
        <v>38.99721448467966</v>
      </c>
      <c r="BR1624" s="308">
        <v>252</v>
      </c>
      <c r="BS1624" s="308">
        <v>249</v>
      </c>
      <c r="BT1624" s="374">
        <v>251.4</v>
      </c>
      <c r="BU1624" s="413">
        <v>0.31825231799999992</v>
      </c>
      <c r="BV1624" s="416">
        <v>0.134135</v>
      </c>
      <c r="BW1624" s="415">
        <v>13.66</v>
      </c>
      <c r="BX1624" s="413">
        <v>1.7540495999999999</v>
      </c>
      <c r="BY1624" s="408">
        <v>0.32840640000000004</v>
      </c>
      <c r="BZ1624" s="408">
        <v>0.15</v>
      </c>
      <c r="CA1624" s="408"/>
      <c r="CB1624" s="413">
        <f>_xll.SRS1Splines.Functions25.Linear_Interp(V_NSPC!$N$4:$N$67,V_NSPC!$P$4:$P$67,CI1624)</f>
        <v>5.4704313400000597</v>
      </c>
      <c r="CC1624" s="413">
        <f>(CB1624/V_NSPC!$T$5)*100</f>
        <v>4.5149276411402886</v>
      </c>
      <c r="CD1624" s="308">
        <f>CB1624-V_NSPC!$T$6</f>
        <v>4.4032645400000598</v>
      </c>
      <c r="CE1624" s="413">
        <f>IFERROR((CB1624 - V_NSPC!$T$6) / (V_NSPC!$T$5- V_NSPC!$T$6) * 100, 0)</f>
        <v>3.6664525799885452</v>
      </c>
      <c r="CF1624" s="413">
        <v>995</v>
      </c>
      <c r="CG1624" s="413">
        <v>955</v>
      </c>
      <c r="CH1624" s="413"/>
      <c r="CI1624" s="417">
        <v>965.2</v>
      </c>
      <c r="CJ1624" s="413"/>
      <c r="CK1624" s="416"/>
      <c r="CL1624" s="415"/>
      <c r="CM1624" s="413">
        <v>1.7540495999999999</v>
      </c>
      <c r="CN1624" s="408">
        <v>1.80576E-2</v>
      </c>
      <c r="CO1624" s="408">
        <v>0.15</v>
      </c>
      <c r="CP1624" s="408"/>
      <c r="CQ1624" s="413">
        <f>_xll.SRS1Splines.Functions25.Linear_Interp(V_NSPC!$X$4:$X$46,V_NSPC!$Z$4:$Z$46,CX1624)</f>
        <v>9.8052326675999506</v>
      </c>
      <c r="CR1624" s="413">
        <f>(CQ1624/V_NSPC!$AD$5)*100</f>
        <v>63.492405684877781</v>
      </c>
      <c r="CS1624" s="308">
        <f>CQ1624-V_NSPC!$AD$6</f>
        <v>1.7067941475999504</v>
      </c>
      <c r="CT1624" s="413">
        <f>IFERROR((CQ1624 - V_NSPC!$AD$6) / (V_NSPC!$AD$5- V_NSPC!$AD$6) * 100, 0)</f>
        <v>23.238383727563495</v>
      </c>
      <c r="CU1624" s="413">
        <v>909</v>
      </c>
      <c r="CV1624" s="413">
        <v>905</v>
      </c>
      <c r="CW1624" s="413"/>
      <c r="CX1624" s="417">
        <v>906.16</v>
      </c>
      <c r="CY1624" s="413">
        <v>3.1374666666666666</v>
      </c>
      <c r="CZ1624" s="416">
        <v>0.25254799999999999</v>
      </c>
    </row>
    <row r="1625" spans="1:104" s="1" customFormat="1" hidden="1">
      <c r="A1625" s="315">
        <v>46184</v>
      </c>
      <c r="B1625" s="410">
        <v>28</v>
      </c>
      <c r="C1625" s="411">
        <v>1.5033599999999998</v>
      </c>
      <c r="D1625" s="412">
        <v>0.70588800000000007</v>
      </c>
      <c r="E1625" s="412">
        <v>0.73007999999999984</v>
      </c>
      <c r="F1625" s="412">
        <v>0</v>
      </c>
      <c r="G1625" s="413">
        <f>_xll.SRS1Splines.Functions25.Linear_Interp(V_NEM!$R$687:$R$703,V_NEM!$T$687:$T$703,M1625)+_xll.SRS1Splines.Functions25.Linear_Interp(V_NEM!$AB$687:$AB$703,V_NEM!$AD$687:$AD$703,N1625)</f>
        <v>0.80419567360000666</v>
      </c>
      <c r="H1625" s="308">
        <f>(G1625/(V_NEM!$T$696+V_NEM!$AD$696))*100</f>
        <v>82.977377806964583</v>
      </c>
      <c r="I1625" s="308">
        <f>G1625-(V_NEM!$T$694+V_NEM!$AD$694)</f>
        <v>0.1647095386000067</v>
      </c>
      <c r="J1625" s="308">
        <f>((IFERROR((_xll.SRS1Splines.Functions25.Linear_Interp(V_NEM!$R$687:$R$703,V_NEM!$T$687:$T$703,M1625) - V_NEM!$X$689) / (V_NEM!$X$688- V_NEM!$X$689) * 100, 0))+(IFERROR((_xll.SRS1Splines.Functions25.Linear_Interp(V_NEM!$AB$687:$AB$703,V_NEM!$AD$687:$AD$703,N1625) - V_NEM!$AH$689) / (V_NEM!$AH$688- V_NEM!$AH$689) * 100, 0)))/2</f>
        <v>47.788890699122618</v>
      </c>
      <c r="K1625" s="308">
        <v>784.3</v>
      </c>
      <c r="L1625" s="308">
        <v>781.8</v>
      </c>
      <c r="M1625" s="371">
        <v>783.08</v>
      </c>
      <c r="N1625" s="371">
        <v>782.97</v>
      </c>
      <c r="O1625" s="413">
        <v>1.2886666666666666</v>
      </c>
      <c r="P1625" s="414">
        <v>0.71383344431085738</v>
      </c>
      <c r="Q1625" s="415">
        <v>0.4</v>
      </c>
      <c r="R1625" s="413">
        <v>1.7713333333333334</v>
      </c>
      <c r="S1625" s="408">
        <v>0.7606191772296913</v>
      </c>
      <c r="T1625" s="408">
        <v>5.7348981999999991</v>
      </c>
      <c r="U1625" s="408"/>
      <c r="V1625" s="413">
        <f>_xll.SRS1Splines.Functions25.Linear_Interp(V_NK3!$P$8:$P$32,V_NK3!$R$8:$R$32,AC1625)</f>
        <v>224.816058499999</v>
      </c>
      <c r="W1625" s="413">
        <f>(V1625/V_NK3!$R$28)*100</f>
        <v>41.467720244609865</v>
      </c>
      <c r="X1625" s="308">
        <f>V1625-V_NK3!$R$8</f>
        <v>168.237406499999</v>
      </c>
      <c r="Y1625" s="308">
        <f>IFERROR((V1625 - V_NK3!$V$10) / (V_NK3!$V$9- V_NK3!$V$10) * 100, 0)</f>
        <v>34.647513450862419</v>
      </c>
      <c r="Z1625" s="308">
        <v>541.79999999999995</v>
      </c>
      <c r="AA1625" s="308">
        <v>521</v>
      </c>
      <c r="AB1625" s="413">
        <v>533.5868419414461</v>
      </c>
      <c r="AC1625" s="371">
        <v>530.9</v>
      </c>
      <c r="AD1625" s="308">
        <v>0.5</v>
      </c>
      <c r="AE1625" s="416">
        <v>1.2467170000000001</v>
      </c>
      <c r="AF1625" s="373">
        <v>1.2</v>
      </c>
      <c r="AG1625" s="413">
        <v>1.0246666666666666</v>
      </c>
      <c r="AH1625" s="408">
        <v>5.6464048857141504</v>
      </c>
      <c r="AI1625" s="408">
        <v>5.995890600000001</v>
      </c>
      <c r="AJ1625" s="408"/>
      <c r="AK1625" s="413">
        <f>_xll.SRS1Splines.Functions25.Linear_Interp(V_NK2!$R$10:$R$21,V_NK2!$T$10:$T$21,AR1625)</f>
        <v>58.687457142886402</v>
      </c>
      <c r="AL1625" s="413">
        <f>(AK1625/V_NK2!$T$18)*100</f>
        <v>82.19531812729187</v>
      </c>
      <c r="AM1625" s="308">
        <f>AK1625-V_NK2!$T$11</f>
        <v>17.867457142858605</v>
      </c>
      <c r="AN1625" s="308">
        <f>IFERROR((AK1625 - V_NK2!$X$12) / (V_NK2!$X$11- V_NK2!$X$12) * 100, 0)</f>
        <v>58.428571428579076</v>
      </c>
      <c r="AO1625" s="308">
        <v>427</v>
      </c>
      <c r="AP1625" s="308">
        <v>420</v>
      </c>
      <c r="AQ1625" s="308"/>
      <c r="AR1625" s="371">
        <v>424.09</v>
      </c>
      <c r="AS1625" s="413">
        <v>0.8</v>
      </c>
      <c r="AT1625" s="416">
        <v>1.4275930000000001</v>
      </c>
      <c r="AU1625" s="415">
        <v>20.2</v>
      </c>
      <c r="AV1625" s="413">
        <v>0.61343999999999999</v>
      </c>
      <c r="AW1625" s="408">
        <v>0.57199999999999995</v>
      </c>
      <c r="AX1625" s="408">
        <v>0.57213210227272704</v>
      </c>
      <c r="AY1625" s="408"/>
      <c r="AZ1625" s="413">
        <f>_xll.SRS1Splines.Functions25.Linear_Interp(V_NNG3A!$H$4:$H$12,V_NNG3A!$I$4:$I$12,BF1625)</f>
        <v>13.2325</v>
      </c>
      <c r="BA1625" s="413">
        <f>(AZ1625/V_NNG3A!$I$8)*100</f>
        <v>95.541516245487372</v>
      </c>
      <c r="BB1625" s="308">
        <f>_xll.SRS1Splines.Functions25.Linear_Interp(V_NNG3A!$H$4:$H$12,V_NNG3A!$J$4:$J$12,BF1625)</f>
        <v>2.2449137931035099</v>
      </c>
      <c r="BC1625" s="308">
        <f>IFERROR((AZ1625-V_NNG3A!$J$20) / (V_NNG3A!$J$19-V_NNG3A!$J$20) * 100, 0)</f>
        <v>78.427297915914139</v>
      </c>
      <c r="BD1625" s="308">
        <v>1050</v>
      </c>
      <c r="BE1625" s="308">
        <v>1047</v>
      </c>
      <c r="BF1625" s="374">
        <v>1049.5</v>
      </c>
      <c r="BG1625" s="413">
        <v>0.2233333333333333</v>
      </c>
      <c r="BH1625" s="416">
        <v>0.18918999999997321</v>
      </c>
      <c r="BI1625" s="415">
        <v>8.4499999999999993</v>
      </c>
      <c r="BJ1625" s="413">
        <v>1.9854719999999999</v>
      </c>
      <c r="BK1625" s="408">
        <v>0.75</v>
      </c>
      <c r="BL1625" s="408">
        <v>0.74</v>
      </c>
      <c r="BM1625" s="408">
        <f t="shared" si="23"/>
        <v>1.0000000000000009E-2</v>
      </c>
      <c r="BN1625" s="413">
        <f>_xll.SRS1Splines.Functions25.Linear_Interp(V_XNN1!$K$3:$K$8,V_XNN1!$L$3:$L$8,BT1625)</f>
        <v>0.19703999999999999</v>
      </c>
      <c r="BO1625" s="413">
        <f>(BN1625/V_XNN1!$L$7)*100</f>
        <v>93.828571428571422</v>
      </c>
      <c r="BP1625" s="308">
        <f>_xll.SRS1Splines.Functions25.Linear_Interp(V_XNN1!$K$3:$K$8,V_XNN1!$M$3:$M$8,BT1625)</f>
        <v>4.104E-2</v>
      </c>
      <c r="BQ1625" s="308">
        <f>IFERROR((BN1625 - V_XNN1!$M$16) / (V_XNN1!$M$15- V_XNN1!$M$16) * 100, 0)</f>
        <v>32.311977715877447</v>
      </c>
      <c r="BR1625" s="308">
        <v>252</v>
      </c>
      <c r="BS1625" s="308">
        <v>249</v>
      </c>
      <c r="BT1625" s="374">
        <v>251.28</v>
      </c>
      <c r="BU1625" s="413">
        <v>0.31825231799999992</v>
      </c>
      <c r="BV1625" s="416">
        <v>0.117217</v>
      </c>
      <c r="BW1625" s="415">
        <v>28.33</v>
      </c>
      <c r="BX1625" s="413">
        <v>1.7540495999999999</v>
      </c>
      <c r="BY1625" s="408">
        <v>0.42344639999999995</v>
      </c>
      <c r="BZ1625" s="408">
        <v>0.1</v>
      </c>
      <c r="CA1625" s="408"/>
      <c r="CB1625" s="413">
        <f>_xll.SRS1Splines.Functions25.Linear_Interp(V_NSPC!$N$4:$N$67,V_NSPC!$P$4:$P$67,CI1625)</f>
        <v>5.6244258344999203</v>
      </c>
      <c r="CC1625" s="413">
        <f>(CB1625/V_NSPC!$T$5)*100</f>
        <v>4.6420243829853005</v>
      </c>
      <c r="CD1625" s="308">
        <f>CB1625-V_NSPC!$T$6</f>
        <v>4.5572590344999204</v>
      </c>
      <c r="CE1625" s="413">
        <f>IFERROR((CB1625 - V_NSPC!$T$6) / (V_NSPC!$T$5- V_NSPC!$T$6) * 100, 0)</f>
        <v>3.7946786964378281</v>
      </c>
      <c r="CF1625" s="413">
        <v>995</v>
      </c>
      <c r="CG1625" s="413">
        <v>955</v>
      </c>
      <c r="CH1625" s="413"/>
      <c r="CI1625" s="417">
        <v>965.31</v>
      </c>
      <c r="CJ1625" s="413"/>
      <c r="CK1625" s="416"/>
      <c r="CL1625" s="415"/>
      <c r="CM1625" s="413">
        <v>1.7540495999999999</v>
      </c>
      <c r="CN1625" s="408">
        <v>2.6697600000000002E-2</v>
      </c>
      <c r="CO1625" s="408">
        <v>0.1</v>
      </c>
      <c r="CP1625" s="408"/>
      <c r="CQ1625" s="413">
        <f>_xll.SRS1Splines.Functions25.Linear_Interp(V_NSPC!$X$4:$X$46,V_NSPC!$Z$4:$Z$46,CX1625)</f>
        <v>10.130819089599999</v>
      </c>
      <c r="CR1625" s="413">
        <f>(CQ1625/V_NSPC!$AD$5)*100</f>
        <v>65.600694788452401</v>
      </c>
      <c r="CS1625" s="308">
        <f>CQ1625-V_NSPC!$AD$6</f>
        <v>2.032380569599999</v>
      </c>
      <c r="CT1625" s="413">
        <f>IFERROR((CQ1625 - V_NSPC!$AD$6) / (V_NSPC!$AD$5- V_NSPC!$AD$6) * 100, 0)</f>
        <v>27.671315620118204</v>
      </c>
      <c r="CU1625" s="413">
        <v>909</v>
      </c>
      <c r="CV1625" s="413">
        <v>905</v>
      </c>
      <c r="CW1625" s="413"/>
      <c r="CX1625" s="417">
        <v>906.36</v>
      </c>
      <c r="CY1625" s="413">
        <v>3.1374666666666666</v>
      </c>
      <c r="CZ1625" s="416">
        <v>0.195525</v>
      </c>
    </row>
    <row r="1626" spans="1:104" s="1" customFormat="1" hidden="1">
      <c r="A1626" s="315">
        <v>46185</v>
      </c>
      <c r="B1626" s="410">
        <v>0</v>
      </c>
      <c r="C1626" s="411">
        <v>1.5033599999999998</v>
      </c>
      <c r="D1626" s="412">
        <v>0.53308800000000001</v>
      </c>
      <c r="E1626" s="412">
        <v>0.46828799999999993</v>
      </c>
      <c r="F1626" s="412">
        <v>0</v>
      </c>
      <c r="G1626" s="413">
        <f>_xll.SRS1Splines.Functions25.Linear_Interp(V_NEM!$R$687:$R$703,V_NEM!$T$687:$T$703,M1626)+_xll.SRS1Splines.Functions25.Linear_Interp(V_NEM!$AB$687:$AB$703,V_NEM!$AD$687:$AD$703,N1626)</f>
        <v>0.85544479475000046</v>
      </c>
      <c r="H1626" s="308">
        <f>(G1626/(V_NEM!$T$696+V_NEM!$AD$696))*100</f>
        <v>88.265291964599143</v>
      </c>
      <c r="I1626" s="308">
        <f>G1626-(V_NEM!$T$694+V_NEM!$AD$694)</f>
        <v>0.2159586597500005</v>
      </c>
      <c r="J1626" s="308">
        <f>((IFERROR((_xll.SRS1Splines.Functions25.Linear_Interp(V_NEM!$R$687:$R$703,V_NEM!$T$687:$T$703,M1626) - V_NEM!$X$689) / (V_NEM!$X$688- V_NEM!$X$689) * 100, 0))+(IFERROR((_xll.SRS1Splines.Functions25.Linear_Interp(V_NEM!$AB$687:$AB$703,V_NEM!$AD$687:$AD$703,N1626) - V_NEM!$AH$689) / (V_NEM!$AH$688- V_NEM!$AH$689) * 100, 0)))/2</f>
        <v>63.499694959218473</v>
      </c>
      <c r="K1626" s="308">
        <v>784.3</v>
      </c>
      <c r="L1626" s="308">
        <v>781.8</v>
      </c>
      <c r="M1626" s="371">
        <v>783.37</v>
      </c>
      <c r="N1626" s="371">
        <v>783.27</v>
      </c>
      <c r="O1626" s="413">
        <v>1.2886666666666666</v>
      </c>
      <c r="P1626" s="414">
        <v>0.4940422917520762</v>
      </c>
      <c r="Q1626" s="415">
        <v>10.8</v>
      </c>
      <c r="R1626" s="413">
        <v>1.7713333333333334</v>
      </c>
      <c r="S1626" s="408">
        <v>0.33095534535141102</v>
      </c>
      <c r="T1626" s="408">
        <v>5.7352707999999986</v>
      </c>
      <c r="U1626" s="408"/>
      <c r="V1626" s="413">
        <f>_xll.SRS1Splines.Functions25.Linear_Interp(V_NK3!$P$8:$P$32,V_NK3!$R$8:$R$32,AC1626)</f>
        <v>218.749832249999</v>
      </c>
      <c r="W1626" s="413">
        <f>(V1626/V_NK3!$R$28)*100</f>
        <v>40.348794066676227</v>
      </c>
      <c r="X1626" s="308">
        <f>V1626-V_NK3!$R$8</f>
        <v>162.171180249999</v>
      </c>
      <c r="Y1626" s="308">
        <f>IFERROR((V1626 - V_NK3!$V$10) / (V_NK3!$V$9- V_NK3!$V$10) * 100, 0)</f>
        <v>33.398209506124942</v>
      </c>
      <c r="Z1626" s="308">
        <v>541.79999999999995</v>
      </c>
      <c r="AA1626" s="308">
        <v>521</v>
      </c>
      <c r="AB1626" s="413">
        <v>533.43435956064718</v>
      </c>
      <c r="AC1626" s="371">
        <v>530.65</v>
      </c>
      <c r="AD1626" s="308">
        <v>0.5</v>
      </c>
      <c r="AE1626" s="416">
        <v>1.2467980000000001</v>
      </c>
      <c r="AF1626" s="373">
        <v>14.2</v>
      </c>
      <c r="AG1626" s="413">
        <v>1.0246666666666666</v>
      </c>
      <c r="AH1626" s="408">
        <v>5.662017800000001</v>
      </c>
      <c r="AI1626" s="408">
        <v>5.9678178000000006</v>
      </c>
      <c r="AJ1626" s="408"/>
      <c r="AK1626" s="413">
        <f>_xll.SRS1Splines.Functions25.Linear_Interp(V_NK2!$R$10:$R$21,V_NK2!$T$10:$T$21,AR1626)</f>
        <v>58.381657142886297</v>
      </c>
      <c r="AL1626" s="413">
        <f>(AK1626/V_NK2!$T$18)*100</f>
        <v>81.767026810765117</v>
      </c>
      <c r="AM1626" s="308">
        <f>AK1626-V_NK2!$T$11</f>
        <v>17.5616571428585</v>
      </c>
      <c r="AN1626" s="308">
        <f>IFERROR((AK1626 - V_NK2!$X$12) / (V_NK2!$X$11- V_NK2!$X$12) * 100, 0)</f>
        <v>57.428571428578692</v>
      </c>
      <c r="AO1626" s="308">
        <v>427</v>
      </c>
      <c r="AP1626" s="308">
        <v>420</v>
      </c>
      <c r="AQ1626" s="308"/>
      <c r="AR1626" s="371">
        <v>424.02</v>
      </c>
      <c r="AS1626" s="413">
        <v>0.8</v>
      </c>
      <c r="AT1626" s="416">
        <v>1.4209090000000002</v>
      </c>
      <c r="AU1626" s="415">
        <v>13.7</v>
      </c>
      <c r="AV1626" s="413">
        <v>0.61343999999999999</v>
      </c>
      <c r="AW1626" s="408">
        <v>0.55137499999997619</v>
      </c>
      <c r="AX1626" s="408">
        <v>0.72037499999999999</v>
      </c>
      <c r="AY1626" s="408"/>
      <c r="AZ1626" s="413">
        <f>_xll.SRS1Splines.Functions25.Linear_Interp(V_NNG3A!$H$4:$H$12,V_NNG3A!$I$4:$I$12,BF1626)</f>
        <v>12.429749999999901</v>
      </c>
      <c r="BA1626" s="413">
        <f>(AZ1626/V_NNG3A!$I$8)*100</f>
        <v>89.745487364620232</v>
      </c>
      <c r="BB1626" s="308">
        <f>_xll.SRS1Splines.Functions25.Linear_Interp(V_NNG3A!$H$4:$H$12,V_NNG3A!$J$4:$J$12,BF1626)</f>
        <v>1.4421637931033999</v>
      </c>
      <c r="BC1626" s="308">
        <f>IFERROR((AZ1626-V_NNG3A!$J$20) / (V_NNG3A!$J$19-V_NNG3A!$J$20) * 100, 0)</f>
        <v>50.382785206599046</v>
      </c>
      <c r="BD1626" s="308">
        <v>1050</v>
      </c>
      <c r="BE1626" s="308">
        <v>1047</v>
      </c>
      <c r="BF1626" s="374">
        <v>1048.8499999999999</v>
      </c>
      <c r="BG1626" s="413">
        <v>0.2233333333333333</v>
      </c>
      <c r="BH1626" s="416">
        <v>0.23758000000001631</v>
      </c>
      <c r="BI1626" s="415">
        <v>6.39</v>
      </c>
      <c r="BJ1626" s="413">
        <v>1.9854719999999999</v>
      </c>
      <c r="BK1626" s="408">
        <v>0.748224</v>
      </c>
      <c r="BL1626" s="408">
        <v>0.73699199999999987</v>
      </c>
      <c r="BM1626" s="408">
        <f t="shared" si="23"/>
        <v>1.1232000000000131E-2</v>
      </c>
      <c r="BN1626" s="413">
        <f>_xll.SRS1Splines.Functions25.Linear_Interp(V_XNN1!$K$3:$K$8,V_XNN1!$L$3:$L$8,BT1626)</f>
        <v>0.19739999999999999</v>
      </c>
      <c r="BO1626" s="413">
        <f>(BN1626/V_XNN1!$L$7)*100</f>
        <v>94</v>
      </c>
      <c r="BP1626" s="308">
        <f>_xll.SRS1Splines.Functions25.Linear_Interp(V_XNN1!$K$3:$K$8,V_XNN1!$M$3:$M$8,BT1626)</f>
        <v>4.1400000000000201E-2</v>
      </c>
      <c r="BQ1626" s="308">
        <f>IFERROR((BN1626 - V_XNN1!$M$16) / (V_XNN1!$M$15- V_XNN1!$M$16) * 100, 0)</f>
        <v>33.426183844011149</v>
      </c>
      <c r="BR1626" s="308">
        <v>252</v>
      </c>
      <c r="BS1626" s="308">
        <v>249</v>
      </c>
      <c r="BT1626" s="374">
        <v>251.3</v>
      </c>
      <c r="BU1626" s="413">
        <v>0.31825231799999992</v>
      </c>
      <c r="BV1626" s="416">
        <v>0.117974</v>
      </c>
      <c r="BW1626" s="415">
        <v>0</v>
      </c>
      <c r="BX1626" s="413">
        <v>1.7540495999999999</v>
      </c>
      <c r="BY1626" s="408">
        <v>0.39545279999999999</v>
      </c>
      <c r="BZ1626" s="408">
        <v>0</v>
      </c>
      <c r="CA1626" s="408"/>
      <c r="CB1626" s="413">
        <f>_xll.SRS1Splines.Functions25.Linear_Interp(V_NSPC!$N$4:$N$67,V_NSPC!$P$4:$P$67,CI1626)</f>
        <v>5.68042383250003</v>
      </c>
      <c r="CC1626" s="413">
        <f>(CB1626/V_NSPC!$T$5)*100</f>
        <v>4.6882413800199823</v>
      </c>
      <c r="CD1626" s="308">
        <f>CB1626-V_NSPC!$T$6</f>
        <v>4.6132570325000302</v>
      </c>
      <c r="CE1626" s="413">
        <f>IFERROR((CB1626 - V_NSPC!$T$6) / (V_NSPC!$T$5- V_NSPC!$T$6) * 100, 0)</f>
        <v>3.8413063751467922</v>
      </c>
      <c r="CF1626" s="413">
        <v>995</v>
      </c>
      <c r="CG1626" s="413">
        <v>955</v>
      </c>
      <c r="CH1626" s="413"/>
      <c r="CI1626" s="417">
        <v>965.35</v>
      </c>
      <c r="CJ1626" s="413"/>
      <c r="CK1626" s="416"/>
      <c r="CL1626" s="415"/>
      <c r="CM1626" s="413">
        <v>1.7540495999999999</v>
      </c>
      <c r="CN1626" s="408">
        <v>2.3587199999999999E-2</v>
      </c>
      <c r="CO1626" s="408">
        <v>0</v>
      </c>
      <c r="CP1626" s="408"/>
      <c r="CQ1626" s="413">
        <f>_xll.SRS1Splines.Functions25.Linear_Interp(V_NSPC!$X$4:$X$46,V_NSPC!$Z$4:$Z$46,CX1626)</f>
        <v>10.3098916217</v>
      </c>
      <c r="CR1626" s="413">
        <f>(CQ1626/V_NSPC!$AD$5)*100</f>
        <v>66.760253795418279</v>
      </c>
      <c r="CS1626" s="308">
        <f>CQ1626-V_NSPC!$AD$6</f>
        <v>2.2114531017000001</v>
      </c>
      <c r="CT1626" s="413">
        <f>IFERROR((CQ1626 - V_NSPC!$AD$6) / (V_NSPC!$AD$5- V_NSPC!$AD$6) * 100, 0)</f>
        <v>30.109428161022944</v>
      </c>
      <c r="CU1626" s="413">
        <v>909</v>
      </c>
      <c r="CV1626" s="413">
        <v>905</v>
      </c>
      <c r="CW1626" s="413"/>
      <c r="CX1626" s="417">
        <v>906.47</v>
      </c>
      <c r="CY1626" s="413">
        <v>3.1374666666666666</v>
      </c>
      <c r="CZ1626" s="416">
        <v>0</v>
      </c>
    </row>
    <row r="1627" spans="1:104" s="1" customFormat="1" hidden="1">
      <c r="A1627" s="315">
        <v>46186</v>
      </c>
      <c r="B1627" s="410">
        <v>1.8</v>
      </c>
      <c r="C1627" s="411">
        <v>1.5033599999999998</v>
      </c>
      <c r="D1627" s="412">
        <v>0.50371200000000005</v>
      </c>
      <c r="E1627" s="412">
        <v>0.47260799999999997</v>
      </c>
      <c r="F1627" s="412">
        <v>0</v>
      </c>
      <c r="G1627" s="413">
        <f>_xll.SRS1Splines.Functions25.Linear_Interp(V_NEM!$R$687:$R$703,V_NEM!$T$687:$T$703,M1627)+_xll.SRS1Splines.Functions25.Linear_Interp(V_NEM!$AB$687:$AB$703,V_NEM!$AD$687:$AD$703,N1627)</f>
        <v>0.88512519629999364</v>
      </c>
      <c r="H1627" s="308">
        <f>(G1627/(V_NEM!$T$696+V_NEM!$AD$696))*100</f>
        <v>91.327733076538223</v>
      </c>
      <c r="I1627" s="308">
        <f>G1627-(V_NEM!$T$694+V_NEM!$AD$694)</f>
        <v>0.24563906129999369</v>
      </c>
      <c r="J1627" s="308">
        <f>((IFERROR((_xll.SRS1Splines.Functions25.Linear_Interp(V_NEM!$R$687:$R$703,V_NEM!$T$687:$T$703,M1627) - V_NEM!$X$689) / (V_NEM!$X$688- V_NEM!$X$689) * 100, 0))+(IFERROR((_xll.SRS1Splines.Functions25.Linear_Interp(V_NEM!$AB$687:$AB$703,V_NEM!$AD$687:$AD$703,N1627) - V_NEM!$AH$689) / (V_NEM!$AH$688- V_NEM!$AH$689) * 100, 0)))/2</f>
        <v>72.351156901177831</v>
      </c>
      <c r="K1627" s="308">
        <v>784.3</v>
      </c>
      <c r="L1627" s="308">
        <v>781.8</v>
      </c>
      <c r="M1627" s="371">
        <v>783.54</v>
      </c>
      <c r="N1627" s="371">
        <v>783.43</v>
      </c>
      <c r="O1627" s="413">
        <v>1.2886666666666666</v>
      </c>
      <c r="P1627" s="414">
        <v>0.481367318656789</v>
      </c>
      <c r="Q1627" s="415">
        <v>2</v>
      </c>
      <c r="R1627" s="413">
        <v>1.7713333333333334</v>
      </c>
      <c r="S1627" s="408">
        <v>0.26804522432556144</v>
      </c>
      <c r="T1627" s="408">
        <v>2.2577674000000001</v>
      </c>
      <c r="U1627" s="408"/>
      <c r="V1627" s="413">
        <f>_xll.SRS1Splines.Functions25.Linear_Interp(V_NK3!$P$8:$P$32,V_NK3!$R$8:$R$32,AC1627)</f>
        <v>216.76011004</v>
      </c>
      <c r="W1627" s="413">
        <f>(V1627/V_NK3!$R$28)*100</f>
        <v>39.981786280314182</v>
      </c>
      <c r="X1627" s="308">
        <f>V1627-V_NK3!$R$8</f>
        <v>160.18145804</v>
      </c>
      <c r="Y1627" s="308">
        <f>IFERROR((V1627 - V_NK3!$V$10) / (V_NK3!$V$9- V_NK3!$V$10) * 100, 0)</f>
        <v>32.988437812251263</v>
      </c>
      <c r="Z1627" s="308">
        <v>541.79999999999995</v>
      </c>
      <c r="AA1627" s="308">
        <v>521</v>
      </c>
      <c r="AB1627" s="413">
        <v>533.28187717984827</v>
      </c>
      <c r="AC1627" s="371">
        <v>530.56799999999998</v>
      </c>
      <c r="AD1627" s="308">
        <v>0.5</v>
      </c>
      <c r="AE1627" s="416">
        <v>0.49081900000000001</v>
      </c>
      <c r="AF1627" s="373">
        <v>0.4</v>
      </c>
      <c r="AG1627" s="413">
        <v>1.0246666666666666</v>
      </c>
      <c r="AH1627" s="408">
        <v>2.5726140857141497</v>
      </c>
      <c r="AI1627" s="408">
        <v>2.3104998000000001</v>
      </c>
      <c r="AJ1627" s="408"/>
      <c r="AK1627" s="413">
        <f>_xll.SRS1Splines.Functions25.Linear_Interp(V_NK2!$R$10:$R$21,V_NK2!$T$10:$T$21,AR1627)</f>
        <v>58.643771428600701</v>
      </c>
      <c r="AL1627" s="413">
        <f>(AK1627/V_NK2!$T$18)*100</f>
        <v>82.134133653502374</v>
      </c>
      <c r="AM1627" s="308">
        <f>AK1627-V_NK2!$T$11</f>
        <v>17.823771428572904</v>
      </c>
      <c r="AN1627" s="308">
        <f>IFERROR((AK1627 - V_NK2!$X$12) / (V_NK2!$X$11- V_NK2!$X$12) * 100, 0)</f>
        <v>58.285714285721966</v>
      </c>
      <c r="AO1627" s="308">
        <v>427</v>
      </c>
      <c r="AP1627" s="308">
        <v>420</v>
      </c>
      <c r="AQ1627" s="308"/>
      <c r="AR1627" s="371">
        <v>424.08</v>
      </c>
      <c r="AS1627" s="413">
        <v>0.8</v>
      </c>
      <c r="AT1627" s="416">
        <v>0.55011900000000002</v>
      </c>
      <c r="AU1627" s="415">
        <v>0.8</v>
      </c>
      <c r="AV1627" s="413">
        <v>0.61343999999999999</v>
      </c>
      <c r="AW1627" s="408">
        <v>0.33245105113638723</v>
      </c>
      <c r="AX1627" s="408">
        <v>0.48845105113636361</v>
      </c>
      <c r="AY1627" s="408"/>
      <c r="AZ1627" s="413">
        <f>_xll.SRS1Splines.Functions25.Linear_Interp(V_NNG3A!$H$4:$H$12,V_NNG3A!$I$4:$I$12,BF1627)</f>
        <v>11.688750000000001</v>
      </c>
      <c r="BA1627" s="413">
        <f>(AZ1627/V_NNG3A!$I$8)*100</f>
        <v>84.395306859205789</v>
      </c>
      <c r="BB1627" s="308">
        <f>_xll.SRS1Splines.Functions25.Linear_Interp(V_NNG3A!$H$4:$H$12,V_NNG3A!$J$4:$J$12,BF1627)</f>
        <v>0.70116379310350596</v>
      </c>
      <c r="BC1627" s="308">
        <f>IFERROR((AZ1627-V_NNG3A!$J$20) / (V_NNG3A!$J$19-V_NNG3A!$J$20) * 100, 0)</f>
        <v>24.495542705699492</v>
      </c>
      <c r="BD1627" s="308">
        <v>1050</v>
      </c>
      <c r="BE1627" s="308">
        <v>1047</v>
      </c>
      <c r="BF1627" s="374">
        <v>1048.25</v>
      </c>
      <c r="BG1627" s="413">
        <v>0.2233333333333333</v>
      </c>
      <c r="BH1627" s="416">
        <v>0.15970999999999186</v>
      </c>
      <c r="BI1627" s="415">
        <v>2.2999999999999998</v>
      </c>
      <c r="BJ1627" s="413">
        <v>1.9854719999999999</v>
      </c>
      <c r="BK1627" s="408">
        <v>0.95903999999999989</v>
      </c>
      <c r="BL1627" s="408">
        <v>0.95558399999999999</v>
      </c>
      <c r="BM1627" s="408">
        <f t="shared" si="23"/>
        <v>3.4559999999999036E-3</v>
      </c>
      <c r="BN1627" s="413">
        <f>_xll.SRS1Splines.Functions25.Linear_Interp(V_XNN1!$K$3:$K$8,V_XNN1!$L$3:$L$8,BT1627)</f>
        <v>0.20549999999999999</v>
      </c>
      <c r="BO1627" s="413">
        <f>(BN1627/V_XNN1!$L$7)*100</f>
        <v>97.857142857142847</v>
      </c>
      <c r="BP1627" s="308">
        <f>_xll.SRS1Splines.Functions25.Linear_Interp(V_XNN1!$K$3:$K$8,V_XNN1!$M$3:$M$8,BT1627)</f>
        <v>4.9500000000000002E-2</v>
      </c>
      <c r="BQ1627" s="308">
        <f>IFERROR((BN1627 - V_XNN1!$M$16) / (V_XNN1!$M$15- V_XNN1!$M$16) * 100, 0)</f>
        <v>58.495821727019489</v>
      </c>
      <c r="BR1627" s="308">
        <v>252</v>
      </c>
      <c r="BS1627" s="308">
        <v>249</v>
      </c>
      <c r="BT1627" s="374">
        <v>251.75</v>
      </c>
      <c r="BU1627" s="413">
        <v>0.31825231799999992</v>
      </c>
      <c r="BV1627" s="416">
        <v>0.15335099999999999</v>
      </c>
      <c r="BW1627" s="415">
        <v>19.2</v>
      </c>
      <c r="BX1627" s="413">
        <v>1.7540495999999999</v>
      </c>
      <c r="BY1627" s="408">
        <v>0.42344639999999995</v>
      </c>
      <c r="BZ1627" s="408">
        <v>0.75945599999999991</v>
      </c>
      <c r="CA1627" s="408"/>
      <c r="CB1627" s="413">
        <f>_xll.SRS1Splines.Functions25.Linear_Interp(V_NSPC!$N$4:$N$67,V_NSPC!$P$4:$P$67,CI1627)</f>
        <v>5.4704313400000597</v>
      </c>
      <c r="CC1627" s="413">
        <f>(CB1627/V_NSPC!$T$5)*100</f>
        <v>4.5149276411402886</v>
      </c>
      <c r="CD1627" s="308">
        <f>CB1627-V_NSPC!$T$6</f>
        <v>4.4032645400000598</v>
      </c>
      <c r="CE1627" s="413">
        <f>IFERROR((CB1627 - V_NSPC!$T$6) / (V_NSPC!$T$5- V_NSPC!$T$6) * 100, 0)</f>
        <v>3.6664525799885452</v>
      </c>
      <c r="CF1627" s="413">
        <v>995</v>
      </c>
      <c r="CG1627" s="413">
        <v>955</v>
      </c>
      <c r="CH1627" s="413"/>
      <c r="CI1627" s="417">
        <v>965.2</v>
      </c>
      <c r="CJ1627" s="413"/>
      <c r="CK1627" s="416"/>
      <c r="CL1627" s="415"/>
      <c r="CM1627" s="413">
        <v>1.7540495999999999</v>
      </c>
      <c r="CN1627" s="408">
        <v>2.3587199999999999E-2</v>
      </c>
      <c r="CO1627" s="408">
        <v>0.75945599999999991</v>
      </c>
      <c r="CP1627" s="408"/>
      <c r="CQ1627" s="413">
        <f>_xll.SRS1Splines.Functions25.Linear_Interp(V_NSPC!$X$4:$X$46,V_NSPC!$Z$4:$Z$46,CX1627)</f>
        <v>10.3912882272</v>
      </c>
      <c r="CR1627" s="413">
        <f>(CQ1627/V_NSPC!$AD$5)*100</f>
        <v>67.287326071311853</v>
      </c>
      <c r="CS1627" s="308">
        <f>CQ1627-V_NSPC!$AD$6</f>
        <v>2.2928497072000003</v>
      </c>
      <c r="CT1627" s="413">
        <f>IFERROR((CQ1627 - V_NSPC!$AD$6) / (V_NSPC!$AD$5- V_NSPC!$AD$6) * 100, 0)</f>
        <v>31.217661134161457</v>
      </c>
      <c r="CU1627" s="413">
        <v>909</v>
      </c>
      <c r="CV1627" s="413">
        <v>905</v>
      </c>
      <c r="CW1627" s="413"/>
      <c r="CX1627" s="417">
        <v>906.52</v>
      </c>
      <c r="CY1627" s="413">
        <v>3.1374666666666666</v>
      </c>
      <c r="CZ1627" s="416">
        <v>0.29099999999999998</v>
      </c>
    </row>
    <row r="1628" spans="1:104" s="1" customFormat="1" hidden="1">
      <c r="A1628" s="315">
        <v>46187</v>
      </c>
      <c r="B1628" s="410">
        <v>3.2</v>
      </c>
      <c r="C1628" s="411">
        <v>1.5033599999999998</v>
      </c>
      <c r="D1628" s="412">
        <v>0.51321599999999989</v>
      </c>
      <c r="E1628" s="412">
        <v>0.50716799999999995</v>
      </c>
      <c r="F1628" s="412">
        <v>0</v>
      </c>
      <c r="G1628" s="413">
        <f>_xll.SRS1Splines.Functions25.Linear_Interp(V_NEM!$R$687:$R$703,V_NEM!$T$687:$T$703,M1628)+_xll.SRS1Splines.Functions25.Linear_Interp(V_NEM!$AB$687:$AB$703,V_NEM!$AD$687:$AD$703,N1628)</f>
        <v>0.96761499219999803</v>
      </c>
      <c r="H1628" s="308">
        <f>(G1628/(V_NEM!$T$696+V_NEM!$AD$696))*100</f>
        <v>99.839078243284973</v>
      </c>
      <c r="I1628" s="308">
        <f>G1628-(V_NEM!$T$694+V_NEM!$AD$694)</f>
        <v>0.32812885719999807</v>
      </c>
      <c r="J1628" s="308">
        <f>((IFERROR((_xll.SRS1Splines.Functions25.Linear_Interp(V_NEM!$R$687:$R$703,V_NEM!$T$687:$T$703,M1628) - V_NEM!$X$689) / (V_NEM!$X$688- V_NEM!$X$689) * 100, 0))+(IFERROR((_xll.SRS1Splines.Functions25.Linear_Interp(V_NEM!$AB$687:$AB$703,V_NEM!$AD$687:$AD$703,N1628) - V_NEM!$AH$689) / (V_NEM!$AH$688- V_NEM!$AH$689) * 100, 0)))/2</f>
        <v>97.06922562415744</v>
      </c>
      <c r="K1628" s="308">
        <v>784.3</v>
      </c>
      <c r="L1628" s="308">
        <v>781.8</v>
      </c>
      <c r="M1628" s="371">
        <v>784.01</v>
      </c>
      <c r="N1628" s="371">
        <v>783.88</v>
      </c>
      <c r="O1628" s="413">
        <v>1.2886666666666666</v>
      </c>
      <c r="P1628" s="414">
        <v>0.47487200000000002</v>
      </c>
      <c r="Q1628" s="415">
        <v>0.2</v>
      </c>
      <c r="R1628" s="413">
        <v>1.7713333333333334</v>
      </c>
      <c r="S1628" s="408">
        <v>0.55536970079116821</v>
      </c>
      <c r="T1628" s="408">
        <v>2.15418E-2</v>
      </c>
      <c r="U1628" s="408"/>
      <c r="V1628" s="413">
        <f>_xll.SRS1Splines.Functions25.Linear_Interp(V_NK3!$P$8:$P$32,V_NK3!$R$8:$R$32,AC1628)</f>
        <v>217.29393795000101</v>
      </c>
      <c r="W1628" s="413">
        <f>(V1628/V_NK3!$R$28)*100</f>
        <v>40.080251783972528</v>
      </c>
      <c r="X1628" s="308">
        <f>V1628-V_NK3!$R$8</f>
        <v>160.715285950001</v>
      </c>
      <c r="Y1628" s="308">
        <f>IFERROR((V1628 - V_NK3!$V$10) / (V_NK3!$V$9- V_NK3!$V$10) * 100, 0)</f>
        <v>33.098376559388363</v>
      </c>
      <c r="Z1628" s="308">
        <v>541.79999999999995</v>
      </c>
      <c r="AA1628" s="308">
        <v>521</v>
      </c>
      <c r="AB1628" s="413">
        <v>533.12939479904935</v>
      </c>
      <c r="AC1628" s="371">
        <v>530.59</v>
      </c>
      <c r="AD1628" s="308">
        <v>0.5</v>
      </c>
      <c r="AE1628" s="416">
        <v>4.6829999999999997E-3</v>
      </c>
      <c r="AF1628" s="373">
        <v>0</v>
      </c>
      <c r="AG1628" s="413">
        <v>1.0246666666666666</v>
      </c>
      <c r="AH1628" s="408">
        <v>0.50801631714316364</v>
      </c>
      <c r="AI1628" s="408">
        <v>2.7473459999999998E-2</v>
      </c>
      <c r="AJ1628" s="408"/>
      <c r="AK1628" s="413">
        <f>_xll.SRS1Splines.Functions25.Linear_Interp(V_NK2!$R$10:$R$21,V_NK2!$T$10:$T$21,AR1628)</f>
        <v>59.124314285743701</v>
      </c>
      <c r="AL1628" s="413">
        <f>(AK1628/V_NK2!$T$18)*100</f>
        <v>82.807162865187252</v>
      </c>
      <c r="AM1628" s="308">
        <f>AK1628-V_NK2!$T$11</f>
        <v>18.304314285715904</v>
      </c>
      <c r="AN1628" s="308">
        <f>IFERROR((AK1628 - V_NK2!$X$12) / (V_NK2!$X$11- V_NK2!$X$12) * 100, 0)</f>
        <v>59.857142857151089</v>
      </c>
      <c r="AO1628" s="308">
        <v>427</v>
      </c>
      <c r="AP1628" s="308">
        <v>420</v>
      </c>
      <c r="AQ1628" s="308"/>
      <c r="AR1628" s="371">
        <v>424.19</v>
      </c>
      <c r="AS1628" s="413">
        <v>0.8</v>
      </c>
      <c r="AT1628" s="416">
        <v>6.5412999999999999E-3</v>
      </c>
      <c r="AU1628" s="415">
        <v>1.5</v>
      </c>
      <c r="AV1628" s="413">
        <v>0.61343999999999999</v>
      </c>
      <c r="AW1628" s="408">
        <v>0.22823261363638253</v>
      </c>
      <c r="AX1628" s="408">
        <v>0.24903261363636361</v>
      </c>
      <c r="AY1628" s="408"/>
      <c r="AZ1628" s="413">
        <f>_xll.SRS1Splines.Functions25.Linear_Interp(V_NNG3A!$H$4:$H$12,V_NNG3A!$I$4:$I$12,BF1628)</f>
        <v>11.589950000000099</v>
      </c>
      <c r="BA1628" s="413">
        <f>(AZ1628/V_NNG3A!$I$8)*100</f>
        <v>83.681949458484468</v>
      </c>
      <c r="BB1628" s="308">
        <f>_xll.SRS1Splines.Functions25.Linear_Interp(V_NNG3A!$H$4:$H$12,V_NNG3A!$J$4:$J$12,BF1628)</f>
        <v>0.602363793103594</v>
      </c>
      <c r="BC1628" s="308">
        <f>IFERROR((AZ1628-V_NNG3A!$J$20) / (V_NNG3A!$J$19-V_NNG3A!$J$20) * 100, 0)</f>
        <v>21.043910372249204</v>
      </c>
      <c r="BD1628" s="308">
        <v>1050</v>
      </c>
      <c r="BE1628" s="308">
        <v>1047</v>
      </c>
      <c r="BF1628" s="374">
        <v>1048.17</v>
      </c>
      <c r="BG1628" s="413">
        <v>0.2233333333333333</v>
      </c>
      <c r="BH1628" s="416">
        <v>8.2059999999997676E-2</v>
      </c>
      <c r="BI1628" s="415">
        <v>3.23</v>
      </c>
      <c r="BJ1628" s="413">
        <v>1.9854719999999999</v>
      </c>
      <c r="BK1628" s="408">
        <v>1.2769919999999999</v>
      </c>
      <c r="BL1628" s="408">
        <v>1.2873600000000001</v>
      </c>
      <c r="BM1628" s="408">
        <f t="shared" si="23"/>
        <v>-1.0368000000000155E-2</v>
      </c>
      <c r="BN1628" s="413">
        <f>_xll.SRS1Splines.Functions25.Linear_Interp(V_XNN1!$K$3:$K$8,V_XNN1!$L$3:$L$8,BT1628)</f>
        <v>0.20910000000000001</v>
      </c>
      <c r="BO1628" s="413">
        <f>(BN1628/V_XNN1!$L$7)*100</f>
        <v>99.571428571428584</v>
      </c>
      <c r="BP1628" s="308">
        <f>_xll.SRS1Splines.Functions25.Linear_Interp(V_XNN1!$K$3:$K$8,V_XNN1!$M$3:$M$8,BT1628)</f>
        <v>5.30999999999998E-2</v>
      </c>
      <c r="BQ1628" s="308">
        <f>IFERROR((BN1628 - V_XNN1!$M$16) / (V_XNN1!$M$15- V_XNN1!$M$16) * 100, 0)</f>
        <v>69.637883008356596</v>
      </c>
      <c r="BR1628" s="308">
        <v>252</v>
      </c>
      <c r="BS1628" s="308">
        <v>249</v>
      </c>
      <c r="BT1628" s="374">
        <v>251.95</v>
      </c>
      <c r="BU1628" s="413">
        <v>0.31825231799999992</v>
      </c>
      <c r="BV1628" s="416">
        <v>0.20788799999999999</v>
      </c>
      <c r="BW1628" s="415">
        <v>0.7</v>
      </c>
      <c r="BX1628" s="413">
        <v>1.7540495999999999</v>
      </c>
      <c r="BY1628" s="408">
        <v>0.39571199999999995</v>
      </c>
      <c r="BZ1628" s="408">
        <v>0</v>
      </c>
      <c r="CA1628" s="408"/>
      <c r="CB1628" s="413">
        <f>_xll.SRS1Splines.Functions25.Linear_Interp(V_NSPC!$N$4:$N$67,V_NSPC!$P$4:$P$67,CI1628)</f>
        <v>5.3864343429999799</v>
      </c>
      <c r="CC1628" s="413">
        <f>(CB1628/V_NSPC!$T$5)*100</f>
        <v>4.4456021455883361</v>
      </c>
      <c r="CD1628" s="308">
        <f>CB1628-V_NSPC!$T$6</f>
        <v>4.3192675429999801</v>
      </c>
      <c r="CE1628" s="413">
        <f>IFERROR((CB1628 - V_NSPC!$T$6) / (V_NSPC!$T$5- V_NSPC!$T$6) * 100, 0)</f>
        <v>3.5965110619251708</v>
      </c>
      <c r="CF1628" s="413">
        <v>995</v>
      </c>
      <c r="CG1628" s="413">
        <v>955</v>
      </c>
      <c r="CH1628" s="413"/>
      <c r="CI1628" s="417">
        <v>965.14</v>
      </c>
      <c r="CJ1628" s="413"/>
      <c r="CK1628" s="416"/>
      <c r="CL1628" s="415"/>
      <c r="CM1628" s="413">
        <v>1.7540495999999999</v>
      </c>
      <c r="CN1628" s="408">
        <v>2.3587199999999996E-2</v>
      </c>
      <c r="CO1628" s="408">
        <v>0</v>
      </c>
      <c r="CP1628" s="408"/>
      <c r="CQ1628" s="413">
        <f>_xll.SRS1Splines.Functions25.Linear_Interp(V_NSPC!$X$4:$X$46,V_NSPC!$Z$4:$Z$46,CX1628)</f>
        <v>10.8308298968999</v>
      </c>
      <c r="CR1628" s="413">
        <f>(CQ1628/V_NSPC!$AD$5)*100</f>
        <v>70.133516361136515</v>
      </c>
      <c r="CS1628" s="308">
        <f>CQ1628-V_NSPC!$AD$6</f>
        <v>2.7323913768998995</v>
      </c>
      <c r="CT1628" s="413">
        <f>IFERROR((CQ1628 - V_NSPC!$AD$6) / (V_NSPC!$AD$5- V_NSPC!$AD$6) * 100, 0)</f>
        <v>37.202119189108053</v>
      </c>
      <c r="CU1628" s="413">
        <v>909</v>
      </c>
      <c r="CV1628" s="413">
        <v>905</v>
      </c>
      <c r="CW1628" s="413"/>
      <c r="CX1628" s="417">
        <v>906.79</v>
      </c>
      <c r="CY1628" s="413">
        <v>3.1374666666666666</v>
      </c>
      <c r="CZ1628" s="416">
        <v>0</v>
      </c>
    </row>
    <row r="1629" spans="1:104" s="1" customFormat="1" hidden="1">
      <c r="A1629" s="315">
        <v>46188</v>
      </c>
      <c r="B1629" s="410">
        <v>4</v>
      </c>
      <c r="C1629" s="411">
        <v>1.5033599999999998</v>
      </c>
      <c r="D1629" s="412">
        <v>0.56999999999999995</v>
      </c>
      <c r="E1629" s="412">
        <v>0.71</v>
      </c>
      <c r="F1629" s="412">
        <v>0</v>
      </c>
      <c r="G1629" s="413">
        <f>_xll.SRS1Splines.Functions25.Linear_Interp(V_NEM!$R$687:$R$703,V_NEM!$T$687:$T$703,M1629)+_xll.SRS1Splines.Functions25.Linear_Interp(V_NEM!$AB$687:$AB$703,V_NEM!$AD$687:$AD$703,N1629)</f>
        <v>0.69398121580000749</v>
      </c>
      <c r="H1629" s="308">
        <f>(G1629/(V_NEM!$T$696+V_NEM!$AD$696))*100</f>
        <v>71.605385884002558</v>
      </c>
      <c r="I1629" s="308">
        <f>G1629-(V_NEM!$T$694+V_NEM!$AD$694)</f>
        <v>5.4495080800007534E-2</v>
      </c>
      <c r="J1629" s="308">
        <f>((IFERROR((_xll.SRS1Splines.Functions25.Linear_Interp(V_NEM!$R$687:$R$703,V_NEM!$T$687:$T$703,M1629) - V_NEM!$X$689) / (V_NEM!$X$688- V_NEM!$X$689) * 100, 0))+(IFERROR((_xll.SRS1Splines.Functions25.Linear_Interp(V_NEM!$AB$687:$AB$703,V_NEM!$AD$687:$AD$703,N1629) - V_NEM!$AH$689) / (V_NEM!$AH$688- V_NEM!$AH$689) * 100, 0)))/2</f>
        <v>32.811388096393195</v>
      </c>
      <c r="K1629" s="308">
        <v>784.3</v>
      </c>
      <c r="L1629" s="308">
        <v>781.8</v>
      </c>
      <c r="M1629" s="371">
        <v>782.2</v>
      </c>
      <c r="N1629" s="371">
        <v>783.19</v>
      </c>
      <c r="O1629" s="413">
        <v>1.2886666666666666</v>
      </c>
      <c r="P1629" s="414">
        <v>0.65618399999999999</v>
      </c>
      <c r="Q1629" s="415">
        <v>0</v>
      </c>
      <c r="R1629" s="413">
        <v>1.7713333333333334</v>
      </c>
      <c r="S1629" s="408">
        <v>0.48529809162902832</v>
      </c>
      <c r="T1629" s="408">
        <v>0</v>
      </c>
      <c r="U1629" s="408"/>
      <c r="V1629" s="413">
        <f>_xll.SRS1Splines.Functions25.Linear_Interp(V_NK3!$P$8:$P$32,V_NK3!$R$8:$R$32,AC1629)</f>
        <v>217.77923605000001</v>
      </c>
      <c r="W1629" s="413">
        <f>(V1629/V_NK3!$R$28)*100</f>
        <v>40.169765878207031</v>
      </c>
      <c r="X1629" s="308">
        <f>V1629-V_NK3!$R$8</f>
        <v>161.20058405</v>
      </c>
      <c r="Y1629" s="308">
        <f>IFERROR((V1629 - V_NK3!$V$10) / (V_NK3!$V$9- V_NK3!$V$10) * 100, 0)</f>
        <v>33.198320874967159</v>
      </c>
      <c r="Z1629" s="308">
        <v>541.79999999999995</v>
      </c>
      <c r="AA1629" s="308">
        <v>521</v>
      </c>
      <c r="AB1629" s="413">
        <v>532.97691241825044</v>
      </c>
      <c r="AC1629" s="371">
        <v>530.61</v>
      </c>
      <c r="AD1629" s="308">
        <v>0.5</v>
      </c>
      <c r="AE1629" s="416">
        <v>0</v>
      </c>
      <c r="AF1629" s="373">
        <v>0</v>
      </c>
      <c r="AG1629" s="413">
        <v>1.0246666666666666</v>
      </c>
      <c r="AH1629" s="408">
        <v>4.3685714285612111E-2</v>
      </c>
      <c r="AI1629" s="408">
        <v>0</v>
      </c>
      <c r="AJ1629" s="408"/>
      <c r="AK1629" s="413">
        <f>_xll.SRS1Splines.Functions25.Linear_Interp(V_NK2!$R$10:$R$21,V_NK2!$T$10:$T$21,AR1629)</f>
        <v>59.168000000029302</v>
      </c>
      <c r="AL1629" s="413">
        <f>(AK1629/V_NK2!$T$18)*100</f>
        <v>82.868347338976605</v>
      </c>
      <c r="AM1629" s="308">
        <f>AK1629-V_NK2!$T$11</f>
        <v>18.348000000001505</v>
      </c>
      <c r="AN1629" s="308">
        <f>IFERROR((AK1629 - V_NK2!$X$12) / (V_NK2!$X$11- V_NK2!$X$12) * 100, 0)</f>
        <v>60.000000000007873</v>
      </c>
      <c r="AO1629" s="308">
        <v>427</v>
      </c>
      <c r="AP1629" s="308">
        <v>420</v>
      </c>
      <c r="AQ1629" s="308"/>
      <c r="AR1629" s="371">
        <v>424.2</v>
      </c>
      <c r="AS1629" s="413">
        <v>0.8</v>
      </c>
      <c r="AT1629" s="416">
        <v>0</v>
      </c>
      <c r="AU1629" s="415">
        <v>4.1399999999999997</v>
      </c>
      <c r="AV1629" s="413">
        <v>0.61343999999999999</v>
      </c>
      <c r="AW1629" s="408">
        <v>0.24962727272726792</v>
      </c>
      <c r="AX1629" s="408">
        <v>0.17942727272727269</v>
      </c>
      <c r="AY1629" s="408"/>
      <c r="AZ1629" s="413">
        <f>_xll.SRS1Splines.Functions25.Linear_Interp(V_NNG3A!$H$4:$H$12,V_NNG3A!$I$4:$I$12,BF1629)</f>
        <v>11.9234000000001</v>
      </c>
      <c r="BA1629" s="413">
        <f>(AZ1629/V_NNG3A!$I$8)*100</f>
        <v>86.089530685921304</v>
      </c>
      <c r="BB1629" s="308">
        <f>_xll.SRS1Splines.Functions25.Linear_Interp(V_NNG3A!$H$4:$H$12,V_NNG3A!$J$4:$J$12,BF1629)</f>
        <v>0.93581379310357704</v>
      </c>
      <c r="BC1629" s="308">
        <f>IFERROR((AZ1629-V_NNG3A!$J$20) / (V_NNG3A!$J$19-V_NNG3A!$J$20) * 100, 0)</f>
        <v>32.693169497655603</v>
      </c>
      <c r="BD1629" s="308">
        <v>1050</v>
      </c>
      <c r="BE1629" s="308">
        <v>1047</v>
      </c>
      <c r="BF1629" s="374">
        <v>1048.44</v>
      </c>
      <c r="BG1629" s="413">
        <v>0.2233333333333333</v>
      </c>
      <c r="BH1629" s="416">
        <v>5.9440000000002331E-2</v>
      </c>
      <c r="BI1629" s="415">
        <v>10.55</v>
      </c>
      <c r="BJ1629" s="413">
        <v>1.9854719999999999</v>
      </c>
      <c r="BK1629" s="408">
        <v>1.3953599999999997</v>
      </c>
      <c r="BL1629" s="408">
        <v>1.3953599999999997</v>
      </c>
      <c r="BM1629" s="408">
        <f t="shared" si="23"/>
        <v>0</v>
      </c>
      <c r="BN1629" s="413">
        <f>_xll.SRS1Splines.Functions25.Linear_Interp(V_XNN1!$K$3:$K$8,V_XNN1!$L$3:$L$8,BT1629)</f>
        <v>0.20369999999999999</v>
      </c>
      <c r="BO1629" s="413">
        <f>(BN1629/V_XNN1!$L$7)*100</f>
        <v>97</v>
      </c>
      <c r="BP1629" s="308">
        <f>_xll.SRS1Splines.Functions25.Linear_Interp(V_XNN1!$K$3:$K$8,V_XNN1!$M$3:$M$8,BT1629)</f>
        <v>4.7700000000000103E-2</v>
      </c>
      <c r="BQ1629" s="308">
        <f>IFERROR((BN1629 - V_XNN1!$M$16) / (V_XNN1!$M$15- V_XNN1!$M$16) * 100, 0)</f>
        <v>52.924791086350979</v>
      </c>
      <c r="BR1629" s="308">
        <v>252</v>
      </c>
      <c r="BS1629" s="308">
        <v>249</v>
      </c>
      <c r="BT1629" s="374">
        <v>251.65</v>
      </c>
      <c r="BU1629" s="413">
        <v>0.31825231799999992</v>
      </c>
      <c r="BV1629" s="416">
        <v>0.22568299999999999</v>
      </c>
      <c r="BW1629" s="415">
        <v>0</v>
      </c>
      <c r="BX1629" s="413">
        <v>1.7540495999999999</v>
      </c>
      <c r="BY1629" s="408">
        <v>0.50716799999999995</v>
      </c>
      <c r="BZ1629" s="408">
        <v>0.197856</v>
      </c>
      <c r="CA1629" s="408"/>
      <c r="CB1629" s="413">
        <f>_xll.SRS1Splines.Functions25.Linear_Interp(V_NSPC!$N$4:$N$67,V_NSPC!$P$4:$P$67,CI1629)</f>
        <v>5.4984303390000404</v>
      </c>
      <c r="CC1629" s="413">
        <f>(CB1629/V_NSPC!$T$5)*100</f>
        <v>4.538036139657569</v>
      </c>
      <c r="CD1629" s="308">
        <f>CB1629-V_NSPC!$T$6</f>
        <v>4.4312635390000406</v>
      </c>
      <c r="CE1629" s="413">
        <f>IFERROR((CB1629 - V_NSPC!$T$6) / (V_NSPC!$T$5- V_NSPC!$T$6) * 100, 0)</f>
        <v>3.6897664193429658</v>
      </c>
      <c r="CF1629" s="413">
        <v>995</v>
      </c>
      <c r="CG1629" s="413">
        <v>955</v>
      </c>
      <c r="CH1629" s="413"/>
      <c r="CI1629" s="417">
        <v>965.22</v>
      </c>
      <c r="CJ1629" s="413"/>
      <c r="CK1629" s="416"/>
      <c r="CL1629" s="415"/>
      <c r="CM1629" s="413">
        <v>1.7540495999999999</v>
      </c>
      <c r="CN1629" s="408">
        <v>2.2464000000000001E-2</v>
      </c>
      <c r="CO1629" s="408">
        <v>0.197856</v>
      </c>
      <c r="CP1629" s="408"/>
      <c r="CQ1629" s="413">
        <f>_xll.SRS1Splines.Functions25.Linear_Interp(V_NSPC!$X$4:$X$46,V_NSPC!$Z$4:$Z$46,CX1629)</f>
        <v>10.9936231079</v>
      </c>
      <c r="CR1629" s="413">
        <f>(CQ1629/V_NSPC!$AD$5)*100</f>
        <v>71.187660912924315</v>
      </c>
      <c r="CS1629" s="308">
        <f>CQ1629-V_NSPC!$AD$6</f>
        <v>2.8951845878999993</v>
      </c>
      <c r="CT1629" s="413">
        <f>IFERROR((CQ1629 - V_NSPC!$AD$6) / (V_NSPC!$AD$5- V_NSPC!$AD$6) * 100, 0)</f>
        <v>39.418585135386436</v>
      </c>
      <c r="CU1629" s="413">
        <v>909</v>
      </c>
      <c r="CV1629" s="413">
        <v>905</v>
      </c>
      <c r="CW1629" s="413"/>
      <c r="CX1629" s="417">
        <v>906.89</v>
      </c>
      <c r="CY1629" s="413">
        <v>3.1374666666666666</v>
      </c>
      <c r="CZ1629" s="416">
        <v>0.43481200000000003</v>
      </c>
    </row>
    <row r="1630" spans="1:104" s="1" customFormat="1" hidden="1">
      <c r="A1630" s="315">
        <v>46189</v>
      </c>
      <c r="B1630" s="410">
        <v>32</v>
      </c>
      <c r="C1630" s="411">
        <v>1.5033599999999998</v>
      </c>
      <c r="D1630" s="412">
        <v>0.5</v>
      </c>
      <c r="E1630" s="412">
        <v>0.51</v>
      </c>
      <c r="F1630" s="412">
        <v>0</v>
      </c>
      <c r="G1630" s="413">
        <f>_xll.SRS1Splines.Functions25.Linear_Interp(V_NEM!$R$687:$R$703,V_NEM!$T$687:$T$703,M1630)+_xll.SRS1Splines.Functions25.Linear_Interp(V_NEM!$AB$687:$AB$703,V_NEM!$AD$687:$AD$703,N1630)</f>
        <v>0.8197861058999929</v>
      </c>
      <c r="H1630" s="308">
        <f>(G1630/(V_NEM!$T$696+V_NEM!$AD$696))*100</f>
        <v>84.586007688469394</v>
      </c>
      <c r="I1630" s="308">
        <f>G1630-(V_NEM!$T$694+V_NEM!$AD$694)</f>
        <v>0.18029997089999295</v>
      </c>
      <c r="J1630" s="308">
        <f>((IFERROR((_xll.SRS1Splines.Functions25.Linear_Interp(V_NEM!$R$687:$R$703,V_NEM!$T$687:$T$703,M1630) - V_NEM!$X$689) / (V_NEM!$X$688- V_NEM!$X$689) * 100, 0))+(IFERROR((_xll.SRS1Splines.Functions25.Linear_Interp(V_NEM!$AB$687:$AB$703,V_NEM!$AD$687:$AD$703,N1630) - V_NEM!$AH$689) / (V_NEM!$AH$688- V_NEM!$AH$689) * 100, 0)))/2</f>
        <v>51.14695576803615</v>
      </c>
      <c r="K1630" s="308">
        <v>784.3</v>
      </c>
      <c r="L1630" s="308">
        <v>781.8</v>
      </c>
      <c r="M1630" s="371">
        <v>783.18</v>
      </c>
      <c r="N1630" s="371">
        <v>783</v>
      </c>
      <c r="O1630" s="413">
        <v>1.2886666666666666</v>
      </c>
      <c r="P1630" s="414">
        <v>0.5429489999999999</v>
      </c>
      <c r="Q1630" s="415">
        <v>0</v>
      </c>
      <c r="R1630" s="413">
        <v>1.7713333333333334</v>
      </c>
      <c r="S1630" s="408">
        <v>0.72794713744163508</v>
      </c>
      <c r="T1630" s="408">
        <v>0</v>
      </c>
      <c r="U1630" s="408"/>
      <c r="V1630" s="413">
        <f>_xll.SRS1Splines.Functions25.Linear_Interp(V_NK3!$P$8:$P$32,V_NK3!$R$8:$R$32,AC1630)</f>
        <v>218.50718319999999</v>
      </c>
      <c r="W1630" s="413">
        <f>(V1630/V_NK3!$R$28)*100</f>
        <v>40.304037019559061</v>
      </c>
      <c r="X1630" s="308">
        <f>V1630-V_NK3!$R$8</f>
        <v>161.92853119999998</v>
      </c>
      <c r="Y1630" s="308">
        <f>IFERROR((V1630 - V_NK3!$V$10) / (V_NK3!$V$9- V_NK3!$V$10) * 100, 0)</f>
        <v>33.348237348335651</v>
      </c>
      <c r="Z1630" s="308">
        <v>541.79999999999995</v>
      </c>
      <c r="AA1630" s="308">
        <v>521</v>
      </c>
      <c r="AB1630" s="413">
        <v>532.81794468632506</v>
      </c>
      <c r="AC1630" s="371">
        <v>530.64</v>
      </c>
      <c r="AD1630" s="308">
        <v>0.5</v>
      </c>
      <c r="AE1630" s="416">
        <v>0</v>
      </c>
      <c r="AF1630" s="373">
        <v>2.4</v>
      </c>
      <c r="AG1630" s="413">
        <v>1.0246666666666666</v>
      </c>
      <c r="AH1630" s="408">
        <v>4.3685714285612111E-2</v>
      </c>
      <c r="AI1630" s="408">
        <v>0</v>
      </c>
      <c r="AJ1630" s="408"/>
      <c r="AK1630" s="413">
        <f>_xll.SRS1Splines.Functions25.Linear_Interp(V_NK2!$R$10:$R$21,V_NK2!$T$10:$T$21,AR1630)</f>
        <v>59.211685714315003</v>
      </c>
      <c r="AL1630" s="413">
        <f>(AK1630/V_NK2!$T$18)*100</f>
        <v>82.929531812766101</v>
      </c>
      <c r="AM1630" s="308">
        <f>AK1630-V_NK2!$T$11</f>
        <v>18.391685714287206</v>
      </c>
      <c r="AN1630" s="308">
        <f>IFERROR((AK1630 - V_NK2!$X$12) / (V_NK2!$X$11- V_NK2!$X$12) * 100, 0)</f>
        <v>60.142857142864969</v>
      </c>
      <c r="AO1630" s="308">
        <v>427</v>
      </c>
      <c r="AP1630" s="308">
        <v>420</v>
      </c>
      <c r="AQ1630" s="308"/>
      <c r="AR1630" s="371">
        <v>424.21</v>
      </c>
      <c r="AS1630" s="413">
        <v>0.8</v>
      </c>
      <c r="AT1630" s="416">
        <v>0</v>
      </c>
      <c r="AU1630" s="415">
        <v>4.1399999999999997</v>
      </c>
      <c r="AV1630" s="413">
        <v>0.61343999999999999</v>
      </c>
      <c r="AW1630" s="408">
        <v>0.26</v>
      </c>
      <c r="AX1630" s="408">
        <v>0.17942727272727269</v>
      </c>
      <c r="AY1630" s="408"/>
      <c r="AZ1630" s="413">
        <f>_xll.SRS1Splines.Functions25.Linear_Interp(V_NNG3A!$H$4:$H$12,V_NNG3A!$I$4:$I$12,BF1630)</f>
        <v>12.30625</v>
      </c>
      <c r="BA1630" s="413">
        <f>(AZ1630/V_NNG3A!$I$8)*100</f>
        <v>88.853790613718417</v>
      </c>
      <c r="BB1630" s="308">
        <f>_xll.SRS1Splines.Functions25.Linear_Interp(V_NNG3A!$H$4:$H$12,V_NNG3A!$J$4:$J$12,BF1630)</f>
        <v>1.3186637931035201</v>
      </c>
      <c r="BC1630" s="308">
        <f>IFERROR((AZ1630-V_NNG3A!$J$20) / (V_NNG3A!$J$19-V_NNG3A!$J$20) * 100, 0)</f>
        <v>46.068244789785354</v>
      </c>
      <c r="BD1630" s="308">
        <v>1050</v>
      </c>
      <c r="BE1630" s="308">
        <v>1047</v>
      </c>
      <c r="BF1630" s="374">
        <v>1048.75</v>
      </c>
      <c r="BG1630" s="413">
        <v>0.2233333333333333</v>
      </c>
      <c r="BH1630" s="416">
        <v>5.95800000000163E-2</v>
      </c>
      <c r="BI1630" s="415">
        <v>0.4</v>
      </c>
      <c r="BJ1630" s="413">
        <v>1.9854719999999999</v>
      </c>
      <c r="BK1630" s="408">
        <v>1.1000000000000001</v>
      </c>
      <c r="BL1630" s="408">
        <v>1.1100000000000001</v>
      </c>
      <c r="BM1630" s="408">
        <f t="shared" si="23"/>
        <v>-1.0000000000000009E-2</v>
      </c>
      <c r="BN1630" s="413">
        <f>_xll.SRS1Splines.Functions25.Linear_Interp(V_XNN1!$K$3:$K$8,V_XNN1!$L$3:$L$8,BT1630)</f>
        <v>0.20513999999999999</v>
      </c>
      <c r="BO1630" s="413">
        <f>(BN1630/V_XNN1!$L$7)*100</f>
        <v>97.685714285714283</v>
      </c>
      <c r="BP1630" s="308">
        <f>_xll.SRS1Splines.Functions25.Linear_Interp(V_XNN1!$K$3:$K$8,V_XNN1!$M$3:$M$8,BT1630)</f>
        <v>4.9139999999999802E-2</v>
      </c>
      <c r="BQ1630" s="308">
        <f>IFERROR((BN1630 - V_XNN1!$M$16) / (V_XNN1!$M$15- V_XNN1!$M$16) * 100, 0)</f>
        <v>57.38161559888578</v>
      </c>
      <c r="BR1630" s="308">
        <v>252</v>
      </c>
      <c r="BS1630" s="308">
        <v>249</v>
      </c>
      <c r="BT1630" s="374">
        <v>251.73</v>
      </c>
      <c r="BU1630" s="413">
        <v>0.31825231799999992</v>
      </c>
      <c r="BV1630" s="416">
        <v>0.17915500000000001</v>
      </c>
      <c r="BW1630" s="415">
        <v>16.329999999999998</v>
      </c>
      <c r="BX1630" s="413">
        <v>1.7540495999999999</v>
      </c>
      <c r="BY1630" s="408">
        <v>0.64108799999999999</v>
      </c>
      <c r="BZ1630" s="408">
        <v>0.35</v>
      </c>
      <c r="CA1630" s="408"/>
      <c r="CB1630" s="413">
        <f>_xll.SRS1Splines.Functions25.Linear_Interp(V_NSPC!$N$4:$N$67,V_NSPC!$P$4:$P$67,CI1630)</f>
        <v>5.8484178265000404</v>
      </c>
      <c r="CC1630" s="413">
        <f>(CB1630/V_NSPC!$T$5)*100</f>
        <v>4.8268923711237655</v>
      </c>
      <c r="CD1630" s="308">
        <f>CB1630-V_NSPC!$T$6</f>
        <v>4.7812510265000405</v>
      </c>
      <c r="CE1630" s="413">
        <f>IFERROR((CB1630 - V_NSPC!$T$6) / (V_NSPC!$T$5- V_NSPC!$T$6) * 100, 0)</f>
        <v>3.9811894112734176</v>
      </c>
      <c r="CF1630" s="413">
        <v>995</v>
      </c>
      <c r="CG1630" s="413">
        <v>955</v>
      </c>
      <c r="CH1630" s="413"/>
      <c r="CI1630" s="417">
        <v>965.47</v>
      </c>
      <c r="CJ1630" s="413"/>
      <c r="CK1630" s="416"/>
      <c r="CL1630" s="415"/>
      <c r="CM1630" s="413">
        <v>1.7540495999999999</v>
      </c>
      <c r="CN1630" s="408">
        <v>1.9008000000000001E-2</v>
      </c>
      <c r="CO1630" s="408">
        <v>0.35</v>
      </c>
      <c r="CP1630" s="408"/>
      <c r="CQ1630" s="413">
        <f>_xll.SRS1Splines.Functions25.Linear_Interp(V_NSPC!$X$4:$X$46,V_NSPC!$Z$4:$Z$46,CX1630)</f>
        <v>11.1238576767</v>
      </c>
      <c r="CR1630" s="413">
        <f>(CQ1630/V_NSPC!$AD$5)*100</f>
        <v>72.030976554354041</v>
      </c>
      <c r="CS1630" s="308">
        <f>CQ1630-V_NSPC!$AD$6</f>
        <v>3.0254191566999999</v>
      </c>
      <c r="CT1630" s="413">
        <f>IFERROR((CQ1630 - V_NSPC!$AD$6) / (V_NSPC!$AD$5- V_NSPC!$AD$6) * 100, 0)</f>
        <v>41.191757892408063</v>
      </c>
      <c r="CU1630" s="413">
        <v>909</v>
      </c>
      <c r="CV1630" s="413">
        <v>905</v>
      </c>
      <c r="CW1630" s="413"/>
      <c r="CX1630" s="417">
        <v>906.97</v>
      </c>
      <c r="CY1630" s="413">
        <v>3.1374666666666666</v>
      </c>
      <c r="CZ1630" s="416">
        <v>0.49178300000000003</v>
      </c>
    </row>
    <row r="1631" spans="1:104" s="1" customFormat="1" hidden="1">
      <c r="A1631" s="315">
        <v>46190</v>
      </c>
      <c r="B1631" s="410">
        <v>0.6</v>
      </c>
      <c r="C1631" s="411">
        <v>1.5033599999999998</v>
      </c>
      <c r="D1631" s="412">
        <v>0.52</v>
      </c>
      <c r="E1631" s="412">
        <v>0.68</v>
      </c>
      <c r="F1631" s="412">
        <v>0</v>
      </c>
      <c r="G1631" s="413">
        <f>_xll.SRS1Splines.Functions25.Linear_Interp(V_NEM!$R$687:$R$703,V_NEM!$T$687:$T$703,M1631)+_xll.SRS1Splines.Functions25.Linear_Interp(V_NEM!$AB$687:$AB$703,V_NEM!$AD$687:$AD$703,N1631)</f>
        <v>0.66833126930000186</v>
      </c>
      <c r="H1631" s="308">
        <f>(G1631/(V_NEM!$T$696+V_NEM!$AD$696))*100</f>
        <v>68.958809470663113</v>
      </c>
      <c r="I1631" s="308">
        <f>G1631-(V_NEM!$T$694+V_NEM!$AD$694)</f>
        <v>2.8845134300001907E-2</v>
      </c>
      <c r="J1631" s="308">
        <f>((IFERROR((_xll.SRS1Splines.Functions25.Linear_Interp(V_NEM!$R$687:$R$703,V_NEM!$T$687:$T$703,M1631) - V_NEM!$X$689) / (V_NEM!$X$688- V_NEM!$X$689) * 100, 0))+(IFERROR((_xll.SRS1Splines.Functions25.Linear_Interp(V_NEM!$AB$687:$AB$703,V_NEM!$AD$687:$AD$703,N1631) - V_NEM!$AH$689) / (V_NEM!$AH$688- V_NEM!$AH$689) * 100, 0)))/2</f>
        <v>17.986231421081435</v>
      </c>
      <c r="K1631" s="308">
        <v>784.3</v>
      </c>
      <c r="L1631" s="308">
        <v>781.8</v>
      </c>
      <c r="M1631" s="371">
        <v>782.1</v>
      </c>
      <c r="N1631" s="371">
        <v>782.68</v>
      </c>
      <c r="O1631" s="413">
        <v>1.2886666666666666</v>
      </c>
      <c r="P1631" s="414">
        <v>0.64100000000000001</v>
      </c>
      <c r="Q1631" s="415">
        <v>0</v>
      </c>
      <c r="R1631" s="413">
        <v>1.7713333333333334</v>
      </c>
      <c r="S1631" s="408">
        <v>0.38186439999999988</v>
      </c>
      <c r="T1631" s="408">
        <v>0.38186439999999988</v>
      </c>
      <c r="U1631" s="408"/>
      <c r="V1631" s="413">
        <f>_xll.SRS1Splines.Functions25.Linear_Interp(V_NK3!$P$8:$P$32,V_NK3!$R$8:$R$32,AC1631)</f>
        <v>218.50718319999999</v>
      </c>
      <c r="W1631" s="413">
        <f>(V1631/V_NK3!$R$28)*100</f>
        <v>40.304037019559061</v>
      </c>
      <c r="X1631" s="308">
        <f>V1631-V_NK3!$R$8</f>
        <v>161.92853119999998</v>
      </c>
      <c r="Y1631" s="308">
        <f>IFERROR((V1631 - V_NK3!$V$10) / (V_NK3!$V$9- V_NK3!$V$10) * 100, 0)</f>
        <v>33.348237348335651</v>
      </c>
      <c r="Z1631" s="308">
        <v>541.79999999999995</v>
      </c>
      <c r="AA1631" s="308">
        <v>521</v>
      </c>
      <c r="AB1631" s="413">
        <v>532.65897695439969</v>
      </c>
      <c r="AC1631" s="371">
        <v>530.64</v>
      </c>
      <c r="AD1631" s="308">
        <v>0.5</v>
      </c>
      <c r="AE1631" s="416">
        <v>8.3013999999999991E-2</v>
      </c>
      <c r="AF1631" s="373">
        <v>3.4</v>
      </c>
      <c r="AG1631" s="413">
        <v>1.0246666666666666</v>
      </c>
      <c r="AH1631" s="408">
        <v>0.31538605714292534</v>
      </c>
      <c r="AI1631" s="408">
        <v>0.4464432000000001</v>
      </c>
      <c r="AJ1631" s="408"/>
      <c r="AK1631" s="413">
        <f>_xll.SRS1Splines.Functions25.Linear_Interp(V_NK2!$R$10:$R$21,V_NK2!$T$10:$T$21,AR1631)</f>
        <v>59.080628571458</v>
      </c>
      <c r="AL1631" s="413">
        <f>(AK1631/V_NK2!$T$18)*100</f>
        <v>82.745978391397756</v>
      </c>
      <c r="AM1631" s="308">
        <f>AK1631-V_NK2!$T$11</f>
        <v>18.260628571430203</v>
      </c>
      <c r="AN1631" s="308">
        <f>IFERROR((AK1631 - V_NK2!$X$12) / (V_NK2!$X$11- V_NK2!$X$12) * 100, 0)</f>
        <v>59.714285714293979</v>
      </c>
      <c r="AO1631" s="308">
        <v>427</v>
      </c>
      <c r="AP1631" s="308">
        <v>420</v>
      </c>
      <c r="AQ1631" s="308"/>
      <c r="AR1631" s="371">
        <v>424.18</v>
      </c>
      <c r="AS1631" s="413">
        <v>0.8</v>
      </c>
      <c r="AT1631" s="416">
        <v>0.106296</v>
      </c>
      <c r="AU1631" s="415">
        <v>4.1399999999999997</v>
      </c>
      <c r="AV1631" s="413">
        <v>0.61343999999999999</v>
      </c>
      <c r="AW1631" s="408">
        <v>0.26</v>
      </c>
      <c r="AX1631" s="408">
        <v>0.21790426136363633</v>
      </c>
      <c r="AY1631" s="408"/>
      <c r="AZ1631" s="413">
        <f>_xll.SRS1Splines.Functions25.Linear_Interp(V_NNG3A!$H$4:$H$12,V_NNG3A!$I$4:$I$12,BF1631)</f>
        <v>12.503850000000099</v>
      </c>
      <c r="BA1631" s="413">
        <f>(AZ1631/V_NNG3A!$I$8)*100</f>
        <v>90.280505415163177</v>
      </c>
      <c r="BB1631" s="308">
        <f>_xll.SRS1Splines.Functions25.Linear_Interp(V_NNG3A!$H$4:$H$12,V_NNG3A!$J$4:$J$12,BF1631)</f>
        <v>1.51626379310362</v>
      </c>
      <c r="BC1631" s="308">
        <f>IFERROR((AZ1631-V_NNG3A!$J$20) / (V_NNG3A!$J$19-V_NNG3A!$J$20) * 100, 0)</f>
        <v>52.971509456696289</v>
      </c>
      <c r="BD1631" s="308">
        <v>1050</v>
      </c>
      <c r="BE1631" s="308">
        <v>1047</v>
      </c>
      <c r="BF1631" s="374">
        <v>1048.9100000000001</v>
      </c>
      <c r="BG1631" s="413">
        <v>0.2233333333333333</v>
      </c>
      <c r="BH1631" s="416">
        <v>7.2410000000003499E-2</v>
      </c>
      <c r="BI1631" s="415">
        <v>9.6</v>
      </c>
      <c r="BJ1631" s="413">
        <v>1.9854719999999999</v>
      </c>
      <c r="BK1631" s="408">
        <v>1.39</v>
      </c>
      <c r="BL1631" s="408">
        <v>1.41</v>
      </c>
      <c r="BM1631" s="408">
        <f t="shared" si="23"/>
        <v>-2.0000000000000018E-2</v>
      </c>
      <c r="BN1631" s="413">
        <f>_xll.SRS1Splines.Functions25.Linear_Interp(V_XNN1!$K$3:$K$8,V_XNN1!$L$3:$L$8,BT1631)</f>
        <v>0.213564</v>
      </c>
      <c r="BO1631" s="413">
        <f>(BN1631/V_XNN1!$L$7)*100</f>
        <v>101.69714285714286</v>
      </c>
      <c r="BP1631" s="308">
        <f>_xll.SRS1Splines.Functions25.Linear_Interp(V_XNN1!$K$3:$K$8,V_XNN1!$M$3:$M$8,BT1631)</f>
        <v>5.7563999999999803E-2</v>
      </c>
      <c r="BQ1631" s="308">
        <f>IFERROR((BN1631 - V_XNN1!$M$16) / (V_XNN1!$M$15- V_XNN1!$M$16) * 100, 0)</f>
        <v>83.454038997214525</v>
      </c>
      <c r="BR1631" s="308">
        <v>252</v>
      </c>
      <c r="BS1631" s="308">
        <v>249</v>
      </c>
      <c r="BT1631" s="374">
        <v>252.2</v>
      </c>
      <c r="BU1631" s="413">
        <v>0.31825231799999992</v>
      </c>
      <c r="BV1631" s="416">
        <v>0.22598199999999999</v>
      </c>
      <c r="BW1631" s="415">
        <v>0</v>
      </c>
      <c r="BX1631" s="413">
        <v>1.7540495999999999</v>
      </c>
      <c r="BY1631" s="408">
        <v>0.52012799999999992</v>
      </c>
      <c r="BZ1631" s="408">
        <v>0.98</v>
      </c>
      <c r="CA1631" s="408"/>
      <c r="CB1631" s="413">
        <f>_xll.SRS1Splines.Functions25.Linear_Interp(V_NSPC!$N$4:$N$67,V_NSPC!$P$4:$P$67,CI1631)</f>
        <v>7.3025482708000897</v>
      </c>
      <c r="CC1631" s="413">
        <f>(CB1631/V_NSPC!$T$5)*100</f>
        <v>6.0270342481980927</v>
      </c>
      <c r="CD1631" s="308">
        <f>CB1631-V_NSPC!$T$6</f>
        <v>6.2353814708000899</v>
      </c>
      <c r="CE1631" s="413">
        <f>IFERROR((CB1631 - V_NSPC!$T$6) / (V_NSPC!$T$5- V_NSPC!$T$6) * 100, 0)</f>
        <v>5.1919956825549827</v>
      </c>
      <c r="CF1631" s="413">
        <v>995</v>
      </c>
      <c r="CG1631" s="413">
        <v>955</v>
      </c>
      <c r="CH1631" s="413"/>
      <c r="CI1631" s="417">
        <v>966.44</v>
      </c>
      <c r="CJ1631" s="413"/>
      <c r="CK1631" s="416"/>
      <c r="CL1631" s="415"/>
      <c r="CM1631" s="413">
        <v>1.7540495999999999</v>
      </c>
      <c r="CN1631" s="408">
        <v>1.2959999999999996E-2</v>
      </c>
      <c r="CO1631" s="408">
        <v>0.98</v>
      </c>
      <c r="CP1631" s="408"/>
      <c r="CQ1631" s="413">
        <f>_xll.SRS1Splines.Functions25.Linear_Interp(V_NSPC!$X$4:$X$46,V_NSPC!$Z$4:$Z$46,CX1631)</f>
        <v>12.655909063599999</v>
      </c>
      <c r="CR1631" s="413">
        <f>(CQ1631/V_NSPC!$AD$5)*100</f>
        <v>81.951559929041494</v>
      </c>
      <c r="CS1631" s="308">
        <f>CQ1631-V_NSPC!$AD$6</f>
        <v>4.5574705435999991</v>
      </c>
      <c r="CT1631" s="413">
        <f>IFERROR((CQ1631 - V_NSPC!$AD$6) / (V_NSPC!$AD$5- V_NSPC!$AD$6) * 100, 0)</f>
        <v>62.050979884228916</v>
      </c>
      <c r="CU1631" s="413">
        <v>909</v>
      </c>
      <c r="CV1631" s="413">
        <v>905</v>
      </c>
      <c r="CW1631" s="413"/>
      <c r="CX1631" s="417">
        <v>907.76</v>
      </c>
      <c r="CY1631" s="413">
        <v>3.1374666666666666</v>
      </c>
      <c r="CZ1631" s="416">
        <v>1.4075</v>
      </c>
    </row>
    <row r="1632" spans="1:104" s="1" customFormat="1" hidden="1">
      <c r="A1632" s="315">
        <v>46191</v>
      </c>
      <c r="B1632" s="410">
        <v>0</v>
      </c>
      <c r="C1632" s="411">
        <v>1.5033599999999998</v>
      </c>
      <c r="D1632" s="412">
        <v>0.48</v>
      </c>
      <c r="E1632" s="412">
        <v>0.46</v>
      </c>
      <c r="F1632" s="412">
        <v>0</v>
      </c>
      <c r="G1632" s="413">
        <f>_xll.SRS1Splines.Functions25.Linear_Interp(V_NEM!$R$687:$R$703,V_NEM!$T$687:$T$703,M1632)+_xll.SRS1Splines.Functions25.Linear_Interp(V_NEM!$AB$687:$AB$703,V_NEM!$AD$687:$AD$703,N1632)</f>
        <v>0.66577172770000426</v>
      </c>
      <c r="H1632" s="308">
        <f>(G1632/(V_NEM!$T$696+V_NEM!$AD$696))*100</f>
        <v>68.694714478203267</v>
      </c>
      <c r="I1632" s="308">
        <f>G1632-(V_NEM!$T$694+V_NEM!$AD$694)</f>
        <v>2.6285592700004301E-2</v>
      </c>
      <c r="J1632" s="308">
        <f>((IFERROR((_xll.SRS1Splines.Functions25.Linear_Interp(V_NEM!$R$687:$R$703,V_NEM!$T$687:$T$703,M1632) - V_NEM!$X$689) / (V_NEM!$X$688- V_NEM!$X$689) * 100, 0))+(IFERROR((_xll.SRS1Splines.Functions25.Linear_Interp(V_NEM!$AB$687:$AB$703,V_NEM!$AD$687:$AD$703,N1632) - V_NEM!$AH$689) / (V_NEM!$AH$688- V_NEM!$AH$689) * 100, 0)))/2</f>
        <v>15.454016471929101</v>
      </c>
      <c r="K1632" s="308">
        <v>784.3</v>
      </c>
      <c r="L1632" s="308">
        <v>781.8</v>
      </c>
      <c r="M1632" s="371">
        <v>782.1</v>
      </c>
      <c r="N1632" s="371">
        <v>782.57</v>
      </c>
      <c r="O1632" s="413">
        <v>1.2886666666666666</v>
      </c>
      <c r="P1632" s="414">
        <v>0.52610999999999997</v>
      </c>
      <c r="Q1632" s="415">
        <v>0</v>
      </c>
      <c r="R1632" s="413">
        <v>1.7713333333333334</v>
      </c>
      <c r="S1632" s="408">
        <v>0.97059618325424191</v>
      </c>
      <c r="T1632" s="408">
        <v>0</v>
      </c>
      <c r="U1632" s="408"/>
      <c r="V1632" s="413">
        <f>_xll.SRS1Splines.Functions25.Linear_Interp(V_NK3!$P$8:$P$32,V_NK3!$R$8:$R$32,AC1632)</f>
        <v>219.47777939999901</v>
      </c>
      <c r="W1632" s="413">
        <f>(V1632/V_NK3!$R$28)*100</f>
        <v>40.483065208028265</v>
      </c>
      <c r="X1632" s="308">
        <f>V1632-V_NK3!$R$8</f>
        <v>162.899127399999</v>
      </c>
      <c r="Y1632" s="308">
        <f>IFERROR((V1632 - V_NK3!$V$10) / (V_NK3!$V$9- V_NK3!$V$10) * 100, 0)</f>
        <v>33.548125979493442</v>
      </c>
      <c r="Z1632" s="308">
        <v>541.79999999999995</v>
      </c>
      <c r="AA1632" s="308">
        <v>521</v>
      </c>
      <c r="AB1632" s="413">
        <v>532.50000922247432</v>
      </c>
      <c r="AC1632" s="371">
        <v>530.67999999999995</v>
      </c>
      <c r="AD1632" s="308">
        <v>0.5</v>
      </c>
      <c r="AE1632" s="416">
        <v>0</v>
      </c>
      <c r="AF1632" s="373">
        <v>4.4000000000000004</v>
      </c>
      <c r="AG1632" s="413">
        <v>1.0246666666666666</v>
      </c>
      <c r="AH1632" s="408">
        <v>0.35578805714292527</v>
      </c>
      <c r="AI1632" s="408">
        <v>0.18104520000000002</v>
      </c>
      <c r="AJ1632" s="408"/>
      <c r="AK1632" s="413">
        <f>_xll.SRS1Splines.Functions25.Linear_Interp(V_NK2!$R$10:$R$21,V_NK2!$T$10:$T$21,AR1632)</f>
        <v>59.255371428600903</v>
      </c>
      <c r="AL1632" s="413">
        <f>(AK1632/V_NK2!$T$18)*100</f>
        <v>82.99071628655588</v>
      </c>
      <c r="AM1632" s="308">
        <f>AK1632-V_NK2!$T$11</f>
        <v>18.435371428573106</v>
      </c>
      <c r="AN1632" s="308">
        <f>IFERROR((AK1632 - V_NK2!$X$12) / (V_NK2!$X$11- V_NK2!$X$12) * 100, 0)</f>
        <v>60.285714285722726</v>
      </c>
      <c r="AO1632" s="308">
        <v>427</v>
      </c>
      <c r="AP1632" s="308">
        <v>420</v>
      </c>
      <c r="AQ1632" s="308"/>
      <c r="AR1632" s="371">
        <v>424.22</v>
      </c>
      <c r="AS1632" s="413">
        <v>0.8</v>
      </c>
      <c r="AT1632" s="416">
        <v>4.3105999999999998E-2</v>
      </c>
      <c r="AU1632" s="415">
        <v>4.1399999999999997</v>
      </c>
      <c r="AV1632" s="413">
        <v>0.61343999999999999</v>
      </c>
      <c r="AW1632" s="408">
        <v>0.223</v>
      </c>
      <c r="AX1632" s="408">
        <v>0.35815909090909082</v>
      </c>
      <c r="AY1632" s="408"/>
      <c r="AZ1632" s="413">
        <f>_xll.SRS1Splines.Functions25.Linear_Interp(V_NNG3A!$H$4:$H$12,V_NNG3A!$I$4:$I$12,BF1632)</f>
        <v>11.8616500000001</v>
      </c>
      <c r="BA1632" s="413">
        <f>(AZ1632/V_NNG3A!$I$8)*100</f>
        <v>85.643682310470041</v>
      </c>
      <c r="BB1632" s="308">
        <f>_xll.SRS1Splines.Functions25.Linear_Interp(V_NNG3A!$H$4:$H$12,V_NNG3A!$J$4:$J$12,BF1632)</f>
        <v>0.87406379310363203</v>
      </c>
      <c r="BC1632" s="308">
        <f>IFERROR((AZ1632-V_NNG3A!$J$20) / (V_NNG3A!$J$19-V_NNG3A!$J$20) * 100, 0)</f>
        <v>30.53589928924702</v>
      </c>
      <c r="BD1632" s="308">
        <v>1050</v>
      </c>
      <c r="BE1632" s="308">
        <v>1047</v>
      </c>
      <c r="BF1632" s="374">
        <v>1048.3900000000001</v>
      </c>
      <c r="BG1632" s="413">
        <v>0.2233333333333333</v>
      </c>
      <c r="BH1632" s="416">
        <v>0.11819999999998254</v>
      </c>
      <c r="BI1632" s="415">
        <v>1.1000000000000001</v>
      </c>
      <c r="BJ1632" s="413">
        <v>1.9854719999999999</v>
      </c>
      <c r="BK1632" s="408">
        <v>0.73</v>
      </c>
      <c r="BL1632" s="408">
        <v>1.23</v>
      </c>
      <c r="BM1632" s="408">
        <f t="shared" si="23"/>
        <v>-0.5</v>
      </c>
      <c r="BN1632" s="413">
        <f>_xll.SRS1Splines.Functions25.Linear_Interp(V_XNN1!$K$3:$K$8,V_XNN1!$L$3:$L$8,BT1632)</f>
        <v>0.20766000000000001</v>
      </c>
      <c r="BO1632" s="413">
        <f>(BN1632/V_XNN1!$L$7)*100</f>
        <v>98.8857142857143</v>
      </c>
      <c r="BP1632" s="308">
        <f>_xll.SRS1Splines.Functions25.Linear_Interp(V_XNN1!$K$3:$K$8,V_XNN1!$M$3:$M$8,BT1632)</f>
        <v>5.1660000000000102E-2</v>
      </c>
      <c r="BQ1632" s="308">
        <f>IFERROR((BN1632 - V_XNN1!$M$16) / (V_XNN1!$M$15- V_XNN1!$M$16) * 100, 0)</f>
        <v>65.181058495821787</v>
      </c>
      <c r="BR1632" s="308">
        <v>252</v>
      </c>
      <c r="BS1632" s="308">
        <v>249</v>
      </c>
      <c r="BT1632" s="374">
        <v>251.87</v>
      </c>
      <c r="BU1632" s="413">
        <v>0.31825231799999992</v>
      </c>
      <c r="BV1632" s="416">
        <v>0.19991700000000001</v>
      </c>
      <c r="BW1632" s="415">
        <v>6.06</v>
      </c>
      <c r="BX1632" s="413">
        <v>1.7540495999999999</v>
      </c>
      <c r="BY1632" s="408">
        <v>0.55036799999999997</v>
      </c>
      <c r="BZ1632" s="408">
        <v>0.66</v>
      </c>
      <c r="CA1632" s="408"/>
      <c r="CB1632" s="413">
        <f>_xll.SRS1Splines.Functions25.Linear_Interp(V_NSPC!$N$4:$N$67,V_NSPC!$P$4:$P$67,CI1632)</f>
        <v>7.5938852134000099</v>
      </c>
      <c r="CC1632" s="413">
        <f>(CB1632/V_NSPC!$T$5)*100</f>
        <v>6.2674842480750073</v>
      </c>
      <c r="CD1632" s="308">
        <f>CB1632-V_NSPC!$T$6</f>
        <v>6.52671841340001</v>
      </c>
      <c r="CE1632" s="413">
        <f>IFERROR((CB1632 - V_NSPC!$T$6) / (V_NSPC!$T$5- V_NSPC!$T$6) * 100, 0)</f>
        <v>5.4345823078049467</v>
      </c>
      <c r="CF1632" s="413">
        <v>995</v>
      </c>
      <c r="CG1632" s="413">
        <v>955</v>
      </c>
      <c r="CH1632" s="413"/>
      <c r="CI1632" s="417">
        <v>966.62</v>
      </c>
      <c r="CJ1632" s="413"/>
      <c r="CK1632" s="416"/>
      <c r="CL1632" s="415"/>
      <c r="CM1632" s="413">
        <v>1.7540495999999999</v>
      </c>
      <c r="CN1632" s="408">
        <v>1.6416E-2</v>
      </c>
      <c r="CO1632" s="408">
        <v>0.66</v>
      </c>
      <c r="CP1632" s="408"/>
      <c r="CQ1632" s="413">
        <f>_xll.SRS1Splines.Functions25.Linear_Interp(V_NSPC!$X$4:$X$46,V_NSPC!$Z$4:$Z$46,CX1632)</f>
        <v>12.1680099111</v>
      </c>
      <c r="CR1632" s="413">
        <f>(CQ1632/V_NSPC!$AD$5)*100</f>
        <v>78.79223755761015</v>
      </c>
      <c r="CS1632" s="308">
        <f>CQ1632-V_NSPC!$AD$6</f>
        <v>4.0695713911000002</v>
      </c>
      <c r="CT1632" s="413">
        <f>IFERROR((CQ1632 - V_NSPC!$AD$6) / (V_NSPC!$AD$5- V_NSPC!$AD$6) * 100, 0)</f>
        <v>55.408123894775727</v>
      </c>
      <c r="CU1632" s="413">
        <v>909</v>
      </c>
      <c r="CV1632" s="413">
        <v>905</v>
      </c>
      <c r="CW1632" s="413"/>
      <c r="CX1632" s="417">
        <v>907.51</v>
      </c>
      <c r="CY1632" s="413">
        <v>3.1374666666666666</v>
      </c>
      <c r="CZ1632" s="416">
        <v>1.0962100000000001</v>
      </c>
    </row>
    <row r="1633" spans="1:104" s="1" customFormat="1" hidden="1">
      <c r="A1633" s="315">
        <v>46192</v>
      </c>
      <c r="B1633" s="410">
        <v>45.4</v>
      </c>
      <c r="C1633" s="411">
        <v>1.5033599999999998</v>
      </c>
      <c r="D1633" s="412">
        <v>0.50975999999999999</v>
      </c>
      <c r="E1633" s="412">
        <v>0.5088959999999999</v>
      </c>
      <c r="F1633" s="412">
        <v>0</v>
      </c>
      <c r="G1633" s="413">
        <f>_xll.SRS1Splines.Functions25.Linear_Interp(V_NEM!$R$687:$R$703,V_NEM!$T$687:$T$703,M1633)+_xll.SRS1Splines.Functions25.Linear_Interp(V_NEM!$AB$687:$AB$703,V_NEM!$AD$687:$AD$703,N1633)</f>
        <v>0.67158492764999622</v>
      </c>
      <c r="H1633" s="308">
        <f>(G1633/(V_NEM!$T$696+V_NEM!$AD$696))*100</f>
        <v>69.2945238335043</v>
      </c>
      <c r="I1633" s="308">
        <f>G1633-(V_NEM!$T$694+V_NEM!$AD$694)</f>
        <v>3.2098792649996266E-2</v>
      </c>
      <c r="J1633" s="308">
        <f>((IFERROR((_xll.SRS1Splines.Functions25.Linear_Interp(V_NEM!$R$687:$R$703,V_NEM!$T$687:$T$703,M1633) - V_NEM!$X$689) / (V_NEM!$X$688- V_NEM!$X$689) * 100, 0))+(IFERROR((_xll.SRS1Splines.Functions25.Linear_Interp(V_NEM!$AB$687:$AB$703,V_NEM!$AD$687:$AD$703,N1633) - V_NEM!$AH$689) / (V_NEM!$AH$688- V_NEM!$AH$689) * 100, 0)))/2</f>
        <v>15.929681898946722</v>
      </c>
      <c r="K1633" s="308">
        <v>784.3</v>
      </c>
      <c r="L1633" s="308">
        <v>781.8</v>
      </c>
      <c r="M1633" s="371">
        <v>782.15</v>
      </c>
      <c r="N1633" s="371">
        <v>782.54</v>
      </c>
      <c r="O1633" s="413">
        <v>1.2886666666666666</v>
      </c>
      <c r="P1633" s="414">
        <v>0.51099799999999995</v>
      </c>
      <c r="Q1633" s="415">
        <v>0</v>
      </c>
      <c r="R1633" s="413">
        <v>1.7713333333333334</v>
      </c>
      <c r="S1633" s="408">
        <v>0.48529809163093568</v>
      </c>
      <c r="T1633" s="408">
        <v>0</v>
      </c>
      <c r="U1633" s="408"/>
      <c r="V1633" s="413">
        <f>_xll.SRS1Splines.Functions25.Linear_Interp(V_NK3!$P$8:$P$32,V_NK3!$R$8:$R$32,AC1633)</f>
        <v>219.96307750000099</v>
      </c>
      <c r="W1633" s="413">
        <f>(V1633/V_NK3!$R$28)*100</f>
        <v>40.572579302263321</v>
      </c>
      <c r="X1633" s="308">
        <f>V1633-V_NK3!$R$8</f>
        <v>163.38442550000099</v>
      </c>
      <c r="Y1633" s="308">
        <f>IFERROR((V1633 - V_NK3!$V$10) / (V_NK3!$V$9- V_NK3!$V$10) * 100, 0)</f>
        <v>33.648070295072849</v>
      </c>
      <c r="Z1633" s="308">
        <v>541.79999999999995</v>
      </c>
      <c r="AA1633" s="308">
        <v>521</v>
      </c>
      <c r="AB1633" s="413">
        <v>532.34104149054895</v>
      </c>
      <c r="AC1633" s="371">
        <v>530.70000000000005</v>
      </c>
      <c r="AD1633" s="308">
        <v>0.5</v>
      </c>
      <c r="AE1633" s="416">
        <v>0</v>
      </c>
      <c r="AF1633" s="373">
        <v>5.4</v>
      </c>
      <c r="AG1633" s="413">
        <v>1.0246666666666666</v>
      </c>
      <c r="AH1633" s="408">
        <v>0.20367060000000001</v>
      </c>
      <c r="AI1633" s="408">
        <v>0.20367060000000001</v>
      </c>
      <c r="AJ1633" s="408"/>
      <c r="AK1633" s="413">
        <f>_xll.SRS1Splines.Functions25.Linear_Interp(V_NK2!$R$10:$R$21,V_NK2!$T$10:$T$21,AR1633)</f>
        <v>59.255371428600903</v>
      </c>
      <c r="AL1633" s="413">
        <f>(AK1633/V_NK2!$T$18)*100</f>
        <v>82.99071628655588</v>
      </c>
      <c r="AM1633" s="308">
        <f>AK1633-V_NK2!$T$11</f>
        <v>18.435371428573106</v>
      </c>
      <c r="AN1633" s="308">
        <f>IFERROR((AK1633 - V_NK2!$X$12) / (V_NK2!$X$11- V_NK2!$X$12) * 100, 0)</f>
        <v>60.285714285722726</v>
      </c>
      <c r="AO1633" s="308">
        <v>427</v>
      </c>
      <c r="AP1633" s="308">
        <v>420</v>
      </c>
      <c r="AQ1633" s="308"/>
      <c r="AR1633" s="371">
        <v>424.22</v>
      </c>
      <c r="AS1633" s="413">
        <v>0.8</v>
      </c>
      <c r="AT1633" s="416">
        <v>4.8493000000000001E-2</v>
      </c>
      <c r="AU1633" s="415">
        <v>4.1399999999999997</v>
      </c>
      <c r="AV1633" s="413">
        <v>0.61343999999999999</v>
      </c>
      <c r="AW1633" s="408">
        <v>0.4335590909090814</v>
      </c>
      <c r="AX1633" s="408">
        <v>0.35815909090909082</v>
      </c>
      <c r="AY1633" s="408"/>
      <c r="AZ1633" s="413">
        <f>_xll.SRS1Splines.Functions25.Linear_Interp(V_NNG3A!$H$4:$H$12,V_NNG3A!$I$4:$I$12,BF1633)</f>
        <v>12.219800000000101</v>
      </c>
      <c r="BA1633" s="413">
        <f>(AZ1633/V_NNG3A!$I$8)*100</f>
        <v>88.229602888087371</v>
      </c>
      <c r="BB1633" s="308">
        <f>_xll.SRS1Splines.Functions25.Linear_Interp(V_NNG3A!$H$4:$H$12,V_NNG3A!$J$4:$J$12,BF1633)</f>
        <v>1.2322137931035899</v>
      </c>
      <c r="BC1633" s="308">
        <f>IFERROR((AZ1633-V_NNG3A!$J$20) / (V_NNG3A!$J$19-V_NNG3A!$J$20) * 100, 0)</f>
        <v>43.04806649801683</v>
      </c>
      <c r="BD1633" s="308">
        <v>1050</v>
      </c>
      <c r="BE1633" s="308">
        <v>1047</v>
      </c>
      <c r="BF1633" s="374">
        <v>1048.68</v>
      </c>
      <c r="BG1633" s="413">
        <v>0.2233333333333333</v>
      </c>
      <c r="BH1633" s="416">
        <v>0.11794000000000233</v>
      </c>
      <c r="BI1633" s="415">
        <v>0.2</v>
      </c>
      <c r="BJ1633" s="413">
        <v>1.9854719999999999</v>
      </c>
      <c r="BK1633" s="408">
        <v>1.0238399999999999</v>
      </c>
      <c r="BL1633" s="408">
        <v>1.0324799999999998</v>
      </c>
      <c r="BM1633" s="408">
        <f t="shared" si="23"/>
        <v>-8.639999999999981E-3</v>
      </c>
      <c r="BN1633" s="413">
        <f>_xll.SRS1Splines.Functions25.Linear_Interp(V_XNN1!$K$3:$K$8,V_XNN1!$L$3:$L$8,BT1633)</f>
        <v>0.19955999999999999</v>
      </c>
      <c r="BO1633" s="413">
        <f>(BN1633/V_XNN1!$L$7)*100</f>
        <v>95.028571428571425</v>
      </c>
      <c r="BP1633" s="308">
        <f>_xll.SRS1Splines.Functions25.Linear_Interp(V_XNN1!$K$3:$K$8,V_XNN1!$M$3:$M$8,BT1633)</f>
        <v>4.35599999999998E-2</v>
      </c>
      <c r="BQ1633" s="308">
        <f>IFERROR((BN1633 - V_XNN1!$M$16) / (V_XNN1!$M$15- V_XNN1!$M$16) * 100, 0)</f>
        <v>40.111420612813362</v>
      </c>
      <c r="BR1633" s="308">
        <v>252</v>
      </c>
      <c r="BS1633" s="308">
        <v>249</v>
      </c>
      <c r="BT1633" s="374">
        <v>251.42</v>
      </c>
      <c r="BU1633" s="413">
        <v>0.31825231799999992</v>
      </c>
      <c r="BV1633" s="416">
        <v>0.16678999999999999</v>
      </c>
      <c r="BW1633" s="415">
        <v>0</v>
      </c>
      <c r="BX1633" s="413">
        <v>1.7540495999999999</v>
      </c>
      <c r="BY1633" s="408">
        <v>0.69983999999999991</v>
      </c>
      <c r="BZ1633" s="408">
        <v>0.82</v>
      </c>
      <c r="CA1633" s="408"/>
      <c r="CB1633" s="413">
        <f>_xll.SRS1Splines.Functions25.Linear_Interp(V_NSPC!$N$4:$N$67,V_NSPC!$P$4:$P$67,CI1633)</f>
        <v>8.4440372645999897</v>
      </c>
      <c r="CC1633" s="413">
        <f>(CB1633/V_NSPC!$T$5)*100</f>
        <v>6.9691428114625991</v>
      </c>
      <c r="CD1633" s="308">
        <f>CB1633-V_NSPC!$T$6</f>
        <v>7.3768704645999899</v>
      </c>
      <c r="CE1633" s="413">
        <f>IFERROR((CB1633 - V_NSPC!$T$6) / (V_NSPC!$T$5- V_NSPC!$T$6) * 100, 0)</f>
        <v>6.1424757703005426</v>
      </c>
      <c r="CF1633" s="413">
        <v>995</v>
      </c>
      <c r="CG1633" s="413">
        <v>955</v>
      </c>
      <c r="CH1633" s="413"/>
      <c r="CI1633" s="417">
        <v>967.13</v>
      </c>
      <c r="CJ1633" s="413"/>
      <c r="CK1633" s="416"/>
      <c r="CL1633" s="415"/>
      <c r="CM1633" s="413">
        <v>1.7540495999999999</v>
      </c>
      <c r="CN1633" s="408">
        <v>2.1600000000000001E-2</v>
      </c>
      <c r="CO1633" s="408">
        <v>0.82</v>
      </c>
      <c r="CP1633" s="408"/>
      <c r="CQ1633" s="413">
        <f>_xll.SRS1Splines.Functions25.Linear_Interp(V_NSPC!$X$4:$X$46,V_NSPC!$Z$4:$Z$46,CX1633)</f>
        <v>11.406887233200001</v>
      </c>
      <c r="CR1633" s="413">
        <f>(CQ1633/V_NSPC!$AD$5)*100</f>
        <v>73.863694658177252</v>
      </c>
      <c r="CS1633" s="308">
        <f>CQ1633-V_NSPC!$AD$6</f>
        <v>3.3084487132000007</v>
      </c>
      <c r="CT1633" s="413">
        <f>IFERROR((CQ1633 - V_NSPC!$AD$6) / (V_NSPC!$AD$5- V_NSPC!$AD$6) * 100, 0)</f>
        <v>45.045268551228716</v>
      </c>
      <c r="CU1633" s="413">
        <v>909</v>
      </c>
      <c r="CV1633" s="413">
        <v>905</v>
      </c>
      <c r="CW1633" s="413"/>
      <c r="CX1633" s="417">
        <v>907.12</v>
      </c>
      <c r="CY1633" s="413">
        <v>3.1374666666666666</v>
      </c>
      <c r="CZ1633" s="416">
        <v>1.1839999999999999</v>
      </c>
    </row>
    <row r="1634" spans="1:104" s="1" customFormat="1" hidden="1">
      <c r="A1634" s="315">
        <v>46193</v>
      </c>
      <c r="B1634" s="410">
        <v>12</v>
      </c>
      <c r="C1634" s="411">
        <v>1.5033599999999998</v>
      </c>
      <c r="D1634" s="412">
        <v>0.517536</v>
      </c>
      <c r="E1634" s="412">
        <v>0.49593599999999993</v>
      </c>
      <c r="F1634" s="412">
        <v>0</v>
      </c>
      <c r="G1634" s="413">
        <f>_xll.SRS1Splines.Functions25.Linear_Interp(V_NEM!$R$687:$R$703,V_NEM!$T$687:$T$703,M1634)+_xll.SRS1Splines.Functions25.Linear_Interp(V_NEM!$AB$687:$AB$703,V_NEM!$AD$687:$AD$703,N1634)</f>
        <v>0.74495291739999392</v>
      </c>
      <c r="H1634" s="308">
        <f>(G1634/(V_NEM!$T$696+V_NEM!$AD$696))*100</f>
        <v>76.864675730952939</v>
      </c>
      <c r="I1634" s="308">
        <f>G1634-(V_NEM!$T$694+V_NEM!$AD$694)</f>
        <v>0.10546678239999396</v>
      </c>
      <c r="J1634" s="308">
        <f>((IFERROR((_xll.SRS1Splines.Functions25.Linear_Interp(V_NEM!$R$687:$R$703,V_NEM!$T$687:$T$703,M1634) - V_NEM!$X$689) / (V_NEM!$X$688- V_NEM!$X$689) * 100, 0))+(IFERROR((_xll.SRS1Splines.Functions25.Linear_Interp(V_NEM!$AB$687:$AB$703,V_NEM!$AD$687:$AD$703,N1634) - V_NEM!$AH$689) / (V_NEM!$AH$688- V_NEM!$AH$689) * 100, 0)))/2</f>
        <v>45.255508140431971</v>
      </c>
      <c r="K1634" s="308">
        <v>784.3</v>
      </c>
      <c r="L1634" s="308">
        <v>781.8</v>
      </c>
      <c r="M1634" s="371">
        <v>782.56</v>
      </c>
      <c r="N1634" s="371">
        <v>783.34</v>
      </c>
      <c r="O1634" s="413">
        <v>1.2886666666666666</v>
      </c>
      <c r="P1634" s="414">
        <v>0.45867000000000002</v>
      </c>
      <c r="Q1634" s="415">
        <v>0</v>
      </c>
      <c r="R1634" s="413">
        <v>1.7713333333333334</v>
      </c>
      <c r="S1634" s="408">
        <v>0.48529809162712095</v>
      </c>
      <c r="T1634" s="408">
        <v>0</v>
      </c>
      <c r="U1634" s="408"/>
      <c r="V1634" s="413">
        <f>_xll.SRS1Splines.Functions25.Linear_Interp(V_NK3!$P$8:$P$32,V_NK3!$R$8:$R$32,AC1634)</f>
        <v>220.44837560000099</v>
      </c>
      <c r="W1634" s="413">
        <f>(V1634/V_NK3!$R$28)*100</f>
        <v>40.662093396498008</v>
      </c>
      <c r="X1634" s="308">
        <f>V1634-V_NK3!$R$8</f>
        <v>163.86972360000098</v>
      </c>
      <c r="Y1634" s="308">
        <f>IFERROR((V1634 - V_NK3!$V$10) / (V_NK3!$V$9- V_NK3!$V$10) * 100, 0)</f>
        <v>33.748014610651843</v>
      </c>
      <c r="Z1634" s="308">
        <v>541.79999999999995</v>
      </c>
      <c r="AA1634" s="308">
        <v>521</v>
      </c>
      <c r="AB1634" s="413">
        <v>532.18207375862357</v>
      </c>
      <c r="AC1634" s="371">
        <v>530.72</v>
      </c>
      <c r="AD1634" s="308">
        <v>0.5</v>
      </c>
      <c r="AE1634" s="416">
        <v>0</v>
      </c>
      <c r="AF1634" s="373">
        <v>6.4</v>
      </c>
      <c r="AG1634" s="413">
        <v>1.0246666666666666</v>
      </c>
      <c r="AH1634" s="408">
        <v>7.6561799999999999E-2</v>
      </c>
      <c r="AI1634" s="408">
        <v>7.6561799999999999E-2</v>
      </c>
      <c r="AJ1634" s="408"/>
      <c r="AK1634" s="413">
        <f>_xll.SRS1Splines.Functions25.Linear_Interp(V_NK2!$R$10:$R$21,V_NK2!$T$10:$T$21,AR1634)</f>
        <v>59.255371428600903</v>
      </c>
      <c r="AL1634" s="413">
        <f>(AK1634/V_NK2!$T$18)*100</f>
        <v>82.99071628655588</v>
      </c>
      <c r="AM1634" s="308">
        <f>AK1634-V_NK2!$T$11</f>
        <v>18.435371428573106</v>
      </c>
      <c r="AN1634" s="308">
        <f>IFERROR((AK1634 - V_NK2!$X$12) / (V_NK2!$X$11- V_NK2!$X$12) * 100, 0)</f>
        <v>60.285714285722726</v>
      </c>
      <c r="AO1634" s="308">
        <v>427</v>
      </c>
      <c r="AP1634" s="308">
        <v>420</v>
      </c>
      <c r="AQ1634" s="308"/>
      <c r="AR1634" s="371">
        <v>424.22</v>
      </c>
      <c r="AS1634" s="413">
        <v>0.8</v>
      </c>
      <c r="AT1634" s="416">
        <v>1.8228999999999999E-2</v>
      </c>
      <c r="AU1634" s="415">
        <v>4.1399999999999997</v>
      </c>
      <c r="AV1634" s="413">
        <v>0.61343999999999999</v>
      </c>
      <c r="AW1634" s="408">
        <v>0.49335909090908608</v>
      </c>
      <c r="AX1634" s="408">
        <v>0.35815909090909082</v>
      </c>
      <c r="AY1634" s="408"/>
      <c r="AZ1634" s="413">
        <f>_xll.SRS1Splines.Functions25.Linear_Interp(V_NNG3A!$H$4:$H$12,V_NNG3A!$I$4:$I$12,BF1634)</f>
        <v>12.8620000000001</v>
      </c>
      <c r="BA1634" s="413">
        <f>(AZ1634/V_NNG3A!$I$8)*100</f>
        <v>92.866425992780506</v>
      </c>
      <c r="BB1634" s="308">
        <f>_xll.SRS1Splines.Functions25.Linear_Interp(V_NNG3A!$H$4:$H$12,V_NNG3A!$J$4:$J$12,BF1634)</f>
        <v>1.87441379310357</v>
      </c>
      <c r="BC1634" s="308">
        <f>IFERROR((AZ1634-V_NNG3A!$J$20) / (V_NNG3A!$J$19-V_NNG3A!$J$20) * 100, 0)</f>
        <v>65.483676665466092</v>
      </c>
      <c r="BD1634" s="308">
        <v>1050</v>
      </c>
      <c r="BE1634" s="308">
        <v>1047</v>
      </c>
      <c r="BF1634" s="374">
        <v>1049.2</v>
      </c>
      <c r="BG1634" s="413">
        <v>0.2233333333333333</v>
      </c>
      <c r="BH1634" s="416">
        <v>0.11882000000000699</v>
      </c>
      <c r="BI1634" s="415">
        <v>0</v>
      </c>
      <c r="BJ1634" s="413">
        <v>1.9854719999999999</v>
      </c>
      <c r="BK1634" s="408">
        <v>0.97027199999999991</v>
      </c>
      <c r="BL1634" s="408">
        <v>0.971136</v>
      </c>
      <c r="BM1634" s="408">
        <f t="shared" si="23"/>
        <v>-8.6400000000008692E-4</v>
      </c>
      <c r="BN1634" s="413">
        <f>_xll.SRS1Splines.Functions25.Linear_Interp(V_XNN1!$K$3:$K$8,V_XNN1!$L$3:$L$8,BT1634)</f>
        <v>0.19883999999999999</v>
      </c>
      <c r="BO1634" s="413">
        <f>(BN1634/V_XNN1!$L$7)*100</f>
        <v>94.685714285714283</v>
      </c>
      <c r="BP1634" s="308">
        <f>_xll.SRS1Splines.Functions25.Linear_Interp(V_XNN1!$K$3:$K$8,V_XNN1!$M$3:$M$8,BT1634)</f>
        <v>4.2839999999999899E-2</v>
      </c>
      <c r="BQ1634" s="308">
        <f>IFERROR((BN1634 - V_XNN1!$M$16) / (V_XNN1!$M$15- V_XNN1!$M$16) * 100, 0)</f>
        <v>37.883008356545957</v>
      </c>
      <c r="BR1634" s="308">
        <v>252</v>
      </c>
      <c r="BS1634" s="308">
        <v>249</v>
      </c>
      <c r="BT1634" s="374">
        <v>251.38</v>
      </c>
      <c r="BU1634" s="413">
        <v>0.31825231799999992</v>
      </c>
      <c r="BV1634" s="416">
        <v>0.156421</v>
      </c>
      <c r="BW1634" s="415">
        <v>0.43</v>
      </c>
      <c r="BX1634" s="413">
        <v>1.7540495999999999</v>
      </c>
      <c r="BY1634" s="408">
        <v>0.59788799999999998</v>
      </c>
      <c r="BZ1634" s="408">
        <v>0.5</v>
      </c>
      <c r="CA1634" s="408"/>
      <c r="CB1634" s="413">
        <f>_xll.SRS1Splines.Functions25.Linear_Interp(V_NSPC!$N$4:$N$67,V_NSPC!$P$4:$P$67,CI1634)</f>
        <v>8.5525483698000997</v>
      </c>
      <c r="CC1634" s="413">
        <f>(CB1634/V_NSPC!$T$5)*100</f>
        <v>7.0587006100691445</v>
      </c>
      <c r="CD1634" s="308">
        <f>CB1634-V_NSPC!$T$6</f>
        <v>7.4853815698000998</v>
      </c>
      <c r="CE1634" s="413">
        <f>IFERROR((CB1634 - V_NSPC!$T$6) / (V_NSPC!$T$5- V_NSPC!$T$6) * 100, 0)</f>
        <v>6.2328293745421686</v>
      </c>
      <c r="CF1634" s="413">
        <v>995</v>
      </c>
      <c r="CG1634" s="413">
        <v>955</v>
      </c>
      <c r="CH1634" s="413"/>
      <c r="CI1634" s="417">
        <v>967.19</v>
      </c>
      <c r="CJ1634" s="413"/>
      <c r="CK1634" s="416"/>
      <c r="CL1634" s="415"/>
      <c r="CM1634" s="413">
        <v>1.7540495999999999</v>
      </c>
      <c r="CN1634" s="408">
        <v>1.7539200000000001E-2</v>
      </c>
      <c r="CO1634" s="408">
        <v>0.5</v>
      </c>
      <c r="CP1634" s="408"/>
      <c r="CQ1634" s="413">
        <f>_xll.SRS1Splines.Functions25.Linear_Interp(V_NSPC!$X$4:$X$46,V_NSPC!$Z$4:$Z$46,CX1634)</f>
        <v>10.9936231079</v>
      </c>
      <c r="CR1634" s="413">
        <f>(CQ1634/V_NSPC!$AD$5)*100</f>
        <v>71.187660912924315</v>
      </c>
      <c r="CS1634" s="308">
        <f>CQ1634-V_NSPC!$AD$6</f>
        <v>2.8951845878999993</v>
      </c>
      <c r="CT1634" s="413">
        <f>IFERROR((CQ1634 - V_NSPC!$AD$6) / (V_NSPC!$AD$5- V_NSPC!$AD$6) * 100, 0)</f>
        <v>39.418585135386436</v>
      </c>
      <c r="CU1634" s="413">
        <v>909</v>
      </c>
      <c r="CV1634" s="413">
        <v>905</v>
      </c>
      <c r="CW1634" s="413"/>
      <c r="CX1634" s="417">
        <v>906.89</v>
      </c>
      <c r="CY1634" s="413">
        <v>3.1374666666666666</v>
      </c>
      <c r="CZ1634" s="416">
        <v>0.80200000000000005</v>
      </c>
    </row>
    <row r="1635" spans="1:104" s="1" customFormat="1" hidden="1">
      <c r="A1635" s="315">
        <v>46194</v>
      </c>
      <c r="B1635" s="410">
        <v>3.2</v>
      </c>
      <c r="C1635" s="411">
        <v>1.5033599999999998</v>
      </c>
      <c r="D1635" s="412">
        <v>0.48909600000000009</v>
      </c>
      <c r="E1635" s="412">
        <v>0.54284399999999988</v>
      </c>
      <c r="F1635" s="412">
        <v>0</v>
      </c>
      <c r="G1635" s="413">
        <f>_xll.SRS1Splines.Functions25.Linear_Interp(V_NEM!$R$687:$R$703,V_NEM!$T$687:$T$703,M1635)+_xll.SRS1Splines.Functions25.Linear_Interp(V_NEM!$AB$687:$AB$703,V_NEM!$AD$687:$AD$703,N1635)</f>
        <v>0.669960068500003</v>
      </c>
      <c r="H1635" s="308">
        <f>(G1635/(V_NEM!$T$696+V_NEM!$AD$696))*100</f>
        <v>69.12686992041057</v>
      </c>
      <c r="I1635" s="308">
        <f>G1635-(V_NEM!$T$694+V_NEM!$AD$694)</f>
        <v>3.0473933500003048E-2</v>
      </c>
      <c r="J1635" s="308">
        <f>((IFERROR((_xll.SRS1Splines.Functions25.Linear_Interp(V_NEM!$R$687:$R$703,V_NEM!$T$687:$T$703,M1635) - V_NEM!$X$689) / (V_NEM!$X$688- V_NEM!$X$689) * 100, 0))+(IFERROR((_xll.SRS1Splines.Functions25.Linear_Interp(V_NEM!$AB$687:$AB$703,V_NEM!$AD$687:$AD$703,N1635) - V_NEM!$AH$689) / (V_NEM!$AH$688- V_NEM!$AH$689) * 100, 0)))/2</f>
        <v>19.597640934181065</v>
      </c>
      <c r="K1635" s="308">
        <v>784.3</v>
      </c>
      <c r="L1635" s="308">
        <v>781.8</v>
      </c>
      <c r="M1635" s="371">
        <v>782.1</v>
      </c>
      <c r="N1635" s="371">
        <v>782.75</v>
      </c>
      <c r="O1635" s="413">
        <v>1.2886666666666666</v>
      </c>
      <c r="P1635" s="414">
        <v>0.52819399999999994</v>
      </c>
      <c r="Q1635" s="415">
        <v>0</v>
      </c>
      <c r="R1635" s="413">
        <v>1.7713333333333334</v>
      </c>
      <c r="S1635" s="408">
        <v>0.15327486255836476</v>
      </c>
      <c r="T1635" s="408">
        <v>0.88122199999999984</v>
      </c>
      <c r="U1635" s="408"/>
      <c r="V1635" s="413">
        <f>_xll.SRS1Splines.Functions25.Linear_Interp(V_NK3!$P$8:$P$32,V_NK3!$R$8:$R$32,AC1635)</f>
        <v>219.72042845000101</v>
      </c>
      <c r="W1635" s="413">
        <f>(V1635/V_NK3!$R$28)*100</f>
        <v>40.527822255145978</v>
      </c>
      <c r="X1635" s="308">
        <f>V1635-V_NK3!$R$8</f>
        <v>163.141776450001</v>
      </c>
      <c r="Y1635" s="308">
        <f>IFERROR((V1635 - V_NK3!$V$10) / (V_NK3!$V$9- V_NK3!$V$10) * 100, 0)</f>
        <v>33.598098137283358</v>
      </c>
      <c r="Z1635" s="308">
        <v>541.79999999999995</v>
      </c>
      <c r="AA1635" s="308">
        <v>521</v>
      </c>
      <c r="AB1635" s="413">
        <v>532.0231060266982</v>
      </c>
      <c r="AC1635" s="371">
        <v>530.69000000000005</v>
      </c>
      <c r="AD1635" s="308">
        <v>0.5</v>
      </c>
      <c r="AE1635" s="416">
        <v>0.19156999999999999</v>
      </c>
      <c r="AF1635" s="373">
        <v>7.4</v>
      </c>
      <c r="AG1635" s="413">
        <v>1.0246666666666666</v>
      </c>
      <c r="AH1635" s="408">
        <v>0.61077454285707489</v>
      </c>
      <c r="AI1635" s="408">
        <v>1.3971174000000002</v>
      </c>
      <c r="AJ1635" s="408"/>
      <c r="AK1635" s="413">
        <f>_xll.SRS1Splines.Functions25.Linear_Interp(V_NK2!$R$10:$R$21,V_NK2!$T$10:$T$21,AR1635)</f>
        <v>58.469028571457997</v>
      </c>
      <c r="AL1635" s="413">
        <f>(AK1635/V_NK2!$T$18)*100</f>
        <v>81.889395758344534</v>
      </c>
      <c r="AM1635" s="308">
        <f>AK1635-V_NK2!$T$11</f>
        <v>17.6490285714302</v>
      </c>
      <c r="AN1635" s="308">
        <f>IFERROR((AK1635 - V_NK2!$X$12) / (V_NK2!$X$11- V_NK2!$X$12) * 100, 0)</f>
        <v>57.714285714293879</v>
      </c>
      <c r="AO1635" s="308">
        <v>427</v>
      </c>
      <c r="AP1635" s="308">
        <v>420</v>
      </c>
      <c r="AQ1635" s="308"/>
      <c r="AR1635" s="371">
        <v>424.04</v>
      </c>
      <c r="AS1635" s="413">
        <v>0.8</v>
      </c>
      <c r="AT1635" s="416">
        <v>0.33264699999999997</v>
      </c>
      <c r="AU1635" s="415">
        <v>4.1399999999999997</v>
      </c>
      <c r="AV1635" s="413">
        <v>0.61343999999999999</v>
      </c>
      <c r="AW1635" s="408">
        <v>0.48639349431818885</v>
      </c>
      <c r="AX1635" s="408">
        <v>0.42919349431818177</v>
      </c>
      <c r="AY1635" s="408"/>
      <c r="AZ1635" s="413">
        <f>_xll.SRS1Splines.Functions25.Linear_Interp(V_NNG3A!$H$4:$H$12,V_NNG3A!$I$4:$I$12,BF1635)</f>
        <v>13.133700000000101</v>
      </c>
      <c r="BA1635" s="413">
        <f>(AZ1635/V_NNG3A!$I$8)*100</f>
        <v>94.828158844766079</v>
      </c>
      <c r="BB1635" s="308">
        <f>_xll.SRS1Splines.Functions25.Linear_Interp(V_NNG3A!$H$4:$H$12,V_NNG3A!$J$4:$J$12,BF1635)</f>
        <v>2.1461137931035998</v>
      </c>
      <c r="BC1635" s="308">
        <f>IFERROR((AZ1635-V_NNG3A!$J$20) / (V_NNG3A!$J$19-V_NNG3A!$J$20) * 100, 0)</f>
        <v>74.975665582463918</v>
      </c>
      <c r="BD1635" s="308">
        <v>1050</v>
      </c>
      <c r="BE1635" s="308">
        <v>1047</v>
      </c>
      <c r="BF1635" s="374">
        <v>1049.42</v>
      </c>
      <c r="BG1635" s="413">
        <v>0.2233333333333333</v>
      </c>
      <c r="BH1635" s="416">
        <v>0.1418399999999965</v>
      </c>
      <c r="BI1635" s="415">
        <v>0.8</v>
      </c>
      <c r="BJ1635" s="413">
        <v>1.9854719999999999</v>
      </c>
      <c r="BK1635" s="408">
        <v>1</v>
      </c>
      <c r="BL1635" s="408">
        <v>1</v>
      </c>
      <c r="BM1635" s="408">
        <f t="shared" ref="BM1635:BM1640" si="24">BK1635-BL1635</f>
        <v>0</v>
      </c>
      <c r="BN1635" s="413">
        <f>_xll.SRS1Splines.Functions25.Linear_Interp(V_XNN1!$K$3:$K$8,V_XNN1!$L$3:$L$8,BT1635)</f>
        <v>0.20333999999999999</v>
      </c>
      <c r="BO1635" s="413">
        <f>(BN1635/V_XNN1!$L$7)*100</f>
        <v>96.828571428571436</v>
      </c>
      <c r="BP1635" s="308">
        <f>_xll.SRS1Splines.Functions25.Linear_Interp(V_XNN1!$K$3:$K$8,V_XNN1!$M$3:$M$8,BT1635)</f>
        <v>4.7339999999999903E-2</v>
      </c>
      <c r="BQ1635" s="308">
        <f>IFERROR((BN1635 - V_XNN1!$M$16) / (V_XNN1!$M$15- V_XNN1!$M$16) * 100, 0)</f>
        <v>51.810584958217277</v>
      </c>
      <c r="BR1635" s="308">
        <v>252</v>
      </c>
      <c r="BS1635" s="308">
        <v>249</v>
      </c>
      <c r="BT1635" s="374">
        <v>251.63</v>
      </c>
      <c r="BU1635" s="413">
        <v>0.31825231799999992</v>
      </c>
      <c r="BV1635" s="416">
        <v>0.16</v>
      </c>
      <c r="BW1635" s="415">
        <v>0</v>
      </c>
      <c r="BX1635" s="413">
        <v>1.7540495999999999</v>
      </c>
      <c r="BY1635" s="408">
        <v>0.54432000000000003</v>
      </c>
      <c r="BZ1635" s="408">
        <v>0</v>
      </c>
      <c r="CA1635" s="408"/>
      <c r="CB1635" s="413">
        <f>_xll.SRS1Splines.Functions25.Linear_Interp(V_NSPC!$N$4:$N$67,V_NSPC!$P$4:$P$67,CI1635)</f>
        <v>8.7514853959999197</v>
      </c>
      <c r="CC1635" s="413">
        <f>(CB1635/V_NSPC!$T$5)*100</f>
        <v>7.222889907514161</v>
      </c>
      <c r="CD1635" s="308">
        <f>CB1635-V_NSPC!$T$6</f>
        <v>7.6843185959999198</v>
      </c>
      <c r="CE1635" s="413">
        <f>IFERROR((CB1635 - V_NSPC!$T$6) / (V_NSPC!$T$5- V_NSPC!$T$6) * 100, 0)</f>
        <v>6.3984776489848336</v>
      </c>
      <c r="CF1635" s="413">
        <v>995</v>
      </c>
      <c r="CG1635" s="413">
        <v>955</v>
      </c>
      <c r="CH1635" s="413"/>
      <c r="CI1635" s="417">
        <v>967.3</v>
      </c>
      <c r="CJ1635" s="413"/>
      <c r="CK1635" s="416"/>
      <c r="CL1635" s="415"/>
      <c r="CM1635" s="413">
        <v>1.7540495999999999</v>
      </c>
      <c r="CN1635" s="408">
        <v>1.5983999999999998E-2</v>
      </c>
      <c r="CO1635" s="408">
        <v>0</v>
      </c>
      <c r="CP1635" s="408"/>
      <c r="CQ1635" s="413">
        <f>_xll.SRS1Splines.Functions25.Linear_Interp(V_NSPC!$X$4:$X$46,V_NSPC!$Z$4:$Z$46,CX1635)</f>
        <v>11.075019713400099</v>
      </c>
      <c r="CR1635" s="413">
        <f>(CQ1635/V_NSPC!$AD$5)*100</f>
        <v>71.714733188818542</v>
      </c>
      <c r="CS1635" s="308">
        <f>CQ1635-V_NSPC!$AD$6</f>
        <v>2.976581193400099</v>
      </c>
      <c r="CT1635" s="413">
        <f>IFERROR((CQ1635 - V_NSPC!$AD$6) / (V_NSPC!$AD$5- V_NSPC!$AD$6) * 100, 0)</f>
        <v>40.5268181085263</v>
      </c>
      <c r="CU1635" s="413">
        <v>909</v>
      </c>
      <c r="CV1635" s="413">
        <v>905</v>
      </c>
      <c r="CW1635" s="413"/>
      <c r="CX1635" s="417">
        <v>906.94</v>
      </c>
      <c r="CY1635" s="413">
        <v>3.1374666666666666</v>
      </c>
      <c r="CZ1635" s="416">
        <v>0</v>
      </c>
    </row>
    <row r="1636" spans="1:104" s="1" customFormat="1" hidden="1">
      <c r="A1636" s="315">
        <v>46195</v>
      </c>
      <c r="B1636" s="410">
        <v>0</v>
      </c>
      <c r="C1636" s="411">
        <v>1.5033599999999998</v>
      </c>
      <c r="D1636" s="412">
        <v>0.4792320000000001</v>
      </c>
      <c r="E1636" s="412">
        <v>0.41947199999999996</v>
      </c>
      <c r="F1636" s="412">
        <v>0</v>
      </c>
      <c r="G1636" s="413">
        <f>_xll.SRS1Splines.Functions25.Linear_Interp(V_NEM!$R$687:$R$703,V_NEM!$T$687:$T$703,M1636)+_xll.SRS1Splines.Functions25.Linear_Interp(V_NEM!$AB$687:$AB$703,V_NEM!$AD$687:$AD$703,N1636)</f>
        <v>0.67554452290000322</v>
      </c>
      <c r="H1636" s="308">
        <f>(G1636/(V_NEM!$T$696+V_NEM!$AD$696))*100</f>
        <v>69.703077176687188</v>
      </c>
      <c r="I1636" s="308">
        <f>G1636-(V_NEM!$T$694+V_NEM!$AD$694)</f>
        <v>3.6058387900003264E-2</v>
      </c>
      <c r="J1636" s="308">
        <f>((IFERROR((_xll.SRS1Splines.Functions25.Linear_Interp(V_NEM!$R$687:$R$703,V_NEM!$T$687:$T$703,M1636) - V_NEM!$X$689) / (V_NEM!$X$688- V_NEM!$X$689) * 100, 0))+(IFERROR((_xll.SRS1Splines.Functions25.Linear_Interp(V_NEM!$AB$687:$AB$703,V_NEM!$AD$687:$AD$703,N1636) - V_NEM!$AH$689) / (V_NEM!$AH$688- V_NEM!$AH$689) * 100, 0)))/2</f>
        <v>25.122473550518798</v>
      </c>
      <c r="K1636" s="308">
        <v>784.3</v>
      </c>
      <c r="L1636" s="308">
        <v>781.8</v>
      </c>
      <c r="M1636" s="371">
        <v>782.1</v>
      </c>
      <c r="N1636" s="371">
        <v>782.99</v>
      </c>
      <c r="O1636" s="413">
        <v>1.2886666666666666</v>
      </c>
      <c r="P1636" s="414">
        <v>0.44035099999999999</v>
      </c>
      <c r="Q1636" s="415">
        <v>0</v>
      </c>
      <c r="R1636" s="413">
        <v>1.7713333333333334</v>
      </c>
      <c r="S1636" s="408">
        <v>0.256608</v>
      </c>
      <c r="T1636" s="408">
        <v>3.6728883999999993</v>
      </c>
      <c r="U1636" s="408"/>
      <c r="V1636" s="413">
        <f>_xll.SRS1Splines.Functions25.Linear_Interp(V_NK3!$P$8:$P$32,V_NK3!$R$8:$R$32,AC1636)</f>
        <v>215.83804364999901</v>
      </c>
      <c r="W1636" s="413">
        <f>(V1636/V_NK3!$R$28)*100</f>
        <v>39.811709501268083</v>
      </c>
      <c r="X1636" s="308">
        <f>V1636-V_NK3!$R$8</f>
        <v>159.259391649999</v>
      </c>
      <c r="Y1636" s="308">
        <f>IFERROR((V1636 - V_NK3!$V$10) / (V_NK3!$V$9- V_NK3!$V$10) * 100, 0)</f>
        <v>32.79854361265096</v>
      </c>
      <c r="Z1636" s="308">
        <v>541.79999999999995</v>
      </c>
      <c r="AA1636" s="308">
        <v>521</v>
      </c>
      <c r="AB1636" s="413">
        <v>531.86413829477283</v>
      </c>
      <c r="AC1636" s="371">
        <v>530.53</v>
      </c>
      <c r="AD1636" s="308">
        <v>0.5</v>
      </c>
      <c r="AE1636" s="416">
        <v>0.798454</v>
      </c>
      <c r="AF1636" s="373">
        <v>0</v>
      </c>
      <c r="AG1636" s="413">
        <v>1.0246666666666666</v>
      </c>
      <c r="AH1636" s="408">
        <v>3.6743187014285374</v>
      </c>
      <c r="AI1636" s="408">
        <v>4.6790901299999996</v>
      </c>
      <c r="AJ1636" s="408"/>
      <c r="AK1636" s="413">
        <f>_xll.SRS1Splines.Functions25.Linear_Interp(V_NK2!$R$10:$R$21,V_NK2!$T$10:$T$21,AR1636)</f>
        <v>57.464257142886403</v>
      </c>
      <c r="AL1636" s="413">
        <f>(AK1636/V_NK2!$T$18)*100</f>
        <v>80.482152861185426</v>
      </c>
      <c r="AM1636" s="308">
        <f>AK1636-V_NK2!$T$11</f>
        <v>16.644257142858606</v>
      </c>
      <c r="AN1636" s="308">
        <f>IFERROR((AK1636 - V_NK2!$X$12) / (V_NK2!$X$11- V_NK2!$X$12) * 100, 0)</f>
        <v>54.428571428578884</v>
      </c>
      <c r="AO1636" s="308">
        <v>427</v>
      </c>
      <c r="AP1636" s="308">
        <v>420</v>
      </c>
      <c r="AQ1636" s="308"/>
      <c r="AR1636" s="371">
        <v>423.81</v>
      </c>
      <c r="AS1636" s="413">
        <v>0.8</v>
      </c>
      <c r="AT1636" s="416">
        <v>1.0906969999999998</v>
      </c>
      <c r="AU1636" s="415">
        <v>4.1399999999999997</v>
      </c>
      <c r="AV1636" s="413">
        <v>0.61343999999999999</v>
      </c>
      <c r="AW1636" s="408">
        <v>0.39145332386362913</v>
      </c>
      <c r="AX1636" s="408">
        <v>0.64365332386363627</v>
      </c>
      <c r="AY1636" s="408"/>
      <c r="AZ1636" s="413">
        <f>_xll.SRS1Splines.Functions25.Linear_Interp(V_NNG3A!$H$4:$H$12,V_NNG3A!$I$4:$I$12,BF1636)</f>
        <v>11.9357500000001</v>
      </c>
      <c r="BA1636" s="413">
        <f>(AZ1636/V_NNG3A!$I$8)*100</f>
        <v>86.178700361011551</v>
      </c>
      <c r="BB1636" s="308">
        <f>_xll.SRS1Splines.Functions25.Linear_Interp(V_NNG3A!$H$4:$H$12,V_NNG3A!$J$4:$J$12,BF1636)</f>
        <v>0.94816379310356602</v>
      </c>
      <c r="BC1636" s="308">
        <f>IFERROR((AZ1636-V_NNG3A!$J$20) / (V_NNG3A!$J$19-V_NNG3A!$J$20) * 100, 0)</f>
        <v>33.124623539337314</v>
      </c>
      <c r="BD1636" s="308">
        <v>1050</v>
      </c>
      <c r="BE1636" s="308">
        <v>1047</v>
      </c>
      <c r="BF1636" s="374">
        <v>1048.45</v>
      </c>
      <c r="BG1636" s="413">
        <v>0.2233333333333333</v>
      </c>
      <c r="BH1636" s="416">
        <v>0.21530999999999767</v>
      </c>
      <c r="BI1636" s="415">
        <v>0</v>
      </c>
      <c r="BJ1636" s="413">
        <v>1.9854719999999999</v>
      </c>
      <c r="BK1636" s="408">
        <v>0.86659199999999992</v>
      </c>
      <c r="BL1636" s="408">
        <v>0.87091200000000002</v>
      </c>
      <c r="BM1636" s="408">
        <f t="shared" si="24"/>
        <v>-4.3200000000001015E-3</v>
      </c>
      <c r="BN1636" s="413">
        <f>_xll.SRS1Splines.Functions25.Linear_Interp(V_XNN1!$K$3:$K$8,V_XNN1!$L$3:$L$8,BT1636)</f>
        <v>0.19919999999999999</v>
      </c>
      <c r="BO1636" s="413">
        <f>(BN1636/V_XNN1!$L$7)*100</f>
        <v>94.857142857142847</v>
      </c>
      <c r="BP1636" s="308">
        <f>_xll.SRS1Splines.Functions25.Linear_Interp(V_XNN1!$K$3:$K$8,V_XNN1!$M$3:$M$8,BT1636)</f>
        <v>4.3200000000000099E-2</v>
      </c>
      <c r="BQ1636" s="308">
        <f>IFERROR((BN1636 - V_XNN1!$M$16) / (V_XNN1!$M$15- V_XNN1!$M$16) * 100, 0)</f>
        <v>38.99721448467966</v>
      </c>
      <c r="BR1636" s="308">
        <v>252</v>
      </c>
      <c r="BS1636" s="308">
        <v>249</v>
      </c>
      <c r="BT1636" s="374">
        <v>251.4</v>
      </c>
      <c r="BU1636" s="413">
        <v>0.31825231799999992</v>
      </c>
      <c r="BV1636" s="416">
        <v>0.14036999999999999</v>
      </c>
      <c r="BW1636" s="415">
        <v>0</v>
      </c>
      <c r="BX1636" s="413">
        <v>1.7540495999999999</v>
      </c>
      <c r="BY1636" s="408">
        <v>0.54432000000000003</v>
      </c>
      <c r="BZ1636" s="408">
        <v>0.33782400000000001</v>
      </c>
      <c r="CA1636" s="408"/>
      <c r="CB1636" s="413">
        <f>_xll.SRS1Splines.Functions25.Linear_Interp(V_NSPC!$N$4:$N$67,V_NSPC!$P$4:$P$67,CI1636)</f>
        <v>9.1131890799999997</v>
      </c>
      <c r="CC1636" s="413">
        <f>(CB1636/V_NSPC!$T$5)*100</f>
        <v>7.5214159028690757</v>
      </c>
      <c r="CD1636" s="308">
        <f>CB1636-V_NSPC!$T$6</f>
        <v>8.046022279999999</v>
      </c>
      <c r="CE1636" s="413">
        <f>IFERROR((CB1636 - V_NSPC!$T$6) / (V_NSPC!$T$5- V_NSPC!$T$6) * 100, 0)</f>
        <v>6.699656329790014</v>
      </c>
      <c r="CF1636" s="413">
        <v>995</v>
      </c>
      <c r="CG1636" s="413">
        <v>955</v>
      </c>
      <c r="CH1636" s="413"/>
      <c r="CI1636" s="417">
        <v>967.5</v>
      </c>
      <c r="CJ1636" s="413"/>
      <c r="CK1636" s="416"/>
      <c r="CL1636" s="415"/>
      <c r="CM1636" s="413">
        <v>1.7540495999999999</v>
      </c>
      <c r="CN1636" s="408">
        <v>1.5983999999999998E-2</v>
      </c>
      <c r="CO1636" s="408">
        <v>0.33782400000000001</v>
      </c>
      <c r="CP1636" s="408"/>
      <c r="CQ1636" s="413">
        <f>_xll.SRS1Splines.Functions25.Linear_Interp(V_NSPC!$X$4:$X$46,V_NSPC!$Z$4:$Z$46,CX1636)</f>
        <v>10.8471092179999</v>
      </c>
      <c r="CR1636" s="413">
        <f>(CQ1636/V_NSPC!$AD$5)*100</f>
        <v>70.238930816315232</v>
      </c>
      <c r="CS1636" s="308">
        <f>CQ1636-V_NSPC!$AD$6</f>
        <v>2.7486706979999003</v>
      </c>
      <c r="CT1636" s="413">
        <f>IFERROR((CQ1636 - V_NSPC!$AD$6) / (V_NSPC!$AD$5- V_NSPC!$AD$6) * 100, 0)</f>
        <v>37.42376578373576</v>
      </c>
      <c r="CU1636" s="413">
        <v>909</v>
      </c>
      <c r="CV1636" s="413">
        <v>905</v>
      </c>
      <c r="CW1636" s="413"/>
      <c r="CX1636" s="417">
        <v>906.8</v>
      </c>
      <c r="CY1636" s="413">
        <v>3.1374666666666666</v>
      </c>
      <c r="CZ1636" s="416">
        <v>0.51924000000000003</v>
      </c>
    </row>
    <row r="1637" spans="1:104" s="1" customFormat="1" hidden="1">
      <c r="A1637" s="315">
        <v>46196</v>
      </c>
      <c r="B1637" s="410">
        <v>0</v>
      </c>
      <c r="C1637" s="411">
        <v>1.5033599999999998</v>
      </c>
      <c r="D1637" s="412">
        <v>0.49510799999999988</v>
      </c>
      <c r="E1637" s="412">
        <v>0.47339999999999999</v>
      </c>
      <c r="F1637" s="412">
        <v>0</v>
      </c>
      <c r="G1637" s="413">
        <f>_xll.SRS1Splines.Functions25.Linear_Interp(V_NEM!$R$687:$R$703,V_NEM!$T$687:$T$703,M1637)+_xll.SRS1Splines.Functions25.Linear_Interp(V_NEM!$AB$687:$AB$703,V_NEM!$AD$687:$AD$703,N1637)</f>
        <v>0.6736830381000023</v>
      </c>
      <c r="H1637" s="308">
        <f>(G1637/(V_NEM!$T$696+V_NEM!$AD$696))*100</f>
        <v>69.511008091261559</v>
      </c>
      <c r="I1637" s="308">
        <f>G1637-(V_NEM!$T$694+V_NEM!$AD$694)</f>
        <v>3.419690310000234E-2</v>
      </c>
      <c r="J1637" s="308">
        <f>((IFERROR((_xll.SRS1Splines.Functions25.Linear_Interp(V_NEM!$R$687:$R$703,V_NEM!$T$687:$T$703,M1637) - V_NEM!$X$689) / (V_NEM!$X$688- V_NEM!$X$689) * 100, 0))+(IFERROR((_xll.SRS1Splines.Functions25.Linear_Interp(V_NEM!$AB$687:$AB$703,V_NEM!$AD$687:$AD$703,N1637) - V_NEM!$AH$689) / (V_NEM!$AH$688- V_NEM!$AH$689) * 100, 0)))/2</f>
        <v>23.280862678405398</v>
      </c>
      <c r="K1637" s="308">
        <v>784.3</v>
      </c>
      <c r="L1637" s="308">
        <v>781.8</v>
      </c>
      <c r="M1637" s="371">
        <v>782.1</v>
      </c>
      <c r="N1637" s="371">
        <v>782.91</v>
      </c>
      <c r="O1637" s="413">
        <v>1.2886666666666666</v>
      </c>
      <c r="P1637" s="414">
        <v>0.45832999999999996</v>
      </c>
      <c r="Q1637" s="415">
        <v>0</v>
      </c>
      <c r="R1637" s="413">
        <v>1.7713333333333334</v>
      </c>
      <c r="S1637" s="408">
        <v>0.23414399999999999</v>
      </c>
      <c r="T1637" s="408">
        <v>3.3808435999999995</v>
      </c>
      <c r="U1637" s="408"/>
      <c r="V1637" s="413">
        <f>_xll.SRS1Splines.Functions25.Linear_Interp(V_NK3!$P$8:$P$32,V_NK3!$R$8:$R$32,AC1637)</f>
        <v>212.1983079</v>
      </c>
      <c r="W1637" s="413">
        <f>(V1637/V_NK3!$R$28)*100</f>
        <v>39.140353794508087</v>
      </c>
      <c r="X1637" s="308">
        <f>V1637-V_NK3!$R$8</f>
        <v>155.6196559</v>
      </c>
      <c r="Y1637" s="308">
        <f>IFERROR((V1637 - V_NK3!$V$10) / (V_NK3!$V$9- V_NK3!$V$10) * 100, 0)</f>
        <v>32.048961245808691</v>
      </c>
      <c r="Z1637" s="308">
        <v>541.79999999999995</v>
      </c>
      <c r="AA1637" s="308">
        <v>521</v>
      </c>
      <c r="AB1637" s="413">
        <v>531.69824459747736</v>
      </c>
      <c r="AC1637" s="371">
        <v>530.38</v>
      </c>
      <c r="AD1637" s="308">
        <v>0.5</v>
      </c>
      <c r="AE1637" s="416">
        <v>0.73496600000000001</v>
      </c>
      <c r="AF1637" s="373">
        <v>0</v>
      </c>
      <c r="AG1637" s="413">
        <v>1.0246666666666666</v>
      </c>
      <c r="AH1637" s="408">
        <v>3.4146295699999998</v>
      </c>
      <c r="AI1637" s="408">
        <v>3.7204295699999999</v>
      </c>
      <c r="AJ1637" s="408"/>
      <c r="AK1637" s="413">
        <f>_xll.SRS1Splines.Functions25.Linear_Interp(V_NK2!$R$10:$R$21,V_NK2!$T$10:$T$21,AR1637)</f>
        <v>57.158457142886398</v>
      </c>
      <c r="AL1637" s="413">
        <f>(AK1637/V_NK2!$T$18)*100</f>
        <v>80.053861544658815</v>
      </c>
      <c r="AM1637" s="308">
        <f>AK1637-V_NK2!$T$11</f>
        <v>16.338457142858601</v>
      </c>
      <c r="AN1637" s="308">
        <f>IFERROR((AK1637 - V_NK2!$X$12) / (V_NK2!$X$11- V_NK2!$X$12) * 100, 0)</f>
        <v>53.42857142857882</v>
      </c>
      <c r="AO1637" s="308">
        <v>427</v>
      </c>
      <c r="AP1637" s="308">
        <v>420</v>
      </c>
      <c r="AQ1637" s="308"/>
      <c r="AR1637" s="371">
        <v>423.74</v>
      </c>
      <c r="AS1637" s="413">
        <v>0.8</v>
      </c>
      <c r="AT1637" s="416">
        <v>0.86723299999999992</v>
      </c>
      <c r="AU1637" s="415">
        <v>2.2999999999999998</v>
      </c>
      <c r="AV1637" s="413">
        <v>0.61343999999999999</v>
      </c>
      <c r="AW1637" s="408">
        <v>0.24604343750000954</v>
      </c>
      <c r="AX1637" s="408">
        <v>0.32144343750000004</v>
      </c>
      <c r="AY1637" s="408"/>
      <c r="AZ1637" s="413">
        <f>_xll.SRS1Splines.Functions25.Linear_Interp(V_NNG3A!$H$4:$H$12,V_NNG3A!$I$4:$I$12,BF1637)</f>
        <v>11.5776000000001</v>
      </c>
      <c r="BA1637" s="413">
        <f>(AZ1637/V_NNG3A!$I$8)*100</f>
        <v>83.592779783394221</v>
      </c>
      <c r="BB1637" s="308">
        <f>_xll.SRS1Splines.Functions25.Linear_Interp(V_NNG3A!$H$4:$H$12,V_NNG3A!$J$4:$J$12,BF1637)</f>
        <v>0.59001379310360502</v>
      </c>
      <c r="BC1637" s="308">
        <f>IFERROR((AZ1637-V_NNG3A!$J$20) / (V_NNG3A!$J$19-V_NNG3A!$J$20) * 100, 0)</f>
        <v>20.6124563305675</v>
      </c>
      <c r="BD1637" s="308">
        <v>1050</v>
      </c>
      <c r="BE1637" s="308">
        <v>1047</v>
      </c>
      <c r="BF1637" s="374">
        <v>1048.1600000000001</v>
      </c>
      <c r="BG1637" s="413">
        <v>0.2233333333333333</v>
      </c>
      <c r="BH1637" s="416">
        <v>0.10586999999999534</v>
      </c>
      <c r="BI1637" s="415">
        <v>0.6</v>
      </c>
      <c r="BJ1637" s="413">
        <v>1.9854719999999999</v>
      </c>
      <c r="BK1637" s="408">
        <v>0.96336000000000011</v>
      </c>
      <c r="BL1637" s="408">
        <v>0.9745919999999999</v>
      </c>
      <c r="BM1637" s="408">
        <f t="shared" si="24"/>
        <v>-1.1231999999999798E-2</v>
      </c>
      <c r="BN1637" s="413">
        <f>_xll.SRS1Splines.Functions25.Linear_Interp(V_XNN1!$K$3:$K$8,V_XNN1!$L$3:$L$8,BT1637)</f>
        <v>0.211782</v>
      </c>
      <c r="BO1637" s="413">
        <f>(BN1637/V_XNN1!$L$7)*100</f>
        <v>100.84857142857142</v>
      </c>
      <c r="BP1637" s="308">
        <f>_xll.SRS1Splines.Functions25.Linear_Interp(V_XNN1!$K$3:$K$8,V_XNN1!$M$3:$M$8,BT1637)</f>
        <v>5.5781999999999901E-2</v>
      </c>
      <c r="BQ1637" s="308">
        <f>IFERROR((BN1637 - V_XNN1!$M$16) / (V_XNN1!$M$15- V_XNN1!$M$16) * 100, 0)</f>
        <v>77.938718662952667</v>
      </c>
      <c r="BR1637" s="308">
        <v>252</v>
      </c>
      <c r="BS1637" s="308">
        <v>249</v>
      </c>
      <c r="BT1637" s="374">
        <v>252.1</v>
      </c>
      <c r="BU1637" s="413">
        <v>0.31825231799999992</v>
      </c>
      <c r="BV1637" s="416">
        <v>0.15570700000000001</v>
      </c>
      <c r="BW1637" s="415">
        <v>0</v>
      </c>
      <c r="BX1637" s="413">
        <v>1.7540495999999999</v>
      </c>
      <c r="BY1637" s="408">
        <v>0.45014399999999999</v>
      </c>
      <c r="BZ1637" s="408">
        <v>0.362016</v>
      </c>
      <c r="CA1637" s="408"/>
      <c r="CB1637" s="413">
        <f>_xll.SRS1Splines.Functions25.Linear_Interp(V_NSPC!$N$4:$N$67,V_NSPC!$P$4:$P$67,CI1637)</f>
        <v>9.3121261062000205</v>
      </c>
      <c r="CC1637" s="413">
        <f>(CB1637/V_NSPC!$T$5)*100</f>
        <v>7.6856052003142592</v>
      </c>
      <c r="CD1637" s="308">
        <f>CB1637-V_NSPC!$T$6</f>
        <v>8.2449593062000197</v>
      </c>
      <c r="CE1637" s="413">
        <f>IFERROR((CB1637 - V_NSPC!$T$6) / (V_NSPC!$T$5- V_NSPC!$T$6) * 100, 0)</f>
        <v>6.8653046042328452</v>
      </c>
      <c r="CF1637" s="413">
        <v>995</v>
      </c>
      <c r="CG1637" s="413">
        <v>955</v>
      </c>
      <c r="CH1637" s="413"/>
      <c r="CI1637" s="417">
        <v>967.61</v>
      </c>
      <c r="CJ1637" s="413"/>
      <c r="CK1637" s="416"/>
      <c r="CL1637" s="415"/>
      <c r="CM1637" s="413">
        <v>1.7540495999999999</v>
      </c>
      <c r="CN1637" s="408">
        <v>1.0368E-2</v>
      </c>
      <c r="CO1637" s="408">
        <v>0.362016</v>
      </c>
      <c r="CP1637" s="408"/>
      <c r="CQ1637" s="413">
        <f>_xll.SRS1Splines.Functions25.Linear_Interp(V_NSPC!$X$4:$X$46,V_NSPC!$Z$4:$Z$46,CX1637)</f>
        <v>10.863388539099899</v>
      </c>
      <c r="CR1637" s="413">
        <f>(CQ1637/V_NSPC!$AD$5)*100</f>
        <v>70.34434527149395</v>
      </c>
      <c r="CS1637" s="308">
        <f>CQ1637-V_NSPC!$AD$6</f>
        <v>2.7649500190998992</v>
      </c>
      <c r="CT1637" s="413">
        <f>IFERROR((CQ1637 - V_NSPC!$AD$6) / (V_NSPC!$AD$5- V_NSPC!$AD$6) * 100, 0)</f>
        <v>37.645412378363453</v>
      </c>
      <c r="CU1637" s="413">
        <v>909</v>
      </c>
      <c r="CV1637" s="413">
        <v>905</v>
      </c>
      <c r="CW1637" s="413"/>
      <c r="CX1637" s="417">
        <v>906.81</v>
      </c>
      <c r="CY1637" s="413">
        <v>3.1374666666666666</v>
      </c>
      <c r="CZ1637" s="416">
        <v>0.50498399999999999</v>
      </c>
    </row>
    <row r="1638" spans="1:104" s="1" customFormat="1" hidden="1">
      <c r="A1638" s="315">
        <v>46197</v>
      </c>
      <c r="B1638" s="410">
        <v>0</v>
      </c>
      <c r="C1638" s="411">
        <v>1.5033599999999998</v>
      </c>
      <c r="D1638" s="412">
        <v>0.517536</v>
      </c>
      <c r="E1638" s="412">
        <v>0.42069599999999996</v>
      </c>
      <c r="F1638" s="412">
        <v>0</v>
      </c>
      <c r="G1638" s="413">
        <f>_xll.SRS1Splines.Functions25.Linear_Interp(V_NEM!$R$687:$R$703,V_NEM!$T$687:$T$703,M1638)+_xll.SRS1Splines.Functions25.Linear_Interp(V_NEM!$AB$687:$AB$703,V_NEM!$AD$687:$AD$703,N1638)</f>
        <v>0.6774134697000016</v>
      </c>
      <c r="H1638" s="308">
        <f>(G1638/(V_NEM!$T$696+V_NEM!$AD$696))*100</f>
        <v>69.895916195616948</v>
      </c>
      <c r="I1638" s="308">
        <f>G1638-(V_NEM!$T$694+V_NEM!$AD$694)</f>
        <v>3.7927334700001647E-2</v>
      </c>
      <c r="J1638" s="308">
        <f>((IFERROR((_xll.SRS1Splines.Functions25.Linear_Interp(V_NEM!$R$687:$R$703,V_NEM!$T$687:$T$703,M1638) - V_NEM!$X$689) / (V_NEM!$X$688- V_NEM!$X$689) * 100, 0))+(IFERROR((_xll.SRS1Splines.Functions25.Linear_Interp(V_NEM!$AB$687:$AB$703,V_NEM!$AD$687:$AD$703,N1638) - V_NEM!$AH$689) / (V_NEM!$AH$688- V_NEM!$AH$689) * 100, 0)))/2</f>
        <v>26.971466755446794</v>
      </c>
      <c r="K1638" s="308">
        <v>784.3</v>
      </c>
      <c r="L1638" s="308">
        <v>781.8</v>
      </c>
      <c r="M1638" s="371">
        <v>782.1</v>
      </c>
      <c r="N1638" s="371">
        <v>783.06</v>
      </c>
      <c r="O1638" s="413">
        <v>1.2886666666666666</v>
      </c>
      <c r="P1638" s="414">
        <v>0.43856200000000001</v>
      </c>
      <c r="Q1638" s="415">
        <v>0</v>
      </c>
      <c r="R1638" s="413">
        <v>1.7713333333333334</v>
      </c>
      <c r="S1638" s="408">
        <v>0.20649600000000001</v>
      </c>
      <c r="T1638" s="408">
        <v>2.2322466000000003</v>
      </c>
      <c r="U1638" s="408"/>
      <c r="V1638" s="413">
        <f>_xll.SRS1Splines.Functions25.Linear_Interp(V_NK3!$P$8:$P$32,V_NK3!$R$8:$R$32,AC1638)</f>
        <v>209.52916834999999</v>
      </c>
      <c r="W1638" s="413">
        <f>(V1638/V_NK3!$R$28)*100</f>
        <v>38.648026276217287</v>
      </c>
      <c r="X1638" s="308">
        <f>V1638-V_NK3!$R$8</f>
        <v>152.95051634999999</v>
      </c>
      <c r="Y1638" s="308">
        <f>IFERROR((V1638 - V_NK3!$V$10) / (V_NK3!$V$9- V_NK3!$V$10) * 100, 0)</f>
        <v>31.499267510124195</v>
      </c>
      <c r="Z1638" s="308">
        <v>541.79999999999995</v>
      </c>
      <c r="AA1638" s="308">
        <v>521</v>
      </c>
      <c r="AB1638" s="413">
        <v>531.53235090018188</v>
      </c>
      <c r="AC1638" s="371">
        <v>530.27</v>
      </c>
      <c r="AD1638" s="308">
        <v>0.5</v>
      </c>
      <c r="AE1638" s="416">
        <v>0.48527100000000001</v>
      </c>
      <c r="AF1638" s="373">
        <v>0</v>
      </c>
      <c r="AG1638" s="413">
        <v>1.0246666666666666</v>
      </c>
      <c r="AH1638" s="408">
        <v>2.4756112071426868</v>
      </c>
      <c r="AI1638" s="408">
        <v>2.6066683500000001</v>
      </c>
      <c r="AJ1638" s="408"/>
      <c r="AK1638" s="413">
        <f>_xll.SRS1Splines.Functions25.Linear_Interp(V_NK2!$R$10:$R$21,V_NK2!$T$10:$T$21,AR1638)</f>
        <v>57.027400000029097</v>
      </c>
      <c r="AL1638" s="413">
        <f>(AK1638/V_NK2!$T$18)*100</f>
        <v>79.870308123290044</v>
      </c>
      <c r="AM1638" s="308">
        <f>AK1638-V_NK2!$T$11</f>
        <v>16.2074000000013</v>
      </c>
      <c r="AN1638" s="308">
        <f>IFERROR((AK1638 - V_NK2!$X$12) / (V_NK2!$X$11- V_NK2!$X$12) * 100, 0)</f>
        <v>53.00000000000685</v>
      </c>
      <c r="AO1638" s="308">
        <v>427</v>
      </c>
      <c r="AP1638" s="308">
        <v>420</v>
      </c>
      <c r="AQ1638" s="308"/>
      <c r="AR1638" s="371">
        <v>423.71</v>
      </c>
      <c r="AS1638" s="413">
        <v>0.8</v>
      </c>
      <c r="AT1638" s="416">
        <v>0.60761500000000002</v>
      </c>
      <c r="AU1638" s="415">
        <v>1.2</v>
      </c>
      <c r="AV1638" s="413">
        <v>0.61343999999999999</v>
      </c>
      <c r="AW1638" s="408">
        <v>0.23699999999999999</v>
      </c>
      <c r="AX1638" s="408">
        <v>0.18</v>
      </c>
      <c r="AY1638" s="408"/>
      <c r="AZ1638" s="413">
        <f>_xll.SRS1Splines.Functions25.Linear_Interp(V_NNG3A!$H$4:$H$12,V_NNG3A!$I$4:$I$12,BF1638)</f>
        <v>11.8616500000001</v>
      </c>
      <c r="BA1638" s="413">
        <f>(AZ1638/V_NNG3A!$I$8)*100</f>
        <v>85.643682310470041</v>
      </c>
      <c r="BB1638" s="308">
        <f>_xll.SRS1Splines.Functions25.Linear_Interp(V_NNG3A!$H$4:$H$12,V_NNG3A!$J$4:$J$12,BF1638)</f>
        <v>0.87406379310363203</v>
      </c>
      <c r="BC1638" s="308">
        <f>IFERROR((AZ1638-V_NNG3A!$J$20) / (V_NNG3A!$J$19-V_NNG3A!$J$20) * 100, 0)</f>
        <v>30.53589928924702</v>
      </c>
      <c r="BD1638" s="308">
        <v>1050</v>
      </c>
      <c r="BE1638" s="308">
        <v>1047</v>
      </c>
      <c r="BF1638" s="374">
        <v>1048.3900000000001</v>
      </c>
      <c r="BG1638" s="413">
        <v>0.2233333333333333</v>
      </c>
      <c r="BH1638" s="416">
        <v>0.06</v>
      </c>
      <c r="BI1638" s="415">
        <v>0</v>
      </c>
      <c r="BJ1638" s="413">
        <v>1.9854719999999999</v>
      </c>
      <c r="BK1638" s="408">
        <v>0.88</v>
      </c>
      <c r="BL1638" s="408">
        <v>0.89</v>
      </c>
      <c r="BM1638" s="408">
        <f t="shared" si="24"/>
        <v>-1.0000000000000009E-2</v>
      </c>
      <c r="BN1638" s="413">
        <f>_xll.SRS1Splines.Functions25.Linear_Interp(V_XNN1!$K$3:$K$8,V_XNN1!$L$3:$L$8,BT1638)</f>
        <v>0.20549999999999999</v>
      </c>
      <c r="BO1638" s="413">
        <f>(BN1638/V_XNN1!$L$7)*100</f>
        <v>97.857142857142847</v>
      </c>
      <c r="BP1638" s="308">
        <f>_xll.SRS1Splines.Functions25.Linear_Interp(V_XNN1!$K$3:$K$8,V_XNN1!$M$3:$M$8,BT1638)</f>
        <v>4.9500000000000002E-2</v>
      </c>
      <c r="BQ1638" s="308">
        <f>IFERROR((BN1638 - V_XNN1!$M$16) / (V_XNN1!$M$15- V_XNN1!$M$16) * 100, 0)</f>
        <v>58.495821727019489</v>
      </c>
      <c r="BR1638" s="308">
        <v>252</v>
      </c>
      <c r="BS1638" s="308">
        <v>249</v>
      </c>
      <c r="BT1638" s="374">
        <v>251.75</v>
      </c>
      <c r="BU1638" s="413">
        <v>0.31825231799999992</v>
      </c>
      <c r="BV1638" s="416">
        <v>0.14000000000000001</v>
      </c>
      <c r="BW1638" s="415">
        <v>0</v>
      </c>
      <c r="BX1638" s="413">
        <v>1.7540495999999999</v>
      </c>
      <c r="BY1638" s="408">
        <v>0.459648</v>
      </c>
      <c r="BZ1638" s="408">
        <v>1.033344</v>
      </c>
      <c r="CA1638" s="408"/>
      <c r="CB1638" s="413">
        <f>_xll.SRS1Splines.Functions25.Linear_Interp(V_NSPC!$N$4:$N$67,V_NSPC!$P$4:$P$67,CI1638)</f>
        <v>9.5110631324000501</v>
      </c>
      <c r="CC1638" s="413">
        <f>(CB1638/V_NSPC!$T$5)*100</f>
        <v>7.8497944977594507</v>
      </c>
      <c r="CD1638" s="308">
        <f>CB1638-V_NSPC!$T$6</f>
        <v>8.4438963324000493</v>
      </c>
      <c r="CE1638" s="413">
        <f>IFERROR((CB1638 - V_NSPC!$T$6) / (V_NSPC!$T$5- V_NSPC!$T$6) * 100, 0)</f>
        <v>7.0309528786756834</v>
      </c>
      <c r="CF1638" s="413">
        <v>995</v>
      </c>
      <c r="CG1638" s="413">
        <v>955</v>
      </c>
      <c r="CH1638" s="413"/>
      <c r="CI1638" s="417">
        <v>967.72</v>
      </c>
      <c r="CJ1638" s="413"/>
      <c r="CK1638" s="416"/>
      <c r="CL1638" s="415"/>
      <c r="CM1638" s="413">
        <v>1.7540495999999999</v>
      </c>
      <c r="CN1638" s="408">
        <v>1.0368E-2</v>
      </c>
      <c r="CO1638" s="408">
        <v>1.033344</v>
      </c>
      <c r="CP1638" s="408"/>
      <c r="CQ1638" s="413">
        <f>_xll.SRS1Splines.Functions25.Linear_Interp(V_NSPC!$X$4:$X$46,V_NSPC!$Z$4:$Z$46,CX1638)</f>
        <v>9.8052326675999506</v>
      </c>
      <c r="CR1638" s="413">
        <f>(CQ1638/V_NSPC!$AD$5)*100</f>
        <v>63.492405684877781</v>
      </c>
      <c r="CS1638" s="308">
        <f>CQ1638-V_NSPC!$AD$6</f>
        <v>1.7067941475999504</v>
      </c>
      <c r="CT1638" s="413">
        <f>IFERROR((CQ1638 - V_NSPC!$AD$6) / (V_NSPC!$AD$5- V_NSPC!$AD$6) * 100, 0)</f>
        <v>23.238383727563495</v>
      </c>
      <c r="CU1638" s="413">
        <v>909</v>
      </c>
      <c r="CV1638" s="413">
        <v>905</v>
      </c>
      <c r="CW1638" s="413"/>
      <c r="CX1638" s="417">
        <v>906.16</v>
      </c>
      <c r="CY1638" s="413">
        <v>3.1374666666666666</v>
      </c>
      <c r="CZ1638" s="416">
        <v>1.575278</v>
      </c>
    </row>
    <row r="1639" spans="1:104" s="1" customFormat="1" hidden="1">
      <c r="A1639" s="315">
        <v>46198</v>
      </c>
      <c r="B1639" s="410">
        <v>0</v>
      </c>
      <c r="C1639" s="411">
        <v>1.5033599999999998</v>
      </c>
      <c r="D1639" s="412">
        <v>0.52977600000000002</v>
      </c>
      <c r="E1639" s="412">
        <v>0.41279039999999995</v>
      </c>
      <c r="F1639" s="412">
        <v>0</v>
      </c>
      <c r="G1639" s="413">
        <f>_xll.SRS1Splines.Functions25.Linear_Interp(V_NEM!$R$687:$R$703,V_NEM!$T$687:$T$703,M1639)+_xll.SRS1Splines.Functions25.Linear_Interp(V_NEM!$AB$687:$AB$703,V_NEM!$AD$687:$AD$703,N1639)</f>
        <v>0.6785043105000037</v>
      </c>
      <c r="H1639" s="308">
        <f>(G1639/(V_NEM!$T$696+V_NEM!$AD$696))*100</f>
        <v>70.008469784451648</v>
      </c>
      <c r="I1639" s="308">
        <f>G1639-(V_NEM!$T$694+V_NEM!$AD$694)</f>
        <v>3.9018175500003749E-2</v>
      </c>
      <c r="J1639" s="308">
        <f>((IFERROR((_xll.SRS1Splines.Functions25.Linear_Interp(V_NEM!$R$687:$R$703,V_NEM!$T$687:$T$703,M1639) - V_NEM!$X$689) / (V_NEM!$X$688- V_NEM!$X$689) * 100, 0))+(IFERROR((_xll.SRS1Splines.Functions25.Linear_Interp(V_NEM!$AB$687:$AB$703,V_NEM!$AD$687:$AD$703,N1639) - V_NEM!$AH$689) / (V_NEM!$AH$688- V_NEM!$AH$689) * 100, 0)))/2</f>
        <v>28.050661319392621</v>
      </c>
      <c r="K1639" s="308">
        <v>784.3</v>
      </c>
      <c r="L1639" s="308">
        <v>781.8</v>
      </c>
      <c r="M1639" s="371">
        <v>782.1</v>
      </c>
      <c r="N1639" s="371">
        <v>783.1</v>
      </c>
      <c r="O1639" s="413">
        <v>1.2886666666666666</v>
      </c>
      <c r="P1639" s="414">
        <v>0.43354399999999998</v>
      </c>
      <c r="Q1639" s="415">
        <v>0</v>
      </c>
      <c r="R1639" s="413">
        <v>1.7713333333333334</v>
      </c>
      <c r="S1639" s="408">
        <v>0.24264904581260682</v>
      </c>
      <c r="T1639" s="408">
        <v>0</v>
      </c>
      <c r="U1639" s="408"/>
      <c r="V1639" s="413">
        <f>_xll.SRS1Splines.Functions25.Linear_Interp(V_NK3!$P$8:$P$32,V_NK3!$R$8:$R$32,AC1639)</f>
        <v>209.77181739999901</v>
      </c>
      <c r="W1639" s="413">
        <f>(V1639/V_NK3!$R$28)*100</f>
        <v>38.692783323334446</v>
      </c>
      <c r="X1639" s="308">
        <f>V1639-V_NK3!$R$8</f>
        <v>153.193165399999</v>
      </c>
      <c r="Y1639" s="308">
        <f>IFERROR((V1639 - V_NK3!$V$10) / (V_NK3!$V$9- V_NK3!$V$10) * 100, 0)</f>
        <v>31.549239667913493</v>
      </c>
      <c r="Z1639" s="308">
        <v>541.79999999999995</v>
      </c>
      <c r="AA1639" s="308">
        <v>521</v>
      </c>
      <c r="AB1639" s="413">
        <v>531.36645720288641</v>
      </c>
      <c r="AC1639" s="371">
        <v>530.28</v>
      </c>
      <c r="AD1639" s="308">
        <v>0.5</v>
      </c>
      <c r="AE1639" s="416">
        <v>0</v>
      </c>
      <c r="AF1639" s="373">
        <v>0</v>
      </c>
      <c r="AG1639" s="413">
        <v>1.0246666666666666</v>
      </c>
      <c r="AH1639" s="408">
        <v>0.44557377857170111</v>
      </c>
      <c r="AI1639" s="408">
        <v>5.240235E-2</v>
      </c>
      <c r="AJ1639" s="408"/>
      <c r="AK1639" s="413">
        <f>_xll.SRS1Splines.Functions25.Linear_Interp(V_NK2!$R$10:$R$21,V_NK2!$T$10:$T$21,AR1639)</f>
        <v>57.420571428600702</v>
      </c>
      <c r="AL1639" s="413">
        <f>(AK1639/V_NK2!$T$18)*100</f>
        <v>80.420968387395931</v>
      </c>
      <c r="AM1639" s="308">
        <f>AK1639-V_NK2!$T$11</f>
        <v>16.600571428572906</v>
      </c>
      <c r="AN1639" s="308">
        <f>IFERROR((AK1639 - V_NK2!$X$12) / (V_NK2!$X$11- V_NK2!$X$12) * 100, 0)</f>
        <v>54.285714285721774</v>
      </c>
      <c r="AO1639" s="308">
        <v>427</v>
      </c>
      <c r="AP1639" s="308">
        <v>420</v>
      </c>
      <c r="AQ1639" s="308"/>
      <c r="AR1639" s="371">
        <v>423.8</v>
      </c>
      <c r="AS1639" s="413">
        <v>0.8</v>
      </c>
      <c r="AT1639" s="416">
        <v>1.2215E-2</v>
      </c>
      <c r="AU1639" s="415">
        <v>1.6</v>
      </c>
      <c r="AV1639" s="413">
        <v>0.61343999999999999</v>
      </c>
      <c r="AW1639" s="408">
        <v>0.249</v>
      </c>
      <c r="AX1639" s="408">
        <v>0.17386363636363633</v>
      </c>
      <c r="AY1639" s="408"/>
      <c r="AZ1639" s="413">
        <f>_xll.SRS1Splines.Functions25.Linear_Interp(V_NNG3A!$H$4:$H$12,V_NNG3A!$I$4:$I$12,BF1639)</f>
        <v>12.219800000000101</v>
      </c>
      <c r="BA1639" s="413">
        <f>(AZ1639/V_NNG3A!$I$8)*100</f>
        <v>88.229602888087371</v>
      </c>
      <c r="BB1639" s="308">
        <f>_xll.SRS1Splines.Functions25.Linear_Interp(V_NNG3A!$H$4:$H$12,V_NNG3A!$J$4:$J$12,BF1639)</f>
        <v>1.2322137931035899</v>
      </c>
      <c r="BC1639" s="308">
        <f>IFERROR((AZ1639-V_NNG3A!$J$20) / (V_NNG3A!$J$19-V_NNG3A!$J$20) * 100, 0)</f>
        <v>43.04806649801683</v>
      </c>
      <c r="BD1639" s="308">
        <v>1050</v>
      </c>
      <c r="BE1639" s="308">
        <v>1047</v>
      </c>
      <c r="BF1639" s="374">
        <v>1048.68</v>
      </c>
      <c r="BG1639" s="413">
        <v>0.2233333333333333</v>
      </c>
      <c r="BH1639" s="416">
        <v>5.8749999999999997E-2</v>
      </c>
      <c r="BI1639" s="415">
        <v>2.8</v>
      </c>
      <c r="BJ1639" s="413">
        <v>1.9854719999999999</v>
      </c>
      <c r="BK1639" s="408">
        <v>0.95299199999999984</v>
      </c>
      <c r="BL1639" s="408">
        <v>0.95299199999999984</v>
      </c>
      <c r="BM1639" s="408">
        <f t="shared" si="24"/>
        <v>0</v>
      </c>
      <c r="BN1639" s="413">
        <f>_xll.SRS1Splines.Functions25.Linear_Interp(V_XNN1!$K$3:$K$8,V_XNN1!$L$3:$L$8,BT1639)</f>
        <v>0.210891</v>
      </c>
      <c r="BO1639" s="413">
        <f>(BN1639/V_XNN1!$L$7)*100</f>
        <v>100.42428571428572</v>
      </c>
      <c r="BP1639" s="308">
        <f>_xll.SRS1Splines.Functions25.Linear_Interp(V_XNN1!$K$3:$K$8,V_XNN1!$M$3:$M$8,BT1639)</f>
        <v>5.4891000000000197E-2</v>
      </c>
      <c r="BQ1639" s="308">
        <f>IFERROR((BN1639 - V_XNN1!$M$16) / (V_XNN1!$M$15- V_XNN1!$M$16) * 100, 0)</f>
        <v>75.181058495821745</v>
      </c>
      <c r="BR1639" s="308">
        <v>252</v>
      </c>
      <c r="BS1639" s="308">
        <v>249</v>
      </c>
      <c r="BT1639" s="374">
        <v>252.05</v>
      </c>
      <c r="BU1639" s="413">
        <v>0.31825231799999992</v>
      </c>
      <c r="BV1639" s="416">
        <v>0.15148400000000001</v>
      </c>
      <c r="BW1639" s="415">
        <v>13.36</v>
      </c>
      <c r="BX1639" s="413">
        <v>1.7540495999999999</v>
      </c>
      <c r="BY1639" s="408">
        <v>0.39139200000000002</v>
      </c>
      <c r="BZ1639" s="408">
        <v>1.6502400000000002</v>
      </c>
      <c r="CA1639" s="408"/>
      <c r="CB1639" s="413">
        <f>_xll.SRS1Splines.Functions25.Linear_Interp(V_NSPC!$N$4:$N$67,V_NSPC!$P$4:$P$67,CI1639)</f>
        <v>9.2217001851999001</v>
      </c>
      <c r="CC1639" s="413">
        <f>(CB1639/V_NSPC!$T$5)*100</f>
        <v>7.6109737014754488</v>
      </c>
      <c r="CD1639" s="308">
        <f>CB1639-V_NSPC!$T$6</f>
        <v>8.1545333851998993</v>
      </c>
      <c r="CE1639" s="413">
        <f>IFERROR((CB1639 - V_NSPC!$T$6) / (V_NSPC!$T$5- V_NSPC!$T$6) * 100, 0)</f>
        <v>6.7900099340314659</v>
      </c>
      <c r="CF1639" s="413">
        <v>995</v>
      </c>
      <c r="CG1639" s="413">
        <v>955</v>
      </c>
      <c r="CH1639" s="413"/>
      <c r="CI1639" s="417">
        <v>967.56</v>
      </c>
      <c r="CJ1639" s="413"/>
      <c r="CK1639" s="416"/>
      <c r="CL1639" s="415"/>
      <c r="CM1639" s="413">
        <v>1.7540495999999999</v>
      </c>
      <c r="CN1639" s="408">
        <v>0.12873599999999999</v>
      </c>
      <c r="CO1639" s="408">
        <v>1.6502400000000002</v>
      </c>
      <c r="CP1639" s="408"/>
      <c r="CQ1639" s="413">
        <f>_xll.SRS1Splines.Functions25.Linear_Interp(V_NSPC!$X$4:$X$46,V_NSPC!$Z$4:$Z$46,CX1639)</f>
        <v>9.3856677788999807</v>
      </c>
      <c r="CR1639" s="413">
        <f>(CQ1639/V_NSPC!$AD$5)*100</f>
        <v>60.775572232011875</v>
      </c>
      <c r="CS1639" s="308">
        <f>CQ1639-V_NSPC!$AD$6</f>
        <v>1.2872292588999805</v>
      </c>
      <c r="CT1639" s="413">
        <f>IFERROR((CQ1639 - V_NSPC!$AD$6) / (V_NSPC!$AD$5- V_NSPC!$AD$6) * 100, 0)</f>
        <v>17.525914010033365</v>
      </c>
      <c r="CU1639" s="413">
        <v>909</v>
      </c>
      <c r="CV1639" s="413">
        <v>905</v>
      </c>
      <c r="CW1639" s="413"/>
      <c r="CX1639" s="417">
        <v>905.89</v>
      </c>
      <c r="CY1639" s="413">
        <v>3.1374666666666666</v>
      </c>
      <c r="CZ1639" s="416">
        <v>1.7664249999999999</v>
      </c>
    </row>
    <row r="1640" spans="1:104" s="1" customFormat="1" hidden="1">
      <c r="A1640" s="315">
        <v>46199</v>
      </c>
      <c r="B1640" s="410">
        <v>0</v>
      </c>
      <c r="C1640" s="411">
        <v>1.5033599999999998</v>
      </c>
      <c r="D1640" s="412">
        <v>0.57196800000000003</v>
      </c>
      <c r="E1640" s="412">
        <v>0.53827199999999997</v>
      </c>
      <c r="F1640" s="412">
        <v>0</v>
      </c>
      <c r="G1640" s="413">
        <f>_xll.SRS1Splines.Functions25.Linear_Interp(V_NEM!$R$687:$R$703,V_NEM!$T$687:$T$703,M1640)+_xll.SRS1Splines.Functions25.Linear_Interp(V_NEM!$AB$687:$AB$703,V_NEM!$AD$687:$AD$703,N1640)</f>
        <v>0.82796741189999179</v>
      </c>
      <c r="H1640" s="308">
        <f>(G1640/(V_NEM!$T$696+V_NEM!$AD$696))*100</f>
        <v>85.430159604727962</v>
      </c>
      <c r="I1640" s="308">
        <f>G1640-(V_NEM!$T$694+V_NEM!$AD$694)</f>
        <v>0.18848127689999183</v>
      </c>
      <c r="J1640" s="308">
        <f>((IFERROR((_xll.SRS1Splines.Functions25.Linear_Interp(V_NEM!$R$687:$R$703,V_NEM!$T$687:$T$703,M1640) - V_NEM!$X$689) / (V_NEM!$X$688- V_NEM!$X$689) * 100, 0))+(IFERROR((_xll.SRS1Splines.Functions25.Linear_Interp(V_NEM!$AB$687:$AB$703,V_NEM!$AD$687:$AD$703,N1640) - V_NEM!$AH$689) / (V_NEM!$AH$688- V_NEM!$AH$689) * 100, 0)))/2</f>
        <v>59.240914997613054</v>
      </c>
      <c r="K1640" s="308">
        <v>784.3</v>
      </c>
      <c r="L1640" s="308">
        <v>781.8</v>
      </c>
      <c r="M1640" s="371">
        <v>783.18</v>
      </c>
      <c r="N1640" s="371">
        <v>783.3</v>
      </c>
      <c r="O1640" s="413">
        <v>1.2886666666666666</v>
      </c>
      <c r="P1640" s="414">
        <v>0.55962959549682811</v>
      </c>
      <c r="Q1640" s="415">
        <v>0</v>
      </c>
      <c r="R1640" s="413">
        <v>1.7713333333333334</v>
      </c>
      <c r="S1640" s="408">
        <v>0.72794713744163508</v>
      </c>
      <c r="T1640" s="408">
        <v>0</v>
      </c>
      <c r="U1640" s="408"/>
      <c r="V1640" s="413">
        <f>_xll.SRS1Splines.Functions25.Linear_Interp(V_NK3!$P$8:$P$32,V_NK3!$R$8:$R$32,AC1640)</f>
        <v>210.49976454999901</v>
      </c>
      <c r="W1640" s="413">
        <f>(V1640/V_NK3!$R$28)*100</f>
        <v>38.827054464686483</v>
      </c>
      <c r="X1640" s="308">
        <f>V1640-V_NK3!$R$8</f>
        <v>153.92111254999901</v>
      </c>
      <c r="Y1640" s="308">
        <f>IFERROR((V1640 - V_NK3!$V$10) / (V_NK3!$V$9- V_NK3!$V$10) * 100, 0)</f>
        <v>31.699156141281993</v>
      </c>
      <c r="Z1640" s="308">
        <v>541.79999999999995</v>
      </c>
      <c r="AA1640" s="308">
        <v>521</v>
      </c>
      <c r="AB1640" s="413">
        <v>531.20056350559094</v>
      </c>
      <c r="AC1640" s="371">
        <v>530.30999999999995</v>
      </c>
      <c r="AD1640" s="308">
        <v>0.5</v>
      </c>
      <c r="AE1640" s="416">
        <v>0</v>
      </c>
      <c r="AF1640" s="373">
        <v>0</v>
      </c>
      <c r="AG1640" s="413">
        <v>1.0246666666666666</v>
      </c>
      <c r="AH1640" s="408">
        <v>4.3685714285612111E-2</v>
      </c>
      <c r="AI1640" s="408">
        <v>0</v>
      </c>
      <c r="AJ1640" s="408"/>
      <c r="AK1640" s="413">
        <f>_xll.SRS1Splines.Functions25.Linear_Interp(V_NK2!$R$10:$R$21,V_NK2!$T$10:$T$21,AR1640)</f>
        <v>57.464257142886403</v>
      </c>
      <c r="AL1640" s="413">
        <f>(AK1640/V_NK2!$T$18)*100</f>
        <v>80.482152861185426</v>
      </c>
      <c r="AM1640" s="308">
        <f>AK1640-V_NK2!$T$11</f>
        <v>16.644257142858606</v>
      </c>
      <c r="AN1640" s="308">
        <f>IFERROR((AK1640 - V_NK2!$X$12) / (V_NK2!$X$11- V_NK2!$X$12) * 100, 0)</f>
        <v>54.428571428578884</v>
      </c>
      <c r="AO1640" s="308">
        <v>427</v>
      </c>
      <c r="AP1640" s="308">
        <v>420</v>
      </c>
      <c r="AQ1640" s="308"/>
      <c r="AR1640" s="371">
        <v>423.81</v>
      </c>
      <c r="AS1640" s="413">
        <v>0.8</v>
      </c>
      <c r="AT1640" s="416">
        <v>0</v>
      </c>
      <c r="AU1640" s="415">
        <v>2.2000000000000002</v>
      </c>
      <c r="AV1640" s="413">
        <v>0.61343999999999999</v>
      </c>
      <c r="AW1640" s="408">
        <v>0.2883481818181724</v>
      </c>
      <c r="AX1640" s="408">
        <v>0.21294818181818187</v>
      </c>
      <c r="AY1640" s="408"/>
      <c r="AZ1640" s="413">
        <f>_xll.SRS1Splines.Functions25.Linear_Interp(V_NNG3A!$H$4:$H$12,V_NNG3A!$I$4:$I$12,BF1640)</f>
        <v>12.57795</v>
      </c>
      <c r="BA1640" s="413">
        <f>(AZ1640/V_NNG3A!$I$8)*100</f>
        <v>90.815523465703976</v>
      </c>
      <c r="BB1640" s="308">
        <f>_xll.SRS1Splines.Functions25.Linear_Interp(V_NNG3A!$H$4:$H$12,V_NNG3A!$J$4:$J$12,BF1640)</f>
        <v>1.5903637931035499</v>
      </c>
      <c r="BC1640" s="308">
        <f>IFERROR((AZ1640-V_NNG3A!$J$20) / (V_NNG3A!$J$19-V_NNG3A!$J$20) * 100, 0)</f>
        <v>55.560233706783102</v>
      </c>
      <c r="BD1640" s="308">
        <v>1050</v>
      </c>
      <c r="BE1640" s="308">
        <v>1047</v>
      </c>
      <c r="BF1640" s="374">
        <v>1048.97</v>
      </c>
      <c r="BG1640" s="413">
        <v>0.2233333333333333</v>
      </c>
      <c r="BH1640" s="416">
        <v>7.0429999999993012E-2</v>
      </c>
      <c r="BI1640" s="415">
        <v>2.6</v>
      </c>
      <c r="BJ1640" s="413">
        <v>1.9854719999999999</v>
      </c>
      <c r="BK1640" s="408">
        <v>1.0307519999999999</v>
      </c>
      <c r="BL1640" s="408">
        <v>1.0229759999999999</v>
      </c>
      <c r="BM1640" s="408">
        <f t="shared" si="24"/>
        <v>7.7760000000000051E-3</v>
      </c>
      <c r="BN1640" s="413">
        <f>_xll.SRS1Splines.Functions25.Linear_Interp(V_XNN1!$K$3:$K$8,V_XNN1!$L$3:$L$8,BT1640)</f>
        <v>0.21890999999999999</v>
      </c>
      <c r="BO1640" s="413">
        <f>(BN1640/V_XNN1!$L$7)*100</f>
        <v>104.24285714285715</v>
      </c>
      <c r="BP1640" s="308">
        <f>_xll.SRS1Splines.Functions25.Linear_Interp(V_XNN1!$K$3:$K$8,V_XNN1!$M$3:$M$8,BT1640)</f>
        <v>6.2909999999999994E-2</v>
      </c>
      <c r="BQ1640" s="308">
        <f>IFERROR((BN1640 - V_XNN1!$M$16) / (V_XNN1!$M$15- V_XNN1!$M$16) * 100, 0)</f>
        <v>100</v>
      </c>
      <c r="BR1640" s="308">
        <v>252</v>
      </c>
      <c r="BS1640" s="308">
        <v>249</v>
      </c>
      <c r="BT1640" s="374">
        <v>252.5</v>
      </c>
      <c r="BU1640" s="413">
        <v>0.31825231799999992</v>
      </c>
      <c r="BV1640" s="416">
        <v>0.16688900000000001</v>
      </c>
      <c r="BW1640" s="415">
        <v>0</v>
      </c>
      <c r="BX1640" s="413">
        <v>1.7540495999999999</v>
      </c>
      <c r="BY1640" s="408">
        <v>0.59443199999999996</v>
      </c>
      <c r="BZ1640" s="408">
        <v>1.9707839999999999</v>
      </c>
      <c r="CA1640" s="408"/>
      <c r="CB1640" s="413">
        <f>_xll.SRS1Splines.Functions25.Linear_Interp(V_NSPC!$N$4:$N$67,V_NSPC!$P$4:$P$67,CI1640)</f>
        <v>9.0408483432000697</v>
      </c>
      <c r="CC1640" s="413">
        <f>(CB1640/V_NSPC!$T$5)*100</f>
        <v>7.4617107037981647</v>
      </c>
      <c r="CD1640" s="308">
        <f>CB1640-V_NSPC!$T$6</f>
        <v>7.9736815432000698</v>
      </c>
      <c r="CE1640" s="413">
        <f>IFERROR((CB1640 - V_NSPC!$T$6) / (V_NSPC!$T$5- V_NSPC!$T$6) * 100, 0)</f>
        <v>6.6394205936290502</v>
      </c>
      <c r="CF1640" s="413">
        <v>995</v>
      </c>
      <c r="CG1640" s="413">
        <v>955</v>
      </c>
      <c r="CH1640" s="413"/>
      <c r="CI1640" s="417">
        <v>967.46</v>
      </c>
      <c r="CJ1640" s="413"/>
      <c r="CK1640" s="416"/>
      <c r="CL1640" s="415"/>
      <c r="CM1640" s="413">
        <v>1.7540495999999999</v>
      </c>
      <c r="CN1640" s="408">
        <v>0.2072736</v>
      </c>
      <c r="CO1640" s="408">
        <v>1.9707839999999999</v>
      </c>
      <c r="CP1640" s="408"/>
      <c r="CQ1640" s="413">
        <f>_xll.SRS1Splines.Functions25.Linear_Interp(V_NSPC!$X$4:$X$46,V_NSPC!$Z$4:$Z$46,CX1640)</f>
        <v>9.4001310289999704</v>
      </c>
      <c r="CR1640" s="413">
        <f>(CQ1640/V_NSPC!$AD$5)*100</f>
        <v>60.869226974739689</v>
      </c>
      <c r="CS1640" s="308">
        <f>CQ1640-V_NSPC!$AD$6</f>
        <v>1.3016925089999702</v>
      </c>
      <c r="CT1640" s="413">
        <f>IFERROR((CQ1640 - V_NSPC!$AD$6) / (V_NSPC!$AD$5- V_NSPC!$AD$6) * 100, 0)</f>
        <v>17.722834392168433</v>
      </c>
      <c r="CU1640" s="413">
        <v>909</v>
      </c>
      <c r="CV1640" s="413">
        <v>905</v>
      </c>
      <c r="CW1640" s="413"/>
      <c r="CX1640" s="417">
        <v>905.9</v>
      </c>
      <c r="CY1640" s="413">
        <v>3.1374666666666666</v>
      </c>
      <c r="CZ1640" s="416">
        <v>1.65581</v>
      </c>
    </row>
    <row r="1641" spans="1:104" s="1" customFormat="1" hidden="1">
      <c r="A1641" s="315">
        <v>46200</v>
      </c>
      <c r="B1641" s="410">
        <v>0</v>
      </c>
      <c r="C1641" s="411">
        <v>1.5033599999999998</v>
      </c>
      <c r="D1641" s="412">
        <v>0.56851200000000002</v>
      </c>
      <c r="E1641" s="412">
        <v>0.67046399999999995</v>
      </c>
      <c r="F1641" s="412">
        <v>0</v>
      </c>
      <c r="G1641" s="413">
        <f>_xll.SRS1Splines.Functions25.Linear_Interp(V_NEM!$R$687:$R$703,V_NEM!$T$687:$T$703,M1641)+_xll.SRS1Splines.Functions25.Linear_Interp(V_NEM!$AB$687:$AB$703,V_NEM!$AD$687:$AD$703,N1641)</f>
        <v>0.66875167940000368</v>
      </c>
      <c r="H1641" s="308">
        <f>(G1641/(V_NEM!$T$696+V_NEM!$AD$696))*100</f>
        <v>69.002187629545219</v>
      </c>
      <c r="I1641" s="308">
        <f>G1641-(V_NEM!$T$694+V_NEM!$AD$694)</f>
        <v>2.9265544400003729E-2</v>
      </c>
      <c r="J1641" s="308">
        <f>((IFERROR((_xll.SRS1Splines.Functions25.Linear_Interp(V_NEM!$R$687:$R$703,V_NEM!$T$687:$T$703,M1641) - V_NEM!$X$689) / (V_NEM!$X$688- V_NEM!$X$689) * 100, 0))+(IFERROR((_xll.SRS1Splines.Functions25.Linear_Interp(V_NEM!$AB$687:$AB$703,V_NEM!$AD$687:$AD$703,N1641) - V_NEM!$AH$689) / (V_NEM!$AH$688- V_NEM!$AH$689) * 100, 0)))/2</f>
        <v>20.51234128663938</v>
      </c>
      <c r="K1641" s="308">
        <v>784.3</v>
      </c>
      <c r="L1641" s="308">
        <v>781.8</v>
      </c>
      <c r="M1641" s="371">
        <v>782.08</v>
      </c>
      <c r="N1641" s="371">
        <v>782.81</v>
      </c>
      <c r="O1641" s="413">
        <v>1.2886666666666666</v>
      </c>
      <c r="P1641" s="414">
        <v>0.69946884704517387</v>
      </c>
      <c r="Q1641" s="415">
        <v>0</v>
      </c>
      <c r="R1641" s="413">
        <v>1.7713333333333334</v>
      </c>
      <c r="S1641" s="408">
        <v>0.48529809163093568</v>
      </c>
      <c r="T1641" s="408">
        <v>0</v>
      </c>
      <c r="U1641" s="408"/>
      <c r="V1641" s="413">
        <f>_xll.SRS1Splines.Functions25.Linear_Interp(V_NK3!$P$8:$P$32,V_NK3!$R$8:$R$32,AC1641)</f>
        <v>210.985062650001</v>
      </c>
      <c r="W1641" s="413">
        <f>(V1641/V_NK3!$R$28)*100</f>
        <v>38.916568558921547</v>
      </c>
      <c r="X1641" s="308">
        <f>V1641-V_NK3!$R$8</f>
        <v>154.40641065000099</v>
      </c>
      <c r="Y1641" s="308">
        <f>IFERROR((V1641 - V_NK3!$V$10) / (V_NK3!$V$9- V_NK3!$V$10) * 100, 0)</f>
        <v>31.799100456861396</v>
      </c>
      <c r="Z1641" s="308">
        <v>541.79999999999995</v>
      </c>
      <c r="AA1641" s="308">
        <v>521</v>
      </c>
      <c r="AB1641" s="413">
        <v>531.03466980829546</v>
      </c>
      <c r="AC1641" s="371">
        <v>530.33000000000004</v>
      </c>
      <c r="AD1641" s="308">
        <v>0.5</v>
      </c>
      <c r="AE1641" s="416">
        <v>0</v>
      </c>
      <c r="AF1641" s="373">
        <v>0.2</v>
      </c>
      <c r="AG1641" s="413">
        <v>1.0246666666666666</v>
      </c>
      <c r="AH1641" s="408">
        <v>8.7371428571224222E-2</v>
      </c>
      <c r="AI1641" s="408">
        <v>0</v>
      </c>
      <c r="AJ1641" s="408"/>
      <c r="AK1641" s="413">
        <f>_xll.SRS1Splines.Functions25.Linear_Interp(V_NK2!$R$10:$R$21,V_NK2!$T$10:$T$21,AR1641)</f>
        <v>57.551628571457698</v>
      </c>
      <c r="AL1641" s="413">
        <f>(AK1641/V_NK2!$T$18)*100</f>
        <v>80.604521808764275</v>
      </c>
      <c r="AM1641" s="308">
        <f>AK1641-V_NK2!$T$11</f>
        <v>16.731628571429901</v>
      </c>
      <c r="AN1641" s="308">
        <f>IFERROR((AK1641 - V_NK2!$X$12) / (V_NK2!$X$11- V_NK2!$X$12) * 100, 0)</f>
        <v>54.714285714292757</v>
      </c>
      <c r="AO1641" s="308">
        <v>427</v>
      </c>
      <c r="AP1641" s="308">
        <v>420</v>
      </c>
      <c r="AQ1641" s="308"/>
      <c r="AR1641" s="371">
        <v>423.83</v>
      </c>
      <c r="AS1641" s="413">
        <v>0.8</v>
      </c>
      <c r="AT1641" s="416">
        <v>0</v>
      </c>
      <c r="AU1641" s="415">
        <v>2.8</v>
      </c>
      <c r="AV1641" s="413">
        <v>0.61343999999999999</v>
      </c>
      <c r="AW1641" s="408">
        <v>0.25137727272724925</v>
      </c>
      <c r="AX1641" s="408">
        <v>0.35537727272727287</v>
      </c>
      <c r="AY1641" s="408"/>
      <c r="AZ1641" s="413">
        <f>_xll.SRS1Splines.Functions25.Linear_Interp(V_NNG3A!$H$4:$H$12,V_NNG3A!$I$4:$I$12,BF1641)</f>
        <v>12.0839499999999</v>
      </c>
      <c r="BA1641" s="413">
        <f>(AZ1641/V_NNG3A!$I$8)*100</f>
        <v>87.248736462093149</v>
      </c>
      <c r="BB1641" s="308">
        <f>_xll.SRS1Splines.Functions25.Linear_Interp(V_NNG3A!$H$4:$H$12,V_NNG3A!$J$4:$J$12,BF1641)</f>
        <v>1.09636379310343</v>
      </c>
      <c r="BC1641" s="308">
        <f>IFERROR((AZ1641-V_NNG3A!$J$20) / (V_NNG3A!$J$19-V_NNG3A!$J$20) * 100, 0)</f>
        <v>38.302072039510939</v>
      </c>
      <c r="BD1641" s="308">
        <v>1050</v>
      </c>
      <c r="BE1641" s="308">
        <v>1047</v>
      </c>
      <c r="BF1641" s="374">
        <v>1048.57</v>
      </c>
      <c r="BG1641" s="413">
        <v>0.2233333333333333</v>
      </c>
      <c r="BH1641" s="416">
        <v>0.11694000000000233</v>
      </c>
      <c r="BI1641" s="415">
        <v>1</v>
      </c>
      <c r="BJ1641" s="413">
        <v>1.9854719999999999</v>
      </c>
      <c r="BK1641" s="408">
        <v>1.5768</v>
      </c>
      <c r="BL1641" s="408">
        <v>1.5768</v>
      </c>
      <c r="BM1641" s="408">
        <f t="shared" ref="BM1641:BM1644" si="25">BK1641-BL1641</f>
        <v>0</v>
      </c>
      <c r="BN1641" s="413">
        <f>_xll.SRS1Splines.Functions25.Linear_Interp(V_XNN1!$K$3:$K$8,V_XNN1!$L$3:$L$8,BT1641)</f>
        <v>0.21890999999999999</v>
      </c>
      <c r="BO1641" s="413">
        <f>(BN1641/V_XNN1!$L$7)*100</f>
        <v>104.24285714285715</v>
      </c>
      <c r="BP1641" s="308">
        <f>_xll.SRS1Splines.Functions25.Linear_Interp(V_XNN1!$K$3:$K$8,V_XNN1!$M$3:$M$8,BT1641)</f>
        <v>6.2909999999999994E-2</v>
      </c>
      <c r="BQ1641" s="308">
        <f>IFERROR((BN1641 - V_XNN1!$M$16) / (V_XNN1!$M$15- V_XNN1!$M$16) * 100, 0)</f>
        <v>100</v>
      </c>
      <c r="BR1641" s="308">
        <v>252</v>
      </c>
      <c r="BS1641" s="308">
        <v>249</v>
      </c>
      <c r="BT1641" s="374">
        <v>252.5</v>
      </c>
      <c r="BU1641" s="413">
        <v>0.31825231799999992</v>
      </c>
      <c r="BV1641" s="416">
        <v>0.25562800000000002</v>
      </c>
      <c r="BW1641" s="415">
        <v>0</v>
      </c>
      <c r="BX1641" s="413">
        <v>1.7540495999999999</v>
      </c>
      <c r="BY1641" s="408">
        <v>0.60393600000000003</v>
      </c>
      <c r="BZ1641" s="408">
        <v>0.847584</v>
      </c>
      <c r="CA1641" s="408"/>
      <c r="CB1641" s="413">
        <f>_xll.SRS1Splines.Functions25.Linear_Interp(V_NSPC!$N$4:$N$67,V_NSPC!$P$4:$P$67,CI1641)</f>
        <v>8.9323372379999597</v>
      </c>
      <c r="CC1641" s="413">
        <f>(CB1641/V_NSPC!$T$5)*100</f>
        <v>7.3721529051916184</v>
      </c>
      <c r="CD1641" s="308">
        <f>CB1641-V_NSPC!$T$6</f>
        <v>7.8651704379999599</v>
      </c>
      <c r="CE1641" s="413">
        <f>IFERROR((CB1641 - V_NSPC!$T$6) / (V_NSPC!$T$5- V_NSPC!$T$6) * 100, 0)</f>
        <v>6.5490669893874243</v>
      </c>
      <c r="CF1641" s="413">
        <v>995</v>
      </c>
      <c r="CG1641" s="413">
        <v>955</v>
      </c>
      <c r="CH1641" s="413"/>
      <c r="CI1641" s="417">
        <v>967.4</v>
      </c>
      <c r="CJ1641" s="413"/>
      <c r="CK1641" s="416"/>
      <c r="CL1641" s="415"/>
      <c r="CM1641" s="413">
        <v>1.7540495999999999</v>
      </c>
      <c r="CN1641" s="408">
        <v>0.210213412458198</v>
      </c>
      <c r="CO1641" s="408">
        <v>0.847584</v>
      </c>
      <c r="CP1641" s="408"/>
      <c r="CQ1641" s="413">
        <f>_xll.SRS1Splines.Functions25.Linear_Interp(V_NSPC!$X$4:$X$46,V_NSPC!$Z$4:$Z$46,CX1641)</f>
        <v>10.2773329795001</v>
      </c>
      <c r="CR1641" s="413">
        <f>(CQ1641/V_NSPC!$AD$5)*100</f>
        <v>66.549424885061498</v>
      </c>
      <c r="CS1641" s="308">
        <f>CQ1641-V_NSPC!$AD$6</f>
        <v>2.1788944595000999</v>
      </c>
      <c r="CT1641" s="413">
        <f>IFERROR((CQ1641 - V_NSPC!$AD$6) / (V_NSPC!$AD$5- V_NSPC!$AD$6) * 100, 0)</f>
        <v>29.666134971768898</v>
      </c>
      <c r="CU1641" s="413">
        <v>909</v>
      </c>
      <c r="CV1641" s="413">
        <v>905</v>
      </c>
      <c r="CW1641" s="413"/>
      <c r="CX1641" s="417">
        <v>906.45</v>
      </c>
      <c r="CY1641" s="413">
        <v>3.1374666666666666</v>
      </c>
      <c r="CZ1641" s="416">
        <v>0.15174100000000001</v>
      </c>
    </row>
    <row r="1642" spans="1:104" s="1" customFormat="1" hidden="1">
      <c r="A1642" s="315">
        <v>46201</v>
      </c>
      <c r="B1642" s="410">
        <v>6.7</v>
      </c>
      <c r="C1642" s="411">
        <v>1.5033599999999998</v>
      </c>
      <c r="D1642" s="412">
        <v>0.551844</v>
      </c>
      <c r="E1642" s="412">
        <v>0.43005599999999999</v>
      </c>
      <c r="F1642" s="412">
        <v>0</v>
      </c>
      <c r="G1642" s="413">
        <f>_xll.SRS1Splines.Functions25.Linear_Interp(V_NEM!$R$687:$R$703,V_NEM!$T$687:$T$703,M1642)+_xll.SRS1Splines.Functions25.Linear_Interp(V_NEM!$AB$687:$AB$703,V_NEM!$AD$687:$AD$703,N1642)</f>
        <v>0.92103525825000099</v>
      </c>
      <c r="H1642" s="308">
        <f>(G1642/(V_NEM!$T$696+V_NEM!$AD$696))*100</f>
        <v>95.03295417547605</v>
      </c>
      <c r="I1642" s="308">
        <f>G1642-(V_NEM!$T$694+V_NEM!$AD$694)</f>
        <v>0.28154912325000103</v>
      </c>
      <c r="J1642" s="308">
        <f>((IFERROR((_xll.SRS1Splines.Functions25.Linear_Interp(V_NEM!$R$687:$R$703,V_NEM!$T$687:$T$703,M1642) - V_NEM!$X$689) / (V_NEM!$X$688- V_NEM!$X$689) * 100, 0))+(IFERROR((_xll.SRS1Splines.Functions25.Linear_Interp(V_NEM!$AB$687:$AB$703,V_NEM!$AD$687:$AD$703,N1642) - V_NEM!$AH$689) / (V_NEM!$AH$688- V_NEM!$AH$689) * 100, 0)))/2</f>
        <v>82.539401880877875</v>
      </c>
      <c r="K1642" s="308">
        <v>784.3</v>
      </c>
      <c r="L1642" s="308">
        <v>781.8</v>
      </c>
      <c r="M1642" s="371">
        <v>783.75</v>
      </c>
      <c r="N1642" s="371">
        <v>783.6</v>
      </c>
      <c r="O1642" s="413">
        <v>1.2886666666666666</v>
      </c>
      <c r="P1642" s="414">
        <v>0.46487299999999998</v>
      </c>
      <c r="Q1642" s="415">
        <v>0</v>
      </c>
      <c r="R1642" s="413">
        <v>1.7713333333333334</v>
      </c>
      <c r="S1642" s="408">
        <v>3.4559999999999999E-3</v>
      </c>
      <c r="T1642" s="408">
        <v>4.7259130399999991</v>
      </c>
      <c r="U1642" s="408"/>
      <c r="V1642" s="413">
        <f>_xll.SRS1Splines.Functions25.Linear_Interp(V_NK3!$P$8:$P$32,V_NK3!$R$8:$R$32,AC1642)</f>
        <v>205.16148545000101</v>
      </c>
      <c r="W1642" s="413">
        <f>(V1642/V_NK3!$R$28)*100</f>
        <v>37.842399428105253</v>
      </c>
      <c r="X1642" s="308">
        <f>V1642-V_NK3!$R$8</f>
        <v>148.582833450001</v>
      </c>
      <c r="Y1642" s="308">
        <f>IFERROR((V1642 - V_NK3!$V$10) / (V_NK3!$V$9- V_NK3!$V$10) * 100, 0)</f>
        <v>30.599768669913431</v>
      </c>
      <c r="Z1642" s="308">
        <v>541.79999999999995</v>
      </c>
      <c r="AA1642" s="308">
        <v>521</v>
      </c>
      <c r="AB1642" s="413">
        <v>530.86877611099999</v>
      </c>
      <c r="AC1642" s="371">
        <v>530.09</v>
      </c>
      <c r="AD1642" s="308">
        <v>0.5</v>
      </c>
      <c r="AE1642" s="416">
        <v>1.0273724</v>
      </c>
      <c r="AF1642" s="373">
        <v>0</v>
      </c>
      <c r="AG1642" s="413">
        <v>1.0246666666666666</v>
      </c>
      <c r="AH1642" s="408">
        <v>3.9295218128573133</v>
      </c>
      <c r="AI1642" s="408">
        <v>3.79846467</v>
      </c>
      <c r="AJ1642" s="408"/>
      <c r="AK1642" s="413">
        <f>_xll.SRS1Splines.Functions25.Linear_Interp(V_NK2!$R$10:$R$21,V_NK2!$T$10:$T$21,AR1642)</f>
        <v>57.682685714314999</v>
      </c>
      <c r="AL1642" s="413">
        <f>(AK1642/V_NK2!$T$18)*100</f>
        <v>80.788075230133046</v>
      </c>
      <c r="AM1642" s="308">
        <f>AK1642-V_NK2!$T$11</f>
        <v>16.862685714287203</v>
      </c>
      <c r="AN1642" s="308">
        <f>IFERROR((AK1642 - V_NK2!$X$12) / (V_NK2!$X$11- V_NK2!$X$12) * 100, 0)</f>
        <v>55.14285714286472</v>
      </c>
      <c r="AO1642" s="308">
        <v>427</v>
      </c>
      <c r="AP1642" s="308">
        <v>420</v>
      </c>
      <c r="AQ1642" s="308"/>
      <c r="AR1642" s="371">
        <v>423.86</v>
      </c>
      <c r="AS1642" s="413">
        <v>0.8</v>
      </c>
      <c r="AT1642" s="416">
        <v>0.88542299999999996</v>
      </c>
      <c r="AU1642" s="415">
        <v>6.7</v>
      </c>
      <c r="AV1642" s="413">
        <v>0.61343999999999999</v>
      </c>
      <c r="AW1642" s="408">
        <v>0.35537727272727287</v>
      </c>
      <c r="AX1642" s="408">
        <v>0.35537727272727287</v>
      </c>
      <c r="AY1642" s="408"/>
      <c r="AZ1642" s="413">
        <f>_xll.SRS1Splines.Functions25.Linear_Interp(V_NNG3A!$H$4:$H$12,V_NNG3A!$I$4:$I$12,BF1642)</f>
        <v>12.0839499999999</v>
      </c>
      <c r="BA1642" s="413">
        <f>(AZ1642/V_NNG3A!$I$8)*100</f>
        <v>87.248736462093149</v>
      </c>
      <c r="BB1642" s="308">
        <f>_xll.SRS1Splines.Functions25.Linear_Interp(V_NNG3A!$H$4:$H$12,V_NNG3A!$J$4:$J$12,BF1642)</f>
        <v>1.09636379310343</v>
      </c>
      <c r="BC1642" s="308">
        <f>IFERROR((AZ1642-V_NNG3A!$J$20) / (V_NNG3A!$J$19-V_NNG3A!$J$20) * 100, 0)</f>
        <v>38.302072039510939</v>
      </c>
      <c r="BD1642" s="308">
        <v>1050</v>
      </c>
      <c r="BE1642" s="308">
        <v>1047</v>
      </c>
      <c r="BF1642" s="374">
        <v>1048.57</v>
      </c>
      <c r="BG1642" s="413">
        <v>0.2233333333333333</v>
      </c>
      <c r="BH1642" s="416">
        <v>0.11685000000000582</v>
      </c>
      <c r="BI1642" s="415">
        <v>9.68</v>
      </c>
      <c r="BJ1642" s="413">
        <v>1.9854719999999999</v>
      </c>
      <c r="BK1642" s="408">
        <v>1.7927999999999999</v>
      </c>
      <c r="BL1642" s="408">
        <v>1.7927999999999999</v>
      </c>
      <c r="BM1642" s="408">
        <f t="shared" si="25"/>
        <v>0</v>
      </c>
      <c r="BN1642" s="413">
        <f>_xll.SRS1Splines.Functions25.Linear_Interp(V_XNN1!$K$3:$K$8,V_XNN1!$L$3:$L$8,BT1642)</f>
        <v>0.21890999999999999</v>
      </c>
      <c r="BO1642" s="413">
        <f>(BN1642/V_XNN1!$L$7)*100</f>
        <v>104.24285714285715</v>
      </c>
      <c r="BP1642" s="308">
        <f>_xll.SRS1Splines.Functions25.Linear_Interp(V_XNN1!$K$3:$K$8,V_XNN1!$M$3:$M$8,BT1642)</f>
        <v>6.2909999999999994E-2</v>
      </c>
      <c r="BQ1642" s="308">
        <f>IFERROR((BN1642 - V_XNN1!$M$16) / (V_XNN1!$M$15- V_XNN1!$M$16) * 100, 0)</f>
        <v>100</v>
      </c>
      <c r="BR1642" s="308">
        <v>252</v>
      </c>
      <c r="BS1642" s="308">
        <v>249</v>
      </c>
      <c r="BT1642" s="374">
        <v>252.5</v>
      </c>
      <c r="BU1642" s="413">
        <v>0.31825231799999992</v>
      </c>
      <c r="BV1642" s="416">
        <v>0.28688599999999997</v>
      </c>
      <c r="BW1642" s="415">
        <v>0.4</v>
      </c>
      <c r="BX1642" s="413">
        <v>1.7540495999999999</v>
      </c>
      <c r="BY1642" s="408">
        <v>0.5753376</v>
      </c>
      <c r="BZ1642" s="408">
        <v>0.57801599999999997</v>
      </c>
      <c r="CA1642" s="408"/>
      <c r="CB1642" s="413">
        <f>_xll.SRS1Splines.Functions25.Linear_Interp(V_NSPC!$N$4:$N$67,V_NSPC!$P$4:$P$67,CI1642)</f>
        <v>8.8780816854000104</v>
      </c>
      <c r="CC1642" s="413">
        <f>(CB1642/V_NSPC!$T$5)*100</f>
        <v>7.3273740058884336</v>
      </c>
      <c r="CD1642" s="308">
        <f>CB1642-V_NSPC!$T$6</f>
        <v>7.8109148854000106</v>
      </c>
      <c r="CE1642" s="413">
        <f>IFERROR((CB1642 - V_NSPC!$T$6) / (V_NSPC!$T$5- V_NSPC!$T$6) * 100, 0)</f>
        <v>6.5038901872666992</v>
      </c>
      <c r="CF1642" s="413">
        <v>995</v>
      </c>
      <c r="CG1642" s="413">
        <v>955</v>
      </c>
      <c r="CH1642" s="413"/>
      <c r="CI1642" s="417">
        <v>967.37</v>
      </c>
      <c r="CJ1642" s="413"/>
      <c r="CK1642" s="416"/>
      <c r="CL1642" s="415"/>
      <c r="CM1642" s="413">
        <v>1.7540495999999999</v>
      </c>
      <c r="CN1642" s="408">
        <v>0.2003616</v>
      </c>
      <c r="CO1642" s="408">
        <v>0.57801599999999997</v>
      </c>
      <c r="CP1642" s="408"/>
      <c r="CQ1642" s="413">
        <f>_xll.SRS1Splines.Functions25.Linear_Interp(V_NSPC!$X$4:$X$46,V_NSPC!$Z$4:$Z$46,CX1642)</f>
        <v>10.781991933600001</v>
      </c>
      <c r="CR1642" s="413">
        <f>(CQ1642/V_NSPC!$AD$5)*100</f>
        <v>69.817272995601016</v>
      </c>
      <c r="CS1642" s="308">
        <f>CQ1642-V_NSPC!$AD$6</f>
        <v>2.6835534136000003</v>
      </c>
      <c r="CT1642" s="413">
        <f>IFERROR((CQ1642 - V_NSPC!$AD$6) / (V_NSPC!$AD$5- V_NSPC!$AD$6) * 100, 0)</f>
        <v>36.537179405226318</v>
      </c>
      <c r="CU1642" s="413">
        <v>909</v>
      </c>
      <c r="CV1642" s="413">
        <v>905</v>
      </c>
      <c r="CW1642" s="413"/>
      <c r="CX1642" s="417">
        <v>906.76</v>
      </c>
      <c r="CY1642" s="413">
        <v>3.1374666666666666</v>
      </c>
      <c r="CZ1642" s="416">
        <v>8.3547999999999997E-2</v>
      </c>
    </row>
    <row r="1643" spans="1:104" s="1" customFormat="1" hidden="1">
      <c r="A1643" s="315">
        <v>46202</v>
      </c>
      <c r="B1643" s="410">
        <v>8.42</v>
      </c>
      <c r="C1643" s="411">
        <v>1.5033599999999998</v>
      </c>
      <c r="D1643" s="412">
        <v>0.56026799999999999</v>
      </c>
      <c r="E1643" s="412">
        <v>0.58611599999999986</v>
      </c>
      <c r="F1643" s="412">
        <v>0</v>
      </c>
      <c r="G1643" s="413">
        <f>_xll.SRS1Splines.Functions25.Linear_Interp(V_NEM!$R$687:$R$703,V_NEM!$T$687:$T$703,M1643)+_xll.SRS1Splines.Functions25.Linear_Interp(V_NEM!$AB$687:$AB$703,V_NEM!$AD$687:$AD$703,N1643)</f>
        <v>0.94096210390000301</v>
      </c>
      <c r="H1643" s="308">
        <f>(G1643/(V_NEM!$T$696+V_NEM!$AD$696))*100</f>
        <v>97.089017711107189</v>
      </c>
      <c r="I1643" s="308">
        <f>G1643-(V_NEM!$T$694+V_NEM!$AD$694)</f>
        <v>0.30147596890000306</v>
      </c>
      <c r="J1643" s="308">
        <f>((IFERROR((_xll.SRS1Splines.Functions25.Linear_Interp(V_NEM!$R$687:$R$703,V_NEM!$T$687:$T$703,M1643) - V_NEM!$X$689) / (V_NEM!$X$688- V_NEM!$X$689) * 100, 0))+(IFERROR((_xll.SRS1Splines.Functions25.Linear_Interp(V_NEM!$AB$687:$AB$703,V_NEM!$AD$687:$AD$703,N1643) - V_NEM!$AH$689) / (V_NEM!$AH$688- V_NEM!$AH$689) * 100, 0)))/2</f>
        <v>88.980991304757111</v>
      </c>
      <c r="K1643" s="308">
        <v>784.3</v>
      </c>
      <c r="L1643" s="308">
        <v>781.8</v>
      </c>
      <c r="M1643" s="371">
        <v>783.86</v>
      </c>
      <c r="N1643" s="371">
        <v>783.73</v>
      </c>
      <c r="O1643" s="413">
        <v>1.2886666666666666</v>
      </c>
      <c r="P1643" s="414">
        <v>0.58737600000000001</v>
      </c>
      <c r="Q1643" s="415">
        <v>0</v>
      </c>
      <c r="R1643" s="413">
        <v>1.7713333333333334</v>
      </c>
      <c r="S1643" s="408">
        <v>0.47899999999999998</v>
      </c>
      <c r="T1643" s="408">
        <v>4.3569327800000002</v>
      </c>
      <c r="U1643" s="408"/>
      <c r="V1643" s="413">
        <f>_xll.SRS1Splines.Functions25.Linear_Interp(V_NK3!$P$8:$P$32,V_NK3!$R$8:$R$32,AC1643)</f>
        <v>200.16560945000001</v>
      </c>
      <c r="W1643" s="413">
        <f>(V1643/V_NK3!$R$28)*100</f>
        <v>36.920901249874341</v>
      </c>
      <c r="X1643" s="308">
        <f>V1643-V_NK3!$R$8</f>
        <v>143.58695745</v>
      </c>
      <c r="Y1643" s="308">
        <f>IFERROR((V1643 - V_NK3!$V$10) / (V_NK3!$V$9- V_NK3!$V$10) * 100, 0)</f>
        <v>29.570897121606031</v>
      </c>
      <c r="Z1643" s="308">
        <v>541.79999999999995</v>
      </c>
      <c r="AA1643" s="308">
        <v>521</v>
      </c>
      <c r="AB1643" s="413">
        <v>530.68422512770712</v>
      </c>
      <c r="AC1643" s="371">
        <v>529.87</v>
      </c>
      <c r="AD1643" s="308">
        <v>0.5</v>
      </c>
      <c r="AE1643" s="416">
        <v>0.94715930000000004</v>
      </c>
      <c r="AF1643" s="373">
        <v>0.2</v>
      </c>
      <c r="AG1643" s="413">
        <v>1.0246666666666666</v>
      </c>
      <c r="AH1643" s="408">
        <v>4.1857098957143881</v>
      </c>
      <c r="AI1643" s="408">
        <v>3.6177956100000004</v>
      </c>
      <c r="AJ1643" s="408"/>
      <c r="AK1643" s="413">
        <f>_xll.SRS1Splines.Functions25.Linear_Interp(V_NK2!$R$10:$R$21,V_NK2!$T$10:$T$21,AR1643)</f>
        <v>58.250600000029301</v>
      </c>
      <c r="AL1643" s="413">
        <f>(AK1643/V_NK2!$T$18)*100</f>
        <v>81.583473389396772</v>
      </c>
      <c r="AM1643" s="308">
        <f>AK1643-V_NK2!$T$11</f>
        <v>17.430600000001505</v>
      </c>
      <c r="AN1643" s="308">
        <f>IFERROR((AK1643 - V_NK2!$X$12) / (V_NK2!$X$11- V_NK2!$X$12) * 100, 0)</f>
        <v>57.000000000007724</v>
      </c>
      <c r="AO1643" s="308">
        <v>427</v>
      </c>
      <c r="AP1643" s="308">
        <v>420</v>
      </c>
      <c r="AQ1643" s="308"/>
      <c r="AR1643" s="371">
        <v>423.99</v>
      </c>
      <c r="AS1643" s="413">
        <v>0.8</v>
      </c>
      <c r="AT1643" s="416">
        <v>0.84330899999999998</v>
      </c>
      <c r="AU1643" s="415">
        <v>8.8000000000000007</v>
      </c>
      <c r="AV1643" s="413">
        <v>0.61343999999999999</v>
      </c>
      <c r="AW1643" s="408">
        <v>0.55600000000000005</v>
      </c>
      <c r="AX1643" s="408">
        <v>0.37</v>
      </c>
      <c r="AY1643" s="408"/>
      <c r="AZ1643" s="413">
        <f>_xll.SRS1Splines.Functions25.Linear_Interp(V_NNG3A!$H$4:$H$12,V_NNG3A!$I$4:$I$12,BF1643)</f>
        <v>12.985499999999901</v>
      </c>
      <c r="BA1643" s="413">
        <f>(AZ1643/V_NNG3A!$I$8)*100</f>
        <v>93.758122743681596</v>
      </c>
      <c r="BB1643" s="308">
        <f>_xll.SRS1Splines.Functions25.Linear_Interp(V_NNG3A!$H$4:$H$12,V_NNG3A!$J$4:$J$12,BF1643)</f>
        <v>1.9979137931034601</v>
      </c>
      <c r="BC1643" s="308">
        <f>IFERROR((AZ1643-V_NNG3A!$J$20) / (V_NNG3A!$J$19-V_NNG3A!$J$20) * 100, 0)</f>
        <v>69.798217082276324</v>
      </c>
      <c r="BD1643" s="308">
        <v>1050</v>
      </c>
      <c r="BE1643" s="308">
        <v>1047</v>
      </c>
      <c r="BF1643" s="374">
        <v>1049.3</v>
      </c>
      <c r="BG1643" s="413">
        <v>0.2233333333333333</v>
      </c>
      <c r="BH1643" s="416">
        <v>0.11685000000000582</v>
      </c>
      <c r="BI1643" s="415">
        <v>3.1</v>
      </c>
      <c r="BJ1643" s="413">
        <v>1.9854719999999999</v>
      </c>
      <c r="BK1643" s="408">
        <v>1.85</v>
      </c>
      <c r="BL1643" s="408">
        <v>1.84</v>
      </c>
      <c r="BM1643" s="408">
        <f t="shared" si="25"/>
        <v>1.0000000000000009E-2</v>
      </c>
      <c r="BN1643" s="413">
        <f>_xll.SRS1Splines.Functions25.Linear_Interp(V_XNN1!$K$3:$K$8,V_XNN1!$L$3:$L$8,BT1643)</f>
        <v>0.21712799999999999</v>
      </c>
      <c r="BO1643" s="413">
        <f>(BN1643/V_XNN1!$L$7)*100</f>
        <v>103.3942857142857</v>
      </c>
      <c r="BP1643" s="308">
        <f>_xll.SRS1Splines.Functions25.Linear_Interp(V_XNN1!$K$3:$K$8,V_XNN1!$M$3:$M$8,BT1643)</f>
        <v>6.1128000000000099E-2</v>
      </c>
      <c r="BQ1643" s="308">
        <f>IFERROR((BN1643 - V_XNN1!$M$16) / (V_XNN1!$M$15- V_XNN1!$M$16) * 100, 0)</f>
        <v>94.484679665738142</v>
      </c>
      <c r="BR1643" s="308">
        <v>252</v>
      </c>
      <c r="BS1643" s="308">
        <v>249</v>
      </c>
      <c r="BT1643" s="374">
        <v>252.4</v>
      </c>
      <c r="BU1643" s="413">
        <v>0.31825231799999992</v>
      </c>
      <c r="BV1643" s="416">
        <v>0.29799999999999999</v>
      </c>
      <c r="BW1643" s="415">
        <v>2.8</v>
      </c>
      <c r="BX1643" s="413">
        <v>1.7540495999999999</v>
      </c>
      <c r="BY1643" s="408">
        <v>0.60436800000000002</v>
      </c>
      <c r="BZ1643" s="408">
        <v>1.36</v>
      </c>
      <c r="CA1643" s="408"/>
      <c r="CB1643" s="413">
        <f>_xll.SRS1Splines.Functions25.Linear_Interp(V_NSPC!$N$4:$N$67,V_NSPC!$P$4:$P$67,CI1643)</f>
        <v>8.3536113436000701</v>
      </c>
      <c r="CC1643" s="413">
        <f>(CB1643/V_NSPC!$T$5)*100</f>
        <v>6.8945113126239539</v>
      </c>
      <c r="CD1643" s="308">
        <f>CB1643-V_NSPC!$T$6</f>
        <v>7.2864445436000702</v>
      </c>
      <c r="CE1643" s="413">
        <f>IFERROR((CB1643 - V_NSPC!$T$6) / (V_NSPC!$T$5- V_NSPC!$T$6) * 100, 0)</f>
        <v>6.0671811000993312</v>
      </c>
      <c r="CF1643" s="413">
        <v>995</v>
      </c>
      <c r="CG1643" s="413">
        <v>955</v>
      </c>
      <c r="CH1643" s="413"/>
      <c r="CI1643" s="417">
        <v>967.08</v>
      </c>
      <c r="CJ1643" s="413"/>
      <c r="CK1643" s="416"/>
      <c r="CL1643" s="415"/>
      <c r="CM1643" s="413">
        <v>1.7540495999999999</v>
      </c>
      <c r="CN1643" s="408">
        <v>0.21038399999999999</v>
      </c>
      <c r="CO1643" s="408">
        <v>1.36</v>
      </c>
      <c r="CP1643" s="408"/>
      <c r="CQ1643" s="413">
        <f>_xll.SRS1Splines.Functions25.Linear_Interp(V_NSPC!$X$4:$X$46,V_NSPC!$Z$4:$Z$46,CX1643)</f>
        <v>11.4654351315</v>
      </c>
      <c r="CR1643" s="413">
        <f>(CQ1643/V_NSPC!$AD$5)*100</f>
        <v>74.242813342749002</v>
      </c>
      <c r="CS1643" s="308">
        <f>CQ1643-V_NSPC!$AD$6</f>
        <v>3.3669966114999994</v>
      </c>
      <c r="CT1643" s="413">
        <f>IFERROR((CQ1643 - V_NSPC!$AD$6) / (V_NSPC!$AD$5- V_NSPC!$AD$6) * 100, 0)</f>
        <v>45.842411269963094</v>
      </c>
      <c r="CU1643" s="413">
        <v>909</v>
      </c>
      <c r="CV1643" s="413">
        <v>905</v>
      </c>
      <c r="CW1643" s="413"/>
      <c r="CX1643" s="417">
        <v>907.15</v>
      </c>
      <c r="CY1643" s="413">
        <v>3.1374666666666666</v>
      </c>
      <c r="CZ1643" s="416">
        <v>0.77800000000000002</v>
      </c>
    </row>
    <row r="1644" spans="1:104" s="1" customFormat="1" hidden="1">
      <c r="A1644" s="315">
        <v>46203</v>
      </c>
      <c r="B1644" s="410">
        <v>12.95</v>
      </c>
      <c r="C1644" s="411">
        <v>1.5033599999999998</v>
      </c>
      <c r="D1644" s="412">
        <v>0.69897600000000004</v>
      </c>
      <c r="E1644" s="412">
        <v>0.72230399999999995</v>
      </c>
      <c r="F1644" s="412">
        <v>0</v>
      </c>
      <c r="G1644" s="413">
        <f>_xll.SRS1Splines.Functions25.Linear_Interp(V_NEM!$R$687:$R$703,V_NEM!$T$687:$T$703,M1644)+_xll.SRS1Splines.Functions25.Linear_Interp(V_NEM!$AB$687:$AB$703,V_NEM!$AD$687:$AD$703,N1644)</f>
        <v>0.86945736439999699</v>
      </c>
      <c r="H1644" s="308">
        <f>(G1644/(V_NEM!$T$696+V_NEM!$AD$696))*100</f>
        <v>89.711117059242071</v>
      </c>
      <c r="I1644" s="308">
        <f>G1644-(V_NEM!$T$694+V_NEM!$AD$694)</f>
        <v>0.22997122939999703</v>
      </c>
      <c r="J1644" s="308">
        <f>((IFERROR((_xll.SRS1Splines.Functions25.Linear_Interp(V_NEM!$R$687:$R$703,V_NEM!$T$687:$T$703,M1644) - V_NEM!$X$689) / (V_NEM!$X$688- V_NEM!$X$689) * 100, 0))+(IFERROR((_xll.SRS1Splines.Functions25.Linear_Interp(V_NEM!$AB$687:$AB$703,V_NEM!$AD$687:$AD$703,N1644) - V_NEM!$AH$689) / (V_NEM!$AH$688- V_NEM!$AH$689) * 100, 0)))/2</f>
        <v>73.742885691288308</v>
      </c>
      <c r="K1644" s="308">
        <v>784.3</v>
      </c>
      <c r="L1644" s="308">
        <v>781.8</v>
      </c>
      <c r="M1644" s="371">
        <v>783.4</v>
      </c>
      <c r="N1644" s="371">
        <v>783.62</v>
      </c>
      <c r="O1644" s="413">
        <v>1.2886666666666666</v>
      </c>
      <c r="P1644" s="414">
        <v>0.70868900000000001</v>
      </c>
      <c r="Q1644" s="415">
        <v>0</v>
      </c>
      <c r="R1644" s="413">
        <v>1.7713333333333334</v>
      </c>
      <c r="S1644" s="408">
        <v>0.50811255700302127</v>
      </c>
      <c r="T1644" s="408">
        <v>5.6995610000000001</v>
      </c>
      <c r="U1644" s="408"/>
      <c r="V1644" s="413">
        <f>_xll.SRS1Splines.Functions25.Linear_Interp(V_NK3!$P$8:$P$32,V_NK3!$R$8:$R$32,AC1644)</f>
        <v>194.97416104999999</v>
      </c>
      <c r="W1644" s="413">
        <f>(V1644/V_NK3!$R$28)*100</f>
        <v>35.963329396013521</v>
      </c>
      <c r="X1644" s="308">
        <f>V1644-V_NK3!$R$8</f>
        <v>138.39550904999999</v>
      </c>
      <c r="Y1644" s="308">
        <f>IFERROR((V1644 - V_NK3!$V$10) / (V_NK3!$V$9- V_NK3!$V$10) * 100, 0)</f>
        <v>28.501748577233649</v>
      </c>
      <c r="Z1644" s="308">
        <v>541.79999999999995</v>
      </c>
      <c r="AA1644" s="308">
        <v>521</v>
      </c>
      <c r="AB1644" s="413">
        <v>530.49967414441426</v>
      </c>
      <c r="AC1644" s="371">
        <v>529.63</v>
      </c>
      <c r="AD1644" s="308">
        <v>0.5</v>
      </c>
      <c r="AE1644" s="416">
        <v>1.2390350000000001</v>
      </c>
      <c r="AF1644" s="373">
        <v>14.2</v>
      </c>
      <c r="AG1644" s="413">
        <v>1.0246666666666666</v>
      </c>
      <c r="AH1644" s="408">
        <v>5.7652369142856124</v>
      </c>
      <c r="AI1644" s="408">
        <v>4.4983512000000001</v>
      </c>
      <c r="AJ1644" s="408"/>
      <c r="AK1644" s="413">
        <f>_xll.SRS1Splines.Functions25.Linear_Interp(V_NK2!$R$10:$R$21,V_NK2!$T$10:$T$21,AR1644)</f>
        <v>59.517485714315001</v>
      </c>
      <c r="AL1644" s="413">
        <f>(AK1644/V_NK2!$T$18)*100</f>
        <v>83.357823129292711</v>
      </c>
      <c r="AM1644" s="308">
        <f>AK1644-V_NK2!$T$11</f>
        <v>18.697485714287204</v>
      </c>
      <c r="AN1644" s="308">
        <f>IFERROR((AK1644 - V_NK2!$X$12) / (V_NK2!$X$11- V_NK2!$X$12) * 100, 0)</f>
        <v>61.142857142865012</v>
      </c>
      <c r="AO1644" s="308">
        <v>427</v>
      </c>
      <c r="AP1644" s="308">
        <v>420</v>
      </c>
      <c r="AQ1644" s="308"/>
      <c r="AR1644" s="371">
        <v>424.28</v>
      </c>
      <c r="AS1644" s="413">
        <v>0.8</v>
      </c>
      <c r="AT1644" s="416">
        <v>1.0710360000000001</v>
      </c>
      <c r="AU1644" s="415">
        <v>10.5</v>
      </c>
      <c r="AV1644" s="413">
        <v>0.61343999999999999</v>
      </c>
      <c r="AW1644" s="408">
        <v>1.080954659090928</v>
      </c>
      <c r="AX1644" s="408">
        <v>1.0367546590909094</v>
      </c>
      <c r="AY1644" s="408"/>
      <c r="AZ1644" s="413">
        <f>_xll.SRS1Splines.Functions25.Linear_Interp(V_NNG3A!$H$4:$H$12,V_NNG3A!$I$4:$I$12,BF1644)</f>
        <v>13.195449999999999</v>
      </c>
      <c r="BA1644" s="413">
        <f>(AZ1644/V_NNG3A!$I$8)*100</f>
        <v>95.274007220216603</v>
      </c>
      <c r="BB1644" s="308">
        <f>_xll.SRS1Splines.Functions25.Linear_Interp(V_NNG3A!$H$4:$H$12,V_NNG3A!$J$4:$J$12,BF1644)</f>
        <v>2.2078637931035399</v>
      </c>
      <c r="BC1644" s="308">
        <f>IFERROR((AZ1644-V_NNG3A!$J$20) / (V_NNG3A!$J$19-V_NNG3A!$J$20) * 100, 0)</f>
        <v>77.132935790868956</v>
      </c>
      <c r="BD1644" s="308">
        <v>1050</v>
      </c>
      <c r="BE1644" s="308">
        <v>1047</v>
      </c>
      <c r="BF1644" s="374">
        <v>1049.47</v>
      </c>
      <c r="BG1644" s="413">
        <v>0.2233333333333333</v>
      </c>
      <c r="BH1644" s="416">
        <v>0.3415199999999895</v>
      </c>
      <c r="BI1644" s="415">
        <v>12.13</v>
      </c>
      <c r="BJ1644" s="413">
        <v>1.9854719999999999</v>
      </c>
      <c r="BK1644" s="408">
        <v>2.0649599999999997</v>
      </c>
      <c r="BL1644" s="408">
        <v>2.0649599999999997</v>
      </c>
      <c r="BM1644" s="408">
        <f t="shared" si="25"/>
        <v>0</v>
      </c>
      <c r="BN1644" s="413">
        <f>_xll.SRS1Splines.Functions25.Linear_Interp(V_XNN1!$K$3:$K$8,V_XNN1!$L$3:$L$8,BT1644)</f>
        <v>0.21890999999999999</v>
      </c>
      <c r="BO1644" s="413">
        <f>(BN1644/V_XNN1!$L$7)*100</f>
        <v>104.24285714285715</v>
      </c>
      <c r="BP1644" s="308">
        <f>_xll.SRS1Splines.Functions25.Linear_Interp(V_XNN1!$K$3:$K$8,V_XNN1!$M$3:$M$8,BT1644)</f>
        <v>6.2909999999999994E-2</v>
      </c>
      <c r="BQ1644" s="308">
        <f>IFERROR((BN1644 - V_XNN1!$M$16) / (V_XNN1!$M$15- V_XNN1!$M$16) * 100, 0)</f>
        <v>100</v>
      </c>
      <c r="BR1644" s="308">
        <v>252</v>
      </c>
      <c r="BS1644" s="308">
        <v>249</v>
      </c>
      <c r="BT1644" s="374">
        <v>252.5</v>
      </c>
      <c r="BU1644" s="413">
        <v>0.31825231799999992</v>
      </c>
      <c r="BV1644" s="416">
        <v>0.33494699999999999</v>
      </c>
      <c r="BW1644" s="415">
        <v>25.8</v>
      </c>
      <c r="BX1644" s="413">
        <v>1.7540495999999999</v>
      </c>
      <c r="BY1644" s="408">
        <v>1.335744</v>
      </c>
      <c r="BZ1644" s="408"/>
      <c r="CA1644" s="408"/>
      <c r="CB1644" s="413">
        <f>_xll.SRS1Splines.Functions25.Linear_Interp(V_NSPC!$N$4:$N$67,V_NSPC!$P$4:$P$67,CI1644)</f>
        <v>8.8419113170000401</v>
      </c>
      <c r="CC1644" s="413">
        <f>(CB1644/V_NSPC!$T$5)*100</f>
        <v>7.2975214063529732</v>
      </c>
      <c r="CD1644" s="308">
        <f>CB1644-V_NSPC!$T$6</f>
        <v>7.7747445170000402</v>
      </c>
      <c r="CE1644" s="413">
        <f>IFERROR((CB1644 - V_NSPC!$T$6) / (V_NSPC!$T$5- V_NSPC!$T$6) * 100, 0)</f>
        <v>6.473772319186212</v>
      </c>
      <c r="CF1644" s="413">
        <v>995</v>
      </c>
      <c r="CG1644" s="413">
        <v>955</v>
      </c>
      <c r="CH1644" s="413"/>
      <c r="CI1644" s="417">
        <v>967.35</v>
      </c>
      <c r="CJ1644" s="413"/>
      <c r="CK1644" s="416"/>
      <c r="CL1644" s="415"/>
      <c r="CM1644" s="413">
        <v>1.7540495999999999</v>
      </c>
      <c r="CN1644" s="408">
        <v>0.49075200000000002</v>
      </c>
      <c r="CO1644" s="408">
        <v>0.847584</v>
      </c>
      <c r="CP1644" s="408"/>
      <c r="CQ1644" s="413">
        <f>_xll.SRS1Splines.Functions25.Linear_Interp(V_NSPC!$X$4:$X$46,V_NSPC!$Z$4:$Z$46,CX1644)</f>
        <v>13.4489334858</v>
      </c>
      <c r="CR1644" s="413">
        <f>(CQ1644/V_NSPC!$AD$5)*100</f>
        <v>87.086678088829416</v>
      </c>
      <c r="CS1644" s="308">
        <f>CQ1644-V_NSPC!$AD$6</f>
        <v>5.3504949657999994</v>
      </c>
      <c r="CT1644" s="413">
        <f>IFERROR((CQ1644 - V_NSPC!$AD$6) / (V_NSPC!$AD$5- V_NSPC!$AD$6) * 100, 0)</f>
        <v>72.84818460532945</v>
      </c>
      <c r="CU1644" s="413">
        <v>909</v>
      </c>
      <c r="CV1644" s="413">
        <v>905</v>
      </c>
      <c r="CW1644" s="413"/>
      <c r="CX1644" s="417">
        <v>908.14</v>
      </c>
      <c r="CY1644" s="413">
        <v>3.1374666666666666</v>
      </c>
      <c r="CZ1644" s="416">
        <v>0.53267200000000003</v>
      </c>
    </row>
    <row r="1645" spans="1:104">
      <c r="A1645" s="352">
        <v>46204</v>
      </c>
      <c r="B1645" s="419">
        <v>0</v>
      </c>
      <c r="C1645" s="420">
        <v>3.5206451612903225</v>
      </c>
      <c r="D1645" s="421">
        <v>0.62683200000000006</v>
      </c>
      <c r="E1645" s="421">
        <v>0.58726800000000001</v>
      </c>
      <c r="F1645" s="421">
        <v>0</v>
      </c>
      <c r="G1645" s="361">
        <f>_xll.SRS1Splines.Functions25.Linear_Interp(V_NEM!$R$687:$R$703,V_NEM!$T$687:$T$703,M1645)+_xll.SRS1Splines.Functions25.Linear_Interp(V_NEM!$AB$687:$AB$703,V_NEM!$AD$687:$AD$703,N1645)</f>
        <v>0.8710082772000034</v>
      </c>
      <c r="H1645" s="353">
        <f>(G1645/(V_NEM!$T$696+V_NEM!$AD$696))*100</f>
        <v>89.871141144892405</v>
      </c>
      <c r="I1645" s="353">
        <f>G1645-(V_NEM!$T$694+V_NEM!$AD$694)</f>
        <v>0.23152214220000344</v>
      </c>
      <c r="J1645" s="353">
        <f>((IFERROR((_xll.SRS1Splines.Functions25.Linear_Interp(V_NEM!$R$687:$R$703,V_NEM!$T$687:$T$703,M1645) - V_NEM!$X$689) / (V_NEM!$X$688- V_NEM!$X$689) * 100, 0))+(IFERROR((_xll.SRS1Splines.Functions25.Linear_Interp(V_NEM!$AB$687:$AB$703,V_NEM!$AD$687:$AD$703,N1645) - V_NEM!$AH$689) / (V_NEM!$AH$688- V_NEM!$AH$689) * 100, 0)))/2</f>
        <v>65.624506127323514</v>
      </c>
      <c r="K1645" s="353">
        <v>784.3</v>
      </c>
      <c r="L1645" s="353">
        <v>781.8</v>
      </c>
      <c r="M1645" s="422">
        <v>783.48</v>
      </c>
      <c r="N1645" s="422">
        <v>783.24</v>
      </c>
      <c r="O1645" s="361">
        <v>2.7401027096774193</v>
      </c>
      <c r="P1645" s="423">
        <v>0.61212</v>
      </c>
      <c r="Q1645" s="424">
        <v>0</v>
      </c>
      <c r="R1645" s="361">
        <v>4.0177419354838708</v>
      </c>
      <c r="S1645" s="425">
        <v>0.14937081836921723</v>
      </c>
      <c r="T1645" s="425">
        <v>5.6910086799999995</v>
      </c>
      <c r="U1645" s="425"/>
      <c r="V1645" s="361">
        <f>_xll.SRS1Splines.Functions25.Linear_Interp(V_NK3!$P$8:$P$32,V_NK3!$R$8:$R$32,AC1645)</f>
        <v>189.13378159999999</v>
      </c>
      <c r="W1645" s="361">
        <f>(V1645/V_NK3!$R$28)*100</f>
        <v>34.88606106042009</v>
      </c>
      <c r="X1645" s="353">
        <f>V1645-V_NK3!$R$8</f>
        <v>132.55512959999999</v>
      </c>
      <c r="Y1645" s="353">
        <f>IFERROR((V1645 - V_NK3!$V$10) / (V_NK3!$V$9- V_NK3!$V$10) * 100, 0)</f>
        <v>27.298956464814722</v>
      </c>
      <c r="Z1645" s="353">
        <v>541.79999999999995</v>
      </c>
      <c r="AA1645" s="353">
        <v>521</v>
      </c>
      <c r="AB1645" s="361">
        <v>530.45782500847736</v>
      </c>
      <c r="AC1645" s="422">
        <v>529.36</v>
      </c>
      <c r="AD1645" s="353">
        <v>0.70967741935483897</v>
      </c>
      <c r="AE1645" s="426">
        <v>1.2371757999999999</v>
      </c>
      <c r="AF1645" s="427">
        <v>1.2</v>
      </c>
      <c r="AG1645" s="361">
        <v>1.814516129032258</v>
      </c>
      <c r="AH1645" s="425">
        <v>5.6802384857146269</v>
      </c>
      <c r="AI1645" s="425">
        <v>4.5007242000000005</v>
      </c>
      <c r="AJ1645" s="425"/>
      <c r="AK1645" s="361">
        <f>_xll.SRS1Splines.Functions25.Linear_Interp(V_NK2!$R$10:$R$21,V_NK2!$T$10:$T$21,AR1645)</f>
        <v>60.697000000029597</v>
      </c>
      <c r="AL1645" s="361">
        <f>(AK1645/V_NK2!$T$18)*100</f>
        <v>85.009803921610072</v>
      </c>
      <c r="AM1645" s="353">
        <f>AK1645-V_NK2!$T$11</f>
        <v>19.8770000000018</v>
      </c>
      <c r="AN1645" s="353">
        <f>IFERROR((AK1645 - V_NK2!$X$12) / (V_NK2!$X$11- V_NK2!$X$12) * 100, 0)</f>
        <v>65.000000000009067</v>
      </c>
      <c r="AO1645" s="353">
        <v>427</v>
      </c>
      <c r="AP1645" s="353">
        <v>420</v>
      </c>
      <c r="AQ1645" s="353"/>
      <c r="AR1645" s="422">
        <v>424.55</v>
      </c>
      <c r="AS1645" s="361">
        <v>1.1290322580645162</v>
      </c>
      <c r="AT1645" s="426">
        <v>1.071601</v>
      </c>
      <c r="AU1645" s="424">
        <v>1.6</v>
      </c>
      <c r="AV1645" s="361">
        <v>0.93311999999999995</v>
      </c>
      <c r="AW1645" s="425">
        <v>0.71759323863637725</v>
      </c>
      <c r="AX1645" s="425">
        <v>0.92819323863636327</v>
      </c>
      <c r="AY1645" s="425"/>
      <c r="AZ1645" s="361">
        <f>_xll.SRS1Splines.Functions25.Linear_Interp(V_NNG3A!$H$4:$H$12,V_NNG3A!$I$4:$I$12,BF1645)</f>
        <v>12.1951000000001</v>
      </c>
      <c r="BA1645" s="361">
        <f>(AZ1645/V_NNG3A!$I$8)*100</f>
        <v>88.051263537906848</v>
      </c>
      <c r="BB1645" s="353">
        <f>_xll.SRS1Splines.Functions25.Linear_Interp(V_NNG3A!$H$4:$H$12,V_NNG3A!$J$4:$J$12,BF1645)</f>
        <v>1.20751379310361</v>
      </c>
      <c r="BC1645" s="353">
        <f>IFERROR((AZ1645-V_NNG3A!$J$20) / (V_NNG3A!$J$19-V_NNG3A!$J$20) * 100, 0)</f>
        <v>42.185158414653365</v>
      </c>
      <c r="BD1645" s="353">
        <v>1050</v>
      </c>
      <c r="BE1645" s="353">
        <v>1047</v>
      </c>
      <c r="BF1645" s="428">
        <v>1048.6600000000001</v>
      </c>
      <c r="BG1645" s="361">
        <v>0.33225806451612905</v>
      </c>
      <c r="BH1645" s="426">
        <v>0.31159000000002562</v>
      </c>
      <c r="BI1645" s="424">
        <v>12.16</v>
      </c>
      <c r="BJ1645" s="361">
        <v>4.8470399999999998</v>
      </c>
      <c r="BK1645" s="425">
        <v>2.1412870904785914</v>
      </c>
      <c r="BL1645" s="425">
        <v>2.1139628719400059</v>
      </c>
      <c r="BM1645" s="425">
        <f t="shared" ref="BM1645:BM1655" si="26">BK1645-BL1645</f>
        <v>2.7324218538585576E-2</v>
      </c>
      <c r="BN1645" s="361">
        <f>_xll.SRS1Splines.Functions25.Linear_Interp(V_XNN1!$K$3:$K$8,V_XNN1!$L$3:$L$8,BT1645)</f>
        <v>0.21890999999999999</v>
      </c>
      <c r="BO1645" s="361">
        <f>(BN1645/V_XNN1!$L$7)*100</f>
        <v>104.24285714285715</v>
      </c>
      <c r="BP1645" s="353">
        <f>_xll.SRS1Splines.Functions25.Linear_Interp(V_XNN1!$K$3:$K$8,V_XNN1!$M$3:$M$8,BT1645)</f>
        <v>6.2909999999999994E-2</v>
      </c>
      <c r="BQ1645" s="353">
        <f>IFERROR((BN1645 - V_XNN1!$M$16) / (V_XNN1!$M$15- V_XNN1!$M$16) * 100, 0)</f>
        <v>100</v>
      </c>
      <c r="BR1645" s="353">
        <v>252</v>
      </c>
      <c r="BS1645" s="353">
        <v>249</v>
      </c>
      <c r="BT1645" s="428">
        <v>252.5</v>
      </c>
      <c r="BU1645" s="361">
        <v>0.33805200000000002</v>
      </c>
      <c r="BV1645" s="426">
        <v>0.34052300000000002</v>
      </c>
      <c r="BW1645" s="424">
        <v>19.8</v>
      </c>
      <c r="BX1645" s="361">
        <v>3.2881248000000007</v>
      </c>
      <c r="BY1645" s="425">
        <v>1.2376799999999997</v>
      </c>
      <c r="BZ1645" s="425"/>
      <c r="CA1645" s="425"/>
      <c r="CB1645" s="361">
        <f>_xll.SRS1Splines.Functions25.Linear_Interp(V_NSPC!$N$4:$N$67,V_NSPC!$P$4:$P$67,CI1645)</f>
        <v>8.8961668695999894</v>
      </c>
      <c r="CC1645" s="361">
        <f>(CB1645/V_NSPC!$T$5)*100</f>
        <v>7.3423003056561589</v>
      </c>
      <c r="CD1645" s="353">
        <f>CB1645-V_NSPC!$T$6</f>
        <v>7.8290000695999895</v>
      </c>
      <c r="CE1645" s="361">
        <f>IFERROR((CB1645 - V_NSPC!$T$6) / (V_NSPC!$T$5- V_NSPC!$T$6) * 100, 0)</f>
        <v>6.518949121306937</v>
      </c>
      <c r="CF1645" s="361">
        <v>995</v>
      </c>
      <c r="CG1645" s="361">
        <v>955</v>
      </c>
      <c r="CH1645" s="361"/>
      <c r="CI1645" s="429">
        <v>967.38</v>
      </c>
      <c r="CJ1645" s="361"/>
      <c r="CK1645" s="426"/>
      <c r="CL1645" s="424"/>
      <c r="CM1645" s="361">
        <v>3.2881248000000007</v>
      </c>
      <c r="CN1645" s="425">
        <v>0.43027200000000004</v>
      </c>
      <c r="CO1645" s="425">
        <v>1.5863039999999999</v>
      </c>
      <c r="CP1645" s="425">
        <v>0</v>
      </c>
      <c r="CQ1645" s="361">
        <f>_xll.SRS1Splines.Functions25.Linear_Interp(V_NSPC!$X$4:$X$46,V_NSPC!$Z$4:$Z$46,CX1645)</f>
        <v>13.8431407006999</v>
      </c>
      <c r="CR1645" s="361">
        <f>(CQ1645/V_NSPC!$AD$5)*100</f>
        <v>89.639311489874117</v>
      </c>
      <c r="CS1645" s="353">
        <f>CQ1645-V_NSPC!$AD$6</f>
        <v>5.7447021806998997</v>
      </c>
      <c r="CT1645" s="361">
        <f>IFERROR((CQ1645 - V_NSPC!$AD$6) / (V_NSPC!$AD$5- V_NSPC!$AD$6) * 100, 0)</f>
        <v>78.215403927530403</v>
      </c>
      <c r="CU1645" s="361">
        <v>909</v>
      </c>
      <c r="CV1645" s="361">
        <v>905</v>
      </c>
      <c r="CW1645" s="361"/>
      <c r="CX1645" s="429">
        <v>908.31</v>
      </c>
      <c r="CY1645" s="361">
        <v>3.7143870967741934</v>
      </c>
      <c r="CZ1645" s="426">
        <v>1.459875</v>
      </c>
    </row>
    <row r="1646" spans="1:104">
      <c r="A1646" s="352">
        <v>46205</v>
      </c>
      <c r="B1646" s="430">
        <v>2.08</v>
      </c>
      <c r="C1646" s="420">
        <v>3.5206451612903225</v>
      </c>
      <c r="D1646" s="421">
        <v>0.58060800000000001</v>
      </c>
      <c r="E1646" s="421">
        <v>0.62553599999999998</v>
      </c>
      <c r="F1646" s="421">
        <v>0</v>
      </c>
      <c r="G1646" s="361">
        <f>_xll.SRS1Splines.Functions25.Linear_Interp(V_NEM!$R$687:$R$703,V_NEM!$T$687:$T$703,M1646)+_xll.SRS1Splines.Functions25.Linear_Interp(V_NEM!$AB$687:$AB$703,V_NEM!$AD$687:$AD$703,N1646)</f>
        <v>0.66944579614999766</v>
      </c>
      <c r="H1646" s="353">
        <f>(G1646/(V_NEM!$T$696+V_NEM!$AD$696))*100</f>
        <v>69.073806999926262</v>
      </c>
      <c r="I1646" s="353">
        <f>G1646-(V_NEM!$T$694+V_NEM!$AD$694)</f>
        <v>2.9959661149997707E-2</v>
      </c>
      <c r="J1646" s="353">
        <f>((IFERROR((_xll.SRS1Splines.Functions25.Linear_Interp(V_NEM!$R$687:$R$703,V_NEM!$T$687:$T$703,M1646) - V_NEM!$X$689) / (V_NEM!$X$688- V_NEM!$X$689) * 100, 0))+(IFERROR((_xll.SRS1Splines.Functions25.Linear_Interp(V_NEM!$AB$687:$AB$703,V_NEM!$AD$687:$AD$703,N1646) - V_NEM!$AH$689) / (V_NEM!$AH$688- V_NEM!$AH$689) * 100, 0)))/2</f>
        <v>15.923576815349559</v>
      </c>
      <c r="K1646" s="353">
        <v>784.3</v>
      </c>
      <c r="L1646" s="353">
        <v>781.8</v>
      </c>
      <c r="M1646" s="422">
        <v>782.13</v>
      </c>
      <c r="N1646" s="422">
        <v>782.56</v>
      </c>
      <c r="O1646" s="361">
        <v>2.7401027096774193</v>
      </c>
      <c r="P1646" s="423">
        <v>0.64178999999999997</v>
      </c>
      <c r="Q1646" s="424">
        <v>0</v>
      </c>
      <c r="R1646" s="361">
        <v>4.0177419354838708</v>
      </c>
      <c r="S1646" s="425">
        <v>1.2544103219538871</v>
      </c>
      <c r="T1646" s="425">
        <v>5.0185898800000004</v>
      </c>
      <c r="U1646" s="425"/>
      <c r="V1646" s="361">
        <f>_xll.SRS1Splines.Functions25.Linear_Interp(V_NK3!$P$8:$P$32,V_NK3!$R$8:$R$32,AC1646)</f>
        <v>182.86078145000101</v>
      </c>
      <c r="W1646" s="361">
        <f>(V1646/V_NK3!$R$28)*100</f>
        <v>33.728995070338449</v>
      </c>
      <c r="X1646" s="353">
        <f>V1646-V_NK3!$R$8</f>
        <v>126.28212945000101</v>
      </c>
      <c r="Y1646" s="353">
        <f>IFERROR((V1646 - V_NK3!$V$10) / (V_NK3!$V$9- V_NK3!$V$10) * 100, 0)</f>
        <v>26.00706864036497</v>
      </c>
      <c r="Z1646" s="353">
        <v>541.79999999999995</v>
      </c>
      <c r="AA1646" s="353">
        <v>521</v>
      </c>
      <c r="AB1646" s="361">
        <v>530.41597587254046</v>
      </c>
      <c r="AC1646" s="422">
        <v>529.07000000000005</v>
      </c>
      <c r="AD1646" s="353">
        <v>0.70967741935483875</v>
      </c>
      <c r="AE1646" s="426">
        <v>1.0909978</v>
      </c>
      <c r="AF1646" s="427">
        <v>0</v>
      </c>
      <c r="AG1646" s="361">
        <v>1.814516129032258</v>
      </c>
      <c r="AH1646" s="425">
        <v>4.9425415428570751</v>
      </c>
      <c r="AI1646" s="425">
        <v>4.5056844000000007</v>
      </c>
      <c r="AJ1646" s="425"/>
      <c r="AK1646" s="361">
        <f>_xll.SRS1Splines.Functions25.Linear_Interp(V_NK2!$R$10:$R$21,V_NK2!$T$10:$T$21,AR1646)</f>
        <v>61.133857142886697</v>
      </c>
      <c r="AL1646" s="361">
        <f>(AK1646/V_NK2!$T$18)*100</f>
        <v>85.621648659505169</v>
      </c>
      <c r="AM1646" s="353">
        <f>AK1646-V_NK2!$T$11</f>
        <v>20.3138571428589</v>
      </c>
      <c r="AN1646" s="353">
        <f>IFERROR((AK1646 - V_NK2!$X$12) / (V_NK2!$X$11- V_NK2!$X$12) * 100, 0)</f>
        <v>66.42857142858044</v>
      </c>
      <c r="AO1646" s="353">
        <v>427</v>
      </c>
      <c r="AP1646" s="353">
        <v>420</v>
      </c>
      <c r="AQ1646" s="353"/>
      <c r="AR1646" s="422">
        <v>424.65</v>
      </c>
      <c r="AS1646" s="361">
        <v>1.1290322580645162</v>
      </c>
      <c r="AT1646" s="426">
        <v>1.0727819999999999</v>
      </c>
      <c r="AU1646" s="424">
        <v>2.72</v>
      </c>
      <c r="AV1646" s="361">
        <v>0.93311999999999995</v>
      </c>
      <c r="AW1646" s="425">
        <v>0.49006363636363393</v>
      </c>
      <c r="AX1646" s="425">
        <v>0.35746363636363632</v>
      </c>
      <c r="AY1646" s="425"/>
      <c r="AZ1646" s="361">
        <f>_xll.SRS1Splines.Functions25.Linear_Interp(V_NNG3A!$H$4:$H$12,V_NNG3A!$I$4:$I$12,BF1646)</f>
        <v>12.824950000000101</v>
      </c>
      <c r="BA1646" s="361">
        <f>(AZ1646/V_NNG3A!$I$8)*100</f>
        <v>92.598916967509766</v>
      </c>
      <c r="BB1646" s="353">
        <f>_xll.SRS1Splines.Functions25.Linear_Interp(V_NNG3A!$H$4:$H$12,V_NNG3A!$J$4:$J$12,BF1646)</f>
        <v>1.83736379310361</v>
      </c>
      <c r="BC1646" s="353">
        <f>IFERROR((AZ1646-V_NNG3A!$J$20) / (V_NNG3A!$J$19-V_NNG3A!$J$20) * 100, 0)</f>
        <v>64.18931454042098</v>
      </c>
      <c r="BD1646" s="353">
        <v>1050</v>
      </c>
      <c r="BE1646" s="353">
        <v>1047</v>
      </c>
      <c r="BF1646" s="428">
        <v>1049.17</v>
      </c>
      <c r="BG1646" s="361">
        <v>0.33225806451612905</v>
      </c>
      <c r="BH1646" s="426">
        <v>0.11790999999997438</v>
      </c>
      <c r="BI1646" s="424">
        <v>9</v>
      </c>
      <c r="BJ1646" s="361">
        <v>4.8470399999999998</v>
      </c>
      <c r="BK1646" s="425">
        <v>2.0953717730295751</v>
      </c>
      <c r="BL1646" s="425">
        <v>2.0891519999999999</v>
      </c>
      <c r="BM1646" s="425">
        <f t="shared" si="26"/>
        <v>6.2197730295752152E-3</v>
      </c>
      <c r="BN1646" s="361">
        <f>_xll.SRS1Splines.Functions25.Linear_Interp(V_XNN1!$K$3:$K$8,V_XNN1!$L$3:$L$8,BT1646)</f>
        <v>0.21801899999999999</v>
      </c>
      <c r="BO1646" s="361">
        <f>(BN1646/V_XNN1!$L$7)*100</f>
        <v>103.81857142857143</v>
      </c>
      <c r="BP1646" s="353">
        <f>_xll.SRS1Splines.Functions25.Linear_Interp(V_XNN1!$K$3:$K$8,V_XNN1!$M$3:$M$8,BT1646)</f>
        <v>6.2018999999999803E-2</v>
      </c>
      <c r="BQ1646" s="353">
        <f>IFERROR((BN1646 - V_XNN1!$M$16) / (V_XNN1!$M$15- V_XNN1!$M$16) * 100, 0)</f>
        <v>97.242339832869078</v>
      </c>
      <c r="BR1646" s="353">
        <v>252</v>
      </c>
      <c r="BS1646" s="353">
        <v>249</v>
      </c>
      <c r="BT1646" s="428">
        <v>252.45</v>
      </c>
      <c r="BU1646" s="361">
        <v>0.33805200000000002</v>
      </c>
      <c r="BV1646" s="426">
        <v>0.33975899999999998</v>
      </c>
      <c r="BW1646" s="424">
        <v>2.2000000000000002</v>
      </c>
      <c r="BX1646" s="361">
        <v>3.2881248000000007</v>
      </c>
      <c r="BY1646" s="425">
        <v>1.1101535999999999</v>
      </c>
      <c r="BZ1646" s="425"/>
      <c r="CA1646" s="425"/>
      <c r="CB1646" s="361">
        <f>_xll.SRS1Splines.Functions25.Linear_Interp(V_NSPC!$N$4:$N$67,V_NSPC!$P$4:$P$67,CI1646)</f>
        <v>8.7695705801999004</v>
      </c>
      <c r="CC1646" s="361">
        <f>(CB1646/V_NSPC!$T$5)*100</f>
        <v>7.2378162072818881</v>
      </c>
      <c r="CD1646" s="353">
        <f>CB1646-V_NSPC!$T$6</f>
        <v>7.7024037801999006</v>
      </c>
      <c r="CE1646" s="361">
        <f>IFERROR((CB1646 - V_NSPC!$T$6) / (V_NSPC!$T$5- V_NSPC!$T$6) * 100, 0)</f>
        <v>6.4135365830250732</v>
      </c>
      <c r="CF1646" s="361">
        <v>995</v>
      </c>
      <c r="CG1646" s="361">
        <v>955</v>
      </c>
      <c r="CH1646" s="361"/>
      <c r="CI1646" s="429">
        <v>967.31</v>
      </c>
      <c r="CJ1646" s="361"/>
      <c r="CK1646" s="426"/>
      <c r="CL1646" s="424"/>
      <c r="CM1646" s="361">
        <v>3.2881248000000007</v>
      </c>
      <c r="CN1646" s="425">
        <v>0.38655360000000005</v>
      </c>
      <c r="CO1646" s="425">
        <v>1.855008</v>
      </c>
      <c r="CP1646" s="425">
        <v>0</v>
      </c>
      <c r="CQ1646" s="361">
        <f>_xll.SRS1Splines.Functions25.Linear_Interp(V_NSPC!$X$4:$X$46,V_NSPC!$Z$4:$Z$46,CX1646)</f>
        <v>13.866329360400099</v>
      </c>
      <c r="CR1646" s="361">
        <f>(CQ1646/V_NSPC!$AD$5)*100</f>
        <v>89.789466395819247</v>
      </c>
      <c r="CS1646" s="353">
        <f>CQ1646-V_NSPC!$AD$6</f>
        <v>5.7678908404000993</v>
      </c>
      <c r="CT1646" s="361">
        <f>IFERROR((CQ1646 - V_NSPC!$AD$6) / (V_NSPC!$AD$5- V_NSPC!$AD$6) * 100, 0)</f>
        <v>78.531122711192083</v>
      </c>
      <c r="CU1646" s="361">
        <v>909</v>
      </c>
      <c r="CV1646" s="361">
        <v>905</v>
      </c>
      <c r="CW1646" s="361"/>
      <c r="CX1646" s="429">
        <v>908.32</v>
      </c>
      <c r="CY1646" s="361">
        <v>3.7143870967741934</v>
      </c>
      <c r="CZ1646" s="426">
        <v>1.6766569999999998</v>
      </c>
    </row>
    <row r="1647" spans="1:104">
      <c r="A1647" s="352">
        <v>46206</v>
      </c>
      <c r="B1647" s="430">
        <v>49.6</v>
      </c>
      <c r="C1647" s="420">
        <v>3.5206451612903225</v>
      </c>
      <c r="D1647" s="421">
        <v>2.1487680000000005</v>
      </c>
      <c r="E1647" s="421">
        <v>1.8653759999999999</v>
      </c>
      <c r="F1647" s="421">
        <v>2.6783999999999999E-2</v>
      </c>
      <c r="G1647" s="361">
        <f>_xll.SRS1Splines.Functions25.Linear_Interp(V_NEM!$R$687:$R$703,V_NEM!$T$687:$T$703,M1647)+_xll.SRS1Splines.Functions25.Linear_Interp(V_NEM!$AB$687:$AB$703,V_NEM!$AD$687:$AD$703,N1647)</f>
        <v>0.89926111645000462</v>
      </c>
      <c r="H1647" s="353">
        <f>(G1647/(V_NEM!$T$696+V_NEM!$AD$696))*100</f>
        <v>92.786285547587639</v>
      </c>
      <c r="I1647" s="353">
        <f>G1647-(V_NEM!$T$694+V_NEM!$AD$694)</f>
        <v>0.25977498145000466</v>
      </c>
      <c r="J1647" s="353">
        <f>((IFERROR((_xll.SRS1Splines.Functions25.Linear_Interp(V_NEM!$R$687:$R$703,V_NEM!$T$687:$T$703,M1647) - V_NEM!$X$689) / (V_NEM!$X$688- V_NEM!$X$689) * 100, 0))+(IFERROR((_xll.SRS1Splines.Functions25.Linear_Interp(V_NEM!$AB$687:$AB$703,V_NEM!$AD$687:$AD$703,N1647) - V_NEM!$AH$689) / (V_NEM!$AH$688- V_NEM!$AH$689) * 100, 0)))/2</f>
        <v>65.824096306943304</v>
      </c>
      <c r="K1647" s="353">
        <v>784.3</v>
      </c>
      <c r="L1647" s="353">
        <v>781.8</v>
      </c>
      <c r="M1647" s="422">
        <v>783.71</v>
      </c>
      <c r="N1647" s="422">
        <v>783.02</v>
      </c>
      <c r="O1647" s="361">
        <v>2.7401027096774193</v>
      </c>
      <c r="P1647" s="423">
        <v>1.84256</v>
      </c>
      <c r="Q1647" s="424">
        <v>21.4</v>
      </c>
      <c r="R1647" s="361">
        <v>4.0177419354838708</v>
      </c>
      <c r="S1647" s="425">
        <v>0.22562651206443737</v>
      </c>
      <c r="T1647" s="425">
        <v>4.6159334799999998</v>
      </c>
      <c r="U1647" s="425"/>
      <c r="V1647" s="361">
        <f>_xll.SRS1Splines.Functions25.Linear_Interp(V_NK3!$P$8:$P$32,V_NK3!$R$8:$R$32,AC1647)</f>
        <v>178.47047448000001</v>
      </c>
      <c r="W1647" s="361">
        <f>(V1647/V_NK3!$R$28)*100</f>
        <v>32.919195172436751</v>
      </c>
      <c r="X1647" s="353">
        <f>V1647-V_NK3!$R$8</f>
        <v>121.89182248</v>
      </c>
      <c r="Y1647" s="353">
        <f>IFERROR((V1647 - V_NK3!$V$10) / (V_NK3!$V$9- V_NK3!$V$10) * 100, 0)</f>
        <v>25.102910504780983</v>
      </c>
      <c r="Z1647" s="353">
        <v>541.79999999999995</v>
      </c>
      <c r="AA1647" s="353">
        <v>521</v>
      </c>
      <c r="AB1647" s="361">
        <v>530.37412673660356</v>
      </c>
      <c r="AC1647" s="422">
        <v>528.86</v>
      </c>
      <c r="AD1647" s="353">
        <v>0.70967741935483875</v>
      </c>
      <c r="AE1647" s="426">
        <v>1.0034638</v>
      </c>
      <c r="AF1647" s="427">
        <v>2.1999999999999997</v>
      </c>
      <c r="AG1647" s="361">
        <v>1.814516129032258</v>
      </c>
      <c r="AH1647" s="425">
        <v>4.9365832571429245</v>
      </c>
      <c r="AI1647" s="425">
        <v>4.4560403999999991</v>
      </c>
      <c r="AJ1647" s="425"/>
      <c r="AK1647" s="361">
        <f>_xll.SRS1Splines.Functions25.Linear_Interp(V_NK2!$R$10:$R$21,V_NK2!$T$10:$T$21,AR1647)</f>
        <v>61.614400000029597</v>
      </c>
      <c r="AL1647" s="361">
        <f>(AK1647/V_NK2!$T$18)*100</f>
        <v>86.294677871189904</v>
      </c>
      <c r="AM1647" s="353">
        <f>AK1647-V_NK2!$T$11</f>
        <v>20.794400000001801</v>
      </c>
      <c r="AN1647" s="353">
        <f>IFERROR((AK1647 - V_NK2!$X$12) / (V_NK2!$X$11- V_NK2!$X$12) * 100, 0)</f>
        <v>68.000000000009237</v>
      </c>
      <c r="AO1647" s="353">
        <v>427</v>
      </c>
      <c r="AP1647" s="353">
        <v>420</v>
      </c>
      <c r="AQ1647" s="353"/>
      <c r="AR1647" s="422">
        <v>424.76</v>
      </c>
      <c r="AS1647" s="361">
        <v>1.1290322580645162</v>
      </c>
      <c r="AT1647" s="426">
        <v>1.060962</v>
      </c>
      <c r="AU1647" s="424">
        <v>2.72</v>
      </c>
      <c r="AV1647" s="361">
        <v>0.93311999999999995</v>
      </c>
      <c r="AW1647" s="425">
        <v>0.3959435227272563</v>
      </c>
      <c r="AX1647" s="425">
        <v>0.5727435227272728</v>
      </c>
      <c r="AY1647" s="425"/>
      <c r="AZ1647" s="361">
        <f>_xll.SRS1Splines.Functions25.Linear_Interp(V_NNG3A!$H$4:$H$12,V_NNG3A!$I$4:$I$12,BF1647)</f>
        <v>11.985150000000001</v>
      </c>
      <c r="BA1647" s="361">
        <f>(AZ1647/V_NNG3A!$I$8)*100</f>
        <v>86.535379061371856</v>
      </c>
      <c r="BB1647" s="353">
        <f>_xll.SRS1Splines.Functions25.Linear_Interp(V_NNG3A!$H$4:$H$12,V_NNG3A!$J$4:$J$12,BF1647)</f>
        <v>0.99756379310352195</v>
      </c>
      <c r="BC1647" s="353">
        <f>IFERROR((AZ1647-V_NNG3A!$J$20) / (V_NNG3A!$J$19-V_NNG3A!$J$20) * 100, 0)</f>
        <v>34.850439706060712</v>
      </c>
      <c r="BD1647" s="353">
        <v>1050</v>
      </c>
      <c r="BE1647" s="353">
        <v>1047</v>
      </c>
      <c r="BF1647" s="428">
        <v>1048.49</v>
      </c>
      <c r="BG1647" s="361">
        <v>0.33225806451612905</v>
      </c>
      <c r="BH1647" s="426">
        <v>0.1908400000000256</v>
      </c>
      <c r="BI1647" s="424">
        <v>10.33</v>
      </c>
      <c r="BJ1647" s="361">
        <v>4.8470399999999998</v>
      </c>
      <c r="BK1647" s="425">
        <v>2.2330510946199471</v>
      </c>
      <c r="BL1647" s="425">
        <v>2.0926079999999998</v>
      </c>
      <c r="BM1647" s="425">
        <f t="shared" si="26"/>
        <v>0.14044309461994731</v>
      </c>
      <c r="BN1647" s="361">
        <f>_xll.SRS1Splines.Functions25.Linear_Interp(V_XNN1!$K$3:$K$8,V_XNN1!$L$3:$L$8,BT1647)</f>
        <v>0.221583</v>
      </c>
      <c r="BO1647" s="361">
        <f>(BN1647/V_XNN1!$L$7)*100</f>
        <v>105.5157142857143</v>
      </c>
      <c r="BP1647" s="353">
        <f>_xll.SRS1Splines.Functions25.Linear_Interp(V_XNN1!$K$3:$K$8,V_XNN1!$M$3:$M$8,BT1647)</f>
        <v>6.55830000000001E-2</v>
      </c>
      <c r="BQ1647" s="353">
        <f>IFERROR((BN1647 - V_XNN1!$M$16) / (V_XNN1!$M$15- V_XNN1!$M$16) * 100, 0)</f>
        <v>108.27298050139278</v>
      </c>
      <c r="BR1647" s="353">
        <v>252</v>
      </c>
      <c r="BS1647" s="353">
        <v>249</v>
      </c>
      <c r="BT1647" s="428">
        <v>252.65</v>
      </c>
      <c r="BU1647" s="361">
        <v>0.33805200000000002</v>
      </c>
      <c r="BV1647" s="426">
        <v>0.33935599999999999</v>
      </c>
      <c r="BW1647" s="424">
        <v>211.6</v>
      </c>
      <c r="BX1647" s="361">
        <v>3.2881248000000007</v>
      </c>
      <c r="BY1647" s="425">
        <v>4.1428260186581838</v>
      </c>
      <c r="BZ1647" s="425"/>
      <c r="CA1647" s="425"/>
      <c r="CB1647" s="361">
        <f>_xll.SRS1Splines.Functions25.Linear_Interp(V_NSPC!$N$4:$N$67,V_NSPC!$P$4:$P$67,CI1647)</f>
        <v>10.668034158900101</v>
      </c>
      <c r="CC1647" s="361">
        <f>(CB1647/V_NSPC!$T$5)*100</f>
        <v>8.8046808938920584</v>
      </c>
      <c r="CD1647" s="353">
        <f>CB1647-V_NSPC!$T$6</f>
        <v>9.6008673589000999</v>
      </c>
      <c r="CE1647" s="361">
        <f>IFERROR((CB1647 - V_NSPC!$T$6) / (V_NSPC!$T$5- V_NSPC!$T$6) * 100, 0)</f>
        <v>7.9943243424040578</v>
      </c>
      <c r="CF1647" s="361">
        <v>995</v>
      </c>
      <c r="CG1647" s="361">
        <v>955</v>
      </c>
      <c r="CH1647" s="361"/>
      <c r="CI1647" s="429">
        <v>968.33</v>
      </c>
      <c r="CJ1647" s="361"/>
      <c r="CK1647" s="426"/>
      <c r="CL1647" s="424"/>
      <c r="CM1647" s="361">
        <v>3.2881248000000007</v>
      </c>
      <c r="CN1647" s="425">
        <v>1.4442691131271428</v>
      </c>
      <c r="CO1647" s="425">
        <v>1.0065959999999998</v>
      </c>
      <c r="CP1647" s="425">
        <v>0</v>
      </c>
      <c r="CQ1647" s="361">
        <f>_xll.SRS1Splines.Functions25.Linear_Interp(V_NSPC!$X$4:$X$46,V_NSPC!$Z$4:$Z$46,CX1647)</f>
        <v>14.237347915599999</v>
      </c>
      <c r="CR1647" s="361">
        <f>(CQ1647/V_NSPC!$AD$5)*100</f>
        <v>92.191944890920112</v>
      </c>
      <c r="CS1647" s="353">
        <f>CQ1647-V_NSPC!$AD$6</f>
        <v>6.1389093955999989</v>
      </c>
      <c r="CT1647" s="361">
        <f>IFERROR((CQ1647 - V_NSPC!$AD$6) / (V_NSPC!$AD$5- V_NSPC!$AD$6) * 100, 0)</f>
        <v>83.58262324973407</v>
      </c>
      <c r="CU1647" s="361">
        <v>909</v>
      </c>
      <c r="CV1647" s="361">
        <v>905</v>
      </c>
      <c r="CW1647" s="361"/>
      <c r="CX1647" s="429">
        <v>908.48</v>
      </c>
      <c r="CY1647" s="361">
        <v>3.7143870967741934</v>
      </c>
      <c r="CZ1647" s="426">
        <v>1.40225</v>
      </c>
    </row>
    <row r="1648" spans="1:104">
      <c r="A1648" s="352">
        <v>46207</v>
      </c>
      <c r="B1648" s="430">
        <v>42</v>
      </c>
      <c r="C1648" s="420">
        <v>3.5206451612903225</v>
      </c>
      <c r="D1648" s="421">
        <v>1.375488</v>
      </c>
      <c r="E1648" s="421">
        <v>1.4463360000000001</v>
      </c>
      <c r="F1648" s="421">
        <v>0</v>
      </c>
      <c r="G1648" s="361">
        <f>_xll.SRS1Splines.Functions25.Linear_Interp(V_NEM!$R$687:$R$703,V_NEM!$T$687:$T$703,M1648)+_xll.SRS1Splines.Functions25.Linear_Interp(V_NEM!$AB$687:$AB$703,V_NEM!$AD$687:$AD$703,N1648)</f>
        <v>0.86260224470000546</v>
      </c>
      <c r="H1648" s="353">
        <f>(G1648/(V_NEM!$T$696+V_NEM!$AD$696))*100</f>
        <v>89.003801817527545</v>
      </c>
      <c r="I1648" s="353">
        <f>G1648-(V_NEM!$T$694+V_NEM!$AD$694)</f>
        <v>0.2231161097000055</v>
      </c>
      <c r="J1648" s="353">
        <f>((IFERROR((_xll.SRS1Splines.Functions25.Linear_Interp(V_NEM!$R$687:$R$703,V_NEM!$T$687:$T$703,M1648) - V_NEM!$X$689) / (V_NEM!$X$688- V_NEM!$X$689) * 100, 0))+(IFERROR((_xll.SRS1Splines.Functions25.Linear_Interp(V_NEM!$AB$687:$AB$703,V_NEM!$AD$687:$AD$703,N1648) - V_NEM!$AH$689) / (V_NEM!$AH$688- V_NEM!$AH$689) * 100, 0)))/2</f>
        <v>45.24230188652237</v>
      </c>
      <c r="K1648" s="353">
        <v>784.3</v>
      </c>
      <c r="L1648" s="353">
        <v>781.8</v>
      </c>
      <c r="M1648" s="422">
        <v>783.58</v>
      </c>
      <c r="N1648" s="422">
        <v>782.28</v>
      </c>
      <c r="O1648" s="361">
        <v>2.7401027096774193</v>
      </c>
      <c r="P1648" s="423">
        <v>1.45153</v>
      </c>
      <c r="Q1648" s="424">
        <v>9.6</v>
      </c>
      <c r="R1648" s="361">
        <v>4.0177419354838708</v>
      </c>
      <c r="S1648" s="425">
        <v>1.9528682389569854</v>
      </c>
      <c r="T1648" s="425">
        <v>1.7474300599999999</v>
      </c>
      <c r="U1648" s="425"/>
      <c r="V1648" s="361">
        <f>_xll.SRS1Splines.Functions25.Linear_Interp(V_NK3!$P$8:$P$32,V_NK3!$R$8:$R$32,AC1648)</f>
        <v>178.67591265999999</v>
      </c>
      <c r="W1648" s="361">
        <f>(V1648/V_NK3!$R$28)*100</f>
        <v>32.957088608664755</v>
      </c>
      <c r="X1648" s="353">
        <f>V1648-V_NK3!$R$8</f>
        <v>122.09726065999999</v>
      </c>
      <c r="Y1648" s="353">
        <f>IFERROR((V1648 - V_NK3!$V$10) / (V_NK3!$V$9- V_NK3!$V$10) * 100, 0)</f>
        <v>25.145219300743491</v>
      </c>
      <c r="Z1648" s="353">
        <v>541.79999999999995</v>
      </c>
      <c r="AA1648" s="353">
        <v>521</v>
      </c>
      <c r="AB1648" s="361">
        <v>530.33227760066666</v>
      </c>
      <c r="AC1648" s="422">
        <v>528.87</v>
      </c>
      <c r="AD1648" s="353">
        <v>0.70967741935483875</v>
      </c>
      <c r="AE1648" s="426">
        <v>0.37987609999999999</v>
      </c>
      <c r="AF1648" s="427">
        <v>7.4000000000000012</v>
      </c>
      <c r="AG1648" s="361">
        <v>1.814516129032258</v>
      </c>
      <c r="AH1648" s="425">
        <v>2.670876457142926</v>
      </c>
      <c r="AI1648" s="425">
        <v>2.1903336000000007</v>
      </c>
      <c r="AJ1648" s="425"/>
      <c r="AK1648" s="361">
        <f>_xll.SRS1Splines.Functions25.Linear_Interp(V_NK2!$R$10:$R$21,V_NK2!$T$10:$T$21,AR1648)</f>
        <v>62.094942857172597</v>
      </c>
      <c r="AL1648" s="361">
        <f>(AK1648/V_NK2!$T$18)*100</f>
        <v>86.967707082874782</v>
      </c>
      <c r="AM1648" s="353">
        <f>AK1648-V_NK2!$T$11</f>
        <v>21.274942857144801</v>
      </c>
      <c r="AN1648" s="353">
        <f>IFERROR((AK1648 - V_NK2!$X$12) / (V_NK2!$X$11- V_NK2!$X$12) * 100, 0)</f>
        <v>69.571428571438346</v>
      </c>
      <c r="AO1648" s="353">
        <v>427</v>
      </c>
      <c r="AP1648" s="353">
        <v>420</v>
      </c>
      <c r="AQ1648" s="353"/>
      <c r="AR1648" s="422">
        <v>424.87</v>
      </c>
      <c r="AS1648" s="361">
        <v>1.1290322580645162</v>
      </c>
      <c r="AT1648" s="426">
        <v>0.52150800000000008</v>
      </c>
      <c r="AU1648" s="424">
        <v>6.77</v>
      </c>
      <c r="AV1648" s="361">
        <v>0.93311999999999995</v>
      </c>
      <c r="AW1648" s="425">
        <v>0.58915610795454776</v>
      </c>
      <c r="AX1648" s="425">
        <v>0.52675610795454531</v>
      </c>
      <c r="AY1648" s="425"/>
      <c r="AZ1648" s="361">
        <f>_xll.SRS1Splines.Functions25.Linear_Interp(V_NNG3A!$H$4:$H$12,V_NNG3A!$I$4:$I$12,BF1648)</f>
        <v>12.281549999999999</v>
      </c>
      <c r="BA1648" s="361">
        <f>(AZ1648/V_NNG3A!$I$8)*100</f>
        <v>88.675451263537909</v>
      </c>
      <c r="BB1648" s="353">
        <f>_xll.SRS1Splines.Functions25.Linear_Interp(V_NNG3A!$H$4:$H$12,V_NNG3A!$J$4:$J$12,BF1648)</f>
        <v>1.2939637931035399</v>
      </c>
      <c r="BC1648" s="353">
        <f>IFERROR((AZ1648-V_NNG3A!$J$20) / (V_NNG3A!$J$19-V_NNG3A!$J$20) * 100, 0)</f>
        <v>45.205336706421875</v>
      </c>
      <c r="BD1648" s="353">
        <v>1050</v>
      </c>
      <c r="BE1648" s="353">
        <v>1047</v>
      </c>
      <c r="BF1648" s="428">
        <v>1048.73</v>
      </c>
      <c r="BG1648" s="361">
        <v>0.33225806451612905</v>
      </c>
      <c r="BH1648" s="426">
        <v>0.17195999999999184</v>
      </c>
      <c r="BI1648" s="424">
        <v>13.87</v>
      </c>
      <c r="BJ1648" s="361">
        <v>4.8470399999999998</v>
      </c>
      <c r="BK1648" s="425">
        <v>2.7343654345592507</v>
      </c>
      <c r="BL1648" s="425">
        <v>2.1202559999999999</v>
      </c>
      <c r="BM1648" s="425">
        <f t="shared" si="26"/>
        <v>0.61410943455925082</v>
      </c>
      <c r="BN1648" s="361">
        <f>_xll.SRS1Splines.Functions25.Linear_Interp(V_XNN1!$K$3:$K$8,V_XNN1!$L$3:$L$8,BT1648)</f>
        <v>0.220692</v>
      </c>
      <c r="BO1648" s="361">
        <f>(BN1648/V_XNN1!$L$7)*100</f>
        <v>105.09142857142857</v>
      </c>
      <c r="BP1648" s="353">
        <f>_xll.SRS1Splines.Functions25.Linear_Interp(V_XNN1!$K$3:$K$8,V_XNN1!$M$3:$M$8,BT1648)</f>
        <v>6.4691999999999902E-2</v>
      </c>
      <c r="BQ1648" s="353">
        <f>IFERROR((BN1648 - V_XNN1!$M$16) / (V_XNN1!$M$15- V_XNN1!$M$16) * 100, 0)</f>
        <v>105.51532033426186</v>
      </c>
      <c r="BR1648" s="353">
        <v>252</v>
      </c>
      <c r="BS1648" s="353">
        <v>249</v>
      </c>
      <c r="BT1648" s="428">
        <v>252.6</v>
      </c>
      <c r="BU1648" s="361">
        <v>0.33805200000000002</v>
      </c>
      <c r="BV1648" s="426">
        <v>0.34402100000000002</v>
      </c>
      <c r="BW1648" s="424">
        <v>146.21</v>
      </c>
      <c r="BX1648" s="361">
        <v>3.2881248000000007</v>
      </c>
      <c r="BY1648" s="425">
        <v>4.1928007333099515</v>
      </c>
      <c r="BZ1648" s="425"/>
      <c r="CA1648" s="425"/>
      <c r="CB1648" s="361">
        <f>_xll.SRS1Splines.Functions25.Linear_Interp(V_NSPC!$N$4:$N$67,V_NSPC!$P$4:$P$67,CI1648)</f>
        <v>12.9279116312001</v>
      </c>
      <c r="CC1648" s="361">
        <f>(CB1648/V_NSPC!$T$5)*100</f>
        <v>10.669832402269714</v>
      </c>
      <c r="CD1648" s="353">
        <f>CB1648-V_NSPC!$T$6</f>
        <v>11.860744831200099</v>
      </c>
      <c r="CE1648" s="361">
        <f>IFERROR((CB1648 - V_NSPC!$T$6) / (V_NSPC!$T$5- V_NSPC!$T$6) * 100, 0)</f>
        <v>9.876049483717555</v>
      </c>
      <c r="CF1648" s="361">
        <v>995</v>
      </c>
      <c r="CG1648" s="361">
        <v>955</v>
      </c>
      <c r="CH1648" s="361"/>
      <c r="CI1648" s="429">
        <v>969.44</v>
      </c>
      <c r="CJ1648" s="361"/>
      <c r="CK1648" s="426"/>
      <c r="CL1648" s="424"/>
      <c r="CM1648" s="361">
        <v>3.2881248000000007</v>
      </c>
      <c r="CN1648" s="425">
        <v>1.398284637621372</v>
      </c>
      <c r="CO1648" s="425">
        <v>1.092096</v>
      </c>
      <c r="CP1648" s="425">
        <v>0</v>
      </c>
      <c r="CQ1648" s="361">
        <f>_xll.SRS1Splines.Functions25.Linear_Interp(V_NSPC!$X$4:$X$46,V_NSPC!$Z$4:$Z$46,CX1648)</f>
        <v>15.3967809006</v>
      </c>
      <c r="CR1648" s="361">
        <f>(CQ1648/V_NSPC!$AD$5)*100</f>
        <v>99.699690188112299</v>
      </c>
      <c r="CS1648" s="353">
        <f>CQ1648-V_NSPC!$AD$6</f>
        <v>7.2983423805999994</v>
      </c>
      <c r="CT1648" s="361">
        <f>IFERROR((CQ1648 - V_NSPC!$AD$6) / (V_NSPC!$AD$5- V_NSPC!$AD$6) * 100, 0)</f>
        <v>99.368562432682069</v>
      </c>
      <c r="CU1648" s="361">
        <v>909</v>
      </c>
      <c r="CV1648" s="361">
        <v>905</v>
      </c>
      <c r="CW1648" s="361"/>
      <c r="CX1648" s="429">
        <v>908.98</v>
      </c>
      <c r="CY1648" s="361">
        <v>3.7143870967741934</v>
      </c>
      <c r="CZ1648" s="426">
        <v>1.6721410000000001</v>
      </c>
    </row>
    <row r="1649" spans="1:104">
      <c r="A1649" s="352">
        <v>46208</v>
      </c>
      <c r="B1649" s="430">
        <v>21.59</v>
      </c>
      <c r="C1649" s="420">
        <v>3.5206451612903225</v>
      </c>
      <c r="D1649" s="421">
        <v>1.3176000000000001</v>
      </c>
      <c r="E1649" s="421">
        <v>1.1275200000000003</v>
      </c>
      <c r="F1649" s="421">
        <v>0</v>
      </c>
      <c r="G1649" s="361">
        <f>_xll.SRS1Splines.Functions25.Linear_Interp(V_NEM!$R$687:$R$703,V_NEM!$T$687:$T$703,M1649)+_xll.SRS1Splines.Functions25.Linear_Interp(V_NEM!$AB$687:$AB$703,V_NEM!$AD$687:$AD$703,N1649)</f>
        <v>0.84482402095000131</v>
      </c>
      <c r="H1649" s="353">
        <f>(G1649/(V_NEM!$T$696+V_NEM!$AD$696))*100</f>
        <v>87.169434340471739</v>
      </c>
      <c r="I1649" s="353">
        <f>G1649-(V_NEM!$T$694+V_NEM!$AD$694)</f>
        <v>0.20533788595000135</v>
      </c>
      <c r="J1649" s="353">
        <f>((IFERROR((_xll.SRS1Splines.Functions25.Linear_Interp(V_NEM!$R$687:$R$703,V_NEM!$T$687:$T$703,M1649) - V_NEM!$X$689) / (V_NEM!$X$688- V_NEM!$X$689) * 100, 0))+(IFERROR((_xll.SRS1Splines.Functions25.Linear_Interp(V_NEM!$AB$687:$AB$703,V_NEM!$AD$687:$AD$703,N1649) - V_NEM!$AH$689) / (V_NEM!$AH$688- V_NEM!$AH$689) * 100, 0)))/2</f>
        <v>52.992312626402082</v>
      </c>
      <c r="K1649" s="353">
        <v>784.3</v>
      </c>
      <c r="L1649" s="353">
        <v>781.8</v>
      </c>
      <c r="M1649" s="422">
        <v>783.37</v>
      </c>
      <c r="N1649" s="422">
        <v>782.86</v>
      </c>
      <c r="O1649" s="361">
        <v>2.7401027096774193</v>
      </c>
      <c r="P1649" s="423">
        <v>1.193346</v>
      </c>
      <c r="Q1649" s="424">
        <v>0.2</v>
      </c>
      <c r="R1649" s="361">
        <v>4.0177419354838708</v>
      </c>
      <c r="S1649" s="425">
        <v>1.860899010607147</v>
      </c>
      <c r="T1649" s="425">
        <v>1.19554E-2</v>
      </c>
      <c r="U1649" s="425"/>
      <c r="V1649" s="361">
        <f>_xll.SRS1Splines.Functions25.Linear_Interp(V_NK3!$P$8:$P$32,V_NK3!$R$8:$R$32,AC1649)</f>
        <v>180.52485628000099</v>
      </c>
      <c r="W1649" s="361">
        <f>(V1649/V_NK3!$R$28)*100</f>
        <v>33.298129534717006</v>
      </c>
      <c r="X1649" s="353">
        <f>V1649-V_NK3!$R$8</f>
        <v>123.94620428000098</v>
      </c>
      <c r="Y1649" s="353">
        <f>IFERROR((V1649 - V_NK3!$V$10) / (V_NK3!$V$9- V_NK3!$V$10) * 100, 0)</f>
        <v>25.525998464406307</v>
      </c>
      <c r="Z1649" s="353">
        <v>541.79999999999995</v>
      </c>
      <c r="AA1649" s="353">
        <v>521</v>
      </c>
      <c r="AB1649" s="361">
        <v>530.29042846472976</v>
      </c>
      <c r="AC1649" s="422">
        <v>528.96</v>
      </c>
      <c r="AD1649" s="353">
        <v>0.70967741935483875</v>
      </c>
      <c r="AE1649" s="426">
        <v>2.5990000000000002E-3</v>
      </c>
      <c r="AF1649" s="427">
        <v>0</v>
      </c>
      <c r="AG1649" s="361">
        <v>1.814516129032258</v>
      </c>
      <c r="AH1649" s="425">
        <v>0.88919548571414941</v>
      </c>
      <c r="AI1649" s="425">
        <v>1.5481200000000001E-2</v>
      </c>
      <c r="AJ1649" s="425"/>
      <c r="AK1649" s="361">
        <f>_xll.SRS1Splines.Functions25.Linear_Interp(V_NK2!$R$10:$R$21,V_NK2!$T$10:$T$21,AR1649)</f>
        <v>62.968657142886599</v>
      </c>
      <c r="AL1649" s="361">
        <f>(AK1649/V_NK2!$T$18)*100</f>
        <v>88.191396558664692</v>
      </c>
      <c r="AM1649" s="353">
        <f>AK1649-V_NK2!$T$11</f>
        <v>22.148657142858802</v>
      </c>
      <c r="AN1649" s="353">
        <f>IFERROR((AK1649 - V_NK2!$X$12) / (V_NK2!$X$11- V_NK2!$X$12) * 100, 0)</f>
        <v>72.428571428580412</v>
      </c>
      <c r="AO1649" s="353">
        <v>427</v>
      </c>
      <c r="AP1649" s="353">
        <v>420</v>
      </c>
      <c r="AQ1649" s="353"/>
      <c r="AR1649" s="422">
        <v>425.07</v>
      </c>
      <c r="AS1649" s="361">
        <v>1.1290322580645162</v>
      </c>
      <c r="AT1649" s="426">
        <v>3.686E-3</v>
      </c>
      <c r="AU1649" s="424">
        <v>23.8</v>
      </c>
      <c r="AV1649" s="361">
        <v>0.93311999999999995</v>
      </c>
      <c r="AW1649" s="425">
        <v>0.41725585227272249</v>
      </c>
      <c r="AX1649" s="425">
        <v>0.41205585227272717</v>
      </c>
      <c r="AY1649" s="425"/>
      <c r="AZ1649" s="361">
        <f>_xll.SRS1Splines.Functions25.Linear_Interp(V_NNG3A!$H$4:$H$12,V_NNG3A!$I$4:$I$12,BF1649)</f>
        <v>12.30625</v>
      </c>
      <c r="BA1649" s="361">
        <f>(AZ1649/V_NNG3A!$I$8)*100</f>
        <v>88.853790613718417</v>
      </c>
      <c r="BB1649" s="353">
        <f>_xll.SRS1Splines.Functions25.Linear_Interp(V_NNG3A!$H$4:$H$12,V_NNG3A!$J$4:$J$12,BF1649)</f>
        <v>1.3186637931035201</v>
      </c>
      <c r="BC1649" s="353">
        <f>IFERROR((AZ1649-V_NNG3A!$J$20) / (V_NNG3A!$J$19-V_NNG3A!$J$20) * 100, 0)</f>
        <v>46.068244789785354</v>
      </c>
      <c r="BD1649" s="353">
        <v>1050</v>
      </c>
      <c r="BE1649" s="353">
        <v>1047</v>
      </c>
      <c r="BF1649" s="428">
        <v>1048.75</v>
      </c>
      <c r="BG1649" s="361">
        <v>0.33225806451612905</v>
      </c>
      <c r="BH1649" s="426">
        <v>0.16826000000000932</v>
      </c>
      <c r="BI1649" s="424">
        <v>10.199999999999999</v>
      </c>
      <c r="BJ1649" s="361">
        <v>4.8470399999999998</v>
      </c>
      <c r="BK1649" s="425">
        <v>2.6760655511650038</v>
      </c>
      <c r="BL1649" s="425">
        <v>2.1271680000000002</v>
      </c>
      <c r="BM1649" s="425">
        <f t="shared" si="26"/>
        <v>0.54889755116500361</v>
      </c>
      <c r="BN1649" s="361">
        <f>_xll.SRS1Splines.Functions25.Linear_Interp(V_XNN1!$K$3:$K$8,V_XNN1!$L$3:$L$8,BT1649)</f>
        <v>0.2201574</v>
      </c>
      <c r="BO1649" s="361">
        <f>(BN1649/V_XNN1!$L$7)*100</f>
        <v>104.83685714285716</v>
      </c>
      <c r="BP1649" s="353">
        <f>_xll.SRS1Splines.Functions25.Linear_Interp(V_XNN1!$K$3:$K$8,V_XNN1!$M$3:$M$8,BT1649)</f>
        <v>6.4157399999999906E-2</v>
      </c>
      <c r="BQ1649" s="353">
        <f>IFERROR((BN1649 - V_XNN1!$M$16) / (V_XNN1!$M$15- V_XNN1!$M$16) * 100, 0)</f>
        <v>103.86072423398332</v>
      </c>
      <c r="BR1649" s="353">
        <v>252</v>
      </c>
      <c r="BS1649" s="353">
        <v>249</v>
      </c>
      <c r="BT1649" s="428">
        <v>252.57</v>
      </c>
      <c r="BU1649" s="361">
        <v>0.33805200000000002</v>
      </c>
      <c r="BV1649" s="426">
        <v>0.34412100000000001</v>
      </c>
      <c r="BW1649" s="424">
        <v>37</v>
      </c>
      <c r="BX1649" s="361">
        <v>3.2881248000000007</v>
      </c>
      <c r="BY1649" s="425">
        <v>3.7548719999999989</v>
      </c>
      <c r="BZ1649" s="425"/>
      <c r="CA1649" s="425"/>
      <c r="CB1649" s="361">
        <f>_xll.SRS1Splines.Functions25.Linear_Interp(V_NSPC!$N$4:$N$67,V_NSPC!$P$4:$P$67,CI1649)</f>
        <v>18.1496037267001</v>
      </c>
      <c r="CC1649" s="361">
        <f>(CB1649/V_NSPC!$T$5)*100</f>
        <v>14.979467330526845</v>
      </c>
      <c r="CD1649" s="353">
        <f>CB1649-V_NSPC!$T$6</f>
        <v>17.082436926700101</v>
      </c>
      <c r="CE1649" s="361">
        <f>IFERROR((CB1649 - V_NSPC!$T$6) / (V_NSPC!$T$5- V_NSPC!$T$6) * 100, 0)</f>
        <v>14.223979589105118</v>
      </c>
      <c r="CF1649" s="361">
        <v>995</v>
      </c>
      <c r="CG1649" s="361">
        <v>955</v>
      </c>
      <c r="CH1649" s="361"/>
      <c r="CI1649" s="429">
        <v>971.71</v>
      </c>
      <c r="CJ1649" s="361"/>
      <c r="CK1649" s="426"/>
      <c r="CL1649" s="424"/>
      <c r="CM1649" s="361">
        <v>3.2881248000000007</v>
      </c>
      <c r="CN1649" s="425">
        <v>1.1770056</v>
      </c>
      <c r="CO1649" s="425">
        <v>0.38800799999999996</v>
      </c>
      <c r="CP1649" s="425">
        <v>0</v>
      </c>
      <c r="CQ1649" s="361">
        <f>_xll.SRS1Splines.Functions25.Linear_Interp(V_NSPC!$X$4:$X$46,V_NSPC!$Z$4:$Z$46,CX1649)</f>
        <v>15.8025099176</v>
      </c>
      <c r="CR1649" s="361">
        <f>(CQ1649/V_NSPC!$AD$5)*100</f>
        <v>102.32693139888065</v>
      </c>
      <c r="CS1649" s="353">
        <f>CQ1649-V_NSPC!$AD$6</f>
        <v>7.7040713975999999</v>
      </c>
      <c r="CT1649" s="361">
        <f>IFERROR((CQ1649 - V_NSPC!$AD$6) / (V_NSPC!$AD$5- V_NSPC!$AD$6) * 100, 0)</f>
        <v>104.89265366519022</v>
      </c>
      <c r="CU1649" s="361">
        <v>909</v>
      </c>
      <c r="CV1649" s="361">
        <v>905</v>
      </c>
      <c r="CW1649" s="361"/>
      <c r="CX1649" s="429">
        <v>909.14</v>
      </c>
      <c r="CY1649" s="361">
        <v>3.7143870967741934</v>
      </c>
      <c r="CZ1649" s="426">
        <v>0.57476899999999997</v>
      </c>
    </row>
    <row r="1650" spans="1:104">
      <c r="A1650" s="352">
        <v>46209</v>
      </c>
      <c r="B1650" s="430">
        <v>20.6</v>
      </c>
      <c r="C1650" s="420">
        <v>3.5206451612903225</v>
      </c>
      <c r="D1650" s="421">
        <v>1.314144</v>
      </c>
      <c r="E1650" s="421">
        <v>1.202688</v>
      </c>
      <c r="F1650" s="421">
        <v>8.6399999999999997E-4</v>
      </c>
      <c r="G1650" s="361">
        <f>_xll.SRS1Splines.Functions25.Linear_Interp(V_NEM!$R$687:$R$703,V_NEM!$T$687:$T$703,M1650)+_xll.SRS1Splines.Functions25.Linear_Interp(V_NEM!$AB$687:$AB$703,V_NEM!$AD$687:$AD$703,N1650)</f>
        <v>1.0136586080000021</v>
      </c>
      <c r="H1650" s="353">
        <f>(G1650/(V_NEM!$T$696+V_NEM!$AD$696))*100</f>
        <v>104.58988532824816</v>
      </c>
      <c r="I1650" s="353">
        <f>G1650-(V_NEM!$T$694+V_NEM!$AD$694)</f>
        <v>0.37417247300000211</v>
      </c>
      <c r="J1650" s="353">
        <f>((IFERROR((_xll.SRS1Splines.Functions25.Linear_Interp(V_NEM!$R$687:$R$703,V_NEM!$T$687:$T$703,M1650) - V_NEM!$X$689) / (V_NEM!$X$688- V_NEM!$X$689) * 100, 0))+(IFERROR((_xll.SRS1Splines.Functions25.Linear_Interp(V_NEM!$AB$687:$AB$703,V_NEM!$AD$687:$AD$703,N1650) - V_NEM!$AH$689) / (V_NEM!$AH$688- V_NEM!$AH$689) * 100, 0)))/2</f>
        <v>94.047820993491939</v>
      </c>
      <c r="K1650" s="353">
        <v>784.3</v>
      </c>
      <c r="L1650" s="353">
        <v>781.8</v>
      </c>
      <c r="M1650" s="422">
        <v>784.36</v>
      </c>
      <c r="N1650" s="422">
        <v>783.37</v>
      </c>
      <c r="O1650" s="361">
        <v>2.7401027096774193</v>
      </c>
      <c r="P1650" s="423">
        <v>1.1773399999999998</v>
      </c>
      <c r="Q1650" s="424">
        <v>19</v>
      </c>
      <c r="R1650" s="361">
        <v>4.0177419354838708</v>
      </c>
      <c r="S1650" s="425">
        <v>1.6869941229953767</v>
      </c>
      <c r="T1650" s="425">
        <v>0</v>
      </c>
      <c r="U1650" s="425"/>
      <c r="V1650" s="361">
        <f>_xll.SRS1Splines.Functions25.Linear_Interp(V_NK3!$P$8:$P$32,V_NK3!$R$8:$R$32,AC1650)</f>
        <v>182.21185039999901</v>
      </c>
      <c r="W1650" s="361">
        <f>(V1650/V_NK3!$R$28)*100</f>
        <v>33.609298588605476</v>
      </c>
      <c r="X1650" s="353">
        <f>V1650-V_NK3!$R$8</f>
        <v>125.633198399999</v>
      </c>
      <c r="Y1650" s="353">
        <f>IFERROR((V1650 - V_NK3!$V$10) / (V_NK3!$V$9- V_NK3!$V$10) * 100, 0)</f>
        <v>25.873425072318014</v>
      </c>
      <c r="Z1650" s="353">
        <v>541.79999999999995</v>
      </c>
      <c r="AA1650" s="353">
        <v>521</v>
      </c>
      <c r="AB1650" s="361">
        <v>530.24857932879286</v>
      </c>
      <c r="AC1650" s="422">
        <v>529.04</v>
      </c>
      <c r="AD1650" s="353">
        <v>0.70967741935483875</v>
      </c>
      <c r="AE1650" s="426">
        <v>0</v>
      </c>
      <c r="AF1650" s="427">
        <v>3.0000000000000004</v>
      </c>
      <c r="AG1650" s="361">
        <v>1.814516129032258</v>
      </c>
      <c r="AH1650" s="425">
        <v>0.46039394285683627</v>
      </c>
      <c r="AI1650" s="425">
        <v>2.3536800000000004E-2</v>
      </c>
      <c r="AJ1650" s="425"/>
      <c r="AK1650" s="361">
        <f>_xll.SRS1Splines.Functions25.Linear_Interp(V_NK2!$R$10:$R$21,V_NK2!$T$10:$T$21,AR1650)</f>
        <v>63.4055142857435</v>
      </c>
      <c r="AL1650" s="361">
        <f>(AK1650/V_NK2!$T$18)*100</f>
        <v>88.80324129655952</v>
      </c>
      <c r="AM1650" s="353">
        <f>AK1650-V_NK2!$T$11</f>
        <v>22.585514285715703</v>
      </c>
      <c r="AN1650" s="353">
        <f>IFERROR((AK1650 - V_NK2!$X$12) / (V_NK2!$X$11- V_NK2!$X$12) * 100, 0)</f>
        <v>73.857142857151118</v>
      </c>
      <c r="AO1650" s="353">
        <v>427</v>
      </c>
      <c r="AP1650" s="353">
        <v>420</v>
      </c>
      <c r="AQ1650" s="353"/>
      <c r="AR1650" s="422">
        <v>425.17</v>
      </c>
      <c r="AS1650" s="361">
        <v>1.1290322580645162</v>
      </c>
      <c r="AT1650" s="426">
        <v>5.6040000000000005E-3</v>
      </c>
      <c r="AU1650" s="424">
        <v>11.6</v>
      </c>
      <c r="AV1650" s="361">
        <v>0.93311999999999995</v>
      </c>
      <c r="AW1650" s="425">
        <v>0.67901789772727505</v>
      </c>
      <c r="AX1650" s="425">
        <v>0.68161789772727255</v>
      </c>
      <c r="AY1650" s="425"/>
      <c r="AZ1650" s="361">
        <f>_xll.SRS1Splines.Functions25.Linear_Interp(V_NNG3A!$H$4:$H$12,V_NNG3A!$I$4:$I$12,BF1650)</f>
        <v>12.293900000000001</v>
      </c>
      <c r="BA1650" s="361">
        <f>(AZ1650/V_NNG3A!$I$8)*100</f>
        <v>88.76462093862817</v>
      </c>
      <c r="BB1650" s="353">
        <f>_xll.SRS1Splines.Functions25.Linear_Interp(V_NNG3A!$H$4:$H$12,V_NNG3A!$J$4:$J$12,BF1650)</f>
        <v>1.30631379310353</v>
      </c>
      <c r="BC1650" s="353">
        <f>IFERROR((AZ1650-V_NNG3A!$J$20) / (V_NNG3A!$J$19-V_NNG3A!$J$20) * 100, 0)</f>
        <v>45.636790748103643</v>
      </c>
      <c r="BD1650" s="353">
        <v>1050</v>
      </c>
      <c r="BE1650" s="353">
        <v>1047</v>
      </c>
      <c r="BF1650" s="428">
        <v>1048.74</v>
      </c>
      <c r="BG1650" s="361">
        <v>0.33225806451612905</v>
      </c>
      <c r="BH1650" s="426">
        <v>0.22592999999999303</v>
      </c>
      <c r="BI1650" s="424">
        <v>10.15</v>
      </c>
      <c r="BJ1650" s="361">
        <v>4.8470399999999998</v>
      </c>
      <c r="BK1650" s="425">
        <v>3.3333119999999998</v>
      </c>
      <c r="BL1650" s="425">
        <v>2.1237119999999998</v>
      </c>
      <c r="BM1650" s="425">
        <f t="shared" si="26"/>
        <v>1.2096</v>
      </c>
      <c r="BN1650" s="361">
        <f>_xll.SRS1Splines.Functions25.Linear_Interp(V_XNN1!$K$3:$K$8,V_XNN1!$L$3:$L$8,BT1650)</f>
        <v>0.22247400000000001</v>
      </c>
      <c r="BO1650" s="361">
        <f>(BN1650/V_XNN1!$L$7)*100</f>
        <v>105.94000000000001</v>
      </c>
      <c r="BP1650" s="353">
        <f>_xll.SRS1Splines.Functions25.Linear_Interp(V_XNN1!$K$3:$K$8,V_XNN1!$M$3:$M$8,BT1650)</f>
        <v>6.6473999999999797E-2</v>
      </c>
      <c r="BQ1650" s="353">
        <f>IFERROR((BN1650 - V_XNN1!$M$16) / (V_XNN1!$M$15- V_XNN1!$M$16) * 100, 0)</f>
        <v>111.0306406685237</v>
      </c>
      <c r="BR1650" s="353">
        <v>252</v>
      </c>
      <c r="BS1650" s="353">
        <v>249</v>
      </c>
      <c r="BT1650" s="428">
        <v>252.7</v>
      </c>
      <c r="BU1650" s="361">
        <v>0.33805200000000002</v>
      </c>
      <c r="BV1650" s="426">
        <v>0.344551</v>
      </c>
      <c r="BW1650" s="424">
        <v>74</v>
      </c>
      <c r="BX1650" s="361">
        <v>3.2881248000000007</v>
      </c>
      <c r="BY1650" s="425">
        <v>3.06133835320998</v>
      </c>
      <c r="BZ1650" s="425"/>
      <c r="CA1650" s="425"/>
      <c r="CB1650" s="361">
        <f>_xll.SRS1Splines.Functions25.Linear_Interp(V_NSPC!$N$4:$N$67,V_NSPC!$P$4:$P$67,CI1650)</f>
        <v>21.622175921599801</v>
      </c>
      <c r="CC1650" s="361">
        <f>(CB1650/V_NSPC!$T$5)*100</f>
        <v>17.84549584165476</v>
      </c>
      <c r="CD1650" s="353">
        <f>CB1650-V_NSPC!$T$6</f>
        <v>20.555009121599802</v>
      </c>
      <c r="CE1650" s="361">
        <f>IFERROR((CB1650 - V_NSPC!$T$6) / (V_NSPC!$T$5- V_NSPC!$T$6) * 100, 0)</f>
        <v>17.115475470746226</v>
      </c>
      <c r="CF1650" s="361">
        <v>995</v>
      </c>
      <c r="CG1650" s="361">
        <v>955</v>
      </c>
      <c r="CH1650" s="361"/>
      <c r="CI1650" s="429">
        <v>973.06</v>
      </c>
      <c r="CJ1650" s="361"/>
      <c r="CK1650" s="426"/>
      <c r="CL1650" s="424"/>
      <c r="CM1650" s="361">
        <v>3.2881248000000007</v>
      </c>
      <c r="CN1650" s="425">
        <v>1.0590763486462393</v>
      </c>
      <c r="CO1650" s="425">
        <v>1.49814</v>
      </c>
      <c r="CP1650" s="425">
        <v>0</v>
      </c>
      <c r="CQ1650" s="361">
        <f>_xll.SRS1Splines.Functions25.Linear_Interp(V_NSPC!$X$4:$X$46,V_NSPC!$Z$4:$Z$46,CX1650)</f>
        <v>15.6998380040001</v>
      </c>
      <c r="CR1650" s="361">
        <f>(CQ1650/V_NSPC!$AD$5)*100</f>
        <v>101.66209385634397</v>
      </c>
      <c r="CS1650" s="353">
        <f>CQ1650-V_NSPC!$AD$6</f>
        <v>7.6013994840000993</v>
      </c>
      <c r="CT1650" s="361">
        <f>IFERROR((CQ1650 - V_NSPC!$AD$6) / (V_NSPC!$AD$5- V_NSPC!$AD$6) * 100, 0)</f>
        <v>103.49475261799437</v>
      </c>
      <c r="CU1650" s="361">
        <v>909</v>
      </c>
      <c r="CV1650" s="361">
        <v>905</v>
      </c>
      <c r="CW1650" s="361"/>
      <c r="CX1650" s="429">
        <v>909.1</v>
      </c>
      <c r="CY1650" s="361">
        <v>3.7143870967741934</v>
      </c>
      <c r="CZ1650" s="426">
        <v>2.2531249999999998</v>
      </c>
    </row>
    <row r="1651" spans="1:104">
      <c r="A1651" s="352">
        <v>46210</v>
      </c>
      <c r="B1651" s="430">
        <v>113.04</v>
      </c>
      <c r="C1651" s="420">
        <v>3.5206451612903225</v>
      </c>
      <c r="D1651" s="421">
        <v>2.4632640000000001</v>
      </c>
      <c r="E1651" s="421">
        <v>2.5202879999999999</v>
      </c>
      <c r="F1651" s="421">
        <v>0.11663999999999999</v>
      </c>
      <c r="G1651" s="361">
        <f>_xll.SRS1Splines.Functions25.Linear_Interp(V_NEM!$R$687:$R$703,V_NEM!$T$687:$T$703,M1651)+_xll.SRS1Splines.Functions25.Linear_Interp(V_NEM!$AB$687:$AB$703,V_NEM!$AD$687:$AD$703,N1651)</f>
        <v>1.0677923391999959</v>
      </c>
      <c r="H1651" s="353">
        <f>(G1651/(V_NEM!$T$696+V_NEM!$AD$696))*100</f>
        <v>110.17543523026958</v>
      </c>
      <c r="I1651" s="353">
        <f>G1651-(V_NEM!$T$694+V_NEM!$AD$694)</f>
        <v>0.42830620419999599</v>
      </c>
      <c r="J1651" s="353">
        <f>((IFERROR((_xll.SRS1Splines.Functions25.Linear_Interp(V_NEM!$R$687:$R$703,V_NEM!$T$687:$T$703,M1651) - V_NEM!$X$689) / (V_NEM!$X$688- V_NEM!$X$689) * 100, 0))+(IFERROR((_xll.SRS1Splines.Functions25.Linear_Interp(V_NEM!$AB$687:$AB$703,V_NEM!$AD$687:$AD$703,N1651) - V_NEM!$AH$689) / (V_NEM!$AH$688- V_NEM!$AH$689) * 100, 0)))/2</f>
        <v>125.39859801860126</v>
      </c>
      <c r="K1651" s="353">
        <v>784.3</v>
      </c>
      <c r="L1651" s="353">
        <v>781.8</v>
      </c>
      <c r="M1651" s="422">
        <v>784.52</v>
      </c>
      <c r="N1651" s="422">
        <v>784.3</v>
      </c>
      <c r="O1651" s="361">
        <v>2.7401027096774193</v>
      </c>
      <c r="P1651" s="423">
        <v>2.4267500000000002</v>
      </c>
      <c r="Q1651" s="424">
        <v>17.399999999999999</v>
      </c>
      <c r="R1651" s="361">
        <v>4.0177419354838708</v>
      </c>
      <c r="S1651" s="425">
        <v>2.3794138697071077</v>
      </c>
      <c r="T1651" s="425">
        <v>0</v>
      </c>
      <c r="U1651" s="425"/>
      <c r="V1651" s="361">
        <f>_xll.SRS1Splines.Functions25.Linear_Interp(V_NK3!$P$8:$P$32,V_NK3!$R$8:$R$32,AC1651)</f>
        <v>184.59126424999999</v>
      </c>
      <c r="W1651" s="361">
        <f>(V1651/V_NK3!$R$28)*100</f>
        <v>34.048185688291873</v>
      </c>
      <c r="X1651" s="353">
        <f>V1651-V_NK3!$R$8</f>
        <v>128.01261224999999</v>
      </c>
      <c r="Y1651" s="353">
        <f>IFERROR((V1651 - V_NK3!$V$10) / (V_NK3!$V$9- V_NK3!$V$10) * 100, 0)</f>
        <v>26.363451488488892</v>
      </c>
      <c r="Z1651" s="353">
        <v>541.79999999999995</v>
      </c>
      <c r="AA1651" s="353">
        <v>521</v>
      </c>
      <c r="AB1651" s="361">
        <v>530.20673019285596</v>
      </c>
      <c r="AC1651" s="422">
        <v>529.15</v>
      </c>
      <c r="AD1651" s="353">
        <v>0.70967741935483875</v>
      </c>
      <c r="AE1651" s="426">
        <v>0</v>
      </c>
      <c r="AF1651" s="427">
        <v>6.2000000000000011</v>
      </c>
      <c r="AG1651" s="361">
        <v>1.814516129032258</v>
      </c>
      <c r="AH1651" s="425">
        <v>0.84961937142806065</v>
      </c>
      <c r="AI1651" s="425">
        <v>0.32539079999999998</v>
      </c>
      <c r="AJ1651" s="425"/>
      <c r="AK1651" s="361">
        <f>_xll.SRS1Splines.Functions25.Linear_Interp(V_NK2!$R$10:$R$21,V_NK2!$T$10:$T$21,AR1651)</f>
        <v>63.929742857171597</v>
      </c>
      <c r="AL1651" s="361">
        <f>(AK1651/V_NK2!$T$18)*100</f>
        <v>89.53745498203304</v>
      </c>
      <c r="AM1651" s="353">
        <f>AK1651-V_NK2!$T$11</f>
        <v>23.1097428571438</v>
      </c>
      <c r="AN1651" s="353">
        <f>IFERROR((AK1651 - V_NK2!$X$12) / (V_NK2!$X$11- V_NK2!$X$12) * 100, 0)</f>
        <v>75.571428571435362</v>
      </c>
      <c r="AO1651" s="353">
        <v>427</v>
      </c>
      <c r="AP1651" s="353">
        <v>420</v>
      </c>
      <c r="AQ1651" s="353"/>
      <c r="AR1651" s="422">
        <v>425.29</v>
      </c>
      <c r="AS1651" s="361">
        <v>1.1290322580645162</v>
      </c>
      <c r="AT1651" s="426">
        <v>7.7474000000000001E-2</v>
      </c>
      <c r="AU1651" s="424">
        <v>0.8</v>
      </c>
      <c r="AV1651" s="361">
        <v>0.93311999999999995</v>
      </c>
      <c r="AW1651" s="425">
        <v>0.499267698863612</v>
      </c>
      <c r="AX1651" s="425">
        <v>0.60326769886363563</v>
      </c>
      <c r="AY1651" s="425"/>
      <c r="AZ1651" s="361">
        <f>_xll.SRS1Splines.Functions25.Linear_Interp(V_NNG3A!$H$4:$H$12,V_NNG3A!$I$4:$I$12,BF1651)</f>
        <v>11.7998999999999</v>
      </c>
      <c r="BA1651" s="361">
        <f>(AZ1651/V_NNG3A!$I$8)*100</f>
        <v>85.197833935017329</v>
      </c>
      <c r="BB1651" s="353">
        <f>_xll.SRS1Splines.Functions25.Linear_Interp(V_NNG3A!$H$4:$H$12,V_NNG3A!$J$4:$J$12,BF1651)</f>
        <v>0.81231379310340601</v>
      </c>
      <c r="BC1651" s="353">
        <f>IFERROR((AZ1651-V_NNG3A!$J$20) / (V_NNG3A!$J$19-V_NNG3A!$J$20) * 100, 0)</f>
        <v>28.378629080831423</v>
      </c>
      <c r="BD1651" s="353">
        <v>1050</v>
      </c>
      <c r="BE1651" s="353">
        <v>1047</v>
      </c>
      <c r="BF1651" s="428">
        <v>1048.3399999999999</v>
      </c>
      <c r="BG1651" s="361">
        <v>0.33225806451612905</v>
      </c>
      <c r="BH1651" s="426">
        <v>0.19755999999999768</v>
      </c>
      <c r="BI1651" s="424">
        <v>15</v>
      </c>
      <c r="BJ1651" s="361">
        <v>4.8470399999999998</v>
      </c>
      <c r="BK1651" s="425">
        <v>5.4250559999999997</v>
      </c>
      <c r="BL1651" s="425">
        <v>2.1211199999999999</v>
      </c>
      <c r="BM1651" s="425">
        <f t="shared" si="26"/>
        <v>3.3039359999999998</v>
      </c>
      <c r="BN1651" s="361">
        <f>_xll.SRS1Splines.Functions25.Linear_Interp(V_XNN1!$K$3:$K$8,V_XNN1!$L$3:$L$8,BT1651)</f>
        <v>0.229602</v>
      </c>
      <c r="BO1651" s="361">
        <f>(BN1651/V_XNN1!$L$7)*100</f>
        <v>109.33428571428571</v>
      </c>
      <c r="BP1651" s="353">
        <f>_xll.SRS1Splines.Functions25.Linear_Interp(V_XNN1!$K$3:$K$8,V_XNN1!$M$3:$M$8,BT1651)</f>
        <v>7.3601999999999904E-2</v>
      </c>
      <c r="BQ1651" s="353">
        <f>IFERROR((BN1651 - V_XNN1!$M$16) / (V_XNN1!$M$15- V_XNN1!$M$16) * 100, 0)</f>
        <v>133.09192200557106</v>
      </c>
      <c r="BR1651" s="353">
        <v>252</v>
      </c>
      <c r="BS1651" s="353">
        <v>249</v>
      </c>
      <c r="BT1651" s="428">
        <v>253.1</v>
      </c>
      <c r="BU1651" s="361">
        <v>0.33805200000000002</v>
      </c>
      <c r="BV1651" s="426">
        <v>0.34672999999999998</v>
      </c>
      <c r="BW1651" s="424">
        <v>95.8</v>
      </c>
      <c r="BX1651" s="361">
        <v>3.2881248000000007</v>
      </c>
      <c r="BY1651" s="425">
        <v>3.86331762457651</v>
      </c>
      <c r="BZ1651" s="425"/>
      <c r="CA1651" s="425"/>
      <c r="CB1651" s="361">
        <f>_xll.SRS1Splines.Functions25.Linear_Interp(V_NSPC!$N$4:$N$67,V_NSPC!$P$4:$P$67,CI1651)</f>
        <v>24.5944996972</v>
      </c>
      <c r="CC1651" s="361">
        <f>(CB1651/V_NSPC!$T$5)*100</f>
        <v>20.298652812065736</v>
      </c>
      <c r="CD1651" s="353">
        <f>CB1651-V_NSPC!$T$6</f>
        <v>23.527332897200001</v>
      </c>
      <c r="CE1651" s="361">
        <f>IFERROR((CB1651 - V_NSPC!$T$6) / (V_NSPC!$T$5- V_NSPC!$T$6) * 100, 0)</f>
        <v>19.590431058041123</v>
      </c>
      <c r="CF1651" s="361">
        <v>995</v>
      </c>
      <c r="CG1651" s="361">
        <v>955</v>
      </c>
      <c r="CH1651" s="361"/>
      <c r="CI1651" s="429">
        <v>974.12</v>
      </c>
      <c r="CJ1651" s="361"/>
      <c r="CK1651" s="426"/>
      <c r="CL1651" s="424"/>
      <c r="CM1651" s="361">
        <v>3.2881248000000007</v>
      </c>
      <c r="CN1651" s="425">
        <v>1.37802604624473</v>
      </c>
      <c r="CO1651" s="425">
        <v>1.4722919999999999</v>
      </c>
      <c r="CP1651" s="425">
        <v>0</v>
      </c>
      <c r="CQ1651" s="361">
        <f>_xll.SRS1Splines.Functions25.Linear_Interp(V_NSPC!$X$4:$X$46,V_NSPC!$Z$4:$Z$46,CX1651)</f>
        <v>16.059189701600001</v>
      </c>
      <c r="CR1651" s="361">
        <f>(CQ1651/V_NSPC!$AD$5)*100</f>
        <v>103.98902525522399</v>
      </c>
      <c r="CS1651" s="353">
        <f>CQ1651-V_NSPC!$AD$6</f>
        <v>7.9607511816000009</v>
      </c>
      <c r="CT1651" s="361">
        <f>IFERROR((CQ1651 - V_NSPC!$AD$6) / (V_NSPC!$AD$5- V_NSPC!$AD$6) * 100, 0)</f>
        <v>108.38740628318328</v>
      </c>
      <c r="CU1651" s="361">
        <v>909</v>
      </c>
      <c r="CV1651" s="361">
        <v>905</v>
      </c>
      <c r="CW1651" s="361"/>
      <c r="CX1651" s="429">
        <v>909.24</v>
      </c>
      <c r="CY1651" s="361">
        <v>3.7143870967741934</v>
      </c>
      <c r="CZ1651" s="426">
        <v>2.2926489999999999</v>
      </c>
    </row>
    <row r="1652" spans="1:104">
      <c r="A1652" s="352">
        <v>46211</v>
      </c>
      <c r="B1652" s="430">
        <v>22.2</v>
      </c>
      <c r="C1652" s="420">
        <v>3.5206451612903225</v>
      </c>
      <c r="D1652" s="421">
        <v>2.57904</v>
      </c>
      <c r="E1652" s="421">
        <v>2.6326079999999998</v>
      </c>
      <c r="F1652" s="421">
        <v>2.6783999999999999E-2</v>
      </c>
      <c r="G1652" s="361">
        <f>_xll.SRS1Splines.Functions25.Linear_Interp(V_NEM!$R$687:$R$703,V_NEM!$T$687:$T$703,M1652)+_xll.SRS1Splines.Functions25.Linear_Interp(V_NEM!$AB$687:$AB$703,V_NEM!$AD$687:$AD$703,N1652)</f>
        <v>0.99362731460000564</v>
      </c>
      <c r="H1652" s="353">
        <f>(G1652/(V_NEM!$T$696+V_NEM!$AD$696))*100</f>
        <v>102.52304481296284</v>
      </c>
      <c r="I1652" s="353">
        <f>G1652-(V_NEM!$T$694+V_NEM!$AD$694)</f>
        <v>0.35414117960000568</v>
      </c>
      <c r="J1652" s="353">
        <f>((IFERROR((_xll.SRS1Splines.Functions25.Linear_Interp(V_NEM!$R$687:$R$703,V_NEM!$T$687:$T$703,M1652) - V_NEM!$X$689) / (V_NEM!$X$688- V_NEM!$X$689) * 100, 0))+(IFERROR((_xll.SRS1Splines.Functions25.Linear_Interp(V_NEM!$AB$687:$AB$703,V_NEM!$AD$687:$AD$703,N1652) - V_NEM!$AH$689) / (V_NEM!$AH$688- V_NEM!$AH$689) * 100, 0)))/2</f>
        <v>77.006014592641463</v>
      </c>
      <c r="K1652" s="353">
        <v>784.3</v>
      </c>
      <c r="L1652" s="353">
        <v>781.8</v>
      </c>
      <c r="M1652" s="422">
        <v>784.34</v>
      </c>
      <c r="N1652" s="422">
        <v>782.72</v>
      </c>
      <c r="O1652" s="361">
        <v>2.7401027096774193</v>
      </c>
      <c r="P1652" s="423">
        <v>2.58379</v>
      </c>
      <c r="Q1652" s="424">
        <v>20.8</v>
      </c>
      <c r="R1652" s="361">
        <v>4.0177419354838708</v>
      </c>
      <c r="S1652" s="425">
        <v>2.4879789035827633</v>
      </c>
      <c r="T1652" s="425">
        <v>2.0553581999999997</v>
      </c>
      <c r="U1652" s="425"/>
      <c r="V1652" s="361">
        <f>_xll.SRS1Splines.Functions25.Linear_Interp(V_NK3!$P$8:$P$32,V_NK3!$R$8:$R$32,AC1652)</f>
        <v>185.023884949999</v>
      </c>
      <c r="W1652" s="361">
        <f>(V1652/V_NK3!$R$28)*100</f>
        <v>34.127983342780091</v>
      </c>
      <c r="X1652" s="353">
        <f>V1652-V_NK3!$R$8</f>
        <v>128.445232949999</v>
      </c>
      <c r="Y1652" s="353">
        <f>IFERROR((V1652 - V_NK3!$V$10) / (V_NK3!$V$9- V_NK3!$V$10) * 100, 0)</f>
        <v>26.452547200519717</v>
      </c>
      <c r="Z1652" s="353">
        <v>541.79999999999995</v>
      </c>
      <c r="AA1652" s="353">
        <v>521</v>
      </c>
      <c r="AB1652" s="361">
        <v>530.16488105691906</v>
      </c>
      <c r="AC1652" s="422">
        <v>529.16999999999996</v>
      </c>
      <c r="AD1652" s="353">
        <v>0.70967741935483875</v>
      </c>
      <c r="AE1652" s="426">
        <v>0.44681700000000002</v>
      </c>
      <c r="AF1652" s="427">
        <v>10.5</v>
      </c>
      <c r="AG1652" s="361">
        <v>1.814516129032258</v>
      </c>
      <c r="AH1652" s="425">
        <v>2.5401329428573134</v>
      </c>
      <c r="AI1652" s="425">
        <v>2.7148758000000002</v>
      </c>
      <c r="AJ1652" s="425"/>
      <c r="AK1652" s="361">
        <f>_xll.SRS1Splines.Functions25.Linear_Interp(V_NK2!$R$10:$R$21,V_NK2!$T$10:$T$21,AR1652)</f>
        <v>63.755000000028801</v>
      </c>
      <c r="AL1652" s="361">
        <f>(AK1652/V_NK2!$T$18)*100</f>
        <v>89.292717086875058</v>
      </c>
      <c r="AM1652" s="353">
        <f>AK1652-V_NK2!$T$11</f>
        <v>22.935000000001004</v>
      </c>
      <c r="AN1652" s="353">
        <f>IFERROR((AK1652 - V_NK2!$X$12) / (V_NK2!$X$11- V_NK2!$X$12) * 100, 0)</f>
        <v>75.000000000006963</v>
      </c>
      <c r="AO1652" s="353">
        <v>427</v>
      </c>
      <c r="AP1652" s="353">
        <v>420</v>
      </c>
      <c r="AQ1652" s="353"/>
      <c r="AR1652" s="422">
        <v>425.25</v>
      </c>
      <c r="AS1652" s="361">
        <v>1.1290322580645162</v>
      </c>
      <c r="AT1652" s="426">
        <v>0.64639899999999995</v>
      </c>
      <c r="AU1652" s="424">
        <v>1</v>
      </c>
      <c r="AV1652" s="361">
        <v>0.93311999999999995</v>
      </c>
      <c r="AW1652" s="425">
        <v>0.36976818181822868</v>
      </c>
      <c r="AX1652" s="425">
        <v>0.35676818181818137</v>
      </c>
      <c r="AY1652" s="425"/>
      <c r="AZ1652" s="361">
        <f>_xll.SRS1Splines.Functions25.Linear_Interp(V_NNG3A!$H$4:$H$12,V_NNG3A!$I$4:$I$12,BF1652)</f>
        <v>11.8616500000001</v>
      </c>
      <c r="BA1652" s="361">
        <f>(AZ1652/V_NNG3A!$I$8)*100</f>
        <v>85.643682310470041</v>
      </c>
      <c r="BB1652" s="353">
        <f>_xll.SRS1Splines.Functions25.Linear_Interp(V_NNG3A!$H$4:$H$12,V_NNG3A!$J$4:$J$12,BF1652)</f>
        <v>0.87406379310363203</v>
      </c>
      <c r="BC1652" s="353">
        <f>IFERROR((AZ1652-V_NNG3A!$J$20) / (V_NNG3A!$J$19-V_NNG3A!$J$20) * 100, 0)</f>
        <v>30.53589928924702</v>
      </c>
      <c r="BD1652" s="353">
        <v>1050</v>
      </c>
      <c r="BE1652" s="353">
        <v>1047</v>
      </c>
      <c r="BF1652" s="428">
        <v>1048.3900000000001</v>
      </c>
      <c r="BG1652" s="361">
        <v>0.33225806451612905</v>
      </c>
      <c r="BH1652" s="426">
        <v>0.11824999999999999</v>
      </c>
      <c r="BI1652" s="424">
        <v>10.9</v>
      </c>
      <c r="BJ1652" s="361">
        <v>4.8470399999999998</v>
      </c>
      <c r="BK1652" s="425">
        <v>6.9137279999999999</v>
      </c>
      <c r="BL1652" s="425">
        <v>2.1168</v>
      </c>
      <c r="BM1652" s="425">
        <f t="shared" si="26"/>
        <v>4.7969279999999994</v>
      </c>
      <c r="BN1652" s="361">
        <f>_xll.SRS1Splines.Functions25.Linear_Interp(V_XNN1!$K$3:$K$8,V_XNN1!$L$3:$L$8,BT1652)</f>
        <v>0.2272854</v>
      </c>
      <c r="BO1652" s="361">
        <f>(BN1652/V_XNN1!$L$7)*100</f>
        <v>108.23114285714286</v>
      </c>
      <c r="BP1652" s="353">
        <f>_xll.SRS1Splines.Functions25.Linear_Interp(V_XNN1!$K$3:$K$8,V_XNN1!$M$3:$M$8,BT1652)</f>
        <v>7.1285399999999999E-2</v>
      </c>
      <c r="BQ1652" s="353">
        <f>IFERROR((BN1652 - V_XNN1!$M$16) / (V_XNN1!$M$15- V_XNN1!$M$16) * 100, 0)</f>
        <v>125.92200557103067</v>
      </c>
      <c r="BR1652" s="353">
        <v>252</v>
      </c>
      <c r="BS1652" s="353">
        <v>249</v>
      </c>
      <c r="BT1652" s="428">
        <v>252.97</v>
      </c>
      <c r="BU1652" s="361">
        <v>0.33805200000000002</v>
      </c>
      <c r="BV1652" s="426">
        <v>0.34190799999999999</v>
      </c>
      <c r="BW1652" s="424">
        <v>55</v>
      </c>
      <c r="BX1652" s="361">
        <v>3.2881248000000007</v>
      </c>
      <c r="BY1652" s="425">
        <v>3.9724127999999999</v>
      </c>
      <c r="BZ1652" s="425"/>
      <c r="CA1652" s="425"/>
      <c r="CB1652" s="361">
        <f>_xll.SRS1Splines.Functions25.Linear_Interp(V_NSPC!$N$4:$N$67,V_NSPC!$P$4:$P$67,CI1652)</f>
        <v>26.4474599875</v>
      </c>
      <c r="CC1652" s="361">
        <f>(CB1652/V_NSPC!$T$5)*100</f>
        <v>21.82796213205269</v>
      </c>
      <c r="CD1652" s="353">
        <f>CB1652-V_NSPC!$T$6</f>
        <v>25.380293187500001</v>
      </c>
      <c r="CE1652" s="361">
        <f>IFERROR((CB1652 - V_NSPC!$T$6) / (V_NSPC!$T$5- V_NSPC!$T$6) * 100, 0)</f>
        <v>21.133329735890413</v>
      </c>
      <c r="CF1652" s="361">
        <v>995</v>
      </c>
      <c r="CG1652" s="361">
        <v>955</v>
      </c>
      <c r="CH1652" s="361"/>
      <c r="CI1652" s="429">
        <v>974.75</v>
      </c>
      <c r="CJ1652" s="361"/>
      <c r="CK1652" s="426"/>
      <c r="CL1652" s="424"/>
      <c r="CM1652" s="361">
        <v>3.2881248000000007</v>
      </c>
      <c r="CN1652" s="425">
        <v>1.4110848</v>
      </c>
      <c r="CO1652" s="425">
        <v>1.3711679999999999</v>
      </c>
      <c r="CP1652" s="425">
        <v>0.3024</v>
      </c>
      <c r="CQ1652" s="361">
        <f>_xll.SRS1Splines.Functions25.Linear_Interp(V_NSPC!$X$4:$X$46,V_NSPC!$Z$4:$Z$46,CX1652)</f>
        <v>15.776841939200001</v>
      </c>
      <c r="CR1652" s="361">
        <f>(CQ1652/V_NSPC!$AD$5)*100</f>
        <v>102.16072201324633</v>
      </c>
      <c r="CS1652" s="353">
        <f>CQ1652-V_NSPC!$AD$6</f>
        <v>7.6784034192000004</v>
      </c>
      <c r="CT1652" s="361">
        <f>IFERROR((CQ1652 - V_NSPC!$AD$6) / (V_NSPC!$AD$5- V_NSPC!$AD$6) * 100, 0)</f>
        <v>104.54317840339094</v>
      </c>
      <c r="CU1652" s="361">
        <v>909</v>
      </c>
      <c r="CV1652" s="361">
        <v>905</v>
      </c>
      <c r="CW1652" s="361"/>
      <c r="CX1652" s="429">
        <v>909.13</v>
      </c>
      <c r="CY1652" s="361">
        <v>3.7143870967741934</v>
      </c>
      <c r="CZ1652" s="426">
        <v>2.094503</v>
      </c>
    </row>
    <row r="1653" spans="1:104">
      <c r="A1653" s="352">
        <v>46212</v>
      </c>
      <c r="B1653" s="430">
        <v>52.6</v>
      </c>
      <c r="C1653" s="420">
        <v>3.5206451612903225</v>
      </c>
      <c r="D1653" s="421">
        <v>2.9972159999999999</v>
      </c>
      <c r="E1653" s="421">
        <v>2.6835840000000002</v>
      </c>
      <c r="F1653" s="421">
        <v>9.0719999999999995E-2</v>
      </c>
      <c r="G1653" s="361">
        <f>_xll.SRS1Splines.Functions25.Linear_Interp(V_NEM!$R$687:$R$703,V_NEM!$T$687:$T$703,M1653)+_xll.SRS1Splines.Functions25.Linear_Interp(V_NEM!$AB$687:$AB$703,V_NEM!$AD$687:$AD$703,N1653)</f>
        <v>0.85099841920000696</v>
      </c>
      <c r="H1653" s="353">
        <f>(G1653/(V_NEM!$T$696+V_NEM!$AD$696))*100</f>
        <v>87.806512346658835</v>
      </c>
      <c r="I1653" s="353">
        <f>G1653-(V_NEM!$T$694+V_NEM!$AD$694)</f>
        <v>0.21151228420000701</v>
      </c>
      <c r="J1653" s="353">
        <f>((IFERROR((_xll.SRS1Splines.Functions25.Linear_Interp(V_NEM!$R$687:$R$703,V_NEM!$T$687:$T$703,M1653) - V_NEM!$X$689) / (V_NEM!$X$688- V_NEM!$X$689) * 100, 0))+(IFERROR((_xll.SRS1Splines.Functions25.Linear_Interp(V_NEM!$AB$687:$AB$703,V_NEM!$AD$687:$AD$703,N1653) - V_NEM!$AH$689) / (V_NEM!$AH$688- V_NEM!$AH$689) * 100, 0)))/2</f>
        <v>65.133749514128112</v>
      </c>
      <c r="K1653" s="353">
        <v>784.3</v>
      </c>
      <c r="L1653" s="353">
        <v>781.8</v>
      </c>
      <c r="M1653" s="422">
        <v>783.32</v>
      </c>
      <c r="N1653" s="422">
        <v>783.38</v>
      </c>
      <c r="O1653" s="361">
        <v>2.7401027096774193</v>
      </c>
      <c r="P1653" s="423">
        <v>2.6108699999999998</v>
      </c>
      <c r="Q1653" s="424">
        <v>27.2</v>
      </c>
      <c r="R1653" s="361">
        <v>4.0177419354838708</v>
      </c>
      <c r="S1653" s="425">
        <v>4.4370075732898711</v>
      </c>
      <c r="T1653" s="425">
        <v>1.624973</v>
      </c>
      <c r="U1653" s="425"/>
      <c r="V1653" s="361">
        <f>_xll.SRS1Splines.Functions25.Linear_Interp(V_NK3!$P$8:$P$32,V_NK3!$R$8:$R$32,AC1653)</f>
        <v>187.83591949999899</v>
      </c>
      <c r="W1653" s="361">
        <f>(V1653/V_NK3!$R$28)*100</f>
        <v>34.646668096954706</v>
      </c>
      <c r="X1653" s="353">
        <f>V1653-V_NK3!$R$8</f>
        <v>131.25726749999899</v>
      </c>
      <c r="Y1653" s="353">
        <f>IFERROR((V1653 - V_NK3!$V$10) / (V_NK3!$V$9- V_NK3!$V$10) * 100, 0)</f>
        <v>27.031669328721421</v>
      </c>
      <c r="Z1653" s="353">
        <v>541.79999999999995</v>
      </c>
      <c r="AA1653" s="353">
        <v>521</v>
      </c>
      <c r="AB1653" s="361">
        <v>530.12303192098216</v>
      </c>
      <c r="AC1653" s="422">
        <v>529.29999999999995</v>
      </c>
      <c r="AD1653" s="353">
        <v>0.70967741935483875</v>
      </c>
      <c r="AE1653" s="426">
        <v>0.35325499999999999</v>
      </c>
      <c r="AF1653" s="427">
        <v>8.6999999999999993</v>
      </c>
      <c r="AG1653" s="361">
        <v>1.814516129032258</v>
      </c>
      <c r="AH1653" s="425">
        <v>3.4306356571419716</v>
      </c>
      <c r="AI1653" s="425">
        <v>2.3384927999999996</v>
      </c>
      <c r="AJ1653" s="425"/>
      <c r="AK1653" s="361">
        <f>_xll.SRS1Splines.Functions25.Linear_Interp(V_NK2!$R$10:$R$21,V_NK2!$T$10:$T$21,AR1653)</f>
        <v>64.847142857170695</v>
      </c>
      <c r="AL1653" s="361">
        <f>(AK1653/V_NK2!$T$18)*100</f>
        <v>90.822328931611608</v>
      </c>
      <c r="AM1653" s="353">
        <f>AK1653-V_NK2!$T$11</f>
        <v>24.027142857142898</v>
      </c>
      <c r="AN1653" s="353">
        <f>IFERROR((AK1653 - V_NK2!$X$12) / (V_NK2!$X$11- V_NK2!$X$12) * 100, 0)</f>
        <v>78.571428571432563</v>
      </c>
      <c r="AO1653" s="353">
        <v>427</v>
      </c>
      <c r="AP1653" s="353">
        <v>420</v>
      </c>
      <c r="AQ1653" s="353"/>
      <c r="AR1653" s="422">
        <v>425.5</v>
      </c>
      <c r="AS1653" s="361">
        <v>1.1290322580645162</v>
      </c>
      <c r="AT1653" s="426">
        <v>0.55678399999999995</v>
      </c>
      <c r="AU1653" s="424">
        <v>11.311999999999999</v>
      </c>
      <c r="AV1653" s="361">
        <v>0.93311999999999995</v>
      </c>
      <c r="AW1653" s="425">
        <v>0.4269681818181767</v>
      </c>
      <c r="AX1653" s="425">
        <v>0.35676818181818137</v>
      </c>
      <c r="AY1653" s="425"/>
      <c r="AZ1653" s="361">
        <f>_xll.SRS1Splines.Functions25.Linear_Interp(V_NNG3A!$H$4:$H$12,V_NNG3A!$I$4:$I$12,BF1653)</f>
        <v>12.1951000000001</v>
      </c>
      <c r="BA1653" s="361">
        <f>(AZ1653/V_NNG3A!$I$8)*100</f>
        <v>88.051263537906848</v>
      </c>
      <c r="BB1653" s="353">
        <f>_xll.SRS1Splines.Functions25.Linear_Interp(V_NNG3A!$H$4:$H$12,V_NNG3A!$J$4:$J$12,BF1653)</f>
        <v>1.20751379310361</v>
      </c>
      <c r="BC1653" s="353">
        <f>IFERROR((AZ1653-V_NNG3A!$J$20) / (V_NNG3A!$J$19-V_NNG3A!$J$20) * 100, 0)</f>
        <v>42.185158414653365</v>
      </c>
      <c r="BD1653" s="353">
        <v>1050</v>
      </c>
      <c r="BE1653" s="353">
        <v>1047</v>
      </c>
      <c r="BF1653" s="428">
        <v>1048.6600000000001</v>
      </c>
      <c r="BG1653" s="361">
        <v>0.33225806451612905</v>
      </c>
      <c r="BH1653" s="426">
        <v>0.1189100000000035</v>
      </c>
      <c r="BI1653" s="424">
        <v>17.29</v>
      </c>
      <c r="BJ1653" s="361">
        <v>4.8470399999999998</v>
      </c>
      <c r="BK1653" s="425">
        <v>6.7020479999999987</v>
      </c>
      <c r="BL1653" s="425">
        <v>2.2000000000000002</v>
      </c>
      <c r="BM1653" s="425">
        <f t="shared" si="26"/>
        <v>4.5020479999999985</v>
      </c>
      <c r="BN1653" s="361">
        <f>_xll.SRS1Splines.Functions25.Linear_Interp(V_XNN1!$K$3:$K$8,V_XNN1!$L$3:$L$8,BT1653)</f>
        <v>0.22781999999999999</v>
      </c>
      <c r="BO1653" s="361">
        <f>(BN1653/V_XNN1!$L$7)*100</f>
        <v>108.48571428571429</v>
      </c>
      <c r="BP1653" s="353">
        <f>_xll.SRS1Splines.Functions25.Linear_Interp(V_XNN1!$K$3:$K$8,V_XNN1!$M$3:$M$8,BT1653)</f>
        <v>7.1819999999999995E-2</v>
      </c>
      <c r="BQ1653" s="353">
        <f>IFERROR((BN1653 - V_XNN1!$M$16) / (V_XNN1!$M$15- V_XNN1!$M$16) * 100, 0)</f>
        <v>127.57660167130919</v>
      </c>
      <c r="BR1653" s="353">
        <v>252</v>
      </c>
      <c r="BS1653" s="353">
        <v>249</v>
      </c>
      <c r="BT1653" s="428">
        <v>253</v>
      </c>
      <c r="BU1653" s="361">
        <v>0.33805200000000002</v>
      </c>
      <c r="BV1653" s="426">
        <v>0.34233999999999998</v>
      </c>
      <c r="BW1653" s="424">
        <v>89.4</v>
      </c>
      <c r="BX1653" s="361">
        <v>3.2881248000000007</v>
      </c>
      <c r="BY1653" s="425">
        <v>3.7536480000000001</v>
      </c>
      <c r="BZ1653" s="425"/>
      <c r="CA1653" s="425"/>
      <c r="CB1653" s="361">
        <f>_xll.SRS1Splines.Functions25.Linear_Interp(V_NSPC!$N$4:$N$67,V_NSPC!$P$4:$P$67,CI1653)</f>
        <v>29.667430313999901</v>
      </c>
      <c r="CC1653" s="361">
        <f>(CB1653/V_NSPC!$T$5)*100</f>
        <v>24.485509979233193</v>
      </c>
      <c r="CD1653" s="353">
        <f>CB1653-V_NSPC!$T$6</f>
        <v>28.600263513999902</v>
      </c>
      <c r="CE1653" s="361">
        <f>IFERROR((CB1653 - V_NSPC!$T$6) / (V_NSPC!$T$5- V_NSPC!$T$6) * 100, 0)</f>
        <v>23.814492405958372</v>
      </c>
      <c r="CF1653" s="361">
        <v>995</v>
      </c>
      <c r="CG1653" s="361">
        <v>955</v>
      </c>
      <c r="CH1653" s="361"/>
      <c r="CI1653" s="429">
        <v>975.8</v>
      </c>
      <c r="CJ1653" s="361"/>
      <c r="CK1653" s="426"/>
      <c r="CL1653" s="424"/>
      <c r="CM1653" s="361">
        <v>3.2881248000000007</v>
      </c>
      <c r="CN1653" s="425">
        <v>1.6578432000000001</v>
      </c>
      <c r="CO1653" s="425">
        <v>1.5396479999999999</v>
      </c>
      <c r="CP1653" s="425">
        <v>0.71107200000000004</v>
      </c>
      <c r="CQ1653" s="361">
        <f>_xll.SRS1Splines.Functions25.Linear_Interp(V_NSPC!$X$4:$X$46,V_NSPC!$Z$4:$Z$46,CX1653)</f>
        <v>15.8025099176</v>
      </c>
      <c r="CR1653" s="361">
        <f>(CQ1653/V_NSPC!$AD$5)*100</f>
        <v>102.32693139888065</v>
      </c>
      <c r="CS1653" s="353">
        <f>CQ1653-V_NSPC!$AD$6</f>
        <v>7.7040713975999999</v>
      </c>
      <c r="CT1653" s="361">
        <f>IFERROR((CQ1653 - V_NSPC!$AD$6) / (V_NSPC!$AD$5- V_NSPC!$AD$6) * 100, 0)</f>
        <v>104.89265366519022</v>
      </c>
      <c r="CU1653" s="361">
        <v>909</v>
      </c>
      <c r="CV1653" s="361">
        <v>905</v>
      </c>
      <c r="CW1653" s="361"/>
      <c r="CX1653" s="429">
        <v>909.14</v>
      </c>
      <c r="CY1653" s="361">
        <v>3.7143870967741934</v>
      </c>
      <c r="CZ1653" s="426">
        <v>2.455085</v>
      </c>
    </row>
    <row r="1654" spans="1:104">
      <c r="A1654" s="352">
        <v>46213</v>
      </c>
      <c r="B1654" s="430">
        <v>121.79</v>
      </c>
      <c r="C1654" s="420">
        <v>3.5206451612903225</v>
      </c>
      <c r="D1654" s="421">
        <v>2.9531520000000002</v>
      </c>
      <c r="E1654" s="421">
        <v>2.879712</v>
      </c>
      <c r="F1654" s="421">
        <v>0.24451200000000001</v>
      </c>
      <c r="G1654" s="361">
        <f>_xll.SRS1Splines.Functions25.Linear_Interp(V_NEM!$R$687:$R$703,V_NEM!$T$687:$T$703,M1654)+_xll.SRS1Splines.Functions25.Linear_Interp(V_NEM!$AB$687:$AB$703,V_NEM!$AD$687:$AD$703,N1654)</f>
        <v>1.09424424929999</v>
      </c>
      <c r="H1654" s="353">
        <f>(G1654/(V_NEM!$T$696+V_NEM!$AD$696))*100</f>
        <v>112.9047587147612</v>
      </c>
      <c r="I1654" s="353">
        <f>G1654-(V_NEM!$T$694+V_NEM!$AD$694)</f>
        <v>0.45475811429999002</v>
      </c>
      <c r="J1654" s="353">
        <f>((IFERROR((_xll.SRS1Splines.Functions25.Linear_Interp(V_NEM!$R$687:$R$703,V_NEM!$T$687:$T$703,M1654) - V_NEM!$X$689) / (V_NEM!$X$688- V_NEM!$X$689) * 100, 0))+(IFERROR((_xll.SRS1Splines.Functions25.Linear_Interp(V_NEM!$AB$687:$AB$703,V_NEM!$AD$687:$AD$703,N1654) - V_NEM!$AH$689) / (V_NEM!$AH$688- V_NEM!$AH$689) * 100, 0)))/2</f>
        <v>129.36309571570757</v>
      </c>
      <c r="K1654" s="353">
        <v>784.3</v>
      </c>
      <c r="L1654" s="353">
        <v>781.8</v>
      </c>
      <c r="M1654" s="422">
        <v>784.68</v>
      </c>
      <c r="N1654" s="422">
        <v>784.27</v>
      </c>
      <c r="O1654" s="361">
        <v>2.7401027096774193</v>
      </c>
      <c r="P1654" s="423">
        <v>2.7992710000000001</v>
      </c>
      <c r="Q1654" s="424">
        <v>10.199999999999999</v>
      </c>
      <c r="R1654" s="361">
        <v>4.0177419354838708</v>
      </c>
      <c r="S1654" s="425">
        <v>2.8242937661224365</v>
      </c>
      <c r="T1654" s="425">
        <v>0.87750059999999996</v>
      </c>
      <c r="U1654" s="425"/>
      <c r="V1654" s="361">
        <f>_xll.SRS1Splines.Functions25.Linear_Interp(V_NK3!$P$8:$P$32,V_NK3!$R$8:$R$32,AC1654)</f>
        <v>189.78271265000001</v>
      </c>
      <c r="W1654" s="361">
        <f>(V1654/V_NK3!$R$28)*100</f>
        <v>35.005757542152701</v>
      </c>
      <c r="X1654" s="353">
        <f>V1654-V_NK3!$R$8</f>
        <v>133.20406065</v>
      </c>
      <c r="Y1654" s="353">
        <f>IFERROR((V1654 - V_NK3!$V$10) / (V_NK3!$V$9- V_NK3!$V$10) * 100, 0)</f>
        <v>27.43260003286127</v>
      </c>
      <c r="Z1654" s="353">
        <v>541.79999999999995</v>
      </c>
      <c r="AA1654" s="353">
        <v>521</v>
      </c>
      <c r="AB1654" s="361">
        <v>530.08118278504526</v>
      </c>
      <c r="AC1654" s="422">
        <v>529.39</v>
      </c>
      <c r="AD1654" s="353">
        <v>0.70967741935483875</v>
      </c>
      <c r="AE1654" s="426">
        <v>0.19076099999999999</v>
      </c>
      <c r="AF1654" s="427">
        <v>12.8</v>
      </c>
      <c r="AG1654" s="361">
        <v>1.814516129032258</v>
      </c>
      <c r="AH1654" s="425">
        <v>2.0471154571426871</v>
      </c>
      <c r="AI1654" s="425">
        <v>1.8723726000000001</v>
      </c>
      <c r="AJ1654" s="425"/>
      <c r="AK1654" s="361">
        <f>_xll.SRS1Splines.Functions25.Linear_Interp(V_NK2!$R$10:$R$21,V_NK2!$T$10:$T$21,AR1654)</f>
        <v>65.021885714313498</v>
      </c>
      <c r="AL1654" s="361">
        <f>(AK1654/V_NK2!$T$18)*100</f>
        <v>91.06706682676959</v>
      </c>
      <c r="AM1654" s="353">
        <f>AK1654-V_NK2!$T$11</f>
        <v>24.201885714285702</v>
      </c>
      <c r="AN1654" s="353">
        <f>IFERROR((AK1654 - V_NK2!$X$12) / (V_NK2!$X$11- V_NK2!$X$12) * 100, 0)</f>
        <v>79.14285714286099</v>
      </c>
      <c r="AO1654" s="353">
        <v>427</v>
      </c>
      <c r="AP1654" s="353">
        <v>420</v>
      </c>
      <c r="AQ1654" s="353"/>
      <c r="AR1654" s="422">
        <v>425.54</v>
      </c>
      <c r="AS1654" s="361">
        <v>1.1290322580645162</v>
      </c>
      <c r="AT1654" s="426">
        <v>0.445803</v>
      </c>
      <c r="AU1654" s="424">
        <v>7.6</v>
      </c>
      <c r="AV1654" s="361">
        <v>0.93311999999999995</v>
      </c>
      <c r="AW1654" s="425">
        <v>0.54693585227271224</v>
      </c>
      <c r="AX1654" s="425">
        <v>0.59633585227272645</v>
      </c>
      <c r="AY1654" s="425"/>
      <c r="AZ1654" s="361">
        <f>_xll.SRS1Splines.Functions25.Linear_Interp(V_NNG3A!$H$4:$H$12,V_NNG3A!$I$4:$I$12,BF1654)</f>
        <v>11.96045</v>
      </c>
      <c r="BA1654" s="361">
        <f>(AZ1654/V_NNG3A!$I$8)*100</f>
        <v>86.357039711191348</v>
      </c>
      <c r="BB1654" s="353">
        <f>_xll.SRS1Splines.Functions25.Linear_Interp(V_NNG3A!$H$4:$H$12,V_NNG3A!$J$4:$J$12,BF1654)</f>
        <v>0.97286379310354398</v>
      </c>
      <c r="BC1654" s="353">
        <f>IFERROR((AZ1654-V_NNG3A!$J$20) / (V_NNG3A!$J$19-V_NNG3A!$J$20) * 100, 0)</f>
        <v>33.987531622697247</v>
      </c>
      <c r="BD1654" s="353">
        <v>1050</v>
      </c>
      <c r="BE1654" s="353">
        <v>1047</v>
      </c>
      <c r="BF1654" s="428">
        <v>1048.47</v>
      </c>
      <c r="BG1654" s="361">
        <v>0.33225806451612905</v>
      </c>
      <c r="BH1654" s="426">
        <v>0.19822999999998137</v>
      </c>
      <c r="BI1654" s="424">
        <v>15.75</v>
      </c>
      <c r="BJ1654" s="361">
        <v>4.8470399999999998</v>
      </c>
      <c r="BK1654" s="425">
        <v>6.9007680000000002</v>
      </c>
      <c r="BL1654" s="425">
        <v>2.2000000000000002</v>
      </c>
      <c r="BM1654" s="425">
        <f t="shared" si="26"/>
        <v>4.7007680000000001</v>
      </c>
      <c r="BN1654" s="361">
        <f>_xll.SRS1Splines.Functions25.Linear_Interp(V_XNN1!$K$3:$K$8,V_XNN1!$L$3:$L$8,BT1654)</f>
        <v>0.22781999999999999</v>
      </c>
      <c r="BO1654" s="361">
        <f>(BN1654/V_XNN1!$L$7)*100</f>
        <v>108.48571428571429</v>
      </c>
      <c r="BP1654" s="353">
        <f>_xll.SRS1Splines.Functions25.Linear_Interp(V_XNN1!$K$3:$K$8,V_XNN1!$M$3:$M$8,BT1654)</f>
        <v>7.1819999999999995E-2</v>
      </c>
      <c r="BQ1654" s="353">
        <f>IFERROR((BN1654 - V_XNN1!$M$16) / (V_XNN1!$M$15- V_XNN1!$M$16) * 100, 0)</f>
        <v>127.57660167130919</v>
      </c>
      <c r="BR1654" s="353">
        <v>252</v>
      </c>
      <c r="BS1654" s="353">
        <v>249</v>
      </c>
      <c r="BT1654" s="428">
        <v>253</v>
      </c>
      <c r="BU1654" s="361">
        <v>0.33805200000000002</v>
      </c>
      <c r="BV1654" s="426">
        <v>0.34615000000000001</v>
      </c>
      <c r="BW1654" s="424">
        <v>66.599999999999994</v>
      </c>
      <c r="BX1654" s="361">
        <v>3.2881248000000007</v>
      </c>
      <c r="BY1654" s="425">
        <v>2.993328</v>
      </c>
      <c r="BZ1654" s="425"/>
      <c r="CA1654" s="425"/>
      <c r="CB1654" s="361">
        <f>_xll.SRS1Splines.Functions25.Linear_Interp(V_NSPC!$N$4:$N$67,V_NSPC!$P$4:$P$67,CI1654)</f>
        <v>33.293834491599902</v>
      </c>
      <c r="CC1654" s="361">
        <f>(CB1654/V_NSPC!$T$5)*100</f>
        <v>27.478501105851134</v>
      </c>
      <c r="CD1654" s="353">
        <f>CB1654-V_NSPC!$T$6</f>
        <v>32.2266676915999</v>
      </c>
      <c r="CE1654" s="361">
        <f>IFERROR((CB1654 - V_NSPC!$T$6) / (V_NSPC!$T$5- V_NSPC!$T$6) * 100, 0)</f>
        <v>26.834079085854412</v>
      </c>
      <c r="CF1654" s="361">
        <v>995</v>
      </c>
      <c r="CG1654" s="361">
        <v>955</v>
      </c>
      <c r="CH1654" s="361"/>
      <c r="CI1654" s="429">
        <v>976.92</v>
      </c>
      <c r="CJ1654" s="361"/>
      <c r="CK1654" s="426"/>
      <c r="CL1654" s="424"/>
      <c r="CM1654" s="361">
        <v>3.2881248000000007</v>
      </c>
      <c r="CN1654" s="425">
        <v>1.5730847999999999</v>
      </c>
      <c r="CO1654" s="425">
        <v>1.743552</v>
      </c>
      <c r="CP1654" s="425">
        <v>3.2832E-2</v>
      </c>
      <c r="CQ1654" s="361">
        <f>_xll.SRS1Splines.Functions25.Linear_Interp(V_NSPC!$X$4:$X$46,V_NSPC!$Z$4:$Z$46,CX1654)</f>
        <v>15.4688261984</v>
      </c>
      <c r="CR1654" s="361">
        <f>(CQ1654/V_NSPC!$AD$5)*100</f>
        <v>100.16620938563432</v>
      </c>
      <c r="CS1654" s="353">
        <f>CQ1654-V_NSPC!$AD$6</f>
        <v>7.3703876784000002</v>
      </c>
      <c r="CT1654" s="361">
        <f>IFERROR((CQ1654 - V_NSPC!$AD$6) / (V_NSPC!$AD$5- V_NSPC!$AD$6) * 100, 0)</f>
        <v>100.3494752617993</v>
      </c>
      <c r="CU1654" s="361">
        <v>909</v>
      </c>
      <c r="CV1654" s="361">
        <v>905</v>
      </c>
      <c r="CW1654" s="361"/>
      <c r="CX1654" s="429">
        <v>909.01</v>
      </c>
      <c r="CY1654" s="361">
        <v>3.7143870967741934</v>
      </c>
      <c r="CZ1654" s="426">
        <v>2.5930119999999999</v>
      </c>
    </row>
    <row r="1655" spans="1:104">
      <c r="A1655" s="352">
        <v>46214</v>
      </c>
      <c r="B1655" s="430">
        <v>89.4</v>
      </c>
      <c r="C1655" s="420">
        <v>3.5206451612903225</v>
      </c>
      <c r="D1655" s="421">
        <v>4.167936000000001</v>
      </c>
      <c r="E1655" s="421">
        <v>3.1864320000000004</v>
      </c>
      <c r="F1655" s="421">
        <v>1.2052799999999999</v>
      </c>
      <c r="G1655" s="361">
        <f>_xll.SRS1Splines.Functions25.Linear_Interp(V_NEM!$R$687:$R$703,V_NEM!$T$687:$T$703,M1655)+_xll.SRS1Splines.Functions25.Linear_Interp(V_NEM!$AB$687:$AB$703,V_NEM!$AD$687:$AD$703,N1655)</f>
        <v>1.122043557700009</v>
      </c>
      <c r="H1655" s="353">
        <f>(G1655/(V_NEM!$T$696+V_NEM!$AD$696))*100</f>
        <v>115.77310754030839</v>
      </c>
      <c r="I1655" s="353">
        <f>G1655-(V_NEM!$T$694+V_NEM!$AD$694)</f>
        <v>0.48255742270000901</v>
      </c>
      <c r="J1655" s="353">
        <f>((IFERROR((_xll.SRS1Splines.Functions25.Linear_Interp(V_NEM!$R$687:$R$703,V_NEM!$T$687:$T$703,M1655) - V_NEM!$X$689) / (V_NEM!$X$688- V_NEM!$X$689) * 100, 0))+(IFERROR((_xll.SRS1Splines.Functions25.Linear_Interp(V_NEM!$AB$687:$AB$703,V_NEM!$AD$687:$AD$703,N1655) - V_NEM!$AH$689) / (V_NEM!$AH$688- V_NEM!$AH$689) * 100, 0)))/2</f>
        <v>137.43623157442744</v>
      </c>
      <c r="K1655" s="353">
        <v>784.3</v>
      </c>
      <c r="L1655" s="353">
        <v>781.8</v>
      </c>
      <c r="M1655" s="422">
        <v>784.82</v>
      </c>
      <c r="N1655" s="422">
        <v>784.39</v>
      </c>
      <c r="O1655" s="361">
        <v>2.7401027096774193</v>
      </c>
      <c r="P1655" s="423">
        <v>3.0571030000000001</v>
      </c>
      <c r="Q1655" s="424">
        <v>39.6</v>
      </c>
      <c r="R1655" s="361">
        <v>4.0177419354838708</v>
      </c>
      <c r="S1655" s="425">
        <v>5.3411832840400688</v>
      </c>
      <c r="T1655" s="425">
        <v>1.2312865999999998</v>
      </c>
      <c r="U1655" s="425"/>
      <c r="V1655" s="361">
        <f>_xll.SRS1Splines.Functions25.Linear_Interp(V_NK3!$P$8:$P$32,V_NK3!$R$8:$R$32,AC1655)</f>
        <v>193.892609300001</v>
      </c>
      <c r="W1655" s="361">
        <f>(V1655/V_NK3!$R$28)*100</f>
        <v>35.7638352597927</v>
      </c>
      <c r="X1655" s="353">
        <f>V1655-V_NK3!$R$8</f>
        <v>137.31395730000099</v>
      </c>
      <c r="Y1655" s="353">
        <f>IFERROR((V1655 - V_NK3!$V$10) / (V_NK3!$V$9- V_NK3!$V$10) * 100, 0)</f>
        <v>28.279009297156279</v>
      </c>
      <c r="Z1655" s="353">
        <v>541.79999999999995</v>
      </c>
      <c r="AA1655" s="353">
        <v>521</v>
      </c>
      <c r="AB1655" s="361">
        <v>530.03933364910836</v>
      </c>
      <c r="AC1655" s="422">
        <v>529.58000000000004</v>
      </c>
      <c r="AD1655" s="353">
        <v>0.70967741935483875</v>
      </c>
      <c r="AE1655" s="426">
        <v>0.26767099999999999</v>
      </c>
      <c r="AF1655" s="427">
        <v>73</v>
      </c>
      <c r="AG1655" s="361">
        <v>1.814516129032258</v>
      </c>
      <c r="AH1655" s="425">
        <v>2.0563593142856127</v>
      </c>
      <c r="AI1655" s="425">
        <v>2.0126736000000003</v>
      </c>
      <c r="AJ1655" s="425"/>
      <c r="AK1655" s="361">
        <f>_xll.SRS1Splines.Functions25.Linear_Interp(V_NK2!$R$10:$R$21,V_NK2!$T$10:$T$21,AR1655)</f>
        <v>65.0655714285991</v>
      </c>
      <c r="AL1655" s="361">
        <f>(AK1655/V_NK2!$T$18)*100</f>
        <v>91.128251300558958</v>
      </c>
      <c r="AM1655" s="353">
        <f>AK1655-V_NK2!$T$11</f>
        <v>24.245571428571303</v>
      </c>
      <c r="AN1655" s="353">
        <f>IFERROR((AK1655 - V_NK2!$X$12) / (V_NK2!$X$11- V_NK2!$X$12) * 100, 0)</f>
        <v>79.285714285717773</v>
      </c>
      <c r="AO1655" s="353">
        <v>427</v>
      </c>
      <c r="AP1655" s="353">
        <v>420</v>
      </c>
      <c r="AQ1655" s="353"/>
      <c r="AR1655" s="422">
        <v>425.55</v>
      </c>
      <c r="AS1655" s="361">
        <v>1.1290322580645162</v>
      </c>
      <c r="AT1655" s="426">
        <v>0.47920800000000002</v>
      </c>
      <c r="AU1655" s="424">
        <v>16.899999999999999</v>
      </c>
      <c r="AV1655" s="361">
        <v>0.93311999999999995</v>
      </c>
      <c r="AW1655" s="425">
        <v>0.69149857954546567</v>
      </c>
      <c r="AX1655" s="425">
        <v>0.57449857954545391</v>
      </c>
      <c r="AY1655" s="425"/>
      <c r="AZ1655" s="361">
        <f>_xll.SRS1Splines.Functions25.Linear_Interp(V_NNG3A!$H$4:$H$12,V_NNG3A!$I$4:$I$12,BF1655)</f>
        <v>12.516200000000101</v>
      </c>
      <c r="BA1655" s="361">
        <f>(AZ1655/V_NNG3A!$I$8)*100</f>
        <v>90.369675090253438</v>
      </c>
      <c r="BB1655" s="353">
        <f>_xll.SRS1Splines.Functions25.Linear_Interp(V_NNG3A!$H$4:$H$12,V_NNG3A!$J$4:$J$12,BF1655)</f>
        <v>1.5286137931036099</v>
      </c>
      <c r="BC1655" s="353">
        <f>IFERROR((AZ1655-V_NNG3A!$J$20) / (V_NNG3A!$J$19-V_NNG3A!$J$20) * 100, 0)</f>
        <v>53.402963498378057</v>
      </c>
      <c r="BD1655" s="353">
        <v>1050</v>
      </c>
      <c r="BE1655" s="353">
        <v>1047</v>
      </c>
      <c r="BF1655" s="428">
        <v>1048.92</v>
      </c>
      <c r="BG1655" s="361">
        <v>0.33225806451612905</v>
      </c>
      <c r="BH1655" s="426">
        <v>0.18352000000001861</v>
      </c>
      <c r="BI1655" s="424">
        <v>17.55</v>
      </c>
      <c r="BJ1655" s="361">
        <v>4.8470399999999998</v>
      </c>
      <c r="BK1655" s="425">
        <v>6.5093759999999996</v>
      </c>
      <c r="BL1655" s="425">
        <v>2.2000000000000002</v>
      </c>
      <c r="BM1655" s="425">
        <f t="shared" si="26"/>
        <v>4.3093759999999994</v>
      </c>
      <c r="BN1655" s="361">
        <f>_xll.SRS1Splines.Functions25.Linear_Interp(V_XNN1!$K$3:$K$8,V_XNN1!$L$3:$L$8,BT1655)</f>
        <v>0.22781999999999999</v>
      </c>
      <c r="BO1655" s="361">
        <f>(BN1655/V_XNN1!$L$7)*100</f>
        <v>108.48571428571429</v>
      </c>
      <c r="BP1655" s="353">
        <f>_xll.SRS1Splines.Functions25.Linear_Interp(V_XNN1!$K$3:$K$8,V_XNN1!$M$3:$M$8,BT1655)</f>
        <v>7.1819999999999995E-2</v>
      </c>
      <c r="BQ1655" s="353">
        <f>IFERROR((BN1655 - V_XNN1!$M$16) / (V_XNN1!$M$15- V_XNN1!$M$16) * 100, 0)</f>
        <v>127.57660167130919</v>
      </c>
      <c r="BR1655" s="353">
        <v>252</v>
      </c>
      <c r="BS1655" s="353">
        <v>249</v>
      </c>
      <c r="BT1655" s="428">
        <v>253</v>
      </c>
      <c r="BU1655" s="361">
        <v>0.33805200000000002</v>
      </c>
      <c r="BV1655" s="426">
        <v>0.34123500000000001</v>
      </c>
      <c r="BW1655" s="424">
        <v>84</v>
      </c>
      <c r="BX1655" s="361">
        <v>3.2881248000000007</v>
      </c>
      <c r="BY1655" s="425">
        <v>3.074112</v>
      </c>
      <c r="BZ1655" s="425"/>
      <c r="CA1655" s="425"/>
      <c r="CB1655" s="361">
        <f>_xll.SRS1Splines.Functions25.Linear_Interp(V_NSPC!$N$4:$N$67,V_NSPC!$P$4:$P$67,CI1655)</f>
        <v>37.410552280399997</v>
      </c>
      <c r="CC1655" s="361">
        <f>(CB1655/V_NSPC!$T$5)*100</f>
        <v>30.876164247973172</v>
      </c>
      <c r="CD1655" s="353">
        <f>CB1655-V_NSPC!$T$6</f>
        <v>36.343385480399995</v>
      </c>
      <c r="CE1655" s="361">
        <f>IFERROR((CB1655 - V_NSPC!$T$6) / (V_NSPC!$T$5- V_NSPC!$T$6) * 100, 0)</f>
        <v>30.261933674357206</v>
      </c>
      <c r="CF1655" s="361">
        <v>995</v>
      </c>
      <c r="CG1655" s="361">
        <v>955</v>
      </c>
      <c r="CH1655" s="361"/>
      <c r="CI1655" s="429">
        <v>978.12</v>
      </c>
      <c r="CJ1655" s="361"/>
      <c r="CK1655" s="426"/>
      <c r="CL1655" s="424"/>
      <c r="CM1655" s="361">
        <v>3.2881248000000007</v>
      </c>
      <c r="CN1655" s="425">
        <v>1.6378848000000001</v>
      </c>
      <c r="CO1655" s="425">
        <v>2.1254400000000007</v>
      </c>
      <c r="CP1655" s="425">
        <v>8.6400000000000001E-3</v>
      </c>
      <c r="CQ1655" s="361">
        <f>_xll.SRS1Splines.Functions25.Linear_Interp(V_NSPC!$X$4:$X$46,V_NSPC!$Z$4:$Z$46,CX1655)</f>
        <v>15.6998380040001</v>
      </c>
      <c r="CR1655" s="361">
        <f>(CQ1655/V_NSPC!$AD$5)*100</f>
        <v>101.66209385634397</v>
      </c>
      <c r="CS1655" s="353">
        <f>CQ1655-V_NSPC!$AD$6</f>
        <v>7.6013994840000993</v>
      </c>
      <c r="CT1655" s="361">
        <f>IFERROR((CQ1655 - V_NSPC!$AD$6) / (V_NSPC!$AD$5- V_NSPC!$AD$6) * 100, 0)</f>
        <v>103.49475261799437</v>
      </c>
      <c r="CU1655" s="361">
        <v>909</v>
      </c>
      <c r="CV1655" s="361">
        <v>905</v>
      </c>
      <c r="CW1655" s="361"/>
      <c r="CX1655" s="429">
        <v>909.1</v>
      </c>
      <c r="CY1655" s="361">
        <v>3.7143870967741934</v>
      </c>
      <c r="CZ1655" s="426">
        <v>3.2460880000000003</v>
      </c>
    </row>
    <row r="1656" spans="1:104">
      <c r="A1656" s="352">
        <v>46215</v>
      </c>
      <c r="B1656" s="430">
        <v>81.2</v>
      </c>
      <c r="C1656" s="420">
        <v>3.5206451612903225</v>
      </c>
      <c r="D1656" s="421">
        <v>5.2289279999999998</v>
      </c>
      <c r="E1656" s="421">
        <v>3.169152</v>
      </c>
      <c r="F1656" s="421">
        <v>1.6632</v>
      </c>
      <c r="G1656" s="361">
        <f>_xll.SRS1Splines.Functions25.Linear_Interp(V_NEM!$R$687:$R$703,V_NEM!$T$687:$T$703,M1656)+_xll.SRS1Splines.Functions25.Linear_Interp(V_NEM!$AB$687:$AB$703,V_NEM!$AD$687:$AD$703,N1656)</f>
        <v>1.1236346302000111</v>
      </c>
      <c r="H1656" s="353">
        <f>(G1656/(V_NEM!$T$696+V_NEM!$AD$696))*100</f>
        <v>115.93727532718536</v>
      </c>
      <c r="I1656" s="353">
        <f>G1656-(V_NEM!$T$694+V_NEM!$AD$694)</f>
        <v>0.48414849520001113</v>
      </c>
      <c r="J1656" s="353">
        <f>((IFERROR((_xll.SRS1Splines.Functions25.Linear_Interp(V_NEM!$R$687:$R$703,V_NEM!$T$687:$T$703,M1656) - V_NEM!$X$689) / (V_NEM!$X$688- V_NEM!$X$689) * 100, 0))+(IFERROR((_xll.SRS1Splines.Functions25.Linear_Interp(V_NEM!$AB$687:$AB$703,V_NEM!$AD$687:$AD$703,N1656) - V_NEM!$AH$689) / (V_NEM!$AH$688- V_NEM!$AH$689) * 100, 0)))/2</f>
        <v>139.01031717229151</v>
      </c>
      <c r="K1656" s="353">
        <v>784.3</v>
      </c>
      <c r="L1656" s="353">
        <v>781.8</v>
      </c>
      <c r="M1656" s="422">
        <v>784.82</v>
      </c>
      <c r="N1656" s="422">
        <v>784.44</v>
      </c>
      <c r="O1656" s="361">
        <v>2.7401027096774193</v>
      </c>
      <c r="P1656" s="423">
        <v>3.0621230000000002</v>
      </c>
      <c r="Q1656" s="424">
        <v>60</v>
      </c>
      <c r="R1656" s="361">
        <v>4.0177419354838708</v>
      </c>
      <c r="S1656" s="425">
        <v>6.2813541394123069</v>
      </c>
      <c r="T1656" s="425">
        <v>1.5225263999999996</v>
      </c>
      <c r="U1656" s="425"/>
      <c r="V1656" s="361">
        <f>_xll.SRS1Splines.Functions25.Linear_Interp(V_NK3!$P$8:$P$32,V_NK3!$R$8:$R$32,AC1656)</f>
        <v>198.65143699999899</v>
      </c>
      <c r="W1656" s="361">
        <f>(V1656/V_NK3!$R$28)*100</f>
        <v>36.641609459164755</v>
      </c>
      <c r="X1656" s="353">
        <f>V1656-V_NK3!$R$8</f>
        <v>142.07278499999899</v>
      </c>
      <c r="Y1656" s="353">
        <f>IFERROR((V1656 - V_NK3!$V$10) / (V_NK3!$V$9- V_NK3!$V$10) * 100, 0)</f>
        <v>29.25906212949721</v>
      </c>
      <c r="Z1656" s="353">
        <v>541.79999999999995</v>
      </c>
      <c r="AA1656" s="353">
        <v>521</v>
      </c>
      <c r="AB1656" s="361">
        <v>529.99748451317146</v>
      </c>
      <c r="AC1656" s="422">
        <v>529.79999999999995</v>
      </c>
      <c r="AD1656" s="353">
        <v>0.70967741935483875</v>
      </c>
      <c r="AE1656" s="426">
        <v>0.330984</v>
      </c>
      <c r="AF1656" s="427">
        <v>98.35</v>
      </c>
      <c r="AG1656" s="361">
        <v>1.814516129032258</v>
      </c>
      <c r="AH1656" s="425">
        <v>3.3525535999995228</v>
      </c>
      <c r="AI1656" s="425">
        <v>2.7409535999999997</v>
      </c>
      <c r="AJ1656" s="425"/>
      <c r="AK1656" s="361">
        <f>_xll.SRS1Splines.Functions25.Linear_Interp(V_NK2!$R$10:$R$21,V_NK2!$T$10:$T$21,AR1656)</f>
        <v>65.677171428598498</v>
      </c>
      <c r="AL1656" s="361">
        <f>(AK1656/V_NK2!$T$18)*100</f>
        <v>91.984833933611327</v>
      </c>
      <c r="AM1656" s="353">
        <f>AK1656-V_NK2!$T$11</f>
        <v>24.857171428570702</v>
      </c>
      <c r="AN1656" s="353">
        <f>IFERROR((AK1656 - V_NK2!$X$12) / (V_NK2!$X$11- V_NK2!$X$12) * 100, 0)</f>
        <v>81.285714285715898</v>
      </c>
      <c r="AO1656" s="353">
        <v>427</v>
      </c>
      <c r="AP1656" s="353">
        <v>420</v>
      </c>
      <c r="AQ1656" s="353"/>
      <c r="AR1656" s="422">
        <v>425.69</v>
      </c>
      <c r="AS1656" s="361">
        <v>1.1290322580645162</v>
      </c>
      <c r="AT1656" s="426">
        <v>0.65260799999999997</v>
      </c>
      <c r="AU1656" s="424">
        <v>12.9</v>
      </c>
      <c r="AV1656" s="361">
        <v>0.93311999999999995</v>
      </c>
      <c r="AW1656" s="425">
        <v>1.0180638068181458</v>
      </c>
      <c r="AX1656" s="425">
        <v>0.97906380681818139</v>
      </c>
      <c r="AY1656" s="425"/>
      <c r="AZ1656" s="361">
        <f>_xll.SRS1Splines.Functions25.Linear_Interp(V_NNG3A!$H$4:$H$12,V_NNG3A!$I$4:$I$12,BF1656)</f>
        <v>12.7014499999999</v>
      </c>
      <c r="BA1656" s="361">
        <f>(AZ1656/V_NNG3A!$I$8)*100</f>
        <v>91.707220216605776</v>
      </c>
      <c r="BB1656" s="353">
        <f>_xll.SRS1Splines.Functions25.Linear_Interp(V_NNG3A!$H$4:$H$12,V_NNG3A!$J$4:$J$12,BF1656)</f>
        <v>1.7138637931034399</v>
      </c>
      <c r="BC1656" s="353">
        <f>IFERROR((AZ1656-V_NNG3A!$J$20) / (V_NNG3A!$J$19-V_NNG3A!$J$20) * 100, 0)</f>
        <v>59.874774123596794</v>
      </c>
      <c r="BD1656" s="353">
        <v>1050</v>
      </c>
      <c r="BE1656" s="353">
        <v>1047</v>
      </c>
      <c r="BF1656" s="428">
        <v>1049.07</v>
      </c>
      <c r="BG1656" s="361">
        <v>0.33225806451612905</v>
      </c>
      <c r="BH1656" s="426">
        <v>0.32822000000000118</v>
      </c>
      <c r="BI1656" s="424">
        <v>19.78</v>
      </c>
      <c r="BJ1656" s="361">
        <v>4.8470399999999998</v>
      </c>
      <c r="BK1656" s="425">
        <v>10.293696000000001</v>
      </c>
      <c r="BL1656" s="425">
        <v>2.2000000000000002</v>
      </c>
      <c r="BM1656" s="425">
        <f t="shared" ref="BM1656:BM1659" si="27">BK1656-BL1656</f>
        <v>8.0936960000000013</v>
      </c>
      <c r="BN1656" s="361">
        <f>_xll.SRS1Splines.Functions25.Linear_Interp(V_XNN1!$K$3:$K$8,V_XNN1!$L$3:$L$8,BT1656)</f>
        <v>0.23405699999999999</v>
      </c>
      <c r="BO1656" s="361">
        <f>(BN1656/V_XNN1!$L$7)*100</f>
        <v>111.45571428571428</v>
      </c>
      <c r="BP1656" s="353">
        <f>_xll.SRS1Splines.Functions25.Linear_Interp(V_XNN1!$K$3:$K$8,V_XNN1!$M$3:$M$8,BT1656)</f>
        <v>7.8056999999999904E-2</v>
      </c>
      <c r="BQ1656" s="353">
        <f>IFERROR((BN1656 - V_XNN1!$M$16) / (V_XNN1!$M$15- V_XNN1!$M$16) * 100, 0)</f>
        <v>146.88022284122559</v>
      </c>
      <c r="BR1656" s="353">
        <v>252</v>
      </c>
      <c r="BS1656" s="353">
        <v>249</v>
      </c>
      <c r="BT1656" s="428">
        <v>253.35</v>
      </c>
      <c r="BU1656" s="361">
        <v>0.33805200000000002</v>
      </c>
      <c r="BV1656" s="426">
        <v>0.34169500000000003</v>
      </c>
      <c r="BW1656" s="424">
        <v>185.8</v>
      </c>
      <c r="BX1656" s="361">
        <v>3.2881248000000007</v>
      </c>
      <c r="BY1656" s="425">
        <v>3.5574335999999995</v>
      </c>
      <c r="BZ1656" s="425"/>
      <c r="CA1656" s="425"/>
      <c r="CB1656" s="361">
        <f>_xll.SRS1Splines.Functions25.Linear_Interp(V_NSPC!$N$4:$N$67,V_NSPC!$P$4:$P$67,CI1656)</f>
        <v>41.719575544799802</v>
      </c>
      <c r="CC1656" s="361">
        <f>(CB1656/V_NSPC!$T$5)*100</f>
        <v>34.432543449828771</v>
      </c>
      <c r="CD1656" s="353">
        <f>CB1656-V_NSPC!$T$6</f>
        <v>40.6524087447998</v>
      </c>
      <c r="CE1656" s="361">
        <f>IFERROR((CB1656 - V_NSPC!$T$6) / (V_NSPC!$T$5- V_NSPC!$T$6) * 100, 0)</f>
        <v>33.849914664704229</v>
      </c>
      <c r="CF1656" s="361">
        <v>995</v>
      </c>
      <c r="CG1656" s="361">
        <v>955</v>
      </c>
      <c r="CH1656" s="361"/>
      <c r="CI1656" s="429">
        <v>979.31</v>
      </c>
      <c r="CJ1656" s="361"/>
      <c r="CK1656" s="426"/>
      <c r="CL1656" s="424"/>
      <c r="CM1656" s="361">
        <v>3.2881248000000007</v>
      </c>
      <c r="CN1656" s="425">
        <v>1.9952352</v>
      </c>
      <c r="CO1656" s="425">
        <v>0.9037440000000001</v>
      </c>
      <c r="CP1656" s="425">
        <v>1.512864</v>
      </c>
      <c r="CQ1656" s="361">
        <f>_xll.SRS1Splines.Functions25.Linear_Interp(V_NSPC!$X$4:$X$46,V_NSPC!$Z$4:$Z$46,CX1656)</f>
        <v>16.5982172480001</v>
      </c>
      <c r="CR1656" s="361">
        <f>(CQ1656/V_NSPC!$AD$5)*100</f>
        <v>107.47942235354564</v>
      </c>
      <c r="CS1656" s="353">
        <f>CQ1656-V_NSPC!$AD$6</f>
        <v>8.4997787280001003</v>
      </c>
      <c r="CT1656" s="361">
        <f>IFERROR((CQ1656 - V_NSPC!$AD$6) / (V_NSPC!$AD$5- V_NSPC!$AD$6) * 100, 0)</f>
        <v>115.72638678097</v>
      </c>
      <c r="CU1656" s="361">
        <v>909</v>
      </c>
      <c r="CV1656" s="361">
        <v>905</v>
      </c>
      <c r="CW1656" s="361"/>
      <c r="CX1656" s="429">
        <v>909.45</v>
      </c>
      <c r="CY1656" s="361">
        <v>3.7143870967741934</v>
      </c>
      <c r="CZ1656" s="426">
        <v>1.545838</v>
      </c>
    </row>
    <row r="1657" spans="1:104">
      <c r="A1657" s="352">
        <v>46216</v>
      </c>
      <c r="B1657" s="430">
        <v>14.2</v>
      </c>
      <c r="C1657" s="420">
        <v>3.5206451612903225</v>
      </c>
      <c r="D1657" s="421">
        <v>4.9636800000000001</v>
      </c>
      <c r="E1657" s="421">
        <v>3.1777920000000002</v>
      </c>
      <c r="F1657" s="421">
        <v>1.0048319999999999</v>
      </c>
      <c r="G1657" s="361">
        <f>_xll.SRS1Splines.Functions25.Linear_Interp(V_NEM!$R$687:$R$703,V_NEM!$T$687:$T$703,M1657)+_xll.SRS1Splines.Functions25.Linear_Interp(V_NEM!$AB$687:$AB$703,V_NEM!$AD$687:$AD$703,N1657)</f>
        <v>1.060866160500002</v>
      </c>
      <c r="H1657" s="353">
        <f>(G1657/(V_NEM!$T$696+V_NEM!$AD$696))*100</f>
        <v>109.46078807956405</v>
      </c>
      <c r="I1657" s="353">
        <f>G1657-(V_NEM!$T$694+V_NEM!$AD$694)</f>
        <v>0.42138002550000209</v>
      </c>
      <c r="J1657" s="353">
        <f>((IFERROR((_xll.SRS1Splines.Functions25.Linear_Interp(V_NEM!$R$687:$R$703,V_NEM!$T$687:$T$703,M1657) - V_NEM!$X$689) / (V_NEM!$X$688- V_NEM!$X$689) * 100, 0))+(IFERROR((_xll.SRS1Splines.Functions25.Linear_Interp(V_NEM!$AB$687:$AB$703,V_NEM!$AD$687:$AD$703,N1657) - V_NEM!$AH$689) / (V_NEM!$AH$688- V_NEM!$AH$689) * 100, 0)))/2</f>
        <v>121.32199107133005</v>
      </c>
      <c r="K1657" s="353">
        <v>784.3</v>
      </c>
      <c r="L1657" s="353">
        <v>781.8</v>
      </c>
      <c r="M1657" s="422">
        <v>784.5</v>
      </c>
      <c r="N1657" s="422">
        <v>784.19</v>
      </c>
      <c r="O1657" s="361">
        <v>2.7401027096774193</v>
      </c>
      <c r="P1657" s="423">
        <v>3.0629400000000002</v>
      </c>
      <c r="Q1657" s="424">
        <v>11.8</v>
      </c>
      <c r="R1657" s="361">
        <v>4.0177419354838708</v>
      </c>
      <c r="S1657" s="425">
        <v>4.675343496417236</v>
      </c>
      <c r="T1657" s="425">
        <v>5.1079641999999996</v>
      </c>
      <c r="U1657" s="425"/>
      <c r="V1657" s="361">
        <f>_xll.SRS1Splines.Functions25.Linear_Interp(V_NK3!$P$8:$P$32,V_NK3!$R$8:$R$32,AC1657)</f>
        <v>198.21881629999899</v>
      </c>
      <c r="W1657" s="361">
        <f>(V1657/V_NK3!$R$28)*100</f>
        <v>36.561811804676346</v>
      </c>
      <c r="X1657" s="353">
        <f>V1657-V_NK3!$R$8</f>
        <v>141.64016429999899</v>
      </c>
      <c r="Y1657" s="353">
        <f>IFERROR((V1657 - V_NK3!$V$10) / (V_NK3!$V$9- V_NK3!$V$10) * 100, 0)</f>
        <v>29.169966417466181</v>
      </c>
      <c r="Z1657" s="353">
        <v>541.79999999999995</v>
      </c>
      <c r="AA1657" s="353">
        <v>521</v>
      </c>
      <c r="AB1657" s="361">
        <v>529.95053968219531</v>
      </c>
      <c r="AC1657" s="422">
        <v>529.78</v>
      </c>
      <c r="AD1657" s="353">
        <v>0.70967741935483875</v>
      </c>
      <c r="AE1657" s="426">
        <v>1.1104269999999998</v>
      </c>
      <c r="AF1657" s="427">
        <v>18.2</v>
      </c>
      <c r="AG1657" s="361">
        <v>1.814516129032258</v>
      </c>
      <c r="AH1657" s="425">
        <v>7.3528763714278229</v>
      </c>
      <c r="AI1657" s="425">
        <v>6.522847800000001</v>
      </c>
      <c r="AJ1657" s="425"/>
      <c r="AK1657" s="361">
        <f>_xll.SRS1Splines.Functions25.Linear_Interp(V_NK2!$R$10:$R$21,V_NK2!$T$10:$T$21,AR1657)</f>
        <v>66.507200000026302</v>
      </c>
      <c r="AL1657" s="361">
        <f>(AK1657/V_NK2!$T$18)*100</f>
        <v>93.14733893561106</v>
      </c>
      <c r="AM1657" s="353">
        <f>AK1657-V_NK2!$T$11</f>
        <v>25.687199999998505</v>
      </c>
      <c r="AN1657" s="353">
        <f>IFERROR((AK1657 - V_NK2!$X$12) / (V_NK2!$X$11- V_NK2!$X$12) * 100, 0)</f>
        <v>83.999999999999233</v>
      </c>
      <c r="AO1657" s="353">
        <v>427</v>
      </c>
      <c r="AP1657" s="353">
        <v>420</v>
      </c>
      <c r="AQ1657" s="353"/>
      <c r="AR1657" s="422">
        <v>425.88</v>
      </c>
      <c r="AS1657" s="361">
        <v>1.1290322580645162</v>
      </c>
      <c r="AT1657" s="426">
        <v>1.553059</v>
      </c>
      <c r="AU1657" s="424">
        <v>1.3</v>
      </c>
      <c r="AV1657" s="361">
        <v>0.93311999999999995</v>
      </c>
      <c r="AW1657" s="425">
        <v>0.94995602272731228</v>
      </c>
      <c r="AX1657" s="425">
        <v>1.0591560227272721</v>
      </c>
      <c r="AY1657" s="425"/>
      <c r="AZ1657" s="361">
        <f>_xll.SRS1Splines.Functions25.Linear_Interp(V_NNG3A!$H$4:$H$12,V_NNG3A!$I$4:$I$12,BF1657)</f>
        <v>12.1827500000001</v>
      </c>
      <c r="BA1657" s="361">
        <f>(AZ1657/V_NNG3A!$I$8)*100</f>
        <v>87.962093862816602</v>
      </c>
      <c r="BB1657" s="353">
        <f>_xll.SRS1Splines.Functions25.Linear_Interp(V_NNG3A!$H$4:$H$12,V_NNG3A!$J$4:$J$12,BF1657)</f>
        <v>1.1951637931036301</v>
      </c>
      <c r="BC1657" s="353">
        <f>IFERROR((AZ1657-V_NNG3A!$J$20) / (V_NNG3A!$J$19-V_NNG3A!$J$20) * 100, 0)</f>
        <v>41.753704372971654</v>
      </c>
      <c r="BD1657" s="353">
        <v>1050</v>
      </c>
      <c r="BE1657" s="353">
        <v>1047</v>
      </c>
      <c r="BF1657" s="428">
        <v>1048.6500000000001</v>
      </c>
      <c r="BG1657" s="361">
        <v>0.33225806451612905</v>
      </c>
      <c r="BH1657" s="426">
        <v>0.35286999999999535</v>
      </c>
      <c r="BI1657" s="424">
        <v>15.32</v>
      </c>
      <c r="BJ1657" s="361">
        <v>4.8470399999999998</v>
      </c>
      <c r="BK1657" s="425">
        <v>10.169280000000001</v>
      </c>
      <c r="BL1657" s="425">
        <v>2.2000000000000002</v>
      </c>
      <c r="BM1657" s="425">
        <f t="shared" si="27"/>
        <v>7.9692800000000004</v>
      </c>
      <c r="BN1657" s="361">
        <f>_xll.SRS1Splines.Functions25.Linear_Interp(V_XNN1!$K$3:$K$8,V_XNN1!$L$3:$L$8,BT1657)</f>
        <v>0.2315622</v>
      </c>
      <c r="BO1657" s="361">
        <f>(BN1657/V_XNN1!$L$7)*100</f>
        <v>110.26771428571429</v>
      </c>
      <c r="BP1657" s="353">
        <f>_xll.SRS1Splines.Functions25.Linear_Interp(V_XNN1!$K$3:$K$8,V_XNN1!$M$3:$M$8,BT1657)</f>
        <v>7.5562200000000093E-2</v>
      </c>
      <c r="BQ1657" s="353">
        <f>IFERROR((BN1657 - V_XNN1!$M$16) / (V_XNN1!$M$15- V_XNN1!$M$16) * 100, 0)</f>
        <v>139.15877437325906</v>
      </c>
      <c r="BR1657" s="353">
        <v>252</v>
      </c>
      <c r="BS1657" s="353">
        <v>249</v>
      </c>
      <c r="BT1657" s="428">
        <v>253.21</v>
      </c>
      <c r="BU1657" s="361">
        <v>0.33805200000000002</v>
      </c>
      <c r="BV1657" s="426">
        <v>0.34010499999999999</v>
      </c>
      <c r="BW1657" s="424">
        <v>24.66</v>
      </c>
      <c r="BX1657" s="361">
        <v>3.2881248000000007</v>
      </c>
      <c r="BY1657" s="425">
        <v>3.4767359999999998</v>
      </c>
      <c r="BZ1657" s="425"/>
      <c r="CA1657" s="425"/>
      <c r="CB1657" s="361">
        <f>_xll.SRS1Splines.Functions25.Linear_Interp(V_NSPC!$N$4:$N$67,V_NSPC!$P$4:$P$67,CI1657)</f>
        <v>45.453883604999803</v>
      </c>
      <c r="CC1657" s="361">
        <f>(CB1657/V_NSPC!$T$5)*100</f>
        <v>37.514591214188378</v>
      </c>
      <c r="CD1657" s="353">
        <f>CB1657-V_NSPC!$T$6</f>
        <v>44.3867168049998</v>
      </c>
      <c r="CE1657" s="361">
        <f>IFERROR((CB1657 - V_NSPC!$T$6) / (V_NSPC!$T$5- V_NSPC!$T$6) * 100, 0)</f>
        <v>36.959349334689357</v>
      </c>
      <c r="CF1657" s="361">
        <v>995</v>
      </c>
      <c r="CG1657" s="361">
        <v>955</v>
      </c>
      <c r="CH1657" s="361"/>
      <c r="CI1657" s="429">
        <v>980.3</v>
      </c>
      <c r="CJ1657" s="361"/>
      <c r="CK1657" s="426"/>
      <c r="CL1657" s="424"/>
      <c r="CM1657" s="361">
        <v>3.2881248000000007</v>
      </c>
      <c r="CN1657" s="425">
        <v>1.8306431999999997</v>
      </c>
      <c r="CO1657" s="425">
        <v>1.7945279999999999</v>
      </c>
      <c r="CP1657" s="425">
        <v>0.768096</v>
      </c>
      <c r="CQ1657" s="361">
        <f>_xll.SRS1Splines.Functions25.Linear_Interp(V_NSPC!$X$4:$X$46,V_NSPC!$Z$4:$Z$46,CX1657)</f>
        <v>15.8538458743999</v>
      </c>
      <c r="CR1657" s="361">
        <f>(CQ1657/V_NSPC!$AD$5)*100</f>
        <v>102.65935017014867</v>
      </c>
      <c r="CS1657" s="353">
        <f>CQ1657-V_NSPC!$AD$6</f>
        <v>7.7554073543998996</v>
      </c>
      <c r="CT1657" s="361">
        <f>IFERROR((CQ1657 - V_NSPC!$AD$6) / (V_NSPC!$AD$5- V_NSPC!$AD$6) * 100, 0)</f>
        <v>105.59160418878749</v>
      </c>
      <c r="CU1657" s="361">
        <v>909</v>
      </c>
      <c r="CV1657" s="361">
        <v>905</v>
      </c>
      <c r="CW1657" s="361"/>
      <c r="CX1657" s="429">
        <v>909.16</v>
      </c>
      <c r="CY1657" s="361">
        <v>3.7143870967741934</v>
      </c>
      <c r="CZ1657" s="426">
        <v>2.789323</v>
      </c>
    </row>
    <row r="1658" spans="1:104">
      <c r="A1658" s="352">
        <v>46217</v>
      </c>
      <c r="B1658" s="430">
        <v>27</v>
      </c>
      <c r="C1658" s="420">
        <v>3.5206451612903225</v>
      </c>
      <c r="D1658" s="421">
        <v>3.613248</v>
      </c>
      <c r="E1658" s="421">
        <v>3.1095359999999999</v>
      </c>
      <c r="F1658" s="421">
        <v>0.145152</v>
      </c>
      <c r="G1658" s="361">
        <f>_xll.SRS1Splines.Functions25.Linear_Interp(V_NEM!$R$687:$R$703,V_NEM!$T$687:$T$703,M1658)+_xll.SRS1Splines.Functions25.Linear_Interp(V_NEM!$AB$687:$AB$703,V_NEM!$AD$687:$AD$703,N1658)</f>
        <v>0.97586462660000561</v>
      </c>
      <c r="H1658" s="353">
        <f>(G1658/(V_NEM!$T$696+V_NEM!$AD$696))*100</f>
        <v>100.69028032363742</v>
      </c>
      <c r="I1658" s="353">
        <f>G1658-(V_NEM!$T$694+V_NEM!$AD$694)</f>
        <v>0.33637849160000566</v>
      </c>
      <c r="J1658" s="353">
        <f>((IFERROR((_xll.SRS1Splines.Functions25.Linear_Interp(V_NEM!$R$687:$R$703,V_NEM!$T$687:$T$703,M1658) - V_NEM!$X$689) / (V_NEM!$X$688- V_NEM!$X$689) * 100, 0))+(IFERROR((_xll.SRS1Splines.Functions25.Linear_Interp(V_NEM!$AB$687:$AB$703,V_NEM!$AD$687:$AD$703,N1658) - V_NEM!$AH$689) / (V_NEM!$AH$688- V_NEM!$AH$689) * 100, 0)))/2</f>
        <v>76.086719108941836</v>
      </c>
      <c r="K1658" s="353">
        <v>784.3</v>
      </c>
      <c r="L1658" s="353">
        <v>781.8</v>
      </c>
      <c r="M1658" s="422">
        <v>784.22</v>
      </c>
      <c r="N1658" s="422">
        <v>782.84</v>
      </c>
      <c r="O1658" s="361">
        <v>2.7401027096774193</v>
      </c>
      <c r="P1658" s="423">
        <v>3.0123600000000001</v>
      </c>
      <c r="Q1658" s="424">
        <v>19</v>
      </c>
      <c r="R1658" s="361">
        <v>4.0177419354838708</v>
      </c>
      <c r="S1658" s="425">
        <v>4.1143827928344727</v>
      </c>
      <c r="T1658" s="425">
        <v>4.9796241999999999</v>
      </c>
      <c r="U1658" s="425"/>
      <c r="V1658" s="361">
        <f>_xll.SRS1Splines.Functions25.Linear_Interp(V_NK3!$P$8:$P$32,V_NK3!$R$8:$R$32,AC1658)</f>
        <v>197.35357490000001</v>
      </c>
      <c r="W1658" s="361">
        <f>(V1658/V_NK3!$R$28)*100</f>
        <v>36.402216495699733</v>
      </c>
      <c r="X1658" s="353">
        <f>V1658-V_NK3!$R$8</f>
        <v>140.77492290000001</v>
      </c>
      <c r="Y1658" s="353">
        <f>IFERROR((V1658 - V_NK3!$V$10) / (V_NK3!$V$9- V_NK3!$V$10) * 100, 0)</f>
        <v>28.991774993404327</v>
      </c>
      <c r="Z1658" s="353">
        <v>541.79999999999995</v>
      </c>
      <c r="AA1658" s="353">
        <v>521</v>
      </c>
      <c r="AB1658" s="361">
        <v>529.90359485121917</v>
      </c>
      <c r="AC1658" s="422">
        <v>529.74</v>
      </c>
      <c r="AD1658" s="353">
        <v>0.70967741935483875</v>
      </c>
      <c r="AE1658" s="426">
        <v>1.082527</v>
      </c>
      <c r="AF1658" s="427">
        <v>24.2</v>
      </c>
      <c r="AG1658" s="361">
        <v>1.814516129032258</v>
      </c>
      <c r="AH1658" s="425">
        <v>6.977243799999524</v>
      </c>
      <c r="AI1658" s="425">
        <v>6.6714438000000005</v>
      </c>
      <c r="AJ1658" s="425"/>
      <c r="AK1658" s="361">
        <f>_xll.SRS1Splines.Functions25.Linear_Interp(V_NK2!$R$10:$R$21,V_NK2!$T$10:$T$21,AR1658)</f>
        <v>66.813000000025994</v>
      </c>
      <c r="AL1658" s="361">
        <f>(AK1658/V_NK2!$T$18)*100</f>
        <v>93.575630252137245</v>
      </c>
      <c r="AM1658" s="353">
        <f>AK1658-V_NK2!$T$11</f>
        <v>25.992999999998197</v>
      </c>
      <c r="AN1658" s="353">
        <f>IFERROR((AK1658 - V_NK2!$X$12) / (V_NK2!$X$11- V_NK2!$X$12) * 100, 0)</f>
        <v>84.99999999999828</v>
      </c>
      <c r="AO1658" s="353">
        <v>427</v>
      </c>
      <c r="AP1658" s="353">
        <v>420</v>
      </c>
      <c r="AQ1658" s="353"/>
      <c r="AR1658" s="422">
        <v>425.95</v>
      </c>
      <c r="AS1658" s="361">
        <v>1.1290322580645162</v>
      </c>
      <c r="AT1658" s="426">
        <v>1.5884390000000002</v>
      </c>
      <c r="AU1658" s="424">
        <v>48.7</v>
      </c>
      <c r="AV1658" s="361">
        <v>0.93311999999999995</v>
      </c>
      <c r="AW1658" s="425">
        <v>1.2178852556817665</v>
      </c>
      <c r="AX1658" s="425">
        <v>1.0956852556818184</v>
      </c>
      <c r="AY1658" s="425"/>
      <c r="AZ1658" s="361">
        <f>_xll.SRS1Splines.Functions25.Linear_Interp(V_NNG3A!$H$4:$H$12,V_NNG3A!$I$4:$I$12,BF1658)</f>
        <v>12.7631999999999</v>
      </c>
      <c r="BA1658" s="361">
        <f>(AZ1658/V_NNG3A!$I$8)*100</f>
        <v>92.153068592057039</v>
      </c>
      <c r="BB1658" s="353">
        <f>_xll.SRS1Splines.Functions25.Linear_Interp(V_NNG3A!$H$4:$H$12,V_NNG3A!$J$4:$J$12,BF1658)</f>
        <v>1.77561379310338</v>
      </c>
      <c r="BC1658" s="353">
        <f>IFERROR((AZ1658-V_NNG3A!$J$20) / (V_NNG3A!$J$19-V_NNG3A!$J$20) * 100, 0)</f>
        <v>62.032044332005384</v>
      </c>
      <c r="BD1658" s="353">
        <v>1050</v>
      </c>
      <c r="BE1658" s="353">
        <v>1047</v>
      </c>
      <c r="BF1658" s="428">
        <v>1049.1199999999999</v>
      </c>
      <c r="BG1658" s="361">
        <v>0.33225806451612905</v>
      </c>
      <c r="BH1658" s="426">
        <v>0.3613399999999965</v>
      </c>
      <c r="BI1658" s="424">
        <v>9.19</v>
      </c>
      <c r="BJ1658" s="361">
        <v>4.8470399999999998</v>
      </c>
      <c r="BK1658" s="425">
        <v>8.4032640000000001</v>
      </c>
      <c r="BL1658" s="425">
        <v>2.1142080000000001</v>
      </c>
      <c r="BM1658" s="425">
        <f t="shared" si="27"/>
        <v>6.2890560000000004</v>
      </c>
      <c r="BN1658" s="361">
        <f>_xll.SRS1Splines.Functions25.Linear_Interp(V_XNN1!$K$3:$K$8,V_XNN1!$L$3:$L$8,BT1658)</f>
        <v>0.229602</v>
      </c>
      <c r="BO1658" s="361">
        <f>(BN1658/V_XNN1!$L$7)*100</f>
        <v>109.33428571428571</v>
      </c>
      <c r="BP1658" s="353">
        <f>_xll.SRS1Splines.Functions25.Linear_Interp(V_XNN1!$K$3:$K$8,V_XNN1!$M$3:$M$8,BT1658)</f>
        <v>7.3601999999999904E-2</v>
      </c>
      <c r="BQ1658" s="353">
        <f>IFERROR((BN1658 - V_XNN1!$M$16) / (V_XNN1!$M$15- V_XNN1!$M$16) * 100, 0)</f>
        <v>133.09192200557106</v>
      </c>
      <c r="BR1658" s="353">
        <v>252</v>
      </c>
      <c r="BS1658" s="353">
        <v>249</v>
      </c>
      <c r="BT1658" s="428">
        <v>253.1</v>
      </c>
      <c r="BU1658" s="361">
        <v>0.33805200000000002</v>
      </c>
      <c r="BV1658" s="426">
        <v>0.34300000000000003</v>
      </c>
      <c r="BW1658" s="424">
        <v>70.599999999999994</v>
      </c>
      <c r="BX1658" s="361">
        <v>3.2881248000000007</v>
      </c>
      <c r="BY1658" s="425">
        <v>3.2496768</v>
      </c>
      <c r="BZ1658" s="425"/>
      <c r="CA1658" s="425"/>
      <c r="CB1658" s="361">
        <f>_xll.SRS1Splines.Functions25.Linear_Interp(V_NSPC!$N$4:$N$67,V_NSPC!$P$4:$P$67,CI1658)</f>
        <v>48.446354527000203</v>
      </c>
      <c r="CC1658" s="361">
        <f>(CB1658/V_NSPC!$T$5)*100</f>
        <v>39.984376289865438</v>
      </c>
      <c r="CD1658" s="353">
        <f>CB1658-V_NSPC!$T$6</f>
        <v>47.3791877270002</v>
      </c>
      <c r="CE1658" s="361">
        <f>IFERROR((CB1658 - V_NSPC!$T$6) / (V_NSPC!$T$5- V_NSPC!$T$6) * 100, 0)</f>
        <v>39.45108078367219</v>
      </c>
      <c r="CF1658" s="361">
        <v>995</v>
      </c>
      <c r="CG1658" s="361">
        <v>955</v>
      </c>
      <c r="CH1658" s="361"/>
      <c r="CI1658" s="429">
        <v>981.07</v>
      </c>
      <c r="CJ1658" s="361"/>
      <c r="CK1658" s="426"/>
      <c r="CL1658" s="424"/>
      <c r="CM1658" s="361">
        <v>3.2881248000000007</v>
      </c>
      <c r="CN1658" s="425">
        <v>1.7000063999999999</v>
      </c>
      <c r="CO1658" s="425">
        <v>1.6269119999999999</v>
      </c>
      <c r="CP1658" s="425">
        <v>9.7631999999999997E-2</v>
      </c>
      <c r="CQ1658" s="361">
        <f>_xll.SRS1Splines.Functions25.Linear_Interp(V_NSPC!$X$4:$X$46,V_NSPC!$Z$4:$Z$46,CX1658)</f>
        <v>15.3040262618001</v>
      </c>
      <c r="CR1658" s="361">
        <f>(CQ1658/V_NSPC!$AD$5)*100</f>
        <v>99.09907056433758</v>
      </c>
      <c r="CS1658" s="353">
        <f>CQ1658-V_NSPC!$AD$6</f>
        <v>7.2055877418001</v>
      </c>
      <c r="CT1658" s="361">
        <f>IFERROR((CQ1658 - V_NSPC!$AD$6) / (V_NSPC!$AD$5- V_NSPC!$AD$6) * 100, 0)</f>
        <v>98.105687298047599</v>
      </c>
      <c r="CU1658" s="361">
        <v>909</v>
      </c>
      <c r="CV1658" s="361">
        <v>905</v>
      </c>
      <c r="CW1658" s="361"/>
      <c r="CX1658" s="429">
        <v>908.94</v>
      </c>
      <c r="CY1658" s="361">
        <v>3.7143870967741934</v>
      </c>
      <c r="CZ1658" s="426">
        <v>2.6272500000000001</v>
      </c>
    </row>
    <row r="1659" spans="1:104">
      <c r="A1659" s="352">
        <v>46218</v>
      </c>
      <c r="B1659" s="430">
        <v>53.4</v>
      </c>
      <c r="C1659" s="420">
        <v>3.5206451612903225</v>
      </c>
      <c r="D1659" s="421">
        <v>3.0801600000000002</v>
      </c>
      <c r="E1659" s="421">
        <v>2.9099520000000001</v>
      </c>
      <c r="F1659" s="421">
        <v>6.9984000000000005E-2</v>
      </c>
      <c r="G1659" s="361">
        <f>_xll.SRS1Splines.Functions25.Linear_Interp(V_NEM!$R$687:$R$703,V_NEM!$T$687:$T$703,M1659)+_xll.SRS1Splines.Functions25.Linear_Interp(V_NEM!$AB$687:$AB$703,V_NEM!$AD$687:$AD$703,N1659)</f>
        <v>0.89363082975000807</v>
      </c>
      <c r="H1659" s="353">
        <f>(G1659/(V_NEM!$T$696+V_NEM!$AD$696))*100</f>
        <v>92.20534928791372</v>
      </c>
      <c r="I1659" s="353">
        <f>G1659-(V_NEM!$T$694+V_NEM!$AD$694)</f>
        <v>0.25414469475000812</v>
      </c>
      <c r="J1659" s="353">
        <f>((IFERROR((_xll.SRS1Splines.Functions25.Linear_Interp(V_NEM!$R$687:$R$703,V_NEM!$T$687:$T$703,M1659) - V_NEM!$X$689) / (V_NEM!$X$688- V_NEM!$X$689) * 100, 0))+(IFERROR((_xll.SRS1Splines.Functions25.Linear_Interp(V_NEM!$AB$687:$AB$703,V_NEM!$AD$687:$AD$703,N1659) - V_NEM!$AH$689) / (V_NEM!$AH$688- V_NEM!$AH$689) * 100, 0)))/2</f>
        <v>91.625306936142238</v>
      </c>
      <c r="K1659" s="353">
        <v>784.3</v>
      </c>
      <c r="L1659" s="353">
        <v>781.8</v>
      </c>
      <c r="M1659" s="422">
        <v>783.45</v>
      </c>
      <c r="N1659" s="422">
        <v>784.2</v>
      </c>
      <c r="O1659" s="361">
        <v>2.7401027096774193</v>
      </c>
      <c r="P1659" s="423">
        <v>2.8510410000000004</v>
      </c>
      <c r="Q1659" s="424">
        <v>13.8</v>
      </c>
      <c r="R1659" s="361">
        <v>4.0177419354838708</v>
      </c>
      <c r="S1659" s="425">
        <v>3.2941983374584196</v>
      </c>
      <c r="T1659" s="425">
        <v>4.8083707999999996</v>
      </c>
      <c r="U1659" s="425"/>
      <c r="V1659" s="361">
        <f>_xll.SRS1Splines.Functions25.Linear_Interp(V_NK3!$P$8:$P$32,V_NK3!$R$8:$R$32,AC1659)</f>
        <v>195.839402449999</v>
      </c>
      <c r="W1659" s="361">
        <f>(V1659/V_NK3!$R$28)*100</f>
        <v>36.12292470499014</v>
      </c>
      <c r="X1659" s="353">
        <f>V1659-V_NK3!$R$8</f>
        <v>139.26075044999899</v>
      </c>
      <c r="Y1659" s="353">
        <f>IFERROR((V1659 - V_NK3!$V$10) / (V_NK3!$V$9- V_NK3!$V$10) * 100, 0)</f>
        <v>28.679940001295506</v>
      </c>
      <c r="Z1659" s="353">
        <v>541.79999999999995</v>
      </c>
      <c r="AA1659" s="353">
        <v>521</v>
      </c>
      <c r="AB1659" s="361">
        <v>529.85665002024302</v>
      </c>
      <c r="AC1659" s="422">
        <v>529.66999999999996</v>
      </c>
      <c r="AD1659" s="353">
        <v>0.70967741935483875</v>
      </c>
      <c r="AE1659" s="426">
        <v>1.0452980000000001</v>
      </c>
      <c r="AF1659" s="427">
        <v>13.6</v>
      </c>
      <c r="AG1659" s="361">
        <v>1.814516129032258</v>
      </c>
      <c r="AH1659" s="425">
        <v>6.4215950285717014</v>
      </c>
      <c r="AI1659" s="425">
        <v>6.6400236000000001</v>
      </c>
      <c r="AJ1659" s="425"/>
      <c r="AK1659" s="361">
        <f>_xll.SRS1Splines.Functions25.Linear_Interp(V_NK2!$R$10:$R$21,V_NK2!$T$10:$T$21,AR1659)</f>
        <v>66.594571428597604</v>
      </c>
      <c r="AL1659" s="361">
        <f>(AK1659/V_NK2!$T$18)*100</f>
        <v>93.269707883189909</v>
      </c>
      <c r="AM1659" s="353">
        <f>AK1659-V_NK2!$T$11</f>
        <v>25.774571428569807</v>
      </c>
      <c r="AN1659" s="353">
        <f>IFERROR((AK1659 - V_NK2!$X$12) / (V_NK2!$X$11- V_NK2!$X$12) * 100, 0)</f>
        <v>84.285714285713127</v>
      </c>
      <c r="AO1659" s="353">
        <v>427</v>
      </c>
      <c r="AP1659" s="353">
        <v>420</v>
      </c>
      <c r="AQ1659" s="353"/>
      <c r="AR1659" s="422">
        <v>425.9</v>
      </c>
      <c r="AS1659" s="361">
        <v>1.1290322580645162</v>
      </c>
      <c r="AT1659" s="426">
        <v>1.5809580000000001</v>
      </c>
      <c r="AU1659" s="424">
        <v>7.7</v>
      </c>
      <c r="AV1659" s="361">
        <v>0.93311999999999995</v>
      </c>
      <c r="AW1659" s="425">
        <v>0.92608352272730288</v>
      </c>
      <c r="AX1659" s="425">
        <v>1.0898835227272721</v>
      </c>
      <c r="AY1659" s="425"/>
      <c r="AZ1659" s="361">
        <f>_xll.SRS1Splines.Functions25.Linear_Interp(V_NNG3A!$H$4:$H$12,V_NNG3A!$I$4:$I$12,BF1659)</f>
        <v>11.985150000000001</v>
      </c>
      <c r="BA1659" s="361">
        <f>(AZ1659/V_NNG3A!$I$8)*100</f>
        <v>86.535379061371856</v>
      </c>
      <c r="BB1659" s="353">
        <f>_xll.SRS1Splines.Functions25.Linear_Interp(V_NNG3A!$H$4:$H$12,V_NNG3A!$J$4:$J$12,BF1659)</f>
        <v>0.99756379310352195</v>
      </c>
      <c r="BC1659" s="353">
        <f>IFERROR((AZ1659-V_NNG3A!$J$20) / (V_NNG3A!$J$19-V_NNG3A!$J$20) * 100, 0)</f>
        <v>34.850439706060712</v>
      </c>
      <c r="BD1659" s="353">
        <v>1050</v>
      </c>
      <c r="BE1659" s="353">
        <v>1047</v>
      </c>
      <c r="BF1659" s="428">
        <v>1048.49</v>
      </c>
      <c r="BG1659" s="361">
        <v>0.33225806451612905</v>
      </c>
      <c r="BH1659" s="426">
        <v>0.36045999999999184</v>
      </c>
      <c r="BI1659" s="424">
        <v>11.26</v>
      </c>
      <c r="BJ1659" s="361">
        <v>4.8470399999999998</v>
      </c>
      <c r="BK1659" s="425">
        <v>11.234591999999999</v>
      </c>
      <c r="BL1659" s="425">
        <v>2.1047039999999999</v>
      </c>
      <c r="BM1659" s="425">
        <f t="shared" si="27"/>
        <v>9.1298879999999993</v>
      </c>
      <c r="BN1659" s="361">
        <f>_xll.SRS1Splines.Functions25.Linear_Interp(V_XNN1!$K$3:$K$8,V_XNN1!$L$3:$L$8,BT1659)</f>
        <v>0.2324532</v>
      </c>
      <c r="BO1659" s="361">
        <f>(BN1659/V_XNN1!$L$7)*100</f>
        <v>110.69200000000001</v>
      </c>
      <c r="BP1659" s="353">
        <f>_xll.SRS1Splines.Functions25.Linear_Interp(V_XNN1!$K$3:$K$8,V_XNN1!$M$3:$M$8,BT1659)</f>
        <v>7.6453199999999805E-2</v>
      </c>
      <c r="BQ1659" s="353">
        <f>IFERROR((BN1659 - V_XNN1!$M$16) / (V_XNN1!$M$15- V_XNN1!$M$16) * 100, 0)</f>
        <v>141.91643454038999</v>
      </c>
      <c r="BR1659" s="353">
        <v>252</v>
      </c>
      <c r="BS1659" s="353">
        <v>249</v>
      </c>
      <c r="BT1659" s="428">
        <v>253.26</v>
      </c>
      <c r="BU1659" s="361">
        <v>0.33805200000000002</v>
      </c>
      <c r="BV1659" s="426">
        <v>0.340638</v>
      </c>
      <c r="BW1659" s="424">
        <v>40</v>
      </c>
      <c r="BX1659" s="361">
        <v>3.2881248000000007</v>
      </c>
      <c r="BY1659" s="425">
        <v>3.4128864000000001</v>
      </c>
      <c r="BZ1659" s="425"/>
      <c r="CA1659" s="425"/>
      <c r="CB1659" s="361">
        <f>_xll.SRS1Splines.Functions25.Linear_Interp(V_NSPC!$N$4:$N$67,V_NSPC!$P$4:$P$67,CI1659)</f>
        <v>51.341406918999901</v>
      </c>
      <c r="CC1659" s="361">
        <f>(CB1659/V_NSPC!$T$5)*100</f>
        <v>42.37375863557066</v>
      </c>
      <c r="CD1659" s="353">
        <f>CB1659-V_NSPC!$T$6</f>
        <v>50.274240118999899</v>
      </c>
      <c r="CE1659" s="361">
        <f>IFERROR((CB1659 - V_NSPC!$T$6) / (V_NSPC!$T$5- V_NSPC!$T$6) * 100, 0)</f>
        <v>41.861695048480627</v>
      </c>
      <c r="CF1659" s="361">
        <v>995</v>
      </c>
      <c r="CG1659" s="361">
        <v>955</v>
      </c>
      <c r="CH1659" s="361"/>
      <c r="CI1659" s="429">
        <v>981.79</v>
      </c>
      <c r="CJ1659" s="361"/>
      <c r="CK1659" s="426"/>
      <c r="CL1659" s="424"/>
      <c r="CM1659" s="361">
        <v>3.2881248000000007</v>
      </c>
      <c r="CN1659" s="425">
        <v>1.8288287999999999</v>
      </c>
      <c r="CO1659" s="425">
        <v>1.6917120000000001</v>
      </c>
      <c r="CP1659" s="425">
        <v>0.37238399999999999</v>
      </c>
      <c r="CQ1659" s="361">
        <f>_xll.SRS1Splines.Functions25.Linear_Interp(V_NSPC!$X$4:$X$46,V_NSPC!$Z$4:$Z$46,CX1659)</f>
        <v>15.8025099176</v>
      </c>
      <c r="CR1659" s="361">
        <f>(CQ1659/V_NSPC!$AD$5)*100</f>
        <v>102.32693139888065</v>
      </c>
      <c r="CS1659" s="353">
        <f>CQ1659-V_NSPC!$AD$6</f>
        <v>7.7040713975999999</v>
      </c>
      <c r="CT1659" s="361">
        <f>IFERROR((CQ1659 - V_NSPC!$AD$6) / (V_NSPC!$AD$5- V_NSPC!$AD$6) * 100, 0)</f>
        <v>104.89265366519022</v>
      </c>
      <c r="CU1659" s="361">
        <v>909</v>
      </c>
      <c r="CV1659" s="361">
        <v>905</v>
      </c>
      <c r="CW1659" s="361"/>
      <c r="CX1659" s="429">
        <v>909.14</v>
      </c>
      <c r="CY1659" s="361">
        <v>3.7143870967741934</v>
      </c>
      <c r="CZ1659" s="426">
        <v>2.6295500000000001</v>
      </c>
    </row>
    <row r="1660" spans="1:104">
      <c r="A1660" s="352">
        <v>46219</v>
      </c>
      <c r="B1660" s="430">
        <v>6.2</v>
      </c>
      <c r="C1660" s="420">
        <v>3.5206451612903225</v>
      </c>
      <c r="D1660" s="421">
        <v>2.8079999999999998</v>
      </c>
      <c r="E1660" s="421">
        <v>2.628288</v>
      </c>
      <c r="F1660" s="421">
        <v>1.0368E-2</v>
      </c>
      <c r="G1660" s="361">
        <f>_xll.SRS1Splines.Functions25.Linear_Interp(V_NEM!$R$687:$R$703,V_NEM!$T$687:$T$703,M1660)+_xll.SRS1Splines.Functions25.Linear_Interp(V_NEM!$AB$687:$AB$703,V_NEM!$AD$687:$AD$703,N1660)</f>
        <v>0.86666858715000494</v>
      </c>
      <c r="H1660" s="353">
        <f>(G1660/(V_NEM!$T$696+V_NEM!$AD$696))*100</f>
        <v>89.423369398954165</v>
      </c>
      <c r="I1660" s="353">
        <f>G1660-(V_NEM!$T$694+V_NEM!$AD$694)</f>
        <v>0.22718245215000499</v>
      </c>
      <c r="J1660" s="353">
        <f>((IFERROR((_xll.SRS1Splines.Functions25.Linear_Interp(V_NEM!$R$687:$R$703,V_NEM!$T$687:$T$703,M1660) - V_NEM!$X$689) / (V_NEM!$X$688- V_NEM!$X$689) * 100, 0))+(IFERROR((_xll.SRS1Splines.Functions25.Linear_Interp(V_NEM!$AB$687:$AB$703,V_NEM!$AD$687:$AD$703,N1660) - V_NEM!$AH$689) / (V_NEM!$AH$688- V_NEM!$AH$689) * 100, 0)))/2</f>
        <v>79.430024944583153</v>
      </c>
      <c r="K1660" s="353">
        <v>784.3</v>
      </c>
      <c r="L1660" s="353">
        <v>781.8</v>
      </c>
      <c r="M1660" s="422">
        <v>783.33</v>
      </c>
      <c r="N1660" s="422">
        <v>783.9</v>
      </c>
      <c r="O1660" s="361">
        <v>2.7401027096774193</v>
      </c>
      <c r="P1660" s="423">
        <v>2.623494</v>
      </c>
      <c r="Q1660" s="424">
        <v>16.399999999999999</v>
      </c>
      <c r="R1660" s="361">
        <v>4.0177419354838708</v>
      </c>
      <c r="S1660" s="425">
        <v>2.3661944820861818</v>
      </c>
      <c r="T1660" s="425">
        <v>4.5292979999999998</v>
      </c>
      <c r="U1660" s="425"/>
      <c r="V1660" s="361">
        <f>_xll.SRS1Splines.Functions25.Linear_Interp(V_NK3!$P$8:$P$32,V_NK3!$R$8:$R$32,AC1660)</f>
        <v>193.67629895000101</v>
      </c>
      <c r="W1660" s="361">
        <f>(V1660/V_NK3!$R$28)*100</f>
        <v>35.723936432548506</v>
      </c>
      <c r="X1660" s="353">
        <f>V1660-V_NK3!$R$8</f>
        <v>137.09764695000101</v>
      </c>
      <c r="Y1660" s="353">
        <f>IFERROR((V1660 - V_NK3!$V$10) / (V_NK3!$V$9- V_NK3!$V$10) * 100, 0)</f>
        <v>28.234461441140763</v>
      </c>
      <c r="Z1660" s="353">
        <v>541.79999999999995</v>
      </c>
      <c r="AA1660" s="353">
        <v>521</v>
      </c>
      <c r="AB1660" s="361">
        <v>529.80970518926688</v>
      </c>
      <c r="AC1660" s="422">
        <v>529.57000000000005</v>
      </c>
      <c r="AD1660" s="353">
        <v>0.70967741935483875</v>
      </c>
      <c r="AE1660" s="426">
        <v>0.98463000000000001</v>
      </c>
      <c r="AF1660" s="427">
        <v>28.4</v>
      </c>
      <c r="AG1660" s="361">
        <v>1.814516129032258</v>
      </c>
      <c r="AH1660" s="425">
        <v>5.9040253142860895</v>
      </c>
      <c r="AI1660" s="425">
        <v>6.4719396000000007</v>
      </c>
      <c r="AJ1660" s="425"/>
      <c r="AK1660" s="361">
        <f>_xll.SRS1Splines.Functions25.Linear_Interp(V_NK2!$R$10:$R$21,V_NK2!$T$10:$T$21,AR1660)</f>
        <v>66.026657142883806</v>
      </c>
      <c r="AL1660" s="361">
        <f>(AK1660/V_NK2!$T$18)*100</f>
        <v>92.474309723926893</v>
      </c>
      <c r="AM1660" s="353">
        <f>AK1660-V_NK2!$T$11</f>
        <v>25.20665714285601</v>
      </c>
      <c r="AN1660" s="353">
        <f>IFERROR((AK1660 - V_NK2!$X$12) / (V_NK2!$X$11- V_NK2!$X$12) * 100, 0)</f>
        <v>82.428571428571772</v>
      </c>
      <c r="AO1660" s="353">
        <v>427</v>
      </c>
      <c r="AP1660" s="353">
        <v>420</v>
      </c>
      <c r="AQ1660" s="353"/>
      <c r="AR1660" s="422">
        <v>425.77</v>
      </c>
      <c r="AS1660" s="361">
        <v>1.1290322580645162</v>
      </c>
      <c r="AT1660" s="426">
        <v>1.5409380000000001</v>
      </c>
      <c r="AU1660" s="424">
        <v>7.7</v>
      </c>
      <c r="AV1660" s="361">
        <v>0.93311999999999995</v>
      </c>
      <c r="AW1660" s="425">
        <v>0.6422110795454381</v>
      </c>
      <c r="AX1660" s="425">
        <v>0.62401107954545454</v>
      </c>
      <c r="AY1660" s="425"/>
      <c r="AZ1660" s="361">
        <f>_xll.SRS1Splines.Functions25.Linear_Interp(V_NNG3A!$H$4:$H$12,V_NNG3A!$I$4:$I$12,BF1660)</f>
        <v>12.071599999999901</v>
      </c>
      <c r="BA1660" s="361">
        <f>(AZ1660/V_NNG3A!$I$8)*100</f>
        <v>87.159566787002902</v>
      </c>
      <c r="BB1660" s="353">
        <f>_xll.SRS1Splines.Functions25.Linear_Interp(V_NNG3A!$H$4:$H$12,V_NNG3A!$J$4:$J$12,BF1660)</f>
        <v>1.0840137931034399</v>
      </c>
      <c r="BC1660" s="353">
        <f>IFERROR((AZ1660-V_NNG3A!$J$20) / (V_NNG3A!$J$19-V_NNG3A!$J$20) * 100, 0)</f>
        <v>37.870617997829235</v>
      </c>
      <c r="BD1660" s="353">
        <v>1050</v>
      </c>
      <c r="BE1660" s="353">
        <v>1047</v>
      </c>
      <c r="BF1660" s="428">
        <v>1048.56</v>
      </c>
      <c r="BG1660" s="361">
        <v>0.33225806451612905</v>
      </c>
      <c r="BH1660" s="426">
        <v>0.20667999999999301</v>
      </c>
      <c r="BI1660" s="424">
        <v>11.21</v>
      </c>
      <c r="BJ1660" s="361">
        <v>4.8470399999999998</v>
      </c>
      <c r="BK1660" s="425">
        <v>8.1414720000000003</v>
      </c>
      <c r="BL1660" s="425">
        <v>2.1142080000000001</v>
      </c>
      <c r="BM1660" s="425">
        <f>BK1660-BL1660</f>
        <v>6.0272640000000006</v>
      </c>
      <c r="BN1660" s="361">
        <f>_xll.SRS1Splines.Functions25.Linear_Interp(V_XNN1!$K$3:$K$8,V_XNN1!$L$3:$L$8,BT1660)</f>
        <v>0.22924559999999999</v>
      </c>
      <c r="BO1660" s="361">
        <f>(BN1660/V_XNN1!$L$7)*100</f>
        <v>109.16457142857143</v>
      </c>
      <c r="BP1660" s="353">
        <f>_xll.SRS1Splines.Functions25.Linear_Interp(V_XNN1!$K$3:$K$8,V_XNN1!$M$3:$M$8,BT1660)</f>
        <v>7.3245600000000202E-2</v>
      </c>
      <c r="BQ1660" s="353">
        <f>IFERROR((BN1660 - V_XNN1!$M$16) / (V_XNN1!$M$15- V_XNN1!$M$16) * 100, 0)</f>
        <v>131.98885793871867</v>
      </c>
      <c r="BR1660" s="353">
        <v>252</v>
      </c>
      <c r="BS1660" s="353">
        <v>249</v>
      </c>
      <c r="BT1660" s="428">
        <v>253.08</v>
      </c>
      <c r="BU1660" s="361">
        <v>0.33805200000000002</v>
      </c>
      <c r="BV1660" s="426">
        <v>0.343225</v>
      </c>
      <c r="BW1660" s="424">
        <v>6.8</v>
      </c>
      <c r="BX1660" s="361">
        <v>3.2881248000000007</v>
      </c>
      <c r="BY1660" s="425">
        <v>3.2434560000000001</v>
      </c>
      <c r="BZ1660" s="425"/>
      <c r="CA1660" s="425"/>
      <c r="CB1660" s="361">
        <f>_xll.SRS1Splines.Functions25.Linear_Interp(V_NSPC!$N$4:$N$67,V_NSPC!$P$4:$P$67,CI1660)</f>
        <v>53.896078001899902</v>
      </c>
      <c r="CC1660" s="361">
        <f>(CB1660/V_NSPC!$T$5)*100</f>
        <v>44.482213046079153</v>
      </c>
      <c r="CD1660" s="353">
        <f>CB1660-V_NSPC!$T$6</f>
        <v>52.828911201899899</v>
      </c>
      <c r="CE1660" s="361">
        <f>IFERROR((CB1660 - V_NSPC!$T$6) / (V_NSPC!$T$5- V_NSPC!$T$6) * 100, 0)</f>
        <v>43.988885068029326</v>
      </c>
      <c r="CF1660" s="361">
        <v>995</v>
      </c>
      <c r="CG1660" s="361">
        <v>955</v>
      </c>
      <c r="CH1660" s="361"/>
      <c r="CI1660" s="429">
        <v>982.41</v>
      </c>
      <c r="CJ1660" s="361"/>
      <c r="CK1660" s="426"/>
      <c r="CL1660" s="424"/>
      <c r="CM1660" s="361">
        <v>3.2881248000000007</v>
      </c>
      <c r="CN1660" s="425">
        <v>1.6931807999999999</v>
      </c>
      <c r="CO1660" s="425">
        <v>1.7254080000000001</v>
      </c>
      <c r="CP1660" s="425">
        <v>3.8879999999999998E-2</v>
      </c>
      <c r="CQ1660" s="361">
        <f>_xll.SRS1Splines.Functions25.Linear_Interp(V_NSPC!$X$4:$X$46,V_NSPC!$Z$4:$Z$46,CX1660)</f>
        <v>15.188082963299999</v>
      </c>
      <c r="CR1660" s="361">
        <f>(CQ1660/V_NSPC!$AD$5)*100</f>
        <v>98.348296034617704</v>
      </c>
      <c r="CS1660" s="353">
        <f>CQ1660-V_NSPC!$AD$6</f>
        <v>7.0896444432999992</v>
      </c>
      <c r="CT1660" s="361">
        <f>IFERROR((CQ1660 - V_NSPC!$AD$6) / (V_NSPC!$AD$5- V_NSPC!$AD$6) * 100, 0)</f>
        <v>96.52709337975142</v>
      </c>
      <c r="CU1660" s="361">
        <v>909</v>
      </c>
      <c r="CV1660" s="361">
        <v>905</v>
      </c>
      <c r="CW1660" s="361"/>
      <c r="CX1660" s="429">
        <v>908.89</v>
      </c>
      <c r="CY1660" s="361">
        <v>3.7143870967741934</v>
      </c>
      <c r="CZ1660" s="426">
        <v>2.6170429999999998</v>
      </c>
    </row>
    <row r="1661" spans="1:104">
      <c r="A1661" s="352">
        <v>46220</v>
      </c>
      <c r="B1661" s="430">
        <v>0</v>
      </c>
      <c r="C1661" s="420">
        <v>3.5206451612903225</v>
      </c>
      <c r="D1661" s="421">
        <v>2.3345640000000003</v>
      </c>
      <c r="E1661" s="421">
        <v>2.3444028000000001</v>
      </c>
      <c r="F1661" s="421">
        <v>0</v>
      </c>
      <c r="G1661" s="361">
        <f>_xll.SRS1Splines.Functions25.Linear_Interp(V_NEM!$R$687:$R$703,V_NEM!$T$687:$T$703,M1661)+_xll.SRS1Splines.Functions25.Linear_Interp(V_NEM!$AB$687:$AB$703,V_NEM!$AD$687:$AD$703,N1661)</f>
        <v>0.77191112280000418</v>
      </c>
      <c r="H1661" s="353">
        <f>(G1661/(V_NEM!$T$696+V_NEM!$AD$696))*100</f>
        <v>79.646239059266748</v>
      </c>
      <c r="I1661" s="353">
        <f>G1661-(V_NEM!$T$694+V_NEM!$AD$694)</f>
        <v>0.13242498780000422</v>
      </c>
      <c r="J1661" s="353">
        <f>((IFERROR((_xll.SRS1Splines.Functions25.Linear_Interp(V_NEM!$R$687:$R$703,V_NEM!$T$687:$T$703,M1661) - V_NEM!$X$689) / (V_NEM!$X$688- V_NEM!$X$689) * 100, 0))+(IFERROR((_xll.SRS1Splines.Functions25.Linear_Interp(V_NEM!$AB$687:$AB$703,V_NEM!$AD$687:$AD$703,N1661) - V_NEM!$AH$689) / (V_NEM!$AH$688- V_NEM!$AH$689) * 100, 0)))/2</f>
        <v>42.383262210649413</v>
      </c>
      <c r="K1661" s="353">
        <v>784.3</v>
      </c>
      <c r="L1661" s="353">
        <v>781.8</v>
      </c>
      <c r="M1661" s="422">
        <v>782.84</v>
      </c>
      <c r="N1661" s="422">
        <v>782.99</v>
      </c>
      <c r="O1661" s="361">
        <v>2.7401027096774193</v>
      </c>
      <c r="P1661" s="423">
        <v>2.3495100000000004</v>
      </c>
      <c r="Q1661" s="424">
        <v>11.2</v>
      </c>
      <c r="R1661" s="361">
        <v>4.0177419354838708</v>
      </c>
      <c r="S1661" s="425">
        <v>2.78</v>
      </c>
      <c r="T1661" s="425">
        <v>5.3736877999999999</v>
      </c>
      <c r="U1661" s="425"/>
      <c r="V1661" s="361">
        <f>_xll.SRS1Splines.Functions25.Linear_Interp(V_NK3!$P$8:$P$32,V_NK3!$R$8:$R$32,AC1661)</f>
        <v>191.08057475000101</v>
      </c>
      <c r="W1661" s="361">
        <f>(V1661/V_NK3!$R$28)*100</f>
        <v>35.245150505618092</v>
      </c>
      <c r="X1661" s="353">
        <f>V1661-V_NK3!$R$8</f>
        <v>134.501922750001</v>
      </c>
      <c r="Y1661" s="353">
        <f>IFERROR((V1661 - V_NK3!$V$10) / (V_NK3!$V$9- V_NK3!$V$10) * 100, 0)</f>
        <v>27.699887168954575</v>
      </c>
      <c r="Z1661" s="353">
        <v>541.79999999999995</v>
      </c>
      <c r="AA1661" s="353">
        <v>521</v>
      </c>
      <c r="AB1661" s="361">
        <v>529.76276035829073</v>
      </c>
      <c r="AC1661" s="422">
        <v>529.45000000000005</v>
      </c>
      <c r="AD1661" s="353">
        <v>0.70967741935483875</v>
      </c>
      <c r="AE1661" s="426">
        <v>1.168193</v>
      </c>
      <c r="AF1661" s="427">
        <v>15</v>
      </c>
      <c r="AG1661" s="361">
        <v>1.814516129032258</v>
      </c>
      <c r="AH1661" s="425">
        <v>6.73</v>
      </c>
      <c r="AI1661" s="425">
        <f>6646336.2/10^6</f>
        <v>6.6463362000000004</v>
      </c>
      <c r="AJ1661" s="425"/>
      <c r="AK1661" s="361">
        <f>_xll.SRS1Splines.Functions25.Linear_Interp(V_NK2!$R$10:$R$21,V_NK2!$T$10:$T$21,AR1661)</f>
        <v>66.114028571455407</v>
      </c>
      <c r="AL1661" s="361">
        <f>(AK1661/V_NK2!$T$18)*100</f>
        <v>92.596678671506155</v>
      </c>
      <c r="AM1661" s="353">
        <f>AK1661-V_NK2!$T$11</f>
        <v>25.29402857142761</v>
      </c>
      <c r="AN1661" s="353">
        <f>IFERROR((AK1661 - V_NK2!$X$12) / (V_NK2!$X$11- V_NK2!$X$12) * 100, 0)</f>
        <v>82.714285714286632</v>
      </c>
      <c r="AO1661" s="353">
        <v>427</v>
      </c>
      <c r="AP1661" s="353">
        <v>420</v>
      </c>
      <c r="AQ1661" s="353"/>
      <c r="AR1661" s="422">
        <v>425.79</v>
      </c>
      <c r="AS1661" s="361">
        <v>1.1290322580645162</v>
      </c>
      <c r="AT1661" s="426">
        <v>1.5824610000000001</v>
      </c>
      <c r="AU1661" s="424">
        <v>1.31</v>
      </c>
      <c r="AV1661" s="361">
        <v>0.93311999999999995</v>
      </c>
      <c r="AW1661" s="425">
        <v>0.49248181818181125</v>
      </c>
      <c r="AX1661" s="425">
        <v>0.35468181818181838</v>
      </c>
      <c r="AY1661" s="425"/>
      <c r="AZ1661" s="361">
        <f>_xll.SRS1Splines.Functions25.Linear_Interp(V_NNG3A!$H$4:$H$12,V_NNG3A!$I$4:$I$12,BF1661)</f>
        <v>12.726149999999899</v>
      </c>
      <c r="BA1661" s="361">
        <f>(AZ1661/V_NNG3A!$I$8)*100</f>
        <v>91.885559566786284</v>
      </c>
      <c r="BB1661" s="353">
        <f>_xll.SRS1Splines.Functions25.Linear_Interp(V_NNG3A!$H$4:$H$12,V_NNG3A!$J$4:$J$12,BF1661)</f>
        <v>1.7385637931034199</v>
      </c>
      <c r="BC1661" s="353">
        <f>IFERROR((AZ1661-V_NNG3A!$J$20) / (V_NNG3A!$J$19-V_NNG3A!$J$20) * 100, 0)</f>
        <v>60.737682206960208</v>
      </c>
      <c r="BD1661" s="353">
        <v>1050</v>
      </c>
      <c r="BE1661" s="353">
        <v>1047</v>
      </c>
      <c r="BF1661" s="428">
        <v>1049.0899999999999</v>
      </c>
      <c r="BG1661" s="361">
        <v>0.33225806451612905</v>
      </c>
      <c r="BH1661" s="426">
        <v>0.1185800000000163</v>
      </c>
      <c r="BI1661" s="424">
        <v>4.4800000000000004</v>
      </c>
      <c r="BJ1661" s="361">
        <v>4.8470399999999998</v>
      </c>
      <c r="BK1661" s="425">
        <v>6.6640319999999997</v>
      </c>
      <c r="BL1661" s="425">
        <v>2.1168</v>
      </c>
      <c r="BM1661" s="425">
        <f t="shared" ref="BM1661:BM1724" si="28">BK1661-BL1661</f>
        <v>4.5472319999999993</v>
      </c>
      <c r="BN1661" s="361">
        <f>_xll.SRS1Splines.Functions25.Linear_Interp(V_XNN1!$K$3:$K$8,V_XNN1!$L$3:$L$8,BT1661)</f>
        <v>0.22764180000000001</v>
      </c>
      <c r="BO1661" s="361">
        <f>(BN1661/V_XNN1!$L$7)*100</f>
        <v>108.40085714285715</v>
      </c>
      <c r="BP1661" s="353">
        <f>_xll.SRS1Splines.Functions25.Linear_Interp(V_XNN1!$K$3:$K$8,V_XNN1!$M$3:$M$8,BT1661)</f>
        <v>7.16418000000002E-2</v>
      </c>
      <c r="BQ1661" s="353">
        <f>IFERROR((BN1661 - V_XNN1!$M$16) / (V_XNN1!$M$15- V_XNN1!$M$16) * 100, 0)</f>
        <v>127.02506963788305</v>
      </c>
      <c r="BR1661" s="353">
        <v>252</v>
      </c>
      <c r="BS1661" s="353">
        <v>249</v>
      </c>
      <c r="BT1661" s="428">
        <v>252.99</v>
      </c>
      <c r="BU1661" s="361">
        <v>0.33805200000000002</v>
      </c>
      <c r="BV1661" s="426">
        <v>0.342694</v>
      </c>
      <c r="BW1661" s="424">
        <v>31.6</v>
      </c>
      <c r="BX1661" s="361">
        <v>3.2881248000000007</v>
      </c>
      <c r="BY1661" s="425">
        <v>3.2380992000000002</v>
      </c>
      <c r="BZ1661" s="425"/>
      <c r="CA1661" s="425"/>
      <c r="CB1661" s="361">
        <f>_xll.SRS1Splines.Functions25.Linear_Interp(V_NSPC!$N$4:$N$67,V_NSPC!$P$4:$P$67,CI1661)</f>
        <v>56.273785458200102</v>
      </c>
      <c r="CC1661" s="361">
        <f>(CB1661/V_NSPC!$T$5)*100</f>
        <v>46.44461353148494</v>
      </c>
      <c r="CD1661" s="353">
        <f>CB1661-V_NSPC!$T$6</f>
        <v>55.2066186582001</v>
      </c>
      <c r="CE1661" s="361">
        <f>IFERROR((CB1661 - V_NSPC!$T$6) / (V_NSPC!$T$5- V_NSPC!$T$6) * 100, 0)</f>
        <v>45.968723335391246</v>
      </c>
      <c r="CF1661" s="361">
        <v>995</v>
      </c>
      <c r="CG1661" s="361">
        <v>955</v>
      </c>
      <c r="CH1661" s="361"/>
      <c r="CI1661" s="429">
        <v>982.98</v>
      </c>
      <c r="CJ1661" s="361"/>
      <c r="CK1661" s="426"/>
      <c r="CL1661" s="424"/>
      <c r="CM1661" s="361">
        <v>3.2881248000000007</v>
      </c>
      <c r="CN1661" s="425">
        <v>1.7216064</v>
      </c>
      <c r="CO1661" s="425">
        <v>1.7219519999999999</v>
      </c>
      <c r="CP1661" s="425">
        <v>0</v>
      </c>
      <c r="CQ1661" s="361">
        <f>_xll.SRS1Splines.Functions25.Linear_Interp(V_NSPC!$X$4:$X$46,V_NSPC!$Z$4:$Z$46,CX1661)</f>
        <v>14.6083664708</v>
      </c>
      <c r="CR1661" s="361">
        <f>(CQ1661/V_NSPC!$AD$5)*100</f>
        <v>94.594423386021617</v>
      </c>
      <c r="CS1661" s="353">
        <f>CQ1661-V_NSPC!$AD$6</f>
        <v>6.5099279507999999</v>
      </c>
      <c r="CT1661" s="361">
        <f>IFERROR((CQ1661 - V_NSPC!$AD$6) / (V_NSPC!$AD$5- V_NSPC!$AD$6) * 100, 0)</f>
        <v>88.634123788277435</v>
      </c>
      <c r="CU1661" s="361">
        <v>909</v>
      </c>
      <c r="CV1661" s="361">
        <v>905</v>
      </c>
      <c r="CW1661" s="361"/>
      <c r="CX1661" s="429">
        <v>908.64</v>
      </c>
      <c r="CY1661" s="361">
        <v>3.7143870967741934</v>
      </c>
      <c r="CZ1661" s="426">
        <v>2.6353970000000002</v>
      </c>
    </row>
    <row r="1662" spans="1:104">
      <c r="A1662" s="352">
        <v>46221</v>
      </c>
      <c r="B1662" s="430">
        <v>0</v>
      </c>
      <c r="C1662" s="420">
        <v>3.5206451612903225</v>
      </c>
      <c r="D1662" s="421">
        <v>1.959552</v>
      </c>
      <c r="E1662" s="421">
        <v>1.9867680000000001</v>
      </c>
      <c r="F1662" s="421">
        <v>0</v>
      </c>
      <c r="G1662" s="361">
        <f>_xll.SRS1Splines.Functions25.Linear_Interp(V_NEM!$R$687:$R$703,V_NEM!$T$687:$T$703,M1662)+_xll.SRS1Splines.Functions25.Linear_Interp(V_NEM!$AB$687:$AB$703,V_NEM!$AD$687:$AD$703,N1662)</f>
        <v>0.75879080699999346</v>
      </c>
      <c r="H1662" s="353">
        <f>(G1662/(V_NEM!$T$696+V_NEM!$AD$696))*100</f>
        <v>78.292477236337973</v>
      </c>
      <c r="I1662" s="353">
        <f>G1662-(V_NEM!$T$694+V_NEM!$AD$694)</f>
        <v>0.11930467199999351</v>
      </c>
      <c r="J1662" s="353">
        <f>((IFERROR((_xll.SRS1Splines.Functions25.Linear_Interp(V_NEM!$R$687:$R$703,V_NEM!$T$687:$T$703,M1662) - V_NEM!$X$689) / (V_NEM!$X$688- V_NEM!$X$689) * 100, 0))+(IFERROR((_xll.SRS1Splines.Functions25.Linear_Interp(V_NEM!$AB$687:$AB$703,V_NEM!$AD$687:$AD$703,N1662) - V_NEM!$AH$689) / (V_NEM!$AH$688- V_NEM!$AH$689) * 100, 0)))/2</f>
        <v>33.623400400918456</v>
      </c>
      <c r="K1662" s="353">
        <v>784.3</v>
      </c>
      <c r="L1662" s="353">
        <v>781.8</v>
      </c>
      <c r="M1662" s="422">
        <v>782.8</v>
      </c>
      <c r="N1662" s="422">
        <v>782.65</v>
      </c>
      <c r="O1662" s="361">
        <v>2.7401027096774193</v>
      </c>
      <c r="P1662" s="423">
        <v>2.0349699999999999</v>
      </c>
      <c r="Q1662" s="424">
        <v>0.4</v>
      </c>
      <c r="R1662" s="361">
        <v>4.0177419354838708</v>
      </c>
      <c r="S1662" s="425">
        <v>1.26</v>
      </c>
      <c r="T1662" s="425">
        <v>5.3730621999999997</v>
      </c>
      <c r="U1662" s="425"/>
      <c r="V1662" s="361">
        <f>_xll.SRS1Splines.Functions25.Linear_Interp(V_NK3!$P$8:$P$32,V_NK3!$R$8:$R$32,AC1662)</f>
        <v>186.97067809999999</v>
      </c>
      <c r="W1662" s="361">
        <f>(V1662/V_NK3!$R$28)*100</f>
        <v>34.487072787978079</v>
      </c>
      <c r="X1662" s="353">
        <f>V1662-V_NK3!$R$8</f>
        <v>130.39202609999998</v>
      </c>
      <c r="Y1662" s="353">
        <f>IFERROR((V1662 - V_NK3!$V$10) / (V_NK3!$V$9- V_NK3!$V$10) * 100, 0)</f>
        <v>26.853477904659563</v>
      </c>
      <c r="Z1662" s="353">
        <v>541.79999999999995</v>
      </c>
      <c r="AA1662" s="353">
        <v>521</v>
      </c>
      <c r="AB1662" s="361">
        <v>529.71581552731459</v>
      </c>
      <c r="AC1662" s="422">
        <v>529.26</v>
      </c>
      <c r="AD1662" s="353">
        <v>0.70967741935483875</v>
      </c>
      <c r="AE1662" s="426">
        <v>1.1680570000000001</v>
      </c>
      <c r="AF1662" s="427">
        <v>0.6</v>
      </c>
      <c r="AG1662" s="361">
        <v>1.814516129032258</v>
      </c>
      <c r="AH1662" s="425">
        <v>6.37</v>
      </c>
      <c r="AI1662" s="425">
        <f>6677727/10^6</f>
        <v>6.677727</v>
      </c>
      <c r="AJ1662" s="425"/>
      <c r="AK1662" s="361">
        <f>_xll.SRS1Splines.Functions25.Linear_Interp(V_NK2!$R$10:$R$21,V_NK2!$T$10:$T$21,AR1662)</f>
        <v>65.8082285714557</v>
      </c>
      <c r="AL1662" s="361">
        <f>(AK1662/V_NK2!$T$18)*100</f>
        <v>92.16838735497997</v>
      </c>
      <c r="AM1662" s="353">
        <f>AK1662-V_NK2!$T$11</f>
        <v>24.988228571427904</v>
      </c>
      <c r="AN1662" s="353">
        <f>IFERROR((AK1662 - V_NK2!$X$12) / (V_NK2!$X$11- V_NK2!$X$12) * 100, 0)</f>
        <v>81.714285714287541</v>
      </c>
      <c r="AO1662" s="353">
        <v>427</v>
      </c>
      <c r="AP1662" s="353">
        <v>420</v>
      </c>
      <c r="AQ1662" s="353"/>
      <c r="AR1662" s="422">
        <v>425.72</v>
      </c>
      <c r="AS1662" s="361">
        <v>1.1290322580645162</v>
      </c>
      <c r="AT1662" s="426">
        <v>1.5899349999999999</v>
      </c>
      <c r="AU1662" s="424">
        <v>1.86</v>
      </c>
      <c r="AV1662" s="361">
        <v>0.93311999999999995</v>
      </c>
      <c r="AW1662" s="425">
        <v>0.47619190340912398</v>
      </c>
      <c r="AX1662" s="425">
        <v>0.57759190340909083</v>
      </c>
      <c r="AY1662" s="425"/>
      <c r="AZ1662" s="361">
        <f>_xll.SRS1Splines.Functions25.Linear_Interp(V_NNG3A!$H$4:$H$12,V_NNG3A!$I$4:$I$12,BF1662)</f>
        <v>12.2445000000001</v>
      </c>
      <c r="BA1662" s="361">
        <f>(AZ1662/V_NNG3A!$I$8)*100</f>
        <v>88.407942238267864</v>
      </c>
      <c r="BB1662" s="353">
        <f>_xll.SRS1Splines.Functions25.Linear_Interp(V_NNG3A!$H$4:$H$12,V_NNG3A!$J$4:$J$12,BF1662)</f>
        <v>1.2569137931035701</v>
      </c>
      <c r="BC1662" s="353">
        <f>IFERROR((AZ1662-V_NNG3A!$J$20) / (V_NNG3A!$J$19-V_NNG3A!$J$20) * 100, 0)</f>
        <v>43.910974581380238</v>
      </c>
      <c r="BD1662" s="353">
        <v>1050</v>
      </c>
      <c r="BE1662" s="353">
        <v>1047</v>
      </c>
      <c r="BF1662" s="428">
        <v>1048.7</v>
      </c>
      <c r="BG1662" s="361">
        <v>0.33225806451612905</v>
      </c>
      <c r="BH1662" s="426">
        <v>0.19205999999999768</v>
      </c>
      <c r="BI1662" s="424">
        <v>4.41</v>
      </c>
      <c r="BJ1662" s="361">
        <v>4.8470399999999998</v>
      </c>
      <c r="BK1662" s="425">
        <v>4.9187519999999996</v>
      </c>
      <c r="BL1662" s="425">
        <v>2.118528</v>
      </c>
      <c r="BM1662" s="425">
        <f t="shared" si="28"/>
        <v>2.8002239999999996</v>
      </c>
      <c r="BN1662" s="361">
        <f>_xll.SRS1Splines.Functions25.Linear_Interp(V_XNN1!$K$3:$K$8,V_XNN1!$L$3:$L$8,BT1662)</f>
        <v>0.22514700000000001</v>
      </c>
      <c r="BO1662" s="361">
        <f>(BN1662/V_XNN1!$L$7)*100</f>
        <v>107.21285714285716</v>
      </c>
      <c r="BP1662" s="353">
        <f>_xll.SRS1Splines.Functions25.Linear_Interp(V_XNN1!$K$3:$K$8,V_XNN1!$M$3:$M$8,BT1662)</f>
        <v>6.9146999999999903E-2</v>
      </c>
      <c r="BQ1662" s="353">
        <f>IFERROR((BN1662 - V_XNN1!$M$16) / (V_XNN1!$M$15- V_XNN1!$M$16) * 100, 0)</f>
        <v>119.30362116991648</v>
      </c>
      <c r="BR1662" s="353">
        <v>252</v>
      </c>
      <c r="BS1662" s="353">
        <v>249</v>
      </c>
      <c r="BT1662" s="428">
        <v>252.85</v>
      </c>
      <c r="BU1662" s="361">
        <v>0.33805200000000002</v>
      </c>
      <c r="BV1662" s="426">
        <v>0.34444200000000003</v>
      </c>
      <c r="BW1662" s="424">
        <v>12.6</v>
      </c>
      <c r="BX1662" s="361">
        <v>3.2881248000000007</v>
      </c>
      <c r="BY1662" s="425">
        <v>3.1907519999999998</v>
      </c>
      <c r="BZ1662" s="425"/>
      <c r="CA1662" s="425"/>
      <c r="CB1662" s="361">
        <f>_xll.SRS1Splines.Functions25.Linear_Interp(V_NSPC!$N$4:$N$67,V_NSPC!$P$4:$P$67,CI1662)</f>
        <v>58.053611777699899</v>
      </c>
      <c r="CC1662" s="361">
        <f>(CB1662/V_NSPC!$T$5)*100</f>
        <v>47.913562970184699</v>
      </c>
      <c r="CD1662" s="353">
        <f>CB1662-V_NSPC!$T$6</f>
        <v>56.986444977699897</v>
      </c>
      <c r="CE1662" s="361">
        <f>IFERROR((CB1662 - V_NSPC!$T$6) / (V_NSPC!$T$5- V_NSPC!$T$6) * 100, 0)</f>
        <v>47.450725777393387</v>
      </c>
      <c r="CF1662" s="361">
        <v>995</v>
      </c>
      <c r="CG1662" s="361">
        <v>955</v>
      </c>
      <c r="CH1662" s="361"/>
      <c r="CI1662" s="429">
        <v>983.39</v>
      </c>
      <c r="CJ1662" s="361"/>
      <c r="CK1662" s="426"/>
      <c r="CL1662" s="424"/>
      <c r="CM1662" s="361">
        <v>3.2881248000000007</v>
      </c>
      <c r="CN1662" s="425">
        <v>1.551744</v>
      </c>
      <c r="CO1662" s="425">
        <v>1.608768</v>
      </c>
      <c r="CP1662" s="425">
        <v>0</v>
      </c>
      <c r="CQ1662" s="361">
        <f>_xll.SRS1Splines.Functions25.Linear_Interp(V_NSPC!$X$4:$X$46,V_NSPC!$Z$4:$Z$46,CX1662)</f>
        <v>13.8431407006999</v>
      </c>
      <c r="CR1662" s="361">
        <f>(CQ1662/V_NSPC!$AD$5)*100</f>
        <v>89.639311489874117</v>
      </c>
      <c r="CS1662" s="353">
        <f>CQ1662-V_NSPC!$AD$6</f>
        <v>5.7447021806998997</v>
      </c>
      <c r="CT1662" s="361">
        <f>IFERROR((CQ1662 - V_NSPC!$AD$6) / (V_NSPC!$AD$5- V_NSPC!$AD$6) * 100, 0)</f>
        <v>78.215403927530403</v>
      </c>
      <c r="CU1662" s="361">
        <v>909</v>
      </c>
      <c r="CV1662" s="361">
        <v>905</v>
      </c>
      <c r="CW1662" s="361"/>
      <c r="CX1662" s="429">
        <v>908.31</v>
      </c>
      <c r="CY1662" s="361">
        <v>3.7143870967741934</v>
      </c>
      <c r="CZ1662" s="426">
        <v>2.4816050000000001</v>
      </c>
    </row>
    <row r="1663" spans="1:104">
      <c r="A1663" s="352">
        <v>46222</v>
      </c>
      <c r="B1663" s="430">
        <v>0</v>
      </c>
      <c r="C1663" s="420">
        <v>3.5206451612903225</v>
      </c>
      <c r="D1663" s="421">
        <v>1.7979480000000003</v>
      </c>
      <c r="E1663" s="421">
        <v>1.7490239999999999</v>
      </c>
      <c r="F1663" s="421">
        <v>0</v>
      </c>
      <c r="G1663" s="361">
        <f>_xll.SRS1Splines.Functions25.Linear_Interp(V_NEM!$R$687:$R$703,V_NEM!$T$687:$T$703,M1663)+_xll.SRS1Splines.Functions25.Linear_Interp(V_NEM!$AB$687:$AB$703,V_NEM!$AD$687:$AD$703,N1663)</f>
        <v>0.74691691199999732</v>
      </c>
      <c r="H1663" s="353">
        <f>(G1663/(V_NEM!$T$696+V_NEM!$AD$696))*100</f>
        <v>77.067321837224299</v>
      </c>
      <c r="I1663" s="353">
        <f>G1663-(V_NEM!$T$694+V_NEM!$AD$694)</f>
        <v>0.10743077699999737</v>
      </c>
      <c r="J1663" s="353">
        <f>((IFERROR((_xll.SRS1Splines.Functions25.Linear_Interp(V_NEM!$R$687:$R$703,V_NEM!$T$687:$T$703,M1663) - V_NEM!$X$689) / (V_NEM!$X$688- V_NEM!$X$689) * 100, 0))+(IFERROR((_xll.SRS1Splines.Functions25.Linear_Interp(V_NEM!$AB$687:$AB$703,V_NEM!$AD$687:$AD$703,N1663) - V_NEM!$AH$689) / (V_NEM!$AH$688- V_NEM!$AH$689) * 100, 0)))/2</f>
        <v>38.757781476367846</v>
      </c>
      <c r="K1663" s="353">
        <v>784.3</v>
      </c>
      <c r="L1663" s="353">
        <v>781.8</v>
      </c>
      <c r="M1663" s="422">
        <v>782.64</v>
      </c>
      <c r="N1663" s="422">
        <v>783.03</v>
      </c>
      <c r="O1663" s="361">
        <v>2.7401027096774193</v>
      </c>
      <c r="P1663" s="423">
        <v>1.7280239999999998</v>
      </c>
      <c r="Q1663" s="424">
        <v>0</v>
      </c>
      <c r="R1663" s="361">
        <v>4.0177419354838708</v>
      </c>
      <c r="S1663" s="425">
        <v>1.86</v>
      </c>
      <c r="T1663" s="425">
        <v>1.6401162</v>
      </c>
      <c r="U1663" s="425"/>
      <c r="V1663" s="361">
        <f>_xll.SRS1Splines.Functions25.Linear_Interp(V_NK3!$P$8:$P$32,V_NK3!$R$8:$R$32,AC1663)</f>
        <v>187.18698845</v>
      </c>
      <c r="W1663" s="361">
        <f>(V1663/V_NK3!$R$28)*100</f>
        <v>34.526971615222287</v>
      </c>
      <c r="X1663" s="353">
        <f>V1663-V_NK3!$R$8</f>
        <v>130.60833645</v>
      </c>
      <c r="Y1663" s="353">
        <f>IFERROR((V1663 - V_NK3!$V$10) / (V_NK3!$V$9- V_NK3!$V$10) * 100, 0)</f>
        <v>26.898025760675083</v>
      </c>
      <c r="Z1663" s="353">
        <v>541.79999999999995</v>
      </c>
      <c r="AA1663" s="353">
        <v>521</v>
      </c>
      <c r="AB1663" s="361">
        <v>529.66887069633844</v>
      </c>
      <c r="AC1663" s="422">
        <v>529.27</v>
      </c>
      <c r="AD1663" s="353">
        <v>0.70967741935483875</v>
      </c>
      <c r="AE1663" s="426">
        <v>0.356547</v>
      </c>
      <c r="AF1663" s="427">
        <v>0</v>
      </c>
      <c r="AG1663" s="361">
        <v>1.814516129032258</v>
      </c>
      <c r="AH1663" s="425">
        <v>2.99</v>
      </c>
      <c r="AI1663" s="425">
        <f>3691804.2/10^6</f>
        <v>3.6918042</v>
      </c>
      <c r="AJ1663" s="425"/>
      <c r="AK1663" s="361">
        <f>_xll.SRS1Splines.Functions25.Linear_Interp(V_NK2!$R$10:$R$21,V_NK2!$T$10:$T$21,AR1663)</f>
        <v>65.1092571428848</v>
      </c>
      <c r="AL1663" s="361">
        <f>(AK1663/V_NK2!$T$18)*100</f>
        <v>91.189435774348453</v>
      </c>
      <c r="AM1663" s="353">
        <f>AK1663-V_NK2!$T$11</f>
        <v>24.289257142857004</v>
      </c>
      <c r="AN1663" s="353">
        <f>IFERROR((AK1663 - V_NK2!$X$12) / (V_NK2!$X$11- V_NK2!$X$12) * 100, 0)</f>
        <v>79.42857142857487</v>
      </c>
      <c r="AO1663" s="353">
        <v>427</v>
      </c>
      <c r="AP1663" s="353">
        <v>420</v>
      </c>
      <c r="AQ1663" s="353"/>
      <c r="AR1663" s="422">
        <v>425.56</v>
      </c>
      <c r="AS1663" s="361">
        <v>1.1290322580645162</v>
      </c>
      <c r="AT1663" s="426">
        <v>0.87900099999999992</v>
      </c>
      <c r="AU1663" s="424">
        <v>6.18</v>
      </c>
      <c r="AV1663" s="361">
        <v>0.93311999999999995</v>
      </c>
      <c r="AW1663" s="425">
        <v>0.45419857954545695</v>
      </c>
      <c r="AX1663" s="425">
        <v>0.5217985795454545</v>
      </c>
      <c r="AY1663" s="425"/>
      <c r="AZ1663" s="361">
        <f>_xll.SRS1Splines.Functions25.Linear_Interp(V_NNG3A!$H$4:$H$12,V_NNG3A!$I$4:$I$12,BF1663)</f>
        <v>11.9234000000001</v>
      </c>
      <c r="BA1663" s="361">
        <f>(AZ1663/V_NNG3A!$I$8)*100</f>
        <v>86.089530685921304</v>
      </c>
      <c r="BB1663" s="353">
        <f>_xll.SRS1Splines.Functions25.Linear_Interp(V_NNG3A!$H$4:$H$12,V_NNG3A!$J$4:$J$12,BF1663)</f>
        <v>0.93581379310357704</v>
      </c>
      <c r="BC1663" s="353">
        <f>IFERROR((AZ1663-V_NNG3A!$J$20) / (V_NNG3A!$J$19-V_NNG3A!$J$20) * 100, 0)</f>
        <v>32.693169497655603</v>
      </c>
      <c r="BD1663" s="353">
        <v>1050</v>
      </c>
      <c r="BE1663" s="353">
        <v>1047</v>
      </c>
      <c r="BF1663" s="428">
        <v>1048.44</v>
      </c>
      <c r="BG1663" s="361">
        <v>0.33225806451612905</v>
      </c>
      <c r="BH1663" s="426">
        <v>0.17304000000000816</v>
      </c>
      <c r="BI1663" s="424">
        <v>0.74</v>
      </c>
      <c r="BJ1663" s="361">
        <v>4.8470399999999998</v>
      </c>
      <c r="BK1663" s="425">
        <v>4.3640639999999999</v>
      </c>
      <c r="BL1663" s="425">
        <v>2.118528</v>
      </c>
      <c r="BM1663" s="425">
        <f t="shared" si="28"/>
        <v>2.245536</v>
      </c>
      <c r="BN1663" s="361">
        <f>_xll.SRS1Splines.Functions25.Linear_Interp(V_XNN1!$K$3:$K$8,V_XNN1!$L$3:$L$8,BT1663)</f>
        <v>0.22425600000000001</v>
      </c>
      <c r="BO1663" s="361">
        <f>(BN1663/V_XNN1!$L$7)*100</f>
        <v>106.78857142857143</v>
      </c>
      <c r="BP1663" s="353">
        <f>_xll.SRS1Splines.Functions25.Linear_Interp(V_XNN1!$K$3:$K$8,V_XNN1!$M$3:$M$8,BT1663)</f>
        <v>6.8256000000000205E-2</v>
      </c>
      <c r="BQ1663" s="353">
        <f>IFERROR((BN1663 - V_XNN1!$M$16) / (V_XNN1!$M$15- V_XNN1!$M$16) * 100, 0)</f>
        <v>116.54596100278556</v>
      </c>
      <c r="BR1663" s="353">
        <v>252</v>
      </c>
      <c r="BS1663" s="353">
        <v>249</v>
      </c>
      <c r="BT1663" s="428">
        <v>252.8</v>
      </c>
      <c r="BU1663" s="361">
        <v>0.33805200000000002</v>
      </c>
      <c r="BV1663" s="426">
        <v>0.34262599999999999</v>
      </c>
      <c r="BW1663" s="424">
        <v>22.6</v>
      </c>
      <c r="BX1663" s="361">
        <v>3.2881248000000007</v>
      </c>
      <c r="BY1663" s="425">
        <v>3.1648320000000005</v>
      </c>
      <c r="BZ1663" s="425"/>
      <c r="CA1663" s="425"/>
      <c r="CB1663" s="361">
        <f>_xll.SRS1Splines.Functions25.Linear_Interp(V_NSPC!$N$4:$N$67,V_NSPC!$P$4:$P$67,CI1663)</f>
        <v>59.4890254596001</v>
      </c>
      <c r="CC1663" s="361">
        <f>(CB1663/V_NSPC!$T$5)*100</f>
        <v>49.098257285145621</v>
      </c>
      <c r="CD1663" s="353">
        <f>CB1663-V_NSPC!$T$6</f>
        <v>58.421858659600097</v>
      </c>
      <c r="CE1663" s="361">
        <f>IFERROR((CB1663 - V_NSPC!$T$6) / (V_NSPC!$T$5- V_NSPC!$T$6) * 100, 0)</f>
        <v>48.645947220380727</v>
      </c>
      <c r="CF1663" s="361">
        <v>995</v>
      </c>
      <c r="CG1663" s="361">
        <v>955</v>
      </c>
      <c r="CH1663" s="361"/>
      <c r="CI1663" s="429">
        <v>983.72</v>
      </c>
      <c r="CJ1663" s="361"/>
      <c r="CK1663" s="426"/>
      <c r="CL1663" s="424"/>
      <c r="CM1663" s="361">
        <v>3.2881248000000007</v>
      </c>
      <c r="CN1663" s="425">
        <v>1.4014943999999998</v>
      </c>
      <c r="CO1663" s="425">
        <v>0.89078400000000002</v>
      </c>
      <c r="CP1663" s="425">
        <v>0</v>
      </c>
      <c r="CQ1663" s="361">
        <f>_xll.SRS1Splines.Functions25.Linear_Interp(V_NSPC!$X$4:$X$46,V_NSPC!$Z$4:$Z$46,CX1663)</f>
        <v>13.6576314231</v>
      </c>
      <c r="CR1663" s="361">
        <f>(CQ1663/V_NSPC!$AD$5)*100</f>
        <v>88.438072242324012</v>
      </c>
      <c r="CS1663" s="353">
        <f>CQ1663-V_NSPC!$AD$6</f>
        <v>5.5591929030999996</v>
      </c>
      <c r="CT1663" s="361">
        <f>IFERROR((CQ1663 - V_NSPC!$AD$6) / (V_NSPC!$AD$5- V_NSPC!$AD$6) * 100, 0)</f>
        <v>75.689653658260085</v>
      </c>
      <c r="CU1663" s="361">
        <v>909</v>
      </c>
      <c r="CV1663" s="361">
        <v>905</v>
      </c>
      <c r="CW1663" s="361"/>
      <c r="CX1663" s="429">
        <v>908.23</v>
      </c>
      <c r="CY1663" s="361">
        <v>3.7143870967741934</v>
      </c>
      <c r="CZ1663" s="426">
        <v>1.3946050000000001</v>
      </c>
    </row>
    <row r="1664" spans="1:104">
      <c r="A1664" s="352">
        <v>46223</v>
      </c>
      <c r="B1664" s="430">
        <v>0</v>
      </c>
      <c r="C1664" s="420">
        <v>3.5206451612903225</v>
      </c>
      <c r="D1664" s="421">
        <v>1.67</v>
      </c>
      <c r="E1664" s="421">
        <v>1.51</v>
      </c>
      <c r="F1664" s="421">
        <v>0</v>
      </c>
      <c r="G1664" s="361">
        <f>_xll.SRS1Splines.Functions25.Linear_Interp(V_NEM!$R$687:$R$703,V_NEM!$T$687:$T$703,M1664)+_xll.SRS1Splines.Functions25.Linear_Interp(V_NEM!$AB$687:$AB$703,V_NEM!$AD$687:$AD$703,N1664)</f>
        <v>0.82287126650000197</v>
      </c>
      <c r="H1664" s="353">
        <f>(G1664/(V_NEM!$T$696+V_NEM!$AD$696))*100</f>
        <v>84.904336355367263</v>
      </c>
      <c r="I1664" s="353">
        <f>G1664-(V_NEM!$T$694+V_NEM!$AD$694)</f>
        <v>0.18338513150000202</v>
      </c>
      <c r="J1664" s="353">
        <f>((IFERROR((_xll.SRS1Splines.Functions25.Linear_Interp(V_NEM!$R$687:$R$703,V_NEM!$T$687:$T$703,M1664) - V_NEM!$X$689) / (V_NEM!$X$688- V_NEM!$X$689) * 100, 0))+(IFERROR((_xll.SRS1Splines.Functions25.Linear_Interp(V_NEM!$AB$687:$AB$703,V_NEM!$AD$687:$AD$703,N1664) - V_NEM!$AH$689) / (V_NEM!$AH$688- V_NEM!$AH$689) * 100, 0)))/2</f>
        <v>63.851912228764036</v>
      </c>
      <c r="K1664" s="353">
        <v>784.3</v>
      </c>
      <c r="L1664" s="353">
        <v>781.8</v>
      </c>
      <c r="M1664" s="422">
        <v>783.1</v>
      </c>
      <c r="N1664" s="422">
        <v>783.55</v>
      </c>
      <c r="O1664" s="361">
        <v>2.7401027096774193</v>
      </c>
      <c r="P1664" s="423">
        <v>1.534</v>
      </c>
      <c r="Q1664" s="424">
        <v>0</v>
      </c>
      <c r="R1664" s="361">
        <v>4.0177419354838708</v>
      </c>
      <c r="S1664" s="425">
        <v>1.73</v>
      </c>
      <c r="T1664" s="425">
        <v>0.2</v>
      </c>
      <c r="U1664" s="425"/>
      <c r="V1664" s="361">
        <f>_xll.SRS1Splines.Functions25.Linear_Interp(V_NK3!$P$8:$P$32,V_NK3!$R$8:$R$32,AC1664)</f>
        <v>188.70116090000101</v>
      </c>
      <c r="W1664" s="361">
        <f>(V1664/V_NK3!$R$28)*100</f>
        <v>34.806263405931873</v>
      </c>
      <c r="X1664" s="353">
        <f>V1664-V_NK3!$R$8</f>
        <v>132.12250890000101</v>
      </c>
      <c r="Y1664" s="353">
        <f>IFERROR((V1664 - V_NK3!$V$10) / (V_NK3!$V$9- V_NK3!$V$10) * 100, 0)</f>
        <v>27.2098607527839</v>
      </c>
      <c r="Z1664" s="353">
        <v>541.79999999999995</v>
      </c>
      <c r="AA1664" s="353">
        <v>521</v>
      </c>
      <c r="AB1664" s="361">
        <v>529.6219258653623</v>
      </c>
      <c r="AC1664" s="422">
        <v>529.34</v>
      </c>
      <c r="AD1664" s="353">
        <v>0.70967741935483875</v>
      </c>
      <c r="AE1664" s="426">
        <v>0.05</v>
      </c>
      <c r="AF1664" s="427">
        <v>0.8</v>
      </c>
      <c r="AG1664" s="361">
        <v>1.814516129032258</v>
      </c>
      <c r="AH1664" s="425">
        <v>0.82</v>
      </c>
      <c r="AI1664" s="425">
        <v>0.73</v>
      </c>
      <c r="AJ1664" s="425"/>
      <c r="AK1664" s="361">
        <f>_xll.SRS1Splines.Functions25.Linear_Interp(V_NK2!$R$10:$R$21,V_NK2!$T$10:$T$21,AR1664)</f>
        <v>65.196628571456003</v>
      </c>
      <c r="AL1664" s="361">
        <f>(AK1664/V_NK2!$T$18)*100</f>
        <v>91.311804721927174</v>
      </c>
      <c r="AM1664" s="353">
        <f>AK1664-V_NK2!$T$11</f>
        <v>24.376628571428206</v>
      </c>
      <c r="AN1664" s="353">
        <f>IFERROR((AK1664 - V_NK2!$X$12) / (V_NK2!$X$11- V_NK2!$X$12) * 100, 0)</f>
        <v>79.714285714288437</v>
      </c>
      <c r="AO1664" s="353">
        <v>427</v>
      </c>
      <c r="AP1664" s="353">
        <v>420</v>
      </c>
      <c r="AQ1664" s="353"/>
      <c r="AR1664" s="422">
        <v>425.58</v>
      </c>
      <c r="AS1664" s="361">
        <v>1.1290322580645162</v>
      </c>
      <c r="AT1664" s="426">
        <v>0.17</v>
      </c>
      <c r="AU1664" s="424">
        <v>8.81</v>
      </c>
      <c r="AV1664" s="361">
        <v>0.93311999999999995</v>
      </c>
      <c r="AW1664" s="425">
        <v>0.41</v>
      </c>
      <c r="AX1664" s="425">
        <v>0.36</v>
      </c>
      <c r="AY1664" s="425"/>
      <c r="AZ1664" s="361">
        <f>_xll.SRS1Splines.Functions25.Linear_Interp(V_NNG3A!$H$4:$H$12,V_NNG3A!$I$4:$I$12,BF1664)</f>
        <v>12.1827500000001</v>
      </c>
      <c r="BA1664" s="361">
        <f>(AZ1664/V_NNG3A!$I$8)*100</f>
        <v>87.962093862816602</v>
      </c>
      <c r="BB1664" s="353">
        <f>_xll.SRS1Splines.Functions25.Linear_Interp(V_NNG3A!$H$4:$H$12,V_NNG3A!$J$4:$J$12,BF1664)</f>
        <v>1.1951637931036301</v>
      </c>
      <c r="BC1664" s="353">
        <f>IFERROR((AZ1664-V_NNG3A!$J$20) / (V_NNG3A!$J$19-V_NNG3A!$J$20) * 100, 0)</f>
        <v>41.753704372971654</v>
      </c>
      <c r="BD1664" s="353">
        <v>1050</v>
      </c>
      <c r="BE1664" s="353">
        <v>1047</v>
      </c>
      <c r="BF1664" s="428">
        <v>1048.6500000000001</v>
      </c>
      <c r="BG1664" s="361">
        <v>0.33225806451612905</v>
      </c>
      <c r="BH1664" s="426">
        <v>0.12</v>
      </c>
      <c r="BI1664" s="424">
        <v>0</v>
      </c>
      <c r="BJ1664" s="361">
        <v>4.8470399999999998</v>
      </c>
      <c r="BK1664" s="425">
        <v>3.87</v>
      </c>
      <c r="BL1664" s="425">
        <v>2.12</v>
      </c>
      <c r="BM1664" s="425">
        <f t="shared" si="28"/>
        <v>1.75</v>
      </c>
      <c r="BN1664" s="361">
        <f>_xll.SRS1Splines.Functions25.Linear_Interp(V_XNN1!$K$3:$K$8,V_XNN1!$L$3:$L$8,BT1664)</f>
        <v>0.22336500000000001</v>
      </c>
      <c r="BO1664" s="361">
        <f>(BN1664/V_XNN1!$L$7)*100</f>
        <v>106.36428571428571</v>
      </c>
      <c r="BP1664" s="353">
        <f>_xll.SRS1Splines.Functions25.Linear_Interp(V_XNN1!$K$3:$K$8,V_XNN1!$M$3:$M$8,BT1664)</f>
        <v>6.7364999999999994E-2</v>
      </c>
      <c r="BQ1664" s="353">
        <f>IFERROR((BN1664 - V_XNN1!$M$16) / (V_XNN1!$M$15- V_XNN1!$M$16) * 100, 0)</f>
        <v>113.78830083565464</v>
      </c>
      <c r="BR1664" s="353">
        <v>252</v>
      </c>
      <c r="BS1664" s="353">
        <v>249</v>
      </c>
      <c r="BT1664" s="428">
        <v>252.75</v>
      </c>
      <c r="BU1664" s="361">
        <v>0.33805200000000002</v>
      </c>
      <c r="BV1664" s="426">
        <v>0.34</v>
      </c>
      <c r="BW1664" s="424">
        <v>0</v>
      </c>
      <c r="BX1664" s="361">
        <v>3.2881248000000007</v>
      </c>
      <c r="BY1664" s="425">
        <v>3.044</v>
      </c>
      <c r="BZ1664" s="425"/>
      <c r="CA1664" s="425"/>
      <c r="CB1664" s="361">
        <f>_xll.SRS1Splines.Functions25.Linear_Interp(V_NSPC!$N$4:$N$67,V_NSPC!$P$4:$P$67,CI1664)</f>
        <v>59.4890254596001</v>
      </c>
      <c r="CC1664" s="361">
        <f>(CB1664/V_NSPC!$T$5)*100</f>
        <v>49.098257285145621</v>
      </c>
      <c r="CD1664" s="353">
        <f>CB1664-V_NSPC!$T$6</f>
        <v>58.421858659600097</v>
      </c>
      <c r="CE1664" s="361">
        <f>IFERROR((CB1664 - V_NSPC!$T$6) / (V_NSPC!$T$5- V_NSPC!$T$6) * 100, 0)</f>
        <v>48.645947220380727</v>
      </c>
      <c r="CF1664" s="361">
        <v>995</v>
      </c>
      <c r="CG1664" s="361">
        <v>955</v>
      </c>
      <c r="CH1664" s="361"/>
      <c r="CI1664" s="429">
        <v>983.72</v>
      </c>
      <c r="CJ1664" s="361"/>
      <c r="CK1664" s="426"/>
      <c r="CL1664" s="424"/>
      <c r="CM1664" s="361">
        <v>3.2881248000000007</v>
      </c>
      <c r="CN1664" s="425">
        <v>1.401</v>
      </c>
      <c r="CO1664" s="425">
        <v>1.82</v>
      </c>
      <c r="CP1664" s="425">
        <v>0</v>
      </c>
      <c r="CQ1664" s="361">
        <f>_xll.SRS1Splines.Functions25.Linear_Interp(V_NSPC!$X$4:$X$46,V_NSPC!$Z$4:$Z$46,CX1664)</f>
        <v>12.7730048602001</v>
      </c>
      <c r="CR1664" s="361">
        <f>(CQ1664/V_NSPC!$AD$5)*100</f>
        <v>82.709797298185677</v>
      </c>
      <c r="CS1664" s="353">
        <f>CQ1664-V_NSPC!$AD$6</f>
        <v>4.6745663402000996</v>
      </c>
      <c r="CT1664" s="361">
        <f>IFERROR((CQ1664 - V_NSPC!$AD$6) / (V_NSPC!$AD$5- V_NSPC!$AD$6) * 100, 0)</f>
        <v>63.645265321699064</v>
      </c>
      <c r="CU1664" s="361">
        <v>909</v>
      </c>
      <c r="CV1664" s="361">
        <v>905</v>
      </c>
      <c r="CW1664" s="361"/>
      <c r="CX1664" s="429">
        <v>907.82</v>
      </c>
      <c r="CY1664" s="361">
        <v>3.7143870967741934</v>
      </c>
      <c r="CZ1664" s="426">
        <v>2.6230000000000002</v>
      </c>
    </row>
    <row r="1665" spans="1:104">
      <c r="A1665" s="352">
        <v>46224</v>
      </c>
      <c r="B1665" s="430">
        <v>0</v>
      </c>
      <c r="C1665" s="420">
        <v>3.5206451612903198</v>
      </c>
      <c r="D1665" s="421">
        <v>1.436976</v>
      </c>
      <c r="E1665" s="421">
        <v>1.4572440000000002</v>
      </c>
      <c r="F1665" s="421">
        <v>0</v>
      </c>
      <c r="G1665" s="361">
        <f>_xll.SRS1Splines.Functions25.Linear_Interp(V_NEM!$R$687:$R$703,V_NEM!$T$687:$T$703,M1665)+_xll.SRS1Splines.Functions25.Linear_Interp(V_NEM!$AB$687:$AB$703,V_NEM!$AD$687:$AD$703,N1665)</f>
        <v>0.79740449285000203</v>
      </c>
      <c r="H1665" s="353">
        <f>(G1665/(V_NEM!$T$696+V_NEM!$AD$696))*100</f>
        <v>82.276659823335137</v>
      </c>
      <c r="I1665" s="353">
        <f>G1665-(V_NEM!$T$694+V_NEM!$AD$694)</f>
        <v>0.15791835785000208</v>
      </c>
      <c r="J1665" s="353">
        <f>((IFERROR((_xll.SRS1Splines.Functions25.Linear_Interp(V_NEM!$R$687:$R$703,V_NEM!$T$687:$T$703,M1665) - V_NEM!$X$689) / (V_NEM!$X$688- V_NEM!$X$689) * 100, 0))+(IFERROR((_xll.SRS1Splines.Functions25.Linear_Interp(V_NEM!$AB$687:$AB$703,V_NEM!$AD$687:$AD$703,N1665) - V_NEM!$AH$689) / (V_NEM!$AH$688- V_NEM!$AH$689) * 100, 0)))/2</f>
        <v>51.778043542557</v>
      </c>
      <c r="K1665" s="353">
        <v>784.3</v>
      </c>
      <c r="L1665" s="353">
        <v>781.8</v>
      </c>
      <c r="M1665" s="422">
        <v>782.99</v>
      </c>
      <c r="N1665" s="422">
        <v>783.21</v>
      </c>
      <c r="O1665" s="361">
        <v>2.7401027096774193</v>
      </c>
      <c r="P1665" s="423">
        <v>1.4949079999999999</v>
      </c>
      <c r="Q1665" s="424">
        <v>4.5999999999999996</v>
      </c>
      <c r="R1665" s="361">
        <v>4.0177419354838708</v>
      </c>
      <c r="S1665" s="425">
        <v>0.46699267491874658</v>
      </c>
      <c r="T1665" s="425">
        <v>3.4953375999999996</v>
      </c>
      <c r="U1665" s="425"/>
      <c r="V1665" s="361">
        <f>_xll.SRS1Splines.Functions25.Linear_Interp(V_NK3!$P$8:$P$32,V_NK3!$R$8:$R$32,AC1665)</f>
        <v>185.67281600000101</v>
      </c>
      <c r="W1665" s="361">
        <f>(V1665/V_NK3!$R$28)*100</f>
        <v>34.247679824513064</v>
      </c>
      <c r="X1665" s="353">
        <f>V1665-V_NK3!$R$8</f>
        <v>129.094164000001</v>
      </c>
      <c r="Y1665" s="353">
        <f>IFERROR((V1665 - V_NK3!$V$10) / (V_NK3!$V$9- V_NK3!$V$10) * 100, 0)</f>
        <v>26.586190768566681</v>
      </c>
      <c r="Z1665" s="353">
        <v>541.79999999999995</v>
      </c>
      <c r="AA1665" s="353">
        <v>521</v>
      </c>
      <c r="AB1665" s="361">
        <v>529.57498103438616</v>
      </c>
      <c r="AC1665" s="422">
        <v>529.20000000000005</v>
      </c>
      <c r="AD1665" s="353">
        <v>0.70967741935483875</v>
      </c>
      <c r="AE1665" s="426">
        <v>0.75985599999999998</v>
      </c>
      <c r="AF1665" s="427">
        <v>0</v>
      </c>
      <c r="AG1665" s="361">
        <v>1.814516129032258</v>
      </c>
      <c r="AH1665" s="425">
        <v>3.8177390571422043</v>
      </c>
      <c r="AI1665" s="425">
        <v>3.0313961999999943</v>
      </c>
      <c r="AJ1665" s="425"/>
      <c r="AK1665" s="361">
        <f>_xll.SRS1Splines.Functions25.Linear_Interp(V_NK2!$R$10:$R$21,V_NK2!$T$10:$T$21,AR1665)</f>
        <v>65.982971428598205</v>
      </c>
      <c r="AL1665" s="361">
        <f>(AK1665/V_NK2!$T$18)*100</f>
        <v>92.41312525013754</v>
      </c>
      <c r="AM1665" s="353">
        <f>AK1665-V_NK2!$T$11</f>
        <v>25.162971428570408</v>
      </c>
      <c r="AN1665" s="353">
        <f>IFERROR((AK1665 - V_NK2!$X$12) / (V_NK2!$X$11- V_NK2!$X$12) * 100, 0)</f>
        <v>82.285714285714988</v>
      </c>
      <c r="AO1665" s="353">
        <v>427</v>
      </c>
      <c r="AP1665" s="353">
        <v>420</v>
      </c>
      <c r="AQ1665" s="353"/>
      <c r="AR1665" s="422">
        <v>425.76</v>
      </c>
      <c r="AS1665" s="361">
        <v>1.12903225806452</v>
      </c>
      <c r="AT1665" s="426">
        <v>0.72176099999999999</v>
      </c>
      <c r="AU1665" s="424">
        <v>4.5999999999999996</v>
      </c>
      <c r="AV1665" s="361">
        <v>0.93311999999999995</v>
      </c>
      <c r="AW1665" s="425">
        <v>0.48</v>
      </c>
      <c r="AX1665" s="425">
        <v>0.46</v>
      </c>
      <c r="AY1665" s="425"/>
      <c r="AZ1665" s="361">
        <f>_xll.SRS1Splines.Functions25.Linear_Interp(V_NNG3A!$H$4:$H$12,V_NNG3A!$I$4:$I$12,BF1665)</f>
        <v>12.293900000000001</v>
      </c>
      <c r="BA1665" s="361">
        <f>(AZ1665/V_NNG3A!$I$8)*100</f>
        <v>88.76462093862817</v>
      </c>
      <c r="BB1665" s="353">
        <f>_xll.SRS1Splines.Functions25.Linear_Interp(V_NNG3A!$H$4:$H$12,V_NNG3A!$J$4:$J$12,BF1665)</f>
        <v>1.30631379310353</v>
      </c>
      <c r="BC1665" s="353">
        <f>IFERROR((AZ1665-V_NNG3A!$J$20) / (V_NNG3A!$J$19-V_NNG3A!$J$20) * 100, 0)</f>
        <v>45.636790748103643</v>
      </c>
      <c r="BD1665" s="353">
        <v>1050</v>
      </c>
      <c r="BE1665" s="353">
        <v>1047</v>
      </c>
      <c r="BF1665" s="428">
        <v>1048.74</v>
      </c>
      <c r="BG1665" s="361">
        <v>0.33225806451612905</v>
      </c>
      <c r="BH1665" s="426">
        <v>0.15</v>
      </c>
      <c r="BI1665" s="424">
        <v>0</v>
      </c>
      <c r="BJ1665" s="361">
        <v>4.8470399999999998</v>
      </c>
      <c r="BK1665" s="425">
        <v>4.8499999999999996</v>
      </c>
      <c r="BL1665" s="425">
        <v>2.12</v>
      </c>
      <c r="BM1665" s="425">
        <f t="shared" si="28"/>
        <v>2.7299999999999995</v>
      </c>
      <c r="BN1665" s="361">
        <f>_xll.SRS1Splines.Functions25.Linear_Interp(V_XNN1!$K$3:$K$8,V_XNN1!$L$3:$L$8,BT1665)</f>
        <v>0.22247400000000001</v>
      </c>
      <c r="BO1665" s="361">
        <f>(BN1665/V_XNN1!$L$7)*100</f>
        <v>105.94000000000001</v>
      </c>
      <c r="BP1665" s="353">
        <f>_xll.SRS1Splines.Functions25.Linear_Interp(V_XNN1!$K$3:$K$8,V_XNN1!$M$3:$M$8,BT1665)</f>
        <v>6.6473999999999797E-2</v>
      </c>
      <c r="BQ1665" s="353">
        <f>IFERROR((BN1665 - V_XNN1!$M$16) / (V_XNN1!$M$15- V_XNN1!$M$16) * 100, 0)</f>
        <v>111.0306406685237</v>
      </c>
      <c r="BR1665" s="353">
        <v>252</v>
      </c>
      <c r="BS1665" s="353">
        <v>249</v>
      </c>
      <c r="BT1665" s="428">
        <v>252.7</v>
      </c>
      <c r="BU1665" s="361">
        <v>0.33805200000000002</v>
      </c>
      <c r="BV1665" s="426">
        <v>0.35</v>
      </c>
      <c r="BW1665" s="424">
        <v>0</v>
      </c>
      <c r="BX1665" s="361">
        <v>3.2881248000000007</v>
      </c>
      <c r="BY1665" s="425">
        <v>2.7748224000000001</v>
      </c>
      <c r="BZ1665" s="425"/>
      <c r="CA1665" s="425"/>
      <c r="CB1665" s="361">
        <f>_xll.SRS1Splines.Functions25.Linear_Interp(V_NSPC!$N$4:$N$67,V_NSPC!$P$4:$P$67,CI1665)</f>
        <v>61.557121872800202</v>
      </c>
      <c r="CC1665" s="361">
        <f>(CB1665/V_NSPC!$T$5)*100</f>
        <v>50.805125552045418</v>
      </c>
      <c r="CD1665" s="353">
        <f>CB1665-V_NSPC!$T$6</f>
        <v>60.4899550728002</v>
      </c>
      <c r="CE1665" s="361">
        <f>IFERROR((CB1665 - V_NSPC!$T$6) / (V_NSPC!$T$5- V_NSPC!$T$6) * 100, 0)</f>
        <v>50.367982624104727</v>
      </c>
      <c r="CF1665" s="361">
        <v>995</v>
      </c>
      <c r="CG1665" s="361">
        <v>955</v>
      </c>
      <c r="CH1665" s="361"/>
      <c r="CI1665" s="429">
        <v>984.19</v>
      </c>
      <c r="CJ1665" s="361"/>
      <c r="CK1665" s="426"/>
      <c r="CL1665" s="424"/>
      <c r="CM1665" s="361">
        <v>3.2881248000000007</v>
      </c>
      <c r="CN1665" s="425">
        <v>1.1294207999999999</v>
      </c>
      <c r="CO1665" s="425">
        <v>1.7565120000000001</v>
      </c>
      <c r="CP1665" s="425">
        <v>0</v>
      </c>
      <c r="CQ1665" s="361">
        <f>_xll.SRS1Splines.Functions25.Linear_Interp(V_NSPC!$X$4:$X$46,V_NSPC!$Z$4:$Z$46,CX1665)</f>
        <v>11.6020468942001</v>
      </c>
      <c r="CR1665" s="361">
        <f>(CQ1665/V_NSPC!$AD$5)*100</f>
        <v>75.127423606750426</v>
      </c>
      <c r="CS1665" s="353">
        <f>CQ1665-V_NSPC!$AD$6</f>
        <v>3.5036083742001001</v>
      </c>
      <c r="CT1665" s="361">
        <f>IFERROR((CQ1665 - V_NSPC!$AD$6) / (V_NSPC!$AD$5- V_NSPC!$AD$6) * 100, 0)</f>
        <v>47.702410947011359</v>
      </c>
      <c r="CU1665" s="361">
        <v>909</v>
      </c>
      <c r="CV1665" s="361">
        <v>905</v>
      </c>
      <c r="CW1665" s="361"/>
      <c r="CX1665" s="429">
        <v>907.22</v>
      </c>
      <c r="CY1665" s="361">
        <v>3.7143870967741934</v>
      </c>
      <c r="CZ1665" s="426">
        <v>2.70322</v>
      </c>
    </row>
    <row r="1666" spans="1:104">
      <c r="A1666" s="352">
        <v>46225</v>
      </c>
      <c r="B1666" s="430">
        <v>37</v>
      </c>
      <c r="C1666" s="420">
        <v>3.5206451612903225</v>
      </c>
      <c r="D1666" s="421">
        <v>1.56</v>
      </c>
      <c r="E1666" s="421">
        <v>1.47</v>
      </c>
      <c r="F1666" s="421">
        <v>2.2500000000000003E-2</v>
      </c>
      <c r="G1666" s="361">
        <f>_xll.SRS1Splines.Functions25.Linear_Interp(V_NEM!$R$687:$R$703,V_NEM!$T$687:$T$703,M1666)+_xll.SRS1Splines.Functions25.Linear_Interp(V_NEM!$AB$687:$AB$703,V_NEM!$AD$687:$AD$703,N1666)</f>
        <v>0.90168802720000796</v>
      </c>
      <c r="H1666" s="353">
        <f>(G1666/(V_NEM!$T$696+V_NEM!$AD$696))*100</f>
        <v>93.036695611727055</v>
      </c>
      <c r="I1666" s="353">
        <f>G1666-(V_NEM!$T$694+V_NEM!$AD$694)</f>
        <v>0.262201892200008</v>
      </c>
      <c r="J1666" s="353">
        <f>((IFERROR((_xll.SRS1Splines.Functions25.Linear_Interp(V_NEM!$R$687:$R$703,V_NEM!$T$687:$T$703,M1666) - V_NEM!$X$689) / (V_NEM!$X$688- V_NEM!$X$689) * 100, 0))+(IFERROR((_xll.SRS1Splines.Functions25.Linear_Interp(V_NEM!$AB$687:$AB$703,V_NEM!$AD$687:$AD$703,N1666) - V_NEM!$AH$689) / (V_NEM!$AH$688- V_NEM!$AH$689) * 100, 0)))/2</f>
        <v>100.80307442412666</v>
      </c>
      <c r="K1666" s="353">
        <v>784.3</v>
      </c>
      <c r="L1666" s="353">
        <v>781.8</v>
      </c>
      <c r="M1666" s="422">
        <v>783.44</v>
      </c>
      <c r="N1666" s="422">
        <v>784.5</v>
      </c>
      <c r="O1666" s="361">
        <v>2.7401027096774193</v>
      </c>
      <c r="P1666" s="423">
        <v>1.474</v>
      </c>
      <c r="Q1666" s="424">
        <v>2.2000000000000002</v>
      </c>
      <c r="R1666" s="361">
        <v>4.0177419354838708</v>
      </c>
      <c r="S1666" s="425">
        <v>0.03</v>
      </c>
      <c r="T1666" s="425">
        <v>5.3</v>
      </c>
      <c r="U1666" s="425"/>
      <c r="V1666" s="361">
        <f>_xll.SRS1Splines.Functions25.Linear_Interp(V_NK3!$P$8:$P$32,V_NK3!$R$8:$R$32,AC1666)</f>
        <v>180.319418100001</v>
      </c>
      <c r="W1666" s="361">
        <f>(V1666/V_NK3!$R$28)*100</f>
        <v>33.260236098489003</v>
      </c>
      <c r="X1666" s="353">
        <f>V1666-V_NK3!$R$8</f>
        <v>123.740766100001</v>
      </c>
      <c r="Y1666" s="353">
        <f>IFERROR((V1666 - V_NK3!$V$10) / (V_NK3!$V$9- V_NK3!$V$10) * 100, 0)</f>
        <v>25.483689668443798</v>
      </c>
      <c r="Z1666" s="353">
        <v>541.79999999999995</v>
      </c>
      <c r="AA1666" s="353">
        <v>521</v>
      </c>
      <c r="AB1666" s="361">
        <v>529.52803620341001</v>
      </c>
      <c r="AC1666" s="422">
        <v>528.95000000000005</v>
      </c>
      <c r="AD1666" s="353">
        <v>0.70967741935483875</v>
      </c>
      <c r="AE1666" s="426">
        <v>1.1299999999999999</v>
      </c>
      <c r="AF1666" s="427">
        <v>0.6</v>
      </c>
      <c r="AG1666" s="361">
        <v>1.814516129032258</v>
      </c>
      <c r="AH1666" s="425">
        <v>5</v>
      </c>
      <c r="AI1666" s="425">
        <v>4.43</v>
      </c>
      <c r="AJ1666" s="425"/>
      <c r="AK1666" s="361">
        <f>_xll.SRS1Splines.Functions25.Linear_Interp(V_NK2!$R$10:$R$21,V_NK2!$T$10:$T$21,AR1666)</f>
        <v>66.550885714312003</v>
      </c>
      <c r="AL1666" s="361">
        <f>(AK1666/V_NK2!$T$18)*100</f>
        <v>93.208523409400556</v>
      </c>
      <c r="AM1666" s="353">
        <f>AK1666-V_NK2!$T$11</f>
        <v>25.730885714284206</v>
      </c>
      <c r="AN1666" s="353">
        <f>IFERROR((AK1666 - V_NK2!$X$12) / (V_NK2!$X$11- V_NK2!$X$12) * 100, 0)</f>
        <v>84.142857142856343</v>
      </c>
      <c r="AO1666" s="353">
        <v>427</v>
      </c>
      <c r="AP1666" s="353">
        <v>420</v>
      </c>
      <c r="AQ1666" s="353"/>
      <c r="AR1666" s="422">
        <v>425.89</v>
      </c>
      <c r="AS1666" s="361">
        <v>1.1290322580645162</v>
      </c>
      <c r="AT1666" s="426">
        <v>1.03</v>
      </c>
      <c r="AU1666" s="424">
        <v>1.3</v>
      </c>
      <c r="AV1666" s="361">
        <v>0.93311999999999995</v>
      </c>
      <c r="AW1666" s="425">
        <v>0.46</v>
      </c>
      <c r="AX1666" s="425">
        <v>0.54700000000000004</v>
      </c>
      <c r="AY1666" s="425"/>
      <c r="AZ1666" s="361">
        <f>_xll.SRS1Splines.Functions25.Linear_Interp(V_NNG3A!$H$4:$H$12,V_NNG3A!$I$4:$I$12,BF1666)</f>
        <v>11.8616500000001</v>
      </c>
      <c r="BA1666" s="361">
        <f>(AZ1666/V_NNG3A!$I$8)*100</f>
        <v>85.643682310470041</v>
      </c>
      <c r="BB1666" s="353">
        <f>_xll.SRS1Splines.Functions25.Linear_Interp(V_NNG3A!$H$4:$H$12,V_NNG3A!$J$4:$J$12,BF1666)</f>
        <v>0.87406379310363203</v>
      </c>
      <c r="BC1666" s="353">
        <f>IFERROR((AZ1666-V_NNG3A!$J$20) / (V_NNG3A!$J$19-V_NNG3A!$J$20) * 100, 0)</f>
        <v>30.53589928924702</v>
      </c>
      <c r="BD1666" s="353">
        <v>1050</v>
      </c>
      <c r="BE1666" s="353">
        <v>1047</v>
      </c>
      <c r="BF1666" s="428">
        <v>1048.3900000000001</v>
      </c>
      <c r="BG1666" s="361">
        <v>0.33225806451612905</v>
      </c>
      <c r="BH1666" s="426">
        <v>0.18</v>
      </c>
      <c r="BI1666" s="424">
        <v>0</v>
      </c>
      <c r="BJ1666" s="361">
        <v>4.8470399999999998</v>
      </c>
      <c r="BK1666" s="425">
        <v>3.33</v>
      </c>
      <c r="BL1666" s="425">
        <v>2.12</v>
      </c>
      <c r="BM1666" s="425">
        <f>BK1666-BL1666</f>
        <v>1.21</v>
      </c>
      <c r="BN1666" s="361">
        <f>_xll.SRS1Splines.Functions25.Linear_Interp(V_XNN1!$K$3:$K$8,V_XNN1!$L$3:$L$8,BT1666)</f>
        <v>0.22247400000000001</v>
      </c>
      <c r="BO1666" s="361">
        <f>(BN1666/V_XNN1!$L$7)*100</f>
        <v>105.94000000000001</v>
      </c>
      <c r="BP1666" s="353">
        <f>_xll.SRS1Splines.Functions25.Linear_Interp(V_XNN1!$K$3:$K$8,V_XNN1!$M$3:$M$8,BT1666)</f>
        <v>6.6473999999999797E-2</v>
      </c>
      <c r="BQ1666" s="353">
        <f>IFERROR((BN1666 - V_XNN1!$M$16) / (V_XNN1!$M$15- V_XNN1!$M$16) * 100, 0)</f>
        <v>111.0306406685237</v>
      </c>
      <c r="BR1666" s="353">
        <v>252</v>
      </c>
      <c r="BS1666" s="353">
        <v>249</v>
      </c>
      <c r="BT1666" s="428">
        <v>252.7</v>
      </c>
      <c r="BU1666" s="361">
        <v>0.33805200000000002</v>
      </c>
      <c r="BV1666" s="426">
        <v>0.34300000000000003</v>
      </c>
      <c r="BW1666" s="424">
        <v>44.21</v>
      </c>
      <c r="BX1666" s="361">
        <v>3.2881248000000007</v>
      </c>
      <c r="BY1666" s="425">
        <v>2.556</v>
      </c>
      <c r="BZ1666" s="425"/>
      <c r="CA1666" s="425"/>
      <c r="CB1666" s="361">
        <f>_xll.SRS1Splines.Functions25.Linear_Interp(V_NSPC!$N$4:$N$67,V_NSPC!$P$4:$P$67,CI1666)</f>
        <v>61.915088042399901</v>
      </c>
      <c r="CC1666" s="361">
        <f>(CB1666/V_NSPC!$T$5)*100</f>
        <v>51.10056685333754</v>
      </c>
      <c r="CD1666" s="353">
        <f>CB1666-V_NSPC!$T$6</f>
        <v>60.847921242399899</v>
      </c>
      <c r="CE1666" s="361">
        <f>IFERROR((CB1666 - V_NSPC!$T$6) / (V_NSPC!$T$5- V_NSPC!$T$6) * 100, 0)</f>
        <v>50.66604920042662</v>
      </c>
      <c r="CF1666" s="361">
        <v>995</v>
      </c>
      <c r="CG1666" s="361">
        <v>955</v>
      </c>
      <c r="CH1666" s="361"/>
      <c r="CI1666" s="429">
        <v>984.27</v>
      </c>
      <c r="CJ1666" s="361"/>
      <c r="CK1666" s="426"/>
      <c r="CL1666" s="424"/>
      <c r="CM1666" s="361">
        <v>3.2881248000000007</v>
      </c>
      <c r="CN1666" s="425">
        <v>1.034</v>
      </c>
      <c r="CO1666" s="425">
        <v>2.4300000000000002</v>
      </c>
      <c r="CP1666" s="425">
        <v>0</v>
      </c>
      <c r="CQ1666" s="361">
        <f>_xll.SRS1Splines.Functions25.Linear_Interp(V_NSPC!$X$4:$X$46,V_NSPC!$Z$4:$Z$46,CX1666)</f>
        <v>9.8703499520000708</v>
      </c>
      <c r="CR1666" s="361">
        <f>(CQ1666/V_NSPC!$AD$5)*100</f>
        <v>63.914063505593418</v>
      </c>
      <c r="CS1666" s="353">
        <f>CQ1666-V_NSPC!$AD$6</f>
        <v>1.7719114320000706</v>
      </c>
      <c r="CT1666" s="361">
        <f>IFERROR((CQ1666 - V_NSPC!$AD$6) / (V_NSPC!$AD$5- V_NSPC!$AD$6) * 100, 0)</f>
        <v>24.124970106075942</v>
      </c>
      <c r="CU1666" s="361">
        <v>909</v>
      </c>
      <c r="CV1666" s="361">
        <v>905</v>
      </c>
      <c r="CW1666" s="361"/>
      <c r="CX1666" s="429">
        <v>906.2</v>
      </c>
      <c r="CY1666" s="361">
        <v>3.7143870967741934</v>
      </c>
      <c r="CZ1666" s="426">
        <v>3.6619999999999999</v>
      </c>
    </row>
    <row r="1667" spans="1:104">
      <c r="A1667" s="352">
        <v>46226</v>
      </c>
      <c r="B1667" s="430">
        <v>17.399999999999999</v>
      </c>
      <c r="C1667" s="420">
        <v>3.5206451612903225</v>
      </c>
      <c r="D1667" s="421">
        <v>1.9740239999999996</v>
      </c>
      <c r="E1667" s="421">
        <v>1.999908</v>
      </c>
      <c r="F1667" s="421">
        <v>1.3428000000000001E-2</v>
      </c>
      <c r="G1667" s="361">
        <f>_xll.SRS1Splines.Functions25.Linear_Interp(V_NEM!$R$687:$R$703,V_NEM!$T$687:$T$703,M1667)+_xll.SRS1Splines.Functions25.Linear_Interp(V_NEM!$AB$687:$AB$703,V_NEM!$AD$687:$AD$703,N1667)</f>
        <v>0.81725103779999997</v>
      </c>
      <c r="H1667" s="353">
        <f>(G1667/(V_NEM!$T$696+V_NEM!$AD$696))*100</f>
        <v>84.324437885988559</v>
      </c>
      <c r="I1667" s="353">
        <f>G1667-(V_NEM!$T$694+V_NEM!$AD$694)</f>
        <v>0.17776490280000001</v>
      </c>
      <c r="J1667" s="353">
        <f>((IFERROR((_xll.SRS1Splines.Functions25.Linear_Interp(V_NEM!$R$687:$R$703,V_NEM!$T$687:$T$703,M1667) - V_NEM!$X$689) / (V_NEM!$X$688- V_NEM!$X$689) * 100, 0))+(IFERROR((_xll.SRS1Splines.Functions25.Linear_Interp(V_NEM!$AB$687:$AB$703,V_NEM!$AD$687:$AD$703,N1667) - V_NEM!$AH$689) / (V_NEM!$AH$688- V_NEM!$AH$689) * 100, 0)))/2</f>
        <v>70.357605030412046</v>
      </c>
      <c r="K1667" s="353">
        <v>784.3</v>
      </c>
      <c r="L1667" s="353">
        <v>781.8</v>
      </c>
      <c r="M1667" s="422">
        <v>783</v>
      </c>
      <c r="N1667" s="422">
        <v>783.89</v>
      </c>
      <c r="O1667" s="361">
        <v>2.7401027096774193</v>
      </c>
      <c r="P1667" s="423">
        <v>2.0016419999999999</v>
      </c>
      <c r="Q1667" s="424">
        <v>2.2000000000000002</v>
      </c>
      <c r="R1667" s="361">
        <v>4.0177419354838708</v>
      </c>
      <c r="S1667" s="425">
        <v>1.0615938347868346</v>
      </c>
      <c r="T1667" s="425">
        <v>0</v>
      </c>
      <c r="U1667" s="425"/>
      <c r="V1667" s="361">
        <f>_xll.SRS1Splines.Functions25.Linear_Interp(V_NK3!$P$8:$P$32,V_NK3!$R$8:$R$32,AC1667)</f>
        <v>181.346609</v>
      </c>
      <c r="W1667" s="361">
        <f>(V1667/V_NK3!$R$28)*100</f>
        <v>33.449703279628856</v>
      </c>
      <c r="X1667" s="353">
        <f>V1667-V_NK3!$R$8</f>
        <v>124.767957</v>
      </c>
      <c r="Y1667" s="353">
        <f>IFERROR((V1667 - V_NK3!$V$10) / (V_NK3!$V$9- V_NK3!$V$10) * 100, 0)</f>
        <v>25.695233648256156</v>
      </c>
      <c r="Z1667" s="353">
        <v>541.79999999999995</v>
      </c>
      <c r="AA1667" s="353">
        <v>521</v>
      </c>
      <c r="AB1667" s="361">
        <v>529.48109137243387</v>
      </c>
      <c r="AC1667" s="422">
        <v>529</v>
      </c>
      <c r="AD1667" s="353">
        <v>0.70967741935483875</v>
      </c>
      <c r="AE1667" s="426">
        <v>0</v>
      </c>
      <c r="AF1667" s="427">
        <v>20</v>
      </c>
      <c r="AG1667" s="361">
        <v>1.814516129032258</v>
      </c>
      <c r="AH1667" s="425">
        <v>1.0047714285709857</v>
      </c>
      <c r="AI1667" s="425">
        <v>0</v>
      </c>
      <c r="AJ1667" s="425"/>
      <c r="AK1667" s="361">
        <f>_xll.SRS1Splines.Functions25.Linear_Interp(V_NK2!$R$10:$R$21,V_NK2!$T$10:$T$21,AR1667)</f>
        <v>67.555657142883106</v>
      </c>
      <c r="AL1667" s="361">
        <f>(AK1667/V_NK2!$T$18)*100</f>
        <v>94.615766306558967</v>
      </c>
      <c r="AM1667" s="353">
        <f>AK1667-V_NK2!$T$11</f>
        <v>26.73565714285531</v>
      </c>
      <c r="AN1667" s="353">
        <f>IFERROR((AK1667 - V_NK2!$X$12) / (V_NK2!$X$11- V_NK2!$X$12) * 100, 0)</f>
        <v>87.428571428569725</v>
      </c>
      <c r="AO1667" s="353">
        <v>427</v>
      </c>
      <c r="AP1667" s="353">
        <v>420</v>
      </c>
      <c r="AQ1667" s="353"/>
      <c r="AR1667" s="422">
        <v>426.12</v>
      </c>
      <c r="AS1667" s="361">
        <v>1.1290322580645162</v>
      </c>
      <c r="AT1667" s="426">
        <v>0</v>
      </c>
      <c r="AU1667" s="424">
        <v>10.7</v>
      </c>
      <c r="AV1667" s="361">
        <v>0.93311999999999995</v>
      </c>
      <c r="AW1667" s="425">
        <v>0.39697727272723476</v>
      </c>
      <c r="AX1667" s="425">
        <v>0.3553772727272726</v>
      </c>
      <c r="AY1667" s="425"/>
      <c r="AZ1667" s="361">
        <f>_xll.SRS1Splines.Functions25.Linear_Interp(V_NNG3A!$H$4:$H$12,V_NNG3A!$I$4:$I$12,BF1667)</f>
        <v>12.059249999999899</v>
      </c>
      <c r="BA1667" s="361">
        <f>(AZ1667/V_NNG3A!$I$8)*100</f>
        <v>87.070397111912641</v>
      </c>
      <c r="BB1667" s="353">
        <f>_xll.SRS1Splines.Functions25.Linear_Interp(V_NNG3A!$H$4:$H$12,V_NNG3A!$J$4:$J$12,BF1667)</f>
        <v>1.07166379310346</v>
      </c>
      <c r="BC1667" s="353">
        <f>IFERROR((AZ1667-V_NNG3A!$J$20) / (V_NNG3A!$J$19-V_NNG3A!$J$20) * 100, 0)</f>
        <v>37.439163956147468</v>
      </c>
      <c r="BD1667" s="353">
        <v>1050</v>
      </c>
      <c r="BE1667" s="353">
        <v>1047</v>
      </c>
      <c r="BF1667" s="428">
        <v>1048.55</v>
      </c>
      <c r="BG1667" s="361">
        <v>0.33225806451612905</v>
      </c>
      <c r="BH1667" s="426">
        <v>0.1173399999999965</v>
      </c>
      <c r="BI1667" s="424">
        <v>1</v>
      </c>
      <c r="BJ1667" s="361">
        <v>4.8470399999999998</v>
      </c>
      <c r="BK1667" s="425">
        <v>4.8470399999999998</v>
      </c>
      <c r="BL1667" s="425">
        <v>2.1142080000000001</v>
      </c>
      <c r="BM1667" s="425">
        <f t="shared" si="28"/>
        <v>2.7328319999999997</v>
      </c>
      <c r="BN1667" s="361">
        <f>_xll.SRS1Splines.Functions25.Linear_Interp(V_XNN1!$K$3:$K$8,V_XNN1!$L$3:$L$8,BT1667)</f>
        <v>0.22247400000000001</v>
      </c>
      <c r="BO1667" s="361">
        <f>(BN1667/V_XNN1!$L$7)*100</f>
        <v>105.94000000000001</v>
      </c>
      <c r="BP1667" s="353">
        <f>_xll.SRS1Splines.Functions25.Linear_Interp(V_XNN1!$K$3:$K$8,V_XNN1!$M$3:$M$8,BT1667)</f>
        <v>6.6473999999999797E-2</v>
      </c>
      <c r="BQ1667" s="353">
        <f>IFERROR((BN1667 - V_XNN1!$M$16) / (V_XNN1!$M$15- V_XNN1!$M$16) * 100, 0)</f>
        <v>111.0306406685237</v>
      </c>
      <c r="BR1667" s="353">
        <v>252</v>
      </c>
      <c r="BS1667" s="353">
        <v>249</v>
      </c>
      <c r="BT1667" s="428">
        <v>252.7</v>
      </c>
      <c r="BU1667" s="361">
        <v>0.33805200000000002</v>
      </c>
      <c r="BV1667" s="426">
        <v>0.34340700000000002</v>
      </c>
      <c r="BW1667" s="424">
        <v>19.2</v>
      </c>
      <c r="BX1667" s="361">
        <v>3.2881248000000007</v>
      </c>
      <c r="BY1667" s="425">
        <v>2.4870239999999999</v>
      </c>
      <c r="BZ1667" s="425"/>
      <c r="CA1667" s="425"/>
      <c r="CB1667" s="361">
        <f>_xll.SRS1Splines.Functions25.Linear_Interp(V_NSPC!$N$4:$N$67,V_NSPC!$P$4:$P$67,CI1667)</f>
        <v>62.362545754400003</v>
      </c>
      <c r="CC1667" s="361">
        <f>(CB1667/V_NSPC!$T$5)*100</f>
        <v>51.469868479953071</v>
      </c>
      <c r="CD1667" s="353">
        <f>CB1667-V_NSPC!$T$6</f>
        <v>61.2953789544</v>
      </c>
      <c r="CE1667" s="361">
        <f>IFERROR((CB1667 - V_NSPC!$T$6) / (V_NSPC!$T$5- V_NSPC!$T$6) * 100, 0)</f>
        <v>51.038632420829401</v>
      </c>
      <c r="CF1667" s="361">
        <v>995</v>
      </c>
      <c r="CG1667" s="361">
        <v>955</v>
      </c>
      <c r="CH1667" s="361"/>
      <c r="CI1667" s="429">
        <v>984.37</v>
      </c>
      <c r="CJ1667" s="361"/>
      <c r="CK1667" s="426"/>
      <c r="CL1667" s="424"/>
      <c r="CM1667" s="361">
        <v>3.2881248000000007</v>
      </c>
      <c r="CN1667" s="425">
        <v>1.0099296</v>
      </c>
      <c r="CO1667" s="425">
        <v>2.9920320000000005</v>
      </c>
      <c r="CP1667" s="425">
        <v>0</v>
      </c>
      <c r="CQ1667" s="361">
        <f>_xll.SRS1Splines.Functions25.Linear_Interp(V_NSPC!$X$4:$X$46,V_NSPC!$Z$4:$Z$46,CX1667)</f>
        <v>8.7492847745000706</v>
      </c>
      <c r="CR1667" s="361">
        <f>(CQ1667/V_NSPC!$AD$5)*100</f>
        <v>56.654763551985873</v>
      </c>
      <c r="CS1667" s="353">
        <f>CQ1667-V_NSPC!$AD$6</f>
        <v>0.65084625450007039</v>
      </c>
      <c r="CT1667" s="361">
        <f>IFERROR((CQ1667 - V_NSPC!$AD$6) / (V_NSPC!$AD$5- V_NSPC!$AD$6) * 100, 0)</f>
        <v>8.8614171960853785</v>
      </c>
      <c r="CU1667" s="361">
        <v>909</v>
      </c>
      <c r="CV1667" s="361">
        <v>905</v>
      </c>
      <c r="CW1667" s="361"/>
      <c r="CX1667" s="429">
        <v>905.45</v>
      </c>
      <c r="CY1667" s="361">
        <v>3.7143870967741934</v>
      </c>
      <c r="CZ1667" s="426">
        <v>3.5649600000000001</v>
      </c>
    </row>
    <row r="1668" spans="1:104">
      <c r="A1668" s="352">
        <v>46227</v>
      </c>
      <c r="B1668" s="430">
        <v>10.8</v>
      </c>
      <c r="C1668" s="420">
        <v>3.5206451612903225</v>
      </c>
      <c r="D1668" s="421">
        <v>1.5277320000000003</v>
      </c>
      <c r="E1668" s="421">
        <v>1.5705359999999999</v>
      </c>
      <c r="F1668" s="421">
        <v>0</v>
      </c>
      <c r="G1668" s="361">
        <f>_xll.SRS1Splines.Functions25.Linear_Interp(V_NEM!$R$687:$R$703,V_NEM!$T$687:$T$703,M1668)+_xll.SRS1Splines.Functions25.Linear_Interp(V_NEM!$AB$687:$AB$703,V_NEM!$AD$687:$AD$703,N1668)</f>
        <v>0.75428008739999686</v>
      </c>
      <c r="H1668" s="353">
        <f>(G1668/(V_NEM!$T$696+V_NEM!$AD$696))*100</f>
        <v>77.827058561857072</v>
      </c>
      <c r="I1668" s="353">
        <f>G1668-(V_NEM!$T$694+V_NEM!$AD$694)</f>
        <v>0.1147939523999969</v>
      </c>
      <c r="J1668" s="353">
        <f>((IFERROR((_xll.SRS1Splines.Functions25.Linear_Interp(V_NEM!$R$687:$R$703,V_NEM!$T$687:$T$703,M1668) - V_NEM!$X$689) / (V_NEM!$X$688- V_NEM!$X$689) * 100, 0))+(IFERROR((_xll.SRS1Splines.Functions25.Linear_Interp(V_NEM!$AB$687:$AB$703,V_NEM!$AD$687:$AD$703,N1668) - V_NEM!$AH$689) / (V_NEM!$AH$688- V_NEM!$AH$689) * 100, 0)))/2</f>
        <v>46.042344782987634</v>
      </c>
      <c r="K1668" s="353">
        <v>784.3</v>
      </c>
      <c r="L1668" s="353">
        <v>781.8</v>
      </c>
      <c r="M1668" s="422">
        <v>782.64</v>
      </c>
      <c r="N1668" s="422">
        <v>783.3</v>
      </c>
      <c r="O1668" s="361">
        <v>2.7401027096774193</v>
      </c>
      <c r="P1668" s="423">
        <v>1.5604439999999999</v>
      </c>
      <c r="Q1668" s="424">
        <v>21.8</v>
      </c>
      <c r="R1668" s="361">
        <v>4.0177419354838708</v>
      </c>
      <c r="S1668" s="425">
        <v>1.7703706235827636</v>
      </c>
      <c r="T1668" s="425">
        <v>1.3377499199999998</v>
      </c>
      <c r="U1668" s="425"/>
      <c r="V1668" s="361">
        <f>_xll.SRS1Splines.Functions25.Linear_Interp(V_NK3!$P$8:$P$32,V_NK3!$R$8:$R$32,AC1668)</f>
        <v>181.7792297</v>
      </c>
      <c r="W1668" s="361">
        <f>(V1668/V_NK3!$R$28)*100</f>
        <v>33.529500934117266</v>
      </c>
      <c r="X1668" s="353">
        <f>V1668-V_NK3!$R$8</f>
        <v>125.2005777</v>
      </c>
      <c r="Y1668" s="353">
        <f>IFERROR((V1668 - V_NK3!$V$10) / (V_NK3!$V$9- V_NK3!$V$10) * 100, 0)</f>
        <v>25.784329360287188</v>
      </c>
      <c r="Z1668" s="353">
        <v>541.79999999999995</v>
      </c>
      <c r="AA1668" s="353">
        <v>521</v>
      </c>
      <c r="AB1668" s="361">
        <v>529.43414654145772</v>
      </c>
      <c r="AC1668" s="422">
        <v>529.02</v>
      </c>
      <c r="AD1668" s="353">
        <v>0.70967741935483875</v>
      </c>
      <c r="AE1668" s="426">
        <v>0.28344885098399997</v>
      </c>
      <c r="AF1668" s="427">
        <v>2.6</v>
      </c>
      <c r="AG1668" s="361">
        <v>1.814516129032258</v>
      </c>
      <c r="AH1668" s="425">
        <v>1.9127901285711859</v>
      </c>
      <c r="AI1668" s="425">
        <v>1.8254186999999615</v>
      </c>
      <c r="AJ1668" s="425"/>
      <c r="AK1668" s="361">
        <f>_xll.SRS1Splines.Functions25.Linear_Interp(V_NK2!$R$10:$R$21,V_NK2!$T$10:$T$21,AR1668)</f>
        <v>67.643028571454494</v>
      </c>
      <c r="AL1668" s="361">
        <f>(AK1668/V_NK2!$T$18)*100</f>
        <v>94.73813525413793</v>
      </c>
      <c r="AM1668" s="353">
        <f>AK1668-V_NK2!$T$11</f>
        <v>26.823028571426697</v>
      </c>
      <c r="AN1668" s="353">
        <f>IFERROR((AK1668 - V_NK2!$X$12) / (V_NK2!$X$11- V_NK2!$X$12) * 100, 0)</f>
        <v>87.714285714283889</v>
      </c>
      <c r="AO1668" s="353">
        <v>427</v>
      </c>
      <c r="AP1668" s="353">
        <v>420</v>
      </c>
      <c r="AQ1668" s="353"/>
      <c r="AR1668" s="422">
        <v>426.14</v>
      </c>
      <c r="AS1668" s="361">
        <v>1.1290322580645162</v>
      </c>
      <c r="AT1668" s="426">
        <f>441.989999999991/1000</f>
        <v>0.441989999999991</v>
      </c>
      <c r="AU1668" s="424">
        <v>14.9</v>
      </c>
      <c r="AV1668" s="361">
        <v>0.93311999999999995</v>
      </c>
      <c r="AW1668" s="425">
        <v>0.63009289772731258</v>
      </c>
      <c r="AX1668" s="425">
        <v>0.41429289772727257</v>
      </c>
      <c r="AY1668" s="425"/>
      <c r="AZ1668" s="361">
        <f>_xll.SRS1Splines.Functions25.Linear_Interp(V_NNG3A!$H$4:$H$12,V_NNG3A!$I$4:$I$12,BF1668)</f>
        <v>13.0843000000001</v>
      </c>
      <c r="BA1668" s="361">
        <f>(AZ1668/V_NNG3A!$I$8)*100</f>
        <v>94.471480144405064</v>
      </c>
      <c r="BB1668" s="353">
        <f>_xll.SRS1Splines.Functions25.Linear_Interp(V_NNG3A!$H$4:$H$12,V_NNG3A!$J$4:$J$12,BF1668)</f>
        <v>2.0967137931036501</v>
      </c>
      <c r="BC1668" s="353">
        <f>IFERROR((AZ1668-V_NNG3A!$J$20) / (V_NNG3A!$J$19-V_NNG3A!$J$20) * 100, 0)</f>
        <v>73.249849415737032</v>
      </c>
      <c r="BD1668" s="353">
        <v>1050</v>
      </c>
      <c r="BE1668" s="353">
        <v>1047</v>
      </c>
      <c r="BF1668" s="428">
        <v>1049.3800000000001</v>
      </c>
      <c r="BG1668" s="361">
        <v>0.33225806451612905</v>
      </c>
      <c r="BH1668" s="426">
        <v>0.13583999999999652</v>
      </c>
      <c r="BI1668" s="424">
        <v>2.4</v>
      </c>
      <c r="BJ1668" s="361">
        <v>4.8470399999999998</v>
      </c>
      <c r="BK1668" s="425">
        <v>3.3860160000000001</v>
      </c>
      <c r="BL1668" s="425">
        <v>2.1142080000000001</v>
      </c>
      <c r="BM1668" s="425">
        <f t="shared" si="28"/>
        <v>1.271808</v>
      </c>
      <c r="BN1668" s="361">
        <f>_xll.SRS1Splines.Functions25.Linear_Interp(V_XNN1!$K$3:$K$8,V_XNN1!$L$3:$L$8,BT1668)</f>
        <v>0.22247400000000001</v>
      </c>
      <c r="BO1668" s="361">
        <f>(BN1668/V_XNN1!$L$7)*100</f>
        <v>105.94000000000001</v>
      </c>
      <c r="BP1668" s="353">
        <f>_xll.SRS1Splines.Functions25.Linear_Interp(V_XNN1!$K$3:$K$8,V_XNN1!$M$3:$M$8,BT1668)</f>
        <v>6.6473999999999797E-2</v>
      </c>
      <c r="BQ1668" s="353">
        <f>IFERROR((BN1668 - V_XNN1!$M$16) / (V_XNN1!$M$15- V_XNN1!$M$16) * 100, 0)</f>
        <v>111.0306406685237</v>
      </c>
      <c r="BR1668" s="353">
        <v>252</v>
      </c>
      <c r="BS1668" s="353">
        <v>249</v>
      </c>
      <c r="BT1668" s="428">
        <v>252.7</v>
      </c>
      <c r="BU1668" s="361">
        <v>0.33805200000000002</v>
      </c>
      <c r="BV1668" s="426">
        <v>0.34408499999999997</v>
      </c>
      <c r="BW1668" s="424">
        <v>7.4</v>
      </c>
      <c r="BX1668" s="361">
        <v>3.2881248000000007</v>
      </c>
      <c r="BY1668" s="425">
        <v>2.4992928000000001</v>
      </c>
      <c r="BZ1668" s="425"/>
      <c r="CA1668" s="425"/>
      <c r="CB1668" s="361">
        <f>_xll.SRS1Splines.Functions25.Linear_Interp(V_NSPC!$N$4:$N$67,V_NSPC!$P$4:$P$67,CI1668)</f>
        <v>62.631020381599797</v>
      </c>
      <c r="CC1668" s="361">
        <f>(CB1668/V_NSPC!$T$5)*100</f>
        <v>51.691449455922175</v>
      </c>
      <c r="CD1668" s="353">
        <f>CB1668-V_NSPC!$T$6</f>
        <v>61.563853581599794</v>
      </c>
      <c r="CE1668" s="361">
        <f>IFERROR((CB1668 - V_NSPC!$T$6) / (V_NSPC!$T$5- V_NSPC!$T$6) * 100, 0)</f>
        <v>51.262182353070827</v>
      </c>
      <c r="CF1668" s="361">
        <v>995</v>
      </c>
      <c r="CG1668" s="361">
        <v>955</v>
      </c>
      <c r="CH1668" s="361"/>
      <c r="CI1668" s="429">
        <v>984.43</v>
      </c>
      <c r="CJ1668" s="361"/>
      <c r="CK1668" s="426"/>
      <c r="CL1668" s="424"/>
      <c r="CM1668" s="361">
        <v>3.2881248000000007</v>
      </c>
      <c r="CN1668" s="425">
        <v>0.91583999999999988</v>
      </c>
      <c r="CO1668" s="425">
        <v>2.896992</v>
      </c>
      <c r="CP1668" s="425">
        <v>0</v>
      </c>
      <c r="CQ1668" s="361">
        <f>_xll.SRS1Splines.Functions25.Linear_Interp(V_NSPC!$X$4:$X$46,V_NSPC!$Z$4:$Z$46,CX1668)</f>
        <v>9.1831822775000003</v>
      </c>
      <c r="CR1668" s="361">
        <f>(CQ1668/V_NSPC!$AD$5)*100</f>
        <v>59.464405833821729</v>
      </c>
      <c r="CS1668" s="353">
        <f>CQ1668-V_NSPC!$AD$6</f>
        <v>1.0847437575000001</v>
      </c>
      <c r="CT1668" s="361">
        <f>IFERROR((CQ1668 - V_NSPC!$AD$6) / (V_NSPC!$AD$5- V_NSPC!$AD$6) * 100, 0)</f>
        <v>14.769028660140698</v>
      </c>
      <c r="CU1668" s="361">
        <v>909</v>
      </c>
      <c r="CV1668" s="361">
        <v>905</v>
      </c>
      <c r="CW1668" s="361"/>
      <c r="CX1668" s="429">
        <v>905.75</v>
      </c>
      <c r="CY1668" s="361">
        <v>3.7143870967741934</v>
      </c>
      <c r="CZ1668" s="426">
        <v>3.324824</v>
      </c>
    </row>
    <row r="1669" spans="1:104">
      <c r="A1669" s="352">
        <v>46228</v>
      </c>
      <c r="B1669" s="430">
        <v>5.2</v>
      </c>
      <c r="C1669" s="420">
        <v>3.5206451612903225</v>
      </c>
      <c r="D1669" s="421">
        <v>1.4729040000000002</v>
      </c>
      <c r="E1669" s="421">
        <v>1.4887944000000004</v>
      </c>
      <c r="F1669" s="421">
        <v>0</v>
      </c>
      <c r="G1669" s="361">
        <f>_xll.SRS1Splines.Functions25.Linear_Interp(V_NEM!$R$687:$R$703,V_NEM!$T$687:$T$703,M1669)+_xll.SRS1Splines.Functions25.Linear_Interp(V_NEM!$AB$687:$AB$703,V_NEM!$AD$687:$AD$703,N1669)</f>
        <v>0.73889826980000206</v>
      </c>
      <c r="H1669" s="353">
        <f>(G1669/(V_NEM!$T$696+V_NEM!$AD$696))*100</f>
        <v>76.239953666553419</v>
      </c>
      <c r="I1669" s="353">
        <f>G1669-(V_NEM!$T$694+V_NEM!$AD$694)</f>
        <v>9.9412134800002105E-2</v>
      </c>
      <c r="J1669" s="353">
        <f>((IFERROR((_xll.SRS1Splines.Functions25.Linear_Interp(V_NEM!$R$687:$R$703,V_NEM!$T$687:$T$703,M1669) - V_NEM!$X$689) / (V_NEM!$X$688- V_NEM!$X$689) * 100, 0))+(IFERROR((_xll.SRS1Splines.Functions25.Linear_Interp(V_NEM!$AB$687:$AB$703,V_NEM!$AD$687:$AD$703,N1669) - V_NEM!$AH$689) / (V_NEM!$AH$688- V_NEM!$AH$689) * 100, 0)))/2</f>
        <v>47.706255189707079</v>
      </c>
      <c r="K1669" s="353">
        <v>784.3</v>
      </c>
      <c r="L1669" s="353">
        <v>781.8</v>
      </c>
      <c r="M1669" s="422">
        <v>782.48</v>
      </c>
      <c r="N1669" s="422">
        <v>783.5</v>
      </c>
      <c r="O1669" s="361">
        <v>2.7401027096774193</v>
      </c>
      <c r="P1669" s="423">
        <v>1.4855370000000001</v>
      </c>
      <c r="Q1669" s="424">
        <v>0.8</v>
      </c>
      <c r="R1669" s="361">
        <v>4.0177419354838708</v>
      </c>
      <c r="S1669" s="425">
        <v>0.20353816041610576</v>
      </c>
      <c r="T1669" s="425">
        <v>5.3612369799999984</v>
      </c>
      <c r="U1669" s="425"/>
      <c r="V1669" s="361">
        <f>_xll.SRS1Splines.Functions25.Linear_Interp(V_NK3!$P$8:$P$32,V_NK3!$R$8:$R$32,AC1669)</f>
        <v>176.62153086000001</v>
      </c>
      <c r="W1669" s="361">
        <f>(V1669/V_NK3!$R$28)*100</f>
        <v>32.578154246384678</v>
      </c>
      <c r="X1669" s="353">
        <f>V1669-V_NK3!$R$8</f>
        <v>120.04287886</v>
      </c>
      <c r="Y1669" s="353">
        <f>IFERROR((V1669 - V_NK3!$V$10) / (V_NK3!$V$9- V_NK3!$V$10) * 100, 0)</f>
        <v>24.722131341118374</v>
      </c>
      <c r="Z1669" s="353">
        <v>541.79999999999995</v>
      </c>
      <c r="AA1669" s="353">
        <v>521</v>
      </c>
      <c r="AB1669" s="361">
        <v>529.38720171048158</v>
      </c>
      <c r="AC1669" s="422">
        <v>528.77</v>
      </c>
      <c r="AD1669" s="353">
        <v>0.70967741935483875</v>
      </c>
      <c r="AE1669" s="426">
        <f>1165.4863/1000</f>
        <v>1.1654863</v>
      </c>
      <c r="AF1669" s="427">
        <v>4.5999999999999996</v>
      </c>
      <c r="AG1669" s="361">
        <v>1.814516129032258</v>
      </c>
      <c r="AH1669" s="425">
        <v>5.5708590114287055</v>
      </c>
      <c r="AI1669" s="425">
        <v>5.3524304399999298</v>
      </c>
      <c r="AJ1669" s="425"/>
      <c r="AK1669" s="361">
        <f>_xll.SRS1Splines.Functions25.Linear_Interp(V_NK2!$R$10:$R$21,V_NK2!$T$10:$T$21,AR1669)</f>
        <v>67.861457142883097</v>
      </c>
      <c r="AL1669" s="361">
        <f>(AK1669/V_NK2!$T$18)*100</f>
        <v>95.044057623085564</v>
      </c>
      <c r="AM1669" s="353">
        <f>AK1669-V_NK2!$T$11</f>
        <v>27.0414571428553</v>
      </c>
      <c r="AN1669" s="353">
        <f>IFERROR((AK1669 - V_NK2!$X$12) / (V_NK2!$X$11- V_NK2!$X$12) * 100, 0)</f>
        <v>88.42857142856974</v>
      </c>
      <c r="AO1669" s="353">
        <v>427</v>
      </c>
      <c r="AP1669" s="353">
        <v>420</v>
      </c>
      <c r="AQ1669" s="353"/>
      <c r="AR1669" s="422">
        <v>426.19</v>
      </c>
      <c r="AS1669" s="361">
        <v>1.1290322580645162</v>
      </c>
      <c r="AT1669" s="426">
        <f>1295.98799999998/1000</f>
        <v>1.2959879999999802</v>
      </c>
      <c r="AU1669" s="424">
        <v>6.9</v>
      </c>
      <c r="AV1669" s="361">
        <v>0.93311999999999995</v>
      </c>
      <c r="AW1669" s="425">
        <v>0.78017818181814413</v>
      </c>
      <c r="AX1669" s="425">
        <v>0.93357818181818208</v>
      </c>
      <c r="AY1669" s="425"/>
      <c r="AZ1669" s="361">
        <f>_xll.SRS1Splines.Functions25.Linear_Interp(V_NNG3A!$H$4:$H$12,V_NNG3A!$I$4:$I$12,BF1669)</f>
        <v>12.355650000000001</v>
      </c>
      <c r="BA1669" s="361">
        <f>(AZ1669/V_NNG3A!$I$8)*100</f>
        <v>89.210469314079432</v>
      </c>
      <c r="BB1669" s="353">
        <f>_xll.SRS1Splines.Functions25.Linear_Interp(V_NNG3A!$H$4:$H$12,V_NNG3A!$J$4:$J$12,BF1669)</f>
        <v>1.36806379310347</v>
      </c>
      <c r="BC1669" s="353">
        <f>IFERROR((AZ1669-V_NNG3A!$J$20) / (V_NNG3A!$J$19-V_NNG3A!$J$20) * 100, 0)</f>
        <v>47.794060956512233</v>
      </c>
      <c r="BD1669" s="353">
        <v>1050</v>
      </c>
      <c r="BE1669" s="353">
        <v>1047</v>
      </c>
      <c r="BF1669" s="428">
        <v>1048.79</v>
      </c>
      <c r="BG1669" s="361">
        <v>0.33225806451612905</v>
      </c>
      <c r="BH1669" s="426">
        <v>0.30623000000001049</v>
      </c>
      <c r="BI1669" s="424">
        <v>1.8</v>
      </c>
      <c r="BJ1669" s="361">
        <v>4.8470399999999998</v>
      </c>
      <c r="BK1669" s="425">
        <v>3.325536</v>
      </c>
      <c r="BL1669" s="425">
        <v>2.1150720000000001</v>
      </c>
      <c r="BM1669" s="425">
        <f t="shared" si="28"/>
        <v>1.210464</v>
      </c>
      <c r="BN1669" s="361">
        <f>_xll.SRS1Splines.Functions25.Linear_Interp(V_XNN1!$K$3:$K$8,V_XNN1!$L$3:$L$8,BT1669)</f>
        <v>0.22247400000000001</v>
      </c>
      <c r="BO1669" s="361">
        <f>(BN1669/V_XNN1!$L$7)*100</f>
        <v>105.94000000000001</v>
      </c>
      <c r="BP1669" s="353">
        <f>_xll.SRS1Splines.Functions25.Linear_Interp(V_XNN1!$K$3:$K$8,V_XNN1!$M$3:$M$8,BT1669)</f>
        <v>6.6473999999999797E-2</v>
      </c>
      <c r="BQ1669" s="353">
        <f>IFERROR((BN1669 - V_XNN1!$M$16) / (V_XNN1!$M$15- V_XNN1!$M$16) * 100, 0)</f>
        <v>111.0306406685237</v>
      </c>
      <c r="BR1669" s="353">
        <v>252</v>
      </c>
      <c r="BS1669" s="353">
        <v>249</v>
      </c>
      <c r="BT1669" s="428">
        <v>252.7</v>
      </c>
      <c r="BU1669" s="361">
        <v>0.33805200000000002</v>
      </c>
      <c r="BV1669" s="426">
        <v>0.34216600000000003</v>
      </c>
      <c r="BW1669" s="424">
        <v>37.4</v>
      </c>
      <c r="BX1669" s="361">
        <v>3.2881248000000007</v>
      </c>
      <c r="BY1669" s="425">
        <v>2.0758464000000001</v>
      </c>
      <c r="BZ1669" s="425"/>
      <c r="CA1669" s="425"/>
      <c r="CB1669" s="361">
        <f>_xll.SRS1Splines.Functions25.Linear_Interp(V_NSPC!$N$4:$N$67,V_NSPC!$P$4:$P$67,CI1669)</f>
        <v>62.944240780000001</v>
      </c>
      <c r="CC1669" s="361">
        <f>(CB1669/V_NSPC!$T$5)*100</f>
        <v>51.949960594553168</v>
      </c>
      <c r="CD1669" s="353">
        <f>CB1669-V_NSPC!$T$6</f>
        <v>61.877073979999999</v>
      </c>
      <c r="CE1669" s="361">
        <f>IFERROR((CB1669 - V_NSPC!$T$6) / (V_NSPC!$T$5- V_NSPC!$T$6) * 100, 0)</f>
        <v>51.522990607352881</v>
      </c>
      <c r="CF1669" s="361">
        <v>995</v>
      </c>
      <c r="CG1669" s="361">
        <v>955</v>
      </c>
      <c r="CH1669" s="361"/>
      <c r="CI1669" s="429">
        <v>984.5</v>
      </c>
      <c r="CJ1669" s="361"/>
      <c r="CK1669" s="426"/>
      <c r="CL1669" s="424"/>
      <c r="CM1669" s="361">
        <v>3.2881248000000007</v>
      </c>
      <c r="CN1669" s="425">
        <v>0.98176319999999995</v>
      </c>
      <c r="CO1669" s="425">
        <v>1.6796160000000002</v>
      </c>
      <c r="CP1669" s="425">
        <v>0</v>
      </c>
      <c r="CQ1669" s="361">
        <f>_xll.SRS1Splines.Functions25.Linear_Interp(V_NSPC!$X$4:$X$46,V_NSPC!$Z$4:$Z$46,CX1669)</f>
        <v>9.2699617780999208</v>
      </c>
      <c r="CR1669" s="361">
        <f>(CQ1669/V_NSPC!$AD$5)*100</f>
        <v>60.02633429018848</v>
      </c>
      <c r="CS1669" s="353">
        <f>CQ1669-V_NSPC!$AD$6</f>
        <v>1.1715232580999206</v>
      </c>
      <c r="CT1669" s="361">
        <f>IFERROR((CQ1669 - V_NSPC!$AD$6) / (V_NSPC!$AD$5- V_NSPC!$AD$6) * 100, 0)</f>
        <v>15.950550952950874</v>
      </c>
      <c r="CU1669" s="361">
        <v>909</v>
      </c>
      <c r="CV1669" s="361">
        <v>905</v>
      </c>
      <c r="CW1669" s="361"/>
      <c r="CX1669" s="429">
        <v>905.81</v>
      </c>
      <c r="CY1669" s="361">
        <v>3.7143870967741934</v>
      </c>
      <c r="CZ1669" s="426">
        <v>2.5380599999999998</v>
      </c>
    </row>
    <row r="1670" spans="1:104">
      <c r="A1670" s="352">
        <v>46229</v>
      </c>
      <c r="B1670" s="430">
        <v>38</v>
      </c>
      <c r="C1670" s="420">
        <v>3.5206451612903225</v>
      </c>
      <c r="D1670" s="421">
        <v>1.439424</v>
      </c>
      <c r="E1670" s="421">
        <v>1.416096</v>
      </c>
      <c r="F1670" s="421">
        <v>0</v>
      </c>
      <c r="G1670" s="361">
        <f>_xll.SRS1Splines.Functions25.Linear_Interp(V_NEM!$R$687:$R$703,V_NEM!$T$687:$T$703,M1670)+_xll.SRS1Splines.Functions25.Linear_Interp(V_NEM!$AB$687:$AB$703,V_NEM!$AD$687:$AD$703,N1670)</f>
        <v>0.91730266384999293</v>
      </c>
      <c r="H1670" s="353">
        <f>(G1670/(V_NEM!$T$696+V_NEM!$AD$696))*100</f>
        <v>94.64782291215657</v>
      </c>
      <c r="I1670" s="353">
        <f>G1670-(V_NEM!$T$694+V_NEM!$AD$694)</f>
        <v>0.27781652884999297</v>
      </c>
      <c r="J1670" s="353">
        <f>((IFERROR((_xll.SRS1Splines.Functions25.Linear_Interp(V_NEM!$R$687:$R$703,V_NEM!$T$687:$T$703,M1670) - V_NEM!$X$689) / (V_NEM!$X$688- V_NEM!$X$689) * 100, 0))+(IFERROR((_xll.SRS1Splines.Functions25.Linear_Interp(V_NEM!$AB$687:$AB$703,V_NEM!$AD$687:$AD$703,N1670) - V_NEM!$AH$689) / (V_NEM!$AH$688- V_NEM!$AH$689) * 100, 0)))/2</f>
        <v>88.499392316953504</v>
      </c>
      <c r="K1670" s="353">
        <v>784.3</v>
      </c>
      <c r="L1670" s="353">
        <v>781.8</v>
      </c>
      <c r="M1670" s="422">
        <v>783.67</v>
      </c>
      <c r="N1670" s="422">
        <v>783.9</v>
      </c>
      <c r="O1670" s="361">
        <v>2.7401027096774193</v>
      </c>
      <c r="P1670" s="423">
        <v>1.42022</v>
      </c>
      <c r="Q1670" s="424">
        <v>0.2</v>
      </c>
      <c r="R1670" s="361">
        <v>4.0177419354838708</v>
      </c>
      <c r="S1670" s="425">
        <v>1.1568711410449217</v>
      </c>
      <c r="T1670" s="425">
        <v>1.3623093199999998</v>
      </c>
      <c r="U1670" s="425"/>
      <c r="V1670" s="361">
        <f>_xll.SRS1Splines.Functions25.Linear_Interp(V_NK3!$P$8:$P$32,V_NK3!$R$8:$R$32,AC1670)</f>
        <v>176.41609267999999</v>
      </c>
      <c r="W1670" s="361">
        <f>(V1670/V_NK3!$R$28)*100</f>
        <v>32.540260810156667</v>
      </c>
      <c r="X1670" s="353">
        <f>V1670-V_NK3!$R$8</f>
        <v>119.83744067999999</v>
      </c>
      <c r="Y1670" s="353">
        <f>IFERROR((V1670 - V_NK3!$V$10) / (V_NK3!$V$9- V_NK3!$V$10) * 100, 0)</f>
        <v>24.679822545155858</v>
      </c>
      <c r="Z1670" s="353">
        <v>541.79999999999995</v>
      </c>
      <c r="AA1670" s="353">
        <v>521</v>
      </c>
      <c r="AB1670" s="361">
        <v>529.34025687950543</v>
      </c>
      <c r="AC1670" s="422">
        <v>528.76</v>
      </c>
      <c r="AD1670" s="353">
        <v>0.70967741935483875</v>
      </c>
      <c r="AE1670" s="426">
        <f>296.1542/1000</f>
        <v>0.29615419999999998</v>
      </c>
      <c r="AF1670" s="427">
        <v>3.7</v>
      </c>
      <c r="AG1670" s="361">
        <v>1.814516129032258</v>
      </c>
      <c r="AH1670" s="425">
        <v>2.8308162315713274</v>
      </c>
      <c r="AI1670" s="425">
        <v>3.6608448030001033</v>
      </c>
      <c r="AJ1670" s="425"/>
      <c r="AK1670" s="361">
        <f>_xll.SRS1Splines.Functions25.Linear_Interp(V_NK2!$R$10:$R$21,V_NK2!$T$10:$T$21,AR1670)</f>
        <v>67.031428571454498</v>
      </c>
      <c r="AL1670" s="361">
        <f>(AK1670/V_NK2!$T$18)*100</f>
        <v>93.881552621084722</v>
      </c>
      <c r="AM1670" s="353">
        <f>AK1670-V_NK2!$T$11</f>
        <v>26.211428571426701</v>
      </c>
      <c r="AN1670" s="353">
        <f>IFERROR((AK1670 - V_NK2!$X$12) / (V_NK2!$X$11- V_NK2!$X$12) * 100, 0)</f>
        <v>85.714285714283818</v>
      </c>
      <c r="AO1670" s="353">
        <v>427</v>
      </c>
      <c r="AP1670" s="353">
        <v>420</v>
      </c>
      <c r="AQ1670" s="353"/>
      <c r="AR1670" s="422">
        <v>426</v>
      </c>
      <c r="AS1670" s="361">
        <v>1.1290322580645162</v>
      </c>
      <c r="AT1670" s="426">
        <f>886.403100000025/1000</f>
        <v>0.88640310000002498</v>
      </c>
      <c r="AU1670" s="424">
        <v>12.3</v>
      </c>
      <c r="AV1670" s="361">
        <v>0.93311999999999995</v>
      </c>
      <c r="AW1670" s="425">
        <v>0.70025988636364578</v>
      </c>
      <c r="AX1670" s="425">
        <v>0.7106598863636362</v>
      </c>
      <c r="AY1670" s="425"/>
      <c r="AZ1670" s="361">
        <f>_xll.SRS1Splines.Functions25.Linear_Interp(V_NNG3A!$H$4:$H$12,V_NNG3A!$I$4:$I$12,BF1670)</f>
        <v>12.30625</v>
      </c>
      <c r="BA1670" s="361">
        <f>(AZ1670/V_NNG3A!$I$8)*100</f>
        <v>88.853790613718417</v>
      </c>
      <c r="BB1670" s="353">
        <f>_xll.SRS1Splines.Functions25.Linear_Interp(V_NNG3A!$H$4:$H$12,V_NNG3A!$J$4:$J$12,BF1670)</f>
        <v>1.3186637931035201</v>
      </c>
      <c r="BC1670" s="353">
        <f>IFERROR((AZ1670-V_NNG3A!$J$20) / (V_NNG3A!$J$19-V_NNG3A!$J$20) * 100, 0)</f>
        <v>46.068244789785354</v>
      </c>
      <c r="BD1670" s="353">
        <v>1050</v>
      </c>
      <c r="BE1670" s="353">
        <v>1047</v>
      </c>
      <c r="BF1670" s="428">
        <v>1048.75</v>
      </c>
      <c r="BG1670" s="361">
        <v>0.33225806451612905</v>
      </c>
      <c r="BH1670" s="426">
        <v>0.22875000000000001</v>
      </c>
      <c r="BI1670" s="424">
        <v>4.5599999999999996</v>
      </c>
      <c r="BJ1670" s="361">
        <v>4.8470399999999998</v>
      </c>
      <c r="BK1670" s="425">
        <v>4.360608</v>
      </c>
      <c r="BL1670" s="425">
        <v>2.1168</v>
      </c>
      <c r="BM1670" s="425">
        <f t="shared" si="28"/>
        <v>2.243808</v>
      </c>
      <c r="BN1670" s="361">
        <f>_xll.SRS1Splines.Functions25.Linear_Interp(V_XNN1!$K$3:$K$8,V_XNN1!$L$3:$L$8,BT1670)</f>
        <v>0.22514700000000001</v>
      </c>
      <c r="BO1670" s="361">
        <f>(BN1670/V_XNN1!$L$7)*100</f>
        <v>107.21285714285716</v>
      </c>
      <c r="BP1670" s="353">
        <f>_xll.SRS1Splines.Functions25.Linear_Interp(V_XNN1!$K$3:$K$8,V_XNN1!$M$3:$M$8,BT1670)</f>
        <v>6.9146999999999903E-2</v>
      </c>
      <c r="BQ1670" s="353">
        <f>IFERROR((BN1670 - V_XNN1!$M$16) / (V_XNN1!$M$15- V_XNN1!$M$16) * 100, 0)</f>
        <v>119.30362116991648</v>
      </c>
      <c r="BR1670" s="353">
        <v>252</v>
      </c>
      <c r="BS1670" s="353">
        <v>249</v>
      </c>
      <c r="BT1670" s="428">
        <v>252.85</v>
      </c>
      <c r="BU1670" s="361">
        <v>0.33805200000000002</v>
      </c>
      <c r="BV1670" s="426">
        <v>0.34208899999999998</v>
      </c>
      <c r="BW1670" s="424">
        <v>58.4</v>
      </c>
      <c r="BX1670" s="361">
        <v>3.2881248000000007</v>
      </c>
      <c r="BY1670" s="425">
        <v>2.5018848000000005</v>
      </c>
      <c r="BZ1670" s="425"/>
      <c r="CA1670" s="425"/>
      <c r="CB1670" s="361">
        <f>_xll.SRS1Splines.Functions25.Linear_Interp(V_NSPC!$N$4:$N$67,V_NSPC!$P$4:$P$67,CI1670)</f>
        <v>63.5259358056</v>
      </c>
      <c r="CC1670" s="361">
        <f>(CB1670/V_NSPC!$T$5)*100</f>
        <v>52.430052709153266</v>
      </c>
      <c r="CD1670" s="353">
        <f>CB1670-V_NSPC!$T$6</f>
        <v>62.458769005599997</v>
      </c>
      <c r="CE1670" s="361">
        <f>IFERROR((CB1670 - V_NSPC!$T$6) / (V_NSPC!$T$5- V_NSPC!$T$6) * 100, 0)</f>
        <v>52.007348793876375</v>
      </c>
      <c r="CF1670" s="361">
        <v>995</v>
      </c>
      <c r="CG1670" s="361">
        <v>955</v>
      </c>
      <c r="CH1670" s="361"/>
      <c r="CI1670" s="429">
        <v>984.63</v>
      </c>
      <c r="CJ1670" s="361"/>
      <c r="CK1670" s="426"/>
      <c r="CL1670" s="424"/>
      <c r="CM1670" s="361">
        <v>3.2881248000000007</v>
      </c>
      <c r="CN1670" s="425">
        <v>1.3508640000000001</v>
      </c>
      <c r="CO1670" s="425">
        <v>0.891648</v>
      </c>
      <c r="CP1670" s="425">
        <v>0</v>
      </c>
      <c r="CQ1670" s="361">
        <f>_xll.SRS1Splines.Functions25.Linear_Interp(V_NSPC!$X$4:$X$46,V_NSPC!$Z$4:$Z$46,CX1670)</f>
        <v>9.4724472795000594</v>
      </c>
      <c r="CR1670" s="361">
        <f>(CQ1670/V_NSPC!$AD$5)*100</f>
        <v>61.337500688379656</v>
      </c>
      <c r="CS1670" s="353">
        <f>CQ1670-V_NSPC!$AD$6</f>
        <v>1.3740087595000592</v>
      </c>
      <c r="CT1670" s="361">
        <f>IFERROR((CQ1670 - V_NSPC!$AD$6) / (V_NSPC!$AD$5- V_NSPC!$AD$6) * 100, 0)</f>
        <v>18.707436302845689</v>
      </c>
      <c r="CU1670" s="361">
        <v>909</v>
      </c>
      <c r="CV1670" s="361">
        <v>905</v>
      </c>
      <c r="CW1670" s="361"/>
      <c r="CX1670" s="429">
        <v>905.95</v>
      </c>
      <c r="CY1670" s="361">
        <v>3.7143870967741934</v>
      </c>
      <c r="CZ1670" s="426">
        <v>1.4190340000000001</v>
      </c>
    </row>
    <row r="1671" spans="1:104">
      <c r="A1671" s="352">
        <v>46230</v>
      </c>
      <c r="B1671" s="430">
        <v>16.8</v>
      </c>
      <c r="C1671" s="420">
        <v>3.5206451612903225</v>
      </c>
      <c r="D1671" s="421">
        <v>1.5837120000000002</v>
      </c>
      <c r="E1671" s="421">
        <v>1.6744319999999999</v>
      </c>
      <c r="F1671" s="421">
        <v>0</v>
      </c>
      <c r="G1671" s="361">
        <f>_xll.SRS1Splines.Functions25.Linear_Interp(V_NEM!$R$687:$R$703,V_NEM!$T$687:$T$703,M1671)+_xll.SRS1Splines.Functions25.Linear_Interp(V_NEM!$AB$687:$AB$703,V_NEM!$AD$687:$AD$703,N1671)</f>
        <v>0.76882253924999699</v>
      </c>
      <c r="H1671" s="353">
        <f>(G1671/(V_NEM!$T$696+V_NEM!$AD$696))*100</f>
        <v>79.327557210395241</v>
      </c>
      <c r="I1671" s="353">
        <f>G1671-(V_NEM!$T$694+V_NEM!$AD$694)</f>
        <v>0.12933640424999704</v>
      </c>
      <c r="J1671" s="353">
        <f>((IFERROR((_xll.SRS1Splines.Functions25.Linear_Interp(V_NEM!$R$687:$R$703,V_NEM!$T$687:$T$703,M1671) - V_NEM!$X$689) / (V_NEM!$X$688- V_NEM!$X$689) * 100, 0))+(IFERROR((_xll.SRS1Splines.Functions25.Linear_Interp(V_NEM!$AB$687:$AB$703,V_NEM!$AD$687:$AD$703,N1671) - V_NEM!$AH$689) / (V_NEM!$AH$688- V_NEM!$AH$689) * 100, 0)))/2</f>
        <v>57.264253483879486</v>
      </c>
      <c r="K1671" s="353">
        <v>784.3</v>
      </c>
      <c r="L1671" s="353">
        <v>781.8</v>
      </c>
      <c r="M1671" s="422">
        <v>782.67</v>
      </c>
      <c r="N1671" s="422">
        <v>783.69</v>
      </c>
      <c r="O1671" s="361">
        <v>2.7401027096774193</v>
      </c>
      <c r="P1671" s="423">
        <v>1.6523800000000002</v>
      </c>
      <c r="Q1671" s="424">
        <v>0</v>
      </c>
      <c r="R1671" s="361">
        <v>4.0177419354838708</v>
      </c>
      <c r="S1671" s="425">
        <v>2.4631578116501616</v>
      </c>
      <c r="T1671" s="425">
        <v>0.81965237999999985</v>
      </c>
      <c r="U1671" s="425"/>
      <c r="V1671" s="361">
        <f>_xll.SRS1Splines.Functions25.Linear_Interp(V_NK3!$P$8:$P$32,V_NK3!$R$8:$R$32,AC1671)</f>
        <v>178.059598120001</v>
      </c>
      <c r="W1671" s="361">
        <f>(V1671/V_NK3!$R$28)*100</f>
        <v>32.843408299980915</v>
      </c>
      <c r="X1671" s="353">
        <f>V1671-V_NK3!$R$8</f>
        <v>121.48094612000099</v>
      </c>
      <c r="Y1671" s="353">
        <f>IFERROR((V1671 - V_NK3!$V$10) / (V_NK3!$V$9- V_NK3!$V$10) * 100, 0)</f>
        <v>25.018292912856165</v>
      </c>
      <c r="Z1671" s="353">
        <v>541.79999999999995</v>
      </c>
      <c r="AA1671" s="353">
        <v>521</v>
      </c>
      <c r="AB1671" s="361">
        <v>529.29331204852929</v>
      </c>
      <c r="AC1671" s="422">
        <v>528.84</v>
      </c>
      <c r="AD1671" s="353">
        <v>0.70967741935483875</v>
      </c>
      <c r="AE1671" s="426">
        <f>178.1853/1000</f>
        <v>0.17818530000000002</v>
      </c>
      <c r="AF1671" s="427">
        <v>3.6</v>
      </c>
      <c r="AG1671" s="361">
        <v>1.814516129032258</v>
      </c>
      <c r="AH1671" s="425">
        <v>3.5417652514313067</v>
      </c>
      <c r="AI1671" s="425">
        <v>6.6871366799999086</v>
      </c>
      <c r="AJ1671" s="425"/>
      <c r="AK1671" s="361">
        <f>_xll.SRS1Splines.Functions25.Linear_Interp(V_NK2!$R$10:$R$21,V_NK2!$T$10:$T$21,AR1671)</f>
        <v>63.886057142885697</v>
      </c>
      <c r="AL1671" s="361">
        <f>(AK1671/V_NK2!$T$18)*100</f>
        <v>89.47627050824326</v>
      </c>
      <c r="AM1671" s="353">
        <f>AK1671-V_NK2!$T$11</f>
        <v>23.0660571428579</v>
      </c>
      <c r="AN1671" s="353">
        <f>IFERROR((AK1671 - V_NK2!$X$12) / (V_NK2!$X$11- V_NK2!$X$12) * 100, 0)</f>
        <v>75.428571428577612</v>
      </c>
      <c r="AO1671" s="353">
        <v>427</v>
      </c>
      <c r="AP1671" s="353">
        <v>420</v>
      </c>
      <c r="AQ1671" s="353"/>
      <c r="AR1671" s="422">
        <v>425.28</v>
      </c>
      <c r="AS1671" s="361">
        <v>1.1290322580645162</v>
      </c>
      <c r="AT1671" s="426">
        <f>1592.17539999998/1000</f>
        <v>1.5921753999999801</v>
      </c>
      <c r="AU1671" s="424">
        <v>17.7</v>
      </c>
      <c r="AV1671" s="361">
        <v>0.93311999999999995</v>
      </c>
      <c r="AW1671" s="425">
        <v>0.94871704545453794</v>
      </c>
      <c r="AX1671" s="425">
        <v>1.0059170454545452</v>
      </c>
      <c r="AY1671" s="425"/>
      <c r="AZ1671" s="361">
        <f>_xll.SRS1Splines.Functions25.Linear_Interp(V_NNG3A!$H$4:$H$12,V_NNG3A!$I$4:$I$12,BF1671)</f>
        <v>12.034549999999999</v>
      </c>
      <c r="BA1671" s="361">
        <f>(AZ1671/V_NNG3A!$I$8)*100</f>
        <v>86.892057761732858</v>
      </c>
      <c r="BB1671" s="353">
        <f>_xll.SRS1Splines.Functions25.Linear_Interp(V_NNG3A!$H$4:$H$12,V_NNG3A!$J$4:$J$12,BF1671)</f>
        <v>1.0469637931034801</v>
      </c>
      <c r="BC1671" s="353">
        <f>IFERROR((AZ1671-V_NNG3A!$J$20) / (V_NNG3A!$J$19-V_NNG3A!$J$20) * 100, 0)</f>
        <v>36.576255872787542</v>
      </c>
      <c r="BD1671" s="353">
        <v>1050</v>
      </c>
      <c r="BE1671" s="353">
        <v>1047</v>
      </c>
      <c r="BF1671" s="428">
        <v>1048.53</v>
      </c>
      <c r="BG1671" s="361">
        <v>0.33225806451612905</v>
      </c>
      <c r="BH1671" s="426">
        <v>0.33561000000001512</v>
      </c>
      <c r="BI1671" s="424">
        <v>13.88</v>
      </c>
      <c r="BJ1671" s="361">
        <v>4.8470399999999998</v>
      </c>
      <c r="BK1671" s="425">
        <v>5.7568320000000002</v>
      </c>
      <c r="BL1671" s="425">
        <v>2.1116160000000002</v>
      </c>
      <c r="BM1671" s="425">
        <f t="shared" si="28"/>
        <v>3.645216</v>
      </c>
      <c r="BN1671" s="361">
        <f>_xll.SRS1Splines.Functions25.Linear_Interp(V_XNN1!$K$3:$K$8,V_XNN1!$L$3:$L$8,BT1671)</f>
        <v>0.22514700000000001</v>
      </c>
      <c r="BO1671" s="361">
        <f>(BN1671/V_XNN1!$L$7)*100</f>
        <v>107.21285714285716</v>
      </c>
      <c r="BP1671" s="353">
        <f>_xll.SRS1Splines.Functions25.Linear_Interp(V_XNN1!$K$3:$K$8,V_XNN1!$M$3:$M$8,BT1671)</f>
        <v>6.9146999999999903E-2</v>
      </c>
      <c r="BQ1671" s="353">
        <f>IFERROR((BN1671 - V_XNN1!$M$16) / (V_XNN1!$M$15- V_XNN1!$M$16) * 100, 0)</f>
        <v>119.30362116991648</v>
      </c>
      <c r="BR1671" s="353">
        <v>252</v>
      </c>
      <c r="BS1671" s="353">
        <v>249</v>
      </c>
      <c r="BT1671" s="428">
        <v>252.85</v>
      </c>
      <c r="BU1671" s="361">
        <v>0.33805200000000002</v>
      </c>
      <c r="BV1671" s="426">
        <v>0.34365000000000001</v>
      </c>
      <c r="BW1671" s="424">
        <v>54</v>
      </c>
      <c r="BX1671" s="361">
        <v>3.2881248000000007</v>
      </c>
      <c r="BY1671" s="425">
        <v>2.5084512000000001</v>
      </c>
      <c r="BZ1671" s="425"/>
      <c r="CA1671" s="425"/>
      <c r="CB1671" s="361">
        <f>_xll.SRS1Splines.Functions25.Linear_Interp(V_NSPC!$N$4:$N$67,V_NSPC!$P$4:$P$67,CI1671)</f>
        <v>65.002546255200201</v>
      </c>
      <c r="CC1671" s="361">
        <f>(CB1671/V_NSPC!$T$5)*100</f>
        <v>53.648748076984432</v>
      </c>
      <c r="CD1671" s="353">
        <f>CB1671-V_NSPC!$T$6</f>
        <v>63.935379455200199</v>
      </c>
      <c r="CE1671" s="361">
        <f>IFERROR((CB1671 - V_NSPC!$T$6) / (V_NSPC!$T$5- V_NSPC!$T$6) * 100, 0)</f>
        <v>53.236873421205402</v>
      </c>
      <c r="CF1671" s="361">
        <v>995</v>
      </c>
      <c r="CG1671" s="361">
        <v>955</v>
      </c>
      <c r="CH1671" s="361"/>
      <c r="CI1671" s="429">
        <v>984.96</v>
      </c>
      <c r="CJ1671" s="361"/>
      <c r="CK1671" s="426"/>
      <c r="CL1671" s="424"/>
      <c r="CM1671" s="361">
        <v>3.2881248000000007</v>
      </c>
      <c r="CN1671" s="425">
        <v>1.4961023999999998</v>
      </c>
      <c r="CO1671" s="425">
        <v>1.7953920000000001</v>
      </c>
      <c r="CP1671" s="425">
        <v>0</v>
      </c>
      <c r="CQ1671" s="361">
        <f>_xll.SRS1Splines.Functions25.Linear_Interp(V_NSPC!$X$4:$X$46,V_NSPC!$Z$4:$Z$46,CX1671)</f>
        <v>9.3856677788999807</v>
      </c>
      <c r="CR1671" s="361">
        <f>(CQ1671/V_NSPC!$AD$5)*100</f>
        <v>60.775572232011875</v>
      </c>
      <c r="CS1671" s="353">
        <f>CQ1671-V_NSPC!$AD$6</f>
        <v>1.2872292588999805</v>
      </c>
      <c r="CT1671" s="361">
        <f>IFERROR((CQ1671 - V_NSPC!$AD$6) / (V_NSPC!$AD$5- V_NSPC!$AD$6) * 100, 0)</f>
        <v>17.525914010033365</v>
      </c>
      <c r="CU1671" s="361">
        <v>909</v>
      </c>
      <c r="CV1671" s="361">
        <v>905</v>
      </c>
      <c r="CW1671" s="361"/>
      <c r="CX1671" s="429">
        <v>905.89</v>
      </c>
      <c r="CY1671" s="361">
        <v>3.7143870967741934</v>
      </c>
      <c r="CZ1671" s="426">
        <v>2.769285</v>
      </c>
    </row>
    <row r="1672" spans="1:104">
      <c r="A1672" s="352">
        <v>46231</v>
      </c>
      <c r="B1672" s="430"/>
      <c r="C1672" s="420">
        <v>3.5206451612903225</v>
      </c>
      <c r="D1672" s="421"/>
      <c r="E1672" s="421"/>
      <c r="F1672" s="421"/>
      <c r="G1672" s="361" t="e">
        <f>_xll.SRS1Splines.Functions25.Linear_Interp(V_NEM!$R$687:$R$703,V_NEM!$T$687:$T$703,M1672)+_xll.SRS1Splines.Functions25.Linear_Interp(V_NEM!$AB$687:$AB$703,V_NEM!$AD$687:$AD$703,N1672)</f>
        <v>#VALUE!</v>
      </c>
      <c r="H1672" s="353" t="e">
        <f>(G1672/(V_NEM!$T$696+V_NEM!$AD$696))*100</f>
        <v>#VALUE!</v>
      </c>
      <c r="I1672" s="353" t="e">
        <f>G1672-(V_NEM!$T$694+V_NEM!$AD$694)</f>
        <v>#VALUE!</v>
      </c>
      <c r="J1672" s="353">
        <f>((IFERROR((_xll.SRS1Splines.Functions25.Linear_Interp(V_NEM!$R$687:$R$703,V_NEM!$T$687:$T$703,M1672) - V_NEM!$X$689) / (V_NEM!$X$688- V_NEM!$X$689) * 100, 0))+(IFERROR((_xll.SRS1Splines.Functions25.Linear_Interp(V_NEM!$AB$687:$AB$703,V_NEM!$AD$687:$AD$703,N1672) - V_NEM!$AH$689) / (V_NEM!$AH$688- V_NEM!$AH$689) * 100, 0)))/2</f>
        <v>0</v>
      </c>
      <c r="K1672" s="353">
        <v>784.3</v>
      </c>
      <c r="L1672" s="353">
        <v>781.8</v>
      </c>
      <c r="M1672" s="422"/>
      <c r="N1672" s="422"/>
      <c r="O1672" s="361">
        <v>2.7401027096774193</v>
      </c>
      <c r="P1672" s="423"/>
      <c r="Q1672" s="424"/>
      <c r="R1672" s="361">
        <v>4.0177419354838708</v>
      </c>
      <c r="S1672" s="425"/>
      <c r="T1672" s="425"/>
      <c r="U1672" s="425"/>
      <c r="V1672" s="361" t="str">
        <f>_xll.SRS1Splines.Functions25.Linear_Interp(V_NK3!$P$8:$P$32,V_NK3!$R$8:$R$32,AC1672)</f>
        <v>Error reading input X value(s): The value is not a number</v>
      </c>
      <c r="W1672" s="361" t="e">
        <f>(V1672/V_NK3!$R$28)*100</f>
        <v>#VALUE!</v>
      </c>
      <c r="X1672" s="353" t="e">
        <f>V1672-V_NK3!$R$8</f>
        <v>#VALUE!</v>
      </c>
      <c r="Y1672" s="353">
        <f>IFERROR((V1672 - V_NK3!$V$10) / (V_NK3!$V$9- V_NK3!$V$10) * 100, 0)</f>
        <v>0</v>
      </c>
      <c r="Z1672" s="353">
        <v>541.79999999999995</v>
      </c>
      <c r="AA1672" s="353">
        <v>521</v>
      </c>
      <c r="AB1672" s="361">
        <v>529.24636721755314</v>
      </c>
      <c r="AC1672" s="422"/>
      <c r="AD1672" s="353">
        <v>0.70967741935483875</v>
      </c>
      <c r="AE1672" s="426"/>
      <c r="AF1672" s="427"/>
      <c r="AG1672" s="361">
        <v>1.814516129032258</v>
      </c>
      <c r="AH1672" s="425"/>
      <c r="AI1672" s="425"/>
      <c r="AJ1672" s="425"/>
      <c r="AK1672" s="361" t="str">
        <f>_xll.SRS1Splines.Functions25.Linear_Interp(V_NK2!$R$10:$R$21,V_NK2!$T$10:$T$21,AR1672)</f>
        <v>Error reading input X value(s): The value is not a number</v>
      </c>
      <c r="AL1672" s="361" t="e">
        <f>(AK1672/V_NK2!$T$18)*100</f>
        <v>#VALUE!</v>
      </c>
      <c r="AM1672" s="353" t="e">
        <f>AK1672-V_NK2!$T$11</f>
        <v>#VALUE!</v>
      </c>
      <c r="AN1672" s="353">
        <f>IFERROR((AK1672 - V_NK2!$X$12) / (V_NK2!$X$11- V_NK2!$X$12) * 100, 0)</f>
        <v>0</v>
      </c>
      <c r="AO1672" s="353">
        <v>427</v>
      </c>
      <c r="AP1672" s="353">
        <v>420</v>
      </c>
      <c r="AQ1672" s="353"/>
      <c r="AR1672" s="422"/>
      <c r="AS1672" s="361">
        <v>1.1290322580645162</v>
      </c>
      <c r="AT1672" s="426"/>
      <c r="AU1672" s="424"/>
      <c r="AV1672" s="361">
        <v>0.93311999999999995</v>
      </c>
      <c r="AW1672" s="425"/>
      <c r="AX1672" s="425"/>
      <c r="AY1672" s="425"/>
      <c r="AZ1672" s="361" t="str">
        <f>_xll.SRS1Splines.Functions25.Linear_Interp(V_NNG3A!$H$4:$H$12,V_NNG3A!$I$4:$I$12,BF1672)</f>
        <v>Error reading input X value(s): The value is not a number</v>
      </c>
      <c r="BA1672" s="361" t="e">
        <f>(AZ1672/V_NNG3A!$I$8)*100</f>
        <v>#VALUE!</v>
      </c>
      <c r="BB1672" s="353" t="str">
        <f>_xll.SRS1Splines.Functions25.Linear_Interp(V_NNG3A!$H$4:$H$12,V_NNG3A!$J$4:$J$12,BF1672)</f>
        <v>Error reading input X value(s): The value is not a number</v>
      </c>
      <c r="BC1672" s="353">
        <f>IFERROR((AZ1672-V_NNG3A!$J$20) / (V_NNG3A!$J$19-V_NNG3A!$J$20) * 100, 0)</f>
        <v>0</v>
      </c>
      <c r="BD1672" s="353">
        <v>1050</v>
      </c>
      <c r="BE1672" s="353">
        <v>1047</v>
      </c>
      <c r="BF1672" s="428"/>
      <c r="BG1672" s="361">
        <v>0.33225806451612905</v>
      </c>
      <c r="BH1672" s="426"/>
      <c r="BI1672" s="424"/>
      <c r="BJ1672" s="361">
        <v>4.8470399999999998</v>
      </c>
      <c r="BK1672" s="425"/>
      <c r="BL1672" s="425"/>
      <c r="BM1672" s="425">
        <f t="shared" si="28"/>
        <v>0</v>
      </c>
      <c r="BN1672" s="361" t="str">
        <f>_xll.SRS1Splines.Functions25.Linear_Interp(V_XNN1!$K$3:$K$8,V_XNN1!$L$3:$L$8,BT1672)</f>
        <v>Error reading input X value(s): The value is not a number</v>
      </c>
      <c r="BO1672" s="361" t="e">
        <f>(BN1672/V_XNN1!$L$7)*100</f>
        <v>#VALUE!</v>
      </c>
      <c r="BP1672" s="353" t="str">
        <f>_xll.SRS1Splines.Functions25.Linear_Interp(V_XNN1!$K$3:$K$8,V_XNN1!$M$3:$M$8,BT1672)</f>
        <v>Error reading input X value(s): The value is not a number</v>
      </c>
      <c r="BQ1672" s="353">
        <f>IFERROR((BN1672 - V_XNN1!$M$16) / (V_XNN1!$M$15- V_XNN1!$M$16) * 100, 0)</f>
        <v>0</v>
      </c>
      <c r="BR1672" s="353">
        <v>252</v>
      </c>
      <c r="BS1672" s="353">
        <v>249</v>
      </c>
      <c r="BT1672" s="428"/>
      <c r="BU1672" s="361">
        <v>0.33805200000000002</v>
      </c>
      <c r="BV1672" s="426"/>
      <c r="BW1672" s="424"/>
      <c r="BX1672" s="361">
        <v>3.2881248000000007</v>
      </c>
      <c r="BY1672" s="425"/>
      <c r="BZ1672" s="425"/>
      <c r="CA1672" s="425"/>
      <c r="CB1672" s="361" t="str">
        <f>_xll.SRS1Splines.Functions25.Linear_Interp(V_NSPC!$N$4:$N$67,V_NSPC!$P$4:$P$67,CI1672)</f>
        <v>Error reading input X value(s): The value is not a number</v>
      </c>
      <c r="CC1672" s="361" t="e">
        <f>(CB1672/V_NSPC!$T$5)*100</f>
        <v>#VALUE!</v>
      </c>
      <c r="CD1672" s="353" t="e">
        <f>CB1672-V_NSPC!$T$6</f>
        <v>#VALUE!</v>
      </c>
      <c r="CE1672" s="361">
        <f>IFERROR((CB1672 - V_NSPC!$T$6) / (V_NSPC!$T$5- V_NSPC!$T$6) * 100, 0)</f>
        <v>0</v>
      </c>
      <c r="CF1672" s="361">
        <v>995</v>
      </c>
      <c r="CG1672" s="361">
        <v>955</v>
      </c>
      <c r="CH1672" s="361"/>
      <c r="CI1672" s="429"/>
      <c r="CJ1672" s="361"/>
      <c r="CK1672" s="426"/>
      <c r="CL1672" s="424"/>
      <c r="CM1672" s="361">
        <v>3.2881248000000007</v>
      </c>
      <c r="CN1672" s="425"/>
      <c r="CO1672" s="425"/>
      <c r="CP1672" s="425"/>
      <c r="CQ1672" s="361" t="str">
        <f>_xll.SRS1Splines.Functions25.Linear_Interp(V_NSPC!$X$4:$X$46,V_NSPC!$Z$4:$Z$46,CX1672)</f>
        <v>Error reading input X value(s): The value is not a number</v>
      </c>
      <c r="CR1672" s="361" t="e">
        <f>(CQ1672/V_NSPC!$AD$5)*100</f>
        <v>#VALUE!</v>
      </c>
      <c r="CS1672" s="353" t="e">
        <f>CQ1672-V_NSPC!$AD$6</f>
        <v>#VALUE!</v>
      </c>
      <c r="CT1672" s="361">
        <f>IFERROR((CQ1672 - V_NSPC!$AD$6) / (V_NSPC!$AD$5- V_NSPC!$AD$6) * 100, 0)</f>
        <v>0</v>
      </c>
      <c r="CU1672" s="361">
        <v>909</v>
      </c>
      <c r="CV1672" s="361">
        <v>905</v>
      </c>
      <c r="CW1672" s="361"/>
      <c r="CX1672" s="429"/>
      <c r="CY1672" s="361">
        <v>3.7143870967741934</v>
      </c>
      <c r="CZ1672" s="426"/>
    </row>
    <row r="1673" spans="1:104">
      <c r="A1673" s="352">
        <v>46232</v>
      </c>
      <c r="B1673" s="430"/>
      <c r="C1673" s="420">
        <v>3.5206451612903225</v>
      </c>
      <c r="D1673" s="421"/>
      <c r="E1673" s="421"/>
      <c r="F1673" s="421"/>
      <c r="G1673" s="361" t="e">
        <f>_xll.SRS1Splines.Functions25.Linear_Interp(V_NEM!$R$687:$R$703,V_NEM!$T$687:$T$703,M1673)+_xll.SRS1Splines.Functions25.Linear_Interp(V_NEM!$AB$687:$AB$703,V_NEM!$AD$687:$AD$703,N1673)</f>
        <v>#VALUE!</v>
      </c>
      <c r="H1673" s="353" t="e">
        <f>(G1673/(V_NEM!$T$696+V_NEM!$AD$696))*100</f>
        <v>#VALUE!</v>
      </c>
      <c r="I1673" s="353" t="e">
        <f>G1673-(V_NEM!$T$694+V_NEM!$AD$694)</f>
        <v>#VALUE!</v>
      </c>
      <c r="J1673" s="353">
        <f>((IFERROR((_xll.SRS1Splines.Functions25.Linear_Interp(V_NEM!$R$687:$R$703,V_NEM!$T$687:$T$703,M1673) - V_NEM!$X$689) / (V_NEM!$X$688- V_NEM!$X$689) * 100, 0))+(IFERROR((_xll.SRS1Splines.Functions25.Linear_Interp(V_NEM!$AB$687:$AB$703,V_NEM!$AD$687:$AD$703,N1673) - V_NEM!$AH$689) / (V_NEM!$AH$688- V_NEM!$AH$689) * 100, 0)))/2</f>
        <v>0</v>
      </c>
      <c r="K1673" s="353">
        <v>784.3</v>
      </c>
      <c r="L1673" s="353">
        <v>781.8</v>
      </c>
      <c r="M1673" s="422"/>
      <c r="N1673" s="422"/>
      <c r="O1673" s="361">
        <v>2.7401027096774193</v>
      </c>
      <c r="P1673" s="423"/>
      <c r="Q1673" s="424"/>
      <c r="R1673" s="361">
        <v>4.0177419354838708</v>
      </c>
      <c r="S1673" s="425"/>
      <c r="T1673" s="425"/>
      <c r="U1673" s="425"/>
      <c r="V1673" s="361" t="str">
        <f>_xll.SRS1Splines.Functions25.Linear_Interp(V_NK3!$P$8:$P$32,V_NK3!$R$8:$R$32,AC1673)</f>
        <v>Error reading input X value(s): The value is not a number</v>
      </c>
      <c r="W1673" s="361" t="e">
        <f>(V1673/V_NK3!$R$28)*100</f>
        <v>#VALUE!</v>
      </c>
      <c r="X1673" s="353" t="e">
        <f>V1673-V_NK3!$R$8</f>
        <v>#VALUE!</v>
      </c>
      <c r="Y1673" s="353">
        <f>IFERROR((V1673 - V_NK3!$V$10) / (V_NK3!$V$9- V_NK3!$V$10) * 100, 0)</f>
        <v>0</v>
      </c>
      <c r="Z1673" s="353">
        <v>541.79999999999995</v>
      </c>
      <c r="AA1673" s="353">
        <v>521</v>
      </c>
      <c r="AB1673" s="361">
        <v>529.199422386577</v>
      </c>
      <c r="AC1673" s="422"/>
      <c r="AD1673" s="353">
        <v>0.70967741935483875</v>
      </c>
      <c r="AE1673" s="426"/>
      <c r="AF1673" s="427"/>
      <c r="AG1673" s="361">
        <v>1.814516129032258</v>
      </c>
      <c r="AH1673" s="425"/>
      <c r="AI1673" s="425"/>
      <c r="AJ1673" s="425"/>
      <c r="AK1673" s="361" t="str">
        <f>_xll.SRS1Splines.Functions25.Linear_Interp(V_NK2!$R$10:$R$21,V_NK2!$T$10:$T$21,AR1673)</f>
        <v>Error reading input X value(s): The value is not a number</v>
      </c>
      <c r="AL1673" s="361" t="e">
        <f>(AK1673/V_NK2!$T$18)*100</f>
        <v>#VALUE!</v>
      </c>
      <c r="AM1673" s="353" t="e">
        <f>AK1673-V_NK2!$T$11</f>
        <v>#VALUE!</v>
      </c>
      <c r="AN1673" s="353">
        <f>IFERROR((AK1673 - V_NK2!$X$12) / (V_NK2!$X$11- V_NK2!$X$12) * 100, 0)</f>
        <v>0</v>
      </c>
      <c r="AO1673" s="353">
        <v>427</v>
      </c>
      <c r="AP1673" s="353">
        <v>420</v>
      </c>
      <c r="AQ1673" s="353"/>
      <c r="AR1673" s="422"/>
      <c r="AS1673" s="361">
        <v>1.1290322580645162</v>
      </c>
      <c r="AT1673" s="426"/>
      <c r="AU1673" s="424"/>
      <c r="AV1673" s="361">
        <v>0.93311999999999995</v>
      </c>
      <c r="AW1673" s="425"/>
      <c r="AX1673" s="425"/>
      <c r="AY1673" s="425"/>
      <c r="AZ1673" s="361" t="str">
        <f>_xll.SRS1Splines.Functions25.Linear_Interp(V_NNG3A!$H$4:$H$12,V_NNG3A!$I$4:$I$12,BF1673)</f>
        <v>Error reading input X value(s): The value is not a number</v>
      </c>
      <c r="BA1673" s="361" t="e">
        <f>(AZ1673/V_NNG3A!$I$8)*100</f>
        <v>#VALUE!</v>
      </c>
      <c r="BB1673" s="353" t="str">
        <f>_xll.SRS1Splines.Functions25.Linear_Interp(V_NNG3A!$H$4:$H$12,V_NNG3A!$J$4:$J$12,BF1673)</f>
        <v>Error reading input X value(s): The value is not a number</v>
      </c>
      <c r="BC1673" s="353">
        <f>IFERROR((AZ1673-V_NNG3A!$J$20) / (V_NNG3A!$J$19-V_NNG3A!$J$20) * 100, 0)</f>
        <v>0</v>
      </c>
      <c r="BD1673" s="353">
        <v>1050</v>
      </c>
      <c r="BE1673" s="353">
        <v>1047</v>
      </c>
      <c r="BF1673" s="428"/>
      <c r="BG1673" s="361">
        <v>0.33225806451612905</v>
      </c>
      <c r="BH1673" s="426"/>
      <c r="BI1673" s="424"/>
      <c r="BJ1673" s="361">
        <v>4.8470399999999998</v>
      </c>
      <c r="BK1673" s="425"/>
      <c r="BL1673" s="425"/>
      <c r="BM1673" s="425">
        <f t="shared" si="28"/>
        <v>0</v>
      </c>
      <c r="BN1673" s="361" t="str">
        <f>_xll.SRS1Splines.Functions25.Linear_Interp(V_XNN1!$K$3:$K$8,V_XNN1!$L$3:$L$8,BT1673)</f>
        <v>Error reading input X value(s): The value is not a number</v>
      </c>
      <c r="BO1673" s="361" t="e">
        <f>(BN1673/V_XNN1!$L$7)*100</f>
        <v>#VALUE!</v>
      </c>
      <c r="BP1673" s="353" t="str">
        <f>_xll.SRS1Splines.Functions25.Linear_Interp(V_XNN1!$K$3:$K$8,V_XNN1!$M$3:$M$8,BT1673)</f>
        <v>Error reading input X value(s): The value is not a number</v>
      </c>
      <c r="BQ1673" s="353">
        <f>IFERROR((BN1673 - V_XNN1!$M$16) / (V_XNN1!$M$15- V_XNN1!$M$16) * 100, 0)</f>
        <v>0</v>
      </c>
      <c r="BR1673" s="353">
        <v>252</v>
      </c>
      <c r="BS1673" s="353">
        <v>249</v>
      </c>
      <c r="BT1673" s="428"/>
      <c r="BU1673" s="361">
        <v>0.33805200000000002</v>
      </c>
      <c r="BV1673" s="426"/>
      <c r="BW1673" s="424"/>
      <c r="BX1673" s="361">
        <v>3.2881248000000007</v>
      </c>
      <c r="BY1673" s="425"/>
      <c r="BZ1673" s="425"/>
      <c r="CA1673" s="425"/>
      <c r="CB1673" s="361" t="str">
        <f>_xll.SRS1Splines.Functions25.Linear_Interp(V_NSPC!$N$4:$N$67,V_NSPC!$P$4:$P$67,CI1673)</f>
        <v>Error reading input X value(s): The value is not a number</v>
      </c>
      <c r="CC1673" s="361" t="e">
        <f>(CB1673/V_NSPC!$T$5)*100</f>
        <v>#VALUE!</v>
      </c>
      <c r="CD1673" s="353" t="e">
        <f>CB1673-V_NSPC!$T$6</f>
        <v>#VALUE!</v>
      </c>
      <c r="CE1673" s="361">
        <f>IFERROR((CB1673 - V_NSPC!$T$6) / (V_NSPC!$T$5- V_NSPC!$T$6) * 100, 0)</f>
        <v>0</v>
      </c>
      <c r="CF1673" s="361">
        <v>995</v>
      </c>
      <c r="CG1673" s="361">
        <v>955</v>
      </c>
      <c r="CH1673" s="361"/>
      <c r="CI1673" s="429"/>
      <c r="CJ1673" s="361"/>
      <c r="CK1673" s="426"/>
      <c r="CL1673" s="424"/>
      <c r="CM1673" s="361">
        <v>3.2881248000000007</v>
      </c>
      <c r="CN1673" s="425"/>
      <c r="CO1673" s="425"/>
      <c r="CP1673" s="425"/>
      <c r="CQ1673" s="361" t="str">
        <f>_xll.SRS1Splines.Functions25.Linear_Interp(V_NSPC!$X$4:$X$46,V_NSPC!$Z$4:$Z$46,CX1673)</f>
        <v>Error reading input X value(s): The value is not a number</v>
      </c>
      <c r="CR1673" s="361" t="e">
        <f>(CQ1673/V_NSPC!$AD$5)*100</f>
        <v>#VALUE!</v>
      </c>
      <c r="CS1673" s="353" t="e">
        <f>CQ1673-V_NSPC!$AD$6</f>
        <v>#VALUE!</v>
      </c>
      <c r="CT1673" s="361">
        <f>IFERROR((CQ1673 - V_NSPC!$AD$6) / (V_NSPC!$AD$5- V_NSPC!$AD$6) * 100, 0)</f>
        <v>0</v>
      </c>
      <c r="CU1673" s="361">
        <v>909</v>
      </c>
      <c r="CV1673" s="361">
        <v>905</v>
      </c>
      <c r="CW1673" s="361"/>
      <c r="CX1673" s="429"/>
      <c r="CY1673" s="361">
        <v>3.7143870967741934</v>
      </c>
      <c r="CZ1673" s="426"/>
    </row>
    <row r="1674" spans="1:104">
      <c r="A1674" s="352">
        <v>46233</v>
      </c>
      <c r="B1674" s="430"/>
      <c r="C1674" s="420">
        <v>3.5206451612903225</v>
      </c>
      <c r="D1674" s="421"/>
      <c r="E1674" s="421"/>
      <c r="F1674" s="421"/>
      <c r="G1674" s="361" t="e">
        <f>_xll.SRS1Splines.Functions25.Linear_Interp(V_NEM!$R$687:$R$703,V_NEM!$T$687:$T$703,M1674)+_xll.SRS1Splines.Functions25.Linear_Interp(V_NEM!$AB$687:$AB$703,V_NEM!$AD$687:$AD$703,N1674)</f>
        <v>#VALUE!</v>
      </c>
      <c r="H1674" s="353" t="e">
        <f>(G1674/(V_NEM!$T$696+V_NEM!$AD$696))*100</f>
        <v>#VALUE!</v>
      </c>
      <c r="I1674" s="353" t="e">
        <f>G1674-(V_NEM!$T$694+V_NEM!$AD$694)</f>
        <v>#VALUE!</v>
      </c>
      <c r="J1674" s="353">
        <f>((IFERROR((_xll.SRS1Splines.Functions25.Linear_Interp(V_NEM!$R$687:$R$703,V_NEM!$T$687:$T$703,M1674) - V_NEM!$X$689) / (V_NEM!$X$688- V_NEM!$X$689) * 100, 0))+(IFERROR((_xll.SRS1Splines.Functions25.Linear_Interp(V_NEM!$AB$687:$AB$703,V_NEM!$AD$687:$AD$703,N1674) - V_NEM!$AH$689) / (V_NEM!$AH$688- V_NEM!$AH$689) * 100, 0)))/2</f>
        <v>0</v>
      </c>
      <c r="K1674" s="353">
        <v>784.3</v>
      </c>
      <c r="L1674" s="353">
        <v>781.8</v>
      </c>
      <c r="M1674" s="422"/>
      <c r="N1674" s="422"/>
      <c r="O1674" s="361">
        <v>2.7401027096774193</v>
      </c>
      <c r="P1674" s="423"/>
      <c r="Q1674" s="424"/>
      <c r="R1674" s="361">
        <v>4.0177419354838708</v>
      </c>
      <c r="S1674" s="425"/>
      <c r="T1674" s="425"/>
      <c r="U1674" s="425"/>
      <c r="V1674" s="361" t="str">
        <f>_xll.SRS1Splines.Functions25.Linear_Interp(V_NK3!$P$8:$P$32,V_NK3!$R$8:$R$32,AC1674)</f>
        <v>Error reading input X value(s): The value is not a number</v>
      </c>
      <c r="W1674" s="361" t="e">
        <f>(V1674/V_NK3!$R$28)*100</f>
        <v>#VALUE!</v>
      </c>
      <c r="X1674" s="353" t="e">
        <f>V1674-V_NK3!$R$8</f>
        <v>#VALUE!</v>
      </c>
      <c r="Y1674" s="353">
        <f>IFERROR((V1674 - V_NK3!$V$10) / (V_NK3!$V$9- V_NK3!$V$10) * 100, 0)</f>
        <v>0</v>
      </c>
      <c r="Z1674" s="353">
        <v>541.79999999999995</v>
      </c>
      <c r="AA1674" s="353">
        <v>521</v>
      </c>
      <c r="AB1674" s="361">
        <v>529.15247755560085</v>
      </c>
      <c r="AC1674" s="422"/>
      <c r="AD1674" s="353">
        <v>0.70967741935483875</v>
      </c>
      <c r="AE1674" s="426"/>
      <c r="AF1674" s="427"/>
      <c r="AG1674" s="361">
        <v>1.814516129032258</v>
      </c>
      <c r="AH1674" s="425"/>
      <c r="AI1674" s="425"/>
      <c r="AJ1674" s="425"/>
      <c r="AK1674" s="361" t="str">
        <f>_xll.SRS1Splines.Functions25.Linear_Interp(V_NK2!$R$10:$R$21,V_NK2!$T$10:$T$21,AR1674)</f>
        <v>Error reading input X value(s): The value is not a number</v>
      </c>
      <c r="AL1674" s="361" t="e">
        <f>(AK1674/V_NK2!$T$18)*100</f>
        <v>#VALUE!</v>
      </c>
      <c r="AM1674" s="353" t="e">
        <f>AK1674-V_NK2!$T$11</f>
        <v>#VALUE!</v>
      </c>
      <c r="AN1674" s="353">
        <f>IFERROR((AK1674 - V_NK2!$X$12) / (V_NK2!$X$11- V_NK2!$X$12) * 100, 0)</f>
        <v>0</v>
      </c>
      <c r="AO1674" s="353">
        <v>427</v>
      </c>
      <c r="AP1674" s="353">
        <v>420</v>
      </c>
      <c r="AQ1674" s="353"/>
      <c r="AR1674" s="422"/>
      <c r="AS1674" s="361">
        <v>1.1290322580645162</v>
      </c>
      <c r="AT1674" s="426"/>
      <c r="AU1674" s="424"/>
      <c r="AV1674" s="361">
        <v>0.93311999999999995</v>
      </c>
      <c r="AW1674" s="425"/>
      <c r="AX1674" s="425"/>
      <c r="AY1674" s="425"/>
      <c r="AZ1674" s="361" t="str">
        <f>_xll.SRS1Splines.Functions25.Linear_Interp(V_NNG3A!$H$4:$H$12,V_NNG3A!$I$4:$I$12,BF1674)</f>
        <v>Error reading input X value(s): The value is not a number</v>
      </c>
      <c r="BA1674" s="361" t="e">
        <f>(AZ1674/V_NNG3A!$I$8)*100</f>
        <v>#VALUE!</v>
      </c>
      <c r="BB1674" s="353" t="str">
        <f>_xll.SRS1Splines.Functions25.Linear_Interp(V_NNG3A!$H$4:$H$12,V_NNG3A!$J$4:$J$12,BF1674)</f>
        <v>Error reading input X value(s): The value is not a number</v>
      </c>
      <c r="BC1674" s="353">
        <f>IFERROR((AZ1674-V_NNG3A!$J$20) / (V_NNG3A!$J$19-V_NNG3A!$J$20) * 100, 0)</f>
        <v>0</v>
      </c>
      <c r="BD1674" s="353">
        <v>1050</v>
      </c>
      <c r="BE1674" s="353">
        <v>1047</v>
      </c>
      <c r="BF1674" s="428"/>
      <c r="BG1674" s="361">
        <v>0.33225806451612905</v>
      </c>
      <c r="BH1674" s="426"/>
      <c r="BI1674" s="424"/>
      <c r="BJ1674" s="361">
        <v>4.8470399999999998</v>
      </c>
      <c r="BK1674" s="425"/>
      <c r="BL1674" s="425"/>
      <c r="BM1674" s="425">
        <f t="shared" si="28"/>
        <v>0</v>
      </c>
      <c r="BN1674" s="361" t="str">
        <f>_xll.SRS1Splines.Functions25.Linear_Interp(V_XNN1!$K$3:$K$8,V_XNN1!$L$3:$L$8,BT1674)</f>
        <v>Error reading input X value(s): The value is not a number</v>
      </c>
      <c r="BO1674" s="361" t="e">
        <f>(BN1674/V_XNN1!$L$7)*100</f>
        <v>#VALUE!</v>
      </c>
      <c r="BP1674" s="353" t="str">
        <f>_xll.SRS1Splines.Functions25.Linear_Interp(V_XNN1!$K$3:$K$8,V_XNN1!$M$3:$M$8,BT1674)</f>
        <v>Error reading input X value(s): The value is not a number</v>
      </c>
      <c r="BQ1674" s="353">
        <f>IFERROR((BN1674 - V_XNN1!$M$16) / (V_XNN1!$M$15- V_XNN1!$M$16) * 100, 0)</f>
        <v>0</v>
      </c>
      <c r="BR1674" s="353">
        <v>252</v>
      </c>
      <c r="BS1674" s="353">
        <v>249</v>
      </c>
      <c r="BT1674" s="428"/>
      <c r="BU1674" s="361">
        <v>0.33805200000000002</v>
      </c>
      <c r="BV1674" s="426"/>
      <c r="BW1674" s="424"/>
      <c r="BX1674" s="361">
        <v>3.2881248000000007</v>
      </c>
      <c r="BY1674" s="425"/>
      <c r="BZ1674" s="425"/>
      <c r="CA1674" s="425"/>
      <c r="CB1674" s="361" t="str">
        <f>_xll.SRS1Splines.Functions25.Linear_Interp(V_NSPC!$N$4:$N$67,V_NSPC!$P$4:$P$67,CI1674)</f>
        <v>Error reading input X value(s): The value is not a number</v>
      </c>
      <c r="CC1674" s="361" t="e">
        <f>(CB1674/V_NSPC!$T$5)*100</f>
        <v>#VALUE!</v>
      </c>
      <c r="CD1674" s="353" t="e">
        <f>CB1674-V_NSPC!$T$6</f>
        <v>#VALUE!</v>
      </c>
      <c r="CE1674" s="361">
        <f>IFERROR((CB1674 - V_NSPC!$T$6) / (V_NSPC!$T$5- V_NSPC!$T$6) * 100, 0)</f>
        <v>0</v>
      </c>
      <c r="CF1674" s="361">
        <v>995</v>
      </c>
      <c r="CG1674" s="361">
        <v>955</v>
      </c>
      <c r="CH1674" s="361"/>
      <c r="CI1674" s="429"/>
      <c r="CJ1674" s="361"/>
      <c r="CK1674" s="426"/>
      <c r="CL1674" s="424"/>
      <c r="CM1674" s="361">
        <v>3.2881248000000007</v>
      </c>
      <c r="CN1674" s="425"/>
      <c r="CO1674" s="425"/>
      <c r="CP1674" s="425"/>
      <c r="CQ1674" s="361" t="str">
        <f>_xll.SRS1Splines.Functions25.Linear_Interp(V_NSPC!$X$4:$X$46,V_NSPC!$Z$4:$Z$46,CX1674)</f>
        <v>Error reading input X value(s): The value is not a number</v>
      </c>
      <c r="CR1674" s="361" t="e">
        <f>(CQ1674/V_NSPC!$AD$5)*100</f>
        <v>#VALUE!</v>
      </c>
      <c r="CS1674" s="353" t="e">
        <f>CQ1674-V_NSPC!$AD$6</f>
        <v>#VALUE!</v>
      </c>
      <c r="CT1674" s="361">
        <f>IFERROR((CQ1674 - V_NSPC!$AD$6) / (V_NSPC!$AD$5- V_NSPC!$AD$6) * 100, 0)</f>
        <v>0</v>
      </c>
      <c r="CU1674" s="361">
        <v>909</v>
      </c>
      <c r="CV1674" s="361">
        <v>905</v>
      </c>
      <c r="CW1674" s="361"/>
      <c r="CX1674" s="429"/>
      <c r="CY1674" s="361">
        <v>3.7143870967741934</v>
      </c>
      <c r="CZ1674" s="426"/>
    </row>
    <row r="1675" spans="1:104">
      <c r="A1675" s="352">
        <v>46234</v>
      </c>
      <c r="B1675" s="430"/>
      <c r="C1675" s="420">
        <v>3.5206451612903225</v>
      </c>
      <c r="D1675" s="421"/>
      <c r="E1675" s="421"/>
      <c r="F1675" s="421"/>
      <c r="G1675" s="361" t="e">
        <f>_xll.SRS1Splines.Functions25.Linear_Interp(V_NEM!$R$687:$R$703,V_NEM!$T$687:$T$703,M1675)+_xll.SRS1Splines.Functions25.Linear_Interp(V_NEM!$AB$687:$AB$703,V_NEM!$AD$687:$AD$703,N1675)</f>
        <v>#VALUE!</v>
      </c>
      <c r="H1675" s="353" t="e">
        <f>(G1675/(V_NEM!$T$696+V_NEM!$AD$696))*100</f>
        <v>#VALUE!</v>
      </c>
      <c r="I1675" s="353" t="e">
        <f>G1675-(V_NEM!$T$694+V_NEM!$AD$694)</f>
        <v>#VALUE!</v>
      </c>
      <c r="J1675" s="353">
        <f>((IFERROR((_xll.SRS1Splines.Functions25.Linear_Interp(V_NEM!$R$687:$R$703,V_NEM!$T$687:$T$703,M1675) - V_NEM!$X$689) / (V_NEM!$X$688- V_NEM!$X$689) * 100, 0))+(IFERROR((_xll.SRS1Splines.Functions25.Linear_Interp(V_NEM!$AB$687:$AB$703,V_NEM!$AD$687:$AD$703,N1675) - V_NEM!$AH$689) / (V_NEM!$AH$688- V_NEM!$AH$689) * 100, 0)))/2</f>
        <v>0</v>
      </c>
      <c r="K1675" s="353">
        <v>784.3</v>
      </c>
      <c r="L1675" s="353">
        <v>781.8</v>
      </c>
      <c r="M1675" s="422"/>
      <c r="N1675" s="422"/>
      <c r="O1675" s="361">
        <v>2.7401027096774193</v>
      </c>
      <c r="P1675" s="423"/>
      <c r="Q1675" s="424"/>
      <c r="R1675" s="361">
        <v>4.0177419354838708</v>
      </c>
      <c r="S1675" s="425"/>
      <c r="T1675" s="425"/>
      <c r="U1675" s="425"/>
      <c r="V1675" s="361" t="str">
        <f>_xll.SRS1Splines.Functions25.Linear_Interp(V_NK3!$P$8:$P$32,V_NK3!$R$8:$R$32,AC1675)</f>
        <v>Error reading input X value(s): The value is not a number</v>
      </c>
      <c r="W1675" s="361" t="e">
        <f>(V1675/V_NK3!$R$28)*100</f>
        <v>#VALUE!</v>
      </c>
      <c r="X1675" s="353" t="e">
        <f>V1675-V_NK3!$R$8</f>
        <v>#VALUE!</v>
      </c>
      <c r="Y1675" s="353">
        <f>IFERROR((V1675 - V_NK3!$V$10) / (V_NK3!$V$9- V_NK3!$V$10) * 100, 0)</f>
        <v>0</v>
      </c>
      <c r="Z1675" s="353">
        <v>541.79999999999995</v>
      </c>
      <c r="AA1675" s="353">
        <v>521</v>
      </c>
      <c r="AB1675" s="361">
        <v>529.10553272462471</v>
      </c>
      <c r="AC1675" s="422"/>
      <c r="AD1675" s="353">
        <v>0.70967741935483875</v>
      </c>
      <c r="AE1675" s="426"/>
      <c r="AF1675" s="427"/>
      <c r="AG1675" s="361">
        <v>1.814516129032258</v>
      </c>
      <c r="AH1675" s="425"/>
      <c r="AI1675" s="425"/>
      <c r="AJ1675" s="425"/>
      <c r="AK1675" s="361" t="str">
        <f>_xll.SRS1Splines.Functions25.Linear_Interp(V_NK2!$R$10:$R$21,V_NK2!$T$10:$T$21,AR1675)</f>
        <v>Error reading input X value(s): The value is not a number</v>
      </c>
      <c r="AL1675" s="361" t="e">
        <f>(AK1675/V_NK2!$T$18)*100</f>
        <v>#VALUE!</v>
      </c>
      <c r="AM1675" s="353" t="e">
        <f>AK1675-V_NK2!$T$11</f>
        <v>#VALUE!</v>
      </c>
      <c r="AN1675" s="353">
        <f>IFERROR((AK1675 - V_NK2!$X$12) / (V_NK2!$X$11- V_NK2!$X$12) * 100, 0)</f>
        <v>0</v>
      </c>
      <c r="AO1675" s="353">
        <v>427</v>
      </c>
      <c r="AP1675" s="353">
        <v>420</v>
      </c>
      <c r="AQ1675" s="353"/>
      <c r="AR1675" s="422"/>
      <c r="AS1675" s="361">
        <v>1.1290322580645162</v>
      </c>
      <c r="AT1675" s="426"/>
      <c r="AU1675" s="424"/>
      <c r="AV1675" s="361">
        <v>0.93311999999999995</v>
      </c>
      <c r="AW1675" s="425"/>
      <c r="AX1675" s="425"/>
      <c r="AY1675" s="425"/>
      <c r="AZ1675" s="361" t="str">
        <f>_xll.SRS1Splines.Functions25.Linear_Interp(V_NNG3A!$H$4:$H$12,V_NNG3A!$I$4:$I$12,BF1675)</f>
        <v>Error reading input X value(s): The value is not a number</v>
      </c>
      <c r="BA1675" s="361" t="e">
        <f>(AZ1675/V_NNG3A!$I$8)*100</f>
        <v>#VALUE!</v>
      </c>
      <c r="BB1675" s="353" t="str">
        <f>_xll.SRS1Splines.Functions25.Linear_Interp(V_NNG3A!$H$4:$H$12,V_NNG3A!$J$4:$J$12,BF1675)</f>
        <v>Error reading input X value(s): The value is not a number</v>
      </c>
      <c r="BC1675" s="353">
        <f>IFERROR((AZ1675-V_NNG3A!$J$20) / (V_NNG3A!$J$19-V_NNG3A!$J$20) * 100, 0)</f>
        <v>0</v>
      </c>
      <c r="BD1675" s="353">
        <v>1050</v>
      </c>
      <c r="BE1675" s="353">
        <v>1047</v>
      </c>
      <c r="BF1675" s="428"/>
      <c r="BG1675" s="361">
        <v>0.33225806451612905</v>
      </c>
      <c r="BH1675" s="426"/>
      <c r="BI1675" s="424"/>
      <c r="BJ1675" s="361">
        <v>4.8470399999999998</v>
      </c>
      <c r="BK1675" s="425"/>
      <c r="BL1675" s="425"/>
      <c r="BM1675" s="425">
        <f t="shared" si="28"/>
        <v>0</v>
      </c>
      <c r="BN1675" s="361" t="str">
        <f>_xll.SRS1Splines.Functions25.Linear_Interp(V_XNN1!$K$3:$K$8,V_XNN1!$L$3:$L$8,BT1675)</f>
        <v>Error reading input X value(s): The value is not a number</v>
      </c>
      <c r="BO1675" s="361" t="e">
        <f>(BN1675/V_XNN1!$L$7)*100</f>
        <v>#VALUE!</v>
      </c>
      <c r="BP1675" s="353" t="str">
        <f>_xll.SRS1Splines.Functions25.Linear_Interp(V_XNN1!$K$3:$K$8,V_XNN1!$M$3:$M$8,BT1675)</f>
        <v>Error reading input X value(s): The value is not a number</v>
      </c>
      <c r="BQ1675" s="353">
        <f>IFERROR((BN1675 - V_XNN1!$M$16) / (V_XNN1!$M$15- V_XNN1!$M$16) * 100, 0)</f>
        <v>0</v>
      </c>
      <c r="BR1675" s="353">
        <v>252</v>
      </c>
      <c r="BS1675" s="353">
        <v>249</v>
      </c>
      <c r="BT1675" s="428"/>
      <c r="BU1675" s="361">
        <v>0.33805200000000002</v>
      </c>
      <c r="BV1675" s="426"/>
      <c r="BW1675" s="424"/>
      <c r="BX1675" s="361">
        <v>3.2881248000000007</v>
      </c>
      <c r="BY1675" s="425"/>
      <c r="BZ1675" s="425"/>
      <c r="CA1675" s="425"/>
      <c r="CB1675" s="361" t="str">
        <f>_xll.SRS1Splines.Functions25.Linear_Interp(V_NSPC!$N$4:$N$67,V_NSPC!$P$4:$P$67,CI1675)</f>
        <v>Error reading input X value(s): The value is not a number</v>
      </c>
      <c r="CC1675" s="361" t="e">
        <f>(CB1675/V_NSPC!$T$5)*100</f>
        <v>#VALUE!</v>
      </c>
      <c r="CD1675" s="353" t="e">
        <f>CB1675-V_NSPC!$T$6</f>
        <v>#VALUE!</v>
      </c>
      <c r="CE1675" s="361">
        <f>IFERROR((CB1675 - V_NSPC!$T$6) / (V_NSPC!$T$5- V_NSPC!$T$6) * 100, 0)</f>
        <v>0</v>
      </c>
      <c r="CF1675" s="361">
        <v>995</v>
      </c>
      <c r="CG1675" s="361">
        <v>955</v>
      </c>
      <c r="CH1675" s="361"/>
      <c r="CI1675" s="429"/>
      <c r="CJ1675" s="361"/>
      <c r="CK1675" s="426"/>
      <c r="CL1675" s="424"/>
      <c r="CM1675" s="361">
        <v>3.2881248000000007</v>
      </c>
      <c r="CN1675" s="425"/>
      <c r="CO1675" s="425"/>
      <c r="CP1675" s="425"/>
      <c r="CQ1675" s="361" t="str">
        <f>_xll.SRS1Splines.Functions25.Linear_Interp(V_NSPC!$X$4:$X$46,V_NSPC!$Z$4:$Z$46,CX1675)</f>
        <v>Error reading input X value(s): The value is not a number</v>
      </c>
      <c r="CR1675" s="361" t="e">
        <f>(CQ1675/V_NSPC!$AD$5)*100</f>
        <v>#VALUE!</v>
      </c>
      <c r="CS1675" s="353" t="e">
        <f>CQ1675-V_NSPC!$AD$6</f>
        <v>#VALUE!</v>
      </c>
      <c r="CT1675" s="361">
        <f>IFERROR((CQ1675 - V_NSPC!$AD$6) / (V_NSPC!$AD$5- V_NSPC!$AD$6) * 100, 0)</f>
        <v>0</v>
      </c>
      <c r="CU1675" s="361">
        <v>909</v>
      </c>
      <c r="CV1675" s="361">
        <v>905</v>
      </c>
      <c r="CW1675" s="361"/>
      <c r="CX1675" s="429"/>
      <c r="CY1675" s="361">
        <v>3.7143870967741934</v>
      </c>
      <c r="CZ1675" s="426"/>
    </row>
    <row r="1676" spans="1:104">
      <c r="A1676" s="352">
        <v>46235</v>
      </c>
      <c r="B1676" s="430"/>
      <c r="C1676" s="420">
        <v>5.6677419354838703</v>
      </c>
      <c r="D1676" s="421"/>
      <c r="E1676" s="421"/>
      <c r="F1676" s="421"/>
      <c r="G1676" s="361" t="e">
        <f>_xll.SRS1Splines.Functions25.Linear_Interp(V_NEM!$R$687:$R$703,V_NEM!$T$687:$T$703,M1676)+_xll.SRS1Splines.Functions25.Linear_Interp(V_NEM!$AB$687:$AB$703,V_NEM!$AD$687:$AD$703,N1676)</f>
        <v>#VALUE!</v>
      </c>
      <c r="H1676" s="353" t="e">
        <f>(G1676/(V_NEM!$T$696+V_NEM!$AD$696))*100</f>
        <v>#VALUE!</v>
      </c>
      <c r="I1676" s="353" t="e">
        <f>G1676-(V_NEM!$T$694+V_NEM!$AD$694)</f>
        <v>#VALUE!</v>
      </c>
      <c r="J1676" s="353">
        <f>((IFERROR((_xll.SRS1Splines.Functions25.Linear_Interp(V_NEM!$R$687:$R$703,V_NEM!$T$687:$T$703,M1676) - V_NEM!$X$689) / (V_NEM!$X$688- V_NEM!$X$689) * 100, 0))+(IFERROR((_xll.SRS1Splines.Functions25.Linear_Interp(V_NEM!$AB$687:$AB$703,V_NEM!$AD$687:$AD$703,N1676) - V_NEM!$AH$689) / (V_NEM!$AH$688- V_NEM!$AH$689) * 100, 0)))/2</f>
        <v>0</v>
      </c>
      <c r="K1676" s="353">
        <v>784.3</v>
      </c>
      <c r="L1676" s="353">
        <v>781.8</v>
      </c>
      <c r="M1676" s="422"/>
      <c r="N1676" s="422"/>
      <c r="O1676" s="361">
        <v>2.8646528387096772</v>
      </c>
      <c r="P1676" s="423"/>
      <c r="Q1676" s="424"/>
      <c r="R1676" s="361">
        <v>6.9119354838709679</v>
      </c>
      <c r="S1676" s="425"/>
      <c r="T1676" s="425"/>
      <c r="U1676" s="425"/>
      <c r="V1676" s="361" t="str">
        <f>_xll.SRS1Splines.Functions25.Linear_Interp(V_NK3!$P$8:$P$32,V_NK3!$R$8:$R$32,AC1676)</f>
        <v>Error reading input X value(s): The value is not a number</v>
      </c>
      <c r="W1676" s="361" t="e">
        <f>(V1676/V_NK3!$R$28)*100</f>
        <v>#VALUE!</v>
      </c>
      <c r="X1676" s="353" t="e">
        <f>V1676-V_NK3!$R$8</f>
        <v>#VALUE!</v>
      </c>
      <c r="Y1676" s="353">
        <f>IFERROR((V1676 - V_NK3!$V$10) / (V_NK3!$V$9- V_NK3!$V$10) * 100, 0)</f>
        <v>0</v>
      </c>
      <c r="Z1676" s="353">
        <v>541.79999999999995</v>
      </c>
      <c r="AA1676" s="353">
        <v>521</v>
      </c>
      <c r="AB1676" s="361">
        <v>529.10553272462471</v>
      </c>
      <c r="AC1676" s="422"/>
      <c r="AD1676" s="353">
        <v>0.87096774193548387</v>
      </c>
      <c r="AE1676" s="426"/>
      <c r="AF1676" s="427"/>
      <c r="AG1676" s="361">
        <v>2.2464516129032259</v>
      </c>
      <c r="AH1676" s="425"/>
      <c r="AI1676" s="425"/>
      <c r="AJ1676" s="425"/>
      <c r="AK1676" s="361" t="str">
        <f>_xll.SRS1Splines.Functions25.Linear_Interp(V_NK2!$R$10:$R$21,V_NK2!$T$10:$T$21,AR1676)</f>
        <v>Error reading input X value(s): The value is not a number</v>
      </c>
      <c r="AL1676" s="361" t="e">
        <f>(AK1676/V_NK2!$T$18)*100</f>
        <v>#VALUE!</v>
      </c>
      <c r="AM1676" s="353" t="e">
        <f>AK1676-V_NK2!$T$11</f>
        <v>#VALUE!</v>
      </c>
      <c r="AN1676" s="353">
        <f>IFERROR((AK1676 - V_NK2!$X$12) / (V_NK2!$X$11- V_NK2!$X$12) * 100, 0)</f>
        <v>0</v>
      </c>
      <c r="AO1676" s="353">
        <v>427</v>
      </c>
      <c r="AP1676" s="353">
        <v>420</v>
      </c>
      <c r="AQ1676" s="353"/>
      <c r="AR1676" s="422"/>
      <c r="AS1676" s="361">
        <v>1.3870967741935485</v>
      </c>
      <c r="AT1676" s="426"/>
      <c r="AU1676" s="424"/>
      <c r="AV1676" s="361">
        <v>1.521504</v>
      </c>
      <c r="AW1676" s="425"/>
      <c r="AX1676" s="425"/>
      <c r="AY1676" s="425"/>
      <c r="AZ1676" s="361" t="str">
        <f>_xll.SRS1Splines.Functions25.Linear_Interp(V_NNG3A!$H$4:$H$12,V_NNG3A!$I$4:$I$12,BF1676)</f>
        <v>Error reading input X value(s): The value is not a number</v>
      </c>
      <c r="BA1676" s="361" t="e">
        <f>(AZ1676/V_NNG3A!$I$8)*100</f>
        <v>#VALUE!</v>
      </c>
      <c r="BB1676" s="353" t="str">
        <f>_xll.SRS1Splines.Functions25.Linear_Interp(V_NNG3A!$H$4:$H$12,V_NNG3A!$J$4:$J$12,BF1676)</f>
        <v>Error reading input X value(s): The value is not a number</v>
      </c>
      <c r="BC1676" s="353">
        <f>IFERROR((AZ1676-V_NNG3A!$J$20) / (V_NNG3A!$J$19-V_NNG3A!$J$20) * 100, 0)</f>
        <v>0</v>
      </c>
      <c r="BD1676" s="353">
        <v>1050</v>
      </c>
      <c r="BE1676" s="353">
        <v>1047</v>
      </c>
      <c r="BF1676" s="428"/>
      <c r="BG1676" s="361">
        <v>0.54193548387096779</v>
      </c>
      <c r="BH1676" s="426"/>
      <c r="BI1676" s="424"/>
      <c r="BJ1676" s="361">
        <v>6.1292160000000004</v>
      </c>
      <c r="BK1676" s="425"/>
      <c r="BL1676" s="425"/>
      <c r="BM1676" s="425">
        <f t="shared" si="28"/>
        <v>0</v>
      </c>
      <c r="BN1676" s="361" t="str">
        <f>_xll.SRS1Splines.Functions25.Linear_Interp(V_XNN1!$K$3:$K$8,V_XNN1!$L$3:$L$8,BT1676)</f>
        <v>Error reading input X value(s): The value is not a number</v>
      </c>
      <c r="BO1676" s="361" t="e">
        <f>(BN1676/V_XNN1!$L$7)*100</f>
        <v>#VALUE!</v>
      </c>
      <c r="BP1676" s="353" t="str">
        <f>_xll.SRS1Splines.Functions25.Linear_Interp(V_XNN1!$K$3:$K$8,V_XNN1!$M$3:$M$8,BT1676)</f>
        <v>Error reading input X value(s): The value is not a number</v>
      </c>
      <c r="BQ1676" s="353">
        <f>IFERROR((BN1676 - V_XNN1!$M$16) / (V_XNN1!$M$15- V_XNN1!$M$16) * 100, 0)</f>
        <v>0</v>
      </c>
      <c r="BR1676" s="353">
        <v>252</v>
      </c>
      <c r="BS1676" s="353">
        <v>249</v>
      </c>
      <c r="BT1676" s="428"/>
      <c r="BU1676" s="361">
        <v>0.33805200000000002</v>
      </c>
      <c r="BV1676" s="426"/>
      <c r="BW1676" s="424"/>
      <c r="BX1676" s="361">
        <v>3.810974400000001</v>
      </c>
      <c r="BY1676" s="425"/>
      <c r="BZ1676" s="425"/>
      <c r="CA1676" s="425"/>
      <c r="CB1676" s="361" t="str">
        <f>_xll.SRS1Splines.Functions25.Linear_Interp(V_NSPC!$N$4:$N$67,V_NSPC!$P$4:$P$67,CI1676)</f>
        <v>Error reading input X value(s): The value is not a number</v>
      </c>
      <c r="CC1676" s="361" t="e">
        <f>(CB1676/V_NSPC!$T$5)*100</f>
        <v>#VALUE!</v>
      </c>
      <c r="CD1676" s="353" t="e">
        <f>CB1676-V_NSPC!$T$6</f>
        <v>#VALUE!</v>
      </c>
      <c r="CE1676" s="361">
        <f>IFERROR((CB1676 - V_NSPC!$T$6) / (V_NSPC!$T$5- V_NSPC!$T$6) * 100, 0)</f>
        <v>0</v>
      </c>
      <c r="CF1676" s="361">
        <v>995</v>
      </c>
      <c r="CG1676" s="361">
        <v>955</v>
      </c>
      <c r="CH1676" s="361"/>
      <c r="CI1676" s="429"/>
      <c r="CJ1676" s="361"/>
      <c r="CK1676" s="426"/>
      <c r="CL1676" s="424"/>
      <c r="CM1676" s="361">
        <v>3.810974400000001</v>
      </c>
      <c r="CN1676" s="425"/>
      <c r="CO1676" s="425"/>
      <c r="CP1676" s="425"/>
      <c r="CQ1676" s="361" t="str">
        <f>_xll.SRS1Splines.Functions25.Linear_Interp(V_NSPC!$X$4:$X$46,V_NSPC!$Z$4:$Z$46,CX1676)</f>
        <v>Error reading input X value(s): The value is not a number</v>
      </c>
      <c r="CR1676" s="361" t="e">
        <f>(CQ1676/V_NSPC!$AD$5)*100</f>
        <v>#VALUE!</v>
      </c>
      <c r="CS1676" s="353" t="e">
        <f>CQ1676-V_NSPC!$AD$6</f>
        <v>#VALUE!</v>
      </c>
      <c r="CT1676" s="361">
        <f>IFERROR((CQ1676 - V_NSPC!$AD$6) / (V_NSPC!$AD$5- V_NSPC!$AD$6) * 100, 0)</f>
        <v>0</v>
      </c>
      <c r="CU1676" s="361">
        <v>909</v>
      </c>
      <c r="CV1676" s="361">
        <v>905</v>
      </c>
      <c r="CW1676" s="361"/>
      <c r="CX1676" s="429"/>
      <c r="CY1676" s="361">
        <v>3.8335483870967741</v>
      </c>
      <c r="CZ1676" s="426"/>
    </row>
    <row r="1677" spans="1:104">
      <c r="A1677" s="352">
        <v>46236</v>
      </c>
      <c r="B1677" s="430"/>
      <c r="C1677" s="420">
        <v>5.6677419354838703</v>
      </c>
      <c r="D1677" s="421"/>
      <c r="E1677" s="421"/>
      <c r="F1677" s="421"/>
      <c r="G1677" s="361" t="e">
        <f>_xll.SRS1Splines.Functions25.Linear_Interp(V_NEM!$R$687:$R$703,V_NEM!$T$687:$T$703,M1677)+_xll.SRS1Splines.Functions25.Linear_Interp(V_NEM!$AB$687:$AB$703,V_NEM!$AD$687:$AD$703,N1677)</f>
        <v>#VALUE!</v>
      </c>
      <c r="H1677" s="353" t="e">
        <f>(G1677/(V_NEM!$T$696+V_NEM!$AD$696))*100</f>
        <v>#VALUE!</v>
      </c>
      <c r="I1677" s="353" t="e">
        <f>G1677-(V_NEM!$T$694+V_NEM!$AD$694)</f>
        <v>#VALUE!</v>
      </c>
      <c r="J1677" s="353">
        <f>((IFERROR((_xll.SRS1Splines.Functions25.Linear_Interp(V_NEM!$R$687:$R$703,V_NEM!$T$687:$T$703,M1677) - V_NEM!$X$689) / (V_NEM!$X$688- V_NEM!$X$689) * 100, 0))+(IFERROR((_xll.SRS1Splines.Functions25.Linear_Interp(V_NEM!$AB$687:$AB$703,V_NEM!$AD$687:$AD$703,N1677) - V_NEM!$AH$689) / (V_NEM!$AH$688- V_NEM!$AH$689) * 100, 0)))/2</f>
        <v>0</v>
      </c>
      <c r="K1677" s="353">
        <v>784.3</v>
      </c>
      <c r="L1677" s="353">
        <v>781.8</v>
      </c>
      <c r="M1677" s="422"/>
      <c r="N1677" s="422"/>
      <c r="O1677" s="361">
        <v>2.8646528387096772</v>
      </c>
      <c r="P1677" s="423"/>
      <c r="Q1677" s="424"/>
      <c r="R1677" s="361">
        <v>6.9119354838709679</v>
      </c>
      <c r="S1677" s="425"/>
      <c r="T1677" s="425"/>
      <c r="U1677" s="425"/>
      <c r="V1677" s="361" t="str">
        <f>_xll.SRS1Splines.Functions25.Linear_Interp(V_NK3!$P$8:$P$32,V_NK3!$R$8:$R$32,AC1677)</f>
        <v>Error reading input X value(s): The value is not a number</v>
      </c>
      <c r="W1677" s="361" t="e">
        <f>(V1677/V_NK3!$R$28)*100</f>
        <v>#VALUE!</v>
      </c>
      <c r="X1677" s="353" t="e">
        <f>V1677-V_NK3!$R$8</f>
        <v>#VALUE!</v>
      </c>
      <c r="Y1677" s="353">
        <f>IFERROR((V1677 - V_NK3!$V$10) / (V_NK3!$V$9- V_NK3!$V$10) * 100, 0)</f>
        <v>0</v>
      </c>
      <c r="Z1677" s="353">
        <v>541.79999999999995</v>
      </c>
      <c r="AA1677" s="353">
        <v>521</v>
      </c>
      <c r="AB1677" s="361">
        <v>529.10553272462471</v>
      </c>
      <c r="AC1677" s="422"/>
      <c r="AD1677" s="353">
        <v>0.87096774193548387</v>
      </c>
      <c r="AE1677" s="426"/>
      <c r="AF1677" s="427"/>
      <c r="AG1677" s="361">
        <v>2.2464516129032259</v>
      </c>
      <c r="AH1677" s="425"/>
      <c r="AI1677" s="425"/>
      <c r="AJ1677" s="425"/>
      <c r="AK1677" s="361" t="str">
        <f>_xll.SRS1Splines.Functions25.Linear_Interp(V_NK2!$R$10:$R$21,V_NK2!$T$10:$T$21,AR1677)</f>
        <v>Error reading input X value(s): The value is not a number</v>
      </c>
      <c r="AL1677" s="361" t="e">
        <f>(AK1677/V_NK2!$T$18)*100</f>
        <v>#VALUE!</v>
      </c>
      <c r="AM1677" s="353" t="e">
        <f>AK1677-V_NK2!$T$11</f>
        <v>#VALUE!</v>
      </c>
      <c r="AN1677" s="353">
        <f>IFERROR((AK1677 - V_NK2!$X$12) / (V_NK2!$X$11- V_NK2!$X$12) * 100, 0)</f>
        <v>0</v>
      </c>
      <c r="AO1677" s="353">
        <v>427</v>
      </c>
      <c r="AP1677" s="353">
        <v>420</v>
      </c>
      <c r="AQ1677" s="353"/>
      <c r="AR1677" s="422"/>
      <c r="AS1677" s="361">
        <v>1.3870967741935485</v>
      </c>
      <c r="AT1677" s="426"/>
      <c r="AU1677" s="424"/>
      <c r="AV1677" s="361">
        <v>1.521504</v>
      </c>
      <c r="AW1677" s="425"/>
      <c r="AX1677" s="425"/>
      <c r="AY1677" s="425"/>
      <c r="AZ1677" s="361" t="str">
        <f>_xll.SRS1Splines.Functions25.Linear_Interp(V_NNG3A!$H$4:$H$12,V_NNG3A!$I$4:$I$12,BF1677)</f>
        <v>Error reading input X value(s): The value is not a number</v>
      </c>
      <c r="BA1677" s="361" t="e">
        <f>(AZ1677/V_NNG3A!$I$8)*100</f>
        <v>#VALUE!</v>
      </c>
      <c r="BB1677" s="353" t="str">
        <f>_xll.SRS1Splines.Functions25.Linear_Interp(V_NNG3A!$H$4:$H$12,V_NNG3A!$J$4:$J$12,BF1677)</f>
        <v>Error reading input X value(s): The value is not a number</v>
      </c>
      <c r="BC1677" s="353">
        <f>IFERROR((AZ1677-V_NNG3A!$J$20) / (V_NNG3A!$J$19-V_NNG3A!$J$20) * 100, 0)</f>
        <v>0</v>
      </c>
      <c r="BD1677" s="353">
        <v>1050</v>
      </c>
      <c r="BE1677" s="353">
        <v>1047</v>
      </c>
      <c r="BF1677" s="428"/>
      <c r="BG1677" s="361">
        <v>0.54193548387096779</v>
      </c>
      <c r="BH1677" s="426"/>
      <c r="BI1677" s="424"/>
      <c r="BJ1677" s="361">
        <v>6.1292160000000004</v>
      </c>
      <c r="BK1677" s="425"/>
      <c r="BL1677" s="425"/>
      <c r="BM1677" s="425">
        <f t="shared" si="28"/>
        <v>0</v>
      </c>
      <c r="BN1677" s="361" t="str">
        <f>_xll.SRS1Splines.Functions25.Linear_Interp(V_XNN1!$K$3:$K$8,V_XNN1!$L$3:$L$8,BT1677)</f>
        <v>Error reading input X value(s): The value is not a number</v>
      </c>
      <c r="BO1677" s="361" t="e">
        <f>(BN1677/V_XNN1!$L$7)*100</f>
        <v>#VALUE!</v>
      </c>
      <c r="BP1677" s="353" t="str">
        <f>_xll.SRS1Splines.Functions25.Linear_Interp(V_XNN1!$K$3:$K$8,V_XNN1!$M$3:$M$8,BT1677)</f>
        <v>Error reading input X value(s): The value is not a number</v>
      </c>
      <c r="BQ1677" s="353">
        <f>IFERROR((BN1677 - V_XNN1!$M$16) / (V_XNN1!$M$15- V_XNN1!$M$16) * 100, 0)</f>
        <v>0</v>
      </c>
      <c r="BR1677" s="353">
        <v>252</v>
      </c>
      <c r="BS1677" s="353">
        <v>249</v>
      </c>
      <c r="BT1677" s="428"/>
      <c r="BU1677" s="361">
        <v>0.33805200000000002</v>
      </c>
      <c r="BV1677" s="426"/>
      <c r="BW1677" s="424"/>
      <c r="BX1677" s="361">
        <v>3.810974400000001</v>
      </c>
      <c r="BY1677" s="425"/>
      <c r="BZ1677" s="425"/>
      <c r="CA1677" s="425"/>
      <c r="CB1677" s="361" t="str">
        <f>_xll.SRS1Splines.Functions25.Linear_Interp(V_NSPC!$N$4:$N$67,V_NSPC!$P$4:$P$67,CI1677)</f>
        <v>Error reading input X value(s): The value is not a number</v>
      </c>
      <c r="CC1677" s="361" t="e">
        <f>(CB1677/V_NSPC!$T$5)*100</f>
        <v>#VALUE!</v>
      </c>
      <c r="CD1677" s="353" t="e">
        <f>CB1677-V_NSPC!$T$6</f>
        <v>#VALUE!</v>
      </c>
      <c r="CE1677" s="361">
        <f>IFERROR((CB1677 - V_NSPC!$T$6) / (V_NSPC!$T$5- V_NSPC!$T$6) * 100, 0)</f>
        <v>0</v>
      </c>
      <c r="CF1677" s="361">
        <v>995</v>
      </c>
      <c r="CG1677" s="361">
        <v>955</v>
      </c>
      <c r="CH1677" s="361"/>
      <c r="CI1677" s="429"/>
      <c r="CJ1677" s="361"/>
      <c r="CK1677" s="426"/>
      <c r="CL1677" s="424"/>
      <c r="CM1677" s="361">
        <v>3.810974400000001</v>
      </c>
      <c r="CN1677" s="425"/>
      <c r="CO1677" s="425"/>
      <c r="CP1677" s="425"/>
      <c r="CQ1677" s="361" t="str">
        <f>_xll.SRS1Splines.Functions25.Linear_Interp(V_NSPC!$X$4:$X$46,V_NSPC!$Z$4:$Z$46,CX1677)</f>
        <v>Error reading input X value(s): The value is not a number</v>
      </c>
      <c r="CR1677" s="361" t="e">
        <f>(CQ1677/V_NSPC!$AD$5)*100</f>
        <v>#VALUE!</v>
      </c>
      <c r="CS1677" s="353" t="e">
        <f>CQ1677-V_NSPC!$AD$6</f>
        <v>#VALUE!</v>
      </c>
      <c r="CT1677" s="361">
        <f>IFERROR((CQ1677 - V_NSPC!$AD$6) / (V_NSPC!$AD$5- V_NSPC!$AD$6) * 100, 0)</f>
        <v>0</v>
      </c>
      <c r="CU1677" s="361">
        <v>909</v>
      </c>
      <c r="CV1677" s="361">
        <v>905</v>
      </c>
      <c r="CW1677" s="361"/>
      <c r="CX1677" s="429"/>
      <c r="CY1677" s="361">
        <v>3.8335483870967741</v>
      </c>
      <c r="CZ1677" s="426"/>
    </row>
    <row r="1678" spans="1:104">
      <c r="A1678" s="352">
        <v>46237</v>
      </c>
      <c r="B1678" s="430"/>
      <c r="C1678" s="420">
        <v>5.6677419354838703</v>
      </c>
      <c r="D1678" s="421"/>
      <c r="E1678" s="421"/>
      <c r="F1678" s="421"/>
      <c r="G1678" s="361" t="e">
        <f>_xll.SRS1Splines.Functions25.Linear_Interp(V_NEM!$R$687:$R$703,V_NEM!$T$687:$T$703,M1678)+_xll.SRS1Splines.Functions25.Linear_Interp(V_NEM!$AB$687:$AB$703,V_NEM!$AD$687:$AD$703,N1678)</f>
        <v>#VALUE!</v>
      </c>
      <c r="H1678" s="353" t="e">
        <f>(G1678/(V_NEM!$T$696+V_NEM!$AD$696))*100</f>
        <v>#VALUE!</v>
      </c>
      <c r="I1678" s="353" t="e">
        <f>G1678-(V_NEM!$T$694+V_NEM!$AD$694)</f>
        <v>#VALUE!</v>
      </c>
      <c r="J1678" s="353">
        <f>((IFERROR((_xll.SRS1Splines.Functions25.Linear_Interp(V_NEM!$R$687:$R$703,V_NEM!$T$687:$T$703,M1678) - V_NEM!$X$689) / (V_NEM!$X$688- V_NEM!$X$689) * 100, 0))+(IFERROR((_xll.SRS1Splines.Functions25.Linear_Interp(V_NEM!$AB$687:$AB$703,V_NEM!$AD$687:$AD$703,N1678) - V_NEM!$AH$689) / (V_NEM!$AH$688- V_NEM!$AH$689) * 100, 0)))/2</f>
        <v>0</v>
      </c>
      <c r="K1678" s="353">
        <v>784.3</v>
      </c>
      <c r="L1678" s="353">
        <v>781.8</v>
      </c>
      <c r="M1678" s="422"/>
      <c r="N1678" s="422"/>
      <c r="O1678" s="361">
        <v>2.8646528387096772</v>
      </c>
      <c r="P1678" s="423"/>
      <c r="Q1678" s="424"/>
      <c r="R1678" s="361">
        <v>6.9119354838709679</v>
      </c>
      <c r="S1678" s="425"/>
      <c r="T1678" s="425"/>
      <c r="U1678" s="425"/>
      <c r="V1678" s="361" t="str">
        <f>_xll.SRS1Splines.Functions25.Linear_Interp(V_NK3!$P$8:$P$32,V_NK3!$R$8:$R$32,AC1678)</f>
        <v>Error reading input X value(s): The value is not a number</v>
      </c>
      <c r="W1678" s="361" t="e">
        <f>(V1678/V_NK3!$R$28)*100</f>
        <v>#VALUE!</v>
      </c>
      <c r="X1678" s="353" t="e">
        <f>V1678-V_NK3!$R$8</f>
        <v>#VALUE!</v>
      </c>
      <c r="Y1678" s="353">
        <f>IFERROR((V1678 - V_NK3!$V$10) / (V_NK3!$V$9- V_NK3!$V$10) * 100, 0)</f>
        <v>0</v>
      </c>
      <c r="Z1678" s="353">
        <v>541.79999999999995</v>
      </c>
      <c r="AA1678" s="353">
        <v>521</v>
      </c>
      <c r="AB1678" s="361">
        <v>529.10553272462471</v>
      </c>
      <c r="AC1678" s="422"/>
      <c r="AD1678" s="353">
        <v>0.87096774193548387</v>
      </c>
      <c r="AE1678" s="426"/>
      <c r="AF1678" s="427"/>
      <c r="AG1678" s="361">
        <v>2.2464516129032259</v>
      </c>
      <c r="AH1678" s="425"/>
      <c r="AI1678" s="425"/>
      <c r="AJ1678" s="425"/>
      <c r="AK1678" s="361" t="str">
        <f>_xll.SRS1Splines.Functions25.Linear_Interp(V_NK2!$R$10:$R$21,V_NK2!$T$10:$T$21,AR1678)</f>
        <v>Error reading input X value(s): The value is not a number</v>
      </c>
      <c r="AL1678" s="361" t="e">
        <f>(AK1678/V_NK2!$T$18)*100</f>
        <v>#VALUE!</v>
      </c>
      <c r="AM1678" s="353" t="e">
        <f>AK1678-V_NK2!$T$11</f>
        <v>#VALUE!</v>
      </c>
      <c r="AN1678" s="353">
        <f>IFERROR((AK1678 - V_NK2!$X$12) / (V_NK2!$X$11- V_NK2!$X$12) * 100, 0)</f>
        <v>0</v>
      </c>
      <c r="AO1678" s="353">
        <v>427</v>
      </c>
      <c r="AP1678" s="353">
        <v>420</v>
      </c>
      <c r="AQ1678" s="353"/>
      <c r="AR1678" s="422"/>
      <c r="AS1678" s="361">
        <v>1.3870967741935485</v>
      </c>
      <c r="AT1678" s="426"/>
      <c r="AU1678" s="424"/>
      <c r="AV1678" s="361">
        <v>1.521504</v>
      </c>
      <c r="AW1678" s="425"/>
      <c r="AX1678" s="425"/>
      <c r="AY1678" s="425"/>
      <c r="AZ1678" s="361" t="str">
        <f>_xll.SRS1Splines.Functions25.Linear_Interp(V_NNG3A!$H$4:$H$12,V_NNG3A!$I$4:$I$12,BF1678)</f>
        <v>Error reading input X value(s): The value is not a number</v>
      </c>
      <c r="BA1678" s="361" t="e">
        <f>(AZ1678/V_NNG3A!$I$8)*100</f>
        <v>#VALUE!</v>
      </c>
      <c r="BB1678" s="353" t="str">
        <f>_xll.SRS1Splines.Functions25.Linear_Interp(V_NNG3A!$H$4:$H$12,V_NNG3A!$J$4:$J$12,BF1678)</f>
        <v>Error reading input X value(s): The value is not a number</v>
      </c>
      <c r="BC1678" s="353">
        <f>IFERROR((AZ1678-V_NNG3A!$J$20) / (V_NNG3A!$J$19-V_NNG3A!$J$20) * 100, 0)</f>
        <v>0</v>
      </c>
      <c r="BD1678" s="353">
        <v>1050</v>
      </c>
      <c r="BE1678" s="353">
        <v>1047</v>
      </c>
      <c r="BF1678" s="428"/>
      <c r="BG1678" s="361">
        <v>0.54193548387096779</v>
      </c>
      <c r="BH1678" s="426"/>
      <c r="BI1678" s="424"/>
      <c r="BJ1678" s="361">
        <v>6.1292160000000004</v>
      </c>
      <c r="BK1678" s="425"/>
      <c r="BL1678" s="425"/>
      <c r="BM1678" s="425">
        <f t="shared" si="28"/>
        <v>0</v>
      </c>
      <c r="BN1678" s="361" t="str">
        <f>_xll.SRS1Splines.Functions25.Linear_Interp(V_XNN1!$K$3:$K$8,V_XNN1!$L$3:$L$8,BT1678)</f>
        <v>Error reading input X value(s): The value is not a number</v>
      </c>
      <c r="BO1678" s="361" t="e">
        <f>(BN1678/V_XNN1!$L$7)*100</f>
        <v>#VALUE!</v>
      </c>
      <c r="BP1678" s="353" t="str">
        <f>_xll.SRS1Splines.Functions25.Linear_Interp(V_XNN1!$K$3:$K$8,V_XNN1!$M$3:$M$8,BT1678)</f>
        <v>Error reading input X value(s): The value is not a number</v>
      </c>
      <c r="BQ1678" s="353">
        <f>IFERROR((BN1678 - V_XNN1!$M$16) / (V_XNN1!$M$15- V_XNN1!$M$16) * 100, 0)</f>
        <v>0</v>
      </c>
      <c r="BR1678" s="353">
        <v>252</v>
      </c>
      <c r="BS1678" s="353">
        <v>249</v>
      </c>
      <c r="BT1678" s="428"/>
      <c r="BU1678" s="361">
        <v>0.33805200000000002</v>
      </c>
      <c r="BV1678" s="426"/>
      <c r="BW1678" s="424"/>
      <c r="BX1678" s="361">
        <v>3.810974400000001</v>
      </c>
      <c r="BY1678" s="425"/>
      <c r="BZ1678" s="425"/>
      <c r="CA1678" s="425"/>
      <c r="CB1678" s="361" t="str">
        <f>_xll.SRS1Splines.Functions25.Linear_Interp(V_NSPC!$N$4:$N$67,V_NSPC!$P$4:$P$67,CI1678)</f>
        <v>Error reading input X value(s): The value is not a number</v>
      </c>
      <c r="CC1678" s="361" t="e">
        <f>(CB1678/V_NSPC!$T$5)*100</f>
        <v>#VALUE!</v>
      </c>
      <c r="CD1678" s="353" t="e">
        <f>CB1678-V_NSPC!$T$6</f>
        <v>#VALUE!</v>
      </c>
      <c r="CE1678" s="361">
        <f>IFERROR((CB1678 - V_NSPC!$T$6) / (V_NSPC!$T$5- V_NSPC!$T$6) * 100, 0)</f>
        <v>0</v>
      </c>
      <c r="CF1678" s="361">
        <v>995</v>
      </c>
      <c r="CG1678" s="361">
        <v>955</v>
      </c>
      <c r="CH1678" s="361"/>
      <c r="CI1678" s="429"/>
      <c r="CJ1678" s="361"/>
      <c r="CK1678" s="426"/>
      <c r="CL1678" s="424"/>
      <c r="CM1678" s="361">
        <v>3.810974400000001</v>
      </c>
      <c r="CN1678" s="425"/>
      <c r="CO1678" s="425"/>
      <c r="CP1678" s="425"/>
      <c r="CQ1678" s="361" t="str">
        <f>_xll.SRS1Splines.Functions25.Linear_Interp(V_NSPC!$X$4:$X$46,V_NSPC!$Z$4:$Z$46,CX1678)</f>
        <v>Error reading input X value(s): The value is not a number</v>
      </c>
      <c r="CR1678" s="361" t="e">
        <f>(CQ1678/V_NSPC!$AD$5)*100</f>
        <v>#VALUE!</v>
      </c>
      <c r="CS1678" s="353" t="e">
        <f>CQ1678-V_NSPC!$AD$6</f>
        <v>#VALUE!</v>
      </c>
      <c r="CT1678" s="361">
        <f>IFERROR((CQ1678 - V_NSPC!$AD$6) / (V_NSPC!$AD$5- V_NSPC!$AD$6) * 100, 0)</f>
        <v>0</v>
      </c>
      <c r="CU1678" s="361">
        <v>909</v>
      </c>
      <c r="CV1678" s="361">
        <v>905</v>
      </c>
      <c r="CW1678" s="361"/>
      <c r="CX1678" s="429"/>
      <c r="CY1678" s="361">
        <v>3.8335483870967741</v>
      </c>
      <c r="CZ1678" s="426"/>
    </row>
    <row r="1679" spans="1:104">
      <c r="A1679" s="352">
        <v>46238</v>
      </c>
      <c r="B1679" s="430"/>
      <c r="C1679" s="420">
        <v>5.6677419354838703</v>
      </c>
      <c r="D1679" s="421"/>
      <c r="E1679" s="421"/>
      <c r="F1679" s="421"/>
      <c r="G1679" s="361" t="e">
        <f>_xll.SRS1Splines.Functions25.Linear_Interp(V_NEM!$R$687:$R$703,V_NEM!$T$687:$T$703,M1679)+_xll.SRS1Splines.Functions25.Linear_Interp(V_NEM!$AB$687:$AB$703,V_NEM!$AD$687:$AD$703,N1679)</f>
        <v>#VALUE!</v>
      </c>
      <c r="H1679" s="353" t="e">
        <f>(G1679/(V_NEM!$T$696+V_NEM!$AD$696))*100</f>
        <v>#VALUE!</v>
      </c>
      <c r="I1679" s="353" t="e">
        <f>G1679-(V_NEM!$T$694+V_NEM!$AD$694)</f>
        <v>#VALUE!</v>
      </c>
      <c r="J1679" s="353">
        <f>((IFERROR((_xll.SRS1Splines.Functions25.Linear_Interp(V_NEM!$R$687:$R$703,V_NEM!$T$687:$T$703,M1679) - V_NEM!$X$689) / (V_NEM!$X$688- V_NEM!$X$689) * 100, 0))+(IFERROR((_xll.SRS1Splines.Functions25.Linear_Interp(V_NEM!$AB$687:$AB$703,V_NEM!$AD$687:$AD$703,N1679) - V_NEM!$AH$689) / (V_NEM!$AH$688- V_NEM!$AH$689) * 100, 0)))/2</f>
        <v>0</v>
      </c>
      <c r="K1679" s="353">
        <v>784.3</v>
      </c>
      <c r="L1679" s="353">
        <v>781.8</v>
      </c>
      <c r="M1679" s="422"/>
      <c r="N1679" s="422"/>
      <c r="O1679" s="361">
        <v>2.8646528387096772</v>
      </c>
      <c r="P1679" s="423"/>
      <c r="Q1679" s="424"/>
      <c r="R1679" s="361">
        <v>6.9119354838709679</v>
      </c>
      <c r="S1679" s="425"/>
      <c r="T1679" s="425"/>
      <c r="U1679" s="425"/>
      <c r="V1679" s="361" t="str">
        <f>_xll.SRS1Splines.Functions25.Linear_Interp(V_NK3!$P$8:$P$32,V_NK3!$R$8:$R$32,AC1679)</f>
        <v>Error reading input X value(s): The value is not a number</v>
      </c>
      <c r="W1679" s="361" t="e">
        <f>(V1679/V_NK3!$R$28)*100</f>
        <v>#VALUE!</v>
      </c>
      <c r="X1679" s="353" t="e">
        <f>V1679-V_NK3!$R$8</f>
        <v>#VALUE!</v>
      </c>
      <c r="Y1679" s="353">
        <f>IFERROR((V1679 - V_NK3!$V$10) / (V_NK3!$V$9- V_NK3!$V$10) * 100, 0)</f>
        <v>0</v>
      </c>
      <c r="Z1679" s="353">
        <v>541.79999999999995</v>
      </c>
      <c r="AA1679" s="353">
        <v>521</v>
      </c>
      <c r="AB1679" s="361">
        <v>529.10553272462471</v>
      </c>
      <c r="AC1679" s="422"/>
      <c r="AD1679" s="353">
        <v>0.87096774193548387</v>
      </c>
      <c r="AE1679" s="426"/>
      <c r="AF1679" s="427"/>
      <c r="AG1679" s="361">
        <v>2.2464516129032259</v>
      </c>
      <c r="AH1679" s="425"/>
      <c r="AI1679" s="425"/>
      <c r="AJ1679" s="425"/>
      <c r="AK1679" s="361" t="str">
        <f>_xll.SRS1Splines.Functions25.Linear_Interp(V_NK2!$R$10:$R$21,V_NK2!$T$10:$T$21,AR1679)</f>
        <v>Error reading input X value(s): The value is not a number</v>
      </c>
      <c r="AL1679" s="361" t="e">
        <f>(AK1679/V_NK2!$T$18)*100</f>
        <v>#VALUE!</v>
      </c>
      <c r="AM1679" s="353" t="e">
        <f>AK1679-V_NK2!$T$11</f>
        <v>#VALUE!</v>
      </c>
      <c r="AN1679" s="353">
        <f>IFERROR((AK1679 - V_NK2!$X$12) / (V_NK2!$X$11- V_NK2!$X$12) * 100, 0)</f>
        <v>0</v>
      </c>
      <c r="AO1679" s="353">
        <v>427</v>
      </c>
      <c r="AP1679" s="353">
        <v>420</v>
      </c>
      <c r="AQ1679" s="353"/>
      <c r="AR1679" s="422"/>
      <c r="AS1679" s="361">
        <v>1.3870967741935485</v>
      </c>
      <c r="AT1679" s="426"/>
      <c r="AU1679" s="424"/>
      <c r="AV1679" s="361">
        <v>1.521504</v>
      </c>
      <c r="AW1679" s="425"/>
      <c r="AX1679" s="425"/>
      <c r="AY1679" s="425"/>
      <c r="AZ1679" s="361" t="str">
        <f>_xll.SRS1Splines.Functions25.Linear_Interp(V_NNG3A!$H$4:$H$12,V_NNG3A!$I$4:$I$12,BF1679)</f>
        <v>Error reading input X value(s): The value is not a number</v>
      </c>
      <c r="BA1679" s="361" t="e">
        <f>(AZ1679/V_NNG3A!$I$8)*100</f>
        <v>#VALUE!</v>
      </c>
      <c r="BB1679" s="353" t="str">
        <f>_xll.SRS1Splines.Functions25.Linear_Interp(V_NNG3A!$H$4:$H$12,V_NNG3A!$J$4:$J$12,BF1679)</f>
        <v>Error reading input X value(s): The value is not a number</v>
      </c>
      <c r="BC1679" s="353">
        <f>IFERROR((AZ1679-V_NNG3A!$J$20) / (V_NNG3A!$J$19-V_NNG3A!$J$20) * 100, 0)</f>
        <v>0</v>
      </c>
      <c r="BD1679" s="353">
        <v>1050</v>
      </c>
      <c r="BE1679" s="353">
        <v>1047</v>
      </c>
      <c r="BF1679" s="428"/>
      <c r="BG1679" s="361">
        <v>0.54193548387096779</v>
      </c>
      <c r="BH1679" s="426"/>
      <c r="BI1679" s="424"/>
      <c r="BJ1679" s="361">
        <v>6.1292160000000004</v>
      </c>
      <c r="BK1679" s="425"/>
      <c r="BL1679" s="425"/>
      <c r="BM1679" s="425">
        <f t="shared" si="28"/>
        <v>0</v>
      </c>
      <c r="BN1679" s="361" t="str">
        <f>_xll.SRS1Splines.Functions25.Linear_Interp(V_XNN1!$K$3:$K$8,V_XNN1!$L$3:$L$8,BT1679)</f>
        <v>Error reading input X value(s): The value is not a number</v>
      </c>
      <c r="BO1679" s="361" t="e">
        <f>(BN1679/V_XNN1!$L$7)*100</f>
        <v>#VALUE!</v>
      </c>
      <c r="BP1679" s="353" t="str">
        <f>_xll.SRS1Splines.Functions25.Linear_Interp(V_XNN1!$K$3:$K$8,V_XNN1!$M$3:$M$8,BT1679)</f>
        <v>Error reading input X value(s): The value is not a number</v>
      </c>
      <c r="BQ1679" s="353">
        <f>IFERROR((BN1679 - V_XNN1!$M$16) / (V_XNN1!$M$15- V_XNN1!$M$16) * 100, 0)</f>
        <v>0</v>
      </c>
      <c r="BR1679" s="353">
        <v>252</v>
      </c>
      <c r="BS1679" s="353">
        <v>249</v>
      </c>
      <c r="BT1679" s="428"/>
      <c r="BU1679" s="361">
        <v>0.33805200000000002</v>
      </c>
      <c r="BV1679" s="426"/>
      <c r="BW1679" s="424"/>
      <c r="BX1679" s="361">
        <v>3.810974400000001</v>
      </c>
      <c r="BY1679" s="425"/>
      <c r="BZ1679" s="425"/>
      <c r="CA1679" s="425"/>
      <c r="CB1679" s="361" t="str">
        <f>_xll.SRS1Splines.Functions25.Linear_Interp(V_NSPC!$N$4:$N$67,V_NSPC!$P$4:$P$67,CI1679)</f>
        <v>Error reading input X value(s): The value is not a number</v>
      </c>
      <c r="CC1679" s="361" t="e">
        <f>(CB1679/V_NSPC!$T$5)*100</f>
        <v>#VALUE!</v>
      </c>
      <c r="CD1679" s="353" t="e">
        <f>CB1679-V_NSPC!$T$6</f>
        <v>#VALUE!</v>
      </c>
      <c r="CE1679" s="361">
        <f>IFERROR((CB1679 - V_NSPC!$T$6) / (V_NSPC!$T$5- V_NSPC!$T$6) * 100, 0)</f>
        <v>0</v>
      </c>
      <c r="CF1679" s="361">
        <v>995</v>
      </c>
      <c r="CG1679" s="361">
        <v>955</v>
      </c>
      <c r="CH1679" s="361"/>
      <c r="CI1679" s="429"/>
      <c r="CJ1679" s="361"/>
      <c r="CK1679" s="426"/>
      <c r="CL1679" s="424"/>
      <c r="CM1679" s="361">
        <v>3.810974400000001</v>
      </c>
      <c r="CN1679" s="425"/>
      <c r="CO1679" s="425"/>
      <c r="CP1679" s="425"/>
      <c r="CQ1679" s="361" t="str">
        <f>_xll.SRS1Splines.Functions25.Linear_Interp(V_NSPC!$X$4:$X$46,V_NSPC!$Z$4:$Z$46,CX1679)</f>
        <v>Error reading input X value(s): The value is not a number</v>
      </c>
      <c r="CR1679" s="361" t="e">
        <f>(CQ1679/V_NSPC!$AD$5)*100</f>
        <v>#VALUE!</v>
      </c>
      <c r="CS1679" s="353" t="e">
        <f>CQ1679-V_NSPC!$AD$6</f>
        <v>#VALUE!</v>
      </c>
      <c r="CT1679" s="361">
        <f>IFERROR((CQ1679 - V_NSPC!$AD$6) / (V_NSPC!$AD$5- V_NSPC!$AD$6) * 100, 0)</f>
        <v>0</v>
      </c>
      <c r="CU1679" s="361">
        <v>909</v>
      </c>
      <c r="CV1679" s="361">
        <v>905</v>
      </c>
      <c r="CW1679" s="361"/>
      <c r="CX1679" s="429"/>
      <c r="CY1679" s="361">
        <v>3.8335483870967741</v>
      </c>
      <c r="CZ1679" s="426"/>
    </row>
    <row r="1680" spans="1:104">
      <c r="A1680" s="352">
        <v>46239</v>
      </c>
      <c r="B1680" s="430"/>
      <c r="C1680" s="420">
        <v>5.6677419354838703</v>
      </c>
      <c r="D1680" s="421"/>
      <c r="E1680" s="421"/>
      <c r="F1680" s="421"/>
      <c r="G1680" s="361" t="e">
        <f>_xll.SRS1Splines.Functions25.Linear_Interp(V_NEM!$R$687:$R$703,V_NEM!$T$687:$T$703,M1680)+_xll.SRS1Splines.Functions25.Linear_Interp(V_NEM!$AB$687:$AB$703,V_NEM!$AD$687:$AD$703,N1680)</f>
        <v>#VALUE!</v>
      </c>
      <c r="H1680" s="353" t="e">
        <f>(G1680/(V_NEM!$T$696+V_NEM!$AD$696))*100</f>
        <v>#VALUE!</v>
      </c>
      <c r="I1680" s="353" t="e">
        <f>G1680-(V_NEM!$T$694+V_NEM!$AD$694)</f>
        <v>#VALUE!</v>
      </c>
      <c r="J1680" s="353">
        <f>((IFERROR((_xll.SRS1Splines.Functions25.Linear_Interp(V_NEM!$R$687:$R$703,V_NEM!$T$687:$T$703,M1680) - V_NEM!$X$689) / (V_NEM!$X$688- V_NEM!$X$689) * 100, 0))+(IFERROR((_xll.SRS1Splines.Functions25.Linear_Interp(V_NEM!$AB$687:$AB$703,V_NEM!$AD$687:$AD$703,N1680) - V_NEM!$AH$689) / (V_NEM!$AH$688- V_NEM!$AH$689) * 100, 0)))/2</f>
        <v>0</v>
      </c>
      <c r="K1680" s="353">
        <v>784.3</v>
      </c>
      <c r="L1680" s="353">
        <v>781.8</v>
      </c>
      <c r="M1680" s="422"/>
      <c r="N1680" s="422"/>
      <c r="O1680" s="361">
        <v>2.8646528387096772</v>
      </c>
      <c r="P1680" s="423"/>
      <c r="Q1680" s="424"/>
      <c r="R1680" s="361">
        <v>6.9119354838709679</v>
      </c>
      <c r="S1680" s="425"/>
      <c r="T1680" s="425"/>
      <c r="U1680" s="425"/>
      <c r="V1680" s="361" t="str">
        <f>_xll.SRS1Splines.Functions25.Linear_Interp(V_NK3!$P$8:$P$32,V_NK3!$R$8:$R$32,AC1680)</f>
        <v>Error reading input X value(s): The value is not a number</v>
      </c>
      <c r="W1680" s="361" t="e">
        <f>(V1680/V_NK3!$R$28)*100</f>
        <v>#VALUE!</v>
      </c>
      <c r="X1680" s="353" t="e">
        <f>V1680-V_NK3!$R$8</f>
        <v>#VALUE!</v>
      </c>
      <c r="Y1680" s="353">
        <f>IFERROR((V1680 - V_NK3!$V$10) / (V_NK3!$V$9- V_NK3!$V$10) * 100, 0)</f>
        <v>0</v>
      </c>
      <c r="Z1680" s="353">
        <v>541.79999999999995</v>
      </c>
      <c r="AA1680" s="353">
        <v>521</v>
      </c>
      <c r="AB1680" s="361">
        <v>529.10553272462471</v>
      </c>
      <c r="AC1680" s="422"/>
      <c r="AD1680" s="353">
        <v>0.87096774193548387</v>
      </c>
      <c r="AE1680" s="426"/>
      <c r="AF1680" s="427"/>
      <c r="AG1680" s="361">
        <v>2.2464516129032259</v>
      </c>
      <c r="AH1680" s="425"/>
      <c r="AI1680" s="425"/>
      <c r="AJ1680" s="425"/>
      <c r="AK1680" s="361" t="str">
        <f>_xll.SRS1Splines.Functions25.Linear_Interp(V_NK2!$R$10:$R$21,V_NK2!$T$10:$T$21,AR1680)</f>
        <v>Error reading input X value(s): The value is not a number</v>
      </c>
      <c r="AL1680" s="361" t="e">
        <f>(AK1680/V_NK2!$T$18)*100</f>
        <v>#VALUE!</v>
      </c>
      <c r="AM1680" s="353" t="e">
        <f>AK1680-V_NK2!$T$11</f>
        <v>#VALUE!</v>
      </c>
      <c r="AN1680" s="353">
        <f>IFERROR((AK1680 - V_NK2!$X$12) / (V_NK2!$X$11- V_NK2!$X$12) * 100, 0)</f>
        <v>0</v>
      </c>
      <c r="AO1680" s="353">
        <v>427</v>
      </c>
      <c r="AP1680" s="353">
        <v>420</v>
      </c>
      <c r="AQ1680" s="353"/>
      <c r="AR1680" s="422"/>
      <c r="AS1680" s="361">
        <v>1.3870967741935485</v>
      </c>
      <c r="AT1680" s="426"/>
      <c r="AU1680" s="424"/>
      <c r="AV1680" s="361">
        <v>1.521504</v>
      </c>
      <c r="AW1680" s="425"/>
      <c r="AX1680" s="425"/>
      <c r="AY1680" s="425"/>
      <c r="AZ1680" s="361" t="str">
        <f>_xll.SRS1Splines.Functions25.Linear_Interp(V_NNG3A!$H$4:$H$12,V_NNG3A!$I$4:$I$12,BF1680)</f>
        <v>Error reading input X value(s): The value is not a number</v>
      </c>
      <c r="BA1680" s="361" t="e">
        <f>(AZ1680/V_NNG3A!$I$8)*100</f>
        <v>#VALUE!</v>
      </c>
      <c r="BB1680" s="353" t="str">
        <f>_xll.SRS1Splines.Functions25.Linear_Interp(V_NNG3A!$H$4:$H$12,V_NNG3A!$J$4:$J$12,BF1680)</f>
        <v>Error reading input X value(s): The value is not a number</v>
      </c>
      <c r="BC1680" s="353">
        <f>IFERROR((AZ1680-V_NNG3A!$J$20) / (V_NNG3A!$J$19-V_NNG3A!$J$20) * 100, 0)</f>
        <v>0</v>
      </c>
      <c r="BD1680" s="353">
        <v>1050</v>
      </c>
      <c r="BE1680" s="353">
        <v>1047</v>
      </c>
      <c r="BF1680" s="428"/>
      <c r="BG1680" s="361">
        <v>0.54193548387096779</v>
      </c>
      <c r="BH1680" s="426"/>
      <c r="BI1680" s="424"/>
      <c r="BJ1680" s="361">
        <v>6.1292160000000004</v>
      </c>
      <c r="BK1680" s="425"/>
      <c r="BL1680" s="425"/>
      <c r="BM1680" s="425">
        <f t="shared" si="28"/>
        <v>0</v>
      </c>
      <c r="BN1680" s="361" t="str">
        <f>_xll.SRS1Splines.Functions25.Linear_Interp(V_XNN1!$K$3:$K$8,V_XNN1!$L$3:$L$8,BT1680)</f>
        <v>Error reading input X value(s): The value is not a number</v>
      </c>
      <c r="BO1680" s="361" t="e">
        <f>(BN1680/V_XNN1!$L$7)*100</f>
        <v>#VALUE!</v>
      </c>
      <c r="BP1680" s="353" t="str">
        <f>_xll.SRS1Splines.Functions25.Linear_Interp(V_XNN1!$K$3:$K$8,V_XNN1!$M$3:$M$8,BT1680)</f>
        <v>Error reading input X value(s): The value is not a number</v>
      </c>
      <c r="BQ1680" s="353">
        <f>IFERROR((BN1680 - V_XNN1!$M$16) / (V_XNN1!$M$15- V_XNN1!$M$16) * 100, 0)</f>
        <v>0</v>
      </c>
      <c r="BR1680" s="353">
        <v>252</v>
      </c>
      <c r="BS1680" s="353">
        <v>249</v>
      </c>
      <c r="BT1680" s="428"/>
      <c r="BU1680" s="361">
        <v>0.33805200000000002</v>
      </c>
      <c r="BV1680" s="426"/>
      <c r="BW1680" s="424"/>
      <c r="BX1680" s="361">
        <v>3.810974400000001</v>
      </c>
      <c r="BY1680" s="425"/>
      <c r="BZ1680" s="425"/>
      <c r="CA1680" s="425"/>
      <c r="CB1680" s="361" t="str">
        <f>_xll.SRS1Splines.Functions25.Linear_Interp(V_NSPC!$N$4:$N$67,V_NSPC!$P$4:$P$67,CI1680)</f>
        <v>Error reading input X value(s): The value is not a number</v>
      </c>
      <c r="CC1680" s="361" t="e">
        <f>(CB1680/V_NSPC!$T$5)*100</f>
        <v>#VALUE!</v>
      </c>
      <c r="CD1680" s="353" t="e">
        <f>CB1680-V_NSPC!$T$6</f>
        <v>#VALUE!</v>
      </c>
      <c r="CE1680" s="361">
        <f>IFERROR((CB1680 - V_NSPC!$T$6) / (V_NSPC!$T$5- V_NSPC!$T$6) * 100, 0)</f>
        <v>0</v>
      </c>
      <c r="CF1680" s="361">
        <v>995</v>
      </c>
      <c r="CG1680" s="361">
        <v>955</v>
      </c>
      <c r="CH1680" s="361"/>
      <c r="CI1680" s="429"/>
      <c r="CJ1680" s="361"/>
      <c r="CK1680" s="426"/>
      <c r="CL1680" s="424"/>
      <c r="CM1680" s="361">
        <v>3.810974400000001</v>
      </c>
      <c r="CN1680" s="425"/>
      <c r="CO1680" s="425"/>
      <c r="CP1680" s="425"/>
      <c r="CQ1680" s="361" t="str">
        <f>_xll.SRS1Splines.Functions25.Linear_Interp(V_NSPC!$X$4:$X$46,V_NSPC!$Z$4:$Z$46,CX1680)</f>
        <v>Error reading input X value(s): The value is not a number</v>
      </c>
      <c r="CR1680" s="361" t="e">
        <f>(CQ1680/V_NSPC!$AD$5)*100</f>
        <v>#VALUE!</v>
      </c>
      <c r="CS1680" s="353" t="e">
        <f>CQ1680-V_NSPC!$AD$6</f>
        <v>#VALUE!</v>
      </c>
      <c r="CT1680" s="361">
        <f>IFERROR((CQ1680 - V_NSPC!$AD$6) / (V_NSPC!$AD$5- V_NSPC!$AD$6) * 100, 0)</f>
        <v>0</v>
      </c>
      <c r="CU1680" s="361">
        <v>909</v>
      </c>
      <c r="CV1680" s="361">
        <v>905</v>
      </c>
      <c r="CW1680" s="361"/>
      <c r="CX1680" s="429"/>
      <c r="CY1680" s="361">
        <v>3.8335483870967741</v>
      </c>
      <c r="CZ1680" s="426"/>
    </row>
    <row r="1681" spans="1:104">
      <c r="A1681" s="352">
        <v>46240</v>
      </c>
      <c r="B1681" s="430"/>
      <c r="C1681" s="420">
        <v>5.6677419354838703</v>
      </c>
      <c r="D1681" s="421"/>
      <c r="E1681" s="421"/>
      <c r="F1681" s="421"/>
      <c r="G1681" s="361" t="e">
        <f>_xll.SRS1Splines.Functions25.Linear_Interp(V_NEM!$R$687:$R$703,V_NEM!$T$687:$T$703,M1681)+_xll.SRS1Splines.Functions25.Linear_Interp(V_NEM!$AB$687:$AB$703,V_NEM!$AD$687:$AD$703,N1681)</f>
        <v>#VALUE!</v>
      </c>
      <c r="H1681" s="353" t="e">
        <f>(G1681/(V_NEM!$T$696+V_NEM!$AD$696))*100</f>
        <v>#VALUE!</v>
      </c>
      <c r="I1681" s="353" t="e">
        <f>G1681-(V_NEM!$T$694+V_NEM!$AD$694)</f>
        <v>#VALUE!</v>
      </c>
      <c r="J1681" s="353">
        <f>((IFERROR((_xll.SRS1Splines.Functions25.Linear_Interp(V_NEM!$R$687:$R$703,V_NEM!$T$687:$T$703,M1681) - V_NEM!$X$689) / (V_NEM!$X$688- V_NEM!$X$689) * 100, 0))+(IFERROR((_xll.SRS1Splines.Functions25.Linear_Interp(V_NEM!$AB$687:$AB$703,V_NEM!$AD$687:$AD$703,N1681) - V_NEM!$AH$689) / (V_NEM!$AH$688- V_NEM!$AH$689) * 100, 0)))/2</f>
        <v>0</v>
      </c>
      <c r="K1681" s="353">
        <v>784.3</v>
      </c>
      <c r="L1681" s="353">
        <v>781.8</v>
      </c>
      <c r="M1681" s="422"/>
      <c r="N1681" s="422"/>
      <c r="O1681" s="361">
        <v>2.8646528387096772</v>
      </c>
      <c r="P1681" s="423"/>
      <c r="Q1681" s="424"/>
      <c r="R1681" s="361">
        <v>6.9119354838709679</v>
      </c>
      <c r="S1681" s="425"/>
      <c r="T1681" s="425"/>
      <c r="U1681" s="425"/>
      <c r="V1681" s="361" t="str">
        <f>_xll.SRS1Splines.Functions25.Linear_Interp(V_NK3!$P$8:$P$32,V_NK3!$R$8:$R$32,AC1681)</f>
        <v>Error reading input X value(s): The value is not a number</v>
      </c>
      <c r="W1681" s="361" t="e">
        <f>(V1681/V_NK3!$R$28)*100</f>
        <v>#VALUE!</v>
      </c>
      <c r="X1681" s="353" t="e">
        <f>V1681-V_NK3!$R$8</f>
        <v>#VALUE!</v>
      </c>
      <c r="Y1681" s="353">
        <f>IFERROR((V1681 - V_NK3!$V$10) / (V_NK3!$V$9- V_NK3!$V$10) * 100, 0)</f>
        <v>0</v>
      </c>
      <c r="Z1681" s="353">
        <v>541.79999999999995</v>
      </c>
      <c r="AA1681" s="353">
        <v>521</v>
      </c>
      <c r="AB1681" s="361">
        <v>529.10553272462471</v>
      </c>
      <c r="AC1681" s="422"/>
      <c r="AD1681" s="353">
        <v>0.87096774193548387</v>
      </c>
      <c r="AE1681" s="426"/>
      <c r="AF1681" s="427"/>
      <c r="AG1681" s="361">
        <v>2.2464516129032259</v>
      </c>
      <c r="AH1681" s="425"/>
      <c r="AI1681" s="425"/>
      <c r="AJ1681" s="425"/>
      <c r="AK1681" s="361" t="str">
        <f>_xll.SRS1Splines.Functions25.Linear_Interp(V_NK2!$R$10:$R$21,V_NK2!$T$10:$T$21,AR1681)</f>
        <v>Error reading input X value(s): The value is not a number</v>
      </c>
      <c r="AL1681" s="361" t="e">
        <f>(AK1681/V_NK2!$T$18)*100</f>
        <v>#VALUE!</v>
      </c>
      <c r="AM1681" s="353" t="e">
        <f>AK1681-V_NK2!$T$11</f>
        <v>#VALUE!</v>
      </c>
      <c r="AN1681" s="353">
        <f>IFERROR((AK1681 - V_NK2!$X$12) / (V_NK2!$X$11- V_NK2!$X$12) * 100, 0)</f>
        <v>0</v>
      </c>
      <c r="AO1681" s="353">
        <v>427</v>
      </c>
      <c r="AP1681" s="353">
        <v>420</v>
      </c>
      <c r="AQ1681" s="353"/>
      <c r="AR1681" s="422"/>
      <c r="AS1681" s="361">
        <v>1.3870967741935485</v>
      </c>
      <c r="AT1681" s="426"/>
      <c r="AU1681" s="424"/>
      <c r="AV1681" s="361">
        <v>1.521504</v>
      </c>
      <c r="AW1681" s="425"/>
      <c r="AX1681" s="425"/>
      <c r="AY1681" s="425"/>
      <c r="AZ1681" s="361" t="str">
        <f>_xll.SRS1Splines.Functions25.Linear_Interp(V_NNG3A!$H$4:$H$12,V_NNG3A!$I$4:$I$12,BF1681)</f>
        <v>Error reading input X value(s): The value is not a number</v>
      </c>
      <c r="BA1681" s="361" t="e">
        <f>(AZ1681/V_NNG3A!$I$8)*100</f>
        <v>#VALUE!</v>
      </c>
      <c r="BB1681" s="353" t="str">
        <f>_xll.SRS1Splines.Functions25.Linear_Interp(V_NNG3A!$H$4:$H$12,V_NNG3A!$J$4:$J$12,BF1681)</f>
        <v>Error reading input X value(s): The value is not a number</v>
      </c>
      <c r="BC1681" s="353">
        <f>IFERROR((AZ1681-V_NNG3A!$J$20) / (V_NNG3A!$J$19-V_NNG3A!$J$20) * 100, 0)</f>
        <v>0</v>
      </c>
      <c r="BD1681" s="353">
        <v>1050</v>
      </c>
      <c r="BE1681" s="353">
        <v>1047</v>
      </c>
      <c r="BF1681" s="428"/>
      <c r="BG1681" s="361">
        <v>0.54193548387096779</v>
      </c>
      <c r="BH1681" s="426"/>
      <c r="BI1681" s="424"/>
      <c r="BJ1681" s="361">
        <v>6.1292160000000004</v>
      </c>
      <c r="BK1681" s="425"/>
      <c r="BL1681" s="425"/>
      <c r="BM1681" s="425">
        <f t="shared" si="28"/>
        <v>0</v>
      </c>
      <c r="BN1681" s="361" t="str">
        <f>_xll.SRS1Splines.Functions25.Linear_Interp(V_XNN1!$K$3:$K$8,V_XNN1!$L$3:$L$8,BT1681)</f>
        <v>Error reading input X value(s): The value is not a number</v>
      </c>
      <c r="BO1681" s="361" t="e">
        <f>(BN1681/V_XNN1!$L$7)*100</f>
        <v>#VALUE!</v>
      </c>
      <c r="BP1681" s="353" t="str">
        <f>_xll.SRS1Splines.Functions25.Linear_Interp(V_XNN1!$K$3:$K$8,V_XNN1!$M$3:$M$8,BT1681)</f>
        <v>Error reading input X value(s): The value is not a number</v>
      </c>
      <c r="BQ1681" s="353">
        <f>IFERROR((BN1681 - V_XNN1!$M$16) / (V_XNN1!$M$15- V_XNN1!$M$16) * 100, 0)</f>
        <v>0</v>
      </c>
      <c r="BR1681" s="353">
        <v>252</v>
      </c>
      <c r="BS1681" s="353">
        <v>249</v>
      </c>
      <c r="BT1681" s="428"/>
      <c r="BU1681" s="361">
        <v>0.33805200000000002</v>
      </c>
      <c r="BV1681" s="426"/>
      <c r="BW1681" s="424"/>
      <c r="BX1681" s="361">
        <v>3.810974400000001</v>
      </c>
      <c r="BY1681" s="425"/>
      <c r="BZ1681" s="425"/>
      <c r="CA1681" s="425"/>
      <c r="CB1681" s="361" t="str">
        <f>_xll.SRS1Splines.Functions25.Linear_Interp(V_NSPC!$N$4:$N$67,V_NSPC!$P$4:$P$67,CI1681)</f>
        <v>Error reading input X value(s): The value is not a number</v>
      </c>
      <c r="CC1681" s="361" t="e">
        <f>(CB1681/V_NSPC!$T$5)*100</f>
        <v>#VALUE!</v>
      </c>
      <c r="CD1681" s="353" t="e">
        <f>CB1681-V_NSPC!$T$6</f>
        <v>#VALUE!</v>
      </c>
      <c r="CE1681" s="361">
        <f>IFERROR((CB1681 - V_NSPC!$T$6) / (V_NSPC!$T$5- V_NSPC!$T$6) * 100, 0)</f>
        <v>0</v>
      </c>
      <c r="CF1681" s="361">
        <v>995</v>
      </c>
      <c r="CG1681" s="361">
        <v>955</v>
      </c>
      <c r="CH1681" s="361"/>
      <c r="CI1681" s="429"/>
      <c r="CJ1681" s="361"/>
      <c r="CK1681" s="426"/>
      <c r="CL1681" s="424"/>
      <c r="CM1681" s="361">
        <v>3.810974400000001</v>
      </c>
      <c r="CN1681" s="425"/>
      <c r="CO1681" s="425"/>
      <c r="CP1681" s="425"/>
      <c r="CQ1681" s="361" t="str">
        <f>_xll.SRS1Splines.Functions25.Linear_Interp(V_NSPC!$X$4:$X$46,V_NSPC!$Z$4:$Z$46,CX1681)</f>
        <v>Error reading input X value(s): The value is not a number</v>
      </c>
      <c r="CR1681" s="361" t="e">
        <f>(CQ1681/V_NSPC!$AD$5)*100</f>
        <v>#VALUE!</v>
      </c>
      <c r="CS1681" s="353" t="e">
        <f>CQ1681-V_NSPC!$AD$6</f>
        <v>#VALUE!</v>
      </c>
      <c r="CT1681" s="361">
        <f>IFERROR((CQ1681 - V_NSPC!$AD$6) / (V_NSPC!$AD$5- V_NSPC!$AD$6) * 100, 0)</f>
        <v>0</v>
      </c>
      <c r="CU1681" s="361">
        <v>909</v>
      </c>
      <c r="CV1681" s="361">
        <v>905</v>
      </c>
      <c r="CW1681" s="361"/>
      <c r="CX1681" s="429"/>
      <c r="CY1681" s="361">
        <v>3.8335483870967741</v>
      </c>
      <c r="CZ1681" s="426"/>
    </row>
    <row r="1682" spans="1:104">
      <c r="A1682" s="352">
        <v>46241</v>
      </c>
      <c r="B1682" s="430"/>
      <c r="C1682" s="420">
        <v>5.6677419354838703</v>
      </c>
      <c r="D1682" s="421"/>
      <c r="E1682" s="421"/>
      <c r="F1682" s="421"/>
      <c r="G1682" s="361" t="e">
        <f>_xll.SRS1Splines.Functions25.Linear_Interp(V_NEM!$R$687:$R$703,V_NEM!$T$687:$T$703,M1682)+_xll.SRS1Splines.Functions25.Linear_Interp(V_NEM!$AB$687:$AB$703,V_NEM!$AD$687:$AD$703,N1682)</f>
        <v>#VALUE!</v>
      </c>
      <c r="H1682" s="353" t="e">
        <f>(G1682/(V_NEM!$T$696+V_NEM!$AD$696))*100</f>
        <v>#VALUE!</v>
      </c>
      <c r="I1682" s="353" t="e">
        <f>G1682-(V_NEM!$T$694+V_NEM!$AD$694)</f>
        <v>#VALUE!</v>
      </c>
      <c r="J1682" s="353">
        <f>((IFERROR((_xll.SRS1Splines.Functions25.Linear_Interp(V_NEM!$R$687:$R$703,V_NEM!$T$687:$T$703,M1682) - V_NEM!$X$689) / (V_NEM!$X$688- V_NEM!$X$689) * 100, 0))+(IFERROR((_xll.SRS1Splines.Functions25.Linear_Interp(V_NEM!$AB$687:$AB$703,V_NEM!$AD$687:$AD$703,N1682) - V_NEM!$AH$689) / (V_NEM!$AH$688- V_NEM!$AH$689) * 100, 0)))/2</f>
        <v>0</v>
      </c>
      <c r="K1682" s="353">
        <v>784.3</v>
      </c>
      <c r="L1682" s="353">
        <v>781.8</v>
      </c>
      <c r="M1682" s="422"/>
      <c r="N1682" s="422"/>
      <c r="O1682" s="361">
        <v>2.8646528387096772</v>
      </c>
      <c r="P1682" s="423"/>
      <c r="Q1682" s="424"/>
      <c r="R1682" s="361">
        <v>6.9119354838709679</v>
      </c>
      <c r="S1682" s="425"/>
      <c r="T1682" s="425"/>
      <c r="U1682" s="425"/>
      <c r="V1682" s="361" t="str">
        <f>_xll.SRS1Splines.Functions25.Linear_Interp(V_NK3!$P$8:$P$32,V_NK3!$R$8:$R$32,AC1682)</f>
        <v>Error reading input X value(s): The value is not a number</v>
      </c>
      <c r="W1682" s="361" t="e">
        <f>(V1682/V_NK3!$R$28)*100</f>
        <v>#VALUE!</v>
      </c>
      <c r="X1682" s="353" t="e">
        <f>V1682-V_NK3!$R$8</f>
        <v>#VALUE!</v>
      </c>
      <c r="Y1682" s="353">
        <f>IFERROR((V1682 - V_NK3!$V$10) / (V_NK3!$V$9- V_NK3!$V$10) * 100, 0)</f>
        <v>0</v>
      </c>
      <c r="Z1682" s="353">
        <v>541.79999999999995</v>
      </c>
      <c r="AA1682" s="353">
        <v>521</v>
      </c>
      <c r="AB1682" s="361">
        <v>529.10553272462471</v>
      </c>
      <c r="AC1682" s="422"/>
      <c r="AD1682" s="353">
        <v>0.87096774193548387</v>
      </c>
      <c r="AE1682" s="426"/>
      <c r="AF1682" s="427"/>
      <c r="AG1682" s="361">
        <v>2.2464516129032259</v>
      </c>
      <c r="AH1682" s="425"/>
      <c r="AI1682" s="425"/>
      <c r="AJ1682" s="425"/>
      <c r="AK1682" s="361" t="str">
        <f>_xll.SRS1Splines.Functions25.Linear_Interp(V_NK2!$R$10:$R$21,V_NK2!$T$10:$T$21,AR1682)</f>
        <v>Error reading input X value(s): The value is not a number</v>
      </c>
      <c r="AL1682" s="361" t="e">
        <f>(AK1682/V_NK2!$T$18)*100</f>
        <v>#VALUE!</v>
      </c>
      <c r="AM1682" s="353" t="e">
        <f>AK1682-V_NK2!$T$11</f>
        <v>#VALUE!</v>
      </c>
      <c r="AN1682" s="353">
        <f>IFERROR((AK1682 - V_NK2!$X$12) / (V_NK2!$X$11- V_NK2!$X$12) * 100, 0)</f>
        <v>0</v>
      </c>
      <c r="AO1682" s="353">
        <v>427</v>
      </c>
      <c r="AP1682" s="353">
        <v>420</v>
      </c>
      <c r="AQ1682" s="353"/>
      <c r="AR1682" s="422"/>
      <c r="AS1682" s="361">
        <v>1.3870967741935485</v>
      </c>
      <c r="AT1682" s="426"/>
      <c r="AU1682" s="424"/>
      <c r="AV1682" s="361">
        <v>1.521504</v>
      </c>
      <c r="AW1682" s="425"/>
      <c r="AX1682" s="425"/>
      <c r="AY1682" s="425"/>
      <c r="AZ1682" s="361" t="str">
        <f>_xll.SRS1Splines.Functions25.Linear_Interp(V_NNG3A!$H$4:$H$12,V_NNG3A!$I$4:$I$12,BF1682)</f>
        <v>Error reading input X value(s): The value is not a number</v>
      </c>
      <c r="BA1682" s="361" t="e">
        <f>(AZ1682/V_NNG3A!$I$8)*100</f>
        <v>#VALUE!</v>
      </c>
      <c r="BB1682" s="353" t="str">
        <f>_xll.SRS1Splines.Functions25.Linear_Interp(V_NNG3A!$H$4:$H$12,V_NNG3A!$J$4:$J$12,BF1682)</f>
        <v>Error reading input X value(s): The value is not a number</v>
      </c>
      <c r="BC1682" s="353">
        <f>IFERROR((AZ1682-V_NNG3A!$J$20) / (V_NNG3A!$J$19-V_NNG3A!$J$20) * 100, 0)</f>
        <v>0</v>
      </c>
      <c r="BD1682" s="353">
        <v>1050</v>
      </c>
      <c r="BE1682" s="353">
        <v>1047</v>
      </c>
      <c r="BF1682" s="428"/>
      <c r="BG1682" s="361">
        <v>0.54193548387096779</v>
      </c>
      <c r="BH1682" s="426"/>
      <c r="BI1682" s="424"/>
      <c r="BJ1682" s="361">
        <v>6.1292160000000004</v>
      </c>
      <c r="BK1682" s="425"/>
      <c r="BL1682" s="425"/>
      <c r="BM1682" s="425">
        <f t="shared" si="28"/>
        <v>0</v>
      </c>
      <c r="BN1682" s="361" t="str">
        <f>_xll.SRS1Splines.Functions25.Linear_Interp(V_XNN1!$K$3:$K$8,V_XNN1!$L$3:$L$8,BT1682)</f>
        <v>Error reading input X value(s): The value is not a number</v>
      </c>
      <c r="BO1682" s="361" t="e">
        <f>(BN1682/V_XNN1!$L$7)*100</f>
        <v>#VALUE!</v>
      </c>
      <c r="BP1682" s="353" t="str">
        <f>_xll.SRS1Splines.Functions25.Linear_Interp(V_XNN1!$K$3:$K$8,V_XNN1!$M$3:$M$8,BT1682)</f>
        <v>Error reading input X value(s): The value is not a number</v>
      </c>
      <c r="BQ1682" s="353">
        <f>IFERROR((BN1682 - V_XNN1!$M$16) / (V_XNN1!$M$15- V_XNN1!$M$16) * 100, 0)</f>
        <v>0</v>
      </c>
      <c r="BR1682" s="353">
        <v>252</v>
      </c>
      <c r="BS1682" s="353">
        <v>249</v>
      </c>
      <c r="BT1682" s="428"/>
      <c r="BU1682" s="361">
        <v>0.33805200000000002</v>
      </c>
      <c r="BV1682" s="426"/>
      <c r="BW1682" s="424"/>
      <c r="BX1682" s="361">
        <v>3.810974400000001</v>
      </c>
      <c r="BY1682" s="425"/>
      <c r="BZ1682" s="425"/>
      <c r="CA1682" s="425"/>
      <c r="CB1682" s="361" t="str">
        <f>_xll.SRS1Splines.Functions25.Linear_Interp(V_NSPC!$N$4:$N$67,V_NSPC!$P$4:$P$67,CI1682)</f>
        <v>Error reading input X value(s): The value is not a number</v>
      </c>
      <c r="CC1682" s="361" t="e">
        <f>(CB1682/V_NSPC!$T$5)*100</f>
        <v>#VALUE!</v>
      </c>
      <c r="CD1682" s="353" t="e">
        <f>CB1682-V_NSPC!$T$6</f>
        <v>#VALUE!</v>
      </c>
      <c r="CE1682" s="361">
        <f>IFERROR((CB1682 - V_NSPC!$T$6) / (V_NSPC!$T$5- V_NSPC!$T$6) * 100, 0)</f>
        <v>0</v>
      </c>
      <c r="CF1682" s="361">
        <v>995</v>
      </c>
      <c r="CG1682" s="361">
        <v>955</v>
      </c>
      <c r="CH1682" s="361"/>
      <c r="CI1682" s="429"/>
      <c r="CJ1682" s="361"/>
      <c r="CK1682" s="426"/>
      <c r="CL1682" s="424"/>
      <c r="CM1682" s="361">
        <v>3.810974400000001</v>
      </c>
      <c r="CN1682" s="425"/>
      <c r="CO1682" s="425"/>
      <c r="CP1682" s="425"/>
      <c r="CQ1682" s="361" t="str">
        <f>_xll.SRS1Splines.Functions25.Linear_Interp(V_NSPC!$X$4:$X$46,V_NSPC!$Z$4:$Z$46,CX1682)</f>
        <v>Error reading input X value(s): The value is not a number</v>
      </c>
      <c r="CR1682" s="361" t="e">
        <f>(CQ1682/V_NSPC!$AD$5)*100</f>
        <v>#VALUE!</v>
      </c>
      <c r="CS1682" s="353" t="e">
        <f>CQ1682-V_NSPC!$AD$6</f>
        <v>#VALUE!</v>
      </c>
      <c r="CT1682" s="361">
        <f>IFERROR((CQ1682 - V_NSPC!$AD$6) / (V_NSPC!$AD$5- V_NSPC!$AD$6) * 100, 0)</f>
        <v>0</v>
      </c>
      <c r="CU1682" s="361">
        <v>909</v>
      </c>
      <c r="CV1682" s="361">
        <v>905</v>
      </c>
      <c r="CW1682" s="361"/>
      <c r="CX1682" s="429"/>
      <c r="CY1682" s="361">
        <v>3.8335483870967741</v>
      </c>
      <c r="CZ1682" s="426"/>
    </row>
    <row r="1683" spans="1:104">
      <c r="A1683" s="352">
        <v>46242</v>
      </c>
      <c r="B1683" s="430"/>
      <c r="C1683" s="420">
        <v>5.6677419354838703</v>
      </c>
      <c r="D1683" s="421"/>
      <c r="E1683" s="421"/>
      <c r="F1683" s="421"/>
      <c r="G1683" s="361" t="e">
        <f>_xll.SRS1Splines.Functions25.Linear_Interp(V_NEM!$R$687:$R$703,V_NEM!$T$687:$T$703,M1683)+_xll.SRS1Splines.Functions25.Linear_Interp(V_NEM!$AB$687:$AB$703,V_NEM!$AD$687:$AD$703,N1683)</f>
        <v>#VALUE!</v>
      </c>
      <c r="H1683" s="353" t="e">
        <f>(G1683/(V_NEM!$T$696+V_NEM!$AD$696))*100</f>
        <v>#VALUE!</v>
      </c>
      <c r="I1683" s="353" t="e">
        <f>G1683-(V_NEM!$T$694+V_NEM!$AD$694)</f>
        <v>#VALUE!</v>
      </c>
      <c r="J1683" s="353">
        <f>((IFERROR((_xll.SRS1Splines.Functions25.Linear_Interp(V_NEM!$R$687:$R$703,V_NEM!$T$687:$T$703,M1683) - V_NEM!$X$689) / (V_NEM!$X$688- V_NEM!$X$689) * 100, 0))+(IFERROR((_xll.SRS1Splines.Functions25.Linear_Interp(V_NEM!$AB$687:$AB$703,V_NEM!$AD$687:$AD$703,N1683) - V_NEM!$AH$689) / (V_NEM!$AH$688- V_NEM!$AH$689) * 100, 0)))/2</f>
        <v>0</v>
      </c>
      <c r="K1683" s="353">
        <v>784.3</v>
      </c>
      <c r="L1683" s="353">
        <v>781.8</v>
      </c>
      <c r="M1683" s="422"/>
      <c r="N1683" s="422"/>
      <c r="O1683" s="361">
        <v>2.8646528387096772</v>
      </c>
      <c r="P1683" s="423"/>
      <c r="Q1683" s="424"/>
      <c r="R1683" s="361">
        <v>6.9119354838709679</v>
      </c>
      <c r="S1683" s="425"/>
      <c r="T1683" s="425"/>
      <c r="U1683" s="425"/>
      <c r="V1683" s="361" t="str">
        <f>_xll.SRS1Splines.Functions25.Linear_Interp(V_NK3!$P$8:$P$32,V_NK3!$R$8:$R$32,AC1683)</f>
        <v>Error reading input X value(s): The value is not a number</v>
      </c>
      <c r="W1683" s="361" t="e">
        <f>(V1683/V_NK3!$R$28)*100</f>
        <v>#VALUE!</v>
      </c>
      <c r="X1683" s="353" t="e">
        <f>V1683-V_NK3!$R$8</f>
        <v>#VALUE!</v>
      </c>
      <c r="Y1683" s="353">
        <f>IFERROR((V1683 - V_NK3!$V$10) / (V_NK3!$V$9- V_NK3!$V$10) * 100, 0)</f>
        <v>0</v>
      </c>
      <c r="Z1683" s="353">
        <v>541.79999999999995</v>
      </c>
      <c r="AA1683" s="353">
        <v>521</v>
      </c>
      <c r="AB1683" s="361">
        <v>529.10553272462471</v>
      </c>
      <c r="AC1683" s="422"/>
      <c r="AD1683" s="353">
        <v>0.87096774193548387</v>
      </c>
      <c r="AE1683" s="426"/>
      <c r="AF1683" s="427"/>
      <c r="AG1683" s="361">
        <v>2.2464516129032259</v>
      </c>
      <c r="AH1683" s="425"/>
      <c r="AI1683" s="425"/>
      <c r="AJ1683" s="425"/>
      <c r="AK1683" s="361" t="str">
        <f>_xll.SRS1Splines.Functions25.Linear_Interp(V_NK2!$R$10:$R$21,V_NK2!$T$10:$T$21,AR1683)</f>
        <v>Error reading input X value(s): The value is not a number</v>
      </c>
      <c r="AL1683" s="361" t="e">
        <f>(AK1683/V_NK2!$T$18)*100</f>
        <v>#VALUE!</v>
      </c>
      <c r="AM1683" s="353" t="e">
        <f>AK1683-V_NK2!$T$11</f>
        <v>#VALUE!</v>
      </c>
      <c r="AN1683" s="353">
        <f>IFERROR((AK1683 - V_NK2!$X$12) / (V_NK2!$X$11- V_NK2!$X$12) * 100, 0)</f>
        <v>0</v>
      </c>
      <c r="AO1683" s="353">
        <v>427</v>
      </c>
      <c r="AP1683" s="353">
        <v>420</v>
      </c>
      <c r="AQ1683" s="353"/>
      <c r="AR1683" s="422"/>
      <c r="AS1683" s="361">
        <v>1.3870967741935485</v>
      </c>
      <c r="AT1683" s="426"/>
      <c r="AU1683" s="424"/>
      <c r="AV1683" s="361">
        <v>1.521504</v>
      </c>
      <c r="AW1683" s="425"/>
      <c r="AX1683" s="425"/>
      <c r="AY1683" s="425"/>
      <c r="AZ1683" s="361" t="str">
        <f>_xll.SRS1Splines.Functions25.Linear_Interp(V_NNG3A!$H$4:$H$12,V_NNG3A!$I$4:$I$12,BF1683)</f>
        <v>Error reading input X value(s): The value is not a number</v>
      </c>
      <c r="BA1683" s="361" t="e">
        <f>(AZ1683/V_NNG3A!$I$8)*100</f>
        <v>#VALUE!</v>
      </c>
      <c r="BB1683" s="353" t="str">
        <f>_xll.SRS1Splines.Functions25.Linear_Interp(V_NNG3A!$H$4:$H$12,V_NNG3A!$J$4:$J$12,BF1683)</f>
        <v>Error reading input X value(s): The value is not a number</v>
      </c>
      <c r="BC1683" s="353">
        <f>IFERROR((AZ1683-V_NNG3A!$J$20) / (V_NNG3A!$J$19-V_NNG3A!$J$20) * 100, 0)</f>
        <v>0</v>
      </c>
      <c r="BD1683" s="353">
        <v>1050</v>
      </c>
      <c r="BE1683" s="353">
        <v>1047</v>
      </c>
      <c r="BF1683" s="428"/>
      <c r="BG1683" s="361">
        <v>0.54193548387096779</v>
      </c>
      <c r="BH1683" s="426"/>
      <c r="BI1683" s="424"/>
      <c r="BJ1683" s="361">
        <v>6.1292160000000004</v>
      </c>
      <c r="BK1683" s="425"/>
      <c r="BL1683" s="425"/>
      <c r="BM1683" s="425">
        <f t="shared" si="28"/>
        <v>0</v>
      </c>
      <c r="BN1683" s="361" t="str">
        <f>_xll.SRS1Splines.Functions25.Linear_Interp(V_XNN1!$K$3:$K$8,V_XNN1!$L$3:$L$8,BT1683)</f>
        <v>Error reading input X value(s): The value is not a number</v>
      </c>
      <c r="BO1683" s="361" t="e">
        <f>(BN1683/V_XNN1!$L$7)*100</f>
        <v>#VALUE!</v>
      </c>
      <c r="BP1683" s="353" t="str">
        <f>_xll.SRS1Splines.Functions25.Linear_Interp(V_XNN1!$K$3:$K$8,V_XNN1!$M$3:$M$8,BT1683)</f>
        <v>Error reading input X value(s): The value is not a number</v>
      </c>
      <c r="BQ1683" s="353">
        <f>IFERROR((BN1683 - V_XNN1!$M$16) / (V_XNN1!$M$15- V_XNN1!$M$16) * 100, 0)</f>
        <v>0</v>
      </c>
      <c r="BR1683" s="353">
        <v>252</v>
      </c>
      <c r="BS1683" s="353">
        <v>249</v>
      </c>
      <c r="BT1683" s="428"/>
      <c r="BU1683" s="361">
        <v>0.33805200000000002</v>
      </c>
      <c r="BV1683" s="426"/>
      <c r="BW1683" s="424"/>
      <c r="BX1683" s="361">
        <v>3.810974400000001</v>
      </c>
      <c r="BY1683" s="425"/>
      <c r="BZ1683" s="425"/>
      <c r="CA1683" s="425"/>
      <c r="CB1683" s="361" t="str">
        <f>_xll.SRS1Splines.Functions25.Linear_Interp(V_NSPC!$N$4:$N$67,V_NSPC!$P$4:$P$67,CI1683)</f>
        <v>Error reading input X value(s): The value is not a number</v>
      </c>
      <c r="CC1683" s="361" t="e">
        <f>(CB1683/V_NSPC!$T$5)*100</f>
        <v>#VALUE!</v>
      </c>
      <c r="CD1683" s="353" t="e">
        <f>CB1683-V_NSPC!$T$6</f>
        <v>#VALUE!</v>
      </c>
      <c r="CE1683" s="361">
        <f>IFERROR((CB1683 - V_NSPC!$T$6) / (V_NSPC!$T$5- V_NSPC!$T$6) * 100, 0)</f>
        <v>0</v>
      </c>
      <c r="CF1683" s="361">
        <v>995</v>
      </c>
      <c r="CG1683" s="361">
        <v>955</v>
      </c>
      <c r="CH1683" s="361"/>
      <c r="CI1683" s="429"/>
      <c r="CJ1683" s="361"/>
      <c r="CK1683" s="426"/>
      <c r="CL1683" s="424"/>
      <c r="CM1683" s="361">
        <v>3.810974400000001</v>
      </c>
      <c r="CN1683" s="425"/>
      <c r="CO1683" s="425"/>
      <c r="CP1683" s="425"/>
      <c r="CQ1683" s="361" t="str">
        <f>_xll.SRS1Splines.Functions25.Linear_Interp(V_NSPC!$X$4:$X$46,V_NSPC!$Z$4:$Z$46,CX1683)</f>
        <v>Error reading input X value(s): The value is not a number</v>
      </c>
      <c r="CR1683" s="361" t="e">
        <f>(CQ1683/V_NSPC!$AD$5)*100</f>
        <v>#VALUE!</v>
      </c>
      <c r="CS1683" s="353" t="e">
        <f>CQ1683-V_NSPC!$AD$6</f>
        <v>#VALUE!</v>
      </c>
      <c r="CT1683" s="361">
        <f>IFERROR((CQ1683 - V_NSPC!$AD$6) / (V_NSPC!$AD$5- V_NSPC!$AD$6) * 100, 0)</f>
        <v>0</v>
      </c>
      <c r="CU1683" s="361">
        <v>909</v>
      </c>
      <c r="CV1683" s="361">
        <v>905</v>
      </c>
      <c r="CW1683" s="361"/>
      <c r="CX1683" s="429"/>
      <c r="CY1683" s="361">
        <v>3.8335483870967741</v>
      </c>
      <c r="CZ1683" s="426"/>
    </row>
    <row r="1684" spans="1:104">
      <c r="A1684" s="352">
        <v>46243</v>
      </c>
      <c r="B1684" s="430"/>
      <c r="C1684" s="420">
        <v>5.6677419354838703</v>
      </c>
      <c r="D1684" s="421"/>
      <c r="E1684" s="421"/>
      <c r="F1684" s="421"/>
      <c r="G1684" s="361" t="e">
        <f>_xll.SRS1Splines.Functions25.Linear_Interp(V_NEM!$R$687:$R$703,V_NEM!$T$687:$T$703,M1684)+_xll.SRS1Splines.Functions25.Linear_Interp(V_NEM!$AB$687:$AB$703,V_NEM!$AD$687:$AD$703,N1684)</f>
        <v>#VALUE!</v>
      </c>
      <c r="H1684" s="353" t="e">
        <f>(G1684/(V_NEM!$T$696+V_NEM!$AD$696))*100</f>
        <v>#VALUE!</v>
      </c>
      <c r="I1684" s="353" t="e">
        <f>G1684-(V_NEM!$T$694+V_NEM!$AD$694)</f>
        <v>#VALUE!</v>
      </c>
      <c r="J1684" s="353">
        <f>((IFERROR((_xll.SRS1Splines.Functions25.Linear_Interp(V_NEM!$R$687:$R$703,V_NEM!$T$687:$T$703,M1684) - V_NEM!$X$689) / (V_NEM!$X$688- V_NEM!$X$689) * 100, 0))+(IFERROR((_xll.SRS1Splines.Functions25.Linear_Interp(V_NEM!$AB$687:$AB$703,V_NEM!$AD$687:$AD$703,N1684) - V_NEM!$AH$689) / (V_NEM!$AH$688- V_NEM!$AH$689) * 100, 0)))/2</f>
        <v>0</v>
      </c>
      <c r="K1684" s="353">
        <v>784.3</v>
      </c>
      <c r="L1684" s="353">
        <v>781.8</v>
      </c>
      <c r="M1684" s="422"/>
      <c r="N1684" s="422"/>
      <c r="O1684" s="361">
        <v>2.8646528387096772</v>
      </c>
      <c r="P1684" s="423"/>
      <c r="Q1684" s="424"/>
      <c r="R1684" s="361">
        <v>6.9119354838709679</v>
      </c>
      <c r="S1684" s="425"/>
      <c r="T1684" s="425"/>
      <c r="U1684" s="425"/>
      <c r="V1684" s="361" t="str">
        <f>_xll.SRS1Splines.Functions25.Linear_Interp(V_NK3!$P$8:$P$32,V_NK3!$R$8:$R$32,AC1684)</f>
        <v>Error reading input X value(s): The value is not a number</v>
      </c>
      <c r="W1684" s="361" t="e">
        <f>(V1684/V_NK3!$R$28)*100</f>
        <v>#VALUE!</v>
      </c>
      <c r="X1684" s="353" t="e">
        <f>V1684-V_NK3!$R$8</f>
        <v>#VALUE!</v>
      </c>
      <c r="Y1684" s="353">
        <f>IFERROR((V1684 - V_NK3!$V$10) / (V_NK3!$V$9- V_NK3!$V$10) * 100, 0)</f>
        <v>0</v>
      </c>
      <c r="Z1684" s="353">
        <v>541.79999999999995</v>
      </c>
      <c r="AA1684" s="353">
        <v>521</v>
      </c>
      <c r="AB1684" s="361">
        <v>529.10553272462471</v>
      </c>
      <c r="AC1684" s="422"/>
      <c r="AD1684" s="353">
        <v>0.87096774193548387</v>
      </c>
      <c r="AE1684" s="426"/>
      <c r="AF1684" s="427"/>
      <c r="AG1684" s="361">
        <v>2.2464516129032259</v>
      </c>
      <c r="AH1684" s="425"/>
      <c r="AI1684" s="425"/>
      <c r="AJ1684" s="425"/>
      <c r="AK1684" s="361" t="str">
        <f>_xll.SRS1Splines.Functions25.Linear_Interp(V_NK2!$R$10:$R$21,V_NK2!$T$10:$T$21,AR1684)</f>
        <v>Error reading input X value(s): The value is not a number</v>
      </c>
      <c r="AL1684" s="361" t="e">
        <f>(AK1684/V_NK2!$T$18)*100</f>
        <v>#VALUE!</v>
      </c>
      <c r="AM1684" s="353" t="e">
        <f>AK1684-V_NK2!$T$11</f>
        <v>#VALUE!</v>
      </c>
      <c r="AN1684" s="353">
        <f>IFERROR((AK1684 - V_NK2!$X$12) / (V_NK2!$X$11- V_NK2!$X$12) * 100, 0)</f>
        <v>0</v>
      </c>
      <c r="AO1684" s="353">
        <v>427</v>
      </c>
      <c r="AP1684" s="353">
        <v>420</v>
      </c>
      <c r="AQ1684" s="353"/>
      <c r="AR1684" s="422"/>
      <c r="AS1684" s="361">
        <v>1.3870967741935485</v>
      </c>
      <c r="AT1684" s="426"/>
      <c r="AU1684" s="424"/>
      <c r="AV1684" s="361">
        <v>1.521504</v>
      </c>
      <c r="AW1684" s="425"/>
      <c r="AX1684" s="425"/>
      <c r="AY1684" s="425"/>
      <c r="AZ1684" s="361" t="str">
        <f>_xll.SRS1Splines.Functions25.Linear_Interp(V_NNG3A!$H$4:$H$12,V_NNG3A!$I$4:$I$12,BF1684)</f>
        <v>Error reading input X value(s): The value is not a number</v>
      </c>
      <c r="BA1684" s="361" t="e">
        <f>(AZ1684/V_NNG3A!$I$8)*100</f>
        <v>#VALUE!</v>
      </c>
      <c r="BB1684" s="353" t="str">
        <f>_xll.SRS1Splines.Functions25.Linear_Interp(V_NNG3A!$H$4:$H$12,V_NNG3A!$J$4:$J$12,BF1684)</f>
        <v>Error reading input X value(s): The value is not a number</v>
      </c>
      <c r="BC1684" s="353">
        <f>IFERROR((AZ1684-V_NNG3A!$J$20) / (V_NNG3A!$J$19-V_NNG3A!$J$20) * 100, 0)</f>
        <v>0</v>
      </c>
      <c r="BD1684" s="353">
        <v>1050</v>
      </c>
      <c r="BE1684" s="353">
        <v>1047</v>
      </c>
      <c r="BF1684" s="428"/>
      <c r="BG1684" s="361">
        <v>0.54193548387096779</v>
      </c>
      <c r="BH1684" s="426"/>
      <c r="BI1684" s="424"/>
      <c r="BJ1684" s="361">
        <v>6.1292160000000004</v>
      </c>
      <c r="BK1684" s="425"/>
      <c r="BL1684" s="425"/>
      <c r="BM1684" s="425">
        <f t="shared" si="28"/>
        <v>0</v>
      </c>
      <c r="BN1684" s="361" t="str">
        <f>_xll.SRS1Splines.Functions25.Linear_Interp(V_XNN1!$K$3:$K$8,V_XNN1!$L$3:$L$8,BT1684)</f>
        <v>Error reading input X value(s): The value is not a number</v>
      </c>
      <c r="BO1684" s="361" t="e">
        <f>(BN1684/V_XNN1!$L$7)*100</f>
        <v>#VALUE!</v>
      </c>
      <c r="BP1684" s="353" t="str">
        <f>_xll.SRS1Splines.Functions25.Linear_Interp(V_XNN1!$K$3:$K$8,V_XNN1!$M$3:$M$8,BT1684)</f>
        <v>Error reading input X value(s): The value is not a number</v>
      </c>
      <c r="BQ1684" s="353">
        <f>IFERROR((BN1684 - V_XNN1!$M$16) / (V_XNN1!$M$15- V_XNN1!$M$16) * 100, 0)</f>
        <v>0</v>
      </c>
      <c r="BR1684" s="353">
        <v>252</v>
      </c>
      <c r="BS1684" s="353">
        <v>249</v>
      </c>
      <c r="BT1684" s="428"/>
      <c r="BU1684" s="361">
        <v>0.33805200000000002</v>
      </c>
      <c r="BV1684" s="426"/>
      <c r="BW1684" s="424"/>
      <c r="BX1684" s="361">
        <v>3.810974400000001</v>
      </c>
      <c r="BY1684" s="425"/>
      <c r="BZ1684" s="425"/>
      <c r="CA1684" s="425"/>
      <c r="CB1684" s="361" t="str">
        <f>_xll.SRS1Splines.Functions25.Linear_Interp(V_NSPC!$N$4:$N$67,V_NSPC!$P$4:$P$67,CI1684)</f>
        <v>Error reading input X value(s): The value is not a number</v>
      </c>
      <c r="CC1684" s="361" t="e">
        <f>(CB1684/V_NSPC!$T$5)*100</f>
        <v>#VALUE!</v>
      </c>
      <c r="CD1684" s="353" t="e">
        <f>CB1684-V_NSPC!$T$6</f>
        <v>#VALUE!</v>
      </c>
      <c r="CE1684" s="361">
        <f>IFERROR((CB1684 - V_NSPC!$T$6) / (V_NSPC!$T$5- V_NSPC!$T$6) * 100, 0)</f>
        <v>0</v>
      </c>
      <c r="CF1684" s="361">
        <v>995</v>
      </c>
      <c r="CG1684" s="361">
        <v>955</v>
      </c>
      <c r="CH1684" s="361"/>
      <c r="CI1684" s="429"/>
      <c r="CJ1684" s="361"/>
      <c r="CK1684" s="426"/>
      <c r="CL1684" s="424"/>
      <c r="CM1684" s="361">
        <v>3.810974400000001</v>
      </c>
      <c r="CN1684" s="425"/>
      <c r="CO1684" s="425"/>
      <c r="CP1684" s="425"/>
      <c r="CQ1684" s="361" t="str">
        <f>_xll.SRS1Splines.Functions25.Linear_Interp(V_NSPC!$X$4:$X$46,V_NSPC!$Z$4:$Z$46,CX1684)</f>
        <v>Error reading input X value(s): The value is not a number</v>
      </c>
      <c r="CR1684" s="361" t="e">
        <f>(CQ1684/V_NSPC!$AD$5)*100</f>
        <v>#VALUE!</v>
      </c>
      <c r="CS1684" s="353" t="e">
        <f>CQ1684-V_NSPC!$AD$6</f>
        <v>#VALUE!</v>
      </c>
      <c r="CT1684" s="361">
        <f>IFERROR((CQ1684 - V_NSPC!$AD$6) / (V_NSPC!$AD$5- V_NSPC!$AD$6) * 100, 0)</f>
        <v>0</v>
      </c>
      <c r="CU1684" s="361">
        <v>909</v>
      </c>
      <c r="CV1684" s="361">
        <v>905</v>
      </c>
      <c r="CW1684" s="361"/>
      <c r="CX1684" s="429"/>
      <c r="CY1684" s="361">
        <v>3.8335483870967741</v>
      </c>
      <c r="CZ1684" s="426"/>
    </row>
    <row r="1685" spans="1:104">
      <c r="A1685" s="352">
        <v>46244</v>
      </c>
      <c r="B1685" s="430"/>
      <c r="C1685" s="420">
        <v>5.6677419354838703</v>
      </c>
      <c r="D1685" s="421"/>
      <c r="E1685" s="421"/>
      <c r="F1685" s="421"/>
      <c r="G1685" s="361" t="e">
        <f>_xll.SRS1Splines.Functions25.Linear_Interp(V_NEM!$R$687:$R$703,V_NEM!$T$687:$T$703,M1685)+_xll.SRS1Splines.Functions25.Linear_Interp(V_NEM!$AB$687:$AB$703,V_NEM!$AD$687:$AD$703,N1685)</f>
        <v>#VALUE!</v>
      </c>
      <c r="H1685" s="353" t="e">
        <f>(G1685/(V_NEM!$T$696+V_NEM!$AD$696))*100</f>
        <v>#VALUE!</v>
      </c>
      <c r="I1685" s="353" t="e">
        <f>G1685-(V_NEM!$T$694+V_NEM!$AD$694)</f>
        <v>#VALUE!</v>
      </c>
      <c r="J1685" s="353">
        <f>((IFERROR((_xll.SRS1Splines.Functions25.Linear_Interp(V_NEM!$R$687:$R$703,V_NEM!$T$687:$T$703,M1685) - V_NEM!$X$689) / (V_NEM!$X$688- V_NEM!$X$689) * 100, 0))+(IFERROR((_xll.SRS1Splines.Functions25.Linear_Interp(V_NEM!$AB$687:$AB$703,V_NEM!$AD$687:$AD$703,N1685) - V_NEM!$AH$689) / (V_NEM!$AH$688- V_NEM!$AH$689) * 100, 0)))/2</f>
        <v>0</v>
      </c>
      <c r="K1685" s="353">
        <v>784.3</v>
      </c>
      <c r="L1685" s="353">
        <v>781.8</v>
      </c>
      <c r="M1685" s="422"/>
      <c r="N1685" s="422"/>
      <c r="O1685" s="361">
        <v>2.8646528387096772</v>
      </c>
      <c r="P1685" s="423"/>
      <c r="Q1685" s="424"/>
      <c r="R1685" s="361">
        <v>6.9119354838709679</v>
      </c>
      <c r="S1685" s="425"/>
      <c r="T1685" s="425"/>
      <c r="U1685" s="425"/>
      <c r="V1685" s="361" t="str">
        <f>_xll.SRS1Splines.Functions25.Linear_Interp(V_NK3!$P$8:$P$32,V_NK3!$R$8:$R$32,AC1685)</f>
        <v>Error reading input X value(s): The value is not a number</v>
      </c>
      <c r="W1685" s="361" t="e">
        <f>(V1685/V_NK3!$R$28)*100</f>
        <v>#VALUE!</v>
      </c>
      <c r="X1685" s="353" t="e">
        <f>V1685-V_NK3!$R$8</f>
        <v>#VALUE!</v>
      </c>
      <c r="Y1685" s="353">
        <f>IFERROR((V1685 - V_NK3!$V$10) / (V_NK3!$V$9- V_NK3!$V$10) * 100, 0)</f>
        <v>0</v>
      </c>
      <c r="Z1685" s="353">
        <v>541.79999999999995</v>
      </c>
      <c r="AA1685" s="353">
        <v>521</v>
      </c>
      <c r="AB1685" s="361">
        <v>529.10553272462471</v>
      </c>
      <c r="AC1685" s="422"/>
      <c r="AD1685" s="353">
        <v>0.87096774193548387</v>
      </c>
      <c r="AE1685" s="426"/>
      <c r="AF1685" s="427"/>
      <c r="AG1685" s="361">
        <v>2.2464516129032259</v>
      </c>
      <c r="AH1685" s="425"/>
      <c r="AI1685" s="425"/>
      <c r="AJ1685" s="425"/>
      <c r="AK1685" s="361" t="str">
        <f>_xll.SRS1Splines.Functions25.Linear_Interp(V_NK2!$R$10:$R$21,V_NK2!$T$10:$T$21,AR1685)</f>
        <v>Error reading input X value(s): The value is not a number</v>
      </c>
      <c r="AL1685" s="361" t="e">
        <f>(AK1685/V_NK2!$T$18)*100</f>
        <v>#VALUE!</v>
      </c>
      <c r="AM1685" s="353" t="e">
        <f>AK1685-V_NK2!$T$11</f>
        <v>#VALUE!</v>
      </c>
      <c r="AN1685" s="353">
        <f>IFERROR((AK1685 - V_NK2!$X$12) / (V_NK2!$X$11- V_NK2!$X$12) * 100, 0)</f>
        <v>0</v>
      </c>
      <c r="AO1685" s="353">
        <v>427</v>
      </c>
      <c r="AP1685" s="353">
        <v>420</v>
      </c>
      <c r="AQ1685" s="353"/>
      <c r="AR1685" s="422"/>
      <c r="AS1685" s="361">
        <v>1.3870967741935485</v>
      </c>
      <c r="AT1685" s="426"/>
      <c r="AU1685" s="424"/>
      <c r="AV1685" s="361">
        <v>1.521504</v>
      </c>
      <c r="AW1685" s="425"/>
      <c r="AX1685" s="425"/>
      <c r="AY1685" s="425"/>
      <c r="AZ1685" s="361" t="str">
        <f>_xll.SRS1Splines.Functions25.Linear_Interp(V_NNG3A!$H$4:$H$12,V_NNG3A!$I$4:$I$12,BF1685)</f>
        <v>Error reading input X value(s): The value is not a number</v>
      </c>
      <c r="BA1685" s="361" t="e">
        <f>(AZ1685/V_NNG3A!$I$8)*100</f>
        <v>#VALUE!</v>
      </c>
      <c r="BB1685" s="353" t="str">
        <f>_xll.SRS1Splines.Functions25.Linear_Interp(V_NNG3A!$H$4:$H$12,V_NNG3A!$J$4:$J$12,BF1685)</f>
        <v>Error reading input X value(s): The value is not a number</v>
      </c>
      <c r="BC1685" s="353">
        <f>IFERROR((AZ1685-V_NNG3A!$J$20) / (V_NNG3A!$J$19-V_NNG3A!$J$20) * 100, 0)</f>
        <v>0</v>
      </c>
      <c r="BD1685" s="353">
        <v>1050</v>
      </c>
      <c r="BE1685" s="353">
        <v>1047</v>
      </c>
      <c r="BF1685" s="428"/>
      <c r="BG1685" s="361">
        <v>0.54193548387096779</v>
      </c>
      <c r="BH1685" s="426"/>
      <c r="BI1685" s="424"/>
      <c r="BJ1685" s="361">
        <v>6.1292160000000004</v>
      </c>
      <c r="BK1685" s="425"/>
      <c r="BL1685" s="425"/>
      <c r="BM1685" s="425">
        <f t="shared" si="28"/>
        <v>0</v>
      </c>
      <c r="BN1685" s="361" t="str">
        <f>_xll.SRS1Splines.Functions25.Linear_Interp(V_XNN1!$K$3:$K$8,V_XNN1!$L$3:$L$8,BT1685)</f>
        <v>Error reading input X value(s): The value is not a number</v>
      </c>
      <c r="BO1685" s="361" t="e">
        <f>(BN1685/V_XNN1!$L$7)*100</f>
        <v>#VALUE!</v>
      </c>
      <c r="BP1685" s="353" t="str">
        <f>_xll.SRS1Splines.Functions25.Linear_Interp(V_XNN1!$K$3:$K$8,V_XNN1!$M$3:$M$8,BT1685)</f>
        <v>Error reading input X value(s): The value is not a number</v>
      </c>
      <c r="BQ1685" s="353">
        <f>IFERROR((BN1685 - V_XNN1!$M$16) / (V_XNN1!$M$15- V_XNN1!$M$16) * 100, 0)</f>
        <v>0</v>
      </c>
      <c r="BR1685" s="353">
        <v>252</v>
      </c>
      <c r="BS1685" s="353">
        <v>249</v>
      </c>
      <c r="BT1685" s="428"/>
      <c r="BU1685" s="361">
        <v>0.33805200000000002</v>
      </c>
      <c r="BV1685" s="426"/>
      <c r="BW1685" s="424"/>
      <c r="BX1685" s="361">
        <v>3.810974400000001</v>
      </c>
      <c r="BY1685" s="425"/>
      <c r="BZ1685" s="425"/>
      <c r="CA1685" s="425"/>
      <c r="CB1685" s="361" t="str">
        <f>_xll.SRS1Splines.Functions25.Linear_Interp(V_NSPC!$N$4:$N$67,V_NSPC!$P$4:$P$67,CI1685)</f>
        <v>Error reading input X value(s): The value is not a number</v>
      </c>
      <c r="CC1685" s="361" t="e">
        <f>(CB1685/V_NSPC!$T$5)*100</f>
        <v>#VALUE!</v>
      </c>
      <c r="CD1685" s="353" t="e">
        <f>CB1685-V_NSPC!$T$6</f>
        <v>#VALUE!</v>
      </c>
      <c r="CE1685" s="361">
        <f>IFERROR((CB1685 - V_NSPC!$T$6) / (V_NSPC!$T$5- V_NSPC!$T$6) * 100, 0)</f>
        <v>0</v>
      </c>
      <c r="CF1685" s="361">
        <v>995</v>
      </c>
      <c r="CG1685" s="361">
        <v>955</v>
      </c>
      <c r="CH1685" s="361"/>
      <c r="CI1685" s="429"/>
      <c r="CJ1685" s="361"/>
      <c r="CK1685" s="426"/>
      <c r="CL1685" s="424"/>
      <c r="CM1685" s="361">
        <v>3.810974400000001</v>
      </c>
      <c r="CN1685" s="425"/>
      <c r="CO1685" s="425"/>
      <c r="CP1685" s="425"/>
      <c r="CQ1685" s="361" t="str">
        <f>_xll.SRS1Splines.Functions25.Linear_Interp(V_NSPC!$X$4:$X$46,V_NSPC!$Z$4:$Z$46,CX1685)</f>
        <v>Error reading input X value(s): The value is not a number</v>
      </c>
      <c r="CR1685" s="361" t="e">
        <f>(CQ1685/V_NSPC!$AD$5)*100</f>
        <v>#VALUE!</v>
      </c>
      <c r="CS1685" s="353" t="e">
        <f>CQ1685-V_NSPC!$AD$6</f>
        <v>#VALUE!</v>
      </c>
      <c r="CT1685" s="361">
        <f>IFERROR((CQ1685 - V_NSPC!$AD$6) / (V_NSPC!$AD$5- V_NSPC!$AD$6) * 100, 0)</f>
        <v>0</v>
      </c>
      <c r="CU1685" s="361">
        <v>909</v>
      </c>
      <c r="CV1685" s="361">
        <v>905</v>
      </c>
      <c r="CW1685" s="361"/>
      <c r="CX1685" s="429"/>
      <c r="CY1685" s="361">
        <v>3.8335483870967741</v>
      </c>
      <c r="CZ1685" s="426"/>
    </row>
    <row r="1686" spans="1:104">
      <c r="A1686" s="352">
        <v>46245</v>
      </c>
      <c r="B1686" s="430"/>
      <c r="C1686" s="420">
        <v>5.6677419354838703</v>
      </c>
      <c r="D1686" s="421"/>
      <c r="E1686" s="421"/>
      <c r="F1686" s="421"/>
      <c r="G1686" s="361" t="e">
        <f>_xll.SRS1Splines.Functions25.Linear_Interp(V_NEM!$R$687:$R$703,V_NEM!$T$687:$T$703,M1686)+_xll.SRS1Splines.Functions25.Linear_Interp(V_NEM!$AB$687:$AB$703,V_NEM!$AD$687:$AD$703,N1686)</f>
        <v>#VALUE!</v>
      </c>
      <c r="H1686" s="353" t="e">
        <f>(G1686/(V_NEM!$T$696+V_NEM!$AD$696))*100</f>
        <v>#VALUE!</v>
      </c>
      <c r="I1686" s="353" t="e">
        <f>G1686-(V_NEM!$T$694+V_NEM!$AD$694)</f>
        <v>#VALUE!</v>
      </c>
      <c r="J1686" s="353">
        <f>((IFERROR((_xll.SRS1Splines.Functions25.Linear_Interp(V_NEM!$R$687:$R$703,V_NEM!$T$687:$T$703,M1686) - V_NEM!$X$689) / (V_NEM!$X$688- V_NEM!$X$689) * 100, 0))+(IFERROR((_xll.SRS1Splines.Functions25.Linear_Interp(V_NEM!$AB$687:$AB$703,V_NEM!$AD$687:$AD$703,N1686) - V_NEM!$AH$689) / (V_NEM!$AH$688- V_NEM!$AH$689) * 100, 0)))/2</f>
        <v>0</v>
      </c>
      <c r="K1686" s="353">
        <v>784.3</v>
      </c>
      <c r="L1686" s="353">
        <v>781.8</v>
      </c>
      <c r="M1686" s="422"/>
      <c r="N1686" s="422"/>
      <c r="O1686" s="361">
        <v>2.8646528387096772</v>
      </c>
      <c r="P1686" s="423"/>
      <c r="Q1686" s="424"/>
      <c r="R1686" s="361">
        <v>6.9119354838709679</v>
      </c>
      <c r="S1686" s="425"/>
      <c r="T1686" s="425"/>
      <c r="U1686" s="425"/>
      <c r="V1686" s="361" t="str">
        <f>_xll.SRS1Splines.Functions25.Linear_Interp(V_NK3!$P$8:$P$32,V_NK3!$R$8:$R$32,AC1686)</f>
        <v>Error reading input X value(s): The value is not a number</v>
      </c>
      <c r="W1686" s="361" t="e">
        <f>(V1686/V_NK3!$R$28)*100</f>
        <v>#VALUE!</v>
      </c>
      <c r="X1686" s="353" t="e">
        <f>V1686-V_NK3!$R$8</f>
        <v>#VALUE!</v>
      </c>
      <c r="Y1686" s="353">
        <f>IFERROR((V1686 - V_NK3!$V$10) / (V_NK3!$V$9- V_NK3!$V$10) * 100, 0)</f>
        <v>0</v>
      </c>
      <c r="Z1686" s="353">
        <v>541.79999999999995</v>
      </c>
      <c r="AA1686" s="353">
        <v>521</v>
      </c>
      <c r="AB1686" s="361">
        <v>529.10553272462471</v>
      </c>
      <c r="AC1686" s="422"/>
      <c r="AD1686" s="353">
        <v>0.87096774193548387</v>
      </c>
      <c r="AE1686" s="426"/>
      <c r="AF1686" s="427"/>
      <c r="AG1686" s="361">
        <v>2.2464516129032259</v>
      </c>
      <c r="AH1686" s="425"/>
      <c r="AI1686" s="425"/>
      <c r="AJ1686" s="425"/>
      <c r="AK1686" s="361" t="str">
        <f>_xll.SRS1Splines.Functions25.Linear_Interp(V_NK2!$R$10:$R$21,V_NK2!$T$10:$T$21,AR1686)</f>
        <v>Error reading input X value(s): The value is not a number</v>
      </c>
      <c r="AL1686" s="361" t="e">
        <f>(AK1686/V_NK2!$T$18)*100</f>
        <v>#VALUE!</v>
      </c>
      <c r="AM1686" s="353" t="e">
        <f>AK1686-V_NK2!$T$11</f>
        <v>#VALUE!</v>
      </c>
      <c r="AN1686" s="353">
        <f>IFERROR((AK1686 - V_NK2!$X$12) / (V_NK2!$X$11- V_NK2!$X$12) * 100, 0)</f>
        <v>0</v>
      </c>
      <c r="AO1686" s="353">
        <v>427</v>
      </c>
      <c r="AP1686" s="353">
        <v>420</v>
      </c>
      <c r="AQ1686" s="353"/>
      <c r="AR1686" s="422"/>
      <c r="AS1686" s="361">
        <v>1.3870967741935485</v>
      </c>
      <c r="AT1686" s="426"/>
      <c r="AU1686" s="424"/>
      <c r="AV1686" s="361">
        <v>1.521504</v>
      </c>
      <c r="AW1686" s="425"/>
      <c r="AX1686" s="425"/>
      <c r="AY1686" s="425"/>
      <c r="AZ1686" s="361" t="str">
        <f>_xll.SRS1Splines.Functions25.Linear_Interp(V_NNG3A!$H$4:$H$12,V_NNG3A!$I$4:$I$12,BF1686)</f>
        <v>Error reading input X value(s): The value is not a number</v>
      </c>
      <c r="BA1686" s="361" t="e">
        <f>(AZ1686/V_NNG3A!$I$8)*100</f>
        <v>#VALUE!</v>
      </c>
      <c r="BB1686" s="353" t="str">
        <f>_xll.SRS1Splines.Functions25.Linear_Interp(V_NNG3A!$H$4:$H$12,V_NNG3A!$J$4:$J$12,BF1686)</f>
        <v>Error reading input X value(s): The value is not a number</v>
      </c>
      <c r="BC1686" s="353">
        <f>IFERROR((AZ1686-V_NNG3A!$J$20) / (V_NNG3A!$J$19-V_NNG3A!$J$20) * 100, 0)</f>
        <v>0</v>
      </c>
      <c r="BD1686" s="353">
        <v>1050</v>
      </c>
      <c r="BE1686" s="353">
        <v>1047</v>
      </c>
      <c r="BF1686" s="428"/>
      <c r="BG1686" s="361">
        <v>0.54193548387096779</v>
      </c>
      <c r="BH1686" s="426"/>
      <c r="BI1686" s="424"/>
      <c r="BJ1686" s="361">
        <v>6.1292160000000004</v>
      </c>
      <c r="BK1686" s="425"/>
      <c r="BL1686" s="425"/>
      <c r="BM1686" s="425">
        <f t="shared" si="28"/>
        <v>0</v>
      </c>
      <c r="BN1686" s="361" t="str">
        <f>_xll.SRS1Splines.Functions25.Linear_Interp(V_XNN1!$K$3:$K$8,V_XNN1!$L$3:$L$8,BT1686)</f>
        <v>Error reading input X value(s): The value is not a number</v>
      </c>
      <c r="BO1686" s="361" t="e">
        <f>(BN1686/V_XNN1!$L$7)*100</f>
        <v>#VALUE!</v>
      </c>
      <c r="BP1686" s="353" t="str">
        <f>_xll.SRS1Splines.Functions25.Linear_Interp(V_XNN1!$K$3:$K$8,V_XNN1!$M$3:$M$8,BT1686)</f>
        <v>Error reading input X value(s): The value is not a number</v>
      </c>
      <c r="BQ1686" s="353">
        <f>IFERROR((BN1686 - V_XNN1!$M$16) / (V_XNN1!$M$15- V_XNN1!$M$16) * 100, 0)</f>
        <v>0</v>
      </c>
      <c r="BR1686" s="353">
        <v>252</v>
      </c>
      <c r="BS1686" s="353">
        <v>249</v>
      </c>
      <c r="BT1686" s="428"/>
      <c r="BU1686" s="361">
        <v>0.33805200000000002</v>
      </c>
      <c r="BV1686" s="426"/>
      <c r="BW1686" s="424"/>
      <c r="BX1686" s="361">
        <v>3.810974400000001</v>
      </c>
      <c r="BY1686" s="425"/>
      <c r="BZ1686" s="425"/>
      <c r="CA1686" s="425"/>
      <c r="CB1686" s="361" t="str">
        <f>_xll.SRS1Splines.Functions25.Linear_Interp(V_NSPC!$N$4:$N$67,V_NSPC!$P$4:$P$67,CI1686)</f>
        <v>Error reading input X value(s): The value is not a number</v>
      </c>
      <c r="CC1686" s="361" t="e">
        <f>(CB1686/V_NSPC!$T$5)*100</f>
        <v>#VALUE!</v>
      </c>
      <c r="CD1686" s="353" t="e">
        <f>CB1686-V_NSPC!$T$6</f>
        <v>#VALUE!</v>
      </c>
      <c r="CE1686" s="361">
        <f>IFERROR((CB1686 - V_NSPC!$T$6) / (V_NSPC!$T$5- V_NSPC!$T$6) * 100, 0)</f>
        <v>0</v>
      </c>
      <c r="CF1686" s="361">
        <v>995</v>
      </c>
      <c r="CG1686" s="361">
        <v>955</v>
      </c>
      <c r="CH1686" s="361"/>
      <c r="CI1686" s="429"/>
      <c r="CJ1686" s="361"/>
      <c r="CK1686" s="426"/>
      <c r="CL1686" s="424"/>
      <c r="CM1686" s="361">
        <v>3.810974400000001</v>
      </c>
      <c r="CN1686" s="425"/>
      <c r="CO1686" s="425"/>
      <c r="CP1686" s="425"/>
      <c r="CQ1686" s="361" t="str">
        <f>_xll.SRS1Splines.Functions25.Linear_Interp(V_NSPC!$X$4:$X$46,V_NSPC!$Z$4:$Z$46,CX1686)</f>
        <v>Error reading input X value(s): The value is not a number</v>
      </c>
      <c r="CR1686" s="361" t="e">
        <f>(CQ1686/V_NSPC!$AD$5)*100</f>
        <v>#VALUE!</v>
      </c>
      <c r="CS1686" s="353" t="e">
        <f>CQ1686-V_NSPC!$AD$6</f>
        <v>#VALUE!</v>
      </c>
      <c r="CT1686" s="361">
        <f>IFERROR((CQ1686 - V_NSPC!$AD$6) / (V_NSPC!$AD$5- V_NSPC!$AD$6) * 100, 0)</f>
        <v>0</v>
      </c>
      <c r="CU1686" s="361">
        <v>909</v>
      </c>
      <c r="CV1686" s="361">
        <v>905</v>
      </c>
      <c r="CW1686" s="361"/>
      <c r="CX1686" s="429"/>
      <c r="CY1686" s="361">
        <v>3.8335483870967741</v>
      </c>
      <c r="CZ1686" s="426"/>
    </row>
    <row r="1687" spans="1:104">
      <c r="A1687" s="352">
        <v>46246</v>
      </c>
      <c r="B1687" s="430"/>
      <c r="C1687" s="420">
        <v>5.6677419354838703</v>
      </c>
      <c r="D1687" s="421"/>
      <c r="E1687" s="421"/>
      <c r="F1687" s="421"/>
      <c r="G1687" s="361" t="e">
        <f>_xll.SRS1Splines.Functions25.Linear_Interp(V_NEM!$R$687:$R$703,V_NEM!$T$687:$T$703,M1687)+_xll.SRS1Splines.Functions25.Linear_Interp(V_NEM!$AB$687:$AB$703,V_NEM!$AD$687:$AD$703,N1687)</f>
        <v>#VALUE!</v>
      </c>
      <c r="H1687" s="353" t="e">
        <f>(G1687/(V_NEM!$T$696+V_NEM!$AD$696))*100</f>
        <v>#VALUE!</v>
      </c>
      <c r="I1687" s="353" t="e">
        <f>G1687-(V_NEM!$T$694+V_NEM!$AD$694)</f>
        <v>#VALUE!</v>
      </c>
      <c r="J1687" s="353">
        <f>((IFERROR((_xll.SRS1Splines.Functions25.Linear_Interp(V_NEM!$R$687:$R$703,V_NEM!$T$687:$T$703,M1687) - V_NEM!$X$689) / (V_NEM!$X$688- V_NEM!$X$689) * 100, 0))+(IFERROR((_xll.SRS1Splines.Functions25.Linear_Interp(V_NEM!$AB$687:$AB$703,V_NEM!$AD$687:$AD$703,N1687) - V_NEM!$AH$689) / (V_NEM!$AH$688- V_NEM!$AH$689) * 100, 0)))/2</f>
        <v>0</v>
      </c>
      <c r="K1687" s="353">
        <v>784.3</v>
      </c>
      <c r="L1687" s="353">
        <v>781.8</v>
      </c>
      <c r="M1687" s="422"/>
      <c r="N1687" s="422"/>
      <c r="O1687" s="361">
        <v>2.8646528387096772</v>
      </c>
      <c r="P1687" s="423"/>
      <c r="Q1687" s="424"/>
      <c r="R1687" s="361">
        <v>6.9119354838709679</v>
      </c>
      <c r="S1687" s="425"/>
      <c r="T1687" s="425"/>
      <c r="U1687" s="425"/>
      <c r="V1687" s="361" t="str">
        <f>_xll.SRS1Splines.Functions25.Linear_Interp(V_NK3!$P$8:$P$32,V_NK3!$R$8:$R$32,AC1687)</f>
        <v>Error reading input X value(s): The value is not a number</v>
      </c>
      <c r="W1687" s="361" t="e">
        <f>(V1687/V_NK3!$R$28)*100</f>
        <v>#VALUE!</v>
      </c>
      <c r="X1687" s="353" t="e">
        <f>V1687-V_NK3!$R$8</f>
        <v>#VALUE!</v>
      </c>
      <c r="Y1687" s="353">
        <f>IFERROR((V1687 - V_NK3!$V$10) / (V_NK3!$V$9- V_NK3!$V$10) * 100, 0)</f>
        <v>0</v>
      </c>
      <c r="Z1687" s="353">
        <v>541.79999999999995</v>
      </c>
      <c r="AA1687" s="353">
        <v>521</v>
      </c>
      <c r="AB1687" s="361">
        <v>529.10553272462471</v>
      </c>
      <c r="AC1687" s="422"/>
      <c r="AD1687" s="353">
        <v>0.87096774193548387</v>
      </c>
      <c r="AE1687" s="426"/>
      <c r="AF1687" s="427"/>
      <c r="AG1687" s="361">
        <v>2.2464516129032259</v>
      </c>
      <c r="AH1687" s="425"/>
      <c r="AI1687" s="425"/>
      <c r="AJ1687" s="425"/>
      <c r="AK1687" s="361" t="str">
        <f>_xll.SRS1Splines.Functions25.Linear_Interp(V_NK2!$R$10:$R$21,V_NK2!$T$10:$T$21,AR1687)</f>
        <v>Error reading input X value(s): The value is not a number</v>
      </c>
      <c r="AL1687" s="361" t="e">
        <f>(AK1687/V_NK2!$T$18)*100</f>
        <v>#VALUE!</v>
      </c>
      <c r="AM1687" s="353" t="e">
        <f>AK1687-V_NK2!$T$11</f>
        <v>#VALUE!</v>
      </c>
      <c r="AN1687" s="353">
        <f>IFERROR((AK1687 - V_NK2!$X$12) / (V_NK2!$X$11- V_NK2!$X$12) * 100, 0)</f>
        <v>0</v>
      </c>
      <c r="AO1687" s="353">
        <v>427</v>
      </c>
      <c r="AP1687" s="353">
        <v>420</v>
      </c>
      <c r="AQ1687" s="353"/>
      <c r="AR1687" s="422"/>
      <c r="AS1687" s="361">
        <v>1.3870967741935485</v>
      </c>
      <c r="AT1687" s="426"/>
      <c r="AU1687" s="424"/>
      <c r="AV1687" s="361">
        <v>1.521504</v>
      </c>
      <c r="AW1687" s="425"/>
      <c r="AX1687" s="425"/>
      <c r="AY1687" s="425"/>
      <c r="AZ1687" s="361" t="str">
        <f>_xll.SRS1Splines.Functions25.Linear_Interp(V_NNG3A!$H$4:$H$12,V_NNG3A!$I$4:$I$12,BF1687)</f>
        <v>Error reading input X value(s): The value is not a number</v>
      </c>
      <c r="BA1687" s="361" t="e">
        <f>(AZ1687/V_NNG3A!$I$8)*100</f>
        <v>#VALUE!</v>
      </c>
      <c r="BB1687" s="353" t="str">
        <f>_xll.SRS1Splines.Functions25.Linear_Interp(V_NNG3A!$H$4:$H$12,V_NNG3A!$J$4:$J$12,BF1687)</f>
        <v>Error reading input X value(s): The value is not a number</v>
      </c>
      <c r="BC1687" s="353">
        <f>IFERROR((AZ1687-V_NNG3A!$J$20) / (V_NNG3A!$J$19-V_NNG3A!$J$20) * 100, 0)</f>
        <v>0</v>
      </c>
      <c r="BD1687" s="353">
        <v>1050</v>
      </c>
      <c r="BE1687" s="353">
        <v>1047</v>
      </c>
      <c r="BF1687" s="428"/>
      <c r="BG1687" s="361">
        <v>0.54193548387096779</v>
      </c>
      <c r="BH1687" s="426"/>
      <c r="BI1687" s="424"/>
      <c r="BJ1687" s="361">
        <v>6.1292160000000004</v>
      </c>
      <c r="BK1687" s="425"/>
      <c r="BL1687" s="425"/>
      <c r="BM1687" s="425">
        <f t="shared" si="28"/>
        <v>0</v>
      </c>
      <c r="BN1687" s="361" t="str">
        <f>_xll.SRS1Splines.Functions25.Linear_Interp(V_XNN1!$K$3:$K$8,V_XNN1!$L$3:$L$8,BT1687)</f>
        <v>Error reading input X value(s): The value is not a number</v>
      </c>
      <c r="BO1687" s="361" t="e">
        <f>(BN1687/V_XNN1!$L$7)*100</f>
        <v>#VALUE!</v>
      </c>
      <c r="BP1687" s="353" t="str">
        <f>_xll.SRS1Splines.Functions25.Linear_Interp(V_XNN1!$K$3:$K$8,V_XNN1!$M$3:$M$8,BT1687)</f>
        <v>Error reading input X value(s): The value is not a number</v>
      </c>
      <c r="BQ1687" s="353">
        <f>IFERROR((BN1687 - V_XNN1!$M$16) / (V_XNN1!$M$15- V_XNN1!$M$16) * 100, 0)</f>
        <v>0</v>
      </c>
      <c r="BR1687" s="353">
        <v>252</v>
      </c>
      <c r="BS1687" s="353">
        <v>249</v>
      </c>
      <c r="BT1687" s="428"/>
      <c r="BU1687" s="361">
        <v>0.33805200000000002</v>
      </c>
      <c r="BV1687" s="426"/>
      <c r="BW1687" s="424"/>
      <c r="BX1687" s="361">
        <v>3.810974400000001</v>
      </c>
      <c r="BY1687" s="425"/>
      <c r="BZ1687" s="425"/>
      <c r="CA1687" s="425"/>
      <c r="CB1687" s="361" t="str">
        <f>_xll.SRS1Splines.Functions25.Linear_Interp(V_NSPC!$N$4:$N$67,V_NSPC!$P$4:$P$67,CI1687)</f>
        <v>Error reading input X value(s): The value is not a number</v>
      </c>
      <c r="CC1687" s="361" t="e">
        <f>(CB1687/V_NSPC!$T$5)*100</f>
        <v>#VALUE!</v>
      </c>
      <c r="CD1687" s="353" t="e">
        <f>CB1687-V_NSPC!$T$6</f>
        <v>#VALUE!</v>
      </c>
      <c r="CE1687" s="361">
        <f>IFERROR((CB1687 - V_NSPC!$T$6) / (V_NSPC!$T$5- V_NSPC!$T$6) * 100, 0)</f>
        <v>0</v>
      </c>
      <c r="CF1687" s="361">
        <v>995</v>
      </c>
      <c r="CG1687" s="361">
        <v>955</v>
      </c>
      <c r="CH1687" s="361"/>
      <c r="CI1687" s="429"/>
      <c r="CJ1687" s="361"/>
      <c r="CK1687" s="426"/>
      <c r="CL1687" s="424"/>
      <c r="CM1687" s="361">
        <v>3.810974400000001</v>
      </c>
      <c r="CN1687" s="425"/>
      <c r="CO1687" s="425"/>
      <c r="CP1687" s="425"/>
      <c r="CQ1687" s="361" t="str">
        <f>_xll.SRS1Splines.Functions25.Linear_Interp(V_NSPC!$X$4:$X$46,V_NSPC!$Z$4:$Z$46,CX1687)</f>
        <v>Error reading input X value(s): The value is not a number</v>
      </c>
      <c r="CR1687" s="361" t="e">
        <f>(CQ1687/V_NSPC!$AD$5)*100</f>
        <v>#VALUE!</v>
      </c>
      <c r="CS1687" s="353" t="e">
        <f>CQ1687-V_NSPC!$AD$6</f>
        <v>#VALUE!</v>
      </c>
      <c r="CT1687" s="361">
        <f>IFERROR((CQ1687 - V_NSPC!$AD$6) / (V_NSPC!$AD$5- V_NSPC!$AD$6) * 100, 0)</f>
        <v>0</v>
      </c>
      <c r="CU1687" s="361">
        <v>909</v>
      </c>
      <c r="CV1687" s="361">
        <v>905</v>
      </c>
      <c r="CW1687" s="361"/>
      <c r="CX1687" s="429"/>
      <c r="CY1687" s="361">
        <v>3.8335483870967741</v>
      </c>
      <c r="CZ1687" s="426"/>
    </row>
    <row r="1688" spans="1:104">
      <c r="A1688" s="352">
        <v>46247</v>
      </c>
      <c r="B1688" s="430"/>
      <c r="C1688" s="420">
        <v>5.6677419354838703</v>
      </c>
      <c r="D1688" s="421"/>
      <c r="E1688" s="421"/>
      <c r="F1688" s="421"/>
      <c r="G1688" s="361" t="e">
        <f>_xll.SRS1Splines.Functions25.Linear_Interp(V_NEM!$R$687:$R$703,V_NEM!$T$687:$T$703,M1688)+_xll.SRS1Splines.Functions25.Linear_Interp(V_NEM!$AB$687:$AB$703,V_NEM!$AD$687:$AD$703,N1688)</f>
        <v>#VALUE!</v>
      </c>
      <c r="H1688" s="353" t="e">
        <f>(G1688/(V_NEM!$T$696+V_NEM!$AD$696))*100</f>
        <v>#VALUE!</v>
      </c>
      <c r="I1688" s="353" t="e">
        <f>G1688-(V_NEM!$T$694+V_NEM!$AD$694)</f>
        <v>#VALUE!</v>
      </c>
      <c r="J1688" s="353">
        <f>((IFERROR((_xll.SRS1Splines.Functions25.Linear_Interp(V_NEM!$R$687:$R$703,V_NEM!$T$687:$T$703,M1688) - V_NEM!$X$689) / (V_NEM!$X$688- V_NEM!$X$689) * 100, 0))+(IFERROR((_xll.SRS1Splines.Functions25.Linear_Interp(V_NEM!$AB$687:$AB$703,V_NEM!$AD$687:$AD$703,N1688) - V_NEM!$AH$689) / (V_NEM!$AH$688- V_NEM!$AH$689) * 100, 0)))/2</f>
        <v>0</v>
      </c>
      <c r="K1688" s="353">
        <v>784.3</v>
      </c>
      <c r="L1688" s="353">
        <v>781.8</v>
      </c>
      <c r="M1688" s="422"/>
      <c r="N1688" s="422"/>
      <c r="O1688" s="361">
        <v>2.8646528387096772</v>
      </c>
      <c r="P1688" s="423"/>
      <c r="Q1688" s="424"/>
      <c r="R1688" s="361">
        <v>6.9119354838709679</v>
      </c>
      <c r="S1688" s="425"/>
      <c r="T1688" s="425"/>
      <c r="U1688" s="425"/>
      <c r="V1688" s="361" t="str">
        <f>_xll.SRS1Splines.Functions25.Linear_Interp(V_NK3!$P$8:$P$32,V_NK3!$R$8:$R$32,AC1688)</f>
        <v>Error reading input X value(s): The value is not a number</v>
      </c>
      <c r="W1688" s="361" t="e">
        <f>(V1688/V_NK3!$R$28)*100</f>
        <v>#VALUE!</v>
      </c>
      <c r="X1688" s="353" t="e">
        <f>V1688-V_NK3!$R$8</f>
        <v>#VALUE!</v>
      </c>
      <c r="Y1688" s="353">
        <f>IFERROR((V1688 - V_NK3!$V$10) / (V_NK3!$V$9- V_NK3!$V$10) * 100, 0)</f>
        <v>0</v>
      </c>
      <c r="Z1688" s="353">
        <v>541.79999999999995</v>
      </c>
      <c r="AA1688" s="353">
        <v>521</v>
      </c>
      <c r="AB1688" s="361">
        <v>529.10553272462471</v>
      </c>
      <c r="AC1688" s="422"/>
      <c r="AD1688" s="353">
        <v>0.87096774193548387</v>
      </c>
      <c r="AE1688" s="426"/>
      <c r="AF1688" s="427"/>
      <c r="AG1688" s="361">
        <v>2.2464516129032259</v>
      </c>
      <c r="AH1688" s="425"/>
      <c r="AI1688" s="425"/>
      <c r="AJ1688" s="425"/>
      <c r="AK1688" s="361" t="str">
        <f>_xll.SRS1Splines.Functions25.Linear_Interp(V_NK2!$R$10:$R$21,V_NK2!$T$10:$T$21,AR1688)</f>
        <v>Error reading input X value(s): The value is not a number</v>
      </c>
      <c r="AL1688" s="361" t="e">
        <f>(AK1688/V_NK2!$T$18)*100</f>
        <v>#VALUE!</v>
      </c>
      <c r="AM1688" s="353" t="e">
        <f>AK1688-V_NK2!$T$11</f>
        <v>#VALUE!</v>
      </c>
      <c r="AN1688" s="353">
        <f>IFERROR((AK1688 - V_NK2!$X$12) / (V_NK2!$X$11- V_NK2!$X$12) * 100, 0)</f>
        <v>0</v>
      </c>
      <c r="AO1688" s="353">
        <v>427</v>
      </c>
      <c r="AP1688" s="353">
        <v>420</v>
      </c>
      <c r="AQ1688" s="353"/>
      <c r="AR1688" s="422"/>
      <c r="AS1688" s="361">
        <v>1.3870967741935485</v>
      </c>
      <c r="AT1688" s="426"/>
      <c r="AU1688" s="424"/>
      <c r="AV1688" s="361">
        <v>1.521504</v>
      </c>
      <c r="AW1688" s="425"/>
      <c r="AX1688" s="425"/>
      <c r="AY1688" s="425"/>
      <c r="AZ1688" s="361" t="str">
        <f>_xll.SRS1Splines.Functions25.Linear_Interp(V_NNG3A!$H$4:$H$12,V_NNG3A!$I$4:$I$12,BF1688)</f>
        <v>Error reading input X value(s): The value is not a number</v>
      </c>
      <c r="BA1688" s="361" t="e">
        <f>(AZ1688/V_NNG3A!$I$8)*100</f>
        <v>#VALUE!</v>
      </c>
      <c r="BB1688" s="353" t="str">
        <f>_xll.SRS1Splines.Functions25.Linear_Interp(V_NNG3A!$H$4:$H$12,V_NNG3A!$J$4:$J$12,BF1688)</f>
        <v>Error reading input X value(s): The value is not a number</v>
      </c>
      <c r="BC1688" s="353">
        <f>IFERROR((AZ1688-V_NNG3A!$J$20) / (V_NNG3A!$J$19-V_NNG3A!$J$20) * 100, 0)</f>
        <v>0</v>
      </c>
      <c r="BD1688" s="353">
        <v>1050</v>
      </c>
      <c r="BE1688" s="353">
        <v>1047</v>
      </c>
      <c r="BF1688" s="428"/>
      <c r="BG1688" s="361">
        <v>0.54193548387096779</v>
      </c>
      <c r="BH1688" s="426"/>
      <c r="BI1688" s="424"/>
      <c r="BJ1688" s="361">
        <v>6.1292160000000004</v>
      </c>
      <c r="BK1688" s="425"/>
      <c r="BL1688" s="425"/>
      <c r="BM1688" s="425">
        <f t="shared" si="28"/>
        <v>0</v>
      </c>
      <c r="BN1688" s="361" t="str">
        <f>_xll.SRS1Splines.Functions25.Linear_Interp(V_XNN1!$K$3:$K$8,V_XNN1!$L$3:$L$8,BT1688)</f>
        <v>Error reading input X value(s): The value is not a number</v>
      </c>
      <c r="BO1688" s="361" t="e">
        <f>(BN1688/V_XNN1!$L$7)*100</f>
        <v>#VALUE!</v>
      </c>
      <c r="BP1688" s="353" t="str">
        <f>_xll.SRS1Splines.Functions25.Linear_Interp(V_XNN1!$K$3:$K$8,V_XNN1!$M$3:$M$8,BT1688)</f>
        <v>Error reading input X value(s): The value is not a number</v>
      </c>
      <c r="BQ1688" s="353">
        <f>IFERROR((BN1688 - V_XNN1!$M$16) / (V_XNN1!$M$15- V_XNN1!$M$16) * 100, 0)</f>
        <v>0</v>
      </c>
      <c r="BR1688" s="353">
        <v>252</v>
      </c>
      <c r="BS1688" s="353">
        <v>249</v>
      </c>
      <c r="BT1688" s="428"/>
      <c r="BU1688" s="361">
        <v>0.33805200000000002</v>
      </c>
      <c r="BV1688" s="426"/>
      <c r="BW1688" s="424"/>
      <c r="BX1688" s="361">
        <v>3.810974400000001</v>
      </c>
      <c r="BY1688" s="425"/>
      <c r="BZ1688" s="425"/>
      <c r="CA1688" s="425"/>
      <c r="CB1688" s="361" t="str">
        <f>_xll.SRS1Splines.Functions25.Linear_Interp(V_NSPC!$N$4:$N$67,V_NSPC!$P$4:$P$67,CI1688)</f>
        <v>Error reading input X value(s): The value is not a number</v>
      </c>
      <c r="CC1688" s="361" t="e">
        <f>(CB1688/V_NSPC!$T$5)*100</f>
        <v>#VALUE!</v>
      </c>
      <c r="CD1688" s="353" t="e">
        <f>CB1688-V_NSPC!$T$6</f>
        <v>#VALUE!</v>
      </c>
      <c r="CE1688" s="361">
        <f>IFERROR((CB1688 - V_NSPC!$T$6) / (V_NSPC!$T$5- V_NSPC!$T$6) * 100, 0)</f>
        <v>0</v>
      </c>
      <c r="CF1688" s="361">
        <v>995</v>
      </c>
      <c r="CG1688" s="361">
        <v>955</v>
      </c>
      <c r="CH1688" s="361"/>
      <c r="CI1688" s="429"/>
      <c r="CJ1688" s="361"/>
      <c r="CK1688" s="426"/>
      <c r="CL1688" s="424"/>
      <c r="CM1688" s="361">
        <v>3.810974400000001</v>
      </c>
      <c r="CN1688" s="425"/>
      <c r="CO1688" s="425"/>
      <c r="CP1688" s="425"/>
      <c r="CQ1688" s="361" t="str">
        <f>_xll.SRS1Splines.Functions25.Linear_Interp(V_NSPC!$X$4:$X$46,V_NSPC!$Z$4:$Z$46,CX1688)</f>
        <v>Error reading input X value(s): The value is not a number</v>
      </c>
      <c r="CR1688" s="361" t="e">
        <f>(CQ1688/V_NSPC!$AD$5)*100</f>
        <v>#VALUE!</v>
      </c>
      <c r="CS1688" s="353" t="e">
        <f>CQ1688-V_NSPC!$AD$6</f>
        <v>#VALUE!</v>
      </c>
      <c r="CT1688" s="361">
        <f>IFERROR((CQ1688 - V_NSPC!$AD$6) / (V_NSPC!$AD$5- V_NSPC!$AD$6) * 100, 0)</f>
        <v>0</v>
      </c>
      <c r="CU1688" s="361">
        <v>909</v>
      </c>
      <c r="CV1688" s="361">
        <v>905</v>
      </c>
      <c r="CW1688" s="361"/>
      <c r="CX1688" s="429"/>
      <c r="CY1688" s="361">
        <v>3.8335483870967741</v>
      </c>
      <c r="CZ1688" s="426"/>
    </row>
    <row r="1689" spans="1:104">
      <c r="A1689" s="352">
        <v>46248</v>
      </c>
      <c r="B1689" s="430"/>
      <c r="C1689" s="420">
        <v>5.6677419354838703</v>
      </c>
      <c r="D1689" s="421"/>
      <c r="E1689" s="421"/>
      <c r="F1689" s="421"/>
      <c r="G1689" s="361" t="e">
        <f>_xll.SRS1Splines.Functions25.Linear_Interp(V_NEM!$R$687:$R$703,V_NEM!$T$687:$T$703,M1689)+_xll.SRS1Splines.Functions25.Linear_Interp(V_NEM!$AB$687:$AB$703,V_NEM!$AD$687:$AD$703,N1689)</f>
        <v>#VALUE!</v>
      </c>
      <c r="H1689" s="353" t="e">
        <f>(G1689/(V_NEM!$T$696+V_NEM!$AD$696))*100</f>
        <v>#VALUE!</v>
      </c>
      <c r="I1689" s="353" t="e">
        <f>G1689-(V_NEM!$T$694+V_NEM!$AD$694)</f>
        <v>#VALUE!</v>
      </c>
      <c r="J1689" s="353">
        <f>((IFERROR((_xll.SRS1Splines.Functions25.Linear_Interp(V_NEM!$R$687:$R$703,V_NEM!$T$687:$T$703,M1689) - V_NEM!$X$689) / (V_NEM!$X$688- V_NEM!$X$689) * 100, 0))+(IFERROR((_xll.SRS1Splines.Functions25.Linear_Interp(V_NEM!$AB$687:$AB$703,V_NEM!$AD$687:$AD$703,N1689) - V_NEM!$AH$689) / (V_NEM!$AH$688- V_NEM!$AH$689) * 100, 0)))/2</f>
        <v>0</v>
      </c>
      <c r="K1689" s="353">
        <v>784.3</v>
      </c>
      <c r="L1689" s="353">
        <v>781.8</v>
      </c>
      <c r="M1689" s="422"/>
      <c r="N1689" s="422"/>
      <c r="O1689" s="361">
        <v>2.8646528387096772</v>
      </c>
      <c r="P1689" s="423"/>
      <c r="Q1689" s="424"/>
      <c r="R1689" s="361">
        <v>6.9119354838709679</v>
      </c>
      <c r="S1689" s="425"/>
      <c r="T1689" s="425"/>
      <c r="U1689" s="425"/>
      <c r="V1689" s="361" t="str">
        <f>_xll.SRS1Splines.Functions25.Linear_Interp(V_NK3!$P$8:$P$32,V_NK3!$R$8:$R$32,AC1689)</f>
        <v>Error reading input X value(s): The value is not a number</v>
      </c>
      <c r="W1689" s="361" t="e">
        <f>(V1689/V_NK3!$R$28)*100</f>
        <v>#VALUE!</v>
      </c>
      <c r="X1689" s="353" t="e">
        <f>V1689-V_NK3!$R$8</f>
        <v>#VALUE!</v>
      </c>
      <c r="Y1689" s="353">
        <f>IFERROR((V1689 - V_NK3!$V$10) / (V_NK3!$V$9- V_NK3!$V$10) * 100, 0)</f>
        <v>0</v>
      </c>
      <c r="Z1689" s="353">
        <v>541.79999999999995</v>
      </c>
      <c r="AA1689" s="353">
        <v>521</v>
      </c>
      <c r="AB1689" s="361">
        <v>529.10553272462471</v>
      </c>
      <c r="AC1689" s="422"/>
      <c r="AD1689" s="353">
        <v>0.87096774193548387</v>
      </c>
      <c r="AE1689" s="426"/>
      <c r="AF1689" s="427"/>
      <c r="AG1689" s="361">
        <v>2.2464516129032259</v>
      </c>
      <c r="AH1689" s="425"/>
      <c r="AI1689" s="425"/>
      <c r="AJ1689" s="425"/>
      <c r="AK1689" s="361" t="str">
        <f>_xll.SRS1Splines.Functions25.Linear_Interp(V_NK2!$R$10:$R$21,V_NK2!$T$10:$T$21,AR1689)</f>
        <v>Error reading input X value(s): The value is not a number</v>
      </c>
      <c r="AL1689" s="361" t="e">
        <f>(AK1689/V_NK2!$T$18)*100</f>
        <v>#VALUE!</v>
      </c>
      <c r="AM1689" s="353" t="e">
        <f>AK1689-V_NK2!$T$11</f>
        <v>#VALUE!</v>
      </c>
      <c r="AN1689" s="353">
        <f>IFERROR((AK1689 - V_NK2!$X$12) / (V_NK2!$X$11- V_NK2!$X$12) * 100, 0)</f>
        <v>0</v>
      </c>
      <c r="AO1689" s="353">
        <v>427</v>
      </c>
      <c r="AP1689" s="353">
        <v>420</v>
      </c>
      <c r="AQ1689" s="353"/>
      <c r="AR1689" s="422"/>
      <c r="AS1689" s="361">
        <v>1.3870967741935485</v>
      </c>
      <c r="AT1689" s="426"/>
      <c r="AU1689" s="424"/>
      <c r="AV1689" s="361">
        <v>1.521504</v>
      </c>
      <c r="AW1689" s="425"/>
      <c r="AX1689" s="425"/>
      <c r="AY1689" s="425"/>
      <c r="AZ1689" s="361" t="str">
        <f>_xll.SRS1Splines.Functions25.Linear_Interp(V_NNG3A!$H$4:$H$12,V_NNG3A!$I$4:$I$12,BF1689)</f>
        <v>Error reading input X value(s): The value is not a number</v>
      </c>
      <c r="BA1689" s="361" t="e">
        <f>(AZ1689/V_NNG3A!$I$8)*100</f>
        <v>#VALUE!</v>
      </c>
      <c r="BB1689" s="353" t="str">
        <f>_xll.SRS1Splines.Functions25.Linear_Interp(V_NNG3A!$H$4:$H$12,V_NNG3A!$J$4:$J$12,BF1689)</f>
        <v>Error reading input X value(s): The value is not a number</v>
      </c>
      <c r="BC1689" s="353">
        <f>IFERROR((AZ1689-V_NNG3A!$J$20) / (V_NNG3A!$J$19-V_NNG3A!$J$20) * 100, 0)</f>
        <v>0</v>
      </c>
      <c r="BD1689" s="353">
        <v>1050</v>
      </c>
      <c r="BE1689" s="353">
        <v>1047</v>
      </c>
      <c r="BF1689" s="428"/>
      <c r="BG1689" s="361">
        <v>0.54193548387096779</v>
      </c>
      <c r="BH1689" s="426"/>
      <c r="BI1689" s="424"/>
      <c r="BJ1689" s="361">
        <v>6.1292160000000004</v>
      </c>
      <c r="BK1689" s="425"/>
      <c r="BL1689" s="425"/>
      <c r="BM1689" s="425">
        <f t="shared" si="28"/>
        <v>0</v>
      </c>
      <c r="BN1689" s="361" t="str">
        <f>_xll.SRS1Splines.Functions25.Linear_Interp(V_XNN1!$K$3:$K$8,V_XNN1!$L$3:$L$8,BT1689)</f>
        <v>Error reading input X value(s): The value is not a number</v>
      </c>
      <c r="BO1689" s="361" t="e">
        <f>(BN1689/V_XNN1!$L$7)*100</f>
        <v>#VALUE!</v>
      </c>
      <c r="BP1689" s="353" t="str">
        <f>_xll.SRS1Splines.Functions25.Linear_Interp(V_XNN1!$K$3:$K$8,V_XNN1!$M$3:$M$8,BT1689)</f>
        <v>Error reading input X value(s): The value is not a number</v>
      </c>
      <c r="BQ1689" s="353">
        <f>IFERROR((BN1689 - V_XNN1!$M$16) / (V_XNN1!$M$15- V_XNN1!$M$16) * 100, 0)</f>
        <v>0</v>
      </c>
      <c r="BR1689" s="353">
        <v>252</v>
      </c>
      <c r="BS1689" s="353">
        <v>249</v>
      </c>
      <c r="BT1689" s="428"/>
      <c r="BU1689" s="361">
        <v>0.33805200000000002</v>
      </c>
      <c r="BV1689" s="426"/>
      <c r="BW1689" s="424"/>
      <c r="BX1689" s="361">
        <v>3.810974400000001</v>
      </c>
      <c r="BY1689" s="425"/>
      <c r="BZ1689" s="425"/>
      <c r="CA1689" s="425"/>
      <c r="CB1689" s="361" t="str">
        <f>_xll.SRS1Splines.Functions25.Linear_Interp(V_NSPC!$N$4:$N$67,V_NSPC!$P$4:$P$67,CI1689)</f>
        <v>Error reading input X value(s): The value is not a number</v>
      </c>
      <c r="CC1689" s="361" t="e">
        <f>(CB1689/V_NSPC!$T$5)*100</f>
        <v>#VALUE!</v>
      </c>
      <c r="CD1689" s="353" t="e">
        <f>CB1689-V_NSPC!$T$6</f>
        <v>#VALUE!</v>
      </c>
      <c r="CE1689" s="361">
        <f>IFERROR((CB1689 - V_NSPC!$T$6) / (V_NSPC!$T$5- V_NSPC!$T$6) * 100, 0)</f>
        <v>0</v>
      </c>
      <c r="CF1689" s="361">
        <v>995</v>
      </c>
      <c r="CG1689" s="361">
        <v>955</v>
      </c>
      <c r="CH1689" s="361"/>
      <c r="CI1689" s="429"/>
      <c r="CJ1689" s="361"/>
      <c r="CK1689" s="426"/>
      <c r="CL1689" s="424"/>
      <c r="CM1689" s="361">
        <v>3.810974400000001</v>
      </c>
      <c r="CN1689" s="425"/>
      <c r="CO1689" s="425"/>
      <c r="CP1689" s="425"/>
      <c r="CQ1689" s="361" t="str">
        <f>_xll.SRS1Splines.Functions25.Linear_Interp(V_NSPC!$X$4:$X$46,V_NSPC!$Z$4:$Z$46,CX1689)</f>
        <v>Error reading input X value(s): The value is not a number</v>
      </c>
      <c r="CR1689" s="361" t="e">
        <f>(CQ1689/V_NSPC!$AD$5)*100</f>
        <v>#VALUE!</v>
      </c>
      <c r="CS1689" s="353" t="e">
        <f>CQ1689-V_NSPC!$AD$6</f>
        <v>#VALUE!</v>
      </c>
      <c r="CT1689" s="361">
        <f>IFERROR((CQ1689 - V_NSPC!$AD$6) / (V_NSPC!$AD$5- V_NSPC!$AD$6) * 100, 0)</f>
        <v>0</v>
      </c>
      <c r="CU1689" s="361">
        <v>909</v>
      </c>
      <c r="CV1689" s="361">
        <v>905</v>
      </c>
      <c r="CW1689" s="361"/>
      <c r="CX1689" s="429"/>
      <c r="CY1689" s="361">
        <v>3.8335483870967741</v>
      </c>
      <c r="CZ1689" s="426"/>
    </row>
    <row r="1690" spans="1:104">
      <c r="A1690" s="352">
        <v>46249</v>
      </c>
      <c r="B1690" s="430"/>
      <c r="C1690" s="420">
        <v>5.6677419354838703</v>
      </c>
      <c r="D1690" s="421"/>
      <c r="E1690" s="421"/>
      <c r="F1690" s="421"/>
      <c r="G1690" s="361" t="e">
        <f>_xll.SRS1Splines.Functions25.Linear_Interp(V_NEM!$R$687:$R$703,V_NEM!$T$687:$T$703,M1690)+_xll.SRS1Splines.Functions25.Linear_Interp(V_NEM!$AB$687:$AB$703,V_NEM!$AD$687:$AD$703,N1690)</f>
        <v>#VALUE!</v>
      </c>
      <c r="H1690" s="353" t="e">
        <f>(G1690/(V_NEM!$T$696+V_NEM!$AD$696))*100</f>
        <v>#VALUE!</v>
      </c>
      <c r="I1690" s="353" t="e">
        <f>G1690-(V_NEM!$T$694+V_NEM!$AD$694)</f>
        <v>#VALUE!</v>
      </c>
      <c r="J1690" s="353">
        <f>((IFERROR((_xll.SRS1Splines.Functions25.Linear_Interp(V_NEM!$R$687:$R$703,V_NEM!$T$687:$T$703,M1690) - V_NEM!$X$689) / (V_NEM!$X$688- V_NEM!$X$689) * 100, 0))+(IFERROR((_xll.SRS1Splines.Functions25.Linear_Interp(V_NEM!$AB$687:$AB$703,V_NEM!$AD$687:$AD$703,N1690) - V_NEM!$AH$689) / (V_NEM!$AH$688- V_NEM!$AH$689) * 100, 0)))/2</f>
        <v>0</v>
      </c>
      <c r="K1690" s="353">
        <v>784.3</v>
      </c>
      <c r="L1690" s="353">
        <v>781.8</v>
      </c>
      <c r="M1690" s="422"/>
      <c r="N1690" s="422"/>
      <c r="O1690" s="361">
        <v>2.8646528387096772</v>
      </c>
      <c r="P1690" s="423"/>
      <c r="Q1690" s="424"/>
      <c r="R1690" s="361">
        <v>6.9119354838709679</v>
      </c>
      <c r="S1690" s="425"/>
      <c r="T1690" s="425"/>
      <c r="U1690" s="425"/>
      <c r="V1690" s="361" t="str">
        <f>_xll.SRS1Splines.Functions25.Linear_Interp(V_NK3!$P$8:$P$32,V_NK3!$R$8:$R$32,AC1690)</f>
        <v>Error reading input X value(s): The value is not a number</v>
      </c>
      <c r="W1690" s="361" t="e">
        <f>(V1690/V_NK3!$R$28)*100</f>
        <v>#VALUE!</v>
      </c>
      <c r="X1690" s="353" t="e">
        <f>V1690-V_NK3!$R$8</f>
        <v>#VALUE!</v>
      </c>
      <c r="Y1690" s="353">
        <f>IFERROR((V1690 - V_NK3!$V$10) / (V_NK3!$V$9- V_NK3!$V$10) * 100, 0)</f>
        <v>0</v>
      </c>
      <c r="Z1690" s="353">
        <v>541.79999999999995</v>
      </c>
      <c r="AA1690" s="353">
        <v>521</v>
      </c>
      <c r="AB1690" s="361">
        <v>529.10553272462471</v>
      </c>
      <c r="AC1690" s="422"/>
      <c r="AD1690" s="353">
        <v>0.87096774193548387</v>
      </c>
      <c r="AE1690" s="426"/>
      <c r="AF1690" s="427"/>
      <c r="AG1690" s="361">
        <v>2.2464516129032259</v>
      </c>
      <c r="AH1690" s="425"/>
      <c r="AI1690" s="425"/>
      <c r="AJ1690" s="425"/>
      <c r="AK1690" s="361" t="str">
        <f>_xll.SRS1Splines.Functions25.Linear_Interp(V_NK2!$R$10:$R$21,V_NK2!$T$10:$T$21,AR1690)</f>
        <v>Error reading input X value(s): The value is not a number</v>
      </c>
      <c r="AL1690" s="361" t="e">
        <f>(AK1690/V_NK2!$T$18)*100</f>
        <v>#VALUE!</v>
      </c>
      <c r="AM1690" s="353" t="e">
        <f>AK1690-V_NK2!$T$11</f>
        <v>#VALUE!</v>
      </c>
      <c r="AN1690" s="353">
        <f>IFERROR((AK1690 - V_NK2!$X$12) / (V_NK2!$X$11- V_NK2!$X$12) * 100, 0)</f>
        <v>0</v>
      </c>
      <c r="AO1690" s="353">
        <v>427</v>
      </c>
      <c r="AP1690" s="353">
        <v>420</v>
      </c>
      <c r="AQ1690" s="353"/>
      <c r="AR1690" s="422"/>
      <c r="AS1690" s="361">
        <v>1.3870967741935485</v>
      </c>
      <c r="AT1690" s="426"/>
      <c r="AU1690" s="424"/>
      <c r="AV1690" s="361">
        <v>1.521504</v>
      </c>
      <c r="AW1690" s="425"/>
      <c r="AX1690" s="425"/>
      <c r="AY1690" s="425"/>
      <c r="AZ1690" s="361" t="str">
        <f>_xll.SRS1Splines.Functions25.Linear_Interp(V_NNG3A!$H$4:$H$12,V_NNG3A!$I$4:$I$12,BF1690)</f>
        <v>Error reading input X value(s): The value is not a number</v>
      </c>
      <c r="BA1690" s="361" t="e">
        <f>(AZ1690/V_NNG3A!$I$8)*100</f>
        <v>#VALUE!</v>
      </c>
      <c r="BB1690" s="353" t="str">
        <f>_xll.SRS1Splines.Functions25.Linear_Interp(V_NNG3A!$H$4:$H$12,V_NNG3A!$J$4:$J$12,BF1690)</f>
        <v>Error reading input X value(s): The value is not a number</v>
      </c>
      <c r="BC1690" s="353">
        <f>IFERROR((AZ1690-V_NNG3A!$J$20) / (V_NNG3A!$J$19-V_NNG3A!$J$20) * 100, 0)</f>
        <v>0</v>
      </c>
      <c r="BD1690" s="353">
        <v>1050</v>
      </c>
      <c r="BE1690" s="353">
        <v>1047</v>
      </c>
      <c r="BF1690" s="428"/>
      <c r="BG1690" s="361">
        <v>0.54193548387096779</v>
      </c>
      <c r="BH1690" s="426"/>
      <c r="BI1690" s="424"/>
      <c r="BJ1690" s="361">
        <v>6.1292160000000004</v>
      </c>
      <c r="BK1690" s="425"/>
      <c r="BL1690" s="425"/>
      <c r="BM1690" s="425">
        <f t="shared" si="28"/>
        <v>0</v>
      </c>
      <c r="BN1690" s="361" t="str">
        <f>_xll.SRS1Splines.Functions25.Linear_Interp(V_XNN1!$K$3:$K$8,V_XNN1!$L$3:$L$8,BT1690)</f>
        <v>Error reading input X value(s): The value is not a number</v>
      </c>
      <c r="BO1690" s="361" t="e">
        <f>(BN1690/V_XNN1!$L$7)*100</f>
        <v>#VALUE!</v>
      </c>
      <c r="BP1690" s="353" t="str">
        <f>_xll.SRS1Splines.Functions25.Linear_Interp(V_XNN1!$K$3:$K$8,V_XNN1!$M$3:$M$8,BT1690)</f>
        <v>Error reading input X value(s): The value is not a number</v>
      </c>
      <c r="BQ1690" s="353">
        <f>IFERROR((BN1690 - V_XNN1!$M$16) / (V_XNN1!$M$15- V_XNN1!$M$16) * 100, 0)</f>
        <v>0</v>
      </c>
      <c r="BR1690" s="353">
        <v>252</v>
      </c>
      <c r="BS1690" s="353">
        <v>249</v>
      </c>
      <c r="BT1690" s="428"/>
      <c r="BU1690" s="361">
        <v>0.33805200000000002</v>
      </c>
      <c r="BV1690" s="426"/>
      <c r="BW1690" s="424"/>
      <c r="BX1690" s="361">
        <v>3.810974400000001</v>
      </c>
      <c r="BY1690" s="425"/>
      <c r="BZ1690" s="425"/>
      <c r="CA1690" s="425"/>
      <c r="CB1690" s="361" t="str">
        <f>_xll.SRS1Splines.Functions25.Linear_Interp(V_NSPC!$N$4:$N$67,V_NSPC!$P$4:$P$67,CI1690)</f>
        <v>Error reading input X value(s): The value is not a number</v>
      </c>
      <c r="CC1690" s="361" t="e">
        <f>(CB1690/V_NSPC!$T$5)*100</f>
        <v>#VALUE!</v>
      </c>
      <c r="CD1690" s="353" t="e">
        <f>CB1690-V_NSPC!$T$6</f>
        <v>#VALUE!</v>
      </c>
      <c r="CE1690" s="361">
        <f>IFERROR((CB1690 - V_NSPC!$T$6) / (V_NSPC!$T$5- V_NSPC!$T$6) * 100, 0)</f>
        <v>0</v>
      </c>
      <c r="CF1690" s="361">
        <v>995</v>
      </c>
      <c r="CG1690" s="361">
        <v>955</v>
      </c>
      <c r="CH1690" s="361"/>
      <c r="CI1690" s="429"/>
      <c r="CJ1690" s="361"/>
      <c r="CK1690" s="426"/>
      <c r="CL1690" s="424"/>
      <c r="CM1690" s="361">
        <v>3.810974400000001</v>
      </c>
      <c r="CN1690" s="425"/>
      <c r="CO1690" s="425"/>
      <c r="CP1690" s="425"/>
      <c r="CQ1690" s="361" t="str">
        <f>_xll.SRS1Splines.Functions25.Linear_Interp(V_NSPC!$X$4:$X$46,V_NSPC!$Z$4:$Z$46,CX1690)</f>
        <v>Error reading input X value(s): The value is not a number</v>
      </c>
      <c r="CR1690" s="361" t="e">
        <f>(CQ1690/V_NSPC!$AD$5)*100</f>
        <v>#VALUE!</v>
      </c>
      <c r="CS1690" s="353" t="e">
        <f>CQ1690-V_NSPC!$AD$6</f>
        <v>#VALUE!</v>
      </c>
      <c r="CT1690" s="361">
        <f>IFERROR((CQ1690 - V_NSPC!$AD$6) / (V_NSPC!$AD$5- V_NSPC!$AD$6) * 100, 0)</f>
        <v>0</v>
      </c>
      <c r="CU1690" s="361">
        <v>909</v>
      </c>
      <c r="CV1690" s="361">
        <v>905</v>
      </c>
      <c r="CW1690" s="361"/>
      <c r="CX1690" s="429"/>
      <c r="CY1690" s="361">
        <v>3.8335483870967741</v>
      </c>
      <c r="CZ1690" s="426"/>
    </row>
    <row r="1691" spans="1:104">
      <c r="A1691" s="352">
        <v>46250</v>
      </c>
      <c r="B1691" s="430"/>
      <c r="C1691" s="420">
        <v>5.6677419354838703</v>
      </c>
      <c r="D1691" s="421"/>
      <c r="E1691" s="421"/>
      <c r="F1691" s="421"/>
      <c r="G1691" s="361" t="e">
        <f>_xll.SRS1Splines.Functions25.Linear_Interp(V_NEM!$R$687:$R$703,V_NEM!$T$687:$T$703,M1691)+_xll.SRS1Splines.Functions25.Linear_Interp(V_NEM!$AB$687:$AB$703,V_NEM!$AD$687:$AD$703,N1691)</f>
        <v>#VALUE!</v>
      </c>
      <c r="H1691" s="353" t="e">
        <f>(G1691/(V_NEM!$T$696+V_NEM!$AD$696))*100</f>
        <v>#VALUE!</v>
      </c>
      <c r="I1691" s="353" t="e">
        <f>G1691-(V_NEM!$T$694+V_NEM!$AD$694)</f>
        <v>#VALUE!</v>
      </c>
      <c r="J1691" s="353">
        <f>((IFERROR((_xll.SRS1Splines.Functions25.Linear_Interp(V_NEM!$R$687:$R$703,V_NEM!$T$687:$T$703,M1691) - V_NEM!$X$689) / (V_NEM!$X$688- V_NEM!$X$689) * 100, 0))+(IFERROR((_xll.SRS1Splines.Functions25.Linear_Interp(V_NEM!$AB$687:$AB$703,V_NEM!$AD$687:$AD$703,N1691) - V_NEM!$AH$689) / (V_NEM!$AH$688- V_NEM!$AH$689) * 100, 0)))/2</f>
        <v>0</v>
      </c>
      <c r="K1691" s="353">
        <v>784.3</v>
      </c>
      <c r="L1691" s="353">
        <v>781.8</v>
      </c>
      <c r="M1691" s="422"/>
      <c r="N1691" s="422"/>
      <c r="O1691" s="361">
        <v>2.8646528387096772</v>
      </c>
      <c r="P1691" s="423"/>
      <c r="Q1691" s="424"/>
      <c r="R1691" s="361">
        <v>6.9119354838709679</v>
      </c>
      <c r="S1691" s="425"/>
      <c r="T1691" s="425"/>
      <c r="U1691" s="425"/>
      <c r="V1691" s="361" t="str">
        <f>_xll.SRS1Splines.Functions25.Linear_Interp(V_NK3!$P$8:$P$32,V_NK3!$R$8:$R$32,AC1691)</f>
        <v>Error reading input X value(s): The value is not a number</v>
      </c>
      <c r="W1691" s="361" t="e">
        <f>(V1691/V_NK3!$R$28)*100</f>
        <v>#VALUE!</v>
      </c>
      <c r="X1691" s="353" t="e">
        <f>V1691-V_NK3!$R$8</f>
        <v>#VALUE!</v>
      </c>
      <c r="Y1691" s="353">
        <f>IFERROR((V1691 - V_NK3!$V$10) / (V_NK3!$V$9- V_NK3!$V$10) * 100, 0)</f>
        <v>0</v>
      </c>
      <c r="Z1691" s="353">
        <v>541.79999999999995</v>
      </c>
      <c r="AA1691" s="353">
        <v>521</v>
      </c>
      <c r="AB1691" s="361">
        <v>529.10553272462471</v>
      </c>
      <c r="AC1691" s="422"/>
      <c r="AD1691" s="353">
        <v>0.87096774193548387</v>
      </c>
      <c r="AE1691" s="426"/>
      <c r="AF1691" s="427"/>
      <c r="AG1691" s="361">
        <v>2.2464516129032259</v>
      </c>
      <c r="AH1691" s="425"/>
      <c r="AI1691" s="425"/>
      <c r="AJ1691" s="425"/>
      <c r="AK1691" s="361" t="str">
        <f>_xll.SRS1Splines.Functions25.Linear_Interp(V_NK2!$R$10:$R$21,V_NK2!$T$10:$T$21,AR1691)</f>
        <v>Error reading input X value(s): The value is not a number</v>
      </c>
      <c r="AL1691" s="361" t="e">
        <f>(AK1691/V_NK2!$T$18)*100</f>
        <v>#VALUE!</v>
      </c>
      <c r="AM1691" s="353" t="e">
        <f>AK1691-V_NK2!$T$11</f>
        <v>#VALUE!</v>
      </c>
      <c r="AN1691" s="353">
        <f>IFERROR((AK1691 - V_NK2!$X$12) / (V_NK2!$X$11- V_NK2!$X$12) * 100, 0)</f>
        <v>0</v>
      </c>
      <c r="AO1691" s="353">
        <v>427</v>
      </c>
      <c r="AP1691" s="353">
        <v>420</v>
      </c>
      <c r="AQ1691" s="353"/>
      <c r="AR1691" s="422"/>
      <c r="AS1691" s="361">
        <v>1.3870967741935485</v>
      </c>
      <c r="AT1691" s="426"/>
      <c r="AU1691" s="424"/>
      <c r="AV1691" s="361">
        <v>1.521504</v>
      </c>
      <c r="AW1691" s="425"/>
      <c r="AX1691" s="425"/>
      <c r="AY1691" s="425"/>
      <c r="AZ1691" s="361" t="str">
        <f>_xll.SRS1Splines.Functions25.Linear_Interp(V_NNG3A!$H$4:$H$12,V_NNG3A!$I$4:$I$12,BF1691)</f>
        <v>Error reading input X value(s): The value is not a number</v>
      </c>
      <c r="BA1691" s="361" t="e">
        <f>(AZ1691/V_NNG3A!$I$8)*100</f>
        <v>#VALUE!</v>
      </c>
      <c r="BB1691" s="353" t="str">
        <f>_xll.SRS1Splines.Functions25.Linear_Interp(V_NNG3A!$H$4:$H$12,V_NNG3A!$J$4:$J$12,BF1691)</f>
        <v>Error reading input X value(s): The value is not a number</v>
      </c>
      <c r="BC1691" s="353">
        <f>IFERROR((AZ1691-V_NNG3A!$J$20) / (V_NNG3A!$J$19-V_NNG3A!$J$20) * 100, 0)</f>
        <v>0</v>
      </c>
      <c r="BD1691" s="353">
        <v>1050</v>
      </c>
      <c r="BE1691" s="353">
        <v>1047</v>
      </c>
      <c r="BF1691" s="428"/>
      <c r="BG1691" s="361">
        <v>0.54193548387096779</v>
      </c>
      <c r="BH1691" s="426"/>
      <c r="BI1691" s="424"/>
      <c r="BJ1691" s="361">
        <v>6.1292160000000004</v>
      </c>
      <c r="BK1691" s="425"/>
      <c r="BL1691" s="425"/>
      <c r="BM1691" s="425">
        <f t="shared" si="28"/>
        <v>0</v>
      </c>
      <c r="BN1691" s="361" t="str">
        <f>_xll.SRS1Splines.Functions25.Linear_Interp(V_XNN1!$K$3:$K$8,V_XNN1!$L$3:$L$8,BT1691)</f>
        <v>Error reading input X value(s): The value is not a number</v>
      </c>
      <c r="BO1691" s="361" t="e">
        <f>(BN1691/V_XNN1!$L$7)*100</f>
        <v>#VALUE!</v>
      </c>
      <c r="BP1691" s="353" t="str">
        <f>_xll.SRS1Splines.Functions25.Linear_Interp(V_XNN1!$K$3:$K$8,V_XNN1!$M$3:$M$8,BT1691)</f>
        <v>Error reading input X value(s): The value is not a number</v>
      </c>
      <c r="BQ1691" s="353">
        <f>IFERROR((BN1691 - V_XNN1!$M$16) / (V_XNN1!$M$15- V_XNN1!$M$16) * 100, 0)</f>
        <v>0</v>
      </c>
      <c r="BR1691" s="353">
        <v>252</v>
      </c>
      <c r="BS1691" s="353">
        <v>249</v>
      </c>
      <c r="BT1691" s="428"/>
      <c r="BU1691" s="361">
        <v>0.33805200000000002</v>
      </c>
      <c r="BV1691" s="426"/>
      <c r="BW1691" s="424"/>
      <c r="BX1691" s="361">
        <v>3.810974400000001</v>
      </c>
      <c r="BY1691" s="425"/>
      <c r="BZ1691" s="425"/>
      <c r="CA1691" s="425"/>
      <c r="CB1691" s="361" t="str">
        <f>_xll.SRS1Splines.Functions25.Linear_Interp(V_NSPC!$N$4:$N$67,V_NSPC!$P$4:$P$67,CI1691)</f>
        <v>Error reading input X value(s): The value is not a number</v>
      </c>
      <c r="CC1691" s="361" t="e">
        <f>(CB1691/V_NSPC!$T$5)*100</f>
        <v>#VALUE!</v>
      </c>
      <c r="CD1691" s="353" t="e">
        <f>CB1691-V_NSPC!$T$6</f>
        <v>#VALUE!</v>
      </c>
      <c r="CE1691" s="361">
        <f>IFERROR((CB1691 - V_NSPC!$T$6) / (V_NSPC!$T$5- V_NSPC!$T$6) * 100, 0)</f>
        <v>0</v>
      </c>
      <c r="CF1691" s="361">
        <v>995</v>
      </c>
      <c r="CG1691" s="361">
        <v>955</v>
      </c>
      <c r="CH1691" s="361"/>
      <c r="CI1691" s="429"/>
      <c r="CJ1691" s="361"/>
      <c r="CK1691" s="426"/>
      <c r="CL1691" s="424"/>
      <c r="CM1691" s="361">
        <v>3.810974400000001</v>
      </c>
      <c r="CN1691" s="425"/>
      <c r="CO1691" s="425"/>
      <c r="CP1691" s="425"/>
      <c r="CQ1691" s="361" t="str">
        <f>_xll.SRS1Splines.Functions25.Linear_Interp(V_NSPC!$X$4:$X$46,V_NSPC!$Z$4:$Z$46,CX1691)</f>
        <v>Error reading input X value(s): The value is not a number</v>
      </c>
      <c r="CR1691" s="361" t="e">
        <f>(CQ1691/V_NSPC!$AD$5)*100</f>
        <v>#VALUE!</v>
      </c>
      <c r="CS1691" s="353" t="e">
        <f>CQ1691-V_NSPC!$AD$6</f>
        <v>#VALUE!</v>
      </c>
      <c r="CT1691" s="361">
        <f>IFERROR((CQ1691 - V_NSPC!$AD$6) / (V_NSPC!$AD$5- V_NSPC!$AD$6) * 100, 0)</f>
        <v>0</v>
      </c>
      <c r="CU1691" s="361">
        <v>909</v>
      </c>
      <c r="CV1691" s="361">
        <v>905</v>
      </c>
      <c r="CW1691" s="361"/>
      <c r="CX1691" s="429"/>
      <c r="CY1691" s="361">
        <v>3.8335483870967741</v>
      </c>
      <c r="CZ1691" s="426"/>
    </row>
    <row r="1692" spans="1:104">
      <c r="A1692" s="352">
        <v>46251</v>
      </c>
      <c r="B1692" s="430"/>
      <c r="C1692" s="420">
        <v>5.6677419354838703</v>
      </c>
      <c r="D1692" s="421"/>
      <c r="E1692" s="421"/>
      <c r="F1692" s="421"/>
      <c r="G1692" s="361" t="e">
        <f>_xll.SRS1Splines.Functions25.Linear_Interp(V_NEM!$R$687:$R$703,V_NEM!$T$687:$T$703,M1692)+_xll.SRS1Splines.Functions25.Linear_Interp(V_NEM!$AB$687:$AB$703,V_NEM!$AD$687:$AD$703,N1692)</f>
        <v>#VALUE!</v>
      </c>
      <c r="H1692" s="353" t="e">
        <f>(G1692/(V_NEM!$T$696+V_NEM!$AD$696))*100</f>
        <v>#VALUE!</v>
      </c>
      <c r="I1692" s="353" t="e">
        <f>G1692-(V_NEM!$T$694+V_NEM!$AD$694)</f>
        <v>#VALUE!</v>
      </c>
      <c r="J1692" s="353">
        <f>((IFERROR((_xll.SRS1Splines.Functions25.Linear_Interp(V_NEM!$R$687:$R$703,V_NEM!$T$687:$T$703,M1692) - V_NEM!$X$689) / (V_NEM!$X$688- V_NEM!$X$689) * 100, 0))+(IFERROR((_xll.SRS1Splines.Functions25.Linear_Interp(V_NEM!$AB$687:$AB$703,V_NEM!$AD$687:$AD$703,N1692) - V_NEM!$AH$689) / (V_NEM!$AH$688- V_NEM!$AH$689) * 100, 0)))/2</f>
        <v>0</v>
      </c>
      <c r="K1692" s="353">
        <v>784.3</v>
      </c>
      <c r="L1692" s="353">
        <v>781.8</v>
      </c>
      <c r="M1692" s="422"/>
      <c r="N1692" s="422"/>
      <c r="O1692" s="361">
        <v>2.8646528387096772</v>
      </c>
      <c r="P1692" s="423"/>
      <c r="Q1692" s="424"/>
      <c r="R1692" s="361">
        <v>6.9119354838709679</v>
      </c>
      <c r="S1692" s="425"/>
      <c r="T1692" s="425"/>
      <c r="U1692" s="425"/>
      <c r="V1692" s="361" t="str">
        <f>_xll.SRS1Splines.Functions25.Linear_Interp(V_NK3!$P$8:$P$32,V_NK3!$R$8:$R$32,AC1692)</f>
        <v>Error reading input X value(s): The value is not a number</v>
      </c>
      <c r="W1692" s="361" t="e">
        <f>(V1692/V_NK3!$R$28)*100</f>
        <v>#VALUE!</v>
      </c>
      <c r="X1692" s="353" t="e">
        <f>V1692-V_NK3!$R$8</f>
        <v>#VALUE!</v>
      </c>
      <c r="Y1692" s="353">
        <f>IFERROR((V1692 - V_NK3!$V$10) / (V_NK3!$V$9- V_NK3!$V$10) * 100, 0)</f>
        <v>0</v>
      </c>
      <c r="Z1692" s="353">
        <v>541.79999999999995</v>
      </c>
      <c r="AA1692" s="353">
        <v>521</v>
      </c>
      <c r="AB1692" s="361">
        <v>529.10553272462471</v>
      </c>
      <c r="AC1692" s="422"/>
      <c r="AD1692" s="353">
        <v>0.87096774193548387</v>
      </c>
      <c r="AE1692" s="426"/>
      <c r="AF1692" s="427"/>
      <c r="AG1692" s="361">
        <v>2.2464516129032259</v>
      </c>
      <c r="AH1692" s="425"/>
      <c r="AI1692" s="425"/>
      <c r="AJ1692" s="425"/>
      <c r="AK1692" s="361" t="str">
        <f>_xll.SRS1Splines.Functions25.Linear_Interp(V_NK2!$R$10:$R$21,V_NK2!$T$10:$T$21,AR1692)</f>
        <v>Error reading input X value(s): The value is not a number</v>
      </c>
      <c r="AL1692" s="361" t="e">
        <f>(AK1692/V_NK2!$T$18)*100</f>
        <v>#VALUE!</v>
      </c>
      <c r="AM1692" s="353" t="e">
        <f>AK1692-V_NK2!$T$11</f>
        <v>#VALUE!</v>
      </c>
      <c r="AN1692" s="353">
        <f>IFERROR((AK1692 - V_NK2!$X$12) / (V_NK2!$X$11- V_NK2!$X$12) * 100, 0)</f>
        <v>0</v>
      </c>
      <c r="AO1692" s="353">
        <v>427</v>
      </c>
      <c r="AP1692" s="353">
        <v>420</v>
      </c>
      <c r="AQ1692" s="353"/>
      <c r="AR1692" s="422"/>
      <c r="AS1692" s="361">
        <v>1.3870967741935485</v>
      </c>
      <c r="AT1692" s="426"/>
      <c r="AU1692" s="424"/>
      <c r="AV1692" s="361">
        <v>1.521504</v>
      </c>
      <c r="AW1692" s="425"/>
      <c r="AX1692" s="425"/>
      <c r="AY1692" s="425"/>
      <c r="AZ1692" s="361" t="str">
        <f>_xll.SRS1Splines.Functions25.Linear_Interp(V_NNG3A!$H$4:$H$12,V_NNG3A!$I$4:$I$12,BF1692)</f>
        <v>Error reading input X value(s): The value is not a number</v>
      </c>
      <c r="BA1692" s="361" t="e">
        <f>(AZ1692/V_NNG3A!$I$8)*100</f>
        <v>#VALUE!</v>
      </c>
      <c r="BB1692" s="353" t="str">
        <f>_xll.SRS1Splines.Functions25.Linear_Interp(V_NNG3A!$H$4:$H$12,V_NNG3A!$J$4:$J$12,BF1692)</f>
        <v>Error reading input X value(s): The value is not a number</v>
      </c>
      <c r="BC1692" s="353">
        <f>IFERROR((AZ1692-V_NNG3A!$J$20) / (V_NNG3A!$J$19-V_NNG3A!$J$20) * 100, 0)</f>
        <v>0</v>
      </c>
      <c r="BD1692" s="353">
        <v>1050</v>
      </c>
      <c r="BE1692" s="353">
        <v>1047</v>
      </c>
      <c r="BF1692" s="428"/>
      <c r="BG1692" s="361">
        <v>0.54193548387096779</v>
      </c>
      <c r="BH1692" s="426"/>
      <c r="BI1692" s="424"/>
      <c r="BJ1692" s="361">
        <v>6.1292160000000004</v>
      </c>
      <c r="BK1692" s="425"/>
      <c r="BL1692" s="425"/>
      <c r="BM1692" s="425">
        <f t="shared" si="28"/>
        <v>0</v>
      </c>
      <c r="BN1692" s="361" t="str">
        <f>_xll.SRS1Splines.Functions25.Linear_Interp(V_XNN1!$K$3:$K$8,V_XNN1!$L$3:$L$8,BT1692)</f>
        <v>Error reading input X value(s): The value is not a number</v>
      </c>
      <c r="BO1692" s="361" t="e">
        <f>(BN1692/V_XNN1!$L$7)*100</f>
        <v>#VALUE!</v>
      </c>
      <c r="BP1692" s="353" t="str">
        <f>_xll.SRS1Splines.Functions25.Linear_Interp(V_XNN1!$K$3:$K$8,V_XNN1!$M$3:$M$8,BT1692)</f>
        <v>Error reading input X value(s): The value is not a number</v>
      </c>
      <c r="BQ1692" s="353">
        <f>IFERROR((BN1692 - V_XNN1!$M$16) / (V_XNN1!$M$15- V_XNN1!$M$16) * 100, 0)</f>
        <v>0</v>
      </c>
      <c r="BR1692" s="353">
        <v>252</v>
      </c>
      <c r="BS1692" s="353">
        <v>249</v>
      </c>
      <c r="BT1692" s="428"/>
      <c r="BU1692" s="361">
        <v>0.33805200000000002</v>
      </c>
      <c r="BV1692" s="426"/>
      <c r="BW1692" s="424"/>
      <c r="BX1692" s="361">
        <v>3.810974400000001</v>
      </c>
      <c r="BY1692" s="425"/>
      <c r="BZ1692" s="425"/>
      <c r="CA1692" s="425"/>
      <c r="CB1692" s="361" t="str">
        <f>_xll.SRS1Splines.Functions25.Linear_Interp(V_NSPC!$N$4:$N$67,V_NSPC!$P$4:$P$67,CI1692)</f>
        <v>Error reading input X value(s): The value is not a number</v>
      </c>
      <c r="CC1692" s="361" t="e">
        <f>(CB1692/V_NSPC!$T$5)*100</f>
        <v>#VALUE!</v>
      </c>
      <c r="CD1692" s="353" t="e">
        <f>CB1692-V_NSPC!$T$6</f>
        <v>#VALUE!</v>
      </c>
      <c r="CE1692" s="361">
        <f>IFERROR((CB1692 - V_NSPC!$T$6) / (V_NSPC!$T$5- V_NSPC!$T$6) * 100, 0)</f>
        <v>0</v>
      </c>
      <c r="CF1692" s="361">
        <v>995</v>
      </c>
      <c r="CG1692" s="361">
        <v>955</v>
      </c>
      <c r="CH1692" s="361"/>
      <c r="CI1692" s="429"/>
      <c r="CJ1692" s="361"/>
      <c r="CK1692" s="426"/>
      <c r="CL1692" s="424"/>
      <c r="CM1692" s="361">
        <v>3.810974400000001</v>
      </c>
      <c r="CN1692" s="425"/>
      <c r="CO1692" s="425"/>
      <c r="CP1692" s="425"/>
      <c r="CQ1692" s="361" t="str">
        <f>_xll.SRS1Splines.Functions25.Linear_Interp(V_NSPC!$X$4:$X$46,V_NSPC!$Z$4:$Z$46,CX1692)</f>
        <v>Error reading input X value(s): The value is not a number</v>
      </c>
      <c r="CR1692" s="361" t="e">
        <f>(CQ1692/V_NSPC!$AD$5)*100</f>
        <v>#VALUE!</v>
      </c>
      <c r="CS1692" s="353" t="e">
        <f>CQ1692-V_NSPC!$AD$6</f>
        <v>#VALUE!</v>
      </c>
      <c r="CT1692" s="361">
        <f>IFERROR((CQ1692 - V_NSPC!$AD$6) / (V_NSPC!$AD$5- V_NSPC!$AD$6) * 100, 0)</f>
        <v>0</v>
      </c>
      <c r="CU1692" s="361">
        <v>909</v>
      </c>
      <c r="CV1692" s="361">
        <v>905</v>
      </c>
      <c r="CW1692" s="361"/>
      <c r="CX1692" s="429"/>
      <c r="CY1692" s="361">
        <v>3.8335483870967741</v>
      </c>
      <c r="CZ1692" s="426"/>
    </row>
    <row r="1693" spans="1:104">
      <c r="A1693" s="352">
        <v>46252</v>
      </c>
      <c r="B1693" s="430"/>
      <c r="C1693" s="420">
        <v>5.6677419354838703</v>
      </c>
      <c r="D1693" s="421"/>
      <c r="E1693" s="421"/>
      <c r="F1693" s="421"/>
      <c r="G1693" s="361" t="e">
        <f>_xll.SRS1Splines.Functions25.Linear_Interp(V_NEM!$R$687:$R$703,V_NEM!$T$687:$T$703,M1693)+_xll.SRS1Splines.Functions25.Linear_Interp(V_NEM!$AB$687:$AB$703,V_NEM!$AD$687:$AD$703,N1693)</f>
        <v>#VALUE!</v>
      </c>
      <c r="H1693" s="353" t="e">
        <f>(G1693/(V_NEM!$T$696+V_NEM!$AD$696))*100</f>
        <v>#VALUE!</v>
      </c>
      <c r="I1693" s="353" t="e">
        <f>G1693-(V_NEM!$T$694+V_NEM!$AD$694)</f>
        <v>#VALUE!</v>
      </c>
      <c r="J1693" s="353">
        <f>((IFERROR((_xll.SRS1Splines.Functions25.Linear_Interp(V_NEM!$R$687:$R$703,V_NEM!$T$687:$T$703,M1693) - V_NEM!$X$689) / (V_NEM!$X$688- V_NEM!$X$689) * 100, 0))+(IFERROR((_xll.SRS1Splines.Functions25.Linear_Interp(V_NEM!$AB$687:$AB$703,V_NEM!$AD$687:$AD$703,N1693) - V_NEM!$AH$689) / (V_NEM!$AH$688- V_NEM!$AH$689) * 100, 0)))/2</f>
        <v>0</v>
      </c>
      <c r="K1693" s="353">
        <v>784.3</v>
      </c>
      <c r="L1693" s="353">
        <v>781.8</v>
      </c>
      <c r="M1693" s="422"/>
      <c r="N1693" s="422"/>
      <c r="O1693" s="361">
        <v>2.8646528387096772</v>
      </c>
      <c r="P1693" s="423"/>
      <c r="Q1693" s="424"/>
      <c r="R1693" s="361">
        <v>6.9119354838709679</v>
      </c>
      <c r="S1693" s="425"/>
      <c r="T1693" s="425"/>
      <c r="U1693" s="425"/>
      <c r="V1693" s="361" t="str">
        <f>_xll.SRS1Splines.Functions25.Linear_Interp(V_NK3!$P$8:$P$32,V_NK3!$R$8:$R$32,AC1693)</f>
        <v>Error reading input X value(s): The value is not a number</v>
      </c>
      <c r="W1693" s="361" t="e">
        <f>(V1693/V_NK3!$R$28)*100</f>
        <v>#VALUE!</v>
      </c>
      <c r="X1693" s="353" t="e">
        <f>V1693-V_NK3!$R$8</f>
        <v>#VALUE!</v>
      </c>
      <c r="Y1693" s="353">
        <f>IFERROR((V1693 - V_NK3!$V$10) / (V_NK3!$V$9- V_NK3!$V$10) * 100, 0)</f>
        <v>0</v>
      </c>
      <c r="Z1693" s="353">
        <v>541.79999999999995</v>
      </c>
      <c r="AA1693" s="353">
        <v>521</v>
      </c>
      <c r="AB1693" s="361">
        <v>529.10553272462471</v>
      </c>
      <c r="AC1693" s="422"/>
      <c r="AD1693" s="353">
        <v>0.87096774193548387</v>
      </c>
      <c r="AE1693" s="426"/>
      <c r="AF1693" s="427"/>
      <c r="AG1693" s="361">
        <v>2.2464516129032259</v>
      </c>
      <c r="AH1693" s="425"/>
      <c r="AI1693" s="425"/>
      <c r="AJ1693" s="425"/>
      <c r="AK1693" s="361" t="str">
        <f>_xll.SRS1Splines.Functions25.Linear_Interp(V_NK2!$R$10:$R$21,V_NK2!$T$10:$T$21,AR1693)</f>
        <v>Error reading input X value(s): The value is not a number</v>
      </c>
      <c r="AL1693" s="361" t="e">
        <f>(AK1693/V_NK2!$T$18)*100</f>
        <v>#VALUE!</v>
      </c>
      <c r="AM1693" s="353" t="e">
        <f>AK1693-V_NK2!$T$11</f>
        <v>#VALUE!</v>
      </c>
      <c r="AN1693" s="353">
        <f>IFERROR((AK1693 - V_NK2!$X$12) / (V_NK2!$X$11- V_NK2!$X$12) * 100, 0)</f>
        <v>0</v>
      </c>
      <c r="AO1693" s="353">
        <v>427</v>
      </c>
      <c r="AP1693" s="353">
        <v>420</v>
      </c>
      <c r="AQ1693" s="353"/>
      <c r="AR1693" s="422"/>
      <c r="AS1693" s="361">
        <v>1.3870967741935485</v>
      </c>
      <c r="AT1693" s="426"/>
      <c r="AU1693" s="424"/>
      <c r="AV1693" s="361">
        <v>1.521504</v>
      </c>
      <c r="AW1693" s="425"/>
      <c r="AX1693" s="425"/>
      <c r="AY1693" s="425"/>
      <c r="AZ1693" s="361" t="str">
        <f>_xll.SRS1Splines.Functions25.Linear_Interp(V_NNG3A!$H$4:$H$12,V_NNG3A!$I$4:$I$12,BF1693)</f>
        <v>Error reading input X value(s): The value is not a number</v>
      </c>
      <c r="BA1693" s="361" t="e">
        <f>(AZ1693/V_NNG3A!$I$8)*100</f>
        <v>#VALUE!</v>
      </c>
      <c r="BB1693" s="353" t="str">
        <f>_xll.SRS1Splines.Functions25.Linear_Interp(V_NNG3A!$H$4:$H$12,V_NNG3A!$J$4:$J$12,BF1693)</f>
        <v>Error reading input X value(s): The value is not a number</v>
      </c>
      <c r="BC1693" s="353">
        <f>IFERROR((AZ1693-V_NNG3A!$J$20) / (V_NNG3A!$J$19-V_NNG3A!$J$20) * 100, 0)</f>
        <v>0</v>
      </c>
      <c r="BD1693" s="353">
        <v>1050</v>
      </c>
      <c r="BE1693" s="353">
        <v>1047</v>
      </c>
      <c r="BF1693" s="428"/>
      <c r="BG1693" s="361">
        <v>0.54193548387096779</v>
      </c>
      <c r="BH1693" s="426"/>
      <c r="BI1693" s="424"/>
      <c r="BJ1693" s="361">
        <v>6.1292160000000004</v>
      </c>
      <c r="BK1693" s="425"/>
      <c r="BL1693" s="425"/>
      <c r="BM1693" s="425">
        <f t="shared" si="28"/>
        <v>0</v>
      </c>
      <c r="BN1693" s="361" t="str">
        <f>_xll.SRS1Splines.Functions25.Linear_Interp(V_XNN1!$K$3:$K$8,V_XNN1!$L$3:$L$8,BT1693)</f>
        <v>Error reading input X value(s): The value is not a number</v>
      </c>
      <c r="BO1693" s="361" t="e">
        <f>(BN1693/V_XNN1!$L$7)*100</f>
        <v>#VALUE!</v>
      </c>
      <c r="BP1693" s="353" t="str">
        <f>_xll.SRS1Splines.Functions25.Linear_Interp(V_XNN1!$K$3:$K$8,V_XNN1!$M$3:$M$8,BT1693)</f>
        <v>Error reading input X value(s): The value is not a number</v>
      </c>
      <c r="BQ1693" s="353">
        <f>IFERROR((BN1693 - V_XNN1!$M$16) / (V_XNN1!$M$15- V_XNN1!$M$16) * 100, 0)</f>
        <v>0</v>
      </c>
      <c r="BR1693" s="353">
        <v>252</v>
      </c>
      <c r="BS1693" s="353">
        <v>249</v>
      </c>
      <c r="BT1693" s="428"/>
      <c r="BU1693" s="361">
        <v>0.33805200000000002</v>
      </c>
      <c r="BV1693" s="426"/>
      <c r="BW1693" s="424"/>
      <c r="BX1693" s="361">
        <v>3.810974400000001</v>
      </c>
      <c r="BY1693" s="425"/>
      <c r="BZ1693" s="425"/>
      <c r="CA1693" s="425"/>
      <c r="CB1693" s="361" t="str">
        <f>_xll.SRS1Splines.Functions25.Linear_Interp(V_NSPC!$N$4:$N$67,V_NSPC!$P$4:$P$67,CI1693)</f>
        <v>Error reading input X value(s): The value is not a number</v>
      </c>
      <c r="CC1693" s="361" t="e">
        <f>(CB1693/V_NSPC!$T$5)*100</f>
        <v>#VALUE!</v>
      </c>
      <c r="CD1693" s="353" t="e">
        <f>CB1693-V_NSPC!$T$6</f>
        <v>#VALUE!</v>
      </c>
      <c r="CE1693" s="361">
        <f>IFERROR((CB1693 - V_NSPC!$T$6) / (V_NSPC!$T$5- V_NSPC!$T$6) * 100, 0)</f>
        <v>0</v>
      </c>
      <c r="CF1693" s="361">
        <v>995</v>
      </c>
      <c r="CG1693" s="361">
        <v>955</v>
      </c>
      <c r="CH1693" s="361"/>
      <c r="CI1693" s="429"/>
      <c r="CJ1693" s="361"/>
      <c r="CK1693" s="426"/>
      <c r="CL1693" s="424"/>
      <c r="CM1693" s="361">
        <v>3.810974400000001</v>
      </c>
      <c r="CN1693" s="425"/>
      <c r="CO1693" s="425"/>
      <c r="CP1693" s="425"/>
      <c r="CQ1693" s="361" t="str">
        <f>_xll.SRS1Splines.Functions25.Linear_Interp(V_NSPC!$X$4:$X$46,V_NSPC!$Z$4:$Z$46,CX1693)</f>
        <v>Error reading input X value(s): The value is not a number</v>
      </c>
      <c r="CR1693" s="361" t="e">
        <f>(CQ1693/V_NSPC!$AD$5)*100</f>
        <v>#VALUE!</v>
      </c>
      <c r="CS1693" s="353" t="e">
        <f>CQ1693-V_NSPC!$AD$6</f>
        <v>#VALUE!</v>
      </c>
      <c r="CT1693" s="361">
        <f>IFERROR((CQ1693 - V_NSPC!$AD$6) / (V_NSPC!$AD$5- V_NSPC!$AD$6) * 100, 0)</f>
        <v>0</v>
      </c>
      <c r="CU1693" s="361">
        <v>909</v>
      </c>
      <c r="CV1693" s="361">
        <v>905</v>
      </c>
      <c r="CW1693" s="361"/>
      <c r="CX1693" s="429"/>
      <c r="CY1693" s="361">
        <v>3.8335483870967741</v>
      </c>
      <c r="CZ1693" s="426"/>
    </row>
    <row r="1694" spans="1:104">
      <c r="A1694" s="352">
        <v>46253</v>
      </c>
      <c r="B1694" s="430"/>
      <c r="C1694" s="420">
        <v>5.6677419354838703</v>
      </c>
      <c r="D1694" s="421"/>
      <c r="E1694" s="421"/>
      <c r="F1694" s="421"/>
      <c r="G1694" s="361" t="e">
        <f>_xll.SRS1Splines.Functions25.Linear_Interp(V_NEM!$R$687:$R$703,V_NEM!$T$687:$T$703,M1694)+_xll.SRS1Splines.Functions25.Linear_Interp(V_NEM!$AB$687:$AB$703,V_NEM!$AD$687:$AD$703,N1694)</f>
        <v>#VALUE!</v>
      </c>
      <c r="H1694" s="353" t="e">
        <f>(G1694/(V_NEM!$T$696+V_NEM!$AD$696))*100</f>
        <v>#VALUE!</v>
      </c>
      <c r="I1694" s="353" t="e">
        <f>G1694-(V_NEM!$T$694+V_NEM!$AD$694)</f>
        <v>#VALUE!</v>
      </c>
      <c r="J1694" s="353">
        <f>((IFERROR((_xll.SRS1Splines.Functions25.Linear_Interp(V_NEM!$R$687:$R$703,V_NEM!$T$687:$T$703,M1694) - V_NEM!$X$689) / (V_NEM!$X$688- V_NEM!$X$689) * 100, 0))+(IFERROR((_xll.SRS1Splines.Functions25.Linear_Interp(V_NEM!$AB$687:$AB$703,V_NEM!$AD$687:$AD$703,N1694) - V_NEM!$AH$689) / (V_NEM!$AH$688- V_NEM!$AH$689) * 100, 0)))/2</f>
        <v>0</v>
      </c>
      <c r="K1694" s="353">
        <v>784.3</v>
      </c>
      <c r="L1694" s="353">
        <v>781.8</v>
      </c>
      <c r="M1694" s="422"/>
      <c r="N1694" s="422"/>
      <c r="O1694" s="361">
        <v>2.8646528387096772</v>
      </c>
      <c r="P1694" s="423"/>
      <c r="Q1694" s="424"/>
      <c r="R1694" s="361">
        <v>6.9119354838709679</v>
      </c>
      <c r="S1694" s="425"/>
      <c r="T1694" s="425"/>
      <c r="U1694" s="425"/>
      <c r="V1694" s="361" t="str">
        <f>_xll.SRS1Splines.Functions25.Linear_Interp(V_NK3!$P$8:$P$32,V_NK3!$R$8:$R$32,AC1694)</f>
        <v>Error reading input X value(s): The value is not a number</v>
      </c>
      <c r="W1694" s="361" t="e">
        <f>(V1694/V_NK3!$R$28)*100</f>
        <v>#VALUE!</v>
      </c>
      <c r="X1694" s="353" t="e">
        <f>V1694-V_NK3!$R$8</f>
        <v>#VALUE!</v>
      </c>
      <c r="Y1694" s="353">
        <f>IFERROR((V1694 - V_NK3!$V$10) / (V_NK3!$V$9- V_NK3!$V$10) * 100, 0)</f>
        <v>0</v>
      </c>
      <c r="Z1694" s="353">
        <v>541.79999999999995</v>
      </c>
      <c r="AA1694" s="353">
        <v>521</v>
      </c>
      <c r="AB1694" s="361">
        <v>529.10553272462471</v>
      </c>
      <c r="AC1694" s="422"/>
      <c r="AD1694" s="353">
        <v>0.87096774193548387</v>
      </c>
      <c r="AE1694" s="426"/>
      <c r="AF1694" s="427"/>
      <c r="AG1694" s="361">
        <v>2.2464516129032259</v>
      </c>
      <c r="AH1694" s="425"/>
      <c r="AI1694" s="425"/>
      <c r="AJ1694" s="425"/>
      <c r="AK1694" s="361" t="str">
        <f>_xll.SRS1Splines.Functions25.Linear_Interp(V_NK2!$R$10:$R$21,V_NK2!$T$10:$T$21,AR1694)</f>
        <v>Error reading input X value(s): The value is not a number</v>
      </c>
      <c r="AL1694" s="361" t="e">
        <f>(AK1694/V_NK2!$T$18)*100</f>
        <v>#VALUE!</v>
      </c>
      <c r="AM1694" s="353" t="e">
        <f>AK1694-V_NK2!$T$11</f>
        <v>#VALUE!</v>
      </c>
      <c r="AN1694" s="353">
        <f>IFERROR((AK1694 - V_NK2!$X$12) / (V_NK2!$X$11- V_NK2!$X$12) * 100, 0)</f>
        <v>0</v>
      </c>
      <c r="AO1694" s="353">
        <v>427</v>
      </c>
      <c r="AP1694" s="353">
        <v>420</v>
      </c>
      <c r="AQ1694" s="353"/>
      <c r="AR1694" s="422"/>
      <c r="AS1694" s="361">
        <v>1.3870967741935485</v>
      </c>
      <c r="AT1694" s="426"/>
      <c r="AU1694" s="424"/>
      <c r="AV1694" s="361">
        <v>1.521504</v>
      </c>
      <c r="AW1694" s="425"/>
      <c r="AX1694" s="425"/>
      <c r="AY1694" s="425"/>
      <c r="AZ1694" s="361" t="str">
        <f>_xll.SRS1Splines.Functions25.Linear_Interp(V_NNG3A!$H$4:$H$12,V_NNG3A!$I$4:$I$12,BF1694)</f>
        <v>Error reading input X value(s): The value is not a number</v>
      </c>
      <c r="BA1694" s="361" t="e">
        <f>(AZ1694/V_NNG3A!$I$8)*100</f>
        <v>#VALUE!</v>
      </c>
      <c r="BB1694" s="353" t="str">
        <f>_xll.SRS1Splines.Functions25.Linear_Interp(V_NNG3A!$H$4:$H$12,V_NNG3A!$J$4:$J$12,BF1694)</f>
        <v>Error reading input X value(s): The value is not a number</v>
      </c>
      <c r="BC1694" s="353">
        <f>IFERROR((AZ1694-V_NNG3A!$J$20) / (V_NNG3A!$J$19-V_NNG3A!$J$20) * 100, 0)</f>
        <v>0</v>
      </c>
      <c r="BD1694" s="353">
        <v>1050</v>
      </c>
      <c r="BE1694" s="353">
        <v>1047</v>
      </c>
      <c r="BF1694" s="428"/>
      <c r="BG1694" s="361">
        <v>0.54193548387096779</v>
      </c>
      <c r="BH1694" s="426"/>
      <c r="BI1694" s="424"/>
      <c r="BJ1694" s="361">
        <v>6.1292160000000004</v>
      </c>
      <c r="BK1694" s="425"/>
      <c r="BL1694" s="425"/>
      <c r="BM1694" s="425">
        <f t="shared" si="28"/>
        <v>0</v>
      </c>
      <c r="BN1694" s="361" t="str">
        <f>_xll.SRS1Splines.Functions25.Linear_Interp(V_XNN1!$K$3:$K$8,V_XNN1!$L$3:$L$8,BT1694)</f>
        <v>Error reading input X value(s): The value is not a number</v>
      </c>
      <c r="BO1694" s="361" t="e">
        <f>(BN1694/V_XNN1!$L$7)*100</f>
        <v>#VALUE!</v>
      </c>
      <c r="BP1694" s="353" t="str">
        <f>_xll.SRS1Splines.Functions25.Linear_Interp(V_XNN1!$K$3:$K$8,V_XNN1!$M$3:$M$8,BT1694)</f>
        <v>Error reading input X value(s): The value is not a number</v>
      </c>
      <c r="BQ1694" s="353">
        <f>IFERROR((BN1694 - V_XNN1!$M$16) / (V_XNN1!$M$15- V_XNN1!$M$16) * 100, 0)</f>
        <v>0</v>
      </c>
      <c r="BR1694" s="353">
        <v>252</v>
      </c>
      <c r="BS1694" s="353">
        <v>249</v>
      </c>
      <c r="BT1694" s="428"/>
      <c r="BU1694" s="361">
        <v>0.33805200000000002</v>
      </c>
      <c r="BV1694" s="426"/>
      <c r="BW1694" s="424"/>
      <c r="BX1694" s="361">
        <v>3.810974400000001</v>
      </c>
      <c r="BY1694" s="425"/>
      <c r="BZ1694" s="425"/>
      <c r="CA1694" s="425"/>
      <c r="CB1694" s="361" t="str">
        <f>_xll.SRS1Splines.Functions25.Linear_Interp(V_NSPC!$N$4:$N$67,V_NSPC!$P$4:$P$67,CI1694)</f>
        <v>Error reading input X value(s): The value is not a number</v>
      </c>
      <c r="CC1694" s="361" t="e">
        <f>(CB1694/V_NSPC!$T$5)*100</f>
        <v>#VALUE!</v>
      </c>
      <c r="CD1694" s="353" t="e">
        <f>CB1694-V_NSPC!$T$6</f>
        <v>#VALUE!</v>
      </c>
      <c r="CE1694" s="361">
        <f>IFERROR((CB1694 - V_NSPC!$T$6) / (V_NSPC!$T$5- V_NSPC!$T$6) * 100, 0)</f>
        <v>0</v>
      </c>
      <c r="CF1694" s="361">
        <v>995</v>
      </c>
      <c r="CG1694" s="361">
        <v>955</v>
      </c>
      <c r="CH1694" s="361"/>
      <c r="CI1694" s="429"/>
      <c r="CJ1694" s="361"/>
      <c r="CK1694" s="426"/>
      <c r="CL1694" s="424"/>
      <c r="CM1694" s="361">
        <v>3.810974400000001</v>
      </c>
      <c r="CN1694" s="425"/>
      <c r="CO1694" s="425"/>
      <c r="CP1694" s="425"/>
      <c r="CQ1694" s="361" t="str">
        <f>_xll.SRS1Splines.Functions25.Linear_Interp(V_NSPC!$X$4:$X$46,V_NSPC!$Z$4:$Z$46,CX1694)</f>
        <v>Error reading input X value(s): The value is not a number</v>
      </c>
      <c r="CR1694" s="361" t="e">
        <f>(CQ1694/V_NSPC!$AD$5)*100</f>
        <v>#VALUE!</v>
      </c>
      <c r="CS1694" s="353" t="e">
        <f>CQ1694-V_NSPC!$AD$6</f>
        <v>#VALUE!</v>
      </c>
      <c r="CT1694" s="361">
        <f>IFERROR((CQ1694 - V_NSPC!$AD$6) / (V_NSPC!$AD$5- V_NSPC!$AD$6) * 100, 0)</f>
        <v>0</v>
      </c>
      <c r="CU1694" s="361">
        <v>909</v>
      </c>
      <c r="CV1694" s="361">
        <v>905</v>
      </c>
      <c r="CW1694" s="361"/>
      <c r="CX1694" s="429"/>
      <c r="CY1694" s="361">
        <v>3.8335483870967741</v>
      </c>
      <c r="CZ1694" s="426"/>
    </row>
    <row r="1695" spans="1:104">
      <c r="A1695" s="352">
        <v>46254</v>
      </c>
      <c r="B1695" s="430"/>
      <c r="C1695" s="420">
        <v>5.6677419354838703</v>
      </c>
      <c r="D1695" s="421"/>
      <c r="E1695" s="421"/>
      <c r="F1695" s="421"/>
      <c r="G1695" s="361" t="e">
        <f>_xll.SRS1Splines.Functions25.Linear_Interp(V_NEM!$R$687:$R$703,V_NEM!$T$687:$T$703,M1695)+_xll.SRS1Splines.Functions25.Linear_Interp(V_NEM!$AB$687:$AB$703,V_NEM!$AD$687:$AD$703,N1695)</f>
        <v>#VALUE!</v>
      </c>
      <c r="H1695" s="353" t="e">
        <f>(G1695/(V_NEM!$T$696+V_NEM!$AD$696))*100</f>
        <v>#VALUE!</v>
      </c>
      <c r="I1695" s="353" t="e">
        <f>G1695-(V_NEM!$T$694+V_NEM!$AD$694)</f>
        <v>#VALUE!</v>
      </c>
      <c r="J1695" s="353">
        <f>((IFERROR((_xll.SRS1Splines.Functions25.Linear_Interp(V_NEM!$R$687:$R$703,V_NEM!$T$687:$T$703,M1695) - V_NEM!$X$689) / (V_NEM!$X$688- V_NEM!$X$689) * 100, 0))+(IFERROR((_xll.SRS1Splines.Functions25.Linear_Interp(V_NEM!$AB$687:$AB$703,V_NEM!$AD$687:$AD$703,N1695) - V_NEM!$AH$689) / (V_NEM!$AH$688- V_NEM!$AH$689) * 100, 0)))/2</f>
        <v>0</v>
      </c>
      <c r="K1695" s="353">
        <v>784.3</v>
      </c>
      <c r="L1695" s="353">
        <v>781.8</v>
      </c>
      <c r="M1695" s="422"/>
      <c r="N1695" s="422"/>
      <c r="O1695" s="361">
        <v>2.8646528387096772</v>
      </c>
      <c r="P1695" s="423"/>
      <c r="Q1695" s="424"/>
      <c r="R1695" s="361">
        <v>6.9119354838709679</v>
      </c>
      <c r="S1695" s="425"/>
      <c r="T1695" s="425"/>
      <c r="U1695" s="425"/>
      <c r="V1695" s="361" t="str">
        <f>_xll.SRS1Splines.Functions25.Linear_Interp(V_NK3!$P$8:$P$32,V_NK3!$R$8:$R$32,AC1695)</f>
        <v>Error reading input X value(s): The value is not a number</v>
      </c>
      <c r="W1695" s="361" t="e">
        <f>(V1695/V_NK3!$R$28)*100</f>
        <v>#VALUE!</v>
      </c>
      <c r="X1695" s="353" t="e">
        <f>V1695-V_NK3!$R$8</f>
        <v>#VALUE!</v>
      </c>
      <c r="Y1695" s="353">
        <f>IFERROR((V1695 - V_NK3!$V$10) / (V_NK3!$V$9- V_NK3!$V$10) * 100, 0)</f>
        <v>0</v>
      </c>
      <c r="Z1695" s="353">
        <v>541.79999999999995</v>
      </c>
      <c r="AA1695" s="353">
        <v>521</v>
      </c>
      <c r="AB1695" s="361">
        <v>529.10553272462471</v>
      </c>
      <c r="AC1695" s="422"/>
      <c r="AD1695" s="353">
        <v>0.87096774193548387</v>
      </c>
      <c r="AE1695" s="426"/>
      <c r="AF1695" s="427"/>
      <c r="AG1695" s="361">
        <v>2.2464516129032259</v>
      </c>
      <c r="AH1695" s="425"/>
      <c r="AI1695" s="425"/>
      <c r="AJ1695" s="425"/>
      <c r="AK1695" s="361" t="str">
        <f>_xll.SRS1Splines.Functions25.Linear_Interp(V_NK2!$R$10:$R$21,V_NK2!$T$10:$T$21,AR1695)</f>
        <v>Error reading input X value(s): The value is not a number</v>
      </c>
      <c r="AL1695" s="361" t="e">
        <f>(AK1695/V_NK2!$T$18)*100</f>
        <v>#VALUE!</v>
      </c>
      <c r="AM1695" s="353" t="e">
        <f>AK1695-V_NK2!$T$11</f>
        <v>#VALUE!</v>
      </c>
      <c r="AN1695" s="353">
        <f>IFERROR((AK1695 - V_NK2!$X$12) / (V_NK2!$X$11- V_NK2!$X$12) * 100, 0)</f>
        <v>0</v>
      </c>
      <c r="AO1695" s="353">
        <v>427</v>
      </c>
      <c r="AP1695" s="353">
        <v>420</v>
      </c>
      <c r="AQ1695" s="353"/>
      <c r="AR1695" s="422"/>
      <c r="AS1695" s="361">
        <v>1.3870967741935485</v>
      </c>
      <c r="AT1695" s="426"/>
      <c r="AU1695" s="424"/>
      <c r="AV1695" s="361">
        <v>1.521504</v>
      </c>
      <c r="AW1695" s="425"/>
      <c r="AX1695" s="425"/>
      <c r="AY1695" s="425"/>
      <c r="AZ1695" s="361" t="str">
        <f>_xll.SRS1Splines.Functions25.Linear_Interp(V_NNG3A!$H$4:$H$12,V_NNG3A!$I$4:$I$12,BF1695)</f>
        <v>Error reading input X value(s): The value is not a number</v>
      </c>
      <c r="BA1695" s="361" t="e">
        <f>(AZ1695/V_NNG3A!$I$8)*100</f>
        <v>#VALUE!</v>
      </c>
      <c r="BB1695" s="353" t="str">
        <f>_xll.SRS1Splines.Functions25.Linear_Interp(V_NNG3A!$H$4:$H$12,V_NNG3A!$J$4:$J$12,BF1695)</f>
        <v>Error reading input X value(s): The value is not a number</v>
      </c>
      <c r="BC1695" s="353">
        <f>IFERROR((AZ1695-V_NNG3A!$J$20) / (V_NNG3A!$J$19-V_NNG3A!$J$20) * 100, 0)</f>
        <v>0</v>
      </c>
      <c r="BD1695" s="353">
        <v>1050</v>
      </c>
      <c r="BE1695" s="353">
        <v>1047</v>
      </c>
      <c r="BF1695" s="428"/>
      <c r="BG1695" s="361">
        <v>0.54193548387096779</v>
      </c>
      <c r="BH1695" s="426"/>
      <c r="BI1695" s="424"/>
      <c r="BJ1695" s="361">
        <v>6.1292160000000004</v>
      </c>
      <c r="BK1695" s="425"/>
      <c r="BL1695" s="425"/>
      <c r="BM1695" s="425">
        <f t="shared" si="28"/>
        <v>0</v>
      </c>
      <c r="BN1695" s="361" t="str">
        <f>_xll.SRS1Splines.Functions25.Linear_Interp(V_XNN1!$K$3:$K$8,V_XNN1!$L$3:$L$8,BT1695)</f>
        <v>Error reading input X value(s): The value is not a number</v>
      </c>
      <c r="BO1695" s="361" t="e">
        <f>(BN1695/V_XNN1!$L$7)*100</f>
        <v>#VALUE!</v>
      </c>
      <c r="BP1695" s="353" t="str">
        <f>_xll.SRS1Splines.Functions25.Linear_Interp(V_XNN1!$K$3:$K$8,V_XNN1!$M$3:$M$8,BT1695)</f>
        <v>Error reading input X value(s): The value is not a number</v>
      </c>
      <c r="BQ1695" s="353">
        <f>IFERROR((BN1695 - V_XNN1!$M$16) / (V_XNN1!$M$15- V_XNN1!$M$16) * 100, 0)</f>
        <v>0</v>
      </c>
      <c r="BR1695" s="353">
        <v>252</v>
      </c>
      <c r="BS1695" s="353">
        <v>249</v>
      </c>
      <c r="BT1695" s="428"/>
      <c r="BU1695" s="361">
        <v>0.33805200000000002</v>
      </c>
      <c r="BV1695" s="426"/>
      <c r="BW1695" s="424"/>
      <c r="BX1695" s="361">
        <v>3.810974400000001</v>
      </c>
      <c r="BY1695" s="425"/>
      <c r="BZ1695" s="425"/>
      <c r="CA1695" s="425"/>
      <c r="CB1695" s="361" t="str">
        <f>_xll.SRS1Splines.Functions25.Linear_Interp(V_NSPC!$N$4:$N$67,V_NSPC!$P$4:$P$67,CI1695)</f>
        <v>Error reading input X value(s): The value is not a number</v>
      </c>
      <c r="CC1695" s="361" t="e">
        <f>(CB1695/V_NSPC!$T$5)*100</f>
        <v>#VALUE!</v>
      </c>
      <c r="CD1695" s="353" t="e">
        <f>CB1695-V_NSPC!$T$6</f>
        <v>#VALUE!</v>
      </c>
      <c r="CE1695" s="361">
        <f>IFERROR((CB1695 - V_NSPC!$T$6) / (V_NSPC!$T$5- V_NSPC!$T$6) * 100, 0)</f>
        <v>0</v>
      </c>
      <c r="CF1695" s="361">
        <v>995</v>
      </c>
      <c r="CG1695" s="361">
        <v>955</v>
      </c>
      <c r="CH1695" s="361"/>
      <c r="CI1695" s="429"/>
      <c r="CJ1695" s="361"/>
      <c r="CK1695" s="426"/>
      <c r="CL1695" s="424"/>
      <c r="CM1695" s="361">
        <v>3.810974400000001</v>
      </c>
      <c r="CN1695" s="425"/>
      <c r="CO1695" s="425"/>
      <c r="CP1695" s="425"/>
      <c r="CQ1695" s="361" t="str">
        <f>_xll.SRS1Splines.Functions25.Linear_Interp(V_NSPC!$X$4:$X$46,V_NSPC!$Z$4:$Z$46,CX1695)</f>
        <v>Error reading input X value(s): The value is not a number</v>
      </c>
      <c r="CR1695" s="361" t="e">
        <f>(CQ1695/V_NSPC!$AD$5)*100</f>
        <v>#VALUE!</v>
      </c>
      <c r="CS1695" s="353" t="e">
        <f>CQ1695-V_NSPC!$AD$6</f>
        <v>#VALUE!</v>
      </c>
      <c r="CT1695" s="361">
        <f>IFERROR((CQ1695 - V_NSPC!$AD$6) / (V_NSPC!$AD$5- V_NSPC!$AD$6) * 100, 0)</f>
        <v>0</v>
      </c>
      <c r="CU1695" s="361">
        <v>909</v>
      </c>
      <c r="CV1695" s="361">
        <v>905</v>
      </c>
      <c r="CW1695" s="361"/>
      <c r="CX1695" s="429"/>
      <c r="CY1695" s="361">
        <v>3.8335483870967741</v>
      </c>
      <c r="CZ1695" s="426"/>
    </row>
    <row r="1696" spans="1:104">
      <c r="A1696" s="352">
        <v>46255</v>
      </c>
      <c r="B1696" s="430"/>
      <c r="C1696" s="420">
        <v>5.6677419354838703</v>
      </c>
      <c r="D1696" s="421"/>
      <c r="E1696" s="421"/>
      <c r="F1696" s="421"/>
      <c r="G1696" s="361" t="e">
        <f>_xll.SRS1Splines.Functions25.Linear_Interp(V_NEM!$R$687:$R$703,V_NEM!$T$687:$T$703,M1696)+_xll.SRS1Splines.Functions25.Linear_Interp(V_NEM!$AB$687:$AB$703,V_NEM!$AD$687:$AD$703,N1696)</f>
        <v>#VALUE!</v>
      </c>
      <c r="H1696" s="353" t="e">
        <f>(G1696/(V_NEM!$T$696+V_NEM!$AD$696))*100</f>
        <v>#VALUE!</v>
      </c>
      <c r="I1696" s="353" t="e">
        <f>G1696-(V_NEM!$T$694+V_NEM!$AD$694)</f>
        <v>#VALUE!</v>
      </c>
      <c r="J1696" s="353">
        <f>((IFERROR((_xll.SRS1Splines.Functions25.Linear_Interp(V_NEM!$R$687:$R$703,V_NEM!$T$687:$T$703,M1696) - V_NEM!$X$689) / (V_NEM!$X$688- V_NEM!$X$689) * 100, 0))+(IFERROR((_xll.SRS1Splines.Functions25.Linear_Interp(V_NEM!$AB$687:$AB$703,V_NEM!$AD$687:$AD$703,N1696) - V_NEM!$AH$689) / (V_NEM!$AH$688- V_NEM!$AH$689) * 100, 0)))/2</f>
        <v>0</v>
      </c>
      <c r="K1696" s="353">
        <v>784.3</v>
      </c>
      <c r="L1696" s="353">
        <v>781.8</v>
      </c>
      <c r="M1696" s="422"/>
      <c r="N1696" s="422"/>
      <c r="O1696" s="361">
        <v>2.8646528387096772</v>
      </c>
      <c r="P1696" s="423"/>
      <c r="Q1696" s="424"/>
      <c r="R1696" s="361">
        <v>6.9119354838709679</v>
      </c>
      <c r="S1696" s="425"/>
      <c r="T1696" s="425"/>
      <c r="U1696" s="425"/>
      <c r="V1696" s="361" t="str">
        <f>_xll.SRS1Splines.Functions25.Linear_Interp(V_NK3!$P$8:$P$32,V_NK3!$R$8:$R$32,AC1696)</f>
        <v>Error reading input X value(s): The value is not a number</v>
      </c>
      <c r="W1696" s="361" t="e">
        <f>(V1696/V_NK3!$R$28)*100</f>
        <v>#VALUE!</v>
      </c>
      <c r="X1696" s="353" t="e">
        <f>V1696-V_NK3!$R$8</f>
        <v>#VALUE!</v>
      </c>
      <c r="Y1696" s="353">
        <f>IFERROR((V1696 - V_NK3!$V$10) / (V_NK3!$V$9- V_NK3!$V$10) * 100, 0)</f>
        <v>0</v>
      </c>
      <c r="Z1696" s="353">
        <v>541.79999999999995</v>
      </c>
      <c r="AA1696" s="353">
        <v>521</v>
      </c>
      <c r="AB1696" s="361">
        <v>529.10553272462471</v>
      </c>
      <c r="AC1696" s="422"/>
      <c r="AD1696" s="353">
        <v>0.87096774193548387</v>
      </c>
      <c r="AE1696" s="426"/>
      <c r="AF1696" s="427"/>
      <c r="AG1696" s="361">
        <v>2.2464516129032259</v>
      </c>
      <c r="AH1696" s="425"/>
      <c r="AI1696" s="425"/>
      <c r="AJ1696" s="425"/>
      <c r="AK1696" s="361" t="str">
        <f>_xll.SRS1Splines.Functions25.Linear_Interp(V_NK2!$R$10:$R$21,V_NK2!$T$10:$T$21,AR1696)</f>
        <v>Error reading input X value(s): The value is not a number</v>
      </c>
      <c r="AL1696" s="361" t="e">
        <f>(AK1696/V_NK2!$T$18)*100</f>
        <v>#VALUE!</v>
      </c>
      <c r="AM1696" s="353" t="e">
        <f>AK1696-V_NK2!$T$11</f>
        <v>#VALUE!</v>
      </c>
      <c r="AN1696" s="353">
        <f>IFERROR((AK1696 - V_NK2!$X$12) / (V_NK2!$X$11- V_NK2!$X$12) * 100, 0)</f>
        <v>0</v>
      </c>
      <c r="AO1696" s="353">
        <v>427</v>
      </c>
      <c r="AP1696" s="353">
        <v>420</v>
      </c>
      <c r="AQ1696" s="353"/>
      <c r="AR1696" s="422"/>
      <c r="AS1696" s="361">
        <v>1.3870967741935485</v>
      </c>
      <c r="AT1696" s="426"/>
      <c r="AU1696" s="424"/>
      <c r="AV1696" s="361">
        <v>1.521504</v>
      </c>
      <c r="AW1696" s="425"/>
      <c r="AX1696" s="425"/>
      <c r="AY1696" s="425"/>
      <c r="AZ1696" s="361" t="str">
        <f>_xll.SRS1Splines.Functions25.Linear_Interp(V_NNG3A!$H$4:$H$12,V_NNG3A!$I$4:$I$12,BF1696)</f>
        <v>Error reading input X value(s): The value is not a number</v>
      </c>
      <c r="BA1696" s="361" t="e">
        <f>(AZ1696/V_NNG3A!$I$8)*100</f>
        <v>#VALUE!</v>
      </c>
      <c r="BB1696" s="353" t="str">
        <f>_xll.SRS1Splines.Functions25.Linear_Interp(V_NNG3A!$H$4:$H$12,V_NNG3A!$J$4:$J$12,BF1696)</f>
        <v>Error reading input X value(s): The value is not a number</v>
      </c>
      <c r="BC1696" s="353">
        <f>IFERROR((AZ1696-V_NNG3A!$J$20) / (V_NNG3A!$J$19-V_NNG3A!$J$20) * 100, 0)</f>
        <v>0</v>
      </c>
      <c r="BD1696" s="353">
        <v>1050</v>
      </c>
      <c r="BE1696" s="353">
        <v>1047</v>
      </c>
      <c r="BF1696" s="428"/>
      <c r="BG1696" s="361">
        <v>0.54193548387096779</v>
      </c>
      <c r="BH1696" s="426"/>
      <c r="BI1696" s="424"/>
      <c r="BJ1696" s="361">
        <v>6.1292160000000004</v>
      </c>
      <c r="BK1696" s="425"/>
      <c r="BL1696" s="425"/>
      <c r="BM1696" s="425">
        <f t="shared" si="28"/>
        <v>0</v>
      </c>
      <c r="BN1696" s="361" t="str">
        <f>_xll.SRS1Splines.Functions25.Linear_Interp(V_XNN1!$K$3:$K$8,V_XNN1!$L$3:$L$8,BT1696)</f>
        <v>Error reading input X value(s): The value is not a number</v>
      </c>
      <c r="BO1696" s="361" t="e">
        <f>(BN1696/V_XNN1!$L$7)*100</f>
        <v>#VALUE!</v>
      </c>
      <c r="BP1696" s="353" t="str">
        <f>_xll.SRS1Splines.Functions25.Linear_Interp(V_XNN1!$K$3:$K$8,V_XNN1!$M$3:$M$8,BT1696)</f>
        <v>Error reading input X value(s): The value is not a number</v>
      </c>
      <c r="BQ1696" s="353">
        <f>IFERROR((BN1696 - V_XNN1!$M$16) / (V_XNN1!$M$15- V_XNN1!$M$16) * 100, 0)</f>
        <v>0</v>
      </c>
      <c r="BR1696" s="353">
        <v>252</v>
      </c>
      <c r="BS1696" s="353">
        <v>249</v>
      </c>
      <c r="BT1696" s="428"/>
      <c r="BU1696" s="361">
        <v>0.33805200000000002</v>
      </c>
      <c r="BV1696" s="426"/>
      <c r="BW1696" s="424"/>
      <c r="BX1696" s="361">
        <v>3.810974400000001</v>
      </c>
      <c r="BY1696" s="425"/>
      <c r="BZ1696" s="425"/>
      <c r="CA1696" s="425"/>
      <c r="CB1696" s="361" t="str">
        <f>_xll.SRS1Splines.Functions25.Linear_Interp(V_NSPC!$N$4:$N$67,V_NSPC!$P$4:$P$67,CI1696)</f>
        <v>Error reading input X value(s): The value is not a number</v>
      </c>
      <c r="CC1696" s="361" t="e">
        <f>(CB1696/V_NSPC!$T$5)*100</f>
        <v>#VALUE!</v>
      </c>
      <c r="CD1696" s="353" t="e">
        <f>CB1696-V_NSPC!$T$6</f>
        <v>#VALUE!</v>
      </c>
      <c r="CE1696" s="361">
        <f>IFERROR((CB1696 - V_NSPC!$T$6) / (V_NSPC!$T$5- V_NSPC!$T$6) * 100, 0)</f>
        <v>0</v>
      </c>
      <c r="CF1696" s="361">
        <v>995</v>
      </c>
      <c r="CG1696" s="361">
        <v>955</v>
      </c>
      <c r="CH1696" s="361"/>
      <c r="CI1696" s="429"/>
      <c r="CJ1696" s="361"/>
      <c r="CK1696" s="426"/>
      <c r="CL1696" s="424"/>
      <c r="CM1696" s="361">
        <v>3.810974400000001</v>
      </c>
      <c r="CN1696" s="425"/>
      <c r="CO1696" s="425"/>
      <c r="CP1696" s="425"/>
      <c r="CQ1696" s="361" t="str">
        <f>_xll.SRS1Splines.Functions25.Linear_Interp(V_NSPC!$X$4:$X$46,V_NSPC!$Z$4:$Z$46,CX1696)</f>
        <v>Error reading input X value(s): The value is not a number</v>
      </c>
      <c r="CR1696" s="361" t="e">
        <f>(CQ1696/V_NSPC!$AD$5)*100</f>
        <v>#VALUE!</v>
      </c>
      <c r="CS1696" s="353" t="e">
        <f>CQ1696-V_NSPC!$AD$6</f>
        <v>#VALUE!</v>
      </c>
      <c r="CT1696" s="361">
        <f>IFERROR((CQ1696 - V_NSPC!$AD$6) / (V_NSPC!$AD$5- V_NSPC!$AD$6) * 100, 0)</f>
        <v>0</v>
      </c>
      <c r="CU1696" s="361">
        <v>909</v>
      </c>
      <c r="CV1696" s="361">
        <v>905</v>
      </c>
      <c r="CW1696" s="361"/>
      <c r="CX1696" s="429"/>
      <c r="CY1696" s="361">
        <v>3.8335483870967741</v>
      </c>
      <c r="CZ1696" s="426"/>
    </row>
    <row r="1697" spans="1:104">
      <c r="A1697" s="352">
        <v>46256</v>
      </c>
      <c r="B1697" s="430"/>
      <c r="C1697" s="420">
        <v>5.6677419354838703</v>
      </c>
      <c r="D1697" s="421"/>
      <c r="E1697" s="421"/>
      <c r="F1697" s="421"/>
      <c r="G1697" s="361" t="e">
        <f>_xll.SRS1Splines.Functions25.Linear_Interp(V_NEM!$R$687:$R$703,V_NEM!$T$687:$T$703,M1697)+_xll.SRS1Splines.Functions25.Linear_Interp(V_NEM!$AB$687:$AB$703,V_NEM!$AD$687:$AD$703,N1697)</f>
        <v>#VALUE!</v>
      </c>
      <c r="H1697" s="353" t="e">
        <f>(G1697/(V_NEM!$T$696+V_NEM!$AD$696))*100</f>
        <v>#VALUE!</v>
      </c>
      <c r="I1697" s="353" t="e">
        <f>G1697-(V_NEM!$T$694+V_NEM!$AD$694)</f>
        <v>#VALUE!</v>
      </c>
      <c r="J1697" s="353">
        <f>((IFERROR((_xll.SRS1Splines.Functions25.Linear_Interp(V_NEM!$R$687:$R$703,V_NEM!$T$687:$T$703,M1697) - V_NEM!$X$689) / (V_NEM!$X$688- V_NEM!$X$689) * 100, 0))+(IFERROR((_xll.SRS1Splines.Functions25.Linear_Interp(V_NEM!$AB$687:$AB$703,V_NEM!$AD$687:$AD$703,N1697) - V_NEM!$AH$689) / (V_NEM!$AH$688- V_NEM!$AH$689) * 100, 0)))/2</f>
        <v>0</v>
      </c>
      <c r="K1697" s="353">
        <v>784.3</v>
      </c>
      <c r="L1697" s="353">
        <v>781.8</v>
      </c>
      <c r="M1697" s="422"/>
      <c r="N1697" s="422"/>
      <c r="O1697" s="361">
        <v>2.8646528387096772</v>
      </c>
      <c r="P1697" s="423"/>
      <c r="Q1697" s="424"/>
      <c r="R1697" s="361">
        <v>6.9119354838709679</v>
      </c>
      <c r="S1697" s="425"/>
      <c r="T1697" s="425"/>
      <c r="U1697" s="425"/>
      <c r="V1697" s="361" t="str">
        <f>_xll.SRS1Splines.Functions25.Linear_Interp(V_NK3!$P$8:$P$32,V_NK3!$R$8:$R$32,AC1697)</f>
        <v>Error reading input X value(s): The value is not a number</v>
      </c>
      <c r="W1697" s="361" t="e">
        <f>(V1697/V_NK3!$R$28)*100</f>
        <v>#VALUE!</v>
      </c>
      <c r="X1697" s="353" t="e">
        <f>V1697-V_NK3!$R$8</f>
        <v>#VALUE!</v>
      </c>
      <c r="Y1697" s="353">
        <f>IFERROR((V1697 - V_NK3!$V$10) / (V_NK3!$V$9- V_NK3!$V$10) * 100, 0)</f>
        <v>0</v>
      </c>
      <c r="Z1697" s="353">
        <v>541.79999999999995</v>
      </c>
      <c r="AA1697" s="353">
        <v>521</v>
      </c>
      <c r="AB1697" s="361">
        <v>529.10553272462471</v>
      </c>
      <c r="AC1697" s="422"/>
      <c r="AD1697" s="353">
        <v>0.87096774193548387</v>
      </c>
      <c r="AE1697" s="426"/>
      <c r="AF1697" s="427"/>
      <c r="AG1697" s="361">
        <v>2.2464516129032259</v>
      </c>
      <c r="AH1697" s="425"/>
      <c r="AI1697" s="425"/>
      <c r="AJ1697" s="425"/>
      <c r="AK1697" s="361" t="str">
        <f>_xll.SRS1Splines.Functions25.Linear_Interp(V_NK2!$R$10:$R$21,V_NK2!$T$10:$T$21,AR1697)</f>
        <v>Error reading input X value(s): The value is not a number</v>
      </c>
      <c r="AL1697" s="361" t="e">
        <f>(AK1697/V_NK2!$T$18)*100</f>
        <v>#VALUE!</v>
      </c>
      <c r="AM1697" s="353" t="e">
        <f>AK1697-V_NK2!$T$11</f>
        <v>#VALUE!</v>
      </c>
      <c r="AN1697" s="353">
        <f>IFERROR((AK1697 - V_NK2!$X$12) / (V_NK2!$X$11- V_NK2!$X$12) * 100, 0)</f>
        <v>0</v>
      </c>
      <c r="AO1697" s="353">
        <v>427</v>
      </c>
      <c r="AP1697" s="353">
        <v>420</v>
      </c>
      <c r="AQ1697" s="353"/>
      <c r="AR1697" s="422"/>
      <c r="AS1697" s="361">
        <v>1.3870967741935485</v>
      </c>
      <c r="AT1697" s="426"/>
      <c r="AU1697" s="424"/>
      <c r="AV1697" s="361">
        <v>1.521504</v>
      </c>
      <c r="AW1697" s="425"/>
      <c r="AX1697" s="425"/>
      <c r="AY1697" s="425"/>
      <c r="AZ1697" s="361" t="str">
        <f>_xll.SRS1Splines.Functions25.Linear_Interp(V_NNG3A!$H$4:$H$12,V_NNG3A!$I$4:$I$12,BF1697)</f>
        <v>Error reading input X value(s): The value is not a number</v>
      </c>
      <c r="BA1697" s="361" t="e">
        <f>(AZ1697/V_NNG3A!$I$8)*100</f>
        <v>#VALUE!</v>
      </c>
      <c r="BB1697" s="353" t="str">
        <f>_xll.SRS1Splines.Functions25.Linear_Interp(V_NNG3A!$H$4:$H$12,V_NNG3A!$J$4:$J$12,BF1697)</f>
        <v>Error reading input X value(s): The value is not a number</v>
      </c>
      <c r="BC1697" s="353">
        <f>IFERROR((AZ1697-V_NNG3A!$J$20) / (V_NNG3A!$J$19-V_NNG3A!$J$20) * 100, 0)</f>
        <v>0</v>
      </c>
      <c r="BD1697" s="353">
        <v>1050</v>
      </c>
      <c r="BE1697" s="353">
        <v>1047</v>
      </c>
      <c r="BF1697" s="428"/>
      <c r="BG1697" s="361">
        <v>0.54193548387096779</v>
      </c>
      <c r="BH1697" s="426"/>
      <c r="BI1697" s="424"/>
      <c r="BJ1697" s="361">
        <v>6.1292160000000004</v>
      </c>
      <c r="BK1697" s="425"/>
      <c r="BL1697" s="425"/>
      <c r="BM1697" s="425">
        <f t="shared" si="28"/>
        <v>0</v>
      </c>
      <c r="BN1697" s="361" t="str">
        <f>_xll.SRS1Splines.Functions25.Linear_Interp(V_XNN1!$K$3:$K$8,V_XNN1!$L$3:$L$8,BT1697)</f>
        <v>Error reading input X value(s): The value is not a number</v>
      </c>
      <c r="BO1697" s="361" t="e">
        <f>(BN1697/V_XNN1!$L$7)*100</f>
        <v>#VALUE!</v>
      </c>
      <c r="BP1697" s="353" t="str">
        <f>_xll.SRS1Splines.Functions25.Linear_Interp(V_XNN1!$K$3:$K$8,V_XNN1!$M$3:$M$8,BT1697)</f>
        <v>Error reading input X value(s): The value is not a number</v>
      </c>
      <c r="BQ1697" s="353">
        <f>IFERROR((BN1697 - V_XNN1!$M$16) / (V_XNN1!$M$15- V_XNN1!$M$16) * 100, 0)</f>
        <v>0</v>
      </c>
      <c r="BR1697" s="353">
        <v>252</v>
      </c>
      <c r="BS1697" s="353">
        <v>249</v>
      </c>
      <c r="BT1697" s="428"/>
      <c r="BU1697" s="361">
        <v>0.33805200000000002</v>
      </c>
      <c r="BV1697" s="426"/>
      <c r="BW1697" s="424"/>
      <c r="BX1697" s="361">
        <v>3.810974400000001</v>
      </c>
      <c r="BY1697" s="425"/>
      <c r="BZ1697" s="425"/>
      <c r="CA1697" s="425"/>
      <c r="CB1697" s="361" t="str">
        <f>_xll.SRS1Splines.Functions25.Linear_Interp(V_NSPC!$N$4:$N$67,V_NSPC!$P$4:$P$67,CI1697)</f>
        <v>Error reading input X value(s): The value is not a number</v>
      </c>
      <c r="CC1697" s="361" t="e">
        <f>(CB1697/V_NSPC!$T$5)*100</f>
        <v>#VALUE!</v>
      </c>
      <c r="CD1697" s="353" t="e">
        <f>CB1697-V_NSPC!$T$6</f>
        <v>#VALUE!</v>
      </c>
      <c r="CE1697" s="361">
        <f>IFERROR((CB1697 - V_NSPC!$T$6) / (V_NSPC!$T$5- V_NSPC!$T$6) * 100, 0)</f>
        <v>0</v>
      </c>
      <c r="CF1697" s="361">
        <v>995</v>
      </c>
      <c r="CG1697" s="361">
        <v>955</v>
      </c>
      <c r="CH1697" s="361"/>
      <c r="CI1697" s="429"/>
      <c r="CJ1697" s="361"/>
      <c r="CK1697" s="426"/>
      <c r="CL1697" s="424"/>
      <c r="CM1697" s="361">
        <v>3.810974400000001</v>
      </c>
      <c r="CN1697" s="425"/>
      <c r="CO1697" s="425"/>
      <c r="CP1697" s="425"/>
      <c r="CQ1697" s="361" t="str">
        <f>_xll.SRS1Splines.Functions25.Linear_Interp(V_NSPC!$X$4:$X$46,V_NSPC!$Z$4:$Z$46,CX1697)</f>
        <v>Error reading input X value(s): The value is not a number</v>
      </c>
      <c r="CR1697" s="361" t="e">
        <f>(CQ1697/V_NSPC!$AD$5)*100</f>
        <v>#VALUE!</v>
      </c>
      <c r="CS1697" s="353" t="e">
        <f>CQ1697-V_NSPC!$AD$6</f>
        <v>#VALUE!</v>
      </c>
      <c r="CT1697" s="361">
        <f>IFERROR((CQ1697 - V_NSPC!$AD$6) / (V_NSPC!$AD$5- V_NSPC!$AD$6) * 100, 0)</f>
        <v>0</v>
      </c>
      <c r="CU1697" s="361">
        <v>909</v>
      </c>
      <c r="CV1697" s="361">
        <v>905</v>
      </c>
      <c r="CW1697" s="361"/>
      <c r="CX1697" s="429"/>
      <c r="CY1697" s="361">
        <v>3.8335483870967741</v>
      </c>
      <c r="CZ1697" s="426"/>
    </row>
    <row r="1698" spans="1:104">
      <c r="A1698" s="352">
        <v>46257</v>
      </c>
      <c r="B1698" s="430"/>
      <c r="C1698" s="420">
        <v>5.6677419354838703</v>
      </c>
      <c r="D1698" s="421"/>
      <c r="E1698" s="421"/>
      <c r="F1698" s="421"/>
      <c r="G1698" s="361" t="e">
        <f>_xll.SRS1Splines.Functions25.Linear_Interp(V_NEM!$R$687:$R$703,V_NEM!$T$687:$T$703,M1698)+_xll.SRS1Splines.Functions25.Linear_Interp(V_NEM!$AB$687:$AB$703,V_NEM!$AD$687:$AD$703,N1698)</f>
        <v>#VALUE!</v>
      </c>
      <c r="H1698" s="353" t="e">
        <f>(G1698/(V_NEM!$T$696+V_NEM!$AD$696))*100</f>
        <v>#VALUE!</v>
      </c>
      <c r="I1698" s="353" t="e">
        <f>G1698-(V_NEM!$T$694+V_NEM!$AD$694)</f>
        <v>#VALUE!</v>
      </c>
      <c r="J1698" s="353">
        <f>((IFERROR((_xll.SRS1Splines.Functions25.Linear_Interp(V_NEM!$R$687:$R$703,V_NEM!$T$687:$T$703,M1698) - V_NEM!$X$689) / (V_NEM!$X$688- V_NEM!$X$689) * 100, 0))+(IFERROR((_xll.SRS1Splines.Functions25.Linear_Interp(V_NEM!$AB$687:$AB$703,V_NEM!$AD$687:$AD$703,N1698) - V_NEM!$AH$689) / (V_NEM!$AH$688- V_NEM!$AH$689) * 100, 0)))/2</f>
        <v>0</v>
      </c>
      <c r="K1698" s="353">
        <v>784.3</v>
      </c>
      <c r="L1698" s="353">
        <v>781.8</v>
      </c>
      <c r="M1698" s="422"/>
      <c r="N1698" s="422"/>
      <c r="O1698" s="361">
        <v>2.8646528387096772</v>
      </c>
      <c r="P1698" s="423"/>
      <c r="Q1698" s="424"/>
      <c r="R1698" s="361">
        <v>6.9119354838709679</v>
      </c>
      <c r="S1698" s="425"/>
      <c r="T1698" s="425"/>
      <c r="U1698" s="425"/>
      <c r="V1698" s="361" t="str">
        <f>_xll.SRS1Splines.Functions25.Linear_Interp(V_NK3!$P$8:$P$32,V_NK3!$R$8:$R$32,AC1698)</f>
        <v>Error reading input X value(s): The value is not a number</v>
      </c>
      <c r="W1698" s="361" t="e">
        <f>(V1698/V_NK3!$R$28)*100</f>
        <v>#VALUE!</v>
      </c>
      <c r="X1698" s="353" t="e">
        <f>V1698-V_NK3!$R$8</f>
        <v>#VALUE!</v>
      </c>
      <c r="Y1698" s="353">
        <f>IFERROR((V1698 - V_NK3!$V$10) / (V_NK3!$V$9- V_NK3!$V$10) * 100, 0)</f>
        <v>0</v>
      </c>
      <c r="Z1698" s="353">
        <v>541.79999999999995</v>
      </c>
      <c r="AA1698" s="353">
        <v>521</v>
      </c>
      <c r="AB1698" s="361">
        <v>529.10553272462471</v>
      </c>
      <c r="AC1698" s="422"/>
      <c r="AD1698" s="353">
        <v>0.87096774193548387</v>
      </c>
      <c r="AE1698" s="426"/>
      <c r="AF1698" s="427"/>
      <c r="AG1698" s="361">
        <v>2.2464516129032259</v>
      </c>
      <c r="AH1698" s="425"/>
      <c r="AI1698" s="425"/>
      <c r="AJ1698" s="425"/>
      <c r="AK1698" s="361" t="str">
        <f>_xll.SRS1Splines.Functions25.Linear_Interp(V_NK2!$R$10:$R$21,V_NK2!$T$10:$T$21,AR1698)</f>
        <v>Error reading input X value(s): The value is not a number</v>
      </c>
      <c r="AL1698" s="361" t="e">
        <f>(AK1698/V_NK2!$T$18)*100</f>
        <v>#VALUE!</v>
      </c>
      <c r="AM1698" s="353" t="e">
        <f>AK1698-V_NK2!$T$11</f>
        <v>#VALUE!</v>
      </c>
      <c r="AN1698" s="353">
        <f>IFERROR((AK1698 - V_NK2!$X$12) / (V_NK2!$X$11- V_NK2!$X$12) * 100, 0)</f>
        <v>0</v>
      </c>
      <c r="AO1698" s="353">
        <v>427</v>
      </c>
      <c r="AP1698" s="353">
        <v>420</v>
      </c>
      <c r="AQ1698" s="353"/>
      <c r="AR1698" s="422"/>
      <c r="AS1698" s="361">
        <v>1.3870967741935485</v>
      </c>
      <c r="AT1698" s="426"/>
      <c r="AU1698" s="424"/>
      <c r="AV1698" s="361">
        <v>1.521504</v>
      </c>
      <c r="AW1698" s="425"/>
      <c r="AX1698" s="425"/>
      <c r="AY1698" s="425"/>
      <c r="AZ1698" s="361" t="str">
        <f>_xll.SRS1Splines.Functions25.Linear_Interp(V_NNG3A!$H$4:$H$12,V_NNG3A!$I$4:$I$12,BF1698)</f>
        <v>Error reading input X value(s): The value is not a number</v>
      </c>
      <c r="BA1698" s="361" t="e">
        <f>(AZ1698/V_NNG3A!$I$8)*100</f>
        <v>#VALUE!</v>
      </c>
      <c r="BB1698" s="353" t="str">
        <f>_xll.SRS1Splines.Functions25.Linear_Interp(V_NNG3A!$H$4:$H$12,V_NNG3A!$J$4:$J$12,BF1698)</f>
        <v>Error reading input X value(s): The value is not a number</v>
      </c>
      <c r="BC1698" s="353">
        <f>IFERROR((AZ1698-V_NNG3A!$J$20) / (V_NNG3A!$J$19-V_NNG3A!$J$20) * 100, 0)</f>
        <v>0</v>
      </c>
      <c r="BD1698" s="353">
        <v>1050</v>
      </c>
      <c r="BE1698" s="353">
        <v>1047</v>
      </c>
      <c r="BF1698" s="428"/>
      <c r="BG1698" s="361">
        <v>0.54193548387096779</v>
      </c>
      <c r="BH1698" s="426"/>
      <c r="BI1698" s="424"/>
      <c r="BJ1698" s="361">
        <v>6.1292160000000004</v>
      </c>
      <c r="BK1698" s="425"/>
      <c r="BL1698" s="425"/>
      <c r="BM1698" s="425">
        <f t="shared" si="28"/>
        <v>0</v>
      </c>
      <c r="BN1698" s="361" t="str">
        <f>_xll.SRS1Splines.Functions25.Linear_Interp(V_XNN1!$K$3:$K$8,V_XNN1!$L$3:$L$8,BT1698)</f>
        <v>Error reading input X value(s): The value is not a number</v>
      </c>
      <c r="BO1698" s="361" t="e">
        <f>(BN1698/V_XNN1!$L$7)*100</f>
        <v>#VALUE!</v>
      </c>
      <c r="BP1698" s="353" t="str">
        <f>_xll.SRS1Splines.Functions25.Linear_Interp(V_XNN1!$K$3:$K$8,V_XNN1!$M$3:$M$8,BT1698)</f>
        <v>Error reading input X value(s): The value is not a number</v>
      </c>
      <c r="BQ1698" s="353">
        <f>IFERROR((BN1698 - V_XNN1!$M$16) / (V_XNN1!$M$15- V_XNN1!$M$16) * 100, 0)</f>
        <v>0</v>
      </c>
      <c r="BR1698" s="353">
        <v>252</v>
      </c>
      <c r="BS1698" s="353">
        <v>249</v>
      </c>
      <c r="BT1698" s="428"/>
      <c r="BU1698" s="361">
        <v>0.33805200000000002</v>
      </c>
      <c r="BV1698" s="426"/>
      <c r="BW1698" s="424"/>
      <c r="BX1698" s="361">
        <v>3.810974400000001</v>
      </c>
      <c r="BY1698" s="425"/>
      <c r="BZ1698" s="425"/>
      <c r="CA1698" s="425"/>
      <c r="CB1698" s="361" t="str">
        <f>_xll.SRS1Splines.Functions25.Linear_Interp(V_NSPC!$N$4:$N$67,V_NSPC!$P$4:$P$67,CI1698)</f>
        <v>Error reading input X value(s): The value is not a number</v>
      </c>
      <c r="CC1698" s="361" t="e">
        <f>(CB1698/V_NSPC!$T$5)*100</f>
        <v>#VALUE!</v>
      </c>
      <c r="CD1698" s="353" t="e">
        <f>CB1698-V_NSPC!$T$6</f>
        <v>#VALUE!</v>
      </c>
      <c r="CE1698" s="361">
        <f>IFERROR((CB1698 - V_NSPC!$T$6) / (V_NSPC!$T$5- V_NSPC!$T$6) * 100, 0)</f>
        <v>0</v>
      </c>
      <c r="CF1698" s="361">
        <v>995</v>
      </c>
      <c r="CG1698" s="361">
        <v>955</v>
      </c>
      <c r="CH1698" s="361"/>
      <c r="CI1698" s="429"/>
      <c r="CJ1698" s="361"/>
      <c r="CK1698" s="426"/>
      <c r="CL1698" s="424"/>
      <c r="CM1698" s="361">
        <v>3.810974400000001</v>
      </c>
      <c r="CN1698" s="425"/>
      <c r="CO1698" s="425"/>
      <c r="CP1698" s="425"/>
      <c r="CQ1698" s="361" t="str">
        <f>_xll.SRS1Splines.Functions25.Linear_Interp(V_NSPC!$X$4:$X$46,V_NSPC!$Z$4:$Z$46,CX1698)</f>
        <v>Error reading input X value(s): The value is not a number</v>
      </c>
      <c r="CR1698" s="361" t="e">
        <f>(CQ1698/V_NSPC!$AD$5)*100</f>
        <v>#VALUE!</v>
      </c>
      <c r="CS1698" s="353" t="e">
        <f>CQ1698-V_NSPC!$AD$6</f>
        <v>#VALUE!</v>
      </c>
      <c r="CT1698" s="361">
        <f>IFERROR((CQ1698 - V_NSPC!$AD$6) / (V_NSPC!$AD$5- V_NSPC!$AD$6) * 100, 0)</f>
        <v>0</v>
      </c>
      <c r="CU1698" s="361">
        <v>909</v>
      </c>
      <c r="CV1698" s="361">
        <v>905</v>
      </c>
      <c r="CW1698" s="361"/>
      <c r="CX1698" s="429"/>
      <c r="CY1698" s="361">
        <v>3.8335483870967741</v>
      </c>
      <c r="CZ1698" s="426"/>
    </row>
    <row r="1699" spans="1:104">
      <c r="A1699" s="352">
        <v>46258</v>
      </c>
      <c r="B1699" s="430"/>
      <c r="C1699" s="420">
        <v>5.6677419354838703</v>
      </c>
      <c r="D1699" s="421"/>
      <c r="E1699" s="421"/>
      <c r="F1699" s="421"/>
      <c r="G1699" s="361" t="e">
        <f>_xll.SRS1Splines.Functions25.Linear_Interp(V_NEM!$R$687:$R$703,V_NEM!$T$687:$T$703,M1699)+_xll.SRS1Splines.Functions25.Linear_Interp(V_NEM!$AB$687:$AB$703,V_NEM!$AD$687:$AD$703,N1699)</f>
        <v>#VALUE!</v>
      </c>
      <c r="H1699" s="353" t="e">
        <f>(G1699/(V_NEM!$T$696+V_NEM!$AD$696))*100</f>
        <v>#VALUE!</v>
      </c>
      <c r="I1699" s="353" t="e">
        <f>G1699-(V_NEM!$T$694+V_NEM!$AD$694)</f>
        <v>#VALUE!</v>
      </c>
      <c r="J1699" s="353">
        <f>((IFERROR((_xll.SRS1Splines.Functions25.Linear_Interp(V_NEM!$R$687:$R$703,V_NEM!$T$687:$T$703,M1699) - V_NEM!$X$689) / (V_NEM!$X$688- V_NEM!$X$689) * 100, 0))+(IFERROR((_xll.SRS1Splines.Functions25.Linear_Interp(V_NEM!$AB$687:$AB$703,V_NEM!$AD$687:$AD$703,N1699) - V_NEM!$AH$689) / (V_NEM!$AH$688- V_NEM!$AH$689) * 100, 0)))/2</f>
        <v>0</v>
      </c>
      <c r="K1699" s="353">
        <v>784.3</v>
      </c>
      <c r="L1699" s="353">
        <v>781.8</v>
      </c>
      <c r="M1699" s="422"/>
      <c r="N1699" s="422"/>
      <c r="O1699" s="361">
        <v>2.8646528387096772</v>
      </c>
      <c r="P1699" s="423"/>
      <c r="Q1699" s="424"/>
      <c r="R1699" s="361">
        <v>6.9119354838709679</v>
      </c>
      <c r="S1699" s="425"/>
      <c r="T1699" s="425"/>
      <c r="U1699" s="425"/>
      <c r="V1699" s="361" t="str">
        <f>_xll.SRS1Splines.Functions25.Linear_Interp(V_NK3!$P$8:$P$32,V_NK3!$R$8:$R$32,AC1699)</f>
        <v>Error reading input X value(s): The value is not a number</v>
      </c>
      <c r="W1699" s="361" t="e">
        <f>(V1699/V_NK3!$R$28)*100</f>
        <v>#VALUE!</v>
      </c>
      <c r="X1699" s="353" t="e">
        <f>V1699-V_NK3!$R$8</f>
        <v>#VALUE!</v>
      </c>
      <c r="Y1699" s="353">
        <f>IFERROR((V1699 - V_NK3!$V$10) / (V_NK3!$V$9- V_NK3!$V$10) * 100, 0)</f>
        <v>0</v>
      </c>
      <c r="Z1699" s="353">
        <v>541.79999999999995</v>
      </c>
      <c r="AA1699" s="353">
        <v>521</v>
      </c>
      <c r="AB1699" s="361">
        <v>529.10553272462471</v>
      </c>
      <c r="AC1699" s="422"/>
      <c r="AD1699" s="353">
        <v>0.87096774193548387</v>
      </c>
      <c r="AE1699" s="426"/>
      <c r="AF1699" s="427"/>
      <c r="AG1699" s="361">
        <v>2.2464516129032259</v>
      </c>
      <c r="AH1699" s="425"/>
      <c r="AI1699" s="425"/>
      <c r="AJ1699" s="425"/>
      <c r="AK1699" s="361" t="str">
        <f>_xll.SRS1Splines.Functions25.Linear_Interp(V_NK2!$R$10:$R$21,V_NK2!$T$10:$T$21,AR1699)</f>
        <v>Error reading input X value(s): The value is not a number</v>
      </c>
      <c r="AL1699" s="361" t="e">
        <f>(AK1699/V_NK2!$T$18)*100</f>
        <v>#VALUE!</v>
      </c>
      <c r="AM1699" s="353" t="e">
        <f>AK1699-V_NK2!$T$11</f>
        <v>#VALUE!</v>
      </c>
      <c r="AN1699" s="353">
        <f>IFERROR((AK1699 - V_NK2!$X$12) / (V_NK2!$X$11- V_NK2!$X$12) * 100, 0)</f>
        <v>0</v>
      </c>
      <c r="AO1699" s="353">
        <v>427</v>
      </c>
      <c r="AP1699" s="353">
        <v>420</v>
      </c>
      <c r="AQ1699" s="353"/>
      <c r="AR1699" s="422"/>
      <c r="AS1699" s="361">
        <v>1.3870967741935485</v>
      </c>
      <c r="AT1699" s="426"/>
      <c r="AU1699" s="424"/>
      <c r="AV1699" s="361">
        <v>1.521504</v>
      </c>
      <c r="AW1699" s="425"/>
      <c r="AX1699" s="425"/>
      <c r="AY1699" s="425"/>
      <c r="AZ1699" s="361" t="str">
        <f>_xll.SRS1Splines.Functions25.Linear_Interp(V_NNG3A!$H$4:$H$12,V_NNG3A!$I$4:$I$12,BF1699)</f>
        <v>Error reading input X value(s): The value is not a number</v>
      </c>
      <c r="BA1699" s="361" t="e">
        <f>(AZ1699/V_NNG3A!$I$8)*100</f>
        <v>#VALUE!</v>
      </c>
      <c r="BB1699" s="353" t="str">
        <f>_xll.SRS1Splines.Functions25.Linear_Interp(V_NNG3A!$H$4:$H$12,V_NNG3A!$J$4:$J$12,BF1699)</f>
        <v>Error reading input X value(s): The value is not a number</v>
      </c>
      <c r="BC1699" s="353">
        <f>IFERROR((AZ1699-V_NNG3A!$J$20) / (V_NNG3A!$J$19-V_NNG3A!$J$20) * 100, 0)</f>
        <v>0</v>
      </c>
      <c r="BD1699" s="353">
        <v>1050</v>
      </c>
      <c r="BE1699" s="353">
        <v>1047</v>
      </c>
      <c r="BF1699" s="428"/>
      <c r="BG1699" s="361">
        <v>0.54193548387096779</v>
      </c>
      <c r="BH1699" s="426"/>
      <c r="BI1699" s="424"/>
      <c r="BJ1699" s="361">
        <v>6.1292160000000004</v>
      </c>
      <c r="BK1699" s="425"/>
      <c r="BL1699" s="425"/>
      <c r="BM1699" s="425">
        <f t="shared" si="28"/>
        <v>0</v>
      </c>
      <c r="BN1699" s="361" t="str">
        <f>_xll.SRS1Splines.Functions25.Linear_Interp(V_XNN1!$K$3:$K$8,V_XNN1!$L$3:$L$8,BT1699)</f>
        <v>Error reading input X value(s): The value is not a number</v>
      </c>
      <c r="BO1699" s="361" t="e">
        <f>(BN1699/V_XNN1!$L$7)*100</f>
        <v>#VALUE!</v>
      </c>
      <c r="BP1699" s="353" t="str">
        <f>_xll.SRS1Splines.Functions25.Linear_Interp(V_XNN1!$K$3:$K$8,V_XNN1!$M$3:$M$8,BT1699)</f>
        <v>Error reading input X value(s): The value is not a number</v>
      </c>
      <c r="BQ1699" s="353">
        <f>IFERROR((BN1699 - V_XNN1!$M$16) / (V_XNN1!$M$15- V_XNN1!$M$16) * 100, 0)</f>
        <v>0</v>
      </c>
      <c r="BR1699" s="353">
        <v>252</v>
      </c>
      <c r="BS1699" s="353">
        <v>249</v>
      </c>
      <c r="BT1699" s="428"/>
      <c r="BU1699" s="361">
        <v>0.33805200000000002</v>
      </c>
      <c r="BV1699" s="426"/>
      <c r="BW1699" s="424"/>
      <c r="BX1699" s="361">
        <v>3.810974400000001</v>
      </c>
      <c r="BY1699" s="425"/>
      <c r="BZ1699" s="425"/>
      <c r="CA1699" s="425"/>
      <c r="CB1699" s="361" t="str">
        <f>_xll.SRS1Splines.Functions25.Linear_Interp(V_NSPC!$N$4:$N$67,V_NSPC!$P$4:$P$67,CI1699)</f>
        <v>Error reading input X value(s): The value is not a number</v>
      </c>
      <c r="CC1699" s="361" t="e">
        <f>(CB1699/V_NSPC!$T$5)*100</f>
        <v>#VALUE!</v>
      </c>
      <c r="CD1699" s="353" t="e">
        <f>CB1699-V_NSPC!$T$6</f>
        <v>#VALUE!</v>
      </c>
      <c r="CE1699" s="361">
        <f>IFERROR((CB1699 - V_NSPC!$T$6) / (V_NSPC!$T$5- V_NSPC!$T$6) * 100, 0)</f>
        <v>0</v>
      </c>
      <c r="CF1699" s="361">
        <v>995</v>
      </c>
      <c r="CG1699" s="361">
        <v>955</v>
      </c>
      <c r="CH1699" s="361"/>
      <c r="CI1699" s="429"/>
      <c r="CJ1699" s="361"/>
      <c r="CK1699" s="426"/>
      <c r="CL1699" s="424"/>
      <c r="CM1699" s="361">
        <v>3.810974400000001</v>
      </c>
      <c r="CN1699" s="425"/>
      <c r="CO1699" s="425"/>
      <c r="CP1699" s="425"/>
      <c r="CQ1699" s="361" t="str">
        <f>_xll.SRS1Splines.Functions25.Linear_Interp(V_NSPC!$X$4:$X$46,V_NSPC!$Z$4:$Z$46,CX1699)</f>
        <v>Error reading input X value(s): The value is not a number</v>
      </c>
      <c r="CR1699" s="361" t="e">
        <f>(CQ1699/V_NSPC!$AD$5)*100</f>
        <v>#VALUE!</v>
      </c>
      <c r="CS1699" s="353" t="e">
        <f>CQ1699-V_NSPC!$AD$6</f>
        <v>#VALUE!</v>
      </c>
      <c r="CT1699" s="361">
        <f>IFERROR((CQ1699 - V_NSPC!$AD$6) / (V_NSPC!$AD$5- V_NSPC!$AD$6) * 100, 0)</f>
        <v>0</v>
      </c>
      <c r="CU1699" s="361">
        <v>909</v>
      </c>
      <c r="CV1699" s="361">
        <v>905</v>
      </c>
      <c r="CW1699" s="361"/>
      <c r="CX1699" s="429"/>
      <c r="CY1699" s="361">
        <v>3.8335483870967741</v>
      </c>
      <c r="CZ1699" s="426"/>
    </row>
    <row r="1700" spans="1:104">
      <c r="A1700" s="352">
        <v>46259</v>
      </c>
      <c r="B1700" s="430"/>
      <c r="C1700" s="420">
        <v>5.6677419354838703</v>
      </c>
      <c r="D1700" s="421"/>
      <c r="E1700" s="421"/>
      <c r="F1700" s="421"/>
      <c r="G1700" s="361" t="e">
        <f>_xll.SRS1Splines.Functions25.Linear_Interp(V_NEM!$R$687:$R$703,V_NEM!$T$687:$T$703,M1700)+_xll.SRS1Splines.Functions25.Linear_Interp(V_NEM!$AB$687:$AB$703,V_NEM!$AD$687:$AD$703,N1700)</f>
        <v>#VALUE!</v>
      </c>
      <c r="H1700" s="353" t="e">
        <f>(G1700/(V_NEM!$T$696+V_NEM!$AD$696))*100</f>
        <v>#VALUE!</v>
      </c>
      <c r="I1700" s="353" t="e">
        <f>G1700-(V_NEM!$T$694+V_NEM!$AD$694)</f>
        <v>#VALUE!</v>
      </c>
      <c r="J1700" s="353">
        <f>((IFERROR((_xll.SRS1Splines.Functions25.Linear_Interp(V_NEM!$R$687:$R$703,V_NEM!$T$687:$T$703,M1700) - V_NEM!$X$689) / (V_NEM!$X$688- V_NEM!$X$689) * 100, 0))+(IFERROR((_xll.SRS1Splines.Functions25.Linear_Interp(V_NEM!$AB$687:$AB$703,V_NEM!$AD$687:$AD$703,N1700) - V_NEM!$AH$689) / (V_NEM!$AH$688- V_NEM!$AH$689) * 100, 0)))/2</f>
        <v>0</v>
      </c>
      <c r="K1700" s="353">
        <v>784.3</v>
      </c>
      <c r="L1700" s="353">
        <v>781.8</v>
      </c>
      <c r="M1700" s="422"/>
      <c r="N1700" s="422"/>
      <c r="O1700" s="361">
        <v>2.8646528387096772</v>
      </c>
      <c r="P1700" s="423"/>
      <c r="Q1700" s="424"/>
      <c r="R1700" s="361">
        <v>6.9119354838709679</v>
      </c>
      <c r="S1700" s="425"/>
      <c r="T1700" s="425"/>
      <c r="U1700" s="425"/>
      <c r="V1700" s="361" t="str">
        <f>_xll.SRS1Splines.Functions25.Linear_Interp(V_NK3!$P$8:$P$32,V_NK3!$R$8:$R$32,AC1700)</f>
        <v>Error reading input X value(s): The value is not a number</v>
      </c>
      <c r="W1700" s="361" t="e">
        <f>(V1700/V_NK3!$R$28)*100</f>
        <v>#VALUE!</v>
      </c>
      <c r="X1700" s="353" t="e">
        <f>V1700-V_NK3!$R$8</f>
        <v>#VALUE!</v>
      </c>
      <c r="Y1700" s="353">
        <f>IFERROR((V1700 - V_NK3!$V$10) / (V_NK3!$V$9- V_NK3!$V$10) * 100, 0)</f>
        <v>0</v>
      </c>
      <c r="Z1700" s="353">
        <v>541.79999999999995</v>
      </c>
      <c r="AA1700" s="353">
        <v>521</v>
      </c>
      <c r="AB1700" s="361">
        <v>529.10553272462471</v>
      </c>
      <c r="AC1700" s="422"/>
      <c r="AD1700" s="353">
        <v>0.87096774193548387</v>
      </c>
      <c r="AE1700" s="426"/>
      <c r="AF1700" s="427"/>
      <c r="AG1700" s="361">
        <v>2.2464516129032259</v>
      </c>
      <c r="AH1700" s="425"/>
      <c r="AI1700" s="425"/>
      <c r="AJ1700" s="425"/>
      <c r="AK1700" s="361" t="str">
        <f>_xll.SRS1Splines.Functions25.Linear_Interp(V_NK2!$R$10:$R$21,V_NK2!$T$10:$T$21,AR1700)</f>
        <v>Error reading input X value(s): The value is not a number</v>
      </c>
      <c r="AL1700" s="361" t="e">
        <f>(AK1700/V_NK2!$T$18)*100</f>
        <v>#VALUE!</v>
      </c>
      <c r="AM1700" s="353" t="e">
        <f>AK1700-V_NK2!$T$11</f>
        <v>#VALUE!</v>
      </c>
      <c r="AN1700" s="353">
        <f>IFERROR((AK1700 - V_NK2!$X$12) / (V_NK2!$X$11- V_NK2!$X$12) * 100, 0)</f>
        <v>0</v>
      </c>
      <c r="AO1700" s="353">
        <v>427</v>
      </c>
      <c r="AP1700" s="353">
        <v>420</v>
      </c>
      <c r="AQ1700" s="353"/>
      <c r="AR1700" s="422"/>
      <c r="AS1700" s="361">
        <v>1.3870967741935485</v>
      </c>
      <c r="AT1700" s="426"/>
      <c r="AU1700" s="424"/>
      <c r="AV1700" s="361">
        <v>1.521504</v>
      </c>
      <c r="AW1700" s="425"/>
      <c r="AX1700" s="425"/>
      <c r="AY1700" s="425"/>
      <c r="AZ1700" s="361" t="str">
        <f>_xll.SRS1Splines.Functions25.Linear_Interp(V_NNG3A!$H$4:$H$12,V_NNG3A!$I$4:$I$12,BF1700)</f>
        <v>Error reading input X value(s): The value is not a number</v>
      </c>
      <c r="BA1700" s="361" t="e">
        <f>(AZ1700/V_NNG3A!$I$8)*100</f>
        <v>#VALUE!</v>
      </c>
      <c r="BB1700" s="353" t="str">
        <f>_xll.SRS1Splines.Functions25.Linear_Interp(V_NNG3A!$H$4:$H$12,V_NNG3A!$J$4:$J$12,BF1700)</f>
        <v>Error reading input X value(s): The value is not a number</v>
      </c>
      <c r="BC1700" s="353">
        <f>IFERROR((AZ1700-V_NNG3A!$J$20) / (V_NNG3A!$J$19-V_NNG3A!$J$20) * 100, 0)</f>
        <v>0</v>
      </c>
      <c r="BD1700" s="353">
        <v>1050</v>
      </c>
      <c r="BE1700" s="353">
        <v>1047</v>
      </c>
      <c r="BF1700" s="428"/>
      <c r="BG1700" s="361">
        <v>0.54193548387096779</v>
      </c>
      <c r="BH1700" s="426"/>
      <c r="BI1700" s="424"/>
      <c r="BJ1700" s="361">
        <v>6.1292160000000004</v>
      </c>
      <c r="BK1700" s="425"/>
      <c r="BL1700" s="425"/>
      <c r="BM1700" s="425">
        <f t="shared" si="28"/>
        <v>0</v>
      </c>
      <c r="BN1700" s="361" t="str">
        <f>_xll.SRS1Splines.Functions25.Linear_Interp(V_XNN1!$K$3:$K$8,V_XNN1!$L$3:$L$8,BT1700)</f>
        <v>Error reading input X value(s): The value is not a number</v>
      </c>
      <c r="BO1700" s="361" t="e">
        <f>(BN1700/V_XNN1!$L$7)*100</f>
        <v>#VALUE!</v>
      </c>
      <c r="BP1700" s="353" t="str">
        <f>_xll.SRS1Splines.Functions25.Linear_Interp(V_XNN1!$K$3:$K$8,V_XNN1!$M$3:$M$8,BT1700)</f>
        <v>Error reading input X value(s): The value is not a number</v>
      </c>
      <c r="BQ1700" s="353">
        <f>IFERROR((BN1700 - V_XNN1!$M$16) / (V_XNN1!$M$15- V_XNN1!$M$16) * 100, 0)</f>
        <v>0</v>
      </c>
      <c r="BR1700" s="353">
        <v>252</v>
      </c>
      <c r="BS1700" s="353">
        <v>249</v>
      </c>
      <c r="BT1700" s="428"/>
      <c r="BU1700" s="361">
        <v>0.33805200000000002</v>
      </c>
      <c r="BV1700" s="426"/>
      <c r="BW1700" s="424"/>
      <c r="BX1700" s="361">
        <v>3.810974400000001</v>
      </c>
      <c r="BY1700" s="425"/>
      <c r="BZ1700" s="425"/>
      <c r="CA1700" s="425"/>
      <c r="CB1700" s="361" t="str">
        <f>_xll.SRS1Splines.Functions25.Linear_Interp(V_NSPC!$N$4:$N$67,V_NSPC!$P$4:$P$67,CI1700)</f>
        <v>Error reading input X value(s): The value is not a number</v>
      </c>
      <c r="CC1700" s="361" t="e">
        <f>(CB1700/V_NSPC!$T$5)*100</f>
        <v>#VALUE!</v>
      </c>
      <c r="CD1700" s="353" t="e">
        <f>CB1700-V_NSPC!$T$6</f>
        <v>#VALUE!</v>
      </c>
      <c r="CE1700" s="361">
        <f>IFERROR((CB1700 - V_NSPC!$T$6) / (V_NSPC!$T$5- V_NSPC!$T$6) * 100, 0)</f>
        <v>0</v>
      </c>
      <c r="CF1700" s="361">
        <v>995</v>
      </c>
      <c r="CG1700" s="361">
        <v>955</v>
      </c>
      <c r="CH1700" s="361"/>
      <c r="CI1700" s="429"/>
      <c r="CJ1700" s="361"/>
      <c r="CK1700" s="426"/>
      <c r="CL1700" s="424"/>
      <c r="CM1700" s="361">
        <v>3.810974400000001</v>
      </c>
      <c r="CN1700" s="425"/>
      <c r="CO1700" s="425"/>
      <c r="CP1700" s="425"/>
      <c r="CQ1700" s="361" t="str">
        <f>_xll.SRS1Splines.Functions25.Linear_Interp(V_NSPC!$X$4:$X$46,V_NSPC!$Z$4:$Z$46,CX1700)</f>
        <v>Error reading input X value(s): The value is not a number</v>
      </c>
      <c r="CR1700" s="361" t="e">
        <f>(CQ1700/V_NSPC!$AD$5)*100</f>
        <v>#VALUE!</v>
      </c>
      <c r="CS1700" s="353" t="e">
        <f>CQ1700-V_NSPC!$AD$6</f>
        <v>#VALUE!</v>
      </c>
      <c r="CT1700" s="361">
        <f>IFERROR((CQ1700 - V_NSPC!$AD$6) / (V_NSPC!$AD$5- V_NSPC!$AD$6) * 100, 0)</f>
        <v>0</v>
      </c>
      <c r="CU1700" s="361">
        <v>909</v>
      </c>
      <c r="CV1700" s="361">
        <v>905</v>
      </c>
      <c r="CW1700" s="361"/>
      <c r="CX1700" s="429"/>
      <c r="CY1700" s="361">
        <v>3.8335483870967741</v>
      </c>
      <c r="CZ1700" s="426"/>
    </row>
    <row r="1701" spans="1:104">
      <c r="A1701" s="352">
        <v>46260</v>
      </c>
      <c r="B1701" s="430"/>
      <c r="C1701" s="420">
        <v>5.6677419354838703</v>
      </c>
      <c r="D1701" s="421"/>
      <c r="E1701" s="421"/>
      <c r="F1701" s="421"/>
      <c r="G1701" s="361" t="e">
        <f>_xll.SRS1Splines.Functions25.Linear_Interp(V_NEM!$R$687:$R$703,V_NEM!$T$687:$T$703,M1701)+_xll.SRS1Splines.Functions25.Linear_Interp(V_NEM!$AB$687:$AB$703,V_NEM!$AD$687:$AD$703,N1701)</f>
        <v>#VALUE!</v>
      </c>
      <c r="H1701" s="353" t="e">
        <f>(G1701/(V_NEM!$T$696+V_NEM!$AD$696))*100</f>
        <v>#VALUE!</v>
      </c>
      <c r="I1701" s="353" t="e">
        <f>G1701-(V_NEM!$T$694+V_NEM!$AD$694)</f>
        <v>#VALUE!</v>
      </c>
      <c r="J1701" s="353">
        <f>((IFERROR((_xll.SRS1Splines.Functions25.Linear_Interp(V_NEM!$R$687:$R$703,V_NEM!$T$687:$T$703,M1701) - V_NEM!$X$689) / (V_NEM!$X$688- V_NEM!$X$689) * 100, 0))+(IFERROR((_xll.SRS1Splines.Functions25.Linear_Interp(V_NEM!$AB$687:$AB$703,V_NEM!$AD$687:$AD$703,N1701) - V_NEM!$AH$689) / (V_NEM!$AH$688- V_NEM!$AH$689) * 100, 0)))/2</f>
        <v>0</v>
      </c>
      <c r="K1701" s="353">
        <v>784.3</v>
      </c>
      <c r="L1701" s="353">
        <v>781.8</v>
      </c>
      <c r="M1701" s="422"/>
      <c r="N1701" s="422"/>
      <c r="O1701" s="361">
        <v>2.8646528387096772</v>
      </c>
      <c r="P1701" s="423"/>
      <c r="Q1701" s="424"/>
      <c r="R1701" s="361">
        <v>6.9119354838709679</v>
      </c>
      <c r="S1701" s="425"/>
      <c r="T1701" s="425"/>
      <c r="U1701" s="425"/>
      <c r="V1701" s="361" t="str">
        <f>_xll.SRS1Splines.Functions25.Linear_Interp(V_NK3!$P$8:$P$32,V_NK3!$R$8:$R$32,AC1701)</f>
        <v>Error reading input X value(s): The value is not a number</v>
      </c>
      <c r="W1701" s="361" t="e">
        <f>(V1701/V_NK3!$R$28)*100</f>
        <v>#VALUE!</v>
      </c>
      <c r="X1701" s="353" t="e">
        <f>V1701-V_NK3!$R$8</f>
        <v>#VALUE!</v>
      </c>
      <c r="Y1701" s="353">
        <f>IFERROR((V1701 - V_NK3!$V$10) / (V_NK3!$V$9- V_NK3!$V$10) * 100, 0)</f>
        <v>0</v>
      </c>
      <c r="Z1701" s="353">
        <v>541.79999999999995</v>
      </c>
      <c r="AA1701" s="353">
        <v>521</v>
      </c>
      <c r="AB1701" s="361">
        <v>529.10553272462471</v>
      </c>
      <c r="AC1701" s="422"/>
      <c r="AD1701" s="353">
        <v>0.87096774193548387</v>
      </c>
      <c r="AE1701" s="426"/>
      <c r="AF1701" s="427"/>
      <c r="AG1701" s="361">
        <v>2.2464516129032259</v>
      </c>
      <c r="AH1701" s="425"/>
      <c r="AI1701" s="425"/>
      <c r="AJ1701" s="425"/>
      <c r="AK1701" s="361" t="str">
        <f>_xll.SRS1Splines.Functions25.Linear_Interp(V_NK2!$R$10:$R$21,V_NK2!$T$10:$T$21,AR1701)</f>
        <v>Error reading input X value(s): The value is not a number</v>
      </c>
      <c r="AL1701" s="361" t="e">
        <f>(AK1701/V_NK2!$T$18)*100</f>
        <v>#VALUE!</v>
      </c>
      <c r="AM1701" s="353" t="e">
        <f>AK1701-V_NK2!$T$11</f>
        <v>#VALUE!</v>
      </c>
      <c r="AN1701" s="353">
        <f>IFERROR((AK1701 - V_NK2!$X$12) / (V_NK2!$X$11- V_NK2!$X$12) * 100, 0)</f>
        <v>0</v>
      </c>
      <c r="AO1701" s="353">
        <v>427</v>
      </c>
      <c r="AP1701" s="353">
        <v>420</v>
      </c>
      <c r="AQ1701" s="353"/>
      <c r="AR1701" s="422"/>
      <c r="AS1701" s="361">
        <v>1.3870967741935485</v>
      </c>
      <c r="AT1701" s="426"/>
      <c r="AU1701" s="424"/>
      <c r="AV1701" s="361">
        <v>1.521504</v>
      </c>
      <c r="AW1701" s="425"/>
      <c r="AX1701" s="425"/>
      <c r="AY1701" s="425"/>
      <c r="AZ1701" s="361" t="str">
        <f>_xll.SRS1Splines.Functions25.Linear_Interp(V_NNG3A!$H$4:$H$12,V_NNG3A!$I$4:$I$12,BF1701)</f>
        <v>Error reading input X value(s): The value is not a number</v>
      </c>
      <c r="BA1701" s="361" t="e">
        <f>(AZ1701/V_NNG3A!$I$8)*100</f>
        <v>#VALUE!</v>
      </c>
      <c r="BB1701" s="353" t="str">
        <f>_xll.SRS1Splines.Functions25.Linear_Interp(V_NNG3A!$H$4:$H$12,V_NNG3A!$J$4:$J$12,BF1701)</f>
        <v>Error reading input X value(s): The value is not a number</v>
      </c>
      <c r="BC1701" s="353">
        <f>IFERROR((AZ1701-V_NNG3A!$J$20) / (V_NNG3A!$J$19-V_NNG3A!$J$20) * 100, 0)</f>
        <v>0</v>
      </c>
      <c r="BD1701" s="353">
        <v>1050</v>
      </c>
      <c r="BE1701" s="353">
        <v>1047</v>
      </c>
      <c r="BF1701" s="428"/>
      <c r="BG1701" s="361">
        <v>0.54193548387096779</v>
      </c>
      <c r="BH1701" s="426"/>
      <c r="BI1701" s="424"/>
      <c r="BJ1701" s="361">
        <v>6.1292160000000004</v>
      </c>
      <c r="BK1701" s="425"/>
      <c r="BL1701" s="425"/>
      <c r="BM1701" s="425">
        <f t="shared" si="28"/>
        <v>0</v>
      </c>
      <c r="BN1701" s="361" t="str">
        <f>_xll.SRS1Splines.Functions25.Linear_Interp(V_XNN1!$K$3:$K$8,V_XNN1!$L$3:$L$8,BT1701)</f>
        <v>Error reading input X value(s): The value is not a number</v>
      </c>
      <c r="BO1701" s="361" t="e">
        <f>(BN1701/V_XNN1!$L$7)*100</f>
        <v>#VALUE!</v>
      </c>
      <c r="BP1701" s="353" t="str">
        <f>_xll.SRS1Splines.Functions25.Linear_Interp(V_XNN1!$K$3:$K$8,V_XNN1!$M$3:$M$8,BT1701)</f>
        <v>Error reading input X value(s): The value is not a number</v>
      </c>
      <c r="BQ1701" s="353">
        <f>IFERROR((BN1701 - V_XNN1!$M$16) / (V_XNN1!$M$15- V_XNN1!$M$16) * 100, 0)</f>
        <v>0</v>
      </c>
      <c r="BR1701" s="353">
        <v>252</v>
      </c>
      <c r="BS1701" s="353">
        <v>249</v>
      </c>
      <c r="BT1701" s="428"/>
      <c r="BU1701" s="361">
        <v>0.33805200000000002</v>
      </c>
      <c r="BV1701" s="426"/>
      <c r="BW1701" s="424"/>
      <c r="BX1701" s="361">
        <v>3.810974400000001</v>
      </c>
      <c r="BY1701" s="425"/>
      <c r="BZ1701" s="425"/>
      <c r="CA1701" s="425"/>
      <c r="CB1701" s="361" t="str">
        <f>_xll.SRS1Splines.Functions25.Linear_Interp(V_NSPC!$N$4:$N$67,V_NSPC!$P$4:$P$67,CI1701)</f>
        <v>Error reading input X value(s): The value is not a number</v>
      </c>
      <c r="CC1701" s="361" t="e">
        <f>(CB1701/V_NSPC!$T$5)*100</f>
        <v>#VALUE!</v>
      </c>
      <c r="CD1701" s="353" t="e">
        <f>CB1701-V_NSPC!$T$6</f>
        <v>#VALUE!</v>
      </c>
      <c r="CE1701" s="361">
        <f>IFERROR((CB1701 - V_NSPC!$T$6) / (V_NSPC!$T$5- V_NSPC!$T$6) * 100, 0)</f>
        <v>0</v>
      </c>
      <c r="CF1701" s="361">
        <v>995</v>
      </c>
      <c r="CG1701" s="361">
        <v>955</v>
      </c>
      <c r="CH1701" s="361"/>
      <c r="CI1701" s="429"/>
      <c r="CJ1701" s="361"/>
      <c r="CK1701" s="426"/>
      <c r="CL1701" s="424"/>
      <c r="CM1701" s="361">
        <v>3.810974400000001</v>
      </c>
      <c r="CN1701" s="425"/>
      <c r="CO1701" s="425"/>
      <c r="CP1701" s="425"/>
      <c r="CQ1701" s="361" t="str">
        <f>_xll.SRS1Splines.Functions25.Linear_Interp(V_NSPC!$X$4:$X$46,V_NSPC!$Z$4:$Z$46,CX1701)</f>
        <v>Error reading input X value(s): The value is not a number</v>
      </c>
      <c r="CR1701" s="361" t="e">
        <f>(CQ1701/V_NSPC!$AD$5)*100</f>
        <v>#VALUE!</v>
      </c>
      <c r="CS1701" s="353" t="e">
        <f>CQ1701-V_NSPC!$AD$6</f>
        <v>#VALUE!</v>
      </c>
      <c r="CT1701" s="361">
        <f>IFERROR((CQ1701 - V_NSPC!$AD$6) / (V_NSPC!$AD$5- V_NSPC!$AD$6) * 100, 0)</f>
        <v>0</v>
      </c>
      <c r="CU1701" s="361">
        <v>909</v>
      </c>
      <c r="CV1701" s="361">
        <v>905</v>
      </c>
      <c r="CW1701" s="361"/>
      <c r="CX1701" s="429"/>
      <c r="CY1701" s="361">
        <v>3.8335483870967741</v>
      </c>
      <c r="CZ1701" s="426"/>
    </row>
    <row r="1702" spans="1:104">
      <c r="A1702" s="352">
        <v>46261</v>
      </c>
      <c r="B1702" s="430"/>
      <c r="C1702" s="420">
        <v>5.6677419354838703</v>
      </c>
      <c r="D1702" s="421"/>
      <c r="E1702" s="421"/>
      <c r="F1702" s="421"/>
      <c r="G1702" s="361" t="e">
        <f>_xll.SRS1Splines.Functions25.Linear_Interp(V_NEM!$R$687:$R$703,V_NEM!$T$687:$T$703,M1702)+_xll.SRS1Splines.Functions25.Linear_Interp(V_NEM!$AB$687:$AB$703,V_NEM!$AD$687:$AD$703,N1702)</f>
        <v>#VALUE!</v>
      </c>
      <c r="H1702" s="353" t="e">
        <f>(G1702/(V_NEM!$T$696+V_NEM!$AD$696))*100</f>
        <v>#VALUE!</v>
      </c>
      <c r="I1702" s="353" t="e">
        <f>G1702-(V_NEM!$T$694+V_NEM!$AD$694)</f>
        <v>#VALUE!</v>
      </c>
      <c r="J1702" s="353">
        <f>((IFERROR((_xll.SRS1Splines.Functions25.Linear_Interp(V_NEM!$R$687:$R$703,V_NEM!$T$687:$T$703,M1702) - V_NEM!$X$689) / (V_NEM!$X$688- V_NEM!$X$689) * 100, 0))+(IFERROR((_xll.SRS1Splines.Functions25.Linear_Interp(V_NEM!$AB$687:$AB$703,V_NEM!$AD$687:$AD$703,N1702) - V_NEM!$AH$689) / (V_NEM!$AH$688- V_NEM!$AH$689) * 100, 0)))/2</f>
        <v>0</v>
      </c>
      <c r="K1702" s="353">
        <v>784.3</v>
      </c>
      <c r="L1702" s="353">
        <v>781.8</v>
      </c>
      <c r="M1702" s="422"/>
      <c r="N1702" s="422"/>
      <c r="O1702" s="361">
        <v>2.8646528387096772</v>
      </c>
      <c r="P1702" s="423"/>
      <c r="Q1702" s="424"/>
      <c r="R1702" s="361">
        <v>6.9119354838709679</v>
      </c>
      <c r="S1702" s="425"/>
      <c r="T1702" s="425"/>
      <c r="U1702" s="425"/>
      <c r="V1702" s="361" t="str">
        <f>_xll.SRS1Splines.Functions25.Linear_Interp(V_NK3!$P$8:$P$32,V_NK3!$R$8:$R$32,AC1702)</f>
        <v>Error reading input X value(s): The value is not a number</v>
      </c>
      <c r="W1702" s="361" t="e">
        <f>(V1702/V_NK3!$R$28)*100</f>
        <v>#VALUE!</v>
      </c>
      <c r="X1702" s="353" t="e">
        <f>V1702-V_NK3!$R$8</f>
        <v>#VALUE!</v>
      </c>
      <c r="Y1702" s="353">
        <f>IFERROR((V1702 - V_NK3!$V$10) / (V_NK3!$V$9- V_NK3!$V$10) * 100, 0)</f>
        <v>0</v>
      </c>
      <c r="Z1702" s="353">
        <v>541.79999999999995</v>
      </c>
      <c r="AA1702" s="353">
        <v>521</v>
      </c>
      <c r="AB1702" s="361">
        <v>529.10553272462471</v>
      </c>
      <c r="AC1702" s="422"/>
      <c r="AD1702" s="353">
        <v>0.87096774193548387</v>
      </c>
      <c r="AE1702" s="426"/>
      <c r="AF1702" s="427"/>
      <c r="AG1702" s="361">
        <v>2.2464516129032259</v>
      </c>
      <c r="AH1702" s="425"/>
      <c r="AI1702" s="425"/>
      <c r="AJ1702" s="425"/>
      <c r="AK1702" s="361" t="str">
        <f>_xll.SRS1Splines.Functions25.Linear_Interp(V_NK2!$R$10:$R$21,V_NK2!$T$10:$T$21,AR1702)</f>
        <v>Error reading input X value(s): The value is not a number</v>
      </c>
      <c r="AL1702" s="361" t="e">
        <f>(AK1702/V_NK2!$T$18)*100</f>
        <v>#VALUE!</v>
      </c>
      <c r="AM1702" s="353" t="e">
        <f>AK1702-V_NK2!$T$11</f>
        <v>#VALUE!</v>
      </c>
      <c r="AN1702" s="353">
        <f>IFERROR((AK1702 - V_NK2!$X$12) / (V_NK2!$X$11- V_NK2!$X$12) * 100, 0)</f>
        <v>0</v>
      </c>
      <c r="AO1702" s="353">
        <v>427</v>
      </c>
      <c r="AP1702" s="353">
        <v>420</v>
      </c>
      <c r="AQ1702" s="353"/>
      <c r="AR1702" s="422"/>
      <c r="AS1702" s="361">
        <v>1.3870967741935485</v>
      </c>
      <c r="AT1702" s="426"/>
      <c r="AU1702" s="424"/>
      <c r="AV1702" s="361">
        <v>1.521504</v>
      </c>
      <c r="AW1702" s="425"/>
      <c r="AX1702" s="425"/>
      <c r="AY1702" s="425"/>
      <c r="AZ1702" s="361" t="str">
        <f>_xll.SRS1Splines.Functions25.Linear_Interp(V_NNG3A!$H$4:$H$12,V_NNG3A!$I$4:$I$12,BF1702)</f>
        <v>Error reading input X value(s): The value is not a number</v>
      </c>
      <c r="BA1702" s="361" t="e">
        <f>(AZ1702/V_NNG3A!$I$8)*100</f>
        <v>#VALUE!</v>
      </c>
      <c r="BB1702" s="353" t="str">
        <f>_xll.SRS1Splines.Functions25.Linear_Interp(V_NNG3A!$H$4:$H$12,V_NNG3A!$J$4:$J$12,BF1702)</f>
        <v>Error reading input X value(s): The value is not a number</v>
      </c>
      <c r="BC1702" s="353">
        <f>IFERROR((AZ1702-V_NNG3A!$J$20) / (V_NNG3A!$J$19-V_NNG3A!$J$20) * 100, 0)</f>
        <v>0</v>
      </c>
      <c r="BD1702" s="353">
        <v>1050</v>
      </c>
      <c r="BE1702" s="353">
        <v>1047</v>
      </c>
      <c r="BF1702" s="428"/>
      <c r="BG1702" s="361">
        <v>0.54193548387096779</v>
      </c>
      <c r="BH1702" s="426"/>
      <c r="BI1702" s="424"/>
      <c r="BJ1702" s="361">
        <v>6.1292160000000004</v>
      </c>
      <c r="BK1702" s="425"/>
      <c r="BL1702" s="425"/>
      <c r="BM1702" s="425">
        <f t="shared" si="28"/>
        <v>0</v>
      </c>
      <c r="BN1702" s="361" t="str">
        <f>_xll.SRS1Splines.Functions25.Linear_Interp(V_XNN1!$K$3:$K$8,V_XNN1!$L$3:$L$8,BT1702)</f>
        <v>Error reading input X value(s): The value is not a number</v>
      </c>
      <c r="BO1702" s="361" t="e">
        <f>(BN1702/V_XNN1!$L$7)*100</f>
        <v>#VALUE!</v>
      </c>
      <c r="BP1702" s="353" t="str">
        <f>_xll.SRS1Splines.Functions25.Linear_Interp(V_XNN1!$K$3:$K$8,V_XNN1!$M$3:$M$8,BT1702)</f>
        <v>Error reading input X value(s): The value is not a number</v>
      </c>
      <c r="BQ1702" s="353">
        <f>IFERROR((BN1702 - V_XNN1!$M$16) / (V_XNN1!$M$15- V_XNN1!$M$16) * 100, 0)</f>
        <v>0</v>
      </c>
      <c r="BR1702" s="353">
        <v>252</v>
      </c>
      <c r="BS1702" s="353">
        <v>249</v>
      </c>
      <c r="BT1702" s="428"/>
      <c r="BU1702" s="361">
        <v>0.33805200000000002</v>
      </c>
      <c r="BV1702" s="426"/>
      <c r="BW1702" s="424"/>
      <c r="BX1702" s="361">
        <v>3.810974400000001</v>
      </c>
      <c r="BY1702" s="425"/>
      <c r="BZ1702" s="425"/>
      <c r="CA1702" s="425"/>
      <c r="CB1702" s="361" t="str">
        <f>_xll.SRS1Splines.Functions25.Linear_Interp(V_NSPC!$N$4:$N$67,V_NSPC!$P$4:$P$67,CI1702)</f>
        <v>Error reading input X value(s): The value is not a number</v>
      </c>
      <c r="CC1702" s="361" t="e">
        <f>(CB1702/V_NSPC!$T$5)*100</f>
        <v>#VALUE!</v>
      </c>
      <c r="CD1702" s="353" t="e">
        <f>CB1702-V_NSPC!$T$6</f>
        <v>#VALUE!</v>
      </c>
      <c r="CE1702" s="361">
        <f>IFERROR((CB1702 - V_NSPC!$T$6) / (V_NSPC!$T$5- V_NSPC!$T$6) * 100, 0)</f>
        <v>0</v>
      </c>
      <c r="CF1702" s="361">
        <v>995</v>
      </c>
      <c r="CG1702" s="361">
        <v>955</v>
      </c>
      <c r="CH1702" s="361"/>
      <c r="CI1702" s="429"/>
      <c r="CJ1702" s="361"/>
      <c r="CK1702" s="426"/>
      <c r="CL1702" s="424"/>
      <c r="CM1702" s="361">
        <v>3.810974400000001</v>
      </c>
      <c r="CN1702" s="425"/>
      <c r="CO1702" s="425"/>
      <c r="CP1702" s="425"/>
      <c r="CQ1702" s="361" t="str">
        <f>_xll.SRS1Splines.Functions25.Linear_Interp(V_NSPC!$X$4:$X$46,V_NSPC!$Z$4:$Z$46,CX1702)</f>
        <v>Error reading input X value(s): The value is not a number</v>
      </c>
      <c r="CR1702" s="361" t="e">
        <f>(CQ1702/V_NSPC!$AD$5)*100</f>
        <v>#VALUE!</v>
      </c>
      <c r="CS1702" s="353" t="e">
        <f>CQ1702-V_NSPC!$AD$6</f>
        <v>#VALUE!</v>
      </c>
      <c r="CT1702" s="361">
        <f>IFERROR((CQ1702 - V_NSPC!$AD$6) / (V_NSPC!$AD$5- V_NSPC!$AD$6) * 100, 0)</f>
        <v>0</v>
      </c>
      <c r="CU1702" s="361">
        <v>909</v>
      </c>
      <c r="CV1702" s="361">
        <v>905</v>
      </c>
      <c r="CW1702" s="361"/>
      <c r="CX1702" s="429"/>
      <c r="CY1702" s="361">
        <v>3.8335483870967741</v>
      </c>
      <c r="CZ1702" s="426"/>
    </row>
    <row r="1703" spans="1:104">
      <c r="A1703" s="352">
        <v>46262</v>
      </c>
      <c r="B1703" s="430"/>
      <c r="C1703" s="420">
        <v>5.6677419354838703</v>
      </c>
      <c r="D1703" s="421"/>
      <c r="E1703" s="421"/>
      <c r="F1703" s="421"/>
      <c r="G1703" s="361" t="e">
        <f>_xll.SRS1Splines.Functions25.Linear_Interp(V_NEM!$R$687:$R$703,V_NEM!$T$687:$T$703,M1703)+_xll.SRS1Splines.Functions25.Linear_Interp(V_NEM!$AB$687:$AB$703,V_NEM!$AD$687:$AD$703,N1703)</f>
        <v>#VALUE!</v>
      </c>
      <c r="H1703" s="353" t="e">
        <f>(G1703/(V_NEM!$T$696+V_NEM!$AD$696))*100</f>
        <v>#VALUE!</v>
      </c>
      <c r="I1703" s="353" t="e">
        <f>G1703-(V_NEM!$T$694+V_NEM!$AD$694)</f>
        <v>#VALUE!</v>
      </c>
      <c r="J1703" s="353">
        <f>((IFERROR((_xll.SRS1Splines.Functions25.Linear_Interp(V_NEM!$R$687:$R$703,V_NEM!$T$687:$T$703,M1703) - V_NEM!$X$689) / (V_NEM!$X$688- V_NEM!$X$689) * 100, 0))+(IFERROR((_xll.SRS1Splines.Functions25.Linear_Interp(V_NEM!$AB$687:$AB$703,V_NEM!$AD$687:$AD$703,N1703) - V_NEM!$AH$689) / (V_NEM!$AH$688- V_NEM!$AH$689) * 100, 0)))/2</f>
        <v>0</v>
      </c>
      <c r="K1703" s="353">
        <v>784.3</v>
      </c>
      <c r="L1703" s="353">
        <v>781.8</v>
      </c>
      <c r="M1703" s="422"/>
      <c r="N1703" s="422"/>
      <c r="O1703" s="361">
        <v>2.8646528387096772</v>
      </c>
      <c r="P1703" s="423"/>
      <c r="Q1703" s="424"/>
      <c r="R1703" s="361">
        <v>6.9119354838709679</v>
      </c>
      <c r="S1703" s="425"/>
      <c r="T1703" s="425"/>
      <c r="U1703" s="425"/>
      <c r="V1703" s="361" t="str">
        <f>_xll.SRS1Splines.Functions25.Linear_Interp(V_NK3!$P$8:$P$32,V_NK3!$R$8:$R$32,AC1703)</f>
        <v>Error reading input X value(s): The value is not a number</v>
      </c>
      <c r="W1703" s="361" t="e">
        <f>(V1703/V_NK3!$R$28)*100</f>
        <v>#VALUE!</v>
      </c>
      <c r="X1703" s="353" t="e">
        <f>V1703-V_NK3!$R$8</f>
        <v>#VALUE!</v>
      </c>
      <c r="Y1703" s="353">
        <f>IFERROR((V1703 - V_NK3!$V$10) / (V_NK3!$V$9- V_NK3!$V$10) * 100, 0)</f>
        <v>0</v>
      </c>
      <c r="Z1703" s="353">
        <v>541.79999999999995</v>
      </c>
      <c r="AA1703" s="353">
        <v>521</v>
      </c>
      <c r="AB1703" s="361">
        <v>529.10553272462471</v>
      </c>
      <c r="AC1703" s="422"/>
      <c r="AD1703" s="353">
        <v>0.87096774193548387</v>
      </c>
      <c r="AE1703" s="426"/>
      <c r="AF1703" s="427"/>
      <c r="AG1703" s="361">
        <v>2.2464516129032259</v>
      </c>
      <c r="AH1703" s="425"/>
      <c r="AI1703" s="425"/>
      <c r="AJ1703" s="425"/>
      <c r="AK1703" s="361" t="str">
        <f>_xll.SRS1Splines.Functions25.Linear_Interp(V_NK2!$R$10:$R$21,V_NK2!$T$10:$T$21,AR1703)</f>
        <v>Error reading input X value(s): The value is not a number</v>
      </c>
      <c r="AL1703" s="361" t="e">
        <f>(AK1703/V_NK2!$T$18)*100</f>
        <v>#VALUE!</v>
      </c>
      <c r="AM1703" s="353" t="e">
        <f>AK1703-V_NK2!$T$11</f>
        <v>#VALUE!</v>
      </c>
      <c r="AN1703" s="353">
        <f>IFERROR((AK1703 - V_NK2!$X$12) / (V_NK2!$X$11- V_NK2!$X$12) * 100, 0)</f>
        <v>0</v>
      </c>
      <c r="AO1703" s="353">
        <v>427</v>
      </c>
      <c r="AP1703" s="353">
        <v>420</v>
      </c>
      <c r="AQ1703" s="353"/>
      <c r="AR1703" s="422"/>
      <c r="AS1703" s="361">
        <v>1.3870967741935485</v>
      </c>
      <c r="AT1703" s="426"/>
      <c r="AU1703" s="424"/>
      <c r="AV1703" s="361">
        <v>1.521504</v>
      </c>
      <c r="AW1703" s="425"/>
      <c r="AX1703" s="425"/>
      <c r="AY1703" s="425"/>
      <c r="AZ1703" s="361" t="str">
        <f>_xll.SRS1Splines.Functions25.Linear_Interp(V_NNG3A!$H$4:$H$12,V_NNG3A!$I$4:$I$12,BF1703)</f>
        <v>Error reading input X value(s): The value is not a number</v>
      </c>
      <c r="BA1703" s="361" t="e">
        <f>(AZ1703/V_NNG3A!$I$8)*100</f>
        <v>#VALUE!</v>
      </c>
      <c r="BB1703" s="353" t="str">
        <f>_xll.SRS1Splines.Functions25.Linear_Interp(V_NNG3A!$H$4:$H$12,V_NNG3A!$J$4:$J$12,BF1703)</f>
        <v>Error reading input X value(s): The value is not a number</v>
      </c>
      <c r="BC1703" s="353">
        <f>IFERROR((AZ1703-V_NNG3A!$J$20) / (V_NNG3A!$J$19-V_NNG3A!$J$20) * 100, 0)</f>
        <v>0</v>
      </c>
      <c r="BD1703" s="353">
        <v>1050</v>
      </c>
      <c r="BE1703" s="353">
        <v>1047</v>
      </c>
      <c r="BF1703" s="428"/>
      <c r="BG1703" s="361">
        <v>0.54193548387096779</v>
      </c>
      <c r="BH1703" s="426"/>
      <c r="BI1703" s="424"/>
      <c r="BJ1703" s="361">
        <v>6.1292160000000004</v>
      </c>
      <c r="BK1703" s="425"/>
      <c r="BL1703" s="425"/>
      <c r="BM1703" s="425">
        <f t="shared" si="28"/>
        <v>0</v>
      </c>
      <c r="BN1703" s="361" t="str">
        <f>_xll.SRS1Splines.Functions25.Linear_Interp(V_XNN1!$K$3:$K$8,V_XNN1!$L$3:$L$8,BT1703)</f>
        <v>Error reading input X value(s): The value is not a number</v>
      </c>
      <c r="BO1703" s="361" t="e">
        <f>(BN1703/V_XNN1!$L$7)*100</f>
        <v>#VALUE!</v>
      </c>
      <c r="BP1703" s="353" t="str">
        <f>_xll.SRS1Splines.Functions25.Linear_Interp(V_XNN1!$K$3:$K$8,V_XNN1!$M$3:$M$8,BT1703)</f>
        <v>Error reading input X value(s): The value is not a number</v>
      </c>
      <c r="BQ1703" s="353">
        <f>IFERROR((BN1703 - V_XNN1!$M$16) / (V_XNN1!$M$15- V_XNN1!$M$16) * 100, 0)</f>
        <v>0</v>
      </c>
      <c r="BR1703" s="353">
        <v>252</v>
      </c>
      <c r="BS1703" s="353">
        <v>249</v>
      </c>
      <c r="BT1703" s="428"/>
      <c r="BU1703" s="361">
        <v>0.33805200000000002</v>
      </c>
      <c r="BV1703" s="426"/>
      <c r="BW1703" s="424"/>
      <c r="BX1703" s="361">
        <v>3.810974400000001</v>
      </c>
      <c r="BY1703" s="425"/>
      <c r="BZ1703" s="425"/>
      <c r="CA1703" s="425"/>
      <c r="CB1703" s="361" t="str">
        <f>_xll.SRS1Splines.Functions25.Linear_Interp(V_NSPC!$N$4:$N$67,V_NSPC!$P$4:$P$67,CI1703)</f>
        <v>Error reading input X value(s): The value is not a number</v>
      </c>
      <c r="CC1703" s="361" t="e">
        <f>(CB1703/V_NSPC!$T$5)*100</f>
        <v>#VALUE!</v>
      </c>
      <c r="CD1703" s="353" t="e">
        <f>CB1703-V_NSPC!$T$6</f>
        <v>#VALUE!</v>
      </c>
      <c r="CE1703" s="361">
        <f>IFERROR((CB1703 - V_NSPC!$T$6) / (V_NSPC!$T$5- V_NSPC!$T$6) * 100, 0)</f>
        <v>0</v>
      </c>
      <c r="CF1703" s="361">
        <v>995</v>
      </c>
      <c r="CG1703" s="361">
        <v>955</v>
      </c>
      <c r="CH1703" s="361"/>
      <c r="CI1703" s="429"/>
      <c r="CJ1703" s="361"/>
      <c r="CK1703" s="426"/>
      <c r="CL1703" s="424"/>
      <c r="CM1703" s="361">
        <v>3.810974400000001</v>
      </c>
      <c r="CN1703" s="425"/>
      <c r="CO1703" s="425"/>
      <c r="CP1703" s="425"/>
      <c r="CQ1703" s="361" t="str">
        <f>_xll.SRS1Splines.Functions25.Linear_Interp(V_NSPC!$X$4:$X$46,V_NSPC!$Z$4:$Z$46,CX1703)</f>
        <v>Error reading input X value(s): The value is not a number</v>
      </c>
      <c r="CR1703" s="361" t="e">
        <f>(CQ1703/V_NSPC!$AD$5)*100</f>
        <v>#VALUE!</v>
      </c>
      <c r="CS1703" s="353" t="e">
        <f>CQ1703-V_NSPC!$AD$6</f>
        <v>#VALUE!</v>
      </c>
      <c r="CT1703" s="361">
        <f>IFERROR((CQ1703 - V_NSPC!$AD$6) / (V_NSPC!$AD$5- V_NSPC!$AD$6) * 100, 0)</f>
        <v>0</v>
      </c>
      <c r="CU1703" s="361">
        <v>909</v>
      </c>
      <c r="CV1703" s="361">
        <v>905</v>
      </c>
      <c r="CW1703" s="361"/>
      <c r="CX1703" s="429"/>
      <c r="CY1703" s="361">
        <v>3.8335483870967741</v>
      </c>
      <c r="CZ1703" s="426"/>
    </row>
    <row r="1704" spans="1:104">
      <c r="A1704" s="352">
        <v>46263</v>
      </c>
      <c r="B1704" s="430"/>
      <c r="C1704" s="420">
        <v>5.6677419354838703</v>
      </c>
      <c r="D1704" s="421"/>
      <c r="E1704" s="421"/>
      <c r="F1704" s="421"/>
      <c r="G1704" s="361" t="e">
        <f>_xll.SRS1Splines.Functions25.Linear_Interp(V_NEM!$R$687:$R$703,V_NEM!$T$687:$T$703,M1704)+_xll.SRS1Splines.Functions25.Linear_Interp(V_NEM!$AB$687:$AB$703,V_NEM!$AD$687:$AD$703,N1704)</f>
        <v>#VALUE!</v>
      </c>
      <c r="H1704" s="353" t="e">
        <f>(G1704/(V_NEM!$T$696+V_NEM!$AD$696))*100</f>
        <v>#VALUE!</v>
      </c>
      <c r="I1704" s="353" t="e">
        <f>G1704-(V_NEM!$T$694+V_NEM!$AD$694)</f>
        <v>#VALUE!</v>
      </c>
      <c r="J1704" s="353">
        <f>((IFERROR((_xll.SRS1Splines.Functions25.Linear_Interp(V_NEM!$R$687:$R$703,V_NEM!$T$687:$T$703,M1704) - V_NEM!$X$689) / (V_NEM!$X$688- V_NEM!$X$689) * 100, 0))+(IFERROR((_xll.SRS1Splines.Functions25.Linear_Interp(V_NEM!$AB$687:$AB$703,V_NEM!$AD$687:$AD$703,N1704) - V_NEM!$AH$689) / (V_NEM!$AH$688- V_NEM!$AH$689) * 100, 0)))/2</f>
        <v>0</v>
      </c>
      <c r="K1704" s="353">
        <v>784.3</v>
      </c>
      <c r="L1704" s="353">
        <v>781.8</v>
      </c>
      <c r="M1704" s="422"/>
      <c r="N1704" s="422"/>
      <c r="O1704" s="361">
        <v>2.8646528387096772</v>
      </c>
      <c r="P1704" s="423"/>
      <c r="Q1704" s="424"/>
      <c r="R1704" s="361">
        <v>6.9119354838709679</v>
      </c>
      <c r="S1704" s="425"/>
      <c r="T1704" s="425"/>
      <c r="U1704" s="425"/>
      <c r="V1704" s="361" t="str">
        <f>_xll.SRS1Splines.Functions25.Linear_Interp(V_NK3!$P$8:$P$32,V_NK3!$R$8:$R$32,AC1704)</f>
        <v>Error reading input X value(s): The value is not a number</v>
      </c>
      <c r="W1704" s="361" t="e">
        <f>(V1704/V_NK3!$R$28)*100</f>
        <v>#VALUE!</v>
      </c>
      <c r="X1704" s="353" t="e">
        <f>V1704-V_NK3!$R$8</f>
        <v>#VALUE!</v>
      </c>
      <c r="Y1704" s="353">
        <f>IFERROR((V1704 - V_NK3!$V$10) / (V_NK3!$V$9- V_NK3!$V$10) * 100, 0)</f>
        <v>0</v>
      </c>
      <c r="Z1704" s="353">
        <v>541.79999999999995</v>
      </c>
      <c r="AA1704" s="353">
        <v>521</v>
      </c>
      <c r="AB1704" s="361">
        <v>529.10553272462471</v>
      </c>
      <c r="AC1704" s="422"/>
      <c r="AD1704" s="353">
        <v>0.87096774193548387</v>
      </c>
      <c r="AE1704" s="426"/>
      <c r="AF1704" s="427"/>
      <c r="AG1704" s="361">
        <v>2.2464516129032259</v>
      </c>
      <c r="AH1704" s="425"/>
      <c r="AI1704" s="425"/>
      <c r="AJ1704" s="425"/>
      <c r="AK1704" s="361" t="str">
        <f>_xll.SRS1Splines.Functions25.Linear_Interp(V_NK2!$R$10:$R$21,V_NK2!$T$10:$T$21,AR1704)</f>
        <v>Error reading input X value(s): The value is not a number</v>
      </c>
      <c r="AL1704" s="361" t="e">
        <f>(AK1704/V_NK2!$T$18)*100</f>
        <v>#VALUE!</v>
      </c>
      <c r="AM1704" s="353" t="e">
        <f>AK1704-V_NK2!$T$11</f>
        <v>#VALUE!</v>
      </c>
      <c r="AN1704" s="353">
        <f>IFERROR((AK1704 - V_NK2!$X$12) / (V_NK2!$X$11- V_NK2!$X$12) * 100, 0)</f>
        <v>0</v>
      </c>
      <c r="AO1704" s="353">
        <v>427</v>
      </c>
      <c r="AP1704" s="353">
        <v>420</v>
      </c>
      <c r="AQ1704" s="353"/>
      <c r="AR1704" s="422"/>
      <c r="AS1704" s="361">
        <v>1.3870967741935485</v>
      </c>
      <c r="AT1704" s="426"/>
      <c r="AU1704" s="424"/>
      <c r="AV1704" s="361">
        <v>1.521504</v>
      </c>
      <c r="AW1704" s="425"/>
      <c r="AX1704" s="425"/>
      <c r="AY1704" s="425"/>
      <c r="AZ1704" s="361" t="str">
        <f>_xll.SRS1Splines.Functions25.Linear_Interp(V_NNG3A!$H$4:$H$12,V_NNG3A!$I$4:$I$12,BF1704)</f>
        <v>Error reading input X value(s): The value is not a number</v>
      </c>
      <c r="BA1704" s="361" t="e">
        <f>(AZ1704/V_NNG3A!$I$8)*100</f>
        <v>#VALUE!</v>
      </c>
      <c r="BB1704" s="353" t="str">
        <f>_xll.SRS1Splines.Functions25.Linear_Interp(V_NNG3A!$H$4:$H$12,V_NNG3A!$J$4:$J$12,BF1704)</f>
        <v>Error reading input X value(s): The value is not a number</v>
      </c>
      <c r="BC1704" s="353">
        <f>IFERROR((AZ1704-V_NNG3A!$J$20) / (V_NNG3A!$J$19-V_NNG3A!$J$20) * 100, 0)</f>
        <v>0</v>
      </c>
      <c r="BD1704" s="353">
        <v>1050</v>
      </c>
      <c r="BE1704" s="353">
        <v>1047</v>
      </c>
      <c r="BF1704" s="428"/>
      <c r="BG1704" s="361">
        <v>0.54193548387096779</v>
      </c>
      <c r="BH1704" s="426"/>
      <c r="BI1704" s="424"/>
      <c r="BJ1704" s="361">
        <v>6.1292160000000004</v>
      </c>
      <c r="BK1704" s="425"/>
      <c r="BL1704" s="425"/>
      <c r="BM1704" s="425">
        <f t="shared" si="28"/>
        <v>0</v>
      </c>
      <c r="BN1704" s="361" t="str">
        <f>_xll.SRS1Splines.Functions25.Linear_Interp(V_XNN1!$K$3:$K$8,V_XNN1!$L$3:$L$8,BT1704)</f>
        <v>Error reading input X value(s): The value is not a number</v>
      </c>
      <c r="BO1704" s="361" t="e">
        <f>(BN1704/V_XNN1!$L$7)*100</f>
        <v>#VALUE!</v>
      </c>
      <c r="BP1704" s="353" t="str">
        <f>_xll.SRS1Splines.Functions25.Linear_Interp(V_XNN1!$K$3:$K$8,V_XNN1!$M$3:$M$8,BT1704)</f>
        <v>Error reading input X value(s): The value is not a number</v>
      </c>
      <c r="BQ1704" s="353">
        <f>IFERROR((BN1704 - V_XNN1!$M$16) / (V_XNN1!$M$15- V_XNN1!$M$16) * 100, 0)</f>
        <v>0</v>
      </c>
      <c r="BR1704" s="353">
        <v>252</v>
      </c>
      <c r="BS1704" s="353">
        <v>249</v>
      </c>
      <c r="BT1704" s="428"/>
      <c r="BU1704" s="361">
        <v>0.33805200000000002</v>
      </c>
      <c r="BV1704" s="426"/>
      <c r="BW1704" s="424"/>
      <c r="BX1704" s="361">
        <v>3.810974400000001</v>
      </c>
      <c r="BY1704" s="425"/>
      <c r="BZ1704" s="425"/>
      <c r="CA1704" s="425"/>
      <c r="CB1704" s="361" t="str">
        <f>_xll.SRS1Splines.Functions25.Linear_Interp(V_NSPC!$N$4:$N$67,V_NSPC!$P$4:$P$67,CI1704)</f>
        <v>Error reading input X value(s): The value is not a number</v>
      </c>
      <c r="CC1704" s="361" t="e">
        <f>(CB1704/V_NSPC!$T$5)*100</f>
        <v>#VALUE!</v>
      </c>
      <c r="CD1704" s="353" t="e">
        <f>CB1704-V_NSPC!$T$6</f>
        <v>#VALUE!</v>
      </c>
      <c r="CE1704" s="361">
        <f>IFERROR((CB1704 - V_NSPC!$T$6) / (V_NSPC!$T$5- V_NSPC!$T$6) * 100, 0)</f>
        <v>0</v>
      </c>
      <c r="CF1704" s="361">
        <v>995</v>
      </c>
      <c r="CG1704" s="361">
        <v>955</v>
      </c>
      <c r="CH1704" s="361"/>
      <c r="CI1704" s="429"/>
      <c r="CJ1704" s="361"/>
      <c r="CK1704" s="426"/>
      <c r="CL1704" s="424"/>
      <c r="CM1704" s="361">
        <v>3.810974400000001</v>
      </c>
      <c r="CN1704" s="425"/>
      <c r="CO1704" s="425"/>
      <c r="CP1704" s="425"/>
      <c r="CQ1704" s="361" t="str">
        <f>_xll.SRS1Splines.Functions25.Linear_Interp(V_NSPC!$X$4:$X$46,V_NSPC!$Z$4:$Z$46,CX1704)</f>
        <v>Error reading input X value(s): The value is not a number</v>
      </c>
      <c r="CR1704" s="361" t="e">
        <f>(CQ1704/V_NSPC!$AD$5)*100</f>
        <v>#VALUE!</v>
      </c>
      <c r="CS1704" s="353" t="e">
        <f>CQ1704-V_NSPC!$AD$6</f>
        <v>#VALUE!</v>
      </c>
      <c r="CT1704" s="361">
        <f>IFERROR((CQ1704 - V_NSPC!$AD$6) / (V_NSPC!$AD$5- V_NSPC!$AD$6) * 100, 0)</f>
        <v>0</v>
      </c>
      <c r="CU1704" s="361">
        <v>909</v>
      </c>
      <c r="CV1704" s="361">
        <v>905</v>
      </c>
      <c r="CW1704" s="361"/>
      <c r="CX1704" s="429"/>
      <c r="CY1704" s="361">
        <v>3.8335483870967741</v>
      </c>
      <c r="CZ1704" s="426"/>
    </row>
    <row r="1705" spans="1:104">
      <c r="A1705" s="352">
        <v>46264</v>
      </c>
      <c r="B1705" s="430"/>
      <c r="C1705" s="420">
        <v>5.6677419354838703</v>
      </c>
      <c r="D1705" s="421"/>
      <c r="E1705" s="421"/>
      <c r="F1705" s="421"/>
      <c r="G1705" s="361" t="e">
        <f>_xll.SRS1Splines.Functions25.Linear_Interp(V_NEM!$R$687:$R$703,V_NEM!$T$687:$T$703,M1705)+_xll.SRS1Splines.Functions25.Linear_Interp(V_NEM!$AB$687:$AB$703,V_NEM!$AD$687:$AD$703,N1705)</f>
        <v>#VALUE!</v>
      </c>
      <c r="H1705" s="353" t="e">
        <f>(G1705/(V_NEM!$T$696+V_NEM!$AD$696))*100</f>
        <v>#VALUE!</v>
      </c>
      <c r="I1705" s="353" t="e">
        <f>G1705-(V_NEM!$T$694+V_NEM!$AD$694)</f>
        <v>#VALUE!</v>
      </c>
      <c r="J1705" s="353">
        <f>((IFERROR((_xll.SRS1Splines.Functions25.Linear_Interp(V_NEM!$R$687:$R$703,V_NEM!$T$687:$T$703,M1705) - V_NEM!$X$689) / (V_NEM!$X$688- V_NEM!$X$689) * 100, 0))+(IFERROR((_xll.SRS1Splines.Functions25.Linear_Interp(V_NEM!$AB$687:$AB$703,V_NEM!$AD$687:$AD$703,N1705) - V_NEM!$AH$689) / (V_NEM!$AH$688- V_NEM!$AH$689) * 100, 0)))/2</f>
        <v>0</v>
      </c>
      <c r="K1705" s="353">
        <v>784.3</v>
      </c>
      <c r="L1705" s="353">
        <v>781.8</v>
      </c>
      <c r="M1705" s="422"/>
      <c r="N1705" s="422"/>
      <c r="O1705" s="361">
        <v>2.8646528387096772</v>
      </c>
      <c r="P1705" s="423"/>
      <c r="Q1705" s="424"/>
      <c r="R1705" s="361">
        <v>6.9119354838709679</v>
      </c>
      <c r="S1705" s="425"/>
      <c r="T1705" s="425"/>
      <c r="U1705" s="425"/>
      <c r="V1705" s="361" t="str">
        <f>_xll.SRS1Splines.Functions25.Linear_Interp(V_NK3!$P$8:$P$32,V_NK3!$R$8:$R$32,AC1705)</f>
        <v>Error reading input X value(s): The value is not a number</v>
      </c>
      <c r="W1705" s="361" t="e">
        <f>(V1705/V_NK3!$R$28)*100</f>
        <v>#VALUE!</v>
      </c>
      <c r="X1705" s="353" t="e">
        <f>V1705-V_NK3!$R$8</f>
        <v>#VALUE!</v>
      </c>
      <c r="Y1705" s="353">
        <f>IFERROR((V1705 - V_NK3!$V$10) / (V_NK3!$V$9- V_NK3!$V$10) * 100, 0)</f>
        <v>0</v>
      </c>
      <c r="Z1705" s="353">
        <v>541.79999999999995</v>
      </c>
      <c r="AA1705" s="353">
        <v>521</v>
      </c>
      <c r="AB1705" s="361">
        <v>529.10553272462471</v>
      </c>
      <c r="AC1705" s="422"/>
      <c r="AD1705" s="353">
        <v>0.87096774193548387</v>
      </c>
      <c r="AE1705" s="426"/>
      <c r="AF1705" s="427"/>
      <c r="AG1705" s="361">
        <v>2.2464516129032259</v>
      </c>
      <c r="AH1705" s="425"/>
      <c r="AI1705" s="425"/>
      <c r="AJ1705" s="425"/>
      <c r="AK1705" s="361" t="str">
        <f>_xll.SRS1Splines.Functions25.Linear_Interp(V_NK2!$R$10:$R$21,V_NK2!$T$10:$T$21,AR1705)</f>
        <v>Error reading input X value(s): The value is not a number</v>
      </c>
      <c r="AL1705" s="361" t="e">
        <f>(AK1705/V_NK2!$T$18)*100</f>
        <v>#VALUE!</v>
      </c>
      <c r="AM1705" s="353" t="e">
        <f>AK1705-V_NK2!$T$11</f>
        <v>#VALUE!</v>
      </c>
      <c r="AN1705" s="353">
        <f>IFERROR((AK1705 - V_NK2!$X$12) / (V_NK2!$X$11- V_NK2!$X$12) * 100, 0)</f>
        <v>0</v>
      </c>
      <c r="AO1705" s="353">
        <v>427</v>
      </c>
      <c r="AP1705" s="353">
        <v>420</v>
      </c>
      <c r="AQ1705" s="353"/>
      <c r="AR1705" s="422"/>
      <c r="AS1705" s="361">
        <v>1.3870967741935485</v>
      </c>
      <c r="AT1705" s="426"/>
      <c r="AU1705" s="424"/>
      <c r="AV1705" s="361">
        <v>1.521504</v>
      </c>
      <c r="AW1705" s="425"/>
      <c r="AX1705" s="425"/>
      <c r="AY1705" s="425"/>
      <c r="AZ1705" s="361" t="str">
        <f>_xll.SRS1Splines.Functions25.Linear_Interp(V_NNG3A!$H$4:$H$12,V_NNG3A!$I$4:$I$12,BF1705)</f>
        <v>Error reading input X value(s): The value is not a number</v>
      </c>
      <c r="BA1705" s="361" t="e">
        <f>(AZ1705/V_NNG3A!$I$8)*100</f>
        <v>#VALUE!</v>
      </c>
      <c r="BB1705" s="353" t="str">
        <f>_xll.SRS1Splines.Functions25.Linear_Interp(V_NNG3A!$H$4:$H$12,V_NNG3A!$J$4:$J$12,BF1705)</f>
        <v>Error reading input X value(s): The value is not a number</v>
      </c>
      <c r="BC1705" s="353">
        <f>IFERROR((AZ1705-V_NNG3A!$J$20) / (V_NNG3A!$J$19-V_NNG3A!$J$20) * 100, 0)</f>
        <v>0</v>
      </c>
      <c r="BD1705" s="353">
        <v>1050</v>
      </c>
      <c r="BE1705" s="353">
        <v>1047</v>
      </c>
      <c r="BF1705" s="428"/>
      <c r="BG1705" s="361">
        <v>0.54193548387096779</v>
      </c>
      <c r="BH1705" s="426"/>
      <c r="BI1705" s="424"/>
      <c r="BJ1705" s="361">
        <v>6.1292160000000004</v>
      </c>
      <c r="BK1705" s="425"/>
      <c r="BL1705" s="425"/>
      <c r="BM1705" s="425">
        <f t="shared" si="28"/>
        <v>0</v>
      </c>
      <c r="BN1705" s="361" t="str">
        <f>_xll.SRS1Splines.Functions25.Linear_Interp(V_XNN1!$K$3:$K$8,V_XNN1!$L$3:$L$8,BT1705)</f>
        <v>Error reading input X value(s): The value is not a number</v>
      </c>
      <c r="BO1705" s="361" t="e">
        <f>(BN1705/V_XNN1!$L$7)*100</f>
        <v>#VALUE!</v>
      </c>
      <c r="BP1705" s="353" t="str">
        <f>_xll.SRS1Splines.Functions25.Linear_Interp(V_XNN1!$K$3:$K$8,V_XNN1!$M$3:$M$8,BT1705)</f>
        <v>Error reading input X value(s): The value is not a number</v>
      </c>
      <c r="BQ1705" s="353">
        <f>IFERROR((BN1705 - V_XNN1!$M$16) / (V_XNN1!$M$15- V_XNN1!$M$16) * 100, 0)</f>
        <v>0</v>
      </c>
      <c r="BR1705" s="353">
        <v>252</v>
      </c>
      <c r="BS1705" s="353">
        <v>249</v>
      </c>
      <c r="BT1705" s="428"/>
      <c r="BU1705" s="361">
        <v>0.33805200000000002</v>
      </c>
      <c r="BV1705" s="426"/>
      <c r="BW1705" s="424"/>
      <c r="BX1705" s="361">
        <v>3.810974400000001</v>
      </c>
      <c r="BY1705" s="425"/>
      <c r="BZ1705" s="425"/>
      <c r="CA1705" s="425"/>
      <c r="CB1705" s="361" t="str">
        <f>_xll.SRS1Splines.Functions25.Linear_Interp(V_NSPC!$N$4:$N$67,V_NSPC!$P$4:$P$67,CI1705)</f>
        <v>Error reading input X value(s): The value is not a number</v>
      </c>
      <c r="CC1705" s="361" t="e">
        <f>(CB1705/V_NSPC!$T$5)*100</f>
        <v>#VALUE!</v>
      </c>
      <c r="CD1705" s="353" t="e">
        <f>CB1705-V_NSPC!$T$6</f>
        <v>#VALUE!</v>
      </c>
      <c r="CE1705" s="361">
        <f>IFERROR((CB1705 - V_NSPC!$T$6) / (V_NSPC!$T$5- V_NSPC!$T$6) * 100, 0)</f>
        <v>0</v>
      </c>
      <c r="CF1705" s="361">
        <v>995</v>
      </c>
      <c r="CG1705" s="361">
        <v>955</v>
      </c>
      <c r="CH1705" s="361"/>
      <c r="CI1705" s="429"/>
      <c r="CJ1705" s="361"/>
      <c r="CK1705" s="426"/>
      <c r="CL1705" s="424"/>
      <c r="CM1705" s="361">
        <v>3.810974400000001</v>
      </c>
      <c r="CN1705" s="425"/>
      <c r="CO1705" s="425"/>
      <c r="CP1705" s="425"/>
      <c r="CQ1705" s="361" t="str">
        <f>_xll.SRS1Splines.Functions25.Linear_Interp(V_NSPC!$X$4:$X$46,V_NSPC!$Z$4:$Z$46,CX1705)</f>
        <v>Error reading input X value(s): The value is not a number</v>
      </c>
      <c r="CR1705" s="361" t="e">
        <f>(CQ1705/V_NSPC!$AD$5)*100</f>
        <v>#VALUE!</v>
      </c>
      <c r="CS1705" s="353" t="e">
        <f>CQ1705-V_NSPC!$AD$6</f>
        <v>#VALUE!</v>
      </c>
      <c r="CT1705" s="361">
        <f>IFERROR((CQ1705 - V_NSPC!$AD$6) / (V_NSPC!$AD$5- V_NSPC!$AD$6) * 100, 0)</f>
        <v>0</v>
      </c>
      <c r="CU1705" s="361">
        <v>909</v>
      </c>
      <c r="CV1705" s="361">
        <v>905</v>
      </c>
      <c r="CW1705" s="361"/>
      <c r="CX1705" s="429"/>
      <c r="CY1705" s="361">
        <v>3.8335483870967741</v>
      </c>
      <c r="CZ1705" s="426"/>
    </row>
    <row r="1706" spans="1:104">
      <c r="A1706" s="352">
        <v>46265</v>
      </c>
      <c r="B1706" s="430"/>
      <c r="C1706" s="420">
        <v>5.6677419354838703</v>
      </c>
      <c r="D1706" s="421"/>
      <c r="E1706" s="421"/>
      <c r="F1706" s="421"/>
      <c r="G1706" s="361" t="e">
        <f>_xll.SRS1Splines.Functions25.Linear_Interp(V_NEM!$R$687:$R$703,V_NEM!$T$687:$T$703,M1706)+_xll.SRS1Splines.Functions25.Linear_Interp(V_NEM!$AB$687:$AB$703,V_NEM!$AD$687:$AD$703,N1706)</f>
        <v>#VALUE!</v>
      </c>
      <c r="H1706" s="353" t="e">
        <f>(G1706/(V_NEM!$T$696+V_NEM!$AD$696))*100</f>
        <v>#VALUE!</v>
      </c>
      <c r="I1706" s="353" t="e">
        <f>G1706-(V_NEM!$T$694+V_NEM!$AD$694)</f>
        <v>#VALUE!</v>
      </c>
      <c r="J1706" s="353">
        <f>((IFERROR((_xll.SRS1Splines.Functions25.Linear_Interp(V_NEM!$R$687:$R$703,V_NEM!$T$687:$T$703,M1706) - V_NEM!$X$689) / (V_NEM!$X$688- V_NEM!$X$689) * 100, 0))+(IFERROR((_xll.SRS1Splines.Functions25.Linear_Interp(V_NEM!$AB$687:$AB$703,V_NEM!$AD$687:$AD$703,N1706) - V_NEM!$AH$689) / (V_NEM!$AH$688- V_NEM!$AH$689) * 100, 0)))/2</f>
        <v>0</v>
      </c>
      <c r="K1706" s="353">
        <v>784.3</v>
      </c>
      <c r="L1706" s="353">
        <v>781.8</v>
      </c>
      <c r="M1706" s="422"/>
      <c r="N1706" s="422"/>
      <c r="O1706" s="361">
        <v>2.8646528387096772</v>
      </c>
      <c r="P1706" s="423"/>
      <c r="Q1706" s="424"/>
      <c r="R1706" s="361">
        <v>6.9119354838709679</v>
      </c>
      <c r="S1706" s="425"/>
      <c r="T1706" s="425"/>
      <c r="U1706" s="425"/>
      <c r="V1706" s="361" t="str">
        <f>_xll.SRS1Splines.Functions25.Linear_Interp(V_NK3!$P$8:$P$32,V_NK3!$R$8:$R$32,AC1706)</f>
        <v>Error reading input X value(s): The value is not a number</v>
      </c>
      <c r="W1706" s="361" t="e">
        <f>(V1706/V_NK3!$R$28)*100</f>
        <v>#VALUE!</v>
      </c>
      <c r="X1706" s="353" t="e">
        <f>V1706-V_NK3!$R$8</f>
        <v>#VALUE!</v>
      </c>
      <c r="Y1706" s="353">
        <f>IFERROR((V1706 - V_NK3!$V$10) / (V_NK3!$V$9- V_NK3!$V$10) * 100, 0)</f>
        <v>0</v>
      </c>
      <c r="Z1706" s="353">
        <v>541.79999999999995</v>
      </c>
      <c r="AA1706" s="353">
        <v>521</v>
      </c>
      <c r="AB1706" s="361">
        <v>529.10553272462471</v>
      </c>
      <c r="AC1706" s="422"/>
      <c r="AD1706" s="353">
        <v>0.87096774193548387</v>
      </c>
      <c r="AE1706" s="426"/>
      <c r="AF1706" s="427"/>
      <c r="AG1706" s="361">
        <v>2.2464516129032259</v>
      </c>
      <c r="AH1706" s="425"/>
      <c r="AI1706" s="425"/>
      <c r="AJ1706" s="425"/>
      <c r="AK1706" s="361" t="str">
        <f>_xll.SRS1Splines.Functions25.Linear_Interp(V_NK2!$R$10:$R$21,V_NK2!$T$10:$T$21,AR1706)</f>
        <v>Error reading input X value(s): The value is not a number</v>
      </c>
      <c r="AL1706" s="361" t="e">
        <f>(AK1706/V_NK2!$T$18)*100</f>
        <v>#VALUE!</v>
      </c>
      <c r="AM1706" s="353" t="e">
        <f>AK1706-V_NK2!$T$11</f>
        <v>#VALUE!</v>
      </c>
      <c r="AN1706" s="353">
        <f>IFERROR((AK1706 - V_NK2!$X$12) / (V_NK2!$X$11- V_NK2!$X$12) * 100, 0)</f>
        <v>0</v>
      </c>
      <c r="AO1706" s="353">
        <v>427</v>
      </c>
      <c r="AP1706" s="353">
        <v>420</v>
      </c>
      <c r="AQ1706" s="353"/>
      <c r="AR1706" s="422"/>
      <c r="AS1706" s="361">
        <v>1.3870967741935485</v>
      </c>
      <c r="AT1706" s="426"/>
      <c r="AU1706" s="424"/>
      <c r="AV1706" s="361">
        <v>1.521504</v>
      </c>
      <c r="AW1706" s="425"/>
      <c r="AX1706" s="425"/>
      <c r="AY1706" s="425"/>
      <c r="AZ1706" s="361" t="str">
        <f>_xll.SRS1Splines.Functions25.Linear_Interp(V_NNG3A!$H$4:$H$12,V_NNG3A!$I$4:$I$12,BF1706)</f>
        <v>Error reading input X value(s): The value is not a number</v>
      </c>
      <c r="BA1706" s="361" t="e">
        <f>(AZ1706/V_NNG3A!$I$8)*100</f>
        <v>#VALUE!</v>
      </c>
      <c r="BB1706" s="353" t="str">
        <f>_xll.SRS1Splines.Functions25.Linear_Interp(V_NNG3A!$H$4:$H$12,V_NNG3A!$J$4:$J$12,BF1706)</f>
        <v>Error reading input X value(s): The value is not a number</v>
      </c>
      <c r="BC1706" s="353">
        <f>IFERROR((AZ1706-V_NNG3A!$J$20) / (V_NNG3A!$J$19-V_NNG3A!$J$20) * 100, 0)</f>
        <v>0</v>
      </c>
      <c r="BD1706" s="353">
        <v>1050</v>
      </c>
      <c r="BE1706" s="353">
        <v>1047</v>
      </c>
      <c r="BF1706" s="428"/>
      <c r="BG1706" s="361">
        <v>0.54193548387096779</v>
      </c>
      <c r="BH1706" s="426"/>
      <c r="BI1706" s="424"/>
      <c r="BJ1706" s="361">
        <v>6.1292160000000004</v>
      </c>
      <c r="BK1706" s="425"/>
      <c r="BL1706" s="425"/>
      <c r="BM1706" s="425">
        <f t="shared" si="28"/>
        <v>0</v>
      </c>
      <c r="BN1706" s="361" t="str">
        <f>_xll.SRS1Splines.Functions25.Linear_Interp(V_XNN1!$K$3:$K$8,V_XNN1!$L$3:$L$8,BT1706)</f>
        <v>Error reading input X value(s): The value is not a number</v>
      </c>
      <c r="BO1706" s="361" t="e">
        <f>(BN1706/V_XNN1!$L$7)*100</f>
        <v>#VALUE!</v>
      </c>
      <c r="BP1706" s="353" t="str">
        <f>_xll.SRS1Splines.Functions25.Linear_Interp(V_XNN1!$K$3:$K$8,V_XNN1!$M$3:$M$8,BT1706)</f>
        <v>Error reading input X value(s): The value is not a number</v>
      </c>
      <c r="BQ1706" s="353">
        <f>IFERROR((BN1706 - V_XNN1!$M$16) / (V_XNN1!$M$15- V_XNN1!$M$16) * 100, 0)</f>
        <v>0</v>
      </c>
      <c r="BR1706" s="353">
        <v>252</v>
      </c>
      <c r="BS1706" s="353">
        <v>249</v>
      </c>
      <c r="BT1706" s="428"/>
      <c r="BU1706" s="361">
        <v>0.33805200000000002</v>
      </c>
      <c r="BV1706" s="426"/>
      <c r="BW1706" s="424"/>
      <c r="BX1706" s="361">
        <v>3.810974400000001</v>
      </c>
      <c r="BY1706" s="425"/>
      <c r="BZ1706" s="425"/>
      <c r="CA1706" s="425"/>
      <c r="CB1706" s="361" t="str">
        <f>_xll.SRS1Splines.Functions25.Linear_Interp(V_NSPC!$N$4:$N$67,V_NSPC!$P$4:$P$67,CI1706)</f>
        <v>Error reading input X value(s): The value is not a number</v>
      </c>
      <c r="CC1706" s="361" t="e">
        <f>(CB1706/V_NSPC!$T$5)*100</f>
        <v>#VALUE!</v>
      </c>
      <c r="CD1706" s="353" t="e">
        <f>CB1706-V_NSPC!$T$6</f>
        <v>#VALUE!</v>
      </c>
      <c r="CE1706" s="361">
        <f>IFERROR((CB1706 - V_NSPC!$T$6) / (V_NSPC!$T$5- V_NSPC!$T$6) * 100, 0)</f>
        <v>0</v>
      </c>
      <c r="CF1706" s="361">
        <v>995</v>
      </c>
      <c r="CG1706" s="361">
        <v>955</v>
      </c>
      <c r="CH1706" s="361"/>
      <c r="CI1706" s="429"/>
      <c r="CJ1706" s="361"/>
      <c r="CK1706" s="426"/>
      <c r="CL1706" s="424"/>
      <c r="CM1706" s="361">
        <v>3.810974400000001</v>
      </c>
      <c r="CN1706" s="425"/>
      <c r="CO1706" s="425"/>
      <c r="CP1706" s="425"/>
      <c r="CQ1706" s="361" t="str">
        <f>_xll.SRS1Splines.Functions25.Linear_Interp(V_NSPC!$X$4:$X$46,V_NSPC!$Z$4:$Z$46,CX1706)</f>
        <v>Error reading input X value(s): The value is not a number</v>
      </c>
      <c r="CR1706" s="361" t="e">
        <f>(CQ1706/V_NSPC!$AD$5)*100</f>
        <v>#VALUE!</v>
      </c>
      <c r="CS1706" s="353" t="e">
        <f>CQ1706-V_NSPC!$AD$6</f>
        <v>#VALUE!</v>
      </c>
      <c r="CT1706" s="361">
        <f>IFERROR((CQ1706 - V_NSPC!$AD$6) / (V_NSPC!$AD$5- V_NSPC!$AD$6) * 100, 0)</f>
        <v>0</v>
      </c>
      <c r="CU1706" s="361">
        <v>909</v>
      </c>
      <c r="CV1706" s="361">
        <v>905</v>
      </c>
      <c r="CW1706" s="361"/>
      <c r="CX1706" s="429"/>
      <c r="CY1706" s="361">
        <v>3.8335483870967741</v>
      </c>
      <c r="CZ1706" s="426"/>
    </row>
    <row r="1707" spans="1:104">
      <c r="A1707" s="352">
        <v>46266</v>
      </c>
      <c r="B1707" s="430"/>
      <c r="C1707" s="420">
        <v>4.6223333333333327</v>
      </c>
      <c r="D1707" s="421"/>
      <c r="E1707" s="421"/>
      <c r="F1707" s="421"/>
      <c r="G1707" s="361" t="e">
        <f>_xll.SRS1Splines.Functions25.Linear_Interp(V_NEM!$R$687:$R$703,V_NEM!$T$687:$T$703,M1707)+_xll.SRS1Splines.Functions25.Linear_Interp(V_NEM!$AB$687:$AB$703,V_NEM!$AD$687:$AD$703,N1707)</f>
        <v>#VALUE!</v>
      </c>
      <c r="H1707" s="353" t="e">
        <f>(G1707/(V_NEM!$T$696+V_NEM!$AD$696))*100</f>
        <v>#VALUE!</v>
      </c>
      <c r="I1707" s="353" t="e">
        <f>G1707-(V_NEM!$T$694+V_NEM!$AD$694)</f>
        <v>#VALUE!</v>
      </c>
      <c r="J1707" s="353">
        <f>((IFERROR((_xll.SRS1Splines.Functions25.Linear_Interp(V_NEM!$R$687:$R$703,V_NEM!$T$687:$T$703,M1707) - V_NEM!$X$689) / (V_NEM!$X$688- V_NEM!$X$689) * 100, 0))+(IFERROR((_xll.SRS1Splines.Functions25.Linear_Interp(V_NEM!$AB$687:$AB$703,V_NEM!$AD$687:$AD$703,N1707) - V_NEM!$AH$689) / (V_NEM!$AH$688- V_NEM!$AH$689) * 100, 0)))/2</f>
        <v>0</v>
      </c>
      <c r="K1707" s="353">
        <v>784.3</v>
      </c>
      <c r="L1707" s="353">
        <v>781.8</v>
      </c>
      <c r="M1707" s="422"/>
      <c r="N1707" s="422"/>
      <c r="O1707" s="361">
        <v>2.864652833333333</v>
      </c>
      <c r="P1707" s="423"/>
      <c r="Q1707" s="424"/>
      <c r="R1707" s="361">
        <v>6.1949999999999994</v>
      </c>
      <c r="S1707" s="425"/>
      <c r="T1707" s="425"/>
      <c r="U1707" s="425"/>
      <c r="V1707" s="361" t="str">
        <f>_xll.SRS1Splines.Functions25.Linear_Interp(V_NK3!$P$8:$P$32,V_NK3!$R$8:$R$32,AC1707)</f>
        <v>Error reading input X value(s): The value is not a number</v>
      </c>
      <c r="W1707" s="361" t="e">
        <f>(V1707/V_NK3!$R$28)*100</f>
        <v>#VALUE!</v>
      </c>
      <c r="X1707" s="353" t="e">
        <f>V1707-V_NK3!$R$8</f>
        <v>#VALUE!</v>
      </c>
      <c r="Y1707" s="353">
        <f>IFERROR((V1707 - V_NK3!$V$10) / (V_NK3!$V$9- V_NK3!$V$10) * 100, 0)</f>
        <v>0</v>
      </c>
      <c r="Z1707" s="353">
        <v>541.79999999999995</v>
      </c>
      <c r="AA1707" s="353">
        <v>521</v>
      </c>
      <c r="AB1707" s="361">
        <v>529.10553272462471</v>
      </c>
      <c r="AC1707" s="422"/>
      <c r="AD1707" s="353">
        <v>0.9</v>
      </c>
      <c r="AE1707" s="426"/>
      <c r="AF1707" s="427"/>
      <c r="AG1707" s="361">
        <v>1.9136666666666666</v>
      </c>
      <c r="AH1707" s="425"/>
      <c r="AI1707" s="425"/>
      <c r="AJ1707" s="425"/>
      <c r="AK1707" s="361" t="str">
        <f>_xll.SRS1Splines.Functions25.Linear_Interp(V_NK2!$R$10:$R$21,V_NK2!$T$10:$T$21,AR1707)</f>
        <v>Error reading input X value(s): The value is not a number</v>
      </c>
      <c r="AL1707" s="361" t="e">
        <f>(AK1707/V_NK2!$T$18)*100</f>
        <v>#VALUE!</v>
      </c>
      <c r="AM1707" s="353" t="e">
        <f>AK1707-V_NK2!$T$11</f>
        <v>#VALUE!</v>
      </c>
      <c r="AN1707" s="353">
        <f>IFERROR((AK1707 - V_NK2!$X$12) / (V_NK2!$X$11- V_NK2!$X$12) * 100, 0)</f>
        <v>0</v>
      </c>
      <c r="AO1707" s="353">
        <v>427</v>
      </c>
      <c r="AP1707" s="353">
        <v>420</v>
      </c>
      <c r="AQ1707" s="353"/>
      <c r="AR1707" s="422"/>
      <c r="AS1707" s="361">
        <v>1.3</v>
      </c>
      <c r="AT1707" s="426"/>
      <c r="AU1707" s="424"/>
      <c r="AV1707" s="361">
        <v>0.88041599999999998</v>
      </c>
      <c r="AW1707" s="425"/>
      <c r="AX1707" s="425"/>
      <c r="AY1707" s="425"/>
      <c r="AZ1707" s="361" t="str">
        <f>_xll.SRS1Splines.Functions25.Linear_Interp(V_NNG3A!$H$4:$H$12,V_NNG3A!$I$4:$I$12,BF1707)</f>
        <v>Error reading input X value(s): The value is not a number</v>
      </c>
      <c r="BA1707" s="361" t="e">
        <f>(AZ1707/V_NNG3A!$I$8)*100</f>
        <v>#VALUE!</v>
      </c>
      <c r="BB1707" s="353" t="str">
        <f>_xll.SRS1Splines.Functions25.Linear_Interp(V_NNG3A!$H$4:$H$12,V_NNG3A!$J$4:$J$12,BF1707)</f>
        <v>Error reading input X value(s): The value is not a number</v>
      </c>
      <c r="BC1707" s="353">
        <f>IFERROR((AZ1707-V_NNG3A!$J$20) / (V_NNG3A!$J$19-V_NNG3A!$J$20) * 100, 0)</f>
        <v>0</v>
      </c>
      <c r="BD1707" s="353">
        <v>1050</v>
      </c>
      <c r="BE1707" s="353">
        <v>1047</v>
      </c>
      <c r="BF1707" s="428"/>
      <c r="BG1707" s="361">
        <v>0.31</v>
      </c>
      <c r="BH1707" s="426"/>
      <c r="BI1707" s="424"/>
      <c r="BJ1707" s="361">
        <v>4.3199999999999994</v>
      </c>
      <c r="BK1707" s="425"/>
      <c r="BL1707" s="425"/>
      <c r="BM1707" s="425">
        <f t="shared" si="28"/>
        <v>0</v>
      </c>
      <c r="BN1707" s="361" t="str">
        <f>_xll.SRS1Splines.Functions25.Linear_Interp(V_XNN1!$K$3:$K$8,V_XNN1!$L$3:$L$8,BT1707)</f>
        <v>Error reading input X value(s): The value is not a number</v>
      </c>
      <c r="BO1707" s="361" t="e">
        <f>(BN1707/V_XNN1!$L$7)*100</f>
        <v>#VALUE!</v>
      </c>
      <c r="BP1707" s="353" t="str">
        <f>_xll.SRS1Splines.Functions25.Linear_Interp(V_XNN1!$K$3:$K$8,V_XNN1!$M$3:$M$8,BT1707)</f>
        <v>Error reading input X value(s): The value is not a number</v>
      </c>
      <c r="BQ1707" s="353">
        <f>IFERROR((BN1707 - V_XNN1!$M$16) / (V_XNN1!$M$15- V_XNN1!$M$16) * 100, 0)</f>
        <v>0</v>
      </c>
      <c r="BR1707" s="353">
        <v>252</v>
      </c>
      <c r="BS1707" s="353">
        <v>249</v>
      </c>
      <c r="BT1707" s="428"/>
      <c r="BU1707" s="361">
        <v>0.33805200000000007</v>
      </c>
      <c r="BV1707" s="426"/>
      <c r="BW1707" s="424"/>
      <c r="BX1707" s="361">
        <v>2.4082271999999993</v>
      </c>
      <c r="BY1707" s="425"/>
      <c r="BZ1707" s="425"/>
      <c r="CA1707" s="425"/>
      <c r="CB1707" s="361" t="str">
        <f>_xll.SRS1Splines.Functions25.Linear_Interp(V_NSPC!$N$4:$N$67,V_NSPC!$P$4:$P$67,CI1707)</f>
        <v>Error reading input X value(s): The value is not a number</v>
      </c>
      <c r="CC1707" s="361" t="e">
        <f>(CB1707/V_NSPC!$T$5)*100</f>
        <v>#VALUE!</v>
      </c>
      <c r="CD1707" s="353" t="e">
        <f>CB1707-V_NSPC!$T$6</f>
        <v>#VALUE!</v>
      </c>
      <c r="CE1707" s="361">
        <f>IFERROR((CB1707 - V_NSPC!$T$6) / (V_NSPC!$T$5- V_NSPC!$T$6) * 100, 0)</f>
        <v>0</v>
      </c>
      <c r="CF1707" s="361">
        <v>995</v>
      </c>
      <c r="CG1707" s="361">
        <v>955</v>
      </c>
      <c r="CH1707" s="361"/>
      <c r="CI1707" s="429"/>
      <c r="CJ1707" s="361"/>
      <c r="CK1707" s="426"/>
      <c r="CL1707" s="424"/>
      <c r="CM1707" s="361">
        <v>2.4082271999999993</v>
      </c>
      <c r="CN1707" s="425"/>
      <c r="CO1707" s="425"/>
      <c r="CP1707" s="425"/>
      <c r="CQ1707" s="361" t="str">
        <f>_xll.SRS1Splines.Functions25.Linear_Interp(V_NSPC!$X$4:$X$46,V_NSPC!$Z$4:$Z$46,CX1707)</f>
        <v>Error reading input X value(s): The value is not a number</v>
      </c>
      <c r="CR1707" s="361" t="e">
        <f>(CQ1707/V_NSPC!$AD$5)*100</f>
        <v>#VALUE!</v>
      </c>
      <c r="CS1707" s="353" t="e">
        <f>CQ1707-V_NSPC!$AD$6</f>
        <v>#VALUE!</v>
      </c>
      <c r="CT1707" s="361">
        <f>IFERROR((CQ1707 - V_NSPC!$AD$6) / (V_NSPC!$AD$5- V_NSPC!$AD$6) * 100, 0)</f>
        <v>0</v>
      </c>
      <c r="CU1707" s="361">
        <v>909</v>
      </c>
      <c r="CV1707" s="361">
        <v>905</v>
      </c>
      <c r="CW1707" s="361"/>
      <c r="CX1707" s="429"/>
      <c r="CY1707" s="361">
        <v>3.6930666666666667</v>
      </c>
      <c r="CZ1707" s="426"/>
    </row>
    <row r="1708" spans="1:104">
      <c r="A1708" s="352">
        <v>46267</v>
      </c>
      <c r="B1708" s="430"/>
      <c r="C1708" s="420">
        <v>4.6223333333333327</v>
      </c>
      <c r="D1708" s="421"/>
      <c r="E1708" s="421"/>
      <c r="F1708" s="421"/>
      <c r="G1708" s="361" t="e">
        <f>_xll.SRS1Splines.Functions25.Linear_Interp(V_NEM!$R$687:$R$703,V_NEM!$T$687:$T$703,M1708)+_xll.SRS1Splines.Functions25.Linear_Interp(V_NEM!$AB$687:$AB$703,V_NEM!$AD$687:$AD$703,N1708)</f>
        <v>#VALUE!</v>
      </c>
      <c r="H1708" s="353" t="e">
        <f>(G1708/(V_NEM!$T$696+V_NEM!$AD$696))*100</f>
        <v>#VALUE!</v>
      </c>
      <c r="I1708" s="353" t="e">
        <f>G1708-(V_NEM!$T$694+V_NEM!$AD$694)</f>
        <v>#VALUE!</v>
      </c>
      <c r="J1708" s="353">
        <f>((IFERROR((_xll.SRS1Splines.Functions25.Linear_Interp(V_NEM!$R$687:$R$703,V_NEM!$T$687:$T$703,M1708) - V_NEM!$X$689) / (V_NEM!$X$688- V_NEM!$X$689) * 100, 0))+(IFERROR((_xll.SRS1Splines.Functions25.Linear_Interp(V_NEM!$AB$687:$AB$703,V_NEM!$AD$687:$AD$703,N1708) - V_NEM!$AH$689) / (V_NEM!$AH$688- V_NEM!$AH$689) * 100, 0)))/2</f>
        <v>0</v>
      </c>
      <c r="K1708" s="353">
        <v>784.3</v>
      </c>
      <c r="L1708" s="353">
        <v>781.8</v>
      </c>
      <c r="M1708" s="422"/>
      <c r="N1708" s="422"/>
      <c r="O1708" s="361">
        <v>2.864652833333333</v>
      </c>
      <c r="P1708" s="423"/>
      <c r="Q1708" s="424"/>
      <c r="R1708" s="361">
        <v>6.1949999999999994</v>
      </c>
      <c r="S1708" s="425"/>
      <c r="T1708" s="425"/>
      <c r="U1708" s="425"/>
      <c r="V1708" s="361" t="str">
        <f>_xll.SRS1Splines.Functions25.Linear_Interp(V_NK3!$P$8:$P$32,V_NK3!$R$8:$R$32,AC1708)</f>
        <v>Error reading input X value(s): The value is not a number</v>
      </c>
      <c r="W1708" s="361" t="e">
        <f>(V1708/V_NK3!$R$28)*100</f>
        <v>#VALUE!</v>
      </c>
      <c r="X1708" s="353" t="e">
        <f>V1708-V_NK3!$R$8</f>
        <v>#VALUE!</v>
      </c>
      <c r="Y1708" s="353">
        <f>IFERROR((V1708 - V_NK3!$V$10) / (V_NK3!$V$9- V_NK3!$V$10) * 100, 0)</f>
        <v>0</v>
      </c>
      <c r="Z1708" s="353">
        <v>541.79999999999995</v>
      </c>
      <c r="AA1708" s="353">
        <v>521</v>
      </c>
      <c r="AB1708" s="361">
        <v>529.10553272462471</v>
      </c>
      <c r="AC1708" s="422"/>
      <c r="AD1708" s="353">
        <v>0.9</v>
      </c>
      <c r="AE1708" s="426"/>
      <c r="AF1708" s="427"/>
      <c r="AG1708" s="361">
        <v>1.9136666666666666</v>
      </c>
      <c r="AH1708" s="425"/>
      <c r="AI1708" s="425"/>
      <c r="AJ1708" s="425"/>
      <c r="AK1708" s="361" t="str">
        <f>_xll.SRS1Splines.Functions25.Linear_Interp(V_NK2!$R$10:$R$21,V_NK2!$T$10:$T$21,AR1708)</f>
        <v>Error reading input X value(s): The value is not a number</v>
      </c>
      <c r="AL1708" s="361" t="e">
        <f>(AK1708/V_NK2!$T$18)*100</f>
        <v>#VALUE!</v>
      </c>
      <c r="AM1708" s="353" t="e">
        <f>AK1708-V_NK2!$T$11</f>
        <v>#VALUE!</v>
      </c>
      <c r="AN1708" s="353">
        <f>IFERROR((AK1708 - V_NK2!$X$12) / (V_NK2!$X$11- V_NK2!$X$12) * 100, 0)</f>
        <v>0</v>
      </c>
      <c r="AO1708" s="353">
        <v>427</v>
      </c>
      <c r="AP1708" s="353">
        <v>420</v>
      </c>
      <c r="AQ1708" s="353"/>
      <c r="AR1708" s="422"/>
      <c r="AS1708" s="361">
        <v>1.3</v>
      </c>
      <c r="AT1708" s="426"/>
      <c r="AU1708" s="424"/>
      <c r="AV1708" s="361">
        <v>0.88041599999999998</v>
      </c>
      <c r="AW1708" s="425"/>
      <c r="AX1708" s="425"/>
      <c r="AY1708" s="425"/>
      <c r="AZ1708" s="361" t="str">
        <f>_xll.SRS1Splines.Functions25.Linear_Interp(V_NNG3A!$H$4:$H$12,V_NNG3A!$I$4:$I$12,BF1708)</f>
        <v>Error reading input X value(s): The value is not a number</v>
      </c>
      <c r="BA1708" s="361" t="e">
        <f>(AZ1708/V_NNG3A!$I$8)*100</f>
        <v>#VALUE!</v>
      </c>
      <c r="BB1708" s="353" t="str">
        <f>_xll.SRS1Splines.Functions25.Linear_Interp(V_NNG3A!$H$4:$H$12,V_NNG3A!$J$4:$J$12,BF1708)</f>
        <v>Error reading input X value(s): The value is not a number</v>
      </c>
      <c r="BC1708" s="353">
        <f>IFERROR((AZ1708-V_NNG3A!$J$20) / (V_NNG3A!$J$19-V_NNG3A!$J$20) * 100, 0)</f>
        <v>0</v>
      </c>
      <c r="BD1708" s="353">
        <v>1050</v>
      </c>
      <c r="BE1708" s="353">
        <v>1047</v>
      </c>
      <c r="BF1708" s="428"/>
      <c r="BG1708" s="361">
        <v>0.31</v>
      </c>
      <c r="BH1708" s="426"/>
      <c r="BI1708" s="424"/>
      <c r="BJ1708" s="361">
        <v>4.3199999999999994</v>
      </c>
      <c r="BK1708" s="425"/>
      <c r="BL1708" s="425"/>
      <c r="BM1708" s="425">
        <f t="shared" si="28"/>
        <v>0</v>
      </c>
      <c r="BN1708" s="361" t="str">
        <f>_xll.SRS1Splines.Functions25.Linear_Interp(V_XNN1!$K$3:$K$8,V_XNN1!$L$3:$L$8,BT1708)</f>
        <v>Error reading input X value(s): The value is not a number</v>
      </c>
      <c r="BO1708" s="361" t="e">
        <f>(BN1708/V_XNN1!$L$7)*100</f>
        <v>#VALUE!</v>
      </c>
      <c r="BP1708" s="353" t="str">
        <f>_xll.SRS1Splines.Functions25.Linear_Interp(V_XNN1!$K$3:$K$8,V_XNN1!$M$3:$M$8,BT1708)</f>
        <v>Error reading input X value(s): The value is not a number</v>
      </c>
      <c r="BQ1708" s="353">
        <f>IFERROR((BN1708 - V_XNN1!$M$16) / (V_XNN1!$M$15- V_XNN1!$M$16) * 100, 0)</f>
        <v>0</v>
      </c>
      <c r="BR1708" s="353">
        <v>252</v>
      </c>
      <c r="BS1708" s="353">
        <v>249</v>
      </c>
      <c r="BT1708" s="428"/>
      <c r="BU1708" s="361">
        <v>0.33805200000000007</v>
      </c>
      <c r="BV1708" s="426"/>
      <c r="BW1708" s="424"/>
      <c r="BX1708" s="361">
        <v>2.4082271999999993</v>
      </c>
      <c r="BY1708" s="425"/>
      <c r="BZ1708" s="425"/>
      <c r="CA1708" s="425"/>
      <c r="CB1708" s="361" t="str">
        <f>_xll.SRS1Splines.Functions25.Linear_Interp(V_NSPC!$N$4:$N$67,V_NSPC!$P$4:$P$67,CI1708)</f>
        <v>Error reading input X value(s): The value is not a number</v>
      </c>
      <c r="CC1708" s="361" t="e">
        <f>(CB1708/V_NSPC!$T$5)*100</f>
        <v>#VALUE!</v>
      </c>
      <c r="CD1708" s="353" t="e">
        <f>CB1708-V_NSPC!$T$6</f>
        <v>#VALUE!</v>
      </c>
      <c r="CE1708" s="361">
        <f>IFERROR((CB1708 - V_NSPC!$T$6) / (V_NSPC!$T$5- V_NSPC!$T$6) * 100, 0)</f>
        <v>0</v>
      </c>
      <c r="CF1708" s="361">
        <v>995</v>
      </c>
      <c r="CG1708" s="361">
        <v>955</v>
      </c>
      <c r="CH1708" s="361"/>
      <c r="CI1708" s="429"/>
      <c r="CJ1708" s="361"/>
      <c r="CK1708" s="426"/>
      <c r="CL1708" s="424"/>
      <c r="CM1708" s="361">
        <v>2.4082271999999993</v>
      </c>
      <c r="CN1708" s="425"/>
      <c r="CO1708" s="425"/>
      <c r="CP1708" s="425"/>
      <c r="CQ1708" s="361" t="str">
        <f>_xll.SRS1Splines.Functions25.Linear_Interp(V_NSPC!$X$4:$X$46,V_NSPC!$Z$4:$Z$46,CX1708)</f>
        <v>Error reading input X value(s): The value is not a number</v>
      </c>
      <c r="CR1708" s="361" t="e">
        <f>(CQ1708/V_NSPC!$AD$5)*100</f>
        <v>#VALUE!</v>
      </c>
      <c r="CS1708" s="353" t="e">
        <f>CQ1708-V_NSPC!$AD$6</f>
        <v>#VALUE!</v>
      </c>
      <c r="CT1708" s="361">
        <f>IFERROR((CQ1708 - V_NSPC!$AD$6) / (V_NSPC!$AD$5- V_NSPC!$AD$6) * 100, 0)</f>
        <v>0</v>
      </c>
      <c r="CU1708" s="361">
        <v>909</v>
      </c>
      <c r="CV1708" s="361">
        <v>905</v>
      </c>
      <c r="CW1708" s="361"/>
      <c r="CX1708" s="429"/>
      <c r="CY1708" s="361">
        <v>3.6930666666666667</v>
      </c>
      <c r="CZ1708" s="426"/>
    </row>
    <row r="1709" spans="1:104">
      <c r="A1709" s="352">
        <v>46268</v>
      </c>
      <c r="B1709" s="430"/>
      <c r="C1709" s="420">
        <v>4.6223333333333327</v>
      </c>
      <c r="D1709" s="421"/>
      <c r="E1709" s="421"/>
      <c r="F1709" s="421"/>
      <c r="G1709" s="361" t="e">
        <f>_xll.SRS1Splines.Functions25.Linear_Interp(V_NEM!$R$687:$R$703,V_NEM!$T$687:$T$703,M1709)+_xll.SRS1Splines.Functions25.Linear_Interp(V_NEM!$AB$687:$AB$703,V_NEM!$AD$687:$AD$703,N1709)</f>
        <v>#VALUE!</v>
      </c>
      <c r="H1709" s="353" t="e">
        <f>(G1709/(V_NEM!$T$696+V_NEM!$AD$696))*100</f>
        <v>#VALUE!</v>
      </c>
      <c r="I1709" s="353" t="e">
        <f>G1709-(V_NEM!$T$694+V_NEM!$AD$694)</f>
        <v>#VALUE!</v>
      </c>
      <c r="J1709" s="353">
        <f>((IFERROR((_xll.SRS1Splines.Functions25.Linear_Interp(V_NEM!$R$687:$R$703,V_NEM!$T$687:$T$703,M1709) - V_NEM!$X$689) / (V_NEM!$X$688- V_NEM!$X$689) * 100, 0))+(IFERROR((_xll.SRS1Splines.Functions25.Linear_Interp(V_NEM!$AB$687:$AB$703,V_NEM!$AD$687:$AD$703,N1709) - V_NEM!$AH$689) / (V_NEM!$AH$688- V_NEM!$AH$689) * 100, 0)))/2</f>
        <v>0</v>
      </c>
      <c r="K1709" s="353">
        <v>784.3</v>
      </c>
      <c r="L1709" s="353">
        <v>781.8</v>
      </c>
      <c r="M1709" s="422"/>
      <c r="N1709" s="422"/>
      <c r="O1709" s="361">
        <v>2.864652833333333</v>
      </c>
      <c r="P1709" s="423"/>
      <c r="Q1709" s="424"/>
      <c r="R1709" s="361">
        <v>6.1949999999999994</v>
      </c>
      <c r="S1709" s="425"/>
      <c r="T1709" s="425"/>
      <c r="U1709" s="425"/>
      <c r="V1709" s="361" t="str">
        <f>_xll.SRS1Splines.Functions25.Linear_Interp(V_NK3!$P$8:$P$32,V_NK3!$R$8:$R$32,AC1709)</f>
        <v>Error reading input X value(s): The value is not a number</v>
      </c>
      <c r="W1709" s="361" t="e">
        <f>(V1709/V_NK3!$R$28)*100</f>
        <v>#VALUE!</v>
      </c>
      <c r="X1709" s="353" t="e">
        <f>V1709-V_NK3!$R$8</f>
        <v>#VALUE!</v>
      </c>
      <c r="Y1709" s="353">
        <f>IFERROR((V1709 - V_NK3!$V$10) / (V_NK3!$V$9- V_NK3!$V$10) * 100, 0)</f>
        <v>0</v>
      </c>
      <c r="Z1709" s="353">
        <v>541.79999999999995</v>
      </c>
      <c r="AA1709" s="353">
        <v>521</v>
      </c>
      <c r="AB1709" s="361">
        <v>529.10553272462471</v>
      </c>
      <c r="AC1709" s="422"/>
      <c r="AD1709" s="353">
        <v>0.9</v>
      </c>
      <c r="AE1709" s="426"/>
      <c r="AF1709" s="427"/>
      <c r="AG1709" s="361">
        <v>1.9136666666666666</v>
      </c>
      <c r="AH1709" s="425"/>
      <c r="AI1709" s="425"/>
      <c r="AJ1709" s="425"/>
      <c r="AK1709" s="361" t="str">
        <f>_xll.SRS1Splines.Functions25.Linear_Interp(V_NK2!$R$10:$R$21,V_NK2!$T$10:$T$21,AR1709)</f>
        <v>Error reading input X value(s): The value is not a number</v>
      </c>
      <c r="AL1709" s="361" t="e">
        <f>(AK1709/V_NK2!$T$18)*100</f>
        <v>#VALUE!</v>
      </c>
      <c r="AM1709" s="353" t="e">
        <f>AK1709-V_NK2!$T$11</f>
        <v>#VALUE!</v>
      </c>
      <c r="AN1709" s="353">
        <f>IFERROR((AK1709 - V_NK2!$X$12) / (V_NK2!$X$11- V_NK2!$X$12) * 100, 0)</f>
        <v>0</v>
      </c>
      <c r="AO1709" s="353">
        <v>427</v>
      </c>
      <c r="AP1709" s="353">
        <v>420</v>
      </c>
      <c r="AQ1709" s="353"/>
      <c r="AR1709" s="422"/>
      <c r="AS1709" s="361">
        <v>1.3</v>
      </c>
      <c r="AT1709" s="426"/>
      <c r="AU1709" s="424"/>
      <c r="AV1709" s="361">
        <v>0.88041599999999998</v>
      </c>
      <c r="AW1709" s="425"/>
      <c r="AX1709" s="425"/>
      <c r="AY1709" s="425"/>
      <c r="AZ1709" s="361" t="str">
        <f>_xll.SRS1Splines.Functions25.Linear_Interp(V_NNG3A!$H$4:$H$12,V_NNG3A!$I$4:$I$12,BF1709)</f>
        <v>Error reading input X value(s): The value is not a number</v>
      </c>
      <c r="BA1709" s="361" t="e">
        <f>(AZ1709/V_NNG3A!$I$8)*100</f>
        <v>#VALUE!</v>
      </c>
      <c r="BB1709" s="353" t="str">
        <f>_xll.SRS1Splines.Functions25.Linear_Interp(V_NNG3A!$H$4:$H$12,V_NNG3A!$J$4:$J$12,BF1709)</f>
        <v>Error reading input X value(s): The value is not a number</v>
      </c>
      <c r="BC1709" s="353">
        <f>IFERROR((AZ1709-V_NNG3A!$J$20) / (V_NNG3A!$J$19-V_NNG3A!$J$20) * 100, 0)</f>
        <v>0</v>
      </c>
      <c r="BD1709" s="353">
        <v>1050</v>
      </c>
      <c r="BE1709" s="353">
        <v>1047</v>
      </c>
      <c r="BF1709" s="428"/>
      <c r="BG1709" s="361">
        <v>0.31</v>
      </c>
      <c r="BH1709" s="426"/>
      <c r="BI1709" s="424"/>
      <c r="BJ1709" s="361">
        <v>4.3199999999999994</v>
      </c>
      <c r="BK1709" s="425"/>
      <c r="BL1709" s="425"/>
      <c r="BM1709" s="425">
        <f t="shared" si="28"/>
        <v>0</v>
      </c>
      <c r="BN1709" s="361" t="str">
        <f>_xll.SRS1Splines.Functions25.Linear_Interp(V_XNN1!$K$3:$K$8,V_XNN1!$L$3:$L$8,BT1709)</f>
        <v>Error reading input X value(s): The value is not a number</v>
      </c>
      <c r="BO1709" s="361" t="e">
        <f>(BN1709/V_XNN1!$L$7)*100</f>
        <v>#VALUE!</v>
      </c>
      <c r="BP1709" s="353" t="str">
        <f>_xll.SRS1Splines.Functions25.Linear_Interp(V_XNN1!$K$3:$K$8,V_XNN1!$M$3:$M$8,BT1709)</f>
        <v>Error reading input X value(s): The value is not a number</v>
      </c>
      <c r="BQ1709" s="353">
        <f>IFERROR((BN1709 - V_XNN1!$M$16) / (V_XNN1!$M$15- V_XNN1!$M$16) * 100, 0)</f>
        <v>0</v>
      </c>
      <c r="BR1709" s="353">
        <v>252</v>
      </c>
      <c r="BS1709" s="353">
        <v>249</v>
      </c>
      <c r="BT1709" s="428"/>
      <c r="BU1709" s="361">
        <v>0.33805200000000007</v>
      </c>
      <c r="BV1709" s="426"/>
      <c r="BW1709" s="424"/>
      <c r="BX1709" s="361">
        <v>2.4082271999999993</v>
      </c>
      <c r="BY1709" s="425"/>
      <c r="BZ1709" s="425"/>
      <c r="CA1709" s="425"/>
      <c r="CB1709" s="361" t="str">
        <f>_xll.SRS1Splines.Functions25.Linear_Interp(V_NSPC!$N$4:$N$67,V_NSPC!$P$4:$P$67,CI1709)</f>
        <v>Error reading input X value(s): The value is not a number</v>
      </c>
      <c r="CC1709" s="361" t="e">
        <f>(CB1709/V_NSPC!$T$5)*100</f>
        <v>#VALUE!</v>
      </c>
      <c r="CD1709" s="353" t="e">
        <f>CB1709-V_NSPC!$T$6</f>
        <v>#VALUE!</v>
      </c>
      <c r="CE1709" s="361">
        <f>IFERROR((CB1709 - V_NSPC!$T$6) / (V_NSPC!$T$5- V_NSPC!$T$6) * 100, 0)</f>
        <v>0</v>
      </c>
      <c r="CF1709" s="361">
        <v>995</v>
      </c>
      <c r="CG1709" s="361">
        <v>955</v>
      </c>
      <c r="CH1709" s="361"/>
      <c r="CI1709" s="429"/>
      <c r="CJ1709" s="361"/>
      <c r="CK1709" s="426"/>
      <c r="CL1709" s="424"/>
      <c r="CM1709" s="361">
        <v>2.4082271999999993</v>
      </c>
      <c r="CN1709" s="425"/>
      <c r="CO1709" s="425"/>
      <c r="CP1709" s="425"/>
      <c r="CQ1709" s="361" t="str">
        <f>_xll.SRS1Splines.Functions25.Linear_Interp(V_NSPC!$X$4:$X$46,V_NSPC!$Z$4:$Z$46,CX1709)</f>
        <v>Error reading input X value(s): The value is not a number</v>
      </c>
      <c r="CR1709" s="361" t="e">
        <f>(CQ1709/V_NSPC!$AD$5)*100</f>
        <v>#VALUE!</v>
      </c>
      <c r="CS1709" s="353" t="e">
        <f>CQ1709-V_NSPC!$AD$6</f>
        <v>#VALUE!</v>
      </c>
      <c r="CT1709" s="361">
        <f>IFERROR((CQ1709 - V_NSPC!$AD$6) / (V_NSPC!$AD$5- V_NSPC!$AD$6) * 100, 0)</f>
        <v>0</v>
      </c>
      <c r="CU1709" s="361">
        <v>909</v>
      </c>
      <c r="CV1709" s="361">
        <v>905</v>
      </c>
      <c r="CW1709" s="361"/>
      <c r="CX1709" s="429"/>
      <c r="CY1709" s="361">
        <v>3.6930666666666667</v>
      </c>
      <c r="CZ1709" s="426"/>
    </row>
    <row r="1710" spans="1:104">
      <c r="A1710" s="352">
        <v>46269</v>
      </c>
      <c r="B1710" s="430"/>
      <c r="C1710" s="420">
        <v>4.6223333333333327</v>
      </c>
      <c r="D1710" s="421"/>
      <c r="E1710" s="421"/>
      <c r="F1710" s="421"/>
      <c r="G1710" s="361" t="e">
        <f>_xll.SRS1Splines.Functions25.Linear_Interp(V_NEM!$R$687:$R$703,V_NEM!$T$687:$T$703,M1710)+_xll.SRS1Splines.Functions25.Linear_Interp(V_NEM!$AB$687:$AB$703,V_NEM!$AD$687:$AD$703,N1710)</f>
        <v>#VALUE!</v>
      </c>
      <c r="H1710" s="353" t="e">
        <f>(G1710/(V_NEM!$T$696+V_NEM!$AD$696))*100</f>
        <v>#VALUE!</v>
      </c>
      <c r="I1710" s="353" t="e">
        <f>G1710-(V_NEM!$T$694+V_NEM!$AD$694)</f>
        <v>#VALUE!</v>
      </c>
      <c r="J1710" s="353">
        <f>((IFERROR((_xll.SRS1Splines.Functions25.Linear_Interp(V_NEM!$R$687:$R$703,V_NEM!$T$687:$T$703,M1710) - V_NEM!$X$689) / (V_NEM!$X$688- V_NEM!$X$689) * 100, 0))+(IFERROR((_xll.SRS1Splines.Functions25.Linear_Interp(V_NEM!$AB$687:$AB$703,V_NEM!$AD$687:$AD$703,N1710) - V_NEM!$AH$689) / (V_NEM!$AH$688- V_NEM!$AH$689) * 100, 0)))/2</f>
        <v>0</v>
      </c>
      <c r="K1710" s="353">
        <v>784.3</v>
      </c>
      <c r="L1710" s="353">
        <v>781.8</v>
      </c>
      <c r="M1710" s="422"/>
      <c r="N1710" s="422"/>
      <c r="O1710" s="361">
        <v>2.864652833333333</v>
      </c>
      <c r="P1710" s="423"/>
      <c r="Q1710" s="424"/>
      <c r="R1710" s="361">
        <v>6.1949999999999994</v>
      </c>
      <c r="S1710" s="425"/>
      <c r="T1710" s="425"/>
      <c r="U1710" s="425"/>
      <c r="V1710" s="361" t="str">
        <f>_xll.SRS1Splines.Functions25.Linear_Interp(V_NK3!$P$8:$P$32,V_NK3!$R$8:$R$32,AC1710)</f>
        <v>Error reading input X value(s): The value is not a number</v>
      </c>
      <c r="W1710" s="361" t="e">
        <f>(V1710/V_NK3!$R$28)*100</f>
        <v>#VALUE!</v>
      </c>
      <c r="X1710" s="353" t="e">
        <f>V1710-V_NK3!$R$8</f>
        <v>#VALUE!</v>
      </c>
      <c r="Y1710" s="353">
        <f>IFERROR((V1710 - V_NK3!$V$10) / (V_NK3!$V$9- V_NK3!$V$10) * 100, 0)</f>
        <v>0</v>
      </c>
      <c r="Z1710" s="353">
        <v>541.79999999999995</v>
      </c>
      <c r="AA1710" s="353">
        <v>521</v>
      </c>
      <c r="AB1710" s="361">
        <v>529.10553272462471</v>
      </c>
      <c r="AC1710" s="422"/>
      <c r="AD1710" s="353">
        <v>0.9</v>
      </c>
      <c r="AE1710" s="426"/>
      <c r="AF1710" s="427"/>
      <c r="AG1710" s="361">
        <v>1.9136666666666666</v>
      </c>
      <c r="AH1710" s="425"/>
      <c r="AI1710" s="425"/>
      <c r="AJ1710" s="425"/>
      <c r="AK1710" s="361" t="str">
        <f>_xll.SRS1Splines.Functions25.Linear_Interp(V_NK2!$R$10:$R$21,V_NK2!$T$10:$T$21,AR1710)</f>
        <v>Error reading input X value(s): The value is not a number</v>
      </c>
      <c r="AL1710" s="361" t="e">
        <f>(AK1710/V_NK2!$T$18)*100</f>
        <v>#VALUE!</v>
      </c>
      <c r="AM1710" s="353" t="e">
        <f>AK1710-V_NK2!$T$11</f>
        <v>#VALUE!</v>
      </c>
      <c r="AN1710" s="353">
        <f>IFERROR((AK1710 - V_NK2!$X$12) / (V_NK2!$X$11- V_NK2!$X$12) * 100, 0)</f>
        <v>0</v>
      </c>
      <c r="AO1710" s="353">
        <v>427</v>
      </c>
      <c r="AP1710" s="353">
        <v>420</v>
      </c>
      <c r="AQ1710" s="353"/>
      <c r="AR1710" s="422"/>
      <c r="AS1710" s="361">
        <v>1.3</v>
      </c>
      <c r="AT1710" s="426"/>
      <c r="AU1710" s="424"/>
      <c r="AV1710" s="361">
        <v>0.88041599999999998</v>
      </c>
      <c r="AW1710" s="425"/>
      <c r="AX1710" s="425"/>
      <c r="AY1710" s="425"/>
      <c r="AZ1710" s="361" t="str">
        <f>_xll.SRS1Splines.Functions25.Linear_Interp(V_NNG3A!$H$4:$H$12,V_NNG3A!$I$4:$I$12,BF1710)</f>
        <v>Error reading input X value(s): The value is not a number</v>
      </c>
      <c r="BA1710" s="361" t="e">
        <f>(AZ1710/V_NNG3A!$I$8)*100</f>
        <v>#VALUE!</v>
      </c>
      <c r="BB1710" s="353" t="str">
        <f>_xll.SRS1Splines.Functions25.Linear_Interp(V_NNG3A!$H$4:$H$12,V_NNG3A!$J$4:$J$12,BF1710)</f>
        <v>Error reading input X value(s): The value is not a number</v>
      </c>
      <c r="BC1710" s="353">
        <f>IFERROR((AZ1710-V_NNG3A!$J$20) / (V_NNG3A!$J$19-V_NNG3A!$J$20) * 100, 0)</f>
        <v>0</v>
      </c>
      <c r="BD1710" s="353">
        <v>1050</v>
      </c>
      <c r="BE1710" s="353">
        <v>1047</v>
      </c>
      <c r="BF1710" s="428"/>
      <c r="BG1710" s="361">
        <v>0.31</v>
      </c>
      <c r="BH1710" s="426"/>
      <c r="BI1710" s="424"/>
      <c r="BJ1710" s="361">
        <v>4.3199999999999994</v>
      </c>
      <c r="BK1710" s="425"/>
      <c r="BL1710" s="425"/>
      <c r="BM1710" s="425">
        <f t="shared" si="28"/>
        <v>0</v>
      </c>
      <c r="BN1710" s="361" t="str">
        <f>_xll.SRS1Splines.Functions25.Linear_Interp(V_XNN1!$K$3:$K$8,V_XNN1!$L$3:$L$8,BT1710)</f>
        <v>Error reading input X value(s): The value is not a number</v>
      </c>
      <c r="BO1710" s="361" t="e">
        <f>(BN1710/V_XNN1!$L$7)*100</f>
        <v>#VALUE!</v>
      </c>
      <c r="BP1710" s="353" t="str">
        <f>_xll.SRS1Splines.Functions25.Linear_Interp(V_XNN1!$K$3:$K$8,V_XNN1!$M$3:$M$8,BT1710)</f>
        <v>Error reading input X value(s): The value is not a number</v>
      </c>
      <c r="BQ1710" s="353">
        <f>IFERROR((BN1710 - V_XNN1!$M$16) / (V_XNN1!$M$15- V_XNN1!$M$16) * 100, 0)</f>
        <v>0</v>
      </c>
      <c r="BR1710" s="353">
        <v>252</v>
      </c>
      <c r="BS1710" s="353">
        <v>249</v>
      </c>
      <c r="BT1710" s="428"/>
      <c r="BU1710" s="361">
        <v>0.33805200000000007</v>
      </c>
      <c r="BV1710" s="426"/>
      <c r="BW1710" s="424"/>
      <c r="BX1710" s="361">
        <v>2.4082271999999993</v>
      </c>
      <c r="BY1710" s="425"/>
      <c r="BZ1710" s="425"/>
      <c r="CA1710" s="425"/>
      <c r="CB1710" s="361" t="str">
        <f>_xll.SRS1Splines.Functions25.Linear_Interp(V_NSPC!$N$4:$N$67,V_NSPC!$P$4:$P$67,CI1710)</f>
        <v>Error reading input X value(s): The value is not a number</v>
      </c>
      <c r="CC1710" s="361" t="e">
        <f>(CB1710/V_NSPC!$T$5)*100</f>
        <v>#VALUE!</v>
      </c>
      <c r="CD1710" s="353" t="e">
        <f>CB1710-V_NSPC!$T$6</f>
        <v>#VALUE!</v>
      </c>
      <c r="CE1710" s="361">
        <f>IFERROR((CB1710 - V_NSPC!$T$6) / (V_NSPC!$T$5- V_NSPC!$T$6) * 100, 0)</f>
        <v>0</v>
      </c>
      <c r="CF1710" s="361">
        <v>995</v>
      </c>
      <c r="CG1710" s="361">
        <v>955</v>
      </c>
      <c r="CH1710" s="361"/>
      <c r="CI1710" s="429"/>
      <c r="CJ1710" s="361"/>
      <c r="CK1710" s="426"/>
      <c r="CL1710" s="424"/>
      <c r="CM1710" s="361">
        <v>2.4082271999999993</v>
      </c>
      <c r="CN1710" s="425"/>
      <c r="CO1710" s="425"/>
      <c r="CP1710" s="425"/>
      <c r="CQ1710" s="361" t="str">
        <f>_xll.SRS1Splines.Functions25.Linear_Interp(V_NSPC!$X$4:$X$46,V_NSPC!$Z$4:$Z$46,CX1710)</f>
        <v>Error reading input X value(s): The value is not a number</v>
      </c>
      <c r="CR1710" s="361" t="e">
        <f>(CQ1710/V_NSPC!$AD$5)*100</f>
        <v>#VALUE!</v>
      </c>
      <c r="CS1710" s="353" t="e">
        <f>CQ1710-V_NSPC!$AD$6</f>
        <v>#VALUE!</v>
      </c>
      <c r="CT1710" s="361">
        <f>IFERROR((CQ1710 - V_NSPC!$AD$6) / (V_NSPC!$AD$5- V_NSPC!$AD$6) * 100, 0)</f>
        <v>0</v>
      </c>
      <c r="CU1710" s="361">
        <v>909</v>
      </c>
      <c r="CV1710" s="361">
        <v>905</v>
      </c>
      <c r="CW1710" s="361"/>
      <c r="CX1710" s="429"/>
      <c r="CY1710" s="361">
        <v>3.6930666666666667</v>
      </c>
      <c r="CZ1710" s="426"/>
    </row>
    <row r="1711" spans="1:104">
      <c r="A1711" s="352">
        <v>46270</v>
      </c>
      <c r="B1711" s="430"/>
      <c r="C1711" s="420">
        <v>4.6223333333333327</v>
      </c>
      <c r="D1711" s="421"/>
      <c r="E1711" s="421"/>
      <c r="F1711" s="421"/>
      <c r="G1711" s="361" t="e">
        <f>_xll.SRS1Splines.Functions25.Linear_Interp(V_NEM!$R$687:$R$703,V_NEM!$T$687:$T$703,M1711)+_xll.SRS1Splines.Functions25.Linear_Interp(V_NEM!$AB$687:$AB$703,V_NEM!$AD$687:$AD$703,N1711)</f>
        <v>#VALUE!</v>
      </c>
      <c r="H1711" s="353" t="e">
        <f>(G1711/(V_NEM!$T$696+V_NEM!$AD$696))*100</f>
        <v>#VALUE!</v>
      </c>
      <c r="I1711" s="353" t="e">
        <f>G1711-(V_NEM!$T$694+V_NEM!$AD$694)</f>
        <v>#VALUE!</v>
      </c>
      <c r="J1711" s="353">
        <f>((IFERROR((_xll.SRS1Splines.Functions25.Linear_Interp(V_NEM!$R$687:$R$703,V_NEM!$T$687:$T$703,M1711) - V_NEM!$X$689) / (V_NEM!$X$688- V_NEM!$X$689) * 100, 0))+(IFERROR((_xll.SRS1Splines.Functions25.Linear_Interp(V_NEM!$AB$687:$AB$703,V_NEM!$AD$687:$AD$703,N1711) - V_NEM!$AH$689) / (V_NEM!$AH$688- V_NEM!$AH$689) * 100, 0)))/2</f>
        <v>0</v>
      </c>
      <c r="K1711" s="353">
        <v>784.3</v>
      </c>
      <c r="L1711" s="353">
        <v>781.8</v>
      </c>
      <c r="M1711" s="422"/>
      <c r="N1711" s="422"/>
      <c r="O1711" s="361">
        <v>2.864652833333333</v>
      </c>
      <c r="P1711" s="423"/>
      <c r="Q1711" s="424"/>
      <c r="R1711" s="361">
        <v>6.1949999999999994</v>
      </c>
      <c r="S1711" s="425"/>
      <c r="T1711" s="425"/>
      <c r="U1711" s="425"/>
      <c r="V1711" s="361" t="str">
        <f>_xll.SRS1Splines.Functions25.Linear_Interp(V_NK3!$P$8:$P$32,V_NK3!$R$8:$R$32,AC1711)</f>
        <v>Error reading input X value(s): The value is not a number</v>
      </c>
      <c r="W1711" s="361" t="e">
        <f>(V1711/V_NK3!$R$28)*100</f>
        <v>#VALUE!</v>
      </c>
      <c r="X1711" s="353" t="e">
        <f>V1711-V_NK3!$R$8</f>
        <v>#VALUE!</v>
      </c>
      <c r="Y1711" s="353">
        <f>IFERROR((V1711 - V_NK3!$V$10) / (V_NK3!$V$9- V_NK3!$V$10) * 100, 0)</f>
        <v>0</v>
      </c>
      <c r="Z1711" s="353">
        <v>541.79999999999995</v>
      </c>
      <c r="AA1711" s="353">
        <v>521</v>
      </c>
      <c r="AB1711" s="361">
        <v>529.10553272462471</v>
      </c>
      <c r="AC1711" s="422"/>
      <c r="AD1711" s="353">
        <v>0.9</v>
      </c>
      <c r="AE1711" s="426"/>
      <c r="AF1711" s="427"/>
      <c r="AG1711" s="361">
        <v>1.9136666666666666</v>
      </c>
      <c r="AH1711" s="425"/>
      <c r="AI1711" s="425"/>
      <c r="AJ1711" s="425"/>
      <c r="AK1711" s="361" t="str">
        <f>_xll.SRS1Splines.Functions25.Linear_Interp(V_NK2!$R$10:$R$21,V_NK2!$T$10:$T$21,AR1711)</f>
        <v>Error reading input X value(s): The value is not a number</v>
      </c>
      <c r="AL1711" s="361" t="e">
        <f>(AK1711/V_NK2!$T$18)*100</f>
        <v>#VALUE!</v>
      </c>
      <c r="AM1711" s="353" t="e">
        <f>AK1711-V_NK2!$T$11</f>
        <v>#VALUE!</v>
      </c>
      <c r="AN1711" s="353">
        <f>IFERROR((AK1711 - V_NK2!$X$12) / (V_NK2!$X$11- V_NK2!$X$12) * 100, 0)</f>
        <v>0</v>
      </c>
      <c r="AO1711" s="353">
        <v>427</v>
      </c>
      <c r="AP1711" s="353">
        <v>420</v>
      </c>
      <c r="AQ1711" s="353"/>
      <c r="AR1711" s="422"/>
      <c r="AS1711" s="361">
        <v>1.3</v>
      </c>
      <c r="AT1711" s="426"/>
      <c r="AU1711" s="424"/>
      <c r="AV1711" s="361">
        <v>0.88041599999999998</v>
      </c>
      <c r="AW1711" s="425"/>
      <c r="AX1711" s="425"/>
      <c r="AY1711" s="425"/>
      <c r="AZ1711" s="361" t="str">
        <f>_xll.SRS1Splines.Functions25.Linear_Interp(V_NNG3A!$H$4:$H$12,V_NNG3A!$I$4:$I$12,BF1711)</f>
        <v>Error reading input X value(s): The value is not a number</v>
      </c>
      <c r="BA1711" s="361" t="e">
        <f>(AZ1711/V_NNG3A!$I$8)*100</f>
        <v>#VALUE!</v>
      </c>
      <c r="BB1711" s="353" t="str">
        <f>_xll.SRS1Splines.Functions25.Linear_Interp(V_NNG3A!$H$4:$H$12,V_NNG3A!$J$4:$J$12,BF1711)</f>
        <v>Error reading input X value(s): The value is not a number</v>
      </c>
      <c r="BC1711" s="353">
        <f>IFERROR((AZ1711-V_NNG3A!$J$20) / (V_NNG3A!$J$19-V_NNG3A!$J$20) * 100, 0)</f>
        <v>0</v>
      </c>
      <c r="BD1711" s="353">
        <v>1050</v>
      </c>
      <c r="BE1711" s="353">
        <v>1047</v>
      </c>
      <c r="BF1711" s="428"/>
      <c r="BG1711" s="361">
        <v>0.31</v>
      </c>
      <c r="BH1711" s="426"/>
      <c r="BI1711" s="424"/>
      <c r="BJ1711" s="361">
        <v>4.3199999999999994</v>
      </c>
      <c r="BK1711" s="425"/>
      <c r="BL1711" s="425"/>
      <c r="BM1711" s="425">
        <f t="shared" si="28"/>
        <v>0</v>
      </c>
      <c r="BN1711" s="361" t="str">
        <f>_xll.SRS1Splines.Functions25.Linear_Interp(V_XNN1!$K$3:$K$8,V_XNN1!$L$3:$L$8,BT1711)</f>
        <v>Error reading input X value(s): The value is not a number</v>
      </c>
      <c r="BO1711" s="361" t="e">
        <f>(BN1711/V_XNN1!$L$7)*100</f>
        <v>#VALUE!</v>
      </c>
      <c r="BP1711" s="353" t="str">
        <f>_xll.SRS1Splines.Functions25.Linear_Interp(V_XNN1!$K$3:$K$8,V_XNN1!$M$3:$M$8,BT1711)</f>
        <v>Error reading input X value(s): The value is not a number</v>
      </c>
      <c r="BQ1711" s="353">
        <f>IFERROR((BN1711 - V_XNN1!$M$16) / (V_XNN1!$M$15- V_XNN1!$M$16) * 100, 0)</f>
        <v>0</v>
      </c>
      <c r="BR1711" s="353">
        <v>252</v>
      </c>
      <c r="BS1711" s="353">
        <v>249</v>
      </c>
      <c r="BT1711" s="428"/>
      <c r="BU1711" s="361">
        <v>0.33805200000000007</v>
      </c>
      <c r="BV1711" s="426"/>
      <c r="BW1711" s="424"/>
      <c r="BX1711" s="361">
        <v>2.4082271999999993</v>
      </c>
      <c r="BY1711" s="425"/>
      <c r="BZ1711" s="425"/>
      <c r="CA1711" s="425"/>
      <c r="CB1711" s="361" t="str">
        <f>_xll.SRS1Splines.Functions25.Linear_Interp(V_NSPC!$N$4:$N$67,V_NSPC!$P$4:$P$67,CI1711)</f>
        <v>Error reading input X value(s): The value is not a number</v>
      </c>
      <c r="CC1711" s="361" t="e">
        <f>(CB1711/V_NSPC!$T$5)*100</f>
        <v>#VALUE!</v>
      </c>
      <c r="CD1711" s="353" t="e">
        <f>CB1711-V_NSPC!$T$6</f>
        <v>#VALUE!</v>
      </c>
      <c r="CE1711" s="361">
        <f>IFERROR((CB1711 - V_NSPC!$T$6) / (V_NSPC!$T$5- V_NSPC!$T$6) * 100, 0)</f>
        <v>0</v>
      </c>
      <c r="CF1711" s="361">
        <v>995</v>
      </c>
      <c r="CG1711" s="361">
        <v>955</v>
      </c>
      <c r="CH1711" s="361"/>
      <c r="CI1711" s="429"/>
      <c r="CJ1711" s="361"/>
      <c r="CK1711" s="426"/>
      <c r="CL1711" s="424"/>
      <c r="CM1711" s="361">
        <v>2.4082271999999993</v>
      </c>
      <c r="CN1711" s="425"/>
      <c r="CO1711" s="425"/>
      <c r="CP1711" s="425"/>
      <c r="CQ1711" s="361" t="str">
        <f>_xll.SRS1Splines.Functions25.Linear_Interp(V_NSPC!$X$4:$X$46,V_NSPC!$Z$4:$Z$46,CX1711)</f>
        <v>Error reading input X value(s): The value is not a number</v>
      </c>
      <c r="CR1711" s="361" t="e">
        <f>(CQ1711/V_NSPC!$AD$5)*100</f>
        <v>#VALUE!</v>
      </c>
      <c r="CS1711" s="353" t="e">
        <f>CQ1711-V_NSPC!$AD$6</f>
        <v>#VALUE!</v>
      </c>
      <c r="CT1711" s="361">
        <f>IFERROR((CQ1711 - V_NSPC!$AD$6) / (V_NSPC!$AD$5- V_NSPC!$AD$6) * 100, 0)</f>
        <v>0</v>
      </c>
      <c r="CU1711" s="361">
        <v>909</v>
      </c>
      <c r="CV1711" s="361">
        <v>905</v>
      </c>
      <c r="CW1711" s="361"/>
      <c r="CX1711" s="429"/>
      <c r="CY1711" s="361">
        <v>3.6930666666666667</v>
      </c>
      <c r="CZ1711" s="426"/>
    </row>
    <row r="1712" spans="1:104">
      <c r="A1712" s="352">
        <v>46271</v>
      </c>
      <c r="B1712" s="430"/>
      <c r="C1712" s="420">
        <v>4.6223333333333327</v>
      </c>
      <c r="D1712" s="421"/>
      <c r="E1712" s="421"/>
      <c r="F1712" s="421"/>
      <c r="G1712" s="361" t="e">
        <f>_xll.SRS1Splines.Functions25.Linear_Interp(V_NEM!$R$687:$R$703,V_NEM!$T$687:$T$703,M1712)+_xll.SRS1Splines.Functions25.Linear_Interp(V_NEM!$AB$687:$AB$703,V_NEM!$AD$687:$AD$703,N1712)</f>
        <v>#VALUE!</v>
      </c>
      <c r="H1712" s="353" t="e">
        <f>(G1712/(V_NEM!$T$696+V_NEM!$AD$696))*100</f>
        <v>#VALUE!</v>
      </c>
      <c r="I1712" s="353" t="e">
        <f>G1712-(V_NEM!$T$694+V_NEM!$AD$694)</f>
        <v>#VALUE!</v>
      </c>
      <c r="J1712" s="353">
        <f>((IFERROR((_xll.SRS1Splines.Functions25.Linear_Interp(V_NEM!$R$687:$R$703,V_NEM!$T$687:$T$703,M1712) - V_NEM!$X$689) / (V_NEM!$X$688- V_NEM!$X$689) * 100, 0))+(IFERROR((_xll.SRS1Splines.Functions25.Linear_Interp(V_NEM!$AB$687:$AB$703,V_NEM!$AD$687:$AD$703,N1712) - V_NEM!$AH$689) / (V_NEM!$AH$688- V_NEM!$AH$689) * 100, 0)))/2</f>
        <v>0</v>
      </c>
      <c r="K1712" s="353">
        <v>784.3</v>
      </c>
      <c r="L1712" s="353">
        <v>781.8</v>
      </c>
      <c r="M1712" s="422"/>
      <c r="N1712" s="422"/>
      <c r="O1712" s="361">
        <v>2.864652833333333</v>
      </c>
      <c r="P1712" s="423"/>
      <c r="Q1712" s="424"/>
      <c r="R1712" s="361">
        <v>6.1949999999999994</v>
      </c>
      <c r="S1712" s="425"/>
      <c r="T1712" s="425"/>
      <c r="U1712" s="425"/>
      <c r="V1712" s="361" t="str">
        <f>_xll.SRS1Splines.Functions25.Linear_Interp(V_NK3!$P$8:$P$32,V_NK3!$R$8:$R$32,AC1712)</f>
        <v>Error reading input X value(s): The value is not a number</v>
      </c>
      <c r="W1712" s="361" t="e">
        <f>(V1712/V_NK3!$R$28)*100</f>
        <v>#VALUE!</v>
      </c>
      <c r="X1712" s="353" t="e">
        <f>V1712-V_NK3!$R$8</f>
        <v>#VALUE!</v>
      </c>
      <c r="Y1712" s="353">
        <f>IFERROR((V1712 - V_NK3!$V$10) / (V_NK3!$V$9- V_NK3!$V$10) * 100, 0)</f>
        <v>0</v>
      </c>
      <c r="Z1712" s="353">
        <v>541.79999999999995</v>
      </c>
      <c r="AA1712" s="353">
        <v>521</v>
      </c>
      <c r="AB1712" s="361">
        <v>529.10553272462471</v>
      </c>
      <c r="AC1712" s="422"/>
      <c r="AD1712" s="353">
        <v>0.9</v>
      </c>
      <c r="AE1712" s="426"/>
      <c r="AF1712" s="427"/>
      <c r="AG1712" s="361">
        <v>1.9136666666666666</v>
      </c>
      <c r="AH1712" s="425"/>
      <c r="AI1712" s="425"/>
      <c r="AJ1712" s="425"/>
      <c r="AK1712" s="361" t="str">
        <f>_xll.SRS1Splines.Functions25.Linear_Interp(V_NK2!$R$10:$R$21,V_NK2!$T$10:$T$21,AR1712)</f>
        <v>Error reading input X value(s): The value is not a number</v>
      </c>
      <c r="AL1712" s="361" t="e">
        <f>(AK1712/V_NK2!$T$18)*100</f>
        <v>#VALUE!</v>
      </c>
      <c r="AM1712" s="353" t="e">
        <f>AK1712-V_NK2!$T$11</f>
        <v>#VALUE!</v>
      </c>
      <c r="AN1712" s="353">
        <f>IFERROR((AK1712 - V_NK2!$X$12) / (V_NK2!$X$11- V_NK2!$X$12) * 100, 0)</f>
        <v>0</v>
      </c>
      <c r="AO1712" s="353">
        <v>427</v>
      </c>
      <c r="AP1712" s="353">
        <v>420</v>
      </c>
      <c r="AQ1712" s="353"/>
      <c r="AR1712" s="422"/>
      <c r="AS1712" s="361">
        <v>1.3</v>
      </c>
      <c r="AT1712" s="426"/>
      <c r="AU1712" s="424"/>
      <c r="AV1712" s="361">
        <v>0.88041599999999998</v>
      </c>
      <c r="AW1712" s="425"/>
      <c r="AX1712" s="425"/>
      <c r="AY1712" s="425"/>
      <c r="AZ1712" s="361" t="str">
        <f>_xll.SRS1Splines.Functions25.Linear_Interp(V_NNG3A!$H$4:$H$12,V_NNG3A!$I$4:$I$12,BF1712)</f>
        <v>Error reading input X value(s): The value is not a number</v>
      </c>
      <c r="BA1712" s="361" t="e">
        <f>(AZ1712/V_NNG3A!$I$8)*100</f>
        <v>#VALUE!</v>
      </c>
      <c r="BB1712" s="353" t="str">
        <f>_xll.SRS1Splines.Functions25.Linear_Interp(V_NNG3A!$H$4:$H$12,V_NNG3A!$J$4:$J$12,BF1712)</f>
        <v>Error reading input X value(s): The value is not a number</v>
      </c>
      <c r="BC1712" s="353">
        <f>IFERROR((AZ1712-V_NNG3A!$J$20) / (V_NNG3A!$J$19-V_NNG3A!$J$20) * 100, 0)</f>
        <v>0</v>
      </c>
      <c r="BD1712" s="353">
        <v>1050</v>
      </c>
      <c r="BE1712" s="353">
        <v>1047</v>
      </c>
      <c r="BF1712" s="428"/>
      <c r="BG1712" s="361">
        <v>0.31</v>
      </c>
      <c r="BH1712" s="426"/>
      <c r="BI1712" s="424"/>
      <c r="BJ1712" s="361">
        <v>4.3199999999999994</v>
      </c>
      <c r="BK1712" s="425"/>
      <c r="BL1712" s="425"/>
      <c r="BM1712" s="425">
        <f t="shared" si="28"/>
        <v>0</v>
      </c>
      <c r="BN1712" s="361" t="str">
        <f>_xll.SRS1Splines.Functions25.Linear_Interp(V_XNN1!$K$3:$K$8,V_XNN1!$L$3:$L$8,BT1712)</f>
        <v>Error reading input X value(s): The value is not a number</v>
      </c>
      <c r="BO1712" s="361" t="e">
        <f>(BN1712/V_XNN1!$L$7)*100</f>
        <v>#VALUE!</v>
      </c>
      <c r="BP1712" s="353" t="str">
        <f>_xll.SRS1Splines.Functions25.Linear_Interp(V_XNN1!$K$3:$K$8,V_XNN1!$M$3:$M$8,BT1712)</f>
        <v>Error reading input X value(s): The value is not a number</v>
      </c>
      <c r="BQ1712" s="353">
        <f>IFERROR((BN1712 - V_XNN1!$M$16) / (V_XNN1!$M$15- V_XNN1!$M$16) * 100, 0)</f>
        <v>0</v>
      </c>
      <c r="BR1712" s="353">
        <v>252</v>
      </c>
      <c r="BS1712" s="353">
        <v>249</v>
      </c>
      <c r="BT1712" s="428"/>
      <c r="BU1712" s="361">
        <v>0.33805200000000007</v>
      </c>
      <c r="BV1712" s="426"/>
      <c r="BW1712" s="424"/>
      <c r="BX1712" s="361">
        <v>2.4082271999999993</v>
      </c>
      <c r="BY1712" s="425"/>
      <c r="BZ1712" s="425"/>
      <c r="CA1712" s="425"/>
      <c r="CB1712" s="361" t="str">
        <f>_xll.SRS1Splines.Functions25.Linear_Interp(V_NSPC!$N$4:$N$67,V_NSPC!$P$4:$P$67,CI1712)</f>
        <v>Error reading input X value(s): The value is not a number</v>
      </c>
      <c r="CC1712" s="361" t="e">
        <f>(CB1712/V_NSPC!$T$5)*100</f>
        <v>#VALUE!</v>
      </c>
      <c r="CD1712" s="353" t="e">
        <f>CB1712-V_NSPC!$T$6</f>
        <v>#VALUE!</v>
      </c>
      <c r="CE1712" s="361">
        <f>IFERROR((CB1712 - V_NSPC!$T$6) / (V_NSPC!$T$5- V_NSPC!$T$6) * 100, 0)</f>
        <v>0</v>
      </c>
      <c r="CF1712" s="361">
        <v>995</v>
      </c>
      <c r="CG1712" s="361">
        <v>955</v>
      </c>
      <c r="CH1712" s="361"/>
      <c r="CI1712" s="429"/>
      <c r="CJ1712" s="361"/>
      <c r="CK1712" s="426"/>
      <c r="CL1712" s="424"/>
      <c r="CM1712" s="361">
        <v>2.4082271999999993</v>
      </c>
      <c r="CN1712" s="425"/>
      <c r="CO1712" s="425"/>
      <c r="CP1712" s="425"/>
      <c r="CQ1712" s="361" t="str">
        <f>_xll.SRS1Splines.Functions25.Linear_Interp(V_NSPC!$X$4:$X$46,V_NSPC!$Z$4:$Z$46,CX1712)</f>
        <v>Error reading input X value(s): The value is not a number</v>
      </c>
      <c r="CR1712" s="361" t="e">
        <f>(CQ1712/V_NSPC!$AD$5)*100</f>
        <v>#VALUE!</v>
      </c>
      <c r="CS1712" s="353" t="e">
        <f>CQ1712-V_NSPC!$AD$6</f>
        <v>#VALUE!</v>
      </c>
      <c r="CT1712" s="361">
        <f>IFERROR((CQ1712 - V_NSPC!$AD$6) / (V_NSPC!$AD$5- V_NSPC!$AD$6) * 100, 0)</f>
        <v>0</v>
      </c>
      <c r="CU1712" s="361">
        <v>909</v>
      </c>
      <c r="CV1712" s="361">
        <v>905</v>
      </c>
      <c r="CW1712" s="361"/>
      <c r="CX1712" s="429"/>
      <c r="CY1712" s="361">
        <v>3.6930666666666667</v>
      </c>
      <c r="CZ1712" s="426"/>
    </row>
    <row r="1713" spans="1:104">
      <c r="A1713" s="352">
        <v>46272</v>
      </c>
      <c r="B1713" s="430"/>
      <c r="C1713" s="420">
        <v>4.6223333333333327</v>
      </c>
      <c r="D1713" s="421"/>
      <c r="E1713" s="421"/>
      <c r="F1713" s="421"/>
      <c r="G1713" s="361" t="e">
        <f>_xll.SRS1Splines.Functions25.Linear_Interp(V_NEM!$R$687:$R$703,V_NEM!$T$687:$T$703,M1713)+_xll.SRS1Splines.Functions25.Linear_Interp(V_NEM!$AB$687:$AB$703,V_NEM!$AD$687:$AD$703,N1713)</f>
        <v>#VALUE!</v>
      </c>
      <c r="H1713" s="353" t="e">
        <f>(G1713/(V_NEM!$T$696+V_NEM!$AD$696))*100</f>
        <v>#VALUE!</v>
      </c>
      <c r="I1713" s="353" t="e">
        <f>G1713-(V_NEM!$T$694+V_NEM!$AD$694)</f>
        <v>#VALUE!</v>
      </c>
      <c r="J1713" s="353">
        <f>((IFERROR((_xll.SRS1Splines.Functions25.Linear_Interp(V_NEM!$R$687:$R$703,V_NEM!$T$687:$T$703,M1713) - V_NEM!$X$689) / (V_NEM!$X$688- V_NEM!$X$689) * 100, 0))+(IFERROR((_xll.SRS1Splines.Functions25.Linear_Interp(V_NEM!$AB$687:$AB$703,V_NEM!$AD$687:$AD$703,N1713) - V_NEM!$AH$689) / (V_NEM!$AH$688- V_NEM!$AH$689) * 100, 0)))/2</f>
        <v>0</v>
      </c>
      <c r="K1713" s="353">
        <v>784.3</v>
      </c>
      <c r="L1713" s="353">
        <v>781.8</v>
      </c>
      <c r="M1713" s="422"/>
      <c r="N1713" s="422"/>
      <c r="O1713" s="361">
        <v>2.864652833333333</v>
      </c>
      <c r="P1713" s="423"/>
      <c r="Q1713" s="424"/>
      <c r="R1713" s="361">
        <v>6.1949999999999994</v>
      </c>
      <c r="S1713" s="425"/>
      <c r="T1713" s="425"/>
      <c r="U1713" s="425"/>
      <c r="V1713" s="361" t="str">
        <f>_xll.SRS1Splines.Functions25.Linear_Interp(V_NK3!$P$8:$P$32,V_NK3!$R$8:$R$32,AC1713)</f>
        <v>Error reading input X value(s): The value is not a number</v>
      </c>
      <c r="W1713" s="361" t="e">
        <f>(V1713/V_NK3!$R$28)*100</f>
        <v>#VALUE!</v>
      </c>
      <c r="X1713" s="353" t="e">
        <f>V1713-V_NK3!$R$8</f>
        <v>#VALUE!</v>
      </c>
      <c r="Y1713" s="353">
        <f>IFERROR((V1713 - V_NK3!$V$10) / (V_NK3!$V$9- V_NK3!$V$10) * 100, 0)</f>
        <v>0</v>
      </c>
      <c r="Z1713" s="353">
        <v>541.79999999999995</v>
      </c>
      <c r="AA1713" s="353">
        <v>521</v>
      </c>
      <c r="AB1713" s="361">
        <v>529.10553272462471</v>
      </c>
      <c r="AC1713" s="422"/>
      <c r="AD1713" s="353">
        <v>0.9</v>
      </c>
      <c r="AE1713" s="426"/>
      <c r="AF1713" s="427"/>
      <c r="AG1713" s="361">
        <v>1.9136666666666666</v>
      </c>
      <c r="AH1713" s="425"/>
      <c r="AI1713" s="425"/>
      <c r="AJ1713" s="425"/>
      <c r="AK1713" s="361" t="str">
        <f>_xll.SRS1Splines.Functions25.Linear_Interp(V_NK2!$R$10:$R$21,V_NK2!$T$10:$T$21,AR1713)</f>
        <v>Error reading input X value(s): The value is not a number</v>
      </c>
      <c r="AL1713" s="361" t="e">
        <f>(AK1713/V_NK2!$T$18)*100</f>
        <v>#VALUE!</v>
      </c>
      <c r="AM1713" s="353" t="e">
        <f>AK1713-V_NK2!$T$11</f>
        <v>#VALUE!</v>
      </c>
      <c r="AN1713" s="353">
        <f>IFERROR((AK1713 - V_NK2!$X$12) / (V_NK2!$X$11- V_NK2!$X$12) * 100, 0)</f>
        <v>0</v>
      </c>
      <c r="AO1713" s="353">
        <v>427</v>
      </c>
      <c r="AP1713" s="353">
        <v>420</v>
      </c>
      <c r="AQ1713" s="353"/>
      <c r="AR1713" s="422"/>
      <c r="AS1713" s="361">
        <v>1.3</v>
      </c>
      <c r="AT1713" s="426"/>
      <c r="AU1713" s="424"/>
      <c r="AV1713" s="361">
        <v>0.88041599999999998</v>
      </c>
      <c r="AW1713" s="425"/>
      <c r="AX1713" s="425"/>
      <c r="AY1713" s="425"/>
      <c r="AZ1713" s="361" t="str">
        <f>_xll.SRS1Splines.Functions25.Linear_Interp(V_NNG3A!$H$4:$H$12,V_NNG3A!$I$4:$I$12,BF1713)</f>
        <v>Error reading input X value(s): The value is not a number</v>
      </c>
      <c r="BA1713" s="361" t="e">
        <f>(AZ1713/V_NNG3A!$I$8)*100</f>
        <v>#VALUE!</v>
      </c>
      <c r="BB1713" s="353" t="str">
        <f>_xll.SRS1Splines.Functions25.Linear_Interp(V_NNG3A!$H$4:$H$12,V_NNG3A!$J$4:$J$12,BF1713)</f>
        <v>Error reading input X value(s): The value is not a number</v>
      </c>
      <c r="BC1713" s="353">
        <f>IFERROR((AZ1713-V_NNG3A!$J$20) / (V_NNG3A!$J$19-V_NNG3A!$J$20) * 100, 0)</f>
        <v>0</v>
      </c>
      <c r="BD1713" s="353">
        <v>1050</v>
      </c>
      <c r="BE1713" s="353">
        <v>1047</v>
      </c>
      <c r="BF1713" s="428"/>
      <c r="BG1713" s="361">
        <v>0.31</v>
      </c>
      <c r="BH1713" s="426"/>
      <c r="BI1713" s="424"/>
      <c r="BJ1713" s="361">
        <v>4.3199999999999994</v>
      </c>
      <c r="BK1713" s="425"/>
      <c r="BL1713" s="425"/>
      <c r="BM1713" s="425">
        <f t="shared" si="28"/>
        <v>0</v>
      </c>
      <c r="BN1713" s="361" t="str">
        <f>_xll.SRS1Splines.Functions25.Linear_Interp(V_XNN1!$K$3:$K$8,V_XNN1!$L$3:$L$8,BT1713)</f>
        <v>Error reading input X value(s): The value is not a number</v>
      </c>
      <c r="BO1713" s="361" t="e">
        <f>(BN1713/V_XNN1!$L$7)*100</f>
        <v>#VALUE!</v>
      </c>
      <c r="BP1713" s="353" t="str">
        <f>_xll.SRS1Splines.Functions25.Linear_Interp(V_XNN1!$K$3:$K$8,V_XNN1!$M$3:$M$8,BT1713)</f>
        <v>Error reading input X value(s): The value is not a number</v>
      </c>
      <c r="BQ1713" s="353">
        <f>IFERROR((BN1713 - V_XNN1!$M$16) / (V_XNN1!$M$15- V_XNN1!$M$16) * 100, 0)</f>
        <v>0</v>
      </c>
      <c r="BR1713" s="353">
        <v>252</v>
      </c>
      <c r="BS1713" s="353">
        <v>249</v>
      </c>
      <c r="BT1713" s="428"/>
      <c r="BU1713" s="361">
        <v>0.33805200000000007</v>
      </c>
      <c r="BV1713" s="426"/>
      <c r="BW1713" s="424"/>
      <c r="BX1713" s="361">
        <v>2.4082271999999993</v>
      </c>
      <c r="BY1713" s="425"/>
      <c r="BZ1713" s="425"/>
      <c r="CA1713" s="425"/>
      <c r="CB1713" s="361" t="str">
        <f>_xll.SRS1Splines.Functions25.Linear_Interp(V_NSPC!$N$4:$N$67,V_NSPC!$P$4:$P$67,CI1713)</f>
        <v>Error reading input X value(s): The value is not a number</v>
      </c>
      <c r="CC1713" s="361" t="e">
        <f>(CB1713/V_NSPC!$T$5)*100</f>
        <v>#VALUE!</v>
      </c>
      <c r="CD1713" s="353" t="e">
        <f>CB1713-V_NSPC!$T$6</f>
        <v>#VALUE!</v>
      </c>
      <c r="CE1713" s="361">
        <f>IFERROR((CB1713 - V_NSPC!$T$6) / (V_NSPC!$T$5- V_NSPC!$T$6) * 100, 0)</f>
        <v>0</v>
      </c>
      <c r="CF1713" s="361">
        <v>995</v>
      </c>
      <c r="CG1713" s="361">
        <v>955</v>
      </c>
      <c r="CH1713" s="361"/>
      <c r="CI1713" s="429"/>
      <c r="CJ1713" s="361"/>
      <c r="CK1713" s="426"/>
      <c r="CL1713" s="424"/>
      <c r="CM1713" s="361">
        <v>2.4082271999999993</v>
      </c>
      <c r="CN1713" s="425"/>
      <c r="CO1713" s="425"/>
      <c r="CP1713" s="425"/>
      <c r="CQ1713" s="361" t="str">
        <f>_xll.SRS1Splines.Functions25.Linear_Interp(V_NSPC!$X$4:$X$46,V_NSPC!$Z$4:$Z$46,CX1713)</f>
        <v>Error reading input X value(s): The value is not a number</v>
      </c>
      <c r="CR1713" s="361" t="e">
        <f>(CQ1713/V_NSPC!$AD$5)*100</f>
        <v>#VALUE!</v>
      </c>
      <c r="CS1713" s="353" t="e">
        <f>CQ1713-V_NSPC!$AD$6</f>
        <v>#VALUE!</v>
      </c>
      <c r="CT1713" s="361">
        <f>IFERROR((CQ1713 - V_NSPC!$AD$6) / (V_NSPC!$AD$5- V_NSPC!$AD$6) * 100, 0)</f>
        <v>0</v>
      </c>
      <c r="CU1713" s="361">
        <v>909</v>
      </c>
      <c r="CV1713" s="361">
        <v>905</v>
      </c>
      <c r="CW1713" s="361"/>
      <c r="CX1713" s="429"/>
      <c r="CY1713" s="361">
        <v>3.6930666666666667</v>
      </c>
      <c r="CZ1713" s="426"/>
    </row>
    <row r="1714" spans="1:104">
      <c r="A1714" s="352">
        <v>46273</v>
      </c>
      <c r="B1714" s="430"/>
      <c r="C1714" s="420">
        <v>4.6223333333333327</v>
      </c>
      <c r="D1714" s="421"/>
      <c r="E1714" s="421"/>
      <c r="F1714" s="421"/>
      <c r="G1714" s="361" t="e">
        <f>_xll.SRS1Splines.Functions25.Linear_Interp(V_NEM!$R$687:$R$703,V_NEM!$T$687:$T$703,M1714)+_xll.SRS1Splines.Functions25.Linear_Interp(V_NEM!$AB$687:$AB$703,V_NEM!$AD$687:$AD$703,N1714)</f>
        <v>#VALUE!</v>
      </c>
      <c r="H1714" s="353" t="e">
        <f>(G1714/(V_NEM!$T$696+V_NEM!$AD$696))*100</f>
        <v>#VALUE!</v>
      </c>
      <c r="I1714" s="353" t="e">
        <f>G1714-(V_NEM!$T$694+V_NEM!$AD$694)</f>
        <v>#VALUE!</v>
      </c>
      <c r="J1714" s="353">
        <f>((IFERROR((_xll.SRS1Splines.Functions25.Linear_Interp(V_NEM!$R$687:$R$703,V_NEM!$T$687:$T$703,M1714) - V_NEM!$X$689) / (V_NEM!$X$688- V_NEM!$X$689) * 100, 0))+(IFERROR((_xll.SRS1Splines.Functions25.Linear_Interp(V_NEM!$AB$687:$AB$703,V_NEM!$AD$687:$AD$703,N1714) - V_NEM!$AH$689) / (V_NEM!$AH$688- V_NEM!$AH$689) * 100, 0)))/2</f>
        <v>0</v>
      </c>
      <c r="K1714" s="353">
        <v>784.3</v>
      </c>
      <c r="L1714" s="353">
        <v>781.8</v>
      </c>
      <c r="M1714" s="422"/>
      <c r="N1714" s="422"/>
      <c r="O1714" s="361">
        <v>2.864652833333333</v>
      </c>
      <c r="P1714" s="423"/>
      <c r="Q1714" s="424"/>
      <c r="R1714" s="361">
        <v>6.1949999999999994</v>
      </c>
      <c r="S1714" s="425"/>
      <c r="T1714" s="425"/>
      <c r="U1714" s="425"/>
      <c r="V1714" s="361" t="str">
        <f>_xll.SRS1Splines.Functions25.Linear_Interp(V_NK3!$P$8:$P$32,V_NK3!$R$8:$R$32,AC1714)</f>
        <v>Error reading input X value(s): The value is not a number</v>
      </c>
      <c r="W1714" s="361" t="e">
        <f>(V1714/V_NK3!$R$28)*100</f>
        <v>#VALUE!</v>
      </c>
      <c r="X1714" s="353" t="e">
        <f>V1714-V_NK3!$R$8</f>
        <v>#VALUE!</v>
      </c>
      <c r="Y1714" s="353">
        <f>IFERROR((V1714 - V_NK3!$V$10) / (V_NK3!$V$9- V_NK3!$V$10) * 100, 0)</f>
        <v>0</v>
      </c>
      <c r="Z1714" s="353">
        <v>541.79999999999995</v>
      </c>
      <c r="AA1714" s="353">
        <v>521</v>
      </c>
      <c r="AB1714" s="361">
        <v>529.10553272462471</v>
      </c>
      <c r="AC1714" s="422"/>
      <c r="AD1714" s="353">
        <v>0.9</v>
      </c>
      <c r="AE1714" s="426"/>
      <c r="AF1714" s="427"/>
      <c r="AG1714" s="361">
        <v>1.9136666666666666</v>
      </c>
      <c r="AH1714" s="425"/>
      <c r="AI1714" s="425"/>
      <c r="AJ1714" s="425"/>
      <c r="AK1714" s="361" t="str">
        <f>_xll.SRS1Splines.Functions25.Linear_Interp(V_NK2!$R$10:$R$21,V_NK2!$T$10:$T$21,AR1714)</f>
        <v>Error reading input X value(s): The value is not a number</v>
      </c>
      <c r="AL1714" s="361" t="e">
        <f>(AK1714/V_NK2!$T$18)*100</f>
        <v>#VALUE!</v>
      </c>
      <c r="AM1714" s="353" t="e">
        <f>AK1714-V_NK2!$T$11</f>
        <v>#VALUE!</v>
      </c>
      <c r="AN1714" s="353">
        <f>IFERROR((AK1714 - V_NK2!$X$12) / (V_NK2!$X$11- V_NK2!$X$12) * 100, 0)</f>
        <v>0</v>
      </c>
      <c r="AO1714" s="353">
        <v>427</v>
      </c>
      <c r="AP1714" s="353">
        <v>420</v>
      </c>
      <c r="AQ1714" s="353"/>
      <c r="AR1714" s="422"/>
      <c r="AS1714" s="361">
        <v>1.3</v>
      </c>
      <c r="AT1714" s="426"/>
      <c r="AU1714" s="424"/>
      <c r="AV1714" s="361">
        <v>0.88041599999999998</v>
      </c>
      <c r="AW1714" s="425"/>
      <c r="AX1714" s="425"/>
      <c r="AY1714" s="425"/>
      <c r="AZ1714" s="361" t="str">
        <f>_xll.SRS1Splines.Functions25.Linear_Interp(V_NNG3A!$H$4:$H$12,V_NNG3A!$I$4:$I$12,BF1714)</f>
        <v>Error reading input X value(s): The value is not a number</v>
      </c>
      <c r="BA1714" s="361" t="e">
        <f>(AZ1714/V_NNG3A!$I$8)*100</f>
        <v>#VALUE!</v>
      </c>
      <c r="BB1714" s="353" t="str">
        <f>_xll.SRS1Splines.Functions25.Linear_Interp(V_NNG3A!$H$4:$H$12,V_NNG3A!$J$4:$J$12,BF1714)</f>
        <v>Error reading input X value(s): The value is not a number</v>
      </c>
      <c r="BC1714" s="353">
        <f>IFERROR((AZ1714-V_NNG3A!$J$20) / (V_NNG3A!$J$19-V_NNG3A!$J$20) * 100, 0)</f>
        <v>0</v>
      </c>
      <c r="BD1714" s="353">
        <v>1050</v>
      </c>
      <c r="BE1714" s="353">
        <v>1047</v>
      </c>
      <c r="BF1714" s="428"/>
      <c r="BG1714" s="361">
        <v>0.31</v>
      </c>
      <c r="BH1714" s="426"/>
      <c r="BI1714" s="424"/>
      <c r="BJ1714" s="361">
        <v>4.3199999999999994</v>
      </c>
      <c r="BK1714" s="425"/>
      <c r="BL1714" s="425"/>
      <c r="BM1714" s="425">
        <f t="shared" si="28"/>
        <v>0</v>
      </c>
      <c r="BN1714" s="361" t="str">
        <f>_xll.SRS1Splines.Functions25.Linear_Interp(V_XNN1!$K$3:$K$8,V_XNN1!$L$3:$L$8,BT1714)</f>
        <v>Error reading input X value(s): The value is not a number</v>
      </c>
      <c r="BO1714" s="361" t="e">
        <f>(BN1714/V_XNN1!$L$7)*100</f>
        <v>#VALUE!</v>
      </c>
      <c r="BP1714" s="353" t="str">
        <f>_xll.SRS1Splines.Functions25.Linear_Interp(V_XNN1!$K$3:$K$8,V_XNN1!$M$3:$M$8,BT1714)</f>
        <v>Error reading input X value(s): The value is not a number</v>
      </c>
      <c r="BQ1714" s="353">
        <f>IFERROR((BN1714 - V_XNN1!$M$16) / (V_XNN1!$M$15- V_XNN1!$M$16) * 100, 0)</f>
        <v>0</v>
      </c>
      <c r="BR1714" s="353">
        <v>252</v>
      </c>
      <c r="BS1714" s="353">
        <v>249</v>
      </c>
      <c r="BT1714" s="428"/>
      <c r="BU1714" s="361">
        <v>0.33805200000000007</v>
      </c>
      <c r="BV1714" s="426"/>
      <c r="BW1714" s="424"/>
      <c r="BX1714" s="361">
        <v>2.4082271999999993</v>
      </c>
      <c r="BY1714" s="425"/>
      <c r="BZ1714" s="425"/>
      <c r="CA1714" s="425"/>
      <c r="CB1714" s="361" t="str">
        <f>_xll.SRS1Splines.Functions25.Linear_Interp(V_NSPC!$N$4:$N$67,V_NSPC!$P$4:$P$67,CI1714)</f>
        <v>Error reading input X value(s): The value is not a number</v>
      </c>
      <c r="CC1714" s="361" t="e">
        <f>(CB1714/V_NSPC!$T$5)*100</f>
        <v>#VALUE!</v>
      </c>
      <c r="CD1714" s="353" t="e">
        <f>CB1714-V_NSPC!$T$6</f>
        <v>#VALUE!</v>
      </c>
      <c r="CE1714" s="361">
        <f>IFERROR((CB1714 - V_NSPC!$T$6) / (V_NSPC!$T$5- V_NSPC!$T$6) * 100, 0)</f>
        <v>0</v>
      </c>
      <c r="CF1714" s="361">
        <v>995</v>
      </c>
      <c r="CG1714" s="361">
        <v>955</v>
      </c>
      <c r="CH1714" s="361"/>
      <c r="CI1714" s="429"/>
      <c r="CJ1714" s="361"/>
      <c r="CK1714" s="426"/>
      <c r="CL1714" s="424"/>
      <c r="CM1714" s="361">
        <v>2.4082271999999993</v>
      </c>
      <c r="CN1714" s="425"/>
      <c r="CO1714" s="425"/>
      <c r="CP1714" s="425"/>
      <c r="CQ1714" s="361" t="str">
        <f>_xll.SRS1Splines.Functions25.Linear_Interp(V_NSPC!$X$4:$X$46,V_NSPC!$Z$4:$Z$46,CX1714)</f>
        <v>Error reading input X value(s): The value is not a number</v>
      </c>
      <c r="CR1714" s="361" t="e">
        <f>(CQ1714/V_NSPC!$AD$5)*100</f>
        <v>#VALUE!</v>
      </c>
      <c r="CS1714" s="353" t="e">
        <f>CQ1714-V_NSPC!$AD$6</f>
        <v>#VALUE!</v>
      </c>
      <c r="CT1714" s="361">
        <f>IFERROR((CQ1714 - V_NSPC!$AD$6) / (V_NSPC!$AD$5- V_NSPC!$AD$6) * 100, 0)</f>
        <v>0</v>
      </c>
      <c r="CU1714" s="361">
        <v>909</v>
      </c>
      <c r="CV1714" s="361">
        <v>905</v>
      </c>
      <c r="CW1714" s="361"/>
      <c r="CX1714" s="429"/>
      <c r="CY1714" s="361">
        <v>3.6930666666666667</v>
      </c>
      <c r="CZ1714" s="426"/>
    </row>
    <row r="1715" spans="1:104">
      <c r="A1715" s="352">
        <v>46274</v>
      </c>
      <c r="B1715" s="430"/>
      <c r="C1715" s="420">
        <v>4.6223333333333327</v>
      </c>
      <c r="D1715" s="421"/>
      <c r="E1715" s="421"/>
      <c r="F1715" s="421"/>
      <c r="G1715" s="361" t="e">
        <f>_xll.SRS1Splines.Functions25.Linear_Interp(V_NEM!$R$687:$R$703,V_NEM!$T$687:$T$703,M1715)+_xll.SRS1Splines.Functions25.Linear_Interp(V_NEM!$AB$687:$AB$703,V_NEM!$AD$687:$AD$703,N1715)</f>
        <v>#VALUE!</v>
      </c>
      <c r="H1715" s="353" t="e">
        <f>(G1715/(V_NEM!$T$696+V_NEM!$AD$696))*100</f>
        <v>#VALUE!</v>
      </c>
      <c r="I1715" s="353" t="e">
        <f>G1715-(V_NEM!$T$694+V_NEM!$AD$694)</f>
        <v>#VALUE!</v>
      </c>
      <c r="J1715" s="353">
        <f>((IFERROR((_xll.SRS1Splines.Functions25.Linear_Interp(V_NEM!$R$687:$R$703,V_NEM!$T$687:$T$703,M1715) - V_NEM!$X$689) / (V_NEM!$X$688- V_NEM!$X$689) * 100, 0))+(IFERROR((_xll.SRS1Splines.Functions25.Linear_Interp(V_NEM!$AB$687:$AB$703,V_NEM!$AD$687:$AD$703,N1715) - V_NEM!$AH$689) / (V_NEM!$AH$688- V_NEM!$AH$689) * 100, 0)))/2</f>
        <v>0</v>
      </c>
      <c r="K1715" s="353">
        <v>784.3</v>
      </c>
      <c r="L1715" s="353">
        <v>781.8</v>
      </c>
      <c r="M1715" s="422"/>
      <c r="N1715" s="422"/>
      <c r="O1715" s="361">
        <v>2.864652833333333</v>
      </c>
      <c r="P1715" s="423"/>
      <c r="Q1715" s="424"/>
      <c r="R1715" s="361">
        <v>6.1949999999999994</v>
      </c>
      <c r="S1715" s="425"/>
      <c r="T1715" s="425"/>
      <c r="U1715" s="425"/>
      <c r="V1715" s="361" t="str">
        <f>_xll.SRS1Splines.Functions25.Linear_Interp(V_NK3!$P$8:$P$32,V_NK3!$R$8:$R$32,AC1715)</f>
        <v>Error reading input X value(s): The value is not a number</v>
      </c>
      <c r="W1715" s="361" t="e">
        <f>(V1715/V_NK3!$R$28)*100</f>
        <v>#VALUE!</v>
      </c>
      <c r="X1715" s="353" t="e">
        <f>V1715-V_NK3!$R$8</f>
        <v>#VALUE!</v>
      </c>
      <c r="Y1715" s="353">
        <f>IFERROR((V1715 - V_NK3!$V$10) / (V_NK3!$V$9- V_NK3!$V$10) * 100, 0)</f>
        <v>0</v>
      </c>
      <c r="Z1715" s="353">
        <v>541.79999999999995</v>
      </c>
      <c r="AA1715" s="353">
        <v>521</v>
      </c>
      <c r="AB1715" s="361">
        <v>529.10553272462471</v>
      </c>
      <c r="AC1715" s="422"/>
      <c r="AD1715" s="353">
        <v>0.9</v>
      </c>
      <c r="AE1715" s="426"/>
      <c r="AF1715" s="427"/>
      <c r="AG1715" s="361">
        <v>1.9136666666666666</v>
      </c>
      <c r="AH1715" s="425"/>
      <c r="AI1715" s="425"/>
      <c r="AJ1715" s="425"/>
      <c r="AK1715" s="361" t="str">
        <f>_xll.SRS1Splines.Functions25.Linear_Interp(V_NK2!$R$10:$R$21,V_NK2!$T$10:$T$21,AR1715)</f>
        <v>Error reading input X value(s): The value is not a number</v>
      </c>
      <c r="AL1715" s="361" t="e">
        <f>(AK1715/V_NK2!$T$18)*100</f>
        <v>#VALUE!</v>
      </c>
      <c r="AM1715" s="353" t="e">
        <f>AK1715-V_NK2!$T$11</f>
        <v>#VALUE!</v>
      </c>
      <c r="AN1715" s="353">
        <f>IFERROR((AK1715 - V_NK2!$X$12) / (V_NK2!$X$11- V_NK2!$X$12) * 100, 0)</f>
        <v>0</v>
      </c>
      <c r="AO1715" s="353">
        <v>427</v>
      </c>
      <c r="AP1715" s="353">
        <v>420</v>
      </c>
      <c r="AQ1715" s="353"/>
      <c r="AR1715" s="422"/>
      <c r="AS1715" s="361">
        <v>1.3</v>
      </c>
      <c r="AT1715" s="426"/>
      <c r="AU1715" s="424"/>
      <c r="AV1715" s="361">
        <v>0.88041599999999998</v>
      </c>
      <c r="AW1715" s="425"/>
      <c r="AX1715" s="425"/>
      <c r="AY1715" s="425"/>
      <c r="AZ1715" s="361" t="str">
        <f>_xll.SRS1Splines.Functions25.Linear_Interp(V_NNG3A!$H$4:$H$12,V_NNG3A!$I$4:$I$12,BF1715)</f>
        <v>Error reading input X value(s): The value is not a number</v>
      </c>
      <c r="BA1715" s="361" t="e">
        <f>(AZ1715/V_NNG3A!$I$8)*100</f>
        <v>#VALUE!</v>
      </c>
      <c r="BB1715" s="353" t="str">
        <f>_xll.SRS1Splines.Functions25.Linear_Interp(V_NNG3A!$H$4:$H$12,V_NNG3A!$J$4:$J$12,BF1715)</f>
        <v>Error reading input X value(s): The value is not a number</v>
      </c>
      <c r="BC1715" s="353">
        <f>IFERROR((AZ1715-V_NNG3A!$J$20) / (V_NNG3A!$J$19-V_NNG3A!$J$20) * 100, 0)</f>
        <v>0</v>
      </c>
      <c r="BD1715" s="353">
        <v>1050</v>
      </c>
      <c r="BE1715" s="353">
        <v>1047</v>
      </c>
      <c r="BF1715" s="428"/>
      <c r="BG1715" s="361">
        <v>0.31</v>
      </c>
      <c r="BH1715" s="426"/>
      <c r="BI1715" s="424"/>
      <c r="BJ1715" s="361">
        <v>4.3199999999999994</v>
      </c>
      <c r="BK1715" s="425"/>
      <c r="BL1715" s="425"/>
      <c r="BM1715" s="425">
        <f t="shared" si="28"/>
        <v>0</v>
      </c>
      <c r="BN1715" s="361" t="str">
        <f>_xll.SRS1Splines.Functions25.Linear_Interp(V_XNN1!$K$3:$K$8,V_XNN1!$L$3:$L$8,BT1715)</f>
        <v>Error reading input X value(s): The value is not a number</v>
      </c>
      <c r="BO1715" s="361" t="e">
        <f>(BN1715/V_XNN1!$L$7)*100</f>
        <v>#VALUE!</v>
      </c>
      <c r="BP1715" s="353" t="str">
        <f>_xll.SRS1Splines.Functions25.Linear_Interp(V_XNN1!$K$3:$K$8,V_XNN1!$M$3:$M$8,BT1715)</f>
        <v>Error reading input X value(s): The value is not a number</v>
      </c>
      <c r="BQ1715" s="353">
        <f>IFERROR((BN1715 - V_XNN1!$M$16) / (V_XNN1!$M$15- V_XNN1!$M$16) * 100, 0)</f>
        <v>0</v>
      </c>
      <c r="BR1715" s="353">
        <v>252</v>
      </c>
      <c r="BS1715" s="353">
        <v>249</v>
      </c>
      <c r="BT1715" s="428"/>
      <c r="BU1715" s="361">
        <v>0.33805200000000007</v>
      </c>
      <c r="BV1715" s="426"/>
      <c r="BW1715" s="424"/>
      <c r="BX1715" s="361">
        <v>2.4082271999999993</v>
      </c>
      <c r="BY1715" s="425"/>
      <c r="BZ1715" s="425"/>
      <c r="CA1715" s="425"/>
      <c r="CB1715" s="361" t="str">
        <f>_xll.SRS1Splines.Functions25.Linear_Interp(V_NSPC!$N$4:$N$67,V_NSPC!$P$4:$P$67,CI1715)</f>
        <v>Error reading input X value(s): The value is not a number</v>
      </c>
      <c r="CC1715" s="361" t="e">
        <f>(CB1715/V_NSPC!$T$5)*100</f>
        <v>#VALUE!</v>
      </c>
      <c r="CD1715" s="353" t="e">
        <f>CB1715-V_NSPC!$T$6</f>
        <v>#VALUE!</v>
      </c>
      <c r="CE1715" s="361">
        <f>IFERROR((CB1715 - V_NSPC!$T$6) / (V_NSPC!$T$5- V_NSPC!$T$6) * 100, 0)</f>
        <v>0</v>
      </c>
      <c r="CF1715" s="361">
        <v>995</v>
      </c>
      <c r="CG1715" s="361">
        <v>955</v>
      </c>
      <c r="CH1715" s="361"/>
      <c r="CI1715" s="429"/>
      <c r="CJ1715" s="361"/>
      <c r="CK1715" s="426"/>
      <c r="CL1715" s="424"/>
      <c r="CM1715" s="361">
        <v>2.4082271999999993</v>
      </c>
      <c r="CN1715" s="425"/>
      <c r="CO1715" s="425"/>
      <c r="CP1715" s="425"/>
      <c r="CQ1715" s="361" t="str">
        <f>_xll.SRS1Splines.Functions25.Linear_Interp(V_NSPC!$X$4:$X$46,V_NSPC!$Z$4:$Z$46,CX1715)</f>
        <v>Error reading input X value(s): The value is not a number</v>
      </c>
      <c r="CR1715" s="361" t="e">
        <f>(CQ1715/V_NSPC!$AD$5)*100</f>
        <v>#VALUE!</v>
      </c>
      <c r="CS1715" s="353" t="e">
        <f>CQ1715-V_NSPC!$AD$6</f>
        <v>#VALUE!</v>
      </c>
      <c r="CT1715" s="361">
        <f>IFERROR((CQ1715 - V_NSPC!$AD$6) / (V_NSPC!$AD$5- V_NSPC!$AD$6) * 100, 0)</f>
        <v>0</v>
      </c>
      <c r="CU1715" s="361">
        <v>909</v>
      </c>
      <c r="CV1715" s="361">
        <v>905</v>
      </c>
      <c r="CW1715" s="361"/>
      <c r="CX1715" s="429"/>
      <c r="CY1715" s="361">
        <v>3.6930666666666667</v>
      </c>
      <c r="CZ1715" s="426"/>
    </row>
    <row r="1716" spans="1:104">
      <c r="A1716" s="352">
        <v>46275</v>
      </c>
      <c r="B1716" s="430"/>
      <c r="C1716" s="420">
        <v>4.6223333333333327</v>
      </c>
      <c r="D1716" s="421"/>
      <c r="E1716" s="421"/>
      <c r="F1716" s="421"/>
      <c r="G1716" s="361" t="e">
        <f>_xll.SRS1Splines.Functions25.Linear_Interp(V_NEM!$R$687:$R$703,V_NEM!$T$687:$T$703,M1716)+_xll.SRS1Splines.Functions25.Linear_Interp(V_NEM!$AB$687:$AB$703,V_NEM!$AD$687:$AD$703,N1716)</f>
        <v>#VALUE!</v>
      </c>
      <c r="H1716" s="353" t="e">
        <f>(G1716/(V_NEM!$T$696+V_NEM!$AD$696))*100</f>
        <v>#VALUE!</v>
      </c>
      <c r="I1716" s="353" t="e">
        <f>G1716-(V_NEM!$T$694+V_NEM!$AD$694)</f>
        <v>#VALUE!</v>
      </c>
      <c r="J1716" s="353">
        <f>((IFERROR((_xll.SRS1Splines.Functions25.Linear_Interp(V_NEM!$R$687:$R$703,V_NEM!$T$687:$T$703,M1716) - V_NEM!$X$689) / (V_NEM!$X$688- V_NEM!$X$689) * 100, 0))+(IFERROR((_xll.SRS1Splines.Functions25.Linear_Interp(V_NEM!$AB$687:$AB$703,V_NEM!$AD$687:$AD$703,N1716) - V_NEM!$AH$689) / (V_NEM!$AH$688- V_NEM!$AH$689) * 100, 0)))/2</f>
        <v>0</v>
      </c>
      <c r="K1716" s="353">
        <v>784.3</v>
      </c>
      <c r="L1716" s="353">
        <v>781.8</v>
      </c>
      <c r="M1716" s="422"/>
      <c r="N1716" s="422"/>
      <c r="O1716" s="361">
        <v>2.864652833333333</v>
      </c>
      <c r="P1716" s="423"/>
      <c r="Q1716" s="424"/>
      <c r="R1716" s="361">
        <v>6.1949999999999994</v>
      </c>
      <c r="S1716" s="425"/>
      <c r="T1716" s="425"/>
      <c r="U1716" s="425"/>
      <c r="V1716" s="361" t="str">
        <f>_xll.SRS1Splines.Functions25.Linear_Interp(V_NK3!$P$8:$P$32,V_NK3!$R$8:$R$32,AC1716)</f>
        <v>Error reading input X value(s): The value is not a number</v>
      </c>
      <c r="W1716" s="361" t="e">
        <f>(V1716/V_NK3!$R$28)*100</f>
        <v>#VALUE!</v>
      </c>
      <c r="X1716" s="353" t="e">
        <f>V1716-V_NK3!$R$8</f>
        <v>#VALUE!</v>
      </c>
      <c r="Y1716" s="353">
        <f>IFERROR((V1716 - V_NK3!$V$10) / (V_NK3!$V$9- V_NK3!$V$10) * 100, 0)</f>
        <v>0</v>
      </c>
      <c r="Z1716" s="353">
        <v>541.79999999999995</v>
      </c>
      <c r="AA1716" s="353">
        <v>521</v>
      </c>
      <c r="AB1716" s="361">
        <v>529.10553272462471</v>
      </c>
      <c r="AC1716" s="422"/>
      <c r="AD1716" s="353">
        <v>0.9</v>
      </c>
      <c r="AE1716" s="426"/>
      <c r="AF1716" s="427"/>
      <c r="AG1716" s="361">
        <v>1.9136666666666666</v>
      </c>
      <c r="AH1716" s="425"/>
      <c r="AI1716" s="425"/>
      <c r="AJ1716" s="425"/>
      <c r="AK1716" s="361" t="str">
        <f>_xll.SRS1Splines.Functions25.Linear_Interp(V_NK2!$R$10:$R$21,V_NK2!$T$10:$T$21,AR1716)</f>
        <v>Error reading input X value(s): The value is not a number</v>
      </c>
      <c r="AL1716" s="361" t="e">
        <f>(AK1716/V_NK2!$T$18)*100</f>
        <v>#VALUE!</v>
      </c>
      <c r="AM1716" s="353" t="e">
        <f>AK1716-V_NK2!$T$11</f>
        <v>#VALUE!</v>
      </c>
      <c r="AN1716" s="353">
        <f>IFERROR((AK1716 - V_NK2!$X$12) / (V_NK2!$X$11- V_NK2!$X$12) * 100, 0)</f>
        <v>0</v>
      </c>
      <c r="AO1716" s="353">
        <v>427</v>
      </c>
      <c r="AP1716" s="353">
        <v>420</v>
      </c>
      <c r="AQ1716" s="353"/>
      <c r="AR1716" s="422"/>
      <c r="AS1716" s="361">
        <v>1.3</v>
      </c>
      <c r="AT1716" s="426"/>
      <c r="AU1716" s="424"/>
      <c r="AV1716" s="361">
        <v>0.88041599999999998</v>
      </c>
      <c r="AW1716" s="425"/>
      <c r="AX1716" s="425"/>
      <c r="AY1716" s="425"/>
      <c r="AZ1716" s="361" t="str">
        <f>_xll.SRS1Splines.Functions25.Linear_Interp(V_NNG3A!$H$4:$H$12,V_NNG3A!$I$4:$I$12,BF1716)</f>
        <v>Error reading input X value(s): The value is not a number</v>
      </c>
      <c r="BA1716" s="361" t="e">
        <f>(AZ1716/V_NNG3A!$I$8)*100</f>
        <v>#VALUE!</v>
      </c>
      <c r="BB1716" s="353" t="str">
        <f>_xll.SRS1Splines.Functions25.Linear_Interp(V_NNG3A!$H$4:$H$12,V_NNG3A!$J$4:$J$12,BF1716)</f>
        <v>Error reading input X value(s): The value is not a number</v>
      </c>
      <c r="BC1716" s="353">
        <f>IFERROR((AZ1716-V_NNG3A!$J$20) / (V_NNG3A!$J$19-V_NNG3A!$J$20) * 100, 0)</f>
        <v>0</v>
      </c>
      <c r="BD1716" s="353">
        <v>1050</v>
      </c>
      <c r="BE1716" s="353">
        <v>1047</v>
      </c>
      <c r="BF1716" s="428"/>
      <c r="BG1716" s="361">
        <v>0.31</v>
      </c>
      <c r="BH1716" s="426"/>
      <c r="BI1716" s="424"/>
      <c r="BJ1716" s="361">
        <v>4.3199999999999994</v>
      </c>
      <c r="BK1716" s="425"/>
      <c r="BL1716" s="425"/>
      <c r="BM1716" s="425">
        <f t="shared" si="28"/>
        <v>0</v>
      </c>
      <c r="BN1716" s="361" t="str">
        <f>_xll.SRS1Splines.Functions25.Linear_Interp(V_XNN1!$K$3:$K$8,V_XNN1!$L$3:$L$8,BT1716)</f>
        <v>Error reading input X value(s): The value is not a number</v>
      </c>
      <c r="BO1716" s="361" t="e">
        <f>(BN1716/V_XNN1!$L$7)*100</f>
        <v>#VALUE!</v>
      </c>
      <c r="BP1716" s="353" t="str">
        <f>_xll.SRS1Splines.Functions25.Linear_Interp(V_XNN1!$K$3:$K$8,V_XNN1!$M$3:$M$8,BT1716)</f>
        <v>Error reading input X value(s): The value is not a number</v>
      </c>
      <c r="BQ1716" s="353">
        <f>IFERROR((BN1716 - V_XNN1!$M$16) / (V_XNN1!$M$15- V_XNN1!$M$16) * 100, 0)</f>
        <v>0</v>
      </c>
      <c r="BR1716" s="353">
        <v>252</v>
      </c>
      <c r="BS1716" s="353">
        <v>249</v>
      </c>
      <c r="BT1716" s="428"/>
      <c r="BU1716" s="361">
        <v>0.33805200000000007</v>
      </c>
      <c r="BV1716" s="426"/>
      <c r="BW1716" s="424"/>
      <c r="BX1716" s="361">
        <v>2.4082271999999993</v>
      </c>
      <c r="BY1716" s="425"/>
      <c r="BZ1716" s="425"/>
      <c r="CA1716" s="425"/>
      <c r="CB1716" s="361" t="str">
        <f>_xll.SRS1Splines.Functions25.Linear_Interp(V_NSPC!$N$4:$N$67,V_NSPC!$P$4:$P$67,CI1716)</f>
        <v>Error reading input X value(s): The value is not a number</v>
      </c>
      <c r="CC1716" s="361" t="e">
        <f>(CB1716/V_NSPC!$T$5)*100</f>
        <v>#VALUE!</v>
      </c>
      <c r="CD1716" s="353" t="e">
        <f>CB1716-V_NSPC!$T$6</f>
        <v>#VALUE!</v>
      </c>
      <c r="CE1716" s="361">
        <f>IFERROR((CB1716 - V_NSPC!$T$6) / (V_NSPC!$T$5- V_NSPC!$T$6) * 100, 0)</f>
        <v>0</v>
      </c>
      <c r="CF1716" s="361">
        <v>995</v>
      </c>
      <c r="CG1716" s="361">
        <v>955</v>
      </c>
      <c r="CH1716" s="361"/>
      <c r="CI1716" s="429"/>
      <c r="CJ1716" s="361"/>
      <c r="CK1716" s="426"/>
      <c r="CL1716" s="424"/>
      <c r="CM1716" s="361">
        <v>2.4082271999999993</v>
      </c>
      <c r="CN1716" s="425"/>
      <c r="CO1716" s="425"/>
      <c r="CP1716" s="425"/>
      <c r="CQ1716" s="361" t="str">
        <f>_xll.SRS1Splines.Functions25.Linear_Interp(V_NSPC!$X$4:$X$46,V_NSPC!$Z$4:$Z$46,CX1716)</f>
        <v>Error reading input X value(s): The value is not a number</v>
      </c>
      <c r="CR1716" s="361" t="e">
        <f>(CQ1716/V_NSPC!$AD$5)*100</f>
        <v>#VALUE!</v>
      </c>
      <c r="CS1716" s="353" t="e">
        <f>CQ1716-V_NSPC!$AD$6</f>
        <v>#VALUE!</v>
      </c>
      <c r="CT1716" s="361">
        <f>IFERROR((CQ1716 - V_NSPC!$AD$6) / (V_NSPC!$AD$5- V_NSPC!$AD$6) * 100, 0)</f>
        <v>0</v>
      </c>
      <c r="CU1716" s="361">
        <v>909</v>
      </c>
      <c r="CV1716" s="361">
        <v>905</v>
      </c>
      <c r="CW1716" s="361"/>
      <c r="CX1716" s="429"/>
      <c r="CY1716" s="361">
        <v>3.6930666666666667</v>
      </c>
      <c r="CZ1716" s="426"/>
    </row>
    <row r="1717" spans="1:104">
      <c r="A1717" s="352">
        <v>46276</v>
      </c>
      <c r="B1717" s="430"/>
      <c r="C1717" s="420">
        <v>4.6223333333333327</v>
      </c>
      <c r="D1717" s="421"/>
      <c r="E1717" s="421"/>
      <c r="F1717" s="421"/>
      <c r="G1717" s="361" t="e">
        <f>_xll.SRS1Splines.Functions25.Linear_Interp(V_NEM!$R$687:$R$703,V_NEM!$T$687:$T$703,M1717)+_xll.SRS1Splines.Functions25.Linear_Interp(V_NEM!$AB$687:$AB$703,V_NEM!$AD$687:$AD$703,N1717)</f>
        <v>#VALUE!</v>
      </c>
      <c r="H1717" s="353" t="e">
        <f>(G1717/(V_NEM!$T$696+V_NEM!$AD$696))*100</f>
        <v>#VALUE!</v>
      </c>
      <c r="I1717" s="353" t="e">
        <f>G1717-(V_NEM!$T$694+V_NEM!$AD$694)</f>
        <v>#VALUE!</v>
      </c>
      <c r="J1717" s="353">
        <f>((IFERROR((_xll.SRS1Splines.Functions25.Linear_Interp(V_NEM!$R$687:$R$703,V_NEM!$T$687:$T$703,M1717) - V_NEM!$X$689) / (V_NEM!$X$688- V_NEM!$X$689) * 100, 0))+(IFERROR((_xll.SRS1Splines.Functions25.Linear_Interp(V_NEM!$AB$687:$AB$703,V_NEM!$AD$687:$AD$703,N1717) - V_NEM!$AH$689) / (V_NEM!$AH$688- V_NEM!$AH$689) * 100, 0)))/2</f>
        <v>0</v>
      </c>
      <c r="K1717" s="353">
        <v>784.3</v>
      </c>
      <c r="L1717" s="353">
        <v>781.8</v>
      </c>
      <c r="M1717" s="422"/>
      <c r="N1717" s="422"/>
      <c r="O1717" s="361">
        <v>2.864652833333333</v>
      </c>
      <c r="P1717" s="423"/>
      <c r="Q1717" s="424"/>
      <c r="R1717" s="361">
        <v>6.1949999999999994</v>
      </c>
      <c r="S1717" s="425"/>
      <c r="T1717" s="425"/>
      <c r="U1717" s="425"/>
      <c r="V1717" s="361" t="str">
        <f>_xll.SRS1Splines.Functions25.Linear_Interp(V_NK3!$P$8:$P$32,V_NK3!$R$8:$R$32,AC1717)</f>
        <v>Error reading input X value(s): The value is not a number</v>
      </c>
      <c r="W1717" s="361" t="e">
        <f>(V1717/V_NK3!$R$28)*100</f>
        <v>#VALUE!</v>
      </c>
      <c r="X1717" s="353" t="e">
        <f>V1717-V_NK3!$R$8</f>
        <v>#VALUE!</v>
      </c>
      <c r="Y1717" s="353">
        <f>IFERROR((V1717 - V_NK3!$V$10) / (V_NK3!$V$9- V_NK3!$V$10) * 100, 0)</f>
        <v>0</v>
      </c>
      <c r="Z1717" s="353">
        <v>541.79999999999995</v>
      </c>
      <c r="AA1717" s="353">
        <v>521</v>
      </c>
      <c r="AB1717" s="361">
        <v>529.10553272462471</v>
      </c>
      <c r="AC1717" s="422"/>
      <c r="AD1717" s="353">
        <v>0.9</v>
      </c>
      <c r="AE1717" s="426"/>
      <c r="AF1717" s="427"/>
      <c r="AG1717" s="361">
        <v>1.9136666666666666</v>
      </c>
      <c r="AH1717" s="425"/>
      <c r="AI1717" s="425"/>
      <c r="AJ1717" s="425"/>
      <c r="AK1717" s="361" t="str">
        <f>_xll.SRS1Splines.Functions25.Linear_Interp(V_NK2!$R$10:$R$21,V_NK2!$T$10:$T$21,AR1717)</f>
        <v>Error reading input X value(s): The value is not a number</v>
      </c>
      <c r="AL1717" s="361" t="e">
        <f>(AK1717/V_NK2!$T$18)*100</f>
        <v>#VALUE!</v>
      </c>
      <c r="AM1717" s="353" t="e">
        <f>AK1717-V_NK2!$T$11</f>
        <v>#VALUE!</v>
      </c>
      <c r="AN1717" s="353">
        <f>IFERROR((AK1717 - V_NK2!$X$12) / (V_NK2!$X$11- V_NK2!$X$12) * 100, 0)</f>
        <v>0</v>
      </c>
      <c r="AO1717" s="353">
        <v>427</v>
      </c>
      <c r="AP1717" s="353">
        <v>420</v>
      </c>
      <c r="AQ1717" s="353"/>
      <c r="AR1717" s="422"/>
      <c r="AS1717" s="361">
        <v>1.3</v>
      </c>
      <c r="AT1717" s="426"/>
      <c r="AU1717" s="424"/>
      <c r="AV1717" s="361">
        <v>0.88041599999999998</v>
      </c>
      <c r="AW1717" s="425"/>
      <c r="AX1717" s="425"/>
      <c r="AY1717" s="425"/>
      <c r="AZ1717" s="361" t="str">
        <f>_xll.SRS1Splines.Functions25.Linear_Interp(V_NNG3A!$H$4:$H$12,V_NNG3A!$I$4:$I$12,BF1717)</f>
        <v>Error reading input X value(s): The value is not a number</v>
      </c>
      <c r="BA1717" s="361" t="e">
        <f>(AZ1717/V_NNG3A!$I$8)*100</f>
        <v>#VALUE!</v>
      </c>
      <c r="BB1717" s="353" t="str">
        <f>_xll.SRS1Splines.Functions25.Linear_Interp(V_NNG3A!$H$4:$H$12,V_NNG3A!$J$4:$J$12,BF1717)</f>
        <v>Error reading input X value(s): The value is not a number</v>
      </c>
      <c r="BC1717" s="353">
        <f>IFERROR((AZ1717-V_NNG3A!$J$20) / (V_NNG3A!$J$19-V_NNG3A!$J$20) * 100, 0)</f>
        <v>0</v>
      </c>
      <c r="BD1717" s="353">
        <v>1050</v>
      </c>
      <c r="BE1717" s="353">
        <v>1047</v>
      </c>
      <c r="BF1717" s="428"/>
      <c r="BG1717" s="361">
        <v>0.31</v>
      </c>
      <c r="BH1717" s="426"/>
      <c r="BI1717" s="424"/>
      <c r="BJ1717" s="361">
        <v>4.3199999999999994</v>
      </c>
      <c r="BK1717" s="425"/>
      <c r="BL1717" s="425"/>
      <c r="BM1717" s="425">
        <f t="shared" si="28"/>
        <v>0</v>
      </c>
      <c r="BN1717" s="361" t="str">
        <f>_xll.SRS1Splines.Functions25.Linear_Interp(V_XNN1!$K$3:$K$8,V_XNN1!$L$3:$L$8,BT1717)</f>
        <v>Error reading input X value(s): The value is not a number</v>
      </c>
      <c r="BO1717" s="361" t="e">
        <f>(BN1717/V_XNN1!$L$7)*100</f>
        <v>#VALUE!</v>
      </c>
      <c r="BP1717" s="353" t="str">
        <f>_xll.SRS1Splines.Functions25.Linear_Interp(V_XNN1!$K$3:$K$8,V_XNN1!$M$3:$M$8,BT1717)</f>
        <v>Error reading input X value(s): The value is not a number</v>
      </c>
      <c r="BQ1717" s="353">
        <f>IFERROR((BN1717 - V_XNN1!$M$16) / (V_XNN1!$M$15- V_XNN1!$M$16) * 100, 0)</f>
        <v>0</v>
      </c>
      <c r="BR1717" s="353">
        <v>252</v>
      </c>
      <c r="BS1717" s="353">
        <v>249</v>
      </c>
      <c r="BT1717" s="428"/>
      <c r="BU1717" s="361">
        <v>0.33805200000000007</v>
      </c>
      <c r="BV1717" s="426"/>
      <c r="BW1717" s="424"/>
      <c r="BX1717" s="361">
        <v>2.4082271999999993</v>
      </c>
      <c r="BY1717" s="425"/>
      <c r="BZ1717" s="425"/>
      <c r="CA1717" s="425"/>
      <c r="CB1717" s="361" t="str">
        <f>_xll.SRS1Splines.Functions25.Linear_Interp(V_NSPC!$N$4:$N$67,V_NSPC!$P$4:$P$67,CI1717)</f>
        <v>Error reading input X value(s): The value is not a number</v>
      </c>
      <c r="CC1717" s="361" t="e">
        <f>(CB1717/V_NSPC!$T$5)*100</f>
        <v>#VALUE!</v>
      </c>
      <c r="CD1717" s="353" t="e">
        <f>CB1717-V_NSPC!$T$6</f>
        <v>#VALUE!</v>
      </c>
      <c r="CE1717" s="361">
        <f>IFERROR((CB1717 - V_NSPC!$T$6) / (V_NSPC!$T$5- V_NSPC!$T$6) * 100, 0)</f>
        <v>0</v>
      </c>
      <c r="CF1717" s="361">
        <v>995</v>
      </c>
      <c r="CG1717" s="361">
        <v>955</v>
      </c>
      <c r="CH1717" s="361"/>
      <c r="CI1717" s="429"/>
      <c r="CJ1717" s="361"/>
      <c r="CK1717" s="426"/>
      <c r="CL1717" s="424"/>
      <c r="CM1717" s="361">
        <v>2.4082271999999993</v>
      </c>
      <c r="CN1717" s="425"/>
      <c r="CO1717" s="425"/>
      <c r="CP1717" s="425"/>
      <c r="CQ1717" s="361" t="str">
        <f>_xll.SRS1Splines.Functions25.Linear_Interp(V_NSPC!$X$4:$X$46,V_NSPC!$Z$4:$Z$46,CX1717)</f>
        <v>Error reading input X value(s): The value is not a number</v>
      </c>
      <c r="CR1717" s="361" t="e">
        <f>(CQ1717/V_NSPC!$AD$5)*100</f>
        <v>#VALUE!</v>
      </c>
      <c r="CS1717" s="353" t="e">
        <f>CQ1717-V_NSPC!$AD$6</f>
        <v>#VALUE!</v>
      </c>
      <c r="CT1717" s="361">
        <f>IFERROR((CQ1717 - V_NSPC!$AD$6) / (V_NSPC!$AD$5- V_NSPC!$AD$6) * 100, 0)</f>
        <v>0</v>
      </c>
      <c r="CU1717" s="361">
        <v>909</v>
      </c>
      <c r="CV1717" s="361">
        <v>905</v>
      </c>
      <c r="CW1717" s="361"/>
      <c r="CX1717" s="429"/>
      <c r="CY1717" s="361">
        <v>3.6930666666666667</v>
      </c>
      <c r="CZ1717" s="426"/>
    </row>
    <row r="1718" spans="1:104">
      <c r="A1718" s="352">
        <v>46277</v>
      </c>
      <c r="B1718" s="430"/>
      <c r="C1718" s="420">
        <v>4.6223333333333327</v>
      </c>
      <c r="D1718" s="421"/>
      <c r="E1718" s="421"/>
      <c r="F1718" s="421"/>
      <c r="G1718" s="361" t="e">
        <f>_xll.SRS1Splines.Functions25.Linear_Interp(V_NEM!$R$687:$R$703,V_NEM!$T$687:$T$703,M1718)+_xll.SRS1Splines.Functions25.Linear_Interp(V_NEM!$AB$687:$AB$703,V_NEM!$AD$687:$AD$703,N1718)</f>
        <v>#VALUE!</v>
      </c>
      <c r="H1718" s="353" t="e">
        <f>(G1718/(V_NEM!$T$696+V_NEM!$AD$696))*100</f>
        <v>#VALUE!</v>
      </c>
      <c r="I1718" s="353" t="e">
        <f>G1718-(V_NEM!$T$694+V_NEM!$AD$694)</f>
        <v>#VALUE!</v>
      </c>
      <c r="J1718" s="353">
        <f>((IFERROR((_xll.SRS1Splines.Functions25.Linear_Interp(V_NEM!$R$687:$R$703,V_NEM!$T$687:$T$703,M1718) - V_NEM!$X$689) / (V_NEM!$X$688- V_NEM!$X$689) * 100, 0))+(IFERROR((_xll.SRS1Splines.Functions25.Linear_Interp(V_NEM!$AB$687:$AB$703,V_NEM!$AD$687:$AD$703,N1718) - V_NEM!$AH$689) / (V_NEM!$AH$688- V_NEM!$AH$689) * 100, 0)))/2</f>
        <v>0</v>
      </c>
      <c r="K1718" s="353">
        <v>784.3</v>
      </c>
      <c r="L1718" s="353">
        <v>781.8</v>
      </c>
      <c r="M1718" s="422"/>
      <c r="N1718" s="422"/>
      <c r="O1718" s="361">
        <v>2.864652833333333</v>
      </c>
      <c r="P1718" s="423"/>
      <c r="Q1718" s="424"/>
      <c r="R1718" s="361">
        <v>6.1949999999999994</v>
      </c>
      <c r="S1718" s="425"/>
      <c r="T1718" s="425"/>
      <c r="U1718" s="425"/>
      <c r="V1718" s="361" t="str">
        <f>_xll.SRS1Splines.Functions25.Linear_Interp(V_NK3!$P$8:$P$32,V_NK3!$R$8:$R$32,AC1718)</f>
        <v>Error reading input X value(s): The value is not a number</v>
      </c>
      <c r="W1718" s="361" t="e">
        <f>(V1718/V_NK3!$R$28)*100</f>
        <v>#VALUE!</v>
      </c>
      <c r="X1718" s="353" t="e">
        <f>V1718-V_NK3!$R$8</f>
        <v>#VALUE!</v>
      </c>
      <c r="Y1718" s="353">
        <f>IFERROR((V1718 - V_NK3!$V$10) / (V_NK3!$V$9- V_NK3!$V$10) * 100, 0)</f>
        <v>0</v>
      </c>
      <c r="Z1718" s="353">
        <v>541.79999999999995</v>
      </c>
      <c r="AA1718" s="353">
        <v>521</v>
      </c>
      <c r="AB1718" s="361">
        <v>529.10553272462471</v>
      </c>
      <c r="AC1718" s="422"/>
      <c r="AD1718" s="353">
        <v>0.9</v>
      </c>
      <c r="AE1718" s="426"/>
      <c r="AF1718" s="427"/>
      <c r="AG1718" s="361">
        <v>1.9136666666666666</v>
      </c>
      <c r="AH1718" s="425"/>
      <c r="AI1718" s="425"/>
      <c r="AJ1718" s="425"/>
      <c r="AK1718" s="361" t="str">
        <f>_xll.SRS1Splines.Functions25.Linear_Interp(V_NK2!$R$10:$R$21,V_NK2!$T$10:$T$21,AR1718)</f>
        <v>Error reading input X value(s): The value is not a number</v>
      </c>
      <c r="AL1718" s="361" t="e">
        <f>(AK1718/V_NK2!$T$18)*100</f>
        <v>#VALUE!</v>
      </c>
      <c r="AM1718" s="353" t="e">
        <f>AK1718-V_NK2!$T$11</f>
        <v>#VALUE!</v>
      </c>
      <c r="AN1718" s="353">
        <f>IFERROR((AK1718 - V_NK2!$X$12) / (V_NK2!$X$11- V_NK2!$X$12) * 100, 0)</f>
        <v>0</v>
      </c>
      <c r="AO1718" s="353">
        <v>427</v>
      </c>
      <c r="AP1718" s="353">
        <v>420</v>
      </c>
      <c r="AQ1718" s="353"/>
      <c r="AR1718" s="422"/>
      <c r="AS1718" s="361">
        <v>1.3</v>
      </c>
      <c r="AT1718" s="426"/>
      <c r="AU1718" s="424"/>
      <c r="AV1718" s="361">
        <v>0.88041599999999998</v>
      </c>
      <c r="AW1718" s="425"/>
      <c r="AX1718" s="425"/>
      <c r="AY1718" s="425"/>
      <c r="AZ1718" s="361" t="str">
        <f>_xll.SRS1Splines.Functions25.Linear_Interp(V_NNG3A!$H$4:$H$12,V_NNG3A!$I$4:$I$12,BF1718)</f>
        <v>Error reading input X value(s): The value is not a number</v>
      </c>
      <c r="BA1718" s="361" t="e">
        <f>(AZ1718/V_NNG3A!$I$8)*100</f>
        <v>#VALUE!</v>
      </c>
      <c r="BB1718" s="353" t="str">
        <f>_xll.SRS1Splines.Functions25.Linear_Interp(V_NNG3A!$H$4:$H$12,V_NNG3A!$J$4:$J$12,BF1718)</f>
        <v>Error reading input X value(s): The value is not a number</v>
      </c>
      <c r="BC1718" s="353">
        <f>IFERROR((AZ1718-V_NNG3A!$J$20) / (V_NNG3A!$J$19-V_NNG3A!$J$20) * 100, 0)</f>
        <v>0</v>
      </c>
      <c r="BD1718" s="353">
        <v>1050</v>
      </c>
      <c r="BE1718" s="353">
        <v>1047</v>
      </c>
      <c r="BF1718" s="428"/>
      <c r="BG1718" s="361">
        <v>0.31</v>
      </c>
      <c r="BH1718" s="426"/>
      <c r="BI1718" s="424"/>
      <c r="BJ1718" s="361">
        <v>4.3199999999999994</v>
      </c>
      <c r="BK1718" s="425"/>
      <c r="BL1718" s="425"/>
      <c r="BM1718" s="425">
        <f t="shared" si="28"/>
        <v>0</v>
      </c>
      <c r="BN1718" s="361" t="str">
        <f>_xll.SRS1Splines.Functions25.Linear_Interp(V_XNN1!$K$3:$K$8,V_XNN1!$L$3:$L$8,BT1718)</f>
        <v>Error reading input X value(s): The value is not a number</v>
      </c>
      <c r="BO1718" s="361" t="e">
        <f>(BN1718/V_XNN1!$L$7)*100</f>
        <v>#VALUE!</v>
      </c>
      <c r="BP1718" s="353" t="str">
        <f>_xll.SRS1Splines.Functions25.Linear_Interp(V_XNN1!$K$3:$K$8,V_XNN1!$M$3:$M$8,BT1718)</f>
        <v>Error reading input X value(s): The value is not a number</v>
      </c>
      <c r="BQ1718" s="353">
        <f>IFERROR((BN1718 - V_XNN1!$M$16) / (V_XNN1!$M$15- V_XNN1!$M$16) * 100, 0)</f>
        <v>0</v>
      </c>
      <c r="BR1718" s="353">
        <v>252</v>
      </c>
      <c r="BS1718" s="353">
        <v>249</v>
      </c>
      <c r="BT1718" s="428"/>
      <c r="BU1718" s="361">
        <v>0.33805200000000007</v>
      </c>
      <c r="BV1718" s="426"/>
      <c r="BW1718" s="424"/>
      <c r="BX1718" s="361">
        <v>2.4082271999999993</v>
      </c>
      <c r="BY1718" s="425"/>
      <c r="BZ1718" s="425"/>
      <c r="CA1718" s="425"/>
      <c r="CB1718" s="361" t="str">
        <f>_xll.SRS1Splines.Functions25.Linear_Interp(V_NSPC!$N$4:$N$67,V_NSPC!$P$4:$P$67,CI1718)</f>
        <v>Error reading input X value(s): The value is not a number</v>
      </c>
      <c r="CC1718" s="361" t="e">
        <f>(CB1718/V_NSPC!$T$5)*100</f>
        <v>#VALUE!</v>
      </c>
      <c r="CD1718" s="353" t="e">
        <f>CB1718-V_NSPC!$T$6</f>
        <v>#VALUE!</v>
      </c>
      <c r="CE1718" s="361">
        <f>IFERROR((CB1718 - V_NSPC!$T$6) / (V_NSPC!$T$5- V_NSPC!$T$6) * 100, 0)</f>
        <v>0</v>
      </c>
      <c r="CF1718" s="361">
        <v>995</v>
      </c>
      <c r="CG1718" s="361">
        <v>955</v>
      </c>
      <c r="CH1718" s="361"/>
      <c r="CI1718" s="429"/>
      <c r="CJ1718" s="361"/>
      <c r="CK1718" s="426"/>
      <c r="CL1718" s="424"/>
      <c r="CM1718" s="361">
        <v>2.4082271999999993</v>
      </c>
      <c r="CN1718" s="425"/>
      <c r="CO1718" s="425"/>
      <c r="CP1718" s="425"/>
      <c r="CQ1718" s="361" t="str">
        <f>_xll.SRS1Splines.Functions25.Linear_Interp(V_NSPC!$X$4:$X$46,V_NSPC!$Z$4:$Z$46,CX1718)</f>
        <v>Error reading input X value(s): The value is not a number</v>
      </c>
      <c r="CR1718" s="361" t="e">
        <f>(CQ1718/V_NSPC!$AD$5)*100</f>
        <v>#VALUE!</v>
      </c>
      <c r="CS1718" s="353" t="e">
        <f>CQ1718-V_NSPC!$AD$6</f>
        <v>#VALUE!</v>
      </c>
      <c r="CT1718" s="361">
        <f>IFERROR((CQ1718 - V_NSPC!$AD$6) / (V_NSPC!$AD$5- V_NSPC!$AD$6) * 100, 0)</f>
        <v>0</v>
      </c>
      <c r="CU1718" s="361">
        <v>909</v>
      </c>
      <c r="CV1718" s="361">
        <v>905</v>
      </c>
      <c r="CW1718" s="361"/>
      <c r="CX1718" s="429"/>
      <c r="CY1718" s="361">
        <v>3.6930666666666667</v>
      </c>
      <c r="CZ1718" s="426"/>
    </row>
    <row r="1719" spans="1:104">
      <c r="A1719" s="352">
        <v>46278</v>
      </c>
      <c r="B1719" s="430"/>
      <c r="C1719" s="420">
        <v>4.6223333333333327</v>
      </c>
      <c r="D1719" s="421"/>
      <c r="E1719" s="421"/>
      <c r="F1719" s="421"/>
      <c r="G1719" s="361" t="e">
        <f>_xll.SRS1Splines.Functions25.Linear_Interp(V_NEM!$R$687:$R$703,V_NEM!$T$687:$T$703,M1719)+_xll.SRS1Splines.Functions25.Linear_Interp(V_NEM!$AB$687:$AB$703,V_NEM!$AD$687:$AD$703,N1719)</f>
        <v>#VALUE!</v>
      </c>
      <c r="H1719" s="353" t="e">
        <f>(G1719/(V_NEM!$T$696+V_NEM!$AD$696))*100</f>
        <v>#VALUE!</v>
      </c>
      <c r="I1719" s="353" t="e">
        <f>G1719-(V_NEM!$T$694+V_NEM!$AD$694)</f>
        <v>#VALUE!</v>
      </c>
      <c r="J1719" s="353">
        <f>((IFERROR((_xll.SRS1Splines.Functions25.Linear_Interp(V_NEM!$R$687:$R$703,V_NEM!$T$687:$T$703,M1719) - V_NEM!$X$689) / (V_NEM!$X$688- V_NEM!$X$689) * 100, 0))+(IFERROR((_xll.SRS1Splines.Functions25.Linear_Interp(V_NEM!$AB$687:$AB$703,V_NEM!$AD$687:$AD$703,N1719) - V_NEM!$AH$689) / (V_NEM!$AH$688- V_NEM!$AH$689) * 100, 0)))/2</f>
        <v>0</v>
      </c>
      <c r="K1719" s="353">
        <v>784.3</v>
      </c>
      <c r="L1719" s="353">
        <v>781.8</v>
      </c>
      <c r="M1719" s="422"/>
      <c r="N1719" s="422"/>
      <c r="O1719" s="361">
        <v>2.864652833333333</v>
      </c>
      <c r="P1719" s="423"/>
      <c r="Q1719" s="424"/>
      <c r="R1719" s="361">
        <v>6.1949999999999994</v>
      </c>
      <c r="S1719" s="425"/>
      <c r="T1719" s="425"/>
      <c r="U1719" s="425"/>
      <c r="V1719" s="361" t="str">
        <f>_xll.SRS1Splines.Functions25.Linear_Interp(V_NK3!$P$8:$P$32,V_NK3!$R$8:$R$32,AC1719)</f>
        <v>Error reading input X value(s): The value is not a number</v>
      </c>
      <c r="W1719" s="361" t="e">
        <f>(V1719/V_NK3!$R$28)*100</f>
        <v>#VALUE!</v>
      </c>
      <c r="X1719" s="353" t="e">
        <f>V1719-V_NK3!$R$8</f>
        <v>#VALUE!</v>
      </c>
      <c r="Y1719" s="353">
        <f>IFERROR((V1719 - V_NK3!$V$10) / (V_NK3!$V$9- V_NK3!$V$10) * 100, 0)</f>
        <v>0</v>
      </c>
      <c r="Z1719" s="353">
        <v>541.79999999999995</v>
      </c>
      <c r="AA1719" s="353">
        <v>521</v>
      </c>
      <c r="AB1719" s="361">
        <v>529.10553272462471</v>
      </c>
      <c r="AC1719" s="422"/>
      <c r="AD1719" s="353">
        <v>0.9</v>
      </c>
      <c r="AE1719" s="426"/>
      <c r="AF1719" s="427"/>
      <c r="AG1719" s="361">
        <v>1.9136666666666666</v>
      </c>
      <c r="AH1719" s="425"/>
      <c r="AI1719" s="425"/>
      <c r="AJ1719" s="425"/>
      <c r="AK1719" s="361" t="str">
        <f>_xll.SRS1Splines.Functions25.Linear_Interp(V_NK2!$R$10:$R$21,V_NK2!$T$10:$T$21,AR1719)</f>
        <v>Error reading input X value(s): The value is not a number</v>
      </c>
      <c r="AL1719" s="361" t="e">
        <f>(AK1719/V_NK2!$T$18)*100</f>
        <v>#VALUE!</v>
      </c>
      <c r="AM1719" s="353" t="e">
        <f>AK1719-V_NK2!$T$11</f>
        <v>#VALUE!</v>
      </c>
      <c r="AN1719" s="353">
        <f>IFERROR((AK1719 - V_NK2!$X$12) / (V_NK2!$X$11- V_NK2!$X$12) * 100, 0)</f>
        <v>0</v>
      </c>
      <c r="AO1719" s="353">
        <v>427</v>
      </c>
      <c r="AP1719" s="353">
        <v>420</v>
      </c>
      <c r="AQ1719" s="353"/>
      <c r="AR1719" s="422"/>
      <c r="AS1719" s="361">
        <v>1.3</v>
      </c>
      <c r="AT1719" s="426"/>
      <c r="AU1719" s="424"/>
      <c r="AV1719" s="361">
        <v>0.88041599999999998</v>
      </c>
      <c r="AW1719" s="425"/>
      <c r="AX1719" s="425"/>
      <c r="AY1719" s="425"/>
      <c r="AZ1719" s="361" t="str">
        <f>_xll.SRS1Splines.Functions25.Linear_Interp(V_NNG3A!$H$4:$H$12,V_NNG3A!$I$4:$I$12,BF1719)</f>
        <v>Error reading input X value(s): The value is not a number</v>
      </c>
      <c r="BA1719" s="361" t="e">
        <f>(AZ1719/V_NNG3A!$I$8)*100</f>
        <v>#VALUE!</v>
      </c>
      <c r="BB1719" s="353" t="str">
        <f>_xll.SRS1Splines.Functions25.Linear_Interp(V_NNG3A!$H$4:$H$12,V_NNG3A!$J$4:$J$12,BF1719)</f>
        <v>Error reading input X value(s): The value is not a number</v>
      </c>
      <c r="BC1719" s="353">
        <f>IFERROR((AZ1719-V_NNG3A!$J$20) / (V_NNG3A!$J$19-V_NNG3A!$J$20) * 100, 0)</f>
        <v>0</v>
      </c>
      <c r="BD1719" s="353">
        <v>1050</v>
      </c>
      <c r="BE1719" s="353">
        <v>1047</v>
      </c>
      <c r="BF1719" s="428"/>
      <c r="BG1719" s="361">
        <v>0.31</v>
      </c>
      <c r="BH1719" s="426"/>
      <c r="BI1719" s="424"/>
      <c r="BJ1719" s="361">
        <v>4.3199999999999994</v>
      </c>
      <c r="BK1719" s="425"/>
      <c r="BL1719" s="425"/>
      <c r="BM1719" s="425">
        <f t="shared" si="28"/>
        <v>0</v>
      </c>
      <c r="BN1719" s="361" t="str">
        <f>_xll.SRS1Splines.Functions25.Linear_Interp(V_XNN1!$K$3:$K$8,V_XNN1!$L$3:$L$8,BT1719)</f>
        <v>Error reading input X value(s): The value is not a number</v>
      </c>
      <c r="BO1719" s="361" t="e">
        <f>(BN1719/V_XNN1!$L$7)*100</f>
        <v>#VALUE!</v>
      </c>
      <c r="BP1719" s="353" t="str">
        <f>_xll.SRS1Splines.Functions25.Linear_Interp(V_XNN1!$K$3:$K$8,V_XNN1!$M$3:$M$8,BT1719)</f>
        <v>Error reading input X value(s): The value is not a number</v>
      </c>
      <c r="BQ1719" s="353">
        <f>IFERROR((BN1719 - V_XNN1!$M$16) / (V_XNN1!$M$15- V_XNN1!$M$16) * 100, 0)</f>
        <v>0</v>
      </c>
      <c r="BR1719" s="353">
        <v>252</v>
      </c>
      <c r="BS1719" s="353">
        <v>249</v>
      </c>
      <c r="BT1719" s="428"/>
      <c r="BU1719" s="361">
        <v>0.33805200000000007</v>
      </c>
      <c r="BV1719" s="426"/>
      <c r="BW1719" s="424"/>
      <c r="BX1719" s="361">
        <v>2.4082271999999993</v>
      </c>
      <c r="BY1719" s="425"/>
      <c r="BZ1719" s="425"/>
      <c r="CA1719" s="425"/>
      <c r="CB1719" s="361" t="str">
        <f>_xll.SRS1Splines.Functions25.Linear_Interp(V_NSPC!$N$4:$N$67,V_NSPC!$P$4:$P$67,CI1719)</f>
        <v>Error reading input X value(s): The value is not a number</v>
      </c>
      <c r="CC1719" s="361" t="e">
        <f>(CB1719/V_NSPC!$T$5)*100</f>
        <v>#VALUE!</v>
      </c>
      <c r="CD1719" s="353" t="e">
        <f>CB1719-V_NSPC!$T$6</f>
        <v>#VALUE!</v>
      </c>
      <c r="CE1719" s="361">
        <f>IFERROR((CB1719 - V_NSPC!$T$6) / (V_NSPC!$T$5- V_NSPC!$T$6) * 100, 0)</f>
        <v>0</v>
      </c>
      <c r="CF1719" s="361">
        <v>995</v>
      </c>
      <c r="CG1719" s="361">
        <v>955</v>
      </c>
      <c r="CH1719" s="361"/>
      <c r="CI1719" s="429"/>
      <c r="CJ1719" s="361"/>
      <c r="CK1719" s="426"/>
      <c r="CL1719" s="424"/>
      <c r="CM1719" s="361">
        <v>2.4082271999999993</v>
      </c>
      <c r="CN1719" s="425"/>
      <c r="CO1719" s="425"/>
      <c r="CP1719" s="425"/>
      <c r="CQ1719" s="361" t="str">
        <f>_xll.SRS1Splines.Functions25.Linear_Interp(V_NSPC!$X$4:$X$46,V_NSPC!$Z$4:$Z$46,CX1719)</f>
        <v>Error reading input X value(s): The value is not a number</v>
      </c>
      <c r="CR1719" s="361" t="e">
        <f>(CQ1719/V_NSPC!$AD$5)*100</f>
        <v>#VALUE!</v>
      </c>
      <c r="CS1719" s="353" t="e">
        <f>CQ1719-V_NSPC!$AD$6</f>
        <v>#VALUE!</v>
      </c>
      <c r="CT1719" s="361">
        <f>IFERROR((CQ1719 - V_NSPC!$AD$6) / (V_NSPC!$AD$5- V_NSPC!$AD$6) * 100, 0)</f>
        <v>0</v>
      </c>
      <c r="CU1719" s="361">
        <v>909</v>
      </c>
      <c r="CV1719" s="361">
        <v>905</v>
      </c>
      <c r="CW1719" s="361"/>
      <c r="CX1719" s="429"/>
      <c r="CY1719" s="361">
        <v>3.6930666666666667</v>
      </c>
      <c r="CZ1719" s="426"/>
    </row>
    <row r="1720" spans="1:104">
      <c r="A1720" s="352">
        <v>46279</v>
      </c>
      <c r="B1720" s="430"/>
      <c r="C1720" s="420">
        <v>4.6223333333333327</v>
      </c>
      <c r="D1720" s="421"/>
      <c r="E1720" s="421"/>
      <c r="F1720" s="421"/>
      <c r="G1720" s="361" t="e">
        <f>_xll.SRS1Splines.Functions25.Linear_Interp(V_NEM!$R$687:$R$703,V_NEM!$T$687:$T$703,M1720)+_xll.SRS1Splines.Functions25.Linear_Interp(V_NEM!$AB$687:$AB$703,V_NEM!$AD$687:$AD$703,N1720)</f>
        <v>#VALUE!</v>
      </c>
      <c r="H1720" s="353" t="e">
        <f>(G1720/(V_NEM!$T$696+V_NEM!$AD$696))*100</f>
        <v>#VALUE!</v>
      </c>
      <c r="I1720" s="353" t="e">
        <f>G1720-(V_NEM!$T$694+V_NEM!$AD$694)</f>
        <v>#VALUE!</v>
      </c>
      <c r="J1720" s="353">
        <f>((IFERROR((_xll.SRS1Splines.Functions25.Linear_Interp(V_NEM!$R$687:$R$703,V_NEM!$T$687:$T$703,M1720) - V_NEM!$X$689) / (V_NEM!$X$688- V_NEM!$X$689) * 100, 0))+(IFERROR((_xll.SRS1Splines.Functions25.Linear_Interp(V_NEM!$AB$687:$AB$703,V_NEM!$AD$687:$AD$703,N1720) - V_NEM!$AH$689) / (V_NEM!$AH$688- V_NEM!$AH$689) * 100, 0)))/2</f>
        <v>0</v>
      </c>
      <c r="K1720" s="353">
        <v>784.3</v>
      </c>
      <c r="L1720" s="353">
        <v>781.8</v>
      </c>
      <c r="M1720" s="422"/>
      <c r="N1720" s="422"/>
      <c r="O1720" s="361">
        <v>2.864652833333333</v>
      </c>
      <c r="P1720" s="423"/>
      <c r="Q1720" s="424"/>
      <c r="R1720" s="361">
        <v>6.1949999999999994</v>
      </c>
      <c r="S1720" s="425"/>
      <c r="T1720" s="425"/>
      <c r="U1720" s="425"/>
      <c r="V1720" s="361" t="str">
        <f>_xll.SRS1Splines.Functions25.Linear_Interp(V_NK3!$P$8:$P$32,V_NK3!$R$8:$R$32,AC1720)</f>
        <v>Error reading input X value(s): The value is not a number</v>
      </c>
      <c r="W1720" s="361" t="e">
        <f>(V1720/V_NK3!$R$28)*100</f>
        <v>#VALUE!</v>
      </c>
      <c r="X1720" s="353" t="e">
        <f>V1720-V_NK3!$R$8</f>
        <v>#VALUE!</v>
      </c>
      <c r="Y1720" s="353">
        <f>IFERROR((V1720 - V_NK3!$V$10) / (V_NK3!$V$9- V_NK3!$V$10) * 100, 0)</f>
        <v>0</v>
      </c>
      <c r="Z1720" s="353">
        <v>541.79999999999995</v>
      </c>
      <c r="AA1720" s="353">
        <v>521</v>
      </c>
      <c r="AB1720" s="361">
        <v>529.10553272462471</v>
      </c>
      <c r="AC1720" s="422"/>
      <c r="AD1720" s="353">
        <v>0.9</v>
      </c>
      <c r="AE1720" s="426"/>
      <c r="AF1720" s="427"/>
      <c r="AG1720" s="361">
        <v>1.9136666666666666</v>
      </c>
      <c r="AH1720" s="425"/>
      <c r="AI1720" s="425"/>
      <c r="AJ1720" s="425"/>
      <c r="AK1720" s="361" t="str">
        <f>_xll.SRS1Splines.Functions25.Linear_Interp(V_NK2!$R$10:$R$21,V_NK2!$T$10:$T$21,AR1720)</f>
        <v>Error reading input X value(s): The value is not a number</v>
      </c>
      <c r="AL1720" s="361" t="e">
        <f>(AK1720/V_NK2!$T$18)*100</f>
        <v>#VALUE!</v>
      </c>
      <c r="AM1720" s="353" t="e">
        <f>AK1720-V_NK2!$T$11</f>
        <v>#VALUE!</v>
      </c>
      <c r="AN1720" s="353">
        <f>IFERROR((AK1720 - V_NK2!$X$12) / (V_NK2!$X$11- V_NK2!$X$12) * 100, 0)</f>
        <v>0</v>
      </c>
      <c r="AO1720" s="353">
        <v>427</v>
      </c>
      <c r="AP1720" s="353">
        <v>420</v>
      </c>
      <c r="AQ1720" s="353"/>
      <c r="AR1720" s="422"/>
      <c r="AS1720" s="361">
        <v>1.3</v>
      </c>
      <c r="AT1720" s="426"/>
      <c r="AU1720" s="424"/>
      <c r="AV1720" s="361">
        <v>0.88041599999999998</v>
      </c>
      <c r="AW1720" s="425"/>
      <c r="AX1720" s="425"/>
      <c r="AY1720" s="425"/>
      <c r="AZ1720" s="361" t="str">
        <f>_xll.SRS1Splines.Functions25.Linear_Interp(V_NNG3A!$H$4:$H$12,V_NNG3A!$I$4:$I$12,BF1720)</f>
        <v>Error reading input X value(s): The value is not a number</v>
      </c>
      <c r="BA1720" s="361" t="e">
        <f>(AZ1720/V_NNG3A!$I$8)*100</f>
        <v>#VALUE!</v>
      </c>
      <c r="BB1720" s="353" t="str">
        <f>_xll.SRS1Splines.Functions25.Linear_Interp(V_NNG3A!$H$4:$H$12,V_NNG3A!$J$4:$J$12,BF1720)</f>
        <v>Error reading input X value(s): The value is not a number</v>
      </c>
      <c r="BC1720" s="353">
        <f>IFERROR((AZ1720-V_NNG3A!$J$20) / (V_NNG3A!$J$19-V_NNG3A!$J$20) * 100, 0)</f>
        <v>0</v>
      </c>
      <c r="BD1720" s="353">
        <v>1050</v>
      </c>
      <c r="BE1720" s="353">
        <v>1047</v>
      </c>
      <c r="BF1720" s="428"/>
      <c r="BG1720" s="361">
        <v>0.31</v>
      </c>
      <c r="BH1720" s="426"/>
      <c r="BI1720" s="424"/>
      <c r="BJ1720" s="361">
        <v>4.3199999999999994</v>
      </c>
      <c r="BK1720" s="425"/>
      <c r="BL1720" s="425"/>
      <c r="BM1720" s="425">
        <f t="shared" si="28"/>
        <v>0</v>
      </c>
      <c r="BN1720" s="361" t="str">
        <f>_xll.SRS1Splines.Functions25.Linear_Interp(V_XNN1!$K$3:$K$8,V_XNN1!$L$3:$L$8,BT1720)</f>
        <v>Error reading input X value(s): The value is not a number</v>
      </c>
      <c r="BO1720" s="361" t="e">
        <f>(BN1720/V_XNN1!$L$7)*100</f>
        <v>#VALUE!</v>
      </c>
      <c r="BP1720" s="353" t="str">
        <f>_xll.SRS1Splines.Functions25.Linear_Interp(V_XNN1!$K$3:$K$8,V_XNN1!$M$3:$M$8,BT1720)</f>
        <v>Error reading input X value(s): The value is not a number</v>
      </c>
      <c r="BQ1720" s="353">
        <f>IFERROR((BN1720 - V_XNN1!$M$16) / (V_XNN1!$M$15- V_XNN1!$M$16) * 100, 0)</f>
        <v>0</v>
      </c>
      <c r="BR1720" s="353">
        <v>252</v>
      </c>
      <c r="BS1720" s="353">
        <v>249</v>
      </c>
      <c r="BT1720" s="428"/>
      <c r="BU1720" s="361">
        <v>0.33805200000000007</v>
      </c>
      <c r="BV1720" s="426"/>
      <c r="BW1720" s="424"/>
      <c r="BX1720" s="361">
        <v>2.4082271999999993</v>
      </c>
      <c r="BY1720" s="425"/>
      <c r="BZ1720" s="425"/>
      <c r="CA1720" s="425"/>
      <c r="CB1720" s="361" t="str">
        <f>_xll.SRS1Splines.Functions25.Linear_Interp(V_NSPC!$N$4:$N$67,V_NSPC!$P$4:$P$67,CI1720)</f>
        <v>Error reading input X value(s): The value is not a number</v>
      </c>
      <c r="CC1720" s="361" t="e">
        <f>(CB1720/V_NSPC!$T$5)*100</f>
        <v>#VALUE!</v>
      </c>
      <c r="CD1720" s="353" t="e">
        <f>CB1720-V_NSPC!$T$6</f>
        <v>#VALUE!</v>
      </c>
      <c r="CE1720" s="361">
        <f>IFERROR((CB1720 - V_NSPC!$T$6) / (V_NSPC!$T$5- V_NSPC!$T$6) * 100, 0)</f>
        <v>0</v>
      </c>
      <c r="CF1720" s="361">
        <v>995</v>
      </c>
      <c r="CG1720" s="361">
        <v>955</v>
      </c>
      <c r="CH1720" s="361"/>
      <c r="CI1720" s="429"/>
      <c r="CJ1720" s="361"/>
      <c r="CK1720" s="426"/>
      <c r="CL1720" s="424"/>
      <c r="CM1720" s="361">
        <v>2.4082271999999993</v>
      </c>
      <c r="CN1720" s="425"/>
      <c r="CO1720" s="425"/>
      <c r="CP1720" s="425"/>
      <c r="CQ1720" s="361" t="str">
        <f>_xll.SRS1Splines.Functions25.Linear_Interp(V_NSPC!$X$4:$X$46,V_NSPC!$Z$4:$Z$46,CX1720)</f>
        <v>Error reading input X value(s): The value is not a number</v>
      </c>
      <c r="CR1720" s="361" t="e">
        <f>(CQ1720/V_NSPC!$AD$5)*100</f>
        <v>#VALUE!</v>
      </c>
      <c r="CS1720" s="353" t="e">
        <f>CQ1720-V_NSPC!$AD$6</f>
        <v>#VALUE!</v>
      </c>
      <c r="CT1720" s="361">
        <f>IFERROR((CQ1720 - V_NSPC!$AD$6) / (V_NSPC!$AD$5- V_NSPC!$AD$6) * 100, 0)</f>
        <v>0</v>
      </c>
      <c r="CU1720" s="361">
        <v>909</v>
      </c>
      <c r="CV1720" s="361">
        <v>905</v>
      </c>
      <c r="CW1720" s="361"/>
      <c r="CX1720" s="429"/>
      <c r="CY1720" s="361">
        <v>3.6930666666666667</v>
      </c>
      <c r="CZ1720" s="426"/>
    </row>
    <row r="1721" spans="1:104">
      <c r="A1721" s="352">
        <v>46280</v>
      </c>
      <c r="B1721" s="430"/>
      <c r="C1721" s="420">
        <v>4.6223333333333327</v>
      </c>
      <c r="D1721" s="421"/>
      <c r="E1721" s="421"/>
      <c r="F1721" s="421"/>
      <c r="G1721" s="361" t="e">
        <f>_xll.SRS1Splines.Functions25.Linear_Interp(V_NEM!$R$687:$R$703,V_NEM!$T$687:$T$703,M1721)+_xll.SRS1Splines.Functions25.Linear_Interp(V_NEM!$AB$687:$AB$703,V_NEM!$AD$687:$AD$703,N1721)</f>
        <v>#VALUE!</v>
      </c>
      <c r="H1721" s="353" t="e">
        <f>(G1721/(V_NEM!$T$696+V_NEM!$AD$696))*100</f>
        <v>#VALUE!</v>
      </c>
      <c r="I1721" s="353" t="e">
        <f>G1721-(V_NEM!$T$694+V_NEM!$AD$694)</f>
        <v>#VALUE!</v>
      </c>
      <c r="J1721" s="353">
        <f>((IFERROR((_xll.SRS1Splines.Functions25.Linear_Interp(V_NEM!$R$687:$R$703,V_NEM!$T$687:$T$703,M1721) - V_NEM!$X$689) / (V_NEM!$X$688- V_NEM!$X$689) * 100, 0))+(IFERROR((_xll.SRS1Splines.Functions25.Linear_Interp(V_NEM!$AB$687:$AB$703,V_NEM!$AD$687:$AD$703,N1721) - V_NEM!$AH$689) / (V_NEM!$AH$688- V_NEM!$AH$689) * 100, 0)))/2</f>
        <v>0</v>
      </c>
      <c r="K1721" s="353">
        <v>784.3</v>
      </c>
      <c r="L1721" s="353">
        <v>781.8</v>
      </c>
      <c r="M1721" s="422"/>
      <c r="N1721" s="422"/>
      <c r="O1721" s="361">
        <v>2.864652833333333</v>
      </c>
      <c r="P1721" s="423"/>
      <c r="Q1721" s="424"/>
      <c r="R1721" s="361">
        <v>6.1949999999999994</v>
      </c>
      <c r="S1721" s="425"/>
      <c r="T1721" s="425"/>
      <c r="U1721" s="425"/>
      <c r="V1721" s="361" t="str">
        <f>_xll.SRS1Splines.Functions25.Linear_Interp(V_NK3!$P$8:$P$32,V_NK3!$R$8:$R$32,AC1721)</f>
        <v>Error reading input X value(s): The value is not a number</v>
      </c>
      <c r="W1721" s="361" t="e">
        <f>(V1721/V_NK3!$R$28)*100</f>
        <v>#VALUE!</v>
      </c>
      <c r="X1721" s="353" t="e">
        <f>V1721-V_NK3!$R$8</f>
        <v>#VALUE!</v>
      </c>
      <c r="Y1721" s="353">
        <f>IFERROR((V1721 - V_NK3!$V$10) / (V_NK3!$V$9- V_NK3!$V$10) * 100, 0)</f>
        <v>0</v>
      </c>
      <c r="Z1721" s="353">
        <v>541.79999999999995</v>
      </c>
      <c r="AA1721" s="353">
        <v>521</v>
      </c>
      <c r="AB1721" s="361">
        <v>529.10553272462471</v>
      </c>
      <c r="AC1721" s="422"/>
      <c r="AD1721" s="353">
        <v>0.9</v>
      </c>
      <c r="AE1721" s="426"/>
      <c r="AF1721" s="427"/>
      <c r="AG1721" s="361">
        <v>1.9136666666666666</v>
      </c>
      <c r="AH1721" s="425"/>
      <c r="AI1721" s="425"/>
      <c r="AJ1721" s="425"/>
      <c r="AK1721" s="361" t="str">
        <f>_xll.SRS1Splines.Functions25.Linear_Interp(V_NK2!$R$10:$R$21,V_NK2!$T$10:$T$21,AR1721)</f>
        <v>Error reading input X value(s): The value is not a number</v>
      </c>
      <c r="AL1721" s="361" t="e">
        <f>(AK1721/V_NK2!$T$18)*100</f>
        <v>#VALUE!</v>
      </c>
      <c r="AM1721" s="353" t="e">
        <f>AK1721-V_NK2!$T$11</f>
        <v>#VALUE!</v>
      </c>
      <c r="AN1721" s="353">
        <f>IFERROR((AK1721 - V_NK2!$X$12) / (V_NK2!$X$11- V_NK2!$X$12) * 100, 0)</f>
        <v>0</v>
      </c>
      <c r="AO1721" s="353">
        <v>427</v>
      </c>
      <c r="AP1721" s="353">
        <v>420</v>
      </c>
      <c r="AQ1721" s="353"/>
      <c r="AR1721" s="422"/>
      <c r="AS1721" s="361">
        <v>1.3</v>
      </c>
      <c r="AT1721" s="426"/>
      <c r="AU1721" s="424"/>
      <c r="AV1721" s="361">
        <v>0.88041599999999998</v>
      </c>
      <c r="AW1721" s="425"/>
      <c r="AX1721" s="425"/>
      <c r="AY1721" s="425"/>
      <c r="AZ1721" s="361" t="str">
        <f>_xll.SRS1Splines.Functions25.Linear_Interp(V_NNG3A!$H$4:$H$12,V_NNG3A!$I$4:$I$12,BF1721)</f>
        <v>Error reading input X value(s): The value is not a number</v>
      </c>
      <c r="BA1721" s="361" t="e">
        <f>(AZ1721/V_NNG3A!$I$8)*100</f>
        <v>#VALUE!</v>
      </c>
      <c r="BB1721" s="353" t="str">
        <f>_xll.SRS1Splines.Functions25.Linear_Interp(V_NNG3A!$H$4:$H$12,V_NNG3A!$J$4:$J$12,BF1721)</f>
        <v>Error reading input X value(s): The value is not a number</v>
      </c>
      <c r="BC1721" s="353">
        <f>IFERROR((AZ1721-V_NNG3A!$J$20) / (V_NNG3A!$J$19-V_NNG3A!$J$20) * 100, 0)</f>
        <v>0</v>
      </c>
      <c r="BD1721" s="353">
        <v>1050</v>
      </c>
      <c r="BE1721" s="353">
        <v>1047</v>
      </c>
      <c r="BF1721" s="428"/>
      <c r="BG1721" s="361">
        <v>0.31</v>
      </c>
      <c r="BH1721" s="426"/>
      <c r="BI1721" s="424"/>
      <c r="BJ1721" s="361">
        <v>4.3199999999999994</v>
      </c>
      <c r="BK1721" s="425"/>
      <c r="BL1721" s="425"/>
      <c r="BM1721" s="425">
        <f t="shared" si="28"/>
        <v>0</v>
      </c>
      <c r="BN1721" s="361" t="str">
        <f>_xll.SRS1Splines.Functions25.Linear_Interp(V_XNN1!$K$3:$K$8,V_XNN1!$L$3:$L$8,BT1721)</f>
        <v>Error reading input X value(s): The value is not a number</v>
      </c>
      <c r="BO1721" s="361" t="e">
        <f>(BN1721/V_XNN1!$L$7)*100</f>
        <v>#VALUE!</v>
      </c>
      <c r="BP1721" s="353" t="str">
        <f>_xll.SRS1Splines.Functions25.Linear_Interp(V_XNN1!$K$3:$K$8,V_XNN1!$M$3:$M$8,BT1721)</f>
        <v>Error reading input X value(s): The value is not a number</v>
      </c>
      <c r="BQ1721" s="353">
        <f>IFERROR((BN1721 - V_XNN1!$M$16) / (V_XNN1!$M$15- V_XNN1!$M$16) * 100, 0)</f>
        <v>0</v>
      </c>
      <c r="BR1721" s="353">
        <v>252</v>
      </c>
      <c r="BS1721" s="353">
        <v>249</v>
      </c>
      <c r="BT1721" s="428"/>
      <c r="BU1721" s="361">
        <v>0.33805200000000007</v>
      </c>
      <c r="BV1721" s="426"/>
      <c r="BW1721" s="424"/>
      <c r="BX1721" s="361">
        <v>2.4082271999999993</v>
      </c>
      <c r="BY1721" s="425"/>
      <c r="BZ1721" s="425"/>
      <c r="CA1721" s="425"/>
      <c r="CB1721" s="361" t="str">
        <f>_xll.SRS1Splines.Functions25.Linear_Interp(V_NSPC!$N$4:$N$67,V_NSPC!$P$4:$P$67,CI1721)</f>
        <v>Error reading input X value(s): The value is not a number</v>
      </c>
      <c r="CC1721" s="361" t="e">
        <f>(CB1721/V_NSPC!$T$5)*100</f>
        <v>#VALUE!</v>
      </c>
      <c r="CD1721" s="353" t="e">
        <f>CB1721-V_NSPC!$T$6</f>
        <v>#VALUE!</v>
      </c>
      <c r="CE1721" s="361">
        <f>IFERROR((CB1721 - V_NSPC!$T$6) / (V_NSPC!$T$5- V_NSPC!$T$6) * 100, 0)</f>
        <v>0</v>
      </c>
      <c r="CF1721" s="361">
        <v>995</v>
      </c>
      <c r="CG1721" s="361">
        <v>955</v>
      </c>
      <c r="CH1721" s="361"/>
      <c r="CI1721" s="429"/>
      <c r="CJ1721" s="361"/>
      <c r="CK1721" s="426"/>
      <c r="CL1721" s="424"/>
      <c r="CM1721" s="361">
        <v>2.4082271999999993</v>
      </c>
      <c r="CN1721" s="425"/>
      <c r="CO1721" s="425"/>
      <c r="CP1721" s="425"/>
      <c r="CQ1721" s="361" t="str">
        <f>_xll.SRS1Splines.Functions25.Linear_Interp(V_NSPC!$X$4:$X$46,V_NSPC!$Z$4:$Z$46,CX1721)</f>
        <v>Error reading input X value(s): The value is not a number</v>
      </c>
      <c r="CR1721" s="361" t="e">
        <f>(CQ1721/V_NSPC!$AD$5)*100</f>
        <v>#VALUE!</v>
      </c>
      <c r="CS1721" s="353" t="e">
        <f>CQ1721-V_NSPC!$AD$6</f>
        <v>#VALUE!</v>
      </c>
      <c r="CT1721" s="361">
        <f>IFERROR((CQ1721 - V_NSPC!$AD$6) / (V_NSPC!$AD$5- V_NSPC!$AD$6) * 100, 0)</f>
        <v>0</v>
      </c>
      <c r="CU1721" s="361">
        <v>909</v>
      </c>
      <c r="CV1721" s="361">
        <v>905</v>
      </c>
      <c r="CW1721" s="361"/>
      <c r="CX1721" s="429"/>
      <c r="CY1721" s="361">
        <v>3.6930666666666667</v>
      </c>
      <c r="CZ1721" s="426"/>
    </row>
    <row r="1722" spans="1:104">
      <c r="A1722" s="352">
        <v>46281</v>
      </c>
      <c r="B1722" s="430"/>
      <c r="C1722" s="420">
        <v>4.6223333333333327</v>
      </c>
      <c r="D1722" s="421"/>
      <c r="E1722" s="421"/>
      <c r="F1722" s="421"/>
      <c r="G1722" s="361" t="e">
        <f>_xll.SRS1Splines.Functions25.Linear_Interp(V_NEM!$R$687:$R$703,V_NEM!$T$687:$T$703,M1722)+_xll.SRS1Splines.Functions25.Linear_Interp(V_NEM!$AB$687:$AB$703,V_NEM!$AD$687:$AD$703,N1722)</f>
        <v>#VALUE!</v>
      </c>
      <c r="H1722" s="353" t="e">
        <f>(G1722/(V_NEM!$T$696+V_NEM!$AD$696))*100</f>
        <v>#VALUE!</v>
      </c>
      <c r="I1722" s="353" t="e">
        <f>G1722-(V_NEM!$T$694+V_NEM!$AD$694)</f>
        <v>#VALUE!</v>
      </c>
      <c r="J1722" s="353">
        <f>((IFERROR((_xll.SRS1Splines.Functions25.Linear_Interp(V_NEM!$R$687:$R$703,V_NEM!$T$687:$T$703,M1722) - V_NEM!$X$689) / (V_NEM!$X$688- V_NEM!$X$689) * 100, 0))+(IFERROR((_xll.SRS1Splines.Functions25.Linear_Interp(V_NEM!$AB$687:$AB$703,V_NEM!$AD$687:$AD$703,N1722) - V_NEM!$AH$689) / (V_NEM!$AH$688- V_NEM!$AH$689) * 100, 0)))/2</f>
        <v>0</v>
      </c>
      <c r="K1722" s="353">
        <v>784.3</v>
      </c>
      <c r="L1722" s="353">
        <v>781.8</v>
      </c>
      <c r="M1722" s="422"/>
      <c r="N1722" s="422"/>
      <c r="O1722" s="361">
        <v>2.864652833333333</v>
      </c>
      <c r="P1722" s="423"/>
      <c r="Q1722" s="424"/>
      <c r="R1722" s="361">
        <v>6.1949999999999994</v>
      </c>
      <c r="S1722" s="425"/>
      <c r="T1722" s="425"/>
      <c r="U1722" s="425"/>
      <c r="V1722" s="361" t="str">
        <f>_xll.SRS1Splines.Functions25.Linear_Interp(V_NK3!$P$8:$P$32,V_NK3!$R$8:$R$32,AC1722)</f>
        <v>Error reading input X value(s): The value is not a number</v>
      </c>
      <c r="W1722" s="361" t="e">
        <f>(V1722/V_NK3!$R$28)*100</f>
        <v>#VALUE!</v>
      </c>
      <c r="X1722" s="353" t="e">
        <f>V1722-V_NK3!$R$8</f>
        <v>#VALUE!</v>
      </c>
      <c r="Y1722" s="353">
        <f>IFERROR((V1722 - V_NK3!$V$10) / (V_NK3!$V$9- V_NK3!$V$10) * 100, 0)</f>
        <v>0</v>
      </c>
      <c r="Z1722" s="353">
        <v>541.79999999999995</v>
      </c>
      <c r="AA1722" s="353">
        <v>521</v>
      </c>
      <c r="AB1722" s="361">
        <v>529.10553272462471</v>
      </c>
      <c r="AC1722" s="422"/>
      <c r="AD1722" s="353">
        <v>0.9</v>
      </c>
      <c r="AE1722" s="426"/>
      <c r="AF1722" s="427"/>
      <c r="AG1722" s="361">
        <v>1.9136666666666666</v>
      </c>
      <c r="AH1722" s="425"/>
      <c r="AI1722" s="425"/>
      <c r="AJ1722" s="425"/>
      <c r="AK1722" s="361" t="str">
        <f>_xll.SRS1Splines.Functions25.Linear_Interp(V_NK2!$R$10:$R$21,V_NK2!$T$10:$T$21,AR1722)</f>
        <v>Error reading input X value(s): The value is not a number</v>
      </c>
      <c r="AL1722" s="361" t="e">
        <f>(AK1722/V_NK2!$T$18)*100</f>
        <v>#VALUE!</v>
      </c>
      <c r="AM1722" s="353" t="e">
        <f>AK1722-V_NK2!$T$11</f>
        <v>#VALUE!</v>
      </c>
      <c r="AN1722" s="353">
        <f>IFERROR((AK1722 - V_NK2!$X$12) / (V_NK2!$X$11- V_NK2!$X$12) * 100, 0)</f>
        <v>0</v>
      </c>
      <c r="AO1722" s="353">
        <v>427</v>
      </c>
      <c r="AP1722" s="353">
        <v>420</v>
      </c>
      <c r="AQ1722" s="353"/>
      <c r="AR1722" s="422"/>
      <c r="AS1722" s="361">
        <v>1.3</v>
      </c>
      <c r="AT1722" s="426"/>
      <c r="AU1722" s="424"/>
      <c r="AV1722" s="361">
        <v>0.88041599999999998</v>
      </c>
      <c r="AW1722" s="425"/>
      <c r="AX1722" s="425"/>
      <c r="AY1722" s="425"/>
      <c r="AZ1722" s="361" t="str">
        <f>_xll.SRS1Splines.Functions25.Linear_Interp(V_NNG3A!$H$4:$H$12,V_NNG3A!$I$4:$I$12,BF1722)</f>
        <v>Error reading input X value(s): The value is not a number</v>
      </c>
      <c r="BA1722" s="361" t="e">
        <f>(AZ1722/V_NNG3A!$I$8)*100</f>
        <v>#VALUE!</v>
      </c>
      <c r="BB1722" s="353" t="str">
        <f>_xll.SRS1Splines.Functions25.Linear_Interp(V_NNG3A!$H$4:$H$12,V_NNG3A!$J$4:$J$12,BF1722)</f>
        <v>Error reading input X value(s): The value is not a number</v>
      </c>
      <c r="BC1722" s="353">
        <f>IFERROR((AZ1722-V_NNG3A!$J$20) / (V_NNG3A!$J$19-V_NNG3A!$J$20) * 100, 0)</f>
        <v>0</v>
      </c>
      <c r="BD1722" s="353">
        <v>1050</v>
      </c>
      <c r="BE1722" s="353">
        <v>1047</v>
      </c>
      <c r="BF1722" s="428"/>
      <c r="BG1722" s="361">
        <v>0.31</v>
      </c>
      <c r="BH1722" s="426"/>
      <c r="BI1722" s="424"/>
      <c r="BJ1722" s="361">
        <v>4.3199999999999994</v>
      </c>
      <c r="BK1722" s="425"/>
      <c r="BL1722" s="425"/>
      <c r="BM1722" s="425">
        <f t="shared" si="28"/>
        <v>0</v>
      </c>
      <c r="BN1722" s="361" t="str">
        <f>_xll.SRS1Splines.Functions25.Linear_Interp(V_XNN1!$K$3:$K$8,V_XNN1!$L$3:$L$8,BT1722)</f>
        <v>Error reading input X value(s): The value is not a number</v>
      </c>
      <c r="BO1722" s="361" t="e">
        <f>(BN1722/V_XNN1!$L$7)*100</f>
        <v>#VALUE!</v>
      </c>
      <c r="BP1722" s="353" t="str">
        <f>_xll.SRS1Splines.Functions25.Linear_Interp(V_XNN1!$K$3:$K$8,V_XNN1!$M$3:$M$8,BT1722)</f>
        <v>Error reading input X value(s): The value is not a number</v>
      </c>
      <c r="BQ1722" s="353">
        <f>IFERROR((BN1722 - V_XNN1!$M$16) / (V_XNN1!$M$15- V_XNN1!$M$16) * 100, 0)</f>
        <v>0</v>
      </c>
      <c r="BR1722" s="353">
        <v>252</v>
      </c>
      <c r="BS1722" s="353">
        <v>249</v>
      </c>
      <c r="BT1722" s="428"/>
      <c r="BU1722" s="361">
        <v>0.33805200000000007</v>
      </c>
      <c r="BV1722" s="426"/>
      <c r="BW1722" s="424"/>
      <c r="BX1722" s="361">
        <v>2.4082271999999993</v>
      </c>
      <c r="BY1722" s="425"/>
      <c r="BZ1722" s="425"/>
      <c r="CA1722" s="425"/>
      <c r="CB1722" s="361" t="str">
        <f>_xll.SRS1Splines.Functions25.Linear_Interp(V_NSPC!$N$4:$N$67,V_NSPC!$P$4:$P$67,CI1722)</f>
        <v>Error reading input X value(s): The value is not a number</v>
      </c>
      <c r="CC1722" s="361" t="e">
        <f>(CB1722/V_NSPC!$T$5)*100</f>
        <v>#VALUE!</v>
      </c>
      <c r="CD1722" s="353" t="e">
        <f>CB1722-V_NSPC!$T$6</f>
        <v>#VALUE!</v>
      </c>
      <c r="CE1722" s="361">
        <f>IFERROR((CB1722 - V_NSPC!$T$6) / (V_NSPC!$T$5- V_NSPC!$T$6) * 100, 0)</f>
        <v>0</v>
      </c>
      <c r="CF1722" s="361">
        <v>995</v>
      </c>
      <c r="CG1722" s="361">
        <v>955</v>
      </c>
      <c r="CH1722" s="361"/>
      <c r="CI1722" s="429"/>
      <c r="CJ1722" s="361"/>
      <c r="CK1722" s="426"/>
      <c r="CL1722" s="424"/>
      <c r="CM1722" s="361">
        <v>2.4082271999999993</v>
      </c>
      <c r="CN1722" s="425"/>
      <c r="CO1722" s="425"/>
      <c r="CP1722" s="425"/>
      <c r="CQ1722" s="361" t="str">
        <f>_xll.SRS1Splines.Functions25.Linear_Interp(V_NSPC!$X$4:$X$46,V_NSPC!$Z$4:$Z$46,CX1722)</f>
        <v>Error reading input X value(s): The value is not a number</v>
      </c>
      <c r="CR1722" s="361" t="e">
        <f>(CQ1722/V_NSPC!$AD$5)*100</f>
        <v>#VALUE!</v>
      </c>
      <c r="CS1722" s="353" t="e">
        <f>CQ1722-V_NSPC!$AD$6</f>
        <v>#VALUE!</v>
      </c>
      <c r="CT1722" s="361">
        <f>IFERROR((CQ1722 - V_NSPC!$AD$6) / (V_NSPC!$AD$5- V_NSPC!$AD$6) * 100, 0)</f>
        <v>0</v>
      </c>
      <c r="CU1722" s="361">
        <v>909</v>
      </c>
      <c r="CV1722" s="361">
        <v>905</v>
      </c>
      <c r="CW1722" s="361"/>
      <c r="CX1722" s="429"/>
      <c r="CY1722" s="361">
        <v>3.6930666666666667</v>
      </c>
      <c r="CZ1722" s="426"/>
    </row>
    <row r="1723" spans="1:104">
      <c r="A1723" s="352">
        <v>46282</v>
      </c>
      <c r="B1723" s="430"/>
      <c r="C1723" s="420">
        <v>4.6223333333333327</v>
      </c>
      <c r="D1723" s="421"/>
      <c r="E1723" s="421"/>
      <c r="F1723" s="421"/>
      <c r="G1723" s="361" t="e">
        <f>_xll.SRS1Splines.Functions25.Linear_Interp(V_NEM!$R$687:$R$703,V_NEM!$T$687:$T$703,M1723)+_xll.SRS1Splines.Functions25.Linear_Interp(V_NEM!$AB$687:$AB$703,V_NEM!$AD$687:$AD$703,N1723)</f>
        <v>#VALUE!</v>
      </c>
      <c r="H1723" s="353" t="e">
        <f>(G1723/(V_NEM!$T$696+V_NEM!$AD$696))*100</f>
        <v>#VALUE!</v>
      </c>
      <c r="I1723" s="353" t="e">
        <f>G1723-(V_NEM!$T$694+V_NEM!$AD$694)</f>
        <v>#VALUE!</v>
      </c>
      <c r="J1723" s="353">
        <f>((IFERROR((_xll.SRS1Splines.Functions25.Linear_Interp(V_NEM!$R$687:$R$703,V_NEM!$T$687:$T$703,M1723) - V_NEM!$X$689) / (V_NEM!$X$688- V_NEM!$X$689) * 100, 0))+(IFERROR((_xll.SRS1Splines.Functions25.Linear_Interp(V_NEM!$AB$687:$AB$703,V_NEM!$AD$687:$AD$703,N1723) - V_NEM!$AH$689) / (V_NEM!$AH$688- V_NEM!$AH$689) * 100, 0)))/2</f>
        <v>0</v>
      </c>
      <c r="K1723" s="353">
        <v>784.3</v>
      </c>
      <c r="L1723" s="353">
        <v>781.8</v>
      </c>
      <c r="M1723" s="422"/>
      <c r="N1723" s="422"/>
      <c r="O1723" s="361">
        <v>2.864652833333333</v>
      </c>
      <c r="P1723" s="423"/>
      <c r="Q1723" s="424"/>
      <c r="R1723" s="361">
        <v>6.1949999999999994</v>
      </c>
      <c r="S1723" s="425"/>
      <c r="T1723" s="425"/>
      <c r="U1723" s="425"/>
      <c r="V1723" s="361" t="str">
        <f>_xll.SRS1Splines.Functions25.Linear_Interp(V_NK3!$P$8:$P$32,V_NK3!$R$8:$R$32,AC1723)</f>
        <v>Error reading input X value(s): The value is not a number</v>
      </c>
      <c r="W1723" s="361" t="e">
        <f>(V1723/V_NK3!$R$28)*100</f>
        <v>#VALUE!</v>
      </c>
      <c r="X1723" s="353" t="e">
        <f>V1723-V_NK3!$R$8</f>
        <v>#VALUE!</v>
      </c>
      <c r="Y1723" s="353">
        <f>IFERROR((V1723 - V_NK3!$V$10) / (V_NK3!$V$9- V_NK3!$V$10) * 100, 0)</f>
        <v>0</v>
      </c>
      <c r="Z1723" s="353">
        <v>541.79999999999995</v>
      </c>
      <c r="AA1723" s="353">
        <v>521</v>
      </c>
      <c r="AB1723" s="361">
        <v>529.10553272462471</v>
      </c>
      <c r="AC1723" s="422"/>
      <c r="AD1723" s="353">
        <v>0.9</v>
      </c>
      <c r="AE1723" s="426"/>
      <c r="AF1723" s="427"/>
      <c r="AG1723" s="361">
        <v>1.9136666666666666</v>
      </c>
      <c r="AH1723" s="425"/>
      <c r="AI1723" s="425"/>
      <c r="AJ1723" s="425"/>
      <c r="AK1723" s="361" t="str">
        <f>_xll.SRS1Splines.Functions25.Linear_Interp(V_NK2!$R$10:$R$21,V_NK2!$T$10:$T$21,AR1723)</f>
        <v>Error reading input X value(s): The value is not a number</v>
      </c>
      <c r="AL1723" s="361" t="e">
        <f>(AK1723/V_NK2!$T$18)*100</f>
        <v>#VALUE!</v>
      </c>
      <c r="AM1723" s="353" t="e">
        <f>AK1723-V_NK2!$T$11</f>
        <v>#VALUE!</v>
      </c>
      <c r="AN1723" s="353">
        <f>IFERROR((AK1723 - V_NK2!$X$12) / (V_NK2!$X$11- V_NK2!$X$12) * 100, 0)</f>
        <v>0</v>
      </c>
      <c r="AO1723" s="353">
        <v>427</v>
      </c>
      <c r="AP1723" s="353">
        <v>420</v>
      </c>
      <c r="AQ1723" s="353"/>
      <c r="AR1723" s="422"/>
      <c r="AS1723" s="361">
        <v>1.3</v>
      </c>
      <c r="AT1723" s="426"/>
      <c r="AU1723" s="424"/>
      <c r="AV1723" s="361">
        <v>0.88041599999999998</v>
      </c>
      <c r="AW1723" s="425"/>
      <c r="AX1723" s="425"/>
      <c r="AY1723" s="425"/>
      <c r="AZ1723" s="361" t="str">
        <f>_xll.SRS1Splines.Functions25.Linear_Interp(V_NNG3A!$H$4:$H$12,V_NNG3A!$I$4:$I$12,BF1723)</f>
        <v>Error reading input X value(s): The value is not a number</v>
      </c>
      <c r="BA1723" s="361" t="e">
        <f>(AZ1723/V_NNG3A!$I$8)*100</f>
        <v>#VALUE!</v>
      </c>
      <c r="BB1723" s="353" t="str">
        <f>_xll.SRS1Splines.Functions25.Linear_Interp(V_NNG3A!$H$4:$H$12,V_NNG3A!$J$4:$J$12,BF1723)</f>
        <v>Error reading input X value(s): The value is not a number</v>
      </c>
      <c r="BC1723" s="353">
        <f>IFERROR((AZ1723-V_NNG3A!$J$20) / (V_NNG3A!$J$19-V_NNG3A!$J$20) * 100, 0)</f>
        <v>0</v>
      </c>
      <c r="BD1723" s="353">
        <v>1050</v>
      </c>
      <c r="BE1723" s="353">
        <v>1047</v>
      </c>
      <c r="BF1723" s="428"/>
      <c r="BG1723" s="361">
        <v>0.31</v>
      </c>
      <c r="BH1723" s="426"/>
      <c r="BI1723" s="424"/>
      <c r="BJ1723" s="361">
        <v>4.3199999999999994</v>
      </c>
      <c r="BK1723" s="425"/>
      <c r="BL1723" s="425"/>
      <c r="BM1723" s="425">
        <f t="shared" si="28"/>
        <v>0</v>
      </c>
      <c r="BN1723" s="361" t="str">
        <f>_xll.SRS1Splines.Functions25.Linear_Interp(V_XNN1!$K$3:$K$8,V_XNN1!$L$3:$L$8,BT1723)</f>
        <v>Error reading input X value(s): The value is not a number</v>
      </c>
      <c r="BO1723" s="361" t="e">
        <f>(BN1723/V_XNN1!$L$7)*100</f>
        <v>#VALUE!</v>
      </c>
      <c r="BP1723" s="353" t="str">
        <f>_xll.SRS1Splines.Functions25.Linear_Interp(V_XNN1!$K$3:$K$8,V_XNN1!$M$3:$M$8,BT1723)</f>
        <v>Error reading input X value(s): The value is not a number</v>
      </c>
      <c r="BQ1723" s="353">
        <f>IFERROR((BN1723 - V_XNN1!$M$16) / (V_XNN1!$M$15- V_XNN1!$M$16) * 100, 0)</f>
        <v>0</v>
      </c>
      <c r="BR1723" s="353">
        <v>252</v>
      </c>
      <c r="BS1723" s="353">
        <v>249</v>
      </c>
      <c r="BT1723" s="428"/>
      <c r="BU1723" s="361">
        <v>0.33805200000000007</v>
      </c>
      <c r="BV1723" s="426"/>
      <c r="BW1723" s="424"/>
      <c r="BX1723" s="361">
        <v>2.4082271999999993</v>
      </c>
      <c r="BY1723" s="425"/>
      <c r="BZ1723" s="425"/>
      <c r="CA1723" s="425"/>
      <c r="CB1723" s="361" t="str">
        <f>_xll.SRS1Splines.Functions25.Linear_Interp(V_NSPC!$N$4:$N$67,V_NSPC!$P$4:$P$67,CI1723)</f>
        <v>Error reading input X value(s): The value is not a number</v>
      </c>
      <c r="CC1723" s="361" t="e">
        <f>(CB1723/V_NSPC!$T$5)*100</f>
        <v>#VALUE!</v>
      </c>
      <c r="CD1723" s="353" t="e">
        <f>CB1723-V_NSPC!$T$6</f>
        <v>#VALUE!</v>
      </c>
      <c r="CE1723" s="361">
        <f>IFERROR((CB1723 - V_NSPC!$T$6) / (V_NSPC!$T$5- V_NSPC!$T$6) * 100, 0)</f>
        <v>0</v>
      </c>
      <c r="CF1723" s="361">
        <v>995</v>
      </c>
      <c r="CG1723" s="361">
        <v>955</v>
      </c>
      <c r="CH1723" s="361"/>
      <c r="CI1723" s="429"/>
      <c r="CJ1723" s="361"/>
      <c r="CK1723" s="426"/>
      <c r="CL1723" s="424"/>
      <c r="CM1723" s="361">
        <v>2.4082271999999993</v>
      </c>
      <c r="CN1723" s="425"/>
      <c r="CO1723" s="425"/>
      <c r="CP1723" s="425"/>
      <c r="CQ1723" s="361" t="str">
        <f>_xll.SRS1Splines.Functions25.Linear_Interp(V_NSPC!$X$4:$X$46,V_NSPC!$Z$4:$Z$46,CX1723)</f>
        <v>Error reading input X value(s): The value is not a number</v>
      </c>
      <c r="CR1723" s="361" t="e">
        <f>(CQ1723/V_NSPC!$AD$5)*100</f>
        <v>#VALUE!</v>
      </c>
      <c r="CS1723" s="353" t="e">
        <f>CQ1723-V_NSPC!$AD$6</f>
        <v>#VALUE!</v>
      </c>
      <c r="CT1723" s="361">
        <f>IFERROR((CQ1723 - V_NSPC!$AD$6) / (V_NSPC!$AD$5- V_NSPC!$AD$6) * 100, 0)</f>
        <v>0</v>
      </c>
      <c r="CU1723" s="361">
        <v>909</v>
      </c>
      <c r="CV1723" s="361">
        <v>905</v>
      </c>
      <c r="CW1723" s="361"/>
      <c r="CX1723" s="429"/>
      <c r="CY1723" s="361">
        <v>3.6930666666666667</v>
      </c>
      <c r="CZ1723" s="426"/>
    </row>
    <row r="1724" spans="1:104">
      <c r="A1724" s="352">
        <v>46283</v>
      </c>
      <c r="B1724" s="430"/>
      <c r="C1724" s="420">
        <v>4.6223333333333327</v>
      </c>
      <c r="D1724" s="421"/>
      <c r="E1724" s="421"/>
      <c r="F1724" s="421"/>
      <c r="G1724" s="361" t="e">
        <f>_xll.SRS1Splines.Functions25.Linear_Interp(V_NEM!$R$687:$R$703,V_NEM!$T$687:$T$703,M1724)+_xll.SRS1Splines.Functions25.Linear_Interp(V_NEM!$AB$687:$AB$703,V_NEM!$AD$687:$AD$703,N1724)</f>
        <v>#VALUE!</v>
      </c>
      <c r="H1724" s="353" t="e">
        <f>(G1724/(V_NEM!$T$696+V_NEM!$AD$696))*100</f>
        <v>#VALUE!</v>
      </c>
      <c r="I1724" s="353" t="e">
        <f>G1724-(V_NEM!$T$694+V_NEM!$AD$694)</f>
        <v>#VALUE!</v>
      </c>
      <c r="J1724" s="353">
        <f>((IFERROR((_xll.SRS1Splines.Functions25.Linear_Interp(V_NEM!$R$687:$R$703,V_NEM!$T$687:$T$703,M1724) - V_NEM!$X$689) / (V_NEM!$X$688- V_NEM!$X$689) * 100, 0))+(IFERROR((_xll.SRS1Splines.Functions25.Linear_Interp(V_NEM!$AB$687:$AB$703,V_NEM!$AD$687:$AD$703,N1724) - V_NEM!$AH$689) / (V_NEM!$AH$688- V_NEM!$AH$689) * 100, 0)))/2</f>
        <v>0</v>
      </c>
      <c r="K1724" s="353">
        <v>784.3</v>
      </c>
      <c r="L1724" s="353">
        <v>781.8</v>
      </c>
      <c r="M1724" s="422"/>
      <c r="N1724" s="422"/>
      <c r="O1724" s="361">
        <v>2.864652833333333</v>
      </c>
      <c r="P1724" s="423"/>
      <c r="Q1724" s="424"/>
      <c r="R1724" s="361">
        <v>6.1949999999999994</v>
      </c>
      <c r="S1724" s="425"/>
      <c r="T1724" s="425"/>
      <c r="U1724" s="425"/>
      <c r="V1724" s="361" t="str">
        <f>_xll.SRS1Splines.Functions25.Linear_Interp(V_NK3!$P$8:$P$32,V_NK3!$R$8:$R$32,AC1724)</f>
        <v>Error reading input X value(s): The value is not a number</v>
      </c>
      <c r="W1724" s="361" t="e">
        <f>(V1724/V_NK3!$R$28)*100</f>
        <v>#VALUE!</v>
      </c>
      <c r="X1724" s="353" t="e">
        <f>V1724-V_NK3!$R$8</f>
        <v>#VALUE!</v>
      </c>
      <c r="Y1724" s="353">
        <f>IFERROR((V1724 - V_NK3!$V$10) / (V_NK3!$V$9- V_NK3!$V$10) * 100, 0)</f>
        <v>0</v>
      </c>
      <c r="Z1724" s="353">
        <v>541.79999999999995</v>
      </c>
      <c r="AA1724" s="353">
        <v>521</v>
      </c>
      <c r="AB1724" s="361">
        <v>529.10553272462471</v>
      </c>
      <c r="AC1724" s="422"/>
      <c r="AD1724" s="353">
        <v>0.9</v>
      </c>
      <c r="AE1724" s="426"/>
      <c r="AF1724" s="427"/>
      <c r="AG1724" s="361">
        <v>1.9136666666666666</v>
      </c>
      <c r="AH1724" s="425"/>
      <c r="AI1724" s="425"/>
      <c r="AJ1724" s="425"/>
      <c r="AK1724" s="361" t="str">
        <f>_xll.SRS1Splines.Functions25.Linear_Interp(V_NK2!$R$10:$R$21,V_NK2!$T$10:$T$21,AR1724)</f>
        <v>Error reading input X value(s): The value is not a number</v>
      </c>
      <c r="AL1724" s="361" t="e">
        <f>(AK1724/V_NK2!$T$18)*100</f>
        <v>#VALUE!</v>
      </c>
      <c r="AM1724" s="353" t="e">
        <f>AK1724-V_NK2!$T$11</f>
        <v>#VALUE!</v>
      </c>
      <c r="AN1724" s="353">
        <f>IFERROR((AK1724 - V_NK2!$X$12) / (V_NK2!$X$11- V_NK2!$X$12) * 100, 0)</f>
        <v>0</v>
      </c>
      <c r="AO1724" s="353">
        <v>427</v>
      </c>
      <c r="AP1724" s="353">
        <v>420</v>
      </c>
      <c r="AQ1724" s="353"/>
      <c r="AR1724" s="422"/>
      <c r="AS1724" s="361">
        <v>1.3</v>
      </c>
      <c r="AT1724" s="426"/>
      <c r="AU1724" s="424"/>
      <c r="AV1724" s="361">
        <v>0.88041599999999998</v>
      </c>
      <c r="AW1724" s="425"/>
      <c r="AX1724" s="425"/>
      <c r="AY1724" s="425"/>
      <c r="AZ1724" s="361" t="str">
        <f>_xll.SRS1Splines.Functions25.Linear_Interp(V_NNG3A!$H$4:$H$12,V_NNG3A!$I$4:$I$12,BF1724)</f>
        <v>Error reading input X value(s): The value is not a number</v>
      </c>
      <c r="BA1724" s="361" t="e">
        <f>(AZ1724/V_NNG3A!$I$8)*100</f>
        <v>#VALUE!</v>
      </c>
      <c r="BB1724" s="353" t="str">
        <f>_xll.SRS1Splines.Functions25.Linear_Interp(V_NNG3A!$H$4:$H$12,V_NNG3A!$J$4:$J$12,BF1724)</f>
        <v>Error reading input X value(s): The value is not a number</v>
      </c>
      <c r="BC1724" s="353">
        <f>IFERROR((AZ1724-V_NNG3A!$J$20) / (V_NNG3A!$J$19-V_NNG3A!$J$20) * 100, 0)</f>
        <v>0</v>
      </c>
      <c r="BD1724" s="353">
        <v>1050</v>
      </c>
      <c r="BE1724" s="353">
        <v>1047</v>
      </c>
      <c r="BF1724" s="428"/>
      <c r="BG1724" s="361">
        <v>0.31</v>
      </c>
      <c r="BH1724" s="426"/>
      <c r="BI1724" s="424"/>
      <c r="BJ1724" s="361">
        <v>4.3199999999999994</v>
      </c>
      <c r="BK1724" s="425"/>
      <c r="BL1724" s="425"/>
      <c r="BM1724" s="425">
        <f t="shared" si="28"/>
        <v>0</v>
      </c>
      <c r="BN1724" s="361" t="str">
        <f>_xll.SRS1Splines.Functions25.Linear_Interp(V_XNN1!$K$3:$K$8,V_XNN1!$L$3:$L$8,BT1724)</f>
        <v>Error reading input X value(s): The value is not a number</v>
      </c>
      <c r="BO1724" s="361" t="e">
        <f>(BN1724/V_XNN1!$L$7)*100</f>
        <v>#VALUE!</v>
      </c>
      <c r="BP1724" s="353" t="str">
        <f>_xll.SRS1Splines.Functions25.Linear_Interp(V_XNN1!$K$3:$K$8,V_XNN1!$M$3:$M$8,BT1724)</f>
        <v>Error reading input X value(s): The value is not a number</v>
      </c>
      <c r="BQ1724" s="353">
        <f>IFERROR((BN1724 - V_XNN1!$M$16) / (V_XNN1!$M$15- V_XNN1!$M$16) * 100, 0)</f>
        <v>0</v>
      </c>
      <c r="BR1724" s="353">
        <v>252</v>
      </c>
      <c r="BS1724" s="353">
        <v>249</v>
      </c>
      <c r="BT1724" s="428"/>
      <c r="BU1724" s="361">
        <v>0.33805200000000007</v>
      </c>
      <c r="BV1724" s="426"/>
      <c r="BW1724" s="424"/>
      <c r="BX1724" s="361">
        <v>2.4082271999999993</v>
      </c>
      <c r="BY1724" s="425"/>
      <c r="BZ1724" s="425"/>
      <c r="CA1724" s="425"/>
      <c r="CB1724" s="361" t="str">
        <f>_xll.SRS1Splines.Functions25.Linear_Interp(V_NSPC!$N$4:$N$67,V_NSPC!$P$4:$P$67,CI1724)</f>
        <v>Error reading input X value(s): The value is not a number</v>
      </c>
      <c r="CC1724" s="361" t="e">
        <f>(CB1724/V_NSPC!$T$5)*100</f>
        <v>#VALUE!</v>
      </c>
      <c r="CD1724" s="353" t="e">
        <f>CB1724-V_NSPC!$T$6</f>
        <v>#VALUE!</v>
      </c>
      <c r="CE1724" s="361">
        <f>IFERROR((CB1724 - V_NSPC!$T$6) / (V_NSPC!$T$5- V_NSPC!$T$6) * 100, 0)</f>
        <v>0</v>
      </c>
      <c r="CF1724" s="361">
        <v>995</v>
      </c>
      <c r="CG1724" s="361">
        <v>955</v>
      </c>
      <c r="CH1724" s="361"/>
      <c r="CI1724" s="429"/>
      <c r="CJ1724" s="361"/>
      <c r="CK1724" s="426"/>
      <c r="CL1724" s="424"/>
      <c r="CM1724" s="361">
        <v>2.4082271999999993</v>
      </c>
      <c r="CN1724" s="425"/>
      <c r="CO1724" s="425"/>
      <c r="CP1724" s="425"/>
      <c r="CQ1724" s="361" t="str">
        <f>_xll.SRS1Splines.Functions25.Linear_Interp(V_NSPC!$X$4:$X$46,V_NSPC!$Z$4:$Z$46,CX1724)</f>
        <v>Error reading input X value(s): The value is not a number</v>
      </c>
      <c r="CR1724" s="361" t="e">
        <f>(CQ1724/V_NSPC!$AD$5)*100</f>
        <v>#VALUE!</v>
      </c>
      <c r="CS1724" s="353" t="e">
        <f>CQ1724-V_NSPC!$AD$6</f>
        <v>#VALUE!</v>
      </c>
      <c r="CT1724" s="361">
        <f>IFERROR((CQ1724 - V_NSPC!$AD$6) / (V_NSPC!$AD$5- V_NSPC!$AD$6) * 100, 0)</f>
        <v>0</v>
      </c>
      <c r="CU1724" s="361">
        <v>909</v>
      </c>
      <c r="CV1724" s="361">
        <v>905</v>
      </c>
      <c r="CW1724" s="361"/>
      <c r="CX1724" s="429"/>
      <c r="CY1724" s="361">
        <v>3.6930666666666667</v>
      </c>
      <c r="CZ1724" s="426"/>
    </row>
    <row r="1725" spans="1:104">
      <c r="A1725" s="352">
        <v>46284</v>
      </c>
      <c r="B1725" s="430"/>
      <c r="C1725" s="420">
        <v>4.6223333333333327</v>
      </c>
      <c r="D1725" s="421"/>
      <c r="E1725" s="421"/>
      <c r="F1725" s="421"/>
      <c r="G1725" s="361" t="e">
        <f>_xll.SRS1Splines.Functions25.Linear_Interp(V_NEM!$R$687:$R$703,V_NEM!$T$687:$T$703,M1725)+_xll.SRS1Splines.Functions25.Linear_Interp(V_NEM!$AB$687:$AB$703,V_NEM!$AD$687:$AD$703,N1725)</f>
        <v>#VALUE!</v>
      </c>
      <c r="H1725" s="353" t="e">
        <f>(G1725/(V_NEM!$T$696+V_NEM!$AD$696))*100</f>
        <v>#VALUE!</v>
      </c>
      <c r="I1725" s="353" t="e">
        <f>G1725-(V_NEM!$T$694+V_NEM!$AD$694)</f>
        <v>#VALUE!</v>
      </c>
      <c r="J1725" s="353">
        <f>((IFERROR((_xll.SRS1Splines.Functions25.Linear_Interp(V_NEM!$R$687:$R$703,V_NEM!$T$687:$T$703,M1725) - V_NEM!$X$689) / (V_NEM!$X$688- V_NEM!$X$689) * 100, 0))+(IFERROR((_xll.SRS1Splines.Functions25.Linear_Interp(V_NEM!$AB$687:$AB$703,V_NEM!$AD$687:$AD$703,N1725) - V_NEM!$AH$689) / (V_NEM!$AH$688- V_NEM!$AH$689) * 100, 0)))/2</f>
        <v>0</v>
      </c>
      <c r="K1725" s="353">
        <v>784.3</v>
      </c>
      <c r="L1725" s="353">
        <v>781.8</v>
      </c>
      <c r="M1725" s="422"/>
      <c r="N1725" s="422"/>
      <c r="O1725" s="361">
        <v>2.864652833333333</v>
      </c>
      <c r="P1725" s="423"/>
      <c r="Q1725" s="424"/>
      <c r="R1725" s="361">
        <v>6.1949999999999994</v>
      </c>
      <c r="S1725" s="425"/>
      <c r="T1725" s="425"/>
      <c r="U1725" s="425"/>
      <c r="V1725" s="361" t="str">
        <f>_xll.SRS1Splines.Functions25.Linear_Interp(V_NK3!$P$8:$P$32,V_NK3!$R$8:$R$32,AC1725)</f>
        <v>Error reading input X value(s): The value is not a number</v>
      </c>
      <c r="W1725" s="361" t="e">
        <f>(V1725/V_NK3!$R$28)*100</f>
        <v>#VALUE!</v>
      </c>
      <c r="X1725" s="353" t="e">
        <f>V1725-V_NK3!$R$8</f>
        <v>#VALUE!</v>
      </c>
      <c r="Y1725" s="353">
        <f>IFERROR((V1725 - V_NK3!$V$10) / (V_NK3!$V$9- V_NK3!$V$10) * 100, 0)</f>
        <v>0</v>
      </c>
      <c r="Z1725" s="353">
        <v>541.79999999999995</v>
      </c>
      <c r="AA1725" s="353">
        <v>521</v>
      </c>
      <c r="AB1725" s="361">
        <v>529.10553272462471</v>
      </c>
      <c r="AC1725" s="422"/>
      <c r="AD1725" s="353">
        <v>0.9</v>
      </c>
      <c r="AE1725" s="426"/>
      <c r="AF1725" s="427"/>
      <c r="AG1725" s="361">
        <v>1.9136666666666666</v>
      </c>
      <c r="AH1725" s="425"/>
      <c r="AI1725" s="425"/>
      <c r="AJ1725" s="425"/>
      <c r="AK1725" s="361" t="str">
        <f>_xll.SRS1Splines.Functions25.Linear_Interp(V_NK2!$R$10:$R$21,V_NK2!$T$10:$T$21,AR1725)</f>
        <v>Error reading input X value(s): The value is not a number</v>
      </c>
      <c r="AL1725" s="361" t="e">
        <f>(AK1725/V_NK2!$T$18)*100</f>
        <v>#VALUE!</v>
      </c>
      <c r="AM1725" s="353" t="e">
        <f>AK1725-V_NK2!$T$11</f>
        <v>#VALUE!</v>
      </c>
      <c r="AN1725" s="353">
        <f>IFERROR((AK1725 - V_NK2!$X$12) / (V_NK2!$X$11- V_NK2!$X$12) * 100, 0)</f>
        <v>0</v>
      </c>
      <c r="AO1725" s="353">
        <v>427</v>
      </c>
      <c r="AP1725" s="353">
        <v>420</v>
      </c>
      <c r="AQ1725" s="353"/>
      <c r="AR1725" s="422"/>
      <c r="AS1725" s="361">
        <v>1.3</v>
      </c>
      <c r="AT1725" s="426"/>
      <c r="AU1725" s="424"/>
      <c r="AV1725" s="361">
        <v>0.88041599999999998</v>
      </c>
      <c r="AW1725" s="425"/>
      <c r="AX1725" s="425"/>
      <c r="AY1725" s="425"/>
      <c r="AZ1725" s="361" t="str">
        <f>_xll.SRS1Splines.Functions25.Linear_Interp(V_NNG3A!$H$4:$H$12,V_NNG3A!$I$4:$I$12,BF1725)</f>
        <v>Error reading input X value(s): The value is not a number</v>
      </c>
      <c r="BA1725" s="361" t="e">
        <f>(AZ1725/V_NNG3A!$I$8)*100</f>
        <v>#VALUE!</v>
      </c>
      <c r="BB1725" s="353" t="str">
        <f>_xll.SRS1Splines.Functions25.Linear_Interp(V_NNG3A!$H$4:$H$12,V_NNG3A!$J$4:$J$12,BF1725)</f>
        <v>Error reading input X value(s): The value is not a number</v>
      </c>
      <c r="BC1725" s="353">
        <f>IFERROR((AZ1725-V_NNG3A!$J$20) / (V_NNG3A!$J$19-V_NNG3A!$J$20) * 100, 0)</f>
        <v>0</v>
      </c>
      <c r="BD1725" s="353">
        <v>1050</v>
      </c>
      <c r="BE1725" s="353">
        <v>1047</v>
      </c>
      <c r="BF1725" s="428"/>
      <c r="BG1725" s="361">
        <v>0.31</v>
      </c>
      <c r="BH1725" s="426"/>
      <c r="BI1725" s="424"/>
      <c r="BJ1725" s="361">
        <v>4.3199999999999994</v>
      </c>
      <c r="BK1725" s="425"/>
      <c r="BL1725" s="425"/>
      <c r="BM1725" s="425">
        <f t="shared" ref="BM1725:BM1788" si="29">BK1725-BL1725</f>
        <v>0</v>
      </c>
      <c r="BN1725" s="361" t="str">
        <f>_xll.SRS1Splines.Functions25.Linear_Interp(V_XNN1!$K$3:$K$8,V_XNN1!$L$3:$L$8,BT1725)</f>
        <v>Error reading input X value(s): The value is not a number</v>
      </c>
      <c r="BO1725" s="361" t="e">
        <f>(BN1725/V_XNN1!$L$7)*100</f>
        <v>#VALUE!</v>
      </c>
      <c r="BP1725" s="353" t="str">
        <f>_xll.SRS1Splines.Functions25.Linear_Interp(V_XNN1!$K$3:$K$8,V_XNN1!$M$3:$M$8,BT1725)</f>
        <v>Error reading input X value(s): The value is not a number</v>
      </c>
      <c r="BQ1725" s="353">
        <f>IFERROR((BN1725 - V_XNN1!$M$16) / (V_XNN1!$M$15- V_XNN1!$M$16) * 100, 0)</f>
        <v>0</v>
      </c>
      <c r="BR1725" s="353">
        <v>252</v>
      </c>
      <c r="BS1725" s="353">
        <v>249</v>
      </c>
      <c r="BT1725" s="428"/>
      <c r="BU1725" s="361">
        <v>0.33805200000000007</v>
      </c>
      <c r="BV1725" s="426"/>
      <c r="BW1725" s="424"/>
      <c r="BX1725" s="361">
        <v>2.4082271999999993</v>
      </c>
      <c r="BY1725" s="425"/>
      <c r="BZ1725" s="425"/>
      <c r="CA1725" s="425"/>
      <c r="CB1725" s="361" t="str">
        <f>_xll.SRS1Splines.Functions25.Linear_Interp(V_NSPC!$N$4:$N$67,V_NSPC!$P$4:$P$67,CI1725)</f>
        <v>Error reading input X value(s): The value is not a number</v>
      </c>
      <c r="CC1725" s="361" t="e">
        <f>(CB1725/V_NSPC!$T$5)*100</f>
        <v>#VALUE!</v>
      </c>
      <c r="CD1725" s="353" t="e">
        <f>CB1725-V_NSPC!$T$6</f>
        <v>#VALUE!</v>
      </c>
      <c r="CE1725" s="361">
        <f>IFERROR((CB1725 - V_NSPC!$T$6) / (V_NSPC!$T$5- V_NSPC!$T$6) * 100, 0)</f>
        <v>0</v>
      </c>
      <c r="CF1725" s="361">
        <v>995</v>
      </c>
      <c r="CG1725" s="361">
        <v>955</v>
      </c>
      <c r="CH1725" s="361"/>
      <c r="CI1725" s="429"/>
      <c r="CJ1725" s="361"/>
      <c r="CK1725" s="426"/>
      <c r="CL1725" s="424"/>
      <c r="CM1725" s="361">
        <v>2.4082271999999993</v>
      </c>
      <c r="CN1725" s="425"/>
      <c r="CO1725" s="425"/>
      <c r="CP1725" s="425"/>
      <c r="CQ1725" s="361" t="str">
        <f>_xll.SRS1Splines.Functions25.Linear_Interp(V_NSPC!$X$4:$X$46,V_NSPC!$Z$4:$Z$46,CX1725)</f>
        <v>Error reading input X value(s): The value is not a number</v>
      </c>
      <c r="CR1725" s="361" t="e">
        <f>(CQ1725/V_NSPC!$AD$5)*100</f>
        <v>#VALUE!</v>
      </c>
      <c r="CS1725" s="353" t="e">
        <f>CQ1725-V_NSPC!$AD$6</f>
        <v>#VALUE!</v>
      </c>
      <c r="CT1725" s="361">
        <f>IFERROR((CQ1725 - V_NSPC!$AD$6) / (V_NSPC!$AD$5- V_NSPC!$AD$6) * 100, 0)</f>
        <v>0</v>
      </c>
      <c r="CU1725" s="361">
        <v>909</v>
      </c>
      <c r="CV1725" s="361">
        <v>905</v>
      </c>
      <c r="CW1725" s="361"/>
      <c r="CX1725" s="429"/>
      <c r="CY1725" s="361">
        <v>3.6930666666666667</v>
      </c>
      <c r="CZ1725" s="426"/>
    </row>
    <row r="1726" spans="1:104">
      <c r="A1726" s="352">
        <v>46285</v>
      </c>
      <c r="B1726" s="430"/>
      <c r="C1726" s="420">
        <v>4.6223333333333327</v>
      </c>
      <c r="D1726" s="421"/>
      <c r="E1726" s="421"/>
      <c r="F1726" s="421"/>
      <c r="G1726" s="361" t="e">
        <f>_xll.SRS1Splines.Functions25.Linear_Interp(V_NEM!$R$687:$R$703,V_NEM!$T$687:$T$703,M1726)+_xll.SRS1Splines.Functions25.Linear_Interp(V_NEM!$AB$687:$AB$703,V_NEM!$AD$687:$AD$703,N1726)</f>
        <v>#VALUE!</v>
      </c>
      <c r="H1726" s="353" t="e">
        <f>(G1726/(V_NEM!$T$696+V_NEM!$AD$696))*100</f>
        <v>#VALUE!</v>
      </c>
      <c r="I1726" s="353" t="e">
        <f>G1726-(V_NEM!$T$694+V_NEM!$AD$694)</f>
        <v>#VALUE!</v>
      </c>
      <c r="J1726" s="353">
        <f>((IFERROR((_xll.SRS1Splines.Functions25.Linear_Interp(V_NEM!$R$687:$R$703,V_NEM!$T$687:$T$703,M1726) - V_NEM!$X$689) / (V_NEM!$X$688- V_NEM!$X$689) * 100, 0))+(IFERROR((_xll.SRS1Splines.Functions25.Linear_Interp(V_NEM!$AB$687:$AB$703,V_NEM!$AD$687:$AD$703,N1726) - V_NEM!$AH$689) / (V_NEM!$AH$688- V_NEM!$AH$689) * 100, 0)))/2</f>
        <v>0</v>
      </c>
      <c r="K1726" s="353">
        <v>784.3</v>
      </c>
      <c r="L1726" s="353">
        <v>781.8</v>
      </c>
      <c r="M1726" s="422"/>
      <c r="N1726" s="422"/>
      <c r="O1726" s="361">
        <v>2.864652833333333</v>
      </c>
      <c r="P1726" s="423"/>
      <c r="Q1726" s="424"/>
      <c r="R1726" s="361">
        <v>6.1949999999999994</v>
      </c>
      <c r="S1726" s="425"/>
      <c r="T1726" s="425"/>
      <c r="U1726" s="425"/>
      <c r="V1726" s="361" t="str">
        <f>_xll.SRS1Splines.Functions25.Linear_Interp(V_NK3!$P$8:$P$32,V_NK3!$R$8:$R$32,AC1726)</f>
        <v>Error reading input X value(s): The value is not a number</v>
      </c>
      <c r="W1726" s="361" t="e">
        <f>(V1726/V_NK3!$R$28)*100</f>
        <v>#VALUE!</v>
      </c>
      <c r="X1726" s="353" t="e">
        <f>V1726-V_NK3!$R$8</f>
        <v>#VALUE!</v>
      </c>
      <c r="Y1726" s="353">
        <f>IFERROR((V1726 - V_NK3!$V$10) / (V_NK3!$V$9- V_NK3!$V$10) * 100, 0)</f>
        <v>0</v>
      </c>
      <c r="Z1726" s="353">
        <v>541.79999999999995</v>
      </c>
      <c r="AA1726" s="353">
        <v>521</v>
      </c>
      <c r="AB1726" s="361">
        <v>529.10553272462471</v>
      </c>
      <c r="AC1726" s="422"/>
      <c r="AD1726" s="353">
        <v>0.9</v>
      </c>
      <c r="AE1726" s="426"/>
      <c r="AF1726" s="427"/>
      <c r="AG1726" s="361">
        <v>1.9136666666666666</v>
      </c>
      <c r="AH1726" s="425"/>
      <c r="AI1726" s="425"/>
      <c r="AJ1726" s="425"/>
      <c r="AK1726" s="361" t="str">
        <f>_xll.SRS1Splines.Functions25.Linear_Interp(V_NK2!$R$10:$R$21,V_NK2!$T$10:$T$21,AR1726)</f>
        <v>Error reading input X value(s): The value is not a number</v>
      </c>
      <c r="AL1726" s="361" t="e">
        <f>(AK1726/V_NK2!$T$18)*100</f>
        <v>#VALUE!</v>
      </c>
      <c r="AM1726" s="353" t="e">
        <f>AK1726-V_NK2!$T$11</f>
        <v>#VALUE!</v>
      </c>
      <c r="AN1726" s="353">
        <f>IFERROR((AK1726 - V_NK2!$X$12) / (V_NK2!$X$11- V_NK2!$X$12) * 100, 0)</f>
        <v>0</v>
      </c>
      <c r="AO1726" s="353">
        <v>427</v>
      </c>
      <c r="AP1726" s="353">
        <v>420</v>
      </c>
      <c r="AQ1726" s="353"/>
      <c r="AR1726" s="422"/>
      <c r="AS1726" s="361">
        <v>1.3</v>
      </c>
      <c r="AT1726" s="426"/>
      <c r="AU1726" s="424"/>
      <c r="AV1726" s="361">
        <v>0.88041599999999998</v>
      </c>
      <c r="AW1726" s="425"/>
      <c r="AX1726" s="425"/>
      <c r="AY1726" s="425"/>
      <c r="AZ1726" s="361" t="str">
        <f>_xll.SRS1Splines.Functions25.Linear_Interp(V_NNG3A!$H$4:$H$12,V_NNG3A!$I$4:$I$12,BF1726)</f>
        <v>Error reading input X value(s): The value is not a number</v>
      </c>
      <c r="BA1726" s="361" t="e">
        <f>(AZ1726/V_NNG3A!$I$8)*100</f>
        <v>#VALUE!</v>
      </c>
      <c r="BB1726" s="353" t="str">
        <f>_xll.SRS1Splines.Functions25.Linear_Interp(V_NNG3A!$H$4:$H$12,V_NNG3A!$J$4:$J$12,BF1726)</f>
        <v>Error reading input X value(s): The value is not a number</v>
      </c>
      <c r="BC1726" s="353">
        <f>IFERROR((AZ1726-V_NNG3A!$J$20) / (V_NNG3A!$J$19-V_NNG3A!$J$20) * 100, 0)</f>
        <v>0</v>
      </c>
      <c r="BD1726" s="353">
        <v>1050</v>
      </c>
      <c r="BE1726" s="353">
        <v>1047</v>
      </c>
      <c r="BF1726" s="428"/>
      <c r="BG1726" s="361">
        <v>0.31</v>
      </c>
      <c r="BH1726" s="426"/>
      <c r="BI1726" s="424"/>
      <c r="BJ1726" s="361">
        <v>4.3199999999999994</v>
      </c>
      <c r="BK1726" s="425"/>
      <c r="BL1726" s="425"/>
      <c r="BM1726" s="425">
        <f t="shared" si="29"/>
        <v>0</v>
      </c>
      <c r="BN1726" s="361" t="str">
        <f>_xll.SRS1Splines.Functions25.Linear_Interp(V_XNN1!$K$3:$K$8,V_XNN1!$L$3:$L$8,BT1726)</f>
        <v>Error reading input X value(s): The value is not a number</v>
      </c>
      <c r="BO1726" s="361" t="e">
        <f>(BN1726/V_XNN1!$L$7)*100</f>
        <v>#VALUE!</v>
      </c>
      <c r="BP1726" s="353" t="str">
        <f>_xll.SRS1Splines.Functions25.Linear_Interp(V_XNN1!$K$3:$K$8,V_XNN1!$M$3:$M$8,BT1726)</f>
        <v>Error reading input X value(s): The value is not a number</v>
      </c>
      <c r="BQ1726" s="353">
        <f>IFERROR((BN1726 - V_XNN1!$M$16) / (V_XNN1!$M$15- V_XNN1!$M$16) * 100, 0)</f>
        <v>0</v>
      </c>
      <c r="BR1726" s="353">
        <v>252</v>
      </c>
      <c r="BS1726" s="353">
        <v>249</v>
      </c>
      <c r="BT1726" s="428"/>
      <c r="BU1726" s="361">
        <v>0.33805200000000007</v>
      </c>
      <c r="BV1726" s="426"/>
      <c r="BW1726" s="424"/>
      <c r="BX1726" s="361">
        <v>2.4082271999999993</v>
      </c>
      <c r="BY1726" s="425"/>
      <c r="BZ1726" s="425"/>
      <c r="CA1726" s="425"/>
      <c r="CB1726" s="361" t="str">
        <f>_xll.SRS1Splines.Functions25.Linear_Interp(V_NSPC!$N$4:$N$67,V_NSPC!$P$4:$P$67,CI1726)</f>
        <v>Error reading input X value(s): The value is not a number</v>
      </c>
      <c r="CC1726" s="361" t="e">
        <f>(CB1726/V_NSPC!$T$5)*100</f>
        <v>#VALUE!</v>
      </c>
      <c r="CD1726" s="353" t="e">
        <f>CB1726-V_NSPC!$T$6</f>
        <v>#VALUE!</v>
      </c>
      <c r="CE1726" s="361">
        <f>IFERROR((CB1726 - V_NSPC!$T$6) / (V_NSPC!$T$5- V_NSPC!$T$6) * 100, 0)</f>
        <v>0</v>
      </c>
      <c r="CF1726" s="361">
        <v>995</v>
      </c>
      <c r="CG1726" s="361">
        <v>955</v>
      </c>
      <c r="CH1726" s="361"/>
      <c r="CI1726" s="429"/>
      <c r="CJ1726" s="361"/>
      <c r="CK1726" s="426"/>
      <c r="CL1726" s="424"/>
      <c r="CM1726" s="361">
        <v>2.4082271999999993</v>
      </c>
      <c r="CN1726" s="425"/>
      <c r="CO1726" s="425"/>
      <c r="CP1726" s="425"/>
      <c r="CQ1726" s="361" t="str">
        <f>_xll.SRS1Splines.Functions25.Linear_Interp(V_NSPC!$X$4:$X$46,V_NSPC!$Z$4:$Z$46,CX1726)</f>
        <v>Error reading input X value(s): The value is not a number</v>
      </c>
      <c r="CR1726" s="361" t="e">
        <f>(CQ1726/V_NSPC!$AD$5)*100</f>
        <v>#VALUE!</v>
      </c>
      <c r="CS1726" s="353" t="e">
        <f>CQ1726-V_NSPC!$AD$6</f>
        <v>#VALUE!</v>
      </c>
      <c r="CT1726" s="361">
        <f>IFERROR((CQ1726 - V_NSPC!$AD$6) / (V_NSPC!$AD$5- V_NSPC!$AD$6) * 100, 0)</f>
        <v>0</v>
      </c>
      <c r="CU1726" s="361">
        <v>909</v>
      </c>
      <c r="CV1726" s="361">
        <v>905</v>
      </c>
      <c r="CW1726" s="361"/>
      <c r="CX1726" s="429"/>
      <c r="CY1726" s="361">
        <v>3.6930666666666667</v>
      </c>
      <c r="CZ1726" s="426"/>
    </row>
    <row r="1727" spans="1:104">
      <c r="A1727" s="352">
        <v>46286</v>
      </c>
      <c r="B1727" s="430"/>
      <c r="C1727" s="420">
        <v>4.6223333333333327</v>
      </c>
      <c r="D1727" s="421"/>
      <c r="E1727" s="421"/>
      <c r="F1727" s="421"/>
      <c r="G1727" s="361" t="e">
        <f>_xll.SRS1Splines.Functions25.Linear_Interp(V_NEM!$R$687:$R$703,V_NEM!$T$687:$T$703,M1727)+_xll.SRS1Splines.Functions25.Linear_Interp(V_NEM!$AB$687:$AB$703,V_NEM!$AD$687:$AD$703,N1727)</f>
        <v>#VALUE!</v>
      </c>
      <c r="H1727" s="353" t="e">
        <f>(G1727/(V_NEM!$T$696+V_NEM!$AD$696))*100</f>
        <v>#VALUE!</v>
      </c>
      <c r="I1727" s="353" t="e">
        <f>G1727-(V_NEM!$T$694+V_NEM!$AD$694)</f>
        <v>#VALUE!</v>
      </c>
      <c r="J1727" s="353">
        <f>((IFERROR((_xll.SRS1Splines.Functions25.Linear_Interp(V_NEM!$R$687:$R$703,V_NEM!$T$687:$T$703,M1727) - V_NEM!$X$689) / (V_NEM!$X$688- V_NEM!$X$689) * 100, 0))+(IFERROR((_xll.SRS1Splines.Functions25.Linear_Interp(V_NEM!$AB$687:$AB$703,V_NEM!$AD$687:$AD$703,N1727) - V_NEM!$AH$689) / (V_NEM!$AH$688- V_NEM!$AH$689) * 100, 0)))/2</f>
        <v>0</v>
      </c>
      <c r="K1727" s="353">
        <v>784.3</v>
      </c>
      <c r="L1727" s="353">
        <v>781.8</v>
      </c>
      <c r="M1727" s="422"/>
      <c r="N1727" s="422"/>
      <c r="O1727" s="361">
        <v>2.864652833333333</v>
      </c>
      <c r="P1727" s="423"/>
      <c r="Q1727" s="424"/>
      <c r="R1727" s="361">
        <v>6.1949999999999994</v>
      </c>
      <c r="S1727" s="425"/>
      <c r="T1727" s="425"/>
      <c r="U1727" s="425"/>
      <c r="V1727" s="361" t="str">
        <f>_xll.SRS1Splines.Functions25.Linear_Interp(V_NK3!$P$8:$P$32,V_NK3!$R$8:$R$32,AC1727)</f>
        <v>Error reading input X value(s): The value is not a number</v>
      </c>
      <c r="W1727" s="361" t="e">
        <f>(V1727/V_NK3!$R$28)*100</f>
        <v>#VALUE!</v>
      </c>
      <c r="X1727" s="353" t="e">
        <f>V1727-V_NK3!$R$8</f>
        <v>#VALUE!</v>
      </c>
      <c r="Y1727" s="353">
        <f>IFERROR((V1727 - V_NK3!$V$10) / (V_NK3!$V$9- V_NK3!$V$10) * 100, 0)</f>
        <v>0</v>
      </c>
      <c r="Z1727" s="353">
        <v>541.79999999999995</v>
      </c>
      <c r="AA1727" s="353">
        <v>521</v>
      </c>
      <c r="AB1727" s="361">
        <v>529.10553272462471</v>
      </c>
      <c r="AC1727" s="422"/>
      <c r="AD1727" s="353">
        <v>0.9</v>
      </c>
      <c r="AE1727" s="426"/>
      <c r="AF1727" s="427"/>
      <c r="AG1727" s="361">
        <v>1.9136666666666666</v>
      </c>
      <c r="AH1727" s="425"/>
      <c r="AI1727" s="425"/>
      <c r="AJ1727" s="425"/>
      <c r="AK1727" s="361" t="str">
        <f>_xll.SRS1Splines.Functions25.Linear_Interp(V_NK2!$R$10:$R$21,V_NK2!$T$10:$T$21,AR1727)</f>
        <v>Error reading input X value(s): The value is not a number</v>
      </c>
      <c r="AL1727" s="361" t="e">
        <f>(AK1727/V_NK2!$T$18)*100</f>
        <v>#VALUE!</v>
      </c>
      <c r="AM1727" s="353" t="e">
        <f>AK1727-V_NK2!$T$11</f>
        <v>#VALUE!</v>
      </c>
      <c r="AN1727" s="353">
        <f>IFERROR((AK1727 - V_NK2!$X$12) / (V_NK2!$X$11- V_NK2!$X$12) * 100, 0)</f>
        <v>0</v>
      </c>
      <c r="AO1727" s="353">
        <v>427</v>
      </c>
      <c r="AP1727" s="353">
        <v>420</v>
      </c>
      <c r="AQ1727" s="353"/>
      <c r="AR1727" s="422"/>
      <c r="AS1727" s="361">
        <v>1.3</v>
      </c>
      <c r="AT1727" s="426"/>
      <c r="AU1727" s="424"/>
      <c r="AV1727" s="361">
        <v>0.88041599999999998</v>
      </c>
      <c r="AW1727" s="425"/>
      <c r="AX1727" s="425"/>
      <c r="AY1727" s="425"/>
      <c r="AZ1727" s="361" t="str">
        <f>_xll.SRS1Splines.Functions25.Linear_Interp(V_NNG3A!$H$4:$H$12,V_NNG3A!$I$4:$I$12,BF1727)</f>
        <v>Error reading input X value(s): The value is not a number</v>
      </c>
      <c r="BA1727" s="361" t="e">
        <f>(AZ1727/V_NNG3A!$I$8)*100</f>
        <v>#VALUE!</v>
      </c>
      <c r="BB1727" s="353" t="str">
        <f>_xll.SRS1Splines.Functions25.Linear_Interp(V_NNG3A!$H$4:$H$12,V_NNG3A!$J$4:$J$12,BF1727)</f>
        <v>Error reading input X value(s): The value is not a number</v>
      </c>
      <c r="BC1727" s="353">
        <f>IFERROR((AZ1727-V_NNG3A!$J$20) / (V_NNG3A!$J$19-V_NNG3A!$J$20) * 100, 0)</f>
        <v>0</v>
      </c>
      <c r="BD1727" s="353">
        <v>1050</v>
      </c>
      <c r="BE1727" s="353">
        <v>1047</v>
      </c>
      <c r="BF1727" s="428"/>
      <c r="BG1727" s="361">
        <v>0.31</v>
      </c>
      <c r="BH1727" s="426"/>
      <c r="BI1727" s="424"/>
      <c r="BJ1727" s="361">
        <v>4.3199999999999994</v>
      </c>
      <c r="BK1727" s="425"/>
      <c r="BL1727" s="425"/>
      <c r="BM1727" s="425">
        <f t="shared" si="29"/>
        <v>0</v>
      </c>
      <c r="BN1727" s="361" t="str">
        <f>_xll.SRS1Splines.Functions25.Linear_Interp(V_XNN1!$K$3:$K$8,V_XNN1!$L$3:$L$8,BT1727)</f>
        <v>Error reading input X value(s): The value is not a number</v>
      </c>
      <c r="BO1727" s="361" t="e">
        <f>(BN1727/V_XNN1!$L$7)*100</f>
        <v>#VALUE!</v>
      </c>
      <c r="BP1727" s="353" t="str">
        <f>_xll.SRS1Splines.Functions25.Linear_Interp(V_XNN1!$K$3:$K$8,V_XNN1!$M$3:$M$8,BT1727)</f>
        <v>Error reading input X value(s): The value is not a number</v>
      </c>
      <c r="BQ1727" s="353">
        <f>IFERROR((BN1727 - V_XNN1!$M$16) / (V_XNN1!$M$15- V_XNN1!$M$16) * 100, 0)</f>
        <v>0</v>
      </c>
      <c r="BR1727" s="353">
        <v>252</v>
      </c>
      <c r="BS1727" s="353">
        <v>249</v>
      </c>
      <c r="BT1727" s="428"/>
      <c r="BU1727" s="361">
        <v>0.33805200000000007</v>
      </c>
      <c r="BV1727" s="426"/>
      <c r="BW1727" s="424"/>
      <c r="BX1727" s="361">
        <v>2.4082271999999993</v>
      </c>
      <c r="BY1727" s="425"/>
      <c r="BZ1727" s="425"/>
      <c r="CA1727" s="425"/>
      <c r="CB1727" s="361" t="str">
        <f>_xll.SRS1Splines.Functions25.Linear_Interp(V_NSPC!$N$4:$N$67,V_NSPC!$P$4:$P$67,CI1727)</f>
        <v>Error reading input X value(s): The value is not a number</v>
      </c>
      <c r="CC1727" s="361" t="e">
        <f>(CB1727/V_NSPC!$T$5)*100</f>
        <v>#VALUE!</v>
      </c>
      <c r="CD1727" s="353" t="e">
        <f>CB1727-V_NSPC!$T$6</f>
        <v>#VALUE!</v>
      </c>
      <c r="CE1727" s="361">
        <f>IFERROR((CB1727 - V_NSPC!$T$6) / (V_NSPC!$T$5- V_NSPC!$T$6) * 100, 0)</f>
        <v>0</v>
      </c>
      <c r="CF1727" s="361">
        <v>995</v>
      </c>
      <c r="CG1727" s="361">
        <v>955</v>
      </c>
      <c r="CH1727" s="361"/>
      <c r="CI1727" s="429"/>
      <c r="CJ1727" s="361"/>
      <c r="CK1727" s="426"/>
      <c r="CL1727" s="424"/>
      <c r="CM1727" s="361">
        <v>2.4082271999999993</v>
      </c>
      <c r="CN1727" s="425"/>
      <c r="CO1727" s="425"/>
      <c r="CP1727" s="425"/>
      <c r="CQ1727" s="361" t="str">
        <f>_xll.SRS1Splines.Functions25.Linear_Interp(V_NSPC!$X$4:$X$46,V_NSPC!$Z$4:$Z$46,CX1727)</f>
        <v>Error reading input X value(s): The value is not a number</v>
      </c>
      <c r="CR1727" s="361" t="e">
        <f>(CQ1727/V_NSPC!$AD$5)*100</f>
        <v>#VALUE!</v>
      </c>
      <c r="CS1727" s="353" t="e">
        <f>CQ1727-V_NSPC!$AD$6</f>
        <v>#VALUE!</v>
      </c>
      <c r="CT1727" s="361">
        <f>IFERROR((CQ1727 - V_NSPC!$AD$6) / (V_NSPC!$AD$5- V_NSPC!$AD$6) * 100, 0)</f>
        <v>0</v>
      </c>
      <c r="CU1727" s="361">
        <v>909</v>
      </c>
      <c r="CV1727" s="361">
        <v>905</v>
      </c>
      <c r="CW1727" s="361"/>
      <c r="CX1727" s="429"/>
      <c r="CY1727" s="361">
        <v>3.6930666666666667</v>
      </c>
      <c r="CZ1727" s="426"/>
    </row>
    <row r="1728" spans="1:104">
      <c r="A1728" s="352">
        <v>46287</v>
      </c>
      <c r="B1728" s="430"/>
      <c r="C1728" s="420">
        <v>4.6223333333333327</v>
      </c>
      <c r="D1728" s="421"/>
      <c r="E1728" s="421"/>
      <c r="F1728" s="421"/>
      <c r="G1728" s="361" t="e">
        <f>_xll.SRS1Splines.Functions25.Linear_Interp(V_NEM!$R$687:$R$703,V_NEM!$T$687:$T$703,M1728)+_xll.SRS1Splines.Functions25.Linear_Interp(V_NEM!$AB$687:$AB$703,V_NEM!$AD$687:$AD$703,N1728)</f>
        <v>#VALUE!</v>
      </c>
      <c r="H1728" s="353" t="e">
        <f>(G1728/(V_NEM!$T$696+V_NEM!$AD$696))*100</f>
        <v>#VALUE!</v>
      </c>
      <c r="I1728" s="353" t="e">
        <f>G1728-(V_NEM!$T$694+V_NEM!$AD$694)</f>
        <v>#VALUE!</v>
      </c>
      <c r="J1728" s="353">
        <f>((IFERROR((_xll.SRS1Splines.Functions25.Linear_Interp(V_NEM!$R$687:$R$703,V_NEM!$T$687:$T$703,M1728) - V_NEM!$X$689) / (V_NEM!$X$688- V_NEM!$X$689) * 100, 0))+(IFERROR((_xll.SRS1Splines.Functions25.Linear_Interp(V_NEM!$AB$687:$AB$703,V_NEM!$AD$687:$AD$703,N1728) - V_NEM!$AH$689) / (V_NEM!$AH$688- V_NEM!$AH$689) * 100, 0)))/2</f>
        <v>0</v>
      </c>
      <c r="K1728" s="353">
        <v>784.3</v>
      </c>
      <c r="L1728" s="353">
        <v>781.8</v>
      </c>
      <c r="M1728" s="422"/>
      <c r="N1728" s="422"/>
      <c r="O1728" s="361">
        <v>2.864652833333333</v>
      </c>
      <c r="P1728" s="423"/>
      <c r="Q1728" s="424"/>
      <c r="R1728" s="361">
        <v>6.1949999999999994</v>
      </c>
      <c r="S1728" s="425"/>
      <c r="T1728" s="425"/>
      <c r="U1728" s="425"/>
      <c r="V1728" s="361" t="str">
        <f>_xll.SRS1Splines.Functions25.Linear_Interp(V_NK3!$P$8:$P$32,V_NK3!$R$8:$R$32,AC1728)</f>
        <v>Error reading input X value(s): The value is not a number</v>
      </c>
      <c r="W1728" s="361" t="e">
        <f>(V1728/V_NK3!$R$28)*100</f>
        <v>#VALUE!</v>
      </c>
      <c r="X1728" s="353" t="e">
        <f>V1728-V_NK3!$R$8</f>
        <v>#VALUE!</v>
      </c>
      <c r="Y1728" s="353">
        <f>IFERROR((V1728 - V_NK3!$V$10) / (V_NK3!$V$9- V_NK3!$V$10) * 100, 0)</f>
        <v>0</v>
      </c>
      <c r="Z1728" s="353">
        <v>541.79999999999995</v>
      </c>
      <c r="AA1728" s="353">
        <v>521</v>
      </c>
      <c r="AB1728" s="361">
        <v>529.10553272462471</v>
      </c>
      <c r="AC1728" s="422"/>
      <c r="AD1728" s="353">
        <v>0.9</v>
      </c>
      <c r="AE1728" s="426"/>
      <c r="AF1728" s="427"/>
      <c r="AG1728" s="361">
        <v>1.9136666666666666</v>
      </c>
      <c r="AH1728" s="425"/>
      <c r="AI1728" s="425"/>
      <c r="AJ1728" s="425"/>
      <c r="AK1728" s="361" t="str">
        <f>_xll.SRS1Splines.Functions25.Linear_Interp(V_NK2!$R$10:$R$21,V_NK2!$T$10:$T$21,AR1728)</f>
        <v>Error reading input X value(s): The value is not a number</v>
      </c>
      <c r="AL1728" s="361" t="e">
        <f>(AK1728/V_NK2!$T$18)*100</f>
        <v>#VALUE!</v>
      </c>
      <c r="AM1728" s="353" t="e">
        <f>AK1728-V_NK2!$T$11</f>
        <v>#VALUE!</v>
      </c>
      <c r="AN1728" s="353">
        <f>IFERROR((AK1728 - V_NK2!$X$12) / (V_NK2!$X$11- V_NK2!$X$12) * 100, 0)</f>
        <v>0</v>
      </c>
      <c r="AO1728" s="353">
        <v>427</v>
      </c>
      <c r="AP1728" s="353">
        <v>420</v>
      </c>
      <c r="AQ1728" s="353"/>
      <c r="AR1728" s="422"/>
      <c r="AS1728" s="361">
        <v>1.3</v>
      </c>
      <c r="AT1728" s="426"/>
      <c r="AU1728" s="424"/>
      <c r="AV1728" s="361">
        <v>0.88041599999999998</v>
      </c>
      <c r="AW1728" s="425"/>
      <c r="AX1728" s="425"/>
      <c r="AY1728" s="425"/>
      <c r="AZ1728" s="361" t="str">
        <f>_xll.SRS1Splines.Functions25.Linear_Interp(V_NNG3A!$H$4:$H$12,V_NNG3A!$I$4:$I$12,BF1728)</f>
        <v>Error reading input X value(s): The value is not a number</v>
      </c>
      <c r="BA1728" s="361" t="e">
        <f>(AZ1728/V_NNG3A!$I$8)*100</f>
        <v>#VALUE!</v>
      </c>
      <c r="BB1728" s="353" t="str">
        <f>_xll.SRS1Splines.Functions25.Linear_Interp(V_NNG3A!$H$4:$H$12,V_NNG3A!$J$4:$J$12,BF1728)</f>
        <v>Error reading input X value(s): The value is not a number</v>
      </c>
      <c r="BC1728" s="353">
        <f>IFERROR((AZ1728-V_NNG3A!$J$20) / (V_NNG3A!$J$19-V_NNG3A!$J$20) * 100, 0)</f>
        <v>0</v>
      </c>
      <c r="BD1728" s="353">
        <v>1050</v>
      </c>
      <c r="BE1728" s="353">
        <v>1047</v>
      </c>
      <c r="BF1728" s="428"/>
      <c r="BG1728" s="361">
        <v>0.31</v>
      </c>
      <c r="BH1728" s="426"/>
      <c r="BI1728" s="424"/>
      <c r="BJ1728" s="361">
        <v>4.3199999999999994</v>
      </c>
      <c r="BK1728" s="425"/>
      <c r="BL1728" s="425"/>
      <c r="BM1728" s="425">
        <f t="shared" si="29"/>
        <v>0</v>
      </c>
      <c r="BN1728" s="361" t="str">
        <f>_xll.SRS1Splines.Functions25.Linear_Interp(V_XNN1!$K$3:$K$8,V_XNN1!$L$3:$L$8,BT1728)</f>
        <v>Error reading input X value(s): The value is not a number</v>
      </c>
      <c r="BO1728" s="361" t="e">
        <f>(BN1728/V_XNN1!$L$7)*100</f>
        <v>#VALUE!</v>
      </c>
      <c r="BP1728" s="353" t="str">
        <f>_xll.SRS1Splines.Functions25.Linear_Interp(V_XNN1!$K$3:$K$8,V_XNN1!$M$3:$M$8,BT1728)</f>
        <v>Error reading input X value(s): The value is not a number</v>
      </c>
      <c r="BQ1728" s="353">
        <f>IFERROR((BN1728 - V_XNN1!$M$16) / (V_XNN1!$M$15- V_XNN1!$M$16) * 100, 0)</f>
        <v>0</v>
      </c>
      <c r="BR1728" s="353">
        <v>252</v>
      </c>
      <c r="BS1728" s="353">
        <v>249</v>
      </c>
      <c r="BT1728" s="428"/>
      <c r="BU1728" s="361">
        <v>0.33805200000000007</v>
      </c>
      <c r="BV1728" s="426"/>
      <c r="BW1728" s="424"/>
      <c r="BX1728" s="361">
        <v>2.4082271999999993</v>
      </c>
      <c r="BY1728" s="425"/>
      <c r="BZ1728" s="425"/>
      <c r="CA1728" s="425"/>
      <c r="CB1728" s="361" t="str">
        <f>_xll.SRS1Splines.Functions25.Linear_Interp(V_NSPC!$N$4:$N$67,V_NSPC!$P$4:$P$67,CI1728)</f>
        <v>Error reading input X value(s): The value is not a number</v>
      </c>
      <c r="CC1728" s="361" t="e">
        <f>(CB1728/V_NSPC!$T$5)*100</f>
        <v>#VALUE!</v>
      </c>
      <c r="CD1728" s="353" t="e">
        <f>CB1728-V_NSPC!$T$6</f>
        <v>#VALUE!</v>
      </c>
      <c r="CE1728" s="361">
        <f>IFERROR((CB1728 - V_NSPC!$T$6) / (V_NSPC!$T$5- V_NSPC!$T$6) * 100, 0)</f>
        <v>0</v>
      </c>
      <c r="CF1728" s="361">
        <v>995</v>
      </c>
      <c r="CG1728" s="361">
        <v>955</v>
      </c>
      <c r="CH1728" s="361"/>
      <c r="CI1728" s="429"/>
      <c r="CJ1728" s="361"/>
      <c r="CK1728" s="426"/>
      <c r="CL1728" s="424"/>
      <c r="CM1728" s="361">
        <v>2.4082271999999993</v>
      </c>
      <c r="CN1728" s="425"/>
      <c r="CO1728" s="425"/>
      <c r="CP1728" s="425"/>
      <c r="CQ1728" s="361" t="str">
        <f>_xll.SRS1Splines.Functions25.Linear_Interp(V_NSPC!$X$4:$X$46,V_NSPC!$Z$4:$Z$46,CX1728)</f>
        <v>Error reading input X value(s): The value is not a number</v>
      </c>
      <c r="CR1728" s="361" t="e">
        <f>(CQ1728/V_NSPC!$AD$5)*100</f>
        <v>#VALUE!</v>
      </c>
      <c r="CS1728" s="353" t="e">
        <f>CQ1728-V_NSPC!$AD$6</f>
        <v>#VALUE!</v>
      </c>
      <c r="CT1728" s="361">
        <f>IFERROR((CQ1728 - V_NSPC!$AD$6) / (V_NSPC!$AD$5- V_NSPC!$AD$6) * 100, 0)</f>
        <v>0</v>
      </c>
      <c r="CU1728" s="361">
        <v>909</v>
      </c>
      <c r="CV1728" s="361">
        <v>905</v>
      </c>
      <c r="CW1728" s="361"/>
      <c r="CX1728" s="429"/>
      <c r="CY1728" s="361">
        <v>3.6930666666666667</v>
      </c>
      <c r="CZ1728" s="426"/>
    </row>
    <row r="1729" spans="1:104">
      <c r="A1729" s="352">
        <v>46288</v>
      </c>
      <c r="B1729" s="430"/>
      <c r="C1729" s="420">
        <v>4.6223333333333327</v>
      </c>
      <c r="D1729" s="421"/>
      <c r="E1729" s="421"/>
      <c r="F1729" s="421"/>
      <c r="G1729" s="361" t="e">
        <f>_xll.SRS1Splines.Functions25.Linear_Interp(V_NEM!$R$687:$R$703,V_NEM!$T$687:$T$703,M1729)+_xll.SRS1Splines.Functions25.Linear_Interp(V_NEM!$AB$687:$AB$703,V_NEM!$AD$687:$AD$703,N1729)</f>
        <v>#VALUE!</v>
      </c>
      <c r="H1729" s="353" t="e">
        <f>(G1729/(V_NEM!$T$696+V_NEM!$AD$696))*100</f>
        <v>#VALUE!</v>
      </c>
      <c r="I1729" s="353" t="e">
        <f>G1729-(V_NEM!$T$694+V_NEM!$AD$694)</f>
        <v>#VALUE!</v>
      </c>
      <c r="J1729" s="353">
        <f>((IFERROR((_xll.SRS1Splines.Functions25.Linear_Interp(V_NEM!$R$687:$R$703,V_NEM!$T$687:$T$703,M1729) - V_NEM!$X$689) / (V_NEM!$X$688- V_NEM!$X$689) * 100, 0))+(IFERROR((_xll.SRS1Splines.Functions25.Linear_Interp(V_NEM!$AB$687:$AB$703,V_NEM!$AD$687:$AD$703,N1729) - V_NEM!$AH$689) / (V_NEM!$AH$688- V_NEM!$AH$689) * 100, 0)))/2</f>
        <v>0</v>
      </c>
      <c r="K1729" s="353">
        <v>784.3</v>
      </c>
      <c r="L1729" s="353">
        <v>781.8</v>
      </c>
      <c r="M1729" s="422"/>
      <c r="N1729" s="422"/>
      <c r="O1729" s="361">
        <v>2.864652833333333</v>
      </c>
      <c r="P1729" s="423"/>
      <c r="Q1729" s="424"/>
      <c r="R1729" s="361">
        <v>6.1949999999999994</v>
      </c>
      <c r="S1729" s="425"/>
      <c r="T1729" s="425"/>
      <c r="U1729" s="425"/>
      <c r="V1729" s="361" t="str">
        <f>_xll.SRS1Splines.Functions25.Linear_Interp(V_NK3!$P$8:$P$32,V_NK3!$R$8:$R$32,AC1729)</f>
        <v>Error reading input X value(s): The value is not a number</v>
      </c>
      <c r="W1729" s="361" t="e">
        <f>(V1729/V_NK3!$R$28)*100</f>
        <v>#VALUE!</v>
      </c>
      <c r="X1729" s="353" t="e">
        <f>V1729-V_NK3!$R$8</f>
        <v>#VALUE!</v>
      </c>
      <c r="Y1729" s="353">
        <f>IFERROR((V1729 - V_NK3!$V$10) / (V_NK3!$V$9- V_NK3!$V$10) * 100, 0)</f>
        <v>0</v>
      </c>
      <c r="Z1729" s="353">
        <v>541.79999999999995</v>
      </c>
      <c r="AA1729" s="353">
        <v>521</v>
      </c>
      <c r="AB1729" s="361">
        <v>529.10553272462471</v>
      </c>
      <c r="AC1729" s="422"/>
      <c r="AD1729" s="353">
        <v>0.9</v>
      </c>
      <c r="AE1729" s="426"/>
      <c r="AF1729" s="427"/>
      <c r="AG1729" s="361">
        <v>1.9136666666666666</v>
      </c>
      <c r="AH1729" s="425"/>
      <c r="AI1729" s="425"/>
      <c r="AJ1729" s="425"/>
      <c r="AK1729" s="361" t="str">
        <f>_xll.SRS1Splines.Functions25.Linear_Interp(V_NK2!$R$10:$R$21,V_NK2!$T$10:$T$21,AR1729)</f>
        <v>Error reading input X value(s): The value is not a number</v>
      </c>
      <c r="AL1729" s="361" t="e">
        <f>(AK1729/V_NK2!$T$18)*100</f>
        <v>#VALUE!</v>
      </c>
      <c r="AM1729" s="353" t="e">
        <f>AK1729-V_NK2!$T$11</f>
        <v>#VALUE!</v>
      </c>
      <c r="AN1729" s="353">
        <f>IFERROR((AK1729 - V_NK2!$X$12) / (V_NK2!$X$11- V_NK2!$X$12) * 100, 0)</f>
        <v>0</v>
      </c>
      <c r="AO1729" s="353">
        <v>427</v>
      </c>
      <c r="AP1729" s="353">
        <v>420</v>
      </c>
      <c r="AQ1729" s="353"/>
      <c r="AR1729" s="422"/>
      <c r="AS1729" s="361">
        <v>1.3</v>
      </c>
      <c r="AT1729" s="426"/>
      <c r="AU1729" s="424"/>
      <c r="AV1729" s="361">
        <v>0.88041599999999998</v>
      </c>
      <c r="AW1729" s="425"/>
      <c r="AX1729" s="425"/>
      <c r="AY1729" s="425"/>
      <c r="AZ1729" s="361" t="str">
        <f>_xll.SRS1Splines.Functions25.Linear_Interp(V_NNG3A!$H$4:$H$12,V_NNG3A!$I$4:$I$12,BF1729)</f>
        <v>Error reading input X value(s): The value is not a number</v>
      </c>
      <c r="BA1729" s="361" t="e">
        <f>(AZ1729/V_NNG3A!$I$8)*100</f>
        <v>#VALUE!</v>
      </c>
      <c r="BB1729" s="353" t="str">
        <f>_xll.SRS1Splines.Functions25.Linear_Interp(V_NNG3A!$H$4:$H$12,V_NNG3A!$J$4:$J$12,BF1729)</f>
        <v>Error reading input X value(s): The value is not a number</v>
      </c>
      <c r="BC1729" s="353">
        <f>IFERROR((AZ1729-V_NNG3A!$J$20) / (V_NNG3A!$J$19-V_NNG3A!$J$20) * 100, 0)</f>
        <v>0</v>
      </c>
      <c r="BD1729" s="353">
        <v>1050</v>
      </c>
      <c r="BE1729" s="353">
        <v>1047</v>
      </c>
      <c r="BF1729" s="428"/>
      <c r="BG1729" s="361">
        <v>0.31</v>
      </c>
      <c r="BH1729" s="426"/>
      <c r="BI1729" s="424"/>
      <c r="BJ1729" s="361">
        <v>4.3199999999999994</v>
      </c>
      <c r="BK1729" s="425"/>
      <c r="BL1729" s="425"/>
      <c r="BM1729" s="425">
        <f t="shared" si="29"/>
        <v>0</v>
      </c>
      <c r="BN1729" s="361" t="str">
        <f>_xll.SRS1Splines.Functions25.Linear_Interp(V_XNN1!$K$3:$K$8,V_XNN1!$L$3:$L$8,BT1729)</f>
        <v>Error reading input X value(s): The value is not a number</v>
      </c>
      <c r="BO1729" s="361" t="e">
        <f>(BN1729/V_XNN1!$L$7)*100</f>
        <v>#VALUE!</v>
      </c>
      <c r="BP1729" s="353" t="str">
        <f>_xll.SRS1Splines.Functions25.Linear_Interp(V_XNN1!$K$3:$K$8,V_XNN1!$M$3:$M$8,BT1729)</f>
        <v>Error reading input X value(s): The value is not a number</v>
      </c>
      <c r="BQ1729" s="353">
        <f>IFERROR((BN1729 - V_XNN1!$M$16) / (V_XNN1!$M$15- V_XNN1!$M$16) * 100, 0)</f>
        <v>0</v>
      </c>
      <c r="BR1729" s="353">
        <v>252</v>
      </c>
      <c r="BS1729" s="353">
        <v>249</v>
      </c>
      <c r="BT1729" s="428"/>
      <c r="BU1729" s="361">
        <v>0.33805200000000007</v>
      </c>
      <c r="BV1729" s="426"/>
      <c r="BW1729" s="424"/>
      <c r="BX1729" s="361">
        <v>2.4082271999999993</v>
      </c>
      <c r="BY1729" s="425"/>
      <c r="BZ1729" s="425"/>
      <c r="CA1729" s="425"/>
      <c r="CB1729" s="361" t="str">
        <f>_xll.SRS1Splines.Functions25.Linear_Interp(V_NSPC!$N$4:$N$67,V_NSPC!$P$4:$P$67,CI1729)</f>
        <v>Error reading input X value(s): The value is not a number</v>
      </c>
      <c r="CC1729" s="361" t="e">
        <f>(CB1729/V_NSPC!$T$5)*100</f>
        <v>#VALUE!</v>
      </c>
      <c r="CD1729" s="353" t="e">
        <f>CB1729-V_NSPC!$T$6</f>
        <v>#VALUE!</v>
      </c>
      <c r="CE1729" s="361">
        <f>IFERROR((CB1729 - V_NSPC!$T$6) / (V_NSPC!$T$5- V_NSPC!$T$6) * 100, 0)</f>
        <v>0</v>
      </c>
      <c r="CF1729" s="361">
        <v>995</v>
      </c>
      <c r="CG1729" s="361">
        <v>955</v>
      </c>
      <c r="CH1729" s="361"/>
      <c r="CI1729" s="429"/>
      <c r="CJ1729" s="361"/>
      <c r="CK1729" s="426"/>
      <c r="CL1729" s="424"/>
      <c r="CM1729" s="361">
        <v>2.4082271999999993</v>
      </c>
      <c r="CN1729" s="425"/>
      <c r="CO1729" s="425"/>
      <c r="CP1729" s="425"/>
      <c r="CQ1729" s="361" t="str">
        <f>_xll.SRS1Splines.Functions25.Linear_Interp(V_NSPC!$X$4:$X$46,V_NSPC!$Z$4:$Z$46,CX1729)</f>
        <v>Error reading input X value(s): The value is not a number</v>
      </c>
      <c r="CR1729" s="361" t="e">
        <f>(CQ1729/V_NSPC!$AD$5)*100</f>
        <v>#VALUE!</v>
      </c>
      <c r="CS1729" s="353" t="e">
        <f>CQ1729-V_NSPC!$AD$6</f>
        <v>#VALUE!</v>
      </c>
      <c r="CT1729" s="361">
        <f>IFERROR((CQ1729 - V_NSPC!$AD$6) / (V_NSPC!$AD$5- V_NSPC!$AD$6) * 100, 0)</f>
        <v>0</v>
      </c>
      <c r="CU1729" s="361">
        <v>909</v>
      </c>
      <c r="CV1729" s="361">
        <v>905</v>
      </c>
      <c r="CW1729" s="361"/>
      <c r="CX1729" s="429"/>
      <c r="CY1729" s="361">
        <v>3.6930666666666667</v>
      </c>
      <c r="CZ1729" s="426"/>
    </row>
    <row r="1730" spans="1:104">
      <c r="A1730" s="352">
        <v>46289</v>
      </c>
      <c r="B1730" s="430"/>
      <c r="C1730" s="420">
        <v>4.6223333333333327</v>
      </c>
      <c r="D1730" s="421"/>
      <c r="E1730" s="421"/>
      <c r="F1730" s="421"/>
      <c r="G1730" s="361" t="e">
        <f>_xll.SRS1Splines.Functions25.Linear_Interp(V_NEM!$R$687:$R$703,V_NEM!$T$687:$T$703,M1730)+_xll.SRS1Splines.Functions25.Linear_Interp(V_NEM!$AB$687:$AB$703,V_NEM!$AD$687:$AD$703,N1730)</f>
        <v>#VALUE!</v>
      </c>
      <c r="H1730" s="353" t="e">
        <f>(G1730/(V_NEM!$T$696+V_NEM!$AD$696))*100</f>
        <v>#VALUE!</v>
      </c>
      <c r="I1730" s="353" t="e">
        <f>G1730-(V_NEM!$T$694+V_NEM!$AD$694)</f>
        <v>#VALUE!</v>
      </c>
      <c r="J1730" s="353">
        <f>((IFERROR((_xll.SRS1Splines.Functions25.Linear_Interp(V_NEM!$R$687:$R$703,V_NEM!$T$687:$T$703,M1730) - V_NEM!$X$689) / (V_NEM!$X$688- V_NEM!$X$689) * 100, 0))+(IFERROR((_xll.SRS1Splines.Functions25.Linear_Interp(V_NEM!$AB$687:$AB$703,V_NEM!$AD$687:$AD$703,N1730) - V_NEM!$AH$689) / (V_NEM!$AH$688- V_NEM!$AH$689) * 100, 0)))/2</f>
        <v>0</v>
      </c>
      <c r="K1730" s="353">
        <v>784.3</v>
      </c>
      <c r="L1730" s="353">
        <v>781.8</v>
      </c>
      <c r="M1730" s="422"/>
      <c r="N1730" s="422"/>
      <c r="O1730" s="361">
        <v>2.864652833333333</v>
      </c>
      <c r="P1730" s="423"/>
      <c r="Q1730" s="424"/>
      <c r="R1730" s="361">
        <v>6.1949999999999994</v>
      </c>
      <c r="S1730" s="425"/>
      <c r="T1730" s="425"/>
      <c r="U1730" s="425"/>
      <c r="V1730" s="361" t="str">
        <f>_xll.SRS1Splines.Functions25.Linear_Interp(V_NK3!$P$8:$P$32,V_NK3!$R$8:$R$32,AC1730)</f>
        <v>Error reading input X value(s): The value is not a number</v>
      </c>
      <c r="W1730" s="361" t="e">
        <f>(V1730/V_NK3!$R$28)*100</f>
        <v>#VALUE!</v>
      </c>
      <c r="X1730" s="353" t="e">
        <f>V1730-V_NK3!$R$8</f>
        <v>#VALUE!</v>
      </c>
      <c r="Y1730" s="353">
        <f>IFERROR((V1730 - V_NK3!$V$10) / (V_NK3!$V$9- V_NK3!$V$10) * 100, 0)</f>
        <v>0</v>
      </c>
      <c r="Z1730" s="353">
        <v>541.79999999999995</v>
      </c>
      <c r="AA1730" s="353">
        <v>521</v>
      </c>
      <c r="AB1730" s="361">
        <v>529.10553272462471</v>
      </c>
      <c r="AC1730" s="422"/>
      <c r="AD1730" s="353">
        <v>0.9</v>
      </c>
      <c r="AE1730" s="426"/>
      <c r="AF1730" s="427"/>
      <c r="AG1730" s="361">
        <v>1.9136666666666666</v>
      </c>
      <c r="AH1730" s="425"/>
      <c r="AI1730" s="425"/>
      <c r="AJ1730" s="425"/>
      <c r="AK1730" s="361" t="str">
        <f>_xll.SRS1Splines.Functions25.Linear_Interp(V_NK2!$R$10:$R$21,V_NK2!$T$10:$T$21,AR1730)</f>
        <v>Error reading input X value(s): The value is not a number</v>
      </c>
      <c r="AL1730" s="361" t="e">
        <f>(AK1730/V_NK2!$T$18)*100</f>
        <v>#VALUE!</v>
      </c>
      <c r="AM1730" s="353" t="e">
        <f>AK1730-V_NK2!$T$11</f>
        <v>#VALUE!</v>
      </c>
      <c r="AN1730" s="353">
        <f>IFERROR((AK1730 - V_NK2!$X$12) / (V_NK2!$X$11- V_NK2!$X$12) * 100, 0)</f>
        <v>0</v>
      </c>
      <c r="AO1730" s="353">
        <v>427</v>
      </c>
      <c r="AP1730" s="353">
        <v>420</v>
      </c>
      <c r="AQ1730" s="353"/>
      <c r="AR1730" s="422"/>
      <c r="AS1730" s="361">
        <v>1.3</v>
      </c>
      <c r="AT1730" s="426"/>
      <c r="AU1730" s="424"/>
      <c r="AV1730" s="361">
        <v>0.88041599999999998</v>
      </c>
      <c r="AW1730" s="425"/>
      <c r="AX1730" s="425"/>
      <c r="AY1730" s="425"/>
      <c r="AZ1730" s="361" t="str">
        <f>_xll.SRS1Splines.Functions25.Linear_Interp(V_NNG3A!$H$4:$H$12,V_NNG3A!$I$4:$I$12,BF1730)</f>
        <v>Error reading input X value(s): The value is not a number</v>
      </c>
      <c r="BA1730" s="361" t="e">
        <f>(AZ1730/V_NNG3A!$I$8)*100</f>
        <v>#VALUE!</v>
      </c>
      <c r="BB1730" s="353" t="str">
        <f>_xll.SRS1Splines.Functions25.Linear_Interp(V_NNG3A!$H$4:$H$12,V_NNG3A!$J$4:$J$12,BF1730)</f>
        <v>Error reading input X value(s): The value is not a number</v>
      </c>
      <c r="BC1730" s="353">
        <f>IFERROR((AZ1730-V_NNG3A!$J$20) / (V_NNG3A!$J$19-V_NNG3A!$J$20) * 100, 0)</f>
        <v>0</v>
      </c>
      <c r="BD1730" s="353">
        <v>1050</v>
      </c>
      <c r="BE1730" s="353">
        <v>1047</v>
      </c>
      <c r="BF1730" s="428"/>
      <c r="BG1730" s="361">
        <v>0.31</v>
      </c>
      <c r="BH1730" s="426"/>
      <c r="BI1730" s="424"/>
      <c r="BJ1730" s="361">
        <v>4.3199999999999994</v>
      </c>
      <c r="BK1730" s="425"/>
      <c r="BL1730" s="425"/>
      <c r="BM1730" s="425">
        <f t="shared" si="29"/>
        <v>0</v>
      </c>
      <c r="BN1730" s="361" t="str">
        <f>_xll.SRS1Splines.Functions25.Linear_Interp(V_XNN1!$K$3:$K$8,V_XNN1!$L$3:$L$8,BT1730)</f>
        <v>Error reading input X value(s): The value is not a number</v>
      </c>
      <c r="BO1730" s="361" t="e">
        <f>(BN1730/V_XNN1!$L$7)*100</f>
        <v>#VALUE!</v>
      </c>
      <c r="BP1730" s="353" t="str">
        <f>_xll.SRS1Splines.Functions25.Linear_Interp(V_XNN1!$K$3:$K$8,V_XNN1!$M$3:$M$8,BT1730)</f>
        <v>Error reading input X value(s): The value is not a number</v>
      </c>
      <c r="BQ1730" s="353">
        <f>IFERROR((BN1730 - V_XNN1!$M$16) / (V_XNN1!$M$15- V_XNN1!$M$16) * 100, 0)</f>
        <v>0</v>
      </c>
      <c r="BR1730" s="353">
        <v>252</v>
      </c>
      <c r="BS1730" s="353">
        <v>249</v>
      </c>
      <c r="BT1730" s="428"/>
      <c r="BU1730" s="361">
        <v>0.33805200000000007</v>
      </c>
      <c r="BV1730" s="426"/>
      <c r="BW1730" s="424"/>
      <c r="BX1730" s="361">
        <v>2.4082271999999993</v>
      </c>
      <c r="BY1730" s="425"/>
      <c r="BZ1730" s="425"/>
      <c r="CA1730" s="425"/>
      <c r="CB1730" s="361" t="str">
        <f>_xll.SRS1Splines.Functions25.Linear_Interp(V_NSPC!$N$4:$N$67,V_NSPC!$P$4:$P$67,CI1730)</f>
        <v>Error reading input X value(s): The value is not a number</v>
      </c>
      <c r="CC1730" s="361" t="e">
        <f>(CB1730/V_NSPC!$T$5)*100</f>
        <v>#VALUE!</v>
      </c>
      <c r="CD1730" s="353" t="e">
        <f>CB1730-V_NSPC!$T$6</f>
        <v>#VALUE!</v>
      </c>
      <c r="CE1730" s="361">
        <f>IFERROR((CB1730 - V_NSPC!$T$6) / (V_NSPC!$T$5- V_NSPC!$T$6) * 100, 0)</f>
        <v>0</v>
      </c>
      <c r="CF1730" s="361">
        <v>995</v>
      </c>
      <c r="CG1730" s="361">
        <v>955</v>
      </c>
      <c r="CH1730" s="361"/>
      <c r="CI1730" s="429"/>
      <c r="CJ1730" s="361"/>
      <c r="CK1730" s="426"/>
      <c r="CL1730" s="424"/>
      <c r="CM1730" s="361">
        <v>2.4082271999999993</v>
      </c>
      <c r="CN1730" s="425"/>
      <c r="CO1730" s="425"/>
      <c r="CP1730" s="425"/>
      <c r="CQ1730" s="361" t="str">
        <f>_xll.SRS1Splines.Functions25.Linear_Interp(V_NSPC!$X$4:$X$46,V_NSPC!$Z$4:$Z$46,CX1730)</f>
        <v>Error reading input X value(s): The value is not a number</v>
      </c>
      <c r="CR1730" s="361" t="e">
        <f>(CQ1730/V_NSPC!$AD$5)*100</f>
        <v>#VALUE!</v>
      </c>
      <c r="CS1730" s="353" t="e">
        <f>CQ1730-V_NSPC!$AD$6</f>
        <v>#VALUE!</v>
      </c>
      <c r="CT1730" s="361">
        <f>IFERROR((CQ1730 - V_NSPC!$AD$6) / (V_NSPC!$AD$5- V_NSPC!$AD$6) * 100, 0)</f>
        <v>0</v>
      </c>
      <c r="CU1730" s="361">
        <v>909</v>
      </c>
      <c r="CV1730" s="361">
        <v>905</v>
      </c>
      <c r="CW1730" s="361"/>
      <c r="CX1730" s="429"/>
      <c r="CY1730" s="361">
        <v>3.6930666666666667</v>
      </c>
      <c r="CZ1730" s="426"/>
    </row>
    <row r="1731" spans="1:104">
      <c r="A1731" s="352">
        <v>46290</v>
      </c>
      <c r="B1731" s="430"/>
      <c r="C1731" s="420">
        <v>4.6223333333333327</v>
      </c>
      <c r="D1731" s="421"/>
      <c r="E1731" s="421"/>
      <c r="F1731" s="421"/>
      <c r="G1731" s="361" t="e">
        <f>_xll.SRS1Splines.Functions25.Linear_Interp(V_NEM!$R$687:$R$703,V_NEM!$T$687:$T$703,M1731)+_xll.SRS1Splines.Functions25.Linear_Interp(V_NEM!$AB$687:$AB$703,V_NEM!$AD$687:$AD$703,N1731)</f>
        <v>#VALUE!</v>
      </c>
      <c r="H1731" s="353" t="e">
        <f>(G1731/(V_NEM!$T$696+V_NEM!$AD$696))*100</f>
        <v>#VALUE!</v>
      </c>
      <c r="I1731" s="353" t="e">
        <f>G1731-(V_NEM!$T$694+V_NEM!$AD$694)</f>
        <v>#VALUE!</v>
      </c>
      <c r="J1731" s="353">
        <f>((IFERROR((_xll.SRS1Splines.Functions25.Linear_Interp(V_NEM!$R$687:$R$703,V_NEM!$T$687:$T$703,M1731) - V_NEM!$X$689) / (V_NEM!$X$688- V_NEM!$X$689) * 100, 0))+(IFERROR((_xll.SRS1Splines.Functions25.Linear_Interp(V_NEM!$AB$687:$AB$703,V_NEM!$AD$687:$AD$703,N1731) - V_NEM!$AH$689) / (V_NEM!$AH$688- V_NEM!$AH$689) * 100, 0)))/2</f>
        <v>0</v>
      </c>
      <c r="K1731" s="353">
        <v>784.3</v>
      </c>
      <c r="L1731" s="353">
        <v>781.8</v>
      </c>
      <c r="M1731" s="422"/>
      <c r="N1731" s="422"/>
      <c r="O1731" s="361">
        <v>2.864652833333333</v>
      </c>
      <c r="P1731" s="423"/>
      <c r="Q1731" s="424"/>
      <c r="R1731" s="361">
        <v>6.1949999999999994</v>
      </c>
      <c r="S1731" s="425"/>
      <c r="T1731" s="425"/>
      <c r="U1731" s="425"/>
      <c r="V1731" s="361" t="str">
        <f>_xll.SRS1Splines.Functions25.Linear_Interp(V_NK3!$P$8:$P$32,V_NK3!$R$8:$R$32,AC1731)</f>
        <v>Error reading input X value(s): The value is not a number</v>
      </c>
      <c r="W1731" s="361" t="e">
        <f>(V1731/V_NK3!$R$28)*100</f>
        <v>#VALUE!</v>
      </c>
      <c r="X1731" s="353" t="e">
        <f>V1731-V_NK3!$R$8</f>
        <v>#VALUE!</v>
      </c>
      <c r="Y1731" s="353">
        <f>IFERROR((V1731 - V_NK3!$V$10) / (V_NK3!$V$9- V_NK3!$V$10) * 100, 0)</f>
        <v>0</v>
      </c>
      <c r="Z1731" s="353">
        <v>541.79999999999995</v>
      </c>
      <c r="AA1731" s="353">
        <v>521</v>
      </c>
      <c r="AB1731" s="361">
        <v>529.10553272462471</v>
      </c>
      <c r="AC1731" s="422"/>
      <c r="AD1731" s="353">
        <v>0.9</v>
      </c>
      <c r="AE1731" s="426"/>
      <c r="AF1731" s="427"/>
      <c r="AG1731" s="361">
        <v>1.9136666666666666</v>
      </c>
      <c r="AH1731" s="425"/>
      <c r="AI1731" s="425"/>
      <c r="AJ1731" s="425"/>
      <c r="AK1731" s="361" t="str">
        <f>_xll.SRS1Splines.Functions25.Linear_Interp(V_NK2!$R$10:$R$21,V_NK2!$T$10:$T$21,AR1731)</f>
        <v>Error reading input X value(s): The value is not a number</v>
      </c>
      <c r="AL1731" s="361" t="e">
        <f>(AK1731/V_NK2!$T$18)*100</f>
        <v>#VALUE!</v>
      </c>
      <c r="AM1731" s="353" t="e">
        <f>AK1731-V_NK2!$T$11</f>
        <v>#VALUE!</v>
      </c>
      <c r="AN1731" s="353">
        <f>IFERROR((AK1731 - V_NK2!$X$12) / (V_NK2!$X$11- V_NK2!$X$12) * 100, 0)</f>
        <v>0</v>
      </c>
      <c r="AO1731" s="353">
        <v>427</v>
      </c>
      <c r="AP1731" s="353">
        <v>420</v>
      </c>
      <c r="AQ1731" s="353"/>
      <c r="AR1731" s="422"/>
      <c r="AS1731" s="361">
        <v>1.3</v>
      </c>
      <c r="AT1731" s="426"/>
      <c r="AU1731" s="424"/>
      <c r="AV1731" s="361">
        <v>0.88041599999999998</v>
      </c>
      <c r="AW1731" s="425"/>
      <c r="AX1731" s="425"/>
      <c r="AY1731" s="425"/>
      <c r="AZ1731" s="361" t="str">
        <f>_xll.SRS1Splines.Functions25.Linear_Interp(V_NNG3A!$H$4:$H$12,V_NNG3A!$I$4:$I$12,BF1731)</f>
        <v>Error reading input X value(s): The value is not a number</v>
      </c>
      <c r="BA1731" s="361" t="e">
        <f>(AZ1731/V_NNG3A!$I$8)*100</f>
        <v>#VALUE!</v>
      </c>
      <c r="BB1731" s="353" t="str">
        <f>_xll.SRS1Splines.Functions25.Linear_Interp(V_NNG3A!$H$4:$H$12,V_NNG3A!$J$4:$J$12,BF1731)</f>
        <v>Error reading input X value(s): The value is not a number</v>
      </c>
      <c r="BC1731" s="353">
        <f>IFERROR((AZ1731-V_NNG3A!$J$20) / (V_NNG3A!$J$19-V_NNG3A!$J$20) * 100, 0)</f>
        <v>0</v>
      </c>
      <c r="BD1731" s="353">
        <v>1050</v>
      </c>
      <c r="BE1731" s="353">
        <v>1047</v>
      </c>
      <c r="BF1731" s="428"/>
      <c r="BG1731" s="361">
        <v>0.31</v>
      </c>
      <c r="BH1731" s="426"/>
      <c r="BI1731" s="424"/>
      <c r="BJ1731" s="361">
        <v>4.3199999999999994</v>
      </c>
      <c r="BK1731" s="425"/>
      <c r="BL1731" s="425"/>
      <c r="BM1731" s="425">
        <f t="shared" si="29"/>
        <v>0</v>
      </c>
      <c r="BN1731" s="361" t="str">
        <f>_xll.SRS1Splines.Functions25.Linear_Interp(V_XNN1!$K$3:$K$8,V_XNN1!$L$3:$L$8,BT1731)</f>
        <v>Error reading input X value(s): The value is not a number</v>
      </c>
      <c r="BO1731" s="361" t="e">
        <f>(BN1731/V_XNN1!$L$7)*100</f>
        <v>#VALUE!</v>
      </c>
      <c r="BP1731" s="353" t="str">
        <f>_xll.SRS1Splines.Functions25.Linear_Interp(V_XNN1!$K$3:$K$8,V_XNN1!$M$3:$M$8,BT1731)</f>
        <v>Error reading input X value(s): The value is not a number</v>
      </c>
      <c r="BQ1731" s="353">
        <f>IFERROR((BN1731 - V_XNN1!$M$16) / (V_XNN1!$M$15- V_XNN1!$M$16) * 100, 0)</f>
        <v>0</v>
      </c>
      <c r="BR1731" s="353">
        <v>252</v>
      </c>
      <c r="BS1731" s="353">
        <v>249</v>
      </c>
      <c r="BT1731" s="428"/>
      <c r="BU1731" s="361">
        <v>0.33805200000000007</v>
      </c>
      <c r="BV1731" s="426"/>
      <c r="BW1731" s="424"/>
      <c r="BX1731" s="361">
        <v>2.4082271999999993</v>
      </c>
      <c r="BY1731" s="425"/>
      <c r="BZ1731" s="425"/>
      <c r="CA1731" s="425"/>
      <c r="CB1731" s="361" t="str">
        <f>_xll.SRS1Splines.Functions25.Linear_Interp(V_NSPC!$N$4:$N$67,V_NSPC!$P$4:$P$67,CI1731)</f>
        <v>Error reading input X value(s): The value is not a number</v>
      </c>
      <c r="CC1731" s="361" t="e">
        <f>(CB1731/V_NSPC!$T$5)*100</f>
        <v>#VALUE!</v>
      </c>
      <c r="CD1731" s="353" t="e">
        <f>CB1731-V_NSPC!$T$6</f>
        <v>#VALUE!</v>
      </c>
      <c r="CE1731" s="361">
        <f>IFERROR((CB1731 - V_NSPC!$T$6) / (V_NSPC!$T$5- V_NSPC!$T$6) * 100, 0)</f>
        <v>0</v>
      </c>
      <c r="CF1731" s="361">
        <v>995</v>
      </c>
      <c r="CG1731" s="361">
        <v>955</v>
      </c>
      <c r="CH1731" s="361"/>
      <c r="CI1731" s="429"/>
      <c r="CJ1731" s="361"/>
      <c r="CK1731" s="426"/>
      <c r="CL1731" s="424"/>
      <c r="CM1731" s="361">
        <v>2.4082271999999993</v>
      </c>
      <c r="CN1731" s="425"/>
      <c r="CO1731" s="425"/>
      <c r="CP1731" s="425"/>
      <c r="CQ1731" s="361" t="str">
        <f>_xll.SRS1Splines.Functions25.Linear_Interp(V_NSPC!$X$4:$X$46,V_NSPC!$Z$4:$Z$46,CX1731)</f>
        <v>Error reading input X value(s): The value is not a number</v>
      </c>
      <c r="CR1731" s="361" t="e">
        <f>(CQ1731/V_NSPC!$AD$5)*100</f>
        <v>#VALUE!</v>
      </c>
      <c r="CS1731" s="353" t="e">
        <f>CQ1731-V_NSPC!$AD$6</f>
        <v>#VALUE!</v>
      </c>
      <c r="CT1731" s="361">
        <f>IFERROR((CQ1731 - V_NSPC!$AD$6) / (V_NSPC!$AD$5- V_NSPC!$AD$6) * 100, 0)</f>
        <v>0</v>
      </c>
      <c r="CU1731" s="361">
        <v>909</v>
      </c>
      <c r="CV1731" s="361">
        <v>905</v>
      </c>
      <c r="CW1731" s="361"/>
      <c r="CX1731" s="429"/>
      <c r="CY1731" s="361">
        <v>3.6930666666666667</v>
      </c>
      <c r="CZ1731" s="426"/>
    </row>
    <row r="1732" spans="1:104">
      <c r="A1732" s="352">
        <v>46291</v>
      </c>
      <c r="B1732" s="430"/>
      <c r="C1732" s="420">
        <v>4.6223333333333327</v>
      </c>
      <c r="D1732" s="421"/>
      <c r="E1732" s="421"/>
      <c r="F1732" s="421"/>
      <c r="G1732" s="361" t="e">
        <f>_xll.SRS1Splines.Functions25.Linear_Interp(V_NEM!$R$687:$R$703,V_NEM!$T$687:$T$703,M1732)+_xll.SRS1Splines.Functions25.Linear_Interp(V_NEM!$AB$687:$AB$703,V_NEM!$AD$687:$AD$703,N1732)</f>
        <v>#VALUE!</v>
      </c>
      <c r="H1732" s="353" t="e">
        <f>(G1732/(V_NEM!$T$696+V_NEM!$AD$696))*100</f>
        <v>#VALUE!</v>
      </c>
      <c r="I1732" s="353" t="e">
        <f>G1732-(V_NEM!$T$694+V_NEM!$AD$694)</f>
        <v>#VALUE!</v>
      </c>
      <c r="J1732" s="353">
        <f>((IFERROR((_xll.SRS1Splines.Functions25.Linear_Interp(V_NEM!$R$687:$R$703,V_NEM!$T$687:$T$703,M1732) - V_NEM!$X$689) / (V_NEM!$X$688- V_NEM!$X$689) * 100, 0))+(IFERROR((_xll.SRS1Splines.Functions25.Linear_Interp(V_NEM!$AB$687:$AB$703,V_NEM!$AD$687:$AD$703,N1732) - V_NEM!$AH$689) / (V_NEM!$AH$688- V_NEM!$AH$689) * 100, 0)))/2</f>
        <v>0</v>
      </c>
      <c r="K1732" s="353">
        <v>784.3</v>
      </c>
      <c r="L1732" s="353">
        <v>781.8</v>
      </c>
      <c r="M1732" s="422"/>
      <c r="N1732" s="422"/>
      <c r="O1732" s="361">
        <v>2.864652833333333</v>
      </c>
      <c r="P1732" s="423"/>
      <c r="Q1732" s="424"/>
      <c r="R1732" s="361">
        <v>6.1949999999999994</v>
      </c>
      <c r="S1732" s="425"/>
      <c r="T1732" s="425"/>
      <c r="U1732" s="425"/>
      <c r="V1732" s="361" t="str">
        <f>_xll.SRS1Splines.Functions25.Linear_Interp(V_NK3!$P$8:$P$32,V_NK3!$R$8:$R$32,AC1732)</f>
        <v>Error reading input X value(s): The value is not a number</v>
      </c>
      <c r="W1732" s="361" t="e">
        <f>(V1732/V_NK3!$R$28)*100</f>
        <v>#VALUE!</v>
      </c>
      <c r="X1732" s="353" t="e">
        <f>V1732-V_NK3!$R$8</f>
        <v>#VALUE!</v>
      </c>
      <c r="Y1732" s="353">
        <f>IFERROR((V1732 - V_NK3!$V$10) / (V_NK3!$V$9- V_NK3!$V$10) * 100, 0)</f>
        <v>0</v>
      </c>
      <c r="Z1732" s="353">
        <v>541.79999999999995</v>
      </c>
      <c r="AA1732" s="353">
        <v>521</v>
      </c>
      <c r="AB1732" s="361">
        <v>529.10553272462471</v>
      </c>
      <c r="AC1732" s="422"/>
      <c r="AD1732" s="353">
        <v>0.9</v>
      </c>
      <c r="AE1732" s="426"/>
      <c r="AF1732" s="427"/>
      <c r="AG1732" s="361">
        <v>1.9136666666666666</v>
      </c>
      <c r="AH1732" s="425"/>
      <c r="AI1732" s="425"/>
      <c r="AJ1732" s="425"/>
      <c r="AK1732" s="361" t="str">
        <f>_xll.SRS1Splines.Functions25.Linear_Interp(V_NK2!$R$10:$R$21,V_NK2!$T$10:$T$21,AR1732)</f>
        <v>Error reading input X value(s): The value is not a number</v>
      </c>
      <c r="AL1732" s="361" t="e">
        <f>(AK1732/V_NK2!$T$18)*100</f>
        <v>#VALUE!</v>
      </c>
      <c r="AM1732" s="353" t="e">
        <f>AK1732-V_NK2!$T$11</f>
        <v>#VALUE!</v>
      </c>
      <c r="AN1732" s="353">
        <f>IFERROR((AK1732 - V_NK2!$X$12) / (V_NK2!$X$11- V_NK2!$X$12) * 100, 0)</f>
        <v>0</v>
      </c>
      <c r="AO1732" s="353">
        <v>427</v>
      </c>
      <c r="AP1732" s="353">
        <v>420</v>
      </c>
      <c r="AQ1732" s="353"/>
      <c r="AR1732" s="422"/>
      <c r="AS1732" s="361">
        <v>1.3</v>
      </c>
      <c r="AT1732" s="426"/>
      <c r="AU1732" s="424"/>
      <c r="AV1732" s="361">
        <v>0.88041599999999998</v>
      </c>
      <c r="AW1732" s="425"/>
      <c r="AX1732" s="425"/>
      <c r="AY1732" s="425"/>
      <c r="AZ1732" s="361" t="str">
        <f>_xll.SRS1Splines.Functions25.Linear_Interp(V_NNG3A!$H$4:$H$12,V_NNG3A!$I$4:$I$12,BF1732)</f>
        <v>Error reading input X value(s): The value is not a number</v>
      </c>
      <c r="BA1732" s="361" t="e">
        <f>(AZ1732/V_NNG3A!$I$8)*100</f>
        <v>#VALUE!</v>
      </c>
      <c r="BB1732" s="353" t="str">
        <f>_xll.SRS1Splines.Functions25.Linear_Interp(V_NNG3A!$H$4:$H$12,V_NNG3A!$J$4:$J$12,BF1732)</f>
        <v>Error reading input X value(s): The value is not a number</v>
      </c>
      <c r="BC1732" s="353">
        <f>IFERROR((AZ1732-V_NNG3A!$J$20) / (V_NNG3A!$J$19-V_NNG3A!$J$20) * 100, 0)</f>
        <v>0</v>
      </c>
      <c r="BD1732" s="353">
        <v>1050</v>
      </c>
      <c r="BE1732" s="353">
        <v>1047</v>
      </c>
      <c r="BF1732" s="428"/>
      <c r="BG1732" s="361">
        <v>0.31</v>
      </c>
      <c r="BH1732" s="426"/>
      <c r="BI1732" s="424"/>
      <c r="BJ1732" s="361">
        <v>4.3199999999999994</v>
      </c>
      <c r="BK1732" s="425"/>
      <c r="BL1732" s="425"/>
      <c r="BM1732" s="425">
        <f t="shared" si="29"/>
        <v>0</v>
      </c>
      <c r="BN1732" s="361" t="str">
        <f>_xll.SRS1Splines.Functions25.Linear_Interp(V_XNN1!$K$3:$K$8,V_XNN1!$L$3:$L$8,BT1732)</f>
        <v>Error reading input X value(s): The value is not a number</v>
      </c>
      <c r="BO1732" s="361" t="e">
        <f>(BN1732/V_XNN1!$L$7)*100</f>
        <v>#VALUE!</v>
      </c>
      <c r="BP1732" s="353" t="str">
        <f>_xll.SRS1Splines.Functions25.Linear_Interp(V_XNN1!$K$3:$K$8,V_XNN1!$M$3:$M$8,BT1732)</f>
        <v>Error reading input X value(s): The value is not a number</v>
      </c>
      <c r="BQ1732" s="353">
        <f>IFERROR((BN1732 - V_XNN1!$M$16) / (V_XNN1!$M$15- V_XNN1!$M$16) * 100, 0)</f>
        <v>0</v>
      </c>
      <c r="BR1732" s="353">
        <v>252</v>
      </c>
      <c r="BS1732" s="353">
        <v>249</v>
      </c>
      <c r="BT1732" s="428"/>
      <c r="BU1732" s="361">
        <v>0.33805200000000007</v>
      </c>
      <c r="BV1732" s="426"/>
      <c r="BW1732" s="424"/>
      <c r="BX1732" s="361">
        <v>2.4082271999999993</v>
      </c>
      <c r="BY1732" s="425"/>
      <c r="BZ1732" s="425"/>
      <c r="CA1732" s="425"/>
      <c r="CB1732" s="361" t="str">
        <f>_xll.SRS1Splines.Functions25.Linear_Interp(V_NSPC!$N$4:$N$67,V_NSPC!$P$4:$P$67,CI1732)</f>
        <v>Error reading input X value(s): The value is not a number</v>
      </c>
      <c r="CC1732" s="361" t="e">
        <f>(CB1732/V_NSPC!$T$5)*100</f>
        <v>#VALUE!</v>
      </c>
      <c r="CD1732" s="353" t="e">
        <f>CB1732-V_NSPC!$T$6</f>
        <v>#VALUE!</v>
      </c>
      <c r="CE1732" s="361">
        <f>IFERROR((CB1732 - V_NSPC!$T$6) / (V_NSPC!$T$5- V_NSPC!$T$6) * 100, 0)</f>
        <v>0</v>
      </c>
      <c r="CF1732" s="361">
        <v>995</v>
      </c>
      <c r="CG1732" s="361">
        <v>955</v>
      </c>
      <c r="CH1732" s="361"/>
      <c r="CI1732" s="429"/>
      <c r="CJ1732" s="361"/>
      <c r="CK1732" s="426"/>
      <c r="CL1732" s="424"/>
      <c r="CM1732" s="361">
        <v>2.4082271999999993</v>
      </c>
      <c r="CN1732" s="425"/>
      <c r="CO1732" s="425"/>
      <c r="CP1732" s="425"/>
      <c r="CQ1732" s="361" t="str">
        <f>_xll.SRS1Splines.Functions25.Linear_Interp(V_NSPC!$X$4:$X$46,V_NSPC!$Z$4:$Z$46,CX1732)</f>
        <v>Error reading input X value(s): The value is not a number</v>
      </c>
      <c r="CR1732" s="361" t="e">
        <f>(CQ1732/V_NSPC!$AD$5)*100</f>
        <v>#VALUE!</v>
      </c>
      <c r="CS1732" s="353" t="e">
        <f>CQ1732-V_NSPC!$AD$6</f>
        <v>#VALUE!</v>
      </c>
      <c r="CT1732" s="361">
        <f>IFERROR((CQ1732 - V_NSPC!$AD$6) / (V_NSPC!$AD$5- V_NSPC!$AD$6) * 100, 0)</f>
        <v>0</v>
      </c>
      <c r="CU1732" s="361">
        <v>909</v>
      </c>
      <c r="CV1732" s="361">
        <v>905</v>
      </c>
      <c r="CW1732" s="361"/>
      <c r="CX1732" s="429"/>
      <c r="CY1732" s="361">
        <v>3.6930666666666667</v>
      </c>
      <c r="CZ1732" s="426"/>
    </row>
    <row r="1733" spans="1:104">
      <c r="A1733" s="352">
        <v>46292</v>
      </c>
      <c r="B1733" s="430"/>
      <c r="C1733" s="420">
        <v>4.6223333333333327</v>
      </c>
      <c r="D1733" s="421"/>
      <c r="E1733" s="421"/>
      <c r="F1733" s="421"/>
      <c r="G1733" s="361" t="e">
        <f>_xll.SRS1Splines.Functions25.Linear_Interp(V_NEM!$R$687:$R$703,V_NEM!$T$687:$T$703,M1733)+_xll.SRS1Splines.Functions25.Linear_Interp(V_NEM!$AB$687:$AB$703,V_NEM!$AD$687:$AD$703,N1733)</f>
        <v>#VALUE!</v>
      </c>
      <c r="H1733" s="353" t="e">
        <f>(G1733/(V_NEM!$T$696+V_NEM!$AD$696))*100</f>
        <v>#VALUE!</v>
      </c>
      <c r="I1733" s="353" t="e">
        <f>G1733-(V_NEM!$T$694+V_NEM!$AD$694)</f>
        <v>#VALUE!</v>
      </c>
      <c r="J1733" s="353">
        <f>((IFERROR((_xll.SRS1Splines.Functions25.Linear_Interp(V_NEM!$R$687:$R$703,V_NEM!$T$687:$T$703,M1733) - V_NEM!$X$689) / (V_NEM!$X$688- V_NEM!$X$689) * 100, 0))+(IFERROR((_xll.SRS1Splines.Functions25.Linear_Interp(V_NEM!$AB$687:$AB$703,V_NEM!$AD$687:$AD$703,N1733) - V_NEM!$AH$689) / (V_NEM!$AH$688- V_NEM!$AH$689) * 100, 0)))/2</f>
        <v>0</v>
      </c>
      <c r="K1733" s="353">
        <v>784.3</v>
      </c>
      <c r="L1733" s="353">
        <v>781.8</v>
      </c>
      <c r="M1733" s="422"/>
      <c r="N1733" s="422"/>
      <c r="O1733" s="361">
        <v>2.864652833333333</v>
      </c>
      <c r="P1733" s="423"/>
      <c r="Q1733" s="424"/>
      <c r="R1733" s="361">
        <v>6.1949999999999994</v>
      </c>
      <c r="S1733" s="425"/>
      <c r="T1733" s="425"/>
      <c r="U1733" s="425"/>
      <c r="V1733" s="361" t="str">
        <f>_xll.SRS1Splines.Functions25.Linear_Interp(V_NK3!$P$8:$P$32,V_NK3!$R$8:$R$32,AC1733)</f>
        <v>Error reading input X value(s): The value is not a number</v>
      </c>
      <c r="W1733" s="361" t="e">
        <f>(V1733/V_NK3!$R$28)*100</f>
        <v>#VALUE!</v>
      </c>
      <c r="X1733" s="353" t="e">
        <f>V1733-V_NK3!$R$8</f>
        <v>#VALUE!</v>
      </c>
      <c r="Y1733" s="353">
        <f>IFERROR((V1733 - V_NK3!$V$10) / (V_NK3!$V$9- V_NK3!$V$10) * 100, 0)</f>
        <v>0</v>
      </c>
      <c r="Z1733" s="353">
        <v>541.79999999999995</v>
      </c>
      <c r="AA1733" s="353">
        <v>521</v>
      </c>
      <c r="AB1733" s="361">
        <v>529.10553272462471</v>
      </c>
      <c r="AC1733" s="422"/>
      <c r="AD1733" s="353">
        <v>0.9</v>
      </c>
      <c r="AE1733" s="426"/>
      <c r="AF1733" s="427"/>
      <c r="AG1733" s="361">
        <v>1.9136666666666666</v>
      </c>
      <c r="AH1733" s="425"/>
      <c r="AI1733" s="425"/>
      <c r="AJ1733" s="425"/>
      <c r="AK1733" s="361" t="str">
        <f>_xll.SRS1Splines.Functions25.Linear_Interp(V_NK2!$R$10:$R$21,V_NK2!$T$10:$T$21,AR1733)</f>
        <v>Error reading input X value(s): The value is not a number</v>
      </c>
      <c r="AL1733" s="361" t="e">
        <f>(AK1733/V_NK2!$T$18)*100</f>
        <v>#VALUE!</v>
      </c>
      <c r="AM1733" s="353" t="e">
        <f>AK1733-V_NK2!$T$11</f>
        <v>#VALUE!</v>
      </c>
      <c r="AN1733" s="353">
        <f>IFERROR((AK1733 - V_NK2!$X$12) / (V_NK2!$X$11- V_NK2!$X$12) * 100, 0)</f>
        <v>0</v>
      </c>
      <c r="AO1733" s="353">
        <v>427</v>
      </c>
      <c r="AP1733" s="353">
        <v>420</v>
      </c>
      <c r="AQ1733" s="353"/>
      <c r="AR1733" s="422"/>
      <c r="AS1733" s="361">
        <v>1.3</v>
      </c>
      <c r="AT1733" s="426"/>
      <c r="AU1733" s="424"/>
      <c r="AV1733" s="361">
        <v>0.88041599999999998</v>
      </c>
      <c r="AW1733" s="425"/>
      <c r="AX1733" s="425"/>
      <c r="AY1733" s="425"/>
      <c r="AZ1733" s="361" t="str">
        <f>_xll.SRS1Splines.Functions25.Linear_Interp(V_NNG3A!$H$4:$H$12,V_NNG3A!$I$4:$I$12,BF1733)</f>
        <v>Error reading input X value(s): The value is not a number</v>
      </c>
      <c r="BA1733" s="361" t="e">
        <f>(AZ1733/V_NNG3A!$I$8)*100</f>
        <v>#VALUE!</v>
      </c>
      <c r="BB1733" s="353" t="str">
        <f>_xll.SRS1Splines.Functions25.Linear_Interp(V_NNG3A!$H$4:$H$12,V_NNG3A!$J$4:$J$12,BF1733)</f>
        <v>Error reading input X value(s): The value is not a number</v>
      </c>
      <c r="BC1733" s="353">
        <f>IFERROR((AZ1733-V_NNG3A!$J$20) / (V_NNG3A!$J$19-V_NNG3A!$J$20) * 100, 0)</f>
        <v>0</v>
      </c>
      <c r="BD1733" s="353">
        <v>1050</v>
      </c>
      <c r="BE1733" s="353">
        <v>1047</v>
      </c>
      <c r="BF1733" s="428"/>
      <c r="BG1733" s="361">
        <v>0.31</v>
      </c>
      <c r="BH1733" s="426"/>
      <c r="BI1733" s="424"/>
      <c r="BJ1733" s="361">
        <v>4.3199999999999994</v>
      </c>
      <c r="BK1733" s="425"/>
      <c r="BL1733" s="425"/>
      <c r="BM1733" s="425">
        <f t="shared" si="29"/>
        <v>0</v>
      </c>
      <c r="BN1733" s="361" t="str">
        <f>_xll.SRS1Splines.Functions25.Linear_Interp(V_XNN1!$K$3:$K$8,V_XNN1!$L$3:$L$8,BT1733)</f>
        <v>Error reading input X value(s): The value is not a number</v>
      </c>
      <c r="BO1733" s="361" t="e">
        <f>(BN1733/V_XNN1!$L$7)*100</f>
        <v>#VALUE!</v>
      </c>
      <c r="BP1733" s="353" t="str">
        <f>_xll.SRS1Splines.Functions25.Linear_Interp(V_XNN1!$K$3:$K$8,V_XNN1!$M$3:$M$8,BT1733)</f>
        <v>Error reading input X value(s): The value is not a number</v>
      </c>
      <c r="BQ1733" s="353">
        <f>IFERROR((BN1733 - V_XNN1!$M$16) / (V_XNN1!$M$15- V_XNN1!$M$16) * 100, 0)</f>
        <v>0</v>
      </c>
      <c r="BR1733" s="353">
        <v>252</v>
      </c>
      <c r="BS1733" s="353">
        <v>249</v>
      </c>
      <c r="BT1733" s="428"/>
      <c r="BU1733" s="361">
        <v>0.33805200000000007</v>
      </c>
      <c r="BV1733" s="426"/>
      <c r="BW1733" s="424"/>
      <c r="BX1733" s="361">
        <v>2.4082271999999993</v>
      </c>
      <c r="BY1733" s="425"/>
      <c r="BZ1733" s="425"/>
      <c r="CA1733" s="425"/>
      <c r="CB1733" s="361" t="str">
        <f>_xll.SRS1Splines.Functions25.Linear_Interp(V_NSPC!$N$4:$N$67,V_NSPC!$P$4:$P$67,CI1733)</f>
        <v>Error reading input X value(s): The value is not a number</v>
      </c>
      <c r="CC1733" s="361" t="e">
        <f>(CB1733/V_NSPC!$T$5)*100</f>
        <v>#VALUE!</v>
      </c>
      <c r="CD1733" s="353" t="e">
        <f>CB1733-V_NSPC!$T$6</f>
        <v>#VALUE!</v>
      </c>
      <c r="CE1733" s="361">
        <f>IFERROR((CB1733 - V_NSPC!$T$6) / (V_NSPC!$T$5- V_NSPC!$T$6) * 100, 0)</f>
        <v>0</v>
      </c>
      <c r="CF1733" s="361">
        <v>995</v>
      </c>
      <c r="CG1733" s="361">
        <v>955</v>
      </c>
      <c r="CH1733" s="361"/>
      <c r="CI1733" s="429"/>
      <c r="CJ1733" s="361"/>
      <c r="CK1733" s="426"/>
      <c r="CL1733" s="424"/>
      <c r="CM1733" s="361">
        <v>2.4082271999999993</v>
      </c>
      <c r="CN1733" s="425"/>
      <c r="CO1733" s="425"/>
      <c r="CP1733" s="425"/>
      <c r="CQ1733" s="361" t="str">
        <f>_xll.SRS1Splines.Functions25.Linear_Interp(V_NSPC!$X$4:$X$46,V_NSPC!$Z$4:$Z$46,CX1733)</f>
        <v>Error reading input X value(s): The value is not a number</v>
      </c>
      <c r="CR1733" s="361" t="e">
        <f>(CQ1733/V_NSPC!$AD$5)*100</f>
        <v>#VALUE!</v>
      </c>
      <c r="CS1733" s="353" t="e">
        <f>CQ1733-V_NSPC!$AD$6</f>
        <v>#VALUE!</v>
      </c>
      <c r="CT1733" s="361">
        <f>IFERROR((CQ1733 - V_NSPC!$AD$6) / (V_NSPC!$AD$5- V_NSPC!$AD$6) * 100, 0)</f>
        <v>0</v>
      </c>
      <c r="CU1733" s="361">
        <v>909</v>
      </c>
      <c r="CV1733" s="361">
        <v>905</v>
      </c>
      <c r="CW1733" s="361"/>
      <c r="CX1733" s="429"/>
      <c r="CY1733" s="361">
        <v>3.6930666666666667</v>
      </c>
      <c r="CZ1733" s="426"/>
    </row>
    <row r="1734" spans="1:104">
      <c r="A1734" s="352">
        <v>46293</v>
      </c>
      <c r="B1734" s="430"/>
      <c r="C1734" s="420">
        <v>4.6223333333333327</v>
      </c>
      <c r="D1734" s="421"/>
      <c r="E1734" s="421"/>
      <c r="F1734" s="421"/>
      <c r="G1734" s="361" t="e">
        <f>_xll.SRS1Splines.Functions25.Linear_Interp(V_NEM!$R$687:$R$703,V_NEM!$T$687:$T$703,M1734)+_xll.SRS1Splines.Functions25.Linear_Interp(V_NEM!$AB$687:$AB$703,V_NEM!$AD$687:$AD$703,N1734)</f>
        <v>#VALUE!</v>
      </c>
      <c r="H1734" s="353" t="e">
        <f>(G1734/(V_NEM!$T$696+V_NEM!$AD$696))*100</f>
        <v>#VALUE!</v>
      </c>
      <c r="I1734" s="353" t="e">
        <f>G1734-(V_NEM!$T$694+V_NEM!$AD$694)</f>
        <v>#VALUE!</v>
      </c>
      <c r="J1734" s="353">
        <f>((IFERROR((_xll.SRS1Splines.Functions25.Linear_Interp(V_NEM!$R$687:$R$703,V_NEM!$T$687:$T$703,M1734) - V_NEM!$X$689) / (V_NEM!$X$688- V_NEM!$X$689) * 100, 0))+(IFERROR((_xll.SRS1Splines.Functions25.Linear_Interp(V_NEM!$AB$687:$AB$703,V_NEM!$AD$687:$AD$703,N1734) - V_NEM!$AH$689) / (V_NEM!$AH$688- V_NEM!$AH$689) * 100, 0)))/2</f>
        <v>0</v>
      </c>
      <c r="K1734" s="353">
        <v>784.3</v>
      </c>
      <c r="L1734" s="353">
        <v>781.8</v>
      </c>
      <c r="M1734" s="422"/>
      <c r="N1734" s="422"/>
      <c r="O1734" s="361">
        <v>2.864652833333333</v>
      </c>
      <c r="P1734" s="423"/>
      <c r="Q1734" s="424"/>
      <c r="R1734" s="361">
        <v>6.1949999999999994</v>
      </c>
      <c r="S1734" s="425"/>
      <c r="T1734" s="425"/>
      <c r="U1734" s="425"/>
      <c r="V1734" s="361" t="str">
        <f>_xll.SRS1Splines.Functions25.Linear_Interp(V_NK3!$P$8:$P$32,V_NK3!$R$8:$R$32,AC1734)</f>
        <v>Error reading input X value(s): The value is not a number</v>
      </c>
      <c r="W1734" s="361" t="e">
        <f>(V1734/V_NK3!$R$28)*100</f>
        <v>#VALUE!</v>
      </c>
      <c r="X1734" s="353" t="e">
        <f>V1734-V_NK3!$R$8</f>
        <v>#VALUE!</v>
      </c>
      <c r="Y1734" s="353">
        <f>IFERROR((V1734 - V_NK3!$V$10) / (V_NK3!$V$9- V_NK3!$V$10) * 100, 0)</f>
        <v>0</v>
      </c>
      <c r="Z1734" s="353">
        <v>541.79999999999995</v>
      </c>
      <c r="AA1734" s="353">
        <v>521</v>
      </c>
      <c r="AB1734" s="361">
        <v>529.10553272462471</v>
      </c>
      <c r="AC1734" s="422"/>
      <c r="AD1734" s="353">
        <v>0.9</v>
      </c>
      <c r="AE1734" s="426"/>
      <c r="AF1734" s="427"/>
      <c r="AG1734" s="361">
        <v>1.9136666666666666</v>
      </c>
      <c r="AH1734" s="425"/>
      <c r="AI1734" s="425"/>
      <c r="AJ1734" s="425"/>
      <c r="AK1734" s="361" t="str">
        <f>_xll.SRS1Splines.Functions25.Linear_Interp(V_NK2!$R$10:$R$21,V_NK2!$T$10:$T$21,AR1734)</f>
        <v>Error reading input X value(s): The value is not a number</v>
      </c>
      <c r="AL1734" s="361" t="e">
        <f>(AK1734/V_NK2!$T$18)*100</f>
        <v>#VALUE!</v>
      </c>
      <c r="AM1734" s="353" t="e">
        <f>AK1734-V_NK2!$T$11</f>
        <v>#VALUE!</v>
      </c>
      <c r="AN1734" s="353">
        <f>IFERROR((AK1734 - V_NK2!$X$12) / (V_NK2!$X$11- V_NK2!$X$12) * 100, 0)</f>
        <v>0</v>
      </c>
      <c r="AO1734" s="353">
        <v>427</v>
      </c>
      <c r="AP1734" s="353">
        <v>420</v>
      </c>
      <c r="AQ1734" s="353"/>
      <c r="AR1734" s="422"/>
      <c r="AS1734" s="361">
        <v>1.3</v>
      </c>
      <c r="AT1734" s="426"/>
      <c r="AU1734" s="424"/>
      <c r="AV1734" s="361">
        <v>0.88041599999999998</v>
      </c>
      <c r="AW1734" s="425"/>
      <c r="AX1734" s="425"/>
      <c r="AY1734" s="425"/>
      <c r="AZ1734" s="361" t="str">
        <f>_xll.SRS1Splines.Functions25.Linear_Interp(V_NNG3A!$H$4:$H$12,V_NNG3A!$I$4:$I$12,BF1734)</f>
        <v>Error reading input X value(s): The value is not a number</v>
      </c>
      <c r="BA1734" s="361" t="e">
        <f>(AZ1734/V_NNG3A!$I$8)*100</f>
        <v>#VALUE!</v>
      </c>
      <c r="BB1734" s="353" t="str">
        <f>_xll.SRS1Splines.Functions25.Linear_Interp(V_NNG3A!$H$4:$H$12,V_NNG3A!$J$4:$J$12,BF1734)</f>
        <v>Error reading input X value(s): The value is not a number</v>
      </c>
      <c r="BC1734" s="353">
        <f>IFERROR((AZ1734-V_NNG3A!$J$20) / (V_NNG3A!$J$19-V_NNG3A!$J$20) * 100, 0)</f>
        <v>0</v>
      </c>
      <c r="BD1734" s="353">
        <v>1050</v>
      </c>
      <c r="BE1734" s="353">
        <v>1047</v>
      </c>
      <c r="BF1734" s="428"/>
      <c r="BG1734" s="361">
        <v>0.31</v>
      </c>
      <c r="BH1734" s="426"/>
      <c r="BI1734" s="424"/>
      <c r="BJ1734" s="361">
        <v>4.3199999999999994</v>
      </c>
      <c r="BK1734" s="425"/>
      <c r="BL1734" s="425"/>
      <c r="BM1734" s="425">
        <f t="shared" si="29"/>
        <v>0</v>
      </c>
      <c r="BN1734" s="361" t="str">
        <f>_xll.SRS1Splines.Functions25.Linear_Interp(V_XNN1!$K$3:$K$8,V_XNN1!$L$3:$L$8,BT1734)</f>
        <v>Error reading input X value(s): The value is not a number</v>
      </c>
      <c r="BO1734" s="361" t="e">
        <f>(BN1734/V_XNN1!$L$7)*100</f>
        <v>#VALUE!</v>
      </c>
      <c r="BP1734" s="353" t="str">
        <f>_xll.SRS1Splines.Functions25.Linear_Interp(V_XNN1!$K$3:$K$8,V_XNN1!$M$3:$M$8,BT1734)</f>
        <v>Error reading input X value(s): The value is not a number</v>
      </c>
      <c r="BQ1734" s="353">
        <f>IFERROR((BN1734 - V_XNN1!$M$16) / (V_XNN1!$M$15- V_XNN1!$M$16) * 100, 0)</f>
        <v>0</v>
      </c>
      <c r="BR1734" s="353">
        <v>252</v>
      </c>
      <c r="BS1734" s="353">
        <v>249</v>
      </c>
      <c r="BT1734" s="428"/>
      <c r="BU1734" s="361">
        <v>0.33805200000000007</v>
      </c>
      <c r="BV1734" s="426"/>
      <c r="BW1734" s="424"/>
      <c r="BX1734" s="361">
        <v>2.4082271999999993</v>
      </c>
      <c r="BY1734" s="425"/>
      <c r="BZ1734" s="425"/>
      <c r="CA1734" s="425"/>
      <c r="CB1734" s="361" t="str">
        <f>_xll.SRS1Splines.Functions25.Linear_Interp(V_NSPC!$N$4:$N$67,V_NSPC!$P$4:$P$67,CI1734)</f>
        <v>Error reading input X value(s): The value is not a number</v>
      </c>
      <c r="CC1734" s="361" t="e">
        <f>(CB1734/V_NSPC!$T$5)*100</f>
        <v>#VALUE!</v>
      </c>
      <c r="CD1734" s="353" t="e">
        <f>CB1734-V_NSPC!$T$6</f>
        <v>#VALUE!</v>
      </c>
      <c r="CE1734" s="361">
        <f>IFERROR((CB1734 - V_NSPC!$T$6) / (V_NSPC!$T$5- V_NSPC!$T$6) * 100, 0)</f>
        <v>0</v>
      </c>
      <c r="CF1734" s="361">
        <v>995</v>
      </c>
      <c r="CG1734" s="361">
        <v>955</v>
      </c>
      <c r="CH1734" s="361"/>
      <c r="CI1734" s="429"/>
      <c r="CJ1734" s="361"/>
      <c r="CK1734" s="426"/>
      <c r="CL1734" s="424"/>
      <c r="CM1734" s="361">
        <v>2.4082271999999993</v>
      </c>
      <c r="CN1734" s="425"/>
      <c r="CO1734" s="425"/>
      <c r="CP1734" s="425"/>
      <c r="CQ1734" s="361" t="str">
        <f>_xll.SRS1Splines.Functions25.Linear_Interp(V_NSPC!$X$4:$X$46,V_NSPC!$Z$4:$Z$46,CX1734)</f>
        <v>Error reading input X value(s): The value is not a number</v>
      </c>
      <c r="CR1734" s="361" t="e">
        <f>(CQ1734/V_NSPC!$AD$5)*100</f>
        <v>#VALUE!</v>
      </c>
      <c r="CS1734" s="353" t="e">
        <f>CQ1734-V_NSPC!$AD$6</f>
        <v>#VALUE!</v>
      </c>
      <c r="CT1734" s="361">
        <f>IFERROR((CQ1734 - V_NSPC!$AD$6) / (V_NSPC!$AD$5- V_NSPC!$AD$6) * 100, 0)</f>
        <v>0</v>
      </c>
      <c r="CU1734" s="361">
        <v>909</v>
      </c>
      <c r="CV1734" s="361">
        <v>905</v>
      </c>
      <c r="CW1734" s="361"/>
      <c r="CX1734" s="429"/>
      <c r="CY1734" s="361">
        <v>3.6930666666666667</v>
      </c>
      <c r="CZ1734" s="426"/>
    </row>
    <row r="1735" spans="1:104">
      <c r="A1735" s="352">
        <v>46294</v>
      </c>
      <c r="B1735" s="430"/>
      <c r="C1735" s="420">
        <v>4.6223333333333327</v>
      </c>
      <c r="D1735" s="421"/>
      <c r="E1735" s="421"/>
      <c r="F1735" s="421"/>
      <c r="G1735" s="361" t="e">
        <f>_xll.SRS1Splines.Functions25.Linear_Interp(V_NEM!$R$687:$R$703,V_NEM!$T$687:$T$703,M1735)+_xll.SRS1Splines.Functions25.Linear_Interp(V_NEM!$AB$687:$AB$703,V_NEM!$AD$687:$AD$703,N1735)</f>
        <v>#VALUE!</v>
      </c>
      <c r="H1735" s="353" t="e">
        <f>(G1735/(V_NEM!$T$696+V_NEM!$AD$696))*100</f>
        <v>#VALUE!</v>
      </c>
      <c r="I1735" s="353" t="e">
        <f>G1735-(V_NEM!$T$694+V_NEM!$AD$694)</f>
        <v>#VALUE!</v>
      </c>
      <c r="J1735" s="353">
        <f>((IFERROR((_xll.SRS1Splines.Functions25.Linear_Interp(V_NEM!$R$687:$R$703,V_NEM!$T$687:$T$703,M1735) - V_NEM!$X$689) / (V_NEM!$X$688- V_NEM!$X$689) * 100, 0))+(IFERROR((_xll.SRS1Splines.Functions25.Linear_Interp(V_NEM!$AB$687:$AB$703,V_NEM!$AD$687:$AD$703,N1735) - V_NEM!$AH$689) / (V_NEM!$AH$688- V_NEM!$AH$689) * 100, 0)))/2</f>
        <v>0</v>
      </c>
      <c r="K1735" s="353">
        <v>784.3</v>
      </c>
      <c r="L1735" s="353">
        <v>781.8</v>
      </c>
      <c r="M1735" s="422"/>
      <c r="N1735" s="422"/>
      <c r="O1735" s="361">
        <v>2.864652833333333</v>
      </c>
      <c r="P1735" s="423"/>
      <c r="Q1735" s="424"/>
      <c r="R1735" s="361">
        <v>6.1949999999999994</v>
      </c>
      <c r="S1735" s="425"/>
      <c r="T1735" s="425"/>
      <c r="U1735" s="425"/>
      <c r="V1735" s="361" t="str">
        <f>_xll.SRS1Splines.Functions25.Linear_Interp(V_NK3!$P$8:$P$32,V_NK3!$R$8:$R$32,AC1735)</f>
        <v>Error reading input X value(s): The value is not a number</v>
      </c>
      <c r="W1735" s="361" t="e">
        <f>(V1735/V_NK3!$R$28)*100</f>
        <v>#VALUE!</v>
      </c>
      <c r="X1735" s="353" t="e">
        <f>V1735-V_NK3!$R$8</f>
        <v>#VALUE!</v>
      </c>
      <c r="Y1735" s="353">
        <f>IFERROR((V1735 - V_NK3!$V$10) / (V_NK3!$V$9- V_NK3!$V$10) * 100, 0)</f>
        <v>0</v>
      </c>
      <c r="Z1735" s="353">
        <v>541.79999999999995</v>
      </c>
      <c r="AA1735" s="353">
        <v>521</v>
      </c>
      <c r="AB1735" s="361">
        <v>529.10553272462471</v>
      </c>
      <c r="AC1735" s="422"/>
      <c r="AD1735" s="353">
        <v>0.9</v>
      </c>
      <c r="AE1735" s="426"/>
      <c r="AF1735" s="427"/>
      <c r="AG1735" s="361">
        <v>1.9136666666666666</v>
      </c>
      <c r="AH1735" s="425"/>
      <c r="AI1735" s="425"/>
      <c r="AJ1735" s="425"/>
      <c r="AK1735" s="361" t="str">
        <f>_xll.SRS1Splines.Functions25.Linear_Interp(V_NK2!$R$10:$R$21,V_NK2!$T$10:$T$21,AR1735)</f>
        <v>Error reading input X value(s): The value is not a number</v>
      </c>
      <c r="AL1735" s="361" t="e">
        <f>(AK1735/V_NK2!$T$18)*100</f>
        <v>#VALUE!</v>
      </c>
      <c r="AM1735" s="353" t="e">
        <f>AK1735-V_NK2!$T$11</f>
        <v>#VALUE!</v>
      </c>
      <c r="AN1735" s="353">
        <f>IFERROR((AK1735 - V_NK2!$X$12) / (V_NK2!$X$11- V_NK2!$X$12) * 100, 0)</f>
        <v>0</v>
      </c>
      <c r="AO1735" s="353">
        <v>427</v>
      </c>
      <c r="AP1735" s="353">
        <v>420</v>
      </c>
      <c r="AQ1735" s="353"/>
      <c r="AR1735" s="422"/>
      <c r="AS1735" s="361">
        <v>1.3</v>
      </c>
      <c r="AT1735" s="426"/>
      <c r="AU1735" s="424"/>
      <c r="AV1735" s="361">
        <v>0.88041599999999998</v>
      </c>
      <c r="AW1735" s="425"/>
      <c r="AX1735" s="425"/>
      <c r="AY1735" s="425"/>
      <c r="AZ1735" s="361" t="str">
        <f>_xll.SRS1Splines.Functions25.Linear_Interp(V_NNG3A!$H$4:$H$12,V_NNG3A!$I$4:$I$12,BF1735)</f>
        <v>Error reading input X value(s): The value is not a number</v>
      </c>
      <c r="BA1735" s="361" t="e">
        <f>(AZ1735/V_NNG3A!$I$8)*100</f>
        <v>#VALUE!</v>
      </c>
      <c r="BB1735" s="353" t="str">
        <f>_xll.SRS1Splines.Functions25.Linear_Interp(V_NNG3A!$H$4:$H$12,V_NNG3A!$J$4:$J$12,BF1735)</f>
        <v>Error reading input X value(s): The value is not a number</v>
      </c>
      <c r="BC1735" s="353">
        <f>IFERROR((AZ1735-V_NNG3A!$J$20) / (V_NNG3A!$J$19-V_NNG3A!$J$20) * 100, 0)</f>
        <v>0</v>
      </c>
      <c r="BD1735" s="353">
        <v>1050</v>
      </c>
      <c r="BE1735" s="353">
        <v>1047</v>
      </c>
      <c r="BF1735" s="428"/>
      <c r="BG1735" s="361">
        <v>0.31</v>
      </c>
      <c r="BH1735" s="426"/>
      <c r="BI1735" s="424"/>
      <c r="BJ1735" s="361">
        <v>4.3199999999999994</v>
      </c>
      <c r="BK1735" s="425"/>
      <c r="BL1735" s="425"/>
      <c r="BM1735" s="425">
        <f t="shared" si="29"/>
        <v>0</v>
      </c>
      <c r="BN1735" s="361" t="str">
        <f>_xll.SRS1Splines.Functions25.Linear_Interp(V_XNN1!$K$3:$K$8,V_XNN1!$L$3:$L$8,BT1735)</f>
        <v>Error reading input X value(s): The value is not a number</v>
      </c>
      <c r="BO1735" s="361" t="e">
        <f>(BN1735/V_XNN1!$L$7)*100</f>
        <v>#VALUE!</v>
      </c>
      <c r="BP1735" s="353" t="str">
        <f>_xll.SRS1Splines.Functions25.Linear_Interp(V_XNN1!$K$3:$K$8,V_XNN1!$M$3:$M$8,BT1735)</f>
        <v>Error reading input X value(s): The value is not a number</v>
      </c>
      <c r="BQ1735" s="353">
        <f>IFERROR((BN1735 - V_XNN1!$M$16) / (V_XNN1!$M$15- V_XNN1!$M$16) * 100, 0)</f>
        <v>0</v>
      </c>
      <c r="BR1735" s="353">
        <v>252</v>
      </c>
      <c r="BS1735" s="353">
        <v>249</v>
      </c>
      <c r="BT1735" s="428"/>
      <c r="BU1735" s="361">
        <v>0.33805200000000007</v>
      </c>
      <c r="BV1735" s="426"/>
      <c r="BW1735" s="424"/>
      <c r="BX1735" s="361">
        <v>2.4082271999999993</v>
      </c>
      <c r="BY1735" s="425"/>
      <c r="BZ1735" s="425"/>
      <c r="CA1735" s="425"/>
      <c r="CB1735" s="361" t="str">
        <f>_xll.SRS1Splines.Functions25.Linear_Interp(V_NSPC!$N$4:$N$67,V_NSPC!$P$4:$P$67,CI1735)</f>
        <v>Error reading input X value(s): The value is not a number</v>
      </c>
      <c r="CC1735" s="361" t="e">
        <f>(CB1735/V_NSPC!$T$5)*100</f>
        <v>#VALUE!</v>
      </c>
      <c r="CD1735" s="353" t="e">
        <f>CB1735-V_NSPC!$T$6</f>
        <v>#VALUE!</v>
      </c>
      <c r="CE1735" s="361">
        <f>IFERROR((CB1735 - V_NSPC!$T$6) / (V_NSPC!$T$5- V_NSPC!$T$6) * 100, 0)</f>
        <v>0</v>
      </c>
      <c r="CF1735" s="361">
        <v>995</v>
      </c>
      <c r="CG1735" s="361">
        <v>955</v>
      </c>
      <c r="CH1735" s="361"/>
      <c r="CI1735" s="429"/>
      <c r="CJ1735" s="361"/>
      <c r="CK1735" s="426"/>
      <c r="CL1735" s="424"/>
      <c r="CM1735" s="361">
        <v>2.4082271999999993</v>
      </c>
      <c r="CN1735" s="425"/>
      <c r="CO1735" s="425"/>
      <c r="CP1735" s="425"/>
      <c r="CQ1735" s="361" t="str">
        <f>_xll.SRS1Splines.Functions25.Linear_Interp(V_NSPC!$X$4:$X$46,V_NSPC!$Z$4:$Z$46,CX1735)</f>
        <v>Error reading input X value(s): The value is not a number</v>
      </c>
      <c r="CR1735" s="361" t="e">
        <f>(CQ1735/V_NSPC!$AD$5)*100</f>
        <v>#VALUE!</v>
      </c>
      <c r="CS1735" s="353" t="e">
        <f>CQ1735-V_NSPC!$AD$6</f>
        <v>#VALUE!</v>
      </c>
      <c r="CT1735" s="361">
        <f>IFERROR((CQ1735 - V_NSPC!$AD$6) / (V_NSPC!$AD$5- V_NSPC!$AD$6) * 100, 0)</f>
        <v>0</v>
      </c>
      <c r="CU1735" s="361">
        <v>909</v>
      </c>
      <c r="CV1735" s="361">
        <v>905</v>
      </c>
      <c r="CW1735" s="361"/>
      <c r="CX1735" s="429"/>
      <c r="CY1735" s="361">
        <v>3.6930666666666667</v>
      </c>
      <c r="CZ1735" s="426"/>
    </row>
    <row r="1736" spans="1:104">
      <c r="A1736" s="352">
        <v>46295</v>
      </c>
      <c r="B1736" s="430"/>
      <c r="C1736" s="420">
        <v>4.6223333333333327</v>
      </c>
      <c r="D1736" s="421"/>
      <c r="E1736" s="421"/>
      <c r="F1736" s="421"/>
      <c r="G1736" s="361" t="e">
        <f>_xll.SRS1Splines.Functions25.Linear_Interp(V_NEM!$R$687:$R$703,V_NEM!$T$687:$T$703,M1736)+_xll.SRS1Splines.Functions25.Linear_Interp(V_NEM!$AB$687:$AB$703,V_NEM!$AD$687:$AD$703,N1736)</f>
        <v>#VALUE!</v>
      </c>
      <c r="H1736" s="353" t="e">
        <f>(G1736/(V_NEM!$T$696+V_NEM!$AD$696))*100</f>
        <v>#VALUE!</v>
      </c>
      <c r="I1736" s="353" t="e">
        <f>G1736-(V_NEM!$T$694+V_NEM!$AD$694)</f>
        <v>#VALUE!</v>
      </c>
      <c r="J1736" s="353">
        <f>((IFERROR((_xll.SRS1Splines.Functions25.Linear_Interp(V_NEM!$R$687:$R$703,V_NEM!$T$687:$T$703,M1736) - V_NEM!$X$689) / (V_NEM!$X$688- V_NEM!$X$689) * 100, 0))+(IFERROR((_xll.SRS1Splines.Functions25.Linear_Interp(V_NEM!$AB$687:$AB$703,V_NEM!$AD$687:$AD$703,N1736) - V_NEM!$AH$689) / (V_NEM!$AH$688- V_NEM!$AH$689) * 100, 0)))/2</f>
        <v>0</v>
      </c>
      <c r="K1736" s="353">
        <v>784.3</v>
      </c>
      <c r="L1736" s="353">
        <v>781.8</v>
      </c>
      <c r="M1736" s="422"/>
      <c r="N1736" s="422"/>
      <c r="O1736" s="361">
        <v>2.864652833333333</v>
      </c>
      <c r="P1736" s="423"/>
      <c r="Q1736" s="424"/>
      <c r="R1736" s="361">
        <v>6.1949999999999994</v>
      </c>
      <c r="S1736" s="425"/>
      <c r="T1736" s="425"/>
      <c r="U1736" s="425"/>
      <c r="V1736" s="361" t="str">
        <f>_xll.SRS1Splines.Functions25.Linear_Interp(V_NK3!$P$8:$P$32,V_NK3!$R$8:$R$32,AC1736)</f>
        <v>Error reading input X value(s): The value is not a number</v>
      </c>
      <c r="W1736" s="361" t="e">
        <f>(V1736/V_NK3!$R$28)*100</f>
        <v>#VALUE!</v>
      </c>
      <c r="X1736" s="353" t="e">
        <f>V1736-V_NK3!$R$8</f>
        <v>#VALUE!</v>
      </c>
      <c r="Y1736" s="353">
        <f>IFERROR((V1736 - V_NK3!$V$10) / (V_NK3!$V$9- V_NK3!$V$10) * 100, 0)</f>
        <v>0</v>
      </c>
      <c r="Z1736" s="353">
        <v>541.79999999999995</v>
      </c>
      <c r="AA1736" s="353">
        <v>521</v>
      </c>
      <c r="AB1736" s="361">
        <v>529.10553272462471</v>
      </c>
      <c r="AC1736" s="422"/>
      <c r="AD1736" s="353">
        <v>0.9</v>
      </c>
      <c r="AE1736" s="426"/>
      <c r="AF1736" s="427"/>
      <c r="AG1736" s="361">
        <v>1.9136666666666666</v>
      </c>
      <c r="AH1736" s="425"/>
      <c r="AI1736" s="425"/>
      <c r="AJ1736" s="425"/>
      <c r="AK1736" s="361" t="str">
        <f>_xll.SRS1Splines.Functions25.Linear_Interp(V_NK2!$R$10:$R$21,V_NK2!$T$10:$T$21,AR1736)</f>
        <v>Error reading input X value(s): The value is not a number</v>
      </c>
      <c r="AL1736" s="361" t="e">
        <f>(AK1736/V_NK2!$T$18)*100</f>
        <v>#VALUE!</v>
      </c>
      <c r="AM1736" s="353" t="e">
        <f>AK1736-V_NK2!$T$11</f>
        <v>#VALUE!</v>
      </c>
      <c r="AN1736" s="353">
        <f>IFERROR((AK1736 - V_NK2!$X$12) / (V_NK2!$X$11- V_NK2!$X$12) * 100, 0)</f>
        <v>0</v>
      </c>
      <c r="AO1736" s="353">
        <v>427</v>
      </c>
      <c r="AP1736" s="353">
        <v>420</v>
      </c>
      <c r="AQ1736" s="353"/>
      <c r="AR1736" s="422"/>
      <c r="AS1736" s="361">
        <v>1.3</v>
      </c>
      <c r="AT1736" s="426"/>
      <c r="AU1736" s="424"/>
      <c r="AV1736" s="361">
        <v>0.88041599999999998</v>
      </c>
      <c r="AW1736" s="425"/>
      <c r="AX1736" s="425"/>
      <c r="AY1736" s="425"/>
      <c r="AZ1736" s="361" t="str">
        <f>_xll.SRS1Splines.Functions25.Linear_Interp(V_NNG3A!$H$4:$H$12,V_NNG3A!$I$4:$I$12,BF1736)</f>
        <v>Error reading input X value(s): The value is not a number</v>
      </c>
      <c r="BA1736" s="361" t="e">
        <f>(AZ1736/V_NNG3A!$I$8)*100</f>
        <v>#VALUE!</v>
      </c>
      <c r="BB1736" s="353" t="str">
        <f>_xll.SRS1Splines.Functions25.Linear_Interp(V_NNG3A!$H$4:$H$12,V_NNG3A!$J$4:$J$12,BF1736)</f>
        <v>Error reading input X value(s): The value is not a number</v>
      </c>
      <c r="BC1736" s="353">
        <f>IFERROR((AZ1736-V_NNG3A!$J$20) / (V_NNG3A!$J$19-V_NNG3A!$J$20) * 100, 0)</f>
        <v>0</v>
      </c>
      <c r="BD1736" s="353">
        <v>1050</v>
      </c>
      <c r="BE1736" s="353">
        <v>1047</v>
      </c>
      <c r="BF1736" s="428"/>
      <c r="BG1736" s="361">
        <v>0.31</v>
      </c>
      <c r="BH1736" s="426"/>
      <c r="BI1736" s="424"/>
      <c r="BJ1736" s="361">
        <v>4.3199999999999994</v>
      </c>
      <c r="BK1736" s="425"/>
      <c r="BL1736" s="425"/>
      <c r="BM1736" s="425">
        <f t="shared" si="29"/>
        <v>0</v>
      </c>
      <c r="BN1736" s="361" t="str">
        <f>_xll.SRS1Splines.Functions25.Linear_Interp(V_XNN1!$K$3:$K$8,V_XNN1!$L$3:$L$8,BT1736)</f>
        <v>Error reading input X value(s): The value is not a number</v>
      </c>
      <c r="BO1736" s="361" t="e">
        <f>(BN1736/V_XNN1!$L$7)*100</f>
        <v>#VALUE!</v>
      </c>
      <c r="BP1736" s="353" t="str">
        <f>_xll.SRS1Splines.Functions25.Linear_Interp(V_XNN1!$K$3:$K$8,V_XNN1!$M$3:$M$8,BT1736)</f>
        <v>Error reading input X value(s): The value is not a number</v>
      </c>
      <c r="BQ1736" s="353">
        <f>IFERROR((BN1736 - V_XNN1!$M$16) / (V_XNN1!$M$15- V_XNN1!$M$16) * 100, 0)</f>
        <v>0</v>
      </c>
      <c r="BR1736" s="353">
        <v>252</v>
      </c>
      <c r="BS1736" s="353">
        <v>249</v>
      </c>
      <c r="BT1736" s="428"/>
      <c r="BU1736" s="361">
        <v>0.33805200000000007</v>
      </c>
      <c r="BV1736" s="426"/>
      <c r="BW1736" s="424"/>
      <c r="BX1736" s="361">
        <v>2.4082271999999993</v>
      </c>
      <c r="BY1736" s="425"/>
      <c r="BZ1736" s="425"/>
      <c r="CA1736" s="425"/>
      <c r="CB1736" s="361" t="str">
        <f>_xll.SRS1Splines.Functions25.Linear_Interp(V_NSPC!$N$4:$N$67,V_NSPC!$P$4:$P$67,CI1736)</f>
        <v>Error reading input X value(s): The value is not a number</v>
      </c>
      <c r="CC1736" s="361" t="e">
        <f>(CB1736/V_NSPC!$T$5)*100</f>
        <v>#VALUE!</v>
      </c>
      <c r="CD1736" s="353" t="e">
        <f>CB1736-V_NSPC!$T$6</f>
        <v>#VALUE!</v>
      </c>
      <c r="CE1736" s="361">
        <f>IFERROR((CB1736 - V_NSPC!$T$6) / (V_NSPC!$T$5- V_NSPC!$T$6) * 100, 0)</f>
        <v>0</v>
      </c>
      <c r="CF1736" s="361">
        <v>995</v>
      </c>
      <c r="CG1736" s="361">
        <v>955</v>
      </c>
      <c r="CH1736" s="361"/>
      <c r="CI1736" s="429"/>
      <c r="CJ1736" s="361"/>
      <c r="CK1736" s="426"/>
      <c r="CL1736" s="424"/>
      <c r="CM1736" s="361">
        <v>2.4082271999999993</v>
      </c>
      <c r="CN1736" s="425"/>
      <c r="CO1736" s="425"/>
      <c r="CP1736" s="425"/>
      <c r="CQ1736" s="361" t="str">
        <f>_xll.SRS1Splines.Functions25.Linear_Interp(V_NSPC!$X$4:$X$46,V_NSPC!$Z$4:$Z$46,CX1736)</f>
        <v>Error reading input X value(s): The value is not a number</v>
      </c>
      <c r="CR1736" s="361" t="e">
        <f>(CQ1736/V_NSPC!$AD$5)*100</f>
        <v>#VALUE!</v>
      </c>
      <c r="CS1736" s="353" t="e">
        <f>CQ1736-V_NSPC!$AD$6</f>
        <v>#VALUE!</v>
      </c>
      <c r="CT1736" s="361">
        <f>IFERROR((CQ1736 - V_NSPC!$AD$6) / (V_NSPC!$AD$5- V_NSPC!$AD$6) * 100, 0)</f>
        <v>0</v>
      </c>
      <c r="CU1736" s="361">
        <v>909</v>
      </c>
      <c r="CV1736" s="361">
        <v>905</v>
      </c>
      <c r="CW1736" s="361"/>
      <c r="CX1736" s="429"/>
      <c r="CY1736" s="361">
        <v>3.6930666666666667</v>
      </c>
      <c r="CZ1736" s="426"/>
    </row>
    <row r="1737" spans="1:104">
      <c r="A1737" s="352">
        <v>46296</v>
      </c>
      <c r="B1737" s="430"/>
      <c r="C1737" s="420">
        <v>2.8116129032258064</v>
      </c>
      <c r="D1737" s="421"/>
      <c r="E1737" s="421"/>
      <c r="F1737" s="421"/>
      <c r="G1737" s="361" t="e">
        <f>_xll.SRS1Splines.Functions25.Linear_Interp(V_NEM!$R$687:$R$703,V_NEM!$T$687:$T$703,M1737)+_xll.SRS1Splines.Functions25.Linear_Interp(V_NEM!$AB$687:$AB$703,V_NEM!$AD$687:$AD$703,N1737)</f>
        <v>#VALUE!</v>
      </c>
      <c r="H1737" s="353" t="e">
        <f>(G1737/(V_NEM!$T$696+V_NEM!$AD$696))*100</f>
        <v>#VALUE!</v>
      </c>
      <c r="I1737" s="353" t="e">
        <f>G1737-(V_NEM!$T$694+V_NEM!$AD$694)</f>
        <v>#VALUE!</v>
      </c>
      <c r="J1737" s="353">
        <f>((IFERROR((_xll.SRS1Splines.Functions25.Linear_Interp(V_NEM!$R$687:$R$703,V_NEM!$T$687:$T$703,M1737) - V_NEM!$X$689) / (V_NEM!$X$688- V_NEM!$X$689) * 100, 0))+(IFERROR((_xll.SRS1Splines.Functions25.Linear_Interp(V_NEM!$AB$687:$AB$703,V_NEM!$AD$687:$AD$703,N1737) - V_NEM!$AH$689) / (V_NEM!$AH$688- V_NEM!$AH$689) * 100, 0)))/2</f>
        <v>0</v>
      </c>
      <c r="K1737" s="353">
        <v>784.3</v>
      </c>
      <c r="L1737" s="353">
        <v>781.8</v>
      </c>
      <c r="M1737" s="422"/>
      <c r="N1737" s="422"/>
      <c r="O1737" s="361">
        <v>2.4098092580645161</v>
      </c>
      <c r="P1737" s="423"/>
      <c r="Q1737" s="424"/>
      <c r="R1737" s="361">
        <v>4.0954838709677421</v>
      </c>
      <c r="S1737" s="425"/>
      <c r="T1737" s="425"/>
      <c r="U1737" s="425"/>
      <c r="V1737" s="361" t="str">
        <f>_xll.SRS1Splines.Functions25.Linear_Interp(V_NK3!$P$8:$P$32,V_NK3!$R$8:$R$32,AC1737)</f>
        <v>Error reading input X value(s): The value is not a number</v>
      </c>
      <c r="W1737" s="361" t="e">
        <f>(V1737/V_NK3!$R$28)*100</f>
        <v>#VALUE!</v>
      </c>
      <c r="X1737" s="353" t="e">
        <f>V1737-V_NK3!$R$8</f>
        <v>#VALUE!</v>
      </c>
      <c r="Y1737" s="353">
        <f>IFERROR((V1737 - V_NK3!$V$10) / (V_NK3!$V$9- V_NK3!$V$10) * 100, 0)</f>
        <v>0</v>
      </c>
      <c r="Z1737" s="353">
        <v>541.79999999999995</v>
      </c>
      <c r="AA1737" s="353">
        <v>521</v>
      </c>
      <c r="AB1737" s="361">
        <v>529.10553272462471</v>
      </c>
      <c r="AC1737" s="422"/>
      <c r="AD1737" s="353">
        <v>0.967741935483871</v>
      </c>
      <c r="AE1737" s="426"/>
      <c r="AF1737" s="427"/>
      <c r="AG1737" s="361">
        <v>1.3219354838709676</v>
      </c>
      <c r="AH1737" s="425"/>
      <c r="AI1737" s="425"/>
      <c r="AJ1737" s="425"/>
      <c r="AK1737" s="361" t="str">
        <f>_xll.SRS1Splines.Functions25.Linear_Interp(V_NK2!$R$10:$R$21,V_NK2!$T$10:$T$21,AR1737)</f>
        <v>Error reading input X value(s): The value is not a number</v>
      </c>
      <c r="AL1737" s="361" t="e">
        <f>(AK1737/V_NK2!$T$18)*100</f>
        <v>#VALUE!</v>
      </c>
      <c r="AM1737" s="353" t="e">
        <f>AK1737-V_NK2!$T$11</f>
        <v>#VALUE!</v>
      </c>
      <c r="AN1737" s="353">
        <f>IFERROR((AK1737 - V_NK2!$X$12) / (V_NK2!$X$11- V_NK2!$X$12) * 100, 0)</f>
        <v>0</v>
      </c>
      <c r="AO1737" s="353">
        <v>427</v>
      </c>
      <c r="AP1737" s="353">
        <v>420</v>
      </c>
      <c r="AQ1737" s="353"/>
      <c r="AR1737" s="422"/>
      <c r="AS1737" s="361">
        <v>1.1935483870967742</v>
      </c>
      <c r="AT1737" s="426"/>
      <c r="AU1737" s="424"/>
      <c r="AV1737" s="361">
        <v>0.75168000000000001</v>
      </c>
      <c r="AW1737" s="425"/>
      <c r="AX1737" s="425"/>
      <c r="AY1737" s="425"/>
      <c r="AZ1737" s="361" t="str">
        <f>_xll.SRS1Splines.Functions25.Linear_Interp(V_NNG3A!$H$4:$H$12,V_NNG3A!$I$4:$I$12,BF1737)</f>
        <v>Error reading input X value(s): The value is not a number</v>
      </c>
      <c r="BA1737" s="361" t="e">
        <f>(AZ1737/V_NNG3A!$I$8)*100</f>
        <v>#VALUE!</v>
      </c>
      <c r="BB1737" s="353" t="str">
        <f>_xll.SRS1Splines.Functions25.Linear_Interp(V_NNG3A!$H$4:$H$12,V_NNG3A!$J$4:$J$12,BF1737)</f>
        <v>Error reading input X value(s): The value is not a number</v>
      </c>
      <c r="BC1737" s="353">
        <f>IFERROR((AZ1737-V_NNG3A!$J$20) / (V_NNG3A!$J$19-V_NNG3A!$J$20) * 100, 0)</f>
        <v>0</v>
      </c>
      <c r="BD1737" s="353">
        <v>1050</v>
      </c>
      <c r="BE1737" s="353">
        <v>1047</v>
      </c>
      <c r="BF1737" s="428"/>
      <c r="BG1737" s="361">
        <v>0.26612903225806445</v>
      </c>
      <c r="BH1737" s="426"/>
      <c r="BI1737" s="424"/>
      <c r="BJ1737" s="361">
        <v>4.201632</v>
      </c>
      <c r="BK1737" s="425"/>
      <c r="BL1737" s="425"/>
      <c r="BM1737" s="425">
        <f t="shared" si="29"/>
        <v>0</v>
      </c>
      <c r="BN1737" s="361" t="str">
        <f>_xll.SRS1Splines.Functions25.Linear_Interp(V_XNN1!$K$3:$K$8,V_XNN1!$L$3:$L$8,BT1737)</f>
        <v>Error reading input X value(s): The value is not a number</v>
      </c>
      <c r="BO1737" s="361" t="e">
        <f>(BN1737/V_XNN1!$L$7)*100</f>
        <v>#VALUE!</v>
      </c>
      <c r="BP1737" s="353" t="str">
        <f>_xll.SRS1Splines.Functions25.Linear_Interp(V_XNN1!$K$3:$K$8,V_XNN1!$M$3:$M$8,BT1737)</f>
        <v>Error reading input X value(s): The value is not a number</v>
      </c>
      <c r="BQ1737" s="353">
        <f>IFERROR((BN1737 - V_XNN1!$M$16) / (V_XNN1!$M$15- V_XNN1!$M$16) * 100, 0)</f>
        <v>0</v>
      </c>
      <c r="BR1737" s="353">
        <v>252</v>
      </c>
      <c r="BS1737" s="353">
        <v>249</v>
      </c>
      <c r="BT1737" s="428"/>
      <c r="BU1737" s="361">
        <v>0.33805200000000002</v>
      </c>
      <c r="BV1737" s="426"/>
      <c r="BW1737" s="424"/>
      <c r="BX1737" s="361">
        <v>1.2599280000000002</v>
      </c>
      <c r="BY1737" s="425"/>
      <c r="BZ1737" s="425"/>
      <c r="CA1737" s="425"/>
      <c r="CB1737" s="361" t="str">
        <f>_xll.SRS1Splines.Functions25.Linear_Interp(V_NSPC!$N$4:$N$67,V_NSPC!$P$4:$P$67,CI1737)</f>
        <v>Error reading input X value(s): The value is not a number</v>
      </c>
      <c r="CC1737" s="361" t="e">
        <f>(CB1737/V_NSPC!$T$5)*100</f>
        <v>#VALUE!</v>
      </c>
      <c r="CD1737" s="353" t="e">
        <f>CB1737-V_NSPC!$T$6</f>
        <v>#VALUE!</v>
      </c>
      <c r="CE1737" s="361">
        <f>IFERROR((CB1737 - V_NSPC!$T$6) / (V_NSPC!$T$5- V_NSPC!$T$6) * 100, 0)</f>
        <v>0</v>
      </c>
      <c r="CF1737" s="361">
        <v>995</v>
      </c>
      <c r="CG1737" s="361">
        <v>955</v>
      </c>
      <c r="CH1737" s="361"/>
      <c r="CI1737" s="429"/>
      <c r="CJ1737" s="361"/>
      <c r="CK1737" s="426"/>
      <c r="CL1737" s="424"/>
      <c r="CM1737" s="361">
        <v>1.2599280000000002</v>
      </c>
      <c r="CN1737" s="425"/>
      <c r="CO1737" s="425"/>
      <c r="CP1737" s="425"/>
      <c r="CQ1737" s="361" t="str">
        <f>_xll.SRS1Splines.Functions25.Linear_Interp(V_NSPC!$X$4:$X$46,V_NSPC!$Z$4:$Z$46,CX1737)</f>
        <v>Error reading input X value(s): The value is not a number</v>
      </c>
      <c r="CR1737" s="361" t="e">
        <f>(CQ1737/V_NSPC!$AD$5)*100</f>
        <v>#VALUE!</v>
      </c>
      <c r="CS1737" s="353" t="e">
        <f>CQ1737-V_NSPC!$AD$6</f>
        <v>#VALUE!</v>
      </c>
      <c r="CT1737" s="361">
        <f>IFERROR((CQ1737 - V_NSPC!$AD$6) / (V_NSPC!$AD$5- V_NSPC!$AD$6) * 100, 0)</f>
        <v>0</v>
      </c>
      <c r="CU1737" s="361">
        <v>909</v>
      </c>
      <c r="CV1737" s="361">
        <v>905</v>
      </c>
      <c r="CW1737" s="361"/>
      <c r="CX1737" s="429"/>
      <c r="CY1737" s="361">
        <v>2.2560000000000002</v>
      </c>
      <c r="CZ1737" s="426"/>
    </row>
    <row r="1738" spans="1:104">
      <c r="A1738" s="352">
        <v>46297</v>
      </c>
      <c r="B1738" s="430"/>
      <c r="C1738" s="420">
        <v>2.8116129032258064</v>
      </c>
      <c r="D1738" s="421"/>
      <c r="E1738" s="421"/>
      <c r="F1738" s="421"/>
      <c r="G1738" s="361" t="e">
        <f>_xll.SRS1Splines.Functions25.Linear_Interp(V_NEM!$R$687:$R$703,V_NEM!$T$687:$T$703,M1738)+_xll.SRS1Splines.Functions25.Linear_Interp(V_NEM!$AB$687:$AB$703,V_NEM!$AD$687:$AD$703,N1738)</f>
        <v>#VALUE!</v>
      </c>
      <c r="H1738" s="353" t="e">
        <f>(G1738/(V_NEM!$T$696+V_NEM!$AD$696))*100</f>
        <v>#VALUE!</v>
      </c>
      <c r="I1738" s="353" t="e">
        <f>G1738-(V_NEM!$T$694+V_NEM!$AD$694)</f>
        <v>#VALUE!</v>
      </c>
      <c r="J1738" s="353">
        <f>((IFERROR((_xll.SRS1Splines.Functions25.Linear_Interp(V_NEM!$R$687:$R$703,V_NEM!$T$687:$T$703,M1738) - V_NEM!$X$689) / (V_NEM!$X$688- V_NEM!$X$689) * 100, 0))+(IFERROR((_xll.SRS1Splines.Functions25.Linear_Interp(V_NEM!$AB$687:$AB$703,V_NEM!$AD$687:$AD$703,N1738) - V_NEM!$AH$689) / (V_NEM!$AH$688- V_NEM!$AH$689) * 100, 0)))/2</f>
        <v>0</v>
      </c>
      <c r="K1738" s="353">
        <v>784.3</v>
      </c>
      <c r="L1738" s="353">
        <v>781.8</v>
      </c>
      <c r="M1738" s="422"/>
      <c r="N1738" s="422"/>
      <c r="O1738" s="361">
        <v>2.4098092580645161</v>
      </c>
      <c r="P1738" s="423"/>
      <c r="Q1738" s="424"/>
      <c r="R1738" s="361">
        <v>4.0954838709677421</v>
      </c>
      <c r="S1738" s="425"/>
      <c r="T1738" s="425"/>
      <c r="U1738" s="425"/>
      <c r="V1738" s="361" t="str">
        <f>_xll.SRS1Splines.Functions25.Linear_Interp(V_NK3!$P$8:$P$32,V_NK3!$R$8:$R$32,AC1738)</f>
        <v>Error reading input X value(s): The value is not a number</v>
      </c>
      <c r="W1738" s="361" t="e">
        <f>(V1738/V_NK3!$R$28)*100</f>
        <v>#VALUE!</v>
      </c>
      <c r="X1738" s="353" t="e">
        <f>V1738-V_NK3!$R$8</f>
        <v>#VALUE!</v>
      </c>
      <c r="Y1738" s="353">
        <f>IFERROR((V1738 - V_NK3!$V$10) / (V_NK3!$V$9- V_NK3!$V$10) * 100, 0)</f>
        <v>0</v>
      </c>
      <c r="Z1738" s="353">
        <v>541.79999999999995</v>
      </c>
      <c r="AA1738" s="353">
        <v>521</v>
      </c>
      <c r="AB1738" s="361">
        <v>529.10553272462471</v>
      </c>
      <c r="AC1738" s="422"/>
      <c r="AD1738" s="353">
        <v>0.967741935483871</v>
      </c>
      <c r="AE1738" s="426"/>
      <c r="AF1738" s="427"/>
      <c r="AG1738" s="361">
        <v>1.3219354838709676</v>
      </c>
      <c r="AH1738" s="425"/>
      <c r="AI1738" s="425"/>
      <c r="AJ1738" s="425"/>
      <c r="AK1738" s="361" t="str">
        <f>_xll.SRS1Splines.Functions25.Linear_Interp(V_NK2!$R$10:$R$21,V_NK2!$T$10:$T$21,AR1738)</f>
        <v>Error reading input X value(s): The value is not a number</v>
      </c>
      <c r="AL1738" s="361" t="e">
        <f>(AK1738/V_NK2!$T$18)*100</f>
        <v>#VALUE!</v>
      </c>
      <c r="AM1738" s="353" t="e">
        <f>AK1738-V_NK2!$T$11</f>
        <v>#VALUE!</v>
      </c>
      <c r="AN1738" s="353">
        <f>IFERROR((AK1738 - V_NK2!$X$12) / (V_NK2!$X$11- V_NK2!$X$12) * 100, 0)</f>
        <v>0</v>
      </c>
      <c r="AO1738" s="353">
        <v>427</v>
      </c>
      <c r="AP1738" s="353">
        <v>420</v>
      </c>
      <c r="AQ1738" s="353"/>
      <c r="AR1738" s="422"/>
      <c r="AS1738" s="361">
        <v>1.1935483870967742</v>
      </c>
      <c r="AT1738" s="426"/>
      <c r="AU1738" s="424"/>
      <c r="AV1738" s="361">
        <v>0.75168000000000001</v>
      </c>
      <c r="AW1738" s="425"/>
      <c r="AX1738" s="425"/>
      <c r="AY1738" s="425"/>
      <c r="AZ1738" s="361" t="str">
        <f>_xll.SRS1Splines.Functions25.Linear_Interp(V_NNG3A!$H$4:$H$12,V_NNG3A!$I$4:$I$12,BF1738)</f>
        <v>Error reading input X value(s): The value is not a number</v>
      </c>
      <c r="BA1738" s="361" t="e">
        <f>(AZ1738/V_NNG3A!$I$8)*100</f>
        <v>#VALUE!</v>
      </c>
      <c r="BB1738" s="353" t="str">
        <f>_xll.SRS1Splines.Functions25.Linear_Interp(V_NNG3A!$H$4:$H$12,V_NNG3A!$J$4:$J$12,BF1738)</f>
        <v>Error reading input X value(s): The value is not a number</v>
      </c>
      <c r="BC1738" s="353">
        <f>IFERROR((AZ1738-V_NNG3A!$J$20) / (V_NNG3A!$J$19-V_NNG3A!$J$20) * 100, 0)</f>
        <v>0</v>
      </c>
      <c r="BD1738" s="353">
        <v>1050</v>
      </c>
      <c r="BE1738" s="353">
        <v>1047</v>
      </c>
      <c r="BF1738" s="428"/>
      <c r="BG1738" s="361">
        <v>0.26612903225806445</v>
      </c>
      <c r="BH1738" s="426"/>
      <c r="BI1738" s="424"/>
      <c r="BJ1738" s="361">
        <v>4.201632</v>
      </c>
      <c r="BK1738" s="425"/>
      <c r="BL1738" s="425"/>
      <c r="BM1738" s="425">
        <f t="shared" si="29"/>
        <v>0</v>
      </c>
      <c r="BN1738" s="361" t="str">
        <f>_xll.SRS1Splines.Functions25.Linear_Interp(V_XNN1!$K$3:$K$8,V_XNN1!$L$3:$L$8,BT1738)</f>
        <v>Error reading input X value(s): The value is not a number</v>
      </c>
      <c r="BO1738" s="361" t="e">
        <f>(BN1738/V_XNN1!$L$7)*100</f>
        <v>#VALUE!</v>
      </c>
      <c r="BP1738" s="353" t="str">
        <f>_xll.SRS1Splines.Functions25.Linear_Interp(V_XNN1!$K$3:$K$8,V_XNN1!$M$3:$M$8,BT1738)</f>
        <v>Error reading input X value(s): The value is not a number</v>
      </c>
      <c r="BQ1738" s="353">
        <f>IFERROR((BN1738 - V_XNN1!$M$16) / (V_XNN1!$M$15- V_XNN1!$M$16) * 100, 0)</f>
        <v>0</v>
      </c>
      <c r="BR1738" s="353">
        <v>252</v>
      </c>
      <c r="BS1738" s="353">
        <v>249</v>
      </c>
      <c r="BT1738" s="428"/>
      <c r="BU1738" s="361">
        <v>0.33805200000000002</v>
      </c>
      <c r="BV1738" s="426"/>
      <c r="BW1738" s="424"/>
      <c r="BX1738" s="361">
        <v>1.2599280000000002</v>
      </c>
      <c r="BY1738" s="425"/>
      <c r="BZ1738" s="425"/>
      <c r="CA1738" s="425"/>
      <c r="CB1738" s="361" t="str">
        <f>_xll.SRS1Splines.Functions25.Linear_Interp(V_NSPC!$N$4:$N$67,V_NSPC!$P$4:$P$67,CI1738)</f>
        <v>Error reading input X value(s): The value is not a number</v>
      </c>
      <c r="CC1738" s="361" t="e">
        <f>(CB1738/V_NSPC!$T$5)*100</f>
        <v>#VALUE!</v>
      </c>
      <c r="CD1738" s="353" t="e">
        <f>CB1738-V_NSPC!$T$6</f>
        <v>#VALUE!</v>
      </c>
      <c r="CE1738" s="361">
        <f>IFERROR((CB1738 - V_NSPC!$T$6) / (V_NSPC!$T$5- V_NSPC!$T$6) * 100, 0)</f>
        <v>0</v>
      </c>
      <c r="CF1738" s="361">
        <v>995</v>
      </c>
      <c r="CG1738" s="361">
        <v>955</v>
      </c>
      <c r="CH1738" s="361"/>
      <c r="CI1738" s="429"/>
      <c r="CJ1738" s="361"/>
      <c r="CK1738" s="426"/>
      <c r="CL1738" s="424"/>
      <c r="CM1738" s="361">
        <v>1.2599280000000002</v>
      </c>
      <c r="CN1738" s="425"/>
      <c r="CO1738" s="425"/>
      <c r="CP1738" s="425"/>
      <c r="CQ1738" s="361" t="str">
        <f>_xll.SRS1Splines.Functions25.Linear_Interp(V_NSPC!$X$4:$X$46,V_NSPC!$Z$4:$Z$46,CX1738)</f>
        <v>Error reading input X value(s): The value is not a number</v>
      </c>
      <c r="CR1738" s="361" t="e">
        <f>(CQ1738/V_NSPC!$AD$5)*100</f>
        <v>#VALUE!</v>
      </c>
      <c r="CS1738" s="353" t="e">
        <f>CQ1738-V_NSPC!$AD$6</f>
        <v>#VALUE!</v>
      </c>
      <c r="CT1738" s="361">
        <f>IFERROR((CQ1738 - V_NSPC!$AD$6) / (V_NSPC!$AD$5- V_NSPC!$AD$6) * 100, 0)</f>
        <v>0</v>
      </c>
      <c r="CU1738" s="361">
        <v>909</v>
      </c>
      <c r="CV1738" s="361">
        <v>905</v>
      </c>
      <c r="CW1738" s="361"/>
      <c r="CX1738" s="429"/>
      <c r="CY1738" s="361">
        <v>2.2560000000000002</v>
      </c>
      <c r="CZ1738" s="426"/>
    </row>
    <row r="1739" spans="1:104">
      <c r="A1739" s="352">
        <v>46298</v>
      </c>
      <c r="B1739" s="430"/>
      <c r="C1739" s="420">
        <v>2.8116129032258064</v>
      </c>
      <c r="D1739" s="421"/>
      <c r="E1739" s="421"/>
      <c r="F1739" s="421"/>
      <c r="G1739" s="361" t="e">
        <f>_xll.SRS1Splines.Functions25.Linear_Interp(V_NEM!$R$687:$R$703,V_NEM!$T$687:$T$703,M1739)+_xll.SRS1Splines.Functions25.Linear_Interp(V_NEM!$AB$687:$AB$703,V_NEM!$AD$687:$AD$703,N1739)</f>
        <v>#VALUE!</v>
      </c>
      <c r="H1739" s="353" t="e">
        <f>(G1739/(V_NEM!$T$696+V_NEM!$AD$696))*100</f>
        <v>#VALUE!</v>
      </c>
      <c r="I1739" s="353" t="e">
        <f>G1739-(V_NEM!$T$694+V_NEM!$AD$694)</f>
        <v>#VALUE!</v>
      </c>
      <c r="J1739" s="353">
        <f>((IFERROR((_xll.SRS1Splines.Functions25.Linear_Interp(V_NEM!$R$687:$R$703,V_NEM!$T$687:$T$703,M1739) - V_NEM!$X$689) / (V_NEM!$X$688- V_NEM!$X$689) * 100, 0))+(IFERROR((_xll.SRS1Splines.Functions25.Linear_Interp(V_NEM!$AB$687:$AB$703,V_NEM!$AD$687:$AD$703,N1739) - V_NEM!$AH$689) / (V_NEM!$AH$688- V_NEM!$AH$689) * 100, 0)))/2</f>
        <v>0</v>
      </c>
      <c r="K1739" s="353">
        <v>784.3</v>
      </c>
      <c r="L1739" s="353">
        <v>781.8</v>
      </c>
      <c r="M1739" s="422"/>
      <c r="N1739" s="422"/>
      <c r="O1739" s="361">
        <v>2.4098092580645161</v>
      </c>
      <c r="P1739" s="423"/>
      <c r="Q1739" s="424"/>
      <c r="R1739" s="361">
        <v>4.0954838709677421</v>
      </c>
      <c r="S1739" s="425"/>
      <c r="T1739" s="425"/>
      <c r="U1739" s="425"/>
      <c r="V1739" s="361" t="str">
        <f>_xll.SRS1Splines.Functions25.Linear_Interp(V_NK3!$P$8:$P$32,V_NK3!$R$8:$R$32,AC1739)</f>
        <v>Error reading input X value(s): The value is not a number</v>
      </c>
      <c r="W1739" s="361" t="e">
        <f>(V1739/V_NK3!$R$28)*100</f>
        <v>#VALUE!</v>
      </c>
      <c r="X1739" s="353" t="e">
        <f>V1739-V_NK3!$R$8</f>
        <v>#VALUE!</v>
      </c>
      <c r="Y1739" s="353">
        <f>IFERROR((V1739 - V_NK3!$V$10) / (V_NK3!$V$9- V_NK3!$V$10) * 100, 0)</f>
        <v>0</v>
      </c>
      <c r="Z1739" s="353">
        <v>541.79999999999995</v>
      </c>
      <c r="AA1739" s="353">
        <v>521</v>
      </c>
      <c r="AB1739" s="361">
        <v>529.10553272462471</v>
      </c>
      <c r="AC1739" s="422"/>
      <c r="AD1739" s="353">
        <v>0.967741935483871</v>
      </c>
      <c r="AE1739" s="426"/>
      <c r="AF1739" s="427"/>
      <c r="AG1739" s="361">
        <v>1.3219354838709676</v>
      </c>
      <c r="AH1739" s="425"/>
      <c r="AI1739" s="425"/>
      <c r="AJ1739" s="425"/>
      <c r="AK1739" s="361" t="str">
        <f>_xll.SRS1Splines.Functions25.Linear_Interp(V_NK2!$R$10:$R$21,V_NK2!$T$10:$T$21,AR1739)</f>
        <v>Error reading input X value(s): The value is not a number</v>
      </c>
      <c r="AL1739" s="361" t="e">
        <f>(AK1739/V_NK2!$T$18)*100</f>
        <v>#VALUE!</v>
      </c>
      <c r="AM1739" s="353" t="e">
        <f>AK1739-V_NK2!$T$11</f>
        <v>#VALUE!</v>
      </c>
      <c r="AN1739" s="353">
        <f>IFERROR((AK1739 - V_NK2!$X$12) / (V_NK2!$X$11- V_NK2!$X$12) * 100, 0)</f>
        <v>0</v>
      </c>
      <c r="AO1739" s="353">
        <v>427</v>
      </c>
      <c r="AP1739" s="353">
        <v>420</v>
      </c>
      <c r="AQ1739" s="353"/>
      <c r="AR1739" s="422"/>
      <c r="AS1739" s="361">
        <v>1.1935483870967742</v>
      </c>
      <c r="AT1739" s="426"/>
      <c r="AU1739" s="424"/>
      <c r="AV1739" s="361">
        <v>0.75168000000000001</v>
      </c>
      <c r="AW1739" s="425"/>
      <c r="AX1739" s="425"/>
      <c r="AY1739" s="425"/>
      <c r="AZ1739" s="361" t="str">
        <f>_xll.SRS1Splines.Functions25.Linear_Interp(V_NNG3A!$H$4:$H$12,V_NNG3A!$I$4:$I$12,BF1739)</f>
        <v>Error reading input X value(s): The value is not a number</v>
      </c>
      <c r="BA1739" s="361" t="e">
        <f>(AZ1739/V_NNG3A!$I$8)*100</f>
        <v>#VALUE!</v>
      </c>
      <c r="BB1739" s="353" t="str">
        <f>_xll.SRS1Splines.Functions25.Linear_Interp(V_NNG3A!$H$4:$H$12,V_NNG3A!$J$4:$J$12,BF1739)</f>
        <v>Error reading input X value(s): The value is not a number</v>
      </c>
      <c r="BC1739" s="353">
        <f>IFERROR((AZ1739-V_NNG3A!$J$20) / (V_NNG3A!$J$19-V_NNG3A!$J$20) * 100, 0)</f>
        <v>0</v>
      </c>
      <c r="BD1739" s="353">
        <v>1050</v>
      </c>
      <c r="BE1739" s="353">
        <v>1047</v>
      </c>
      <c r="BF1739" s="428"/>
      <c r="BG1739" s="361">
        <v>0.26612903225806445</v>
      </c>
      <c r="BH1739" s="426"/>
      <c r="BI1739" s="424"/>
      <c r="BJ1739" s="361">
        <v>4.201632</v>
      </c>
      <c r="BK1739" s="425"/>
      <c r="BL1739" s="425"/>
      <c r="BM1739" s="425">
        <f t="shared" si="29"/>
        <v>0</v>
      </c>
      <c r="BN1739" s="361" t="str">
        <f>_xll.SRS1Splines.Functions25.Linear_Interp(V_XNN1!$K$3:$K$8,V_XNN1!$L$3:$L$8,BT1739)</f>
        <v>Error reading input X value(s): The value is not a number</v>
      </c>
      <c r="BO1739" s="361" t="e">
        <f>(BN1739/V_XNN1!$L$7)*100</f>
        <v>#VALUE!</v>
      </c>
      <c r="BP1739" s="353" t="str">
        <f>_xll.SRS1Splines.Functions25.Linear_Interp(V_XNN1!$K$3:$K$8,V_XNN1!$M$3:$M$8,BT1739)</f>
        <v>Error reading input X value(s): The value is not a number</v>
      </c>
      <c r="BQ1739" s="353">
        <f>IFERROR((BN1739 - V_XNN1!$M$16) / (V_XNN1!$M$15- V_XNN1!$M$16) * 100, 0)</f>
        <v>0</v>
      </c>
      <c r="BR1739" s="353">
        <v>252</v>
      </c>
      <c r="BS1739" s="353">
        <v>249</v>
      </c>
      <c r="BT1739" s="428"/>
      <c r="BU1739" s="361">
        <v>0.33805200000000002</v>
      </c>
      <c r="BV1739" s="426"/>
      <c r="BW1739" s="424"/>
      <c r="BX1739" s="361">
        <v>1.2599280000000002</v>
      </c>
      <c r="BY1739" s="425"/>
      <c r="BZ1739" s="425"/>
      <c r="CA1739" s="425"/>
      <c r="CB1739" s="361" t="str">
        <f>_xll.SRS1Splines.Functions25.Linear_Interp(V_NSPC!$N$4:$N$67,V_NSPC!$P$4:$P$67,CI1739)</f>
        <v>Error reading input X value(s): The value is not a number</v>
      </c>
      <c r="CC1739" s="361" t="e">
        <f>(CB1739/V_NSPC!$T$5)*100</f>
        <v>#VALUE!</v>
      </c>
      <c r="CD1739" s="353" t="e">
        <f>CB1739-V_NSPC!$T$6</f>
        <v>#VALUE!</v>
      </c>
      <c r="CE1739" s="361">
        <f>IFERROR((CB1739 - V_NSPC!$T$6) / (V_NSPC!$T$5- V_NSPC!$T$6) * 100, 0)</f>
        <v>0</v>
      </c>
      <c r="CF1739" s="361">
        <v>995</v>
      </c>
      <c r="CG1739" s="361">
        <v>955</v>
      </c>
      <c r="CH1739" s="361"/>
      <c r="CI1739" s="429"/>
      <c r="CJ1739" s="361"/>
      <c r="CK1739" s="426"/>
      <c r="CL1739" s="424"/>
      <c r="CM1739" s="361">
        <v>1.2599280000000002</v>
      </c>
      <c r="CN1739" s="425"/>
      <c r="CO1739" s="425"/>
      <c r="CP1739" s="425"/>
      <c r="CQ1739" s="361" t="str">
        <f>_xll.SRS1Splines.Functions25.Linear_Interp(V_NSPC!$X$4:$X$46,V_NSPC!$Z$4:$Z$46,CX1739)</f>
        <v>Error reading input X value(s): The value is not a number</v>
      </c>
      <c r="CR1739" s="361" t="e">
        <f>(CQ1739/V_NSPC!$AD$5)*100</f>
        <v>#VALUE!</v>
      </c>
      <c r="CS1739" s="353" t="e">
        <f>CQ1739-V_NSPC!$AD$6</f>
        <v>#VALUE!</v>
      </c>
      <c r="CT1739" s="361">
        <f>IFERROR((CQ1739 - V_NSPC!$AD$6) / (V_NSPC!$AD$5- V_NSPC!$AD$6) * 100, 0)</f>
        <v>0</v>
      </c>
      <c r="CU1739" s="361">
        <v>909</v>
      </c>
      <c r="CV1739" s="361">
        <v>905</v>
      </c>
      <c r="CW1739" s="361"/>
      <c r="CX1739" s="429"/>
      <c r="CY1739" s="361">
        <v>2.2560000000000002</v>
      </c>
      <c r="CZ1739" s="426"/>
    </row>
    <row r="1740" spans="1:104">
      <c r="A1740" s="352">
        <v>46299</v>
      </c>
      <c r="B1740" s="430"/>
      <c r="C1740" s="420">
        <v>2.8116129032258064</v>
      </c>
      <c r="D1740" s="421"/>
      <c r="E1740" s="421"/>
      <c r="F1740" s="421"/>
      <c r="G1740" s="361" t="e">
        <f>_xll.SRS1Splines.Functions25.Linear_Interp(V_NEM!$R$687:$R$703,V_NEM!$T$687:$T$703,M1740)+_xll.SRS1Splines.Functions25.Linear_Interp(V_NEM!$AB$687:$AB$703,V_NEM!$AD$687:$AD$703,N1740)</f>
        <v>#VALUE!</v>
      </c>
      <c r="H1740" s="353" t="e">
        <f>(G1740/(V_NEM!$T$696+V_NEM!$AD$696))*100</f>
        <v>#VALUE!</v>
      </c>
      <c r="I1740" s="353" t="e">
        <f>G1740-(V_NEM!$T$694+V_NEM!$AD$694)</f>
        <v>#VALUE!</v>
      </c>
      <c r="J1740" s="353">
        <f>((IFERROR((_xll.SRS1Splines.Functions25.Linear_Interp(V_NEM!$R$687:$R$703,V_NEM!$T$687:$T$703,M1740) - V_NEM!$X$689) / (V_NEM!$X$688- V_NEM!$X$689) * 100, 0))+(IFERROR((_xll.SRS1Splines.Functions25.Linear_Interp(V_NEM!$AB$687:$AB$703,V_NEM!$AD$687:$AD$703,N1740) - V_NEM!$AH$689) / (V_NEM!$AH$688- V_NEM!$AH$689) * 100, 0)))/2</f>
        <v>0</v>
      </c>
      <c r="K1740" s="353">
        <v>784.3</v>
      </c>
      <c r="L1740" s="353">
        <v>781.8</v>
      </c>
      <c r="M1740" s="422"/>
      <c r="N1740" s="422"/>
      <c r="O1740" s="361">
        <v>2.4098092580645161</v>
      </c>
      <c r="P1740" s="423"/>
      <c r="Q1740" s="424"/>
      <c r="R1740" s="361">
        <v>4.0954838709677421</v>
      </c>
      <c r="S1740" s="425"/>
      <c r="T1740" s="425"/>
      <c r="U1740" s="425"/>
      <c r="V1740" s="361" t="str">
        <f>_xll.SRS1Splines.Functions25.Linear_Interp(V_NK3!$P$8:$P$32,V_NK3!$R$8:$R$32,AC1740)</f>
        <v>Error reading input X value(s): The value is not a number</v>
      </c>
      <c r="W1740" s="361" t="e">
        <f>(V1740/V_NK3!$R$28)*100</f>
        <v>#VALUE!</v>
      </c>
      <c r="X1740" s="353" t="e">
        <f>V1740-V_NK3!$R$8</f>
        <v>#VALUE!</v>
      </c>
      <c r="Y1740" s="353">
        <f>IFERROR((V1740 - V_NK3!$V$10) / (V_NK3!$V$9- V_NK3!$V$10) * 100, 0)</f>
        <v>0</v>
      </c>
      <c r="Z1740" s="353">
        <v>541.79999999999995</v>
      </c>
      <c r="AA1740" s="353">
        <v>521</v>
      </c>
      <c r="AB1740" s="361">
        <v>529.10553272462471</v>
      </c>
      <c r="AC1740" s="422"/>
      <c r="AD1740" s="353">
        <v>0.967741935483871</v>
      </c>
      <c r="AE1740" s="426"/>
      <c r="AF1740" s="427"/>
      <c r="AG1740" s="361">
        <v>1.3219354838709676</v>
      </c>
      <c r="AH1740" s="425"/>
      <c r="AI1740" s="425"/>
      <c r="AJ1740" s="425"/>
      <c r="AK1740" s="361" t="str">
        <f>_xll.SRS1Splines.Functions25.Linear_Interp(V_NK2!$R$10:$R$21,V_NK2!$T$10:$T$21,AR1740)</f>
        <v>Error reading input X value(s): The value is not a number</v>
      </c>
      <c r="AL1740" s="361" t="e">
        <f>(AK1740/V_NK2!$T$18)*100</f>
        <v>#VALUE!</v>
      </c>
      <c r="AM1740" s="353" t="e">
        <f>AK1740-V_NK2!$T$11</f>
        <v>#VALUE!</v>
      </c>
      <c r="AN1740" s="353">
        <f>IFERROR((AK1740 - V_NK2!$X$12) / (V_NK2!$X$11- V_NK2!$X$12) * 100, 0)</f>
        <v>0</v>
      </c>
      <c r="AO1740" s="353">
        <v>427</v>
      </c>
      <c r="AP1740" s="353">
        <v>420</v>
      </c>
      <c r="AQ1740" s="353"/>
      <c r="AR1740" s="422"/>
      <c r="AS1740" s="361">
        <v>1.1935483870967742</v>
      </c>
      <c r="AT1740" s="426"/>
      <c r="AU1740" s="424"/>
      <c r="AV1740" s="361">
        <v>0.75168000000000001</v>
      </c>
      <c r="AW1740" s="425"/>
      <c r="AX1740" s="425"/>
      <c r="AY1740" s="425"/>
      <c r="AZ1740" s="361" t="str">
        <f>_xll.SRS1Splines.Functions25.Linear_Interp(V_NNG3A!$H$4:$H$12,V_NNG3A!$I$4:$I$12,BF1740)</f>
        <v>Error reading input X value(s): The value is not a number</v>
      </c>
      <c r="BA1740" s="361" t="e">
        <f>(AZ1740/V_NNG3A!$I$8)*100</f>
        <v>#VALUE!</v>
      </c>
      <c r="BB1740" s="353" t="str">
        <f>_xll.SRS1Splines.Functions25.Linear_Interp(V_NNG3A!$H$4:$H$12,V_NNG3A!$J$4:$J$12,BF1740)</f>
        <v>Error reading input X value(s): The value is not a number</v>
      </c>
      <c r="BC1740" s="353">
        <f>IFERROR((AZ1740-V_NNG3A!$J$20) / (V_NNG3A!$J$19-V_NNG3A!$J$20) * 100, 0)</f>
        <v>0</v>
      </c>
      <c r="BD1740" s="353">
        <v>1050</v>
      </c>
      <c r="BE1740" s="353">
        <v>1047</v>
      </c>
      <c r="BF1740" s="428"/>
      <c r="BG1740" s="361">
        <v>0.26612903225806445</v>
      </c>
      <c r="BH1740" s="426"/>
      <c r="BI1740" s="424"/>
      <c r="BJ1740" s="361">
        <v>4.201632</v>
      </c>
      <c r="BK1740" s="425"/>
      <c r="BL1740" s="425"/>
      <c r="BM1740" s="425">
        <f t="shared" si="29"/>
        <v>0</v>
      </c>
      <c r="BN1740" s="361" t="str">
        <f>_xll.SRS1Splines.Functions25.Linear_Interp(V_XNN1!$K$3:$K$8,V_XNN1!$L$3:$L$8,BT1740)</f>
        <v>Error reading input X value(s): The value is not a number</v>
      </c>
      <c r="BO1740" s="361" t="e">
        <f>(BN1740/V_XNN1!$L$7)*100</f>
        <v>#VALUE!</v>
      </c>
      <c r="BP1740" s="353" t="str">
        <f>_xll.SRS1Splines.Functions25.Linear_Interp(V_XNN1!$K$3:$K$8,V_XNN1!$M$3:$M$8,BT1740)</f>
        <v>Error reading input X value(s): The value is not a number</v>
      </c>
      <c r="BQ1740" s="353">
        <f>IFERROR((BN1740 - V_XNN1!$M$16) / (V_XNN1!$M$15- V_XNN1!$M$16) * 100, 0)</f>
        <v>0</v>
      </c>
      <c r="BR1740" s="353">
        <v>252</v>
      </c>
      <c r="BS1740" s="353">
        <v>249</v>
      </c>
      <c r="BT1740" s="428"/>
      <c r="BU1740" s="361">
        <v>0.33805200000000002</v>
      </c>
      <c r="BV1740" s="426"/>
      <c r="BW1740" s="424"/>
      <c r="BX1740" s="361">
        <v>1.2599280000000002</v>
      </c>
      <c r="BY1740" s="425"/>
      <c r="BZ1740" s="425"/>
      <c r="CA1740" s="425"/>
      <c r="CB1740" s="361" t="str">
        <f>_xll.SRS1Splines.Functions25.Linear_Interp(V_NSPC!$N$4:$N$67,V_NSPC!$P$4:$P$67,CI1740)</f>
        <v>Error reading input X value(s): The value is not a number</v>
      </c>
      <c r="CC1740" s="361" t="e">
        <f>(CB1740/V_NSPC!$T$5)*100</f>
        <v>#VALUE!</v>
      </c>
      <c r="CD1740" s="353" t="e">
        <f>CB1740-V_NSPC!$T$6</f>
        <v>#VALUE!</v>
      </c>
      <c r="CE1740" s="361">
        <f>IFERROR((CB1740 - V_NSPC!$T$6) / (V_NSPC!$T$5- V_NSPC!$T$6) * 100, 0)</f>
        <v>0</v>
      </c>
      <c r="CF1740" s="361">
        <v>995</v>
      </c>
      <c r="CG1740" s="361">
        <v>955</v>
      </c>
      <c r="CH1740" s="361"/>
      <c r="CI1740" s="429"/>
      <c r="CJ1740" s="361"/>
      <c r="CK1740" s="426"/>
      <c r="CL1740" s="424"/>
      <c r="CM1740" s="361">
        <v>1.2599280000000002</v>
      </c>
      <c r="CN1740" s="425"/>
      <c r="CO1740" s="425"/>
      <c r="CP1740" s="425"/>
      <c r="CQ1740" s="361" t="str">
        <f>_xll.SRS1Splines.Functions25.Linear_Interp(V_NSPC!$X$4:$X$46,V_NSPC!$Z$4:$Z$46,CX1740)</f>
        <v>Error reading input X value(s): The value is not a number</v>
      </c>
      <c r="CR1740" s="361" t="e">
        <f>(CQ1740/V_NSPC!$AD$5)*100</f>
        <v>#VALUE!</v>
      </c>
      <c r="CS1740" s="353" t="e">
        <f>CQ1740-V_NSPC!$AD$6</f>
        <v>#VALUE!</v>
      </c>
      <c r="CT1740" s="361">
        <f>IFERROR((CQ1740 - V_NSPC!$AD$6) / (V_NSPC!$AD$5- V_NSPC!$AD$6) * 100, 0)</f>
        <v>0</v>
      </c>
      <c r="CU1740" s="361">
        <v>909</v>
      </c>
      <c r="CV1740" s="361">
        <v>905</v>
      </c>
      <c r="CW1740" s="361"/>
      <c r="CX1740" s="429"/>
      <c r="CY1740" s="361">
        <v>2.2560000000000002</v>
      </c>
      <c r="CZ1740" s="426"/>
    </row>
    <row r="1741" spans="1:104">
      <c r="A1741" s="352">
        <v>46300</v>
      </c>
      <c r="B1741" s="430"/>
      <c r="C1741" s="420">
        <v>2.8116129032258064</v>
      </c>
      <c r="D1741" s="421"/>
      <c r="E1741" s="421"/>
      <c r="F1741" s="421"/>
      <c r="G1741" s="361" t="e">
        <f>_xll.SRS1Splines.Functions25.Linear_Interp(V_NEM!$R$687:$R$703,V_NEM!$T$687:$T$703,M1741)+_xll.SRS1Splines.Functions25.Linear_Interp(V_NEM!$AB$687:$AB$703,V_NEM!$AD$687:$AD$703,N1741)</f>
        <v>#VALUE!</v>
      </c>
      <c r="H1741" s="353" t="e">
        <f>(G1741/(V_NEM!$T$696+V_NEM!$AD$696))*100</f>
        <v>#VALUE!</v>
      </c>
      <c r="I1741" s="353" t="e">
        <f>G1741-(V_NEM!$T$694+V_NEM!$AD$694)</f>
        <v>#VALUE!</v>
      </c>
      <c r="J1741" s="353">
        <f>((IFERROR((_xll.SRS1Splines.Functions25.Linear_Interp(V_NEM!$R$687:$R$703,V_NEM!$T$687:$T$703,M1741) - V_NEM!$X$689) / (V_NEM!$X$688- V_NEM!$X$689) * 100, 0))+(IFERROR((_xll.SRS1Splines.Functions25.Linear_Interp(V_NEM!$AB$687:$AB$703,V_NEM!$AD$687:$AD$703,N1741) - V_NEM!$AH$689) / (V_NEM!$AH$688- V_NEM!$AH$689) * 100, 0)))/2</f>
        <v>0</v>
      </c>
      <c r="K1741" s="353">
        <v>784.3</v>
      </c>
      <c r="L1741" s="353">
        <v>781.8</v>
      </c>
      <c r="M1741" s="422"/>
      <c r="N1741" s="422"/>
      <c r="O1741" s="361">
        <v>2.4098092580645161</v>
      </c>
      <c r="P1741" s="423"/>
      <c r="Q1741" s="424"/>
      <c r="R1741" s="361">
        <v>4.0954838709677421</v>
      </c>
      <c r="S1741" s="425"/>
      <c r="T1741" s="425"/>
      <c r="U1741" s="425"/>
      <c r="V1741" s="361" t="str">
        <f>_xll.SRS1Splines.Functions25.Linear_Interp(V_NK3!$P$8:$P$32,V_NK3!$R$8:$R$32,AC1741)</f>
        <v>Error reading input X value(s): The value is not a number</v>
      </c>
      <c r="W1741" s="361" t="e">
        <f>(V1741/V_NK3!$R$28)*100</f>
        <v>#VALUE!</v>
      </c>
      <c r="X1741" s="353" t="e">
        <f>V1741-V_NK3!$R$8</f>
        <v>#VALUE!</v>
      </c>
      <c r="Y1741" s="353">
        <f>IFERROR((V1741 - V_NK3!$V$10) / (V_NK3!$V$9- V_NK3!$V$10) * 100, 0)</f>
        <v>0</v>
      </c>
      <c r="Z1741" s="353">
        <v>541.79999999999995</v>
      </c>
      <c r="AA1741" s="353">
        <v>521</v>
      </c>
      <c r="AB1741" s="361">
        <v>529.10553272462471</v>
      </c>
      <c r="AC1741" s="422"/>
      <c r="AD1741" s="353">
        <v>0.967741935483871</v>
      </c>
      <c r="AE1741" s="426"/>
      <c r="AF1741" s="427"/>
      <c r="AG1741" s="361">
        <v>1.3219354838709676</v>
      </c>
      <c r="AH1741" s="425"/>
      <c r="AI1741" s="425"/>
      <c r="AJ1741" s="425"/>
      <c r="AK1741" s="361" t="str">
        <f>_xll.SRS1Splines.Functions25.Linear_Interp(V_NK2!$R$10:$R$21,V_NK2!$T$10:$T$21,AR1741)</f>
        <v>Error reading input X value(s): The value is not a number</v>
      </c>
      <c r="AL1741" s="361" t="e">
        <f>(AK1741/V_NK2!$T$18)*100</f>
        <v>#VALUE!</v>
      </c>
      <c r="AM1741" s="353" t="e">
        <f>AK1741-V_NK2!$T$11</f>
        <v>#VALUE!</v>
      </c>
      <c r="AN1741" s="353">
        <f>IFERROR((AK1741 - V_NK2!$X$12) / (V_NK2!$X$11- V_NK2!$X$12) * 100, 0)</f>
        <v>0</v>
      </c>
      <c r="AO1741" s="353">
        <v>427</v>
      </c>
      <c r="AP1741" s="353">
        <v>420</v>
      </c>
      <c r="AQ1741" s="353"/>
      <c r="AR1741" s="422"/>
      <c r="AS1741" s="361">
        <v>1.1935483870967742</v>
      </c>
      <c r="AT1741" s="426"/>
      <c r="AU1741" s="424"/>
      <c r="AV1741" s="361">
        <v>0.75168000000000001</v>
      </c>
      <c r="AW1741" s="425"/>
      <c r="AX1741" s="425"/>
      <c r="AY1741" s="425"/>
      <c r="AZ1741" s="361" t="str">
        <f>_xll.SRS1Splines.Functions25.Linear_Interp(V_NNG3A!$H$4:$H$12,V_NNG3A!$I$4:$I$12,BF1741)</f>
        <v>Error reading input X value(s): The value is not a number</v>
      </c>
      <c r="BA1741" s="361" t="e">
        <f>(AZ1741/V_NNG3A!$I$8)*100</f>
        <v>#VALUE!</v>
      </c>
      <c r="BB1741" s="353" t="str">
        <f>_xll.SRS1Splines.Functions25.Linear_Interp(V_NNG3A!$H$4:$H$12,V_NNG3A!$J$4:$J$12,BF1741)</f>
        <v>Error reading input X value(s): The value is not a number</v>
      </c>
      <c r="BC1741" s="353">
        <f>IFERROR((AZ1741-V_NNG3A!$J$20) / (V_NNG3A!$J$19-V_NNG3A!$J$20) * 100, 0)</f>
        <v>0</v>
      </c>
      <c r="BD1741" s="353">
        <v>1050</v>
      </c>
      <c r="BE1741" s="353">
        <v>1047</v>
      </c>
      <c r="BF1741" s="428"/>
      <c r="BG1741" s="361">
        <v>0.26612903225806445</v>
      </c>
      <c r="BH1741" s="426"/>
      <c r="BI1741" s="424"/>
      <c r="BJ1741" s="361">
        <v>4.201632</v>
      </c>
      <c r="BK1741" s="425"/>
      <c r="BL1741" s="425"/>
      <c r="BM1741" s="425">
        <f t="shared" si="29"/>
        <v>0</v>
      </c>
      <c r="BN1741" s="361" t="str">
        <f>_xll.SRS1Splines.Functions25.Linear_Interp(V_XNN1!$K$3:$K$8,V_XNN1!$L$3:$L$8,BT1741)</f>
        <v>Error reading input X value(s): The value is not a number</v>
      </c>
      <c r="BO1741" s="361" t="e">
        <f>(BN1741/V_XNN1!$L$7)*100</f>
        <v>#VALUE!</v>
      </c>
      <c r="BP1741" s="353" t="str">
        <f>_xll.SRS1Splines.Functions25.Linear_Interp(V_XNN1!$K$3:$K$8,V_XNN1!$M$3:$M$8,BT1741)</f>
        <v>Error reading input X value(s): The value is not a number</v>
      </c>
      <c r="BQ1741" s="353">
        <f>IFERROR((BN1741 - V_XNN1!$M$16) / (V_XNN1!$M$15- V_XNN1!$M$16) * 100, 0)</f>
        <v>0</v>
      </c>
      <c r="BR1741" s="353">
        <v>252</v>
      </c>
      <c r="BS1741" s="353">
        <v>249</v>
      </c>
      <c r="BT1741" s="428"/>
      <c r="BU1741" s="361">
        <v>0.33805200000000002</v>
      </c>
      <c r="BV1741" s="426"/>
      <c r="BW1741" s="424"/>
      <c r="BX1741" s="361">
        <v>1.2599280000000002</v>
      </c>
      <c r="BY1741" s="425"/>
      <c r="BZ1741" s="425"/>
      <c r="CA1741" s="425"/>
      <c r="CB1741" s="361" t="str">
        <f>_xll.SRS1Splines.Functions25.Linear_Interp(V_NSPC!$N$4:$N$67,V_NSPC!$P$4:$P$67,CI1741)</f>
        <v>Error reading input X value(s): The value is not a number</v>
      </c>
      <c r="CC1741" s="361" t="e">
        <f>(CB1741/V_NSPC!$T$5)*100</f>
        <v>#VALUE!</v>
      </c>
      <c r="CD1741" s="353" t="e">
        <f>CB1741-V_NSPC!$T$6</f>
        <v>#VALUE!</v>
      </c>
      <c r="CE1741" s="361">
        <f>IFERROR((CB1741 - V_NSPC!$T$6) / (V_NSPC!$T$5- V_NSPC!$T$6) * 100, 0)</f>
        <v>0</v>
      </c>
      <c r="CF1741" s="361">
        <v>995</v>
      </c>
      <c r="CG1741" s="361">
        <v>955</v>
      </c>
      <c r="CH1741" s="361"/>
      <c r="CI1741" s="429"/>
      <c r="CJ1741" s="361"/>
      <c r="CK1741" s="426"/>
      <c r="CL1741" s="424"/>
      <c r="CM1741" s="361">
        <v>1.2599280000000002</v>
      </c>
      <c r="CN1741" s="425"/>
      <c r="CO1741" s="425"/>
      <c r="CP1741" s="425"/>
      <c r="CQ1741" s="361" t="str">
        <f>_xll.SRS1Splines.Functions25.Linear_Interp(V_NSPC!$X$4:$X$46,V_NSPC!$Z$4:$Z$46,CX1741)</f>
        <v>Error reading input X value(s): The value is not a number</v>
      </c>
      <c r="CR1741" s="361" t="e">
        <f>(CQ1741/V_NSPC!$AD$5)*100</f>
        <v>#VALUE!</v>
      </c>
      <c r="CS1741" s="353" t="e">
        <f>CQ1741-V_NSPC!$AD$6</f>
        <v>#VALUE!</v>
      </c>
      <c r="CT1741" s="361">
        <f>IFERROR((CQ1741 - V_NSPC!$AD$6) / (V_NSPC!$AD$5- V_NSPC!$AD$6) * 100, 0)</f>
        <v>0</v>
      </c>
      <c r="CU1741" s="361">
        <v>909</v>
      </c>
      <c r="CV1741" s="361">
        <v>905</v>
      </c>
      <c r="CW1741" s="361"/>
      <c r="CX1741" s="429"/>
      <c r="CY1741" s="361">
        <v>2.2560000000000002</v>
      </c>
      <c r="CZ1741" s="426"/>
    </row>
    <row r="1742" spans="1:104">
      <c r="A1742" s="352">
        <v>46301</v>
      </c>
      <c r="B1742" s="430"/>
      <c r="C1742" s="420">
        <v>2.8116129032258064</v>
      </c>
      <c r="D1742" s="421"/>
      <c r="E1742" s="421"/>
      <c r="F1742" s="421"/>
      <c r="G1742" s="361" t="e">
        <f>_xll.SRS1Splines.Functions25.Linear_Interp(V_NEM!$R$687:$R$703,V_NEM!$T$687:$T$703,M1742)+_xll.SRS1Splines.Functions25.Linear_Interp(V_NEM!$AB$687:$AB$703,V_NEM!$AD$687:$AD$703,N1742)</f>
        <v>#VALUE!</v>
      </c>
      <c r="H1742" s="353" t="e">
        <f>(G1742/(V_NEM!$T$696+V_NEM!$AD$696))*100</f>
        <v>#VALUE!</v>
      </c>
      <c r="I1742" s="353" t="e">
        <f>G1742-(V_NEM!$T$694+V_NEM!$AD$694)</f>
        <v>#VALUE!</v>
      </c>
      <c r="J1742" s="353">
        <f>((IFERROR((_xll.SRS1Splines.Functions25.Linear_Interp(V_NEM!$R$687:$R$703,V_NEM!$T$687:$T$703,M1742) - V_NEM!$X$689) / (V_NEM!$X$688- V_NEM!$X$689) * 100, 0))+(IFERROR((_xll.SRS1Splines.Functions25.Linear_Interp(V_NEM!$AB$687:$AB$703,V_NEM!$AD$687:$AD$703,N1742) - V_NEM!$AH$689) / (V_NEM!$AH$688- V_NEM!$AH$689) * 100, 0)))/2</f>
        <v>0</v>
      </c>
      <c r="K1742" s="353">
        <v>784.3</v>
      </c>
      <c r="L1742" s="353">
        <v>781.8</v>
      </c>
      <c r="M1742" s="422"/>
      <c r="N1742" s="422"/>
      <c r="O1742" s="361">
        <v>2.4098092580645161</v>
      </c>
      <c r="P1742" s="423"/>
      <c r="Q1742" s="424"/>
      <c r="R1742" s="361">
        <v>4.0954838709677421</v>
      </c>
      <c r="S1742" s="425"/>
      <c r="T1742" s="425"/>
      <c r="U1742" s="425"/>
      <c r="V1742" s="361" t="str">
        <f>_xll.SRS1Splines.Functions25.Linear_Interp(V_NK3!$P$8:$P$32,V_NK3!$R$8:$R$32,AC1742)</f>
        <v>Error reading input X value(s): The value is not a number</v>
      </c>
      <c r="W1742" s="361" t="e">
        <f>(V1742/V_NK3!$R$28)*100</f>
        <v>#VALUE!</v>
      </c>
      <c r="X1742" s="353" t="e">
        <f>V1742-V_NK3!$R$8</f>
        <v>#VALUE!</v>
      </c>
      <c r="Y1742" s="353">
        <f>IFERROR((V1742 - V_NK3!$V$10) / (V_NK3!$V$9- V_NK3!$V$10) * 100, 0)</f>
        <v>0</v>
      </c>
      <c r="Z1742" s="353">
        <v>541.79999999999995</v>
      </c>
      <c r="AA1742" s="353">
        <v>521</v>
      </c>
      <c r="AB1742" s="361">
        <v>529.10553272462471</v>
      </c>
      <c r="AC1742" s="422"/>
      <c r="AD1742" s="353">
        <v>0.967741935483871</v>
      </c>
      <c r="AE1742" s="426"/>
      <c r="AF1742" s="427"/>
      <c r="AG1742" s="361">
        <v>1.3219354838709676</v>
      </c>
      <c r="AH1742" s="425"/>
      <c r="AI1742" s="425"/>
      <c r="AJ1742" s="425"/>
      <c r="AK1742" s="361" t="str">
        <f>_xll.SRS1Splines.Functions25.Linear_Interp(V_NK2!$R$10:$R$21,V_NK2!$T$10:$T$21,AR1742)</f>
        <v>Error reading input X value(s): The value is not a number</v>
      </c>
      <c r="AL1742" s="361" t="e">
        <f>(AK1742/V_NK2!$T$18)*100</f>
        <v>#VALUE!</v>
      </c>
      <c r="AM1742" s="353" t="e">
        <f>AK1742-V_NK2!$T$11</f>
        <v>#VALUE!</v>
      </c>
      <c r="AN1742" s="353">
        <f>IFERROR((AK1742 - V_NK2!$X$12) / (V_NK2!$X$11- V_NK2!$X$12) * 100, 0)</f>
        <v>0</v>
      </c>
      <c r="AO1742" s="353">
        <v>427</v>
      </c>
      <c r="AP1742" s="353">
        <v>420</v>
      </c>
      <c r="AQ1742" s="353"/>
      <c r="AR1742" s="422"/>
      <c r="AS1742" s="361">
        <v>1.1935483870967742</v>
      </c>
      <c r="AT1742" s="426"/>
      <c r="AU1742" s="424"/>
      <c r="AV1742" s="361">
        <v>0.75168000000000001</v>
      </c>
      <c r="AW1742" s="425"/>
      <c r="AX1742" s="425"/>
      <c r="AY1742" s="425"/>
      <c r="AZ1742" s="361" t="str">
        <f>_xll.SRS1Splines.Functions25.Linear_Interp(V_NNG3A!$H$4:$H$12,V_NNG3A!$I$4:$I$12,BF1742)</f>
        <v>Error reading input X value(s): The value is not a number</v>
      </c>
      <c r="BA1742" s="361" t="e">
        <f>(AZ1742/V_NNG3A!$I$8)*100</f>
        <v>#VALUE!</v>
      </c>
      <c r="BB1742" s="353" t="str">
        <f>_xll.SRS1Splines.Functions25.Linear_Interp(V_NNG3A!$H$4:$H$12,V_NNG3A!$J$4:$J$12,BF1742)</f>
        <v>Error reading input X value(s): The value is not a number</v>
      </c>
      <c r="BC1742" s="353">
        <f>IFERROR((AZ1742-V_NNG3A!$J$20) / (V_NNG3A!$J$19-V_NNG3A!$J$20) * 100, 0)</f>
        <v>0</v>
      </c>
      <c r="BD1742" s="353">
        <v>1050</v>
      </c>
      <c r="BE1742" s="353">
        <v>1047</v>
      </c>
      <c r="BF1742" s="428"/>
      <c r="BG1742" s="361">
        <v>0.26612903225806445</v>
      </c>
      <c r="BH1742" s="426"/>
      <c r="BI1742" s="424"/>
      <c r="BJ1742" s="361">
        <v>4.201632</v>
      </c>
      <c r="BK1742" s="425"/>
      <c r="BL1742" s="425"/>
      <c r="BM1742" s="425">
        <f t="shared" si="29"/>
        <v>0</v>
      </c>
      <c r="BN1742" s="361" t="str">
        <f>_xll.SRS1Splines.Functions25.Linear_Interp(V_XNN1!$K$3:$K$8,V_XNN1!$L$3:$L$8,BT1742)</f>
        <v>Error reading input X value(s): The value is not a number</v>
      </c>
      <c r="BO1742" s="361" t="e">
        <f>(BN1742/V_XNN1!$L$7)*100</f>
        <v>#VALUE!</v>
      </c>
      <c r="BP1742" s="353" t="str">
        <f>_xll.SRS1Splines.Functions25.Linear_Interp(V_XNN1!$K$3:$K$8,V_XNN1!$M$3:$M$8,BT1742)</f>
        <v>Error reading input X value(s): The value is not a number</v>
      </c>
      <c r="BQ1742" s="353">
        <f>IFERROR((BN1742 - V_XNN1!$M$16) / (V_XNN1!$M$15- V_XNN1!$M$16) * 100, 0)</f>
        <v>0</v>
      </c>
      <c r="BR1742" s="353">
        <v>252</v>
      </c>
      <c r="BS1742" s="353">
        <v>249</v>
      </c>
      <c r="BT1742" s="428"/>
      <c r="BU1742" s="361">
        <v>0.33805200000000002</v>
      </c>
      <c r="BV1742" s="426"/>
      <c r="BW1742" s="424"/>
      <c r="BX1742" s="361">
        <v>1.2599280000000002</v>
      </c>
      <c r="BY1742" s="425"/>
      <c r="BZ1742" s="425"/>
      <c r="CA1742" s="425"/>
      <c r="CB1742" s="361" t="str">
        <f>_xll.SRS1Splines.Functions25.Linear_Interp(V_NSPC!$N$4:$N$67,V_NSPC!$P$4:$P$67,CI1742)</f>
        <v>Error reading input X value(s): The value is not a number</v>
      </c>
      <c r="CC1742" s="361" t="e">
        <f>(CB1742/V_NSPC!$T$5)*100</f>
        <v>#VALUE!</v>
      </c>
      <c r="CD1742" s="353" t="e">
        <f>CB1742-V_NSPC!$T$6</f>
        <v>#VALUE!</v>
      </c>
      <c r="CE1742" s="361">
        <f>IFERROR((CB1742 - V_NSPC!$T$6) / (V_NSPC!$T$5- V_NSPC!$T$6) * 100, 0)</f>
        <v>0</v>
      </c>
      <c r="CF1742" s="361">
        <v>995</v>
      </c>
      <c r="CG1742" s="361">
        <v>955</v>
      </c>
      <c r="CH1742" s="361"/>
      <c r="CI1742" s="429"/>
      <c r="CJ1742" s="361"/>
      <c r="CK1742" s="426"/>
      <c r="CL1742" s="424"/>
      <c r="CM1742" s="361">
        <v>1.2599280000000002</v>
      </c>
      <c r="CN1742" s="425"/>
      <c r="CO1742" s="425"/>
      <c r="CP1742" s="425"/>
      <c r="CQ1742" s="361" t="str">
        <f>_xll.SRS1Splines.Functions25.Linear_Interp(V_NSPC!$X$4:$X$46,V_NSPC!$Z$4:$Z$46,CX1742)</f>
        <v>Error reading input X value(s): The value is not a number</v>
      </c>
      <c r="CR1742" s="361" t="e">
        <f>(CQ1742/V_NSPC!$AD$5)*100</f>
        <v>#VALUE!</v>
      </c>
      <c r="CS1742" s="353" t="e">
        <f>CQ1742-V_NSPC!$AD$6</f>
        <v>#VALUE!</v>
      </c>
      <c r="CT1742" s="361">
        <f>IFERROR((CQ1742 - V_NSPC!$AD$6) / (V_NSPC!$AD$5- V_NSPC!$AD$6) * 100, 0)</f>
        <v>0</v>
      </c>
      <c r="CU1742" s="361">
        <v>909</v>
      </c>
      <c r="CV1742" s="361">
        <v>905</v>
      </c>
      <c r="CW1742" s="361"/>
      <c r="CX1742" s="429"/>
      <c r="CY1742" s="361">
        <v>2.2560000000000002</v>
      </c>
      <c r="CZ1742" s="426"/>
    </row>
    <row r="1743" spans="1:104">
      <c r="A1743" s="352">
        <v>46302</v>
      </c>
      <c r="B1743" s="430"/>
      <c r="C1743" s="420">
        <v>2.8116129032258064</v>
      </c>
      <c r="D1743" s="421"/>
      <c r="E1743" s="421"/>
      <c r="F1743" s="421"/>
      <c r="G1743" s="361" t="e">
        <f>_xll.SRS1Splines.Functions25.Linear_Interp(V_NEM!$R$687:$R$703,V_NEM!$T$687:$T$703,M1743)+_xll.SRS1Splines.Functions25.Linear_Interp(V_NEM!$AB$687:$AB$703,V_NEM!$AD$687:$AD$703,N1743)</f>
        <v>#VALUE!</v>
      </c>
      <c r="H1743" s="353" t="e">
        <f>(G1743/(V_NEM!$T$696+V_NEM!$AD$696))*100</f>
        <v>#VALUE!</v>
      </c>
      <c r="I1743" s="353" t="e">
        <f>G1743-(V_NEM!$T$694+V_NEM!$AD$694)</f>
        <v>#VALUE!</v>
      </c>
      <c r="J1743" s="353">
        <f>((IFERROR((_xll.SRS1Splines.Functions25.Linear_Interp(V_NEM!$R$687:$R$703,V_NEM!$T$687:$T$703,M1743) - V_NEM!$X$689) / (V_NEM!$X$688- V_NEM!$X$689) * 100, 0))+(IFERROR((_xll.SRS1Splines.Functions25.Linear_Interp(V_NEM!$AB$687:$AB$703,V_NEM!$AD$687:$AD$703,N1743) - V_NEM!$AH$689) / (V_NEM!$AH$688- V_NEM!$AH$689) * 100, 0)))/2</f>
        <v>0</v>
      </c>
      <c r="K1743" s="353">
        <v>784.3</v>
      </c>
      <c r="L1743" s="353">
        <v>781.8</v>
      </c>
      <c r="M1743" s="422"/>
      <c r="N1743" s="422"/>
      <c r="O1743" s="361">
        <v>2.4098092580645161</v>
      </c>
      <c r="P1743" s="423"/>
      <c r="Q1743" s="424"/>
      <c r="R1743" s="361">
        <v>4.0954838709677421</v>
      </c>
      <c r="S1743" s="425"/>
      <c r="T1743" s="425"/>
      <c r="U1743" s="425"/>
      <c r="V1743" s="361" t="str">
        <f>_xll.SRS1Splines.Functions25.Linear_Interp(V_NK3!$P$8:$P$32,V_NK3!$R$8:$R$32,AC1743)</f>
        <v>Error reading input X value(s): The value is not a number</v>
      </c>
      <c r="W1743" s="361" t="e">
        <f>(V1743/V_NK3!$R$28)*100</f>
        <v>#VALUE!</v>
      </c>
      <c r="X1743" s="353" t="e">
        <f>V1743-V_NK3!$R$8</f>
        <v>#VALUE!</v>
      </c>
      <c r="Y1743" s="353">
        <f>IFERROR((V1743 - V_NK3!$V$10) / (V_NK3!$V$9- V_NK3!$V$10) * 100, 0)</f>
        <v>0</v>
      </c>
      <c r="Z1743" s="353">
        <v>541.79999999999995</v>
      </c>
      <c r="AA1743" s="353">
        <v>521</v>
      </c>
      <c r="AB1743" s="361">
        <v>529.10553272462471</v>
      </c>
      <c r="AC1743" s="422"/>
      <c r="AD1743" s="353">
        <v>0.967741935483871</v>
      </c>
      <c r="AE1743" s="426"/>
      <c r="AF1743" s="427"/>
      <c r="AG1743" s="361">
        <v>1.3219354838709676</v>
      </c>
      <c r="AH1743" s="425"/>
      <c r="AI1743" s="425"/>
      <c r="AJ1743" s="425"/>
      <c r="AK1743" s="361" t="str">
        <f>_xll.SRS1Splines.Functions25.Linear_Interp(V_NK2!$R$10:$R$21,V_NK2!$T$10:$T$21,AR1743)</f>
        <v>Error reading input X value(s): The value is not a number</v>
      </c>
      <c r="AL1743" s="361" t="e">
        <f>(AK1743/V_NK2!$T$18)*100</f>
        <v>#VALUE!</v>
      </c>
      <c r="AM1743" s="353" t="e">
        <f>AK1743-V_NK2!$T$11</f>
        <v>#VALUE!</v>
      </c>
      <c r="AN1743" s="353">
        <f>IFERROR((AK1743 - V_NK2!$X$12) / (V_NK2!$X$11- V_NK2!$X$12) * 100, 0)</f>
        <v>0</v>
      </c>
      <c r="AO1743" s="353">
        <v>427</v>
      </c>
      <c r="AP1743" s="353">
        <v>420</v>
      </c>
      <c r="AQ1743" s="353"/>
      <c r="AR1743" s="422"/>
      <c r="AS1743" s="361">
        <v>1.1935483870967742</v>
      </c>
      <c r="AT1743" s="426"/>
      <c r="AU1743" s="424"/>
      <c r="AV1743" s="361">
        <v>0.75168000000000001</v>
      </c>
      <c r="AW1743" s="425"/>
      <c r="AX1743" s="425"/>
      <c r="AY1743" s="425"/>
      <c r="AZ1743" s="361" t="str">
        <f>_xll.SRS1Splines.Functions25.Linear_Interp(V_NNG3A!$H$4:$H$12,V_NNG3A!$I$4:$I$12,BF1743)</f>
        <v>Error reading input X value(s): The value is not a number</v>
      </c>
      <c r="BA1743" s="361" t="e">
        <f>(AZ1743/V_NNG3A!$I$8)*100</f>
        <v>#VALUE!</v>
      </c>
      <c r="BB1743" s="353" t="str">
        <f>_xll.SRS1Splines.Functions25.Linear_Interp(V_NNG3A!$H$4:$H$12,V_NNG3A!$J$4:$J$12,BF1743)</f>
        <v>Error reading input X value(s): The value is not a number</v>
      </c>
      <c r="BC1743" s="353">
        <f>IFERROR((AZ1743-V_NNG3A!$J$20) / (V_NNG3A!$J$19-V_NNG3A!$J$20) * 100, 0)</f>
        <v>0</v>
      </c>
      <c r="BD1743" s="353">
        <v>1050</v>
      </c>
      <c r="BE1743" s="353">
        <v>1047</v>
      </c>
      <c r="BF1743" s="428"/>
      <c r="BG1743" s="361">
        <v>0.26612903225806445</v>
      </c>
      <c r="BH1743" s="426"/>
      <c r="BI1743" s="424"/>
      <c r="BJ1743" s="361">
        <v>4.201632</v>
      </c>
      <c r="BK1743" s="425"/>
      <c r="BL1743" s="425"/>
      <c r="BM1743" s="425">
        <f t="shared" si="29"/>
        <v>0</v>
      </c>
      <c r="BN1743" s="361" t="str">
        <f>_xll.SRS1Splines.Functions25.Linear_Interp(V_XNN1!$K$3:$K$8,V_XNN1!$L$3:$L$8,BT1743)</f>
        <v>Error reading input X value(s): The value is not a number</v>
      </c>
      <c r="BO1743" s="361" t="e">
        <f>(BN1743/V_XNN1!$L$7)*100</f>
        <v>#VALUE!</v>
      </c>
      <c r="BP1743" s="353" t="str">
        <f>_xll.SRS1Splines.Functions25.Linear_Interp(V_XNN1!$K$3:$K$8,V_XNN1!$M$3:$M$8,BT1743)</f>
        <v>Error reading input X value(s): The value is not a number</v>
      </c>
      <c r="BQ1743" s="353">
        <f>IFERROR((BN1743 - V_XNN1!$M$16) / (V_XNN1!$M$15- V_XNN1!$M$16) * 100, 0)</f>
        <v>0</v>
      </c>
      <c r="BR1743" s="353">
        <v>252</v>
      </c>
      <c r="BS1743" s="353">
        <v>249</v>
      </c>
      <c r="BT1743" s="428"/>
      <c r="BU1743" s="361">
        <v>0.33805200000000002</v>
      </c>
      <c r="BV1743" s="426"/>
      <c r="BW1743" s="424"/>
      <c r="BX1743" s="361">
        <v>1.2599280000000002</v>
      </c>
      <c r="BY1743" s="425"/>
      <c r="BZ1743" s="425"/>
      <c r="CA1743" s="425"/>
      <c r="CB1743" s="361" t="str">
        <f>_xll.SRS1Splines.Functions25.Linear_Interp(V_NSPC!$N$4:$N$67,V_NSPC!$P$4:$P$67,CI1743)</f>
        <v>Error reading input X value(s): The value is not a number</v>
      </c>
      <c r="CC1743" s="361" t="e">
        <f>(CB1743/V_NSPC!$T$5)*100</f>
        <v>#VALUE!</v>
      </c>
      <c r="CD1743" s="353" t="e">
        <f>CB1743-V_NSPC!$T$6</f>
        <v>#VALUE!</v>
      </c>
      <c r="CE1743" s="361">
        <f>IFERROR((CB1743 - V_NSPC!$T$6) / (V_NSPC!$T$5- V_NSPC!$T$6) * 100, 0)</f>
        <v>0</v>
      </c>
      <c r="CF1743" s="361">
        <v>995</v>
      </c>
      <c r="CG1743" s="361">
        <v>955</v>
      </c>
      <c r="CH1743" s="361"/>
      <c r="CI1743" s="429"/>
      <c r="CJ1743" s="361"/>
      <c r="CK1743" s="426"/>
      <c r="CL1743" s="424"/>
      <c r="CM1743" s="361">
        <v>1.2599280000000002</v>
      </c>
      <c r="CN1743" s="425"/>
      <c r="CO1743" s="425"/>
      <c r="CP1743" s="425"/>
      <c r="CQ1743" s="361" t="str">
        <f>_xll.SRS1Splines.Functions25.Linear_Interp(V_NSPC!$X$4:$X$46,V_NSPC!$Z$4:$Z$46,CX1743)</f>
        <v>Error reading input X value(s): The value is not a number</v>
      </c>
      <c r="CR1743" s="361" t="e">
        <f>(CQ1743/V_NSPC!$AD$5)*100</f>
        <v>#VALUE!</v>
      </c>
      <c r="CS1743" s="353" t="e">
        <f>CQ1743-V_NSPC!$AD$6</f>
        <v>#VALUE!</v>
      </c>
      <c r="CT1743" s="361">
        <f>IFERROR((CQ1743 - V_NSPC!$AD$6) / (V_NSPC!$AD$5- V_NSPC!$AD$6) * 100, 0)</f>
        <v>0</v>
      </c>
      <c r="CU1743" s="361">
        <v>909</v>
      </c>
      <c r="CV1743" s="361">
        <v>905</v>
      </c>
      <c r="CW1743" s="361"/>
      <c r="CX1743" s="429"/>
      <c r="CY1743" s="361">
        <v>2.2560000000000002</v>
      </c>
      <c r="CZ1743" s="426"/>
    </row>
    <row r="1744" spans="1:104">
      <c r="A1744" s="352">
        <v>46303</v>
      </c>
      <c r="B1744" s="430"/>
      <c r="C1744" s="420">
        <v>2.8116129032258064</v>
      </c>
      <c r="D1744" s="421"/>
      <c r="E1744" s="421"/>
      <c r="F1744" s="421"/>
      <c r="G1744" s="361" t="e">
        <f>_xll.SRS1Splines.Functions25.Linear_Interp(V_NEM!$R$687:$R$703,V_NEM!$T$687:$T$703,M1744)+_xll.SRS1Splines.Functions25.Linear_Interp(V_NEM!$AB$687:$AB$703,V_NEM!$AD$687:$AD$703,N1744)</f>
        <v>#VALUE!</v>
      </c>
      <c r="H1744" s="353" t="e">
        <f>(G1744/(V_NEM!$T$696+V_NEM!$AD$696))*100</f>
        <v>#VALUE!</v>
      </c>
      <c r="I1744" s="353" t="e">
        <f>G1744-(V_NEM!$T$694+V_NEM!$AD$694)</f>
        <v>#VALUE!</v>
      </c>
      <c r="J1744" s="353">
        <f>((IFERROR((_xll.SRS1Splines.Functions25.Linear_Interp(V_NEM!$R$687:$R$703,V_NEM!$T$687:$T$703,M1744) - V_NEM!$X$689) / (V_NEM!$X$688- V_NEM!$X$689) * 100, 0))+(IFERROR((_xll.SRS1Splines.Functions25.Linear_Interp(V_NEM!$AB$687:$AB$703,V_NEM!$AD$687:$AD$703,N1744) - V_NEM!$AH$689) / (V_NEM!$AH$688- V_NEM!$AH$689) * 100, 0)))/2</f>
        <v>0</v>
      </c>
      <c r="K1744" s="353">
        <v>784.3</v>
      </c>
      <c r="L1744" s="353">
        <v>781.8</v>
      </c>
      <c r="M1744" s="422"/>
      <c r="N1744" s="422"/>
      <c r="O1744" s="361">
        <v>2.4098092580645161</v>
      </c>
      <c r="P1744" s="423"/>
      <c r="Q1744" s="424"/>
      <c r="R1744" s="361">
        <v>4.0954838709677421</v>
      </c>
      <c r="S1744" s="425"/>
      <c r="T1744" s="425"/>
      <c r="U1744" s="425"/>
      <c r="V1744" s="361" t="str">
        <f>_xll.SRS1Splines.Functions25.Linear_Interp(V_NK3!$P$8:$P$32,V_NK3!$R$8:$R$32,AC1744)</f>
        <v>Error reading input X value(s): The value is not a number</v>
      </c>
      <c r="W1744" s="361" t="e">
        <f>(V1744/V_NK3!$R$28)*100</f>
        <v>#VALUE!</v>
      </c>
      <c r="X1744" s="353" t="e">
        <f>V1744-V_NK3!$R$8</f>
        <v>#VALUE!</v>
      </c>
      <c r="Y1744" s="353">
        <f>IFERROR((V1744 - V_NK3!$V$10) / (V_NK3!$V$9- V_NK3!$V$10) * 100, 0)</f>
        <v>0</v>
      </c>
      <c r="Z1744" s="353">
        <v>541.79999999999995</v>
      </c>
      <c r="AA1744" s="353">
        <v>521</v>
      </c>
      <c r="AB1744" s="361">
        <v>529.10553272462471</v>
      </c>
      <c r="AC1744" s="422"/>
      <c r="AD1744" s="353">
        <v>0.967741935483871</v>
      </c>
      <c r="AE1744" s="426"/>
      <c r="AF1744" s="427"/>
      <c r="AG1744" s="361">
        <v>1.3219354838709676</v>
      </c>
      <c r="AH1744" s="425"/>
      <c r="AI1744" s="425"/>
      <c r="AJ1744" s="425"/>
      <c r="AK1744" s="361" t="str">
        <f>_xll.SRS1Splines.Functions25.Linear_Interp(V_NK2!$R$10:$R$21,V_NK2!$T$10:$T$21,AR1744)</f>
        <v>Error reading input X value(s): The value is not a number</v>
      </c>
      <c r="AL1744" s="361" t="e">
        <f>(AK1744/V_NK2!$T$18)*100</f>
        <v>#VALUE!</v>
      </c>
      <c r="AM1744" s="353" t="e">
        <f>AK1744-V_NK2!$T$11</f>
        <v>#VALUE!</v>
      </c>
      <c r="AN1744" s="353">
        <f>IFERROR((AK1744 - V_NK2!$X$12) / (V_NK2!$X$11- V_NK2!$X$12) * 100, 0)</f>
        <v>0</v>
      </c>
      <c r="AO1744" s="353">
        <v>427</v>
      </c>
      <c r="AP1744" s="353">
        <v>420</v>
      </c>
      <c r="AQ1744" s="353"/>
      <c r="AR1744" s="422"/>
      <c r="AS1744" s="361">
        <v>1.1935483870967742</v>
      </c>
      <c r="AT1744" s="426"/>
      <c r="AU1744" s="424"/>
      <c r="AV1744" s="361">
        <v>0.75168000000000001</v>
      </c>
      <c r="AW1744" s="425"/>
      <c r="AX1744" s="425"/>
      <c r="AY1744" s="425"/>
      <c r="AZ1744" s="361" t="str">
        <f>_xll.SRS1Splines.Functions25.Linear_Interp(V_NNG3A!$H$4:$H$12,V_NNG3A!$I$4:$I$12,BF1744)</f>
        <v>Error reading input X value(s): The value is not a number</v>
      </c>
      <c r="BA1744" s="361" t="e">
        <f>(AZ1744/V_NNG3A!$I$8)*100</f>
        <v>#VALUE!</v>
      </c>
      <c r="BB1744" s="353" t="str">
        <f>_xll.SRS1Splines.Functions25.Linear_Interp(V_NNG3A!$H$4:$H$12,V_NNG3A!$J$4:$J$12,BF1744)</f>
        <v>Error reading input X value(s): The value is not a number</v>
      </c>
      <c r="BC1744" s="353">
        <f>IFERROR((AZ1744-V_NNG3A!$J$20) / (V_NNG3A!$J$19-V_NNG3A!$J$20) * 100, 0)</f>
        <v>0</v>
      </c>
      <c r="BD1744" s="353">
        <v>1050</v>
      </c>
      <c r="BE1744" s="353">
        <v>1047</v>
      </c>
      <c r="BF1744" s="428"/>
      <c r="BG1744" s="361">
        <v>0.26612903225806445</v>
      </c>
      <c r="BH1744" s="426"/>
      <c r="BI1744" s="424"/>
      <c r="BJ1744" s="361">
        <v>4.201632</v>
      </c>
      <c r="BK1744" s="425"/>
      <c r="BL1744" s="425"/>
      <c r="BM1744" s="425">
        <f t="shared" si="29"/>
        <v>0</v>
      </c>
      <c r="BN1744" s="361" t="str">
        <f>_xll.SRS1Splines.Functions25.Linear_Interp(V_XNN1!$K$3:$K$8,V_XNN1!$L$3:$L$8,BT1744)</f>
        <v>Error reading input X value(s): The value is not a number</v>
      </c>
      <c r="BO1744" s="361" t="e">
        <f>(BN1744/V_XNN1!$L$7)*100</f>
        <v>#VALUE!</v>
      </c>
      <c r="BP1744" s="353" t="str">
        <f>_xll.SRS1Splines.Functions25.Linear_Interp(V_XNN1!$K$3:$K$8,V_XNN1!$M$3:$M$8,BT1744)</f>
        <v>Error reading input X value(s): The value is not a number</v>
      </c>
      <c r="BQ1744" s="353">
        <f>IFERROR((BN1744 - V_XNN1!$M$16) / (V_XNN1!$M$15- V_XNN1!$M$16) * 100, 0)</f>
        <v>0</v>
      </c>
      <c r="BR1744" s="353">
        <v>252</v>
      </c>
      <c r="BS1744" s="353">
        <v>249</v>
      </c>
      <c r="BT1744" s="428"/>
      <c r="BU1744" s="361">
        <v>0.33805200000000002</v>
      </c>
      <c r="BV1744" s="426"/>
      <c r="BW1744" s="424"/>
      <c r="BX1744" s="361">
        <v>1.2599280000000002</v>
      </c>
      <c r="BY1744" s="425"/>
      <c r="BZ1744" s="425"/>
      <c r="CA1744" s="425"/>
      <c r="CB1744" s="361" t="str">
        <f>_xll.SRS1Splines.Functions25.Linear_Interp(V_NSPC!$N$4:$N$67,V_NSPC!$P$4:$P$67,CI1744)</f>
        <v>Error reading input X value(s): The value is not a number</v>
      </c>
      <c r="CC1744" s="361" t="e">
        <f>(CB1744/V_NSPC!$T$5)*100</f>
        <v>#VALUE!</v>
      </c>
      <c r="CD1744" s="353" t="e">
        <f>CB1744-V_NSPC!$T$6</f>
        <v>#VALUE!</v>
      </c>
      <c r="CE1744" s="361">
        <f>IFERROR((CB1744 - V_NSPC!$T$6) / (V_NSPC!$T$5- V_NSPC!$T$6) * 100, 0)</f>
        <v>0</v>
      </c>
      <c r="CF1744" s="361">
        <v>995</v>
      </c>
      <c r="CG1744" s="361">
        <v>955</v>
      </c>
      <c r="CH1744" s="361"/>
      <c r="CI1744" s="429"/>
      <c r="CJ1744" s="361"/>
      <c r="CK1744" s="426"/>
      <c r="CL1744" s="424"/>
      <c r="CM1744" s="361">
        <v>1.2599280000000002</v>
      </c>
      <c r="CN1744" s="425"/>
      <c r="CO1744" s="425"/>
      <c r="CP1744" s="425"/>
      <c r="CQ1744" s="361" t="str">
        <f>_xll.SRS1Splines.Functions25.Linear_Interp(V_NSPC!$X$4:$X$46,V_NSPC!$Z$4:$Z$46,CX1744)</f>
        <v>Error reading input X value(s): The value is not a number</v>
      </c>
      <c r="CR1744" s="361" t="e">
        <f>(CQ1744/V_NSPC!$AD$5)*100</f>
        <v>#VALUE!</v>
      </c>
      <c r="CS1744" s="353" t="e">
        <f>CQ1744-V_NSPC!$AD$6</f>
        <v>#VALUE!</v>
      </c>
      <c r="CT1744" s="361">
        <f>IFERROR((CQ1744 - V_NSPC!$AD$6) / (V_NSPC!$AD$5- V_NSPC!$AD$6) * 100, 0)</f>
        <v>0</v>
      </c>
      <c r="CU1744" s="361">
        <v>909</v>
      </c>
      <c r="CV1744" s="361">
        <v>905</v>
      </c>
      <c r="CW1744" s="361"/>
      <c r="CX1744" s="429"/>
      <c r="CY1744" s="361">
        <v>2.2560000000000002</v>
      </c>
      <c r="CZ1744" s="426"/>
    </row>
    <row r="1745" spans="1:104">
      <c r="A1745" s="352">
        <v>46304</v>
      </c>
      <c r="B1745" s="430"/>
      <c r="C1745" s="420">
        <v>2.8116129032258064</v>
      </c>
      <c r="D1745" s="421"/>
      <c r="E1745" s="421"/>
      <c r="F1745" s="421"/>
      <c r="G1745" s="361" t="e">
        <f>_xll.SRS1Splines.Functions25.Linear_Interp(V_NEM!$R$687:$R$703,V_NEM!$T$687:$T$703,M1745)+_xll.SRS1Splines.Functions25.Linear_Interp(V_NEM!$AB$687:$AB$703,V_NEM!$AD$687:$AD$703,N1745)</f>
        <v>#VALUE!</v>
      </c>
      <c r="H1745" s="353" t="e">
        <f>(G1745/(V_NEM!$T$696+V_NEM!$AD$696))*100</f>
        <v>#VALUE!</v>
      </c>
      <c r="I1745" s="353" t="e">
        <f>G1745-(V_NEM!$T$694+V_NEM!$AD$694)</f>
        <v>#VALUE!</v>
      </c>
      <c r="J1745" s="353">
        <f>((IFERROR((_xll.SRS1Splines.Functions25.Linear_Interp(V_NEM!$R$687:$R$703,V_NEM!$T$687:$T$703,M1745) - V_NEM!$X$689) / (V_NEM!$X$688- V_NEM!$X$689) * 100, 0))+(IFERROR((_xll.SRS1Splines.Functions25.Linear_Interp(V_NEM!$AB$687:$AB$703,V_NEM!$AD$687:$AD$703,N1745) - V_NEM!$AH$689) / (V_NEM!$AH$688- V_NEM!$AH$689) * 100, 0)))/2</f>
        <v>0</v>
      </c>
      <c r="K1745" s="353">
        <v>784.3</v>
      </c>
      <c r="L1745" s="353">
        <v>781.8</v>
      </c>
      <c r="M1745" s="422"/>
      <c r="N1745" s="422"/>
      <c r="O1745" s="361">
        <v>2.4098092580645161</v>
      </c>
      <c r="P1745" s="423"/>
      <c r="Q1745" s="424"/>
      <c r="R1745" s="361">
        <v>4.0954838709677421</v>
      </c>
      <c r="S1745" s="425"/>
      <c r="T1745" s="425"/>
      <c r="U1745" s="425"/>
      <c r="V1745" s="361" t="str">
        <f>_xll.SRS1Splines.Functions25.Linear_Interp(V_NK3!$P$8:$P$32,V_NK3!$R$8:$R$32,AC1745)</f>
        <v>Error reading input X value(s): The value is not a number</v>
      </c>
      <c r="W1745" s="361" t="e">
        <f>(V1745/V_NK3!$R$28)*100</f>
        <v>#VALUE!</v>
      </c>
      <c r="X1745" s="353" t="e">
        <f>V1745-V_NK3!$R$8</f>
        <v>#VALUE!</v>
      </c>
      <c r="Y1745" s="353">
        <f>IFERROR((V1745 - V_NK3!$V$10) / (V_NK3!$V$9- V_NK3!$V$10) * 100, 0)</f>
        <v>0</v>
      </c>
      <c r="Z1745" s="353">
        <v>541.79999999999995</v>
      </c>
      <c r="AA1745" s="353">
        <v>521</v>
      </c>
      <c r="AB1745" s="361">
        <v>529.10553272462471</v>
      </c>
      <c r="AC1745" s="422"/>
      <c r="AD1745" s="353">
        <v>0.967741935483871</v>
      </c>
      <c r="AE1745" s="426"/>
      <c r="AF1745" s="427"/>
      <c r="AG1745" s="361">
        <v>1.3219354838709676</v>
      </c>
      <c r="AH1745" s="425"/>
      <c r="AI1745" s="425"/>
      <c r="AJ1745" s="425"/>
      <c r="AK1745" s="361" t="str">
        <f>_xll.SRS1Splines.Functions25.Linear_Interp(V_NK2!$R$10:$R$21,V_NK2!$T$10:$T$21,AR1745)</f>
        <v>Error reading input X value(s): The value is not a number</v>
      </c>
      <c r="AL1745" s="361" t="e">
        <f>(AK1745/V_NK2!$T$18)*100</f>
        <v>#VALUE!</v>
      </c>
      <c r="AM1745" s="353" t="e">
        <f>AK1745-V_NK2!$T$11</f>
        <v>#VALUE!</v>
      </c>
      <c r="AN1745" s="353">
        <f>IFERROR((AK1745 - V_NK2!$X$12) / (V_NK2!$X$11- V_NK2!$X$12) * 100, 0)</f>
        <v>0</v>
      </c>
      <c r="AO1745" s="353">
        <v>427</v>
      </c>
      <c r="AP1745" s="353">
        <v>420</v>
      </c>
      <c r="AQ1745" s="353"/>
      <c r="AR1745" s="422"/>
      <c r="AS1745" s="361">
        <v>1.1935483870967742</v>
      </c>
      <c r="AT1745" s="426"/>
      <c r="AU1745" s="424"/>
      <c r="AV1745" s="361">
        <v>0.75168000000000001</v>
      </c>
      <c r="AW1745" s="425"/>
      <c r="AX1745" s="425"/>
      <c r="AY1745" s="425"/>
      <c r="AZ1745" s="361" t="str">
        <f>_xll.SRS1Splines.Functions25.Linear_Interp(V_NNG3A!$H$4:$H$12,V_NNG3A!$I$4:$I$12,BF1745)</f>
        <v>Error reading input X value(s): The value is not a number</v>
      </c>
      <c r="BA1745" s="361" t="e">
        <f>(AZ1745/V_NNG3A!$I$8)*100</f>
        <v>#VALUE!</v>
      </c>
      <c r="BB1745" s="353" t="str">
        <f>_xll.SRS1Splines.Functions25.Linear_Interp(V_NNG3A!$H$4:$H$12,V_NNG3A!$J$4:$J$12,BF1745)</f>
        <v>Error reading input X value(s): The value is not a number</v>
      </c>
      <c r="BC1745" s="353">
        <f>IFERROR((AZ1745-V_NNG3A!$J$20) / (V_NNG3A!$J$19-V_NNG3A!$J$20) * 100, 0)</f>
        <v>0</v>
      </c>
      <c r="BD1745" s="353">
        <v>1050</v>
      </c>
      <c r="BE1745" s="353">
        <v>1047</v>
      </c>
      <c r="BF1745" s="428"/>
      <c r="BG1745" s="361">
        <v>0.26612903225806445</v>
      </c>
      <c r="BH1745" s="426"/>
      <c r="BI1745" s="424"/>
      <c r="BJ1745" s="361">
        <v>4.201632</v>
      </c>
      <c r="BK1745" s="425"/>
      <c r="BL1745" s="425"/>
      <c r="BM1745" s="425">
        <f t="shared" si="29"/>
        <v>0</v>
      </c>
      <c r="BN1745" s="361" t="str">
        <f>_xll.SRS1Splines.Functions25.Linear_Interp(V_XNN1!$K$3:$K$8,V_XNN1!$L$3:$L$8,BT1745)</f>
        <v>Error reading input X value(s): The value is not a number</v>
      </c>
      <c r="BO1745" s="361" t="e">
        <f>(BN1745/V_XNN1!$L$7)*100</f>
        <v>#VALUE!</v>
      </c>
      <c r="BP1745" s="353" t="str">
        <f>_xll.SRS1Splines.Functions25.Linear_Interp(V_XNN1!$K$3:$K$8,V_XNN1!$M$3:$M$8,BT1745)</f>
        <v>Error reading input X value(s): The value is not a number</v>
      </c>
      <c r="BQ1745" s="353">
        <f>IFERROR((BN1745 - V_XNN1!$M$16) / (V_XNN1!$M$15- V_XNN1!$M$16) * 100, 0)</f>
        <v>0</v>
      </c>
      <c r="BR1745" s="353">
        <v>252</v>
      </c>
      <c r="BS1745" s="353">
        <v>249</v>
      </c>
      <c r="BT1745" s="428"/>
      <c r="BU1745" s="361">
        <v>0.33805200000000002</v>
      </c>
      <c r="BV1745" s="426"/>
      <c r="BW1745" s="424"/>
      <c r="BX1745" s="361">
        <v>1.2599280000000002</v>
      </c>
      <c r="BY1745" s="425"/>
      <c r="BZ1745" s="425"/>
      <c r="CA1745" s="425"/>
      <c r="CB1745" s="361" t="str">
        <f>_xll.SRS1Splines.Functions25.Linear_Interp(V_NSPC!$N$4:$N$67,V_NSPC!$P$4:$P$67,CI1745)</f>
        <v>Error reading input X value(s): The value is not a number</v>
      </c>
      <c r="CC1745" s="361" t="e">
        <f>(CB1745/V_NSPC!$T$5)*100</f>
        <v>#VALUE!</v>
      </c>
      <c r="CD1745" s="353" t="e">
        <f>CB1745-V_NSPC!$T$6</f>
        <v>#VALUE!</v>
      </c>
      <c r="CE1745" s="361">
        <f>IFERROR((CB1745 - V_NSPC!$T$6) / (V_NSPC!$T$5- V_NSPC!$T$6) * 100, 0)</f>
        <v>0</v>
      </c>
      <c r="CF1745" s="361">
        <v>995</v>
      </c>
      <c r="CG1745" s="361">
        <v>955</v>
      </c>
      <c r="CH1745" s="361"/>
      <c r="CI1745" s="429"/>
      <c r="CJ1745" s="361"/>
      <c r="CK1745" s="426"/>
      <c r="CL1745" s="424"/>
      <c r="CM1745" s="361">
        <v>1.2599280000000002</v>
      </c>
      <c r="CN1745" s="425"/>
      <c r="CO1745" s="425"/>
      <c r="CP1745" s="425"/>
      <c r="CQ1745" s="361" t="str">
        <f>_xll.SRS1Splines.Functions25.Linear_Interp(V_NSPC!$X$4:$X$46,V_NSPC!$Z$4:$Z$46,CX1745)</f>
        <v>Error reading input X value(s): The value is not a number</v>
      </c>
      <c r="CR1745" s="361" t="e">
        <f>(CQ1745/V_NSPC!$AD$5)*100</f>
        <v>#VALUE!</v>
      </c>
      <c r="CS1745" s="353" t="e">
        <f>CQ1745-V_NSPC!$AD$6</f>
        <v>#VALUE!</v>
      </c>
      <c r="CT1745" s="361">
        <f>IFERROR((CQ1745 - V_NSPC!$AD$6) / (V_NSPC!$AD$5- V_NSPC!$AD$6) * 100, 0)</f>
        <v>0</v>
      </c>
      <c r="CU1745" s="361">
        <v>909</v>
      </c>
      <c r="CV1745" s="361">
        <v>905</v>
      </c>
      <c r="CW1745" s="361"/>
      <c r="CX1745" s="429"/>
      <c r="CY1745" s="361">
        <v>2.2560000000000002</v>
      </c>
      <c r="CZ1745" s="426"/>
    </row>
    <row r="1746" spans="1:104">
      <c r="A1746" s="352">
        <v>46305</v>
      </c>
      <c r="B1746" s="430"/>
      <c r="C1746" s="420">
        <v>2.8116129032258064</v>
      </c>
      <c r="D1746" s="421"/>
      <c r="E1746" s="421"/>
      <c r="F1746" s="421"/>
      <c r="G1746" s="361" t="e">
        <f>_xll.SRS1Splines.Functions25.Linear_Interp(V_NEM!$R$687:$R$703,V_NEM!$T$687:$T$703,M1746)+_xll.SRS1Splines.Functions25.Linear_Interp(V_NEM!$AB$687:$AB$703,V_NEM!$AD$687:$AD$703,N1746)</f>
        <v>#VALUE!</v>
      </c>
      <c r="H1746" s="353" t="e">
        <f>(G1746/(V_NEM!$T$696+V_NEM!$AD$696))*100</f>
        <v>#VALUE!</v>
      </c>
      <c r="I1746" s="353" t="e">
        <f>G1746-(V_NEM!$T$694+V_NEM!$AD$694)</f>
        <v>#VALUE!</v>
      </c>
      <c r="J1746" s="353">
        <f>((IFERROR((_xll.SRS1Splines.Functions25.Linear_Interp(V_NEM!$R$687:$R$703,V_NEM!$T$687:$T$703,M1746) - V_NEM!$X$689) / (V_NEM!$X$688- V_NEM!$X$689) * 100, 0))+(IFERROR((_xll.SRS1Splines.Functions25.Linear_Interp(V_NEM!$AB$687:$AB$703,V_NEM!$AD$687:$AD$703,N1746) - V_NEM!$AH$689) / (V_NEM!$AH$688- V_NEM!$AH$689) * 100, 0)))/2</f>
        <v>0</v>
      </c>
      <c r="K1746" s="353">
        <v>784.3</v>
      </c>
      <c r="L1746" s="353">
        <v>781.8</v>
      </c>
      <c r="M1746" s="422"/>
      <c r="N1746" s="422"/>
      <c r="O1746" s="361">
        <v>2.4098092580645161</v>
      </c>
      <c r="P1746" s="423"/>
      <c r="Q1746" s="424"/>
      <c r="R1746" s="361">
        <v>4.0954838709677421</v>
      </c>
      <c r="S1746" s="425"/>
      <c r="T1746" s="425"/>
      <c r="U1746" s="425"/>
      <c r="V1746" s="361" t="str">
        <f>_xll.SRS1Splines.Functions25.Linear_Interp(V_NK3!$P$8:$P$32,V_NK3!$R$8:$R$32,AC1746)</f>
        <v>Error reading input X value(s): The value is not a number</v>
      </c>
      <c r="W1746" s="361" t="e">
        <f>(V1746/V_NK3!$R$28)*100</f>
        <v>#VALUE!</v>
      </c>
      <c r="X1746" s="353" t="e">
        <f>V1746-V_NK3!$R$8</f>
        <v>#VALUE!</v>
      </c>
      <c r="Y1746" s="353">
        <f>IFERROR((V1746 - V_NK3!$V$10) / (V_NK3!$V$9- V_NK3!$V$10) * 100, 0)</f>
        <v>0</v>
      </c>
      <c r="Z1746" s="353">
        <v>541.79999999999995</v>
      </c>
      <c r="AA1746" s="353">
        <v>521</v>
      </c>
      <c r="AB1746" s="361">
        <v>529.10553272462471</v>
      </c>
      <c r="AC1746" s="422"/>
      <c r="AD1746" s="353">
        <v>0.967741935483871</v>
      </c>
      <c r="AE1746" s="426"/>
      <c r="AF1746" s="427"/>
      <c r="AG1746" s="361">
        <v>1.3219354838709676</v>
      </c>
      <c r="AH1746" s="425"/>
      <c r="AI1746" s="425"/>
      <c r="AJ1746" s="425"/>
      <c r="AK1746" s="361" t="str">
        <f>_xll.SRS1Splines.Functions25.Linear_Interp(V_NK2!$R$10:$R$21,V_NK2!$T$10:$T$21,AR1746)</f>
        <v>Error reading input X value(s): The value is not a number</v>
      </c>
      <c r="AL1746" s="361" t="e">
        <f>(AK1746/V_NK2!$T$18)*100</f>
        <v>#VALUE!</v>
      </c>
      <c r="AM1746" s="353" t="e">
        <f>AK1746-V_NK2!$T$11</f>
        <v>#VALUE!</v>
      </c>
      <c r="AN1746" s="353">
        <f>IFERROR((AK1746 - V_NK2!$X$12) / (V_NK2!$X$11- V_NK2!$X$12) * 100, 0)</f>
        <v>0</v>
      </c>
      <c r="AO1746" s="353">
        <v>427</v>
      </c>
      <c r="AP1746" s="353">
        <v>420</v>
      </c>
      <c r="AQ1746" s="353"/>
      <c r="AR1746" s="422"/>
      <c r="AS1746" s="361">
        <v>1.1935483870967742</v>
      </c>
      <c r="AT1746" s="426"/>
      <c r="AU1746" s="424"/>
      <c r="AV1746" s="361">
        <v>0.75168000000000001</v>
      </c>
      <c r="AW1746" s="425"/>
      <c r="AX1746" s="425"/>
      <c r="AY1746" s="425"/>
      <c r="AZ1746" s="361" t="str">
        <f>_xll.SRS1Splines.Functions25.Linear_Interp(V_NNG3A!$H$4:$H$12,V_NNG3A!$I$4:$I$12,BF1746)</f>
        <v>Error reading input X value(s): The value is not a number</v>
      </c>
      <c r="BA1746" s="361" t="e">
        <f>(AZ1746/V_NNG3A!$I$8)*100</f>
        <v>#VALUE!</v>
      </c>
      <c r="BB1746" s="353" t="str">
        <f>_xll.SRS1Splines.Functions25.Linear_Interp(V_NNG3A!$H$4:$H$12,V_NNG3A!$J$4:$J$12,BF1746)</f>
        <v>Error reading input X value(s): The value is not a number</v>
      </c>
      <c r="BC1746" s="353">
        <f>IFERROR((AZ1746-V_NNG3A!$J$20) / (V_NNG3A!$J$19-V_NNG3A!$J$20) * 100, 0)</f>
        <v>0</v>
      </c>
      <c r="BD1746" s="353">
        <v>1050</v>
      </c>
      <c r="BE1746" s="353">
        <v>1047</v>
      </c>
      <c r="BF1746" s="428"/>
      <c r="BG1746" s="361">
        <v>0.26612903225806445</v>
      </c>
      <c r="BH1746" s="426"/>
      <c r="BI1746" s="424"/>
      <c r="BJ1746" s="361">
        <v>4.201632</v>
      </c>
      <c r="BK1746" s="425"/>
      <c r="BL1746" s="425"/>
      <c r="BM1746" s="425">
        <f t="shared" si="29"/>
        <v>0</v>
      </c>
      <c r="BN1746" s="361" t="str">
        <f>_xll.SRS1Splines.Functions25.Linear_Interp(V_XNN1!$K$3:$K$8,V_XNN1!$L$3:$L$8,BT1746)</f>
        <v>Error reading input X value(s): The value is not a number</v>
      </c>
      <c r="BO1746" s="361" t="e">
        <f>(BN1746/V_XNN1!$L$7)*100</f>
        <v>#VALUE!</v>
      </c>
      <c r="BP1746" s="353" t="str">
        <f>_xll.SRS1Splines.Functions25.Linear_Interp(V_XNN1!$K$3:$K$8,V_XNN1!$M$3:$M$8,BT1746)</f>
        <v>Error reading input X value(s): The value is not a number</v>
      </c>
      <c r="BQ1746" s="353">
        <f>IFERROR((BN1746 - V_XNN1!$M$16) / (V_XNN1!$M$15- V_XNN1!$M$16) * 100, 0)</f>
        <v>0</v>
      </c>
      <c r="BR1746" s="353">
        <v>252</v>
      </c>
      <c r="BS1746" s="353">
        <v>249</v>
      </c>
      <c r="BT1746" s="428"/>
      <c r="BU1746" s="361">
        <v>0.33805200000000002</v>
      </c>
      <c r="BV1746" s="426"/>
      <c r="BW1746" s="424"/>
      <c r="BX1746" s="361">
        <v>1.2599280000000002</v>
      </c>
      <c r="BY1746" s="425"/>
      <c r="BZ1746" s="425"/>
      <c r="CA1746" s="425"/>
      <c r="CB1746" s="361" t="str">
        <f>_xll.SRS1Splines.Functions25.Linear_Interp(V_NSPC!$N$4:$N$67,V_NSPC!$P$4:$P$67,CI1746)</f>
        <v>Error reading input X value(s): The value is not a number</v>
      </c>
      <c r="CC1746" s="361" t="e">
        <f>(CB1746/V_NSPC!$T$5)*100</f>
        <v>#VALUE!</v>
      </c>
      <c r="CD1746" s="353" t="e">
        <f>CB1746-V_NSPC!$T$6</f>
        <v>#VALUE!</v>
      </c>
      <c r="CE1746" s="361">
        <f>IFERROR((CB1746 - V_NSPC!$T$6) / (V_NSPC!$T$5- V_NSPC!$T$6) * 100, 0)</f>
        <v>0</v>
      </c>
      <c r="CF1746" s="361">
        <v>995</v>
      </c>
      <c r="CG1746" s="361">
        <v>955</v>
      </c>
      <c r="CH1746" s="361"/>
      <c r="CI1746" s="429"/>
      <c r="CJ1746" s="361"/>
      <c r="CK1746" s="426"/>
      <c r="CL1746" s="424"/>
      <c r="CM1746" s="361">
        <v>1.2599280000000002</v>
      </c>
      <c r="CN1746" s="425"/>
      <c r="CO1746" s="425"/>
      <c r="CP1746" s="425"/>
      <c r="CQ1746" s="361" t="str">
        <f>_xll.SRS1Splines.Functions25.Linear_Interp(V_NSPC!$X$4:$X$46,V_NSPC!$Z$4:$Z$46,CX1746)</f>
        <v>Error reading input X value(s): The value is not a number</v>
      </c>
      <c r="CR1746" s="361" t="e">
        <f>(CQ1746/V_NSPC!$AD$5)*100</f>
        <v>#VALUE!</v>
      </c>
      <c r="CS1746" s="353" t="e">
        <f>CQ1746-V_NSPC!$AD$6</f>
        <v>#VALUE!</v>
      </c>
      <c r="CT1746" s="361">
        <f>IFERROR((CQ1746 - V_NSPC!$AD$6) / (V_NSPC!$AD$5- V_NSPC!$AD$6) * 100, 0)</f>
        <v>0</v>
      </c>
      <c r="CU1746" s="361">
        <v>909</v>
      </c>
      <c r="CV1746" s="361">
        <v>905</v>
      </c>
      <c r="CW1746" s="361"/>
      <c r="CX1746" s="429"/>
      <c r="CY1746" s="361">
        <v>2.2560000000000002</v>
      </c>
      <c r="CZ1746" s="426"/>
    </row>
    <row r="1747" spans="1:104">
      <c r="A1747" s="352">
        <v>46306</v>
      </c>
      <c r="B1747" s="430"/>
      <c r="C1747" s="420">
        <v>2.8116129032258064</v>
      </c>
      <c r="D1747" s="421"/>
      <c r="E1747" s="421"/>
      <c r="F1747" s="421"/>
      <c r="G1747" s="361" t="e">
        <f>_xll.SRS1Splines.Functions25.Linear_Interp(V_NEM!$R$687:$R$703,V_NEM!$T$687:$T$703,M1747)+_xll.SRS1Splines.Functions25.Linear_Interp(V_NEM!$AB$687:$AB$703,V_NEM!$AD$687:$AD$703,N1747)</f>
        <v>#VALUE!</v>
      </c>
      <c r="H1747" s="353" t="e">
        <f>(G1747/(V_NEM!$T$696+V_NEM!$AD$696))*100</f>
        <v>#VALUE!</v>
      </c>
      <c r="I1747" s="353" t="e">
        <f>G1747-(V_NEM!$T$694+V_NEM!$AD$694)</f>
        <v>#VALUE!</v>
      </c>
      <c r="J1747" s="353">
        <f>((IFERROR((_xll.SRS1Splines.Functions25.Linear_Interp(V_NEM!$R$687:$R$703,V_NEM!$T$687:$T$703,M1747) - V_NEM!$X$689) / (V_NEM!$X$688- V_NEM!$X$689) * 100, 0))+(IFERROR((_xll.SRS1Splines.Functions25.Linear_Interp(V_NEM!$AB$687:$AB$703,V_NEM!$AD$687:$AD$703,N1747) - V_NEM!$AH$689) / (V_NEM!$AH$688- V_NEM!$AH$689) * 100, 0)))/2</f>
        <v>0</v>
      </c>
      <c r="K1747" s="353">
        <v>784.3</v>
      </c>
      <c r="L1747" s="353">
        <v>781.8</v>
      </c>
      <c r="M1747" s="422"/>
      <c r="N1747" s="422"/>
      <c r="O1747" s="361">
        <v>2.4098092580645161</v>
      </c>
      <c r="P1747" s="423"/>
      <c r="Q1747" s="424"/>
      <c r="R1747" s="361">
        <v>4.0954838709677421</v>
      </c>
      <c r="S1747" s="425"/>
      <c r="T1747" s="425"/>
      <c r="U1747" s="425"/>
      <c r="V1747" s="361" t="str">
        <f>_xll.SRS1Splines.Functions25.Linear_Interp(V_NK3!$P$8:$P$32,V_NK3!$R$8:$R$32,AC1747)</f>
        <v>Error reading input X value(s): The value is not a number</v>
      </c>
      <c r="W1747" s="361" t="e">
        <f>(V1747/V_NK3!$R$28)*100</f>
        <v>#VALUE!</v>
      </c>
      <c r="X1747" s="353" t="e">
        <f>V1747-V_NK3!$R$8</f>
        <v>#VALUE!</v>
      </c>
      <c r="Y1747" s="353">
        <f>IFERROR((V1747 - V_NK3!$V$10) / (V_NK3!$V$9- V_NK3!$V$10) * 100, 0)</f>
        <v>0</v>
      </c>
      <c r="Z1747" s="353">
        <v>541.79999999999995</v>
      </c>
      <c r="AA1747" s="353">
        <v>521</v>
      </c>
      <c r="AB1747" s="361">
        <v>529.10553272462471</v>
      </c>
      <c r="AC1747" s="422"/>
      <c r="AD1747" s="353">
        <v>0.967741935483871</v>
      </c>
      <c r="AE1747" s="426"/>
      <c r="AF1747" s="427"/>
      <c r="AG1747" s="361">
        <v>1.3219354838709676</v>
      </c>
      <c r="AH1747" s="425"/>
      <c r="AI1747" s="425"/>
      <c r="AJ1747" s="425"/>
      <c r="AK1747" s="361" t="str">
        <f>_xll.SRS1Splines.Functions25.Linear_Interp(V_NK2!$R$10:$R$21,V_NK2!$T$10:$T$21,AR1747)</f>
        <v>Error reading input X value(s): The value is not a number</v>
      </c>
      <c r="AL1747" s="361" t="e">
        <f>(AK1747/V_NK2!$T$18)*100</f>
        <v>#VALUE!</v>
      </c>
      <c r="AM1747" s="353" t="e">
        <f>AK1747-V_NK2!$T$11</f>
        <v>#VALUE!</v>
      </c>
      <c r="AN1747" s="353">
        <f>IFERROR((AK1747 - V_NK2!$X$12) / (V_NK2!$X$11- V_NK2!$X$12) * 100, 0)</f>
        <v>0</v>
      </c>
      <c r="AO1747" s="353">
        <v>427</v>
      </c>
      <c r="AP1747" s="353">
        <v>420</v>
      </c>
      <c r="AQ1747" s="353"/>
      <c r="AR1747" s="422"/>
      <c r="AS1747" s="361">
        <v>1.1935483870967742</v>
      </c>
      <c r="AT1747" s="426"/>
      <c r="AU1747" s="424"/>
      <c r="AV1747" s="361">
        <v>0.75168000000000001</v>
      </c>
      <c r="AW1747" s="425"/>
      <c r="AX1747" s="425"/>
      <c r="AY1747" s="425"/>
      <c r="AZ1747" s="361" t="str">
        <f>_xll.SRS1Splines.Functions25.Linear_Interp(V_NNG3A!$H$4:$H$12,V_NNG3A!$I$4:$I$12,BF1747)</f>
        <v>Error reading input X value(s): The value is not a number</v>
      </c>
      <c r="BA1747" s="361" t="e">
        <f>(AZ1747/V_NNG3A!$I$8)*100</f>
        <v>#VALUE!</v>
      </c>
      <c r="BB1747" s="353" t="str">
        <f>_xll.SRS1Splines.Functions25.Linear_Interp(V_NNG3A!$H$4:$H$12,V_NNG3A!$J$4:$J$12,BF1747)</f>
        <v>Error reading input X value(s): The value is not a number</v>
      </c>
      <c r="BC1747" s="353">
        <f>IFERROR((AZ1747-V_NNG3A!$J$20) / (V_NNG3A!$J$19-V_NNG3A!$J$20) * 100, 0)</f>
        <v>0</v>
      </c>
      <c r="BD1747" s="353">
        <v>1050</v>
      </c>
      <c r="BE1747" s="353">
        <v>1047</v>
      </c>
      <c r="BF1747" s="428"/>
      <c r="BG1747" s="361">
        <v>0.26612903225806445</v>
      </c>
      <c r="BH1747" s="426"/>
      <c r="BI1747" s="424"/>
      <c r="BJ1747" s="361">
        <v>4.201632</v>
      </c>
      <c r="BK1747" s="425"/>
      <c r="BL1747" s="425"/>
      <c r="BM1747" s="425">
        <f t="shared" si="29"/>
        <v>0</v>
      </c>
      <c r="BN1747" s="361" t="str">
        <f>_xll.SRS1Splines.Functions25.Linear_Interp(V_XNN1!$K$3:$K$8,V_XNN1!$L$3:$L$8,BT1747)</f>
        <v>Error reading input X value(s): The value is not a number</v>
      </c>
      <c r="BO1747" s="361" t="e">
        <f>(BN1747/V_XNN1!$L$7)*100</f>
        <v>#VALUE!</v>
      </c>
      <c r="BP1747" s="353" t="str">
        <f>_xll.SRS1Splines.Functions25.Linear_Interp(V_XNN1!$K$3:$K$8,V_XNN1!$M$3:$M$8,BT1747)</f>
        <v>Error reading input X value(s): The value is not a number</v>
      </c>
      <c r="BQ1747" s="353">
        <f>IFERROR((BN1747 - V_XNN1!$M$16) / (V_XNN1!$M$15- V_XNN1!$M$16) * 100, 0)</f>
        <v>0</v>
      </c>
      <c r="BR1747" s="353">
        <v>252</v>
      </c>
      <c r="BS1747" s="353">
        <v>249</v>
      </c>
      <c r="BT1747" s="428"/>
      <c r="BU1747" s="361">
        <v>0.33805200000000002</v>
      </c>
      <c r="BV1747" s="426"/>
      <c r="BW1747" s="424"/>
      <c r="BX1747" s="361">
        <v>1.2599280000000002</v>
      </c>
      <c r="BY1747" s="425"/>
      <c r="BZ1747" s="425"/>
      <c r="CA1747" s="425"/>
      <c r="CB1747" s="361" t="str">
        <f>_xll.SRS1Splines.Functions25.Linear_Interp(V_NSPC!$N$4:$N$67,V_NSPC!$P$4:$P$67,CI1747)</f>
        <v>Error reading input X value(s): The value is not a number</v>
      </c>
      <c r="CC1747" s="361" t="e">
        <f>(CB1747/V_NSPC!$T$5)*100</f>
        <v>#VALUE!</v>
      </c>
      <c r="CD1747" s="353" t="e">
        <f>CB1747-V_NSPC!$T$6</f>
        <v>#VALUE!</v>
      </c>
      <c r="CE1747" s="361">
        <f>IFERROR((CB1747 - V_NSPC!$T$6) / (V_NSPC!$T$5- V_NSPC!$T$6) * 100, 0)</f>
        <v>0</v>
      </c>
      <c r="CF1747" s="361">
        <v>995</v>
      </c>
      <c r="CG1747" s="361">
        <v>955</v>
      </c>
      <c r="CH1747" s="361"/>
      <c r="CI1747" s="429"/>
      <c r="CJ1747" s="361"/>
      <c r="CK1747" s="426"/>
      <c r="CL1747" s="424"/>
      <c r="CM1747" s="361">
        <v>1.2599280000000002</v>
      </c>
      <c r="CN1747" s="425"/>
      <c r="CO1747" s="425"/>
      <c r="CP1747" s="425"/>
      <c r="CQ1747" s="361" t="str">
        <f>_xll.SRS1Splines.Functions25.Linear_Interp(V_NSPC!$X$4:$X$46,V_NSPC!$Z$4:$Z$46,CX1747)</f>
        <v>Error reading input X value(s): The value is not a number</v>
      </c>
      <c r="CR1747" s="361" t="e">
        <f>(CQ1747/V_NSPC!$AD$5)*100</f>
        <v>#VALUE!</v>
      </c>
      <c r="CS1747" s="353" t="e">
        <f>CQ1747-V_NSPC!$AD$6</f>
        <v>#VALUE!</v>
      </c>
      <c r="CT1747" s="361">
        <f>IFERROR((CQ1747 - V_NSPC!$AD$6) / (V_NSPC!$AD$5- V_NSPC!$AD$6) * 100, 0)</f>
        <v>0</v>
      </c>
      <c r="CU1747" s="361">
        <v>909</v>
      </c>
      <c r="CV1747" s="361">
        <v>905</v>
      </c>
      <c r="CW1747" s="361"/>
      <c r="CX1747" s="429"/>
      <c r="CY1747" s="361">
        <v>2.2560000000000002</v>
      </c>
      <c r="CZ1747" s="426"/>
    </row>
    <row r="1748" spans="1:104">
      <c r="A1748" s="352">
        <v>46307</v>
      </c>
      <c r="B1748" s="430"/>
      <c r="C1748" s="420">
        <v>2.8116129032258064</v>
      </c>
      <c r="D1748" s="421"/>
      <c r="E1748" s="421"/>
      <c r="F1748" s="421"/>
      <c r="G1748" s="361" t="e">
        <f>_xll.SRS1Splines.Functions25.Linear_Interp(V_NEM!$R$687:$R$703,V_NEM!$T$687:$T$703,M1748)+_xll.SRS1Splines.Functions25.Linear_Interp(V_NEM!$AB$687:$AB$703,V_NEM!$AD$687:$AD$703,N1748)</f>
        <v>#VALUE!</v>
      </c>
      <c r="H1748" s="353" t="e">
        <f>(G1748/(V_NEM!$T$696+V_NEM!$AD$696))*100</f>
        <v>#VALUE!</v>
      </c>
      <c r="I1748" s="353" t="e">
        <f>G1748-(V_NEM!$T$694+V_NEM!$AD$694)</f>
        <v>#VALUE!</v>
      </c>
      <c r="J1748" s="353">
        <f>((IFERROR((_xll.SRS1Splines.Functions25.Linear_Interp(V_NEM!$R$687:$R$703,V_NEM!$T$687:$T$703,M1748) - V_NEM!$X$689) / (V_NEM!$X$688- V_NEM!$X$689) * 100, 0))+(IFERROR((_xll.SRS1Splines.Functions25.Linear_Interp(V_NEM!$AB$687:$AB$703,V_NEM!$AD$687:$AD$703,N1748) - V_NEM!$AH$689) / (V_NEM!$AH$688- V_NEM!$AH$689) * 100, 0)))/2</f>
        <v>0</v>
      </c>
      <c r="K1748" s="353">
        <v>784.3</v>
      </c>
      <c r="L1748" s="353">
        <v>781.8</v>
      </c>
      <c r="M1748" s="422"/>
      <c r="N1748" s="422"/>
      <c r="O1748" s="361">
        <v>2.4098092580645161</v>
      </c>
      <c r="P1748" s="423"/>
      <c r="Q1748" s="424"/>
      <c r="R1748" s="361">
        <v>4.0954838709677421</v>
      </c>
      <c r="S1748" s="425"/>
      <c r="T1748" s="425"/>
      <c r="U1748" s="425"/>
      <c r="V1748" s="361" t="str">
        <f>_xll.SRS1Splines.Functions25.Linear_Interp(V_NK3!$P$8:$P$32,V_NK3!$R$8:$R$32,AC1748)</f>
        <v>Error reading input X value(s): The value is not a number</v>
      </c>
      <c r="W1748" s="361" t="e">
        <f>(V1748/V_NK3!$R$28)*100</f>
        <v>#VALUE!</v>
      </c>
      <c r="X1748" s="353" t="e">
        <f>V1748-V_NK3!$R$8</f>
        <v>#VALUE!</v>
      </c>
      <c r="Y1748" s="353">
        <f>IFERROR((V1748 - V_NK3!$V$10) / (V_NK3!$V$9- V_NK3!$V$10) * 100, 0)</f>
        <v>0</v>
      </c>
      <c r="Z1748" s="353">
        <v>541.79999999999995</v>
      </c>
      <c r="AA1748" s="353">
        <v>521</v>
      </c>
      <c r="AB1748" s="361">
        <v>529.10553272462471</v>
      </c>
      <c r="AC1748" s="422"/>
      <c r="AD1748" s="353">
        <v>0.967741935483871</v>
      </c>
      <c r="AE1748" s="426"/>
      <c r="AF1748" s="427"/>
      <c r="AG1748" s="361">
        <v>1.3219354838709676</v>
      </c>
      <c r="AH1748" s="425"/>
      <c r="AI1748" s="425"/>
      <c r="AJ1748" s="425"/>
      <c r="AK1748" s="361" t="str">
        <f>_xll.SRS1Splines.Functions25.Linear_Interp(V_NK2!$R$10:$R$21,V_NK2!$T$10:$T$21,AR1748)</f>
        <v>Error reading input X value(s): The value is not a number</v>
      </c>
      <c r="AL1748" s="361" t="e">
        <f>(AK1748/V_NK2!$T$18)*100</f>
        <v>#VALUE!</v>
      </c>
      <c r="AM1748" s="353" t="e">
        <f>AK1748-V_NK2!$T$11</f>
        <v>#VALUE!</v>
      </c>
      <c r="AN1748" s="353">
        <f>IFERROR((AK1748 - V_NK2!$X$12) / (V_NK2!$X$11- V_NK2!$X$12) * 100, 0)</f>
        <v>0</v>
      </c>
      <c r="AO1748" s="353">
        <v>427</v>
      </c>
      <c r="AP1748" s="353">
        <v>420</v>
      </c>
      <c r="AQ1748" s="353"/>
      <c r="AR1748" s="422"/>
      <c r="AS1748" s="361">
        <v>1.1935483870967742</v>
      </c>
      <c r="AT1748" s="426"/>
      <c r="AU1748" s="424"/>
      <c r="AV1748" s="361">
        <v>0.75168000000000001</v>
      </c>
      <c r="AW1748" s="425"/>
      <c r="AX1748" s="425"/>
      <c r="AY1748" s="425"/>
      <c r="AZ1748" s="361" t="str">
        <f>_xll.SRS1Splines.Functions25.Linear_Interp(V_NNG3A!$H$4:$H$12,V_NNG3A!$I$4:$I$12,BF1748)</f>
        <v>Error reading input X value(s): The value is not a number</v>
      </c>
      <c r="BA1748" s="361" t="e">
        <f>(AZ1748/V_NNG3A!$I$8)*100</f>
        <v>#VALUE!</v>
      </c>
      <c r="BB1748" s="353" t="str">
        <f>_xll.SRS1Splines.Functions25.Linear_Interp(V_NNG3A!$H$4:$H$12,V_NNG3A!$J$4:$J$12,BF1748)</f>
        <v>Error reading input X value(s): The value is not a number</v>
      </c>
      <c r="BC1748" s="353">
        <f>IFERROR((AZ1748-V_NNG3A!$J$20) / (V_NNG3A!$J$19-V_NNG3A!$J$20) * 100, 0)</f>
        <v>0</v>
      </c>
      <c r="BD1748" s="353">
        <v>1050</v>
      </c>
      <c r="BE1748" s="353">
        <v>1047</v>
      </c>
      <c r="BF1748" s="428"/>
      <c r="BG1748" s="361">
        <v>0.26612903225806445</v>
      </c>
      <c r="BH1748" s="426"/>
      <c r="BI1748" s="424"/>
      <c r="BJ1748" s="361">
        <v>4.201632</v>
      </c>
      <c r="BK1748" s="425"/>
      <c r="BL1748" s="425"/>
      <c r="BM1748" s="425">
        <f t="shared" si="29"/>
        <v>0</v>
      </c>
      <c r="BN1748" s="361" t="str">
        <f>_xll.SRS1Splines.Functions25.Linear_Interp(V_XNN1!$K$3:$K$8,V_XNN1!$L$3:$L$8,BT1748)</f>
        <v>Error reading input X value(s): The value is not a number</v>
      </c>
      <c r="BO1748" s="361" t="e">
        <f>(BN1748/V_XNN1!$L$7)*100</f>
        <v>#VALUE!</v>
      </c>
      <c r="BP1748" s="353" t="str">
        <f>_xll.SRS1Splines.Functions25.Linear_Interp(V_XNN1!$K$3:$K$8,V_XNN1!$M$3:$M$8,BT1748)</f>
        <v>Error reading input X value(s): The value is not a number</v>
      </c>
      <c r="BQ1748" s="353">
        <f>IFERROR((BN1748 - V_XNN1!$M$16) / (V_XNN1!$M$15- V_XNN1!$M$16) * 100, 0)</f>
        <v>0</v>
      </c>
      <c r="BR1748" s="353">
        <v>252</v>
      </c>
      <c r="BS1748" s="353">
        <v>249</v>
      </c>
      <c r="BT1748" s="428"/>
      <c r="BU1748" s="361">
        <v>0.33805200000000002</v>
      </c>
      <c r="BV1748" s="426"/>
      <c r="BW1748" s="424"/>
      <c r="BX1748" s="361">
        <v>1.2599280000000002</v>
      </c>
      <c r="BY1748" s="425"/>
      <c r="BZ1748" s="425"/>
      <c r="CA1748" s="425"/>
      <c r="CB1748" s="361" t="str">
        <f>_xll.SRS1Splines.Functions25.Linear_Interp(V_NSPC!$N$4:$N$67,V_NSPC!$P$4:$P$67,CI1748)</f>
        <v>Error reading input X value(s): The value is not a number</v>
      </c>
      <c r="CC1748" s="361" t="e">
        <f>(CB1748/V_NSPC!$T$5)*100</f>
        <v>#VALUE!</v>
      </c>
      <c r="CD1748" s="353" t="e">
        <f>CB1748-V_NSPC!$T$6</f>
        <v>#VALUE!</v>
      </c>
      <c r="CE1748" s="361">
        <f>IFERROR((CB1748 - V_NSPC!$T$6) / (V_NSPC!$T$5- V_NSPC!$T$6) * 100, 0)</f>
        <v>0</v>
      </c>
      <c r="CF1748" s="361">
        <v>995</v>
      </c>
      <c r="CG1748" s="361">
        <v>955</v>
      </c>
      <c r="CH1748" s="361"/>
      <c r="CI1748" s="429"/>
      <c r="CJ1748" s="361"/>
      <c r="CK1748" s="426"/>
      <c r="CL1748" s="424"/>
      <c r="CM1748" s="361">
        <v>1.2599280000000002</v>
      </c>
      <c r="CN1748" s="425"/>
      <c r="CO1748" s="425"/>
      <c r="CP1748" s="425"/>
      <c r="CQ1748" s="361" t="str">
        <f>_xll.SRS1Splines.Functions25.Linear_Interp(V_NSPC!$X$4:$X$46,V_NSPC!$Z$4:$Z$46,CX1748)</f>
        <v>Error reading input X value(s): The value is not a number</v>
      </c>
      <c r="CR1748" s="361" t="e">
        <f>(CQ1748/V_NSPC!$AD$5)*100</f>
        <v>#VALUE!</v>
      </c>
      <c r="CS1748" s="353" t="e">
        <f>CQ1748-V_NSPC!$AD$6</f>
        <v>#VALUE!</v>
      </c>
      <c r="CT1748" s="361">
        <f>IFERROR((CQ1748 - V_NSPC!$AD$6) / (V_NSPC!$AD$5- V_NSPC!$AD$6) * 100, 0)</f>
        <v>0</v>
      </c>
      <c r="CU1748" s="361">
        <v>909</v>
      </c>
      <c r="CV1748" s="361">
        <v>905</v>
      </c>
      <c r="CW1748" s="361"/>
      <c r="CX1748" s="429"/>
      <c r="CY1748" s="361">
        <v>2.2560000000000002</v>
      </c>
      <c r="CZ1748" s="426"/>
    </row>
    <row r="1749" spans="1:104">
      <c r="A1749" s="352">
        <v>46308</v>
      </c>
      <c r="B1749" s="430"/>
      <c r="C1749" s="420">
        <v>2.8116129032258064</v>
      </c>
      <c r="D1749" s="421"/>
      <c r="E1749" s="421"/>
      <c r="F1749" s="421"/>
      <c r="G1749" s="361" t="e">
        <f>_xll.SRS1Splines.Functions25.Linear_Interp(V_NEM!$R$687:$R$703,V_NEM!$T$687:$T$703,M1749)+_xll.SRS1Splines.Functions25.Linear_Interp(V_NEM!$AB$687:$AB$703,V_NEM!$AD$687:$AD$703,N1749)</f>
        <v>#VALUE!</v>
      </c>
      <c r="H1749" s="353" t="e">
        <f>(G1749/(V_NEM!$T$696+V_NEM!$AD$696))*100</f>
        <v>#VALUE!</v>
      </c>
      <c r="I1749" s="353" t="e">
        <f>G1749-(V_NEM!$T$694+V_NEM!$AD$694)</f>
        <v>#VALUE!</v>
      </c>
      <c r="J1749" s="353">
        <f>((IFERROR((_xll.SRS1Splines.Functions25.Linear_Interp(V_NEM!$R$687:$R$703,V_NEM!$T$687:$T$703,M1749) - V_NEM!$X$689) / (V_NEM!$X$688- V_NEM!$X$689) * 100, 0))+(IFERROR((_xll.SRS1Splines.Functions25.Linear_Interp(V_NEM!$AB$687:$AB$703,V_NEM!$AD$687:$AD$703,N1749) - V_NEM!$AH$689) / (V_NEM!$AH$688- V_NEM!$AH$689) * 100, 0)))/2</f>
        <v>0</v>
      </c>
      <c r="K1749" s="353">
        <v>784.3</v>
      </c>
      <c r="L1749" s="353">
        <v>781.8</v>
      </c>
      <c r="M1749" s="422"/>
      <c r="N1749" s="422"/>
      <c r="O1749" s="361">
        <v>2.4098092580645161</v>
      </c>
      <c r="P1749" s="423"/>
      <c r="Q1749" s="424"/>
      <c r="R1749" s="361">
        <v>4.0954838709677421</v>
      </c>
      <c r="S1749" s="425"/>
      <c r="T1749" s="425"/>
      <c r="U1749" s="425"/>
      <c r="V1749" s="361" t="str">
        <f>_xll.SRS1Splines.Functions25.Linear_Interp(V_NK3!$P$8:$P$32,V_NK3!$R$8:$R$32,AC1749)</f>
        <v>Error reading input X value(s): The value is not a number</v>
      </c>
      <c r="W1749" s="361" t="e">
        <f>(V1749/V_NK3!$R$28)*100</f>
        <v>#VALUE!</v>
      </c>
      <c r="X1749" s="353" t="e">
        <f>V1749-V_NK3!$R$8</f>
        <v>#VALUE!</v>
      </c>
      <c r="Y1749" s="353">
        <f>IFERROR((V1749 - V_NK3!$V$10) / (V_NK3!$V$9- V_NK3!$V$10) * 100, 0)</f>
        <v>0</v>
      </c>
      <c r="Z1749" s="353">
        <v>541.79999999999995</v>
      </c>
      <c r="AA1749" s="353">
        <v>521</v>
      </c>
      <c r="AB1749" s="361">
        <v>529.10553272462471</v>
      </c>
      <c r="AC1749" s="422"/>
      <c r="AD1749" s="353">
        <v>0.967741935483871</v>
      </c>
      <c r="AE1749" s="426"/>
      <c r="AF1749" s="427"/>
      <c r="AG1749" s="361">
        <v>1.3219354838709676</v>
      </c>
      <c r="AH1749" s="425"/>
      <c r="AI1749" s="425"/>
      <c r="AJ1749" s="425"/>
      <c r="AK1749" s="361" t="str">
        <f>_xll.SRS1Splines.Functions25.Linear_Interp(V_NK2!$R$10:$R$21,V_NK2!$T$10:$T$21,AR1749)</f>
        <v>Error reading input X value(s): The value is not a number</v>
      </c>
      <c r="AL1749" s="361" t="e">
        <f>(AK1749/V_NK2!$T$18)*100</f>
        <v>#VALUE!</v>
      </c>
      <c r="AM1749" s="353" t="e">
        <f>AK1749-V_NK2!$T$11</f>
        <v>#VALUE!</v>
      </c>
      <c r="AN1749" s="353">
        <f>IFERROR((AK1749 - V_NK2!$X$12) / (V_NK2!$X$11- V_NK2!$X$12) * 100, 0)</f>
        <v>0</v>
      </c>
      <c r="AO1749" s="353">
        <v>427</v>
      </c>
      <c r="AP1749" s="353">
        <v>420</v>
      </c>
      <c r="AQ1749" s="353"/>
      <c r="AR1749" s="422"/>
      <c r="AS1749" s="361">
        <v>1.1935483870967742</v>
      </c>
      <c r="AT1749" s="426"/>
      <c r="AU1749" s="424"/>
      <c r="AV1749" s="361">
        <v>0.75168000000000001</v>
      </c>
      <c r="AW1749" s="425"/>
      <c r="AX1749" s="425"/>
      <c r="AY1749" s="425"/>
      <c r="AZ1749" s="361" t="str">
        <f>_xll.SRS1Splines.Functions25.Linear_Interp(V_NNG3A!$H$4:$H$12,V_NNG3A!$I$4:$I$12,BF1749)</f>
        <v>Error reading input X value(s): The value is not a number</v>
      </c>
      <c r="BA1749" s="361" t="e">
        <f>(AZ1749/V_NNG3A!$I$8)*100</f>
        <v>#VALUE!</v>
      </c>
      <c r="BB1749" s="353" t="str">
        <f>_xll.SRS1Splines.Functions25.Linear_Interp(V_NNG3A!$H$4:$H$12,V_NNG3A!$J$4:$J$12,BF1749)</f>
        <v>Error reading input X value(s): The value is not a number</v>
      </c>
      <c r="BC1749" s="353">
        <f>IFERROR((AZ1749-V_NNG3A!$J$20) / (V_NNG3A!$J$19-V_NNG3A!$J$20) * 100, 0)</f>
        <v>0</v>
      </c>
      <c r="BD1749" s="353">
        <v>1050</v>
      </c>
      <c r="BE1749" s="353">
        <v>1047</v>
      </c>
      <c r="BF1749" s="428"/>
      <c r="BG1749" s="361">
        <v>0.26612903225806445</v>
      </c>
      <c r="BH1749" s="426"/>
      <c r="BI1749" s="424"/>
      <c r="BJ1749" s="361">
        <v>4.201632</v>
      </c>
      <c r="BK1749" s="425"/>
      <c r="BL1749" s="425"/>
      <c r="BM1749" s="425">
        <f t="shared" si="29"/>
        <v>0</v>
      </c>
      <c r="BN1749" s="361" t="str">
        <f>_xll.SRS1Splines.Functions25.Linear_Interp(V_XNN1!$K$3:$K$8,V_XNN1!$L$3:$L$8,BT1749)</f>
        <v>Error reading input X value(s): The value is not a number</v>
      </c>
      <c r="BO1749" s="361" t="e">
        <f>(BN1749/V_XNN1!$L$7)*100</f>
        <v>#VALUE!</v>
      </c>
      <c r="BP1749" s="353" t="str">
        <f>_xll.SRS1Splines.Functions25.Linear_Interp(V_XNN1!$K$3:$K$8,V_XNN1!$M$3:$M$8,BT1749)</f>
        <v>Error reading input X value(s): The value is not a number</v>
      </c>
      <c r="BQ1749" s="353">
        <f>IFERROR((BN1749 - V_XNN1!$M$16) / (V_XNN1!$M$15- V_XNN1!$M$16) * 100, 0)</f>
        <v>0</v>
      </c>
      <c r="BR1749" s="353">
        <v>252</v>
      </c>
      <c r="BS1749" s="353">
        <v>249</v>
      </c>
      <c r="BT1749" s="428"/>
      <c r="BU1749" s="361">
        <v>0.33805200000000002</v>
      </c>
      <c r="BV1749" s="426"/>
      <c r="BW1749" s="424"/>
      <c r="BX1749" s="361">
        <v>1.2599280000000002</v>
      </c>
      <c r="BY1749" s="425"/>
      <c r="BZ1749" s="425"/>
      <c r="CA1749" s="425"/>
      <c r="CB1749" s="361" t="str">
        <f>_xll.SRS1Splines.Functions25.Linear_Interp(V_NSPC!$N$4:$N$67,V_NSPC!$P$4:$P$67,CI1749)</f>
        <v>Error reading input X value(s): The value is not a number</v>
      </c>
      <c r="CC1749" s="361" t="e">
        <f>(CB1749/V_NSPC!$T$5)*100</f>
        <v>#VALUE!</v>
      </c>
      <c r="CD1749" s="353" t="e">
        <f>CB1749-V_NSPC!$T$6</f>
        <v>#VALUE!</v>
      </c>
      <c r="CE1749" s="361">
        <f>IFERROR((CB1749 - V_NSPC!$T$6) / (V_NSPC!$T$5- V_NSPC!$T$6) * 100, 0)</f>
        <v>0</v>
      </c>
      <c r="CF1749" s="361">
        <v>995</v>
      </c>
      <c r="CG1749" s="361">
        <v>955</v>
      </c>
      <c r="CH1749" s="361"/>
      <c r="CI1749" s="429"/>
      <c r="CJ1749" s="361"/>
      <c r="CK1749" s="426"/>
      <c r="CL1749" s="424"/>
      <c r="CM1749" s="361">
        <v>1.2599280000000002</v>
      </c>
      <c r="CN1749" s="425"/>
      <c r="CO1749" s="425"/>
      <c r="CP1749" s="425"/>
      <c r="CQ1749" s="361" t="str">
        <f>_xll.SRS1Splines.Functions25.Linear_Interp(V_NSPC!$X$4:$X$46,V_NSPC!$Z$4:$Z$46,CX1749)</f>
        <v>Error reading input X value(s): The value is not a number</v>
      </c>
      <c r="CR1749" s="361" t="e">
        <f>(CQ1749/V_NSPC!$AD$5)*100</f>
        <v>#VALUE!</v>
      </c>
      <c r="CS1749" s="353" t="e">
        <f>CQ1749-V_NSPC!$AD$6</f>
        <v>#VALUE!</v>
      </c>
      <c r="CT1749" s="361">
        <f>IFERROR((CQ1749 - V_NSPC!$AD$6) / (V_NSPC!$AD$5- V_NSPC!$AD$6) * 100, 0)</f>
        <v>0</v>
      </c>
      <c r="CU1749" s="361">
        <v>909</v>
      </c>
      <c r="CV1749" s="361">
        <v>905</v>
      </c>
      <c r="CW1749" s="361"/>
      <c r="CX1749" s="429"/>
      <c r="CY1749" s="361">
        <v>2.2560000000000002</v>
      </c>
      <c r="CZ1749" s="426"/>
    </row>
    <row r="1750" spans="1:104">
      <c r="A1750" s="352">
        <v>46309</v>
      </c>
      <c r="B1750" s="430"/>
      <c r="C1750" s="420">
        <v>2.8116129032258064</v>
      </c>
      <c r="D1750" s="421"/>
      <c r="E1750" s="421"/>
      <c r="F1750" s="421"/>
      <c r="G1750" s="361" t="e">
        <f>_xll.SRS1Splines.Functions25.Linear_Interp(V_NEM!$R$687:$R$703,V_NEM!$T$687:$T$703,M1750)+_xll.SRS1Splines.Functions25.Linear_Interp(V_NEM!$AB$687:$AB$703,V_NEM!$AD$687:$AD$703,N1750)</f>
        <v>#VALUE!</v>
      </c>
      <c r="H1750" s="353" t="e">
        <f>(G1750/(V_NEM!$T$696+V_NEM!$AD$696))*100</f>
        <v>#VALUE!</v>
      </c>
      <c r="I1750" s="353" t="e">
        <f>G1750-(V_NEM!$T$694+V_NEM!$AD$694)</f>
        <v>#VALUE!</v>
      </c>
      <c r="J1750" s="353">
        <f>((IFERROR((_xll.SRS1Splines.Functions25.Linear_Interp(V_NEM!$R$687:$R$703,V_NEM!$T$687:$T$703,M1750) - V_NEM!$X$689) / (V_NEM!$X$688- V_NEM!$X$689) * 100, 0))+(IFERROR((_xll.SRS1Splines.Functions25.Linear_Interp(V_NEM!$AB$687:$AB$703,V_NEM!$AD$687:$AD$703,N1750) - V_NEM!$AH$689) / (V_NEM!$AH$688- V_NEM!$AH$689) * 100, 0)))/2</f>
        <v>0</v>
      </c>
      <c r="K1750" s="353">
        <v>784.3</v>
      </c>
      <c r="L1750" s="353">
        <v>781.8</v>
      </c>
      <c r="M1750" s="422"/>
      <c r="N1750" s="422"/>
      <c r="O1750" s="361">
        <v>2.4098092580645161</v>
      </c>
      <c r="P1750" s="423"/>
      <c r="Q1750" s="424"/>
      <c r="R1750" s="361">
        <v>4.0954838709677421</v>
      </c>
      <c r="S1750" s="425"/>
      <c r="T1750" s="425"/>
      <c r="U1750" s="425"/>
      <c r="V1750" s="361" t="str">
        <f>_xll.SRS1Splines.Functions25.Linear_Interp(V_NK3!$P$8:$P$32,V_NK3!$R$8:$R$32,AC1750)</f>
        <v>Error reading input X value(s): The value is not a number</v>
      </c>
      <c r="W1750" s="361" t="e">
        <f>(V1750/V_NK3!$R$28)*100</f>
        <v>#VALUE!</v>
      </c>
      <c r="X1750" s="353" t="e">
        <f>V1750-V_NK3!$R$8</f>
        <v>#VALUE!</v>
      </c>
      <c r="Y1750" s="353">
        <f>IFERROR((V1750 - V_NK3!$V$10) / (V_NK3!$V$9- V_NK3!$V$10) * 100, 0)</f>
        <v>0</v>
      </c>
      <c r="Z1750" s="353">
        <v>541.79999999999995</v>
      </c>
      <c r="AA1750" s="353">
        <v>521</v>
      </c>
      <c r="AB1750" s="361">
        <v>529.10553272462471</v>
      </c>
      <c r="AC1750" s="422"/>
      <c r="AD1750" s="353">
        <v>0.967741935483871</v>
      </c>
      <c r="AE1750" s="426"/>
      <c r="AF1750" s="427"/>
      <c r="AG1750" s="361">
        <v>1.3219354838709676</v>
      </c>
      <c r="AH1750" s="425"/>
      <c r="AI1750" s="425"/>
      <c r="AJ1750" s="425"/>
      <c r="AK1750" s="361" t="str">
        <f>_xll.SRS1Splines.Functions25.Linear_Interp(V_NK2!$R$10:$R$21,V_NK2!$T$10:$T$21,AR1750)</f>
        <v>Error reading input X value(s): The value is not a number</v>
      </c>
      <c r="AL1750" s="361" t="e">
        <f>(AK1750/V_NK2!$T$18)*100</f>
        <v>#VALUE!</v>
      </c>
      <c r="AM1750" s="353" t="e">
        <f>AK1750-V_NK2!$T$11</f>
        <v>#VALUE!</v>
      </c>
      <c r="AN1750" s="353">
        <f>IFERROR((AK1750 - V_NK2!$X$12) / (V_NK2!$X$11- V_NK2!$X$12) * 100, 0)</f>
        <v>0</v>
      </c>
      <c r="AO1750" s="353">
        <v>427</v>
      </c>
      <c r="AP1750" s="353">
        <v>420</v>
      </c>
      <c r="AQ1750" s="353"/>
      <c r="AR1750" s="422"/>
      <c r="AS1750" s="361">
        <v>1.1935483870967742</v>
      </c>
      <c r="AT1750" s="426"/>
      <c r="AU1750" s="424"/>
      <c r="AV1750" s="361">
        <v>0.75168000000000001</v>
      </c>
      <c r="AW1750" s="425"/>
      <c r="AX1750" s="425"/>
      <c r="AY1750" s="425"/>
      <c r="AZ1750" s="361" t="str">
        <f>_xll.SRS1Splines.Functions25.Linear_Interp(V_NNG3A!$H$4:$H$12,V_NNG3A!$I$4:$I$12,BF1750)</f>
        <v>Error reading input X value(s): The value is not a number</v>
      </c>
      <c r="BA1750" s="361" t="e">
        <f>(AZ1750/V_NNG3A!$I$8)*100</f>
        <v>#VALUE!</v>
      </c>
      <c r="BB1750" s="353" t="str">
        <f>_xll.SRS1Splines.Functions25.Linear_Interp(V_NNG3A!$H$4:$H$12,V_NNG3A!$J$4:$J$12,BF1750)</f>
        <v>Error reading input X value(s): The value is not a number</v>
      </c>
      <c r="BC1750" s="353">
        <f>IFERROR((AZ1750-V_NNG3A!$J$20) / (V_NNG3A!$J$19-V_NNG3A!$J$20) * 100, 0)</f>
        <v>0</v>
      </c>
      <c r="BD1750" s="353">
        <v>1050</v>
      </c>
      <c r="BE1750" s="353">
        <v>1047</v>
      </c>
      <c r="BF1750" s="428"/>
      <c r="BG1750" s="361">
        <v>0.26612903225806445</v>
      </c>
      <c r="BH1750" s="426"/>
      <c r="BI1750" s="424"/>
      <c r="BJ1750" s="361">
        <v>4.201632</v>
      </c>
      <c r="BK1750" s="425"/>
      <c r="BL1750" s="425"/>
      <c r="BM1750" s="425">
        <f t="shared" si="29"/>
        <v>0</v>
      </c>
      <c r="BN1750" s="361" t="str">
        <f>_xll.SRS1Splines.Functions25.Linear_Interp(V_XNN1!$K$3:$K$8,V_XNN1!$L$3:$L$8,BT1750)</f>
        <v>Error reading input X value(s): The value is not a number</v>
      </c>
      <c r="BO1750" s="361" t="e">
        <f>(BN1750/V_XNN1!$L$7)*100</f>
        <v>#VALUE!</v>
      </c>
      <c r="BP1750" s="353" t="str">
        <f>_xll.SRS1Splines.Functions25.Linear_Interp(V_XNN1!$K$3:$K$8,V_XNN1!$M$3:$M$8,BT1750)</f>
        <v>Error reading input X value(s): The value is not a number</v>
      </c>
      <c r="BQ1750" s="353">
        <f>IFERROR((BN1750 - V_XNN1!$M$16) / (V_XNN1!$M$15- V_XNN1!$M$16) * 100, 0)</f>
        <v>0</v>
      </c>
      <c r="BR1750" s="353">
        <v>252</v>
      </c>
      <c r="BS1750" s="353">
        <v>249</v>
      </c>
      <c r="BT1750" s="428"/>
      <c r="BU1750" s="361">
        <v>0.33805200000000002</v>
      </c>
      <c r="BV1750" s="426"/>
      <c r="BW1750" s="424"/>
      <c r="BX1750" s="361">
        <v>1.2599280000000002</v>
      </c>
      <c r="BY1750" s="425"/>
      <c r="BZ1750" s="425"/>
      <c r="CA1750" s="425"/>
      <c r="CB1750" s="361" t="str">
        <f>_xll.SRS1Splines.Functions25.Linear_Interp(V_NSPC!$N$4:$N$67,V_NSPC!$P$4:$P$67,CI1750)</f>
        <v>Error reading input X value(s): The value is not a number</v>
      </c>
      <c r="CC1750" s="361" t="e">
        <f>(CB1750/V_NSPC!$T$5)*100</f>
        <v>#VALUE!</v>
      </c>
      <c r="CD1750" s="353" t="e">
        <f>CB1750-V_NSPC!$T$6</f>
        <v>#VALUE!</v>
      </c>
      <c r="CE1750" s="361">
        <f>IFERROR((CB1750 - V_NSPC!$T$6) / (V_NSPC!$T$5- V_NSPC!$T$6) * 100, 0)</f>
        <v>0</v>
      </c>
      <c r="CF1750" s="361">
        <v>995</v>
      </c>
      <c r="CG1750" s="361">
        <v>955</v>
      </c>
      <c r="CH1750" s="361"/>
      <c r="CI1750" s="429"/>
      <c r="CJ1750" s="361"/>
      <c r="CK1750" s="426"/>
      <c r="CL1750" s="424"/>
      <c r="CM1750" s="361">
        <v>1.2599280000000002</v>
      </c>
      <c r="CN1750" s="425"/>
      <c r="CO1750" s="425"/>
      <c r="CP1750" s="425"/>
      <c r="CQ1750" s="361" t="str">
        <f>_xll.SRS1Splines.Functions25.Linear_Interp(V_NSPC!$X$4:$X$46,V_NSPC!$Z$4:$Z$46,CX1750)</f>
        <v>Error reading input X value(s): The value is not a number</v>
      </c>
      <c r="CR1750" s="361" t="e">
        <f>(CQ1750/V_NSPC!$AD$5)*100</f>
        <v>#VALUE!</v>
      </c>
      <c r="CS1750" s="353" t="e">
        <f>CQ1750-V_NSPC!$AD$6</f>
        <v>#VALUE!</v>
      </c>
      <c r="CT1750" s="361">
        <f>IFERROR((CQ1750 - V_NSPC!$AD$6) / (V_NSPC!$AD$5- V_NSPC!$AD$6) * 100, 0)</f>
        <v>0</v>
      </c>
      <c r="CU1750" s="361">
        <v>909</v>
      </c>
      <c r="CV1750" s="361">
        <v>905</v>
      </c>
      <c r="CW1750" s="361"/>
      <c r="CX1750" s="429"/>
      <c r="CY1750" s="361">
        <v>2.2560000000000002</v>
      </c>
      <c r="CZ1750" s="426"/>
    </row>
    <row r="1751" spans="1:104">
      <c r="A1751" s="352">
        <v>46310</v>
      </c>
      <c r="B1751" s="430"/>
      <c r="C1751" s="420">
        <v>2.8116129032258064</v>
      </c>
      <c r="D1751" s="421"/>
      <c r="E1751" s="421"/>
      <c r="F1751" s="421"/>
      <c r="G1751" s="361" t="e">
        <f>_xll.SRS1Splines.Functions25.Linear_Interp(V_NEM!$R$687:$R$703,V_NEM!$T$687:$T$703,M1751)+_xll.SRS1Splines.Functions25.Linear_Interp(V_NEM!$AB$687:$AB$703,V_NEM!$AD$687:$AD$703,N1751)</f>
        <v>#VALUE!</v>
      </c>
      <c r="H1751" s="353" t="e">
        <f>(G1751/(V_NEM!$T$696+V_NEM!$AD$696))*100</f>
        <v>#VALUE!</v>
      </c>
      <c r="I1751" s="353" t="e">
        <f>G1751-(V_NEM!$T$694+V_NEM!$AD$694)</f>
        <v>#VALUE!</v>
      </c>
      <c r="J1751" s="353">
        <f>((IFERROR((_xll.SRS1Splines.Functions25.Linear_Interp(V_NEM!$R$687:$R$703,V_NEM!$T$687:$T$703,M1751) - V_NEM!$X$689) / (V_NEM!$X$688- V_NEM!$X$689) * 100, 0))+(IFERROR((_xll.SRS1Splines.Functions25.Linear_Interp(V_NEM!$AB$687:$AB$703,V_NEM!$AD$687:$AD$703,N1751) - V_NEM!$AH$689) / (V_NEM!$AH$688- V_NEM!$AH$689) * 100, 0)))/2</f>
        <v>0</v>
      </c>
      <c r="K1751" s="353">
        <v>784.3</v>
      </c>
      <c r="L1751" s="353">
        <v>781.8</v>
      </c>
      <c r="M1751" s="422"/>
      <c r="N1751" s="422"/>
      <c r="O1751" s="361">
        <v>2.4098092580645161</v>
      </c>
      <c r="P1751" s="423"/>
      <c r="Q1751" s="424"/>
      <c r="R1751" s="361">
        <v>4.0954838709677421</v>
      </c>
      <c r="S1751" s="425"/>
      <c r="T1751" s="425"/>
      <c r="U1751" s="425"/>
      <c r="V1751" s="361" t="str">
        <f>_xll.SRS1Splines.Functions25.Linear_Interp(V_NK3!$P$8:$P$32,V_NK3!$R$8:$R$32,AC1751)</f>
        <v>Error reading input X value(s): The value is not a number</v>
      </c>
      <c r="W1751" s="361" t="e">
        <f>(V1751/V_NK3!$R$28)*100</f>
        <v>#VALUE!</v>
      </c>
      <c r="X1751" s="353" t="e">
        <f>V1751-V_NK3!$R$8</f>
        <v>#VALUE!</v>
      </c>
      <c r="Y1751" s="353">
        <f>IFERROR((V1751 - V_NK3!$V$10) / (V_NK3!$V$9- V_NK3!$V$10) * 100, 0)</f>
        <v>0</v>
      </c>
      <c r="Z1751" s="353">
        <v>541.79999999999995</v>
      </c>
      <c r="AA1751" s="353">
        <v>521</v>
      </c>
      <c r="AB1751" s="361">
        <v>529.10553272462471</v>
      </c>
      <c r="AC1751" s="422"/>
      <c r="AD1751" s="353">
        <v>0.967741935483871</v>
      </c>
      <c r="AE1751" s="426"/>
      <c r="AF1751" s="427"/>
      <c r="AG1751" s="361">
        <v>1.3219354838709676</v>
      </c>
      <c r="AH1751" s="425"/>
      <c r="AI1751" s="425"/>
      <c r="AJ1751" s="425"/>
      <c r="AK1751" s="361" t="str">
        <f>_xll.SRS1Splines.Functions25.Linear_Interp(V_NK2!$R$10:$R$21,V_NK2!$T$10:$T$21,AR1751)</f>
        <v>Error reading input X value(s): The value is not a number</v>
      </c>
      <c r="AL1751" s="361" t="e">
        <f>(AK1751/V_NK2!$T$18)*100</f>
        <v>#VALUE!</v>
      </c>
      <c r="AM1751" s="353" t="e">
        <f>AK1751-V_NK2!$T$11</f>
        <v>#VALUE!</v>
      </c>
      <c r="AN1751" s="353">
        <f>IFERROR((AK1751 - V_NK2!$X$12) / (V_NK2!$X$11- V_NK2!$X$12) * 100, 0)</f>
        <v>0</v>
      </c>
      <c r="AO1751" s="353">
        <v>427</v>
      </c>
      <c r="AP1751" s="353">
        <v>420</v>
      </c>
      <c r="AQ1751" s="353"/>
      <c r="AR1751" s="422"/>
      <c r="AS1751" s="361">
        <v>1.1935483870967742</v>
      </c>
      <c r="AT1751" s="426"/>
      <c r="AU1751" s="424"/>
      <c r="AV1751" s="361">
        <v>0.75168000000000001</v>
      </c>
      <c r="AW1751" s="425"/>
      <c r="AX1751" s="425"/>
      <c r="AY1751" s="425"/>
      <c r="AZ1751" s="361" t="str">
        <f>_xll.SRS1Splines.Functions25.Linear_Interp(V_NNG3A!$H$4:$H$12,V_NNG3A!$I$4:$I$12,BF1751)</f>
        <v>Error reading input X value(s): The value is not a number</v>
      </c>
      <c r="BA1751" s="361" t="e">
        <f>(AZ1751/V_NNG3A!$I$8)*100</f>
        <v>#VALUE!</v>
      </c>
      <c r="BB1751" s="353" t="str">
        <f>_xll.SRS1Splines.Functions25.Linear_Interp(V_NNG3A!$H$4:$H$12,V_NNG3A!$J$4:$J$12,BF1751)</f>
        <v>Error reading input X value(s): The value is not a number</v>
      </c>
      <c r="BC1751" s="353">
        <f>IFERROR((AZ1751-V_NNG3A!$J$20) / (V_NNG3A!$J$19-V_NNG3A!$J$20) * 100, 0)</f>
        <v>0</v>
      </c>
      <c r="BD1751" s="353">
        <v>1050</v>
      </c>
      <c r="BE1751" s="353">
        <v>1047</v>
      </c>
      <c r="BF1751" s="428"/>
      <c r="BG1751" s="361">
        <v>0.26612903225806445</v>
      </c>
      <c r="BH1751" s="426"/>
      <c r="BI1751" s="424"/>
      <c r="BJ1751" s="361">
        <v>4.201632</v>
      </c>
      <c r="BK1751" s="425"/>
      <c r="BL1751" s="425"/>
      <c r="BM1751" s="425">
        <f t="shared" si="29"/>
        <v>0</v>
      </c>
      <c r="BN1751" s="361" t="str">
        <f>_xll.SRS1Splines.Functions25.Linear_Interp(V_XNN1!$K$3:$K$8,V_XNN1!$L$3:$L$8,BT1751)</f>
        <v>Error reading input X value(s): The value is not a number</v>
      </c>
      <c r="BO1751" s="361" t="e">
        <f>(BN1751/V_XNN1!$L$7)*100</f>
        <v>#VALUE!</v>
      </c>
      <c r="BP1751" s="353" t="str">
        <f>_xll.SRS1Splines.Functions25.Linear_Interp(V_XNN1!$K$3:$K$8,V_XNN1!$M$3:$M$8,BT1751)</f>
        <v>Error reading input X value(s): The value is not a number</v>
      </c>
      <c r="BQ1751" s="353">
        <f>IFERROR((BN1751 - V_XNN1!$M$16) / (V_XNN1!$M$15- V_XNN1!$M$16) * 100, 0)</f>
        <v>0</v>
      </c>
      <c r="BR1751" s="353">
        <v>252</v>
      </c>
      <c r="BS1751" s="353">
        <v>249</v>
      </c>
      <c r="BT1751" s="428"/>
      <c r="BU1751" s="361">
        <v>0.33805200000000002</v>
      </c>
      <c r="BV1751" s="426"/>
      <c r="BW1751" s="424"/>
      <c r="BX1751" s="361">
        <v>1.2599280000000002</v>
      </c>
      <c r="BY1751" s="425"/>
      <c r="BZ1751" s="425"/>
      <c r="CA1751" s="425"/>
      <c r="CB1751" s="361" t="str">
        <f>_xll.SRS1Splines.Functions25.Linear_Interp(V_NSPC!$N$4:$N$67,V_NSPC!$P$4:$P$67,CI1751)</f>
        <v>Error reading input X value(s): The value is not a number</v>
      </c>
      <c r="CC1751" s="361" t="e">
        <f>(CB1751/V_NSPC!$T$5)*100</f>
        <v>#VALUE!</v>
      </c>
      <c r="CD1751" s="353" t="e">
        <f>CB1751-V_NSPC!$T$6</f>
        <v>#VALUE!</v>
      </c>
      <c r="CE1751" s="361">
        <f>IFERROR((CB1751 - V_NSPC!$T$6) / (V_NSPC!$T$5- V_NSPC!$T$6) * 100, 0)</f>
        <v>0</v>
      </c>
      <c r="CF1751" s="361">
        <v>995</v>
      </c>
      <c r="CG1751" s="361">
        <v>955</v>
      </c>
      <c r="CH1751" s="361"/>
      <c r="CI1751" s="429"/>
      <c r="CJ1751" s="361"/>
      <c r="CK1751" s="426"/>
      <c r="CL1751" s="424"/>
      <c r="CM1751" s="361">
        <v>1.2599280000000002</v>
      </c>
      <c r="CN1751" s="425"/>
      <c r="CO1751" s="425"/>
      <c r="CP1751" s="425"/>
      <c r="CQ1751" s="361" t="str">
        <f>_xll.SRS1Splines.Functions25.Linear_Interp(V_NSPC!$X$4:$X$46,V_NSPC!$Z$4:$Z$46,CX1751)</f>
        <v>Error reading input X value(s): The value is not a number</v>
      </c>
      <c r="CR1751" s="361" t="e">
        <f>(CQ1751/V_NSPC!$AD$5)*100</f>
        <v>#VALUE!</v>
      </c>
      <c r="CS1751" s="353" t="e">
        <f>CQ1751-V_NSPC!$AD$6</f>
        <v>#VALUE!</v>
      </c>
      <c r="CT1751" s="361">
        <f>IFERROR((CQ1751 - V_NSPC!$AD$6) / (V_NSPC!$AD$5- V_NSPC!$AD$6) * 100, 0)</f>
        <v>0</v>
      </c>
      <c r="CU1751" s="361">
        <v>909</v>
      </c>
      <c r="CV1751" s="361">
        <v>905</v>
      </c>
      <c r="CW1751" s="361"/>
      <c r="CX1751" s="429"/>
      <c r="CY1751" s="361">
        <v>2.2560000000000002</v>
      </c>
      <c r="CZ1751" s="426"/>
    </row>
    <row r="1752" spans="1:104">
      <c r="A1752" s="352">
        <v>46311</v>
      </c>
      <c r="B1752" s="430"/>
      <c r="C1752" s="420">
        <v>2.8116129032258064</v>
      </c>
      <c r="D1752" s="421"/>
      <c r="E1752" s="421"/>
      <c r="F1752" s="421"/>
      <c r="G1752" s="361" t="e">
        <f>_xll.SRS1Splines.Functions25.Linear_Interp(V_NEM!$R$687:$R$703,V_NEM!$T$687:$T$703,M1752)+_xll.SRS1Splines.Functions25.Linear_Interp(V_NEM!$AB$687:$AB$703,V_NEM!$AD$687:$AD$703,N1752)</f>
        <v>#VALUE!</v>
      </c>
      <c r="H1752" s="353" t="e">
        <f>(G1752/(V_NEM!$T$696+V_NEM!$AD$696))*100</f>
        <v>#VALUE!</v>
      </c>
      <c r="I1752" s="353" t="e">
        <f>G1752-(V_NEM!$T$694+V_NEM!$AD$694)</f>
        <v>#VALUE!</v>
      </c>
      <c r="J1752" s="353">
        <f>((IFERROR((_xll.SRS1Splines.Functions25.Linear_Interp(V_NEM!$R$687:$R$703,V_NEM!$T$687:$T$703,M1752) - V_NEM!$X$689) / (V_NEM!$X$688- V_NEM!$X$689) * 100, 0))+(IFERROR((_xll.SRS1Splines.Functions25.Linear_Interp(V_NEM!$AB$687:$AB$703,V_NEM!$AD$687:$AD$703,N1752) - V_NEM!$AH$689) / (V_NEM!$AH$688- V_NEM!$AH$689) * 100, 0)))/2</f>
        <v>0</v>
      </c>
      <c r="K1752" s="353">
        <v>784.3</v>
      </c>
      <c r="L1752" s="353">
        <v>781.8</v>
      </c>
      <c r="M1752" s="422"/>
      <c r="N1752" s="422"/>
      <c r="O1752" s="361">
        <v>2.4098092580645161</v>
      </c>
      <c r="P1752" s="423"/>
      <c r="Q1752" s="424"/>
      <c r="R1752" s="361">
        <v>4.0954838709677421</v>
      </c>
      <c r="S1752" s="425"/>
      <c r="T1752" s="425"/>
      <c r="U1752" s="425"/>
      <c r="V1752" s="361" t="str">
        <f>_xll.SRS1Splines.Functions25.Linear_Interp(V_NK3!$P$8:$P$32,V_NK3!$R$8:$R$32,AC1752)</f>
        <v>Error reading input X value(s): The value is not a number</v>
      </c>
      <c r="W1752" s="361" t="e">
        <f>(V1752/V_NK3!$R$28)*100</f>
        <v>#VALUE!</v>
      </c>
      <c r="X1752" s="353" t="e">
        <f>V1752-V_NK3!$R$8</f>
        <v>#VALUE!</v>
      </c>
      <c r="Y1752" s="353">
        <f>IFERROR((V1752 - V_NK3!$V$10) / (V_NK3!$V$9- V_NK3!$V$10) * 100, 0)</f>
        <v>0</v>
      </c>
      <c r="Z1752" s="353">
        <v>541.79999999999995</v>
      </c>
      <c r="AA1752" s="353">
        <v>521</v>
      </c>
      <c r="AB1752" s="361">
        <v>529.10553272462471</v>
      </c>
      <c r="AC1752" s="422"/>
      <c r="AD1752" s="353">
        <v>0.967741935483871</v>
      </c>
      <c r="AE1752" s="426"/>
      <c r="AF1752" s="427"/>
      <c r="AG1752" s="361">
        <v>1.3219354838709676</v>
      </c>
      <c r="AH1752" s="425"/>
      <c r="AI1752" s="425"/>
      <c r="AJ1752" s="425"/>
      <c r="AK1752" s="361" t="str">
        <f>_xll.SRS1Splines.Functions25.Linear_Interp(V_NK2!$R$10:$R$21,V_NK2!$T$10:$T$21,AR1752)</f>
        <v>Error reading input X value(s): The value is not a number</v>
      </c>
      <c r="AL1752" s="361" t="e">
        <f>(AK1752/V_NK2!$T$18)*100</f>
        <v>#VALUE!</v>
      </c>
      <c r="AM1752" s="353" t="e">
        <f>AK1752-V_NK2!$T$11</f>
        <v>#VALUE!</v>
      </c>
      <c r="AN1752" s="353">
        <f>IFERROR((AK1752 - V_NK2!$X$12) / (V_NK2!$X$11- V_NK2!$X$12) * 100, 0)</f>
        <v>0</v>
      </c>
      <c r="AO1752" s="353">
        <v>427</v>
      </c>
      <c r="AP1752" s="353">
        <v>420</v>
      </c>
      <c r="AQ1752" s="353"/>
      <c r="AR1752" s="422"/>
      <c r="AS1752" s="361">
        <v>1.1935483870967742</v>
      </c>
      <c r="AT1752" s="426"/>
      <c r="AU1752" s="424"/>
      <c r="AV1752" s="361">
        <v>0.75168000000000001</v>
      </c>
      <c r="AW1752" s="425"/>
      <c r="AX1752" s="425"/>
      <c r="AY1752" s="425"/>
      <c r="AZ1752" s="361" t="str">
        <f>_xll.SRS1Splines.Functions25.Linear_Interp(V_NNG3A!$H$4:$H$12,V_NNG3A!$I$4:$I$12,BF1752)</f>
        <v>Error reading input X value(s): The value is not a number</v>
      </c>
      <c r="BA1752" s="361" t="e">
        <f>(AZ1752/V_NNG3A!$I$8)*100</f>
        <v>#VALUE!</v>
      </c>
      <c r="BB1752" s="353" t="str">
        <f>_xll.SRS1Splines.Functions25.Linear_Interp(V_NNG3A!$H$4:$H$12,V_NNG3A!$J$4:$J$12,BF1752)</f>
        <v>Error reading input X value(s): The value is not a number</v>
      </c>
      <c r="BC1752" s="353">
        <f>IFERROR((AZ1752-V_NNG3A!$J$20) / (V_NNG3A!$J$19-V_NNG3A!$J$20) * 100, 0)</f>
        <v>0</v>
      </c>
      <c r="BD1752" s="353">
        <v>1050</v>
      </c>
      <c r="BE1752" s="353">
        <v>1047</v>
      </c>
      <c r="BF1752" s="428"/>
      <c r="BG1752" s="361">
        <v>0.26612903225806445</v>
      </c>
      <c r="BH1752" s="426"/>
      <c r="BI1752" s="424"/>
      <c r="BJ1752" s="361">
        <v>4.201632</v>
      </c>
      <c r="BK1752" s="425"/>
      <c r="BL1752" s="425"/>
      <c r="BM1752" s="425">
        <f t="shared" si="29"/>
        <v>0</v>
      </c>
      <c r="BN1752" s="361" t="str">
        <f>_xll.SRS1Splines.Functions25.Linear_Interp(V_XNN1!$K$3:$K$8,V_XNN1!$L$3:$L$8,BT1752)</f>
        <v>Error reading input X value(s): The value is not a number</v>
      </c>
      <c r="BO1752" s="361" t="e">
        <f>(BN1752/V_XNN1!$L$7)*100</f>
        <v>#VALUE!</v>
      </c>
      <c r="BP1752" s="353" t="str">
        <f>_xll.SRS1Splines.Functions25.Linear_Interp(V_XNN1!$K$3:$K$8,V_XNN1!$M$3:$M$8,BT1752)</f>
        <v>Error reading input X value(s): The value is not a number</v>
      </c>
      <c r="BQ1752" s="353">
        <f>IFERROR((BN1752 - V_XNN1!$M$16) / (V_XNN1!$M$15- V_XNN1!$M$16) * 100, 0)</f>
        <v>0</v>
      </c>
      <c r="BR1752" s="353">
        <v>252</v>
      </c>
      <c r="BS1752" s="353">
        <v>249</v>
      </c>
      <c r="BT1752" s="428"/>
      <c r="BU1752" s="361">
        <v>0.33805200000000002</v>
      </c>
      <c r="BV1752" s="426"/>
      <c r="BW1752" s="424"/>
      <c r="BX1752" s="361">
        <v>1.2599280000000002</v>
      </c>
      <c r="BY1752" s="425"/>
      <c r="BZ1752" s="425"/>
      <c r="CA1752" s="425"/>
      <c r="CB1752" s="361" t="str">
        <f>_xll.SRS1Splines.Functions25.Linear_Interp(V_NSPC!$N$4:$N$67,V_NSPC!$P$4:$P$67,CI1752)</f>
        <v>Error reading input X value(s): The value is not a number</v>
      </c>
      <c r="CC1752" s="361" t="e">
        <f>(CB1752/V_NSPC!$T$5)*100</f>
        <v>#VALUE!</v>
      </c>
      <c r="CD1752" s="353" t="e">
        <f>CB1752-V_NSPC!$T$6</f>
        <v>#VALUE!</v>
      </c>
      <c r="CE1752" s="361">
        <f>IFERROR((CB1752 - V_NSPC!$T$6) / (V_NSPC!$T$5- V_NSPC!$T$6) * 100, 0)</f>
        <v>0</v>
      </c>
      <c r="CF1752" s="361">
        <v>995</v>
      </c>
      <c r="CG1752" s="361">
        <v>955</v>
      </c>
      <c r="CH1752" s="361"/>
      <c r="CI1752" s="429"/>
      <c r="CJ1752" s="361"/>
      <c r="CK1752" s="426"/>
      <c r="CL1752" s="424"/>
      <c r="CM1752" s="361">
        <v>1.2599280000000002</v>
      </c>
      <c r="CN1752" s="425"/>
      <c r="CO1752" s="425"/>
      <c r="CP1752" s="425"/>
      <c r="CQ1752" s="361" t="str">
        <f>_xll.SRS1Splines.Functions25.Linear_Interp(V_NSPC!$X$4:$X$46,V_NSPC!$Z$4:$Z$46,CX1752)</f>
        <v>Error reading input X value(s): The value is not a number</v>
      </c>
      <c r="CR1752" s="361" t="e">
        <f>(CQ1752/V_NSPC!$AD$5)*100</f>
        <v>#VALUE!</v>
      </c>
      <c r="CS1752" s="353" t="e">
        <f>CQ1752-V_NSPC!$AD$6</f>
        <v>#VALUE!</v>
      </c>
      <c r="CT1752" s="361">
        <f>IFERROR((CQ1752 - V_NSPC!$AD$6) / (V_NSPC!$AD$5- V_NSPC!$AD$6) * 100, 0)</f>
        <v>0</v>
      </c>
      <c r="CU1752" s="361">
        <v>909</v>
      </c>
      <c r="CV1752" s="361">
        <v>905</v>
      </c>
      <c r="CW1752" s="361"/>
      <c r="CX1752" s="429"/>
      <c r="CY1752" s="361">
        <v>2.2560000000000002</v>
      </c>
      <c r="CZ1752" s="426"/>
    </row>
    <row r="1753" spans="1:104">
      <c r="A1753" s="352">
        <v>46312</v>
      </c>
      <c r="B1753" s="430"/>
      <c r="C1753" s="420">
        <v>2.8116129032258064</v>
      </c>
      <c r="D1753" s="421"/>
      <c r="E1753" s="421"/>
      <c r="F1753" s="421"/>
      <c r="G1753" s="361" t="e">
        <f>_xll.SRS1Splines.Functions25.Linear_Interp(V_NEM!$R$687:$R$703,V_NEM!$T$687:$T$703,M1753)+_xll.SRS1Splines.Functions25.Linear_Interp(V_NEM!$AB$687:$AB$703,V_NEM!$AD$687:$AD$703,N1753)</f>
        <v>#VALUE!</v>
      </c>
      <c r="H1753" s="353" t="e">
        <f>(G1753/(V_NEM!$T$696+V_NEM!$AD$696))*100</f>
        <v>#VALUE!</v>
      </c>
      <c r="I1753" s="353" t="e">
        <f>G1753-(V_NEM!$T$694+V_NEM!$AD$694)</f>
        <v>#VALUE!</v>
      </c>
      <c r="J1753" s="353">
        <f>((IFERROR((_xll.SRS1Splines.Functions25.Linear_Interp(V_NEM!$R$687:$R$703,V_NEM!$T$687:$T$703,M1753) - V_NEM!$X$689) / (V_NEM!$X$688- V_NEM!$X$689) * 100, 0))+(IFERROR((_xll.SRS1Splines.Functions25.Linear_Interp(V_NEM!$AB$687:$AB$703,V_NEM!$AD$687:$AD$703,N1753) - V_NEM!$AH$689) / (V_NEM!$AH$688- V_NEM!$AH$689) * 100, 0)))/2</f>
        <v>0</v>
      </c>
      <c r="K1753" s="353">
        <v>784.3</v>
      </c>
      <c r="L1753" s="353">
        <v>781.8</v>
      </c>
      <c r="M1753" s="422"/>
      <c r="N1753" s="422"/>
      <c r="O1753" s="361">
        <v>2.4098092580645161</v>
      </c>
      <c r="P1753" s="423"/>
      <c r="Q1753" s="424"/>
      <c r="R1753" s="361">
        <v>4.0954838709677421</v>
      </c>
      <c r="S1753" s="425"/>
      <c r="T1753" s="425"/>
      <c r="U1753" s="425"/>
      <c r="V1753" s="361" t="str">
        <f>_xll.SRS1Splines.Functions25.Linear_Interp(V_NK3!$P$8:$P$32,V_NK3!$R$8:$R$32,AC1753)</f>
        <v>Error reading input X value(s): The value is not a number</v>
      </c>
      <c r="W1753" s="361" t="e">
        <f>(V1753/V_NK3!$R$28)*100</f>
        <v>#VALUE!</v>
      </c>
      <c r="X1753" s="353" t="e">
        <f>V1753-V_NK3!$R$8</f>
        <v>#VALUE!</v>
      </c>
      <c r="Y1753" s="353">
        <f>IFERROR((V1753 - V_NK3!$V$10) / (V_NK3!$V$9- V_NK3!$V$10) * 100, 0)</f>
        <v>0</v>
      </c>
      <c r="Z1753" s="353">
        <v>541.79999999999995</v>
      </c>
      <c r="AA1753" s="353">
        <v>521</v>
      </c>
      <c r="AB1753" s="361">
        <v>529.10553272462471</v>
      </c>
      <c r="AC1753" s="422"/>
      <c r="AD1753" s="353">
        <v>0.967741935483871</v>
      </c>
      <c r="AE1753" s="426"/>
      <c r="AF1753" s="427"/>
      <c r="AG1753" s="361">
        <v>1.3219354838709676</v>
      </c>
      <c r="AH1753" s="425"/>
      <c r="AI1753" s="425"/>
      <c r="AJ1753" s="425"/>
      <c r="AK1753" s="361" t="str">
        <f>_xll.SRS1Splines.Functions25.Linear_Interp(V_NK2!$R$10:$R$21,V_NK2!$T$10:$T$21,AR1753)</f>
        <v>Error reading input X value(s): The value is not a number</v>
      </c>
      <c r="AL1753" s="361" t="e">
        <f>(AK1753/V_NK2!$T$18)*100</f>
        <v>#VALUE!</v>
      </c>
      <c r="AM1753" s="353" t="e">
        <f>AK1753-V_NK2!$T$11</f>
        <v>#VALUE!</v>
      </c>
      <c r="AN1753" s="353">
        <f>IFERROR((AK1753 - V_NK2!$X$12) / (V_NK2!$X$11- V_NK2!$X$12) * 100, 0)</f>
        <v>0</v>
      </c>
      <c r="AO1753" s="353">
        <v>427</v>
      </c>
      <c r="AP1753" s="353">
        <v>420</v>
      </c>
      <c r="AQ1753" s="353"/>
      <c r="AR1753" s="422"/>
      <c r="AS1753" s="361">
        <v>1.1935483870967742</v>
      </c>
      <c r="AT1753" s="426"/>
      <c r="AU1753" s="424"/>
      <c r="AV1753" s="361">
        <v>0.75168000000000001</v>
      </c>
      <c r="AW1753" s="425"/>
      <c r="AX1753" s="425"/>
      <c r="AY1753" s="425"/>
      <c r="AZ1753" s="361" t="str">
        <f>_xll.SRS1Splines.Functions25.Linear_Interp(V_NNG3A!$H$4:$H$12,V_NNG3A!$I$4:$I$12,BF1753)</f>
        <v>Error reading input X value(s): The value is not a number</v>
      </c>
      <c r="BA1753" s="361" t="e">
        <f>(AZ1753/V_NNG3A!$I$8)*100</f>
        <v>#VALUE!</v>
      </c>
      <c r="BB1753" s="353" t="str">
        <f>_xll.SRS1Splines.Functions25.Linear_Interp(V_NNG3A!$H$4:$H$12,V_NNG3A!$J$4:$J$12,BF1753)</f>
        <v>Error reading input X value(s): The value is not a number</v>
      </c>
      <c r="BC1753" s="353">
        <f>IFERROR((AZ1753-V_NNG3A!$J$20) / (V_NNG3A!$J$19-V_NNG3A!$J$20) * 100, 0)</f>
        <v>0</v>
      </c>
      <c r="BD1753" s="353">
        <v>1050</v>
      </c>
      <c r="BE1753" s="353">
        <v>1047</v>
      </c>
      <c r="BF1753" s="428"/>
      <c r="BG1753" s="361">
        <v>0.26612903225806445</v>
      </c>
      <c r="BH1753" s="426"/>
      <c r="BI1753" s="424"/>
      <c r="BJ1753" s="361">
        <v>4.201632</v>
      </c>
      <c r="BK1753" s="425"/>
      <c r="BL1753" s="425"/>
      <c r="BM1753" s="425">
        <f t="shared" si="29"/>
        <v>0</v>
      </c>
      <c r="BN1753" s="361" t="str">
        <f>_xll.SRS1Splines.Functions25.Linear_Interp(V_XNN1!$K$3:$K$8,V_XNN1!$L$3:$L$8,BT1753)</f>
        <v>Error reading input X value(s): The value is not a number</v>
      </c>
      <c r="BO1753" s="361" t="e">
        <f>(BN1753/V_XNN1!$L$7)*100</f>
        <v>#VALUE!</v>
      </c>
      <c r="BP1753" s="353" t="str">
        <f>_xll.SRS1Splines.Functions25.Linear_Interp(V_XNN1!$K$3:$K$8,V_XNN1!$M$3:$M$8,BT1753)</f>
        <v>Error reading input X value(s): The value is not a number</v>
      </c>
      <c r="BQ1753" s="353">
        <f>IFERROR((BN1753 - V_XNN1!$M$16) / (V_XNN1!$M$15- V_XNN1!$M$16) * 100, 0)</f>
        <v>0</v>
      </c>
      <c r="BR1753" s="353">
        <v>252</v>
      </c>
      <c r="BS1753" s="353">
        <v>249</v>
      </c>
      <c r="BT1753" s="428"/>
      <c r="BU1753" s="361">
        <v>0.33805200000000002</v>
      </c>
      <c r="BV1753" s="426"/>
      <c r="BW1753" s="424"/>
      <c r="BX1753" s="361">
        <v>1.2599280000000002</v>
      </c>
      <c r="BY1753" s="425"/>
      <c r="BZ1753" s="425"/>
      <c r="CA1753" s="425"/>
      <c r="CB1753" s="361" t="str">
        <f>_xll.SRS1Splines.Functions25.Linear_Interp(V_NSPC!$N$4:$N$67,V_NSPC!$P$4:$P$67,CI1753)</f>
        <v>Error reading input X value(s): The value is not a number</v>
      </c>
      <c r="CC1753" s="361" t="e">
        <f>(CB1753/V_NSPC!$T$5)*100</f>
        <v>#VALUE!</v>
      </c>
      <c r="CD1753" s="353" t="e">
        <f>CB1753-V_NSPC!$T$6</f>
        <v>#VALUE!</v>
      </c>
      <c r="CE1753" s="361">
        <f>IFERROR((CB1753 - V_NSPC!$T$6) / (V_NSPC!$T$5- V_NSPC!$T$6) * 100, 0)</f>
        <v>0</v>
      </c>
      <c r="CF1753" s="361">
        <v>995</v>
      </c>
      <c r="CG1753" s="361">
        <v>955</v>
      </c>
      <c r="CH1753" s="361"/>
      <c r="CI1753" s="429"/>
      <c r="CJ1753" s="361"/>
      <c r="CK1753" s="426"/>
      <c r="CL1753" s="424"/>
      <c r="CM1753" s="361">
        <v>1.2599280000000002</v>
      </c>
      <c r="CN1753" s="425"/>
      <c r="CO1753" s="425"/>
      <c r="CP1753" s="425"/>
      <c r="CQ1753" s="361" t="str">
        <f>_xll.SRS1Splines.Functions25.Linear_Interp(V_NSPC!$X$4:$X$46,V_NSPC!$Z$4:$Z$46,CX1753)</f>
        <v>Error reading input X value(s): The value is not a number</v>
      </c>
      <c r="CR1753" s="361" t="e">
        <f>(CQ1753/V_NSPC!$AD$5)*100</f>
        <v>#VALUE!</v>
      </c>
      <c r="CS1753" s="353" t="e">
        <f>CQ1753-V_NSPC!$AD$6</f>
        <v>#VALUE!</v>
      </c>
      <c r="CT1753" s="361">
        <f>IFERROR((CQ1753 - V_NSPC!$AD$6) / (V_NSPC!$AD$5- V_NSPC!$AD$6) * 100, 0)</f>
        <v>0</v>
      </c>
      <c r="CU1753" s="361">
        <v>909</v>
      </c>
      <c r="CV1753" s="361">
        <v>905</v>
      </c>
      <c r="CW1753" s="361"/>
      <c r="CX1753" s="429"/>
      <c r="CY1753" s="361">
        <v>2.2560000000000002</v>
      </c>
      <c r="CZ1753" s="426"/>
    </row>
    <row r="1754" spans="1:104">
      <c r="A1754" s="352">
        <v>46313</v>
      </c>
      <c r="B1754" s="430"/>
      <c r="C1754" s="420">
        <v>2.8116129032258064</v>
      </c>
      <c r="D1754" s="421"/>
      <c r="E1754" s="421"/>
      <c r="F1754" s="421"/>
      <c r="G1754" s="361" t="e">
        <f>_xll.SRS1Splines.Functions25.Linear_Interp(V_NEM!$R$687:$R$703,V_NEM!$T$687:$T$703,M1754)+_xll.SRS1Splines.Functions25.Linear_Interp(V_NEM!$AB$687:$AB$703,V_NEM!$AD$687:$AD$703,N1754)</f>
        <v>#VALUE!</v>
      </c>
      <c r="H1754" s="353" t="e">
        <f>(G1754/(V_NEM!$T$696+V_NEM!$AD$696))*100</f>
        <v>#VALUE!</v>
      </c>
      <c r="I1754" s="353" t="e">
        <f>G1754-(V_NEM!$T$694+V_NEM!$AD$694)</f>
        <v>#VALUE!</v>
      </c>
      <c r="J1754" s="353">
        <f>((IFERROR((_xll.SRS1Splines.Functions25.Linear_Interp(V_NEM!$R$687:$R$703,V_NEM!$T$687:$T$703,M1754) - V_NEM!$X$689) / (V_NEM!$X$688- V_NEM!$X$689) * 100, 0))+(IFERROR((_xll.SRS1Splines.Functions25.Linear_Interp(V_NEM!$AB$687:$AB$703,V_NEM!$AD$687:$AD$703,N1754) - V_NEM!$AH$689) / (V_NEM!$AH$688- V_NEM!$AH$689) * 100, 0)))/2</f>
        <v>0</v>
      </c>
      <c r="K1754" s="353">
        <v>784.3</v>
      </c>
      <c r="L1754" s="353">
        <v>781.8</v>
      </c>
      <c r="M1754" s="422"/>
      <c r="N1754" s="422"/>
      <c r="O1754" s="361">
        <v>2.4098092580645161</v>
      </c>
      <c r="P1754" s="423"/>
      <c r="Q1754" s="424"/>
      <c r="R1754" s="361">
        <v>4.0954838709677421</v>
      </c>
      <c r="S1754" s="425"/>
      <c r="T1754" s="425"/>
      <c r="U1754" s="425"/>
      <c r="V1754" s="361" t="str">
        <f>_xll.SRS1Splines.Functions25.Linear_Interp(V_NK3!$P$8:$P$32,V_NK3!$R$8:$R$32,AC1754)</f>
        <v>Error reading input X value(s): The value is not a number</v>
      </c>
      <c r="W1754" s="361" t="e">
        <f>(V1754/V_NK3!$R$28)*100</f>
        <v>#VALUE!</v>
      </c>
      <c r="X1754" s="353" t="e">
        <f>V1754-V_NK3!$R$8</f>
        <v>#VALUE!</v>
      </c>
      <c r="Y1754" s="353">
        <f>IFERROR((V1754 - V_NK3!$V$10) / (V_NK3!$V$9- V_NK3!$V$10) * 100, 0)</f>
        <v>0</v>
      </c>
      <c r="Z1754" s="353">
        <v>541.79999999999995</v>
      </c>
      <c r="AA1754" s="353">
        <v>521</v>
      </c>
      <c r="AB1754" s="361">
        <v>529.10553272462471</v>
      </c>
      <c r="AC1754" s="422"/>
      <c r="AD1754" s="353">
        <v>0.967741935483871</v>
      </c>
      <c r="AE1754" s="426"/>
      <c r="AF1754" s="427"/>
      <c r="AG1754" s="361">
        <v>1.3219354838709676</v>
      </c>
      <c r="AH1754" s="425"/>
      <c r="AI1754" s="425"/>
      <c r="AJ1754" s="425"/>
      <c r="AK1754" s="361" t="str">
        <f>_xll.SRS1Splines.Functions25.Linear_Interp(V_NK2!$R$10:$R$21,V_NK2!$T$10:$T$21,AR1754)</f>
        <v>Error reading input X value(s): The value is not a number</v>
      </c>
      <c r="AL1754" s="361" t="e">
        <f>(AK1754/V_NK2!$T$18)*100</f>
        <v>#VALUE!</v>
      </c>
      <c r="AM1754" s="353" t="e">
        <f>AK1754-V_NK2!$T$11</f>
        <v>#VALUE!</v>
      </c>
      <c r="AN1754" s="353">
        <f>IFERROR((AK1754 - V_NK2!$X$12) / (V_NK2!$X$11- V_NK2!$X$12) * 100, 0)</f>
        <v>0</v>
      </c>
      <c r="AO1754" s="353">
        <v>427</v>
      </c>
      <c r="AP1754" s="353">
        <v>420</v>
      </c>
      <c r="AQ1754" s="353"/>
      <c r="AR1754" s="422"/>
      <c r="AS1754" s="361">
        <v>1.1935483870967742</v>
      </c>
      <c r="AT1754" s="426"/>
      <c r="AU1754" s="424"/>
      <c r="AV1754" s="361">
        <v>0.75168000000000001</v>
      </c>
      <c r="AW1754" s="425"/>
      <c r="AX1754" s="425"/>
      <c r="AY1754" s="425"/>
      <c r="AZ1754" s="361" t="str">
        <f>_xll.SRS1Splines.Functions25.Linear_Interp(V_NNG3A!$H$4:$H$12,V_NNG3A!$I$4:$I$12,BF1754)</f>
        <v>Error reading input X value(s): The value is not a number</v>
      </c>
      <c r="BA1754" s="361" t="e">
        <f>(AZ1754/V_NNG3A!$I$8)*100</f>
        <v>#VALUE!</v>
      </c>
      <c r="BB1754" s="353" t="str">
        <f>_xll.SRS1Splines.Functions25.Linear_Interp(V_NNG3A!$H$4:$H$12,V_NNG3A!$J$4:$J$12,BF1754)</f>
        <v>Error reading input X value(s): The value is not a number</v>
      </c>
      <c r="BC1754" s="353">
        <f>IFERROR((AZ1754-V_NNG3A!$J$20) / (V_NNG3A!$J$19-V_NNG3A!$J$20) * 100, 0)</f>
        <v>0</v>
      </c>
      <c r="BD1754" s="353">
        <v>1050</v>
      </c>
      <c r="BE1754" s="353">
        <v>1047</v>
      </c>
      <c r="BF1754" s="428"/>
      <c r="BG1754" s="361">
        <v>0.26612903225806445</v>
      </c>
      <c r="BH1754" s="426"/>
      <c r="BI1754" s="424"/>
      <c r="BJ1754" s="361">
        <v>4.201632</v>
      </c>
      <c r="BK1754" s="425"/>
      <c r="BL1754" s="425"/>
      <c r="BM1754" s="425">
        <f t="shared" si="29"/>
        <v>0</v>
      </c>
      <c r="BN1754" s="361" t="str">
        <f>_xll.SRS1Splines.Functions25.Linear_Interp(V_XNN1!$K$3:$K$8,V_XNN1!$L$3:$L$8,BT1754)</f>
        <v>Error reading input X value(s): The value is not a number</v>
      </c>
      <c r="BO1754" s="361" t="e">
        <f>(BN1754/V_XNN1!$L$7)*100</f>
        <v>#VALUE!</v>
      </c>
      <c r="BP1754" s="353" t="str">
        <f>_xll.SRS1Splines.Functions25.Linear_Interp(V_XNN1!$K$3:$K$8,V_XNN1!$M$3:$M$8,BT1754)</f>
        <v>Error reading input X value(s): The value is not a number</v>
      </c>
      <c r="BQ1754" s="353">
        <f>IFERROR((BN1754 - V_XNN1!$M$16) / (V_XNN1!$M$15- V_XNN1!$M$16) * 100, 0)</f>
        <v>0</v>
      </c>
      <c r="BR1754" s="353">
        <v>252</v>
      </c>
      <c r="BS1754" s="353">
        <v>249</v>
      </c>
      <c r="BT1754" s="428"/>
      <c r="BU1754" s="361">
        <v>0.33805200000000002</v>
      </c>
      <c r="BV1754" s="426"/>
      <c r="BW1754" s="424"/>
      <c r="BX1754" s="361">
        <v>1.2599280000000002</v>
      </c>
      <c r="BY1754" s="425"/>
      <c r="BZ1754" s="425"/>
      <c r="CA1754" s="425"/>
      <c r="CB1754" s="361" t="str">
        <f>_xll.SRS1Splines.Functions25.Linear_Interp(V_NSPC!$N$4:$N$67,V_NSPC!$P$4:$P$67,CI1754)</f>
        <v>Error reading input X value(s): The value is not a number</v>
      </c>
      <c r="CC1754" s="361" t="e">
        <f>(CB1754/V_NSPC!$T$5)*100</f>
        <v>#VALUE!</v>
      </c>
      <c r="CD1754" s="353" t="e">
        <f>CB1754-V_NSPC!$T$6</f>
        <v>#VALUE!</v>
      </c>
      <c r="CE1754" s="361">
        <f>IFERROR((CB1754 - V_NSPC!$T$6) / (V_NSPC!$T$5- V_NSPC!$T$6) * 100, 0)</f>
        <v>0</v>
      </c>
      <c r="CF1754" s="361">
        <v>995</v>
      </c>
      <c r="CG1754" s="361">
        <v>955</v>
      </c>
      <c r="CH1754" s="361"/>
      <c r="CI1754" s="429"/>
      <c r="CJ1754" s="361"/>
      <c r="CK1754" s="426"/>
      <c r="CL1754" s="424"/>
      <c r="CM1754" s="361">
        <v>1.2599280000000002</v>
      </c>
      <c r="CN1754" s="425"/>
      <c r="CO1754" s="425"/>
      <c r="CP1754" s="425"/>
      <c r="CQ1754" s="361" t="str">
        <f>_xll.SRS1Splines.Functions25.Linear_Interp(V_NSPC!$X$4:$X$46,V_NSPC!$Z$4:$Z$46,CX1754)</f>
        <v>Error reading input X value(s): The value is not a number</v>
      </c>
      <c r="CR1754" s="361" t="e">
        <f>(CQ1754/V_NSPC!$AD$5)*100</f>
        <v>#VALUE!</v>
      </c>
      <c r="CS1754" s="353" t="e">
        <f>CQ1754-V_NSPC!$AD$6</f>
        <v>#VALUE!</v>
      </c>
      <c r="CT1754" s="361">
        <f>IFERROR((CQ1754 - V_NSPC!$AD$6) / (V_NSPC!$AD$5- V_NSPC!$AD$6) * 100, 0)</f>
        <v>0</v>
      </c>
      <c r="CU1754" s="361">
        <v>909</v>
      </c>
      <c r="CV1754" s="361">
        <v>905</v>
      </c>
      <c r="CW1754" s="361"/>
      <c r="CX1754" s="429"/>
      <c r="CY1754" s="361">
        <v>2.2560000000000002</v>
      </c>
      <c r="CZ1754" s="426"/>
    </row>
    <row r="1755" spans="1:104">
      <c r="A1755" s="352">
        <v>46314</v>
      </c>
      <c r="B1755" s="430"/>
      <c r="C1755" s="420">
        <v>2.8116129032258064</v>
      </c>
      <c r="D1755" s="421"/>
      <c r="E1755" s="421"/>
      <c r="F1755" s="421"/>
      <c r="G1755" s="361" t="e">
        <f>_xll.SRS1Splines.Functions25.Linear_Interp(V_NEM!$R$687:$R$703,V_NEM!$T$687:$T$703,M1755)+_xll.SRS1Splines.Functions25.Linear_Interp(V_NEM!$AB$687:$AB$703,V_NEM!$AD$687:$AD$703,N1755)</f>
        <v>#VALUE!</v>
      </c>
      <c r="H1755" s="353" t="e">
        <f>(G1755/(V_NEM!$T$696+V_NEM!$AD$696))*100</f>
        <v>#VALUE!</v>
      </c>
      <c r="I1755" s="353" t="e">
        <f>G1755-(V_NEM!$T$694+V_NEM!$AD$694)</f>
        <v>#VALUE!</v>
      </c>
      <c r="J1755" s="353">
        <f>((IFERROR((_xll.SRS1Splines.Functions25.Linear_Interp(V_NEM!$R$687:$R$703,V_NEM!$T$687:$T$703,M1755) - V_NEM!$X$689) / (V_NEM!$X$688- V_NEM!$X$689) * 100, 0))+(IFERROR((_xll.SRS1Splines.Functions25.Linear_Interp(V_NEM!$AB$687:$AB$703,V_NEM!$AD$687:$AD$703,N1755) - V_NEM!$AH$689) / (V_NEM!$AH$688- V_NEM!$AH$689) * 100, 0)))/2</f>
        <v>0</v>
      </c>
      <c r="K1755" s="353">
        <v>784.3</v>
      </c>
      <c r="L1755" s="353">
        <v>781.8</v>
      </c>
      <c r="M1755" s="422"/>
      <c r="N1755" s="422"/>
      <c r="O1755" s="361">
        <v>2.4098092580645161</v>
      </c>
      <c r="P1755" s="423"/>
      <c r="Q1755" s="424"/>
      <c r="R1755" s="361">
        <v>4.0954838709677421</v>
      </c>
      <c r="S1755" s="425"/>
      <c r="T1755" s="425"/>
      <c r="U1755" s="425"/>
      <c r="V1755" s="361" t="str">
        <f>_xll.SRS1Splines.Functions25.Linear_Interp(V_NK3!$P$8:$P$32,V_NK3!$R$8:$R$32,AC1755)</f>
        <v>Error reading input X value(s): The value is not a number</v>
      </c>
      <c r="W1755" s="361" t="e">
        <f>(V1755/V_NK3!$R$28)*100</f>
        <v>#VALUE!</v>
      </c>
      <c r="X1755" s="353" t="e">
        <f>V1755-V_NK3!$R$8</f>
        <v>#VALUE!</v>
      </c>
      <c r="Y1755" s="353">
        <f>IFERROR((V1755 - V_NK3!$V$10) / (V_NK3!$V$9- V_NK3!$V$10) * 100, 0)</f>
        <v>0</v>
      </c>
      <c r="Z1755" s="353">
        <v>541.79999999999995</v>
      </c>
      <c r="AA1755" s="353">
        <v>521</v>
      </c>
      <c r="AB1755" s="361">
        <v>529.10553272462471</v>
      </c>
      <c r="AC1755" s="422"/>
      <c r="AD1755" s="353">
        <v>0.967741935483871</v>
      </c>
      <c r="AE1755" s="426"/>
      <c r="AF1755" s="427"/>
      <c r="AG1755" s="361">
        <v>1.3219354838709676</v>
      </c>
      <c r="AH1755" s="425"/>
      <c r="AI1755" s="425"/>
      <c r="AJ1755" s="425"/>
      <c r="AK1755" s="361" t="str">
        <f>_xll.SRS1Splines.Functions25.Linear_Interp(V_NK2!$R$10:$R$21,V_NK2!$T$10:$T$21,AR1755)</f>
        <v>Error reading input X value(s): The value is not a number</v>
      </c>
      <c r="AL1755" s="361" t="e">
        <f>(AK1755/V_NK2!$T$18)*100</f>
        <v>#VALUE!</v>
      </c>
      <c r="AM1755" s="353" t="e">
        <f>AK1755-V_NK2!$T$11</f>
        <v>#VALUE!</v>
      </c>
      <c r="AN1755" s="353">
        <f>IFERROR((AK1755 - V_NK2!$X$12) / (V_NK2!$X$11- V_NK2!$X$12) * 100, 0)</f>
        <v>0</v>
      </c>
      <c r="AO1755" s="353">
        <v>427</v>
      </c>
      <c r="AP1755" s="353">
        <v>420</v>
      </c>
      <c r="AQ1755" s="353"/>
      <c r="AR1755" s="422"/>
      <c r="AS1755" s="361">
        <v>1.1935483870967742</v>
      </c>
      <c r="AT1755" s="426"/>
      <c r="AU1755" s="424"/>
      <c r="AV1755" s="361">
        <v>0.75168000000000001</v>
      </c>
      <c r="AW1755" s="425"/>
      <c r="AX1755" s="425"/>
      <c r="AY1755" s="425"/>
      <c r="AZ1755" s="361" t="str">
        <f>_xll.SRS1Splines.Functions25.Linear_Interp(V_NNG3A!$H$4:$H$12,V_NNG3A!$I$4:$I$12,BF1755)</f>
        <v>Error reading input X value(s): The value is not a number</v>
      </c>
      <c r="BA1755" s="361" t="e">
        <f>(AZ1755/V_NNG3A!$I$8)*100</f>
        <v>#VALUE!</v>
      </c>
      <c r="BB1755" s="353" t="str">
        <f>_xll.SRS1Splines.Functions25.Linear_Interp(V_NNG3A!$H$4:$H$12,V_NNG3A!$J$4:$J$12,BF1755)</f>
        <v>Error reading input X value(s): The value is not a number</v>
      </c>
      <c r="BC1755" s="353">
        <f>IFERROR((AZ1755-V_NNG3A!$J$20) / (V_NNG3A!$J$19-V_NNG3A!$J$20) * 100, 0)</f>
        <v>0</v>
      </c>
      <c r="BD1755" s="353">
        <v>1050</v>
      </c>
      <c r="BE1755" s="353">
        <v>1047</v>
      </c>
      <c r="BF1755" s="428"/>
      <c r="BG1755" s="361">
        <v>0.26612903225806445</v>
      </c>
      <c r="BH1755" s="426"/>
      <c r="BI1755" s="424"/>
      <c r="BJ1755" s="361">
        <v>4.201632</v>
      </c>
      <c r="BK1755" s="425"/>
      <c r="BL1755" s="425"/>
      <c r="BM1755" s="425">
        <f t="shared" si="29"/>
        <v>0</v>
      </c>
      <c r="BN1755" s="361" t="str">
        <f>_xll.SRS1Splines.Functions25.Linear_Interp(V_XNN1!$K$3:$K$8,V_XNN1!$L$3:$L$8,BT1755)</f>
        <v>Error reading input X value(s): The value is not a number</v>
      </c>
      <c r="BO1755" s="361" t="e">
        <f>(BN1755/V_XNN1!$L$7)*100</f>
        <v>#VALUE!</v>
      </c>
      <c r="BP1755" s="353" t="str">
        <f>_xll.SRS1Splines.Functions25.Linear_Interp(V_XNN1!$K$3:$K$8,V_XNN1!$M$3:$M$8,BT1755)</f>
        <v>Error reading input X value(s): The value is not a number</v>
      </c>
      <c r="BQ1755" s="353">
        <f>IFERROR((BN1755 - V_XNN1!$M$16) / (V_XNN1!$M$15- V_XNN1!$M$16) * 100, 0)</f>
        <v>0</v>
      </c>
      <c r="BR1755" s="353">
        <v>252</v>
      </c>
      <c r="BS1755" s="353">
        <v>249</v>
      </c>
      <c r="BT1755" s="428"/>
      <c r="BU1755" s="361">
        <v>0.33805200000000002</v>
      </c>
      <c r="BV1755" s="426"/>
      <c r="BW1755" s="424"/>
      <c r="BX1755" s="361">
        <v>1.2599280000000002</v>
      </c>
      <c r="BY1755" s="425"/>
      <c r="BZ1755" s="425"/>
      <c r="CA1755" s="425"/>
      <c r="CB1755" s="361" t="str">
        <f>_xll.SRS1Splines.Functions25.Linear_Interp(V_NSPC!$N$4:$N$67,V_NSPC!$P$4:$P$67,CI1755)</f>
        <v>Error reading input X value(s): The value is not a number</v>
      </c>
      <c r="CC1755" s="361" t="e">
        <f>(CB1755/V_NSPC!$T$5)*100</f>
        <v>#VALUE!</v>
      </c>
      <c r="CD1755" s="353" t="e">
        <f>CB1755-V_NSPC!$T$6</f>
        <v>#VALUE!</v>
      </c>
      <c r="CE1755" s="361">
        <f>IFERROR((CB1755 - V_NSPC!$T$6) / (V_NSPC!$T$5- V_NSPC!$T$6) * 100, 0)</f>
        <v>0</v>
      </c>
      <c r="CF1755" s="361">
        <v>995</v>
      </c>
      <c r="CG1755" s="361">
        <v>955</v>
      </c>
      <c r="CH1755" s="361"/>
      <c r="CI1755" s="429"/>
      <c r="CJ1755" s="361"/>
      <c r="CK1755" s="426"/>
      <c r="CL1755" s="424"/>
      <c r="CM1755" s="361">
        <v>1.2599280000000002</v>
      </c>
      <c r="CN1755" s="425"/>
      <c r="CO1755" s="425"/>
      <c r="CP1755" s="425"/>
      <c r="CQ1755" s="361" t="str">
        <f>_xll.SRS1Splines.Functions25.Linear_Interp(V_NSPC!$X$4:$X$46,V_NSPC!$Z$4:$Z$46,CX1755)</f>
        <v>Error reading input X value(s): The value is not a number</v>
      </c>
      <c r="CR1755" s="361" t="e">
        <f>(CQ1755/V_NSPC!$AD$5)*100</f>
        <v>#VALUE!</v>
      </c>
      <c r="CS1755" s="353" t="e">
        <f>CQ1755-V_NSPC!$AD$6</f>
        <v>#VALUE!</v>
      </c>
      <c r="CT1755" s="361">
        <f>IFERROR((CQ1755 - V_NSPC!$AD$6) / (V_NSPC!$AD$5- V_NSPC!$AD$6) * 100, 0)</f>
        <v>0</v>
      </c>
      <c r="CU1755" s="361">
        <v>909</v>
      </c>
      <c r="CV1755" s="361">
        <v>905</v>
      </c>
      <c r="CW1755" s="361"/>
      <c r="CX1755" s="429"/>
      <c r="CY1755" s="361">
        <v>2.2560000000000002</v>
      </c>
      <c r="CZ1755" s="426"/>
    </row>
    <row r="1756" spans="1:104">
      <c r="A1756" s="352">
        <v>46315</v>
      </c>
      <c r="B1756" s="430"/>
      <c r="C1756" s="420">
        <v>2.8116129032258064</v>
      </c>
      <c r="D1756" s="421"/>
      <c r="E1756" s="421"/>
      <c r="F1756" s="421"/>
      <c r="G1756" s="361" t="e">
        <f>_xll.SRS1Splines.Functions25.Linear_Interp(V_NEM!$R$687:$R$703,V_NEM!$T$687:$T$703,M1756)+_xll.SRS1Splines.Functions25.Linear_Interp(V_NEM!$AB$687:$AB$703,V_NEM!$AD$687:$AD$703,N1756)</f>
        <v>#VALUE!</v>
      </c>
      <c r="H1756" s="353" t="e">
        <f>(G1756/(V_NEM!$T$696+V_NEM!$AD$696))*100</f>
        <v>#VALUE!</v>
      </c>
      <c r="I1756" s="353" t="e">
        <f>G1756-(V_NEM!$T$694+V_NEM!$AD$694)</f>
        <v>#VALUE!</v>
      </c>
      <c r="J1756" s="353">
        <f>((IFERROR((_xll.SRS1Splines.Functions25.Linear_Interp(V_NEM!$R$687:$R$703,V_NEM!$T$687:$T$703,M1756) - V_NEM!$X$689) / (V_NEM!$X$688- V_NEM!$X$689) * 100, 0))+(IFERROR((_xll.SRS1Splines.Functions25.Linear_Interp(V_NEM!$AB$687:$AB$703,V_NEM!$AD$687:$AD$703,N1756) - V_NEM!$AH$689) / (V_NEM!$AH$688- V_NEM!$AH$689) * 100, 0)))/2</f>
        <v>0</v>
      </c>
      <c r="K1756" s="353">
        <v>784.3</v>
      </c>
      <c r="L1756" s="353">
        <v>781.8</v>
      </c>
      <c r="M1756" s="422"/>
      <c r="N1756" s="422"/>
      <c r="O1756" s="361">
        <v>2.4098092580645161</v>
      </c>
      <c r="P1756" s="423"/>
      <c r="Q1756" s="424"/>
      <c r="R1756" s="361">
        <v>4.0954838709677421</v>
      </c>
      <c r="S1756" s="425"/>
      <c r="T1756" s="425"/>
      <c r="U1756" s="425"/>
      <c r="V1756" s="361" t="str">
        <f>_xll.SRS1Splines.Functions25.Linear_Interp(V_NK3!$P$8:$P$32,V_NK3!$R$8:$R$32,AC1756)</f>
        <v>Error reading input X value(s): The value is not a number</v>
      </c>
      <c r="W1756" s="361" t="e">
        <f>(V1756/V_NK3!$R$28)*100</f>
        <v>#VALUE!</v>
      </c>
      <c r="X1756" s="353" t="e">
        <f>V1756-V_NK3!$R$8</f>
        <v>#VALUE!</v>
      </c>
      <c r="Y1756" s="353">
        <f>IFERROR((V1756 - V_NK3!$V$10) / (V_NK3!$V$9- V_NK3!$V$10) * 100, 0)</f>
        <v>0</v>
      </c>
      <c r="Z1756" s="353">
        <v>541.79999999999995</v>
      </c>
      <c r="AA1756" s="353">
        <v>521</v>
      </c>
      <c r="AB1756" s="361">
        <v>529.10553272462471</v>
      </c>
      <c r="AC1756" s="422"/>
      <c r="AD1756" s="353">
        <v>0.967741935483871</v>
      </c>
      <c r="AE1756" s="426"/>
      <c r="AF1756" s="427"/>
      <c r="AG1756" s="361">
        <v>1.3219354838709676</v>
      </c>
      <c r="AH1756" s="425"/>
      <c r="AI1756" s="425"/>
      <c r="AJ1756" s="425"/>
      <c r="AK1756" s="361" t="str">
        <f>_xll.SRS1Splines.Functions25.Linear_Interp(V_NK2!$R$10:$R$21,V_NK2!$T$10:$T$21,AR1756)</f>
        <v>Error reading input X value(s): The value is not a number</v>
      </c>
      <c r="AL1756" s="361" t="e">
        <f>(AK1756/V_NK2!$T$18)*100</f>
        <v>#VALUE!</v>
      </c>
      <c r="AM1756" s="353" t="e">
        <f>AK1756-V_NK2!$T$11</f>
        <v>#VALUE!</v>
      </c>
      <c r="AN1756" s="353">
        <f>IFERROR((AK1756 - V_NK2!$X$12) / (V_NK2!$X$11- V_NK2!$X$12) * 100, 0)</f>
        <v>0</v>
      </c>
      <c r="AO1756" s="353">
        <v>427</v>
      </c>
      <c r="AP1756" s="353">
        <v>420</v>
      </c>
      <c r="AQ1756" s="353"/>
      <c r="AR1756" s="422"/>
      <c r="AS1756" s="361">
        <v>1.1935483870967742</v>
      </c>
      <c r="AT1756" s="426"/>
      <c r="AU1756" s="424"/>
      <c r="AV1756" s="361">
        <v>0.75168000000000001</v>
      </c>
      <c r="AW1756" s="425"/>
      <c r="AX1756" s="425"/>
      <c r="AY1756" s="425"/>
      <c r="AZ1756" s="361" t="str">
        <f>_xll.SRS1Splines.Functions25.Linear_Interp(V_NNG3A!$H$4:$H$12,V_NNG3A!$I$4:$I$12,BF1756)</f>
        <v>Error reading input X value(s): The value is not a number</v>
      </c>
      <c r="BA1756" s="361" t="e">
        <f>(AZ1756/V_NNG3A!$I$8)*100</f>
        <v>#VALUE!</v>
      </c>
      <c r="BB1756" s="353" t="str">
        <f>_xll.SRS1Splines.Functions25.Linear_Interp(V_NNG3A!$H$4:$H$12,V_NNG3A!$J$4:$J$12,BF1756)</f>
        <v>Error reading input X value(s): The value is not a number</v>
      </c>
      <c r="BC1756" s="353">
        <f>IFERROR((AZ1756-V_NNG3A!$J$20) / (V_NNG3A!$J$19-V_NNG3A!$J$20) * 100, 0)</f>
        <v>0</v>
      </c>
      <c r="BD1756" s="353">
        <v>1050</v>
      </c>
      <c r="BE1756" s="353">
        <v>1047</v>
      </c>
      <c r="BF1756" s="428"/>
      <c r="BG1756" s="361">
        <v>0.26612903225806445</v>
      </c>
      <c r="BH1756" s="426"/>
      <c r="BI1756" s="424"/>
      <c r="BJ1756" s="361">
        <v>4.201632</v>
      </c>
      <c r="BK1756" s="425"/>
      <c r="BL1756" s="425"/>
      <c r="BM1756" s="425">
        <f t="shared" si="29"/>
        <v>0</v>
      </c>
      <c r="BN1756" s="361" t="str">
        <f>_xll.SRS1Splines.Functions25.Linear_Interp(V_XNN1!$K$3:$K$8,V_XNN1!$L$3:$L$8,BT1756)</f>
        <v>Error reading input X value(s): The value is not a number</v>
      </c>
      <c r="BO1756" s="361" t="e">
        <f>(BN1756/V_XNN1!$L$7)*100</f>
        <v>#VALUE!</v>
      </c>
      <c r="BP1756" s="353" t="str">
        <f>_xll.SRS1Splines.Functions25.Linear_Interp(V_XNN1!$K$3:$K$8,V_XNN1!$M$3:$M$8,BT1756)</f>
        <v>Error reading input X value(s): The value is not a number</v>
      </c>
      <c r="BQ1756" s="353">
        <f>IFERROR((BN1756 - V_XNN1!$M$16) / (V_XNN1!$M$15- V_XNN1!$M$16) * 100, 0)</f>
        <v>0</v>
      </c>
      <c r="BR1756" s="353">
        <v>252</v>
      </c>
      <c r="BS1756" s="353">
        <v>249</v>
      </c>
      <c r="BT1756" s="428"/>
      <c r="BU1756" s="361">
        <v>0.33805200000000002</v>
      </c>
      <c r="BV1756" s="426"/>
      <c r="BW1756" s="424"/>
      <c r="BX1756" s="361">
        <v>1.2599280000000002</v>
      </c>
      <c r="BY1756" s="425"/>
      <c r="BZ1756" s="425"/>
      <c r="CA1756" s="425"/>
      <c r="CB1756" s="361" t="str">
        <f>_xll.SRS1Splines.Functions25.Linear_Interp(V_NSPC!$N$4:$N$67,V_NSPC!$P$4:$P$67,CI1756)</f>
        <v>Error reading input X value(s): The value is not a number</v>
      </c>
      <c r="CC1756" s="361" t="e">
        <f>(CB1756/V_NSPC!$T$5)*100</f>
        <v>#VALUE!</v>
      </c>
      <c r="CD1756" s="353" t="e">
        <f>CB1756-V_NSPC!$T$6</f>
        <v>#VALUE!</v>
      </c>
      <c r="CE1756" s="361">
        <f>IFERROR((CB1756 - V_NSPC!$T$6) / (V_NSPC!$T$5- V_NSPC!$T$6) * 100, 0)</f>
        <v>0</v>
      </c>
      <c r="CF1756" s="361">
        <v>995</v>
      </c>
      <c r="CG1756" s="361">
        <v>955</v>
      </c>
      <c r="CH1756" s="361"/>
      <c r="CI1756" s="429"/>
      <c r="CJ1756" s="361"/>
      <c r="CK1756" s="426"/>
      <c r="CL1756" s="424"/>
      <c r="CM1756" s="361">
        <v>1.2599280000000002</v>
      </c>
      <c r="CN1756" s="425"/>
      <c r="CO1756" s="425"/>
      <c r="CP1756" s="425"/>
      <c r="CQ1756" s="361" t="str">
        <f>_xll.SRS1Splines.Functions25.Linear_Interp(V_NSPC!$X$4:$X$46,V_NSPC!$Z$4:$Z$46,CX1756)</f>
        <v>Error reading input X value(s): The value is not a number</v>
      </c>
      <c r="CR1756" s="361" t="e">
        <f>(CQ1756/V_NSPC!$AD$5)*100</f>
        <v>#VALUE!</v>
      </c>
      <c r="CS1756" s="353" t="e">
        <f>CQ1756-V_NSPC!$AD$6</f>
        <v>#VALUE!</v>
      </c>
      <c r="CT1756" s="361">
        <f>IFERROR((CQ1756 - V_NSPC!$AD$6) / (V_NSPC!$AD$5- V_NSPC!$AD$6) * 100, 0)</f>
        <v>0</v>
      </c>
      <c r="CU1756" s="361">
        <v>909</v>
      </c>
      <c r="CV1756" s="361">
        <v>905</v>
      </c>
      <c r="CW1756" s="361"/>
      <c r="CX1756" s="429"/>
      <c r="CY1756" s="361">
        <v>2.2560000000000002</v>
      </c>
      <c r="CZ1756" s="426"/>
    </row>
    <row r="1757" spans="1:104">
      <c r="A1757" s="352">
        <v>46316</v>
      </c>
      <c r="B1757" s="430"/>
      <c r="C1757" s="420">
        <v>2.8116129032258064</v>
      </c>
      <c r="D1757" s="421"/>
      <c r="E1757" s="421"/>
      <c r="F1757" s="421"/>
      <c r="G1757" s="361" t="e">
        <f>_xll.SRS1Splines.Functions25.Linear_Interp(V_NEM!$R$687:$R$703,V_NEM!$T$687:$T$703,M1757)+_xll.SRS1Splines.Functions25.Linear_Interp(V_NEM!$AB$687:$AB$703,V_NEM!$AD$687:$AD$703,N1757)</f>
        <v>#VALUE!</v>
      </c>
      <c r="H1757" s="353" t="e">
        <f>(G1757/(V_NEM!$T$696+V_NEM!$AD$696))*100</f>
        <v>#VALUE!</v>
      </c>
      <c r="I1757" s="353" t="e">
        <f>G1757-(V_NEM!$T$694+V_NEM!$AD$694)</f>
        <v>#VALUE!</v>
      </c>
      <c r="J1757" s="353">
        <f>((IFERROR((_xll.SRS1Splines.Functions25.Linear_Interp(V_NEM!$R$687:$R$703,V_NEM!$T$687:$T$703,M1757) - V_NEM!$X$689) / (V_NEM!$X$688- V_NEM!$X$689) * 100, 0))+(IFERROR((_xll.SRS1Splines.Functions25.Linear_Interp(V_NEM!$AB$687:$AB$703,V_NEM!$AD$687:$AD$703,N1757) - V_NEM!$AH$689) / (V_NEM!$AH$688- V_NEM!$AH$689) * 100, 0)))/2</f>
        <v>0</v>
      </c>
      <c r="K1757" s="353">
        <v>784.3</v>
      </c>
      <c r="L1757" s="353">
        <v>781.8</v>
      </c>
      <c r="M1757" s="422"/>
      <c r="N1757" s="422"/>
      <c r="O1757" s="361">
        <v>2.4098092580645161</v>
      </c>
      <c r="P1757" s="423"/>
      <c r="Q1757" s="424"/>
      <c r="R1757" s="361">
        <v>4.0954838709677421</v>
      </c>
      <c r="S1757" s="425"/>
      <c r="T1757" s="425"/>
      <c r="U1757" s="425"/>
      <c r="V1757" s="361" t="str">
        <f>_xll.SRS1Splines.Functions25.Linear_Interp(V_NK3!$P$8:$P$32,V_NK3!$R$8:$R$32,AC1757)</f>
        <v>Error reading input X value(s): The value is not a number</v>
      </c>
      <c r="W1757" s="361" t="e">
        <f>(V1757/V_NK3!$R$28)*100</f>
        <v>#VALUE!</v>
      </c>
      <c r="X1757" s="353" t="e">
        <f>V1757-V_NK3!$R$8</f>
        <v>#VALUE!</v>
      </c>
      <c r="Y1757" s="353">
        <f>IFERROR((V1757 - V_NK3!$V$10) / (V_NK3!$V$9- V_NK3!$V$10) * 100, 0)</f>
        <v>0</v>
      </c>
      <c r="Z1757" s="353">
        <v>541.79999999999995</v>
      </c>
      <c r="AA1757" s="353">
        <v>521</v>
      </c>
      <c r="AB1757" s="361">
        <v>529.10553272462471</v>
      </c>
      <c r="AC1757" s="422"/>
      <c r="AD1757" s="353">
        <v>0.967741935483871</v>
      </c>
      <c r="AE1757" s="426"/>
      <c r="AF1757" s="427"/>
      <c r="AG1757" s="361">
        <v>1.3219354838709676</v>
      </c>
      <c r="AH1757" s="425"/>
      <c r="AI1757" s="425"/>
      <c r="AJ1757" s="425"/>
      <c r="AK1757" s="361" t="str">
        <f>_xll.SRS1Splines.Functions25.Linear_Interp(V_NK2!$R$10:$R$21,V_NK2!$T$10:$T$21,AR1757)</f>
        <v>Error reading input X value(s): The value is not a number</v>
      </c>
      <c r="AL1757" s="361" t="e">
        <f>(AK1757/V_NK2!$T$18)*100</f>
        <v>#VALUE!</v>
      </c>
      <c r="AM1757" s="353" t="e">
        <f>AK1757-V_NK2!$T$11</f>
        <v>#VALUE!</v>
      </c>
      <c r="AN1757" s="353">
        <f>IFERROR((AK1757 - V_NK2!$X$12) / (V_NK2!$X$11- V_NK2!$X$12) * 100, 0)</f>
        <v>0</v>
      </c>
      <c r="AO1757" s="353">
        <v>427</v>
      </c>
      <c r="AP1757" s="353">
        <v>420</v>
      </c>
      <c r="AQ1757" s="353"/>
      <c r="AR1757" s="422"/>
      <c r="AS1757" s="361">
        <v>1.1935483870967742</v>
      </c>
      <c r="AT1757" s="426"/>
      <c r="AU1757" s="424"/>
      <c r="AV1757" s="361">
        <v>0.75168000000000001</v>
      </c>
      <c r="AW1757" s="425"/>
      <c r="AX1757" s="425"/>
      <c r="AY1757" s="425"/>
      <c r="AZ1757" s="361" t="str">
        <f>_xll.SRS1Splines.Functions25.Linear_Interp(V_NNG3A!$H$4:$H$12,V_NNG3A!$I$4:$I$12,BF1757)</f>
        <v>Error reading input X value(s): The value is not a number</v>
      </c>
      <c r="BA1757" s="361" t="e">
        <f>(AZ1757/V_NNG3A!$I$8)*100</f>
        <v>#VALUE!</v>
      </c>
      <c r="BB1757" s="353" t="str">
        <f>_xll.SRS1Splines.Functions25.Linear_Interp(V_NNG3A!$H$4:$H$12,V_NNG3A!$J$4:$J$12,BF1757)</f>
        <v>Error reading input X value(s): The value is not a number</v>
      </c>
      <c r="BC1757" s="353">
        <f>IFERROR((AZ1757-V_NNG3A!$J$20) / (V_NNG3A!$J$19-V_NNG3A!$J$20) * 100, 0)</f>
        <v>0</v>
      </c>
      <c r="BD1757" s="353">
        <v>1050</v>
      </c>
      <c r="BE1757" s="353">
        <v>1047</v>
      </c>
      <c r="BF1757" s="428"/>
      <c r="BG1757" s="361">
        <v>0.26612903225806445</v>
      </c>
      <c r="BH1757" s="426"/>
      <c r="BI1757" s="424"/>
      <c r="BJ1757" s="361">
        <v>4.201632</v>
      </c>
      <c r="BK1757" s="425"/>
      <c r="BL1757" s="425"/>
      <c r="BM1757" s="425">
        <f t="shared" si="29"/>
        <v>0</v>
      </c>
      <c r="BN1757" s="361" t="str">
        <f>_xll.SRS1Splines.Functions25.Linear_Interp(V_XNN1!$K$3:$K$8,V_XNN1!$L$3:$L$8,BT1757)</f>
        <v>Error reading input X value(s): The value is not a number</v>
      </c>
      <c r="BO1757" s="361" t="e">
        <f>(BN1757/V_XNN1!$L$7)*100</f>
        <v>#VALUE!</v>
      </c>
      <c r="BP1757" s="353" t="str">
        <f>_xll.SRS1Splines.Functions25.Linear_Interp(V_XNN1!$K$3:$K$8,V_XNN1!$M$3:$M$8,BT1757)</f>
        <v>Error reading input X value(s): The value is not a number</v>
      </c>
      <c r="BQ1757" s="353">
        <f>IFERROR((BN1757 - V_XNN1!$M$16) / (V_XNN1!$M$15- V_XNN1!$M$16) * 100, 0)</f>
        <v>0</v>
      </c>
      <c r="BR1757" s="353">
        <v>252</v>
      </c>
      <c r="BS1757" s="353">
        <v>249</v>
      </c>
      <c r="BT1757" s="428"/>
      <c r="BU1757" s="361">
        <v>0.33805200000000002</v>
      </c>
      <c r="BV1757" s="426"/>
      <c r="BW1757" s="424"/>
      <c r="BX1757" s="361">
        <v>1.2599280000000002</v>
      </c>
      <c r="BY1757" s="425"/>
      <c r="BZ1757" s="425"/>
      <c r="CA1757" s="425"/>
      <c r="CB1757" s="361" t="str">
        <f>_xll.SRS1Splines.Functions25.Linear_Interp(V_NSPC!$N$4:$N$67,V_NSPC!$P$4:$P$67,CI1757)</f>
        <v>Error reading input X value(s): The value is not a number</v>
      </c>
      <c r="CC1757" s="361" t="e">
        <f>(CB1757/V_NSPC!$T$5)*100</f>
        <v>#VALUE!</v>
      </c>
      <c r="CD1757" s="353" t="e">
        <f>CB1757-V_NSPC!$T$6</f>
        <v>#VALUE!</v>
      </c>
      <c r="CE1757" s="361">
        <f>IFERROR((CB1757 - V_NSPC!$T$6) / (V_NSPC!$T$5- V_NSPC!$T$6) * 100, 0)</f>
        <v>0</v>
      </c>
      <c r="CF1757" s="361">
        <v>995</v>
      </c>
      <c r="CG1757" s="361">
        <v>955</v>
      </c>
      <c r="CH1757" s="361"/>
      <c r="CI1757" s="429"/>
      <c r="CJ1757" s="361"/>
      <c r="CK1757" s="426"/>
      <c r="CL1757" s="424"/>
      <c r="CM1757" s="361">
        <v>1.2599280000000002</v>
      </c>
      <c r="CN1757" s="425"/>
      <c r="CO1757" s="425"/>
      <c r="CP1757" s="425"/>
      <c r="CQ1757" s="361" t="str">
        <f>_xll.SRS1Splines.Functions25.Linear_Interp(V_NSPC!$X$4:$X$46,V_NSPC!$Z$4:$Z$46,CX1757)</f>
        <v>Error reading input X value(s): The value is not a number</v>
      </c>
      <c r="CR1757" s="361" t="e">
        <f>(CQ1757/V_NSPC!$AD$5)*100</f>
        <v>#VALUE!</v>
      </c>
      <c r="CS1757" s="353" t="e">
        <f>CQ1757-V_NSPC!$AD$6</f>
        <v>#VALUE!</v>
      </c>
      <c r="CT1757" s="361">
        <f>IFERROR((CQ1757 - V_NSPC!$AD$6) / (V_NSPC!$AD$5- V_NSPC!$AD$6) * 100, 0)</f>
        <v>0</v>
      </c>
      <c r="CU1757" s="361">
        <v>909</v>
      </c>
      <c r="CV1757" s="361">
        <v>905</v>
      </c>
      <c r="CW1757" s="361"/>
      <c r="CX1757" s="429"/>
      <c r="CY1757" s="361">
        <v>2.2560000000000002</v>
      </c>
      <c r="CZ1757" s="426"/>
    </row>
    <row r="1758" spans="1:104">
      <c r="A1758" s="352">
        <v>46317</v>
      </c>
      <c r="B1758" s="430"/>
      <c r="C1758" s="420">
        <v>2.8116129032258064</v>
      </c>
      <c r="D1758" s="421"/>
      <c r="E1758" s="421"/>
      <c r="F1758" s="421"/>
      <c r="G1758" s="361" t="e">
        <f>_xll.SRS1Splines.Functions25.Linear_Interp(V_NEM!$R$687:$R$703,V_NEM!$T$687:$T$703,M1758)+_xll.SRS1Splines.Functions25.Linear_Interp(V_NEM!$AB$687:$AB$703,V_NEM!$AD$687:$AD$703,N1758)</f>
        <v>#VALUE!</v>
      </c>
      <c r="H1758" s="353" t="e">
        <f>(G1758/(V_NEM!$T$696+V_NEM!$AD$696))*100</f>
        <v>#VALUE!</v>
      </c>
      <c r="I1758" s="353" t="e">
        <f>G1758-(V_NEM!$T$694+V_NEM!$AD$694)</f>
        <v>#VALUE!</v>
      </c>
      <c r="J1758" s="353">
        <f>((IFERROR((_xll.SRS1Splines.Functions25.Linear_Interp(V_NEM!$R$687:$R$703,V_NEM!$T$687:$T$703,M1758) - V_NEM!$X$689) / (V_NEM!$X$688- V_NEM!$X$689) * 100, 0))+(IFERROR((_xll.SRS1Splines.Functions25.Linear_Interp(V_NEM!$AB$687:$AB$703,V_NEM!$AD$687:$AD$703,N1758) - V_NEM!$AH$689) / (V_NEM!$AH$688- V_NEM!$AH$689) * 100, 0)))/2</f>
        <v>0</v>
      </c>
      <c r="K1758" s="353">
        <v>784.3</v>
      </c>
      <c r="L1758" s="353">
        <v>781.8</v>
      </c>
      <c r="M1758" s="422"/>
      <c r="N1758" s="422"/>
      <c r="O1758" s="361">
        <v>2.4098092580645161</v>
      </c>
      <c r="P1758" s="423"/>
      <c r="Q1758" s="424"/>
      <c r="R1758" s="361">
        <v>4.0954838709677421</v>
      </c>
      <c r="S1758" s="425"/>
      <c r="T1758" s="425"/>
      <c r="U1758" s="425"/>
      <c r="V1758" s="361" t="str">
        <f>_xll.SRS1Splines.Functions25.Linear_Interp(V_NK3!$P$8:$P$32,V_NK3!$R$8:$R$32,AC1758)</f>
        <v>Error reading input X value(s): The value is not a number</v>
      </c>
      <c r="W1758" s="361" t="e">
        <f>(V1758/V_NK3!$R$28)*100</f>
        <v>#VALUE!</v>
      </c>
      <c r="X1758" s="353" t="e">
        <f>V1758-V_NK3!$R$8</f>
        <v>#VALUE!</v>
      </c>
      <c r="Y1758" s="353">
        <f>IFERROR((V1758 - V_NK3!$V$10) / (V_NK3!$V$9- V_NK3!$V$10) * 100, 0)</f>
        <v>0</v>
      </c>
      <c r="Z1758" s="353">
        <v>541.79999999999995</v>
      </c>
      <c r="AA1758" s="353">
        <v>521</v>
      </c>
      <c r="AB1758" s="361">
        <v>529.10553272462471</v>
      </c>
      <c r="AC1758" s="422"/>
      <c r="AD1758" s="353">
        <v>0.967741935483871</v>
      </c>
      <c r="AE1758" s="426"/>
      <c r="AF1758" s="427"/>
      <c r="AG1758" s="361">
        <v>1.3219354838709676</v>
      </c>
      <c r="AH1758" s="425"/>
      <c r="AI1758" s="425"/>
      <c r="AJ1758" s="425"/>
      <c r="AK1758" s="361" t="str">
        <f>_xll.SRS1Splines.Functions25.Linear_Interp(V_NK2!$R$10:$R$21,V_NK2!$T$10:$T$21,AR1758)</f>
        <v>Error reading input X value(s): The value is not a number</v>
      </c>
      <c r="AL1758" s="361" t="e">
        <f>(AK1758/V_NK2!$T$18)*100</f>
        <v>#VALUE!</v>
      </c>
      <c r="AM1758" s="353" t="e">
        <f>AK1758-V_NK2!$T$11</f>
        <v>#VALUE!</v>
      </c>
      <c r="AN1758" s="353">
        <f>IFERROR((AK1758 - V_NK2!$X$12) / (V_NK2!$X$11- V_NK2!$X$12) * 100, 0)</f>
        <v>0</v>
      </c>
      <c r="AO1758" s="353">
        <v>427</v>
      </c>
      <c r="AP1758" s="353">
        <v>420</v>
      </c>
      <c r="AQ1758" s="353"/>
      <c r="AR1758" s="422"/>
      <c r="AS1758" s="361">
        <v>1.1935483870967742</v>
      </c>
      <c r="AT1758" s="426"/>
      <c r="AU1758" s="424"/>
      <c r="AV1758" s="361">
        <v>0.75168000000000001</v>
      </c>
      <c r="AW1758" s="425"/>
      <c r="AX1758" s="425"/>
      <c r="AY1758" s="425"/>
      <c r="AZ1758" s="361" t="str">
        <f>_xll.SRS1Splines.Functions25.Linear_Interp(V_NNG3A!$H$4:$H$12,V_NNG3A!$I$4:$I$12,BF1758)</f>
        <v>Error reading input X value(s): The value is not a number</v>
      </c>
      <c r="BA1758" s="361" t="e">
        <f>(AZ1758/V_NNG3A!$I$8)*100</f>
        <v>#VALUE!</v>
      </c>
      <c r="BB1758" s="353" t="str">
        <f>_xll.SRS1Splines.Functions25.Linear_Interp(V_NNG3A!$H$4:$H$12,V_NNG3A!$J$4:$J$12,BF1758)</f>
        <v>Error reading input X value(s): The value is not a number</v>
      </c>
      <c r="BC1758" s="353">
        <f>IFERROR((AZ1758-V_NNG3A!$J$20) / (V_NNG3A!$J$19-V_NNG3A!$J$20) * 100, 0)</f>
        <v>0</v>
      </c>
      <c r="BD1758" s="353">
        <v>1050</v>
      </c>
      <c r="BE1758" s="353">
        <v>1047</v>
      </c>
      <c r="BF1758" s="428"/>
      <c r="BG1758" s="361">
        <v>0.26612903225806445</v>
      </c>
      <c r="BH1758" s="426"/>
      <c r="BI1758" s="424"/>
      <c r="BJ1758" s="361">
        <v>4.201632</v>
      </c>
      <c r="BK1758" s="425"/>
      <c r="BL1758" s="425"/>
      <c r="BM1758" s="425">
        <f t="shared" si="29"/>
        <v>0</v>
      </c>
      <c r="BN1758" s="361" t="str">
        <f>_xll.SRS1Splines.Functions25.Linear_Interp(V_XNN1!$K$3:$K$8,V_XNN1!$L$3:$L$8,BT1758)</f>
        <v>Error reading input X value(s): The value is not a number</v>
      </c>
      <c r="BO1758" s="361" t="e">
        <f>(BN1758/V_XNN1!$L$7)*100</f>
        <v>#VALUE!</v>
      </c>
      <c r="BP1758" s="353" t="str">
        <f>_xll.SRS1Splines.Functions25.Linear_Interp(V_XNN1!$K$3:$K$8,V_XNN1!$M$3:$M$8,BT1758)</f>
        <v>Error reading input X value(s): The value is not a number</v>
      </c>
      <c r="BQ1758" s="353">
        <f>IFERROR((BN1758 - V_XNN1!$M$16) / (V_XNN1!$M$15- V_XNN1!$M$16) * 100, 0)</f>
        <v>0</v>
      </c>
      <c r="BR1758" s="353">
        <v>252</v>
      </c>
      <c r="BS1758" s="353">
        <v>249</v>
      </c>
      <c r="BT1758" s="428"/>
      <c r="BU1758" s="361">
        <v>0.33805200000000002</v>
      </c>
      <c r="BV1758" s="426"/>
      <c r="BW1758" s="424"/>
      <c r="BX1758" s="361">
        <v>1.2599280000000002</v>
      </c>
      <c r="BY1758" s="425"/>
      <c r="BZ1758" s="425"/>
      <c r="CA1758" s="425"/>
      <c r="CB1758" s="361" t="str">
        <f>_xll.SRS1Splines.Functions25.Linear_Interp(V_NSPC!$N$4:$N$67,V_NSPC!$P$4:$P$67,CI1758)</f>
        <v>Error reading input X value(s): The value is not a number</v>
      </c>
      <c r="CC1758" s="361" t="e">
        <f>(CB1758/V_NSPC!$T$5)*100</f>
        <v>#VALUE!</v>
      </c>
      <c r="CD1758" s="353" t="e">
        <f>CB1758-V_NSPC!$T$6</f>
        <v>#VALUE!</v>
      </c>
      <c r="CE1758" s="361">
        <f>IFERROR((CB1758 - V_NSPC!$T$6) / (V_NSPC!$T$5- V_NSPC!$T$6) * 100, 0)</f>
        <v>0</v>
      </c>
      <c r="CF1758" s="361">
        <v>995</v>
      </c>
      <c r="CG1758" s="361">
        <v>955</v>
      </c>
      <c r="CH1758" s="361"/>
      <c r="CI1758" s="429"/>
      <c r="CJ1758" s="361"/>
      <c r="CK1758" s="426"/>
      <c r="CL1758" s="424"/>
      <c r="CM1758" s="361">
        <v>1.2599280000000002</v>
      </c>
      <c r="CN1758" s="425"/>
      <c r="CO1758" s="425"/>
      <c r="CP1758" s="425"/>
      <c r="CQ1758" s="361" t="str">
        <f>_xll.SRS1Splines.Functions25.Linear_Interp(V_NSPC!$X$4:$X$46,V_NSPC!$Z$4:$Z$46,CX1758)</f>
        <v>Error reading input X value(s): The value is not a number</v>
      </c>
      <c r="CR1758" s="361" t="e">
        <f>(CQ1758/V_NSPC!$AD$5)*100</f>
        <v>#VALUE!</v>
      </c>
      <c r="CS1758" s="353" t="e">
        <f>CQ1758-V_NSPC!$AD$6</f>
        <v>#VALUE!</v>
      </c>
      <c r="CT1758" s="361">
        <f>IFERROR((CQ1758 - V_NSPC!$AD$6) / (V_NSPC!$AD$5- V_NSPC!$AD$6) * 100, 0)</f>
        <v>0</v>
      </c>
      <c r="CU1758" s="361">
        <v>909</v>
      </c>
      <c r="CV1758" s="361">
        <v>905</v>
      </c>
      <c r="CW1758" s="361"/>
      <c r="CX1758" s="429"/>
      <c r="CY1758" s="361">
        <v>2.2560000000000002</v>
      </c>
      <c r="CZ1758" s="426"/>
    </row>
    <row r="1759" spans="1:104">
      <c r="A1759" s="352">
        <v>46318</v>
      </c>
      <c r="B1759" s="430"/>
      <c r="C1759" s="420">
        <v>2.8116129032258064</v>
      </c>
      <c r="D1759" s="421"/>
      <c r="E1759" s="421"/>
      <c r="F1759" s="421"/>
      <c r="G1759" s="361" t="e">
        <f>_xll.SRS1Splines.Functions25.Linear_Interp(V_NEM!$R$687:$R$703,V_NEM!$T$687:$T$703,M1759)+_xll.SRS1Splines.Functions25.Linear_Interp(V_NEM!$AB$687:$AB$703,V_NEM!$AD$687:$AD$703,N1759)</f>
        <v>#VALUE!</v>
      </c>
      <c r="H1759" s="353" t="e">
        <f>(G1759/(V_NEM!$T$696+V_NEM!$AD$696))*100</f>
        <v>#VALUE!</v>
      </c>
      <c r="I1759" s="353" t="e">
        <f>G1759-(V_NEM!$T$694+V_NEM!$AD$694)</f>
        <v>#VALUE!</v>
      </c>
      <c r="J1759" s="353">
        <f>((IFERROR((_xll.SRS1Splines.Functions25.Linear_Interp(V_NEM!$R$687:$R$703,V_NEM!$T$687:$T$703,M1759) - V_NEM!$X$689) / (V_NEM!$X$688- V_NEM!$X$689) * 100, 0))+(IFERROR((_xll.SRS1Splines.Functions25.Linear_Interp(V_NEM!$AB$687:$AB$703,V_NEM!$AD$687:$AD$703,N1759) - V_NEM!$AH$689) / (V_NEM!$AH$688- V_NEM!$AH$689) * 100, 0)))/2</f>
        <v>0</v>
      </c>
      <c r="K1759" s="353">
        <v>784.3</v>
      </c>
      <c r="L1759" s="353">
        <v>781.8</v>
      </c>
      <c r="M1759" s="422"/>
      <c r="N1759" s="422"/>
      <c r="O1759" s="361">
        <v>2.4098092580645161</v>
      </c>
      <c r="P1759" s="423"/>
      <c r="Q1759" s="424"/>
      <c r="R1759" s="361">
        <v>4.0954838709677421</v>
      </c>
      <c r="S1759" s="425"/>
      <c r="T1759" s="425"/>
      <c r="U1759" s="425"/>
      <c r="V1759" s="361" t="str">
        <f>_xll.SRS1Splines.Functions25.Linear_Interp(V_NK3!$P$8:$P$32,V_NK3!$R$8:$R$32,AC1759)</f>
        <v>Error reading input X value(s): The value is not a number</v>
      </c>
      <c r="W1759" s="361" t="e">
        <f>(V1759/V_NK3!$R$28)*100</f>
        <v>#VALUE!</v>
      </c>
      <c r="X1759" s="353" t="e">
        <f>V1759-V_NK3!$R$8</f>
        <v>#VALUE!</v>
      </c>
      <c r="Y1759" s="353">
        <f>IFERROR((V1759 - V_NK3!$V$10) / (V_NK3!$V$9- V_NK3!$V$10) * 100, 0)</f>
        <v>0</v>
      </c>
      <c r="Z1759" s="353">
        <v>541.79999999999995</v>
      </c>
      <c r="AA1759" s="353">
        <v>521</v>
      </c>
      <c r="AB1759" s="361">
        <v>529.10553272462471</v>
      </c>
      <c r="AC1759" s="422"/>
      <c r="AD1759" s="353">
        <v>0.967741935483871</v>
      </c>
      <c r="AE1759" s="426"/>
      <c r="AF1759" s="427"/>
      <c r="AG1759" s="361">
        <v>1.3219354838709676</v>
      </c>
      <c r="AH1759" s="425"/>
      <c r="AI1759" s="425"/>
      <c r="AJ1759" s="425"/>
      <c r="AK1759" s="361" t="str">
        <f>_xll.SRS1Splines.Functions25.Linear_Interp(V_NK2!$R$10:$R$21,V_NK2!$T$10:$T$21,AR1759)</f>
        <v>Error reading input X value(s): The value is not a number</v>
      </c>
      <c r="AL1759" s="361" t="e">
        <f>(AK1759/V_NK2!$T$18)*100</f>
        <v>#VALUE!</v>
      </c>
      <c r="AM1759" s="353" t="e">
        <f>AK1759-V_NK2!$T$11</f>
        <v>#VALUE!</v>
      </c>
      <c r="AN1759" s="353">
        <f>IFERROR((AK1759 - V_NK2!$X$12) / (V_NK2!$X$11- V_NK2!$X$12) * 100, 0)</f>
        <v>0</v>
      </c>
      <c r="AO1759" s="353">
        <v>427</v>
      </c>
      <c r="AP1759" s="353">
        <v>420</v>
      </c>
      <c r="AQ1759" s="353"/>
      <c r="AR1759" s="422"/>
      <c r="AS1759" s="361">
        <v>1.1935483870967742</v>
      </c>
      <c r="AT1759" s="426"/>
      <c r="AU1759" s="424"/>
      <c r="AV1759" s="361">
        <v>0.75168000000000001</v>
      </c>
      <c r="AW1759" s="425"/>
      <c r="AX1759" s="425"/>
      <c r="AY1759" s="425"/>
      <c r="AZ1759" s="361" t="str">
        <f>_xll.SRS1Splines.Functions25.Linear_Interp(V_NNG3A!$H$4:$H$12,V_NNG3A!$I$4:$I$12,BF1759)</f>
        <v>Error reading input X value(s): The value is not a number</v>
      </c>
      <c r="BA1759" s="361" t="e">
        <f>(AZ1759/V_NNG3A!$I$8)*100</f>
        <v>#VALUE!</v>
      </c>
      <c r="BB1759" s="353" t="str">
        <f>_xll.SRS1Splines.Functions25.Linear_Interp(V_NNG3A!$H$4:$H$12,V_NNG3A!$J$4:$J$12,BF1759)</f>
        <v>Error reading input X value(s): The value is not a number</v>
      </c>
      <c r="BC1759" s="353">
        <f>IFERROR((AZ1759-V_NNG3A!$J$20) / (V_NNG3A!$J$19-V_NNG3A!$J$20) * 100, 0)</f>
        <v>0</v>
      </c>
      <c r="BD1759" s="353">
        <v>1050</v>
      </c>
      <c r="BE1759" s="353">
        <v>1047</v>
      </c>
      <c r="BF1759" s="428"/>
      <c r="BG1759" s="361">
        <v>0.26612903225806445</v>
      </c>
      <c r="BH1759" s="426"/>
      <c r="BI1759" s="424"/>
      <c r="BJ1759" s="361">
        <v>4.201632</v>
      </c>
      <c r="BK1759" s="425"/>
      <c r="BL1759" s="425"/>
      <c r="BM1759" s="425">
        <f t="shared" si="29"/>
        <v>0</v>
      </c>
      <c r="BN1759" s="361" t="str">
        <f>_xll.SRS1Splines.Functions25.Linear_Interp(V_XNN1!$K$3:$K$8,V_XNN1!$L$3:$L$8,BT1759)</f>
        <v>Error reading input X value(s): The value is not a number</v>
      </c>
      <c r="BO1759" s="361" t="e">
        <f>(BN1759/V_XNN1!$L$7)*100</f>
        <v>#VALUE!</v>
      </c>
      <c r="BP1759" s="353" t="str">
        <f>_xll.SRS1Splines.Functions25.Linear_Interp(V_XNN1!$K$3:$K$8,V_XNN1!$M$3:$M$8,BT1759)</f>
        <v>Error reading input X value(s): The value is not a number</v>
      </c>
      <c r="BQ1759" s="353">
        <f>IFERROR((BN1759 - V_XNN1!$M$16) / (V_XNN1!$M$15- V_XNN1!$M$16) * 100, 0)</f>
        <v>0</v>
      </c>
      <c r="BR1759" s="353">
        <v>252</v>
      </c>
      <c r="BS1759" s="353">
        <v>249</v>
      </c>
      <c r="BT1759" s="428"/>
      <c r="BU1759" s="361">
        <v>0.33805200000000002</v>
      </c>
      <c r="BV1759" s="426"/>
      <c r="BW1759" s="424"/>
      <c r="BX1759" s="361">
        <v>1.2599280000000002</v>
      </c>
      <c r="BY1759" s="425"/>
      <c r="BZ1759" s="425"/>
      <c r="CA1759" s="425"/>
      <c r="CB1759" s="361" t="str">
        <f>_xll.SRS1Splines.Functions25.Linear_Interp(V_NSPC!$N$4:$N$67,V_NSPC!$P$4:$P$67,CI1759)</f>
        <v>Error reading input X value(s): The value is not a number</v>
      </c>
      <c r="CC1759" s="361" t="e">
        <f>(CB1759/V_NSPC!$T$5)*100</f>
        <v>#VALUE!</v>
      </c>
      <c r="CD1759" s="353" t="e">
        <f>CB1759-V_NSPC!$T$6</f>
        <v>#VALUE!</v>
      </c>
      <c r="CE1759" s="361">
        <f>IFERROR((CB1759 - V_NSPC!$T$6) / (V_NSPC!$T$5- V_NSPC!$T$6) * 100, 0)</f>
        <v>0</v>
      </c>
      <c r="CF1759" s="361">
        <v>995</v>
      </c>
      <c r="CG1759" s="361">
        <v>955</v>
      </c>
      <c r="CH1759" s="361"/>
      <c r="CI1759" s="429"/>
      <c r="CJ1759" s="361"/>
      <c r="CK1759" s="426"/>
      <c r="CL1759" s="424"/>
      <c r="CM1759" s="361">
        <v>1.2599280000000002</v>
      </c>
      <c r="CN1759" s="425"/>
      <c r="CO1759" s="425"/>
      <c r="CP1759" s="425"/>
      <c r="CQ1759" s="361" t="str">
        <f>_xll.SRS1Splines.Functions25.Linear_Interp(V_NSPC!$X$4:$X$46,V_NSPC!$Z$4:$Z$46,CX1759)</f>
        <v>Error reading input X value(s): The value is not a number</v>
      </c>
      <c r="CR1759" s="361" t="e">
        <f>(CQ1759/V_NSPC!$AD$5)*100</f>
        <v>#VALUE!</v>
      </c>
      <c r="CS1759" s="353" t="e">
        <f>CQ1759-V_NSPC!$AD$6</f>
        <v>#VALUE!</v>
      </c>
      <c r="CT1759" s="361">
        <f>IFERROR((CQ1759 - V_NSPC!$AD$6) / (V_NSPC!$AD$5- V_NSPC!$AD$6) * 100, 0)</f>
        <v>0</v>
      </c>
      <c r="CU1759" s="361">
        <v>909</v>
      </c>
      <c r="CV1759" s="361">
        <v>905</v>
      </c>
      <c r="CW1759" s="361"/>
      <c r="CX1759" s="429"/>
      <c r="CY1759" s="361">
        <v>2.2560000000000002</v>
      </c>
      <c r="CZ1759" s="426"/>
    </row>
    <row r="1760" spans="1:104">
      <c r="A1760" s="352">
        <v>46319</v>
      </c>
      <c r="B1760" s="430"/>
      <c r="C1760" s="420">
        <v>2.8116129032258064</v>
      </c>
      <c r="D1760" s="421"/>
      <c r="E1760" s="421"/>
      <c r="F1760" s="421"/>
      <c r="G1760" s="361" t="e">
        <f>_xll.SRS1Splines.Functions25.Linear_Interp(V_NEM!$R$687:$R$703,V_NEM!$T$687:$T$703,M1760)+_xll.SRS1Splines.Functions25.Linear_Interp(V_NEM!$AB$687:$AB$703,V_NEM!$AD$687:$AD$703,N1760)</f>
        <v>#VALUE!</v>
      </c>
      <c r="H1760" s="353" t="e">
        <f>(G1760/(V_NEM!$T$696+V_NEM!$AD$696))*100</f>
        <v>#VALUE!</v>
      </c>
      <c r="I1760" s="353" t="e">
        <f>G1760-(V_NEM!$T$694+V_NEM!$AD$694)</f>
        <v>#VALUE!</v>
      </c>
      <c r="J1760" s="353">
        <f>((IFERROR((_xll.SRS1Splines.Functions25.Linear_Interp(V_NEM!$R$687:$R$703,V_NEM!$T$687:$T$703,M1760) - V_NEM!$X$689) / (V_NEM!$X$688- V_NEM!$X$689) * 100, 0))+(IFERROR((_xll.SRS1Splines.Functions25.Linear_Interp(V_NEM!$AB$687:$AB$703,V_NEM!$AD$687:$AD$703,N1760) - V_NEM!$AH$689) / (V_NEM!$AH$688- V_NEM!$AH$689) * 100, 0)))/2</f>
        <v>0</v>
      </c>
      <c r="K1760" s="353">
        <v>784.3</v>
      </c>
      <c r="L1760" s="353">
        <v>781.8</v>
      </c>
      <c r="M1760" s="422"/>
      <c r="N1760" s="422"/>
      <c r="O1760" s="361">
        <v>2.4098092580645161</v>
      </c>
      <c r="P1760" s="423"/>
      <c r="Q1760" s="424"/>
      <c r="R1760" s="361">
        <v>4.0954838709677421</v>
      </c>
      <c r="S1760" s="425"/>
      <c r="T1760" s="425"/>
      <c r="U1760" s="425"/>
      <c r="V1760" s="361" t="str">
        <f>_xll.SRS1Splines.Functions25.Linear_Interp(V_NK3!$P$8:$P$32,V_NK3!$R$8:$R$32,AC1760)</f>
        <v>Error reading input X value(s): The value is not a number</v>
      </c>
      <c r="W1760" s="361" t="e">
        <f>(V1760/V_NK3!$R$28)*100</f>
        <v>#VALUE!</v>
      </c>
      <c r="X1760" s="353" t="e">
        <f>V1760-V_NK3!$R$8</f>
        <v>#VALUE!</v>
      </c>
      <c r="Y1760" s="353">
        <f>IFERROR((V1760 - V_NK3!$V$10) / (V_NK3!$V$9- V_NK3!$V$10) * 100, 0)</f>
        <v>0</v>
      </c>
      <c r="Z1760" s="353">
        <v>541.79999999999995</v>
      </c>
      <c r="AA1760" s="353">
        <v>521</v>
      </c>
      <c r="AB1760" s="361">
        <v>529.10553272462471</v>
      </c>
      <c r="AC1760" s="422"/>
      <c r="AD1760" s="353">
        <v>0.967741935483871</v>
      </c>
      <c r="AE1760" s="426"/>
      <c r="AF1760" s="427"/>
      <c r="AG1760" s="361">
        <v>1.3219354838709676</v>
      </c>
      <c r="AH1760" s="425"/>
      <c r="AI1760" s="425"/>
      <c r="AJ1760" s="425"/>
      <c r="AK1760" s="361" t="str">
        <f>_xll.SRS1Splines.Functions25.Linear_Interp(V_NK2!$R$10:$R$21,V_NK2!$T$10:$T$21,AR1760)</f>
        <v>Error reading input X value(s): The value is not a number</v>
      </c>
      <c r="AL1760" s="361" t="e">
        <f>(AK1760/V_NK2!$T$18)*100</f>
        <v>#VALUE!</v>
      </c>
      <c r="AM1760" s="353" t="e">
        <f>AK1760-V_NK2!$T$11</f>
        <v>#VALUE!</v>
      </c>
      <c r="AN1760" s="353">
        <f>IFERROR((AK1760 - V_NK2!$X$12) / (V_NK2!$X$11- V_NK2!$X$12) * 100, 0)</f>
        <v>0</v>
      </c>
      <c r="AO1760" s="353">
        <v>427</v>
      </c>
      <c r="AP1760" s="353">
        <v>420</v>
      </c>
      <c r="AQ1760" s="353"/>
      <c r="AR1760" s="422"/>
      <c r="AS1760" s="361">
        <v>1.1935483870967742</v>
      </c>
      <c r="AT1760" s="426"/>
      <c r="AU1760" s="424"/>
      <c r="AV1760" s="361">
        <v>0.75168000000000001</v>
      </c>
      <c r="AW1760" s="425"/>
      <c r="AX1760" s="425"/>
      <c r="AY1760" s="425"/>
      <c r="AZ1760" s="361" t="str">
        <f>_xll.SRS1Splines.Functions25.Linear_Interp(V_NNG3A!$H$4:$H$12,V_NNG3A!$I$4:$I$12,BF1760)</f>
        <v>Error reading input X value(s): The value is not a number</v>
      </c>
      <c r="BA1760" s="361" t="e">
        <f>(AZ1760/V_NNG3A!$I$8)*100</f>
        <v>#VALUE!</v>
      </c>
      <c r="BB1760" s="353" t="str">
        <f>_xll.SRS1Splines.Functions25.Linear_Interp(V_NNG3A!$H$4:$H$12,V_NNG3A!$J$4:$J$12,BF1760)</f>
        <v>Error reading input X value(s): The value is not a number</v>
      </c>
      <c r="BC1760" s="353">
        <f>IFERROR((AZ1760-V_NNG3A!$J$20) / (V_NNG3A!$J$19-V_NNG3A!$J$20) * 100, 0)</f>
        <v>0</v>
      </c>
      <c r="BD1760" s="353">
        <v>1050</v>
      </c>
      <c r="BE1760" s="353">
        <v>1047</v>
      </c>
      <c r="BF1760" s="428"/>
      <c r="BG1760" s="361">
        <v>0.26612903225806445</v>
      </c>
      <c r="BH1760" s="426"/>
      <c r="BI1760" s="424"/>
      <c r="BJ1760" s="361">
        <v>4.201632</v>
      </c>
      <c r="BK1760" s="425"/>
      <c r="BL1760" s="425"/>
      <c r="BM1760" s="425">
        <f t="shared" si="29"/>
        <v>0</v>
      </c>
      <c r="BN1760" s="361" t="str">
        <f>_xll.SRS1Splines.Functions25.Linear_Interp(V_XNN1!$K$3:$K$8,V_XNN1!$L$3:$L$8,BT1760)</f>
        <v>Error reading input X value(s): The value is not a number</v>
      </c>
      <c r="BO1760" s="361" t="e">
        <f>(BN1760/V_XNN1!$L$7)*100</f>
        <v>#VALUE!</v>
      </c>
      <c r="BP1760" s="353" t="str">
        <f>_xll.SRS1Splines.Functions25.Linear_Interp(V_XNN1!$K$3:$K$8,V_XNN1!$M$3:$M$8,BT1760)</f>
        <v>Error reading input X value(s): The value is not a number</v>
      </c>
      <c r="BQ1760" s="353">
        <f>IFERROR((BN1760 - V_XNN1!$M$16) / (V_XNN1!$M$15- V_XNN1!$M$16) * 100, 0)</f>
        <v>0</v>
      </c>
      <c r="BR1760" s="353">
        <v>252</v>
      </c>
      <c r="BS1760" s="353">
        <v>249</v>
      </c>
      <c r="BT1760" s="428"/>
      <c r="BU1760" s="361">
        <v>0.33805200000000002</v>
      </c>
      <c r="BV1760" s="426"/>
      <c r="BW1760" s="424"/>
      <c r="BX1760" s="361">
        <v>1.2599280000000002</v>
      </c>
      <c r="BY1760" s="425"/>
      <c r="BZ1760" s="425"/>
      <c r="CA1760" s="425"/>
      <c r="CB1760" s="361" t="str">
        <f>_xll.SRS1Splines.Functions25.Linear_Interp(V_NSPC!$N$4:$N$67,V_NSPC!$P$4:$P$67,CI1760)</f>
        <v>Error reading input X value(s): The value is not a number</v>
      </c>
      <c r="CC1760" s="361" t="e">
        <f>(CB1760/V_NSPC!$T$5)*100</f>
        <v>#VALUE!</v>
      </c>
      <c r="CD1760" s="353" t="e">
        <f>CB1760-V_NSPC!$T$6</f>
        <v>#VALUE!</v>
      </c>
      <c r="CE1760" s="361">
        <f>IFERROR((CB1760 - V_NSPC!$T$6) / (V_NSPC!$T$5- V_NSPC!$T$6) * 100, 0)</f>
        <v>0</v>
      </c>
      <c r="CF1760" s="361">
        <v>995</v>
      </c>
      <c r="CG1760" s="361">
        <v>955</v>
      </c>
      <c r="CH1760" s="361"/>
      <c r="CI1760" s="429"/>
      <c r="CJ1760" s="361"/>
      <c r="CK1760" s="426"/>
      <c r="CL1760" s="424"/>
      <c r="CM1760" s="361">
        <v>1.2599280000000002</v>
      </c>
      <c r="CN1760" s="425"/>
      <c r="CO1760" s="425"/>
      <c r="CP1760" s="425"/>
      <c r="CQ1760" s="361" t="str">
        <f>_xll.SRS1Splines.Functions25.Linear_Interp(V_NSPC!$X$4:$X$46,V_NSPC!$Z$4:$Z$46,CX1760)</f>
        <v>Error reading input X value(s): The value is not a number</v>
      </c>
      <c r="CR1760" s="361" t="e">
        <f>(CQ1760/V_NSPC!$AD$5)*100</f>
        <v>#VALUE!</v>
      </c>
      <c r="CS1760" s="353" t="e">
        <f>CQ1760-V_NSPC!$AD$6</f>
        <v>#VALUE!</v>
      </c>
      <c r="CT1760" s="361">
        <f>IFERROR((CQ1760 - V_NSPC!$AD$6) / (V_NSPC!$AD$5- V_NSPC!$AD$6) * 100, 0)</f>
        <v>0</v>
      </c>
      <c r="CU1760" s="361">
        <v>909</v>
      </c>
      <c r="CV1760" s="361">
        <v>905</v>
      </c>
      <c r="CW1760" s="361"/>
      <c r="CX1760" s="429"/>
      <c r="CY1760" s="361">
        <v>2.2560000000000002</v>
      </c>
      <c r="CZ1760" s="426"/>
    </row>
    <row r="1761" spans="1:104">
      <c r="A1761" s="352">
        <v>46320</v>
      </c>
      <c r="B1761" s="430"/>
      <c r="C1761" s="420">
        <v>2.8116129032258064</v>
      </c>
      <c r="D1761" s="421"/>
      <c r="E1761" s="421"/>
      <c r="F1761" s="421"/>
      <c r="G1761" s="361" t="e">
        <f>_xll.SRS1Splines.Functions25.Linear_Interp(V_NEM!$R$687:$R$703,V_NEM!$T$687:$T$703,M1761)+_xll.SRS1Splines.Functions25.Linear_Interp(V_NEM!$AB$687:$AB$703,V_NEM!$AD$687:$AD$703,N1761)</f>
        <v>#VALUE!</v>
      </c>
      <c r="H1761" s="353" t="e">
        <f>(G1761/(V_NEM!$T$696+V_NEM!$AD$696))*100</f>
        <v>#VALUE!</v>
      </c>
      <c r="I1761" s="353" t="e">
        <f>G1761-(V_NEM!$T$694+V_NEM!$AD$694)</f>
        <v>#VALUE!</v>
      </c>
      <c r="J1761" s="353">
        <f>((IFERROR((_xll.SRS1Splines.Functions25.Linear_Interp(V_NEM!$R$687:$R$703,V_NEM!$T$687:$T$703,M1761) - V_NEM!$X$689) / (V_NEM!$X$688- V_NEM!$X$689) * 100, 0))+(IFERROR((_xll.SRS1Splines.Functions25.Linear_Interp(V_NEM!$AB$687:$AB$703,V_NEM!$AD$687:$AD$703,N1761) - V_NEM!$AH$689) / (V_NEM!$AH$688- V_NEM!$AH$689) * 100, 0)))/2</f>
        <v>0</v>
      </c>
      <c r="K1761" s="353">
        <v>784.3</v>
      </c>
      <c r="L1761" s="353">
        <v>781.8</v>
      </c>
      <c r="M1761" s="422"/>
      <c r="N1761" s="422"/>
      <c r="O1761" s="361">
        <v>2.4098092580645161</v>
      </c>
      <c r="P1761" s="423"/>
      <c r="Q1761" s="424"/>
      <c r="R1761" s="361">
        <v>4.0954838709677421</v>
      </c>
      <c r="S1761" s="425"/>
      <c r="T1761" s="425"/>
      <c r="U1761" s="425"/>
      <c r="V1761" s="361" t="str">
        <f>_xll.SRS1Splines.Functions25.Linear_Interp(V_NK3!$P$8:$P$32,V_NK3!$R$8:$R$32,AC1761)</f>
        <v>Error reading input X value(s): The value is not a number</v>
      </c>
      <c r="W1761" s="361" t="e">
        <f>(V1761/V_NK3!$R$28)*100</f>
        <v>#VALUE!</v>
      </c>
      <c r="X1761" s="353" t="e">
        <f>V1761-V_NK3!$R$8</f>
        <v>#VALUE!</v>
      </c>
      <c r="Y1761" s="353">
        <f>IFERROR((V1761 - V_NK3!$V$10) / (V_NK3!$V$9- V_NK3!$V$10) * 100, 0)</f>
        <v>0</v>
      </c>
      <c r="Z1761" s="353">
        <v>541.79999999999995</v>
      </c>
      <c r="AA1761" s="353">
        <v>521</v>
      </c>
      <c r="AB1761" s="361">
        <v>529.10553272462471</v>
      </c>
      <c r="AC1761" s="422"/>
      <c r="AD1761" s="353">
        <v>0.967741935483871</v>
      </c>
      <c r="AE1761" s="426"/>
      <c r="AF1761" s="427"/>
      <c r="AG1761" s="361">
        <v>1.3219354838709676</v>
      </c>
      <c r="AH1761" s="425"/>
      <c r="AI1761" s="425"/>
      <c r="AJ1761" s="425"/>
      <c r="AK1761" s="361" t="str">
        <f>_xll.SRS1Splines.Functions25.Linear_Interp(V_NK2!$R$10:$R$21,V_NK2!$T$10:$T$21,AR1761)</f>
        <v>Error reading input X value(s): The value is not a number</v>
      </c>
      <c r="AL1761" s="361" t="e">
        <f>(AK1761/V_NK2!$T$18)*100</f>
        <v>#VALUE!</v>
      </c>
      <c r="AM1761" s="353" t="e">
        <f>AK1761-V_NK2!$T$11</f>
        <v>#VALUE!</v>
      </c>
      <c r="AN1761" s="353">
        <f>IFERROR((AK1761 - V_NK2!$X$12) / (V_NK2!$X$11- V_NK2!$X$12) * 100, 0)</f>
        <v>0</v>
      </c>
      <c r="AO1761" s="353">
        <v>427</v>
      </c>
      <c r="AP1761" s="353">
        <v>420</v>
      </c>
      <c r="AQ1761" s="353"/>
      <c r="AR1761" s="422"/>
      <c r="AS1761" s="361">
        <v>1.1935483870967742</v>
      </c>
      <c r="AT1761" s="426"/>
      <c r="AU1761" s="424"/>
      <c r="AV1761" s="361">
        <v>0.75168000000000001</v>
      </c>
      <c r="AW1761" s="425"/>
      <c r="AX1761" s="425"/>
      <c r="AY1761" s="425"/>
      <c r="AZ1761" s="361" t="str">
        <f>_xll.SRS1Splines.Functions25.Linear_Interp(V_NNG3A!$H$4:$H$12,V_NNG3A!$I$4:$I$12,BF1761)</f>
        <v>Error reading input X value(s): The value is not a number</v>
      </c>
      <c r="BA1761" s="361" t="e">
        <f>(AZ1761/V_NNG3A!$I$8)*100</f>
        <v>#VALUE!</v>
      </c>
      <c r="BB1761" s="353" t="str">
        <f>_xll.SRS1Splines.Functions25.Linear_Interp(V_NNG3A!$H$4:$H$12,V_NNG3A!$J$4:$J$12,BF1761)</f>
        <v>Error reading input X value(s): The value is not a number</v>
      </c>
      <c r="BC1761" s="353">
        <f>IFERROR((AZ1761-V_NNG3A!$J$20) / (V_NNG3A!$J$19-V_NNG3A!$J$20) * 100, 0)</f>
        <v>0</v>
      </c>
      <c r="BD1761" s="353">
        <v>1050</v>
      </c>
      <c r="BE1761" s="353">
        <v>1047</v>
      </c>
      <c r="BF1761" s="428"/>
      <c r="BG1761" s="361">
        <v>0.26612903225806445</v>
      </c>
      <c r="BH1761" s="426"/>
      <c r="BI1761" s="424"/>
      <c r="BJ1761" s="361">
        <v>4.201632</v>
      </c>
      <c r="BK1761" s="425"/>
      <c r="BL1761" s="425"/>
      <c r="BM1761" s="425">
        <f t="shared" si="29"/>
        <v>0</v>
      </c>
      <c r="BN1761" s="361" t="str">
        <f>_xll.SRS1Splines.Functions25.Linear_Interp(V_XNN1!$K$3:$K$8,V_XNN1!$L$3:$L$8,BT1761)</f>
        <v>Error reading input X value(s): The value is not a number</v>
      </c>
      <c r="BO1761" s="361" t="e">
        <f>(BN1761/V_XNN1!$L$7)*100</f>
        <v>#VALUE!</v>
      </c>
      <c r="BP1761" s="353" t="str">
        <f>_xll.SRS1Splines.Functions25.Linear_Interp(V_XNN1!$K$3:$K$8,V_XNN1!$M$3:$M$8,BT1761)</f>
        <v>Error reading input X value(s): The value is not a number</v>
      </c>
      <c r="BQ1761" s="353">
        <f>IFERROR((BN1761 - V_XNN1!$M$16) / (V_XNN1!$M$15- V_XNN1!$M$16) * 100, 0)</f>
        <v>0</v>
      </c>
      <c r="BR1761" s="353">
        <v>252</v>
      </c>
      <c r="BS1761" s="353">
        <v>249</v>
      </c>
      <c r="BT1761" s="428"/>
      <c r="BU1761" s="361">
        <v>0.33805200000000002</v>
      </c>
      <c r="BV1761" s="426"/>
      <c r="BW1761" s="424"/>
      <c r="BX1761" s="361">
        <v>1.2599280000000002</v>
      </c>
      <c r="BY1761" s="425"/>
      <c r="BZ1761" s="425"/>
      <c r="CA1761" s="425"/>
      <c r="CB1761" s="361" t="str">
        <f>_xll.SRS1Splines.Functions25.Linear_Interp(V_NSPC!$N$4:$N$67,V_NSPC!$P$4:$P$67,CI1761)</f>
        <v>Error reading input X value(s): The value is not a number</v>
      </c>
      <c r="CC1761" s="361" t="e">
        <f>(CB1761/V_NSPC!$T$5)*100</f>
        <v>#VALUE!</v>
      </c>
      <c r="CD1761" s="353" t="e">
        <f>CB1761-V_NSPC!$T$6</f>
        <v>#VALUE!</v>
      </c>
      <c r="CE1761" s="361">
        <f>IFERROR((CB1761 - V_NSPC!$T$6) / (V_NSPC!$T$5- V_NSPC!$T$6) * 100, 0)</f>
        <v>0</v>
      </c>
      <c r="CF1761" s="361">
        <v>995</v>
      </c>
      <c r="CG1761" s="361">
        <v>955</v>
      </c>
      <c r="CH1761" s="361"/>
      <c r="CI1761" s="429"/>
      <c r="CJ1761" s="361"/>
      <c r="CK1761" s="426"/>
      <c r="CL1761" s="424"/>
      <c r="CM1761" s="361">
        <v>1.2599280000000002</v>
      </c>
      <c r="CN1761" s="425"/>
      <c r="CO1761" s="425"/>
      <c r="CP1761" s="425"/>
      <c r="CQ1761" s="361" t="str">
        <f>_xll.SRS1Splines.Functions25.Linear_Interp(V_NSPC!$X$4:$X$46,V_NSPC!$Z$4:$Z$46,CX1761)</f>
        <v>Error reading input X value(s): The value is not a number</v>
      </c>
      <c r="CR1761" s="361" t="e">
        <f>(CQ1761/V_NSPC!$AD$5)*100</f>
        <v>#VALUE!</v>
      </c>
      <c r="CS1761" s="353" t="e">
        <f>CQ1761-V_NSPC!$AD$6</f>
        <v>#VALUE!</v>
      </c>
      <c r="CT1761" s="361">
        <f>IFERROR((CQ1761 - V_NSPC!$AD$6) / (V_NSPC!$AD$5- V_NSPC!$AD$6) * 100, 0)</f>
        <v>0</v>
      </c>
      <c r="CU1761" s="361">
        <v>909</v>
      </c>
      <c r="CV1761" s="361">
        <v>905</v>
      </c>
      <c r="CW1761" s="361"/>
      <c r="CX1761" s="429"/>
      <c r="CY1761" s="361">
        <v>2.2560000000000002</v>
      </c>
      <c r="CZ1761" s="426"/>
    </row>
    <row r="1762" spans="1:104">
      <c r="A1762" s="352">
        <v>46321</v>
      </c>
      <c r="B1762" s="430"/>
      <c r="C1762" s="420">
        <v>2.8116129032258064</v>
      </c>
      <c r="D1762" s="421"/>
      <c r="E1762" s="421"/>
      <c r="F1762" s="421"/>
      <c r="G1762" s="361" t="e">
        <f>_xll.SRS1Splines.Functions25.Linear_Interp(V_NEM!$R$687:$R$703,V_NEM!$T$687:$T$703,M1762)+_xll.SRS1Splines.Functions25.Linear_Interp(V_NEM!$AB$687:$AB$703,V_NEM!$AD$687:$AD$703,N1762)</f>
        <v>#VALUE!</v>
      </c>
      <c r="H1762" s="353" t="e">
        <f>(G1762/(V_NEM!$T$696+V_NEM!$AD$696))*100</f>
        <v>#VALUE!</v>
      </c>
      <c r="I1762" s="353" t="e">
        <f>G1762-(V_NEM!$T$694+V_NEM!$AD$694)</f>
        <v>#VALUE!</v>
      </c>
      <c r="J1762" s="353">
        <f>((IFERROR((_xll.SRS1Splines.Functions25.Linear_Interp(V_NEM!$R$687:$R$703,V_NEM!$T$687:$T$703,M1762) - V_NEM!$X$689) / (V_NEM!$X$688- V_NEM!$X$689) * 100, 0))+(IFERROR((_xll.SRS1Splines.Functions25.Linear_Interp(V_NEM!$AB$687:$AB$703,V_NEM!$AD$687:$AD$703,N1762) - V_NEM!$AH$689) / (V_NEM!$AH$688- V_NEM!$AH$689) * 100, 0)))/2</f>
        <v>0</v>
      </c>
      <c r="K1762" s="353">
        <v>784.3</v>
      </c>
      <c r="L1762" s="353">
        <v>781.8</v>
      </c>
      <c r="M1762" s="422"/>
      <c r="N1762" s="422"/>
      <c r="O1762" s="361">
        <v>2.4098092580645161</v>
      </c>
      <c r="P1762" s="423"/>
      <c r="Q1762" s="424"/>
      <c r="R1762" s="361">
        <v>4.0954838709677421</v>
      </c>
      <c r="S1762" s="425"/>
      <c r="T1762" s="425"/>
      <c r="U1762" s="425"/>
      <c r="V1762" s="361" t="str">
        <f>_xll.SRS1Splines.Functions25.Linear_Interp(V_NK3!$P$8:$P$32,V_NK3!$R$8:$R$32,AC1762)</f>
        <v>Error reading input X value(s): The value is not a number</v>
      </c>
      <c r="W1762" s="361" t="e">
        <f>(V1762/V_NK3!$R$28)*100</f>
        <v>#VALUE!</v>
      </c>
      <c r="X1762" s="353" t="e">
        <f>V1762-V_NK3!$R$8</f>
        <v>#VALUE!</v>
      </c>
      <c r="Y1762" s="353">
        <f>IFERROR((V1762 - V_NK3!$V$10) / (V_NK3!$V$9- V_NK3!$V$10) * 100, 0)</f>
        <v>0</v>
      </c>
      <c r="Z1762" s="353">
        <v>541.79999999999995</v>
      </c>
      <c r="AA1762" s="353">
        <v>521</v>
      </c>
      <c r="AB1762" s="361">
        <v>529.10553272462471</v>
      </c>
      <c r="AC1762" s="422"/>
      <c r="AD1762" s="353">
        <v>0.967741935483871</v>
      </c>
      <c r="AE1762" s="426"/>
      <c r="AF1762" s="427"/>
      <c r="AG1762" s="361">
        <v>1.3219354838709676</v>
      </c>
      <c r="AH1762" s="425"/>
      <c r="AI1762" s="425"/>
      <c r="AJ1762" s="425"/>
      <c r="AK1762" s="361" t="str">
        <f>_xll.SRS1Splines.Functions25.Linear_Interp(V_NK2!$R$10:$R$21,V_NK2!$T$10:$T$21,AR1762)</f>
        <v>Error reading input X value(s): The value is not a number</v>
      </c>
      <c r="AL1762" s="361" t="e">
        <f>(AK1762/V_NK2!$T$18)*100</f>
        <v>#VALUE!</v>
      </c>
      <c r="AM1762" s="353" t="e">
        <f>AK1762-V_NK2!$T$11</f>
        <v>#VALUE!</v>
      </c>
      <c r="AN1762" s="353">
        <f>IFERROR((AK1762 - V_NK2!$X$12) / (V_NK2!$X$11- V_NK2!$X$12) * 100, 0)</f>
        <v>0</v>
      </c>
      <c r="AO1762" s="353">
        <v>427</v>
      </c>
      <c r="AP1762" s="353">
        <v>420</v>
      </c>
      <c r="AQ1762" s="353"/>
      <c r="AR1762" s="422"/>
      <c r="AS1762" s="361">
        <v>1.1935483870967742</v>
      </c>
      <c r="AT1762" s="426"/>
      <c r="AU1762" s="424"/>
      <c r="AV1762" s="361">
        <v>0.75168000000000001</v>
      </c>
      <c r="AW1762" s="425"/>
      <c r="AX1762" s="425"/>
      <c r="AY1762" s="425"/>
      <c r="AZ1762" s="361" t="str">
        <f>_xll.SRS1Splines.Functions25.Linear_Interp(V_NNG3A!$H$4:$H$12,V_NNG3A!$I$4:$I$12,BF1762)</f>
        <v>Error reading input X value(s): The value is not a number</v>
      </c>
      <c r="BA1762" s="361" t="e">
        <f>(AZ1762/V_NNG3A!$I$8)*100</f>
        <v>#VALUE!</v>
      </c>
      <c r="BB1762" s="353" t="str">
        <f>_xll.SRS1Splines.Functions25.Linear_Interp(V_NNG3A!$H$4:$H$12,V_NNG3A!$J$4:$J$12,BF1762)</f>
        <v>Error reading input X value(s): The value is not a number</v>
      </c>
      <c r="BC1762" s="353">
        <f>IFERROR((AZ1762-V_NNG3A!$J$20) / (V_NNG3A!$J$19-V_NNG3A!$J$20) * 100, 0)</f>
        <v>0</v>
      </c>
      <c r="BD1762" s="353">
        <v>1050</v>
      </c>
      <c r="BE1762" s="353">
        <v>1047</v>
      </c>
      <c r="BF1762" s="428"/>
      <c r="BG1762" s="361">
        <v>0.26612903225806445</v>
      </c>
      <c r="BH1762" s="426"/>
      <c r="BI1762" s="424"/>
      <c r="BJ1762" s="361">
        <v>4.201632</v>
      </c>
      <c r="BK1762" s="425"/>
      <c r="BL1762" s="425"/>
      <c r="BM1762" s="425">
        <f t="shared" si="29"/>
        <v>0</v>
      </c>
      <c r="BN1762" s="361" t="str">
        <f>_xll.SRS1Splines.Functions25.Linear_Interp(V_XNN1!$K$3:$K$8,V_XNN1!$L$3:$L$8,BT1762)</f>
        <v>Error reading input X value(s): The value is not a number</v>
      </c>
      <c r="BO1762" s="361" t="e">
        <f>(BN1762/V_XNN1!$L$7)*100</f>
        <v>#VALUE!</v>
      </c>
      <c r="BP1762" s="353" t="str">
        <f>_xll.SRS1Splines.Functions25.Linear_Interp(V_XNN1!$K$3:$K$8,V_XNN1!$M$3:$M$8,BT1762)</f>
        <v>Error reading input X value(s): The value is not a number</v>
      </c>
      <c r="BQ1762" s="353">
        <f>IFERROR((BN1762 - V_XNN1!$M$16) / (V_XNN1!$M$15- V_XNN1!$M$16) * 100, 0)</f>
        <v>0</v>
      </c>
      <c r="BR1762" s="353">
        <v>252</v>
      </c>
      <c r="BS1762" s="353">
        <v>249</v>
      </c>
      <c r="BT1762" s="428"/>
      <c r="BU1762" s="361">
        <v>0.33805200000000002</v>
      </c>
      <c r="BV1762" s="426"/>
      <c r="BW1762" s="424"/>
      <c r="BX1762" s="361">
        <v>1.2599280000000002</v>
      </c>
      <c r="BY1762" s="425"/>
      <c r="BZ1762" s="425"/>
      <c r="CA1762" s="425"/>
      <c r="CB1762" s="361" t="str">
        <f>_xll.SRS1Splines.Functions25.Linear_Interp(V_NSPC!$N$4:$N$67,V_NSPC!$P$4:$P$67,CI1762)</f>
        <v>Error reading input X value(s): The value is not a number</v>
      </c>
      <c r="CC1762" s="361" t="e">
        <f>(CB1762/V_NSPC!$T$5)*100</f>
        <v>#VALUE!</v>
      </c>
      <c r="CD1762" s="353" t="e">
        <f>CB1762-V_NSPC!$T$6</f>
        <v>#VALUE!</v>
      </c>
      <c r="CE1762" s="361">
        <f>IFERROR((CB1762 - V_NSPC!$T$6) / (V_NSPC!$T$5- V_NSPC!$T$6) * 100, 0)</f>
        <v>0</v>
      </c>
      <c r="CF1762" s="361">
        <v>995</v>
      </c>
      <c r="CG1762" s="361">
        <v>955</v>
      </c>
      <c r="CH1762" s="361"/>
      <c r="CI1762" s="429"/>
      <c r="CJ1762" s="361"/>
      <c r="CK1762" s="426"/>
      <c r="CL1762" s="424"/>
      <c r="CM1762" s="361">
        <v>1.2599280000000002</v>
      </c>
      <c r="CN1762" s="425"/>
      <c r="CO1762" s="425"/>
      <c r="CP1762" s="425"/>
      <c r="CQ1762" s="361" t="str">
        <f>_xll.SRS1Splines.Functions25.Linear_Interp(V_NSPC!$X$4:$X$46,V_NSPC!$Z$4:$Z$46,CX1762)</f>
        <v>Error reading input X value(s): The value is not a number</v>
      </c>
      <c r="CR1762" s="361" t="e">
        <f>(CQ1762/V_NSPC!$AD$5)*100</f>
        <v>#VALUE!</v>
      </c>
      <c r="CS1762" s="353" t="e">
        <f>CQ1762-V_NSPC!$AD$6</f>
        <v>#VALUE!</v>
      </c>
      <c r="CT1762" s="361">
        <f>IFERROR((CQ1762 - V_NSPC!$AD$6) / (V_NSPC!$AD$5- V_NSPC!$AD$6) * 100, 0)</f>
        <v>0</v>
      </c>
      <c r="CU1762" s="361">
        <v>909</v>
      </c>
      <c r="CV1762" s="361">
        <v>905</v>
      </c>
      <c r="CW1762" s="361"/>
      <c r="CX1762" s="429"/>
      <c r="CY1762" s="361">
        <v>2.2560000000000002</v>
      </c>
      <c r="CZ1762" s="426"/>
    </row>
    <row r="1763" spans="1:104">
      <c r="A1763" s="352">
        <v>46322</v>
      </c>
      <c r="B1763" s="430"/>
      <c r="C1763" s="420">
        <v>2.8116129032258064</v>
      </c>
      <c r="D1763" s="421"/>
      <c r="E1763" s="421"/>
      <c r="F1763" s="421"/>
      <c r="G1763" s="361" t="e">
        <f>_xll.SRS1Splines.Functions25.Linear_Interp(V_NEM!$R$687:$R$703,V_NEM!$T$687:$T$703,M1763)+_xll.SRS1Splines.Functions25.Linear_Interp(V_NEM!$AB$687:$AB$703,V_NEM!$AD$687:$AD$703,N1763)</f>
        <v>#VALUE!</v>
      </c>
      <c r="H1763" s="353" t="e">
        <f>(G1763/(V_NEM!$T$696+V_NEM!$AD$696))*100</f>
        <v>#VALUE!</v>
      </c>
      <c r="I1763" s="353" t="e">
        <f>G1763-(V_NEM!$T$694+V_NEM!$AD$694)</f>
        <v>#VALUE!</v>
      </c>
      <c r="J1763" s="353">
        <f>((IFERROR((_xll.SRS1Splines.Functions25.Linear_Interp(V_NEM!$R$687:$R$703,V_NEM!$T$687:$T$703,M1763) - V_NEM!$X$689) / (V_NEM!$X$688- V_NEM!$X$689) * 100, 0))+(IFERROR((_xll.SRS1Splines.Functions25.Linear_Interp(V_NEM!$AB$687:$AB$703,V_NEM!$AD$687:$AD$703,N1763) - V_NEM!$AH$689) / (V_NEM!$AH$688- V_NEM!$AH$689) * 100, 0)))/2</f>
        <v>0</v>
      </c>
      <c r="K1763" s="353">
        <v>784.3</v>
      </c>
      <c r="L1763" s="353">
        <v>781.8</v>
      </c>
      <c r="M1763" s="422"/>
      <c r="N1763" s="422"/>
      <c r="O1763" s="361">
        <v>2.4098092580645161</v>
      </c>
      <c r="P1763" s="423"/>
      <c r="Q1763" s="424"/>
      <c r="R1763" s="361">
        <v>4.0954838709677421</v>
      </c>
      <c r="S1763" s="425"/>
      <c r="T1763" s="425"/>
      <c r="U1763" s="425"/>
      <c r="V1763" s="361" t="str">
        <f>_xll.SRS1Splines.Functions25.Linear_Interp(V_NK3!$P$8:$P$32,V_NK3!$R$8:$R$32,AC1763)</f>
        <v>Error reading input X value(s): The value is not a number</v>
      </c>
      <c r="W1763" s="361" t="e">
        <f>(V1763/V_NK3!$R$28)*100</f>
        <v>#VALUE!</v>
      </c>
      <c r="X1763" s="353" t="e">
        <f>V1763-V_NK3!$R$8</f>
        <v>#VALUE!</v>
      </c>
      <c r="Y1763" s="353">
        <f>IFERROR((V1763 - V_NK3!$V$10) / (V_NK3!$V$9- V_NK3!$V$10) * 100, 0)</f>
        <v>0</v>
      </c>
      <c r="Z1763" s="353">
        <v>541.79999999999995</v>
      </c>
      <c r="AA1763" s="353">
        <v>521</v>
      </c>
      <c r="AB1763" s="361">
        <v>529.10553272462471</v>
      </c>
      <c r="AC1763" s="422"/>
      <c r="AD1763" s="353">
        <v>0.967741935483871</v>
      </c>
      <c r="AE1763" s="426"/>
      <c r="AF1763" s="427"/>
      <c r="AG1763" s="361">
        <v>1.3219354838709676</v>
      </c>
      <c r="AH1763" s="425"/>
      <c r="AI1763" s="425"/>
      <c r="AJ1763" s="425"/>
      <c r="AK1763" s="361" t="str">
        <f>_xll.SRS1Splines.Functions25.Linear_Interp(V_NK2!$R$10:$R$21,V_NK2!$T$10:$T$21,AR1763)</f>
        <v>Error reading input X value(s): The value is not a number</v>
      </c>
      <c r="AL1763" s="361" t="e">
        <f>(AK1763/V_NK2!$T$18)*100</f>
        <v>#VALUE!</v>
      </c>
      <c r="AM1763" s="353" t="e">
        <f>AK1763-V_NK2!$T$11</f>
        <v>#VALUE!</v>
      </c>
      <c r="AN1763" s="353">
        <f>IFERROR((AK1763 - V_NK2!$X$12) / (V_NK2!$X$11- V_NK2!$X$12) * 100, 0)</f>
        <v>0</v>
      </c>
      <c r="AO1763" s="353">
        <v>427</v>
      </c>
      <c r="AP1763" s="353">
        <v>420</v>
      </c>
      <c r="AQ1763" s="353"/>
      <c r="AR1763" s="422"/>
      <c r="AS1763" s="361">
        <v>1.1935483870967742</v>
      </c>
      <c r="AT1763" s="426"/>
      <c r="AU1763" s="424"/>
      <c r="AV1763" s="361">
        <v>0.75168000000000001</v>
      </c>
      <c r="AW1763" s="425"/>
      <c r="AX1763" s="425"/>
      <c r="AY1763" s="425"/>
      <c r="AZ1763" s="361" t="str">
        <f>_xll.SRS1Splines.Functions25.Linear_Interp(V_NNG3A!$H$4:$H$12,V_NNG3A!$I$4:$I$12,BF1763)</f>
        <v>Error reading input X value(s): The value is not a number</v>
      </c>
      <c r="BA1763" s="361" t="e">
        <f>(AZ1763/V_NNG3A!$I$8)*100</f>
        <v>#VALUE!</v>
      </c>
      <c r="BB1763" s="353" t="str">
        <f>_xll.SRS1Splines.Functions25.Linear_Interp(V_NNG3A!$H$4:$H$12,V_NNG3A!$J$4:$J$12,BF1763)</f>
        <v>Error reading input X value(s): The value is not a number</v>
      </c>
      <c r="BC1763" s="353">
        <f>IFERROR((AZ1763-V_NNG3A!$J$20) / (V_NNG3A!$J$19-V_NNG3A!$J$20) * 100, 0)</f>
        <v>0</v>
      </c>
      <c r="BD1763" s="353">
        <v>1050</v>
      </c>
      <c r="BE1763" s="353">
        <v>1047</v>
      </c>
      <c r="BF1763" s="428"/>
      <c r="BG1763" s="361">
        <v>0.26612903225806445</v>
      </c>
      <c r="BH1763" s="426"/>
      <c r="BI1763" s="424"/>
      <c r="BJ1763" s="361">
        <v>4.201632</v>
      </c>
      <c r="BK1763" s="425"/>
      <c r="BL1763" s="425"/>
      <c r="BM1763" s="425">
        <f t="shared" si="29"/>
        <v>0</v>
      </c>
      <c r="BN1763" s="361" t="str">
        <f>_xll.SRS1Splines.Functions25.Linear_Interp(V_XNN1!$K$3:$K$8,V_XNN1!$L$3:$L$8,BT1763)</f>
        <v>Error reading input X value(s): The value is not a number</v>
      </c>
      <c r="BO1763" s="361" t="e">
        <f>(BN1763/V_XNN1!$L$7)*100</f>
        <v>#VALUE!</v>
      </c>
      <c r="BP1763" s="353" t="str">
        <f>_xll.SRS1Splines.Functions25.Linear_Interp(V_XNN1!$K$3:$K$8,V_XNN1!$M$3:$M$8,BT1763)</f>
        <v>Error reading input X value(s): The value is not a number</v>
      </c>
      <c r="BQ1763" s="353">
        <f>IFERROR((BN1763 - V_XNN1!$M$16) / (V_XNN1!$M$15- V_XNN1!$M$16) * 100, 0)</f>
        <v>0</v>
      </c>
      <c r="BR1763" s="353">
        <v>252</v>
      </c>
      <c r="BS1763" s="353">
        <v>249</v>
      </c>
      <c r="BT1763" s="428"/>
      <c r="BU1763" s="361">
        <v>0.33805200000000002</v>
      </c>
      <c r="BV1763" s="426"/>
      <c r="BW1763" s="424"/>
      <c r="BX1763" s="361">
        <v>1.2599280000000002</v>
      </c>
      <c r="BY1763" s="425"/>
      <c r="BZ1763" s="425"/>
      <c r="CA1763" s="425"/>
      <c r="CB1763" s="361" t="str">
        <f>_xll.SRS1Splines.Functions25.Linear_Interp(V_NSPC!$N$4:$N$67,V_NSPC!$P$4:$P$67,CI1763)</f>
        <v>Error reading input X value(s): The value is not a number</v>
      </c>
      <c r="CC1763" s="361" t="e">
        <f>(CB1763/V_NSPC!$T$5)*100</f>
        <v>#VALUE!</v>
      </c>
      <c r="CD1763" s="353" t="e">
        <f>CB1763-V_NSPC!$T$6</f>
        <v>#VALUE!</v>
      </c>
      <c r="CE1763" s="361">
        <f>IFERROR((CB1763 - V_NSPC!$T$6) / (V_NSPC!$T$5- V_NSPC!$T$6) * 100, 0)</f>
        <v>0</v>
      </c>
      <c r="CF1763" s="361">
        <v>995</v>
      </c>
      <c r="CG1763" s="361">
        <v>955</v>
      </c>
      <c r="CH1763" s="361"/>
      <c r="CI1763" s="429"/>
      <c r="CJ1763" s="361"/>
      <c r="CK1763" s="426"/>
      <c r="CL1763" s="424"/>
      <c r="CM1763" s="361">
        <v>1.2599280000000002</v>
      </c>
      <c r="CN1763" s="425"/>
      <c r="CO1763" s="425"/>
      <c r="CP1763" s="425"/>
      <c r="CQ1763" s="361" t="str">
        <f>_xll.SRS1Splines.Functions25.Linear_Interp(V_NSPC!$X$4:$X$46,V_NSPC!$Z$4:$Z$46,CX1763)</f>
        <v>Error reading input X value(s): The value is not a number</v>
      </c>
      <c r="CR1763" s="361" t="e">
        <f>(CQ1763/V_NSPC!$AD$5)*100</f>
        <v>#VALUE!</v>
      </c>
      <c r="CS1763" s="353" t="e">
        <f>CQ1763-V_NSPC!$AD$6</f>
        <v>#VALUE!</v>
      </c>
      <c r="CT1763" s="361">
        <f>IFERROR((CQ1763 - V_NSPC!$AD$6) / (V_NSPC!$AD$5- V_NSPC!$AD$6) * 100, 0)</f>
        <v>0</v>
      </c>
      <c r="CU1763" s="361">
        <v>909</v>
      </c>
      <c r="CV1763" s="361">
        <v>905</v>
      </c>
      <c r="CW1763" s="361"/>
      <c r="CX1763" s="429"/>
      <c r="CY1763" s="361">
        <v>2.2560000000000002</v>
      </c>
      <c r="CZ1763" s="426"/>
    </row>
    <row r="1764" spans="1:104">
      <c r="A1764" s="352">
        <v>46323</v>
      </c>
      <c r="B1764" s="430"/>
      <c r="C1764" s="420">
        <v>2.8116129032258064</v>
      </c>
      <c r="D1764" s="421"/>
      <c r="E1764" s="421"/>
      <c r="F1764" s="421"/>
      <c r="G1764" s="361" t="e">
        <f>_xll.SRS1Splines.Functions25.Linear_Interp(V_NEM!$R$687:$R$703,V_NEM!$T$687:$T$703,M1764)+_xll.SRS1Splines.Functions25.Linear_Interp(V_NEM!$AB$687:$AB$703,V_NEM!$AD$687:$AD$703,N1764)</f>
        <v>#VALUE!</v>
      </c>
      <c r="H1764" s="353" t="e">
        <f>(G1764/(V_NEM!$T$696+V_NEM!$AD$696))*100</f>
        <v>#VALUE!</v>
      </c>
      <c r="I1764" s="353" t="e">
        <f>G1764-(V_NEM!$T$694+V_NEM!$AD$694)</f>
        <v>#VALUE!</v>
      </c>
      <c r="J1764" s="353">
        <f>((IFERROR((_xll.SRS1Splines.Functions25.Linear_Interp(V_NEM!$R$687:$R$703,V_NEM!$T$687:$T$703,M1764) - V_NEM!$X$689) / (V_NEM!$X$688- V_NEM!$X$689) * 100, 0))+(IFERROR((_xll.SRS1Splines.Functions25.Linear_Interp(V_NEM!$AB$687:$AB$703,V_NEM!$AD$687:$AD$703,N1764) - V_NEM!$AH$689) / (V_NEM!$AH$688- V_NEM!$AH$689) * 100, 0)))/2</f>
        <v>0</v>
      </c>
      <c r="K1764" s="353">
        <v>784.3</v>
      </c>
      <c r="L1764" s="353">
        <v>781.8</v>
      </c>
      <c r="M1764" s="422"/>
      <c r="N1764" s="422"/>
      <c r="O1764" s="361">
        <v>2.4098092580645161</v>
      </c>
      <c r="P1764" s="423"/>
      <c r="Q1764" s="424"/>
      <c r="R1764" s="361">
        <v>4.0954838709677421</v>
      </c>
      <c r="S1764" s="425"/>
      <c r="T1764" s="425"/>
      <c r="U1764" s="425"/>
      <c r="V1764" s="361" t="str">
        <f>_xll.SRS1Splines.Functions25.Linear_Interp(V_NK3!$P$8:$P$32,V_NK3!$R$8:$R$32,AC1764)</f>
        <v>Error reading input X value(s): The value is not a number</v>
      </c>
      <c r="W1764" s="361" t="e">
        <f>(V1764/V_NK3!$R$28)*100</f>
        <v>#VALUE!</v>
      </c>
      <c r="X1764" s="353" t="e">
        <f>V1764-V_NK3!$R$8</f>
        <v>#VALUE!</v>
      </c>
      <c r="Y1764" s="353">
        <f>IFERROR((V1764 - V_NK3!$V$10) / (V_NK3!$V$9- V_NK3!$V$10) * 100, 0)</f>
        <v>0</v>
      </c>
      <c r="Z1764" s="353">
        <v>541.79999999999995</v>
      </c>
      <c r="AA1764" s="353">
        <v>521</v>
      </c>
      <c r="AB1764" s="361">
        <v>529.10553272462471</v>
      </c>
      <c r="AC1764" s="422"/>
      <c r="AD1764" s="353">
        <v>0.967741935483871</v>
      </c>
      <c r="AE1764" s="426"/>
      <c r="AF1764" s="427"/>
      <c r="AG1764" s="361">
        <v>1.3219354838709676</v>
      </c>
      <c r="AH1764" s="425"/>
      <c r="AI1764" s="425"/>
      <c r="AJ1764" s="425"/>
      <c r="AK1764" s="361" t="str">
        <f>_xll.SRS1Splines.Functions25.Linear_Interp(V_NK2!$R$10:$R$21,V_NK2!$T$10:$T$21,AR1764)</f>
        <v>Error reading input X value(s): The value is not a number</v>
      </c>
      <c r="AL1764" s="361" t="e">
        <f>(AK1764/V_NK2!$T$18)*100</f>
        <v>#VALUE!</v>
      </c>
      <c r="AM1764" s="353" t="e">
        <f>AK1764-V_NK2!$T$11</f>
        <v>#VALUE!</v>
      </c>
      <c r="AN1764" s="353">
        <f>IFERROR((AK1764 - V_NK2!$X$12) / (V_NK2!$X$11- V_NK2!$X$12) * 100, 0)</f>
        <v>0</v>
      </c>
      <c r="AO1764" s="353">
        <v>427</v>
      </c>
      <c r="AP1764" s="353">
        <v>420</v>
      </c>
      <c r="AQ1764" s="353"/>
      <c r="AR1764" s="422"/>
      <c r="AS1764" s="361">
        <v>1.1935483870967742</v>
      </c>
      <c r="AT1764" s="426"/>
      <c r="AU1764" s="424"/>
      <c r="AV1764" s="361">
        <v>0.75168000000000001</v>
      </c>
      <c r="AW1764" s="425"/>
      <c r="AX1764" s="425"/>
      <c r="AY1764" s="425"/>
      <c r="AZ1764" s="361" t="str">
        <f>_xll.SRS1Splines.Functions25.Linear_Interp(V_NNG3A!$H$4:$H$12,V_NNG3A!$I$4:$I$12,BF1764)</f>
        <v>Error reading input X value(s): The value is not a number</v>
      </c>
      <c r="BA1764" s="361" t="e">
        <f>(AZ1764/V_NNG3A!$I$8)*100</f>
        <v>#VALUE!</v>
      </c>
      <c r="BB1764" s="353" t="str">
        <f>_xll.SRS1Splines.Functions25.Linear_Interp(V_NNG3A!$H$4:$H$12,V_NNG3A!$J$4:$J$12,BF1764)</f>
        <v>Error reading input X value(s): The value is not a number</v>
      </c>
      <c r="BC1764" s="353">
        <f>IFERROR((AZ1764-V_NNG3A!$J$20) / (V_NNG3A!$J$19-V_NNG3A!$J$20) * 100, 0)</f>
        <v>0</v>
      </c>
      <c r="BD1764" s="353">
        <v>1050</v>
      </c>
      <c r="BE1764" s="353">
        <v>1047</v>
      </c>
      <c r="BF1764" s="428"/>
      <c r="BG1764" s="361">
        <v>0.26612903225806445</v>
      </c>
      <c r="BH1764" s="426"/>
      <c r="BI1764" s="424"/>
      <c r="BJ1764" s="361">
        <v>4.201632</v>
      </c>
      <c r="BK1764" s="425"/>
      <c r="BL1764" s="425"/>
      <c r="BM1764" s="425">
        <f t="shared" si="29"/>
        <v>0</v>
      </c>
      <c r="BN1764" s="361" t="str">
        <f>_xll.SRS1Splines.Functions25.Linear_Interp(V_XNN1!$K$3:$K$8,V_XNN1!$L$3:$L$8,BT1764)</f>
        <v>Error reading input X value(s): The value is not a number</v>
      </c>
      <c r="BO1764" s="361" t="e">
        <f>(BN1764/V_XNN1!$L$7)*100</f>
        <v>#VALUE!</v>
      </c>
      <c r="BP1764" s="353" t="str">
        <f>_xll.SRS1Splines.Functions25.Linear_Interp(V_XNN1!$K$3:$K$8,V_XNN1!$M$3:$M$8,BT1764)</f>
        <v>Error reading input X value(s): The value is not a number</v>
      </c>
      <c r="BQ1764" s="353">
        <f>IFERROR((BN1764 - V_XNN1!$M$16) / (V_XNN1!$M$15- V_XNN1!$M$16) * 100, 0)</f>
        <v>0</v>
      </c>
      <c r="BR1764" s="353">
        <v>252</v>
      </c>
      <c r="BS1764" s="353">
        <v>249</v>
      </c>
      <c r="BT1764" s="428"/>
      <c r="BU1764" s="361">
        <v>0.33805200000000002</v>
      </c>
      <c r="BV1764" s="426"/>
      <c r="BW1764" s="424"/>
      <c r="BX1764" s="361">
        <v>1.2599280000000002</v>
      </c>
      <c r="BY1764" s="425"/>
      <c r="BZ1764" s="425"/>
      <c r="CA1764" s="425"/>
      <c r="CB1764" s="361" t="str">
        <f>_xll.SRS1Splines.Functions25.Linear_Interp(V_NSPC!$N$4:$N$67,V_NSPC!$P$4:$P$67,CI1764)</f>
        <v>Error reading input X value(s): The value is not a number</v>
      </c>
      <c r="CC1764" s="361" t="e">
        <f>(CB1764/V_NSPC!$T$5)*100</f>
        <v>#VALUE!</v>
      </c>
      <c r="CD1764" s="353" t="e">
        <f>CB1764-V_NSPC!$T$6</f>
        <v>#VALUE!</v>
      </c>
      <c r="CE1764" s="361">
        <f>IFERROR((CB1764 - V_NSPC!$T$6) / (V_NSPC!$T$5- V_NSPC!$T$6) * 100, 0)</f>
        <v>0</v>
      </c>
      <c r="CF1764" s="361">
        <v>995</v>
      </c>
      <c r="CG1764" s="361">
        <v>955</v>
      </c>
      <c r="CH1764" s="361"/>
      <c r="CI1764" s="429"/>
      <c r="CJ1764" s="361"/>
      <c r="CK1764" s="426"/>
      <c r="CL1764" s="424"/>
      <c r="CM1764" s="361">
        <v>1.2599280000000002</v>
      </c>
      <c r="CN1764" s="425"/>
      <c r="CO1764" s="425"/>
      <c r="CP1764" s="425"/>
      <c r="CQ1764" s="361" t="str">
        <f>_xll.SRS1Splines.Functions25.Linear_Interp(V_NSPC!$X$4:$X$46,V_NSPC!$Z$4:$Z$46,CX1764)</f>
        <v>Error reading input X value(s): The value is not a number</v>
      </c>
      <c r="CR1764" s="361" t="e">
        <f>(CQ1764/V_NSPC!$AD$5)*100</f>
        <v>#VALUE!</v>
      </c>
      <c r="CS1764" s="353" t="e">
        <f>CQ1764-V_NSPC!$AD$6</f>
        <v>#VALUE!</v>
      </c>
      <c r="CT1764" s="361">
        <f>IFERROR((CQ1764 - V_NSPC!$AD$6) / (V_NSPC!$AD$5- V_NSPC!$AD$6) * 100, 0)</f>
        <v>0</v>
      </c>
      <c r="CU1764" s="361">
        <v>909</v>
      </c>
      <c r="CV1764" s="361">
        <v>905</v>
      </c>
      <c r="CW1764" s="361"/>
      <c r="CX1764" s="429"/>
      <c r="CY1764" s="361">
        <v>2.2560000000000002</v>
      </c>
      <c r="CZ1764" s="426"/>
    </row>
    <row r="1765" spans="1:104">
      <c r="A1765" s="352">
        <v>46324</v>
      </c>
      <c r="B1765" s="430"/>
      <c r="C1765" s="420">
        <v>2.8116129032258064</v>
      </c>
      <c r="D1765" s="421"/>
      <c r="E1765" s="421"/>
      <c r="F1765" s="421"/>
      <c r="G1765" s="361" t="e">
        <f>_xll.SRS1Splines.Functions25.Linear_Interp(V_NEM!$R$687:$R$703,V_NEM!$T$687:$T$703,M1765)+_xll.SRS1Splines.Functions25.Linear_Interp(V_NEM!$AB$687:$AB$703,V_NEM!$AD$687:$AD$703,N1765)</f>
        <v>#VALUE!</v>
      </c>
      <c r="H1765" s="353" t="e">
        <f>(G1765/(V_NEM!$T$696+V_NEM!$AD$696))*100</f>
        <v>#VALUE!</v>
      </c>
      <c r="I1765" s="353" t="e">
        <f>G1765-(V_NEM!$T$694+V_NEM!$AD$694)</f>
        <v>#VALUE!</v>
      </c>
      <c r="J1765" s="353">
        <f>((IFERROR((_xll.SRS1Splines.Functions25.Linear_Interp(V_NEM!$R$687:$R$703,V_NEM!$T$687:$T$703,M1765) - V_NEM!$X$689) / (V_NEM!$X$688- V_NEM!$X$689) * 100, 0))+(IFERROR((_xll.SRS1Splines.Functions25.Linear_Interp(V_NEM!$AB$687:$AB$703,V_NEM!$AD$687:$AD$703,N1765) - V_NEM!$AH$689) / (V_NEM!$AH$688- V_NEM!$AH$689) * 100, 0)))/2</f>
        <v>0</v>
      </c>
      <c r="K1765" s="353">
        <v>784.3</v>
      </c>
      <c r="L1765" s="353">
        <v>781.8</v>
      </c>
      <c r="M1765" s="422"/>
      <c r="N1765" s="422"/>
      <c r="O1765" s="361">
        <v>2.4098092580645161</v>
      </c>
      <c r="P1765" s="423"/>
      <c r="Q1765" s="424"/>
      <c r="R1765" s="361">
        <v>4.0954838709677421</v>
      </c>
      <c r="S1765" s="425"/>
      <c r="T1765" s="425"/>
      <c r="U1765" s="425"/>
      <c r="V1765" s="361" t="str">
        <f>_xll.SRS1Splines.Functions25.Linear_Interp(V_NK3!$P$8:$P$32,V_NK3!$R$8:$R$32,AC1765)</f>
        <v>Error reading input X value(s): The value is not a number</v>
      </c>
      <c r="W1765" s="361" t="e">
        <f>(V1765/V_NK3!$R$28)*100</f>
        <v>#VALUE!</v>
      </c>
      <c r="X1765" s="353" t="e">
        <f>V1765-V_NK3!$R$8</f>
        <v>#VALUE!</v>
      </c>
      <c r="Y1765" s="353">
        <f>IFERROR((V1765 - V_NK3!$V$10) / (V_NK3!$V$9- V_NK3!$V$10) * 100, 0)</f>
        <v>0</v>
      </c>
      <c r="Z1765" s="353">
        <v>541.79999999999995</v>
      </c>
      <c r="AA1765" s="353">
        <v>521</v>
      </c>
      <c r="AB1765" s="361">
        <v>529.10553272462471</v>
      </c>
      <c r="AC1765" s="422"/>
      <c r="AD1765" s="353">
        <v>0.967741935483871</v>
      </c>
      <c r="AE1765" s="426"/>
      <c r="AF1765" s="427"/>
      <c r="AG1765" s="361">
        <v>1.3219354838709676</v>
      </c>
      <c r="AH1765" s="425"/>
      <c r="AI1765" s="425"/>
      <c r="AJ1765" s="425"/>
      <c r="AK1765" s="361" t="str">
        <f>_xll.SRS1Splines.Functions25.Linear_Interp(V_NK2!$R$10:$R$21,V_NK2!$T$10:$T$21,AR1765)</f>
        <v>Error reading input X value(s): The value is not a number</v>
      </c>
      <c r="AL1765" s="361" t="e">
        <f>(AK1765/V_NK2!$T$18)*100</f>
        <v>#VALUE!</v>
      </c>
      <c r="AM1765" s="353" t="e">
        <f>AK1765-V_NK2!$T$11</f>
        <v>#VALUE!</v>
      </c>
      <c r="AN1765" s="353">
        <f>IFERROR((AK1765 - V_NK2!$X$12) / (V_NK2!$X$11- V_NK2!$X$12) * 100, 0)</f>
        <v>0</v>
      </c>
      <c r="AO1765" s="353">
        <v>427</v>
      </c>
      <c r="AP1765" s="353">
        <v>420</v>
      </c>
      <c r="AQ1765" s="353"/>
      <c r="AR1765" s="422"/>
      <c r="AS1765" s="361">
        <v>1.1935483870967742</v>
      </c>
      <c r="AT1765" s="426"/>
      <c r="AU1765" s="424"/>
      <c r="AV1765" s="361">
        <v>0.75168000000000001</v>
      </c>
      <c r="AW1765" s="425"/>
      <c r="AX1765" s="425"/>
      <c r="AY1765" s="425"/>
      <c r="AZ1765" s="361" t="str">
        <f>_xll.SRS1Splines.Functions25.Linear_Interp(V_NNG3A!$H$4:$H$12,V_NNG3A!$I$4:$I$12,BF1765)</f>
        <v>Error reading input X value(s): The value is not a number</v>
      </c>
      <c r="BA1765" s="361" t="e">
        <f>(AZ1765/V_NNG3A!$I$8)*100</f>
        <v>#VALUE!</v>
      </c>
      <c r="BB1765" s="353" t="str">
        <f>_xll.SRS1Splines.Functions25.Linear_Interp(V_NNG3A!$H$4:$H$12,V_NNG3A!$J$4:$J$12,BF1765)</f>
        <v>Error reading input X value(s): The value is not a number</v>
      </c>
      <c r="BC1765" s="353">
        <f>IFERROR((AZ1765-V_NNG3A!$J$20) / (V_NNG3A!$J$19-V_NNG3A!$J$20) * 100, 0)</f>
        <v>0</v>
      </c>
      <c r="BD1765" s="353">
        <v>1050</v>
      </c>
      <c r="BE1765" s="353">
        <v>1047</v>
      </c>
      <c r="BF1765" s="428"/>
      <c r="BG1765" s="361">
        <v>0.26612903225806445</v>
      </c>
      <c r="BH1765" s="426"/>
      <c r="BI1765" s="424"/>
      <c r="BJ1765" s="361">
        <v>4.201632</v>
      </c>
      <c r="BK1765" s="425"/>
      <c r="BL1765" s="425"/>
      <c r="BM1765" s="425">
        <f t="shared" si="29"/>
        <v>0</v>
      </c>
      <c r="BN1765" s="361" t="str">
        <f>_xll.SRS1Splines.Functions25.Linear_Interp(V_XNN1!$K$3:$K$8,V_XNN1!$L$3:$L$8,BT1765)</f>
        <v>Error reading input X value(s): The value is not a number</v>
      </c>
      <c r="BO1765" s="361" t="e">
        <f>(BN1765/V_XNN1!$L$7)*100</f>
        <v>#VALUE!</v>
      </c>
      <c r="BP1765" s="353" t="str">
        <f>_xll.SRS1Splines.Functions25.Linear_Interp(V_XNN1!$K$3:$K$8,V_XNN1!$M$3:$M$8,BT1765)</f>
        <v>Error reading input X value(s): The value is not a number</v>
      </c>
      <c r="BQ1765" s="353">
        <f>IFERROR((BN1765 - V_XNN1!$M$16) / (V_XNN1!$M$15- V_XNN1!$M$16) * 100, 0)</f>
        <v>0</v>
      </c>
      <c r="BR1765" s="353">
        <v>252</v>
      </c>
      <c r="BS1765" s="353">
        <v>249</v>
      </c>
      <c r="BT1765" s="428"/>
      <c r="BU1765" s="361">
        <v>0.33805200000000002</v>
      </c>
      <c r="BV1765" s="426"/>
      <c r="BW1765" s="424"/>
      <c r="BX1765" s="361">
        <v>1.2599280000000002</v>
      </c>
      <c r="BY1765" s="425"/>
      <c r="BZ1765" s="425"/>
      <c r="CA1765" s="425"/>
      <c r="CB1765" s="361" t="str">
        <f>_xll.SRS1Splines.Functions25.Linear_Interp(V_NSPC!$N$4:$N$67,V_NSPC!$P$4:$P$67,CI1765)</f>
        <v>Error reading input X value(s): The value is not a number</v>
      </c>
      <c r="CC1765" s="361" t="e">
        <f>(CB1765/V_NSPC!$T$5)*100</f>
        <v>#VALUE!</v>
      </c>
      <c r="CD1765" s="353" t="e">
        <f>CB1765-V_NSPC!$T$6</f>
        <v>#VALUE!</v>
      </c>
      <c r="CE1765" s="361">
        <f>IFERROR((CB1765 - V_NSPC!$T$6) / (V_NSPC!$T$5- V_NSPC!$T$6) * 100, 0)</f>
        <v>0</v>
      </c>
      <c r="CF1765" s="361">
        <v>995</v>
      </c>
      <c r="CG1765" s="361">
        <v>955</v>
      </c>
      <c r="CH1765" s="361"/>
      <c r="CI1765" s="429"/>
      <c r="CJ1765" s="361"/>
      <c r="CK1765" s="426"/>
      <c r="CL1765" s="424"/>
      <c r="CM1765" s="361">
        <v>1.2599280000000002</v>
      </c>
      <c r="CN1765" s="425"/>
      <c r="CO1765" s="425"/>
      <c r="CP1765" s="425"/>
      <c r="CQ1765" s="361" t="str">
        <f>_xll.SRS1Splines.Functions25.Linear_Interp(V_NSPC!$X$4:$X$46,V_NSPC!$Z$4:$Z$46,CX1765)</f>
        <v>Error reading input X value(s): The value is not a number</v>
      </c>
      <c r="CR1765" s="361" t="e">
        <f>(CQ1765/V_NSPC!$AD$5)*100</f>
        <v>#VALUE!</v>
      </c>
      <c r="CS1765" s="353" t="e">
        <f>CQ1765-V_NSPC!$AD$6</f>
        <v>#VALUE!</v>
      </c>
      <c r="CT1765" s="361">
        <f>IFERROR((CQ1765 - V_NSPC!$AD$6) / (V_NSPC!$AD$5- V_NSPC!$AD$6) * 100, 0)</f>
        <v>0</v>
      </c>
      <c r="CU1765" s="361">
        <v>909</v>
      </c>
      <c r="CV1765" s="361">
        <v>905</v>
      </c>
      <c r="CW1765" s="361"/>
      <c r="CX1765" s="429"/>
      <c r="CY1765" s="361">
        <v>2.2560000000000002</v>
      </c>
      <c r="CZ1765" s="426"/>
    </row>
    <row r="1766" spans="1:104">
      <c r="A1766" s="352">
        <v>46325</v>
      </c>
      <c r="B1766" s="430"/>
      <c r="C1766" s="420">
        <v>2.8116129032258064</v>
      </c>
      <c r="D1766" s="421"/>
      <c r="E1766" s="421"/>
      <c r="F1766" s="421"/>
      <c r="G1766" s="361" t="e">
        <f>_xll.SRS1Splines.Functions25.Linear_Interp(V_NEM!$R$687:$R$703,V_NEM!$T$687:$T$703,M1766)+_xll.SRS1Splines.Functions25.Linear_Interp(V_NEM!$AB$687:$AB$703,V_NEM!$AD$687:$AD$703,N1766)</f>
        <v>#VALUE!</v>
      </c>
      <c r="H1766" s="353" t="e">
        <f>(G1766/(V_NEM!$T$696+V_NEM!$AD$696))*100</f>
        <v>#VALUE!</v>
      </c>
      <c r="I1766" s="353" t="e">
        <f>G1766-(V_NEM!$T$694+V_NEM!$AD$694)</f>
        <v>#VALUE!</v>
      </c>
      <c r="J1766" s="353">
        <f>((IFERROR((_xll.SRS1Splines.Functions25.Linear_Interp(V_NEM!$R$687:$R$703,V_NEM!$T$687:$T$703,M1766) - V_NEM!$X$689) / (V_NEM!$X$688- V_NEM!$X$689) * 100, 0))+(IFERROR((_xll.SRS1Splines.Functions25.Linear_Interp(V_NEM!$AB$687:$AB$703,V_NEM!$AD$687:$AD$703,N1766) - V_NEM!$AH$689) / (V_NEM!$AH$688- V_NEM!$AH$689) * 100, 0)))/2</f>
        <v>0</v>
      </c>
      <c r="K1766" s="353">
        <v>784.3</v>
      </c>
      <c r="L1766" s="353">
        <v>781.8</v>
      </c>
      <c r="M1766" s="422"/>
      <c r="N1766" s="422"/>
      <c r="O1766" s="361">
        <v>2.4098092580645161</v>
      </c>
      <c r="P1766" s="423"/>
      <c r="Q1766" s="424"/>
      <c r="R1766" s="361">
        <v>4.0954838709677421</v>
      </c>
      <c r="S1766" s="425"/>
      <c r="T1766" s="425"/>
      <c r="U1766" s="425"/>
      <c r="V1766" s="361" t="str">
        <f>_xll.SRS1Splines.Functions25.Linear_Interp(V_NK3!$P$8:$P$32,V_NK3!$R$8:$R$32,AC1766)</f>
        <v>Error reading input X value(s): The value is not a number</v>
      </c>
      <c r="W1766" s="361" t="e">
        <f>(V1766/V_NK3!$R$28)*100</f>
        <v>#VALUE!</v>
      </c>
      <c r="X1766" s="353" t="e">
        <f>V1766-V_NK3!$R$8</f>
        <v>#VALUE!</v>
      </c>
      <c r="Y1766" s="353">
        <f>IFERROR((V1766 - V_NK3!$V$10) / (V_NK3!$V$9- V_NK3!$V$10) * 100, 0)</f>
        <v>0</v>
      </c>
      <c r="Z1766" s="353">
        <v>541.79999999999995</v>
      </c>
      <c r="AA1766" s="353">
        <v>521</v>
      </c>
      <c r="AB1766" s="361">
        <v>529.10553272462471</v>
      </c>
      <c r="AC1766" s="422"/>
      <c r="AD1766" s="353">
        <v>0.967741935483871</v>
      </c>
      <c r="AE1766" s="426"/>
      <c r="AF1766" s="427"/>
      <c r="AG1766" s="361">
        <v>1.3219354838709676</v>
      </c>
      <c r="AH1766" s="425"/>
      <c r="AI1766" s="425"/>
      <c r="AJ1766" s="425"/>
      <c r="AK1766" s="361" t="str">
        <f>_xll.SRS1Splines.Functions25.Linear_Interp(V_NK2!$R$10:$R$21,V_NK2!$T$10:$T$21,AR1766)</f>
        <v>Error reading input X value(s): The value is not a number</v>
      </c>
      <c r="AL1766" s="361" t="e">
        <f>(AK1766/V_NK2!$T$18)*100</f>
        <v>#VALUE!</v>
      </c>
      <c r="AM1766" s="353" t="e">
        <f>AK1766-V_NK2!$T$11</f>
        <v>#VALUE!</v>
      </c>
      <c r="AN1766" s="353">
        <f>IFERROR((AK1766 - V_NK2!$X$12) / (V_NK2!$X$11- V_NK2!$X$12) * 100, 0)</f>
        <v>0</v>
      </c>
      <c r="AO1766" s="353">
        <v>427</v>
      </c>
      <c r="AP1766" s="353">
        <v>420</v>
      </c>
      <c r="AQ1766" s="353"/>
      <c r="AR1766" s="422"/>
      <c r="AS1766" s="361">
        <v>1.1935483870967742</v>
      </c>
      <c r="AT1766" s="426"/>
      <c r="AU1766" s="424"/>
      <c r="AV1766" s="361">
        <v>0.75168000000000001</v>
      </c>
      <c r="AW1766" s="425"/>
      <c r="AX1766" s="425"/>
      <c r="AY1766" s="425"/>
      <c r="AZ1766" s="361" t="str">
        <f>_xll.SRS1Splines.Functions25.Linear_Interp(V_NNG3A!$H$4:$H$12,V_NNG3A!$I$4:$I$12,BF1766)</f>
        <v>Error reading input X value(s): The value is not a number</v>
      </c>
      <c r="BA1766" s="361" t="e">
        <f>(AZ1766/V_NNG3A!$I$8)*100</f>
        <v>#VALUE!</v>
      </c>
      <c r="BB1766" s="353" t="str">
        <f>_xll.SRS1Splines.Functions25.Linear_Interp(V_NNG3A!$H$4:$H$12,V_NNG3A!$J$4:$J$12,BF1766)</f>
        <v>Error reading input X value(s): The value is not a number</v>
      </c>
      <c r="BC1766" s="353">
        <f>IFERROR((AZ1766-V_NNG3A!$J$20) / (V_NNG3A!$J$19-V_NNG3A!$J$20) * 100, 0)</f>
        <v>0</v>
      </c>
      <c r="BD1766" s="353">
        <v>1050</v>
      </c>
      <c r="BE1766" s="353">
        <v>1047</v>
      </c>
      <c r="BF1766" s="428"/>
      <c r="BG1766" s="361">
        <v>0.26612903225806445</v>
      </c>
      <c r="BH1766" s="426"/>
      <c r="BI1766" s="424"/>
      <c r="BJ1766" s="361">
        <v>4.201632</v>
      </c>
      <c r="BK1766" s="425"/>
      <c r="BL1766" s="425"/>
      <c r="BM1766" s="425">
        <f t="shared" si="29"/>
        <v>0</v>
      </c>
      <c r="BN1766" s="361" t="str">
        <f>_xll.SRS1Splines.Functions25.Linear_Interp(V_XNN1!$K$3:$K$8,V_XNN1!$L$3:$L$8,BT1766)</f>
        <v>Error reading input X value(s): The value is not a number</v>
      </c>
      <c r="BO1766" s="361" t="e">
        <f>(BN1766/V_XNN1!$L$7)*100</f>
        <v>#VALUE!</v>
      </c>
      <c r="BP1766" s="353" t="str">
        <f>_xll.SRS1Splines.Functions25.Linear_Interp(V_XNN1!$K$3:$K$8,V_XNN1!$M$3:$M$8,BT1766)</f>
        <v>Error reading input X value(s): The value is not a number</v>
      </c>
      <c r="BQ1766" s="353">
        <f>IFERROR((BN1766 - V_XNN1!$M$16) / (V_XNN1!$M$15- V_XNN1!$M$16) * 100, 0)</f>
        <v>0</v>
      </c>
      <c r="BR1766" s="353">
        <v>252</v>
      </c>
      <c r="BS1766" s="353">
        <v>249</v>
      </c>
      <c r="BT1766" s="428"/>
      <c r="BU1766" s="361">
        <v>0.33805200000000002</v>
      </c>
      <c r="BV1766" s="426"/>
      <c r="BW1766" s="424"/>
      <c r="BX1766" s="361">
        <v>1.2599280000000002</v>
      </c>
      <c r="BY1766" s="425"/>
      <c r="BZ1766" s="425"/>
      <c r="CA1766" s="425"/>
      <c r="CB1766" s="361" t="str">
        <f>_xll.SRS1Splines.Functions25.Linear_Interp(V_NSPC!$N$4:$N$67,V_NSPC!$P$4:$P$67,CI1766)</f>
        <v>Error reading input X value(s): The value is not a number</v>
      </c>
      <c r="CC1766" s="361" t="e">
        <f>(CB1766/V_NSPC!$T$5)*100</f>
        <v>#VALUE!</v>
      </c>
      <c r="CD1766" s="353" t="e">
        <f>CB1766-V_NSPC!$T$6</f>
        <v>#VALUE!</v>
      </c>
      <c r="CE1766" s="361">
        <f>IFERROR((CB1766 - V_NSPC!$T$6) / (V_NSPC!$T$5- V_NSPC!$T$6) * 100, 0)</f>
        <v>0</v>
      </c>
      <c r="CF1766" s="361">
        <v>995</v>
      </c>
      <c r="CG1766" s="361">
        <v>955</v>
      </c>
      <c r="CH1766" s="361"/>
      <c r="CI1766" s="429"/>
      <c r="CJ1766" s="361"/>
      <c r="CK1766" s="426"/>
      <c r="CL1766" s="424"/>
      <c r="CM1766" s="361">
        <v>1.2599280000000002</v>
      </c>
      <c r="CN1766" s="425"/>
      <c r="CO1766" s="425"/>
      <c r="CP1766" s="425"/>
      <c r="CQ1766" s="361" t="str">
        <f>_xll.SRS1Splines.Functions25.Linear_Interp(V_NSPC!$X$4:$X$46,V_NSPC!$Z$4:$Z$46,CX1766)</f>
        <v>Error reading input X value(s): The value is not a number</v>
      </c>
      <c r="CR1766" s="361" t="e">
        <f>(CQ1766/V_NSPC!$AD$5)*100</f>
        <v>#VALUE!</v>
      </c>
      <c r="CS1766" s="353" t="e">
        <f>CQ1766-V_NSPC!$AD$6</f>
        <v>#VALUE!</v>
      </c>
      <c r="CT1766" s="361">
        <f>IFERROR((CQ1766 - V_NSPC!$AD$6) / (V_NSPC!$AD$5- V_NSPC!$AD$6) * 100, 0)</f>
        <v>0</v>
      </c>
      <c r="CU1766" s="361">
        <v>909</v>
      </c>
      <c r="CV1766" s="361">
        <v>905</v>
      </c>
      <c r="CW1766" s="361"/>
      <c r="CX1766" s="429"/>
      <c r="CY1766" s="361">
        <v>2.2560000000000002</v>
      </c>
      <c r="CZ1766" s="426"/>
    </row>
    <row r="1767" spans="1:104">
      <c r="A1767" s="352">
        <v>46326</v>
      </c>
      <c r="B1767" s="430"/>
      <c r="C1767" s="420">
        <v>2.8116129032258064</v>
      </c>
      <c r="D1767" s="421"/>
      <c r="E1767" s="421"/>
      <c r="F1767" s="421"/>
      <c r="G1767" s="361" t="e">
        <f>_xll.SRS1Splines.Functions25.Linear_Interp(V_NEM!$R$687:$R$703,V_NEM!$T$687:$T$703,M1767)+_xll.SRS1Splines.Functions25.Linear_Interp(V_NEM!$AB$687:$AB$703,V_NEM!$AD$687:$AD$703,N1767)</f>
        <v>#VALUE!</v>
      </c>
      <c r="H1767" s="353" t="e">
        <f>(G1767/(V_NEM!$T$696+V_NEM!$AD$696))*100</f>
        <v>#VALUE!</v>
      </c>
      <c r="I1767" s="353" t="e">
        <f>G1767-(V_NEM!$T$694+V_NEM!$AD$694)</f>
        <v>#VALUE!</v>
      </c>
      <c r="J1767" s="353">
        <f>((IFERROR((_xll.SRS1Splines.Functions25.Linear_Interp(V_NEM!$R$687:$R$703,V_NEM!$T$687:$T$703,M1767) - V_NEM!$X$689) / (V_NEM!$X$688- V_NEM!$X$689) * 100, 0))+(IFERROR((_xll.SRS1Splines.Functions25.Linear_Interp(V_NEM!$AB$687:$AB$703,V_NEM!$AD$687:$AD$703,N1767) - V_NEM!$AH$689) / (V_NEM!$AH$688- V_NEM!$AH$689) * 100, 0)))/2</f>
        <v>0</v>
      </c>
      <c r="K1767" s="353">
        <v>784.3</v>
      </c>
      <c r="L1767" s="353">
        <v>781.8</v>
      </c>
      <c r="M1767" s="422"/>
      <c r="N1767" s="422"/>
      <c r="O1767" s="361">
        <v>2.4098092580645161</v>
      </c>
      <c r="P1767" s="423"/>
      <c r="Q1767" s="424"/>
      <c r="R1767" s="361">
        <v>4.0954838709677421</v>
      </c>
      <c r="S1767" s="425"/>
      <c r="T1767" s="425"/>
      <c r="U1767" s="425"/>
      <c r="V1767" s="361" t="str">
        <f>_xll.SRS1Splines.Functions25.Linear_Interp(V_NK3!$P$8:$P$32,V_NK3!$R$8:$R$32,AC1767)</f>
        <v>Error reading input X value(s): The value is not a number</v>
      </c>
      <c r="W1767" s="361" t="e">
        <f>(V1767/V_NK3!$R$28)*100</f>
        <v>#VALUE!</v>
      </c>
      <c r="X1767" s="353" t="e">
        <f>V1767-V_NK3!$R$8</f>
        <v>#VALUE!</v>
      </c>
      <c r="Y1767" s="353">
        <f>IFERROR((V1767 - V_NK3!$V$10) / (V_NK3!$V$9- V_NK3!$V$10) * 100, 0)</f>
        <v>0</v>
      </c>
      <c r="Z1767" s="353">
        <v>541.79999999999995</v>
      </c>
      <c r="AA1767" s="353">
        <v>521</v>
      </c>
      <c r="AB1767" s="361">
        <v>529.10553272462471</v>
      </c>
      <c r="AC1767" s="422"/>
      <c r="AD1767" s="353">
        <v>0.967741935483871</v>
      </c>
      <c r="AE1767" s="426"/>
      <c r="AF1767" s="427"/>
      <c r="AG1767" s="361">
        <v>1.3219354838709676</v>
      </c>
      <c r="AH1767" s="425"/>
      <c r="AI1767" s="425"/>
      <c r="AJ1767" s="425"/>
      <c r="AK1767" s="361" t="str">
        <f>_xll.SRS1Splines.Functions25.Linear_Interp(V_NK2!$R$10:$R$21,V_NK2!$T$10:$T$21,AR1767)</f>
        <v>Error reading input X value(s): The value is not a number</v>
      </c>
      <c r="AL1767" s="361" t="e">
        <f>(AK1767/V_NK2!$T$18)*100</f>
        <v>#VALUE!</v>
      </c>
      <c r="AM1767" s="353" t="e">
        <f>AK1767-V_NK2!$T$11</f>
        <v>#VALUE!</v>
      </c>
      <c r="AN1767" s="353">
        <f>IFERROR((AK1767 - V_NK2!$X$12) / (V_NK2!$X$11- V_NK2!$X$12) * 100, 0)</f>
        <v>0</v>
      </c>
      <c r="AO1767" s="353">
        <v>427</v>
      </c>
      <c r="AP1767" s="353">
        <v>420</v>
      </c>
      <c r="AQ1767" s="353"/>
      <c r="AR1767" s="422"/>
      <c r="AS1767" s="361">
        <v>1.1935483870967742</v>
      </c>
      <c r="AT1767" s="426"/>
      <c r="AU1767" s="424"/>
      <c r="AV1767" s="361">
        <v>0.75168000000000001</v>
      </c>
      <c r="AW1767" s="425"/>
      <c r="AX1767" s="425"/>
      <c r="AY1767" s="425"/>
      <c r="AZ1767" s="361" t="str">
        <f>_xll.SRS1Splines.Functions25.Linear_Interp(V_NNG3A!$H$4:$H$12,V_NNG3A!$I$4:$I$12,BF1767)</f>
        <v>Error reading input X value(s): The value is not a number</v>
      </c>
      <c r="BA1767" s="361" t="e">
        <f>(AZ1767/V_NNG3A!$I$8)*100</f>
        <v>#VALUE!</v>
      </c>
      <c r="BB1767" s="353" t="str">
        <f>_xll.SRS1Splines.Functions25.Linear_Interp(V_NNG3A!$H$4:$H$12,V_NNG3A!$J$4:$J$12,BF1767)</f>
        <v>Error reading input X value(s): The value is not a number</v>
      </c>
      <c r="BC1767" s="353">
        <f>IFERROR((AZ1767-V_NNG3A!$J$20) / (V_NNG3A!$J$19-V_NNG3A!$J$20) * 100, 0)</f>
        <v>0</v>
      </c>
      <c r="BD1767" s="353">
        <v>1050</v>
      </c>
      <c r="BE1767" s="353">
        <v>1047</v>
      </c>
      <c r="BF1767" s="428"/>
      <c r="BG1767" s="361">
        <v>0.26612903225806445</v>
      </c>
      <c r="BH1767" s="426"/>
      <c r="BI1767" s="424"/>
      <c r="BJ1767" s="361">
        <v>4.201632</v>
      </c>
      <c r="BK1767" s="425"/>
      <c r="BL1767" s="425"/>
      <c r="BM1767" s="425">
        <f t="shared" si="29"/>
        <v>0</v>
      </c>
      <c r="BN1767" s="361" t="str">
        <f>_xll.SRS1Splines.Functions25.Linear_Interp(V_XNN1!$K$3:$K$8,V_XNN1!$L$3:$L$8,BT1767)</f>
        <v>Error reading input X value(s): The value is not a number</v>
      </c>
      <c r="BO1767" s="361" t="e">
        <f>(BN1767/V_XNN1!$L$7)*100</f>
        <v>#VALUE!</v>
      </c>
      <c r="BP1767" s="353" t="str">
        <f>_xll.SRS1Splines.Functions25.Linear_Interp(V_XNN1!$K$3:$K$8,V_XNN1!$M$3:$M$8,BT1767)</f>
        <v>Error reading input X value(s): The value is not a number</v>
      </c>
      <c r="BQ1767" s="353">
        <f>IFERROR((BN1767 - V_XNN1!$M$16) / (V_XNN1!$M$15- V_XNN1!$M$16) * 100, 0)</f>
        <v>0</v>
      </c>
      <c r="BR1767" s="353">
        <v>252</v>
      </c>
      <c r="BS1767" s="353">
        <v>249</v>
      </c>
      <c r="BT1767" s="428"/>
      <c r="BU1767" s="361">
        <v>0.33805200000000002</v>
      </c>
      <c r="BV1767" s="426"/>
      <c r="BW1767" s="424"/>
      <c r="BX1767" s="361">
        <v>1.2599280000000002</v>
      </c>
      <c r="BY1767" s="425"/>
      <c r="BZ1767" s="425"/>
      <c r="CA1767" s="425"/>
      <c r="CB1767" s="361" t="str">
        <f>_xll.SRS1Splines.Functions25.Linear_Interp(V_NSPC!$N$4:$N$67,V_NSPC!$P$4:$P$67,CI1767)</f>
        <v>Error reading input X value(s): The value is not a number</v>
      </c>
      <c r="CC1767" s="361" t="e">
        <f>(CB1767/V_NSPC!$T$5)*100</f>
        <v>#VALUE!</v>
      </c>
      <c r="CD1767" s="353" t="e">
        <f>CB1767-V_NSPC!$T$6</f>
        <v>#VALUE!</v>
      </c>
      <c r="CE1767" s="361">
        <f>IFERROR((CB1767 - V_NSPC!$T$6) / (V_NSPC!$T$5- V_NSPC!$T$6) * 100, 0)</f>
        <v>0</v>
      </c>
      <c r="CF1767" s="361">
        <v>995</v>
      </c>
      <c r="CG1767" s="361">
        <v>955</v>
      </c>
      <c r="CH1767" s="361"/>
      <c r="CI1767" s="429"/>
      <c r="CJ1767" s="361"/>
      <c r="CK1767" s="426"/>
      <c r="CL1767" s="424"/>
      <c r="CM1767" s="361">
        <v>1.2599280000000002</v>
      </c>
      <c r="CN1767" s="425"/>
      <c r="CO1767" s="425"/>
      <c r="CP1767" s="425"/>
      <c r="CQ1767" s="361" t="str">
        <f>_xll.SRS1Splines.Functions25.Linear_Interp(V_NSPC!$X$4:$X$46,V_NSPC!$Z$4:$Z$46,CX1767)</f>
        <v>Error reading input X value(s): The value is not a number</v>
      </c>
      <c r="CR1767" s="361" t="e">
        <f>(CQ1767/V_NSPC!$AD$5)*100</f>
        <v>#VALUE!</v>
      </c>
      <c r="CS1767" s="353" t="e">
        <f>CQ1767-V_NSPC!$AD$6</f>
        <v>#VALUE!</v>
      </c>
      <c r="CT1767" s="361">
        <f>IFERROR((CQ1767 - V_NSPC!$AD$6) / (V_NSPC!$AD$5- V_NSPC!$AD$6) * 100, 0)</f>
        <v>0</v>
      </c>
      <c r="CU1767" s="361">
        <v>909</v>
      </c>
      <c r="CV1767" s="361">
        <v>905</v>
      </c>
      <c r="CW1767" s="361"/>
      <c r="CX1767" s="429"/>
      <c r="CY1767" s="361">
        <v>2.2560000000000002</v>
      </c>
      <c r="CZ1767" s="426"/>
    </row>
    <row r="1768" spans="1:104">
      <c r="A1768" s="352">
        <v>46327</v>
      </c>
      <c r="B1768" s="430"/>
      <c r="C1768" s="420">
        <v>1.8153333333333335</v>
      </c>
      <c r="D1768" s="421"/>
      <c r="E1768" s="421"/>
      <c r="F1768" s="421"/>
      <c r="G1768" s="361" t="e">
        <f>_xll.SRS1Splines.Functions25.Linear_Interp(V_NEM!$R$687:$R$703,V_NEM!$T$687:$T$703,M1768)+_xll.SRS1Splines.Functions25.Linear_Interp(V_NEM!$AB$687:$AB$703,V_NEM!$AD$687:$AD$703,N1768)</f>
        <v>#VALUE!</v>
      </c>
      <c r="H1768" s="353" t="e">
        <f>(G1768/(V_NEM!$T$696+V_NEM!$AD$696))*100</f>
        <v>#VALUE!</v>
      </c>
      <c r="I1768" s="353" t="e">
        <f>G1768-(V_NEM!$T$694+V_NEM!$AD$694)</f>
        <v>#VALUE!</v>
      </c>
      <c r="J1768" s="353">
        <f>((IFERROR((_xll.SRS1Splines.Functions25.Linear_Interp(V_NEM!$R$687:$R$703,V_NEM!$T$687:$T$703,M1768) - V_NEM!$X$689) / (V_NEM!$X$688- V_NEM!$X$689) * 100, 0))+(IFERROR((_xll.SRS1Splines.Functions25.Linear_Interp(V_NEM!$AB$687:$AB$703,V_NEM!$AD$687:$AD$703,N1768) - V_NEM!$AH$689) / (V_NEM!$AH$688- V_NEM!$AH$689) * 100, 0)))/2</f>
        <v>0</v>
      </c>
      <c r="K1768" s="353">
        <v>784.3</v>
      </c>
      <c r="L1768" s="353">
        <v>781.8</v>
      </c>
      <c r="M1768" s="422"/>
      <c r="N1768" s="422"/>
      <c r="O1768" s="361">
        <v>1.5239414666666666</v>
      </c>
      <c r="P1768" s="423"/>
      <c r="Q1768" s="424"/>
      <c r="R1768" s="361">
        <v>2.4449999999999998</v>
      </c>
      <c r="S1768" s="425"/>
      <c r="T1768" s="425"/>
      <c r="U1768" s="425"/>
      <c r="V1768" s="361" t="str">
        <f>_xll.SRS1Splines.Functions25.Linear_Interp(V_NK3!$P$8:$P$32,V_NK3!$R$8:$R$32,AC1768)</f>
        <v>Error reading input X value(s): The value is not a number</v>
      </c>
      <c r="W1768" s="361" t="e">
        <f>(V1768/V_NK3!$R$28)*100</f>
        <v>#VALUE!</v>
      </c>
      <c r="X1768" s="353" t="e">
        <f>V1768-V_NK3!$R$8</f>
        <v>#VALUE!</v>
      </c>
      <c r="Y1768" s="353">
        <f>IFERROR((V1768 - V_NK3!$V$10) / (V_NK3!$V$9- V_NK3!$V$10) * 100, 0)</f>
        <v>0</v>
      </c>
      <c r="Z1768" s="353">
        <v>541.79999999999995</v>
      </c>
      <c r="AA1768" s="353">
        <v>521</v>
      </c>
      <c r="AB1768" s="361">
        <v>529.10553272462471</v>
      </c>
      <c r="AC1768" s="422"/>
      <c r="AD1768" s="353">
        <v>0.4</v>
      </c>
      <c r="AE1768" s="426"/>
      <c r="AF1768" s="427"/>
      <c r="AG1768" s="361">
        <v>0.81633333333333324</v>
      </c>
      <c r="AH1768" s="425"/>
      <c r="AI1768" s="425"/>
      <c r="AJ1768" s="425"/>
      <c r="AK1768" s="361" t="str">
        <f>_xll.SRS1Splines.Functions25.Linear_Interp(V_NK2!$R$10:$R$21,V_NK2!$T$10:$T$21,AR1768)</f>
        <v>Error reading input X value(s): The value is not a number</v>
      </c>
      <c r="AL1768" s="361" t="e">
        <f>(AK1768/V_NK2!$T$18)*100</f>
        <v>#VALUE!</v>
      </c>
      <c r="AM1768" s="353" t="e">
        <f>AK1768-V_NK2!$T$11</f>
        <v>#VALUE!</v>
      </c>
      <c r="AN1768" s="353">
        <f>IFERROR((AK1768 - V_NK2!$X$12) / (V_NK2!$X$11- V_NK2!$X$12) * 100, 0)</f>
        <v>0</v>
      </c>
      <c r="AO1768" s="353">
        <v>427</v>
      </c>
      <c r="AP1768" s="353">
        <v>420</v>
      </c>
      <c r="AQ1768" s="353"/>
      <c r="AR1768" s="422"/>
      <c r="AS1768" s="361">
        <v>0.56666666666666665</v>
      </c>
      <c r="AT1768" s="426"/>
      <c r="AU1768" s="424"/>
      <c r="AV1768" s="361">
        <v>0.41039999999999999</v>
      </c>
      <c r="AW1768" s="425"/>
      <c r="AX1768" s="425"/>
      <c r="AY1768" s="425"/>
      <c r="AZ1768" s="361" t="str">
        <f>_xll.SRS1Splines.Functions25.Linear_Interp(V_NNG3A!$H$4:$H$12,V_NNG3A!$I$4:$I$12,BF1768)</f>
        <v>Error reading input X value(s): The value is not a number</v>
      </c>
      <c r="BA1768" s="361" t="e">
        <f>(AZ1768/V_NNG3A!$I$8)*100</f>
        <v>#VALUE!</v>
      </c>
      <c r="BB1768" s="353" t="str">
        <f>_xll.SRS1Splines.Functions25.Linear_Interp(V_NNG3A!$H$4:$H$12,V_NNG3A!$J$4:$J$12,BF1768)</f>
        <v>Error reading input X value(s): The value is not a number</v>
      </c>
      <c r="BC1768" s="353">
        <f>IFERROR((AZ1768-V_NNG3A!$J$20) / (V_NNG3A!$J$19-V_NNG3A!$J$20) * 100, 0)</f>
        <v>0</v>
      </c>
      <c r="BD1768" s="353">
        <v>1050</v>
      </c>
      <c r="BE1768" s="353">
        <v>1047</v>
      </c>
      <c r="BF1768" s="428"/>
      <c r="BG1768" s="361">
        <v>0.14333333333333334</v>
      </c>
      <c r="BH1768" s="426"/>
      <c r="BI1768" s="424"/>
      <c r="BJ1768" s="361">
        <v>1.5059519999999997</v>
      </c>
      <c r="BK1768" s="425"/>
      <c r="BL1768" s="425"/>
      <c r="BM1768" s="425">
        <f t="shared" si="29"/>
        <v>0</v>
      </c>
      <c r="BN1768" s="361" t="str">
        <f>_xll.SRS1Splines.Functions25.Linear_Interp(V_XNN1!$K$3:$K$8,V_XNN1!$L$3:$L$8,BT1768)</f>
        <v>Error reading input X value(s): The value is not a number</v>
      </c>
      <c r="BO1768" s="361" t="e">
        <f>(BN1768/V_XNN1!$L$7)*100</f>
        <v>#VALUE!</v>
      </c>
      <c r="BP1768" s="353" t="str">
        <f>_xll.SRS1Splines.Functions25.Linear_Interp(V_XNN1!$K$3:$K$8,V_XNN1!$M$3:$M$8,BT1768)</f>
        <v>Error reading input X value(s): The value is not a number</v>
      </c>
      <c r="BQ1768" s="353">
        <f>IFERROR((BN1768 - V_XNN1!$M$16) / (V_XNN1!$M$15- V_XNN1!$M$16) * 100, 0)</f>
        <v>0</v>
      </c>
      <c r="BR1768" s="353">
        <v>252</v>
      </c>
      <c r="BS1768" s="353">
        <v>249</v>
      </c>
      <c r="BT1768" s="428"/>
      <c r="BU1768" s="361">
        <v>0.24138979999999999</v>
      </c>
      <c r="BV1768" s="426"/>
      <c r="BW1768" s="424"/>
      <c r="BX1768" s="361">
        <v>0.33734879999999995</v>
      </c>
      <c r="BY1768" s="425"/>
      <c r="BZ1768" s="425"/>
      <c r="CA1768" s="425"/>
      <c r="CB1768" s="361" t="str">
        <f>_xll.SRS1Splines.Functions25.Linear_Interp(V_NSPC!$N$4:$N$67,V_NSPC!$P$4:$P$67,CI1768)</f>
        <v>Error reading input X value(s): The value is not a number</v>
      </c>
      <c r="CC1768" s="361" t="e">
        <f>(CB1768/V_NSPC!$T$5)*100</f>
        <v>#VALUE!</v>
      </c>
      <c r="CD1768" s="353" t="e">
        <f>CB1768-V_NSPC!$T$6</f>
        <v>#VALUE!</v>
      </c>
      <c r="CE1768" s="361">
        <f>IFERROR((CB1768 - V_NSPC!$T$6) / (V_NSPC!$T$5- V_NSPC!$T$6) * 100, 0)</f>
        <v>0</v>
      </c>
      <c r="CF1768" s="361">
        <v>995</v>
      </c>
      <c r="CG1768" s="361">
        <v>955</v>
      </c>
      <c r="CH1768" s="361"/>
      <c r="CI1768" s="429"/>
      <c r="CJ1768" s="361"/>
      <c r="CK1768" s="426"/>
      <c r="CL1768" s="424"/>
      <c r="CM1768" s="361">
        <v>0.33734879999999995</v>
      </c>
      <c r="CN1768" s="425"/>
      <c r="CO1768" s="425"/>
      <c r="CP1768" s="425"/>
      <c r="CQ1768" s="361" t="str">
        <f>_xll.SRS1Splines.Functions25.Linear_Interp(V_NSPC!$X$4:$X$46,V_NSPC!$Z$4:$Z$46,CX1768)</f>
        <v>Error reading input X value(s): The value is not a number</v>
      </c>
      <c r="CR1768" s="361" t="e">
        <f>(CQ1768/V_NSPC!$AD$5)*100</f>
        <v>#VALUE!</v>
      </c>
      <c r="CS1768" s="353" t="e">
        <f>CQ1768-V_NSPC!$AD$6</f>
        <v>#VALUE!</v>
      </c>
      <c r="CT1768" s="361">
        <f>IFERROR((CQ1768 - V_NSPC!$AD$6) / (V_NSPC!$AD$5- V_NSPC!$AD$6) * 100, 0)</f>
        <v>0</v>
      </c>
      <c r="CU1768" s="361">
        <v>909</v>
      </c>
      <c r="CV1768" s="361">
        <v>905</v>
      </c>
      <c r="CW1768" s="361"/>
      <c r="CX1768" s="429"/>
      <c r="CY1768" s="361">
        <v>0.59110000000000007</v>
      </c>
      <c r="CZ1768" s="426"/>
    </row>
    <row r="1769" spans="1:104">
      <c r="A1769" s="352">
        <v>46328</v>
      </c>
      <c r="B1769" s="430"/>
      <c r="C1769" s="420">
        <v>1.8153333333333335</v>
      </c>
      <c r="D1769" s="421"/>
      <c r="E1769" s="421"/>
      <c r="F1769" s="421"/>
      <c r="G1769" s="361" t="e">
        <f>_xll.SRS1Splines.Functions25.Linear_Interp(V_NEM!$R$687:$R$703,V_NEM!$T$687:$T$703,M1769)+_xll.SRS1Splines.Functions25.Linear_Interp(V_NEM!$AB$687:$AB$703,V_NEM!$AD$687:$AD$703,N1769)</f>
        <v>#VALUE!</v>
      </c>
      <c r="H1769" s="353" t="e">
        <f>(G1769/(V_NEM!$T$696+V_NEM!$AD$696))*100</f>
        <v>#VALUE!</v>
      </c>
      <c r="I1769" s="353" t="e">
        <f>G1769-(V_NEM!$T$694+V_NEM!$AD$694)</f>
        <v>#VALUE!</v>
      </c>
      <c r="J1769" s="353">
        <f>((IFERROR((_xll.SRS1Splines.Functions25.Linear_Interp(V_NEM!$R$687:$R$703,V_NEM!$T$687:$T$703,M1769) - V_NEM!$X$689) / (V_NEM!$X$688- V_NEM!$X$689) * 100, 0))+(IFERROR((_xll.SRS1Splines.Functions25.Linear_Interp(V_NEM!$AB$687:$AB$703,V_NEM!$AD$687:$AD$703,N1769) - V_NEM!$AH$689) / (V_NEM!$AH$688- V_NEM!$AH$689) * 100, 0)))/2</f>
        <v>0</v>
      </c>
      <c r="K1769" s="353">
        <v>784.3</v>
      </c>
      <c r="L1769" s="353">
        <v>781.8</v>
      </c>
      <c r="M1769" s="422"/>
      <c r="N1769" s="422"/>
      <c r="O1769" s="361">
        <v>1.5239414666666666</v>
      </c>
      <c r="P1769" s="423"/>
      <c r="Q1769" s="424"/>
      <c r="R1769" s="361">
        <v>2.4449999999999998</v>
      </c>
      <c r="S1769" s="425"/>
      <c r="T1769" s="425"/>
      <c r="U1769" s="425"/>
      <c r="V1769" s="361" t="str">
        <f>_xll.SRS1Splines.Functions25.Linear_Interp(V_NK3!$P$8:$P$32,V_NK3!$R$8:$R$32,AC1769)</f>
        <v>Error reading input X value(s): The value is not a number</v>
      </c>
      <c r="W1769" s="361" t="e">
        <f>(V1769/V_NK3!$R$28)*100</f>
        <v>#VALUE!</v>
      </c>
      <c r="X1769" s="353" t="e">
        <f>V1769-V_NK3!$R$8</f>
        <v>#VALUE!</v>
      </c>
      <c r="Y1769" s="353">
        <f>IFERROR((V1769 - V_NK3!$V$10) / (V_NK3!$V$9- V_NK3!$V$10) * 100, 0)</f>
        <v>0</v>
      </c>
      <c r="Z1769" s="353">
        <v>541.79999999999995</v>
      </c>
      <c r="AA1769" s="353">
        <v>521</v>
      </c>
      <c r="AB1769" s="361">
        <v>529.10553272462471</v>
      </c>
      <c r="AC1769" s="422"/>
      <c r="AD1769" s="353">
        <v>0.4</v>
      </c>
      <c r="AE1769" s="426"/>
      <c r="AF1769" s="427"/>
      <c r="AG1769" s="361">
        <v>0.81633333333333324</v>
      </c>
      <c r="AH1769" s="425"/>
      <c r="AI1769" s="425"/>
      <c r="AJ1769" s="425"/>
      <c r="AK1769" s="361" t="str">
        <f>_xll.SRS1Splines.Functions25.Linear_Interp(V_NK2!$R$10:$R$21,V_NK2!$T$10:$T$21,AR1769)</f>
        <v>Error reading input X value(s): The value is not a number</v>
      </c>
      <c r="AL1769" s="361" t="e">
        <f>(AK1769/V_NK2!$T$18)*100</f>
        <v>#VALUE!</v>
      </c>
      <c r="AM1769" s="353" t="e">
        <f>AK1769-V_NK2!$T$11</f>
        <v>#VALUE!</v>
      </c>
      <c r="AN1769" s="353">
        <f>IFERROR((AK1769 - V_NK2!$X$12) / (V_NK2!$X$11- V_NK2!$X$12) * 100, 0)</f>
        <v>0</v>
      </c>
      <c r="AO1769" s="353">
        <v>427</v>
      </c>
      <c r="AP1769" s="353">
        <v>420</v>
      </c>
      <c r="AQ1769" s="353"/>
      <c r="AR1769" s="422"/>
      <c r="AS1769" s="361">
        <v>0.56666666666666665</v>
      </c>
      <c r="AT1769" s="426"/>
      <c r="AU1769" s="424"/>
      <c r="AV1769" s="361">
        <v>0.41039999999999999</v>
      </c>
      <c r="AW1769" s="425"/>
      <c r="AX1769" s="425"/>
      <c r="AY1769" s="425"/>
      <c r="AZ1769" s="361" t="str">
        <f>_xll.SRS1Splines.Functions25.Linear_Interp(V_NNG3A!$H$4:$H$12,V_NNG3A!$I$4:$I$12,BF1769)</f>
        <v>Error reading input X value(s): The value is not a number</v>
      </c>
      <c r="BA1769" s="361" t="e">
        <f>(AZ1769/V_NNG3A!$I$8)*100</f>
        <v>#VALUE!</v>
      </c>
      <c r="BB1769" s="353" t="str">
        <f>_xll.SRS1Splines.Functions25.Linear_Interp(V_NNG3A!$H$4:$H$12,V_NNG3A!$J$4:$J$12,BF1769)</f>
        <v>Error reading input X value(s): The value is not a number</v>
      </c>
      <c r="BC1769" s="353">
        <f>IFERROR((AZ1769-V_NNG3A!$J$20) / (V_NNG3A!$J$19-V_NNG3A!$J$20) * 100, 0)</f>
        <v>0</v>
      </c>
      <c r="BD1769" s="353">
        <v>1050</v>
      </c>
      <c r="BE1769" s="353">
        <v>1047</v>
      </c>
      <c r="BF1769" s="428"/>
      <c r="BG1769" s="361">
        <v>0.14333333333333334</v>
      </c>
      <c r="BH1769" s="426"/>
      <c r="BI1769" s="424"/>
      <c r="BJ1769" s="361">
        <v>1.5059519999999997</v>
      </c>
      <c r="BK1769" s="425"/>
      <c r="BL1769" s="425"/>
      <c r="BM1769" s="425">
        <f t="shared" si="29"/>
        <v>0</v>
      </c>
      <c r="BN1769" s="361" t="str">
        <f>_xll.SRS1Splines.Functions25.Linear_Interp(V_XNN1!$K$3:$K$8,V_XNN1!$L$3:$L$8,BT1769)</f>
        <v>Error reading input X value(s): The value is not a number</v>
      </c>
      <c r="BO1769" s="361" t="e">
        <f>(BN1769/V_XNN1!$L$7)*100</f>
        <v>#VALUE!</v>
      </c>
      <c r="BP1769" s="353" t="str">
        <f>_xll.SRS1Splines.Functions25.Linear_Interp(V_XNN1!$K$3:$K$8,V_XNN1!$M$3:$M$8,BT1769)</f>
        <v>Error reading input X value(s): The value is not a number</v>
      </c>
      <c r="BQ1769" s="353">
        <f>IFERROR((BN1769 - V_XNN1!$M$16) / (V_XNN1!$M$15- V_XNN1!$M$16) * 100, 0)</f>
        <v>0</v>
      </c>
      <c r="BR1769" s="353">
        <v>252</v>
      </c>
      <c r="BS1769" s="353">
        <v>249</v>
      </c>
      <c r="BT1769" s="428"/>
      <c r="BU1769" s="361">
        <v>0.24138979999999999</v>
      </c>
      <c r="BV1769" s="426"/>
      <c r="BW1769" s="424"/>
      <c r="BX1769" s="361">
        <v>0.33734879999999995</v>
      </c>
      <c r="BY1769" s="425"/>
      <c r="BZ1769" s="425"/>
      <c r="CA1769" s="425"/>
      <c r="CB1769" s="361" t="str">
        <f>_xll.SRS1Splines.Functions25.Linear_Interp(V_NSPC!$N$4:$N$67,V_NSPC!$P$4:$P$67,CI1769)</f>
        <v>Error reading input X value(s): The value is not a number</v>
      </c>
      <c r="CC1769" s="361" t="e">
        <f>(CB1769/V_NSPC!$T$5)*100</f>
        <v>#VALUE!</v>
      </c>
      <c r="CD1769" s="353" t="e">
        <f>CB1769-V_NSPC!$T$6</f>
        <v>#VALUE!</v>
      </c>
      <c r="CE1769" s="361">
        <f>IFERROR((CB1769 - V_NSPC!$T$6) / (V_NSPC!$T$5- V_NSPC!$T$6) * 100, 0)</f>
        <v>0</v>
      </c>
      <c r="CF1769" s="361">
        <v>995</v>
      </c>
      <c r="CG1769" s="361">
        <v>955</v>
      </c>
      <c r="CH1769" s="361"/>
      <c r="CI1769" s="429"/>
      <c r="CJ1769" s="361"/>
      <c r="CK1769" s="426"/>
      <c r="CL1769" s="424"/>
      <c r="CM1769" s="361">
        <v>0.33734879999999995</v>
      </c>
      <c r="CN1769" s="425"/>
      <c r="CO1769" s="425"/>
      <c r="CP1769" s="425"/>
      <c r="CQ1769" s="361" t="str">
        <f>_xll.SRS1Splines.Functions25.Linear_Interp(V_NSPC!$X$4:$X$46,V_NSPC!$Z$4:$Z$46,CX1769)</f>
        <v>Error reading input X value(s): The value is not a number</v>
      </c>
      <c r="CR1769" s="361" t="e">
        <f>(CQ1769/V_NSPC!$AD$5)*100</f>
        <v>#VALUE!</v>
      </c>
      <c r="CS1769" s="353" t="e">
        <f>CQ1769-V_NSPC!$AD$6</f>
        <v>#VALUE!</v>
      </c>
      <c r="CT1769" s="361">
        <f>IFERROR((CQ1769 - V_NSPC!$AD$6) / (V_NSPC!$AD$5- V_NSPC!$AD$6) * 100, 0)</f>
        <v>0</v>
      </c>
      <c r="CU1769" s="361">
        <v>909</v>
      </c>
      <c r="CV1769" s="361">
        <v>905</v>
      </c>
      <c r="CW1769" s="361"/>
      <c r="CX1769" s="429"/>
      <c r="CY1769" s="361">
        <v>0.59110000000000007</v>
      </c>
      <c r="CZ1769" s="426"/>
    </row>
    <row r="1770" spans="1:104">
      <c r="A1770" s="352">
        <v>46329</v>
      </c>
      <c r="B1770" s="430"/>
      <c r="C1770" s="420">
        <v>1.8153333333333335</v>
      </c>
      <c r="D1770" s="421"/>
      <c r="E1770" s="421"/>
      <c r="F1770" s="421"/>
      <c r="G1770" s="361" t="e">
        <f>_xll.SRS1Splines.Functions25.Linear_Interp(V_NEM!$R$687:$R$703,V_NEM!$T$687:$T$703,M1770)+_xll.SRS1Splines.Functions25.Linear_Interp(V_NEM!$AB$687:$AB$703,V_NEM!$AD$687:$AD$703,N1770)</f>
        <v>#VALUE!</v>
      </c>
      <c r="H1770" s="353" t="e">
        <f>(G1770/(V_NEM!$T$696+V_NEM!$AD$696))*100</f>
        <v>#VALUE!</v>
      </c>
      <c r="I1770" s="353" t="e">
        <f>G1770-(V_NEM!$T$694+V_NEM!$AD$694)</f>
        <v>#VALUE!</v>
      </c>
      <c r="J1770" s="353">
        <f>((IFERROR((_xll.SRS1Splines.Functions25.Linear_Interp(V_NEM!$R$687:$R$703,V_NEM!$T$687:$T$703,M1770) - V_NEM!$X$689) / (V_NEM!$X$688- V_NEM!$X$689) * 100, 0))+(IFERROR((_xll.SRS1Splines.Functions25.Linear_Interp(V_NEM!$AB$687:$AB$703,V_NEM!$AD$687:$AD$703,N1770) - V_NEM!$AH$689) / (V_NEM!$AH$688- V_NEM!$AH$689) * 100, 0)))/2</f>
        <v>0</v>
      </c>
      <c r="K1770" s="353">
        <v>784.3</v>
      </c>
      <c r="L1770" s="353">
        <v>781.8</v>
      </c>
      <c r="M1770" s="422"/>
      <c r="N1770" s="422"/>
      <c r="O1770" s="361">
        <v>1.5239414666666666</v>
      </c>
      <c r="P1770" s="423"/>
      <c r="Q1770" s="424"/>
      <c r="R1770" s="361">
        <v>2.4449999999999998</v>
      </c>
      <c r="S1770" s="425"/>
      <c r="T1770" s="425"/>
      <c r="U1770" s="425"/>
      <c r="V1770" s="361" t="str">
        <f>_xll.SRS1Splines.Functions25.Linear_Interp(V_NK3!$P$8:$P$32,V_NK3!$R$8:$R$32,AC1770)</f>
        <v>Error reading input X value(s): The value is not a number</v>
      </c>
      <c r="W1770" s="361" t="e">
        <f>(V1770/V_NK3!$R$28)*100</f>
        <v>#VALUE!</v>
      </c>
      <c r="X1770" s="353" t="e">
        <f>V1770-V_NK3!$R$8</f>
        <v>#VALUE!</v>
      </c>
      <c r="Y1770" s="353">
        <f>IFERROR((V1770 - V_NK3!$V$10) / (V_NK3!$V$9- V_NK3!$V$10) * 100, 0)</f>
        <v>0</v>
      </c>
      <c r="Z1770" s="353">
        <v>541.79999999999995</v>
      </c>
      <c r="AA1770" s="353">
        <v>521</v>
      </c>
      <c r="AB1770" s="361">
        <v>529.10553272462471</v>
      </c>
      <c r="AC1770" s="422"/>
      <c r="AD1770" s="353">
        <v>0.4</v>
      </c>
      <c r="AE1770" s="426"/>
      <c r="AF1770" s="427"/>
      <c r="AG1770" s="361">
        <v>0.81633333333333324</v>
      </c>
      <c r="AH1770" s="425"/>
      <c r="AI1770" s="425"/>
      <c r="AJ1770" s="425"/>
      <c r="AK1770" s="361" t="str">
        <f>_xll.SRS1Splines.Functions25.Linear_Interp(V_NK2!$R$10:$R$21,V_NK2!$T$10:$T$21,AR1770)</f>
        <v>Error reading input X value(s): The value is not a number</v>
      </c>
      <c r="AL1770" s="361" t="e">
        <f>(AK1770/V_NK2!$T$18)*100</f>
        <v>#VALUE!</v>
      </c>
      <c r="AM1770" s="353" t="e">
        <f>AK1770-V_NK2!$T$11</f>
        <v>#VALUE!</v>
      </c>
      <c r="AN1770" s="353">
        <f>IFERROR((AK1770 - V_NK2!$X$12) / (V_NK2!$X$11- V_NK2!$X$12) * 100, 0)</f>
        <v>0</v>
      </c>
      <c r="AO1770" s="353">
        <v>427</v>
      </c>
      <c r="AP1770" s="353">
        <v>420</v>
      </c>
      <c r="AQ1770" s="353"/>
      <c r="AR1770" s="422"/>
      <c r="AS1770" s="361">
        <v>0.56666666666666665</v>
      </c>
      <c r="AT1770" s="426"/>
      <c r="AU1770" s="424"/>
      <c r="AV1770" s="361">
        <v>0.41039999999999999</v>
      </c>
      <c r="AW1770" s="425"/>
      <c r="AX1770" s="425"/>
      <c r="AY1770" s="425"/>
      <c r="AZ1770" s="361" t="str">
        <f>_xll.SRS1Splines.Functions25.Linear_Interp(V_NNG3A!$H$4:$H$12,V_NNG3A!$I$4:$I$12,BF1770)</f>
        <v>Error reading input X value(s): The value is not a number</v>
      </c>
      <c r="BA1770" s="361" t="e">
        <f>(AZ1770/V_NNG3A!$I$8)*100</f>
        <v>#VALUE!</v>
      </c>
      <c r="BB1770" s="353" t="str">
        <f>_xll.SRS1Splines.Functions25.Linear_Interp(V_NNG3A!$H$4:$H$12,V_NNG3A!$J$4:$J$12,BF1770)</f>
        <v>Error reading input X value(s): The value is not a number</v>
      </c>
      <c r="BC1770" s="353">
        <f>IFERROR((AZ1770-V_NNG3A!$J$20) / (V_NNG3A!$J$19-V_NNG3A!$J$20) * 100, 0)</f>
        <v>0</v>
      </c>
      <c r="BD1770" s="353">
        <v>1050</v>
      </c>
      <c r="BE1770" s="353">
        <v>1047</v>
      </c>
      <c r="BF1770" s="428"/>
      <c r="BG1770" s="361">
        <v>0.14333333333333334</v>
      </c>
      <c r="BH1770" s="426"/>
      <c r="BI1770" s="424"/>
      <c r="BJ1770" s="361">
        <v>1.5059519999999997</v>
      </c>
      <c r="BK1770" s="425"/>
      <c r="BL1770" s="425"/>
      <c r="BM1770" s="425">
        <f t="shared" si="29"/>
        <v>0</v>
      </c>
      <c r="BN1770" s="361" t="str">
        <f>_xll.SRS1Splines.Functions25.Linear_Interp(V_XNN1!$K$3:$K$8,V_XNN1!$L$3:$L$8,BT1770)</f>
        <v>Error reading input X value(s): The value is not a number</v>
      </c>
      <c r="BO1770" s="361" t="e">
        <f>(BN1770/V_XNN1!$L$7)*100</f>
        <v>#VALUE!</v>
      </c>
      <c r="BP1770" s="353" t="str">
        <f>_xll.SRS1Splines.Functions25.Linear_Interp(V_XNN1!$K$3:$K$8,V_XNN1!$M$3:$M$8,BT1770)</f>
        <v>Error reading input X value(s): The value is not a number</v>
      </c>
      <c r="BQ1770" s="353">
        <f>IFERROR((BN1770 - V_XNN1!$M$16) / (V_XNN1!$M$15- V_XNN1!$M$16) * 100, 0)</f>
        <v>0</v>
      </c>
      <c r="BR1770" s="353">
        <v>252</v>
      </c>
      <c r="BS1770" s="353">
        <v>249</v>
      </c>
      <c r="BT1770" s="428"/>
      <c r="BU1770" s="361">
        <v>0.24138979999999999</v>
      </c>
      <c r="BV1770" s="426"/>
      <c r="BW1770" s="424"/>
      <c r="BX1770" s="361">
        <v>0.33734879999999995</v>
      </c>
      <c r="BY1770" s="425"/>
      <c r="BZ1770" s="425"/>
      <c r="CA1770" s="425"/>
      <c r="CB1770" s="361" t="str">
        <f>_xll.SRS1Splines.Functions25.Linear_Interp(V_NSPC!$N$4:$N$67,V_NSPC!$P$4:$P$67,CI1770)</f>
        <v>Error reading input X value(s): The value is not a number</v>
      </c>
      <c r="CC1770" s="361" t="e">
        <f>(CB1770/V_NSPC!$T$5)*100</f>
        <v>#VALUE!</v>
      </c>
      <c r="CD1770" s="353" t="e">
        <f>CB1770-V_NSPC!$T$6</f>
        <v>#VALUE!</v>
      </c>
      <c r="CE1770" s="361">
        <f>IFERROR((CB1770 - V_NSPC!$T$6) / (V_NSPC!$T$5- V_NSPC!$T$6) * 100, 0)</f>
        <v>0</v>
      </c>
      <c r="CF1770" s="361">
        <v>995</v>
      </c>
      <c r="CG1770" s="361">
        <v>955</v>
      </c>
      <c r="CH1770" s="361"/>
      <c r="CI1770" s="429"/>
      <c r="CJ1770" s="361"/>
      <c r="CK1770" s="426"/>
      <c r="CL1770" s="424"/>
      <c r="CM1770" s="361">
        <v>0.33734879999999995</v>
      </c>
      <c r="CN1770" s="425"/>
      <c r="CO1770" s="425"/>
      <c r="CP1770" s="425"/>
      <c r="CQ1770" s="361" t="str">
        <f>_xll.SRS1Splines.Functions25.Linear_Interp(V_NSPC!$X$4:$X$46,V_NSPC!$Z$4:$Z$46,CX1770)</f>
        <v>Error reading input X value(s): The value is not a number</v>
      </c>
      <c r="CR1770" s="361" t="e">
        <f>(CQ1770/V_NSPC!$AD$5)*100</f>
        <v>#VALUE!</v>
      </c>
      <c r="CS1770" s="353" t="e">
        <f>CQ1770-V_NSPC!$AD$6</f>
        <v>#VALUE!</v>
      </c>
      <c r="CT1770" s="361">
        <f>IFERROR((CQ1770 - V_NSPC!$AD$6) / (V_NSPC!$AD$5- V_NSPC!$AD$6) * 100, 0)</f>
        <v>0</v>
      </c>
      <c r="CU1770" s="361">
        <v>909</v>
      </c>
      <c r="CV1770" s="361">
        <v>905</v>
      </c>
      <c r="CW1770" s="361"/>
      <c r="CX1770" s="429"/>
      <c r="CY1770" s="361">
        <v>0.59110000000000007</v>
      </c>
      <c r="CZ1770" s="426"/>
    </row>
    <row r="1771" spans="1:104">
      <c r="A1771" s="352">
        <v>46330</v>
      </c>
      <c r="B1771" s="430"/>
      <c r="C1771" s="420">
        <v>1.8153333333333335</v>
      </c>
      <c r="D1771" s="421"/>
      <c r="E1771" s="421"/>
      <c r="F1771" s="421"/>
      <c r="G1771" s="361" t="e">
        <f>_xll.SRS1Splines.Functions25.Linear_Interp(V_NEM!$R$687:$R$703,V_NEM!$T$687:$T$703,M1771)+_xll.SRS1Splines.Functions25.Linear_Interp(V_NEM!$AB$687:$AB$703,V_NEM!$AD$687:$AD$703,N1771)</f>
        <v>#VALUE!</v>
      </c>
      <c r="H1771" s="353" t="e">
        <f>(G1771/(V_NEM!$T$696+V_NEM!$AD$696))*100</f>
        <v>#VALUE!</v>
      </c>
      <c r="I1771" s="353" t="e">
        <f>G1771-(V_NEM!$T$694+V_NEM!$AD$694)</f>
        <v>#VALUE!</v>
      </c>
      <c r="J1771" s="353">
        <f>((IFERROR((_xll.SRS1Splines.Functions25.Linear_Interp(V_NEM!$R$687:$R$703,V_NEM!$T$687:$T$703,M1771) - V_NEM!$X$689) / (V_NEM!$X$688- V_NEM!$X$689) * 100, 0))+(IFERROR((_xll.SRS1Splines.Functions25.Linear_Interp(V_NEM!$AB$687:$AB$703,V_NEM!$AD$687:$AD$703,N1771) - V_NEM!$AH$689) / (V_NEM!$AH$688- V_NEM!$AH$689) * 100, 0)))/2</f>
        <v>0</v>
      </c>
      <c r="K1771" s="353">
        <v>784.3</v>
      </c>
      <c r="L1771" s="353">
        <v>781.8</v>
      </c>
      <c r="M1771" s="422"/>
      <c r="N1771" s="422"/>
      <c r="O1771" s="361">
        <v>1.5239414666666666</v>
      </c>
      <c r="P1771" s="423"/>
      <c r="Q1771" s="424"/>
      <c r="R1771" s="361">
        <v>2.4449999999999998</v>
      </c>
      <c r="S1771" s="425"/>
      <c r="T1771" s="425"/>
      <c r="U1771" s="425"/>
      <c r="V1771" s="361" t="str">
        <f>_xll.SRS1Splines.Functions25.Linear_Interp(V_NK3!$P$8:$P$32,V_NK3!$R$8:$R$32,AC1771)</f>
        <v>Error reading input X value(s): The value is not a number</v>
      </c>
      <c r="W1771" s="361" t="e">
        <f>(V1771/V_NK3!$R$28)*100</f>
        <v>#VALUE!</v>
      </c>
      <c r="X1771" s="353" t="e">
        <f>V1771-V_NK3!$R$8</f>
        <v>#VALUE!</v>
      </c>
      <c r="Y1771" s="353">
        <f>IFERROR((V1771 - V_NK3!$V$10) / (V_NK3!$V$9- V_NK3!$V$10) * 100, 0)</f>
        <v>0</v>
      </c>
      <c r="Z1771" s="353">
        <v>541.79999999999995</v>
      </c>
      <c r="AA1771" s="353">
        <v>521</v>
      </c>
      <c r="AB1771" s="361">
        <v>529.10553272462471</v>
      </c>
      <c r="AC1771" s="422"/>
      <c r="AD1771" s="353">
        <v>0.4</v>
      </c>
      <c r="AE1771" s="426"/>
      <c r="AF1771" s="427"/>
      <c r="AG1771" s="361">
        <v>0.81633333333333324</v>
      </c>
      <c r="AH1771" s="425"/>
      <c r="AI1771" s="425"/>
      <c r="AJ1771" s="425"/>
      <c r="AK1771" s="361" t="str">
        <f>_xll.SRS1Splines.Functions25.Linear_Interp(V_NK2!$R$10:$R$21,V_NK2!$T$10:$T$21,AR1771)</f>
        <v>Error reading input X value(s): The value is not a number</v>
      </c>
      <c r="AL1771" s="361" t="e">
        <f>(AK1771/V_NK2!$T$18)*100</f>
        <v>#VALUE!</v>
      </c>
      <c r="AM1771" s="353" t="e">
        <f>AK1771-V_NK2!$T$11</f>
        <v>#VALUE!</v>
      </c>
      <c r="AN1771" s="353">
        <f>IFERROR((AK1771 - V_NK2!$X$12) / (V_NK2!$X$11- V_NK2!$X$12) * 100, 0)</f>
        <v>0</v>
      </c>
      <c r="AO1771" s="353">
        <v>427</v>
      </c>
      <c r="AP1771" s="353">
        <v>420</v>
      </c>
      <c r="AQ1771" s="353"/>
      <c r="AR1771" s="422"/>
      <c r="AS1771" s="361">
        <v>0.56666666666666665</v>
      </c>
      <c r="AT1771" s="426"/>
      <c r="AU1771" s="424"/>
      <c r="AV1771" s="361">
        <v>0.41039999999999999</v>
      </c>
      <c r="AW1771" s="425"/>
      <c r="AX1771" s="425"/>
      <c r="AY1771" s="425"/>
      <c r="AZ1771" s="361" t="str">
        <f>_xll.SRS1Splines.Functions25.Linear_Interp(V_NNG3A!$H$4:$H$12,V_NNG3A!$I$4:$I$12,BF1771)</f>
        <v>Error reading input X value(s): The value is not a number</v>
      </c>
      <c r="BA1771" s="361" t="e">
        <f>(AZ1771/V_NNG3A!$I$8)*100</f>
        <v>#VALUE!</v>
      </c>
      <c r="BB1771" s="353" t="str">
        <f>_xll.SRS1Splines.Functions25.Linear_Interp(V_NNG3A!$H$4:$H$12,V_NNG3A!$J$4:$J$12,BF1771)</f>
        <v>Error reading input X value(s): The value is not a number</v>
      </c>
      <c r="BC1771" s="353">
        <f>IFERROR((AZ1771-V_NNG3A!$J$20) / (V_NNG3A!$J$19-V_NNG3A!$J$20) * 100, 0)</f>
        <v>0</v>
      </c>
      <c r="BD1771" s="353">
        <v>1050</v>
      </c>
      <c r="BE1771" s="353">
        <v>1047</v>
      </c>
      <c r="BF1771" s="428"/>
      <c r="BG1771" s="361">
        <v>0.14333333333333334</v>
      </c>
      <c r="BH1771" s="426"/>
      <c r="BI1771" s="424"/>
      <c r="BJ1771" s="361">
        <v>1.5059519999999997</v>
      </c>
      <c r="BK1771" s="425"/>
      <c r="BL1771" s="425"/>
      <c r="BM1771" s="425">
        <f t="shared" si="29"/>
        <v>0</v>
      </c>
      <c r="BN1771" s="361" t="str">
        <f>_xll.SRS1Splines.Functions25.Linear_Interp(V_XNN1!$K$3:$K$8,V_XNN1!$L$3:$L$8,BT1771)</f>
        <v>Error reading input X value(s): The value is not a number</v>
      </c>
      <c r="BO1771" s="361" t="e">
        <f>(BN1771/V_XNN1!$L$7)*100</f>
        <v>#VALUE!</v>
      </c>
      <c r="BP1771" s="353" t="str">
        <f>_xll.SRS1Splines.Functions25.Linear_Interp(V_XNN1!$K$3:$K$8,V_XNN1!$M$3:$M$8,BT1771)</f>
        <v>Error reading input X value(s): The value is not a number</v>
      </c>
      <c r="BQ1771" s="353">
        <f>IFERROR((BN1771 - V_XNN1!$M$16) / (V_XNN1!$M$15- V_XNN1!$M$16) * 100, 0)</f>
        <v>0</v>
      </c>
      <c r="BR1771" s="353">
        <v>252</v>
      </c>
      <c r="BS1771" s="353">
        <v>249</v>
      </c>
      <c r="BT1771" s="428"/>
      <c r="BU1771" s="361">
        <v>0.24138979999999999</v>
      </c>
      <c r="BV1771" s="426"/>
      <c r="BW1771" s="424"/>
      <c r="BX1771" s="361">
        <v>0.33734879999999995</v>
      </c>
      <c r="BY1771" s="425"/>
      <c r="BZ1771" s="425"/>
      <c r="CA1771" s="425"/>
      <c r="CB1771" s="361" t="str">
        <f>_xll.SRS1Splines.Functions25.Linear_Interp(V_NSPC!$N$4:$N$67,V_NSPC!$P$4:$P$67,CI1771)</f>
        <v>Error reading input X value(s): The value is not a number</v>
      </c>
      <c r="CC1771" s="361" t="e">
        <f>(CB1771/V_NSPC!$T$5)*100</f>
        <v>#VALUE!</v>
      </c>
      <c r="CD1771" s="353" t="e">
        <f>CB1771-V_NSPC!$T$6</f>
        <v>#VALUE!</v>
      </c>
      <c r="CE1771" s="361">
        <f>IFERROR((CB1771 - V_NSPC!$T$6) / (V_NSPC!$T$5- V_NSPC!$T$6) * 100, 0)</f>
        <v>0</v>
      </c>
      <c r="CF1771" s="361">
        <v>995</v>
      </c>
      <c r="CG1771" s="361">
        <v>955</v>
      </c>
      <c r="CH1771" s="361"/>
      <c r="CI1771" s="429"/>
      <c r="CJ1771" s="361"/>
      <c r="CK1771" s="426"/>
      <c r="CL1771" s="424"/>
      <c r="CM1771" s="361">
        <v>0.33734879999999995</v>
      </c>
      <c r="CN1771" s="425"/>
      <c r="CO1771" s="425"/>
      <c r="CP1771" s="425"/>
      <c r="CQ1771" s="361" t="str">
        <f>_xll.SRS1Splines.Functions25.Linear_Interp(V_NSPC!$X$4:$X$46,V_NSPC!$Z$4:$Z$46,CX1771)</f>
        <v>Error reading input X value(s): The value is not a number</v>
      </c>
      <c r="CR1771" s="361" t="e">
        <f>(CQ1771/V_NSPC!$AD$5)*100</f>
        <v>#VALUE!</v>
      </c>
      <c r="CS1771" s="353" t="e">
        <f>CQ1771-V_NSPC!$AD$6</f>
        <v>#VALUE!</v>
      </c>
      <c r="CT1771" s="361">
        <f>IFERROR((CQ1771 - V_NSPC!$AD$6) / (V_NSPC!$AD$5- V_NSPC!$AD$6) * 100, 0)</f>
        <v>0</v>
      </c>
      <c r="CU1771" s="361">
        <v>909</v>
      </c>
      <c r="CV1771" s="361">
        <v>905</v>
      </c>
      <c r="CW1771" s="361"/>
      <c r="CX1771" s="429"/>
      <c r="CY1771" s="361">
        <v>0.59110000000000007</v>
      </c>
      <c r="CZ1771" s="426"/>
    </row>
    <row r="1772" spans="1:104">
      <c r="A1772" s="352">
        <v>46331</v>
      </c>
      <c r="B1772" s="430"/>
      <c r="C1772" s="420">
        <v>1.8153333333333335</v>
      </c>
      <c r="D1772" s="421"/>
      <c r="E1772" s="421"/>
      <c r="F1772" s="421"/>
      <c r="G1772" s="361" t="e">
        <f>_xll.SRS1Splines.Functions25.Linear_Interp(V_NEM!$R$687:$R$703,V_NEM!$T$687:$T$703,M1772)+_xll.SRS1Splines.Functions25.Linear_Interp(V_NEM!$AB$687:$AB$703,V_NEM!$AD$687:$AD$703,N1772)</f>
        <v>#VALUE!</v>
      </c>
      <c r="H1772" s="353" t="e">
        <f>(G1772/(V_NEM!$T$696+V_NEM!$AD$696))*100</f>
        <v>#VALUE!</v>
      </c>
      <c r="I1772" s="353" t="e">
        <f>G1772-(V_NEM!$T$694+V_NEM!$AD$694)</f>
        <v>#VALUE!</v>
      </c>
      <c r="J1772" s="353">
        <f>((IFERROR((_xll.SRS1Splines.Functions25.Linear_Interp(V_NEM!$R$687:$R$703,V_NEM!$T$687:$T$703,M1772) - V_NEM!$X$689) / (V_NEM!$X$688- V_NEM!$X$689) * 100, 0))+(IFERROR((_xll.SRS1Splines.Functions25.Linear_Interp(V_NEM!$AB$687:$AB$703,V_NEM!$AD$687:$AD$703,N1772) - V_NEM!$AH$689) / (V_NEM!$AH$688- V_NEM!$AH$689) * 100, 0)))/2</f>
        <v>0</v>
      </c>
      <c r="K1772" s="353">
        <v>784.3</v>
      </c>
      <c r="L1772" s="353">
        <v>781.8</v>
      </c>
      <c r="M1772" s="422"/>
      <c r="N1772" s="422"/>
      <c r="O1772" s="361">
        <v>1.5239414666666666</v>
      </c>
      <c r="P1772" s="423"/>
      <c r="Q1772" s="424"/>
      <c r="R1772" s="361">
        <v>2.4449999999999998</v>
      </c>
      <c r="S1772" s="425"/>
      <c r="T1772" s="425"/>
      <c r="U1772" s="425"/>
      <c r="V1772" s="361" t="str">
        <f>_xll.SRS1Splines.Functions25.Linear_Interp(V_NK3!$P$8:$P$32,V_NK3!$R$8:$R$32,AC1772)</f>
        <v>Error reading input X value(s): The value is not a number</v>
      </c>
      <c r="W1772" s="361" t="e">
        <f>(V1772/V_NK3!$R$28)*100</f>
        <v>#VALUE!</v>
      </c>
      <c r="X1772" s="353" t="e">
        <f>V1772-V_NK3!$R$8</f>
        <v>#VALUE!</v>
      </c>
      <c r="Y1772" s="353">
        <f>IFERROR((V1772 - V_NK3!$V$10) / (V_NK3!$V$9- V_NK3!$V$10) * 100, 0)</f>
        <v>0</v>
      </c>
      <c r="Z1772" s="353">
        <v>541.79999999999995</v>
      </c>
      <c r="AA1772" s="353">
        <v>521</v>
      </c>
      <c r="AB1772" s="361">
        <v>529.10553272462471</v>
      </c>
      <c r="AC1772" s="422"/>
      <c r="AD1772" s="353">
        <v>0.4</v>
      </c>
      <c r="AE1772" s="426"/>
      <c r="AF1772" s="427"/>
      <c r="AG1772" s="361">
        <v>0.81633333333333324</v>
      </c>
      <c r="AH1772" s="425"/>
      <c r="AI1772" s="425"/>
      <c r="AJ1772" s="425"/>
      <c r="AK1772" s="361" t="str">
        <f>_xll.SRS1Splines.Functions25.Linear_Interp(V_NK2!$R$10:$R$21,V_NK2!$T$10:$T$21,AR1772)</f>
        <v>Error reading input X value(s): The value is not a number</v>
      </c>
      <c r="AL1772" s="361" t="e">
        <f>(AK1772/V_NK2!$T$18)*100</f>
        <v>#VALUE!</v>
      </c>
      <c r="AM1772" s="353" t="e">
        <f>AK1772-V_NK2!$T$11</f>
        <v>#VALUE!</v>
      </c>
      <c r="AN1772" s="353">
        <f>IFERROR((AK1772 - V_NK2!$X$12) / (V_NK2!$X$11- V_NK2!$X$12) * 100, 0)</f>
        <v>0</v>
      </c>
      <c r="AO1772" s="353">
        <v>427</v>
      </c>
      <c r="AP1772" s="353">
        <v>420</v>
      </c>
      <c r="AQ1772" s="353"/>
      <c r="AR1772" s="422"/>
      <c r="AS1772" s="361">
        <v>0.56666666666666665</v>
      </c>
      <c r="AT1772" s="426"/>
      <c r="AU1772" s="424"/>
      <c r="AV1772" s="361">
        <v>0.41039999999999999</v>
      </c>
      <c r="AW1772" s="425"/>
      <c r="AX1772" s="425"/>
      <c r="AY1772" s="425"/>
      <c r="AZ1772" s="361" t="str">
        <f>_xll.SRS1Splines.Functions25.Linear_Interp(V_NNG3A!$H$4:$H$12,V_NNG3A!$I$4:$I$12,BF1772)</f>
        <v>Error reading input X value(s): The value is not a number</v>
      </c>
      <c r="BA1772" s="361" t="e">
        <f>(AZ1772/V_NNG3A!$I$8)*100</f>
        <v>#VALUE!</v>
      </c>
      <c r="BB1772" s="353" t="str">
        <f>_xll.SRS1Splines.Functions25.Linear_Interp(V_NNG3A!$H$4:$H$12,V_NNG3A!$J$4:$J$12,BF1772)</f>
        <v>Error reading input X value(s): The value is not a number</v>
      </c>
      <c r="BC1772" s="353">
        <f>IFERROR((AZ1772-V_NNG3A!$J$20) / (V_NNG3A!$J$19-V_NNG3A!$J$20) * 100, 0)</f>
        <v>0</v>
      </c>
      <c r="BD1772" s="353">
        <v>1050</v>
      </c>
      <c r="BE1772" s="353">
        <v>1047</v>
      </c>
      <c r="BF1772" s="428"/>
      <c r="BG1772" s="361">
        <v>0.14333333333333334</v>
      </c>
      <c r="BH1772" s="426"/>
      <c r="BI1772" s="424"/>
      <c r="BJ1772" s="361">
        <v>1.5059519999999997</v>
      </c>
      <c r="BK1772" s="425"/>
      <c r="BL1772" s="425"/>
      <c r="BM1772" s="425">
        <f t="shared" si="29"/>
        <v>0</v>
      </c>
      <c r="BN1772" s="361" t="str">
        <f>_xll.SRS1Splines.Functions25.Linear_Interp(V_XNN1!$K$3:$K$8,V_XNN1!$L$3:$L$8,BT1772)</f>
        <v>Error reading input X value(s): The value is not a number</v>
      </c>
      <c r="BO1772" s="361" t="e">
        <f>(BN1772/V_XNN1!$L$7)*100</f>
        <v>#VALUE!</v>
      </c>
      <c r="BP1772" s="353" t="str">
        <f>_xll.SRS1Splines.Functions25.Linear_Interp(V_XNN1!$K$3:$K$8,V_XNN1!$M$3:$M$8,BT1772)</f>
        <v>Error reading input X value(s): The value is not a number</v>
      </c>
      <c r="BQ1772" s="353">
        <f>IFERROR((BN1772 - V_XNN1!$M$16) / (V_XNN1!$M$15- V_XNN1!$M$16) * 100, 0)</f>
        <v>0</v>
      </c>
      <c r="BR1772" s="353">
        <v>252</v>
      </c>
      <c r="BS1772" s="353">
        <v>249</v>
      </c>
      <c r="BT1772" s="428"/>
      <c r="BU1772" s="361">
        <v>0.24138979999999999</v>
      </c>
      <c r="BV1772" s="426"/>
      <c r="BW1772" s="424"/>
      <c r="BX1772" s="361">
        <v>0.33734879999999995</v>
      </c>
      <c r="BY1772" s="425"/>
      <c r="BZ1772" s="425"/>
      <c r="CA1772" s="425"/>
      <c r="CB1772" s="361" t="str">
        <f>_xll.SRS1Splines.Functions25.Linear_Interp(V_NSPC!$N$4:$N$67,V_NSPC!$P$4:$P$67,CI1772)</f>
        <v>Error reading input X value(s): The value is not a number</v>
      </c>
      <c r="CC1772" s="361" t="e">
        <f>(CB1772/V_NSPC!$T$5)*100</f>
        <v>#VALUE!</v>
      </c>
      <c r="CD1772" s="353" t="e">
        <f>CB1772-V_NSPC!$T$6</f>
        <v>#VALUE!</v>
      </c>
      <c r="CE1772" s="361">
        <f>IFERROR((CB1772 - V_NSPC!$T$6) / (V_NSPC!$T$5- V_NSPC!$T$6) * 100, 0)</f>
        <v>0</v>
      </c>
      <c r="CF1772" s="361">
        <v>995</v>
      </c>
      <c r="CG1772" s="361">
        <v>955</v>
      </c>
      <c r="CH1772" s="361"/>
      <c r="CI1772" s="429"/>
      <c r="CJ1772" s="361"/>
      <c r="CK1772" s="426"/>
      <c r="CL1772" s="424"/>
      <c r="CM1772" s="361">
        <v>0.33734879999999995</v>
      </c>
      <c r="CN1772" s="425"/>
      <c r="CO1772" s="425"/>
      <c r="CP1772" s="425"/>
      <c r="CQ1772" s="361" t="str">
        <f>_xll.SRS1Splines.Functions25.Linear_Interp(V_NSPC!$X$4:$X$46,V_NSPC!$Z$4:$Z$46,CX1772)</f>
        <v>Error reading input X value(s): The value is not a number</v>
      </c>
      <c r="CR1772" s="361" t="e">
        <f>(CQ1772/V_NSPC!$AD$5)*100</f>
        <v>#VALUE!</v>
      </c>
      <c r="CS1772" s="353" t="e">
        <f>CQ1772-V_NSPC!$AD$6</f>
        <v>#VALUE!</v>
      </c>
      <c r="CT1772" s="361">
        <f>IFERROR((CQ1772 - V_NSPC!$AD$6) / (V_NSPC!$AD$5- V_NSPC!$AD$6) * 100, 0)</f>
        <v>0</v>
      </c>
      <c r="CU1772" s="361">
        <v>909</v>
      </c>
      <c r="CV1772" s="361">
        <v>905</v>
      </c>
      <c r="CW1772" s="361"/>
      <c r="CX1772" s="429"/>
      <c r="CY1772" s="361">
        <v>0.59110000000000007</v>
      </c>
      <c r="CZ1772" s="426"/>
    </row>
    <row r="1773" spans="1:104">
      <c r="A1773" s="352">
        <v>46332</v>
      </c>
      <c r="B1773" s="430"/>
      <c r="C1773" s="420">
        <v>1.8153333333333335</v>
      </c>
      <c r="D1773" s="421"/>
      <c r="E1773" s="421"/>
      <c r="F1773" s="421"/>
      <c r="G1773" s="361" t="e">
        <f>_xll.SRS1Splines.Functions25.Linear_Interp(V_NEM!$R$687:$R$703,V_NEM!$T$687:$T$703,M1773)+_xll.SRS1Splines.Functions25.Linear_Interp(V_NEM!$AB$687:$AB$703,V_NEM!$AD$687:$AD$703,N1773)</f>
        <v>#VALUE!</v>
      </c>
      <c r="H1773" s="353" t="e">
        <f>(G1773/(V_NEM!$T$696+V_NEM!$AD$696))*100</f>
        <v>#VALUE!</v>
      </c>
      <c r="I1773" s="353" t="e">
        <f>G1773-(V_NEM!$T$694+V_NEM!$AD$694)</f>
        <v>#VALUE!</v>
      </c>
      <c r="J1773" s="353">
        <f>((IFERROR((_xll.SRS1Splines.Functions25.Linear_Interp(V_NEM!$R$687:$R$703,V_NEM!$T$687:$T$703,M1773) - V_NEM!$X$689) / (V_NEM!$X$688- V_NEM!$X$689) * 100, 0))+(IFERROR((_xll.SRS1Splines.Functions25.Linear_Interp(V_NEM!$AB$687:$AB$703,V_NEM!$AD$687:$AD$703,N1773) - V_NEM!$AH$689) / (V_NEM!$AH$688- V_NEM!$AH$689) * 100, 0)))/2</f>
        <v>0</v>
      </c>
      <c r="K1773" s="353">
        <v>784.3</v>
      </c>
      <c r="L1773" s="353">
        <v>781.8</v>
      </c>
      <c r="M1773" s="422"/>
      <c r="N1773" s="422"/>
      <c r="O1773" s="361">
        <v>1.5239414666666666</v>
      </c>
      <c r="P1773" s="423"/>
      <c r="Q1773" s="424"/>
      <c r="R1773" s="361">
        <v>2.4449999999999998</v>
      </c>
      <c r="S1773" s="425"/>
      <c r="T1773" s="425"/>
      <c r="U1773" s="425"/>
      <c r="V1773" s="361" t="str">
        <f>_xll.SRS1Splines.Functions25.Linear_Interp(V_NK3!$P$8:$P$32,V_NK3!$R$8:$R$32,AC1773)</f>
        <v>Error reading input X value(s): The value is not a number</v>
      </c>
      <c r="W1773" s="361" t="e">
        <f>(V1773/V_NK3!$R$28)*100</f>
        <v>#VALUE!</v>
      </c>
      <c r="X1773" s="353" t="e">
        <f>V1773-V_NK3!$R$8</f>
        <v>#VALUE!</v>
      </c>
      <c r="Y1773" s="353">
        <f>IFERROR((V1773 - V_NK3!$V$10) / (V_NK3!$V$9- V_NK3!$V$10) * 100, 0)</f>
        <v>0</v>
      </c>
      <c r="Z1773" s="353">
        <v>541.79999999999995</v>
      </c>
      <c r="AA1773" s="353">
        <v>521</v>
      </c>
      <c r="AB1773" s="361">
        <v>529.10553272462471</v>
      </c>
      <c r="AC1773" s="422"/>
      <c r="AD1773" s="353">
        <v>0.4</v>
      </c>
      <c r="AE1773" s="426"/>
      <c r="AF1773" s="427"/>
      <c r="AG1773" s="361">
        <v>0.81633333333333324</v>
      </c>
      <c r="AH1773" s="425"/>
      <c r="AI1773" s="425"/>
      <c r="AJ1773" s="425"/>
      <c r="AK1773" s="361" t="str">
        <f>_xll.SRS1Splines.Functions25.Linear_Interp(V_NK2!$R$10:$R$21,V_NK2!$T$10:$T$21,AR1773)</f>
        <v>Error reading input X value(s): The value is not a number</v>
      </c>
      <c r="AL1773" s="361" t="e">
        <f>(AK1773/V_NK2!$T$18)*100</f>
        <v>#VALUE!</v>
      </c>
      <c r="AM1773" s="353" t="e">
        <f>AK1773-V_NK2!$T$11</f>
        <v>#VALUE!</v>
      </c>
      <c r="AN1773" s="353">
        <f>IFERROR((AK1773 - V_NK2!$X$12) / (V_NK2!$X$11- V_NK2!$X$12) * 100, 0)</f>
        <v>0</v>
      </c>
      <c r="AO1773" s="353">
        <v>427</v>
      </c>
      <c r="AP1773" s="353">
        <v>420</v>
      </c>
      <c r="AQ1773" s="353"/>
      <c r="AR1773" s="422"/>
      <c r="AS1773" s="361">
        <v>0.56666666666666665</v>
      </c>
      <c r="AT1773" s="426"/>
      <c r="AU1773" s="424"/>
      <c r="AV1773" s="361">
        <v>0.41039999999999999</v>
      </c>
      <c r="AW1773" s="425"/>
      <c r="AX1773" s="425"/>
      <c r="AY1773" s="425"/>
      <c r="AZ1773" s="361" t="str">
        <f>_xll.SRS1Splines.Functions25.Linear_Interp(V_NNG3A!$H$4:$H$12,V_NNG3A!$I$4:$I$12,BF1773)</f>
        <v>Error reading input X value(s): The value is not a number</v>
      </c>
      <c r="BA1773" s="361" t="e">
        <f>(AZ1773/V_NNG3A!$I$8)*100</f>
        <v>#VALUE!</v>
      </c>
      <c r="BB1773" s="353" t="str">
        <f>_xll.SRS1Splines.Functions25.Linear_Interp(V_NNG3A!$H$4:$H$12,V_NNG3A!$J$4:$J$12,BF1773)</f>
        <v>Error reading input X value(s): The value is not a number</v>
      </c>
      <c r="BC1773" s="353">
        <f>IFERROR((AZ1773-V_NNG3A!$J$20) / (V_NNG3A!$J$19-V_NNG3A!$J$20) * 100, 0)</f>
        <v>0</v>
      </c>
      <c r="BD1773" s="353">
        <v>1050</v>
      </c>
      <c r="BE1773" s="353">
        <v>1047</v>
      </c>
      <c r="BF1773" s="428"/>
      <c r="BG1773" s="361">
        <v>0.14333333333333334</v>
      </c>
      <c r="BH1773" s="426"/>
      <c r="BI1773" s="424"/>
      <c r="BJ1773" s="361">
        <v>1.5059519999999997</v>
      </c>
      <c r="BK1773" s="425"/>
      <c r="BL1773" s="425"/>
      <c r="BM1773" s="425">
        <f t="shared" si="29"/>
        <v>0</v>
      </c>
      <c r="BN1773" s="361" t="str">
        <f>_xll.SRS1Splines.Functions25.Linear_Interp(V_XNN1!$K$3:$K$8,V_XNN1!$L$3:$L$8,BT1773)</f>
        <v>Error reading input X value(s): The value is not a number</v>
      </c>
      <c r="BO1773" s="361" t="e">
        <f>(BN1773/V_XNN1!$L$7)*100</f>
        <v>#VALUE!</v>
      </c>
      <c r="BP1773" s="353" t="str">
        <f>_xll.SRS1Splines.Functions25.Linear_Interp(V_XNN1!$K$3:$K$8,V_XNN1!$M$3:$M$8,BT1773)</f>
        <v>Error reading input X value(s): The value is not a number</v>
      </c>
      <c r="BQ1773" s="353">
        <f>IFERROR((BN1773 - V_XNN1!$M$16) / (V_XNN1!$M$15- V_XNN1!$M$16) * 100, 0)</f>
        <v>0</v>
      </c>
      <c r="BR1773" s="353">
        <v>252</v>
      </c>
      <c r="BS1773" s="353">
        <v>249</v>
      </c>
      <c r="BT1773" s="428"/>
      <c r="BU1773" s="361">
        <v>0.24138979999999999</v>
      </c>
      <c r="BV1773" s="426"/>
      <c r="BW1773" s="424"/>
      <c r="BX1773" s="361">
        <v>0.33734879999999995</v>
      </c>
      <c r="BY1773" s="425"/>
      <c r="BZ1773" s="425"/>
      <c r="CA1773" s="425"/>
      <c r="CB1773" s="361" t="str">
        <f>_xll.SRS1Splines.Functions25.Linear_Interp(V_NSPC!$N$4:$N$67,V_NSPC!$P$4:$P$67,CI1773)</f>
        <v>Error reading input X value(s): The value is not a number</v>
      </c>
      <c r="CC1773" s="361" t="e">
        <f>(CB1773/V_NSPC!$T$5)*100</f>
        <v>#VALUE!</v>
      </c>
      <c r="CD1773" s="353" t="e">
        <f>CB1773-V_NSPC!$T$6</f>
        <v>#VALUE!</v>
      </c>
      <c r="CE1773" s="361">
        <f>IFERROR((CB1773 - V_NSPC!$T$6) / (V_NSPC!$T$5- V_NSPC!$T$6) * 100, 0)</f>
        <v>0</v>
      </c>
      <c r="CF1773" s="361">
        <v>995</v>
      </c>
      <c r="CG1773" s="361">
        <v>955</v>
      </c>
      <c r="CH1773" s="361"/>
      <c r="CI1773" s="429"/>
      <c r="CJ1773" s="361"/>
      <c r="CK1773" s="426"/>
      <c r="CL1773" s="424"/>
      <c r="CM1773" s="361">
        <v>0.33734879999999995</v>
      </c>
      <c r="CN1773" s="425"/>
      <c r="CO1773" s="425"/>
      <c r="CP1773" s="425"/>
      <c r="CQ1773" s="361" t="str">
        <f>_xll.SRS1Splines.Functions25.Linear_Interp(V_NSPC!$X$4:$X$46,V_NSPC!$Z$4:$Z$46,CX1773)</f>
        <v>Error reading input X value(s): The value is not a number</v>
      </c>
      <c r="CR1773" s="361" t="e">
        <f>(CQ1773/V_NSPC!$AD$5)*100</f>
        <v>#VALUE!</v>
      </c>
      <c r="CS1773" s="353" t="e">
        <f>CQ1773-V_NSPC!$AD$6</f>
        <v>#VALUE!</v>
      </c>
      <c r="CT1773" s="361">
        <f>IFERROR((CQ1773 - V_NSPC!$AD$6) / (V_NSPC!$AD$5- V_NSPC!$AD$6) * 100, 0)</f>
        <v>0</v>
      </c>
      <c r="CU1773" s="361">
        <v>909</v>
      </c>
      <c r="CV1773" s="361">
        <v>905</v>
      </c>
      <c r="CW1773" s="361"/>
      <c r="CX1773" s="429"/>
      <c r="CY1773" s="361">
        <v>0.59110000000000007</v>
      </c>
      <c r="CZ1773" s="426"/>
    </row>
    <row r="1774" spans="1:104">
      <c r="A1774" s="352">
        <v>46333</v>
      </c>
      <c r="B1774" s="430"/>
      <c r="C1774" s="420">
        <v>1.8153333333333335</v>
      </c>
      <c r="D1774" s="421"/>
      <c r="E1774" s="421"/>
      <c r="F1774" s="421"/>
      <c r="G1774" s="361" t="e">
        <f>_xll.SRS1Splines.Functions25.Linear_Interp(V_NEM!$R$687:$R$703,V_NEM!$T$687:$T$703,M1774)+_xll.SRS1Splines.Functions25.Linear_Interp(V_NEM!$AB$687:$AB$703,V_NEM!$AD$687:$AD$703,N1774)</f>
        <v>#VALUE!</v>
      </c>
      <c r="H1774" s="353" t="e">
        <f>(G1774/(V_NEM!$T$696+V_NEM!$AD$696))*100</f>
        <v>#VALUE!</v>
      </c>
      <c r="I1774" s="353" t="e">
        <f>G1774-(V_NEM!$T$694+V_NEM!$AD$694)</f>
        <v>#VALUE!</v>
      </c>
      <c r="J1774" s="353">
        <f>((IFERROR((_xll.SRS1Splines.Functions25.Linear_Interp(V_NEM!$R$687:$R$703,V_NEM!$T$687:$T$703,M1774) - V_NEM!$X$689) / (V_NEM!$X$688- V_NEM!$X$689) * 100, 0))+(IFERROR((_xll.SRS1Splines.Functions25.Linear_Interp(V_NEM!$AB$687:$AB$703,V_NEM!$AD$687:$AD$703,N1774) - V_NEM!$AH$689) / (V_NEM!$AH$688- V_NEM!$AH$689) * 100, 0)))/2</f>
        <v>0</v>
      </c>
      <c r="K1774" s="353">
        <v>784.3</v>
      </c>
      <c r="L1774" s="353">
        <v>781.8</v>
      </c>
      <c r="M1774" s="422"/>
      <c r="N1774" s="422"/>
      <c r="O1774" s="361">
        <v>1.5239414666666666</v>
      </c>
      <c r="P1774" s="423"/>
      <c r="Q1774" s="424"/>
      <c r="R1774" s="361">
        <v>2.4449999999999998</v>
      </c>
      <c r="S1774" s="425"/>
      <c r="T1774" s="425"/>
      <c r="U1774" s="425"/>
      <c r="V1774" s="361" t="str">
        <f>_xll.SRS1Splines.Functions25.Linear_Interp(V_NK3!$P$8:$P$32,V_NK3!$R$8:$R$32,AC1774)</f>
        <v>Error reading input X value(s): The value is not a number</v>
      </c>
      <c r="W1774" s="361" t="e">
        <f>(V1774/V_NK3!$R$28)*100</f>
        <v>#VALUE!</v>
      </c>
      <c r="X1774" s="353" t="e">
        <f>V1774-V_NK3!$R$8</f>
        <v>#VALUE!</v>
      </c>
      <c r="Y1774" s="353">
        <f>IFERROR((V1774 - V_NK3!$V$10) / (V_NK3!$V$9- V_NK3!$V$10) * 100, 0)</f>
        <v>0</v>
      </c>
      <c r="Z1774" s="353">
        <v>541.79999999999995</v>
      </c>
      <c r="AA1774" s="353">
        <v>521</v>
      </c>
      <c r="AB1774" s="361">
        <v>529.10553272462471</v>
      </c>
      <c r="AC1774" s="422"/>
      <c r="AD1774" s="353">
        <v>0.4</v>
      </c>
      <c r="AE1774" s="426"/>
      <c r="AF1774" s="427"/>
      <c r="AG1774" s="361">
        <v>0.81633333333333324</v>
      </c>
      <c r="AH1774" s="425"/>
      <c r="AI1774" s="425"/>
      <c r="AJ1774" s="425"/>
      <c r="AK1774" s="361" t="str">
        <f>_xll.SRS1Splines.Functions25.Linear_Interp(V_NK2!$R$10:$R$21,V_NK2!$T$10:$T$21,AR1774)</f>
        <v>Error reading input X value(s): The value is not a number</v>
      </c>
      <c r="AL1774" s="361" t="e">
        <f>(AK1774/V_NK2!$T$18)*100</f>
        <v>#VALUE!</v>
      </c>
      <c r="AM1774" s="353" t="e">
        <f>AK1774-V_NK2!$T$11</f>
        <v>#VALUE!</v>
      </c>
      <c r="AN1774" s="353">
        <f>IFERROR((AK1774 - V_NK2!$X$12) / (V_NK2!$X$11- V_NK2!$X$12) * 100, 0)</f>
        <v>0</v>
      </c>
      <c r="AO1774" s="353">
        <v>427</v>
      </c>
      <c r="AP1774" s="353">
        <v>420</v>
      </c>
      <c r="AQ1774" s="353"/>
      <c r="AR1774" s="422"/>
      <c r="AS1774" s="361">
        <v>0.56666666666666665</v>
      </c>
      <c r="AT1774" s="426"/>
      <c r="AU1774" s="424"/>
      <c r="AV1774" s="361">
        <v>0.41039999999999999</v>
      </c>
      <c r="AW1774" s="425"/>
      <c r="AX1774" s="425"/>
      <c r="AY1774" s="425"/>
      <c r="AZ1774" s="361" t="str">
        <f>_xll.SRS1Splines.Functions25.Linear_Interp(V_NNG3A!$H$4:$H$12,V_NNG3A!$I$4:$I$12,BF1774)</f>
        <v>Error reading input X value(s): The value is not a number</v>
      </c>
      <c r="BA1774" s="361" t="e">
        <f>(AZ1774/V_NNG3A!$I$8)*100</f>
        <v>#VALUE!</v>
      </c>
      <c r="BB1774" s="353" t="str">
        <f>_xll.SRS1Splines.Functions25.Linear_Interp(V_NNG3A!$H$4:$H$12,V_NNG3A!$J$4:$J$12,BF1774)</f>
        <v>Error reading input X value(s): The value is not a number</v>
      </c>
      <c r="BC1774" s="353">
        <f>IFERROR((AZ1774-V_NNG3A!$J$20) / (V_NNG3A!$J$19-V_NNG3A!$J$20) * 100, 0)</f>
        <v>0</v>
      </c>
      <c r="BD1774" s="353">
        <v>1050</v>
      </c>
      <c r="BE1774" s="353">
        <v>1047</v>
      </c>
      <c r="BF1774" s="428"/>
      <c r="BG1774" s="361">
        <v>0.14333333333333334</v>
      </c>
      <c r="BH1774" s="426"/>
      <c r="BI1774" s="424"/>
      <c r="BJ1774" s="361">
        <v>1.5059519999999997</v>
      </c>
      <c r="BK1774" s="425"/>
      <c r="BL1774" s="425"/>
      <c r="BM1774" s="425">
        <f t="shared" si="29"/>
        <v>0</v>
      </c>
      <c r="BN1774" s="361" t="str">
        <f>_xll.SRS1Splines.Functions25.Linear_Interp(V_XNN1!$K$3:$K$8,V_XNN1!$L$3:$L$8,BT1774)</f>
        <v>Error reading input X value(s): The value is not a number</v>
      </c>
      <c r="BO1774" s="361" t="e">
        <f>(BN1774/V_XNN1!$L$7)*100</f>
        <v>#VALUE!</v>
      </c>
      <c r="BP1774" s="353" t="str">
        <f>_xll.SRS1Splines.Functions25.Linear_Interp(V_XNN1!$K$3:$K$8,V_XNN1!$M$3:$M$8,BT1774)</f>
        <v>Error reading input X value(s): The value is not a number</v>
      </c>
      <c r="BQ1774" s="353">
        <f>IFERROR((BN1774 - V_XNN1!$M$16) / (V_XNN1!$M$15- V_XNN1!$M$16) * 100, 0)</f>
        <v>0</v>
      </c>
      <c r="BR1774" s="353">
        <v>252</v>
      </c>
      <c r="BS1774" s="353">
        <v>249</v>
      </c>
      <c r="BT1774" s="428"/>
      <c r="BU1774" s="361">
        <v>0.24138979999999999</v>
      </c>
      <c r="BV1774" s="426"/>
      <c r="BW1774" s="424"/>
      <c r="BX1774" s="361">
        <v>0.33734879999999995</v>
      </c>
      <c r="BY1774" s="425"/>
      <c r="BZ1774" s="425"/>
      <c r="CA1774" s="425"/>
      <c r="CB1774" s="361" t="str">
        <f>_xll.SRS1Splines.Functions25.Linear_Interp(V_NSPC!$N$4:$N$67,V_NSPC!$P$4:$P$67,CI1774)</f>
        <v>Error reading input X value(s): The value is not a number</v>
      </c>
      <c r="CC1774" s="361" t="e">
        <f>(CB1774/V_NSPC!$T$5)*100</f>
        <v>#VALUE!</v>
      </c>
      <c r="CD1774" s="353" t="e">
        <f>CB1774-V_NSPC!$T$6</f>
        <v>#VALUE!</v>
      </c>
      <c r="CE1774" s="361">
        <f>IFERROR((CB1774 - V_NSPC!$T$6) / (V_NSPC!$T$5- V_NSPC!$T$6) * 100, 0)</f>
        <v>0</v>
      </c>
      <c r="CF1774" s="361">
        <v>995</v>
      </c>
      <c r="CG1774" s="361">
        <v>955</v>
      </c>
      <c r="CH1774" s="361"/>
      <c r="CI1774" s="429"/>
      <c r="CJ1774" s="361"/>
      <c r="CK1774" s="426"/>
      <c r="CL1774" s="424"/>
      <c r="CM1774" s="361">
        <v>0.33734879999999995</v>
      </c>
      <c r="CN1774" s="425"/>
      <c r="CO1774" s="425"/>
      <c r="CP1774" s="425"/>
      <c r="CQ1774" s="361" t="str">
        <f>_xll.SRS1Splines.Functions25.Linear_Interp(V_NSPC!$X$4:$X$46,V_NSPC!$Z$4:$Z$46,CX1774)</f>
        <v>Error reading input X value(s): The value is not a number</v>
      </c>
      <c r="CR1774" s="361" t="e">
        <f>(CQ1774/V_NSPC!$AD$5)*100</f>
        <v>#VALUE!</v>
      </c>
      <c r="CS1774" s="353" t="e">
        <f>CQ1774-V_NSPC!$AD$6</f>
        <v>#VALUE!</v>
      </c>
      <c r="CT1774" s="361">
        <f>IFERROR((CQ1774 - V_NSPC!$AD$6) / (V_NSPC!$AD$5- V_NSPC!$AD$6) * 100, 0)</f>
        <v>0</v>
      </c>
      <c r="CU1774" s="361">
        <v>909</v>
      </c>
      <c r="CV1774" s="361">
        <v>905</v>
      </c>
      <c r="CW1774" s="361"/>
      <c r="CX1774" s="429"/>
      <c r="CY1774" s="361">
        <v>0.59110000000000007</v>
      </c>
      <c r="CZ1774" s="426"/>
    </row>
    <row r="1775" spans="1:104">
      <c r="A1775" s="352">
        <v>46334</v>
      </c>
      <c r="B1775" s="430"/>
      <c r="C1775" s="420">
        <v>1.8153333333333335</v>
      </c>
      <c r="D1775" s="421"/>
      <c r="E1775" s="421"/>
      <c r="F1775" s="421"/>
      <c r="G1775" s="361" t="e">
        <f>_xll.SRS1Splines.Functions25.Linear_Interp(V_NEM!$R$687:$R$703,V_NEM!$T$687:$T$703,M1775)+_xll.SRS1Splines.Functions25.Linear_Interp(V_NEM!$AB$687:$AB$703,V_NEM!$AD$687:$AD$703,N1775)</f>
        <v>#VALUE!</v>
      </c>
      <c r="H1775" s="353" t="e">
        <f>(G1775/(V_NEM!$T$696+V_NEM!$AD$696))*100</f>
        <v>#VALUE!</v>
      </c>
      <c r="I1775" s="353" t="e">
        <f>G1775-(V_NEM!$T$694+V_NEM!$AD$694)</f>
        <v>#VALUE!</v>
      </c>
      <c r="J1775" s="353">
        <f>((IFERROR((_xll.SRS1Splines.Functions25.Linear_Interp(V_NEM!$R$687:$R$703,V_NEM!$T$687:$T$703,M1775) - V_NEM!$X$689) / (V_NEM!$X$688- V_NEM!$X$689) * 100, 0))+(IFERROR((_xll.SRS1Splines.Functions25.Linear_Interp(V_NEM!$AB$687:$AB$703,V_NEM!$AD$687:$AD$703,N1775) - V_NEM!$AH$689) / (V_NEM!$AH$688- V_NEM!$AH$689) * 100, 0)))/2</f>
        <v>0</v>
      </c>
      <c r="K1775" s="353">
        <v>784.3</v>
      </c>
      <c r="L1775" s="353">
        <v>781.8</v>
      </c>
      <c r="M1775" s="422"/>
      <c r="N1775" s="422"/>
      <c r="O1775" s="361">
        <v>1.5239414666666666</v>
      </c>
      <c r="P1775" s="423"/>
      <c r="Q1775" s="424"/>
      <c r="R1775" s="361">
        <v>2.4449999999999998</v>
      </c>
      <c r="S1775" s="425"/>
      <c r="T1775" s="425"/>
      <c r="U1775" s="425"/>
      <c r="V1775" s="361" t="str">
        <f>_xll.SRS1Splines.Functions25.Linear_Interp(V_NK3!$P$8:$P$32,V_NK3!$R$8:$R$32,AC1775)</f>
        <v>Error reading input X value(s): The value is not a number</v>
      </c>
      <c r="W1775" s="361" t="e">
        <f>(V1775/V_NK3!$R$28)*100</f>
        <v>#VALUE!</v>
      </c>
      <c r="X1775" s="353" t="e">
        <f>V1775-V_NK3!$R$8</f>
        <v>#VALUE!</v>
      </c>
      <c r="Y1775" s="353">
        <f>IFERROR((V1775 - V_NK3!$V$10) / (V_NK3!$V$9- V_NK3!$V$10) * 100, 0)</f>
        <v>0</v>
      </c>
      <c r="Z1775" s="353">
        <v>541.79999999999995</v>
      </c>
      <c r="AA1775" s="353">
        <v>521</v>
      </c>
      <c r="AB1775" s="361">
        <v>529.10553272462471</v>
      </c>
      <c r="AC1775" s="422"/>
      <c r="AD1775" s="353">
        <v>0.4</v>
      </c>
      <c r="AE1775" s="426"/>
      <c r="AF1775" s="427"/>
      <c r="AG1775" s="361">
        <v>0.81633333333333324</v>
      </c>
      <c r="AH1775" s="425"/>
      <c r="AI1775" s="425"/>
      <c r="AJ1775" s="425"/>
      <c r="AK1775" s="361" t="str">
        <f>_xll.SRS1Splines.Functions25.Linear_Interp(V_NK2!$R$10:$R$21,V_NK2!$T$10:$T$21,AR1775)</f>
        <v>Error reading input X value(s): The value is not a number</v>
      </c>
      <c r="AL1775" s="361" t="e">
        <f>(AK1775/V_NK2!$T$18)*100</f>
        <v>#VALUE!</v>
      </c>
      <c r="AM1775" s="353" t="e">
        <f>AK1775-V_NK2!$T$11</f>
        <v>#VALUE!</v>
      </c>
      <c r="AN1775" s="353">
        <f>IFERROR((AK1775 - V_NK2!$X$12) / (V_NK2!$X$11- V_NK2!$X$12) * 100, 0)</f>
        <v>0</v>
      </c>
      <c r="AO1775" s="353">
        <v>427</v>
      </c>
      <c r="AP1775" s="353">
        <v>420</v>
      </c>
      <c r="AQ1775" s="353"/>
      <c r="AR1775" s="422"/>
      <c r="AS1775" s="361">
        <v>0.56666666666666665</v>
      </c>
      <c r="AT1775" s="426"/>
      <c r="AU1775" s="424"/>
      <c r="AV1775" s="361">
        <v>0.41039999999999999</v>
      </c>
      <c r="AW1775" s="425"/>
      <c r="AX1775" s="425"/>
      <c r="AY1775" s="425"/>
      <c r="AZ1775" s="361" t="str">
        <f>_xll.SRS1Splines.Functions25.Linear_Interp(V_NNG3A!$H$4:$H$12,V_NNG3A!$I$4:$I$12,BF1775)</f>
        <v>Error reading input X value(s): The value is not a number</v>
      </c>
      <c r="BA1775" s="361" t="e">
        <f>(AZ1775/V_NNG3A!$I$8)*100</f>
        <v>#VALUE!</v>
      </c>
      <c r="BB1775" s="353" t="str">
        <f>_xll.SRS1Splines.Functions25.Linear_Interp(V_NNG3A!$H$4:$H$12,V_NNG3A!$J$4:$J$12,BF1775)</f>
        <v>Error reading input X value(s): The value is not a number</v>
      </c>
      <c r="BC1775" s="353">
        <f>IFERROR((AZ1775-V_NNG3A!$J$20) / (V_NNG3A!$J$19-V_NNG3A!$J$20) * 100, 0)</f>
        <v>0</v>
      </c>
      <c r="BD1775" s="353">
        <v>1050</v>
      </c>
      <c r="BE1775" s="353">
        <v>1047</v>
      </c>
      <c r="BF1775" s="428"/>
      <c r="BG1775" s="361">
        <v>0.14333333333333334</v>
      </c>
      <c r="BH1775" s="426"/>
      <c r="BI1775" s="424"/>
      <c r="BJ1775" s="361">
        <v>1.5059519999999997</v>
      </c>
      <c r="BK1775" s="425"/>
      <c r="BL1775" s="425"/>
      <c r="BM1775" s="425">
        <f t="shared" si="29"/>
        <v>0</v>
      </c>
      <c r="BN1775" s="361" t="str">
        <f>_xll.SRS1Splines.Functions25.Linear_Interp(V_XNN1!$K$3:$K$8,V_XNN1!$L$3:$L$8,BT1775)</f>
        <v>Error reading input X value(s): The value is not a number</v>
      </c>
      <c r="BO1775" s="361" t="e">
        <f>(BN1775/V_XNN1!$L$7)*100</f>
        <v>#VALUE!</v>
      </c>
      <c r="BP1775" s="353" t="str">
        <f>_xll.SRS1Splines.Functions25.Linear_Interp(V_XNN1!$K$3:$K$8,V_XNN1!$M$3:$M$8,BT1775)</f>
        <v>Error reading input X value(s): The value is not a number</v>
      </c>
      <c r="BQ1775" s="353">
        <f>IFERROR((BN1775 - V_XNN1!$M$16) / (V_XNN1!$M$15- V_XNN1!$M$16) * 100, 0)</f>
        <v>0</v>
      </c>
      <c r="BR1775" s="353">
        <v>252</v>
      </c>
      <c r="BS1775" s="353">
        <v>249</v>
      </c>
      <c r="BT1775" s="428"/>
      <c r="BU1775" s="361">
        <v>0.24138979999999999</v>
      </c>
      <c r="BV1775" s="426"/>
      <c r="BW1775" s="424"/>
      <c r="BX1775" s="361">
        <v>0.33734879999999995</v>
      </c>
      <c r="BY1775" s="425"/>
      <c r="BZ1775" s="425"/>
      <c r="CA1775" s="425"/>
      <c r="CB1775" s="361" t="str">
        <f>_xll.SRS1Splines.Functions25.Linear_Interp(V_NSPC!$N$4:$N$67,V_NSPC!$P$4:$P$67,CI1775)</f>
        <v>Error reading input X value(s): The value is not a number</v>
      </c>
      <c r="CC1775" s="361" t="e">
        <f>(CB1775/V_NSPC!$T$5)*100</f>
        <v>#VALUE!</v>
      </c>
      <c r="CD1775" s="353" t="e">
        <f>CB1775-V_NSPC!$T$6</f>
        <v>#VALUE!</v>
      </c>
      <c r="CE1775" s="361">
        <f>IFERROR((CB1775 - V_NSPC!$T$6) / (V_NSPC!$T$5- V_NSPC!$T$6) * 100, 0)</f>
        <v>0</v>
      </c>
      <c r="CF1775" s="361">
        <v>995</v>
      </c>
      <c r="CG1775" s="361">
        <v>955</v>
      </c>
      <c r="CH1775" s="361"/>
      <c r="CI1775" s="429"/>
      <c r="CJ1775" s="361"/>
      <c r="CK1775" s="426"/>
      <c r="CL1775" s="424"/>
      <c r="CM1775" s="361">
        <v>0.33734879999999995</v>
      </c>
      <c r="CN1775" s="425"/>
      <c r="CO1775" s="425"/>
      <c r="CP1775" s="425"/>
      <c r="CQ1775" s="361" t="str">
        <f>_xll.SRS1Splines.Functions25.Linear_Interp(V_NSPC!$X$4:$X$46,V_NSPC!$Z$4:$Z$46,CX1775)</f>
        <v>Error reading input X value(s): The value is not a number</v>
      </c>
      <c r="CR1775" s="361" t="e">
        <f>(CQ1775/V_NSPC!$AD$5)*100</f>
        <v>#VALUE!</v>
      </c>
      <c r="CS1775" s="353" t="e">
        <f>CQ1775-V_NSPC!$AD$6</f>
        <v>#VALUE!</v>
      </c>
      <c r="CT1775" s="361">
        <f>IFERROR((CQ1775 - V_NSPC!$AD$6) / (V_NSPC!$AD$5- V_NSPC!$AD$6) * 100, 0)</f>
        <v>0</v>
      </c>
      <c r="CU1775" s="361">
        <v>909</v>
      </c>
      <c r="CV1775" s="361">
        <v>905</v>
      </c>
      <c r="CW1775" s="361"/>
      <c r="CX1775" s="429"/>
      <c r="CY1775" s="361">
        <v>0.59110000000000007</v>
      </c>
      <c r="CZ1775" s="426"/>
    </row>
    <row r="1776" spans="1:104">
      <c r="A1776" s="352">
        <v>46335</v>
      </c>
      <c r="B1776" s="430"/>
      <c r="C1776" s="420">
        <v>1.8153333333333335</v>
      </c>
      <c r="D1776" s="421"/>
      <c r="E1776" s="421"/>
      <c r="F1776" s="421"/>
      <c r="G1776" s="361" t="e">
        <f>_xll.SRS1Splines.Functions25.Linear_Interp(V_NEM!$R$687:$R$703,V_NEM!$T$687:$T$703,M1776)+_xll.SRS1Splines.Functions25.Linear_Interp(V_NEM!$AB$687:$AB$703,V_NEM!$AD$687:$AD$703,N1776)</f>
        <v>#VALUE!</v>
      </c>
      <c r="H1776" s="353" t="e">
        <f>(G1776/(V_NEM!$T$696+V_NEM!$AD$696))*100</f>
        <v>#VALUE!</v>
      </c>
      <c r="I1776" s="353" t="e">
        <f>G1776-(V_NEM!$T$694+V_NEM!$AD$694)</f>
        <v>#VALUE!</v>
      </c>
      <c r="J1776" s="353">
        <f>((IFERROR((_xll.SRS1Splines.Functions25.Linear_Interp(V_NEM!$R$687:$R$703,V_NEM!$T$687:$T$703,M1776) - V_NEM!$X$689) / (V_NEM!$X$688- V_NEM!$X$689) * 100, 0))+(IFERROR((_xll.SRS1Splines.Functions25.Linear_Interp(V_NEM!$AB$687:$AB$703,V_NEM!$AD$687:$AD$703,N1776) - V_NEM!$AH$689) / (V_NEM!$AH$688- V_NEM!$AH$689) * 100, 0)))/2</f>
        <v>0</v>
      </c>
      <c r="K1776" s="353">
        <v>784.3</v>
      </c>
      <c r="L1776" s="353">
        <v>781.8</v>
      </c>
      <c r="M1776" s="422"/>
      <c r="N1776" s="422"/>
      <c r="O1776" s="361">
        <v>1.5239414666666666</v>
      </c>
      <c r="P1776" s="423"/>
      <c r="Q1776" s="424"/>
      <c r="R1776" s="361">
        <v>2.4449999999999998</v>
      </c>
      <c r="S1776" s="425"/>
      <c r="T1776" s="425"/>
      <c r="U1776" s="425"/>
      <c r="V1776" s="361" t="str">
        <f>_xll.SRS1Splines.Functions25.Linear_Interp(V_NK3!$P$8:$P$32,V_NK3!$R$8:$R$32,AC1776)</f>
        <v>Error reading input X value(s): The value is not a number</v>
      </c>
      <c r="W1776" s="361" t="e">
        <f>(V1776/V_NK3!$R$28)*100</f>
        <v>#VALUE!</v>
      </c>
      <c r="X1776" s="353" t="e">
        <f>V1776-V_NK3!$R$8</f>
        <v>#VALUE!</v>
      </c>
      <c r="Y1776" s="353">
        <f>IFERROR((V1776 - V_NK3!$V$10) / (V_NK3!$V$9- V_NK3!$V$10) * 100, 0)</f>
        <v>0</v>
      </c>
      <c r="Z1776" s="353">
        <v>541.79999999999995</v>
      </c>
      <c r="AA1776" s="353">
        <v>521</v>
      </c>
      <c r="AB1776" s="361">
        <v>529.10553272462471</v>
      </c>
      <c r="AC1776" s="422"/>
      <c r="AD1776" s="353">
        <v>0.4</v>
      </c>
      <c r="AE1776" s="426"/>
      <c r="AF1776" s="427"/>
      <c r="AG1776" s="361">
        <v>0.81633333333333324</v>
      </c>
      <c r="AH1776" s="425"/>
      <c r="AI1776" s="425"/>
      <c r="AJ1776" s="425"/>
      <c r="AK1776" s="361" t="str">
        <f>_xll.SRS1Splines.Functions25.Linear_Interp(V_NK2!$R$10:$R$21,V_NK2!$T$10:$T$21,AR1776)</f>
        <v>Error reading input X value(s): The value is not a number</v>
      </c>
      <c r="AL1776" s="361" t="e">
        <f>(AK1776/V_NK2!$T$18)*100</f>
        <v>#VALUE!</v>
      </c>
      <c r="AM1776" s="353" t="e">
        <f>AK1776-V_NK2!$T$11</f>
        <v>#VALUE!</v>
      </c>
      <c r="AN1776" s="353">
        <f>IFERROR((AK1776 - V_NK2!$X$12) / (V_NK2!$X$11- V_NK2!$X$12) * 100, 0)</f>
        <v>0</v>
      </c>
      <c r="AO1776" s="353">
        <v>427</v>
      </c>
      <c r="AP1776" s="353">
        <v>420</v>
      </c>
      <c r="AQ1776" s="353"/>
      <c r="AR1776" s="422"/>
      <c r="AS1776" s="361">
        <v>0.56666666666666665</v>
      </c>
      <c r="AT1776" s="426"/>
      <c r="AU1776" s="424"/>
      <c r="AV1776" s="361">
        <v>0.41039999999999999</v>
      </c>
      <c r="AW1776" s="425"/>
      <c r="AX1776" s="425"/>
      <c r="AY1776" s="425"/>
      <c r="AZ1776" s="361" t="str">
        <f>_xll.SRS1Splines.Functions25.Linear_Interp(V_NNG3A!$H$4:$H$12,V_NNG3A!$I$4:$I$12,BF1776)</f>
        <v>Error reading input X value(s): The value is not a number</v>
      </c>
      <c r="BA1776" s="361" t="e">
        <f>(AZ1776/V_NNG3A!$I$8)*100</f>
        <v>#VALUE!</v>
      </c>
      <c r="BB1776" s="353" t="str">
        <f>_xll.SRS1Splines.Functions25.Linear_Interp(V_NNG3A!$H$4:$H$12,V_NNG3A!$J$4:$J$12,BF1776)</f>
        <v>Error reading input X value(s): The value is not a number</v>
      </c>
      <c r="BC1776" s="353">
        <f>IFERROR((AZ1776-V_NNG3A!$J$20) / (V_NNG3A!$J$19-V_NNG3A!$J$20) * 100, 0)</f>
        <v>0</v>
      </c>
      <c r="BD1776" s="353">
        <v>1050</v>
      </c>
      <c r="BE1776" s="353">
        <v>1047</v>
      </c>
      <c r="BF1776" s="428"/>
      <c r="BG1776" s="361">
        <v>0.14333333333333334</v>
      </c>
      <c r="BH1776" s="426"/>
      <c r="BI1776" s="424"/>
      <c r="BJ1776" s="361">
        <v>1.5059519999999997</v>
      </c>
      <c r="BK1776" s="425"/>
      <c r="BL1776" s="425"/>
      <c r="BM1776" s="425">
        <f t="shared" si="29"/>
        <v>0</v>
      </c>
      <c r="BN1776" s="361" t="str">
        <f>_xll.SRS1Splines.Functions25.Linear_Interp(V_XNN1!$K$3:$K$8,V_XNN1!$L$3:$L$8,BT1776)</f>
        <v>Error reading input X value(s): The value is not a number</v>
      </c>
      <c r="BO1776" s="361" t="e">
        <f>(BN1776/V_XNN1!$L$7)*100</f>
        <v>#VALUE!</v>
      </c>
      <c r="BP1776" s="353" t="str">
        <f>_xll.SRS1Splines.Functions25.Linear_Interp(V_XNN1!$K$3:$K$8,V_XNN1!$M$3:$M$8,BT1776)</f>
        <v>Error reading input X value(s): The value is not a number</v>
      </c>
      <c r="BQ1776" s="353">
        <f>IFERROR((BN1776 - V_XNN1!$M$16) / (V_XNN1!$M$15- V_XNN1!$M$16) * 100, 0)</f>
        <v>0</v>
      </c>
      <c r="BR1776" s="353">
        <v>252</v>
      </c>
      <c r="BS1776" s="353">
        <v>249</v>
      </c>
      <c r="BT1776" s="428"/>
      <c r="BU1776" s="361">
        <v>0.24138979999999999</v>
      </c>
      <c r="BV1776" s="426"/>
      <c r="BW1776" s="424"/>
      <c r="BX1776" s="361">
        <v>0.33734879999999995</v>
      </c>
      <c r="BY1776" s="425"/>
      <c r="BZ1776" s="425"/>
      <c r="CA1776" s="425"/>
      <c r="CB1776" s="361" t="str">
        <f>_xll.SRS1Splines.Functions25.Linear_Interp(V_NSPC!$N$4:$N$67,V_NSPC!$P$4:$P$67,CI1776)</f>
        <v>Error reading input X value(s): The value is not a number</v>
      </c>
      <c r="CC1776" s="361" t="e">
        <f>(CB1776/V_NSPC!$T$5)*100</f>
        <v>#VALUE!</v>
      </c>
      <c r="CD1776" s="353" t="e">
        <f>CB1776-V_NSPC!$T$6</f>
        <v>#VALUE!</v>
      </c>
      <c r="CE1776" s="361">
        <f>IFERROR((CB1776 - V_NSPC!$T$6) / (V_NSPC!$T$5- V_NSPC!$T$6) * 100, 0)</f>
        <v>0</v>
      </c>
      <c r="CF1776" s="361">
        <v>995</v>
      </c>
      <c r="CG1776" s="361">
        <v>955</v>
      </c>
      <c r="CH1776" s="361"/>
      <c r="CI1776" s="429"/>
      <c r="CJ1776" s="361"/>
      <c r="CK1776" s="426"/>
      <c r="CL1776" s="424"/>
      <c r="CM1776" s="361">
        <v>0.33734879999999995</v>
      </c>
      <c r="CN1776" s="425"/>
      <c r="CO1776" s="425"/>
      <c r="CP1776" s="425"/>
      <c r="CQ1776" s="361" t="str">
        <f>_xll.SRS1Splines.Functions25.Linear_Interp(V_NSPC!$X$4:$X$46,V_NSPC!$Z$4:$Z$46,CX1776)</f>
        <v>Error reading input X value(s): The value is not a number</v>
      </c>
      <c r="CR1776" s="361" t="e">
        <f>(CQ1776/V_NSPC!$AD$5)*100</f>
        <v>#VALUE!</v>
      </c>
      <c r="CS1776" s="353" t="e">
        <f>CQ1776-V_NSPC!$AD$6</f>
        <v>#VALUE!</v>
      </c>
      <c r="CT1776" s="361">
        <f>IFERROR((CQ1776 - V_NSPC!$AD$6) / (V_NSPC!$AD$5- V_NSPC!$AD$6) * 100, 0)</f>
        <v>0</v>
      </c>
      <c r="CU1776" s="361">
        <v>909</v>
      </c>
      <c r="CV1776" s="361">
        <v>905</v>
      </c>
      <c r="CW1776" s="361"/>
      <c r="CX1776" s="429"/>
      <c r="CY1776" s="361">
        <v>0.59110000000000007</v>
      </c>
      <c r="CZ1776" s="426"/>
    </row>
    <row r="1777" spans="1:104">
      <c r="A1777" s="352">
        <v>46336</v>
      </c>
      <c r="B1777" s="430"/>
      <c r="C1777" s="420">
        <v>1.8153333333333335</v>
      </c>
      <c r="D1777" s="421"/>
      <c r="E1777" s="421"/>
      <c r="F1777" s="421"/>
      <c r="G1777" s="361" t="e">
        <f>_xll.SRS1Splines.Functions25.Linear_Interp(V_NEM!$R$687:$R$703,V_NEM!$T$687:$T$703,M1777)+_xll.SRS1Splines.Functions25.Linear_Interp(V_NEM!$AB$687:$AB$703,V_NEM!$AD$687:$AD$703,N1777)</f>
        <v>#VALUE!</v>
      </c>
      <c r="H1777" s="353" t="e">
        <f>(G1777/(V_NEM!$T$696+V_NEM!$AD$696))*100</f>
        <v>#VALUE!</v>
      </c>
      <c r="I1777" s="353" t="e">
        <f>G1777-(V_NEM!$T$694+V_NEM!$AD$694)</f>
        <v>#VALUE!</v>
      </c>
      <c r="J1777" s="353">
        <f>((IFERROR((_xll.SRS1Splines.Functions25.Linear_Interp(V_NEM!$R$687:$R$703,V_NEM!$T$687:$T$703,M1777) - V_NEM!$X$689) / (V_NEM!$X$688- V_NEM!$X$689) * 100, 0))+(IFERROR((_xll.SRS1Splines.Functions25.Linear_Interp(V_NEM!$AB$687:$AB$703,V_NEM!$AD$687:$AD$703,N1777) - V_NEM!$AH$689) / (V_NEM!$AH$688- V_NEM!$AH$689) * 100, 0)))/2</f>
        <v>0</v>
      </c>
      <c r="K1777" s="353">
        <v>784.3</v>
      </c>
      <c r="L1777" s="353">
        <v>781.8</v>
      </c>
      <c r="M1777" s="422"/>
      <c r="N1777" s="422"/>
      <c r="O1777" s="361">
        <v>1.5239414666666666</v>
      </c>
      <c r="P1777" s="423"/>
      <c r="Q1777" s="424"/>
      <c r="R1777" s="361">
        <v>2.4449999999999998</v>
      </c>
      <c r="S1777" s="425"/>
      <c r="T1777" s="425"/>
      <c r="U1777" s="425"/>
      <c r="V1777" s="361" t="str">
        <f>_xll.SRS1Splines.Functions25.Linear_Interp(V_NK3!$P$8:$P$32,V_NK3!$R$8:$R$32,AC1777)</f>
        <v>Error reading input X value(s): The value is not a number</v>
      </c>
      <c r="W1777" s="361" t="e">
        <f>(V1777/V_NK3!$R$28)*100</f>
        <v>#VALUE!</v>
      </c>
      <c r="X1777" s="353" t="e">
        <f>V1777-V_NK3!$R$8</f>
        <v>#VALUE!</v>
      </c>
      <c r="Y1777" s="353">
        <f>IFERROR((V1777 - V_NK3!$V$10) / (V_NK3!$V$9- V_NK3!$V$10) * 100, 0)</f>
        <v>0</v>
      </c>
      <c r="Z1777" s="353">
        <v>541.79999999999995</v>
      </c>
      <c r="AA1777" s="353">
        <v>521</v>
      </c>
      <c r="AB1777" s="361">
        <v>529.10553272462471</v>
      </c>
      <c r="AC1777" s="422"/>
      <c r="AD1777" s="353">
        <v>0.4</v>
      </c>
      <c r="AE1777" s="426"/>
      <c r="AF1777" s="427"/>
      <c r="AG1777" s="361">
        <v>0.81633333333333324</v>
      </c>
      <c r="AH1777" s="425"/>
      <c r="AI1777" s="425"/>
      <c r="AJ1777" s="425"/>
      <c r="AK1777" s="361" t="str">
        <f>_xll.SRS1Splines.Functions25.Linear_Interp(V_NK2!$R$10:$R$21,V_NK2!$T$10:$T$21,AR1777)</f>
        <v>Error reading input X value(s): The value is not a number</v>
      </c>
      <c r="AL1777" s="361" t="e">
        <f>(AK1777/V_NK2!$T$18)*100</f>
        <v>#VALUE!</v>
      </c>
      <c r="AM1777" s="353" t="e">
        <f>AK1777-V_NK2!$T$11</f>
        <v>#VALUE!</v>
      </c>
      <c r="AN1777" s="353">
        <f>IFERROR((AK1777 - V_NK2!$X$12) / (V_NK2!$X$11- V_NK2!$X$12) * 100, 0)</f>
        <v>0</v>
      </c>
      <c r="AO1777" s="353">
        <v>427</v>
      </c>
      <c r="AP1777" s="353">
        <v>420</v>
      </c>
      <c r="AQ1777" s="353"/>
      <c r="AR1777" s="422"/>
      <c r="AS1777" s="361">
        <v>0.56666666666666665</v>
      </c>
      <c r="AT1777" s="426"/>
      <c r="AU1777" s="424"/>
      <c r="AV1777" s="361">
        <v>0.41039999999999999</v>
      </c>
      <c r="AW1777" s="425"/>
      <c r="AX1777" s="425"/>
      <c r="AY1777" s="425"/>
      <c r="AZ1777" s="361" t="str">
        <f>_xll.SRS1Splines.Functions25.Linear_Interp(V_NNG3A!$H$4:$H$12,V_NNG3A!$I$4:$I$12,BF1777)</f>
        <v>Error reading input X value(s): The value is not a number</v>
      </c>
      <c r="BA1777" s="361" t="e">
        <f>(AZ1777/V_NNG3A!$I$8)*100</f>
        <v>#VALUE!</v>
      </c>
      <c r="BB1777" s="353" t="str">
        <f>_xll.SRS1Splines.Functions25.Linear_Interp(V_NNG3A!$H$4:$H$12,V_NNG3A!$J$4:$J$12,BF1777)</f>
        <v>Error reading input X value(s): The value is not a number</v>
      </c>
      <c r="BC1777" s="353">
        <f>IFERROR((AZ1777-V_NNG3A!$J$20) / (V_NNG3A!$J$19-V_NNG3A!$J$20) * 100, 0)</f>
        <v>0</v>
      </c>
      <c r="BD1777" s="353">
        <v>1050</v>
      </c>
      <c r="BE1777" s="353">
        <v>1047</v>
      </c>
      <c r="BF1777" s="428"/>
      <c r="BG1777" s="361">
        <v>0.14333333333333334</v>
      </c>
      <c r="BH1777" s="426"/>
      <c r="BI1777" s="424"/>
      <c r="BJ1777" s="361">
        <v>1.5059519999999997</v>
      </c>
      <c r="BK1777" s="425"/>
      <c r="BL1777" s="425"/>
      <c r="BM1777" s="425">
        <f t="shared" si="29"/>
        <v>0</v>
      </c>
      <c r="BN1777" s="361" t="str">
        <f>_xll.SRS1Splines.Functions25.Linear_Interp(V_XNN1!$K$3:$K$8,V_XNN1!$L$3:$L$8,BT1777)</f>
        <v>Error reading input X value(s): The value is not a number</v>
      </c>
      <c r="BO1777" s="361" t="e">
        <f>(BN1777/V_XNN1!$L$7)*100</f>
        <v>#VALUE!</v>
      </c>
      <c r="BP1777" s="353" t="str">
        <f>_xll.SRS1Splines.Functions25.Linear_Interp(V_XNN1!$K$3:$K$8,V_XNN1!$M$3:$M$8,BT1777)</f>
        <v>Error reading input X value(s): The value is not a number</v>
      </c>
      <c r="BQ1777" s="353">
        <f>IFERROR((BN1777 - V_XNN1!$M$16) / (V_XNN1!$M$15- V_XNN1!$M$16) * 100, 0)</f>
        <v>0</v>
      </c>
      <c r="BR1777" s="353">
        <v>252</v>
      </c>
      <c r="BS1777" s="353">
        <v>249</v>
      </c>
      <c r="BT1777" s="428"/>
      <c r="BU1777" s="361">
        <v>0.24138979999999999</v>
      </c>
      <c r="BV1777" s="426"/>
      <c r="BW1777" s="424"/>
      <c r="BX1777" s="361">
        <v>0.33734879999999995</v>
      </c>
      <c r="BY1777" s="425"/>
      <c r="BZ1777" s="425"/>
      <c r="CA1777" s="425"/>
      <c r="CB1777" s="361" t="str">
        <f>_xll.SRS1Splines.Functions25.Linear_Interp(V_NSPC!$N$4:$N$67,V_NSPC!$P$4:$P$67,CI1777)</f>
        <v>Error reading input X value(s): The value is not a number</v>
      </c>
      <c r="CC1777" s="361" t="e">
        <f>(CB1777/V_NSPC!$T$5)*100</f>
        <v>#VALUE!</v>
      </c>
      <c r="CD1777" s="353" t="e">
        <f>CB1777-V_NSPC!$T$6</f>
        <v>#VALUE!</v>
      </c>
      <c r="CE1777" s="361">
        <f>IFERROR((CB1777 - V_NSPC!$T$6) / (V_NSPC!$T$5- V_NSPC!$T$6) * 100, 0)</f>
        <v>0</v>
      </c>
      <c r="CF1777" s="361">
        <v>995</v>
      </c>
      <c r="CG1777" s="361">
        <v>955</v>
      </c>
      <c r="CH1777" s="361"/>
      <c r="CI1777" s="429"/>
      <c r="CJ1777" s="361"/>
      <c r="CK1777" s="426"/>
      <c r="CL1777" s="424"/>
      <c r="CM1777" s="361">
        <v>0.33734879999999995</v>
      </c>
      <c r="CN1777" s="425"/>
      <c r="CO1777" s="425"/>
      <c r="CP1777" s="425"/>
      <c r="CQ1777" s="361" t="str">
        <f>_xll.SRS1Splines.Functions25.Linear_Interp(V_NSPC!$X$4:$X$46,V_NSPC!$Z$4:$Z$46,CX1777)</f>
        <v>Error reading input X value(s): The value is not a number</v>
      </c>
      <c r="CR1777" s="361" t="e">
        <f>(CQ1777/V_NSPC!$AD$5)*100</f>
        <v>#VALUE!</v>
      </c>
      <c r="CS1777" s="353" t="e">
        <f>CQ1777-V_NSPC!$AD$6</f>
        <v>#VALUE!</v>
      </c>
      <c r="CT1777" s="361">
        <f>IFERROR((CQ1777 - V_NSPC!$AD$6) / (V_NSPC!$AD$5- V_NSPC!$AD$6) * 100, 0)</f>
        <v>0</v>
      </c>
      <c r="CU1777" s="361">
        <v>909</v>
      </c>
      <c r="CV1777" s="361">
        <v>905</v>
      </c>
      <c r="CW1777" s="361"/>
      <c r="CX1777" s="429"/>
      <c r="CY1777" s="361">
        <v>0.59110000000000007</v>
      </c>
      <c r="CZ1777" s="426"/>
    </row>
    <row r="1778" spans="1:104">
      <c r="A1778" s="352">
        <v>46337</v>
      </c>
      <c r="B1778" s="430"/>
      <c r="C1778" s="420">
        <v>1.8153333333333335</v>
      </c>
      <c r="D1778" s="421"/>
      <c r="E1778" s="421"/>
      <c r="F1778" s="421"/>
      <c r="G1778" s="361" t="e">
        <f>_xll.SRS1Splines.Functions25.Linear_Interp(V_NEM!$R$687:$R$703,V_NEM!$T$687:$T$703,M1778)+_xll.SRS1Splines.Functions25.Linear_Interp(V_NEM!$AB$687:$AB$703,V_NEM!$AD$687:$AD$703,N1778)</f>
        <v>#VALUE!</v>
      </c>
      <c r="H1778" s="353" t="e">
        <f>(G1778/(V_NEM!$T$696+V_NEM!$AD$696))*100</f>
        <v>#VALUE!</v>
      </c>
      <c r="I1778" s="353" t="e">
        <f>G1778-(V_NEM!$T$694+V_NEM!$AD$694)</f>
        <v>#VALUE!</v>
      </c>
      <c r="J1778" s="353">
        <f>((IFERROR((_xll.SRS1Splines.Functions25.Linear_Interp(V_NEM!$R$687:$R$703,V_NEM!$T$687:$T$703,M1778) - V_NEM!$X$689) / (V_NEM!$X$688- V_NEM!$X$689) * 100, 0))+(IFERROR((_xll.SRS1Splines.Functions25.Linear_Interp(V_NEM!$AB$687:$AB$703,V_NEM!$AD$687:$AD$703,N1778) - V_NEM!$AH$689) / (V_NEM!$AH$688- V_NEM!$AH$689) * 100, 0)))/2</f>
        <v>0</v>
      </c>
      <c r="K1778" s="353">
        <v>784.3</v>
      </c>
      <c r="L1778" s="353">
        <v>781.8</v>
      </c>
      <c r="M1778" s="422"/>
      <c r="N1778" s="422"/>
      <c r="O1778" s="361">
        <v>1.5239414666666666</v>
      </c>
      <c r="P1778" s="423"/>
      <c r="Q1778" s="424"/>
      <c r="R1778" s="361">
        <v>2.4449999999999998</v>
      </c>
      <c r="S1778" s="425"/>
      <c r="T1778" s="425"/>
      <c r="U1778" s="425"/>
      <c r="V1778" s="361" t="str">
        <f>_xll.SRS1Splines.Functions25.Linear_Interp(V_NK3!$P$8:$P$32,V_NK3!$R$8:$R$32,AC1778)</f>
        <v>Error reading input X value(s): The value is not a number</v>
      </c>
      <c r="W1778" s="361" t="e">
        <f>(V1778/V_NK3!$R$28)*100</f>
        <v>#VALUE!</v>
      </c>
      <c r="X1778" s="353" t="e">
        <f>V1778-V_NK3!$R$8</f>
        <v>#VALUE!</v>
      </c>
      <c r="Y1778" s="353">
        <f>IFERROR((V1778 - V_NK3!$V$10) / (V_NK3!$V$9- V_NK3!$V$10) * 100, 0)</f>
        <v>0</v>
      </c>
      <c r="Z1778" s="353">
        <v>541.79999999999995</v>
      </c>
      <c r="AA1778" s="353">
        <v>521</v>
      </c>
      <c r="AB1778" s="361">
        <v>529.10553272462471</v>
      </c>
      <c r="AC1778" s="422"/>
      <c r="AD1778" s="353">
        <v>0.4</v>
      </c>
      <c r="AE1778" s="426"/>
      <c r="AF1778" s="427"/>
      <c r="AG1778" s="361">
        <v>0.81633333333333324</v>
      </c>
      <c r="AH1778" s="425"/>
      <c r="AI1778" s="425"/>
      <c r="AJ1778" s="425"/>
      <c r="AK1778" s="361" t="str">
        <f>_xll.SRS1Splines.Functions25.Linear_Interp(V_NK2!$R$10:$R$21,V_NK2!$T$10:$T$21,AR1778)</f>
        <v>Error reading input X value(s): The value is not a number</v>
      </c>
      <c r="AL1778" s="361" t="e">
        <f>(AK1778/V_NK2!$T$18)*100</f>
        <v>#VALUE!</v>
      </c>
      <c r="AM1778" s="353" t="e">
        <f>AK1778-V_NK2!$T$11</f>
        <v>#VALUE!</v>
      </c>
      <c r="AN1778" s="353">
        <f>IFERROR((AK1778 - V_NK2!$X$12) / (V_NK2!$X$11- V_NK2!$X$12) * 100, 0)</f>
        <v>0</v>
      </c>
      <c r="AO1778" s="353">
        <v>427</v>
      </c>
      <c r="AP1778" s="353">
        <v>420</v>
      </c>
      <c r="AQ1778" s="353"/>
      <c r="AR1778" s="422"/>
      <c r="AS1778" s="361">
        <v>0.56666666666666665</v>
      </c>
      <c r="AT1778" s="426"/>
      <c r="AU1778" s="424"/>
      <c r="AV1778" s="361">
        <v>0.41039999999999999</v>
      </c>
      <c r="AW1778" s="425"/>
      <c r="AX1778" s="425"/>
      <c r="AY1778" s="425"/>
      <c r="AZ1778" s="361" t="str">
        <f>_xll.SRS1Splines.Functions25.Linear_Interp(V_NNG3A!$H$4:$H$12,V_NNG3A!$I$4:$I$12,BF1778)</f>
        <v>Error reading input X value(s): The value is not a number</v>
      </c>
      <c r="BA1778" s="361" t="e">
        <f>(AZ1778/V_NNG3A!$I$8)*100</f>
        <v>#VALUE!</v>
      </c>
      <c r="BB1778" s="353" t="str">
        <f>_xll.SRS1Splines.Functions25.Linear_Interp(V_NNG3A!$H$4:$H$12,V_NNG3A!$J$4:$J$12,BF1778)</f>
        <v>Error reading input X value(s): The value is not a number</v>
      </c>
      <c r="BC1778" s="353">
        <f>IFERROR((AZ1778-V_NNG3A!$J$20) / (V_NNG3A!$J$19-V_NNG3A!$J$20) * 100, 0)</f>
        <v>0</v>
      </c>
      <c r="BD1778" s="353">
        <v>1050</v>
      </c>
      <c r="BE1778" s="353">
        <v>1047</v>
      </c>
      <c r="BF1778" s="428"/>
      <c r="BG1778" s="361">
        <v>0.14333333333333334</v>
      </c>
      <c r="BH1778" s="426"/>
      <c r="BI1778" s="424"/>
      <c r="BJ1778" s="361">
        <v>1.5059519999999997</v>
      </c>
      <c r="BK1778" s="425"/>
      <c r="BL1778" s="425"/>
      <c r="BM1778" s="425">
        <f t="shared" si="29"/>
        <v>0</v>
      </c>
      <c r="BN1778" s="361" t="str">
        <f>_xll.SRS1Splines.Functions25.Linear_Interp(V_XNN1!$K$3:$K$8,V_XNN1!$L$3:$L$8,BT1778)</f>
        <v>Error reading input X value(s): The value is not a number</v>
      </c>
      <c r="BO1778" s="361" t="e">
        <f>(BN1778/V_XNN1!$L$7)*100</f>
        <v>#VALUE!</v>
      </c>
      <c r="BP1778" s="353" t="str">
        <f>_xll.SRS1Splines.Functions25.Linear_Interp(V_XNN1!$K$3:$K$8,V_XNN1!$M$3:$M$8,BT1778)</f>
        <v>Error reading input X value(s): The value is not a number</v>
      </c>
      <c r="BQ1778" s="353">
        <f>IFERROR((BN1778 - V_XNN1!$M$16) / (V_XNN1!$M$15- V_XNN1!$M$16) * 100, 0)</f>
        <v>0</v>
      </c>
      <c r="BR1778" s="353">
        <v>252</v>
      </c>
      <c r="BS1778" s="353">
        <v>249</v>
      </c>
      <c r="BT1778" s="428"/>
      <c r="BU1778" s="361">
        <v>0.24138979999999999</v>
      </c>
      <c r="BV1778" s="426"/>
      <c r="BW1778" s="424"/>
      <c r="BX1778" s="361">
        <v>0.33734879999999995</v>
      </c>
      <c r="BY1778" s="425"/>
      <c r="BZ1778" s="425"/>
      <c r="CA1778" s="425"/>
      <c r="CB1778" s="361" t="str">
        <f>_xll.SRS1Splines.Functions25.Linear_Interp(V_NSPC!$N$4:$N$67,V_NSPC!$P$4:$P$67,CI1778)</f>
        <v>Error reading input X value(s): The value is not a number</v>
      </c>
      <c r="CC1778" s="361" t="e">
        <f>(CB1778/V_NSPC!$T$5)*100</f>
        <v>#VALUE!</v>
      </c>
      <c r="CD1778" s="353" t="e">
        <f>CB1778-V_NSPC!$T$6</f>
        <v>#VALUE!</v>
      </c>
      <c r="CE1778" s="361">
        <f>IFERROR((CB1778 - V_NSPC!$T$6) / (V_NSPC!$T$5- V_NSPC!$T$6) * 100, 0)</f>
        <v>0</v>
      </c>
      <c r="CF1778" s="361">
        <v>995</v>
      </c>
      <c r="CG1778" s="361">
        <v>955</v>
      </c>
      <c r="CH1778" s="361"/>
      <c r="CI1778" s="429"/>
      <c r="CJ1778" s="361"/>
      <c r="CK1778" s="426"/>
      <c r="CL1778" s="424"/>
      <c r="CM1778" s="361">
        <v>0.33734879999999995</v>
      </c>
      <c r="CN1778" s="425"/>
      <c r="CO1778" s="425"/>
      <c r="CP1778" s="425"/>
      <c r="CQ1778" s="361" t="str">
        <f>_xll.SRS1Splines.Functions25.Linear_Interp(V_NSPC!$X$4:$X$46,V_NSPC!$Z$4:$Z$46,CX1778)</f>
        <v>Error reading input X value(s): The value is not a number</v>
      </c>
      <c r="CR1778" s="361" t="e">
        <f>(CQ1778/V_NSPC!$AD$5)*100</f>
        <v>#VALUE!</v>
      </c>
      <c r="CS1778" s="353" t="e">
        <f>CQ1778-V_NSPC!$AD$6</f>
        <v>#VALUE!</v>
      </c>
      <c r="CT1778" s="361">
        <f>IFERROR((CQ1778 - V_NSPC!$AD$6) / (V_NSPC!$AD$5- V_NSPC!$AD$6) * 100, 0)</f>
        <v>0</v>
      </c>
      <c r="CU1778" s="361">
        <v>909</v>
      </c>
      <c r="CV1778" s="361">
        <v>905</v>
      </c>
      <c r="CW1778" s="361"/>
      <c r="CX1778" s="429"/>
      <c r="CY1778" s="361">
        <v>0.59110000000000007</v>
      </c>
      <c r="CZ1778" s="426"/>
    </row>
    <row r="1779" spans="1:104">
      <c r="A1779" s="352">
        <v>46338</v>
      </c>
      <c r="B1779" s="430"/>
      <c r="C1779" s="420">
        <v>1.8153333333333335</v>
      </c>
      <c r="D1779" s="421"/>
      <c r="E1779" s="421"/>
      <c r="F1779" s="421"/>
      <c r="G1779" s="361" t="e">
        <f>_xll.SRS1Splines.Functions25.Linear_Interp(V_NEM!$R$687:$R$703,V_NEM!$T$687:$T$703,M1779)+_xll.SRS1Splines.Functions25.Linear_Interp(V_NEM!$AB$687:$AB$703,V_NEM!$AD$687:$AD$703,N1779)</f>
        <v>#VALUE!</v>
      </c>
      <c r="H1779" s="353" t="e">
        <f>(G1779/(V_NEM!$T$696+V_NEM!$AD$696))*100</f>
        <v>#VALUE!</v>
      </c>
      <c r="I1779" s="353" t="e">
        <f>G1779-(V_NEM!$T$694+V_NEM!$AD$694)</f>
        <v>#VALUE!</v>
      </c>
      <c r="J1779" s="353">
        <f>((IFERROR((_xll.SRS1Splines.Functions25.Linear_Interp(V_NEM!$R$687:$R$703,V_NEM!$T$687:$T$703,M1779) - V_NEM!$X$689) / (V_NEM!$X$688- V_NEM!$X$689) * 100, 0))+(IFERROR((_xll.SRS1Splines.Functions25.Linear_Interp(V_NEM!$AB$687:$AB$703,V_NEM!$AD$687:$AD$703,N1779) - V_NEM!$AH$689) / (V_NEM!$AH$688- V_NEM!$AH$689) * 100, 0)))/2</f>
        <v>0</v>
      </c>
      <c r="K1779" s="353">
        <v>784.3</v>
      </c>
      <c r="L1779" s="353">
        <v>781.8</v>
      </c>
      <c r="M1779" s="422"/>
      <c r="N1779" s="422"/>
      <c r="O1779" s="361">
        <v>1.5239414666666666</v>
      </c>
      <c r="P1779" s="423"/>
      <c r="Q1779" s="424"/>
      <c r="R1779" s="361">
        <v>2.4449999999999998</v>
      </c>
      <c r="S1779" s="425"/>
      <c r="T1779" s="425"/>
      <c r="U1779" s="425"/>
      <c r="V1779" s="361" t="str">
        <f>_xll.SRS1Splines.Functions25.Linear_Interp(V_NK3!$P$8:$P$32,V_NK3!$R$8:$R$32,AC1779)</f>
        <v>Error reading input X value(s): The value is not a number</v>
      </c>
      <c r="W1779" s="361" t="e">
        <f>(V1779/V_NK3!$R$28)*100</f>
        <v>#VALUE!</v>
      </c>
      <c r="X1779" s="353" t="e">
        <f>V1779-V_NK3!$R$8</f>
        <v>#VALUE!</v>
      </c>
      <c r="Y1779" s="353">
        <f>IFERROR((V1779 - V_NK3!$V$10) / (V_NK3!$V$9- V_NK3!$V$10) * 100, 0)</f>
        <v>0</v>
      </c>
      <c r="Z1779" s="353">
        <v>541.79999999999995</v>
      </c>
      <c r="AA1779" s="353">
        <v>521</v>
      </c>
      <c r="AB1779" s="361">
        <v>529.10553272462471</v>
      </c>
      <c r="AC1779" s="422"/>
      <c r="AD1779" s="353">
        <v>0.4</v>
      </c>
      <c r="AE1779" s="426"/>
      <c r="AF1779" s="427"/>
      <c r="AG1779" s="361">
        <v>0.81633333333333324</v>
      </c>
      <c r="AH1779" s="425"/>
      <c r="AI1779" s="425"/>
      <c r="AJ1779" s="425"/>
      <c r="AK1779" s="361" t="str">
        <f>_xll.SRS1Splines.Functions25.Linear_Interp(V_NK2!$R$10:$R$21,V_NK2!$T$10:$T$21,AR1779)</f>
        <v>Error reading input X value(s): The value is not a number</v>
      </c>
      <c r="AL1779" s="361" t="e">
        <f>(AK1779/V_NK2!$T$18)*100</f>
        <v>#VALUE!</v>
      </c>
      <c r="AM1779" s="353" t="e">
        <f>AK1779-V_NK2!$T$11</f>
        <v>#VALUE!</v>
      </c>
      <c r="AN1779" s="353">
        <f>IFERROR((AK1779 - V_NK2!$X$12) / (V_NK2!$X$11- V_NK2!$X$12) * 100, 0)</f>
        <v>0</v>
      </c>
      <c r="AO1779" s="353">
        <v>427</v>
      </c>
      <c r="AP1779" s="353">
        <v>420</v>
      </c>
      <c r="AQ1779" s="353"/>
      <c r="AR1779" s="422"/>
      <c r="AS1779" s="361">
        <v>0.56666666666666665</v>
      </c>
      <c r="AT1779" s="426"/>
      <c r="AU1779" s="424"/>
      <c r="AV1779" s="361">
        <v>0.41039999999999999</v>
      </c>
      <c r="AW1779" s="425"/>
      <c r="AX1779" s="425"/>
      <c r="AY1779" s="425"/>
      <c r="AZ1779" s="361" t="str">
        <f>_xll.SRS1Splines.Functions25.Linear_Interp(V_NNG3A!$H$4:$H$12,V_NNG3A!$I$4:$I$12,BF1779)</f>
        <v>Error reading input X value(s): The value is not a number</v>
      </c>
      <c r="BA1779" s="361" t="e">
        <f>(AZ1779/V_NNG3A!$I$8)*100</f>
        <v>#VALUE!</v>
      </c>
      <c r="BB1779" s="353" t="str">
        <f>_xll.SRS1Splines.Functions25.Linear_Interp(V_NNG3A!$H$4:$H$12,V_NNG3A!$J$4:$J$12,BF1779)</f>
        <v>Error reading input X value(s): The value is not a number</v>
      </c>
      <c r="BC1779" s="353">
        <f>IFERROR((AZ1779-V_NNG3A!$J$20) / (V_NNG3A!$J$19-V_NNG3A!$J$20) * 100, 0)</f>
        <v>0</v>
      </c>
      <c r="BD1779" s="353">
        <v>1050</v>
      </c>
      <c r="BE1779" s="353">
        <v>1047</v>
      </c>
      <c r="BF1779" s="428"/>
      <c r="BG1779" s="361">
        <v>0.14333333333333334</v>
      </c>
      <c r="BH1779" s="426"/>
      <c r="BI1779" s="424"/>
      <c r="BJ1779" s="361">
        <v>1.5059519999999997</v>
      </c>
      <c r="BK1779" s="425"/>
      <c r="BL1779" s="425"/>
      <c r="BM1779" s="425">
        <f t="shared" si="29"/>
        <v>0</v>
      </c>
      <c r="BN1779" s="361" t="str">
        <f>_xll.SRS1Splines.Functions25.Linear_Interp(V_XNN1!$K$3:$K$8,V_XNN1!$L$3:$L$8,BT1779)</f>
        <v>Error reading input X value(s): The value is not a number</v>
      </c>
      <c r="BO1779" s="361" t="e">
        <f>(BN1779/V_XNN1!$L$7)*100</f>
        <v>#VALUE!</v>
      </c>
      <c r="BP1779" s="353" t="str">
        <f>_xll.SRS1Splines.Functions25.Linear_Interp(V_XNN1!$K$3:$K$8,V_XNN1!$M$3:$M$8,BT1779)</f>
        <v>Error reading input X value(s): The value is not a number</v>
      </c>
      <c r="BQ1779" s="353">
        <f>IFERROR((BN1779 - V_XNN1!$M$16) / (V_XNN1!$M$15- V_XNN1!$M$16) * 100, 0)</f>
        <v>0</v>
      </c>
      <c r="BR1779" s="353">
        <v>252</v>
      </c>
      <c r="BS1779" s="353">
        <v>249</v>
      </c>
      <c r="BT1779" s="428"/>
      <c r="BU1779" s="361">
        <v>0.24138979999999999</v>
      </c>
      <c r="BV1779" s="426"/>
      <c r="BW1779" s="424"/>
      <c r="BX1779" s="361">
        <v>0.33734879999999995</v>
      </c>
      <c r="BY1779" s="425"/>
      <c r="BZ1779" s="425"/>
      <c r="CA1779" s="425"/>
      <c r="CB1779" s="361" t="str">
        <f>_xll.SRS1Splines.Functions25.Linear_Interp(V_NSPC!$N$4:$N$67,V_NSPC!$P$4:$P$67,CI1779)</f>
        <v>Error reading input X value(s): The value is not a number</v>
      </c>
      <c r="CC1779" s="361" t="e">
        <f>(CB1779/V_NSPC!$T$5)*100</f>
        <v>#VALUE!</v>
      </c>
      <c r="CD1779" s="353" t="e">
        <f>CB1779-V_NSPC!$T$6</f>
        <v>#VALUE!</v>
      </c>
      <c r="CE1779" s="361">
        <f>IFERROR((CB1779 - V_NSPC!$T$6) / (V_NSPC!$T$5- V_NSPC!$T$6) * 100, 0)</f>
        <v>0</v>
      </c>
      <c r="CF1779" s="361">
        <v>995</v>
      </c>
      <c r="CG1779" s="361">
        <v>955</v>
      </c>
      <c r="CH1779" s="361"/>
      <c r="CI1779" s="429"/>
      <c r="CJ1779" s="361"/>
      <c r="CK1779" s="426"/>
      <c r="CL1779" s="424"/>
      <c r="CM1779" s="361">
        <v>0.33734879999999995</v>
      </c>
      <c r="CN1779" s="425"/>
      <c r="CO1779" s="425"/>
      <c r="CP1779" s="425"/>
      <c r="CQ1779" s="361" t="str">
        <f>_xll.SRS1Splines.Functions25.Linear_Interp(V_NSPC!$X$4:$X$46,V_NSPC!$Z$4:$Z$46,CX1779)</f>
        <v>Error reading input X value(s): The value is not a number</v>
      </c>
      <c r="CR1779" s="361" t="e">
        <f>(CQ1779/V_NSPC!$AD$5)*100</f>
        <v>#VALUE!</v>
      </c>
      <c r="CS1779" s="353" t="e">
        <f>CQ1779-V_NSPC!$AD$6</f>
        <v>#VALUE!</v>
      </c>
      <c r="CT1779" s="361">
        <f>IFERROR((CQ1779 - V_NSPC!$AD$6) / (V_NSPC!$AD$5- V_NSPC!$AD$6) * 100, 0)</f>
        <v>0</v>
      </c>
      <c r="CU1779" s="361">
        <v>909</v>
      </c>
      <c r="CV1779" s="361">
        <v>905</v>
      </c>
      <c r="CW1779" s="361"/>
      <c r="CX1779" s="429"/>
      <c r="CY1779" s="361">
        <v>0.59110000000000007</v>
      </c>
      <c r="CZ1779" s="426"/>
    </row>
    <row r="1780" spans="1:104">
      <c r="A1780" s="352">
        <v>46339</v>
      </c>
      <c r="B1780" s="430"/>
      <c r="C1780" s="420">
        <v>1.8153333333333335</v>
      </c>
      <c r="D1780" s="421"/>
      <c r="E1780" s="421"/>
      <c r="F1780" s="421"/>
      <c r="G1780" s="361" t="e">
        <f>_xll.SRS1Splines.Functions25.Linear_Interp(V_NEM!$R$687:$R$703,V_NEM!$T$687:$T$703,M1780)+_xll.SRS1Splines.Functions25.Linear_Interp(V_NEM!$AB$687:$AB$703,V_NEM!$AD$687:$AD$703,N1780)</f>
        <v>#VALUE!</v>
      </c>
      <c r="H1780" s="353" t="e">
        <f>(G1780/(V_NEM!$T$696+V_NEM!$AD$696))*100</f>
        <v>#VALUE!</v>
      </c>
      <c r="I1780" s="353" t="e">
        <f>G1780-(V_NEM!$T$694+V_NEM!$AD$694)</f>
        <v>#VALUE!</v>
      </c>
      <c r="J1780" s="353">
        <f>((IFERROR((_xll.SRS1Splines.Functions25.Linear_Interp(V_NEM!$R$687:$R$703,V_NEM!$T$687:$T$703,M1780) - V_NEM!$X$689) / (V_NEM!$X$688- V_NEM!$X$689) * 100, 0))+(IFERROR((_xll.SRS1Splines.Functions25.Linear_Interp(V_NEM!$AB$687:$AB$703,V_NEM!$AD$687:$AD$703,N1780) - V_NEM!$AH$689) / (V_NEM!$AH$688- V_NEM!$AH$689) * 100, 0)))/2</f>
        <v>0</v>
      </c>
      <c r="K1780" s="353">
        <v>784.3</v>
      </c>
      <c r="L1780" s="353">
        <v>781.8</v>
      </c>
      <c r="M1780" s="422"/>
      <c r="N1780" s="422"/>
      <c r="O1780" s="361">
        <v>1.5239414666666666</v>
      </c>
      <c r="P1780" s="423"/>
      <c r="Q1780" s="424"/>
      <c r="R1780" s="361">
        <v>2.4449999999999998</v>
      </c>
      <c r="S1780" s="425"/>
      <c r="T1780" s="425"/>
      <c r="U1780" s="425"/>
      <c r="V1780" s="361" t="str">
        <f>_xll.SRS1Splines.Functions25.Linear_Interp(V_NK3!$P$8:$P$32,V_NK3!$R$8:$R$32,AC1780)</f>
        <v>Error reading input X value(s): The value is not a number</v>
      </c>
      <c r="W1780" s="361" t="e">
        <f>(V1780/V_NK3!$R$28)*100</f>
        <v>#VALUE!</v>
      </c>
      <c r="X1780" s="353" t="e">
        <f>V1780-V_NK3!$R$8</f>
        <v>#VALUE!</v>
      </c>
      <c r="Y1780" s="353">
        <f>IFERROR((V1780 - V_NK3!$V$10) / (V_NK3!$V$9- V_NK3!$V$10) * 100, 0)</f>
        <v>0</v>
      </c>
      <c r="Z1780" s="353">
        <v>541.79999999999995</v>
      </c>
      <c r="AA1780" s="353">
        <v>521</v>
      </c>
      <c r="AB1780" s="361">
        <v>529.10553272462471</v>
      </c>
      <c r="AC1780" s="422"/>
      <c r="AD1780" s="353">
        <v>0.4</v>
      </c>
      <c r="AE1780" s="426"/>
      <c r="AF1780" s="427"/>
      <c r="AG1780" s="361">
        <v>0.81633333333333324</v>
      </c>
      <c r="AH1780" s="425"/>
      <c r="AI1780" s="425"/>
      <c r="AJ1780" s="425"/>
      <c r="AK1780" s="361" t="str">
        <f>_xll.SRS1Splines.Functions25.Linear_Interp(V_NK2!$R$10:$R$21,V_NK2!$T$10:$T$21,AR1780)</f>
        <v>Error reading input X value(s): The value is not a number</v>
      </c>
      <c r="AL1780" s="361" t="e">
        <f>(AK1780/V_NK2!$T$18)*100</f>
        <v>#VALUE!</v>
      </c>
      <c r="AM1780" s="353" t="e">
        <f>AK1780-V_NK2!$T$11</f>
        <v>#VALUE!</v>
      </c>
      <c r="AN1780" s="353">
        <f>IFERROR((AK1780 - V_NK2!$X$12) / (V_NK2!$X$11- V_NK2!$X$12) * 100, 0)</f>
        <v>0</v>
      </c>
      <c r="AO1780" s="353">
        <v>427</v>
      </c>
      <c r="AP1780" s="353">
        <v>420</v>
      </c>
      <c r="AQ1780" s="353"/>
      <c r="AR1780" s="422"/>
      <c r="AS1780" s="361">
        <v>0.56666666666666665</v>
      </c>
      <c r="AT1780" s="426"/>
      <c r="AU1780" s="424"/>
      <c r="AV1780" s="361">
        <v>0.41039999999999999</v>
      </c>
      <c r="AW1780" s="425"/>
      <c r="AX1780" s="425"/>
      <c r="AY1780" s="425"/>
      <c r="AZ1780" s="361" t="str">
        <f>_xll.SRS1Splines.Functions25.Linear_Interp(V_NNG3A!$H$4:$H$12,V_NNG3A!$I$4:$I$12,BF1780)</f>
        <v>Error reading input X value(s): The value is not a number</v>
      </c>
      <c r="BA1780" s="361" t="e">
        <f>(AZ1780/V_NNG3A!$I$8)*100</f>
        <v>#VALUE!</v>
      </c>
      <c r="BB1780" s="353" t="str">
        <f>_xll.SRS1Splines.Functions25.Linear_Interp(V_NNG3A!$H$4:$H$12,V_NNG3A!$J$4:$J$12,BF1780)</f>
        <v>Error reading input X value(s): The value is not a number</v>
      </c>
      <c r="BC1780" s="353">
        <f>IFERROR((AZ1780-V_NNG3A!$J$20) / (V_NNG3A!$J$19-V_NNG3A!$J$20) * 100, 0)</f>
        <v>0</v>
      </c>
      <c r="BD1780" s="353">
        <v>1050</v>
      </c>
      <c r="BE1780" s="353">
        <v>1047</v>
      </c>
      <c r="BF1780" s="428"/>
      <c r="BG1780" s="361">
        <v>0.14333333333333334</v>
      </c>
      <c r="BH1780" s="426"/>
      <c r="BI1780" s="424"/>
      <c r="BJ1780" s="361">
        <v>1.5059519999999997</v>
      </c>
      <c r="BK1780" s="425"/>
      <c r="BL1780" s="425"/>
      <c r="BM1780" s="425">
        <f t="shared" si="29"/>
        <v>0</v>
      </c>
      <c r="BN1780" s="361" t="str">
        <f>_xll.SRS1Splines.Functions25.Linear_Interp(V_XNN1!$K$3:$K$8,V_XNN1!$L$3:$L$8,BT1780)</f>
        <v>Error reading input X value(s): The value is not a number</v>
      </c>
      <c r="BO1780" s="361" t="e">
        <f>(BN1780/V_XNN1!$L$7)*100</f>
        <v>#VALUE!</v>
      </c>
      <c r="BP1780" s="353" t="str">
        <f>_xll.SRS1Splines.Functions25.Linear_Interp(V_XNN1!$K$3:$K$8,V_XNN1!$M$3:$M$8,BT1780)</f>
        <v>Error reading input X value(s): The value is not a number</v>
      </c>
      <c r="BQ1780" s="353">
        <f>IFERROR((BN1780 - V_XNN1!$M$16) / (V_XNN1!$M$15- V_XNN1!$M$16) * 100, 0)</f>
        <v>0</v>
      </c>
      <c r="BR1780" s="353">
        <v>252</v>
      </c>
      <c r="BS1780" s="353">
        <v>249</v>
      </c>
      <c r="BT1780" s="428"/>
      <c r="BU1780" s="361">
        <v>0.24138979999999999</v>
      </c>
      <c r="BV1780" s="426"/>
      <c r="BW1780" s="424"/>
      <c r="BX1780" s="361">
        <v>0.33734879999999995</v>
      </c>
      <c r="BY1780" s="425"/>
      <c r="BZ1780" s="425"/>
      <c r="CA1780" s="425"/>
      <c r="CB1780" s="361" t="str">
        <f>_xll.SRS1Splines.Functions25.Linear_Interp(V_NSPC!$N$4:$N$67,V_NSPC!$P$4:$P$67,CI1780)</f>
        <v>Error reading input X value(s): The value is not a number</v>
      </c>
      <c r="CC1780" s="361" t="e">
        <f>(CB1780/V_NSPC!$T$5)*100</f>
        <v>#VALUE!</v>
      </c>
      <c r="CD1780" s="353" t="e">
        <f>CB1780-V_NSPC!$T$6</f>
        <v>#VALUE!</v>
      </c>
      <c r="CE1780" s="361">
        <f>IFERROR((CB1780 - V_NSPC!$T$6) / (V_NSPC!$T$5- V_NSPC!$T$6) * 100, 0)</f>
        <v>0</v>
      </c>
      <c r="CF1780" s="361">
        <v>995</v>
      </c>
      <c r="CG1780" s="361">
        <v>955</v>
      </c>
      <c r="CH1780" s="361"/>
      <c r="CI1780" s="429"/>
      <c r="CJ1780" s="361"/>
      <c r="CK1780" s="426"/>
      <c r="CL1780" s="424"/>
      <c r="CM1780" s="361">
        <v>0.33734879999999995</v>
      </c>
      <c r="CN1780" s="425"/>
      <c r="CO1780" s="425"/>
      <c r="CP1780" s="425"/>
      <c r="CQ1780" s="361" t="str">
        <f>_xll.SRS1Splines.Functions25.Linear_Interp(V_NSPC!$X$4:$X$46,V_NSPC!$Z$4:$Z$46,CX1780)</f>
        <v>Error reading input X value(s): The value is not a number</v>
      </c>
      <c r="CR1780" s="361" t="e">
        <f>(CQ1780/V_NSPC!$AD$5)*100</f>
        <v>#VALUE!</v>
      </c>
      <c r="CS1780" s="353" t="e">
        <f>CQ1780-V_NSPC!$AD$6</f>
        <v>#VALUE!</v>
      </c>
      <c r="CT1780" s="361">
        <f>IFERROR((CQ1780 - V_NSPC!$AD$6) / (V_NSPC!$AD$5- V_NSPC!$AD$6) * 100, 0)</f>
        <v>0</v>
      </c>
      <c r="CU1780" s="361">
        <v>909</v>
      </c>
      <c r="CV1780" s="361">
        <v>905</v>
      </c>
      <c r="CW1780" s="361"/>
      <c r="CX1780" s="429"/>
      <c r="CY1780" s="361">
        <v>0.59110000000000007</v>
      </c>
      <c r="CZ1780" s="426"/>
    </row>
    <row r="1781" spans="1:104">
      <c r="A1781" s="352">
        <v>46340</v>
      </c>
      <c r="B1781" s="430"/>
      <c r="C1781" s="420">
        <v>1.8153333333333335</v>
      </c>
      <c r="D1781" s="421"/>
      <c r="E1781" s="421"/>
      <c r="F1781" s="421"/>
      <c r="G1781" s="361" t="e">
        <f>_xll.SRS1Splines.Functions25.Linear_Interp(V_NEM!$R$687:$R$703,V_NEM!$T$687:$T$703,M1781)+_xll.SRS1Splines.Functions25.Linear_Interp(V_NEM!$AB$687:$AB$703,V_NEM!$AD$687:$AD$703,N1781)</f>
        <v>#VALUE!</v>
      </c>
      <c r="H1781" s="353" t="e">
        <f>(G1781/(V_NEM!$T$696+V_NEM!$AD$696))*100</f>
        <v>#VALUE!</v>
      </c>
      <c r="I1781" s="353" t="e">
        <f>G1781-(V_NEM!$T$694+V_NEM!$AD$694)</f>
        <v>#VALUE!</v>
      </c>
      <c r="J1781" s="353">
        <f>((IFERROR((_xll.SRS1Splines.Functions25.Linear_Interp(V_NEM!$R$687:$R$703,V_NEM!$T$687:$T$703,M1781) - V_NEM!$X$689) / (V_NEM!$X$688- V_NEM!$X$689) * 100, 0))+(IFERROR((_xll.SRS1Splines.Functions25.Linear_Interp(V_NEM!$AB$687:$AB$703,V_NEM!$AD$687:$AD$703,N1781) - V_NEM!$AH$689) / (V_NEM!$AH$688- V_NEM!$AH$689) * 100, 0)))/2</f>
        <v>0</v>
      </c>
      <c r="K1781" s="353">
        <v>784.3</v>
      </c>
      <c r="L1781" s="353">
        <v>781.8</v>
      </c>
      <c r="M1781" s="422"/>
      <c r="N1781" s="422"/>
      <c r="O1781" s="361">
        <v>1.5239414666666666</v>
      </c>
      <c r="P1781" s="423"/>
      <c r="Q1781" s="424"/>
      <c r="R1781" s="361">
        <v>2.4449999999999998</v>
      </c>
      <c r="S1781" s="425"/>
      <c r="T1781" s="425"/>
      <c r="U1781" s="425"/>
      <c r="V1781" s="361" t="str">
        <f>_xll.SRS1Splines.Functions25.Linear_Interp(V_NK3!$P$8:$P$32,V_NK3!$R$8:$R$32,AC1781)</f>
        <v>Error reading input X value(s): The value is not a number</v>
      </c>
      <c r="W1781" s="361" t="e">
        <f>(V1781/V_NK3!$R$28)*100</f>
        <v>#VALUE!</v>
      </c>
      <c r="X1781" s="353" t="e">
        <f>V1781-V_NK3!$R$8</f>
        <v>#VALUE!</v>
      </c>
      <c r="Y1781" s="353">
        <f>IFERROR((V1781 - V_NK3!$V$10) / (V_NK3!$V$9- V_NK3!$V$10) * 100, 0)</f>
        <v>0</v>
      </c>
      <c r="Z1781" s="353">
        <v>541.79999999999995</v>
      </c>
      <c r="AA1781" s="353">
        <v>521</v>
      </c>
      <c r="AB1781" s="361">
        <v>529.10553272462471</v>
      </c>
      <c r="AC1781" s="422"/>
      <c r="AD1781" s="353">
        <v>0.4</v>
      </c>
      <c r="AE1781" s="426"/>
      <c r="AF1781" s="427"/>
      <c r="AG1781" s="361">
        <v>0.81633333333333324</v>
      </c>
      <c r="AH1781" s="425"/>
      <c r="AI1781" s="425"/>
      <c r="AJ1781" s="425"/>
      <c r="AK1781" s="361" t="str">
        <f>_xll.SRS1Splines.Functions25.Linear_Interp(V_NK2!$R$10:$R$21,V_NK2!$T$10:$T$21,AR1781)</f>
        <v>Error reading input X value(s): The value is not a number</v>
      </c>
      <c r="AL1781" s="361" t="e">
        <f>(AK1781/V_NK2!$T$18)*100</f>
        <v>#VALUE!</v>
      </c>
      <c r="AM1781" s="353" t="e">
        <f>AK1781-V_NK2!$T$11</f>
        <v>#VALUE!</v>
      </c>
      <c r="AN1781" s="353">
        <f>IFERROR((AK1781 - V_NK2!$X$12) / (V_NK2!$X$11- V_NK2!$X$12) * 100, 0)</f>
        <v>0</v>
      </c>
      <c r="AO1781" s="353">
        <v>427</v>
      </c>
      <c r="AP1781" s="353">
        <v>420</v>
      </c>
      <c r="AQ1781" s="353"/>
      <c r="AR1781" s="422"/>
      <c r="AS1781" s="361">
        <v>0.56666666666666665</v>
      </c>
      <c r="AT1781" s="426"/>
      <c r="AU1781" s="424"/>
      <c r="AV1781" s="361">
        <v>0.41039999999999999</v>
      </c>
      <c r="AW1781" s="425"/>
      <c r="AX1781" s="425"/>
      <c r="AY1781" s="425"/>
      <c r="AZ1781" s="361" t="str">
        <f>_xll.SRS1Splines.Functions25.Linear_Interp(V_NNG3A!$H$4:$H$12,V_NNG3A!$I$4:$I$12,BF1781)</f>
        <v>Error reading input X value(s): The value is not a number</v>
      </c>
      <c r="BA1781" s="361" t="e">
        <f>(AZ1781/V_NNG3A!$I$8)*100</f>
        <v>#VALUE!</v>
      </c>
      <c r="BB1781" s="353" t="str">
        <f>_xll.SRS1Splines.Functions25.Linear_Interp(V_NNG3A!$H$4:$H$12,V_NNG3A!$J$4:$J$12,BF1781)</f>
        <v>Error reading input X value(s): The value is not a number</v>
      </c>
      <c r="BC1781" s="353">
        <f>IFERROR((AZ1781-V_NNG3A!$J$20) / (V_NNG3A!$J$19-V_NNG3A!$J$20) * 100, 0)</f>
        <v>0</v>
      </c>
      <c r="BD1781" s="353">
        <v>1050</v>
      </c>
      <c r="BE1781" s="353">
        <v>1047</v>
      </c>
      <c r="BF1781" s="428"/>
      <c r="BG1781" s="361">
        <v>0.14333333333333334</v>
      </c>
      <c r="BH1781" s="426"/>
      <c r="BI1781" s="424"/>
      <c r="BJ1781" s="361">
        <v>1.5059519999999997</v>
      </c>
      <c r="BK1781" s="425"/>
      <c r="BL1781" s="425"/>
      <c r="BM1781" s="425">
        <f t="shared" si="29"/>
        <v>0</v>
      </c>
      <c r="BN1781" s="361" t="str">
        <f>_xll.SRS1Splines.Functions25.Linear_Interp(V_XNN1!$K$3:$K$8,V_XNN1!$L$3:$L$8,BT1781)</f>
        <v>Error reading input X value(s): The value is not a number</v>
      </c>
      <c r="BO1781" s="361" t="e">
        <f>(BN1781/V_XNN1!$L$7)*100</f>
        <v>#VALUE!</v>
      </c>
      <c r="BP1781" s="353" t="str">
        <f>_xll.SRS1Splines.Functions25.Linear_Interp(V_XNN1!$K$3:$K$8,V_XNN1!$M$3:$M$8,BT1781)</f>
        <v>Error reading input X value(s): The value is not a number</v>
      </c>
      <c r="BQ1781" s="353">
        <f>IFERROR((BN1781 - V_XNN1!$M$16) / (V_XNN1!$M$15- V_XNN1!$M$16) * 100, 0)</f>
        <v>0</v>
      </c>
      <c r="BR1781" s="353">
        <v>252</v>
      </c>
      <c r="BS1781" s="353">
        <v>249</v>
      </c>
      <c r="BT1781" s="428"/>
      <c r="BU1781" s="361">
        <v>0.24138979999999999</v>
      </c>
      <c r="BV1781" s="426"/>
      <c r="BW1781" s="424"/>
      <c r="BX1781" s="361">
        <v>0.33734879999999995</v>
      </c>
      <c r="BY1781" s="425"/>
      <c r="BZ1781" s="425"/>
      <c r="CA1781" s="425"/>
      <c r="CB1781" s="361" t="str">
        <f>_xll.SRS1Splines.Functions25.Linear_Interp(V_NSPC!$N$4:$N$67,V_NSPC!$P$4:$P$67,CI1781)</f>
        <v>Error reading input X value(s): The value is not a number</v>
      </c>
      <c r="CC1781" s="361" t="e">
        <f>(CB1781/V_NSPC!$T$5)*100</f>
        <v>#VALUE!</v>
      </c>
      <c r="CD1781" s="353" t="e">
        <f>CB1781-V_NSPC!$T$6</f>
        <v>#VALUE!</v>
      </c>
      <c r="CE1781" s="361">
        <f>IFERROR((CB1781 - V_NSPC!$T$6) / (V_NSPC!$T$5- V_NSPC!$T$6) * 100, 0)</f>
        <v>0</v>
      </c>
      <c r="CF1781" s="361">
        <v>995</v>
      </c>
      <c r="CG1781" s="361">
        <v>955</v>
      </c>
      <c r="CH1781" s="361"/>
      <c r="CI1781" s="429"/>
      <c r="CJ1781" s="361"/>
      <c r="CK1781" s="426"/>
      <c r="CL1781" s="424"/>
      <c r="CM1781" s="361">
        <v>0.33734879999999995</v>
      </c>
      <c r="CN1781" s="425"/>
      <c r="CO1781" s="425"/>
      <c r="CP1781" s="425"/>
      <c r="CQ1781" s="361" t="str">
        <f>_xll.SRS1Splines.Functions25.Linear_Interp(V_NSPC!$X$4:$X$46,V_NSPC!$Z$4:$Z$46,CX1781)</f>
        <v>Error reading input X value(s): The value is not a number</v>
      </c>
      <c r="CR1781" s="361" t="e">
        <f>(CQ1781/V_NSPC!$AD$5)*100</f>
        <v>#VALUE!</v>
      </c>
      <c r="CS1781" s="353" t="e">
        <f>CQ1781-V_NSPC!$AD$6</f>
        <v>#VALUE!</v>
      </c>
      <c r="CT1781" s="361">
        <f>IFERROR((CQ1781 - V_NSPC!$AD$6) / (V_NSPC!$AD$5- V_NSPC!$AD$6) * 100, 0)</f>
        <v>0</v>
      </c>
      <c r="CU1781" s="361">
        <v>909</v>
      </c>
      <c r="CV1781" s="361">
        <v>905</v>
      </c>
      <c r="CW1781" s="361"/>
      <c r="CX1781" s="429"/>
      <c r="CY1781" s="361">
        <v>0.59110000000000007</v>
      </c>
      <c r="CZ1781" s="426"/>
    </row>
    <row r="1782" spans="1:104">
      <c r="A1782" s="352">
        <v>46341</v>
      </c>
      <c r="B1782" s="430"/>
      <c r="C1782" s="420">
        <v>1.8153333333333335</v>
      </c>
      <c r="D1782" s="421"/>
      <c r="E1782" s="421"/>
      <c r="F1782" s="421"/>
      <c r="G1782" s="361" t="e">
        <f>_xll.SRS1Splines.Functions25.Linear_Interp(V_NEM!$R$687:$R$703,V_NEM!$T$687:$T$703,M1782)+_xll.SRS1Splines.Functions25.Linear_Interp(V_NEM!$AB$687:$AB$703,V_NEM!$AD$687:$AD$703,N1782)</f>
        <v>#VALUE!</v>
      </c>
      <c r="H1782" s="353" t="e">
        <f>(G1782/(V_NEM!$T$696+V_NEM!$AD$696))*100</f>
        <v>#VALUE!</v>
      </c>
      <c r="I1782" s="353" t="e">
        <f>G1782-(V_NEM!$T$694+V_NEM!$AD$694)</f>
        <v>#VALUE!</v>
      </c>
      <c r="J1782" s="353">
        <f>((IFERROR((_xll.SRS1Splines.Functions25.Linear_Interp(V_NEM!$R$687:$R$703,V_NEM!$T$687:$T$703,M1782) - V_NEM!$X$689) / (V_NEM!$X$688- V_NEM!$X$689) * 100, 0))+(IFERROR((_xll.SRS1Splines.Functions25.Linear_Interp(V_NEM!$AB$687:$AB$703,V_NEM!$AD$687:$AD$703,N1782) - V_NEM!$AH$689) / (V_NEM!$AH$688- V_NEM!$AH$689) * 100, 0)))/2</f>
        <v>0</v>
      </c>
      <c r="K1782" s="353">
        <v>784.3</v>
      </c>
      <c r="L1782" s="353">
        <v>781.8</v>
      </c>
      <c r="M1782" s="422"/>
      <c r="N1782" s="422"/>
      <c r="O1782" s="361">
        <v>1.5239414666666666</v>
      </c>
      <c r="P1782" s="423"/>
      <c r="Q1782" s="424"/>
      <c r="R1782" s="361">
        <v>2.4449999999999998</v>
      </c>
      <c r="S1782" s="425"/>
      <c r="T1782" s="425"/>
      <c r="U1782" s="425"/>
      <c r="V1782" s="361" t="str">
        <f>_xll.SRS1Splines.Functions25.Linear_Interp(V_NK3!$P$8:$P$32,V_NK3!$R$8:$R$32,AC1782)</f>
        <v>Error reading input X value(s): The value is not a number</v>
      </c>
      <c r="W1782" s="361" t="e">
        <f>(V1782/V_NK3!$R$28)*100</f>
        <v>#VALUE!</v>
      </c>
      <c r="X1782" s="353" t="e">
        <f>V1782-V_NK3!$R$8</f>
        <v>#VALUE!</v>
      </c>
      <c r="Y1782" s="353">
        <f>IFERROR((V1782 - V_NK3!$V$10) / (V_NK3!$V$9- V_NK3!$V$10) * 100, 0)</f>
        <v>0</v>
      </c>
      <c r="Z1782" s="353">
        <v>541.79999999999995</v>
      </c>
      <c r="AA1782" s="353">
        <v>521</v>
      </c>
      <c r="AB1782" s="361">
        <v>529.10553272462471</v>
      </c>
      <c r="AC1782" s="422"/>
      <c r="AD1782" s="353">
        <v>0.4</v>
      </c>
      <c r="AE1782" s="426"/>
      <c r="AF1782" s="427"/>
      <c r="AG1782" s="361">
        <v>0.81633333333333324</v>
      </c>
      <c r="AH1782" s="425"/>
      <c r="AI1782" s="425"/>
      <c r="AJ1782" s="425"/>
      <c r="AK1782" s="361" t="str">
        <f>_xll.SRS1Splines.Functions25.Linear_Interp(V_NK2!$R$10:$R$21,V_NK2!$T$10:$T$21,AR1782)</f>
        <v>Error reading input X value(s): The value is not a number</v>
      </c>
      <c r="AL1782" s="361" t="e">
        <f>(AK1782/V_NK2!$T$18)*100</f>
        <v>#VALUE!</v>
      </c>
      <c r="AM1782" s="353" t="e">
        <f>AK1782-V_NK2!$T$11</f>
        <v>#VALUE!</v>
      </c>
      <c r="AN1782" s="353">
        <f>IFERROR((AK1782 - V_NK2!$X$12) / (V_NK2!$X$11- V_NK2!$X$12) * 100, 0)</f>
        <v>0</v>
      </c>
      <c r="AO1782" s="353">
        <v>427</v>
      </c>
      <c r="AP1782" s="353">
        <v>420</v>
      </c>
      <c r="AQ1782" s="353"/>
      <c r="AR1782" s="422"/>
      <c r="AS1782" s="361">
        <v>0.56666666666666665</v>
      </c>
      <c r="AT1782" s="426"/>
      <c r="AU1782" s="424"/>
      <c r="AV1782" s="361">
        <v>0.41039999999999999</v>
      </c>
      <c r="AW1782" s="425"/>
      <c r="AX1782" s="425"/>
      <c r="AY1782" s="425"/>
      <c r="AZ1782" s="361" t="str">
        <f>_xll.SRS1Splines.Functions25.Linear_Interp(V_NNG3A!$H$4:$H$12,V_NNG3A!$I$4:$I$12,BF1782)</f>
        <v>Error reading input X value(s): The value is not a number</v>
      </c>
      <c r="BA1782" s="361" t="e">
        <f>(AZ1782/V_NNG3A!$I$8)*100</f>
        <v>#VALUE!</v>
      </c>
      <c r="BB1782" s="353" t="str">
        <f>_xll.SRS1Splines.Functions25.Linear_Interp(V_NNG3A!$H$4:$H$12,V_NNG3A!$J$4:$J$12,BF1782)</f>
        <v>Error reading input X value(s): The value is not a number</v>
      </c>
      <c r="BC1782" s="353">
        <f>IFERROR((AZ1782-V_NNG3A!$J$20) / (V_NNG3A!$J$19-V_NNG3A!$J$20) * 100, 0)</f>
        <v>0</v>
      </c>
      <c r="BD1782" s="353">
        <v>1050</v>
      </c>
      <c r="BE1782" s="353">
        <v>1047</v>
      </c>
      <c r="BF1782" s="428"/>
      <c r="BG1782" s="361">
        <v>0.14333333333333334</v>
      </c>
      <c r="BH1782" s="426"/>
      <c r="BI1782" s="424"/>
      <c r="BJ1782" s="361">
        <v>1.5059519999999997</v>
      </c>
      <c r="BK1782" s="425"/>
      <c r="BL1782" s="425"/>
      <c r="BM1782" s="425">
        <f t="shared" si="29"/>
        <v>0</v>
      </c>
      <c r="BN1782" s="361" t="str">
        <f>_xll.SRS1Splines.Functions25.Linear_Interp(V_XNN1!$K$3:$K$8,V_XNN1!$L$3:$L$8,BT1782)</f>
        <v>Error reading input X value(s): The value is not a number</v>
      </c>
      <c r="BO1782" s="361" t="e">
        <f>(BN1782/V_XNN1!$L$7)*100</f>
        <v>#VALUE!</v>
      </c>
      <c r="BP1782" s="353" t="str">
        <f>_xll.SRS1Splines.Functions25.Linear_Interp(V_XNN1!$K$3:$K$8,V_XNN1!$M$3:$M$8,BT1782)</f>
        <v>Error reading input X value(s): The value is not a number</v>
      </c>
      <c r="BQ1782" s="353">
        <f>IFERROR((BN1782 - V_XNN1!$M$16) / (V_XNN1!$M$15- V_XNN1!$M$16) * 100, 0)</f>
        <v>0</v>
      </c>
      <c r="BR1782" s="353">
        <v>252</v>
      </c>
      <c r="BS1782" s="353">
        <v>249</v>
      </c>
      <c r="BT1782" s="428"/>
      <c r="BU1782" s="361">
        <v>0.24138979999999999</v>
      </c>
      <c r="BV1782" s="426"/>
      <c r="BW1782" s="424"/>
      <c r="BX1782" s="361">
        <v>0.33734879999999995</v>
      </c>
      <c r="BY1782" s="425"/>
      <c r="BZ1782" s="425"/>
      <c r="CA1782" s="425"/>
      <c r="CB1782" s="361" t="str">
        <f>_xll.SRS1Splines.Functions25.Linear_Interp(V_NSPC!$N$4:$N$67,V_NSPC!$P$4:$P$67,CI1782)</f>
        <v>Error reading input X value(s): The value is not a number</v>
      </c>
      <c r="CC1782" s="361" t="e">
        <f>(CB1782/V_NSPC!$T$5)*100</f>
        <v>#VALUE!</v>
      </c>
      <c r="CD1782" s="353" t="e">
        <f>CB1782-V_NSPC!$T$6</f>
        <v>#VALUE!</v>
      </c>
      <c r="CE1782" s="361">
        <f>IFERROR((CB1782 - V_NSPC!$T$6) / (V_NSPC!$T$5- V_NSPC!$T$6) * 100, 0)</f>
        <v>0</v>
      </c>
      <c r="CF1782" s="361">
        <v>995</v>
      </c>
      <c r="CG1782" s="361">
        <v>955</v>
      </c>
      <c r="CH1782" s="361"/>
      <c r="CI1782" s="429"/>
      <c r="CJ1782" s="361"/>
      <c r="CK1782" s="426"/>
      <c r="CL1782" s="424"/>
      <c r="CM1782" s="361">
        <v>0.33734879999999995</v>
      </c>
      <c r="CN1782" s="425"/>
      <c r="CO1782" s="425"/>
      <c r="CP1782" s="425"/>
      <c r="CQ1782" s="361" t="str">
        <f>_xll.SRS1Splines.Functions25.Linear_Interp(V_NSPC!$X$4:$X$46,V_NSPC!$Z$4:$Z$46,CX1782)</f>
        <v>Error reading input X value(s): The value is not a number</v>
      </c>
      <c r="CR1782" s="361" t="e">
        <f>(CQ1782/V_NSPC!$AD$5)*100</f>
        <v>#VALUE!</v>
      </c>
      <c r="CS1782" s="353" t="e">
        <f>CQ1782-V_NSPC!$AD$6</f>
        <v>#VALUE!</v>
      </c>
      <c r="CT1782" s="361">
        <f>IFERROR((CQ1782 - V_NSPC!$AD$6) / (V_NSPC!$AD$5- V_NSPC!$AD$6) * 100, 0)</f>
        <v>0</v>
      </c>
      <c r="CU1782" s="361">
        <v>909</v>
      </c>
      <c r="CV1782" s="361">
        <v>905</v>
      </c>
      <c r="CW1782" s="361"/>
      <c r="CX1782" s="429"/>
      <c r="CY1782" s="361">
        <v>0.59110000000000007</v>
      </c>
      <c r="CZ1782" s="426"/>
    </row>
    <row r="1783" spans="1:104">
      <c r="A1783" s="352">
        <v>46342</v>
      </c>
      <c r="B1783" s="430"/>
      <c r="C1783" s="420">
        <v>1.8153333333333335</v>
      </c>
      <c r="D1783" s="421"/>
      <c r="E1783" s="421"/>
      <c r="F1783" s="421"/>
      <c r="G1783" s="361" t="e">
        <f>_xll.SRS1Splines.Functions25.Linear_Interp(V_NEM!$R$687:$R$703,V_NEM!$T$687:$T$703,M1783)+_xll.SRS1Splines.Functions25.Linear_Interp(V_NEM!$AB$687:$AB$703,V_NEM!$AD$687:$AD$703,N1783)</f>
        <v>#VALUE!</v>
      </c>
      <c r="H1783" s="353" t="e">
        <f>(G1783/(V_NEM!$T$696+V_NEM!$AD$696))*100</f>
        <v>#VALUE!</v>
      </c>
      <c r="I1783" s="353" t="e">
        <f>G1783-(V_NEM!$T$694+V_NEM!$AD$694)</f>
        <v>#VALUE!</v>
      </c>
      <c r="J1783" s="353">
        <f>((IFERROR((_xll.SRS1Splines.Functions25.Linear_Interp(V_NEM!$R$687:$R$703,V_NEM!$T$687:$T$703,M1783) - V_NEM!$X$689) / (V_NEM!$X$688- V_NEM!$X$689) * 100, 0))+(IFERROR((_xll.SRS1Splines.Functions25.Linear_Interp(V_NEM!$AB$687:$AB$703,V_NEM!$AD$687:$AD$703,N1783) - V_NEM!$AH$689) / (V_NEM!$AH$688- V_NEM!$AH$689) * 100, 0)))/2</f>
        <v>0</v>
      </c>
      <c r="K1783" s="353">
        <v>784.3</v>
      </c>
      <c r="L1783" s="353">
        <v>781.8</v>
      </c>
      <c r="M1783" s="422"/>
      <c r="N1783" s="422"/>
      <c r="O1783" s="361">
        <v>1.5239414666666666</v>
      </c>
      <c r="P1783" s="423"/>
      <c r="Q1783" s="424"/>
      <c r="R1783" s="361">
        <v>2.4449999999999998</v>
      </c>
      <c r="S1783" s="425"/>
      <c r="T1783" s="425"/>
      <c r="U1783" s="425"/>
      <c r="V1783" s="361" t="str">
        <f>_xll.SRS1Splines.Functions25.Linear_Interp(V_NK3!$P$8:$P$32,V_NK3!$R$8:$R$32,AC1783)</f>
        <v>Error reading input X value(s): The value is not a number</v>
      </c>
      <c r="W1783" s="361" t="e">
        <f>(V1783/V_NK3!$R$28)*100</f>
        <v>#VALUE!</v>
      </c>
      <c r="X1783" s="353" t="e">
        <f>V1783-V_NK3!$R$8</f>
        <v>#VALUE!</v>
      </c>
      <c r="Y1783" s="353">
        <f>IFERROR((V1783 - V_NK3!$V$10) / (V_NK3!$V$9- V_NK3!$V$10) * 100, 0)</f>
        <v>0</v>
      </c>
      <c r="Z1783" s="353">
        <v>541.79999999999995</v>
      </c>
      <c r="AA1783" s="353">
        <v>521</v>
      </c>
      <c r="AB1783" s="361">
        <v>529.10553272462471</v>
      </c>
      <c r="AC1783" s="422"/>
      <c r="AD1783" s="353">
        <v>0.4</v>
      </c>
      <c r="AE1783" s="426"/>
      <c r="AF1783" s="427"/>
      <c r="AG1783" s="361">
        <v>0.81633333333333324</v>
      </c>
      <c r="AH1783" s="425"/>
      <c r="AI1783" s="425"/>
      <c r="AJ1783" s="425"/>
      <c r="AK1783" s="361" t="str">
        <f>_xll.SRS1Splines.Functions25.Linear_Interp(V_NK2!$R$10:$R$21,V_NK2!$T$10:$T$21,AR1783)</f>
        <v>Error reading input X value(s): The value is not a number</v>
      </c>
      <c r="AL1783" s="361" t="e">
        <f>(AK1783/V_NK2!$T$18)*100</f>
        <v>#VALUE!</v>
      </c>
      <c r="AM1783" s="353" t="e">
        <f>AK1783-V_NK2!$T$11</f>
        <v>#VALUE!</v>
      </c>
      <c r="AN1783" s="353">
        <f>IFERROR((AK1783 - V_NK2!$X$12) / (V_NK2!$X$11- V_NK2!$X$12) * 100, 0)</f>
        <v>0</v>
      </c>
      <c r="AO1783" s="353">
        <v>427</v>
      </c>
      <c r="AP1783" s="353">
        <v>420</v>
      </c>
      <c r="AQ1783" s="353"/>
      <c r="AR1783" s="422"/>
      <c r="AS1783" s="361">
        <v>0.56666666666666665</v>
      </c>
      <c r="AT1783" s="426"/>
      <c r="AU1783" s="424"/>
      <c r="AV1783" s="361">
        <v>0.41039999999999999</v>
      </c>
      <c r="AW1783" s="425"/>
      <c r="AX1783" s="425"/>
      <c r="AY1783" s="425"/>
      <c r="AZ1783" s="361" t="str">
        <f>_xll.SRS1Splines.Functions25.Linear_Interp(V_NNG3A!$H$4:$H$12,V_NNG3A!$I$4:$I$12,BF1783)</f>
        <v>Error reading input X value(s): The value is not a number</v>
      </c>
      <c r="BA1783" s="361" t="e">
        <f>(AZ1783/V_NNG3A!$I$8)*100</f>
        <v>#VALUE!</v>
      </c>
      <c r="BB1783" s="353" t="str">
        <f>_xll.SRS1Splines.Functions25.Linear_Interp(V_NNG3A!$H$4:$H$12,V_NNG3A!$J$4:$J$12,BF1783)</f>
        <v>Error reading input X value(s): The value is not a number</v>
      </c>
      <c r="BC1783" s="353">
        <f>IFERROR((AZ1783-V_NNG3A!$J$20) / (V_NNG3A!$J$19-V_NNG3A!$J$20) * 100, 0)</f>
        <v>0</v>
      </c>
      <c r="BD1783" s="353">
        <v>1050</v>
      </c>
      <c r="BE1783" s="353">
        <v>1047</v>
      </c>
      <c r="BF1783" s="428"/>
      <c r="BG1783" s="361">
        <v>0.14333333333333334</v>
      </c>
      <c r="BH1783" s="426"/>
      <c r="BI1783" s="424"/>
      <c r="BJ1783" s="361">
        <v>1.5059519999999997</v>
      </c>
      <c r="BK1783" s="425"/>
      <c r="BL1783" s="425"/>
      <c r="BM1783" s="425">
        <f t="shared" si="29"/>
        <v>0</v>
      </c>
      <c r="BN1783" s="361" t="str">
        <f>_xll.SRS1Splines.Functions25.Linear_Interp(V_XNN1!$K$3:$K$8,V_XNN1!$L$3:$L$8,BT1783)</f>
        <v>Error reading input X value(s): The value is not a number</v>
      </c>
      <c r="BO1783" s="361" t="e">
        <f>(BN1783/V_XNN1!$L$7)*100</f>
        <v>#VALUE!</v>
      </c>
      <c r="BP1783" s="353" t="str">
        <f>_xll.SRS1Splines.Functions25.Linear_Interp(V_XNN1!$K$3:$K$8,V_XNN1!$M$3:$M$8,BT1783)</f>
        <v>Error reading input X value(s): The value is not a number</v>
      </c>
      <c r="BQ1783" s="353">
        <f>IFERROR((BN1783 - V_XNN1!$M$16) / (V_XNN1!$M$15- V_XNN1!$M$16) * 100, 0)</f>
        <v>0</v>
      </c>
      <c r="BR1783" s="353">
        <v>252</v>
      </c>
      <c r="BS1783" s="353">
        <v>249</v>
      </c>
      <c r="BT1783" s="428"/>
      <c r="BU1783" s="361">
        <v>0.24138979999999999</v>
      </c>
      <c r="BV1783" s="426"/>
      <c r="BW1783" s="424"/>
      <c r="BX1783" s="361">
        <v>0.33734879999999995</v>
      </c>
      <c r="BY1783" s="425"/>
      <c r="BZ1783" s="425"/>
      <c r="CA1783" s="425"/>
      <c r="CB1783" s="361" t="str">
        <f>_xll.SRS1Splines.Functions25.Linear_Interp(V_NSPC!$N$4:$N$67,V_NSPC!$P$4:$P$67,CI1783)</f>
        <v>Error reading input X value(s): The value is not a number</v>
      </c>
      <c r="CC1783" s="361" t="e">
        <f>(CB1783/V_NSPC!$T$5)*100</f>
        <v>#VALUE!</v>
      </c>
      <c r="CD1783" s="353" t="e">
        <f>CB1783-V_NSPC!$T$6</f>
        <v>#VALUE!</v>
      </c>
      <c r="CE1783" s="361">
        <f>IFERROR((CB1783 - V_NSPC!$T$6) / (V_NSPC!$T$5- V_NSPC!$T$6) * 100, 0)</f>
        <v>0</v>
      </c>
      <c r="CF1783" s="361">
        <v>995</v>
      </c>
      <c r="CG1783" s="361">
        <v>955</v>
      </c>
      <c r="CH1783" s="361"/>
      <c r="CI1783" s="429"/>
      <c r="CJ1783" s="361"/>
      <c r="CK1783" s="426"/>
      <c r="CL1783" s="424"/>
      <c r="CM1783" s="361">
        <v>0.33734879999999995</v>
      </c>
      <c r="CN1783" s="425"/>
      <c r="CO1783" s="425"/>
      <c r="CP1783" s="425"/>
      <c r="CQ1783" s="361" t="str">
        <f>_xll.SRS1Splines.Functions25.Linear_Interp(V_NSPC!$X$4:$X$46,V_NSPC!$Z$4:$Z$46,CX1783)</f>
        <v>Error reading input X value(s): The value is not a number</v>
      </c>
      <c r="CR1783" s="361" t="e">
        <f>(CQ1783/V_NSPC!$AD$5)*100</f>
        <v>#VALUE!</v>
      </c>
      <c r="CS1783" s="353" t="e">
        <f>CQ1783-V_NSPC!$AD$6</f>
        <v>#VALUE!</v>
      </c>
      <c r="CT1783" s="361">
        <f>IFERROR((CQ1783 - V_NSPC!$AD$6) / (V_NSPC!$AD$5- V_NSPC!$AD$6) * 100, 0)</f>
        <v>0</v>
      </c>
      <c r="CU1783" s="361">
        <v>909</v>
      </c>
      <c r="CV1783" s="361">
        <v>905</v>
      </c>
      <c r="CW1783" s="361"/>
      <c r="CX1783" s="429"/>
      <c r="CY1783" s="361">
        <v>0.59110000000000007</v>
      </c>
      <c r="CZ1783" s="426"/>
    </row>
    <row r="1784" spans="1:104">
      <c r="A1784" s="352">
        <v>46343</v>
      </c>
      <c r="B1784" s="430"/>
      <c r="C1784" s="420">
        <v>1.8153333333333335</v>
      </c>
      <c r="D1784" s="421"/>
      <c r="E1784" s="421"/>
      <c r="F1784" s="421"/>
      <c r="G1784" s="361" t="e">
        <f>_xll.SRS1Splines.Functions25.Linear_Interp(V_NEM!$R$687:$R$703,V_NEM!$T$687:$T$703,M1784)+_xll.SRS1Splines.Functions25.Linear_Interp(V_NEM!$AB$687:$AB$703,V_NEM!$AD$687:$AD$703,N1784)</f>
        <v>#VALUE!</v>
      </c>
      <c r="H1784" s="353" t="e">
        <f>(G1784/(V_NEM!$T$696+V_NEM!$AD$696))*100</f>
        <v>#VALUE!</v>
      </c>
      <c r="I1784" s="353" t="e">
        <f>G1784-(V_NEM!$T$694+V_NEM!$AD$694)</f>
        <v>#VALUE!</v>
      </c>
      <c r="J1784" s="353">
        <f>((IFERROR((_xll.SRS1Splines.Functions25.Linear_Interp(V_NEM!$R$687:$R$703,V_NEM!$T$687:$T$703,M1784) - V_NEM!$X$689) / (V_NEM!$X$688- V_NEM!$X$689) * 100, 0))+(IFERROR((_xll.SRS1Splines.Functions25.Linear_Interp(V_NEM!$AB$687:$AB$703,V_NEM!$AD$687:$AD$703,N1784) - V_NEM!$AH$689) / (V_NEM!$AH$688- V_NEM!$AH$689) * 100, 0)))/2</f>
        <v>0</v>
      </c>
      <c r="K1784" s="353">
        <v>784.3</v>
      </c>
      <c r="L1784" s="353">
        <v>781.8</v>
      </c>
      <c r="M1784" s="422"/>
      <c r="N1784" s="422"/>
      <c r="O1784" s="361">
        <v>1.5239414666666666</v>
      </c>
      <c r="P1784" s="423"/>
      <c r="Q1784" s="424"/>
      <c r="R1784" s="361">
        <v>2.4449999999999998</v>
      </c>
      <c r="S1784" s="425"/>
      <c r="T1784" s="425"/>
      <c r="U1784" s="425"/>
      <c r="V1784" s="361" t="str">
        <f>_xll.SRS1Splines.Functions25.Linear_Interp(V_NK3!$P$8:$P$32,V_NK3!$R$8:$R$32,AC1784)</f>
        <v>Error reading input X value(s): The value is not a number</v>
      </c>
      <c r="W1784" s="361" t="e">
        <f>(V1784/V_NK3!$R$28)*100</f>
        <v>#VALUE!</v>
      </c>
      <c r="X1784" s="353" t="e">
        <f>V1784-V_NK3!$R$8</f>
        <v>#VALUE!</v>
      </c>
      <c r="Y1784" s="353">
        <f>IFERROR((V1784 - V_NK3!$V$10) / (V_NK3!$V$9- V_NK3!$V$10) * 100, 0)</f>
        <v>0</v>
      </c>
      <c r="Z1784" s="353">
        <v>541.79999999999995</v>
      </c>
      <c r="AA1784" s="353">
        <v>521</v>
      </c>
      <c r="AB1784" s="361">
        <v>529.10553272462471</v>
      </c>
      <c r="AC1784" s="422"/>
      <c r="AD1784" s="353">
        <v>0.4</v>
      </c>
      <c r="AE1784" s="426"/>
      <c r="AF1784" s="427"/>
      <c r="AG1784" s="361">
        <v>0.81633333333333324</v>
      </c>
      <c r="AH1784" s="425"/>
      <c r="AI1784" s="425"/>
      <c r="AJ1784" s="425"/>
      <c r="AK1784" s="361" t="str">
        <f>_xll.SRS1Splines.Functions25.Linear_Interp(V_NK2!$R$10:$R$21,V_NK2!$T$10:$T$21,AR1784)</f>
        <v>Error reading input X value(s): The value is not a number</v>
      </c>
      <c r="AL1784" s="361" t="e">
        <f>(AK1784/V_NK2!$T$18)*100</f>
        <v>#VALUE!</v>
      </c>
      <c r="AM1784" s="353" t="e">
        <f>AK1784-V_NK2!$T$11</f>
        <v>#VALUE!</v>
      </c>
      <c r="AN1784" s="353">
        <f>IFERROR((AK1784 - V_NK2!$X$12) / (V_NK2!$X$11- V_NK2!$X$12) * 100, 0)</f>
        <v>0</v>
      </c>
      <c r="AO1784" s="353">
        <v>427</v>
      </c>
      <c r="AP1784" s="353">
        <v>420</v>
      </c>
      <c r="AQ1784" s="353"/>
      <c r="AR1784" s="422"/>
      <c r="AS1784" s="361">
        <v>0.56666666666666665</v>
      </c>
      <c r="AT1784" s="426"/>
      <c r="AU1784" s="424"/>
      <c r="AV1784" s="361">
        <v>0.41039999999999999</v>
      </c>
      <c r="AW1784" s="425"/>
      <c r="AX1784" s="425"/>
      <c r="AY1784" s="425"/>
      <c r="AZ1784" s="361" t="str">
        <f>_xll.SRS1Splines.Functions25.Linear_Interp(V_NNG3A!$H$4:$H$12,V_NNG3A!$I$4:$I$12,BF1784)</f>
        <v>Error reading input X value(s): The value is not a number</v>
      </c>
      <c r="BA1784" s="361" t="e">
        <f>(AZ1784/V_NNG3A!$I$8)*100</f>
        <v>#VALUE!</v>
      </c>
      <c r="BB1784" s="353" t="str">
        <f>_xll.SRS1Splines.Functions25.Linear_Interp(V_NNG3A!$H$4:$H$12,V_NNG3A!$J$4:$J$12,BF1784)</f>
        <v>Error reading input X value(s): The value is not a number</v>
      </c>
      <c r="BC1784" s="353">
        <f>IFERROR((AZ1784-V_NNG3A!$J$20) / (V_NNG3A!$J$19-V_NNG3A!$J$20) * 100, 0)</f>
        <v>0</v>
      </c>
      <c r="BD1784" s="353">
        <v>1050</v>
      </c>
      <c r="BE1784" s="353">
        <v>1047</v>
      </c>
      <c r="BF1784" s="428"/>
      <c r="BG1784" s="361">
        <v>0.14333333333333334</v>
      </c>
      <c r="BH1784" s="426"/>
      <c r="BI1784" s="424"/>
      <c r="BJ1784" s="361">
        <v>1.5059519999999997</v>
      </c>
      <c r="BK1784" s="425"/>
      <c r="BL1784" s="425"/>
      <c r="BM1784" s="425">
        <f t="shared" si="29"/>
        <v>0</v>
      </c>
      <c r="BN1784" s="361" t="str">
        <f>_xll.SRS1Splines.Functions25.Linear_Interp(V_XNN1!$K$3:$K$8,V_XNN1!$L$3:$L$8,BT1784)</f>
        <v>Error reading input X value(s): The value is not a number</v>
      </c>
      <c r="BO1784" s="361" t="e">
        <f>(BN1784/V_XNN1!$L$7)*100</f>
        <v>#VALUE!</v>
      </c>
      <c r="BP1784" s="353" t="str">
        <f>_xll.SRS1Splines.Functions25.Linear_Interp(V_XNN1!$K$3:$K$8,V_XNN1!$M$3:$M$8,BT1784)</f>
        <v>Error reading input X value(s): The value is not a number</v>
      </c>
      <c r="BQ1784" s="353">
        <f>IFERROR((BN1784 - V_XNN1!$M$16) / (V_XNN1!$M$15- V_XNN1!$M$16) * 100, 0)</f>
        <v>0</v>
      </c>
      <c r="BR1784" s="353">
        <v>252</v>
      </c>
      <c r="BS1784" s="353">
        <v>249</v>
      </c>
      <c r="BT1784" s="428"/>
      <c r="BU1784" s="361">
        <v>0.24138979999999999</v>
      </c>
      <c r="BV1784" s="426"/>
      <c r="BW1784" s="424"/>
      <c r="BX1784" s="361">
        <v>0.33734879999999995</v>
      </c>
      <c r="BY1784" s="425"/>
      <c r="BZ1784" s="425"/>
      <c r="CA1784" s="425"/>
      <c r="CB1784" s="361" t="str">
        <f>_xll.SRS1Splines.Functions25.Linear_Interp(V_NSPC!$N$4:$N$67,V_NSPC!$P$4:$P$67,CI1784)</f>
        <v>Error reading input X value(s): The value is not a number</v>
      </c>
      <c r="CC1784" s="361" t="e">
        <f>(CB1784/V_NSPC!$T$5)*100</f>
        <v>#VALUE!</v>
      </c>
      <c r="CD1784" s="353" t="e">
        <f>CB1784-V_NSPC!$T$6</f>
        <v>#VALUE!</v>
      </c>
      <c r="CE1784" s="361">
        <f>IFERROR((CB1784 - V_NSPC!$T$6) / (V_NSPC!$T$5- V_NSPC!$T$6) * 100, 0)</f>
        <v>0</v>
      </c>
      <c r="CF1784" s="361">
        <v>995</v>
      </c>
      <c r="CG1784" s="361">
        <v>955</v>
      </c>
      <c r="CH1784" s="361"/>
      <c r="CI1784" s="429"/>
      <c r="CJ1784" s="361"/>
      <c r="CK1784" s="426"/>
      <c r="CL1784" s="424"/>
      <c r="CM1784" s="361">
        <v>0.33734879999999995</v>
      </c>
      <c r="CN1784" s="425"/>
      <c r="CO1784" s="425"/>
      <c r="CP1784" s="425"/>
      <c r="CQ1784" s="361" t="str">
        <f>_xll.SRS1Splines.Functions25.Linear_Interp(V_NSPC!$X$4:$X$46,V_NSPC!$Z$4:$Z$46,CX1784)</f>
        <v>Error reading input X value(s): The value is not a number</v>
      </c>
      <c r="CR1784" s="361" t="e">
        <f>(CQ1784/V_NSPC!$AD$5)*100</f>
        <v>#VALUE!</v>
      </c>
      <c r="CS1784" s="353" t="e">
        <f>CQ1784-V_NSPC!$AD$6</f>
        <v>#VALUE!</v>
      </c>
      <c r="CT1784" s="361">
        <f>IFERROR((CQ1784 - V_NSPC!$AD$6) / (V_NSPC!$AD$5- V_NSPC!$AD$6) * 100, 0)</f>
        <v>0</v>
      </c>
      <c r="CU1784" s="361">
        <v>909</v>
      </c>
      <c r="CV1784" s="361">
        <v>905</v>
      </c>
      <c r="CW1784" s="361"/>
      <c r="CX1784" s="429"/>
      <c r="CY1784" s="361">
        <v>0.59110000000000007</v>
      </c>
      <c r="CZ1784" s="426"/>
    </row>
    <row r="1785" spans="1:104">
      <c r="A1785" s="352">
        <v>46344</v>
      </c>
      <c r="B1785" s="430"/>
      <c r="C1785" s="420">
        <v>1.8153333333333335</v>
      </c>
      <c r="D1785" s="421"/>
      <c r="E1785" s="421"/>
      <c r="F1785" s="421"/>
      <c r="G1785" s="361" t="e">
        <f>_xll.SRS1Splines.Functions25.Linear_Interp(V_NEM!$R$687:$R$703,V_NEM!$T$687:$T$703,M1785)+_xll.SRS1Splines.Functions25.Linear_Interp(V_NEM!$AB$687:$AB$703,V_NEM!$AD$687:$AD$703,N1785)</f>
        <v>#VALUE!</v>
      </c>
      <c r="H1785" s="353" t="e">
        <f>(G1785/(V_NEM!$T$696+V_NEM!$AD$696))*100</f>
        <v>#VALUE!</v>
      </c>
      <c r="I1785" s="353" t="e">
        <f>G1785-(V_NEM!$T$694+V_NEM!$AD$694)</f>
        <v>#VALUE!</v>
      </c>
      <c r="J1785" s="353">
        <f>((IFERROR((_xll.SRS1Splines.Functions25.Linear_Interp(V_NEM!$R$687:$R$703,V_NEM!$T$687:$T$703,M1785) - V_NEM!$X$689) / (V_NEM!$X$688- V_NEM!$X$689) * 100, 0))+(IFERROR((_xll.SRS1Splines.Functions25.Linear_Interp(V_NEM!$AB$687:$AB$703,V_NEM!$AD$687:$AD$703,N1785) - V_NEM!$AH$689) / (V_NEM!$AH$688- V_NEM!$AH$689) * 100, 0)))/2</f>
        <v>0</v>
      </c>
      <c r="K1785" s="353">
        <v>784.3</v>
      </c>
      <c r="L1785" s="353">
        <v>781.8</v>
      </c>
      <c r="M1785" s="422"/>
      <c r="N1785" s="422"/>
      <c r="O1785" s="361">
        <v>1.5239414666666666</v>
      </c>
      <c r="P1785" s="423"/>
      <c r="Q1785" s="424"/>
      <c r="R1785" s="361">
        <v>2.4449999999999998</v>
      </c>
      <c r="S1785" s="425"/>
      <c r="T1785" s="425"/>
      <c r="U1785" s="425"/>
      <c r="V1785" s="361" t="str">
        <f>_xll.SRS1Splines.Functions25.Linear_Interp(V_NK3!$P$8:$P$32,V_NK3!$R$8:$R$32,AC1785)</f>
        <v>Error reading input X value(s): The value is not a number</v>
      </c>
      <c r="W1785" s="361" t="e">
        <f>(V1785/V_NK3!$R$28)*100</f>
        <v>#VALUE!</v>
      </c>
      <c r="X1785" s="353" t="e">
        <f>V1785-V_NK3!$R$8</f>
        <v>#VALUE!</v>
      </c>
      <c r="Y1785" s="353">
        <f>IFERROR((V1785 - V_NK3!$V$10) / (V_NK3!$V$9- V_NK3!$V$10) * 100, 0)</f>
        <v>0</v>
      </c>
      <c r="Z1785" s="353">
        <v>541.79999999999995</v>
      </c>
      <c r="AA1785" s="353">
        <v>521</v>
      </c>
      <c r="AB1785" s="361">
        <v>529.10553272462471</v>
      </c>
      <c r="AC1785" s="422"/>
      <c r="AD1785" s="353">
        <v>0.4</v>
      </c>
      <c r="AE1785" s="426"/>
      <c r="AF1785" s="427"/>
      <c r="AG1785" s="361">
        <v>0.81633333333333324</v>
      </c>
      <c r="AH1785" s="425"/>
      <c r="AI1785" s="425"/>
      <c r="AJ1785" s="425"/>
      <c r="AK1785" s="361" t="str">
        <f>_xll.SRS1Splines.Functions25.Linear_Interp(V_NK2!$R$10:$R$21,V_NK2!$T$10:$T$21,AR1785)</f>
        <v>Error reading input X value(s): The value is not a number</v>
      </c>
      <c r="AL1785" s="361" t="e">
        <f>(AK1785/V_NK2!$T$18)*100</f>
        <v>#VALUE!</v>
      </c>
      <c r="AM1785" s="353" t="e">
        <f>AK1785-V_NK2!$T$11</f>
        <v>#VALUE!</v>
      </c>
      <c r="AN1785" s="353">
        <f>IFERROR((AK1785 - V_NK2!$X$12) / (V_NK2!$X$11- V_NK2!$X$12) * 100, 0)</f>
        <v>0</v>
      </c>
      <c r="AO1785" s="353">
        <v>427</v>
      </c>
      <c r="AP1785" s="353">
        <v>420</v>
      </c>
      <c r="AQ1785" s="353"/>
      <c r="AR1785" s="422"/>
      <c r="AS1785" s="361">
        <v>0.56666666666666665</v>
      </c>
      <c r="AT1785" s="426"/>
      <c r="AU1785" s="424"/>
      <c r="AV1785" s="361">
        <v>0.41039999999999999</v>
      </c>
      <c r="AW1785" s="425"/>
      <c r="AX1785" s="425"/>
      <c r="AY1785" s="425"/>
      <c r="AZ1785" s="361" t="str">
        <f>_xll.SRS1Splines.Functions25.Linear_Interp(V_NNG3A!$H$4:$H$12,V_NNG3A!$I$4:$I$12,BF1785)</f>
        <v>Error reading input X value(s): The value is not a number</v>
      </c>
      <c r="BA1785" s="361" t="e">
        <f>(AZ1785/V_NNG3A!$I$8)*100</f>
        <v>#VALUE!</v>
      </c>
      <c r="BB1785" s="353" t="str">
        <f>_xll.SRS1Splines.Functions25.Linear_Interp(V_NNG3A!$H$4:$H$12,V_NNG3A!$J$4:$J$12,BF1785)</f>
        <v>Error reading input X value(s): The value is not a number</v>
      </c>
      <c r="BC1785" s="353">
        <f>IFERROR((AZ1785-V_NNG3A!$J$20) / (V_NNG3A!$J$19-V_NNG3A!$J$20) * 100, 0)</f>
        <v>0</v>
      </c>
      <c r="BD1785" s="353">
        <v>1050</v>
      </c>
      <c r="BE1785" s="353">
        <v>1047</v>
      </c>
      <c r="BF1785" s="428"/>
      <c r="BG1785" s="361">
        <v>0.14333333333333334</v>
      </c>
      <c r="BH1785" s="426"/>
      <c r="BI1785" s="424"/>
      <c r="BJ1785" s="361">
        <v>1.5059519999999997</v>
      </c>
      <c r="BK1785" s="425"/>
      <c r="BL1785" s="425"/>
      <c r="BM1785" s="425">
        <f t="shared" si="29"/>
        <v>0</v>
      </c>
      <c r="BN1785" s="361" t="str">
        <f>_xll.SRS1Splines.Functions25.Linear_Interp(V_XNN1!$K$3:$K$8,V_XNN1!$L$3:$L$8,BT1785)</f>
        <v>Error reading input X value(s): The value is not a number</v>
      </c>
      <c r="BO1785" s="361" t="e">
        <f>(BN1785/V_XNN1!$L$7)*100</f>
        <v>#VALUE!</v>
      </c>
      <c r="BP1785" s="353" t="str">
        <f>_xll.SRS1Splines.Functions25.Linear_Interp(V_XNN1!$K$3:$K$8,V_XNN1!$M$3:$M$8,BT1785)</f>
        <v>Error reading input X value(s): The value is not a number</v>
      </c>
      <c r="BQ1785" s="353">
        <f>IFERROR((BN1785 - V_XNN1!$M$16) / (V_XNN1!$M$15- V_XNN1!$M$16) * 100, 0)</f>
        <v>0</v>
      </c>
      <c r="BR1785" s="353">
        <v>252</v>
      </c>
      <c r="BS1785" s="353">
        <v>249</v>
      </c>
      <c r="BT1785" s="428"/>
      <c r="BU1785" s="361">
        <v>0.24138979999999999</v>
      </c>
      <c r="BV1785" s="426"/>
      <c r="BW1785" s="424"/>
      <c r="BX1785" s="361">
        <v>0.33734879999999995</v>
      </c>
      <c r="BY1785" s="425"/>
      <c r="BZ1785" s="425"/>
      <c r="CA1785" s="425"/>
      <c r="CB1785" s="361" t="str">
        <f>_xll.SRS1Splines.Functions25.Linear_Interp(V_NSPC!$N$4:$N$67,V_NSPC!$P$4:$P$67,CI1785)</f>
        <v>Error reading input X value(s): The value is not a number</v>
      </c>
      <c r="CC1785" s="361" t="e">
        <f>(CB1785/V_NSPC!$T$5)*100</f>
        <v>#VALUE!</v>
      </c>
      <c r="CD1785" s="353" t="e">
        <f>CB1785-V_NSPC!$T$6</f>
        <v>#VALUE!</v>
      </c>
      <c r="CE1785" s="361">
        <f>IFERROR((CB1785 - V_NSPC!$T$6) / (V_NSPC!$T$5- V_NSPC!$T$6) * 100, 0)</f>
        <v>0</v>
      </c>
      <c r="CF1785" s="361">
        <v>995</v>
      </c>
      <c r="CG1785" s="361">
        <v>955</v>
      </c>
      <c r="CH1785" s="361"/>
      <c r="CI1785" s="429"/>
      <c r="CJ1785" s="361"/>
      <c r="CK1785" s="426"/>
      <c r="CL1785" s="424"/>
      <c r="CM1785" s="361">
        <v>0.33734879999999995</v>
      </c>
      <c r="CN1785" s="425"/>
      <c r="CO1785" s="425"/>
      <c r="CP1785" s="425"/>
      <c r="CQ1785" s="361" t="str">
        <f>_xll.SRS1Splines.Functions25.Linear_Interp(V_NSPC!$X$4:$X$46,V_NSPC!$Z$4:$Z$46,CX1785)</f>
        <v>Error reading input X value(s): The value is not a number</v>
      </c>
      <c r="CR1785" s="361" t="e">
        <f>(CQ1785/V_NSPC!$AD$5)*100</f>
        <v>#VALUE!</v>
      </c>
      <c r="CS1785" s="353" t="e">
        <f>CQ1785-V_NSPC!$AD$6</f>
        <v>#VALUE!</v>
      </c>
      <c r="CT1785" s="361">
        <f>IFERROR((CQ1785 - V_NSPC!$AD$6) / (V_NSPC!$AD$5- V_NSPC!$AD$6) * 100, 0)</f>
        <v>0</v>
      </c>
      <c r="CU1785" s="361">
        <v>909</v>
      </c>
      <c r="CV1785" s="361">
        <v>905</v>
      </c>
      <c r="CW1785" s="361"/>
      <c r="CX1785" s="429"/>
      <c r="CY1785" s="361">
        <v>0.59110000000000007</v>
      </c>
      <c r="CZ1785" s="426"/>
    </row>
    <row r="1786" spans="1:104">
      <c r="A1786" s="352">
        <v>46345</v>
      </c>
      <c r="B1786" s="430"/>
      <c r="C1786" s="420">
        <v>1.8153333333333335</v>
      </c>
      <c r="D1786" s="421"/>
      <c r="E1786" s="421"/>
      <c r="F1786" s="421"/>
      <c r="G1786" s="361" t="e">
        <f>_xll.SRS1Splines.Functions25.Linear_Interp(V_NEM!$R$687:$R$703,V_NEM!$T$687:$T$703,M1786)+_xll.SRS1Splines.Functions25.Linear_Interp(V_NEM!$AB$687:$AB$703,V_NEM!$AD$687:$AD$703,N1786)</f>
        <v>#VALUE!</v>
      </c>
      <c r="H1786" s="353" t="e">
        <f>(G1786/(V_NEM!$T$696+V_NEM!$AD$696))*100</f>
        <v>#VALUE!</v>
      </c>
      <c r="I1786" s="353" t="e">
        <f>G1786-(V_NEM!$T$694+V_NEM!$AD$694)</f>
        <v>#VALUE!</v>
      </c>
      <c r="J1786" s="353">
        <f>((IFERROR((_xll.SRS1Splines.Functions25.Linear_Interp(V_NEM!$R$687:$R$703,V_NEM!$T$687:$T$703,M1786) - V_NEM!$X$689) / (V_NEM!$X$688- V_NEM!$X$689) * 100, 0))+(IFERROR((_xll.SRS1Splines.Functions25.Linear_Interp(V_NEM!$AB$687:$AB$703,V_NEM!$AD$687:$AD$703,N1786) - V_NEM!$AH$689) / (V_NEM!$AH$688- V_NEM!$AH$689) * 100, 0)))/2</f>
        <v>0</v>
      </c>
      <c r="K1786" s="353">
        <v>784.3</v>
      </c>
      <c r="L1786" s="353">
        <v>781.8</v>
      </c>
      <c r="M1786" s="422"/>
      <c r="N1786" s="422"/>
      <c r="O1786" s="361">
        <v>1.5239414666666666</v>
      </c>
      <c r="P1786" s="423"/>
      <c r="Q1786" s="424"/>
      <c r="R1786" s="361">
        <v>2.4449999999999998</v>
      </c>
      <c r="S1786" s="425"/>
      <c r="T1786" s="425"/>
      <c r="U1786" s="425"/>
      <c r="V1786" s="361" t="str">
        <f>_xll.SRS1Splines.Functions25.Linear_Interp(V_NK3!$P$8:$P$32,V_NK3!$R$8:$R$32,AC1786)</f>
        <v>Error reading input X value(s): The value is not a number</v>
      </c>
      <c r="W1786" s="361" t="e">
        <f>(V1786/V_NK3!$R$28)*100</f>
        <v>#VALUE!</v>
      </c>
      <c r="X1786" s="353" t="e">
        <f>V1786-V_NK3!$R$8</f>
        <v>#VALUE!</v>
      </c>
      <c r="Y1786" s="353">
        <f>IFERROR((V1786 - V_NK3!$V$10) / (V_NK3!$V$9- V_NK3!$V$10) * 100, 0)</f>
        <v>0</v>
      </c>
      <c r="Z1786" s="353">
        <v>541.79999999999995</v>
      </c>
      <c r="AA1786" s="353">
        <v>521</v>
      </c>
      <c r="AB1786" s="361">
        <v>529.10553272462471</v>
      </c>
      <c r="AC1786" s="422"/>
      <c r="AD1786" s="353">
        <v>0.4</v>
      </c>
      <c r="AE1786" s="426"/>
      <c r="AF1786" s="427"/>
      <c r="AG1786" s="361">
        <v>0.81633333333333324</v>
      </c>
      <c r="AH1786" s="425"/>
      <c r="AI1786" s="425"/>
      <c r="AJ1786" s="425"/>
      <c r="AK1786" s="361" t="str">
        <f>_xll.SRS1Splines.Functions25.Linear_Interp(V_NK2!$R$10:$R$21,V_NK2!$T$10:$T$21,AR1786)</f>
        <v>Error reading input X value(s): The value is not a number</v>
      </c>
      <c r="AL1786" s="361" t="e">
        <f>(AK1786/V_NK2!$T$18)*100</f>
        <v>#VALUE!</v>
      </c>
      <c r="AM1786" s="353" t="e">
        <f>AK1786-V_NK2!$T$11</f>
        <v>#VALUE!</v>
      </c>
      <c r="AN1786" s="353">
        <f>IFERROR((AK1786 - V_NK2!$X$12) / (V_NK2!$X$11- V_NK2!$X$12) * 100, 0)</f>
        <v>0</v>
      </c>
      <c r="AO1786" s="353">
        <v>427</v>
      </c>
      <c r="AP1786" s="353">
        <v>420</v>
      </c>
      <c r="AQ1786" s="353"/>
      <c r="AR1786" s="422"/>
      <c r="AS1786" s="361">
        <v>0.56666666666666665</v>
      </c>
      <c r="AT1786" s="426"/>
      <c r="AU1786" s="424"/>
      <c r="AV1786" s="361">
        <v>0.41039999999999999</v>
      </c>
      <c r="AW1786" s="425"/>
      <c r="AX1786" s="425"/>
      <c r="AY1786" s="425"/>
      <c r="AZ1786" s="361" t="str">
        <f>_xll.SRS1Splines.Functions25.Linear_Interp(V_NNG3A!$H$4:$H$12,V_NNG3A!$I$4:$I$12,BF1786)</f>
        <v>Error reading input X value(s): The value is not a number</v>
      </c>
      <c r="BA1786" s="361" t="e">
        <f>(AZ1786/V_NNG3A!$I$8)*100</f>
        <v>#VALUE!</v>
      </c>
      <c r="BB1786" s="353" t="str">
        <f>_xll.SRS1Splines.Functions25.Linear_Interp(V_NNG3A!$H$4:$H$12,V_NNG3A!$J$4:$J$12,BF1786)</f>
        <v>Error reading input X value(s): The value is not a number</v>
      </c>
      <c r="BC1786" s="353">
        <f>IFERROR((AZ1786-V_NNG3A!$J$20) / (V_NNG3A!$J$19-V_NNG3A!$J$20) * 100, 0)</f>
        <v>0</v>
      </c>
      <c r="BD1786" s="353">
        <v>1050</v>
      </c>
      <c r="BE1786" s="353">
        <v>1047</v>
      </c>
      <c r="BF1786" s="428"/>
      <c r="BG1786" s="361">
        <v>0.14333333333333334</v>
      </c>
      <c r="BH1786" s="426"/>
      <c r="BI1786" s="424"/>
      <c r="BJ1786" s="361">
        <v>1.5059519999999997</v>
      </c>
      <c r="BK1786" s="425"/>
      <c r="BL1786" s="425"/>
      <c r="BM1786" s="425">
        <f t="shared" si="29"/>
        <v>0</v>
      </c>
      <c r="BN1786" s="361" t="str">
        <f>_xll.SRS1Splines.Functions25.Linear_Interp(V_XNN1!$K$3:$K$8,V_XNN1!$L$3:$L$8,BT1786)</f>
        <v>Error reading input X value(s): The value is not a number</v>
      </c>
      <c r="BO1786" s="361" t="e">
        <f>(BN1786/V_XNN1!$L$7)*100</f>
        <v>#VALUE!</v>
      </c>
      <c r="BP1786" s="353" t="str">
        <f>_xll.SRS1Splines.Functions25.Linear_Interp(V_XNN1!$K$3:$K$8,V_XNN1!$M$3:$M$8,BT1786)</f>
        <v>Error reading input X value(s): The value is not a number</v>
      </c>
      <c r="BQ1786" s="353">
        <f>IFERROR((BN1786 - V_XNN1!$M$16) / (V_XNN1!$M$15- V_XNN1!$M$16) * 100, 0)</f>
        <v>0</v>
      </c>
      <c r="BR1786" s="353">
        <v>252</v>
      </c>
      <c r="BS1786" s="353">
        <v>249</v>
      </c>
      <c r="BT1786" s="428"/>
      <c r="BU1786" s="361">
        <v>0.24138979999999999</v>
      </c>
      <c r="BV1786" s="426"/>
      <c r="BW1786" s="424"/>
      <c r="BX1786" s="361">
        <v>0.33734879999999995</v>
      </c>
      <c r="BY1786" s="425"/>
      <c r="BZ1786" s="425"/>
      <c r="CA1786" s="425"/>
      <c r="CB1786" s="361" t="str">
        <f>_xll.SRS1Splines.Functions25.Linear_Interp(V_NSPC!$N$4:$N$67,V_NSPC!$P$4:$P$67,CI1786)</f>
        <v>Error reading input X value(s): The value is not a number</v>
      </c>
      <c r="CC1786" s="361" t="e">
        <f>(CB1786/V_NSPC!$T$5)*100</f>
        <v>#VALUE!</v>
      </c>
      <c r="CD1786" s="353" t="e">
        <f>CB1786-V_NSPC!$T$6</f>
        <v>#VALUE!</v>
      </c>
      <c r="CE1786" s="361">
        <f>IFERROR((CB1786 - V_NSPC!$T$6) / (V_NSPC!$T$5- V_NSPC!$T$6) * 100, 0)</f>
        <v>0</v>
      </c>
      <c r="CF1786" s="361">
        <v>995</v>
      </c>
      <c r="CG1786" s="361">
        <v>955</v>
      </c>
      <c r="CH1786" s="361"/>
      <c r="CI1786" s="429"/>
      <c r="CJ1786" s="361"/>
      <c r="CK1786" s="426"/>
      <c r="CL1786" s="424"/>
      <c r="CM1786" s="361">
        <v>0.33734879999999995</v>
      </c>
      <c r="CN1786" s="425"/>
      <c r="CO1786" s="425"/>
      <c r="CP1786" s="425"/>
      <c r="CQ1786" s="361" t="str">
        <f>_xll.SRS1Splines.Functions25.Linear_Interp(V_NSPC!$X$4:$X$46,V_NSPC!$Z$4:$Z$46,CX1786)</f>
        <v>Error reading input X value(s): The value is not a number</v>
      </c>
      <c r="CR1786" s="361" t="e">
        <f>(CQ1786/V_NSPC!$AD$5)*100</f>
        <v>#VALUE!</v>
      </c>
      <c r="CS1786" s="353" t="e">
        <f>CQ1786-V_NSPC!$AD$6</f>
        <v>#VALUE!</v>
      </c>
      <c r="CT1786" s="361">
        <f>IFERROR((CQ1786 - V_NSPC!$AD$6) / (V_NSPC!$AD$5- V_NSPC!$AD$6) * 100, 0)</f>
        <v>0</v>
      </c>
      <c r="CU1786" s="361">
        <v>909</v>
      </c>
      <c r="CV1786" s="361">
        <v>905</v>
      </c>
      <c r="CW1786" s="361"/>
      <c r="CX1786" s="429"/>
      <c r="CY1786" s="361">
        <v>0.59110000000000007</v>
      </c>
      <c r="CZ1786" s="426"/>
    </row>
    <row r="1787" spans="1:104">
      <c r="A1787" s="352">
        <v>46346</v>
      </c>
      <c r="B1787" s="430"/>
      <c r="C1787" s="420">
        <v>1.8153333333333335</v>
      </c>
      <c r="D1787" s="421"/>
      <c r="E1787" s="421"/>
      <c r="F1787" s="421"/>
      <c r="G1787" s="361" t="e">
        <f>_xll.SRS1Splines.Functions25.Linear_Interp(V_NEM!$R$687:$R$703,V_NEM!$T$687:$T$703,M1787)+_xll.SRS1Splines.Functions25.Linear_Interp(V_NEM!$AB$687:$AB$703,V_NEM!$AD$687:$AD$703,N1787)</f>
        <v>#VALUE!</v>
      </c>
      <c r="H1787" s="353" t="e">
        <f>(G1787/(V_NEM!$T$696+V_NEM!$AD$696))*100</f>
        <v>#VALUE!</v>
      </c>
      <c r="I1787" s="353" t="e">
        <f>G1787-(V_NEM!$T$694+V_NEM!$AD$694)</f>
        <v>#VALUE!</v>
      </c>
      <c r="J1787" s="353">
        <f>((IFERROR((_xll.SRS1Splines.Functions25.Linear_Interp(V_NEM!$R$687:$R$703,V_NEM!$T$687:$T$703,M1787) - V_NEM!$X$689) / (V_NEM!$X$688- V_NEM!$X$689) * 100, 0))+(IFERROR((_xll.SRS1Splines.Functions25.Linear_Interp(V_NEM!$AB$687:$AB$703,V_NEM!$AD$687:$AD$703,N1787) - V_NEM!$AH$689) / (V_NEM!$AH$688- V_NEM!$AH$689) * 100, 0)))/2</f>
        <v>0</v>
      </c>
      <c r="K1787" s="353">
        <v>784.3</v>
      </c>
      <c r="L1787" s="353">
        <v>781.8</v>
      </c>
      <c r="M1787" s="422"/>
      <c r="N1787" s="422"/>
      <c r="O1787" s="361">
        <v>1.5239414666666666</v>
      </c>
      <c r="P1787" s="423"/>
      <c r="Q1787" s="424"/>
      <c r="R1787" s="361">
        <v>2.4449999999999998</v>
      </c>
      <c r="S1787" s="425"/>
      <c r="T1787" s="425"/>
      <c r="U1787" s="425"/>
      <c r="V1787" s="361" t="str">
        <f>_xll.SRS1Splines.Functions25.Linear_Interp(V_NK3!$P$8:$P$32,V_NK3!$R$8:$R$32,AC1787)</f>
        <v>Error reading input X value(s): The value is not a number</v>
      </c>
      <c r="W1787" s="361" t="e">
        <f>(V1787/V_NK3!$R$28)*100</f>
        <v>#VALUE!</v>
      </c>
      <c r="X1787" s="353" t="e">
        <f>V1787-V_NK3!$R$8</f>
        <v>#VALUE!</v>
      </c>
      <c r="Y1787" s="353">
        <f>IFERROR((V1787 - V_NK3!$V$10) / (V_NK3!$V$9- V_NK3!$V$10) * 100, 0)</f>
        <v>0</v>
      </c>
      <c r="Z1787" s="353">
        <v>541.79999999999995</v>
      </c>
      <c r="AA1787" s="353">
        <v>521</v>
      </c>
      <c r="AB1787" s="361">
        <v>529.10553272462471</v>
      </c>
      <c r="AC1787" s="422"/>
      <c r="AD1787" s="353">
        <v>0.4</v>
      </c>
      <c r="AE1787" s="426"/>
      <c r="AF1787" s="427"/>
      <c r="AG1787" s="361">
        <v>0.81633333333333324</v>
      </c>
      <c r="AH1787" s="425"/>
      <c r="AI1787" s="425"/>
      <c r="AJ1787" s="425"/>
      <c r="AK1787" s="361" t="str">
        <f>_xll.SRS1Splines.Functions25.Linear_Interp(V_NK2!$R$10:$R$21,V_NK2!$T$10:$T$21,AR1787)</f>
        <v>Error reading input X value(s): The value is not a number</v>
      </c>
      <c r="AL1787" s="361" t="e">
        <f>(AK1787/V_NK2!$T$18)*100</f>
        <v>#VALUE!</v>
      </c>
      <c r="AM1787" s="353" t="e">
        <f>AK1787-V_NK2!$T$11</f>
        <v>#VALUE!</v>
      </c>
      <c r="AN1787" s="353">
        <f>IFERROR((AK1787 - V_NK2!$X$12) / (V_NK2!$X$11- V_NK2!$X$12) * 100, 0)</f>
        <v>0</v>
      </c>
      <c r="AO1787" s="353">
        <v>427</v>
      </c>
      <c r="AP1787" s="353">
        <v>420</v>
      </c>
      <c r="AQ1787" s="353"/>
      <c r="AR1787" s="422"/>
      <c r="AS1787" s="361">
        <v>0.56666666666666665</v>
      </c>
      <c r="AT1787" s="426"/>
      <c r="AU1787" s="424"/>
      <c r="AV1787" s="361">
        <v>0.41039999999999999</v>
      </c>
      <c r="AW1787" s="425"/>
      <c r="AX1787" s="425"/>
      <c r="AY1787" s="425"/>
      <c r="AZ1787" s="361" t="str">
        <f>_xll.SRS1Splines.Functions25.Linear_Interp(V_NNG3A!$H$4:$H$12,V_NNG3A!$I$4:$I$12,BF1787)</f>
        <v>Error reading input X value(s): The value is not a number</v>
      </c>
      <c r="BA1787" s="361" t="e">
        <f>(AZ1787/V_NNG3A!$I$8)*100</f>
        <v>#VALUE!</v>
      </c>
      <c r="BB1787" s="353" t="str">
        <f>_xll.SRS1Splines.Functions25.Linear_Interp(V_NNG3A!$H$4:$H$12,V_NNG3A!$J$4:$J$12,BF1787)</f>
        <v>Error reading input X value(s): The value is not a number</v>
      </c>
      <c r="BC1787" s="353">
        <f>IFERROR((AZ1787-V_NNG3A!$J$20) / (V_NNG3A!$J$19-V_NNG3A!$J$20) * 100, 0)</f>
        <v>0</v>
      </c>
      <c r="BD1787" s="353">
        <v>1050</v>
      </c>
      <c r="BE1787" s="353">
        <v>1047</v>
      </c>
      <c r="BF1787" s="428"/>
      <c r="BG1787" s="361">
        <v>0.14333333333333334</v>
      </c>
      <c r="BH1787" s="426"/>
      <c r="BI1787" s="424"/>
      <c r="BJ1787" s="361">
        <v>1.5059519999999997</v>
      </c>
      <c r="BK1787" s="425"/>
      <c r="BL1787" s="425"/>
      <c r="BM1787" s="425">
        <f t="shared" si="29"/>
        <v>0</v>
      </c>
      <c r="BN1787" s="361" t="str">
        <f>_xll.SRS1Splines.Functions25.Linear_Interp(V_XNN1!$K$3:$K$8,V_XNN1!$L$3:$L$8,BT1787)</f>
        <v>Error reading input X value(s): The value is not a number</v>
      </c>
      <c r="BO1787" s="361" t="e">
        <f>(BN1787/V_XNN1!$L$7)*100</f>
        <v>#VALUE!</v>
      </c>
      <c r="BP1787" s="353" t="str">
        <f>_xll.SRS1Splines.Functions25.Linear_Interp(V_XNN1!$K$3:$K$8,V_XNN1!$M$3:$M$8,BT1787)</f>
        <v>Error reading input X value(s): The value is not a number</v>
      </c>
      <c r="BQ1787" s="353">
        <f>IFERROR((BN1787 - V_XNN1!$M$16) / (V_XNN1!$M$15- V_XNN1!$M$16) * 100, 0)</f>
        <v>0</v>
      </c>
      <c r="BR1787" s="353">
        <v>252</v>
      </c>
      <c r="BS1787" s="353">
        <v>249</v>
      </c>
      <c r="BT1787" s="428"/>
      <c r="BU1787" s="361">
        <v>0.24138979999999999</v>
      </c>
      <c r="BV1787" s="426"/>
      <c r="BW1787" s="424"/>
      <c r="BX1787" s="361">
        <v>0.33734879999999995</v>
      </c>
      <c r="BY1787" s="425"/>
      <c r="BZ1787" s="425"/>
      <c r="CA1787" s="425"/>
      <c r="CB1787" s="361" t="str">
        <f>_xll.SRS1Splines.Functions25.Linear_Interp(V_NSPC!$N$4:$N$67,V_NSPC!$P$4:$P$67,CI1787)</f>
        <v>Error reading input X value(s): The value is not a number</v>
      </c>
      <c r="CC1787" s="361" t="e">
        <f>(CB1787/V_NSPC!$T$5)*100</f>
        <v>#VALUE!</v>
      </c>
      <c r="CD1787" s="353" t="e">
        <f>CB1787-V_NSPC!$T$6</f>
        <v>#VALUE!</v>
      </c>
      <c r="CE1787" s="361">
        <f>IFERROR((CB1787 - V_NSPC!$T$6) / (V_NSPC!$T$5- V_NSPC!$T$6) * 100, 0)</f>
        <v>0</v>
      </c>
      <c r="CF1787" s="361">
        <v>995</v>
      </c>
      <c r="CG1787" s="361">
        <v>955</v>
      </c>
      <c r="CH1787" s="361"/>
      <c r="CI1787" s="429"/>
      <c r="CJ1787" s="361"/>
      <c r="CK1787" s="426"/>
      <c r="CL1787" s="424"/>
      <c r="CM1787" s="361">
        <v>0.33734879999999995</v>
      </c>
      <c r="CN1787" s="425"/>
      <c r="CO1787" s="425"/>
      <c r="CP1787" s="425"/>
      <c r="CQ1787" s="361" t="str">
        <f>_xll.SRS1Splines.Functions25.Linear_Interp(V_NSPC!$X$4:$X$46,V_NSPC!$Z$4:$Z$46,CX1787)</f>
        <v>Error reading input X value(s): The value is not a number</v>
      </c>
      <c r="CR1787" s="361" t="e">
        <f>(CQ1787/V_NSPC!$AD$5)*100</f>
        <v>#VALUE!</v>
      </c>
      <c r="CS1787" s="353" t="e">
        <f>CQ1787-V_NSPC!$AD$6</f>
        <v>#VALUE!</v>
      </c>
      <c r="CT1787" s="361">
        <f>IFERROR((CQ1787 - V_NSPC!$AD$6) / (V_NSPC!$AD$5- V_NSPC!$AD$6) * 100, 0)</f>
        <v>0</v>
      </c>
      <c r="CU1787" s="361">
        <v>909</v>
      </c>
      <c r="CV1787" s="361">
        <v>905</v>
      </c>
      <c r="CW1787" s="361"/>
      <c r="CX1787" s="429"/>
      <c r="CY1787" s="361">
        <v>0.59110000000000007</v>
      </c>
      <c r="CZ1787" s="426"/>
    </row>
    <row r="1788" spans="1:104">
      <c r="A1788" s="352">
        <v>46347</v>
      </c>
      <c r="B1788" s="430"/>
      <c r="C1788" s="420">
        <v>1.8153333333333335</v>
      </c>
      <c r="D1788" s="421"/>
      <c r="E1788" s="421"/>
      <c r="F1788" s="421"/>
      <c r="G1788" s="361" t="e">
        <f>_xll.SRS1Splines.Functions25.Linear_Interp(V_NEM!$R$687:$R$703,V_NEM!$T$687:$T$703,M1788)+_xll.SRS1Splines.Functions25.Linear_Interp(V_NEM!$AB$687:$AB$703,V_NEM!$AD$687:$AD$703,N1788)</f>
        <v>#VALUE!</v>
      </c>
      <c r="H1788" s="353" t="e">
        <f>(G1788/(V_NEM!$T$696+V_NEM!$AD$696))*100</f>
        <v>#VALUE!</v>
      </c>
      <c r="I1788" s="353" t="e">
        <f>G1788-(V_NEM!$T$694+V_NEM!$AD$694)</f>
        <v>#VALUE!</v>
      </c>
      <c r="J1788" s="353">
        <f>((IFERROR((_xll.SRS1Splines.Functions25.Linear_Interp(V_NEM!$R$687:$R$703,V_NEM!$T$687:$T$703,M1788) - V_NEM!$X$689) / (V_NEM!$X$688- V_NEM!$X$689) * 100, 0))+(IFERROR((_xll.SRS1Splines.Functions25.Linear_Interp(V_NEM!$AB$687:$AB$703,V_NEM!$AD$687:$AD$703,N1788) - V_NEM!$AH$689) / (V_NEM!$AH$688- V_NEM!$AH$689) * 100, 0)))/2</f>
        <v>0</v>
      </c>
      <c r="K1788" s="353">
        <v>784.3</v>
      </c>
      <c r="L1788" s="353">
        <v>781.8</v>
      </c>
      <c r="M1788" s="422"/>
      <c r="N1788" s="422"/>
      <c r="O1788" s="361">
        <v>1.5239414666666666</v>
      </c>
      <c r="P1788" s="423"/>
      <c r="Q1788" s="424"/>
      <c r="R1788" s="361">
        <v>2.4449999999999998</v>
      </c>
      <c r="S1788" s="425"/>
      <c r="T1788" s="425"/>
      <c r="U1788" s="425"/>
      <c r="V1788" s="361" t="str">
        <f>_xll.SRS1Splines.Functions25.Linear_Interp(V_NK3!$P$8:$P$32,V_NK3!$R$8:$R$32,AC1788)</f>
        <v>Error reading input X value(s): The value is not a number</v>
      </c>
      <c r="W1788" s="361" t="e">
        <f>(V1788/V_NK3!$R$28)*100</f>
        <v>#VALUE!</v>
      </c>
      <c r="X1788" s="353" t="e">
        <f>V1788-V_NK3!$R$8</f>
        <v>#VALUE!</v>
      </c>
      <c r="Y1788" s="353">
        <f>IFERROR((V1788 - V_NK3!$V$10) / (V_NK3!$V$9- V_NK3!$V$10) * 100, 0)</f>
        <v>0</v>
      </c>
      <c r="Z1788" s="353">
        <v>541.79999999999995</v>
      </c>
      <c r="AA1788" s="353">
        <v>521</v>
      </c>
      <c r="AB1788" s="361">
        <v>529.10553272462471</v>
      </c>
      <c r="AC1788" s="422"/>
      <c r="AD1788" s="353">
        <v>0.4</v>
      </c>
      <c r="AE1788" s="426"/>
      <c r="AF1788" s="427"/>
      <c r="AG1788" s="361">
        <v>0.81633333333333324</v>
      </c>
      <c r="AH1788" s="425"/>
      <c r="AI1788" s="425"/>
      <c r="AJ1788" s="425"/>
      <c r="AK1788" s="361" t="str">
        <f>_xll.SRS1Splines.Functions25.Linear_Interp(V_NK2!$R$10:$R$21,V_NK2!$T$10:$T$21,AR1788)</f>
        <v>Error reading input X value(s): The value is not a number</v>
      </c>
      <c r="AL1788" s="361" t="e">
        <f>(AK1788/V_NK2!$T$18)*100</f>
        <v>#VALUE!</v>
      </c>
      <c r="AM1788" s="353" t="e">
        <f>AK1788-V_NK2!$T$11</f>
        <v>#VALUE!</v>
      </c>
      <c r="AN1788" s="353">
        <f>IFERROR((AK1788 - V_NK2!$X$12) / (V_NK2!$X$11- V_NK2!$X$12) * 100, 0)</f>
        <v>0</v>
      </c>
      <c r="AO1788" s="353">
        <v>427</v>
      </c>
      <c r="AP1788" s="353">
        <v>420</v>
      </c>
      <c r="AQ1788" s="353"/>
      <c r="AR1788" s="422"/>
      <c r="AS1788" s="361">
        <v>0.56666666666666665</v>
      </c>
      <c r="AT1788" s="426"/>
      <c r="AU1788" s="424"/>
      <c r="AV1788" s="361">
        <v>0.41039999999999999</v>
      </c>
      <c r="AW1788" s="425"/>
      <c r="AX1788" s="425"/>
      <c r="AY1788" s="425"/>
      <c r="AZ1788" s="361" t="str">
        <f>_xll.SRS1Splines.Functions25.Linear_Interp(V_NNG3A!$H$4:$H$12,V_NNG3A!$I$4:$I$12,BF1788)</f>
        <v>Error reading input X value(s): The value is not a number</v>
      </c>
      <c r="BA1788" s="361" t="e">
        <f>(AZ1788/V_NNG3A!$I$8)*100</f>
        <v>#VALUE!</v>
      </c>
      <c r="BB1788" s="353" t="str">
        <f>_xll.SRS1Splines.Functions25.Linear_Interp(V_NNG3A!$H$4:$H$12,V_NNG3A!$J$4:$J$12,BF1788)</f>
        <v>Error reading input X value(s): The value is not a number</v>
      </c>
      <c r="BC1788" s="353">
        <f>IFERROR((AZ1788-V_NNG3A!$J$20) / (V_NNG3A!$J$19-V_NNG3A!$J$20) * 100, 0)</f>
        <v>0</v>
      </c>
      <c r="BD1788" s="353">
        <v>1050</v>
      </c>
      <c r="BE1788" s="353">
        <v>1047</v>
      </c>
      <c r="BF1788" s="428"/>
      <c r="BG1788" s="361">
        <v>0.14333333333333334</v>
      </c>
      <c r="BH1788" s="426"/>
      <c r="BI1788" s="424"/>
      <c r="BJ1788" s="361">
        <v>1.5059519999999997</v>
      </c>
      <c r="BK1788" s="425"/>
      <c r="BL1788" s="425"/>
      <c r="BM1788" s="425">
        <f t="shared" si="29"/>
        <v>0</v>
      </c>
      <c r="BN1788" s="361" t="str">
        <f>_xll.SRS1Splines.Functions25.Linear_Interp(V_XNN1!$K$3:$K$8,V_XNN1!$L$3:$L$8,BT1788)</f>
        <v>Error reading input X value(s): The value is not a number</v>
      </c>
      <c r="BO1788" s="361" t="e">
        <f>(BN1788/V_XNN1!$L$7)*100</f>
        <v>#VALUE!</v>
      </c>
      <c r="BP1788" s="353" t="str">
        <f>_xll.SRS1Splines.Functions25.Linear_Interp(V_XNN1!$K$3:$K$8,V_XNN1!$M$3:$M$8,BT1788)</f>
        <v>Error reading input X value(s): The value is not a number</v>
      </c>
      <c r="BQ1788" s="353">
        <f>IFERROR((BN1788 - V_XNN1!$M$16) / (V_XNN1!$M$15- V_XNN1!$M$16) * 100, 0)</f>
        <v>0</v>
      </c>
      <c r="BR1788" s="353">
        <v>252</v>
      </c>
      <c r="BS1788" s="353">
        <v>249</v>
      </c>
      <c r="BT1788" s="428"/>
      <c r="BU1788" s="361">
        <v>0.24138979999999999</v>
      </c>
      <c r="BV1788" s="426"/>
      <c r="BW1788" s="424"/>
      <c r="BX1788" s="361">
        <v>0.33734879999999995</v>
      </c>
      <c r="BY1788" s="425"/>
      <c r="BZ1788" s="425"/>
      <c r="CA1788" s="425"/>
      <c r="CB1788" s="361" t="str">
        <f>_xll.SRS1Splines.Functions25.Linear_Interp(V_NSPC!$N$4:$N$67,V_NSPC!$P$4:$P$67,CI1788)</f>
        <v>Error reading input X value(s): The value is not a number</v>
      </c>
      <c r="CC1788" s="361" t="e">
        <f>(CB1788/V_NSPC!$T$5)*100</f>
        <v>#VALUE!</v>
      </c>
      <c r="CD1788" s="353" t="e">
        <f>CB1788-V_NSPC!$T$6</f>
        <v>#VALUE!</v>
      </c>
      <c r="CE1788" s="361">
        <f>IFERROR((CB1788 - V_NSPC!$T$6) / (V_NSPC!$T$5- V_NSPC!$T$6) * 100, 0)</f>
        <v>0</v>
      </c>
      <c r="CF1788" s="361">
        <v>995</v>
      </c>
      <c r="CG1788" s="361">
        <v>955</v>
      </c>
      <c r="CH1788" s="361"/>
      <c r="CI1788" s="429"/>
      <c r="CJ1788" s="361"/>
      <c r="CK1788" s="426"/>
      <c r="CL1788" s="424"/>
      <c r="CM1788" s="361">
        <v>0.33734879999999995</v>
      </c>
      <c r="CN1788" s="425"/>
      <c r="CO1788" s="425"/>
      <c r="CP1788" s="425"/>
      <c r="CQ1788" s="361" t="str">
        <f>_xll.SRS1Splines.Functions25.Linear_Interp(V_NSPC!$X$4:$X$46,V_NSPC!$Z$4:$Z$46,CX1788)</f>
        <v>Error reading input X value(s): The value is not a number</v>
      </c>
      <c r="CR1788" s="361" t="e">
        <f>(CQ1788/V_NSPC!$AD$5)*100</f>
        <v>#VALUE!</v>
      </c>
      <c r="CS1788" s="353" t="e">
        <f>CQ1788-V_NSPC!$AD$6</f>
        <v>#VALUE!</v>
      </c>
      <c r="CT1788" s="361">
        <f>IFERROR((CQ1788 - V_NSPC!$AD$6) / (V_NSPC!$AD$5- V_NSPC!$AD$6) * 100, 0)</f>
        <v>0</v>
      </c>
      <c r="CU1788" s="361">
        <v>909</v>
      </c>
      <c r="CV1788" s="361">
        <v>905</v>
      </c>
      <c r="CW1788" s="361"/>
      <c r="CX1788" s="429"/>
      <c r="CY1788" s="361">
        <v>0.59110000000000007</v>
      </c>
      <c r="CZ1788" s="426"/>
    </row>
    <row r="1789" spans="1:104">
      <c r="A1789" s="352">
        <v>46348</v>
      </c>
      <c r="B1789" s="430"/>
      <c r="C1789" s="420">
        <v>1.8153333333333335</v>
      </c>
      <c r="D1789" s="421"/>
      <c r="E1789" s="421"/>
      <c r="F1789" s="421"/>
      <c r="G1789" s="361" t="e">
        <f>_xll.SRS1Splines.Functions25.Linear_Interp(V_NEM!$R$687:$R$703,V_NEM!$T$687:$T$703,M1789)+_xll.SRS1Splines.Functions25.Linear_Interp(V_NEM!$AB$687:$AB$703,V_NEM!$AD$687:$AD$703,N1789)</f>
        <v>#VALUE!</v>
      </c>
      <c r="H1789" s="353" t="e">
        <f>(G1789/(V_NEM!$T$696+V_NEM!$AD$696))*100</f>
        <v>#VALUE!</v>
      </c>
      <c r="I1789" s="353" t="e">
        <f>G1789-(V_NEM!$T$694+V_NEM!$AD$694)</f>
        <v>#VALUE!</v>
      </c>
      <c r="J1789" s="353">
        <f>((IFERROR((_xll.SRS1Splines.Functions25.Linear_Interp(V_NEM!$R$687:$R$703,V_NEM!$T$687:$T$703,M1789) - V_NEM!$X$689) / (V_NEM!$X$688- V_NEM!$X$689) * 100, 0))+(IFERROR((_xll.SRS1Splines.Functions25.Linear_Interp(V_NEM!$AB$687:$AB$703,V_NEM!$AD$687:$AD$703,N1789) - V_NEM!$AH$689) / (V_NEM!$AH$688- V_NEM!$AH$689) * 100, 0)))/2</f>
        <v>0</v>
      </c>
      <c r="K1789" s="353">
        <v>784.3</v>
      </c>
      <c r="L1789" s="353">
        <v>781.8</v>
      </c>
      <c r="M1789" s="422"/>
      <c r="N1789" s="422"/>
      <c r="O1789" s="361">
        <v>1.5239414666666666</v>
      </c>
      <c r="P1789" s="423"/>
      <c r="Q1789" s="424"/>
      <c r="R1789" s="361">
        <v>2.4449999999999998</v>
      </c>
      <c r="S1789" s="425"/>
      <c r="T1789" s="425"/>
      <c r="U1789" s="425"/>
      <c r="V1789" s="361" t="str">
        <f>_xll.SRS1Splines.Functions25.Linear_Interp(V_NK3!$P$8:$P$32,V_NK3!$R$8:$R$32,AC1789)</f>
        <v>Error reading input X value(s): The value is not a number</v>
      </c>
      <c r="W1789" s="361" t="e">
        <f>(V1789/V_NK3!$R$28)*100</f>
        <v>#VALUE!</v>
      </c>
      <c r="X1789" s="353" t="e">
        <f>V1789-V_NK3!$R$8</f>
        <v>#VALUE!</v>
      </c>
      <c r="Y1789" s="353">
        <f>IFERROR((V1789 - V_NK3!$V$10) / (V_NK3!$V$9- V_NK3!$V$10) * 100, 0)</f>
        <v>0</v>
      </c>
      <c r="Z1789" s="353">
        <v>541.79999999999995</v>
      </c>
      <c r="AA1789" s="353">
        <v>521</v>
      </c>
      <c r="AB1789" s="361">
        <v>529.10553272462471</v>
      </c>
      <c r="AC1789" s="422"/>
      <c r="AD1789" s="353">
        <v>0.4</v>
      </c>
      <c r="AE1789" s="426"/>
      <c r="AF1789" s="427"/>
      <c r="AG1789" s="361">
        <v>0.81633333333333324</v>
      </c>
      <c r="AH1789" s="425"/>
      <c r="AI1789" s="425"/>
      <c r="AJ1789" s="425"/>
      <c r="AK1789" s="361" t="str">
        <f>_xll.SRS1Splines.Functions25.Linear_Interp(V_NK2!$R$10:$R$21,V_NK2!$T$10:$T$21,AR1789)</f>
        <v>Error reading input X value(s): The value is not a number</v>
      </c>
      <c r="AL1789" s="361" t="e">
        <f>(AK1789/V_NK2!$T$18)*100</f>
        <v>#VALUE!</v>
      </c>
      <c r="AM1789" s="353" t="e">
        <f>AK1789-V_NK2!$T$11</f>
        <v>#VALUE!</v>
      </c>
      <c r="AN1789" s="353">
        <f>IFERROR((AK1789 - V_NK2!$X$12) / (V_NK2!$X$11- V_NK2!$X$12) * 100, 0)</f>
        <v>0</v>
      </c>
      <c r="AO1789" s="353">
        <v>427</v>
      </c>
      <c r="AP1789" s="353">
        <v>420</v>
      </c>
      <c r="AQ1789" s="353"/>
      <c r="AR1789" s="422"/>
      <c r="AS1789" s="361">
        <v>0.56666666666666665</v>
      </c>
      <c r="AT1789" s="426"/>
      <c r="AU1789" s="424"/>
      <c r="AV1789" s="361">
        <v>0.41039999999999999</v>
      </c>
      <c r="AW1789" s="425"/>
      <c r="AX1789" s="425"/>
      <c r="AY1789" s="425"/>
      <c r="AZ1789" s="361" t="str">
        <f>_xll.SRS1Splines.Functions25.Linear_Interp(V_NNG3A!$H$4:$H$12,V_NNG3A!$I$4:$I$12,BF1789)</f>
        <v>Error reading input X value(s): The value is not a number</v>
      </c>
      <c r="BA1789" s="361" t="e">
        <f>(AZ1789/V_NNG3A!$I$8)*100</f>
        <v>#VALUE!</v>
      </c>
      <c r="BB1789" s="353" t="str">
        <f>_xll.SRS1Splines.Functions25.Linear_Interp(V_NNG3A!$H$4:$H$12,V_NNG3A!$J$4:$J$12,BF1789)</f>
        <v>Error reading input X value(s): The value is not a number</v>
      </c>
      <c r="BC1789" s="353">
        <f>IFERROR((AZ1789-V_NNG3A!$J$20) / (V_NNG3A!$J$19-V_NNG3A!$J$20) * 100, 0)</f>
        <v>0</v>
      </c>
      <c r="BD1789" s="353">
        <v>1050</v>
      </c>
      <c r="BE1789" s="353">
        <v>1047</v>
      </c>
      <c r="BF1789" s="428"/>
      <c r="BG1789" s="361">
        <v>0.14333333333333334</v>
      </c>
      <c r="BH1789" s="426"/>
      <c r="BI1789" s="424"/>
      <c r="BJ1789" s="361">
        <v>1.5059519999999997</v>
      </c>
      <c r="BK1789" s="425"/>
      <c r="BL1789" s="425"/>
      <c r="BM1789" s="425">
        <f t="shared" ref="BM1789:BM1827" si="30">BK1789-BL1789</f>
        <v>0</v>
      </c>
      <c r="BN1789" s="361" t="str">
        <f>_xll.SRS1Splines.Functions25.Linear_Interp(V_XNN1!$K$3:$K$8,V_XNN1!$L$3:$L$8,BT1789)</f>
        <v>Error reading input X value(s): The value is not a number</v>
      </c>
      <c r="BO1789" s="361" t="e">
        <f>(BN1789/V_XNN1!$L$7)*100</f>
        <v>#VALUE!</v>
      </c>
      <c r="BP1789" s="353" t="str">
        <f>_xll.SRS1Splines.Functions25.Linear_Interp(V_XNN1!$K$3:$K$8,V_XNN1!$M$3:$M$8,BT1789)</f>
        <v>Error reading input X value(s): The value is not a number</v>
      </c>
      <c r="BQ1789" s="353">
        <f>IFERROR((BN1789 - V_XNN1!$M$16) / (V_XNN1!$M$15- V_XNN1!$M$16) * 100, 0)</f>
        <v>0</v>
      </c>
      <c r="BR1789" s="353">
        <v>252</v>
      </c>
      <c r="BS1789" s="353">
        <v>249</v>
      </c>
      <c r="BT1789" s="428"/>
      <c r="BU1789" s="361">
        <v>0.24138979999999999</v>
      </c>
      <c r="BV1789" s="426"/>
      <c r="BW1789" s="424"/>
      <c r="BX1789" s="361">
        <v>0.33734879999999995</v>
      </c>
      <c r="BY1789" s="425"/>
      <c r="BZ1789" s="425"/>
      <c r="CA1789" s="425"/>
      <c r="CB1789" s="361" t="str">
        <f>_xll.SRS1Splines.Functions25.Linear_Interp(V_NSPC!$N$4:$N$67,V_NSPC!$P$4:$P$67,CI1789)</f>
        <v>Error reading input X value(s): The value is not a number</v>
      </c>
      <c r="CC1789" s="361" t="e">
        <f>(CB1789/V_NSPC!$T$5)*100</f>
        <v>#VALUE!</v>
      </c>
      <c r="CD1789" s="353" t="e">
        <f>CB1789-V_NSPC!$T$6</f>
        <v>#VALUE!</v>
      </c>
      <c r="CE1789" s="361">
        <f>IFERROR((CB1789 - V_NSPC!$T$6) / (V_NSPC!$T$5- V_NSPC!$T$6) * 100, 0)</f>
        <v>0</v>
      </c>
      <c r="CF1789" s="361">
        <v>995</v>
      </c>
      <c r="CG1789" s="361">
        <v>955</v>
      </c>
      <c r="CH1789" s="361"/>
      <c r="CI1789" s="429"/>
      <c r="CJ1789" s="361"/>
      <c r="CK1789" s="426"/>
      <c r="CL1789" s="424"/>
      <c r="CM1789" s="361">
        <v>0.33734879999999995</v>
      </c>
      <c r="CN1789" s="425"/>
      <c r="CO1789" s="425"/>
      <c r="CP1789" s="425"/>
      <c r="CQ1789" s="361" t="str">
        <f>_xll.SRS1Splines.Functions25.Linear_Interp(V_NSPC!$X$4:$X$46,V_NSPC!$Z$4:$Z$46,CX1789)</f>
        <v>Error reading input X value(s): The value is not a number</v>
      </c>
      <c r="CR1789" s="361" t="e">
        <f>(CQ1789/V_NSPC!$AD$5)*100</f>
        <v>#VALUE!</v>
      </c>
      <c r="CS1789" s="353" t="e">
        <f>CQ1789-V_NSPC!$AD$6</f>
        <v>#VALUE!</v>
      </c>
      <c r="CT1789" s="361">
        <f>IFERROR((CQ1789 - V_NSPC!$AD$6) / (V_NSPC!$AD$5- V_NSPC!$AD$6) * 100, 0)</f>
        <v>0</v>
      </c>
      <c r="CU1789" s="361">
        <v>909</v>
      </c>
      <c r="CV1789" s="361">
        <v>905</v>
      </c>
      <c r="CW1789" s="361"/>
      <c r="CX1789" s="429"/>
      <c r="CY1789" s="361">
        <v>0.59110000000000007</v>
      </c>
      <c r="CZ1789" s="426"/>
    </row>
    <row r="1790" spans="1:104">
      <c r="A1790" s="352">
        <v>46349</v>
      </c>
      <c r="B1790" s="430"/>
      <c r="C1790" s="420">
        <v>1.8153333333333335</v>
      </c>
      <c r="D1790" s="421"/>
      <c r="E1790" s="421"/>
      <c r="F1790" s="421"/>
      <c r="G1790" s="361" t="e">
        <f>_xll.SRS1Splines.Functions25.Linear_Interp(V_NEM!$R$687:$R$703,V_NEM!$T$687:$T$703,M1790)+_xll.SRS1Splines.Functions25.Linear_Interp(V_NEM!$AB$687:$AB$703,V_NEM!$AD$687:$AD$703,N1790)</f>
        <v>#VALUE!</v>
      </c>
      <c r="H1790" s="353" t="e">
        <f>(G1790/(V_NEM!$T$696+V_NEM!$AD$696))*100</f>
        <v>#VALUE!</v>
      </c>
      <c r="I1790" s="353" t="e">
        <f>G1790-(V_NEM!$T$694+V_NEM!$AD$694)</f>
        <v>#VALUE!</v>
      </c>
      <c r="J1790" s="353">
        <f>((IFERROR((_xll.SRS1Splines.Functions25.Linear_Interp(V_NEM!$R$687:$R$703,V_NEM!$T$687:$T$703,M1790) - V_NEM!$X$689) / (V_NEM!$X$688- V_NEM!$X$689) * 100, 0))+(IFERROR((_xll.SRS1Splines.Functions25.Linear_Interp(V_NEM!$AB$687:$AB$703,V_NEM!$AD$687:$AD$703,N1790) - V_NEM!$AH$689) / (V_NEM!$AH$688- V_NEM!$AH$689) * 100, 0)))/2</f>
        <v>0</v>
      </c>
      <c r="K1790" s="353">
        <v>784.3</v>
      </c>
      <c r="L1790" s="353">
        <v>781.8</v>
      </c>
      <c r="M1790" s="422"/>
      <c r="N1790" s="422"/>
      <c r="O1790" s="361">
        <v>1.5239414666666666</v>
      </c>
      <c r="P1790" s="423"/>
      <c r="Q1790" s="424"/>
      <c r="R1790" s="361">
        <v>2.4449999999999998</v>
      </c>
      <c r="S1790" s="425"/>
      <c r="T1790" s="425"/>
      <c r="U1790" s="425"/>
      <c r="V1790" s="361" t="str">
        <f>_xll.SRS1Splines.Functions25.Linear_Interp(V_NK3!$P$8:$P$32,V_NK3!$R$8:$R$32,AC1790)</f>
        <v>Error reading input X value(s): The value is not a number</v>
      </c>
      <c r="W1790" s="361" t="e">
        <f>(V1790/V_NK3!$R$28)*100</f>
        <v>#VALUE!</v>
      </c>
      <c r="X1790" s="353" t="e">
        <f>V1790-V_NK3!$R$8</f>
        <v>#VALUE!</v>
      </c>
      <c r="Y1790" s="353">
        <f>IFERROR((V1790 - V_NK3!$V$10) / (V_NK3!$V$9- V_NK3!$V$10) * 100, 0)</f>
        <v>0</v>
      </c>
      <c r="Z1790" s="353">
        <v>541.79999999999995</v>
      </c>
      <c r="AA1790" s="353">
        <v>521</v>
      </c>
      <c r="AB1790" s="361">
        <v>529.10553272462471</v>
      </c>
      <c r="AC1790" s="422"/>
      <c r="AD1790" s="353">
        <v>0.4</v>
      </c>
      <c r="AE1790" s="426"/>
      <c r="AF1790" s="427"/>
      <c r="AG1790" s="361">
        <v>0.81633333333333324</v>
      </c>
      <c r="AH1790" s="425"/>
      <c r="AI1790" s="425"/>
      <c r="AJ1790" s="425"/>
      <c r="AK1790" s="361" t="str">
        <f>_xll.SRS1Splines.Functions25.Linear_Interp(V_NK2!$R$10:$R$21,V_NK2!$T$10:$T$21,AR1790)</f>
        <v>Error reading input X value(s): The value is not a number</v>
      </c>
      <c r="AL1790" s="361" t="e">
        <f>(AK1790/V_NK2!$T$18)*100</f>
        <v>#VALUE!</v>
      </c>
      <c r="AM1790" s="353" t="e">
        <f>AK1790-V_NK2!$T$11</f>
        <v>#VALUE!</v>
      </c>
      <c r="AN1790" s="353">
        <f>IFERROR((AK1790 - V_NK2!$X$12) / (V_NK2!$X$11- V_NK2!$X$12) * 100, 0)</f>
        <v>0</v>
      </c>
      <c r="AO1790" s="353">
        <v>427</v>
      </c>
      <c r="AP1790" s="353">
        <v>420</v>
      </c>
      <c r="AQ1790" s="353"/>
      <c r="AR1790" s="422"/>
      <c r="AS1790" s="361">
        <v>0.56666666666666665</v>
      </c>
      <c r="AT1790" s="426"/>
      <c r="AU1790" s="424"/>
      <c r="AV1790" s="361">
        <v>0.41039999999999999</v>
      </c>
      <c r="AW1790" s="425"/>
      <c r="AX1790" s="425"/>
      <c r="AY1790" s="425"/>
      <c r="AZ1790" s="361" t="str">
        <f>_xll.SRS1Splines.Functions25.Linear_Interp(V_NNG3A!$H$4:$H$12,V_NNG3A!$I$4:$I$12,BF1790)</f>
        <v>Error reading input X value(s): The value is not a number</v>
      </c>
      <c r="BA1790" s="361" t="e">
        <f>(AZ1790/V_NNG3A!$I$8)*100</f>
        <v>#VALUE!</v>
      </c>
      <c r="BB1790" s="353" t="str">
        <f>_xll.SRS1Splines.Functions25.Linear_Interp(V_NNG3A!$H$4:$H$12,V_NNG3A!$J$4:$J$12,BF1790)</f>
        <v>Error reading input X value(s): The value is not a number</v>
      </c>
      <c r="BC1790" s="353">
        <f>IFERROR((AZ1790-V_NNG3A!$J$20) / (V_NNG3A!$J$19-V_NNG3A!$J$20) * 100, 0)</f>
        <v>0</v>
      </c>
      <c r="BD1790" s="353">
        <v>1050</v>
      </c>
      <c r="BE1790" s="353">
        <v>1047</v>
      </c>
      <c r="BF1790" s="428"/>
      <c r="BG1790" s="361">
        <v>0.14333333333333334</v>
      </c>
      <c r="BH1790" s="426"/>
      <c r="BI1790" s="424"/>
      <c r="BJ1790" s="361">
        <v>1.5059519999999997</v>
      </c>
      <c r="BK1790" s="425"/>
      <c r="BL1790" s="425"/>
      <c r="BM1790" s="425">
        <f t="shared" si="30"/>
        <v>0</v>
      </c>
      <c r="BN1790" s="361" t="str">
        <f>_xll.SRS1Splines.Functions25.Linear_Interp(V_XNN1!$K$3:$K$8,V_XNN1!$L$3:$L$8,BT1790)</f>
        <v>Error reading input X value(s): The value is not a number</v>
      </c>
      <c r="BO1790" s="361" t="e">
        <f>(BN1790/V_XNN1!$L$7)*100</f>
        <v>#VALUE!</v>
      </c>
      <c r="BP1790" s="353" t="str">
        <f>_xll.SRS1Splines.Functions25.Linear_Interp(V_XNN1!$K$3:$K$8,V_XNN1!$M$3:$M$8,BT1790)</f>
        <v>Error reading input X value(s): The value is not a number</v>
      </c>
      <c r="BQ1790" s="353">
        <f>IFERROR((BN1790 - V_XNN1!$M$16) / (V_XNN1!$M$15- V_XNN1!$M$16) * 100, 0)</f>
        <v>0</v>
      </c>
      <c r="BR1790" s="353">
        <v>252</v>
      </c>
      <c r="BS1790" s="353">
        <v>249</v>
      </c>
      <c r="BT1790" s="428"/>
      <c r="BU1790" s="361">
        <v>0.24138979999999999</v>
      </c>
      <c r="BV1790" s="426"/>
      <c r="BW1790" s="424"/>
      <c r="BX1790" s="361">
        <v>0.33734879999999995</v>
      </c>
      <c r="BY1790" s="425"/>
      <c r="BZ1790" s="425"/>
      <c r="CA1790" s="425"/>
      <c r="CB1790" s="361" t="str">
        <f>_xll.SRS1Splines.Functions25.Linear_Interp(V_NSPC!$N$4:$N$67,V_NSPC!$P$4:$P$67,CI1790)</f>
        <v>Error reading input X value(s): The value is not a number</v>
      </c>
      <c r="CC1790" s="361" t="e">
        <f>(CB1790/V_NSPC!$T$5)*100</f>
        <v>#VALUE!</v>
      </c>
      <c r="CD1790" s="353" t="e">
        <f>CB1790-V_NSPC!$T$6</f>
        <v>#VALUE!</v>
      </c>
      <c r="CE1790" s="361">
        <f>IFERROR((CB1790 - V_NSPC!$T$6) / (V_NSPC!$T$5- V_NSPC!$T$6) * 100, 0)</f>
        <v>0</v>
      </c>
      <c r="CF1790" s="361">
        <v>995</v>
      </c>
      <c r="CG1790" s="361">
        <v>955</v>
      </c>
      <c r="CH1790" s="361"/>
      <c r="CI1790" s="429"/>
      <c r="CJ1790" s="361"/>
      <c r="CK1790" s="426"/>
      <c r="CL1790" s="424"/>
      <c r="CM1790" s="361">
        <v>0.33734879999999995</v>
      </c>
      <c r="CN1790" s="425"/>
      <c r="CO1790" s="425"/>
      <c r="CP1790" s="425"/>
      <c r="CQ1790" s="361" t="str">
        <f>_xll.SRS1Splines.Functions25.Linear_Interp(V_NSPC!$X$4:$X$46,V_NSPC!$Z$4:$Z$46,CX1790)</f>
        <v>Error reading input X value(s): The value is not a number</v>
      </c>
      <c r="CR1790" s="361" t="e">
        <f>(CQ1790/V_NSPC!$AD$5)*100</f>
        <v>#VALUE!</v>
      </c>
      <c r="CS1790" s="353" t="e">
        <f>CQ1790-V_NSPC!$AD$6</f>
        <v>#VALUE!</v>
      </c>
      <c r="CT1790" s="361">
        <f>IFERROR((CQ1790 - V_NSPC!$AD$6) / (V_NSPC!$AD$5- V_NSPC!$AD$6) * 100, 0)</f>
        <v>0</v>
      </c>
      <c r="CU1790" s="361">
        <v>909</v>
      </c>
      <c r="CV1790" s="361">
        <v>905</v>
      </c>
      <c r="CW1790" s="361"/>
      <c r="CX1790" s="429"/>
      <c r="CY1790" s="361">
        <v>0.59110000000000007</v>
      </c>
      <c r="CZ1790" s="426"/>
    </row>
    <row r="1791" spans="1:104">
      <c r="A1791" s="352">
        <v>46350</v>
      </c>
      <c r="B1791" s="430"/>
      <c r="C1791" s="420">
        <v>1.8153333333333335</v>
      </c>
      <c r="D1791" s="421"/>
      <c r="E1791" s="421"/>
      <c r="F1791" s="421"/>
      <c r="G1791" s="361" t="e">
        <f>_xll.SRS1Splines.Functions25.Linear_Interp(V_NEM!$R$687:$R$703,V_NEM!$T$687:$T$703,M1791)+_xll.SRS1Splines.Functions25.Linear_Interp(V_NEM!$AB$687:$AB$703,V_NEM!$AD$687:$AD$703,N1791)</f>
        <v>#VALUE!</v>
      </c>
      <c r="H1791" s="353" t="e">
        <f>(G1791/(V_NEM!$T$696+V_NEM!$AD$696))*100</f>
        <v>#VALUE!</v>
      </c>
      <c r="I1791" s="353" t="e">
        <f>G1791-(V_NEM!$T$694+V_NEM!$AD$694)</f>
        <v>#VALUE!</v>
      </c>
      <c r="J1791" s="353">
        <f>((IFERROR((_xll.SRS1Splines.Functions25.Linear_Interp(V_NEM!$R$687:$R$703,V_NEM!$T$687:$T$703,M1791) - V_NEM!$X$689) / (V_NEM!$X$688- V_NEM!$X$689) * 100, 0))+(IFERROR((_xll.SRS1Splines.Functions25.Linear_Interp(V_NEM!$AB$687:$AB$703,V_NEM!$AD$687:$AD$703,N1791) - V_NEM!$AH$689) / (V_NEM!$AH$688- V_NEM!$AH$689) * 100, 0)))/2</f>
        <v>0</v>
      </c>
      <c r="K1791" s="353">
        <v>784.3</v>
      </c>
      <c r="L1791" s="353">
        <v>781.8</v>
      </c>
      <c r="M1791" s="422"/>
      <c r="N1791" s="422"/>
      <c r="O1791" s="361">
        <v>1.5239414666666666</v>
      </c>
      <c r="P1791" s="423"/>
      <c r="Q1791" s="424"/>
      <c r="R1791" s="361">
        <v>2.4449999999999998</v>
      </c>
      <c r="S1791" s="425"/>
      <c r="T1791" s="425"/>
      <c r="U1791" s="425"/>
      <c r="V1791" s="361" t="str">
        <f>_xll.SRS1Splines.Functions25.Linear_Interp(V_NK3!$P$8:$P$32,V_NK3!$R$8:$R$32,AC1791)</f>
        <v>Error reading input X value(s): The value is not a number</v>
      </c>
      <c r="W1791" s="361" t="e">
        <f>(V1791/V_NK3!$R$28)*100</f>
        <v>#VALUE!</v>
      </c>
      <c r="X1791" s="353" t="e">
        <f>V1791-V_NK3!$R$8</f>
        <v>#VALUE!</v>
      </c>
      <c r="Y1791" s="353">
        <f>IFERROR((V1791 - V_NK3!$V$10) / (V_NK3!$V$9- V_NK3!$V$10) * 100, 0)</f>
        <v>0</v>
      </c>
      <c r="Z1791" s="353">
        <v>541.79999999999995</v>
      </c>
      <c r="AA1791" s="353">
        <v>521</v>
      </c>
      <c r="AB1791" s="361">
        <v>529.10553272462471</v>
      </c>
      <c r="AC1791" s="422"/>
      <c r="AD1791" s="353">
        <v>0.4</v>
      </c>
      <c r="AE1791" s="426"/>
      <c r="AF1791" s="427"/>
      <c r="AG1791" s="361">
        <v>0.81633333333333324</v>
      </c>
      <c r="AH1791" s="425"/>
      <c r="AI1791" s="425"/>
      <c r="AJ1791" s="425"/>
      <c r="AK1791" s="361" t="str">
        <f>_xll.SRS1Splines.Functions25.Linear_Interp(V_NK2!$R$10:$R$21,V_NK2!$T$10:$T$21,AR1791)</f>
        <v>Error reading input X value(s): The value is not a number</v>
      </c>
      <c r="AL1791" s="361" t="e">
        <f>(AK1791/V_NK2!$T$18)*100</f>
        <v>#VALUE!</v>
      </c>
      <c r="AM1791" s="353" t="e">
        <f>AK1791-V_NK2!$T$11</f>
        <v>#VALUE!</v>
      </c>
      <c r="AN1791" s="353">
        <f>IFERROR((AK1791 - V_NK2!$X$12) / (V_NK2!$X$11- V_NK2!$X$12) * 100, 0)</f>
        <v>0</v>
      </c>
      <c r="AO1791" s="353">
        <v>427</v>
      </c>
      <c r="AP1791" s="353">
        <v>420</v>
      </c>
      <c r="AQ1791" s="353"/>
      <c r="AR1791" s="422"/>
      <c r="AS1791" s="361">
        <v>0.56666666666666665</v>
      </c>
      <c r="AT1791" s="426"/>
      <c r="AU1791" s="424"/>
      <c r="AV1791" s="361">
        <v>0.41039999999999999</v>
      </c>
      <c r="AW1791" s="425"/>
      <c r="AX1791" s="425"/>
      <c r="AY1791" s="425"/>
      <c r="AZ1791" s="361" t="str">
        <f>_xll.SRS1Splines.Functions25.Linear_Interp(V_NNG3A!$H$4:$H$12,V_NNG3A!$I$4:$I$12,BF1791)</f>
        <v>Error reading input X value(s): The value is not a number</v>
      </c>
      <c r="BA1791" s="361" t="e">
        <f>(AZ1791/V_NNG3A!$I$8)*100</f>
        <v>#VALUE!</v>
      </c>
      <c r="BB1791" s="353" t="str">
        <f>_xll.SRS1Splines.Functions25.Linear_Interp(V_NNG3A!$H$4:$H$12,V_NNG3A!$J$4:$J$12,BF1791)</f>
        <v>Error reading input X value(s): The value is not a number</v>
      </c>
      <c r="BC1791" s="353">
        <f>IFERROR((AZ1791-V_NNG3A!$J$20) / (V_NNG3A!$J$19-V_NNG3A!$J$20) * 100, 0)</f>
        <v>0</v>
      </c>
      <c r="BD1791" s="353">
        <v>1050</v>
      </c>
      <c r="BE1791" s="353">
        <v>1047</v>
      </c>
      <c r="BF1791" s="428"/>
      <c r="BG1791" s="361">
        <v>0.14333333333333334</v>
      </c>
      <c r="BH1791" s="426"/>
      <c r="BI1791" s="424"/>
      <c r="BJ1791" s="361">
        <v>1.5059519999999997</v>
      </c>
      <c r="BK1791" s="425"/>
      <c r="BL1791" s="425"/>
      <c r="BM1791" s="425">
        <f t="shared" si="30"/>
        <v>0</v>
      </c>
      <c r="BN1791" s="361" t="str">
        <f>_xll.SRS1Splines.Functions25.Linear_Interp(V_XNN1!$K$3:$K$8,V_XNN1!$L$3:$L$8,BT1791)</f>
        <v>Error reading input X value(s): The value is not a number</v>
      </c>
      <c r="BO1791" s="361" t="e">
        <f>(BN1791/V_XNN1!$L$7)*100</f>
        <v>#VALUE!</v>
      </c>
      <c r="BP1791" s="353" t="str">
        <f>_xll.SRS1Splines.Functions25.Linear_Interp(V_XNN1!$K$3:$K$8,V_XNN1!$M$3:$M$8,BT1791)</f>
        <v>Error reading input X value(s): The value is not a number</v>
      </c>
      <c r="BQ1791" s="353">
        <f>IFERROR((BN1791 - V_XNN1!$M$16) / (V_XNN1!$M$15- V_XNN1!$M$16) * 100, 0)</f>
        <v>0</v>
      </c>
      <c r="BR1791" s="353">
        <v>252</v>
      </c>
      <c r="BS1791" s="353">
        <v>249</v>
      </c>
      <c r="BT1791" s="428"/>
      <c r="BU1791" s="361">
        <v>0.24138979999999999</v>
      </c>
      <c r="BV1791" s="426"/>
      <c r="BW1791" s="424"/>
      <c r="BX1791" s="361">
        <v>0.33734879999999995</v>
      </c>
      <c r="BY1791" s="425"/>
      <c r="BZ1791" s="425"/>
      <c r="CA1791" s="425"/>
      <c r="CB1791" s="361" t="str">
        <f>_xll.SRS1Splines.Functions25.Linear_Interp(V_NSPC!$N$4:$N$67,V_NSPC!$P$4:$P$67,CI1791)</f>
        <v>Error reading input X value(s): The value is not a number</v>
      </c>
      <c r="CC1791" s="361" t="e">
        <f>(CB1791/V_NSPC!$T$5)*100</f>
        <v>#VALUE!</v>
      </c>
      <c r="CD1791" s="353" t="e">
        <f>CB1791-V_NSPC!$T$6</f>
        <v>#VALUE!</v>
      </c>
      <c r="CE1791" s="361">
        <f>IFERROR((CB1791 - V_NSPC!$T$6) / (V_NSPC!$T$5- V_NSPC!$T$6) * 100, 0)</f>
        <v>0</v>
      </c>
      <c r="CF1791" s="361">
        <v>995</v>
      </c>
      <c r="CG1791" s="361">
        <v>955</v>
      </c>
      <c r="CH1791" s="361"/>
      <c r="CI1791" s="429"/>
      <c r="CJ1791" s="361"/>
      <c r="CK1791" s="426"/>
      <c r="CL1791" s="424"/>
      <c r="CM1791" s="361">
        <v>0.33734879999999995</v>
      </c>
      <c r="CN1791" s="425"/>
      <c r="CO1791" s="425"/>
      <c r="CP1791" s="425"/>
      <c r="CQ1791" s="361" t="str">
        <f>_xll.SRS1Splines.Functions25.Linear_Interp(V_NSPC!$X$4:$X$46,V_NSPC!$Z$4:$Z$46,CX1791)</f>
        <v>Error reading input X value(s): The value is not a number</v>
      </c>
      <c r="CR1791" s="361" t="e">
        <f>(CQ1791/V_NSPC!$AD$5)*100</f>
        <v>#VALUE!</v>
      </c>
      <c r="CS1791" s="353" t="e">
        <f>CQ1791-V_NSPC!$AD$6</f>
        <v>#VALUE!</v>
      </c>
      <c r="CT1791" s="361">
        <f>IFERROR((CQ1791 - V_NSPC!$AD$6) / (V_NSPC!$AD$5- V_NSPC!$AD$6) * 100, 0)</f>
        <v>0</v>
      </c>
      <c r="CU1791" s="361">
        <v>909</v>
      </c>
      <c r="CV1791" s="361">
        <v>905</v>
      </c>
      <c r="CW1791" s="361"/>
      <c r="CX1791" s="429"/>
      <c r="CY1791" s="361">
        <v>0.59110000000000007</v>
      </c>
      <c r="CZ1791" s="426"/>
    </row>
    <row r="1792" spans="1:104">
      <c r="A1792" s="352">
        <v>46351</v>
      </c>
      <c r="B1792" s="430"/>
      <c r="C1792" s="420">
        <v>1.8153333333333335</v>
      </c>
      <c r="D1792" s="421"/>
      <c r="E1792" s="421"/>
      <c r="F1792" s="421"/>
      <c r="G1792" s="361" t="e">
        <f>_xll.SRS1Splines.Functions25.Linear_Interp(V_NEM!$R$687:$R$703,V_NEM!$T$687:$T$703,M1792)+_xll.SRS1Splines.Functions25.Linear_Interp(V_NEM!$AB$687:$AB$703,V_NEM!$AD$687:$AD$703,N1792)</f>
        <v>#VALUE!</v>
      </c>
      <c r="H1792" s="353" t="e">
        <f>(G1792/(V_NEM!$T$696+V_NEM!$AD$696))*100</f>
        <v>#VALUE!</v>
      </c>
      <c r="I1792" s="353" t="e">
        <f>G1792-(V_NEM!$T$694+V_NEM!$AD$694)</f>
        <v>#VALUE!</v>
      </c>
      <c r="J1792" s="353">
        <f>((IFERROR((_xll.SRS1Splines.Functions25.Linear_Interp(V_NEM!$R$687:$R$703,V_NEM!$T$687:$T$703,M1792) - V_NEM!$X$689) / (V_NEM!$X$688- V_NEM!$X$689) * 100, 0))+(IFERROR((_xll.SRS1Splines.Functions25.Linear_Interp(V_NEM!$AB$687:$AB$703,V_NEM!$AD$687:$AD$703,N1792) - V_NEM!$AH$689) / (V_NEM!$AH$688- V_NEM!$AH$689) * 100, 0)))/2</f>
        <v>0</v>
      </c>
      <c r="K1792" s="353">
        <v>784.3</v>
      </c>
      <c r="L1792" s="353">
        <v>781.8</v>
      </c>
      <c r="M1792" s="422"/>
      <c r="N1792" s="422"/>
      <c r="O1792" s="361">
        <v>1.5239414666666666</v>
      </c>
      <c r="P1792" s="423"/>
      <c r="Q1792" s="424"/>
      <c r="R1792" s="361">
        <v>2.4449999999999998</v>
      </c>
      <c r="S1792" s="425"/>
      <c r="T1792" s="425"/>
      <c r="U1792" s="425"/>
      <c r="V1792" s="361" t="str">
        <f>_xll.SRS1Splines.Functions25.Linear_Interp(V_NK3!$P$8:$P$32,V_NK3!$R$8:$R$32,AC1792)</f>
        <v>Error reading input X value(s): The value is not a number</v>
      </c>
      <c r="W1792" s="361" t="e">
        <f>(V1792/V_NK3!$R$28)*100</f>
        <v>#VALUE!</v>
      </c>
      <c r="X1792" s="353" t="e">
        <f>V1792-V_NK3!$R$8</f>
        <v>#VALUE!</v>
      </c>
      <c r="Y1792" s="353">
        <f>IFERROR((V1792 - V_NK3!$V$10) / (V_NK3!$V$9- V_NK3!$V$10) * 100, 0)</f>
        <v>0</v>
      </c>
      <c r="Z1792" s="353">
        <v>541.79999999999995</v>
      </c>
      <c r="AA1792" s="353">
        <v>521</v>
      </c>
      <c r="AB1792" s="361">
        <v>529.10553272462471</v>
      </c>
      <c r="AC1792" s="422"/>
      <c r="AD1792" s="353">
        <v>0.4</v>
      </c>
      <c r="AE1792" s="426"/>
      <c r="AF1792" s="427"/>
      <c r="AG1792" s="361">
        <v>0.81633333333333324</v>
      </c>
      <c r="AH1792" s="425"/>
      <c r="AI1792" s="425"/>
      <c r="AJ1792" s="425"/>
      <c r="AK1792" s="361" t="str">
        <f>_xll.SRS1Splines.Functions25.Linear_Interp(V_NK2!$R$10:$R$21,V_NK2!$T$10:$T$21,AR1792)</f>
        <v>Error reading input X value(s): The value is not a number</v>
      </c>
      <c r="AL1792" s="361" t="e">
        <f>(AK1792/V_NK2!$T$18)*100</f>
        <v>#VALUE!</v>
      </c>
      <c r="AM1792" s="353" t="e">
        <f>AK1792-V_NK2!$T$11</f>
        <v>#VALUE!</v>
      </c>
      <c r="AN1792" s="353">
        <f>IFERROR((AK1792 - V_NK2!$X$12) / (V_NK2!$X$11- V_NK2!$X$12) * 100, 0)</f>
        <v>0</v>
      </c>
      <c r="AO1792" s="353">
        <v>427</v>
      </c>
      <c r="AP1792" s="353">
        <v>420</v>
      </c>
      <c r="AQ1792" s="353"/>
      <c r="AR1792" s="422"/>
      <c r="AS1792" s="361">
        <v>0.56666666666666665</v>
      </c>
      <c r="AT1792" s="426"/>
      <c r="AU1792" s="424"/>
      <c r="AV1792" s="361">
        <v>0.41039999999999999</v>
      </c>
      <c r="AW1792" s="425"/>
      <c r="AX1792" s="425"/>
      <c r="AY1792" s="425"/>
      <c r="AZ1792" s="361" t="str">
        <f>_xll.SRS1Splines.Functions25.Linear_Interp(V_NNG3A!$H$4:$H$12,V_NNG3A!$I$4:$I$12,BF1792)</f>
        <v>Error reading input X value(s): The value is not a number</v>
      </c>
      <c r="BA1792" s="361" t="e">
        <f>(AZ1792/V_NNG3A!$I$8)*100</f>
        <v>#VALUE!</v>
      </c>
      <c r="BB1792" s="353" t="str">
        <f>_xll.SRS1Splines.Functions25.Linear_Interp(V_NNG3A!$H$4:$H$12,V_NNG3A!$J$4:$J$12,BF1792)</f>
        <v>Error reading input X value(s): The value is not a number</v>
      </c>
      <c r="BC1792" s="353">
        <f>IFERROR((AZ1792-V_NNG3A!$J$20) / (V_NNG3A!$J$19-V_NNG3A!$J$20) * 100, 0)</f>
        <v>0</v>
      </c>
      <c r="BD1792" s="353">
        <v>1050</v>
      </c>
      <c r="BE1792" s="353">
        <v>1047</v>
      </c>
      <c r="BF1792" s="428"/>
      <c r="BG1792" s="361">
        <v>0.14333333333333334</v>
      </c>
      <c r="BH1792" s="426"/>
      <c r="BI1792" s="424"/>
      <c r="BJ1792" s="361">
        <v>1.5059519999999997</v>
      </c>
      <c r="BK1792" s="425"/>
      <c r="BL1792" s="425"/>
      <c r="BM1792" s="425">
        <f t="shared" si="30"/>
        <v>0</v>
      </c>
      <c r="BN1792" s="361" t="str">
        <f>_xll.SRS1Splines.Functions25.Linear_Interp(V_XNN1!$K$3:$K$8,V_XNN1!$L$3:$L$8,BT1792)</f>
        <v>Error reading input X value(s): The value is not a number</v>
      </c>
      <c r="BO1792" s="361" t="e">
        <f>(BN1792/V_XNN1!$L$7)*100</f>
        <v>#VALUE!</v>
      </c>
      <c r="BP1792" s="353" t="str">
        <f>_xll.SRS1Splines.Functions25.Linear_Interp(V_XNN1!$K$3:$K$8,V_XNN1!$M$3:$M$8,BT1792)</f>
        <v>Error reading input X value(s): The value is not a number</v>
      </c>
      <c r="BQ1792" s="353">
        <f>IFERROR((BN1792 - V_XNN1!$M$16) / (V_XNN1!$M$15- V_XNN1!$M$16) * 100, 0)</f>
        <v>0</v>
      </c>
      <c r="BR1792" s="353">
        <v>252</v>
      </c>
      <c r="BS1792" s="353">
        <v>249</v>
      </c>
      <c r="BT1792" s="428"/>
      <c r="BU1792" s="361">
        <v>0.24138979999999999</v>
      </c>
      <c r="BV1792" s="426"/>
      <c r="BW1792" s="424"/>
      <c r="BX1792" s="361">
        <v>0.33734879999999995</v>
      </c>
      <c r="BY1792" s="425"/>
      <c r="BZ1792" s="425"/>
      <c r="CA1792" s="425"/>
      <c r="CB1792" s="361" t="str">
        <f>_xll.SRS1Splines.Functions25.Linear_Interp(V_NSPC!$N$4:$N$67,V_NSPC!$P$4:$P$67,CI1792)</f>
        <v>Error reading input X value(s): The value is not a number</v>
      </c>
      <c r="CC1792" s="361" t="e">
        <f>(CB1792/V_NSPC!$T$5)*100</f>
        <v>#VALUE!</v>
      </c>
      <c r="CD1792" s="353" t="e">
        <f>CB1792-V_NSPC!$T$6</f>
        <v>#VALUE!</v>
      </c>
      <c r="CE1792" s="361">
        <f>IFERROR((CB1792 - V_NSPC!$T$6) / (V_NSPC!$T$5- V_NSPC!$T$6) * 100, 0)</f>
        <v>0</v>
      </c>
      <c r="CF1792" s="361">
        <v>995</v>
      </c>
      <c r="CG1792" s="361">
        <v>955</v>
      </c>
      <c r="CH1792" s="361"/>
      <c r="CI1792" s="429"/>
      <c r="CJ1792" s="361"/>
      <c r="CK1792" s="426"/>
      <c r="CL1792" s="424"/>
      <c r="CM1792" s="361">
        <v>0.33734879999999995</v>
      </c>
      <c r="CN1792" s="425"/>
      <c r="CO1792" s="425"/>
      <c r="CP1792" s="425"/>
      <c r="CQ1792" s="361" t="str">
        <f>_xll.SRS1Splines.Functions25.Linear_Interp(V_NSPC!$X$4:$X$46,V_NSPC!$Z$4:$Z$46,CX1792)</f>
        <v>Error reading input X value(s): The value is not a number</v>
      </c>
      <c r="CR1792" s="361" t="e">
        <f>(CQ1792/V_NSPC!$AD$5)*100</f>
        <v>#VALUE!</v>
      </c>
      <c r="CS1792" s="353" t="e">
        <f>CQ1792-V_NSPC!$AD$6</f>
        <v>#VALUE!</v>
      </c>
      <c r="CT1792" s="361">
        <f>IFERROR((CQ1792 - V_NSPC!$AD$6) / (V_NSPC!$AD$5- V_NSPC!$AD$6) * 100, 0)</f>
        <v>0</v>
      </c>
      <c r="CU1792" s="361">
        <v>909</v>
      </c>
      <c r="CV1792" s="361">
        <v>905</v>
      </c>
      <c r="CW1792" s="361"/>
      <c r="CX1792" s="429"/>
      <c r="CY1792" s="361">
        <v>0.59110000000000007</v>
      </c>
      <c r="CZ1792" s="426"/>
    </row>
    <row r="1793" spans="1:104">
      <c r="A1793" s="352">
        <v>46352</v>
      </c>
      <c r="B1793" s="430"/>
      <c r="C1793" s="420">
        <v>1.8153333333333335</v>
      </c>
      <c r="D1793" s="421"/>
      <c r="E1793" s="421"/>
      <c r="F1793" s="421"/>
      <c r="G1793" s="361" t="e">
        <f>_xll.SRS1Splines.Functions25.Linear_Interp(V_NEM!$R$687:$R$703,V_NEM!$T$687:$T$703,M1793)+_xll.SRS1Splines.Functions25.Linear_Interp(V_NEM!$AB$687:$AB$703,V_NEM!$AD$687:$AD$703,N1793)</f>
        <v>#VALUE!</v>
      </c>
      <c r="H1793" s="353" t="e">
        <f>(G1793/(V_NEM!$T$696+V_NEM!$AD$696))*100</f>
        <v>#VALUE!</v>
      </c>
      <c r="I1793" s="353" t="e">
        <f>G1793-(V_NEM!$T$694+V_NEM!$AD$694)</f>
        <v>#VALUE!</v>
      </c>
      <c r="J1793" s="353">
        <f>((IFERROR((_xll.SRS1Splines.Functions25.Linear_Interp(V_NEM!$R$687:$R$703,V_NEM!$T$687:$T$703,M1793) - V_NEM!$X$689) / (V_NEM!$X$688- V_NEM!$X$689) * 100, 0))+(IFERROR((_xll.SRS1Splines.Functions25.Linear_Interp(V_NEM!$AB$687:$AB$703,V_NEM!$AD$687:$AD$703,N1793) - V_NEM!$AH$689) / (V_NEM!$AH$688- V_NEM!$AH$689) * 100, 0)))/2</f>
        <v>0</v>
      </c>
      <c r="K1793" s="353">
        <v>784.3</v>
      </c>
      <c r="L1793" s="353">
        <v>781.8</v>
      </c>
      <c r="M1793" s="422"/>
      <c r="N1793" s="422"/>
      <c r="O1793" s="361">
        <v>1.5239414666666666</v>
      </c>
      <c r="P1793" s="423"/>
      <c r="Q1793" s="424"/>
      <c r="R1793" s="361">
        <v>2.4449999999999998</v>
      </c>
      <c r="S1793" s="425"/>
      <c r="T1793" s="425"/>
      <c r="U1793" s="425"/>
      <c r="V1793" s="361" t="str">
        <f>_xll.SRS1Splines.Functions25.Linear_Interp(V_NK3!$P$8:$P$32,V_NK3!$R$8:$R$32,AC1793)</f>
        <v>Error reading input X value(s): The value is not a number</v>
      </c>
      <c r="W1793" s="361" t="e">
        <f>(V1793/V_NK3!$R$28)*100</f>
        <v>#VALUE!</v>
      </c>
      <c r="X1793" s="353" t="e">
        <f>V1793-V_NK3!$R$8</f>
        <v>#VALUE!</v>
      </c>
      <c r="Y1793" s="353">
        <f>IFERROR((V1793 - V_NK3!$V$10) / (V_NK3!$V$9- V_NK3!$V$10) * 100, 0)</f>
        <v>0</v>
      </c>
      <c r="Z1793" s="353">
        <v>541.79999999999995</v>
      </c>
      <c r="AA1793" s="353">
        <v>521</v>
      </c>
      <c r="AB1793" s="361">
        <v>529.10553272462471</v>
      </c>
      <c r="AC1793" s="422"/>
      <c r="AD1793" s="353">
        <v>0.4</v>
      </c>
      <c r="AE1793" s="426"/>
      <c r="AF1793" s="427"/>
      <c r="AG1793" s="361">
        <v>0.81633333333333324</v>
      </c>
      <c r="AH1793" s="425"/>
      <c r="AI1793" s="425"/>
      <c r="AJ1793" s="425"/>
      <c r="AK1793" s="361" t="str">
        <f>_xll.SRS1Splines.Functions25.Linear_Interp(V_NK2!$R$10:$R$21,V_NK2!$T$10:$T$21,AR1793)</f>
        <v>Error reading input X value(s): The value is not a number</v>
      </c>
      <c r="AL1793" s="361" t="e">
        <f>(AK1793/V_NK2!$T$18)*100</f>
        <v>#VALUE!</v>
      </c>
      <c r="AM1793" s="353" t="e">
        <f>AK1793-V_NK2!$T$11</f>
        <v>#VALUE!</v>
      </c>
      <c r="AN1793" s="353">
        <f>IFERROR((AK1793 - V_NK2!$X$12) / (V_NK2!$X$11- V_NK2!$X$12) * 100, 0)</f>
        <v>0</v>
      </c>
      <c r="AO1793" s="353">
        <v>427</v>
      </c>
      <c r="AP1793" s="353">
        <v>420</v>
      </c>
      <c r="AQ1793" s="353"/>
      <c r="AR1793" s="422"/>
      <c r="AS1793" s="361">
        <v>0.56666666666666665</v>
      </c>
      <c r="AT1793" s="426"/>
      <c r="AU1793" s="424"/>
      <c r="AV1793" s="361">
        <v>0.41039999999999999</v>
      </c>
      <c r="AW1793" s="425"/>
      <c r="AX1793" s="425"/>
      <c r="AY1793" s="425"/>
      <c r="AZ1793" s="361" t="str">
        <f>_xll.SRS1Splines.Functions25.Linear_Interp(V_NNG3A!$H$4:$H$12,V_NNG3A!$I$4:$I$12,BF1793)</f>
        <v>Error reading input X value(s): The value is not a number</v>
      </c>
      <c r="BA1793" s="361" t="e">
        <f>(AZ1793/V_NNG3A!$I$8)*100</f>
        <v>#VALUE!</v>
      </c>
      <c r="BB1793" s="353" t="str">
        <f>_xll.SRS1Splines.Functions25.Linear_Interp(V_NNG3A!$H$4:$H$12,V_NNG3A!$J$4:$J$12,BF1793)</f>
        <v>Error reading input X value(s): The value is not a number</v>
      </c>
      <c r="BC1793" s="353">
        <f>IFERROR((AZ1793-V_NNG3A!$J$20) / (V_NNG3A!$J$19-V_NNG3A!$J$20) * 100, 0)</f>
        <v>0</v>
      </c>
      <c r="BD1793" s="353">
        <v>1050</v>
      </c>
      <c r="BE1793" s="353">
        <v>1047</v>
      </c>
      <c r="BF1793" s="428"/>
      <c r="BG1793" s="361">
        <v>0.14333333333333334</v>
      </c>
      <c r="BH1793" s="426"/>
      <c r="BI1793" s="424"/>
      <c r="BJ1793" s="361">
        <v>1.5059519999999997</v>
      </c>
      <c r="BK1793" s="425"/>
      <c r="BL1793" s="425"/>
      <c r="BM1793" s="425">
        <f t="shared" si="30"/>
        <v>0</v>
      </c>
      <c r="BN1793" s="361" t="str">
        <f>_xll.SRS1Splines.Functions25.Linear_Interp(V_XNN1!$K$3:$K$8,V_XNN1!$L$3:$L$8,BT1793)</f>
        <v>Error reading input X value(s): The value is not a number</v>
      </c>
      <c r="BO1793" s="361" t="e">
        <f>(BN1793/V_XNN1!$L$7)*100</f>
        <v>#VALUE!</v>
      </c>
      <c r="BP1793" s="353" t="str">
        <f>_xll.SRS1Splines.Functions25.Linear_Interp(V_XNN1!$K$3:$K$8,V_XNN1!$M$3:$M$8,BT1793)</f>
        <v>Error reading input X value(s): The value is not a number</v>
      </c>
      <c r="BQ1793" s="353">
        <f>IFERROR((BN1793 - V_XNN1!$M$16) / (V_XNN1!$M$15- V_XNN1!$M$16) * 100, 0)</f>
        <v>0</v>
      </c>
      <c r="BR1793" s="353">
        <v>252</v>
      </c>
      <c r="BS1793" s="353">
        <v>249</v>
      </c>
      <c r="BT1793" s="428"/>
      <c r="BU1793" s="361">
        <v>0.24138979999999999</v>
      </c>
      <c r="BV1793" s="426"/>
      <c r="BW1793" s="424"/>
      <c r="BX1793" s="361">
        <v>0.33734879999999995</v>
      </c>
      <c r="BY1793" s="425"/>
      <c r="BZ1793" s="425"/>
      <c r="CA1793" s="425"/>
      <c r="CB1793" s="361" t="str">
        <f>_xll.SRS1Splines.Functions25.Linear_Interp(V_NSPC!$N$4:$N$67,V_NSPC!$P$4:$P$67,CI1793)</f>
        <v>Error reading input X value(s): The value is not a number</v>
      </c>
      <c r="CC1793" s="361" t="e">
        <f>(CB1793/V_NSPC!$T$5)*100</f>
        <v>#VALUE!</v>
      </c>
      <c r="CD1793" s="353" t="e">
        <f>CB1793-V_NSPC!$T$6</f>
        <v>#VALUE!</v>
      </c>
      <c r="CE1793" s="361">
        <f>IFERROR((CB1793 - V_NSPC!$T$6) / (V_NSPC!$T$5- V_NSPC!$T$6) * 100, 0)</f>
        <v>0</v>
      </c>
      <c r="CF1793" s="361">
        <v>995</v>
      </c>
      <c r="CG1793" s="361">
        <v>955</v>
      </c>
      <c r="CH1793" s="361"/>
      <c r="CI1793" s="429"/>
      <c r="CJ1793" s="361"/>
      <c r="CK1793" s="426"/>
      <c r="CL1793" s="424"/>
      <c r="CM1793" s="361">
        <v>0.33734879999999995</v>
      </c>
      <c r="CN1793" s="425"/>
      <c r="CO1793" s="425"/>
      <c r="CP1793" s="425"/>
      <c r="CQ1793" s="361" t="str">
        <f>_xll.SRS1Splines.Functions25.Linear_Interp(V_NSPC!$X$4:$X$46,V_NSPC!$Z$4:$Z$46,CX1793)</f>
        <v>Error reading input X value(s): The value is not a number</v>
      </c>
      <c r="CR1793" s="361" t="e">
        <f>(CQ1793/V_NSPC!$AD$5)*100</f>
        <v>#VALUE!</v>
      </c>
      <c r="CS1793" s="353" t="e">
        <f>CQ1793-V_NSPC!$AD$6</f>
        <v>#VALUE!</v>
      </c>
      <c r="CT1793" s="361">
        <f>IFERROR((CQ1793 - V_NSPC!$AD$6) / (V_NSPC!$AD$5- V_NSPC!$AD$6) * 100, 0)</f>
        <v>0</v>
      </c>
      <c r="CU1793" s="361">
        <v>909</v>
      </c>
      <c r="CV1793" s="361">
        <v>905</v>
      </c>
      <c r="CW1793" s="361"/>
      <c r="CX1793" s="429"/>
      <c r="CY1793" s="361">
        <v>0.59110000000000007</v>
      </c>
      <c r="CZ1793" s="426"/>
    </row>
    <row r="1794" spans="1:104">
      <c r="A1794" s="352">
        <v>46353</v>
      </c>
      <c r="B1794" s="430"/>
      <c r="C1794" s="420">
        <v>1.8153333333333335</v>
      </c>
      <c r="D1794" s="421"/>
      <c r="E1794" s="421"/>
      <c r="F1794" s="421"/>
      <c r="G1794" s="361" t="e">
        <f>_xll.SRS1Splines.Functions25.Linear_Interp(V_NEM!$R$687:$R$703,V_NEM!$T$687:$T$703,M1794)+_xll.SRS1Splines.Functions25.Linear_Interp(V_NEM!$AB$687:$AB$703,V_NEM!$AD$687:$AD$703,N1794)</f>
        <v>#VALUE!</v>
      </c>
      <c r="H1794" s="353" t="e">
        <f>(G1794/(V_NEM!$T$696+V_NEM!$AD$696))*100</f>
        <v>#VALUE!</v>
      </c>
      <c r="I1794" s="353" t="e">
        <f>G1794-(V_NEM!$T$694+V_NEM!$AD$694)</f>
        <v>#VALUE!</v>
      </c>
      <c r="J1794" s="353">
        <f>((IFERROR((_xll.SRS1Splines.Functions25.Linear_Interp(V_NEM!$R$687:$R$703,V_NEM!$T$687:$T$703,M1794) - V_NEM!$X$689) / (V_NEM!$X$688- V_NEM!$X$689) * 100, 0))+(IFERROR((_xll.SRS1Splines.Functions25.Linear_Interp(V_NEM!$AB$687:$AB$703,V_NEM!$AD$687:$AD$703,N1794) - V_NEM!$AH$689) / (V_NEM!$AH$688- V_NEM!$AH$689) * 100, 0)))/2</f>
        <v>0</v>
      </c>
      <c r="K1794" s="353">
        <v>784.3</v>
      </c>
      <c r="L1794" s="353">
        <v>781.8</v>
      </c>
      <c r="M1794" s="422"/>
      <c r="N1794" s="422"/>
      <c r="O1794" s="361">
        <v>1.5239414666666666</v>
      </c>
      <c r="P1794" s="423"/>
      <c r="Q1794" s="424"/>
      <c r="R1794" s="361">
        <v>2.4449999999999998</v>
      </c>
      <c r="S1794" s="425"/>
      <c r="T1794" s="425"/>
      <c r="U1794" s="425"/>
      <c r="V1794" s="361" t="str">
        <f>_xll.SRS1Splines.Functions25.Linear_Interp(V_NK3!$P$8:$P$32,V_NK3!$R$8:$R$32,AC1794)</f>
        <v>Error reading input X value(s): The value is not a number</v>
      </c>
      <c r="W1794" s="361" t="e">
        <f>(V1794/V_NK3!$R$28)*100</f>
        <v>#VALUE!</v>
      </c>
      <c r="X1794" s="353" t="e">
        <f>V1794-V_NK3!$R$8</f>
        <v>#VALUE!</v>
      </c>
      <c r="Y1794" s="353">
        <f>IFERROR((V1794 - V_NK3!$V$10) / (V_NK3!$V$9- V_NK3!$V$10) * 100, 0)</f>
        <v>0</v>
      </c>
      <c r="Z1794" s="353">
        <v>541.79999999999995</v>
      </c>
      <c r="AA1794" s="353">
        <v>521</v>
      </c>
      <c r="AB1794" s="361">
        <v>529.10553272462471</v>
      </c>
      <c r="AC1794" s="422"/>
      <c r="AD1794" s="353">
        <v>0.4</v>
      </c>
      <c r="AE1794" s="426"/>
      <c r="AF1794" s="427"/>
      <c r="AG1794" s="361">
        <v>0.81633333333333324</v>
      </c>
      <c r="AH1794" s="425"/>
      <c r="AI1794" s="425"/>
      <c r="AJ1794" s="425"/>
      <c r="AK1794" s="361" t="str">
        <f>_xll.SRS1Splines.Functions25.Linear_Interp(V_NK2!$R$10:$R$21,V_NK2!$T$10:$T$21,AR1794)</f>
        <v>Error reading input X value(s): The value is not a number</v>
      </c>
      <c r="AL1794" s="361" t="e">
        <f>(AK1794/V_NK2!$T$18)*100</f>
        <v>#VALUE!</v>
      </c>
      <c r="AM1794" s="353" t="e">
        <f>AK1794-V_NK2!$T$11</f>
        <v>#VALUE!</v>
      </c>
      <c r="AN1794" s="353">
        <f>IFERROR((AK1794 - V_NK2!$X$12) / (V_NK2!$X$11- V_NK2!$X$12) * 100, 0)</f>
        <v>0</v>
      </c>
      <c r="AO1794" s="353">
        <v>427</v>
      </c>
      <c r="AP1794" s="353">
        <v>420</v>
      </c>
      <c r="AQ1794" s="353"/>
      <c r="AR1794" s="422"/>
      <c r="AS1794" s="361">
        <v>0.56666666666666665</v>
      </c>
      <c r="AT1794" s="426"/>
      <c r="AU1794" s="424"/>
      <c r="AV1794" s="361">
        <v>0.41039999999999999</v>
      </c>
      <c r="AW1794" s="425"/>
      <c r="AX1794" s="425"/>
      <c r="AY1794" s="425"/>
      <c r="AZ1794" s="361" t="str">
        <f>_xll.SRS1Splines.Functions25.Linear_Interp(V_NNG3A!$H$4:$H$12,V_NNG3A!$I$4:$I$12,BF1794)</f>
        <v>Error reading input X value(s): The value is not a number</v>
      </c>
      <c r="BA1794" s="361" t="e">
        <f>(AZ1794/V_NNG3A!$I$8)*100</f>
        <v>#VALUE!</v>
      </c>
      <c r="BB1794" s="353" t="str">
        <f>_xll.SRS1Splines.Functions25.Linear_Interp(V_NNG3A!$H$4:$H$12,V_NNG3A!$J$4:$J$12,BF1794)</f>
        <v>Error reading input X value(s): The value is not a number</v>
      </c>
      <c r="BC1794" s="353">
        <f>IFERROR((AZ1794-V_NNG3A!$J$20) / (V_NNG3A!$J$19-V_NNG3A!$J$20) * 100, 0)</f>
        <v>0</v>
      </c>
      <c r="BD1794" s="353">
        <v>1050</v>
      </c>
      <c r="BE1794" s="353">
        <v>1047</v>
      </c>
      <c r="BF1794" s="428"/>
      <c r="BG1794" s="361">
        <v>0.14333333333333334</v>
      </c>
      <c r="BH1794" s="426"/>
      <c r="BI1794" s="424"/>
      <c r="BJ1794" s="361">
        <v>1.5059519999999997</v>
      </c>
      <c r="BK1794" s="425"/>
      <c r="BL1794" s="425"/>
      <c r="BM1794" s="425">
        <f t="shared" si="30"/>
        <v>0</v>
      </c>
      <c r="BN1794" s="361" t="str">
        <f>_xll.SRS1Splines.Functions25.Linear_Interp(V_XNN1!$K$3:$K$8,V_XNN1!$L$3:$L$8,BT1794)</f>
        <v>Error reading input X value(s): The value is not a number</v>
      </c>
      <c r="BO1794" s="361" t="e">
        <f>(BN1794/V_XNN1!$L$7)*100</f>
        <v>#VALUE!</v>
      </c>
      <c r="BP1794" s="353" t="str">
        <f>_xll.SRS1Splines.Functions25.Linear_Interp(V_XNN1!$K$3:$K$8,V_XNN1!$M$3:$M$8,BT1794)</f>
        <v>Error reading input X value(s): The value is not a number</v>
      </c>
      <c r="BQ1794" s="353">
        <f>IFERROR((BN1794 - V_XNN1!$M$16) / (V_XNN1!$M$15- V_XNN1!$M$16) * 100, 0)</f>
        <v>0</v>
      </c>
      <c r="BR1794" s="353">
        <v>252</v>
      </c>
      <c r="BS1794" s="353">
        <v>249</v>
      </c>
      <c r="BT1794" s="428"/>
      <c r="BU1794" s="361">
        <v>0.24138979999999999</v>
      </c>
      <c r="BV1794" s="426"/>
      <c r="BW1794" s="424"/>
      <c r="BX1794" s="361">
        <v>0.33734879999999995</v>
      </c>
      <c r="BY1794" s="425"/>
      <c r="BZ1794" s="425"/>
      <c r="CA1794" s="425"/>
      <c r="CB1794" s="361" t="str">
        <f>_xll.SRS1Splines.Functions25.Linear_Interp(V_NSPC!$N$4:$N$67,V_NSPC!$P$4:$P$67,CI1794)</f>
        <v>Error reading input X value(s): The value is not a number</v>
      </c>
      <c r="CC1794" s="361" t="e">
        <f>(CB1794/V_NSPC!$T$5)*100</f>
        <v>#VALUE!</v>
      </c>
      <c r="CD1794" s="353" t="e">
        <f>CB1794-V_NSPC!$T$6</f>
        <v>#VALUE!</v>
      </c>
      <c r="CE1794" s="361">
        <f>IFERROR((CB1794 - V_NSPC!$T$6) / (V_NSPC!$T$5- V_NSPC!$T$6) * 100, 0)</f>
        <v>0</v>
      </c>
      <c r="CF1794" s="361">
        <v>995</v>
      </c>
      <c r="CG1794" s="361">
        <v>955</v>
      </c>
      <c r="CH1794" s="361"/>
      <c r="CI1794" s="429"/>
      <c r="CJ1794" s="361"/>
      <c r="CK1794" s="426"/>
      <c r="CL1794" s="424"/>
      <c r="CM1794" s="361">
        <v>0.33734879999999995</v>
      </c>
      <c r="CN1794" s="425"/>
      <c r="CO1794" s="425"/>
      <c r="CP1794" s="425"/>
      <c r="CQ1794" s="361" t="str">
        <f>_xll.SRS1Splines.Functions25.Linear_Interp(V_NSPC!$X$4:$X$46,V_NSPC!$Z$4:$Z$46,CX1794)</f>
        <v>Error reading input X value(s): The value is not a number</v>
      </c>
      <c r="CR1794" s="361" t="e">
        <f>(CQ1794/V_NSPC!$AD$5)*100</f>
        <v>#VALUE!</v>
      </c>
      <c r="CS1794" s="353" t="e">
        <f>CQ1794-V_NSPC!$AD$6</f>
        <v>#VALUE!</v>
      </c>
      <c r="CT1794" s="361">
        <f>IFERROR((CQ1794 - V_NSPC!$AD$6) / (V_NSPC!$AD$5- V_NSPC!$AD$6) * 100, 0)</f>
        <v>0</v>
      </c>
      <c r="CU1794" s="361">
        <v>909</v>
      </c>
      <c r="CV1794" s="361">
        <v>905</v>
      </c>
      <c r="CW1794" s="361"/>
      <c r="CX1794" s="429"/>
      <c r="CY1794" s="361">
        <v>0.59110000000000007</v>
      </c>
      <c r="CZ1794" s="426"/>
    </row>
    <row r="1795" spans="1:104">
      <c r="A1795" s="352">
        <v>46354</v>
      </c>
      <c r="B1795" s="430"/>
      <c r="C1795" s="420">
        <v>1.8153333333333335</v>
      </c>
      <c r="D1795" s="421"/>
      <c r="E1795" s="421"/>
      <c r="F1795" s="421"/>
      <c r="G1795" s="361" t="e">
        <f>_xll.SRS1Splines.Functions25.Linear_Interp(V_NEM!$R$687:$R$703,V_NEM!$T$687:$T$703,M1795)+_xll.SRS1Splines.Functions25.Linear_Interp(V_NEM!$AB$687:$AB$703,V_NEM!$AD$687:$AD$703,N1795)</f>
        <v>#VALUE!</v>
      </c>
      <c r="H1795" s="353" t="e">
        <f>(G1795/(V_NEM!$T$696+V_NEM!$AD$696))*100</f>
        <v>#VALUE!</v>
      </c>
      <c r="I1795" s="353" t="e">
        <f>G1795-(V_NEM!$T$694+V_NEM!$AD$694)</f>
        <v>#VALUE!</v>
      </c>
      <c r="J1795" s="353">
        <f>((IFERROR((_xll.SRS1Splines.Functions25.Linear_Interp(V_NEM!$R$687:$R$703,V_NEM!$T$687:$T$703,M1795) - V_NEM!$X$689) / (V_NEM!$X$688- V_NEM!$X$689) * 100, 0))+(IFERROR((_xll.SRS1Splines.Functions25.Linear_Interp(V_NEM!$AB$687:$AB$703,V_NEM!$AD$687:$AD$703,N1795) - V_NEM!$AH$689) / (V_NEM!$AH$688- V_NEM!$AH$689) * 100, 0)))/2</f>
        <v>0</v>
      </c>
      <c r="K1795" s="353">
        <v>784.3</v>
      </c>
      <c r="L1795" s="353">
        <v>781.8</v>
      </c>
      <c r="M1795" s="422"/>
      <c r="N1795" s="422"/>
      <c r="O1795" s="361">
        <v>1.5239414666666666</v>
      </c>
      <c r="P1795" s="423"/>
      <c r="Q1795" s="424"/>
      <c r="R1795" s="361">
        <v>2.4449999999999998</v>
      </c>
      <c r="S1795" s="425"/>
      <c r="T1795" s="425"/>
      <c r="U1795" s="425"/>
      <c r="V1795" s="361" t="str">
        <f>_xll.SRS1Splines.Functions25.Linear_Interp(V_NK3!$P$8:$P$32,V_NK3!$R$8:$R$32,AC1795)</f>
        <v>Error reading input X value(s): The value is not a number</v>
      </c>
      <c r="W1795" s="361" t="e">
        <f>(V1795/V_NK3!$R$28)*100</f>
        <v>#VALUE!</v>
      </c>
      <c r="X1795" s="353" t="e">
        <f>V1795-V_NK3!$R$8</f>
        <v>#VALUE!</v>
      </c>
      <c r="Y1795" s="353">
        <f>IFERROR((V1795 - V_NK3!$V$10) / (V_NK3!$V$9- V_NK3!$V$10) * 100, 0)</f>
        <v>0</v>
      </c>
      <c r="Z1795" s="353">
        <v>541.79999999999995</v>
      </c>
      <c r="AA1795" s="353">
        <v>521</v>
      </c>
      <c r="AB1795" s="361">
        <v>529.10553272462471</v>
      </c>
      <c r="AC1795" s="422"/>
      <c r="AD1795" s="353">
        <v>0.4</v>
      </c>
      <c r="AE1795" s="426"/>
      <c r="AF1795" s="427"/>
      <c r="AG1795" s="361">
        <v>0.81633333333333324</v>
      </c>
      <c r="AH1795" s="425"/>
      <c r="AI1795" s="425"/>
      <c r="AJ1795" s="425"/>
      <c r="AK1795" s="361" t="str">
        <f>_xll.SRS1Splines.Functions25.Linear_Interp(V_NK2!$R$10:$R$21,V_NK2!$T$10:$T$21,AR1795)</f>
        <v>Error reading input X value(s): The value is not a number</v>
      </c>
      <c r="AL1795" s="361" t="e">
        <f>(AK1795/V_NK2!$T$18)*100</f>
        <v>#VALUE!</v>
      </c>
      <c r="AM1795" s="353" t="e">
        <f>AK1795-V_NK2!$T$11</f>
        <v>#VALUE!</v>
      </c>
      <c r="AN1795" s="353">
        <f>IFERROR((AK1795 - V_NK2!$X$12) / (V_NK2!$X$11- V_NK2!$X$12) * 100, 0)</f>
        <v>0</v>
      </c>
      <c r="AO1795" s="353">
        <v>427</v>
      </c>
      <c r="AP1795" s="353">
        <v>420</v>
      </c>
      <c r="AQ1795" s="353"/>
      <c r="AR1795" s="422"/>
      <c r="AS1795" s="361">
        <v>0.56666666666666665</v>
      </c>
      <c r="AT1795" s="426"/>
      <c r="AU1795" s="424"/>
      <c r="AV1795" s="361">
        <v>0.41039999999999999</v>
      </c>
      <c r="AW1795" s="425"/>
      <c r="AX1795" s="425"/>
      <c r="AY1795" s="425"/>
      <c r="AZ1795" s="361" t="str">
        <f>_xll.SRS1Splines.Functions25.Linear_Interp(V_NNG3A!$H$4:$H$12,V_NNG3A!$I$4:$I$12,BF1795)</f>
        <v>Error reading input X value(s): The value is not a number</v>
      </c>
      <c r="BA1795" s="361" t="e">
        <f>(AZ1795/V_NNG3A!$I$8)*100</f>
        <v>#VALUE!</v>
      </c>
      <c r="BB1795" s="353" t="str">
        <f>_xll.SRS1Splines.Functions25.Linear_Interp(V_NNG3A!$H$4:$H$12,V_NNG3A!$J$4:$J$12,BF1795)</f>
        <v>Error reading input X value(s): The value is not a number</v>
      </c>
      <c r="BC1795" s="353">
        <f>IFERROR((AZ1795-V_NNG3A!$J$20) / (V_NNG3A!$J$19-V_NNG3A!$J$20) * 100, 0)</f>
        <v>0</v>
      </c>
      <c r="BD1795" s="353">
        <v>1050</v>
      </c>
      <c r="BE1795" s="353">
        <v>1047</v>
      </c>
      <c r="BF1795" s="428"/>
      <c r="BG1795" s="361">
        <v>0.14333333333333334</v>
      </c>
      <c r="BH1795" s="426"/>
      <c r="BI1795" s="424"/>
      <c r="BJ1795" s="361">
        <v>1.5059519999999997</v>
      </c>
      <c r="BK1795" s="425"/>
      <c r="BL1795" s="425"/>
      <c r="BM1795" s="425">
        <f t="shared" si="30"/>
        <v>0</v>
      </c>
      <c r="BN1795" s="361" t="str">
        <f>_xll.SRS1Splines.Functions25.Linear_Interp(V_XNN1!$K$3:$K$8,V_XNN1!$L$3:$L$8,BT1795)</f>
        <v>Error reading input X value(s): The value is not a number</v>
      </c>
      <c r="BO1795" s="361" t="e">
        <f>(BN1795/V_XNN1!$L$7)*100</f>
        <v>#VALUE!</v>
      </c>
      <c r="BP1795" s="353" t="str">
        <f>_xll.SRS1Splines.Functions25.Linear_Interp(V_XNN1!$K$3:$K$8,V_XNN1!$M$3:$M$8,BT1795)</f>
        <v>Error reading input X value(s): The value is not a number</v>
      </c>
      <c r="BQ1795" s="353">
        <f>IFERROR((BN1795 - V_XNN1!$M$16) / (V_XNN1!$M$15- V_XNN1!$M$16) * 100, 0)</f>
        <v>0</v>
      </c>
      <c r="BR1795" s="353">
        <v>252</v>
      </c>
      <c r="BS1795" s="353">
        <v>249</v>
      </c>
      <c r="BT1795" s="428"/>
      <c r="BU1795" s="361">
        <v>0.24138979999999999</v>
      </c>
      <c r="BV1795" s="426"/>
      <c r="BW1795" s="424"/>
      <c r="BX1795" s="361">
        <v>0.33734879999999995</v>
      </c>
      <c r="BY1795" s="425"/>
      <c r="BZ1795" s="425"/>
      <c r="CA1795" s="425"/>
      <c r="CB1795" s="361" t="str">
        <f>_xll.SRS1Splines.Functions25.Linear_Interp(V_NSPC!$N$4:$N$67,V_NSPC!$P$4:$P$67,CI1795)</f>
        <v>Error reading input X value(s): The value is not a number</v>
      </c>
      <c r="CC1795" s="361" t="e">
        <f>(CB1795/V_NSPC!$T$5)*100</f>
        <v>#VALUE!</v>
      </c>
      <c r="CD1795" s="353" t="e">
        <f>CB1795-V_NSPC!$T$6</f>
        <v>#VALUE!</v>
      </c>
      <c r="CE1795" s="361">
        <f>IFERROR((CB1795 - V_NSPC!$T$6) / (V_NSPC!$T$5- V_NSPC!$T$6) * 100, 0)</f>
        <v>0</v>
      </c>
      <c r="CF1795" s="361">
        <v>995</v>
      </c>
      <c r="CG1795" s="361">
        <v>955</v>
      </c>
      <c r="CH1795" s="361"/>
      <c r="CI1795" s="429"/>
      <c r="CJ1795" s="361"/>
      <c r="CK1795" s="426"/>
      <c r="CL1795" s="424"/>
      <c r="CM1795" s="361">
        <v>0.33734879999999995</v>
      </c>
      <c r="CN1795" s="425"/>
      <c r="CO1795" s="425"/>
      <c r="CP1795" s="425"/>
      <c r="CQ1795" s="361" t="str">
        <f>_xll.SRS1Splines.Functions25.Linear_Interp(V_NSPC!$X$4:$X$46,V_NSPC!$Z$4:$Z$46,CX1795)</f>
        <v>Error reading input X value(s): The value is not a number</v>
      </c>
      <c r="CR1795" s="361" t="e">
        <f>(CQ1795/V_NSPC!$AD$5)*100</f>
        <v>#VALUE!</v>
      </c>
      <c r="CS1795" s="353" t="e">
        <f>CQ1795-V_NSPC!$AD$6</f>
        <v>#VALUE!</v>
      </c>
      <c r="CT1795" s="361">
        <f>IFERROR((CQ1795 - V_NSPC!$AD$6) / (V_NSPC!$AD$5- V_NSPC!$AD$6) * 100, 0)</f>
        <v>0</v>
      </c>
      <c r="CU1795" s="361">
        <v>909</v>
      </c>
      <c r="CV1795" s="361">
        <v>905</v>
      </c>
      <c r="CW1795" s="361"/>
      <c r="CX1795" s="429"/>
      <c r="CY1795" s="361">
        <v>0.59110000000000007</v>
      </c>
      <c r="CZ1795" s="426"/>
    </row>
    <row r="1796" spans="1:104">
      <c r="A1796" s="352">
        <v>46355</v>
      </c>
      <c r="B1796" s="430"/>
      <c r="C1796" s="420">
        <v>1.8153333333333335</v>
      </c>
      <c r="D1796" s="421"/>
      <c r="E1796" s="421"/>
      <c r="F1796" s="421"/>
      <c r="G1796" s="361" t="e">
        <f>_xll.SRS1Splines.Functions25.Linear_Interp(V_NEM!$R$687:$R$703,V_NEM!$T$687:$T$703,M1796)+_xll.SRS1Splines.Functions25.Linear_Interp(V_NEM!$AB$687:$AB$703,V_NEM!$AD$687:$AD$703,N1796)</f>
        <v>#VALUE!</v>
      </c>
      <c r="H1796" s="353" t="e">
        <f>(G1796/(V_NEM!$T$696+V_NEM!$AD$696))*100</f>
        <v>#VALUE!</v>
      </c>
      <c r="I1796" s="353" t="e">
        <f>G1796-(V_NEM!$T$694+V_NEM!$AD$694)</f>
        <v>#VALUE!</v>
      </c>
      <c r="J1796" s="353">
        <f>((IFERROR((_xll.SRS1Splines.Functions25.Linear_Interp(V_NEM!$R$687:$R$703,V_NEM!$T$687:$T$703,M1796) - V_NEM!$X$689) / (V_NEM!$X$688- V_NEM!$X$689) * 100, 0))+(IFERROR((_xll.SRS1Splines.Functions25.Linear_Interp(V_NEM!$AB$687:$AB$703,V_NEM!$AD$687:$AD$703,N1796) - V_NEM!$AH$689) / (V_NEM!$AH$688- V_NEM!$AH$689) * 100, 0)))/2</f>
        <v>0</v>
      </c>
      <c r="K1796" s="353">
        <v>784.3</v>
      </c>
      <c r="L1796" s="353">
        <v>781.8</v>
      </c>
      <c r="M1796" s="422"/>
      <c r="N1796" s="422"/>
      <c r="O1796" s="361">
        <v>1.5239414666666666</v>
      </c>
      <c r="P1796" s="423"/>
      <c r="Q1796" s="424"/>
      <c r="R1796" s="361">
        <v>2.4449999999999998</v>
      </c>
      <c r="S1796" s="425"/>
      <c r="T1796" s="425"/>
      <c r="U1796" s="425"/>
      <c r="V1796" s="361" t="str">
        <f>_xll.SRS1Splines.Functions25.Linear_Interp(V_NK3!$P$8:$P$32,V_NK3!$R$8:$R$32,AC1796)</f>
        <v>Error reading input X value(s): The value is not a number</v>
      </c>
      <c r="W1796" s="361" t="e">
        <f>(V1796/V_NK3!$R$28)*100</f>
        <v>#VALUE!</v>
      </c>
      <c r="X1796" s="353" t="e">
        <f>V1796-V_NK3!$R$8</f>
        <v>#VALUE!</v>
      </c>
      <c r="Y1796" s="353">
        <f>IFERROR((V1796 - V_NK3!$V$10) / (V_NK3!$V$9- V_NK3!$V$10) * 100, 0)</f>
        <v>0</v>
      </c>
      <c r="Z1796" s="353">
        <v>541.79999999999995</v>
      </c>
      <c r="AA1796" s="353">
        <v>521</v>
      </c>
      <c r="AB1796" s="361">
        <v>529.10553272462471</v>
      </c>
      <c r="AC1796" s="422"/>
      <c r="AD1796" s="353">
        <v>0.4</v>
      </c>
      <c r="AE1796" s="426"/>
      <c r="AF1796" s="427"/>
      <c r="AG1796" s="361">
        <v>0.81633333333333324</v>
      </c>
      <c r="AH1796" s="425"/>
      <c r="AI1796" s="425"/>
      <c r="AJ1796" s="425"/>
      <c r="AK1796" s="361" t="str">
        <f>_xll.SRS1Splines.Functions25.Linear_Interp(V_NK2!$R$10:$R$21,V_NK2!$T$10:$T$21,AR1796)</f>
        <v>Error reading input X value(s): The value is not a number</v>
      </c>
      <c r="AL1796" s="361" t="e">
        <f>(AK1796/V_NK2!$T$18)*100</f>
        <v>#VALUE!</v>
      </c>
      <c r="AM1796" s="353" t="e">
        <f>AK1796-V_NK2!$T$11</f>
        <v>#VALUE!</v>
      </c>
      <c r="AN1796" s="353">
        <f>IFERROR((AK1796 - V_NK2!$X$12) / (V_NK2!$X$11- V_NK2!$X$12) * 100, 0)</f>
        <v>0</v>
      </c>
      <c r="AO1796" s="353">
        <v>427</v>
      </c>
      <c r="AP1796" s="353">
        <v>420</v>
      </c>
      <c r="AQ1796" s="353"/>
      <c r="AR1796" s="422"/>
      <c r="AS1796" s="361">
        <v>0.56666666666666665</v>
      </c>
      <c r="AT1796" s="426"/>
      <c r="AU1796" s="424"/>
      <c r="AV1796" s="361">
        <v>0.41039999999999999</v>
      </c>
      <c r="AW1796" s="425"/>
      <c r="AX1796" s="425"/>
      <c r="AY1796" s="425"/>
      <c r="AZ1796" s="361" t="str">
        <f>_xll.SRS1Splines.Functions25.Linear_Interp(V_NNG3A!$H$4:$H$12,V_NNG3A!$I$4:$I$12,BF1796)</f>
        <v>Error reading input X value(s): The value is not a number</v>
      </c>
      <c r="BA1796" s="361" t="e">
        <f>(AZ1796/V_NNG3A!$I$8)*100</f>
        <v>#VALUE!</v>
      </c>
      <c r="BB1796" s="353" t="str">
        <f>_xll.SRS1Splines.Functions25.Linear_Interp(V_NNG3A!$H$4:$H$12,V_NNG3A!$J$4:$J$12,BF1796)</f>
        <v>Error reading input X value(s): The value is not a number</v>
      </c>
      <c r="BC1796" s="353">
        <f>IFERROR((AZ1796-V_NNG3A!$J$20) / (V_NNG3A!$J$19-V_NNG3A!$J$20) * 100, 0)</f>
        <v>0</v>
      </c>
      <c r="BD1796" s="353">
        <v>1050</v>
      </c>
      <c r="BE1796" s="353">
        <v>1047</v>
      </c>
      <c r="BF1796" s="428"/>
      <c r="BG1796" s="361">
        <v>0.14333333333333334</v>
      </c>
      <c r="BH1796" s="426"/>
      <c r="BI1796" s="424"/>
      <c r="BJ1796" s="361">
        <v>1.5059519999999997</v>
      </c>
      <c r="BK1796" s="425"/>
      <c r="BL1796" s="425"/>
      <c r="BM1796" s="425">
        <f t="shared" si="30"/>
        <v>0</v>
      </c>
      <c r="BN1796" s="361" t="str">
        <f>_xll.SRS1Splines.Functions25.Linear_Interp(V_XNN1!$K$3:$K$8,V_XNN1!$L$3:$L$8,BT1796)</f>
        <v>Error reading input X value(s): The value is not a number</v>
      </c>
      <c r="BO1796" s="361" t="e">
        <f>(BN1796/V_XNN1!$L$7)*100</f>
        <v>#VALUE!</v>
      </c>
      <c r="BP1796" s="353" t="str">
        <f>_xll.SRS1Splines.Functions25.Linear_Interp(V_XNN1!$K$3:$K$8,V_XNN1!$M$3:$M$8,BT1796)</f>
        <v>Error reading input X value(s): The value is not a number</v>
      </c>
      <c r="BQ1796" s="353">
        <f>IFERROR((BN1796 - V_XNN1!$M$16) / (V_XNN1!$M$15- V_XNN1!$M$16) * 100, 0)</f>
        <v>0</v>
      </c>
      <c r="BR1796" s="353">
        <v>252</v>
      </c>
      <c r="BS1796" s="353">
        <v>249</v>
      </c>
      <c r="BT1796" s="428"/>
      <c r="BU1796" s="361">
        <v>0.24138979999999999</v>
      </c>
      <c r="BV1796" s="426"/>
      <c r="BW1796" s="424"/>
      <c r="BX1796" s="361">
        <v>0.33734879999999995</v>
      </c>
      <c r="BY1796" s="425"/>
      <c r="BZ1796" s="425"/>
      <c r="CA1796" s="425"/>
      <c r="CB1796" s="361" t="str">
        <f>_xll.SRS1Splines.Functions25.Linear_Interp(V_NSPC!$N$4:$N$67,V_NSPC!$P$4:$P$67,CI1796)</f>
        <v>Error reading input X value(s): The value is not a number</v>
      </c>
      <c r="CC1796" s="361" t="e">
        <f>(CB1796/V_NSPC!$T$5)*100</f>
        <v>#VALUE!</v>
      </c>
      <c r="CD1796" s="353" t="e">
        <f>CB1796-V_NSPC!$T$6</f>
        <v>#VALUE!</v>
      </c>
      <c r="CE1796" s="361">
        <f>IFERROR((CB1796 - V_NSPC!$T$6) / (V_NSPC!$T$5- V_NSPC!$T$6) * 100, 0)</f>
        <v>0</v>
      </c>
      <c r="CF1796" s="361">
        <v>995</v>
      </c>
      <c r="CG1796" s="361">
        <v>955</v>
      </c>
      <c r="CH1796" s="361"/>
      <c r="CI1796" s="429"/>
      <c r="CJ1796" s="361"/>
      <c r="CK1796" s="426"/>
      <c r="CL1796" s="424"/>
      <c r="CM1796" s="361">
        <v>0.33734879999999995</v>
      </c>
      <c r="CN1796" s="425"/>
      <c r="CO1796" s="425"/>
      <c r="CP1796" s="425"/>
      <c r="CQ1796" s="361" t="str">
        <f>_xll.SRS1Splines.Functions25.Linear_Interp(V_NSPC!$X$4:$X$46,V_NSPC!$Z$4:$Z$46,CX1796)</f>
        <v>Error reading input X value(s): The value is not a number</v>
      </c>
      <c r="CR1796" s="361" t="e">
        <f>(CQ1796/V_NSPC!$AD$5)*100</f>
        <v>#VALUE!</v>
      </c>
      <c r="CS1796" s="353" t="e">
        <f>CQ1796-V_NSPC!$AD$6</f>
        <v>#VALUE!</v>
      </c>
      <c r="CT1796" s="361">
        <f>IFERROR((CQ1796 - V_NSPC!$AD$6) / (V_NSPC!$AD$5- V_NSPC!$AD$6) * 100, 0)</f>
        <v>0</v>
      </c>
      <c r="CU1796" s="361">
        <v>909</v>
      </c>
      <c r="CV1796" s="361">
        <v>905</v>
      </c>
      <c r="CW1796" s="361"/>
      <c r="CX1796" s="429"/>
      <c r="CY1796" s="361">
        <v>0.59110000000000007</v>
      </c>
      <c r="CZ1796" s="426"/>
    </row>
    <row r="1797" spans="1:104">
      <c r="A1797" s="352">
        <v>46356</v>
      </c>
      <c r="B1797" s="430"/>
      <c r="C1797" s="420">
        <v>1.8153333333333335</v>
      </c>
      <c r="D1797" s="421"/>
      <c r="E1797" s="421"/>
      <c r="F1797" s="421"/>
      <c r="G1797" s="361" t="e">
        <f>_xll.SRS1Splines.Functions25.Linear_Interp(V_NEM!$R$687:$R$703,V_NEM!$T$687:$T$703,M1797)+_xll.SRS1Splines.Functions25.Linear_Interp(V_NEM!$AB$687:$AB$703,V_NEM!$AD$687:$AD$703,N1797)</f>
        <v>#VALUE!</v>
      </c>
      <c r="H1797" s="353" t="e">
        <f>(G1797/(V_NEM!$T$696+V_NEM!$AD$696))*100</f>
        <v>#VALUE!</v>
      </c>
      <c r="I1797" s="353" t="e">
        <f>G1797-(V_NEM!$T$694+V_NEM!$AD$694)</f>
        <v>#VALUE!</v>
      </c>
      <c r="J1797" s="353">
        <f>((IFERROR((_xll.SRS1Splines.Functions25.Linear_Interp(V_NEM!$R$687:$R$703,V_NEM!$T$687:$T$703,M1797) - V_NEM!$X$689) / (V_NEM!$X$688- V_NEM!$X$689) * 100, 0))+(IFERROR((_xll.SRS1Splines.Functions25.Linear_Interp(V_NEM!$AB$687:$AB$703,V_NEM!$AD$687:$AD$703,N1797) - V_NEM!$AH$689) / (V_NEM!$AH$688- V_NEM!$AH$689) * 100, 0)))/2</f>
        <v>0</v>
      </c>
      <c r="K1797" s="353">
        <v>784.3</v>
      </c>
      <c r="L1797" s="353">
        <v>781.8</v>
      </c>
      <c r="M1797" s="422"/>
      <c r="N1797" s="422"/>
      <c r="O1797" s="361">
        <v>1.5239414666666666</v>
      </c>
      <c r="P1797" s="423"/>
      <c r="Q1797" s="424"/>
      <c r="R1797" s="361">
        <v>2.4449999999999998</v>
      </c>
      <c r="S1797" s="425"/>
      <c r="T1797" s="425"/>
      <c r="U1797" s="425"/>
      <c r="V1797" s="361" t="str">
        <f>_xll.SRS1Splines.Functions25.Linear_Interp(V_NK3!$P$8:$P$32,V_NK3!$R$8:$R$32,AC1797)</f>
        <v>Error reading input X value(s): The value is not a number</v>
      </c>
      <c r="W1797" s="361" t="e">
        <f>(V1797/V_NK3!$R$28)*100</f>
        <v>#VALUE!</v>
      </c>
      <c r="X1797" s="353" t="e">
        <f>V1797-V_NK3!$R$8</f>
        <v>#VALUE!</v>
      </c>
      <c r="Y1797" s="353">
        <f>IFERROR((V1797 - V_NK3!$V$10) / (V_NK3!$V$9- V_NK3!$V$10) * 100, 0)</f>
        <v>0</v>
      </c>
      <c r="Z1797" s="353">
        <v>541.79999999999995</v>
      </c>
      <c r="AA1797" s="353">
        <v>521</v>
      </c>
      <c r="AB1797" s="361">
        <v>529.10553272462471</v>
      </c>
      <c r="AC1797" s="422"/>
      <c r="AD1797" s="353">
        <v>0.4</v>
      </c>
      <c r="AE1797" s="426"/>
      <c r="AF1797" s="427"/>
      <c r="AG1797" s="361">
        <v>0.81633333333333324</v>
      </c>
      <c r="AH1797" s="425"/>
      <c r="AI1797" s="425"/>
      <c r="AJ1797" s="425"/>
      <c r="AK1797" s="361" t="str">
        <f>_xll.SRS1Splines.Functions25.Linear_Interp(V_NK2!$R$10:$R$21,V_NK2!$T$10:$T$21,AR1797)</f>
        <v>Error reading input X value(s): The value is not a number</v>
      </c>
      <c r="AL1797" s="361" t="e">
        <f>(AK1797/V_NK2!$T$18)*100</f>
        <v>#VALUE!</v>
      </c>
      <c r="AM1797" s="353" t="e">
        <f>AK1797-V_NK2!$T$11</f>
        <v>#VALUE!</v>
      </c>
      <c r="AN1797" s="353">
        <f>IFERROR((AK1797 - V_NK2!$X$12) / (V_NK2!$X$11- V_NK2!$X$12) * 100, 0)</f>
        <v>0</v>
      </c>
      <c r="AO1797" s="353">
        <v>427</v>
      </c>
      <c r="AP1797" s="353">
        <v>420</v>
      </c>
      <c r="AQ1797" s="353"/>
      <c r="AR1797" s="422"/>
      <c r="AS1797" s="361">
        <v>0.56666666666666665</v>
      </c>
      <c r="AT1797" s="426"/>
      <c r="AU1797" s="424"/>
      <c r="AV1797" s="361">
        <v>0.41039999999999999</v>
      </c>
      <c r="AW1797" s="425"/>
      <c r="AX1797" s="425"/>
      <c r="AY1797" s="425"/>
      <c r="AZ1797" s="361" t="str">
        <f>_xll.SRS1Splines.Functions25.Linear_Interp(V_NNG3A!$H$4:$H$12,V_NNG3A!$I$4:$I$12,BF1797)</f>
        <v>Error reading input X value(s): The value is not a number</v>
      </c>
      <c r="BA1797" s="361" t="e">
        <f>(AZ1797/V_NNG3A!$I$8)*100</f>
        <v>#VALUE!</v>
      </c>
      <c r="BB1797" s="353" t="str">
        <f>_xll.SRS1Splines.Functions25.Linear_Interp(V_NNG3A!$H$4:$H$12,V_NNG3A!$J$4:$J$12,BF1797)</f>
        <v>Error reading input X value(s): The value is not a number</v>
      </c>
      <c r="BC1797" s="353">
        <f>IFERROR((AZ1797-V_NNG3A!$J$20) / (V_NNG3A!$J$19-V_NNG3A!$J$20) * 100, 0)</f>
        <v>0</v>
      </c>
      <c r="BD1797" s="353">
        <v>1050</v>
      </c>
      <c r="BE1797" s="353">
        <v>1047</v>
      </c>
      <c r="BF1797" s="428"/>
      <c r="BG1797" s="361">
        <v>0.14333333333333334</v>
      </c>
      <c r="BH1797" s="426"/>
      <c r="BI1797" s="424"/>
      <c r="BJ1797" s="361">
        <v>1.5059519999999997</v>
      </c>
      <c r="BK1797" s="425"/>
      <c r="BL1797" s="425"/>
      <c r="BM1797" s="425">
        <f t="shared" si="30"/>
        <v>0</v>
      </c>
      <c r="BN1797" s="361" t="str">
        <f>_xll.SRS1Splines.Functions25.Linear_Interp(V_XNN1!$K$3:$K$8,V_XNN1!$L$3:$L$8,BT1797)</f>
        <v>Error reading input X value(s): The value is not a number</v>
      </c>
      <c r="BO1797" s="361" t="e">
        <f>(BN1797/V_XNN1!$L$7)*100</f>
        <v>#VALUE!</v>
      </c>
      <c r="BP1797" s="353" t="str">
        <f>_xll.SRS1Splines.Functions25.Linear_Interp(V_XNN1!$K$3:$K$8,V_XNN1!$M$3:$M$8,BT1797)</f>
        <v>Error reading input X value(s): The value is not a number</v>
      </c>
      <c r="BQ1797" s="353">
        <f>IFERROR((BN1797 - V_XNN1!$M$16) / (V_XNN1!$M$15- V_XNN1!$M$16) * 100, 0)</f>
        <v>0</v>
      </c>
      <c r="BR1797" s="353">
        <v>252</v>
      </c>
      <c r="BS1797" s="353">
        <v>249</v>
      </c>
      <c r="BT1797" s="428"/>
      <c r="BU1797" s="361">
        <v>0.24138979999999999</v>
      </c>
      <c r="BV1797" s="426"/>
      <c r="BW1797" s="424"/>
      <c r="BX1797" s="361">
        <v>0.33734879999999995</v>
      </c>
      <c r="BY1797" s="425"/>
      <c r="BZ1797" s="425"/>
      <c r="CA1797" s="425"/>
      <c r="CB1797" s="361" t="str">
        <f>_xll.SRS1Splines.Functions25.Linear_Interp(V_NSPC!$N$4:$N$67,V_NSPC!$P$4:$P$67,CI1797)</f>
        <v>Error reading input X value(s): The value is not a number</v>
      </c>
      <c r="CC1797" s="361" t="e">
        <f>(CB1797/V_NSPC!$T$5)*100</f>
        <v>#VALUE!</v>
      </c>
      <c r="CD1797" s="353" t="e">
        <f>CB1797-V_NSPC!$T$6</f>
        <v>#VALUE!</v>
      </c>
      <c r="CE1797" s="361">
        <f>IFERROR((CB1797 - V_NSPC!$T$6) / (V_NSPC!$T$5- V_NSPC!$T$6) * 100, 0)</f>
        <v>0</v>
      </c>
      <c r="CF1797" s="361">
        <v>995</v>
      </c>
      <c r="CG1797" s="361">
        <v>955</v>
      </c>
      <c r="CH1797" s="361"/>
      <c r="CI1797" s="429"/>
      <c r="CJ1797" s="361"/>
      <c r="CK1797" s="426"/>
      <c r="CL1797" s="424"/>
      <c r="CM1797" s="361">
        <v>0.33734879999999995</v>
      </c>
      <c r="CN1797" s="425"/>
      <c r="CO1797" s="425"/>
      <c r="CP1797" s="425"/>
      <c r="CQ1797" s="361" t="str">
        <f>_xll.SRS1Splines.Functions25.Linear_Interp(V_NSPC!$X$4:$X$46,V_NSPC!$Z$4:$Z$46,CX1797)</f>
        <v>Error reading input X value(s): The value is not a number</v>
      </c>
      <c r="CR1797" s="361" t="e">
        <f>(CQ1797/V_NSPC!$AD$5)*100</f>
        <v>#VALUE!</v>
      </c>
      <c r="CS1797" s="353" t="e">
        <f>CQ1797-V_NSPC!$AD$6</f>
        <v>#VALUE!</v>
      </c>
      <c r="CT1797" s="361">
        <f>IFERROR((CQ1797 - V_NSPC!$AD$6) / (V_NSPC!$AD$5- V_NSPC!$AD$6) * 100, 0)</f>
        <v>0</v>
      </c>
      <c r="CU1797" s="361">
        <v>909</v>
      </c>
      <c r="CV1797" s="361">
        <v>905</v>
      </c>
      <c r="CW1797" s="361"/>
      <c r="CX1797" s="429"/>
      <c r="CY1797" s="361">
        <v>0.59110000000000007</v>
      </c>
      <c r="CZ1797" s="426"/>
    </row>
    <row r="1798" spans="1:104">
      <c r="A1798" s="352">
        <v>46357</v>
      </c>
      <c r="B1798" s="430"/>
      <c r="C1798" s="420">
        <v>1.1180645161290321</v>
      </c>
      <c r="D1798" s="421"/>
      <c r="E1798" s="421"/>
      <c r="F1798" s="421"/>
      <c r="G1798" s="361" t="e">
        <f>_xll.SRS1Splines.Functions25.Linear_Interp(V_NEM!$R$687:$R$703,V_NEM!$T$687:$T$703,M1798)+_xll.SRS1Splines.Functions25.Linear_Interp(V_NEM!$AB$687:$AB$703,V_NEM!$AD$687:$AD$703,N1798)</f>
        <v>#VALUE!</v>
      </c>
      <c r="H1798" s="353" t="e">
        <f>(G1798/(V_NEM!$T$696+V_NEM!$AD$696))*100</f>
        <v>#VALUE!</v>
      </c>
      <c r="I1798" s="353" t="e">
        <f>G1798-(V_NEM!$T$694+V_NEM!$AD$694)</f>
        <v>#VALUE!</v>
      </c>
      <c r="J1798" s="353">
        <f>((IFERROR((_xll.SRS1Splines.Functions25.Linear_Interp(V_NEM!$R$687:$R$703,V_NEM!$T$687:$T$703,M1798) - V_NEM!$X$689) / (V_NEM!$X$688- V_NEM!$X$689) * 100, 0))+(IFERROR((_xll.SRS1Splines.Functions25.Linear_Interp(V_NEM!$AB$687:$AB$703,V_NEM!$AD$687:$AD$703,N1798) - V_NEM!$AH$689) / (V_NEM!$AH$688- V_NEM!$AH$689) * 100, 0)))/2</f>
        <v>0</v>
      </c>
      <c r="K1798" s="353">
        <v>784.3</v>
      </c>
      <c r="L1798" s="353">
        <v>781.8</v>
      </c>
      <c r="M1798" s="422"/>
      <c r="N1798" s="422"/>
      <c r="O1798" s="361">
        <v>0.7578841290322581</v>
      </c>
      <c r="P1798" s="423"/>
      <c r="Q1798" s="424"/>
      <c r="R1798" s="361">
        <v>1.4341935483870969</v>
      </c>
      <c r="S1798" s="425"/>
      <c r="T1798" s="425"/>
      <c r="U1798" s="425"/>
      <c r="V1798" s="361" t="str">
        <f>_xll.SRS1Splines.Functions25.Linear_Interp(V_NK3!$P$8:$P$32,V_NK3!$R$8:$R$32,AC1798)</f>
        <v>Error reading input X value(s): The value is not a number</v>
      </c>
      <c r="W1798" s="361" t="e">
        <f>(V1798/V_NK3!$R$28)*100</f>
        <v>#VALUE!</v>
      </c>
      <c r="X1798" s="353" t="e">
        <f>V1798-V_NK3!$R$8</f>
        <v>#VALUE!</v>
      </c>
      <c r="Y1798" s="353">
        <f>IFERROR((V1798 - V_NK3!$V$10) / (V_NK3!$V$9- V_NK3!$V$10) * 100, 0)</f>
        <v>0</v>
      </c>
      <c r="Z1798" s="353">
        <v>541.79999999999995</v>
      </c>
      <c r="AA1798" s="353">
        <v>521</v>
      </c>
      <c r="AB1798" s="361">
        <v>529.10553272462471</v>
      </c>
      <c r="AC1798" s="422"/>
      <c r="AD1798" s="353">
        <v>0.26870967741935486</v>
      </c>
      <c r="AE1798" s="426"/>
      <c r="AF1798" s="427"/>
      <c r="AG1798" s="361">
        <v>0.28161290322580645</v>
      </c>
      <c r="AH1798" s="425"/>
      <c r="AI1798" s="425"/>
      <c r="AJ1798" s="425"/>
      <c r="AK1798" s="361" t="str">
        <f>_xll.SRS1Splines.Functions25.Linear_Interp(V_NK2!$R$10:$R$21,V_NK2!$T$10:$T$21,AR1798)</f>
        <v>Error reading input X value(s): The value is not a number</v>
      </c>
      <c r="AL1798" s="361" t="e">
        <f>(AK1798/V_NK2!$T$18)*100</f>
        <v>#VALUE!</v>
      </c>
      <c r="AM1798" s="353" t="e">
        <f>AK1798-V_NK2!$T$11</f>
        <v>#VALUE!</v>
      </c>
      <c r="AN1798" s="353">
        <f>IFERROR((AK1798 - V_NK2!$X$12) / (V_NK2!$X$11- V_NK2!$X$12) * 100, 0)</f>
        <v>0</v>
      </c>
      <c r="AO1798" s="353">
        <v>427</v>
      </c>
      <c r="AP1798" s="353">
        <v>420</v>
      </c>
      <c r="AQ1798" s="353"/>
      <c r="AR1798" s="422"/>
      <c r="AS1798" s="361">
        <v>0.32258064516129031</v>
      </c>
      <c r="AT1798" s="426"/>
      <c r="AU1798" s="424"/>
      <c r="AV1798" s="361">
        <v>0.29376000000000002</v>
      </c>
      <c r="AW1798" s="425"/>
      <c r="AX1798" s="425"/>
      <c r="AY1798" s="425"/>
      <c r="AZ1798" s="361" t="str">
        <f>_xll.SRS1Splines.Functions25.Linear_Interp(V_NNG3A!$H$4:$H$12,V_NNG3A!$I$4:$I$12,BF1798)</f>
        <v>Error reading input X value(s): The value is not a number</v>
      </c>
      <c r="BA1798" s="361" t="e">
        <f>(AZ1798/V_NNG3A!$I$8)*100</f>
        <v>#VALUE!</v>
      </c>
      <c r="BB1798" s="353" t="str">
        <f>_xll.SRS1Splines.Functions25.Linear_Interp(V_NNG3A!$H$4:$H$12,V_NNG3A!$J$4:$J$12,BF1798)</f>
        <v>Error reading input X value(s): The value is not a number</v>
      </c>
      <c r="BC1798" s="353">
        <f>IFERROR((AZ1798-V_NNG3A!$J$20) / (V_NNG3A!$J$19-V_NNG3A!$J$20) * 100, 0)</f>
        <v>0</v>
      </c>
      <c r="BD1798" s="353">
        <v>1050</v>
      </c>
      <c r="BE1798" s="353">
        <v>1047</v>
      </c>
      <c r="BF1798" s="428"/>
      <c r="BG1798" s="361">
        <v>0.1032258064516129</v>
      </c>
      <c r="BH1798" s="426"/>
      <c r="BI1798" s="424"/>
      <c r="BJ1798" s="361">
        <v>0.83807999999999994</v>
      </c>
      <c r="BK1798" s="425"/>
      <c r="BL1798" s="425"/>
      <c r="BM1798" s="425">
        <f t="shared" si="30"/>
        <v>0</v>
      </c>
      <c r="BN1798" s="361" t="str">
        <f>_xll.SRS1Splines.Functions25.Linear_Interp(V_XNN1!$K$3:$K$8,V_XNN1!$L$3:$L$8,BT1798)</f>
        <v>Error reading input X value(s): The value is not a number</v>
      </c>
      <c r="BO1798" s="361" t="e">
        <f>(BN1798/V_XNN1!$L$7)*100</f>
        <v>#VALUE!</v>
      </c>
      <c r="BP1798" s="353" t="str">
        <f>_xll.SRS1Splines.Functions25.Linear_Interp(V_XNN1!$K$3:$K$8,V_XNN1!$M$3:$M$8,BT1798)</f>
        <v>Error reading input X value(s): The value is not a number</v>
      </c>
      <c r="BQ1798" s="353">
        <f>IFERROR((BN1798 - V_XNN1!$M$16) / (V_XNN1!$M$15- V_XNN1!$M$16) * 100, 0)</f>
        <v>0</v>
      </c>
      <c r="BR1798" s="353">
        <v>252</v>
      </c>
      <c r="BS1798" s="353">
        <v>249</v>
      </c>
      <c r="BT1798" s="428"/>
      <c r="BU1798" s="361">
        <v>0.13548387096774195</v>
      </c>
      <c r="BV1798" s="426"/>
      <c r="BW1798" s="424"/>
      <c r="BX1798" s="361">
        <v>0.22325759999999997</v>
      </c>
      <c r="BY1798" s="425"/>
      <c r="BZ1798" s="425"/>
      <c r="CA1798" s="425"/>
      <c r="CB1798" s="361" t="str">
        <f>_xll.SRS1Splines.Functions25.Linear_Interp(V_NSPC!$N$4:$N$67,V_NSPC!$P$4:$P$67,CI1798)</f>
        <v>Error reading input X value(s): The value is not a number</v>
      </c>
      <c r="CC1798" s="361" t="e">
        <f>(CB1798/V_NSPC!$T$5)*100</f>
        <v>#VALUE!</v>
      </c>
      <c r="CD1798" s="353" t="e">
        <f>CB1798-V_NSPC!$T$6</f>
        <v>#VALUE!</v>
      </c>
      <c r="CE1798" s="361">
        <f>IFERROR((CB1798 - V_NSPC!$T$6) / (V_NSPC!$T$5- V_NSPC!$T$6) * 100, 0)</f>
        <v>0</v>
      </c>
      <c r="CF1798" s="361">
        <v>995</v>
      </c>
      <c r="CG1798" s="361">
        <v>955</v>
      </c>
      <c r="CH1798" s="361"/>
      <c r="CI1798" s="429"/>
      <c r="CJ1798" s="361"/>
      <c r="CK1798" s="426"/>
      <c r="CL1798" s="424"/>
      <c r="CM1798" s="361">
        <v>0.22325759999999997</v>
      </c>
      <c r="CN1798" s="425"/>
      <c r="CO1798" s="425"/>
      <c r="CP1798" s="425"/>
      <c r="CQ1798" s="361" t="str">
        <f>_xll.SRS1Splines.Functions25.Linear_Interp(V_NSPC!$X$4:$X$46,V_NSPC!$Z$4:$Z$46,CX1798)</f>
        <v>Error reading input X value(s): The value is not a number</v>
      </c>
      <c r="CR1798" s="361" t="e">
        <f>(CQ1798/V_NSPC!$AD$5)*100</f>
        <v>#VALUE!</v>
      </c>
      <c r="CS1798" s="353" t="e">
        <f>CQ1798-V_NSPC!$AD$6</f>
        <v>#VALUE!</v>
      </c>
      <c r="CT1798" s="361">
        <f>IFERROR((CQ1798 - V_NSPC!$AD$6) / (V_NSPC!$AD$5- V_NSPC!$AD$6) * 100, 0)</f>
        <v>0</v>
      </c>
      <c r="CU1798" s="361">
        <v>909</v>
      </c>
      <c r="CV1798" s="361">
        <v>905</v>
      </c>
      <c r="CW1798" s="361"/>
      <c r="CX1798" s="429"/>
      <c r="CY1798" s="361">
        <v>0.5854838709677419</v>
      </c>
      <c r="CZ1798" s="426"/>
    </row>
    <row r="1799" spans="1:104">
      <c r="A1799" s="352">
        <v>46358</v>
      </c>
      <c r="B1799" s="430"/>
      <c r="C1799" s="420">
        <v>1.1180645161290321</v>
      </c>
      <c r="D1799" s="421"/>
      <c r="E1799" s="421"/>
      <c r="F1799" s="421"/>
      <c r="G1799" s="361" t="e">
        <f>_xll.SRS1Splines.Functions25.Linear_Interp(V_NEM!$R$687:$R$703,V_NEM!$T$687:$T$703,M1799)+_xll.SRS1Splines.Functions25.Linear_Interp(V_NEM!$AB$687:$AB$703,V_NEM!$AD$687:$AD$703,N1799)</f>
        <v>#VALUE!</v>
      </c>
      <c r="H1799" s="353" t="e">
        <f>(G1799/(V_NEM!$T$696+V_NEM!$AD$696))*100</f>
        <v>#VALUE!</v>
      </c>
      <c r="I1799" s="353" t="e">
        <f>G1799-(V_NEM!$T$694+V_NEM!$AD$694)</f>
        <v>#VALUE!</v>
      </c>
      <c r="J1799" s="353">
        <f>((IFERROR((_xll.SRS1Splines.Functions25.Linear_Interp(V_NEM!$R$687:$R$703,V_NEM!$T$687:$T$703,M1799) - V_NEM!$X$689) / (V_NEM!$X$688- V_NEM!$X$689) * 100, 0))+(IFERROR((_xll.SRS1Splines.Functions25.Linear_Interp(V_NEM!$AB$687:$AB$703,V_NEM!$AD$687:$AD$703,N1799) - V_NEM!$AH$689) / (V_NEM!$AH$688- V_NEM!$AH$689) * 100, 0)))/2</f>
        <v>0</v>
      </c>
      <c r="K1799" s="353">
        <v>784.3</v>
      </c>
      <c r="L1799" s="353">
        <v>781.8</v>
      </c>
      <c r="M1799" s="422"/>
      <c r="N1799" s="422"/>
      <c r="O1799" s="361">
        <v>0.7578841290322581</v>
      </c>
      <c r="P1799" s="423"/>
      <c r="Q1799" s="424"/>
      <c r="R1799" s="361">
        <v>1.4341935483870969</v>
      </c>
      <c r="S1799" s="425"/>
      <c r="T1799" s="425"/>
      <c r="U1799" s="425"/>
      <c r="V1799" s="361" t="str">
        <f>_xll.SRS1Splines.Functions25.Linear_Interp(V_NK3!$P$8:$P$32,V_NK3!$R$8:$R$32,AC1799)</f>
        <v>Error reading input X value(s): The value is not a number</v>
      </c>
      <c r="W1799" s="361" t="e">
        <f>(V1799/V_NK3!$R$28)*100</f>
        <v>#VALUE!</v>
      </c>
      <c r="X1799" s="353" t="e">
        <f>V1799-V_NK3!$R$8</f>
        <v>#VALUE!</v>
      </c>
      <c r="Y1799" s="353">
        <f>IFERROR((V1799 - V_NK3!$V$10) / (V_NK3!$V$9- V_NK3!$V$10) * 100, 0)</f>
        <v>0</v>
      </c>
      <c r="Z1799" s="353">
        <v>541.79999999999995</v>
      </c>
      <c r="AA1799" s="353">
        <v>521</v>
      </c>
      <c r="AB1799" s="361">
        <v>529.10553272462471</v>
      </c>
      <c r="AC1799" s="422"/>
      <c r="AD1799" s="353">
        <v>0.26870967741935486</v>
      </c>
      <c r="AE1799" s="426"/>
      <c r="AF1799" s="427"/>
      <c r="AG1799" s="361">
        <v>0.28161290322580645</v>
      </c>
      <c r="AH1799" s="425"/>
      <c r="AI1799" s="425"/>
      <c r="AJ1799" s="425"/>
      <c r="AK1799" s="361" t="str">
        <f>_xll.SRS1Splines.Functions25.Linear_Interp(V_NK2!$R$10:$R$21,V_NK2!$T$10:$T$21,AR1799)</f>
        <v>Error reading input X value(s): The value is not a number</v>
      </c>
      <c r="AL1799" s="361" t="e">
        <f>(AK1799/V_NK2!$T$18)*100</f>
        <v>#VALUE!</v>
      </c>
      <c r="AM1799" s="353" t="e">
        <f>AK1799-V_NK2!$T$11</f>
        <v>#VALUE!</v>
      </c>
      <c r="AN1799" s="353">
        <f>IFERROR((AK1799 - V_NK2!$X$12) / (V_NK2!$X$11- V_NK2!$X$12) * 100, 0)</f>
        <v>0</v>
      </c>
      <c r="AO1799" s="353">
        <v>427</v>
      </c>
      <c r="AP1799" s="353">
        <v>420</v>
      </c>
      <c r="AQ1799" s="353"/>
      <c r="AR1799" s="422"/>
      <c r="AS1799" s="361">
        <v>0.32258064516129031</v>
      </c>
      <c r="AT1799" s="426"/>
      <c r="AU1799" s="424"/>
      <c r="AV1799" s="361">
        <v>0.29376000000000002</v>
      </c>
      <c r="AW1799" s="425"/>
      <c r="AX1799" s="425"/>
      <c r="AY1799" s="425"/>
      <c r="AZ1799" s="361" t="str">
        <f>_xll.SRS1Splines.Functions25.Linear_Interp(V_NNG3A!$H$4:$H$12,V_NNG3A!$I$4:$I$12,BF1799)</f>
        <v>Error reading input X value(s): The value is not a number</v>
      </c>
      <c r="BA1799" s="361" t="e">
        <f>(AZ1799/V_NNG3A!$I$8)*100</f>
        <v>#VALUE!</v>
      </c>
      <c r="BB1799" s="353" t="str">
        <f>_xll.SRS1Splines.Functions25.Linear_Interp(V_NNG3A!$H$4:$H$12,V_NNG3A!$J$4:$J$12,BF1799)</f>
        <v>Error reading input X value(s): The value is not a number</v>
      </c>
      <c r="BC1799" s="353">
        <f>IFERROR((AZ1799-V_NNG3A!$J$20) / (V_NNG3A!$J$19-V_NNG3A!$J$20) * 100, 0)</f>
        <v>0</v>
      </c>
      <c r="BD1799" s="353">
        <v>1050</v>
      </c>
      <c r="BE1799" s="353">
        <v>1047</v>
      </c>
      <c r="BF1799" s="428"/>
      <c r="BG1799" s="361">
        <v>0.1032258064516129</v>
      </c>
      <c r="BH1799" s="426"/>
      <c r="BI1799" s="424"/>
      <c r="BJ1799" s="361">
        <v>0.83807999999999994</v>
      </c>
      <c r="BK1799" s="425"/>
      <c r="BL1799" s="425"/>
      <c r="BM1799" s="425">
        <f t="shared" si="30"/>
        <v>0</v>
      </c>
      <c r="BN1799" s="361" t="str">
        <f>_xll.SRS1Splines.Functions25.Linear_Interp(V_XNN1!$K$3:$K$8,V_XNN1!$L$3:$L$8,BT1799)</f>
        <v>Error reading input X value(s): The value is not a number</v>
      </c>
      <c r="BO1799" s="361" t="e">
        <f>(BN1799/V_XNN1!$L$7)*100</f>
        <v>#VALUE!</v>
      </c>
      <c r="BP1799" s="353" t="str">
        <f>_xll.SRS1Splines.Functions25.Linear_Interp(V_XNN1!$K$3:$K$8,V_XNN1!$M$3:$M$8,BT1799)</f>
        <v>Error reading input X value(s): The value is not a number</v>
      </c>
      <c r="BQ1799" s="353">
        <f>IFERROR((BN1799 - V_XNN1!$M$16) / (V_XNN1!$M$15- V_XNN1!$M$16) * 100, 0)</f>
        <v>0</v>
      </c>
      <c r="BR1799" s="353">
        <v>252</v>
      </c>
      <c r="BS1799" s="353">
        <v>249</v>
      </c>
      <c r="BT1799" s="428"/>
      <c r="BU1799" s="361">
        <v>0.13548387096774195</v>
      </c>
      <c r="BV1799" s="426"/>
      <c r="BW1799" s="424"/>
      <c r="BX1799" s="361">
        <v>0.22325759999999997</v>
      </c>
      <c r="BY1799" s="425"/>
      <c r="BZ1799" s="425"/>
      <c r="CA1799" s="425"/>
      <c r="CB1799" s="361" t="str">
        <f>_xll.SRS1Splines.Functions25.Linear_Interp(V_NSPC!$N$4:$N$67,V_NSPC!$P$4:$P$67,CI1799)</f>
        <v>Error reading input X value(s): The value is not a number</v>
      </c>
      <c r="CC1799" s="361" t="e">
        <f>(CB1799/V_NSPC!$T$5)*100</f>
        <v>#VALUE!</v>
      </c>
      <c r="CD1799" s="353" t="e">
        <f>CB1799-V_NSPC!$T$6</f>
        <v>#VALUE!</v>
      </c>
      <c r="CE1799" s="361">
        <f>IFERROR((CB1799 - V_NSPC!$T$6) / (V_NSPC!$T$5- V_NSPC!$T$6) * 100, 0)</f>
        <v>0</v>
      </c>
      <c r="CF1799" s="361">
        <v>995</v>
      </c>
      <c r="CG1799" s="361">
        <v>955</v>
      </c>
      <c r="CH1799" s="361"/>
      <c r="CI1799" s="429"/>
      <c r="CJ1799" s="361"/>
      <c r="CK1799" s="426"/>
      <c r="CL1799" s="424"/>
      <c r="CM1799" s="361">
        <v>0.22325759999999997</v>
      </c>
      <c r="CN1799" s="425"/>
      <c r="CO1799" s="425"/>
      <c r="CP1799" s="425"/>
      <c r="CQ1799" s="361" t="str">
        <f>_xll.SRS1Splines.Functions25.Linear_Interp(V_NSPC!$X$4:$X$46,V_NSPC!$Z$4:$Z$46,CX1799)</f>
        <v>Error reading input X value(s): The value is not a number</v>
      </c>
      <c r="CR1799" s="361" t="e">
        <f>(CQ1799/V_NSPC!$AD$5)*100</f>
        <v>#VALUE!</v>
      </c>
      <c r="CS1799" s="353" t="e">
        <f>CQ1799-V_NSPC!$AD$6</f>
        <v>#VALUE!</v>
      </c>
      <c r="CT1799" s="361">
        <f>IFERROR((CQ1799 - V_NSPC!$AD$6) / (V_NSPC!$AD$5- V_NSPC!$AD$6) * 100, 0)</f>
        <v>0</v>
      </c>
      <c r="CU1799" s="361">
        <v>909</v>
      </c>
      <c r="CV1799" s="361">
        <v>905</v>
      </c>
      <c r="CW1799" s="361"/>
      <c r="CX1799" s="429"/>
      <c r="CY1799" s="361">
        <v>0.5854838709677419</v>
      </c>
      <c r="CZ1799" s="426"/>
    </row>
    <row r="1800" spans="1:104">
      <c r="A1800" s="352">
        <v>46359</v>
      </c>
      <c r="B1800" s="430"/>
      <c r="C1800" s="420">
        <v>1.1180645161290321</v>
      </c>
      <c r="D1800" s="421"/>
      <c r="E1800" s="421"/>
      <c r="F1800" s="421"/>
      <c r="G1800" s="361" t="e">
        <f>_xll.SRS1Splines.Functions25.Linear_Interp(V_NEM!$R$687:$R$703,V_NEM!$T$687:$T$703,M1800)+_xll.SRS1Splines.Functions25.Linear_Interp(V_NEM!$AB$687:$AB$703,V_NEM!$AD$687:$AD$703,N1800)</f>
        <v>#VALUE!</v>
      </c>
      <c r="H1800" s="353" t="e">
        <f>(G1800/(V_NEM!$T$696+V_NEM!$AD$696))*100</f>
        <v>#VALUE!</v>
      </c>
      <c r="I1800" s="353" t="e">
        <f>G1800-(V_NEM!$T$694+V_NEM!$AD$694)</f>
        <v>#VALUE!</v>
      </c>
      <c r="J1800" s="353">
        <f>((IFERROR((_xll.SRS1Splines.Functions25.Linear_Interp(V_NEM!$R$687:$R$703,V_NEM!$T$687:$T$703,M1800) - V_NEM!$X$689) / (V_NEM!$X$688- V_NEM!$X$689) * 100, 0))+(IFERROR((_xll.SRS1Splines.Functions25.Linear_Interp(V_NEM!$AB$687:$AB$703,V_NEM!$AD$687:$AD$703,N1800) - V_NEM!$AH$689) / (V_NEM!$AH$688- V_NEM!$AH$689) * 100, 0)))/2</f>
        <v>0</v>
      </c>
      <c r="K1800" s="353">
        <v>784.3</v>
      </c>
      <c r="L1800" s="353">
        <v>781.8</v>
      </c>
      <c r="M1800" s="422"/>
      <c r="N1800" s="422"/>
      <c r="O1800" s="361">
        <v>0.7578841290322581</v>
      </c>
      <c r="P1800" s="423"/>
      <c r="Q1800" s="424"/>
      <c r="R1800" s="361">
        <v>1.4341935483870969</v>
      </c>
      <c r="S1800" s="425"/>
      <c r="T1800" s="425"/>
      <c r="U1800" s="425"/>
      <c r="V1800" s="361" t="str">
        <f>_xll.SRS1Splines.Functions25.Linear_Interp(V_NK3!$P$8:$P$32,V_NK3!$R$8:$R$32,AC1800)</f>
        <v>Error reading input X value(s): The value is not a number</v>
      </c>
      <c r="W1800" s="361" t="e">
        <f>(V1800/V_NK3!$R$28)*100</f>
        <v>#VALUE!</v>
      </c>
      <c r="X1800" s="353" t="e">
        <f>V1800-V_NK3!$R$8</f>
        <v>#VALUE!</v>
      </c>
      <c r="Y1800" s="353">
        <f>IFERROR((V1800 - V_NK3!$V$10) / (V_NK3!$V$9- V_NK3!$V$10) * 100, 0)</f>
        <v>0</v>
      </c>
      <c r="Z1800" s="353">
        <v>541.79999999999995</v>
      </c>
      <c r="AA1800" s="353">
        <v>521</v>
      </c>
      <c r="AB1800" s="361">
        <v>529.10553272462471</v>
      </c>
      <c r="AC1800" s="422"/>
      <c r="AD1800" s="353">
        <v>0.26870967741935486</v>
      </c>
      <c r="AE1800" s="426"/>
      <c r="AF1800" s="427"/>
      <c r="AG1800" s="361">
        <v>0.28161290322580645</v>
      </c>
      <c r="AH1800" s="425"/>
      <c r="AI1800" s="425"/>
      <c r="AJ1800" s="425"/>
      <c r="AK1800" s="361" t="str">
        <f>_xll.SRS1Splines.Functions25.Linear_Interp(V_NK2!$R$10:$R$21,V_NK2!$T$10:$T$21,AR1800)</f>
        <v>Error reading input X value(s): The value is not a number</v>
      </c>
      <c r="AL1800" s="361" t="e">
        <f>(AK1800/V_NK2!$T$18)*100</f>
        <v>#VALUE!</v>
      </c>
      <c r="AM1800" s="353" t="e">
        <f>AK1800-V_NK2!$T$11</f>
        <v>#VALUE!</v>
      </c>
      <c r="AN1800" s="353">
        <f>IFERROR((AK1800 - V_NK2!$X$12) / (V_NK2!$X$11- V_NK2!$X$12) * 100, 0)</f>
        <v>0</v>
      </c>
      <c r="AO1800" s="353">
        <v>427</v>
      </c>
      <c r="AP1800" s="353">
        <v>420</v>
      </c>
      <c r="AQ1800" s="353"/>
      <c r="AR1800" s="422"/>
      <c r="AS1800" s="361">
        <v>0.32258064516129031</v>
      </c>
      <c r="AT1800" s="426"/>
      <c r="AU1800" s="424"/>
      <c r="AV1800" s="361">
        <v>0.29376000000000002</v>
      </c>
      <c r="AW1800" s="425"/>
      <c r="AX1800" s="425"/>
      <c r="AY1800" s="425"/>
      <c r="AZ1800" s="361" t="str">
        <f>_xll.SRS1Splines.Functions25.Linear_Interp(V_NNG3A!$H$4:$H$12,V_NNG3A!$I$4:$I$12,BF1800)</f>
        <v>Error reading input X value(s): The value is not a number</v>
      </c>
      <c r="BA1800" s="361" t="e">
        <f>(AZ1800/V_NNG3A!$I$8)*100</f>
        <v>#VALUE!</v>
      </c>
      <c r="BB1800" s="353" t="str">
        <f>_xll.SRS1Splines.Functions25.Linear_Interp(V_NNG3A!$H$4:$H$12,V_NNG3A!$J$4:$J$12,BF1800)</f>
        <v>Error reading input X value(s): The value is not a number</v>
      </c>
      <c r="BC1800" s="353">
        <f>IFERROR((AZ1800-V_NNG3A!$J$20) / (V_NNG3A!$J$19-V_NNG3A!$J$20) * 100, 0)</f>
        <v>0</v>
      </c>
      <c r="BD1800" s="353">
        <v>1050</v>
      </c>
      <c r="BE1800" s="353">
        <v>1047</v>
      </c>
      <c r="BF1800" s="428"/>
      <c r="BG1800" s="361">
        <v>0.1032258064516129</v>
      </c>
      <c r="BH1800" s="426"/>
      <c r="BI1800" s="424"/>
      <c r="BJ1800" s="361">
        <v>0.83807999999999994</v>
      </c>
      <c r="BK1800" s="425"/>
      <c r="BL1800" s="425"/>
      <c r="BM1800" s="425">
        <f t="shared" si="30"/>
        <v>0</v>
      </c>
      <c r="BN1800" s="361" t="str">
        <f>_xll.SRS1Splines.Functions25.Linear_Interp(V_XNN1!$K$3:$K$8,V_XNN1!$L$3:$L$8,BT1800)</f>
        <v>Error reading input X value(s): The value is not a number</v>
      </c>
      <c r="BO1800" s="361" t="e">
        <f>(BN1800/V_XNN1!$L$7)*100</f>
        <v>#VALUE!</v>
      </c>
      <c r="BP1800" s="353" t="str">
        <f>_xll.SRS1Splines.Functions25.Linear_Interp(V_XNN1!$K$3:$K$8,V_XNN1!$M$3:$M$8,BT1800)</f>
        <v>Error reading input X value(s): The value is not a number</v>
      </c>
      <c r="BQ1800" s="353">
        <f>IFERROR((BN1800 - V_XNN1!$M$16) / (V_XNN1!$M$15- V_XNN1!$M$16) * 100, 0)</f>
        <v>0</v>
      </c>
      <c r="BR1800" s="353">
        <v>252</v>
      </c>
      <c r="BS1800" s="353">
        <v>249</v>
      </c>
      <c r="BT1800" s="428"/>
      <c r="BU1800" s="361">
        <v>0.13548387096774195</v>
      </c>
      <c r="BV1800" s="426"/>
      <c r="BW1800" s="424"/>
      <c r="BX1800" s="361">
        <v>0.22325759999999997</v>
      </c>
      <c r="BY1800" s="425"/>
      <c r="BZ1800" s="425"/>
      <c r="CA1800" s="425"/>
      <c r="CB1800" s="361" t="str">
        <f>_xll.SRS1Splines.Functions25.Linear_Interp(V_NSPC!$N$4:$N$67,V_NSPC!$P$4:$P$67,CI1800)</f>
        <v>Error reading input X value(s): The value is not a number</v>
      </c>
      <c r="CC1800" s="361" t="e">
        <f>(CB1800/V_NSPC!$T$5)*100</f>
        <v>#VALUE!</v>
      </c>
      <c r="CD1800" s="353" t="e">
        <f>CB1800-V_NSPC!$T$6</f>
        <v>#VALUE!</v>
      </c>
      <c r="CE1800" s="361">
        <f>IFERROR((CB1800 - V_NSPC!$T$6) / (V_NSPC!$T$5- V_NSPC!$T$6) * 100, 0)</f>
        <v>0</v>
      </c>
      <c r="CF1800" s="361">
        <v>995</v>
      </c>
      <c r="CG1800" s="361">
        <v>955</v>
      </c>
      <c r="CH1800" s="361"/>
      <c r="CI1800" s="429"/>
      <c r="CJ1800" s="361"/>
      <c r="CK1800" s="426"/>
      <c r="CL1800" s="424"/>
      <c r="CM1800" s="361">
        <v>0.22325759999999997</v>
      </c>
      <c r="CN1800" s="425"/>
      <c r="CO1800" s="425"/>
      <c r="CP1800" s="425"/>
      <c r="CQ1800" s="361" t="str">
        <f>_xll.SRS1Splines.Functions25.Linear_Interp(V_NSPC!$X$4:$X$46,V_NSPC!$Z$4:$Z$46,CX1800)</f>
        <v>Error reading input X value(s): The value is not a number</v>
      </c>
      <c r="CR1800" s="361" t="e">
        <f>(CQ1800/V_NSPC!$AD$5)*100</f>
        <v>#VALUE!</v>
      </c>
      <c r="CS1800" s="353" t="e">
        <f>CQ1800-V_NSPC!$AD$6</f>
        <v>#VALUE!</v>
      </c>
      <c r="CT1800" s="361">
        <f>IFERROR((CQ1800 - V_NSPC!$AD$6) / (V_NSPC!$AD$5- V_NSPC!$AD$6) * 100, 0)</f>
        <v>0</v>
      </c>
      <c r="CU1800" s="361">
        <v>909</v>
      </c>
      <c r="CV1800" s="361">
        <v>905</v>
      </c>
      <c r="CW1800" s="361"/>
      <c r="CX1800" s="429"/>
      <c r="CY1800" s="361">
        <v>0.5854838709677419</v>
      </c>
      <c r="CZ1800" s="426"/>
    </row>
    <row r="1801" spans="1:104">
      <c r="A1801" s="352">
        <v>46360</v>
      </c>
      <c r="B1801" s="430"/>
      <c r="C1801" s="420">
        <v>1.1180645161290321</v>
      </c>
      <c r="D1801" s="421"/>
      <c r="E1801" s="421"/>
      <c r="F1801" s="421"/>
      <c r="G1801" s="361" t="e">
        <f>_xll.SRS1Splines.Functions25.Linear_Interp(V_NEM!$R$687:$R$703,V_NEM!$T$687:$T$703,M1801)+_xll.SRS1Splines.Functions25.Linear_Interp(V_NEM!$AB$687:$AB$703,V_NEM!$AD$687:$AD$703,N1801)</f>
        <v>#VALUE!</v>
      </c>
      <c r="H1801" s="353" t="e">
        <f>(G1801/(V_NEM!$T$696+V_NEM!$AD$696))*100</f>
        <v>#VALUE!</v>
      </c>
      <c r="I1801" s="353" t="e">
        <f>G1801-(V_NEM!$T$694+V_NEM!$AD$694)</f>
        <v>#VALUE!</v>
      </c>
      <c r="J1801" s="353">
        <f>((IFERROR((_xll.SRS1Splines.Functions25.Linear_Interp(V_NEM!$R$687:$R$703,V_NEM!$T$687:$T$703,M1801) - V_NEM!$X$689) / (V_NEM!$X$688- V_NEM!$X$689) * 100, 0))+(IFERROR((_xll.SRS1Splines.Functions25.Linear_Interp(V_NEM!$AB$687:$AB$703,V_NEM!$AD$687:$AD$703,N1801) - V_NEM!$AH$689) / (V_NEM!$AH$688- V_NEM!$AH$689) * 100, 0)))/2</f>
        <v>0</v>
      </c>
      <c r="K1801" s="353">
        <v>784.3</v>
      </c>
      <c r="L1801" s="353">
        <v>781.8</v>
      </c>
      <c r="M1801" s="422"/>
      <c r="N1801" s="422"/>
      <c r="O1801" s="361">
        <v>0.7578841290322581</v>
      </c>
      <c r="P1801" s="423"/>
      <c r="Q1801" s="424"/>
      <c r="R1801" s="361">
        <v>1.4341935483870969</v>
      </c>
      <c r="S1801" s="425"/>
      <c r="T1801" s="425"/>
      <c r="U1801" s="425"/>
      <c r="V1801" s="361" t="str">
        <f>_xll.SRS1Splines.Functions25.Linear_Interp(V_NK3!$P$8:$P$32,V_NK3!$R$8:$R$32,AC1801)</f>
        <v>Error reading input X value(s): The value is not a number</v>
      </c>
      <c r="W1801" s="361" t="e">
        <f>(V1801/V_NK3!$R$28)*100</f>
        <v>#VALUE!</v>
      </c>
      <c r="X1801" s="353" t="e">
        <f>V1801-V_NK3!$R$8</f>
        <v>#VALUE!</v>
      </c>
      <c r="Y1801" s="353">
        <f>IFERROR((V1801 - V_NK3!$V$10) / (V_NK3!$V$9- V_NK3!$V$10) * 100, 0)</f>
        <v>0</v>
      </c>
      <c r="Z1801" s="353">
        <v>541.79999999999995</v>
      </c>
      <c r="AA1801" s="353">
        <v>521</v>
      </c>
      <c r="AB1801" s="361">
        <v>529.10553272462471</v>
      </c>
      <c r="AC1801" s="422"/>
      <c r="AD1801" s="353">
        <v>0.26870967741935486</v>
      </c>
      <c r="AE1801" s="426"/>
      <c r="AF1801" s="427"/>
      <c r="AG1801" s="361">
        <v>0.28161290322580645</v>
      </c>
      <c r="AH1801" s="425"/>
      <c r="AI1801" s="425"/>
      <c r="AJ1801" s="425"/>
      <c r="AK1801" s="361" t="str">
        <f>_xll.SRS1Splines.Functions25.Linear_Interp(V_NK2!$R$10:$R$21,V_NK2!$T$10:$T$21,AR1801)</f>
        <v>Error reading input X value(s): The value is not a number</v>
      </c>
      <c r="AL1801" s="361" t="e">
        <f>(AK1801/V_NK2!$T$18)*100</f>
        <v>#VALUE!</v>
      </c>
      <c r="AM1801" s="353" t="e">
        <f>AK1801-V_NK2!$T$11</f>
        <v>#VALUE!</v>
      </c>
      <c r="AN1801" s="353">
        <f>IFERROR((AK1801 - V_NK2!$X$12) / (V_NK2!$X$11- V_NK2!$X$12) * 100, 0)</f>
        <v>0</v>
      </c>
      <c r="AO1801" s="353">
        <v>427</v>
      </c>
      <c r="AP1801" s="353">
        <v>420</v>
      </c>
      <c r="AQ1801" s="353"/>
      <c r="AR1801" s="422"/>
      <c r="AS1801" s="361">
        <v>0.32258064516129031</v>
      </c>
      <c r="AT1801" s="426"/>
      <c r="AU1801" s="424"/>
      <c r="AV1801" s="361">
        <v>0.29376000000000002</v>
      </c>
      <c r="AW1801" s="425"/>
      <c r="AX1801" s="425"/>
      <c r="AY1801" s="425"/>
      <c r="AZ1801" s="361" t="str">
        <f>_xll.SRS1Splines.Functions25.Linear_Interp(V_NNG3A!$H$4:$H$12,V_NNG3A!$I$4:$I$12,BF1801)</f>
        <v>Error reading input X value(s): The value is not a number</v>
      </c>
      <c r="BA1801" s="361" t="e">
        <f>(AZ1801/V_NNG3A!$I$8)*100</f>
        <v>#VALUE!</v>
      </c>
      <c r="BB1801" s="353" t="str">
        <f>_xll.SRS1Splines.Functions25.Linear_Interp(V_NNG3A!$H$4:$H$12,V_NNG3A!$J$4:$J$12,BF1801)</f>
        <v>Error reading input X value(s): The value is not a number</v>
      </c>
      <c r="BC1801" s="353">
        <f>IFERROR((AZ1801-V_NNG3A!$J$20) / (V_NNG3A!$J$19-V_NNG3A!$J$20) * 100, 0)</f>
        <v>0</v>
      </c>
      <c r="BD1801" s="353">
        <v>1050</v>
      </c>
      <c r="BE1801" s="353">
        <v>1047</v>
      </c>
      <c r="BF1801" s="428"/>
      <c r="BG1801" s="361">
        <v>0.1032258064516129</v>
      </c>
      <c r="BH1801" s="426"/>
      <c r="BI1801" s="424"/>
      <c r="BJ1801" s="361">
        <v>0.83807999999999994</v>
      </c>
      <c r="BK1801" s="425"/>
      <c r="BL1801" s="425"/>
      <c r="BM1801" s="425">
        <f t="shared" si="30"/>
        <v>0</v>
      </c>
      <c r="BN1801" s="361" t="str">
        <f>_xll.SRS1Splines.Functions25.Linear_Interp(V_XNN1!$K$3:$K$8,V_XNN1!$L$3:$L$8,BT1801)</f>
        <v>Error reading input X value(s): The value is not a number</v>
      </c>
      <c r="BO1801" s="361" t="e">
        <f>(BN1801/V_XNN1!$L$7)*100</f>
        <v>#VALUE!</v>
      </c>
      <c r="BP1801" s="353" t="str">
        <f>_xll.SRS1Splines.Functions25.Linear_Interp(V_XNN1!$K$3:$K$8,V_XNN1!$M$3:$M$8,BT1801)</f>
        <v>Error reading input X value(s): The value is not a number</v>
      </c>
      <c r="BQ1801" s="353">
        <f>IFERROR((BN1801 - V_XNN1!$M$16) / (V_XNN1!$M$15- V_XNN1!$M$16) * 100, 0)</f>
        <v>0</v>
      </c>
      <c r="BR1801" s="353">
        <v>252</v>
      </c>
      <c r="BS1801" s="353">
        <v>249</v>
      </c>
      <c r="BT1801" s="428"/>
      <c r="BU1801" s="361">
        <v>0.13548387096774195</v>
      </c>
      <c r="BV1801" s="426"/>
      <c r="BW1801" s="424"/>
      <c r="BX1801" s="361">
        <v>0.22325759999999997</v>
      </c>
      <c r="BY1801" s="425"/>
      <c r="BZ1801" s="425"/>
      <c r="CA1801" s="425"/>
      <c r="CB1801" s="361" t="str">
        <f>_xll.SRS1Splines.Functions25.Linear_Interp(V_NSPC!$N$4:$N$67,V_NSPC!$P$4:$P$67,CI1801)</f>
        <v>Error reading input X value(s): The value is not a number</v>
      </c>
      <c r="CC1801" s="361" t="e">
        <f>(CB1801/V_NSPC!$T$5)*100</f>
        <v>#VALUE!</v>
      </c>
      <c r="CD1801" s="353" t="e">
        <f>CB1801-V_NSPC!$T$6</f>
        <v>#VALUE!</v>
      </c>
      <c r="CE1801" s="361">
        <f>IFERROR((CB1801 - V_NSPC!$T$6) / (V_NSPC!$T$5- V_NSPC!$T$6) * 100, 0)</f>
        <v>0</v>
      </c>
      <c r="CF1801" s="361">
        <v>995</v>
      </c>
      <c r="CG1801" s="361">
        <v>955</v>
      </c>
      <c r="CH1801" s="361"/>
      <c r="CI1801" s="429"/>
      <c r="CJ1801" s="361"/>
      <c r="CK1801" s="426"/>
      <c r="CL1801" s="424"/>
      <c r="CM1801" s="361">
        <v>0.22325759999999997</v>
      </c>
      <c r="CN1801" s="425"/>
      <c r="CO1801" s="425"/>
      <c r="CP1801" s="425"/>
      <c r="CQ1801" s="361" t="str">
        <f>_xll.SRS1Splines.Functions25.Linear_Interp(V_NSPC!$X$4:$X$46,V_NSPC!$Z$4:$Z$46,CX1801)</f>
        <v>Error reading input X value(s): The value is not a number</v>
      </c>
      <c r="CR1801" s="361" t="e">
        <f>(CQ1801/V_NSPC!$AD$5)*100</f>
        <v>#VALUE!</v>
      </c>
      <c r="CS1801" s="353" t="e">
        <f>CQ1801-V_NSPC!$AD$6</f>
        <v>#VALUE!</v>
      </c>
      <c r="CT1801" s="361">
        <f>IFERROR((CQ1801 - V_NSPC!$AD$6) / (V_NSPC!$AD$5- V_NSPC!$AD$6) * 100, 0)</f>
        <v>0</v>
      </c>
      <c r="CU1801" s="361">
        <v>909</v>
      </c>
      <c r="CV1801" s="361">
        <v>905</v>
      </c>
      <c r="CW1801" s="361"/>
      <c r="CX1801" s="429"/>
      <c r="CY1801" s="361">
        <v>0.5854838709677419</v>
      </c>
      <c r="CZ1801" s="426"/>
    </row>
    <row r="1802" spans="1:104">
      <c r="A1802" s="352">
        <v>46361</v>
      </c>
      <c r="B1802" s="430"/>
      <c r="C1802" s="420">
        <v>1.1180645161290321</v>
      </c>
      <c r="D1802" s="421"/>
      <c r="E1802" s="421"/>
      <c r="F1802" s="421"/>
      <c r="G1802" s="361" t="e">
        <f>_xll.SRS1Splines.Functions25.Linear_Interp(V_NEM!$R$687:$R$703,V_NEM!$T$687:$T$703,M1802)+_xll.SRS1Splines.Functions25.Linear_Interp(V_NEM!$AB$687:$AB$703,V_NEM!$AD$687:$AD$703,N1802)</f>
        <v>#VALUE!</v>
      </c>
      <c r="H1802" s="353" t="e">
        <f>(G1802/(V_NEM!$T$696+V_NEM!$AD$696))*100</f>
        <v>#VALUE!</v>
      </c>
      <c r="I1802" s="353" t="e">
        <f>G1802-(V_NEM!$T$694+V_NEM!$AD$694)</f>
        <v>#VALUE!</v>
      </c>
      <c r="J1802" s="353">
        <f>((IFERROR((_xll.SRS1Splines.Functions25.Linear_Interp(V_NEM!$R$687:$R$703,V_NEM!$T$687:$T$703,M1802) - V_NEM!$X$689) / (V_NEM!$X$688- V_NEM!$X$689) * 100, 0))+(IFERROR((_xll.SRS1Splines.Functions25.Linear_Interp(V_NEM!$AB$687:$AB$703,V_NEM!$AD$687:$AD$703,N1802) - V_NEM!$AH$689) / (V_NEM!$AH$688- V_NEM!$AH$689) * 100, 0)))/2</f>
        <v>0</v>
      </c>
      <c r="K1802" s="353">
        <v>784.3</v>
      </c>
      <c r="L1802" s="353">
        <v>781.8</v>
      </c>
      <c r="M1802" s="422"/>
      <c r="N1802" s="422"/>
      <c r="O1802" s="361">
        <v>0.7578841290322581</v>
      </c>
      <c r="P1802" s="423"/>
      <c r="Q1802" s="424"/>
      <c r="R1802" s="361">
        <v>1.4341935483870969</v>
      </c>
      <c r="S1802" s="425"/>
      <c r="T1802" s="425"/>
      <c r="U1802" s="425"/>
      <c r="V1802" s="361" t="str">
        <f>_xll.SRS1Splines.Functions25.Linear_Interp(V_NK3!$P$8:$P$32,V_NK3!$R$8:$R$32,AC1802)</f>
        <v>Error reading input X value(s): The value is not a number</v>
      </c>
      <c r="W1802" s="361" t="e">
        <f>(V1802/V_NK3!$R$28)*100</f>
        <v>#VALUE!</v>
      </c>
      <c r="X1802" s="353" t="e">
        <f>V1802-V_NK3!$R$8</f>
        <v>#VALUE!</v>
      </c>
      <c r="Y1802" s="353">
        <f>IFERROR((V1802 - V_NK3!$V$10) / (V_NK3!$V$9- V_NK3!$V$10) * 100, 0)</f>
        <v>0</v>
      </c>
      <c r="Z1802" s="353">
        <v>541.79999999999995</v>
      </c>
      <c r="AA1802" s="353">
        <v>521</v>
      </c>
      <c r="AB1802" s="361">
        <v>529.10553272462471</v>
      </c>
      <c r="AC1802" s="422"/>
      <c r="AD1802" s="353">
        <v>0.26870967741935486</v>
      </c>
      <c r="AE1802" s="426"/>
      <c r="AF1802" s="427"/>
      <c r="AG1802" s="361">
        <v>0.28161290322580645</v>
      </c>
      <c r="AH1802" s="425"/>
      <c r="AI1802" s="425"/>
      <c r="AJ1802" s="425"/>
      <c r="AK1802" s="361" t="str">
        <f>_xll.SRS1Splines.Functions25.Linear_Interp(V_NK2!$R$10:$R$21,V_NK2!$T$10:$T$21,AR1802)</f>
        <v>Error reading input X value(s): The value is not a number</v>
      </c>
      <c r="AL1802" s="361" t="e">
        <f>(AK1802/V_NK2!$T$18)*100</f>
        <v>#VALUE!</v>
      </c>
      <c r="AM1802" s="353" t="e">
        <f>AK1802-V_NK2!$T$11</f>
        <v>#VALUE!</v>
      </c>
      <c r="AN1802" s="353">
        <f>IFERROR((AK1802 - V_NK2!$X$12) / (V_NK2!$X$11- V_NK2!$X$12) * 100, 0)</f>
        <v>0</v>
      </c>
      <c r="AO1802" s="353">
        <v>427</v>
      </c>
      <c r="AP1802" s="353">
        <v>420</v>
      </c>
      <c r="AQ1802" s="353"/>
      <c r="AR1802" s="422"/>
      <c r="AS1802" s="361">
        <v>0.32258064516129031</v>
      </c>
      <c r="AT1802" s="426"/>
      <c r="AU1802" s="424"/>
      <c r="AV1802" s="361">
        <v>0.29376000000000002</v>
      </c>
      <c r="AW1802" s="425"/>
      <c r="AX1802" s="425"/>
      <c r="AY1802" s="425"/>
      <c r="AZ1802" s="361" t="str">
        <f>_xll.SRS1Splines.Functions25.Linear_Interp(V_NNG3A!$H$4:$H$12,V_NNG3A!$I$4:$I$12,BF1802)</f>
        <v>Error reading input X value(s): The value is not a number</v>
      </c>
      <c r="BA1802" s="361" t="e">
        <f>(AZ1802/V_NNG3A!$I$8)*100</f>
        <v>#VALUE!</v>
      </c>
      <c r="BB1802" s="353" t="str">
        <f>_xll.SRS1Splines.Functions25.Linear_Interp(V_NNG3A!$H$4:$H$12,V_NNG3A!$J$4:$J$12,BF1802)</f>
        <v>Error reading input X value(s): The value is not a number</v>
      </c>
      <c r="BC1802" s="353">
        <f>IFERROR((AZ1802-V_NNG3A!$J$20) / (V_NNG3A!$J$19-V_NNG3A!$J$20) * 100, 0)</f>
        <v>0</v>
      </c>
      <c r="BD1802" s="353">
        <v>1050</v>
      </c>
      <c r="BE1802" s="353">
        <v>1047</v>
      </c>
      <c r="BF1802" s="428"/>
      <c r="BG1802" s="361">
        <v>0.1032258064516129</v>
      </c>
      <c r="BH1802" s="426"/>
      <c r="BI1802" s="424"/>
      <c r="BJ1802" s="361">
        <v>0.83807999999999994</v>
      </c>
      <c r="BK1802" s="425"/>
      <c r="BL1802" s="425"/>
      <c r="BM1802" s="425">
        <f t="shared" si="30"/>
        <v>0</v>
      </c>
      <c r="BN1802" s="361" t="str">
        <f>_xll.SRS1Splines.Functions25.Linear_Interp(V_XNN1!$K$3:$K$8,V_XNN1!$L$3:$L$8,BT1802)</f>
        <v>Error reading input X value(s): The value is not a number</v>
      </c>
      <c r="BO1802" s="361" t="e">
        <f>(BN1802/V_XNN1!$L$7)*100</f>
        <v>#VALUE!</v>
      </c>
      <c r="BP1802" s="353" t="str">
        <f>_xll.SRS1Splines.Functions25.Linear_Interp(V_XNN1!$K$3:$K$8,V_XNN1!$M$3:$M$8,BT1802)</f>
        <v>Error reading input X value(s): The value is not a number</v>
      </c>
      <c r="BQ1802" s="353">
        <f>IFERROR((BN1802 - V_XNN1!$M$16) / (V_XNN1!$M$15- V_XNN1!$M$16) * 100, 0)</f>
        <v>0</v>
      </c>
      <c r="BR1802" s="353">
        <v>252</v>
      </c>
      <c r="BS1802" s="353">
        <v>249</v>
      </c>
      <c r="BT1802" s="428"/>
      <c r="BU1802" s="361">
        <v>0.13548387096774195</v>
      </c>
      <c r="BV1802" s="426"/>
      <c r="BW1802" s="424"/>
      <c r="BX1802" s="361">
        <v>0.22325759999999997</v>
      </c>
      <c r="BY1802" s="425"/>
      <c r="BZ1802" s="425"/>
      <c r="CA1802" s="425"/>
      <c r="CB1802" s="361" t="str">
        <f>_xll.SRS1Splines.Functions25.Linear_Interp(V_NSPC!$N$4:$N$67,V_NSPC!$P$4:$P$67,CI1802)</f>
        <v>Error reading input X value(s): The value is not a number</v>
      </c>
      <c r="CC1802" s="361" t="e">
        <f>(CB1802/V_NSPC!$T$5)*100</f>
        <v>#VALUE!</v>
      </c>
      <c r="CD1802" s="353" t="e">
        <f>CB1802-V_NSPC!$T$6</f>
        <v>#VALUE!</v>
      </c>
      <c r="CE1802" s="361">
        <f>IFERROR((CB1802 - V_NSPC!$T$6) / (V_NSPC!$T$5- V_NSPC!$T$6) * 100, 0)</f>
        <v>0</v>
      </c>
      <c r="CF1802" s="361">
        <v>995</v>
      </c>
      <c r="CG1802" s="361">
        <v>955</v>
      </c>
      <c r="CH1802" s="361"/>
      <c r="CI1802" s="429"/>
      <c r="CJ1802" s="361"/>
      <c r="CK1802" s="426"/>
      <c r="CL1802" s="424"/>
      <c r="CM1802" s="361">
        <v>0.22325759999999997</v>
      </c>
      <c r="CN1802" s="425"/>
      <c r="CO1802" s="425"/>
      <c r="CP1802" s="425"/>
      <c r="CQ1802" s="361" t="str">
        <f>_xll.SRS1Splines.Functions25.Linear_Interp(V_NSPC!$X$4:$X$46,V_NSPC!$Z$4:$Z$46,CX1802)</f>
        <v>Error reading input X value(s): The value is not a number</v>
      </c>
      <c r="CR1802" s="361" t="e">
        <f>(CQ1802/V_NSPC!$AD$5)*100</f>
        <v>#VALUE!</v>
      </c>
      <c r="CS1802" s="353" t="e">
        <f>CQ1802-V_NSPC!$AD$6</f>
        <v>#VALUE!</v>
      </c>
      <c r="CT1802" s="361">
        <f>IFERROR((CQ1802 - V_NSPC!$AD$6) / (V_NSPC!$AD$5- V_NSPC!$AD$6) * 100, 0)</f>
        <v>0</v>
      </c>
      <c r="CU1802" s="361">
        <v>909</v>
      </c>
      <c r="CV1802" s="361">
        <v>905</v>
      </c>
      <c r="CW1802" s="361"/>
      <c r="CX1802" s="429"/>
      <c r="CY1802" s="361">
        <v>0.5854838709677419</v>
      </c>
      <c r="CZ1802" s="426"/>
    </row>
    <row r="1803" spans="1:104">
      <c r="A1803" s="352">
        <v>46362</v>
      </c>
      <c r="B1803" s="430"/>
      <c r="C1803" s="420">
        <v>1.1180645161290321</v>
      </c>
      <c r="D1803" s="421"/>
      <c r="E1803" s="421"/>
      <c r="F1803" s="421"/>
      <c r="G1803" s="361" t="e">
        <f>_xll.SRS1Splines.Functions25.Linear_Interp(V_NEM!$R$687:$R$703,V_NEM!$T$687:$T$703,M1803)+_xll.SRS1Splines.Functions25.Linear_Interp(V_NEM!$AB$687:$AB$703,V_NEM!$AD$687:$AD$703,N1803)</f>
        <v>#VALUE!</v>
      </c>
      <c r="H1803" s="353" t="e">
        <f>(G1803/(V_NEM!$T$696+V_NEM!$AD$696))*100</f>
        <v>#VALUE!</v>
      </c>
      <c r="I1803" s="353" t="e">
        <f>G1803-(V_NEM!$T$694+V_NEM!$AD$694)</f>
        <v>#VALUE!</v>
      </c>
      <c r="J1803" s="353">
        <f>((IFERROR((_xll.SRS1Splines.Functions25.Linear_Interp(V_NEM!$R$687:$R$703,V_NEM!$T$687:$T$703,M1803) - V_NEM!$X$689) / (V_NEM!$X$688- V_NEM!$X$689) * 100, 0))+(IFERROR((_xll.SRS1Splines.Functions25.Linear_Interp(V_NEM!$AB$687:$AB$703,V_NEM!$AD$687:$AD$703,N1803) - V_NEM!$AH$689) / (V_NEM!$AH$688- V_NEM!$AH$689) * 100, 0)))/2</f>
        <v>0</v>
      </c>
      <c r="K1803" s="353">
        <v>784.3</v>
      </c>
      <c r="L1803" s="353">
        <v>781.8</v>
      </c>
      <c r="M1803" s="422"/>
      <c r="N1803" s="422"/>
      <c r="O1803" s="361">
        <v>0.7578841290322581</v>
      </c>
      <c r="P1803" s="423"/>
      <c r="Q1803" s="424"/>
      <c r="R1803" s="361">
        <v>1.4341935483870969</v>
      </c>
      <c r="S1803" s="425"/>
      <c r="T1803" s="425"/>
      <c r="U1803" s="425"/>
      <c r="V1803" s="361" t="str">
        <f>_xll.SRS1Splines.Functions25.Linear_Interp(V_NK3!$P$8:$P$32,V_NK3!$R$8:$R$32,AC1803)</f>
        <v>Error reading input X value(s): The value is not a number</v>
      </c>
      <c r="W1803" s="361" t="e">
        <f>(V1803/V_NK3!$R$28)*100</f>
        <v>#VALUE!</v>
      </c>
      <c r="X1803" s="353" t="e">
        <f>V1803-V_NK3!$R$8</f>
        <v>#VALUE!</v>
      </c>
      <c r="Y1803" s="353">
        <f>IFERROR((V1803 - V_NK3!$V$10) / (V_NK3!$V$9- V_NK3!$V$10) * 100, 0)</f>
        <v>0</v>
      </c>
      <c r="Z1803" s="353">
        <v>541.79999999999995</v>
      </c>
      <c r="AA1803" s="353">
        <v>521</v>
      </c>
      <c r="AB1803" s="361">
        <v>529.10553272462471</v>
      </c>
      <c r="AC1803" s="422"/>
      <c r="AD1803" s="353">
        <v>0.26870967741935486</v>
      </c>
      <c r="AE1803" s="426"/>
      <c r="AF1803" s="427"/>
      <c r="AG1803" s="361">
        <v>0.28161290322580645</v>
      </c>
      <c r="AH1803" s="425"/>
      <c r="AI1803" s="425"/>
      <c r="AJ1803" s="425"/>
      <c r="AK1803" s="361" t="str">
        <f>_xll.SRS1Splines.Functions25.Linear_Interp(V_NK2!$R$10:$R$21,V_NK2!$T$10:$T$21,AR1803)</f>
        <v>Error reading input X value(s): The value is not a number</v>
      </c>
      <c r="AL1803" s="361" t="e">
        <f>(AK1803/V_NK2!$T$18)*100</f>
        <v>#VALUE!</v>
      </c>
      <c r="AM1803" s="353" t="e">
        <f>AK1803-V_NK2!$T$11</f>
        <v>#VALUE!</v>
      </c>
      <c r="AN1803" s="353">
        <f>IFERROR((AK1803 - V_NK2!$X$12) / (V_NK2!$X$11- V_NK2!$X$12) * 100, 0)</f>
        <v>0</v>
      </c>
      <c r="AO1803" s="353">
        <v>427</v>
      </c>
      <c r="AP1803" s="353">
        <v>420</v>
      </c>
      <c r="AQ1803" s="353"/>
      <c r="AR1803" s="422"/>
      <c r="AS1803" s="361">
        <v>0.32258064516129031</v>
      </c>
      <c r="AT1803" s="426"/>
      <c r="AU1803" s="424"/>
      <c r="AV1803" s="361">
        <v>0.29376000000000002</v>
      </c>
      <c r="AW1803" s="425"/>
      <c r="AX1803" s="425"/>
      <c r="AY1803" s="425"/>
      <c r="AZ1803" s="361" t="str">
        <f>_xll.SRS1Splines.Functions25.Linear_Interp(V_NNG3A!$H$4:$H$12,V_NNG3A!$I$4:$I$12,BF1803)</f>
        <v>Error reading input X value(s): The value is not a number</v>
      </c>
      <c r="BA1803" s="361" t="e">
        <f>(AZ1803/V_NNG3A!$I$8)*100</f>
        <v>#VALUE!</v>
      </c>
      <c r="BB1803" s="353" t="str">
        <f>_xll.SRS1Splines.Functions25.Linear_Interp(V_NNG3A!$H$4:$H$12,V_NNG3A!$J$4:$J$12,BF1803)</f>
        <v>Error reading input X value(s): The value is not a number</v>
      </c>
      <c r="BC1803" s="353">
        <f>IFERROR((AZ1803-V_NNG3A!$J$20) / (V_NNG3A!$J$19-V_NNG3A!$J$20) * 100, 0)</f>
        <v>0</v>
      </c>
      <c r="BD1803" s="353">
        <v>1050</v>
      </c>
      <c r="BE1803" s="353">
        <v>1047</v>
      </c>
      <c r="BF1803" s="428"/>
      <c r="BG1803" s="361">
        <v>0.1032258064516129</v>
      </c>
      <c r="BH1803" s="426"/>
      <c r="BI1803" s="424"/>
      <c r="BJ1803" s="361">
        <v>0.83807999999999994</v>
      </c>
      <c r="BK1803" s="425"/>
      <c r="BL1803" s="425"/>
      <c r="BM1803" s="425">
        <f t="shared" si="30"/>
        <v>0</v>
      </c>
      <c r="BN1803" s="361" t="str">
        <f>_xll.SRS1Splines.Functions25.Linear_Interp(V_XNN1!$K$3:$K$8,V_XNN1!$L$3:$L$8,BT1803)</f>
        <v>Error reading input X value(s): The value is not a number</v>
      </c>
      <c r="BO1803" s="361" t="e">
        <f>(BN1803/V_XNN1!$L$7)*100</f>
        <v>#VALUE!</v>
      </c>
      <c r="BP1803" s="353" t="str">
        <f>_xll.SRS1Splines.Functions25.Linear_Interp(V_XNN1!$K$3:$K$8,V_XNN1!$M$3:$M$8,BT1803)</f>
        <v>Error reading input X value(s): The value is not a number</v>
      </c>
      <c r="BQ1803" s="353">
        <f>IFERROR((BN1803 - V_XNN1!$M$16) / (V_XNN1!$M$15- V_XNN1!$M$16) * 100, 0)</f>
        <v>0</v>
      </c>
      <c r="BR1803" s="353">
        <v>252</v>
      </c>
      <c r="BS1803" s="353">
        <v>249</v>
      </c>
      <c r="BT1803" s="428"/>
      <c r="BU1803" s="361">
        <v>0.13548387096774195</v>
      </c>
      <c r="BV1803" s="426"/>
      <c r="BW1803" s="424"/>
      <c r="BX1803" s="361">
        <v>0.22325759999999997</v>
      </c>
      <c r="BY1803" s="425"/>
      <c r="BZ1803" s="425"/>
      <c r="CA1803" s="425"/>
      <c r="CB1803" s="361" t="str">
        <f>_xll.SRS1Splines.Functions25.Linear_Interp(V_NSPC!$N$4:$N$67,V_NSPC!$P$4:$P$67,CI1803)</f>
        <v>Error reading input X value(s): The value is not a number</v>
      </c>
      <c r="CC1803" s="361" t="e">
        <f>(CB1803/V_NSPC!$T$5)*100</f>
        <v>#VALUE!</v>
      </c>
      <c r="CD1803" s="353" t="e">
        <f>CB1803-V_NSPC!$T$6</f>
        <v>#VALUE!</v>
      </c>
      <c r="CE1803" s="361">
        <f>IFERROR((CB1803 - V_NSPC!$T$6) / (V_NSPC!$T$5- V_NSPC!$T$6) * 100, 0)</f>
        <v>0</v>
      </c>
      <c r="CF1803" s="361">
        <v>995</v>
      </c>
      <c r="CG1803" s="361">
        <v>955</v>
      </c>
      <c r="CH1803" s="361"/>
      <c r="CI1803" s="429"/>
      <c r="CJ1803" s="361"/>
      <c r="CK1803" s="426"/>
      <c r="CL1803" s="424"/>
      <c r="CM1803" s="361">
        <v>0.22325759999999997</v>
      </c>
      <c r="CN1803" s="425"/>
      <c r="CO1803" s="425"/>
      <c r="CP1803" s="425"/>
      <c r="CQ1803" s="361" t="str">
        <f>_xll.SRS1Splines.Functions25.Linear_Interp(V_NSPC!$X$4:$X$46,V_NSPC!$Z$4:$Z$46,CX1803)</f>
        <v>Error reading input X value(s): The value is not a number</v>
      </c>
      <c r="CR1803" s="361" t="e">
        <f>(CQ1803/V_NSPC!$AD$5)*100</f>
        <v>#VALUE!</v>
      </c>
      <c r="CS1803" s="353" t="e">
        <f>CQ1803-V_NSPC!$AD$6</f>
        <v>#VALUE!</v>
      </c>
      <c r="CT1803" s="361">
        <f>IFERROR((CQ1803 - V_NSPC!$AD$6) / (V_NSPC!$AD$5- V_NSPC!$AD$6) * 100, 0)</f>
        <v>0</v>
      </c>
      <c r="CU1803" s="361">
        <v>909</v>
      </c>
      <c r="CV1803" s="361">
        <v>905</v>
      </c>
      <c r="CW1803" s="361"/>
      <c r="CX1803" s="429"/>
      <c r="CY1803" s="361">
        <v>0.5854838709677419</v>
      </c>
      <c r="CZ1803" s="426"/>
    </row>
    <row r="1804" spans="1:104">
      <c r="A1804" s="352">
        <v>46363</v>
      </c>
      <c r="B1804" s="430"/>
      <c r="C1804" s="420">
        <v>1.1180645161290321</v>
      </c>
      <c r="D1804" s="421"/>
      <c r="E1804" s="421"/>
      <c r="F1804" s="421"/>
      <c r="G1804" s="361" t="e">
        <f>_xll.SRS1Splines.Functions25.Linear_Interp(V_NEM!$R$687:$R$703,V_NEM!$T$687:$T$703,M1804)+_xll.SRS1Splines.Functions25.Linear_Interp(V_NEM!$AB$687:$AB$703,V_NEM!$AD$687:$AD$703,N1804)</f>
        <v>#VALUE!</v>
      </c>
      <c r="H1804" s="353" t="e">
        <f>(G1804/(V_NEM!$T$696+V_NEM!$AD$696))*100</f>
        <v>#VALUE!</v>
      </c>
      <c r="I1804" s="353" t="e">
        <f>G1804-(V_NEM!$T$694+V_NEM!$AD$694)</f>
        <v>#VALUE!</v>
      </c>
      <c r="J1804" s="353">
        <f>((IFERROR((_xll.SRS1Splines.Functions25.Linear_Interp(V_NEM!$R$687:$R$703,V_NEM!$T$687:$T$703,M1804) - V_NEM!$X$689) / (V_NEM!$X$688- V_NEM!$X$689) * 100, 0))+(IFERROR((_xll.SRS1Splines.Functions25.Linear_Interp(V_NEM!$AB$687:$AB$703,V_NEM!$AD$687:$AD$703,N1804) - V_NEM!$AH$689) / (V_NEM!$AH$688- V_NEM!$AH$689) * 100, 0)))/2</f>
        <v>0</v>
      </c>
      <c r="K1804" s="353">
        <v>784.3</v>
      </c>
      <c r="L1804" s="353">
        <v>781.8</v>
      </c>
      <c r="M1804" s="422"/>
      <c r="N1804" s="422"/>
      <c r="O1804" s="361">
        <v>0.7578841290322581</v>
      </c>
      <c r="P1804" s="423"/>
      <c r="Q1804" s="424"/>
      <c r="R1804" s="361">
        <v>1.4341935483870969</v>
      </c>
      <c r="S1804" s="425"/>
      <c r="T1804" s="425"/>
      <c r="U1804" s="425"/>
      <c r="V1804" s="361" t="str">
        <f>_xll.SRS1Splines.Functions25.Linear_Interp(V_NK3!$P$8:$P$32,V_NK3!$R$8:$R$32,AC1804)</f>
        <v>Error reading input X value(s): The value is not a number</v>
      </c>
      <c r="W1804" s="361" t="e">
        <f>(V1804/V_NK3!$R$28)*100</f>
        <v>#VALUE!</v>
      </c>
      <c r="X1804" s="353" t="e">
        <f>V1804-V_NK3!$R$8</f>
        <v>#VALUE!</v>
      </c>
      <c r="Y1804" s="353">
        <f>IFERROR((V1804 - V_NK3!$V$10) / (V_NK3!$V$9- V_NK3!$V$10) * 100, 0)</f>
        <v>0</v>
      </c>
      <c r="Z1804" s="353">
        <v>541.79999999999995</v>
      </c>
      <c r="AA1804" s="353">
        <v>521</v>
      </c>
      <c r="AB1804" s="361">
        <v>529.10553272462471</v>
      </c>
      <c r="AC1804" s="422"/>
      <c r="AD1804" s="353">
        <v>0.26870967741935486</v>
      </c>
      <c r="AE1804" s="426"/>
      <c r="AF1804" s="427"/>
      <c r="AG1804" s="361">
        <v>0.28161290322580645</v>
      </c>
      <c r="AH1804" s="425"/>
      <c r="AI1804" s="425"/>
      <c r="AJ1804" s="425"/>
      <c r="AK1804" s="361" t="str">
        <f>_xll.SRS1Splines.Functions25.Linear_Interp(V_NK2!$R$10:$R$21,V_NK2!$T$10:$T$21,AR1804)</f>
        <v>Error reading input X value(s): The value is not a number</v>
      </c>
      <c r="AL1804" s="361" t="e">
        <f>(AK1804/V_NK2!$T$18)*100</f>
        <v>#VALUE!</v>
      </c>
      <c r="AM1804" s="353" t="e">
        <f>AK1804-V_NK2!$T$11</f>
        <v>#VALUE!</v>
      </c>
      <c r="AN1804" s="353">
        <f>IFERROR((AK1804 - V_NK2!$X$12) / (V_NK2!$X$11- V_NK2!$X$12) * 100, 0)</f>
        <v>0</v>
      </c>
      <c r="AO1804" s="353">
        <v>427</v>
      </c>
      <c r="AP1804" s="353">
        <v>420</v>
      </c>
      <c r="AQ1804" s="353"/>
      <c r="AR1804" s="422"/>
      <c r="AS1804" s="361">
        <v>0.32258064516129031</v>
      </c>
      <c r="AT1804" s="426"/>
      <c r="AU1804" s="424"/>
      <c r="AV1804" s="361">
        <v>0.29376000000000002</v>
      </c>
      <c r="AW1804" s="425"/>
      <c r="AX1804" s="425"/>
      <c r="AY1804" s="425"/>
      <c r="AZ1804" s="361" t="str">
        <f>_xll.SRS1Splines.Functions25.Linear_Interp(V_NNG3A!$H$4:$H$12,V_NNG3A!$I$4:$I$12,BF1804)</f>
        <v>Error reading input X value(s): The value is not a number</v>
      </c>
      <c r="BA1804" s="361" t="e">
        <f>(AZ1804/V_NNG3A!$I$8)*100</f>
        <v>#VALUE!</v>
      </c>
      <c r="BB1804" s="353" t="str">
        <f>_xll.SRS1Splines.Functions25.Linear_Interp(V_NNG3A!$H$4:$H$12,V_NNG3A!$J$4:$J$12,BF1804)</f>
        <v>Error reading input X value(s): The value is not a number</v>
      </c>
      <c r="BC1804" s="353">
        <f>IFERROR((AZ1804-V_NNG3A!$J$20) / (V_NNG3A!$J$19-V_NNG3A!$J$20) * 100, 0)</f>
        <v>0</v>
      </c>
      <c r="BD1804" s="353">
        <v>1050</v>
      </c>
      <c r="BE1804" s="353">
        <v>1047</v>
      </c>
      <c r="BF1804" s="428"/>
      <c r="BG1804" s="361">
        <v>0.1032258064516129</v>
      </c>
      <c r="BH1804" s="426"/>
      <c r="BI1804" s="424"/>
      <c r="BJ1804" s="361">
        <v>0.83807999999999994</v>
      </c>
      <c r="BK1804" s="425"/>
      <c r="BL1804" s="425"/>
      <c r="BM1804" s="425">
        <f t="shared" si="30"/>
        <v>0</v>
      </c>
      <c r="BN1804" s="361" t="str">
        <f>_xll.SRS1Splines.Functions25.Linear_Interp(V_XNN1!$K$3:$K$8,V_XNN1!$L$3:$L$8,BT1804)</f>
        <v>Error reading input X value(s): The value is not a number</v>
      </c>
      <c r="BO1804" s="361" t="e">
        <f>(BN1804/V_XNN1!$L$7)*100</f>
        <v>#VALUE!</v>
      </c>
      <c r="BP1804" s="353" t="str">
        <f>_xll.SRS1Splines.Functions25.Linear_Interp(V_XNN1!$K$3:$K$8,V_XNN1!$M$3:$M$8,BT1804)</f>
        <v>Error reading input X value(s): The value is not a number</v>
      </c>
      <c r="BQ1804" s="353">
        <f>IFERROR((BN1804 - V_XNN1!$M$16) / (V_XNN1!$M$15- V_XNN1!$M$16) * 100, 0)</f>
        <v>0</v>
      </c>
      <c r="BR1804" s="353">
        <v>252</v>
      </c>
      <c r="BS1804" s="353">
        <v>249</v>
      </c>
      <c r="BT1804" s="428"/>
      <c r="BU1804" s="361">
        <v>0.13548387096774195</v>
      </c>
      <c r="BV1804" s="426"/>
      <c r="BW1804" s="424"/>
      <c r="BX1804" s="361">
        <v>0.22325759999999997</v>
      </c>
      <c r="BY1804" s="425"/>
      <c r="BZ1804" s="425"/>
      <c r="CA1804" s="425"/>
      <c r="CB1804" s="361" t="str">
        <f>_xll.SRS1Splines.Functions25.Linear_Interp(V_NSPC!$N$4:$N$67,V_NSPC!$P$4:$P$67,CI1804)</f>
        <v>Error reading input X value(s): The value is not a number</v>
      </c>
      <c r="CC1804" s="361" t="e">
        <f>(CB1804/V_NSPC!$T$5)*100</f>
        <v>#VALUE!</v>
      </c>
      <c r="CD1804" s="353" t="e">
        <f>CB1804-V_NSPC!$T$6</f>
        <v>#VALUE!</v>
      </c>
      <c r="CE1804" s="361">
        <f>IFERROR((CB1804 - V_NSPC!$T$6) / (V_NSPC!$T$5- V_NSPC!$T$6) * 100, 0)</f>
        <v>0</v>
      </c>
      <c r="CF1804" s="361">
        <v>995</v>
      </c>
      <c r="CG1804" s="361">
        <v>955</v>
      </c>
      <c r="CH1804" s="361"/>
      <c r="CI1804" s="429"/>
      <c r="CJ1804" s="361"/>
      <c r="CK1804" s="426"/>
      <c r="CL1804" s="424"/>
      <c r="CM1804" s="361">
        <v>0.22325759999999997</v>
      </c>
      <c r="CN1804" s="425"/>
      <c r="CO1804" s="425"/>
      <c r="CP1804" s="425"/>
      <c r="CQ1804" s="361" t="str">
        <f>_xll.SRS1Splines.Functions25.Linear_Interp(V_NSPC!$X$4:$X$46,V_NSPC!$Z$4:$Z$46,CX1804)</f>
        <v>Error reading input X value(s): The value is not a number</v>
      </c>
      <c r="CR1804" s="361" t="e">
        <f>(CQ1804/V_NSPC!$AD$5)*100</f>
        <v>#VALUE!</v>
      </c>
      <c r="CS1804" s="353" t="e">
        <f>CQ1804-V_NSPC!$AD$6</f>
        <v>#VALUE!</v>
      </c>
      <c r="CT1804" s="361">
        <f>IFERROR((CQ1804 - V_NSPC!$AD$6) / (V_NSPC!$AD$5- V_NSPC!$AD$6) * 100, 0)</f>
        <v>0</v>
      </c>
      <c r="CU1804" s="361">
        <v>909</v>
      </c>
      <c r="CV1804" s="361">
        <v>905</v>
      </c>
      <c r="CW1804" s="361"/>
      <c r="CX1804" s="429"/>
      <c r="CY1804" s="361">
        <v>0.5854838709677419</v>
      </c>
      <c r="CZ1804" s="426"/>
    </row>
    <row r="1805" spans="1:104">
      <c r="A1805" s="352">
        <v>46364</v>
      </c>
      <c r="B1805" s="430"/>
      <c r="C1805" s="420">
        <v>1.1180645161290321</v>
      </c>
      <c r="D1805" s="421"/>
      <c r="E1805" s="421"/>
      <c r="F1805" s="421"/>
      <c r="G1805" s="361" t="e">
        <f>_xll.SRS1Splines.Functions25.Linear_Interp(V_NEM!$R$687:$R$703,V_NEM!$T$687:$T$703,M1805)+_xll.SRS1Splines.Functions25.Linear_Interp(V_NEM!$AB$687:$AB$703,V_NEM!$AD$687:$AD$703,N1805)</f>
        <v>#VALUE!</v>
      </c>
      <c r="H1805" s="353" t="e">
        <f>(G1805/(V_NEM!$T$696+V_NEM!$AD$696))*100</f>
        <v>#VALUE!</v>
      </c>
      <c r="I1805" s="353" t="e">
        <f>G1805-(V_NEM!$T$694+V_NEM!$AD$694)</f>
        <v>#VALUE!</v>
      </c>
      <c r="J1805" s="353">
        <f>((IFERROR((_xll.SRS1Splines.Functions25.Linear_Interp(V_NEM!$R$687:$R$703,V_NEM!$T$687:$T$703,M1805) - V_NEM!$X$689) / (V_NEM!$X$688- V_NEM!$X$689) * 100, 0))+(IFERROR((_xll.SRS1Splines.Functions25.Linear_Interp(V_NEM!$AB$687:$AB$703,V_NEM!$AD$687:$AD$703,N1805) - V_NEM!$AH$689) / (V_NEM!$AH$688- V_NEM!$AH$689) * 100, 0)))/2</f>
        <v>0</v>
      </c>
      <c r="K1805" s="353">
        <v>784.3</v>
      </c>
      <c r="L1805" s="353">
        <v>781.8</v>
      </c>
      <c r="M1805" s="422"/>
      <c r="N1805" s="422"/>
      <c r="O1805" s="361">
        <v>0.7578841290322581</v>
      </c>
      <c r="P1805" s="423"/>
      <c r="Q1805" s="424"/>
      <c r="R1805" s="361">
        <v>1.4341935483870969</v>
      </c>
      <c r="S1805" s="425"/>
      <c r="T1805" s="425"/>
      <c r="U1805" s="425"/>
      <c r="V1805" s="361" t="str">
        <f>_xll.SRS1Splines.Functions25.Linear_Interp(V_NK3!$P$8:$P$32,V_NK3!$R$8:$R$32,AC1805)</f>
        <v>Error reading input X value(s): The value is not a number</v>
      </c>
      <c r="W1805" s="361" t="e">
        <f>(V1805/V_NK3!$R$28)*100</f>
        <v>#VALUE!</v>
      </c>
      <c r="X1805" s="353" t="e">
        <f>V1805-V_NK3!$R$8</f>
        <v>#VALUE!</v>
      </c>
      <c r="Y1805" s="353">
        <f>IFERROR((V1805 - V_NK3!$V$10) / (V_NK3!$V$9- V_NK3!$V$10) * 100, 0)</f>
        <v>0</v>
      </c>
      <c r="Z1805" s="353">
        <v>541.79999999999995</v>
      </c>
      <c r="AA1805" s="353">
        <v>521</v>
      </c>
      <c r="AB1805" s="361">
        <v>529.10553272462471</v>
      </c>
      <c r="AC1805" s="422"/>
      <c r="AD1805" s="353">
        <v>0.26870967741935486</v>
      </c>
      <c r="AE1805" s="426"/>
      <c r="AF1805" s="427"/>
      <c r="AG1805" s="361">
        <v>0.28161290322580645</v>
      </c>
      <c r="AH1805" s="425"/>
      <c r="AI1805" s="425"/>
      <c r="AJ1805" s="425"/>
      <c r="AK1805" s="361" t="str">
        <f>_xll.SRS1Splines.Functions25.Linear_Interp(V_NK2!$R$10:$R$21,V_NK2!$T$10:$T$21,AR1805)</f>
        <v>Error reading input X value(s): The value is not a number</v>
      </c>
      <c r="AL1805" s="361" t="e">
        <f>(AK1805/V_NK2!$T$18)*100</f>
        <v>#VALUE!</v>
      </c>
      <c r="AM1805" s="353" t="e">
        <f>AK1805-V_NK2!$T$11</f>
        <v>#VALUE!</v>
      </c>
      <c r="AN1805" s="353">
        <f>IFERROR((AK1805 - V_NK2!$X$12) / (V_NK2!$X$11- V_NK2!$X$12) * 100, 0)</f>
        <v>0</v>
      </c>
      <c r="AO1805" s="353">
        <v>427</v>
      </c>
      <c r="AP1805" s="353">
        <v>420</v>
      </c>
      <c r="AQ1805" s="353"/>
      <c r="AR1805" s="422"/>
      <c r="AS1805" s="361">
        <v>0.32258064516129031</v>
      </c>
      <c r="AT1805" s="426"/>
      <c r="AU1805" s="424"/>
      <c r="AV1805" s="361">
        <v>0.29376000000000002</v>
      </c>
      <c r="AW1805" s="425"/>
      <c r="AX1805" s="425"/>
      <c r="AY1805" s="425"/>
      <c r="AZ1805" s="361" t="str">
        <f>_xll.SRS1Splines.Functions25.Linear_Interp(V_NNG3A!$H$4:$H$12,V_NNG3A!$I$4:$I$12,BF1805)</f>
        <v>Error reading input X value(s): The value is not a number</v>
      </c>
      <c r="BA1805" s="361" t="e">
        <f>(AZ1805/V_NNG3A!$I$8)*100</f>
        <v>#VALUE!</v>
      </c>
      <c r="BB1805" s="353" t="str">
        <f>_xll.SRS1Splines.Functions25.Linear_Interp(V_NNG3A!$H$4:$H$12,V_NNG3A!$J$4:$J$12,BF1805)</f>
        <v>Error reading input X value(s): The value is not a number</v>
      </c>
      <c r="BC1805" s="353">
        <f>IFERROR((AZ1805-V_NNG3A!$J$20) / (V_NNG3A!$J$19-V_NNG3A!$J$20) * 100, 0)</f>
        <v>0</v>
      </c>
      <c r="BD1805" s="353">
        <v>1050</v>
      </c>
      <c r="BE1805" s="353">
        <v>1047</v>
      </c>
      <c r="BF1805" s="428"/>
      <c r="BG1805" s="361">
        <v>0.1032258064516129</v>
      </c>
      <c r="BH1805" s="426"/>
      <c r="BI1805" s="424"/>
      <c r="BJ1805" s="361">
        <v>0.83807999999999994</v>
      </c>
      <c r="BK1805" s="425"/>
      <c r="BL1805" s="425"/>
      <c r="BM1805" s="425">
        <f t="shared" si="30"/>
        <v>0</v>
      </c>
      <c r="BN1805" s="361" t="str">
        <f>_xll.SRS1Splines.Functions25.Linear_Interp(V_XNN1!$K$3:$K$8,V_XNN1!$L$3:$L$8,BT1805)</f>
        <v>Error reading input X value(s): The value is not a number</v>
      </c>
      <c r="BO1805" s="361" t="e">
        <f>(BN1805/V_XNN1!$L$7)*100</f>
        <v>#VALUE!</v>
      </c>
      <c r="BP1805" s="353" t="str">
        <f>_xll.SRS1Splines.Functions25.Linear_Interp(V_XNN1!$K$3:$K$8,V_XNN1!$M$3:$M$8,BT1805)</f>
        <v>Error reading input X value(s): The value is not a number</v>
      </c>
      <c r="BQ1805" s="353">
        <f>IFERROR((BN1805 - V_XNN1!$M$16) / (V_XNN1!$M$15- V_XNN1!$M$16) * 100, 0)</f>
        <v>0</v>
      </c>
      <c r="BR1805" s="353">
        <v>252</v>
      </c>
      <c r="BS1805" s="353">
        <v>249</v>
      </c>
      <c r="BT1805" s="428"/>
      <c r="BU1805" s="361">
        <v>0.13548387096774195</v>
      </c>
      <c r="BV1805" s="426"/>
      <c r="BW1805" s="424"/>
      <c r="BX1805" s="361">
        <v>0.22325759999999997</v>
      </c>
      <c r="BY1805" s="425"/>
      <c r="BZ1805" s="425"/>
      <c r="CA1805" s="425"/>
      <c r="CB1805" s="361" t="str">
        <f>_xll.SRS1Splines.Functions25.Linear_Interp(V_NSPC!$N$4:$N$67,V_NSPC!$P$4:$P$67,CI1805)</f>
        <v>Error reading input X value(s): The value is not a number</v>
      </c>
      <c r="CC1805" s="361" t="e">
        <f>(CB1805/V_NSPC!$T$5)*100</f>
        <v>#VALUE!</v>
      </c>
      <c r="CD1805" s="353" t="e">
        <f>CB1805-V_NSPC!$T$6</f>
        <v>#VALUE!</v>
      </c>
      <c r="CE1805" s="361">
        <f>IFERROR((CB1805 - V_NSPC!$T$6) / (V_NSPC!$T$5- V_NSPC!$T$6) * 100, 0)</f>
        <v>0</v>
      </c>
      <c r="CF1805" s="361">
        <v>995</v>
      </c>
      <c r="CG1805" s="361">
        <v>955</v>
      </c>
      <c r="CH1805" s="361"/>
      <c r="CI1805" s="429"/>
      <c r="CJ1805" s="361"/>
      <c r="CK1805" s="426"/>
      <c r="CL1805" s="424"/>
      <c r="CM1805" s="361">
        <v>0.22325759999999997</v>
      </c>
      <c r="CN1805" s="425"/>
      <c r="CO1805" s="425"/>
      <c r="CP1805" s="425"/>
      <c r="CQ1805" s="361" t="str">
        <f>_xll.SRS1Splines.Functions25.Linear_Interp(V_NSPC!$X$4:$X$46,V_NSPC!$Z$4:$Z$46,CX1805)</f>
        <v>Error reading input X value(s): The value is not a number</v>
      </c>
      <c r="CR1805" s="361" t="e">
        <f>(CQ1805/V_NSPC!$AD$5)*100</f>
        <v>#VALUE!</v>
      </c>
      <c r="CS1805" s="353" t="e">
        <f>CQ1805-V_NSPC!$AD$6</f>
        <v>#VALUE!</v>
      </c>
      <c r="CT1805" s="361">
        <f>IFERROR((CQ1805 - V_NSPC!$AD$6) / (V_NSPC!$AD$5- V_NSPC!$AD$6) * 100, 0)</f>
        <v>0</v>
      </c>
      <c r="CU1805" s="361">
        <v>909</v>
      </c>
      <c r="CV1805" s="361">
        <v>905</v>
      </c>
      <c r="CW1805" s="361"/>
      <c r="CX1805" s="429"/>
      <c r="CY1805" s="361">
        <v>0.5854838709677419</v>
      </c>
      <c r="CZ1805" s="426"/>
    </row>
    <row r="1806" spans="1:104">
      <c r="A1806" s="352">
        <v>46365</v>
      </c>
      <c r="B1806" s="430"/>
      <c r="C1806" s="420">
        <v>1.1180645161290321</v>
      </c>
      <c r="D1806" s="421"/>
      <c r="E1806" s="421"/>
      <c r="F1806" s="421"/>
      <c r="G1806" s="361" t="e">
        <f>_xll.SRS1Splines.Functions25.Linear_Interp(V_NEM!$R$687:$R$703,V_NEM!$T$687:$T$703,M1806)+_xll.SRS1Splines.Functions25.Linear_Interp(V_NEM!$AB$687:$AB$703,V_NEM!$AD$687:$AD$703,N1806)</f>
        <v>#VALUE!</v>
      </c>
      <c r="H1806" s="353" t="e">
        <f>(G1806/(V_NEM!$T$696+V_NEM!$AD$696))*100</f>
        <v>#VALUE!</v>
      </c>
      <c r="I1806" s="353" t="e">
        <f>G1806-(V_NEM!$T$694+V_NEM!$AD$694)</f>
        <v>#VALUE!</v>
      </c>
      <c r="J1806" s="353">
        <f>((IFERROR((_xll.SRS1Splines.Functions25.Linear_Interp(V_NEM!$R$687:$R$703,V_NEM!$T$687:$T$703,M1806) - V_NEM!$X$689) / (V_NEM!$X$688- V_NEM!$X$689) * 100, 0))+(IFERROR((_xll.SRS1Splines.Functions25.Linear_Interp(V_NEM!$AB$687:$AB$703,V_NEM!$AD$687:$AD$703,N1806) - V_NEM!$AH$689) / (V_NEM!$AH$688- V_NEM!$AH$689) * 100, 0)))/2</f>
        <v>0</v>
      </c>
      <c r="K1806" s="353">
        <v>784.3</v>
      </c>
      <c r="L1806" s="353">
        <v>781.8</v>
      </c>
      <c r="M1806" s="422"/>
      <c r="N1806" s="422"/>
      <c r="O1806" s="361">
        <v>0.7578841290322581</v>
      </c>
      <c r="P1806" s="423"/>
      <c r="Q1806" s="424"/>
      <c r="R1806" s="361">
        <v>1.4341935483870969</v>
      </c>
      <c r="S1806" s="425"/>
      <c r="T1806" s="425"/>
      <c r="U1806" s="425"/>
      <c r="V1806" s="361" t="str">
        <f>_xll.SRS1Splines.Functions25.Linear_Interp(V_NK3!$P$8:$P$32,V_NK3!$R$8:$R$32,AC1806)</f>
        <v>Error reading input X value(s): The value is not a number</v>
      </c>
      <c r="W1806" s="361" t="e">
        <f>(V1806/V_NK3!$R$28)*100</f>
        <v>#VALUE!</v>
      </c>
      <c r="X1806" s="353" t="e">
        <f>V1806-V_NK3!$R$8</f>
        <v>#VALUE!</v>
      </c>
      <c r="Y1806" s="353">
        <f>IFERROR((V1806 - V_NK3!$V$10) / (V_NK3!$V$9- V_NK3!$V$10) * 100, 0)</f>
        <v>0</v>
      </c>
      <c r="Z1806" s="353">
        <v>541.79999999999995</v>
      </c>
      <c r="AA1806" s="353">
        <v>521</v>
      </c>
      <c r="AB1806" s="361">
        <v>529.10553272462471</v>
      </c>
      <c r="AC1806" s="422"/>
      <c r="AD1806" s="353">
        <v>0.26870967741935486</v>
      </c>
      <c r="AE1806" s="426"/>
      <c r="AF1806" s="427"/>
      <c r="AG1806" s="361">
        <v>0.28161290322580645</v>
      </c>
      <c r="AH1806" s="425"/>
      <c r="AI1806" s="425"/>
      <c r="AJ1806" s="425"/>
      <c r="AK1806" s="361" t="str">
        <f>_xll.SRS1Splines.Functions25.Linear_Interp(V_NK2!$R$10:$R$21,V_NK2!$T$10:$T$21,AR1806)</f>
        <v>Error reading input X value(s): The value is not a number</v>
      </c>
      <c r="AL1806" s="361" t="e">
        <f>(AK1806/V_NK2!$T$18)*100</f>
        <v>#VALUE!</v>
      </c>
      <c r="AM1806" s="353" t="e">
        <f>AK1806-V_NK2!$T$11</f>
        <v>#VALUE!</v>
      </c>
      <c r="AN1806" s="353">
        <f>IFERROR((AK1806 - V_NK2!$X$12) / (V_NK2!$X$11- V_NK2!$X$12) * 100, 0)</f>
        <v>0</v>
      </c>
      <c r="AO1806" s="353">
        <v>427</v>
      </c>
      <c r="AP1806" s="353">
        <v>420</v>
      </c>
      <c r="AQ1806" s="353"/>
      <c r="AR1806" s="422"/>
      <c r="AS1806" s="361">
        <v>0.32258064516129031</v>
      </c>
      <c r="AT1806" s="426"/>
      <c r="AU1806" s="424"/>
      <c r="AV1806" s="361">
        <v>0.29376000000000002</v>
      </c>
      <c r="AW1806" s="425"/>
      <c r="AX1806" s="425"/>
      <c r="AY1806" s="425"/>
      <c r="AZ1806" s="361" t="str">
        <f>_xll.SRS1Splines.Functions25.Linear_Interp(V_NNG3A!$H$4:$H$12,V_NNG3A!$I$4:$I$12,BF1806)</f>
        <v>Error reading input X value(s): The value is not a number</v>
      </c>
      <c r="BA1806" s="361" t="e">
        <f>(AZ1806/V_NNG3A!$I$8)*100</f>
        <v>#VALUE!</v>
      </c>
      <c r="BB1806" s="353" t="str">
        <f>_xll.SRS1Splines.Functions25.Linear_Interp(V_NNG3A!$H$4:$H$12,V_NNG3A!$J$4:$J$12,BF1806)</f>
        <v>Error reading input X value(s): The value is not a number</v>
      </c>
      <c r="BC1806" s="353">
        <f>IFERROR((AZ1806-V_NNG3A!$J$20) / (V_NNG3A!$J$19-V_NNG3A!$J$20) * 100, 0)</f>
        <v>0</v>
      </c>
      <c r="BD1806" s="353">
        <v>1050</v>
      </c>
      <c r="BE1806" s="353">
        <v>1047</v>
      </c>
      <c r="BF1806" s="428"/>
      <c r="BG1806" s="361">
        <v>0.1032258064516129</v>
      </c>
      <c r="BH1806" s="426"/>
      <c r="BI1806" s="424"/>
      <c r="BJ1806" s="361">
        <v>0.83807999999999994</v>
      </c>
      <c r="BK1806" s="425"/>
      <c r="BL1806" s="425"/>
      <c r="BM1806" s="425">
        <f t="shared" si="30"/>
        <v>0</v>
      </c>
      <c r="BN1806" s="361" t="str">
        <f>_xll.SRS1Splines.Functions25.Linear_Interp(V_XNN1!$K$3:$K$8,V_XNN1!$L$3:$L$8,BT1806)</f>
        <v>Error reading input X value(s): The value is not a number</v>
      </c>
      <c r="BO1806" s="361" t="e">
        <f>(BN1806/V_XNN1!$L$7)*100</f>
        <v>#VALUE!</v>
      </c>
      <c r="BP1806" s="353" t="str">
        <f>_xll.SRS1Splines.Functions25.Linear_Interp(V_XNN1!$K$3:$K$8,V_XNN1!$M$3:$M$8,BT1806)</f>
        <v>Error reading input X value(s): The value is not a number</v>
      </c>
      <c r="BQ1806" s="353">
        <f>IFERROR((BN1806 - V_XNN1!$M$16) / (V_XNN1!$M$15- V_XNN1!$M$16) * 100, 0)</f>
        <v>0</v>
      </c>
      <c r="BR1806" s="353">
        <v>252</v>
      </c>
      <c r="BS1806" s="353">
        <v>249</v>
      </c>
      <c r="BT1806" s="428"/>
      <c r="BU1806" s="361">
        <v>0.13548387096774195</v>
      </c>
      <c r="BV1806" s="426"/>
      <c r="BW1806" s="424"/>
      <c r="BX1806" s="361">
        <v>0.22325759999999997</v>
      </c>
      <c r="BY1806" s="425"/>
      <c r="BZ1806" s="425"/>
      <c r="CA1806" s="425"/>
      <c r="CB1806" s="361" t="str">
        <f>_xll.SRS1Splines.Functions25.Linear_Interp(V_NSPC!$N$4:$N$67,V_NSPC!$P$4:$P$67,CI1806)</f>
        <v>Error reading input X value(s): The value is not a number</v>
      </c>
      <c r="CC1806" s="361" t="e">
        <f>(CB1806/V_NSPC!$T$5)*100</f>
        <v>#VALUE!</v>
      </c>
      <c r="CD1806" s="353" t="e">
        <f>CB1806-V_NSPC!$T$6</f>
        <v>#VALUE!</v>
      </c>
      <c r="CE1806" s="361">
        <f>IFERROR((CB1806 - V_NSPC!$T$6) / (V_NSPC!$T$5- V_NSPC!$T$6) * 100, 0)</f>
        <v>0</v>
      </c>
      <c r="CF1806" s="361">
        <v>995</v>
      </c>
      <c r="CG1806" s="361">
        <v>955</v>
      </c>
      <c r="CH1806" s="361"/>
      <c r="CI1806" s="429"/>
      <c r="CJ1806" s="361"/>
      <c r="CK1806" s="426"/>
      <c r="CL1806" s="424"/>
      <c r="CM1806" s="361">
        <v>0.22325759999999997</v>
      </c>
      <c r="CN1806" s="425"/>
      <c r="CO1806" s="425"/>
      <c r="CP1806" s="425"/>
      <c r="CQ1806" s="361" t="str">
        <f>_xll.SRS1Splines.Functions25.Linear_Interp(V_NSPC!$X$4:$X$46,V_NSPC!$Z$4:$Z$46,CX1806)</f>
        <v>Error reading input X value(s): The value is not a number</v>
      </c>
      <c r="CR1806" s="361" t="e">
        <f>(CQ1806/V_NSPC!$AD$5)*100</f>
        <v>#VALUE!</v>
      </c>
      <c r="CS1806" s="353" t="e">
        <f>CQ1806-V_NSPC!$AD$6</f>
        <v>#VALUE!</v>
      </c>
      <c r="CT1806" s="361">
        <f>IFERROR((CQ1806 - V_NSPC!$AD$6) / (V_NSPC!$AD$5- V_NSPC!$AD$6) * 100, 0)</f>
        <v>0</v>
      </c>
      <c r="CU1806" s="361">
        <v>909</v>
      </c>
      <c r="CV1806" s="361">
        <v>905</v>
      </c>
      <c r="CW1806" s="361"/>
      <c r="CX1806" s="429"/>
      <c r="CY1806" s="361">
        <v>0.5854838709677419</v>
      </c>
      <c r="CZ1806" s="426"/>
    </row>
    <row r="1807" spans="1:104">
      <c r="A1807" s="352">
        <v>46366</v>
      </c>
      <c r="B1807" s="430"/>
      <c r="C1807" s="420">
        <v>1.1180645161290321</v>
      </c>
      <c r="D1807" s="421"/>
      <c r="E1807" s="421"/>
      <c r="F1807" s="421"/>
      <c r="G1807" s="361" t="e">
        <f>_xll.SRS1Splines.Functions25.Linear_Interp(V_NEM!$R$687:$R$703,V_NEM!$T$687:$T$703,M1807)+_xll.SRS1Splines.Functions25.Linear_Interp(V_NEM!$AB$687:$AB$703,V_NEM!$AD$687:$AD$703,N1807)</f>
        <v>#VALUE!</v>
      </c>
      <c r="H1807" s="353" t="e">
        <f>(G1807/(V_NEM!$T$696+V_NEM!$AD$696))*100</f>
        <v>#VALUE!</v>
      </c>
      <c r="I1807" s="353" t="e">
        <f>G1807-(V_NEM!$T$694+V_NEM!$AD$694)</f>
        <v>#VALUE!</v>
      </c>
      <c r="J1807" s="353">
        <f>((IFERROR((_xll.SRS1Splines.Functions25.Linear_Interp(V_NEM!$R$687:$R$703,V_NEM!$T$687:$T$703,M1807) - V_NEM!$X$689) / (V_NEM!$X$688- V_NEM!$X$689) * 100, 0))+(IFERROR((_xll.SRS1Splines.Functions25.Linear_Interp(V_NEM!$AB$687:$AB$703,V_NEM!$AD$687:$AD$703,N1807) - V_NEM!$AH$689) / (V_NEM!$AH$688- V_NEM!$AH$689) * 100, 0)))/2</f>
        <v>0</v>
      </c>
      <c r="K1807" s="353">
        <v>784.3</v>
      </c>
      <c r="L1807" s="353">
        <v>781.8</v>
      </c>
      <c r="M1807" s="422"/>
      <c r="N1807" s="422"/>
      <c r="O1807" s="361">
        <v>0.7578841290322581</v>
      </c>
      <c r="P1807" s="423"/>
      <c r="Q1807" s="424"/>
      <c r="R1807" s="361">
        <v>1.4341935483870969</v>
      </c>
      <c r="S1807" s="425"/>
      <c r="T1807" s="425"/>
      <c r="U1807" s="425"/>
      <c r="V1807" s="361" t="str">
        <f>_xll.SRS1Splines.Functions25.Linear_Interp(V_NK3!$P$8:$P$32,V_NK3!$R$8:$R$32,AC1807)</f>
        <v>Error reading input X value(s): The value is not a number</v>
      </c>
      <c r="W1807" s="361" t="e">
        <f>(V1807/V_NK3!$R$28)*100</f>
        <v>#VALUE!</v>
      </c>
      <c r="X1807" s="353" t="e">
        <f>V1807-V_NK3!$R$8</f>
        <v>#VALUE!</v>
      </c>
      <c r="Y1807" s="353">
        <f>IFERROR((V1807 - V_NK3!$V$10) / (V_NK3!$V$9- V_NK3!$V$10) * 100, 0)</f>
        <v>0</v>
      </c>
      <c r="Z1807" s="353">
        <v>541.79999999999995</v>
      </c>
      <c r="AA1807" s="353">
        <v>521</v>
      </c>
      <c r="AB1807" s="361">
        <v>529.10553272462471</v>
      </c>
      <c r="AC1807" s="422"/>
      <c r="AD1807" s="353">
        <v>0.26870967741935486</v>
      </c>
      <c r="AE1807" s="426"/>
      <c r="AF1807" s="427"/>
      <c r="AG1807" s="361">
        <v>0.28161290322580645</v>
      </c>
      <c r="AH1807" s="425"/>
      <c r="AI1807" s="425"/>
      <c r="AJ1807" s="425"/>
      <c r="AK1807" s="361" t="str">
        <f>_xll.SRS1Splines.Functions25.Linear_Interp(V_NK2!$R$10:$R$21,V_NK2!$T$10:$T$21,AR1807)</f>
        <v>Error reading input X value(s): The value is not a number</v>
      </c>
      <c r="AL1807" s="361" t="e">
        <f>(AK1807/V_NK2!$T$18)*100</f>
        <v>#VALUE!</v>
      </c>
      <c r="AM1807" s="353" t="e">
        <f>AK1807-V_NK2!$T$11</f>
        <v>#VALUE!</v>
      </c>
      <c r="AN1807" s="353">
        <f>IFERROR((AK1807 - V_NK2!$X$12) / (V_NK2!$X$11- V_NK2!$X$12) * 100, 0)</f>
        <v>0</v>
      </c>
      <c r="AO1807" s="353">
        <v>427</v>
      </c>
      <c r="AP1807" s="353">
        <v>420</v>
      </c>
      <c r="AQ1807" s="353"/>
      <c r="AR1807" s="422"/>
      <c r="AS1807" s="361">
        <v>0.32258064516129031</v>
      </c>
      <c r="AT1807" s="426"/>
      <c r="AU1807" s="424"/>
      <c r="AV1807" s="361">
        <v>0.29376000000000002</v>
      </c>
      <c r="AW1807" s="425"/>
      <c r="AX1807" s="425"/>
      <c r="AY1807" s="425"/>
      <c r="AZ1807" s="361" t="str">
        <f>_xll.SRS1Splines.Functions25.Linear_Interp(V_NNG3A!$H$4:$H$12,V_NNG3A!$I$4:$I$12,BF1807)</f>
        <v>Error reading input X value(s): The value is not a number</v>
      </c>
      <c r="BA1807" s="361" t="e">
        <f>(AZ1807/V_NNG3A!$I$8)*100</f>
        <v>#VALUE!</v>
      </c>
      <c r="BB1807" s="353" t="str">
        <f>_xll.SRS1Splines.Functions25.Linear_Interp(V_NNG3A!$H$4:$H$12,V_NNG3A!$J$4:$J$12,BF1807)</f>
        <v>Error reading input X value(s): The value is not a number</v>
      </c>
      <c r="BC1807" s="353">
        <f>IFERROR((AZ1807-V_NNG3A!$J$20) / (V_NNG3A!$J$19-V_NNG3A!$J$20) * 100, 0)</f>
        <v>0</v>
      </c>
      <c r="BD1807" s="353">
        <v>1050</v>
      </c>
      <c r="BE1807" s="353">
        <v>1047</v>
      </c>
      <c r="BF1807" s="428"/>
      <c r="BG1807" s="361">
        <v>0.1032258064516129</v>
      </c>
      <c r="BH1807" s="426"/>
      <c r="BI1807" s="424"/>
      <c r="BJ1807" s="361">
        <v>0.83807999999999994</v>
      </c>
      <c r="BK1807" s="425"/>
      <c r="BL1807" s="425"/>
      <c r="BM1807" s="425">
        <f t="shared" si="30"/>
        <v>0</v>
      </c>
      <c r="BN1807" s="361" t="str">
        <f>_xll.SRS1Splines.Functions25.Linear_Interp(V_XNN1!$K$3:$K$8,V_XNN1!$L$3:$L$8,BT1807)</f>
        <v>Error reading input X value(s): The value is not a number</v>
      </c>
      <c r="BO1807" s="361" t="e">
        <f>(BN1807/V_XNN1!$L$7)*100</f>
        <v>#VALUE!</v>
      </c>
      <c r="BP1807" s="353" t="str">
        <f>_xll.SRS1Splines.Functions25.Linear_Interp(V_XNN1!$K$3:$K$8,V_XNN1!$M$3:$M$8,BT1807)</f>
        <v>Error reading input X value(s): The value is not a number</v>
      </c>
      <c r="BQ1807" s="353">
        <f>IFERROR((BN1807 - V_XNN1!$M$16) / (V_XNN1!$M$15- V_XNN1!$M$16) * 100, 0)</f>
        <v>0</v>
      </c>
      <c r="BR1807" s="353">
        <v>252</v>
      </c>
      <c r="BS1807" s="353">
        <v>249</v>
      </c>
      <c r="BT1807" s="428"/>
      <c r="BU1807" s="361">
        <v>0.13548387096774195</v>
      </c>
      <c r="BV1807" s="426"/>
      <c r="BW1807" s="424"/>
      <c r="BX1807" s="361">
        <v>0.22325759999999997</v>
      </c>
      <c r="BY1807" s="425"/>
      <c r="BZ1807" s="425"/>
      <c r="CA1807" s="425"/>
      <c r="CB1807" s="361" t="str">
        <f>_xll.SRS1Splines.Functions25.Linear_Interp(V_NSPC!$N$4:$N$67,V_NSPC!$P$4:$P$67,CI1807)</f>
        <v>Error reading input X value(s): The value is not a number</v>
      </c>
      <c r="CC1807" s="361" t="e">
        <f>(CB1807/V_NSPC!$T$5)*100</f>
        <v>#VALUE!</v>
      </c>
      <c r="CD1807" s="353" t="e">
        <f>CB1807-V_NSPC!$T$6</f>
        <v>#VALUE!</v>
      </c>
      <c r="CE1807" s="361">
        <f>IFERROR((CB1807 - V_NSPC!$T$6) / (V_NSPC!$T$5- V_NSPC!$T$6) * 100, 0)</f>
        <v>0</v>
      </c>
      <c r="CF1807" s="361">
        <v>995</v>
      </c>
      <c r="CG1807" s="361">
        <v>955</v>
      </c>
      <c r="CH1807" s="361"/>
      <c r="CI1807" s="429"/>
      <c r="CJ1807" s="361"/>
      <c r="CK1807" s="426"/>
      <c r="CL1807" s="424"/>
      <c r="CM1807" s="361">
        <v>0.22325759999999997</v>
      </c>
      <c r="CN1807" s="425"/>
      <c r="CO1807" s="425"/>
      <c r="CP1807" s="425"/>
      <c r="CQ1807" s="361" t="str">
        <f>_xll.SRS1Splines.Functions25.Linear_Interp(V_NSPC!$X$4:$X$46,V_NSPC!$Z$4:$Z$46,CX1807)</f>
        <v>Error reading input X value(s): The value is not a number</v>
      </c>
      <c r="CR1807" s="361" t="e">
        <f>(CQ1807/V_NSPC!$AD$5)*100</f>
        <v>#VALUE!</v>
      </c>
      <c r="CS1807" s="353" t="e">
        <f>CQ1807-V_NSPC!$AD$6</f>
        <v>#VALUE!</v>
      </c>
      <c r="CT1807" s="361">
        <f>IFERROR((CQ1807 - V_NSPC!$AD$6) / (V_NSPC!$AD$5- V_NSPC!$AD$6) * 100, 0)</f>
        <v>0</v>
      </c>
      <c r="CU1807" s="361">
        <v>909</v>
      </c>
      <c r="CV1807" s="361">
        <v>905</v>
      </c>
      <c r="CW1807" s="361"/>
      <c r="CX1807" s="429"/>
      <c r="CY1807" s="361">
        <v>0.5854838709677419</v>
      </c>
      <c r="CZ1807" s="426"/>
    </row>
    <row r="1808" spans="1:104">
      <c r="A1808" s="352">
        <v>46367</v>
      </c>
      <c r="B1808" s="430"/>
      <c r="C1808" s="420">
        <v>1.1180645161290321</v>
      </c>
      <c r="D1808" s="421"/>
      <c r="E1808" s="421"/>
      <c r="F1808" s="421"/>
      <c r="G1808" s="361" t="e">
        <f>_xll.SRS1Splines.Functions25.Linear_Interp(V_NEM!$R$687:$R$703,V_NEM!$T$687:$T$703,M1808)+_xll.SRS1Splines.Functions25.Linear_Interp(V_NEM!$AB$687:$AB$703,V_NEM!$AD$687:$AD$703,N1808)</f>
        <v>#VALUE!</v>
      </c>
      <c r="H1808" s="353" t="e">
        <f>(G1808/(V_NEM!$T$696+V_NEM!$AD$696))*100</f>
        <v>#VALUE!</v>
      </c>
      <c r="I1808" s="353" t="e">
        <f>G1808-(V_NEM!$T$694+V_NEM!$AD$694)</f>
        <v>#VALUE!</v>
      </c>
      <c r="J1808" s="353">
        <f>((IFERROR((_xll.SRS1Splines.Functions25.Linear_Interp(V_NEM!$R$687:$R$703,V_NEM!$T$687:$T$703,M1808) - V_NEM!$X$689) / (V_NEM!$X$688- V_NEM!$X$689) * 100, 0))+(IFERROR((_xll.SRS1Splines.Functions25.Linear_Interp(V_NEM!$AB$687:$AB$703,V_NEM!$AD$687:$AD$703,N1808) - V_NEM!$AH$689) / (V_NEM!$AH$688- V_NEM!$AH$689) * 100, 0)))/2</f>
        <v>0</v>
      </c>
      <c r="K1808" s="353">
        <v>784.3</v>
      </c>
      <c r="L1808" s="353">
        <v>781.8</v>
      </c>
      <c r="M1808" s="422"/>
      <c r="N1808" s="422"/>
      <c r="O1808" s="361">
        <v>0.7578841290322581</v>
      </c>
      <c r="P1808" s="423"/>
      <c r="Q1808" s="424"/>
      <c r="R1808" s="361">
        <v>1.4341935483870969</v>
      </c>
      <c r="S1808" s="425"/>
      <c r="T1808" s="425"/>
      <c r="U1808" s="425"/>
      <c r="V1808" s="361" t="str">
        <f>_xll.SRS1Splines.Functions25.Linear_Interp(V_NK3!$P$8:$P$32,V_NK3!$R$8:$R$32,AC1808)</f>
        <v>Error reading input X value(s): The value is not a number</v>
      </c>
      <c r="W1808" s="361" t="e">
        <f>(V1808/V_NK3!$R$28)*100</f>
        <v>#VALUE!</v>
      </c>
      <c r="X1808" s="353" t="e">
        <f>V1808-V_NK3!$R$8</f>
        <v>#VALUE!</v>
      </c>
      <c r="Y1808" s="353">
        <f>IFERROR((V1808 - V_NK3!$V$10) / (V_NK3!$V$9- V_NK3!$V$10) * 100, 0)</f>
        <v>0</v>
      </c>
      <c r="Z1808" s="353">
        <v>541.79999999999995</v>
      </c>
      <c r="AA1808" s="353">
        <v>521</v>
      </c>
      <c r="AB1808" s="361">
        <v>529.10553272462471</v>
      </c>
      <c r="AC1808" s="422"/>
      <c r="AD1808" s="353">
        <v>0.26870967741935486</v>
      </c>
      <c r="AE1808" s="426"/>
      <c r="AF1808" s="427"/>
      <c r="AG1808" s="361">
        <v>0.28161290322580645</v>
      </c>
      <c r="AH1808" s="425"/>
      <c r="AI1808" s="425"/>
      <c r="AJ1808" s="425"/>
      <c r="AK1808" s="361" t="str">
        <f>_xll.SRS1Splines.Functions25.Linear_Interp(V_NK2!$R$10:$R$21,V_NK2!$T$10:$T$21,AR1808)</f>
        <v>Error reading input X value(s): The value is not a number</v>
      </c>
      <c r="AL1808" s="361" t="e">
        <f>(AK1808/V_NK2!$T$18)*100</f>
        <v>#VALUE!</v>
      </c>
      <c r="AM1808" s="353" t="e">
        <f>AK1808-V_NK2!$T$11</f>
        <v>#VALUE!</v>
      </c>
      <c r="AN1808" s="353">
        <f>IFERROR((AK1808 - V_NK2!$X$12) / (V_NK2!$X$11- V_NK2!$X$12) * 100, 0)</f>
        <v>0</v>
      </c>
      <c r="AO1808" s="353">
        <v>427</v>
      </c>
      <c r="AP1808" s="353">
        <v>420</v>
      </c>
      <c r="AQ1808" s="353"/>
      <c r="AR1808" s="422"/>
      <c r="AS1808" s="361">
        <v>0.32258064516129031</v>
      </c>
      <c r="AT1808" s="426"/>
      <c r="AU1808" s="424"/>
      <c r="AV1808" s="361">
        <v>0.29376000000000002</v>
      </c>
      <c r="AW1808" s="425"/>
      <c r="AX1808" s="425"/>
      <c r="AY1808" s="425"/>
      <c r="AZ1808" s="361" t="str">
        <f>_xll.SRS1Splines.Functions25.Linear_Interp(V_NNG3A!$H$4:$H$12,V_NNG3A!$I$4:$I$12,BF1808)</f>
        <v>Error reading input X value(s): The value is not a number</v>
      </c>
      <c r="BA1808" s="361" t="e">
        <f>(AZ1808/V_NNG3A!$I$8)*100</f>
        <v>#VALUE!</v>
      </c>
      <c r="BB1808" s="353" t="str">
        <f>_xll.SRS1Splines.Functions25.Linear_Interp(V_NNG3A!$H$4:$H$12,V_NNG3A!$J$4:$J$12,BF1808)</f>
        <v>Error reading input X value(s): The value is not a number</v>
      </c>
      <c r="BC1808" s="353">
        <f>IFERROR((AZ1808-V_NNG3A!$J$20) / (V_NNG3A!$J$19-V_NNG3A!$J$20) * 100, 0)</f>
        <v>0</v>
      </c>
      <c r="BD1808" s="353">
        <v>1050</v>
      </c>
      <c r="BE1808" s="353">
        <v>1047</v>
      </c>
      <c r="BF1808" s="428"/>
      <c r="BG1808" s="361">
        <v>0.1032258064516129</v>
      </c>
      <c r="BH1808" s="426"/>
      <c r="BI1808" s="424"/>
      <c r="BJ1808" s="361">
        <v>0.83807999999999994</v>
      </c>
      <c r="BK1808" s="425"/>
      <c r="BL1808" s="425"/>
      <c r="BM1808" s="425">
        <f t="shared" si="30"/>
        <v>0</v>
      </c>
      <c r="BN1808" s="361" t="str">
        <f>_xll.SRS1Splines.Functions25.Linear_Interp(V_XNN1!$K$3:$K$8,V_XNN1!$L$3:$L$8,BT1808)</f>
        <v>Error reading input X value(s): The value is not a number</v>
      </c>
      <c r="BO1808" s="361" t="e">
        <f>(BN1808/V_XNN1!$L$7)*100</f>
        <v>#VALUE!</v>
      </c>
      <c r="BP1808" s="353" t="str">
        <f>_xll.SRS1Splines.Functions25.Linear_Interp(V_XNN1!$K$3:$K$8,V_XNN1!$M$3:$M$8,BT1808)</f>
        <v>Error reading input X value(s): The value is not a number</v>
      </c>
      <c r="BQ1808" s="353">
        <f>IFERROR((BN1808 - V_XNN1!$M$16) / (V_XNN1!$M$15- V_XNN1!$M$16) * 100, 0)</f>
        <v>0</v>
      </c>
      <c r="BR1808" s="353">
        <v>252</v>
      </c>
      <c r="BS1808" s="353">
        <v>249</v>
      </c>
      <c r="BT1808" s="428"/>
      <c r="BU1808" s="361">
        <v>0.13548387096774195</v>
      </c>
      <c r="BV1808" s="426"/>
      <c r="BW1808" s="424"/>
      <c r="BX1808" s="361">
        <v>0.22325759999999997</v>
      </c>
      <c r="BY1808" s="425"/>
      <c r="BZ1808" s="425"/>
      <c r="CA1808" s="425"/>
      <c r="CB1808" s="361" t="str">
        <f>_xll.SRS1Splines.Functions25.Linear_Interp(V_NSPC!$N$4:$N$67,V_NSPC!$P$4:$P$67,CI1808)</f>
        <v>Error reading input X value(s): The value is not a number</v>
      </c>
      <c r="CC1808" s="361" t="e">
        <f>(CB1808/V_NSPC!$T$5)*100</f>
        <v>#VALUE!</v>
      </c>
      <c r="CD1808" s="353" t="e">
        <f>CB1808-V_NSPC!$T$6</f>
        <v>#VALUE!</v>
      </c>
      <c r="CE1808" s="361">
        <f>IFERROR((CB1808 - V_NSPC!$T$6) / (V_NSPC!$T$5- V_NSPC!$T$6) * 100, 0)</f>
        <v>0</v>
      </c>
      <c r="CF1808" s="361">
        <v>995</v>
      </c>
      <c r="CG1808" s="361">
        <v>955</v>
      </c>
      <c r="CH1808" s="361"/>
      <c r="CI1808" s="429"/>
      <c r="CJ1808" s="361"/>
      <c r="CK1808" s="426"/>
      <c r="CL1808" s="424"/>
      <c r="CM1808" s="361">
        <v>0.22325759999999997</v>
      </c>
      <c r="CN1808" s="425"/>
      <c r="CO1808" s="425"/>
      <c r="CP1808" s="425"/>
      <c r="CQ1808" s="361" t="str">
        <f>_xll.SRS1Splines.Functions25.Linear_Interp(V_NSPC!$X$4:$X$46,V_NSPC!$Z$4:$Z$46,CX1808)</f>
        <v>Error reading input X value(s): The value is not a number</v>
      </c>
      <c r="CR1808" s="361" t="e">
        <f>(CQ1808/V_NSPC!$AD$5)*100</f>
        <v>#VALUE!</v>
      </c>
      <c r="CS1808" s="353" t="e">
        <f>CQ1808-V_NSPC!$AD$6</f>
        <v>#VALUE!</v>
      </c>
      <c r="CT1808" s="361">
        <f>IFERROR((CQ1808 - V_NSPC!$AD$6) / (V_NSPC!$AD$5- V_NSPC!$AD$6) * 100, 0)</f>
        <v>0</v>
      </c>
      <c r="CU1808" s="361">
        <v>909</v>
      </c>
      <c r="CV1808" s="361">
        <v>905</v>
      </c>
      <c r="CW1808" s="361"/>
      <c r="CX1808" s="429"/>
      <c r="CY1808" s="361">
        <v>0.5854838709677419</v>
      </c>
      <c r="CZ1808" s="426"/>
    </row>
    <row r="1809" spans="1:104">
      <c r="A1809" s="352">
        <v>46368</v>
      </c>
      <c r="B1809" s="430"/>
      <c r="C1809" s="420">
        <v>1.1180645161290321</v>
      </c>
      <c r="D1809" s="421"/>
      <c r="E1809" s="421"/>
      <c r="F1809" s="421"/>
      <c r="G1809" s="361" t="e">
        <f>_xll.SRS1Splines.Functions25.Linear_Interp(V_NEM!$R$687:$R$703,V_NEM!$T$687:$T$703,M1809)+_xll.SRS1Splines.Functions25.Linear_Interp(V_NEM!$AB$687:$AB$703,V_NEM!$AD$687:$AD$703,N1809)</f>
        <v>#VALUE!</v>
      </c>
      <c r="H1809" s="353" t="e">
        <f>(G1809/(V_NEM!$T$696+V_NEM!$AD$696))*100</f>
        <v>#VALUE!</v>
      </c>
      <c r="I1809" s="353" t="e">
        <f>G1809-(V_NEM!$T$694+V_NEM!$AD$694)</f>
        <v>#VALUE!</v>
      </c>
      <c r="J1809" s="353">
        <f>((IFERROR((_xll.SRS1Splines.Functions25.Linear_Interp(V_NEM!$R$687:$R$703,V_NEM!$T$687:$T$703,M1809) - V_NEM!$X$689) / (V_NEM!$X$688- V_NEM!$X$689) * 100, 0))+(IFERROR((_xll.SRS1Splines.Functions25.Linear_Interp(V_NEM!$AB$687:$AB$703,V_NEM!$AD$687:$AD$703,N1809) - V_NEM!$AH$689) / (V_NEM!$AH$688- V_NEM!$AH$689) * 100, 0)))/2</f>
        <v>0</v>
      </c>
      <c r="K1809" s="353">
        <v>784.3</v>
      </c>
      <c r="L1809" s="353">
        <v>781.8</v>
      </c>
      <c r="M1809" s="422"/>
      <c r="N1809" s="422"/>
      <c r="O1809" s="361">
        <v>0.7578841290322581</v>
      </c>
      <c r="P1809" s="423"/>
      <c r="Q1809" s="424"/>
      <c r="R1809" s="361">
        <v>1.4341935483870969</v>
      </c>
      <c r="S1809" s="425"/>
      <c r="T1809" s="425"/>
      <c r="U1809" s="425"/>
      <c r="V1809" s="361" t="str">
        <f>_xll.SRS1Splines.Functions25.Linear_Interp(V_NK3!$P$8:$P$32,V_NK3!$R$8:$R$32,AC1809)</f>
        <v>Error reading input X value(s): The value is not a number</v>
      </c>
      <c r="W1809" s="361" t="e">
        <f>(V1809/V_NK3!$R$28)*100</f>
        <v>#VALUE!</v>
      </c>
      <c r="X1809" s="353" t="e">
        <f>V1809-V_NK3!$R$8</f>
        <v>#VALUE!</v>
      </c>
      <c r="Y1809" s="353">
        <f>IFERROR((V1809 - V_NK3!$V$10) / (V_NK3!$V$9- V_NK3!$V$10) * 100, 0)</f>
        <v>0</v>
      </c>
      <c r="Z1809" s="353">
        <v>541.79999999999995</v>
      </c>
      <c r="AA1809" s="353">
        <v>521</v>
      </c>
      <c r="AB1809" s="361">
        <v>529.10553272462471</v>
      </c>
      <c r="AC1809" s="422"/>
      <c r="AD1809" s="353">
        <v>0.26870967741935486</v>
      </c>
      <c r="AE1809" s="426"/>
      <c r="AF1809" s="427"/>
      <c r="AG1809" s="361">
        <v>0.28161290322580645</v>
      </c>
      <c r="AH1809" s="425"/>
      <c r="AI1809" s="425"/>
      <c r="AJ1809" s="425"/>
      <c r="AK1809" s="361" t="str">
        <f>_xll.SRS1Splines.Functions25.Linear_Interp(V_NK2!$R$10:$R$21,V_NK2!$T$10:$T$21,AR1809)</f>
        <v>Error reading input X value(s): The value is not a number</v>
      </c>
      <c r="AL1809" s="361" t="e">
        <f>(AK1809/V_NK2!$T$18)*100</f>
        <v>#VALUE!</v>
      </c>
      <c r="AM1809" s="353" t="e">
        <f>AK1809-V_NK2!$T$11</f>
        <v>#VALUE!</v>
      </c>
      <c r="AN1809" s="353">
        <f>IFERROR((AK1809 - V_NK2!$X$12) / (V_NK2!$X$11- V_NK2!$X$12) * 100, 0)</f>
        <v>0</v>
      </c>
      <c r="AO1809" s="353">
        <v>427</v>
      </c>
      <c r="AP1809" s="353">
        <v>420</v>
      </c>
      <c r="AQ1809" s="353"/>
      <c r="AR1809" s="422"/>
      <c r="AS1809" s="361">
        <v>0.32258064516129031</v>
      </c>
      <c r="AT1809" s="426"/>
      <c r="AU1809" s="424"/>
      <c r="AV1809" s="361">
        <v>0.29376000000000002</v>
      </c>
      <c r="AW1809" s="425"/>
      <c r="AX1809" s="425"/>
      <c r="AY1809" s="425"/>
      <c r="AZ1809" s="361" t="str">
        <f>_xll.SRS1Splines.Functions25.Linear_Interp(V_NNG3A!$H$4:$H$12,V_NNG3A!$I$4:$I$12,BF1809)</f>
        <v>Error reading input X value(s): The value is not a number</v>
      </c>
      <c r="BA1809" s="361" t="e">
        <f>(AZ1809/V_NNG3A!$I$8)*100</f>
        <v>#VALUE!</v>
      </c>
      <c r="BB1809" s="353" t="str">
        <f>_xll.SRS1Splines.Functions25.Linear_Interp(V_NNG3A!$H$4:$H$12,V_NNG3A!$J$4:$J$12,BF1809)</f>
        <v>Error reading input X value(s): The value is not a number</v>
      </c>
      <c r="BC1809" s="353">
        <f>IFERROR((AZ1809-V_NNG3A!$J$20) / (V_NNG3A!$J$19-V_NNG3A!$J$20) * 100, 0)</f>
        <v>0</v>
      </c>
      <c r="BD1809" s="353">
        <v>1050</v>
      </c>
      <c r="BE1809" s="353">
        <v>1047</v>
      </c>
      <c r="BF1809" s="428"/>
      <c r="BG1809" s="361">
        <v>0.1032258064516129</v>
      </c>
      <c r="BH1809" s="426"/>
      <c r="BI1809" s="424"/>
      <c r="BJ1809" s="361">
        <v>0.83807999999999994</v>
      </c>
      <c r="BK1809" s="425"/>
      <c r="BL1809" s="425"/>
      <c r="BM1809" s="425">
        <f t="shared" si="30"/>
        <v>0</v>
      </c>
      <c r="BN1809" s="361" t="str">
        <f>_xll.SRS1Splines.Functions25.Linear_Interp(V_XNN1!$K$3:$K$8,V_XNN1!$L$3:$L$8,BT1809)</f>
        <v>Error reading input X value(s): The value is not a number</v>
      </c>
      <c r="BO1809" s="361" t="e">
        <f>(BN1809/V_XNN1!$L$7)*100</f>
        <v>#VALUE!</v>
      </c>
      <c r="BP1809" s="353" t="str">
        <f>_xll.SRS1Splines.Functions25.Linear_Interp(V_XNN1!$K$3:$K$8,V_XNN1!$M$3:$M$8,BT1809)</f>
        <v>Error reading input X value(s): The value is not a number</v>
      </c>
      <c r="BQ1809" s="353">
        <f>IFERROR((BN1809 - V_XNN1!$M$16) / (V_XNN1!$M$15- V_XNN1!$M$16) * 100, 0)</f>
        <v>0</v>
      </c>
      <c r="BR1809" s="353">
        <v>252</v>
      </c>
      <c r="BS1809" s="353">
        <v>249</v>
      </c>
      <c r="BT1809" s="428"/>
      <c r="BU1809" s="361">
        <v>0.13548387096774195</v>
      </c>
      <c r="BV1809" s="426"/>
      <c r="BW1809" s="424"/>
      <c r="BX1809" s="361">
        <v>0.22325759999999997</v>
      </c>
      <c r="BY1809" s="425"/>
      <c r="BZ1809" s="425"/>
      <c r="CA1809" s="425"/>
      <c r="CB1809" s="361" t="str">
        <f>_xll.SRS1Splines.Functions25.Linear_Interp(V_NSPC!$N$4:$N$67,V_NSPC!$P$4:$P$67,CI1809)</f>
        <v>Error reading input X value(s): The value is not a number</v>
      </c>
      <c r="CC1809" s="361" t="e">
        <f>(CB1809/V_NSPC!$T$5)*100</f>
        <v>#VALUE!</v>
      </c>
      <c r="CD1809" s="353" t="e">
        <f>CB1809-V_NSPC!$T$6</f>
        <v>#VALUE!</v>
      </c>
      <c r="CE1809" s="361">
        <f>IFERROR((CB1809 - V_NSPC!$T$6) / (V_NSPC!$T$5- V_NSPC!$T$6) * 100, 0)</f>
        <v>0</v>
      </c>
      <c r="CF1809" s="361">
        <v>995</v>
      </c>
      <c r="CG1809" s="361">
        <v>955</v>
      </c>
      <c r="CH1809" s="361"/>
      <c r="CI1809" s="429"/>
      <c r="CJ1809" s="361"/>
      <c r="CK1809" s="426"/>
      <c r="CL1809" s="424"/>
      <c r="CM1809" s="361">
        <v>0.22325759999999997</v>
      </c>
      <c r="CN1809" s="425"/>
      <c r="CO1809" s="425"/>
      <c r="CP1809" s="425"/>
      <c r="CQ1809" s="361" t="str">
        <f>_xll.SRS1Splines.Functions25.Linear_Interp(V_NSPC!$X$4:$X$46,V_NSPC!$Z$4:$Z$46,CX1809)</f>
        <v>Error reading input X value(s): The value is not a number</v>
      </c>
      <c r="CR1809" s="361" t="e">
        <f>(CQ1809/V_NSPC!$AD$5)*100</f>
        <v>#VALUE!</v>
      </c>
      <c r="CS1809" s="353" t="e">
        <f>CQ1809-V_NSPC!$AD$6</f>
        <v>#VALUE!</v>
      </c>
      <c r="CT1809" s="361">
        <f>IFERROR((CQ1809 - V_NSPC!$AD$6) / (V_NSPC!$AD$5- V_NSPC!$AD$6) * 100, 0)</f>
        <v>0</v>
      </c>
      <c r="CU1809" s="361">
        <v>909</v>
      </c>
      <c r="CV1809" s="361">
        <v>905</v>
      </c>
      <c r="CW1809" s="361"/>
      <c r="CX1809" s="429"/>
      <c r="CY1809" s="361">
        <v>0.5854838709677419</v>
      </c>
      <c r="CZ1809" s="426"/>
    </row>
    <row r="1810" spans="1:104">
      <c r="A1810" s="352">
        <v>46369</v>
      </c>
      <c r="B1810" s="430"/>
      <c r="C1810" s="420">
        <v>1.1180645161290321</v>
      </c>
      <c r="D1810" s="421"/>
      <c r="E1810" s="421"/>
      <c r="F1810" s="421"/>
      <c r="G1810" s="361" t="e">
        <f>_xll.SRS1Splines.Functions25.Linear_Interp(V_NEM!$R$687:$R$703,V_NEM!$T$687:$T$703,M1810)+_xll.SRS1Splines.Functions25.Linear_Interp(V_NEM!$AB$687:$AB$703,V_NEM!$AD$687:$AD$703,N1810)</f>
        <v>#VALUE!</v>
      </c>
      <c r="H1810" s="353" t="e">
        <f>(G1810/(V_NEM!$T$696+V_NEM!$AD$696))*100</f>
        <v>#VALUE!</v>
      </c>
      <c r="I1810" s="353" t="e">
        <f>G1810-(V_NEM!$T$694+V_NEM!$AD$694)</f>
        <v>#VALUE!</v>
      </c>
      <c r="J1810" s="353">
        <f>((IFERROR((_xll.SRS1Splines.Functions25.Linear_Interp(V_NEM!$R$687:$R$703,V_NEM!$T$687:$T$703,M1810) - V_NEM!$X$689) / (V_NEM!$X$688- V_NEM!$X$689) * 100, 0))+(IFERROR((_xll.SRS1Splines.Functions25.Linear_Interp(V_NEM!$AB$687:$AB$703,V_NEM!$AD$687:$AD$703,N1810) - V_NEM!$AH$689) / (V_NEM!$AH$688- V_NEM!$AH$689) * 100, 0)))/2</f>
        <v>0</v>
      </c>
      <c r="K1810" s="353">
        <v>784.3</v>
      </c>
      <c r="L1810" s="353">
        <v>781.8</v>
      </c>
      <c r="M1810" s="422"/>
      <c r="N1810" s="422"/>
      <c r="O1810" s="361">
        <v>0.7578841290322581</v>
      </c>
      <c r="P1810" s="423"/>
      <c r="Q1810" s="424"/>
      <c r="R1810" s="361">
        <v>1.4341935483870969</v>
      </c>
      <c r="S1810" s="425"/>
      <c r="T1810" s="425"/>
      <c r="U1810" s="425"/>
      <c r="V1810" s="361" t="str">
        <f>_xll.SRS1Splines.Functions25.Linear_Interp(V_NK3!$P$8:$P$32,V_NK3!$R$8:$R$32,AC1810)</f>
        <v>Error reading input X value(s): The value is not a number</v>
      </c>
      <c r="W1810" s="361" t="e">
        <f>(V1810/V_NK3!$R$28)*100</f>
        <v>#VALUE!</v>
      </c>
      <c r="X1810" s="353" t="e">
        <f>V1810-V_NK3!$R$8</f>
        <v>#VALUE!</v>
      </c>
      <c r="Y1810" s="353">
        <f>IFERROR((V1810 - V_NK3!$V$10) / (V_NK3!$V$9- V_NK3!$V$10) * 100, 0)</f>
        <v>0</v>
      </c>
      <c r="Z1810" s="353">
        <v>541.79999999999995</v>
      </c>
      <c r="AA1810" s="353">
        <v>521</v>
      </c>
      <c r="AB1810" s="361">
        <v>529.10553272462471</v>
      </c>
      <c r="AC1810" s="422"/>
      <c r="AD1810" s="353">
        <v>0.26870967741935486</v>
      </c>
      <c r="AE1810" s="426"/>
      <c r="AF1810" s="427"/>
      <c r="AG1810" s="361">
        <v>0.28161290322580645</v>
      </c>
      <c r="AH1810" s="425"/>
      <c r="AI1810" s="425"/>
      <c r="AJ1810" s="425"/>
      <c r="AK1810" s="361" t="str">
        <f>_xll.SRS1Splines.Functions25.Linear_Interp(V_NK2!$R$10:$R$21,V_NK2!$T$10:$T$21,AR1810)</f>
        <v>Error reading input X value(s): The value is not a number</v>
      </c>
      <c r="AL1810" s="361" t="e">
        <f>(AK1810/V_NK2!$T$18)*100</f>
        <v>#VALUE!</v>
      </c>
      <c r="AM1810" s="353" t="e">
        <f>AK1810-V_NK2!$T$11</f>
        <v>#VALUE!</v>
      </c>
      <c r="AN1810" s="353">
        <f>IFERROR((AK1810 - V_NK2!$X$12) / (V_NK2!$X$11- V_NK2!$X$12) * 100, 0)</f>
        <v>0</v>
      </c>
      <c r="AO1810" s="353">
        <v>427</v>
      </c>
      <c r="AP1810" s="353">
        <v>420</v>
      </c>
      <c r="AQ1810" s="353"/>
      <c r="AR1810" s="422"/>
      <c r="AS1810" s="361">
        <v>0.32258064516129031</v>
      </c>
      <c r="AT1810" s="426"/>
      <c r="AU1810" s="424"/>
      <c r="AV1810" s="361">
        <v>0.29376000000000002</v>
      </c>
      <c r="AW1810" s="425"/>
      <c r="AX1810" s="425"/>
      <c r="AY1810" s="425"/>
      <c r="AZ1810" s="361" t="str">
        <f>_xll.SRS1Splines.Functions25.Linear_Interp(V_NNG3A!$H$4:$H$12,V_NNG3A!$I$4:$I$12,BF1810)</f>
        <v>Error reading input X value(s): The value is not a number</v>
      </c>
      <c r="BA1810" s="361" t="e">
        <f>(AZ1810/V_NNG3A!$I$8)*100</f>
        <v>#VALUE!</v>
      </c>
      <c r="BB1810" s="353" t="str">
        <f>_xll.SRS1Splines.Functions25.Linear_Interp(V_NNG3A!$H$4:$H$12,V_NNG3A!$J$4:$J$12,BF1810)</f>
        <v>Error reading input X value(s): The value is not a number</v>
      </c>
      <c r="BC1810" s="353">
        <f>IFERROR((AZ1810-V_NNG3A!$J$20) / (V_NNG3A!$J$19-V_NNG3A!$J$20) * 100, 0)</f>
        <v>0</v>
      </c>
      <c r="BD1810" s="353">
        <v>1050</v>
      </c>
      <c r="BE1810" s="353">
        <v>1047</v>
      </c>
      <c r="BF1810" s="428"/>
      <c r="BG1810" s="361">
        <v>0.1032258064516129</v>
      </c>
      <c r="BH1810" s="426"/>
      <c r="BI1810" s="424"/>
      <c r="BJ1810" s="361">
        <v>0.83807999999999994</v>
      </c>
      <c r="BK1810" s="425"/>
      <c r="BL1810" s="425"/>
      <c r="BM1810" s="425">
        <f t="shared" si="30"/>
        <v>0</v>
      </c>
      <c r="BN1810" s="361" t="str">
        <f>_xll.SRS1Splines.Functions25.Linear_Interp(V_XNN1!$K$3:$K$8,V_XNN1!$L$3:$L$8,BT1810)</f>
        <v>Error reading input X value(s): The value is not a number</v>
      </c>
      <c r="BO1810" s="361" t="e">
        <f>(BN1810/V_XNN1!$L$7)*100</f>
        <v>#VALUE!</v>
      </c>
      <c r="BP1810" s="353" t="str">
        <f>_xll.SRS1Splines.Functions25.Linear_Interp(V_XNN1!$K$3:$K$8,V_XNN1!$M$3:$M$8,BT1810)</f>
        <v>Error reading input X value(s): The value is not a number</v>
      </c>
      <c r="BQ1810" s="353">
        <f>IFERROR((BN1810 - V_XNN1!$M$16) / (V_XNN1!$M$15- V_XNN1!$M$16) * 100, 0)</f>
        <v>0</v>
      </c>
      <c r="BR1810" s="353">
        <v>252</v>
      </c>
      <c r="BS1810" s="353">
        <v>249</v>
      </c>
      <c r="BT1810" s="428"/>
      <c r="BU1810" s="361">
        <v>0.13548387096774195</v>
      </c>
      <c r="BV1810" s="426"/>
      <c r="BW1810" s="424"/>
      <c r="BX1810" s="361">
        <v>0.22325759999999997</v>
      </c>
      <c r="BY1810" s="425"/>
      <c r="BZ1810" s="425"/>
      <c r="CA1810" s="425"/>
      <c r="CB1810" s="361" t="str">
        <f>_xll.SRS1Splines.Functions25.Linear_Interp(V_NSPC!$N$4:$N$67,V_NSPC!$P$4:$P$67,CI1810)</f>
        <v>Error reading input X value(s): The value is not a number</v>
      </c>
      <c r="CC1810" s="361" t="e">
        <f>(CB1810/V_NSPC!$T$5)*100</f>
        <v>#VALUE!</v>
      </c>
      <c r="CD1810" s="353" t="e">
        <f>CB1810-V_NSPC!$T$6</f>
        <v>#VALUE!</v>
      </c>
      <c r="CE1810" s="361">
        <f>IFERROR((CB1810 - V_NSPC!$T$6) / (V_NSPC!$T$5- V_NSPC!$T$6) * 100, 0)</f>
        <v>0</v>
      </c>
      <c r="CF1810" s="361">
        <v>995</v>
      </c>
      <c r="CG1810" s="361">
        <v>955</v>
      </c>
      <c r="CH1810" s="361"/>
      <c r="CI1810" s="429"/>
      <c r="CJ1810" s="361"/>
      <c r="CK1810" s="426"/>
      <c r="CL1810" s="424"/>
      <c r="CM1810" s="361">
        <v>0.22325759999999997</v>
      </c>
      <c r="CN1810" s="425"/>
      <c r="CO1810" s="425"/>
      <c r="CP1810" s="425"/>
      <c r="CQ1810" s="361" t="str">
        <f>_xll.SRS1Splines.Functions25.Linear_Interp(V_NSPC!$X$4:$X$46,V_NSPC!$Z$4:$Z$46,CX1810)</f>
        <v>Error reading input X value(s): The value is not a number</v>
      </c>
      <c r="CR1810" s="361" t="e">
        <f>(CQ1810/V_NSPC!$AD$5)*100</f>
        <v>#VALUE!</v>
      </c>
      <c r="CS1810" s="353" t="e">
        <f>CQ1810-V_NSPC!$AD$6</f>
        <v>#VALUE!</v>
      </c>
      <c r="CT1810" s="361">
        <f>IFERROR((CQ1810 - V_NSPC!$AD$6) / (V_NSPC!$AD$5- V_NSPC!$AD$6) * 100, 0)</f>
        <v>0</v>
      </c>
      <c r="CU1810" s="361">
        <v>909</v>
      </c>
      <c r="CV1810" s="361">
        <v>905</v>
      </c>
      <c r="CW1810" s="361"/>
      <c r="CX1810" s="429"/>
      <c r="CY1810" s="361">
        <v>0.5854838709677419</v>
      </c>
      <c r="CZ1810" s="426"/>
    </row>
    <row r="1811" spans="1:104">
      <c r="A1811" s="352">
        <v>46370</v>
      </c>
      <c r="B1811" s="430"/>
      <c r="C1811" s="420">
        <v>1.1180645161290321</v>
      </c>
      <c r="D1811" s="421"/>
      <c r="E1811" s="421"/>
      <c r="F1811" s="421"/>
      <c r="G1811" s="361" t="e">
        <f>_xll.SRS1Splines.Functions25.Linear_Interp(V_NEM!$R$687:$R$703,V_NEM!$T$687:$T$703,M1811)+_xll.SRS1Splines.Functions25.Linear_Interp(V_NEM!$AB$687:$AB$703,V_NEM!$AD$687:$AD$703,N1811)</f>
        <v>#VALUE!</v>
      </c>
      <c r="H1811" s="353" t="e">
        <f>(G1811/(V_NEM!$T$696+V_NEM!$AD$696))*100</f>
        <v>#VALUE!</v>
      </c>
      <c r="I1811" s="353" t="e">
        <f>G1811-(V_NEM!$T$694+V_NEM!$AD$694)</f>
        <v>#VALUE!</v>
      </c>
      <c r="J1811" s="353">
        <f>((IFERROR((_xll.SRS1Splines.Functions25.Linear_Interp(V_NEM!$R$687:$R$703,V_NEM!$T$687:$T$703,M1811) - V_NEM!$X$689) / (V_NEM!$X$688- V_NEM!$X$689) * 100, 0))+(IFERROR((_xll.SRS1Splines.Functions25.Linear_Interp(V_NEM!$AB$687:$AB$703,V_NEM!$AD$687:$AD$703,N1811) - V_NEM!$AH$689) / (V_NEM!$AH$688- V_NEM!$AH$689) * 100, 0)))/2</f>
        <v>0</v>
      </c>
      <c r="K1811" s="353">
        <v>784.3</v>
      </c>
      <c r="L1811" s="353">
        <v>781.8</v>
      </c>
      <c r="M1811" s="422"/>
      <c r="N1811" s="422"/>
      <c r="O1811" s="361">
        <v>0.7578841290322581</v>
      </c>
      <c r="P1811" s="423"/>
      <c r="Q1811" s="424"/>
      <c r="R1811" s="361">
        <v>1.4341935483870969</v>
      </c>
      <c r="S1811" s="425"/>
      <c r="T1811" s="425"/>
      <c r="U1811" s="425"/>
      <c r="V1811" s="361" t="str">
        <f>_xll.SRS1Splines.Functions25.Linear_Interp(V_NK3!$P$8:$P$32,V_NK3!$R$8:$R$32,AC1811)</f>
        <v>Error reading input X value(s): The value is not a number</v>
      </c>
      <c r="W1811" s="361" t="e">
        <f>(V1811/V_NK3!$R$28)*100</f>
        <v>#VALUE!</v>
      </c>
      <c r="X1811" s="353" t="e">
        <f>V1811-V_NK3!$R$8</f>
        <v>#VALUE!</v>
      </c>
      <c r="Y1811" s="353">
        <f>IFERROR((V1811 - V_NK3!$V$10) / (V_NK3!$V$9- V_NK3!$V$10) * 100, 0)</f>
        <v>0</v>
      </c>
      <c r="Z1811" s="353">
        <v>541.79999999999995</v>
      </c>
      <c r="AA1811" s="353">
        <v>521</v>
      </c>
      <c r="AB1811" s="361">
        <v>529.10553272462471</v>
      </c>
      <c r="AC1811" s="422"/>
      <c r="AD1811" s="353">
        <v>0.26870967741935486</v>
      </c>
      <c r="AE1811" s="426"/>
      <c r="AF1811" s="427"/>
      <c r="AG1811" s="361">
        <v>0.28161290322580645</v>
      </c>
      <c r="AH1811" s="425"/>
      <c r="AI1811" s="425"/>
      <c r="AJ1811" s="425"/>
      <c r="AK1811" s="361" t="str">
        <f>_xll.SRS1Splines.Functions25.Linear_Interp(V_NK2!$R$10:$R$21,V_NK2!$T$10:$T$21,AR1811)</f>
        <v>Error reading input X value(s): The value is not a number</v>
      </c>
      <c r="AL1811" s="361" t="e">
        <f>(AK1811/V_NK2!$T$18)*100</f>
        <v>#VALUE!</v>
      </c>
      <c r="AM1811" s="353" t="e">
        <f>AK1811-V_NK2!$T$11</f>
        <v>#VALUE!</v>
      </c>
      <c r="AN1811" s="353">
        <f>IFERROR((AK1811 - V_NK2!$X$12) / (V_NK2!$X$11- V_NK2!$X$12) * 100, 0)</f>
        <v>0</v>
      </c>
      <c r="AO1811" s="353">
        <v>427</v>
      </c>
      <c r="AP1811" s="353">
        <v>420</v>
      </c>
      <c r="AQ1811" s="353"/>
      <c r="AR1811" s="422"/>
      <c r="AS1811" s="361">
        <v>0.32258064516129031</v>
      </c>
      <c r="AT1811" s="426"/>
      <c r="AU1811" s="424"/>
      <c r="AV1811" s="361">
        <v>0.29376000000000002</v>
      </c>
      <c r="AW1811" s="425"/>
      <c r="AX1811" s="425"/>
      <c r="AY1811" s="425"/>
      <c r="AZ1811" s="361" t="str">
        <f>_xll.SRS1Splines.Functions25.Linear_Interp(V_NNG3A!$H$4:$H$12,V_NNG3A!$I$4:$I$12,BF1811)</f>
        <v>Error reading input X value(s): The value is not a number</v>
      </c>
      <c r="BA1811" s="361" t="e">
        <f>(AZ1811/V_NNG3A!$I$8)*100</f>
        <v>#VALUE!</v>
      </c>
      <c r="BB1811" s="353" t="str">
        <f>_xll.SRS1Splines.Functions25.Linear_Interp(V_NNG3A!$H$4:$H$12,V_NNG3A!$J$4:$J$12,BF1811)</f>
        <v>Error reading input X value(s): The value is not a number</v>
      </c>
      <c r="BC1811" s="353">
        <f>IFERROR((AZ1811-V_NNG3A!$J$20) / (V_NNG3A!$J$19-V_NNG3A!$J$20) * 100, 0)</f>
        <v>0</v>
      </c>
      <c r="BD1811" s="353">
        <v>1050</v>
      </c>
      <c r="BE1811" s="353">
        <v>1047</v>
      </c>
      <c r="BF1811" s="428"/>
      <c r="BG1811" s="361">
        <v>0.1032258064516129</v>
      </c>
      <c r="BH1811" s="426"/>
      <c r="BI1811" s="424"/>
      <c r="BJ1811" s="361">
        <v>0.83807999999999994</v>
      </c>
      <c r="BK1811" s="425"/>
      <c r="BL1811" s="425"/>
      <c r="BM1811" s="425">
        <f t="shared" si="30"/>
        <v>0</v>
      </c>
      <c r="BN1811" s="361" t="str">
        <f>_xll.SRS1Splines.Functions25.Linear_Interp(V_XNN1!$K$3:$K$8,V_XNN1!$L$3:$L$8,BT1811)</f>
        <v>Error reading input X value(s): The value is not a number</v>
      </c>
      <c r="BO1811" s="361" t="e">
        <f>(BN1811/V_XNN1!$L$7)*100</f>
        <v>#VALUE!</v>
      </c>
      <c r="BP1811" s="353" t="str">
        <f>_xll.SRS1Splines.Functions25.Linear_Interp(V_XNN1!$K$3:$K$8,V_XNN1!$M$3:$M$8,BT1811)</f>
        <v>Error reading input X value(s): The value is not a number</v>
      </c>
      <c r="BQ1811" s="353">
        <f>IFERROR((BN1811 - V_XNN1!$M$16) / (V_XNN1!$M$15- V_XNN1!$M$16) * 100, 0)</f>
        <v>0</v>
      </c>
      <c r="BR1811" s="353">
        <v>252</v>
      </c>
      <c r="BS1811" s="353">
        <v>249</v>
      </c>
      <c r="BT1811" s="428"/>
      <c r="BU1811" s="361">
        <v>0.13548387096774195</v>
      </c>
      <c r="BV1811" s="426"/>
      <c r="BW1811" s="424"/>
      <c r="BX1811" s="361">
        <v>0.22325759999999997</v>
      </c>
      <c r="BY1811" s="425"/>
      <c r="BZ1811" s="425"/>
      <c r="CA1811" s="425"/>
      <c r="CB1811" s="361" t="str">
        <f>_xll.SRS1Splines.Functions25.Linear_Interp(V_NSPC!$N$4:$N$67,V_NSPC!$P$4:$P$67,CI1811)</f>
        <v>Error reading input X value(s): The value is not a number</v>
      </c>
      <c r="CC1811" s="361" t="e">
        <f>(CB1811/V_NSPC!$T$5)*100</f>
        <v>#VALUE!</v>
      </c>
      <c r="CD1811" s="353" t="e">
        <f>CB1811-V_NSPC!$T$6</f>
        <v>#VALUE!</v>
      </c>
      <c r="CE1811" s="361">
        <f>IFERROR((CB1811 - V_NSPC!$T$6) / (V_NSPC!$T$5- V_NSPC!$T$6) * 100, 0)</f>
        <v>0</v>
      </c>
      <c r="CF1811" s="361">
        <v>995</v>
      </c>
      <c r="CG1811" s="361">
        <v>955</v>
      </c>
      <c r="CH1811" s="361"/>
      <c r="CI1811" s="429"/>
      <c r="CJ1811" s="361"/>
      <c r="CK1811" s="426"/>
      <c r="CL1811" s="424"/>
      <c r="CM1811" s="361">
        <v>0.22325759999999997</v>
      </c>
      <c r="CN1811" s="425"/>
      <c r="CO1811" s="425"/>
      <c r="CP1811" s="425"/>
      <c r="CQ1811" s="361" t="str">
        <f>_xll.SRS1Splines.Functions25.Linear_Interp(V_NSPC!$X$4:$X$46,V_NSPC!$Z$4:$Z$46,CX1811)</f>
        <v>Error reading input X value(s): The value is not a number</v>
      </c>
      <c r="CR1811" s="361" t="e">
        <f>(CQ1811/V_NSPC!$AD$5)*100</f>
        <v>#VALUE!</v>
      </c>
      <c r="CS1811" s="353" t="e">
        <f>CQ1811-V_NSPC!$AD$6</f>
        <v>#VALUE!</v>
      </c>
      <c r="CT1811" s="361">
        <f>IFERROR((CQ1811 - V_NSPC!$AD$6) / (V_NSPC!$AD$5- V_NSPC!$AD$6) * 100, 0)</f>
        <v>0</v>
      </c>
      <c r="CU1811" s="361">
        <v>909</v>
      </c>
      <c r="CV1811" s="361">
        <v>905</v>
      </c>
      <c r="CW1811" s="361"/>
      <c r="CX1811" s="429"/>
      <c r="CY1811" s="361">
        <v>0.5854838709677419</v>
      </c>
      <c r="CZ1811" s="426"/>
    </row>
    <row r="1812" spans="1:104">
      <c r="A1812" s="352">
        <v>46371</v>
      </c>
      <c r="B1812" s="430"/>
      <c r="C1812" s="420">
        <v>1.1180645161290321</v>
      </c>
      <c r="D1812" s="421"/>
      <c r="E1812" s="421"/>
      <c r="F1812" s="421"/>
      <c r="G1812" s="361" t="e">
        <f>_xll.SRS1Splines.Functions25.Linear_Interp(V_NEM!$R$687:$R$703,V_NEM!$T$687:$T$703,M1812)+_xll.SRS1Splines.Functions25.Linear_Interp(V_NEM!$AB$687:$AB$703,V_NEM!$AD$687:$AD$703,N1812)</f>
        <v>#VALUE!</v>
      </c>
      <c r="H1812" s="353" t="e">
        <f>(G1812/(V_NEM!$T$696+V_NEM!$AD$696))*100</f>
        <v>#VALUE!</v>
      </c>
      <c r="I1812" s="353" t="e">
        <f>G1812-(V_NEM!$T$694+V_NEM!$AD$694)</f>
        <v>#VALUE!</v>
      </c>
      <c r="J1812" s="353">
        <f>((IFERROR((_xll.SRS1Splines.Functions25.Linear_Interp(V_NEM!$R$687:$R$703,V_NEM!$T$687:$T$703,M1812) - V_NEM!$X$689) / (V_NEM!$X$688- V_NEM!$X$689) * 100, 0))+(IFERROR((_xll.SRS1Splines.Functions25.Linear_Interp(V_NEM!$AB$687:$AB$703,V_NEM!$AD$687:$AD$703,N1812) - V_NEM!$AH$689) / (V_NEM!$AH$688- V_NEM!$AH$689) * 100, 0)))/2</f>
        <v>0</v>
      </c>
      <c r="K1812" s="353">
        <v>784.3</v>
      </c>
      <c r="L1812" s="353">
        <v>781.8</v>
      </c>
      <c r="M1812" s="422"/>
      <c r="N1812" s="422"/>
      <c r="O1812" s="361">
        <v>0.7578841290322581</v>
      </c>
      <c r="P1812" s="423"/>
      <c r="Q1812" s="424"/>
      <c r="R1812" s="361">
        <v>1.4341935483870969</v>
      </c>
      <c r="S1812" s="425"/>
      <c r="T1812" s="425"/>
      <c r="U1812" s="425"/>
      <c r="V1812" s="361" t="str">
        <f>_xll.SRS1Splines.Functions25.Linear_Interp(V_NK3!$P$8:$P$32,V_NK3!$R$8:$R$32,AC1812)</f>
        <v>Error reading input X value(s): The value is not a number</v>
      </c>
      <c r="W1812" s="361" t="e">
        <f>(V1812/V_NK3!$R$28)*100</f>
        <v>#VALUE!</v>
      </c>
      <c r="X1812" s="353" t="e">
        <f>V1812-V_NK3!$R$8</f>
        <v>#VALUE!</v>
      </c>
      <c r="Y1812" s="353">
        <f>IFERROR((V1812 - V_NK3!$V$10) / (V_NK3!$V$9- V_NK3!$V$10) * 100, 0)</f>
        <v>0</v>
      </c>
      <c r="Z1812" s="353">
        <v>541.79999999999995</v>
      </c>
      <c r="AA1812" s="353">
        <v>521</v>
      </c>
      <c r="AB1812" s="361">
        <v>529.10553272462471</v>
      </c>
      <c r="AC1812" s="422"/>
      <c r="AD1812" s="353">
        <v>0.26870967741935486</v>
      </c>
      <c r="AE1812" s="426"/>
      <c r="AF1812" s="427"/>
      <c r="AG1812" s="361">
        <v>0.28161290322580645</v>
      </c>
      <c r="AH1812" s="425"/>
      <c r="AI1812" s="425"/>
      <c r="AJ1812" s="425"/>
      <c r="AK1812" s="361" t="str">
        <f>_xll.SRS1Splines.Functions25.Linear_Interp(V_NK2!$R$10:$R$21,V_NK2!$T$10:$T$21,AR1812)</f>
        <v>Error reading input X value(s): The value is not a number</v>
      </c>
      <c r="AL1812" s="361" t="e">
        <f>(AK1812/V_NK2!$T$18)*100</f>
        <v>#VALUE!</v>
      </c>
      <c r="AM1812" s="353" t="e">
        <f>AK1812-V_NK2!$T$11</f>
        <v>#VALUE!</v>
      </c>
      <c r="AN1812" s="353">
        <f>IFERROR((AK1812 - V_NK2!$X$12) / (V_NK2!$X$11- V_NK2!$X$12) * 100, 0)</f>
        <v>0</v>
      </c>
      <c r="AO1812" s="353">
        <v>427</v>
      </c>
      <c r="AP1812" s="353">
        <v>420</v>
      </c>
      <c r="AQ1812" s="353"/>
      <c r="AR1812" s="422"/>
      <c r="AS1812" s="361">
        <v>0.32258064516129031</v>
      </c>
      <c r="AT1812" s="426"/>
      <c r="AU1812" s="424"/>
      <c r="AV1812" s="361">
        <v>0.29376000000000002</v>
      </c>
      <c r="AW1812" s="425"/>
      <c r="AX1812" s="425"/>
      <c r="AY1812" s="425"/>
      <c r="AZ1812" s="361" t="str">
        <f>_xll.SRS1Splines.Functions25.Linear_Interp(V_NNG3A!$H$4:$H$12,V_NNG3A!$I$4:$I$12,BF1812)</f>
        <v>Error reading input X value(s): The value is not a number</v>
      </c>
      <c r="BA1812" s="361" t="e">
        <f>(AZ1812/V_NNG3A!$I$8)*100</f>
        <v>#VALUE!</v>
      </c>
      <c r="BB1812" s="353" t="str">
        <f>_xll.SRS1Splines.Functions25.Linear_Interp(V_NNG3A!$H$4:$H$12,V_NNG3A!$J$4:$J$12,BF1812)</f>
        <v>Error reading input X value(s): The value is not a number</v>
      </c>
      <c r="BC1812" s="353">
        <f>IFERROR((AZ1812-V_NNG3A!$J$20) / (V_NNG3A!$J$19-V_NNG3A!$J$20) * 100, 0)</f>
        <v>0</v>
      </c>
      <c r="BD1812" s="353">
        <v>1050</v>
      </c>
      <c r="BE1812" s="353">
        <v>1047</v>
      </c>
      <c r="BF1812" s="428"/>
      <c r="BG1812" s="361">
        <v>0.1032258064516129</v>
      </c>
      <c r="BH1812" s="426"/>
      <c r="BI1812" s="424"/>
      <c r="BJ1812" s="361">
        <v>0.83807999999999994</v>
      </c>
      <c r="BK1812" s="425"/>
      <c r="BL1812" s="425"/>
      <c r="BM1812" s="425">
        <f t="shared" si="30"/>
        <v>0</v>
      </c>
      <c r="BN1812" s="361" t="str">
        <f>_xll.SRS1Splines.Functions25.Linear_Interp(V_XNN1!$K$3:$K$8,V_XNN1!$L$3:$L$8,BT1812)</f>
        <v>Error reading input X value(s): The value is not a number</v>
      </c>
      <c r="BO1812" s="361" t="e">
        <f>(BN1812/V_XNN1!$L$7)*100</f>
        <v>#VALUE!</v>
      </c>
      <c r="BP1812" s="353" t="str">
        <f>_xll.SRS1Splines.Functions25.Linear_Interp(V_XNN1!$K$3:$K$8,V_XNN1!$M$3:$M$8,BT1812)</f>
        <v>Error reading input X value(s): The value is not a number</v>
      </c>
      <c r="BQ1812" s="353">
        <f>IFERROR((BN1812 - V_XNN1!$M$16) / (V_XNN1!$M$15- V_XNN1!$M$16) * 100, 0)</f>
        <v>0</v>
      </c>
      <c r="BR1812" s="353">
        <v>252</v>
      </c>
      <c r="BS1812" s="353">
        <v>249</v>
      </c>
      <c r="BT1812" s="428"/>
      <c r="BU1812" s="361">
        <v>0.13548387096774195</v>
      </c>
      <c r="BV1812" s="426"/>
      <c r="BW1812" s="424"/>
      <c r="BX1812" s="361">
        <v>0.22325759999999997</v>
      </c>
      <c r="BY1812" s="425"/>
      <c r="BZ1812" s="425"/>
      <c r="CA1812" s="425"/>
      <c r="CB1812" s="361" t="str">
        <f>_xll.SRS1Splines.Functions25.Linear_Interp(V_NSPC!$N$4:$N$67,V_NSPC!$P$4:$P$67,CI1812)</f>
        <v>Error reading input X value(s): The value is not a number</v>
      </c>
      <c r="CC1812" s="361" t="e">
        <f>(CB1812/V_NSPC!$T$5)*100</f>
        <v>#VALUE!</v>
      </c>
      <c r="CD1812" s="353" t="e">
        <f>CB1812-V_NSPC!$T$6</f>
        <v>#VALUE!</v>
      </c>
      <c r="CE1812" s="361">
        <f>IFERROR((CB1812 - V_NSPC!$T$6) / (V_NSPC!$T$5- V_NSPC!$T$6) * 100, 0)</f>
        <v>0</v>
      </c>
      <c r="CF1812" s="361">
        <v>995</v>
      </c>
      <c r="CG1812" s="361">
        <v>955</v>
      </c>
      <c r="CH1812" s="361"/>
      <c r="CI1812" s="429"/>
      <c r="CJ1812" s="361"/>
      <c r="CK1812" s="426"/>
      <c r="CL1812" s="424"/>
      <c r="CM1812" s="361">
        <v>0.22325759999999997</v>
      </c>
      <c r="CN1812" s="425"/>
      <c r="CO1812" s="425"/>
      <c r="CP1812" s="425"/>
      <c r="CQ1812" s="361" t="str">
        <f>_xll.SRS1Splines.Functions25.Linear_Interp(V_NSPC!$X$4:$X$46,V_NSPC!$Z$4:$Z$46,CX1812)</f>
        <v>Error reading input X value(s): The value is not a number</v>
      </c>
      <c r="CR1812" s="361" t="e">
        <f>(CQ1812/V_NSPC!$AD$5)*100</f>
        <v>#VALUE!</v>
      </c>
      <c r="CS1812" s="353" t="e">
        <f>CQ1812-V_NSPC!$AD$6</f>
        <v>#VALUE!</v>
      </c>
      <c r="CT1812" s="361">
        <f>IFERROR((CQ1812 - V_NSPC!$AD$6) / (V_NSPC!$AD$5- V_NSPC!$AD$6) * 100, 0)</f>
        <v>0</v>
      </c>
      <c r="CU1812" s="361">
        <v>909</v>
      </c>
      <c r="CV1812" s="361">
        <v>905</v>
      </c>
      <c r="CW1812" s="361"/>
      <c r="CX1812" s="429"/>
      <c r="CY1812" s="361">
        <v>0.5854838709677419</v>
      </c>
      <c r="CZ1812" s="426"/>
    </row>
    <row r="1813" spans="1:104">
      <c r="A1813" s="352">
        <v>46372</v>
      </c>
      <c r="B1813" s="430"/>
      <c r="C1813" s="420">
        <v>1.1180645161290321</v>
      </c>
      <c r="D1813" s="421"/>
      <c r="E1813" s="421"/>
      <c r="F1813" s="421"/>
      <c r="G1813" s="361" t="e">
        <f>_xll.SRS1Splines.Functions25.Linear_Interp(V_NEM!$R$687:$R$703,V_NEM!$T$687:$T$703,M1813)+_xll.SRS1Splines.Functions25.Linear_Interp(V_NEM!$AB$687:$AB$703,V_NEM!$AD$687:$AD$703,N1813)</f>
        <v>#VALUE!</v>
      </c>
      <c r="H1813" s="353" t="e">
        <f>(G1813/(V_NEM!$T$696+V_NEM!$AD$696))*100</f>
        <v>#VALUE!</v>
      </c>
      <c r="I1813" s="353" t="e">
        <f>G1813-(V_NEM!$T$694+V_NEM!$AD$694)</f>
        <v>#VALUE!</v>
      </c>
      <c r="J1813" s="353">
        <f>((IFERROR((_xll.SRS1Splines.Functions25.Linear_Interp(V_NEM!$R$687:$R$703,V_NEM!$T$687:$T$703,M1813) - V_NEM!$X$689) / (V_NEM!$X$688- V_NEM!$X$689) * 100, 0))+(IFERROR((_xll.SRS1Splines.Functions25.Linear_Interp(V_NEM!$AB$687:$AB$703,V_NEM!$AD$687:$AD$703,N1813) - V_NEM!$AH$689) / (V_NEM!$AH$688- V_NEM!$AH$689) * 100, 0)))/2</f>
        <v>0</v>
      </c>
      <c r="K1813" s="353">
        <v>784.3</v>
      </c>
      <c r="L1813" s="353">
        <v>781.8</v>
      </c>
      <c r="M1813" s="422"/>
      <c r="N1813" s="422"/>
      <c r="O1813" s="361">
        <v>0.7578841290322581</v>
      </c>
      <c r="P1813" s="423"/>
      <c r="Q1813" s="424"/>
      <c r="R1813" s="361">
        <v>1.4341935483870969</v>
      </c>
      <c r="S1813" s="425"/>
      <c r="T1813" s="425"/>
      <c r="U1813" s="425"/>
      <c r="V1813" s="361" t="str">
        <f>_xll.SRS1Splines.Functions25.Linear_Interp(V_NK3!$P$8:$P$32,V_NK3!$R$8:$R$32,AC1813)</f>
        <v>Error reading input X value(s): The value is not a number</v>
      </c>
      <c r="W1813" s="361" t="e">
        <f>(V1813/V_NK3!$R$28)*100</f>
        <v>#VALUE!</v>
      </c>
      <c r="X1813" s="353" t="e">
        <f>V1813-V_NK3!$R$8</f>
        <v>#VALUE!</v>
      </c>
      <c r="Y1813" s="353">
        <f>IFERROR((V1813 - V_NK3!$V$10) / (V_NK3!$V$9- V_NK3!$V$10) * 100, 0)</f>
        <v>0</v>
      </c>
      <c r="Z1813" s="353">
        <v>541.79999999999995</v>
      </c>
      <c r="AA1813" s="353">
        <v>521</v>
      </c>
      <c r="AB1813" s="361">
        <v>529.10553272462471</v>
      </c>
      <c r="AC1813" s="422"/>
      <c r="AD1813" s="353">
        <v>0.26870967741935486</v>
      </c>
      <c r="AE1813" s="426"/>
      <c r="AF1813" s="427"/>
      <c r="AG1813" s="361">
        <v>0.28161290322580645</v>
      </c>
      <c r="AH1813" s="425"/>
      <c r="AI1813" s="425"/>
      <c r="AJ1813" s="425"/>
      <c r="AK1813" s="361" t="str">
        <f>_xll.SRS1Splines.Functions25.Linear_Interp(V_NK2!$R$10:$R$21,V_NK2!$T$10:$T$21,AR1813)</f>
        <v>Error reading input X value(s): The value is not a number</v>
      </c>
      <c r="AL1813" s="361" t="e">
        <f>(AK1813/V_NK2!$T$18)*100</f>
        <v>#VALUE!</v>
      </c>
      <c r="AM1813" s="353" t="e">
        <f>AK1813-V_NK2!$T$11</f>
        <v>#VALUE!</v>
      </c>
      <c r="AN1813" s="353">
        <f>IFERROR((AK1813 - V_NK2!$X$12) / (V_NK2!$X$11- V_NK2!$X$12) * 100, 0)</f>
        <v>0</v>
      </c>
      <c r="AO1813" s="353">
        <v>427</v>
      </c>
      <c r="AP1813" s="353">
        <v>420</v>
      </c>
      <c r="AQ1813" s="353"/>
      <c r="AR1813" s="422"/>
      <c r="AS1813" s="361">
        <v>0.32258064516129031</v>
      </c>
      <c r="AT1813" s="426"/>
      <c r="AU1813" s="424"/>
      <c r="AV1813" s="361">
        <v>0.29376000000000002</v>
      </c>
      <c r="AW1813" s="425"/>
      <c r="AX1813" s="425"/>
      <c r="AY1813" s="425"/>
      <c r="AZ1813" s="361" t="str">
        <f>_xll.SRS1Splines.Functions25.Linear_Interp(V_NNG3A!$H$4:$H$12,V_NNG3A!$I$4:$I$12,BF1813)</f>
        <v>Error reading input X value(s): The value is not a number</v>
      </c>
      <c r="BA1813" s="361" t="e">
        <f>(AZ1813/V_NNG3A!$I$8)*100</f>
        <v>#VALUE!</v>
      </c>
      <c r="BB1813" s="353" t="str">
        <f>_xll.SRS1Splines.Functions25.Linear_Interp(V_NNG3A!$H$4:$H$12,V_NNG3A!$J$4:$J$12,BF1813)</f>
        <v>Error reading input X value(s): The value is not a number</v>
      </c>
      <c r="BC1813" s="353">
        <f>IFERROR((AZ1813-V_NNG3A!$J$20) / (V_NNG3A!$J$19-V_NNG3A!$J$20) * 100, 0)</f>
        <v>0</v>
      </c>
      <c r="BD1813" s="353">
        <v>1050</v>
      </c>
      <c r="BE1813" s="353">
        <v>1047</v>
      </c>
      <c r="BF1813" s="428"/>
      <c r="BG1813" s="361">
        <v>0.1032258064516129</v>
      </c>
      <c r="BH1813" s="426"/>
      <c r="BI1813" s="424"/>
      <c r="BJ1813" s="361">
        <v>0.83807999999999994</v>
      </c>
      <c r="BK1813" s="425"/>
      <c r="BL1813" s="425"/>
      <c r="BM1813" s="425">
        <f t="shared" si="30"/>
        <v>0</v>
      </c>
      <c r="BN1813" s="361" t="str">
        <f>_xll.SRS1Splines.Functions25.Linear_Interp(V_XNN1!$K$3:$K$8,V_XNN1!$L$3:$L$8,BT1813)</f>
        <v>Error reading input X value(s): The value is not a number</v>
      </c>
      <c r="BO1813" s="361" t="e">
        <f>(BN1813/V_XNN1!$L$7)*100</f>
        <v>#VALUE!</v>
      </c>
      <c r="BP1813" s="353" t="str">
        <f>_xll.SRS1Splines.Functions25.Linear_Interp(V_XNN1!$K$3:$K$8,V_XNN1!$M$3:$M$8,BT1813)</f>
        <v>Error reading input X value(s): The value is not a number</v>
      </c>
      <c r="BQ1813" s="353">
        <f>IFERROR((BN1813 - V_XNN1!$M$16) / (V_XNN1!$M$15- V_XNN1!$M$16) * 100, 0)</f>
        <v>0</v>
      </c>
      <c r="BR1813" s="353">
        <v>252</v>
      </c>
      <c r="BS1813" s="353">
        <v>249</v>
      </c>
      <c r="BT1813" s="428"/>
      <c r="BU1813" s="361">
        <v>0.13548387096774195</v>
      </c>
      <c r="BV1813" s="426"/>
      <c r="BW1813" s="424"/>
      <c r="BX1813" s="361">
        <v>0.22325759999999997</v>
      </c>
      <c r="BY1813" s="425"/>
      <c r="BZ1813" s="425"/>
      <c r="CA1813" s="425"/>
      <c r="CB1813" s="361" t="str">
        <f>_xll.SRS1Splines.Functions25.Linear_Interp(V_NSPC!$N$4:$N$67,V_NSPC!$P$4:$P$67,CI1813)</f>
        <v>Error reading input X value(s): The value is not a number</v>
      </c>
      <c r="CC1813" s="361" t="e">
        <f>(CB1813/V_NSPC!$T$5)*100</f>
        <v>#VALUE!</v>
      </c>
      <c r="CD1813" s="353" t="e">
        <f>CB1813-V_NSPC!$T$6</f>
        <v>#VALUE!</v>
      </c>
      <c r="CE1813" s="361">
        <f>IFERROR((CB1813 - V_NSPC!$T$6) / (V_NSPC!$T$5- V_NSPC!$T$6) * 100, 0)</f>
        <v>0</v>
      </c>
      <c r="CF1813" s="361">
        <v>995</v>
      </c>
      <c r="CG1813" s="361">
        <v>955</v>
      </c>
      <c r="CH1813" s="361"/>
      <c r="CI1813" s="429"/>
      <c r="CJ1813" s="361"/>
      <c r="CK1813" s="426"/>
      <c r="CL1813" s="424"/>
      <c r="CM1813" s="361">
        <v>0.22325759999999997</v>
      </c>
      <c r="CN1813" s="425"/>
      <c r="CO1813" s="425"/>
      <c r="CP1813" s="425"/>
      <c r="CQ1813" s="361" t="str">
        <f>_xll.SRS1Splines.Functions25.Linear_Interp(V_NSPC!$X$4:$X$46,V_NSPC!$Z$4:$Z$46,CX1813)</f>
        <v>Error reading input X value(s): The value is not a number</v>
      </c>
      <c r="CR1813" s="361" t="e">
        <f>(CQ1813/V_NSPC!$AD$5)*100</f>
        <v>#VALUE!</v>
      </c>
      <c r="CS1813" s="353" t="e">
        <f>CQ1813-V_NSPC!$AD$6</f>
        <v>#VALUE!</v>
      </c>
      <c r="CT1813" s="361">
        <f>IFERROR((CQ1813 - V_NSPC!$AD$6) / (V_NSPC!$AD$5- V_NSPC!$AD$6) * 100, 0)</f>
        <v>0</v>
      </c>
      <c r="CU1813" s="361">
        <v>909</v>
      </c>
      <c r="CV1813" s="361">
        <v>905</v>
      </c>
      <c r="CW1813" s="361"/>
      <c r="CX1813" s="429"/>
      <c r="CY1813" s="361">
        <v>0.5854838709677419</v>
      </c>
      <c r="CZ1813" s="426"/>
    </row>
    <row r="1814" spans="1:104">
      <c r="A1814" s="352">
        <v>46373</v>
      </c>
      <c r="B1814" s="430"/>
      <c r="C1814" s="420">
        <v>1.1180645161290321</v>
      </c>
      <c r="D1814" s="421"/>
      <c r="E1814" s="421"/>
      <c r="F1814" s="421"/>
      <c r="G1814" s="361" t="e">
        <f>_xll.SRS1Splines.Functions25.Linear_Interp(V_NEM!$R$687:$R$703,V_NEM!$T$687:$T$703,M1814)+_xll.SRS1Splines.Functions25.Linear_Interp(V_NEM!$AB$687:$AB$703,V_NEM!$AD$687:$AD$703,N1814)</f>
        <v>#VALUE!</v>
      </c>
      <c r="H1814" s="353" t="e">
        <f>(G1814/(V_NEM!$T$696+V_NEM!$AD$696))*100</f>
        <v>#VALUE!</v>
      </c>
      <c r="I1814" s="353" t="e">
        <f>G1814-(V_NEM!$T$694+V_NEM!$AD$694)</f>
        <v>#VALUE!</v>
      </c>
      <c r="J1814" s="353">
        <f>((IFERROR((_xll.SRS1Splines.Functions25.Linear_Interp(V_NEM!$R$687:$R$703,V_NEM!$T$687:$T$703,M1814) - V_NEM!$X$689) / (V_NEM!$X$688- V_NEM!$X$689) * 100, 0))+(IFERROR((_xll.SRS1Splines.Functions25.Linear_Interp(V_NEM!$AB$687:$AB$703,V_NEM!$AD$687:$AD$703,N1814) - V_NEM!$AH$689) / (V_NEM!$AH$688- V_NEM!$AH$689) * 100, 0)))/2</f>
        <v>0</v>
      </c>
      <c r="K1814" s="353">
        <v>784.3</v>
      </c>
      <c r="L1814" s="353">
        <v>781.8</v>
      </c>
      <c r="M1814" s="422"/>
      <c r="N1814" s="422"/>
      <c r="O1814" s="361">
        <v>0.7578841290322581</v>
      </c>
      <c r="P1814" s="423"/>
      <c r="Q1814" s="424"/>
      <c r="R1814" s="361">
        <v>1.4341935483870969</v>
      </c>
      <c r="S1814" s="425"/>
      <c r="T1814" s="425"/>
      <c r="U1814" s="425"/>
      <c r="V1814" s="361" t="str">
        <f>_xll.SRS1Splines.Functions25.Linear_Interp(V_NK3!$P$8:$P$32,V_NK3!$R$8:$R$32,AC1814)</f>
        <v>Error reading input X value(s): The value is not a number</v>
      </c>
      <c r="W1814" s="361" t="e">
        <f>(V1814/V_NK3!$R$28)*100</f>
        <v>#VALUE!</v>
      </c>
      <c r="X1814" s="353" t="e">
        <f>V1814-V_NK3!$R$8</f>
        <v>#VALUE!</v>
      </c>
      <c r="Y1814" s="353">
        <f>IFERROR((V1814 - V_NK3!$V$10) / (V_NK3!$V$9- V_NK3!$V$10) * 100, 0)</f>
        <v>0</v>
      </c>
      <c r="Z1814" s="353">
        <v>541.79999999999995</v>
      </c>
      <c r="AA1814" s="353">
        <v>521</v>
      </c>
      <c r="AB1814" s="361">
        <v>529.10553272462471</v>
      </c>
      <c r="AC1814" s="422"/>
      <c r="AD1814" s="353">
        <v>0.26870967741935486</v>
      </c>
      <c r="AE1814" s="426"/>
      <c r="AF1814" s="427"/>
      <c r="AG1814" s="361">
        <v>0.28161290322580645</v>
      </c>
      <c r="AH1814" s="425"/>
      <c r="AI1814" s="425"/>
      <c r="AJ1814" s="425"/>
      <c r="AK1814" s="361" t="str">
        <f>_xll.SRS1Splines.Functions25.Linear_Interp(V_NK2!$R$10:$R$21,V_NK2!$T$10:$T$21,AR1814)</f>
        <v>Error reading input X value(s): The value is not a number</v>
      </c>
      <c r="AL1814" s="361" t="e">
        <f>(AK1814/V_NK2!$T$18)*100</f>
        <v>#VALUE!</v>
      </c>
      <c r="AM1814" s="353" t="e">
        <f>AK1814-V_NK2!$T$11</f>
        <v>#VALUE!</v>
      </c>
      <c r="AN1814" s="353">
        <f>IFERROR((AK1814 - V_NK2!$X$12) / (V_NK2!$X$11- V_NK2!$X$12) * 100, 0)</f>
        <v>0</v>
      </c>
      <c r="AO1814" s="353">
        <v>427</v>
      </c>
      <c r="AP1814" s="353">
        <v>420</v>
      </c>
      <c r="AQ1814" s="353"/>
      <c r="AR1814" s="422"/>
      <c r="AS1814" s="361">
        <v>0.32258064516129031</v>
      </c>
      <c r="AT1814" s="426"/>
      <c r="AU1814" s="424"/>
      <c r="AV1814" s="361">
        <v>0.29376000000000002</v>
      </c>
      <c r="AW1814" s="425"/>
      <c r="AX1814" s="425"/>
      <c r="AY1814" s="425"/>
      <c r="AZ1814" s="361" t="str">
        <f>_xll.SRS1Splines.Functions25.Linear_Interp(V_NNG3A!$H$4:$H$12,V_NNG3A!$I$4:$I$12,BF1814)</f>
        <v>Error reading input X value(s): The value is not a number</v>
      </c>
      <c r="BA1814" s="361" t="e">
        <f>(AZ1814/V_NNG3A!$I$8)*100</f>
        <v>#VALUE!</v>
      </c>
      <c r="BB1814" s="353" t="str">
        <f>_xll.SRS1Splines.Functions25.Linear_Interp(V_NNG3A!$H$4:$H$12,V_NNG3A!$J$4:$J$12,BF1814)</f>
        <v>Error reading input X value(s): The value is not a number</v>
      </c>
      <c r="BC1814" s="353">
        <f>IFERROR((AZ1814-V_NNG3A!$J$20) / (V_NNG3A!$J$19-V_NNG3A!$J$20) * 100, 0)</f>
        <v>0</v>
      </c>
      <c r="BD1814" s="353">
        <v>1050</v>
      </c>
      <c r="BE1814" s="353">
        <v>1047</v>
      </c>
      <c r="BF1814" s="428"/>
      <c r="BG1814" s="361">
        <v>0.1032258064516129</v>
      </c>
      <c r="BH1814" s="426"/>
      <c r="BI1814" s="424"/>
      <c r="BJ1814" s="361">
        <v>0.83807999999999994</v>
      </c>
      <c r="BK1814" s="425"/>
      <c r="BL1814" s="425"/>
      <c r="BM1814" s="425">
        <f t="shared" si="30"/>
        <v>0</v>
      </c>
      <c r="BN1814" s="361" t="str">
        <f>_xll.SRS1Splines.Functions25.Linear_Interp(V_XNN1!$K$3:$K$8,V_XNN1!$L$3:$L$8,BT1814)</f>
        <v>Error reading input X value(s): The value is not a number</v>
      </c>
      <c r="BO1814" s="361" t="e">
        <f>(BN1814/V_XNN1!$L$7)*100</f>
        <v>#VALUE!</v>
      </c>
      <c r="BP1814" s="353" t="str">
        <f>_xll.SRS1Splines.Functions25.Linear_Interp(V_XNN1!$K$3:$K$8,V_XNN1!$M$3:$M$8,BT1814)</f>
        <v>Error reading input X value(s): The value is not a number</v>
      </c>
      <c r="BQ1814" s="353">
        <f>IFERROR((BN1814 - V_XNN1!$M$16) / (V_XNN1!$M$15- V_XNN1!$M$16) * 100, 0)</f>
        <v>0</v>
      </c>
      <c r="BR1814" s="353">
        <v>252</v>
      </c>
      <c r="BS1814" s="353">
        <v>249</v>
      </c>
      <c r="BT1814" s="428"/>
      <c r="BU1814" s="361">
        <v>0.13548387096774195</v>
      </c>
      <c r="BV1814" s="426"/>
      <c r="BW1814" s="424"/>
      <c r="BX1814" s="361">
        <v>0.22325759999999997</v>
      </c>
      <c r="BY1814" s="425"/>
      <c r="BZ1814" s="425"/>
      <c r="CA1814" s="425"/>
      <c r="CB1814" s="361" t="str">
        <f>_xll.SRS1Splines.Functions25.Linear_Interp(V_NSPC!$N$4:$N$67,V_NSPC!$P$4:$P$67,CI1814)</f>
        <v>Error reading input X value(s): The value is not a number</v>
      </c>
      <c r="CC1814" s="361" t="e">
        <f>(CB1814/V_NSPC!$T$5)*100</f>
        <v>#VALUE!</v>
      </c>
      <c r="CD1814" s="353" t="e">
        <f>CB1814-V_NSPC!$T$6</f>
        <v>#VALUE!</v>
      </c>
      <c r="CE1814" s="361">
        <f>IFERROR((CB1814 - V_NSPC!$T$6) / (V_NSPC!$T$5- V_NSPC!$T$6) * 100, 0)</f>
        <v>0</v>
      </c>
      <c r="CF1814" s="361">
        <v>995</v>
      </c>
      <c r="CG1814" s="361">
        <v>955</v>
      </c>
      <c r="CH1814" s="361"/>
      <c r="CI1814" s="429"/>
      <c r="CJ1814" s="361"/>
      <c r="CK1814" s="426"/>
      <c r="CL1814" s="424"/>
      <c r="CM1814" s="361">
        <v>0.22325759999999997</v>
      </c>
      <c r="CN1814" s="425"/>
      <c r="CO1814" s="425"/>
      <c r="CP1814" s="425"/>
      <c r="CQ1814" s="361" t="str">
        <f>_xll.SRS1Splines.Functions25.Linear_Interp(V_NSPC!$X$4:$X$46,V_NSPC!$Z$4:$Z$46,CX1814)</f>
        <v>Error reading input X value(s): The value is not a number</v>
      </c>
      <c r="CR1814" s="361" t="e">
        <f>(CQ1814/V_NSPC!$AD$5)*100</f>
        <v>#VALUE!</v>
      </c>
      <c r="CS1814" s="353" t="e">
        <f>CQ1814-V_NSPC!$AD$6</f>
        <v>#VALUE!</v>
      </c>
      <c r="CT1814" s="361">
        <f>IFERROR((CQ1814 - V_NSPC!$AD$6) / (V_NSPC!$AD$5- V_NSPC!$AD$6) * 100, 0)</f>
        <v>0</v>
      </c>
      <c r="CU1814" s="361">
        <v>909</v>
      </c>
      <c r="CV1814" s="361">
        <v>905</v>
      </c>
      <c r="CW1814" s="361"/>
      <c r="CX1814" s="429"/>
      <c r="CY1814" s="361">
        <v>0.5854838709677419</v>
      </c>
      <c r="CZ1814" s="426"/>
    </row>
    <row r="1815" spans="1:104">
      <c r="A1815" s="352">
        <v>46374</v>
      </c>
      <c r="B1815" s="430"/>
      <c r="C1815" s="420">
        <v>1.1180645161290321</v>
      </c>
      <c r="D1815" s="421"/>
      <c r="E1815" s="421"/>
      <c r="F1815" s="421"/>
      <c r="G1815" s="361" t="e">
        <f>_xll.SRS1Splines.Functions25.Linear_Interp(V_NEM!$R$687:$R$703,V_NEM!$T$687:$T$703,M1815)+_xll.SRS1Splines.Functions25.Linear_Interp(V_NEM!$AB$687:$AB$703,V_NEM!$AD$687:$AD$703,N1815)</f>
        <v>#VALUE!</v>
      </c>
      <c r="H1815" s="353" t="e">
        <f>(G1815/(V_NEM!$T$696+V_NEM!$AD$696))*100</f>
        <v>#VALUE!</v>
      </c>
      <c r="I1815" s="353" t="e">
        <f>G1815-(V_NEM!$T$694+V_NEM!$AD$694)</f>
        <v>#VALUE!</v>
      </c>
      <c r="J1815" s="353">
        <f>((IFERROR((_xll.SRS1Splines.Functions25.Linear_Interp(V_NEM!$R$687:$R$703,V_NEM!$T$687:$T$703,M1815) - V_NEM!$X$689) / (V_NEM!$X$688- V_NEM!$X$689) * 100, 0))+(IFERROR((_xll.SRS1Splines.Functions25.Linear_Interp(V_NEM!$AB$687:$AB$703,V_NEM!$AD$687:$AD$703,N1815) - V_NEM!$AH$689) / (V_NEM!$AH$688- V_NEM!$AH$689) * 100, 0)))/2</f>
        <v>0</v>
      </c>
      <c r="K1815" s="353">
        <v>784.3</v>
      </c>
      <c r="L1815" s="353">
        <v>781.8</v>
      </c>
      <c r="M1815" s="422"/>
      <c r="N1815" s="422"/>
      <c r="O1815" s="361">
        <v>0.7578841290322581</v>
      </c>
      <c r="P1815" s="423"/>
      <c r="Q1815" s="424"/>
      <c r="R1815" s="361">
        <v>1.4341935483870969</v>
      </c>
      <c r="S1815" s="425"/>
      <c r="T1815" s="425"/>
      <c r="U1815" s="425"/>
      <c r="V1815" s="361" t="str">
        <f>_xll.SRS1Splines.Functions25.Linear_Interp(V_NK3!$P$8:$P$32,V_NK3!$R$8:$R$32,AC1815)</f>
        <v>Error reading input X value(s): The value is not a number</v>
      </c>
      <c r="W1815" s="361" t="e">
        <f>(V1815/V_NK3!$R$28)*100</f>
        <v>#VALUE!</v>
      </c>
      <c r="X1815" s="353" t="e">
        <f>V1815-V_NK3!$R$8</f>
        <v>#VALUE!</v>
      </c>
      <c r="Y1815" s="353">
        <f>IFERROR((V1815 - V_NK3!$V$10) / (V_NK3!$V$9- V_NK3!$V$10) * 100, 0)</f>
        <v>0</v>
      </c>
      <c r="Z1815" s="353">
        <v>541.79999999999995</v>
      </c>
      <c r="AA1815" s="353">
        <v>521</v>
      </c>
      <c r="AB1815" s="361">
        <v>529.10553272462471</v>
      </c>
      <c r="AC1815" s="422"/>
      <c r="AD1815" s="353">
        <v>0.26870967741935486</v>
      </c>
      <c r="AE1815" s="426"/>
      <c r="AF1815" s="427"/>
      <c r="AG1815" s="361">
        <v>0.28161290322580645</v>
      </c>
      <c r="AH1815" s="425"/>
      <c r="AI1815" s="425"/>
      <c r="AJ1815" s="425"/>
      <c r="AK1815" s="361" t="str">
        <f>_xll.SRS1Splines.Functions25.Linear_Interp(V_NK2!$R$10:$R$21,V_NK2!$T$10:$T$21,AR1815)</f>
        <v>Error reading input X value(s): The value is not a number</v>
      </c>
      <c r="AL1815" s="361" t="e">
        <f>(AK1815/V_NK2!$T$18)*100</f>
        <v>#VALUE!</v>
      </c>
      <c r="AM1815" s="353" t="e">
        <f>AK1815-V_NK2!$T$11</f>
        <v>#VALUE!</v>
      </c>
      <c r="AN1815" s="353">
        <f>IFERROR((AK1815 - V_NK2!$X$12) / (V_NK2!$X$11- V_NK2!$X$12) * 100, 0)</f>
        <v>0</v>
      </c>
      <c r="AO1815" s="353">
        <v>427</v>
      </c>
      <c r="AP1815" s="353">
        <v>420</v>
      </c>
      <c r="AQ1815" s="353"/>
      <c r="AR1815" s="422"/>
      <c r="AS1815" s="361">
        <v>0.32258064516129031</v>
      </c>
      <c r="AT1815" s="426"/>
      <c r="AU1815" s="424"/>
      <c r="AV1815" s="361">
        <v>0.29376000000000002</v>
      </c>
      <c r="AW1815" s="425"/>
      <c r="AX1815" s="425"/>
      <c r="AY1815" s="425"/>
      <c r="AZ1815" s="361" t="str">
        <f>_xll.SRS1Splines.Functions25.Linear_Interp(V_NNG3A!$H$4:$H$12,V_NNG3A!$I$4:$I$12,BF1815)</f>
        <v>Error reading input X value(s): The value is not a number</v>
      </c>
      <c r="BA1815" s="361" t="e">
        <f>(AZ1815/V_NNG3A!$I$8)*100</f>
        <v>#VALUE!</v>
      </c>
      <c r="BB1815" s="353" t="str">
        <f>_xll.SRS1Splines.Functions25.Linear_Interp(V_NNG3A!$H$4:$H$12,V_NNG3A!$J$4:$J$12,BF1815)</f>
        <v>Error reading input X value(s): The value is not a number</v>
      </c>
      <c r="BC1815" s="353">
        <f>IFERROR((AZ1815-V_NNG3A!$J$20) / (V_NNG3A!$J$19-V_NNG3A!$J$20) * 100, 0)</f>
        <v>0</v>
      </c>
      <c r="BD1815" s="353">
        <v>1050</v>
      </c>
      <c r="BE1815" s="353">
        <v>1047</v>
      </c>
      <c r="BF1815" s="428"/>
      <c r="BG1815" s="361">
        <v>0.1032258064516129</v>
      </c>
      <c r="BH1815" s="426"/>
      <c r="BI1815" s="424"/>
      <c r="BJ1815" s="361">
        <v>0.83807999999999994</v>
      </c>
      <c r="BK1815" s="425"/>
      <c r="BL1815" s="425"/>
      <c r="BM1815" s="425">
        <f t="shared" si="30"/>
        <v>0</v>
      </c>
      <c r="BN1815" s="361" t="str">
        <f>_xll.SRS1Splines.Functions25.Linear_Interp(V_XNN1!$K$3:$K$8,V_XNN1!$L$3:$L$8,BT1815)</f>
        <v>Error reading input X value(s): The value is not a number</v>
      </c>
      <c r="BO1815" s="361" t="e">
        <f>(BN1815/V_XNN1!$L$7)*100</f>
        <v>#VALUE!</v>
      </c>
      <c r="BP1815" s="353" t="str">
        <f>_xll.SRS1Splines.Functions25.Linear_Interp(V_XNN1!$K$3:$K$8,V_XNN1!$M$3:$M$8,BT1815)</f>
        <v>Error reading input X value(s): The value is not a number</v>
      </c>
      <c r="BQ1815" s="353">
        <f>IFERROR((BN1815 - V_XNN1!$M$16) / (V_XNN1!$M$15- V_XNN1!$M$16) * 100, 0)</f>
        <v>0</v>
      </c>
      <c r="BR1815" s="353">
        <v>252</v>
      </c>
      <c r="BS1815" s="353">
        <v>249</v>
      </c>
      <c r="BT1815" s="428"/>
      <c r="BU1815" s="361">
        <v>0.13548387096774195</v>
      </c>
      <c r="BV1815" s="426"/>
      <c r="BW1815" s="424"/>
      <c r="BX1815" s="361">
        <v>0.22325759999999997</v>
      </c>
      <c r="BY1815" s="425"/>
      <c r="BZ1815" s="425"/>
      <c r="CA1815" s="425"/>
      <c r="CB1815" s="361" t="str">
        <f>_xll.SRS1Splines.Functions25.Linear_Interp(V_NSPC!$N$4:$N$67,V_NSPC!$P$4:$P$67,CI1815)</f>
        <v>Error reading input X value(s): The value is not a number</v>
      </c>
      <c r="CC1815" s="361" t="e">
        <f>(CB1815/V_NSPC!$T$5)*100</f>
        <v>#VALUE!</v>
      </c>
      <c r="CD1815" s="353" t="e">
        <f>CB1815-V_NSPC!$T$6</f>
        <v>#VALUE!</v>
      </c>
      <c r="CE1815" s="361">
        <f>IFERROR((CB1815 - V_NSPC!$T$6) / (V_NSPC!$T$5- V_NSPC!$T$6) * 100, 0)</f>
        <v>0</v>
      </c>
      <c r="CF1815" s="361">
        <v>995</v>
      </c>
      <c r="CG1815" s="361">
        <v>955</v>
      </c>
      <c r="CH1815" s="361"/>
      <c r="CI1815" s="429"/>
      <c r="CJ1815" s="361"/>
      <c r="CK1815" s="426"/>
      <c r="CL1815" s="424"/>
      <c r="CM1815" s="361">
        <v>0.22325759999999997</v>
      </c>
      <c r="CN1815" s="425"/>
      <c r="CO1815" s="425"/>
      <c r="CP1815" s="425"/>
      <c r="CQ1815" s="361" t="str">
        <f>_xll.SRS1Splines.Functions25.Linear_Interp(V_NSPC!$X$4:$X$46,V_NSPC!$Z$4:$Z$46,CX1815)</f>
        <v>Error reading input X value(s): The value is not a number</v>
      </c>
      <c r="CR1815" s="361" t="e">
        <f>(CQ1815/V_NSPC!$AD$5)*100</f>
        <v>#VALUE!</v>
      </c>
      <c r="CS1815" s="353" t="e">
        <f>CQ1815-V_NSPC!$AD$6</f>
        <v>#VALUE!</v>
      </c>
      <c r="CT1815" s="361">
        <f>IFERROR((CQ1815 - V_NSPC!$AD$6) / (V_NSPC!$AD$5- V_NSPC!$AD$6) * 100, 0)</f>
        <v>0</v>
      </c>
      <c r="CU1815" s="361">
        <v>909</v>
      </c>
      <c r="CV1815" s="361">
        <v>905</v>
      </c>
      <c r="CW1815" s="361"/>
      <c r="CX1815" s="429"/>
      <c r="CY1815" s="361">
        <v>0.5854838709677419</v>
      </c>
      <c r="CZ1815" s="426"/>
    </row>
    <row r="1816" spans="1:104">
      <c r="A1816" s="352">
        <v>46375</v>
      </c>
      <c r="B1816" s="430"/>
      <c r="C1816" s="420">
        <v>1.1180645161290321</v>
      </c>
      <c r="D1816" s="421"/>
      <c r="E1816" s="421"/>
      <c r="F1816" s="421"/>
      <c r="G1816" s="361" t="e">
        <f>_xll.SRS1Splines.Functions25.Linear_Interp(V_NEM!$R$687:$R$703,V_NEM!$T$687:$T$703,M1816)+_xll.SRS1Splines.Functions25.Linear_Interp(V_NEM!$AB$687:$AB$703,V_NEM!$AD$687:$AD$703,N1816)</f>
        <v>#VALUE!</v>
      </c>
      <c r="H1816" s="353" t="e">
        <f>(G1816/(V_NEM!$T$696+V_NEM!$AD$696))*100</f>
        <v>#VALUE!</v>
      </c>
      <c r="I1816" s="353" t="e">
        <f>G1816-(V_NEM!$T$694+V_NEM!$AD$694)</f>
        <v>#VALUE!</v>
      </c>
      <c r="J1816" s="353">
        <f>((IFERROR((_xll.SRS1Splines.Functions25.Linear_Interp(V_NEM!$R$687:$R$703,V_NEM!$T$687:$T$703,M1816) - V_NEM!$X$689) / (V_NEM!$X$688- V_NEM!$X$689) * 100, 0))+(IFERROR((_xll.SRS1Splines.Functions25.Linear_Interp(V_NEM!$AB$687:$AB$703,V_NEM!$AD$687:$AD$703,N1816) - V_NEM!$AH$689) / (V_NEM!$AH$688- V_NEM!$AH$689) * 100, 0)))/2</f>
        <v>0</v>
      </c>
      <c r="K1816" s="353">
        <v>784.3</v>
      </c>
      <c r="L1816" s="353">
        <v>781.8</v>
      </c>
      <c r="M1816" s="422"/>
      <c r="N1816" s="422"/>
      <c r="O1816" s="361">
        <v>0.7578841290322581</v>
      </c>
      <c r="P1816" s="423"/>
      <c r="Q1816" s="424"/>
      <c r="R1816" s="361">
        <v>1.4341935483870969</v>
      </c>
      <c r="S1816" s="425"/>
      <c r="T1816" s="425"/>
      <c r="U1816" s="425"/>
      <c r="V1816" s="361" t="str">
        <f>_xll.SRS1Splines.Functions25.Linear_Interp(V_NK3!$P$8:$P$32,V_NK3!$R$8:$R$32,AC1816)</f>
        <v>Error reading input X value(s): The value is not a number</v>
      </c>
      <c r="W1816" s="361" t="e">
        <f>(V1816/V_NK3!$R$28)*100</f>
        <v>#VALUE!</v>
      </c>
      <c r="X1816" s="353" t="e">
        <f>V1816-V_NK3!$R$8</f>
        <v>#VALUE!</v>
      </c>
      <c r="Y1816" s="353">
        <f>IFERROR((V1816 - V_NK3!$V$10) / (V_NK3!$V$9- V_NK3!$V$10) * 100, 0)</f>
        <v>0</v>
      </c>
      <c r="Z1816" s="353">
        <v>541.79999999999995</v>
      </c>
      <c r="AA1816" s="353">
        <v>521</v>
      </c>
      <c r="AB1816" s="361">
        <v>529.10553272462471</v>
      </c>
      <c r="AC1816" s="422"/>
      <c r="AD1816" s="353">
        <v>0.26870967741935486</v>
      </c>
      <c r="AE1816" s="426"/>
      <c r="AF1816" s="427"/>
      <c r="AG1816" s="361">
        <v>0.28161290322580645</v>
      </c>
      <c r="AH1816" s="425"/>
      <c r="AI1816" s="425"/>
      <c r="AJ1816" s="425"/>
      <c r="AK1816" s="361" t="str">
        <f>_xll.SRS1Splines.Functions25.Linear_Interp(V_NK2!$R$10:$R$21,V_NK2!$T$10:$T$21,AR1816)</f>
        <v>Error reading input X value(s): The value is not a number</v>
      </c>
      <c r="AL1816" s="361" t="e">
        <f>(AK1816/V_NK2!$T$18)*100</f>
        <v>#VALUE!</v>
      </c>
      <c r="AM1816" s="353" t="e">
        <f>AK1816-V_NK2!$T$11</f>
        <v>#VALUE!</v>
      </c>
      <c r="AN1816" s="353">
        <f>IFERROR((AK1816 - V_NK2!$X$12) / (V_NK2!$X$11- V_NK2!$X$12) * 100, 0)</f>
        <v>0</v>
      </c>
      <c r="AO1816" s="353">
        <v>427</v>
      </c>
      <c r="AP1816" s="353">
        <v>420</v>
      </c>
      <c r="AQ1816" s="353"/>
      <c r="AR1816" s="422"/>
      <c r="AS1816" s="361">
        <v>0.32258064516129031</v>
      </c>
      <c r="AT1816" s="426"/>
      <c r="AU1816" s="424"/>
      <c r="AV1816" s="361">
        <v>0.29376000000000002</v>
      </c>
      <c r="AW1816" s="425"/>
      <c r="AX1816" s="425"/>
      <c r="AY1816" s="425"/>
      <c r="AZ1816" s="361" t="str">
        <f>_xll.SRS1Splines.Functions25.Linear_Interp(V_NNG3A!$H$4:$H$12,V_NNG3A!$I$4:$I$12,BF1816)</f>
        <v>Error reading input X value(s): The value is not a number</v>
      </c>
      <c r="BA1816" s="361" t="e">
        <f>(AZ1816/V_NNG3A!$I$8)*100</f>
        <v>#VALUE!</v>
      </c>
      <c r="BB1816" s="353" t="str">
        <f>_xll.SRS1Splines.Functions25.Linear_Interp(V_NNG3A!$H$4:$H$12,V_NNG3A!$J$4:$J$12,BF1816)</f>
        <v>Error reading input X value(s): The value is not a number</v>
      </c>
      <c r="BC1816" s="353">
        <f>IFERROR((AZ1816-V_NNG3A!$J$20) / (V_NNG3A!$J$19-V_NNG3A!$J$20) * 100, 0)</f>
        <v>0</v>
      </c>
      <c r="BD1816" s="353">
        <v>1050</v>
      </c>
      <c r="BE1816" s="353">
        <v>1047</v>
      </c>
      <c r="BF1816" s="428"/>
      <c r="BG1816" s="361">
        <v>0.1032258064516129</v>
      </c>
      <c r="BH1816" s="426"/>
      <c r="BI1816" s="424"/>
      <c r="BJ1816" s="361">
        <v>0.83807999999999994</v>
      </c>
      <c r="BK1816" s="425"/>
      <c r="BL1816" s="425"/>
      <c r="BM1816" s="425">
        <f t="shared" si="30"/>
        <v>0</v>
      </c>
      <c r="BN1816" s="361" t="str">
        <f>_xll.SRS1Splines.Functions25.Linear_Interp(V_XNN1!$K$3:$K$8,V_XNN1!$L$3:$L$8,BT1816)</f>
        <v>Error reading input X value(s): The value is not a number</v>
      </c>
      <c r="BO1816" s="361" t="e">
        <f>(BN1816/V_XNN1!$L$7)*100</f>
        <v>#VALUE!</v>
      </c>
      <c r="BP1816" s="353" t="str">
        <f>_xll.SRS1Splines.Functions25.Linear_Interp(V_XNN1!$K$3:$K$8,V_XNN1!$M$3:$M$8,BT1816)</f>
        <v>Error reading input X value(s): The value is not a number</v>
      </c>
      <c r="BQ1816" s="353">
        <f>IFERROR((BN1816 - V_XNN1!$M$16) / (V_XNN1!$M$15- V_XNN1!$M$16) * 100, 0)</f>
        <v>0</v>
      </c>
      <c r="BR1816" s="353">
        <v>252</v>
      </c>
      <c r="BS1816" s="353">
        <v>249</v>
      </c>
      <c r="BT1816" s="428"/>
      <c r="BU1816" s="361">
        <v>0.13548387096774195</v>
      </c>
      <c r="BV1816" s="426"/>
      <c r="BW1816" s="424"/>
      <c r="BX1816" s="361">
        <v>0.22325759999999997</v>
      </c>
      <c r="BY1816" s="425"/>
      <c r="BZ1816" s="425"/>
      <c r="CA1816" s="425"/>
      <c r="CB1816" s="361" t="str">
        <f>_xll.SRS1Splines.Functions25.Linear_Interp(V_NSPC!$N$4:$N$67,V_NSPC!$P$4:$P$67,CI1816)</f>
        <v>Error reading input X value(s): The value is not a number</v>
      </c>
      <c r="CC1816" s="361" t="e">
        <f>(CB1816/V_NSPC!$T$5)*100</f>
        <v>#VALUE!</v>
      </c>
      <c r="CD1816" s="353" t="e">
        <f>CB1816-V_NSPC!$T$6</f>
        <v>#VALUE!</v>
      </c>
      <c r="CE1816" s="361">
        <f>IFERROR((CB1816 - V_NSPC!$T$6) / (V_NSPC!$T$5- V_NSPC!$T$6) * 100, 0)</f>
        <v>0</v>
      </c>
      <c r="CF1816" s="361">
        <v>995</v>
      </c>
      <c r="CG1816" s="361">
        <v>955</v>
      </c>
      <c r="CH1816" s="361"/>
      <c r="CI1816" s="429"/>
      <c r="CJ1816" s="361"/>
      <c r="CK1816" s="426"/>
      <c r="CL1816" s="424"/>
      <c r="CM1816" s="361">
        <v>0.22325759999999997</v>
      </c>
      <c r="CN1816" s="425"/>
      <c r="CO1816" s="425"/>
      <c r="CP1816" s="425"/>
      <c r="CQ1816" s="361" t="str">
        <f>_xll.SRS1Splines.Functions25.Linear_Interp(V_NSPC!$X$4:$X$46,V_NSPC!$Z$4:$Z$46,CX1816)</f>
        <v>Error reading input X value(s): The value is not a number</v>
      </c>
      <c r="CR1816" s="361" t="e">
        <f>(CQ1816/V_NSPC!$AD$5)*100</f>
        <v>#VALUE!</v>
      </c>
      <c r="CS1816" s="353" t="e">
        <f>CQ1816-V_NSPC!$AD$6</f>
        <v>#VALUE!</v>
      </c>
      <c r="CT1816" s="361">
        <f>IFERROR((CQ1816 - V_NSPC!$AD$6) / (V_NSPC!$AD$5- V_NSPC!$AD$6) * 100, 0)</f>
        <v>0</v>
      </c>
      <c r="CU1816" s="361">
        <v>909</v>
      </c>
      <c r="CV1816" s="361">
        <v>905</v>
      </c>
      <c r="CW1816" s="361"/>
      <c r="CX1816" s="429"/>
      <c r="CY1816" s="361">
        <v>0.5854838709677419</v>
      </c>
      <c r="CZ1816" s="426"/>
    </row>
    <row r="1817" spans="1:104">
      <c r="A1817" s="352">
        <v>46376</v>
      </c>
      <c r="B1817" s="430"/>
      <c r="C1817" s="420">
        <v>1.1180645161290321</v>
      </c>
      <c r="D1817" s="421"/>
      <c r="E1817" s="421"/>
      <c r="F1817" s="421"/>
      <c r="G1817" s="361" t="e">
        <f>_xll.SRS1Splines.Functions25.Linear_Interp(V_NEM!$R$687:$R$703,V_NEM!$T$687:$T$703,M1817)+_xll.SRS1Splines.Functions25.Linear_Interp(V_NEM!$AB$687:$AB$703,V_NEM!$AD$687:$AD$703,N1817)</f>
        <v>#VALUE!</v>
      </c>
      <c r="H1817" s="353" t="e">
        <f>(G1817/(V_NEM!$T$696+V_NEM!$AD$696))*100</f>
        <v>#VALUE!</v>
      </c>
      <c r="I1817" s="353" t="e">
        <f>G1817-(V_NEM!$T$694+V_NEM!$AD$694)</f>
        <v>#VALUE!</v>
      </c>
      <c r="J1817" s="353">
        <f>((IFERROR((_xll.SRS1Splines.Functions25.Linear_Interp(V_NEM!$R$687:$R$703,V_NEM!$T$687:$T$703,M1817) - V_NEM!$X$689) / (V_NEM!$X$688- V_NEM!$X$689) * 100, 0))+(IFERROR((_xll.SRS1Splines.Functions25.Linear_Interp(V_NEM!$AB$687:$AB$703,V_NEM!$AD$687:$AD$703,N1817) - V_NEM!$AH$689) / (V_NEM!$AH$688- V_NEM!$AH$689) * 100, 0)))/2</f>
        <v>0</v>
      </c>
      <c r="K1817" s="353">
        <v>784.3</v>
      </c>
      <c r="L1817" s="353">
        <v>781.8</v>
      </c>
      <c r="M1817" s="422"/>
      <c r="N1817" s="422"/>
      <c r="O1817" s="361">
        <v>0.7578841290322581</v>
      </c>
      <c r="P1817" s="423"/>
      <c r="Q1817" s="424"/>
      <c r="R1817" s="361">
        <v>1.4341935483870969</v>
      </c>
      <c r="S1817" s="425"/>
      <c r="T1817" s="425"/>
      <c r="U1817" s="425"/>
      <c r="V1817" s="361" t="str">
        <f>_xll.SRS1Splines.Functions25.Linear_Interp(V_NK3!$P$8:$P$32,V_NK3!$R$8:$R$32,AC1817)</f>
        <v>Error reading input X value(s): The value is not a number</v>
      </c>
      <c r="W1817" s="361" t="e">
        <f>(V1817/V_NK3!$R$28)*100</f>
        <v>#VALUE!</v>
      </c>
      <c r="X1817" s="353" t="e">
        <f>V1817-V_NK3!$R$8</f>
        <v>#VALUE!</v>
      </c>
      <c r="Y1817" s="353">
        <f>IFERROR((V1817 - V_NK3!$V$10) / (V_NK3!$V$9- V_NK3!$V$10) * 100, 0)</f>
        <v>0</v>
      </c>
      <c r="Z1817" s="353">
        <v>541.79999999999995</v>
      </c>
      <c r="AA1817" s="353">
        <v>521</v>
      </c>
      <c r="AB1817" s="361">
        <v>529.10553272462471</v>
      </c>
      <c r="AC1817" s="422"/>
      <c r="AD1817" s="353">
        <v>0.26870967741935486</v>
      </c>
      <c r="AE1817" s="426"/>
      <c r="AF1817" s="427"/>
      <c r="AG1817" s="361">
        <v>0.28161290322580645</v>
      </c>
      <c r="AH1817" s="425"/>
      <c r="AI1817" s="425"/>
      <c r="AJ1817" s="425"/>
      <c r="AK1817" s="361" t="str">
        <f>_xll.SRS1Splines.Functions25.Linear_Interp(V_NK2!$R$10:$R$21,V_NK2!$T$10:$T$21,AR1817)</f>
        <v>Error reading input X value(s): The value is not a number</v>
      </c>
      <c r="AL1817" s="361" t="e">
        <f>(AK1817/V_NK2!$T$18)*100</f>
        <v>#VALUE!</v>
      </c>
      <c r="AM1817" s="353" t="e">
        <f>AK1817-V_NK2!$T$11</f>
        <v>#VALUE!</v>
      </c>
      <c r="AN1817" s="353">
        <f>IFERROR((AK1817 - V_NK2!$X$12) / (V_NK2!$X$11- V_NK2!$X$12) * 100, 0)</f>
        <v>0</v>
      </c>
      <c r="AO1817" s="353">
        <v>427</v>
      </c>
      <c r="AP1817" s="353">
        <v>420</v>
      </c>
      <c r="AQ1817" s="353"/>
      <c r="AR1817" s="422"/>
      <c r="AS1817" s="361">
        <v>0.32258064516129031</v>
      </c>
      <c r="AT1817" s="426"/>
      <c r="AU1817" s="424"/>
      <c r="AV1817" s="361">
        <v>0.29376000000000002</v>
      </c>
      <c r="AW1817" s="425"/>
      <c r="AX1817" s="425"/>
      <c r="AY1817" s="425"/>
      <c r="AZ1817" s="361" t="str">
        <f>_xll.SRS1Splines.Functions25.Linear_Interp(V_NNG3A!$H$4:$H$12,V_NNG3A!$I$4:$I$12,BF1817)</f>
        <v>Error reading input X value(s): The value is not a number</v>
      </c>
      <c r="BA1817" s="361" t="e">
        <f>(AZ1817/V_NNG3A!$I$8)*100</f>
        <v>#VALUE!</v>
      </c>
      <c r="BB1817" s="353" t="str">
        <f>_xll.SRS1Splines.Functions25.Linear_Interp(V_NNG3A!$H$4:$H$12,V_NNG3A!$J$4:$J$12,BF1817)</f>
        <v>Error reading input X value(s): The value is not a number</v>
      </c>
      <c r="BC1817" s="353">
        <f>IFERROR((AZ1817-V_NNG3A!$J$20) / (V_NNG3A!$J$19-V_NNG3A!$J$20) * 100, 0)</f>
        <v>0</v>
      </c>
      <c r="BD1817" s="353">
        <v>1050</v>
      </c>
      <c r="BE1817" s="353">
        <v>1047</v>
      </c>
      <c r="BF1817" s="428"/>
      <c r="BG1817" s="361">
        <v>0.1032258064516129</v>
      </c>
      <c r="BH1817" s="426"/>
      <c r="BI1817" s="424"/>
      <c r="BJ1817" s="361">
        <v>0.83807999999999994</v>
      </c>
      <c r="BK1817" s="425"/>
      <c r="BL1817" s="425"/>
      <c r="BM1817" s="425">
        <f t="shared" si="30"/>
        <v>0</v>
      </c>
      <c r="BN1817" s="361" t="str">
        <f>_xll.SRS1Splines.Functions25.Linear_Interp(V_XNN1!$K$3:$K$8,V_XNN1!$L$3:$L$8,BT1817)</f>
        <v>Error reading input X value(s): The value is not a number</v>
      </c>
      <c r="BO1817" s="361" t="e">
        <f>(BN1817/V_XNN1!$L$7)*100</f>
        <v>#VALUE!</v>
      </c>
      <c r="BP1817" s="353" t="str">
        <f>_xll.SRS1Splines.Functions25.Linear_Interp(V_XNN1!$K$3:$K$8,V_XNN1!$M$3:$M$8,BT1817)</f>
        <v>Error reading input X value(s): The value is not a number</v>
      </c>
      <c r="BQ1817" s="353">
        <f>IFERROR((BN1817 - V_XNN1!$M$16) / (V_XNN1!$M$15- V_XNN1!$M$16) * 100, 0)</f>
        <v>0</v>
      </c>
      <c r="BR1817" s="353">
        <v>252</v>
      </c>
      <c r="BS1817" s="353">
        <v>249</v>
      </c>
      <c r="BT1817" s="428"/>
      <c r="BU1817" s="361">
        <v>0.13548387096774195</v>
      </c>
      <c r="BV1817" s="426"/>
      <c r="BW1817" s="424"/>
      <c r="BX1817" s="361">
        <v>0.22325759999999997</v>
      </c>
      <c r="BY1817" s="425"/>
      <c r="BZ1817" s="425"/>
      <c r="CA1817" s="425"/>
      <c r="CB1817" s="361" t="str">
        <f>_xll.SRS1Splines.Functions25.Linear_Interp(V_NSPC!$N$4:$N$67,V_NSPC!$P$4:$P$67,CI1817)</f>
        <v>Error reading input X value(s): The value is not a number</v>
      </c>
      <c r="CC1817" s="361" t="e">
        <f>(CB1817/V_NSPC!$T$5)*100</f>
        <v>#VALUE!</v>
      </c>
      <c r="CD1817" s="353" t="e">
        <f>CB1817-V_NSPC!$T$6</f>
        <v>#VALUE!</v>
      </c>
      <c r="CE1817" s="361">
        <f>IFERROR((CB1817 - V_NSPC!$T$6) / (V_NSPC!$T$5- V_NSPC!$T$6) * 100, 0)</f>
        <v>0</v>
      </c>
      <c r="CF1817" s="361">
        <v>995</v>
      </c>
      <c r="CG1817" s="361">
        <v>955</v>
      </c>
      <c r="CH1817" s="361"/>
      <c r="CI1817" s="429"/>
      <c r="CJ1817" s="361"/>
      <c r="CK1817" s="426"/>
      <c r="CL1817" s="424"/>
      <c r="CM1817" s="361">
        <v>0.22325759999999997</v>
      </c>
      <c r="CN1817" s="425"/>
      <c r="CO1817" s="425"/>
      <c r="CP1817" s="425"/>
      <c r="CQ1817" s="361" t="str">
        <f>_xll.SRS1Splines.Functions25.Linear_Interp(V_NSPC!$X$4:$X$46,V_NSPC!$Z$4:$Z$46,CX1817)</f>
        <v>Error reading input X value(s): The value is not a number</v>
      </c>
      <c r="CR1817" s="361" t="e">
        <f>(CQ1817/V_NSPC!$AD$5)*100</f>
        <v>#VALUE!</v>
      </c>
      <c r="CS1817" s="353" t="e">
        <f>CQ1817-V_NSPC!$AD$6</f>
        <v>#VALUE!</v>
      </c>
      <c r="CT1817" s="361">
        <f>IFERROR((CQ1817 - V_NSPC!$AD$6) / (V_NSPC!$AD$5- V_NSPC!$AD$6) * 100, 0)</f>
        <v>0</v>
      </c>
      <c r="CU1817" s="361">
        <v>909</v>
      </c>
      <c r="CV1817" s="361">
        <v>905</v>
      </c>
      <c r="CW1817" s="361"/>
      <c r="CX1817" s="429"/>
      <c r="CY1817" s="361">
        <v>0.5854838709677419</v>
      </c>
      <c r="CZ1817" s="426"/>
    </row>
    <row r="1818" spans="1:104">
      <c r="A1818" s="352">
        <v>46377</v>
      </c>
      <c r="B1818" s="430"/>
      <c r="C1818" s="420">
        <v>1.1180645161290321</v>
      </c>
      <c r="D1818" s="421"/>
      <c r="E1818" s="421"/>
      <c r="F1818" s="421"/>
      <c r="G1818" s="361" t="e">
        <f>_xll.SRS1Splines.Functions25.Linear_Interp(V_NEM!$R$687:$R$703,V_NEM!$T$687:$T$703,M1818)+_xll.SRS1Splines.Functions25.Linear_Interp(V_NEM!$AB$687:$AB$703,V_NEM!$AD$687:$AD$703,N1818)</f>
        <v>#VALUE!</v>
      </c>
      <c r="H1818" s="353" t="e">
        <f>(G1818/(V_NEM!$T$696+V_NEM!$AD$696))*100</f>
        <v>#VALUE!</v>
      </c>
      <c r="I1818" s="353" t="e">
        <f>G1818-(V_NEM!$T$694+V_NEM!$AD$694)</f>
        <v>#VALUE!</v>
      </c>
      <c r="J1818" s="353">
        <f>((IFERROR((_xll.SRS1Splines.Functions25.Linear_Interp(V_NEM!$R$687:$R$703,V_NEM!$T$687:$T$703,M1818) - V_NEM!$X$689) / (V_NEM!$X$688- V_NEM!$X$689) * 100, 0))+(IFERROR((_xll.SRS1Splines.Functions25.Linear_Interp(V_NEM!$AB$687:$AB$703,V_NEM!$AD$687:$AD$703,N1818) - V_NEM!$AH$689) / (V_NEM!$AH$688- V_NEM!$AH$689) * 100, 0)))/2</f>
        <v>0</v>
      </c>
      <c r="K1818" s="353">
        <v>784.3</v>
      </c>
      <c r="L1818" s="353">
        <v>781.8</v>
      </c>
      <c r="M1818" s="422"/>
      <c r="N1818" s="422"/>
      <c r="O1818" s="361">
        <v>0.7578841290322581</v>
      </c>
      <c r="P1818" s="423"/>
      <c r="Q1818" s="424"/>
      <c r="R1818" s="361">
        <v>1.4341935483870969</v>
      </c>
      <c r="S1818" s="425"/>
      <c r="T1818" s="425"/>
      <c r="U1818" s="425"/>
      <c r="V1818" s="361" t="str">
        <f>_xll.SRS1Splines.Functions25.Linear_Interp(V_NK3!$P$8:$P$32,V_NK3!$R$8:$R$32,AC1818)</f>
        <v>Error reading input X value(s): The value is not a number</v>
      </c>
      <c r="W1818" s="361" t="e">
        <f>(V1818/V_NK3!$R$28)*100</f>
        <v>#VALUE!</v>
      </c>
      <c r="X1818" s="353" t="e">
        <f>V1818-V_NK3!$R$8</f>
        <v>#VALUE!</v>
      </c>
      <c r="Y1818" s="353">
        <f>IFERROR((V1818 - V_NK3!$V$10) / (V_NK3!$V$9- V_NK3!$V$10) * 100, 0)</f>
        <v>0</v>
      </c>
      <c r="Z1818" s="353">
        <v>541.79999999999995</v>
      </c>
      <c r="AA1818" s="353">
        <v>521</v>
      </c>
      <c r="AB1818" s="361">
        <v>529.10553272462471</v>
      </c>
      <c r="AC1818" s="422"/>
      <c r="AD1818" s="353">
        <v>0.26870967741935486</v>
      </c>
      <c r="AE1818" s="426"/>
      <c r="AF1818" s="427"/>
      <c r="AG1818" s="361">
        <v>0.28161290322580645</v>
      </c>
      <c r="AH1818" s="425"/>
      <c r="AI1818" s="425"/>
      <c r="AJ1818" s="425"/>
      <c r="AK1818" s="361" t="str">
        <f>_xll.SRS1Splines.Functions25.Linear_Interp(V_NK2!$R$10:$R$21,V_NK2!$T$10:$T$21,AR1818)</f>
        <v>Error reading input X value(s): The value is not a number</v>
      </c>
      <c r="AL1818" s="361" t="e">
        <f>(AK1818/V_NK2!$T$18)*100</f>
        <v>#VALUE!</v>
      </c>
      <c r="AM1818" s="353" t="e">
        <f>AK1818-V_NK2!$T$11</f>
        <v>#VALUE!</v>
      </c>
      <c r="AN1818" s="353">
        <f>IFERROR((AK1818 - V_NK2!$X$12) / (V_NK2!$X$11- V_NK2!$X$12) * 100, 0)</f>
        <v>0</v>
      </c>
      <c r="AO1818" s="353">
        <v>427</v>
      </c>
      <c r="AP1818" s="353">
        <v>420</v>
      </c>
      <c r="AQ1818" s="353"/>
      <c r="AR1818" s="422"/>
      <c r="AS1818" s="361">
        <v>0.32258064516129031</v>
      </c>
      <c r="AT1818" s="426"/>
      <c r="AU1818" s="424"/>
      <c r="AV1818" s="361">
        <v>0.29376000000000002</v>
      </c>
      <c r="AW1818" s="425"/>
      <c r="AX1818" s="425"/>
      <c r="AY1818" s="425"/>
      <c r="AZ1818" s="361" t="str">
        <f>_xll.SRS1Splines.Functions25.Linear_Interp(V_NNG3A!$H$4:$H$12,V_NNG3A!$I$4:$I$12,BF1818)</f>
        <v>Error reading input X value(s): The value is not a number</v>
      </c>
      <c r="BA1818" s="361" t="e">
        <f>(AZ1818/V_NNG3A!$I$8)*100</f>
        <v>#VALUE!</v>
      </c>
      <c r="BB1818" s="353" t="str">
        <f>_xll.SRS1Splines.Functions25.Linear_Interp(V_NNG3A!$H$4:$H$12,V_NNG3A!$J$4:$J$12,BF1818)</f>
        <v>Error reading input X value(s): The value is not a number</v>
      </c>
      <c r="BC1818" s="353">
        <f>IFERROR((AZ1818-V_NNG3A!$J$20) / (V_NNG3A!$J$19-V_NNG3A!$J$20) * 100, 0)</f>
        <v>0</v>
      </c>
      <c r="BD1818" s="353">
        <v>1050</v>
      </c>
      <c r="BE1818" s="353">
        <v>1047</v>
      </c>
      <c r="BF1818" s="428"/>
      <c r="BG1818" s="361">
        <v>0.1032258064516129</v>
      </c>
      <c r="BH1818" s="426"/>
      <c r="BI1818" s="424"/>
      <c r="BJ1818" s="361">
        <v>0.83807999999999994</v>
      </c>
      <c r="BK1818" s="425"/>
      <c r="BL1818" s="425"/>
      <c r="BM1818" s="425">
        <f t="shared" si="30"/>
        <v>0</v>
      </c>
      <c r="BN1818" s="361" t="str">
        <f>_xll.SRS1Splines.Functions25.Linear_Interp(V_XNN1!$K$3:$K$8,V_XNN1!$L$3:$L$8,BT1818)</f>
        <v>Error reading input X value(s): The value is not a number</v>
      </c>
      <c r="BO1818" s="361" t="e">
        <f>(BN1818/V_XNN1!$L$7)*100</f>
        <v>#VALUE!</v>
      </c>
      <c r="BP1818" s="353" t="str">
        <f>_xll.SRS1Splines.Functions25.Linear_Interp(V_XNN1!$K$3:$K$8,V_XNN1!$M$3:$M$8,BT1818)</f>
        <v>Error reading input X value(s): The value is not a number</v>
      </c>
      <c r="BQ1818" s="353">
        <f>IFERROR((BN1818 - V_XNN1!$M$16) / (V_XNN1!$M$15- V_XNN1!$M$16) * 100, 0)</f>
        <v>0</v>
      </c>
      <c r="BR1818" s="353">
        <v>252</v>
      </c>
      <c r="BS1818" s="353">
        <v>249</v>
      </c>
      <c r="BT1818" s="428"/>
      <c r="BU1818" s="361">
        <v>0.13548387096774195</v>
      </c>
      <c r="BV1818" s="426"/>
      <c r="BW1818" s="424"/>
      <c r="BX1818" s="361">
        <v>0.22325759999999997</v>
      </c>
      <c r="BY1818" s="425"/>
      <c r="BZ1818" s="425"/>
      <c r="CA1818" s="425"/>
      <c r="CB1818" s="361" t="str">
        <f>_xll.SRS1Splines.Functions25.Linear_Interp(V_NSPC!$N$4:$N$67,V_NSPC!$P$4:$P$67,CI1818)</f>
        <v>Error reading input X value(s): The value is not a number</v>
      </c>
      <c r="CC1818" s="361" t="e">
        <f>(CB1818/V_NSPC!$T$5)*100</f>
        <v>#VALUE!</v>
      </c>
      <c r="CD1818" s="353" t="e">
        <f>CB1818-V_NSPC!$T$6</f>
        <v>#VALUE!</v>
      </c>
      <c r="CE1818" s="361">
        <f>IFERROR((CB1818 - V_NSPC!$T$6) / (V_NSPC!$T$5- V_NSPC!$T$6) * 100, 0)</f>
        <v>0</v>
      </c>
      <c r="CF1818" s="361">
        <v>995</v>
      </c>
      <c r="CG1818" s="361">
        <v>955</v>
      </c>
      <c r="CH1818" s="361"/>
      <c r="CI1818" s="429"/>
      <c r="CJ1818" s="361"/>
      <c r="CK1818" s="426"/>
      <c r="CL1818" s="424"/>
      <c r="CM1818" s="361">
        <v>0.22325759999999997</v>
      </c>
      <c r="CN1818" s="425"/>
      <c r="CO1818" s="425"/>
      <c r="CP1818" s="425"/>
      <c r="CQ1818" s="361" t="str">
        <f>_xll.SRS1Splines.Functions25.Linear_Interp(V_NSPC!$X$4:$X$46,V_NSPC!$Z$4:$Z$46,CX1818)</f>
        <v>Error reading input X value(s): The value is not a number</v>
      </c>
      <c r="CR1818" s="361" t="e">
        <f>(CQ1818/V_NSPC!$AD$5)*100</f>
        <v>#VALUE!</v>
      </c>
      <c r="CS1818" s="353" t="e">
        <f>CQ1818-V_NSPC!$AD$6</f>
        <v>#VALUE!</v>
      </c>
      <c r="CT1818" s="361">
        <f>IFERROR((CQ1818 - V_NSPC!$AD$6) / (V_NSPC!$AD$5- V_NSPC!$AD$6) * 100, 0)</f>
        <v>0</v>
      </c>
      <c r="CU1818" s="361">
        <v>909</v>
      </c>
      <c r="CV1818" s="361">
        <v>905</v>
      </c>
      <c r="CW1818" s="361"/>
      <c r="CX1818" s="429"/>
      <c r="CY1818" s="361">
        <v>0.5854838709677419</v>
      </c>
      <c r="CZ1818" s="426"/>
    </row>
    <row r="1819" spans="1:104">
      <c r="A1819" s="352">
        <v>46378</v>
      </c>
      <c r="B1819" s="430"/>
      <c r="C1819" s="420">
        <v>1.1180645161290321</v>
      </c>
      <c r="D1819" s="421"/>
      <c r="E1819" s="421"/>
      <c r="F1819" s="421"/>
      <c r="G1819" s="361" t="e">
        <f>_xll.SRS1Splines.Functions25.Linear_Interp(V_NEM!$R$687:$R$703,V_NEM!$T$687:$T$703,M1819)+_xll.SRS1Splines.Functions25.Linear_Interp(V_NEM!$AB$687:$AB$703,V_NEM!$AD$687:$AD$703,N1819)</f>
        <v>#VALUE!</v>
      </c>
      <c r="H1819" s="353" t="e">
        <f>(G1819/(V_NEM!$T$696+V_NEM!$AD$696))*100</f>
        <v>#VALUE!</v>
      </c>
      <c r="I1819" s="353" t="e">
        <f>G1819-(V_NEM!$T$694+V_NEM!$AD$694)</f>
        <v>#VALUE!</v>
      </c>
      <c r="J1819" s="353">
        <f>((IFERROR((_xll.SRS1Splines.Functions25.Linear_Interp(V_NEM!$R$687:$R$703,V_NEM!$T$687:$T$703,M1819) - V_NEM!$X$689) / (V_NEM!$X$688- V_NEM!$X$689) * 100, 0))+(IFERROR((_xll.SRS1Splines.Functions25.Linear_Interp(V_NEM!$AB$687:$AB$703,V_NEM!$AD$687:$AD$703,N1819) - V_NEM!$AH$689) / (V_NEM!$AH$688- V_NEM!$AH$689) * 100, 0)))/2</f>
        <v>0</v>
      </c>
      <c r="K1819" s="353">
        <v>784.3</v>
      </c>
      <c r="L1819" s="353">
        <v>781.8</v>
      </c>
      <c r="M1819" s="422"/>
      <c r="N1819" s="422"/>
      <c r="O1819" s="361">
        <v>0.7578841290322581</v>
      </c>
      <c r="P1819" s="423"/>
      <c r="Q1819" s="424"/>
      <c r="R1819" s="361">
        <v>1.4341935483870969</v>
      </c>
      <c r="S1819" s="425"/>
      <c r="T1819" s="425"/>
      <c r="U1819" s="425"/>
      <c r="V1819" s="361" t="str">
        <f>_xll.SRS1Splines.Functions25.Linear_Interp(V_NK3!$P$8:$P$32,V_NK3!$R$8:$R$32,AC1819)</f>
        <v>Error reading input X value(s): The value is not a number</v>
      </c>
      <c r="W1819" s="361" t="e">
        <f>(V1819/V_NK3!$R$28)*100</f>
        <v>#VALUE!</v>
      </c>
      <c r="X1819" s="353" t="e">
        <f>V1819-V_NK3!$R$8</f>
        <v>#VALUE!</v>
      </c>
      <c r="Y1819" s="353">
        <f>IFERROR((V1819 - V_NK3!$V$10) / (V_NK3!$V$9- V_NK3!$V$10) * 100, 0)</f>
        <v>0</v>
      </c>
      <c r="Z1819" s="353">
        <v>541.79999999999995</v>
      </c>
      <c r="AA1819" s="353">
        <v>521</v>
      </c>
      <c r="AB1819" s="361">
        <v>529.10553272462471</v>
      </c>
      <c r="AC1819" s="422"/>
      <c r="AD1819" s="353">
        <v>0.26870967741935486</v>
      </c>
      <c r="AE1819" s="426"/>
      <c r="AF1819" s="427"/>
      <c r="AG1819" s="361">
        <v>0.28161290322580645</v>
      </c>
      <c r="AH1819" s="425"/>
      <c r="AI1819" s="425"/>
      <c r="AJ1819" s="425"/>
      <c r="AK1819" s="361" t="str">
        <f>_xll.SRS1Splines.Functions25.Linear_Interp(V_NK2!$R$10:$R$21,V_NK2!$T$10:$T$21,AR1819)</f>
        <v>Error reading input X value(s): The value is not a number</v>
      </c>
      <c r="AL1819" s="361" t="e">
        <f>(AK1819/V_NK2!$T$18)*100</f>
        <v>#VALUE!</v>
      </c>
      <c r="AM1819" s="353" t="e">
        <f>AK1819-V_NK2!$T$11</f>
        <v>#VALUE!</v>
      </c>
      <c r="AN1819" s="353">
        <f>IFERROR((AK1819 - V_NK2!$X$12) / (V_NK2!$X$11- V_NK2!$X$12) * 100, 0)</f>
        <v>0</v>
      </c>
      <c r="AO1819" s="353">
        <v>427</v>
      </c>
      <c r="AP1819" s="353">
        <v>420</v>
      </c>
      <c r="AQ1819" s="353"/>
      <c r="AR1819" s="422"/>
      <c r="AS1819" s="361">
        <v>0.32258064516129031</v>
      </c>
      <c r="AT1819" s="426"/>
      <c r="AU1819" s="424"/>
      <c r="AV1819" s="361">
        <v>0.29376000000000002</v>
      </c>
      <c r="AW1819" s="425"/>
      <c r="AX1819" s="425"/>
      <c r="AY1819" s="425"/>
      <c r="AZ1819" s="361" t="str">
        <f>_xll.SRS1Splines.Functions25.Linear_Interp(V_NNG3A!$H$4:$H$12,V_NNG3A!$I$4:$I$12,BF1819)</f>
        <v>Error reading input X value(s): The value is not a number</v>
      </c>
      <c r="BA1819" s="361" t="e">
        <f>(AZ1819/V_NNG3A!$I$8)*100</f>
        <v>#VALUE!</v>
      </c>
      <c r="BB1819" s="353" t="str">
        <f>_xll.SRS1Splines.Functions25.Linear_Interp(V_NNG3A!$H$4:$H$12,V_NNG3A!$J$4:$J$12,BF1819)</f>
        <v>Error reading input X value(s): The value is not a number</v>
      </c>
      <c r="BC1819" s="353">
        <f>IFERROR((AZ1819-V_NNG3A!$J$20) / (V_NNG3A!$J$19-V_NNG3A!$J$20) * 100, 0)</f>
        <v>0</v>
      </c>
      <c r="BD1819" s="353">
        <v>1050</v>
      </c>
      <c r="BE1819" s="353">
        <v>1047</v>
      </c>
      <c r="BF1819" s="428"/>
      <c r="BG1819" s="361">
        <v>0.1032258064516129</v>
      </c>
      <c r="BH1819" s="426"/>
      <c r="BI1819" s="424"/>
      <c r="BJ1819" s="361">
        <v>0.83807999999999994</v>
      </c>
      <c r="BK1819" s="425"/>
      <c r="BL1819" s="425"/>
      <c r="BM1819" s="425">
        <f t="shared" si="30"/>
        <v>0</v>
      </c>
      <c r="BN1819" s="361" t="str">
        <f>_xll.SRS1Splines.Functions25.Linear_Interp(V_XNN1!$K$3:$K$8,V_XNN1!$L$3:$L$8,BT1819)</f>
        <v>Error reading input X value(s): The value is not a number</v>
      </c>
      <c r="BO1819" s="361" t="e">
        <f>(BN1819/V_XNN1!$L$7)*100</f>
        <v>#VALUE!</v>
      </c>
      <c r="BP1819" s="353" t="str">
        <f>_xll.SRS1Splines.Functions25.Linear_Interp(V_XNN1!$K$3:$K$8,V_XNN1!$M$3:$M$8,BT1819)</f>
        <v>Error reading input X value(s): The value is not a number</v>
      </c>
      <c r="BQ1819" s="353">
        <f>IFERROR((BN1819 - V_XNN1!$M$16) / (V_XNN1!$M$15- V_XNN1!$M$16) * 100, 0)</f>
        <v>0</v>
      </c>
      <c r="BR1819" s="353">
        <v>252</v>
      </c>
      <c r="BS1819" s="353">
        <v>249</v>
      </c>
      <c r="BT1819" s="428"/>
      <c r="BU1819" s="361">
        <v>0.13548387096774195</v>
      </c>
      <c r="BV1819" s="426"/>
      <c r="BW1819" s="424"/>
      <c r="BX1819" s="361">
        <v>0.22325759999999997</v>
      </c>
      <c r="BY1819" s="425"/>
      <c r="BZ1819" s="425"/>
      <c r="CA1819" s="425"/>
      <c r="CB1819" s="361" t="str">
        <f>_xll.SRS1Splines.Functions25.Linear_Interp(V_NSPC!$N$4:$N$67,V_NSPC!$P$4:$P$67,CI1819)</f>
        <v>Error reading input X value(s): The value is not a number</v>
      </c>
      <c r="CC1819" s="361" t="e">
        <f>(CB1819/V_NSPC!$T$5)*100</f>
        <v>#VALUE!</v>
      </c>
      <c r="CD1819" s="353" t="e">
        <f>CB1819-V_NSPC!$T$6</f>
        <v>#VALUE!</v>
      </c>
      <c r="CE1819" s="361">
        <f>IFERROR((CB1819 - V_NSPC!$T$6) / (V_NSPC!$T$5- V_NSPC!$T$6) * 100, 0)</f>
        <v>0</v>
      </c>
      <c r="CF1819" s="361">
        <v>995</v>
      </c>
      <c r="CG1819" s="361">
        <v>955</v>
      </c>
      <c r="CH1819" s="361"/>
      <c r="CI1819" s="429"/>
      <c r="CJ1819" s="361"/>
      <c r="CK1819" s="426"/>
      <c r="CL1819" s="424"/>
      <c r="CM1819" s="361">
        <v>0.22325759999999997</v>
      </c>
      <c r="CN1819" s="425"/>
      <c r="CO1819" s="425"/>
      <c r="CP1819" s="425"/>
      <c r="CQ1819" s="361" t="str">
        <f>_xll.SRS1Splines.Functions25.Linear_Interp(V_NSPC!$X$4:$X$46,V_NSPC!$Z$4:$Z$46,CX1819)</f>
        <v>Error reading input X value(s): The value is not a number</v>
      </c>
      <c r="CR1819" s="361" t="e">
        <f>(CQ1819/V_NSPC!$AD$5)*100</f>
        <v>#VALUE!</v>
      </c>
      <c r="CS1819" s="353" t="e">
        <f>CQ1819-V_NSPC!$AD$6</f>
        <v>#VALUE!</v>
      </c>
      <c r="CT1819" s="361">
        <f>IFERROR((CQ1819 - V_NSPC!$AD$6) / (V_NSPC!$AD$5- V_NSPC!$AD$6) * 100, 0)</f>
        <v>0</v>
      </c>
      <c r="CU1819" s="361">
        <v>909</v>
      </c>
      <c r="CV1819" s="361">
        <v>905</v>
      </c>
      <c r="CW1819" s="361"/>
      <c r="CX1819" s="429"/>
      <c r="CY1819" s="361">
        <v>0.5854838709677419</v>
      </c>
      <c r="CZ1819" s="426"/>
    </row>
    <row r="1820" spans="1:104">
      <c r="A1820" s="352">
        <v>46379</v>
      </c>
      <c r="B1820" s="430"/>
      <c r="C1820" s="420">
        <v>1.1180645161290321</v>
      </c>
      <c r="D1820" s="421"/>
      <c r="E1820" s="421"/>
      <c r="F1820" s="421"/>
      <c r="G1820" s="361" t="e">
        <f>_xll.SRS1Splines.Functions25.Linear_Interp(V_NEM!$R$687:$R$703,V_NEM!$T$687:$T$703,M1820)+_xll.SRS1Splines.Functions25.Linear_Interp(V_NEM!$AB$687:$AB$703,V_NEM!$AD$687:$AD$703,N1820)</f>
        <v>#VALUE!</v>
      </c>
      <c r="H1820" s="353" t="e">
        <f>(G1820/(V_NEM!$T$696+V_NEM!$AD$696))*100</f>
        <v>#VALUE!</v>
      </c>
      <c r="I1820" s="353" t="e">
        <f>G1820-(V_NEM!$T$694+V_NEM!$AD$694)</f>
        <v>#VALUE!</v>
      </c>
      <c r="J1820" s="353">
        <f>((IFERROR((_xll.SRS1Splines.Functions25.Linear_Interp(V_NEM!$R$687:$R$703,V_NEM!$T$687:$T$703,M1820) - V_NEM!$X$689) / (V_NEM!$X$688- V_NEM!$X$689) * 100, 0))+(IFERROR((_xll.SRS1Splines.Functions25.Linear_Interp(V_NEM!$AB$687:$AB$703,V_NEM!$AD$687:$AD$703,N1820) - V_NEM!$AH$689) / (V_NEM!$AH$688- V_NEM!$AH$689) * 100, 0)))/2</f>
        <v>0</v>
      </c>
      <c r="K1820" s="353">
        <v>784.3</v>
      </c>
      <c r="L1820" s="353">
        <v>781.8</v>
      </c>
      <c r="M1820" s="422"/>
      <c r="N1820" s="422"/>
      <c r="O1820" s="361">
        <v>0.7578841290322581</v>
      </c>
      <c r="P1820" s="423"/>
      <c r="Q1820" s="424"/>
      <c r="R1820" s="361">
        <v>1.4341935483870969</v>
      </c>
      <c r="S1820" s="425"/>
      <c r="T1820" s="425"/>
      <c r="U1820" s="425"/>
      <c r="V1820" s="361" t="str">
        <f>_xll.SRS1Splines.Functions25.Linear_Interp(V_NK3!$P$8:$P$32,V_NK3!$R$8:$R$32,AC1820)</f>
        <v>Error reading input X value(s): The value is not a number</v>
      </c>
      <c r="W1820" s="361" t="e">
        <f>(V1820/V_NK3!$R$28)*100</f>
        <v>#VALUE!</v>
      </c>
      <c r="X1820" s="353" t="e">
        <f>V1820-V_NK3!$R$8</f>
        <v>#VALUE!</v>
      </c>
      <c r="Y1820" s="353">
        <f>IFERROR((V1820 - V_NK3!$V$10) / (V_NK3!$V$9- V_NK3!$V$10) * 100, 0)</f>
        <v>0</v>
      </c>
      <c r="Z1820" s="353">
        <v>541.79999999999995</v>
      </c>
      <c r="AA1820" s="353">
        <v>521</v>
      </c>
      <c r="AB1820" s="361">
        <v>529.10553272462471</v>
      </c>
      <c r="AC1820" s="422"/>
      <c r="AD1820" s="353">
        <v>0.26870967741935486</v>
      </c>
      <c r="AE1820" s="426"/>
      <c r="AF1820" s="427"/>
      <c r="AG1820" s="361">
        <v>0.28161290322580645</v>
      </c>
      <c r="AH1820" s="425"/>
      <c r="AI1820" s="425"/>
      <c r="AJ1820" s="425"/>
      <c r="AK1820" s="361" t="str">
        <f>_xll.SRS1Splines.Functions25.Linear_Interp(V_NK2!$R$10:$R$21,V_NK2!$T$10:$T$21,AR1820)</f>
        <v>Error reading input X value(s): The value is not a number</v>
      </c>
      <c r="AL1820" s="361" t="e">
        <f>(AK1820/V_NK2!$T$18)*100</f>
        <v>#VALUE!</v>
      </c>
      <c r="AM1820" s="353" t="e">
        <f>AK1820-V_NK2!$T$11</f>
        <v>#VALUE!</v>
      </c>
      <c r="AN1820" s="353">
        <f>IFERROR((AK1820 - V_NK2!$X$12) / (V_NK2!$X$11- V_NK2!$X$12) * 100, 0)</f>
        <v>0</v>
      </c>
      <c r="AO1820" s="353">
        <v>427</v>
      </c>
      <c r="AP1820" s="353">
        <v>420</v>
      </c>
      <c r="AQ1820" s="353"/>
      <c r="AR1820" s="422"/>
      <c r="AS1820" s="361">
        <v>0.32258064516129031</v>
      </c>
      <c r="AT1820" s="426"/>
      <c r="AU1820" s="424"/>
      <c r="AV1820" s="361">
        <v>0.29376000000000002</v>
      </c>
      <c r="AW1820" s="425"/>
      <c r="AX1820" s="425"/>
      <c r="AY1820" s="425"/>
      <c r="AZ1820" s="361" t="str">
        <f>_xll.SRS1Splines.Functions25.Linear_Interp(V_NNG3A!$H$4:$H$12,V_NNG3A!$I$4:$I$12,BF1820)</f>
        <v>Error reading input X value(s): The value is not a number</v>
      </c>
      <c r="BA1820" s="361" t="e">
        <f>(AZ1820/V_NNG3A!$I$8)*100</f>
        <v>#VALUE!</v>
      </c>
      <c r="BB1820" s="353" t="str">
        <f>_xll.SRS1Splines.Functions25.Linear_Interp(V_NNG3A!$H$4:$H$12,V_NNG3A!$J$4:$J$12,BF1820)</f>
        <v>Error reading input X value(s): The value is not a number</v>
      </c>
      <c r="BC1820" s="353">
        <f>IFERROR((AZ1820-V_NNG3A!$J$20) / (V_NNG3A!$J$19-V_NNG3A!$J$20) * 100, 0)</f>
        <v>0</v>
      </c>
      <c r="BD1820" s="353">
        <v>1050</v>
      </c>
      <c r="BE1820" s="353">
        <v>1047</v>
      </c>
      <c r="BF1820" s="428"/>
      <c r="BG1820" s="361">
        <v>0.1032258064516129</v>
      </c>
      <c r="BH1820" s="426"/>
      <c r="BI1820" s="424"/>
      <c r="BJ1820" s="361">
        <v>0.83807999999999994</v>
      </c>
      <c r="BK1820" s="425"/>
      <c r="BL1820" s="425"/>
      <c r="BM1820" s="425">
        <f t="shared" si="30"/>
        <v>0</v>
      </c>
      <c r="BN1820" s="361" t="str">
        <f>_xll.SRS1Splines.Functions25.Linear_Interp(V_XNN1!$K$3:$K$8,V_XNN1!$L$3:$L$8,BT1820)</f>
        <v>Error reading input X value(s): The value is not a number</v>
      </c>
      <c r="BO1820" s="361" t="e">
        <f>(BN1820/V_XNN1!$L$7)*100</f>
        <v>#VALUE!</v>
      </c>
      <c r="BP1820" s="353" t="str">
        <f>_xll.SRS1Splines.Functions25.Linear_Interp(V_XNN1!$K$3:$K$8,V_XNN1!$M$3:$M$8,BT1820)</f>
        <v>Error reading input X value(s): The value is not a number</v>
      </c>
      <c r="BQ1820" s="353">
        <f>IFERROR((BN1820 - V_XNN1!$M$16) / (V_XNN1!$M$15- V_XNN1!$M$16) * 100, 0)</f>
        <v>0</v>
      </c>
      <c r="BR1820" s="353">
        <v>252</v>
      </c>
      <c r="BS1820" s="353">
        <v>249</v>
      </c>
      <c r="BT1820" s="428"/>
      <c r="BU1820" s="361">
        <v>0.13548387096774195</v>
      </c>
      <c r="BV1820" s="426"/>
      <c r="BW1820" s="424"/>
      <c r="BX1820" s="361">
        <v>0.22325759999999997</v>
      </c>
      <c r="BY1820" s="425"/>
      <c r="BZ1820" s="425"/>
      <c r="CA1820" s="425"/>
      <c r="CB1820" s="361" t="str">
        <f>_xll.SRS1Splines.Functions25.Linear_Interp(V_NSPC!$N$4:$N$67,V_NSPC!$P$4:$P$67,CI1820)</f>
        <v>Error reading input X value(s): The value is not a number</v>
      </c>
      <c r="CC1820" s="361" t="e">
        <f>(CB1820/V_NSPC!$T$5)*100</f>
        <v>#VALUE!</v>
      </c>
      <c r="CD1820" s="353" t="e">
        <f>CB1820-V_NSPC!$T$6</f>
        <v>#VALUE!</v>
      </c>
      <c r="CE1820" s="361">
        <f>IFERROR((CB1820 - V_NSPC!$T$6) / (V_NSPC!$T$5- V_NSPC!$T$6) * 100, 0)</f>
        <v>0</v>
      </c>
      <c r="CF1820" s="361">
        <v>995</v>
      </c>
      <c r="CG1820" s="361">
        <v>955</v>
      </c>
      <c r="CH1820" s="361"/>
      <c r="CI1820" s="429"/>
      <c r="CJ1820" s="361"/>
      <c r="CK1820" s="426"/>
      <c r="CL1820" s="424"/>
      <c r="CM1820" s="361">
        <v>0.22325759999999997</v>
      </c>
      <c r="CN1820" s="425"/>
      <c r="CO1820" s="425"/>
      <c r="CP1820" s="425"/>
      <c r="CQ1820" s="361" t="str">
        <f>_xll.SRS1Splines.Functions25.Linear_Interp(V_NSPC!$X$4:$X$46,V_NSPC!$Z$4:$Z$46,CX1820)</f>
        <v>Error reading input X value(s): The value is not a number</v>
      </c>
      <c r="CR1820" s="361" t="e">
        <f>(CQ1820/V_NSPC!$AD$5)*100</f>
        <v>#VALUE!</v>
      </c>
      <c r="CS1820" s="353" t="e">
        <f>CQ1820-V_NSPC!$AD$6</f>
        <v>#VALUE!</v>
      </c>
      <c r="CT1820" s="361">
        <f>IFERROR((CQ1820 - V_NSPC!$AD$6) / (V_NSPC!$AD$5- V_NSPC!$AD$6) * 100, 0)</f>
        <v>0</v>
      </c>
      <c r="CU1820" s="361">
        <v>909</v>
      </c>
      <c r="CV1820" s="361">
        <v>905</v>
      </c>
      <c r="CW1820" s="361"/>
      <c r="CX1820" s="429"/>
      <c r="CY1820" s="361">
        <v>0.5854838709677419</v>
      </c>
      <c r="CZ1820" s="426"/>
    </row>
    <row r="1821" spans="1:104">
      <c r="A1821" s="352">
        <v>46380</v>
      </c>
      <c r="B1821" s="430"/>
      <c r="C1821" s="420">
        <v>1.1180645161290321</v>
      </c>
      <c r="D1821" s="421"/>
      <c r="E1821" s="421"/>
      <c r="F1821" s="421"/>
      <c r="G1821" s="361" t="e">
        <f>_xll.SRS1Splines.Functions25.Linear_Interp(V_NEM!$R$687:$R$703,V_NEM!$T$687:$T$703,M1821)+_xll.SRS1Splines.Functions25.Linear_Interp(V_NEM!$AB$687:$AB$703,V_NEM!$AD$687:$AD$703,N1821)</f>
        <v>#VALUE!</v>
      </c>
      <c r="H1821" s="353" t="e">
        <f>(G1821/(V_NEM!$T$696+V_NEM!$AD$696))*100</f>
        <v>#VALUE!</v>
      </c>
      <c r="I1821" s="353" t="e">
        <f>G1821-(V_NEM!$T$694+V_NEM!$AD$694)</f>
        <v>#VALUE!</v>
      </c>
      <c r="J1821" s="353">
        <f>((IFERROR((_xll.SRS1Splines.Functions25.Linear_Interp(V_NEM!$R$687:$R$703,V_NEM!$T$687:$T$703,M1821) - V_NEM!$X$689) / (V_NEM!$X$688- V_NEM!$X$689) * 100, 0))+(IFERROR((_xll.SRS1Splines.Functions25.Linear_Interp(V_NEM!$AB$687:$AB$703,V_NEM!$AD$687:$AD$703,N1821) - V_NEM!$AH$689) / (V_NEM!$AH$688- V_NEM!$AH$689) * 100, 0)))/2</f>
        <v>0</v>
      </c>
      <c r="K1821" s="353">
        <v>784.3</v>
      </c>
      <c r="L1821" s="353">
        <v>781.8</v>
      </c>
      <c r="M1821" s="422"/>
      <c r="N1821" s="422"/>
      <c r="O1821" s="361">
        <v>0.7578841290322581</v>
      </c>
      <c r="P1821" s="423"/>
      <c r="Q1821" s="424"/>
      <c r="R1821" s="361">
        <v>1.4341935483870969</v>
      </c>
      <c r="S1821" s="425"/>
      <c r="T1821" s="425"/>
      <c r="U1821" s="425"/>
      <c r="V1821" s="361" t="str">
        <f>_xll.SRS1Splines.Functions25.Linear_Interp(V_NK3!$P$8:$P$32,V_NK3!$R$8:$R$32,AC1821)</f>
        <v>Error reading input X value(s): The value is not a number</v>
      </c>
      <c r="W1821" s="361" t="e">
        <f>(V1821/V_NK3!$R$28)*100</f>
        <v>#VALUE!</v>
      </c>
      <c r="X1821" s="353" t="e">
        <f>V1821-V_NK3!$R$8</f>
        <v>#VALUE!</v>
      </c>
      <c r="Y1821" s="353">
        <f>IFERROR((V1821 - V_NK3!$V$10) / (V_NK3!$V$9- V_NK3!$V$10) * 100, 0)</f>
        <v>0</v>
      </c>
      <c r="Z1821" s="353">
        <v>541.79999999999995</v>
      </c>
      <c r="AA1821" s="353">
        <v>521</v>
      </c>
      <c r="AB1821" s="361">
        <v>529.10553272462471</v>
      </c>
      <c r="AC1821" s="422"/>
      <c r="AD1821" s="353">
        <v>0.26870967741935486</v>
      </c>
      <c r="AE1821" s="426"/>
      <c r="AF1821" s="427"/>
      <c r="AG1821" s="361">
        <v>0.28161290322580645</v>
      </c>
      <c r="AH1821" s="425"/>
      <c r="AI1821" s="425"/>
      <c r="AJ1821" s="425"/>
      <c r="AK1821" s="361" t="str">
        <f>_xll.SRS1Splines.Functions25.Linear_Interp(V_NK2!$R$10:$R$21,V_NK2!$T$10:$T$21,AR1821)</f>
        <v>Error reading input X value(s): The value is not a number</v>
      </c>
      <c r="AL1821" s="361" t="e">
        <f>(AK1821/V_NK2!$T$18)*100</f>
        <v>#VALUE!</v>
      </c>
      <c r="AM1821" s="353" t="e">
        <f>AK1821-V_NK2!$T$11</f>
        <v>#VALUE!</v>
      </c>
      <c r="AN1821" s="353">
        <f>IFERROR((AK1821 - V_NK2!$X$12) / (V_NK2!$X$11- V_NK2!$X$12) * 100, 0)</f>
        <v>0</v>
      </c>
      <c r="AO1821" s="353">
        <v>427</v>
      </c>
      <c r="AP1821" s="353">
        <v>420</v>
      </c>
      <c r="AQ1821" s="353"/>
      <c r="AR1821" s="422"/>
      <c r="AS1821" s="361">
        <v>0.32258064516129031</v>
      </c>
      <c r="AT1821" s="426"/>
      <c r="AU1821" s="424"/>
      <c r="AV1821" s="361">
        <v>0.29376000000000002</v>
      </c>
      <c r="AW1821" s="425"/>
      <c r="AX1821" s="425"/>
      <c r="AY1821" s="425"/>
      <c r="AZ1821" s="361" t="str">
        <f>_xll.SRS1Splines.Functions25.Linear_Interp(V_NNG3A!$H$4:$H$12,V_NNG3A!$I$4:$I$12,BF1821)</f>
        <v>Error reading input X value(s): The value is not a number</v>
      </c>
      <c r="BA1821" s="361" t="e">
        <f>(AZ1821/V_NNG3A!$I$8)*100</f>
        <v>#VALUE!</v>
      </c>
      <c r="BB1821" s="353" t="str">
        <f>_xll.SRS1Splines.Functions25.Linear_Interp(V_NNG3A!$H$4:$H$12,V_NNG3A!$J$4:$J$12,BF1821)</f>
        <v>Error reading input X value(s): The value is not a number</v>
      </c>
      <c r="BC1821" s="353">
        <f>IFERROR((AZ1821-V_NNG3A!$J$20) / (V_NNG3A!$J$19-V_NNG3A!$J$20) * 100, 0)</f>
        <v>0</v>
      </c>
      <c r="BD1821" s="353">
        <v>1050</v>
      </c>
      <c r="BE1821" s="353">
        <v>1047</v>
      </c>
      <c r="BF1821" s="428"/>
      <c r="BG1821" s="361">
        <v>0.1032258064516129</v>
      </c>
      <c r="BH1821" s="426"/>
      <c r="BI1821" s="424"/>
      <c r="BJ1821" s="361">
        <v>0.83807999999999994</v>
      </c>
      <c r="BK1821" s="425"/>
      <c r="BL1821" s="425"/>
      <c r="BM1821" s="425">
        <f t="shared" si="30"/>
        <v>0</v>
      </c>
      <c r="BN1821" s="361" t="str">
        <f>_xll.SRS1Splines.Functions25.Linear_Interp(V_XNN1!$K$3:$K$8,V_XNN1!$L$3:$L$8,BT1821)</f>
        <v>Error reading input X value(s): The value is not a number</v>
      </c>
      <c r="BO1821" s="361" t="e">
        <f>(BN1821/V_XNN1!$L$7)*100</f>
        <v>#VALUE!</v>
      </c>
      <c r="BP1821" s="353" t="str">
        <f>_xll.SRS1Splines.Functions25.Linear_Interp(V_XNN1!$K$3:$K$8,V_XNN1!$M$3:$M$8,BT1821)</f>
        <v>Error reading input X value(s): The value is not a number</v>
      </c>
      <c r="BQ1821" s="353">
        <f>IFERROR((BN1821 - V_XNN1!$M$16) / (V_XNN1!$M$15- V_XNN1!$M$16) * 100, 0)</f>
        <v>0</v>
      </c>
      <c r="BR1821" s="353">
        <v>252</v>
      </c>
      <c r="BS1821" s="353">
        <v>249</v>
      </c>
      <c r="BT1821" s="428"/>
      <c r="BU1821" s="361">
        <v>0.13548387096774195</v>
      </c>
      <c r="BV1821" s="426"/>
      <c r="BW1821" s="424"/>
      <c r="BX1821" s="361">
        <v>0.22325759999999997</v>
      </c>
      <c r="BY1821" s="425"/>
      <c r="BZ1821" s="425"/>
      <c r="CA1821" s="425"/>
      <c r="CB1821" s="361" t="str">
        <f>_xll.SRS1Splines.Functions25.Linear_Interp(V_NSPC!$N$4:$N$67,V_NSPC!$P$4:$P$67,CI1821)</f>
        <v>Error reading input X value(s): The value is not a number</v>
      </c>
      <c r="CC1821" s="361" t="e">
        <f>(CB1821/V_NSPC!$T$5)*100</f>
        <v>#VALUE!</v>
      </c>
      <c r="CD1821" s="353" t="e">
        <f>CB1821-V_NSPC!$T$6</f>
        <v>#VALUE!</v>
      </c>
      <c r="CE1821" s="361">
        <f>IFERROR((CB1821 - V_NSPC!$T$6) / (V_NSPC!$T$5- V_NSPC!$T$6) * 100, 0)</f>
        <v>0</v>
      </c>
      <c r="CF1821" s="361">
        <v>995</v>
      </c>
      <c r="CG1821" s="361">
        <v>955</v>
      </c>
      <c r="CH1821" s="361"/>
      <c r="CI1821" s="429"/>
      <c r="CJ1821" s="361"/>
      <c r="CK1821" s="426"/>
      <c r="CL1821" s="424"/>
      <c r="CM1821" s="361">
        <v>0.22325759999999997</v>
      </c>
      <c r="CN1821" s="425"/>
      <c r="CO1821" s="425"/>
      <c r="CP1821" s="425"/>
      <c r="CQ1821" s="361" t="str">
        <f>_xll.SRS1Splines.Functions25.Linear_Interp(V_NSPC!$X$4:$X$46,V_NSPC!$Z$4:$Z$46,CX1821)</f>
        <v>Error reading input X value(s): The value is not a number</v>
      </c>
      <c r="CR1821" s="361" t="e">
        <f>(CQ1821/V_NSPC!$AD$5)*100</f>
        <v>#VALUE!</v>
      </c>
      <c r="CS1821" s="353" t="e">
        <f>CQ1821-V_NSPC!$AD$6</f>
        <v>#VALUE!</v>
      </c>
      <c r="CT1821" s="361">
        <f>IFERROR((CQ1821 - V_NSPC!$AD$6) / (V_NSPC!$AD$5- V_NSPC!$AD$6) * 100, 0)</f>
        <v>0</v>
      </c>
      <c r="CU1821" s="361">
        <v>909</v>
      </c>
      <c r="CV1821" s="361">
        <v>905</v>
      </c>
      <c r="CW1821" s="361"/>
      <c r="CX1821" s="429"/>
      <c r="CY1821" s="361">
        <v>0.5854838709677419</v>
      </c>
      <c r="CZ1821" s="426"/>
    </row>
    <row r="1822" spans="1:104">
      <c r="A1822" s="352">
        <v>46381</v>
      </c>
      <c r="B1822" s="430"/>
      <c r="C1822" s="420">
        <v>1.1180645161290321</v>
      </c>
      <c r="D1822" s="421"/>
      <c r="E1822" s="421"/>
      <c r="F1822" s="421"/>
      <c r="G1822" s="361" t="e">
        <f>_xll.SRS1Splines.Functions25.Linear_Interp(V_NEM!$R$687:$R$703,V_NEM!$T$687:$T$703,M1822)+_xll.SRS1Splines.Functions25.Linear_Interp(V_NEM!$AB$687:$AB$703,V_NEM!$AD$687:$AD$703,N1822)</f>
        <v>#VALUE!</v>
      </c>
      <c r="H1822" s="353" t="e">
        <f>(G1822/(V_NEM!$T$696+V_NEM!$AD$696))*100</f>
        <v>#VALUE!</v>
      </c>
      <c r="I1822" s="353" t="e">
        <f>G1822-(V_NEM!$T$694+V_NEM!$AD$694)</f>
        <v>#VALUE!</v>
      </c>
      <c r="J1822" s="353">
        <f>((IFERROR((_xll.SRS1Splines.Functions25.Linear_Interp(V_NEM!$R$687:$R$703,V_NEM!$T$687:$T$703,M1822) - V_NEM!$X$689) / (V_NEM!$X$688- V_NEM!$X$689) * 100, 0))+(IFERROR((_xll.SRS1Splines.Functions25.Linear_Interp(V_NEM!$AB$687:$AB$703,V_NEM!$AD$687:$AD$703,N1822) - V_NEM!$AH$689) / (V_NEM!$AH$688- V_NEM!$AH$689) * 100, 0)))/2</f>
        <v>0</v>
      </c>
      <c r="K1822" s="353">
        <v>784.3</v>
      </c>
      <c r="L1822" s="353">
        <v>781.8</v>
      </c>
      <c r="M1822" s="422"/>
      <c r="N1822" s="422"/>
      <c r="O1822" s="361">
        <v>0.7578841290322581</v>
      </c>
      <c r="P1822" s="423"/>
      <c r="Q1822" s="424"/>
      <c r="R1822" s="361">
        <v>1.4341935483870969</v>
      </c>
      <c r="S1822" s="425"/>
      <c r="T1822" s="425"/>
      <c r="U1822" s="425"/>
      <c r="V1822" s="361" t="str">
        <f>_xll.SRS1Splines.Functions25.Linear_Interp(V_NK3!$P$8:$P$32,V_NK3!$R$8:$R$32,AC1822)</f>
        <v>Error reading input X value(s): The value is not a number</v>
      </c>
      <c r="W1822" s="361" t="e">
        <f>(V1822/V_NK3!$R$28)*100</f>
        <v>#VALUE!</v>
      </c>
      <c r="X1822" s="353" t="e">
        <f>V1822-V_NK3!$R$8</f>
        <v>#VALUE!</v>
      </c>
      <c r="Y1822" s="353">
        <f>IFERROR((V1822 - V_NK3!$V$10) / (V_NK3!$V$9- V_NK3!$V$10) * 100, 0)</f>
        <v>0</v>
      </c>
      <c r="Z1822" s="353">
        <v>541.79999999999995</v>
      </c>
      <c r="AA1822" s="353">
        <v>521</v>
      </c>
      <c r="AB1822" s="361">
        <v>529.10553272462471</v>
      </c>
      <c r="AC1822" s="422"/>
      <c r="AD1822" s="353">
        <v>0.26870967741935486</v>
      </c>
      <c r="AE1822" s="426"/>
      <c r="AF1822" s="427"/>
      <c r="AG1822" s="361">
        <v>0.28161290322580645</v>
      </c>
      <c r="AH1822" s="425"/>
      <c r="AI1822" s="425"/>
      <c r="AJ1822" s="425"/>
      <c r="AK1822" s="361" t="str">
        <f>_xll.SRS1Splines.Functions25.Linear_Interp(V_NK2!$R$10:$R$21,V_NK2!$T$10:$T$21,AR1822)</f>
        <v>Error reading input X value(s): The value is not a number</v>
      </c>
      <c r="AL1822" s="361" t="e">
        <f>(AK1822/V_NK2!$T$18)*100</f>
        <v>#VALUE!</v>
      </c>
      <c r="AM1822" s="353" t="e">
        <f>AK1822-V_NK2!$T$11</f>
        <v>#VALUE!</v>
      </c>
      <c r="AN1822" s="353">
        <f>IFERROR((AK1822 - V_NK2!$X$12) / (V_NK2!$X$11- V_NK2!$X$12) * 100, 0)</f>
        <v>0</v>
      </c>
      <c r="AO1822" s="353">
        <v>427</v>
      </c>
      <c r="AP1822" s="353">
        <v>420</v>
      </c>
      <c r="AQ1822" s="353"/>
      <c r="AR1822" s="422"/>
      <c r="AS1822" s="361">
        <v>0.32258064516129031</v>
      </c>
      <c r="AT1822" s="426"/>
      <c r="AU1822" s="424"/>
      <c r="AV1822" s="361">
        <v>0.29376000000000002</v>
      </c>
      <c r="AW1822" s="425"/>
      <c r="AX1822" s="425"/>
      <c r="AY1822" s="425"/>
      <c r="AZ1822" s="361" t="str">
        <f>_xll.SRS1Splines.Functions25.Linear_Interp(V_NNG3A!$H$4:$H$12,V_NNG3A!$I$4:$I$12,BF1822)</f>
        <v>Error reading input X value(s): The value is not a number</v>
      </c>
      <c r="BA1822" s="361" t="e">
        <f>(AZ1822/V_NNG3A!$I$8)*100</f>
        <v>#VALUE!</v>
      </c>
      <c r="BB1822" s="353" t="str">
        <f>_xll.SRS1Splines.Functions25.Linear_Interp(V_NNG3A!$H$4:$H$12,V_NNG3A!$J$4:$J$12,BF1822)</f>
        <v>Error reading input X value(s): The value is not a number</v>
      </c>
      <c r="BC1822" s="353">
        <f>IFERROR((AZ1822-V_NNG3A!$J$20) / (V_NNG3A!$J$19-V_NNG3A!$J$20) * 100, 0)</f>
        <v>0</v>
      </c>
      <c r="BD1822" s="353">
        <v>1050</v>
      </c>
      <c r="BE1822" s="353">
        <v>1047</v>
      </c>
      <c r="BF1822" s="428"/>
      <c r="BG1822" s="361">
        <v>0.1032258064516129</v>
      </c>
      <c r="BH1822" s="426"/>
      <c r="BI1822" s="424"/>
      <c r="BJ1822" s="361">
        <v>0.83807999999999994</v>
      </c>
      <c r="BK1822" s="425"/>
      <c r="BL1822" s="425"/>
      <c r="BM1822" s="425">
        <f t="shared" si="30"/>
        <v>0</v>
      </c>
      <c r="BN1822" s="361" t="str">
        <f>_xll.SRS1Splines.Functions25.Linear_Interp(V_XNN1!$K$3:$K$8,V_XNN1!$L$3:$L$8,BT1822)</f>
        <v>Error reading input X value(s): The value is not a number</v>
      </c>
      <c r="BO1822" s="361" t="e">
        <f>(BN1822/V_XNN1!$L$7)*100</f>
        <v>#VALUE!</v>
      </c>
      <c r="BP1822" s="353" t="str">
        <f>_xll.SRS1Splines.Functions25.Linear_Interp(V_XNN1!$K$3:$K$8,V_XNN1!$M$3:$M$8,BT1822)</f>
        <v>Error reading input X value(s): The value is not a number</v>
      </c>
      <c r="BQ1822" s="353">
        <f>IFERROR((BN1822 - V_XNN1!$M$16) / (V_XNN1!$M$15- V_XNN1!$M$16) * 100, 0)</f>
        <v>0</v>
      </c>
      <c r="BR1822" s="353">
        <v>252</v>
      </c>
      <c r="BS1822" s="353">
        <v>249</v>
      </c>
      <c r="BT1822" s="428"/>
      <c r="BU1822" s="361">
        <v>0.13548387096774195</v>
      </c>
      <c r="BV1822" s="426"/>
      <c r="BW1822" s="424"/>
      <c r="BX1822" s="361">
        <v>0.22325759999999997</v>
      </c>
      <c r="BY1822" s="425"/>
      <c r="BZ1822" s="425"/>
      <c r="CA1822" s="425"/>
      <c r="CB1822" s="361" t="str">
        <f>_xll.SRS1Splines.Functions25.Linear_Interp(V_NSPC!$N$4:$N$67,V_NSPC!$P$4:$P$67,CI1822)</f>
        <v>Error reading input X value(s): The value is not a number</v>
      </c>
      <c r="CC1822" s="361" t="e">
        <f>(CB1822/V_NSPC!$T$5)*100</f>
        <v>#VALUE!</v>
      </c>
      <c r="CD1822" s="353" t="e">
        <f>CB1822-V_NSPC!$T$6</f>
        <v>#VALUE!</v>
      </c>
      <c r="CE1822" s="361">
        <f>IFERROR((CB1822 - V_NSPC!$T$6) / (V_NSPC!$T$5- V_NSPC!$T$6) * 100, 0)</f>
        <v>0</v>
      </c>
      <c r="CF1822" s="361">
        <v>995</v>
      </c>
      <c r="CG1822" s="361">
        <v>955</v>
      </c>
      <c r="CH1822" s="361"/>
      <c r="CI1822" s="429"/>
      <c r="CJ1822" s="361"/>
      <c r="CK1822" s="426"/>
      <c r="CL1822" s="424"/>
      <c r="CM1822" s="361">
        <v>0.22325759999999997</v>
      </c>
      <c r="CN1822" s="425"/>
      <c r="CO1822" s="425"/>
      <c r="CP1822" s="425"/>
      <c r="CQ1822" s="361" t="str">
        <f>_xll.SRS1Splines.Functions25.Linear_Interp(V_NSPC!$X$4:$X$46,V_NSPC!$Z$4:$Z$46,CX1822)</f>
        <v>Error reading input X value(s): The value is not a number</v>
      </c>
      <c r="CR1822" s="361" t="e">
        <f>(CQ1822/V_NSPC!$AD$5)*100</f>
        <v>#VALUE!</v>
      </c>
      <c r="CS1822" s="353" t="e">
        <f>CQ1822-V_NSPC!$AD$6</f>
        <v>#VALUE!</v>
      </c>
      <c r="CT1822" s="361">
        <f>IFERROR((CQ1822 - V_NSPC!$AD$6) / (V_NSPC!$AD$5- V_NSPC!$AD$6) * 100, 0)</f>
        <v>0</v>
      </c>
      <c r="CU1822" s="361">
        <v>909</v>
      </c>
      <c r="CV1822" s="361">
        <v>905</v>
      </c>
      <c r="CW1822" s="361"/>
      <c r="CX1822" s="429"/>
      <c r="CY1822" s="361">
        <v>0.5854838709677419</v>
      </c>
      <c r="CZ1822" s="426"/>
    </row>
    <row r="1823" spans="1:104">
      <c r="A1823" s="352">
        <v>46382</v>
      </c>
      <c r="B1823" s="430"/>
      <c r="C1823" s="420">
        <v>1.1180645161290321</v>
      </c>
      <c r="D1823" s="421"/>
      <c r="E1823" s="421"/>
      <c r="F1823" s="421"/>
      <c r="G1823" s="361" t="e">
        <f>_xll.SRS1Splines.Functions25.Linear_Interp(V_NEM!$R$687:$R$703,V_NEM!$T$687:$T$703,M1823)+_xll.SRS1Splines.Functions25.Linear_Interp(V_NEM!$AB$687:$AB$703,V_NEM!$AD$687:$AD$703,N1823)</f>
        <v>#VALUE!</v>
      </c>
      <c r="H1823" s="353" t="e">
        <f>(G1823/(V_NEM!$T$696+V_NEM!$AD$696))*100</f>
        <v>#VALUE!</v>
      </c>
      <c r="I1823" s="353" t="e">
        <f>G1823-(V_NEM!$T$694+V_NEM!$AD$694)</f>
        <v>#VALUE!</v>
      </c>
      <c r="J1823" s="353">
        <f>((IFERROR((_xll.SRS1Splines.Functions25.Linear_Interp(V_NEM!$R$687:$R$703,V_NEM!$T$687:$T$703,M1823) - V_NEM!$X$689) / (V_NEM!$X$688- V_NEM!$X$689) * 100, 0))+(IFERROR((_xll.SRS1Splines.Functions25.Linear_Interp(V_NEM!$AB$687:$AB$703,V_NEM!$AD$687:$AD$703,N1823) - V_NEM!$AH$689) / (V_NEM!$AH$688- V_NEM!$AH$689) * 100, 0)))/2</f>
        <v>0</v>
      </c>
      <c r="K1823" s="353">
        <v>784.3</v>
      </c>
      <c r="L1823" s="353">
        <v>781.8</v>
      </c>
      <c r="M1823" s="422"/>
      <c r="N1823" s="422"/>
      <c r="O1823" s="361">
        <v>0.7578841290322581</v>
      </c>
      <c r="P1823" s="423"/>
      <c r="Q1823" s="424"/>
      <c r="R1823" s="361">
        <v>1.4341935483870969</v>
      </c>
      <c r="S1823" s="425"/>
      <c r="T1823" s="425"/>
      <c r="U1823" s="425"/>
      <c r="V1823" s="361" t="str">
        <f>_xll.SRS1Splines.Functions25.Linear_Interp(V_NK3!$P$8:$P$32,V_NK3!$R$8:$R$32,AC1823)</f>
        <v>Error reading input X value(s): The value is not a number</v>
      </c>
      <c r="W1823" s="361" t="e">
        <f>(V1823/V_NK3!$R$28)*100</f>
        <v>#VALUE!</v>
      </c>
      <c r="X1823" s="353" t="e">
        <f>V1823-V_NK3!$R$8</f>
        <v>#VALUE!</v>
      </c>
      <c r="Y1823" s="353">
        <f>IFERROR((V1823 - V_NK3!$V$10) / (V_NK3!$V$9- V_NK3!$V$10) * 100, 0)</f>
        <v>0</v>
      </c>
      <c r="Z1823" s="353">
        <v>541.79999999999995</v>
      </c>
      <c r="AA1823" s="353">
        <v>521</v>
      </c>
      <c r="AB1823" s="361">
        <v>529.10553272462471</v>
      </c>
      <c r="AC1823" s="422"/>
      <c r="AD1823" s="353">
        <v>0.26870967741935486</v>
      </c>
      <c r="AE1823" s="426"/>
      <c r="AF1823" s="427"/>
      <c r="AG1823" s="361">
        <v>0.28161290322580645</v>
      </c>
      <c r="AH1823" s="425"/>
      <c r="AI1823" s="425"/>
      <c r="AJ1823" s="425"/>
      <c r="AK1823" s="361" t="str">
        <f>_xll.SRS1Splines.Functions25.Linear_Interp(V_NK2!$R$10:$R$21,V_NK2!$T$10:$T$21,AR1823)</f>
        <v>Error reading input X value(s): The value is not a number</v>
      </c>
      <c r="AL1823" s="361" t="e">
        <f>(AK1823/V_NK2!$T$18)*100</f>
        <v>#VALUE!</v>
      </c>
      <c r="AM1823" s="353" t="e">
        <f>AK1823-V_NK2!$T$11</f>
        <v>#VALUE!</v>
      </c>
      <c r="AN1823" s="353">
        <f>IFERROR((AK1823 - V_NK2!$X$12) / (V_NK2!$X$11- V_NK2!$X$12) * 100, 0)</f>
        <v>0</v>
      </c>
      <c r="AO1823" s="353">
        <v>427</v>
      </c>
      <c r="AP1823" s="353">
        <v>420</v>
      </c>
      <c r="AQ1823" s="353"/>
      <c r="AR1823" s="422"/>
      <c r="AS1823" s="361">
        <v>0.32258064516129031</v>
      </c>
      <c r="AT1823" s="426"/>
      <c r="AU1823" s="424"/>
      <c r="AV1823" s="361">
        <v>0.29376000000000002</v>
      </c>
      <c r="AW1823" s="425"/>
      <c r="AX1823" s="425"/>
      <c r="AY1823" s="425"/>
      <c r="AZ1823" s="361" t="str">
        <f>_xll.SRS1Splines.Functions25.Linear_Interp(V_NNG3A!$H$4:$H$12,V_NNG3A!$I$4:$I$12,BF1823)</f>
        <v>Error reading input X value(s): The value is not a number</v>
      </c>
      <c r="BA1823" s="361" t="e">
        <f>(AZ1823/V_NNG3A!$I$8)*100</f>
        <v>#VALUE!</v>
      </c>
      <c r="BB1823" s="353" t="str">
        <f>_xll.SRS1Splines.Functions25.Linear_Interp(V_NNG3A!$H$4:$H$12,V_NNG3A!$J$4:$J$12,BF1823)</f>
        <v>Error reading input X value(s): The value is not a number</v>
      </c>
      <c r="BC1823" s="353">
        <f>IFERROR((AZ1823-V_NNG3A!$J$20) / (V_NNG3A!$J$19-V_NNG3A!$J$20) * 100, 0)</f>
        <v>0</v>
      </c>
      <c r="BD1823" s="353">
        <v>1050</v>
      </c>
      <c r="BE1823" s="353">
        <v>1047</v>
      </c>
      <c r="BF1823" s="428"/>
      <c r="BG1823" s="361">
        <v>0.1032258064516129</v>
      </c>
      <c r="BH1823" s="426"/>
      <c r="BI1823" s="424"/>
      <c r="BJ1823" s="361">
        <v>0.83807999999999994</v>
      </c>
      <c r="BK1823" s="425"/>
      <c r="BL1823" s="425"/>
      <c r="BM1823" s="425">
        <f t="shared" si="30"/>
        <v>0</v>
      </c>
      <c r="BN1823" s="361" t="str">
        <f>_xll.SRS1Splines.Functions25.Linear_Interp(V_XNN1!$K$3:$K$8,V_XNN1!$L$3:$L$8,BT1823)</f>
        <v>Error reading input X value(s): The value is not a number</v>
      </c>
      <c r="BO1823" s="361" t="e">
        <f>(BN1823/V_XNN1!$L$7)*100</f>
        <v>#VALUE!</v>
      </c>
      <c r="BP1823" s="353" t="str">
        <f>_xll.SRS1Splines.Functions25.Linear_Interp(V_XNN1!$K$3:$K$8,V_XNN1!$M$3:$M$8,BT1823)</f>
        <v>Error reading input X value(s): The value is not a number</v>
      </c>
      <c r="BQ1823" s="353">
        <f>IFERROR((BN1823 - V_XNN1!$M$16) / (V_XNN1!$M$15- V_XNN1!$M$16) * 100, 0)</f>
        <v>0</v>
      </c>
      <c r="BR1823" s="353">
        <v>252</v>
      </c>
      <c r="BS1823" s="353">
        <v>249</v>
      </c>
      <c r="BT1823" s="428"/>
      <c r="BU1823" s="361">
        <v>0.13548387096774195</v>
      </c>
      <c r="BV1823" s="426"/>
      <c r="BW1823" s="424"/>
      <c r="BX1823" s="361">
        <v>0.22325759999999997</v>
      </c>
      <c r="BY1823" s="425"/>
      <c r="BZ1823" s="425"/>
      <c r="CA1823" s="425"/>
      <c r="CB1823" s="361" t="str">
        <f>_xll.SRS1Splines.Functions25.Linear_Interp(V_NSPC!$N$4:$N$67,V_NSPC!$P$4:$P$67,CI1823)</f>
        <v>Error reading input X value(s): The value is not a number</v>
      </c>
      <c r="CC1823" s="361" t="e">
        <f>(CB1823/V_NSPC!$T$5)*100</f>
        <v>#VALUE!</v>
      </c>
      <c r="CD1823" s="353" t="e">
        <f>CB1823-V_NSPC!$T$6</f>
        <v>#VALUE!</v>
      </c>
      <c r="CE1823" s="361">
        <f>IFERROR((CB1823 - V_NSPC!$T$6) / (V_NSPC!$T$5- V_NSPC!$T$6) * 100, 0)</f>
        <v>0</v>
      </c>
      <c r="CF1823" s="361">
        <v>995</v>
      </c>
      <c r="CG1823" s="361">
        <v>955</v>
      </c>
      <c r="CH1823" s="361"/>
      <c r="CI1823" s="429"/>
      <c r="CJ1823" s="361"/>
      <c r="CK1823" s="426"/>
      <c r="CL1823" s="424"/>
      <c r="CM1823" s="361">
        <v>0.22325759999999997</v>
      </c>
      <c r="CN1823" s="425"/>
      <c r="CO1823" s="425"/>
      <c r="CP1823" s="425"/>
      <c r="CQ1823" s="361" t="str">
        <f>_xll.SRS1Splines.Functions25.Linear_Interp(V_NSPC!$X$4:$X$46,V_NSPC!$Z$4:$Z$46,CX1823)</f>
        <v>Error reading input X value(s): The value is not a number</v>
      </c>
      <c r="CR1823" s="361" t="e">
        <f>(CQ1823/V_NSPC!$AD$5)*100</f>
        <v>#VALUE!</v>
      </c>
      <c r="CS1823" s="353" t="e">
        <f>CQ1823-V_NSPC!$AD$6</f>
        <v>#VALUE!</v>
      </c>
      <c r="CT1823" s="361">
        <f>IFERROR((CQ1823 - V_NSPC!$AD$6) / (V_NSPC!$AD$5- V_NSPC!$AD$6) * 100, 0)</f>
        <v>0</v>
      </c>
      <c r="CU1823" s="361">
        <v>909</v>
      </c>
      <c r="CV1823" s="361">
        <v>905</v>
      </c>
      <c r="CW1823" s="361"/>
      <c r="CX1823" s="429"/>
      <c r="CY1823" s="361">
        <v>0.5854838709677419</v>
      </c>
      <c r="CZ1823" s="426"/>
    </row>
    <row r="1824" spans="1:104">
      <c r="A1824" s="352">
        <v>46383</v>
      </c>
      <c r="B1824" s="430"/>
      <c r="C1824" s="420">
        <v>1.1180645161290321</v>
      </c>
      <c r="D1824" s="421"/>
      <c r="E1824" s="421"/>
      <c r="F1824" s="421"/>
      <c r="G1824" s="361" t="e">
        <f>_xll.SRS1Splines.Functions25.Linear_Interp(V_NEM!$R$687:$R$703,V_NEM!$T$687:$T$703,M1824)+_xll.SRS1Splines.Functions25.Linear_Interp(V_NEM!$AB$687:$AB$703,V_NEM!$AD$687:$AD$703,N1824)</f>
        <v>#VALUE!</v>
      </c>
      <c r="H1824" s="353" t="e">
        <f>(G1824/(V_NEM!$T$696+V_NEM!$AD$696))*100</f>
        <v>#VALUE!</v>
      </c>
      <c r="I1824" s="353" t="e">
        <f>G1824-(V_NEM!$T$694+V_NEM!$AD$694)</f>
        <v>#VALUE!</v>
      </c>
      <c r="J1824" s="353">
        <f>((IFERROR((_xll.SRS1Splines.Functions25.Linear_Interp(V_NEM!$R$687:$R$703,V_NEM!$T$687:$T$703,M1824) - V_NEM!$X$689) / (V_NEM!$X$688- V_NEM!$X$689) * 100, 0))+(IFERROR((_xll.SRS1Splines.Functions25.Linear_Interp(V_NEM!$AB$687:$AB$703,V_NEM!$AD$687:$AD$703,N1824) - V_NEM!$AH$689) / (V_NEM!$AH$688- V_NEM!$AH$689) * 100, 0)))/2</f>
        <v>0</v>
      </c>
      <c r="K1824" s="353">
        <v>784.3</v>
      </c>
      <c r="L1824" s="353">
        <v>781.8</v>
      </c>
      <c r="M1824" s="422"/>
      <c r="N1824" s="422"/>
      <c r="O1824" s="361">
        <v>0.7578841290322581</v>
      </c>
      <c r="P1824" s="423"/>
      <c r="Q1824" s="424"/>
      <c r="R1824" s="361">
        <v>1.4341935483870969</v>
      </c>
      <c r="S1824" s="425"/>
      <c r="T1824" s="425"/>
      <c r="U1824" s="425"/>
      <c r="V1824" s="361" t="str">
        <f>_xll.SRS1Splines.Functions25.Linear_Interp(V_NK3!$P$8:$P$32,V_NK3!$R$8:$R$32,AC1824)</f>
        <v>Error reading input X value(s): The value is not a number</v>
      </c>
      <c r="W1824" s="361" t="e">
        <f>(V1824/V_NK3!$R$28)*100</f>
        <v>#VALUE!</v>
      </c>
      <c r="X1824" s="353" t="e">
        <f>V1824-V_NK3!$R$8</f>
        <v>#VALUE!</v>
      </c>
      <c r="Y1824" s="353">
        <f>IFERROR((V1824 - V_NK3!$V$10) / (V_NK3!$V$9- V_NK3!$V$10) * 100, 0)</f>
        <v>0</v>
      </c>
      <c r="Z1824" s="353">
        <v>541.79999999999995</v>
      </c>
      <c r="AA1824" s="353">
        <v>521</v>
      </c>
      <c r="AB1824" s="361">
        <v>529.10553272462471</v>
      </c>
      <c r="AC1824" s="422"/>
      <c r="AD1824" s="353">
        <v>0.26870967741935486</v>
      </c>
      <c r="AE1824" s="426"/>
      <c r="AF1824" s="427"/>
      <c r="AG1824" s="361">
        <v>0.28161290322580645</v>
      </c>
      <c r="AH1824" s="425"/>
      <c r="AI1824" s="425"/>
      <c r="AJ1824" s="425"/>
      <c r="AK1824" s="361" t="str">
        <f>_xll.SRS1Splines.Functions25.Linear_Interp(V_NK2!$R$10:$R$21,V_NK2!$T$10:$T$21,AR1824)</f>
        <v>Error reading input X value(s): The value is not a number</v>
      </c>
      <c r="AL1824" s="361" t="e">
        <f>(AK1824/V_NK2!$T$18)*100</f>
        <v>#VALUE!</v>
      </c>
      <c r="AM1824" s="353" t="e">
        <f>AK1824-V_NK2!$T$11</f>
        <v>#VALUE!</v>
      </c>
      <c r="AN1824" s="353">
        <f>IFERROR((AK1824 - V_NK2!$X$12) / (V_NK2!$X$11- V_NK2!$X$12) * 100, 0)</f>
        <v>0</v>
      </c>
      <c r="AO1824" s="353">
        <v>427</v>
      </c>
      <c r="AP1824" s="353">
        <v>420</v>
      </c>
      <c r="AQ1824" s="353"/>
      <c r="AR1824" s="422"/>
      <c r="AS1824" s="361">
        <v>0.32258064516129031</v>
      </c>
      <c r="AT1824" s="426"/>
      <c r="AU1824" s="424"/>
      <c r="AV1824" s="361">
        <v>0.29376000000000002</v>
      </c>
      <c r="AW1824" s="425"/>
      <c r="AX1824" s="425"/>
      <c r="AY1824" s="425"/>
      <c r="AZ1824" s="361" t="str">
        <f>_xll.SRS1Splines.Functions25.Linear_Interp(V_NNG3A!$H$4:$H$12,V_NNG3A!$I$4:$I$12,BF1824)</f>
        <v>Error reading input X value(s): The value is not a number</v>
      </c>
      <c r="BA1824" s="361" t="e">
        <f>(AZ1824/V_NNG3A!$I$8)*100</f>
        <v>#VALUE!</v>
      </c>
      <c r="BB1824" s="353" t="str">
        <f>_xll.SRS1Splines.Functions25.Linear_Interp(V_NNG3A!$H$4:$H$12,V_NNG3A!$J$4:$J$12,BF1824)</f>
        <v>Error reading input X value(s): The value is not a number</v>
      </c>
      <c r="BC1824" s="353">
        <f>IFERROR((AZ1824-V_NNG3A!$J$20) / (V_NNG3A!$J$19-V_NNG3A!$J$20) * 100, 0)</f>
        <v>0</v>
      </c>
      <c r="BD1824" s="353">
        <v>1050</v>
      </c>
      <c r="BE1824" s="353">
        <v>1047</v>
      </c>
      <c r="BF1824" s="428"/>
      <c r="BG1824" s="361">
        <v>0.1032258064516129</v>
      </c>
      <c r="BH1824" s="426"/>
      <c r="BI1824" s="424"/>
      <c r="BJ1824" s="361">
        <v>0.83807999999999994</v>
      </c>
      <c r="BK1824" s="425"/>
      <c r="BL1824" s="425"/>
      <c r="BM1824" s="425">
        <f t="shared" si="30"/>
        <v>0</v>
      </c>
      <c r="BN1824" s="361" t="str">
        <f>_xll.SRS1Splines.Functions25.Linear_Interp(V_XNN1!$K$3:$K$8,V_XNN1!$L$3:$L$8,BT1824)</f>
        <v>Error reading input X value(s): The value is not a number</v>
      </c>
      <c r="BO1824" s="361" t="e">
        <f>(BN1824/V_XNN1!$L$7)*100</f>
        <v>#VALUE!</v>
      </c>
      <c r="BP1824" s="353" t="str">
        <f>_xll.SRS1Splines.Functions25.Linear_Interp(V_XNN1!$K$3:$K$8,V_XNN1!$M$3:$M$8,BT1824)</f>
        <v>Error reading input X value(s): The value is not a number</v>
      </c>
      <c r="BQ1824" s="353">
        <f>IFERROR((BN1824 - V_XNN1!$M$16) / (V_XNN1!$M$15- V_XNN1!$M$16) * 100, 0)</f>
        <v>0</v>
      </c>
      <c r="BR1824" s="353">
        <v>252</v>
      </c>
      <c r="BS1824" s="353">
        <v>249</v>
      </c>
      <c r="BT1824" s="428"/>
      <c r="BU1824" s="361">
        <v>0.13548387096774195</v>
      </c>
      <c r="BV1824" s="426"/>
      <c r="BW1824" s="424"/>
      <c r="BX1824" s="361">
        <v>0.22325759999999997</v>
      </c>
      <c r="BY1824" s="425"/>
      <c r="BZ1824" s="425"/>
      <c r="CA1824" s="425"/>
      <c r="CB1824" s="361" t="str">
        <f>_xll.SRS1Splines.Functions25.Linear_Interp(V_NSPC!$N$4:$N$67,V_NSPC!$P$4:$P$67,CI1824)</f>
        <v>Error reading input X value(s): The value is not a number</v>
      </c>
      <c r="CC1824" s="361" t="e">
        <f>(CB1824/V_NSPC!$T$5)*100</f>
        <v>#VALUE!</v>
      </c>
      <c r="CD1824" s="353" t="e">
        <f>CB1824-V_NSPC!$T$6</f>
        <v>#VALUE!</v>
      </c>
      <c r="CE1824" s="361">
        <f>IFERROR((CB1824 - V_NSPC!$T$6) / (V_NSPC!$T$5- V_NSPC!$T$6) * 100, 0)</f>
        <v>0</v>
      </c>
      <c r="CF1824" s="361">
        <v>995</v>
      </c>
      <c r="CG1824" s="361">
        <v>955</v>
      </c>
      <c r="CH1824" s="361"/>
      <c r="CI1824" s="429"/>
      <c r="CJ1824" s="361"/>
      <c r="CK1824" s="426"/>
      <c r="CL1824" s="424"/>
      <c r="CM1824" s="361">
        <v>0.22325759999999997</v>
      </c>
      <c r="CN1824" s="425"/>
      <c r="CO1824" s="425"/>
      <c r="CP1824" s="425"/>
      <c r="CQ1824" s="361" t="str">
        <f>_xll.SRS1Splines.Functions25.Linear_Interp(V_NSPC!$X$4:$X$46,V_NSPC!$Z$4:$Z$46,CX1824)</f>
        <v>Error reading input X value(s): The value is not a number</v>
      </c>
      <c r="CR1824" s="361" t="e">
        <f>(CQ1824/V_NSPC!$AD$5)*100</f>
        <v>#VALUE!</v>
      </c>
      <c r="CS1824" s="353" t="e">
        <f>CQ1824-V_NSPC!$AD$6</f>
        <v>#VALUE!</v>
      </c>
      <c r="CT1824" s="361">
        <f>IFERROR((CQ1824 - V_NSPC!$AD$6) / (V_NSPC!$AD$5- V_NSPC!$AD$6) * 100, 0)</f>
        <v>0</v>
      </c>
      <c r="CU1824" s="361">
        <v>909</v>
      </c>
      <c r="CV1824" s="361">
        <v>905</v>
      </c>
      <c r="CW1824" s="361"/>
      <c r="CX1824" s="429"/>
      <c r="CY1824" s="361">
        <v>0.5854838709677419</v>
      </c>
      <c r="CZ1824" s="426"/>
    </row>
    <row r="1825" spans="1:104">
      <c r="A1825" s="352">
        <v>46384</v>
      </c>
      <c r="B1825" s="430"/>
      <c r="C1825" s="420">
        <v>1.1180645161290321</v>
      </c>
      <c r="D1825" s="421"/>
      <c r="E1825" s="421"/>
      <c r="F1825" s="421"/>
      <c r="G1825" s="361" t="e">
        <f>_xll.SRS1Splines.Functions25.Linear_Interp(V_NEM!$R$687:$R$703,V_NEM!$T$687:$T$703,M1825)+_xll.SRS1Splines.Functions25.Linear_Interp(V_NEM!$AB$687:$AB$703,V_NEM!$AD$687:$AD$703,N1825)</f>
        <v>#VALUE!</v>
      </c>
      <c r="H1825" s="353" t="e">
        <f>(G1825/(V_NEM!$T$696+V_NEM!$AD$696))*100</f>
        <v>#VALUE!</v>
      </c>
      <c r="I1825" s="353" t="e">
        <f>G1825-(V_NEM!$T$694+V_NEM!$AD$694)</f>
        <v>#VALUE!</v>
      </c>
      <c r="J1825" s="353">
        <f>((IFERROR((_xll.SRS1Splines.Functions25.Linear_Interp(V_NEM!$R$687:$R$703,V_NEM!$T$687:$T$703,M1825) - V_NEM!$X$689) / (V_NEM!$X$688- V_NEM!$X$689) * 100, 0))+(IFERROR((_xll.SRS1Splines.Functions25.Linear_Interp(V_NEM!$AB$687:$AB$703,V_NEM!$AD$687:$AD$703,N1825) - V_NEM!$AH$689) / (V_NEM!$AH$688- V_NEM!$AH$689) * 100, 0)))/2</f>
        <v>0</v>
      </c>
      <c r="K1825" s="353">
        <v>784.3</v>
      </c>
      <c r="L1825" s="353">
        <v>781.8</v>
      </c>
      <c r="M1825" s="422"/>
      <c r="N1825" s="422"/>
      <c r="O1825" s="361">
        <v>0.7578841290322581</v>
      </c>
      <c r="P1825" s="423"/>
      <c r="Q1825" s="424"/>
      <c r="R1825" s="361">
        <v>1.4341935483870969</v>
      </c>
      <c r="S1825" s="425"/>
      <c r="T1825" s="425"/>
      <c r="U1825" s="425"/>
      <c r="V1825" s="361" t="str">
        <f>_xll.SRS1Splines.Functions25.Linear_Interp(V_NK3!$P$8:$P$32,V_NK3!$R$8:$R$32,AC1825)</f>
        <v>Error reading input X value(s): The value is not a number</v>
      </c>
      <c r="W1825" s="361" t="e">
        <f>(V1825/V_NK3!$R$28)*100</f>
        <v>#VALUE!</v>
      </c>
      <c r="X1825" s="353" t="e">
        <f>V1825-V_NK3!$R$8</f>
        <v>#VALUE!</v>
      </c>
      <c r="Y1825" s="353">
        <f>IFERROR((V1825 - V_NK3!$V$10) / (V_NK3!$V$9- V_NK3!$V$10) * 100, 0)</f>
        <v>0</v>
      </c>
      <c r="Z1825" s="353">
        <v>541.79999999999995</v>
      </c>
      <c r="AA1825" s="353">
        <v>521</v>
      </c>
      <c r="AB1825" s="361">
        <v>529.10553272462471</v>
      </c>
      <c r="AC1825" s="422"/>
      <c r="AD1825" s="353">
        <v>0.26870967741935486</v>
      </c>
      <c r="AE1825" s="426"/>
      <c r="AF1825" s="427"/>
      <c r="AG1825" s="361">
        <v>0.28161290322580645</v>
      </c>
      <c r="AH1825" s="425"/>
      <c r="AI1825" s="425"/>
      <c r="AJ1825" s="425"/>
      <c r="AK1825" s="361" t="str">
        <f>_xll.SRS1Splines.Functions25.Linear_Interp(V_NK2!$R$10:$R$21,V_NK2!$T$10:$T$21,AR1825)</f>
        <v>Error reading input X value(s): The value is not a number</v>
      </c>
      <c r="AL1825" s="361" t="e">
        <f>(AK1825/V_NK2!$T$18)*100</f>
        <v>#VALUE!</v>
      </c>
      <c r="AM1825" s="353" t="e">
        <f>AK1825-V_NK2!$T$11</f>
        <v>#VALUE!</v>
      </c>
      <c r="AN1825" s="353">
        <f>IFERROR((AK1825 - V_NK2!$X$12) / (V_NK2!$X$11- V_NK2!$X$12) * 100, 0)</f>
        <v>0</v>
      </c>
      <c r="AO1825" s="353">
        <v>427</v>
      </c>
      <c r="AP1825" s="353">
        <v>420</v>
      </c>
      <c r="AQ1825" s="353"/>
      <c r="AR1825" s="422"/>
      <c r="AS1825" s="361">
        <v>0.32258064516129031</v>
      </c>
      <c r="AT1825" s="426"/>
      <c r="AU1825" s="424"/>
      <c r="AV1825" s="361">
        <v>0.29376000000000002</v>
      </c>
      <c r="AW1825" s="425"/>
      <c r="AX1825" s="425"/>
      <c r="AY1825" s="425"/>
      <c r="AZ1825" s="361" t="str">
        <f>_xll.SRS1Splines.Functions25.Linear_Interp(V_NNG3A!$H$4:$H$12,V_NNG3A!$I$4:$I$12,BF1825)</f>
        <v>Error reading input X value(s): The value is not a number</v>
      </c>
      <c r="BA1825" s="361" t="e">
        <f>(AZ1825/V_NNG3A!$I$8)*100</f>
        <v>#VALUE!</v>
      </c>
      <c r="BB1825" s="353" t="str">
        <f>_xll.SRS1Splines.Functions25.Linear_Interp(V_NNG3A!$H$4:$H$12,V_NNG3A!$J$4:$J$12,BF1825)</f>
        <v>Error reading input X value(s): The value is not a number</v>
      </c>
      <c r="BC1825" s="353">
        <f>IFERROR((AZ1825-V_NNG3A!$J$20) / (V_NNG3A!$J$19-V_NNG3A!$J$20) * 100, 0)</f>
        <v>0</v>
      </c>
      <c r="BD1825" s="353">
        <v>1050</v>
      </c>
      <c r="BE1825" s="353">
        <v>1047</v>
      </c>
      <c r="BF1825" s="428"/>
      <c r="BG1825" s="361">
        <v>0.1032258064516129</v>
      </c>
      <c r="BH1825" s="426"/>
      <c r="BI1825" s="424"/>
      <c r="BJ1825" s="361">
        <v>0.83807999999999994</v>
      </c>
      <c r="BK1825" s="425"/>
      <c r="BL1825" s="425"/>
      <c r="BM1825" s="425">
        <f t="shared" si="30"/>
        <v>0</v>
      </c>
      <c r="BN1825" s="361" t="str">
        <f>_xll.SRS1Splines.Functions25.Linear_Interp(V_XNN1!$K$3:$K$8,V_XNN1!$L$3:$L$8,BT1825)</f>
        <v>Error reading input X value(s): The value is not a number</v>
      </c>
      <c r="BO1825" s="361" t="e">
        <f>(BN1825/V_XNN1!$L$7)*100</f>
        <v>#VALUE!</v>
      </c>
      <c r="BP1825" s="353" t="str">
        <f>_xll.SRS1Splines.Functions25.Linear_Interp(V_XNN1!$K$3:$K$8,V_XNN1!$M$3:$M$8,BT1825)</f>
        <v>Error reading input X value(s): The value is not a number</v>
      </c>
      <c r="BQ1825" s="353">
        <f>IFERROR((BN1825 - V_XNN1!$M$16) / (V_XNN1!$M$15- V_XNN1!$M$16) * 100, 0)</f>
        <v>0</v>
      </c>
      <c r="BR1825" s="353">
        <v>252</v>
      </c>
      <c r="BS1825" s="353">
        <v>249</v>
      </c>
      <c r="BT1825" s="428"/>
      <c r="BU1825" s="361">
        <v>0.13548387096774195</v>
      </c>
      <c r="BV1825" s="426"/>
      <c r="BW1825" s="424"/>
      <c r="BX1825" s="361">
        <v>0.22325759999999997</v>
      </c>
      <c r="BY1825" s="425"/>
      <c r="BZ1825" s="425"/>
      <c r="CA1825" s="425"/>
      <c r="CB1825" s="361" t="str">
        <f>_xll.SRS1Splines.Functions25.Linear_Interp(V_NSPC!$N$4:$N$67,V_NSPC!$P$4:$P$67,CI1825)</f>
        <v>Error reading input X value(s): The value is not a number</v>
      </c>
      <c r="CC1825" s="361" t="e">
        <f>(CB1825/V_NSPC!$T$5)*100</f>
        <v>#VALUE!</v>
      </c>
      <c r="CD1825" s="353" t="e">
        <f>CB1825-V_NSPC!$T$6</f>
        <v>#VALUE!</v>
      </c>
      <c r="CE1825" s="361">
        <f>IFERROR((CB1825 - V_NSPC!$T$6) / (V_NSPC!$T$5- V_NSPC!$T$6) * 100, 0)</f>
        <v>0</v>
      </c>
      <c r="CF1825" s="361">
        <v>995</v>
      </c>
      <c r="CG1825" s="361">
        <v>955</v>
      </c>
      <c r="CH1825" s="361"/>
      <c r="CI1825" s="429"/>
      <c r="CJ1825" s="361"/>
      <c r="CK1825" s="426"/>
      <c r="CL1825" s="424"/>
      <c r="CM1825" s="361">
        <v>0.22325759999999997</v>
      </c>
      <c r="CN1825" s="425"/>
      <c r="CO1825" s="425"/>
      <c r="CP1825" s="425"/>
      <c r="CQ1825" s="361" t="str">
        <f>_xll.SRS1Splines.Functions25.Linear_Interp(V_NSPC!$X$4:$X$46,V_NSPC!$Z$4:$Z$46,CX1825)</f>
        <v>Error reading input X value(s): The value is not a number</v>
      </c>
      <c r="CR1825" s="361" t="e">
        <f>(CQ1825/V_NSPC!$AD$5)*100</f>
        <v>#VALUE!</v>
      </c>
      <c r="CS1825" s="353" t="e">
        <f>CQ1825-V_NSPC!$AD$6</f>
        <v>#VALUE!</v>
      </c>
      <c r="CT1825" s="361">
        <f>IFERROR((CQ1825 - V_NSPC!$AD$6) / (V_NSPC!$AD$5- V_NSPC!$AD$6) * 100, 0)</f>
        <v>0</v>
      </c>
      <c r="CU1825" s="361">
        <v>909</v>
      </c>
      <c r="CV1825" s="361">
        <v>905</v>
      </c>
      <c r="CW1825" s="361"/>
      <c r="CX1825" s="429"/>
      <c r="CY1825" s="361">
        <v>0.5854838709677419</v>
      </c>
      <c r="CZ1825" s="426"/>
    </row>
    <row r="1826" spans="1:104">
      <c r="A1826" s="352">
        <v>46385</v>
      </c>
      <c r="B1826" s="430"/>
      <c r="C1826" s="420">
        <v>1.1180645161290321</v>
      </c>
      <c r="D1826" s="421"/>
      <c r="E1826" s="421"/>
      <c r="F1826" s="421"/>
      <c r="G1826" s="361" t="e">
        <f>_xll.SRS1Splines.Functions25.Linear_Interp(V_NEM!$R$687:$R$703,V_NEM!$T$687:$T$703,M1826)+_xll.SRS1Splines.Functions25.Linear_Interp(V_NEM!$AB$687:$AB$703,V_NEM!$AD$687:$AD$703,N1826)</f>
        <v>#VALUE!</v>
      </c>
      <c r="H1826" s="353" t="e">
        <f>(G1826/(V_NEM!$T$696+V_NEM!$AD$696))*100</f>
        <v>#VALUE!</v>
      </c>
      <c r="I1826" s="353" t="e">
        <f>G1826-(V_NEM!$T$694+V_NEM!$AD$694)</f>
        <v>#VALUE!</v>
      </c>
      <c r="J1826" s="353">
        <f>((IFERROR((_xll.SRS1Splines.Functions25.Linear_Interp(V_NEM!$R$687:$R$703,V_NEM!$T$687:$T$703,M1826) - V_NEM!$X$689) / (V_NEM!$X$688- V_NEM!$X$689) * 100, 0))+(IFERROR((_xll.SRS1Splines.Functions25.Linear_Interp(V_NEM!$AB$687:$AB$703,V_NEM!$AD$687:$AD$703,N1826) - V_NEM!$AH$689) / (V_NEM!$AH$688- V_NEM!$AH$689) * 100, 0)))/2</f>
        <v>0</v>
      </c>
      <c r="K1826" s="353">
        <v>784.3</v>
      </c>
      <c r="L1826" s="353">
        <v>781.8</v>
      </c>
      <c r="M1826" s="422"/>
      <c r="N1826" s="422"/>
      <c r="O1826" s="361">
        <v>0.7578841290322581</v>
      </c>
      <c r="P1826" s="423"/>
      <c r="Q1826" s="424"/>
      <c r="R1826" s="361">
        <v>1.4341935483870969</v>
      </c>
      <c r="S1826" s="425"/>
      <c r="T1826" s="425"/>
      <c r="U1826" s="425"/>
      <c r="V1826" s="361" t="str">
        <f>_xll.SRS1Splines.Functions25.Linear_Interp(V_NK3!$P$8:$P$32,V_NK3!$R$8:$R$32,AC1826)</f>
        <v>Error reading input X value(s): The value is not a number</v>
      </c>
      <c r="W1826" s="361" t="e">
        <f>(V1826/V_NK3!$R$28)*100</f>
        <v>#VALUE!</v>
      </c>
      <c r="X1826" s="353" t="e">
        <f>V1826-V_NK3!$R$8</f>
        <v>#VALUE!</v>
      </c>
      <c r="Y1826" s="353">
        <f>IFERROR((V1826 - V_NK3!$V$10) / (V_NK3!$V$9- V_NK3!$V$10) * 100, 0)</f>
        <v>0</v>
      </c>
      <c r="Z1826" s="353">
        <v>541.79999999999995</v>
      </c>
      <c r="AA1826" s="353">
        <v>521</v>
      </c>
      <c r="AB1826" s="361">
        <v>529.10553272462471</v>
      </c>
      <c r="AC1826" s="422"/>
      <c r="AD1826" s="353">
        <v>0.26870967741935486</v>
      </c>
      <c r="AE1826" s="426"/>
      <c r="AF1826" s="427"/>
      <c r="AG1826" s="361">
        <v>0.28161290322580645</v>
      </c>
      <c r="AH1826" s="425"/>
      <c r="AI1826" s="425"/>
      <c r="AJ1826" s="425"/>
      <c r="AK1826" s="361" t="str">
        <f>_xll.SRS1Splines.Functions25.Linear_Interp(V_NK2!$R$10:$R$21,V_NK2!$T$10:$T$21,AR1826)</f>
        <v>Error reading input X value(s): The value is not a number</v>
      </c>
      <c r="AL1826" s="361" t="e">
        <f>(AK1826/V_NK2!$T$18)*100</f>
        <v>#VALUE!</v>
      </c>
      <c r="AM1826" s="353" t="e">
        <f>AK1826-V_NK2!$T$11</f>
        <v>#VALUE!</v>
      </c>
      <c r="AN1826" s="353">
        <f>IFERROR((AK1826 - V_NK2!$X$12) / (V_NK2!$X$11- V_NK2!$X$12) * 100, 0)</f>
        <v>0</v>
      </c>
      <c r="AO1826" s="353">
        <v>427</v>
      </c>
      <c r="AP1826" s="353">
        <v>420</v>
      </c>
      <c r="AQ1826" s="353"/>
      <c r="AR1826" s="422"/>
      <c r="AS1826" s="361">
        <v>0.32258064516129031</v>
      </c>
      <c r="AT1826" s="426"/>
      <c r="AU1826" s="424"/>
      <c r="AV1826" s="361">
        <v>0.29376000000000002</v>
      </c>
      <c r="AW1826" s="425"/>
      <c r="AX1826" s="425"/>
      <c r="AY1826" s="425"/>
      <c r="AZ1826" s="361" t="str">
        <f>_xll.SRS1Splines.Functions25.Linear_Interp(V_NNG3A!$H$4:$H$12,V_NNG3A!$I$4:$I$12,BF1826)</f>
        <v>Error reading input X value(s): The value is not a number</v>
      </c>
      <c r="BA1826" s="361" t="e">
        <f>(AZ1826/V_NNG3A!$I$8)*100</f>
        <v>#VALUE!</v>
      </c>
      <c r="BB1826" s="353" t="str">
        <f>_xll.SRS1Splines.Functions25.Linear_Interp(V_NNG3A!$H$4:$H$12,V_NNG3A!$J$4:$J$12,BF1826)</f>
        <v>Error reading input X value(s): The value is not a number</v>
      </c>
      <c r="BC1826" s="353">
        <f>IFERROR((AZ1826-V_NNG3A!$J$20) / (V_NNG3A!$J$19-V_NNG3A!$J$20) * 100, 0)</f>
        <v>0</v>
      </c>
      <c r="BD1826" s="353">
        <v>1050</v>
      </c>
      <c r="BE1826" s="353">
        <v>1047</v>
      </c>
      <c r="BF1826" s="428"/>
      <c r="BG1826" s="361">
        <v>0.1032258064516129</v>
      </c>
      <c r="BH1826" s="426"/>
      <c r="BI1826" s="424"/>
      <c r="BJ1826" s="361">
        <v>0.83807999999999994</v>
      </c>
      <c r="BK1826" s="425"/>
      <c r="BL1826" s="425"/>
      <c r="BM1826" s="425">
        <f t="shared" si="30"/>
        <v>0</v>
      </c>
      <c r="BN1826" s="361" t="str">
        <f>_xll.SRS1Splines.Functions25.Linear_Interp(V_XNN1!$K$3:$K$8,V_XNN1!$L$3:$L$8,BT1826)</f>
        <v>Error reading input X value(s): The value is not a number</v>
      </c>
      <c r="BO1826" s="361" t="e">
        <f>(BN1826/V_XNN1!$L$7)*100</f>
        <v>#VALUE!</v>
      </c>
      <c r="BP1826" s="353" t="str">
        <f>_xll.SRS1Splines.Functions25.Linear_Interp(V_XNN1!$K$3:$K$8,V_XNN1!$M$3:$M$8,BT1826)</f>
        <v>Error reading input X value(s): The value is not a number</v>
      </c>
      <c r="BQ1826" s="353">
        <f>IFERROR((BN1826 - V_XNN1!$M$16) / (V_XNN1!$M$15- V_XNN1!$M$16) * 100, 0)</f>
        <v>0</v>
      </c>
      <c r="BR1826" s="353">
        <v>252</v>
      </c>
      <c r="BS1826" s="353">
        <v>249</v>
      </c>
      <c r="BT1826" s="428"/>
      <c r="BU1826" s="361">
        <v>0.13548387096774195</v>
      </c>
      <c r="BV1826" s="426"/>
      <c r="BW1826" s="424"/>
      <c r="BX1826" s="361">
        <v>0.22325759999999997</v>
      </c>
      <c r="BY1826" s="425"/>
      <c r="BZ1826" s="425"/>
      <c r="CA1826" s="425"/>
      <c r="CB1826" s="361" t="str">
        <f>_xll.SRS1Splines.Functions25.Linear_Interp(V_NSPC!$N$4:$N$67,V_NSPC!$P$4:$P$67,CI1826)</f>
        <v>Error reading input X value(s): The value is not a number</v>
      </c>
      <c r="CC1826" s="361" t="e">
        <f>(CB1826/V_NSPC!$T$5)*100</f>
        <v>#VALUE!</v>
      </c>
      <c r="CD1826" s="353" t="e">
        <f>CB1826-V_NSPC!$T$6</f>
        <v>#VALUE!</v>
      </c>
      <c r="CE1826" s="361">
        <f>IFERROR((CB1826 - V_NSPC!$T$6) / (V_NSPC!$T$5- V_NSPC!$T$6) * 100, 0)</f>
        <v>0</v>
      </c>
      <c r="CF1826" s="361">
        <v>995</v>
      </c>
      <c r="CG1826" s="361">
        <v>955</v>
      </c>
      <c r="CH1826" s="361"/>
      <c r="CI1826" s="429"/>
      <c r="CJ1826" s="361"/>
      <c r="CK1826" s="426"/>
      <c r="CL1826" s="424"/>
      <c r="CM1826" s="361">
        <v>0.22325759999999997</v>
      </c>
      <c r="CN1826" s="425"/>
      <c r="CO1826" s="425"/>
      <c r="CP1826" s="425"/>
      <c r="CQ1826" s="361" t="str">
        <f>_xll.SRS1Splines.Functions25.Linear_Interp(V_NSPC!$X$4:$X$46,V_NSPC!$Z$4:$Z$46,CX1826)</f>
        <v>Error reading input X value(s): The value is not a number</v>
      </c>
      <c r="CR1826" s="361" t="e">
        <f>(CQ1826/V_NSPC!$AD$5)*100</f>
        <v>#VALUE!</v>
      </c>
      <c r="CS1826" s="353" t="e">
        <f>CQ1826-V_NSPC!$AD$6</f>
        <v>#VALUE!</v>
      </c>
      <c r="CT1826" s="361">
        <f>IFERROR((CQ1826 - V_NSPC!$AD$6) / (V_NSPC!$AD$5- V_NSPC!$AD$6) * 100, 0)</f>
        <v>0</v>
      </c>
      <c r="CU1826" s="361">
        <v>909</v>
      </c>
      <c r="CV1826" s="361">
        <v>905</v>
      </c>
      <c r="CW1826" s="361"/>
      <c r="CX1826" s="429"/>
      <c r="CY1826" s="361">
        <v>0.5854838709677419</v>
      </c>
      <c r="CZ1826" s="426"/>
    </row>
    <row r="1827" spans="1:104">
      <c r="A1827" s="352">
        <v>46386</v>
      </c>
      <c r="B1827" s="430"/>
      <c r="C1827" s="420">
        <v>1.1180645161290321</v>
      </c>
      <c r="D1827" s="421"/>
      <c r="E1827" s="421"/>
      <c r="F1827" s="421"/>
      <c r="G1827" s="361" t="e">
        <f>_xll.SRS1Splines.Functions25.Linear_Interp(V_NEM!$R$687:$R$703,V_NEM!$T$687:$T$703,M1827)+_xll.SRS1Splines.Functions25.Linear_Interp(V_NEM!$AB$687:$AB$703,V_NEM!$AD$687:$AD$703,N1827)</f>
        <v>#VALUE!</v>
      </c>
      <c r="H1827" s="353" t="e">
        <f>(G1827/(V_NEM!$T$696+V_NEM!$AD$696))*100</f>
        <v>#VALUE!</v>
      </c>
      <c r="I1827" s="353" t="e">
        <f>G1827-(V_NEM!$T$694+V_NEM!$AD$694)</f>
        <v>#VALUE!</v>
      </c>
      <c r="J1827" s="353">
        <f>((IFERROR((_xll.SRS1Splines.Functions25.Linear_Interp(V_NEM!$R$687:$R$703,V_NEM!$T$687:$T$703,M1827) - V_NEM!$X$689) / (V_NEM!$X$688- V_NEM!$X$689) * 100, 0))+(IFERROR((_xll.SRS1Splines.Functions25.Linear_Interp(V_NEM!$AB$687:$AB$703,V_NEM!$AD$687:$AD$703,N1827) - V_NEM!$AH$689) / (V_NEM!$AH$688- V_NEM!$AH$689) * 100, 0)))/2</f>
        <v>0</v>
      </c>
      <c r="K1827" s="353">
        <v>784.3</v>
      </c>
      <c r="L1827" s="353">
        <v>781.8</v>
      </c>
      <c r="M1827" s="422"/>
      <c r="N1827" s="422"/>
      <c r="O1827" s="361">
        <v>0.7578841290322581</v>
      </c>
      <c r="P1827" s="423"/>
      <c r="Q1827" s="424"/>
      <c r="R1827" s="361">
        <v>1.4341935483870969</v>
      </c>
      <c r="S1827" s="425"/>
      <c r="T1827" s="425"/>
      <c r="U1827" s="425"/>
      <c r="V1827" s="361" t="str">
        <f>_xll.SRS1Splines.Functions25.Linear_Interp(V_NK3!$P$8:$P$32,V_NK3!$R$8:$R$32,AC1827)</f>
        <v>Error reading input X value(s): The value is not a number</v>
      </c>
      <c r="W1827" s="361" t="e">
        <f>(V1827/V_NK3!$R$28)*100</f>
        <v>#VALUE!</v>
      </c>
      <c r="X1827" s="353" t="e">
        <f>V1827-V_NK3!$R$8</f>
        <v>#VALUE!</v>
      </c>
      <c r="Y1827" s="353">
        <f>IFERROR((V1827 - V_NK3!$V$10) / (V_NK3!$V$9- V_NK3!$V$10) * 100, 0)</f>
        <v>0</v>
      </c>
      <c r="Z1827" s="353">
        <v>541.79999999999995</v>
      </c>
      <c r="AA1827" s="353">
        <v>521</v>
      </c>
      <c r="AB1827" s="361">
        <v>529.10553272462471</v>
      </c>
      <c r="AC1827" s="422"/>
      <c r="AD1827" s="353">
        <v>0.26870967741935486</v>
      </c>
      <c r="AE1827" s="426"/>
      <c r="AF1827" s="427"/>
      <c r="AG1827" s="361">
        <v>0.28161290322580645</v>
      </c>
      <c r="AH1827" s="425"/>
      <c r="AI1827" s="425"/>
      <c r="AJ1827" s="425"/>
      <c r="AK1827" s="361" t="str">
        <f>_xll.SRS1Splines.Functions25.Linear_Interp(V_NK2!$R$10:$R$21,V_NK2!$T$10:$T$21,AR1827)</f>
        <v>Error reading input X value(s): The value is not a number</v>
      </c>
      <c r="AL1827" s="361" t="e">
        <f>(AK1827/V_NK2!$T$18)*100</f>
        <v>#VALUE!</v>
      </c>
      <c r="AM1827" s="353" t="e">
        <f>AK1827-V_NK2!$T$11</f>
        <v>#VALUE!</v>
      </c>
      <c r="AN1827" s="353">
        <f>IFERROR((AK1827 - V_NK2!$X$12) / (V_NK2!$X$11- V_NK2!$X$12) * 100, 0)</f>
        <v>0</v>
      </c>
      <c r="AO1827" s="353">
        <v>427</v>
      </c>
      <c r="AP1827" s="353">
        <v>420</v>
      </c>
      <c r="AQ1827" s="353"/>
      <c r="AR1827" s="422"/>
      <c r="AS1827" s="361">
        <v>0.32258064516129031</v>
      </c>
      <c r="AT1827" s="426"/>
      <c r="AU1827" s="424"/>
      <c r="AV1827" s="361">
        <v>0.29376000000000002</v>
      </c>
      <c r="AW1827" s="425"/>
      <c r="AX1827" s="425"/>
      <c r="AY1827" s="425"/>
      <c r="AZ1827" s="361" t="str">
        <f>_xll.SRS1Splines.Functions25.Linear_Interp(V_NNG3A!$H$4:$H$12,V_NNG3A!$I$4:$I$12,BF1827)</f>
        <v>Error reading input X value(s): The value is not a number</v>
      </c>
      <c r="BA1827" s="361" t="e">
        <f>(AZ1827/V_NNG3A!$I$8)*100</f>
        <v>#VALUE!</v>
      </c>
      <c r="BB1827" s="353" t="str">
        <f>_xll.SRS1Splines.Functions25.Linear_Interp(V_NNG3A!$H$4:$H$12,V_NNG3A!$J$4:$J$12,BF1827)</f>
        <v>Error reading input X value(s): The value is not a number</v>
      </c>
      <c r="BC1827" s="353">
        <f>IFERROR((AZ1827-V_NNG3A!$J$20) / (V_NNG3A!$J$19-V_NNG3A!$J$20) * 100, 0)</f>
        <v>0</v>
      </c>
      <c r="BD1827" s="353">
        <v>1050</v>
      </c>
      <c r="BE1827" s="353">
        <v>1047</v>
      </c>
      <c r="BF1827" s="428"/>
      <c r="BG1827" s="361">
        <v>0.1032258064516129</v>
      </c>
      <c r="BH1827" s="426"/>
      <c r="BI1827" s="424"/>
      <c r="BJ1827" s="361">
        <v>0.83807999999999994</v>
      </c>
      <c r="BK1827" s="425"/>
      <c r="BL1827" s="425"/>
      <c r="BM1827" s="425">
        <f t="shared" si="30"/>
        <v>0</v>
      </c>
      <c r="BN1827" s="361" t="str">
        <f>_xll.SRS1Splines.Functions25.Linear_Interp(V_XNN1!$K$3:$K$8,V_XNN1!$L$3:$L$8,BT1827)</f>
        <v>Error reading input X value(s): The value is not a number</v>
      </c>
      <c r="BO1827" s="361" t="e">
        <f>(BN1827/V_XNN1!$L$7)*100</f>
        <v>#VALUE!</v>
      </c>
      <c r="BP1827" s="353" t="str">
        <f>_xll.SRS1Splines.Functions25.Linear_Interp(V_XNN1!$K$3:$K$8,V_XNN1!$M$3:$M$8,BT1827)</f>
        <v>Error reading input X value(s): The value is not a number</v>
      </c>
      <c r="BQ1827" s="353">
        <f>IFERROR((BN1827 - V_XNN1!$M$16) / (V_XNN1!$M$15- V_XNN1!$M$16) * 100, 0)</f>
        <v>0</v>
      </c>
      <c r="BR1827" s="353">
        <v>252</v>
      </c>
      <c r="BS1827" s="353">
        <v>249</v>
      </c>
      <c r="BT1827" s="428"/>
      <c r="BU1827" s="361">
        <v>0.13548387096774195</v>
      </c>
      <c r="BV1827" s="426"/>
      <c r="BW1827" s="424"/>
      <c r="BX1827" s="361">
        <v>0.22325759999999997</v>
      </c>
      <c r="BY1827" s="425"/>
      <c r="BZ1827" s="425"/>
      <c r="CA1827" s="425"/>
      <c r="CB1827" s="361" t="str">
        <f>_xll.SRS1Splines.Functions25.Linear_Interp(V_NSPC!$N$4:$N$67,V_NSPC!$P$4:$P$67,CI1827)</f>
        <v>Error reading input X value(s): The value is not a number</v>
      </c>
      <c r="CC1827" s="361" t="e">
        <f>(CB1827/V_NSPC!$T$5)*100</f>
        <v>#VALUE!</v>
      </c>
      <c r="CD1827" s="353" t="e">
        <f>CB1827-V_NSPC!$T$6</f>
        <v>#VALUE!</v>
      </c>
      <c r="CE1827" s="361">
        <f>IFERROR((CB1827 - V_NSPC!$T$6) / (V_NSPC!$T$5- V_NSPC!$T$6) * 100, 0)</f>
        <v>0</v>
      </c>
      <c r="CF1827" s="361">
        <v>995</v>
      </c>
      <c r="CG1827" s="361">
        <v>955</v>
      </c>
      <c r="CH1827" s="361"/>
      <c r="CI1827" s="429"/>
      <c r="CJ1827" s="361"/>
      <c r="CK1827" s="426"/>
      <c r="CL1827" s="424"/>
      <c r="CM1827" s="361">
        <v>0.22325759999999997</v>
      </c>
      <c r="CN1827" s="425"/>
      <c r="CO1827" s="425"/>
      <c r="CP1827" s="425"/>
      <c r="CQ1827" s="361" t="str">
        <f>_xll.SRS1Splines.Functions25.Linear_Interp(V_NSPC!$X$4:$X$46,V_NSPC!$Z$4:$Z$46,CX1827)</f>
        <v>Error reading input X value(s): The value is not a number</v>
      </c>
      <c r="CR1827" s="361" t="e">
        <f>(CQ1827/V_NSPC!$AD$5)*100</f>
        <v>#VALUE!</v>
      </c>
      <c r="CS1827" s="353" t="e">
        <f>CQ1827-V_NSPC!$AD$6</f>
        <v>#VALUE!</v>
      </c>
      <c r="CT1827" s="361">
        <f>IFERROR((CQ1827 - V_NSPC!$AD$6) / (V_NSPC!$AD$5- V_NSPC!$AD$6) * 100, 0)</f>
        <v>0</v>
      </c>
      <c r="CU1827" s="361">
        <v>909</v>
      </c>
      <c r="CV1827" s="361">
        <v>905</v>
      </c>
      <c r="CW1827" s="361"/>
      <c r="CX1827" s="429"/>
      <c r="CY1827" s="361">
        <v>0.5854838709677419</v>
      </c>
      <c r="CZ1827" s="426"/>
    </row>
    <row r="1828" spans="1:104" ht="18.600000000000001" thickBot="1">
      <c r="A1828" s="352">
        <v>46387</v>
      </c>
      <c r="B1828" s="431"/>
      <c r="C1828" s="432">
        <v>1.1180645161290321</v>
      </c>
      <c r="D1828" s="433"/>
      <c r="E1828" s="433"/>
      <c r="F1828" s="433"/>
      <c r="G1828" s="434" t="e">
        <f>_xll.SRS1Splines.Functions25.Linear_Interp(V_NEM!$R$687:$R$703,V_NEM!$T$687:$T$703,M1828)+_xll.SRS1Splines.Functions25.Linear_Interp(V_NEM!$AB$687:$AB$703,V_NEM!$AD$687:$AD$703,N1828)</f>
        <v>#VALUE!</v>
      </c>
      <c r="H1828" s="354" t="e">
        <f>(G1828/(V_NEM!$T$696+V_NEM!$AD$696))*100</f>
        <v>#VALUE!</v>
      </c>
      <c r="I1828" s="354" t="e">
        <f>G1828-(V_NEM!$T$694+V_NEM!$AD$694)</f>
        <v>#VALUE!</v>
      </c>
      <c r="J1828" s="354">
        <f>((IFERROR((_xll.SRS1Splines.Functions25.Linear_Interp(V_NEM!$R$687:$R$703,V_NEM!$T$687:$T$703,M1828) - V_NEM!$X$689) / (V_NEM!$X$688- V_NEM!$X$689) * 100, 0))+(IFERROR((_xll.SRS1Splines.Functions25.Linear_Interp(V_NEM!$AB$687:$AB$703,V_NEM!$AD$687:$AD$703,N1828) - V_NEM!$AH$689) / (V_NEM!$AH$688- V_NEM!$AH$689) * 100, 0)))/2</f>
        <v>0</v>
      </c>
      <c r="K1828" s="354">
        <v>784.3</v>
      </c>
      <c r="L1828" s="354">
        <v>781.8</v>
      </c>
      <c r="M1828" s="435"/>
      <c r="N1828" s="435"/>
      <c r="O1828" s="434">
        <v>0.7578841290322581</v>
      </c>
      <c r="P1828" s="436"/>
      <c r="Q1828" s="437"/>
      <c r="R1828" s="434">
        <v>1.4341935483870969</v>
      </c>
      <c r="S1828" s="438"/>
      <c r="T1828" s="438"/>
      <c r="U1828" s="438"/>
      <c r="V1828" s="434" t="str">
        <f>_xll.SRS1Splines.Functions25.Linear_Interp(V_NK3!$P$8:$P$32,V_NK3!$R$8:$R$32,AC1828)</f>
        <v>Error reading input X value(s): The value is not a number</v>
      </c>
      <c r="W1828" s="434" t="e">
        <f>(V1828/V_NK3!$R$28)*100</f>
        <v>#VALUE!</v>
      </c>
      <c r="X1828" s="354" t="e">
        <f>V1828-V_NK3!$R$8</f>
        <v>#VALUE!</v>
      </c>
      <c r="Y1828" s="354">
        <f>IFERROR((V1828 - V_NK3!$V$10) / (V_NK3!$V$9- V_NK3!$V$10) * 100, 0)</f>
        <v>0</v>
      </c>
      <c r="Z1828" s="354">
        <v>541.79999999999995</v>
      </c>
      <c r="AA1828" s="354">
        <v>521</v>
      </c>
      <c r="AB1828" s="434">
        <v>529.10553272462471</v>
      </c>
      <c r="AC1828" s="435"/>
      <c r="AD1828" s="354">
        <v>0.26870967741935486</v>
      </c>
      <c r="AE1828" s="439"/>
      <c r="AF1828" s="440"/>
      <c r="AG1828" s="434">
        <v>0.28161290322580645</v>
      </c>
      <c r="AH1828" s="438"/>
      <c r="AI1828" s="438"/>
      <c r="AJ1828" s="438"/>
      <c r="AK1828" s="434" t="str">
        <f>_xll.SRS1Splines.Functions25.Linear_Interp(V_NK2!$R$10:$R$21,V_NK2!$T$10:$T$21,AR1828)</f>
        <v>Error reading input X value(s): The value is not a number</v>
      </c>
      <c r="AL1828" s="434" t="e">
        <f>(AK1828/V_NK2!$T$18)*100</f>
        <v>#VALUE!</v>
      </c>
      <c r="AM1828" s="354" t="e">
        <f>AK1828-V_NK2!$T$11</f>
        <v>#VALUE!</v>
      </c>
      <c r="AN1828" s="354">
        <f>IFERROR((AK1828 - V_NK2!$X$12) / (V_NK2!$X$11- V_NK2!$X$12) * 100, 0)</f>
        <v>0</v>
      </c>
      <c r="AO1828" s="354">
        <v>427</v>
      </c>
      <c r="AP1828" s="354">
        <v>420</v>
      </c>
      <c r="AQ1828" s="354"/>
      <c r="AR1828" s="435"/>
      <c r="AS1828" s="434">
        <v>0.32258064516129031</v>
      </c>
      <c r="AT1828" s="439"/>
      <c r="AU1828" s="437"/>
      <c r="AV1828" s="434">
        <v>0.29376000000000002</v>
      </c>
      <c r="AW1828" s="438"/>
      <c r="AX1828" s="438"/>
      <c r="AY1828" s="438"/>
      <c r="AZ1828" s="434" t="str">
        <f>_xll.SRS1Splines.Functions25.Linear_Interp(V_NNG3A!$H$4:$H$12,V_NNG3A!$I$4:$I$12,BF1828)</f>
        <v>Error reading input X value(s): The value is not a number</v>
      </c>
      <c r="BA1828" s="434" t="e">
        <f>(AZ1828/V_NNG3A!$I$8)*100</f>
        <v>#VALUE!</v>
      </c>
      <c r="BB1828" s="354" t="str">
        <f>_xll.SRS1Splines.Functions25.Linear_Interp(V_NNG3A!$H$4:$H$12,V_NNG3A!$J$4:$J$12,BF1828)</f>
        <v>Error reading input X value(s): The value is not a number</v>
      </c>
      <c r="BC1828" s="354">
        <f>IFERROR((AZ1828-V_NNG3A!$J$20) / (V_NNG3A!$J$19-V_NNG3A!$J$20) * 100, 0)</f>
        <v>0</v>
      </c>
      <c r="BD1828" s="354">
        <v>1050</v>
      </c>
      <c r="BE1828" s="354">
        <v>1047</v>
      </c>
      <c r="BF1828" s="441"/>
      <c r="BG1828" s="434">
        <v>0.1032258064516129</v>
      </c>
      <c r="BH1828" s="439"/>
      <c r="BI1828" s="437"/>
      <c r="BJ1828" s="434">
        <v>0.83807999999999994</v>
      </c>
      <c r="BK1828" s="438"/>
      <c r="BL1828" s="438"/>
      <c r="BM1828" s="438">
        <f>BK1828-BL1828</f>
        <v>0</v>
      </c>
      <c r="BN1828" s="434" t="str">
        <f>_xll.SRS1Splines.Functions25.Linear_Interp(V_XNN1!$K$3:$K$8,V_XNN1!$L$3:$L$8,BT1828)</f>
        <v>Error reading input X value(s): The value is not a number</v>
      </c>
      <c r="BO1828" s="434" t="e">
        <f>(BN1828/V_XNN1!$L$7)*100</f>
        <v>#VALUE!</v>
      </c>
      <c r="BP1828" s="354" t="str">
        <f>_xll.SRS1Splines.Functions25.Linear_Interp(V_XNN1!$K$3:$K$8,V_XNN1!$M$3:$M$8,BT1828)</f>
        <v>Error reading input X value(s): The value is not a number</v>
      </c>
      <c r="BQ1828" s="354">
        <f>IFERROR((BN1828 - V_XNN1!$M$16) / (V_XNN1!$M$15- V_XNN1!$M$16) * 100, 0)</f>
        <v>0</v>
      </c>
      <c r="BR1828" s="354">
        <v>252</v>
      </c>
      <c r="BS1828" s="354">
        <v>249</v>
      </c>
      <c r="BT1828" s="441"/>
      <c r="BU1828" s="434">
        <v>0.13548387096774195</v>
      </c>
      <c r="BV1828" s="439"/>
      <c r="BW1828" s="437"/>
      <c r="BX1828" s="434">
        <v>0.22325759999999997</v>
      </c>
      <c r="BY1828" s="438"/>
      <c r="BZ1828" s="438"/>
      <c r="CA1828" s="438"/>
      <c r="CB1828" s="434" t="str">
        <f>_xll.SRS1Splines.Functions25.Linear_Interp(V_NSPC!$N$4:$N$67,V_NSPC!$P$4:$P$67,CI1828)</f>
        <v>Error reading input X value(s): The value is not a number</v>
      </c>
      <c r="CC1828" s="434" t="e">
        <f>(CB1828/V_NSPC!$T$5)*100</f>
        <v>#VALUE!</v>
      </c>
      <c r="CD1828" s="354" t="e">
        <f>CB1828-V_NSPC!$T$6</f>
        <v>#VALUE!</v>
      </c>
      <c r="CE1828" s="434">
        <f>IFERROR((CB1828 - V_NSPC!$T$6) / (V_NSPC!$T$5- V_NSPC!$T$6) * 100, 0)</f>
        <v>0</v>
      </c>
      <c r="CF1828" s="434">
        <v>995</v>
      </c>
      <c r="CG1828" s="434">
        <v>955</v>
      </c>
      <c r="CH1828" s="434"/>
      <c r="CI1828" s="442"/>
      <c r="CJ1828" s="434"/>
      <c r="CK1828" s="439"/>
      <c r="CL1828" s="437"/>
      <c r="CM1828" s="434">
        <v>0.22325759999999997</v>
      </c>
      <c r="CN1828" s="438"/>
      <c r="CO1828" s="438"/>
      <c r="CP1828" s="438"/>
      <c r="CQ1828" s="434" t="str">
        <f>_xll.SRS1Splines.Functions25.Linear_Interp(V_NSPC!$X$4:$X$46,V_NSPC!$Z$4:$Z$46,CX1828)</f>
        <v>Error reading input X value(s): The value is not a number</v>
      </c>
      <c r="CR1828" s="434" t="e">
        <f>(CQ1828/V_NSPC!$AD$5)*100</f>
        <v>#VALUE!</v>
      </c>
      <c r="CS1828" s="354" t="e">
        <f>CQ1828-V_NSPC!$AD$6</f>
        <v>#VALUE!</v>
      </c>
      <c r="CT1828" s="434">
        <f>IFERROR((CQ1828 - V_NSPC!$AD$6) / (V_NSPC!$AD$5- V_NSPC!$AD$6) * 100, 0)</f>
        <v>0</v>
      </c>
      <c r="CU1828" s="434">
        <v>909</v>
      </c>
      <c r="CV1828" s="434">
        <v>905</v>
      </c>
      <c r="CW1828" s="434"/>
      <c r="CX1828" s="442"/>
      <c r="CY1828" s="434">
        <v>0.5854838709677419</v>
      </c>
      <c r="CZ1828" s="439"/>
    </row>
  </sheetData>
  <autoFilter ref="A2:CZ1828" xr:uid="{00000000-0001-0000-0000-000000000000}">
    <filterColumn colId="0">
      <filters>
        <dateGroupItem year="2026" month="7" dateTimeGrouping="month"/>
        <dateGroupItem year="2026" month="8" dateTimeGrouping="month"/>
        <dateGroupItem year="2026" month="9" dateTimeGrouping="month"/>
        <dateGroupItem year="2026" month="10" dateTimeGrouping="month"/>
        <dateGroupItem year="2026" month="11" dateTimeGrouping="month"/>
        <dateGroupItem year="2026" month="12" dateTimeGrouping="month"/>
      </filters>
    </filterColumn>
  </autoFilter>
  <mergeCells count="7">
    <mergeCell ref="CL1:CZ1"/>
    <mergeCell ref="Q1:AE1"/>
    <mergeCell ref="B1:P1"/>
    <mergeCell ref="AF1:AT1"/>
    <mergeCell ref="BW1:CK1"/>
    <mergeCell ref="BI1:BV1"/>
    <mergeCell ref="AU1:B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1FD6-0BB4-406F-820A-BDFBB129817A}">
  <dimension ref="A1:AJ1904"/>
  <sheetViews>
    <sheetView topLeftCell="L1" zoomScale="70" zoomScaleNormal="70" workbookViewId="0">
      <selection activeCell="M3" sqref="M3"/>
    </sheetView>
  </sheetViews>
  <sheetFormatPr defaultRowHeight="14.4" outlineLevelRow="1"/>
  <cols>
    <col min="2" max="2" width="15.6640625" customWidth="1"/>
    <col min="3" max="3" width="14.33203125" customWidth="1"/>
    <col min="6" max="7" width="14.5546875" customWidth="1"/>
    <col min="9" max="9" width="18.33203125" customWidth="1"/>
    <col min="10" max="10" width="14.6640625" customWidth="1"/>
    <col min="14" max="14" width="10" bestFit="1" customWidth="1"/>
    <col min="16" max="16" width="3.33203125" customWidth="1"/>
    <col min="19" max="19" width="14.44140625" customWidth="1"/>
    <col min="22" max="26" width="14.44140625" customWidth="1"/>
    <col min="29" max="29" width="14.5546875" customWidth="1"/>
    <col min="32" max="36" width="14.6640625" customWidth="1"/>
  </cols>
  <sheetData>
    <row r="1" spans="1:13">
      <c r="A1" s="459" t="s">
        <v>32</v>
      </c>
      <c r="B1" s="460"/>
      <c r="C1" s="460"/>
      <c r="D1" s="3">
        <v>1000000</v>
      </c>
      <c r="E1" s="459" t="s">
        <v>33</v>
      </c>
      <c r="F1" s="460"/>
      <c r="G1" s="460"/>
      <c r="H1" s="461"/>
      <c r="I1" s="11" t="s">
        <v>32</v>
      </c>
      <c r="J1" s="11" t="s">
        <v>33</v>
      </c>
      <c r="K1" s="5"/>
    </row>
    <row r="2" spans="1:13">
      <c r="A2" s="6" t="s">
        <v>34</v>
      </c>
      <c r="B2" s="7" t="s">
        <v>35</v>
      </c>
      <c r="C2" s="7" t="s">
        <v>36</v>
      </c>
      <c r="D2" s="8"/>
      <c r="E2" s="9" t="s">
        <v>37</v>
      </c>
      <c r="F2" s="7" t="s">
        <v>35</v>
      </c>
      <c r="G2" s="7" t="s">
        <v>38</v>
      </c>
      <c r="H2" s="10" t="s">
        <v>34</v>
      </c>
      <c r="I2" s="11" t="s">
        <v>39</v>
      </c>
      <c r="J2" s="11" t="s">
        <v>40</v>
      </c>
      <c r="K2" s="5"/>
      <c r="M2" t="s">
        <v>41</v>
      </c>
    </row>
    <row r="3" spans="1:13">
      <c r="A3" s="261">
        <v>775</v>
      </c>
      <c r="B3" s="29">
        <v>4.2447000000000003E-4</v>
      </c>
      <c r="C3" s="13">
        <v>0</v>
      </c>
      <c r="D3" s="14"/>
      <c r="E3" s="15">
        <v>772</v>
      </c>
      <c r="F3" s="16">
        <v>6.1338249999999999E-3</v>
      </c>
      <c r="G3" s="16">
        <v>0</v>
      </c>
      <c r="H3" s="17">
        <v>772</v>
      </c>
      <c r="I3" s="11">
        <v>424.47</v>
      </c>
      <c r="J3" s="11">
        <v>6133.8249999999998</v>
      </c>
      <c r="M3">
        <f>(0.9*0.07316+0.1*0.0365)</f>
        <v>6.9494E-2</v>
      </c>
    </row>
    <row r="4" spans="1:13" ht="21" hidden="1" customHeight="1" outlineLevel="1">
      <c r="A4" s="12">
        <v>775.01</v>
      </c>
      <c r="B4" s="13">
        <v>4.4127110000000006E-4</v>
      </c>
      <c r="C4" s="13">
        <v>0</v>
      </c>
      <c r="D4" s="14"/>
      <c r="E4" s="15">
        <v>772.01</v>
      </c>
      <c r="F4" s="16">
        <v>6.2471846500000002E-3</v>
      </c>
      <c r="G4" s="16">
        <v>0</v>
      </c>
      <c r="H4" s="17">
        <v>772.01</v>
      </c>
      <c r="I4" s="11">
        <v>441.27110000000005</v>
      </c>
      <c r="J4" s="11">
        <v>6247.1846500000001</v>
      </c>
    </row>
    <row r="5" spans="1:13" ht="21" hidden="1" customHeight="1" outlineLevel="1">
      <c r="A5" s="12">
        <v>775.02</v>
      </c>
      <c r="B5" s="13">
        <v>4.5807220000000008E-4</v>
      </c>
      <c r="C5" s="13">
        <v>0</v>
      </c>
      <c r="D5" s="14"/>
      <c r="E5" s="15">
        <v>772.02</v>
      </c>
      <c r="F5" s="16">
        <v>6.3605443000000006E-3</v>
      </c>
      <c r="G5" s="16">
        <v>0</v>
      </c>
      <c r="H5" s="17">
        <v>772.02</v>
      </c>
      <c r="I5" s="11">
        <v>458.07220000000007</v>
      </c>
      <c r="J5" s="11">
        <v>6360.5443000000005</v>
      </c>
    </row>
    <row r="6" spans="1:13" ht="21" hidden="1" customHeight="1" outlineLevel="1">
      <c r="A6" s="12">
        <v>775.03</v>
      </c>
      <c r="B6" s="13">
        <v>4.7487330000000011E-4</v>
      </c>
      <c r="C6" s="13">
        <v>0</v>
      </c>
      <c r="D6" s="14"/>
      <c r="E6" s="15">
        <v>772.03</v>
      </c>
      <c r="F6" s="16">
        <v>6.473903950000001E-3</v>
      </c>
      <c r="G6" s="16">
        <v>0</v>
      </c>
      <c r="H6" s="17">
        <v>772.03</v>
      </c>
      <c r="I6" s="11">
        <v>474.87330000000009</v>
      </c>
      <c r="J6" s="11">
        <v>6473.9039500000008</v>
      </c>
    </row>
    <row r="7" spans="1:13" ht="21" hidden="1" customHeight="1" outlineLevel="1">
      <c r="A7" s="12">
        <v>775.04</v>
      </c>
      <c r="B7" s="13">
        <v>4.9167440000000013E-4</v>
      </c>
      <c r="C7" s="13">
        <v>0</v>
      </c>
      <c r="D7" s="14"/>
      <c r="E7" s="15">
        <v>772.04</v>
      </c>
      <c r="F7" s="16">
        <v>6.5872636000000014E-3</v>
      </c>
      <c r="G7" s="16">
        <v>0</v>
      </c>
      <c r="H7" s="17">
        <v>772.04</v>
      </c>
      <c r="I7" s="11">
        <v>491.67440000000011</v>
      </c>
      <c r="J7" s="11">
        <v>6587.2636000000011</v>
      </c>
    </row>
    <row r="8" spans="1:13" ht="21" hidden="1" customHeight="1" outlineLevel="1">
      <c r="A8" s="12">
        <v>775.05</v>
      </c>
      <c r="B8" s="13">
        <v>5.0847550000000016E-4</v>
      </c>
      <c r="C8" s="13">
        <v>0</v>
      </c>
      <c r="D8" s="14"/>
      <c r="E8" s="15">
        <v>772.05</v>
      </c>
      <c r="F8" s="16">
        <v>6.7006232500000018E-3</v>
      </c>
      <c r="G8" s="16">
        <v>0</v>
      </c>
      <c r="H8" s="17">
        <v>772.05</v>
      </c>
      <c r="I8" s="11">
        <v>508.47550000000012</v>
      </c>
      <c r="J8" s="11">
        <v>6700.6232500000015</v>
      </c>
    </row>
    <row r="9" spans="1:13" ht="21" hidden="1" customHeight="1" outlineLevel="1">
      <c r="A9" s="12">
        <v>775.06</v>
      </c>
      <c r="B9" s="13">
        <v>5.2527660000000018E-4</v>
      </c>
      <c r="C9" s="13">
        <v>0</v>
      </c>
      <c r="D9" s="14"/>
      <c r="E9" s="15">
        <v>772.06</v>
      </c>
      <c r="F9" s="16">
        <v>6.8139829000000022E-3</v>
      </c>
      <c r="G9" s="16">
        <v>0</v>
      </c>
      <c r="H9" s="17">
        <v>772.06</v>
      </c>
      <c r="I9" s="11">
        <v>525.27660000000014</v>
      </c>
      <c r="J9" s="11">
        <v>6813.9829000000018</v>
      </c>
    </row>
    <row r="10" spans="1:13" ht="21" hidden="1" customHeight="1" outlineLevel="1">
      <c r="A10" s="12">
        <v>775.06999999999994</v>
      </c>
      <c r="B10" s="13">
        <v>5.4207770000000021E-4</v>
      </c>
      <c r="C10" s="13">
        <v>0</v>
      </c>
      <c r="D10" s="14"/>
      <c r="E10" s="15">
        <v>772.06999999999994</v>
      </c>
      <c r="F10" s="16">
        <v>6.9273425500000025E-3</v>
      </c>
      <c r="G10" s="16">
        <v>0</v>
      </c>
      <c r="H10" s="17">
        <v>772.06999999999994</v>
      </c>
      <c r="I10" s="11">
        <v>542.07770000000016</v>
      </c>
      <c r="J10" s="11">
        <v>6927.3425500000021</v>
      </c>
    </row>
    <row r="11" spans="1:13" ht="21" hidden="1" customHeight="1" outlineLevel="1">
      <c r="A11" s="12">
        <v>775.07999999999993</v>
      </c>
      <c r="B11" s="13">
        <v>5.5887880000000023E-4</v>
      </c>
      <c r="C11" s="13">
        <v>0</v>
      </c>
      <c r="D11" s="14"/>
      <c r="E11" s="15">
        <v>772.07999999999993</v>
      </c>
      <c r="F11" s="16">
        <v>7.040702200000002E-3</v>
      </c>
      <c r="G11" s="16">
        <v>0</v>
      </c>
      <c r="H11" s="17">
        <v>772.07999999999993</v>
      </c>
      <c r="I11" s="11">
        <v>558.87880000000018</v>
      </c>
      <c r="J11" s="11">
        <v>7040.7022000000024</v>
      </c>
    </row>
    <row r="12" spans="1:13" ht="21" hidden="1" customHeight="1" outlineLevel="1">
      <c r="A12" s="12">
        <v>775.08999999999992</v>
      </c>
      <c r="B12" s="13">
        <v>5.7567990000000025E-4</v>
      </c>
      <c r="C12" s="13">
        <v>0</v>
      </c>
      <c r="D12" s="14"/>
      <c r="E12" s="15">
        <v>772.08999999999992</v>
      </c>
      <c r="F12" s="16">
        <v>7.1540618500000024E-3</v>
      </c>
      <c r="G12" s="16">
        <v>0</v>
      </c>
      <c r="H12" s="17">
        <v>772.08999999999992</v>
      </c>
      <c r="I12" s="11">
        <v>575.6799000000002</v>
      </c>
      <c r="J12" s="11">
        <v>7154.0618500000028</v>
      </c>
    </row>
    <row r="13" spans="1:13" ht="21" hidden="1" customHeight="1" outlineLevel="1">
      <c r="A13" s="18">
        <v>775.09999999999991</v>
      </c>
      <c r="B13" s="13">
        <v>5.9248100000000017E-4</v>
      </c>
      <c r="C13" s="13">
        <v>0</v>
      </c>
      <c r="D13" s="14"/>
      <c r="E13" s="15">
        <v>772.09999999999991</v>
      </c>
      <c r="F13" s="16">
        <v>7.2674215000000028E-3</v>
      </c>
      <c r="G13" s="16">
        <v>0</v>
      </c>
      <c r="H13" s="17">
        <v>772.09999999999991</v>
      </c>
      <c r="I13" s="11">
        <v>592.48100000000022</v>
      </c>
      <c r="J13" s="11">
        <v>7267.4215000000031</v>
      </c>
    </row>
    <row r="14" spans="1:13" ht="21" hidden="1" customHeight="1" outlineLevel="1">
      <c r="A14" s="12">
        <v>775.1099999999999</v>
      </c>
      <c r="B14" s="13">
        <v>6.092821000000002E-4</v>
      </c>
      <c r="C14" s="13">
        <v>0</v>
      </c>
      <c r="D14" s="14"/>
      <c r="E14" s="15">
        <v>772.1099999999999</v>
      </c>
      <c r="F14" s="16">
        <v>7.3807811500000032E-3</v>
      </c>
      <c r="G14" s="16">
        <v>0</v>
      </c>
      <c r="H14" s="17">
        <v>772.1099999999999</v>
      </c>
      <c r="I14" s="11">
        <v>609.28210000000024</v>
      </c>
      <c r="J14" s="11">
        <v>7380.7811500000034</v>
      </c>
    </row>
    <row r="15" spans="1:13" ht="21" hidden="1" customHeight="1" outlineLevel="1">
      <c r="A15" s="12">
        <v>775.11999999999989</v>
      </c>
      <c r="B15" s="13">
        <v>6.2608320000000022E-4</v>
      </c>
      <c r="C15" s="13">
        <v>0</v>
      </c>
      <c r="D15" s="14"/>
      <c r="E15" s="15">
        <v>772.11999999999989</v>
      </c>
      <c r="F15" s="16">
        <v>7.4941408000000036E-3</v>
      </c>
      <c r="G15" s="16">
        <v>0</v>
      </c>
      <c r="H15" s="17">
        <v>772.11999999999989</v>
      </c>
      <c r="I15" s="11">
        <v>626.08320000000026</v>
      </c>
      <c r="J15" s="11">
        <v>7494.1408000000038</v>
      </c>
    </row>
    <row r="16" spans="1:13" ht="21" hidden="1" customHeight="1" outlineLevel="1">
      <c r="A16" s="12">
        <v>775.12999999999988</v>
      </c>
      <c r="B16" s="13">
        <v>6.4288430000000024E-4</v>
      </c>
      <c r="C16" s="13">
        <v>0</v>
      </c>
      <c r="D16" s="14"/>
      <c r="E16" s="15">
        <v>772.12999999999988</v>
      </c>
      <c r="F16" s="16">
        <v>7.607500450000004E-3</v>
      </c>
      <c r="G16" s="16">
        <v>0</v>
      </c>
      <c r="H16" s="17">
        <v>772.12999999999988</v>
      </c>
      <c r="I16" s="11">
        <v>642.88430000000028</v>
      </c>
      <c r="J16" s="11">
        <v>7607.5004500000041</v>
      </c>
    </row>
    <row r="17" spans="1:10" ht="21" hidden="1" customHeight="1" outlineLevel="1">
      <c r="A17" s="12">
        <v>775.13999999999987</v>
      </c>
      <c r="B17" s="13">
        <v>6.5968540000000027E-4</v>
      </c>
      <c r="C17" s="13">
        <v>0</v>
      </c>
      <c r="D17" s="14"/>
      <c r="E17" s="15">
        <v>772.13999999999987</v>
      </c>
      <c r="F17" s="16">
        <v>7.7208601000000043E-3</v>
      </c>
      <c r="G17" s="16">
        <v>0</v>
      </c>
      <c r="H17" s="17">
        <v>772.13999999999987</v>
      </c>
      <c r="I17" s="11">
        <v>659.6854000000003</v>
      </c>
      <c r="J17" s="11">
        <v>7720.8601000000044</v>
      </c>
    </row>
    <row r="18" spans="1:10" ht="21" hidden="1" customHeight="1" outlineLevel="1">
      <c r="A18" s="12">
        <v>775.14999999999986</v>
      </c>
      <c r="B18" s="13">
        <v>6.7648650000000029E-4</v>
      </c>
      <c r="C18" s="13">
        <v>0</v>
      </c>
      <c r="D18" s="14"/>
      <c r="E18" s="15">
        <v>772.14999999999986</v>
      </c>
      <c r="F18" s="16">
        <v>7.8342197500000047E-3</v>
      </c>
      <c r="G18" s="16">
        <v>0</v>
      </c>
      <c r="H18" s="17">
        <v>772.14999999999986</v>
      </c>
      <c r="I18" s="11">
        <v>676.48650000000032</v>
      </c>
      <c r="J18" s="11">
        <v>7834.2197500000048</v>
      </c>
    </row>
    <row r="19" spans="1:10" ht="21" hidden="1" customHeight="1" outlineLevel="1">
      <c r="A19" s="12">
        <v>775.15999999999985</v>
      </c>
      <c r="B19" s="13">
        <v>6.9328760000000032E-4</v>
      </c>
      <c r="C19" s="13">
        <v>0</v>
      </c>
      <c r="D19" s="14"/>
      <c r="E19" s="15">
        <v>772.15999999999985</v>
      </c>
      <c r="F19" s="16">
        <v>7.9475794000000051E-3</v>
      </c>
      <c r="G19" s="16">
        <v>0</v>
      </c>
      <c r="H19" s="17">
        <v>772.15999999999985</v>
      </c>
      <c r="I19" s="11">
        <v>693.28760000000034</v>
      </c>
      <c r="J19" s="11">
        <v>7947.5794000000051</v>
      </c>
    </row>
    <row r="20" spans="1:10" ht="21" hidden="1" customHeight="1" outlineLevel="1">
      <c r="A20" s="12">
        <v>775.16999999999985</v>
      </c>
      <c r="B20" s="13">
        <v>7.1008870000000034E-4</v>
      </c>
      <c r="C20" s="13">
        <v>0</v>
      </c>
      <c r="D20" s="14"/>
      <c r="E20" s="15">
        <v>772.16999999999985</v>
      </c>
      <c r="F20" s="16">
        <v>8.0609390500000055E-3</v>
      </c>
      <c r="G20" s="16">
        <v>0</v>
      </c>
      <c r="H20" s="17">
        <v>772.16999999999985</v>
      </c>
      <c r="I20" s="11">
        <v>710.08870000000036</v>
      </c>
      <c r="J20" s="11">
        <v>8060.9390500000054</v>
      </c>
    </row>
    <row r="21" spans="1:10" ht="21" hidden="1" customHeight="1" outlineLevel="1">
      <c r="A21" s="12">
        <v>775.17999999999984</v>
      </c>
      <c r="B21" s="13">
        <v>7.2688980000000037E-4</v>
      </c>
      <c r="C21" s="13">
        <v>0</v>
      </c>
      <c r="D21" s="14"/>
      <c r="E21" s="15">
        <v>772.17999999999984</v>
      </c>
      <c r="F21" s="16">
        <v>8.1742987000000059E-3</v>
      </c>
      <c r="G21" s="16">
        <v>0</v>
      </c>
      <c r="H21" s="17">
        <v>772.17999999999984</v>
      </c>
      <c r="I21" s="11">
        <v>726.88980000000038</v>
      </c>
      <c r="J21" s="11">
        <v>8174.2987000000057</v>
      </c>
    </row>
    <row r="22" spans="1:10" hidden="1" outlineLevel="1">
      <c r="A22" s="12">
        <v>775.18999999999983</v>
      </c>
      <c r="B22" s="13">
        <v>7.4369090000000039E-4</v>
      </c>
      <c r="C22" s="13">
        <v>0</v>
      </c>
      <c r="D22" s="14"/>
      <c r="E22" s="15">
        <v>772.18999999999983</v>
      </c>
      <c r="F22" s="16">
        <v>8.2876583500000045E-3</v>
      </c>
      <c r="G22" s="16">
        <v>0</v>
      </c>
      <c r="H22" s="17">
        <v>772.18999999999983</v>
      </c>
      <c r="I22" s="11">
        <v>743.6909000000004</v>
      </c>
      <c r="J22" s="11">
        <v>8287.6583500000052</v>
      </c>
    </row>
    <row r="23" spans="1:10" hidden="1" outlineLevel="1">
      <c r="A23" s="18">
        <v>775.19999999999982</v>
      </c>
      <c r="B23" s="13">
        <v>7.6049200000000042E-4</v>
      </c>
      <c r="C23" s="13">
        <v>0</v>
      </c>
      <c r="D23" s="14"/>
      <c r="E23" s="15">
        <v>772.19999999999982</v>
      </c>
      <c r="F23" s="16">
        <v>8.4010180000000049E-3</v>
      </c>
      <c r="G23" s="16">
        <v>0</v>
      </c>
      <c r="H23" s="17">
        <v>772.19999999999982</v>
      </c>
      <c r="I23" s="11">
        <v>760.49200000000042</v>
      </c>
      <c r="J23" s="11">
        <v>8401.0180000000055</v>
      </c>
    </row>
    <row r="24" spans="1:10" hidden="1" outlineLevel="1">
      <c r="A24" s="12">
        <v>775.20999999999981</v>
      </c>
      <c r="B24" s="13">
        <v>7.7729310000000044E-4</v>
      </c>
      <c r="C24" s="13">
        <v>0</v>
      </c>
      <c r="D24" s="14"/>
      <c r="E24" s="15">
        <v>772.20999999999981</v>
      </c>
      <c r="F24" s="16">
        <v>8.5143776500000053E-3</v>
      </c>
      <c r="G24" s="16">
        <v>0</v>
      </c>
      <c r="H24" s="17">
        <v>772.20999999999981</v>
      </c>
      <c r="I24" s="11">
        <v>777.29310000000044</v>
      </c>
      <c r="J24" s="11">
        <v>8514.3776500000058</v>
      </c>
    </row>
    <row r="25" spans="1:10" hidden="1" outlineLevel="1">
      <c r="A25" s="12">
        <v>775.2199999999998</v>
      </c>
      <c r="B25" s="13">
        <v>7.9409420000000046E-4</v>
      </c>
      <c r="C25" s="13">
        <v>0</v>
      </c>
      <c r="D25" s="14"/>
      <c r="E25" s="15">
        <v>772.2199999999998</v>
      </c>
      <c r="F25" s="16">
        <v>8.6277373000000056E-3</v>
      </c>
      <c r="G25" s="16">
        <v>0</v>
      </c>
      <c r="H25" s="17">
        <v>772.2199999999998</v>
      </c>
      <c r="I25" s="11">
        <v>794.09420000000046</v>
      </c>
      <c r="J25" s="11">
        <v>8627.7373000000061</v>
      </c>
    </row>
    <row r="26" spans="1:10" hidden="1" outlineLevel="1">
      <c r="A26" s="12">
        <v>775.22999999999979</v>
      </c>
      <c r="B26" s="13">
        <v>8.1089530000000049E-4</v>
      </c>
      <c r="C26" s="13">
        <v>0</v>
      </c>
      <c r="D26" s="14"/>
      <c r="E26" s="15">
        <v>772.22999999999979</v>
      </c>
      <c r="F26" s="16">
        <v>8.741096950000006E-3</v>
      </c>
      <c r="G26" s="16">
        <v>0</v>
      </c>
      <c r="H26" s="17">
        <v>772.22999999999979</v>
      </c>
      <c r="I26" s="11">
        <v>810.89530000000047</v>
      </c>
      <c r="J26" s="11">
        <v>8741.0969500000065</v>
      </c>
    </row>
    <row r="27" spans="1:10" hidden="1" outlineLevel="1">
      <c r="A27" s="12">
        <v>775.23999999999978</v>
      </c>
      <c r="B27" s="13">
        <v>8.2769640000000051E-4</v>
      </c>
      <c r="C27" s="13">
        <v>0</v>
      </c>
      <c r="D27" s="14"/>
      <c r="E27" s="15">
        <v>772.23999999999978</v>
      </c>
      <c r="F27" s="16">
        <v>8.8544566000000064E-3</v>
      </c>
      <c r="G27" s="16">
        <v>0</v>
      </c>
      <c r="H27" s="17">
        <v>772.23999999999978</v>
      </c>
      <c r="I27" s="11">
        <v>827.69640000000049</v>
      </c>
      <c r="J27" s="11">
        <v>8854.4566000000068</v>
      </c>
    </row>
    <row r="28" spans="1:10" hidden="1" outlineLevel="1">
      <c r="A28" s="12">
        <v>775.24999999999977</v>
      </c>
      <c r="B28" s="13">
        <v>8.4449750000000054E-4</v>
      </c>
      <c r="C28" s="13">
        <v>0</v>
      </c>
      <c r="D28" s="14"/>
      <c r="E28" s="15">
        <v>772.24999999999977</v>
      </c>
      <c r="F28" s="16">
        <v>8.9678162500000068E-3</v>
      </c>
      <c r="G28" s="16">
        <v>0</v>
      </c>
      <c r="H28" s="17">
        <v>772.24999999999977</v>
      </c>
      <c r="I28" s="11">
        <v>844.49750000000051</v>
      </c>
      <c r="J28" s="11">
        <v>8967.8162500000071</v>
      </c>
    </row>
    <row r="29" spans="1:10" hidden="1" outlineLevel="1">
      <c r="A29" s="12">
        <v>775.25999999999976</v>
      </c>
      <c r="B29" s="13">
        <v>8.6129860000000056E-4</v>
      </c>
      <c r="C29" s="13">
        <v>0</v>
      </c>
      <c r="D29" s="14"/>
      <c r="E29" s="15">
        <v>772.25999999999976</v>
      </c>
      <c r="F29" s="16">
        <v>9.0811759000000072E-3</v>
      </c>
      <c r="G29" s="16">
        <v>0</v>
      </c>
      <c r="H29" s="17">
        <v>772.25999999999976</v>
      </c>
      <c r="I29" s="11">
        <v>861.29860000000053</v>
      </c>
      <c r="J29" s="11">
        <v>9081.1759000000075</v>
      </c>
    </row>
    <row r="30" spans="1:10" hidden="1" outlineLevel="1">
      <c r="A30" s="12">
        <v>775.26999999999975</v>
      </c>
      <c r="B30" s="13">
        <v>8.7809970000000059E-4</v>
      </c>
      <c r="C30" s="13">
        <v>0</v>
      </c>
      <c r="D30" s="14"/>
      <c r="E30" s="15">
        <v>772.26999999999975</v>
      </c>
      <c r="F30" s="16">
        <v>9.1945355500000076E-3</v>
      </c>
      <c r="G30" s="16">
        <v>0</v>
      </c>
      <c r="H30" s="17">
        <v>772.26999999999975</v>
      </c>
      <c r="I30" s="11">
        <v>878.09970000000055</v>
      </c>
      <c r="J30" s="11">
        <v>9194.5355500000078</v>
      </c>
    </row>
    <row r="31" spans="1:10" hidden="1" outlineLevel="1">
      <c r="A31" s="12">
        <v>775.27999999999975</v>
      </c>
      <c r="B31" s="13">
        <v>8.9490080000000061E-4</v>
      </c>
      <c r="C31" s="13">
        <v>0</v>
      </c>
      <c r="D31" s="14"/>
      <c r="E31" s="15">
        <v>772.27999999999975</v>
      </c>
      <c r="F31" s="16">
        <v>9.3078952000000079E-3</v>
      </c>
      <c r="G31" s="16">
        <v>0</v>
      </c>
      <c r="H31" s="17">
        <v>772.27999999999975</v>
      </c>
      <c r="I31" s="11">
        <v>894.90080000000057</v>
      </c>
      <c r="J31" s="11">
        <v>9307.8952000000081</v>
      </c>
    </row>
    <row r="32" spans="1:10" hidden="1" outlineLevel="1">
      <c r="A32" s="12">
        <v>775.28999999999974</v>
      </c>
      <c r="B32" s="13">
        <v>9.1170190000000064E-4</v>
      </c>
      <c r="C32" s="13">
        <v>0</v>
      </c>
      <c r="D32" s="14"/>
      <c r="E32" s="15">
        <v>772.28999999999974</v>
      </c>
      <c r="F32" s="16">
        <v>9.4212548500000083E-3</v>
      </c>
      <c r="G32" s="16">
        <v>0</v>
      </c>
      <c r="H32" s="17">
        <v>772.28999999999974</v>
      </c>
      <c r="I32" s="11">
        <v>911.70190000000059</v>
      </c>
      <c r="J32" s="11">
        <v>9421.2548500000084</v>
      </c>
    </row>
    <row r="33" spans="1:10" hidden="1" outlineLevel="1">
      <c r="A33" s="18">
        <v>775.29999999999973</v>
      </c>
      <c r="B33" s="13">
        <v>9.2850300000000066E-4</v>
      </c>
      <c r="C33" s="13">
        <v>0</v>
      </c>
      <c r="D33" s="14"/>
      <c r="E33" s="15">
        <v>772.29999999999973</v>
      </c>
      <c r="F33" s="16">
        <v>9.5346145000000087E-3</v>
      </c>
      <c r="G33" s="16">
        <v>0</v>
      </c>
      <c r="H33" s="17">
        <v>772.29999999999973</v>
      </c>
      <c r="I33" s="11">
        <v>928.50300000000061</v>
      </c>
      <c r="J33" s="11">
        <v>9534.6145000000088</v>
      </c>
    </row>
    <row r="34" spans="1:10" hidden="1" outlineLevel="1">
      <c r="A34" s="12">
        <v>775.30999999999972</v>
      </c>
      <c r="B34" s="13">
        <v>9.4530410000000058E-4</v>
      </c>
      <c r="C34" s="13">
        <v>0</v>
      </c>
      <c r="D34" s="14"/>
      <c r="E34" s="15">
        <v>772.30999999999972</v>
      </c>
      <c r="F34" s="16">
        <v>9.6479741500000091E-3</v>
      </c>
      <c r="G34" s="16">
        <v>0</v>
      </c>
      <c r="H34" s="17">
        <v>772.30999999999972</v>
      </c>
      <c r="I34" s="11">
        <v>945.30410000000063</v>
      </c>
      <c r="J34" s="11">
        <v>9647.9741500000091</v>
      </c>
    </row>
    <row r="35" spans="1:10" hidden="1" outlineLevel="1">
      <c r="A35" s="12">
        <v>775.31999999999971</v>
      </c>
      <c r="B35" s="13">
        <v>9.621052000000006E-4</v>
      </c>
      <c r="C35" s="13">
        <v>0</v>
      </c>
      <c r="D35" s="14"/>
      <c r="E35" s="15">
        <v>772.31999999999971</v>
      </c>
      <c r="F35" s="16">
        <v>9.7613338000000095E-3</v>
      </c>
      <c r="G35" s="16">
        <v>0</v>
      </c>
      <c r="H35" s="17">
        <v>772.31999999999971</v>
      </c>
      <c r="I35" s="11">
        <v>962.10520000000065</v>
      </c>
      <c r="J35" s="11">
        <v>9761.3338000000094</v>
      </c>
    </row>
    <row r="36" spans="1:10" hidden="1" outlineLevel="1">
      <c r="A36" s="12">
        <v>775.3299999999997</v>
      </c>
      <c r="B36" s="13">
        <v>9.7890630000000063E-4</v>
      </c>
      <c r="C36" s="13">
        <v>0</v>
      </c>
      <c r="D36" s="14"/>
      <c r="E36" s="15">
        <v>772.3299999999997</v>
      </c>
      <c r="F36" s="16">
        <v>9.8746934500000098E-3</v>
      </c>
      <c r="G36" s="16">
        <v>0</v>
      </c>
      <c r="H36" s="17">
        <v>772.3299999999997</v>
      </c>
      <c r="I36" s="11">
        <v>978.90630000000067</v>
      </c>
      <c r="J36" s="11">
        <v>9874.6934500000098</v>
      </c>
    </row>
    <row r="37" spans="1:10" hidden="1" outlineLevel="1">
      <c r="A37" s="12">
        <v>775.33999999999969</v>
      </c>
      <c r="B37" s="13">
        <v>9.9570740000000076E-4</v>
      </c>
      <c r="C37" s="13">
        <v>0</v>
      </c>
      <c r="D37" s="14"/>
      <c r="E37" s="15">
        <v>772.33999999999969</v>
      </c>
      <c r="F37" s="16">
        <v>9.9880531000000102E-3</v>
      </c>
      <c r="G37" s="16">
        <v>0</v>
      </c>
      <c r="H37" s="17">
        <v>772.33999999999969</v>
      </c>
      <c r="I37" s="11">
        <v>995.70740000000069</v>
      </c>
      <c r="J37" s="11">
        <v>9988.0531000000101</v>
      </c>
    </row>
    <row r="38" spans="1:10" hidden="1" outlineLevel="1">
      <c r="A38" s="12">
        <v>775.34999999999968</v>
      </c>
      <c r="B38" s="13">
        <v>1.0125085000000007E-3</v>
      </c>
      <c r="C38" s="13">
        <v>0</v>
      </c>
      <c r="D38" s="14"/>
      <c r="E38" s="15">
        <v>772.34999999999968</v>
      </c>
      <c r="F38" s="16">
        <v>1.0101412750000011E-2</v>
      </c>
      <c r="G38" s="16">
        <v>0</v>
      </c>
      <c r="H38" s="17">
        <v>772.34999999999968</v>
      </c>
      <c r="I38" s="11">
        <v>1012.5085000000007</v>
      </c>
      <c r="J38" s="11">
        <v>10101.41275000001</v>
      </c>
    </row>
    <row r="39" spans="1:10" hidden="1" outlineLevel="1">
      <c r="A39" s="12">
        <v>775.35999999999967</v>
      </c>
      <c r="B39" s="13">
        <v>1.0293096000000008E-3</v>
      </c>
      <c r="C39" s="13">
        <v>0</v>
      </c>
      <c r="D39" s="14"/>
      <c r="E39" s="15">
        <v>772.35999999999967</v>
      </c>
      <c r="F39" s="16">
        <v>1.0214772400000011E-2</v>
      </c>
      <c r="G39" s="16">
        <v>0</v>
      </c>
      <c r="H39" s="17">
        <v>772.35999999999967</v>
      </c>
      <c r="I39" s="11">
        <v>1029.3096000000007</v>
      </c>
      <c r="J39" s="11">
        <v>10214.772400000011</v>
      </c>
    </row>
    <row r="40" spans="1:10" hidden="1" outlineLevel="1">
      <c r="A40" s="12">
        <v>775.36999999999966</v>
      </c>
      <c r="B40" s="13">
        <v>1.0461107000000007E-3</v>
      </c>
      <c r="C40" s="13">
        <v>0</v>
      </c>
      <c r="D40" s="14"/>
      <c r="E40" s="15">
        <v>772.36999999999966</v>
      </c>
      <c r="F40" s="16">
        <v>1.0328132050000011E-2</v>
      </c>
      <c r="G40" s="16">
        <v>0</v>
      </c>
      <c r="H40" s="17">
        <v>772.36999999999966</v>
      </c>
      <c r="I40" s="11">
        <v>1046.1107000000006</v>
      </c>
      <c r="J40" s="11">
        <v>10328.132050000011</v>
      </c>
    </row>
    <row r="41" spans="1:10" hidden="1" outlineLevel="1">
      <c r="A41" s="12">
        <v>775.37999999999965</v>
      </c>
      <c r="B41" s="13">
        <v>1.0629118000000006E-3</v>
      </c>
      <c r="C41" s="13">
        <v>0</v>
      </c>
      <c r="D41" s="14"/>
      <c r="E41" s="15">
        <v>772.37999999999965</v>
      </c>
      <c r="F41" s="16">
        <v>1.0441491700000012E-2</v>
      </c>
      <c r="G41" s="16">
        <v>0</v>
      </c>
      <c r="H41" s="17">
        <v>772.37999999999965</v>
      </c>
      <c r="I41" s="11">
        <v>1062.9118000000005</v>
      </c>
      <c r="J41" s="11">
        <v>10441.491700000011</v>
      </c>
    </row>
    <row r="42" spans="1:10" hidden="1" outlineLevel="1">
      <c r="A42" s="12">
        <v>775.38999999999965</v>
      </c>
      <c r="B42" s="13">
        <v>1.0797129000000003E-3</v>
      </c>
      <c r="C42" s="13">
        <v>0</v>
      </c>
      <c r="D42" s="14"/>
      <c r="E42" s="15">
        <v>772.38999999999965</v>
      </c>
      <c r="F42" s="16">
        <v>1.0554851350000012E-2</v>
      </c>
      <c r="G42" s="16">
        <v>0</v>
      </c>
      <c r="H42" s="17">
        <v>772.38999999999965</v>
      </c>
      <c r="I42" s="11">
        <v>1079.7129000000004</v>
      </c>
      <c r="J42" s="11">
        <v>10554.851350000012</v>
      </c>
    </row>
    <row r="43" spans="1:10" hidden="1" outlineLevel="1">
      <c r="A43" s="18">
        <v>775.39999999999964</v>
      </c>
      <c r="B43" s="13">
        <v>1.0965140000000003E-3</v>
      </c>
      <c r="C43" s="13">
        <v>0</v>
      </c>
      <c r="D43" s="14"/>
      <c r="E43" s="15">
        <v>772.39999999999964</v>
      </c>
      <c r="F43" s="16">
        <v>1.0668211000000013E-2</v>
      </c>
      <c r="G43" s="16">
        <v>0</v>
      </c>
      <c r="H43" s="17">
        <v>772.39999999999964</v>
      </c>
      <c r="I43" s="11">
        <v>1096.5140000000004</v>
      </c>
      <c r="J43" s="11">
        <v>10668.211000000012</v>
      </c>
    </row>
    <row r="44" spans="1:10" hidden="1" outlineLevel="1">
      <c r="A44" s="12">
        <v>775.40999999999963</v>
      </c>
      <c r="B44" s="13">
        <v>1.1133151000000002E-3</v>
      </c>
      <c r="C44" s="13">
        <v>0</v>
      </c>
      <c r="D44" s="14"/>
      <c r="E44" s="15">
        <v>772.40999999999963</v>
      </c>
      <c r="F44" s="16">
        <v>1.0781570650000013E-2</v>
      </c>
      <c r="G44" s="16">
        <v>0</v>
      </c>
      <c r="H44" s="17">
        <v>772.40999999999963</v>
      </c>
      <c r="I44" s="11">
        <v>1113.3151000000003</v>
      </c>
      <c r="J44" s="11">
        <v>10781.570650000012</v>
      </c>
    </row>
    <row r="45" spans="1:10" hidden="1" outlineLevel="1">
      <c r="A45" s="12">
        <v>775.41999999999962</v>
      </c>
      <c r="B45" s="13">
        <v>1.1301162000000001E-3</v>
      </c>
      <c r="C45" s="13">
        <v>0</v>
      </c>
      <c r="D45" s="14"/>
      <c r="E45" s="15">
        <v>772.41999999999962</v>
      </c>
      <c r="F45" s="16">
        <v>1.0894930300000013E-2</v>
      </c>
      <c r="G45" s="16">
        <v>0</v>
      </c>
      <c r="H45" s="17">
        <v>772.41999999999962</v>
      </c>
      <c r="I45" s="11">
        <v>1130.1162000000002</v>
      </c>
      <c r="J45" s="11">
        <v>10894.930300000013</v>
      </c>
    </row>
    <row r="46" spans="1:10" hidden="1" outlineLevel="1">
      <c r="A46" s="12">
        <v>775.42999999999961</v>
      </c>
      <c r="B46" s="13">
        <v>1.1469173E-3</v>
      </c>
      <c r="C46" s="13">
        <v>0</v>
      </c>
      <c r="D46" s="14"/>
      <c r="E46" s="15">
        <v>772.42999999999961</v>
      </c>
      <c r="F46" s="16">
        <v>1.1008289950000014E-2</v>
      </c>
      <c r="G46" s="16">
        <v>0</v>
      </c>
      <c r="H46" s="17">
        <v>772.42999999999961</v>
      </c>
      <c r="I46" s="11">
        <v>1146.9173000000001</v>
      </c>
      <c r="J46" s="11">
        <v>11008.289950000013</v>
      </c>
    </row>
    <row r="47" spans="1:10" hidden="1" outlineLevel="1">
      <c r="A47" s="12">
        <v>775.4399999999996</v>
      </c>
      <c r="B47" s="13">
        <v>1.1637183999999999E-3</v>
      </c>
      <c r="C47" s="13">
        <v>0</v>
      </c>
      <c r="D47" s="14"/>
      <c r="E47" s="15">
        <v>772.4399999999996</v>
      </c>
      <c r="F47" s="16">
        <v>1.1121649600000014E-2</v>
      </c>
      <c r="G47" s="16">
        <v>0</v>
      </c>
      <c r="H47" s="17">
        <v>772.4399999999996</v>
      </c>
      <c r="I47" s="11">
        <v>1163.7184</v>
      </c>
      <c r="J47" s="11">
        <v>11121.649600000013</v>
      </c>
    </row>
    <row r="48" spans="1:10" hidden="1" outlineLevel="1">
      <c r="A48" s="12">
        <v>775.44999999999959</v>
      </c>
      <c r="B48" s="13">
        <v>1.1805194999999998E-3</v>
      </c>
      <c r="C48" s="13">
        <v>0</v>
      </c>
      <c r="D48" s="14"/>
      <c r="E48" s="15">
        <v>772.44999999999959</v>
      </c>
      <c r="F48" s="16">
        <v>1.1235009250000014E-2</v>
      </c>
      <c r="G48" s="16">
        <v>0</v>
      </c>
      <c r="H48" s="17">
        <v>772.44999999999959</v>
      </c>
      <c r="I48" s="11">
        <v>1180.5194999999999</v>
      </c>
      <c r="J48" s="11">
        <v>11235.009250000014</v>
      </c>
    </row>
    <row r="49" spans="1:10" hidden="1" outlineLevel="1">
      <c r="A49" s="12">
        <v>775.45999999999958</v>
      </c>
      <c r="B49" s="13">
        <v>1.1973205999999998E-3</v>
      </c>
      <c r="C49" s="13">
        <v>0</v>
      </c>
      <c r="D49" s="14"/>
      <c r="E49" s="15">
        <v>772.45999999999958</v>
      </c>
      <c r="F49" s="16">
        <v>1.1348368900000015E-2</v>
      </c>
      <c r="G49" s="16">
        <v>0</v>
      </c>
      <c r="H49" s="17">
        <v>772.45999999999958</v>
      </c>
      <c r="I49" s="11">
        <v>1197.3205999999998</v>
      </c>
      <c r="J49" s="11">
        <v>11348.368900000014</v>
      </c>
    </row>
    <row r="50" spans="1:10" hidden="1" outlineLevel="1">
      <c r="A50" s="12">
        <v>775.46999999999957</v>
      </c>
      <c r="B50" s="13">
        <v>1.2141216999999997E-3</v>
      </c>
      <c r="C50" s="13">
        <v>0</v>
      </c>
      <c r="D50" s="14"/>
      <c r="E50" s="15">
        <v>772.46999999999957</v>
      </c>
      <c r="F50" s="16">
        <v>1.1461728550000015E-2</v>
      </c>
      <c r="G50" s="16">
        <v>0</v>
      </c>
      <c r="H50" s="17">
        <v>772.46999999999957</v>
      </c>
      <c r="I50" s="11">
        <v>1214.1216999999997</v>
      </c>
      <c r="J50" s="11">
        <v>11461.728550000014</v>
      </c>
    </row>
    <row r="51" spans="1:10" hidden="1" outlineLevel="1">
      <c r="A51" s="12">
        <v>775.47999999999956</v>
      </c>
      <c r="B51" s="13">
        <v>1.2309227999999996E-3</v>
      </c>
      <c r="C51" s="13">
        <v>0</v>
      </c>
      <c r="D51" s="14"/>
      <c r="E51" s="15">
        <v>772.47999999999956</v>
      </c>
      <c r="F51" s="16">
        <v>1.1575088200000016E-2</v>
      </c>
      <c r="G51" s="16">
        <v>0</v>
      </c>
      <c r="H51" s="17">
        <v>772.47999999999956</v>
      </c>
      <c r="I51" s="11">
        <v>1230.9227999999996</v>
      </c>
      <c r="J51" s="11">
        <v>11575.088200000015</v>
      </c>
    </row>
    <row r="52" spans="1:10" hidden="1" outlineLevel="1">
      <c r="A52" s="12">
        <v>775.48999999999955</v>
      </c>
      <c r="B52" s="13">
        <v>1.2477238999999995E-3</v>
      </c>
      <c r="C52" s="13">
        <v>0</v>
      </c>
      <c r="D52" s="14"/>
      <c r="E52" s="15">
        <v>772.48999999999955</v>
      </c>
      <c r="F52" s="16">
        <v>1.1688447850000014E-2</v>
      </c>
      <c r="G52" s="16">
        <v>0</v>
      </c>
      <c r="H52" s="17">
        <v>772.48999999999955</v>
      </c>
      <c r="I52" s="11">
        <v>1247.7238999999995</v>
      </c>
      <c r="J52" s="11">
        <v>11688.447850000015</v>
      </c>
    </row>
    <row r="53" spans="1:10" hidden="1" outlineLevel="1">
      <c r="A53" s="18">
        <v>775.49999999999955</v>
      </c>
      <c r="B53" s="13">
        <v>1.2645249999999994E-3</v>
      </c>
      <c r="C53" s="13">
        <v>0</v>
      </c>
      <c r="D53" s="14"/>
      <c r="E53" s="15">
        <v>772.49999999999955</v>
      </c>
      <c r="F53" s="16">
        <v>1.1801807500000015E-2</v>
      </c>
      <c r="G53" s="16">
        <v>0</v>
      </c>
      <c r="H53" s="17">
        <v>772.49999999999955</v>
      </c>
      <c r="I53" s="11">
        <v>1264.5249999999994</v>
      </c>
      <c r="J53" s="11">
        <v>11801.807500000015</v>
      </c>
    </row>
    <row r="54" spans="1:10" hidden="1" outlineLevel="1">
      <c r="A54" s="12">
        <v>775.50999999999954</v>
      </c>
      <c r="B54" s="13">
        <v>1.2813260999999993E-3</v>
      </c>
      <c r="C54" s="13">
        <v>0</v>
      </c>
      <c r="D54" s="14"/>
      <c r="E54" s="15">
        <v>772.50999999999954</v>
      </c>
      <c r="F54" s="16">
        <v>1.1915167150000015E-2</v>
      </c>
      <c r="G54" s="16">
        <v>0</v>
      </c>
      <c r="H54" s="17">
        <v>772.50999999999954</v>
      </c>
      <c r="I54" s="11">
        <v>1281.3260999999993</v>
      </c>
      <c r="J54" s="11">
        <v>11915.167150000016</v>
      </c>
    </row>
    <row r="55" spans="1:10" hidden="1" outlineLevel="1">
      <c r="A55" s="12">
        <v>775.51999999999953</v>
      </c>
      <c r="B55" s="13">
        <v>1.2981271999999992E-3</v>
      </c>
      <c r="C55" s="13">
        <v>0</v>
      </c>
      <c r="D55" s="14"/>
      <c r="E55" s="15">
        <v>772.51999999999953</v>
      </c>
      <c r="F55" s="16">
        <v>1.2028526800000015E-2</v>
      </c>
      <c r="G55" s="16">
        <v>0</v>
      </c>
      <c r="H55" s="17">
        <v>772.51999999999953</v>
      </c>
      <c r="I55" s="11">
        <v>1298.1271999999992</v>
      </c>
      <c r="J55" s="11">
        <v>12028.526800000016</v>
      </c>
    </row>
    <row r="56" spans="1:10" hidden="1" outlineLevel="1">
      <c r="A56" s="12">
        <v>775.52999999999952</v>
      </c>
      <c r="B56" s="13">
        <v>1.3149282999999992E-3</v>
      </c>
      <c r="C56" s="13">
        <v>0</v>
      </c>
      <c r="D56" s="14"/>
      <c r="E56" s="15">
        <v>772.52999999999952</v>
      </c>
      <c r="F56" s="16">
        <v>1.2141886450000016E-2</v>
      </c>
      <c r="G56" s="16">
        <v>0</v>
      </c>
      <c r="H56" s="17">
        <v>772.52999999999952</v>
      </c>
      <c r="I56" s="11">
        <v>1314.9282999999991</v>
      </c>
      <c r="J56" s="11">
        <v>12141.886450000016</v>
      </c>
    </row>
    <row r="57" spans="1:10" hidden="1" outlineLevel="1">
      <c r="A57" s="12">
        <v>775.53999999999951</v>
      </c>
      <c r="B57" s="13">
        <v>1.3317293999999991E-3</v>
      </c>
      <c r="C57" s="13">
        <v>0</v>
      </c>
      <c r="D57" s="14"/>
      <c r="E57" s="15">
        <v>772.53999999999951</v>
      </c>
      <c r="F57" s="16">
        <v>1.2255246100000016E-2</v>
      </c>
      <c r="G57" s="16">
        <v>0</v>
      </c>
      <c r="H57" s="17">
        <v>772.53999999999951</v>
      </c>
      <c r="I57" s="11">
        <v>1331.729399999999</v>
      </c>
      <c r="J57" s="11">
        <v>12255.246100000017</v>
      </c>
    </row>
    <row r="58" spans="1:10" hidden="1" outlineLevel="1">
      <c r="A58" s="12">
        <v>775.5499999999995</v>
      </c>
      <c r="B58" s="13">
        <v>1.348530499999999E-3</v>
      </c>
      <c r="C58" s="13">
        <v>0</v>
      </c>
      <c r="D58" s="14"/>
      <c r="E58" s="15">
        <v>772.5499999999995</v>
      </c>
      <c r="F58" s="16">
        <v>1.2368605750000016E-2</v>
      </c>
      <c r="G58" s="16">
        <v>0</v>
      </c>
      <c r="H58" s="17">
        <v>772.5499999999995</v>
      </c>
      <c r="I58" s="11">
        <v>1348.5304999999989</v>
      </c>
      <c r="J58" s="11">
        <v>12368.605750000017</v>
      </c>
    </row>
    <row r="59" spans="1:10" hidden="1" outlineLevel="1">
      <c r="A59" s="12">
        <v>775.55999999999949</v>
      </c>
      <c r="B59" s="13">
        <v>1.3653315999999989E-3</v>
      </c>
      <c r="C59" s="13">
        <v>0</v>
      </c>
      <c r="D59" s="14"/>
      <c r="E59" s="15">
        <v>772.55999999999949</v>
      </c>
      <c r="F59" s="16">
        <v>1.2481965400000017E-2</v>
      </c>
      <c r="G59" s="16">
        <v>0</v>
      </c>
      <c r="H59" s="17">
        <v>772.55999999999949</v>
      </c>
      <c r="I59" s="11">
        <v>1365.3315999999988</v>
      </c>
      <c r="J59" s="11">
        <v>12481.965400000017</v>
      </c>
    </row>
    <row r="60" spans="1:10" hidden="1" outlineLevel="1">
      <c r="A60" s="12">
        <v>775.56999999999948</v>
      </c>
      <c r="B60" s="13">
        <v>1.3821326999999988E-3</v>
      </c>
      <c r="C60" s="13">
        <v>0</v>
      </c>
      <c r="D60" s="14"/>
      <c r="E60" s="15">
        <v>772.56999999999948</v>
      </c>
      <c r="F60" s="16">
        <v>1.2595325050000017E-2</v>
      </c>
      <c r="G60" s="16">
        <v>0</v>
      </c>
      <c r="H60" s="17">
        <v>772.56999999999948</v>
      </c>
      <c r="I60" s="11">
        <v>1382.1326999999987</v>
      </c>
      <c r="J60" s="11">
        <v>12595.325050000018</v>
      </c>
    </row>
    <row r="61" spans="1:10" hidden="1" outlineLevel="1">
      <c r="A61" s="12">
        <v>775.57999999999947</v>
      </c>
      <c r="B61" s="13">
        <v>1.3989337999999987E-3</v>
      </c>
      <c r="C61" s="13">
        <v>0</v>
      </c>
      <c r="D61" s="14"/>
      <c r="E61" s="15">
        <v>772.57999999999947</v>
      </c>
      <c r="F61" s="16">
        <v>1.2708684700000018E-2</v>
      </c>
      <c r="G61" s="16">
        <v>0</v>
      </c>
      <c r="H61" s="17">
        <v>772.57999999999947</v>
      </c>
      <c r="I61" s="11">
        <v>1398.9337999999987</v>
      </c>
      <c r="J61" s="11">
        <v>12708.684700000018</v>
      </c>
    </row>
    <row r="62" spans="1:10" hidden="1" outlineLevel="1">
      <c r="A62" s="12">
        <v>775.58999999999946</v>
      </c>
      <c r="B62" s="13">
        <v>1.4157348999999987E-3</v>
      </c>
      <c r="C62" s="13">
        <v>0</v>
      </c>
      <c r="D62" s="14"/>
      <c r="E62" s="15">
        <v>772.58999999999946</v>
      </c>
      <c r="F62" s="16">
        <v>1.2822044350000018E-2</v>
      </c>
      <c r="G62" s="16">
        <v>0</v>
      </c>
      <c r="H62" s="17">
        <v>772.58999999999946</v>
      </c>
      <c r="I62" s="11">
        <v>1415.7348999999986</v>
      </c>
      <c r="J62" s="11">
        <v>12822.044350000018</v>
      </c>
    </row>
    <row r="63" spans="1:10" hidden="1" outlineLevel="1">
      <c r="A63" s="18">
        <v>775.59999999999945</v>
      </c>
      <c r="B63" s="13">
        <v>1.4325359999999984E-3</v>
      </c>
      <c r="C63" s="13">
        <v>0</v>
      </c>
      <c r="D63" s="14"/>
      <c r="E63" s="15">
        <v>772.59999999999945</v>
      </c>
      <c r="F63" s="16">
        <v>1.2935404000000018E-2</v>
      </c>
      <c r="G63" s="16">
        <v>0</v>
      </c>
      <c r="H63" s="17">
        <v>772.59999999999945</v>
      </c>
      <c r="I63" s="11">
        <v>1432.5359999999985</v>
      </c>
      <c r="J63" s="11">
        <v>12935.404000000019</v>
      </c>
    </row>
    <row r="64" spans="1:10" hidden="1" outlineLevel="1">
      <c r="A64" s="12">
        <v>775.60999999999945</v>
      </c>
      <c r="B64" s="13">
        <v>1.4493370999999983E-3</v>
      </c>
      <c r="C64" s="13">
        <v>0</v>
      </c>
      <c r="D64" s="14"/>
      <c r="E64" s="15">
        <v>772.60999999999945</v>
      </c>
      <c r="F64" s="16">
        <v>1.3048763650000019E-2</v>
      </c>
      <c r="G64" s="16">
        <v>0</v>
      </c>
      <c r="H64" s="17">
        <v>772.60999999999945</v>
      </c>
      <c r="I64" s="11">
        <v>1449.3370999999984</v>
      </c>
      <c r="J64" s="11">
        <v>13048.763650000019</v>
      </c>
    </row>
    <row r="65" spans="1:10" hidden="1" outlineLevel="1">
      <c r="A65" s="12">
        <v>775.61999999999944</v>
      </c>
      <c r="B65" s="13">
        <v>1.4661381999999982E-3</v>
      </c>
      <c r="C65" s="13">
        <v>0</v>
      </c>
      <c r="D65" s="14"/>
      <c r="E65" s="15">
        <v>772.61999999999944</v>
      </c>
      <c r="F65" s="16">
        <v>1.3162123300000019E-2</v>
      </c>
      <c r="G65" s="16">
        <v>0</v>
      </c>
      <c r="H65" s="17">
        <v>772.61999999999944</v>
      </c>
      <c r="I65" s="11">
        <v>1466.1381999999983</v>
      </c>
      <c r="J65" s="11">
        <v>13162.123300000019</v>
      </c>
    </row>
    <row r="66" spans="1:10" hidden="1" outlineLevel="1">
      <c r="A66" s="12">
        <v>775.62999999999943</v>
      </c>
      <c r="B66" s="13">
        <v>1.4829392999999981E-3</v>
      </c>
      <c r="C66" s="13">
        <v>0</v>
      </c>
      <c r="D66" s="14"/>
      <c r="E66" s="15">
        <v>772.62999999999943</v>
      </c>
      <c r="F66" s="16">
        <v>1.327548295000002E-2</v>
      </c>
      <c r="G66" s="16">
        <v>0</v>
      </c>
      <c r="H66" s="17">
        <v>772.62999999999943</v>
      </c>
      <c r="I66" s="11">
        <v>1482.9392999999982</v>
      </c>
      <c r="J66" s="11">
        <v>13275.48295000002</v>
      </c>
    </row>
    <row r="67" spans="1:10" hidden="1" outlineLevel="1">
      <c r="A67" s="12">
        <v>775.63999999999942</v>
      </c>
      <c r="B67" s="13">
        <v>1.499740399999998E-3</v>
      </c>
      <c r="C67" s="13">
        <v>0</v>
      </c>
      <c r="D67" s="14"/>
      <c r="E67" s="15">
        <v>772.63999999999942</v>
      </c>
      <c r="F67" s="16">
        <v>1.338884260000002E-2</v>
      </c>
      <c r="G67" s="16">
        <v>0</v>
      </c>
      <c r="H67" s="17">
        <v>772.63999999999942</v>
      </c>
      <c r="I67" s="11">
        <v>1499.7403999999981</v>
      </c>
      <c r="J67" s="11">
        <v>13388.84260000002</v>
      </c>
    </row>
    <row r="68" spans="1:10" hidden="1" outlineLevel="1">
      <c r="A68" s="12">
        <v>775.64999999999941</v>
      </c>
      <c r="B68" s="13">
        <v>1.5165414999999979E-3</v>
      </c>
      <c r="C68" s="13">
        <v>0</v>
      </c>
      <c r="D68" s="14"/>
      <c r="E68" s="15">
        <v>772.64999999999941</v>
      </c>
      <c r="F68" s="16">
        <v>1.350220225000002E-2</v>
      </c>
      <c r="G68" s="16">
        <v>0</v>
      </c>
      <c r="H68" s="17">
        <v>772.64999999999941</v>
      </c>
      <c r="I68" s="11">
        <v>1516.541499999998</v>
      </c>
      <c r="J68" s="11">
        <v>13502.20225000002</v>
      </c>
    </row>
    <row r="69" spans="1:10" hidden="1" outlineLevel="1">
      <c r="A69" s="12">
        <v>775.6599999999994</v>
      </c>
      <c r="B69" s="13">
        <v>1.5333425999999979E-3</v>
      </c>
      <c r="C69" s="13">
        <v>0</v>
      </c>
      <c r="D69" s="14"/>
      <c r="E69" s="15">
        <v>772.6599999999994</v>
      </c>
      <c r="F69" s="16">
        <v>1.3615561900000021E-2</v>
      </c>
      <c r="G69" s="16">
        <v>0</v>
      </c>
      <c r="H69" s="17">
        <v>772.6599999999994</v>
      </c>
      <c r="I69" s="11">
        <v>1533.3425999999979</v>
      </c>
      <c r="J69" s="11">
        <v>13615.561900000021</v>
      </c>
    </row>
    <row r="70" spans="1:10" hidden="1" outlineLevel="1">
      <c r="A70" s="12">
        <v>775.66999999999939</v>
      </c>
      <c r="B70" s="13">
        <v>1.5501436999999978E-3</v>
      </c>
      <c r="C70" s="13">
        <v>0</v>
      </c>
      <c r="D70" s="14"/>
      <c r="E70" s="15">
        <v>772.66999999999939</v>
      </c>
      <c r="F70" s="16">
        <v>1.3728921550000021E-2</v>
      </c>
      <c r="G70" s="16">
        <v>0</v>
      </c>
      <c r="H70" s="17">
        <v>772.66999999999939</v>
      </c>
      <c r="I70" s="11">
        <v>1550.1436999999978</v>
      </c>
      <c r="J70" s="11">
        <v>13728.921550000021</v>
      </c>
    </row>
    <row r="71" spans="1:10" hidden="1" outlineLevel="1">
      <c r="A71" s="12">
        <v>775.67999999999938</v>
      </c>
      <c r="B71" s="13">
        <v>1.5669447999999977E-3</v>
      </c>
      <c r="C71" s="13">
        <v>0</v>
      </c>
      <c r="D71" s="14"/>
      <c r="E71" s="15">
        <v>772.67999999999938</v>
      </c>
      <c r="F71" s="16">
        <v>1.3842281200000021E-2</v>
      </c>
      <c r="G71" s="16">
        <v>0</v>
      </c>
      <c r="H71" s="17">
        <v>772.67999999999938</v>
      </c>
      <c r="I71" s="11">
        <v>1566.9447999999977</v>
      </c>
      <c r="J71" s="11">
        <v>13842.281200000021</v>
      </c>
    </row>
    <row r="72" spans="1:10" hidden="1" outlineLevel="1">
      <c r="A72" s="12">
        <v>775.68999999999937</v>
      </c>
      <c r="B72" s="13">
        <v>1.5837458999999976E-3</v>
      </c>
      <c r="C72" s="13">
        <v>0</v>
      </c>
      <c r="D72" s="14"/>
      <c r="E72" s="15">
        <v>772.68999999999937</v>
      </c>
      <c r="F72" s="16">
        <v>1.3955640850000022E-2</v>
      </c>
      <c r="G72" s="16">
        <v>0</v>
      </c>
      <c r="H72" s="17">
        <v>772.68999999999937</v>
      </c>
      <c r="I72" s="11">
        <v>1583.7458999999976</v>
      </c>
      <c r="J72" s="11">
        <v>13955.640850000022</v>
      </c>
    </row>
    <row r="73" spans="1:10" hidden="1" outlineLevel="1">
      <c r="A73" s="18">
        <v>775.69999999999936</v>
      </c>
      <c r="B73" s="13">
        <v>1.6005469999999975E-3</v>
      </c>
      <c r="C73" s="13">
        <v>0</v>
      </c>
      <c r="D73" s="14"/>
      <c r="E73" s="15">
        <v>772.69999999999936</v>
      </c>
      <c r="F73" s="16">
        <v>1.4069000500000022E-2</v>
      </c>
      <c r="G73" s="16">
        <v>0</v>
      </c>
      <c r="H73" s="17">
        <v>772.69999999999936</v>
      </c>
      <c r="I73" s="11">
        <v>1600.5469999999975</v>
      </c>
      <c r="J73" s="11">
        <v>14069.000500000022</v>
      </c>
    </row>
    <row r="74" spans="1:10" hidden="1" outlineLevel="1">
      <c r="A74" s="12">
        <v>775.70999999999935</v>
      </c>
      <c r="B74" s="13">
        <v>1.6173480999999974E-3</v>
      </c>
      <c r="C74" s="13">
        <v>0</v>
      </c>
      <c r="D74" s="14"/>
      <c r="E74" s="15">
        <v>772.70999999999935</v>
      </c>
      <c r="F74" s="16">
        <v>1.4182360150000023E-2</v>
      </c>
      <c r="G74" s="16">
        <v>0</v>
      </c>
      <c r="H74" s="17">
        <v>772.70999999999935</v>
      </c>
      <c r="I74" s="11">
        <v>1617.3480999999974</v>
      </c>
      <c r="J74" s="11">
        <v>14182.360150000022</v>
      </c>
    </row>
    <row r="75" spans="1:10" hidden="1" outlineLevel="1">
      <c r="A75" s="12">
        <v>775.71999999999935</v>
      </c>
      <c r="B75" s="13">
        <v>1.6341491999999974E-3</v>
      </c>
      <c r="C75" s="13">
        <v>0</v>
      </c>
      <c r="D75" s="14"/>
      <c r="E75" s="15">
        <v>772.71999999999935</v>
      </c>
      <c r="F75" s="16">
        <v>1.4295719800000023E-2</v>
      </c>
      <c r="G75" s="16">
        <v>0</v>
      </c>
      <c r="H75" s="17">
        <v>772.71999999999935</v>
      </c>
      <c r="I75" s="11">
        <v>1634.1491999999973</v>
      </c>
      <c r="J75" s="11">
        <v>14295.719800000023</v>
      </c>
    </row>
    <row r="76" spans="1:10" hidden="1" outlineLevel="1">
      <c r="A76" s="12">
        <v>775.72999999999934</v>
      </c>
      <c r="B76" s="13">
        <v>1.6509502999999973E-3</v>
      </c>
      <c r="C76" s="13">
        <v>0</v>
      </c>
      <c r="D76" s="14"/>
      <c r="E76" s="15">
        <v>772.72999999999934</v>
      </c>
      <c r="F76" s="16">
        <v>1.4409079450000023E-2</v>
      </c>
      <c r="G76" s="16">
        <v>0</v>
      </c>
      <c r="H76" s="17">
        <v>772.72999999999934</v>
      </c>
      <c r="I76" s="11">
        <v>1650.9502999999972</v>
      </c>
      <c r="J76" s="11">
        <v>14409.079450000023</v>
      </c>
    </row>
    <row r="77" spans="1:10" hidden="1" outlineLevel="1">
      <c r="A77" s="12">
        <v>775.73999999999933</v>
      </c>
      <c r="B77" s="13">
        <v>1.6677513999999972E-3</v>
      </c>
      <c r="C77" s="13">
        <v>0</v>
      </c>
      <c r="D77" s="14"/>
      <c r="E77" s="15">
        <v>772.73999999999933</v>
      </c>
      <c r="F77" s="16">
        <v>1.4522439100000024E-2</v>
      </c>
      <c r="G77" s="16">
        <v>0</v>
      </c>
      <c r="H77" s="17">
        <v>772.73999999999933</v>
      </c>
      <c r="I77" s="11">
        <v>1667.7513999999971</v>
      </c>
      <c r="J77" s="11">
        <v>14522.439100000023</v>
      </c>
    </row>
    <row r="78" spans="1:10" hidden="1" outlineLevel="1">
      <c r="A78" s="12">
        <v>775.74999999999932</v>
      </c>
      <c r="B78" s="13">
        <v>1.6845524999999971E-3</v>
      </c>
      <c r="C78" s="13">
        <v>0</v>
      </c>
      <c r="D78" s="14"/>
      <c r="E78" s="15">
        <v>772.74999999999932</v>
      </c>
      <c r="F78" s="16">
        <v>1.4635798750000024E-2</v>
      </c>
      <c r="G78" s="16">
        <v>0</v>
      </c>
      <c r="H78" s="17">
        <v>772.74999999999932</v>
      </c>
      <c r="I78" s="11">
        <v>1684.5524999999971</v>
      </c>
      <c r="J78" s="11">
        <v>14635.798750000024</v>
      </c>
    </row>
    <row r="79" spans="1:10" hidden="1" outlineLevel="1">
      <c r="A79" s="12">
        <v>775.75999999999931</v>
      </c>
      <c r="B79" s="13">
        <v>1.701353599999997E-3</v>
      </c>
      <c r="C79" s="13">
        <v>0</v>
      </c>
      <c r="D79" s="14"/>
      <c r="E79" s="15">
        <v>772.75999999999931</v>
      </c>
      <c r="F79" s="16">
        <v>1.4749158400000024E-2</v>
      </c>
      <c r="G79" s="16">
        <v>0</v>
      </c>
      <c r="H79" s="17">
        <v>772.75999999999931</v>
      </c>
      <c r="I79" s="11">
        <v>1701.353599999997</v>
      </c>
      <c r="J79" s="11">
        <v>14749.158400000024</v>
      </c>
    </row>
    <row r="80" spans="1:10" hidden="1" outlineLevel="1">
      <c r="A80" s="12">
        <v>775.7699999999993</v>
      </c>
      <c r="B80" s="13">
        <v>1.7181546999999969E-3</v>
      </c>
      <c r="C80" s="13">
        <v>0</v>
      </c>
      <c r="D80" s="14"/>
      <c r="E80" s="15">
        <v>772.7699999999993</v>
      </c>
      <c r="F80" s="16">
        <v>1.4862518050000025E-2</v>
      </c>
      <c r="G80" s="16">
        <v>0</v>
      </c>
      <c r="H80" s="17">
        <v>772.7699999999993</v>
      </c>
      <c r="I80" s="11">
        <v>1718.1546999999969</v>
      </c>
      <c r="J80" s="11">
        <v>14862.518050000024</v>
      </c>
    </row>
    <row r="81" spans="1:10" hidden="1" outlineLevel="1">
      <c r="A81" s="12">
        <v>775.77999999999929</v>
      </c>
      <c r="B81" s="13">
        <v>1.7349557999999969E-3</v>
      </c>
      <c r="C81" s="13">
        <v>0</v>
      </c>
      <c r="D81" s="14"/>
      <c r="E81" s="15">
        <v>772.77999999999929</v>
      </c>
      <c r="F81" s="16">
        <v>1.4975877700000025E-2</v>
      </c>
      <c r="G81" s="16">
        <v>0</v>
      </c>
      <c r="H81" s="17">
        <v>772.77999999999929</v>
      </c>
      <c r="I81" s="11">
        <v>1734.9557999999968</v>
      </c>
      <c r="J81" s="11">
        <v>14975.877700000025</v>
      </c>
    </row>
    <row r="82" spans="1:10" hidden="1" outlineLevel="1">
      <c r="A82" s="12">
        <v>775.78999999999928</v>
      </c>
      <c r="B82" s="13">
        <v>1.7517568999999968E-3</v>
      </c>
      <c r="C82" s="13">
        <v>0</v>
      </c>
      <c r="D82" s="14"/>
      <c r="E82" s="15">
        <v>772.78999999999928</v>
      </c>
      <c r="F82" s="16">
        <v>1.5089237350000026E-2</v>
      </c>
      <c r="G82" s="16">
        <v>0</v>
      </c>
      <c r="H82" s="17">
        <v>772.78999999999928</v>
      </c>
      <c r="I82" s="11">
        <v>1751.7568999999967</v>
      </c>
      <c r="J82" s="11">
        <v>15089.237350000025</v>
      </c>
    </row>
    <row r="83" spans="1:10" hidden="1" outlineLevel="1">
      <c r="A83" s="18">
        <v>775.79999999999927</v>
      </c>
      <c r="B83" s="13">
        <v>1.7685579999999967E-3</v>
      </c>
      <c r="C83" s="13">
        <v>0</v>
      </c>
      <c r="D83" s="14"/>
      <c r="E83" s="15">
        <v>772.79999999999927</v>
      </c>
      <c r="F83" s="16">
        <v>1.5202597000000026E-2</v>
      </c>
      <c r="G83" s="16">
        <v>0</v>
      </c>
      <c r="H83" s="17">
        <v>772.79999999999927</v>
      </c>
      <c r="I83" s="11">
        <v>1768.5579999999966</v>
      </c>
      <c r="J83" s="11">
        <v>15202.597000000025</v>
      </c>
    </row>
    <row r="84" spans="1:10" hidden="1" outlineLevel="1">
      <c r="A84" s="12">
        <v>775.80999999999926</v>
      </c>
      <c r="B84" s="13">
        <v>1.7853590999999964E-3</v>
      </c>
      <c r="C84" s="13">
        <v>0</v>
      </c>
      <c r="D84" s="14"/>
      <c r="E84" s="15">
        <v>772.80999999999926</v>
      </c>
      <c r="F84" s="16">
        <v>1.5315956650000026E-2</v>
      </c>
      <c r="G84" s="16">
        <v>0</v>
      </c>
      <c r="H84" s="17">
        <v>772.80999999999926</v>
      </c>
      <c r="I84" s="11">
        <v>1785.3590999999965</v>
      </c>
      <c r="J84" s="11">
        <v>15315.956650000026</v>
      </c>
    </row>
    <row r="85" spans="1:10" hidden="1" outlineLevel="1">
      <c r="A85" s="12">
        <v>775.81999999999925</v>
      </c>
      <c r="B85" s="13">
        <v>1.8021601999999963E-3</v>
      </c>
      <c r="C85" s="13">
        <v>0</v>
      </c>
      <c r="D85" s="14"/>
      <c r="E85" s="15">
        <v>772.81999999999925</v>
      </c>
      <c r="F85" s="16">
        <v>1.5429316300000025E-2</v>
      </c>
      <c r="G85" s="16">
        <v>0</v>
      </c>
      <c r="H85" s="17">
        <v>772.81999999999925</v>
      </c>
      <c r="I85" s="11">
        <v>1802.1601999999964</v>
      </c>
      <c r="J85" s="11">
        <v>15429.316300000026</v>
      </c>
    </row>
    <row r="86" spans="1:10" hidden="1" outlineLevel="1">
      <c r="A86" s="12">
        <v>775.82999999999925</v>
      </c>
      <c r="B86" s="13">
        <v>1.8189612999999962E-3</v>
      </c>
      <c r="C86" s="13">
        <v>0</v>
      </c>
      <c r="D86" s="14"/>
      <c r="E86" s="15">
        <v>772.82999999999925</v>
      </c>
      <c r="F86" s="16">
        <v>1.5542675950000025E-2</v>
      </c>
      <c r="G86" s="16">
        <v>0</v>
      </c>
      <c r="H86" s="17">
        <v>772.82999999999925</v>
      </c>
      <c r="I86" s="11">
        <v>1818.9612999999963</v>
      </c>
      <c r="J86" s="11">
        <v>15542.675950000026</v>
      </c>
    </row>
    <row r="87" spans="1:10" hidden="1" outlineLevel="1">
      <c r="A87" s="12">
        <v>775.83999999999924</v>
      </c>
      <c r="B87" s="13">
        <v>1.8357623999999961E-3</v>
      </c>
      <c r="C87" s="13">
        <v>0</v>
      </c>
      <c r="D87" s="14"/>
      <c r="E87" s="15">
        <v>772.83999999999924</v>
      </c>
      <c r="F87" s="16">
        <v>1.5656035600000028E-2</v>
      </c>
      <c r="G87" s="16">
        <v>0</v>
      </c>
      <c r="H87" s="17">
        <v>772.83999999999924</v>
      </c>
      <c r="I87" s="11">
        <v>1835.7623999999962</v>
      </c>
      <c r="J87" s="11">
        <v>15656.035600000027</v>
      </c>
    </row>
    <row r="88" spans="1:10" hidden="1" outlineLevel="1">
      <c r="A88" s="12">
        <v>775.84999999999923</v>
      </c>
      <c r="B88" s="13">
        <v>1.852563499999996E-3</v>
      </c>
      <c r="C88" s="13">
        <v>0</v>
      </c>
      <c r="D88" s="14"/>
      <c r="E88" s="15">
        <v>772.84999999999923</v>
      </c>
      <c r="F88" s="16">
        <v>1.5769395250000026E-2</v>
      </c>
      <c r="G88" s="16">
        <v>0</v>
      </c>
      <c r="H88" s="17">
        <v>772.84999999999923</v>
      </c>
      <c r="I88" s="11">
        <v>1852.5634999999961</v>
      </c>
      <c r="J88" s="11">
        <v>15769.395250000027</v>
      </c>
    </row>
    <row r="89" spans="1:10" hidden="1" outlineLevel="1">
      <c r="A89" s="12">
        <v>775.85999999999922</v>
      </c>
      <c r="B89" s="13">
        <v>1.869364599999996E-3</v>
      </c>
      <c r="C89" s="13">
        <v>0</v>
      </c>
      <c r="D89" s="14"/>
      <c r="E89" s="15">
        <v>772.85999999999922</v>
      </c>
      <c r="F89" s="16">
        <v>1.5882754900000028E-2</v>
      </c>
      <c r="G89" s="16">
        <v>0</v>
      </c>
      <c r="H89" s="17">
        <v>772.85999999999922</v>
      </c>
      <c r="I89" s="11">
        <v>1869.364599999996</v>
      </c>
      <c r="J89" s="11">
        <v>15882.754900000027</v>
      </c>
    </row>
    <row r="90" spans="1:10" hidden="1" outlineLevel="1">
      <c r="A90" s="12">
        <v>775.86999999999921</v>
      </c>
      <c r="B90" s="13">
        <v>1.8861656999999959E-3</v>
      </c>
      <c r="C90" s="13">
        <v>0</v>
      </c>
      <c r="D90" s="14"/>
      <c r="E90" s="15">
        <v>772.86999999999921</v>
      </c>
      <c r="F90" s="16">
        <v>1.5996114550000027E-2</v>
      </c>
      <c r="G90" s="16">
        <v>0</v>
      </c>
      <c r="H90" s="17">
        <v>772.86999999999921</v>
      </c>
      <c r="I90" s="11">
        <v>1886.1656999999959</v>
      </c>
      <c r="J90" s="11">
        <v>15996.114550000028</v>
      </c>
    </row>
    <row r="91" spans="1:10" hidden="1" outlineLevel="1">
      <c r="A91" s="12">
        <v>775.8799999999992</v>
      </c>
      <c r="B91" s="13">
        <v>1.9029667999999958E-3</v>
      </c>
      <c r="C91" s="13">
        <v>0</v>
      </c>
      <c r="D91" s="14"/>
      <c r="E91" s="15">
        <v>772.8799999999992</v>
      </c>
      <c r="F91" s="16">
        <v>1.6109474200000029E-2</v>
      </c>
      <c r="G91" s="16">
        <v>0</v>
      </c>
      <c r="H91" s="17">
        <v>772.8799999999992</v>
      </c>
      <c r="I91" s="11">
        <v>1902.9667999999958</v>
      </c>
      <c r="J91" s="11">
        <v>16109.474200000028</v>
      </c>
    </row>
    <row r="92" spans="1:10" hidden="1" outlineLevel="1">
      <c r="A92" s="12">
        <v>775.88999999999919</v>
      </c>
      <c r="B92" s="13">
        <v>1.9197678999999957E-3</v>
      </c>
      <c r="C92" s="13">
        <v>0</v>
      </c>
      <c r="D92" s="14"/>
      <c r="E92" s="15">
        <v>772.88999999999919</v>
      </c>
      <c r="F92" s="16">
        <v>1.6222833850000028E-2</v>
      </c>
      <c r="G92" s="16">
        <v>0</v>
      </c>
      <c r="H92" s="17">
        <v>772.88999999999919</v>
      </c>
      <c r="I92" s="11">
        <v>1919.7678999999957</v>
      </c>
      <c r="J92" s="11">
        <v>16222.833850000028</v>
      </c>
    </row>
    <row r="93" spans="1:10" hidden="1" outlineLevel="1">
      <c r="A93" s="18">
        <v>775.89999999999918</v>
      </c>
      <c r="B93" s="13">
        <v>1.9365689999999956E-3</v>
      </c>
      <c r="C93" s="13">
        <v>0</v>
      </c>
      <c r="D93" s="14"/>
      <c r="E93" s="15">
        <v>772.89999999999918</v>
      </c>
      <c r="F93" s="16">
        <v>1.633619350000003E-2</v>
      </c>
      <c r="G93" s="16">
        <v>0</v>
      </c>
      <c r="H93" s="17">
        <v>772.89999999999918</v>
      </c>
      <c r="I93" s="11">
        <v>1936.5689999999956</v>
      </c>
      <c r="J93" s="11">
        <v>16336.193500000029</v>
      </c>
    </row>
    <row r="94" spans="1:10" hidden="1" outlineLevel="1">
      <c r="A94" s="12">
        <v>775.90999999999917</v>
      </c>
      <c r="B94" s="13">
        <v>1.9533700999999955E-3</v>
      </c>
      <c r="C94" s="13">
        <v>0</v>
      </c>
      <c r="D94" s="14"/>
      <c r="E94" s="15">
        <v>772.90999999999917</v>
      </c>
      <c r="F94" s="16">
        <v>1.6449553150000028E-2</v>
      </c>
      <c r="G94" s="16">
        <v>0</v>
      </c>
      <c r="H94" s="17">
        <v>772.90999999999917</v>
      </c>
      <c r="I94" s="11">
        <v>1953.3700999999955</v>
      </c>
      <c r="J94" s="11">
        <v>16449.553150000029</v>
      </c>
    </row>
    <row r="95" spans="1:10" hidden="1" outlineLevel="1">
      <c r="A95" s="12">
        <v>775.91999999999916</v>
      </c>
      <c r="B95" s="13">
        <v>1.9701711999999955E-3</v>
      </c>
      <c r="C95" s="13">
        <v>0</v>
      </c>
      <c r="D95" s="14"/>
      <c r="E95" s="15">
        <v>772.91999999999916</v>
      </c>
      <c r="F95" s="16">
        <v>1.6562912800000027E-2</v>
      </c>
      <c r="G95" s="16">
        <v>0</v>
      </c>
      <c r="H95" s="17">
        <v>772.91999999999916</v>
      </c>
      <c r="I95" s="11">
        <v>1970.1711999999955</v>
      </c>
      <c r="J95" s="11">
        <v>16562.912800000027</v>
      </c>
    </row>
    <row r="96" spans="1:10" hidden="1" outlineLevel="1">
      <c r="A96" s="12">
        <v>775.92999999999915</v>
      </c>
      <c r="B96" s="13">
        <v>1.9869722999999954E-3</v>
      </c>
      <c r="C96" s="13">
        <v>0</v>
      </c>
      <c r="D96" s="14"/>
      <c r="E96" s="15">
        <v>772.92999999999915</v>
      </c>
      <c r="F96" s="16">
        <v>1.6676272450000026E-2</v>
      </c>
      <c r="G96" s="16">
        <v>0</v>
      </c>
      <c r="H96" s="17">
        <v>772.92999999999915</v>
      </c>
      <c r="I96" s="11">
        <v>1986.9722999999954</v>
      </c>
      <c r="J96" s="11">
        <v>16676.272450000026</v>
      </c>
    </row>
    <row r="97" spans="1:10" hidden="1" outlineLevel="1">
      <c r="A97" s="12">
        <v>775.93999999999915</v>
      </c>
      <c r="B97" s="13">
        <v>2.0037733999999953E-3</v>
      </c>
      <c r="C97" s="13">
        <v>0</v>
      </c>
      <c r="D97" s="14"/>
      <c r="E97" s="15">
        <v>772.93999999999915</v>
      </c>
      <c r="F97" s="16">
        <v>1.6789632100000024E-2</v>
      </c>
      <c r="G97" s="16">
        <v>0</v>
      </c>
      <c r="H97" s="17">
        <v>772.93999999999915</v>
      </c>
      <c r="I97" s="11">
        <v>2003.7733999999953</v>
      </c>
      <c r="J97" s="11">
        <v>16789.632100000024</v>
      </c>
    </row>
    <row r="98" spans="1:10" hidden="1" outlineLevel="1">
      <c r="A98" s="12">
        <v>775.94999999999914</v>
      </c>
      <c r="B98" s="13">
        <v>2.0205744999999952E-3</v>
      </c>
      <c r="C98" s="13">
        <v>0</v>
      </c>
      <c r="D98" s="14"/>
      <c r="E98" s="15">
        <v>772.94999999999914</v>
      </c>
      <c r="F98" s="16">
        <v>1.6902991750000023E-2</v>
      </c>
      <c r="G98" s="16">
        <v>0</v>
      </c>
      <c r="H98" s="17">
        <v>772.94999999999914</v>
      </c>
      <c r="I98" s="11">
        <v>2020.5744999999952</v>
      </c>
      <c r="J98" s="11">
        <v>16902.991750000023</v>
      </c>
    </row>
    <row r="99" spans="1:10" hidden="1" outlineLevel="1">
      <c r="A99" s="12">
        <v>775.95999999999913</v>
      </c>
      <c r="B99" s="13">
        <v>2.0373755999999951E-3</v>
      </c>
      <c r="C99" s="13">
        <v>0</v>
      </c>
      <c r="D99" s="14"/>
      <c r="E99" s="15">
        <v>772.95999999999913</v>
      </c>
      <c r="F99" s="16">
        <v>1.7016351400000022E-2</v>
      </c>
      <c r="G99" s="16">
        <v>0</v>
      </c>
      <c r="H99" s="17">
        <v>772.95999999999913</v>
      </c>
      <c r="I99" s="11">
        <v>2037.3755999999951</v>
      </c>
      <c r="J99" s="11">
        <v>17016.351400000021</v>
      </c>
    </row>
    <row r="100" spans="1:10" hidden="1" outlineLevel="1">
      <c r="A100" s="12">
        <v>775.96999999999912</v>
      </c>
      <c r="B100" s="13">
        <v>2.054176699999995E-3</v>
      </c>
      <c r="C100" s="13">
        <v>0</v>
      </c>
      <c r="D100" s="14"/>
      <c r="E100" s="15">
        <v>772.96999999999912</v>
      </c>
      <c r="F100" s="16">
        <v>1.712971105000002E-2</v>
      </c>
      <c r="G100" s="16">
        <v>0</v>
      </c>
      <c r="H100" s="17">
        <v>772.96999999999912</v>
      </c>
      <c r="I100" s="11">
        <v>2054.176699999995</v>
      </c>
      <c r="J100" s="11">
        <v>17129.71105000002</v>
      </c>
    </row>
    <row r="101" spans="1:10" hidden="1" outlineLevel="1">
      <c r="A101" s="12">
        <v>775.97999999999911</v>
      </c>
      <c r="B101" s="13">
        <v>2.070977799999995E-3</v>
      </c>
      <c r="C101" s="13">
        <v>0</v>
      </c>
      <c r="D101" s="14"/>
      <c r="E101" s="15">
        <v>772.97999999999911</v>
      </c>
      <c r="F101" s="16">
        <v>1.7243070700000019E-2</v>
      </c>
      <c r="G101" s="16">
        <v>0</v>
      </c>
      <c r="H101" s="17">
        <v>772.97999999999911</v>
      </c>
      <c r="I101" s="11">
        <v>2070.9777999999951</v>
      </c>
      <c r="J101" s="11">
        <v>17243.070700000018</v>
      </c>
    </row>
    <row r="102" spans="1:10" hidden="1" outlineLevel="1">
      <c r="A102" s="12">
        <v>775.9899999999991</v>
      </c>
      <c r="B102" s="13">
        <v>2.0877788999999953E-3</v>
      </c>
      <c r="C102" s="13">
        <v>0</v>
      </c>
      <c r="D102" s="14"/>
      <c r="E102" s="15">
        <v>772.9899999999991</v>
      </c>
      <c r="F102" s="16">
        <v>1.7356430350000018E-2</v>
      </c>
      <c r="G102" s="16">
        <v>0</v>
      </c>
      <c r="H102" s="17">
        <v>772.9899999999991</v>
      </c>
      <c r="I102" s="11">
        <v>2087.7788999999952</v>
      </c>
      <c r="J102" s="11">
        <v>17356.430350000017</v>
      </c>
    </row>
    <row r="103" spans="1:10" collapsed="1">
      <c r="A103" s="261">
        <v>775.99999999999909</v>
      </c>
      <c r="B103" s="29">
        <v>2.1045799999999952E-3</v>
      </c>
      <c r="C103" s="13">
        <v>0</v>
      </c>
      <c r="D103" s="14"/>
      <c r="E103" s="15">
        <v>772.99999999999909</v>
      </c>
      <c r="F103" s="16">
        <v>1.7469790000000016E-2</v>
      </c>
      <c r="G103" s="16">
        <v>0</v>
      </c>
      <c r="H103" s="17">
        <v>772.99999999999909</v>
      </c>
      <c r="I103" s="11">
        <v>2104.5799999999954</v>
      </c>
      <c r="J103" s="11">
        <v>17469.790000000015</v>
      </c>
    </row>
    <row r="104" spans="1:10" hidden="1" outlineLevel="1">
      <c r="A104" s="12">
        <v>776.00999999999908</v>
      </c>
      <c r="B104" s="13">
        <v>2.1364355999999953E-3</v>
      </c>
      <c r="C104" s="13">
        <v>0</v>
      </c>
      <c r="D104" s="14"/>
      <c r="E104" s="15">
        <v>773.00999999999908</v>
      </c>
      <c r="F104" s="16">
        <v>1.7647285150000015E-2</v>
      </c>
      <c r="G104" s="16">
        <v>0</v>
      </c>
      <c r="H104" s="17">
        <v>773.00999999999908</v>
      </c>
      <c r="I104" s="11">
        <v>2136.4355999999952</v>
      </c>
      <c r="J104" s="11">
        <v>17647.285150000014</v>
      </c>
    </row>
    <row r="105" spans="1:10" hidden="1" outlineLevel="1">
      <c r="A105" s="12">
        <v>776.01999999999907</v>
      </c>
      <c r="B105" s="13">
        <v>2.168291199999995E-3</v>
      </c>
      <c r="C105" s="13">
        <v>0</v>
      </c>
      <c r="D105" s="14"/>
      <c r="E105" s="15">
        <v>773.01999999999907</v>
      </c>
      <c r="F105" s="16">
        <v>1.7824780300000013E-2</v>
      </c>
      <c r="G105" s="16">
        <v>0</v>
      </c>
      <c r="H105" s="17">
        <v>773.01999999999907</v>
      </c>
      <c r="I105" s="11">
        <v>2168.2911999999951</v>
      </c>
      <c r="J105" s="11">
        <v>17824.780300000013</v>
      </c>
    </row>
    <row r="106" spans="1:10" hidden="1" outlineLevel="1">
      <c r="A106" s="12">
        <v>776.02999999999906</v>
      </c>
      <c r="B106" s="13">
        <v>2.2001467999999951E-3</v>
      </c>
      <c r="C106" s="13">
        <v>0</v>
      </c>
      <c r="D106" s="14"/>
      <c r="E106" s="15">
        <v>773.02999999999906</v>
      </c>
      <c r="F106" s="16">
        <v>1.8002275450000011E-2</v>
      </c>
      <c r="G106" s="16">
        <v>0</v>
      </c>
      <c r="H106" s="17">
        <v>773.02999999999906</v>
      </c>
      <c r="I106" s="11">
        <v>2200.146799999995</v>
      </c>
      <c r="J106" s="11">
        <v>18002.275450000012</v>
      </c>
    </row>
    <row r="107" spans="1:10" hidden="1" outlineLevel="1">
      <c r="A107" s="12">
        <v>776.03999999999905</v>
      </c>
      <c r="B107" s="13">
        <v>2.2320023999999948E-3</v>
      </c>
      <c r="C107" s="13">
        <v>0</v>
      </c>
      <c r="D107" s="14"/>
      <c r="E107" s="15">
        <v>773.03999999999905</v>
      </c>
      <c r="F107" s="16">
        <v>1.8179770600000009E-2</v>
      </c>
      <c r="G107" s="16">
        <v>0</v>
      </c>
      <c r="H107" s="17">
        <v>773.03999999999905</v>
      </c>
      <c r="I107" s="11">
        <v>2232.0023999999949</v>
      </c>
      <c r="J107" s="11">
        <v>18179.770600000011</v>
      </c>
    </row>
    <row r="108" spans="1:10" hidden="1" outlineLevel="1">
      <c r="A108" s="12">
        <v>776.04999999999905</v>
      </c>
      <c r="B108" s="13">
        <v>2.2638579999999949E-3</v>
      </c>
      <c r="C108" s="13">
        <v>0</v>
      </c>
      <c r="D108" s="14"/>
      <c r="E108" s="15">
        <v>773.04999999999905</v>
      </c>
      <c r="F108" s="16">
        <v>1.8357265750000011E-2</v>
      </c>
      <c r="G108" s="16">
        <v>0</v>
      </c>
      <c r="H108" s="17">
        <v>773.04999999999905</v>
      </c>
      <c r="I108" s="11">
        <v>2263.8579999999947</v>
      </c>
      <c r="J108" s="11">
        <v>18357.26575000001</v>
      </c>
    </row>
    <row r="109" spans="1:10" hidden="1" outlineLevel="1">
      <c r="A109" s="12">
        <v>776.05999999999904</v>
      </c>
      <c r="B109" s="13">
        <v>2.2957135999999946E-3</v>
      </c>
      <c r="C109" s="13">
        <v>0</v>
      </c>
      <c r="D109" s="14"/>
      <c r="E109" s="15">
        <v>773.05999999999904</v>
      </c>
      <c r="F109" s="16">
        <v>1.8534760900000009E-2</v>
      </c>
      <c r="G109" s="16">
        <v>0</v>
      </c>
      <c r="H109" s="17">
        <v>773.05999999999904</v>
      </c>
      <c r="I109" s="11">
        <v>2295.7135999999946</v>
      </c>
      <c r="J109" s="11">
        <v>18534.760900000008</v>
      </c>
    </row>
    <row r="110" spans="1:10" hidden="1" outlineLevel="1">
      <c r="A110" s="12">
        <v>776.06999999999903</v>
      </c>
      <c r="B110" s="13">
        <v>2.3275691999999942E-3</v>
      </c>
      <c r="C110" s="13">
        <v>0</v>
      </c>
      <c r="D110" s="14"/>
      <c r="E110" s="15">
        <v>773.06999999999903</v>
      </c>
      <c r="F110" s="16">
        <v>1.8712256050000008E-2</v>
      </c>
      <c r="G110" s="16">
        <v>0</v>
      </c>
      <c r="H110" s="17">
        <v>773.06999999999903</v>
      </c>
      <c r="I110" s="11">
        <v>2327.5691999999945</v>
      </c>
      <c r="J110" s="11">
        <v>18712.256050000007</v>
      </c>
    </row>
    <row r="111" spans="1:10" hidden="1" outlineLevel="1">
      <c r="A111" s="12">
        <v>776.07999999999902</v>
      </c>
      <c r="B111" s="13">
        <v>2.3594247999999944E-3</v>
      </c>
      <c r="C111" s="13">
        <v>0</v>
      </c>
      <c r="D111" s="14"/>
      <c r="E111" s="15">
        <v>773.07999999999902</v>
      </c>
      <c r="F111" s="16">
        <v>1.8889751200000006E-2</v>
      </c>
      <c r="G111" s="16">
        <v>0</v>
      </c>
      <c r="H111" s="17">
        <v>773.07999999999902</v>
      </c>
      <c r="I111" s="11">
        <v>2359.4247999999943</v>
      </c>
      <c r="J111" s="11">
        <v>18889.751200000006</v>
      </c>
    </row>
    <row r="112" spans="1:10" hidden="1" outlineLevel="1">
      <c r="A112" s="12">
        <v>776.08999999999901</v>
      </c>
      <c r="B112" s="13">
        <v>2.391280399999994E-3</v>
      </c>
      <c r="C112" s="13">
        <v>0</v>
      </c>
      <c r="D112" s="14"/>
      <c r="E112" s="15">
        <v>773.08999999999901</v>
      </c>
      <c r="F112" s="16">
        <v>1.9067246350000004E-2</v>
      </c>
      <c r="G112" s="16">
        <v>0</v>
      </c>
      <c r="H112" s="17">
        <v>773.08999999999901</v>
      </c>
      <c r="I112" s="11">
        <v>2391.2803999999942</v>
      </c>
      <c r="J112" s="11">
        <v>19067.246350000005</v>
      </c>
    </row>
    <row r="113" spans="1:10" hidden="1" outlineLevel="1">
      <c r="A113" s="18">
        <v>776.099999999999</v>
      </c>
      <c r="B113" s="13">
        <v>2.4231359999999941E-3</v>
      </c>
      <c r="C113" s="13">
        <v>0</v>
      </c>
      <c r="D113" s="14"/>
      <c r="E113" s="15">
        <v>773.099999999999</v>
      </c>
      <c r="F113" s="16">
        <v>1.9244741500000002E-2</v>
      </c>
      <c r="G113" s="16">
        <v>0</v>
      </c>
      <c r="H113" s="17">
        <v>773.099999999999</v>
      </c>
      <c r="I113" s="11">
        <v>2423.1359999999941</v>
      </c>
      <c r="J113" s="11">
        <v>19244.741500000004</v>
      </c>
    </row>
    <row r="114" spans="1:10" hidden="1" outlineLevel="1">
      <c r="A114" s="12">
        <v>776.10999999999899</v>
      </c>
      <c r="B114" s="13">
        <v>2.4549915999999938E-3</v>
      </c>
      <c r="C114" s="13">
        <v>0</v>
      </c>
      <c r="D114" s="14"/>
      <c r="E114" s="15">
        <v>773.10999999999899</v>
      </c>
      <c r="F114" s="16">
        <v>1.9422236650000004E-2</v>
      </c>
      <c r="G114" s="16">
        <v>0</v>
      </c>
      <c r="H114" s="17">
        <v>773.10999999999899</v>
      </c>
      <c r="I114" s="11">
        <v>2454.9915999999939</v>
      </c>
      <c r="J114" s="11">
        <v>19422.236650000003</v>
      </c>
    </row>
    <row r="115" spans="1:10" hidden="1" outlineLevel="1">
      <c r="A115" s="12">
        <v>776.11999999999898</v>
      </c>
      <c r="B115" s="13">
        <v>2.4868471999999939E-3</v>
      </c>
      <c r="C115" s="13">
        <v>0</v>
      </c>
      <c r="D115" s="14"/>
      <c r="E115" s="15">
        <v>773.11999999999898</v>
      </c>
      <c r="F115" s="16">
        <v>1.9599731800000002E-2</v>
      </c>
      <c r="G115" s="16">
        <v>0</v>
      </c>
      <c r="H115" s="17">
        <v>773.11999999999898</v>
      </c>
      <c r="I115" s="11">
        <v>2486.8471999999938</v>
      </c>
      <c r="J115" s="11">
        <v>19599.731800000001</v>
      </c>
    </row>
    <row r="116" spans="1:10" hidden="1" outlineLevel="1">
      <c r="A116" s="12">
        <v>776.12999999999897</v>
      </c>
      <c r="B116" s="13">
        <v>2.5187027999999936E-3</v>
      </c>
      <c r="C116" s="13">
        <v>0</v>
      </c>
      <c r="D116" s="14"/>
      <c r="E116" s="15">
        <v>773.12999999999897</v>
      </c>
      <c r="F116" s="16">
        <v>1.9777226950000001E-2</v>
      </c>
      <c r="G116" s="16">
        <v>0</v>
      </c>
      <c r="H116" s="17">
        <v>773.12999999999897</v>
      </c>
      <c r="I116" s="11">
        <v>2518.7027999999937</v>
      </c>
      <c r="J116" s="11">
        <v>19777.22695</v>
      </c>
    </row>
    <row r="117" spans="1:10" hidden="1" outlineLevel="1">
      <c r="A117" s="12">
        <v>776.13999999999896</v>
      </c>
      <c r="B117" s="13">
        <v>2.5505583999999937E-3</v>
      </c>
      <c r="C117" s="13">
        <v>0</v>
      </c>
      <c r="D117" s="14"/>
      <c r="E117" s="15">
        <v>773.13999999999896</v>
      </c>
      <c r="F117" s="16">
        <v>1.9954722099999999E-2</v>
      </c>
      <c r="G117" s="16">
        <v>0</v>
      </c>
      <c r="H117" s="17">
        <v>773.13999999999896</v>
      </c>
      <c r="I117" s="11">
        <v>2550.5583999999935</v>
      </c>
      <c r="J117" s="11">
        <v>19954.722099999999</v>
      </c>
    </row>
    <row r="118" spans="1:10" hidden="1" outlineLevel="1">
      <c r="A118" s="12">
        <v>776.14999999999895</v>
      </c>
      <c r="B118" s="13">
        <v>2.5824139999999934E-3</v>
      </c>
      <c r="C118" s="13">
        <v>0</v>
      </c>
      <c r="D118" s="14"/>
      <c r="E118" s="15">
        <v>773.14999999999895</v>
      </c>
      <c r="F118" s="16">
        <v>2.0132217249999997E-2</v>
      </c>
      <c r="G118" s="16">
        <v>0</v>
      </c>
      <c r="H118" s="17">
        <v>773.14999999999895</v>
      </c>
      <c r="I118" s="11">
        <v>2582.4139999999934</v>
      </c>
      <c r="J118" s="11">
        <v>20132.217249999998</v>
      </c>
    </row>
    <row r="119" spans="1:10" hidden="1" outlineLevel="1">
      <c r="A119" s="12">
        <v>776.15999999999894</v>
      </c>
      <c r="B119" s="13">
        <v>2.6142695999999931E-3</v>
      </c>
      <c r="C119" s="13">
        <v>0</v>
      </c>
      <c r="D119" s="14"/>
      <c r="E119" s="15">
        <v>773.15999999999894</v>
      </c>
      <c r="F119" s="16">
        <v>2.0309712399999996E-2</v>
      </c>
      <c r="G119" s="16">
        <v>0</v>
      </c>
      <c r="H119" s="17">
        <v>773.15999999999894</v>
      </c>
      <c r="I119" s="11">
        <v>2614.2695999999933</v>
      </c>
      <c r="J119" s="11">
        <v>20309.712399999997</v>
      </c>
    </row>
    <row r="120" spans="1:10" hidden="1" outlineLevel="1">
      <c r="A120" s="12">
        <v>776.16999999999894</v>
      </c>
      <c r="B120" s="13">
        <v>2.6461251999999932E-3</v>
      </c>
      <c r="C120" s="13">
        <v>0</v>
      </c>
      <c r="D120" s="14"/>
      <c r="E120" s="15">
        <v>773.16999999999894</v>
      </c>
      <c r="F120" s="16">
        <v>2.0487207549999997E-2</v>
      </c>
      <c r="G120" s="16">
        <v>0</v>
      </c>
      <c r="H120" s="17">
        <v>773.16999999999894</v>
      </c>
      <c r="I120" s="11">
        <v>2646.1251999999931</v>
      </c>
      <c r="J120" s="11">
        <v>20487.207549999996</v>
      </c>
    </row>
    <row r="121" spans="1:10" hidden="1" outlineLevel="1">
      <c r="A121" s="12">
        <v>776.17999999999893</v>
      </c>
      <c r="B121" s="13">
        <v>2.6779807999999928E-3</v>
      </c>
      <c r="C121" s="13">
        <v>0</v>
      </c>
      <c r="D121" s="14"/>
      <c r="E121" s="15">
        <v>773.17999999999893</v>
      </c>
      <c r="F121" s="16">
        <v>2.0664702699999996E-2</v>
      </c>
      <c r="G121" s="16">
        <v>0</v>
      </c>
      <c r="H121" s="17">
        <v>773.17999999999893</v>
      </c>
      <c r="I121" s="11">
        <v>2677.980799999993</v>
      </c>
      <c r="J121" s="11">
        <v>20664.702699999994</v>
      </c>
    </row>
    <row r="122" spans="1:10" hidden="1" outlineLevel="1">
      <c r="A122" s="12">
        <v>776.18999999999892</v>
      </c>
      <c r="B122" s="13">
        <v>2.709836399999993E-3</v>
      </c>
      <c r="C122" s="13">
        <v>0</v>
      </c>
      <c r="D122" s="14"/>
      <c r="E122" s="15">
        <v>773.18999999999892</v>
      </c>
      <c r="F122" s="16">
        <v>2.0842197849999994E-2</v>
      </c>
      <c r="G122" s="16">
        <v>0</v>
      </c>
      <c r="H122" s="17">
        <v>773.18999999999892</v>
      </c>
      <c r="I122" s="11">
        <v>2709.8363999999929</v>
      </c>
      <c r="J122" s="11">
        <v>20842.197849999993</v>
      </c>
    </row>
    <row r="123" spans="1:10" hidden="1" outlineLevel="1">
      <c r="A123" s="18">
        <v>776.19999999999891</v>
      </c>
      <c r="B123" s="13">
        <v>2.7416919999999926E-3</v>
      </c>
      <c r="C123" s="13">
        <v>0</v>
      </c>
      <c r="D123" s="14"/>
      <c r="E123" s="15">
        <v>773.19999999999891</v>
      </c>
      <c r="F123" s="16">
        <v>2.1019692999999992E-2</v>
      </c>
      <c r="G123" s="16">
        <v>0</v>
      </c>
      <c r="H123" s="17">
        <v>773.19999999999891</v>
      </c>
      <c r="I123" s="11">
        <v>2741.6919999999927</v>
      </c>
      <c r="J123" s="11">
        <v>21019.692999999992</v>
      </c>
    </row>
    <row r="124" spans="1:10" hidden="1" outlineLevel="1">
      <c r="A124" s="12">
        <v>776.2099999999989</v>
      </c>
      <c r="B124" s="13">
        <v>2.7735475999999927E-3</v>
      </c>
      <c r="C124" s="13">
        <v>0</v>
      </c>
      <c r="D124" s="14"/>
      <c r="E124" s="15">
        <v>773.2099999999989</v>
      </c>
      <c r="F124" s="16">
        <v>2.119718814999999E-2</v>
      </c>
      <c r="G124" s="16">
        <v>0</v>
      </c>
      <c r="H124" s="17">
        <v>773.2099999999989</v>
      </c>
      <c r="I124" s="11">
        <v>2773.5475999999926</v>
      </c>
      <c r="J124" s="11">
        <v>21197.188149999991</v>
      </c>
    </row>
    <row r="125" spans="1:10" hidden="1" outlineLevel="1">
      <c r="A125" s="12">
        <v>776.21999999999889</v>
      </c>
      <c r="B125" s="13">
        <v>2.8054031999999924E-3</v>
      </c>
      <c r="C125" s="13">
        <v>0</v>
      </c>
      <c r="D125" s="14"/>
      <c r="E125" s="15">
        <v>773.21999999999889</v>
      </c>
      <c r="F125" s="16">
        <v>2.1374683299999989E-2</v>
      </c>
      <c r="G125" s="16">
        <v>0</v>
      </c>
      <c r="H125" s="17">
        <v>773.21999999999889</v>
      </c>
      <c r="I125" s="11">
        <v>2805.4031999999925</v>
      </c>
      <c r="J125" s="11">
        <v>21374.68329999999</v>
      </c>
    </row>
    <row r="126" spans="1:10" hidden="1" outlineLevel="1">
      <c r="A126" s="12">
        <v>776.22999999999888</v>
      </c>
      <c r="B126" s="13">
        <v>2.8372587999999925E-3</v>
      </c>
      <c r="C126" s="13">
        <v>0</v>
      </c>
      <c r="D126" s="14"/>
      <c r="E126" s="15">
        <v>773.22999999999888</v>
      </c>
      <c r="F126" s="16">
        <v>2.1552178449999987E-2</v>
      </c>
      <c r="G126" s="16">
        <v>0</v>
      </c>
      <c r="H126" s="17">
        <v>773.22999999999888</v>
      </c>
      <c r="I126" s="11">
        <v>2837.2587999999923</v>
      </c>
      <c r="J126" s="11">
        <v>21552.178449999989</v>
      </c>
    </row>
    <row r="127" spans="1:10" hidden="1" outlineLevel="1">
      <c r="A127" s="12">
        <v>776.23999999999887</v>
      </c>
      <c r="B127" s="13">
        <v>2.8691143999999922E-3</v>
      </c>
      <c r="C127" s="13">
        <v>0</v>
      </c>
      <c r="D127" s="14"/>
      <c r="E127" s="15">
        <v>773.23999999999887</v>
      </c>
      <c r="F127" s="16">
        <v>2.1729673599999989E-2</v>
      </c>
      <c r="G127" s="16">
        <v>0</v>
      </c>
      <c r="H127" s="17">
        <v>773.23999999999887</v>
      </c>
      <c r="I127" s="11">
        <v>2869.1143999999922</v>
      </c>
      <c r="J127" s="11">
        <v>21729.673599999987</v>
      </c>
    </row>
    <row r="128" spans="1:10" hidden="1" outlineLevel="1">
      <c r="A128" s="12">
        <v>776.24999999999886</v>
      </c>
      <c r="B128" s="13">
        <v>2.9009699999999919E-3</v>
      </c>
      <c r="C128" s="13">
        <v>0</v>
      </c>
      <c r="D128" s="14"/>
      <c r="E128" s="15">
        <v>773.24999999999886</v>
      </c>
      <c r="F128" s="16">
        <v>2.1907168749999987E-2</v>
      </c>
      <c r="G128" s="16">
        <v>0</v>
      </c>
      <c r="H128" s="17">
        <v>773.24999999999886</v>
      </c>
      <c r="I128" s="11">
        <v>2900.9699999999921</v>
      </c>
      <c r="J128" s="11">
        <v>21907.168749999986</v>
      </c>
    </row>
    <row r="129" spans="1:10" hidden="1" outlineLevel="1">
      <c r="A129" s="12">
        <v>776.25999999999885</v>
      </c>
      <c r="B129" s="13">
        <v>2.932825599999992E-3</v>
      </c>
      <c r="C129" s="13">
        <v>0</v>
      </c>
      <c r="D129" s="14"/>
      <c r="E129" s="15">
        <v>773.25999999999885</v>
      </c>
      <c r="F129" s="16">
        <v>2.2084663899999985E-2</v>
      </c>
      <c r="G129" s="16">
        <v>0</v>
      </c>
      <c r="H129" s="17">
        <v>773.25999999999885</v>
      </c>
      <c r="I129" s="11">
        <v>2932.8255999999919</v>
      </c>
      <c r="J129" s="11">
        <v>22084.663899999985</v>
      </c>
    </row>
    <row r="130" spans="1:10" hidden="1" outlineLevel="1">
      <c r="A130" s="12">
        <v>776.26999999999884</v>
      </c>
      <c r="B130" s="13">
        <v>2.9646811999999917E-3</v>
      </c>
      <c r="C130" s="13">
        <v>0</v>
      </c>
      <c r="D130" s="14"/>
      <c r="E130" s="15">
        <v>773.26999999999884</v>
      </c>
      <c r="F130" s="16">
        <v>2.2262159049999983E-2</v>
      </c>
      <c r="G130" s="16">
        <v>0</v>
      </c>
      <c r="H130" s="17">
        <v>773.26999999999884</v>
      </c>
      <c r="I130" s="11">
        <v>2964.6811999999918</v>
      </c>
      <c r="J130" s="11">
        <v>22262.159049999984</v>
      </c>
    </row>
    <row r="131" spans="1:10" hidden="1" outlineLevel="1">
      <c r="A131" s="12">
        <v>776.27999999999884</v>
      </c>
      <c r="B131" s="13">
        <v>2.9965367999999918E-3</v>
      </c>
      <c r="C131" s="13">
        <v>0</v>
      </c>
      <c r="D131" s="14"/>
      <c r="E131" s="15">
        <v>773.27999999999884</v>
      </c>
      <c r="F131" s="16">
        <v>2.2439654199999982E-2</v>
      </c>
      <c r="G131" s="16">
        <v>0</v>
      </c>
      <c r="H131" s="17">
        <v>773.27999999999884</v>
      </c>
      <c r="I131" s="11">
        <v>2996.5367999999917</v>
      </c>
      <c r="J131" s="11">
        <v>22439.654199999983</v>
      </c>
    </row>
    <row r="132" spans="1:10" hidden="1" outlineLevel="1">
      <c r="A132" s="12">
        <v>776.28999999999883</v>
      </c>
      <c r="B132" s="13">
        <v>3.0283923999999914E-3</v>
      </c>
      <c r="C132" s="13">
        <v>0</v>
      </c>
      <c r="D132" s="14"/>
      <c r="E132" s="15">
        <v>773.28999999999883</v>
      </c>
      <c r="F132" s="16">
        <v>2.261714934999998E-2</v>
      </c>
      <c r="G132" s="16">
        <v>0</v>
      </c>
      <c r="H132" s="17">
        <v>773.28999999999883</v>
      </c>
      <c r="I132" s="11">
        <v>3028.3923999999915</v>
      </c>
      <c r="J132" s="11">
        <v>22617.149349999981</v>
      </c>
    </row>
    <row r="133" spans="1:10" hidden="1" outlineLevel="1">
      <c r="A133" s="18">
        <v>776.29999999999882</v>
      </c>
      <c r="B133" s="13">
        <v>3.0602479999999915E-3</v>
      </c>
      <c r="C133" s="13">
        <v>0</v>
      </c>
      <c r="D133" s="14"/>
      <c r="E133" s="15">
        <v>773.29999999999882</v>
      </c>
      <c r="F133" s="16">
        <v>2.2794644499999982E-2</v>
      </c>
      <c r="G133" s="16">
        <v>0</v>
      </c>
      <c r="H133" s="17">
        <v>773.29999999999882</v>
      </c>
      <c r="I133" s="11">
        <v>3060.2479999999914</v>
      </c>
      <c r="J133" s="11">
        <v>22794.64449999998</v>
      </c>
    </row>
    <row r="134" spans="1:10" hidden="1" outlineLevel="1">
      <c r="A134" s="12">
        <v>776.30999999999881</v>
      </c>
      <c r="B134" s="13">
        <v>3.0921035999999912E-3</v>
      </c>
      <c r="C134" s="13">
        <v>0</v>
      </c>
      <c r="D134" s="14"/>
      <c r="E134" s="15">
        <v>773.30999999999881</v>
      </c>
      <c r="F134" s="16">
        <v>2.297213964999998E-2</v>
      </c>
      <c r="G134" s="16">
        <v>0</v>
      </c>
      <c r="H134" s="17">
        <v>773.30999999999881</v>
      </c>
      <c r="I134" s="11">
        <v>3092.1035999999913</v>
      </c>
      <c r="J134" s="11">
        <v>22972.139649999979</v>
      </c>
    </row>
    <row r="135" spans="1:10" hidden="1" outlineLevel="1">
      <c r="A135" s="12">
        <v>776.3199999999988</v>
      </c>
      <c r="B135" s="13">
        <v>3.1239591999999913E-3</v>
      </c>
      <c r="C135" s="13">
        <v>0</v>
      </c>
      <c r="D135" s="14"/>
      <c r="E135" s="15">
        <v>773.3199999999988</v>
      </c>
      <c r="F135" s="16">
        <v>2.3149634799999978E-2</v>
      </c>
      <c r="G135" s="16">
        <v>0</v>
      </c>
      <c r="H135" s="17">
        <v>773.3199999999988</v>
      </c>
      <c r="I135" s="11">
        <v>3123.9591999999911</v>
      </c>
      <c r="J135" s="11">
        <v>23149.634799999978</v>
      </c>
    </row>
    <row r="136" spans="1:10" hidden="1" outlineLevel="1">
      <c r="A136" s="12">
        <v>776.32999999999879</v>
      </c>
      <c r="B136" s="13">
        <v>3.155814799999991E-3</v>
      </c>
      <c r="C136" s="13">
        <v>0</v>
      </c>
      <c r="D136" s="14"/>
      <c r="E136" s="15">
        <v>773.32999999999879</v>
      </c>
      <c r="F136" s="16">
        <v>2.3327129949999977E-2</v>
      </c>
      <c r="G136" s="16">
        <v>0</v>
      </c>
      <c r="H136" s="17">
        <v>773.32999999999879</v>
      </c>
      <c r="I136" s="11">
        <v>3155.814799999991</v>
      </c>
      <c r="J136" s="11">
        <v>23327.129949999977</v>
      </c>
    </row>
    <row r="137" spans="1:10" hidden="1" outlineLevel="1">
      <c r="A137" s="12">
        <v>776.33999999999878</v>
      </c>
      <c r="B137" s="13">
        <v>3.1876703999999907E-3</v>
      </c>
      <c r="C137" s="13">
        <v>0</v>
      </c>
      <c r="D137" s="14"/>
      <c r="E137" s="15">
        <v>773.33999999999878</v>
      </c>
      <c r="F137" s="16">
        <v>2.3504625099999975E-2</v>
      </c>
      <c r="G137" s="16">
        <v>0</v>
      </c>
      <c r="H137" s="17">
        <v>773.33999999999878</v>
      </c>
      <c r="I137" s="11">
        <v>3187.6703999999909</v>
      </c>
      <c r="J137" s="11">
        <v>23504.625099999976</v>
      </c>
    </row>
    <row r="138" spans="1:10" hidden="1" outlineLevel="1">
      <c r="A138" s="12">
        <v>776.34999999999877</v>
      </c>
      <c r="B138" s="13">
        <v>3.2195259999999908E-3</v>
      </c>
      <c r="C138" s="13">
        <v>0</v>
      </c>
      <c r="D138" s="14"/>
      <c r="E138" s="15">
        <v>773.34999999999877</v>
      </c>
      <c r="F138" s="16">
        <v>2.3682120249999973E-2</v>
      </c>
      <c r="G138" s="16">
        <v>0</v>
      </c>
      <c r="H138" s="17">
        <v>773.34999999999877</v>
      </c>
      <c r="I138" s="11">
        <v>3219.5259999999907</v>
      </c>
      <c r="J138" s="11">
        <v>23682.120249999974</v>
      </c>
    </row>
    <row r="139" spans="1:10" hidden="1" outlineLevel="1">
      <c r="A139" s="12">
        <v>776.35999999999876</v>
      </c>
      <c r="B139" s="13">
        <v>3.2513815999999905E-3</v>
      </c>
      <c r="C139" s="13">
        <v>0</v>
      </c>
      <c r="D139" s="14"/>
      <c r="E139" s="15">
        <v>773.35999999999876</v>
      </c>
      <c r="F139" s="16">
        <v>2.3859615399999975E-2</v>
      </c>
      <c r="G139" s="16">
        <v>0</v>
      </c>
      <c r="H139" s="17">
        <v>773.35999999999876</v>
      </c>
      <c r="I139" s="11">
        <v>3251.3815999999906</v>
      </c>
      <c r="J139" s="11">
        <v>23859.615399999973</v>
      </c>
    </row>
    <row r="140" spans="1:10" hidden="1" outlineLevel="1">
      <c r="A140" s="12">
        <v>776.36999999999875</v>
      </c>
      <c r="B140" s="13">
        <v>3.2832371999999906E-3</v>
      </c>
      <c r="C140" s="13">
        <v>0</v>
      </c>
      <c r="D140" s="14"/>
      <c r="E140" s="15">
        <v>773.36999999999875</v>
      </c>
      <c r="F140" s="16">
        <v>2.4037110549999973E-2</v>
      </c>
      <c r="G140" s="16">
        <v>0</v>
      </c>
      <c r="H140" s="17">
        <v>773.36999999999875</v>
      </c>
      <c r="I140" s="11">
        <v>3283.2371999999905</v>
      </c>
      <c r="J140" s="11">
        <v>24037.110549999972</v>
      </c>
    </row>
    <row r="141" spans="1:10" hidden="1" outlineLevel="1">
      <c r="A141" s="12">
        <v>776.37999999999874</v>
      </c>
      <c r="B141" s="13">
        <v>3.3150927999999903E-3</v>
      </c>
      <c r="C141" s="13">
        <v>0</v>
      </c>
      <c r="D141" s="14"/>
      <c r="E141" s="15">
        <v>773.37999999999874</v>
      </c>
      <c r="F141" s="16">
        <v>2.4214605699999971E-2</v>
      </c>
      <c r="G141" s="16">
        <v>0</v>
      </c>
      <c r="H141" s="17">
        <v>773.37999999999874</v>
      </c>
      <c r="I141" s="11">
        <v>3315.0927999999903</v>
      </c>
      <c r="J141" s="11">
        <v>24214.605699999971</v>
      </c>
    </row>
    <row r="142" spans="1:10" hidden="1" outlineLevel="1">
      <c r="A142" s="12">
        <v>776.38999999999874</v>
      </c>
      <c r="B142" s="13">
        <v>3.3469483999999904E-3</v>
      </c>
      <c r="C142" s="13">
        <v>0</v>
      </c>
      <c r="D142" s="14"/>
      <c r="E142" s="15">
        <v>773.38999999999874</v>
      </c>
      <c r="F142" s="16">
        <v>2.439210084999997E-2</v>
      </c>
      <c r="G142" s="16">
        <v>0</v>
      </c>
      <c r="H142" s="17">
        <v>773.38999999999874</v>
      </c>
      <c r="I142" s="11">
        <v>3346.9483999999902</v>
      </c>
      <c r="J142" s="11">
        <v>24392.10084999997</v>
      </c>
    </row>
    <row r="143" spans="1:10" hidden="1" outlineLevel="1">
      <c r="A143" s="18">
        <v>776.39999999999873</v>
      </c>
      <c r="B143" s="13">
        <v>3.37880399999999E-3</v>
      </c>
      <c r="C143" s="13">
        <v>0</v>
      </c>
      <c r="D143" s="14"/>
      <c r="E143" s="15">
        <v>773.39999999999873</v>
      </c>
      <c r="F143" s="16">
        <v>2.4569595999999968E-2</v>
      </c>
      <c r="G143" s="16">
        <v>0</v>
      </c>
      <c r="H143" s="17">
        <v>773.39999999999873</v>
      </c>
      <c r="I143" s="11">
        <v>3378.8039999999901</v>
      </c>
      <c r="J143" s="11">
        <v>24569.595999999969</v>
      </c>
    </row>
    <row r="144" spans="1:10" hidden="1" outlineLevel="1">
      <c r="A144" s="12">
        <v>776.40999999999872</v>
      </c>
      <c r="B144" s="13">
        <v>3.4106595999999901E-3</v>
      </c>
      <c r="C144" s="13">
        <v>0</v>
      </c>
      <c r="D144" s="14"/>
      <c r="E144" s="15">
        <v>773.40999999999872</v>
      </c>
      <c r="F144" s="16">
        <v>2.4747091149999966E-2</v>
      </c>
      <c r="G144" s="16">
        <v>0</v>
      </c>
      <c r="H144" s="17">
        <v>773.40999999999872</v>
      </c>
      <c r="I144" s="11">
        <v>3410.65959999999</v>
      </c>
      <c r="J144" s="11">
        <v>24747.091149999967</v>
      </c>
    </row>
    <row r="145" spans="1:10" hidden="1" outlineLevel="1">
      <c r="A145" s="12">
        <v>776.41999999999871</v>
      </c>
      <c r="B145" s="13">
        <v>3.4425151999999898E-3</v>
      </c>
      <c r="C145" s="13">
        <v>0</v>
      </c>
      <c r="D145" s="14"/>
      <c r="E145" s="15">
        <v>773.41999999999871</v>
      </c>
      <c r="F145" s="16">
        <v>2.4924586299999968E-2</v>
      </c>
      <c r="G145" s="16">
        <v>0</v>
      </c>
      <c r="H145" s="17">
        <v>773.41999999999871</v>
      </c>
      <c r="I145" s="11">
        <v>3442.5151999999898</v>
      </c>
      <c r="J145" s="11">
        <v>24924.586299999966</v>
      </c>
    </row>
    <row r="146" spans="1:10" hidden="1" outlineLevel="1">
      <c r="A146" s="12">
        <v>776.4299999999987</v>
      </c>
      <c r="B146" s="13">
        <v>3.4743707999999895E-3</v>
      </c>
      <c r="C146" s="13">
        <v>0</v>
      </c>
      <c r="D146" s="14"/>
      <c r="E146" s="15">
        <v>773.4299999999987</v>
      </c>
      <c r="F146" s="16">
        <v>2.5102081449999966E-2</v>
      </c>
      <c r="G146" s="16">
        <v>0</v>
      </c>
      <c r="H146" s="17">
        <v>773.4299999999987</v>
      </c>
      <c r="I146" s="11">
        <v>3474.3707999999897</v>
      </c>
      <c r="J146" s="11">
        <v>25102.081449999965</v>
      </c>
    </row>
    <row r="147" spans="1:10" hidden="1" outlineLevel="1">
      <c r="A147" s="12">
        <v>776.43999999999869</v>
      </c>
      <c r="B147" s="13">
        <v>3.5062263999999896E-3</v>
      </c>
      <c r="C147" s="13">
        <v>0</v>
      </c>
      <c r="D147" s="14"/>
      <c r="E147" s="15">
        <v>773.43999999999869</v>
      </c>
      <c r="F147" s="16">
        <v>2.5279576599999964E-2</v>
      </c>
      <c r="G147" s="16">
        <v>0</v>
      </c>
      <c r="H147" s="17">
        <v>773.43999999999869</v>
      </c>
      <c r="I147" s="11">
        <v>3506.2263999999896</v>
      </c>
      <c r="J147" s="11">
        <v>25279.576599999964</v>
      </c>
    </row>
    <row r="148" spans="1:10" hidden="1" outlineLevel="1">
      <c r="A148" s="12">
        <v>776.44999999999868</v>
      </c>
      <c r="B148" s="13">
        <v>3.5380819999999893E-3</v>
      </c>
      <c r="C148" s="13">
        <v>0</v>
      </c>
      <c r="D148" s="14"/>
      <c r="E148" s="15">
        <v>773.44999999999868</v>
      </c>
      <c r="F148" s="16">
        <v>2.5457071749999963E-2</v>
      </c>
      <c r="G148" s="16">
        <v>0</v>
      </c>
      <c r="H148" s="17">
        <v>773.44999999999868</v>
      </c>
      <c r="I148" s="11">
        <v>3538.0819999999894</v>
      </c>
      <c r="J148" s="11">
        <v>25457.071749999963</v>
      </c>
    </row>
    <row r="149" spans="1:10" hidden="1" outlineLevel="1">
      <c r="A149" s="12">
        <v>776.45999999999867</v>
      </c>
      <c r="B149" s="13">
        <v>3.5699375999999894E-3</v>
      </c>
      <c r="C149" s="13">
        <v>0</v>
      </c>
      <c r="D149" s="14"/>
      <c r="E149" s="15">
        <v>773.45999999999867</v>
      </c>
      <c r="F149" s="16">
        <v>2.5634566899999961E-2</v>
      </c>
      <c r="G149" s="16">
        <v>0</v>
      </c>
      <c r="H149" s="17">
        <v>773.45999999999867</v>
      </c>
      <c r="I149" s="11">
        <v>3569.9375999999893</v>
      </c>
      <c r="J149" s="11">
        <v>25634.566899999962</v>
      </c>
    </row>
    <row r="150" spans="1:10" hidden="1" outlineLevel="1">
      <c r="A150" s="12">
        <v>776.46999999999866</v>
      </c>
      <c r="B150" s="13">
        <v>3.6017931999999891E-3</v>
      </c>
      <c r="C150" s="13">
        <v>0</v>
      </c>
      <c r="D150" s="14"/>
      <c r="E150" s="15">
        <v>773.46999999999866</v>
      </c>
      <c r="F150" s="16">
        <v>2.5812062049999959E-2</v>
      </c>
      <c r="G150" s="16">
        <v>0</v>
      </c>
      <c r="H150" s="17">
        <v>773.46999999999866</v>
      </c>
      <c r="I150" s="11">
        <v>3601.7931999999892</v>
      </c>
      <c r="J150" s="11">
        <v>25812.06204999996</v>
      </c>
    </row>
    <row r="151" spans="1:10" hidden="1" outlineLevel="1">
      <c r="A151" s="12">
        <v>776.47999999999865</v>
      </c>
      <c r="B151" s="13">
        <v>3.6336487999999892E-3</v>
      </c>
      <c r="C151" s="13">
        <v>0</v>
      </c>
      <c r="D151" s="14"/>
      <c r="E151" s="15">
        <v>773.47999999999865</v>
      </c>
      <c r="F151" s="16">
        <v>2.5989557199999961E-2</v>
      </c>
      <c r="G151" s="16">
        <v>0</v>
      </c>
      <c r="H151" s="17">
        <v>773.47999999999865</v>
      </c>
      <c r="I151" s="11">
        <v>3633.648799999989</v>
      </c>
      <c r="J151" s="11">
        <v>25989.557199999959</v>
      </c>
    </row>
    <row r="152" spans="1:10" hidden="1" outlineLevel="1">
      <c r="A152" s="12">
        <v>776.48999999999864</v>
      </c>
      <c r="B152" s="13">
        <v>3.6655043999999888E-3</v>
      </c>
      <c r="C152" s="13">
        <v>0</v>
      </c>
      <c r="D152" s="14"/>
      <c r="E152" s="15">
        <v>773.48999999999864</v>
      </c>
      <c r="F152" s="16">
        <v>2.6167052349999959E-2</v>
      </c>
      <c r="G152" s="16">
        <v>0</v>
      </c>
      <c r="H152" s="17">
        <v>773.48999999999864</v>
      </c>
      <c r="I152" s="11">
        <v>3665.5043999999889</v>
      </c>
      <c r="J152" s="11">
        <v>26167.052349999958</v>
      </c>
    </row>
    <row r="153" spans="1:10" hidden="1" outlineLevel="1">
      <c r="A153" s="18">
        <v>776.49999999999864</v>
      </c>
      <c r="B153" s="13">
        <v>3.697359999999989E-3</v>
      </c>
      <c r="C153" s="13">
        <v>0</v>
      </c>
      <c r="D153" s="14"/>
      <c r="E153" s="15">
        <v>773.49999999999864</v>
      </c>
      <c r="F153" s="16">
        <v>2.6344547499999958E-2</v>
      </c>
      <c r="G153" s="16">
        <v>0</v>
      </c>
      <c r="H153" s="17">
        <v>773.49999999999864</v>
      </c>
      <c r="I153" s="11">
        <v>3697.3599999999888</v>
      </c>
      <c r="J153" s="11">
        <v>26344.547499999957</v>
      </c>
    </row>
    <row r="154" spans="1:10" hidden="1" outlineLevel="1">
      <c r="A154" s="12">
        <v>776.50999999999863</v>
      </c>
      <c r="B154" s="13">
        <v>3.7292155999999886E-3</v>
      </c>
      <c r="C154" s="13">
        <v>0</v>
      </c>
      <c r="D154" s="14"/>
      <c r="E154" s="15">
        <v>773.50999999999863</v>
      </c>
      <c r="F154" s="16">
        <v>2.6522042649999956E-2</v>
      </c>
      <c r="G154" s="16">
        <v>0</v>
      </c>
      <c r="H154" s="17">
        <v>773.50999999999863</v>
      </c>
      <c r="I154" s="11">
        <v>3729.2155999999886</v>
      </c>
      <c r="J154" s="11">
        <v>26522.042649999956</v>
      </c>
    </row>
    <row r="155" spans="1:10" hidden="1" outlineLevel="1">
      <c r="A155" s="12">
        <v>776.51999999999862</v>
      </c>
      <c r="B155" s="13">
        <v>3.7610711999999883E-3</v>
      </c>
      <c r="C155" s="13">
        <v>0</v>
      </c>
      <c r="D155" s="14"/>
      <c r="E155" s="15">
        <v>773.51999999999862</v>
      </c>
      <c r="F155" s="16">
        <v>2.6699537799999954E-2</v>
      </c>
      <c r="G155" s="16">
        <v>0</v>
      </c>
      <c r="H155" s="17">
        <v>773.51999999999862</v>
      </c>
      <c r="I155" s="11">
        <v>3761.0711999999885</v>
      </c>
      <c r="J155" s="11">
        <v>26699.537799999955</v>
      </c>
    </row>
    <row r="156" spans="1:10" hidden="1" outlineLevel="1">
      <c r="A156" s="12">
        <v>776.52999999999861</v>
      </c>
      <c r="B156" s="13">
        <v>3.7929267999999884E-3</v>
      </c>
      <c r="C156" s="13">
        <v>0</v>
      </c>
      <c r="D156" s="14"/>
      <c r="E156" s="15">
        <v>773.52999999999861</v>
      </c>
      <c r="F156" s="16">
        <v>2.6877032949999952E-2</v>
      </c>
      <c r="G156" s="16">
        <v>0</v>
      </c>
      <c r="H156" s="17">
        <v>773.52999999999861</v>
      </c>
      <c r="I156" s="11">
        <v>3792.9267999999884</v>
      </c>
      <c r="J156" s="11">
        <v>26877.032949999953</v>
      </c>
    </row>
    <row r="157" spans="1:10" hidden="1" outlineLevel="1">
      <c r="A157" s="12">
        <v>776.5399999999986</v>
      </c>
      <c r="B157" s="13">
        <v>3.8247823999999881E-3</v>
      </c>
      <c r="C157" s="13">
        <v>0</v>
      </c>
      <c r="D157" s="14"/>
      <c r="E157" s="15">
        <v>773.5399999999986</v>
      </c>
      <c r="F157" s="16">
        <v>2.7054528099999951E-2</v>
      </c>
      <c r="G157" s="16">
        <v>0</v>
      </c>
      <c r="H157" s="17">
        <v>773.5399999999986</v>
      </c>
      <c r="I157" s="11">
        <v>3824.7823999999882</v>
      </c>
      <c r="J157" s="11">
        <v>27054.528099999952</v>
      </c>
    </row>
    <row r="158" spans="1:10" hidden="1" outlineLevel="1">
      <c r="A158" s="12">
        <v>776.54999999999859</v>
      </c>
      <c r="B158" s="13">
        <v>3.8566379999999882E-3</v>
      </c>
      <c r="C158" s="13">
        <v>0</v>
      </c>
      <c r="D158" s="14"/>
      <c r="E158" s="15">
        <v>773.54999999999859</v>
      </c>
      <c r="F158" s="16">
        <v>2.7232023249999952E-2</v>
      </c>
      <c r="G158" s="16">
        <v>0</v>
      </c>
      <c r="H158" s="17">
        <v>773.54999999999859</v>
      </c>
      <c r="I158" s="11">
        <v>3856.6379999999881</v>
      </c>
      <c r="J158" s="11">
        <v>27232.023249999951</v>
      </c>
    </row>
    <row r="159" spans="1:10" hidden="1" outlineLevel="1">
      <c r="A159" s="12">
        <v>776.55999999999858</v>
      </c>
      <c r="B159" s="13">
        <v>3.8884935999999879E-3</v>
      </c>
      <c r="C159" s="13">
        <v>0</v>
      </c>
      <c r="D159" s="14"/>
      <c r="E159" s="15">
        <v>773.55999999999858</v>
      </c>
      <c r="F159" s="16">
        <v>2.7409518399999951E-2</v>
      </c>
      <c r="G159" s="16">
        <v>0</v>
      </c>
      <c r="H159" s="17">
        <v>773.55999999999858</v>
      </c>
      <c r="I159" s="11">
        <v>3888.493599999988</v>
      </c>
      <c r="J159" s="11">
        <v>27409.51839999995</v>
      </c>
    </row>
    <row r="160" spans="1:10" hidden="1" outlineLevel="1">
      <c r="A160" s="12">
        <v>776.56999999999857</v>
      </c>
      <c r="B160" s="13">
        <v>3.920349199999988E-3</v>
      </c>
      <c r="C160" s="13">
        <v>0</v>
      </c>
      <c r="D160" s="14"/>
      <c r="E160" s="15">
        <v>773.56999999999857</v>
      </c>
      <c r="F160" s="16">
        <v>2.7587013549999949E-2</v>
      </c>
      <c r="G160" s="16">
        <v>0</v>
      </c>
      <c r="H160" s="17">
        <v>773.56999999999857</v>
      </c>
      <c r="I160" s="11">
        <v>3920.3491999999878</v>
      </c>
      <c r="J160" s="11">
        <v>27587.013549999949</v>
      </c>
    </row>
    <row r="161" spans="1:10" hidden="1" outlineLevel="1">
      <c r="A161" s="12">
        <v>776.57999999999856</v>
      </c>
      <c r="B161" s="13">
        <v>3.9522047999999881E-3</v>
      </c>
      <c r="C161" s="13">
        <v>0</v>
      </c>
      <c r="D161" s="14"/>
      <c r="E161" s="15">
        <v>773.57999999999856</v>
      </c>
      <c r="F161" s="16">
        <v>2.7764508699999947E-2</v>
      </c>
      <c r="G161" s="16">
        <v>0</v>
      </c>
      <c r="H161" s="17">
        <v>773.57999999999856</v>
      </c>
      <c r="I161" s="11">
        <v>3952.2047999999877</v>
      </c>
      <c r="J161" s="11">
        <v>27764.508699999948</v>
      </c>
    </row>
    <row r="162" spans="1:10" hidden="1" outlineLevel="1">
      <c r="A162" s="12">
        <v>776.58999999999855</v>
      </c>
      <c r="B162" s="13">
        <v>3.9840603999999873E-3</v>
      </c>
      <c r="C162" s="13">
        <v>0</v>
      </c>
      <c r="D162" s="14"/>
      <c r="E162" s="15">
        <v>773.58999999999855</v>
      </c>
      <c r="F162" s="16">
        <v>2.7942003849999945E-2</v>
      </c>
      <c r="G162" s="16">
        <v>0</v>
      </c>
      <c r="H162" s="17">
        <v>773.58999999999855</v>
      </c>
      <c r="I162" s="11">
        <v>3984.0603999999876</v>
      </c>
      <c r="J162" s="11">
        <v>27942.003849999946</v>
      </c>
    </row>
    <row r="163" spans="1:10" hidden="1" outlineLevel="1">
      <c r="A163" s="18">
        <v>776.59999999999854</v>
      </c>
      <c r="B163" s="13">
        <v>4.0159159999999874E-3</v>
      </c>
      <c r="C163" s="13">
        <v>0</v>
      </c>
      <c r="D163" s="14"/>
      <c r="E163" s="15">
        <v>773.59999999999854</v>
      </c>
      <c r="F163" s="16">
        <v>2.8119498999999944E-2</v>
      </c>
      <c r="G163" s="16">
        <v>0</v>
      </c>
      <c r="H163" s="17">
        <v>773.59999999999854</v>
      </c>
      <c r="I163" s="11">
        <v>4015.9159999999874</v>
      </c>
      <c r="J163" s="11">
        <v>28119.498999999945</v>
      </c>
    </row>
    <row r="164" spans="1:10" hidden="1" outlineLevel="1">
      <c r="A164" s="12">
        <v>776.60999999999854</v>
      </c>
      <c r="B164" s="13">
        <v>4.0477715999999875E-3</v>
      </c>
      <c r="C164" s="13">
        <v>0</v>
      </c>
      <c r="D164" s="14"/>
      <c r="E164" s="15">
        <v>773.60999999999854</v>
      </c>
      <c r="F164" s="16">
        <v>2.8296994149999945E-2</v>
      </c>
      <c r="G164" s="16">
        <v>0</v>
      </c>
      <c r="H164" s="17">
        <v>773.60999999999854</v>
      </c>
      <c r="I164" s="11">
        <v>4047.7715999999873</v>
      </c>
      <c r="J164" s="11">
        <v>28296.994149999944</v>
      </c>
    </row>
    <row r="165" spans="1:10" hidden="1" outlineLevel="1">
      <c r="A165" s="12">
        <v>776.61999999999853</v>
      </c>
      <c r="B165" s="13">
        <v>4.0796271999999868E-3</v>
      </c>
      <c r="C165" s="13">
        <v>0</v>
      </c>
      <c r="D165" s="14"/>
      <c r="E165" s="15">
        <v>773.61999999999853</v>
      </c>
      <c r="F165" s="16">
        <v>2.8474489299999944E-2</v>
      </c>
      <c r="G165" s="16">
        <v>0</v>
      </c>
      <c r="H165" s="17">
        <v>773.61999999999853</v>
      </c>
      <c r="I165" s="11">
        <v>4079.6271999999872</v>
      </c>
      <c r="J165" s="11">
        <v>28474.489299999943</v>
      </c>
    </row>
    <row r="166" spans="1:10" hidden="1" outlineLevel="1">
      <c r="A166" s="12">
        <v>776.62999999999852</v>
      </c>
      <c r="B166" s="13">
        <v>4.1114827999999869E-3</v>
      </c>
      <c r="C166" s="13">
        <v>0</v>
      </c>
      <c r="D166" s="14"/>
      <c r="E166" s="15">
        <v>773.62999999999852</v>
      </c>
      <c r="F166" s="16">
        <v>2.8651984449999942E-2</v>
      </c>
      <c r="G166" s="16">
        <v>0</v>
      </c>
      <c r="H166" s="17">
        <v>773.62999999999852</v>
      </c>
      <c r="I166" s="11">
        <v>4111.482799999987</v>
      </c>
      <c r="J166" s="11">
        <v>28651.984449999942</v>
      </c>
    </row>
    <row r="167" spans="1:10" hidden="1" outlineLevel="1">
      <c r="A167" s="12">
        <v>776.63999999999851</v>
      </c>
      <c r="B167" s="13">
        <v>4.143338399999987E-3</v>
      </c>
      <c r="C167" s="13">
        <v>0</v>
      </c>
      <c r="D167" s="14"/>
      <c r="E167" s="15">
        <v>773.63999999999851</v>
      </c>
      <c r="F167" s="16">
        <v>2.882947959999994E-2</v>
      </c>
      <c r="G167" s="16">
        <v>0</v>
      </c>
      <c r="H167" s="17">
        <v>773.63999999999851</v>
      </c>
      <c r="I167" s="11">
        <v>4143.3383999999869</v>
      </c>
      <c r="J167" s="11">
        <v>28829.479599999941</v>
      </c>
    </row>
    <row r="168" spans="1:10" hidden="1" outlineLevel="1">
      <c r="A168" s="12">
        <v>776.6499999999985</v>
      </c>
      <c r="B168" s="13">
        <v>4.1751939999999871E-3</v>
      </c>
      <c r="C168" s="13">
        <v>0</v>
      </c>
      <c r="D168" s="14"/>
      <c r="E168" s="15">
        <v>773.6499999999985</v>
      </c>
      <c r="F168" s="16">
        <v>2.9006974749999938E-2</v>
      </c>
      <c r="G168" s="16">
        <v>0</v>
      </c>
      <c r="H168" s="17">
        <v>773.6499999999985</v>
      </c>
      <c r="I168" s="11">
        <v>4175.1939999999868</v>
      </c>
      <c r="J168" s="11">
        <v>29006.974749999939</v>
      </c>
    </row>
    <row r="169" spans="1:10" hidden="1" outlineLevel="1">
      <c r="A169" s="12">
        <v>776.65999999999849</v>
      </c>
      <c r="B169" s="13">
        <v>4.2070495999999864E-3</v>
      </c>
      <c r="C169" s="13">
        <v>0</v>
      </c>
      <c r="D169" s="14"/>
      <c r="E169" s="15">
        <v>773.65999999999849</v>
      </c>
      <c r="F169" s="16">
        <v>2.9184469899999937E-2</v>
      </c>
      <c r="G169" s="16">
        <v>0</v>
      </c>
      <c r="H169" s="17">
        <v>773.65999999999849</v>
      </c>
      <c r="I169" s="11">
        <v>4207.0495999999866</v>
      </c>
      <c r="J169" s="11">
        <v>29184.469899999938</v>
      </c>
    </row>
    <row r="170" spans="1:10" hidden="1" outlineLevel="1">
      <c r="A170" s="12">
        <v>776.66999999999848</v>
      </c>
      <c r="B170" s="13">
        <v>4.2389051999999865E-3</v>
      </c>
      <c r="C170" s="13">
        <v>0</v>
      </c>
      <c r="D170" s="14"/>
      <c r="E170" s="15">
        <v>773.66999999999848</v>
      </c>
      <c r="F170" s="16">
        <v>2.9361965049999939E-2</v>
      </c>
      <c r="G170" s="16">
        <v>0</v>
      </c>
      <c r="H170" s="17">
        <v>773.66999999999848</v>
      </c>
      <c r="I170" s="11">
        <v>4238.9051999999865</v>
      </c>
      <c r="J170" s="11">
        <v>29361.965049999937</v>
      </c>
    </row>
    <row r="171" spans="1:10" hidden="1" outlineLevel="1">
      <c r="A171" s="12">
        <v>776.67999999999847</v>
      </c>
      <c r="B171" s="13">
        <v>4.2707607999999866E-3</v>
      </c>
      <c r="C171" s="13">
        <v>0</v>
      </c>
      <c r="D171" s="14"/>
      <c r="E171" s="15">
        <v>773.67999999999847</v>
      </c>
      <c r="F171" s="16">
        <v>2.9539460199999937E-2</v>
      </c>
      <c r="G171" s="16">
        <v>0</v>
      </c>
      <c r="H171" s="17">
        <v>773.67999999999847</v>
      </c>
      <c r="I171" s="11">
        <v>4270.7607999999864</v>
      </c>
      <c r="J171" s="11">
        <v>29539.460199999936</v>
      </c>
    </row>
    <row r="172" spans="1:10" hidden="1" outlineLevel="1">
      <c r="A172" s="12">
        <v>776.68999999999846</v>
      </c>
      <c r="B172" s="13">
        <v>4.3026163999999858E-3</v>
      </c>
      <c r="C172" s="13">
        <v>0</v>
      </c>
      <c r="D172" s="14"/>
      <c r="E172" s="15">
        <v>773.68999999999846</v>
      </c>
      <c r="F172" s="16">
        <v>2.9716955349999935E-2</v>
      </c>
      <c r="G172" s="16">
        <v>0</v>
      </c>
      <c r="H172" s="17">
        <v>773.68999999999846</v>
      </c>
      <c r="I172" s="11">
        <v>4302.6163999999862</v>
      </c>
      <c r="J172" s="11">
        <v>29716.955349999935</v>
      </c>
    </row>
    <row r="173" spans="1:10" hidden="1" outlineLevel="1">
      <c r="A173" s="18">
        <v>776.69999999999845</v>
      </c>
      <c r="B173" s="13">
        <v>4.3344719999999859E-3</v>
      </c>
      <c r="C173" s="13">
        <v>0</v>
      </c>
      <c r="D173" s="14"/>
      <c r="E173" s="15">
        <v>773.69999999999845</v>
      </c>
      <c r="F173" s="16">
        <v>2.9894450499999933E-2</v>
      </c>
      <c r="G173" s="16">
        <v>0</v>
      </c>
      <c r="H173" s="17">
        <v>773.69999999999845</v>
      </c>
      <c r="I173" s="11">
        <v>4334.4719999999861</v>
      </c>
      <c r="J173" s="11">
        <v>29894.450499999934</v>
      </c>
    </row>
    <row r="174" spans="1:10" hidden="1" outlineLevel="1">
      <c r="A174" s="12">
        <v>776.70999999999844</v>
      </c>
      <c r="B174" s="13">
        <v>4.366327599999986E-3</v>
      </c>
      <c r="C174" s="13">
        <v>0</v>
      </c>
      <c r="D174" s="14"/>
      <c r="E174" s="15">
        <v>773.70999999999844</v>
      </c>
      <c r="F174" s="16">
        <v>3.0071945649999932E-2</v>
      </c>
      <c r="G174" s="16">
        <v>0</v>
      </c>
      <c r="H174" s="17">
        <v>773.70999999999844</v>
      </c>
      <c r="I174" s="11">
        <v>4366.327599999986</v>
      </c>
      <c r="J174" s="11">
        <v>30071.945649999932</v>
      </c>
    </row>
    <row r="175" spans="1:10" hidden="1" outlineLevel="1">
      <c r="A175" s="12">
        <v>776.71999999999844</v>
      </c>
      <c r="B175" s="13">
        <v>4.3981831999999861E-3</v>
      </c>
      <c r="C175" s="13">
        <v>0</v>
      </c>
      <c r="D175" s="14"/>
      <c r="E175" s="15">
        <v>773.71999999999844</v>
      </c>
      <c r="F175" s="16">
        <v>3.024944079999993E-2</v>
      </c>
      <c r="G175" s="16">
        <v>0</v>
      </c>
      <c r="H175" s="17">
        <v>773.71999999999844</v>
      </c>
      <c r="I175" s="11">
        <v>4398.1831999999858</v>
      </c>
      <c r="J175" s="11">
        <v>30249.440799999931</v>
      </c>
    </row>
    <row r="176" spans="1:10" hidden="1" outlineLevel="1">
      <c r="A176" s="12">
        <v>776.72999999999843</v>
      </c>
      <c r="B176" s="13">
        <v>4.4300387999999854E-3</v>
      </c>
      <c r="C176" s="13">
        <v>0</v>
      </c>
      <c r="D176" s="14"/>
      <c r="E176" s="15">
        <v>773.72999999999843</v>
      </c>
      <c r="F176" s="16">
        <v>3.0426935949999932E-2</v>
      </c>
      <c r="G176" s="16">
        <v>0</v>
      </c>
      <c r="H176" s="17">
        <v>773.72999999999843</v>
      </c>
      <c r="I176" s="11">
        <v>4430.0387999999857</v>
      </c>
      <c r="J176" s="11">
        <v>30426.93594999993</v>
      </c>
    </row>
    <row r="177" spans="1:10" hidden="1" outlineLevel="1">
      <c r="A177" s="12">
        <v>776.73999999999842</v>
      </c>
      <c r="B177" s="13">
        <v>4.4618943999999855E-3</v>
      </c>
      <c r="C177" s="13">
        <v>0</v>
      </c>
      <c r="D177" s="14"/>
      <c r="E177" s="15">
        <v>773.73999999999842</v>
      </c>
      <c r="F177" s="16">
        <v>3.060443109999993E-2</v>
      </c>
      <c r="G177" s="16">
        <v>0</v>
      </c>
      <c r="H177" s="17">
        <v>773.73999999999842</v>
      </c>
      <c r="I177" s="11">
        <v>4461.8943999999856</v>
      </c>
      <c r="J177" s="11">
        <v>30604.431099999929</v>
      </c>
    </row>
    <row r="178" spans="1:10" hidden="1" outlineLevel="1">
      <c r="A178" s="12">
        <v>776.74999999999841</v>
      </c>
      <c r="B178" s="13">
        <v>4.4937499999999856E-3</v>
      </c>
      <c r="C178" s="13">
        <v>0</v>
      </c>
      <c r="D178" s="14"/>
      <c r="E178" s="15">
        <v>773.74999999999841</v>
      </c>
      <c r="F178" s="16">
        <v>3.0781926249999928E-2</v>
      </c>
      <c r="G178" s="16">
        <v>0</v>
      </c>
      <c r="H178" s="17">
        <v>773.74999999999841</v>
      </c>
      <c r="I178" s="11">
        <v>4493.7499999999854</v>
      </c>
      <c r="J178" s="11">
        <v>30781.926249999928</v>
      </c>
    </row>
    <row r="179" spans="1:10" hidden="1" outlineLevel="1">
      <c r="A179" s="12">
        <v>776.7599999999984</v>
      </c>
      <c r="B179" s="13">
        <v>4.5256055999999857E-3</v>
      </c>
      <c r="C179" s="13">
        <v>0</v>
      </c>
      <c r="D179" s="14"/>
      <c r="E179" s="15">
        <v>773.7599999999984</v>
      </c>
      <c r="F179" s="16">
        <v>3.0959421399999926E-2</v>
      </c>
      <c r="G179" s="16">
        <v>0</v>
      </c>
      <c r="H179" s="17">
        <v>773.7599999999984</v>
      </c>
      <c r="I179" s="11">
        <v>4525.6055999999853</v>
      </c>
      <c r="J179" s="11">
        <v>30959.421399999927</v>
      </c>
    </row>
    <row r="180" spans="1:10" hidden="1" outlineLevel="1">
      <c r="A180" s="12">
        <v>776.76999999999839</v>
      </c>
      <c r="B180" s="13">
        <v>4.557461199999985E-3</v>
      </c>
      <c r="C180" s="13">
        <v>0</v>
      </c>
      <c r="D180" s="14"/>
      <c r="E180" s="15">
        <v>773.76999999999839</v>
      </c>
      <c r="F180" s="16">
        <v>3.1136916549999925E-2</v>
      </c>
      <c r="G180" s="16">
        <v>0</v>
      </c>
      <c r="H180" s="17">
        <v>773.76999999999839</v>
      </c>
      <c r="I180" s="11">
        <v>4557.4611999999852</v>
      </c>
      <c r="J180" s="11">
        <v>31136.916549999925</v>
      </c>
    </row>
    <row r="181" spans="1:10" hidden="1" outlineLevel="1">
      <c r="A181" s="12">
        <v>776.77999999999838</v>
      </c>
      <c r="B181" s="13">
        <v>4.5893167999999851E-3</v>
      </c>
      <c r="C181" s="13">
        <v>0</v>
      </c>
      <c r="D181" s="14"/>
      <c r="E181" s="15">
        <v>773.77999999999838</v>
      </c>
      <c r="F181" s="16">
        <v>3.1314411699999926E-2</v>
      </c>
      <c r="G181" s="16">
        <v>0</v>
      </c>
      <c r="H181" s="17">
        <v>773.77999999999838</v>
      </c>
      <c r="I181" s="11">
        <v>4589.3167999999851</v>
      </c>
      <c r="J181" s="11">
        <v>31314.411699999924</v>
      </c>
    </row>
    <row r="182" spans="1:10" hidden="1" outlineLevel="1">
      <c r="A182" s="12">
        <v>776.78999999999837</v>
      </c>
      <c r="B182" s="13">
        <v>4.6211723999999852E-3</v>
      </c>
      <c r="C182" s="13">
        <v>0</v>
      </c>
      <c r="D182" s="14"/>
      <c r="E182" s="15">
        <v>773.78999999999837</v>
      </c>
      <c r="F182" s="16">
        <v>3.1491906849999925E-2</v>
      </c>
      <c r="G182" s="16">
        <v>0</v>
      </c>
      <c r="H182" s="17">
        <v>773.78999999999837</v>
      </c>
      <c r="I182" s="11">
        <v>4621.1723999999849</v>
      </c>
      <c r="J182" s="11">
        <v>31491.906849999923</v>
      </c>
    </row>
    <row r="183" spans="1:10" hidden="1" outlineLevel="1">
      <c r="A183" s="18">
        <v>776.79999999999836</v>
      </c>
      <c r="B183" s="13">
        <v>4.6530279999999844E-3</v>
      </c>
      <c r="C183" s="13">
        <v>0</v>
      </c>
      <c r="D183" s="14"/>
      <c r="E183" s="15">
        <v>773.79999999999836</v>
      </c>
      <c r="F183" s="16">
        <v>3.1669401999999923E-2</v>
      </c>
      <c r="G183" s="16">
        <v>0</v>
      </c>
      <c r="H183" s="17">
        <v>773.79999999999836</v>
      </c>
      <c r="I183" s="11">
        <v>4653.0279999999848</v>
      </c>
      <c r="J183" s="11">
        <v>31669.401999999922</v>
      </c>
    </row>
    <row r="184" spans="1:10" hidden="1" outlineLevel="1">
      <c r="A184" s="12">
        <v>776.80999999999835</v>
      </c>
      <c r="B184" s="13">
        <v>4.6848835999999845E-3</v>
      </c>
      <c r="C184" s="13">
        <v>0</v>
      </c>
      <c r="D184" s="14"/>
      <c r="E184" s="15">
        <v>773.80999999999835</v>
      </c>
      <c r="F184" s="16">
        <v>3.1846897149999921E-2</v>
      </c>
      <c r="G184" s="16">
        <v>0</v>
      </c>
      <c r="H184" s="17">
        <v>773.80999999999835</v>
      </c>
      <c r="I184" s="11">
        <v>4684.8835999999847</v>
      </c>
      <c r="J184" s="11">
        <v>31846.897149999921</v>
      </c>
    </row>
    <row r="185" spans="1:10" hidden="1" outlineLevel="1">
      <c r="A185" s="12">
        <v>776.81999999999834</v>
      </c>
      <c r="B185" s="13">
        <v>4.7167391999999846E-3</v>
      </c>
      <c r="C185" s="13">
        <v>0</v>
      </c>
      <c r="D185" s="14"/>
      <c r="E185" s="15">
        <v>773.81999999999834</v>
      </c>
      <c r="F185" s="16">
        <v>3.2024392299999919E-2</v>
      </c>
      <c r="G185" s="16">
        <v>0</v>
      </c>
      <c r="H185" s="17">
        <v>773.81999999999834</v>
      </c>
      <c r="I185" s="11">
        <v>4716.7391999999845</v>
      </c>
      <c r="J185" s="11">
        <v>32024.392299999919</v>
      </c>
    </row>
    <row r="186" spans="1:10" hidden="1" outlineLevel="1">
      <c r="A186" s="12">
        <v>776.82999999999834</v>
      </c>
      <c r="B186" s="13">
        <v>4.7485947999999847E-3</v>
      </c>
      <c r="C186" s="13">
        <v>0</v>
      </c>
      <c r="D186" s="14"/>
      <c r="E186" s="15">
        <v>773.82999999999834</v>
      </c>
      <c r="F186" s="16">
        <v>3.2201887449999918E-2</v>
      </c>
      <c r="G186" s="16">
        <v>0</v>
      </c>
      <c r="H186" s="17">
        <v>773.82999999999834</v>
      </c>
      <c r="I186" s="11">
        <v>4748.5947999999844</v>
      </c>
      <c r="J186" s="11">
        <v>32201.887449999918</v>
      </c>
    </row>
    <row r="187" spans="1:10" hidden="1" outlineLevel="1">
      <c r="A187" s="12">
        <v>776.83999999999833</v>
      </c>
      <c r="B187" s="13">
        <v>4.780450399999984E-3</v>
      </c>
      <c r="C187" s="13">
        <v>0</v>
      </c>
      <c r="D187" s="14"/>
      <c r="E187" s="15">
        <v>773.83999999999833</v>
      </c>
      <c r="F187" s="16">
        <v>3.2379382599999916E-2</v>
      </c>
      <c r="G187" s="16">
        <v>0</v>
      </c>
      <c r="H187" s="17">
        <v>773.83999999999833</v>
      </c>
      <c r="I187" s="11">
        <v>4780.4503999999843</v>
      </c>
      <c r="J187" s="11">
        <v>32379.382599999917</v>
      </c>
    </row>
    <row r="188" spans="1:10" hidden="1" outlineLevel="1">
      <c r="A188" s="12">
        <v>776.84999999999832</v>
      </c>
      <c r="B188" s="13">
        <v>4.8123059999999841E-3</v>
      </c>
      <c r="C188" s="13">
        <v>0</v>
      </c>
      <c r="D188" s="14"/>
      <c r="E188" s="15">
        <v>773.84999999999832</v>
      </c>
      <c r="F188" s="16">
        <v>3.2556877749999914E-2</v>
      </c>
      <c r="G188" s="16">
        <v>0</v>
      </c>
      <c r="H188" s="17">
        <v>773.84999999999832</v>
      </c>
      <c r="I188" s="11">
        <v>4812.3059999999841</v>
      </c>
      <c r="J188" s="11">
        <v>32556.877749999916</v>
      </c>
    </row>
    <row r="189" spans="1:10" hidden="1" outlineLevel="1">
      <c r="A189" s="12">
        <v>776.85999999999831</v>
      </c>
      <c r="B189" s="13">
        <v>4.8441615999999842E-3</v>
      </c>
      <c r="C189" s="13">
        <v>0</v>
      </c>
      <c r="D189" s="14"/>
      <c r="E189" s="15">
        <v>773.85999999999831</v>
      </c>
      <c r="F189" s="16">
        <v>3.2734372899999913E-2</v>
      </c>
      <c r="G189" s="16">
        <v>0</v>
      </c>
      <c r="H189" s="17">
        <v>773.85999999999831</v>
      </c>
      <c r="I189" s="11">
        <v>4844.161599999984</v>
      </c>
      <c r="J189" s="11">
        <v>32734.372899999915</v>
      </c>
    </row>
    <row r="190" spans="1:10" hidden="1" outlineLevel="1">
      <c r="A190" s="12">
        <v>776.8699999999983</v>
      </c>
      <c r="B190" s="13">
        <v>4.8760171999999834E-3</v>
      </c>
      <c r="C190" s="13">
        <v>0</v>
      </c>
      <c r="D190" s="14"/>
      <c r="E190" s="15">
        <v>773.8699999999983</v>
      </c>
      <c r="F190" s="16">
        <v>3.2911868049999918E-2</v>
      </c>
      <c r="G190" s="16">
        <v>0</v>
      </c>
      <c r="H190" s="17">
        <v>773.8699999999983</v>
      </c>
      <c r="I190" s="11">
        <v>4876.0171999999839</v>
      </c>
      <c r="J190" s="11">
        <v>32911.868049999917</v>
      </c>
    </row>
    <row r="191" spans="1:10" hidden="1" outlineLevel="1">
      <c r="A191" s="12">
        <v>776.87999999999829</v>
      </c>
      <c r="B191" s="13">
        <v>4.9078727999999835E-3</v>
      </c>
      <c r="C191" s="13">
        <v>0</v>
      </c>
      <c r="D191" s="14"/>
      <c r="E191" s="15">
        <v>773.87999999999829</v>
      </c>
      <c r="F191" s="16">
        <v>3.3089363199999923E-2</v>
      </c>
      <c r="G191" s="16">
        <v>0</v>
      </c>
      <c r="H191" s="17">
        <v>773.87999999999829</v>
      </c>
      <c r="I191" s="11">
        <v>4907.8727999999837</v>
      </c>
      <c r="J191" s="11">
        <v>33089.36319999992</v>
      </c>
    </row>
    <row r="192" spans="1:10" hidden="1" outlineLevel="1">
      <c r="A192" s="12">
        <v>776.88999999999828</v>
      </c>
      <c r="B192" s="13">
        <v>4.9397283999999837E-3</v>
      </c>
      <c r="C192" s="13">
        <v>0</v>
      </c>
      <c r="D192" s="14"/>
      <c r="E192" s="15">
        <v>773.88999999999828</v>
      </c>
      <c r="F192" s="16">
        <v>3.3266858349999921E-2</v>
      </c>
      <c r="G192" s="16">
        <v>0</v>
      </c>
      <c r="H192" s="17">
        <v>773.88999999999828</v>
      </c>
      <c r="I192" s="11">
        <v>4939.7283999999836</v>
      </c>
      <c r="J192" s="11">
        <v>33266.858349999922</v>
      </c>
    </row>
    <row r="193" spans="1:10" hidden="1" outlineLevel="1">
      <c r="A193" s="18">
        <v>776.89999999999827</v>
      </c>
      <c r="B193" s="13">
        <v>4.9715839999999838E-3</v>
      </c>
      <c r="C193" s="13">
        <v>0</v>
      </c>
      <c r="D193" s="14"/>
      <c r="E193" s="15">
        <v>773.89999999999827</v>
      </c>
      <c r="F193" s="16">
        <v>3.3444353499999926E-2</v>
      </c>
      <c r="G193" s="16">
        <v>0</v>
      </c>
      <c r="H193" s="17">
        <v>773.89999999999827</v>
      </c>
      <c r="I193" s="11">
        <v>4971.5839999999835</v>
      </c>
      <c r="J193" s="11">
        <v>33444.353499999925</v>
      </c>
    </row>
    <row r="194" spans="1:10" hidden="1" outlineLevel="1">
      <c r="A194" s="12">
        <v>776.90999999999826</v>
      </c>
      <c r="B194" s="13">
        <v>5.003439599999983E-3</v>
      </c>
      <c r="C194" s="13">
        <v>0</v>
      </c>
      <c r="D194" s="14"/>
      <c r="E194" s="15">
        <v>773.90999999999826</v>
      </c>
      <c r="F194" s="16">
        <v>3.3621848649999925E-2</v>
      </c>
      <c r="G194" s="16">
        <v>0</v>
      </c>
      <c r="H194" s="17">
        <v>773.90999999999826</v>
      </c>
      <c r="I194" s="11">
        <v>5003.4395999999833</v>
      </c>
      <c r="J194" s="11">
        <v>33621.848649999927</v>
      </c>
    </row>
    <row r="195" spans="1:10" hidden="1" outlineLevel="1">
      <c r="A195" s="12">
        <v>776.91999999999825</v>
      </c>
      <c r="B195" s="13">
        <v>5.0352951999999831E-3</v>
      </c>
      <c r="C195" s="13">
        <v>0</v>
      </c>
      <c r="D195" s="14"/>
      <c r="E195" s="15">
        <v>773.91999999999825</v>
      </c>
      <c r="F195" s="16">
        <v>3.379934379999993E-2</v>
      </c>
      <c r="G195" s="16">
        <v>0</v>
      </c>
      <c r="H195" s="17">
        <v>773.91999999999825</v>
      </c>
      <c r="I195" s="11">
        <v>5035.2951999999832</v>
      </c>
      <c r="J195" s="11">
        <v>33799.34379999993</v>
      </c>
    </row>
    <row r="196" spans="1:10" hidden="1" outlineLevel="1">
      <c r="A196" s="12">
        <v>776.92999999999824</v>
      </c>
      <c r="B196" s="13">
        <v>5.0671507999999832E-3</v>
      </c>
      <c r="C196" s="13">
        <v>0</v>
      </c>
      <c r="D196" s="14"/>
      <c r="E196" s="15">
        <v>773.92999999999824</v>
      </c>
      <c r="F196" s="16">
        <v>3.3976838949999935E-2</v>
      </c>
      <c r="G196" s="16">
        <v>0</v>
      </c>
      <c r="H196" s="17">
        <v>773.92999999999824</v>
      </c>
      <c r="I196" s="11">
        <v>5067.1507999999831</v>
      </c>
      <c r="J196" s="11">
        <v>33976.838949999932</v>
      </c>
    </row>
    <row r="197" spans="1:10" hidden="1" outlineLevel="1">
      <c r="A197" s="12">
        <v>776.93999999999824</v>
      </c>
      <c r="B197" s="13">
        <v>5.0990063999999833E-3</v>
      </c>
      <c r="C197" s="13">
        <v>0</v>
      </c>
      <c r="D197" s="14"/>
      <c r="E197" s="15">
        <v>773.93999999999824</v>
      </c>
      <c r="F197" s="16">
        <v>3.4154334099999933E-2</v>
      </c>
      <c r="G197" s="16">
        <v>0</v>
      </c>
      <c r="H197" s="17">
        <v>773.93999999999824</v>
      </c>
      <c r="I197" s="11">
        <v>5099.0063999999829</v>
      </c>
      <c r="J197" s="11">
        <v>34154.334099999935</v>
      </c>
    </row>
    <row r="198" spans="1:10" hidden="1" outlineLevel="1">
      <c r="A198" s="12">
        <v>776.94999999999823</v>
      </c>
      <c r="B198" s="13">
        <v>5.1308619999999826E-3</v>
      </c>
      <c r="C198" s="13">
        <v>0</v>
      </c>
      <c r="D198" s="14"/>
      <c r="E198" s="15">
        <v>773.94999999999823</v>
      </c>
      <c r="F198" s="16">
        <v>3.4331829249999939E-2</v>
      </c>
      <c r="G198" s="16">
        <v>0</v>
      </c>
      <c r="H198" s="17">
        <v>773.94999999999823</v>
      </c>
      <c r="I198" s="11">
        <v>5130.8619999999828</v>
      </c>
      <c r="J198" s="11">
        <v>34331.829249999937</v>
      </c>
    </row>
    <row r="199" spans="1:10" hidden="1" outlineLevel="1">
      <c r="A199" s="12">
        <v>776.95999999999822</v>
      </c>
      <c r="B199" s="13">
        <v>5.1627175999999827E-3</v>
      </c>
      <c r="C199" s="13">
        <v>0</v>
      </c>
      <c r="D199" s="14"/>
      <c r="E199" s="15">
        <v>773.95999999999822</v>
      </c>
      <c r="F199" s="16">
        <v>3.4509324399999937E-2</v>
      </c>
      <c r="G199" s="16">
        <v>0</v>
      </c>
      <c r="H199" s="17">
        <v>773.95999999999822</v>
      </c>
      <c r="I199" s="11">
        <v>5162.7175999999827</v>
      </c>
      <c r="J199" s="11">
        <v>34509.324399999939</v>
      </c>
    </row>
    <row r="200" spans="1:10" hidden="1" outlineLevel="1">
      <c r="A200" s="12">
        <v>776.96999999999821</v>
      </c>
      <c r="B200" s="13">
        <v>5.1945731999999828E-3</v>
      </c>
      <c r="C200" s="13">
        <v>0</v>
      </c>
      <c r="D200" s="14"/>
      <c r="E200" s="15">
        <v>773.96999999999821</v>
      </c>
      <c r="F200" s="16">
        <v>3.4686819549999942E-2</v>
      </c>
      <c r="G200" s="16">
        <v>0</v>
      </c>
      <c r="H200" s="17">
        <v>773.96999999999821</v>
      </c>
      <c r="I200" s="11">
        <v>5194.5731999999825</v>
      </c>
      <c r="J200" s="11">
        <v>34686.819549999942</v>
      </c>
    </row>
    <row r="201" spans="1:10" hidden="1" outlineLevel="1">
      <c r="A201" s="12">
        <v>776.9799999999982</v>
      </c>
      <c r="B201" s="13">
        <v>5.226428799999982E-3</v>
      </c>
      <c r="C201" s="13">
        <v>0</v>
      </c>
      <c r="D201" s="14"/>
      <c r="E201" s="15">
        <v>773.9799999999982</v>
      </c>
      <c r="F201" s="16">
        <v>3.4864314699999947E-2</v>
      </c>
      <c r="G201" s="16">
        <v>0</v>
      </c>
      <c r="H201" s="17">
        <v>773.9799999999982</v>
      </c>
      <c r="I201" s="11">
        <v>5226.4287999999824</v>
      </c>
      <c r="J201" s="11">
        <v>34864.314699999944</v>
      </c>
    </row>
    <row r="202" spans="1:10" hidden="1" outlineLevel="1">
      <c r="A202" s="12">
        <v>776.98999999999819</v>
      </c>
      <c r="B202" s="13">
        <v>5.2582843999999821E-3</v>
      </c>
      <c r="C202" s="13">
        <v>0</v>
      </c>
      <c r="D202" s="14"/>
      <c r="E202" s="15">
        <v>773.98999999999819</v>
      </c>
      <c r="F202" s="16">
        <v>3.5041809849999946E-2</v>
      </c>
      <c r="G202" s="16">
        <v>0</v>
      </c>
      <c r="H202" s="17">
        <v>773.98999999999819</v>
      </c>
      <c r="I202" s="11">
        <v>5258.2843999999823</v>
      </c>
      <c r="J202" s="11">
        <v>35041.809849999947</v>
      </c>
    </row>
    <row r="203" spans="1:10" collapsed="1">
      <c r="A203" s="261">
        <v>776.99999999999818</v>
      </c>
      <c r="B203" s="29">
        <v>5.2901399999999823E-3</v>
      </c>
      <c r="C203" s="13">
        <v>0</v>
      </c>
      <c r="D203" s="14"/>
      <c r="E203" s="15">
        <v>773.99999999999818</v>
      </c>
      <c r="F203" s="16">
        <v>3.5219304999999951E-2</v>
      </c>
      <c r="G203" s="16">
        <v>0</v>
      </c>
      <c r="H203" s="17">
        <v>773.99999999999818</v>
      </c>
      <c r="I203" s="11">
        <v>5290.1399999999821</v>
      </c>
      <c r="J203" s="11">
        <v>35219.304999999949</v>
      </c>
    </row>
    <row r="204" spans="1:10" hidden="1" outlineLevel="1">
      <c r="A204" s="12">
        <v>777.00999999999817</v>
      </c>
      <c r="B204" s="13">
        <v>5.3352441499999823E-3</v>
      </c>
      <c r="C204" s="13">
        <v>0</v>
      </c>
      <c r="D204" s="14"/>
      <c r="E204" s="15">
        <v>774.00999999999817</v>
      </c>
      <c r="F204" s="16">
        <v>3.5478084599999953E-2</v>
      </c>
      <c r="G204" s="16">
        <v>0</v>
      </c>
      <c r="H204" s="17">
        <v>774.00999999999817</v>
      </c>
      <c r="I204" s="11">
        <v>5335.2441499999823</v>
      </c>
      <c r="J204" s="11">
        <v>35478.084599999951</v>
      </c>
    </row>
    <row r="205" spans="1:10" hidden="1" outlineLevel="1">
      <c r="A205" s="12">
        <v>777.01999999999816</v>
      </c>
      <c r="B205" s="13">
        <v>5.3803482999999824E-3</v>
      </c>
      <c r="C205" s="13">
        <v>0</v>
      </c>
      <c r="D205" s="14"/>
      <c r="E205" s="15">
        <v>774.01999999999816</v>
      </c>
      <c r="F205" s="16">
        <v>3.5736864199999954E-2</v>
      </c>
      <c r="G205" s="16">
        <v>0</v>
      </c>
      <c r="H205" s="17">
        <v>774.01999999999816</v>
      </c>
      <c r="I205" s="11">
        <v>5380.3482999999824</v>
      </c>
      <c r="J205" s="11">
        <v>35736.864199999953</v>
      </c>
    </row>
    <row r="206" spans="1:10" hidden="1" outlineLevel="1">
      <c r="A206" s="12">
        <v>777.02999999999815</v>
      </c>
      <c r="B206" s="13">
        <v>5.4254524499999825E-3</v>
      </c>
      <c r="C206" s="13">
        <v>0</v>
      </c>
      <c r="D206" s="14"/>
      <c r="E206" s="15">
        <v>774.02999999999815</v>
      </c>
      <c r="F206" s="16">
        <v>3.5995643799999956E-2</v>
      </c>
      <c r="G206" s="16">
        <v>0</v>
      </c>
      <c r="H206" s="17">
        <v>774.02999999999815</v>
      </c>
      <c r="I206" s="11">
        <v>5425.4524499999825</v>
      </c>
      <c r="J206" s="11">
        <v>35995.643799999954</v>
      </c>
    </row>
    <row r="207" spans="1:10" hidden="1" outlineLevel="1">
      <c r="A207" s="12">
        <v>777.03999999999814</v>
      </c>
      <c r="B207" s="13">
        <v>5.4705565999999825E-3</v>
      </c>
      <c r="C207" s="13">
        <v>0</v>
      </c>
      <c r="D207" s="14"/>
      <c r="E207" s="15">
        <v>774.03999999999814</v>
      </c>
      <c r="F207" s="16">
        <v>3.6254423399999958E-2</v>
      </c>
      <c r="G207" s="16">
        <v>0</v>
      </c>
      <c r="H207" s="17">
        <v>774.03999999999814</v>
      </c>
      <c r="I207" s="11">
        <v>5470.5565999999826</v>
      </c>
      <c r="J207" s="11">
        <v>36254.423399999956</v>
      </c>
    </row>
    <row r="208" spans="1:10" hidden="1" outlineLevel="1">
      <c r="A208" s="12">
        <v>777.04999999999814</v>
      </c>
      <c r="B208" s="13">
        <v>5.5156607499999826E-3</v>
      </c>
      <c r="C208" s="13">
        <v>0</v>
      </c>
      <c r="D208" s="14"/>
      <c r="E208" s="15">
        <v>774.04999999999814</v>
      </c>
      <c r="F208" s="16">
        <v>3.6513202999999959E-2</v>
      </c>
      <c r="G208" s="16">
        <v>0</v>
      </c>
      <c r="H208" s="17">
        <v>774.04999999999814</v>
      </c>
      <c r="I208" s="11">
        <v>5515.6607499999827</v>
      </c>
      <c r="J208" s="11">
        <v>36513.202999999958</v>
      </c>
    </row>
    <row r="209" spans="1:10" hidden="1" outlineLevel="1">
      <c r="A209" s="12">
        <v>777.05999999999813</v>
      </c>
      <c r="B209" s="13">
        <v>5.5607648999999827E-3</v>
      </c>
      <c r="C209" s="13">
        <v>0</v>
      </c>
      <c r="D209" s="14"/>
      <c r="E209" s="15">
        <v>774.05999999999813</v>
      </c>
      <c r="F209" s="16">
        <v>3.6771982599999961E-2</v>
      </c>
      <c r="G209" s="16">
        <v>0</v>
      </c>
      <c r="H209" s="17">
        <v>774.05999999999813</v>
      </c>
      <c r="I209" s="11">
        <v>5560.7648999999828</v>
      </c>
      <c r="J209" s="11">
        <v>36771.982599999959</v>
      </c>
    </row>
    <row r="210" spans="1:10" hidden="1" outlineLevel="1">
      <c r="A210" s="12">
        <v>777.06999999999812</v>
      </c>
      <c r="B210" s="13">
        <v>5.6058690499999828E-3</v>
      </c>
      <c r="C210" s="13">
        <v>0</v>
      </c>
      <c r="D210" s="14"/>
      <c r="E210" s="15">
        <v>774.06999999999812</v>
      </c>
      <c r="F210" s="16">
        <v>3.7030762199999963E-2</v>
      </c>
      <c r="G210" s="16">
        <v>0</v>
      </c>
      <c r="H210" s="17">
        <v>774.06999999999812</v>
      </c>
      <c r="I210" s="11">
        <v>5605.869049999983</v>
      </c>
      <c r="J210" s="11">
        <v>37030.762199999961</v>
      </c>
    </row>
    <row r="211" spans="1:10" hidden="1" outlineLevel="1">
      <c r="A211" s="12">
        <v>777.07999999999811</v>
      </c>
      <c r="B211" s="13">
        <v>5.6509731999999828E-3</v>
      </c>
      <c r="C211" s="13">
        <v>0</v>
      </c>
      <c r="D211" s="14"/>
      <c r="E211" s="15">
        <v>774.07999999999811</v>
      </c>
      <c r="F211" s="16">
        <v>3.7289541799999965E-2</v>
      </c>
      <c r="G211" s="16">
        <v>0</v>
      </c>
      <c r="H211" s="17">
        <v>774.07999999999811</v>
      </c>
      <c r="I211" s="11">
        <v>5650.9731999999831</v>
      </c>
      <c r="J211" s="11">
        <v>37289.541799999963</v>
      </c>
    </row>
    <row r="212" spans="1:10" hidden="1" outlineLevel="1">
      <c r="A212" s="12">
        <v>777.0899999999981</v>
      </c>
      <c r="B212" s="13">
        <v>5.6960773499999829E-3</v>
      </c>
      <c r="C212" s="13">
        <v>0</v>
      </c>
      <c r="D212" s="14"/>
      <c r="E212" s="15">
        <v>774.0899999999981</v>
      </c>
      <c r="F212" s="16">
        <v>3.7548321399999966E-2</v>
      </c>
      <c r="G212" s="16">
        <v>0</v>
      </c>
      <c r="H212" s="17">
        <v>774.0899999999981</v>
      </c>
      <c r="I212" s="11">
        <v>5696.0773499999832</v>
      </c>
      <c r="J212" s="11">
        <v>37548.321399999964</v>
      </c>
    </row>
    <row r="213" spans="1:10" hidden="1" outlineLevel="1">
      <c r="A213" s="18">
        <v>777.09999999999809</v>
      </c>
      <c r="B213" s="13">
        <v>5.741181499999983E-3</v>
      </c>
      <c r="C213" s="13">
        <v>0</v>
      </c>
      <c r="D213" s="14"/>
      <c r="E213" s="15">
        <v>774.09999999999809</v>
      </c>
      <c r="F213" s="16">
        <v>3.7807100999999968E-2</v>
      </c>
      <c r="G213" s="16">
        <v>0</v>
      </c>
      <c r="H213" s="17">
        <v>774.09999999999809</v>
      </c>
      <c r="I213" s="11">
        <v>5741.1814999999833</v>
      </c>
      <c r="J213" s="11">
        <v>37807.100999999966</v>
      </c>
    </row>
    <row r="214" spans="1:10" hidden="1" outlineLevel="1">
      <c r="A214" s="12">
        <v>777.10999999999808</v>
      </c>
      <c r="B214" s="13">
        <v>5.786285649999983E-3</v>
      </c>
      <c r="C214" s="13">
        <v>0</v>
      </c>
      <c r="D214" s="14"/>
      <c r="E214" s="15">
        <v>774.10999999999808</v>
      </c>
      <c r="F214" s="16">
        <v>3.806588059999997E-2</v>
      </c>
      <c r="G214" s="16">
        <v>0</v>
      </c>
      <c r="H214" s="17">
        <v>774.10999999999808</v>
      </c>
      <c r="I214" s="11">
        <v>5786.2856499999834</v>
      </c>
      <c r="J214" s="11">
        <v>38065.880599999968</v>
      </c>
    </row>
    <row r="215" spans="1:10" hidden="1" outlineLevel="1">
      <c r="A215" s="12">
        <v>777.11999999999807</v>
      </c>
      <c r="B215" s="13">
        <v>5.831389799999984E-3</v>
      </c>
      <c r="C215" s="13">
        <v>0</v>
      </c>
      <c r="D215" s="14"/>
      <c r="E215" s="15">
        <v>774.11999999999807</v>
      </c>
      <c r="F215" s="16">
        <v>3.8324660199999971E-2</v>
      </c>
      <c r="G215" s="16">
        <v>0</v>
      </c>
      <c r="H215" s="17">
        <v>774.11999999999807</v>
      </c>
      <c r="I215" s="11">
        <v>5831.3897999999836</v>
      </c>
      <c r="J215" s="11">
        <v>38324.660199999969</v>
      </c>
    </row>
    <row r="216" spans="1:10" hidden="1" outlineLevel="1">
      <c r="A216" s="12">
        <v>777.12999999999806</v>
      </c>
      <c r="B216" s="13">
        <v>5.8764939499999841E-3</v>
      </c>
      <c r="C216" s="13">
        <v>0</v>
      </c>
      <c r="D216" s="14"/>
      <c r="E216" s="15">
        <v>774.12999999999806</v>
      </c>
      <c r="F216" s="16">
        <v>3.8583439799999973E-2</v>
      </c>
      <c r="G216" s="16">
        <v>0</v>
      </c>
      <c r="H216" s="17">
        <v>774.12999999999806</v>
      </c>
      <c r="I216" s="11">
        <v>5876.4939499999837</v>
      </c>
      <c r="J216" s="11">
        <v>38583.439799999971</v>
      </c>
    </row>
    <row r="217" spans="1:10" hidden="1" outlineLevel="1">
      <c r="A217" s="12">
        <v>777.13999999999805</v>
      </c>
      <c r="B217" s="13">
        <v>5.9215980999999841E-3</v>
      </c>
      <c r="C217" s="13">
        <v>0</v>
      </c>
      <c r="D217" s="14"/>
      <c r="E217" s="15">
        <v>774.13999999999805</v>
      </c>
      <c r="F217" s="16">
        <v>3.8842219399999975E-2</v>
      </c>
      <c r="G217" s="16">
        <v>0</v>
      </c>
      <c r="H217" s="17">
        <v>774.13999999999805</v>
      </c>
      <c r="I217" s="11">
        <v>5921.5980999999838</v>
      </c>
      <c r="J217" s="11">
        <v>38842.219399999973</v>
      </c>
    </row>
    <row r="218" spans="1:10" hidden="1" outlineLevel="1">
      <c r="A218" s="12">
        <v>777.14999999999804</v>
      </c>
      <c r="B218" s="13">
        <v>5.9667022499999842E-3</v>
      </c>
      <c r="C218" s="13">
        <v>0</v>
      </c>
      <c r="D218" s="14"/>
      <c r="E218" s="15">
        <v>774.14999999999804</v>
      </c>
      <c r="F218" s="16">
        <v>3.9100998999999977E-2</v>
      </c>
      <c r="G218" s="16">
        <v>0</v>
      </c>
      <c r="H218" s="17">
        <v>774.14999999999804</v>
      </c>
      <c r="I218" s="11">
        <v>5966.7022499999839</v>
      </c>
      <c r="J218" s="11">
        <v>39100.998999999974</v>
      </c>
    </row>
    <row r="219" spans="1:10" hidden="1" outlineLevel="1">
      <c r="A219" s="12">
        <v>777.15999999999804</v>
      </c>
      <c r="B219" s="13">
        <v>6.0118063999999843E-3</v>
      </c>
      <c r="C219" s="13">
        <v>0</v>
      </c>
      <c r="D219" s="14"/>
      <c r="E219" s="15">
        <v>774.15999999999804</v>
      </c>
      <c r="F219" s="16">
        <v>3.9359778599999978E-2</v>
      </c>
      <c r="G219" s="16">
        <v>0</v>
      </c>
      <c r="H219" s="17">
        <v>774.15999999999804</v>
      </c>
      <c r="I219" s="11">
        <v>6011.806399999984</v>
      </c>
      <c r="J219" s="11">
        <v>39359.778599999976</v>
      </c>
    </row>
    <row r="220" spans="1:10" hidden="1" outlineLevel="1">
      <c r="A220" s="12">
        <v>777.16999999999803</v>
      </c>
      <c r="B220" s="13">
        <v>6.0569105499999843E-3</v>
      </c>
      <c r="C220" s="13">
        <v>0</v>
      </c>
      <c r="D220" s="14"/>
      <c r="E220" s="15">
        <v>774.16999999999803</v>
      </c>
      <c r="F220" s="16">
        <v>3.961855819999998E-2</v>
      </c>
      <c r="G220" s="16">
        <v>0</v>
      </c>
      <c r="H220" s="17">
        <v>774.16999999999803</v>
      </c>
      <c r="I220" s="11">
        <v>6056.9105499999841</v>
      </c>
      <c r="J220" s="11">
        <v>39618.558199999978</v>
      </c>
    </row>
    <row r="221" spans="1:10" hidden="1" outlineLevel="1">
      <c r="A221" s="12">
        <v>777.17999999999802</v>
      </c>
      <c r="B221" s="13">
        <v>6.1020146999999844E-3</v>
      </c>
      <c r="C221" s="13">
        <v>0</v>
      </c>
      <c r="D221" s="14"/>
      <c r="E221" s="15">
        <v>774.17999999999802</v>
      </c>
      <c r="F221" s="16">
        <v>3.9877337799999982E-2</v>
      </c>
      <c r="G221" s="16">
        <v>0</v>
      </c>
      <c r="H221" s="17">
        <v>774.17999999999802</v>
      </c>
      <c r="I221" s="11">
        <v>6102.0146999999843</v>
      </c>
      <c r="J221" s="11">
        <v>39877.337799999979</v>
      </c>
    </row>
    <row r="222" spans="1:10" hidden="1" outlineLevel="1">
      <c r="A222" s="12">
        <v>777.18999999999801</v>
      </c>
      <c r="B222" s="13">
        <v>6.1471188499999845E-3</v>
      </c>
      <c r="C222" s="13">
        <v>0</v>
      </c>
      <c r="D222" s="14"/>
      <c r="E222" s="15">
        <v>774.18999999999801</v>
      </c>
      <c r="F222" s="16">
        <v>4.0136117399999983E-2</v>
      </c>
      <c r="G222" s="16">
        <v>0</v>
      </c>
      <c r="H222" s="17">
        <v>774.18999999999801</v>
      </c>
      <c r="I222" s="11">
        <v>6147.1188499999844</v>
      </c>
      <c r="J222" s="11">
        <v>40136.117399999981</v>
      </c>
    </row>
    <row r="223" spans="1:10" hidden="1" outlineLevel="1">
      <c r="A223" s="18">
        <v>777.199999999998</v>
      </c>
      <c r="B223" s="13">
        <v>6.1922229999999846E-3</v>
      </c>
      <c r="C223" s="13">
        <v>0</v>
      </c>
      <c r="D223" s="14"/>
      <c r="E223" s="15">
        <v>774.199999999998</v>
      </c>
      <c r="F223" s="16">
        <v>4.0394896999999985E-2</v>
      </c>
      <c r="G223" s="16">
        <v>0</v>
      </c>
      <c r="H223" s="17">
        <v>774.199999999998</v>
      </c>
      <c r="I223" s="11">
        <v>6192.2229999999845</v>
      </c>
      <c r="J223" s="11">
        <v>40394.896999999983</v>
      </c>
    </row>
    <row r="224" spans="1:10" hidden="1" outlineLevel="1">
      <c r="A224" s="12">
        <v>777.20999999999799</v>
      </c>
      <c r="B224" s="13">
        <v>6.2373271499999846E-3</v>
      </c>
      <c r="C224" s="13">
        <v>0</v>
      </c>
      <c r="D224" s="14"/>
      <c r="E224" s="15">
        <v>774.20999999999799</v>
      </c>
      <c r="F224" s="16">
        <v>4.0653676599999987E-2</v>
      </c>
      <c r="G224" s="16">
        <v>0</v>
      </c>
      <c r="H224" s="17">
        <v>774.20999999999799</v>
      </c>
      <c r="I224" s="11">
        <v>6237.3271499999846</v>
      </c>
      <c r="J224" s="11">
        <v>40653.676599999984</v>
      </c>
    </row>
    <row r="225" spans="1:10" hidden="1" outlineLevel="1">
      <c r="A225" s="12">
        <v>777.21999999999798</v>
      </c>
      <c r="B225" s="13">
        <v>6.2824312999999847E-3</v>
      </c>
      <c r="C225" s="13">
        <v>0</v>
      </c>
      <c r="D225" s="14"/>
      <c r="E225" s="15">
        <v>774.21999999999798</v>
      </c>
      <c r="F225" s="16">
        <v>4.0912456199999989E-2</v>
      </c>
      <c r="G225" s="16">
        <v>0</v>
      </c>
      <c r="H225" s="17">
        <v>774.21999999999798</v>
      </c>
      <c r="I225" s="11">
        <v>6282.4312999999847</v>
      </c>
      <c r="J225" s="11">
        <v>40912.456199999986</v>
      </c>
    </row>
    <row r="226" spans="1:10" hidden="1" outlineLevel="1">
      <c r="A226" s="12">
        <v>777.22999999999797</v>
      </c>
      <c r="B226" s="13">
        <v>6.3275354499999848E-3</v>
      </c>
      <c r="C226" s="13">
        <v>0</v>
      </c>
      <c r="D226" s="14"/>
      <c r="E226" s="15">
        <v>774.22999999999797</v>
      </c>
      <c r="F226" s="16">
        <v>4.117123579999999E-2</v>
      </c>
      <c r="G226" s="16">
        <v>0</v>
      </c>
      <c r="H226" s="17">
        <v>774.22999999999797</v>
      </c>
      <c r="I226" s="11">
        <v>6327.5354499999848</v>
      </c>
      <c r="J226" s="11">
        <v>41171.235799999988</v>
      </c>
    </row>
    <row r="227" spans="1:10" hidden="1" outlineLevel="1">
      <c r="A227" s="12">
        <v>777.23999999999796</v>
      </c>
      <c r="B227" s="13">
        <v>6.3726395999999848E-3</v>
      </c>
      <c r="C227" s="13">
        <v>0</v>
      </c>
      <c r="D227" s="14"/>
      <c r="E227" s="15">
        <v>774.23999999999796</v>
      </c>
      <c r="F227" s="16">
        <v>4.1430015399999992E-2</v>
      </c>
      <c r="G227" s="16">
        <v>0</v>
      </c>
      <c r="H227" s="17">
        <v>774.23999999999796</v>
      </c>
      <c r="I227" s="11">
        <v>6372.639599999985</v>
      </c>
      <c r="J227" s="11">
        <v>41430.015399999989</v>
      </c>
    </row>
    <row r="228" spans="1:10" hidden="1" outlineLevel="1">
      <c r="A228" s="12">
        <v>777.24999999999795</v>
      </c>
      <c r="B228" s="13">
        <v>6.4177437499999849E-3</v>
      </c>
      <c r="C228" s="13">
        <v>0</v>
      </c>
      <c r="D228" s="14"/>
      <c r="E228" s="15">
        <v>774.24999999999795</v>
      </c>
      <c r="F228" s="16">
        <v>4.1688794999999994E-2</v>
      </c>
      <c r="G228" s="16">
        <v>0</v>
      </c>
      <c r="H228" s="17">
        <v>774.24999999999795</v>
      </c>
      <c r="I228" s="11">
        <v>6417.7437499999851</v>
      </c>
      <c r="J228" s="11">
        <v>41688.794999999991</v>
      </c>
    </row>
    <row r="229" spans="1:10" hidden="1" outlineLevel="1">
      <c r="A229" s="12">
        <v>777.25999999999794</v>
      </c>
      <c r="B229" s="13">
        <v>6.462847899999985E-3</v>
      </c>
      <c r="C229" s="13">
        <v>0</v>
      </c>
      <c r="D229" s="14"/>
      <c r="E229" s="15">
        <v>774.25999999999794</v>
      </c>
      <c r="F229" s="16">
        <v>4.1947574599999995E-2</v>
      </c>
      <c r="G229" s="16">
        <v>0</v>
      </c>
      <c r="H229" s="17">
        <v>774.25999999999794</v>
      </c>
      <c r="I229" s="11">
        <v>6462.8478999999852</v>
      </c>
      <c r="J229" s="11">
        <v>41947.574599999993</v>
      </c>
    </row>
    <row r="230" spans="1:10" hidden="1" outlineLevel="1">
      <c r="A230" s="12">
        <v>777.26999999999794</v>
      </c>
      <c r="B230" s="13">
        <v>6.5079520499999851E-3</v>
      </c>
      <c r="C230" s="13">
        <v>0</v>
      </c>
      <c r="D230" s="14"/>
      <c r="E230" s="15">
        <v>774.26999999999794</v>
      </c>
      <c r="F230" s="16">
        <v>4.2206354199999997E-2</v>
      </c>
      <c r="G230" s="16">
        <v>0</v>
      </c>
      <c r="H230" s="17">
        <v>774.26999999999794</v>
      </c>
      <c r="I230" s="11">
        <v>6507.9520499999853</v>
      </c>
      <c r="J230" s="11">
        <v>42206.354199999994</v>
      </c>
    </row>
    <row r="231" spans="1:10" hidden="1" outlineLevel="1">
      <c r="A231" s="12">
        <v>777.27999999999793</v>
      </c>
      <c r="B231" s="13">
        <v>6.5530561999999851E-3</v>
      </c>
      <c r="C231" s="13">
        <v>0</v>
      </c>
      <c r="D231" s="14"/>
      <c r="E231" s="15">
        <v>774.27999999999793</v>
      </c>
      <c r="F231" s="16">
        <v>4.2465133799999999E-2</v>
      </c>
      <c r="G231" s="16">
        <v>0</v>
      </c>
      <c r="H231" s="17">
        <v>774.27999999999793</v>
      </c>
      <c r="I231" s="11">
        <v>6553.0561999999854</v>
      </c>
      <c r="J231" s="11">
        <v>42465.133799999996</v>
      </c>
    </row>
    <row r="232" spans="1:10" hidden="1" outlineLevel="1">
      <c r="A232" s="12">
        <v>777.28999999999792</v>
      </c>
      <c r="B232" s="13">
        <v>6.5981603499999852E-3</v>
      </c>
      <c r="C232" s="13">
        <v>0</v>
      </c>
      <c r="D232" s="14"/>
      <c r="E232" s="15">
        <v>774.28999999999792</v>
      </c>
      <c r="F232" s="16">
        <v>4.2723913400000001E-2</v>
      </c>
      <c r="G232" s="16">
        <v>0</v>
      </c>
      <c r="H232" s="17">
        <v>774.28999999999792</v>
      </c>
      <c r="I232" s="11">
        <v>6598.1603499999856</v>
      </c>
      <c r="J232" s="11">
        <v>42723.913399999998</v>
      </c>
    </row>
    <row r="233" spans="1:10" hidden="1" outlineLevel="1">
      <c r="A233" s="18">
        <v>777.29999999999791</v>
      </c>
      <c r="B233" s="13">
        <v>6.6432644999999853E-3</v>
      </c>
      <c r="C233" s="13">
        <v>0</v>
      </c>
      <c r="D233" s="14"/>
      <c r="E233" s="15">
        <v>774.29999999999791</v>
      </c>
      <c r="F233" s="16">
        <v>4.2982693000000002E-2</v>
      </c>
      <c r="G233" s="16">
        <v>0</v>
      </c>
      <c r="H233" s="17">
        <v>774.29999999999791</v>
      </c>
      <c r="I233" s="11">
        <v>6643.2644999999857</v>
      </c>
      <c r="J233" s="11">
        <v>42982.692999999999</v>
      </c>
    </row>
    <row r="234" spans="1:10" hidden="1" outlineLevel="1">
      <c r="A234" s="12">
        <v>777.3099999999979</v>
      </c>
      <c r="B234" s="13">
        <v>6.6883686499999862E-3</v>
      </c>
      <c r="C234" s="13">
        <v>0</v>
      </c>
      <c r="D234" s="14"/>
      <c r="E234" s="15">
        <v>774.3099999999979</v>
      </c>
      <c r="F234" s="16">
        <v>4.3241472600000004E-2</v>
      </c>
      <c r="G234" s="16">
        <v>0</v>
      </c>
      <c r="H234" s="17">
        <v>774.3099999999979</v>
      </c>
      <c r="I234" s="11">
        <v>6688.3686499999858</v>
      </c>
      <c r="J234" s="11">
        <v>43241.472600000001</v>
      </c>
    </row>
    <row r="235" spans="1:10" hidden="1" outlineLevel="1">
      <c r="A235" s="12">
        <v>777.31999999999789</v>
      </c>
      <c r="B235" s="13">
        <v>6.7334727999999863E-3</v>
      </c>
      <c r="C235" s="13">
        <v>0</v>
      </c>
      <c r="D235" s="14"/>
      <c r="E235" s="15">
        <v>774.31999999999789</v>
      </c>
      <c r="F235" s="16">
        <v>4.3500252200000006E-2</v>
      </c>
      <c r="G235" s="16">
        <v>0</v>
      </c>
      <c r="H235" s="17">
        <v>774.31999999999789</v>
      </c>
      <c r="I235" s="11">
        <v>6733.4727999999859</v>
      </c>
      <c r="J235" s="11">
        <v>43500.252200000003</v>
      </c>
    </row>
    <row r="236" spans="1:10" hidden="1" outlineLevel="1">
      <c r="A236" s="12">
        <v>777.32999999999788</v>
      </c>
      <c r="B236" s="13">
        <v>6.7785769499999864E-3</v>
      </c>
      <c r="C236" s="13">
        <v>0</v>
      </c>
      <c r="D236" s="14"/>
      <c r="E236" s="15">
        <v>774.32999999999788</v>
      </c>
      <c r="F236" s="16">
        <v>4.3759031800000008E-2</v>
      </c>
      <c r="G236" s="16">
        <v>0</v>
      </c>
      <c r="H236" s="17">
        <v>774.32999999999788</v>
      </c>
      <c r="I236" s="11">
        <v>6778.576949999986</v>
      </c>
      <c r="J236" s="11">
        <v>43759.031800000004</v>
      </c>
    </row>
    <row r="237" spans="1:10" hidden="1" outlineLevel="1">
      <c r="A237" s="12">
        <v>777.33999999999787</v>
      </c>
      <c r="B237" s="13">
        <v>6.8236810999999864E-3</v>
      </c>
      <c r="C237" s="13">
        <v>0</v>
      </c>
      <c r="D237" s="14"/>
      <c r="E237" s="15">
        <v>774.33999999999787</v>
      </c>
      <c r="F237" s="16">
        <v>4.4017811400000009E-2</v>
      </c>
      <c r="G237" s="16">
        <v>0</v>
      </c>
      <c r="H237" s="17">
        <v>774.33999999999787</v>
      </c>
      <c r="I237" s="11">
        <v>6823.6810999999861</v>
      </c>
      <c r="J237" s="11">
        <v>44017.811400000006</v>
      </c>
    </row>
    <row r="238" spans="1:10" hidden="1" outlineLevel="1">
      <c r="A238" s="12">
        <v>777.34999999999786</v>
      </c>
      <c r="B238" s="13">
        <v>6.8687852499999865E-3</v>
      </c>
      <c r="C238" s="13">
        <v>0</v>
      </c>
      <c r="D238" s="14"/>
      <c r="E238" s="15">
        <v>774.34999999999786</v>
      </c>
      <c r="F238" s="16">
        <v>4.4276591000000011E-2</v>
      </c>
      <c r="G238" s="16">
        <v>0</v>
      </c>
      <c r="H238" s="17">
        <v>774.34999999999786</v>
      </c>
      <c r="I238" s="11">
        <v>6868.7852499999863</v>
      </c>
      <c r="J238" s="11">
        <v>44276.591000000008</v>
      </c>
    </row>
    <row r="239" spans="1:10" hidden="1" outlineLevel="1">
      <c r="A239" s="12">
        <v>777.35999999999785</v>
      </c>
      <c r="B239" s="13">
        <v>6.9138893999999866E-3</v>
      </c>
      <c r="C239" s="13">
        <v>0</v>
      </c>
      <c r="D239" s="14"/>
      <c r="E239" s="15">
        <v>774.35999999999785</v>
      </c>
      <c r="F239" s="16">
        <v>4.4535370600000013E-2</v>
      </c>
      <c r="G239" s="16">
        <v>0</v>
      </c>
      <c r="H239" s="17">
        <v>774.35999999999785</v>
      </c>
      <c r="I239" s="11">
        <v>6913.8893999999864</v>
      </c>
      <c r="J239" s="11">
        <v>44535.370600000009</v>
      </c>
    </row>
    <row r="240" spans="1:10" hidden="1" outlineLevel="1">
      <c r="A240" s="12">
        <v>777.36999999999784</v>
      </c>
      <c r="B240" s="13">
        <v>6.9589935499999866E-3</v>
      </c>
      <c r="C240" s="13">
        <v>0</v>
      </c>
      <c r="D240" s="14"/>
      <c r="E240" s="15">
        <v>774.36999999999784</v>
      </c>
      <c r="F240" s="16">
        <v>4.4794150200000014E-2</v>
      </c>
      <c r="G240" s="16">
        <v>0</v>
      </c>
      <c r="H240" s="17">
        <v>774.36999999999784</v>
      </c>
      <c r="I240" s="11">
        <v>6958.9935499999865</v>
      </c>
      <c r="J240" s="11">
        <v>44794.150200000011</v>
      </c>
    </row>
    <row r="241" spans="1:10" hidden="1" outlineLevel="1">
      <c r="A241" s="12">
        <v>777.37999999999784</v>
      </c>
      <c r="B241" s="13">
        <v>7.0040976999999867E-3</v>
      </c>
      <c r="C241" s="13">
        <v>0</v>
      </c>
      <c r="D241" s="14"/>
      <c r="E241" s="15">
        <v>774.37999999999784</v>
      </c>
      <c r="F241" s="16">
        <v>4.5052929800000009E-2</v>
      </c>
      <c r="G241" s="16">
        <v>0</v>
      </c>
      <c r="H241" s="17">
        <v>774.37999999999784</v>
      </c>
      <c r="I241" s="11">
        <v>7004.0976999999866</v>
      </c>
      <c r="J241" s="11">
        <v>45052.929800000013</v>
      </c>
    </row>
    <row r="242" spans="1:10" hidden="1" outlineLevel="1">
      <c r="A242" s="12">
        <v>777.38999999999783</v>
      </c>
      <c r="B242" s="13">
        <v>7.0492018499999868E-3</v>
      </c>
      <c r="C242" s="13">
        <v>0</v>
      </c>
      <c r="D242" s="14"/>
      <c r="E242" s="15">
        <v>774.38999999999783</v>
      </c>
      <c r="F242" s="16">
        <v>4.5311709400000011E-2</v>
      </c>
      <c r="G242" s="16">
        <v>0</v>
      </c>
      <c r="H242" s="17">
        <v>774.38999999999783</v>
      </c>
      <c r="I242" s="11">
        <v>7049.2018499999867</v>
      </c>
      <c r="J242" s="11">
        <v>45311.709400000014</v>
      </c>
    </row>
    <row r="243" spans="1:10" hidden="1" outlineLevel="1">
      <c r="A243" s="18">
        <v>777.39999999999782</v>
      </c>
      <c r="B243" s="13">
        <v>7.0943059999999869E-3</v>
      </c>
      <c r="C243" s="13">
        <v>0</v>
      </c>
      <c r="D243" s="14"/>
      <c r="E243" s="15">
        <v>774.39999999999782</v>
      </c>
      <c r="F243" s="16">
        <v>4.5570489000000013E-2</v>
      </c>
      <c r="G243" s="16">
        <v>0</v>
      </c>
      <c r="H243" s="17">
        <v>774.39999999999782</v>
      </c>
      <c r="I243" s="11">
        <v>7094.3059999999869</v>
      </c>
      <c r="J243" s="11">
        <v>45570.489000000016</v>
      </c>
    </row>
    <row r="244" spans="1:10" hidden="1" outlineLevel="1">
      <c r="A244" s="12">
        <v>777.40999999999781</v>
      </c>
      <c r="B244" s="13">
        <v>7.1394101499999869E-3</v>
      </c>
      <c r="C244" s="13">
        <v>0</v>
      </c>
      <c r="D244" s="14"/>
      <c r="E244" s="15">
        <v>774.40999999999781</v>
      </c>
      <c r="F244" s="16">
        <v>4.5829268600000014E-2</v>
      </c>
      <c r="G244" s="16">
        <v>0</v>
      </c>
      <c r="H244" s="17">
        <v>774.40999999999781</v>
      </c>
      <c r="I244" s="11">
        <v>7139.410149999987</v>
      </c>
      <c r="J244" s="11">
        <v>45829.268600000018</v>
      </c>
    </row>
    <row r="245" spans="1:10" hidden="1" outlineLevel="1">
      <c r="A245" s="12">
        <v>777.4199999999978</v>
      </c>
      <c r="B245" s="13">
        <v>7.184514299999987E-3</v>
      </c>
      <c r="C245" s="13">
        <v>0</v>
      </c>
      <c r="D245" s="14"/>
      <c r="E245" s="15">
        <v>774.4199999999978</v>
      </c>
      <c r="F245" s="16">
        <v>4.6088048200000016E-2</v>
      </c>
      <c r="G245" s="16">
        <v>0</v>
      </c>
      <c r="H245" s="17">
        <v>774.4199999999978</v>
      </c>
      <c r="I245" s="11">
        <v>7184.5142999999871</v>
      </c>
      <c r="J245" s="11">
        <v>46088.048200000019</v>
      </c>
    </row>
    <row r="246" spans="1:10" hidden="1" outlineLevel="1">
      <c r="A246" s="12">
        <v>777.42999999999779</v>
      </c>
      <c r="B246" s="13">
        <v>7.2296184499999871E-3</v>
      </c>
      <c r="C246" s="13">
        <v>0</v>
      </c>
      <c r="D246" s="14"/>
      <c r="E246" s="15">
        <v>774.42999999999779</v>
      </c>
      <c r="F246" s="16">
        <v>4.6346827800000018E-2</v>
      </c>
      <c r="G246" s="16">
        <v>0</v>
      </c>
      <c r="H246" s="17">
        <v>774.42999999999779</v>
      </c>
      <c r="I246" s="11">
        <v>7229.6184499999872</v>
      </c>
      <c r="J246" s="11">
        <v>46346.827800000021</v>
      </c>
    </row>
    <row r="247" spans="1:10" hidden="1" outlineLevel="1">
      <c r="A247" s="12">
        <v>777.43999999999778</v>
      </c>
      <c r="B247" s="13">
        <v>7.2747225999999872E-3</v>
      </c>
      <c r="C247" s="13">
        <v>0</v>
      </c>
      <c r="D247" s="14"/>
      <c r="E247" s="15">
        <v>774.43999999999778</v>
      </c>
      <c r="F247" s="16">
        <v>4.660560740000002E-2</v>
      </c>
      <c r="G247" s="16">
        <v>0</v>
      </c>
      <c r="H247" s="17">
        <v>774.43999999999778</v>
      </c>
      <c r="I247" s="11">
        <v>7274.7225999999873</v>
      </c>
      <c r="J247" s="11">
        <v>46605.607400000023</v>
      </c>
    </row>
    <row r="248" spans="1:10" hidden="1" outlineLevel="1">
      <c r="A248" s="12">
        <v>777.44999999999777</v>
      </c>
      <c r="B248" s="13">
        <v>7.3198267499999872E-3</v>
      </c>
      <c r="C248" s="13">
        <v>0</v>
      </c>
      <c r="D248" s="14"/>
      <c r="E248" s="15">
        <v>774.44999999999777</v>
      </c>
      <c r="F248" s="16">
        <v>4.6864387000000021E-2</v>
      </c>
      <c r="G248" s="16">
        <v>0</v>
      </c>
      <c r="H248" s="17">
        <v>774.44999999999777</v>
      </c>
      <c r="I248" s="11">
        <v>7319.8267499999874</v>
      </c>
      <c r="J248" s="11">
        <v>46864.387000000024</v>
      </c>
    </row>
    <row r="249" spans="1:10" hidden="1" outlineLevel="1">
      <c r="A249" s="12">
        <v>777.45999999999776</v>
      </c>
      <c r="B249" s="13">
        <v>7.3649308999999873E-3</v>
      </c>
      <c r="C249" s="13">
        <v>0</v>
      </c>
      <c r="D249" s="14"/>
      <c r="E249" s="15">
        <v>774.45999999999776</v>
      </c>
      <c r="F249" s="16">
        <v>4.7123166600000023E-2</v>
      </c>
      <c r="G249" s="16">
        <v>0</v>
      </c>
      <c r="H249" s="17">
        <v>774.45999999999776</v>
      </c>
      <c r="I249" s="11">
        <v>7364.9308999999876</v>
      </c>
      <c r="J249" s="11">
        <v>47123.166600000026</v>
      </c>
    </row>
    <row r="250" spans="1:10" hidden="1" outlineLevel="1">
      <c r="A250" s="12">
        <v>777.46999999999775</v>
      </c>
      <c r="B250" s="13">
        <v>7.4100350499999874E-3</v>
      </c>
      <c r="C250" s="13">
        <v>0</v>
      </c>
      <c r="D250" s="14"/>
      <c r="E250" s="15">
        <v>774.46999999999775</v>
      </c>
      <c r="F250" s="16">
        <v>4.7381946200000025E-2</v>
      </c>
      <c r="G250" s="16">
        <v>0</v>
      </c>
      <c r="H250" s="17">
        <v>774.46999999999775</v>
      </c>
      <c r="I250" s="11">
        <v>7410.0350499999877</v>
      </c>
      <c r="J250" s="11">
        <v>47381.946200000028</v>
      </c>
    </row>
    <row r="251" spans="1:10" hidden="1" outlineLevel="1">
      <c r="A251" s="12">
        <v>777.47999999999774</v>
      </c>
      <c r="B251" s="13">
        <v>7.4551391999999874E-3</v>
      </c>
      <c r="C251" s="13">
        <v>0</v>
      </c>
      <c r="D251" s="14"/>
      <c r="E251" s="15">
        <v>774.47999999999774</v>
      </c>
      <c r="F251" s="16">
        <v>4.7640725800000026E-2</v>
      </c>
      <c r="G251" s="16">
        <v>0</v>
      </c>
      <c r="H251" s="17">
        <v>774.47999999999774</v>
      </c>
      <c r="I251" s="11">
        <v>7455.1391999999878</v>
      </c>
      <c r="J251" s="11">
        <v>47640.725800000029</v>
      </c>
    </row>
    <row r="252" spans="1:10" hidden="1" outlineLevel="1">
      <c r="A252" s="12">
        <v>777.48999999999774</v>
      </c>
      <c r="B252" s="13">
        <v>7.5002433499999875E-3</v>
      </c>
      <c r="C252" s="13">
        <v>0</v>
      </c>
      <c r="D252" s="14"/>
      <c r="E252" s="15">
        <v>774.48999999999774</v>
      </c>
      <c r="F252" s="16">
        <v>4.7899505400000028E-2</v>
      </c>
      <c r="G252" s="16">
        <v>0</v>
      </c>
      <c r="H252" s="17">
        <v>774.48999999999774</v>
      </c>
      <c r="I252" s="11">
        <v>7500.2433499999879</v>
      </c>
      <c r="J252" s="11">
        <v>47899.505400000031</v>
      </c>
    </row>
    <row r="253" spans="1:10" hidden="1" outlineLevel="1">
      <c r="A253" s="18">
        <v>777.49999999999773</v>
      </c>
      <c r="B253" s="13">
        <v>7.5453474999999885E-3</v>
      </c>
      <c r="C253" s="13">
        <v>0</v>
      </c>
      <c r="D253" s="14"/>
      <c r="E253" s="15">
        <v>774.49999999999773</v>
      </c>
      <c r="F253" s="16">
        <v>4.815828500000003E-2</v>
      </c>
      <c r="G253" s="16">
        <v>0</v>
      </c>
      <c r="H253" s="17">
        <v>774.49999999999773</v>
      </c>
      <c r="I253" s="11">
        <v>7545.347499999988</v>
      </c>
      <c r="J253" s="11">
        <v>48158.285000000033</v>
      </c>
    </row>
    <row r="254" spans="1:10" hidden="1" outlineLevel="1">
      <c r="A254" s="12">
        <v>777.50999999999772</v>
      </c>
      <c r="B254" s="13">
        <v>7.5904516499999885E-3</v>
      </c>
      <c r="C254" s="13">
        <v>0</v>
      </c>
      <c r="D254" s="14"/>
      <c r="E254" s="15">
        <v>774.50999999999772</v>
      </c>
      <c r="F254" s="16">
        <v>4.8417064600000032E-2</v>
      </c>
      <c r="G254" s="16">
        <v>0</v>
      </c>
      <c r="H254" s="17">
        <v>774.50999999999772</v>
      </c>
      <c r="I254" s="11">
        <v>7590.4516499999881</v>
      </c>
      <c r="J254" s="11">
        <v>48417.064600000034</v>
      </c>
    </row>
    <row r="255" spans="1:10" hidden="1" outlineLevel="1">
      <c r="A255" s="12">
        <v>777.51999999999771</v>
      </c>
      <c r="B255" s="13">
        <v>7.6355557999999886E-3</v>
      </c>
      <c r="C255" s="13">
        <v>0</v>
      </c>
      <c r="D255" s="14"/>
      <c r="E255" s="15">
        <v>774.51999999999771</v>
      </c>
      <c r="F255" s="16">
        <v>4.8675844200000033E-2</v>
      </c>
      <c r="G255" s="16">
        <v>0</v>
      </c>
      <c r="H255" s="17">
        <v>774.51999999999771</v>
      </c>
      <c r="I255" s="11">
        <v>7635.5557999999883</v>
      </c>
      <c r="J255" s="11">
        <v>48675.844200000036</v>
      </c>
    </row>
    <row r="256" spans="1:10" hidden="1" outlineLevel="1">
      <c r="A256" s="12">
        <v>777.5299999999977</v>
      </c>
      <c r="B256" s="13">
        <v>7.6806599499999887E-3</v>
      </c>
      <c r="C256" s="13">
        <v>0</v>
      </c>
      <c r="D256" s="14"/>
      <c r="E256" s="15">
        <v>774.5299999999977</v>
      </c>
      <c r="F256" s="16">
        <v>4.8934623800000035E-2</v>
      </c>
      <c r="G256" s="16">
        <v>0</v>
      </c>
      <c r="H256" s="17">
        <v>774.5299999999977</v>
      </c>
      <c r="I256" s="11">
        <v>7680.6599499999884</v>
      </c>
      <c r="J256" s="11">
        <v>48934.623800000038</v>
      </c>
    </row>
    <row r="257" spans="1:10" hidden="1" outlineLevel="1">
      <c r="A257" s="12">
        <v>777.53999999999769</v>
      </c>
      <c r="B257" s="13">
        <v>7.7257640999999887E-3</v>
      </c>
      <c r="C257" s="13">
        <v>0</v>
      </c>
      <c r="D257" s="14"/>
      <c r="E257" s="15">
        <v>774.53999999999769</v>
      </c>
      <c r="F257" s="16">
        <v>4.9193403400000037E-2</v>
      </c>
      <c r="G257" s="16">
        <v>0</v>
      </c>
      <c r="H257" s="17">
        <v>774.53999999999769</v>
      </c>
      <c r="I257" s="11">
        <v>7725.7640999999885</v>
      </c>
      <c r="J257" s="11">
        <v>49193.403400000039</v>
      </c>
    </row>
    <row r="258" spans="1:10" hidden="1" outlineLevel="1">
      <c r="A258" s="12">
        <v>777.54999999999768</v>
      </c>
      <c r="B258" s="13">
        <v>7.7708682499999888E-3</v>
      </c>
      <c r="C258" s="13">
        <v>0</v>
      </c>
      <c r="D258" s="14"/>
      <c r="E258" s="15">
        <v>774.54999999999768</v>
      </c>
      <c r="F258" s="16">
        <v>4.9452183000000038E-2</v>
      </c>
      <c r="G258" s="16">
        <v>0</v>
      </c>
      <c r="H258" s="17">
        <v>774.54999999999768</v>
      </c>
      <c r="I258" s="11">
        <v>7770.8682499999886</v>
      </c>
      <c r="J258" s="11">
        <v>49452.183000000041</v>
      </c>
    </row>
    <row r="259" spans="1:10" hidden="1" outlineLevel="1">
      <c r="A259" s="12">
        <v>777.55999999999767</v>
      </c>
      <c r="B259" s="13">
        <v>7.8159723999999889E-3</v>
      </c>
      <c r="C259" s="13">
        <v>0</v>
      </c>
      <c r="D259" s="14"/>
      <c r="E259" s="15">
        <v>774.55999999999767</v>
      </c>
      <c r="F259" s="16">
        <v>4.971096260000004E-2</v>
      </c>
      <c r="G259" s="16">
        <v>0</v>
      </c>
      <c r="H259" s="17">
        <v>774.55999999999767</v>
      </c>
      <c r="I259" s="11">
        <v>7815.9723999999887</v>
      </c>
      <c r="J259" s="11">
        <v>49710.962600000043</v>
      </c>
    </row>
    <row r="260" spans="1:10" hidden="1" outlineLevel="1">
      <c r="A260" s="12">
        <v>777.56999999999766</v>
      </c>
      <c r="B260" s="13">
        <v>7.8610765499999881E-3</v>
      </c>
      <c r="C260" s="13">
        <v>0</v>
      </c>
      <c r="D260" s="14"/>
      <c r="E260" s="15">
        <v>774.56999999999766</v>
      </c>
      <c r="F260" s="16">
        <v>4.9969742200000042E-2</v>
      </c>
      <c r="G260" s="16">
        <v>0</v>
      </c>
      <c r="H260" s="17">
        <v>774.56999999999766</v>
      </c>
      <c r="I260" s="11">
        <v>7861.0765499999889</v>
      </c>
      <c r="J260" s="11">
        <v>49969.742200000044</v>
      </c>
    </row>
    <row r="261" spans="1:10" hidden="1" outlineLevel="1">
      <c r="A261" s="12">
        <v>777.57999999999765</v>
      </c>
      <c r="B261" s="13">
        <v>7.906180699999989E-3</v>
      </c>
      <c r="C261" s="13">
        <v>0</v>
      </c>
      <c r="D261" s="14"/>
      <c r="E261" s="15">
        <v>774.57999999999765</v>
      </c>
      <c r="F261" s="16">
        <v>5.0228521800000044E-2</v>
      </c>
      <c r="G261" s="16">
        <v>0</v>
      </c>
      <c r="H261" s="17">
        <v>774.57999999999765</v>
      </c>
      <c r="I261" s="11">
        <v>7906.180699999989</v>
      </c>
      <c r="J261" s="11">
        <v>50228.521800000046</v>
      </c>
    </row>
    <row r="262" spans="1:10" hidden="1" outlineLevel="1">
      <c r="A262" s="12">
        <v>777.58999999999764</v>
      </c>
      <c r="B262" s="13">
        <v>7.9512848499999882E-3</v>
      </c>
      <c r="C262" s="13">
        <v>0</v>
      </c>
      <c r="D262" s="14"/>
      <c r="E262" s="15">
        <v>774.58999999999764</v>
      </c>
      <c r="F262" s="16">
        <v>5.0487301400000045E-2</v>
      </c>
      <c r="G262" s="16">
        <v>0</v>
      </c>
      <c r="H262" s="17">
        <v>774.58999999999764</v>
      </c>
      <c r="I262" s="11">
        <v>7951.2848499999891</v>
      </c>
      <c r="J262" s="11">
        <v>50487.301400000048</v>
      </c>
    </row>
    <row r="263" spans="1:10" hidden="1" outlineLevel="1">
      <c r="A263" s="18">
        <v>777.59999999999764</v>
      </c>
      <c r="B263" s="13">
        <v>7.9963889999999892E-3</v>
      </c>
      <c r="C263" s="13">
        <v>0</v>
      </c>
      <c r="D263" s="14"/>
      <c r="E263" s="15">
        <v>774.59999999999764</v>
      </c>
      <c r="F263" s="16">
        <v>5.0746081000000047E-2</v>
      </c>
      <c r="G263" s="16">
        <v>0</v>
      </c>
      <c r="H263" s="17">
        <v>774.59999999999764</v>
      </c>
      <c r="I263" s="11">
        <v>7996.3889999999892</v>
      </c>
      <c r="J263" s="11">
        <v>50746.081000000049</v>
      </c>
    </row>
    <row r="264" spans="1:10" hidden="1" outlineLevel="1">
      <c r="A264" s="12">
        <v>777.60999999999763</v>
      </c>
      <c r="B264" s="13">
        <v>8.0414931499999901E-3</v>
      </c>
      <c r="C264" s="13">
        <v>0</v>
      </c>
      <c r="D264" s="14"/>
      <c r="E264" s="15">
        <v>774.60999999999763</v>
      </c>
      <c r="F264" s="16">
        <v>5.1004860600000049E-2</v>
      </c>
      <c r="G264" s="16">
        <v>0</v>
      </c>
      <c r="H264" s="17">
        <v>774.60999999999763</v>
      </c>
      <c r="I264" s="11">
        <v>8041.4931499999893</v>
      </c>
      <c r="J264" s="11">
        <v>51004.860600000051</v>
      </c>
    </row>
    <row r="265" spans="1:10" hidden="1" outlineLevel="1">
      <c r="A265" s="12">
        <v>777.61999999999762</v>
      </c>
      <c r="B265" s="13">
        <v>8.0865972999999893E-3</v>
      </c>
      <c r="C265" s="13">
        <v>0</v>
      </c>
      <c r="D265" s="14"/>
      <c r="E265" s="15">
        <v>774.61999999999762</v>
      </c>
      <c r="F265" s="16">
        <v>5.126364020000005E-2</v>
      </c>
      <c r="G265" s="16">
        <v>0</v>
      </c>
      <c r="H265" s="17">
        <v>774.61999999999762</v>
      </c>
      <c r="I265" s="11">
        <v>8086.5972999999894</v>
      </c>
      <c r="J265" s="11">
        <v>51263.640200000053</v>
      </c>
    </row>
    <row r="266" spans="1:10" hidden="1" outlineLevel="1">
      <c r="A266" s="12">
        <v>777.62999999999761</v>
      </c>
      <c r="B266" s="13">
        <v>8.1317014499999903E-3</v>
      </c>
      <c r="C266" s="13">
        <v>0</v>
      </c>
      <c r="D266" s="14"/>
      <c r="E266" s="15">
        <v>774.62999999999761</v>
      </c>
      <c r="F266" s="16">
        <v>5.1522419800000052E-2</v>
      </c>
      <c r="G266" s="16">
        <v>0</v>
      </c>
      <c r="H266" s="17">
        <v>774.62999999999761</v>
      </c>
      <c r="I266" s="11">
        <v>8131.7014499999896</v>
      </c>
      <c r="J266" s="11">
        <v>51522.419800000054</v>
      </c>
    </row>
    <row r="267" spans="1:10" hidden="1" outlineLevel="1">
      <c r="A267" s="12">
        <v>777.6399999999976</v>
      </c>
      <c r="B267" s="13">
        <v>8.1768055999999895E-3</v>
      </c>
      <c r="C267" s="13">
        <v>0</v>
      </c>
      <c r="D267" s="14"/>
      <c r="E267" s="15">
        <v>774.6399999999976</v>
      </c>
      <c r="F267" s="16">
        <v>5.1781199400000054E-2</v>
      </c>
      <c r="G267" s="16">
        <v>0</v>
      </c>
      <c r="H267" s="17">
        <v>774.6399999999976</v>
      </c>
      <c r="I267" s="11">
        <v>8176.8055999999897</v>
      </c>
      <c r="J267" s="11">
        <v>51781.199400000056</v>
      </c>
    </row>
    <row r="268" spans="1:10" hidden="1" outlineLevel="1">
      <c r="A268" s="12">
        <v>777.64999999999759</v>
      </c>
      <c r="B268" s="13">
        <v>8.2219097499999904E-3</v>
      </c>
      <c r="C268" s="13">
        <v>0</v>
      </c>
      <c r="D268" s="14"/>
      <c r="E268" s="15">
        <v>774.64999999999759</v>
      </c>
      <c r="F268" s="16">
        <v>5.2039979000000056E-2</v>
      </c>
      <c r="G268" s="16">
        <v>0</v>
      </c>
      <c r="H268" s="17">
        <v>774.64999999999759</v>
      </c>
      <c r="I268" s="11">
        <v>8221.9097499999898</v>
      </c>
      <c r="J268" s="11">
        <v>52039.979000000058</v>
      </c>
    </row>
    <row r="269" spans="1:10" hidden="1" outlineLevel="1">
      <c r="A269" s="12">
        <v>777.65999999999758</v>
      </c>
      <c r="B269" s="13">
        <v>8.2670138999999896E-3</v>
      </c>
      <c r="C269" s="13">
        <v>0</v>
      </c>
      <c r="D269" s="14"/>
      <c r="E269" s="15">
        <v>774.65999999999758</v>
      </c>
      <c r="F269" s="16">
        <v>5.2298758600000057E-2</v>
      </c>
      <c r="G269" s="16">
        <v>0</v>
      </c>
      <c r="H269" s="17">
        <v>774.65999999999758</v>
      </c>
      <c r="I269" s="11">
        <v>8267.013899999989</v>
      </c>
      <c r="J269" s="11">
        <v>52298.758600000059</v>
      </c>
    </row>
    <row r="270" spans="1:10" hidden="1" outlineLevel="1">
      <c r="A270" s="12">
        <v>777.66999999999757</v>
      </c>
      <c r="B270" s="13">
        <v>8.3121180499999888E-3</v>
      </c>
      <c r="C270" s="13">
        <v>0</v>
      </c>
      <c r="D270" s="14"/>
      <c r="E270" s="15">
        <v>774.66999999999757</v>
      </c>
      <c r="F270" s="16">
        <v>5.2557538200000059E-2</v>
      </c>
      <c r="G270" s="16">
        <v>0</v>
      </c>
      <c r="H270" s="17">
        <v>774.66999999999757</v>
      </c>
      <c r="I270" s="11">
        <v>8312.1180499999882</v>
      </c>
      <c r="J270" s="11">
        <v>52557.538200000061</v>
      </c>
    </row>
    <row r="271" spans="1:10" hidden="1" outlineLevel="1">
      <c r="A271" s="12">
        <v>777.67999999999756</v>
      </c>
      <c r="B271" s="13">
        <v>8.357222199999988E-3</v>
      </c>
      <c r="C271" s="13">
        <v>0</v>
      </c>
      <c r="D271" s="14"/>
      <c r="E271" s="15">
        <v>774.67999999999756</v>
      </c>
      <c r="F271" s="16">
        <v>5.2816317800000061E-2</v>
      </c>
      <c r="G271" s="16">
        <v>0</v>
      </c>
      <c r="H271" s="17">
        <v>774.67999999999756</v>
      </c>
      <c r="I271" s="11">
        <v>8357.2221999999874</v>
      </c>
      <c r="J271" s="11">
        <v>52816.317800000063</v>
      </c>
    </row>
    <row r="272" spans="1:10" hidden="1" outlineLevel="1">
      <c r="A272" s="12">
        <v>777.68999999999755</v>
      </c>
      <c r="B272" s="13">
        <v>8.4023263499999872E-3</v>
      </c>
      <c r="C272" s="13">
        <v>0</v>
      </c>
      <c r="D272" s="14"/>
      <c r="E272" s="15">
        <v>774.68999999999755</v>
      </c>
      <c r="F272" s="16">
        <v>5.3075097400000062E-2</v>
      </c>
      <c r="G272" s="16">
        <v>0</v>
      </c>
      <c r="H272" s="17">
        <v>774.68999999999755</v>
      </c>
      <c r="I272" s="11">
        <v>8402.3263499999866</v>
      </c>
      <c r="J272" s="11">
        <v>53075.097400000064</v>
      </c>
    </row>
    <row r="273" spans="1:10" hidden="1" outlineLevel="1">
      <c r="A273" s="18">
        <v>777.69999999999754</v>
      </c>
      <c r="B273" s="13">
        <v>8.4474304999999864E-3</v>
      </c>
      <c r="C273" s="13">
        <v>0</v>
      </c>
      <c r="D273" s="14"/>
      <c r="E273" s="15">
        <v>774.69999999999754</v>
      </c>
      <c r="F273" s="16">
        <v>5.3333877000000064E-2</v>
      </c>
      <c r="G273" s="16">
        <v>0</v>
      </c>
      <c r="H273" s="17">
        <v>774.69999999999754</v>
      </c>
      <c r="I273" s="11">
        <v>8447.4304999999858</v>
      </c>
      <c r="J273" s="11">
        <v>53333.877000000066</v>
      </c>
    </row>
    <row r="274" spans="1:10" hidden="1" outlineLevel="1">
      <c r="A274" s="12">
        <v>777.70999999999754</v>
      </c>
      <c r="B274" s="13">
        <v>8.4925346499999856E-3</v>
      </c>
      <c r="C274" s="13">
        <v>0</v>
      </c>
      <c r="D274" s="14"/>
      <c r="E274" s="15">
        <v>774.70999999999754</v>
      </c>
      <c r="F274" s="16">
        <v>5.3592656600000066E-2</v>
      </c>
      <c r="G274" s="16">
        <v>0</v>
      </c>
      <c r="H274" s="17">
        <v>774.70999999999754</v>
      </c>
      <c r="I274" s="11">
        <v>8492.534649999985</v>
      </c>
      <c r="J274" s="11">
        <v>53592.656600000068</v>
      </c>
    </row>
    <row r="275" spans="1:10" hidden="1" outlineLevel="1">
      <c r="A275" s="12">
        <v>777.71999999999753</v>
      </c>
      <c r="B275" s="13">
        <v>8.5376387999999848E-3</v>
      </c>
      <c r="C275" s="13">
        <v>0</v>
      </c>
      <c r="D275" s="14"/>
      <c r="E275" s="15">
        <v>774.71999999999753</v>
      </c>
      <c r="F275" s="16">
        <v>5.3851436200000068E-2</v>
      </c>
      <c r="G275" s="16">
        <v>0</v>
      </c>
      <c r="H275" s="17">
        <v>774.71999999999753</v>
      </c>
      <c r="I275" s="11">
        <v>8537.6387999999843</v>
      </c>
      <c r="J275" s="11">
        <v>53851.436200000069</v>
      </c>
    </row>
    <row r="276" spans="1:10" hidden="1" outlineLevel="1">
      <c r="A276" s="12">
        <v>777.72999999999752</v>
      </c>
      <c r="B276" s="13">
        <v>8.582742949999984E-3</v>
      </c>
      <c r="C276" s="13">
        <v>0</v>
      </c>
      <c r="D276" s="14"/>
      <c r="E276" s="15">
        <v>774.72999999999752</v>
      </c>
      <c r="F276" s="16">
        <v>5.4110215800000069E-2</v>
      </c>
      <c r="G276" s="16">
        <v>0</v>
      </c>
      <c r="H276" s="17">
        <v>774.72999999999752</v>
      </c>
      <c r="I276" s="11">
        <v>8582.7429499999835</v>
      </c>
      <c r="J276" s="11">
        <v>54110.215800000071</v>
      </c>
    </row>
    <row r="277" spans="1:10" hidden="1" outlineLevel="1">
      <c r="A277" s="12">
        <v>777.73999999999751</v>
      </c>
      <c r="B277" s="13">
        <v>8.6278470999999832E-3</v>
      </c>
      <c r="C277" s="13">
        <v>0</v>
      </c>
      <c r="D277" s="14"/>
      <c r="E277" s="15">
        <v>774.73999999999751</v>
      </c>
      <c r="F277" s="16">
        <v>5.4368995400000071E-2</v>
      </c>
      <c r="G277" s="16">
        <v>0</v>
      </c>
      <c r="H277" s="17">
        <v>774.73999999999751</v>
      </c>
      <c r="I277" s="11">
        <v>8627.8470999999827</v>
      </c>
      <c r="J277" s="11">
        <v>54368.995400000073</v>
      </c>
    </row>
    <row r="278" spans="1:10" hidden="1" outlineLevel="1">
      <c r="A278" s="12">
        <v>777.7499999999975</v>
      </c>
      <c r="B278" s="13">
        <v>8.6729512499999824E-3</v>
      </c>
      <c r="C278" s="13">
        <v>0</v>
      </c>
      <c r="D278" s="14"/>
      <c r="E278" s="15">
        <v>774.7499999999975</v>
      </c>
      <c r="F278" s="16">
        <v>5.4627775000000073E-2</v>
      </c>
      <c r="G278" s="16">
        <v>0</v>
      </c>
      <c r="H278" s="17">
        <v>774.7499999999975</v>
      </c>
      <c r="I278" s="11">
        <v>8672.9512499999819</v>
      </c>
      <c r="J278" s="11">
        <v>54627.775000000074</v>
      </c>
    </row>
    <row r="279" spans="1:10" hidden="1" outlineLevel="1">
      <c r="A279" s="12">
        <v>777.75999999999749</v>
      </c>
      <c r="B279" s="13">
        <v>8.7180553999999817E-3</v>
      </c>
      <c r="C279" s="13">
        <v>0</v>
      </c>
      <c r="D279" s="14"/>
      <c r="E279" s="15">
        <v>774.75999999999749</v>
      </c>
      <c r="F279" s="16">
        <v>5.4886554600000075E-2</v>
      </c>
      <c r="G279" s="16">
        <v>0</v>
      </c>
      <c r="H279" s="17">
        <v>774.75999999999749</v>
      </c>
      <c r="I279" s="11">
        <v>8718.0553999999811</v>
      </c>
      <c r="J279" s="11">
        <v>54886.554600000076</v>
      </c>
    </row>
    <row r="280" spans="1:10" hidden="1" outlineLevel="1">
      <c r="A280" s="12">
        <v>777.76999999999748</v>
      </c>
      <c r="B280" s="13">
        <v>8.7631595499999809E-3</v>
      </c>
      <c r="C280" s="13">
        <v>0</v>
      </c>
      <c r="D280" s="14"/>
      <c r="E280" s="15">
        <v>774.76999999999748</v>
      </c>
      <c r="F280" s="16">
        <v>5.5145334200000076E-2</v>
      </c>
      <c r="G280" s="16">
        <v>0</v>
      </c>
      <c r="H280" s="17">
        <v>774.76999999999748</v>
      </c>
      <c r="I280" s="11">
        <v>8763.1595499999803</v>
      </c>
      <c r="J280" s="11">
        <v>55145.334200000078</v>
      </c>
    </row>
    <row r="281" spans="1:10" hidden="1" outlineLevel="1">
      <c r="A281" s="12">
        <v>777.77999999999747</v>
      </c>
      <c r="B281" s="13">
        <v>8.8082636999999801E-3</v>
      </c>
      <c r="C281" s="13">
        <v>0</v>
      </c>
      <c r="D281" s="14"/>
      <c r="E281" s="15">
        <v>774.77999999999747</v>
      </c>
      <c r="F281" s="16">
        <v>5.5404113800000078E-2</v>
      </c>
      <c r="G281" s="16">
        <v>0</v>
      </c>
      <c r="H281" s="17">
        <v>774.77999999999747</v>
      </c>
      <c r="I281" s="11">
        <v>8808.2636999999795</v>
      </c>
      <c r="J281" s="11">
        <v>55404.113800000079</v>
      </c>
    </row>
    <row r="282" spans="1:10" hidden="1" outlineLevel="1">
      <c r="A282" s="12">
        <v>777.78999999999746</v>
      </c>
      <c r="B282" s="13">
        <v>8.8533678499999793E-3</v>
      </c>
      <c r="C282" s="13">
        <v>0</v>
      </c>
      <c r="D282" s="14"/>
      <c r="E282" s="15">
        <v>774.78999999999746</v>
      </c>
      <c r="F282" s="16">
        <v>5.566289340000008E-2</v>
      </c>
      <c r="G282" s="16">
        <v>0</v>
      </c>
      <c r="H282" s="17">
        <v>774.78999999999746</v>
      </c>
      <c r="I282" s="11">
        <v>8853.3678499999787</v>
      </c>
      <c r="J282" s="11">
        <v>55662.893400000081</v>
      </c>
    </row>
    <row r="283" spans="1:10" hidden="1" outlineLevel="1">
      <c r="A283" s="18">
        <v>777.79999999999745</v>
      </c>
      <c r="B283" s="13">
        <v>8.8984719999999785E-3</v>
      </c>
      <c r="C283" s="13">
        <v>0</v>
      </c>
      <c r="D283" s="14"/>
      <c r="E283" s="15">
        <v>774.79999999999745</v>
      </c>
      <c r="F283" s="16">
        <v>5.5921673000000081E-2</v>
      </c>
      <c r="G283" s="16">
        <v>0</v>
      </c>
      <c r="H283" s="17">
        <v>774.79999999999745</v>
      </c>
      <c r="I283" s="11">
        <v>8898.4719999999779</v>
      </c>
      <c r="J283" s="11">
        <v>55921.673000000083</v>
      </c>
    </row>
    <row r="284" spans="1:10" hidden="1" outlineLevel="1">
      <c r="A284" s="12">
        <v>777.80999999999744</v>
      </c>
      <c r="B284" s="13">
        <v>8.9435761499999777E-3</v>
      </c>
      <c r="C284" s="13">
        <v>0</v>
      </c>
      <c r="D284" s="14"/>
      <c r="E284" s="15">
        <v>774.80999999999744</v>
      </c>
      <c r="F284" s="16">
        <v>5.6180452600000083E-2</v>
      </c>
      <c r="G284" s="16">
        <v>0</v>
      </c>
      <c r="H284" s="17">
        <v>774.80999999999744</v>
      </c>
      <c r="I284" s="11">
        <v>8943.5761499999771</v>
      </c>
      <c r="J284" s="11">
        <v>56180.452600000084</v>
      </c>
    </row>
    <row r="285" spans="1:10" hidden="1" outlineLevel="1">
      <c r="A285" s="12">
        <v>777.81999999999744</v>
      </c>
      <c r="B285" s="13">
        <v>8.9886802999999769E-3</v>
      </c>
      <c r="C285" s="13">
        <v>0</v>
      </c>
      <c r="D285" s="14"/>
      <c r="E285" s="15">
        <v>774.81999999999744</v>
      </c>
      <c r="F285" s="16">
        <v>5.6439232200000085E-2</v>
      </c>
      <c r="G285" s="16">
        <v>0</v>
      </c>
      <c r="H285" s="17">
        <v>774.81999999999744</v>
      </c>
      <c r="I285" s="11">
        <v>8988.6802999999763</v>
      </c>
      <c r="J285" s="11">
        <v>56439.232200000086</v>
      </c>
    </row>
    <row r="286" spans="1:10" hidden="1" outlineLevel="1">
      <c r="A286" s="12">
        <v>777.82999999999743</v>
      </c>
      <c r="B286" s="13">
        <v>9.0337844499999761E-3</v>
      </c>
      <c r="C286" s="13">
        <v>0</v>
      </c>
      <c r="D286" s="14"/>
      <c r="E286" s="15">
        <v>774.82999999999743</v>
      </c>
      <c r="F286" s="16">
        <v>5.6698011800000087E-2</v>
      </c>
      <c r="G286" s="16">
        <v>0</v>
      </c>
      <c r="H286" s="17">
        <v>774.82999999999743</v>
      </c>
      <c r="I286" s="11">
        <v>9033.7844499999755</v>
      </c>
      <c r="J286" s="11">
        <v>56698.011800000088</v>
      </c>
    </row>
    <row r="287" spans="1:10" hidden="1" outlineLevel="1">
      <c r="A287" s="12">
        <v>777.83999999999742</v>
      </c>
      <c r="B287" s="13">
        <v>9.0788885999999753E-3</v>
      </c>
      <c r="C287" s="13">
        <v>0</v>
      </c>
      <c r="D287" s="14"/>
      <c r="E287" s="15">
        <v>774.83999999999742</v>
      </c>
      <c r="F287" s="16">
        <v>5.6956791400000088E-2</v>
      </c>
      <c r="G287" s="16">
        <v>0</v>
      </c>
      <c r="H287" s="17">
        <v>774.83999999999742</v>
      </c>
      <c r="I287" s="11">
        <v>9078.8885999999748</v>
      </c>
      <c r="J287" s="11">
        <v>56956.791400000089</v>
      </c>
    </row>
    <row r="288" spans="1:10" hidden="1" outlineLevel="1">
      <c r="A288" s="12">
        <v>777.84999999999741</v>
      </c>
      <c r="B288" s="13">
        <v>9.1239927499999745E-3</v>
      </c>
      <c r="C288" s="13">
        <v>0</v>
      </c>
      <c r="D288" s="14"/>
      <c r="E288" s="15">
        <v>774.84999999999741</v>
      </c>
      <c r="F288" s="16">
        <v>5.721557100000009E-2</v>
      </c>
      <c r="G288" s="16">
        <v>0</v>
      </c>
      <c r="H288" s="17">
        <v>774.84999999999741</v>
      </c>
      <c r="I288" s="11">
        <v>9123.992749999974</v>
      </c>
      <c r="J288" s="11">
        <v>57215.571000000091</v>
      </c>
    </row>
    <row r="289" spans="1:10" hidden="1" outlineLevel="1">
      <c r="A289" s="12">
        <v>777.8599999999974</v>
      </c>
      <c r="B289" s="13">
        <v>9.1690968999999737E-3</v>
      </c>
      <c r="C289" s="13">
        <v>0</v>
      </c>
      <c r="D289" s="14"/>
      <c r="E289" s="15">
        <v>774.8599999999974</v>
      </c>
      <c r="F289" s="16">
        <v>5.7474350600000092E-2</v>
      </c>
      <c r="G289" s="16">
        <v>0</v>
      </c>
      <c r="H289" s="17">
        <v>774.8599999999974</v>
      </c>
      <c r="I289" s="11">
        <v>9169.0968999999732</v>
      </c>
      <c r="J289" s="11">
        <v>57474.350600000093</v>
      </c>
    </row>
    <row r="290" spans="1:10" hidden="1" outlineLevel="1">
      <c r="A290" s="12">
        <v>777.86999999999739</v>
      </c>
      <c r="B290" s="13">
        <v>9.2142010499999729E-3</v>
      </c>
      <c r="C290" s="13">
        <v>0</v>
      </c>
      <c r="D290" s="14"/>
      <c r="E290" s="15">
        <v>774.86999999999739</v>
      </c>
      <c r="F290" s="16">
        <v>5.7733130200000093E-2</v>
      </c>
      <c r="G290" s="16">
        <v>0</v>
      </c>
      <c r="H290" s="17">
        <v>774.86999999999739</v>
      </c>
      <c r="I290" s="11">
        <v>9214.2010499999724</v>
      </c>
      <c r="J290" s="11">
        <v>57733.130200000094</v>
      </c>
    </row>
    <row r="291" spans="1:10" hidden="1" outlineLevel="1">
      <c r="A291" s="12">
        <v>777.87999999999738</v>
      </c>
      <c r="B291" s="13">
        <v>9.2593051999999721E-3</v>
      </c>
      <c r="C291" s="13">
        <v>0</v>
      </c>
      <c r="D291" s="14"/>
      <c r="E291" s="15">
        <v>774.87999999999738</v>
      </c>
      <c r="F291" s="16">
        <v>5.7991909800000095E-2</v>
      </c>
      <c r="G291" s="16">
        <v>0</v>
      </c>
      <c r="H291" s="17">
        <v>774.87999999999738</v>
      </c>
      <c r="I291" s="11">
        <v>9259.3051999999716</v>
      </c>
      <c r="J291" s="11">
        <v>57991.909800000096</v>
      </c>
    </row>
    <row r="292" spans="1:10" hidden="1" outlineLevel="1">
      <c r="A292" s="12">
        <v>777.88999999999737</v>
      </c>
      <c r="B292" s="13">
        <v>9.3044093499999713E-3</v>
      </c>
      <c r="C292" s="13">
        <v>0</v>
      </c>
      <c r="D292" s="14"/>
      <c r="E292" s="15">
        <v>774.88999999999737</v>
      </c>
      <c r="F292" s="16">
        <v>5.8250689400000097E-2</v>
      </c>
      <c r="G292" s="16">
        <v>0</v>
      </c>
      <c r="H292" s="17">
        <v>774.88999999999737</v>
      </c>
      <c r="I292" s="11">
        <v>9304.4093499999708</v>
      </c>
      <c r="J292" s="11">
        <v>58250.689400000098</v>
      </c>
    </row>
    <row r="293" spans="1:10" hidden="1" outlineLevel="1">
      <c r="A293" s="18">
        <v>777.89999999999736</v>
      </c>
      <c r="B293" s="13">
        <v>9.3495134999999705E-3</v>
      </c>
      <c r="C293" s="13">
        <v>0</v>
      </c>
      <c r="D293" s="14"/>
      <c r="E293" s="15">
        <v>774.89999999999736</v>
      </c>
      <c r="F293" s="16">
        <v>5.8509469000000099E-2</v>
      </c>
      <c r="G293" s="16">
        <v>0</v>
      </c>
      <c r="H293" s="17">
        <v>774.89999999999736</v>
      </c>
      <c r="I293" s="11">
        <v>9349.51349999997</v>
      </c>
      <c r="J293" s="11">
        <v>58509.469000000099</v>
      </c>
    </row>
    <row r="294" spans="1:10" hidden="1" outlineLevel="1">
      <c r="A294" s="12">
        <v>777.90999999999735</v>
      </c>
      <c r="B294" s="13">
        <v>9.3946176499999697E-3</v>
      </c>
      <c r="C294" s="13">
        <v>0</v>
      </c>
      <c r="D294" s="14"/>
      <c r="E294" s="15">
        <v>774.90999999999735</v>
      </c>
      <c r="F294" s="16">
        <v>5.87682486000001E-2</v>
      </c>
      <c r="G294" s="16">
        <v>0</v>
      </c>
      <c r="H294" s="17">
        <v>774.90999999999735</v>
      </c>
      <c r="I294" s="11">
        <v>9394.6176499999692</v>
      </c>
      <c r="J294" s="11">
        <v>58768.248600000101</v>
      </c>
    </row>
    <row r="295" spans="1:10" hidden="1" outlineLevel="1">
      <c r="A295" s="12">
        <v>777.91999999999734</v>
      </c>
      <c r="B295" s="13">
        <v>9.4397217999999689E-3</v>
      </c>
      <c r="C295" s="13">
        <v>0</v>
      </c>
      <c r="D295" s="14"/>
      <c r="E295" s="15">
        <v>774.91999999999734</v>
      </c>
      <c r="F295" s="16">
        <v>5.9027028200000102E-2</v>
      </c>
      <c r="G295" s="16">
        <v>0</v>
      </c>
      <c r="H295" s="17">
        <v>774.91999999999734</v>
      </c>
      <c r="I295" s="11">
        <v>9439.7217999999684</v>
      </c>
      <c r="J295" s="11">
        <v>59027.028200000103</v>
      </c>
    </row>
    <row r="296" spans="1:10" hidden="1" outlineLevel="1">
      <c r="A296" s="12">
        <v>777.92999999999734</v>
      </c>
      <c r="B296" s="13">
        <v>9.4848259499999681E-3</v>
      </c>
      <c r="C296" s="13">
        <v>0</v>
      </c>
      <c r="D296" s="14"/>
      <c r="E296" s="15">
        <v>774.92999999999734</v>
      </c>
      <c r="F296" s="16">
        <v>5.9285807800000104E-2</v>
      </c>
      <c r="G296" s="16">
        <v>0</v>
      </c>
      <c r="H296" s="17">
        <v>774.92999999999734</v>
      </c>
      <c r="I296" s="11">
        <v>9484.8259499999676</v>
      </c>
      <c r="J296" s="11">
        <v>59285.807800000104</v>
      </c>
    </row>
    <row r="297" spans="1:10" hidden="1" outlineLevel="1">
      <c r="A297" s="12">
        <v>777.93999999999733</v>
      </c>
      <c r="B297" s="13">
        <v>9.5299300999999673E-3</v>
      </c>
      <c r="C297" s="13">
        <v>0</v>
      </c>
      <c r="D297" s="14"/>
      <c r="E297" s="15">
        <v>774.93999999999733</v>
      </c>
      <c r="F297" s="16">
        <v>5.9544587400000105E-2</v>
      </c>
      <c r="G297" s="16">
        <v>0</v>
      </c>
      <c r="H297" s="17">
        <v>774.93999999999733</v>
      </c>
      <c r="I297" s="11">
        <v>9529.9300999999668</v>
      </c>
      <c r="J297" s="11">
        <v>59544.587400000106</v>
      </c>
    </row>
    <row r="298" spans="1:10" hidden="1" outlineLevel="1">
      <c r="A298" s="12">
        <v>777.94999999999732</v>
      </c>
      <c r="B298" s="13">
        <v>9.5750342499999665E-3</v>
      </c>
      <c r="C298" s="13">
        <v>0</v>
      </c>
      <c r="D298" s="14"/>
      <c r="E298" s="15">
        <v>774.94999999999732</v>
      </c>
      <c r="F298" s="16">
        <v>5.9803367000000107E-2</v>
      </c>
      <c r="G298" s="16">
        <v>0</v>
      </c>
      <c r="H298" s="17">
        <v>774.94999999999732</v>
      </c>
      <c r="I298" s="11">
        <v>9575.0342499999661</v>
      </c>
      <c r="J298" s="11">
        <v>59803.367000000108</v>
      </c>
    </row>
    <row r="299" spans="1:10" hidden="1" outlineLevel="1">
      <c r="A299" s="12">
        <v>777.95999999999731</v>
      </c>
      <c r="B299" s="13">
        <v>9.6201383999999657E-3</v>
      </c>
      <c r="C299" s="13">
        <v>0</v>
      </c>
      <c r="D299" s="14"/>
      <c r="E299" s="15">
        <v>774.95999999999731</v>
      </c>
      <c r="F299" s="16">
        <v>6.0062146600000109E-2</v>
      </c>
      <c r="G299" s="16">
        <v>0</v>
      </c>
      <c r="H299" s="17">
        <v>774.95999999999731</v>
      </c>
      <c r="I299" s="11">
        <v>9620.1383999999653</v>
      </c>
      <c r="J299" s="11">
        <v>60062.146600000109</v>
      </c>
    </row>
    <row r="300" spans="1:10" hidden="1" outlineLevel="1">
      <c r="A300" s="12">
        <v>777.9699999999973</v>
      </c>
      <c r="B300" s="13">
        <v>9.6652425499999649E-3</v>
      </c>
      <c r="C300" s="13">
        <v>0</v>
      </c>
      <c r="D300" s="14"/>
      <c r="E300" s="15">
        <v>774.9699999999973</v>
      </c>
      <c r="F300" s="16">
        <v>6.0320926200000111E-2</v>
      </c>
      <c r="G300" s="16">
        <v>0</v>
      </c>
      <c r="H300" s="17">
        <v>774.9699999999973</v>
      </c>
      <c r="I300" s="11">
        <v>9665.2425499999645</v>
      </c>
      <c r="J300" s="11">
        <v>60320.926200000111</v>
      </c>
    </row>
    <row r="301" spans="1:10" hidden="1" outlineLevel="1">
      <c r="A301" s="12">
        <v>777.97999999999729</v>
      </c>
      <c r="B301" s="13">
        <v>9.7103466999999642E-3</v>
      </c>
      <c r="C301" s="13">
        <v>0</v>
      </c>
      <c r="D301" s="14"/>
      <c r="E301" s="15">
        <v>774.97999999999729</v>
      </c>
      <c r="F301" s="16">
        <v>6.0579705800000112E-2</v>
      </c>
      <c r="G301" s="16">
        <v>0</v>
      </c>
      <c r="H301" s="17">
        <v>774.97999999999729</v>
      </c>
      <c r="I301" s="11">
        <v>9710.3466999999637</v>
      </c>
      <c r="J301" s="11">
        <v>60579.705800000113</v>
      </c>
    </row>
    <row r="302" spans="1:10" hidden="1" outlineLevel="1">
      <c r="A302" s="12">
        <v>777.98999999999728</v>
      </c>
      <c r="B302" s="13">
        <v>9.7554508499999634E-3</v>
      </c>
      <c r="C302" s="13">
        <v>0</v>
      </c>
      <c r="D302" s="14"/>
      <c r="E302" s="15">
        <v>774.98999999999728</v>
      </c>
      <c r="F302" s="16">
        <v>6.0838485400000114E-2</v>
      </c>
      <c r="G302" s="16">
        <v>0</v>
      </c>
      <c r="H302" s="17">
        <v>774.98999999999728</v>
      </c>
      <c r="I302" s="11">
        <v>9755.4508499999629</v>
      </c>
      <c r="J302" s="11">
        <v>60838.485400000114</v>
      </c>
    </row>
    <row r="303" spans="1:10" collapsed="1">
      <c r="A303" s="261">
        <v>777.99999999999727</v>
      </c>
      <c r="B303" s="29">
        <v>9.8005549999999626E-3</v>
      </c>
      <c r="C303" s="13">
        <v>0</v>
      </c>
      <c r="D303" s="14"/>
      <c r="E303" s="15">
        <v>774.99999999999727</v>
      </c>
      <c r="F303" s="16">
        <v>6.1097265000000116E-2</v>
      </c>
      <c r="G303" s="16">
        <v>0</v>
      </c>
      <c r="H303" s="17">
        <v>774.99999999999727</v>
      </c>
      <c r="I303" s="11">
        <v>9800.5549999999621</v>
      </c>
      <c r="J303" s="11">
        <v>61097.265000000116</v>
      </c>
    </row>
    <row r="304" spans="1:10" hidden="1" outlineLevel="1">
      <c r="A304" s="12">
        <v>778.00999999999726</v>
      </c>
      <c r="B304" s="13">
        <v>9.8677370999999629E-3</v>
      </c>
      <c r="C304" s="13">
        <v>0</v>
      </c>
      <c r="D304" s="14"/>
      <c r="E304" s="15">
        <v>775.00999999999726</v>
      </c>
      <c r="F304" s="16">
        <v>6.1476504100000114E-2</v>
      </c>
      <c r="G304" s="16">
        <v>0</v>
      </c>
      <c r="H304" s="17">
        <v>775.00999999999726</v>
      </c>
      <c r="I304" s="11">
        <v>9867.7370999999621</v>
      </c>
      <c r="J304" s="11">
        <v>61476.504100000115</v>
      </c>
    </row>
    <row r="305" spans="1:10" hidden="1" outlineLevel="1">
      <c r="A305" s="12">
        <v>778.01999999999725</v>
      </c>
      <c r="B305" s="13">
        <v>9.9349191999999614E-3</v>
      </c>
      <c r="C305" s="13">
        <v>0</v>
      </c>
      <c r="D305" s="14"/>
      <c r="E305" s="15">
        <v>775.01999999999725</v>
      </c>
      <c r="F305" s="16">
        <v>6.1855743200000111E-2</v>
      </c>
      <c r="G305" s="16">
        <v>0</v>
      </c>
      <c r="H305" s="17">
        <v>775.01999999999725</v>
      </c>
      <c r="I305" s="11">
        <v>9934.9191999999621</v>
      </c>
      <c r="J305" s="11">
        <v>61855.743200000114</v>
      </c>
    </row>
    <row r="306" spans="1:10" hidden="1" outlineLevel="1">
      <c r="A306" s="12">
        <v>778.02999999999724</v>
      </c>
      <c r="B306" s="13">
        <v>1.0002101299999962E-2</v>
      </c>
      <c r="C306" s="13">
        <v>0</v>
      </c>
      <c r="D306" s="14"/>
      <c r="E306" s="15">
        <v>775.02999999999724</v>
      </c>
      <c r="F306" s="16">
        <v>6.2234982300000109E-2</v>
      </c>
      <c r="G306" s="16">
        <v>0</v>
      </c>
      <c r="H306" s="17">
        <v>775.02999999999724</v>
      </c>
      <c r="I306" s="11">
        <v>10002.101299999962</v>
      </c>
      <c r="J306" s="11">
        <v>62234.982300000112</v>
      </c>
    </row>
    <row r="307" spans="1:10" hidden="1" outlineLevel="1">
      <c r="A307" s="12">
        <v>778.03999999999724</v>
      </c>
      <c r="B307" s="13">
        <v>1.0069283399999962E-2</v>
      </c>
      <c r="C307" s="13">
        <v>0</v>
      </c>
      <c r="D307" s="14"/>
      <c r="E307" s="15">
        <v>775.03999999999724</v>
      </c>
      <c r="F307" s="16">
        <v>6.2614221400000114E-2</v>
      </c>
      <c r="G307" s="16">
        <v>0</v>
      </c>
      <c r="H307" s="17">
        <v>775.03999999999724</v>
      </c>
      <c r="I307" s="11">
        <v>10069.283399999962</v>
      </c>
      <c r="J307" s="11">
        <v>62614.221400000111</v>
      </c>
    </row>
    <row r="308" spans="1:10" hidden="1" outlineLevel="1">
      <c r="A308" s="12">
        <v>778.04999999999723</v>
      </c>
      <c r="B308" s="13">
        <v>1.0136465499999962E-2</v>
      </c>
      <c r="C308" s="13">
        <v>0</v>
      </c>
      <c r="D308" s="14"/>
      <c r="E308" s="15">
        <v>775.04999999999723</v>
      </c>
      <c r="F308" s="16">
        <v>6.2993460500000112E-2</v>
      </c>
      <c r="G308" s="16">
        <v>0</v>
      </c>
      <c r="H308" s="17">
        <v>775.04999999999723</v>
      </c>
      <c r="I308" s="11">
        <v>10136.465499999962</v>
      </c>
      <c r="J308" s="11">
        <v>62993.46050000011</v>
      </c>
    </row>
    <row r="309" spans="1:10" hidden="1" outlineLevel="1">
      <c r="A309" s="12">
        <v>778.05999999999722</v>
      </c>
      <c r="B309" s="13">
        <v>1.0203647599999963E-2</v>
      </c>
      <c r="C309" s="13">
        <v>0</v>
      </c>
      <c r="D309" s="14"/>
      <c r="E309" s="15">
        <v>775.05999999999722</v>
      </c>
      <c r="F309" s="16">
        <v>6.337269960000011E-2</v>
      </c>
      <c r="G309" s="16">
        <v>0</v>
      </c>
      <c r="H309" s="17">
        <v>775.05999999999722</v>
      </c>
      <c r="I309" s="11">
        <v>10203.647599999962</v>
      </c>
      <c r="J309" s="11">
        <v>63372.699600000109</v>
      </c>
    </row>
    <row r="310" spans="1:10" hidden="1" outlineLevel="1">
      <c r="A310" s="12">
        <v>778.06999999999721</v>
      </c>
      <c r="B310" s="13">
        <v>1.0270829699999961E-2</v>
      </c>
      <c r="C310" s="13">
        <v>0</v>
      </c>
      <c r="D310" s="14"/>
      <c r="E310" s="15">
        <v>775.06999999999721</v>
      </c>
      <c r="F310" s="16">
        <v>6.3751938700000108E-2</v>
      </c>
      <c r="G310" s="16">
        <v>0</v>
      </c>
      <c r="H310" s="17">
        <v>775.06999999999721</v>
      </c>
      <c r="I310" s="11">
        <v>10270.829699999962</v>
      </c>
      <c r="J310" s="11">
        <v>63751.938700000108</v>
      </c>
    </row>
    <row r="311" spans="1:10" hidden="1" outlineLevel="1">
      <c r="A311" s="12">
        <v>778.0799999999972</v>
      </c>
      <c r="B311" s="13">
        <v>1.0338011799999961E-2</v>
      </c>
      <c r="C311" s="13">
        <v>0</v>
      </c>
      <c r="D311" s="14"/>
      <c r="E311" s="15">
        <v>775.0799999999972</v>
      </c>
      <c r="F311" s="16">
        <v>6.4131177800000105E-2</v>
      </c>
      <c r="G311" s="16">
        <v>0</v>
      </c>
      <c r="H311" s="17">
        <v>775.0799999999972</v>
      </c>
      <c r="I311" s="11">
        <v>10338.011799999962</v>
      </c>
      <c r="J311" s="11">
        <v>64131.177800000107</v>
      </c>
    </row>
    <row r="312" spans="1:10" hidden="1" outlineLevel="1">
      <c r="A312" s="12">
        <v>778.08999999999719</v>
      </c>
      <c r="B312" s="13">
        <v>1.0405193899999962E-2</v>
      </c>
      <c r="C312" s="13">
        <v>0</v>
      </c>
      <c r="D312" s="14"/>
      <c r="E312" s="15">
        <v>775.08999999999719</v>
      </c>
      <c r="F312" s="16">
        <v>6.4510416900000103E-2</v>
      </c>
      <c r="G312" s="16">
        <v>0</v>
      </c>
      <c r="H312" s="17">
        <v>775.08999999999719</v>
      </c>
      <c r="I312" s="11">
        <v>10405.193899999962</v>
      </c>
      <c r="J312" s="11">
        <v>64510.416900000106</v>
      </c>
    </row>
    <row r="313" spans="1:10" hidden="1" outlineLevel="1">
      <c r="A313" s="18">
        <v>778.09999999999718</v>
      </c>
      <c r="B313" s="13">
        <v>1.0472375999999962E-2</v>
      </c>
      <c r="C313" s="13">
        <v>0</v>
      </c>
      <c r="D313" s="14"/>
      <c r="E313" s="15">
        <v>775.09999999999718</v>
      </c>
      <c r="F313" s="16">
        <v>6.4889656000000101E-2</v>
      </c>
      <c r="G313" s="16">
        <v>0</v>
      </c>
      <c r="H313" s="17">
        <v>775.09999999999718</v>
      </c>
      <c r="I313" s="11">
        <v>10472.375999999962</v>
      </c>
      <c r="J313" s="11">
        <v>64889.656000000105</v>
      </c>
    </row>
    <row r="314" spans="1:10" hidden="1" outlineLevel="1">
      <c r="A314" s="12">
        <v>778.10999999999717</v>
      </c>
      <c r="B314" s="13">
        <v>1.0539558099999962E-2</v>
      </c>
      <c r="C314" s="13">
        <v>0</v>
      </c>
      <c r="D314" s="14"/>
      <c r="E314" s="15">
        <v>775.10999999999717</v>
      </c>
      <c r="F314" s="16">
        <v>6.5268895100000099E-2</v>
      </c>
      <c r="G314" s="16">
        <v>0</v>
      </c>
      <c r="H314" s="17">
        <v>775.10999999999717</v>
      </c>
      <c r="I314" s="11">
        <v>10539.558099999962</v>
      </c>
      <c r="J314" s="11">
        <v>65268.895100000103</v>
      </c>
    </row>
    <row r="315" spans="1:10" hidden="1" outlineLevel="1">
      <c r="A315" s="12">
        <v>778.11999999999716</v>
      </c>
      <c r="B315" s="13">
        <v>1.0606740199999963E-2</v>
      </c>
      <c r="C315" s="13">
        <v>0</v>
      </c>
      <c r="D315" s="14"/>
      <c r="E315" s="15">
        <v>775.11999999999716</v>
      </c>
      <c r="F315" s="16">
        <v>6.5648134200000097E-2</v>
      </c>
      <c r="G315" s="16">
        <v>0</v>
      </c>
      <c r="H315" s="17">
        <v>775.11999999999716</v>
      </c>
      <c r="I315" s="11">
        <v>10606.740199999962</v>
      </c>
      <c r="J315" s="11">
        <v>65648.134200000102</v>
      </c>
    </row>
    <row r="316" spans="1:10" hidden="1" outlineLevel="1">
      <c r="A316" s="12">
        <v>778.12999999999715</v>
      </c>
      <c r="B316" s="13">
        <v>1.0673922299999961E-2</v>
      </c>
      <c r="C316" s="13">
        <v>0</v>
      </c>
      <c r="D316" s="14"/>
      <c r="E316" s="15">
        <v>775.12999999999715</v>
      </c>
      <c r="F316" s="16">
        <v>6.6027373300000108E-2</v>
      </c>
      <c r="G316" s="16">
        <v>0</v>
      </c>
      <c r="H316" s="17">
        <v>775.12999999999715</v>
      </c>
      <c r="I316" s="11">
        <v>10673.922299999962</v>
      </c>
      <c r="J316" s="11">
        <v>66027.373300000108</v>
      </c>
    </row>
    <row r="317" spans="1:10" hidden="1" outlineLevel="1">
      <c r="A317" s="12">
        <v>778.13999999999714</v>
      </c>
      <c r="B317" s="13">
        <v>1.0741104399999962E-2</v>
      </c>
      <c r="C317" s="13">
        <v>0</v>
      </c>
      <c r="D317" s="14"/>
      <c r="E317" s="15">
        <v>775.13999999999714</v>
      </c>
      <c r="F317" s="16">
        <v>6.640661240000012E-2</v>
      </c>
      <c r="G317" s="16">
        <v>0</v>
      </c>
      <c r="H317" s="17">
        <v>775.13999999999714</v>
      </c>
      <c r="I317" s="11">
        <v>10741.104399999962</v>
      </c>
      <c r="J317" s="11">
        <v>66406.612400000115</v>
      </c>
    </row>
    <row r="318" spans="1:10" hidden="1" outlineLevel="1">
      <c r="A318" s="12">
        <v>778.14999999999714</v>
      </c>
      <c r="B318" s="13">
        <v>1.0808286499999962E-2</v>
      </c>
      <c r="C318" s="13">
        <v>0</v>
      </c>
      <c r="D318" s="14"/>
      <c r="E318" s="15">
        <v>775.14999999999714</v>
      </c>
      <c r="F318" s="16">
        <v>6.6785851500000118E-2</v>
      </c>
      <c r="G318" s="16">
        <v>0</v>
      </c>
      <c r="H318" s="17">
        <v>775.14999999999714</v>
      </c>
      <c r="I318" s="11">
        <v>10808.286499999962</v>
      </c>
      <c r="J318" s="11">
        <v>66785.851500000121</v>
      </c>
    </row>
    <row r="319" spans="1:10" hidden="1" outlineLevel="1">
      <c r="A319" s="12">
        <v>778.15999999999713</v>
      </c>
      <c r="B319" s="13">
        <v>1.0875468599999962E-2</v>
      </c>
      <c r="C319" s="13">
        <v>0</v>
      </c>
      <c r="D319" s="14"/>
      <c r="E319" s="15">
        <v>775.15999999999713</v>
      </c>
      <c r="F319" s="16">
        <v>6.716509060000013E-2</v>
      </c>
      <c r="G319" s="16">
        <v>0</v>
      </c>
      <c r="H319" s="17">
        <v>775.15999999999713</v>
      </c>
      <c r="I319" s="11">
        <v>10875.468599999962</v>
      </c>
      <c r="J319" s="11">
        <v>67165.090600000127</v>
      </c>
    </row>
    <row r="320" spans="1:10" hidden="1" outlineLevel="1">
      <c r="A320" s="12">
        <v>778.16999999999712</v>
      </c>
      <c r="B320" s="13">
        <v>1.0942650699999962E-2</v>
      </c>
      <c r="C320" s="13">
        <v>0</v>
      </c>
      <c r="D320" s="14"/>
      <c r="E320" s="15">
        <v>775.16999999999712</v>
      </c>
      <c r="F320" s="16">
        <v>6.7544329700000127E-2</v>
      </c>
      <c r="G320" s="16">
        <v>0</v>
      </c>
      <c r="H320" s="17">
        <v>775.16999999999712</v>
      </c>
      <c r="I320" s="11">
        <v>10942.650699999962</v>
      </c>
      <c r="J320" s="11">
        <v>67544.329700000133</v>
      </c>
    </row>
    <row r="321" spans="1:10" hidden="1" outlineLevel="1">
      <c r="A321" s="12">
        <v>778.17999999999711</v>
      </c>
      <c r="B321" s="13">
        <v>1.1009832799999963E-2</v>
      </c>
      <c r="C321" s="13">
        <v>0</v>
      </c>
      <c r="D321" s="14"/>
      <c r="E321" s="15">
        <v>775.17999999999711</v>
      </c>
      <c r="F321" s="16">
        <v>6.7923568800000139E-2</v>
      </c>
      <c r="G321" s="16">
        <v>0</v>
      </c>
      <c r="H321" s="17">
        <v>775.17999999999711</v>
      </c>
      <c r="I321" s="11">
        <v>11009.832799999962</v>
      </c>
      <c r="J321" s="11">
        <v>67923.568800000139</v>
      </c>
    </row>
    <row r="322" spans="1:10" hidden="1" outlineLevel="1">
      <c r="A322" s="12">
        <v>778.1899999999971</v>
      </c>
      <c r="B322" s="13">
        <v>1.1077014899999961E-2</v>
      </c>
      <c r="C322" s="13">
        <v>0</v>
      </c>
      <c r="D322" s="14"/>
      <c r="E322" s="15">
        <v>775.1899999999971</v>
      </c>
      <c r="F322" s="16">
        <v>6.8302807900000151E-2</v>
      </c>
      <c r="G322" s="16">
        <v>0</v>
      </c>
      <c r="H322" s="17">
        <v>775.1899999999971</v>
      </c>
      <c r="I322" s="11">
        <v>11077.014899999962</v>
      </c>
      <c r="J322" s="11">
        <v>68302.807900000145</v>
      </c>
    </row>
    <row r="323" spans="1:10" hidden="1" outlineLevel="1">
      <c r="A323" s="18">
        <v>778.19999999999709</v>
      </c>
      <c r="B323" s="13">
        <v>1.1144196999999962E-2</v>
      </c>
      <c r="C323" s="13">
        <v>0</v>
      </c>
      <c r="D323" s="14"/>
      <c r="E323" s="15">
        <v>775.19999999999709</v>
      </c>
      <c r="F323" s="16">
        <v>6.8682047000000149E-2</v>
      </c>
      <c r="G323" s="16">
        <v>0</v>
      </c>
      <c r="H323" s="17">
        <v>775.19999999999709</v>
      </c>
      <c r="I323" s="11">
        <v>11144.196999999962</v>
      </c>
      <c r="J323" s="11">
        <v>68682.047000000151</v>
      </c>
    </row>
    <row r="324" spans="1:10" hidden="1" outlineLevel="1">
      <c r="A324" s="12">
        <v>778.20999999999708</v>
      </c>
      <c r="B324" s="13">
        <v>1.1211379099999962E-2</v>
      </c>
      <c r="C324" s="13">
        <v>0</v>
      </c>
      <c r="D324" s="14"/>
      <c r="E324" s="15">
        <v>775.20999999999708</v>
      </c>
      <c r="F324" s="16">
        <v>6.906128610000016E-2</v>
      </c>
      <c r="G324" s="16">
        <v>0</v>
      </c>
      <c r="H324" s="17">
        <v>775.20999999999708</v>
      </c>
      <c r="I324" s="11">
        <v>11211.379099999962</v>
      </c>
      <c r="J324" s="11">
        <v>69061.286100000158</v>
      </c>
    </row>
    <row r="325" spans="1:10" hidden="1" outlineLevel="1">
      <c r="A325" s="12">
        <v>778.21999999999707</v>
      </c>
      <c r="B325" s="13">
        <v>1.1278561199999962E-2</v>
      </c>
      <c r="C325" s="13">
        <v>0</v>
      </c>
      <c r="D325" s="14"/>
      <c r="E325" s="15">
        <v>775.21999999999707</v>
      </c>
      <c r="F325" s="16">
        <v>6.9440525200000158E-2</v>
      </c>
      <c r="G325" s="16">
        <v>0</v>
      </c>
      <c r="H325" s="17">
        <v>775.21999999999707</v>
      </c>
      <c r="I325" s="11">
        <v>11278.561199999962</v>
      </c>
      <c r="J325" s="11">
        <v>69440.525200000164</v>
      </c>
    </row>
    <row r="326" spans="1:10" hidden="1" outlineLevel="1">
      <c r="A326" s="12">
        <v>778.22999999999706</v>
      </c>
      <c r="B326" s="13">
        <v>1.1345743299999963E-2</v>
      </c>
      <c r="C326" s="13">
        <v>0</v>
      </c>
      <c r="D326" s="14"/>
      <c r="E326" s="15">
        <v>775.22999999999706</v>
      </c>
      <c r="F326" s="16">
        <v>6.981976430000017E-2</v>
      </c>
      <c r="G326" s="16">
        <v>0</v>
      </c>
      <c r="H326" s="17">
        <v>775.22999999999706</v>
      </c>
      <c r="I326" s="11">
        <v>11345.743299999962</v>
      </c>
      <c r="J326" s="11">
        <v>69819.76430000017</v>
      </c>
    </row>
    <row r="327" spans="1:10" hidden="1" outlineLevel="1">
      <c r="A327" s="12">
        <v>778.23999999999705</v>
      </c>
      <c r="B327" s="13">
        <v>1.1412925399999961E-2</v>
      </c>
      <c r="C327" s="13">
        <v>0</v>
      </c>
      <c r="D327" s="14"/>
      <c r="E327" s="15">
        <v>775.23999999999705</v>
      </c>
      <c r="F327" s="16">
        <v>7.0199003400000182E-2</v>
      </c>
      <c r="G327" s="16">
        <v>0</v>
      </c>
      <c r="H327" s="17">
        <v>775.23999999999705</v>
      </c>
      <c r="I327" s="11">
        <v>11412.925399999962</v>
      </c>
      <c r="J327" s="11">
        <v>70199.003400000176</v>
      </c>
    </row>
    <row r="328" spans="1:10" hidden="1" outlineLevel="1">
      <c r="A328" s="12">
        <v>778.24999999999704</v>
      </c>
      <c r="B328" s="13">
        <v>1.1480107499999961E-2</v>
      </c>
      <c r="C328" s="13">
        <v>0</v>
      </c>
      <c r="D328" s="14"/>
      <c r="E328" s="15">
        <v>775.24999999999704</v>
      </c>
      <c r="F328" s="16">
        <v>7.057824250000018E-2</v>
      </c>
      <c r="G328" s="16">
        <v>0</v>
      </c>
      <c r="H328" s="17">
        <v>775.24999999999704</v>
      </c>
      <c r="I328" s="11">
        <v>11480.107499999962</v>
      </c>
      <c r="J328" s="11">
        <v>70578.242500000182</v>
      </c>
    </row>
    <row r="329" spans="1:10" hidden="1" outlineLevel="1">
      <c r="A329" s="12">
        <v>778.25999999999704</v>
      </c>
      <c r="B329" s="13">
        <v>1.1547289599999962E-2</v>
      </c>
      <c r="C329" s="13">
        <v>0</v>
      </c>
      <c r="D329" s="14"/>
      <c r="E329" s="15">
        <v>775.25999999999704</v>
      </c>
      <c r="F329" s="16">
        <v>7.0957481600000191E-2</v>
      </c>
      <c r="G329" s="16">
        <v>0</v>
      </c>
      <c r="H329" s="17">
        <v>775.25999999999704</v>
      </c>
      <c r="I329" s="11">
        <v>11547.289599999962</v>
      </c>
      <c r="J329" s="11">
        <v>70957.481600000188</v>
      </c>
    </row>
    <row r="330" spans="1:10" hidden="1" outlineLevel="1">
      <c r="A330" s="12">
        <v>778.26999999999703</v>
      </c>
      <c r="B330" s="13">
        <v>1.1614471699999962E-2</v>
      </c>
      <c r="C330" s="13">
        <v>0</v>
      </c>
      <c r="D330" s="14"/>
      <c r="E330" s="15">
        <v>775.26999999999703</v>
      </c>
      <c r="F330" s="16">
        <v>7.1336720700000189E-2</v>
      </c>
      <c r="G330" s="16">
        <v>0</v>
      </c>
      <c r="H330" s="17">
        <v>775.26999999999703</v>
      </c>
      <c r="I330" s="11">
        <v>11614.471699999962</v>
      </c>
      <c r="J330" s="11">
        <v>71336.720700000194</v>
      </c>
    </row>
    <row r="331" spans="1:10" hidden="1" outlineLevel="1">
      <c r="A331" s="12">
        <v>778.27999999999702</v>
      </c>
      <c r="B331" s="13">
        <v>1.1681653799999962E-2</v>
      </c>
      <c r="C331" s="13">
        <v>0</v>
      </c>
      <c r="D331" s="14"/>
      <c r="E331" s="15">
        <v>775.27999999999702</v>
      </c>
      <c r="F331" s="16">
        <v>7.1715959800000201E-2</v>
      </c>
      <c r="G331" s="16">
        <v>0</v>
      </c>
      <c r="H331" s="17">
        <v>775.27999999999702</v>
      </c>
      <c r="I331" s="11">
        <v>11681.653799999962</v>
      </c>
      <c r="J331" s="11">
        <v>71715.959800000201</v>
      </c>
    </row>
    <row r="332" spans="1:10" hidden="1" outlineLevel="1">
      <c r="A332" s="12">
        <v>778.28999999999701</v>
      </c>
      <c r="B332" s="13">
        <v>1.1748835899999963E-2</v>
      </c>
      <c r="C332" s="13">
        <v>0</v>
      </c>
      <c r="D332" s="14"/>
      <c r="E332" s="15">
        <v>775.28999999999701</v>
      </c>
      <c r="F332" s="16">
        <v>7.2095198900000212E-2</v>
      </c>
      <c r="G332" s="16">
        <v>0</v>
      </c>
      <c r="H332" s="17">
        <v>775.28999999999701</v>
      </c>
      <c r="I332" s="11">
        <v>11748.835899999962</v>
      </c>
      <c r="J332" s="11">
        <v>72095.198900000207</v>
      </c>
    </row>
    <row r="333" spans="1:10" hidden="1" outlineLevel="1">
      <c r="A333" s="18">
        <v>778.299999999997</v>
      </c>
      <c r="B333" s="13">
        <v>1.1816017999999961E-2</v>
      </c>
      <c r="C333" s="13">
        <v>0</v>
      </c>
      <c r="D333" s="14"/>
      <c r="E333" s="15">
        <v>775.299999999997</v>
      </c>
      <c r="F333" s="16">
        <v>7.247443800000021E-2</v>
      </c>
      <c r="G333" s="16">
        <v>0</v>
      </c>
      <c r="H333" s="17">
        <v>775.299999999997</v>
      </c>
      <c r="I333" s="11">
        <v>11816.017999999962</v>
      </c>
      <c r="J333" s="11">
        <v>72474.438000000213</v>
      </c>
    </row>
    <row r="334" spans="1:10" hidden="1" outlineLevel="1">
      <c r="A334" s="12">
        <v>778.30999999999699</v>
      </c>
      <c r="B334" s="13">
        <v>1.1883200099999961E-2</v>
      </c>
      <c r="C334" s="13">
        <v>0</v>
      </c>
      <c r="D334" s="14"/>
      <c r="E334" s="15">
        <v>775.30999999999699</v>
      </c>
      <c r="F334" s="16">
        <v>7.2853677100000222E-2</v>
      </c>
      <c r="G334" s="16">
        <v>0</v>
      </c>
      <c r="H334" s="17">
        <v>775.30999999999699</v>
      </c>
      <c r="I334" s="11">
        <v>11883.200099999962</v>
      </c>
      <c r="J334" s="11">
        <v>72853.677100000219</v>
      </c>
    </row>
    <row r="335" spans="1:10" hidden="1" outlineLevel="1">
      <c r="A335" s="12">
        <v>778.31999999999698</v>
      </c>
      <c r="B335" s="13">
        <v>1.1950382199999962E-2</v>
      </c>
      <c r="C335" s="13">
        <v>0</v>
      </c>
      <c r="D335" s="14"/>
      <c r="E335" s="15">
        <v>775.31999999999698</v>
      </c>
      <c r="F335" s="16">
        <v>7.323291620000022E-2</v>
      </c>
      <c r="G335" s="16">
        <v>0</v>
      </c>
      <c r="H335" s="17">
        <v>775.31999999999698</v>
      </c>
      <c r="I335" s="11">
        <v>11950.382199999962</v>
      </c>
      <c r="J335" s="11">
        <v>73232.916200000225</v>
      </c>
    </row>
    <row r="336" spans="1:10" hidden="1" outlineLevel="1">
      <c r="A336" s="12">
        <v>778.32999999999697</v>
      </c>
      <c r="B336" s="13">
        <v>1.2017564299999962E-2</v>
      </c>
      <c r="C336" s="13">
        <v>0</v>
      </c>
      <c r="D336" s="14"/>
      <c r="E336" s="15">
        <v>775.32999999999697</v>
      </c>
      <c r="F336" s="16">
        <v>7.3612155300000232E-2</v>
      </c>
      <c r="G336" s="16">
        <v>0</v>
      </c>
      <c r="H336" s="17">
        <v>775.32999999999697</v>
      </c>
      <c r="I336" s="11">
        <v>12017.564299999962</v>
      </c>
      <c r="J336" s="11">
        <v>73612.155300000231</v>
      </c>
    </row>
    <row r="337" spans="1:10" hidden="1" outlineLevel="1">
      <c r="A337" s="12">
        <v>778.33999999999696</v>
      </c>
      <c r="B337" s="13">
        <v>1.2084746399999962E-2</v>
      </c>
      <c r="C337" s="13">
        <v>0</v>
      </c>
      <c r="D337" s="14"/>
      <c r="E337" s="15">
        <v>775.33999999999696</v>
      </c>
      <c r="F337" s="16">
        <v>7.3991394400000243E-2</v>
      </c>
      <c r="G337" s="16">
        <v>0</v>
      </c>
      <c r="H337" s="17">
        <v>775.33999999999696</v>
      </c>
      <c r="I337" s="11">
        <v>12084.746399999962</v>
      </c>
      <c r="J337" s="11">
        <v>73991.394400000238</v>
      </c>
    </row>
    <row r="338" spans="1:10" hidden="1" outlineLevel="1">
      <c r="A338" s="12">
        <v>778.34999999999695</v>
      </c>
      <c r="B338" s="13">
        <v>1.2151928499999963E-2</v>
      </c>
      <c r="C338" s="13">
        <v>0</v>
      </c>
      <c r="D338" s="14"/>
      <c r="E338" s="15">
        <v>775.34999999999695</v>
      </c>
      <c r="F338" s="16">
        <v>7.4370633500000241E-2</v>
      </c>
      <c r="G338" s="16">
        <v>0</v>
      </c>
      <c r="H338" s="17">
        <v>775.34999999999695</v>
      </c>
      <c r="I338" s="11">
        <v>12151.928499999962</v>
      </c>
      <c r="J338" s="11">
        <v>74370.633500000244</v>
      </c>
    </row>
    <row r="339" spans="1:10" hidden="1" outlineLevel="1">
      <c r="A339" s="12">
        <v>778.35999999999694</v>
      </c>
      <c r="B339" s="13">
        <v>1.2219110599999961E-2</v>
      </c>
      <c r="C339" s="13">
        <v>0</v>
      </c>
      <c r="D339" s="14"/>
      <c r="E339" s="15">
        <v>775.35999999999694</v>
      </c>
      <c r="F339" s="16">
        <v>7.4749872600000253E-2</v>
      </c>
      <c r="G339" s="16">
        <v>0</v>
      </c>
      <c r="H339" s="17">
        <v>775.35999999999694</v>
      </c>
      <c r="I339" s="11">
        <v>12219.110599999962</v>
      </c>
      <c r="J339" s="11">
        <v>74749.87260000025</v>
      </c>
    </row>
    <row r="340" spans="1:10" hidden="1" outlineLevel="1">
      <c r="A340" s="12">
        <v>778.36999999999694</v>
      </c>
      <c r="B340" s="13">
        <v>1.2286292699999962E-2</v>
      </c>
      <c r="C340" s="13">
        <v>0</v>
      </c>
      <c r="D340" s="14"/>
      <c r="E340" s="15">
        <v>775.36999999999694</v>
      </c>
      <c r="F340" s="16">
        <v>7.5129111700000251E-2</v>
      </c>
      <c r="G340" s="16">
        <v>0</v>
      </c>
      <c r="H340" s="17">
        <v>775.36999999999694</v>
      </c>
      <c r="I340" s="11">
        <v>12286.292699999962</v>
      </c>
      <c r="J340" s="11">
        <v>75129.111700000256</v>
      </c>
    </row>
    <row r="341" spans="1:10" hidden="1" outlineLevel="1">
      <c r="A341" s="12">
        <v>778.37999999999693</v>
      </c>
      <c r="B341" s="13">
        <v>1.2353474799999962E-2</v>
      </c>
      <c r="C341" s="13">
        <v>0</v>
      </c>
      <c r="D341" s="14"/>
      <c r="E341" s="15">
        <v>775.37999999999693</v>
      </c>
      <c r="F341" s="16">
        <v>7.5508350800000262E-2</v>
      </c>
      <c r="G341" s="16">
        <v>0</v>
      </c>
      <c r="H341" s="17">
        <v>775.37999999999693</v>
      </c>
      <c r="I341" s="11">
        <v>12353.474799999962</v>
      </c>
      <c r="J341" s="11">
        <v>75508.350800000262</v>
      </c>
    </row>
    <row r="342" spans="1:10" hidden="1" outlineLevel="1">
      <c r="A342" s="12">
        <v>778.38999999999692</v>
      </c>
      <c r="B342" s="13">
        <v>1.2420656899999962E-2</v>
      </c>
      <c r="C342" s="13">
        <v>0</v>
      </c>
      <c r="D342" s="14"/>
      <c r="E342" s="15">
        <v>775.38999999999692</v>
      </c>
      <c r="F342" s="16">
        <v>7.5887589900000274E-2</v>
      </c>
      <c r="G342" s="16">
        <v>0</v>
      </c>
      <c r="H342" s="17">
        <v>775.38999999999692</v>
      </c>
      <c r="I342" s="11">
        <v>12420.656899999962</v>
      </c>
      <c r="J342" s="11">
        <v>75887.589900000268</v>
      </c>
    </row>
    <row r="343" spans="1:10" hidden="1" outlineLevel="1">
      <c r="A343" s="18">
        <v>778.39999999999691</v>
      </c>
      <c r="B343" s="13">
        <v>1.2487838999999962E-2</v>
      </c>
      <c r="C343" s="13">
        <v>0</v>
      </c>
      <c r="D343" s="14"/>
      <c r="E343" s="15">
        <v>775.39999999999691</v>
      </c>
      <c r="F343" s="16">
        <v>7.6266829000000272E-2</v>
      </c>
      <c r="G343" s="16">
        <v>0</v>
      </c>
      <c r="H343" s="17">
        <v>775.39999999999691</v>
      </c>
      <c r="I343" s="11">
        <v>12487.838999999962</v>
      </c>
      <c r="J343" s="11">
        <v>76266.829000000274</v>
      </c>
    </row>
    <row r="344" spans="1:10" hidden="1" outlineLevel="1">
      <c r="A344" s="12">
        <v>778.4099999999969</v>
      </c>
      <c r="B344" s="13">
        <v>1.2555021099999961E-2</v>
      </c>
      <c r="C344" s="13">
        <v>0</v>
      </c>
      <c r="D344" s="14"/>
      <c r="E344" s="15">
        <v>775.4099999999969</v>
      </c>
      <c r="F344" s="16">
        <v>7.6646068100000284E-2</v>
      </c>
      <c r="G344" s="16">
        <v>0</v>
      </c>
      <c r="H344" s="17">
        <v>775.4099999999969</v>
      </c>
      <c r="I344" s="11">
        <v>12555.021099999962</v>
      </c>
      <c r="J344" s="11">
        <v>76646.068100000281</v>
      </c>
    </row>
    <row r="345" spans="1:10" hidden="1" outlineLevel="1">
      <c r="A345" s="12">
        <v>778.41999999999689</v>
      </c>
      <c r="B345" s="13">
        <v>1.2622203199999961E-2</v>
      </c>
      <c r="C345" s="13">
        <v>0</v>
      </c>
      <c r="D345" s="14"/>
      <c r="E345" s="15">
        <v>775.41999999999689</v>
      </c>
      <c r="F345" s="16">
        <v>7.7025307200000281E-2</v>
      </c>
      <c r="G345" s="16">
        <v>0</v>
      </c>
      <c r="H345" s="17">
        <v>775.41999999999689</v>
      </c>
      <c r="I345" s="11">
        <v>12622.203199999962</v>
      </c>
      <c r="J345" s="11">
        <v>77025.307200000287</v>
      </c>
    </row>
    <row r="346" spans="1:10" hidden="1" outlineLevel="1">
      <c r="A346" s="12">
        <v>778.42999999999688</v>
      </c>
      <c r="B346" s="13">
        <v>1.2689385299999962E-2</v>
      </c>
      <c r="C346" s="13">
        <v>0</v>
      </c>
      <c r="D346" s="14"/>
      <c r="E346" s="15">
        <v>775.42999999999688</v>
      </c>
      <c r="F346" s="16">
        <v>7.7404546300000293E-2</v>
      </c>
      <c r="G346" s="16">
        <v>0</v>
      </c>
      <c r="H346" s="17">
        <v>775.42999999999688</v>
      </c>
      <c r="I346" s="11">
        <v>12689.385299999962</v>
      </c>
      <c r="J346" s="11">
        <v>77404.546300000293</v>
      </c>
    </row>
    <row r="347" spans="1:10" hidden="1" outlineLevel="1">
      <c r="A347" s="12">
        <v>778.43999999999687</v>
      </c>
      <c r="B347" s="13">
        <v>1.2756567399999962E-2</v>
      </c>
      <c r="C347" s="13">
        <v>0</v>
      </c>
      <c r="D347" s="14"/>
      <c r="E347" s="15">
        <v>775.43999999999687</v>
      </c>
      <c r="F347" s="16">
        <v>7.7783785400000305E-2</v>
      </c>
      <c r="G347" s="16">
        <v>0</v>
      </c>
      <c r="H347" s="17">
        <v>775.43999999999687</v>
      </c>
      <c r="I347" s="11">
        <v>12756.567399999962</v>
      </c>
      <c r="J347" s="11">
        <v>77783.785400000299</v>
      </c>
    </row>
    <row r="348" spans="1:10" hidden="1" outlineLevel="1">
      <c r="A348" s="12">
        <v>778.44999999999686</v>
      </c>
      <c r="B348" s="13">
        <v>1.2823749499999962E-2</v>
      </c>
      <c r="C348" s="13">
        <v>0</v>
      </c>
      <c r="D348" s="14"/>
      <c r="E348" s="15">
        <v>775.44999999999686</v>
      </c>
      <c r="F348" s="16">
        <v>7.8163024500000303E-2</v>
      </c>
      <c r="G348" s="16">
        <v>0</v>
      </c>
      <c r="H348" s="17">
        <v>775.44999999999686</v>
      </c>
      <c r="I348" s="11">
        <v>12823.749499999962</v>
      </c>
      <c r="J348" s="11">
        <v>78163.024500000305</v>
      </c>
    </row>
    <row r="349" spans="1:10" hidden="1" outlineLevel="1">
      <c r="A349" s="12">
        <v>778.45999999999685</v>
      </c>
      <c r="B349" s="13">
        <v>1.2890931599999962E-2</v>
      </c>
      <c r="C349" s="13">
        <v>0</v>
      </c>
      <c r="D349" s="14"/>
      <c r="E349" s="15">
        <v>775.45999999999685</v>
      </c>
      <c r="F349" s="16">
        <v>7.8542263600000314E-2</v>
      </c>
      <c r="G349" s="16">
        <v>0</v>
      </c>
      <c r="H349" s="17">
        <v>775.45999999999685</v>
      </c>
      <c r="I349" s="11">
        <v>12890.931599999962</v>
      </c>
      <c r="J349" s="11">
        <v>78542.263600000311</v>
      </c>
    </row>
    <row r="350" spans="1:10" hidden="1" outlineLevel="1">
      <c r="A350" s="12">
        <v>778.46999999999684</v>
      </c>
      <c r="B350" s="13">
        <v>1.2958113699999961E-2</v>
      </c>
      <c r="C350" s="13">
        <v>0</v>
      </c>
      <c r="D350" s="14"/>
      <c r="E350" s="15">
        <v>775.46999999999684</v>
      </c>
      <c r="F350" s="16">
        <v>7.8921502700000312E-2</v>
      </c>
      <c r="G350" s="16">
        <v>0</v>
      </c>
      <c r="H350" s="17">
        <v>775.46999999999684</v>
      </c>
      <c r="I350" s="11">
        <v>12958.113699999962</v>
      </c>
      <c r="J350" s="11">
        <v>78921.502700000317</v>
      </c>
    </row>
    <row r="351" spans="1:10" hidden="1" outlineLevel="1">
      <c r="A351" s="12">
        <v>778.47999999999683</v>
      </c>
      <c r="B351" s="13">
        <v>1.3025295799999961E-2</v>
      </c>
      <c r="C351" s="13">
        <v>0</v>
      </c>
      <c r="D351" s="14"/>
      <c r="E351" s="15">
        <v>775.47999999999683</v>
      </c>
      <c r="F351" s="16">
        <v>7.9300741800000324E-2</v>
      </c>
      <c r="G351" s="16">
        <v>0</v>
      </c>
      <c r="H351" s="17">
        <v>775.47999999999683</v>
      </c>
      <c r="I351" s="11">
        <v>13025.295799999962</v>
      </c>
      <c r="J351" s="11">
        <v>79300.741800000324</v>
      </c>
    </row>
    <row r="352" spans="1:10" hidden="1" outlineLevel="1">
      <c r="A352" s="12">
        <v>778.48999999999683</v>
      </c>
      <c r="B352" s="13">
        <v>1.3092477899999962E-2</v>
      </c>
      <c r="C352" s="13">
        <v>0</v>
      </c>
      <c r="D352" s="14"/>
      <c r="E352" s="15">
        <v>775.48999999999683</v>
      </c>
      <c r="F352" s="16">
        <v>7.9679980900000336E-2</v>
      </c>
      <c r="G352" s="16">
        <v>0</v>
      </c>
      <c r="H352" s="17">
        <v>775.48999999999683</v>
      </c>
      <c r="I352" s="11">
        <v>13092.477899999962</v>
      </c>
      <c r="J352" s="11">
        <v>79679.98090000033</v>
      </c>
    </row>
    <row r="353" spans="1:10" hidden="1" outlineLevel="1">
      <c r="A353" s="18">
        <v>778.49999999999682</v>
      </c>
      <c r="B353" s="13">
        <v>1.3159659999999962E-2</v>
      </c>
      <c r="C353" s="13">
        <v>0</v>
      </c>
      <c r="D353" s="14"/>
      <c r="E353" s="15">
        <v>775.49999999999682</v>
      </c>
      <c r="F353" s="16">
        <v>8.0059220000000333E-2</v>
      </c>
      <c r="G353" s="16">
        <v>0</v>
      </c>
      <c r="H353" s="17">
        <v>775.49999999999682</v>
      </c>
      <c r="I353" s="11">
        <v>13159.659999999962</v>
      </c>
      <c r="J353" s="11">
        <v>80059.220000000336</v>
      </c>
    </row>
    <row r="354" spans="1:10" hidden="1" outlineLevel="1">
      <c r="A354" s="12">
        <v>778.50999999999681</v>
      </c>
      <c r="B354" s="13">
        <v>1.3226842099999962E-2</v>
      </c>
      <c r="C354" s="13">
        <v>0</v>
      </c>
      <c r="D354" s="14"/>
      <c r="E354" s="15">
        <v>775.50999999999681</v>
      </c>
      <c r="F354" s="16">
        <v>8.0438459100000345E-2</v>
      </c>
      <c r="G354" s="16">
        <v>0</v>
      </c>
      <c r="H354" s="17">
        <v>775.50999999999681</v>
      </c>
      <c r="I354" s="11">
        <v>13226.842099999962</v>
      </c>
      <c r="J354" s="11">
        <v>80438.459100000342</v>
      </c>
    </row>
    <row r="355" spans="1:10" hidden="1" outlineLevel="1">
      <c r="A355" s="12">
        <v>778.5199999999968</v>
      </c>
      <c r="B355" s="13">
        <v>1.3294024199999961E-2</v>
      </c>
      <c r="C355" s="13">
        <v>0</v>
      </c>
      <c r="D355" s="14"/>
      <c r="E355" s="15">
        <v>775.5199999999968</v>
      </c>
      <c r="F355" s="16">
        <v>8.0817698200000343E-2</v>
      </c>
      <c r="G355" s="16">
        <v>0</v>
      </c>
      <c r="H355" s="17">
        <v>775.5199999999968</v>
      </c>
      <c r="I355" s="11">
        <v>13294.024199999962</v>
      </c>
      <c r="J355" s="11">
        <v>80817.698200000348</v>
      </c>
    </row>
    <row r="356" spans="1:10" hidden="1" outlineLevel="1">
      <c r="A356" s="12">
        <v>778.52999999999679</v>
      </c>
      <c r="B356" s="13">
        <v>1.3361206299999961E-2</v>
      </c>
      <c r="C356" s="13">
        <v>0</v>
      </c>
      <c r="D356" s="14"/>
      <c r="E356" s="15">
        <v>775.52999999999679</v>
      </c>
      <c r="F356" s="16">
        <v>8.1196937300000355E-2</v>
      </c>
      <c r="G356" s="16">
        <v>0</v>
      </c>
      <c r="H356" s="17">
        <v>775.52999999999679</v>
      </c>
      <c r="I356" s="11">
        <v>13361.206299999962</v>
      </c>
      <c r="J356" s="11">
        <v>81196.937300000354</v>
      </c>
    </row>
    <row r="357" spans="1:10" hidden="1" outlineLevel="1">
      <c r="A357" s="12">
        <v>778.53999999999678</v>
      </c>
      <c r="B357" s="13">
        <v>1.3428388399999961E-2</v>
      </c>
      <c r="C357" s="13">
        <v>0</v>
      </c>
      <c r="D357" s="14"/>
      <c r="E357" s="15">
        <v>775.53999999999678</v>
      </c>
      <c r="F357" s="16">
        <v>8.1576176400000366E-2</v>
      </c>
      <c r="G357" s="16">
        <v>0</v>
      </c>
      <c r="H357" s="17">
        <v>775.53999999999678</v>
      </c>
      <c r="I357" s="11">
        <v>13428.388399999962</v>
      </c>
      <c r="J357" s="11">
        <v>81576.17640000036</v>
      </c>
    </row>
    <row r="358" spans="1:10" hidden="1" outlineLevel="1">
      <c r="A358" s="12">
        <v>778.54999999999677</v>
      </c>
      <c r="B358" s="13">
        <v>1.3495570499999962E-2</v>
      </c>
      <c r="C358" s="13">
        <v>0</v>
      </c>
      <c r="D358" s="14"/>
      <c r="E358" s="15">
        <v>775.54999999999677</v>
      </c>
      <c r="F358" s="16">
        <v>8.1955415500000364E-2</v>
      </c>
      <c r="G358" s="16">
        <v>0</v>
      </c>
      <c r="H358" s="17">
        <v>775.54999999999677</v>
      </c>
      <c r="I358" s="11">
        <v>13495.570499999962</v>
      </c>
      <c r="J358" s="11">
        <v>81955.415500000367</v>
      </c>
    </row>
    <row r="359" spans="1:10" hidden="1" outlineLevel="1">
      <c r="A359" s="12">
        <v>778.55999999999676</v>
      </c>
      <c r="B359" s="13">
        <v>1.3562752599999962E-2</v>
      </c>
      <c r="C359" s="13">
        <v>0</v>
      </c>
      <c r="D359" s="14"/>
      <c r="E359" s="15">
        <v>775.55999999999676</v>
      </c>
      <c r="F359" s="16">
        <v>8.2334654600000376E-2</v>
      </c>
      <c r="G359" s="16">
        <v>0</v>
      </c>
      <c r="H359" s="17">
        <v>775.55999999999676</v>
      </c>
      <c r="I359" s="11">
        <v>13562.752599999962</v>
      </c>
      <c r="J359" s="11">
        <v>82334.654600000373</v>
      </c>
    </row>
    <row r="360" spans="1:10" hidden="1" outlineLevel="1">
      <c r="A360" s="12">
        <v>778.56999999999675</v>
      </c>
      <c r="B360" s="13">
        <v>1.3629934699999962E-2</v>
      </c>
      <c r="C360" s="13">
        <v>0</v>
      </c>
      <c r="D360" s="14"/>
      <c r="E360" s="15">
        <v>775.56999999999675</v>
      </c>
      <c r="F360" s="16">
        <v>8.2713893700000374E-2</v>
      </c>
      <c r="G360" s="16">
        <v>0</v>
      </c>
      <c r="H360" s="17">
        <v>775.56999999999675</v>
      </c>
      <c r="I360" s="11">
        <v>13629.934699999962</v>
      </c>
      <c r="J360" s="11">
        <v>82713.893700000379</v>
      </c>
    </row>
    <row r="361" spans="1:10" hidden="1" outlineLevel="1">
      <c r="A361" s="12">
        <v>778.57999999999674</v>
      </c>
      <c r="B361" s="13">
        <v>1.3697116799999961E-2</v>
      </c>
      <c r="C361" s="13">
        <v>0</v>
      </c>
      <c r="D361" s="14"/>
      <c r="E361" s="15">
        <v>775.57999999999674</v>
      </c>
      <c r="F361" s="16">
        <v>8.3093132800000385E-2</v>
      </c>
      <c r="G361" s="16">
        <v>0</v>
      </c>
      <c r="H361" s="17">
        <v>775.57999999999674</v>
      </c>
      <c r="I361" s="11">
        <v>13697.116799999962</v>
      </c>
      <c r="J361" s="11">
        <v>83093.132800000385</v>
      </c>
    </row>
    <row r="362" spans="1:10" hidden="1" outlineLevel="1">
      <c r="A362" s="12">
        <v>778.58999999999673</v>
      </c>
      <c r="B362" s="13">
        <v>1.3764298899999961E-2</v>
      </c>
      <c r="C362" s="13">
        <v>0</v>
      </c>
      <c r="D362" s="14"/>
      <c r="E362" s="15">
        <v>775.58999999999673</v>
      </c>
      <c r="F362" s="16">
        <v>8.3472371900000397E-2</v>
      </c>
      <c r="G362" s="16">
        <v>0</v>
      </c>
      <c r="H362" s="17">
        <v>775.58999999999673</v>
      </c>
      <c r="I362" s="11">
        <v>13764.298899999962</v>
      </c>
      <c r="J362" s="11">
        <v>83472.371900000391</v>
      </c>
    </row>
    <row r="363" spans="1:10" hidden="1" outlineLevel="1">
      <c r="A363" s="18">
        <v>778.59999999999673</v>
      </c>
      <c r="B363" s="13">
        <v>1.3831480999999961E-2</v>
      </c>
      <c r="C363" s="13">
        <v>0</v>
      </c>
      <c r="D363" s="14"/>
      <c r="E363" s="15">
        <v>775.59999999999673</v>
      </c>
      <c r="F363" s="16">
        <v>8.3851611000000395E-2</v>
      </c>
      <c r="G363" s="16">
        <v>0</v>
      </c>
      <c r="H363" s="17">
        <v>775.59999999999673</v>
      </c>
      <c r="I363" s="11">
        <v>13831.480999999962</v>
      </c>
      <c r="J363" s="11">
        <v>83851.611000000397</v>
      </c>
    </row>
    <row r="364" spans="1:10" hidden="1" outlineLevel="1">
      <c r="A364" s="12">
        <v>778.60999999999672</v>
      </c>
      <c r="B364" s="13">
        <v>1.3898663099999962E-2</v>
      </c>
      <c r="C364" s="13">
        <v>0</v>
      </c>
      <c r="D364" s="14"/>
      <c r="E364" s="15">
        <v>775.60999999999672</v>
      </c>
      <c r="F364" s="16">
        <v>8.4230850100000407E-2</v>
      </c>
      <c r="G364" s="16">
        <v>0</v>
      </c>
      <c r="H364" s="17">
        <v>775.60999999999672</v>
      </c>
      <c r="I364" s="11">
        <v>13898.663099999962</v>
      </c>
      <c r="J364" s="11">
        <v>84230.850100000403</v>
      </c>
    </row>
    <row r="365" spans="1:10" hidden="1" outlineLevel="1">
      <c r="A365" s="12">
        <v>778.61999999999671</v>
      </c>
      <c r="B365" s="13">
        <v>1.3965845199999962E-2</v>
      </c>
      <c r="C365" s="13">
        <v>0</v>
      </c>
      <c r="D365" s="14"/>
      <c r="E365" s="15">
        <v>775.61999999999671</v>
      </c>
      <c r="F365" s="16">
        <v>8.4610089200000405E-2</v>
      </c>
      <c r="G365" s="16">
        <v>0</v>
      </c>
      <c r="H365" s="17">
        <v>775.61999999999671</v>
      </c>
      <c r="I365" s="11">
        <v>13965.845199999962</v>
      </c>
      <c r="J365" s="11">
        <v>84610.08920000041</v>
      </c>
    </row>
    <row r="366" spans="1:10" hidden="1" outlineLevel="1">
      <c r="A366" s="12">
        <v>778.6299999999967</v>
      </c>
      <c r="B366" s="13">
        <v>1.4033027299999962E-2</v>
      </c>
      <c r="C366" s="13">
        <v>0</v>
      </c>
      <c r="D366" s="14"/>
      <c r="E366" s="15">
        <v>775.6299999999967</v>
      </c>
      <c r="F366" s="16">
        <v>8.4989328300000416E-2</v>
      </c>
      <c r="G366" s="16">
        <v>0</v>
      </c>
      <c r="H366" s="17">
        <v>775.6299999999967</v>
      </c>
      <c r="I366" s="11">
        <v>14033.027299999962</v>
      </c>
      <c r="J366" s="11">
        <v>84989.328300000416</v>
      </c>
    </row>
    <row r="367" spans="1:10" hidden="1" outlineLevel="1">
      <c r="A367" s="12">
        <v>778.63999999999669</v>
      </c>
      <c r="B367" s="13">
        <v>1.4100209399999961E-2</v>
      </c>
      <c r="C367" s="13">
        <v>0</v>
      </c>
      <c r="D367" s="14"/>
      <c r="E367" s="15">
        <v>775.63999999999669</v>
      </c>
      <c r="F367" s="16">
        <v>8.5368567400000428E-2</v>
      </c>
      <c r="G367" s="16">
        <v>0</v>
      </c>
      <c r="H367" s="17">
        <v>775.63999999999669</v>
      </c>
      <c r="I367" s="11">
        <v>14100.209399999962</v>
      </c>
      <c r="J367" s="11">
        <v>85368.567400000422</v>
      </c>
    </row>
    <row r="368" spans="1:10" hidden="1" outlineLevel="1">
      <c r="A368" s="12">
        <v>778.64999999999668</v>
      </c>
      <c r="B368" s="13">
        <v>1.4167391499999961E-2</v>
      </c>
      <c r="C368" s="13">
        <v>0</v>
      </c>
      <c r="D368" s="14"/>
      <c r="E368" s="15">
        <v>775.64999999999668</v>
      </c>
      <c r="F368" s="16">
        <v>8.5747806500000426E-2</v>
      </c>
      <c r="G368" s="16">
        <v>0</v>
      </c>
      <c r="H368" s="17">
        <v>775.64999999999668</v>
      </c>
      <c r="I368" s="11">
        <v>14167.391499999962</v>
      </c>
      <c r="J368" s="11">
        <v>85747.806500000428</v>
      </c>
    </row>
    <row r="369" spans="1:10" hidden="1" outlineLevel="1">
      <c r="A369" s="12">
        <v>778.65999999999667</v>
      </c>
      <c r="B369" s="13">
        <v>1.4234573599999962E-2</v>
      </c>
      <c r="C369" s="13">
        <v>0</v>
      </c>
      <c r="D369" s="14"/>
      <c r="E369" s="15">
        <v>775.65999999999667</v>
      </c>
      <c r="F369" s="16">
        <v>8.6127045600000438E-2</v>
      </c>
      <c r="G369" s="16">
        <v>0</v>
      </c>
      <c r="H369" s="17">
        <v>775.65999999999667</v>
      </c>
      <c r="I369" s="11">
        <v>14234.573599999962</v>
      </c>
      <c r="J369" s="11">
        <v>86127.045600000434</v>
      </c>
    </row>
    <row r="370" spans="1:10" hidden="1" outlineLevel="1">
      <c r="A370" s="12">
        <v>778.66999999999666</v>
      </c>
      <c r="B370" s="13">
        <v>1.4301755699999962E-2</v>
      </c>
      <c r="C370" s="13">
        <v>0</v>
      </c>
      <c r="D370" s="14"/>
      <c r="E370" s="15">
        <v>775.66999999999666</v>
      </c>
      <c r="F370" s="16">
        <v>8.6506284700000435E-2</v>
      </c>
      <c r="G370" s="16">
        <v>0</v>
      </c>
      <c r="H370" s="17">
        <v>775.66999999999666</v>
      </c>
      <c r="I370" s="11">
        <v>14301.755699999962</v>
      </c>
      <c r="J370" s="11">
        <v>86506.28470000044</v>
      </c>
    </row>
    <row r="371" spans="1:10" hidden="1" outlineLevel="1">
      <c r="A371" s="12">
        <v>778.67999999999665</v>
      </c>
      <c r="B371" s="13">
        <v>1.4368937799999962E-2</v>
      </c>
      <c r="C371" s="13">
        <v>0</v>
      </c>
      <c r="D371" s="14"/>
      <c r="E371" s="15">
        <v>775.67999999999665</v>
      </c>
      <c r="F371" s="16">
        <v>8.6885523800000447E-2</v>
      </c>
      <c r="G371" s="16">
        <v>0</v>
      </c>
      <c r="H371" s="17">
        <v>775.67999999999665</v>
      </c>
      <c r="I371" s="11">
        <v>14368.937799999961</v>
      </c>
      <c r="J371" s="11">
        <v>86885.523800000446</v>
      </c>
    </row>
    <row r="372" spans="1:10" hidden="1" outlineLevel="1">
      <c r="A372" s="12">
        <v>778.68999999999664</v>
      </c>
      <c r="B372" s="13">
        <v>1.4436119899999961E-2</v>
      </c>
      <c r="C372" s="13">
        <v>0</v>
      </c>
      <c r="D372" s="14"/>
      <c r="E372" s="15">
        <v>775.68999999999664</v>
      </c>
      <c r="F372" s="16">
        <v>8.7264762900000459E-2</v>
      </c>
      <c r="G372" s="16">
        <v>0</v>
      </c>
      <c r="H372" s="17">
        <v>775.68999999999664</v>
      </c>
      <c r="I372" s="11">
        <v>14436.119899999961</v>
      </c>
      <c r="J372" s="11">
        <v>87264.762900000453</v>
      </c>
    </row>
    <row r="373" spans="1:10" hidden="1" outlineLevel="1">
      <c r="A373" s="18">
        <v>778.69999999999663</v>
      </c>
      <c r="B373" s="13">
        <v>1.4503301999999961E-2</v>
      </c>
      <c r="C373" s="13">
        <v>0</v>
      </c>
      <c r="D373" s="14"/>
      <c r="E373" s="15">
        <v>775.69999999999663</v>
      </c>
      <c r="F373" s="16">
        <v>8.7644002000000457E-2</v>
      </c>
      <c r="G373" s="16">
        <v>0</v>
      </c>
      <c r="H373" s="17">
        <v>775.69999999999663</v>
      </c>
      <c r="I373" s="11">
        <v>14503.301999999961</v>
      </c>
      <c r="J373" s="11">
        <v>87644.002000000459</v>
      </c>
    </row>
    <row r="374" spans="1:10" hidden="1" outlineLevel="1">
      <c r="A374" s="12">
        <v>778.70999999999663</v>
      </c>
      <c r="B374" s="13">
        <v>1.4570484099999961E-2</v>
      </c>
      <c r="C374" s="13">
        <v>0</v>
      </c>
      <c r="D374" s="14"/>
      <c r="E374" s="15">
        <v>775.70999999999663</v>
      </c>
      <c r="F374" s="16">
        <v>8.8023241100000468E-2</v>
      </c>
      <c r="G374" s="16">
        <v>0</v>
      </c>
      <c r="H374" s="17">
        <v>775.70999999999663</v>
      </c>
      <c r="I374" s="11">
        <v>14570.484099999961</v>
      </c>
      <c r="J374" s="11">
        <v>88023.241100000465</v>
      </c>
    </row>
    <row r="375" spans="1:10" hidden="1" outlineLevel="1">
      <c r="A375" s="12">
        <v>778.71999999999662</v>
      </c>
      <c r="B375" s="13">
        <v>1.4637666199999962E-2</v>
      </c>
      <c r="C375" s="13">
        <v>0</v>
      </c>
      <c r="D375" s="14"/>
      <c r="E375" s="15">
        <v>775.71999999999662</v>
      </c>
      <c r="F375" s="16">
        <v>8.8402480200000466E-2</v>
      </c>
      <c r="G375" s="16">
        <v>0</v>
      </c>
      <c r="H375" s="17">
        <v>775.71999999999662</v>
      </c>
      <c r="I375" s="11">
        <v>14637.666199999961</v>
      </c>
      <c r="J375" s="11">
        <v>88402.480200000471</v>
      </c>
    </row>
    <row r="376" spans="1:10" hidden="1" outlineLevel="1">
      <c r="A376" s="12">
        <v>778.72999999999661</v>
      </c>
      <c r="B376" s="13">
        <v>1.4704848299999962E-2</v>
      </c>
      <c r="C376" s="13">
        <v>0</v>
      </c>
      <c r="D376" s="14"/>
      <c r="E376" s="15">
        <v>775.72999999999661</v>
      </c>
      <c r="F376" s="16">
        <v>8.8781719300000478E-2</v>
      </c>
      <c r="G376" s="16">
        <v>0</v>
      </c>
      <c r="H376" s="17">
        <v>775.72999999999661</v>
      </c>
      <c r="I376" s="11">
        <v>14704.848299999961</v>
      </c>
      <c r="J376" s="11">
        <v>88781.719300000477</v>
      </c>
    </row>
    <row r="377" spans="1:10" hidden="1" outlineLevel="1">
      <c r="A377" s="12">
        <v>778.7399999999966</v>
      </c>
      <c r="B377" s="13">
        <v>1.4772030399999962E-2</v>
      </c>
      <c r="C377" s="13">
        <v>0</v>
      </c>
      <c r="D377" s="14"/>
      <c r="E377" s="15">
        <v>775.7399999999966</v>
      </c>
      <c r="F377" s="16">
        <v>8.916095840000049E-2</v>
      </c>
      <c r="G377" s="16">
        <v>0</v>
      </c>
      <c r="H377" s="17">
        <v>775.7399999999966</v>
      </c>
      <c r="I377" s="11">
        <v>14772.030399999961</v>
      </c>
      <c r="J377" s="11">
        <v>89160.958400000483</v>
      </c>
    </row>
    <row r="378" spans="1:10" hidden="1" outlineLevel="1">
      <c r="A378" s="12">
        <v>778.74999999999659</v>
      </c>
      <c r="B378" s="13">
        <v>1.4839212499999961E-2</v>
      </c>
      <c r="C378" s="13">
        <v>0</v>
      </c>
      <c r="D378" s="14"/>
      <c r="E378" s="15">
        <v>775.74999999999659</v>
      </c>
      <c r="F378" s="16">
        <v>8.9540197500000487E-2</v>
      </c>
      <c r="G378" s="16">
        <v>0</v>
      </c>
      <c r="H378" s="17">
        <v>775.74999999999659</v>
      </c>
      <c r="I378" s="11">
        <v>14839.212499999961</v>
      </c>
      <c r="J378" s="11">
        <v>89540.19750000049</v>
      </c>
    </row>
    <row r="379" spans="1:10" hidden="1" outlineLevel="1">
      <c r="A379" s="12">
        <v>778.75999999999658</v>
      </c>
      <c r="B379" s="13">
        <v>1.4906394599999961E-2</v>
      </c>
      <c r="C379" s="13">
        <v>0</v>
      </c>
      <c r="D379" s="14"/>
      <c r="E379" s="15">
        <v>775.75999999999658</v>
      </c>
      <c r="F379" s="16">
        <v>8.9919436600000499E-2</v>
      </c>
      <c r="G379" s="16">
        <v>0</v>
      </c>
      <c r="H379" s="17">
        <v>775.75999999999658</v>
      </c>
      <c r="I379" s="11">
        <v>14906.394599999961</v>
      </c>
      <c r="J379" s="11">
        <v>89919.436600000496</v>
      </c>
    </row>
    <row r="380" spans="1:10" hidden="1" outlineLevel="1">
      <c r="A380" s="12">
        <v>778.76999999999657</v>
      </c>
      <c r="B380" s="13">
        <v>1.4973576699999961E-2</v>
      </c>
      <c r="C380" s="13">
        <v>0</v>
      </c>
      <c r="D380" s="14"/>
      <c r="E380" s="15">
        <v>775.76999999999657</v>
      </c>
      <c r="F380" s="16">
        <v>9.0298675700000497E-2</v>
      </c>
      <c r="G380" s="16">
        <v>0</v>
      </c>
      <c r="H380" s="17">
        <v>775.76999999999657</v>
      </c>
      <c r="I380" s="11">
        <v>14973.576699999961</v>
      </c>
      <c r="J380" s="11">
        <v>90298.675700000502</v>
      </c>
    </row>
    <row r="381" spans="1:10" hidden="1" outlineLevel="1">
      <c r="A381" s="12">
        <v>778.77999999999656</v>
      </c>
      <c r="B381" s="13">
        <v>1.5040758799999962E-2</v>
      </c>
      <c r="C381" s="13">
        <v>0</v>
      </c>
      <c r="D381" s="14"/>
      <c r="E381" s="15">
        <v>775.77999999999656</v>
      </c>
      <c r="F381" s="16">
        <v>9.0677914800000509E-2</v>
      </c>
      <c r="G381" s="16">
        <v>0</v>
      </c>
      <c r="H381" s="17">
        <v>775.77999999999656</v>
      </c>
      <c r="I381" s="11">
        <v>15040.758799999961</v>
      </c>
      <c r="J381" s="11">
        <v>90677.914800000508</v>
      </c>
    </row>
    <row r="382" spans="1:10" hidden="1" outlineLevel="1">
      <c r="A382" s="12">
        <v>778.78999999999655</v>
      </c>
      <c r="B382" s="13">
        <v>1.5107940899999962E-2</v>
      </c>
      <c r="C382" s="13">
        <v>0</v>
      </c>
      <c r="D382" s="14"/>
      <c r="E382" s="15">
        <v>775.78999999999655</v>
      </c>
      <c r="F382" s="16">
        <v>9.105715390000052E-2</v>
      </c>
      <c r="G382" s="16">
        <v>0</v>
      </c>
      <c r="H382" s="17">
        <v>775.78999999999655</v>
      </c>
      <c r="I382" s="11">
        <v>15107.940899999961</v>
      </c>
      <c r="J382" s="11">
        <v>91057.153900000514</v>
      </c>
    </row>
    <row r="383" spans="1:10" hidden="1" outlineLevel="1">
      <c r="A383" s="18">
        <v>778.79999999999654</v>
      </c>
      <c r="B383" s="13">
        <v>1.5175122999999961E-2</v>
      </c>
      <c r="C383" s="13">
        <v>0</v>
      </c>
      <c r="D383" s="14"/>
      <c r="E383" s="15">
        <v>775.79999999999654</v>
      </c>
      <c r="F383" s="16">
        <v>9.1436393000000518E-2</v>
      </c>
      <c r="G383" s="16">
        <v>0</v>
      </c>
      <c r="H383" s="17">
        <v>775.79999999999654</v>
      </c>
      <c r="I383" s="11">
        <v>15175.122999999961</v>
      </c>
      <c r="J383" s="11">
        <v>91436.39300000052</v>
      </c>
    </row>
    <row r="384" spans="1:10" hidden="1" outlineLevel="1">
      <c r="A384" s="12">
        <v>778.80999999999653</v>
      </c>
      <c r="B384" s="13">
        <v>1.5242305099999961E-2</v>
      </c>
      <c r="C384" s="13">
        <v>0</v>
      </c>
      <c r="D384" s="14"/>
      <c r="E384" s="15">
        <v>775.80999999999653</v>
      </c>
      <c r="F384" s="16">
        <v>9.181563210000053E-2</v>
      </c>
      <c r="G384" s="16">
        <v>0</v>
      </c>
      <c r="H384" s="17">
        <v>775.80999999999653</v>
      </c>
      <c r="I384" s="11">
        <v>15242.305099999961</v>
      </c>
      <c r="J384" s="11">
        <v>91815.632100000526</v>
      </c>
    </row>
    <row r="385" spans="1:10" hidden="1" outlineLevel="1">
      <c r="A385" s="12">
        <v>778.81999999999653</v>
      </c>
      <c r="B385" s="13">
        <v>1.5309487199999961E-2</v>
      </c>
      <c r="C385" s="13">
        <v>0</v>
      </c>
      <c r="D385" s="14"/>
      <c r="E385" s="15">
        <v>775.81999999999653</v>
      </c>
      <c r="F385" s="16">
        <v>9.2194871200000528E-2</v>
      </c>
      <c r="G385" s="16">
        <v>0</v>
      </c>
      <c r="H385" s="17">
        <v>775.81999999999653</v>
      </c>
      <c r="I385" s="11">
        <v>15309.487199999961</v>
      </c>
      <c r="J385" s="11">
        <v>92194.871200000533</v>
      </c>
    </row>
    <row r="386" spans="1:10" hidden="1" outlineLevel="1">
      <c r="A386" s="12">
        <v>778.82999999999652</v>
      </c>
      <c r="B386" s="13">
        <v>1.5376669299999961E-2</v>
      </c>
      <c r="C386" s="13">
        <v>0</v>
      </c>
      <c r="D386" s="14"/>
      <c r="E386" s="15">
        <v>775.82999999999652</v>
      </c>
      <c r="F386" s="16">
        <v>9.2574110300000539E-2</v>
      </c>
      <c r="G386" s="16">
        <v>0</v>
      </c>
      <c r="H386" s="17">
        <v>775.82999999999652</v>
      </c>
      <c r="I386" s="11">
        <v>15376.669299999961</v>
      </c>
      <c r="J386" s="11">
        <v>92574.110300000539</v>
      </c>
    </row>
    <row r="387" spans="1:10" hidden="1" outlineLevel="1">
      <c r="A387" s="12">
        <v>778.83999999999651</v>
      </c>
      <c r="B387" s="13">
        <v>1.5443851399999962E-2</v>
      </c>
      <c r="C387" s="13">
        <v>0</v>
      </c>
      <c r="D387" s="14"/>
      <c r="E387" s="15">
        <v>775.83999999999651</v>
      </c>
      <c r="F387" s="16">
        <v>9.2953349400000551E-2</v>
      </c>
      <c r="G387" s="16">
        <v>0</v>
      </c>
      <c r="H387" s="17">
        <v>775.83999999999651</v>
      </c>
      <c r="I387" s="11">
        <v>15443.851399999961</v>
      </c>
      <c r="J387" s="11">
        <v>92953.349400000545</v>
      </c>
    </row>
    <row r="388" spans="1:10" hidden="1" outlineLevel="1">
      <c r="A388" s="12">
        <v>778.8499999999965</v>
      </c>
      <c r="B388" s="13">
        <v>1.5511033499999962E-2</v>
      </c>
      <c r="C388" s="13">
        <v>0</v>
      </c>
      <c r="D388" s="14"/>
      <c r="E388" s="15">
        <v>775.8499999999965</v>
      </c>
      <c r="F388" s="16">
        <v>9.3332588500000549E-2</v>
      </c>
      <c r="G388" s="16">
        <v>0</v>
      </c>
      <c r="H388" s="17">
        <v>775.8499999999965</v>
      </c>
      <c r="I388" s="11">
        <v>15511.033499999961</v>
      </c>
      <c r="J388" s="11">
        <v>93332.588500000551</v>
      </c>
    </row>
    <row r="389" spans="1:10" hidden="1" outlineLevel="1">
      <c r="A389" s="12">
        <v>778.85999999999649</v>
      </c>
      <c r="B389" s="13">
        <v>1.5578215599999961E-2</v>
      </c>
      <c r="C389" s="13">
        <v>0</v>
      </c>
      <c r="D389" s="14"/>
      <c r="E389" s="15">
        <v>775.85999999999649</v>
      </c>
      <c r="F389" s="16">
        <v>9.3711827600000561E-2</v>
      </c>
      <c r="G389" s="16">
        <v>0</v>
      </c>
      <c r="H389" s="17">
        <v>775.85999999999649</v>
      </c>
      <c r="I389" s="11">
        <v>15578.215599999961</v>
      </c>
      <c r="J389" s="11">
        <v>93711.827600000557</v>
      </c>
    </row>
    <row r="390" spans="1:10" hidden="1" outlineLevel="1">
      <c r="A390" s="12">
        <v>778.86999999999648</v>
      </c>
      <c r="B390" s="13">
        <v>1.5645397699999963E-2</v>
      </c>
      <c r="C390" s="13">
        <v>0</v>
      </c>
      <c r="D390" s="14"/>
      <c r="E390" s="15">
        <v>775.86999999999648</v>
      </c>
      <c r="F390" s="16">
        <v>9.4091066700000558E-2</v>
      </c>
      <c r="G390" s="16">
        <v>0</v>
      </c>
      <c r="H390" s="17">
        <v>775.86999999999648</v>
      </c>
      <c r="I390" s="11">
        <v>15645.397699999961</v>
      </c>
      <c r="J390" s="11">
        <v>94091.066700000563</v>
      </c>
    </row>
    <row r="391" spans="1:10" hidden="1" outlineLevel="1">
      <c r="A391" s="12">
        <v>778.87999999999647</v>
      </c>
      <c r="B391" s="13">
        <v>1.5712579799999963E-2</v>
      </c>
      <c r="C391" s="13">
        <v>0</v>
      </c>
      <c r="D391" s="14"/>
      <c r="E391" s="15">
        <v>775.87999999999647</v>
      </c>
      <c r="F391" s="16">
        <v>9.447030580000057E-2</v>
      </c>
      <c r="G391" s="16">
        <v>0</v>
      </c>
      <c r="H391" s="17">
        <v>775.87999999999647</v>
      </c>
      <c r="I391" s="11">
        <v>15712.579799999961</v>
      </c>
      <c r="J391" s="11">
        <v>94470.305800000569</v>
      </c>
    </row>
    <row r="392" spans="1:10" hidden="1" outlineLevel="1">
      <c r="A392" s="12">
        <v>778.88999999999646</v>
      </c>
      <c r="B392" s="13">
        <v>1.577976189999996E-2</v>
      </c>
      <c r="C392" s="13">
        <v>0</v>
      </c>
      <c r="D392" s="14"/>
      <c r="E392" s="15">
        <v>775.88999999999646</v>
      </c>
      <c r="F392" s="16">
        <v>9.4849544900000582E-2</v>
      </c>
      <c r="G392" s="16">
        <v>0</v>
      </c>
      <c r="H392" s="17">
        <v>775.88999999999646</v>
      </c>
      <c r="I392" s="11">
        <v>15779.761899999961</v>
      </c>
      <c r="J392" s="11">
        <v>94849.544900000576</v>
      </c>
    </row>
    <row r="393" spans="1:10" hidden="1" outlineLevel="1">
      <c r="A393" s="18">
        <v>778.89999999999645</v>
      </c>
      <c r="B393" s="13">
        <v>1.584694399999996E-2</v>
      </c>
      <c r="C393" s="13">
        <v>0</v>
      </c>
      <c r="D393" s="14"/>
      <c r="E393" s="15">
        <v>775.89999999999645</v>
      </c>
      <c r="F393" s="16">
        <v>9.522878400000058E-2</v>
      </c>
      <c r="G393" s="16">
        <v>0</v>
      </c>
      <c r="H393" s="17">
        <v>775.89999999999645</v>
      </c>
      <c r="I393" s="11">
        <v>15846.943999999961</v>
      </c>
      <c r="J393" s="11">
        <v>95228.784000000582</v>
      </c>
    </row>
    <row r="394" spans="1:10" hidden="1" outlineLevel="1">
      <c r="A394" s="12">
        <v>778.90999999999644</v>
      </c>
      <c r="B394" s="13">
        <v>1.591412609999996E-2</v>
      </c>
      <c r="C394" s="13">
        <v>0</v>
      </c>
      <c r="D394" s="14"/>
      <c r="E394" s="15">
        <v>775.90999999999644</v>
      </c>
      <c r="F394" s="16">
        <v>9.5608023100000591E-2</v>
      </c>
      <c r="G394" s="16">
        <v>0</v>
      </c>
      <c r="H394" s="17">
        <v>775.90999999999644</v>
      </c>
      <c r="I394" s="11">
        <v>15914.126099999961</v>
      </c>
      <c r="J394" s="11">
        <v>95608.023100000588</v>
      </c>
    </row>
    <row r="395" spans="1:10" hidden="1" outlineLevel="1">
      <c r="A395" s="12">
        <v>778.91999999999643</v>
      </c>
      <c r="B395" s="13">
        <v>1.5981308199999961E-2</v>
      </c>
      <c r="C395" s="13">
        <v>0</v>
      </c>
      <c r="D395" s="14"/>
      <c r="E395" s="15">
        <v>775.91999999999643</v>
      </c>
      <c r="F395" s="16">
        <v>9.5987262200000589E-2</v>
      </c>
      <c r="G395" s="16">
        <v>0</v>
      </c>
      <c r="H395" s="17">
        <v>775.91999999999643</v>
      </c>
      <c r="I395" s="11">
        <v>15981.308199999961</v>
      </c>
      <c r="J395" s="11">
        <v>95987.262200000594</v>
      </c>
    </row>
    <row r="396" spans="1:10" hidden="1" outlineLevel="1">
      <c r="A396" s="12">
        <v>778.92999999999643</v>
      </c>
      <c r="B396" s="13">
        <v>1.6048490299999961E-2</v>
      </c>
      <c r="C396" s="13">
        <v>0</v>
      </c>
      <c r="D396" s="14"/>
      <c r="E396" s="15">
        <v>775.92999999999643</v>
      </c>
      <c r="F396" s="16">
        <v>9.6366501300000601E-2</v>
      </c>
      <c r="G396" s="16">
        <v>0</v>
      </c>
      <c r="H396" s="17">
        <v>775.92999999999643</v>
      </c>
      <c r="I396" s="11">
        <v>16048.490299999961</v>
      </c>
      <c r="J396" s="11">
        <v>96366.5013000006</v>
      </c>
    </row>
    <row r="397" spans="1:10" hidden="1" outlineLevel="1">
      <c r="A397" s="12">
        <v>778.93999999999642</v>
      </c>
      <c r="B397" s="13">
        <v>1.6115672399999961E-2</v>
      </c>
      <c r="C397" s="13">
        <v>0</v>
      </c>
      <c r="D397" s="14"/>
      <c r="E397" s="15">
        <v>775.93999999999642</v>
      </c>
      <c r="F397" s="16">
        <v>9.6745740400000613E-2</v>
      </c>
      <c r="G397" s="16">
        <v>0</v>
      </c>
      <c r="H397" s="17">
        <v>775.93999999999642</v>
      </c>
      <c r="I397" s="11">
        <v>16115.672399999961</v>
      </c>
      <c r="J397" s="11">
        <v>96745.740400000606</v>
      </c>
    </row>
    <row r="398" spans="1:10" hidden="1" outlineLevel="1">
      <c r="A398" s="12">
        <v>778.94999999999641</v>
      </c>
      <c r="B398" s="13">
        <v>1.6182854499999962E-2</v>
      </c>
      <c r="C398" s="13">
        <v>0</v>
      </c>
      <c r="D398" s="14"/>
      <c r="E398" s="15">
        <v>775.94999999999641</v>
      </c>
      <c r="F398" s="16">
        <v>9.7124979500000611E-2</v>
      </c>
      <c r="G398" s="16">
        <v>0</v>
      </c>
      <c r="H398" s="17">
        <v>775.94999999999641</v>
      </c>
      <c r="I398" s="11">
        <v>16182.854499999961</v>
      </c>
      <c r="J398" s="11">
        <v>97124.979500000612</v>
      </c>
    </row>
    <row r="399" spans="1:10" hidden="1" outlineLevel="1">
      <c r="A399" s="12">
        <v>778.9599999999964</v>
      </c>
      <c r="B399" s="13">
        <v>1.6250036599999962E-2</v>
      </c>
      <c r="C399" s="13">
        <v>0</v>
      </c>
      <c r="D399" s="14"/>
      <c r="E399" s="15">
        <v>775.9599999999964</v>
      </c>
      <c r="F399" s="16">
        <v>9.7504218600000622E-2</v>
      </c>
      <c r="G399" s="16">
        <v>0</v>
      </c>
      <c r="H399" s="17">
        <v>775.9599999999964</v>
      </c>
      <c r="I399" s="11">
        <v>16250.036599999961</v>
      </c>
      <c r="J399" s="11">
        <v>97504.218600000619</v>
      </c>
    </row>
    <row r="400" spans="1:10" hidden="1" outlineLevel="1">
      <c r="A400" s="12">
        <v>778.96999999999639</v>
      </c>
      <c r="B400" s="13">
        <v>1.6317218699999962E-2</v>
      </c>
      <c r="C400" s="13">
        <v>0</v>
      </c>
      <c r="D400" s="14"/>
      <c r="E400" s="15">
        <v>775.96999999999639</v>
      </c>
      <c r="F400" s="16">
        <v>9.788345770000062E-2</v>
      </c>
      <c r="G400" s="16">
        <v>0</v>
      </c>
      <c r="H400" s="17">
        <v>775.96999999999639</v>
      </c>
      <c r="I400" s="11">
        <v>16317.218699999961</v>
      </c>
      <c r="J400" s="11">
        <v>97883.457700000625</v>
      </c>
    </row>
    <row r="401" spans="1:10" hidden="1" outlineLevel="1">
      <c r="A401" s="12">
        <v>778.97999999999638</v>
      </c>
      <c r="B401" s="13">
        <v>1.6384400799999959E-2</v>
      </c>
      <c r="C401" s="13">
        <v>0</v>
      </c>
      <c r="D401" s="14"/>
      <c r="E401" s="15">
        <v>775.97999999999638</v>
      </c>
      <c r="F401" s="16">
        <v>9.8262696800000632E-2</v>
      </c>
      <c r="G401" s="16">
        <v>0</v>
      </c>
      <c r="H401" s="17">
        <v>775.97999999999638</v>
      </c>
      <c r="I401" s="11">
        <v>16384.400799999959</v>
      </c>
      <c r="J401" s="11">
        <v>98262.696800000631</v>
      </c>
    </row>
    <row r="402" spans="1:10" hidden="1" outlineLevel="1">
      <c r="A402" s="12">
        <v>778.98999999999637</v>
      </c>
      <c r="B402" s="13">
        <v>1.6451582899999959E-2</v>
      </c>
      <c r="C402" s="13">
        <v>0</v>
      </c>
      <c r="D402" s="14"/>
      <c r="E402" s="15">
        <v>775.98999999999637</v>
      </c>
      <c r="F402" s="16">
        <v>9.8641935900000643E-2</v>
      </c>
      <c r="G402" s="16">
        <v>0</v>
      </c>
      <c r="H402" s="17">
        <v>775.98999999999637</v>
      </c>
      <c r="I402" s="11">
        <v>16451.582899999958</v>
      </c>
      <c r="J402" s="11">
        <v>98641.935900000637</v>
      </c>
    </row>
    <row r="403" spans="1:10" collapsed="1">
      <c r="A403" s="261">
        <v>778.99999999999636</v>
      </c>
      <c r="B403" s="29">
        <v>1.6518764999999956E-2</v>
      </c>
      <c r="C403" s="13">
        <v>0</v>
      </c>
      <c r="D403" s="14"/>
      <c r="E403" s="15">
        <v>775.99999999999636</v>
      </c>
      <c r="F403" s="16">
        <v>9.9021175000000641E-2</v>
      </c>
      <c r="G403" s="16">
        <v>0</v>
      </c>
      <c r="H403" s="17">
        <v>775.99999999999636</v>
      </c>
      <c r="I403" s="11">
        <v>16518.764999999956</v>
      </c>
      <c r="J403" s="11">
        <v>99021.175000000643</v>
      </c>
    </row>
    <row r="404" spans="1:10" hidden="1" outlineLevel="1">
      <c r="A404" s="12">
        <v>779.00999999999635</v>
      </c>
      <c r="B404" s="13">
        <v>1.6625413699999956E-2</v>
      </c>
      <c r="C404" s="13">
        <v>0</v>
      </c>
      <c r="D404" s="14"/>
      <c r="E404" s="15">
        <v>776.00999999999635</v>
      </c>
      <c r="F404" s="16">
        <v>9.9509268150000649E-2</v>
      </c>
      <c r="G404" s="16">
        <v>0</v>
      </c>
      <c r="H404" s="17">
        <v>776.00999999999635</v>
      </c>
      <c r="I404" s="11">
        <v>16625.413699999957</v>
      </c>
      <c r="J404" s="11">
        <v>99509.268150000644</v>
      </c>
    </row>
    <row r="405" spans="1:10" hidden="1" outlineLevel="1">
      <c r="A405" s="12">
        <v>779.01999999999634</v>
      </c>
      <c r="B405" s="13">
        <v>1.6732062399999959E-2</v>
      </c>
      <c r="C405" s="13">
        <v>0</v>
      </c>
      <c r="D405" s="14"/>
      <c r="E405" s="15">
        <v>776.01999999999634</v>
      </c>
      <c r="F405" s="16">
        <v>9.9997361300000642E-2</v>
      </c>
      <c r="G405" s="16">
        <v>0</v>
      </c>
      <c r="H405" s="17">
        <v>776.01999999999634</v>
      </c>
      <c r="I405" s="11">
        <v>16732.062399999959</v>
      </c>
      <c r="J405" s="11">
        <v>99997.361300000644</v>
      </c>
    </row>
    <row r="406" spans="1:10" hidden="1" outlineLevel="1">
      <c r="A406" s="12">
        <v>779.02999999999633</v>
      </c>
      <c r="B406" s="13">
        <v>1.6838711099999959E-2</v>
      </c>
      <c r="C406" s="13">
        <v>0</v>
      </c>
      <c r="D406" s="14"/>
      <c r="E406" s="15">
        <v>776.02999999999633</v>
      </c>
      <c r="F406" s="16">
        <v>0.10048545445000065</v>
      </c>
      <c r="G406" s="16">
        <v>0</v>
      </c>
      <c r="H406" s="17">
        <v>776.02999999999633</v>
      </c>
      <c r="I406" s="11">
        <v>16838.71109999996</v>
      </c>
      <c r="J406" s="11">
        <v>100485.45445000065</v>
      </c>
    </row>
    <row r="407" spans="1:10" hidden="1" outlineLevel="1">
      <c r="A407" s="12">
        <v>779.03999999999633</v>
      </c>
      <c r="B407" s="13">
        <v>1.6945359799999962E-2</v>
      </c>
      <c r="C407" s="13">
        <v>0</v>
      </c>
      <c r="D407" s="14"/>
      <c r="E407" s="15">
        <v>776.03999999999633</v>
      </c>
      <c r="F407" s="16">
        <v>0.10097354760000064</v>
      </c>
      <c r="G407" s="16">
        <v>0</v>
      </c>
      <c r="H407" s="17">
        <v>776.03999999999633</v>
      </c>
      <c r="I407" s="11">
        <v>16945.359799999962</v>
      </c>
      <c r="J407" s="11">
        <v>100973.54760000065</v>
      </c>
    </row>
    <row r="408" spans="1:10" hidden="1" outlineLevel="1">
      <c r="A408" s="12">
        <v>779.04999999999632</v>
      </c>
      <c r="B408" s="13">
        <v>1.7052008499999962E-2</v>
      </c>
      <c r="C408" s="13">
        <v>0</v>
      </c>
      <c r="D408" s="14"/>
      <c r="E408" s="15">
        <v>776.04999999999632</v>
      </c>
      <c r="F408" s="16">
        <v>0.10146164075000065</v>
      </c>
      <c r="G408" s="16">
        <v>0</v>
      </c>
      <c r="H408" s="17">
        <v>776.04999999999632</v>
      </c>
      <c r="I408" s="11">
        <v>17052.008499999964</v>
      </c>
      <c r="J408" s="11">
        <v>101461.64075000065</v>
      </c>
    </row>
    <row r="409" spans="1:10" hidden="1" outlineLevel="1">
      <c r="A409" s="12">
        <v>779.05999999999631</v>
      </c>
      <c r="B409" s="13">
        <v>1.7158657199999965E-2</v>
      </c>
      <c r="C409" s="13">
        <v>0</v>
      </c>
      <c r="D409" s="14"/>
      <c r="E409" s="15">
        <v>776.05999999999631</v>
      </c>
      <c r="F409" s="16">
        <v>0.10194973390000064</v>
      </c>
      <c r="G409" s="16">
        <v>0</v>
      </c>
      <c r="H409" s="17">
        <v>776.05999999999631</v>
      </c>
      <c r="I409" s="11">
        <v>17158.657199999965</v>
      </c>
      <c r="J409" s="11">
        <v>101949.73390000065</v>
      </c>
    </row>
    <row r="410" spans="1:10" hidden="1" outlineLevel="1">
      <c r="A410" s="12">
        <v>779.0699999999963</v>
      </c>
      <c r="B410" s="13">
        <v>1.7265305899999965E-2</v>
      </c>
      <c r="C410" s="13">
        <v>0</v>
      </c>
      <c r="D410" s="14"/>
      <c r="E410" s="15">
        <v>776.0699999999963</v>
      </c>
      <c r="F410" s="16">
        <v>0.10243782705000065</v>
      </c>
      <c r="G410" s="16">
        <v>0</v>
      </c>
      <c r="H410" s="17">
        <v>776.0699999999963</v>
      </c>
      <c r="I410" s="11">
        <v>17265.305899999967</v>
      </c>
      <c r="J410" s="11">
        <v>102437.82705000065</v>
      </c>
    </row>
    <row r="411" spans="1:10" hidden="1" outlineLevel="1">
      <c r="A411" s="12">
        <v>779.07999999999629</v>
      </c>
      <c r="B411" s="13">
        <v>1.7371954599999968E-2</v>
      </c>
      <c r="C411" s="13">
        <v>0</v>
      </c>
      <c r="D411" s="14"/>
      <c r="E411" s="15">
        <v>776.07999999999629</v>
      </c>
      <c r="F411" s="16">
        <v>0.10292592020000065</v>
      </c>
      <c r="G411" s="16">
        <v>0</v>
      </c>
      <c r="H411" s="17">
        <v>776.07999999999629</v>
      </c>
      <c r="I411" s="11">
        <v>17371.954599999968</v>
      </c>
      <c r="J411" s="11">
        <v>102925.92020000065</v>
      </c>
    </row>
    <row r="412" spans="1:10" hidden="1" outlineLevel="1">
      <c r="A412" s="12">
        <v>779.08999999999628</v>
      </c>
      <c r="B412" s="13">
        <v>1.7478603299999968E-2</v>
      </c>
      <c r="C412" s="13">
        <v>0</v>
      </c>
      <c r="D412" s="14"/>
      <c r="E412" s="15">
        <v>776.08999999999628</v>
      </c>
      <c r="F412" s="16">
        <v>0.10341401335000065</v>
      </c>
      <c r="G412" s="16">
        <v>0</v>
      </c>
      <c r="H412" s="17">
        <v>776.08999999999628</v>
      </c>
      <c r="I412" s="11">
        <v>17478.60329999997</v>
      </c>
      <c r="J412" s="11">
        <v>103414.01335000065</v>
      </c>
    </row>
    <row r="413" spans="1:10" hidden="1" outlineLevel="1">
      <c r="A413" s="18">
        <v>779.09999999999627</v>
      </c>
      <c r="B413" s="13">
        <v>1.7585251999999971E-2</v>
      </c>
      <c r="C413" s="13">
        <v>0</v>
      </c>
      <c r="D413" s="14"/>
      <c r="E413" s="15">
        <v>776.09999999999627</v>
      </c>
      <c r="F413" s="16">
        <v>0.10390210650000065</v>
      </c>
      <c r="G413" s="16">
        <v>0</v>
      </c>
      <c r="H413" s="17">
        <v>776.09999999999627</v>
      </c>
      <c r="I413" s="11">
        <v>17585.251999999971</v>
      </c>
      <c r="J413" s="11">
        <v>103902.10650000065</v>
      </c>
    </row>
    <row r="414" spans="1:10" hidden="1" outlineLevel="1">
      <c r="A414" s="12">
        <v>779.10999999999626</v>
      </c>
      <c r="B414" s="13">
        <v>1.7691900699999971E-2</v>
      </c>
      <c r="C414" s="13">
        <v>0</v>
      </c>
      <c r="D414" s="14"/>
      <c r="E414" s="15">
        <v>776.10999999999626</v>
      </c>
      <c r="F414" s="16">
        <v>0.10439019965000065</v>
      </c>
      <c r="G414" s="16">
        <v>0</v>
      </c>
      <c r="H414" s="17">
        <v>776.10999999999626</v>
      </c>
      <c r="I414" s="11">
        <v>17691.900699999973</v>
      </c>
      <c r="J414" s="11">
        <v>104390.19965000065</v>
      </c>
    </row>
    <row r="415" spans="1:10" hidden="1" outlineLevel="1">
      <c r="A415" s="12">
        <v>779.11999999999625</v>
      </c>
      <c r="B415" s="13">
        <v>1.7798549399999974E-2</v>
      </c>
      <c r="C415" s="13">
        <v>0</v>
      </c>
      <c r="D415" s="14"/>
      <c r="E415" s="15">
        <v>776.11999999999625</v>
      </c>
      <c r="F415" s="16">
        <v>0.10487829280000065</v>
      </c>
      <c r="G415" s="16">
        <v>0</v>
      </c>
      <c r="H415" s="17">
        <v>776.11999999999625</v>
      </c>
      <c r="I415" s="11">
        <v>17798.549399999974</v>
      </c>
      <c r="J415" s="11">
        <v>104878.29280000065</v>
      </c>
    </row>
    <row r="416" spans="1:10" hidden="1" outlineLevel="1">
      <c r="A416" s="12">
        <v>779.12999999999624</v>
      </c>
      <c r="B416" s="13">
        <v>1.7905198099999978E-2</v>
      </c>
      <c r="C416" s="13">
        <v>0</v>
      </c>
      <c r="D416" s="14"/>
      <c r="E416" s="15">
        <v>776.12999999999624</v>
      </c>
      <c r="F416" s="16">
        <v>0.10536638595000065</v>
      </c>
      <c r="G416" s="16">
        <v>0</v>
      </c>
      <c r="H416" s="17">
        <v>776.12999999999624</v>
      </c>
      <c r="I416" s="11">
        <v>17905.198099999976</v>
      </c>
      <c r="J416" s="11">
        <v>105366.38595000065</v>
      </c>
    </row>
    <row r="417" spans="1:10" hidden="1" outlineLevel="1">
      <c r="A417" s="12">
        <v>779.13999999999623</v>
      </c>
      <c r="B417" s="13">
        <v>1.8011846799999977E-2</v>
      </c>
      <c r="C417" s="13">
        <v>0</v>
      </c>
      <c r="D417" s="14"/>
      <c r="E417" s="15">
        <v>776.13999999999623</v>
      </c>
      <c r="F417" s="16">
        <v>0.10585447910000065</v>
      </c>
      <c r="G417" s="16">
        <v>0</v>
      </c>
      <c r="H417" s="17">
        <v>776.13999999999623</v>
      </c>
      <c r="I417" s="11">
        <v>18011.846799999978</v>
      </c>
      <c r="J417" s="11">
        <v>105854.47910000065</v>
      </c>
    </row>
    <row r="418" spans="1:10" hidden="1" outlineLevel="1">
      <c r="A418" s="12">
        <v>779.14999999999623</v>
      </c>
      <c r="B418" s="13">
        <v>1.8118495499999981E-2</v>
      </c>
      <c r="C418" s="13">
        <v>0</v>
      </c>
      <c r="D418" s="14"/>
      <c r="E418" s="15">
        <v>776.14999999999623</v>
      </c>
      <c r="F418" s="16">
        <v>0.10634257225000066</v>
      </c>
      <c r="G418" s="16">
        <v>0</v>
      </c>
      <c r="H418" s="17">
        <v>776.14999999999623</v>
      </c>
      <c r="I418" s="11">
        <v>18118.495499999979</v>
      </c>
      <c r="J418" s="11">
        <v>106342.57225000065</v>
      </c>
    </row>
    <row r="419" spans="1:10" hidden="1" outlineLevel="1">
      <c r="A419" s="12">
        <v>779.15999999999622</v>
      </c>
      <c r="B419" s="13">
        <v>1.8225144199999981E-2</v>
      </c>
      <c r="C419" s="13">
        <v>0</v>
      </c>
      <c r="D419" s="14"/>
      <c r="E419" s="15">
        <v>776.15999999999622</v>
      </c>
      <c r="F419" s="16">
        <v>0.10683066540000065</v>
      </c>
      <c r="G419" s="16">
        <v>0</v>
      </c>
      <c r="H419" s="17">
        <v>776.15999999999622</v>
      </c>
      <c r="I419" s="11">
        <v>18225.144199999981</v>
      </c>
      <c r="J419" s="11">
        <v>106830.66540000065</v>
      </c>
    </row>
    <row r="420" spans="1:10" hidden="1" outlineLevel="1">
      <c r="A420" s="12">
        <v>779.16999999999621</v>
      </c>
      <c r="B420" s="13">
        <v>1.8331792899999984E-2</v>
      </c>
      <c r="C420" s="13">
        <v>0</v>
      </c>
      <c r="D420" s="14"/>
      <c r="E420" s="15">
        <v>776.16999999999621</v>
      </c>
      <c r="F420" s="16">
        <v>0.10731875855000066</v>
      </c>
      <c r="G420" s="16">
        <v>0</v>
      </c>
      <c r="H420" s="17">
        <v>776.16999999999621</v>
      </c>
      <c r="I420" s="11">
        <v>18331.792899999982</v>
      </c>
      <c r="J420" s="11">
        <v>107318.75855000065</v>
      </c>
    </row>
    <row r="421" spans="1:10" hidden="1" outlineLevel="1">
      <c r="A421" s="12">
        <v>779.1799999999962</v>
      </c>
      <c r="B421" s="13">
        <v>1.8438441599999984E-2</v>
      </c>
      <c r="C421" s="13">
        <v>0</v>
      </c>
      <c r="D421" s="14"/>
      <c r="E421" s="15">
        <v>776.1799999999962</v>
      </c>
      <c r="F421" s="16">
        <v>0.10780685170000065</v>
      </c>
      <c r="G421" s="16">
        <v>0</v>
      </c>
      <c r="H421" s="17">
        <v>776.1799999999962</v>
      </c>
      <c r="I421" s="11">
        <v>18438.441599999984</v>
      </c>
      <c r="J421" s="11">
        <v>107806.85170000065</v>
      </c>
    </row>
    <row r="422" spans="1:10" hidden="1" outlineLevel="1">
      <c r="A422" s="12">
        <v>779.18999999999619</v>
      </c>
      <c r="B422" s="13">
        <v>1.8545090299999987E-2</v>
      </c>
      <c r="C422" s="13">
        <v>0</v>
      </c>
      <c r="D422" s="14"/>
      <c r="E422" s="15">
        <v>776.18999999999619</v>
      </c>
      <c r="F422" s="16">
        <v>0.10829494485000066</v>
      </c>
      <c r="G422" s="16">
        <v>0</v>
      </c>
      <c r="H422" s="17">
        <v>776.18999999999619</v>
      </c>
      <c r="I422" s="11">
        <v>18545.090299999985</v>
      </c>
      <c r="J422" s="11">
        <v>108294.94485000065</v>
      </c>
    </row>
    <row r="423" spans="1:10" hidden="1" outlineLevel="1">
      <c r="A423" s="18">
        <v>779.19999999999618</v>
      </c>
      <c r="B423" s="13">
        <v>1.8651738999999987E-2</v>
      </c>
      <c r="C423" s="13">
        <v>0</v>
      </c>
      <c r="D423" s="14"/>
      <c r="E423" s="15">
        <v>776.19999999999618</v>
      </c>
      <c r="F423" s="16">
        <v>0.10878303800000065</v>
      </c>
      <c r="G423" s="16">
        <v>0</v>
      </c>
      <c r="H423" s="17">
        <v>776.19999999999618</v>
      </c>
      <c r="I423" s="11">
        <v>18651.738999999987</v>
      </c>
      <c r="J423" s="11">
        <v>108783.03800000066</v>
      </c>
    </row>
    <row r="424" spans="1:10" hidden="1" outlineLevel="1">
      <c r="A424" s="12">
        <v>779.20999999999617</v>
      </c>
      <c r="B424" s="13">
        <v>1.875838769999999E-2</v>
      </c>
      <c r="C424" s="13">
        <v>0</v>
      </c>
      <c r="D424" s="14"/>
      <c r="E424" s="15">
        <v>776.20999999999617</v>
      </c>
      <c r="F424" s="16">
        <v>0.10927113115000066</v>
      </c>
      <c r="G424" s="16">
        <v>0</v>
      </c>
      <c r="H424" s="17">
        <v>776.20999999999617</v>
      </c>
      <c r="I424" s="11">
        <v>18758.387699999988</v>
      </c>
      <c r="J424" s="11">
        <v>109271.13115000066</v>
      </c>
    </row>
    <row r="425" spans="1:10" hidden="1" outlineLevel="1">
      <c r="A425" s="12">
        <v>779.21999999999616</v>
      </c>
      <c r="B425" s="13">
        <v>1.886503639999999E-2</v>
      </c>
      <c r="C425" s="13">
        <v>0</v>
      </c>
      <c r="D425" s="14"/>
      <c r="E425" s="15">
        <v>776.21999999999616</v>
      </c>
      <c r="F425" s="16">
        <v>0.10975922430000065</v>
      </c>
      <c r="G425" s="16">
        <v>0</v>
      </c>
      <c r="H425" s="17">
        <v>776.21999999999616</v>
      </c>
      <c r="I425" s="11">
        <v>18865.03639999999</v>
      </c>
      <c r="J425" s="11">
        <v>109759.22430000066</v>
      </c>
    </row>
    <row r="426" spans="1:10" hidden="1" outlineLevel="1">
      <c r="A426" s="12">
        <v>779.22999999999615</v>
      </c>
      <c r="B426" s="13">
        <v>1.8971685099999993E-2</v>
      </c>
      <c r="C426" s="13">
        <v>0</v>
      </c>
      <c r="D426" s="14"/>
      <c r="E426" s="15">
        <v>776.22999999999615</v>
      </c>
      <c r="F426" s="16">
        <v>0.11024731745000066</v>
      </c>
      <c r="G426" s="16">
        <v>0</v>
      </c>
      <c r="H426" s="17">
        <v>776.22999999999615</v>
      </c>
      <c r="I426" s="11">
        <v>18971.685099999992</v>
      </c>
      <c r="J426" s="11">
        <v>110247.31745000066</v>
      </c>
    </row>
    <row r="427" spans="1:10" hidden="1" outlineLevel="1">
      <c r="A427" s="12">
        <v>779.23999999999614</v>
      </c>
      <c r="B427" s="13">
        <v>1.9078333799999993E-2</v>
      </c>
      <c r="C427" s="13">
        <v>0</v>
      </c>
      <c r="D427" s="14"/>
      <c r="E427" s="15">
        <v>776.23999999999614</v>
      </c>
      <c r="F427" s="16">
        <v>0.11073541060000065</v>
      </c>
      <c r="G427" s="16">
        <v>0</v>
      </c>
      <c r="H427" s="17">
        <v>776.23999999999614</v>
      </c>
      <c r="I427" s="11">
        <v>19078.333799999993</v>
      </c>
      <c r="J427" s="11">
        <v>110735.41060000066</v>
      </c>
    </row>
    <row r="428" spans="1:10" hidden="1" outlineLevel="1">
      <c r="A428" s="12">
        <v>779.24999999999613</v>
      </c>
      <c r="B428" s="13">
        <v>1.9184982499999996E-2</v>
      </c>
      <c r="C428" s="13">
        <v>0</v>
      </c>
      <c r="D428" s="14"/>
      <c r="E428" s="15">
        <v>776.24999999999613</v>
      </c>
      <c r="F428" s="16">
        <v>0.11122350375000066</v>
      </c>
      <c r="G428" s="16">
        <v>0</v>
      </c>
      <c r="H428" s="17">
        <v>776.24999999999613</v>
      </c>
      <c r="I428" s="11">
        <v>19184.982499999995</v>
      </c>
      <c r="J428" s="11">
        <v>111223.50375000066</v>
      </c>
    </row>
    <row r="429" spans="1:10" hidden="1" outlineLevel="1">
      <c r="A429" s="12">
        <v>779.25999999999613</v>
      </c>
      <c r="B429" s="13">
        <v>1.9291631199999996E-2</v>
      </c>
      <c r="C429" s="13">
        <v>0</v>
      </c>
      <c r="D429" s="14"/>
      <c r="E429" s="15">
        <v>776.25999999999613</v>
      </c>
      <c r="F429" s="16">
        <v>0.11171159690000065</v>
      </c>
      <c r="G429" s="16">
        <v>0</v>
      </c>
      <c r="H429" s="17">
        <v>776.25999999999613</v>
      </c>
      <c r="I429" s="11">
        <v>19291.631199999996</v>
      </c>
      <c r="J429" s="11">
        <v>111711.59690000066</v>
      </c>
    </row>
    <row r="430" spans="1:10" hidden="1" outlineLevel="1">
      <c r="A430" s="12">
        <v>779.26999999999612</v>
      </c>
      <c r="B430" s="13">
        <v>1.9398279899999999E-2</v>
      </c>
      <c r="C430" s="13">
        <v>0</v>
      </c>
      <c r="D430" s="14"/>
      <c r="E430" s="15">
        <v>776.26999999999612</v>
      </c>
      <c r="F430" s="16">
        <v>0.11219969005000066</v>
      </c>
      <c r="G430" s="16">
        <v>0</v>
      </c>
      <c r="H430" s="17">
        <v>776.26999999999612</v>
      </c>
      <c r="I430" s="11">
        <v>19398.279899999998</v>
      </c>
      <c r="J430" s="11">
        <v>112199.69005000066</v>
      </c>
    </row>
    <row r="431" spans="1:10" hidden="1" outlineLevel="1">
      <c r="A431" s="12">
        <v>779.27999999999611</v>
      </c>
      <c r="B431" s="13">
        <v>1.9504928599999999E-2</v>
      </c>
      <c r="C431" s="13">
        <v>0</v>
      </c>
      <c r="D431" s="14"/>
      <c r="E431" s="15">
        <v>776.27999999999611</v>
      </c>
      <c r="F431" s="16">
        <v>0.11268778320000065</v>
      </c>
      <c r="G431" s="16">
        <v>0</v>
      </c>
      <c r="H431" s="17">
        <v>776.27999999999611</v>
      </c>
      <c r="I431" s="11">
        <v>19504.928599999999</v>
      </c>
      <c r="J431" s="11">
        <v>112687.78320000066</v>
      </c>
    </row>
    <row r="432" spans="1:10" hidden="1" outlineLevel="1">
      <c r="A432" s="12">
        <v>779.2899999999961</v>
      </c>
      <c r="B432" s="13">
        <v>1.9611577300000002E-2</v>
      </c>
      <c r="C432" s="13">
        <v>0</v>
      </c>
      <c r="D432" s="14"/>
      <c r="E432" s="15">
        <v>776.2899999999961</v>
      </c>
      <c r="F432" s="16">
        <v>0.11317587635000066</v>
      </c>
      <c r="G432" s="16">
        <v>0</v>
      </c>
      <c r="H432" s="17">
        <v>776.2899999999961</v>
      </c>
      <c r="I432" s="11">
        <v>19611.577300000001</v>
      </c>
      <c r="J432" s="11">
        <v>113175.87635000066</v>
      </c>
    </row>
    <row r="433" spans="1:10" hidden="1" outlineLevel="1">
      <c r="A433" s="18">
        <v>779.29999999999609</v>
      </c>
      <c r="B433" s="13">
        <v>1.9718226000000002E-2</v>
      </c>
      <c r="C433" s="13">
        <v>0</v>
      </c>
      <c r="D433" s="14"/>
      <c r="E433" s="15">
        <v>776.29999999999609</v>
      </c>
      <c r="F433" s="16">
        <v>0.11366396950000066</v>
      </c>
      <c r="G433" s="16">
        <v>0</v>
      </c>
      <c r="H433" s="17">
        <v>776.29999999999609</v>
      </c>
      <c r="I433" s="11">
        <v>19718.226000000002</v>
      </c>
      <c r="J433" s="11">
        <v>113663.96950000066</v>
      </c>
    </row>
    <row r="434" spans="1:10" hidden="1" outlineLevel="1">
      <c r="A434" s="12">
        <v>779.30999999999608</v>
      </c>
      <c r="B434" s="13">
        <v>1.9824874700000005E-2</v>
      </c>
      <c r="C434" s="13">
        <v>0</v>
      </c>
      <c r="D434" s="14"/>
      <c r="E434" s="15">
        <v>776.30999999999608</v>
      </c>
      <c r="F434" s="16">
        <v>0.11415206265000066</v>
      </c>
      <c r="G434" s="16">
        <v>0</v>
      </c>
      <c r="H434" s="17">
        <v>776.30999999999608</v>
      </c>
      <c r="I434" s="11">
        <v>19824.874700000004</v>
      </c>
      <c r="J434" s="11">
        <v>114152.06265000066</v>
      </c>
    </row>
    <row r="435" spans="1:10" hidden="1" outlineLevel="1">
      <c r="A435" s="12">
        <v>779.31999999999607</v>
      </c>
      <c r="B435" s="13">
        <v>1.9931523400000005E-2</v>
      </c>
      <c r="C435" s="13">
        <v>0</v>
      </c>
      <c r="D435" s="14"/>
      <c r="E435" s="15">
        <v>776.31999999999607</v>
      </c>
      <c r="F435" s="16">
        <v>0.11464015580000066</v>
      </c>
      <c r="G435" s="16">
        <v>0</v>
      </c>
      <c r="H435" s="17">
        <v>776.31999999999607</v>
      </c>
      <c r="I435" s="11">
        <v>19931.523400000005</v>
      </c>
      <c r="J435" s="11">
        <v>114640.15580000066</v>
      </c>
    </row>
    <row r="436" spans="1:10" hidden="1" outlineLevel="1">
      <c r="A436" s="12">
        <v>779.32999999999606</v>
      </c>
      <c r="B436" s="13">
        <v>2.0038172100000008E-2</v>
      </c>
      <c r="C436" s="13">
        <v>0</v>
      </c>
      <c r="D436" s="14"/>
      <c r="E436" s="15">
        <v>776.32999999999606</v>
      </c>
      <c r="F436" s="16">
        <v>0.11512824895000066</v>
      </c>
      <c r="G436" s="16">
        <v>0</v>
      </c>
      <c r="H436" s="17">
        <v>776.32999999999606</v>
      </c>
      <c r="I436" s="11">
        <v>20038.172100000007</v>
      </c>
      <c r="J436" s="11">
        <v>115128.24895000066</v>
      </c>
    </row>
    <row r="437" spans="1:10" hidden="1" outlineLevel="1">
      <c r="A437" s="12">
        <v>779.33999999999605</v>
      </c>
      <c r="B437" s="13">
        <v>2.0144820800000008E-2</v>
      </c>
      <c r="C437" s="13">
        <v>0</v>
      </c>
      <c r="D437" s="14"/>
      <c r="E437" s="15">
        <v>776.33999999999605</v>
      </c>
      <c r="F437" s="16">
        <v>0.11561634210000066</v>
      </c>
      <c r="G437" s="16">
        <v>0</v>
      </c>
      <c r="H437" s="17">
        <v>776.33999999999605</v>
      </c>
      <c r="I437" s="11">
        <v>20144.820800000009</v>
      </c>
      <c r="J437" s="11">
        <v>115616.34210000066</v>
      </c>
    </row>
    <row r="438" spans="1:10" hidden="1" outlineLevel="1">
      <c r="A438" s="12">
        <v>779.34999999999604</v>
      </c>
      <c r="B438" s="13">
        <v>2.0251469500000011E-2</v>
      </c>
      <c r="C438" s="13">
        <v>0</v>
      </c>
      <c r="D438" s="14"/>
      <c r="E438" s="15">
        <v>776.34999999999604</v>
      </c>
      <c r="F438" s="16">
        <v>0.11610443525000066</v>
      </c>
      <c r="G438" s="16">
        <v>0</v>
      </c>
      <c r="H438" s="17">
        <v>776.34999999999604</v>
      </c>
      <c r="I438" s="11">
        <v>20251.46950000001</v>
      </c>
      <c r="J438" s="11">
        <v>116104.43525000066</v>
      </c>
    </row>
    <row r="439" spans="1:10" hidden="1" outlineLevel="1">
      <c r="A439" s="12">
        <v>779.35999999999603</v>
      </c>
      <c r="B439" s="13">
        <v>2.0358118200000011E-2</v>
      </c>
      <c r="C439" s="13">
        <v>0</v>
      </c>
      <c r="D439" s="14"/>
      <c r="E439" s="15">
        <v>776.35999999999603</v>
      </c>
      <c r="F439" s="16">
        <v>0.11659252840000066</v>
      </c>
      <c r="G439" s="16">
        <v>0</v>
      </c>
      <c r="H439" s="17">
        <v>776.35999999999603</v>
      </c>
      <c r="I439" s="11">
        <v>20358.118200000012</v>
      </c>
      <c r="J439" s="11">
        <v>116592.52840000066</v>
      </c>
    </row>
    <row r="440" spans="1:10" hidden="1" outlineLevel="1">
      <c r="A440" s="12">
        <v>779.36999999999603</v>
      </c>
      <c r="B440" s="13">
        <v>2.0464766900000014E-2</v>
      </c>
      <c r="C440" s="13">
        <v>0</v>
      </c>
      <c r="D440" s="14"/>
      <c r="E440" s="15">
        <v>776.36999999999603</v>
      </c>
      <c r="F440" s="16">
        <v>0.11708062155000067</v>
      </c>
      <c r="G440" s="16">
        <v>0</v>
      </c>
      <c r="H440" s="17">
        <v>776.36999999999603</v>
      </c>
      <c r="I440" s="11">
        <v>20464.766900000013</v>
      </c>
      <c r="J440" s="11">
        <v>117080.62155000067</v>
      </c>
    </row>
    <row r="441" spans="1:10" hidden="1" outlineLevel="1">
      <c r="A441" s="12">
        <v>779.37999999999602</v>
      </c>
      <c r="B441" s="13">
        <v>2.0571415600000014E-2</v>
      </c>
      <c r="C441" s="13">
        <v>0</v>
      </c>
      <c r="D441" s="14"/>
      <c r="E441" s="15">
        <v>776.37999999999602</v>
      </c>
      <c r="F441" s="16">
        <v>0.11756871470000066</v>
      </c>
      <c r="G441" s="16">
        <v>0</v>
      </c>
      <c r="H441" s="17">
        <v>776.37999999999602</v>
      </c>
      <c r="I441" s="11">
        <v>20571.415600000015</v>
      </c>
      <c r="J441" s="11">
        <v>117568.71470000067</v>
      </c>
    </row>
    <row r="442" spans="1:10" hidden="1" outlineLevel="1">
      <c r="A442" s="12">
        <v>779.38999999999601</v>
      </c>
      <c r="B442" s="13">
        <v>2.0678064300000017E-2</v>
      </c>
      <c r="C442" s="13">
        <v>0</v>
      </c>
      <c r="D442" s="14"/>
      <c r="E442" s="15">
        <v>776.38999999999601</v>
      </c>
      <c r="F442" s="16">
        <v>0.11805680785000067</v>
      </c>
      <c r="G442" s="16">
        <v>0</v>
      </c>
      <c r="H442" s="17">
        <v>776.38999999999601</v>
      </c>
      <c r="I442" s="11">
        <v>20678.064300000016</v>
      </c>
      <c r="J442" s="11">
        <v>118056.80785000067</v>
      </c>
    </row>
    <row r="443" spans="1:10" hidden="1" outlineLevel="1">
      <c r="A443" s="18">
        <v>779.399999999996</v>
      </c>
      <c r="B443" s="13">
        <v>2.0784713000000017E-2</v>
      </c>
      <c r="C443" s="13">
        <v>0</v>
      </c>
      <c r="D443" s="14"/>
      <c r="E443" s="15">
        <v>776.399999999996</v>
      </c>
      <c r="F443" s="16">
        <v>0.11854490100000067</v>
      </c>
      <c r="G443" s="16">
        <v>0</v>
      </c>
      <c r="H443" s="17">
        <v>776.399999999996</v>
      </c>
      <c r="I443" s="11">
        <v>20784.713000000018</v>
      </c>
      <c r="J443" s="11">
        <v>118544.90100000067</v>
      </c>
    </row>
    <row r="444" spans="1:10" hidden="1" outlineLevel="1">
      <c r="A444" s="12">
        <v>779.40999999999599</v>
      </c>
      <c r="B444" s="13">
        <v>2.089136170000002E-2</v>
      </c>
      <c r="C444" s="13">
        <v>0</v>
      </c>
      <c r="D444" s="14"/>
      <c r="E444" s="15">
        <v>776.40999999999599</v>
      </c>
      <c r="F444" s="16">
        <v>0.11903299415000067</v>
      </c>
      <c r="G444" s="16">
        <v>0</v>
      </c>
      <c r="H444" s="17">
        <v>776.40999999999599</v>
      </c>
      <c r="I444" s="11">
        <v>20891.361700000019</v>
      </c>
      <c r="J444" s="11">
        <v>119032.99415000067</v>
      </c>
    </row>
    <row r="445" spans="1:10" hidden="1" outlineLevel="1">
      <c r="A445" s="12">
        <v>779.41999999999598</v>
      </c>
      <c r="B445" s="13">
        <v>2.099801040000002E-2</v>
      </c>
      <c r="C445" s="13">
        <v>0</v>
      </c>
      <c r="D445" s="14"/>
      <c r="E445" s="15">
        <v>776.41999999999598</v>
      </c>
      <c r="F445" s="16">
        <v>0.11952108730000068</v>
      </c>
      <c r="G445" s="16">
        <v>0</v>
      </c>
      <c r="H445" s="17">
        <v>776.41999999999598</v>
      </c>
      <c r="I445" s="11">
        <v>20998.010400000021</v>
      </c>
      <c r="J445" s="11">
        <v>119521.08730000067</v>
      </c>
    </row>
    <row r="446" spans="1:10" hidden="1" outlineLevel="1">
      <c r="A446" s="12">
        <v>779.42999999999597</v>
      </c>
      <c r="B446" s="13">
        <v>2.1104659100000023E-2</v>
      </c>
      <c r="C446" s="13">
        <v>0</v>
      </c>
      <c r="D446" s="14"/>
      <c r="E446" s="15">
        <v>776.42999999999597</v>
      </c>
      <c r="F446" s="16">
        <v>0.12000918045000067</v>
      </c>
      <c r="G446" s="16">
        <v>0</v>
      </c>
      <c r="H446" s="17">
        <v>776.42999999999597</v>
      </c>
      <c r="I446" s="11">
        <v>21104.659100000023</v>
      </c>
      <c r="J446" s="11">
        <v>120009.18045000067</v>
      </c>
    </row>
    <row r="447" spans="1:10" hidden="1" outlineLevel="1">
      <c r="A447" s="12">
        <v>779.43999999999596</v>
      </c>
      <c r="B447" s="13">
        <v>2.1211307800000023E-2</v>
      </c>
      <c r="C447" s="13">
        <v>0</v>
      </c>
      <c r="D447" s="14"/>
      <c r="E447" s="15">
        <v>776.43999999999596</v>
      </c>
      <c r="F447" s="16">
        <v>0.12049727360000068</v>
      </c>
      <c r="G447" s="16">
        <v>0</v>
      </c>
      <c r="H447" s="17">
        <v>776.43999999999596</v>
      </c>
      <c r="I447" s="11">
        <v>21211.307800000024</v>
      </c>
      <c r="J447" s="11">
        <v>120497.27360000067</v>
      </c>
    </row>
    <row r="448" spans="1:10" hidden="1" outlineLevel="1">
      <c r="A448" s="12">
        <v>779.44999999999595</v>
      </c>
      <c r="B448" s="13">
        <v>2.1317956500000027E-2</v>
      </c>
      <c r="C448" s="13">
        <v>0</v>
      </c>
      <c r="D448" s="14"/>
      <c r="E448" s="15">
        <v>776.44999999999595</v>
      </c>
      <c r="F448" s="16">
        <v>0.12098536675000067</v>
      </c>
      <c r="G448" s="16">
        <v>0</v>
      </c>
      <c r="H448" s="17">
        <v>776.44999999999595</v>
      </c>
      <c r="I448" s="11">
        <v>21317.956500000026</v>
      </c>
      <c r="J448" s="11">
        <v>120985.36675000067</v>
      </c>
    </row>
    <row r="449" spans="1:10" hidden="1" outlineLevel="1">
      <c r="A449" s="12">
        <v>779.45999999999594</v>
      </c>
      <c r="B449" s="13">
        <v>2.1424605200000026E-2</v>
      </c>
      <c r="C449" s="13">
        <v>0</v>
      </c>
      <c r="D449" s="14"/>
      <c r="E449" s="15">
        <v>776.45999999999594</v>
      </c>
      <c r="F449" s="16">
        <v>0.12147345990000068</v>
      </c>
      <c r="G449" s="16">
        <v>0</v>
      </c>
      <c r="H449" s="17">
        <v>776.45999999999594</v>
      </c>
      <c r="I449" s="11">
        <v>21424.605200000027</v>
      </c>
      <c r="J449" s="11">
        <v>121473.45990000067</v>
      </c>
    </row>
    <row r="450" spans="1:10" hidden="1" outlineLevel="1">
      <c r="A450" s="12">
        <v>779.46999999999593</v>
      </c>
      <c r="B450" s="13">
        <v>2.153125390000003E-2</v>
      </c>
      <c r="C450" s="13">
        <v>0</v>
      </c>
      <c r="D450" s="14"/>
      <c r="E450" s="15">
        <v>776.46999999999593</v>
      </c>
      <c r="F450" s="16">
        <v>0.12196155305000067</v>
      </c>
      <c r="G450" s="16">
        <v>0</v>
      </c>
      <c r="H450" s="17">
        <v>776.46999999999593</v>
      </c>
      <c r="I450" s="11">
        <v>21531.253900000029</v>
      </c>
      <c r="J450" s="11">
        <v>121961.55305000067</v>
      </c>
    </row>
    <row r="451" spans="1:10" hidden="1" outlineLevel="1">
      <c r="A451" s="12">
        <v>779.47999999999593</v>
      </c>
      <c r="B451" s="13">
        <v>2.1637902600000029E-2</v>
      </c>
      <c r="C451" s="13">
        <v>0</v>
      </c>
      <c r="D451" s="14"/>
      <c r="E451" s="15">
        <v>776.47999999999593</v>
      </c>
      <c r="F451" s="16">
        <v>0.12244964620000068</v>
      </c>
      <c r="G451" s="16">
        <v>0</v>
      </c>
      <c r="H451" s="17">
        <v>776.47999999999593</v>
      </c>
      <c r="I451" s="11">
        <v>21637.90260000003</v>
      </c>
      <c r="J451" s="11">
        <v>122449.64620000067</v>
      </c>
    </row>
    <row r="452" spans="1:10" hidden="1" outlineLevel="1">
      <c r="A452" s="12">
        <v>779.48999999999592</v>
      </c>
      <c r="B452" s="13">
        <v>2.1744551300000033E-2</v>
      </c>
      <c r="C452" s="13">
        <v>0</v>
      </c>
      <c r="D452" s="14"/>
      <c r="E452" s="15">
        <v>776.48999999999592</v>
      </c>
      <c r="F452" s="16">
        <v>0.12293773935000067</v>
      </c>
      <c r="G452" s="16">
        <v>0</v>
      </c>
      <c r="H452" s="17">
        <v>776.48999999999592</v>
      </c>
      <c r="I452" s="11">
        <v>21744.551300000032</v>
      </c>
      <c r="J452" s="11">
        <v>122937.73935000067</v>
      </c>
    </row>
    <row r="453" spans="1:10" hidden="1" outlineLevel="1">
      <c r="A453" s="18">
        <v>779.49999999999591</v>
      </c>
      <c r="B453" s="13">
        <v>2.1851200000000032E-2</v>
      </c>
      <c r="C453" s="13">
        <v>0</v>
      </c>
      <c r="D453" s="14"/>
      <c r="E453" s="15">
        <v>776.49999999999591</v>
      </c>
      <c r="F453" s="16">
        <v>0.12342583250000068</v>
      </c>
      <c r="G453" s="16">
        <v>0</v>
      </c>
      <c r="H453" s="17">
        <v>776.49999999999591</v>
      </c>
      <c r="I453" s="11">
        <v>21851.200000000033</v>
      </c>
      <c r="J453" s="11">
        <v>123425.83250000067</v>
      </c>
    </row>
    <row r="454" spans="1:10" hidden="1" outlineLevel="1">
      <c r="A454" s="12">
        <v>779.5099999999959</v>
      </c>
      <c r="B454" s="13">
        <v>2.1957848700000036E-2</v>
      </c>
      <c r="C454" s="13">
        <v>0</v>
      </c>
      <c r="D454" s="14"/>
      <c r="E454" s="15">
        <v>776.5099999999959</v>
      </c>
      <c r="F454" s="16">
        <v>0.12391392565000067</v>
      </c>
      <c r="G454" s="16">
        <v>0</v>
      </c>
      <c r="H454" s="17">
        <v>776.5099999999959</v>
      </c>
      <c r="I454" s="11">
        <v>21957.848700000035</v>
      </c>
      <c r="J454" s="11">
        <v>123913.92565000067</v>
      </c>
    </row>
    <row r="455" spans="1:10" hidden="1" outlineLevel="1">
      <c r="A455" s="12">
        <v>779.51999999999589</v>
      </c>
      <c r="B455" s="13">
        <v>2.2064497400000035E-2</v>
      </c>
      <c r="C455" s="13">
        <v>0</v>
      </c>
      <c r="D455" s="14"/>
      <c r="E455" s="15">
        <v>776.51999999999589</v>
      </c>
      <c r="F455" s="16">
        <v>0.12440201880000068</v>
      </c>
      <c r="G455" s="16">
        <v>0</v>
      </c>
      <c r="H455" s="17">
        <v>776.51999999999589</v>
      </c>
      <c r="I455" s="11">
        <v>22064.497400000037</v>
      </c>
      <c r="J455" s="11">
        <v>124402.01880000067</v>
      </c>
    </row>
    <row r="456" spans="1:10" hidden="1" outlineLevel="1">
      <c r="A456" s="12">
        <v>779.52999999999588</v>
      </c>
      <c r="B456" s="13">
        <v>2.2171146100000039E-2</v>
      </c>
      <c r="C456" s="13">
        <v>0</v>
      </c>
      <c r="D456" s="14"/>
      <c r="E456" s="15">
        <v>776.52999999999588</v>
      </c>
      <c r="F456" s="16">
        <v>0.12489011195000067</v>
      </c>
      <c r="G456" s="16">
        <v>0</v>
      </c>
      <c r="H456" s="17">
        <v>776.52999999999588</v>
      </c>
      <c r="I456" s="11">
        <v>22171.146100000038</v>
      </c>
      <c r="J456" s="11">
        <v>124890.11195000068</v>
      </c>
    </row>
    <row r="457" spans="1:10" hidden="1" outlineLevel="1">
      <c r="A457" s="12">
        <v>779.53999999999587</v>
      </c>
      <c r="B457" s="13">
        <v>2.2277794800000039E-2</v>
      </c>
      <c r="C457" s="13">
        <v>0</v>
      </c>
      <c r="D457" s="14"/>
      <c r="E457" s="15">
        <v>776.53999999999587</v>
      </c>
      <c r="F457" s="16">
        <v>0.12537820510000067</v>
      </c>
      <c r="G457" s="16">
        <v>0</v>
      </c>
      <c r="H457" s="17">
        <v>776.53999999999587</v>
      </c>
      <c r="I457" s="11">
        <v>22277.79480000004</v>
      </c>
      <c r="J457" s="11">
        <v>125378.20510000068</v>
      </c>
    </row>
    <row r="458" spans="1:10" hidden="1" outlineLevel="1">
      <c r="A458" s="12">
        <v>779.54999999999586</v>
      </c>
      <c r="B458" s="13">
        <v>2.2384443500000042E-2</v>
      </c>
      <c r="C458" s="13">
        <v>0</v>
      </c>
      <c r="D458" s="14"/>
      <c r="E458" s="15">
        <v>776.54999999999586</v>
      </c>
      <c r="F458" s="16">
        <v>0.12586629825000067</v>
      </c>
      <c r="G458" s="16">
        <v>0</v>
      </c>
      <c r="H458" s="17">
        <v>776.54999999999586</v>
      </c>
      <c r="I458" s="11">
        <v>22384.443500000041</v>
      </c>
      <c r="J458" s="11">
        <v>125866.29825000068</v>
      </c>
    </row>
    <row r="459" spans="1:10" hidden="1" outlineLevel="1">
      <c r="A459" s="12">
        <v>779.55999999999585</v>
      </c>
      <c r="B459" s="13">
        <v>2.2491092200000042E-2</v>
      </c>
      <c r="C459" s="13">
        <v>0</v>
      </c>
      <c r="D459" s="14"/>
      <c r="E459" s="15">
        <v>776.55999999999585</v>
      </c>
      <c r="F459" s="16">
        <v>0.12635439140000068</v>
      </c>
      <c r="G459" s="16">
        <v>0</v>
      </c>
      <c r="H459" s="17">
        <v>776.55999999999585</v>
      </c>
      <c r="I459" s="11">
        <v>22491.092200000043</v>
      </c>
      <c r="J459" s="11">
        <v>126354.39140000068</v>
      </c>
    </row>
    <row r="460" spans="1:10" hidden="1" outlineLevel="1">
      <c r="A460" s="12">
        <v>779.56999999999584</v>
      </c>
      <c r="B460" s="13">
        <v>2.2597740900000045E-2</v>
      </c>
      <c r="C460" s="13">
        <v>0</v>
      </c>
      <c r="D460" s="14"/>
      <c r="E460" s="15">
        <v>776.56999999999584</v>
      </c>
      <c r="F460" s="16">
        <v>0.12684248455000069</v>
      </c>
      <c r="G460" s="16">
        <v>0</v>
      </c>
      <c r="H460" s="17">
        <v>776.56999999999584</v>
      </c>
      <c r="I460" s="11">
        <v>22597.740900000044</v>
      </c>
      <c r="J460" s="11">
        <v>126842.48455000068</v>
      </c>
    </row>
    <row r="461" spans="1:10" hidden="1" outlineLevel="1">
      <c r="A461" s="12">
        <v>779.57999999999583</v>
      </c>
      <c r="B461" s="13">
        <v>2.2704389600000045E-2</v>
      </c>
      <c r="C461" s="13">
        <v>0</v>
      </c>
      <c r="D461" s="14"/>
      <c r="E461" s="15">
        <v>776.57999999999583</v>
      </c>
      <c r="F461" s="16">
        <v>0.12733057770000067</v>
      </c>
      <c r="G461" s="16">
        <v>0</v>
      </c>
      <c r="H461" s="17">
        <v>776.57999999999583</v>
      </c>
      <c r="I461" s="11">
        <v>22704.389600000046</v>
      </c>
      <c r="J461" s="11">
        <v>127330.57770000068</v>
      </c>
    </row>
    <row r="462" spans="1:10" hidden="1" outlineLevel="1">
      <c r="A462" s="12">
        <v>779.58999999999583</v>
      </c>
      <c r="B462" s="13">
        <v>2.2811038300000048E-2</v>
      </c>
      <c r="C462" s="13">
        <v>0</v>
      </c>
      <c r="D462" s="14"/>
      <c r="E462" s="15">
        <v>776.58999999999583</v>
      </c>
      <c r="F462" s="16">
        <v>0.12781867085000068</v>
      </c>
      <c r="G462" s="16">
        <v>0</v>
      </c>
      <c r="H462" s="17">
        <v>776.58999999999583</v>
      </c>
      <c r="I462" s="11">
        <v>22811.038300000047</v>
      </c>
      <c r="J462" s="11">
        <v>127818.67085000068</v>
      </c>
    </row>
    <row r="463" spans="1:10" hidden="1" outlineLevel="1">
      <c r="A463" s="18">
        <v>779.59999999999582</v>
      </c>
      <c r="B463" s="13">
        <v>2.2917687000000048E-2</v>
      </c>
      <c r="C463" s="13">
        <v>0</v>
      </c>
      <c r="D463" s="14"/>
      <c r="E463" s="15">
        <v>776.59999999999582</v>
      </c>
      <c r="F463" s="16">
        <v>0.12830676400000068</v>
      </c>
      <c r="G463" s="16">
        <v>0</v>
      </c>
      <c r="H463" s="17">
        <v>776.59999999999582</v>
      </c>
      <c r="I463" s="11">
        <v>22917.687000000049</v>
      </c>
      <c r="J463" s="11">
        <v>128306.76400000068</v>
      </c>
    </row>
    <row r="464" spans="1:10" hidden="1" outlineLevel="1">
      <c r="A464" s="12">
        <v>779.60999999999581</v>
      </c>
      <c r="B464" s="13">
        <v>2.3024335700000051E-2</v>
      </c>
      <c r="C464" s="13">
        <v>0</v>
      </c>
      <c r="D464" s="14"/>
      <c r="E464" s="15">
        <v>776.60999999999581</v>
      </c>
      <c r="F464" s="16">
        <v>0.12879485715000069</v>
      </c>
      <c r="G464" s="16">
        <v>0</v>
      </c>
      <c r="H464" s="17">
        <v>776.60999999999581</v>
      </c>
      <c r="I464" s="11">
        <v>23024.335700000051</v>
      </c>
      <c r="J464" s="11">
        <v>128794.85715000068</v>
      </c>
    </row>
    <row r="465" spans="1:10" hidden="1" outlineLevel="1">
      <c r="A465" s="12">
        <v>779.6199999999958</v>
      </c>
      <c r="B465" s="13">
        <v>2.3130984400000051E-2</v>
      </c>
      <c r="C465" s="13">
        <v>0</v>
      </c>
      <c r="D465" s="14"/>
      <c r="E465" s="15">
        <v>776.6199999999958</v>
      </c>
      <c r="F465" s="16">
        <v>0.12928295030000067</v>
      </c>
      <c r="G465" s="16">
        <v>0</v>
      </c>
      <c r="H465" s="17">
        <v>776.6199999999958</v>
      </c>
      <c r="I465" s="11">
        <v>23130.984400000052</v>
      </c>
      <c r="J465" s="11">
        <v>129282.95030000068</v>
      </c>
    </row>
    <row r="466" spans="1:10" hidden="1" outlineLevel="1">
      <c r="A466" s="12">
        <v>779.62999999999579</v>
      </c>
      <c r="B466" s="13">
        <v>2.3237633100000054E-2</v>
      </c>
      <c r="C466" s="13">
        <v>0</v>
      </c>
      <c r="D466" s="14"/>
      <c r="E466" s="15">
        <v>776.62999999999579</v>
      </c>
      <c r="F466" s="16">
        <v>0.12977104345000068</v>
      </c>
      <c r="G466" s="16">
        <v>0</v>
      </c>
      <c r="H466" s="17">
        <v>776.62999999999579</v>
      </c>
      <c r="I466" s="11">
        <v>23237.633100000054</v>
      </c>
      <c r="J466" s="11">
        <v>129771.04345000068</v>
      </c>
    </row>
    <row r="467" spans="1:10" hidden="1" outlineLevel="1">
      <c r="A467" s="12">
        <v>779.63999999999578</v>
      </c>
      <c r="B467" s="13">
        <v>2.3344281800000054E-2</v>
      </c>
      <c r="C467" s="13">
        <v>0</v>
      </c>
      <c r="D467" s="14"/>
      <c r="E467" s="15">
        <v>776.63999999999578</v>
      </c>
      <c r="F467" s="16">
        <v>0.13025913660000069</v>
      </c>
      <c r="G467" s="16">
        <v>0</v>
      </c>
      <c r="H467" s="17">
        <v>776.63999999999578</v>
      </c>
      <c r="I467" s="11">
        <v>23344.281800000055</v>
      </c>
      <c r="J467" s="11">
        <v>130259.13660000068</v>
      </c>
    </row>
    <row r="468" spans="1:10" hidden="1" outlineLevel="1">
      <c r="A468" s="12">
        <v>779.64999999999577</v>
      </c>
      <c r="B468" s="13">
        <v>2.3450930500000057E-2</v>
      </c>
      <c r="C468" s="13">
        <v>0</v>
      </c>
      <c r="D468" s="14"/>
      <c r="E468" s="15">
        <v>776.64999999999577</v>
      </c>
      <c r="F468" s="16">
        <v>0.13074722975000069</v>
      </c>
      <c r="G468" s="16">
        <v>0</v>
      </c>
      <c r="H468" s="17">
        <v>776.64999999999577</v>
      </c>
      <c r="I468" s="11">
        <v>23450.930500000057</v>
      </c>
      <c r="J468" s="11">
        <v>130747.22975000068</v>
      </c>
    </row>
    <row r="469" spans="1:10" hidden="1" outlineLevel="1">
      <c r="A469" s="12">
        <v>779.65999999999576</v>
      </c>
      <c r="B469" s="13">
        <v>2.3557579200000057E-2</v>
      </c>
      <c r="C469" s="13">
        <v>0</v>
      </c>
      <c r="D469" s="14"/>
      <c r="E469" s="15">
        <v>776.65999999999576</v>
      </c>
      <c r="F469" s="16">
        <v>0.13123532290000067</v>
      </c>
      <c r="G469" s="16">
        <v>0</v>
      </c>
      <c r="H469" s="17">
        <v>776.65999999999576</v>
      </c>
      <c r="I469" s="11">
        <v>23557.579200000058</v>
      </c>
      <c r="J469" s="11">
        <v>131235.32290000067</v>
      </c>
    </row>
    <row r="470" spans="1:10" hidden="1" outlineLevel="1">
      <c r="A470" s="12">
        <v>779.66999999999575</v>
      </c>
      <c r="B470" s="13">
        <v>2.366422790000006E-2</v>
      </c>
      <c r="C470" s="13">
        <v>0</v>
      </c>
      <c r="D470" s="14"/>
      <c r="E470" s="15">
        <v>776.66999999999575</v>
      </c>
      <c r="F470" s="16">
        <v>0.13172341605000068</v>
      </c>
      <c r="G470" s="16">
        <v>0</v>
      </c>
      <c r="H470" s="17">
        <v>776.66999999999575</v>
      </c>
      <c r="I470" s="11">
        <v>23664.22790000006</v>
      </c>
      <c r="J470" s="11">
        <v>131723.41605000067</v>
      </c>
    </row>
    <row r="471" spans="1:10" hidden="1" outlineLevel="1">
      <c r="A471" s="12">
        <v>779.67999999999574</v>
      </c>
      <c r="B471" s="13">
        <v>2.377087660000006E-2</v>
      </c>
      <c r="C471" s="13">
        <v>0</v>
      </c>
      <c r="D471" s="14"/>
      <c r="E471" s="15">
        <v>776.67999999999574</v>
      </c>
      <c r="F471" s="16">
        <v>0.13221150920000066</v>
      </c>
      <c r="G471" s="16">
        <v>0</v>
      </c>
      <c r="H471" s="17">
        <v>776.67999999999574</v>
      </c>
      <c r="I471" s="11">
        <v>23770.876600000061</v>
      </c>
      <c r="J471" s="11">
        <v>132211.50920000067</v>
      </c>
    </row>
    <row r="472" spans="1:10" hidden="1" outlineLevel="1">
      <c r="A472" s="12">
        <v>779.68999999999573</v>
      </c>
      <c r="B472" s="13">
        <v>2.3877525300000063E-2</v>
      </c>
      <c r="C472" s="13">
        <v>0</v>
      </c>
      <c r="D472" s="14"/>
      <c r="E472" s="15">
        <v>776.68999999999573</v>
      </c>
      <c r="F472" s="16">
        <v>0.13269960235000067</v>
      </c>
      <c r="G472" s="16">
        <v>0</v>
      </c>
      <c r="H472" s="17">
        <v>776.68999999999573</v>
      </c>
      <c r="I472" s="11">
        <v>23877.525300000063</v>
      </c>
      <c r="J472" s="11">
        <v>132699.60235000067</v>
      </c>
    </row>
    <row r="473" spans="1:10" hidden="1" outlineLevel="1">
      <c r="A473" s="18">
        <v>779.69999999999573</v>
      </c>
      <c r="B473" s="13">
        <v>2.3984174000000063E-2</v>
      </c>
      <c r="C473" s="13">
        <v>0</v>
      </c>
      <c r="D473" s="14"/>
      <c r="E473" s="15">
        <v>776.69999999999573</v>
      </c>
      <c r="F473" s="16">
        <v>0.13318769550000067</v>
      </c>
      <c r="G473" s="16">
        <v>0</v>
      </c>
      <c r="H473" s="17">
        <v>776.69999999999573</v>
      </c>
      <c r="I473" s="11">
        <v>23984.174000000065</v>
      </c>
      <c r="J473" s="11">
        <v>133187.69550000067</v>
      </c>
    </row>
    <row r="474" spans="1:10" hidden="1" outlineLevel="1">
      <c r="A474" s="12">
        <v>779.70999999999572</v>
      </c>
      <c r="B474" s="13">
        <v>2.4090822700000066E-2</v>
      </c>
      <c r="C474" s="13">
        <v>0</v>
      </c>
      <c r="D474" s="14"/>
      <c r="E474" s="15">
        <v>776.70999999999572</v>
      </c>
      <c r="F474" s="16">
        <v>0.13367578865000068</v>
      </c>
      <c r="G474" s="16">
        <v>0</v>
      </c>
      <c r="H474" s="17">
        <v>776.70999999999572</v>
      </c>
      <c r="I474" s="11">
        <v>24090.822700000066</v>
      </c>
      <c r="J474" s="11">
        <v>133675.78865000067</v>
      </c>
    </row>
    <row r="475" spans="1:10" hidden="1" outlineLevel="1">
      <c r="A475" s="12">
        <v>779.71999999999571</v>
      </c>
      <c r="B475" s="13">
        <v>2.4197471400000066E-2</v>
      </c>
      <c r="C475" s="13">
        <v>0</v>
      </c>
      <c r="D475" s="14"/>
      <c r="E475" s="15">
        <v>776.71999999999571</v>
      </c>
      <c r="F475" s="16">
        <v>0.13416388180000066</v>
      </c>
      <c r="G475" s="16">
        <v>0</v>
      </c>
      <c r="H475" s="17">
        <v>776.71999999999571</v>
      </c>
      <c r="I475" s="11">
        <v>24197.471400000068</v>
      </c>
      <c r="J475" s="11">
        <v>134163.88180000067</v>
      </c>
    </row>
    <row r="476" spans="1:10" hidden="1" outlineLevel="1">
      <c r="A476" s="12">
        <v>779.7299999999957</v>
      </c>
      <c r="B476" s="13">
        <v>2.4304120100000069E-2</v>
      </c>
      <c r="C476" s="13">
        <v>0</v>
      </c>
      <c r="D476" s="14"/>
      <c r="E476" s="15">
        <v>776.7299999999957</v>
      </c>
      <c r="F476" s="16">
        <v>0.13465197495000067</v>
      </c>
      <c r="G476" s="16">
        <v>0</v>
      </c>
      <c r="H476" s="17">
        <v>776.7299999999957</v>
      </c>
      <c r="I476" s="11">
        <v>24304.120100000069</v>
      </c>
      <c r="J476" s="11">
        <v>134651.97495000067</v>
      </c>
    </row>
    <row r="477" spans="1:10" hidden="1" outlineLevel="1">
      <c r="A477" s="12">
        <v>779.73999999999569</v>
      </c>
      <c r="B477" s="13">
        <v>2.4410768800000072E-2</v>
      </c>
      <c r="C477" s="13">
        <v>0</v>
      </c>
      <c r="D477" s="14"/>
      <c r="E477" s="15">
        <v>776.73999999999569</v>
      </c>
      <c r="F477" s="16">
        <v>0.13514006810000068</v>
      </c>
      <c r="G477" s="16">
        <v>0</v>
      </c>
      <c r="H477" s="17">
        <v>776.73999999999569</v>
      </c>
      <c r="I477" s="11">
        <v>24410.768800000071</v>
      </c>
      <c r="J477" s="11">
        <v>135140.06810000067</v>
      </c>
    </row>
    <row r="478" spans="1:10" hidden="1" outlineLevel="1">
      <c r="A478" s="12">
        <v>779.74999999999568</v>
      </c>
      <c r="B478" s="13">
        <v>2.4517417500000072E-2</v>
      </c>
      <c r="C478" s="13">
        <v>0</v>
      </c>
      <c r="D478" s="14"/>
      <c r="E478" s="15">
        <v>776.74999999999568</v>
      </c>
      <c r="F478" s="16">
        <v>0.13562816125000068</v>
      </c>
      <c r="G478" s="16">
        <v>0</v>
      </c>
      <c r="H478" s="17">
        <v>776.74999999999568</v>
      </c>
      <c r="I478" s="11">
        <v>24517.417500000072</v>
      </c>
      <c r="J478" s="11">
        <v>135628.16125000067</v>
      </c>
    </row>
    <row r="479" spans="1:10" hidden="1" outlineLevel="1">
      <c r="A479" s="12">
        <v>779.75999999999567</v>
      </c>
      <c r="B479" s="13">
        <v>2.4624066200000076E-2</v>
      </c>
      <c r="C479" s="13">
        <v>0</v>
      </c>
      <c r="D479" s="14"/>
      <c r="E479" s="15">
        <v>776.75999999999567</v>
      </c>
      <c r="F479" s="16">
        <v>0.13611625440000066</v>
      </c>
      <c r="G479" s="16">
        <v>0</v>
      </c>
      <c r="H479" s="17">
        <v>776.75999999999567</v>
      </c>
      <c r="I479" s="11">
        <v>24624.066200000074</v>
      </c>
      <c r="J479" s="11">
        <v>136116.25440000067</v>
      </c>
    </row>
    <row r="480" spans="1:10" hidden="1" outlineLevel="1">
      <c r="A480" s="12">
        <v>779.76999999999566</v>
      </c>
      <c r="B480" s="13">
        <v>2.4730714900000075E-2</v>
      </c>
      <c r="C480" s="13">
        <v>0</v>
      </c>
      <c r="D480" s="14"/>
      <c r="E480" s="15">
        <v>776.76999999999566</v>
      </c>
      <c r="F480" s="16">
        <v>0.13660434755000067</v>
      </c>
      <c r="G480" s="16">
        <v>0</v>
      </c>
      <c r="H480" s="17">
        <v>776.76999999999566</v>
      </c>
      <c r="I480" s="11">
        <v>24730.714900000075</v>
      </c>
      <c r="J480" s="11">
        <v>136604.34755000068</v>
      </c>
    </row>
    <row r="481" spans="1:10" hidden="1" outlineLevel="1">
      <c r="A481" s="12">
        <v>779.77999999999565</v>
      </c>
      <c r="B481" s="13">
        <v>2.4837363600000079E-2</v>
      </c>
      <c r="C481" s="13">
        <v>0</v>
      </c>
      <c r="D481" s="14"/>
      <c r="E481" s="15">
        <v>776.77999999999565</v>
      </c>
      <c r="F481" s="16">
        <v>0.13709244070000068</v>
      </c>
      <c r="G481" s="16">
        <v>0</v>
      </c>
      <c r="H481" s="17">
        <v>776.77999999999565</v>
      </c>
      <c r="I481" s="11">
        <v>24837.363600000077</v>
      </c>
      <c r="J481" s="11">
        <v>137092.44070000068</v>
      </c>
    </row>
    <row r="482" spans="1:10" hidden="1" outlineLevel="1">
      <c r="A482" s="12">
        <v>779.78999999999564</v>
      </c>
      <c r="B482" s="13">
        <v>2.4944012300000078E-2</v>
      </c>
      <c r="C482" s="13">
        <v>0</v>
      </c>
      <c r="D482" s="14"/>
      <c r="E482" s="15">
        <v>776.78999999999564</v>
      </c>
      <c r="F482" s="16">
        <v>0.13758053385000069</v>
      </c>
      <c r="G482" s="16">
        <v>0</v>
      </c>
      <c r="H482" s="17">
        <v>776.78999999999564</v>
      </c>
      <c r="I482" s="11">
        <v>24944.012300000079</v>
      </c>
      <c r="J482" s="11">
        <v>137580.53385000068</v>
      </c>
    </row>
    <row r="483" spans="1:10" hidden="1" outlineLevel="1">
      <c r="A483" s="18">
        <v>779.79999999999563</v>
      </c>
      <c r="B483" s="13">
        <v>2.5050661000000082E-2</v>
      </c>
      <c r="C483" s="13">
        <v>0</v>
      </c>
      <c r="D483" s="14"/>
      <c r="E483" s="15">
        <v>776.79999999999563</v>
      </c>
      <c r="F483" s="16">
        <v>0.13806862700000067</v>
      </c>
      <c r="G483" s="16">
        <v>0</v>
      </c>
      <c r="H483" s="17">
        <v>776.79999999999563</v>
      </c>
      <c r="I483" s="11">
        <v>25050.66100000008</v>
      </c>
      <c r="J483" s="11">
        <v>138068.62700000068</v>
      </c>
    </row>
    <row r="484" spans="1:10" hidden="1" outlineLevel="1">
      <c r="A484" s="12">
        <v>779.80999999999563</v>
      </c>
      <c r="B484" s="13">
        <v>2.5157309700000081E-2</v>
      </c>
      <c r="C484" s="13">
        <v>0</v>
      </c>
      <c r="D484" s="14"/>
      <c r="E484" s="15">
        <v>776.80999999999563</v>
      </c>
      <c r="F484" s="16">
        <v>0.13855672015000067</v>
      </c>
      <c r="G484" s="16">
        <v>0</v>
      </c>
      <c r="H484" s="17">
        <v>776.80999999999563</v>
      </c>
      <c r="I484" s="11">
        <v>25157.309700000082</v>
      </c>
      <c r="J484" s="11">
        <v>138556.72015000068</v>
      </c>
    </row>
    <row r="485" spans="1:10" hidden="1" outlineLevel="1">
      <c r="A485" s="12">
        <v>779.81999999999562</v>
      </c>
      <c r="B485" s="13">
        <v>2.5263958400000085E-2</v>
      </c>
      <c r="C485" s="13">
        <v>0</v>
      </c>
      <c r="D485" s="14"/>
      <c r="E485" s="15">
        <v>776.81999999999562</v>
      </c>
      <c r="F485" s="16">
        <v>0.13904481330000068</v>
      </c>
      <c r="G485" s="16">
        <v>0</v>
      </c>
      <c r="H485" s="17">
        <v>776.81999999999562</v>
      </c>
      <c r="I485" s="11">
        <v>25263.958400000083</v>
      </c>
      <c r="J485" s="11">
        <v>139044.81330000068</v>
      </c>
    </row>
    <row r="486" spans="1:10" hidden="1" outlineLevel="1">
      <c r="A486" s="12">
        <v>779.82999999999561</v>
      </c>
      <c r="B486" s="13">
        <v>2.5370607100000084E-2</v>
      </c>
      <c r="C486" s="13">
        <v>0</v>
      </c>
      <c r="D486" s="14"/>
      <c r="E486" s="15">
        <v>776.82999999999561</v>
      </c>
      <c r="F486" s="16">
        <v>0.13953290645000069</v>
      </c>
      <c r="G486" s="16">
        <v>0</v>
      </c>
      <c r="H486" s="17">
        <v>776.82999999999561</v>
      </c>
      <c r="I486" s="11">
        <v>25370.607100000085</v>
      </c>
      <c r="J486" s="11">
        <v>139532.90645000068</v>
      </c>
    </row>
    <row r="487" spans="1:10" hidden="1" outlineLevel="1">
      <c r="A487" s="12">
        <v>779.8399999999956</v>
      </c>
      <c r="B487" s="13">
        <v>2.5477255800000088E-2</v>
      </c>
      <c r="C487" s="13">
        <v>0</v>
      </c>
      <c r="D487" s="14"/>
      <c r="E487" s="15">
        <v>776.8399999999956</v>
      </c>
      <c r="F487" s="16">
        <v>0.14002099960000067</v>
      </c>
      <c r="G487" s="16">
        <v>0</v>
      </c>
      <c r="H487" s="17">
        <v>776.8399999999956</v>
      </c>
      <c r="I487" s="11">
        <v>25477.255800000086</v>
      </c>
      <c r="J487" s="11">
        <v>140020.99960000068</v>
      </c>
    </row>
    <row r="488" spans="1:10" hidden="1" outlineLevel="1">
      <c r="A488" s="12">
        <v>779.84999999999559</v>
      </c>
      <c r="B488" s="13">
        <v>2.5583904500000088E-2</v>
      </c>
      <c r="C488" s="13">
        <v>0</v>
      </c>
      <c r="D488" s="14"/>
      <c r="E488" s="15">
        <v>776.84999999999559</v>
      </c>
      <c r="F488" s="16">
        <v>0.14050909275000067</v>
      </c>
      <c r="G488" s="16">
        <v>0</v>
      </c>
      <c r="H488" s="17">
        <v>776.84999999999559</v>
      </c>
      <c r="I488" s="11">
        <v>25583.904500000088</v>
      </c>
      <c r="J488" s="11">
        <v>140509.09275000068</v>
      </c>
    </row>
    <row r="489" spans="1:10" hidden="1" outlineLevel="1">
      <c r="A489" s="12">
        <v>779.85999999999558</v>
      </c>
      <c r="B489" s="13">
        <v>2.5690553200000091E-2</v>
      </c>
      <c r="C489" s="13">
        <v>0</v>
      </c>
      <c r="D489" s="14"/>
      <c r="E489" s="15">
        <v>776.85999999999558</v>
      </c>
      <c r="F489" s="16">
        <v>0.14099718590000068</v>
      </c>
      <c r="G489" s="16">
        <v>0</v>
      </c>
      <c r="H489" s="17">
        <v>776.85999999999558</v>
      </c>
      <c r="I489" s="11">
        <v>25690.553200000089</v>
      </c>
      <c r="J489" s="11">
        <v>140997.18590000068</v>
      </c>
    </row>
    <row r="490" spans="1:10" hidden="1" outlineLevel="1">
      <c r="A490" s="12">
        <v>779.86999999999557</v>
      </c>
      <c r="B490" s="13">
        <v>2.5797201900000091E-2</v>
      </c>
      <c r="C490" s="13">
        <v>0</v>
      </c>
      <c r="D490" s="14"/>
      <c r="E490" s="15">
        <v>776.86999999999557</v>
      </c>
      <c r="F490" s="16">
        <v>0.14148527905000069</v>
      </c>
      <c r="G490" s="16">
        <v>0</v>
      </c>
      <c r="H490" s="17">
        <v>776.86999999999557</v>
      </c>
      <c r="I490" s="11">
        <v>25797.201900000091</v>
      </c>
      <c r="J490" s="11">
        <v>141485.27905000068</v>
      </c>
    </row>
    <row r="491" spans="1:10" hidden="1" outlineLevel="1">
      <c r="A491" s="12">
        <v>779.87999999999556</v>
      </c>
      <c r="B491" s="13">
        <v>2.5903850600000094E-2</v>
      </c>
      <c r="C491" s="13">
        <v>0</v>
      </c>
      <c r="D491" s="14"/>
      <c r="E491" s="15">
        <v>776.87999999999556</v>
      </c>
      <c r="F491" s="16">
        <v>0.14197337220000067</v>
      </c>
      <c r="G491" s="16">
        <v>0</v>
      </c>
      <c r="H491" s="17">
        <v>776.87999999999556</v>
      </c>
      <c r="I491" s="11">
        <v>25903.850600000093</v>
      </c>
      <c r="J491" s="11">
        <v>141973.37220000068</v>
      </c>
    </row>
    <row r="492" spans="1:10" hidden="1" outlineLevel="1">
      <c r="A492" s="12">
        <v>779.88999999999555</v>
      </c>
      <c r="B492" s="13">
        <v>2.6010499300000094E-2</v>
      </c>
      <c r="C492" s="13">
        <v>0</v>
      </c>
      <c r="D492" s="14"/>
      <c r="E492" s="15">
        <v>776.88999999999555</v>
      </c>
      <c r="F492" s="16">
        <v>0.14246146535000068</v>
      </c>
      <c r="G492" s="16">
        <v>0</v>
      </c>
      <c r="H492" s="17">
        <v>776.88999999999555</v>
      </c>
      <c r="I492" s="11">
        <v>26010.499300000094</v>
      </c>
      <c r="J492" s="11">
        <v>142461.46535000068</v>
      </c>
    </row>
    <row r="493" spans="1:10" hidden="1" outlineLevel="1">
      <c r="A493" s="18">
        <v>779.89999999999554</v>
      </c>
      <c r="B493" s="13">
        <v>2.6117148000000097E-2</v>
      </c>
      <c r="C493" s="13">
        <v>0</v>
      </c>
      <c r="D493" s="14"/>
      <c r="E493" s="15">
        <v>776.89999999999554</v>
      </c>
      <c r="F493" s="16">
        <v>0.14294955850000068</v>
      </c>
      <c r="G493" s="16">
        <v>0</v>
      </c>
      <c r="H493" s="17">
        <v>776.89999999999554</v>
      </c>
      <c r="I493" s="11">
        <v>26117.148000000096</v>
      </c>
      <c r="J493" s="11">
        <v>142949.55850000068</v>
      </c>
    </row>
    <row r="494" spans="1:10" hidden="1" outlineLevel="1">
      <c r="A494" s="12">
        <v>779.90999999999553</v>
      </c>
      <c r="B494" s="13">
        <v>2.6223796700000097E-2</v>
      </c>
      <c r="C494" s="13">
        <v>0</v>
      </c>
      <c r="D494" s="14"/>
      <c r="E494" s="15">
        <v>776.90999999999553</v>
      </c>
      <c r="F494" s="16">
        <v>0.14343765165000069</v>
      </c>
      <c r="G494" s="16">
        <v>0</v>
      </c>
      <c r="H494" s="17">
        <v>776.90999999999553</v>
      </c>
      <c r="I494" s="11">
        <v>26223.796700000097</v>
      </c>
      <c r="J494" s="11">
        <v>143437.65165000068</v>
      </c>
    </row>
    <row r="495" spans="1:10" hidden="1" outlineLevel="1">
      <c r="A495" s="12">
        <v>779.91999999999553</v>
      </c>
      <c r="B495" s="13">
        <v>2.63304454000001E-2</v>
      </c>
      <c r="C495" s="13">
        <v>0</v>
      </c>
      <c r="D495" s="14"/>
      <c r="E495" s="15">
        <v>776.91999999999553</v>
      </c>
      <c r="F495" s="16">
        <v>0.14392574480000067</v>
      </c>
      <c r="G495" s="16">
        <v>0</v>
      </c>
      <c r="H495" s="17">
        <v>776.91999999999553</v>
      </c>
      <c r="I495" s="11">
        <v>26330.445400000099</v>
      </c>
      <c r="J495" s="11">
        <v>143925.74480000068</v>
      </c>
    </row>
    <row r="496" spans="1:10" hidden="1" outlineLevel="1">
      <c r="A496" s="12">
        <v>779.92999999999552</v>
      </c>
      <c r="B496" s="13">
        <v>2.64370941000001E-2</v>
      </c>
      <c r="C496" s="13">
        <v>0</v>
      </c>
      <c r="D496" s="14"/>
      <c r="E496" s="15">
        <v>776.92999999999552</v>
      </c>
      <c r="F496" s="16">
        <v>0.14441383795000068</v>
      </c>
      <c r="G496" s="16">
        <v>0</v>
      </c>
      <c r="H496" s="17">
        <v>776.92999999999552</v>
      </c>
      <c r="I496" s="11">
        <v>26437.0941000001</v>
      </c>
      <c r="J496" s="11">
        <v>144413.83795000068</v>
      </c>
    </row>
    <row r="497" spans="1:10" hidden="1" outlineLevel="1">
      <c r="A497" s="12">
        <v>779.93999999999551</v>
      </c>
      <c r="B497" s="13">
        <v>2.6543742800000103E-2</v>
      </c>
      <c r="C497" s="13">
        <v>0</v>
      </c>
      <c r="D497" s="14"/>
      <c r="E497" s="15">
        <v>776.93999999999551</v>
      </c>
      <c r="F497" s="16">
        <v>0.14490193110000069</v>
      </c>
      <c r="G497" s="16">
        <v>0</v>
      </c>
      <c r="H497" s="17">
        <v>776.93999999999551</v>
      </c>
      <c r="I497" s="11">
        <v>26543.742800000102</v>
      </c>
      <c r="J497" s="11">
        <v>144901.93110000069</v>
      </c>
    </row>
    <row r="498" spans="1:10" hidden="1" outlineLevel="1">
      <c r="A498" s="12">
        <v>779.9499999999955</v>
      </c>
      <c r="B498" s="13">
        <v>2.6650391500000103E-2</v>
      </c>
      <c r="C498" s="13">
        <v>0</v>
      </c>
      <c r="D498" s="14"/>
      <c r="E498" s="15">
        <v>776.9499999999955</v>
      </c>
      <c r="F498" s="16">
        <v>0.14539002425000069</v>
      </c>
      <c r="G498" s="16">
        <v>0</v>
      </c>
      <c r="H498" s="17">
        <v>776.9499999999955</v>
      </c>
      <c r="I498" s="11">
        <v>26650.391500000103</v>
      </c>
      <c r="J498" s="11">
        <v>145390.02425000069</v>
      </c>
    </row>
    <row r="499" spans="1:10" hidden="1" outlineLevel="1">
      <c r="A499" s="12">
        <v>779.95999999999549</v>
      </c>
      <c r="B499" s="13">
        <v>2.6757040200000106E-2</v>
      </c>
      <c r="C499" s="13">
        <v>0</v>
      </c>
      <c r="D499" s="14"/>
      <c r="E499" s="15">
        <v>776.95999999999549</v>
      </c>
      <c r="F499" s="16">
        <v>0.14587811740000067</v>
      </c>
      <c r="G499" s="16">
        <v>0</v>
      </c>
      <c r="H499" s="17">
        <v>776.95999999999549</v>
      </c>
      <c r="I499" s="11">
        <v>26757.040200000105</v>
      </c>
      <c r="J499" s="11">
        <v>145878.11740000069</v>
      </c>
    </row>
    <row r="500" spans="1:10" hidden="1" outlineLevel="1">
      <c r="A500" s="12">
        <v>779.96999999999548</v>
      </c>
      <c r="B500" s="13">
        <v>2.6863688900000106E-2</v>
      </c>
      <c r="C500" s="13">
        <v>0</v>
      </c>
      <c r="D500" s="14"/>
      <c r="E500" s="15">
        <v>776.96999999999548</v>
      </c>
      <c r="F500" s="16">
        <v>0.14636621055000068</v>
      </c>
      <c r="G500" s="16">
        <v>0</v>
      </c>
      <c r="H500" s="17">
        <v>776.96999999999548</v>
      </c>
      <c r="I500" s="11">
        <v>26863.688900000107</v>
      </c>
      <c r="J500" s="11">
        <v>146366.21055000069</v>
      </c>
    </row>
    <row r="501" spans="1:10" hidden="1" outlineLevel="1">
      <c r="A501" s="12">
        <v>779.97999999999547</v>
      </c>
      <c r="B501" s="13">
        <v>2.6970337600000109E-2</v>
      </c>
      <c r="C501" s="13">
        <v>0</v>
      </c>
      <c r="D501" s="14"/>
      <c r="E501" s="15">
        <v>776.97999999999547</v>
      </c>
      <c r="F501" s="16">
        <v>0.14685430370000069</v>
      </c>
      <c r="G501" s="16">
        <v>0</v>
      </c>
      <c r="H501" s="17">
        <v>776.97999999999547</v>
      </c>
      <c r="I501" s="11">
        <v>26970.337600000108</v>
      </c>
      <c r="J501" s="11">
        <v>146854.30370000069</v>
      </c>
    </row>
    <row r="502" spans="1:10" hidden="1" outlineLevel="1">
      <c r="A502" s="12">
        <v>779.98999999999546</v>
      </c>
      <c r="B502" s="13">
        <v>2.7076986300000109E-2</v>
      </c>
      <c r="C502" s="13">
        <v>0</v>
      </c>
      <c r="D502" s="14"/>
      <c r="E502" s="15">
        <v>776.98999999999546</v>
      </c>
      <c r="F502" s="16">
        <v>0.1473423968500007</v>
      </c>
      <c r="G502" s="16">
        <v>0</v>
      </c>
      <c r="H502" s="17">
        <v>776.98999999999546</v>
      </c>
      <c r="I502" s="11">
        <v>27076.98630000011</v>
      </c>
      <c r="J502" s="11">
        <v>147342.39685000069</v>
      </c>
    </row>
    <row r="503" spans="1:10" collapsed="1">
      <c r="A503" s="31">
        <v>779.99999999999545</v>
      </c>
      <c r="B503" s="32">
        <v>2.7183635000000112E-2</v>
      </c>
      <c r="C503" s="13">
        <v>0</v>
      </c>
      <c r="D503" s="14"/>
      <c r="E503" s="15">
        <v>776.99999999999545</v>
      </c>
      <c r="F503" s="16">
        <v>0.1478304900000007</v>
      </c>
      <c r="G503" s="16">
        <v>0</v>
      </c>
      <c r="H503" s="17">
        <v>776.99999999999545</v>
      </c>
      <c r="I503" s="11">
        <v>27183.635000000111</v>
      </c>
      <c r="J503" s="11">
        <v>147830.49000000069</v>
      </c>
    </row>
    <row r="504" spans="1:10" hidden="1" outlineLevel="1">
      <c r="A504" s="12">
        <v>780.00999999999544</v>
      </c>
      <c r="B504" s="13">
        <v>2.7343147200000112E-2</v>
      </c>
      <c r="C504" s="13">
        <v>0</v>
      </c>
      <c r="D504" s="14"/>
      <c r="E504" s="15">
        <v>777.00999999999544</v>
      </c>
      <c r="F504" s="16">
        <v>0.14842100590000068</v>
      </c>
      <c r="G504" s="16">
        <v>0</v>
      </c>
      <c r="H504" s="17">
        <v>777.00999999999544</v>
      </c>
      <c r="I504" s="11">
        <v>27343.147200000112</v>
      </c>
      <c r="J504" s="11">
        <v>148421.00590000069</v>
      </c>
    </row>
    <row r="505" spans="1:10" hidden="1" outlineLevel="1">
      <c r="A505" s="12">
        <v>780.01999999999543</v>
      </c>
      <c r="B505" s="13">
        <v>2.7502659400000112E-2</v>
      </c>
      <c r="C505" s="13">
        <v>0</v>
      </c>
      <c r="D505" s="14"/>
      <c r="E505" s="15">
        <v>777.01999999999543</v>
      </c>
      <c r="F505" s="16">
        <v>0.14901152180000068</v>
      </c>
      <c r="G505" s="16">
        <v>0</v>
      </c>
      <c r="H505" s="17">
        <v>777.01999999999543</v>
      </c>
      <c r="I505" s="11">
        <v>27502.659400000113</v>
      </c>
      <c r="J505" s="11">
        <v>149011.52180000069</v>
      </c>
    </row>
    <row r="506" spans="1:10" hidden="1" outlineLevel="1">
      <c r="A506" s="12">
        <v>780.02999999999543</v>
      </c>
      <c r="B506" s="13">
        <v>2.7662171600000115E-2</v>
      </c>
      <c r="C506" s="13">
        <v>0</v>
      </c>
      <c r="D506" s="14"/>
      <c r="E506" s="15">
        <v>777.02999999999543</v>
      </c>
      <c r="F506" s="16">
        <v>0.14960203770000069</v>
      </c>
      <c r="G506" s="16">
        <v>0</v>
      </c>
      <c r="H506" s="17">
        <v>777.02999999999543</v>
      </c>
      <c r="I506" s="11">
        <v>27662.171600000114</v>
      </c>
      <c r="J506" s="11">
        <v>149602.03770000068</v>
      </c>
    </row>
    <row r="507" spans="1:10" hidden="1" outlineLevel="1">
      <c r="A507" s="12">
        <v>780.03999999999542</v>
      </c>
      <c r="B507" s="13">
        <v>2.7821683800000115E-2</v>
      </c>
      <c r="C507" s="13">
        <v>0</v>
      </c>
      <c r="D507" s="14"/>
      <c r="E507" s="15">
        <v>777.03999999999542</v>
      </c>
      <c r="F507" s="16">
        <v>0.15019255360000069</v>
      </c>
      <c r="G507" s="16">
        <v>0</v>
      </c>
      <c r="H507" s="17">
        <v>777.03999999999542</v>
      </c>
      <c r="I507" s="11">
        <v>27821.683800000115</v>
      </c>
      <c r="J507" s="11">
        <v>150192.55360000068</v>
      </c>
    </row>
    <row r="508" spans="1:10" hidden="1" outlineLevel="1">
      <c r="A508" s="12">
        <v>780.04999999999541</v>
      </c>
      <c r="B508" s="13">
        <v>2.7981196000000118E-2</v>
      </c>
      <c r="C508" s="13">
        <v>0</v>
      </c>
      <c r="D508" s="14"/>
      <c r="E508" s="15">
        <v>777.04999999999541</v>
      </c>
      <c r="F508" s="16">
        <v>0.15078306950000067</v>
      </c>
      <c r="G508" s="16">
        <v>0</v>
      </c>
      <c r="H508" s="17">
        <v>777.04999999999541</v>
      </c>
      <c r="I508" s="11">
        <v>27981.196000000116</v>
      </c>
      <c r="J508" s="11">
        <v>150783.06950000068</v>
      </c>
    </row>
    <row r="509" spans="1:10" hidden="1" outlineLevel="1">
      <c r="A509" s="12">
        <v>780.0599999999954</v>
      </c>
      <c r="B509" s="13">
        <v>2.8140708200000118E-2</v>
      </c>
      <c r="C509" s="13">
        <v>0</v>
      </c>
      <c r="D509" s="14"/>
      <c r="E509" s="15">
        <v>777.0599999999954</v>
      </c>
      <c r="F509" s="16">
        <v>0.15137358540000068</v>
      </c>
      <c r="G509" s="16">
        <v>0</v>
      </c>
      <c r="H509" s="17">
        <v>777.0599999999954</v>
      </c>
      <c r="I509" s="11">
        <v>28140.708200000117</v>
      </c>
      <c r="J509" s="11">
        <v>151373.58540000068</v>
      </c>
    </row>
    <row r="510" spans="1:10" hidden="1" outlineLevel="1">
      <c r="A510" s="12">
        <v>780.06999999999539</v>
      </c>
      <c r="B510" s="13">
        <v>2.8300220400000117E-2</v>
      </c>
      <c r="C510" s="13">
        <v>0</v>
      </c>
      <c r="D510" s="14"/>
      <c r="E510" s="15">
        <v>777.06999999999539</v>
      </c>
      <c r="F510" s="16">
        <v>0.15196410130000068</v>
      </c>
      <c r="G510" s="16">
        <v>0</v>
      </c>
      <c r="H510" s="17">
        <v>777.06999999999539</v>
      </c>
      <c r="I510" s="11">
        <v>28300.220400000118</v>
      </c>
      <c r="J510" s="11">
        <v>151964.10130000068</v>
      </c>
    </row>
    <row r="511" spans="1:10" hidden="1" outlineLevel="1">
      <c r="A511" s="12">
        <v>780.07999999999538</v>
      </c>
      <c r="B511" s="13">
        <v>2.8459732600000121E-2</v>
      </c>
      <c r="C511" s="13">
        <v>0</v>
      </c>
      <c r="D511" s="14"/>
      <c r="E511" s="15">
        <v>777.07999999999538</v>
      </c>
      <c r="F511" s="16">
        <v>0.15255461720000069</v>
      </c>
      <c r="G511" s="16">
        <v>0</v>
      </c>
      <c r="H511" s="17">
        <v>777.07999999999538</v>
      </c>
      <c r="I511" s="11">
        <v>28459.732600000119</v>
      </c>
      <c r="J511" s="11">
        <v>152554.61720000068</v>
      </c>
    </row>
    <row r="512" spans="1:10" hidden="1" outlineLevel="1">
      <c r="A512" s="12">
        <v>780.08999999999537</v>
      </c>
      <c r="B512" s="13">
        <v>2.861924480000012E-2</v>
      </c>
      <c r="C512" s="13">
        <v>0</v>
      </c>
      <c r="D512" s="14"/>
      <c r="E512" s="15">
        <v>777.08999999999537</v>
      </c>
      <c r="F512" s="16">
        <v>0.15314513310000066</v>
      </c>
      <c r="G512" s="16">
        <v>0</v>
      </c>
      <c r="H512" s="17">
        <v>777.08999999999537</v>
      </c>
      <c r="I512" s="11">
        <v>28619.24480000012</v>
      </c>
      <c r="J512" s="11">
        <v>153145.13310000068</v>
      </c>
    </row>
    <row r="513" spans="1:10" hidden="1" outlineLevel="1">
      <c r="A513" s="18">
        <v>780.09999999999536</v>
      </c>
      <c r="B513" s="13">
        <v>2.877875700000012E-2</v>
      </c>
      <c r="C513" s="13">
        <v>0</v>
      </c>
      <c r="D513" s="14"/>
      <c r="E513" s="15">
        <v>777.09999999999536</v>
      </c>
      <c r="F513" s="16">
        <v>0.15373564900000067</v>
      </c>
      <c r="G513" s="16">
        <v>0</v>
      </c>
      <c r="H513" s="17">
        <v>777.09999999999536</v>
      </c>
      <c r="I513" s="11">
        <v>28778.757000000121</v>
      </c>
      <c r="J513" s="11">
        <v>153735.64900000067</v>
      </c>
    </row>
    <row r="514" spans="1:10" hidden="1" outlineLevel="1">
      <c r="A514" s="12">
        <v>780.10999999999535</v>
      </c>
      <c r="B514" s="13">
        <v>2.8938269200000123E-2</v>
      </c>
      <c r="C514" s="13">
        <v>0</v>
      </c>
      <c r="D514" s="14"/>
      <c r="E514" s="15">
        <v>777.10999999999535</v>
      </c>
      <c r="F514" s="16">
        <v>0.15432616490000067</v>
      </c>
      <c r="G514" s="16">
        <v>0</v>
      </c>
      <c r="H514" s="17">
        <v>777.10999999999535</v>
      </c>
      <c r="I514" s="11">
        <v>28938.269200000123</v>
      </c>
      <c r="J514" s="11">
        <v>154326.16490000067</v>
      </c>
    </row>
    <row r="515" spans="1:10" hidden="1" outlineLevel="1">
      <c r="A515" s="12">
        <v>780.11999999999534</v>
      </c>
      <c r="B515" s="13">
        <v>2.9097781400000123E-2</v>
      </c>
      <c r="C515" s="13">
        <v>0</v>
      </c>
      <c r="D515" s="14"/>
      <c r="E515" s="15">
        <v>777.11999999999534</v>
      </c>
      <c r="F515" s="16">
        <v>0.15491668080000068</v>
      </c>
      <c r="G515" s="16">
        <v>0</v>
      </c>
      <c r="H515" s="17">
        <v>777.11999999999534</v>
      </c>
      <c r="I515" s="11">
        <v>29097.781400000124</v>
      </c>
      <c r="J515" s="11">
        <v>154916.68080000067</v>
      </c>
    </row>
    <row r="516" spans="1:10" hidden="1" outlineLevel="1">
      <c r="A516" s="12">
        <v>780.12999999999533</v>
      </c>
      <c r="B516" s="13">
        <v>2.9257293600000126E-2</v>
      </c>
      <c r="C516" s="13">
        <v>0</v>
      </c>
      <c r="D516" s="14"/>
      <c r="E516" s="15">
        <v>777.12999999999533</v>
      </c>
      <c r="F516" s="16">
        <v>0.15550719670000068</v>
      </c>
      <c r="G516" s="16">
        <v>0</v>
      </c>
      <c r="H516" s="17">
        <v>777.12999999999533</v>
      </c>
      <c r="I516" s="11">
        <v>29257.293600000125</v>
      </c>
      <c r="J516" s="11">
        <v>155507.19670000067</v>
      </c>
    </row>
    <row r="517" spans="1:10" hidden="1" outlineLevel="1">
      <c r="A517" s="12">
        <v>780.13999999999533</v>
      </c>
      <c r="B517" s="13">
        <v>2.9416805800000126E-2</v>
      </c>
      <c r="C517" s="13">
        <v>0</v>
      </c>
      <c r="D517" s="14"/>
      <c r="E517" s="15">
        <v>777.13999999999533</v>
      </c>
      <c r="F517" s="16">
        <v>0.15609771260000066</v>
      </c>
      <c r="G517" s="16">
        <v>0</v>
      </c>
      <c r="H517" s="17">
        <v>777.13999999999533</v>
      </c>
      <c r="I517" s="11">
        <v>29416.805800000126</v>
      </c>
      <c r="J517" s="11">
        <v>156097.71260000067</v>
      </c>
    </row>
    <row r="518" spans="1:10" hidden="1" outlineLevel="1">
      <c r="A518" s="12">
        <v>780.14999999999532</v>
      </c>
      <c r="B518" s="13">
        <v>2.9576318000000126E-2</v>
      </c>
      <c r="C518" s="13">
        <v>0</v>
      </c>
      <c r="D518" s="14"/>
      <c r="E518" s="15">
        <v>777.14999999999532</v>
      </c>
      <c r="F518" s="16">
        <v>0.15668822850000066</v>
      </c>
      <c r="G518" s="16">
        <v>0</v>
      </c>
      <c r="H518" s="17">
        <v>777.14999999999532</v>
      </c>
      <c r="I518" s="11">
        <v>29576.318000000127</v>
      </c>
      <c r="J518" s="11">
        <v>156688.22850000067</v>
      </c>
    </row>
    <row r="519" spans="1:10" hidden="1" outlineLevel="1">
      <c r="A519" s="12">
        <v>780.15999999999531</v>
      </c>
      <c r="B519" s="13">
        <v>2.9735830200000129E-2</v>
      </c>
      <c r="C519" s="13">
        <v>0</v>
      </c>
      <c r="D519" s="14"/>
      <c r="E519" s="15">
        <v>777.15999999999531</v>
      </c>
      <c r="F519" s="16">
        <v>0.15727874440000067</v>
      </c>
      <c r="G519" s="16">
        <v>0</v>
      </c>
      <c r="H519" s="17">
        <v>777.15999999999531</v>
      </c>
      <c r="I519" s="11">
        <v>29735.830200000128</v>
      </c>
      <c r="J519" s="11">
        <v>157278.74440000067</v>
      </c>
    </row>
    <row r="520" spans="1:10" hidden="1" outlineLevel="1">
      <c r="A520" s="12">
        <v>780.1699999999953</v>
      </c>
      <c r="B520" s="13">
        <v>2.9895342400000129E-2</v>
      </c>
      <c r="C520" s="13">
        <v>0</v>
      </c>
      <c r="D520" s="14"/>
      <c r="E520" s="15">
        <v>777.1699999999953</v>
      </c>
      <c r="F520" s="16">
        <v>0.15786926030000067</v>
      </c>
      <c r="G520" s="16">
        <v>0</v>
      </c>
      <c r="H520" s="17">
        <v>777.1699999999953</v>
      </c>
      <c r="I520" s="11">
        <v>29895.342400000129</v>
      </c>
      <c r="J520" s="11">
        <v>157869.26030000066</v>
      </c>
    </row>
    <row r="521" spans="1:10" hidden="1" outlineLevel="1">
      <c r="A521" s="12">
        <v>780.17999999999529</v>
      </c>
      <c r="B521" s="13">
        <v>3.0054854600000128E-2</v>
      </c>
      <c r="C521" s="13">
        <v>0</v>
      </c>
      <c r="D521" s="14"/>
      <c r="E521" s="15">
        <v>777.17999999999529</v>
      </c>
      <c r="F521" s="16">
        <v>0.15845977620000065</v>
      </c>
      <c r="G521" s="16">
        <v>0</v>
      </c>
      <c r="H521" s="17">
        <v>777.17999999999529</v>
      </c>
      <c r="I521" s="11">
        <v>30054.85460000013</v>
      </c>
      <c r="J521" s="11">
        <v>158459.77620000066</v>
      </c>
    </row>
    <row r="522" spans="1:10" hidden="1" outlineLevel="1">
      <c r="A522" s="12">
        <v>780.18999999999528</v>
      </c>
      <c r="B522" s="13">
        <v>3.0214366800000132E-2</v>
      </c>
      <c r="C522" s="13">
        <v>0</v>
      </c>
      <c r="D522" s="14"/>
      <c r="E522" s="15">
        <v>777.18999999999528</v>
      </c>
      <c r="F522" s="16">
        <v>0.15905029210000066</v>
      </c>
      <c r="G522" s="16">
        <v>0</v>
      </c>
      <c r="H522" s="17">
        <v>777.18999999999528</v>
      </c>
      <c r="I522" s="11">
        <v>30214.366800000131</v>
      </c>
      <c r="J522" s="11">
        <v>159050.29210000066</v>
      </c>
    </row>
    <row r="523" spans="1:10" hidden="1" outlineLevel="1">
      <c r="A523" s="18">
        <v>780.19999999999527</v>
      </c>
      <c r="B523" s="13">
        <v>3.0373879000000131E-2</v>
      </c>
      <c r="C523" s="13">
        <v>0</v>
      </c>
      <c r="D523" s="14"/>
      <c r="E523" s="15">
        <v>777.19999999999527</v>
      </c>
      <c r="F523" s="16">
        <v>0.15964080800000066</v>
      </c>
      <c r="G523" s="16">
        <v>0</v>
      </c>
      <c r="H523" s="17">
        <v>777.19999999999527</v>
      </c>
      <c r="I523" s="11">
        <v>30373.879000000132</v>
      </c>
      <c r="J523" s="11">
        <v>159640.80800000066</v>
      </c>
    </row>
    <row r="524" spans="1:10" hidden="1" outlineLevel="1">
      <c r="A524" s="12">
        <v>780.20999999999526</v>
      </c>
      <c r="B524" s="13">
        <v>3.0533391200000135E-2</v>
      </c>
      <c r="C524" s="13">
        <v>0</v>
      </c>
      <c r="D524" s="14"/>
      <c r="E524" s="15">
        <v>777.20999999999526</v>
      </c>
      <c r="F524" s="16">
        <v>0.16023132390000067</v>
      </c>
      <c r="G524" s="16">
        <v>0</v>
      </c>
      <c r="H524" s="17">
        <v>777.20999999999526</v>
      </c>
      <c r="I524" s="11">
        <v>30533.391200000133</v>
      </c>
      <c r="J524" s="11">
        <v>160231.32390000066</v>
      </c>
    </row>
    <row r="525" spans="1:10" hidden="1" outlineLevel="1">
      <c r="A525" s="12">
        <v>780.21999999999525</v>
      </c>
      <c r="B525" s="13">
        <v>3.0692903400000134E-2</v>
      </c>
      <c r="C525" s="13">
        <v>0</v>
      </c>
      <c r="D525" s="14"/>
      <c r="E525" s="15">
        <v>777.21999999999525</v>
      </c>
      <c r="F525" s="16">
        <v>0.16082183980000064</v>
      </c>
      <c r="G525" s="16">
        <v>0</v>
      </c>
      <c r="H525" s="17">
        <v>777.21999999999525</v>
      </c>
      <c r="I525" s="11">
        <v>30692.903400000134</v>
      </c>
      <c r="J525" s="11">
        <v>160821.83980000066</v>
      </c>
    </row>
    <row r="526" spans="1:10" hidden="1" outlineLevel="1">
      <c r="A526" s="12">
        <v>780.22999999999524</v>
      </c>
      <c r="B526" s="13">
        <v>3.0852415600000134E-2</v>
      </c>
      <c r="C526" s="13">
        <v>0</v>
      </c>
      <c r="D526" s="14"/>
      <c r="E526" s="15">
        <v>777.22999999999524</v>
      </c>
      <c r="F526" s="16">
        <v>0.16141235570000065</v>
      </c>
      <c r="G526" s="16">
        <v>0</v>
      </c>
      <c r="H526" s="17">
        <v>777.22999999999524</v>
      </c>
      <c r="I526" s="11">
        <v>30852.415600000135</v>
      </c>
      <c r="J526" s="11">
        <v>161412.35570000065</v>
      </c>
    </row>
    <row r="527" spans="1:10" hidden="1" outlineLevel="1">
      <c r="A527" s="12">
        <v>780.23999999999523</v>
      </c>
      <c r="B527" s="13">
        <v>3.1011927800000137E-2</v>
      </c>
      <c r="C527" s="13">
        <v>0</v>
      </c>
      <c r="D527" s="14"/>
      <c r="E527" s="15">
        <v>777.23999999999523</v>
      </c>
      <c r="F527" s="16">
        <v>0.16200287160000065</v>
      </c>
      <c r="G527" s="16">
        <v>0</v>
      </c>
      <c r="H527" s="17">
        <v>777.23999999999523</v>
      </c>
      <c r="I527" s="11">
        <v>31011.927800000136</v>
      </c>
      <c r="J527" s="11">
        <v>162002.87160000065</v>
      </c>
    </row>
    <row r="528" spans="1:10" hidden="1" outlineLevel="1">
      <c r="A528" s="12">
        <v>780.24999999999523</v>
      </c>
      <c r="B528" s="13">
        <v>3.1171440000000137E-2</v>
      </c>
      <c r="C528" s="13">
        <v>0</v>
      </c>
      <c r="D528" s="14"/>
      <c r="E528" s="15">
        <v>777.24999999999523</v>
      </c>
      <c r="F528" s="16">
        <v>0.16259338750000066</v>
      </c>
      <c r="G528" s="16">
        <v>0</v>
      </c>
      <c r="H528" s="17">
        <v>777.24999999999523</v>
      </c>
      <c r="I528" s="11">
        <v>31171.440000000137</v>
      </c>
      <c r="J528" s="11">
        <v>162593.38750000065</v>
      </c>
    </row>
    <row r="529" spans="1:10" hidden="1" outlineLevel="1">
      <c r="A529" s="12">
        <v>780.25999999999522</v>
      </c>
      <c r="B529" s="13">
        <v>3.1330952200000137E-2</v>
      </c>
      <c r="C529" s="13">
        <v>0</v>
      </c>
      <c r="D529" s="14"/>
      <c r="E529" s="15">
        <v>777.25999999999522</v>
      </c>
      <c r="F529" s="16">
        <v>0.16318390340000066</v>
      </c>
      <c r="G529" s="16">
        <v>0</v>
      </c>
      <c r="H529" s="17">
        <v>777.25999999999522</v>
      </c>
      <c r="I529" s="11">
        <v>31330.952200000138</v>
      </c>
      <c r="J529" s="11">
        <v>163183.90340000065</v>
      </c>
    </row>
    <row r="530" spans="1:10" hidden="1" outlineLevel="1">
      <c r="A530" s="12">
        <v>780.26999999999521</v>
      </c>
      <c r="B530" s="13">
        <v>3.149046440000014E-2</v>
      </c>
      <c r="C530" s="13">
        <v>0</v>
      </c>
      <c r="D530" s="14"/>
      <c r="E530" s="15">
        <v>777.26999999999521</v>
      </c>
      <c r="F530" s="16">
        <v>0.16377441930000064</v>
      </c>
      <c r="G530" s="16">
        <v>0</v>
      </c>
      <c r="H530" s="17">
        <v>777.26999999999521</v>
      </c>
      <c r="I530" s="11">
        <v>31490.464400000139</v>
      </c>
      <c r="J530" s="11">
        <v>163774.41930000065</v>
      </c>
    </row>
    <row r="531" spans="1:10" hidden="1" outlineLevel="1">
      <c r="A531" s="12">
        <v>780.2799999999952</v>
      </c>
      <c r="B531" s="13">
        <v>3.1649976600000143E-2</v>
      </c>
      <c r="C531" s="13">
        <v>0</v>
      </c>
      <c r="D531" s="14"/>
      <c r="E531" s="15">
        <v>777.2799999999952</v>
      </c>
      <c r="F531" s="16">
        <v>0.16436493520000064</v>
      </c>
      <c r="G531" s="16">
        <v>0</v>
      </c>
      <c r="H531" s="17">
        <v>777.2799999999952</v>
      </c>
      <c r="I531" s="11">
        <v>31649.97660000014</v>
      </c>
      <c r="J531" s="11">
        <v>164364.93520000065</v>
      </c>
    </row>
    <row r="532" spans="1:10" hidden="1" outlineLevel="1">
      <c r="A532" s="12">
        <v>780.28999999999519</v>
      </c>
      <c r="B532" s="13">
        <v>3.1809488800000139E-2</v>
      </c>
      <c r="C532" s="13">
        <v>0</v>
      </c>
      <c r="D532" s="14"/>
      <c r="E532" s="15">
        <v>777.28999999999519</v>
      </c>
      <c r="F532" s="16">
        <v>0.16495545110000065</v>
      </c>
      <c r="G532" s="16">
        <v>0</v>
      </c>
      <c r="H532" s="17">
        <v>777.28999999999519</v>
      </c>
      <c r="I532" s="11">
        <v>31809.488800000141</v>
      </c>
      <c r="J532" s="11">
        <v>164955.45110000065</v>
      </c>
    </row>
    <row r="533" spans="1:10" hidden="1" outlineLevel="1">
      <c r="A533" s="18">
        <v>780.29999999999518</v>
      </c>
      <c r="B533" s="13">
        <v>3.1969001000000143E-2</v>
      </c>
      <c r="C533" s="13">
        <v>0</v>
      </c>
      <c r="D533" s="14"/>
      <c r="E533" s="15">
        <v>777.29999999999518</v>
      </c>
      <c r="F533" s="16">
        <v>0.16554596700000065</v>
      </c>
      <c r="G533" s="16">
        <v>0</v>
      </c>
      <c r="H533" s="17">
        <v>777.29999999999518</v>
      </c>
      <c r="I533" s="11">
        <v>31969.001000000142</v>
      </c>
      <c r="J533" s="11">
        <v>165545.96700000064</v>
      </c>
    </row>
    <row r="534" spans="1:10" hidden="1" outlineLevel="1">
      <c r="A534" s="12">
        <v>780.30999999999517</v>
      </c>
      <c r="B534" s="13">
        <v>3.2128513200000146E-2</v>
      </c>
      <c r="C534" s="13">
        <v>0</v>
      </c>
      <c r="D534" s="14"/>
      <c r="E534" s="15">
        <v>777.30999999999517</v>
      </c>
      <c r="F534" s="16">
        <v>0.16613648290000063</v>
      </c>
      <c r="G534" s="16">
        <v>0</v>
      </c>
      <c r="H534" s="17">
        <v>777.30999999999517</v>
      </c>
      <c r="I534" s="11">
        <v>32128.513200000143</v>
      </c>
      <c r="J534" s="11">
        <v>166136.48290000064</v>
      </c>
    </row>
    <row r="535" spans="1:10" hidden="1" outlineLevel="1">
      <c r="A535" s="12">
        <v>780.31999999999516</v>
      </c>
      <c r="B535" s="13">
        <v>3.2288025400000142E-2</v>
      </c>
      <c r="C535" s="13">
        <v>0</v>
      </c>
      <c r="D535" s="14"/>
      <c r="E535" s="15">
        <v>777.31999999999516</v>
      </c>
      <c r="F535" s="16">
        <v>0.16672699880000064</v>
      </c>
      <c r="G535" s="16">
        <v>0</v>
      </c>
      <c r="H535" s="17">
        <v>777.31999999999516</v>
      </c>
      <c r="I535" s="11">
        <v>32288.025400000144</v>
      </c>
      <c r="J535" s="11">
        <v>166726.99880000064</v>
      </c>
    </row>
    <row r="536" spans="1:10" hidden="1" outlineLevel="1">
      <c r="A536" s="12">
        <v>780.32999999999515</v>
      </c>
      <c r="B536" s="13">
        <v>3.2447537600000145E-2</v>
      </c>
      <c r="C536" s="13">
        <v>0</v>
      </c>
      <c r="D536" s="14"/>
      <c r="E536" s="15">
        <v>777.32999999999515</v>
      </c>
      <c r="F536" s="16">
        <v>0.16731751470000064</v>
      </c>
      <c r="G536" s="16">
        <v>0</v>
      </c>
      <c r="H536" s="17">
        <v>777.32999999999515</v>
      </c>
      <c r="I536" s="11">
        <v>32447.537600000145</v>
      </c>
      <c r="J536" s="11">
        <v>167317.51470000064</v>
      </c>
    </row>
    <row r="537" spans="1:10" hidden="1" outlineLevel="1">
      <c r="A537" s="12">
        <v>780.33999999999514</v>
      </c>
      <c r="B537" s="13">
        <v>3.2607049800000149E-2</v>
      </c>
      <c r="C537" s="13">
        <v>0</v>
      </c>
      <c r="D537" s="14"/>
      <c r="E537" s="15">
        <v>777.33999999999514</v>
      </c>
      <c r="F537" s="16">
        <v>0.16790803060000065</v>
      </c>
      <c r="G537" s="16">
        <v>0</v>
      </c>
      <c r="H537" s="17">
        <v>777.33999999999514</v>
      </c>
      <c r="I537" s="11">
        <v>32607.049800000146</v>
      </c>
      <c r="J537" s="11">
        <v>167908.03060000064</v>
      </c>
    </row>
    <row r="538" spans="1:10" hidden="1" outlineLevel="1">
      <c r="A538" s="12">
        <v>780.34999999999513</v>
      </c>
      <c r="B538" s="13">
        <v>3.2766562000000145E-2</v>
      </c>
      <c r="C538" s="13">
        <v>0</v>
      </c>
      <c r="D538" s="14"/>
      <c r="E538" s="15">
        <v>777.34999999999513</v>
      </c>
      <c r="F538" s="16">
        <v>0.16849854650000062</v>
      </c>
      <c r="G538" s="16">
        <v>0</v>
      </c>
      <c r="H538" s="17">
        <v>777.34999999999513</v>
      </c>
      <c r="I538" s="11">
        <v>32766.562000000147</v>
      </c>
      <c r="J538" s="11">
        <v>168498.54650000064</v>
      </c>
    </row>
    <row r="539" spans="1:10" hidden="1" outlineLevel="1">
      <c r="A539" s="12">
        <v>780.35999999999513</v>
      </c>
      <c r="B539" s="13">
        <v>3.2926074200000148E-2</v>
      </c>
      <c r="C539" s="13">
        <v>0</v>
      </c>
      <c r="D539" s="14"/>
      <c r="E539" s="15">
        <v>777.35999999999513</v>
      </c>
      <c r="F539" s="16">
        <v>0.16908906240000063</v>
      </c>
      <c r="G539" s="16">
        <v>0</v>
      </c>
      <c r="H539" s="17">
        <v>777.35999999999513</v>
      </c>
      <c r="I539" s="11">
        <v>32926.074200000148</v>
      </c>
      <c r="J539" s="11">
        <v>169089.06240000064</v>
      </c>
    </row>
    <row r="540" spans="1:10" hidden="1" outlineLevel="1">
      <c r="A540" s="12">
        <v>780.36999999999512</v>
      </c>
      <c r="B540" s="13">
        <v>3.3085586400000144E-2</v>
      </c>
      <c r="C540" s="13">
        <v>0</v>
      </c>
      <c r="D540" s="14"/>
      <c r="E540" s="15">
        <v>777.36999999999512</v>
      </c>
      <c r="F540" s="16">
        <v>0.16967957830000063</v>
      </c>
      <c r="G540" s="16">
        <v>0</v>
      </c>
      <c r="H540" s="17">
        <v>777.36999999999512</v>
      </c>
      <c r="I540" s="11">
        <v>33085.586400000146</v>
      </c>
      <c r="J540" s="11">
        <v>169679.57830000063</v>
      </c>
    </row>
    <row r="541" spans="1:10" hidden="1" outlineLevel="1">
      <c r="A541" s="12">
        <v>780.37999999999511</v>
      </c>
      <c r="B541" s="13">
        <v>3.3245098600000141E-2</v>
      </c>
      <c r="C541" s="13">
        <v>0</v>
      </c>
      <c r="D541" s="14"/>
      <c r="E541" s="15">
        <v>777.37999999999511</v>
      </c>
      <c r="F541" s="16">
        <v>0.17027009420000064</v>
      </c>
      <c r="G541" s="16">
        <v>0</v>
      </c>
      <c r="H541" s="17">
        <v>777.37999999999511</v>
      </c>
      <c r="I541" s="11">
        <v>33245.098600000143</v>
      </c>
      <c r="J541" s="11">
        <v>170270.09420000063</v>
      </c>
    </row>
    <row r="542" spans="1:10" hidden="1" outlineLevel="1">
      <c r="A542" s="12">
        <v>780.3899999999951</v>
      </c>
      <c r="B542" s="13">
        <v>3.3404610800000144E-2</v>
      </c>
      <c r="C542" s="13">
        <v>0</v>
      </c>
      <c r="D542" s="14"/>
      <c r="E542" s="15">
        <v>777.3899999999951</v>
      </c>
      <c r="F542" s="16">
        <v>0.17086061010000064</v>
      </c>
      <c r="G542" s="16">
        <v>0</v>
      </c>
      <c r="H542" s="17">
        <v>777.3899999999951</v>
      </c>
      <c r="I542" s="11">
        <v>33404.61080000014</v>
      </c>
      <c r="J542" s="11">
        <v>170860.61010000063</v>
      </c>
    </row>
    <row r="543" spans="1:10" hidden="1" outlineLevel="1">
      <c r="A543" s="18">
        <v>780.39999999999509</v>
      </c>
      <c r="B543" s="13">
        <v>3.356412300000014E-2</v>
      </c>
      <c r="C543" s="13">
        <v>0</v>
      </c>
      <c r="D543" s="14"/>
      <c r="E543" s="15">
        <v>777.39999999999509</v>
      </c>
      <c r="F543" s="16">
        <v>0.17145112600000062</v>
      </c>
      <c r="G543" s="16">
        <v>0</v>
      </c>
      <c r="H543" s="17">
        <v>777.39999999999509</v>
      </c>
      <c r="I543" s="11">
        <v>33564.123000000138</v>
      </c>
      <c r="J543" s="11">
        <v>171451.12600000063</v>
      </c>
    </row>
    <row r="544" spans="1:10" hidden="1" outlineLevel="1">
      <c r="A544" s="12">
        <v>780.40999999999508</v>
      </c>
      <c r="B544" s="13">
        <v>3.3723635200000136E-2</v>
      </c>
      <c r="C544" s="13">
        <v>0</v>
      </c>
      <c r="D544" s="14"/>
      <c r="E544" s="15">
        <v>777.40999999999508</v>
      </c>
      <c r="F544" s="16">
        <v>0.17204164190000062</v>
      </c>
      <c r="G544" s="16">
        <v>0</v>
      </c>
      <c r="H544" s="17">
        <v>777.40999999999508</v>
      </c>
      <c r="I544" s="11">
        <v>33723.635200000135</v>
      </c>
      <c r="J544" s="11">
        <v>172041.64190000063</v>
      </c>
    </row>
    <row r="545" spans="1:10" hidden="1" outlineLevel="1">
      <c r="A545" s="12">
        <v>780.41999999999507</v>
      </c>
      <c r="B545" s="13">
        <v>3.3883147400000133E-2</v>
      </c>
      <c r="C545" s="13">
        <v>0</v>
      </c>
      <c r="D545" s="14"/>
      <c r="E545" s="15">
        <v>777.41999999999507</v>
      </c>
      <c r="F545" s="16">
        <v>0.17263215780000063</v>
      </c>
      <c r="G545" s="16">
        <v>0</v>
      </c>
      <c r="H545" s="17">
        <v>777.41999999999507</v>
      </c>
      <c r="I545" s="11">
        <v>33883.147400000133</v>
      </c>
      <c r="J545" s="11">
        <v>172632.15780000063</v>
      </c>
    </row>
    <row r="546" spans="1:10" hidden="1" outlineLevel="1">
      <c r="A546" s="12">
        <v>780.42999999999506</v>
      </c>
      <c r="B546" s="13">
        <v>3.4042659600000129E-2</v>
      </c>
      <c r="C546" s="13">
        <v>0</v>
      </c>
      <c r="D546" s="14"/>
      <c r="E546" s="15">
        <v>777.42999999999506</v>
      </c>
      <c r="F546" s="16">
        <v>0.17322267370000063</v>
      </c>
      <c r="G546" s="16">
        <v>0</v>
      </c>
      <c r="H546" s="17">
        <v>777.42999999999506</v>
      </c>
      <c r="I546" s="11">
        <v>34042.65960000013</v>
      </c>
      <c r="J546" s="11">
        <v>173222.67370000063</v>
      </c>
    </row>
    <row r="547" spans="1:10" hidden="1" outlineLevel="1">
      <c r="A547" s="12">
        <v>780.43999999999505</v>
      </c>
      <c r="B547" s="13">
        <v>3.4202171800000125E-2</v>
      </c>
      <c r="C547" s="13">
        <v>0</v>
      </c>
      <c r="D547" s="14"/>
      <c r="E547" s="15">
        <v>777.43999999999505</v>
      </c>
      <c r="F547" s="16">
        <v>0.17381318960000061</v>
      </c>
      <c r="G547" s="16">
        <v>0</v>
      </c>
      <c r="H547" s="17">
        <v>777.43999999999505</v>
      </c>
      <c r="I547" s="11">
        <v>34202.171800000127</v>
      </c>
      <c r="J547" s="11">
        <v>173813.18960000062</v>
      </c>
    </row>
    <row r="548" spans="1:10" hidden="1" outlineLevel="1">
      <c r="A548" s="12">
        <v>780.44999999999504</v>
      </c>
      <c r="B548" s="13">
        <v>3.4361684000000121E-2</v>
      </c>
      <c r="C548" s="13">
        <v>0</v>
      </c>
      <c r="D548" s="14"/>
      <c r="E548" s="15">
        <v>777.44999999999504</v>
      </c>
      <c r="F548" s="16">
        <v>0.17440370550000062</v>
      </c>
      <c r="G548" s="16">
        <v>0</v>
      </c>
      <c r="H548" s="17">
        <v>777.44999999999504</v>
      </c>
      <c r="I548" s="11">
        <v>34361.684000000125</v>
      </c>
      <c r="J548" s="11">
        <v>174403.70550000062</v>
      </c>
    </row>
    <row r="549" spans="1:10" hidden="1" outlineLevel="1">
      <c r="A549" s="12">
        <v>780.45999999999503</v>
      </c>
      <c r="B549" s="13">
        <v>3.4521196200000125E-2</v>
      </c>
      <c r="C549" s="13">
        <v>0</v>
      </c>
      <c r="D549" s="14"/>
      <c r="E549" s="15">
        <v>777.45999999999503</v>
      </c>
      <c r="F549" s="16">
        <v>0.17499422140000062</v>
      </c>
      <c r="G549" s="16">
        <v>0</v>
      </c>
      <c r="H549" s="17">
        <v>777.45999999999503</v>
      </c>
      <c r="I549" s="11">
        <v>34521.196200000122</v>
      </c>
      <c r="J549" s="11">
        <v>174994.22140000062</v>
      </c>
    </row>
    <row r="550" spans="1:10" hidden="1" outlineLevel="1">
      <c r="A550" s="12">
        <v>780.46999999999503</v>
      </c>
      <c r="B550" s="13">
        <v>3.4680708400000121E-2</v>
      </c>
      <c r="C550" s="13">
        <v>0</v>
      </c>
      <c r="D550" s="14"/>
      <c r="E550" s="15">
        <v>777.46999999999503</v>
      </c>
      <c r="F550" s="16">
        <v>0.17558473730000063</v>
      </c>
      <c r="G550" s="16">
        <v>0</v>
      </c>
      <c r="H550" s="17">
        <v>777.46999999999503</v>
      </c>
      <c r="I550" s="11">
        <v>34680.70840000012</v>
      </c>
      <c r="J550" s="11">
        <v>175584.73730000062</v>
      </c>
    </row>
    <row r="551" spans="1:10" hidden="1" outlineLevel="1">
      <c r="A551" s="12">
        <v>780.47999999999502</v>
      </c>
      <c r="B551" s="13">
        <v>3.4840220600000117E-2</v>
      </c>
      <c r="C551" s="13">
        <v>0</v>
      </c>
      <c r="D551" s="14"/>
      <c r="E551" s="15">
        <v>777.47999999999502</v>
      </c>
      <c r="F551" s="16">
        <v>0.17617525320000063</v>
      </c>
      <c r="G551" s="16">
        <v>0</v>
      </c>
      <c r="H551" s="17">
        <v>777.47999999999502</v>
      </c>
      <c r="I551" s="11">
        <v>34840.220600000117</v>
      </c>
      <c r="J551" s="11">
        <v>176175.25320000062</v>
      </c>
    </row>
    <row r="552" spans="1:10" hidden="1" outlineLevel="1">
      <c r="A552" s="12">
        <v>780.48999999999501</v>
      </c>
      <c r="B552" s="13">
        <v>3.4999732800000113E-2</v>
      </c>
      <c r="C552" s="13">
        <v>0</v>
      </c>
      <c r="D552" s="14"/>
      <c r="E552" s="15">
        <v>777.48999999999501</v>
      </c>
      <c r="F552" s="16">
        <v>0.17676576910000061</v>
      </c>
      <c r="G552" s="16">
        <v>0</v>
      </c>
      <c r="H552" s="17">
        <v>777.48999999999501</v>
      </c>
      <c r="I552" s="11">
        <v>34999.732800000114</v>
      </c>
      <c r="J552" s="11">
        <v>176765.76910000062</v>
      </c>
    </row>
    <row r="553" spans="1:10" hidden="1" outlineLevel="1">
      <c r="A553" s="18">
        <v>780.499999999995</v>
      </c>
      <c r="B553" s="13">
        <v>3.515924500000011E-2</v>
      </c>
      <c r="C553" s="13">
        <v>0</v>
      </c>
      <c r="D553" s="14"/>
      <c r="E553" s="15">
        <v>777.499999999995</v>
      </c>
      <c r="F553" s="16">
        <v>0.17735628500000061</v>
      </c>
      <c r="G553" s="16">
        <v>0</v>
      </c>
      <c r="H553" s="17">
        <v>777.499999999995</v>
      </c>
      <c r="I553" s="11">
        <v>35159.245000000112</v>
      </c>
      <c r="J553" s="11">
        <v>177356.28500000061</v>
      </c>
    </row>
    <row r="554" spans="1:10" hidden="1" outlineLevel="1">
      <c r="A554" s="12">
        <v>780.50999999999499</v>
      </c>
      <c r="B554" s="13">
        <v>3.5318757200000106E-2</v>
      </c>
      <c r="C554" s="13">
        <v>0</v>
      </c>
      <c r="D554" s="14"/>
      <c r="E554" s="15">
        <v>777.50999999999499</v>
      </c>
      <c r="F554" s="16">
        <v>0.17794680090000062</v>
      </c>
      <c r="G554" s="16">
        <v>0</v>
      </c>
      <c r="H554" s="17">
        <v>777.50999999999499</v>
      </c>
      <c r="I554" s="11">
        <v>35318.757200000109</v>
      </c>
      <c r="J554" s="11">
        <v>177946.80090000061</v>
      </c>
    </row>
    <row r="555" spans="1:10" hidden="1" outlineLevel="1">
      <c r="A555" s="12">
        <v>780.51999999999498</v>
      </c>
      <c r="B555" s="13">
        <v>3.5478269400000109E-2</v>
      </c>
      <c r="C555" s="13">
        <v>0</v>
      </c>
      <c r="D555" s="14"/>
      <c r="E555" s="15">
        <v>777.51999999999498</v>
      </c>
      <c r="F555" s="16">
        <v>0.17853731680000062</v>
      </c>
      <c r="G555" s="16">
        <v>0</v>
      </c>
      <c r="H555" s="17">
        <v>777.51999999999498</v>
      </c>
      <c r="I555" s="11">
        <v>35478.269400000107</v>
      </c>
      <c r="J555" s="11">
        <v>178537.31680000061</v>
      </c>
    </row>
    <row r="556" spans="1:10" hidden="1" outlineLevel="1">
      <c r="A556" s="12">
        <v>780.52999999999497</v>
      </c>
      <c r="B556" s="13">
        <v>3.5637781600000105E-2</v>
      </c>
      <c r="C556" s="13">
        <v>0</v>
      </c>
      <c r="D556" s="14"/>
      <c r="E556" s="15">
        <v>777.52999999999497</v>
      </c>
      <c r="F556" s="16">
        <v>0.1791278327000006</v>
      </c>
      <c r="G556" s="16">
        <v>0</v>
      </c>
      <c r="H556" s="17">
        <v>777.52999999999497</v>
      </c>
      <c r="I556" s="11">
        <v>35637.781600000104</v>
      </c>
      <c r="J556" s="11">
        <v>179127.83270000061</v>
      </c>
    </row>
    <row r="557" spans="1:10" hidden="1" outlineLevel="1">
      <c r="A557" s="12">
        <v>780.53999999999496</v>
      </c>
      <c r="B557" s="13">
        <v>3.5797293800000102E-2</v>
      </c>
      <c r="C557" s="13">
        <v>0</v>
      </c>
      <c r="D557" s="14"/>
      <c r="E557" s="15">
        <v>777.53999999999496</v>
      </c>
      <c r="F557" s="16">
        <v>0.1797183486000006</v>
      </c>
      <c r="G557" s="16">
        <v>0</v>
      </c>
      <c r="H557" s="17">
        <v>777.53999999999496</v>
      </c>
      <c r="I557" s="11">
        <v>35797.293800000101</v>
      </c>
      <c r="J557" s="11">
        <v>179718.34860000061</v>
      </c>
    </row>
    <row r="558" spans="1:10" hidden="1" outlineLevel="1">
      <c r="A558" s="12">
        <v>780.54999999999495</v>
      </c>
      <c r="B558" s="13">
        <v>3.5956806000000098E-2</v>
      </c>
      <c r="C558" s="13">
        <v>0</v>
      </c>
      <c r="D558" s="14"/>
      <c r="E558" s="15">
        <v>777.54999999999495</v>
      </c>
      <c r="F558" s="16">
        <v>0.18030886450000061</v>
      </c>
      <c r="G558" s="16">
        <v>0</v>
      </c>
      <c r="H558" s="17">
        <v>777.54999999999495</v>
      </c>
      <c r="I558" s="11">
        <v>35956.806000000099</v>
      </c>
      <c r="J558" s="11">
        <v>180308.86450000061</v>
      </c>
    </row>
    <row r="559" spans="1:10" hidden="1" outlineLevel="1">
      <c r="A559" s="12">
        <v>780.55999999999494</v>
      </c>
      <c r="B559" s="13">
        <v>3.6116318200000094E-2</v>
      </c>
      <c r="C559" s="13">
        <v>0</v>
      </c>
      <c r="D559" s="14"/>
      <c r="E559" s="15">
        <v>777.55999999999494</v>
      </c>
      <c r="F559" s="16">
        <v>0.18089938040000061</v>
      </c>
      <c r="G559" s="16">
        <v>0</v>
      </c>
      <c r="H559" s="17">
        <v>777.55999999999494</v>
      </c>
      <c r="I559" s="11">
        <v>36116.318200000096</v>
      </c>
      <c r="J559" s="11">
        <v>180899.38040000061</v>
      </c>
    </row>
    <row r="560" spans="1:10" hidden="1" outlineLevel="1">
      <c r="A560" s="12">
        <v>780.56999999999493</v>
      </c>
      <c r="B560" s="13">
        <v>3.6275830400000091E-2</v>
      </c>
      <c r="C560" s="13">
        <v>0</v>
      </c>
      <c r="D560" s="14"/>
      <c r="E560" s="15">
        <v>777.56999999999493</v>
      </c>
      <c r="F560" s="16">
        <v>0.18148989630000059</v>
      </c>
      <c r="G560" s="16">
        <v>0</v>
      </c>
      <c r="H560" s="17">
        <v>777.56999999999493</v>
      </c>
      <c r="I560" s="11">
        <v>36275.830400000094</v>
      </c>
      <c r="J560" s="11">
        <v>181489.8963000006</v>
      </c>
    </row>
    <row r="561" spans="1:10" hidden="1" outlineLevel="1">
      <c r="A561" s="12">
        <v>780.57999999999493</v>
      </c>
      <c r="B561" s="13">
        <v>3.6435342600000094E-2</v>
      </c>
      <c r="C561" s="13">
        <v>0</v>
      </c>
      <c r="D561" s="14"/>
      <c r="E561" s="15">
        <v>777.57999999999493</v>
      </c>
      <c r="F561" s="16">
        <v>0.1820804122000006</v>
      </c>
      <c r="G561" s="16">
        <v>0</v>
      </c>
      <c r="H561" s="17">
        <v>777.57999999999493</v>
      </c>
      <c r="I561" s="11">
        <v>36435.342600000091</v>
      </c>
      <c r="J561" s="11">
        <v>182080.4122000006</v>
      </c>
    </row>
    <row r="562" spans="1:10" hidden="1" outlineLevel="1">
      <c r="A562" s="12">
        <v>780.58999999999492</v>
      </c>
      <c r="B562" s="13">
        <v>3.659485480000009E-2</v>
      </c>
      <c r="C562" s="13">
        <v>0</v>
      </c>
      <c r="D562" s="14"/>
      <c r="E562" s="15">
        <v>777.58999999999492</v>
      </c>
      <c r="F562" s="16">
        <v>0.1826709281000006</v>
      </c>
      <c r="G562" s="16">
        <v>0</v>
      </c>
      <c r="H562" s="17">
        <v>777.58999999999492</v>
      </c>
      <c r="I562" s="11">
        <v>36594.854800000088</v>
      </c>
      <c r="J562" s="11">
        <v>182670.9281000006</v>
      </c>
    </row>
    <row r="563" spans="1:10" hidden="1" outlineLevel="1">
      <c r="A563" s="18">
        <v>780.59999999999491</v>
      </c>
      <c r="B563" s="13">
        <v>3.6754367000000086E-2</v>
      </c>
      <c r="C563" s="13">
        <v>0</v>
      </c>
      <c r="D563" s="14"/>
      <c r="E563" s="15">
        <v>777.59999999999491</v>
      </c>
      <c r="F563" s="16">
        <v>0.18326144400000061</v>
      </c>
      <c r="G563" s="16">
        <v>0</v>
      </c>
      <c r="H563" s="17">
        <v>777.59999999999491</v>
      </c>
      <c r="I563" s="11">
        <v>36754.367000000086</v>
      </c>
      <c r="J563" s="11">
        <v>183261.4440000006</v>
      </c>
    </row>
    <row r="564" spans="1:10" hidden="1" outlineLevel="1">
      <c r="A564" s="12">
        <v>780.6099999999949</v>
      </c>
      <c r="B564" s="13">
        <v>3.6913879200000083E-2</v>
      </c>
      <c r="C564" s="13">
        <v>0</v>
      </c>
      <c r="D564" s="14"/>
      <c r="E564" s="15">
        <v>777.6099999999949</v>
      </c>
      <c r="F564" s="16">
        <v>0.18385195990000061</v>
      </c>
      <c r="G564" s="16">
        <v>0</v>
      </c>
      <c r="H564" s="17">
        <v>777.6099999999949</v>
      </c>
      <c r="I564" s="11">
        <v>36913.879200000083</v>
      </c>
      <c r="J564" s="11">
        <v>183851.9599000006</v>
      </c>
    </row>
    <row r="565" spans="1:10" hidden="1" outlineLevel="1">
      <c r="A565" s="12">
        <v>780.61999999999489</v>
      </c>
      <c r="B565" s="13">
        <v>3.7073391400000079E-2</v>
      </c>
      <c r="C565" s="13">
        <v>0</v>
      </c>
      <c r="D565" s="14"/>
      <c r="E565" s="15">
        <v>777.61999999999489</v>
      </c>
      <c r="F565" s="16">
        <v>0.18444247580000059</v>
      </c>
      <c r="G565" s="16">
        <v>0</v>
      </c>
      <c r="H565" s="17">
        <v>777.61999999999489</v>
      </c>
      <c r="I565" s="11">
        <v>37073.39140000008</v>
      </c>
      <c r="J565" s="11">
        <v>184442.4758000006</v>
      </c>
    </row>
    <row r="566" spans="1:10" hidden="1" outlineLevel="1">
      <c r="A566" s="12">
        <v>780.62999999999488</v>
      </c>
      <c r="B566" s="13">
        <v>3.7232903600000075E-2</v>
      </c>
      <c r="C566" s="13">
        <v>0</v>
      </c>
      <c r="D566" s="14"/>
      <c r="E566" s="15">
        <v>777.62999999999488</v>
      </c>
      <c r="F566" s="16">
        <v>0.18503299170000059</v>
      </c>
      <c r="G566" s="16">
        <v>0</v>
      </c>
      <c r="H566" s="17">
        <v>777.62999999999488</v>
      </c>
      <c r="I566" s="11">
        <v>37232.903600000078</v>
      </c>
      <c r="J566" s="11">
        <v>185032.9917000006</v>
      </c>
    </row>
    <row r="567" spans="1:10" hidden="1" outlineLevel="1">
      <c r="A567" s="12">
        <v>780.63999999999487</v>
      </c>
      <c r="B567" s="13">
        <v>3.7392415800000078E-2</v>
      </c>
      <c r="C567" s="13">
        <v>0</v>
      </c>
      <c r="D567" s="14"/>
      <c r="E567" s="15">
        <v>777.63999999999487</v>
      </c>
      <c r="F567" s="16">
        <v>0.1856235076000006</v>
      </c>
      <c r="G567" s="16">
        <v>0</v>
      </c>
      <c r="H567" s="17">
        <v>777.63999999999487</v>
      </c>
      <c r="I567" s="11">
        <v>37392.415800000075</v>
      </c>
      <c r="J567" s="11">
        <v>185623.50760000059</v>
      </c>
    </row>
    <row r="568" spans="1:10" hidden="1" outlineLevel="1">
      <c r="A568" s="12">
        <v>780.64999999999486</v>
      </c>
      <c r="B568" s="13">
        <v>3.7551928000000075E-2</v>
      </c>
      <c r="C568" s="13">
        <v>0</v>
      </c>
      <c r="D568" s="14"/>
      <c r="E568" s="15">
        <v>777.64999999999486</v>
      </c>
      <c r="F568" s="16">
        <v>0.1862140235000006</v>
      </c>
      <c r="G568" s="16">
        <v>0</v>
      </c>
      <c r="H568" s="17">
        <v>777.64999999999486</v>
      </c>
      <c r="I568" s="11">
        <v>37551.928000000073</v>
      </c>
      <c r="J568" s="11">
        <v>186214.02350000059</v>
      </c>
    </row>
    <row r="569" spans="1:10" hidden="1" outlineLevel="1">
      <c r="A569" s="12">
        <v>780.65999999999485</v>
      </c>
      <c r="B569" s="13">
        <v>3.7711440200000071E-2</v>
      </c>
      <c r="C569" s="13">
        <v>0</v>
      </c>
      <c r="D569" s="14"/>
      <c r="E569" s="15">
        <v>777.65999999999485</v>
      </c>
      <c r="F569" s="16">
        <v>0.18680453940000058</v>
      </c>
      <c r="G569" s="16">
        <v>0</v>
      </c>
      <c r="H569" s="17">
        <v>777.65999999999485</v>
      </c>
      <c r="I569" s="11">
        <v>37711.44020000007</v>
      </c>
      <c r="J569" s="11">
        <v>186804.53940000059</v>
      </c>
    </row>
    <row r="570" spans="1:10" hidden="1" outlineLevel="1">
      <c r="A570" s="12">
        <v>780.66999999999484</v>
      </c>
      <c r="B570" s="13">
        <v>3.7870952400000067E-2</v>
      </c>
      <c r="C570" s="13">
        <v>0</v>
      </c>
      <c r="D570" s="14"/>
      <c r="E570" s="15">
        <v>777.66999999999484</v>
      </c>
      <c r="F570" s="16">
        <v>0.18739505530000058</v>
      </c>
      <c r="G570" s="16">
        <v>0</v>
      </c>
      <c r="H570" s="17">
        <v>777.66999999999484</v>
      </c>
      <c r="I570" s="11">
        <v>37870.952400000067</v>
      </c>
      <c r="J570" s="11">
        <v>187395.05530000059</v>
      </c>
    </row>
    <row r="571" spans="1:10" hidden="1" outlineLevel="1">
      <c r="A571" s="12">
        <v>780.67999999999483</v>
      </c>
      <c r="B571" s="13">
        <v>3.8030464600000063E-2</v>
      </c>
      <c r="C571" s="13">
        <v>0</v>
      </c>
      <c r="D571" s="14"/>
      <c r="E571" s="15">
        <v>777.67999999999483</v>
      </c>
      <c r="F571" s="16">
        <v>0.18798557120000059</v>
      </c>
      <c r="G571" s="16">
        <v>0</v>
      </c>
      <c r="H571" s="17">
        <v>777.67999999999483</v>
      </c>
      <c r="I571" s="11">
        <v>38030.464600000065</v>
      </c>
      <c r="J571" s="11">
        <v>187985.57120000059</v>
      </c>
    </row>
    <row r="572" spans="1:10" hidden="1" outlineLevel="1">
      <c r="A572" s="12">
        <v>780.68999999999482</v>
      </c>
      <c r="B572" s="13">
        <v>3.818997680000006E-2</v>
      </c>
      <c r="C572" s="13">
        <v>0</v>
      </c>
      <c r="D572" s="14"/>
      <c r="E572" s="15">
        <v>777.68999999999482</v>
      </c>
      <c r="F572" s="16">
        <v>0.18857608710000059</v>
      </c>
      <c r="G572" s="16">
        <v>0</v>
      </c>
      <c r="H572" s="17">
        <v>777.68999999999482</v>
      </c>
      <c r="I572" s="11">
        <v>38189.976800000062</v>
      </c>
      <c r="J572" s="11">
        <v>188576.08710000059</v>
      </c>
    </row>
    <row r="573" spans="1:10" hidden="1" outlineLevel="1">
      <c r="A573" s="18">
        <v>780.69999999999482</v>
      </c>
      <c r="B573" s="13">
        <v>3.8349489000000063E-2</v>
      </c>
      <c r="C573" s="13">
        <v>0</v>
      </c>
      <c r="D573" s="14"/>
      <c r="E573" s="15">
        <v>777.69999999999482</v>
      </c>
      <c r="F573" s="16">
        <v>0.18916660300000057</v>
      </c>
      <c r="G573" s="16">
        <v>0</v>
      </c>
      <c r="H573" s="17">
        <v>777.69999999999482</v>
      </c>
      <c r="I573" s="11">
        <v>38349.48900000006</v>
      </c>
      <c r="J573" s="11">
        <v>189166.60300000058</v>
      </c>
    </row>
    <row r="574" spans="1:10" hidden="1" outlineLevel="1">
      <c r="A574" s="12">
        <v>780.70999999999481</v>
      </c>
      <c r="B574" s="13">
        <v>3.8509001200000059E-2</v>
      </c>
      <c r="C574" s="13">
        <v>0</v>
      </c>
      <c r="D574" s="14"/>
      <c r="E574" s="15">
        <v>777.70999999999481</v>
      </c>
      <c r="F574" s="16">
        <v>0.18975711890000058</v>
      </c>
      <c r="G574" s="16">
        <v>0</v>
      </c>
      <c r="H574" s="17">
        <v>777.70999999999481</v>
      </c>
      <c r="I574" s="11">
        <v>38509.001200000057</v>
      </c>
      <c r="J574" s="11">
        <v>189757.11890000058</v>
      </c>
    </row>
    <row r="575" spans="1:10" hidden="1" outlineLevel="1">
      <c r="A575" s="12">
        <v>780.7199999999948</v>
      </c>
      <c r="B575" s="13">
        <v>3.8668513400000055E-2</v>
      </c>
      <c r="C575" s="13">
        <v>0</v>
      </c>
      <c r="D575" s="14"/>
      <c r="E575" s="15">
        <v>777.7199999999948</v>
      </c>
      <c r="F575" s="16">
        <v>0.19034763480000058</v>
      </c>
      <c r="G575" s="16">
        <v>0</v>
      </c>
      <c r="H575" s="17">
        <v>777.7199999999948</v>
      </c>
      <c r="I575" s="11">
        <v>38668.513400000054</v>
      </c>
      <c r="J575" s="11">
        <v>190347.63480000058</v>
      </c>
    </row>
    <row r="576" spans="1:10" hidden="1" outlineLevel="1">
      <c r="A576" s="12">
        <v>780.72999999999479</v>
      </c>
      <c r="B576" s="13">
        <v>3.8828025600000052E-2</v>
      </c>
      <c r="C576" s="13">
        <v>0</v>
      </c>
      <c r="D576" s="14"/>
      <c r="E576" s="15">
        <v>777.72999999999479</v>
      </c>
      <c r="F576" s="16">
        <v>0.19093815070000059</v>
      </c>
      <c r="G576" s="16">
        <v>0</v>
      </c>
      <c r="H576" s="17">
        <v>777.72999999999479</v>
      </c>
      <c r="I576" s="11">
        <v>38828.025600000052</v>
      </c>
      <c r="J576" s="11">
        <v>190938.15070000058</v>
      </c>
    </row>
    <row r="577" spans="1:10" hidden="1" outlineLevel="1">
      <c r="A577" s="12">
        <v>780.73999999999478</v>
      </c>
      <c r="B577" s="13">
        <v>3.8987537800000048E-2</v>
      </c>
      <c r="C577" s="13">
        <v>0</v>
      </c>
      <c r="D577" s="14"/>
      <c r="E577" s="15">
        <v>777.73999999999478</v>
      </c>
      <c r="F577" s="16">
        <v>0.19152866660000059</v>
      </c>
      <c r="G577" s="16">
        <v>0</v>
      </c>
      <c r="H577" s="17">
        <v>777.73999999999478</v>
      </c>
      <c r="I577" s="11">
        <v>38987.537800000049</v>
      </c>
      <c r="J577" s="11">
        <v>191528.66660000058</v>
      </c>
    </row>
    <row r="578" spans="1:10" hidden="1" outlineLevel="1">
      <c r="A578" s="12">
        <v>780.74999999999477</v>
      </c>
      <c r="B578" s="13">
        <v>3.9147050000000044E-2</v>
      </c>
      <c r="C578" s="13">
        <v>0</v>
      </c>
      <c r="D578" s="14"/>
      <c r="E578" s="15">
        <v>777.74999999999477</v>
      </c>
      <c r="F578" s="16">
        <v>0.19211918250000057</v>
      </c>
      <c r="G578" s="16">
        <v>0</v>
      </c>
      <c r="H578" s="17">
        <v>777.74999999999477</v>
      </c>
      <c r="I578" s="11">
        <v>39147.050000000047</v>
      </c>
      <c r="J578" s="11">
        <v>192119.18250000058</v>
      </c>
    </row>
    <row r="579" spans="1:10" hidden="1" outlineLevel="1">
      <c r="A579" s="12">
        <v>780.75999999999476</v>
      </c>
      <c r="B579" s="13">
        <v>3.9306562200000041E-2</v>
      </c>
      <c r="C579" s="13">
        <v>0</v>
      </c>
      <c r="D579" s="14"/>
      <c r="E579" s="15">
        <v>777.75999999999476</v>
      </c>
      <c r="F579" s="16">
        <v>0.19270969840000057</v>
      </c>
      <c r="G579" s="16">
        <v>0</v>
      </c>
      <c r="H579" s="17">
        <v>777.75999999999476</v>
      </c>
      <c r="I579" s="11">
        <v>39306.562200000044</v>
      </c>
      <c r="J579" s="11">
        <v>192709.69840000058</v>
      </c>
    </row>
    <row r="580" spans="1:10" hidden="1" outlineLevel="1">
      <c r="A580" s="12">
        <v>780.76999999999475</v>
      </c>
      <c r="B580" s="13">
        <v>3.9466074400000044E-2</v>
      </c>
      <c r="C580" s="13">
        <v>0</v>
      </c>
      <c r="D580" s="14"/>
      <c r="E580" s="15">
        <v>777.76999999999475</v>
      </c>
      <c r="F580" s="16">
        <v>0.19330021430000058</v>
      </c>
      <c r="G580" s="16">
        <v>0</v>
      </c>
      <c r="H580" s="17">
        <v>777.76999999999475</v>
      </c>
      <c r="I580" s="11">
        <v>39466.074400000041</v>
      </c>
      <c r="J580" s="11">
        <v>193300.21430000057</v>
      </c>
    </row>
    <row r="581" spans="1:10" hidden="1" outlineLevel="1">
      <c r="A581" s="12">
        <v>780.77999999999474</v>
      </c>
      <c r="B581" s="13">
        <v>3.962558660000004E-2</v>
      </c>
      <c r="C581" s="13">
        <v>0</v>
      </c>
      <c r="D581" s="14"/>
      <c r="E581" s="15">
        <v>777.77999999999474</v>
      </c>
      <c r="F581" s="16">
        <v>0.19389073020000058</v>
      </c>
      <c r="G581" s="16">
        <v>0</v>
      </c>
      <c r="H581" s="17">
        <v>777.77999999999474</v>
      </c>
      <c r="I581" s="11">
        <v>39625.586600000039</v>
      </c>
      <c r="J581" s="11">
        <v>193890.73020000057</v>
      </c>
    </row>
    <row r="582" spans="1:10" hidden="1" outlineLevel="1">
      <c r="A582" s="12">
        <v>780.78999999999473</v>
      </c>
      <c r="B582" s="13">
        <v>3.9785098800000036E-2</v>
      </c>
      <c r="C582" s="13">
        <v>0</v>
      </c>
      <c r="D582" s="14"/>
      <c r="E582" s="15">
        <v>777.78999999999473</v>
      </c>
      <c r="F582" s="16">
        <v>0.19448124610000056</v>
      </c>
      <c r="G582" s="16">
        <v>0</v>
      </c>
      <c r="H582" s="17">
        <v>777.78999999999473</v>
      </c>
      <c r="I582" s="11">
        <v>39785.098800000036</v>
      </c>
      <c r="J582" s="11">
        <v>194481.24610000057</v>
      </c>
    </row>
    <row r="583" spans="1:10" hidden="1" outlineLevel="1">
      <c r="A583" s="18">
        <v>780.79999999999472</v>
      </c>
      <c r="B583" s="13">
        <v>3.9944611000000033E-2</v>
      </c>
      <c r="C583" s="13">
        <v>0</v>
      </c>
      <c r="D583" s="14"/>
      <c r="E583" s="15">
        <v>777.79999999999472</v>
      </c>
      <c r="F583" s="16">
        <v>0.19507176200000056</v>
      </c>
      <c r="G583" s="16">
        <v>0</v>
      </c>
      <c r="H583" s="17">
        <v>777.79999999999472</v>
      </c>
      <c r="I583" s="11">
        <v>39944.611000000034</v>
      </c>
      <c r="J583" s="11">
        <v>195071.76200000057</v>
      </c>
    </row>
    <row r="584" spans="1:10" hidden="1" outlineLevel="1">
      <c r="A584" s="12">
        <v>780.80999999999472</v>
      </c>
      <c r="B584" s="13">
        <v>4.0104123200000029E-2</v>
      </c>
      <c r="C584" s="13">
        <v>0</v>
      </c>
      <c r="D584" s="14"/>
      <c r="E584" s="15">
        <v>777.80999999999472</v>
      </c>
      <c r="F584" s="16">
        <v>0.19566227790000057</v>
      </c>
      <c r="G584" s="16">
        <v>0</v>
      </c>
      <c r="H584" s="17">
        <v>777.80999999999472</v>
      </c>
      <c r="I584" s="11">
        <v>40104.123200000031</v>
      </c>
      <c r="J584" s="11">
        <v>195662.27790000057</v>
      </c>
    </row>
    <row r="585" spans="1:10" hidden="1" outlineLevel="1">
      <c r="A585" s="12">
        <v>780.81999999999471</v>
      </c>
      <c r="B585" s="13">
        <v>4.0263635400000025E-2</v>
      </c>
      <c r="C585" s="13">
        <v>0</v>
      </c>
      <c r="D585" s="14"/>
      <c r="E585" s="15">
        <v>777.81999999999471</v>
      </c>
      <c r="F585" s="16">
        <v>0.19625279380000057</v>
      </c>
      <c r="G585" s="16">
        <v>0</v>
      </c>
      <c r="H585" s="17">
        <v>777.81999999999471</v>
      </c>
      <c r="I585" s="11">
        <v>40263.635400000028</v>
      </c>
      <c r="J585" s="11">
        <v>196252.79380000057</v>
      </c>
    </row>
    <row r="586" spans="1:10" hidden="1" outlineLevel="1">
      <c r="A586" s="12">
        <v>780.8299999999947</v>
      </c>
      <c r="B586" s="13">
        <v>4.0423147600000028E-2</v>
      </c>
      <c r="C586" s="13">
        <v>0</v>
      </c>
      <c r="D586" s="14"/>
      <c r="E586" s="15">
        <v>777.8299999999947</v>
      </c>
      <c r="F586" s="16">
        <v>0.19684330970000058</v>
      </c>
      <c r="G586" s="16">
        <v>0</v>
      </c>
      <c r="H586" s="17">
        <v>777.8299999999947</v>
      </c>
      <c r="I586" s="11">
        <v>40423.147600000026</v>
      </c>
      <c r="J586" s="11">
        <v>196843.30970000057</v>
      </c>
    </row>
    <row r="587" spans="1:10" hidden="1" outlineLevel="1">
      <c r="A587" s="12">
        <v>780.83999999999469</v>
      </c>
      <c r="B587" s="13">
        <v>4.0582659800000025E-2</v>
      </c>
      <c r="C587" s="13">
        <v>0</v>
      </c>
      <c r="D587" s="14"/>
      <c r="E587" s="15">
        <v>777.83999999999469</v>
      </c>
      <c r="F587" s="16">
        <v>0.19743382560000056</v>
      </c>
      <c r="G587" s="16">
        <v>0</v>
      </c>
      <c r="H587" s="17">
        <v>777.83999999999469</v>
      </c>
      <c r="I587" s="11">
        <v>40582.659800000023</v>
      </c>
      <c r="J587" s="11">
        <v>197433.82560000056</v>
      </c>
    </row>
    <row r="588" spans="1:10" hidden="1" outlineLevel="1">
      <c r="A588" s="12">
        <v>780.84999999999468</v>
      </c>
      <c r="B588" s="13">
        <v>4.0742172000000021E-2</v>
      </c>
      <c r="C588" s="13">
        <v>0</v>
      </c>
      <c r="D588" s="14"/>
      <c r="E588" s="15">
        <v>777.84999999999468</v>
      </c>
      <c r="F588" s="16">
        <v>0.19802434150000056</v>
      </c>
      <c r="G588" s="16">
        <v>0</v>
      </c>
      <c r="H588" s="17">
        <v>777.84999999999468</v>
      </c>
      <c r="I588" s="11">
        <v>40742.17200000002</v>
      </c>
      <c r="J588" s="11">
        <v>198024.34150000056</v>
      </c>
    </row>
    <row r="589" spans="1:10" hidden="1" outlineLevel="1">
      <c r="A589" s="12">
        <v>780.85999999999467</v>
      </c>
      <c r="B589" s="13">
        <v>4.0901684200000017E-2</v>
      </c>
      <c r="C589" s="13">
        <v>0</v>
      </c>
      <c r="D589" s="14"/>
      <c r="E589" s="15">
        <v>777.85999999999467</v>
      </c>
      <c r="F589" s="16">
        <v>0.19861485740000057</v>
      </c>
      <c r="G589" s="16">
        <v>0</v>
      </c>
      <c r="H589" s="17">
        <v>777.85999999999467</v>
      </c>
      <c r="I589" s="11">
        <v>40901.684200000018</v>
      </c>
      <c r="J589" s="11">
        <v>198614.85740000056</v>
      </c>
    </row>
    <row r="590" spans="1:10" hidden="1" outlineLevel="1">
      <c r="A590" s="12">
        <v>780.86999999999466</v>
      </c>
      <c r="B590" s="13">
        <v>4.1061196400000013E-2</v>
      </c>
      <c r="C590" s="13">
        <v>0</v>
      </c>
      <c r="D590" s="14"/>
      <c r="E590" s="15">
        <v>777.86999999999466</v>
      </c>
      <c r="F590" s="16">
        <v>0.19920537330000057</v>
      </c>
      <c r="G590" s="16">
        <v>0</v>
      </c>
      <c r="H590" s="17">
        <v>777.86999999999466</v>
      </c>
      <c r="I590" s="11">
        <v>41061.196400000015</v>
      </c>
      <c r="J590" s="11">
        <v>199205.37330000056</v>
      </c>
    </row>
    <row r="591" spans="1:10" hidden="1" outlineLevel="1">
      <c r="A591" s="12">
        <v>780.87999999999465</v>
      </c>
      <c r="B591" s="13">
        <v>4.122070860000001E-2</v>
      </c>
      <c r="C591" s="13">
        <v>0</v>
      </c>
      <c r="D591" s="14"/>
      <c r="E591" s="15">
        <v>777.87999999999465</v>
      </c>
      <c r="F591" s="16">
        <v>0.19979588920000055</v>
      </c>
      <c r="G591" s="16">
        <v>0</v>
      </c>
      <c r="H591" s="17">
        <v>777.87999999999465</v>
      </c>
      <c r="I591" s="11">
        <v>41220.708600000013</v>
      </c>
      <c r="J591" s="11">
        <v>199795.88920000056</v>
      </c>
    </row>
    <row r="592" spans="1:10" hidden="1" outlineLevel="1">
      <c r="A592" s="12">
        <v>780.88999999999464</v>
      </c>
      <c r="B592" s="13">
        <v>4.1380220800000013E-2</v>
      </c>
      <c r="C592" s="13">
        <v>0</v>
      </c>
      <c r="D592" s="14"/>
      <c r="E592" s="15">
        <v>777.88999999999464</v>
      </c>
      <c r="F592" s="16">
        <v>0.20038640510000055</v>
      </c>
      <c r="G592" s="16">
        <v>0</v>
      </c>
      <c r="H592" s="17">
        <v>777.88999999999464</v>
      </c>
      <c r="I592" s="11">
        <v>41380.22080000001</v>
      </c>
      <c r="J592" s="11">
        <v>200386.40510000056</v>
      </c>
    </row>
    <row r="593" spans="1:10" hidden="1" outlineLevel="1">
      <c r="A593" s="18">
        <v>780.89999999999463</v>
      </c>
      <c r="B593" s="13">
        <v>4.1539733000000009E-2</v>
      </c>
      <c r="C593" s="13">
        <v>0</v>
      </c>
      <c r="D593" s="14"/>
      <c r="E593" s="15">
        <v>777.89999999999463</v>
      </c>
      <c r="F593" s="16">
        <v>0.20097692100000056</v>
      </c>
      <c r="G593" s="16">
        <v>0</v>
      </c>
      <c r="H593" s="17">
        <v>777.89999999999463</v>
      </c>
      <c r="I593" s="11">
        <v>41539.733000000007</v>
      </c>
      <c r="J593" s="11">
        <v>200976.92100000056</v>
      </c>
    </row>
    <row r="594" spans="1:10" hidden="1" outlineLevel="1">
      <c r="A594" s="12">
        <v>780.90999999999462</v>
      </c>
      <c r="B594" s="13">
        <v>4.1699245200000006E-2</v>
      </c>
      <c r="C594" s="13">
        <v>0</v>
      </c>
      <c r="D594" s="14"/>
      <c r="E594" s="15">
        <v>777.90999999999462</v>
      </c>
      <c r="F594" s="16">
        <v>0.20156743690000056</v>
      </c>
      <c r="G594" s="16">
        <v>0</v>
      </c>
      <c r="H594" s="17">
        <v>777.90999999999462</v>
      </c>
      <c r="I594" s="11">
        <v>41699.245200000005</v>
      </c>
      <c r="J594" s="11">
        <v>201567.43690000055</v>
      </c>
    </row>
    <row r="595" spans="1:10" hidden="1" outlineLevel="1">
      <c r="A595" s="12">
        <v>780.91999999999462</v>
      </c>
      <c r="B595" s="13">
        <v>4.1858757400000002E-2</v>
      </c>
      <c r="C595" s="13">
        <v>0</v>
      </c>
      <c r="D595" s="14"/>
      <c r="E595" s="15">
        <v>777.91999999999462</v>
      </c>
      <c r="F595" s="16">
        <v>0.20215795280000054</v>
      </c>
      <c r="G595" s="16">
        <v>0</v>
      </c>
      <c r="H595" s="17">
        <v>777.91999999999462</v>
      </c>
      <c r="I595" s="11">
        <v>41858.757400000002</v>
      </c>
      <c r="J595" s="11">
        <v>202157.95280000055</v>
      </c>
    </row>
    <row r="596" spans="1:10" hidden="1" outlineLevel="1">
      <c r="A596" s="12">
        <v>780.92999999999461</v>
      </c>
      <c r="B596" s="13">
        <v>4.2018269599999998E-2</v>
      </c>
      <c r="C596" s="13">
        <v>0</v>
      </c>
      <c r="D596" s="14"/>
      <c r="E596" s="15">
        <v>777.92999999999461</v>
      </c>
      <c r="F596" s="16">
        <v>0.20274846870000054</v>
      </c>
      <c r="G596" s="16">
        <v>0</v>
      </c>
      <c r="H596" s="17">
        <v>777.92999999999461</v>
      </c>
      <c r="I596" s="11">
        <v>42018.2696</v>
      </c>
      <c r="J596" s="11">
        <v>202748.46870000055</v>
      </c>
    </row>
    <row r="597" spans="1:10" hidden="1" outlineLevel="1">
      <c r="A597" s="12">
        <v>780.9399999999946</v>
      </c>
      <c r="B597" s="13">
        <v>4.2177781799999994E-2</v>
      </c>
      <c r="C597" s="13">
        <v>0</v>
      </c>
      <c r="D597" s="14"/>
      <c r="E597" s="15">
        <v>777.9399999999946</v>
      </c>
      <c r="F597" s="16">
        <v>0.20333898460000055</v>
      </c>
      <c r="G597" s="16">
        <v>0</v>
      </c>
      <c r="H597" s="17">
        <v>777.9399999999946</v>
      </c>
      <c r="I597" s="11">
        <v>42177.781799999997</v>
      </c>
      <c r="J597" s="11">
        <v>203338.98460000055</v>
      </c>
    </row>
    <row r="598" spans="1:10" hidden="1" outlineLevel="1">
      <c r="A598" s="12">
        <v>780.94999999999459</v>
      </c>
      <c r="B598" s="13">
        <v>4.2337293999999998E-2</v>
      </c>
      <c r="C598" s="13">
        <v>0</v>
      </c>
      <c r="D598" s="14"/>
      <c r="E598" s="15">
        <v>777.94999999999459</v>
      </c>
      <c r="F598" s="16">
        <v>0.20392950050000055</v>
      </c>
      <c r="G598" s="16">
        <v>0</v>
      </c>
      <c r="H598" s="17">
        <v>777.94999999999459</v>
      </c>
      <c r="I598" s="11">
        <v>42337.293999999994</v>
      </c>
      <c r="J598" s="11">
        <v>203929.50050000055</v>
      </c>
    </row>
    <row r="599" spans="1:10" hidden="1" outlineLevel="1">
      <c r="A599" s="12">
        <v>780.95999999999458</v>
      </c>
      <c r="B599" s="13">
        <v>4.2496806199999994E-2</v>
      </c>
      <c r="C599" s="13">
        <v>0</v>
      </c>
      <c r="D599" s="14"/>
      <c r="E599" s="15">
        <v>777.95999999999458</v>
      </c>
      <c r="F599" s="16">
        <v>0.20452001640000056</v>
      </c>
      <c r="G599" s="16">
        <v>0</v>
      </c>
      <c r="H599" s="17">
        <v>777.95999999999458</v>
      </c>
      <c r="I599" s="11">
        <v>42496.806199999992</v>
      </c>
      <c r="J599" s="11">
        <v>204520.01640000055</v>
      </c>
    </row>
    <row r="600" spans="1:10" hidden="1" outlineLevel="1">
      <c r="A600" s="12">
        <v>780.96999999999457</v>
      </c>
      <c r="B600" s="13">
        <v>4.265631839999999E-2</v>
      </c>
      <c r="C600" s="13">
        <v>0</v>
      </c>
      <c r="D600" s="14"/>
      <c r="E600" s="15">
        <v>777.96999999999457</v>
      </c>
      <c r="F600" s="16">
        <v>0.20511053230000054</v>
      </c>
      <c r="G600" s="16">
        <v>0</v>
      </c>
      <c r="H600" s="17">
        <v>777.96999999999457</v>
      </c>
      <c r="I600" s="11">
        <v>42656.318399999989</v>
      </c>
      <c r="J600" s="11">
        <v>205110.53230000054</v>
      </c>
    </row>
    <row r="601" spans="1:10" hidden="1" outlineLevel="1">
      <c r="A601" s="12">
        <v>780.97999999999456</v>
      </c>
      <c r="B601" s="13">
        <v>4.2815830599999986E-2</v>
      </c>
      <c r="C601" s="13">
        <v>0</v>
      </c>
      <c r="D601" s="14"/>
      <c r="E601" s="15">
        <v>777.97999999999456</v>
      </c>
      <c r="F601" s="16">
        <v>0.20570104820000054</v>
      </c>
      <c r="G601" s="16">
        <v>0</v>
      </c>
      <c r="H601" s="17">
        <v>777.97999999999456</v>
      </c>
      <c r="I601" s="11">
        <v>42815.830599999987</v>
      </c>
      <c r="J601" s="11">
        <v>205701.04820000054</v>
      </c>
    </row>
    <row r="602" spans="1:10" hidden="1" outlineLevel="1">
      <c r="A602" s="12">
        <v>780.98999999999455</v>
      </c>
      <c r="B602" s="13">
        <v>4.2975342799999983E-2</v>
      </c>
      <c r="C602" s="13">
        <v>0</v>
      </c>
      <c r="D602" s="14"/>
      <c r="E602" s="15">
        <v>777.98999999999455</v>
      </c>
      <c r="F602" s="16">
        <v>0.20629156410000055</v>
      </c>
      <c r="G602" s="16">
        <v>0</v>
      </c>
      <c r="H602" s="17">
        <v>777.98999999999455</v>
      </c>
      <c r="I602" s="11">
        <v>42975.342799999984</v>
      </c>
      <c r="J602" s="11">
        <v>206291.56410000054</v>
      </c>
    </row>
    <row r="603" spans="1:10" collapsed="1">
      <c r="A603" s="18">
        <v>780.99999999999454</v>
      </c>
      <c r="B603" s="13">
        <v>4.3134854999999979E-2</v>
      </c>
      <c r="C603" s="13">
        <v>0</v>
      </c>
      <c r="D603" s="14"/>
      <c r="E603" s="15">
        <v>777.99999999999454</v>
      </c>
      <c r="F603" s="16">
        <v>0.20688208000000055</v>
      </c>
      <c r="G603" s="16">
        <v>0</v>
      </c>
      <c r="H603" s="17">
        <v>777.99999999999454</v>
      </c>
      <c r="I603" s="11">
        <v>43134.854999999981</v>
      </c>
      <c r="J603" s="11">
        <v>206882.08000000054</v>
      </c>
    </row>
    <row r="604" spans="1:10" hidden="1" outlineLevel="1">
      <c r="A604" s="12">
        <v>781.00999999999453</v>
      </c>
      <c r="B604" s="13">
        <v>4.3336990649999976E-2</v>
      </c>
      <c r="C604" s="13">
        <v>0</v>
      </c>
      <c r="D604" s="14"/>
      <c r="E604" s="15">
        <v>778.00999999999453</v>
      </c>
      <c r="F604" s="16">
        <v>0.20760982045000057</v>
      </c>
      <c r="G604" s="16">
        <v>0</v>
      </c>
      <c r="H604" s="17">
        <v>778.00999999999453</v>
      </c>
      <c r="I604" s="11">
        <v>43336.990649999978</v>
      </c>
      <c r="J604" s="11">
        <v>207609.82045000055</v>
      </c>
    </row>
    <row r="605" spans="1:10" hidden="1" outlineLevel="1">
      <c r="A605" s="12">
        <v>781.01999999999452</v>
      </c>
      <c r="B605" s="13">
        <v>4.3539126299999974E-2</v>
      </c>
      <c r="C605" s="13">
        <v>0</v>
      </c>
      <c r="D605" s="14"/>
      <c r="E605" s="15">
        <v>778.01999999999452</v>
      </c>
      <c r="F605" s="16">
        <v>0.20833756090000055</v>
      </c>
      <c r="G605" s="16">
        <v>0</v>
      </c>
      <c r="H605" s="17">
        <v>778.01999999999452</v>
      </c>
      <c r="I605" s="11">
        <v>43539.126299999974</v>
      </c>
      <c r="J605" s="11">
        <v>208337.56090000056</v>
      </c>
    </row>
    <row r="606" spans="1:10" hidden="1" outlineLevel="1">
      <c r="A606" s="12">
        <v>781.02999999999452</v>
      </c>
      <c r="B606" s="13">
        <v>4.3741261949999971E-2</v>
      </c>
      <c r="C606" s="13">
        <v>0</v>
      </c>
      <c r="D606" s="14"/>
      <c r="E606" s="15">
        <v>778.02999999999452</v>
      </c>
      <c r="F606" s="16">
        <v>0.20906530135000057</v>
      </c>
      <c r="G606" s="16">
        <v>0</v>
      </c>
      <c r="H606" s="17">
        <v>778.02999999999452</v>
      </c>
      <c r="I606" s="11">
        <v>43741.261949999971</v>
      </c>
      <c r="J606" s="11">
        <v>209065.30135000058</v>
      </c>
    </row>
    <row r="607" spans="1:10" hidden="1" outlineLevel="1">
      <c r="A607" s="12">
        <v>781.03999999999451</v>
      </c>
      <c r="B607" s="13">
        <v>4.3943397599999968E-2</v>
      </c>
      <c r="C607" s="13">
        <v>0</v>
      </c>
      <c r="D607" s="14"/>
      <c r="E607" s="15">
        <v>778.03999999999451</v>
      </c>
      <c r="F607" s="16">
        <v>0.20979304180000058</v>
      </c>
      <c r="G607" s="16">
        <v>0</v>
      </c>
      <c r="H607" s="17">
        <v>778.03999999999451</v>
      </c>
      <c r="I607" s="11">
        <v>43943.397599999967</v>
      </c>
      <c r="J607" s="11">
        <v>209793.04180000059</v>
      </c>
    </row>
    <row r="608" spans="1:10" hidden="1" outlineLevel="1">
      <c r="A608" s="12">
        <v>781.0499999999945</v>
      </c>
      <c r="B608" s="13">
        <v>4.4145533249999966E-2</v>
      </c>
      <c r="C608" s="13">
        <v>0</v>
      </c>
      <c r="D608" s="14"/>
      <c r="E608" s="15">
        <v>778.0499999999945</v>
      </c>
      <c r="F608" s="16">
        <v>0.21052078225000059</v>
      </c>
      <c r="G608" s="16">
        <v>0</v>
      </c>
      <c r="H608" s="17">
        <v>778.0499999999945</v>
      </c>
      <c r="I608" s="11">
        <v>44145.533249999964</v>
      </c>
      <c r="J608" s="11">
        <v>210520.7822500006</v>
      </c>
    </row>
    <row r="609" spans="1:10" hidden="1" outlineLevel="1">
      <c r="A609" s="12">
        <v>781.05999999999449</v>
      </c>
      <c r="B609" s="13">
        <v>4.4347668899999963E-2</v>
      </c>
      <c r="C609" s="13">
        <v>0</v>
      </c>
      <c r="D609" s="14"/>
      <c r="E609" s="15">
        <v>778.05999999999449</v>
      </c>
      <c r="F609" s="16">
        <v>0.21124852270000061</v>
      </c>
      <c r="G609" s="16">
        <v>0</v>
      </c>
      <c r="H609" s="17">
        <v>778.05999999999449</v>
      </c>
      <c r="I609" s="11">
        <v>44347.668899999961</v>
      </c>
      <c r="J609" s="11">
        <v>211248.52270000061</v>
      </c>
    </row>
    <row r="610" spans="1:10" hidden="1" outlineLevel="1">
      <c r="A610" s="12">
        <v>781.06999999999448</v>
      </c>
      <c r="B610" s="13">
        <v>4.4549804549999954E-2</v>
      </c>
      <c r="C610" s="13">
        <v>0</v>
      </c>
      <c r="D610" s="14"/>
      <c r="E610" s="15">
        <v>778.06999999999448</v>
      </c>
      <c r="F610" s="16">
        <v>0.21197626315000062</v>
      </c>
      <c r="G610" s="16">
        <v>0</v>
      </c>
      <c r="H610" s="17">
        <v>778.06999999999448</v>
      </c>
      <c r="I610" s="11">
        <v>44549.804549999957</v>
      </c>
      <c r="J610" s="11">
        <v>211976.26315000062</v>
      </c>
    </row>
    <row r="611" spans="1:10" hidden="1" outlineLevel="1">
      <c r="A611" s="12">
        <v>781.07999999999447</v>
      </c>
      <c r="B611" s="13">
        <v>4.4751940199999951E-2</v>
      </c>
      <c r="C611" s="13">
        <v>0</v>
      </c>
      <c r="D611" s="14"/>
      <c r="E611" s="15">
        <v>778.07999999999447</v>
      </c>
      <c r="F611" s="16">
        <v>0.21270400360000064</v>
      </c>
      <c r="G611" s="16">
        <v>0</v>
      </c>
      <c r="H611" s="17">
        <v>778.07999999999447</v>
      </c>
      <c r="I611" s="11">
        <v>44751.940199999954</v>
      </c>
      <c r="J611" s="11">
        <v>212704.00360000064</v>
      </c>
    </row>
    <row r="612" spans="1:10" hidden="1" outlineLevel="1">
      <c r="A612" s="12">
        <v>781.08999999999446</v>
      </c>
      <c r="B612" s="13">
        <v>4.4954075849999948E-2</v>
      </c>
      <c r="C612" s="13">
        <v>0</v>
      </c>
      <c r="D612" s="14"/>
      <c r="E612" s="15">
        <v>778.08999999999446</v>
      </c>
      <c r="F612" s="16">
        <v>0.21343174405000065</v>
      </c>
      <c r="G612" s="16">
        <v>0</v>
      </c>
      <c r="H612" s="17">
        <v>778.08999999999446</v>
      </c>
      <c r="I612" s="11">
        <v>44954.07584999995</v>
      </c>
      <c r="J612" s="11">
        <v>213431.74405000065</v>
      </c>
    </row>
    <row r="613" spans="1:10" hidden="1" outlineLevel="1">
      <c r="A613" s="18">
        <v>781.09999999999445</v>
      </c>
      <c r="B613" s="13">
        <v>4.5156211499999946E-2</v>
      </c>
      <c r="C613" s="13">
        <v>0</v>
      </c>
      <c r="D613" s="14"/>
      <c r="E613" s="15">
        <v>778.09999999999445</v>
      </c>
      <c r="F613" s="16">
        <v>0.21415948450000066</v>
      </c>
      <c r="G613" s="16">
        <v>0</v>
      </c>
      <c r="H613" s="17">
        <v>778.09999999999445</v>
      </c>
      <c r="I613" s="11">
        <v>45156.211499999947</v>
      </c>
      <c r="J613" s="11">
        <v>214159.48450000066</v>
      </c>
    </row>
    <row r="614" spans="1:10" hidden="1" outlineLevel="1">
      <c r="A614" s="12">
        <v>781.10999999999444</v>
      </c>
      <c r="B614" s="13">
        <v>4.5358347149999943E-2</v>
      </c>
      <c r="C614" s="13">
        <v>0</v>
      </c>
      <c r="D614" s="14"/>
      <c r="E614" s="15">
        <v>778.10999999999444</v>
      </c>
      <c r="F614" s="16">
        <v>0.21488722495000068</v>
      </c>
      <c r="G614" s="16">
        <v>0</v>
      </c>
      <c r="H614" s="17">
        <v>778.10999999999444</v>
      </c>
      <c r="I614" s="11">
        <v>45358.347149999943</v>
      </c>
      <c r="J614" s="11">
        <v>214887.22495000067</v>
      </c>
    </row>
    <row r="615" spans="1:10" hidden="1" outlineLevel="1">
      <c r="A615" s="12">
        <v>781.11999999999443</v>
      </c>
      <c r="B615" s="13">
        <v>4.5560482799999941E-2</v>
      </c>
      <c r="C615" s="13">
        <v>0</v>
      </c>
      <c r="D615" s="14"/>
      <c r="E615" s="15">
        <v>778.11999999999443</v>
      </c>
      <c r="F615" s="16">
        <v>0.21561496540000069</v>
      </c>
      <c r="G615" s="16">
        <v>0</v>
      </c>
      <c r="H615" s="17">
        <v>778.11999999999443</v>
      </c>
      <c r="I615" s="11">
        <v>45560.48279999994</v>
      </c>
      <c r="J615" s="11">
        <v>215614.96540000068</v>
      </c>
    </row>
    <row r="616" spans="1:10" hidden="1" outlineLevel="1">
      <c r="A616" s="12">
        <v>781.12999999999442</v>
      </c>
      <c r="B616" s="13">
        <v>4.5762618449999938E-2</v>
      </c>
      <c r="C616" s="13">
        <v>0</v>
      </c>
      <c r="D616" s="14"/>
      <c r="E616" s="15">
        <v>778.12999999999442</v>
      </c>
      <c r="F616" s="16">
        <v>0.2163427058500007</v>
      </c>
      <c r="G616" s="16">
        <v>0</v>
      </c>
      <c r="H616" s="17">
        <v>778.12999999999442</v>
      </c>
      <c r="I616" s="11">
        <v>45762.618449999936</v>
      </c>
      <c r="J616" s="11">
        <v>216342.7058500007</v>
      </c>
    </row>
    <row r="617" spans="1:10" hidden="1" outlineLevel="1">
      <c r="A617" s="12">
        <v>781.13999999999442</v>
      </c>
      <c r="B617" s="13">
        <v>4.5964754099999935E-2</v>
      </c>
      <c r="C617" s="13">
        <v>0</v>
      </c>
      <c r="D617" s="14"/>
      <c r="E617" s="15">
        <v>778.13999999999442</v>
      </c>
      <c r="F617" s="16">
        <v>0.21707044630000072</v>
      </c>
      <c r="G617" s="16">
        <v>0</v>
      </c>
      <c r="H617" s="17">
        <v>778.13999999999442</v>
      </c>
      <c r="I617" s="11">
        <v>45964.754099999933</v>
      </c>
      <c r="J617" s="11">
        <v>217070.44630000071</v>
      </c>
    </row>
    <row r="618" spans="1:10" hidden="1" outlineLevel="1">
      <c r="A618" s="12">
        <v>781.14999999999441</v>
      </c>
      <c r="B618" s="13">
        <v>4.6166889749999926E-2</v>
      </c>
      <c r="C618" s="13">
        <v>0</v>
      </c>
      <c r="D618" s="14"/>
      <c r="E618" s="15">
        <v>778.14999999999441</v>
      </c>
      <c r="F618" s="16">
        <v>0.21779818675000073</v>
      </c>
      <c r="G618" s="16">
        <v>0</v>
      </c>
      <c r="H618" s="17">
        <v>778.14999999999441</v>
      </c>
      <c r="I618" s="11">
        <v>46166.889749999929</v>
      </c>
      <c r="J618" s="11">
        <v>217798.18675000072</v>
      </c>
    </row>
    <row r="619" spans="1:10" hidden="1" outlineLevel="1">
      <c r="A619" s="12">
        <v>781.1599999999944</v>
      </c>
      <c r="B619" s="13">
        <v>4.6369025399999923E-2</v>
      </c>
      <c r="C619" s="13">
        <v>0</v>
      </c>
      <c r="D619" s="14"/>
      <c r="E619" s="15">
        <v>778.1599999999944</v>
      </c>
      <c r="F619" s="16">
        <v>0.21852592720000075</v>
      </c>
      <c r="G619" s="16">
        <v>0</v>
      </c>
      <c r="H619" s="17">
        <v>778.1599999999944</v>
      </c>
      <c r="I619" s="11">
        <v>46369.025399999926</v>
      </c>
      <c r="J619" s="11">
        <v>218525.92720000073</v>
      </c>
    </row>
    <row r="620" spans="1:10" hidden="1" outlineLevel="1">
      <c r="A620" s="12">
        <v>781.16999999999439</v>
      </c>
      <c r="B620" s="13">
        <v>4.6571161049999921E-2</v>
      </c>
      <c r="C620" s="13">
        <v>0</v>
      </c>
      <c r="D620" s="14"/>
      <c r="E620" s="15">
        <v>778.16999999999439</v>
      </c>
      <c r="F620" s="16">
        <v>0.21925366765000073</v>
      </c>
      <c r="G620" s="16">
        <v>0</v>
      </c>
      <c r="H620" s="17">
        <v>778.16999999999439</v>
      </c>
      <c r="I620" s="11">
        <v>46571.161049999922</v>
      </c>
      <c r="J620" s="11">
        <v>219253.66765000075</v>
      </c>
    </row>
    <row r="621" spans="1:10" hidden="1" outlineLevel="1">
      <c r="A621" s="12">
        <v>781.17999999999438</v>
      </c>
      <c r="B621" s="13">
        <v>4.6773296699999918E-2</v>
      </c>
      <c r="C621" s="13">
        <v>0</v>
      </c>
      <c r="D621" s="14"/>
      <c r="E621" s="15">
        <v>778.17999999999438</v>
      </c>
      <c r="F621" s="16">
        <v>0.21998140810000075</v>
      </c>
      <c r="G621" s="16">
        <v>0</v>
      </c>
      <c r="H621" s="17">
        <v>778.17999999999438</v>
      </c>
      <c r="I621" s="11">
        <v>46773.296699999919</v>
      </c>
      <c r="J621" s="11">
        <v>219981.40810000076</v>
      </c>
    </row>
    <row r="622" spans="1:10" hidden="1" outlineLevel="1">
      <c r="A622" s="12">
        <v>781.18999999999437</v>
      </c>
      <c r="B622" s="13">
        <v>4.6975432349999915E-2</v>
      </c>
      <c r="C622" s="13">
        <v>0</v>
      </c>
      <c r="D622" s="14"/>
      <c r="E622" s="15">
        <v>778.18999999999437</v>
      </c>
      <c r="F622" s="16">
        <v>0.22070914855000076</v>
      </c>
      <c r="G622" s="16">
        <v>0</v>
      </c>
      <c r="H622" s="17">
        <v>778.18999999999437</v>
      </c>
      <c r="I622" s="11">
        <v>46975.432349999915</v>
      </c>
      <c r="J622" s="11">
        <v>220709.14855000077</v>
      </c>
    </row>
    <row r="623" spans="1:10" hidden="1" outlineLevel="1">
      <c r="A623" s="18">
        <v>781.19999999999436</v>
      </c>
      <c r="B623" s="13">
        <v>4.7177567999999913E-2</v>
      </c>
      <c r="C623" s="13">
        <v>0</v>
      </c>
      <c r="D623" s="14"/>
      <c r="E623" s="15">
        <v>778.19999999999436</v>
      </c>
      <c r="F623" s="16">
        <v>0.22143688900000078</v>
      </c>
      <c r="G623" s="16">
        <v>0</v>
      </c>
      <c r="H623" s="17">
        <v>778.19999999999436</v>
      </c>
      <c r="I623" s="11">
        <v>47177.567999999912</v>
      </c>
      <c r="J623" s="11">
        <v>221436.88900000078</v>
      </c>
    </row>
    <row r="624" spans="1:10" hidden="1" outlineLevel="1">
      <c r="A624" s="12">
        <v>781.20999999999435</v>
      </c>
      <c r="B624" s="13">
        <v>4.737970364999991E-2</v>
      </c>
      <c r="C624" s="13">
        <v>0</v>
      </c>
      <c r="D624" s="14"/>
      <c r="E624" s="15">
        <v>778.20999999999435</v>
      </c>
      <c r="F624" s="16">
        <v>0.22216462945000079</v>
      </c>
      <c r="G624" s="16">
        <v>0</v>
      </c>
      <c r="H624" s="17">
        <v>778.20999999999435</v>
      </c>
      <c r="I624" s="11">
        <v>47379.703649999909</v>
      </c>
      <c r="J624" s="11">
        <v>222164.62945000079</v>
      </c>
    </row>
    <row r="625" spans="1:10" hidden="1" outlineLevel="1">
      <c r="A625" s="12">
        <v>781.21999999999434</v>
      </c>
      <c r="B625" s="13">
        <v>4.7581839299999908E-2</v>
      </c>
      <c r="C625" s="13">
        <v>0</v>
      </c>
      <c r="D625" s="14"/>
      <c r="E625" s="15">
        <v>778.21999999999434</v>
      </c>
      <c r="F625" s="16">
        <v>0.2228923699000008</v>
      </c>
      <c r="G625" s="16">
        <v>0</v>
      </c>
      <c r="H625" s="17">
        <v>778.21999999999434</v>
      </c>
      <c r="I625" s="11">
        <v>47581.839299999905</v>
      </c>
      <c r="J625" s="11">
        <v>222892.36990000081</v>
      </c>
    </row>
    <row r="626" spans="1:10" hidden="1" outlineLevel="1">
      <c r="A626" s="12">
        <v>781.22999999999433</v>
      </c>
      <c r="B626" s="13">
        <v>4.7783974949999905E-2</v>
      </c>
      <c r="C626" s="13">
        <v>0</v>
      </c>
      <c r="D626" s="14"/>
      <c r="E626" s="15">
        <v>778.22999999999433</v>
      </c>
      <c r="F626" s="16">
        <v>0.22362011035000082</v>
      </c>
      <c r="G626" s="16">
        <v>0</v>
      </c>
      <c r="H626" s="17">
        <v>778.22999999999433</v>
      </c>
      <c r="I626" s="11">
        <v>47783.974949999902</v>
      </c>
      <c r="J626" s="11">
        <v>223620.11035000082</v>
      </c>
    </row>
    <row r="627" spans="1:10" hidden="1" outlineLevel="1">
      <c r="A627" s="12">
        <v>781.23999999999432</v>
      </c>
      <c r="B627" s="13">
        <v>4.7986110599999895E-2</v>
      </c>
      <c r="C627" s="13">
        <v>0</v>
      </c>
      <c r="D627" s="14"/>
      <c r="E627" s="15">
        <v>778.23999999999432</v>
      </c>
      <c r="F627" s="16">
        <v>0.22434785080000083</v>
      </c>
      <c r="G627" s="16">
        <v>0</v>
      </c>
      <c r="H627" s="17">
        <v>778.23999999999432</v>
      </c>
      <c r="I627" s="11">
        <v>47986.110599999898</v>
      </c>
      <c r="J627" s="11">
        <v>224347.85080000083</v>
      </c>
    </row>
    <row r="628" spans="1:10" hidden="1" outlineLevel="1">
      <c r="A628" s="12">
        <v>781.24999999999432</v>
      </c>
      <c r="B628" s="13">
        <v>4.8188246249999893E-2</v>
      </c>
      <c r="C628" s="13">
        <v>0</v>
      </c>
      <c r="D628" s="14"/>
      <c r="E628" s="15">
        <v>778.24999999999432</v>
      </c>
      <c r="F628" s="16">
        <v>0.22507559125000084</v>
      </c>
      <c r="G628" s="16">
        <v>0</v>
      </c>
      <c r="H628" s="17">
        <v>778.24999999999432</v>
      </c>
      <c r="I628" s="11">
        <v>48188.246249999895</v>
      </c>
      <c r="J628" s="11">
        <v>225075.59125000084</v>
      </c>
    </row>
    <row r="629" spans="1:10" hidden="1" outlineLevel="1">
      <c r="A629" s="12">
        <v>781.25999999999431</v>
      </c>
      <c r="B629" s="13">
        <v>4.839038189999989E-2</v>
      </c>
      <c r="C629" s="13">
        <v>0</v>
      </c>
      <c r="D629" s="14"/>
      <c r="E629" s="15">
        <v>778.25999999999431</v>
      </c>
      <c r="F629" s="16">
        <v>0.22580333170000086</v>
      </c>
      <c r="G629" s="16">
        <v>0</v>
      </c>
      <c r="H629" s="17">
        <v>778.25999999999431</v>
      </c>
      <c r="I629" s="11">
        <v>48390.381899999891</v>
      </c>
      <c r="J629" s="11">
        <v>225803.33170000085</v>
      </c>
    </row>
    <row r="630" spans="1:10" hidden="1" outlineLevel="1">
      <c r="A630" s="12">
        <v>781.2699999999943</v>
      </c>
      <c r="B630" s="13">
        <v>4.8592517549999888E-2</v>
      </c>
      <c r="C630" s="13">
        <v>0</v>
      </c>
      <c r="D630" s="14"/>
      <c r="E630" s="15">
        <v>778.2699999999943</v>
      </c>
      <c r="F630" s="16">
        <v>0.22653107215000087</v>
      </c>
      <c r="G630" s="16">
        <v>0</v>
      </c>
      <c r="H630" s="17">
        <v>778.2699999999943</v>
      </c>
      <c r="I630" s="11">
        <v>48592.517549999888</v>
      </c>
      <c r="J630" s="11">
        <v>226531.07215000087</v>
      </c>
    </row>
    <row r="631" spans="1:10" hidden="1" outlineLevel="1">
      <c r="A631" s="12">
        <v>781.27999999999429</v>
      </c>
      <c r="B631" s="13">
        <v>4.8794653199999885E-2</v>
      </c>
      <c r="C631" s="13">
        <v>0</v>
      </c>
      <c r="D631" s="14"/>
      <c r="E631" s="15">
        <v>778.27999999999429</v>
      </c>
      <c r="F631" s="16">
        <v>0.22725881260000089</v>
      </c>
      <c r="G631" s="16">
        <v>0</v>
      </c>
      <c r="H631" s="17">
        <v>778.27999999999429</v>
      </c>
      <c r="I631" s="11">
        <v>48794.653199999884</v>
      </c>
      <c r="J631" s="11">
        <v>227258.81260000088</v>
      </c>
    </row>
    <row r="632" spans="1:10" hidden="1" outlineLevel="1">
      <c r="A632" s="12">
        <v>781.28999999999428</v>
      </c>
      <c r="B632" s="13">
        <v>4.8996788849999882E-2</v>
      </c>
      <c r="C632" s="13">
        <v>0</v>
      </c>
      <c r="D632" s="14"/>
      <c r="E632" s="15">
        <v>778.28999999999428</v>
      </c>
      <c r="F632" s="16">
        <v>0.2279865530500009</v>
      </c>
      <c r="G632" s="16">
        <v>0</v>
      </c>
      <c r="H632" s="17">
        <v>778.28999999999428</v>
      </c>
      <c r="I632" s="11">
        <v>48996.788849999881</v>
      </c>
      <c r="J632" s="11">
        <v>227986.55305000089</v>
      </c>
    </row>
    <row r="633" spans="1:10" hidden="1" outlineLevel="1">
      <c r="A633" s="18">
        <v>781.29999999999427</v>
      </c>
      <c r="B633" s="13">
        <v>4.919892449999988E-2</v>
      </c>
      <c r="C633" s="13">
        <v>0</v>
      </c>
      <c r="D633" s="14"/>
      <c r="E633" s="15">
        <v>778.29999999999427</v>
      </c>
      <c r="F633" s="16">
        <v>0.22871429350000091</v>
      </c>
      <c r="G633" s="16">
        <v>0</v>
      </c>
      <c r="H633" s="17">
        <v>778.29999999999427</v>
      </c>
      <c r="I633" s="11">
        <v>49198.924499999877</v>
      </c>
      <c r="J633" s="11">
        <v>228714.2935000009</v>
      </c>
    </row>
    <row r="634" spans="1:10" hidden="1" outlineLevel="1">
      <c r="A634" s="12">
        <v>781.30999999999426</v>
      </c>
      <c r="B634" s="13">
        <v>4.9401060149999877E-2</v>
      </c>
      <c r="C634" s="13">
        <v>0</v>
      </c>
      <c r="D634" s="14"/>
      <c r="E634" s="15">
        <v>778.30999999999426</v>
      </c>
      <c r="F634" s="16">
        <v>0.2294420339500009</v>
      </c>
      <c r="G634" s="16">
        <v>0</v>
      </c>
      <c r="H634" s="17">
        <v>778.30999999999426</v>
      </c>
      <c r="I634" s="11">
        <v>49401.060149999874</v>
      </c>
      <c r="J634" s="11">
        <v>229442.03395000091</v>
      </c>
    </row>
    <row r="635" spans="1:10" hidden="1" outlineLevel="1">
      <c r="A635" s="12">
        <v>781.31999999999425</v>
      </c>
      <c r="B635" s="13">
        <v>4.9603195799999868E-2</v>
      </c>
      <c r="C635" s="13">
        <v>0</v>
      </c>
      <c r="D635" s="14"/>
      <c r="E635" s="15">
        <v>778.31999999999425</v>
      </c>
      <c r="F635" s="16">
        <v>0.23016977440000091</v>
      </c>
      <c r="G635" s="16">
        <v>0</v>
      </c>
      <c r="H635" s="17">
        <v>778.31999999999425</v>
      </c>
      <c r="I635" s="11">
        <v>49603.19579999987</v>
      </c>
      <c r="J635" s="11">
        <v>230169.77440000093</v>
      </c>
    </row>
    <row r="636" spans="1:10" hidden="1" outlineLevel="1">
      <c r="A636" s="12">
        <v>781.32999999999424</v>
      </c>
      <c r="B636" s="13">
        <v>4.9805331449999865E-2</v>
      </c>
      <c r="C636" s="13">
        <v>0</v>
      </c>
      <c r="D636" s="14"/>
      <c r="E636" s="15">
        <v>778.32999999999424</v>
      </c>
      <c r="F636" s="16">
        <v>0.23089751485000093</v>
      </c>
      <c r="G636" s="16">
        <v>0</v>
      </c>
      <c r="H636" s="17">
        <v>778.32999999999424</v>
      </c>
      <c r="I636" s="11">
        <v>49805.331449999867</v>
      </c>
      <c r="J636" s="11">
        <v>230897.51485000094</v>
      </c>
    </row>
    <row r="637" spans="1:10" hidden="1" outlineLevel="1">
      <c r="A637" s="12">
        <v>781.33999999999423</v>
      </c>
      <c r="B637" s="13">
        <v>5.0007467099999862E-2</v>
      </c>
      <c r="C637" s="13">
        <v>0</v>
      </c>
      <c r="D637" s="14"/>
      <c r="E637" s="15">
        <v>778.33999999999423</v>
      </c>
      <c r="F637" s="16">
        <v>0.23162525530000094</v>
      </c>
      <c r="G637" s="16">
        <v>0</v>
      </c>
      <c r="H637" s="17">
        <v>778.33999999999423</v>
      </c>
      <c r="I637" s="11">
        <v>50007.467099999863</v>
      </c>
      <c r="J637" s="11">
        <v>231625.25530000095</v>
      </c>
    </row>
    <row r="638" spans="1:10" hidden="1" outlineLevel="1">
      <c r="A638" s="12">
        <v>781.34999999999422</v>
      </c>
      <c r="B638" s="13">
        <v>5.020960274999986E-2</v>
      </c>
      <c r="C638" s="13">
        <v>0</v>
      </c>
      <c r="D638" s="14"/>
      <c r="E638" s="15">
        <v>778.34999999999422</v>
      </c>
      <c r="F638" s="16">
        <v>0.23235299575000096</v>
      </c>
      <c r="G638" s="16">
        <v>0</v>
      </c>
      <c r="H638" s="17">
        <v>778.34999999999422</v>
      </c>
      <c r="I638" s="11">
        <v>50209.60274999986</v>
      </c>
      <c r="J638" s="11">
        <v>232352.99575000096</v>
      </c>
    </row>
    <row r="639" spans="1:10" hidden="1" outlineLevel="1">
      <c r="A639" s="12">
        <v>781.35999999999422</v>
      </c>
      <c r="B639" s="13">
        <v>5.0411738399999857E-2</v>
      </c>
      <c r="C639" s="13">
        <v>0</v>
      </c>
      <c r="D639" s="14"/>
      <c r="E639" s="15">
        <v>778.35999999999422</v>
      </c>
      <c r="F639" s="16">
        <v>0.23308073620000097</v>
      </c>
      <c r="G639" s="16">
        <v>0</v>
      </c>
      <c r="H639" s="17">
        <v>778.35999999999422</v>
      </c>
      <c r="I639" s="11">
        <v>50411.738399999856</v>
      </c>
      <c r="J639" s="11">
        <v>233080.73620000097</v>
      </c>
    </row>
    <row r="640" spans="1:10" hidden="1" outlineLevel="1">
      <c r="A640" s="12">
        <v>781.36999999999421</v>
      </c>
      <c r="B640" s="13">
        <v>5.0613874049999855E-2</v>
      </c>
      <c r="C640" s="13">
        <v>0</v>
      </c>
      <c r="D640" s="14"/>
      <c r="E640" s="15">
        <v>778.36999999999421</v>
      </c>
      <c r="F640" s="16">
        <v>0.23380847665000098</v>
      </c>
      <c r="G640" s="16">
        <v>0</v>
      </c>
      <c r="H640" s="17">
        <v>778.36999999999421</v>
      </c>
      <c r="I640" s="11">
        <v>50613.874049999853</v>
      </c>
      <c r="J640" s="11">
        <v>233808.47665000099</v>
      </c>
    </row>
    <row r="641" spans="1:10" hidden="1" outlineLevel="1">
      <c r="A641" s="12">
        <v>781.3799999999942</v>
      </c>
      <c r="B641" s="13">
        <v>5.0816009699999852E-2</v>
      </c>
      <c r="C641" s="13">
        <v>0</v>
      </c>
      <c r="D641" s="14"/>
      <c r="E641" s="15">
        <v>778.3799999999942</v>
      </c>
      <c r="F641" s="16">
        <v>0.234536217100001</v>
      </c>
      <c r="G641" s="16">
        <v>0</v>
      </c>
      <c r="H641" s="17">
        <v>778.3799999999942</v>
      </c>
      <c r="I641" s="11">
        <v>50816.00969999985</v>
      </c>
      <c r="J641" s="11">
        <v>234536.217100001</v>
      </c>
    </row>
    <row r="642" spans="1:10" hidden="1" outlineLevel="1">
      <c r="A642" s="12">
        <v>781.38999999999419</v>
      </c>
      <c r="B642" s="13">
        <v>5.1018145349999849E-2</v>
      </c>
      <c r="C642" s="13">
        <v>0</v>
      </c>
      <c r="D642" s="14"/>
      <c r="E642" s="15">
        <v>778.38999999999419</v>
      </c>
      <c r="F642" s="16">
        <v>0.23526395755000101</v>
      </c>
      <c r="G642" s="16">
        <v>0</v>
      </c>
      <c r="H642" s="17">
        <v>778.38999999999419</v>
      </c>
      <c r="I642" s="11">
        <v>51018.145349999846</v>
      </c>
      <c r="J642" s="11">
        <v>235263.95755000101</v>
      </c>
    </row>
    <row r="643" spans="1:10" hidden="1" outlineLevel="1">
      <c r="A643" s="18">
        <v>781.39999999999418</v>
      </c>
      <c r="B643" s="13">
        <v>5.122028099999984E-2</v>
      </c>
      <c r="C643" s="13">
        <v>0</v>
      </c>
      <c r="D643" s="14"/>
      <c r="E643" s="15">
        <v>778.39999999999418</v>
      </c>
      <c r="F643" s="16">
        <v>0.23599169800000103</v>
      </c>
      <c r="G643" s="16">
        <v>0</v>
      </c>
      <c r="H643" s="17">
        <v>778.39999999999418</v>
      </c>
      <c r="I643" s="11">
        <v>51220.280999999843</v>
      </c>
      <c r="J643" s="11">
        <v>235991.69800000102</v>
      </c>
    </row>
    <row r="644" spans="1:10" hidden="1" outlineLevel="1">
      <c r="A644" s="12">
        <v>781.40999999999417</v>
      </c>
      <c r="B644" s="13">
        <v>5.1422416649999837E-2</v>
      </c>
      <c r="C644" s="13">
        <v>0</v>
      </c>
      <c r="D644" s="14"/>
      <c r="E644" s="15">
        <v>778.40999999999417</v>
      </c>
      <c r="F644" s="16">
        <v>0.23671943845000104</v>
      </c>
      <c r="G644" s="16">
        <v>0</v>
      </c>
      <c r="H644" s="17">
        <v>778.40999999999417</v>
      </c>
      <c r="I644" s="11">
        <v>51422.416649999839</v>
      </c>
      <c r="J644" s="11">
        <v>236719.43845000103</v>
      </c>
    </row>
    <row r="645" spans="1:10" hidden="1" outlineLevel="1">
      <c r="A645" s="12">
        <v>781.41999999999416</v>
      </c>
      <c r="B645" s="13">
        <v>5.1624552299999835E-2</v>
      </c>
      <c r="C645" s="13">
        <v>0</v>
      </c>
      <c r="D645" s="14"/>
      <c r="E645" s="15">
        <v>778.41999999999416</v>
      </c>
      <c r="F645" s="16">
        <v>0.23744717890000105</v>
      </c>
      <c r="G645" s="16">
        <v>0</v>
      </c>
      <c r="H645" s="17">
        <v>778.41999999999416</v>
      </c>
      <c r="I645" s="11">
        <v>51624.552299999836</v>
      </c>
      <c r="J645" s="11">
        <v>237447.17890000105</v>
      </c>
    </row>
    <row r="646" spans="1:10" hidden="1" outlineLevel="1">
      <c r="A646" s="12">
        <v>781.42999999999415</v>
      </c>
      <c r="B646" s="13">
        <v>5.1826687949999832E-2</v>
      </c>
      <c r="C646" s="13">
        <v>0</v>
      </c>
      <c r="D646" s="14"/>
      <c r="E646" s="15">
        <v>778.42999999999415</v>
      </c>
      <c r="F646" s="16">
        <v>0.23817491935000107</v>
      </c>
      <c r="G646" s="16">
        <v>0</v>
      </c>
      <c r="H646" s="17">
        <v>778.42999999999415</v>
      </c>
      <c r="I646" s="11">
        <v>51826.687949999832</v>
      </c>
      <c r="J646" s="11">
        <v>238174.91935000106</v>
      </c>
    </row>
    <row r="647" spans="1:10" hidden="1" outlineLevel="1">
      <c r="A647" s="12">
        <v>781.43999999999414</v>
      </c>
      <c r="B647" s="13">
        <v>5.2028823599999829E-2</v>
      </c>
      <c r="C647" s="13">
        <v>0</v>
      </c>
      <c r="D647" s="14"/>
      <c r="E647" s="15">
        <v>778.43999999999414</v>
      </c>
      <c r="F647" s="16">
        <v>0.23890265980000108</v>
      </c>
      <c r="G647" s="16">
        <v>0</v>
      </c>
      <c r="H647" s="17">
        <v>778.43999999999414</v>
      </c>
      <c r="I647" s="11">
        <v>52028.823599999829</v>
      </c>
      <c r="J647" s="11">
        <v>238902.65980000107</v>
      </c>
    </row>
    <row r="648" spans="1:10" hidden="1" outlineLevel="1">
      <c r="A648" s="12">
        <v>781.44999999999413</v>
      </c>
      <c r="B648" s="13">
        <v>5.2230959249999827E-2</v>
      </c>
      <c r="C648" s="13">
        <v>0</v>
      </c>
      <c r="D648" s="14"/>
      <c r="E648" s="15">
        <v>778.44999999999413</v>
      </c>
      <c r="F648" s="16">
        <v>0.2396304002500011</v>
      </c>
      <c r="G648" s="16">
        <v>0</v>
      </c>
      <c r="H648" s="17">
        <v>778.44999999999413</v>
      </c>
      <c r="I648" s="11">
        <v>52230.959249999825</v>
      </c>
      <c r="J648" s="11">
        <v>239630.40025000108</v>
      </c>
    </row>
    <row r="649" spans="1:10" hidden="1" outlineLevel="1">
      <c r="A649" s="12">
        <v>781.45999999999412</v>
      </c>
      <c r="B649" s="13">
        <v>5.2433094899999824E-2</v>
      </c>
      <c r="C649" s="13">
        <v>0</v>
      </c>
      <c r="D649" s="14"/>
      <c r="E649" s="15">
        <v>778.45999999999412</v>
      </c>
      <c r="F649" s="16">
        <v>0.24035814070000108</v>
      </c>
      <c r="G649" s="16">
        <v>0</v>
      </c>
      <c r="H649" s="17">
        <v>778.45999999999412</v>
      </c>
      <c r="I649" s="11">
        <v>52433.094899999822</v>
      </c>
      <c r="J649" s="11">
        <v>240358.14070000109</v>
      </c>
    </row>
    <row r="650" spans="1:10" hidden="1" outlineLevel="1">
      <c r="A650" s="12">
        <v>781.46999999999412</v>
      </c>
      <c r="B650" s="13">
        <v>5.2635230549999822E-2</v>
      </c>
      <c r="C650" s="13">
        <v>0</v>
      </c>
      <c r="D650" s="14"/>
      <c r="E650" s="15">
        <v>778.46999999999412</v>
      </c>
      <c r="F650" s="16">
        <v>0.2410858811500011</v>
      </c>
      <c r="G650" s="16">
        <v>0</v>
      </c>
      <c r="H650" s="17">
        <v>778.46999999999412</v>
      </c>
      <c r="I650" s="11">
        <v>52635.230549999818</v>
      </c>
      <c r="J650" s="11">
        <v>241085.88115000111</v>
      </c>
    </row>
    <row r="651" spans="1:10" hidden="1" outlineLevel="1">
      <c r="A651" s="12">
        <v>781.47999999999411</v>
      </c>
      <c r="B651" s="13">
        <v>5.2837366199999812E-2</v>
      </c>
      <c r="C651" s="13">
        <v>0</v>
      </c>
      <c r="D651" s="14"/>
      <c r="E651" s="15">
        <v>778.47999999999411</v>
      </c>
      <c r="F651" s="16">
        <v>0.24181362160000111</v>
      </c>
      <c r="G651" s="16">
        <v>0</v>
      </c>
      <c r="H651" s="17">
        <v>778.47999999999411</v>
      </c>
      <c r="I651" s="11">
        <v>52837.366199999815</v>
      </c>
      <c r="J651" s="11">
        <v>241813.62160000112</v>
      </c>
    </row>
    <row r="652" spans="1:10" hidden="1" outlineLevel="1">
      <c r="A652" s="12">
        <v>781.4899999999941</v>
      </c>
      <c r="B652" s="13">
        <v>5.3039501849999809E-2</v>
      </c>
      <c r="C652" s="13">
        <v>0</v>
      </c>
      <c r="D652" s="14"/>
      <c r="E652" s="15">
        <v>778.4899999999941</v>
      </c>
      <c r="F652" s="16">
        <v>0.24254136205000112</v>
      </c>
      <c r="G652" s="16">
        <v>0</v>
      </c>
      <c r="H652" s="17">
        <v>778.4899999999941</v>
      </c>
      <c r="I652" s="11">
        <v>53039.501849999811</v>
      </c>
      <c r="J652" s="11">
        <v>242541.36205000113</v>
      </c>
    </row>
    <row r="653" spans="1:10" hidden="1" outlineLevel="1">
      <c r="A653" s="18">
        <v>781.49999999999409</v>
      </c>
      <c r="B653" s="13">
        <v>5.3241637499999807E-2</v>
      </c>
      <c r="C653" s="13">
        <v>0</v>
      </c>
      <c r="D653" s="14"/>
      <c r="E653" s="15">
        <v>778.49999999999409</v>
      </c>
      <c r="F653" s="16">
        <v>0.24326910250000114</v>
      </c>
      <c r="G653" s="16">
        <v>0</v>
      </c>
      <c r="H653" s="17">
        <v>778.49999999999409</v>
      </c>
      <c r="I653" s="11">
        <v>53241.637499999808</v>
      </c>
      <c r="J653" s="11">
        <v>243269.10250000114</v>
      </c>
    </row>
    <row r="654" spans="1:10" hidden="1" outlineLevel="1">
      <c r="A654" s="12">
        <v>781.50999999999408</v>
      </c>
      <c r="B654" s="13">
        <v>5.3443773149999804E-2</v>
      </c>
      <c r="C654" s="13">
        <v>0</v>
      </c>
      <c r="D654" s="14"/>
      <c r="E654" s="15">
        <v>778.50999999999408</v>
      </c>
      <c r="F654" s="16">
        <v>0.24399684295000115</v>
      </c>
      <c r="G654" s="16">
        <v>0</v>
      </c>
      <c r="H654" s="17">
        <v>778.50999999999408</v>
      </c>
      <c r="I654" s="11">
        <v>53443.773149999804</v>
      </c>
      <c r="J654" s="11">
        <v>243996.84295000116</v>
      </c>
    </row>
    <row r="655" spans="1:10" hidden="1" outlineLevel="1">
      <c r="A655" s="12">
        <v>781.51999999999407</v>
      </c>
      <c r="B655" s="13">
        <v>5.3645908799999802E-2</v>
      </c>
      <c r="C655" s="13">
        <v>0</v>
      </c>
      <c r="D655" s="14"/>
      <c r="E655" s="15">
        <v>778.51999999999407</v>
      </c>
      <c r="F655" s="16">
        <v>0.24472458340000117</v>
      </c>
      <c r="G655" s="16">
        <v>0</v>
      </c>
      <c r="H655" s="17">
        <v>778.51999999999407</v>
      </c>
      <c r="I655" s="11">
        <v>53645.908799999801</v>
      </c>
      <c r="J655" s="11">
        <v>244724.58340000117</v>
      </c>
    </row>
    <row r="656" spans="1:10" hidden="1" outlineLevel="1">
      <c r="A656" s="12">
        <v>781.52999999999406</v>
      </c>
      <c r="B656" s="13">
        <v>5.3848044449999799E-2</v>
      </c>
      <c r="C656" s="13">
        <v>0</v>
      </c>
      <c r="D656" s="14"/>
      <c r="E656" s="15">
        <v>778.52999999999406</v>
      </c>
      <c r="F656" s="16">
        <v>0.24545232385000118</v>
      </c>
      <c r="G656" s="16">
        <v>0</v>
      </c>
      <c r="H656" s="17">
        <v>778.52999999999406</v>
      </c>
      <c r="I656" s="11">
        <v>53848.044449999798</v>
      </c>
      <c r="J656" s="11">
        <v>245452.32385000118</v>
      </c>
    </row>
    <row r="657" spans="1:10" hidden="1" outlineLevel="1">
      <c r="A657" s="12">
        <v>781.53999999999405</v>
      </c>
      <c r="B657" s="13">
        <v>5.4050180099999796E-2</v>
      </c>
      <c r="C657" s="13">
        <v>0</v>
      </c>
      <c r="D657" s="14"/>
      <c r="E657" s="15">
        <v>778.53999999999405</v>
      </c>
      <c r="F657" s="16">
        <v>0.24618006430000119</v>
      </c>
      <c r="G657" s="16">
        <v>0</v>
      </c>
      <c r="H657" s="17">
        <v>778.53999999999405</v>
      </c>
      <c r="I657" s="11">
        <v>54050.180099999794</v>
      </c>
      <c r="J657" s="11">
        <v>246180.06430000119</v>
      </c>
    </row>
    <row r="658" spans="1:10" hidden="1" outlineLevel="1">
      <c r="A658" s="12">
        <v>781.54999999999404</v>
      </c>
      <c r="B658" s="13">
        <v>5.4252315749999794E-2</v>
      </c>
      <c r="C658" s="13">
        <v>0</v>
      </c>
      <c r="D658" s="14"/>
      <c r="E658" s="15">
        <v>778.54999999999404</v>
      </c>
      <c r="F658" s="16">
        <v>0.24690780475000121</v>
      </c>
      <c r="G658" s="16">
        <v>0</v>
      </c>
      <c r="H658" s="17">
        <v>778.54999999999404</v>
      </c>
      <c r="I658" s="11">
        <v>54252.315749999791</v>
      </c>
      <c r="J658" s="11">
        <v>246907.8047500012</v>
      </c>
    </row>
    <row r="659" spans="1:10" hidden="1" outlineLevel="1">
      <c r="A659" s="12">
        <v>781.55999999999403</v>
      </c>
      <c r="B659" s="13">
        <v>5.4454451399999784E-2</v>
      </c>
      <c r="C659" s="13">
        <v>0</v>
      </c>
      <c r="D659" s="14"/>
      <c r="E659" s="15">
        <v>778.55999999999403</v>
      </c>
      <c r="F659" s="16">
        <v>0.24763554520000122</v>
      </c>
      <c r="G659" s="16">
        <v>0</v>
      </c>
      <c r="H659" s="17">
        <v>778.55999999999403</v>
      </c>
      <c r="I659" s="11">
        <v>54454.451399999787</v>
      </c>
      <c r="J659" s="11">
        <v>247635.54520000122</v>
      </c>
    </row>
    <row r="660" spans="1:10" hidden="1" outlineLevel="1">
      <c r="A660" s="12">
        <v>781.56999999999402</v>
      </c>
      <c r="B660" s="13">
        <v>5.4656587049999782E-2</v>
      </c>
      <c r="C660" s="13">
        <v>0</v>
      </c>
      <c r="D660" s="14"/>
      <c r="E660" s="15">
        <v>778.56999999999402</v>
      </c>
      <c r="F660" s="16">
        <v>0.24836328565000124</v>
      </c>
      <c r="G660" s="16">
        <v>0</v>
      </c>
      <c r="H660" s="17">
        <v>778.56999999999402</v>
      </c>
      <c r="I660" s="11">
        <v>54656.587049999784</v>
      </c>
      <c r="J660" s="11">
        <v>248363.28565000123</v>
      </c>
    </row>
    <row r="661" spans="1:10" hidden="1" outlineLevel="1">
      <c r="A661" s="12">
        <v>781.57999999999402</v>
      </c>
      <c r="B661" s="13">
        <v>5.4858722699999779E-2</v>
      </c>
      <c r="C661" s="13">
        <v>0</v>
      </c>
      <c r="D661" s="14"/>
      <c r="E661" s="15">
        <v>778.57999999999402</v>
      </c>
      <c r="F661" s="16">
        <v>0.24909102610000125</v>
      </c>
      <c r="G661" s="16">
        <v>0</v>
      </c>
      <c r="H661" s="17">
        <v>778.57999999999402</v>
      </c>
      <c r="I661" s="11">
        <v>54858.72269999978</v>
      </c>
      <c r="J661" s="11">
        <v>249091.02610000124</v>
      </c>
    </row>
    <row r="662" spans="1:10" hidden="1" outlineLevel="1">
      <c r="A662" s="12">
        <v>781.58999999999401</v>
      </c>
      <c r="B662" s="13">
        <v>5.5060858349999776E-2</v>
      </c>
      <c r="C662" s="13">
        <v>0</v>
      </c>
      <c r="D662" s="14"/>
      <c r="E662" s="15">
        <v>778.58999999999401</v>
      </c>
      <c r="F662" s="16">
        <v>0.24981876655000126</v>
      </c>
      <c r="G662" s="16">
        <v>0</v>
      </c>
      <c r="H662" s="17">
        <v>778.58999999999401</v>
      </c>
      <c r="I662" s="11">
        <v>55060.858349999777</v>
      </c>
      <c r="J662" s="11">
        <v>249818.76655000125</v>
      </c>
    </row>
    <row r="663" spans="1:10" hidden="1" outlineLevel="1">
      <c r="A663" s="18">
        <v>781.599999999994</v>
      </c>
      <c r="B663" s="13">
        <v>5.5262993999999774E-2</v>
      </c>
      <c r="C663" s="13">
        <v>0</v>
      </c>
      <c r="D663" s="14"/>
      <c r="E663" s="15">
        <v>778.599999999994</v>
      </c>
      <c r="F663" s="16">
        <v>0.25054650700000125</v>
      </c>
      <c r="G663" s="16">
        <v>0</v>
      </c>
      <c r="H663" s="17">
        <v>778.599999999994</v>
      </c>
      <c r="I663" s="11">
        <v>55262.993999999773</v>
      </c>
      <c r="J663" s="11">
        <v>250546.50700000126</v>
      </c>
    </row>
    <row r="664" spans="1:10" hidden="1" outlineLevel="1">
      <c r="A664" s="12">
        <v>781.60999999999399</v>
      </c>
      <c r="B664" s="13">
        <v>5.5465129649999771E-2</v>
      </c>
      <c r="C664" s="13">
        <v>0</v>
      </c>
      <c r="D664" s="14"/>
      <c r="E664" s="15">
        <v>778.60999999999399</v>
      </c>
      <c r="F664" s="16">
        <v>0.25127424745000126</v>
      </c>
      <c r="G664" s="16">
        <v>0</v>
      </c>
      <c r="H664" s="17">
        <v>778.60999999999399</v>
      </c>
      <c r="I664" s="11">
        <v>55465.12964999977</v>
      </c>
      <c r="J664" s="11">
        <v>251274.24745000128</v>
      </c>
    </row>
    <row r="665" spans="1:10" hidden="1" outlineLevel="1">
      <c r="A665" s="12">
        <v>781.61999999999398</v>
      </c>
      <c r="B665" s="13">
        <v>5.5667265299999769E-2</v>
      </c>
      <c r="C665" s="13">
        <v>0</v>
      </c>
      <c r="D665" s="14"/>
      <c r="E665" s="15">
        <v>778.61999999999398</v>
      </c>
      <c r="F665" s="16">
        <v>0.25200198790000128</v>
      </c>
      <c r="G665" s="16">
        <v>0</v>
      </c>
      <c r="H665" s="17">
        <v>778.61999999999398</v>
      </c>
      <c r="I665" s="11">
        <v>55667.265299999766</v>
      </c>
      <c r="J665" s="11">
        <v>252001.98790000129</v>
      </c>
    </row>
    <row r="666" spans="1:10" hidden="1" outlineLevel="1">
      <c r="A666" s="12">
        <v>781.62999999999397</v>
      </c>
      <c r="B666" s="13">
        <v>5.5869400949999766E-2</v>
      </c>
      <c r="C666" s="13">
        <v>0</v>
      </c>
      <c r="D666" s="14"/>
      <c r="E666" s="15">
        <v>778.62999999999397</v>
      </c>
      <c r="F666" s="16">
        <v>0.25272972835000129</v>
      </c>
      <c r="G666" s="16">
        <v>0</v>
      </c>
      <c r="H666" s="17">
        <v>778.62999999999397</v>
      </c>
      <c r="I666" s="11">
        <v>55869.400949999763</v>
      </c>
      <c r="J666" s="11">
        <v>252729.7283500013</v>
      </c>
    </row>
    <row r="667" spans="1:10" hidden="1" outlineLevel="1">
      <c r="A667" s="12">
        <v>781.63999999999396</v>
      </c>
      <c r="B667" s="13">
        <v>5.6071536599999756E-2</v>
      </c>
      <c r="C667" s="13">
        <v>0</v>
      </c>
      <c r="D667" s="14"/>
      <c r="E667" s="15">
        <v>778.63999999999396</v>
      </c>
      <c r="F667" s="16">
        <v>0.25345746880000131</v>
      </c>
      <c r="G667" s="16">
        <v>0</v>
      </c>
      <c r="H667" s="17">
        <v>778.63999999999396</v>
      </c>
      <c r="I667" s="11">
        <v>56071.536599999759</v>
      </c>
      <c r="J667" s="11">
        <v>253457.46880000131</v>
      </c>
    </row>
    <row r="668" spans="1:10" hidden="1" outlineLevel="1">
      <c r="A668" s="12">
        <v>781.64999999999395</v>
      </c>
      <c r="B668" s="13">
        <v>5.6273672249999754E-2</v>
      </c>
      <c r="C668" s="13">
        <v>0</v>
      </c>
      <c r="D668" s="14"/>
      <c r="E668" s="15">
        <v>778.64999999999395</v>
      </c>
      <c r="F668" s="16">
        <v>0.25418520925000132</v>
      </c>
      <c r="G668" s="16">
        <v>0</v>
      </c>
      <c r="H668" s="17">
        <v>778.64999999999395</v>
      </c>
      <c r="I668" s="11">
        <v>56273.672249999756</v>
      </c>
      <c r="J668" s="11">
        <v>254185.20925000132</v>
      </c>
    </row>
    <row r="669" spans="1:10" hidden="1" outlineLevel="1">
      <c r="A669" s="12">
        <v>781.65999999999394</v>
      </c>
      <c r="B669" s="13">
        <v>5.6475807899999751E-2</v>
      </c>
      <c r="C669" s="13">
        <v>0</v>
      </c>
      <c r="D669" s="14"/>
      <c r="E669" s="15">
        <v>778.65999999999394</v>
      </c>
      <c r="F669" s="16">
        <v>0.25491294970000133</v>
      </c>
      <c r="G669" s="16">
        <v>0</v>
      </c>
      <c r="H669" s="17">
        <v>778.65999999999394</v>
      </c>
      <c r="I669" s="11">
        <v>56475.807899999752</v>
      </c>
      <c r="J669" s="11">
        <v>254912.94970000134</v>
      </c>
    </row>
    <row r="670" spans="1:10" hidden="1" outlineLevel="1">
      <c r="A670" s="12">
        <v>781.66999999999393</v>
      </c>
      <c r="B670" s="13">
        <v>5.6677943549999749E-2</v>
      </c>
      <c r="C670" s="13">
        <v>0</v>
      </c>
      <c r="D670" s="14"/>
      <c r="E670" s="15">
        <v>778.66999999999393</v>
      </c>
      <c r="F670" s="16">
        <v>0.25564069015000135</v>
      </c>
      <c r="G670" s="16">
        <v>0</v>
      </c>
      <c r="H670" s="17">
        <v>778.66999999999393</v>
      </c>
      <c r="I670" s="11">
        <v>56677.943549999749</v>
      </c>
      <c r="J670" s="11">
        <v>255640.69015000135</v>
      </c>
    </row>
    <row r="671" spans="1:10" hidden="1" outlineLevel="1">
      <c r="A671" s="12">
        <v>781.67999999999392</v>
      </c>
      <c r="B671" s="13">
        <v>5.6880079199999746E-2</v>
      </c>
      <c r="C671" s="13">
        <v>0</v>
      </c>
      <c r="D671" s="14"/>
      <c r="E671" s="15">
        <v>778.67999999999392</v>
      </c>
      <c r="F671" s="16">
        <v>0.25636843060000136</v>
      </c>
      <c r="G671" s="16">
        <v>0</v>
      </c>
      <c r="H671" s="17">
        <v>778.67999999999392</v>
      </c>
      <c r="I671" s="11">
        <v>56880.079199999745</v>
      </c>
      <c r="J671" s="11">
        <v>256368.43060000136</v>
      </c>
    </row>
    <row r="672" spans="1:10" hidden="1" outlineLevel="1">
      <c r="A672" s="12">
        <v>781.68999999999392</v>
      </c>
      <c r="B672" s="13">
        <v>5.7082214849999743E-2</v>
      </c>
      <c r="C672" s="13">
        <v>0</v>
      </c>
      <c r="D672" s="14"/>
      <c r="E672" s="15">
        <v>778.68999999999392</v>
      </c>
      <c r="F672" s="16">
        <v>0.25709617105000138</v>
      </c>
      <c r="G672" s="16">
        <v>0</v>
      </c>
      <c r="H672" s="17">
        <v>778.68999999999392</v>
      </c>
      <c r="I672" s="11">
        <v>57082.214849999742</v>
      </c>
      <c r="J672" s="11">
        <v>257096.17105000137</v>
      </c>
    </row>
    <row r="673" spans="1:36" hidden="1" outlineLevel="1">
      <c r="A673" s="18">
        <v>781.69999999999391</v>
      </c>
      <c r="B673" s="13">
        <v>5.7284350499999741E-2</v>
      </c>
      <c r="C673" s="13">
        <v>0</v>
      </c>
      <c r="D673" s="14"/>
      <c r="E673" s="15">
        <v>778.69999999999391</v>
      </c>
      <c r="F673" s="16">
        <v>0.25782391150000139</v>
      </c>
      <c r="G673" s="16">
        <v>0</v>
      </c>
      <c r="H673" s="17">
        <v>778.69999999999391</v>
      </c>
      <c r="I673" s="11">
        <v>57284.350499999739</v>
      </c>
      <c r="J673" s="11">
        <v>257823.91150000138</v>
      </c>
    </row>
    <row r="674" spans="1:36" hidden="1" outlineLevel="1">
      <c r="A674" s="12">
        <v>781.7099999999939</v>
      </c>
      <c r="B674" s="13">
        <v>5.7486486149999738E-2</v>
      </c>
      <c r="C674" s="13">
        <v>0</v>
      </c>
      <c r="D674" s="14"/>
      <c r="E674" s="15">
        <v>778.7099999999939</v>
      </c>
      <c r="F674" s="16">
        <v>0.2585516519500014</v>
      </c>
      <c r="G674" s="16">
        <v>0</v>
      </c>
      <c r="H674" s="17">
        <v>778.7099999999939</v>
      </c>
      <c r="I674" s="11">
        <v>57486.486149999735</v>
      </c>
      <c r="J674" s="11">
        <v>258551.6519500014</v>
      </c>
    </row>
    <row r="675" spans="1:36" hidden="1" outlineLevel="1">
      <c r="A675" s="12">
        <v>781.71999999999389</v>
      </c>
      <c r="B675" s="13">
        <v>5.7688621799999729E-2</v>
      </c>
      <c r="C675" s="13">
        <v>0</v>
      </c>
      <c r="D675" s="14"/>
      <c r="E675" s="15">
        <v>778.71999999999389</v>
      </c>
      <c r="F675" s="16">
        <v>0.25927939240000142</v>
      </c>
      <c r="G675" s="16">
        <v>0</v>
      </c>
      <c r="H675" s="17">
        <v>778.71999999999389</v>
      </c>
      <c r="I675" s="11">
        <v>57688.621799999732</v>
      </c>
      <c r="J675" s="11">
        <v>259279.39240000141</v>
      </c>
    </row>
    <row r="676" spans="1:36" hidden="1" outlineLevel="1">
      <c r="A676" s="12">
        <v>781.72999999999388</v>
      </c>
      <c r="B676" s="13">
        <v>5.7890757449999726E-2</v>
      </c>
      <c r="C676" s="13">
        <v>0</v>
      </c>
      <c r="D676" s="14"/>
      <c r="E676" s="15">
        <v>778.72999999999388</v>
      </c>
      <c r="F676" s="16">
        <v>0.26000713285000143</v>
      </c>
      <c r="G676" s="16">
        <v>0</v>
      </c>
      <c r="H676" s="17">
        <v>778.72999999999388</v>
      </c>
      <c r="I676" s="11">
        <v>57890.757449999728</v>
      </c>
      <c r="J676" s="11">
        <v>260007.13285000142</v>
      </c>
    </row>
    <row r="677" spans="1:36" hidden="1" outlineLevel="1">
      <c r="A677" s="12">
        <v>781.73999999999387</v>
      </c>
      <c r="B677" s="13">
        <v>5.8092893099999723E-2</v>
      </c>
      <c r="C677" s="13">
        <v>0</v>
      </c>
      <c r="D677" s="14"/>
      <c r="E677" s="15">
        <v>778.73999999999387</v>
      </c>
      <c r="F677" s="16">
        <v>0.26073487330000145</v>
      </c>
      <c r="G677" s="16">
        <v>0</v>
      </c>
      <c r="H677" s="17">
        <v>778.73999999999387</v>
      </c>
      <c r="I677" s="11">
        <v>58092.893099999725</v>
      </c>
      <c r="J677" s="11">
        <v>260734.87330000143</v>
      </c>
    </row>
    <row r="678" spans="1:36" hidden="1" outlineLevel="1">
      <c r="A678" s="12">
        <v>781.74999999999386</v>
      </c>
      <c r="B678" s="13">
        <v>5.8295028749999721E-2</v>
      </c>
      <c r="C678" s="13">
        <v>0</v>
      </c>
      <c r="D678" s="14"/>
      <c r="E678" s="15">
        <v>778.74999999999386</v>
      </c>
      <c r="F678" s="16">
        <v>0.26146261375000146</v>
      </c>
      <c r="G678" s="16">
        <v>0</v>
      </c>
      <c r="H678" s="17">
        <v>778.74999999999386</v>
      </c>
      <c r="I678" s="11">
        <v>58295.028749999721</v>
      </c>
      <c r="J678" s="11">
        <v>261462.61375000144</v>
      </c>
    </row>
    <row r="679" spans="1:36" hidden="1" outlineLevel="1">
      <c r="A679" s="12">
        <v>781.75999999999385</v>
      </c>
      <c r="B679" s="13">
        <v>5.8497164399999718E-2</v>
      </c>
      <c r="C679" s="13">
        <v>0</v>
      </c>
      <c r="D679" s="14"/>
      <c r="E679" s="15">
        <v>778.75999999999385</v>
      </c>
      <c r="F679" s="16">
        <v>0.26219035420000147</v>
      </c>
      <c r="G679" s="16">
        <v>0</v>
      </c>
      <c r="H679" s="17">
        <v>778.75999999999385</v>
      </c>
      <c r="I679" s="11">
        <v>58497.164399999718</v>
      </c>
      <c r="J679" s="11">
        <v>262190.35420000146</v>
      </c>
    </row>
    <row r="680" spans="1:36" hidden="1" outlineLevel="1">
      <c r="A680" s="12">
        <v>781.76999999999384</v>
      </c>
      <c r="B680" s="13">
        <v>5.8699300049999716E-2</v>
      </c>
      <c r="C680" s="13">
        <v>0</v>
      </c>
      <c r="D680" s="14"/>
      <c r="E680" s="15">
        <v>778.76999999999384</v>
      </c>
      <c r="F680" s="16">
        <v>0.26291809465000143</v>
      </c>
      <c r="G680" s="16">
        <v>0</v>
      </c>
      <c r="H680" s="17">
        <v>778.76999999999384</v>
      </c>
      <c r="I680" s="11">
        <v>58699.300049999714</v>
      </c>
      <c r="J680" s="11">
        <v>262918.09465000144</v>
      </c>
    </row>
    <row r="681" spans="1:36" hidden="1" outlineLevel="1">
      <c r="A681" s="12">
        <v>781.77999999999383</v>
      </c>
      <c r="B681" s="13">
        <v>5.8901435699999713E-2</v>
      </c>
      <c r="C681" s="13">
        <v>0</v>
      </c>
      <c r="D681" s="14"/>
      <c r="E681" s="15">
        <v>778.77999999999383</v>
      </c>
      <c r="F681" s="16">
        <v>0.26364583510000145</v>
      </c>
      <c r="G681" s="16">
        <v>0</v>
      </c>
      <c r="H681" s="17">
        <v>778.77999999999383</v>
      </c>
      <c r="I681" s="11">
        <v>58901.435699999711</v>
      </c>
      <c r="J681" s="11">
        <v>263645.83510000142</v>
      </c>
    </row>
    <row r="682" spans="1:36" hidden="1" outlineLevel="1">
      <c r="A682" s="12">
        <v>781.78999999999382</v>
      </c>
      <c r="B682" s="13">
        <v>5.910357134999971E-2</v>
      </c>
      <c r="C682" s="13">
        <v>0</v>
      </c>
      <c r="D682" s="14"/>
      <c r="E682" s="15">
        <v>778.78999999999382</v>
      </c>
      <c r="F682" s="16">
        <v>0.26437357555000141</v>
      </c>
      <c r="G682" s="16">
        <v>0</v>
      </c>
      <c r="H682" s="17">
        <v>778.78999999999382</v>
      </c>
      <c r="I682" s="11">
        <v>59103.571349999707</v>
      </c>
      <c r="J682" s="11">
        <v>264373.57555000141</v>
      </c>
    </row>
    <row r="683" spans="1:36" collapsed="1">
      <c r="A683" s="261">
        <v>781.79999999999382</v>
      </c>
      <c r="B683" s="13">
        <v>5.9305706999999701E-2</v>
      </c>
      <c r="C683" s="13">
        <v>0</v>
      </c>
      <c r="D683" s="14"/>
      <c r="E683" s="15">
        <v>778.79999999999382</v>
      </c>
      <c r="F683" s="16">
        <v>0.26510131600000136</v>
      </c>
      <c r="G683" s="16">
        <v>0</v>
      </c>
      <c r="H683" s="17">
        <v>778.79999999999382</v>
      </c>
      <c r="I683" s="11">
        <v>59305.706999999704</v>
      </c>
      <c r="J683" s="11">
        <v>265101.31600000139</v>
      </c>
    </row>
    <row r="684" spans="1:36" ht="30">
      <c r="A684" s="12">
        <v>781.80999999999381</v>
      </c>
      <c r="B684" s="13">
        <v>5.9507842649999698E-2</v>
      </c>
      <c r="C684" s="13">
        <f>B684-$B$683</f>
        <v>2.0213564999999739E-4</v>
      </c>
      <c r="D684" s="14"/>
      <c r="E684" s="15">
        <v>778.80999999999381</v>
      </c>
      <c r="F684" s="16">
        <v>0.26582905645000138</v>
      </c>
      <c r="G684" s="16">
        <f>F684-$F$683</f>
        <v>7.2774045000001397E-4</v>
      </c>
      <c r="H684" s="17">
        <v>778.80999999999381</v>
      </c>
      <c r="I684" s="11">
        <v>59507.8426499997</v>
      </c>
      <c r="J684" s="11">
        <v>265829.05645000137</v>
      </c>
      <c r="Q684" s="227"/>
      <c r="R684" s="462" t="s">
        <v>42</v>
      </c>
      <c r="S684" s="463"/>
      <c r="T684" s="463"/>
      <c r="U684" s="463"/>
      <c r="V684" s="463"/>
      <c r="W684" s="463"/>
      <c r="X684" s="463"/>
      <c r="Y684" s="463"/>
      <c r="Z684" s="473"/>
      <c r="AA684" s="228"/>
      <c r="AB684" s="462" t="s">
        <v>43</v>
      </c>
      <c r="AC684" s="463"/>
      <c r="AD684" s="463"/>
      <c r="AE684" s="463"/>
      <c r="AF684" s="463"/>
      <c r="AG684" s="463"/>
      <c r="AH684" s="463"/>
      <c r="AI684" s="463"/>
      <c r="AJ684" s="463"/>
    </row>
    <row r="685" spans="1:36" ht="31.2">
      <c r="A685" s="12">
        <v>781.8199999999938</v>
      </c>
      <c r="B685" s="13">
        <v>5.9709978299999696E-2</v>
      </c>
      <c r="C685" s="13">
        <f t="shared" ref="C685:C748" si="0">B685-$B$683</f>
        <v>4.0427129999999478E-4</v>
      </c>
      <c r="D685" s="14"/>
      <c r="E685" s="15">
        <v>778.8199999999938</v>
      </c>
      <c r="F685" s="16">
        <v>0.26655679690000134</v>
      </c>
      <c r="G685" s="16">
        <f t="shared" ref="G685:G748" si="1">F685-$F$683</f>
        <v>1.4554808999999724E-3</v>
      </c>
      <c r="H685" s="17">
        <v>778.8199999999938</v>
      </c>
      <c r="I685" s="11">
        <v>59709.978299999697</v>
      </c>
      <c r="J685" s="11">
        <v>266556.79690000135</v>
      </c>
      <c r="Q685" s="229"/>
      <c r="R685" s="474" t="s">
        <v>44</v>
      </c>
      <c r="S685" s="475" t="s">
        <v>45</v>
      </c>
      <c r="T685" s="476"/>
      <c r="U685" s="211"/>
      <c r="V685" s="464" t="s">
        <v>46</v>
      </c>
      <c r="W685" s="186" t="s">
        <v>47</v>
      </c>
      <c r="X685" s="187" t="s">
        <v>48</v>
      </c>
      <c r="Y685" s="187" t="s">
        <v>49</v>
      </c>
      <c r="Z685" s="188" t="s">
        <v>50</v>
      </c>
      <c r="AA685" s="230"/>
      <c r="AB685" s="474" t="s">
        <v>44</v>
      </c>
      <c r="AC685" s="475" t="s">
        <v>45</v>
      </c>
      <c r="AD685" s="476"/>
      <c r="AE685" s="211"/>
      <c r="AF685" s="464" t="s">
        <v>46</v>
      </c>
      <c r="AG685" s="186" t="s">
        <v>47</v>
      </c>
      <c r="AH685" s="231" t="s">
        <v>48</v>
      </c>
      <c r="AI685" s="187" t="s">
        <v>49</v>
      </c>
      <c r="AJ685" s="188" t="s">
        <v>50</v>
      </c>
    </row>
    <row r="686" spans="1:36" ht="21">
      <c r="A686" s="12">
        <v>781.82999999999379</v>
      </c>
      <c r="B686" s="13">
        <v>5.9912113949999693E-2</v>
      </c>
      <c r="C686" s="13">
        <f t="shared" si="0"/>
        <v>6.0640694999999217E-4</v>
      </c>
      <c r="D686" s="14"/>
      <c r="E686" s="15">
        <v>778.82999999999379</v>
      </c>
      <c r="F686" s="16">
        <v>0.26728453735000135</v>
      </c>
      <c r="G686" s="16">
        <f t="shared" si="1"/>
        <v>2.1832213499999864E-3</v>
      </c>
      <c r="H686" s="17">
        <v>778.82999999999379</v>
      </c>
      <c r="I686" s="11">
        <v>59912.113949999693</v>
      </c>
      <c r="J686" s="11">
        <v>267284.53735000134</v>
      </c>
      <c r="Q686" s="232"/>
      <c r="R686" s="474"/>
      <c r="S686" s="212" t="s">
        <v>51</v>
      </c>
      <c r="T686" s="213" t="s">
        <v>52</v>
      </c>
      <c r="U686" s="214"/>
      <c r="V686" s="465"/>
      <c r="W686" s="190" t="s">
        <v>44</v>
      </c>
      <c r="X686" s="190" t="s">
        <v>52</v>
      </c>
      <c r="Y686" s="186" t="s">
        <v>53</v>
      </c>
      <c r="Z686" s="191" t="s">
        <v>54</v>
      </c>
      <c r="AA686" s="233"/>
      <c r="AB686" s="474"/>
      <c r="AC686" s="212" t="s">
        <v>51</v>
      </c>
      <c r="AD686" s="213" t="s">
        <v>52</v>
      </c>
      <c r="AE686" s="211"/>
      <c r="AF686" s="465"/>
      <c r="AG686" s="190" t="s">
        <v>44</v>
      </c>
      <c r="AH686" s="190" t="s">
        <v>52</v>
      </c>
      <c r="AI686" s="186" t="s">
        <v>53</v>
      </c>
      <c r="AJ686" s="191" t="s">
        <v>54</v>
      </c>
    </row>
    <row r="687" spans="1:36" ht="21">
      <c r="A687" s="12">
        <v>781.83999999999378</v>
      </c>
      <c r="B687" s="13">
        <v>6.011424959999969E-2</v>
      </c>
      <c r="C687" s="13">
        <f t="shared" si="0"/>
        <v>8.0854259999998956E-4</v>
      </c>
      <c r="D687" s="14"/>
      <c r="E687" s="15">
        <v>778.83999999999378</v>
      </c>
      <c r="F687" s="16">
        <v>0.26801227780000131</v>
      </c>
      <c r="G687" s="16">
        <f t="shared" si="1"/>
        <v>2.9109617999999449E-3</v>
      </c>
      <c r="H687" s="17">
        <v>778.83999999999378</v>
      </c>
      <c r="I687" s="11">
        <v>60114.24959999969</v>
      </c>
      <c r="J687" s="11">
        <v>268012.27780000132</v>
      </c>
      <c r="Q687" s="232"/>
      <c r="R687" s="218">
        <v>775</v>
      </c>
      <c r="S687" s="218">
        <v>61097.264999999999</v>
      </c>
      <c r="T687" s="219">
        <f>S687/1000000</f>
        <v>6.1097264999999998E-2</v>
      </c>
      <c r="U687" s="214"/>
      <c r="V687" s="192" t="s">
        <v>55</v>
      </c>
      <c r="W687" s="124">
        <v>784</v>
      </c>
      <c r="X687" s="244">
        <f>_xll.SRS1Splines.Functions25.Linear_Interp($R$687:$R$703,$T$687:$T$703,W687)</f>
        <v>0.85528660499999998</v>
      </c>
      <c r="Y687" s="194">
        <f>IFERROR((X687 - $X$689) / ($X$688- $X$689) * 100, 0)</f>
        <v>100</v>
      </c>
      <c r="Z687" s="466">
        <f>W688-W687</f>
        <v>0</v>
      </c>
      <c r="AA687" s="233"/>
      <c r="AB687" s="234">
        <v>775</v>
      </c>
      <c r="AC687" s="235">
        <v>424.46999999999997</v>
      </c>
      <c r="AD687" s="236">
        <f>AC687/1000000</f>
        <v>4.2446999999999998E-4</v>
      </c>
      <c r="AE687" s="211"/>
      <c r="AF687" s="192" t="s">
        <v>55</v>
      </c>
      <c r="AG687" s="237">
        <v>783</v>
      </c>
      <c r="AH687" s="244">
        <f>_xll.SRS1Splines.Functions25.Linear_Interp($AB$687:$AB$703,$AD$687:$AD$703,AG687)</f>
        <v>8.6616979999999996E-2</v>
      </c>
      <c r="AI687" s="194">
        <f>IFERROR((AH687 - $AH$689) / ($AH$688- $AH$689) * 100, 0)</f>
        <v>46.040271802812754</v>
      </c>
      <c r="AJ687" s="469">
        <f>AG688-AG687</f>
        <v>1</v>
      </c>
    </row>
    <row r="688" spans="1:36" ht="21">
      <c r="A688" s="12">
        <v>781.84999999999377</v>
      </c>
      <c r="B688" s="13">
        <v>6.0316385249999688E-2</v>
      </c>
      <c r="C688" s="13">
        <f t="shared" si="0"/>
        <v>1.010678249999987E-3</v>
      </c>
      <c r="D688" s="14"/>
      <c r="E688" s="15">
        <v>778.84999999999377</v>
      </c>
      <c r="F688" s="16">
        <v>0.26874001825000132</v>
      </c>
      <c r="G688" s="16">
        <f>F688-$F$683</f>
        <v>3.6387022499999588E-3</v>
      </c>
      <c r="H688" s="17">
        <v>778.84999999999377</v>
      </c>
      <c r="I688" s="11">
        <v>60316.385249999686</v>
      </c>
      <c r="J688" s="11">
        <v>268740.0182500013</v>
      </c>
      <c r="Q688" s="232"/>
      <c r="R688" s="218">
        <v>776</v>
      </c>
      <c r="S688" s="218">
        <v>99021.175000000003</v>
      </c>
      <c r="T688" s="219">
        <f>S688/1000000</f>
        <v>9.9021175000000003E-2</v>
      </c>
      <c r="U688" s="214"/>
      <c r="V688" s="195" t="s">
        <v>56</v>
      </c>
      <c r="W688" s="195">
        <v>784</v>
      </c>
      <c r="X688" s="245">
        <f>_xll.SRS1Splines.Functions25.Linear_Interp($R$687:$R$703,$T$687:$T$703,W688)</f>
        <v>0.85528660499999998</v>
      </c>
      <c r="Y688" s="194">
        <f t="shared" ref="Y688:Y689" si="2">IFERROR((X688 - $X$689) / ($X$688- $X$689) * 100, 0)</f>
        <v>100</v>
      </c>
      <c r="Z688" s="467"/>
      <c r="AA688" s="472"/>
      <c r="AB688" s="239">
        <v>776</v>
      </c>
      <c r="AC688" s="235">
        <v>2104.58</v>
      </c>
      <c r="AD688" s="236">
        <f t="shared" ref="AD688:AD703" si="3">AC688/1000000</f>
        <v>2.10458E-3</v>
      </c>
      <c r="AE688" s="211"/>
      <c r="AF688" s="195" t="s">
        <v>56</v>
      </c>
      <c r="AG688" s="240">
        <v>784</v>
      </c>
      <c r="AH688" s="245">
        <f>_xll.SRS1Splines.Functions25.Linear_Interp($AB$687:$AB$703,$AD$687:$AD$703,AG688)</f>
        <v>0.113888</v>
      </c>
      <c r="AI688" s="194">
        <f t="shared" ref="AI688:AI689" si="4">IFERROR((AH688 - $AH$689) / ($AH$688- $AH$689) * 100, 0)</f>
        <v>100</v>
      </c>
      <c r="AJ688" s="470"/>
    </row>
    <row r="689" spans="1:36" ht="21">
      <c r="A689" s="12">
        <v>781.85999999999376</v>
      </c>
      <c r="B689" s="13">
        <v>6.0518520899999685E-2</v>
      </c>
      <c r="C689" s="13">
        <f t="shared" si="0"/>
        <v>1.2128138999999843E-3</v>
      </c>
      <c r="D689" s="14"/>
      <c r="E689" s="15">
        <v>778.85999999999376</v>
      </c>
      <c r="F689" s="16">
        <v>0.26946775870000128</v>
      </c>
      <c r="G689" s="16">
        <f t="shared" si="1"/>
        <v>4.3664426999999173E-3</v>
      </c>
      <c r="H689" s="17">
        <v>778.85999999999376</v>
      </c>
      <c r="I689" s="11">
        <v>60518.520899999683</v>
      </c>
      <c r="J689" s="11">
        <v>269467.75870000129</v>
      </c>
      <c r="Q689" s="232"/>
      <c r="R689" s="218">
        <v>777</v>
      </c>
      <c r="S689" s="218">
        <v>147830.49</v>
      </c>
      <c r="T689" s="219">
        <f t="shared" ref="T689:T703" si="5">S689/1000000</f>
        <v>0.14783048999999998</v>
      </c>
      <c r="U689" s="214"/>
      <c r="V689" s="197" t="s">
        <v>57</v>
      </c>
      <c r="W689" s="197">
        <v>782</v>
      </c>
      <c r="X689" s="246">
        <f>_xll.SRS1Splines.Functions25.Linear_Interp($R$687:$R$703,$T$687:$T$703,W689)</f>
        <v>0.57613771499999999</v>
      </c>
      <c r="Y689" s="194">
        <f t="shared" si="2"/>
        <v>0</v>
      </c>
      <c r="Z689" s="468"/>
      <c r="AA689" s="472"/>
      <c r="AB689" s="239">
        <v>777</v>
      </c>
      <c r="AC689" s="235">
        <v>5290.14</v>
      </c>
      <c r="AD689" s="236">
        <f t="shared" si="3"/>
        <v>5.2901400000000005E-3</v>
      </c>
      <c r="AE689" s="211"/>
      <c r="AF689" s="241" t="s">
        <v>57</v>
      </c>
      <c r="AG689" s="242">
        <v>782</v>
      </c>
      <c r="AH689" s="247">
        <f>_xll.SRS1Splines.Functions25.Linear_Interp($AB$687:$AB$703,$AD$687:$AD$703,AG689)</f>
        <v>6.3348420000000003E-2</v>
      </c>
      <c r="AI689" s="194">
        <f t="shared" si="4"/>
        <v>0</v>
      </c>
      <c r="AJ689" s="471"/>
    </row>
    <row r="690" spans="1:36" ht="21">
      <c r="A690" s="12">
        <v>781.86999999999375</v>
      </c>
      <c r="B690" s="13">
        <v>6.0720656549999683E-2</v>
      </c>
      <c r="C690" s="13">
        <f t="shared" si="0"/>
        <v>1.4149495499999817E-3</v>
      </c>
      <c r="D690" s="14"/>
      <c r="E690" s="15">
        <v>778.86999999999375</v>
      </c>
      <c r="F690" s="16">
        <v>0.27019549915000129</v>
      </c>
      <c r="G690" s="16">
        <f t="shared" si="1"/>
        <v>5.0941831499999313E-3</v>
      </c>
      <c r="H690" s="17">
        <v>778.86999999999375</v>
      </c>
      <c r="I690" s="11">
        <v>60720.65654999968</v>
      </c>
      <c r="J690" s="11">
        <v>270195.49915000127</v>
      </c>
      <c r="Q690" s="232"/>
      <c r="R690" s="218">
        <v>778</v>
      </c>
      <c r="S690" s="218">
        <v>206882.08</v>
      </c>
      <c r="T690" s="219">
        <f t="shared" si="5"/>
        <v>0.20688208</v>
      </c>
      <c r="U690" s="144"/>
      <c r="V690" s="211"/>
      <c r="W690" s="211"/>
      <c r="X690" s="211"/>
      <c r="Y690" s="211"/>
      <c r="Z690" s="211"/>
      <c r="AA690" s="472"/>
      <c r="AB690" s="239">
        <v>778</v>
      </c>
      <c r="AC690" s="235">
        <v>9800.5550000000003</v>
      </c>
      <c r="AD690" s="236">
        <f t="shared" si="3"/>
        <v>9.8005550000000007E-3</v>
      </c>
      <c r="AE690" s="211"/>
      <c r="AF690" s="211"/>
      <c r="AG690" s="211"/>
      <c r="AH690" s="211"/>
      <c r="AI690" s="211"/>
      <c r="AJ690" s="211"/>
    </row>
    <row r="691" spans="1:36" ht="21">
      <c r="A691" s="12">
        <v>781.87999999999374</v>
      </c>
      <c r="B691" s="13">
        <v>6.0922792199999673E-2</v>
      </c>
      <c r="C691" s="13">
        <f t="shared" si="0"/>
        <v>1.6170851999999722E-3</v>
      </c>
      <c r="D691" s="14"/>
      <c r="E691" s="15">
        <v>778.87999999999374</v>
      </c>
      <c r="F691" s="16">
        <v>0.27092323960000125</v>
      </c>
      <c r="G691" s="16">
        <f t="shared" si="1"/>
        <v>5.8219235999998897E-3</v>
      </c>
      <c r="H691" s="17">
        <v>778.87999999999374</v>
      </c>
      <c r="I691" s="11">
        <v>60922.792199999676</v>
      </c>
      <c r="J691" s="11">
        <v>270923.23960000125</v>
      </c>
      <c r="Q691" s="232"/>
      <c r="R691" s="218">
        <v>779</v>
      </c>
      <c r="S691" s="218">
        <v>279656.125</v>
      </c>
      <c r="T691" s="219">
        <f t="shared" si="5"/>
        <v>0.27965612499999998</v>
      </c>
      <c r="U691" s="144"/>
      <c r="V691" s="211"/>
      <c r="W691" s="211"/>
      <c r="X691" s="211"/>
      <c r="Y691" s="211"/>
      <c r="Z691" s="211"/>
      <c r="AA691" s="233"/>
      <c r="AB691" s="239">
        <v>779</v>
      </c>
      <c r="AC691" s="235">
        <v>16518.764999999999</v>
      </c>
      <c r="AD691" s="236">
        <f t="shared" si="3"/>
        <v>1.6518764999999998E-2</v>
      </c>
      <c r="AE691" s="211"/>
      <c r="AF691" s="211"/>
      <c r="AG691" s="211"/>
      <c r="AH691" s="211"/>
      <c r="AI691" s="211"/>
      <c r="AJ691" s="211"/>
    </row>
    <row r="692" spans="1:36" ht="21">
      <c r="A692" s="12">
        <v>781.88999999999373</v>
      </c>
      <c r="B692" s="13">
        <v>6.112492784999967E-2</v>
      </c>
      <c r="C692" s="13">
        <f t="shared" si="0"/>
        <v>1.8192208499999696E-3</v>
      </c>
      <c r="D692" s="14"/>
      <c r="E692" s="15">
        <v>778.88999999999373</v>
      </c>
      <c r="F692" s="16">
        <v>0.27165098005000121</v>
      </c>
      <c r="G692" s="16">
        <f t="shared" si="1"/>
        <v>6.5496640499998482E-3</v>
      </c>
      <c r="H692" s="17">
        <v>778.88999999999373</v>
      </c>
      <c r="I692" s="11">
        <v>61124.927849999673</v>
      </c>
      <c r="J692" s="11">
        <v>271650.98005000124</v>
      </c>
      <c r="Q692" s="232"/>
      <c r="R692" s="218">
        <v>780</v>
      </c>
      <c r="S692" s="218">
        <v>364285.99</v>
      </c>
      <c r="T692" s="219">
        <f t="shared" si="5"/>
        <v>0.36428599</v>
      </c>
      <c r="U692" s="144"/>
      <c r="V692" s="211"/>
      <c r="W692" s="211"/>
      <c r="X692" s="211"/>
      <c r="Y692" s="211"/>
      <c r="Z692" s="211"/>
      <c r="AA692" s="233"/>
      <c r="AB692" s="239">
        <v>780</v>
      </c>
      <c r="AC692" s="235">
        <v>27183.635000000002</v>
      </c>
      <c r="AD692" s="236">
        <f t="shared" si="3"/>
        <v>2.7183635000000001E-2</v>
      </c>
      <c r="AE692" s="211"/>
      <c r="AF692" s="211"/>
      <c r="AG692" s="211"/>
      <c r="AH692" s="211"/>
      <c r="AI692" s="211"/>
      <c r="AJ692" s="211"/>
    </row>
    <row r="693" spans="1:36" ht="21">
      <c r="A693" s="18">
        <v>781.89999999999372</v>
      </c>
      <c r="B693" s="13">
        <v>6.1327063499999668E-2</v>
      </c>
      <c r="C693" s="13">
        <f t="shared" si="0"/>
        <v>2.021356499999967E-3</v>
      </c>
      <c r="D693" s="14"/>
      <c r="E693" s="15">
        <v>778.89999999999372</v>
      </c>
      <c r="F693" s="16">
        <v>0.27237872050000123</v>
      </c>
      <c r="G693" s="16">
        <f t="shared" si="1"/>
        <v>7.2774044999998622E-3</v>
      </c>
      <c r="H693" s="17">
        <v>778.89999999999372</v>
      </c>
      <c r="I693" s="11">
        <v>61327.063499999669</v>
      </c>
      <c r="J693" s="11">
        <v>272378.72050000122</v>
      </c>
      <c r="Q693" s="232"/>
      <c r="R693" s="218">
        <v>781</v>
      </c>
      <c r="S693" s="218">
        <v>462315.6</v>
      </c>
      <c r="T693" s="219">
        <f t="shared" si="5"/>
        <v>0.46231559999999999</v>
      </c>
      <c r="U693" s="144"/>
      <c r="V693" s="211"/>
      <c r="W693" s="211"/>
      <c r="X693" s="211"/>
      <c r="Y693" s="211"/>
      <c r="Z693" s="211"/>
      <c r="AA693" s="233"/>
      <c r="AB693" s="239">
        <v>781</v>
      </c>
      <c r="AC693" s="235">
        <v>43134.855000000003</v>
      </c>
      <c r="AD693" s="236">
        <f t="shared" si="3"/>
        <v>4.3134855000000007E-2</v>
      </c>
      <c r="AE693" s="211"/>
      <c r="AF693" s="211"/>
      <c r="AG693" s="211"/>
      <c r="AH693" s="211"/>
      <c r="AI693" s="211"/>
      <c r="AJ693" s="211"/>
    </row>
    <row r="694" spans="1:36" ht="21">
      <c r="A694" s="12">
        <v>781.90999999999372</v>
      </c>
      <c r="B694" s="13">
        <v>6.1529199149999665E-2</v>
      </c>
      <c r="C694" s="13">
        <f t="shared" si="0"/>
        <v>2.2234921499999644E-3</v>
      </c>
      <c r="D694" s="14"/>
      <c r="E694" s="15">
        <v>778.90999999999372</v>
      </c>
      <c r="F694" s="16">
        <v>0.27310646095000118</v>
      </c>
      <c r="G694" s="16">
        <f t="shared" si="1"/>
        <v>8.0051449499998206E-3</v>
      </c>
      <c r="H694" s="17">
        <v>778.90999999999372</v>
      </c>
      <c r="I694" s="11">
        <v>61529.199149999666</v>
      </c>
      <c r="J694" s="11">
        <v>273106.4609500012</v>
      </c>
      <c r="Q694" s="232"/>
      <c r="R694" s="218">
        <v>782</v>
      </c>
      <c r="S694" s="218">
        <v>576137.71499999997</v>
      </c>
      <c r="T694" s="219">
        <f t="shared" si="5"/>
        <v>0.57613771499999999</v>
      </c>
      <c r="U694" s="144"/>
      <c r="V694" s="211"/>
      <c r="W694" s="211"/>
      <c r="X694" s="211"/>
      <c r="Y694" s="211"/>
      <c r="Z694" s="211"/>
      <c r="AA694" s="233"/>
      <c r="AB694" s="239">
        <v>782</v>
      </c>
      <c r="AC694" s="235">
        <v>63348.420000000006</v>
      </c>
      <c r="AD694" s="236">
        <f t="shared" si="3"/>
        <v>6.3348420000000003E-2</v>
      </c>
      <c r="AE694" s="211"/>
      <c r="AF694" s="211"/>
      <c r="AG694" s="211"/>
      <c r="AH694" s="211"/>
      <c r="AI694" s="211"/>
      <c r="AJ694" s="211"/>
    </row>
    <row r="695" spans="1:36" ht="21">
      <c r="A695" s="12">
        <v>781.91999999999371</v>
      </c>
      <c r="B695" s="13">
        <v>6.1731334799999663E-2</v>
      </c>
      <c r="C695" s="13">
        <f t="shared" si="0"/>
        <v>2.4256277999999618E-3</v>
      </c>
      <c r="D695" s="14"/>
      <c r="E695" s="15">
        <v>778.91999999999371</v>
      </c>
      <c r="F695" s="16">
        <v>0.2738342014000012</v>
      </c>
      <c r="G695" s="16">
        <f t="shared" si="1"/>
        <v>8.7328853999998346E-3</v>
      </c>
      <c r="H695" s="17">
        <v>778.91999999999371</v>
      </c>
      <c r="I695" s="11">
        <v>61731.334799999662</v>
      </c>
      <c r="J695" s="11">
        <v>273834.20140000118</v>
      </c>
      <c r="Q695" s="232"/>
      <c r="R695" s="218">
        <v>783</v>
      </c>
      <c r="S695" s="218">
        <v>706362.85</v>
      </c>
      <c r="T695" s="219">
        <f t="shared" si="5"/>
        <v>0.70636284999999999</v>
      </c>
      <c r="U695" s="144"/>
      <c r="V695" s="211"/>
      <c r="W695" s="211"/>
      <c r="X695" s="211"/>
      <c r="Y695" s="211"/>
      <c r="Z695" s="211"/>
      <c r="AA695" s="233"/>
      <c r="AB695" s="239">
        <v>783</v>
      </c>
      <c r="AC695" s="235">
        <v>86616.98000000001</v>
      </c>
      <c r="AD695" s="236">
        <f t="shared" si="3"/>
        <v>8.661698000000001E-2</v>
      </c>
      <c r="AE695" s="211"/>
      <c r="AF695" s="211"/>
      <c r="AG695" s="211"/>
      <c r="AH695" s="211"/>
      <c r="AI695" s="211"/>
      <c r="AJ695" s="211"/>
    </row>
    <row r="696" spans="1:36" ht="21">
      <c r="A696" s="12">
        <v>781.9299999999937</v>
      </c>
      <c r="B696" s="13">
        <v>6.193347044999966E-2</v>
      </c>
      <c r="C696" s="13">
        <f t="shared" si="0"/>
        <v>2.6277634499999591E-3</v>
      </c>
      <c r="D696" s="14"/>
      <c r="E696" s="15">
        <v>778.9299999999937</v>
      </c>
      <c r="F696" s="16">
        <v>0.27456194185000116</v>
      </c>
      <c r="G696" s="16">
        <f t="shared" si="1"/>
        <v>9.4606258499997931E-3</v>
      </c>
      <c r="H696" s="17">
        <v>778.9299999999937</v>
      </c>
      <c r="I696" s="11">
        <v>61933.470449999659</v>
      </c>
      <c r="J696" s="11">
        <v>274561.94185000117</v>
      </c>
      <c r="Q696" s="232"/>
      <c r="R696" s="218">
        <v>784</v>
      </c>
      <c r="S696" s="218">
        <v>855286.60499999998</v>
      </c>
      <c r="T696" s="219">
        <f t="shared" si="5"/>
        <v>0.85528660499999998</v>
      </c>
      <c r="U696" s="144"/>
      <c r="V696" s="211"/>
      <c r="W696" s="211"/>
      <c r="X696" s="211"/>
      <c r="Y696" s="211"/>
      <c r="Z696" s="211"/>
      <c r="AA696" s="233"/>
      <c r="AB696" s="239">
        <v>784</v>
      </c>
      <c r="AC696" s="235">
        <v>113888.00000000001</v>
      </c>
      <c r="AD696" s="236">
        <f t="shared" si="3"/>
        <v>0.11388800000000002</v>
      </c>
      <c r="AE696" s="211"/>
      <c r="AF696" s="211"/>
      <c r="AG696" s="211"/>
      <c r="AH696" s="211"/>
      <c r="AI696" s="211"/>
      <c r="AJ696" s="211"/>
    </row>
    <row r="697" spans="1:36" ht="21">
      <c r="A697" s="12">
        <v>781.93999999999369</v>
      </c>
      <c r="B697" s="13">
        <v>6.2135606099999657E-2</v>
      </c>
      <c r="C697" s="13">
        <f t="shared" si="0"/>
        <v>2.8298990999999565E-3</v>
      </c>
      <c r="D697" s="14"/>
      <c r="E697" s="15">
        <v>778.93999999999369</v>
      </c>
      <c r="F697" s="16">
        <v>0.27528968230000117</v>
      </c>
      <c r="G697" s="16">
        <f t="shared" si="1"/>
        <v>1.0188366299999807E-2</v>
      </c>
      <c r="H697" s="17">
        <v>778.93999999999369</v>
      </c>
      <c r="I697" s="11">
        <v>62135.606099999655</v>
      </c>
      <c r="J697" s="11">
        <v>275289.68230000115</v>
      </c>
      <c r="Q697" s="232"/>
      <c r="R697" s="218">
        <v>785</v>
      </c>
      <c r="S697" s="218">
        <v>1026577.5649999999</v>
      </c>
      <c r="T697" s="219">
        <f t="shared" si="5"/>
        <v>1.026577565</v>
      </c>
      <c r="U697" s="144"/>
      <c r="V697" s="211"/>
      <c r="W697" s="211"/>
      <c r="X697" s="211"/>
      <c r="Y697" s="211"/>
      <c r="Z697" s="211"/>
      <c r="AA697" s="233"/>
      <c r="AB697" s="239">
        <v>785</v>
      </c>
      <c r="AC697" s="235">
        <v>145709.45000000001</v>
      </c>
      <c r="AD697" s="236">
        <f t="shared" si="3"/>
        <v>0.14570945000000002</v>
      </c>
      <c r="AE697" s="211"/>
      <c r="AF697" s="211"/>
      <c r="AG697" s="211"/>
      <c r="AH697" s="211"/>
      <c r="AI697" s="211"/>
      <c r="AJ697" s="211"/>
    </row>
    <row r="698" spans="1:36" ht="21">
      <c r="A698" s="12">
        <v>781.94999999999368</v>
      </c>
      <c r="B698" s="13">
        <v>6.2337741749999655E-2</v>
      </c>
      <c r="C698" s="13">
        <f t="shared" si="0"/>
        <v>3.0320347499999539E-3</v>
      </c>
      <c r="D698" s="14"/>
      <c r="E698" s="15">
        <v>778.94999999999368</v>
      </c>
      <c r="F698" s="16">
        <v>0.27601742275000113</v>
      </c>
      <c r="G698" s="16">
        <f t="shared" si="1"/>
        <v>1.0916106749999765E-2</v>
      </c>
      <c r="H698" s="17">
        <v>778.94999999999368</v>
      </c>
      <c r="I698" s="11">
        <v>62337.741749999652</v>
      </c>
      <c r="J698" s="11">
        <v>276017.42275000113</v>
      </c>
      <c r="Q698" s="232"/>
      <c r="R698" s="218">
        <v>786</v>
      </c>
      <c r="S698" s="218">
        <v>1227271.095</v>
      </c>
      <c r="T698" s="219">
        <f t="shared" si="5"/>
        <v>1.2272710949999999</v>
      </c>
      <c r="U698" s="144"/>
      <c r="V698" s="211"/>
      <c r="W698" s="211"/>
      <c r="X698" s="211"/>
      <c r="Y698" s="211"/>
      <c r="Z698" s="211"/>
      <c r="AA698" s="233"/>
      <c r="AB698" s="239">
        <v>786</v>
      </c>
      <c r="AC698" s="235">
        <v>181585.435</v>
      </c>
      <c r="AD698" s="236">
        <f t="shared" si="3"/>
        <v>0.18158543499999999</v>
      </c>
      <c r="AE698" s="211"/>
      <c r="AF698" s="211"/>
      <c r="AG698" s="211"/>
      <c r="AH698" s="211"/>
      <c r="AI698" s="211"/>
      <c r="AJ698" s="211"/>
    </row>
    <row r="699" spans="1:36" ht="21">
      <c r="A699" s="12">
        <v>781.95999999999367</v>
      </c>
      <c r="B699" s="13">
        <v>6.2539877399999652E-2</v>
      </c>
      <c r="C699" s="13">
        <f t="shared" si="0"/>
        <v>3.2341703999999513E-3</v>
      </c>
      <c r="D699" s="14"/>
      <c r="E699" s="15">
        <v>778.95999999999367</v>
      </c>
      <c r="F699" s="16">
        <v>0.27674516320000114</v>
      </c>
      <c r="G699" s="16">
        <f t="shared" si="1"/>
        <v>1.1643847199999779E-2</v>
      </c>
      <c r="H699" s="17">
        <v>778.95999999999367</v>
      </c>
      <c r="I699" s="11">
        <v>62539.877399999648</v>
      </c>
      <c r="J699" s="11">
        <v>276745.16320000112</v>
      </c>
      <c r="Q699" s="232"/>
      <c r="R699" s="218">
        <v>787</v>
      </c>
      <c r="S699" s="218">
        <v>1460512.9849999999</v>
      </c>
      <c r="T699" s="219">
        <f t="shared" si="5"/>
        <v>1.4605129849999998</v>
      </c>
      <c r="U699" s="144"/>
      <c r="V699" s="211"/>
      <c r="W699" s="211"/>
      <c r="X699" s="211"/>
      <c r="Y699" s="211"/>
      <c r="Z699" s="211"/>
      <c r="AA699" s="233"/>
      <c r="AB699" s="239">
        <v>787</v>
      </c>
      <c r="AC699" s="235">
        <v>221389.31</v>
      </c>
      <c r="AD699" s="236">
        <f t="shared" si="3"/>
        <v>0.22138931000000001</v>
      </c>
      <c r="AE699" s="211"/>
      <c r="AF699" s="211"/>
      <c r="AG699" s="211"/>
      <c r="AH699" s="211"/>
      <c r="AI699" s="211"/>
      <c r="AJ699" s="211"/>
    </row>
    <row r="700" spans="1:36" ht="21">
      <c r="A700" s="12">
        <v>781.96999999999366</v>
      </c>
      <c r="B700" s="13">
        <v>6.2742013049999643E-2</v>
      </c>
      <c r="C700" s="13">
        <f t="shared" si="0"/>
        <v>3.4363060499999418E-3</v>
      </c>
      <c r="D700" s="14"/>
      <c r="E700" s="15">
        <v>778.96999999999366</v>
      </c>
      <c r="F700" s="16">
        <v>0.2774729036500011</v>
      </c>
      <c r="G700" s="16">
        <f t="shared" si="1"/>
        <v>1.2371587649999738E-2</v>
      </c>
      <c r="H700" s="17">
        <v>778.96999999999366</v>
      </c>
      <c r="I700" s="11">
        <v>62742.013049999645</v>
      </c>
      <c r="J700" s="11">
        <v>277472.9036500011</v>
      </c>
      <c r="Q700" s="232"/>
      <c r="R700" s="218">
        <v>788</v>
      </c>
      <c r="S700" s="218">
        <v>1722888.71</v>
      </c>
      <c r="T700" s="219">
        <f t="shared" si="5"/>
        <v>1.7228887099999999</v>
      </c>
      <c r="U700" s="144"/>
      <c r="V700" s="211"/>
      <c r="W700" s="211"/>
      <c r="X700" s="211"/>
      <c r="Y700" s="211"/>
      <c r="Z700" s="211"/>
      <c r="AA700" s="233"/>
      <c r="AB700" s="239">
        <v>788</v>
      </c>
      <c r="AC700" s="235">
        <v>265502.33500000002</v>
      </c>
      <c r="AD700" s="236">
        <f t="shared" si="3"/>
        <v>0.26550233500000003</v>
      </c>
      <c r="AE700" s="211"/>
      <c r="AF700" s="211"/>
      <c r="AG700" s="211"/>
      <c r="AH700" s="211"/>
      <c r="AI700" s="211"/>
      <c r="AJ700" s="211"/>
    </row>
    <row r="701" spans="1:36" ht="21">
      <c r="A701" s="12">
        <v>781.97999999999365</v>
      </c>
      <c r="B701" s="13">
        <v>6.2944148699999647E-2</v>
      </c>
      <c r="C701" s="13">
        <f t="shared" si="0"/>
        <v>3.6384416999999461E-3</v>
      </c>
      <c r="D701" s="14"/>
      <c r="E701" s="15">
        <v>778.97999999999365</v>
      </c>
      <c r="F701" s="16">
        <v>0.27820064410000106</v>
      </c>
      <c r="G701" s="16">
        <f t="shared" si="1"/>
        <v>1.3099328099999696E-2</v>
      </c>
      <c r="H701" s="17">
        <v>778.97999999999365</v>
      </c>
      <c r="I701" s="11">
        <v>62944.148699999641</v>
      </c>
      <c r="J701" s="11">
        <v>278200.64410000108</v>
      </c>
      <c r="Q701" s="232"/>
      <c r="R701" s="218">
        <v>789</v>
      </c>
      <c r="S701" s="218">
        <v>2016268.75</v>
      </c>
      <c r="T701" s="219">
        <f t="shared" si="5"/>
        <v>2.0162687500000001</v>
      </c>
      <c r="U701" s="144"/>
      <c r="V701" s="211"/>
      <c r="W701" s="211"/>
      <c r="X701" s="211"/>
      <c r="Y701" s="211"/>
      <c r="Z701" s="211"/>
      <c r="AA701" s="233"/>
      <c r="AB701" s="239">
        <v>789</v>
      </c>
      <c r="AC701" s="235">
        <v>314950.33</v>
      </c>
      <c r="AD701" s="236">
        <f t="shared" si="3"/>
        <v>0.31495033</v>
      </c>
      <c r="AE701" s="211"/>
      <c r="AF701" s="211"/>
      <c r="AG701" s="211"/>
      <c r="AH701" s="211"/>
      <c r="AI701" s="211"/>
      <c r="AJ701" s="211"/>
    </row>
    <row r="702" spans="1:36" ht="21">
      <c r="A702" s="12">
        <v>781.98999999999364</v>
      </c>
      <c r="B702" s="13">
        <v>6.3146284349999637E-2</v>
      </c>
      <c r="C702" s="13">
        <f t="shared" si="0"/>
        <v>3.8405773499999366E-3</v>
      </c>
      <c r="D702" s="14"/>
      <c r="E702" s="15">
        <v>778.98999999999364</v>
      </c>
      <c r="F702" s="16">
        <v>0.27892838455000107</v>
      </c>
      <c r="G702" s="16">
        <f t="shared" si="1"/>
        <v>1.382706854999971E-2</v>
      </c>
      <c r="H702" s="17">
        <v>778.98999999999364</v>
      </c>
      <c r="I702" s="11">
        <v>63146.284349999638</v>
      </c>
      <c r="J702" s="11">
        <v>278928.38455000106</v>
      </c>
      <c r="Q702" s="232"/>
      <c r="R702" s="218">
        <v>790</v>
      </c>
      <c r="S702" s="218">
        <v>2351746.2349999999</v>
      </c>
      <c r="T702" s="219">
        <f t="shared" si="5"/>
        <v>2.3517462349999998</v>
      </c>
      <c r="U702" s="144"/>
      <c r="V702" s="211"/>
      <c r="W702" s="211"/>
      <c r="X702" s="211"/>
      <c r="Y702" s="211"/>
      <c r="Z702" s="211"/>
      <c r="AA702" s="233"/>
      <c r="AB702" s="239">
        <v>790</v>
      </c>
      <c r="AC702" s="235">
        <v>371732.005</v>
      </c>
      <c r="AD702" s="236">
        <f t="shared" si="3"/>
        <v>0.37173200500000003</v>
      </c>
      <c r="AE702" s="211"/>
      <c r="AF702" s="211"/>
      <c r="AG702" s="211"/>
      <c r="AH702" s="211"/>
      <c r="AI702" s="211"/>
      <c r="AJ702" s="211"/>
    </row>
    <row r="703" spans="1:36" ht="21">
      <c r="A703" s="261">
        <v>781.99999999999363</v>
      </c>
      <c r="B703" s="29">
        <v>6.3348419999999628E-2</v>
      </c>
      <c r="C703" s="13">
        <f t="shared" si="0"/>
        <v>4.042712999999927E-3</v>
      </c>
      <c r="D703" s="14"/>
      <c r="E703" s="15">
        <v>778.99999999999363</v>
      </c>
      <c r="F703" s="16">
        <v>0.27965612500000103</v>
      </c>
      <c r="G703" s="16">
        <f t="shared" si="1"/>
        <v>1.4554808999999669E-2</v>
      </c>
      <c r="H703" s="17">
        <v>778.99999999999363</v>
      </c>
      <c r="I703" s="11">
        <v>63348.419999999634</v>
      </c>
      <c r="J703" s="11">
        <v>279656.12500000105</v>
      </c>
      <c r="Q703" s="232"/>
      <c r="R703" s="218">
        <v>791</v>
      </c>
      <c r="S703" s="218">
        <v>2740223.8149999999</v>
      </c>
      <c r="T703" s="219">
        <f t="shared" si="5"/>
        <v>2.7402238149999998</v>
      </c>
      <c r="U703" s="144"/>
      <c r="V703" s="211"/>
      <c r="W703" s="211"/>
      <c r="X703" s="211"/>
      <c r="Y703" s="211"/>
      <c r="Z703" s="211"/>
      <c r="AA703" s="233"/>
      <c r="AB703" s="239">
        <v>791</v>
      </c>
      <c r="AC703" s="235">
        <v>435761.82500000001</v>
      </c>
      <c r="AD703" s="236">
        <f t="shared" si="3"/>
        <v>0.43576182499999999</v>
      </c>
      <c r="AE703" s="211"/>
      <c r="AF703" s="211"/>
      <c r="AG703" s="211"/>
      <c r="AH703" s="211"/>
      <c r="AI703" s="211"/>
      <c r="AJ703" s="211"/>
    </row>
    <row r="704" spans="1:36" ht="18">
      <c r="A704" s="12">
        <v>782.00999999999362</v>
      </c>
      <c r="B704" s="13">
        <v>6.3581105599999632E-2</v>
      </c>
      <c r="C704" s="13">
        <f t="shared" si="0"/>
        <v>4.2753985999999314E-3</v>
      </c>
      <c r="D704" s="14"/>
      <c r="E704" s="15">
        <v>779.00999999999362</v>
      </c>
      <c r="F704" s="16">
        <v>0.28050242365000105</v>
      </c>
      <c r="G704" s="16">
        <f t="shared" si="1"/>
        <v>1.540110764999969E-2</v>
      </c>
      <c r="H704" s="17">
        <v>779.00999999999362</v>
      </c>
      <c r="I704" s="11">
        <v>63581.105599999632</v>
      </c>
      <c r="J704" s="11">
        <v>280502.42365000106</v>
      </c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  <c r="AA704" s="243"/>
      <c r="AB704" s="211"/>
      <c r="AC704" s="211"/>
      <c r="AD704" s="211"/>
      <c r="AE704" s="211"/>
      <c r="AF704" s="211"/>
      <c r="AG704" s="211"/>
      <c r="AH704" s="211"/>
      <c r="AI704" s="211"/>
      <c r="AJ704" s="211"/>
    </row>
    <row r="705" spans="1:36">
      <c r="A705" s="12">
        <v>782.01999999999362</v>
      </c>
      <c r="B705" s="13">
        <v>6.3813791199999623E-2</v>
      </c>
      <c r="C705" s="13">
        <f t="shared" si="0"/>
        <v>4.5080841999999219E-3</v>
      </c>
      <c r="D705" s="14"/>
      <c r="E705" s="15">
        <v>779.01999999999362</v>
      </c>
      <c r="F705" s="16">
        <v>0.28134872230000108</v>
      </c>
      <c r="G705" s="16">
        <f t="shared" si="1"/>
        <v>1.6247406299999712E-2</v>
      </c>
      <c r="H705" s="17">
        <v>779.01999999999362</v>
      </c>
      <c r="I705" s="11">
        <v>63813.791199999629</v>
      </c>
      <c r="J705" s="11">
        <v>281348.72230000107</v>
      </c>
    </row>
    <row r="706" spans="1:36">
      <c r="A706" s="12">
        <v>782.02999999999361</v>
      </c>
      <c r="B706" s="13">
        <v>6.4046476799999627E-2</v>
      </c>
      <c r="C706" s="13">
        <f t="shared" si="0"/>
        <v>4.7407697999999263E-3</v>
      </c>
      <c r="D706" s="14"/>
      <c r="E706" s="15">
        <v>779.02999999999361</v>
      </c>
      <c r="F706" s="16">
        <v>0.2821950209500011</v>
      </c>
      <c r="G706" s="16">
        <f t="shared" si="1"/>
        <v>1.7093704949999733E-2</v>
      </c>
      <c r="H706" s="17">
        <v>779.02999999999361</v>
      </c>
      <c r="I706" s="11">
        <v>64046.476799999626</v>
      </c>
      <c r="J706" s="11">
        <v>282195.02095000108</v>
      </c>
    </row>
    <row r="707" spans="1:36">
      <c r="A707" s="12">
        <v>782.0399999999936</v>
      </c>
      <c r="B707" s="13">
        <v>6.4279162399999618E-2</v>
      </c>
      <c r="C707" s="13">
        <f t="shared" si="0"/>
        <v>4.9734553999999168E-3</v>
      </c>
      <c r="D707" s="14"/>
      <c r="E707" s="15">
        <v>779.0399999999936</v>
      </c>
      <c r="F707" s="16">
        <v>0.28304131960000112</v>
      </c>
      <c r="G707" s="16">
        <f t="shared" si="1"/>
        <v>1.7940003599999754E-2</v>
      </c>
      <c r="H707" s="17">
        <v>779.0399999999936</v>
      </c>
      <c r="I707" s="11">
        <v>64279.162399999623</v>
      </c>
      <c r="J707" s="11">
        <v>283041.31960000109</v>
      </c>
      <c r="R707" t="s">
        <v>58</v>
      </c>
    </row>
    <row r="708" spans="1:36" ht="20.399999999999999">
      <c r="A708" s="12">
        <v>782.04999999999359</v>
      </c>
      <c r="B708" s="13">
        <v>6.4511847999999622E-2</v>
      </c>
      <c r="C708" s="13">
        <f t="shared" si="0"/>
        <v>5.2061409999999211E-3</v>
      </c>
      <c r="D708" s="14"/>
      <c r="E708" s="15">
        <v>779.04999999999359</v>
      </c>
      <c r="F708" s="16">
        <v>0.28388761825000108</v>
      </c>
      <c r="G708" s="16">
        <f t="shared" si="1"/>
        <v>1.878630224999972E-2</v>
      </c>
      <c r="H708" s="17">
        <v>779.04999999999359</v>
      </c>
      <c r="I708" s="11">
        <v>64511.84799999962</v>
      </c>
      <c r="J708" s="11">
        <v>283887.61825000111</v>
      </c>
      <c r="R708" s="462" t="s">
        <v>59</v>
      </c>
      <c r="S708" s="463"/>
      <c r="T708" s="463"/>
      <c r="U708" s="463"/>
      <c r="V708" s="463"/>
      <c r="W708" s="463"/>
      <c r="X708" s="463"/>
      <c r="Y708" s="463"/>
      <c r="Z708" s="473"/>
      <c r="AA708" s="228"/>
      <c r="AB708" s="462" t="s">
        <v>60</v>
      </c>
      <c r="AC708" s="463"/>
      <c r="AD708" s="463"/>
      <c r="AE708" s="463"/>
      <c r="AF708" s="463"/>
      <c r="AG708" s="463"/>
      <c r="AH708" s="463"/>
      <c r="AI708" s="463"/>
      <c r="AJ708" s="463"/>
    </row>
    <row r="709" spans="1:36" ht="31.2">
      <c r="A709" s="12">
        <v>782.05999999999358</v>
      </c>
      <c r="B709" s="13">
        <v>6.4744533599999612E-2</v>
      </c>
      <c r="C709" s="13">
        <f t="shared" si="0"/>
        <v>5.4388265999999116E-3</v>
      </c>
      <c r="D709" s="14"/>
      <c r="E709" s="15">
        <v>779.05999999999358</v>
      </c>
      <c r="F709" s="16">
        <v>0.2847339169000011</v>
      </c>
      <c r="G709" s="16">
        <f t="shared" si="1"/>
        <v>1.9632600899999741E-2</v>
      </c>
      <c r="H709" s="17">
        <v>779.05999999999358</v>
      </c>
      <c r="I709" s="11">
        <v>64744.533599999617</v>
      </c>
      <c r="J709" s="11">
        <v>284733.91690000112</v>
      </c>
      <c r="R709" s="474" t="s">
        <v>44</v>
      </c>
      <c r="S709" s="475" t="s">
        <v>45</v>
      </c>
      <c r="T709" s="476"/>
      <c r="U709" s="211"/>
      <c r="V709" s="464" t="s">
        <v>46</v>
      </c>
      <c r="W709" s="186" t="s">
        <v>47</v>
      </c>
      <c r="X709" s="187" t="s">
        <v>48</v>
      </c>
      <c r="Y709" s="187" t="s">
        <v>49</v>
      </c>
      <c r="Z709" s="188" t="s">
        <v>50</v>
      </c>
      <c r="AA709" s="230"/>
      <c r="AB709" s="474" t="s">
        <v>44</v>
      </c>
      <c r="AC709" s="475" t="s">
        <v>45</v>
      </c>
      <c r="AD709" s="476"/>
      <c r="AE709" s="211"/>
      <c r="AF709" s="464" t="s">
        <v>46</v>
      </c>
      <c r="AG709" s="186" t="s">
        <v>47</v>
      </c>
      <c r="AH709" s="231" t="s">
        <v>48</v>
      </c>
      <c r="AI709" s="187" t="s">
        <v>49</v>
      </c>
      <c r="AJ709" s="188" t="s">
        <v>50</v>
      </c>
    </row>
    <row r="710" spans="1:36" ht="20.399999999999999">
      <c r="A710" s="12">
        <v>782.06999999999357</v>
      </c>
      <c r="B710" s="13">
        <v>6.4977219199999617E-2</v>
      </c>
      <c r="C710" s="13">
        <f t="shared" si="0"/>
        <v>5.671512199999916E-3</v>
      </c>
      <c r="D710" s="14"/>
      <c r="E710" s="15">
        <v>779.06999999999357</v>
      </c>
      <c r="F710" s="16">
        <v>0.28558021555000113</v>
      </c>
      <c r="G710" s="16">
        <f t="shared" si="1"/>
        <v>2.0478899549999763E-2</v>
      </c>
      <c r="H710" s="17">
        <v>779.06999999999357</v>
      </c>
      <c r="I710" s="11">
        <v>64977.219199999614</v>
      </c>
      <c r="J710" s="11">
        <v>285580.21555000113</v>
      </c>
      <c r="R710" s="474"/>
      <c r="S710" s="212" t="s">
        <v>51</v>
      </c>
      <c r="T710" s="213" t="s">
        <v>52</v>
      </c>
      <c r="U710" s="214"/>
      <c r="V710" s="465"/>
      <c r="W710" s="190" t="s">
        <v>44</v>
      </c>
      <c r="X710" s="190" t="s">
        <v>52</v>
      </c>
      <c r="Y710" s="186" t="s">
        <v>53</v>
      </c>
      <c r="Z710" s="191" t="s">
        <v>54</v>
      </c>
      <c r="AA710" s="233"/>
      <c r="AB710" s="474"/>
      <c r="AC710" s="212" t="s">
        <v>51</v>
      </c>
      <c r="AD710" s="213" t="s">
        <v>52</v>
      </c>
      <c r="AE710" s="211"/>
      <c r="AF710" s="465"/>
      <c r="AG710" s="190" t="s">
        <v>44</v>
      </c>
      <c r="AH710" s="190" t="s">
        <v>52</v>
      </c>
      <c r="AI710" s="186" t="s">
        <v>53</v>
      </c>
      <c r="AJ710" s="191" t="s">
        <v>54</v>
      </c>
    </row>
    <row r="711" spans="1:36" ht="18">
      <c r="A711" s="12">
        <v>782.07999999999356</v>
      </c>
      <c r="B711" s="13">
        <v>6.5209904799999607E-2</v>
      </c>
      <c r="C711" s="13">
        <f t="shared" si="0"/>
        <v>5.9041977999999065E-3</v>
      </c>
      <c r="D711" s="14"/>
      <c r="E711" s="15">
        <v>779.07999999999356</v>
      </c>
      <c r="F711" s="16">
        <v>0.28642651420000115</v>
      </c>
      <c r="G711" s="16">
        <f t="shared" si="1"/>
        <v>2.1325198199999784E-2</v>
      </c>
      <c r="H711" s="17">
        <v>779.07999999999356</v>
      </c>
      <c r="I711" s="11">
        <v>65209.904799999611</v>
      </c>
      <c r="J711" s="11">
        <v>286426.51420000114</v>
      </c>
      <c r="R711" s="218">
        <v>775</v>
      </c>
      <c r="S711" s="218"/>
      <c r="T711" s="219">
        <v>4.2447000000000003E-4</v>
      </c>
      <c r="U711" s="214"/>
      <c r="V711" s="192" t="s">
        <v>55</v>
      </c>
      <c r="W711" s="124">
        <v>784</v>
      </c>
      <c r="X711" s="244">
        <f>_xll.SRS1Splines.Functions25.Linear_Interp($R$687:$R$703,$T$687:$T$703,W711)</f>
        <v>0.85528660499999998</v>
      </c>
      <c r="Y711" s="194">
        <f>IFERROR((X711 - $X$689) / ($X$688- $X$689) * 100, 0)</f>
        <v>100</v>
      </c>
      <c r="Z711" s="466">
        <f>W712-W711</f>
        <v>0</v>
      </c>
      <c r="AA711" s="233">
        <v>772</v>
      </c>
      <c r="AB711" s="218">
        <v>775</v>
      </c>
      <c r="AC711" s="235"/>
      <c r="AD711" s="236">
        <v>6.1338249999999999E-3</v>
      </c>
      <c r="AE711" s="211"/>
      <c r="AF711" s="192" t="s">
        <v>55</v>
      </c>
      <c r="AG711" s="237">
        <v>783</v>
      </c>
      <c r="AH711" s="244">
        <f>_xll.SRS1Splines.Functions25.Linear_Interp($AB$687:$AB$703,$AD$687:$AD$703,AG711)</f>
        <v>8.6616979999999996E-2</v>
      </c>
      <c r="AI711" s="194">
        <f>IFERROR((AH711 - $AH$689) / ($AH$688- $AH$689) * 100, 0)</f>
        <v>46.040271802812754</v>
      </c>
      <c r="AJ711" s="469">
        <f>AG712-AG711</f>
        <v>1</v>
      </c>
    </row>
    <row r="712" spans="1:36" ht="18">
      <c r="A712" s="12">
        <v>782.08999999999355</v>
      </c>
      <c r="B712" s="13">
        <v>6.5442590399999612E-2</v>
      </c>
      <c r="C712" s="13">
        <f t="shared" si="0"/>
        <v>6.1368833999999109E-3</v>
      </c>
      <c r="D712" s="14"/>
      <c r="E712" s="15">
        <v>779.08999999999355</v>
      </c>
      <c r="F712" s="16">
        <v>0.28727281285000117</v>
      </c>
      <c r="G712" s="16">
        <f t="shared" si="1"/>
        <v>2.2171496849999806E-2</v>
      </c>
      <c r="H712" s="17">
        <v>779.08999999999355</v>
      </c>
      <c r="I712" s="11">
        <v>65442.590399999608</v>
      </c>
      <c r="J712" s="11">
        <v>287272.81285000115</v>
      </c>
      <c r="R712" s="218">
        <v>776</v>
      </c>
      <c r="S712" s="218"/>
      <c r="T712" s="219">
        <v>2.1045799999999952E-3</v>
      </c>
      <c r="U712" s="214"/>
      <c r="V712" s="195" t="s">
        <v>56</v>
      </c>
      <c r="W712" s="195">
        <v>784</v>
      </c>
      <c r="X712" s="245">
        <f>_xll.SRS1Splines.Functions25.Linear_Interp($R$687:$R$703,$T$687:$T$703,W712)</f>
        <v>0.85528660499999998</v>
      </c>
      <c r="Y712" s="194">
        <f t="shared" ref="Y712:Y713" si="6">IFERROR((X712 - $X$689) / ($X$688- $X$689) * 100, 0)</f>
        <v>100</v>
      </c>
      <c r="Z712" s="467"/>
      <c r="AA712" s="233">
        <v>773</v>
      </c>
      <c r="AB712" s="218">
        <v>776</v>
      </c>
      <c r="AC712" s="235"/>
      <c r="AD712" s="236">
        <v>1.7469790000000016E-2</v>
      </c>
      <c r="AE712" s="211"/>
      <c r="AF712" s="195" t="s">
        <v>56</v>
      </c>
      <c r="AG712" s="240">
        <v>784</v>
      </c>
      <c r="AH712" s="245">
        <f>_xll.SRS1Splines.Functions25.Linear_Interp($AB$687:$AB$703,$AD$687:$AD$703,AG712)</f>
        <v>0.113888</v>
      </c>
      <c r="AI712" s="194">
        <f t="shared" ref="AI712:AI713" si="7">IFERROR((AH712 - $AH$689) / ($AH$688- $AH$689) * 100, 0)</f>
        <v>100</v>
      </c>
      <c r="AJ712" s="470"/>
    </row>
    <row r="713" spans="1:36" ht="18">
      <c r="A713" s="18">
        <v>782.09999999999354</v>
      </c>
      <c r="B713" s="13">
        <v>6.5675275999999602E-2</v>
      </c>
      <c r="C713" s="13">
        <f t="shared" si="0"/>
        <v>6.3695689999999014E-3</v>
      </c>
      <c r="D713" s="14"/>
      <c r="E713" s="15">
        <v>779.09999999999354</v>
      </c>
      <c r="F713" s="16">
        <v>0.28811911150000119</v>
      </c>
      <c r="G713" s="16">
        <f t="shared" si="1"/>
        <v>2.3017795499999827E-2</v>
      </c>
      <c r="H713" s="17">
        <v>779.09999999999354</v>
      </c>
      <c r="I713" s="11">
        <v>65675.275999999605</v>
      </c>
      <c r="J713" s="11">
        <v>288119.11150000116</v>
      </c>
      <c r="R713" s="218">
        <v>777</v>
      </c>
      <c r="S713" s="218"/>
      <c r="T713" s="219">
        <v>5.2901399999999823E-3</v>
      </c>
      <c r="U713" s="214"/>
      <c r="V713" s="197" t="s">
        <v>57</v>
      </c>
      <c r="W713" s="197">
        <v>782</v>
      </c>
      <c r="X713" s="246">
        <f>_xll.SRS1Splines.Functions25.Linear_Interp($R$687:$R$703,$T$687:$T$703,W713)</f>
        <v>0.57613771499999999</v>
      </c>
      <c r="Y713" s="194">
        <f t="shared" si="6"/>
        <v>0</v>
      </c>
      <c r="Z713" s="468"/>
      <c r="AA713" s="233">
        <v>774</v>
      </c>
      <c r="AB713" s="218">
        <v>777</v>
      </c>
      <c r="AC713" s="235"/>
      <c r="AD713" s="236">
        <v>3.5219304999999951E-2</v>
      </c>
      <c r="AE713" s="211"/>
      <c r="AF713" s="241" t="s">
        <v>57</v>
      </c>
      <c r="AG713" s="242">
        <v>782</v>
      </c>
      <c r="AH713" s="247">
        <f>_xll.SRS1Splines.Functions25.Linear_Interp($AB$687:$AB$703,$AD$687:$AD$703,AG713)</f>
        <v>6.3348420000000003E-2</v>
      </c>
      <c r="AI713" s="194">
        <f t="shared" si="7"/>
        <v>0</v>
      </c>
      <c r="AJ713" s="471"/>
    </row>
    <row r="714" spans="1:36" ht="18">
      <c r="A714" s="12">
        <v>782.10999999999353</v>
      </c>
      <c r="B714" s="13">
        <v>6.5907961599999607E-2</v>
      </c>
      <c r="C714" s="13">
        <f t="shared" si="0"/>
        <v>6.6022545999999058E-3</v>
      </c>
      <c r="D714" s="14"/>
      <c r="E714" s="15">
        <v>779.10999999999353</v>
      </c>
      <c r="F714" s="16">
        <v>0.28896541015000116</v>
      </c>
      <c r="G714" s="16">
        <f t="shared" si="1"/>
        <v>2.3864094149999793E-2</v>
      </c>
      <c r="H714" s="17">
        <v>779.10999999999353</v>
      </c>
      <c r="I714" s="11">
        <v>65907.961599999602</v>
      </c>
      <c r="J714" s="11">
        <v>288965.41015000117</v>
      </c>
      <c r="R714" s="218">
        <v>778</v>
      </c>
      <c r="S714" s="218"/>
      <c r="T714" s="219">
        <v>9.8005549999999626E-3</v>
      </c>
      <c r="U714" s="144"/>
      <c r="V714" s="211"/>
      <c r="W714" s="211"/>
      <c r="X714" s="211"/>
      <c r="Y714" s="211"/>
      <c r="Z714" s="211"/>
      <c r="AA714" s="233">
        <v>775</v>
      </c>
      <c r="AB714" s="218">
        <v>778</v>
      </c>
      <c r="AC714" s="235"/>
      <c r="AD714" s="236">
        <v>6.1097265000000116E-2</v>
      </c>
      <c r="AE714" s="211"/>
      <c r="AF714" s="211"/>
      <c r="AG714" s="211"/>
      <c r="AH714" s="211"/>
      <c r="AI714" s="211"/>
      <c r="AJ714" s="211"/>
    </row>
    <row r="715" spans="1:36" ht="18">
      <c r="A715" s="12">
        <v>782.11999999999352</v>
      </c>
      <c r="B715" s="13">
        <v>6.6140647199999597E-2</v>
      </c>
      <c r="C715" s="13">
        <f t="shared" si="0"/>
        <v>6.8349401999998963E-3</v>
      </c>
      <c r="D715" s="14"/>
      <c r="E715" s="15">
        <v>779.11999999999352</v>
      </c>
      <c r="F715" s="16">
        <v>0.28981170880000118</v>
      </c>
      <c r="G715" s="16">
        <f t="shared" si="1"/>
        <v>2.4710392799999814E-2</v>
      </c>
      <c r="H715" s="17">
        <v>779.11999999999352</v>
      </c>
      <c r="I715" s="11">
        <v>66140.647199999599</v>
      </c>
      <c r="J715" s="11">
        <v>289811.70880000119</v>
      </c>
      <c r="R715" s="218">
        <v>779</v>
      </c>
      <c r="S715" s="218"/>
      <c r="T715" s="219">
        <v>1.6518764999999956E-2</v>
      </c>
      <c r="U715" s="144"/>
      <c r="V715" s="211"/>
      <c r="W715" s="211"/>
      <c r="X715" s="211"/>
      <c r="Y715" s="211"/>
      <c r="Z715" s="211"/>
      <c r="AA715" s="233">
        <v>776</v>
      </c>
      <c r="AB715" s="218">
        <v>779</v>
      </c>
      <c r="AC715" s="235"/>
      <c r="AD715" s="236">
        <v>9.9021175000000641E-2</v>
      </c>
      <c r="AE715" s="211"/>
      <c r="AF715" s="211"/>
      <c r="AG715" s="211"/>
      <c r="AH715" s="211"/>
      <c r="AI715" s="211"/>
      <c r="AJ715" s="211"/>
    </row>
    <row r="716" spans="1:36" ht="18">
      <c r="A716" s="12">
        <v>782.12999999999352</v>
      </c>
      <c r="B716" s="13">
        <v>6.6373332799999601E-2</v>
      </c>
      <c r="C716" s="13">
        <f t="shared" si="0"/>
        <v>7.0676257999999006E-3</v>
      </c>
      <c r="D716" s="14"/>
      <c r="E716" s="15">
        <v>779.12999999999352</v>
      </c>
      <c r="F716" s="16">
        <v>0.2906580074500012</v>
      </c>
      <c r="G716" s="16">
        <f t="shared" si="1"/>
        <v>2.5556691449999835E-2</v>
      </c>
      <c r="H716" s="17">
        <v>779.12999999999352</v>
      </c>
      <c r="I716" s="11">
        <v>66373.332799999596</v>
      </c>
      <c r="J716" s="11">
        <v>290658.0074500012</v>
      </c>
      <c r="R716" s="218">
        <v>780</v>
      </c>
      <c r="S716" s="218"/>
      <c r="T716" s="219">
        <v>2.7183635000000112E-2</v>
      </c>
      <c r="U716" s="144"/>
      <c r="V716" s="211"/>
      <c r="W716" s="211"/>
      <c r="X716" s="211"/>
      <c r="Y716" s="211"/>
      <c r="Z716" s="211"/>
      <c r="AA716" s="233">
        <v>777</v>
      </c>
      <c r="AB716" s="218">
        <v>780</v>
      </c>
      <c r="AC716" s="235"/>
      <c r="AD716" s="236">
        <v>0.1478304900000007</v>
      </c>
      <c r="AE716" s="211"/>
      <c r="AF716" s="211"/>
      <c r="AG716" s="211"/>
      <c r="AH716" s="211"/>
      <c r="AI716" s="211"/>
      <c r="AJ716" s="211"/>
    </row>
    <row r="717" spans="1:36" ht="18">
      <c r="A717" s="12">
        <v>782.13999999999351</v>
      </c>
      <c r="B717" s="13">
        <v>6.6606018399999592E-2</v>
      </c>
      <c r="C717" s="13">
        <f t="shared" si="0"/>
        <v>7.3003113999998911E-3</v>
      </c>
      <c r="D717" s="14"/>
      <c r="E717" s="15">
        <v>779.13999999999351</v>
      </c>
      <c r="F717" s="16">
        <v>0.29150430610000122</v>
      </c>
      <c r="G717" s="16">
        <f t="shared" si="1"/>
        <v>2.6402990099999857E-2</v>
      </c>
      <c r="H717" s="17">
        <v>779.13999999999351</v>
      </c>
      <c r="I717" s="11">
        <v>66606.018399999593</v>
      </c>
      <c r="J717" s="11">
        <v>291504.30610000121</v>
      </c>
      <c r="R717" s="218">
        <v>781</v>
      </c>
      <c r="S717" s="218"/>
      <c r="T717" s="219">
        <v>4.3134854999999979E-2</v>
      </c>
      <c r="U717" s="144"/>
      <c r="V717" s="211"/>
      <c r="W717" s="211"/>
      <c r="X717" s="211"/>
      <c r="Y717" s="211"/>
      <c r="Z717" s="211"/>
      <c r="AA717" s="233">
        <v>778</v>
      </c>
      <c r="AB717" s="218">
        <v>781</v>
      </c>
      <c r="AC717" s="235"/>
      <c r="AD717" s="236">
        <v>0.20688208000000055</v>
      </c>
      <c r="AE717" s="211"/>
      <c r="AF717" s="211"/>
      <c r="AG717" s="211"/>
      <c r="AH717" s="211"/>
      <c r="AI717" s="211"/>
      <c r="AJ717" s="211"/>
    </row>
    <row r="718" spans="1:36" ht="18">
      <c r="A718" s="12">
        <v>782.1499999999935</v>
      </c>
      <c r="B718" s="13">
        <v>6.6838703999999596E-2</v>
      </c>
      <c r="C718" s="13">
        <f t="shared" si="0"/>
        <v>7.5329969999998955E-3</v>
      </c>
      <c r="D718" s="14"/>
      <c r="E718" s="15">
        <v>779.1499999999935</v>
      </c>
      <c r="F718" s="16">
        <v>0.29235060475000124</v>
      </c>
      <c r="G718" s="16">
        <f t="shared" si="1"/>
        <v>2.7249288749999878E-2</v>
      </c>
      <c r="H718" s="17">
        <v>779.1499999999935</v>
      </c>
      <c r="I718" s="11">
        <v>66838.70399999959</v>
      </c>
      <c r="J718" s="11">
        <v>292350.60475000122</v>
      </c>
      <c r="R718" s="218">
        <v>782</v>
      </c>
      <c r="S718" s="218"/>
      <c r="T718" s="219">
        <v>6.3348419999999628E-2</v>
      </c>
      <c r="U718" s="144"/>
      <c r="V718" s="211"/>
      <c r="W718" s="211"/>
      <c r="X718" s="211"/>
      <c r="Y718" s="211"/>
      <c r="Z718" s="211"/>
      <c r="AA718" s="233">
        <v>779</v>
      </c>
      <c r="AB718" s="218">
        <v>782</v>
      </c>
      <c r="AC718" s="235"/>
      <c r="AD718" s="236">
        <v>0.27965612500000103</v>
      </c>
      <c r="AE718" s="211"/>
      <c r="AF718" s="211"/>
      <c r="AG718" s="211"/>
      <c r="AH718" s="211"/>
      <c r="AI718" s="211"/>
      <c r="AJ718" s="211"/>
    </row>
    <row r="719" spans="1:36" ht="18">
      <c r="A719" s="12">
        <v>782.15999999999349</v>
      </c>
      <c r="B719" s="13">
        <v>6.7071389599999587E-2</v>
      </c>
      <c r="C719" s="13">
        <f t="shared" si="0"/>
        <v>7.765682599999886E-3</v>
      </c>
      <c r="D719" s="14"/>
      <c r="E719" s="15">
        <v>779.15999999999349</v>
      </c>
      <c r="F719" s="16">
        <v>0.29319690340000121</v>
      </c>
      <c r="G719" s="16">
        <f t="shared" si="1"/>
        <v>2.8095587399999844E-2</v>
      </c>
      <c r="H719" s="17">
        <v>779.15999999999349</v>
      </c>
      <c r="I719" s="11">
        <v>67071.389599999588</v>
      </c>
      <c r="J719" s="11">
        <v>293196.90340000123</v>
      </c>
      <c r="R719" s="218">
        <v>783</v>
      </c>
      <c r="S719" s="218"/>
      <c r="T719" s="219">
        <v>8.6616979999999344E-2</v>
      </c>
      <c r="U719" s="144"/>
      <c r="V719" s="211"/>
      <c r="W719" s="211"/>
      <c r="X719" s="211"/>
      <c r="Y719" s="211"/>
      <c r="Z719" s="211"/>
      <c r="AA719" s="233">
        <v>780</v>
      </c>
      <c r="AB719" s="218">
        <v>783</v>
      </c>
      <c r="AC719" s="235"/>
      <c r="AD719" s="236">
        <v>0.36428599000000222</v>
      </c>
      <c r="AE719" s="211"/>
      <c r="AF719" s="211"/>
      <c r="AG719" s="211"/>
      <c r="AH719" s="211"/>
      <c r="AI719" s="211"/>
      <c r="AJ719" s="211"/>
    </row>
    <row r="720" spans="1:36" ht="18">
      <c r="A720" s="12">
        <v>782.16999999999348</v>
      </c>
      <c r="B720" s="13">
        <v>6.7304075199999591E-2</v>
      </c>
      <c r="C720" s="13">
        <f t="shared" si="0"/>
        <v>7.9983681999998904E-3</v>
      </c>
      <c r="D720" s="14"/>
      <c r="E720" s="15">
        <v>779.16999999999348</v>
      </c>
      <c r="F720" s="16">
        <v>0.29404320205000123</v>
      </c>
      <c r="G720" s="16">
        <f t="shared" si="1"/>
        <v>2.8941886049999865E-2</v>
      </c>
      <c r="H720" s="17">
        <v>779.16999999999348</v>
      </c>
      <c r="I720" s="11">
        <v>67304.075199999585</v>
      </c>
      <c r="J720" s="11">
        <v>294043.20205000124</v>
      </c>
      <c r="R720" s="218">
        <v>784</v>
      </c>
      <c r="S720" s="218"/>
      <c r="T720" s="219">
        <v>0.11388799999999948</v>
      </c>
      <c r="U720" s="144"/>
      <c r="V720" s="211"/>
      <c r="W720" s="211"/>
      <c r="X720" s="211"/>
      <c r="Y720" s="211"/>
      <c r="Z720" s="211"/>
      <c r="AA720" s="233">
        <v>781</v>
      </c>
      <c r="AB720" s="218">
        <v>784</v>
      </c>
      <c r="AC720" s="235"/>
      <c r="AD720" s="236">
        <v>0.46231559999999999</v>
      </c>
      <c r="AE720" s="211"/>
      <c r="AF720" s="211"/>
      <c r="AG720" s="211"/>
      <c r="AH720" s="211"/>
      <c r="AI720" s="211"/>
      <c r="AJ720" s="211"/>
    </row>
    <row r="721" spans="1:36" ht="18">
      <c r="A721" s="12">
        <v>782.17999999999347</v>
      </c>
      <c r="B721" s="13">
        <v>6.7536760799999582E-2</v>
      </c>
      <c r="C721" s="13">
        <f t="shared" si="0"/>
        <v>8.2310537999998809E-3</v>
      </c>
      <c r="D721" s="14"/>
      <c r="E721" s="15">
        <v>779.17999999999347</v>
      </c>
      <c r="F721" s="16">
        <v>0.29488950070000125</v>
      </c>
      <c r="G721" s="16">
        <f t="shared" si="1"/>
        <v>2.9788184699999887E-2</v>
      </c>
      <c r="H721" s="17">
        <v>779.17999999999347</v>
      </c>
      <c r="I721" s="11">
        <v>67536.760799999582</v>
      </c>
      <c r="J721" s="11">
        <v>294889.50070000126</v>
      </c>
      <c r="R721" s="218">
        <v>785</v>
      </c>
      <c r="S721" s="218"/>
      <c r="T721" s="219">
        <v>0.14570944999999966</v>
      </c>
      <c r="U721" s="144"/>
      <c r="V721" s="211"/>
      <c r="W721" s="211"/>
      <c r="X721" s="211"/>
      <c r="Y721" s="211"/>
      <c r="Z721" s="211"/>
      <c r="AA721" s="233">
        <v>782</v>
      </c>
      <c r="AB721" s="218">
        <v>785</v>
      </c>
      <c r="AC721" s="235"/>
      <c r="AD721" s="236">
        <v>0.57613771499999977</v>
      </c>
      <c r="AE721" s="211"/>
      <c r="AF721" s="211"/>
      <c r="AG721" s="211"/>
      <c r="AH721" s="211"/>
      <c r="AI721" s="211"/>
      <c r="AJ721" s="211"/>
    </row>
    <row r="722" spans="1:36" ht="18">
      <c r="A722" s="12">
        <v>782.18999999999346</v>
      </c>
      <c r="B722" s="13">
        <v>6.7769446399999572E-2</v>
      </c>
      <c r="C722" s="13">
        <f t="shared" si="0"/>
        <v>8.4637393999998714E-3</v>
      </c>
      <c r="D722" s="14"/>
      <c r="E722" s="15">
        <v>779.18999999999346</v>
      </c>
      <c r="F722" s="16">
        <v>0.29573579935000127</v>
      </c>
      <c r="G722" s="16">
        <f t="shared" si="1"/>
        <v>3.0634483349999908E-2</v>
      </c>
      <c r="H722" s="17">
        <v>779.18999999999346</v>
      </c>
      <c r="I722" s="11">
        <v>67769.446399999579</v>
      </c>
      <c r="J722" s="11">
        <v>295735.79935000127</v>
      </c>
      <c r="R722" s="218">
        <v>786</v>
      </c>
      <c r="S722" s="218"/>
      <c r="T722" s="219">
        <v>0.18158543499999988</v>
      </c>
      <c r="U722" s="144"/>
      <c r="V722" s="211"/>
      <c r="W722" s="211"/>
      <c r="X722" s="211"/>
      <c r="Y722" s="211"/>
      <c r="Z722" s="211"/>
      <c r="AA722" s="233">
        <v>783</v>
      </c>
      <c r="AB722" s="218">
        <v>786</v>
      </c>
      <c r="AC722" s="235"/>
      <c r="AD722" s="236">
        <v>0.70636285000000321</v>
      </c>
      <c r="AE722" s="211"/>
      <c r="AF722" s="211"/>
      <c r="AG722" s="211"/>
      <c r="AH722" s="211"/>
      <c r="AI722" s="211"/>
      <c r="AJ722" s="211"/>
    </row>
    <row r="723" spans="1:36" ht="18">
      <c r="A723" s="18">
        <v>782.19999999999345</v>
      </c>
      <c r="B723" s="13">
        <v>6.8002131999999577E-2</v>
      </c>
      <c r="C723" s="13">
        <f t="shared" si="0"/>
        <v>8.6964249999998758E-3</v>
      </c>
      <c r="D723" s="14"/>
      <c r="E723" s="15">
        <v>779.19999999999345</v>
      </c>
      <c r="F723" s="16">
        <v>0.29658209800000129</v>
      </c>
      <c r="G723" s="16">
        <f t="shared" si="1"/>
        <v>3.1480781999999929E-2</v>
      </c>
      <c r="H723" s="17">
        <v>779.19999999999345</v>
      </c>
      <c r="I723" s="11">
        <v>68002.131999999576</v>
      </c>
      <c r="J723" s="11">
        <v>296582.09800000128</v>
      </c>
      <c r="R723" s="218">
        <v>787</v>
      </c>
      <c r="S723" s="218"/>
      <c r="T723" s="219">
        <v>0.22138931000000059</v>
      </c>
      <c r="U723" s="144"/>
      <c r="V723" s="211"/>
      <c r="W723" s="211"/>
      <c r="X723" s="211"/>
      <c r="Y723" s="211"/>
      <c r="Z723" s="211"/>
      <c r="AA723" s="233">
        <v>784</v>
      </c>
      <c r="AB723" s="218">
        <v>787</v>
      </c>
      <c r="AC723" s="235"/>
      <c r="AD723" s="236">
        <v>0.85528660499999942</v>
      </c>
      <c r="AE723" s="211"/>
      <c r="AF723" s="211"/>
      <c r="AG723" s="211"/>
      <c r="AH723" s="211"/>
      <c r="AI723" s="211"/>
      <c r="AJ723" s="211"/>
    </row>
    <row r="724" spans="1:36" ht="18">
      <c r="A724" s="12">
        <v>782.20999999999344</v>
      </c>
      <c r="B724" s="13">
        <v>6.8234817599999567E-2</v>
      </c>
      <c r="C724" s="13">
        <f t="shared" si="0"/>
        <v>8.9291105999998663E-3</v>
      </c>
      <c r="D724" s="14"/>
      <c r="E724" s="15">
        <v>779.20999999999344</v>
      </c>
      <c r="F724" s="16">
        <v>0.29742839665000131</v>
      </c>
      <c r="G724" s="16">
        <f t="shared" si="1"/>
        <v>3.2327080649999951E-2</v>
      </c>
      <c r="H724" s="17">
        <v>779.20999999999344</v>
      </c>
      <c r="I724" s="11">
        <v>68234.817599999573</v>
      </c>
      <c r="J724" s="11">
        <v>297428.39665000129</v>
      </c>
      <c r="R724" s="218">
        <v>788</v>
      </c>
      <c r="S724" s="218"/>
      <c r="T724" s="219">
        <v>0.26550233499999931</v>
      </c>
      <c r="U724" s="144"/>
      <c r="V724" s="211"/>
      <c r="W724" s="211"/>
      <c r="X724" s="211"/>
      <c r="Y724" s="211"/>
      <c r="Z724" s="211"/>
      <c r="AA724" s="233">
        <v>785</v>
      </c>
      <c r="AB724" s="218">
        <v>788</v>
      </c>
      <c r="AC724" s="235"/>
      <c r="AD724" s="236">
        <v>1.0265775650000009</v>
      </c>
      <c r="AE724" s="211"/>
      <c r="AF724" s="211"/>
      <c r="AG724" s="211"/>
      <c r="AH724" s="211"/>
      <c r="AI724" s="211"/>
      <c r="AJ724" s="211"/>
    </row>
    <row r="725" spans="1:36" ht="18">
      <c r="A725" s="12">
        <v>782.21999999999343</v>
      </c>
      <c r="B725" s="13">
        <v>6.8467503199999571E-2</v>
      </c>
      <c r="C725" s="13">
        <f t="shared" si="0"/>
        <v>9.1617961999998707E-3</v>
      </c>
      <c r="D725" s="14"/>
      <c r="E725" s="15">
        <v>779.21999999999343</v>
      </c>
      <c r="F725" s="16">
        <v>0.29827469530000128</v>
      </c>
      <c r="G725" s="16">
        <f t="shared" si="1"/>
        <v>3.3173379299999917E-2</v>
      </c>
      <c r="H725" s="17">
        <v>779.21999999999343</v>
      </c>
      <c r="I725" s="11">
        <v>68467.50319999957</v>
      </c>
      <c r="J725" s="11">
        <v>298274.6953000013</v>
      </c>
      <c r="R725" s="218">
        <v>789</v>
      </c>
      <c r="S725" s="218"/>
      <c r="T725" s="219">
        <v>0.31495033000000011</v>
      </c>
      <c r="U725" s="144"/>
      <c r="V725" s="211"/>
      <c r="W725" s="211"/>
      <c r="X725" s="211"/>
      <c r="Y725" s="211"/>
      <c r="Z725" s="211"/>
      <c r="AA725" s="233">
        <v>786</v>
      </c>
      <c r="AB725" s="218">
        <v>789</v>
      </c>
      <c r="AC725" s="235"/>
      <c r="AD725" s="236">
        <v>1.2272710950000019</v>
      </c>
      <c r="AE725" s="211"/>
      <c r="AF725" s="211"/>
      <c r="AG725" s="211"/>
      <c r="AH725" s="211"/>
      <c r="AI725" s="211"/>
      <c r="AJ725" s="211"/>
    </row>
    <row r="726" spans="1:36" ht="18">
      <c r="A726" s="12">
        <v>782.22999999999342</v>
      </c>
      <c r="B726" s="13">
        <v>6.8700188799999562E-2</v>
      </c>
      <c r="C726" s="13">
        <f t="shared" si="0"/>
        <v>9.3944817999998612E-3</v>
      </c>
      <c r="D726" s="14"/>
      <c r="E726" s="15">
        <v>779.22999999999342</v>
      </c>
      <c r="F726" s="16">
        <v>0.2991209939500013</v>
      </c>
      <c r="G726" s="16">
        <f t="shared" si="1"/>
        <v>3.4019677949999938E-2</v>
      </c>
      <c r="H726" s="17">
        <v>779.22999999999342</v>
      </c>
      <c r="I726" s="11">
        <v>68700.188799999567</v>
      </c>
      <c r="J726" s="11">
        <v>299120.99395000131</v>
      </c>
      <c r="R726" s="218">
        <v>790</v>
      </c>
      <c r="S726" s="218"/>
      <c r="T726" s="219">
        <v>0.37173200499999992</v>
      </c>
      <c r="U726" s="144"/>
      <c r="V726" s="211"/>
      <c r="W726" s="211"/>
      <c r="X726" s="211"/>
      <c r="Y726" s="211"/>
      <c r="Z726" s="211"/>
      <c r="AA726" s="233">
        <v>787</v>
      </c>
      <c r="AB726" s="218">
        <v>790</v>
      </c>
      <c r="AC726" s="235"/>
      <c r="AD726" s="236">
        <v>1.4605129849999949</v>
      </c>
      <c r="AE726" s="211"/>
      <c r="AF726" s="211"/>
      <c r="AG726" s="211"/>
      <c r="AH726" s="211"/>
      <c r="AI726" s="211"/>
      <c r="AJ726" s="211"/>
    </row>
    <row r="727" spans="1:36" ht="18">
      <c r="A727" s="12">
        <v>782.23999999999342</v>
      </c>
      <c r="B727" s="13">
        <v>6.8932874399999566E-2</v>
      </c>
      <c r="C727" s="13">
        <f t="shared" si="0"/>
        <v>9.6271673999998655E-3</v>
      </c>
      <c r="D727" s="14"/>
      <c r="E727" s="15">
        <v>779.23999999999342</v>
      </c>
      <c r="F727" s="16">
        <v>0.29996729260000132</v>
      </c>
      <c r="G727" s="16">
        <f t="shared" si="1"/>
        <v>3.4865976599999959E-2</v>
      </c>
      <c r="H727" s="17">
        <v>779.23999999999342</v>
      </c>
      <c r="I727" s="11">
        <v>68932.874399999564</v>
      </c>
      <c r="J727" s="11">
        <v>299967.29260000132</v>
      </c>
      <c r="R727" s="218">
        <v>791</v>
      </c>
      <c r="S727" s="218"/>
      <c r="T727" s="219">
        <v>0.43576182500000188</v>
      </c>
      <c r="U727" s="144"/>
      <c r="V727" s="211"/>
      <c r="W727" s="211"/>
      <c r="X727" s="211"/>
      <c r="Y727" s="211"/>
      <c r="Z727" s="211"/>
      <c r="AA727" s="233">
        <v>788</v>
      </c>
      <c r="AB727" s="218">
        <v>791</v>
      </c>
      <c r="AC727" s="235"/>
      <c r="AD727" s="236">
        <v>1.7228887099999974</v>
      </c>
      <c r="AE727" s="211"/>
      <c r="AF727" s="211"/>
      <c r="AG727" s="211"/>
      <c r="AH727" s="211"/>
      <c r="AI727" s="211"/>
      <c r="AJ727" s="211"/>
    </row>
    <row r="728" spans="1:36" ht="18">
      <c r="A728" s="12">
        <v>782.24999999999341</v>
      </c>
      <c r="B728" s="13">
        <v>6.9165559999999557E-2</v>
      </c>
      <c r="C728" s="13">
        <f t="shared" si="0"/>
        <v>9.859852999999856E-3</v>
      </c>
      <c r="D728" s="14"/>
      <c r="E728" s="15">
        <v>779.24999999999341</v>
      </c>
      <c r="F728" s="16">
        <v>0.30081359125000134</v>
      </c>
      <c r="G728" s="16">
        <f t="shared" si="1"/>
        <v>3.5712275249999981E-2</v>
      </c>
      <c r="H728" s="17">
        <v>779.24999999999341</v>
      </c>
      <c r="I728" s="11">
        <v>69165.559999999561</v>
      </c>
      <c r="J728" s="11">
        <v>300813.59125000134</v>
      </c>
      <c r="R728" s="211"/>
      <c r="S728" s="211"/>
      <c r="T728" s="211"/>
      <c r="U728" s="211"/>
      <c r="V728" s="211"/>
      <c r="W728" s="211"/>
      <c r="X728" s="211"/>
      <c r="Y728" s="211"/>
      <c r="Z728" s="211"/>
      <c r="AA728" s="243"/>
      <c r="AB728" s="211"/>
      <c r="AC728" s="211"/>
      <c r="AD728" s="211"/>
      <c r="AE728" s="211"/>
      <c r="AF728" s="211"/>
      <c r="AG728" s="211"/>
      <c r="AH728" s="211"/>
      <c r="AI728" s="211"/>
      <c r="AJ728" s="211"/>
    </row>
    <row r="729" spans="1:36">
      <c r="A729" s="12">
        <v>782.2599999999934</v>
      </c>
      <c r="B729" s="13">
        <v>6.9398245599999561E-2</v>
      </c>
      <c r="C729" s="13">
        <f t="shared" si="0"/>
        <v>1.009253859999986E-2</v>
      </c>
      <c r="D729" s="14"/>
      <c r="E729" s="15">
        <v>779.2599999999934</v>
      </c>
      <c r="F729" s="16">
        <v>0.30165988990000137</v>
      </c>
      <c r="G729" s="16">
        <f t="shared" si="1"/>
        <v>3.6558573900000002E-2</v>
      </c>
      <c r="H729" s="17">
        <v>779.2599999999934</v>
      </c>
      <c r="I729" s="11">
        <v>69398.245599999558</v>
      </c>
      <c r="J729" s="11">
        <v>301659.88990000135</v>
      </c>
    </row>
    <row r="730" spans="1:36">
      <c r="A730" s="12">
        <v>782.26999999999339</v>
      </c>
      <c r="B730" s="13">
        <v>6.9630931199999552E-2</v>
      </c>
      <c r="C730" s="13">
        <f t="shared" si="0"/>
        <v>1.0325224199999851E-2</v>
      </c>
      <c r="D730" s="14"/>
      <c r="E730" s="15">
        <v>779.26999999999339</v>
      </c>
      <c r="F730" s="16">
        <v>0.30250618855000139</v>
      </c>
      <c r="G730" s="16">
        <f t="shared" si="1"/>
        <v>3.7404872550000023E-2</v>
      </c>
      <c r="H730" s="17">
        <v>779.26999999999339</v>
      </c>
      <c r="I730" s="11">
        <v>69630.931199999555</v>
      </c>
      <c r="J730" s="11">
        <v>302506.18855000136</v>
      </c>
    </row>
    <row r="731" spans="1:36">
      <c r="A731" s="12">
        <v>782.27999999999338</v>
      </c>
      <c r="B731" s="13">
        <v>6.9863616799999556E-2</v>
      </c>
      <c r="C731" s="13">
        <f t="shared" si="0"/>
        <v>1.0557909799999855E-2</v>
      </c>
      <c r="D731" s="14"/>
      <c r="E731" s="15">
        <v>779.27999999999338</v>
      </c>
      <c r="F731" s="16">
        <v>0.30335248720000135</v>
      </c>
      <c r="G731" s="16">
        <f t="shared" si="1"/>
        <v>3.8251171199999989E-2</v>
      </c>
      <c r="H731" s="17">
        <v>779.27999999999338</v>
      </c>
      <c r="I731" s="11">
        <v>69863.616799999552</v>
      </c>
      <c r="J731" s="11">
        <v>303352.48720000137</v>
      </c>
    </row>
    <row r="732" spans="1:36">
      <c r="A732" s="12">
        <v>782.28999999999337</v>
      </c>
      <c r="B732" s="13">
        <v>7.0096302399999547E-2</v>
      </c>
      <c r="C732" s="13">
        <f t="shared" si="0"/>
        <v>1.0790595399999846E-2</v>
      </c>
      <c r="D732" s="14"/>
      <c r="E732" s="15">
        <v>779.28999999999337</v>
      </c>
      <c r="F732" s="16">
        <v>0.30419878585000137</v>
      </c>
      <c r="G732" s="16">
        <f t="shared" si="1"/>
        <v>3.9097469850000011E-2</v>
      </c>
      <c r="H732" s="17">
        <v>779.28999999999337</v>
      </c>
      <c r="I732" s="11">
        <v>70096.302399999549</v>
      </c>
      <c r="J732" s="11">
        <v>304198.78585000138</v>
      </c>
    </row>
    <row r="733" spans="1:36" ht="20.399999999999999">
      <c r="A733" s="18">
        <v>782.29999999999336</v>
      </c>
      <c r="B733" s="13">
        <v>7.0328987999999551E-2</v>
      </c>
      <c r="C733" s="13">
        <f t="shared" si="0"/>
        <v>1.102328099999985E-2</v>
      </c>
      <c r="D733" s="14"/>
      <c r="E733" s="15">
        <v>779.29999999999336</v>
      </c>
      <c r="F733" s="16">
        <v>0.3050450845000014</v>
      </c>
      <c r="G733" s="16">
        <f t="shared" si="1"/>
        <v>3.9943768500000032E-2</v>
      </c>
      <c r="H733" s="17">
        <v>779.29999999999336</v>
      </c>
      <c r="I733" s="11">
        <v>70328.987999999546</v>
      </c>
      <c r="J733" s="11">
        <v>305045.08450000139</v>
      </c>
      <c r="AB733" s="462" t="s">
        <v>60</v>
      </c>
      <c r="AC733" s="463"/>
      <c r="AD733" s="463"/>
      <c r="AE733" s="463"/>
      <c r="AF733" s="463"/>
      <c r="AG733" s="463"/>
      <c r="AH733" s="463"/>
      <c r="AI733" s="463"/>
      <c r="AJ733" s="463"/>
    </row>
    <row r="734" spans="1:36" ht="31.2">
      <c r="A734" s="12">
        <v>782.30999999999335</v>
      </c>
      <c r="B734" s="13">
        <v>7.0561673599999541E-2</v>
      </c>
      <c r="C734" s="13">
        <f t="shared" si="0"/>
        <v>1.1255966599999841E-2</v>
      </c>
      <c r="D734" s="14"/>
      <c r="E734" s="15">
        <v>779.30999999999335</v>
      </c>
      <c r="F734" s="16">
        <v>0.30589138315000142</v>
      </c>
      <c r="G734" s="16">
        <f t="shared" si="1"/>
        <v>4.0790067150000053E-2</v>
      </c>
      <c r="H734" s="17">
        <v>779.30999999999335</v>
      </c>
      <c r="I734" s="11">
        <v>70561.673599999544</v>
      </c>
      <c r="J734" s="11">
        <v>305891.38315000141</v>
      </c>
      <c r="AB734" s="474" t="s">
        <v>44</v>
      </c>
      <c r="AC734" s="475" t="s">
        <v>45</v>
      </c>
      <c r="AD734" s="476"/>
      <c r="AE734" s="211"/>
      <c r="AF734" s="464" t="s">
        <v>46</v>
      </c>
      <c r="AG734" s="186" t="s">
        <v>47</v>
      </c>
      <c r="AH734" s="231" t="s">
        <v>48</v>
      </c>
      <c r="AI734" s="187" t="s">
        <v>49</v>
      </c>
      <c r="AJ734" s="188" t="s">
        <v>50</v>
      </c>
    </row>
    <row r="735" spans="1:36" ht="20.399999999999999">
      <c r="A735" s="12">
        <v>782.31999999999334</v>
      </c>
      <c r="B735" s="13">
        <v>7.0794359199999546E-2</v>
      </c>
      <c r="C735" s="13">
        <f t="shared" si="0"/>
        <v>1.1488652199999845E-2</v>
      </c>
      <c r="D735" s="14"/>
      <c r="E735" s="15">
        <v>779.31999999999334</v>
      </c>
      <c r="F735" s="16">
        <v>0.30673768180000144</v>
      </c>
      <c r="G735" s="16">
        <f t="shared" si="1"/>
        <v>4.1636365800000075E-2</v>
      </c>
      <c r="H735" s="17">
        <v>779.31999999999334</v>
      </c>
      <c r="I735" s="11">
        <v>70794.359199999541</v>
      </c>
      <c r="J735" s="11">
        <v>306737.68180000142</v>
      </c>
      <c r="AB735" s="474"/>
      <c r="AC735" s="212" t="s">
        <v>51</v>
      </c>
      <c r="AD735" s="213" t="s">
        <v>52</v>
      </c>
      <c r="AE735" s="211"/>
      <c r="AF735" s="465"/>
      <c r="AG735" s="190" t="s">
        <v>44</v>
      </c>
      <c r="AH735" s="190" t="s">
        <v>52</v>
      </c>
      <c r="AI735" s="186" t="s">
        <v>53</v>
      </c>
      <c r="AJ735" s="191" t="s">
        <v>54</v>
      </c>
    </row>
    <row r="736" spans="1:36" ht="18">
      <c r="A736" s="12">
        <v>782.32999999999333</v>
      </c>
      <c r="B736" s="13">
        <v>7.1027044799999536E-2</v>
      </c>
      <c r="C736" s="13">
        <f t="shared" si="0"/>
        <v>1.1721337799999836E-2</v>
      </c>
      <c r="D736" s="14"/>
      <c r="E736" s="15">
        <v>779.32999999999333</v>
      </c>
      <c r="F736" s="16">
        <v>0.3075839804500014</v>
      </c>
      <c r="G736" s="16">
        <f t="shared" si="1"/>
        <v>4.2482664450000041E-2</v>
      </c>
      <c r="H736" s="17">
        <v>779.32999999999333</v>
      </c>
      <c r="I736" s="11">
        <v>71027.044799999538</v>
      </c>
      <c r="J736" s="11">
        <v>307583.98045000143</v>
      </c>
      <c r="AB736" s="218">
        <v>772</v>
      </c>
      <c r="AC736" s="235"/>
      <c r="AD736" s="236">
        <v>6.1338249999999999E-3</v>
      </c>
      <c r="AE736" s="211"/>
      <c r="AF736" s="192" t="s">
        <v>55</v>
      </c>
      <c r="AG736" s="237">
        <v>783</v>
      </c>
      <c r="AH736" s="244">
        <f>_xll.SRS1Splines.Functions25.Linear_Interp($AB$687:$AB$703,$AD$687:$AD$703,AG736)</f>
        <v>8.6616979999999996E-2</v>
      </c>
      <c r="AI736" s="194">
        <f>IFERROR((AH736 - $AH$689) / ($AH$688- $AH$689) * 100, 0)</f>
        <v>46.040271802812754</v>
      </c>
      <c r="AJ736" s="469">
        <f>AG737-AG736</f>
        <v>1</v>
      </c>
    </row>
    <row r="737" spans="1:36" ht="18">
      <c r="A737" s="12">
        <v>782.33999999999332</v>
      </c>
      <c r="B737" s="13">
        <v>7.1259730399999541E-2</v>
      </c>
      <c r="C737" s="13">
        <f t="shared" si="0"/>
        <v>1.195402339999984E-2</v>
      </c>
      <c r="D737" s="14"/>
      <c r="E737" s="15">
        <v>779.33999999999332</v>
      </c>
      <c r="F737" s="16">
        <v>0.30843027910000143</v>
      </c>
      <c r="G737" s="16">
        <f t="shared" si="1"/>
        <v>4.3328963100000062E-2</v>
      </c>
      <c r="H737" s="17">
        <v>779.33999999999332</v>
      </c>
      <c r="I737" s="11">
        <v>71259.730399999535</v>
      </c>
      <c r="J737" s="11">
        <v>308430.27910000144</v>
      </c>
      <c r="AB737" s="218">
        <v>773</v>
      </c>
      <c r="AC737" s="235"/>
      <c r="AD737" s="236">
        <v>1.7469790000000016E-2</v>
      </c>
      <c r="AE737" s="211"/>
      <c r="AF737" s="195" t="s">
        <v>56</v>
      </c>
      <c r="AG737" s="240">
        <v>784</v>
      </c>
      <c r="AH737" s="245">
        <f>_xll.SRS1Splines.Functions25.Linear_Interp($AB$687:$AB$703,$AD$687:$AD$703,AG737)</f>
        <v>0.113888</v>
      </c>
      <c r="AI737" s="194">
        <f t="shared" ref="AI737:AI738" si="8">IFERROR((AH737 - $AH$689) / ($AH$688- $AH$689) * 100, 0)</f>
        <v>100</v>
      </c>
      <c r="AJ737" s="470"/>
    </row>
    <row r="738" spans="1:36" ht="18">
      <c r="A738" s="12">
        <v>782.34999999999332</v>
      </c>
      <c r="B738" s="13">
        <v>7.1492415999999531E-2</v>
      </c>
      <c r="C738" s="13">
        <f t="shared" si="0"/>
        <v>1.218670899999983E-2</v>
      </c>
      <c r="D738" s="14"/>
      <c r="E738" s="15">
        <v>779.34999999999332</v>
      </c>
      <c r="F738" s="16">
        <v>0.30927657775000145</v>
      </c>
      <c r="G738" s="16">
        <f t="shared" si="1"/>
        <v>4.4175261750000083E-2</v>
      </c>
      <c r="H738" s="17">
        <v>779.34999999999332</v>
      </c>
      <c r="I738" s="11">
        <v>71492.415999999532</v>
      </c>
      <c r="J738" s="11">
        <v>309276.57775000145</v>
      </c>
      <c r="AB738" s="218">
        <v>774</v>
      </c>
      <c r="AC738" s="235"/>
      <c r="AD738" s="236">
        <v>3.5219304999999951E-2</v>
      </c>
      <c r="AE738" s="211"/>
      <c r="AF738" s="241" t="s">
        <v>57</v>
      </c>
      <c r="AG738" s="242">
        <v>782</v>
      </c>
      <c r="AH738" s="247">
        <f>_xll.SRS1Splines.Functions25.Linear_Interp($AB$687:$AB$703,$AD$687:$AD$703,AG738)</f>
        <v>6.3348420000000003E-2</v>
      </c>
      <c r="AI738" s="194">
        <f t="shared" si="8"/>
        <v>0</v>
      </c>
      <c r="AJ738" s="471"/>
    </row>
    <row r="739" spans="1:36" ht="18">
      <c r="A739" s="12">
        <v>782.35999999999331</v>
      </c>
      <c r="B739" s="13">
        <v>7.1725101599999536E-2</v>
      </c>
      <c r="C739" s="13">
        <f t="shared" si="0"/>
        <v>1.2419394599999835E-2</v>
      </c>
      <c r="D739" s="14"/>
      <c r="E739" s="15">
        <v>779.35999999999331</v>
      </c>
      <c r="F739" s="16">
        <v>0.31012287640000147</v>
      </c>
      <c r="G739" s="16">
        <f t="shared" si="1"/>
        <v>4.5021560400000105E-2</v>
      </c>
      <c r="H739" s="17">
        <v>779.35999999999331</v>
      </c>
      <c r="I739" s="11">
        <v>71725.101599999529</v>
      </c>
      <c r="J739" s="11">
        <v>310122.87640000146</v>
      </c>
      <c r="AB739" s="218">
        <v>775</v>
      </c>
      <c r="AC739" s="235"/>
      <c r="AD739" s="236">
        <v>6.1097265000000116E-2</v>
      </c>
      <c r="AE739" s="211"/>
      <c r="AF739" s="211"/>
      <c r="AG739" s="211"/>
      <c r="AH739" s="211"/>
      <c r="AI739" s="211"/>
      <c r="AJ739" s="211"/>
    </row>
    <row r="740" spans="1:36" ht="18">
      <c r="A740" s="12">
        <v>782.3699999999933</v>
      </c>
      <c r="B740" s="13">
        <v>7.1957787199999526E-2</v>
      </c>
      <c r="C740" s="13">
        <f t="shared" si="0"/>
        <v>1.2652080199999825E-2</v>
      </c>
      <c r="D740" s="14"/>
      <c r="E740" s="15">
        <v>779.3699999999933</v>
      </c>
      <c r="F740" s="16">
        <v>0.31096917505000149</v>
      </c>
      <c r="G740" s="16">
        <f t="shared" si="1"/>
        <v>4.5867859050000126E-2</v>
      </c>
      <c r="H740" s="17">
        <v>779.3699999999933</v>
      </c>
      <c r="I740" s="11">
        <v>71957.787199999526</v>
      </c>
      <c r="J740" s="11">
        <v>310969.17505000148</v>
      </c>
      <c r="AB740" s="218">
        <v>776</v>
      </c>
      <c r="AC740" s="235"/>
      <c r="AD740" s="236">
        <v>9.9021175000000641E-2</v>
      </c>
      <c r="AE740" s="211"/>
      <c r="AF740" s="211"/>
      <c r="AG740" s="211"/>
      <c r="AH740" s="211"/>
      <c r="AI740" s="211"/>
      <c r="AJ740" s="211"/>
    </row>
    <row r="741" spans="1:36" ht="18">
      <c r="A741" s="12">
        <v>782.37999999999329</v>
      </c>
      <c r="B741" s="13">
        <v>7.2190472799999517E-2</v>
      </c>
      <c r="C741" s="13">
        <f t="shared" si="0"/>
        <v>1.2884765799999816E-2</v>
      </c>
      <c r="D741" s="14"/>
      <c r="E741" s="15">
        <v>779.37999999999329</v>
      </c>
      <c r="F741" s="16">
        <v>0.31181547370000151</v>
      </c>
      <c r="G741" s="16">
        <f t="shared" si="1"/>
        <v>4.6714157700000147E-2</v>
      </c>
      <c r="H741" s="17">
        <v>779.37999999999329</v>
      </c>
      <c r="I741" s="11">
        <v>72190.472799999523</v>
      </c>
      <c r="J741" s="11">
        <v>311815.47370000149</v>
      </c>
      <c r="AB741" s="218">
        <v>777</v>
      </c>
      <c r="AC741" s="235"/>
      <c r="AD741" s="236">
        <v>0.1478304900000007</v>
      </c>
      <c r="AE741" s="211"/>
      <c r="AF741" s="211"/>
      <c r="AG741" s="211"/>
      <c r="AH741" s="211"/>
      <c r="AI741" s="211"/>
      <c r="AJ741" s="211"/>
    </row>
    <row r="742" spans="1:36" ht="18">
      <c r="A742" s="12">
        <v>782.38999999999328</v>
      </c>
      <c r="B742" s="13">
        <v>7.2423158399999521E-2</v>
      </c>
      <c r="C742" s="13">
        <f t="shared" si="0"/>
        <v>1.311745139999982E-2</v>
      </c>
      <c r="D742" s="14"/>
      <c r="E742" s="15">
        <v>779.38999999999328</v>
      </c>
      <c r="F742" s="16">
        <v>0.31266177235000148</v>
      </c>
      <c r="G742" s="16">
        <f t="shared" si="1"/>
        <v>4.7560456350000113E-2</v>
      </c>
      <c r="H742" s="17">
        <v>779.38999999999328</v>
      </c>
      <c r="I742" s="11">
        <v>72423.15839999952</v>
      </c>
      <c r="J742" s="11">
        <v>312661.7723500015</v>
      </c>
      <c r="AB742" s="218">
        <v>778</v>
      </c>
      <c r="AC742" s="235"/>
      <c r="AD742" s="236">
        <v>0.20688208000000055</v>
      </c>
      <c r="AE742" s="211"/>
      <c r="AF742" s="211"/>
      <c r="AG742" s="211"/>
      <c r="AH742" s="211"/>
      <c r="AI742" s="211"/>
      <c r="AJ742" s="211"/>
    </row>
    <row r="743" spans="1:36" ht="18">
      <c r="A743" s="18">
        <v>782.39999999999327</v>
      </c>
      <c r="B743" s="13">
        <v>7.2655843999999511E-2</v>
      </c>
      <c r="C743" s="13">
        <f t="shared" si="0"/>
        <v>1.3350136999999811E-2</v>
      </c>
      <c r="D743" s="14"/>
      <c r="E743" s="15">
        <v>779.39999999999327</v>
      </c>
      <c r="F743" s="16">
        <v>0.3135080710000015</v>
      </c>
      <c r="G743" s="16">
        <f t="shared" si="1"/>
        <v>4.8406755000000135E-2</v>
      </c>
      <c r="H743" s="17">
        <v>779.39999999999327</v>
      </c>
      <c r="I743" s="11">
        <v>72655.843999999517</v>
      </c>
      <c r="J743" s="11">
        <v>313508.07100000151</v>
      </c>
      <c r="AB743" s="218">
        <v>779</v>
      </c>
      <c r="AC743" s="235"/>
      <c r="AD743" s="236">
        <v>0.27965612500000103</v>
      </c>
      <c r="AE743" s="211"/>
      <c r="AF743" s="211"/>
      <c r="AG743" s="211"/>
      <c r="AH743" s="211"/>
      <c r="AI743" s="211"/>
      <c r="AJ743" s="211"/>
    </row>
    <row r="744" spans="1:36" ht="18">
      <c r="A744" s="12">
        <v>782.40999999999326</v>
      </c>
      <c r="B744" s="13">
        <v>7.2888529599999516E-2</v>
      </c>
      <c r="C744" s="13">
        <f t="shared" si="0"/>
        <v>1.3582822599999815E-2</v>
      </c>
      <c r="D744" s="14"/>
      <c r="E744" s="15">
        <v>779.40999999999326</v>
      </c>
      <c r="F744" s="16">
        <v>0.31435436965000152</v>
      </c>
      <c r="G744" s="16">
        <f t="shared" si="1"/>
        <v>4.9253053650000156E-2</v>
      </c>
      <c r="H744" s="17">
        <v>779.40999999999326</v>
      </c>
      <c r="I744" s="11">
        <v>72888.529599999514</v>
      </c>
      <c r="J744" s="11">
        <v>314354.36965000152</v>
      </c>
      <c r="AB744" s="218">
        <v>780</v>
      </c>
      <c r="AC744" s="235"/>
      <c r="AD744" s="236">
        <v>0.36428599000000222</v>
      </c>
      <c r="AE744" s="211"/>
      <c r="AF744" s="211"/>
      <c r="AG744" s="211"/>
      <c r="AH744" s="211"/>
      <c r="AI744" s="211"/>
      <c r="AJ744" s="211"/>
    </row>
    <row r="745" spans="1:36" ht="18">
      <c r="A745" s="12">
        <v>782.41999999999325</v>
      </c>
      <c r="B745" s="13">
        <v>7.3121215199999506E-2</v>
      </c>
      <c r="C745" s="13">
        <f t="shared" si="0"/>
        <v>1.3815508199999806E-2</v>
      </c>
      <c r="D745" s="14"/>
      <c r="E745" s="15">
        <v>779.41999999999325</v>
      </c>
      <c r="F745" s="16">
        <v>0.31520066830000154</v>
      </c>
      <c r="G745" s="16">
        <f t="shared" si="1"/>
        <v>5.0099352300000177E-2</v>
      </c>
      <c r="H745" s="17">
        <v>779.41999999999325</v>
      </c>
      <c r="I745" s="11">
        <v>73121.215199999511</v>
      </c>
      <c r="J745" s="11">
        <v>315200.66830000153</v>
      </c>
      <c r="N745">
        <v>112886939</v>
      </c>
      <c r="AB745" s="218">
        <v>781</v>
      </c>
      <c r="AC745" s="235"/>
      <c r="AD745" s="236">
        <v>0.46231559999999999</v>
      </c>
      <c r="AE745" s="211"/>
      <c r="AF745" s="211"/>
      <c r="AG745" s="211"/>
      <c r="AH745" s="211"/>
      <c r="AI745" s="211"/>
      <c r="AJ745" s="211"/>
    </row>
    <row r="746" spans="1:36" ht="18">
      <c r="A746" s="12">
        <v>782.42999999999324</v>
      </c>
      <c r="B746" s="13">
        <v>7.3353900799999511E-2</v>
      </c>
      <c r="C746" s="13">
        <f t="shared" si="0"/>
        <v>1.404819379999981E-2</v>
      </c>
      <c r="D746" s="14"/>
      <c r="E746" s="15">
        <v>779.42999999999324</v>
      </c>
      <c r="F746" s="16">
        <v>0.31604696695000156</v>
      </c>
      <c r="G746" s="16">
        <f t="shared" si="1"/>
        <v>5.0945650950000199E-2</v>
      </c>
      <c r="H746" s="17">
        <v>779.42999999999324</v>
      </c>
      <c r="I746" s="11">
        <v>73353.900799999508</v>
      </c>
      <c r="J746" s="11">
        <v>316046.96695000154</v>
      </c>
      <c r="N746" t="s">
        <v>61</v>
      </c>
      <c r="AB746" s="218">
        <v>782</v>
      </c>
      <c r="AC746" s="235"/>
      <c r="AD746" s="236">
        <v>0.57613771499999977</v>
      </c>
      <c r="AE746" s="211"/>
      <c r="AF746" s="211"/>
      <c r="AG746" s="211"/>
      <c r="AH746" s="211"/>
      <c r="AI746" s="211"/>
      <c r="AJ746" s="211"/>
    </row>
    <row r="747" spans="1:36" ht="18">
      <c r="A747" s="12">
        <v>782.43999999999323</v>
      </c>
      <c r="B747" s="13">
        <v>7.3586586399999501E-2</v>
      </c>
      <c r="C747" s="13">
        <f t="shared" si="0"/>
        <v>1.42808793999998E-2</v>
      </c>
      <c r="D747" s="14"/>
      <c r="E747" s="15">
        <v>779.43999999999323</v>
      </c>
      <c r="F747" s="16">
        <v>0.31689326560000158</v>
      </c>
      <c r="G747" s="16">
        <f t="shared" si="1"/>
        <v>5.179194960000022E-2</v>
      </c>
      <c r="H747" s="17">
        <v>779.43999999999323</v>
      </c>
      <c r="I747" s="11">
        <v>73586.586399999505</v>
      </c>
      <c r="J747" s="11">
        <v>316893.26560000156</v>
      </c>
      <c r="AB747" s="218">
        <v>783</v>
      </c>
      <c r="AC747" s="235"/>
      <c r="AD747" s="236">
        <v>0.70636285000000321</v>
      </c>
      <c r="AE747" s="211"/>
      <c r="AF747" s="211"/>
      <c r="AG747" s="211"/>
      <c r="AH747" s="211"/>
      <c r="AI747" s="211"/>
      <c r="AJ747" s="211"/>
    </row>
    <row r="748" spans="1:36" ht="18">
      <c r="A748" s="12">
        <v>782.44999999999322</v>
      </c>
      <c r="B748" s="13">
        <v>7.3819271999999506E-2</v>
      </c>
      <c r="C748" s="13">
        <f t="shared" si="0"/>
        <v>1.4513564999999805E-2</v>
      </c>
      <c r="D748" s="14"/>
      <c r="E748" s="15">
        <v>779.44999999999322</v>
      </c>
      <c r="F748" s="16">
        <v>0.31773956425000155</v>
      </c>
      <c r="G748" s="16">
        <f t="shared" si="1"/>
        <v>5.2638248250000186E-2</v>
      </c>
      <c r="H748" s="17">
        <v>779.44999999999322</v>
      </c>
      <c r="I748" s="11">
        <v>73819.271999999502</v>
      </c>
      <c r="J748" s="11">
        <v>317739.56425000157</v>
      </c>
      <c r="AB748" s="218">
        <v>784</v>
      </c>
      <c r="AC748" s="235"/>
      <c r="AD748" s="236">
        <v>0.85528660499999942</v>
      </c>
      <c r="AE748" s="211"/>
      <c r="AF748" s="211"/>
      <c r="AG748" s="211"/>
      <c r="AH748" s="211"/>
      <c r="AI748" s="211"/>
      <c r="AJ748" s="211"/>
    </row>
    <row r="749" spans="1:36" ht="18">
      <c r="A749" s="12">
        <v>782.45999999999322</v>
      </c>
      <c r="B749" s="13">
        <v>7.4051957599999496E-2</v>
      </c>
      <c r="C749" s="13">
        <f t="shared" ref="C749:C812" si="9">B749-$B$683</f>
        <v>1.4746250599999795E-2</v>
      </c>
      <c r="D749" s="14"/>
      <c r="E749" s="15">
        <v>779.45999999999322</v>
      </c>
      <c r="F749" s="16">
        <v>0.31858586290000157</v>
      </c>
      <c r="G749" s="16">
        <f t="shared" ref="G749:G812" si="10">F749-$F$683</f>
        <v>5.3484546900000207E-2</v>
      </c>
      <c r="H749" s="17">
        <v>779.45999999999322</v>
      </c>
      <c r="I749" s="11">
        <v>74051.9575999995</v>
      </c>
      <c r="J749" s="11">
        <v>318585.86290000158</v>
      </c>
      <c r="AB749" s="218">
        <v>785</v>
      </c>
      <c r="AC749" s="235"/>
      <c r="AD749" s="236">
        <v>1.0265775650000009</v>
      </c>
      <c r="AE749" s="211"/>
      <c r="AF749" s="211"/>
      <c r="AG749" s="211"/>
      <c r="AH749" s="211"/>
      <c r="AI749" s="211"/>
      <c r="AJ749" s="211"/>
    </row>
    <row r="750" spans="1:36" ht="18">
      <c r="A750" s="12">
        <v>782.46999999999321</v>
      </c>
      <c r="B750" s="13">
        <v>7.42846431999995E-2</v>
      </c>
      <c r="C750" s="13">
        <f t="shared" si="9"/>
        <v>1.49789361999998E-2</v>
      </c>
      <c r="D750" s="14"/>
      <c r="E750" s="15">
        <v>779.46999999999321</v>
      </c>
      <c r="F750" s="16">
        <v>0.31943216155000159</v>
      </c>
      <c r="G750" s="16">
        <f t="shared" si="10"/>
        <v>5.4330845550000229E-2</v>
      </c>
      <c r="H750" s="17">
        <v>779.46999999999321</v>
      </c>
      <c r="I750" s="11">
        <v>74284.643199999497</v>
      </c>
      <c r="J750" s="11">
        <v>319432.16155000159</v>
      </c>
      <c r="AB750" s="218">
        <v>786</v>
      </c>
      <c r="AC750" s="235"/>
      <c r="AD750" s="236">
        <v>1.2272710950000019</v>
      </c>
      <c r="AE750" s="211"/>
      <c r="AF750" s="211"/>
      <c r="AG750" s="211"/>
      <c r="AH750" s="211"/>
      <c r="AI750" s="211"/>
      <c r="AJ750" s="211"/>
    </row>
    <row r="751" spans="1:36" ht="18">
      <c r="A751" s="12">
        <v>782.4799999999932</v>
      </c>
      <c r="B751" s="13">
        <v>7.4517328799999491E-2</v>
      </c>
      <c r="C751" s="13">
        <f t="shared" si="9"/>
        <v>1.521162179999979E-2</v>
      </c>
      <c r="D751" s="14"/>
      <c r="E751" s="15">
        <v>779.4799999999932</v>
      </c>
      <c r="F751" s="16">
        <v>0.32027846020000161</v>
      </c>
      <c r="G751" s="16">
        <f t="shared" si="10"/>
        <v>5.517714420000025E-2</v>
      </c>
      <c r="H751" s="17">
        <v>779.4799999999932</v>
      </c>
      <c r="I751" s="11">
        <v>74517.328799999494</v>
      </c>
      <c r="J751" s="11">
        <v>320278.4602000016</v>
      </c>
      <c r="AB751" s="218">
        <v>787</v>
      </c>
      <c r="AC751" s="235"/>
      <c r="AD751" s="236">
        <v>1.4605129849999949</v>
      </c>
      <c r="AE751" s="211"/>
      <c r="AF751" s="211"/>
      <c r="AG751" s="211"/>
      <c r="AH751" s="211"/>
      <c r="AI751" s="211"/>
      <c r="AJ751" s="211"/>
    </row>
    <row r="752" spans="1:36" ht="18">
      <c r="A752" s="12">
        <v>782.48999999999319</v>
      </c>
      <c r="B752" s="13">
        <v>7.4750014399999495E-2</v>
      </c>
      <c r="C752" s="13">
        <f t="shared" si="9"/>
        <v>1.5444307399999795E-2</v>
      </c>
      <c r="D752" s="14"/>
      <c r="E752" s="15">
        <v>779.48999999999319</v>
      </c>
      <c r="F752" s="16">
        <v>0.32112475885000163</v>
      </c>
      <c r="G752" s="16">
        <f t="shared" si="10"/>
        <v>5.6023442850000271E-2</v>
      </c>
      <c r="H752" s="17">
        <v>779.48999999999319</v>
      </c>
      <c r="I752" s="11">
        <v>74750.014399999491</v>
      </c>
      <c r="J752" s="11">
        <v>321124.75885000161</v>
      </c>
      <c r="AB752" s="218">
        <v>788</v>
      </c>
      <c r="AC752" s="235"/>
      <c r="AD752" s="236">
        <v>1.7228887099999974</v>
      </c>
      <c r="AE752" s="211"/>
      <c r="AF752" s="211"/>
      <c r="AG752" s="211"/>
      <c r="AH752" s="211"/>
      <c r="AI752" s="211"/>
      <c r="AJ752" s="211"/>
    </row>
    <row r="753" spans="1:36" ht="18">
      <c r="A753" s="18">
        <v>782.49999999999318</v>
      </c>
      <c r="B753" s="13">
        <v>7.4982699999999486E-2</v>
      </c>
      <c r="C753" s="13">
        <f t="shared" si="9"/>
        <v>1.5676992999999785E-2</v>
      </c>
      <c r="D753" s="14"/>
      <c r="E753" s="15">
        <v>779.49999999999318</v>
      </c>
      <c r="F753" s="16">
        <v>0.3219710575000016</v>
      </c>
      <c r="G753" s="16">
        <f t="shared" si="10"/>
        <v>5.6869741500000237E-2</v>
      </c>
      <c r="H753" s="17">
        <v>779.49999999999318</v>
      </c>
      <c r="I753" s="11">
        <v>74982.699999999488</v>
      </c>
      <c r="J753" s="11">
        <v>321971.05750000163</v>
      </c>
      <c r="AB753" s="218">
        <v>789</v>
      </c>
      <c r="AC753" s="211"/>
      <c r="AD753" s="211">
        <v>2.0162687500000041</v>
      </c>
      <c r="AE753" s="211"/>
      <c r="AF753" s="211"/>
      <c r="AG753" s="211"/>
      <c r="AH753" s="211"/>
      <c r="AI753" s="211"/>
      <c r="AJ753" s="211"/>
    </row>
    <row r="754" spans="1:36" ht="15.6">
      <c r="A754" s="12">
        <v>782.50999999999317</v>
      </c>
      <c r="B754" s="13">
        <v>7.521538559999949E-2</v>
      </c>
      <c r="C754" s="13">
        <f t="shared" si="9"/>
        <v>1.5909678599999789E-2</v>
      </c>
      <c r="D754" s="14"/>
      <c r="E754" s="15">
        <v>779.50999999999317</v>
      </c>
      <c r="F754" s="16">
        <v>0.32281735615000162</v>
      </c>
      <c r="G754" s="16">
        <f t="shared" si="10"/>
        <v>5.7716040150000258E-2</v>
      </c>
      <c r="H754" s="17">
        <v>779.50999999999317</v>
      </c>
      <c r="I754" s="11">
        <v>75215.385599999485</v>
      </c>
      <c r="J754" s="11">
        <v>322817.35615000164</v>
      </c>
      <c r="AB754" s="218">
        <v>790</v>
      </c>
      <c r="AD754">
        <v>2.3517462350000145</v>
      </c>
    </row>
    <row r="755" spans="1:36" ht="15.6">
      <c r="A755" s="12">
        <v>782.51999999999316</v>
      </c>
      <c r="B755" s="13">
        <v>7.5448071199999481E-2</v>
      </c>
      <c r="C755" s="13">
        <f t="shared" si="9"/>
        <v>1.614236419999978E-2</v>
      </c>
      <c r="D755" s="14"/>
      <c r="E755" s="15">
        <v>779.51999999999316</v>
      </c>
      <c r="F755" s="16">
        <v>0.32366365480000164</v>
      </c>
      <c r="G755" s="16">
        <f t="shared" si="10"/>
        <v>5.856233880000028E-2</v>
      </c>
      <c r="H755" s="17">
        <v>779.51999999999316</v>
      </c>
      <c r="I755" s="11">
        <v>75448.071199999482</v>
      </c>
      <c r="J755" s="11">
        <v>323663.65480000165</v>
      </c>
      <c r="AB755" s="263">
        <v>791</v>
      </c>
      <c r="AD755">
        <v>2.7402238150000087</v>
      </c>
    </row>
    <row r="756" spans="1:36" ht="15.6">
      <c r="A756" s="12">
        <v>782.52999999999315</v>
      </c>
      <c r="B756" s="13">
        <v>7.5680756799999485E-2</v>
      </c>
      <c r="C756" s="13">
        <f t="shared" si="9"/>
        <v>1.6375049799999784E-2</v>
      </c>
      <c r="D756" s="14"/>
      <c r="E756" s="15">
        <v>779.52999999999315</v>
      </c>
      <c r="F756" s="16">
        <v>0.32450995345000166</v>
      </c>
      <c r="G756" s="16">
        <f t="shared" si="10"/>
        <v>5.9408637450000301E-2</v>
      </c>
      <c r="H756" s="17">
        <v>779.52999999999315</v>
      </c>
      <c r="I756" s="11">
        <v>75680.756799999479</v>
      </c>
      <c r="J756" s="11">
        <v>324509.95345000166</v>
      </c>
      <c r="AB756" s="144"/>
    </row>
    <row r="757" spans="1:36" ht="15.6">
      <c r="A757" s="12">
        <v>782.53999999999314</v>
      </c>
      <c r="B757" s="13">
        <v>7.5913442399999476E-2</v>
      </c>
      <c r="C757" s="13">
        <f t="shared" si="9"/>
        <v>1.6607735399999775E-2</v>
      </c>
      <c r="D757" s="14"/>
      <c r="E757" s="15">
        <v>779.53999999999314</v>
      </c>
      <c r="F757" s="16">
        <v>0.32535625210000169</v>
      </c>
      <c r="G757" s="16">
        <f t="shared" si="10"/>
        <v>6.0254936100000323E-2</v>
      </c>
      <c r="H757" s="17">
        <v>779.53999999999314</v>
      </c>
      <c r="I757" s="11">
        <v>75913.442399999476</v>
      </c>
      <c r="J757" s="11">
        <v>325356.25210000167</v>
      </c>
      <c r="AB757" s="144"/>
    </row>
    <row r="758" spans="1:36" ht="15.6">
      <c r="A758" s="12">
        <v>782.54999999999313</v>
      </c>
      <c r="B758" s="13">
        <v>7.614612799999948E-2</v>
      </c>
      <c r="C758" s="13">
        <f t="shared" si="9"/>
        <v>1.6840420999999779E-2</v>
      </c>
      <c r="D758" s="14"/>
      <c r="E758" s="15">
        <v>779.54999999999313</v>
      </c>
      <c r="F758" s="16">
        <v>0.32620255075000171</v>
      </c>
      <c r="G758" s="16">
        <f t="shared" si="10"/>
        <v>6.1101234750000344E-2</v>
      </c>
      <c r="H758" s="17">
        <v>779.54999999999313</v>
      </c>
      <c r="I758" s="11">
        <v>76146.127999999473</v>
      </c>
      <c r="J758" s="11">
        <v>326202.55075000168</v>
      </c>
      <c r="AB758" s="144"/>
    </row>
    <row r="759" spans="1:36" ht="15.6">
      <c r="A759" s="12">
        <v>782.55999999999312</v>
      </c>
      <c r="B759" s="13">
        <v>7.6378813599999471E-2</v>
      </c>
      <c r="C759" s="13">
        <f t="shared" si="9"/>
        <v>1.707310659999977E-2</v>
      </c>
      <c r="D759" s="14"/>
      <c r="E759" s="15">
        <v>779.55999999999312</v>
      </c>
      <c r="F759" s="16">
        <v>0.32704884940000167</v>
      </c>
      <c r="G759" s="16">
        <f t="shared" si="10"/>
        <v>6.194753340000031E-2</v>
      </c>
      <c r="H759" s="17">
        <v>779.55999999999312</v>
      </c>
      <c r="I759" s="11">
        <v>76378.81359999947</v>
      </c>
      <c r="J759" s="11">
        <v>327048.84940000169</v>
      </c>
      <c r="AB759" s="144"/>
    </row>
    <row r="760" spans="1:36" ht="15.6">
      <c r="A760" s="12">
        <v>782.56999999999312</v>
      </c>
      <c r="B760" s="13">
        <v>7.6611499199999461E-2</v>
      </c>
      <c r="C760" s="13">
        <f t="shared" si="9"/>
        <v>1.730579219999976E-2</v>
      </c>
      <c r="D760" s="14"/>
      <c r="E760" s="15">
        <v>779.56999999999312</v>
      </c>
      <c r="F760" s="16">
        <v>0.32789514805000169</v>
      </c>
      <c r="G760" s="16">
        <f t="shared" si="10"/>
        <v>6.2793832050000331E-2</v>
      </c>
      <c r="H760" s="17">
        <v>779.56999999999312</v>
      </c>
      <c r="I760" s="11">
        <v>76611.499199999467</v>
      </c>
      <c r="J760" s="11">
        <v>327895.14805000171</v>
      </c>
      <c r="AB760" s="144"/>
    </row>
    <row r="761" spans="1:36" ht="15.6">
      <c r="A761" s="12">
        <v>782.57999999999311</v>
      </c>
      <c r="B761" s="13">
        <v>7.6844184799999465E-2</v>
      </c>
      <c r="C761" s="13">
        <f t="shared" si="9"/>
        <v>1.7538477799999765E-2</v>
      </c>
      <c r="D761" s="14"/>
      <c r="E761" s="15">
        <v>779.57999999999311</v>
      </c>
      <c r="F761" s="16">
        <v>0.32874144670000172</v>
      </c>
      <c r="G761" s="16">
        <f t="shared" si="10"/>
        <v>6.3640130700000352E-2</v>
      </c>
      <c r="H761" s="17">
        <v>779.57999999999311</v>
      </c>
      <c r="I761" s="11">
        <v>76844.184799999464</v>
      </c>
      <c r="J761" s="11">
        <v>328741.44670000172</v>
      </c>
      <c r="AB761" s="144"/>
    </row>
    <row r="762" spans="1:36" ht="15.6">
      <c r="A762" s="12">
        <v>782.5899999999931</v>
      </c>
      <c r="B762" s="13">
        <v>7.7076870399999456E-2</v>
      </c>
      <c r="C762" s="13">
        <f t="shared" si="9"/>
        <v>1.7771163399999755E-2</v>
      </c>
      <c r="D762" s="14"/>
      <c r="E762" s="15">
        <v>779.5899999999931</v>
      </c>
      <c r="F762" s="16">
        <v>0.32958774535000174</v>
      </c>
      <c r="G762" s="16">
        <f t="shared" si="10"/>
        <v>6.4486429350000374E-2</v>
      </c>
      <c r="H762" s="17">
        <v>779.5899999999931</v>
      </c>
      <c r="I762" s="11">
        <v>77076.870399999461</v>
      </c>
      <c r="J762" s="11">
        <v>329587.74535000173</v>
      </c>
      <c r="AB762" s="144"/>
    </row>
    <row r="763" spans="1:36" ht="15.6">
      <c r="A763" s="18">
        <v>782.59999999999309</v>
      </c>
      <c r="B763" s="13">
        <v>7.730955599999946E-2</v>
      </c>
      <c r="C763" s="13">
        <f t="shared" si="9"/>
        <v>1.8003848999999759E-2</v>
      </c>
      <c r="D763" s="14"/>
      <c r="E763" s="15">
        <v>779.59999999999309</v>
      </c>
      <c r="F763" s="16">
        <v>0.33043404400000176</v>
      </c>
      <c r="G763" s="16">
        <f t="shared" si="10"/>
        <v>6.5332728000000395E-2</v>
      </c>
      <c r="H763" s="17">
        <v>779.59999999999309</v>
      </c>
      <c r="I763" s="11">
        <v>77309.555999999458</v>
      </c>
      <c r="J763" s="11">
        <v>330434.04400000174</v>
      </c>
      <c r="AB763" s="144"/>
    </row>
    <row r="764" spans="1:36" ht="15.6">
      <c r="A764" s="12">
        <v>782.60999999999308</v>
      </c>
      <c r="B764" s="13">
        <v>7.7542241599999451E-2</v>
      </c>
      <c r="C764" s="13">
        <f t="shared" si="9"/>
        <v>1.823653459999975E-2</v>
      </c>
      <c r="D764" s="14"/>
      <c r="E764" s="15">
        <v>779.60999999999308</v>
      </c>
      <c r="F764" s="16">
        <v>0.33128034265000172</v>
      </c>
      <c r="G764" s="16">
        <f t="shared" si="10"/>
        <v>6.6179026650000361E-2</v>
      </c>
      <c r="H764" s="17">
        <v>779.60999999999308</v>
      </c>
      <c r="I764" s="11">
        <v>77542.241599999456</v>
      </c>
      <c r="J764" s="11">
        <v>331280.34265000175</v>
      </c>
      <c r="P764">
        <v>637732534.37</v>
      </c>
      <c r="AB764" s="144"/>
    </row>
    <row r="765" spans="1:36" ht="15.6">
      <c r="A765" s="12">
        <v>782.61999999999307</v>
      </c>
      <c r="B765" s="13">
        <v>7.7774927199999455E-2</v>
      </c>
      <c r="C765" s="13">
        <f t="shared" si="9"/>
        <v>1.8469220199999754E-2</v>
      </c>
      <c r="D765" s="14"/>
      <c r="E765" s="15">
        <v>779.61999999999307</v>
      </c>
      <c r="F765" s="16">
        <v>0.33212664130000175</v>
      </c>
      <c r="G765" s="16">
        <f t="shared" si="10"/>
        <v>6.7025325300000382E-2</v>
      </c>
      <c r="H765" s="17">
        <v>779.61999999999307</v>
      </c>
      <c r="I765" s="11">
        <v>77774.927199999453</v>
      </c>
      <c r="J765" s="11">
        <v>332126.64130000176</v>
      </c>
      <c r="AB765" s="144"/>
    </row>
    <row r="766" spans="1:36" ht="15.6">
      <c r="A766" s="12">
        <v>782.62999999999306</v>
      </c>
      <c r="B766" s="13">
        <v>7.8007612799999446E-2</v>
      </c>
      <c r="C766" s="13">
        <f t="shared" si="9"/>
        <v>1.8701905799999745E-2</v>
      </c>
      <c r="D766" s="14"/>
      <c r="E766" s="15">
        <v>779.62999999999306</v>
      </c>
      <c r="F766" s="16">
        <v>0.33297293995000177</v>
      </c>
      <c r="G766" s="16">
        <f t="shared" si="10"/>
        <v>6.7871623950000404E-2</v>
      </c>
      <c r="H766" s="17">
        <v>779.62999999999306</v>
      </c>
      <c r="I766" s="11">
        <v>78007.61279999945</v>
      </c>
      <c r="J766" s="11">
        <v>332972.93995000178</v>
      </c>
      <c r="P766">
        <v>637799186.19000006</v>
      </c>
      <c r="AB766" s="144"/>
    </row>
    <row r="767" spans="1:36">
      <c r="A767" s="12">
        <v>782.63999999999305</v>
      </c>
      <c r="B767" s="13">
        <v>7.824029839999945E-2</v>
      </c>
      <c r="C767" s="13">
        <f t="shared" si="9"/>
        <v>1.8934591399999749E-2</v>
      </c>
      <c r="D767" s="14"/>
      <c r="E767" s="15">
        <v>779.63999999999305</v>
      </c>
      <c r="F767" s="16">
        <v>0.33381923860000179</v>
      </c>
      <c r="G767" s="16">
        <f t="shared" si="10"/>
        <v>6.8717922600000425E-2</v>
      </c>
      <c r="H767" s="17">
        <v>779.63999999999305</v>
      </c>
      <c r="I767" s="11">
        <v>78240.298399999447</v>
      </c>
      <c r="J767" s="11">
        <v>333819.23860000179</v>
      </c>
      <c r="P767">
        <f>P766-P764</f>
        <v>66651.820000052452</v>
      </c>
    </row>
    <row r="768" spans="1:36">
      <c r="A768" s="12">
        <v>782.64999999999304</v>
      </c>
      <c r="B768" s="13">
        <v>7.8472983999999441E-2</v>
      </c>
      <c r="C768" s="13">
        <f t="shared" si="9"/>
        <v>1.916727699999974E-2</v>
      </c>
      <c r="D768" s="14"/>
      <c r="E768" s="15">
        <v>779.64999999999304</v>
      </c>
      <c r="F768" s="16">
        <v>0.33466553725000181</v>
      </c>
      <c r="G768" s="16">
        <f t="shared" si="10"/>
        <v>6.9564221250000446E-2</v>
      </c>
      <c r="H768" s="17">
        <v>779.64999999999304</v>
      </c>
      <c r="I768" s="11">
        <v>78472.983999999444</v>
      </c>
      <c r="J768" s="11">
        <v>334665.5372500018</v>
      </c>
      <c r="P768">
        <f>P767/1000</f>
        <v>66.651820000052453</v>
      </c>
    </row>
    <row r="769" spans="1:10">
      <c r="A769" s="12">
        <v>782.65999999999303</v>
      </c>
      <c r="B769" s="13">
        <v>7.8705669599999445E-2</v>
      </c>
      <c r="C769" s="13">
        <f t="shared" si="9"/>
        <v>1.9399962599999744E-2</v>
      </c>
      <c r="D769" s="14"/>
      <c r="E769" s="15">
        <v>779.65999999999303</v>
      </c>
      <c r="F769" s="16">
        <v>0.33551183590000183</v>
      </c>
      <c r="G769" s="16">
        <f t="shared" si="10"/>
        <v>7.0410519900000468E-2</v>
      </c>
      <c r="H769" s="17">
        <v>779.65999999999303</v>
      </c>
      <c r="I769" s="11">
        <v>78705.669599999441</v>
      </c>
      <c r="J769" s="11">
        <v>335511.83590000181</v>
      </c>
    </row>
    <row r="770" spans="1:10">
      <c r="A770" s="12">
        <v>782.66999999999302</v>
      </c>
      <c r="B770" s="13">
        <v>7.8938355199999435E-2</v>
      </c>
      <c r="C770" s="13">
        <f t="shared" si="9"/>
        <v>1.9632648199999735E-2</v>
      </c>
      <c r="D770" s="14"/>
      <c r="E770" s="15">
        <v>779.66999999999302</v>
      </c>
      <c r="F770" s="16">
        <v>0.3363581345500018</v>
      </c>
      <c r="G770" s="16">
        <f t="shared" si="10"/>
        <v>7.1256818550000434E-2</v>
      </c>
      <c r="H770" s="17">
        <v>779.66999999999302</v>
      </c>
      <c r="I770" s="11">
        <v>78938.355199999438</v>
      </c>
      <c r="J770" s="11">
        <v>336358.13455000182</v>
      </c>
    </row>
    <row r="771" spans="1:10">
      <c r="A771" s="12">
        <v>782.67999999999302</v>
      </c>
      <c r="B771" s="13">
        <v>7.917104079999944E-2</v>
      </c>
      <c r="C771" s="13">
        <f t="shared" si="9"/>
        <v>1.9865333799999739E-2</v>
      </c>
      <c r="D771" s="14"/>
      <c r="E771" s="15">
        <v>779.67999999999302</v>
      </c>
      <c r="F771" s="16">
        <v>0.33720443320000182</v>
      </c>
      <c r="G771" s="16">
        <f t="shared" si="10"/>
        <v>7.2103117200000455E-2</v>
      </c>
      <c r="H771" s="17">
        <v>779.67999999999302</v>
      </c>
      <c r="I771" s="11">
        <v>79171.040799999435</v>
      </c>
      <c r="J771" s="11">
        <v>337204.43320000183</v>
      </c>
    </row>
    <row r="772" spans="1:10">
      <c r="A772" s="12">
        <v>782.68999999999301</v>
      </c>
      <c r="B772" s="13">
        <v>7.940372639999943E-2</v>
      </c>
      <c r="C772" s="13">
        <f t="shared" si="9"/>
        <v>2.0098019399999729E-2</v>
      </c>
      <c r="D772" s="14"/>
      <c r="E772" s="15">
        <v>779.68999999999301</v>
      </c>
      <c r="F772" s="16">
        <v>0.33805073185000184</v>
      </c>
      <c r="G772" s="16">
        <f t="shared" si="10"/>
        <v>7.2949415850000476E-2</v>
      </c>
      <c r="H772" s="17">
        <v>779.68999999999301</v>
      </c>
      <c r="I772" s="11">
        <v>79403.726399999432</v>
      </c>
      <c r="J772" s="11">
        <v>338050.73185000184</v>
      </c>
    </row>
    <row r="773" spans="1:10">
      <c r="A773" s="18">
        <v>782.699999999993</v>
      </c>
      <c r="B773" s="13">
        <v>7.9636411999999435E-2</v>
      </c>
      <c r="C773" s="13">
        <f t="shared" si="9"/>
        <v>2.0330704999999734E-2</v>
      </c>
      <c r="D773" s="14"/>
      <c r="E773" s="15">
        <v>779.699999999993</v>
      </c>
      <c r="F773" s="16">
        <v>0.33889703050000186</v>
      </c>
      <c r="G773" s="16">
        <f t="shared" si="10"/>
        <v>7.3795714500000498E-2</v>
      </c>
      <c r="H773" s="17">
        <v>779.699999999993</v>
      </c>
      <c r="I773" s="11">
        <v>79636.411999999429</v>
      </c>
      <c r="J773" s="11">
        <v>338897.03050000186</v>
      </c>
    </row>
    <row r="774" spans="1:10">
      <c r="A774" s="12">
        <v>782.70999999999299</v>
      </c>
      <c r="B774" s="13">
        <v>7.9869097599999425E-2</v>
      </c>
      <c r="C774" s="13">
        <f t="shared" si="9"/>
        <v>2.0563390599999724E-2</v>
      </c>
      <c r="D774" s="14"/>
      <c r="E774" s="15">
        <v>779.70999999999299</v>
      </c>
      <c r="F774" s="16">
        <v>0.33974332915000188</v>
      </c>
      <c r="G774" s="16">
        <f t="shared" si="10"/>
        <v>7.4642013150000519E-2</v>
      </c>
      <c r="H774" s="17">
        <v>779.70999999999299</v>
      </c>
      <c r="I774" s="11">
        <v>79869.097599999426</v>
      </c>
      <c r="J774" s="11">
        <v>339743.32915000187</v>
      </c>
    </row>
    <row r="775" spans="1:10">
      <c r="A775" s="12">
        <v>782.71999999999298</v>
      </c>
      <c r="B775" s="13">
        <v>8.010178319999943E-2</v>
      </c>
      <c r="C775" s="13">
        <f t="shared" si="9"/>
        <v>2.0796076199999729E-2</v>
      </c>
      <c r="D775" s="14"/>
      <c r="E775" s="15">
        <v>779.71999999999298</v>
      </c>
      <c r="F775" s="16">
        <v>0.3405896278000019</v>
      </c>
      <c r="G775" s="16">
        <f t="shared" si="10"/>
        <v>7.548831180000054E-2</v>
      </c>
      <c r="H775" s="17">
        <v>779.71999999999298</v>
      </c>
      <c r="I775" s="11">
        <v>80101.783199999423</v>
      </c>
      <c r="J775" s="11">
        <v>340589.62780000188</v>
      </c>
    </row>
    <row r="776" spans="1:10">
      <c r="A776" s="12">
        <v>782.72999999999297</v>
      </c>
      <c r="B776" s="13">
        <v>8.033446879999942E-2</v>
      </c>
      <c r="C776" s="13">
        <f t="shared" si="9"/>
        <v>2.1028761799999719E-2</v>
      </c>
      <c r="D776" s="14"/>
      <c r="E776" s="15">
        <v>779.72999999999297</v>
      </c>
      <c r="F776" s="16">
        <v>0.34143592645000187</v>
      </c>
      <c r="G776" s="16">
        <f t="shared" si="10"/>
        <v>7.6334610450000506E-2</v>
      </c>
      <c r="H776" s="17">
        <v>779.72999999999297</v>
      </c>
      <c r="I776" s="11">
        <v>80334.46879999942</v>
      </c>
      <c r="J776" s="11">
        <v>341435.92645000189</v>
      </c>
    </row>
    <row r="777" spans="1:10">
      <c r="A777" s="12">
        <v>782.73999999999296</v>
      </c>
      <c r="B777" s="13">
        <v>8.0567154399999411E-2</v>
      </c>
      <c r="C777" s="13">
        <f t="shared" si="9"/>
        <v>2.126144739999971E-2</v>
      </c>
      <c r="D777" s="14"/>
      <c r="E777" s="15">
        <v>779.73999999999296</v>
      </c>
      <c r="F777" s="16">
        <v>0.34228222510000189</v>
      </c>
      <c r="G777" s="16">
        <f t="shared" si="10"/>
        <v>7.7180909100000528E-2</v>
      </c>
      <c r="H777" s="17">
        <v>779.73999999999296</v>
      </c>
      <c r="I777" s="11">
        <v>80567.154399999417</v>
      </c>
      <c r="J777" s="11">
        <v>342282.2251000019</v>
      </c>
    </row>
    <row r="778" spans="1:10">
      <c r="A778" s="12">
        <v>782.74999999999295</v>
      </c>
      <c r="B778" s="13">
        <v>8.0799839999999415E-2</v>
      </c>
      <c r="C778" s="13">
        <f t="shared" si="9"/>
        <v>2.1494132999999714E-2</v>
      </c>
      <c r="D778" s="14"/>
      <c r="E778" s="15">
        <v>779.74999999999295</v>
      </c>
      <c r="F778" s="16">
        <v>0.34312852375000191</v>
      </c>
      <c r="G778" s="16">
        <f t="shared" si="10"/>
        <v>7.8027207750000549E-2</v>
      </c>
      <c r="H778" s="17">
        <v>779.74999999999295</v>
      </c>
      <c r="I778" s="11">
        <v>80799.839999999414</v>
      </c>
      <c r="J778" s="11">
        <v>343128.52375000191</v>
      </c>
    </row>
    <row r="779" spans="1:10">
      <c r="A779" s="12">
        <v>782.75999999999294</v>
      </c>
      <c r="B779" s="13">
        <v>8.1032525599999405E-2</v>
      </c>
      <c r="C779" s="13">
        <f t="shared" si="9"/>
        <v>2.1726818599999705E-2</v>
      </c>
      <c r="D779" s="14"/>
      <c r="E779" s="15">
        <v>779.75999999999294</v>
      </c>
      <c r="F779" s="16">
        <v>0.34397482240000193</v>
      </c>
      <c r="G779" s="16">
        <f t="shared" si="10"/>
        <v>7.887350640000057E-2</v>
      </c>
      <c r="H779" s="17">
        <v>779.75999999999294</v>
      </c>
      <c r="I779" s="11">
        <v>81032.525599999411</v>
      </c>
      <c r="J779" s="11">
        <v>343974.82240000193</v>
      </c>
    </row>
    <row r="780" spans="1:10">
      <c r="A780" s="12">
        <v>782.76999999999293</v>
      </c>
      <c r="B780" s="13">
        <v>8.126521119999941E-2</v>
      </c>
      <c r="C780" s="13">
        <f t="shared" si="9"/>
        <v>2.1959504199999709E-2</v>
      </c>
      <c r="D780" s="14"/>
      <c r="E780" s="15">
        <v>779.76999999999293</v>
      </c>
      <c r="F780" s="16">
        <v>0.34482112105000196</v>
      </c>
      <c r="G780" s="16">
        <f t="shared" si="10"/>
        <v>7.9719805050000592E-2</v>
      </c>
      <c r="H780" s="17">
        <v>779.76999999999293</v>
      </c>
      <c r="I780" s="11">
        <v>81265.211199999409</v>
      </c>
      <c r="J780" s="11">
        <v>344821.12105000194</v>
      </c>
    </row>
    <row r="781" spans="1:10">
      <c r="A781" s="12">
        <v>782.77999999999292</v>
      </c>
      <c r="B781" s="13">
        <v>8.14978967999994E-2</v>
      </c>
      <c r="C781" s="13">
        <f t="shared" si="9"/>
        <v>2.2192189799999699E-2</v>
      </c>
      <c r="D781" s="14"/>
      <c r="E781" s="15">
        <v>779.77999999999292</v>
      </c>
      <c r="F781" s="16">
        <v>0.34566741970000192</v>
      </c>
      <c r="G781" s="16">
        <f t="shared" si="10"/>
        <v>8.0566103700000558E-2</v>
      </c>
      <c r="H781" s="17">
        <v>779.77999999999292</v>
      </c>
      <c r="I781" s="11">
        <v>81497.896799999406</v>
      </c>
      <c r="J781" s="11">
        <v>345667.41970000195</v>
      </c>
    </row>
    <row r="782" spans="1:10">
      <c r="A782" s="12">
        <v>782.78999999999292</v>
      </c>
      <c r="B782" s="13">
        <v>8.1730582399999405E-2</v>
      </c>
      <c r="C782" s="13">
        <f t="shared" si="9"/>
        <v>2.2424875399999704E-2</v>
      </c>
      <c r="D782" s="14"/>
      <c r="E782" s="15">
        <v>779.78999999999292</v>
      </c>
      <c r="F782" s="16">
        <v>0.34651371835000194</v>
      </c>
      <c r="G782" s="16">
        <f t="shared" si="10"/>
        <v>8.1412402350000579E-2</v>
      </c>
      <c r="H782" s="17">
        <v>779.78999999999292</v>
      </c>
      <c r="I782" s="11">
        <v>81730.582399999403</v>
      </c>
      <c r="J782" s="11">
        <v>346513.71835000196</v>
      </c>
    </row>
    <row r="783" spans="1:10">
      <c r="A783" s="18">
        <v>782.79999999999291</v>
      </c>
      <c r="B783" s="13">
        <v>8.1963267999999395E-2</v>
      </c>
      <c r="C783" s="13">
        <f t="shared" si="9"/>
        <v>2.2657560999999694E-2</v>
      </c>
      <c r="D783" s="14"/>
      <c r="E783" s="15">
        <v>779.79999999999291</v>
      </c>
      <c r="F783" s="16">
        <v>0.34736001700000196</v>
      </c>
      <c r="G783" s="16">
        <f t="shared" si="10"/>
        <v>8.22587010000006E-2</v>
      </c>
      <c r="H783" s="17">
        <v>779.79999999999291</v>
      </c>
      <c r="I783" s="11">
        <v>81963.2679999994</v>
      </c>
      <c r="J783" s="11">
        <v>347360.01700000197</v>
      </c>
    </row>
    <row r="784" spans="1:10">
      <c r="A784" s="12">
        <v>782.8099999999929</v>
      </c>
      <c r="B784" s="13">
        <v>8.21959535999994E-2</v>
      </c>
      <c r="C784" s="13">
        <f t="shared" si="9"/>
        <v>2.2890246599999699E-2</v>
      </c>
      <c r="D784" s="14"/>
      <c r="E784" s="15">
        <v>779.8099999999929</v>
      </c>
      <c r="F784" s="16">
        <v>0.34820631565000199</v>
      </c>
      <c r="G784" s="16">
        <f t="shared" si="10"/>
        <v>8.3104999650000622E-2</v>
      </c>
      <c r="H784" s="17">
        <v>779.8099999999929</v>
      </c>
      <c r="I784" s="11">
        <v>82195.953599999397</v>
      </c>
      <c r="J784" s="11">
        <v>348206.31565000198</v>
      </c>
    </row>
    <row r="785" spans="1:10">
      <c r="A785" s="12">
        <v>782.81999999999289</v>
      </c>
      <c r="B785" s="13">
        <v>8.242863919999939E-2</v>
      </c>
      <c r="C785" s="13">
        <f t="shared" si="9"/>
        <v>2.3122932199999689E-2</v>
      </c>
      <c r="D785" s="14"/>
      <c r="E785" s="15">
        <v>779.81999999999289</v>
      </c>
      <c r="F785" s="16">
        <v>0.34905261430000201</v>
      </c>
      <c r="G785" s="16">
        <f t="shared" si="10"/>
        <v>8.3951298300000643E-2</v>
      </c>
      <c r="H785" s="17">
        <v>779.81999999999289</v>
      </c>
      <c r="I785" s="11">
        <v>82428.639199999394</v>
      </c>
      <c r="J785" s="11">
        <v>349052.61430000199</v>
      </c>
    </row>
    <row r="786" spans="1:10">
      <c r="A786" s="12">
        <v>782.82999999999288</v>
      </c>
      <c r="B786" s="13">
        <v>8.2661324799999394E-2</v>
      </c>
      <c r="C786" s="13">
        <f t="shared" si="9"/>
        <v>2.3355617799999694E-2</v>
      </c>
      <c r="D786" s="14"/>
      <c r="E786" s="15">
        <v>779.82999999999288</v>
      </c>
      <c r="F786" s="16">
        <v>0.34989891295000203</v>
      </c>
      <c r="G786" s="16">
        <f t="shared" si="10"/>
        <v>8.4797596950000664E-2</v>
      </c>
      <c r="H786" s="17">
        <v>779.82999999999288</v>
      </c>
      <c r="I786" s="11">
        <v>82661.324799999391</v>
      </c>
      <c r="J786" s="11">
        <v>349898.91295000201</v>
      </c>
    </row>
    <row r="787" spans="1:10">
      <c r="A787" s="12">
        <v>782.83999999999287</v>
      </c>
      <c r="B787" s="13">
        <v>8.2894010399999385E-2</v>
      </c>
      <c r="C787" s="13">
        <f t="shared" si="9"/>
        <v>2.3588303399999684E-2</v>
      </c>
      <c r="D787" s="14"/>
      <c r="E787" s="15">
        <v>779.83999999999287</v>
      </c>
      <c r="F787" s="16">
        <v>0.35074521160000199</v>
      </c>
      <c r="G787" s="16">
        <f t="shared" si="10"/>
        <v>8.564389560000063E-2</v>
      </c>
      <c r="H787" s="17">
        <v>779.83999999999287</v>
      </c>
      <c r="I787" s="11">
        <v>82894.010399999388</v>
      </c>
      <c r="J787" s="11">
        <v>350745.21160000202</v>
      </c>
    </row>
    <row r="788" spans="1:10">
      <c r="A788" s="12">
        <v>782.84999999999286</v>
      </c>
      <c r="B788" s="13">
        <v>8.3126695999999389E-2</v>
      </c>
      <c r="C788" s="13">
        <f t="shared" si="9"/>
        <v>2.3820988999999688E-2</v>
      </c>
      <c r="D788" s="14"/>
      <c r="E788" s="15">
        <v>779.84999999999286</v>
      </c>
      <c r="F788" s="16">
        <v>0.35159151025000202</v>
      </c>
      <c r="G788" s="16">
        <f t="shared" si="10"/>
        <v>8.6490194250000652E-2</v>
      </c>
      <c r="H788" s="17">
        <v>779.84999999999286</v>
      </c>
      <c r="I788" s="11">
        <v>83126.695999999385</v>
      </c>
      <c r="J788" s="11">
        <v>351591.51025000203</v>
      </c>
    </row>
    <row r="789" spans="1:10">
      <c r="A789" s="12">
        <v>782.85999999999285</v>
      </c>
      <c r="B789" s="13">
        <v>8.335938159999938E-2</v>
      </c>
      <c r="C789" s="13">
        <f t="shared" si="9"/>
        <v>2.4053674599999679E-2</v>
      </c>
      <c r="D789" s="14"/>
      <c r="E789" s="15">
        <v>779.85999999999285</v>
      </c>
      <c r="F789" s="16">
        <v>0.35243780890000204</v>
      </c>
      <c r="G789" s="16">
        <f t="shared" si="10"/>
        <v>8.7336492900000673E-2</v>
      </c>
      <c r="H789" s="17">
        <v>779.85999999999285</v>
      </c>
      <c r="I789" s="11">
        <v>83359.381599999382</v>
      </c>
      <c r="J789" s="11">
        <v>352437.80890000204</v>
      </c>
    </row>
    <row r="790" spans="1:10">
      <c r="A790" s="12">
        <v>782.86999999999284</v>
      </c>
      <c r="B790" s="13">
        <v>8.3592067199999384E-2</v>
      </c>
      <c r="C790" s="13">
        <f t="shared" si="9"/>
        <v>2.4286360199999683E-2</v>
      </c>
      <c r="D790" s="14"/>
      <c r="E790" s="15">
        <v>779.86999999999284</v>
      </c>
      <c r="F790" s="16">
        <v>0.35328410755000206</v>
      </c>
      <c r="G790" s="16">
        <f t="shared" si="10"/>
        <v>8.8182791550000694E-2</v>
      </c>
      <c r="H790" s="17">
        <v>779.86999999999284</v>
      </c>
      <c r="I790" s="11">
        <v>83592.067199999379</v>
      </c>
      <c r="J790" s="11">
        <v>353284.10755000205</v>
      </c>
    </row>
    <row r="791" spans="1:10">
      <c r="A791" s="12">
        <v>782.87999999999283</v>
      </c>
      <c r="B791" s="13">
        <v>8.3824752799999375E-2</v>
      </c>
      <c r="C791" s="13">
        <f t="shared" si="9"/>
        <v>2.4519045799999674E-2</v>
      </c>
      <c r="D791" s="14"/>
      <c r="E791" s="15">
        <v>779.87999999999283</v>
      </c>
      <c r="F791" s="16">
        <v>0.35413040620000208</v>
      </c>
      <c r="G791" s="16">
        <f t="shared" si="10"/>
        <v>8.9029090200000716E-2</v>
      </c>
      <c r="H791" s="17">
        <v>779.87999999999283</v>
      </c>
      <c r="I791" s="11">
        <v>83824.752799999376</v>
      </c>
      <c r="J791" s="11">
        <v>354130.40620000206</v>
      </c>
    </row>
    <row r="792" spans="1:10">
      <c r="A792" s="12">
        <v>782.88999999999282</v>
      </c>
      <c r="B792" s="13">
        <v>8.4057438399999379E-2</v>
      </c>
      <c r="C792" s="13">
        <f t="shared" si="9"/>
        <v>2.4751731399999678E-2</v>
      </c>
      <c r="D792" s="14"/>
      <c r="E792" s="15">
        <v>779.88999999999282</v>
      </c>
      <c r="F792" s="16">
        <v>0.3549767048500021</v>
      </c>
      <c r="G792" s="16">
        <f t="shared" si="10"/>
        <v>8.9875388850000737E-2</v>
      </c>
      <c r="H792" s="17">
        <v>779.88999999999282</v>
      </c>
      <c r="I792" s="11">
        <v>84057.438399999373</v>
      </c>
      <c r="J792" s="11">
        <v>354976.70485000208</v>
      </c>
    </row>
    <row r="793" spans="1:10">
      <c r="A793" s="18">
        <v>782.89999999999281</v>
      </c>
      <c r="B793" s="13">
        <v>8.429012399999937E-2</v>
      </c>
      <c r="C793" s="13">
        <f t="shared" si="9"/>
        <v>2.4984416999999669E-2</v>
      </c>
      <c r="D793" s="14"/>
      <c r="E793" s="15">
        <v>779.89999999999281</v>
      </c>
      <c r="F793" s="16">
        <v>0.35582300350000207</v>
      </c>
      <c r="G793" s="16">
        <f t="shared" si="10"/>
        <v>9.0721687500000703E-2</v>
      </c>
      <c r="H793" s="17">
        <v>779.89999999999281</v>
      </c>
      <c r="I793" s="11">
        <v>84290.12399999937</v>
      </c>
      <c r="J793" s="11">
        <v>355823.00350000209</v>
      </c>
    </row>
    <row r="794" spans="1:10">
      <c r="A794" s="12">
        <v>782.90999999999281</v>
      </c>
      <c r="B794" s="13">
        <v>8.4522809599999374E-2</v>
      </c>
      <c r="C794" s="13">
        <f t="shared" si="9"/>
        <v>2.5217102599999673E-2</v>
      </c>
      <c r="D794" s="14"/>
      <c r="E794" s="15">
        <v>779.90999999999281</v>
      </c>
      <c r="F794" s="16">
        <v>0.35666930215000209</v>
      </c>
      <c r="G794" s="16">
        <f t="shared" si="10"/>
        <v>9.1567986150000724E-2</v>
      </c>
      <c r="H794" s="17">
        <v>779.90999999999281</v>
      </c>
      <c r="I794" s="11">
        <v>84522.809599999367</v>
      </c>
      <c r="J794" s="11">
        <v>356669.3021500021</v>
      </c>
    </row>
    <row r="795" spans="1:10">
      <c r="A795" s="12">
        <v>782.9199999999928</v>
      </c>
      <c r="B795" s="13">
        <v>8.4755495199999364E-2</v>
      </c>
      <c r="C795" s="13">
        <f t="shared" si="9"/>
        <v>2.5449788199999664E-2</v>
      </c>
      <c r="D795" s="14"/>
      <c r="E795" s="15">
        <v>779.9199999999928</v>
      </c>
      <c r="F795" s="16">
        <v>0.35751560080000211</v>
      </c>
      <c r="G795" s="16">
        <f t="shared" si="10"/>
        <v>9.2414284800000746E-2</v>
      </c>
      <c r="H795" s="17">
        <v>779.9199999999928</v>
      </c>
      <c r="I795" s="11">
        <v>84755.495199999365</v>
      </c>
      <c r="J795" s="11">
        <v>357515.60080000211</v>
      </c>
    </row>
    <row r="796" spans="1:10">
      <c r="A796" s="12">
        <v>782.92999999999279</v>
      </c>
      <c r="B796" s="13">
        <v>8.4988180799999355E-2</v>
      </c>
      <c r="C796" s="13">
        <f t="shared" si="9"/>
        <v>2.5682473799999654E-2</v>
      </c>
      <c r="D796" s="14"/>
      <c r="E796" s="15">
        <v>779.92999999999279</v>
      </c>
      <c r="F796" s="16">
        <v>0.35836189945000213</v>
      </c>
      <c r="G796" s="16">
        <f t="shared" si="10"/>
        <v>9.3260583450000767E-2</v>
      </c>
      <c r="H796" s="17">
        <v>779.92999999999279</v>
      </c>
      <c r="I796" s="11">
        <v>84988.180799999362</v>
      </c>
      <c r="J796" s="11">
        <v>358361.89945000212</v>
      </c>
    </row>
    <row r="797" spans="1:10">
      <c r="A797" s="12">
        <v>782.93999999999278</v>
      </c>
      <c r="B797" s="13">
        <v>8.5220866399999359E-2</v>
      </c>
      <c r="C797" s="13">
        <f t="shared" si="9"/>
        <v>2.5915159399999659E-2</v>
      </c>
      <c r="D797" s="14"/>
      <c r="E797" s="15">
        <v>779.93999999999278</v>
      </c>
      <c r="F797" s="16">
        <v>0.35920819810000215</v>
      </c>
      <c r="G797" s="16">
        <f t="shared" si="10"/>
        <v>9.4106882100000788E-2</v>
      </c>
      <c r="H797" s="17">
        <v>779.93999999999278</v>
      </c>
      <c r="I797" s="11">
        <v>85220.866399999359</v>
      </c>
      <c r="J797" s="11">
        <v>359208.19810000213</v>
      </c>
    </row>
    <row r="798" spans="1:10">
      <c r="A798" s="12">
        <v>782.94999999999277</v>
      </c>
      <c r="B798" s="13">
        <v>8.545355199999935E-2</v>
      </c>
      <c r="C798" s="13">
        <f t="shared" si="9"/>
        <v>2.6147844999999649E-2</v>
      </c>
      <c r="D798" s="14"/>
      <c r="E798" s="15">
        <v>779.94999999999277</v>
      </c>
      <c r="F798" s="16">
        <v>0.36005449675000212</v>
      </c>
      <c r="G798" s="16">
        <f t="shared" si="10"/>
        <v>9.4953180750000754E-2</v>
      </c>
      <c r="H798" s="17">
        <v>779.94999999999277</v>
      </c>
      <c r="I798" s="11">
        <v>85453.551999999356</v>
      </c>
      <c r="J798" s="11">
        <v>360054.49675000214</v>
      </c>
    </row>
    <row r="799" spans="1:10">
      <c r="A799" s="12">
        <v>782.95999999999276</v>
      </c>
      <c r="B799" s="13">
        <v>8.5686237599999354E-2</v>
      </c>
      <c r="C799" s="13">
        <f t="shared" si="9"/>
        <v>2.6380530599999653E-2</v>
      </c>
      <c r="D799" s="14"/>
      <c r="E799" s="15">
        <v>779.95999999999276</v>
      </c>
      <c r="F799" s="16">
        <v>0.36090079540000214</v>
      </c>
      <c r="G799" s="16">
        <f t="shared" si="10"/>
        <v>9.5799479400000775E-2</v>
      </c>
      <c r="H799" s="17">
        <v>779.95999999999276</v>
      </c>
      <c r="I799" s="11">
        <v>85686.237599999353</v>
      </c>
      <c r="J799" s="11">
        <v>360900.79540000216</v>
      </c>
    </row>
    <row r="800" spans="1:10">
      <c r="A800" s="12">
        <v>782.96999999999275</v>
      </c>
      <c r="B800" s="13">
        <v>8.5918923199999345E-2</v>
      </c>
      <c r="C800" s="13">
        <f t="shared" si="9"/>
        <v>2.6613216199999644E-2</v>
      </c>
      <c r="D800" s="14"/>
      <c r="E800" s="15">
        <v>779.96999999999275</v>
      </c>
      <c r="F800" s="16">
        <v>0.36174709405000216</v>
      </c>
      <c r="G800" s="16">
        <f t="shared" si="10"/>
        <v>9.6645778050000797E-2</v>
      </c>
      <c r="H800" s="17">
        <v>779.96999999999275</v>
      </c>
      <c r="I800" s="11">
        <v>85918.92319999935</v>
      </c>
      <c r="J800" s="11">
        <v>361747.09405000217</v>
      </c>
    </row>
    <row r="801" spans="1:10">
      <c r="A801" s="12">
        <v>782.97999999999274</v>
      </c>
      <c r="B801" s="13">
        <v>8.6151608799999349E-2</v>
      </c>
      <c r="C801" s="13">
        <f t="shared" si="9"/>
        <v>2.6845901799999648E-2</v>
      </c>
      <c r="D801" s="14"/>
      <c r="E801" s="15">
        <v>779.97999999999274</v>
      </c>
      <c r="F801" s="16">
        <v>0.36259339270000218</v>
      </c>
      <c r="G801" s="16">
        <f t="shared" si="10"/>
        <v>9.7492076700000818E-2</v>
      </c>
      <c r="H801" s="17">
        <v>779.97999999999274</v>
      </c>
      <c r="I801" s="11">
        <v>86151.608799999347</v>
      </c>
      <c r="J801" s="11">
        <v>362593.39270000218</v>
      </c>
    </row>
    <row r="802" spans="1:10">
      <c r="A802" s="12">
        <v>782.98999999999273</v>
      </c>
      <c r="B802" s="13">
        <v>8.638429439999934E-2</v>
      </c>
      <c r="C802" s="13">
        <f t="shared" si="9"/>
        <v>2.7078587399999639E-2</v>
      </c>
      <c r="D802" s="14"/>
      <c r="E802" s="15">
        <v>779.98999999999273</v>
      </c>
      <c r="F802" s="16">
        <v>0.3634396913500022</v>
      </c>
      <c r="G802" s="16">
        <f t="shared" si="10"/>
        <v>9.833837535000084E-2</v>
      </c>
      <c r="H802" s="17">
        <v>779.98999999999273</v>
      </c>
      <c r="I802" s="11">
        <v>86384.294399999344</v>
      </c>
      <c r="J802" s="11">
        <v>363439.69135000219</v>
      </c>
    </row>
    <row r="803" spans="1:10">
      <c r="A803" s="261">
        <v>782.99999999999272</v>
      </c>
      <c r="B803" s="29">
        <v>8.6616979999999344E-2</v>
      </c>
      <c r="C803" s="13">
        <f t="shared" si="9"/>
        <v>2.7311272999999643E-2</v>
      </c>
      <c r="D803" s="14"/>
      <c r="E803" s="15">
        <v>779.99999999999272</v>
      </c>
      <c r="F803" s="16">
        <v>0.36428599000000222</v>
      </c>
      <c r="G803" s="16">
        <f t="shared" si="10"/>
        <v>9.9184674000000861E-2</v>
      </c>
      <c r="H803" s="17">
        <v>779.99999999999272</v>
      </c>
      <c r="I803" s="11">
        <v>86616.979999999341</v>
      </c>
      <c r="J803" s="11">
        <v>364285.9900000022</v>
      </c>
    </row>
    <row r="804" spans="1:10" hidden="1" outlineLevel="1">
      <c r="A804" s="12">
        <v>783.00999999999271</v>
      </c>
      <c r="B804" s="13">
        <v>8.6889690199999342E-2</v>
      </c>
      <c r="C804" s="13">
        <f t="shared" si="9"/>
        <v>2.7583983199999641E-2</v>
      </c>
      <c r="D804" s="14"/>
      <c r="E804" s="15">
        <v>780.00999999999271</v>
      </c>
      <c r="F804" s="16">
        <v>0.36526628610000217</v>
      </c>
      <c r="G804" s="16">
        <f t="shared" si="10"/>
        <v>0.10016497010000081</v>
      </c>
      <c r="H804" s="17">
        <v>780.00999999999271</v>
      </c>
      <c r="I804" s="11">
        <v>86889.690199999342</v>
      </c>
      <c r="J804" s="11">
        <v>365266.28610000218</v>
      </c>
    </row>
    <row r="805" spans="1:10" hidden="1" outlineLevel="1">
      <c r="A805" s="12">
        <v>783.01999999999271</v>
      </c>
      <c r="B805" s="13">
        <v>8.716240039999934E-2</v>
      </c>
      <c r="C805" s="13">
        <f t="shared" si="9"/>
        <v>2.7856693399999639E-2</v>
      </c>
      <c r="D805" s="14"/>
      <c r="E805" s="15">
        <v>780.01999999999271</v>
      </c>
      <c r="F805" s="16">
        <v>0.36624658220000217</v>
      </c>
      <c r="G805" s="16">
        <f t="shared" si="10"/>
        <v>0.10114526620000081</v>
      </c>
      <c r="H805" s="17">
        <v>780.01999999999271</v>
      </c>
      <c r="I805" s="11">
        <v>87162.400399999344</v>
      </c>
      <c r="J805" s="11">
        <v>366246.58220000216</v>
      </c>
    </row>
    <row r="806" spans="1:10" hidden="1" outlineLevel="1">
      <c r="A806" s="12">
        <v>783.0299999999927</v>
      </c>
      <c r="B806" s="13">
        <v>8.7435110599999338E-2</v>
      </c>
      <c r="C806" s="13">
        <f t="shared" si="9"/>
        <v>2.8129403599999638E-2</v>
      </c>
      <c r="D806" s="14"/>
      <c r="E806" s="15">
        <v>780.0299999999927</v>
      </c>
      <c r="F806" s="16">
        <v>0.36722687830000211</v>
      </c>
      <c r="G806" s="16">
        <f t="shared" si="10"/>
        <v>0.10212556230000075</v>
      </c>
      <c r="H806" s="17">
        <v>780.0299999999927</v>
      </c>
      <c r="I806" s="11">
        <v>87435.110599999345</v>
      </c>
      <c r="J806" s="11">
        <v>367226.87830000214</v>
      </c>
    </row>
    <row r="807" spans="1:10" hidden="1" outlineLevel="1">
      <c r="A807" s="12">
        <v>783.03999999999269</v>
      </c>
      <c r="B807" s="13">
        <v>8.770782079999935E-2</v>
      </c>
      <c r="C807" s="13">
        <f t="shared" si="9"/>
        <v>2.840211379999965E-2</v>
      </c>
      <c r="D807" s="14"/>
      <c r="E807" s="15">
        <v>780.03999999999269</v>
      </c>
      <c r="F807" s="16">
        <v>0.36820717440000211</v>
      </c>
      <c r="G807" s="16">
        <f t="shared" si="10"/>
        <v>0.10310585840000075</v>
      </c>
      <c r="H807" s="17">
        <v>780.03999999999269</v>
      </c>
      <c r="I807" s="11">
        <v>87707.820799999346</v>
      </c>
      <c r="J807" s="11">
        <v>368207.17440000211</v>
      </c>
    </row>
    <row r="808" spans="1:10" hidden="1" outlineLevel="1">
      <c r="A808" s="12">
        <v>783.04999999999268</v>
      </c>
      <c r="B808" s="13">
        <v>8.7980530999999348E-2</v>
      </c>
      <c r="C808" s="13">
        <f t="shared" si="9"/>
        <v>2.8674823999999648E-2</v>
      </c>
      <c r="D808" s="14"/>
      <c r="E808" s="15">
        <v>780.04999999999268</v>
      </c>
      <c r="F808" s="16">
        <v>0.36918747050000211</v>
      </c>
      <c r="G808" s="16">
        <f t="shared" si="10"/>
        <v>0.10408615450000075</v>
      </c>
      <c r="H808" s="17">
        <v>780.04999999999268</v>
      </c>
      <c r="I808" s="11">
        <v>87980.530999999348</v>
      </c>
      <c r="J808" s="11">
        <v>369187.47050000209</v>
      </c>
    </row>
    <row r="809" spans="1:10" hidden="1" outlineLevel="1">
      <c r="A809" s="12">
        <v>783.05999999999267</v>
      </c>
      <c r="B809" s="13">
        <v>8.8253241199999347E-2</v>
      </c>
      <c r="C809" s="13">
        <f t="shared" si="9"/>
        <v>2.8947534199999646E-2</v>
      </c>
      <c r="D809" s="14"/>
      <c r="E809" s="15">
        <v>780.05999999999267</v>
      </c>
      <c r="F809" s="16">
        <v>0.37016776660000206</v>
      </c>
      <c r="G809" s="16">
        <f t="shared" si="10"/>
        <v>0.10506645060000069</v>
      </c>
      <c r="H809" s="17">
        <v>780.05999999999267</v>
      </c>
      <c r="I809" s="11">
        <v>88253.241199999349</v>
      </c>
      <c r="J809" s="11">
        <v>370167.76660000207</v>
      </c>
    </row>
    <row r="810" spans="1:10" hidden="1" outlineLevel="1">
      <c r="A810" s="12">
        <v>783.06999999999266</v>
      </c>
      <c r="B810" s="13">
        <v>8.8525951399999345E-2</v>
      </c>
      <c r="C810" s="13">
        <f t="shared" si="9"/>
        <v>2.9220244399999644E-2</v>
      </c>
      <c r="D810" s="14"/>
      <c r="E810" s="15">
        <v>780.06999999999266</v>
      </c>
      <c r="F810" s="16">
        <v>0.37114806270000206</v>
      </c>
      <c r="G810" s="16">
        <f t="shared" si="10"/>
        <v>0.10604674670000069</v>
      </c>
      <c r="H810" s="17">
        <v>780.06999999999266</v>
      </c>
      <c r="I810" s="11">
        <v>88525.951399999351</v>
      </c>
      <c r="J810" s="11">
        <v>371148.06270000205</v>
      </c>
    </row>
    <row r="811" spans="1:10" hidden="1" outlineLevel="1">
      <c r="A811" s="12">
        <v>783.07999999999265</v>
      </c>
      <c r="B811" s="13">
        <v>8.8798661599999357E-2</v>
      </c>
      <c r="C811" s="13">
        <f t="shared" si="9"/>
        <v>2.9492954599999656E-2</v>
      </c>
      <c r="D811" s="14"/>
      <c r="E811" s="15">
        <v>780.07999999999265</v>
      </c>
      <c r="F811" s="16">
        <v>0.372128358800002</v>
      </c>
      <c r="G811" s="16">
        <f t="shared" si="10"/>
        <v>0.10702704280000064</v>
      </c>
      <c r="H811" s="17">
        <v>780.07999999999265</v>
      </c>
      <c r="I811" s="11">
        <v>88798.661599999352</v>
      </c>
      <c r="J811" s="11">
        <v>372128.35880000202</v>
      </c>
    </row>
    <row r="812" spans="1:10" hidden="1" outlineLevel="1">
      <c r="A812" s="12">
        <v>783.08999999999264</v>
      </c>
      <c r="B812" s="13">
        <v>8.9071371799999355E-2</v>
      </c>
      <c r="C812" s="13">
        <f t="shared" si="9"/>
        <v>2.9765664799999654E-2</v>
      </c>
      <c r="D812" s="14"/>
      <c r="E812" s="15">
        <v>780.08999999999264</v>
      </c>
      <c r="F812" s="16">
        <v>0.373108654900002</v>
      </c>
      <c r="G812" s="16">
        <f t="shared" si="10"/>
        <v>0.10800733890000064</v>
      </c>
      <c r="H812" s="17">
        <v>780.08999999999264</v>
      </c>
      <c r="I812" s="11">
        <v>89071.371799999353</v>
      </c>
      <c r="J812" s="11">
        <v>373108.654900002</v>
      </c>
    </row>
    <row r="813" spans="1:10" hidden="1" outlineLevel="1">
      <c r="A813" s="18">
        <v>783.09999999999263</v>
      </c>
      <c r="B813" s="13">
        <v>8.9344081999999353E-2</v>
      </c>
      <c r="C813" s="13">
        <f t="shared" ref="C813:C876" si="11">B813-$B$683</f>
        <v>3.0038374999999652E-2</v>
      </c>
      <c r="D813" s="14"/>
      <c r="E813" s="15">
        <v>780.09999999999263</v>
      </c>
      <c r="F813" s="16">
        <v>0.374088951000002</v>
      </c>
      <c r="G813" s="16">
        <f t="shared" ref="G813:G876" si="12">F813-$F$683</f>
        <v>0.10898763500000064</v>
      </c>
      <c r="H813" s="17">
        <v>780.09999999999263</v>
      </c>
      <c r="I813" s="11">
        <v>89344.081999999355</v>
      </c>
      <c r="J813" s="11">
        <v>374088.95100000198</v>
      </c>
    </row>
    <row r="814" spans="1:10" hidden="1" outlineLevel="1">
      <c r="A814" s="12">
        <v>783.10999999999262</v>
      </c>
      <c r="B814" s="13">
        <v>8.9616792199999351E-2</v>
      </c>
      <c r="C814" s="13">
        <f t="shared" si="11"/>
        <v>3.031108519999965E-2</v>
      </c>
      <c r="D814" s="14"/>
      <c r="E814" s="15">
        <v>780.10999999999262</v>
      </c>
      <c r="F814" s="16">
        <v>0.37506924710000195</v>
      </c>
      <c r="G814" s="16">
        <f t="shared" si="12"/>
        <v>0.10996793110000058</v>
      </c>
      <c r="H814" s="17">
        <v>780.10999999999262</v>
      </c>
      <c r="I814" s="11">
        <v>89616.792199999356</v>
      </c>
      <c r="J814" s="11">
        <v>375069.24710000196</v>
      </c>
    </row>
    <row r="815" spans="1:10" hidden="1" outlineLevel="1">
      <c r="A815" s="12">
        <v>783.11999999999261</v>
      </c>
      <c r="B815" s="13">
        <v>8.9889502399999363E-2</v>
      </c>
      <c r="C815" s="13">
        <f t="shared" si="11"/>
        <v>3.0583795399999662E-2</v>
      </c>
      <c r="D815" s="14"/>
      <c r="E815" s="15">
        <v>780.11999999999261</v>
      </c>
      <c r="F815" s="16">
        <v>0.37604954320000195</v>
      </c>
      <c r="G815" s="16">
        <f t="shared" si="12"/>
        <v>0.11094822720000058</v>
      </c>
      <c r="H815" s="17">
        <v>780.11999999999261</v>
      </c>
      <c r="I815" s="11">
        <v>89889.502399999357</v>
      </c>
      <c r="J815" s="11">
        <v>376049.54320000194</v>
      </c>
    </row>
    <row r="816" spans="1:10" hidden="1" outlineLevel="1">
      <c r="A816" s="12">
        <v>783.12999999999261</v>
      </c>
      <c r="B816" s="13">
        <v>9.0162212599999361E-2</v>
      </c>
      <c r="C816" s="13">
        <f t="shared" si="11"/>
        <v>3.085650559999966E-2</v>
      </c>
      <c r="D816" s="14"/>
      <c r="E816" s="15">
        <v>780.12999999999261</v>
      </c>
      <c r="F816" s="16">
        <v>0.37702983930000189</v>
      </c>
      <c r="G816" s="16">
        <f t="shared" si="12"/>
        <v>0.11192852330000053</v>
      </c>
      <c r="H816" s="17">
        <v>780.12999999999261</v>
      </c>
      <c r="I816" s="11">
        <v>90162.212599999359</v>
      </c>
      <c r="J816" s="11">
        <v>377029.83930000191</v>
      </c>
    </row>
    <row r="817" spans="1:10" hidden="1" outlineLevel="1">
      <c r="A817" s="12">
        <v>783.1399999999926</v>
      </c>
      <c r="B817" s="13">
        <v>9.0434922799999359E-2</v>
      </c>
      <c r="C817" s="13">
        <f t="shared" si="11"/>
        <v>3.1129215799999659E-2</v>
      </c>
      <c r="D817" s="14"/>
      <c r="E817" s="15">
        <v>780.1399999999926</v>
      </c>
      <c r="F817" s="16">
        <v>0.37801013540000189</v>
      </c>
      <c r="G817" s="16">
        <f t="shared" si="12"/>
        <v>0.11290881940000053</v>
      </c>
      <c r="H817" s="17">
        <v>780.1399999999926</v>
      </c>
      <c r="I817" s="11">
        <v>90434.92279999936</v>
      </c>
      <c r="J817" s="11">
        <v>378010.13540000189</v>
      </c>
    </row>
    <row r="818" spans="1:10" hidden="1" outlineLevel="1">
      <c r="A818" s="12">
        <v>783.14999999999259</v>
      </c>
      <c r="B818" s="13">
        <v>9.0707632999999357E-2</v>
      </c>
      <c r="C818" s="13">
        <f t="shared" si="11"/>
        <v>3.1401925999999657E-2</v>
      </c>
      <c r="D818" s="14"/>
      <c r="E818" s="15">
        <v>780.14999999999259</v>
      </c>
      <c r="F818" s="16">
        <v>0.37899043150000189</v>
      </c>
      <c r="G818" s="16">
        <f t="shared" si="12"/>
        <v>0.11388911550000053</v>
      </c>
      <c r="H818" s="17">
        <v>780.14999999999259</v>
      </c>
      <c r="I818" s="11">
        <v>90707.632999999361</v>
      </c>
      <c r="J818" s="11">
        <v>378990.43150000187</v>
      </c>
    </row>
    <row r="819" spans="1:10" hidden="1" outlineLevel="1">
      <c r="A819" s="12">
        <v>783.15999999999258</v>
      </c>
      <c r="B819" s="13">
        <v>9.0980343199999369E-2</v>
      </c>
      <c r="C819" s="13">
        <f t="shared" si="11"/>
        <v>3.1674636199999669E-2</v>
      </c>
      <c r="D819" s="14"/>
      <c r="E819" s="15">
        <v>780.15999999999258</v>
      </c>
      <c r="F819" s="16">
        <v>0.37997072760000183</v>
      </c>
      <c r="G819" s="16">
        <f t="shared" si="12"/>
        <v>0.11486941160000047</v>
      </c>
      <c r="H819" s="17">
        <v>780.15999999999258</v>
      </c>
      <c r="I819" s="11">
        <v>90980.343199999363</v>
      </c>
      <c r="J819" s="11">
        <v>379970.72760000185</v>
      </c>
    </row>
    <row r="820" spans="1:10" hidden="1" outlineLevel="1">
      <c r="A820" s="12">
        <v>783.16999999999257</v>
      </c>
      <c r="B820" s="13">
        <v>9.1253053399999368E-2</v>
      </c>
      <c r="C820" s="13">
        <f t="shared" si="11"/>
        <v>3.1947346399999667E-2</v>
      </c>
      <c r="D820" s="14"/>
      <c r="E820" s="15">
        <v>780.16999999999257</v>
      </c>
      <c r="F820" s="16">
        <v>0.38095102370000183</v>
      </c>
      <c r="G820" s="16">
        <f t="shared" si="12"/>
        <v>0.11584970770000047</v>
      </c>
      <c r="H820" s="17">
        <v>780.16999999999257</v>
      </c>
      <c r="I820" s="11">
        <v>91253.053399999364</v>
      </c>
      <c r="J820" s="11">
        <v>380951.02370000182</v>
      </c>
    </row>
    <row r="821" spans="1:10" hidden="1" outlineLevel="1">
      <c r="A821" s="12">
        <v>783.17999999999256</v>
      </c>
      <c r="B821" s="13">
        <v>9.1525763599999366E-2</v>
      </c>
      <c r="C821" s="13">
        <f t="shared" si="11"/>
        <v>3.2220056599999665E-2</v>
      </c>
      <c r="D821" s="14"/>
      <c r="E821" s="15">
        <v>780.17999999999256</v>
      </c>
      <c r="F821" s="16">
        <v>0.38193131980000178</v>
      </c>
      <c r="G821" s="16">
        <f t="shared" si="12"/>
        <v>0.11683000380000041</v>
      </c>
      <c r="H821" s="17">
        <v>780.17999999999256</v>
      </c>
      <c r="I821" s="11">
        <v>91525.763599999365</v>
      </c>
      <c r="J821" s="11">
        <v>381931.3198000018</v>
      </c>
    </row>
    <row r="822" spans="1:10" hidden="1" outlineLevel="1">
      <c r="A822" s="12">
        <v>783.18999999999255</v>
      </c>
      <c r="B822" s="13">
        <v>9.1798473799999364E-2</v>
      </c>
      <c r="C822" s="13">
        <f t="shared" si="11"/>
        <v>3.2492766799999663E-2</v>
      </c>
      <c r="D822" s="14"/>
      <c r="E822" s="15">
        <v>780.18999999999255</v>
      </c>
      <c r="F822" s="16">
        <v>0.38291161590000178</v>
      </c>
      <c r="G822" s="16">
        <f t="shared" si="12"/>
        <v>0.11781029990000041</v>
      </c>
      <c r="H822" s="17">
        <v>780.18999999999255</v>
      </c>
      <c r="I822" s="11">
        <v>91798.473799999367</v>
      </c>
      <c r="J822" s="11">
        <v>382911.61590000178</v>
      </c>
    </row>
    <row r="823" spans="1:10" hidden="1" outlineLevel="1">
      <c r="A823" s="18">
        <v>783.19999999999254</v>
      </c>
      <c r="B823" s="13">
        <v>9.2071183999999362E-2</v>
      </c>
      <c r="C823" s="13">
        <f t="shared" si="11"/>
        <v>3.2765476999999661E-2</v>
      </c>
      <c r="D823" s="14"/>
      <c r="E823" s="15">
        <v>780.19999999999254</v>
      </c>
      <c r="F823" s="16">
        <v>0.38389191200000178</v>
      </c>
      <c r="G823" s="16">
        <f t="shared" si="12"/>
        <v>0.11879059600000041</v>
      </c>
      <c r="H823" s="17">
        <v>780.19999999999254</v>
      </c>
      <c r="I823" s="11">
        <v>92071.183999999368</v>
      </c>
      <c r="J823" s="11">
        <v>383891.91200000176</v>
      </c>
    </row>
    <row r="824" spans="1:10" hidden="1" outlineLevel="1">
      <c r="A824" s="12">
        <v>783.20999999999253</v>
      </c>
      <c r="B824" s="13">
        <v>9.2343894199999374E-2</v>
      </c>
      <c r="C824" s="13">
        <f t="shared" si="11"/>
        <v>3.3038187199999673E-2</v>
      </c>
      <c r="D824" s="14"/>
      <c r="E824" s="15">
        <v>780.20999999999253</v>
      </c>
      <c r="F824" s="16">
        <v>0.38487220810000172</v>
      </c>
      <c r="G824" s="16">
        <f t="shared" si="12"/>
        <v>0.11977089210000036</v>
      </c>
      <c r="H824" s="17">
        <v>780.20999999999253</v>
      </c>
      <c r="I824" s="11">
        <v>92343.894199999369</v>
      </c>
      <c r="J824" s="11">
        <v>384872.20810000174</v>
      </c>
    </row>
    <row r="825" spans="1:10" hidden="1" outlineLevel="1">
      <c r="A825" s="12">
        <v>783.21999999999252</v>
      </c>
      <c r="B825" s="13">
        <v>9.2616604399999372E-2</v>
      </c>
      <c r="C825" s="13">
        <f t="shared" si="11"/>
        <v>3.3310897399999671E-2</v>
      </c>
      <c r="D825" s="14"/>
      <c r="E825" s="15">
        <v>780.21999999999252</v>
      </c>
      <c r="F825" s="16">
        <v>0.38585250420000172</v>
      </c>
      <c r="G825" s="16">
        <f t="shared" si="12"/>
        <v>0.12075118820000036</v>
      </c>
      <c r="H825" s="17">
        <v>780.21999999999252</v>
      </c>
      <c r="I825" s="11">
        <v>92616.604399999371</v>
      </c>
      <c r="J825" s="11">
        <v>385852.50420000171</v>
      </c>
    </row>
    <row r="826" spans="1:10" hidden="1" outlineLevel="1">
      <c r="A826" s="12">
        <v>783.22999999999251</v>
      </c>
      <c r="B826" s="13">
        <v>9.288931459999937E-2</v>
      </c>
      <c r="C826" s="13">
        <f t="shared" si="11"/>
        <v>3.3583607599999669E-2</v>
      </c>
      <c r="D826" s="14"/>
      <c r="E826" s="15">
        <v>780.22999999999251</v>
      </c>
      <c r="F826" s="16">
        <v>0.38683280030000167</v>
      </c>
      <c r="G826" s="16">
        <f t="shared" si="12"/>
        <v>0.1217314843000003</v>
      </c>
      <c r="H826" s="17">
        <v>780.22999999999251</v>
      </c>
      <c r="I826" s="11">
        <v>92889.314599999372</v>
      </c>
      <c r="J826" s="11">
        <v>386832.80030000169</v>
      </c>
    </row>
    <row r="827" spans="1:10" hidden="1" outlineLevel="1">
      <c r="A827" s="12">
        <v>783.23999999999251</v>
      </c>
      <c r="B827" s="13">
        <v>9.3162024799999368E-2</v>
      </c>
      <c r="C827" s="13">
        <f t="shared" si="11"/>
        <v>3.3856317799999668E-2</v>
      </c>
      <c r="D827" s="14"/>
      <c r="E827" s="15">
        <v>780.23999999999251</v>
      </c>
      <c r="F827" s="16">
        <v>0.38781309640000167</v>
      </c>
      <c r="G827" s="16">
        <f t="shared" si="12"/>
        <v>0.1227117804000003</v>
      </c>
      <c r="H827" s="17">
        <v>780.23999999999251</v>
      </c>
      <c r="I827" s="11">
        <v>93162.024799999373</v>
      </c>
      <c r="J827" s="11">
        <v>387813.09640000167</v>
      </c>
    </row>
    <row r="828" spans="1:10" hidden="1" outlineLevel="1">
      <c r="A828" s="12">
        <v>783.2499999999925</v>
      </c>
      <c r="B828" s="13">
        <v>9.343473499999938E-2</v>
      </c>
      <c r="C828" s="13">
        <f t="shared" si="11"/>
        <v>3.412902799999968E-2</v>
      </c>
      <c r="D828" s="14"/>
      <c r="E828" s="15">
        <v>780.2499999999925</v>
      </c>
      <c r="F828" s="16">
        <v>0.38879339250000167</v>
      </c>
      <c r="G828" s="16">
        <f t="shared" si="12"/>
        <v>0.1236920765000003</v>
      </c>
      <c r="H828" s="17">
        <v>780.2499999999925</v>
      </c>
      <c r="I828" s="11">
        <v>93434.734999999375</v>
      </c>
      <c r="J828" s="11">
        <v>388793.39250000165</v>
      </c>
    </row>
    <row r="829" spans="1:10" hidden="1" outlineLevel="1">
      <c r="A829" s="12">
        <v>783.25999999999249</v>
      </c>
      <c r="B829" s="13">
        <v>9.3707445199999378E-2</v>
      </c>
      <c r="C829" s="13">
        <f t="shared" si="11"/>
        <v>3.4401738199999678E-2</v>
      </c>
      <c r="D829" s="14"/>
      <c r="E829" s="15">
        <v>780.25999999999249</v>
      </c>
      <c r="F829" s="16">
        <v>0.38977368860000161</v>
      </c>
      <c r="G829" s="16">
        <f t="shared" si="12"/>
        <v>0.12467237260000025</v>
      </c>
      <c r="H829" s="17">
        <v>780.25999999999249</v>
      </c>
      <c r="I829" s="11">
        <v>93707.445199999376</v>
      </c>
      <c r="J829" s="11">
        <v>389773.68860000162</v>
      </c>
    </row>
    <row r="830" spans="1:10" hidden="1" outlineLevel="1">
      <c r="A830" s="12">
        <v>783.26999999999248</v>
      </c>
      <c r="B830" s="13">
        <v>9.3980155399999377E-2</v>
      </c>
      <c r="C830" s="13">
        <f t="shared" si="11"/>
        <v>3.4674448399999676E-2</v>
      </c>
      <c r="D830" s="14"/>
      <c r="E830" s="15">
        <v>780.26999999999248</v>
      </c>
      <c r="F830" s="16">
        <v>0.39075398470000161</v>
      </c>
      <c r="G830" s="16">
        <f t="shared" si="12"/>
        <v>0.12565266870000025</v>
      </c>
      <c r="H830" s="17">
        <v>780.26999999999248</v>
      </c>
      <c r="I830" s="11">
        <v>93980.155399999378</v>
      </c>
      <c r="J830" s="11">
        <v>390753.9847000016</v>
      </c>
    </row>
    <row r="831" spans="1:10" hidden="1" outlineLevel="1">
      <c r="A831" s="12">
        <v>783.27999999999247</v>
      </c>
      <c r="B831" s="13">
        <v>9.4252865599999375E-2</v>
      </c>
      <c r="C831" s="13">
        <f t="shared" si="11"/>
        <v>3.4947158599999674E-2</v>
      </c>
      <c r="D831" s="14"/>
      <c r="E831" s="15">
        <v>780.27999999999247</v>
      </c>
      <c r="F831" s="16">
        <v>0.39173428080000156</v>
      </c>
      <c r="G831" s="16">
        <f t="shared" si="12"/>
        <v>0.12663296480000019</v>
      </c>
      <c r="H831" s="17">
        <v>780.27999999999247</v>
      </c>
      <c r="I831" s="11">
        <v>94252.865599999379</v>
      </c>
      <c r="J831" s="11">
        <v>391734.28080000158</v>
      </c>
    </row>
    <row r="832" spans="1:10" hidden="1" outlineLevel="1">
      <c r="A832" s="12">
        <v>783.28999999999246</v>
      </c>
      <c r="B832" s="13">
        <v>9.4525575799999387E-2</v>
      </c>
      <c r="C832" s="13">
        <f t="shared" si="11"/>
        <v>3.5219868799999686E-2</v>
      </c>
      <c r="D832" s="14"/>
      <c r="E832" s="15">
        <v>780.28999999999246</v>
      </c>
      <c r="F832" s="16">
        <v>0.39271457690000156</v>
      </c>
      <c r="G832" s="16">
        <f t="shared" si="12"/>
        <v>0.12761326090000019</v>
      </c>
      <c r="H832" s="17">
        <v>780.28999999999246</v>
      </c>
      <c r="I832" s="11">
        <v>94525.57579999938</v>
      </c>
      <c r="J832" s="11">
        <v>392714.57690000156</v>
      </c>
    </row>
    <row r="833" spans="1:10" hidden="1" outlineLevel="1">
      <c r="A833" s="18">
        <v>783.29999999999245</v>
      </c>
      <c r="B833" s="13">
        <v>9.4798285999999385E-2</v>
      </c>
      <c r="C833" s="13">
        <f t="shared" si="11"/>
        <v>3.5492578999999684E-2</v>
      </c>
      <c r="D833" s="14"/>
      <c r="E833" s="15">
        <v>780.29999999999245</v>
      </c>
      <c r="F833" s="16">
        <v>0.39369487300000156</v>
      </c>
      <c r="G833" s="16">
        <f t="shared" si="12"/>
        <v>0.12859355700000019</v>
      </c>
      <c r="H833" s="17">
        <v>780.29999999999245</v>
      </c>
      <c r="I833" s="11">
        <v>94798.285999999382</v>
      </c>
      <c r="J833" s="11">
        <v>393694.87300000153</v>
      </c>
    </row>
    <row r="834" spans="1:10" hidden="1" outlineLevel="1">
      <c r="A834" s="12">
        <v>783.30999999999244</v>
      </c>
      <c r="B834" s="13">
        <v>9.5070996199999383E-2</v>
      </c>
      <c r="C834" s="13">
        <f t="shared" si="11"/>
        <v>3.5765289199999682E-2</v>
      </c>
      <c r="D834" s="14"/>
      <c r="E834" s="15">
        <v>780.30999999999244</v>
      </c>
      <c r="F834" s="16">
        <v>0.3946751691000015</v>
      </c>
      <c r="G834" s="16">
        <f t="shared" si="12"/>
        <v>0.12957385310000014</v>
      </c>
      <c r="H834" s="17">
        <v>780.30999999999244</v>
      </c>
      <c r="I834" s="11">
        <v>95070.996199999383</v>
      </c>
      <c r="J834" s="11">
        <v>394675.16910000151</v>
      </c>
    </row>
    <row r="835" spans="1:10" hidden="1" outlineLevel="1">
      <c r="A835" s="12">
        <v>783.31999999999243</v>
      </c>
      <c r="B835" s="13">
        <v>9.5343706399999381E-2</v>
      </c>
      <c r="C835" s="13">
        <f t="shared" si="11"/>
        <v>3.603799939999968E-2</v>
      </c>
      <c r="D835" s="14"/>
      <c r="E835" s="15">
        <v>780.31999999999243</v>
      </c>
      <c r="F835" s="16">
        <v>0.3956554652000015</v>
      </c>
      <c r="G835" s="16">
        <f t="shared" si="12"/>
        <v>0.13055414920000014</v>
      </c>
      <c r="H835" s="17">
        <v>780.31999999999243</v>
      </c>
      <c r="I835" s="11">
        <v>95343.706399999384</v>
      </c>
      <c r="J835" s="11">
        <v>395655.46520000149</v>
      </c>
    </row>
    <row r="836" spans="1:10" hidden="1" outlineLevel="1">
      <c r="A836" s="12">
        <v>783.32999999999242</v>
      </c>
      <c r="B836" s="13">
        <v>9.5616416599999379E-2</v>
      </c>
      <c r="C836" s="13">
        <f t="shared" si="11"/>
        <v>3.6310709599999678E-2</v>
      </c>
      <c r="D836" s="14"/>
      <c r="E836" s="15">
        <v>780.32999999999242</v>
      </c>
      <c r="F836" s="16">
        <v>0.39663576130000144</v>
      </c>
      <c r="G836" s="16">
        <f t="shared" si="12"/>
        <v>0.13153444530000008</v>
      </c>
      <c r="H836" s="17">
        <v>780.32999999999242</v>
      </c>
      <c r="I836" s="11">
        <v>95616.416599999386</v>
      </c>
      <c r="J836" s="11">
        <v>396635.76130000147</v>
      </c>
    </row>
    <row r="837" spans="1:10" hidden="1" outlineLevel="1">
      <c r="A837" s="12">
        <v>783.33999999999241</v>
      </c>
      <c r="B837" s="13">
        <v>9.5889126799999391E-2</v>
      </c>
      <c r="C837" s="13">
        <f t="shared" si="11"/>
        <v>3.658341979999969E-2</v>
      </c>
      <c r="D837" s="14"/>
      <c r="E837" s="15">
        <v>780.33999999999241</v>
      </c>
      <c r="F837" s="16">
        <v>0.39761605740000144</v>
      </c>
      <c r="G837" s="16">
        <f t="shared" si="12"/>
        <v>0.13251474140000008</v>
      </c>
      <c r="H837" s="17">
        <v>780.33999999999241</v>
      </c>
      <c r="I837" s="11">
        <v>95889.126799999387</v>
      </c>
      <c r="J837" s="11">
        <v>397616.05740000145</v>
      </c>
    </row>
    <row r="838" spans="1:10" hidden="1" outlineLevel="1">
      <c r="A838" s="12">
        <v>783.34999999999241</v>
      </c>
      <c r="B838" s="13">
        <v>9.6161836999999389E-2</v>
      </c>
      <c r="C838" s="13">
        <f t="shared" si="11"/>
        <v>3.6856129999999689E-2</v>
      </c>
      <c r="D838" s="14"/>
      <c r="E838" s="15">
        <v>780.34999999999241</v>
      </c>
      <c r="F838" s="16">
        <v>0.39859635350000144</v>
      </c>
      <c r="G838" s="16">
        <f t="shared" si="12"/>
        <v>0.13349503750000008</v>
      </c>
      <c r="H838" s="17">
        <v>780.34999999999241</v>
      </c>
      <c r="I838" s="11">
        <v>96161.836999999388</v>
      </c>
      <c r="J838" s="11">
        <v>398596.35350000142</v>
      </c>
    </row>
    <row r="839" spans="1:10" hidden="1" outlineLevel="1">
      <c r="A839" s="12">
        <v>783.3599999999924</v>
      </c>
      <c r="B839" s="13">
        <v>9.6434547199999388E-2</v>
      </c>
      <c r="C839" s="13">
        <f t="shared" si="11"/>
        <v>3.7128840199999687E-2</v>
      </c>
      <c r="D839" s="14"/>
      <c r="E839" s="15">
        <v>780.3599999999924</v>
      </c>
      <c r="F839" s="16">
        <v>0.39957664960000139</v>
      </c>
      <c r="G839" s="16">
        <f t="shared" si="12"/>
        <v>0.13447533360000002</v>
      </c>
      <c r="H839" s="17">
        <v>780.3599999999924</v>
      </c>
      <c r="I839" s="11">
        <v>96434.54719999939</v>
      </c>
      <c r="J839" s="11">
        <v>399576.6496000014</v>
      </c>
    </row>
    <row r="840" spans="1:10" hidden="1" outlineLevel="1">
      <c r="A840" s="12">
        <v>783.36999999999239</v>
      </c>
      <c r="B840" s="13">
        <v>9.6707257399999386E-2</v>
      </c>
      <c r="C840" s="13">
        <f t="shared" si="11"/>
        <v>3.7401550399999685E-2</v>
      </c>
      <c r="D840" s="14"/>
      <c r="E840" s="15">
        <v>780.36999999999239</v>
      </c>
      <c r="F840" s="16">
        <v>0.40055694570000139</v>
      </c>
      <c r="G840" s="16">
        <f t="shared" si="12"/>
        <v>0.13545562970000002</v>
      </c>
      <c r="H840" s="17">
        <v>780.36999999999239</v>
      </c>
      <c r="I840" s="11">
        <v>96707.257399999391</v>
      </c>
      <c r="J840" s="11">
        <v>400556.94570000138</v>
      </c>
    </row>
    <row r="841" spans="1:10" hidden="1" outlineLevel="1">
      <c r="A841" s="12">
        <v>783.37999999999238</v>
      </c>
      <c r="B841" s="13">
        <v>9.6979967599999398E-2</v>
      </c>
      <c r="C841" s="13">
        <f t="shared" si="11"/>
        <v>3.7674260599999697E-2</v>
      </c>
      <c r="D841" s="14"/>
      <c r="E841" s="15">
        <v>780.37999999999238</v>
      </c>
      <c r="F841" s="16">
        <v>0.40153724180000133</v>
      </c>
      <c r="G841" s="16">
        <f t="shared" si="12"/>
        <v>0.13643592579999997</v>
      </c>
      <c r="H841" s="17">
        <v>780.37999999999238</v>
      </c>
      <c r="I841" s="11">
        <v>96979.967599999392</v>
      </c>
      <c r="J841" s="11">
        <v>401537.24180000136</v>
      </c>
    </row>
    <row r="842" spans="1:10" hidden="1" outlineLevel="1">
      <c r="A842" s="12">
        <v>783.38999999999237</v>
      </c>
      <c r="B842" s="13">
        <v>9.7252677799999396E-2</v>
      </c>
      <c r="C842" s="13">
        <f t="shared" si="11"/>
        <v>3.7946970799999695E-2</v>
      </c>
      <c r="D842" s="14"/>
      <c r="E842" s="15">
        <v>780.38999999999237</v>
      </c>
      <c r="F842" s="16">
        <v>0.40251753790000133</v>
      </c>
      <c r="G842" s="16">
        <f t="shared" si="12"/>
        <v>0.13741622189999997</v>
      </c>
      <c r="H842" s="17">
        <v>780.38999999999237</v>
      </c>
      <c r="I842" s="11">
        <v>97252.677799999394</v>
      </c>
      <c r="J842" s="11">
        <v>402517.53790000133</v>
      </c>
    </row>
    <row r="843" spans="1:10" hidden="1" outlineLevel="1">
      <c r="A843" s="18">
        <v>783.39999999999236</v>
      </c>
      <c r="B843" s="13">
        <v>9.7525387999999394E-2</v>
      </c>
      <c r="C843" s="13">
        <f t="shared" si="11"/>
        <v>3.8219680999999693E-2</v>
      </c>
      <c r="D843" s="14"/>
      <c r="E843" s="15">
        <v>780.39999999999236</v>
      </c>
      <c r="F843" s="16">
        <v>0.40349783400000133</v>
      </c>
      <c r="G843" s="16">
        <f t="shared" si="12"/>
        <v>0.13839651799999997</v>
      </c>
      <c r="H843" s="17">
        <v>780.39999999999236</v>
      </c>
      <c r="I843" s="11">
        <v>97525.387999999395</v>
      </c>
      <c r="J843" s="11">
        <v>403497.83400000131</v>
      </c>
    </row>
    <row r="844" spans="1:10" hidden="1" outlineLevel="1">
      <c r="A844" s="12">
        <v>783.40999999999235</v>
      </c>
      <c r="B844" s="13">
        <v>9.7798098199999392E-2</v>
      </c>
      <c r="C844" s="13">
        <f t="shared" si="11"/>
        <v>3.8492391199999691E-2</v>
      </c>
      <c r="D844" s="14"/>
      <c r="E844" s="15">
        <v>780.40999999999235</v>
      </c>
      <c r="F844" s="16">
        <v>0.40447813010000128</v>
      </c>
      <c r="G844" s="16">
        <f t="shared" si="12"/>
        <v>0.13937681409999991</v>
      </c>
      <c r="H844" s="17">
        <v>780.40999999999235</v>
      </c>
      <c r="I844" s="11">
        <v>97798.098199999396</v>
      </c>
      <c r="J844" s="11">
        <v>404478.13010000129</v>
      </c>
    </row>
    <row r="845" spans="1:10" hidden="1" outlineLevel="1">
      <c r="A845" s="12">
        <v>783.41999999999234</v>
      </c>
      <c r="B845" s="13">
        <v>9.8070808399999404E-2</v>
      </c>
      <c r="C845" s="13">
        <f t="shared" si="11"/>
        <v>3.8765101399999703E-2</v>
      </c>
      <c r="D845" s="14"/>
      <c r="E845" s="15">
        <v>780.41999999999234</v>
      </c>
      <c r="F845" s="16">
        <v>0.40545842620000128</v>
      </c>
      <c r="G845" s="16">
        <f t="shared" si="12"/>
        <v>0.14035711019999991</v>
      </c>
      <c r="H845" s="17">
        <v>780.41999999999234</v>
      </c>
      <c r="I845" s="11">
        <v>98070.808399999398</v>
      </c>
      <c r="J845" s="11">
        <v>405458.42620000127</v>
      </c>
    </row>
    <row r="846" spans="1:10" hidden="1" outlineLevel="1">
      <c r="A846" s="12">
        <v>783.42999999999233</v>
      </c>
      <c r="B846" s="13">
        <v>9.8343518599999402E-2</v>
      </c>
      <c r="C846" s="13">
        <f t="shared" si="11"/>
        <v>3.9037811599999701E-2</v>
      </c>
      <c r="D846" s="14"/>
      <c r="E846" s="15">
        <v>780.42999999999233</v>
      </c>
      <c r="F846" s="16">
        <v>0.40643872230000122</v>
      </c>
      <c r="G846" s="16">
        <f t="shared" si="12"/>
        <v>0.14133740629999986</v>
      </c>
      <c r="H846" s="17">
        <v>780.42999999999233</v>
      </c>
      <c r="I846" s="11">
        <v>98343.518599999399</v>
      </c>
      <c r="J846" s="11">
        <v>406438.72230000125</v>
      </c>
    </row>
    <row r="847" spans="1:10" hidden="1" outlineLevel="1">
      <c r="A847" s="12">
        <v>783.43999999999232</v>
      </c>
      <c r="B847" s="13">
        <v>9.86162287999994E-2</v>
      </c>
      <c r="C847" s="13">
        <f t="shared" si="11"/>
        <v>3.9310521799999699E-2</v>
      </c>
      <c r="D847" s="14"/>
      <c r="E847" s="15">
        <v>780.43999999999232</v>
      </c>
      <c r="F847" s="16">
        <v>0.40741901840000122</v>
      </c>
      <c r="G847" s="16">
        <f t="shared" si="12"/>
        <v>0.14231770239999986</v>
      </c>
      <c r="H847" s="17">
        <v>780.43999999999232</v>
      </c>
      <c r="I847" s="11">
        <v>98616.228799999401</v>
      </c>
      <c r="J847" s="11">
        <v>407419.01840000122</v>
      </c>
    </row>
    <row r="848" spans="1:10" hidden="1" outlineLevel="1">
      <c r="A848" s="12">
        <v>783.44999999999231</v>
      </c>
      <c r="B848" s="13">
        <v>9.8888938999999398E-2</v>
      </c>
      <c r="C848" s="13">
        <f t="shared" si="11"/>
        <v>3.9583231999999698E-2</v>
      </c>
      <c r="D848" s="14"/>
      <c r="E848" s="15">
        <v>780.44999999999231</v>
      </c>
      <c r="F848" s="16">
        <v>0.40839931450000122</v>
      </c>
      <c r="G848" s="16">
        <f t="shared" si="12"/>
        <v>0.14329799849999986</v>
      </c>
      <c r="H848" s="17">
        <v>780.44999999999231</v>
      </c>
      <c r="I848" s="11">
        <v>98888.938999999402</v>
      </c>
      <c r="J848" s="11">
        <v>408399.3145000012</v>
      </c>
    </row>
    <row r="849" spans="1:10" hidden="1" outlineLevel="1">
      <c r="A849" s="12">
        <v>783.45999999999231</v>
      </c>
      <c r="B849" s="13">
        <v>9.9161649199999397E-2</v>
      </c>
      <c r="C849" s="13">
        <f t="shared" si="11"/>
        <v>3.9855942199999696E-2</v>
      </c>
      <c r="D849" s="14"/>
      <c r="E849" s="15">
        <v>780.45999999999231</v>
      </c>
      <c r="F849" s="16">
        <v>0.40937961060000116</v>
      </c>
      <c r="G849" s="16">
        <f t="shared" si="12"/>
        <v>0.1442782945999998</v>
      </c>
      <c r="H849" s="17">
        <v>780.45999999999231</v>
      </c>
      <c r="I849" s="11">
        <v>99161.649199999403</v>
      </c>
      <c r="J849" s="11">
        <v>409379.61060000118</v>
      </c>
    </row>
    <row r="850" spans="1:10" hidden="1" outlineLevel="1">
      <c r="A850" s="12">
        <v>783.4699999999923</v>
      </c>
      <c r="B850" s="13">
        <v>9.9434359399999409E-2</v>
      </c>
      <c r="C850" s="13">
        <f t="shared" si="11"/>
        <v>4.0128652399999708E-2</v>
      </c>
      <c r="D850" s="14"/>
      <c r="E850" s="15">
        <v>780.4699999999923</v>
      </c>
      <c r="F850" s="16">
        <v>0.41035990670000116</v>
      </c>
      <c r="G850" s="16">
        <f t="shared" si="12"/>
        <v>0.1452585906999998</v>
      </c>
      <c r="H850" s="17">
        <v>780.4699999999923</v>
      </c>
      <c r="I850" s="11">
        <v>99434.359399999405</v>
      </c>
      <c r="J850" s="11">
        <v>410359.90670000116</v>
      </c>
    </row>
    <row r="851" spans="1:10" hidden="1" outlineLevel="1">
      <c r="A851" s="12">
        <v>783.47999999999229</v>
      </c>
      <c r="B851" s="13">
        <v>9.9707069599999407E-2</v>
      </c>
      <c r="C851" s="13">
        <f t="shared" si="11"/>
        <v>4.0401362599999706E-2</v>
      </c>
      <c r="D851" s="14"/>
      <c r="E851" s="15">
        <v>780.47999999999229</v>
      </c>
      <c r="F851" s="16">
        <v>0.41134020280000111</v>
      </c>
      <c r="G851" s="16">
        <f t="shared" si="12"/>
        <v>0.14623888679999975</v>
      </c>
      <c r="H851" s="17">
        <v>780.47999999999229</v>
      </c>
      <c r="I851" s="11">
        <v>99707.069599999406</v>
      </c>
      <c r="J851" s="11">
        <v>411340.20280000113</v>
      </c>
    </row>
    <row r="852" spans="1:10" hidden="1" outlineLevel="1">
      <c r="A852" s="12">
        <v>783.48999999999228</v>
      </c>
      <c r="B852" s="13">
        <v>9.9979779799999405E-2</v>
      </c>
      <c r="C852" s="13">
        <f t="shared" si="11"/>
        <v>4.0674072799999704E-2</v>
      </c>
      <c r="D852" s="14"/>
      <c r="E852" s="15">
        <v>780.48999999999228</v>
      </c>
      <c r="F852" s="16">
        <v>0.41232049890000111</v>
      </c>
      <c r="G852" s="16">
        <f t="shared" si="12"/>
        <v>0.14721918289999975</v>
      </c>
      <c r="H852" s="17">
        <v>780.48999999999228</v>
      </c>
      <c r="I852" s="11">
        <v>99979.779799999407</v>
      </c>
      <c r="J852" s="11">
        <v>412320.49890000111</v>
      </c>
    </row>
    <row r="853" spans="1:10" hidden="1" outlineLevel="1">
      <c r="A853" s="18">
        <v>783.49999999999227</v>
      </c>
      <c r="B853" s="13">
        <v>0.1002524899999994</v>
      </c>
      <c r="C853" s="13">
        <f t="shared" si="11"/>
        <v>4.0946782999999702E-2</v>
      </c>
      <c r="D853" s="14"/>
      <c r="E853" s="15">
        <v>780.49999999999227</v>
      </c>
      <c r="F853" s="16">
        <v>0.41330079500000111</v>
      </c>
      <c r="G853" s="16">
        <f t="shared" si="12"/>
        <v>0.14819947899999975</v>
      </c>
      <c r="H853" s="17">
        <v>780.49999999999227</v>
      </c>
      <c r="I853" s="11">
        <v>100252.48999999941</v>
      </c>
      <c r="J853" s="11">
        <v>413300.79500000109</v>
      </c>
    </row>
    <row r="854" spans="1:10" hidden="1" outlineLevel="1">
      <c r="A854" s="12">
        <v>783.50999999999226</v>
      </c>
      <c r="B854" s="13">
        <v>0.10052520019999941</v>
      </c>
      <c r="C854" s="13">
        <f t="shared" si="11"/>
        <v>4.1219493199999714E-2</v>
      </c>
      <c r="D854" s="14"/>
      <c r="E854" s="15">
        <v>780.50999999999226</v>
      </c>
      <c r="F854" s="16">
        <v>0.41428109110000105</v>
      </c>
      <c r="G854" s="16">
        <f t="shared" si="12"/>
        <v>0.14917977509999969</v>
      </c>
      <c r="H854" s="17">
        <v>780.50999999999226</v>
      </c>
      <c r="I854" s="11">
        <v>100525.20019999941</v>
      </c>
      <c r="J854" s="11">
        <v>414281.09110000107</v>
      </c>
    </row>
    <row r="855" spans="1:10" hidden="1" outlineLevel="1">
      <c r="A855" s="12">
        <v>783.51999999999225</v>
      </c>
      <c r="B855" s="13">
        <v>0.10079791039999941</v>
      </c>
      <c r="C855" s="13">
        <f t="shared" si="11"/>
        <v>4.1492203399999712E-2</v>
      </c>
      <c r="D855" s="14"/>
      <c r="E855" s="15">
        <v>780.51999999999225</v>
      </c>
      <c r="F855" s="16">
        <v>0.41526138720000105</v>
      </c>
      <c r="G855" s="16">
        <f t="shared" si="12"/>
        <v>0.15016007119999969</v>
      </c>
      <c r="H855" s="17">
        <v>780.51999999999225</v>
      </c>
      <c r="I855" s="11">
        <v>100797.91039999941</v>
      </c>
      <c r="J855" s="11">
        <v>415261.38720000105</v>
      </c>
    </row>
    <row r="856" spans="1:10" hidden="1" outlineLevel="1">
      <c r="A856" s="12">
        <v>783.52999999999224</v>
      </c>
      <c r="B856" s="13">
        <v>0.10107062059999941</v>
      </c>
      <c r="C856" s="13">
        <f t="shared" si="11"/>
        <v>4.176491359999971E-2</v>
      </c>
      <c r="D856" s="14"/>
      <c r="E856" s="15">
        <v>780.52999999999224</v>
      </c>
      <c r="F856" s="16">
        <v>0.416241683300001</v>
      </c>
      <c r="G856" s="16">
        <f t="shared" si="12"/>
        <v>0.15114036729999963</v>
      </c>
      <c r="H856" s="17">
        <v>780.52999999999224</v>
      </c>
      <c r="I856" s="11">
        <v>101070.62059999941</v>
      </c>
      <c r="J856" s="11">
        <v>416241.68330000102</v>
      </c>
    </row>
    <row r="857" spans="1:10" hidden="1" outlineLevel="1">
      <c r="A857" s="12">
        <v>783.53999999999223</v>
      </c>
      <c r="B857" s="13">
        <v>0.10134333079999941</v>
      </c>
      <c r="C857" s="13">
        <f t="shared" si="11"/>
        <v>4.2037623799999708E-2</v>
      </c>
      <c r="D857" s="14"/>
      <c r="E857" s="15">
        <v>780.53999999999223</v>
      </c>
      <c r="F857" s="16">
        <v>0.417221979400001</v>
      </c>
      <c r="G857" s="16">
        <f t="shared" si="12"/>
        <v>0.15212066339999963</v>
      </c>
      <c r="H857" s="17">
        <v>780.53999999999223</v>
      </c>
      <c r="I857" s="11">
        <v>101343.33079999941</v>
      </c>
      <c r="J857" s="11">
        <v>417221.979400001</v>
      </c>
    </row>
    <row r="858" spans="1:10" hidden="1" outlineLevel="1">
      <c r="A858" s="12">
        <v>783.54999999999222</v>
      </c>
      <c r="B858" s="13">
        <v>0.10161604099999942</v>
      </c>
      <c r="C858" s="13">
        <f t="shared" si="11"/>
        <v>4.2310333999999721E-2</v>
      </c>
      <c r="D858" s="14"/>
      <c r="E858" s="15">
        <v>780.54999999999222</v>
      </c>
      <c r="F858" s="16">
        <v>0.418202275500001</v>
      </c>
      <c r="G858" s="16">
        <f t="shared" si="12"/>
        <v>0.15310095949999963</v>
      </c>
      <c r="H858" s="17">
        <v>780.54999999999222</v>
      </c>
      <c r="I858" s="11">
        <v>101616.04099999942</v>
      </c>
      <c r="J858" s="11">
        <v>418202.27550000098</v>
      </c>
    </row>
    <row r="859" spans="1:10" hidden="1" outlineLevel="1">
      <c r="A859" s="12">
        <v>783.55999999999221</v>
      </c>
      <c r="B859" s="13">
        <v>0.10188875119999942</v>
      </c>
      <c r="C859" s="13">
        <f t="shared" si="11"/>
        <v>4.2583044199999719E-2</v>
      </c>
      <c r="D859" s="14"/>
      <c r="E859" s="15">
        <v>780.55999999999221</v>
      </c>
      <c r="F859" s="16">
        <v>0.41918257160000094</v>
      </c>
      <c r="G859" s="16">
        <f t="shared" si="12"/>
        <v>0.15408125559999958</v>
      </c>
      <c r="H859" s="17">
        <v>780.55999999999221</v>
      </c>
      <c r="I859" s="11">
        <v>101888.75119999942</v>
      </c>
      <c r="J859" s="11">
        <v>419182.57160000096</v>
      </c>
    </row>
    <row r="860" spans="1:10" hidden="1" outlineLevel="1">
      <c r="A860" s="12">
        <v>783.56999999999221</v>
      </c>
      <c r="B860" s="13">
        <v>0.10216146139999942</v>
      </c>
      <c r="C860" s="13">
        <f t="shared" si="11"/>
        <v>4.2855754399999717E-2</v>
      </c>
      <c r="D860" s="14"/>
      <c r="E860" s="15">
        <v>780.56999999999221</v>
      </c>
      <c r="F860" s="16">
        <v>0.42016286770000094</v>
      </c>
      <c r="G860" s="16">
        <f t="shared" si="12"/>
        <v>0.15506155169999958</v>
      </c>
      <c r="H860" s="17">
        <v>780.56999999999221</v>
      </c>
      <c r="I860" s="11">
        <v>102161.46139999942</v>
      </c>
      <c r="J860" s="11">
        <v>420162.86770000093</v>
      </c>
    </row>
    <row r="861" spans="1:10" hidden="1" outlineLevel="1">
      <c r="A861" s="12">
        <v>783.5799999999922</v>
      </c>
      <c r="B861" s="13">
        <v>0.10243417159999942</v>
      </c>
      <c r="C861" s="13">
        <f t="shared" si="11"/>
        <v>4.3128464599999715E-2</v>
      </c>
      <c r="D861" s="14"/>
      <c r="E861" s="15">
        <v>780.5799999999922</v>
      </c>
      <c r="F861" s="16">
        <v>0.42114316380000089</v>
      </c>
      <c r="G861" s="16">
        <f t="shared" si="12"/>
        <v>0.15604184779999952</v>
      </c>
      <c r="H861" s="17">
        <v>780.5799999999922</v>
      </c>
      <c r="I861" s="11">
        <v>102434.17159999942</v>
      </c>
      <c r="J861" s="11">
        <v>421143.16380000091</v>
      </c>
    </row>
    <row r="862" spans="1:10" hidden="1" outlineLevel="1">
      <c r="A862" s="12">
        <v>783.58999999999219</v>
      </c>
      <c r="B862" s="13">
        <v>0.10270688179999943</v>
      </c>
      <c r="C862" s="13">
        <f t="shared" si="11"/>
        <v>4.3401174799999727E-2</v>
      </c>
      <c r="D862" s="14"/>
      <c r="E862" s="15">
        <v>780.58999999999219</v>
      </c>
      <c r="F862" s="16">
        <v>0.42212345990000089</v>
      </c>
      <c r="G862" s="16">
        <f t="shared" si="12"/>
        <v>0.15702214389999952</v>
      </c>
      <c r="H862" s="17">
        <v>780.58999999999219</v>
      </c>
      <c r="I862" s="11">
        <v>102706.88179999942</v>
      </c>
      <c r="J862" s="11">
        <v>422123.45990000089</v>
      </c>
    </row>
    <row r="863" spans="1:10" hidden="1" outlineLevel="1">
      <c r="A863" s="18">
        <v>783.59999999999218</v>
      </c>
      <c r="B863" s="13">
        <v>0.10297959199999943</v>
      </c>
      <c r="C863" s="13">
        <f t="shared" si="11"/>
        <v>4.3673884999999725E-2</v>
      </c>
      <c r="D863" s="14"/>
      <c r="E863" s="15">
        <v>780.59999999999218</v>
      </c>
      <c r="F863" s="16">
        <v>0.42310375600000089</v>
      </c>
      <c r="G863" s="16">
        <f t="shared" si="12"/>
        <v>0.15800243999999952</v>
      </c>
      <c r="H863" s="17">
        <v>780.59999999999218</v>
      </c>
      <c r="I863" s="11">
        <v>102979.59199999942</v>
      </c>
      <c r="J863" s="11">
        <v>423103.75600000087</v>
      </c>
    </row>
    <row r="864" spans="1:10" hidden="1" outlineLevel="1">
      <c r="A864" s="12">
        <v>783.60999999999217</v>
      </c>
      <c r="B864" s="13">
        <v>0.10325230219999942</v>
      </c>
      <c r="C864" s="13">
        <f t="shared" si="11"/>
        <v>4.3946595199999723E-2</v>
      </c>
      <c r="D864" s="14"/>
      <c r="E864" s="15">
        <v>780.60999999999217</v>
      </c>
      <c r="F864" s="16">
        <v>0.42408405210000083</v>
      </c>
      <c r="G864" s="16">
        <f t="shared" si="12"/>
        <v>0.15898273609999947</v>
      </c>
      <c r="H864" s="17">
        <v>780.60999999999217</v>
      </c>
      <c r="I864" s="11">
        <v>103252.30219999942</v>
      </c>
      <c r="J864" s="11">
        <v>424084.05210000084</v>
      </c>
    </row>
    <row r="865" spans="1:10" hidden="1" outlineLevel="1">
      <c r="A865" s="12">
        <v>783.61999999999216</v>
      </c>
      <c r="B865" s="13">
        <v>0.10352501239999942</v>
      </c>
      <c r="C865" s="13">
        <f t="shared" si="11"/>
        <v>4.4219305399999721E-2</v>
      </c>
      <c r="D865" s="14"/>
      <c r="E865" s="15">
        <v>780.61999999999216</v>
      </c>
      <c r="F865" s="16">
        <v>0.42506434820000083</v>
      </c>
      <c r="G865" s="16">
        <f t="shared" si="12"/>
        <v>0.15996303219999947</v>
      </c>
      <c r="H865" s="17">
        <v>780.61999999999216</v>
      </c>
      <c r="I865" s="11">
        <v>103525.01239999942</v>
      </c>
      <c r="J865" s="11">
        <v>425064.34820000082</v>
      </c>
    </row>
    <row r="866" spans="1:10" hidden="1" outlineLevel="1">
      <c r="A866" s="12">
        <v>783.62999999999215</v>
      </c>
      <c r="B866" s="13">
        <v>0.10379772259999942</v>
      </c>
      <c r="C866" s="13">
        <f t="shared" si="11"/>
        <v>4.4492015599999719E-2</v>
      </c>
      <c r="D866" s="14"/>
      <c r="E866" s="15">
        <v>780.62999999999215</v>
      </c>
      <c r="F866" s="16">
        <v>0.42604464430000077</v>
      </c>
      <c r="G866" s="16">
        <f t="shared" si="12"/>
        <v>0.16094332829999941</v>
      </c>
      <c r="H866" s="17">
        <v>780.62999999999215</v>
      </c>
      <c r="I866" s="11">
        <v>103797.72259999943</v>
      </c>
      <c r="J866" s="11">
        <v>426044.6443000008</v>
      </c>
    </row>
    <row r="867" spans="1:10" hidden="1" outlineLevel="1">
      <c r="A867" s="12">
        <v>783.63999999999214</v>
      </c>
      <c r="B867" s="13">
        <v>0.10407043279999943</v>
      </c>
      <c r="C867" s="13">
        <f t="shared" si="11"/>
        <v>4.4764725799999731E-2</v>
      </c>
      <c r="D867" s="14"/>
      <c r="E867" s="15">
        <v>780.63999999999214</v>
      </c>
      <c r="F867" s="16">
        <v>0.42702494040000077</v>
      </c>
      <c r="G867" s="16">
        <f t="shared" si="12"/>
        <v>0.16192362439999941</v>
      </c>
      <c r="H867" s="17">
        <v>780.63999999999214</v>
      </c>
      <c r="I867" s="11">
        <v>104070.43279999943</v>
      </c>
      <c r="J867" s="11">
        <v>427024.94040000078</v>
      </c>
    </row>
    <row r="868" spans="1:10" hidden="1" outlineLevel="1">
      <c r="A868" s="12">
        <v>783.64999999999213</v>
      </c>
      <c r="B868" s="13">
        <v>0.10434314299999943</v>
      </c>
      <c r="C868" s="13">
        <f t="shared" si="11"/>
        <v>4.503743599999973E-2</v>
      </c>
      <c r="D868" s="14"/>
      <c r="E868" s="15">
        <v>780.64999999999213</v>
      </c>
      <c r="F868" s="16">
        <v>0.42800523650000077</v>
      </c>
      <c r="G868" s="16">
        <f t="shared" si="12"/>
        <v>0.16290392049999941</v>
      </c>
      <c r="H868" s="17">
        <v>780.64999999999213</v>
      </c>
      <c r="I868" s="11">
        <v>104343.14299999943</v>
      </c>
      <c r="J868" s="11">
        <v>428005.23650000076</v>
      </c>
    </row>
    <row r="869" spans="1:10" hidden="1" outlineLevel="1">
      <c r="A869" s="12">
        <v>783.65999999999212</v>
      </c>
      <c r="B869" s="13">
        <v>0.10461585319999943</v>
      </c>
      <c r="C869" s="13">
        <f t="shared" si="11"/>
        <v>4.5310146199999728E-2</v>
      </c>
      <c r="D869" s="14"/>
      <c r="E869" s="15">
        <v>780.65999999999212</v>
      </c>
      <c r="F869" s="16">
        <v>0.42898553260000072</v>
      </c>
      <c r="G869" s="16">
        <f t="shared" si="12"/>
        <v>0.16388421659999935</v>
      </c>
      <c r="H869" s="17">
        <v>780.65999999999212</v>
      </c>
      <c r="I869" s="11">
        <v>104615.85319999943</v>
      </c>
      <c r="J869" s="11">
        <v>428985.53260000073</v>
      </c>
    </row>
    <row r="870" spans="1:10" hidden="1" outlineLevel="1">
      <c r="A870" s="12">
        <v>783.66999999999211</v>
      </c>
      <c r="B870" s="13">
        <v>0.10488856339999943</v>
      </c>
      <c r="C870" s="13">
        <f t="shared" si="11"/>
        <v>4.5582856399999726E-2</v>
      </c>
      <c r="D870" s="14"/>
      <c r="E870" s="15">
        <v>780.66999999999211</v>
      </c>
      <c r="F870" s="16">
        <v>0.42996582870000072</v>
      </c>
      <c r="G870" s="16">
        <f t="shared" si="12"/>
        <v>0.16486451269999935</v>
      </c>
      <c r="H870" s="17">
        <v>780.66999999999211</v>
      </c>
      <c r="I870" s="11">
        <v>104888.56339999943</v>
      </c>
      <c r="J870" s="11">
        <v>429965.82870000071</v>
      </c>
    </row>
    <row r="871" spans="1:10" hidden="1" outlineLevel="1">
      <c r="A871" s="12">
        <v>783.67999999999211</v>
      </c>
      <c r="B871" s="13">
        <v>0.10516127359999944</v>
      </c>
      <c r="C871" s="13">
        <f t="shared" si="11"/>
        <v>4.5855566599999738E-2</v>
      </c>
      <c r="D871" s="14"/>
      <c r="E871" s="15">
        <v>780.67999999999211</v>
      </c>
      <c r="F871" s="16">
        <v>0.43094612480000066</v>
      </c>
      <c r="G871" s="16">
        <f t="shared" si="12"/>
        <v>0.1658448087999993</v>
      </c>
      <c r="H871" s="17">
        <v>780.67999999999211</v>
      </c>
      <c r="I871" s="11">
        <v>105161.27359999943</v>
      </c>
      <c r="J871" s="11">
        <v>430946.12480000069</v>
      </c>
    </row>
    <row r="872" spans="1:10" hidden="1" outlineLevel="1">
      <c r="A872" s="12">
        <v>783.6899999999921</v>
      </c>
      <c r="B872" s="13">
        <v>0.10543398379999944</v>
      </c>
      <c r="C872" s="13">
        <f t="shared" si="11"/>
        <v>4.6128276799999736E-2</v>
      </c>
      <c r="D872" s="14"/>
      <c r="E872" s="15">
        <v>780.6899999999921</v>
      </c>
      <c r="F872" s="16">
        <v>0.43192642090000066</v>
      </c>
      <c r="G872" s="16">
        <f t="shared" si="12"/>
        <v>0.1668251048999993</v>
      </c>
      <c r="H872" s="17">
        <v>780.6899999999921</v>
      </c>
      <c r="I872" s="11">
        <v>105433.98379999943</v>
      </c>
      <c r="J872" s="11">
        <v>431926.42090000067</v>
      </c>
    </row>
    <row r="873" spans="1:10" hidden="1" outlineLevel="1">
      <c r="A873" s="18">
        <v>783.69999999999209</v>
      </c>
      <c r="B873" s="13">
        <v>0.10570669399999943</v>
      </c>
      <c r="C873" s="13">
        <f t="shared" si="11"/>
        <v>4.6400986999999734E-2</v>
      </c>
      <c r="D873" s="14"/>
      <c r="E873" s="15">
        <v>780.69999999999209</v>
      </c>
      <c r="F873" s="16">
        <v>0.43290671700000066</v>
      </c>
      <c r="G873" s="16">
        <f t="shared" si="12"/>
        <v>0.1678054009999993</v>
      </c>
      <c r="H873" s="17">
        <v>780.69999999999209</v>
      </c>
      <c r="I873" s="11">
        <v>105706.69399999944</v>
      </c>
      <c r="J873" s="11">
        <v>432906.71700000064</v>
      </c>
    </row>
    <row r="874" spans="1:10" hidden="1" outlineLevel="1">
      <c r="A874" s="12">
        <v>783.70999999999208</v>
      </c>
      <c r="B874" s="13">
        <v>0.10597940419999943</v>
      </c>
      <c r="C874" s="13">
        <f t="shared" si="11"/>
        <v>4.6673697199999732E-2</v>
      </c>
      <c r="D874" s="14"/>
      <c r="E874" s="15">
        <v>780.70999999999208</v>
      </c>
      <c r="F874" s="16">
        <v>0.43388701310000061</v>
      </c>
      <c r="G874" s="16">
        <f t="shared" si="12"/>
        <v>0.16878569709999924</v>
      </c>
      <c r="H874" s="17">
        <v>780.70999999999208</v>
      </c>
      <c r="I874" s="11">
        <v>105979.40419999944</v>
      </c>
      <c r="J874" s="11">
        <v>433887.01310000062</v>
      </c>
    </row>
    <row r="875" spans="1:10" hidden="1" outlineLevel="1">
      <c r="A875" s="12">
        <v>783.71999999999207</v>
      </c>
      <c r="B875" s="13">
        <v>0.10625211439999944</v>
      </c>
      <c r="C875" s="13">
        <f t="shared" si="11"/>
        <v>4.6946407399999744E-2</v>
      </c>
      <c r="D875" s="14"/>
      <c r="E875" s="15">
        <v>780.71999999999207</v>
      </c>
      <c r="F875" s="16">
        <v>0.43486730920000061</v>
      </c>
      <c r="G875" s="16">
        <f t="shared" si="12"/>
        <v>0.16976599319999924</v>
      </c>
      <c r="H875" s="17">
        <v>780.71999999999207</v>
      </c>
      <c r="I875" s="11">
        <v>106252.11439999944</v>
      </c>
      <c r="J875" s="11">
        <v>434867.3092000006</v>
      </c>
    </row>
    <row r="876" spans="1:10" hidden="1" outlineLevel="1">
      <c r="A876" s="12">
        <v>783.72999999999206</v>
      </c>
      <c r="B876" s="13">
        <v>0.10652482459999944</v>
      </c>
      <c r="C876" s="13">
        <f t="shared" si="11"/>
        <v>4.7219117599999742E-2</v>
      </c>
      <c r="D876" s="14"/>
      <c r="E876" s="15">
        <v>780.72999999999206</v>
      </c>
      <c r="F876" s="16">
        <v>0.43584760530000055</v>
      </c>
      <c r="G876" s="16">
        <f t="shared" si="12"/>
        <v>0.17074628929999919</v>
      </c>
      <c r="H876" s="17">
        <v>780.72999999999206</v>
      </c>
      <c r="I876" s="11">
        <v>106524.82459999944</v>
      </c>
      <c r="J876" s="11">
        <v>435847.60530000058</v>
      </c>
    </row>
    <row r="877" spans="1:10" hidden="1" outlineLevel="1">
      <c r="A877" s="12">
        <v>783.73999999999205</v>
      </c>
      <c r="B877" s="13">
        <v>0.10679753479999944</v>
      </c>
      <c r="C877" s="13">
        <f t="shared" ref="C877:C940" si="13">B877-$B$683</f>
        <v>4.749182779999974E-2</v>
      </c>
      <c r="D877" s="14"/>
      <c r="E877" s="15">
        <v>780.73999999999205</v>
      </c>
      <c r="F877" s="16">
        <v>0.43682790140000055</v>
      </c>
      <c r="G877" s="16">
        <f t="shared" ref="G877:G940" si="14">F877-$F$683</f>
        <v>0.17172658539999919</v>
      </c>
      <c r="H877" s="17">
        <v>780.73999999999205</v>
      </c>
      <c r="I877" s="11">
        <v>106797.53479999944</v>
      </c>
      <c r="J877" s="11">
        <v>436827.90140000056</v>
      </c>
    </row>
    <row r="878" spans="1:10" hidden="1" outlineLevel="1">
      <c r="A878" s="12">
        <v>783.74999999999204</v>
      </c>
      <c r="B878" s="13">
        <v>0.10707024499999944</v>
      </c>
      <c r="C878" s="13">
        <f t="shared" si="13"/>
        <v>4.7764537999999739E-2</v>
      </c>
      <c r="D878" s="14"/>
      <c r="E878" s="15">
        <v>780.74999999999204</v>
      </c>
      <c r="F878" s="16">
        <v>0.43780819750000055</v>
      </c>
      <c r="G878" s="16">
        <f t="shared" si="14"/>
        <v>0.17270688149999919</v>
      </c>
      <c r="H878" s="17">
        <v>780.74999999999204</v>
      </c>
      <c r="I878" s="11">
        <v>107070.24499999944</v>
      </c>
      <c r="J878" s="11">
        <v>437808.19750000053</v>
      </c>
    </row>
    <row r="879" spans="1:10" hidden="1" outlineLevel="1">
      <c r="A879" s="12">
        <v>783.75999999999203</v>
      </c>
      <c r="B879" s="13">
        <v>0.10734295519999944</v>
      </c>
      <c r="C879" s="13">
        <f t="shared" si="13"/>
        <v>4.8037248199999737E-2</v>
      </c>
      <c r="D879" s="14"/>
      <c r="E879" s="15">
        <v>780.75999999999203</v>
      </c>
      <c r="F879" s="16">
        <v>0.4387884936000005</v>
      </c>
      <c r="G879" s="16">
        <f t="shared" si="14"/>
        <v>0.17368717759999913</v>
      </c>
      <c r="H879" s="17">
        <v>780.75999999999203</v>
      </c>
      <c r="I879" s="11">
        <v>107342.95519999944</v>
      </c>
      <c r="J879" s="11">
        <v>438788.49360000051</v>
      </c>
    </row>
    <row r="880" spans="1:10" hidden="1" outlineLevel="1">
      <c r="A880" s="12">
        <v>783.76999999999202</v>
      </c>
      <c r="B880" s="13">
        <v>0.10761566539999945</v>
      </c>
      <c r="C880" s="13">
        <f t="shared" si="13"/>
        <v>4.8309958399999749E-2</v>
      </c>
      <c r="D880" s="14"/>
      <c r="E880" s="15">
        <v>780.76999999999202</v>
      </c>
      <c r="F880" s="16">
        <v>0.4397687897000005</v>
      </c>
      <c r="G880" s="16">
        <f t="shared" si="14"/>
        <v>0.17466747369999913</v>
      </c>
      <c r="H880" s="17">
        <v>780.76999999999202</v>
      </c>
      <c r="I880" s="11">
        <v>107615.66539999945</v>
      </c>
      <c r="J880" s="11">
        <v>439768.78970000049</v>
      </c>
    </row>
    <row r="881" spans="1:10" hidden="1" outlineLevel="1">
      <c r="A881" s="12">
        <v>783.77999999999201</v>
      </c>
      <c r="B881" s="13">
        <v>0.10788837559999945</v>
      </c>
      <c r="C881" s="13">
        <f t="shared" si="13"/>
        <v>4.8582668599999747E-2</v>
      </c>
      <c r="D881" s="14"/>
      <c r="E881" s="15">
        <v>780.77999999999201</v>
      </c>
      <c r="F881" s="16">
        <v>0.44074908580000044</v>
      </c>
      <c r="G881" s="16">
        <f t="shared" si="14"/>
        <v>0.17564776979999908</v>
      </c>
      <c r="H881" s="17">
        <v>780.77999999999201</v>
      </c>
      <c r="I881" s="11">
        <v>107888.37559999945</v>
      </c>
      <c r="J881" s="11">
        <v>440749.08580000047</v>
      </c>
    </row>
    <row r="882" spans="1:10" hidden="1" outlineLevel="1">
      <c r="A882" s="12">
        <v>783.78999999999201</v>
      </c>
      <c r="B882" s="13">
        <v>0.10816108579999945</v>
      </c>
      <c r="C882" s="13">
        <f t="shared" si="13"/>
        <v>4.8855378799999745E-2</v>
      </c>
      <c r="D882" s="14"/>
      <c r="E882" s="15">
        <v>780.78999999999201</v>
      </c>
      <c r="F882" s="16">
        <v>0.44172938190000044</v>
      </c>
      <c r="G882" s="16">
        <f t="shared" si="14"/>
        <v>0.17662806589999908</v>
      </c>
      <c r="H882" s="17">
        <v>780.78999999999201</v>
      </c>
      <c r="I882" s="11">
        <v>108161.08579999945</v>
      </c>
      <c r="J882" s="11">
        <v>441729.38190000044</v>
      </c>
    </row>
    <row r="883" spans="1:10" hidden="1" outlineLevel="1">
      <c r="A883" s="18">
        <v>783.799999999992</v>
      </c>
      <c r="B883" s="13">
        <v>0.10843379599999944</v>
      </c>
      <c r="C883" s="13">
        <f t="shared" si="13"/>
        <v>4.9128088999999743E-2</v>
      </c>
      <c r="D883" s="14"/>
      <c r="E883" s="15">
        <v>780.799999999992</v>
      </c>
      <c r="F883" s="16">
        <v>0.44270967800000044</v>
      </c>
      <c r="G883" s="16">
        <f t="shared" si="14"/>
        <v>0.17760836199999908</v>
      </c>
      <c r="H883" s="17">
        <v>780.799999999992</v>
      </c>
      <c r="I883" s="11">
        <v>108433.79599999945</v>
      </c>
      <c r="J883" s="11">
        <v>442709.67800000042</v>
      </c>
    </row>
    <row r="884" spans="1:10" hidden="1" outlineLevel="1">
      <c r="A884" s="12">
        <v>783.80999999999199</v>
      </c>
      <c r="B884" s="13">
        <v>0.10870650619999946</v>
      </c>
      <c r="C884" s="13">
        <f t="shared" si="13"/>
        <v>4.9400799199999755E-2</v>
      </c>
      <c r="D884" s="14"/>
      <c r="E884" s="15">
        <v>780.80999999999199</v>
      </c>
      <c r="F884" s="16">
        <v>0.44368997410000038</v>
      </c>
      <c r="G884" s="16">
        <f t="shared" si="14"/>
        <v>0.17858865809999902</v>
      </c>
      <c r="H884" s="17">
        <v>780.80999999999199</v>
      </c>
      <c r="I884" s="11">
        <v>108706.50619999945</v>
      </c>
      <c r="J884" s="11">
        <v>443689.9741000004</v>
      </c>
    </row>
    <row r="885" spans="1:10" hidden="1" outlineLevel="1">
      <c r="A885" s="12">
        <v>783.81999999999198</v>
      </c>
      <c r="B885" s="13">
        <v>0.10897921639999945</v>
      </c>
      <c r="C885" s="13">
        <f t="shared" si="13"/>
        <v>4.9673509399999753E-2</v>
      </c>
      <c r="D885" s="14"/>
      <c r="E885" s="15">
        <v>780.81999999999198</v>
      </c>
      <c r="F885" s="16">
        <v>0.44467027020000038</v>
      </c>
      <c r="G885" s="16">
        <f t="shared" si="14"/>
        <v>0.17956895419999902</v>
      </c>
      <c r="H885" s="17">
        <v>780.81999999999198</v>
      </c>
      <c r="I885" s="11">
        <v>108979.21639999945</v>
      </c>
      <c r="J885" s="11">
        <v>444670.27020000038</v>
      </c>
    </row>
    <row r="886" spans="1:10" hidden="1" outlineLevel="1">
      <c r="A886" s="12">
        <v>783.82999999999197</v>
      </c>
      <c r="B886" s="13">
        <v>0.10925192659999945</v>
      </c>
      <c r="C886" s="13">
        <f t="shared" si="13"/>
        <v>4.9946219599999751E-2</v>
      </c>
      <c r="D886" s="14"/>
      <c r="E886" s="15">
        <v>780.82999999999197</v>
      </c>
      <c r="F886" s="16">
        <v>0.44565056630000033</v>
      </c>
      <c r="G886" s="16">
        <f t="shared" si="14"/>
        <v>0.18054925029999896</v>
      </c>
      <c r="H886" s="17">
        <v>780.82999999999197</v>
      </c>
      <c r="I886" s="11">
        <v>109251.92659999945</v>
      </c>
      <c r="J886" s="11">
        <v>445650.56630000036</v>
      </c>
    </row>
    <row r="887" spans="1:10" hidden="1" outlineLevel="1">
      <c r="A887" s="12">
        <v>783.83999999999196</v>
      </c>
      <c r="B887" s="13">
        <v>0.10952463679999945</v>
      </c>
      <c r="C887" s="13">
        <f t="shared" si="13"/>
        <v>5.0218929799999749E-2</v>
      </c>
      <c r="D887" s="14"/>
      <c r="E887" s="15">
        <v>780.83999999999196</v>
      </c>
      <c r="F887" s="16">
        <v>0.44663086240000033</v>
      </c>
      <c r="G887" s="16">
        <f t="shared" si="14"/>
        <v>0.18152954639999896</v>
      </c>
      <c r="H887" s="17">
        <v>780.83999999999196</v>
      </c>
      <c r="I887" s="11">
        <v>109524.63679999945</v>
      </c>
      <c r="J887" s="11">
        <v>446630.86240000033</v>
      </c>
    </row>
    <row r="888" spans="1:10" hidden="1" outlineLevel="1">
      <c r="A888" s="12">
        <v>783.84999999999195</v>
      </c>
      <c r="B888" s="13">
        <v>0.10979734699999946</v>
      </c>
      <c r="C888" s="13">
        <f t="shared" si="13"/>
        <v>5.0491639999999761E-2</v>
      </c>
      <c r="D888" s="14"/>
      <c r="E888" s="15">
        <v>780.84999999999195</v>
      </c>
      <c r="F888" s="16">
        <v>0.44761115850000033</v>
      </c>
      <c r="G888" s="16">
        <f t="shared" si="14"/>
        <v>0.18250984249999896</v>
      </c>
      <c r="H888" s="17">
        <v>780.84999999999195</v>
      </c>
      <c r="I888" s="11">
        <v>109797.34699999946</v>
      </c>
      <c r="J888" s="11">
        <v>447611.15850000031</v>
      </c>
    </row>
    <row r="889" spans="1:10" hidden="1" outlineLevel="1">
      <c r="A889" s="12">
        <v>783.85999999999194</v>
      </c>
      <c r="B889" s="13">
        <v>0.11007005719999946</v>
      </c>
      <c r="C889" s="13">
        <f t="shared" si="13"/>
        <v>5.076435019999976E-2</v>
      </c>
      <c r="D889" s="14"/>
      <c r="E889" s="15">
        <v>780.85999999999194</v>
      </c>
      <c r="F889" s="16">
        <v>0.44859145460000027</v>
      </c>
      <c r="G889" s="16">
        <f t="shared" si="14"/>
        <v>0.18349013859999891</v>
      </c>
      <c r="H889" s="17">
        <v>780.85999999999194</v>
      </c>
      <c r="I889" s="11">
        <v>110070.05719999946</v>
      </c>
      <c r="J889" s="11">
        <v>448591.45460000029</v>
      </c>
    </row>
    <row r="890" spans="1:10" hidden="1" outlineLevel="1">
      <c r="A890" s="12">
        <v>783.86999999999193</v>
      </c>
      <c r="B890" s="13">
        <v>0.11034276739999946</v>
      </c>
      <c r="C890" s="13">
        <f t="shared" si="13"/>
        <v>5.1037060399999758E-2</v>
      </c>
      <c r="D890" s="14"/>
      <c r="E890" s="15">
        <v>780.86999999999193</v>
      </c>
      <c r="F890" s="16">
        <v>0.44957175070000027</v>
      </c>
      <c r="G890" s="16">
        <f t="shared" si="14"/>
        <v>0.18447043469999891</v>
      </c>
      <c r="H890" s="17">
        <v>780.86999999999193</v>
      </c>
      <c r="I890" s="11">
        <v>110342.76739999946</v>
      </c>
      <c r="J890" s="11">
        <v>449571.75070000027</v>
      </c>
    </row>
    <row r="891" spans="1:10" hidden="1" outlineLevel="1">
      <c r="A891" s="12">
        <v>783.87999999999192</v>
      </c>
      <c r="B891" s="13">
        <v>0.11061547759999946</v>
      </c>
      <c r="C891" s="13">
        <f t="shared" si="13"/>
        <v>5.1309770599999756E-2</v>
      </c>
      <c r="D891" s="14"/>
      <c r="E891" s="15">
        <v>780.87999999999192</v>
      </c>
      <c r="F891" s="16">
        <v>0.45055204680000022</v>
      </c>
      <c r="G891" s="16">
        <f t="shared" si="14"/>
        <v>0.18545073079999885</v>
      </c>
      <c r="H891" s="17">
        <v>780.87999999999192</v>
      </c>
      <c r="I891" s="11">
        <v>110615.47759999946</v>
      </c>
      <c r="J891" s="11">
        <v>450552.04680000024</v>
      </c>
    </row>
    <row r="892" spans="1:10" hidden="1" outlineLevel="1">
      <c r="A892" s="12">
        <v>783.88999999999191</v>
      </c>
      <c r="B892" s="13">
        <v>0.11088818779999945</v>
      </c>
      <c r="C892" s="13">
        <f t="shared" si="13"/>
        <v>5.1582480799999754E-2</v>
      </c>
      <c r="D892" s="14"/>
      <c r="E892" s="15">
        <v>780.88999999999191</v>
      </c>
      <c r="F892" s="16">
        <v>0.45153234290000022</v>
      </c>
      <c r="G892" s="16">
        <f t="shared" si="14"/>
        <v>0.18643102689999885</v>
      </c>
      <c r="H892" s="17">
        <v>780.88999999999191</v>
      </c>
      <c r="I892" s="11">
        <v>110888.18779999946</v>
      </c>
      <c r="J892" s="11">
        <v>451532.34290000022</v>
      </c>
    </row>
    <row r="893" spans="1:10" hidden="1" outlineLevel="1">
      <c r="A893" s="18">
        <v>783.89999999999191</v>
      </c>
      <c r="B893" s="13">
        <v>0.11116089799999947</v>
      </c>
      <c r="C893" s="13">
        <f t="shared" si="13"/>
        <v>5.1855190999999766E-2</v>
      </c>
      <c r="D893" s="14"/>
      <c r="E893" s="15">
        <v>780.89999999999191</v>
      </c>
      <c r="F893" s="16">
        <v>0.45251263900000022</v>
      </c>
      <c r="G893" s="16">
        <f t="shared" si="14"/>
        <v>0.18741132299999885</v>
      </c>
      <c r="H893" s="17">
        <v>780.89999999999191</v>
      </c>
      <c r="I893" s="11">
        <v>111160.89799999946</v>
      </c>
      <c r="J893" s="11">
        <v>452512.6390000002</v>
      </c>
    </row>
    <row r="894" spans="1:10" hidden="1" outlineLevel="1">
      <c r="A894" s="12">
        <v>783.9099999999919</v>
      </c>
      <c r="B894" s="13">
        <v>0.11143360819999946</v>
      </c>
      <c r="C894" s="13">
        <f t="shared" si="13"/>
        <v>5.2127901199999764E-2</v>
      </c>
      <c r="D894" s="14"/>
      <c r="E894" s="15">
        <v>780.9099999999919</v>
      </c>
      <c r="F894" s="16">
        <v>0.45349293510000016</v>
      </c>
      <c r="G894" s="16">
        <f t="shared" si="14"/>
        <v>0.1883916190999988</v>
      </c>
      <c r="H894" s="17">
        <v>780.9099999999919</v>
      </c>
      <c r="I894" s="11">
        <v>111433.60819999946</v>
      </c>
      <c r="J894" s="11">
        <v>453492.93510000018</v>
      </c>
    </row>
    <row r="895" spans="1:10" hidden="1" outlineLevel="1">
      <c r="A895" s="12">
        <v>783.91999999999189</v>
      </c>
      <c r="B895" s="13">
        <v>0.11170631839999946</v>
      </c>
      <c r="C895" s="13">
        <f t="shared" si="13"/>
        <v>5.2400611399999762E-2</v>
      </c>
      <c r="D895" s="14"/>
      <c r="E895" s="15">
        <v>780.91999999999189</v>
      </c>
      <c r="F895" s="16">
        <v>0.45447323120000016</v>
      </c>
      <c r="G895" s="16">
        <f t="shared" si="14"/>
        <v>0.1893719151999988</v>
      </c>
      <c r="H895" s="17">
        <v>780.91999999999189</v>
      </c>
      <c r="I895" s="11">
        <v>111706.31839999947</v>
      </c>
      <c r="J895" s="11">
        <v>454473.23120000015</v>
      </c>
    </row>
    <row r="896" spans="1:10" hidden="1" outlineLevel="1">
      <c r="A896" s="12">
        <v>783.92999999999188</v>
      </c>
      <c r="B896" s="13">
        <v>0.11197902859999946</v>
      </c>
      <c r="C896" s="13">
        <f t="shared" si="13"/>
        <v>5.267332159999976E-2</v>
      </c>
      <c r="D896" s="14"/>
      <c r="E896" s="15">
        <v>780.92999999999188</v>
      </c>
      <c r="F896" s="16">
        <v>0.4554535273000001</v>
      </c>
      <c r="G896" s="16">
        <f t="shared" si="14"/>
        <v>0.19035221129999874</v>
      </c>
      <c r="H896" s="17">
        <v>780.92999999999188</v>
      </c>
      <c r="I896" s="11">
        <v>111979.02859999947</v>
      </c>
      <c r="J896" s="11">
        <v>455453.52730000013</v>
      </c>
    </row>
    <row r="897" spans="1:10" hidden="1" outlineLevel="1">
      <c r="A897" s="12">
        <v>783.93999999999187</v>
      </c>
      <c r="B897" s="13">
        <v>0.11225173879999947</v>
      </c>
      <c r="C897" s="13">
        <f t="shared" si="13"/>
        <v>5.2946031799999772E-2</v>
      </c>
      <c r="D897" s="14"/>
      <c r="E897" s="15">
        <v>780.93999999999187</v>
      </c>
      <c r="F897" s="16">
        <v>0.4564338234000001</v>
      </c>
      <c r="G897" s="16">
        <f t="shared" si="14"/>
        <v>0.19133250739999874</v>
      </c>
      <c r="H897" s="17">
        <v>780.93999999999187</v>
      </c>
      <c r="I897" s="11">
        <v>112251.73879999947</v>
      </c>
      <c r="J897" s="11">
        <v>456433.82340000011</v>
      </c>
    </row>
    <row r="898" spans="1:10" hidden="1" outlineLevel="1">
      <c r="A898" s="12">
        <v>783.94999999999186</v>
      </c>
      <c r="B898" s="13">
        <v>0.11252444899999947</v>
      </c>
      <c r="C898" s="13">
        <f t="shared" si="13"/>
        <v>5.321874199999977E-2</v>
      </c>
      <c r="D898" s="14"/>
      <c r="E898" s="15">
        <v>780.94999999999186</v>
      </c>
      <c r="F898" s="16">
        <v>0.4574141195000001</v>
      </c>
      <c r="G898" s="16">
        <f t="shared" si="14"/>
        <v>0.19231280349999874</v>
      </c>
      <c r="H898" s="17">
        <v>780.94999999999186</v>
      </c>
      <c r="I898" s="11">
        <v>112524.44899999947</v>
      </c>
      <c r="J898" s="11">
        <v>457414.11950000009</v>
      </c>
    </row>
    <row r="899" spans="1:10" hidden="1" outlineLevel="1">
      <c r="A899" s="12">
        <v>783.95999999999185</v>
      </c>
      <c r="B899" s="13">
        <v>0.11279715919999947</v>
      </c>
      <c r="C899" s="13">
        <f t="shared" si="13"/>
        <v>5.3491452199999769E-2</v>
      </c>
      <c r="D899" s="14"/>
      <c r="E899" s="15">
        <v>780.95999999999185</v>
      </c>
      <c r="F899" s="16">
        <v>0.45839441560000005</v>
      </c>
      <c r="G899" s="16">
        <f t="shared" si="14"/>
        <v>0.19329309959999869</v>
      </c>
      <c r="H899" s="17">
        <v>780.95999999999185</v>
      </c>
      <c r="I899" s="11">
        <v>112797.15919999947</v>
      </c>
      <c r="J899" s="11">
        <v>458394.41560000007</v>
      </c>
    </row>
    <row r="900" spans="1:10" hidden="1" outlineLevel="1">
      <c r="A900" s="12">
        <v>783.96999999999184</v>
      </c>
      <c r="B900" s="13">
        <v>0.11306986939999947</v>
      </c>
      <c r="C900" s="13">
        <f t="shared" si="13"/>
        <v>5.3764162399999767E-2</v>
      </c>
      <c r="D900" s="14"/>
      <c r="E900" s="15">
        <v>780.96999999999184</v>
      </c>
      <c r="F900" s="16">
        <v>0.45937471170000005</v>
      </c>
      <c r="G900" s="16">
        <f t="shared" si="14"/>
        <v>0.19427339569999869</v>
      </c>
      <c r="H900" s="17">
        <v>780.96999999999184</v>
      </c>
      <c r="I900" s="11">
        <v>113069.86939999947</v>
      </c>
      <c r="J900" s="11">
        <v>459374.71170000004</v>
      </c>
    </row>
    <row r="901" spans="1:10" hidden="1" outlineLevel="1">
      <c r="A901" s="12">
        <v>783.97999999999183</v>
      </c>
      <c r="B901" s="13">
        <v>0.11334257959999948</v>
      </c>
      <c r="C901" s="13">
        <f t="shared" si="13"/>
        <v>5.4036872599999779E-2</v>
      </c>
      <c r="D901" s="14"/>
      <c r="E901" s="15">
        <v>780.97999999999183</v>
      </c>
      <c r="F901" s="16">
        <v>0.46035500780000005</v>
      </c>
      <c r="G901" s="16">
        <f t="shared" si="14"/>
        <v>0.19525369179999869</v>
      </c>
      <c r="H901" s="17">
        <v>780.97999999999183</v>
      </c>
      <c r="I901" s="11">
        <v>113342.57959999947</v>
      </c>
      <c r="J901" s="11">
        <v>460355.00780000002</v>
      </c>
    </row>
    <row r="902" spans="1:10" hidden="1" outlineLevel="1">
      <c r="A902" s="12">
        <v>783.98999999999182</v>
      </c>
      <c r="B902" s="13">
        <v>0.11361528979999948</v>
      </c>
      <c r="C902" s="13">
        <f t="shared" si="13"/>
        <v>5.4309582799999777E-2</v>
      </c>
      <c r="D902" s="14"/>
      <c r="E902" s="15">
        <v>780.98999999999182</v>
      </c>
      <c r="F902" s="16">
        <v>0.46133530389999999</v>
      </c>
      <c r="G902" s="16">
        <f t="shared" si="14"/>
        <v>0.19623398789999863</v>
      </c>
      <c r="H902" s="17">
        <v>780.98999999999182</v>
      </c>
      <c r="I902" s="11">
        <v>113615.28979999947</v>
      </c>
      <c r="J902" s="11">
        <v>461335.3039</v>
      </c>
    </row>
    <row r="903" spans="1:10" collapsed="1">
      <c r="A903" s="261">
        <v>783.99999999999181</v>
      </c>
      <c r="B903" s="29">
        <v>0.11388799999999948</v>
      </c>
      <c r="C903" s="13">
        <f t="shared" si="13"/>
        <v>5.4582292999999775E-2</v>
      </c>
      <c r="D903" s="14"/>
      <c r="E903" s="262">
        <v>780.99999999999181</v>
      </c>
      <c r="F903" s="30">
        <v>0.46231559999999999</v>
      </c>
      <c r="G903" s="16">
        <f t="shared" si="14"/>
        <v>0.19721428399999863</v>
      </c>
      <c r="H903" s="17">
        <v>780.99999999999181</v>
      </c>
      <c r="I903" s="11">
        <v>113887.99999999948</v>
      </c>
      <c r="J903" s="11">
        <v>462315.6</v>
      </c>
    </row>
    <row r="904" spans="1:10" hidden="1" outlineLevel="1">
      <c r="A904" s="12">
        <v>784.00999999999181</v>
      </c>
      <c r="B904" s="13">
        <v>0.11420621449999947</v>
      </c>
      <c r="C904" s="13">
        <f t="shared" si="13"/>
        <v>5.4900507499999772E-2</v>
      </c>
      <c r="D904" s="14"/>
      <c r="E904" s="15">
        <v>781.00999999999181</v>
      </c>
      <c r="F904" s="16">
        <v>0.46345382115</v>
      </c>
      <c r="G904" s="16">
        <f t="shared" si="14"/>
        <v>0.19835250514999864</v>
      </c>
      <c r="H904" s="17">
        <v>781.00999999999181</v>
      </c>
      <c r="I904" s="11">
        <v>114206.21449999948</v>
      </c>
      <c r="J904" s="11">
        <v>463453.82114999997</v>
      </c>
    </row>
    <row r="905" spans="1:10" hidden="1" outlineLevel="1">
      <c r="A905" s="12">
        <v>784.0199999999918</v>
      </c>
      <c r="B905" s="13">
        <v>0.11452442899999948</v>
      </c>
      <c r="C905" s="13">
        <f t="shared" si="13"/>
        <v>5.5218721999999783E-2</v>
      </c>
      <c r="D905" s="14"/>
      <c r="E905" s="15">
        <v>781.0199999999918</v>
      </c>
      <c r="F905" s="16">
        <v>0.46459204229999995</v>
      </c>
      <c r="G905" s="16">
        <f t="shared" si="14"/>
        <v>0.19949072629999859</v>
      </c>
      <c r="H905" s="17">
        <v>781.0199999999918</v>
      </c>
      <c r="I905" s="11">
        <v>114524.42899999948</v>
      </c>
      <c r="J905" s="11">
        <v>464592.04229999997</v>
      </c>
    </row>
    <row r="906" spans="1:10" hidden="1" outlineLevel="1">
      <c r="A906" s="12">
        <v>784.02999999999179</v>
      </c>
      <c r="B906" s="13">
        <v>0.11484264349999948</v>
      </c>
      <c r="C906" s="13">
        <f t="shared" si="13"/>
        <v>5.553693649999978E-2</v>
      </c>
      <c r="D906" s="14"/>
      <c r="E906" s="15">
        <v>781.02999999999179</v>
      </c>
      <c r="F906" s="16">
        <v>0.46573026344999996</v>
      </c>
      <c r="G906" s="16">
        <f t="shared" si="14"/>
        <v>0.2006289474499986</v>
      </c>
      <c r="H906" s="17">
        <v>781.02999999999179</v>
      </c>
      <c r="I906" s="11">
        <v>114842.64349999948</v>
      </c>
      <c r="J906" s="11">
        <v>465730.26344999997</v>
      </c>
    </row>
    <row r="907" spans="1:10" hidden="1" outlineLevel="1">
      <c r="A907" s="12">
        <v>784.03999999999178</v>
      </c>
      <c r="B907" s="13">
        <v>0.11516085799999948</v>
      </c>
      <c r="C907" s="13">
        <f t="shared" si="13"/>
        <v>5.5855150999999777E-2</v>
      </c>
      <c r="D907" s="14"/>
      <c r="E907" s="15">
        <v>781.03999999999178</v>
      </c>
      <c r="F907" s="16">
        <v>0.46686848459999997</v>
      </c>
      <c r="G907" s="16">
        <f t="shared" si="14"/>
        <v>0.2017671685999986</v>
      </c>
      <c r="H907" s="17">
        <v>781.03999999999178</v>
      </c>
      <c r="I907" s="11">
        <v>115160.85799999948</v>
      </c>
      <c r="J907" s="11">
        <v>466868.48459999997</v>
      </c>
    </row>
    <row r="908" spans="1:10" hidden="1" outlineLevel="1">
      <c r="A908" s="12">
        <v>784.04999999999177</v>
      </c>
      <c r="B908" s="13">
        <v>0.11547907249999949</v>
      </c>
      <c r="C908" s="13">
        <f t="shared" si="13"/>
        <v>5.6173365499999788E-2</v>
      </c>
      <c r="D908" s="14"/>
      <c r="E908" s="15">
        <v>781.04999999999177</v>
      </c>
      <c r="F908" s="16">
        <v>0.46800670574999997</v>
      </c>
      <c r="G908" s="16">
        <f t="shared" si="14"/>
        <v>0.20290538974999861</v>
      </c>
      <c r="H908" s="17">
        <v>781.04999999999177</v>
      </c>
      <c r="I908" s="11">
        <v>115479.07249999949</v>
      </c>
      <c r="J908" s="11">
        <v>468006.70574999996</v>
      </c>
    </row>
    <row r="909" spans="1:10" hidden="1" outlineLevel="1">
      <c r="A909" s="12">
        <v>784.05999999999176</v>
      </c>
      <c r="B909" s="13">
        <v>0.11579728699999949</v>
      </c>
      <c r="C909" s="13">
        <f t="shared" si="13"/>
        <v>5.6491579999999784E-2</v>
      </c>
      <c r="D909" s="14"/>
      <c r="E909" s="15">
        <v>781.05999999999176</v>
      </c>
      <c r="F909" s="16">
        <v>0.46914492689999998</v>
      </c>
      <c r="G909" s="16">
        <f t="shared" si="14"/>
        <v>0.20404361089999862</v>
      </c>
      <c r="H909" s="17">
        <v>781.05999999999176</v>
      </c>
      <c r="I909" s="11">
        <v>115797.28699999949</v>
      </c>
      <c r="J909" s="11">
        <v>469144.92689999996</v>
      </c>
    </row>
    <row r="910" spans="1:10" hidden="1" outlineLevel="1">
      <c r="A910" s="12">
        <v>784.06999999999175</v>
      </c>
      <c r="B910" s="13">
        <v>0.1161155014999995</v>
      </c>
      <c r="C910" s="13">
        <f t="shared" si="13"/>
        <v>5.6809794499999795E-2</v>
      </c>
      <c r="D910" s="14"/>
      <c r="E910" s="15">
        <v>781.06999999999175</v>
      </c>
      <c r="F910" s="16">
        <v>0.47028314804999993</v>
      </c>
      <c r="G910" s="16">
        <f t="shared" si="14"/>
        <v>0.20518183204999857</v>
      </c>
      <c r="H910" s="17">
        <v>781.06999999999175</v>
      </c>
      <c r="I910" s="11">
        <v>116115.50149999949</v>
      </c>
      <c r="J910" s="11">
        <v>470283.14804999996</v>
      </c>
    </row>
    <row r="911" spans="1:10" hidden="1" outlineLevel="1">
      <c r="A911" s="12">
        <v>784.07999999999174</v>
      </c>
      <c r="B911" s="13">
        <v>0.11643371599999949</v>
      </c>
      <c r="C911" s="13">
        <f t="shared" si="13"/>
        <v>5.7128008999999792E-2</v>
      </c>
      <c r="D911" s="14"/>
      <c r="E911" s="15">
        <v>781.07999999999174</v>
      </c>
      <c r="F911" s="16">
        <v>0.47142136919999994</v>
      </c>
      <c r="G911" s="16">
        <f t="shared" si="14"/>
        <v>0.20632005319999858</v>
      </c>
      <c r="H911" s="17">
        <v>781.07999999999174</v>
      </c>
      <c r="I911" s="11">
        <v>116433.71599999949</v>
      </c>
      <c r="J911" s="11">
        <v>471421.36919999996</v>
      </c>
    </row>
    <row r="912" spans="1:10" hidden="1" outlineLevel="1">
      <c r="A912" s="12">
        <v>784.08999999999173</v>
      </c>
      <c r="B912" s="13">
        <v>0.11675193049999949</v>
      </c>
      <c r="C912" s="13">
        <f t="shared" si="13"/>
        <v>5.7446223499999789E-2</v>
      </c>
      <c r="D912" s="14"/>
      <c r="E912" s="15">
        <v>781.08999999999173</v>
      </c>
      <c r="F912" s="16">
        <v>0.47255959034999995</v>
      </c>
      <c r="G912" s="16">
        <f t="shared" si="14"/>
        <v>0.20745827434999858</v>
      </c>
      <c r="H912" s="17">
        <v>781.08999999999173</v>
      </c>
      <c r="I912" s="11">
        <v>116751.93049999949</v>
      </c>
      <c r="J912" s="11">
        <v>472559.59034999995</v>
      </c>
    </row>
    <row r="913" spans="1:10" hidden="1" outlineLevel="1">
      <c r="A913" s="18">
        <v>784.09999999999172</v>
      </c>
      <c r="B913" s="13">
        <v>0.1170701449999995</v>
      </c>
      <c r="C913" s="13">
        <f t="shared" si="13"/>
        <v>5.77644379999998E-2</v>
      </c>
      <c r="D913" s="14"/>
      <c r="E913" s="15">
        <v>781.09999999999172</v>
      </c>
      <c r="F913" s="16">
        <v>0.47369781149999995</v>
      </c>
      <c r="G913" s="16">
        <f t="shared" si="14"/>
        <v>0.20859649549999859</v>
      </c>
      <c r="H913" s="17">
        <v>781.09999999999172</v>
      </c>
      <c r="I913" s="11">
        <v>117070.14499999949</v>
      </c>
      <c r="J913" s="11">
        <v>473697.81149999995</v>
      </c>
    </row>
    <row r="914" spans="1:10" hidden="1" outlineLevel="1">
      <c r="A914" s="12">
        <v>784.10999999999171</v>
      </c>
      <c r="B914" s="13">
        <v>0.1173883594999995</v>
      </c>
      <c r="C914" s="13">
        <f t="shared" si="13"/>
        <v>5.8082652499999797E-2</v>
      </c>
      <c r="D914" s="14"/>
      <c r="E914" s="15">
        <v>781.10999999999171</v>
      </c>
      <c r="F914" s="16">
        <v>0.47483603264999996</v>
      </c>
      <c r="G914" s="16">
        <f t="shared" si="14"/>
        <v>0.2097347166499986</v>
      </c>
      <c r="H914" s="17">
        <v>781.10999999999171</v>
      </c>
      <c r="I914" s="11">
        <v>117388.3594999995</v>
      </c>
      <c r="J914" s="11">
        <v>474836.03264999995</v>
      </c>
    </row>
    <row r="915" spans="1:10" hidden="1" outlineLevel="1">
      <c r="A915" s="12">
        <v>784.11999999999171</v>
      </c>
      <c r="B915" s="13">
        <v>0.11770657399999949</v>
      </c>
      <c r="C915" s="13">
        <f t="shared" si="13"/>
        <v>5.8400866999999794E-2</v>
      </c>
      <c r="D915" s="14"/>
      <c r="E915" s="15">
        <v>781.11999999999171</v>
      </c>
      <c r="F915" s="16">
        <v>0.47597425379999997</v>
      </c>
      <c r="G915" s="16">
        <f t="shared" si="14"/>
        <v>0.21087293779999861</v>
      </c>
      <c r="H915" s="17">
        <v>781.11999999999171</v>
      </c>
      <c r="I915" s="11">
        <v>117706.5739999995</v>
      </c>
      <c r="J915" s="11">
        <v>475974.25379999995</v>
      </c>
    </row>
    <row r="916" spans="1:10" hidden="1" outlineLevel="1">
      <c r="A916" s="12">
        <v>784.1299999999917</v>
      </c>
      <c r="B916" s="13">
        <v>0.11802478849999951</v>
      </c>
      <c r="C916" s="13">
        <f t="shared" si="13"/>
        <v>5.8719081499999805E-2</v>
      </c>
      <c r="D916" s="14"/>
      <c r="E916" s="15">
        <v>781.1299999999917</v>
      </c>
      <c r="F916" s="16">
        <v>0.47711247494999992</v>
      </c>
      <c r="G916" s="16">
        <f t="shared" si="14"/>
        <v>0.21201115894999856</v>
      </c>
      <c r="H916" s="17">
        <v>781.1299999999917</v>
      </c>
      <c r="I916" s="11">
        <v>118024.7884999995</v>
      </c>
      <c r="J916" s="11">
        <v>477112.47494999995</v>
      </c>
    </row>
    <row r="917" spans="1:10" hidden="1" outlineLevel="1">
      <c r="A917" s="12">
        <v>784.13999999999169</v>
      </c>
      <c r="B917" s="13">
        <v>0.1183430029999995</v>
      </c>
      <c r="C917" s="13">
        <f t="shared" si="13"/>
        <v>5.9037295999999802E-2</v>
      </c>
      <c r="D917" s="14"/>
      <c r="E917" s="15">
        <v>781.13999999999169</v>
      </c>
      <c r="F917" s="16">
        <v>0.47825069609999993</v>
      </c>
      <c r="G917" s="16">
        <f t="shared" si="14"/>
        <v>0.21314938009999856</v>
      </c>
      <c r="H917" s="17">
        <v>781.13999999999169</v>
      </c>
      <c r="I917" s="11">
        <v>118343.0029999995</v>
      </c>
      <c r="J917" s="11">
        <v>478250.69609999994</v>
      </c>
    </row>
    <row r="918" spans="1:10" hidden="1" outlineLevel="1">
      <c r="A918" s="12">
        <v>784.14999999999168</v>
      </c>
      <c r="B918" s="13">
        <v>0.1186612174999995</v>
      </c>
      <c r="C918" s="13">
        <f t="shared" si="13"/>
        <v>5.9355510499999799E-2</v>
      </c>
      <c r="D918" s="14"/>
      <c r="E918" s="15">
        <v>781.14999999999168</v>
      </c>
      <c r="F918" s="16">
        <v>0.47938891724999994</v>
      </c>
      <c r="G918" s="16">
        <f t="shared" si="14"/>
        <v>0.21428760124999857</v>
      </c>
      <c r="H918" s="17">
        <v>781.14999999999168</v>
      </c>
      <c r="I918" s="11">
        <v>118661.2174999995</v>
      </c>
      <c r="J918" s="11">
        <v>479388.91724999994</v>
      </c>
    </row>
    <row r="919" spans="1:10" hidden="1" outlineLevel="1">
      <c r="A919" s="12">
        <v>784.15999999999167</v>
      </c>
      <c r="B919" s="13">
        <v>0.11897943199999951</v>
      </c>
      <c r="C919" s="13">
        <f t="shared" si="13"/>
        <v>5.967372499999981E-2</v>
      </c>
      <c r="D919" s="14"/>
      <c r="E919" s="15">
        <v>781.15999999999167</v>
      </c>
      <c r="F919" s="16">
        <v>0.48052713839999994</v>
      </c>
      <c r="G919" s="16">
        <f t="shared" si="14"/>
        <v>0.21542582239999858</v>
      </c>
      <c r="H919" s="17">
        <v>781.15999999999167</v>
      </c>
      <c r="I919" s="11">
        <v>118979.43199999951</v>
      </c>
      <c r="J919" s="11">
        <v>480527.13839999994</v>
      </c>
    </row>
    <row r="920" spans="1:10" hidden="1" outlineLevel="1">
      <c r="A920" s="12">
        <v>784.16999999999166</v>
      </c>
      <c r="B920" s="13">
        <v>0.11929764649999951</v>
      </c>
      <c r="C920" s="13">
        <f t="shared" si="13"/>
        <v>5.9991939499999807E-2</v>
      </c>
      <c r="D920" s="14"/>
      <c r="E920" s="15">
        <v>781.16999999999166</v>
      </c>
      <c r="F920" s="16">
        <v>0.48166535954999995</v>
      </c>
      <c r="G920" s="16">
        <f t="shared" si="14"/>
        <v>0.21656404354999859</v>
      </c>
      <c r="H920" s="17">
        <v>781.16999999999166</v>
      </c>
      <c r="I920" s="11">
        <v>119297.64649999951</v>
      </c>
      <c r="J920" s="11">
        <v>481665.35954999994</v>
      </c>
    </row>
    <row r="921" spans="1:10" hidden="1" outlineLevel="1">
      <c r="A921" s="12">
        <v>784.17999999999165</v>
      </c>
      <c r="B921" s="13">
        <v>0.1196158609999995</v>
      </c>
      <c r="C921" s="13">
        <f t="shared" si="13"/>
        <v>6.0310153999999803E-2</v>
      </c>
      <c r="D921" s="14"/>
      <c r="E921" s="15">
        <v>781.17999999999165</v>
      </c>
      <c r="F921" s="16">
        <v>0.48280358069999996</v>
      </c>
      <c r="G921" s="16">
        <f t="shared" si="14"/>
        <v>0.21770226469999859</v>
      </c>
      <c r="H921" s="17">
        <v>781.17999999999165</v>
      </c>
      <c r="I921" s="11">
        <v>119615.86099999951</v>
      </c>
      <c r="J921" s="11">
        <v>482803.58069999993</v>
      </c>
    </row>
    <row r="922" spans="1:10" hidden="1" outlineLevel="1">
      <c r="A922" s="12">
        <v>784.18999999999164</v>
      </c>
      <c r="B922" s="13">
        <v>0.11993407549999952</v>
      </c>
      <c r="C922" s="13">
        <f t="shared" si="13"/>
        <v>6.0628368499999814E-2</v>
      </c>
      <c r="D922" s="14"/>
      <c r="E922" s="15">
        <v>781.18999999999164</v>
      </c>
      <c r="F922" s="16">
        <v>0.48394180184999991</v>
      </c>
      <c r="G922" s="16">
        <f t="shared" si="14"/>
        <v>0.21884048584999855</v>
      </c>
      <c r="H922" s="17">
        <v>781.18999999999164</v>
      </c>
      <c r="I922" s="11">
        <v>119934.07549999951</v>
      </c>
      <c r="J922" s="11">
        <v>483941.80184999993</v>
      </c>
    </row>
    <row r="923" spans="1:10" hidden="1" outlineLevel="1">
      <c r="A923" s="18">
        <v>784.19999999999163</v>
      </c>
      <c r="B923" s="13">
        <v>0.12025228999999951</v>
      </c>
      <c r="C923" s="13">
        <f t="shared" si="13"/>
        <v>6.0946582999999811E-2</v>
      </c>
      <c r="D923" s="14"/>
      <c r="E923" s="15">
        <v>781.19999999999163</v>
      </c>
      <c r="F923" s="16">
        <v>0.48508002299999992</v>
      </c>
      <c r="G923" s="16">
        <f t="shared" si="14"/>
        <v>0.21997870699999855</v>
      </c>
      <c r="H923" s="17">
        <v>781.19999999999163</v>
      </c>
      <c r="I923" s="11">
        <v>120252.28999999951</v>
      </c>
      <c r="J923" s="11">
        <v>485080.02299999993</v>
      </c>
    </row>
    <row r="924" spans="1:10" hidden="1" outlineLevel="1">
      <c r="A924" s="12">
        <v>784.20999999999162</v>
      </c>
      <c r="B924" s="13">
        <v>0.12057050449999951</v>
      </c>
      <c r="C924" s="13">
        <f t="shared" si="13"/>
        <v>6.1264797499999808E-2</v>
      </c>
      <c r="D924" s="14"/>
      <c r="E924" s="15">
        <v>781.20999999999162</v>
      </c>
      <c r="F924" s="16">
        <v>0.48621824414999992</v>
      </c>
      <c r="G924" s="16">
        <f t="shared" si="14"/>
        <v>0.22111692814999856</v>
      </c>
      <c r="H924" s="17">
        <v>781.20999999999162</v>
      </c>
      <c r="I924" s="11">
        <v>120570.50449999952</v>
      </c>
      <c r="J924" s="11">
        <v>486218.24414999993</v>
      </c>
    </row>
    <row r="925" spans="1:10" hidden="1" outlineLevel="1">
      <c r="A925" s="12">
        <v>784.21999999999161</v>
      </c>
      <c r="B925" s="13">
        <v>0.12088871899999952</v>
      </c>
      <c r="C925" s="13">
        <f t="shared" si="13"/>
        <v>6.1583011999999819E-2</v>
      </c>
      <c r="D925" s="14"/>
      <c r="E925" s="15">
        <v>781.21999999999161</v>
      </c>
      <c r="F925" s="16">
        <v>0.48735646529999993</v>
      </c>
      <c r="G925" s="16">
        <f t="shared" si="14"/>
        <v>0.22225514929999857</v>
      </c>
      <c r="H925" s="17">
        <v>781.21999999999161</v>
      </c>
      <c r="I925" s="11">
        <v>120888.71899999952</v>
      </c>
      <c r="J925" s="11">
        <v>487356.46529999992</v>
      </c>
    </row>
    <row r="926" spans="1:10" hidden="1" outlineLevel="1">
      <c r="A926" s="12">
        <v>784.22999999999161</v>
      </c>
      <c r="B926" s="13">
        <v>0.12120693349999952</v>
      </c>
      <c r="C926" s="13">
        <f t="shared" si="13"/>
        <v>6.1901226499999816E-2</v>
      </c>
      <c r="D926" s="14"/>
      <c r="E926" s="15">
        <v>781.22999999999161</v>
      </c>
      <c r="F926" s="16">
        <v>0.48849468644999994</v>
      </c>
      <c r="G926" s="16">
        <f t="shared" si="14"/>
        <v>0.22339337044999857</v>
      </c>
      <c r="H926" s="17">
        <v>781.22999999999161</v>
      </c>
      <c r="I926" s="11">
        <v>121206.93349999952</v>
      </c>
      <c r="J926" s="11">
        <v>488494.68644999992</v>
      </c>
    </row>
    <row r="927" spans="1:10" hidden="1" outlineLevel="1">
      <c r="A927" s="12">
        <v>784.2399999999916</v>
      </c>
      <c r="B927" s="13">
        <v>0.12152514799999953</v>
      </c>
      <c r="C927" s="13">
        <f t="shared" si="13"/>
        <v>6.2219440999999827E-2</v>
      </c>
      <c r="D927" s="14"/>
      <c r="E927" s="15">
        <v>781.2399999999916</v>
      </c>
      <c r="F927" s="16">
        <v>0.48963290759999994</v>
      </c>
      <c r="G927" s="16">
        <f t="shared" si="14"/>
        <v>0.22453159159999858</v>
      </c>
      <c r="H927" s="17">
        <v>781.2399999999916</v>
      </c>
      <c r="I927" s="11">
        <v>121525.14799999952</v>
      </c>
      <c r="J927" s="11">
        <v>489632.90759999992</v>
      </c>
    </row>
    <row r="928" spans="1:10" hidden="1" outlineLevel="1">
      <c r="A928" s="12">
        <v>784.24999999999159</v>
      </c>
      <c r="B928" s="13">
        <v>0.12184336249999952</v>
      </c>
      <c r="C928" s="13">
        <f t="shared" si="13"/>
        <v>6.2537655499999817E-2</v>
      </c>
      <c r="D928" s="14"/>
      <c r="E928" s="15">
        <v>781.24999999999159</v>
      </c>
      <c r="F928" s="16">
        <v>0.4907711287499999</v>
      </c>
      <c r="G928" s="16">
        <f t="shared" si="14"/>
        <v>0.22566981274999853</v>
      </c>
      <c r="H928" s="17">
        <v>781.24999999999159</v>
      </c>
      <c r="I928" s="11">
        <v>121843.36249999952</v>
      </c>
      <c r="J928" s="11">
        <v>490771.12874999992</v>
      </c>
    </row>
    <row r="929" spans="1:10" hidden="1" outlineLevel="1">
      <c r="A929" s="12">
        <v>784.25999999999158</v>
      </c>
      <c r="B929" s="13">
        <v>0.12216157699999952</v>
      </c>
      <c r="C929" s="13">
        <f t="shared" si="13"/>
        <v>6.2855869999999814E-2</v>
      </c>
      <c r="D929" s="14"/>
      <c r="E929" s="15">
        <v>781.25999999999158</v>
      </c>
      <c r="F929" s="16">
        <v>0.4919093498999999</v>
      </c>
      <c r="G929" s="16">
        <f t="shared" si="14"/>
        <v>0.22680803389999854</v>
      </c>
      <c r="H929" s="17">
        <v>781.25999999999158</v>
      </c>
      <c r="I929" s="11">
        <v>122161.57699999952</v>
      </c>
      <c r="J929" s="11">
        <v>491909.34989999991</v>
      </c>
    </row>
    <row r="930" spans="1:10" hidden="1" outlineLevel="1">
      <c r="A930" s="12">
        <v>784.26999999999157</v>
      </c>
      <c r="B930" s="13">
        <v>0.12247979149999953</v>
      </c>
      <c r="C930" s="13">
        <f t="shared" si="13"/>
        <v>6.3174084499999839E-2</v>
      </c>
      <c r="D930" s="14"/>
      <c r="E930" s="15">
        <v>781.26999999999157</v>
      </c>
      <c r="F930" s="16">
        <v>0.49304757104999991</v>
      </c>
      <c r="G930" s="16">
        <f t="shared" si="14"/>
        <v>0.22794625504999855</v>
      </c>
      <c r="H930" s="17">
        <v>781.26999999999157</v>
      </c>
      <c r="I930" s="11">
        <v>122479.79149999953</v>
      </c>
      <c r="J930" s="11">
        <v>493047.57104999991</v>
      </c>
    </row>
    <row r="931" spans="1:10" hidden="1" outlineLevel="1">
      <c r="A931" s="12">
        <v>784.27999999999156</v>
      </c>
      <c r="B931" s="13">
        <v>0.12279800599999953</v>
      </c>
      <c r="C931" s="13">
        <f t="shared" si="13"/>
        <v>6.3492298999999836E-2</v>
      </c>
      <c r="D931" s="14"/>
      <c r="E931" s="15">
        <v>781.27999999999156</v>
      </c>
      <c r="F931" s="16">
        <v>0.49418579219999992</v>
      </c>
      <c r="G931" s="16">
        <f t="shared" si="14"/>
        <v>0.22908447619999855</v>
      </c>
      <c r="H931" s="17">
        <v>781.27999999999156</v>
      </c>
      <c r="I931" s="11">
        <v>122798.00599999953</v>
      </c>
      <c r="J931" s="11">
        <v>494185.79219999991</v>
      </c>
    </row>
    <row r="932" spans="1:10" hidden="1" outlineLevel="1">
      <c r="A932" s="12">
        <v>784.28999999999155</v>
      </c>
      <c r="B932" s="13">
        <v>0.12311622049999953</v>
      </c>
      <c r="C932" s="13">
        <f t="shared" si="13"/>
        <v>6.3810513499999832E-2</v>
      </c>
      <c r="D932" s="14"/>
      <c r="E932" s="15">
        <v>781.28999999999155</v>
      </c>
      <c r="F932" s="16">
        <v>0.49532401334999993</v>
      </c>
      <c r="G932" s="16">
        <f t="shared" si="14"/>
        <v>0.23022269734999856</v>
      </c>
      <c r="H932" s="17">
        <v>781.28999999999155</v>
      </c>
      <c r="I932" s="11">
        <v>123116.22049999953</v>
      </c>
      <c r="J932" s="11">
        <v>495324.01334999991</v>
      </c>
    </row>
    <row r="933" spans="1:10" hidden="1" outlineLevel="1">
      <c r="A933" s="18">
        <v>784.29999999999154</v>
      </c>
      <c r="B933" s="13">
        <v>0.12343443499999954</v>
      </c>
      <c r="C933" s="13">
        <f t="shared" si="13"/>
        <v>6.4128727999999829E-2</v>
      </c>
      <c r="D933" s="14"/>
      <c r="E933" s="15">
        <v>781.29999999999154</v>
      </c>
      <c r="F933" s="16">
        <v>0.49646223449999988</v>
      </c>
      <c r="G933" s="16">
        <f t="shared" si="14"/>
        <v>0.23136091849999851</v>
      </c>
      <c r="H933" s="17">
        <v>781.29999999999154</v>
      </c>
      <c r="I933" s="11">
        <v>123434.43499999953</v>
      </c>
      <c r="J933" s="11">
        <v>496462.2344999999</v>
      </c>
    </row>
    <row r="934" spans="1:10" hidden="1" outlineLevel="1">
      <c r="A934" s="12">
        <v>784.30999999999153</v>
      </c>
      <c r="B934" s="13">
        <v>0.12375264949999953</v>
      </c>
      <c r="C934" s="13">
        <f t="shared" si="13"/>
        <v>6.4446942499999826E-2</v>
      </c>
      <c r="D934" s="14"/>
      <c r="E934" s="15">
        <v>781.30999999999153</v>
      </c>
      <c r="F934" s="16">
        <v>0.49760045564999988</v>
      </c>
      <c r="G934" s="16">
        <f t="shared" si="14"/>
        <v>0.23249913964999852</v>
      </c>
      <c r="H934" s="17">
        <v>781.30999999999153</v>
      </c>
      <c r="I934" s="11">
        <v>123752.64949999953</v>
      </c>
      <c r="J934" s="11">
        <v>497600.4556499999</v>
      </c>
    </row>
    <row r="935" spans="1:10" hidden="1" outlineLevel="1">
      <c r="A935" s="12">
        <v>784.31999999999152</v>
      </c>
      <c r="B935" s="13">
        <v>0.12407086399999953</v>
      </c>
      <c r="C935" s="13">
        <f t="shared" si="13"/>
        <v>6.4765156999999823E-2</v>
      </c>
      <c r="D935" s="14"/>
      <c r="E935" s="15">
        <v>781.31999999999152</v>
      </c>
      <c r="F935" s="16">
        <v>0.49873867679999989</v>
      </c>
      <c r="G935" s="16">
        <f t="shared" si="14"/>
        <v>0.23363736079999853</v>
      </c>
      <c r="H935" s="17">
        <v>781.31999999999152</v>
      </c>
      <c r="I935" s="11">
        <v>124070.86399999954</v>
      </c>
      <c r="J935" s="11">
        <v>498738.6767999999</v>
      </c>
    </row>
    <row r="936" spans="1:10" hidden="1" outlineLevel="1">
      <c r="A936" s="12">
        <v>784.32999999999151</v>
      </c>
      <c r="B936" s="13">
        <v>0.12438907849999954</v>
      </c>
      <c r="C936" s="13">
        <f t="shared" si="13"/>
        <v>6.5083371499999848E-2</v>
      </c>
      <c r="D936" s="14"/>
      <c r="E936" s="15">
        <v>781.32999999999151</v>
      </c>
      <c r="F936" s="16">
        <v>0.4998768979499999</v>
      </c>
      <c r="G936" s="16">
        <f t="shared" si="14"/>
        <v>0.23477558194999854</v>
      </c>
      <c r="H936" s="17">
        <v>781.32999999999151</v>
      </c>
      <c r="I936" s="11">
        <v>124389.07849999954</v>
      </c>
      <c r="J936" s="11">
        <v>499876.8979499999</v>
      </c>
    </row>
    <row r="937" spans="1:10" hidden="1" outlineLevel="1">
      <c r="A937" s="12">
        <v>784.33999999999151</v>
      </c>
      <c r="B937" s="13">
        <v>0.12470729299999954</v>
      </c>
      <c r="C937" s="13">
        <f t="shared" si="13"/>
        <v>6.5401585999999845E-2</v>
      </c>
      <c r="D937" s="14"/>
      <c r="E937" s="15">
        <v>781.33999999999151</v>
      </c>
      <c r="F937" s="16">
        <v>0.50101511909999985</v>
      </c>
      <c r="G937" s="16">
        <f t="shared" si="14"/>
        <v>0.23591380309999849</v>
      </c>
      <c r="H937" s="17">
        <v>781.33999999999151</v>
      </c>
      <c r="I937" s="11">
        <v>124707.29299999954</v>
      </c>
      <c r="J937" s="11">
        <v>501015.11909999989</v>
      </c>
    </row>
    <row r="938" spans="1:10" hidden="1" outlineLevel="1">
      <c r="A938" s="12">
        <v>784.3499999999915</v>
      </c>
      <c r="B938" s="13">
        <v>0.12502550749999955</v>
      </c>
      <c r="C938" s="13">
        <f t="shared" si="13"/>
        <v>6.5719800499999842E-2</v>
      </c>
      <c r="D938" s="14"/>
      <c r="E938" s="15">
        <v>781.3499999999915</v>
      </c>
      <c r="F938" s="16">
        <v>0.50215334024999991</v>
      </c>
      <c r="G938" s="16">
        <f t="shared" si="14"/>
        <v>0.23705202424999855</v>
      </c>
      <c r="H938" s="17">
        <v>781.3499999999915</v>
      </c>
      <c r="I938" s="11">
        <v>125025.50749999954</v>
      </c>
      <c r="J938" s="11">
        <v>502153.34024999989</v>
      </c>
    </row>
    <row r="939" spans="1:10" hidden="1" outlineLevel="1">
      <c r="A939" s="12">
        <v>784.35999999999149</v>
      </c>
      <c r="B939" s="13">
        <v>0.12534372199999955</v>
      </c>
      <c r="C939" s="13">
        <f t="shared" si="13"/>
        <v>6.6038014999999839E-2</v>
      </c>
      <c r="D939" s="14"/>
      <c r="E939" s="15">
        <v>781.35999999999149</v>
      </c>
      <c r="F939" s="16">
        <v>0.50329156139999986</v>
      </c>
      <c r="G939" s="16">
        <f t="shared" si="14"/>
        <v>0.2381902453999985</v>
      </c>
      <c r="H939" s="17">
        <v>781.35999999999149</v>
      </c>
      <c r="I939" s="11">
        <v>125343.72199999954</v>
      </c>
      <c r="J939" s="11">
        <v>503291.56139999989</v>
      </c>
    </row>
    <row r="940" spans="1:10" hidden="1" outlineLevel="1">
      <c r="A940" s="12">
        <v>784.36999999999148</v>
      </c>
      <c r="B940" s="13">
        <v>0.12566193649999954</v>
      </c>
      <c r="C940" s="13">
        <f t="shared" si="13"/>
        <v>6.6356229499999836E-2</v>
      </c>
      <c r="D940" s="14"/>
      <c r="E940" s="15">
        <v>781.36999999999148</v>
      </c>
      <c r="F940" s="16">
        <v>0.50442978254999993</v>
      </c>
      <c r="G940" s="16">
        <f t="shared" si="14"/>
        <v>0.23932846654999856</v>
      </c>
      <c r="H940" s="17">
        <v>781.36999999999148</v>
      </c>
      <c r="I940" s="11">
        <v>125661.93649999955</v>
      </c>
      <c r="J940" s="11">
        <v>504429.78254999989</v>
      </c>
    </row>
    <row r="941" spans="1:10" hidden="1" outlineLevel="1">
      <c r="A941" s="12">
        <v>784.37999999999147</v>
      </c>
      <c r="B941" s="13">
        <v>0.12598015099999954</v>
      </c>
      <c r="C941" s="13">
        <f t="shared" ref="C941:C1004" si="15">B941-$B$683</f>
        <v>6.6674443999999833E-2</v>
      </c>
      <c r="D941" s="14"/>
      <c r="E941" s="15">
        <v>781.37999999999147</v>
      </c>
      <c r="F941" s="16">
        <v>0.50556800369999988</v>
      </c>
      <c r="G941" s="16">
        <f t="shared" ref="G941:G1004" si="16">F941-$F$683</f>
        <v>0.24046668769999852</v>
      </c>
      <c r="H941" s="17">
        <v>781.37999999999147</v>
      </c>
      <c r="I941" s="11">
        <v>125980.15099999955</v>
      </c>
      <c r="J941" s="11">
        <v>505568.00369999988</v>
      </c>
    </row>
    <row r="942" spans="1:10" hidden="1" outlineLevel="1">
      <c r="A942" s="12">
        <v>784.38999999999146</v>
      </c>
      <c r="B942" s="13">
        <v>0.12629836549999954</v>
      </c>
      <c r="C942" s="13">
        <f t="shared" si="15"/>
        <v>6.699265849999983E-2</v>
      </c>
      <c r="D942" s="14"/>
      <c r="E942" s="15">
        <v>781.38999999999146</v>
      </c>
      <c r="F942" s="16">
        <v>0.50670622484999983</v>
      </c>
      <c r="G942" s="16">
        <f t="shared" si="16"/>
        <v>0.24160490884999847</v>
      </c>
      <c r="H942" s="17">
        <v>781.38999999999146</v>
      </c>
      <c r="I942" s="11">
        <v>126298.36549999955</v>
      </c>
      <c r="J942" s="11">
        <v>506706.22484999988</v>
      </c>
    </row>
    <row r="943" spans="1:10" hidden="1" outlineLevel="1">
      <c r="A943" s="18">
        <v>784.39999999999145</v>
      </c>
      <c r="B943" s="13">
        <v>0.12661657999999956</v>
      </c>
      <c r="C943" s="13">
        <f t="shared" si="15"/>
        <v>6.7310872999999855E-2</v>
      </c>
      <c r="D943" s="14"/>
      <c r="E943" s="15">
        <v>781.39999999999145</v>
      </c>
      <c r="F943" s="16">
        <v>0.50784444599999989</v>
      </c>
      <c r="G943" s="16">
        <f t="shared" si="16"/>
        <v>0.24274312999999853</v>
      </c>
      <c r="H943" s="17">
        <v>781.39999999999145</v>
      </c>
      <c r="I943" s="11">
        <v>126616.57999999955</v>
      </c>
      <c r="J943" s="11">
        <v>507844.44599999988</v>
      </c>
    </row>
    <row r="944" spans="1:10" hidden="1" outlineLevel="1">
      <c r="A944" s="12">
        <v>784.40999999999144</v>
      </c>
      <c r="B944" s="13">
        <v>0.12693479449999956</v>
      </c>
      <c r="C944" s="13">
        <f t="shared" si="15"/>
        <v>6.7629087499999851E-2</v>
      </c>
      <c r="D944" s="14"/>
      <c r="E944" s="15">
        <v>781.40999999999144</v>
      </c>
      <c r="F944" s="16">
        <v>0.50898266714999985</v>
      </c>
      <c r="G944" s="16">
        <f t="shared" si="16"/>
        <v>0.24388135114999848</v>
      </c>
      <c r="H944" s="17">
        <v>781.40999999999144</v>
      </c>
      <c r="I944" s="11">
        <v>126934.79449999955</v>
      </c>
      <c r="J944" s="11">
        <v>508982.66714999988</v>
      </c>
    </row>
    <row r="945" spans="1:10" hidden="1" outlineLevel="1">
      <c r="A945" s="12">
        <v>784.41999999999143</v>
      </c>
      <c r="B945" s="13">
        <v>0.12725300899999956</v>
      </c>
      <c r="C945" s="13">
        <f t="shared" si="15"/>
        <v>6.7947301999999848E-2</v>
      </c>
      <c r="D945" s="14"/>
      <c r="E945" s="15">
        <v>781.41999999999143</v>
      </c>
      <c r="F945" s="16">
        <v>0.51012088829999991</v>
      </c>
      <c r="G945" s="16">
        <f t="shared" si="16"/>
        <v>0.24501957229999854</v>
      </c>
      <c r="H945" s="17">
        <v>781.41999999999143</v>
      </c>
      <c r="I945" s="11">
        <v>127253.00899999955</v>
      </c>
      <c r="J945" s="11">
        <v>510120.88829999988</v>
      </c>
    </row>
    <row r="946" spans="1:10" hidden="1" outlineLevel="1">
      <c r="A946" s="12">
        <v>784.42999999999142</v>
      </c>
      <c r="B946" s="13">
        <v>0.12757122349999955</v>
      </c>
      <c r="C946" s="13">
        <f t="shared" si="15"/>
        <v>6.8265516499999845E-2</v>
      </c>
      <c r="D946" s="14"/>
      <c r="E946" s="15">
        <v>781.42999999999142</v>
      </c>
      <c r="F946" s="16">
        <v>0.51125910944999986</v>
      </c>
      <c r="G946" s="16">
        <f t="shared" si="16"/>
        <v>0.2461577934499985</v>
      </c>
      <c r="H946" s="17">
        <v>781.42999999999142</v>
      </c>
      <c r="I946" s="11">
        <v>127571.22349999956</v>
      </c>
      <c r="J946" s="11">
        <v>511259.10944999987</v>
      </c>
    </row>
    <row r="947" spans="1:10" hidden="1" outlineLevel="1">
      <c r="A947" s="12">
        <v>784.43999999999141</v>
      </c>
      <c r="B947" s="13">
        <v>0.12788943799999955</v>
      </c>
      <c r="C947" s="13">
        <f t="shared" si="15"/>
        <v>6.8583730999999842E-2</v>
      </c>
      <c r="D947" s="14"/>
      <c r="E947" s="15">
        <v>781.43999999999141</v>
      </c>
      <c r="F947" s="16">
        <v>0.51239733059999992</v>
      </c>
      <c r="G947" s="16">
        <f t="shared" si="16"/>
        <v>0.24729601459999856</v>
      </c>
      <c r="H947" s="17">
        <v>781.43999999999141</v>
      </c>
      <c r="I947" s="11">
        <v>127889.43799999956</v>
      </c>
      <c r="J947" s="11">
        <v>512397.33059999987</v>
      </c>
    </row>
    <row r="948" spans="1:10" hidden="1" outlineLevel="1">
      <c r="A948" s="12">
        <v>784.44999999999141</v>
      </c>
      <c r="B948" s="13">
        <v>0.12820765249999955</v>
      </c>
      <c r="C948" s="13">
        <f t="shared" si="15"/>
        <v>6.8901945499999839E-2</v>
      </c>
      <c r="D948" s="14"/>
      <c r="E948" s="15">
        <v>781.44999999999141</v>
      </c>
      <c r="F948" s="16">
        <v>0.51353555174999987</v>
      </c>
      <c r="G948" s="16">
        <f t="shared" si="16"/>
        <v>0.24843423574999851</v>
      </c>
      <c r="H948" s="17">
        <v>781.44999999999141</v>
      </c>
      <c r="I948" s="11">
        <v>128207.65249999956</v>
      </c>
      <c r="J948" s="11">
        <v>513535.55174999987</v>
      </c>
    </row>
    <row r="949" spans="1:10" hidden="1" outlineLevel="1">
      <c r="A949" s="12">
        <v>784.4599999999914</v>
      </c>
      <c r="B949" s="13">
        <v>0.12852586699999957</v>
      </c>
      <c r="C949" s="13">
        <f t="shared" si="15"/>
        <v>6.9220159999999864E-2</v>
      </c>
      <c r="D949" s="14"/>
      <c r="E949" s="15">
        <v>781.4599999999914</v>
      </c>
      <c r="F949" s="16">
        <v>0.51467377289999983</v>
      </c>
      <c r="G949" s="16">
        <f t="shared" si="16"/>
        <v>0.24957245689999846</v>
      </c>
      <c r="H949" s="17">
        <v>781.4599999999914</v>
      </c>
      <c r="I949" s="11">
        <v>128525.86699999956</v>
      </c>
      <c r="J949" s="11">
        <v>514673.77289999987</v>
      </c>
    </row>
    <row r="950" spans="1:10" hidden="1" outlineLevel="1">
      <c r="A950" s="12">
        <v>784.46999999999139</v>
      </c>
      <c r="B950" s="13">
        <v>0.12884408149999957</v>
      </c>
      <c r="C950" s="13">
        <f t="shared" si="15"/>
        <v>6.9538374499999861E-2</v>
      </c>
      <c r="D950" s="14"/>
      <c r="E950" s="15">
        <v>781.46999999999139</v>
      </c>
      <c r="F950" s="16">
        <v>0.51581199404999989</v>
      </c>
      <c r="G950" s="16">
        <f t="shared" si="16"/>
        <v>0.25071067804999853</v>
      </c>
      <c r="H950" s="17">
        <v>781.46999999999139</v>
      </c>
      <c r="I950" s="11">
        <v>128844.08149999956</v>
      </c>
      <c r="J950" s="11">
        <v>515811.99404999986</v>
      </c>
    </row>
    <row r="951" spans="1:10" hidden="1" outlineLevel="1">
      <c r="A951" s="12">
        <v>784.47999999999138</v>
      </c>
      <c r="B951" s="13">
        <v>0.12916229599999957</v>
      </c>
      <c r="C951" s="13">
        <f t="shared" si="15"/>
        <v>6.9856588999999858E-2</v>
      </c>
      <c r="D951" s="14"/>
      <c r="E951" s="15">
        <v>781.47999999999138</v>
      </c>
      <c r="F951" s="16">
        <v>0.51695021519999984</v>
      </c>
      <c r="G951" s="16">
        <f t="shared" si="16"/>
        <v>0.25184889919999848</v>
      </c>
      <c r="H951" s="17">
        <v>781.47999999999138</v>
      </c>
      <c r="I951" s="11">
        <v>129162.29599999957</v>
      </c>
      <c r="J951" s="11">
        <v>516950.21519999986</v>
      </c>
    </row>
    <row r="952" spans="1:10" hidden="1" outlineLevel="1">
      <c r="A952" s="12">
        <v>784.48999999999137</v>
      </c>
      <c r="B952" s="13">
        <v>0.12948051049999956</v>
      </c>
      <c r="C952" s="13">
        <f t="shared" si="15"/>
        <v>7.0174803499999855E-2</v>
      </c>
      <c r="D952" s="14"/>
      <c r="E952" s="15">
        <v>781.48999999999137</v>
      </c>
      <c r="F952" s="16">
        <v>0.5180884363499999</v>
      </c>
      <c r="G952" s="16">
        <f t="shared" si="16"/>
        <v>0.25298712034999854</v>
      </c>
      <c r="H952" s="17">
        <v>781.48999999999137</v>
      </c>
      <c r="I952" s="11">
        <v>129480.51049999957</v>
      </c>
      <c r="J952" s="11">
        <v>518088.43634999986</v>
      </c>
    </row>
    <row r="953" spans="1:10" hidden="1" outlineLevel="1">
      <c r="A953" s="18">
        <v>784.49999999999136</v>
      </c>
      <c r="B953" s="13">
        <v>0.12979872499999956</v>
      </c>
      <c r="C953" s="13">
        <f t="shared" si="15"/>
        <v>7.0493017999999852E-2</v>
      </c>
      <c r="D953" s="14"/>
      <c r="E953" s="15">
        <v>781.49999999999136</v>
      </c>
      <c r="F953" s="16">
        <v>0.51922665749999986</v>
      </c>
      <c r="G953" s="16">
        <f t="shared" si="16"/>
        <v>0.25412534149999849</v>
      </c>
      <c r="H953" s="17">
        <v>781.49999999999136</v>
      </c>
      <c r="I953" s="11">
        <v>129798.72499999957</v>
      </c>
      <c r="J953" s="11">
        <v>519226.65749999986</v>
      </c>
    </row>
    <row r="954" spans="1:10" hidden="1" outlineLevel="1">
      <c r="A954" s="12">
        <v>784.50999999999135</v>
      </c>
      <c r="B954" s="13">
        <v>0.13011693949999958</v>
      </c>
      <c r="C954" s="13">
        <f t="shared" si="15"/>
        <v>7.0811232499999877E-2</v>
      </c>
      <c r="D954" s="14"/>
      <c r="E954" s="15">
        <v>781.50999999999135</v>
      </c>
      <c r="F954" s="16">
        <v>0.52036487864999981</v>
      </c>
      <c r="G954" s="16">
        <f t="shared" si="16"/>
        <v>0.25526356264999844</v>
      </c>
      <c r="H954" s="17">
        <v>781.50999999999135</v>
      </c>
      <c r="I954" s="11">
        <v>130116.93949999957</v>
      </c>
      <c r="J954" s="11">
        <v>520364.87864999985</v>
      </c>
    </row>
    <row r="955" spans="1:10" hidden="1" outlineLevel="1">
      <c r="A955" s="12">
        <v>784.51999999999134</v>
      </c>
      <c r="B955" s="13">
        <v>0.13043515399999958</v>
      </c>
      <c r="C955" s="13">
        <f t="shared" si="15"/>
        <v>7.1129446999999874E-2</v>
      </c>
      <c r="D955" s="14"/>
      <c r="E955" s="15">
        <v>781.51999999999134</v>
      </c>
      <c r="F955" s="16">
        <v>0.52150309979999987</v>
      </c>
      <c r="G955" s="16">
        <f t="shared" si="16"/>
        <v>0.25640178379999851</v>
      </c>
      <c r="H955" s="17">
        <v>781.51999999999134</v>
      </c>
      <c r="I955" s="11">
        <v>130435.15399999957</v>
      </c>
      <c r="J955" s="11">
        <v>521503.09979999985</v>
      </c>
    </row>
    <row r="956" spans="1:10" hidden="1" outlineLevel="1">
      <c r="A956" s="12">
        <v>784.52999999999133</v>
      </c>
      <c r="B956" s="13">
        <v>0.13075336849999958</v>
      </c>
      <c r="C956" s="13">
        <f t="shared" si="15"/>
        <v>7.144766149999987E-2</v>
      </c>
      <c r="D956" s="14"/>
      <c r="E956" s="15">
        <v>781.52999999999133</v>
      </c>
      <c r="F956" s="16">
        <v>0.52264132094999982</v>
      </c>
      <c r="G956" s="16">
        <f t="shared" si="16"/>
        <v>0.25754000494999846</v>
      </c>
      <c r="H956" s="17">
        <v>781.52999999999133</v>
      </c>
      <c r="I956" s="11">
        <v>130753.36849999957</v>
      </c>
      <c r="J956" s="11">
        <v>522641.32094999985</v>
      </c>
    </row>
    <row r="957" spans="1:10" hidden="1" outlineLevel="1">
      <c r="A957" s="12">
        <v>784.53999999999132</v>
      </c>
      <c r="B957" s="13">
        <v>0.13107158299999958</v>
      </c>
      <c r="C957" s="13">
        <f t="shared" si="15"/>
        <v>7.1765875999999867E-2</v>
      </c>
      <c r="D957" s="14"/>
      <c r="E957" s="15">
        <v>781.53999999999132</v>
      </c>
      <c r="F957" s="16">
        <v>0.52377954209999988</v>
      </c>
      <c r="G957" s="16">
        <f t="shared" si="16"/>
        <v>0.25867822609999852</v>
      </c>
      <c r="H957" s="17">
        <v>781.53999999999132</v>
      </c>
      <c r="I957" s="11">
        <v>131071.58299999958</v>
      </c>
      <c r="J957" s="11">
        <v>523779.54209999985</v>
      </c>
    </row>
    <row r="958" spans="1:10" hidden="1" outlineLevel="1">
      <c r="A958" s="12">
        <v>784.54999999999131</v>
      </c>
      <c r="B958" s="13">
        <v>0.13138979749999957</v>
      </c>
      <c r="C958" s="13">
        <f t="shared" si="15"/>
        <v>7.2084090499999864E-2</v>
      </c>
      <c r="D958" s="14"/>
      <c r="E958" s="15">
        <v>781.54999999999131</v>
      </c>
      <c r="F958" s="16">
        <v>0.52491776324999984</v>
      </c>
      <c r="G958" s="16">
        <f t="shared" si="16"/>
        <v>0.25981644724999847</v>
      </c>
      <c r="H958" s="17">
        <v>781.54999999999131</v>
      </c>
      <c r="I958" s="11">
        <v>131389.79749999958</v>
      </c>
      <c r="J958" s="11">
        <v>524917.76324999984</v>
      </c>
    </row>
    <row r="959" spans="1:10" hidden="1" outlineLevel="1">
      <c r="A959" s="12">
        <v>784.55999999999131</v>
      </c>
      <c r="B959" s="13">
        <v>0.13170801199999957</v>
      </c>
      <c r="C959" s="13">
        <f t="shared" si="15"/>
        <v>7.2402304999999861E-2</v>
      </c>
      <c r="D959" s="14"/>
      <c r="E959" s="15">
        <v>781.55999999999131</v>
      </c>
      <c r="F959" s="16">
        <v>0.52605598439999979</v>
      </c>
      <c r="G959" s="16">
        <f t="shared" si="16"/>
        <v>0.26095466839999842</v>
      </c>
      <c r="H959" s="17">
        <v>781.55999999999131</v>
      </c>
      <c r="I959" s="11">
        <v>131708.01199999958</v>
      </c>
      <c r="J959" s="11">
        <v>526055.98439999984</v>
      </c>
    </row>
    <row r="960" spans="1:10" hidden="1" outlineLevel="1">
      <c r="A960" s="12">
        <v>784.5699999999913</v>
      </c>
      <c r="B960" s="13">
        <v>0.13202622649999959</v>
      </c>
      <c r="C960" s="13">
        <f t="shared" si="15"/>
        <v>7.2720519499999886E-2</v>
      </c>
      <c r="D960" s="14"/>
      <c r="E960" s="15">
        <v>781.5699999999913</v>
      </c>
      <c r="F960" s="16">
        <v>0.52719420554999985</v>
      </c>
      <c r="G960" s="16">
        <f t="shared" si="16"/>
        <v>0.26209288954999849</v>
      </c>
      <c r="H960" s="17">
        <v>781.5699999999913</v>
      </c>
      <c r="I960" s="11">
        <v>132026.22649999958</v>
      </c>
      <c r="J960" s="11">
        <v>527194.20554999984</v>
      </c>
    </row>
    <row r="961" spans="1:10" hidden="1" outlineLevel="1">
      <c r="A961" s="12">
        <v>784.57999999999129</v>
      </c>
      <c r="B961" s="13">
        <v>0.13234444099999959</v>
      </c>
      <c r="C961" s="13">
        <f t="shared" si="15"/>
        <v>7.3038733999999883E-2</v>
      </c>
      <c r="D961" s="14"/>
      <c r="E961" s="15">
        <v>781.57999999999129</v>
      </c>
      <c r="F961" s="16">
        <v>0.5283324266999998</v>
      </c>
      <c r="G961" s="16">
        <f t="shared" si="16"/>
        <v>0.26323111069999844</v>
      </c>
      <c r="H961" s="17">
        <v>781.57999999999129</v>
      </c>
      <c r="I961" s="11">
        <v>132344.44099999958</v>
      </c>
      <c r="J961" s="11">
        <v>528332.42669999984</v>
      </c>
    </row>
    <row r="962" spans="1:10" hidden="1" outlineLevel="1">
      <c r="A962" s="12">
        <v>784.58999999999128</v>
      </c>
      <c r="B962" s="13">
        <v>0.13266265549999959</v>
      </c>
      <c r="C962" s="13">
        <f t="shared" si="15"/>
        <v>7.335694849999988E-2</v>
      </c>
      <c r="D962" s="14"/>
      <c r="E962" s="15">
        <v>781.58999999999128</v>
      </c>
      <c r="F962" s="16">
        <v>0.52947064784999986</v>
      </c>
      <c r="G962" s="16">
        <f t="shared" si="16"/>
        <v>0.2643693318499985</v>
      </c>
      <c r="H962" s="17">
        <v>781.58999999999128</v>
      </c>
      <c r="I962" s="11">
        <v>132662.65549999959</v>
      </c>
      <c r="J962" s="11">
        <v>529470.64784999983</v>
      </c>
    </row>
    <row r="963" spans="1:10" hidden="1" outlineLevel="1">
      <c r="A963" s="18">
        <v>784.59999999999127</v>
      </c>
      <c r="B963" s="13">
        <v>0.13298086999999958</v>
      </c>
      <c r="C963" s="13">
        <f t="shared" si="15"/>
        <v>7.3675162999999877E-2</v>
      </c>
      <c r="D963" s="14"/>
      <c r="E963" s="15">
        <v>781.59999999999127</v>
      </c>
      <c r="F963" s="16">
        <v>0.53060886899999982</v>
      </c>
      <c r="G963" s="16">
        <f t="shared" si="16"/>
        <v>0.26550755299999845</v>
      </c>
      <c r="H963" s="17">
        <v>781.59999999999127</v>
      </c>
      <c r="I963" s="11">
        <v>132980.86999999959</v>
      </c>
      <c r="J963" s="11">
        <v>530608.86899999983</v>
      </c>
    </row>
    <row r="964" spans="1:10" hidden="1" outlineLevel="1">
      <c r="A964" s="12">
        <v>784.60999999999126</v>
      </c>
      <c r="B964" s="13">
        <v>0.13329908449999958</v>
      </c>
      <c r="C964" s="13">
        <f t="shared" si="15"/>
        <v>7.3993377499999874E-2</v>
      </c>
      <c r="D964" s="14"/>
      <c r="E964" s="15">
        <v>781.60999999999126</v>
      </c>
      <c r="F964" s="16">
        <v>0.53174709014999988</v>
      </c>
      <c r="G964" s="16">
        <f t="shared" si="16"/>
        <v>0.26664577414999852</v>
      </c>
      <c r="H964" s="17">
        <v>781.60999999999126</v>
      </c>
      <c r="I964" s="11">
        <v>133299.08449999959</v>
      </c>
      <c r="J964" s="11">
        <v>531747.09014999983</v>
      </c>
    </row>
    <row r="965" spans="1:10" hidden="1" outlineLevel="1">
      <c r="A965" s="12">
        <v>784.61999999999125</v>
      </c>
      <c r="B965" s="13">
        <v>0.13361729899999958</v>
      </c>
      <c r="C965" s="13">
        <f t="shared" si="15"/>
        <v>7.4311591999999871E-2</v>
      </c>
      <c r="D965" s="14"/>
      <c r="E965" s="15">
        <v>781.61999999999125</v>
      </c>
      <c r="F965" s="16">
        <v>0.53288531129999983</v>
      </c>
      <c r="G965" s="16">
        <f t="shared" si="16"/>
        <v>0.26778399529999847</v>
      </c>
      <c r="H965" s="17">
        <v>781.61999999999125</v>
      </c>
      <c r="I965" s="11">
        <v>133617.29899999959</v>
      </c>
      <c r="J965" s="11">
        <v>532885.31129999983</v>
      </c>
    </row>
    <row r="966" spans="1:10" hidden="1" outlineLevel="1">
      <c r="A966" s="12">
        <v>784.62999999999124</v>
      </c>
      <c r="B966" s="13">
        <v>0.1339355134999996</v>
      </c>
      <c r="C966" s="13">
        <f t="shared" si="15"/>
        <v>7.4629806499999896E-2</v>
      </c>
      <c r="D966" s="14"/>
      <c r="E966" s="15">
        <v>781.62999999999124</v>
      </c>
      <c r="F966" s="16">
        <v>0.53402353244999978</v>
      </c>
      <c r="G966" s="16">
        <f t="shared" si="16"/>
        <v>0.26892221644999842</v>
      </c>
      <c r="H966" s="17">
        <v>781.62999999999124</v>
      </c>
      <c r="I966" s="11">
        <v>133935.51349999959</v>
      </c>
      <c r="J966" s="11">
        <v>534023.53244999982</v>
      </c>
    </row>
    <row r="967" spans="1:10" hidden="1" outlineLevel="1">
      <c r="A967" s="12">
        <v>784.63999999999123</v>
      </c>
      <c r="B967" s="13">
        <v>0.1342537279999996</v>
      </c>
      <c r="C967" s="13">
        <f t="shared" si="15"/>
        <v>7.4948020999999893E-2</v>
      </c>
      <c r="D967" s="14"/>
      <c r="E967" s="15">
        <v>781.63999999999123</v>
      </c>
      <c r="F967" s="16">
        <v>0.53516175359999985</v>
      </c>
      <c r="G967" s="16">
        <f t="shared" si="16"/>
        <v>0.27006043759999848</v>
      </c>
      <c r="H967" s="17">
        <v>781.63999999999123</v>
      </c>
      <c r="I967" s="11">
        <v>134253.7279999996</v>
      </c>
      <c r="J967" s="11">
        <v>535161.75359999982</v>
      </c>
    </row>
    <row r="968" spans="1:10" hidden="1" outlineLevel="1">
      <c r="A968" s="12">
        <v>784.64999999999122</v>
      </c>
      <c r="B968" s="13">
        <v>0.1345719424999996</v>
      </c>
      <c r="C968" s="13">
        <f t="shared" si="15"/>
        <v>7.5266235499999889E-2</v>
      </c>
      <c r="D968" s="14"/>
      <c r="E968" s="15">
        <v>781.64999999999122</v>
      </c>
      <c r="F968" s="16">
        <v>0.5362999747499998</v>
      </c>
      <c r="G968" s="16">
        <f t="shared" si="16"/>
        <v>0.27119865874999843</v>
      </c>
      <c r="H968" s="17">
        <v>781.64999999999122</v>
      </c>
      <c r="I968" s="11">
        <v>134571.9424999996</v>
      </c>
      <c r="J968" s="11">
        <v>536299.97474999982</v>
      </c>
    </row>
    <row r="969" spans="1:10" hidden="1" outlineLevel="1">
      <c r="A969" s="12">
        <v>784.65999999999121</v>
      </c>
      <c r="B969" s="13">
        <v>0.13489015699999959</v>
      </c>
      <c r="C969" s="13">
        <f t="shared" si="15"/>
        <v>7.5584449999999886E-2</v>
      </c>
      <c r="D969" s="14"/>
      <c r="E969" s="15">
        <v>781.65999999999121</v>
      </c>
      <c r="F969" s="16">
        <v>0.53743819589999986</v>
      </c>
      <c r="G969" s="16">
        <f t="shared" si="16"/>
        <v>0.2723368798999985</v>
      </c>
      <c r="H969" s="17">
        <v>781.65999999999121</v>
      </c>
      <c r="I969" s="11">
        <v>134890.1569999996</v>
      </c>
      <c r="J969" s="11">
        <v>537438.19589999982</v>
      </c>
    </row>
    <row r="970" spans="1:10" hidden="1" outlineLevel="1">
      <c r="A970" s="12">
        <v>784.66999999999121</v>
      </c>
      <c r="B970" s="13">
        <v>0.13520837149999959</v>
      </c>
      <c r="C970" s="13">
        <f t="shared" si="15"/>
        <v>7.5902664499999883E-2</v>
      </c>
      <c r="D970" s="14"/>
      <c r="E970" s="15">
        <v>781.66999999999121</v>
      </c>
      <c r="F970" s="16">
        <v>0.53857641704999981</v>
      </c>
      <c r="G970" s="16">
        <f t="shared" si="16"/>
        <v>0.27347510104999845</v>
      </c>
      <c r="H970" s="17">
        <v>781.66999999999121</v>
      </c>
      <c r="I970" s="11">
        <v>135208.3714999996</v>
      </c>
      <c r="J970" s="11">
        <v>538576.41704999981</v>
      </c>
    </row>
    <row r="971" spans="1:10" hidden="1" outlineLevel="1">
      <c r="A971" s="12">
        <v>784.6799999999912</v>
      </c>
      <c r="B971" s="13">
        <v>0.13552658599999962</v>
      </c>
      <c r="C971" s="13">
        <f t="shared" si="15"/>
        <v>7.6220878999999908E-2</v>
      </c>
      <c r="D971" s="14"/>
      <c r="E971" s="15">
        <v>781.6799999999912</v>
      </c>
      <c r="F971" s="16">
        <v>0.53971463819999976</v>
      </c>
      <c r="G971" s="16">
        <f t="shared" si="16"/>
        <v>0.2746133221999984</v>
      </c>
      <c r="H971" s="17">
        <v>781.6799999999912</v>
      </c>
      <c r="I971" s="11">
        <v>135526.5859999996</v>
      </c>
      <c r="J971" s="11">
        <v>539714.63819999981</v>
      </c>
    </row>
    <row r="972" spans="1:10" hidden="1" outlineLevel="1">
      <c r="A972" s="12">
        <v>784.68999999999119</v>
      </c>
      <c r="B972" s="13">
        <v>0.13584480049999961</v>
      </c>
      <c r="C972" s="13">
        <f t="shared" si="15"/>
        <v>7.6539093499999905E-2</v>
      </c>
      <c r="D972" s="14"/>
      <c r="E972" s="15">
        <v>781.68999999999119</v>
      </c>
      <c r="F972" s="16">
        <v>0.54085285934999983</v>
      </c>
      <c r="G972" s="16">
        <f t="shared" si="16"/>
        <v>0.27575154334999846</v>
      </c>
      <c r="H972" s="17">
        <v>781.68999999999119</v>
      </c>
      <c r="I972" s="11">
        <v>135844.8004999996</v>
      </c>
      <c r="J972" s="11">
        <v>540852.85934999981</v>
      </c>
    </row>
    <row r="973" spans="1:10" hidden="1" outlineLevel="1">
      <c r="A973" s="18">
        <v>784.69999999999118</v>
      </c>
      <c r="B973" s="13">
        <v>0.13616301499999961</v>
      </c>
      <c r="C973" s="13">
        <f t="shared" si="15"/>
        <v>7.6857307999999902E-2</v>
      </c>
      <c r="D973" s="14"/>
      <c r="E973" s="15">
        <v>781.69999999999118</v>
      </c>
      <c r="F973" s="16">
        <v>0.54199108049999978</v>
      </c>
      <c r="G973" s="16">
        <f t="shared" si="16"/>
        <v>0.27688976449999841</v>
      </c>
      <c r="H973" s="17">
        <v>781.69999999999118</v>
      </c>
      <c r="I973" s="11">
        <v>136163.01499999961</v>
      </c>
      <c r="J973" s="11">
        <v>541991.08049999981</v>
      </c>
    </row>
    <row r="974" spans="1:10" hidden="1" outlineLevel="1">
      <c r="A974" s="12">
        <v>784.70999999999117</v>
      </c>
      <c r="B974" s="13">
        <v>0.13648122949999961</v>
      </c>
      <c r="C974" s="13">
        <f t="shared" si="15"/>
        <v>7.7175522499999899E-2</v>
      </c>
      <c r="D974" s="14"/>
      <c r="E974" s="15">
        <v>781.70999999999117</v>
      </c>
      <c r="F974" s="16">
        <v>0.54312930164999984</v>
      </c>
      <c r="G974" s="16">
        <f t="shared" si="16"/>
        <v>0.27802798564999848</v>
      </c>
      <c r="H974" s="17">
        <v>781.70999999999117</v>
      </c>
      <c r="I974" s="11">
        <v>136481.22949999961</v>
      </c>
      <c r="J974" s="11">
        <v>543129.3016499998</v>
      </c>
    </row>
    <row r="975" spans="1:10" hidden="1" outlineLevel="1">
      <c r="A975" s="12">
        <v>784.71999999999116</v>
      </c>
      <c r="B975" s="13">
        <v>0.1367994439999996</v>
      </c>
      <c r="C975" s="13">
        <f t="shared" si="15"/>
        <v>7.7493736999999896E-2</v>
      </c>
      <c r="D975" s="14"/>
      <c r="E975" s="15">
        <v>781.71999999999116</v>
      </c>
      <c r="F975" s="16">
        <v>0.54426752279999979</v>
      </c>
      <c r="G975" s="16">
        <f t="shared" si="16"/>
        <v>0.27916620679999843</v>
      </c>
      <c r="H975" s="17">
        <v>781.71999999999116</v>
      </c>
      <c r="I975" s="11">
        <v>136799.44399999961</v>
      </c>
      <c r="J975" s="11">
        <v>544267.5227999998</v>
      </c>
    </row>
    <row r="976" spans="1:10" hidden="1" outlineLevel="1">
      <c r="A976" s="12">
        <v>784.72999999999115</v>
      </c>
      <c r="B976" s="13">
        <v>0.1371176584999996</v>
      </c>
      <c r="C976" s="13">
        <f t="shared" si="15"/>
        <v>7.7811951499999893E-2</v>
      </c>
      <c r="D976" s="14"/>
      <c r="E976" s="15">
        <v>781.72999999999115</v>
      </c>
      <c r="F976" s="16">
        <v>0.54540574394999985</v>
      </c>
      <c r="G976" s="16">
        <f t="shared" si="16"/>
        <v>0.28030442794999849</v>
      </c>
      <c r="H976" s="17">
        <v>781.72999999999115</v>
      </c>
      <c r="I976" s="11">
        <v>137117.65849999961</v>
      </c>
      <c r="J976" s="11">
        <v>545405.7439499998</v>
      </c>
    </row>
    <row r="977" spans="1:10" hidden="1" outlineLevel="1">
      <c r="A977" s="12">
        <v>784.73999999999114</v>
      </c>
      <c r="B977" s="13">
        <v>0.13743587299999963</v>
      </c>
      <c r="C977" s="13">
        <f t="shared" si="15"/>
        <v>7.8130165999999918E-2</v>
      </c>
      <c r="D977" s="14"/>
      <c r="E977" s="15">
        <v>781.73999999999114</v>
      </c>
      <c r="F977" s="16">
        <v>0.54654396509999981</v>
      </c>
      <c r="G977" s="16">
        <f t="shared" si="16"/>
        <v>0.28144264909999844</v>
      </c>
      <c r="H977" s="17">
        <v>781.73999999999114</v>
      </c>
      <c r="I977" s="11">
        <v>137435.87299999961</v>
      </c>
      <c r="J977" s="11">
        <v>546543.9650999998</v>
      </c>
    </row>
    <row r="978" spans="1:10" hidden="1" outlineLevel="1">
      <c r="A978" s="12">
        <v>784.74999999999113</v>
      </c>
      <c r="B978" s="13">
        <v>0.13775408749999962</v>
      </c>
      <c r="C978" s="13">
        <f t="shared" si="15"/>
        <v>7.8448380499999915E-2</v>
      </c>
      <c r="D978" s="14"/>
      <c r="E978" s="15">
        <v>781.74999999999113</v>
      </c>
      <c r="F978" s="16">
        <v>0.54768218624999976</v>
      </c>
      <c r="G978" s="16">
        <f t="shared" si="16"/>
        <v>0.28258087024999839</v>
      </c>
      <c r="H978" s="17">
        <v>781.74999999999113</v>
      </c>
      <c r="I978" s="11">
        <v>137754.08749999962</v>
      </c>
      <c r="J978" s="11">
        <v>547682.1862499998</v>
      </c>
    </row>
    <row r="979" spans="1:10" hidden="1" outlineLevel="1">
      <c r="A979" s="12">
        <v>784.75999999999112</v>
      </c>
      <c r="B979" s="13">
        <v>0.13807230199999962</v>
      </c>
      <c r="C979" s="13">
        <f t="shared" si="15"/>
        <v>7.8766594999999912E-2</v>
      </c>
      <c r="D979" s="14"/>
      <c r="E979" s="15">
        <v>781.75999999999112</v>
      </c>
      <c r="F979" s="16">
        <v>0.54882040739999982</v>
      </c>
      <c r="G979" s="16">
        <f t="shared" si="16"/>
        <v>0.28371909139999846</v>
      </c>
      <c r="H979" s="17">
        <v>781.75999999999112</v>
      </c>
      <c r="I979" s="11">
        <v>138072.30199999962</v>
      </c>
      <c r="J979" s="11">
        <v>548820.40739999979</v>
      </c>
    </row>
    <row r="980" spans="1:10" hidden="1" outlineLevel="1">
      <c r="A980" s="12">
        <v>784.76999999999111</v>
      </c>
      <c r="B980" s="13">
        <v>0.13839051649999962</v>
      </c>
      <c r="C980" s="13">
        <f t="shared" si="15"/>
        <v>7.9084809499999908E-2</v>
      </c>
      <c r="D980" s="14"/>
      <c r="E980" s="15">
        <v>781.76999999999111</v>
      </c>
      <c r="F980" s="16">
        <v>0.54995862854999977</v>
      </c>
      <c r="G980" s="16">
        <f t="shared" si="16"/>
        <v>0.28485731254999841</v>
      </c>
      <c r="H980" s="17">
        <v>781.76999999999111</v>
      </c>
      <c r="I980" s="11">
        <v>138390.51649999962</v>
      </c>
      <c r="J980" s="11">
        <v>549958.62854999979</v>
      </c>
    </row>
    <row r="981" spans="1:10" hidden="1" outlineLevel="1">
      <c r="A981" s="12">
        <v>784.77999999999111</v>
      </c>
      <c r="B981" s="13">
        <v>0.13870873099999961</v>
      </c>
      <c r="C981" s="13">
        <f t="shared" si="15"/>
        <v>7.9403023999999905E-2</v>
      </c>
      <c r="D981" s="14"/>
      <c r="E981" s="15">
        <v>781.77999999999111</v>
      </c>
      <c r="F981" s="16">
        <v>0.55109684969999984</v>
      </c>
      <c r="G981" s="16">
        <f t="shared" si="16"/>
        <v>0.28599553369999847</v>
      </c>
      <c r="H981" s="17">
        <v>781.77999999999111</v>
      </c>
      <c r="I981" s="11">
        <v>138708.73099999962</v>
      </c>
      <c r="J981" s="11">
        <v>551096.84969999979</v>
      </c>
    </row>
    <row r="982" spans="1:10" hidden="1" outlineLevel="1">
      <c r="A982" s="12">
        <v>784.7899999999911</v>
      </c>
      <c r="B982" s="13">
        <v>0.13902694549999961</v>
      </c>
      <c r="C982" s="13">
        <f t="shared" si="15"/>
        <v>7.9721238499999902E-2</v>
      </c>
      <c r="D982" s="14"/>
      <c r="E982" s="15">
        <v>781.7899999999911</v>
      </c>
      <c r="F982" s="16">
        <v>0.55223507084999979</v>
      </c>
      <c r="G982" s="16">
        <f t="shared" si="16"/>
        <v>0.28713375484999842</v>
      </c>
      <c r="H982" s="17">
        <v>781.7899999999911</v>
      </c>
      <c r="I982" s="11">
        <v>139026.94549999962</v>
      </c>
      <c r="J982" s="11">
        <v>552235.07084999979</v>
      </c>
    </row>
    <row r="983" spans="1:10" hidden="1" outlineLevel="1">
      <c r="A983" s="18">
        <v>784.79999999999109</v>
      </c>
      <c r="B983" s="13">
        <v>0.13934515999999963</v>
      </c>
      <c r="C983" s="13">
        <f t="shared" si="15"/>
        <v>8.0039452999999927E-2</v>
      </c>
      <c r="D983" s="14"/>
      <c r="E983" s="15">
        <v>781.79999999999109</v>
      </c>
      <c r="F983" s="16">
        <v>0.55337329199999974</v>
      </c>
      <c r="G983" s="16">
        <f t="shared" si="16"/>
        <v>0.28827197599999838</v>
      </c>
      <c r="H983" s="17">
        <v>781.79999999999109</v>
      </c>
      <c r="I983" s="11">
        <v>139345.15999999963</v>
      </c>
      <c r="J983" s="11">
        <v>553373.29199999978</v>
      </c>
    </row>
    <row r="984" spans="1:10" hidden="1" outlineLevel="1">
      <c r="A984" s="12">
        <v>784.80999999999108</v>
      </c>
      <c r="B984" s="13">
        <v>0.13966337449999963</v>
      </c>
      <c r="C984" s="13">
        <f t="shared" si="15"/>
        <v>8.0357667499999924E-2</v>
      </c>
      <c r="D984" s="14"/>
      <c r="E984" s="15">
        <v>781.80999999999108</v>
      </c>
      <c r="F984" s="16">
        <v>0.5545115131499998</v>
      </c>
      <c r="G984" s="16">
        <f t="shared" si="16"/>
        <v>0.28941019714999844</v>
      </c>
      <c r="H984" s="17">
        <v>781.80999999999108</v>
      </c>
      <c r="I984" s="11">
        <v>139663.37449999963</v>
      </c>
      <c r="J984" s="11">
        <v>554511.51314999978</v>
      </c>
    </row>
    <row r="985" spans="1:10" hidden="1" outlineLevel="1">
      <c r="A985" s="12">
        <v>784.81999999999107</v>
      </c>
      <c r="B985" s="13">
        <v>0.13998158899999963</v>
      </c>
      <c r="C985" s="13">
        <f t="shared" si="15"/>
        <v>8.0675881999999921E-2</v>
      </c>
      <c r="D985" s="14"/>
      <c r="E985" s="15">
        <v>781.81999999999107</v>
      </c>
      <c r="F985" s="16">
        <v>0.55564973429999975</v>
      </c>
      <c r="G985" s="16">
        <f t="shared" si="16"/>
        <v>0.29054841829999839</v>
      </c>
      <c r="H985" s="17">
        <v>781.81999999999107</v>
      </c>
      <c r="I985" s="11">
        <v>139981.58899999963</v>
      </c>
      <c r="J985" s="11">
        <v>555649.73429999978</v>
      </c>
    </row>
    <row r="986" spans="1:10" hidden="1" outlineLevel="1">
      <c r="A986" s="12">
        <v>784.82999999999106</v>
      </c>
      <c r="B986" s="13">
        <v>0.14029980349999963</v>
      </c>
      <c r="C986" s="13">
        <f t="shared" si="15"/>
        <v>8.0994096499999918E-2</v>
      </c>
      <c r="D986" s="14"/>
      <c r="E986" s="15">
        <v>781.82999999999106</v>
      </c>
      <c r="F986" s="16">
        <v>0.55678795544999982</v>
      </c>
      <c r="G986" s="16">
        <f t="shared" si="16"/>
        <v>0.29168663944999845</v>
      </c>
      <c r="H986" s="17">
        <v>781.82999999999106</v>
      </c>
      <c r="I986" s="11">
        <v>140299.80349999963</v>
      </c>
      <c r="J986" s="11">
        <v>556787.95544999978</v>
      </c>
    </row>
    <row r="987" spans="1:10" hidden="1" outlineLevel="1">
      <c r="A987" s="12">
        <v>784.83999999999105</v>
      </c>
      <c r="B987" s="13">
        <v>0.14061801799999962</v>
      </c>
      <c r="C987" s="13">
        <f t="shared" si="15"/>
        <v>8.1312310999999915E-2</v>
      </c>
      <c r="D987" s="14"/>
      <c r="E987" s="15">
        <v>781.83999999999105</v>
      </c>
      <c r="F987" s="16">
        <v>0.55792617659999977</v>
      </c>
      <c r="G987" s="16">
        <f t="shared" si="16"/>
        <v>0.2928248605999984</v>
      </c>
      <c r="H987" s="17">
        <v>781.83999999999105</v>
      </c>
      <c r="I987" s="11">
        <v>140618.01799999963</v>
      </c>
      <c r="J987" s="11">
        <v>557926.17659999977</v>
      </c>
    </row>
    <row r="988" spans="1:10" hidden="1" outlineLevel="1">
      <c r="A988" s="12">
        <v>784.84999999999104</v>
      </c>
      <c r="B988" s="13">
        <v>0.14093623249999965</v>
      </c>
      <c r="C988" s="13">
        <f t="shared" si="15"/>
        <v>8.163052549999994E-2</v>
      </c>
      <c r="D988" s="14"/>
      <c r="E988" s="15">
        <v>781.84999999999104</v>
      </c>
      <c r="F988" s="16">
        <v>0.55906439774999972</v>
      </c>
      <c r="G988" s="16">
        <f t="shared" si="16"/>
        <v>0.29396308174999836</v>
      </c>
      <c r="H988" s="17">
        <v>781.84999999999104</v>
      </c>
      <c r="I988" s="11">
        <v>140936.23249999963</v>
      </c>
      <c r="J988" s="11">
        <v>559064.39774999977</v>
      </c>
    </row>
    <row r="989" spans="1:10" hidden="1" outlineLevel="1">
      <c r="A989" s="12">
        <v>784.85999999999103</v>
      </c>
      <c r="B989" s="13">
        <v>0.14125444699999964</v>
      </c>
      <c r="C989" s="13">
        <f t="shared" si="15"/>
        <v>8.1948739999999937E-2</v>
      </c>
      <c r="D989" s="14"/>
      <c r="E989" s="15">
        <v>781.85999999999103</v>
      </c>
      <c r="F989" s="16">
        <v>0.56020261889999978</v>
      </c>
      <c r="G989" s="16">
        <f t="shared" si="16"/>
        <v>0.29510130289999842</v>
      </c>
      <c r="H989" s="17">
        <v>781.85999999999103</v>
      </c>
      <c r="I989" s="11">
        <v>141254.44699999964</v>
      </c>
      <c r="J989" s="11">
        <v>560202.61889999977</v>
      </c>
    </row>
    <row r="990" spans="1:10" hidden="1" outlineLevel="1">
      <c r="A990" s="12">
        <v>784.86999999999102</v>
      </c>
      <c r="B990" s="13">
        <v>0.14157266149999964</v>
      </c>
      <c r="C990" s="13">
        <f t="shared" si="15"/>
        <v>8.2266954499999934E-2</v>
      </c>
      <c r="D990" s="14"/>
      <c r="E990" s="15">
        <v>781.86999999999102</v>
      </c>
      <c r="F990" s="16">
        <v>0.56134084004999973</v>
      </c>
      <c r="G990" s="16">
        <f t="shared" si="16"/>
        <v>0.29623952404999837</v>
      </c>
      <c r="H990" s="17">
        <v>781.86999999999102</v>
      </c>
      <c r="I990" s="11">
        <v>141572.66149999964</v>
      </c>
      <c r="J990" s="11">
        <v>561340.84004999977</v>
      </c>
    </row>
    <row r="991" spans="1:10" hidden="1" outlineLevel="1">
      <c r="A991" s="12">
        <v>784.87999999999101</v>
      </c>
      <c r="B991" s="13">
        <v>0.14189087599999964</v>
      </c>
      <c r="C991" s="13">
        <f t="shared" si="15"/>
        <v>8.2585168999999931E-2</v>
      </c>
      <c r="D991" s="14"/>
      <c r="E991" s="15">
        <v>781.87999999999101</v>
      </c>
      <c r="F991" s="16">
        <v>0.5624790611999998</v>
      </c>
      <c r="G991" s="16">
        <f t="shared" si="16"/>
        <v>0.29737774519999843</v>
      </c>
      <c r="H991" s="17">
        <v>781.87999999999101</v>
      </c>
      <c r="I991" s="11">
        <v>141890.87599999964</v>
      </c>
      <c r="J991" s="11">
        <v>562479.06119999976</v>
      </c>
    </row>
    <row r="992" spans="1:10" hidden="1" outlineLevel="1">
      <c r="A992" s="12">
        <v>784.88999999999101</v>
      </c>
      <c r="B992" s="13">
        <v>0.14220909049999964</v>
      </c>
      <c r="C992" s="13">
        <f t="shared" si="15"/>
        <v>8.2903383499999928E-2</v>
      </c>
      <c r="D992" s="14"/>
      <c r="E992" s="15">
        <v>781.88999999999101</v>
      </c>
      <c r="F992" s="16">
        <v>0.56361728234999975</v>
      </c>
      <c r="G992" s="16">
        <f t="shared" si="16"/>
        <v>0.29851596634999839</v>
      </c>
      <c r="H992" s="17">
        <v>781.88999999999101</v>
      </c>
      <c r="I992" s="11">
        <v>142209.09049999964</v>
      </c>
      <c r="J992" s="11">
        <v>563617.28234999976</v>
      </c>
    </row>
    <row r="993" spans="1:10" hidden="1" outlineLevel="1">
      <c r="A993" s="18">
        <v>784.899999999991</v>
      </c>
      <c r="B993" s="13">
        <v>0.14252730499999963</v>
      </c>
      <c r="C993" s="13">
        <f t="shared" si="15"/>
        <v>8.3221597999999924E-2</v>
      </c>
      <c r="D993" s="14"/>
      <c r="E993" s="15">
        <v>781.899999999991</v>
      </c>
      <c r="F993" s="16">
        <v>0.56475550349999981</v>
      </c>
      <c r="G993" s="16">
        <f t="shared" si="16"/>
        <v>0.29965418749999845</v>
      </c>
      <c r="H993" s="17">
        <v>781.899999999991</v>
      </c>
      <c r="I993" s="11">
        <v>142527.30499999964</v>
      </c>
      <c r="J993" s="11">
        <v>564755.50349999976</v>
      </c>
    </row>
    <row r="994" spans="1:10" hidden="1" outlineLevel="1">
      <c r="A994" s="12">
        <v>784.90999999999099</v>
      </c>
      <c r="B994" s="13">
        <v>0.14284551949999966</v>
      </c>
      <c r="C994" s="13">
        <f t="shared" si="15"/>
        <v>8.3539812499999949E-2</v>
      </c>
      <c r="D994" s="14"/>
      <c r="E994" s="15">
        <v>781.90999999999099</v>
      </c>
      <c r="F994" s="16">
        <v>0.56589372464999976</v>
      </c>
      <c r="G994" s="16">
        <f t="shared" si="16"/>
        <v>0.3007924086499984</v>
      </c>
      <c r="H994" s="17">
        <v>781.90999999999099</v>
      </c>
      <c r="I994" s="11">
        <v>142845.51949999965</v>
      </c>
      <c r="J994" s="11">
        <v>565893.72464999976</v>
      </c>
    </row>
    <row r="995" spans="1:10" hidden="1" outlineLevel="1">
      <c r="A995" s="12">
        <v>784.91999999999098</v>
      </c>
      <c r="B995" s="13">
        <v>0.14316373399999965</v>
      </c>
      <c r="C995" s="13">
        <f t="shared" si="15"/>
        <v>8.3858026999999946E-2</v>
      </c>
      <c r="D995" s="14"/>
      <c r="E995" s="15">
        <v>781.91999999999098</v>
      </c>
      <c r="F995" s="16">
        <v>0.56703194579999971</v>
      </c>
      <c r="G995" s="16">
        <f t="shared" si="16"/>
        <v>0.30193062979999835</v>
      </c>
      <c r="H995" s="17">
        <v>781.91999999999098</v>
      </c>
      <c r="I995" s="11">
        <v>143163.73399999965</v>
      </c>
      <c r="J995" s="11">
        <v>567031.94579999975</v>
      </c>
    </row>
    <row r="996" spans="1:10" hidden="1" outlineLevel="1">
      <c r="A996" s="12">
        <v>784.92999999999097</v>
      </c>
      <c r="B996" s="13">
        <v>0.14348194849999965</v>
      </c>
      <c r="C996" s="13">
        <f t="shared" si="15"/>
        <v>8.4176241499999943E-2</v>
      </c>
      <c r="D996" s="14"/>
      <c r="E996" s="15">
        <v>781.92999999999097</v>
      </c>
      <c r="F996" s="16">
        <v>0.56817016694999978</v>
      </c>
      <c r="G996" s="16">
        <f t="shared" si="16"/>
        <v>0.30306885094999841</v>
      </c>
      <c r="H996" s="17">
        <v>781.92999999999097</v>
      </c>
      <c r="I996" s="11">
        <v>143481.94849999965</v>
      </c>
      <c r="J996" s="11">
        <v>568170.16694999975</v>
      </c>
    </row>
    <row r="997" spans="1:10" hidden="1" outlineLevel="1">
      <c r="A997" s="12">
        <v>784.93999999999096</v>
      </c>
      <c r="B997" s="13">
        <v>0.14380016299999965</v>
      </c>
      <c r="C997" s="13">
        <f t="shared" si="15"/>
        <v>8.449445599999994E-2</v>
      </c>
      <c r="D997" s="14"/>
      <c r="E997" s="15">
        <v>781.93999999999096</v>
      </c>
      <c r="F997" s="16">
        <v>0.56930838809999973</v>
      </c>
      <c r="G997" s="16">
        <f t="shared" si="16"/>
        <v>0.30420707209999837</v>
      </c>
      <c r="H997" s="17">
        <v>781.93999999999096</v>
      </c>
      <c r="I997" s="11">
        <v>143800.16299999965</v>
      </c>
      <c r="J997" s="11">
        <v>569308.38809999975</v>
      </c>
    </row>
    <row r="998" spans="1:10" hidden="1" outlineLevel="1">
      <c r="A998" s="12">
        <v>784.94999999999095</v>
      </c>
      <c r="B998" s="13">
        <v>0.14411837749999964</v>
      </c>
      <c r="C998" s="13">
        <f t="shared" si="15"/>
        <v>8.4812670499999937E-2</v>
      </c>
      <c r="D998" s="14"/>
      <c r="E998" s="15">
        <v>781.94999999999095</v>
      </c>
      <c r="F998" s="16">
        <v>0.57044660924999979</v>
      </c>
      <c r="G998" s="16">
        <f t="shared" si="16"/>
        <v>0.30534529324999843</v>
      </c>
      <c r="H998" s="17">
        <v>781.94999999999095</v>
      </c>
      <c r="I998" s="11">
        <v>144118.37749999965</v>
      </c>
      <c r="J998" s="11">
        <v>570446.60924999975</v>
      </c>
    </row>
    <row r="999" spans="1:10" hidden="1" outlineLevel="1">
      <c r="A999" s="12">
        <v>784.95999999999094</v>
      </c>
      <c r="B999" s="13">
        <v>0.14443659199999964</v>
      </c>
      <c r="C999" s="13">
        <f t="shared" si="15"/>
        <v>8.5130884999999934E-2</v>
      </c>
      <c r="D999" s="14"/>
      <c r="E999" s="15">
        <v>781.95999999999094</v>
      </c>
      <c r="F999" s="16">
        <v>0.57158483039999974</v>
      </c>
      <c r="G999" s="16">
        <f t="shared" si="16"/>
        <v>0.30648351439999838</v>
      </c>
      <c r="H999" s="17">
        <v>781.95999999999094</v>
      </c>
      <c r="I999" s="11">
        <v>144436.59199999965</v>
      </c>
      <c r="J999" s="11">
        <v>571584.83039999974</v>
      </c>
    </row>
    <row r="1000" spans="1:10" hidden="1" outlineLevel="1">
      <c r="A1000" s="12">
        <v>784.96999999999093</v>
      </c>
      <c r="B1000" s="13">
        <v>0.14475480649999967</v>
      </c>
      <c r="C1000" s="13">
        <f t="shared" si="15"/>
        <v>8.5449099499999959E-2</v>
      </c>
      <c r="D1000" s="14"/>
      <c r="E1000" s="15">
        <v>781.96999999999093</v>
      </c>
      <c r="F1000" s="16">
        <v>0.5727230515499997</v>
      </c>
      <c r="G1000" s="16">
        <f t="shared" si="16"/>
        <v>0.30762173554999833</v>
      </c>
      <c r="H1000" s="17">
        <v>781.96999999999093</v>
      </c>
      <c r="I1000" s="11">
        <v>144754.80649999966</v>
      </c>
      <c r="J1000" s="11">
        <v>572723.05154999974</v>
      </c>
    </row>
    <row r="1001" spans="1:10" hidden="1" outlineLevel="1">
      <c r="A1001" s="12">
        <v>784.97999999999092</v>
      </c>
      <c r="B1001" s="13">
        <v>0.14507302099999966</v>
      </c>
      <c r="C1001" s="13">
        <f t="shared" si="15"/>
        <v>8.5767313999999956E-2</v>
      </c>
      <c r="D1001" s="14"/>
      <c r="E1001" s="15">
        <v>781.97999999999092</v>
      </c>
      <c r="F1001" s="16">
        <v>0.57386127269999976</v>
      </c>
      <c r="G1001" s="16">
        <f t="shared" si="16"/>
        <v>0.30875995669999839</v>
      </c>
      <c r="H1001" s="17">
        <v>781.97999999999092</v>
      </c>
      <c r="I1001" s="11">
        <v>145073.02099999966</v>
      </c>
      <c r="J1001" s="11">
        <v>573861.27269999974</v>
      </c>
    </row>
    <row r="1002" spans="1:10" hidden="1" outlineLevel="1">
      <c r="A1002" s="12">
        <v>784.98999999999091</v>
      </c>
      <c r="B1002" s="13">
        <v>0.14539123549999966</v>
      </c>
      <c r="C1002" s="13">
        <f t="shared" si="15"/>
        <v>8.6085528499999953E-2</v>
      </c>
      <c r="D1002" s="14"/>
      <c r="E1002" s="15">
        <v>781.98999999999091</v>
      </c>
      <c r="F1002" s="16">
        <v>0.57499949384999971</v>
      </c>
      <c r="G1002" s="16">
        <f t="shared" si="16"/>
        <v>0.30989817784999835</v>
      </c>
      <c r="H1002" s="17">
        <v>781.98999999999091</v>
      </c>
      <c r="I1002" s="11">
        <v>145391.23549999966</v>
      </c>
      <c r="J1002" s="11">
        <v>574999.49384999974</v>
      </c>
    </row>
    <row r="1003" spans="1:10" collapsed="1">
      <c r="A1003" s="261">
        <v>784.99999999999091</v>
      </c>
      <c r="B1003" s="29">
        <v>0.14570944999999966</v>
      </c>
      <c r="C1003" s="13">
        <f t="shared" si="15"/>
        <v>8.640374299999995E-2</v>
      </c>
      <c r="D1003" s="14"/>
      <c r="E1003" s="262">
        <v>781.99999999999091</v>
      </c>
      <c r="F1003" s="30">
        <v>0.57613771499999977</v>
      </c>
      <c r="G1003" s="16">
        <f t="shared" si="16"/>
        <v>0.31103639899999841</v>
      </c>
      <c r="H1003" s="33">
        <v>781.99999999999091</v>
      </c>
      <c r="I1003" s="11">
        <v>145709.44999999966</v>
      </c>
      <c r="J1003" s="11">
        <v>576137.71499999973</v>
      </c>
    </row>
    <row r="1004" spans="1:10" hidden="1" outlineLevel="1">
      <c r="A1004" s="12">
        <v>785.0099999999909</v>
      </c>
      <c r="B1004" s="13">
        <v>0.14606820984999966</v>
      </c>
      <c r="C1004" s="13">
        <f t="shared" si="15"/>
        <v>8.6762502849999951E-2</v>
      </c>
      <c r="D1004" s="14"/>
      <c r="E1004" s="15">
        <v>782.0099999999909</v>
      </c>
      <c r="F1004" s="16">
        <v>0.57743996634999972</v>
      </c>
      <c r="G1004" s="16">
        <f t="shared" si="16"/>
        <v>0.31233865034999836</v>
      </c>
      <c r="H1004" s="17">
        <v>782.0099999999909</v>
      </c>
      <c r="I1004" s="11">
        <v>146068.20984999966</v>
      </c>
      <c r="J1004" s="11">
        <v>577439.96634999977</v>
      </c>
    </row>
    <row r="1005" spans="1:10" hidden="1" outlineLevel="1">
      <c r="A1005" s="12">
        <v>785.01999999999089</v>
      </c>
      <c r="B1005" s="13">
        <v>0.14642696969999966</v>
      </c>
      <c r="C1005" s="13">
        <f t="shared" ref="C1005:C1068" si="17">B1005-$B$683</f>
        <v>8.7121262699999952E-2</v>
      </c>
      <c r="D1005" s="14"/>
      <c r="E1005" s="15">
        <v>782.01999999999089</v>
      </c>
      <c r="F1005" s="16">
        <v>0.57874221769999978</v>
      </c>
      <c r="G1005" s="16">
        <f t="shared" ref="G1005:G1068" si="18">F1005-$F$683</f>
        <v>0.31364090169999842</v>
      </c>
      <c r="H1005" s="17">
        <v>782.01999999999089</v>
      </c>
      <c r="I1005" s="11">
        <v>146426.96969999967</v>
      </c>
      <c r="J1005" s="11">
        <v>578742.2176999998</v>
      </c>
    </row>
    <row r="1006" spans="1:10" hidden="1" outlineLevel="1">
      <c r="A1006" s="12">
        <v>785.02999999999088</v>
      </c>
      <c r="B1006" s="13">
        <v>0.14678572954999966</v>
      </c>
      <c r="C1006" s="13">
        <f t="shared" si="17"/>
        <v>8.7480022549999953E-2</v>
      </c>
      <c r="D1006" s="14"/>
      <c r="E1006" s="15">
        <v>782.02999999999088</v>
      </c>
      <c r="F1006" s="16">
        <v>0.58004446904999984</v>
      </c>
      <c r="G1006" s="16">
        <f t="shared" si="18"/>
        <v>0.31494315304999848</v>
      </c>
      <c r="H1006" s="17">
        <v>782.02999999999088</v>
      </c>
      <c r="I1006" s="11">
        <v>146785.72954999967</v>
      </c>
      <c r="J1006" s="11">
        <v>580044.46904999984</v>
      </c>
    </row>
    <row r="1007" spans="1:10" hidden="1" outlineLevel="1">
      <c r="A1007" s="12">
        <v>785.03999999999087</v>
      </c>
      <c r="B1007" s="13">
        <v>0.14714448939999966</v>
      </c>
      <c r="C1007" s="13">
        <f t="shared" si="17"/>
        <v>8.7838782399999954E-2</v>
      </c>
      <c r="D1007" s="14"/>
      <c r="E1007" s="15">
        <v>782.03999999999087</v>
      </c>
      <c r="F1007" s="16">
        <v>0.58134672039999991</v>
      </c>
      <c r="G1007" s="16">
        <f t="shared" si="18"/>
        <v>0.31624540439999854</v>
      </c>
      <c r="H1007" s="17">
        <v>782.03999999999087</v>
      </c>
      <c r="I1007" s="11">
        <v>147144.48939999967</v>
      </c>
      <c r="J1007" s="11">
        <v>581346.72039999987</v>
      </c>
    </row>
    <row r="1008" spans="1:10" hidden="1" outlineLevel="1">
      <c r="A1008" s="12">
        <v>785.04999999999086</v>
      </c>
      <c r="B1008" s="13">
        <v>0.14750324924999966</v>
      </c>
      <c r="C1008" s="13">
        <f t="shared" si="17"/>
        <v>8.8197542249999955E-2</v>
      </c>
      <c r="D1008" s="14"/>
      <c r="E1008" s="15">
        <v>782.04999999999086</v>
      </c>
      <c r="F1008" s="16">
        <v>0.58264897174999986</v>
      </c>
      <c r="G1008" s="16">
        <f t="shared" si="18"/>
        <v>0.31754765574999849</v>
      </c>
      <c r="H1008" s="17">
        <v>782.04999999999086</v>
      </c>
      <c r="I1008" s="11">
        <v>147503.24924999967</v>
      </c>
      <c r="J1008" s="11">
        <v>582648.97174999991</v>
      </c>
    </row>
    <row r="1009" spans="1:10" hidden="1" outlineLevel="1">
      <c r="A1009" s="12">
        <v>785.05999999999085</v>
      </c>
      <c r="B1009" s="13">
        <v>0.14786200909999966</v>
      </c>
      <c r="C1009" s="13">
        <f t="shared" si="17"/>
        <v>8.8556302099999956E-2</v>
      </c>
      <c r="D1009" s="14"/>
      <c r="E1009" s="15">
        <v>782.05999999999085</v>
      </c>
      <c r="F1009" s="16">
        <v>0.58395122309999992</v>
      </c>
      <c r="G1009" s="16">
        <f t="shared" si="18"/>
        <v>0.31884990709999855</v>
      </c>
      <c r="H1009" s="17">
        <v>782.05999999999085</v>
      </c>
      <c r="I1009" s="11">
        <v>147862.00909999968</v>
      </c>
      <c r="J1009" s="11">
        <v>583951.22309999994</v>
      </c>
    </row>
    <row r="1010" spans="1:10" hidden="1" outlineLevel="1">
      <c r="A1010" s="12">
        <v>785.06999999999084</v>
      </c>
      <c r="B1010" s="13">
        <v>0.14822076894999967</v>
      </c>
      <c r="C1010" s="13">
        <f t="shared" si="17"/>
        <v>8.8915061949999957E-2</v>
      </c>
      <c r="D1010" s="14"/>
      <c r="E1010" s="15">
        <v>782.06999999999084</v>
      </c>
      <c r="F1010" s="16">
        <v>0.58525347444999998</v>
      </c>
      <c r="G1010" s="16">
        <f t="shared" si="18"/>
        <v>0.32015215844999861</v>
      </c>
      <c r="H1010" s="17">
        <v>782.06999999999084</v>
      </c>
      <c r="I1010" s="11">
        <v>148220.76894999968</v>
      </c>
      <c r="J1010" s="11">
        <v>585253.47444999998</v>
      </c>
    </row>
    <row r="1011" spans="1:10" hidden="1" outlineLevel="1">
      <c r="A1011" s="12">
        <v>785.07999999999083</v>
      </c>
      <c r="B1011" s="13">
        <v>0.14857952879999967</v>
      </c>
      <c r="C1011" s="13">
        <f t="shared" si="17"/>
        <v>8.9273821799999958E-2</v>
      </c>
      <c r="D1011" s="14"/>
      <c r="E1011" s="15">
        <v>782.07999999999083</v>
      </c>
      <c r="F1011" s="16">
        <v>0.58655572580000004</v>
      </c>
      <c r="G1011" s="16">
        <f t="shared" si="18"/>
        <v>0.32145440979999867</v>
      </c>
      <c r="H1011" s="17">
        <v>782.07999999999083</v>
      </c>
      <c r="I1011" s="11">
        <v>148579.52879999968</v>
      </c>
      <c r="J1011" s="11">
        <v>586555.72580000001</v>
      </c>
    </row>
    <row r="1012" spans="1:10" hidden="1" outlineLevel="1">
      <c r="A1012" s="12">
        <v>785.08999999999082</v>
      </c>
      <c r="B1012" s="13">
        <v>0.14893828864999969</v>
      </c>
      <c r="C1012" s="13">
        <f t="shared" si="17"/>
        <v>8.9632581649999987E-2</v>
      </c>
      <c r="D1012" s="14"/>
      <c r="E1012" s="15">
        <v>782.08999999999082</v>
      </c>
      <c r="F1012" s="16">
        <v>0.5878579771500001</v>
      </c>
      <c r="G1012" s="16">
        <f t="shared" si="18"/>
        <v>0.32275666114999874</v>
      </c>
      <c r="H1012" s="17">
        <v>782.08999999999082</v>
      </c>
      <c r="I1012" s="11">
        <v>148938.28864999968</v>
      </c>
      <c r="J1012" s="11">
        <v>587857.97715000005</v>
      </c>
    </row>
    <row r="1013" spans="1:10" hidden="1" outlineLevel="1">
      <c r="A1013" s="18">
        <v>785.09999999999081</v>
      </c>
      <c r="B1013" s="13">
        <v>0.1492970484999997</v>
      </c>
      <c r="C1013" s="13">
        <f t="shared" si="17"/>
        <v>8.9991341499999988E-2</v>
      </c>
      <c r="D1013" s="14"/>
      <c r="E1013" s="15">
        <v>782.09999999999081</v>
      </c>
      <c r="F1013" s="16">
        <v>0.58916022850000005</v>
      </c>
      <c r="G1013" s="16">
        <f t="shared" si="18"/>
        <v>0.32405891249999869</v>
      </c>
      <c r="H1013" s="17">
        <v>782.09999999999081</v>
      </c>
      <c r="I1013" s="11">
        <v>149297.04849999968</v>
      </c>
      <c r="J1013" s="11">
        <v>589160.22850000008</v>
      </c>
    </row>
    <row r="1014" spans="1:10" hidden="1" outlineLevel="1">
      <c r="A1014" s="12">
        <v>785.10999999999081</v>
      </c>
      <c r="B1014" s="13">
        <v>0.1496558083499997</v>
      </c>
      <c r="C1014" s="13">
        <f t="shared" si="17"/>
        <v>9.0350101349999989E-2</v>
      </c>
      <c r="D1014" s="14"/>
      <c r="E1014" s="15">
        <v>782.10999999999081</v>
      </c>
      <c r="F1014" s="16">
        <v>0.59046247985000011</v>
      </c>
      <c r="G1014" s="16">
        <f t="shared" si="18"/>
        <v>0.32536116384999875</v>
      </c>
      <c r="H1014" s="17">
        <v>782.10999999999081</v>
      </c>
      <c r="I1014" s="11">
        <v>149655.80834999969</v>
      </c>
      <c r="J1014" s="11">
        <v>590462.47985000012</v>
      </c>
    </row>
    <row r="1015" spans="1:10" hidden="1" outlineLevel="1">
      <c r="A1015" s="12">
        <v>785.1199999999908</v>
      </c>
      <c r="B1015" s="13">
        <v>0.1500145681999997</v>
      </c>
      <c r="C1015" s="13">
        <f t="shared" si="17"/>
        <v>9.0708861199999991E-2</v>
      </c>
      <c r="D1015" s="14"/>
      <c r="E1015" s="15">
        <v>782.1199999999908</v>
      </c>
      <c r="F1015" s="16">
        <v>0.59176473120000017</v>
      </c>
      <c r="G1015" s="16">
        <f t="shared" si="18"/>
        <v>0.32666341519999881</v>
      </c>
      <c r="H1015" s="17">
        <v>782.1199999999908</v>
      </c>
      <c r="I1015" s="11">
        <v>150014.56819999969</v>
      </c>
      <c r="J1015" s="11">
        <v>591764.73120000015</v>
      </c>
    </row>
    <row r="1016" spans="1:10" hidden="1" outlineLevel="1">
      <c r="A1016" s="12">
        <v>785.12999999999079</v>
      </c>
      <c r="B1016" s="13">
        <v>0.1503733280499997</v>
      </c>
      <c r="C1016" s="13">
        <f t="shared" si="17"/>
        <v>9.1067621049999992E-2</v>
      </c>
      <c r="D1016" s="14"/>
      <c r="E1016" s="15">
        <v>782.12999999999079</v>
      </c>
      <c r="F1016" s="16">
        <v>0.59306698255000023</v>
      </c>
      <c r="G1016" s="16">
        <f t="shared" si="18"/>
        <v>0.32796566654999887</v>
      </c>
      <c r="H1016" s="17">
        <v>782.12999999999079</v>
      </c>
      <c r="I1016" s="11">
        <v>150373.32804999969</v>
      </c>
      <c r="J1016" s="11">
        <v>593066.98255000019</v>
      </c>
    </row>
    <row r="1017" spans="1:10" hidden="1" outlineLevel="1">
      <c r="A1017" s="12">
        <v>785.13999999999078</v>
      </c>
      <c r="B1017" s="13">
        <v>0.1507320878999997</v>
      </c>
      <c r="C1017" s="13">
        <f t="shared" si="17"/>
        <v>9.1426380899999993E-2</v>
      </c>
      <c r="D1017" s="14"/>
      <c r="E1017" s="15">
        <v>782.13999999999078</v>
      </c>
      <c r="F1017" s="16">
        <v>0.59436923390000018</v>
      </c>
      <c r="G1017" s="16">
        <f t="shared" si="18"/>
        <v>0.32926791789999882</v>
      </c>
      <c r="H1017" s="17">
        <v>782.13999999999078</v>
      </c>
      <c r="I1017" s="11">
        <v>150732.08789999969</v>
      </c>
      <c r="J1017" s="11">
        <v>594369.23390000022</v>
      </c>
    </row>
    <row r="1018" spans="1:10" hidden="1" outlineLevel="1">
      <c r="A1018" s="12">
        <v>785.14999999999077</v>
      </c>
      <c r="B1018" s="13">
        <v>0.1510908477499997</v>
      </c>
      <c r="C1018" s="13">
        <f t="shared" si="17"/>
        <v>9.1785140749999994E-2</v>
      </c>
      <c r="D1018" s="14"/>
      <c r="E1018" s="15">
        <v>782.14999999999077</v>
      </c>
      <c r="F1018" s="16">
        <v>0.59567148525000024</v>
      </c>
      <c r="G1018" s="16">
        <f t="shared" si="18"/>
        <v>0.33057016924999888</v>
      </c>
      <c r="H1018" s="17">
        <v>782.14999999999077</v>
      </c>
      <c r="I1018" s="11">
        <v>151090.8477499997</v>
      </c>
      <c r="J1018" s="11">
        <v>595671.48525000026</v>
      </c>
    </row>
    <row r="1019" spans="1:10" hidden="1" outlineLevel="1">
      <c r="A1019" s="12">
        <v>785.15999999999076</v>
      </c>
      <c r="B1019" s="13">
        <v>0.1514496075999997</v>
      </c>
      <c r="C1019" s="13">
        <f t="shared" si="17"/>
        <v>9.2143900599999995E-2</v>
      </c>
      <c r="D1019" s="14"/>
      <c r="E1019" s="15">
        <v>782.15999999999076</v>
      </c>
      <c r="F1019" s="16">
        <v>0.5969737366000003</v>
      </c>
      <c r="G1019" s="16">
        <f t="shared" si="18"/>
        <v>0.33187242059999894</v>
      </c>
      <c r="H1019" s="17">
        <v>782.15999999999076</v>
      </c>
      <c r="I1019" s="11">
        <v>151449.6075999997</v>
      </c>
      <c r="J1019" s="11">
        <v>596973.73660000029</v>
      </c>
    </row>
    <row r="1020" spans="1:10" hidden="1" outlineLevel="1">
      <c r="A1020" s="12">
        <v>785.16999999999075</v>
      </c>
      <c r="B1020" s="13">
        <v>0.1518083674499997</v>
      </c>
      <c r="C1020" s="13">
        <f t="shared" si="17"/>
        <v>9.2502660449999996E-2</v>
      </c>
      <c r="D1020" s="14"/>
      <c r="E1020" s="15">
        <v>782.16999999999075</v>
      </c>
      <c r="F1020" s="16">
        <v>0.59827598795000037</v>
      </c>
      <c r="G1020" s="16">
        <f t="shared" si="18"/>
        <v>0.333174671949999</v>
      </c>
      <c r="H1020" s="17">
        <v>782.16999999999075</v>
      </c>
      <c r="I1020" s="11">
        <v>151808.3674499997</v>
      </c>
      <c r="J1020" s="11">
        <v>598275.98795000033</v>
      </c>
    </row>
    <row r="1021" spans="1:10" hidden="1" outlineLevel="1">
      <c r="A1021" s="12">
        <v>785.17999999999074</v>
      </c>
      <c r="B1021" s="13">
        <v>0.1521671272999997</v>
      </c>
      <c r="C1021" s="13">
        <f t="shared" si="17"/>
        <v>9.2861420299999997E-2</v>
      </c>
      <c r="D1021" s="14"/>
      <c r="E1021" s="15">
        <v>782.17999999999074</v>
      </c>
      <c r="F1021" s="16">
        <v>0.59957823930000032</v>
      </c>
      <c r="G1021" s="16">
        <f t="shared" si="18"/>
        <v>0.33447692329999895</v>
      </c>
      <c r="H1021" s="17">
        <v>782.17999999999074</v>
      </c>
      <c r="I1021" s="11">
        <v>152167.1272999997</v>
      </c>
      <c r="J1021" s="11">
        <v>599578.23930000036</v>
      </c>
    </row>
    <row r="1022" spans="1:10" hidden="1" outlineLevel="1">
      <c r="A1022" s="12">
        <v>785.18999999999073</v>
      </c>
      <c r="B1022" s="13">
        <v>0.15252588714999971</v>
      </c>
      <c r="C1022" s="13">
        <f t="shared" si="17"/>
        <v>9.3220180149999998E-2</v>
      </c>
      <c r="D1022" s="14"/>
      <c r="E1022" s="15">
        <v>782.18999999999073</v>
      </c>
      <c r="F1022" s="16">
        <v>0.60088049065000038</v>
      </c>
      <c r="G1022" s="16">
        <f t="shared" si="18"/>
        <v>0.33577917464999901</v>
      </c>
      <c r="H1022" s="17">
        <v>782.18999999999073</v>
      </c>
      <c r="I1022" s="11">
        <v>152525.8871499997</v>
      </c>
      <c r="J1022" s="11">
        <v>600880.4906500004</v>
      </c>
    </row>
    <row r="1023" spans="1:10" hidden="1" outlineLevel="1">
      <c r="A1023" s="18">
        <v>785.19999999999072</v>
      </c>
      <c r="B1023" s="13">
        <v>0.15288464699999971</v>
      </c>
      <c r="C1023" s="13">
        <f t="shared" si="17"/>
        <v>9.3578939999999999E-2</v>
      </c>
      <c r="D1023" s="14"/>
      <c r="E1023" s="15">
        <v>782.19999999999072</v>
      </c>
      <c r="F1023" s="16">
        <v>0.60218274200000044</v>
      </c>
      <c r="G1023" s="16">
        <f t="shared" si="18"/>
        <v>0.33708142599999907</v>
      </c>
      <c r="H1023" s="17">
        <v>782.19999999999072</v>
      </c>
      <c r="I1023" s="11">
        <v>152884.64699999971</v>
      </c>
      <c r="J1023" s="11">
        <v>602182.74200000043</v>
      </c>
    </row>
    <row r="1024" spans="1:10" hidden="1" outlineLevel="1">
      <c r="A1024" s="12">
        <v>785.20999999999071</v>
      </c>
      <c r="B1024" s="13">
        <v>0.15324340684999971</v>
      </c>
      <c r="C1024" s="13">
        <f t="shared" si="17"/>
        <v>9.393769985E-2</v>
      </c>
      <c r="D1024" s="14"/>
      <c r="E1024" s="15">
        <v>782.20999999999071</v>
      </c>
      <c r="F1024" s="16">
        <v>0.6034849933500005</v>
      </c>
      <c r="G1024" s="16">
        <f t="shared" si="18"/>
        <v>0.33838367734999913</v>
      </c>
      <c r="H1024" s="17">
        <v>782.20999999999071</v>
      </c>
      <c r="I1024" s="11">
        <v>153243.40684999971</v>
      </c>
      <c r="J1024" s="11">
        <v>603484.99335000047</v>
      </c>
    </row>
    <row r="1025" spans="1:10" hidden="1" outlineLevel="1">
      <c r="A1025" s="12">
        <v>785.2199999999907</v>
      </c>
      <c r="B1025" s="13">
        <v>0.15360216669999971</v>
      </c>
      <c r="C1025" s="13">
        <f t="shared" si="17"/>
        <v>9.4296459700000002E-2</v>
      </c>
      <c r="D1025" s="14"/>
      <c r="E1025" s="15">
        <v>782.2199999999907</v>
      </c>
      <c r="F1025" s="16">
        <v>0.60478724470000056</v>
      </c>
      <c r="G1025" s="16">
        <f t="shared" si="18"/>
        <v>0.3396859286999992</v>
      </c>
      <c r="H1025" s="17">
        <v>782.2199999999907</v>
      </c>
      <c r="I1025" s="11">
        <v>153602.16669999971</v>
      </c>
      <c r="J1025" s="11">
        <v>604787.2447000005</v>
      </c>
    </row>
    <row r="1026" spans="1:10" hidden="1" outlineLevel="1">
      <c r="A1026" s="12">
        <v>785.2299999999907</v>
      </c>
      <c r="B1026" s="13">
        <v>0.15396092654999971</v>
      </c>
      <c r="C1026" s="13">
        <f t="shared" si="17"/>
        <v>9.4655219550000003E-2</v>
      </c>
      <c r="D1026" s="14"/>
      <c r="E1026" s="15">
        <v>782.2299999999907</v>
      </c>
      <c r="F1026" s="16">
        <v>0.60608949605000051</v>
      </c>
      <c r="G1026" s="16">
        <f t="shared" si="18"/>
        <v>0.34098818004999915</v>
      </c>
      <c r="H1026" s="17">
        <v>782.2299999999907</v>
      </c>
      <c r="I1026" s="11">
        <v>153960.92654999971</v>
      </c>
      <c r="J1026" s="11">
        <v>606089.49605000054</v>
      </c>
    </row>
    <row r="1027" spans="1:10" hidden="1" outlineLevel="1">
      <c r="A1027" s="12">
        <v>785.23999999999069</v>
      </c>
      <c r="B1027" s="13">
        <v>0.15431968639999971</v>
      </c>
      <c r="C1027" s="13">
        <f t="shared" si="17"/>
        <v>9.5013979400000004E-2</v>
      </c>
      <c r="D1027" s="14"/>
      <c r="E1027" s="15">
        <v>782.23999999999069</v>
      </c>
      <c r="F1027" s="16">
        <v>0.60739174740000057</v>
      </c>
      <c r="G1027" s="16">
        <f t="shared" si="18"/>
        <v>0.34229043139999921</v>
      </c>
      <c r="H1027" s="17">
        <v>782.23999999999069</v>
      </c>
      <c r="I1027" s="11">
        <v>154319.68639999971</v>
      </c>
      <c r="J1027" s="11">
        <v>607391.74740000057</v>
      </c>
    </row>
    <row r="1028" spans="1:10" hidden="1" outlineLevel="1">
      <c r="A1028" s="12">
        <v>785.24999999999068</v>
      </c>
      <c r="B1028" s="13">
        <v>0.15467844624999971</v>
      </c>
      <c r="C1028" s="13">
        <f t="shared" si="17"/>
        <v>9.5372739250000005E-2</v>
      </c>
      <c r="D1028" s="14"/>
      <c r="E1028" s="15">
        <v>782.24999999999068</v>
      </c>
      <c r="F1028" s="16">
        <v>0.60869399875000063</v>
      </c>
      <c r="G1028" s="16">
        <f t="shared" si="18"/>
        <v>0.34359268274999927</v>
      </c>
      <c r="H1028" s="17">
        <v>782.24999999999068</v>
      </c>
      <c r="I1028" s="11">
        <v>154678.44624999972</v>
      </c>
      <c r="J1028" s="11">
        <v>608693.99875000061</v>
      </c>
    </row>
    <row r="1029" spans="1:10" hidden="1" outlineLevel="1">
      <c r="A1029" s="12">
        <v>785.25999999999067</v>
      </c>
      <c r="B1029" s="13">
        <v>0.15503720609999971</v>
      </c>
      <c r="C1029" s="13">
        <f t="shared" si="17"/>
        <v>9.5731499100000006E-2</v>
      </c>
      <c r="D1029" s="14"/>
      <c r="E1029" s="15">
        <v>782.25999999999067</v>
      </c>
      <c r="F1029" s="16">
        <v>0.60999625010000069</v>
      </c>
      <c r="G1029" s="16">
        <f t="shared" si="18"/>
        <v>0.34489493409999933</v>
      </c>
      <c r="H1029" s="17">
        <v>782.25999999999067</v>
      </c>
      <c r="I1029" s="11">
        <v>155037.20609999972</v>
      </c>
      <c r="J1029" s="11">
        <v>609996.25010000065</v>
      </c>
    </row>
    <row r="1030" spans="1:10" hidden="1" outlineLevel="1">
      <c r="A1030" s="12">
        <v>785.26999999999066</v>
      </c>
      <c r="B1030" s="13">
        <v>0.15539596594999971</v>
      </c>
      <c r="C1030" s="13">
        <f t="shared" si="17"/>
        <v>9.6090258950000007E-2</v>
      </c>
      <c r="D1030" s="14"/>
      <c r="E1030" s="15">
        <v>782.26999999999066</v>
      </c>
      <c r="F1030" s="16">
        <v>0.61129850145000064</v>
      </c>
      <c r="G1030" s="16">
        <f t="shared" si="18"/>
        <v>0.34619718544999928</v>
      </c>
      <c r="H1030" s="17">
        <v>782.26999999999066</v>
      </c>
      <c r="I1030" s="11">
        <v>155395.96594999972</v>
      </c>
      <c r="J1030" s="11">
        <v>611298.50145000068</v>
      </c>
    </row>
    <row r="1031" spans="1:10" hidden="1" outlineLevel="1">
      <c r="A1031" s="12">
        <v>785.27999999999065</v>
      </c>
      <c r="B1031" s="13">
        <v>0.15575472579999972</v>
      </c>
      <c r="C1031" s="13">
        <f t="shared" si="17"/>
        <v>9.6449018800000008E-2</v>
      </c>
      <c r="D1031" s="14"/>
      <c r="E1031" s="15">
        <v>782.27999999999065</v>
      </c>
      <c r="F1031" s="16">
        <v>0.6126007528000007</v>
      </c>
      <c r="G1031" s="16">
        <f t="shared" si="18"/>
        <v>0.34749943679999934</v>
      </c>
      <c r="H1031" s="17">
        <v>782.27999999999065</v>
      </c>
      <c r="I1031" s="11">
        <v>155754.72579999972</v>
      </c>
      <c r="J1031" s="11">
        <v>612600.75280000072</v>
      </c>
    </row>
    <row r="1032" spans="1:10" hidden="1" outlineLevel="1">
      <c r="A1032" s="12">
        <v>785.28999999999064</v>
      </c>
      <c r="B1032" s="13">
        <v>0.15611348564999972</v>
      </c>
      <c r="C1032" s="13">
        <f t="shared" si="17"/>
        <v>9.6807778650000009E-2</v>
      </c>
      <c r="D1032" s="14"/>
      <c r="E1032" s="15">
        <v>782.28999999999064</v>
      </c>
      <c r="F1032" s="16">
        <v>0.61390300415000076</v>
      </c>
      <c r="G1032" s="16">
        <f t="shared" si="18"/>
        <v>0.3488016881499994</v>
      </c>
      <c r="H1032" s="17">
        <v>782.28999999999064</v>
      </c>
      <c r="I1032" s="11">
        <v>156113.48564999973</v>
      </c>
      <c r="J1032" s="11">
        <v>613903.00415000075</v>
      </c>
    </row>
    <row r="1033" spans="1:10" hidden="1" outlineLevel="1">
      <c r="A1033" s="18">
        <v>785.29999999999063</v>
      </c>
      <c r="B1033" s="13">
        <v>0.15647224549999972</v>
      </c>
      <c r="C1033" s="13">
        <f t="shared" si="17"/>
        <v>9.716653850000001E-2</v>
      </c>
      <c r="D1033" s="14"/>
      <c r="E1033" s="15">
        <v>782.29999999999063</v>
      </c>
      <c r="F1033" s="16">
        <v>0.61520525550000082</v>
      </c>
      <c r="G1033" s="16">
        <f t="shared" si="18"/>
        <v>0.35010393949999946</v>
      </c>
      <c r="H1033" s="17">
        <v>782.29999999999063</v>
      </c>
      <c r="I1033" s="11">
        <v>156472.24549999973</v>
      </c>
      <c r="J1033" s="11">
        <v>615205.25550000079</v>
      </c>
    </row>
    <row r="1034" spans="1:10" hidden="1" outlineLevel="1">
      <c r="A1034" s="12">
        <v>785.30999999999062</v>
      </c>
      <c r="B1034" s="13">
        <v>0.15683100534999972</v>
      </c>
      <c r="C1034" s="13">
        <f t="shared" si="17"/>
        <v>9.7525298350000011E-2</v>
      </c>
      <c r="D1034" s="14"/>
      <c r="E1034" s="15">
        <v>782.30999999999062</v>
      </c>
      <c r="F1034" s="16">
        <v>0.61650750685000077</v>
      </c>
      <c r="G1034" s="16">
        <f t="shared" si="18"/>
        <v>0.35140619084999941</v>
      </c>
      <c r="H1034" s="17">
        <v>782.30999999999062</v>
      </c>
      <c r="I1034" s="11">
        <v>156831.00534999973</v>
      </c>
      <c r="J1034" s="11">
        <v>616507.50685000082</v>
      </c>
    </row>
    <row r="1035" spans="1:10" hidden="1" outlineLevel="1">
      <c r="A1035" s="12">
        <v>785.31999999999061</v>
      </c>
      <c r="B1035" s="13">
        <v>0.15718976519999972</v>
      </c>
      <c r="C1035" s="13">
        <f t="shared" si="17"/>
        <v>9.7884058200000013E-2</v>
      </c>
      <c r="D1035" s="14"/>
      <c r="E1035" s="15">
        <v>782.31999999999061</v>
      </c>
      <c r="F1035" s="16">
        <v>0.61780975820000084</v>
      </c>
      <c r="G1035" s="16">
        <f t="shared" si="18"/>
        <v>0.35270844219999947</v>
      </c>
      <c r="H1035" s="17">
        <v>782.31999999999061</v>
      </c>
      <c r="I1035" s="11">
        <v>157189.76519999973</v>
      </c>
      <c r="J1035" s="11">
        <v>617809.75820000086</v>
      </c>
    </row>
    <row r="1036" spans="1:10" hidden="1" outlineLevel="1">
      <c r="A1036" s="12">
        <v>785.3299999999906</v>
      </c>
      <c r="B1036" s="13">
        <v>0.15754852504999972</v>
      </c>
      <c r="C1036" s="13">
        <f t="shared" si="17"/>
        <v>9.8242818050000014E-2</v>
      </c>
      <c r="D1036" s="14"/>
      <c r="E1036" s="15">
        <v>782.3299999999906</v>
      </c>
      <c r="F1036" s="16">
        <v>0.6191120095500009</v>
      </c>
      <c r="G1036" s="16">
        <f t="shared" si="18"/>
        <v>0.35401069354999953</v>
      </c>
      <c r="H1036" s="17">
        <v>782.3299999999906</v>
      </c>
      <c r="I1036" s="11">
        <v>157548.52504999973</v>
      </c>
      <c r="J1036" s="11">
        <v>619112.00955000089</v>
      </c>
    </row>
    <row r="1037" spans="1:10" hidden="1" outlineLevel="1">
      <c r="A1037" s="12">
        <v>785.3399999999906</v>
      </c>
      <c r="B1037" s="13">
        <v>0.15790728489999975</v>
      </c>
      <c r="C1037" s="13">
        <f t="shared" si="17"/>
        <v>9.8601577900000043E-2</v>
      </c>
      <c r="D1037" s="14"/>
      <c r="E1037" s="15">
        <v>782.3399999999906</v>
      </c>
      <c r="F1037" s="16">
        <v>0.62041426090000096</v>
      </c>
      <c r="G1037" s="16">
        <f t="shared" si="18"/>
        <v>0.35531294489999959</v>
      </c>
      <c r="H1037" s="17">
        <v>782.3399999999906</v>
      </c>
      <c r="I1037" s="11">
        <v>157907.28489999974</v>
      </c>
      <c r="J1037" s="11">
        <v>620414.26090000093</v>
      </c>
    </row>
    <row r="1038" spans="1:10" hidden="1" outlineLevel="1">
      <c r="A1038" s="12">
        <v>785.34999999999059</v>
      </c>
      <c r="B1038" s="13">
        <v>0.15826604474999975</v>
      </c>
      <c r="C1038" s="13">
        <f t="shared" si="17"/>
        <v>9.8960337750000044E-2</v>
      </c>
      <c r="D1038" s="14"/>
      <c r="E1038" s="15">
        <v>782.34999999999059</v>
      </c>
      <c r="F1038" s="16">
        <v>0.62171651225000091</v>
      </c>
      <c r="G1038" s="16">
        <f t="shared" si="18"/>
        <v>0.35661519624999954</v>
      </c>
      <c r="H1038" s="17">
        <v>782.34999999999059</v>
      </c>
      <c r="I1038" s="11">
        <v>158266.04474999974</v>
      </c>
      <c r="J1038" s="11">
        <v>621716.51225000096</v>
      </c>
    </row>
    <row r="1039" spans="1:10" hidden="1" outlineLevel="1">
      <c r="A1039" s="12">
        <v>785.35999999999058</v>
      </c>
      <c r="B1039" s="13">
        <v>0.15862480459999975</v>
      </c>
      <c r="C1039" s="13">
        <f t="shared" si="17"/>
        <v>9.9319097600000045E-2</v>
      </c>
      <c r="D1039" s="14"/>
      <c r="E1039" s="15">
        <v>782.35999999999058</v>
      </c>
      <c r="F1039" s="16">
        <v>0.62301876360000097</v>
      </c>
      <c r="G1039" s="16">
        <f t="shared" si="18"/>
        <v>0.35791744759999961</v>
      </c>
      <c r="H1039" s="17">
        <v>782.35999999999058</v>
      </c>
      <c r="I1039" s="11">
        <v>158624.80459999974</v>
      </c>
      <c r="J1039" s="11">
        <v>623018.763600001</v>
      </c>
    </row>
    <row r="1040" spans="1:10" hidden="1" outlineLevel="1">
      <c r="A1040" s="12">
        <v>785.36999999999057</v>
      </c>
      <c r="B1040" s="13">
        <v>0.15898356444999975</v>
      </c>
      <c r="C1040" s="13">
        <f t="shared" si="17"/>
        <v>9.9677857450000046E-2</v>
      </c>
      <c r="D1040" s="14"/>
      <c r="E1040" s="15">
        <v>782.36999999999057</v>
      </c>
      <c r="F1040" s="16">
        <v>0.62432101495000103</v>
      </c>
      <c r="G1040" s="16">
        <f t="shared" si="18"/>
        <v>0.35921969894999967</v>
      </c>
      <c r="H1040" s="17">
        <v>782.36999999999057</v>
      </c>
      <c r="I1040" s="11">
        <v>158983.56444999974</v>
      </c>
      <c r="J1040" s="11">
        <v>624321.01495000103</v>
      </c>
    </row>
    <row r="1041" spans="1:10" hidden="1" outlineLevel="1">
      <c r="A1041" s="12">
        <v>785.37999999999056</v>
      </c>
      <c r="B1041" s="13">
        <v>0.15934232429999975</v>
      </c>
      <c r="C1041" s="13">
        <f t="shared" si="17"/>
        <v>0.10003661730000005</v>
      </c>
      <c r="D1041" s="14"/>
      <c r="E1041" s="15">
        <v>782.37999999999056</v>
      </c>
      <c r="F1041" s="16">
        <v>0.62562326630000109</v>
      </c>
      <c r="G1041" s="16">
        <f t="shared" si="18"/>
        <v>0.36052195029999973</v>
      </c>
      <c r="H1041" s="17">
        <v>782.37999999999056</v>
      </c>
      <c r="I1041" s="11">
        <v>159342.32429999975</v>
      </c>
      <c r="J1041" s="11">
        <v>625623.26630000107</v>
      </c>
    </row>
    <row r="1042" spans="1:10" hidden="1" outlineLevel="1">
      <c r="A1042" s="12">
        <v>785.38999999999055</v>
      </c>
      <c r="B1042" s="13">
        <v>0.15970108414999976</v>
      </c>
      <c r="C1042" s="13">
        <f t="shared" si="17"/>
        <v>0.10039537715000005</v>
      </c>
      <c r="D1042" s="14"/>
      <c r="E1042" s="15">
        <v>782.38999999999055</v>
      </c>
      <c r="F1042" s="16">
        <v>0.62692551765000115</v>
      </c>
      <c r="G1042" s="16">
        <f t="shared" si="18"/>
        <v>0.36182420164999979</v>
      </c>
      <c r="H1042" s="17">
        <v>782.38999999999055</v>
      </c>
      <c r="I1042" s="11">
        <v>159701.08414999975</v>
      </c>
      <c r="J1042" s="11">
        <v>626925.5176500011</v>
      </c>
    </row>
    <row r="1043" spans="1:10" hidden="1" outlineLevel="1">
      <c r="A1043" s="18">
        <v>785.39999999999054</v>
      </c>
      <c r="B1043" s="13">
        <v>0.16005984399999976</v>
      </c>
      <c r="C1043" s="13">
        <f t="shared" si="17"/>
        <v>0.10075413700000005</v>
      </c>
      <c r="D1043" s="14"/>
      <c r="E1043" s="15">
        <v>782.39999999999054</v>
      </c>
      <c r="F1043" s="16">
        <v>0.6282277690000011</v>
      </c>
      <c r="G1043" s="16">
        <f t="shared" si="18"/>
        <v>0.36312645299999974</v>
      </c>
      <c r="H1043" s="17">
        <v>782.39999999999054</v>
      </c>
      <c r="I1043" s="11">
        <v>160059.84399999975</v>
      </c>
      <c r="J1043" s="11">
        <v>628227.76900000114</v>
      </c>
    </row>
    <row r="1044" spans="1:10" hidden="1" outlineLevel="1">
      <c r="A1044" s="12">
        <v>785.40999999999053</v>
      </c>
      <c r="B1044" s="13">
        <v>0.16041860384999976</v>
      </c>
      <c r="C1044" s="13">
        <f t="shared" si="17"/>
        <v>0.10111289685000005</v>
      </c>
      <c r="D1044" s="14"/>
      <c r="E1044" s="15">
        <v>782.40999999999053</v>
      </c>
      <c r="F1044" s="16">
        <v>0.62953002035000116</v>
      </c>
      <c r="G1044" s="16">
        <f t="shared" si="18"/>
        <v>0.3644287043499998</v>
      </c>
      <c r="H1044" s="17">
        <v>782.40999999999053</v>
      </c>
      <c r="I1044" s="11">
        <v>160418.60384999975</v>
      </c>
      <c r="J1044" s="11">
        <v>629530.02035000117</v>
      </c>
    </row>
    <row r="1045" spans="1:10" hidden="1" outlineLevel="1">
      <c r="A1045" s="12">
        <v>785.41999999999052</v>
      </c>
      <c r="B1045" s="13">
        <v>0.16077736369999976</v>
      </c>
      <c r="C1045" s="13">
        <f t="shared" si="17"/>
        <v>0.10147165670000005</v>
      </c>
      <c r="D1045" s="14"/>
      <c r="E1045" s="15">
        <v>782.41999999999052</v>
      </c>
      <c r="F1045" s="16">
        <v>0.63083227170000122</v>
      </c>
      <c r="G1045" s="16">
        <f t="shared" si="18"/>
        <v>0.36573095569999986</v>
      </c>
      <c r="H1045" s="17">
        <v>782.41999999999052</v>
      </c>
      <c r="I1045" s="11">
        <v>160777.36369999975</v>
      </c>
      <c r="J1045" s="11">
        <v>630832.27170000121</v>
      </c>
    </row>
    <row r="1046" spans="1:10" hidden="1" outlineLevel="1">
      <c r="A1046" s="12">
        <v>785.42999999999051</v>
      </c>
      <c r="B1046" s="13">
        <v>0.16113612354999976</v>
      </c>
      <c r="C1046" s="13">
        <f t="shared" si="17"/>
        <v>0.10183041655000005</v>
      </c>
      <c r="D1046" s="14"/>
      <c r="E1046" s="15">
        <v>782.42999999999051</v>
      </c>
      <c r="F1046" s="16">
        <v>0.63213452305000128</v>
      </c>
      <c r="G1046" s="16">
        <f t="shared" si="18"/>
        <v>0.36703320704999992</v>
      </c>
      <c r="H1046" s="17">
        <v>782.42999999999051</v>
      </c>
      <c r="I1046" s="11">
        <v>161136.12354999976</v>
      </c>
      <c r="J1046" s="11">
        <v>632134.52305000124</v>
      </c>
    </row>
    <row r="1047" spans="1:10" hidden="1" outlineLevel="1">
      <c r="A1047" s="12">
        <v>785.4399999999905</v>
      </c>
      <c r="B1047" s="13">
        <v>0.16149488339999976</v>
      </c>
      <c r="C1047" s="13">
        <f t="shared" si="17"/>
        <v>0.10218917640000005</v>
      </c>
      <c r="D1047" s="14"/>
      <c r="E1047" s="15">
        <v>782.4399999999905</v>
      </c>
      <c r="F1047" s="16">
        <v>0.63343677440000123</v>
      </c>
      <c r="G1047" s="16">
        <f t="shared" si="18"/>
        <v>0.36833545839999987</v>
      </c>
      <c r="H1047" s="17">
        <v>782.4399999999905</v>
      </c>
      <c r="I1047" s="11">
        <v>161494.88339999976</v>
      </c>
      <c r="J1047" s="11">
        <v>633436.77440000128</v>
      </c>
    </row>
    <row r="1048" spans="1:10" hidden="1" outlineLevel="1">
      <c r="A1048" s="12">
        <v>785.4499999999905</v>
      </c>
      <c r="B1048" s="13">
        <v>0.16185364324999976</v>
      </c>
      <c r="C1048" s="13">
        <f t="shared" si="17"/>
        <v>0.10254793625000005</v>
      </c>
      <c r="D1048" s="14"/>
      <c r="E1048" s="15">
        <v>782.4499999999905</v>
      </c>
      <c r="F1048" s="16">
        <v>0.6347390257500013</v>
      </c>
      <c r="G1048" s="16">
        <f t="shared" si="18"/>
        <v>0.36963770974999993</v>
      </c>
      <c r="H1048" s="17">
        <v>782.4499999999905</v>
      </c>
      <c r="I1048" s="11">
        <v>161853.64324999976</v>
      </c>
      <c r="J1048" s="11">
        <v>634739.02575000131</v>
      </c>
    </row>
    <row r="1049" spans="1:10" hidden="1" outlineLevel="1">
      <c r="A1049" s="12">
        <v>785.45999999999049</v>
      </c>
      <c r="B1049" s="13">
        <v>0.16221240309999976</v>
      </c>
      <c r="C1049" s="13">
        <f t="shared" si="17"/>
        <v>0.10290669610000006</v>
      </c>
      <c r="D1049" s="14"/>
      <c r="E1049" s="15">
        <v>782.45999999999049</v>
      </c>
      <c r="F1049" s="16">
        <v>0.63604127710000136</v>
      </c>
      <c r="G1049" s="16">
        <f t="shared" si="18"/>
        <v>0.37093996109999999</v>
      </c>
      <c r="H1049" s="17">
        <v>782.45999999999049</v>
      </c>
      <c r="I1049" s="11">
        <v>162212.40309999976</v>
      </c>
      <c r="J1049" s="11">
        <v>636041.27710000135</v>
      </c>
    </row>
    <row r="1050" spans="1:10" hidden="1" outlineLevel="1">
      <c r="A1050" s="12">
        <v>785.46999999999048</v>
      </c>
      <c r="B1050" s="13">
        <v>0.16257116294999976</v>
      </c>
      <c r="C1050" s="13">
        <f t="shared" si="17"/>
        <v>0.10326545595000006</v>
      </c>
      <c r="D1050" s="14"/>
      <c r="E1050" s="15">
        <v>782.46999999999048</v>
      </c>
      <c r="F1050" s="16">
        <v>0.63734352845000142</v>
      </c>
      <c r="G1050" s="16">
        <f t="shared" si="18"/>
        <v>0.37224221245000005</v>
      </c>
      <c r="H1050" s="17">
        <v>782.46999999999048</v>
      </c>
      <c r="I1050" s="11">
        <v>162571.16294999977</v>
      </c>
      <c r="J1050" s="11">
        <v>637343.52845000138</v>
      </c>
    </row>
    <row r="1051" spans="1:10" hidden="1" outlineLevel="1">
      <c r="A1051" s="12">
        <v>785.47999999999047</v>
      </c>
      <c r="B1051" s="13">
        <v>0.16292992279999977</v>
      </c>
      <c r="C1051" s="13">
        <f t="shared" si="17"/>
        <v>0.10362421580000006</v>
      </c>
      <c r="D1051" s="14"/>
      <c r="E1051" s="15">
        <v>782.47999999999047</v>
      </c>
      <c r="F1051" s="16">
        <v>0.63864577980000137</v>
      </c>
      <c r="G1051" s="16">
        <f t="shared" si="18"/>
        <v>0.3735444638</v>
      </c>
      <c r="H1051" s="17">
        <v>782.47999999999047</v>
      </c>
      <c r="I1051" s="11">
        <v>162929.92279999977</v>
      </c>
      <c r="J1051" s="11">
        <v>638645.77980000142</v>
      </c>
    </row>
    <row r="1052" spans="1:10" hidden="1" outlineLevel="1">
      <c r="A1052" s="12">
        <v>785.48999999999046</v>
      </c>
      <c r="B1052" s="13">
        <v>0.16328868264999977</v>
      </c>
      <c r="C1052" s="13">
        <f t="shared" si="17"/>
        <v>0.10398297565000006</v>
      </c>
      <c r="D1052" s="14"/>
      <c r="E1052" s="15">
        <v>782.48999999999046</v>
      </c>
      <c r="F1052" s="16">
        <v>0.63994803115000143</v>
      </c>
      <c r="G1052" s="16">
        <f t="shared" si="18"/>
        <v>0.37484671515000006</v>
      </c>
      <c r="H1052" s="17">
        <v>782.48999999999046</v>
      </c>
      <c r="I1052" s="11">
        <v>163288.68264999977</v>
      </c>
      <c r="J1052" s="11">
        <v>639948.03115000145</v>
      </c>
    </row>
    <row r="1053" spans="1:10" hidden="1" outlineLevel="1">
      <c r="A1053" s="18">
        <v>785.49999999999045</v>
      </c>
      <c r="B1053" s="13">
        <v>0.16364744249999977</v>
      </c>
      <c r="C1053" s="13">
        <f t="shared" si="17"/>
        <v>0.10434173550000006</v>
      </c>
      <c r="D1053" s="14"/>
      <c r="E1053" s="15">
        <v>782.49999999999045</v>
      </c>
      <c r="F1053" s="16">
        <v>0.64125028250000149</v>
      </c>
      <c r="G1053" s="16">
        <f t="shared" si="18"/>
        <v>0.37614896650000013</v>
      </c>
      <c r="H1053" s="17">
        <v>782.49999999999045</v>
      </c>
      <c r="I1053" s="11">
        <v>163647.44249999977</v>
      </c>
      <c r="J1053" s="11">
        <v>641250.28250000149</v>
      </c>
    </row>
    <row r="1054" spans="1:10" hidden="1" outlineLevel="1">
      <c r="A1054" s="12">
        <v>785.50999999999044</v>
      </c>
      <c r="B1054" s="13">
        <v>0.16400620234999977</v>
      </c>
      <c r="C1054" s="13">
        <f t="shared" si="17"/>
        <v>0.10470049535000006</v>
      </c>
      <c r="D1054" s="14"/>
      <c r="E1054" s="15">
        <v>782.50999999999044</v>
      </c>
      <c r="F1054" s="16">
        <v>0.64255253385000155</v>
      </c>
      <c r="G1054" s="16">
        <f t="shared" si="18"/>
        <v>0.37745121785000019</v>
      </c>
      <c r="H1054" s="17">
        <v>782.50999999999044</v>
      </c>
      <c r="I1054" s="11">
        <v>164006.20234999977</v>
      </c>
      <c r="J1054" s="11">
        <v>642552.53385000152</v>
      </c>
    </row>
    <row r="1055" spans="1:10" hidden="1" outlineLevel="1">
      <c r="A1055" s="12">
        <v>785.51999999999043</v>
      </c>
      <c r="B1055" s="13">
        <v>0.16436496219999977</v>
      </c>
      <c r="C1055" s="13">
        <f t="shared" si="17"/>
        <v>0.10505925520000006</v>
      </c>
      <c r="D1055" s="14"/>
      <c r="E1055" s="15">
        <v>782.51999999999043</v>
      </c>
      <c r="F1055" s="16">
        <v>0.6438547852000015</v>
      </c>
      <c r="G1055" s="16">
        <f t="shared" si="18"/>
        <v>0.37875346920000014</v>
      </c>
      <c r="H1055" s="17">
        <v>782.51999999999043</v>
      </c>
      <c r="I1055" s="11">
        <v>164364.96219999978</v>
      </c>
      <c r="J1055" s="11">
        <v>643854.78520000156</v>
      </c>
    </row>
    <row r="1056" spans="1:10" hidden="1" outlineLevel="1">
      <c r="A1056" s="12">
        <v>785.52999999999042</v>
      </c>
      <c r="B1056" s="13">
        <v>0.16472372204999977</v>
      </c>
      <c r="C1056" s="13">
        <f t="shared" si="17"/>
        <v>0.10541801505000006</v>
      </c>
      <c r="D1056" s="14"/>
      <c r="E1056" s="15">
        <v>782.52999999999042</v>
      </c>
      <c r="F1056" s="16">
        <v>0.64515703655000156</v>
      </c>
      <c r="G1056" s="16">
        <f t="shared" si="18"/>
        <v>0.3800557205500002</v>
      </c>
      <c r="H1056" s="17">
        <v>782.52999999999042</v>
      </c>
      <c r="I1056" s="11">
        <v>164723.72204999978</v>
      </c>
      <c r="J1056" s="11">
        <v>645157.03655000159</v>
      </c>
    </row>
    <row r="1057" spans="1:10" hidden="1" outlineLevel="1">
      <c r="A1057" s="12">
        <v>785.53999999999041</v>
      </c>
      <c r="B1057" s="13">
        <v>0.16508248189999977</v>
      </c>
      <c r="C1057" s="13">
        <f t="shared" si="17"/>
        <v>0.10577677490000006</v>
      </c>
      <c r="D1057" s="14"/>
      <c r="E1057" s="15">
        <v>782.53999999999041</v>
      </c>
      <c r="F1057" s="16">
        <v>0.64645928790000162</v>
      </c>
      <c r="G1057" s="16">
        <f t="shared" si="18"/>
        <v>0.38135797190000026</v>
      </c>
      <c r="H1057" s="17">
        <v>782.53999999999041</v>
      </c>
      <c r="I1057" s="11">
        <v>165082.48189999978</v>
      </c>
      <c r="J1057" s="11">
        <v>646459.28790000163</v>
      </c>
    </row>
    <row r="1058" spans="1:10" hidden="1" outlineLevel="1">
      <c r="A1058" s="12">
        <v>785.5499999999904</v>
      </c>
      <c r="B1058" s="13">
        <v>0.16544124174999977</v>
      </c>
      <c r="C1058" s="13">
        <f t="shared" si="17"/>
        <v>0.10613553475000007</v>
      </c>
      <c r="D1058" s="14"/>
      <c r="E1058" s="15">
        <v>782.5499999999904</v>
      </c>
      <c r="F1058" s="16">
        <v>0.64776153925000168</v>
      </c>
      <c r="G1058" s="16">
        <f t="shared" si="18"/>
        <v>0.38266022325000032</v>
      </c>
      <c r="H1058" s="17">
        <v>782.5499999999904</v>
      </c>
      <c r="I1058" s="11">
        <v>165441.24174999978</v>
      </c>
      <c r="J1058" s="11">
        <v>647761.53925000166</v>
      </c>
    </row>
    <row r="1059" spans="1:10" hidden="1" outlineLevel="1">
      <c r="A1059" s="12">
        <v>785.5599999999904</v>
      </c>
      <c r="B1059" s="13">
        <v>0.16580000159999977</v>
      </c>
      <c r="C1059" s="13">
        <f t="shared" si="17"/>
        <v>0.10649429460000007</v>
      </c>
      <c r="D1059" s="14"/>
      <c r="E1059" s="15">
        <v>782.5599999999904</v>
      </c>
      <c r="F1059" s="16">
        <v>0.64906379060000174</v>
      </c>
      <c r="G1059" s="16">
        <f t="shared" si="18"/>
        <v>0.38396247460000038</v>
      </c>
      <c r="H1059" s="17">
        <v>782.5599999999904</v>
      </c>
      <c r="I1059" s="11">
        <v>165800.00159999978</v>
      </c>
      <c r="J1059" s="11">
        <v>649063.7906000017</v>
      </c>
    </row>
    <row r="1060" spans="1:10" hidden="1" outlineLevel="1">
      <c r="A1060" s="12">
        <v>785.56999999999039</v>
      </c>
      <c r="B1060" s="13">
        <v>0.16615876144999978</v>
      </c>
      <c r="C1060" s="13">
        <f t="shared" si="17"/>
        <v>0.10685305445000007</v>
      </c>
      <c r="D1060" s="14"/>
      <c r="E1060" s="15">
        <v>782.56999999999039</v>
      </c>
      <c r="F1060" s="16">
        <v>0.65036604195000169</v>
      </c>
      <c r="G1060" s="16">
        <f t="shared" si="18"/>
        <v>0.38526472595000033</v>
      </c>
      <c r="H1060" s="17">
        <v>782.56999999999039</v>
      </c>
      <c r="I1060" s="11">
        <v>166158.76144999979</v>
      </c>
      <c r="J1060" s="11">
        <v>650366.04195000173</v>
      </c>
    </row>
    <row r="1061" spans="1:10" hidden="1" outlineLevel="1">
      <c r="A1061" s="12">
        <v>785.57999999999038</v>
      </c>
      <c r="B1061" s="13">
        <v>0.16651752129999978</v>
      </c>
      <c r="C1061" s="13">
        <f t="shared" si="17"/>
        <v>0.10721181430000007</v>
      </c>
      <c r="D1061" s="14"/>
      <c r="E1061" s="15">
        <v>782.57999999999038</v>
      </c>
      <c r="F1061" s="16">
        <v>0.65166829330000176</v>
      </c>
      <c r="G1061" s="16">
        <f t="shared" si="18"/>
        <v>0.38656697730000039</v>
      </c>
      <c r="H1061" s="17">
        <v>782.57999999999038</v>
      </c>
      <c r="I1061" s="11">
        <v>166517.52129999979</v>
      </c>
      <c r="J1061" s="11">
        <v>651668.29330000177</v>
      </c>
    </row>
    <row r="1062" spans="1:10" hidden="1" outlineLevel="1">
      <c r="A1062" s="12">
        <v>785.58999999999037</v>
      </c>
      <c r="B1062" s="13">
        <v>0.16687628114999978</v>
      </c>
      <c r="C1062" s="13">
        <f t="shared" si="17"/>
        <v>0.10757057415000007</v>
      </c>
      <c r="D1062" s="14"/>
      <c r="E1062" s="15">
        <v>782.58999999999037</v>
      </c>
      <c r="F1062" s="16">
        <v>0.65297054465000182</v>
      </c>
      <c r="G1062" s="16">
        <f t="shared" si="18"/>
        <v>0.38786922865000045</v>
      </c>
      <c r="H1062" s="17">
        <v>782.58999999999037</v>
      </c>
      <c r="I1062" s="11">
        <v>166876.28114999979</v>
      </c>
      <c r="J1062" s="11">
        <v>652970.5446500018</v>
      </c>
    </row>
    <row r="1063" spans="1:10" hidden="1" outlineLevel="1">
      <c r="A1063" s="18">
        <v>785.59999999999036</v>
      </c>
      <c r="B1063" s="13">
        <v>0.16723504099999981</v>
      </c>
      <c r="C1063" s="13">
        <f t="shared" si="17"/>
        <v>0.1079293340000001</v>
      </c>
      <c r="D1063" s="14"/>
      <c r="E1063" s="15">
        <v>782.59999999999036</v>
      </c>
      <c r="F1063" s="16">
        <v>0.65427279600000188</v>
      </c>
      <c r="G1063" s="16">
        <f t="shared" si="18"/>
        <v>0.38917148000000051</v>
      </c>
      <c r="H1063" s="17">
        <v>782.59999999999036</v>
      </c>
      <c r="I1063" s="11">
        <v>167235.04099999979</v>
      </c>
      <c r="J1063" s="11">
        <v>654272.79600000184</v>
      </c>
    </row>
    <row r="1064" spans="1:10" hidden="1" outlineLevel="1">
      <c r="A1064" s="12">
        <v>785.60999999999035</v>
      </c>
      <c r="B1064" s="13">
        <v>0.16759380084999981</v>
      </c>
      <c r="C1064" s="13">
        <f t="shared" si="17"/>
        <v>0.1082880938500001</v>
      </c>
      <c r="D1064" s="14"/>
      <c r="E1064" s="15">
        <v>782.60999999999035</v>
      </c>
      <c r="F1064" s="16">
        <v>0.65557504735000183</v>
      </c>
      <c r="G1064" s="16">
        <f t="shared" si="18"/>
        <v>0.39047373135000046</v>
      </c>
      <c r="H1064" s="17">
        <v>782.60999999999035</v>
      </c>
      <c r="I1064" s="11">
        <v>167593.8008499998</v>
      </c>
      <c r="J1064" s="11">
        <v>655575.04735000187</v>
      </c>
    </row>
    <row r="1065" spans="1:10" hidden="1" outlineLevel="1">
      <c r="A1065" s="12">
        <v>785.61999999999034</v>
      </c>
      <c r="B1065" s="13">
        <v>0.16795256069999981</v>
      </c>
      <c r="C1065" s="13">
        <f t="shared" si="17"/>
        <v>0.1086468537000001</v>
      </c>
      <c r="D1065" s="14"/>
      <c r="E1065" s="15">
        <v>782.61999999999034</v>
      </c>
      <c r="F1065" s="16">
        <v>0.65687729870000189</v>
      </c>
      <c r="G1065" s="16">
        <f t="shared" si="18"/>
        <v>0.39177598270000052</v>
      </c>
      <c r="H1065" s="17">
        <v>782.61999999999034</v>
      </c>
      <c r="I1065" s="11">
        <v>167952.5606999998</v>
      </c>
      <c r="J1065" s="11">
        <v>656877.29870000191</v>
      </c>
    </row>
    <row r="1066" spans="1:10" hidden="1" outlineLevel="1">
      <c r="A1066" s="12">
        <v>785.62999999999033</v>
      </c>
      <c r="B1066" s="13">
        <v>0.16831132054999981</v>
      </c>
      <c r="C1066" s="13">
        <f t="shared" si="17"/>
        <v>0.1090056135500001</v>
      </c>
      <c r="D1066" s="14"/>
      <c r="E1066" s="15">
        <v>782.62999999999033</v>
      </c>
      <c r="F1066" s="16">
        <v>0.65817955005000195</v>
      </c>
      <c r="G1066" s="16">
        <f t="shared" si="18"/>
        <v>0.39307823405000059</v>
      </c>
      <c r="H1066" s="17">
        <v>782.62999999999033</v>
      </c>
      <c r="I1066" s="11">
        <v>168311.3205499998</v>
      </c>
      <c r="J1066" s="11">
        <v>658179.55005000194</v>
      </c>
    </row>
    <row r="1067" spans="1:10" hidden="1" outlineLevel="1">
      <c r="A1067" s="12">
        <v>785.63999999999032</v>
      </c>
      <c r="B1067" s="13">
        <v>0.16867008039999981</v>
      </c>
      <c r="C1067" s="13">
        <f t="shared" si="17"/>
        <v>0.1093643734000001</v>
      </c>
      <c r="D1067" s="14"/>
      <c r="E1067" s="15">
        <v>782.63999999999032</v>
      </c>
      <c r="F1067" s="16">
        <v>0.65948180140000201</v>
      </c>
      <c r="G1067" s="16">
        <f t="shared" si="18"/>
        <v>0.39438048540000065</v>
      </c>
      <c r="H1067" s="17">
        <v>782.63999999999032</v>
      </c>
      <c r="I1067" s="11">
        <v>168670.0803999998</v>
      </c>
      <c r="J1067" s="11">
        <v>659481.80140000198</v>
      </c>
    </row>
    <row r="1068" spans="1:10" hidden="1" outlineLevel="1">
      <c r="A1068" s="12">
        <v>785.64999999999031</v>
      </c>
      <c r="B1068" s="13">
        <v>0.16902884024999981</v>
      </c>
      <c r="C1068" s="13">
        <f t="shared" si="17"/>
        <v>0.1097231332500001</v>
      </c>
      <c r="D1068" s="14"/>
      <c r="E1068" s="15">
        <v>782.64999999999031</v>
      </c>
      <c r="F1068" s="16">
        <v>0.66078405275000196</v>
      </c>
      <c r="G1068" s="16">
        <f t="shared" si="18"/>
        <v>0.3956827367500006</v>
      </c>
      <c r="H1068" s="17">
        <v>782.64999999999031</v>
      </c>
      <c r="I1068" s="11">
        <v>169028.8402499998</v>
      </c>
      <c r="J1068" s="11">
        <v>660784.05275000201</v>
      </c>
    </row>
    <row r="1069" spans="1:10" hidden="1" outlineLevel="1">
      <c r="A1069" s="12">
        <v>785.6599999999903</v>
      </c>
      <c r="B1069" s="13">
        <v>0.16938760009999981</v>
      </c>
      <c r="C1069" s="13">
        <f t="shared" ref="C1069:C1132" si="19">B1069-$B$683</f>
        <v>0.11008189310000011</v>
      </c>
      <c r="D1069" s="14"/>
      <c r="E1069" s="15">
        <v>782.6599999999903</v>
      </c>
      <c r="F1069" s="16">
        <v>0.66208630410000202</v>
      </c>
      <c r="G1069" s="16">
        <f t="shared" ref="G1069:G1132" si="20">F1069-$F$683</f>
        <v>0.39698498810000066</v>
      </c>
      <c r="H1069" s="17">
        <v>782.6599999999903</v>
      </c>
      <c r="I1069" s="11">
        <v>169387.60009999981</v>
      </c>
      <c r="J1069" s="11">
        <v>662086.30410000205</v>
      </c>
    </row>
    <row r="1070" spans="1:10" hidden="1" outlineLevel="1">
      <c r="A1070" s="12">
        <v>785.6699999999903</v>
      </c>
      <c r="B1070" s="13">
        <v>0.16974635994999981</v>
      </c>
      <c r="C1070" s="13">
        <f t="shared" si="19"/>
        <v>0.11044065295000011</v>
      </c>
      <c r="D1070" s="14"/>
      <c r="E1070" s="15">
        <v>782.6699999999903</v>
      </c>
      <c r="F1070" s="16">
        <v>0.66338855545000208</v>
      </c>
      <c r="G1070" s="16">
        <f t="shared" si="20"/>
        <v>0.39828723945000072</v>
      </c>
      <c r="H1070" s="17">
        <v>782.6699999999903</v>
      </c>
      <c r="I1070" s="11">
        <v>169746.35994999981</v>
      </c>
      <c r="J1070" s="11">
        <v>663388.55545000208</v>
      </c>
    </row>
    <row r="1071" spans="1:10" hidden="1" outlineLevel="1">
      <c r="A1071" s="12">
        <v>785.67999999999029</v>
      </c>
      <c r="B1071" s="13">
        <v>0.17010511979999982</v>
      </c>
      <c r="C1071" s="13">
        <f t="shared" si="19"/>
        <v>0.11079941280000011</v>
      </c>
      <c r="D1071" s="14"/>
      <c r="E1071" s="15">
        <v>782.67999999999029</v>
      </c>
      <c r="F1071" s="16">
        <v>0.66469080680000214</v>
      </c>
      <c r="G1071" s="16">
        <f t="shared" si="20"/>
        <v>0.39958949080000078</v>
      </c>
      <c r="H1071" s="17">
        <v>782.67999999999029</v>
      </c>
      <c r="I1071" s="11">
        <v>170105.11979999981</v>
      </c>
      <c r="J1071" s="11">
        <v>664690.80680000212</v>
      </c>
    </row>
    <row r="1072" spans="1:10" hidden="1" outlineLevel="1">
      <c r="A1072" s="12">
        <v>785.68999999999028</v>
      </c>
      <c r="B1072" s="13">
        <v>0.17046387964999982</v>
      </c>
      <c r="C1072" s="13">
        <f t="shared" si="19"/>
        <v>0.11115817265000011</v>
      </c>
      <c r="D1072" s="14"/>
      <c r="E1072" s="15">
        <v>782.68999999999028</v>
      </c>
      <c r="F1072" s="16">
        <v>0.6659930581500022</v>
      </c>
      <c r="G1072" s="16">
        <f t="shared" si="20"/>
        <v>0.40089174215000084</v>
      </c>
      <c r="H1072" s="17">
        <v>782.68999999999028</v>
      </c>
      <c r="I1072" s="11">
        <v>170463.87964999981</v>
      </c>
      <c r="J1072" s="11">
        <v>665993.05815000215</v>
      </c>
    </row>
    <row r="1073" spans="1:10" hidden="1" outlineLevel="1">
      <c r="A1073" s="18">
        <v>785.69999999999027</v>
      </c>
      <c r="B1073" s="13">
        <v>0.17082263949999982</v>
      </c>
      <c r="C1073" s="13">
        <f t="shared" si="19"/>
        <v>0.11151693250000011</v>
      </c>
      <c r="D1073" s="14"/>
      <c r="E1073" s="15">
        <v>782.69999999999027</v>
      </c>
      <c r="F1073" s="16">
        <v>0.66729530950000215</v>
      </c>
      <c r="G1073" s="16">
        <f t="shared" si="20"/>
        <v>0.40219399350000079</v>
      </c>
      <c r="H1073" s="17">
        <v>782.69999999999027</v>
      </c>
      <c r="I1073" s="11">
        <v>170822.63949999982</v>
      </c>
      <c r="J1073" s="11">
        <v>667295.30950000219</v>
      </c>
    </row>
    <row r="1074" spans="1:10" hidden="1" outlineLevel="1">
      <c r="A1074" s="12">
        <v>785.70999999999026</v>
      </c>
      <c r="B1074" s="13">
        <v>0.17118139934999982</v>
      </c>
      <c r="C1074" s="13">
        <f t="shared" si="19"/>
        <v>0.11187569235000011</v>
      </c>
      <c r="D1074" s="14"/>
      <c r="E1074" s="15">
        <v>782.70999999999026</v>
      </c>
      <c r="F1074" s="16">
        <v>0.66859756085000221</v>
      </c>
      <c r="G1074" s="16">
        <f t="shared" si="20"/>
        <v>0.40349624485000085</v>
      </c>
      <c r="H1074" s="17">
        <v>782.70999999999026</v>
      </c>
      <c r="I1074" s="11">
        <v>171181.39934999982</v>
      </c>
      <c r="J1074" s="11">
        <v>668597.56085000222</v>
      </c>
    </row>
    <row r="1075" spans="1:10" hidden="1" outlineLevel="1">
      <c r="A1075" s="12">
        <v>785.71999999999025</v>
      </c>
      <c r="B1075" s="13">
        <v>0.17154015919999982</v>
      </c>
      <c r="C1075" s="13">
        <f t="shared" si="19"/>
        <v>0.11223445220000011</v>
      </c>
      <c r="D1075" s="14"/>
      <c r="E1075" s="15">
        <v>782.71999999999025</v>
      </c>
      <c r="F1075" s="16">
        <v>0.66989981220000228</v>
      </c>
      <c r="G1075" s="16">
        <f t="shared" si="20"/>
        <v>0.40479849620000091</v>
      </c>
      <c r="H1075" s="17">
        <v>782.71999999999025</v>
      </c>
      <c r="I1075" s="11">
        <v>171540.15919999982</v>
      </c>
      <c r="J1075" s="11">
        <v>669899.81220000226</v>
      </c>
    </row>
    <row r="1076" spans="1:10" hidden="1" outlineLevel="1">
      <c r="A1076" s="12">
        <v>785.72999999999024</v>
      </c>
      <c r="B1076" s="13">
        <v>0.17189891904999982</v>
      </c>
      <c r="C1076" s="13">
        <f t="shared" si="19"/>
        <v>0.11259321205000011</v>
      </c>
      <c r="D1076" s="14"/>
      <c r="E1076" s="15">
        <v>782.72999999999024</v>
      </c>
      <c r="F1076" s="16">
        <v>0.67120206355000234</v>
      </c>
      <c r="G1076" s="16">
        <f t="shared" si="20"/>
        <v>0.40610074755000097</v>
      </c>
      <c r="H1076" s="17">
        <v>782.72999999999024</v>
      </c>
      <c r="I1076" s="11">
        <v>171898.91904999982</v>
      </c>
      <c r="J1076" s="11">
        <v>671202.06355000229</v>
      </c>
    </row>
    <row r="1077" spans="1:10" hidden="1" outlineLevel="1">
      <c r="A1077" s="12">
        <v>785.73999999999023</v>
      </c>
      <c r="B1077" s="13">
        <v>0.17225767889999982</v>
      </c>
      <c r="C1077" s="13">
        <f t="shared" si="19"/>
        <v>0.11295197190000011</v>
      </c>
      <c r="D1077" s="14"/>
      <c r="E1077" s="15">
        <v>782.73999999999023</v>
      </c>
      <c r="F1077" s="16">
        <v>0.67250431490000229</v>
      </c>
      <c r="G1077" s="16">
        <f t="shared" si="20"/>
        <v>0.40740299890000092</v>
      </c>
      <c r="H1077" s="17">
        <v>782.73999999999023</v>
      </c>
      <c r="I1077" s="11">
        <v>172257.67889999982</v>
      </c>
      <c r="J1077" s="11">
        <v>672504.31490000233</v>
      </c>
    </row>
    <row r="1078" spans="1:10" hidden="1" outlineLevel="1">
      <c r="A1078" s="12">
        <v>785.74999999999022</v>
      </c>
      <c r="B1078" s="13">
        <v>0.17261643874999982</v>
      </c>
      <c r="C1078" s="13">
        <f t="shared" si="19"/>
        <v>0.11331073175000012</v>
      </c>
      <c r="D1078" s="14"/>
      <c r="E1078" s="15">
        <v>782.74999999999022</v>
      </c>
      <c r="F1078" s="16">
        <v>0.67380656625000235</v>
      </c>
      <c r="G1078" s="16">
        <f t="shared" si="20"/>
        <v>0.40870525025000098</v>
      </c>
      <c r="H1078" s="17">
        <v>782.74999999999022</v>
      </c>
      <c r="I1078" s="11">
        <v>172616.43874999983</v>
      </c>
      <c r="J1078" s="11">
        <v>673806.56625000236</v>
      </c>
    </row>
    <row r="1079" spans="1:10" hidden="1" outlineLevel="1">
      <c r="A1079" s="12">
        <v>785.75999999999021</v>
      </c>
      <c r="B1079" s="13">
        <v>0.17297519859999982</v>
      </c>
      <c r="C1079" s="13">
        <f t="shared" si="19"/>
        <v>0.11366949160000012</v>
      </c>
      <c r="D1079" s="14"/>
      <c r="E1079" s="15">
        <v>782.75999999999021</v>
      </c>
      <c r="F1079" s="16">
        <v>0.67510881760000241</v>
      </c>
      <c r="G1079" s="16">
        <f t="shared" si="20"/>
        <v>0.41000750160000105</v>
      </c>
      <c r="H1079" s="17">
        <v>782.75999999999021</v>
      </c>
      <c r="I1079" s="11">
        <v>172975.19859999983</v>
      </c>
      <c r="J1079" s="11">
        <v>675108.8176000024</v>
      </c>
    </row>
    <row r="1080" spans="1:10" hidden="1" outlineLevel="1">
      <c r="A1080" s="12">
        <v>785.7699999999902</v>
      </c>
      <c r="B1080" s="13">
        <v>0.17333395844999983</v>
      </c>
      <c r="C1080" s="13">
        <f t="shared" si="19"/>
        <v>0.11402825145000012</v>
      </c>
      <c r="D1080" s="14"/>
      <c r="E1080" s="15">
        <v>782.7699999999902</v>
      </c>
      <c r="F1080" s="16">
        <v>0.67641106895000247</v>
      </c>
      <c r="G1080" s="16">
        <f t="shared" si="20"/>
        <v>0.41130975295000111</v>
      </c>
      <c r="H1080" s="17">
        <v>782.7699999999902</v>
      </c>
      <c r="I1080" s="11">
        <v>173333.95844999983</v>
      </c>
      <c r="J1080" s="11">
        <v>676411.06895000243</v>
      </c>
    </row>
    <row r="1081" spans="1:10" hidden="1" outlineLevel="1">
      <c r="A1081" s="12">
        <v>785.7799999999902</v>
      </c>
      <c r="B1081" s="13">
        <v>0.17369271829999983</v>
      </c>
      <c r="C1081" s="13">
        <f t="shared" si="19"/>
        <v>0.11438701130000012</v>
      </c>
      <c r="D1081" s="14"/>
      <c r="E1081" s="15">
        <v>782.7799999999902</v>
      </c>
      <c r="F1081" s="16">
        <v>0.67771332030000242</v>
      </c>
      <c r="G1081" s="16">
        <f t="shared" si="20"/>
        <v>0.41261200430000106</v>
      </c>
      <c r="H1081" s="17">
        <v>782.7799999999902</v>
      </c>
      <c r="I1081" s="11">
        <v>173692.71829999983</v>
      </c>
      <c r="J1081" s="11">
        <v>677713.32030000247</v>
      </c>
    </row>
    <row r="1082" spans="1:10" hidden="1" outlineLevel="1">
      <c r="A1082" s="12">
        <v>785.78999999999019</v>
      </c>
      <c r="B1082" s="13">
        <v>0.17405147814999983</v>
      </c>
      <c r="C1082" s="13">
        <f t="shared" si="19"/>
        <v>0.11474577115000012</v>
      </c>
      <c r="D1082" s="14"/>
      <c r="E1082" s="15">
        <v>782.78999999999019</v>
      </c>
      <c r="F1082" s="16">
        <v>0.67901557165000248</v>
      </c>
      <c r="G1082" s="16">
        <f t="shared" si="20"/>
        <v>0.41391425565000112</v>
      </c>
      <c r="H1082" s="17">
        <v>782.78999999999019</v>
      </c>
      <c r="I1082" s="11">
        <v>174051.47814999984</v>
      </c>
      <c r="J1082" s="11">
        <v>679015.5716500025</v>
      </c>
    </row>
    <row r="1083" spans="1:10" hidden="1" outlineLevel="1">
      <c r="A1083" s="18">
        <v>785.79999999999018</v>
      </c>
      <c r="B1083" s="13">
        <v>0.17441023799999983</v>
      </c>
      <c r="C1083" s="13">
        <f t="shared" si="19"/>
        <v>0.11510453100000012</v>
      </c>
      <c r="D1083" s="14"/>
      <c r="E1083" s="15">
        <v>782.79999999999018</v>
      </c>
      <c r="F1083" s="16">
        <v>0.68031782300000254</v>
      </c>
      <c r="G1083" s="16">
        <f t="shared" si="20"/>
        <v>0.41521650700000118</v>
      </c>
      <c r="H1083" s="17">
        <v>782.79999999999018</v>
      </c>
      <c r="I1083" s="11">
        <v>174410.23799999984</v>
      </c>
      <c r="J1083" s="11">
        <v>680317.82300000254</v>
      </c>
    </row>
    <row r="1084" spans="1:10" hidden="1" outlineLevel="1">
      <c r="A1084" s="12">
        <v>785.80999999999017</v>
      </c>
      <c r="B1084" s="13">
        <v>0.17476899784999983</v>
      </c>
      <c r="C1084" s="13">
        <f t="shared" si="19"/>
        <v>0.11546329085000012</v>
      </c>
      <c r="D1084" s="14"/>
      <c r="E1084" s="15">
        <v>782.80999999999017</v>
      </c>
      <c r="F1084" s="16">
        <v>0.6816200743500026</v>
      </c>
      <c r="G1084" s="16">
        <f t="shared" si="20"/>
        <v>0.41651875835000124</v>
      </c>
      <c r="H1084" s="17">
        <v>782.80999999999017</v>
      </c>
      <c r="I1084" s="11">
        <v>174768.99784999984</v>
      </c>
      <c r="J1084" s="11">
        <v>681620.07435000257</v>
      </c>
    </row>
    <row r="1085" spans="1:10" hidden="1" outlineLevel="1">
      <c r="A1085" s="12">
        <v>785.81999999999016</v>
      </c>
      <c r="B1085" s="13">
        <v>0.17512775769999983</v>
      </c>
      <c r="C1085" s="13">
        <f t="shared" si="19"/>
        <v>0.11582205070000012</v>
      </c>
      <c r="D1085" s="14"/>
      <c r="E1085" s="15">
        <v>782.81999999999016</v>
      </c>
      <c r="F1085" s="16">
        <v>0.68292232570000255</v>
      </c>
      <c r="G1085" s="16">
        <f t="shared" si="20"/>
        <v>0.41782100970000119</v>
      </c>
      <c r="H1085" s="17">
        <v>782.81999999999016</v>
      </c>
      <c r="I1085" s="11">
        <v>175127.75769999984</v>
      </c>
      <c r="J1085" s="11">
        <v>682922.32570000261</v>
      </c>
    </row>
    <row r="1086" spans="1:10" hidden="1" outlineLevel="1">
      <c r="A1086" s="12">
        <v>785.82999999999015</v>
      </c>
      <c r="B1086" s="13">
        <v>0.17548651754999983</v>
      </c>
      <c r="C1086" s="13">
        <f t="shared" si="19"/>
        <v>0.11618081055000012</v>
      </c>
      <c r="D1086" s="14"/>
      <c r="E1086" s="15">
        <v>782.82999999999015</v>
      </c>
      <c r="F1086" s="16">
        <v>0.68422457705000261</v>
      </c>
      <c r="G1086" s="16">
        <f t="shared" si="20"/>
        <v>0.41912326105000125</v>
      </c>
      <c r="H1086" s="17">
        <v>782.82999999999015</v>
      </c>
      <c r="I1086" s="11">
        <v>175486.51754999984</v>
      </c>
      <c r="J1086" s="11">
        <v>684224.57705000264</v>
      </c>
    </row>
    <row r="1087" spans="1:10" hidden="1" outlineLevel="1">
      <c r="A1087" s="12">
        <v>785.83999999999014</v>
      </c>
      <c r="B1087" s="13">
        <v>0.17584527739999983</v>
      </c>
      <c r="C1087" s="13">
        <f t="shared" si="19"/>
        <v>0.11653957040000013</v>
      </c>
      <c r="D1087" s="14"/>
      <c r="E1087" s="15">
        <v>782.83999999999014</v>
      </c>
      <c r="F1087" s="16">
        <v>0.68552682840000267</v>
      </c>
      <c r="G1087" s="16">
        <f t="shared" si="20"/>
        <v>0.42042551240000131</v>
      </c>
      <c r="H1087" s="17">
        <v>782.83999999999014</v>
      </c>
      <c r="I1087" s="11">
        <v>175845.27739999985</v>
      </c>
      <c r="J1087" s="11">
        <v>685526.82840000268</v>
      </c>
    </row>
    <row r="1088" spans="1:10" hidden="1" outlineLevel="1">
      <c r="A1088" s="12">
        <v>785.84999999999013</v>
      </c>
      <c r="B1088" s="13">
        <v>0.17620403724999986</v>
      </c>
      <c r="C1088" s="13">
        <f t="shared" si="19"/>
        <v>0.11689833025000015</v>
      </c>
      <c r="D1088" s="14"/>
      <c r="E1088" s="15">
        <v>782.84999999999013</v>
      </c>
      <c r="F1088" s="16">
        <v>0.68682907975000274</v>
      </c>
      <c r="G1088" s="16">
        <f t="shared" si="20"/>
        <v>0.42172776375000137</v>
      </c>
      <c r="H1088" s="17">
        <v>782.84999999999013</v>
      </c>
      <c r="I1088" s="11">
        <v>176204.03724999985</v>
      </c>
      <c r="J1088" s="11">
        <v>686829.07975000271</v>
      </c>
    </row>
    <row r="1089" spans="1:10" hidden="1" outlineLevel="1">
      <c r="A1089" s="12">
        <v>785.85999999999012</v>
      </c>
      <c r="B1089" s="13">
        <v>0.17656279709999986</v>
      </c>
      <c r="C1089" s="13">
        <f t="shared" si="19"/>
        <v>0.11725709010000016</v>
      </c>
      <c r="D1089" s="14"/>
      <c r="E1089" s="15">
        <v>782.85999999999012</v>
      </c>
      <c r="F1089" s="16">
        <v>0.6881313311000028</v>
      </c>
      <c r="G1089" s="16">
        <f t="shared" si="20"/>
        <v>0.42303001510000143</v>
      </c>
      <c r="H1089" s="17">
        <v>782.85999999999012</v>
      </c>
      <c r="I1089" s="11">
        <v>176562.79709999985</v>
      </c>
      <c r="J1089" s="11">
        <v>688131.33110000275</v>
      </c>
    </row>
    <row r="1090" spans="1:10" hidden="1" outlineLevel="1">
      <c r="A1090" s="12">
        <v>785.86999999999011</v>
      </c>
      <c r="B1090" s="13">
        <v>0.17692155694999986</v>
      </c>
      <c r="C1090" s="13">
        <f t="shared" si="19"/>
        <v>0.11761584995000016</v>
      </c>
      <c r="D1090" s="14"/>
      <c r="E1090" s="15">
        <v>782.86999999999011</v>
      </c>
      <c r="F1090" s="16">
        <v>0.68943358245000275</v>
      </c>
      <c r="G1090" s="16">
        <f t="shared" si="20"/>
        <v>0.42433226645000138</v>
      </c>
      <c r="H1090" s="17">
        <v>782.86999999999011</v>
      </c>
      <c r="I1090" s="11">
        <v>176921.55694999985</v>
      </c>
      <c r="J1090" s="11">
        <v>689433.58245000278</v>
      </c>
    </row>
    <row r="1091" spans="1:10" hidden="1" outlineLevel="1">
      <c r="A1091" s="12">
        <v>785.8799999999901</v>
      </c>
      <c r="B1091" s="13">
        <v>0.17728031679999987</v>
      </c>
      <c r="C1091" s="13">
        <f t="shared" si="19"/>
        <v>0.11797460980000016</v>
      </c>
      <c r="D1091" s="14"/>
      <c r="E1091" s="15">
        <v>782.8799999999901</v>
      </c>
      <c r="F1091" s="16">
        <v>0.69073583380000281</v>
      </c>
      <c r="G1091" s="16">
        <f t="shared" si="20"/>
        <v>0.42563451780000144</v>
      </c>
      <c r="H1091" s="17">
        <v>782.8799999999901</v>
      </c>
      <c r="I1091" s="11">
        <v>177280.31679999985</v>
      </c>
      <c r="J1091" s="11">
        <v>690735.83380000282</v>
      </c>
    </row>
    <row r="1092" spans="1:10" hidden="1" outlineLevel="1">
      <c r="A1092" s="12">
        <v>785.8899999999901</v>
      </c>
      <c r="B1092" s="13">
        <v>0.17763907664999987</v>
      </c>
      <c r="C1092" s="13">
        <f t="shared" si="19"/>
        <v>0.11833336965000016</v>
      </c>
      <c r="D1092" s="14"/>
      <c r="E1092" s="15">
        <v>782.8899999999901</v>
      </c>
      <c r="F1092" s="16">
        <v>0.69203808515000287</v>
      </c>
      <c r="G1092" s="16">
        <f t="shared" si="20"/>
        <v>0.4269367691500015</v>
      </c>
      <c r="H1092" s="17">
        <v>782.8899999999901</v>
      </c>
      <c r="I1092" s="11">
        <v>177639.07664999986</v>
      </c>
      <c r="J1092" s="11">
        <v>692038.08515000285</v>
      </c>
    </row>
    <row r="1093" spans="1:10" hidden="1" outlineLevel="1">
      <c r="A1093" s="18">
        <v>785.89999999999009</v>
      </c>
      <c r="B1093" s="13">
        <v>0.17799783649999987</v>
      </c>
      <c r="C1093" s="13">
        <f t="shared" si="19"/>
        <v>0.11869212950000016</v>
      </c>
      <c r="D1093" s="14"/>
      <c r="E1093" s="15">
        <v>782.89999999999009</v>
      </c>
      <c r="F1093" s="16">
        <v>0.69334033650000293</v>
      </c>
      <c r="G1093" s="16">
        <f t="shared" si="20"/>
        <v>0.42823902050000157</v>
      </c>
      <c r="H1093" s="17">
        <v>782.89999999999009</v>
      </c>
      <c r="I1093" s="11">
        <v>177997.83649999986</v>
      </c>
      <c r="J1093" s="11">
        <v>693340.33650000289</v>
      </c>
    </row>
    <row r="1094" spans="1:10" hidden="1" outlineLevel="1">
      <c r="A1094" s="12">
        <v>785.90999999999008</v>
      </c>
      <c r="B1094" s="13">
        <v>0.17835659634999987</v>
      </c>
      <c r="C1094" s="13">
        <f t="shared" si="19"/>
        <v>0.11905088935000016</v>
      </c>
      <c r="D1094" s="14"/>
      <c r="E1094" s="15">
        <v>782.90999999999008</v>
      </c>
      <c r="F1094" s="16">
        <v>0.69464258785000288</v>
      </c>
      <c r="G1094" s="16">
        <f t="shared" si="20"/>
        <v>0.42954127185000152</v>
      </c>
      <c r="H1094" s="17">
        <v>782.90999999999008</v>
      </c>
      <c r="I1094" s="11">
        <v>178356.59634999986</v>
      </c>
      <c r="J1094" s="11">
        <v>694642.58785000292</v>
      </c>
    </row>
    <row r="1095" spans="1:10" hidden="1" outlineLevel="1">
      <c r="A1095" s="12">
        <v>785.91999999999007</v>
      </c>
      <c r="B1095" s="13">
        <v>0.17871535619999987</v>
      </c>
      <c r="C1095" s="13">
        <f t="shared" si="19"/>
        <v>0.11940964920000016</v>
      </c>
      <c r="D1095" s="14"/>
      <c r="E1095" s="15">
        <v>782.91999999999007</v>
      </c>
      <c r="F1095" s="16">
        <v>0.69594483920000294</v>
      </c>
      <c r="G1095" s="16">
        <f t="shared" si="20"/>
        <v>0.43084352320000158</v>
      </c>
      <c r="H1095" s="17">
        <v>782.91999999999007</v>
      </c>
      <c r="I1095" s="11">
        <v>178715.35619999986</v>
      </c>
      <c r="J1095" s="11">
        <v>695944.83920000296</v>
      </c>
    </row>
    <row r="1096" spans="1:10" hidden="1" outlineLevel="1">
      <c r="A1096" s="12">
        <v>785.92999999999006</v>
      </c>
      <c r="B1096" s="13">
        <v>0.17907411604999987</v>
      </c>
      <c r="C1096" s="13">
        <f t="shared" si="19"/>
        <v>0.11976840905000016</v>
      </c>
      <c r="D1096" s="14"/>
      <c r="E1096" s="15">
        <v>782.92999999999006</v>
      </c>
      <c r="F1096" s="16">
        <v>0.697247090550003</v>
      </c>
      <c r="G1096" s="16">
        <f t="shared" si="20"/>
        <v>0.43214577455000164</v>
      </c>
      <c r="H1096" s="17">
        <v>782.92999999999006</v>
      </c>
      <c r="I1096" s="11">
        <v>179074.11604999987</v>
      </c>
      <c r="J1096" s="11">
        <v>697247.09055000299</v>
      </c>
    </row>
    <row r="1097" spans="1:10" hidden="1" outlineLevel="1">
      <c r="A1097" s="12">
        <v>785.93999999999005</v>
      </c>
      <c r="B1097" s="13">
        <v>0.17943287589999987</v>
      </c>
      <c r="C1097" s="13">
        <f t="shared" si="19"/>
        <v>0.12012716890000016</v>
      </c>
      <c r="D1097" s="14"/>
      <c r="E1097" s="15">
        <v>782.93999999999005</v>
      </c>
      <c r="F1097" s="16">
        <v>0.69854934190000306</v>
      </c>
      <c r="G1097" s="16">
        <f t="shared" si="20"/>
        <v>0.4334480259000017</v>
      </c>
      <c r="H1097" s="17">
        <v>782.93999999999005</v>
      </c>
      <c r="I1097" s="11">
        <v>179432.87589999987</v>
      </c>
      <c r="J1097" s="11">
        <v>698549.34190000303</v>
      </c>
    </row>
    <row r="1098" spans="1:10" hidden="1" outlineLevel="1">
      <c r="A1098" s="12">
        <v>785.94999999999004</v>
      </c>
      <c r="B1098" s="13">
        <v>0.17979163574999987</v>
      </c>
      <c r="C1098" s="13">
        <f t="shared" si="19"/>
        <v>0.12048592875000017</v>
      </c>
      <c r="D1098" s="14"/>
      <c r="E1098" s="15">
        <v>782.94999999999004</v>
      </c>
      <c r="F1098" s="16">
        <v>0.69985159325000301</v>
      </c>
      <c r="G1098" s="16">
        <f t="shared" si="20"/>
        <v>0.43475027725000165</v>
      </c>
      <c r="H1098" s="17">
        <v>782.94999999999004</v>
      </c>
      <c r="I1098" s="11">
        <v>179791.63574999987</v>
      </c>
      <c r="J1098" s="11">
        <v>699851.59325000306</v>
      </c>
    </row>
    <row r="1099" spans="1:10" hidden="1" outlineLevel="1">
      <c r="A1099" s="12">
        <v>785.95999999999003</v>
      </c>
      <c r="B1099" s="13">
        <v>0.18015039559999987</v>
      </c>
      <c r="C1099" s="13">
        <f t="shared" si="19"/>
        <v>0.12084468860000017</v>
      </c>
      <c r="D1099" s="14"/>
      <c r="E1099" s="15">
        <v>782.95999999999003</v>
      </c>
      <c r="F1099" s="16">
        <v>0.70115384460000307</v>
      </c>
      <c r="G1099" s="16">
        <f t="shared" si="20"/>
        <v>0.43605252860000171</v>
      </c>
      <c r="H1099" s="17">
        <v>782.95999999999003</v>
      </c>
      <c r="I1099" s="11">
        <v>180150.39559999987</v>
      </c>
      <c r="J1099" s="11">
        <v>701153.8446000031</v>
      </c>
    </row>
    <row r="1100" spans="1:10" hidden="1" outlineLevel="1">
      <c r="A1100" s="12">
        <v>785.96999999999002</v>
      </c>
      <c r="B1100" s="13">
        <v>0.18050915544999988</v>
      </c>
      <c r="C1100" s="13">
        <f t="shared" si="19"/>
        <v>0.12120344845000017</v>
      </c>
      <c r="D1100" s="14"/>
      <c r="E1100" s="15">
        <v>782.96999999999002</v>
      </c>
      <c r="F1100" s="16">
        <v>0.70245609595000313</v>
      </c>
      <c r="G1100" s="16">
        <f t="shared" si="20"/>
        <v>0.43735477995000177</v>
      </c>
      <c r="H1100" s="17">
        <v>782.96999999999002</v>
      </c>
      <c r="I1100" s="11">
        <v>180509.15544999987</v>
      </c>
      <c r="J1100" s="11">
        <v>702456.09595000313</v>
      </c>
    </row>
    <row r="1101" spans="1:10" hidden="1" outlineLevel="1">
      <c r="A1101" s="12">
        <v>785.97999999999001</v>
      </c>
      <c r="B1101" s="13">
        <v>0.18086791529999988</v>
      </c>
      <c r="C1101" s="13">
        <f t="shared" si="19"/>
        <v>0.12156220830000017</v>
      </c>
      <c r="D1101" s="14"/>
      <c r="E1101" s="15">
        <v>782.97999999999001</v>
      </c>
      <c r="F1101" s="16">
        <v>0.7037583473000032</v>
      </c>
      <c r="G1101" s="16">
        <f t="shared" si="20"/>
        <v>0.43865703130000183</v>
      </c>
      <c r="H1101" s="17">
        <v>782.97999999999001</v>
      </c>
      <c r="I1101" s="11">
        <v>180867.91529999988</v>
      </c>
      <c r="J1101" s="11">
        <v>703758.34730000317</v>
      </c>
    </row>
    <row r="1102" spans="1:10" hidden="1" outlineLevel="1">
      <c r="A1102" s="12">
        <v>785.98999999999</v>
      </c>
      <c r="B1102" s="13">
        <v>0.18122667514999988</v>
      </c>
      <c r="C1102" s="13">
        <f t="shared" si="19"/>
        <v>0.12192096815000017</v>
      </c>
      <c r="D1102" s="14"/>
      <c r="E1102" s="15">
        <v>782.98999999999</v>
      </c>
      <c r="F1102" s="16">
        <v>0.70506059865000326</v>
      </c>
      <c r="G1102" s="16">
        <f t="shared" si="20"/>
        <v>0.43995928265000189</v>
      </c>
      <c r="H1102" s="17">
        <v>782.98999999999</v>
      </c>
      <c r="I1102" s="11">
        <v>181226.67514999988</v>
      </c>
      <c r="J1102" s="11">
        <v>705060.5986500032</v>
      </c>
    </row>
    <row r="1103" spans="1:10" collapsed="1">
      <c r="A1103" s="261">
        <v>785.99999999999</v>
      </c>
      <c r="B1103" s="29">
        <v>0.18158543499999988</v>
      </c>
      <c r="C1103" s="13">
        <f t="shared" si="19"/>
        <v>0.12227972800000017</v>
      </c>
      <c r="D1103" s="14"/>
      <c r="E1103" s="262">
        <v>782.99999999999</v>
      </c>
      <c r="F1103" s="30">
        <v>0.70636285000000321</v>
      </c>
      <c r="G1103" s="16">
        <f t="shared" si="20"/>
        <v>0.44126153400000184</v>
      </c>
      <c r="H1103" s="17">
        <v>782.99999999999</v>
      </c>
      <c r="I1103" s="11">
        <v>181585.43499999988</v>
      </c>
      <c r="J1103" s="11">
        <v>706362.85000000324</v>
      </c>
    </row>
    <row r="1104" spans="1:10" hidden="1" outlineLevel="1">
      <c r="A1104" s="12">
        <v>786.00999999998999</v>
      </c>
      <c r="B1104" s="13">
        <v>0.18198347374999987</v>
      </c>
      <c r="C1104" s="13">
        <f t="shared" si="19"/>
        <v>0.12267776675000017</v>
      </c>
      <c r="D1104" s="14"/>
      <c r="E1104" s="15">
        <v>783.00999999998999</v>
      </c>
      <c r="F1104" s="16">
        <v>0.70785208755000317</v>
      </c>
      <c r="G1104" s="16">
        <f t="shared" si="20"/>
        <v>0.44275077155000181</v>
      </c>
      <c r="H1104" s="17">
        <v>783.00999999998999</v>
      </c>
      <c r="I1104" s="11">
        <v>181983.47374999989</v>
      </c>
      <c r="J1104" s="11">
        <v>707852.0875500032</v>
      </c>
    </row>
    <row r="1105" spans="1:10" hidden="1" outlineLevel="1">
      <c r="A1105" s="12">
        <v>786.01999999998998</v>
      </c>
      <c r="B1105" s="13">
        <v>0.1823815124999999</v>
      </c>
      <c r="C1105" s="13">
        <f t="shared" si="19"/>
        <v>0.12307580550000019</v>
      </c>
      <c r="D1105" s="14"/>
      <c r="E1105" s="15">
        <v>783.01999999998998</v>
      </c>
      <c r="F1105" s="16">
        <v>0.70934132510000314</v>
      </c>
      <c r="G1105" s="16">
        <f t="shared" si="20"/>
        <v>0.44424000910000178</v>
      </c>
      <c r="H1105" s="17">
        <v>783.01999999998998</v>
      </c>
      <c r="I1105" s="11">
        <v>182381.5124999999</v>
      </c>
      <c r="J1105" s="11">
        <v>709341.32510000316</v>
      </c>
    </row>
    <row r="1106" spans="1:10" hidden="1" outlineLevel="1">
      <c r="A1106" s="12">
        <v>786.02999999998997</v>
      </c>
      <c r="B1106" s="13">
        <v>0.18277955124999989</v>
      </c>
      <c r="C1106" s="13">
        <f t="shared" si="19"/>
        <v>0.12347384425000019</v>
      </c>
      <c r="D1106" s="14"/>
      <c r="E1106" s="15">
        <v>783.02999999998997</v>
      </c>
      <c r="F1106" s="16">
        <v>0.71083056265000311</v>
      </c>
      <c r="G1106" s="16">
        <f t="shared" si="20"/>
        <v>0.44572924665000174</v>
      </c>
      <c r="H1106" s="17">
        <v>783.02999999998997</v>
      </c>
      <c r="I1106" s="11">
        <v>182779.5512499999</v>
      </c>
      <c r="J1106" s="11">
        <v>710830.56265000312</v>
      </c>
    </row>
    <row r="1107" spans="1:10" hidden="1" outlineLevel="1">
      <c r="A1107" s="12">
        <v>786.03999999998996</v>
      </c>
      <c r="B1107" s="13">
        <v>0.18317758999999992</v>
      </c>
      <c r="C1107" s="13">
        <f t="shared" si="19"/>
        <v>0.12387188300000021</v>
      </c>
      <c r="D1107" s="14"/>
      <c r="E1107" s="15">
        <v>783.03999999998996</v>
      </c>
      <c r="F1107" s="16">
        <v>0.71231980020000307</v>
      </c>
      <c r="G1107" s="16">
        <f t="shared" si="20"/>
        <v>0.44721848420000171</v>
      </c>
      <c r="H1107" s="17">
        <v>783.03999999998996</v>
      </c>
      <c r="I1107" s="11">
        <v>183177.58999999991</v>
      </c>
      <c r="J1107" s="11">
        <v>712319.80020000308</v>
      </c>
    </row>
    <row r="1108" spans="1:10" hidden="1" outlineLevel="1">
      <c r="A1108" s="12">
        <v>786.04999999998995</v>
      </c>
      <c r="B1108" s="13">
        <v>0.18357562874999991</v>
      </c>
      <c r="C1108" s="13">
        <f t="shared" si="19"/>
        <v>0.12426992175000021</v>
      </c>
      <c r="D1108" s="14"/>
      <c r="E1108" s="15">
        <v>783.04999999998995</v>
      </c>
      <c r="F1108" s="16">
        <v>0.71380903775000304</v>
      </c>
      <c r="G1108" s="16">
        <f t="shared" si="20"/>
        <v>0.44870772175000168</v>
      </c>
      <c r="H1108" s="17">
        <v>783.04999999998995</v>
      </c>
      <c r="I1108" s="11">
        <v>183575.62874999992</v>
      </c>
      <c r="J1108" s="11">
        <v>713809.03775000304</v>
      </c>
    </row>
    <row r="1109" spans="1:10" hidden="1" outlineLevel="1">
      <c r="A1109" s="12">
        <v>786.05999999998994</v>
      </c>
      <c r="B1109" s="13">
        <v>0.18397366749999991</v>
      </c>
      <c r="C1109" s="13">
        <f t="shared" si="19"/>
        <v>0.1246679605000002</v>
      </c>
      <c r="D1109" s="14"/>
      <c r="E1109" s="15">
        <v>783.05999999998994</v>
      </c>
      <c r="F1109" s="16">
        <v>0.71529827530000301</v>
      </c>
      <c r="G1109" s="16">
        <f t="shared" si="20"/>
        <v>0.45019695930000164</v>
      </c>
      <c r="H1109" s="17">
        <v>783.05999999998994</v>
      </c>
      <c r="I1109" s="11">
        <v>183973.66749999992</v>
      </c>
      <c r="J1109" s="11">
        <v>715298.27530000301</v>
      </c>
    </row>
    <row r="1110" spans="1:10" hidden="1" outlineLevel="1">
      <c r="A1110" s="12">
        <v>786.06999999998993</v>
      </c>
      <c r="B1110" s="13">
        <v>0.18437170624999993</v>
      </c>
      <c r="C1110" s="13">
        <f t="shared" si="19"/>
        <v>0.12506599925000023</v>
      </c>
      <c r="D1110" s="14"/>
      <c r="E1110" s="15">
        <v>783.06999999998993</v>
      </c>
      <c r="F1110" s="16">
        <v>0.71678751285000297</v>
      </c>
      <c r="G1110" s="16">
        <f t="shared" si="20"/>
        <v>0.45168619685000161</v>
      </c>
      <c r="H1110" s="17">
        <v>783.06999999998993</v>
      </c>
      <c r="I1110" s="11">
        <v>184371.70624999993</v>
      </c>
      <c r="J1110" s="11">
        <v>716787.51285000297</v>
      </c>
    </row>
    <row r="1111" spans="1:10" hidden="1" outlineLevel="1">
      <c r="A1111" s="12">
        <v>786.07999999998992</v>
      </c>
      <c r="B1111" s="13">
        <v>0.18476974499999993</v>
      </c>
      <c r="C1111" s="13">
        <f t="shared" si="19"/>
        <v>0.12546403800000022</v>
      </c>
      <c r="D1111" s="14"/>
      <c r="E1111" s="15">
        <v>783.07999999998992</v>
      </c>
      <c r="F1111" s="16">
        <v>0.71827675040000294</v>
      </c>
      <c r="G1111" s="16">
        <f t="shared" si="20"/>
        <v>0.45317543440000158</v>
      </c>
      <c r="H1111" s="17">
        <v>783.07999999998992</v>
      </c>
      <c r="I1111" s="11">
        <v>184769.74499999994</v>
      </c>
      <c r="J1111" s="11">
        <v>718276.75040000293</v>
      </c>
    </row>
    <row r="1112" spans="1:10" hidden="1" outlineLevel="1">
      <c r="A1112" s="12">
        <v>786.08999999998991</v>
      </c>
      <c r="B1112" s="13">
        <v>0.18516778374999995</v>
      </c>
      <c r="C1112" s="13">
        <f t="shared" si="19"/>
        <v>0.12586207675000025</v>
      </c>
      <c r="D1112" s="14"/>
      <c r="E1112" s="15">
        <v>783.08999999998991</v>
      </c>
      <c r="F1112" s="16">
        <v>0.71976598795000291</v>
      </c>
      <c r="G1112" s="16">
        <f t="shared" si="20"/>
        <v>0.45466467195000154</v>
      </c>
      <c r="H1112" s="17">
        <v>783.08999999998991</v>
      </c>
      <c r="I1112" s="11">
        <v>185167.78374999994</v>
      </c>
      <c r="J1112" s="11">
        <v>719765.98795000289</v>
      </c>
    </row>
    <row r="1113" spans="1:10" hidden="1" outlineLevel="1">
      <c r="A1113" s="18">
        <v>786.0999999999899</v>
      </c>
      <c r="B1113" s="13">
        <v>0.18556582249999995</v>
      </c>
      <c r="C1113" s="13">
        <f t="shared" si="19"/>
        <v>0.12626011550000024</v>
      </c>
      <c r="D1113" s="14"/>
      <c r="E1113" s="15">
        <v>783.0999999999899</v>
      </c>
      <c r="F1113" s="16">
        <v>0.72125522550000287</v>
      </c>
      <c r="G1113" s="16">
        <f t="shared" si="20"/>
        <v>0.45615390950000151</v>
      </c>
      <c r="H1113" s="17">
        <v>783.0999999999899</v>
      </c>
      <c r="I1113" s="11">
        <v>185565.82249999995</v>
      </c>
      <c r="J1113" s="11">
        <v>721255.22550000285</v>
      </c>
    </row>
    <row r="1114" spans="1:10" hidden="1" outlineLevel="1">
      <c r="A1114" s="12">
        <v>786.1099999999899</v>
      </c>
      <c r="B1114" s="13">
        <v>0.18596386124999995</v>
      </c>
      <c r="C1114" s="13">
        <f t="shared" si="19"/>
        <v>0.12665815425000024</v>
      </c>
      <c r="D1114" s="14"/>
      <c r="E1114" s="15">
        <v>783.1099999999899</v>
      </c>
      <c r="F1114" s="16">
        <v>0.72274446305000284</v>
      </c>
      <c r="G1114" s="16">
        <f t="shared" si="20"/>
        <v>0.45764314705000148</v>
      </c>
      <c r="H1114" s="17">
        <v>783.1099999999899</v>
      </c>
      <c r="I1114" s="11">
        <v>185963.86124999996</v>
      </c>
      <c r="J1114" s="11">
        <v>722744.46305000281</v>
      </c>
    </row>
    <row r="1115" spans="1:10" hidden="1" outlineLevel="1">
      <c r="A1115" s="12">
        <v>786.11999999998989</v>
      </c>
      <c r="B1115" s="13">
        <v>0.18636189999999997</v>
      </c>
      <c r="C1115" s="13">
        <f t="shared" si="19"/>
        <v>0.12705619300000026</v>
      </c>
      <c r="D1115" s="14"/>
      <c r="E1115" s="15">
        <v>783.11999999998989</v>
      </c>
      <c r="F1115" s="16">
        <v>0.72423370060000281</v>
      </c>
      <c r="G1115" s="16">
        <f t="shared" si="20"/>
        <v>0.45913238460000144</v>
      </c>
      <c r="H1115" s="17">
        <v>783.11999999998989</v>
      </c>
      <c r="I1115" s="11">
        <v>186361.89999999997</v>
      </c>
      <c r="J1115" s="11">
        <v>724233.70060000278</v>
      </c>
    </row>
    <row r="1116" spans="1:10" hidden="1" outlineLevel="1">
      <c r="A1116" s="12">
        <v>786.12999999998988</v>
      </c>
      <c r="B1116" s="13">
        <v>0.18675993874999997</v>
      </c>
      <c r="C1116" s="13">
        <f t="shared" si="19"/>
        <v>0.12745423175000026</v>
      </c>
      <c r="D1116" s="14"/>
      <c r="E1116" s="15">
        <v>783.12999999998988</v>
      </c>
      <c r="F1116" s="16">
        <v>0.72572293815000277</v>
      </c>
      <c r="G1116" s="16">
        <f t="shared" si="20"/>
        <v>0.46062162215000141</v>
      </c>
      <c r="H1116" s="17">
        <v>783.12999999998988</v>
      </c>
      <c r="I1116" s="11">
        <v>186759.93874999997</v>
      </c>
      <c r="J1116" s="11">
        <v>725722.93815000274</v>
      </c>
    </row>
    <row r="1117" spans="1:10" hidden="1" outlineLevel="1">
      <c r="A1117" s="12">
        <v>786.13999999998987</v>
      </c>
      <c r="B1117" s="13">
        <v>0.18715797749999999</v>
      </c>
      <c r="C1117" s="13">
        <f t="shared" si="19"/>
        <v>0.12785227050000028</v>
      </c>
      <c r="D1117" s="14"/>
      <c r="E1117" s="15">
        <v>783.13999999998987</v>
      </c>
      <c r="F1117" s="16">
        <v>0.72721217570000274</v>
      </c>
      <c r="G1117" s="16">
        <f t="shared" si="20"/>
        <v>0.46211085970000138</v>
      </c>
      <c r="H1117" s="17">
        <v>783.13999999998987</v>
      </c>
      <c r="I1117" s="11">
        <v>187157.97749999998</v>
      </c>
      <c r="J1117" s="11">
        <v>727212.1757000027</v>
      </c>
    </row>
    <row r="1118" spans="1:10" hidden="1" outlineLevel="1">
      <c r="A1118" s="12">
        <v>786.14999999998986</v>
      </c>
      <c r="B1118" s="13">
        <v>0.18755601624999999</v>
      </c>
      <c r="C1118" s="13">
        <f t="shared" si="19"/>
        <v>0.12825030925000028</v>
      </c>
      <c r="D1118" s="14"/>
      <c r="E1118" s="15">
        <v>783.14999999998986</v>
      </c>
      <c r="F1118" s="16">
        <v>0.72870141325000271</v>
      </c>
      <c r="G1118" s="16">
        <f t="shared" si="20"/>
        <v>0.46360009725000134</v>
      </c>
      <c r="H1118" s="17">
        <v>783.14999999998986</v>
      </c>
      <c r="I1118" s="11">
        <v>187556.01624999999</v>
      </c>
      <c r="J1118" s="11">
        <v>728701.41325000266</v>
      </c>
    </row>
    <row r="1119" spans="1:10" hidden="1" outlineLevel="1">
      <c r="A1119" s="12">
        <v>786.15999999998985</v>
      </c>
      <c r="B1119" s="13">
        <v>0.18795405499999998</v>
      </c>
      <c r="C1119" s="13">
        <f t="shared" si="19"/>
        <v>0.12864834800000027</v>
      </c>
      <c r="D1119" s="14"/>
      <c r="E1119" s="15">
        <v>783.15999999998985</v>
      </c>
      <c r="F1119" s="16">
        <v>0.73019065080000267</v>
      </c>
      <c r="G1119" s="16">
        <f t="shared" si="20"/>
        <v>0.46508933480000131</v>
      </c>
      <c r="H1119" s="17">
        <v>783.15999999998985</v>
      </c>
      <c r="I1119" s="11">
        <v>187954.05499999999</v>
      </c>
      <c r="J1119" s="11">
        <v>730190.65080000262</v>
      </c>
    </row>
    <row r="1120" spans="1:10" hidden="1" outlineLevel="1">
      <c r="A1120" s="12">
        <v>786.16999999998984</v>
      </c>
      <c r="B1120" s="13">
        <v>0.18835209375</v>
      </c>
      <c r="C1120" s="13">
        <f t="shared" si="19"/>
        <v>0.1290463867500003</v>
      </c>
      <c r="D1120" s="14"/>
      <c r="E1120" s="15">
        <v>783.16999999998984</v>
      </c>
      <c r="F1120" s="16">
        <v>0.73167988835000264</v>
      </c>
      <c r="G1120" s="16">
        <f t="shared" si="20"/>
        <v>0.46657857235000127</v>
      </c>
      <c r="H1120" s="17">
        <v>783.16999999998984</v>
      </c>
      <c r="I1120" s="11">
        <v>188352.09375</v>
      </c>
      <c r="J1120" s="11">
        <v>731679.88835000258</v>
      </c>
    </row>
    <row r="1121" spans="1:10" hidden="1" outlineLevel="1">
      <c r="A1121" s="12">
        <v>786.17999999998983</v>
      </c>
      <c r="B1121" s="13">
        <v>0.1887501325</v>
      </c>
      <c r="C1121" s="13">
        <f t="shared" si="19"/>
        <v>0.12944442550000029</v>
      </c>
      <c r="D1121" s="14"/>
      <c r="E1121" s="15">
        <v>783.17999999998983</v>
      </c>
      <c r="F1121" s="16">
        <v>0.73316912590000249</v>
      </c>
      <c r="G1121" s="16">
        <f t="shared" si="20"/>
        <v>0.46806780990000113</v>
      </c>
      <c r="H1121" s="17">
        <v>783.17999999998983</v>
      </c>
      <c r="I1121" s="11">
        <v>188750.13250000001</v>
      </c>
      <c r="J1121" s="11">
        <v>733169.12590000255</v>
      </c>
    </row>
    <row r="1122" spans="1:10" hidden="1" outlineLevel="1">
      <c r="A1122" s="12">
        <v>786.18999999998982</v>
      </c>
      <c r="B1122" s="13">
        <v>0.18914817125000002</v>
      </c>
      <c r="C1122" s="13">
        <f t="shared" si="19"/>
        <v>0.12984246425000032</v>
      </c>
      <c r="D1122" s="14"/>
      <c r="E1122" s="15">
        <v>783.18999999998982</v>
      </c>
      <c r="F1122" s="16">
        <v>0.73465836345000246</v>
      </c>
      <c r="G1122" s="16">
        <f t="shared" si="20"/>
        <v>0.4695570474500011</v>
      </c>
      <c r="H1122" s="17">
        <v>783.18999999998982</v>
      </c>
      <c r="I1122" s="11">
        <v>189148.17125000001</v>
      </c>
      <c r="J1122" s="11">
        <v>734658.36345000251</v>
      </c>
    </row>
    <row r="1123" spans="1:10" hidden="1" outlineLevel="1">
      <c r="A1123" s="18">
        <v>786.19999999998981</v>
      </c>
      <c r="B1123" s="13">
        <v>0.18954621000000002</v>
      </c>
      <c r="C1123" s="13">
        <f t="shared" si="19"/>
        <v>0.13024050300000031</v>
      </c>
      <c r="D1123" s="14"/>
      <c r="E1123" s="15">
        <v>783.19999999998981</v>
      </c>
      <c r="F1123" s="16">
        <v>0.73614760100000243</v>
      </c>
      <c r="G1123" s="16">
        <f t="shared" si="20"/>
        <v>0.47104628500000106</v>
      </c>
      <c r="H1123" s="17">
        <v>783.19999999998981</v>
      </c>
      <c r="I1123" s="11">
        <v>189546.21000000002</v>
      </c>
      <c r="J1123" s="11">
        <v>736147.60100000247</v>
      </c>
    </row>
    <row r="1124" spans="1:10" hidden="1" outlineLevel="1">
      <c r="A1124" s="12">
        <v>786.2099999999898</v>
      </c>
      <c r="B1124" s="13">
        <v>0.18994424875000002</v>
      </c>
      <c r="C1124" s="13">
        <f t="shared" si="19"/>
        <v>0.13063854175000031</v>
      </c>
      <c r="D1124" s="14"/>
      <c r="E1124" s="15">
        <v>783.2099999999898</v>
      </c>
      <c r="F1124" s="16">
        <v>0.73763683855000239</v>
      </c>
      <c r="G1124" s="16">
        <f t="shared" si="20"/>
        <v>0.47253552255000103</v>
      </c>
      <c r="H1124" s="17">
        <v>783.2099999999898</v>
      </c>
      <c r="I1124" s="11">
        <v>189944.24875000003</v>
      </c>
      <c r="J1124" s="11">
        <v>737636.83855000243</v>
      </c>
    </row>
    <row r="1125" spans="1:10" hidden="1" outlineLevel="1">
      <c r="A1125" s="12">
        <v>786.2199999999898</v>
      </c>
      <c r="B1125" s="13">
        <v>0.19034228750000004</v>
      </c>
      <c r="C1125" s="13">
        <f t="shared" si="19"/>
        <v>0.13103658050000033</v>
      </c>
      <c r="D1125" s="14"/>
      <c r="E1125" s="15">
        <v>783.2199999999898</v>
      </c>
      <c r="F1125" s="16">
        <v>0.73912607610000236</v>
      </c>
      <c r="G1125" s="16">
        <f t="shared" si="20"/>
        <v>0.474024760100001</v>
      </c>
      <c r="H1125" s="17">
        <v>783.2199999999898</v>
      </c>
      <c r="I1125" s="11">
        <v>190342.28750000003</v>
      </c>
      <c r="J1125" s="11">
        <v>739126.07610000239</v>
      </c>
    </row>
    <row r="1126" spans="1:10" hidden="1" outlineLevel="1">
      <c r="A1126" s="12">
        <v>786.22999999998979</v>
      </c>
      <c r="B1126" s="13">
        <v>0.19074032625000004</v>
      </c>
      <c r="C1126" s="13">
        <f t="shared" si="19"/>
        <v>0.13143461925000033</v>
      </c>
      <c r="D1126" s="14"/>
      <c r="E1126" s="15">
        <v>783.22999999998979</v>
      </c>
      <c r="F1126" s="16">
        <v>0.74061531365000233</v>
      </c>
      <c r="G1126" s="16">
        <f t="shared" si="20"/>
        <v>0.47551399765000096</v>
      </c>
      <c r="H1126" s="17">
        <v>783.22999999998979</v>
      </c>
      <c r="I1126" s="11">
        <v>190740.32625000004</v>
      </c>
      <c r="J1126" s="11">
        <v>740615.31365000235</v>
      </c>
    </row>
    <row r="1127" spans="1:10" hidden="1" outlineLevel="1">
      <c r="A1127" s="12">
        <v>786.23999999998978</v>
      </c>
      <c r="B1127" s="13">
        <v>0.19113836500000006</v>
      </c>
      <c r="C1127" s="13">
        <f t="shared" si="19"/>
        <v>0.13183265800000035</v>
      </c>
      <c r="D1127" s="14"/>
      <c r="E1127" s="15">
        <v>783.23999999998978</v>
      </c>
      <c r="F1127" s="16">
        <v>0.74210455120000229</v>
      </c>
      <c r="G1127" s="16">
        <f t="shared" si="20"/>
        <v>0.47700323520000093</v>
      </c>
      <c r="H1127" s="17">
        <v>783.23999999998978</v>
      </c>
      <c r="I1127" s="11">
        <v>191138.36500000005</v>
      </c>
      <c r="J1127" s="11">
        <v>742104.55120000232</v>
      </c>
    </row>
    <row r="1128" spans="1:10" hidden="1" outlineLevel="1">
      <c r="A1128" s="12">
        <v>786.24999999998977</v>
      </c>
      <c r="B1128" s="13">
        <v>0.19153640375000006</v>
      </c>
      <c r="C1128" s="13">
        <f t="shared" si="19"/>
        <v>0.13223069675000035</v>
      </c>
      <c r="D1128" s="14"/>
      <c r="E1128" s="15">
        <v>783.24999999998977</v>
      </c>
      <c r="F1128" s="16">
        <v>0.74359378875000226</v>
      </c>
      <c r="G1128" s="16">
        <f t="shared" si="20"/>
        <v>0.4784924727500009</v>
      </c>
      <c r="H1128" s="17">
        <v>783.24999999998977</v>
      </c>
      <c r="I1128" s="11">
        <v>191536.40375000006</v>
      </c>
      <c r="J1128" s="11">
        <v>743593.78875000228</v>
      </c>
    </row>
    <row r="1129" spans="1:10" hidden="1" outlineLevel="1">
      <c r="A1129" s="12">
        <v>786.25999999998976</v>
      </c>
      <c r="B1129" s="13">
        <v>0.19193444250000005</v>
      </c>
      <c r="C1129" s="13">
        <f t="shared" si="19"/>
        <v>0.13262873550000034</v>
      </c>
      <c r="D1129" s="14"/>
      <c r="E1129" s="15">
        <v>783.25999999998976</v>
      </c>
      <c r="F1129" s="16">
        <v>0.74508302630000223</v>
      </c>
      <c r="G1129" s="16">
        <f t="shared" si="20"/>
        <v>0.47998171030000086</v>
      </c>
      <c r="H1129" s="17">
        <v>783.25999999998976</v>
      </c>
      <c r="I1129" s="11">
        <v>191934.44250000006</v>
      </c>
      <c r="J1129" s="11">
        <v>745083.02630000224</v>
      </c>
    </row>
    <row r="1130" spans="1:10" hidden="1" outlineLevel="1">
      <c r="A1130" s="12">
        <v>786.26999999998975</v>
      </c>
      <c r="B1130" s="13">
        <v>0.19233248125000008</v>
      </c>
      <c r="C1130" s="13">
        <f t="shared" si="19"/>
        <v>0.13302677425000037</v>
      </c>
      <c r="D1130" s="14"/>
      <c r="E1130" s="15">
        <v>783.26999999998975</v>
      </c>
      <c r="F1130" s="16">
        <v>0.74657226385000219</v>
      </c>
      <c r="G1130" s="16">
        <f t="shared" si="20"/>
        <v>0.48147094785000083</v>
      </c>
      <c r="H1130" s="17">
        <v>783.26999999998975</v>
      </c>
      <c r="I1130" s="11">
        <v>192332.48125000007</v>
      </c>
      <c r="J1130" s="11">
        <v>746572.2638500022</v>
      </c>
    </row>
    <row r="1131" spans="1:10" hidden="1" outlineLevel="1">
      <c r="A1131" s="12">
        <v>786.27999999998974</v>
      </c>
      <c r="B1131" s="13">
        <v>0.19273052000000007</v>
      </c>
      <c r="C1131" s="13">
        <f t="shared" si="19"/>
        <v>0.13342481300000036</v>
      </c>
      <c r="D1131" s="14"/>
      <c r="E1131" s="15">
        <v>783.27999999998974</v>
      </c>
      <c r="F1131" s="16">
        <v>0.74806150140000216</v>
      </c>
      <c r="G1131" s="16">
        <f t="shared" si="20"/>
        <v>0.4829601854000008</v>
      </c>
      <c r="H1131" s="17">
        <v>783.27999999998974</v>
      </c>
      <c r="I1131" s="11">
        <v>192730.52000000008</v>
      </c>
      <c r="J1131" s="11">
        <v>748061.50140000216</v>
      </c>
    </row>
    <row r="1132" spans="1:10" hidden="1" outlineLevel="1">
      <c r="A1132" s="12">
        <v>786.28999999998973</v>
      </c>
      <c r="B1132" s="13">
        <v>0.1931285587500001</v>
      </c>
      <c r="C1132" s="13">
        <f t="shared" si="19"/>
        <v>0.13382285175000039</v>
      </c>
      <c r="D1132" s="14"/>
      <c r="E1132" s="15">
        <v>783.28999999998973</v>
      </c>
      <c r="F1132" s="16">
        <v>0.74955073895000213</v>
      </c>
      <c r="G1132" s="16">
        <f t="shared" si="20"/>
        <v>0.48444942295000076</v>
      </c>
      <c r="H1132" s="17">
        <v>783.28999999998973</v>
      </c>
      <c r="I1132" s="11">
        <v>193128.55875000008</v>
      </c>
      <c r="J1132" s="11">
        <v>749550.73895000212</v>
      </c>
    </row>
    <row r="1133" spans="1:10" hidden="1" outlineLevel="1">
      <c r="A1133" s="18">
        <v>786.29999999998972</v>
      </c>
      <c r="B1133" s="13">
        <v>0.19352659750000009</v>
      </c>
      <c r="C1133" s="13">
        <f t="shared" ref="C1133:C1196" si="21">B1133-$B$683</f>
        <v>0.13422089050000038</v>
      </c>
      <c r="D1133" s="14"/>
      <c r="E1133" s="15">
        <v>783.29999999998972</v>
      </c>
      <c r="F1133" s="16">
        <v>0.75103997650000209</v>
      </c>
      <c r="G1133" s="16">
        <f t="shared" ref="G1133:G1196" si="22">F1133-$F$683</f>
        <v>0.48593866050000073</v>
      </c>
      <c r="H1133" s="17">
        <v>783.29999999998972</v>
      </c>
      <c r="I1133" s="11">
        <v>193526.59750000009</v>
      </c>
      <c r="J1133" s="11">
        <v>751039.97650000209</v>
      </c>
    </row>
    <row r="1134" spans="1:10" hidden="1" outlineLevel="1">
      <c r="A1134" s="12">
        <v>786.30999999998971</v>
      </c>
      <c r="B1134" s="13">
        <v>0.19392463625000009</v>
      </c>
      <c r="C1134" s="13">
        <f t="shared" si="21"/>
        <v>0.13461892925000038</v>
      </c>
      <c r="D1134" s="14"/>
      <c r="E1134" s="15">
        <v>783.30999999998971</v>
      </c>
      <c r="F1134" s="16">
        <v>0.75252921405000206</v>
      </c>
      <c r="G1134" s="16">
        <f t="shared" si="22"/>
        <v>0.4874278980500007</v>
      </c>
      <c r="H1134" s="17">
        <v>783.30999999998971</v>
      </c>
      <c r="I1134" s="11">
        <v>193924.6362500001</v>
      </c>
      <c r="J1134" s="11">
        <v>752529.21405000205</v>
      </c>
    </row>
    <row r="1135" spans="1:10" hidden="1" outlineLevel="1">
      <c r="A1135" s="12">
        <v>786.3199999999897</v>
      </c>
      <c r="B1135" s="13">
        <v>0.19432267500000011</v>
      </c>
      <c r="C1135" s="13">
        <f t="shared" si="21"/>
        <v>0.1350169680000004</v>
      </c>
      <c r="D1135" s="14"/>
      <c r="E1135" s="15">
        <v>783.3199999999897</v>
      </c>
      <c r="F1135" s="16">
        <v>0.75401845160000203</v>
      </c>
      <c r="G1135" s="16">
        <f t="shared" si="22"/>
        <v>0.48891713560000066</v>
      </c>
      <c r="H1135" s="17">
        <v>783.3199999999897</v>
      </c>
      <c r="I1135" s="11">
        <v>194322.6750000001</v>
      </c>
      <c r="J1135" s="11">
        <v>754018.45160000201</v>
      </c>
    </row>
    <row r="1136" spans="1:10" hidden="1" outlineLevel="1">
      <c r="A1136" s="12">
        <v>786.3299999999897</v>
      </c>
      <c r="B1136" s="13">
        <v>0.19472071375000011</v>
      </c>
      <c r="C1136" s="13">
        <f t="shared" si="21"/>
        <v>0.1354150067500004</v>
      </c>
      <c r="D1136" s="14"/>
      <c r="E1136" s="15">
        <v>783.3299999999897</v>
      </c>
      <c r="F1136" s="16">
        <v>0.75550768915000199</v>
      </c>
      <c r="G1136" s="16">
        <f t="shared" si="22"/>
        <v>0.49040637315000063</v>
      </c>
      <c r="H1136" s="17">
        <v>783.3299999999897</v>
      </c>
      <c r="I1136" s="11">
        <v>194720.71375000011</v>
      </c>
      <c r="J1136" s="11">
        <v>755507.68915000197</v>
      </c>
    </row>
    <row r="1137" spans="1:10" hidden="1" outlineLevel="1">
      <c r="A1137" s="12">
        <v>786.33999999998969</v>
      </c>
      <c r="B1137" s="13">
        <v>0.19511875250000013</v>
      </c>
      <c r="C1137" s="13">
        <f t="shared" si="21"/>
        <v>0.13581304550000042</v>
      </c>
      <c r="D1137" s="14"/>
      <c r="E1137" s="15">
        <v>783.33999999998969</v>
      </c>
      <c r="F1137" s="16">
        <v>0.75699692670000196</v>
      </c>
      <c r="G1137" s="16">
        <f t="shared" si="22"/>
        <v>0.4918956107000006</v>
      </c>
      <c r="H1137" s="17">
        <v>783.33999999998969</v>
      </c>
      <c r="I1137" s="11">
        <v>195118.75250000012</v>
      </c>
      <c r="J1137" s="11">
        <v>756996.92670000193</v>
      </c>
    </row>
    <row r="1138" spans="1:10" hidden="1" outlineLevel="1">
      <c r="A1138" s="12">
        <v>786.34999999998968</v>
      </c>
      <c r="B1138" s="13">
        <v>0.19551679125000013</v>
      </c>
      <c r="C1138" s="13">
        <f t="shared" si="21"/>
        <v>0.13621108425000042</v>
      </c>
      <c r="D1138" s="14"/>
      <c r="E1138" s="15">
        <v>783.34999999998968</v>
      </c>
      <c r="F1138" s="16">
        <v>0.75848616425000193</v>
      </c>
      <c r="G1138" s="16">
        <f t="shared" si="22"/>
        <v>0.49338484825000056</v>
      </c>
      <c r="H1138" s="17">
        <v>783.34999999998968</v>
      </c>
      <c r="I1138" s="11">
        <v>195516.79125000013</v>
      </c>
      <c r="J1138" s="11">
        <v>758486.16425000189</v>
      </c>
    </row>
    <row r="1139" spans="1:10" hidden="1" outlineLevel="1">
      <c r="A1139" s="12">
        <v>786.35999999998967</v>
      </c>
      <c r="B1139" s="13">
        <v>0.19591483000000012</v>
      </c>
      <c r="C1139" s="13">
        <f t="shared" si="21"/>
        <v>0.13660912300000042</v>
      </c>
      <c r="D1139" s="14"/>
      <c r="E1139" s="15">
        <v>783.35999999998967</v>
      </c>
      <c r="F1139" s="16">
        <v>0.75997540180000189</v>
      </c>
      <c r="G1139" s="16">
        <f t="shared" si="22"/>
        <v>0.49487408580000053</v>
      </c>
      <c r="H1139" s="17">
        <v>783.35999999998967</v>
      </c>
      <c r="I1139" s="11">
        <v>195914.83000000013</v>
      </c>
      <c r="J1139" s="11">
        <v>759975.40180000186</v>
      </c>
    </row>
    <row r="1140" spans="1:10" hidden="1" outlineLevel="1">
      <c r="A1140" s="12">
        <v>786.36999999998966</v>
      </c>
      <c r="B1140" s="13">
        <v>0.19631286875000015</v>
      </c>
      <c r="C1140" s="13">
        <f t="shared" si="21"/>
        <v>0.13700716175000044</v>
      </c>
      <c r="D1140" s="14"/>
      <c r="E1140" s="15">
        <v>783.36999999998966</v>
      </c>
      <c r="F1140" s="16">
        <v>0.76146463935000186</v>
      </c>
      <c r="G1140" s="16">
        <f t="shared" si="22"/>
        <v>0.4963633233500005</v>
      </c>
      <c r="H1140" s="17">
        <v>783.36999999998966</v>
      </c>
      <c r="I1140" s="11">
        <v>196312.86875000014</v>
      </c>
      <c r="J1140" s="11">
        <v>761464.63935000182</v>
      </c>
    </row>
    <row r="1141" spans="1:10" hidden="1" outlineLevel="1">
      <c r="A1141" s="12">
        <v>786.37999999998965</v>
      </c>
      <c r="B1141" s="13">
        <v>0.19671090750000014</v>
      </c>
      <c r="C1141" s="13">
        <f t="shared" si="21"/>
        <v>0.13740520050000044</v>
      </c>
      <c r="D1141" s="14"/>
      <c r="E1141" s="15">
        <v>783.37999999998965</v>
      </c>
      <c r="F1141" s="16">
        <v>0.76295387690000183</v>
      </c>
      <c r="G1141" s="16">
        <f t="shared" si="22"/>
        <v>0.49785256090000046</v>
      </c>
      <c r="H1141" s="17">
        <v>783.37999999998965</v>
      </c>
      <c r="I1141" s="11">
        <v>196710.90750000015</v>
      </c>
      <c r="J1141" s="11">
        <v>762953.87690000178</v>
      </c>
    </row>
    <row r="1142" spans="1:10" hidden="1" outlineLevel="1">
      <c r="A1142" s="12">
        <v>786.38999999998964</v>
      </c>
      <c r="B1142" s="13">
        <v>0.19710894625000017</v>
      </c>
      <c r="C1142" s="13">
        <f t="shared" si="21"/>
        <v>0.13780323925000046</v>
      </c>
      <c r="D1142" s="14"/>
      <c r="E1142" s="15">
        <v>783.38999999998964</v>
      </c>
      <c r="F1142" s="16">
        <v>0.76444311445000179</v>
      </c>
      <c r="G1142" s="16">
        <f t="shared" si="22"/>
        <v>0.49934179845000043</v>
      </c>
      <c r="H1142" s="17">
        <v>783.38999999998964</v>
      </c>
      <c r="I1142" s="11">
        <v>197108.94625000015</v>
      </c>
      <c r="J1142" s="11">
        <v>764443.11445000174</v>
      </c>
    </row>
    <row r="1143" spans="1:10" hidden="1" outlineLevel="1">
      <c r="A1143" s="18">
        <v>786.39999999998963</v>
      </c>
      <c r="B1143" s="13">
        <v>0.19750698500000016</v>
      </c>
      <c r="C1143" s="13">
        <f t="shared" si="21"/>
        <v>0.13820127800000045</v>
      </c>
      <c r="D1143" s="14"/>
      <c r="E1143" s="15">
        <v>783.39999999998963</v>
      </c>
      <c r="F1143" s="16">
        <v>0.76593235200000165</v>
      </c>
      <c r="G1143" s="16">
        <f t="shared" si="22"/>
        <v>0.50083103600000034</v>
      </c>
      <c r="H1143" s="17">
        <v>783.39999999998963</v>
      </c>
      <c r="I1143" s="11">
        <v>197506.98500000016</v>
      </c>
      <c r="J1143" s="11">
        <v>765932.3520000017</v>
      </c>
    </row>
    <row r="1144" spans="1:10" hidden="1" outlineLevel="1">
      <c r="A1144" s="12">
        <v>786.40999999998962</v>
      </c>
      <c r="B1144" s="13">
        <v>0.19790502375000016</v>
      </c>
      <c r="C1144" s="13">
        <f t="shared" si="21"/>
        <v>0.13859931675000045</v>
      </c>
      <c r="D1144" s="14"/>
      <c r="E1144" s="15">
        <v>783.40999999998962</v>
      </c>
      <c r="F1144" s="16">
        <v>0.76742158955000161</v>
      </c>
      <c r="G1144" s="16">
        <f t="shared" si="22"/>
        <v>0.50232027355000031</v>
      </c>
      <c r="H1144" s="17">
        <v>783.40999999998962</v>
      </c>
      <c r="I1144" s="11">
        <v>197905.02375000017</v>
      </c>
      <c r="J1144" s="11">
        <v>767421.58955000166</v>
      </c>
    </row>
    <row r="1145" spans="1:10" hidden="1" outlineLevel="1">
      <c r="A1145" s="12">
        <v>786.41999999998961</v>
      </c>
      <c r="B1145" s="13">
        <v>0.19830306250000018</v>
      </c>
      <c r="C1145" s="13">
        <f t="shared" si="21"/>
        <v>0.13899735550000047</v>
      </c>
      <c r="D1145" s="14"/>
      <c r="E1145" s="15">
        <v>783.41999999998961</v>
      </c>
      <c r="F1145" s="16">
        <v>0.76891082710000158</v>
      </c>
      <c r="G1145" s="16">
        <f t="shared" si="22"/>
        <v>0.50380951110000027</v>
      </c>
      <c r="H1145" s="17">
        <v>783.41999999998961</v>
      </c>
      <c r="I1145" s="11">
        <v>198303.06250000017</v>
      </c>
      <c r="J1145" s="11">
        <v>768910.82710000162</v>
      </c>
    </row>
    <row r="1146" spans="1:10" hidden="1" outlineLevel="1">
      <c r="A1146" s="12">
        <v>786.4299999999896</v>
      </c>
      <c r="B1146" s="13">
        <v>0.19870110125000018</v>
      </c>
      <c r="C1146" s="13">
        <f t="shared" si="21"/>
        <v>0.13939539425000047</v>
      </c>
      <c r="D1146" s="14"/>
      <c r="E1146" s="15">
        <v>783.4299999999896</v>
      </c>
      <c r="F1146" s="16">
        <v>0.77040006465000155</v>
      </c>
      <c r="G1146" s="16">
        <f t="shared" si="22"/>
        <v>0.50529874865000024</v>
      </c>
      <c r="H1146" s="17">
        <v>783.4299999999896</v>
      </c>
      <c r="I1146" s="11">
        <v>198701.10125000018</v>
      </c>
      <c r="J1146" s="11">
        <v>770400.06465000159</v>
      </c>
    </row>
    <row r="1147" spans="1:10" hidden="1" outlineLevel="1">
      <c r="A1147" s="12">
        <v>786.4399999999896</v>
      </c>
      <c r="B1147" s="13">
        <v>0.1990991400000002</v>
      </c>
      <c r="C1147" s="13">
        <f t="shared" si="21"/>
        <v>0.13979343300000049</v>
      </c>
      <c r="D1147" s="14"/>
      <c r="E1147" s="15">
        <v>783.4399999999896</v>
      </c>
      <c r="F1147" s="16">
        <v>0.77188930220000151</v>
      </c>
      <c r="G1147" s="16">
        <f t="shared" si="22"/>
        <v>0.50678798620000021</v>
      </c>
      <c r="H1147" s="17">
        <v>783.4399999999896</v>
      </c>
      <c r="I1147" s="11">
        <v>199099.14000000019</v>
      </c>
      <c r="J1147" s="11">
        <v>771889.30220000155</v>
      </c>
    </row>
    <row r="1148" spans="1:10" hidden="1" outlineLevel="1">
      <c r="A1148" s="12">
        <v>786.44999999998959</v>
      </c>
      <c r="B1148" s="13">
        <v>0.1994971787500002</v>
      </c>
      <c r="C1148" s="13">
        <f t="shared" si="21"/>
        <v>0.14019147175000049</v>
      </c>
      <c r="D1148" s="14"/>
      <c r="E1148" s="15">
        <v>783.44999999998959</v>
      </c>
      <c r="F1148" s="16">
        <v>0.77337853975000148</v>
      </c>
      <c r="G1148" s="16">
        <f t="shared" si="22"/>
        <v>0.50827722375000017</v>
      </c>
      <c r="H1148" s="17">
        <v>783.44999999998959</v>
      </c>
      <c r="I1148" s="11">
        <v>199497.1787500002</v>
      </c>
      <c r="J1148" s="11">
        <v>773378.53975000151</v>
      </c>
    </row>
    <row r="1149" spans="1:10" hidden="1" outlineLevel="1">
      <c r="A1149" s="12">
        <v>786.45999999998958</v>
      </c>
      <c r="B1149" s="13">
        <v>0.19989521750000019</v>
      </c>
      <c r="C1149" s="13">
        <f t="shared" si="21"/>
        <v>0.14058951050000049</v>
      </c>
      <c r="D1149" s="14"/>
      <c r="E1149" s="15">
        <v>783.45999999998958</v>
      </c>
      <c r="F1149" s="16">
        <v>0.77486777730000145</v>
      </c>
      <c r="G1149" s="16">
        <f t="shared" si="22"/>
        <v>0.50976646130000014</v>
      </c>
      <c r="H1149" s="17">
        <v>783.45999999998958</v>
      </c>
      <c r="I1149" s="11">
        <v>199895.2175000002</v>
      </c>
      <c r="J1149" s="11">
        <v>774867.77730000147</v>
      </c>
    </row>
    <row r="1150" spans="1:10" hidden="1" outlineLevel="1">
      <c r="A1150" s="12">
        <v>786.46999999998957</v>
      </c>
      <c r="B1150" s="13">
        <v>0.20029325625000022</v>
      </c>
      <c r="C1150" s="13">
        <f t="shared" si="21"/>
        <v>0.14098754925000051</v>
      </c>
      <c r="D1150" s="14"/>
      <c r="E1150" s="15">
        <v>783.46999999998957</v>
      </c>
      <c r="F1150" s="16">
        <v>0.77635701485000141</v>
      </c>
      <c r="G1150" s="16">
        <f t="shared" si="22"/>
        <v>0.51125569885000011</v>
      </c>
      <c r="H1150" s="17">
        <v>783.46999999998957</v>
      </c>
      <c r="I1150" s="11">
        <v>200293.25625000021</v>
      </c>
      <c r="J1150" s="11">
        <v>776357.01485000143</v>
      </c>
    </row>
    <row r="1151" spans="1:10" hidden="1" outlineLevel="1">
      <c r="A1151" s="12">
        <v>786.47999999998956</v>
      </c>
      <c r="B1151" s="13">
        <v>0.20069129500000021</v>
      </c>
      <c r="C1151" s="13">
        <f t="shared" si="21"/>
        <v>0.14138558800000051</v>
      </c>
      <c r="D1151" s="14"/>
      <c r="E1151" s="15">
        <v>783.47999999998956</v>
      </c>
      <c r="F1151" s="16">
        <v>0.77784625240000138</v>
      </c>
      <c r="G1151" s="16">
        <f t="shared" si="22"/>
        <v>0.51274493640000007</v>
      </c>
      <c r="H1151" s="17">
        <v>783.47999999998956</v>
      </c>
      <c r="I1151" s="11">
        <v>200691.29500000022</v>
      </c>
      <c r="J1151" s="11">
        <v>777846.25240000139</v>
      </c>
    </row>
    <row r="1152" spans="1:10" hidden="1" outlineLevel="1">
      <c r="A1152" s="12">
        <v>786.48999999998955</v>
      </c>
      <c r="B1152" s="13">
        <v>0.20108933375000021</v>
      </c>
      <c r="C1152" s="13">
        <f t="shared" si="21"/>
        <v>0.1417836267500005</v>
      </c>
      <c r="D1152" s="14"/>
      <c r="E1152" s="15">
        <v>783.48999999998955</v>
      </c>
      <c r="F1152" s="16">
        <v>0.77933548995000135</v>
      </c>
      <c r="G1152" s="16">
        <f t="shared" si="22"/>
        <v>0.51423417395000004</v>
      </c>
      <c r="H1152" s="17">
        <v>783.48999999998955</v>
      </c>
      <c r="I1152" s="11">
        <v>201089.33375000022</v>
      </c>
      <c r="J1152" s="11">
        <v>779335.48995000136</v>
      </c>
    </row>
    <row r="1153" spans="1:10" hidden="1" outlineLevel="1">
      <c r="A1153" s="18">
        <v>786.49999999998954</v>
      </c>
      <c r="B1153" s="13">
        <v>0.20148737250000023</v>
      </c>
      <c r="C1153" s="13">
        <f t="shared" si="21"/>
        <v>0.14218166550000053</v>
      </c>
      <c r="D1153" s="14"/>
      <c r="E1153" s="15">
        <v>783.49999999998954</v>
      </c>
      <c r="F1153" s="16">
        <v>0.78082472750000131</v>
      </c>
      <c r="G1153" s="16">
        <f t="shared" si="22"/>
        <v>0.51572341150000001</v>
      </c>
      <c r="H1153" s="17">
        <v>783.49999999998954</v>
      </c>
      <c r="I1153" s="11">
        <v>201487.37250000023</v>
      </c>
      <c r="J1153" s="11">
        <v>780824.72750000132</v>
      </c>
    </row>
    <row r="1154" spans="1:10" hidden="1" outlineLevel="1">
      <c r="A1154" s="12">
        <v>786.50999999998953</v>
      </c>
      <c r="B1154" s="13">
        <v>0.20188541125000023</v>
      </c>
      <c r="C1154" s="13">
        <f t="shared" si="21"/>
        <v>0.14257970425000052</v>
      </c>
      <c r="D1154" s="14"/>
      <c r="E1154" s="15">
        <v>783.50999999998953</v>
      </c>
      <c r="F1154" s="16">
        <v>0.78231396505000128</v>
      </c>
      <c r="G1154" s="16">
        <f t="shared" si="22"/>
        <v>0.51721264904999997</v>
      </c>
      <c r="H1154" s="17">
        <v>783.50999999998953</v>
      </c>
      <c r="I1154" s="11">
        <v>201885.41125000024</v>
      </c>
      <c r="J1154" s="11">
        <v>782313.96505000128</v>
      </c>
    </row>
    <row r="1155" spans="1:10" hidden="1" outlineLevel="1">
      <c r="A1155" s="12">
        <v>786.51999999998952</v>
      </c>
      <c r="B1155" s="13">
        <v>0.20228345000000025</v>
      </c>
      <c r="C1155" s="13">
        <f t="shared" si="21"/>
        <v>0.14297774300000055</v>
      </c>
      <c r="D1155" s="14"/>
      <c r="E1155" s="15">
        <v>783.51999999998952</v>
      </c>
      <c r="F1155" s="16">
        <v>0.78380320260000125</v>
      </c>
      <c r="G1155" s="16">
        <f t="shared" si="22"/>
        <v>0.51870188659999994</v>
      </c>
      <c r="H1155" s="17">
        <v>783.51999999998952</v>
      </c>
      <c r="I1155" s="11">
        <v>202283.45000000024</v>
      </c>
      <c r="J1155" s="11">
        <v>783803.20260000124</v>
      </c>
    </row>
    <row r="1156" spans="1:10" hidden="1" outlineLevel="1">
      <c r="A1156" s="12">
        <v>786.52999999998951</v>
      </c>
      <c r="B1156" s="13">
        <v>0.20268148875000025</v>
      </c>
      <c r="C1156" s="13">
        <f t="shared" si="21"/>
        <v>0.14337578175000054</v>
      </c>
      <c r="D1156" s="14"/>
      <c r="E1156" s="15">
        <v>783.52999999998951</v>
      </c>
      <c r="F1156" s="16">
        <v>0.78529244015000121</v>
      </c>
      <c r="G1156" s="16">
        <f t="shared" si="22"/>
        <v>0.52019112414999991</v>
      </c>
      <c r="H1156" s="17">
        <v>783.52999999998951</v>
      </c>
      <c r="I1156" s="11">
        <v>202681.48875000025</v>
      </c>
      <c r="J1156" s="11">
        <v>785292.4401500012</v>
      </c>
    </row>
    <row r="1157" spans="1:10" hidden="1" outlineLevel="1">
      <c r="A1157" s="12">
        <v>786.5399999999895</v>
      </c>
      <c r="B1157" s="13">
        <v>0.20307952750000025</v>
      </c>
      <c r="C1157" s="13">
        <f t="shared" si="21"/>
        <v>0.14377382050000054</v>
      </c>
      <c r="D1157" s="14"/>
      <c r="E1157" s="15">
        <v>783.5399999999895</v>
      </c>
      <c r="F1157" s="16">
        <v>0.78678167770000118</v>
      </c>
      <c r="G1157" s="16">
        <f t="shared" si="22"/>
        <v>0.52168036169999987</v>
      </c>
      <c r="H1157" s="17">
        <v>783.5399999999895</v>
      </c>
      <c r="I1157" s="11">
        <v>203079.52750000026</v>
      </c>
      <c r="J1157" s="11">
        <v>786781.67770000116</v>
      </c>
    </row>
    <row r="1158" spans="1:10" hidden="1" outlineLevel="1">
      <c r="A1158" s="12">
        <v>786.5499999999895</v>
      </c>
      <c r="B1158" s="13">
        <v>0.20347756625000027</v>
      </c>
      <c r="C1158" s="13">
        <f t="shared" si="21"/>
        <v>0.14417185925000056</v>
      </c>
      <c r="D1158" s="14"/>
      <c r="E1158" s="15">
        <v>783.5499999999895</v>
      </c>
      <c r="F1158" s="16">
        <v>0.78827091525000115</v>
      </c>
      <c r="G1158" s="16">
        <f t="shared" si="22"/>
        <v>0.52316959924999984</v>
      </c>
      <c r="H1158" s="17">
        <v>783.5499999999895</v>
      </c>
      <c r="I1158" s="11">
        <v>203477.56625000027</v>
      </c>
      <c r="J1158" s="11">
        <v>788270.91525000113</v>
      </c>
    </row>
    <row r="1159" spans="1:10" hidden="1" outlineLevel="1">
      <c r="A1159" s="12">
        <v>786.55999999998949</v>
      </c>
      <c r="B1159" s="13">
        <v>0.20387560500000027</v>
      </c>
      <c r="C1159" s="13">
        <f t="shared" si="21"/>
        <v>0.14456989800000056</v>
      </c>
      <c r="D1159" s="14"/>
      <c r="E1159" s="15">
        <v>783.55999999998949</v>
      </c>
      <c r="F1159" s="16">
        <v>0.78976015280000111</v>
      </c>
      <c r="G1159" s="16">
        <f t="shared" si="22"/>
        <v>0.52465883679999981</v>
      </c>
      <c r="H1159" s="17">
        <v>783.55999999998949</v>
      </c>
      <c r="I1159" s="11">
        <v>203875.60500000027</v>
      </c>
      <c r="J1159" s="11">
        <v>789760.15280000109</v>
      </c>
    </row>
    <row r="1160" spans="1:10" hidden="1" outlineLevel="1">
      <c r="A1160" s="12">
        <v>786.56999999998948</v>
      </c>
      <c r="B1160" s="13">
        <v>0.20427364375000029</v>
      </c>
      <c r="C1160" s="13">
        <f t="shared" si="21"/>
        <v>0.14496793675000058</v>
      </c>
      <c r="D1160" s="14"/>
      <c r="E1160" s="15">
        <v>783.56999999998948</v>
      </c>
      <c r="F1160" s="16">
        <v>0.79124939035000108</v>
      </c>
      <c r="G1160" s="16">
        <f t="shared" si="22"/>
        <v>0.52614807434999977</v>
      </c>
      <c r="H1160" s="17">
        <v>783.56999999998948</v>
      </c>
      <c r="I1160" s="11">
        <v>204273.64375000028</v>
      </c>
      <c r="J1160" s="11">
        <v>791249.39035000105</v>
      </c>
    </row>
    <row r="1161" spans="1:10" hidden="1" outlineLevel="1">
      <c r="A1161" s="12">
        <v>786.57999999998947</v>
      </c>
      <c r="B1161" s="13">
        <v>0.20467168250000028</v>
      </c>
      <c r="C1161" s="13">
        <f t="shared" si="21"/>
        <v>0.14536597550000058</v>
      </c>
      <c r="D1161" s="14"/>
      <c r="E1161" s="15">
        <v>783.57999999998947</v>
      </c>
      <c r="F1161" s="16">
        <v>0.79273862790000105</v>
      </c>
      <c r="G1161" s="16">
        <f t="shared" si="22"/>
        <v>0.52763731189999974</v>
      </c>
      <c r="H1161" s="17">
        <v>783.57999999998947</v>
      </c>
      <c r="I1161" s="11">
        <v>204671.68250000029</v>
      </c>
      <c r="J1161" s="11">
        <v>792738.62790000101</v>
      </c>
    </row>
    <row r="1162" spans="1:10" hidden="1" outlineLevel="1">
      <c r="A1162" s="12">
        <v>786.58999999998946</v>
      </c>
      <c r="B1162" s="13">
        <v>0.20506972125000028</v>
      </c>
      <c r="C1162" s="13">
        <f t="shared" si="21"/>
        <v>0.14576401425000057</v>
      </c>
      <c r="D1162" s="14"/>
      <c r="E1162" s="15">
        <v>783.58999999998946</v>
      </c>
      <c r="F1162" s="16">
        <v>0.79422786545000101</v>
      </c>
      <c r="G1162" s="16">
        <f t="shared" si="22"/>
        <v>0.52912654944999971</v>
      </c>
      <c r="H1162" s="17">
        <v>783.58999999998946</v>
      </c>
      <c r="I1162" s="11">
        <v>205069.72125000029</v>
      </c>
      <c r="J1162" s="11">
        <v>794227.86545000097</v>
      </c>
    </row>
    <row r="1163" spans="1:10" hidden="1" outlineLevel="1">
      <c r="A1163" s="18">
        <v>786.59999999998945</v>
      </c>
      <c r="B1163" s="13">
        <v>0.2054677600000003</v>
      </c>
      <c r="C1163" s="13">
        <f t="shared" si="21"/>
        <v>0.1461620530000006</v>
      </c>
      <c r="D1163" s="14"/>
      <c r="E1163" s="15">
        <v>783.59999999998945</v>
      </c>
      <c r="F1163" s="16">
        <v>0.79571710300000098</v>
      </c>
      <c r="G1163" s="16">
        <f t="shared" si="22"/>
        <v>0.53061578699999967</v>
      </c>
      <c r="H1163" s="17">
        <v>783.59999999998945</v>
      </c>
      <c r="I1163" s="11">
        <v>205467.7600000003</v>
      </c>
      <c r="J1163" s="11">
        <v>795717.10300000093</v>
      </c>
    </row>
    <row r="1164" spans="1:10" hidden="1" outlineLevel="1">
      <c r="A1164" s="12">
        <v>786.60999999998944</v>
      </c>
      <c r="B1164" s="13">
        <v>0.2058657987500003</v>
      </c>
      <c r="C1164" s="13">
        <f t="shared" si="21"/>
        <v>0.14656009175000059</v>
      </c>
      <c r="D1164" s="14"/>
      <c r="E1164" s="15">
        <v>783.60999999998944</v>
      </c>
      <c r="F1164" s="16">
        <v>0.79720634055000095</v>
      </c>
      <c r="G1164" s="16">
        <f t="shared" si="22"/>
        <v>0.53210502454999964</v>
      </c>
      <c r="H1164" s="17">
        <v>783.60999999998944</v>
      </c>
      <c r="I1164" s="11">
        <v>205865.79875000031</v>
      </c>
      <c r="J1164" s="11">
        <v>797206.3405500009</v>
      </c>
    </row>
    <row r="1165" spans="1:10" hidden="1" outlineLevel="1">
      <c r="A1165" s="12">
        <v>786.61999999998943</v>
      </c>
      <c r="B1165" s="13">
        <v>0.20626383750000032</v>
      </c>
      <c r="C1165" s="13">
        <f t="shared" si="21"/>
        <v>0.14695813050000062</v>
      </c>
      <c r="D1165" s="14"/>
      <c r="E1165" s="15">
        <v>783.61999999998943</v>
      </c>
      <c r="F1165" s="16">
        <v>0.7986955781000008</v>
      </c>
      <c r="G1165" s="16">
        <f t="shared" si="22"/>
        <v>0.53359426209999938</v>
      </c>
      <c r="H1165" s="17">
        <v>783.61999999998943</v>
      </c>
      <c r="I1165" s="11">
        <v>206263.83750000031</v>
      </c>
      <c r="J1165" s="11">
        <v>798695.57810000086</v>
      </c>
    </row>
    <row r="1166" spans="1:10" hidden="1" outlineLevel="1">
      <c r="A1166" s="12">
        <v>786.62999999998942</v>
      </c>
      <c r="B1166" s="13">
        <v>0.20666187625000032</v>
      </c>
      <c r="C1166" s="13">
        <f t="shared" si="21"/>
        <v>0.14735616925000061</v>
      </c>
      <c r="D1166" s="14"/>
      <c r="E1166" s="15">
        <v>783.62999999998942</v>
      </c>
      <c r="F1166" s="16">
        <v>0.80018481565000077</v>
      </c>
      <c r="G1166" s="16">
        <f t="shared" si="22"/>
        <v>0.53508349964999935</v>
      </c>
      <c r="H1166" s="17">
        <v>783.62999999998942</v>
      </c>
      <c r="I1166" s="11">
        <v>206661.87625000032</v>
      </c>
      <c r="J1166" s="11">
        <v>800184.81565000082</v>
      </c>
    </row>
    <row r="1167" spans="1:10" hidden="1" outlineLevel="1">
      <c r="A1167" s="12">
        <v>786.63999999998941</v>
      </c>
      <c r="B1167" s="13">
        <v>0.20705991500000032</v>
      </c>
      <c r="C1167" s="13">
        <f t="shared" si="21"/>
        <v>0.14775420800000061</v>
      </c>
      <c r="D1167" s="14"/>
      <c r="E1167" s="15">
        <v>783.63999999998941</v>
      </c>
      <c r="F1167" s="16">
        <v>0.80167405320000074</v>
      </c>
      <c r="G1167" s="16">
        <f t="shared" si="22"/>
        <v>0.53657273719999932</v>
      </c>
      <c r="H1167" s="17">
        <v>783.63999999998941</v>
      </c>
      <c r="I1167" s="11">
        <v>207059.91500000033</v>
      </c>
      <c r="J1167" s="11">
        <v>801674.05320000078</v>
      </c>
    </row>
    <row r="1168" spans="1:10" hidden="1" outlineLevel="1">
      <c r="A1168" s="12">
        <v>786.6499999999894</v>
      </c>
      <c r="B1168" s="13">
        <v>0.20745795375000034</v>
      </c>
      <c r="C1168" s="13">
        <f t="shared" si="21"/>
        <v>0.14815224675000063</v>
      </c>
      <c r="D1168" s="14"/>
      <c r="E1168" s="15">
        <v>783.6499999999894</v>
      </c>
      <c r="F1168" s="16">
        <v>0.8031632907500007</v>
      </c>
      <c r="G1168" s="16">
        <f t="shared" si="22"/>
        <v>0.53806197474999928</v>
      </c>
      <c r="H1168" s="17">
        <v>783.6499999999894</v>
      </c>
      <c r="I1168" s="11">
        <v>207457.95375000034</v>
      </c>
      <c r="J1168" s="11">
        <v>803163.29075000074</v>
      </c>
    </row>
    <row r="1169" spans="1:10" hidden="1" outlineLevel="1">
      <c r="A1169" s="12">
        <v>786.6599999999894</v>
      </c>
      <c r="B1169" s="13">
        <v>0.20785599250000034</v>
      </c>
      <c r="C1169" s="13">
        <f t="shared" si="21"/>
        <v>0.14855028550000063</v>
      </c>
      <c r="D1169" s="14"/>
      <c r="E1169" s="15">
        <v>783.6599999999894</v>
      </c>
      <c r="F1169" s="16">
        <v>0.80465252830000067</v>
      </c>
      <c r="G1169" s="16">
        <f t="shared" si="22"/>
        <v>0.53955121229999925</v>
      </c>
      <c r="H1169" s="17">
        <v>783.6599999999894</v>
      </c>
      <c r="I1169" s="11">
        <v>207855.99250000034</v>
      </c>
      <c r="J1169" s="11">
        <v>804652.5283000007</v>
      </c>
    </row>
    <row r="1170" spans="1:10" hidden="1" outlineLevel="1">
      <c r="A1170" s="12">
        <v>786.66999999998939</v>
      </c>
      <c r="B1170" s="13">
        <v>0.20825403125000036</v>
      </c>
      <c r="C1170" s="13">
        <f t="shared" si="21"/>
        <v>0.14894832425000065</v>
      </c>
      <c r="D1170" s="14"/>
      <c r="E1170" s="15">
        <v>783.66999999998939</v>
      </c>
      <c r="F1170" s="16">
        <v>0.80614176585000064</v>
      </c>
      <c r="G1170" s="16">
        <f t="shared" si="22"/>
        <v>0.54104044984999922</v>
      </c>
      <c r="H1170" s="17">
        <v>783.66999999998939</v>
      </c>
      <c r="I1170" s="11">
        <v>208254.03125000035</v>
      </c>
      <c r="J1170" s="11">
        <v>806141.76585000067</v>
      </c>
    </row>
    <row r="1171" spans="1:10" hidden="1" outlineLevel="1">
      <c r="A1171" s="12">
        <v>786.67999999998938</v>
      </c>
      <c r="B1171" s="13">
        <v>0.20865207000000036</v>
      </c>
      <c r="C1171" s="13">
        <f t="shared" si="21"/>
        <v>0.14934636300000065</v>
      </c>
      <c r="D1171" s="14"/>
      <c r="E1171" s="15">
        <v>783.67999999998938</v>
      </c>
      <c r="F1171" s="16">
        <v>0.8076310034000006</v>
      </c>
      <c r="G1171" s="16">
        <f t="shared" si="22"/>
        <v>0.54252968739999918</v>
      </c>
      <c r="H1171" s="17">
        <v>783.67999999998938</v>
      </c>
      <c r="I1171" s="11">
        <v>208652.07000000036</v>
      </c>
      <c r="J1171" s="11">
        <v>807631.00340000063</v>
      </c>
    </row>
    <row r="1172" spans="1:10" hidden="1" outlineLevel="1">
      <c r="A1172" s="12">
        <v>786.68999999998937</v>
      </c>
      <c r="B1172" s="13">
        <v>0.20905010875000035</v>
      </c>
      <c r="C1172" s="13">
        <f t="shared" si="21"/>
        <v>0.14974440175000064</v>
      </c>
      <c r="D1172" s="14"/>
      <c r="E1172" s="15">
        <v>783.68999999998937</v>
      </c>
      <c r="F1172" s="16">
        <v>0.80912024095000057</v>
      </c>
      <c r="G1172" s="16">
        <f t="shared" si="22"/>
        <v>0.54401892494999915</v>
      </c>
      <c r="H1172" s="17">
        <v>783.68999999998937</v>
      </c>
      <c r="I1172" s="11">
        <v>209050.10875000036</v>
      </c>
      <c r="J1172" s="11">
        <v>809120.24095000059</v>
      </c>
    </row>
    <row r="1173" spans="1:10" hidden="1" outlineLevel="1">
      <c r="A1173" s="18">
        <v>786.69999999998936</v>
      </c>
      <c r="B1173" s="13">
        <v>0.20944814750000038</v>
      </c>
      <c r="C1173" s="13">
        <f t="shared" si="21"/>
        <v>0.15014244050000067</v>
      </c>
      <c r="D1173" s="14"/>
      <c r="E1173" s="15">
        <v>783.69999999998936</v>
      </c>
      <c r="F1173" s="16">
        <v>0.81060947850000054</v>
      </c>
      <c r="G1173" s="16">
        <f t="shared" si="22"/>
        <v>0.54550816249999912</v>
      </c>
      <c r="H1173" s="17">
        <v>783.69999999998936</v>
      </c>
      <c r="I1173" s="11">
        <v>209448.14750000037</v>
      </c>
      <c r="J1173" s="11">
        <v>810609.47850000055</v>
      </c>
    </row>
    <row r="1174" spans="1:10" hidden="1" outlineLevel="1">
      <c r="A1174" s="12">
        <v>786.70999999998935</v>
      </c>
      <c r="B1174" s="13">
        <v>0.20984618625000037</v>
      </c>
      <c r="C1174" s="13">
        <f t="shared" si="21"/>
        <v>0.15054047925000066</v>
      </c>
      <c r="D1174" s="14"/>
      <c r="E1174" s="15">
        <v>783.70999999998935</v>
      </c>
      <c r="F1174" s="16">
        <v>0.8120987160500005</v>
      </c>
      <c r="G1174" s="16">
        <f t="shared" si="22"/>
        <v>0.54699740004999908</v>
      </c>
      <c r="H1174" s="17">
        <v>783.70999999998935</v>
      </c>
      <c r="I1174" s="11">
        <v>209846.18625000038</v>
      </c>
      <c r="J1174" s="11">
        <v>812098.71605000051</v>
      </c>
    </row>
    <row r="1175" spans="1:10" hidden="1" outlineLevel="1">
      <c r="A1175" s="12">
        <v>786.71999999998934</v>
      </c>
      <c r="B1175" s="13">
        <v>0.2102442250000004</v>
      </c>
      <c r="C1175" s="13">
        <f t="shared" si="21"/>
        <v>0.15093851800000069</v>
      </c>
      <c r="D1175" s="14"/>
      <c r="E1175" s="15">
        <v>783.71999999998934</v>
      </c>
      <c r="F1175" s="16">
        <v>0.81358795360000047</v>
      </c>
      <c r="G1175" s="16">
        <f t="shared" si="22"/>
        <v>0.54848663759999905</v>
      </c>
      <c r="H1175" s="17">
        <v>783.71999999998934</v>
      </c>
      <c r="I1175" s="11">
        <v>210244.22500000038</v>
      </c>
      <c r="J1175" s="11">
        <v>813587.95360000047</v>
      </c>
    </row>
    <row r="1176" spans="1:10" hidden="1" outlineLevel="1">
      <c r="A1176" s="12">
        <v>786.72999999998933</v>
      </c>
      <c r="B1176" s="13">
        <v>0.21064226375000039</v>
      </c>
      <c r="C1176" s="13">
        <f t="shared" si="21"/>
        <v>0.15133655675000068</v>
      </c>
      <c r="D1176" s="14"/>
      <c r="E1176" s="15">
        <v>783.72999999998933</v>
      </c>
      <c r="F1176" s="16">
        <v>0.81507719115000044</v>
      </c>
      <c r="G1176" s="16">
        <f t="shared" si="22"/>
        <v>0.54997587514999902</v>
      </c>
      <c r="H1176" s="17">
        <v>783.72999999998933</v>
      </c>
      <c r="I1176" s="11">
        <v>210642.26375000039</v>
      </c>
      <c r="J1176" s="11">
        <v>815077.19115000044</v>
      </c>
    </row>
    <row r="1177" spans="1:10" hidden="1" outlineLevel="1">
      <c r="A1177" s="12">
        <v>786.73999999998932</v>
      </c>
      <c r="B1177" s="13">
        <v>0.21104030250000039</v>
      </c>
      <c r="C1177" s="13">
        <f t="shared" si="21"/>
        <v>0.15173459550000068</v>
      </c>
      <c r="D1177" s="14"/>
      <c r="E1177" s="15">
        <v>783.73999999998932</v>
      </c>
      <c r="F1177" s="16">
        <v>0.8165664287000004</v>
      </c>
      <c r="G1177" s="16">
        <f t="shared" si="22"/>
        <v>0.55146511269999898</v>
      </c>
      <c r="H1177" s="17">
        <v>783.73999999998932</v>
      </c>
      <c r="I1177" s="11">
        <v>211040.3025000004</v>
      </c>
      <c r="J1177" s="11">
        <v>816566.4287000004</v>
      </c>
    </row>
    <row r="1178" spans="1:10" hidden="1" outlineLevel="1">
      <c r="A1178" s="12">
        <v>786.74999999998931</v>
      </c>
      <c r="B1178" s="13">
        <v>0.21143834125000041</v>
      </c>
      <c r="C1178" s="13">
        <f t="shared" si="21"/>
        <v>0.1521326342500007</v>
      </c>
      <c r="D1178" s="14"/>
      <c r="E1178" s="15">
        <v>783.74999999998931</v>
      </c>
      <c r="F1178" s="16">
        <v>0.81805566625000037</v>
      </c>
      <c r="G1178" s="16">
        <f t="shared" si="22"/>
        <v>0.55295435024999895</v>
      </c>
      <c r="H1178" s="17">
        <v>783.74999999998931</v>
      </c>
      <c r="I1178" s="11">
        <v>211438.34125000041</v>
      </c>
      <c r="J1178" s="11">
        <v>818055.66625000036</v>
      </c>
    </row>
    <row r="1179" spans="1:10" hidden="1" outlineLevel="1">
      <c r="A1179" s="12">
        <v>786.7599999999893</v>
      </c>
      <c r="B1179" s="13">
        <v>0.21183638000000041</v>
      </c>
      <c r="C1179" s="13">
        <f t="shared" si="21"/>
        <v>0.1525306730000007</v>
      </c>
      <c r="D1179" s="14"/>
      <c r="E1179" s="15">
        <v>783.7599999999893</v>
      </c>
      <c r="F1179" s="16">
        <v>0.81954490380000034</v>
      </c>
      <c r="G1179" s="16">
        <f t="shared" si="22"/>
        <v>0.55444358779999892</v>
      </c>
      <c r="H1179" s="17">
        <v>783.7599999999893</v>
      </c>
      <c r="I1179" s="11">
        <v>211836.38000000041</v>
      </c>
      <c r="J1179" s="11">
        <v>819544.90380000032</v>
      </c>
    </row>
    <row r="1180" spans="1:10" hidden="1" outlineLevel="1">
      <c r="A1180" s="12">
        <v>786.7699999999893</v>
      </c>
      <c r="B1180" s="13">
        <v>0.21223441875000043</v>
      </c>
      <c r="C1180" s="13">
        <f t="shared" si="21"/>
        <v>0.15292871175000072</v>
      </c>
      <c r="D1180" s="14"/>
      <c r="E1180" s="15">
        <v>783.7699999999893</v>
      </c>
      <c r="F1180" s="16">
        <v>0.8210341413500003</v>
      </c>
      <c r="G1180" s="16">
        <f t="shared" si="22"/>
        <v>0.55593282534999888</v>
      </c>
      <c r="H1180" s="17">
        <v>783.7699999999893</v>
      </c>
      <c r="I1180" s="11">
        <v>212234.41875000042</v>
      </c>
      <c r="J1180" s="11">
        <v>821034.14135000028</v>
      </c>
    </row>
    <row r="1181" spans="1:10" hidden="1" outlineLevel="1">
      <c r="A1181" s="12">
        <v>786.77999999998929</v>
      </c>
      <c r="B1181" s="13">
        <v>0.21263245750000043</v>
      </c>
      <c r="C1181" s="13">
        <f t="shared" si="21"/>
        <v>0.15332675050000072</v>
      </c>
      <c r="D1181" s="14"/>
      <c r="E1181" s="15">
        <v>783.77999999998929</v>
      </c>
      <c r="F1181" s="16">
        <v>0.82252337890000027</v>
      </c>
      <c r="G1181" s="16">
        <f t="shared" si="22"/>
        <v>0.55742206289999885</v>
      </c>
      <c r="H1181" s="17">
        <v>783.77999999998929</v>
      </c>
      <c r="I1181" s="11">
        <v>212632.45750000043</v>
      </c>
      <c r="J1181" s="11">
        <v>822523.37890000024</v>
      </c>
    </row>
    <row r="1182" spans="1:10" hidden="1" outlineLevel="1">
      <c r="A1182" s="12">
        <v>786.78999999998928</v>
      </c>
      <c r="B1182" s="13">
        <v>0.21303049625000042</v>
      </c>
      <c r="C1182" s="13">
        <f t="shared" si="21"/>
        <v>0.15372478925000072</v>
      </c>
      <c r="D1182" s="14"/>
      <c r="E1182" s="15">
        <v>783.78999999998928</v>
      </c>
      <c r="F1182" s="16">
        <v>0.82401261645000023</v>
      </c>
      <c r="G1182" s="16">
        <f t="shared" si="22"/>
        <v>0.55891130044999882</v>
      </c>
      <c r="H1182" s="17">
        <v>783.78999999998928</v>
      </c>
      <c r="I1182" s="11">
        <v>213030.49625000043</v>
      </c>
      <c r="J1182" s="11">
        <v>824012.61645000021</v>
      </c>
    </row>
    <row r="1183" spans="1:10" hidden="1" outlineLevel="1">
      <c r="A1183" s="18">
        <v>786.79999999998927</v>
      </c>
      <c r="B1183" s="13">
        <v>0.21342853500000045</v>
      </c>
      <c r="C1183" s="13">
        <f t="shared" si="21"/>
        <v>0.15412282800000074</v>
      </c>
      <c r="D1183" s="14"/>
      <c r="E1183" s="15">
        <v>783.79999999998927</v>
      </c>
      <c r="F1183" s="16">
        <v>0.8255018540000002</v>
      </c>
      <c r="G1183" s="16">
        <f t="shared" si="22"/>
        <v>0.56040053799999878</v>
      </c>
      <c r="H1183" s="17">
        <v>783.79999999998927</v>
      </c>
      <c r="I1183" s="11">
        <v>213428.53500000044</v>
      </c>
      <c r="J1183" s="11">
        <v>825501.85400000017</v>
      </c>
    </row>
    <row r="1184" spans="1:10" hidden="1" outlineLevel="1">
      <c r="A1184" s="12">
        <v>786.80999999998926</v>
      </c>
      <c r="B1184" s="13">
        <v>0.21382657375000044</v>
      </c>
      <c r="C1184" s="13">
        <f t="shared" si="21"/>
        <v>0.15452086675000073</v>
      </c>
      <c r="D1184" s="14"/>
      <c r="E1184" s="15">
        <v>783.80999999998926</v>
      </c>
      <c r="F1184" s="16">
        <v>0.82699109155000017</v>
      </c>
      <c r="G1184" s="16">
        <f t="shared" si="22"/>
        <v>0.56188977554999875</v>
      </c>
      <c r="H1184" s="17">
        <v>783.80999999998926</v>
      </c>
      <c r="I1184" s="11">
        <v>213826.57375000045</v>
      </c>
      <c r="J1184" s="11">
        <v>826991.09155000013</v>
      </c>
    </row>
    <row r="1185" spans="1:10" hidden="1" outlineLevel="1">
      <c r="A1185" s="12">
        <v>786.81999999998925</v>
      </c>
      <c r="B1185" s="13">
        <v>0.21422461250000047</v>
      </c>
      <c r="C1185" s="13">
        <f t="shared" si="21"/>
        <v>0.15491890550000076</v>
      </c>
      <c r="D1185" s="14"/>
      <c r="E1185" s="15">
        <v>783.81999999998925</v>
      </c>
      <c r="F1185" s="16">
        <v>0.82848032910000013</v>
      </c>
      <c r="G1185" s="16">
        <f t="shared" si="22"/>
        <v>0.56337901309999872</v>
      </c>
      <c r="H1185" s="17">
        <v>783.81999999998925</v>
      </c>
      <c r="I1185" s="11">
        <v>214224.61250000045</v>
      </c>
      <c r="J1185" s="11">
        <v>828480.32910000009</v>
      </c>
    </row>
    <row r="1186" spans="1:10" hidden="1" outlineLevel="1">
      <c r="A1186" s="12">
        <v>786.82999999998924</v>
      </c>
      <c r="B1186" s="13">
        <v>0.21462265125000046</v>
      </c>
      <c r="C1186" s="13">
        <f t="shared" si="21"/>
        <v>0.15531694425000075</v>
      </c>
      <c r="D1186" s="14"/>
      <c r="E1186" s="15">
        <v>783.82999999998924</v>
      </c>
      <c r="F1186" s="16">
        <v>0.8299695666500001</v>
      </c>
      <c r="G1186" s="16">
        <f t="shared" si="22"/>
        <v>0.56486825064999868</v>
      </c>
      <c r="H1186" s="17">
        <v>783.82999999998924</v>
      </c>
      <c r="I1186" s="11">
        <v>214622.65125000046</v>
      </c>
      <c r="J1186" s="11">
        <v>829969.56665000005</v>
      </c>
    </row>
    <row r="1187" spans="1:10" hidden="1" outlineLevel="1">
      <c r="A1187" s="12">
        <v>786.83999999998923</v>
      </c>
      <c r="B1187" s="13">
        <v>0.21502069000000046</v>
      </c>
      <c r="C1187" s="13">
        <f t="shared" si="21"/>
        <v>0.15571498300000075</v>
      </c>
      <c r="D1187" s="14"/>
      <c r="E1187" s="15">
        <v>783.83999999998923</v>
      </c>
      <c r="F1187" s="16">
        <v>0.83145880420000007</v>
      </c>
      <c r="G1187" s="16">
        <f t="shared" si="22"/>
        <v>0.56635748819999865</v>
      </c>
      <c r="H1187" s="17">
        <v>783.83999999998923</v>
      </c>
      <c r="I1187" s="11">
        <v>215020.69000000047</v>
      </c>
      <c r="J1187" s="11">
        <v>831458.80420000001</v>
      </c>
    </row>
    <row r="1188" spans="1:10" hidden="1" outlineLevel="1">
      <c r="A1188" s="12">
        <v>786.84999999998922</v>
      </c>
      <c r="B1188" s="13">
        <v>0.21541872875000048</v>
      </c>
      <c r="C1188" s="13">
        <f t="shared" si="21"/>
        <v>0.15611302175000077</v>
      </c>
      <c r="D1188" s="14"/>
      <c r="E1188" s="15">
        <v>783.84999999998922</v>
      </c>
      <c r="F1188" s="16">
        <v>0.83294804174999992</v>
      </c>
      <c r="G1188" s="16">
        <f t="shared" si="22"/>
        <v>0.56784672574999862</v>
      </c>
      <c r="H1188" s="17">
        <v>783.84999999998922</v>
      </c>
      <c r="I1188" s="11">
        <v>215418.72875000047</v>
      </c>
      <c r="J1188" s="11">
        <v>832948.04174999997</v>
      </c>
    </row>
    <row r="1189" spans="1:10" hidden="1" outlineLevel="1">
      <c r="A1189" s="12">
        <v>786.85999999998921</v>
      </c>
      <c r="B1189" s="13">
        <v>0.21581676750000048</v>
      </c>
      <c r="C1189" s="13">
        <f t="shared" si="21"/>
        <v>0.15651106050000077</v>
      </c>
      <c r="D1189" s="14"/>
      <c r="E1189" s="15">
        <v>783.85999999998921</v>
      </c>
      <c r="F1189" s="16">
        <v>0.83443727929999989</v>
      </c>
      <c r="G1189" s="16">
        <f t="shared" si="22"/>
        <v>0.56933596329999858</v>
      </c>
      <c r="H1189" s="17">
        <v>783.85999999998921</v>
      </c>
      <c r="I1189" s="11">
        <v>215816.76750000048</v>
      </c>
      <c r="J1189" s="11">
        <v>834437.27929999994</v>
      </c>
    </row>
    <row r="1190" spans="1:10" hidden="1" outlineLevel="1">
      <c r="A1190" s="12">
        <v>786.8699999999892</v>
      </c>
      <c r="B1190" s="13">
        <v>0.2162148062500005</v>
      </c>
      <c r="C1190" s="13">
        <f t="shared" si="21"/>
        <v>0.15690909925000079</v>
      </c>
      <c r="D1190" s="14"/>
      <c r="E1190" s="15">
        <v>783.8699999999892</v>
      </c>
      <c r="F1190" s="16">
        <v>0.83592651684999986</v>
      </c>
      <c r="G1190" s="16">
        <f t="shared" si="22"/>
        <v>0.57082520084999855</v>
      </c>
      <c r="H1190" s="17">
        <v>783.8699999999892</v>
      </c>
      <c r="I1190" s="11">
        <v>216214.80625000049</v>
      </c>
      <c r="J1190" s="11">
        <v>835926.5168499999</v>
      </c>
    </row>
    <row r="1191" spans="1:10" hidden="1" outlineLevel="1">
      <c r="A1191" s="12">
        <v>786.8799999999892</v>
      </c>
      <c r="B1191" s="13">
        <v>0.2166128450000005</v>
      </c>
      <c r="C1191" s="13">
        <f t="shared" si="21"/>
        <v>0.15730713800000079</v>
      </c>
      <c r="D1191" s="14"/>
      <c r="E1191" s="15">
        <v>783.8799999999892</v>
      </c>
      <c r="F1191" s="16">
        <v>0.83741575439999982</v>
      </c>
      <c r="G1191" s="16">
        <f t="shared" si="22"/>
        <v>0.57231443839999852</v>
      </c>
      <c r="H1191" s="17">
        <v>783.8799999999892</v>
      </c>
      <c r="I1191" s="11">
        <v>216612.8450000005</v>
      </c>
      <c r="J1191" s="11">
        <v>837415.75439999986</v>
      </c>
    </row>
    <row r="1192" spans="1:10" hidden="1" outlineLevel="1">
      <c r="A1192" s="12">
        <v>786.88999999998919</v>
      </c>
      <c r="B1192" s="13">
        <v>0.21701088375000049</v>
      </c>
      <c r="C1192" s="13">
        <f t="shared" si="21"/>
        <v>0.15770517675000079</v>
      </c>
      <c r="D1192" s="14"/>
      <c r="E1192" s="15">
        <v>783.88999999998919</v>
      </c>
      <c r="F1192" s="16">
        <v>0.83890499194999979</v>
      </c>
      <c r="G1192" s="16">
        <f t="shared" si="22"/>
        <v>0.57380367594999848</v>
      </c>
      <c r="H1192" s="17">
        <v>783.88999999998919</v>
      </c>
      <c r="I1192" s="11">
        <v>217010.8837500005</v>
      </c>
      <c r="J1192" s="11">
        <v>838904.99194999982</v>
      </c>
    </row>
    <row r="1193" spans="1:10" hidden="1" outlineLevel="1">
      <c r="A1193" s="18">
        <v>786.89999999998918</v>
      </c>
      <c r="B1193" s="13">
        <v>0.21740892250000052</v>
      </c>
      <c r="C1193" s="13">
        <f t="shared" si="21"/>
        <v>0.15810321550000081</v>
      </c>
      <c r="D1193" s="14"/>
      <c r="E1193" s="15">
        <v>783.89999999998918</v>
      </c>
      <c r="F1193" s="16">
        <v>0.84039422949999976</v>
      </c>
      <c r="G1193" s="16">
        <f t="shared" si="22"/>
        <v>0.57529291349999845</v>
      </c>
      <c r="H1193" s="17">
        <v>783.89999999998918</v>
      </c>
      <c r="I1193" s="11">
        <v>217408.92250000051</v>
      </c>
      <c r="J1193" s="11">
        <v>840394.22949999978</v>
      </c>
    </row>
    <row r="1194" spans="1:10" hidden="1" outlineLevel="1">
      <c r="A1194" s="12">
        <v>786.90999999998917</v>
      </c>
      <c r="B1194" s="13">
        <v>0.21780696125000051</v>
      </c>
      <c r="C1194" s="13">
        <f t="shared" si="21"/>
        <v>0.15850125425000081</v>
      </c>
      <c r="D1194" s="14"/>
      <c r="E1194" s="15">
        <v>783.90999999998917</v>
      </c>
      <c r="F1194" s="16">
        <v>0.84188346704999972</v>
      </c>
      <c r="G1194" s="16">
        <f t="shared" si="22"/>
        <v>0.57678215104999842</v>
      </c>
      <c r="H1194" s="17">
        <v>783.90999999998917</v>
      </c>
      <c r="I1194" s="11">
        <v>217806.96125000052</v>
      </c>
      <c r="J1194" s="11">
        <v>841883.46704999974</v>
      </c>
    </row>
    <row r="1195" spans="1:10" hidden="1" outlineLevel="1">
      <c r="A1195" s="12">
        <v>786.91999999998916</v>
      </c>
      <c r="B1195" s="13">
        <v>0.21820500000000054</v>
      </c>
      <c r="C1195" s="13">
        <f t="shared" si="21"/>
        <v>0.15889929300000083</v>
      </c>
      <c r="D1195" s="14"/>
      <c r="E1195" s="15">
        <v>783.91999999998916</v>
      </c>
      <c r="F1195" s="16">
        <v>0.84337270459999969</v>
      </c>
      <c r="G1195" s="16">
        <f t="shared" si="22"/>
        <v>0.57827138859999838</v>
      </c>
      <c r="H1195" s="17">
        <v>783.91999999998916</v>
      </c>
      <c r="I1195" s="11">
        <v>218205.00000000052</v>
      </c>
      <c r="J1195" s="11">
        <v>843372.70459999971</v>
      </c>
    </row>
    <row r="1196" spans="1:10" hidden="1" outlineLevel="1">
      <c r="A1196" s="12">
        <v>786.92999999998915</v>
      </c>
      <c r="B1196" s="13">
        <v>0.21860303875000053</v>
      </c>
      <c r="C1196" s="13">
        <f t="shared" si="21"/>
        <v>0.15929733175000083</v>
      </c>
      <c r="D1196" s="14"/>
      <c r="E1196" s="15">
        <v>783.92999999998915</v>
      </c>
      <c r="F1196" s="16">
        <v>0.84486194214999966</v>
      </c>
      <c r="G1196" s="16">
        <f t="shared" si="22"/>
        <v>0.57976062614999835</v>
      </c>
      <c r="H1196" s="17">
        <v>783.92999999998915</v>
      </c>
      <c r="I1196" s="11">
        <v>218603.03875000053</v>
      </c>
      <c r="J1196" s="11">
        <v>844861.94214999967</v>
      </c>
    </row>
    <row r="1197" spans="1:10" hidden="1" outlineLevel="1">
      <c r="A1197" s="12">
        <v>786.93999999998914</v>
      </c>
      <c r="B1197" s="13">
        <v>0.21900107750000053</v>
      </c>
      <c r="C1197" s="13">
        <f t="shared" ref="C1197:C1260" si="23">B1197-$B$683</f>
        <v>0.15969537050000082</v>
      </c>
      <c r="D1197" s="14"/>
      <c r="E1197" s="15">
        <v>783.93999999998914</v>
      </c>
      <c r="F1197" s="16">
        <v>0.84635117969999962</v>
      </c>
      <c r="G1197" s="16">
        <f t="shared" ref="G1197:G1260" si="24">F1197-$F$683</f>
        <v>0.58124986369999831</v>
      </c>
      <c r="H1197" s="17">
        <v>783.93999999998914</v>
      </c>
      <c r="I1197" s="11">
        <v>219001.07750000054</v>
      </c>
      <c r="J1197" s="11">
        <v>846351.17969999963</v>
      </c>
    </row>
    <row r="1198" spans="1:10" hidden="1" outlineLevel="1">
      <c r="A1198" s="12">
        <v>786.94999999998913</v>
      </c>
      <c r="B1198" s="13">
        <v>0.21939911625000055</v>
      </c>
      <c r="C1198" s="13">
        <f t="shared" si="23"/>
        <v>0.16009340925000085</v>
      </c>
      <c r="D1198" s="14"/>
      <c r="E1198" s="15">
        <v>783.94999999998913</v>
      </c>
      <c r="F1198" s="16">
        <v>0.84784041724999959</v>
      </c>
      <c r="G1198" s="16">
        <f t="shared" si="24"/>
        <v>0.58273910124999828</v>
      </c>
      <c r="H1198" s="17">
        <v>783.94999999998913</v>
      </c>
      <c r="I1198" s="11">
        <v>219399.11625000054</v>
      </c>
      <c r="J1198" s="11">
        <v>847840.41724999959</v>
      </c>
    </row>
    <row r="1199" spans="1:10" hidden="1" outlineLevel="1">
      <c r="A1199" s="12">
        <v>786.95999999998912</v>
      </c>
      <c r="B1199" s="13">
        <v>0.21979715500000055</v>
      </c>
      <c r="C1199" s="13">
        <f t="shared" si="23"/>
        <v>0.16049144800000084</v>
      </c>
      <c r="D1199" s="14"/>
      <c r="E1199" s="15">
        <v>783.95999999998912</v>
      </c>
      <c r="F1199" s="16">
        <v>0.84932965479999956</v>
      </c>
      <c r="G1199" s="16">
        <f t="shared" si="24"/>
        <v>0.58422833879999825</v>
      </c>
      <c r="H1199" s="17">
        <v>783.95999999998912</v>
      </c>
      <c r="I1199" s="11">
        <v>219797.15500000055</v>
      </c>
      <c r="J1199" s="11">
        <v>849329.65479999955</v>
      </c>
    </row>
    <row r="1200" spans="1:10" hidden="1" outlineLevel="1">
      <c r="A1200" s="12">
        <v>786.96999999998911</v>
      </c>
      <c r="B1200" s="13">
        <v>0.22019519375000055</v>
      </c>
      <c r="C1200" s="13">
        <f t="shared" si="23"/>
        <v>0.16088948675000084</v>
      </c>
      <c r="D1200" s="14"/>
      <c r="E1200" s="15">
        <v>783.96999999998911</v>
      </c>
      <c r="F1200" s="16">
        <v>0.85081889234999952</v>
      </c>
      <c r="G1200" s="16">
        <f t="shared" si="24"/>
        <v>0.58571757634999821</v>
      </c>
      <c r="H1200" s="17">
        <v>783.96999999998911</v>
      </c>
      <c r="I1200" s="11">
        <v>220195.19375000056</v>
      </c>
      <c r="J1200" s="11">
        <v>850818.89234999951</v>
      </c>
    </row>
    <row r="1201" spans="1:10" hidden="1" outlineLevel="1">
      <c r="A1201" s="12">
        <v>786.9799999999891</v>
      </c>
      <c r="B1201" s="13">
        <v>0.22059323250000057</v>
      </c>
      <c r="C1201" s="13">
        <f t="shared" si="23"/>
        <v>0.16128752550000086</v>
      </c>
      <c r="D1201" s="14"/>
      <c r="E1201" s="15">
        <v>783.9799999999891</v>
      </c>
      <c r="F1201" s="16">
        <v>0.85230812989999949</v>
      </c>
      <c r="G1201" s="16">
        <f t="shared" si="24"/>
        <v>0.58720681389999818</v>
      </c>
      <c r="H1201" s="17">
        <v>783.9799999999891</v>
      </c>
      <c r="I1201" s="11">
        <v>220593.23250000057</v>
      </c>
      <c r="J1201" s="11">
        <v>852308.12989999948</v>
      </c>
    </row>
    <row r="1202" spans="1:10" hidden="1" outlineLevel="1">
      <c r="A1202" s="12">
        <v>786.9899999999891</v>
      </c>
      <c r="B1202" s="13">
        <v>0.22099127125000056</v>
      </c>
      <c r="C1202" s="13">
        <f t="shared" si="23"/>
        <v>0.16168556425000086</v>
      </c>
      <c r="D1202" s="14"/>
      <c r="E1202" s="15">
        <v>783.9899999999891</v>
      </c>
      <c r="F1202" s="16">
        <v>0.85379736744999946</v>
      </c>
      <c r="G1202" s="16">
        <f t="shared" si="24"/>
        <v>0.58869605144999815</v>
      </c>
      <c r="H1202" s="17">
        <v>783.9899999999891</v>
      </c>
      <c r="I1202" s="11">
        <v>220991.27125000057</v>
      </c>
      <c r="J1202" s="11">
        <v>853797.36744999944</v>
      </c>
    </row>
    <row r="1203" spans="1:10" collapsed="1">
      <c r="A1203" s="261">
        <v>786.99999999998909</v>
      </c>
      <c r="B1203" s="29">
        <v>0.22138931000000059</v>
      </c>
      <c r="C1203" s="13">
        <f t="shared" si="23"/>
        <v>0.16208360300000088</v>
      </c>
      <c r="D1203" s="14"/>
      <c r="E1203" s="262">
        <v>783.99999999998909</v>
      </c>
      <c r="F1203" s="30">
        <v>0.85528660499999942</v>
      </c>
      <c r="G1203" s="16">
        <f t="shared" si="24"/>
        <v>0.59018528899999811</v>
      </c>
      <c r="H1203" s="33">
        <v>783.99999999998909</v>
      </c>
      <c r="I1203" s="11">
        <v>221389.31000000058</v>
      </c>
      <c r="J1203" s="11">
        <v>855286.6049999994</v>
      </c>
    </row>
    <row r="1204" spans="1:10" hidden="1" outlineLevel="1">
      <c r="A1204" s="12">
        <v>787.00999999998908</v>
      </c>
      <c r="B1204" s="13">
        <v>0.22183044025000057</v>
      </c>
      <c r="C1204" s="13">
        <f t="shared" si="23"/>
        <v>0.16252473325000086</v>
      </c>
      <c r="D1204" s="14"/>
      <c r="E1204" s="15">
        <v>784.00999999998908</v>
      </c>
      <c r="F1204" s="16">
        <v>0.85699951459999946</v>
      </c>
      <c r="G1204" s="16">
        <f t="shared" si="24"/>
        <v>0.59189819859999804</v>
      </c>
      <c r="H1204" s="17">
        <v>784.00999999998908</v>
      </c>
      <c r="I1204" s="11">
        <v>221830.44025000057</v>
      </c>
      <c r="J1204" s="11">
        <v>856999.51459999941</v>
      </c>
    </row>
    <row r="1205" spans="1:10" hidden="1" outlineLevel="1">
      <c r="A1205" s="12">
        <v>787.01999999998907</v>
      </c>
      <c r="B1205" s="13">
        <v>0.22227157050000054</v>
      </c>
      <c r="C1205" s="13">
        <f t="shared" si="23"/>
        <v>0.16296586350000083</v>
      </c>
      <c r="D1205" s="14"/>
      <c r="E1205" s="15">
        <v>784.01999999998907</v>
      </c>
      <c r="F1205" s="16">
        <v>0.85871242419999938</v>
      </c>
      <c r="G1205" s="16">
        <f t="shared" si="24"/>
        <v>0.59361110819999796</v>
      </c>
      <c r="H1205" s="17">
        <v>784.01999999998907</v>
      </c>
      <c r="I1205" s="11">
        <v>222271.57050000055</v>
      </c>
      <c r="J1205" s="11">
        <v>858712.42419999943</v>
      </c>
    </row>
    <row r="1206" spans="1:10" hidden="1" outlineLevel="1">
      <c r="A1206" s="12">
        <v>787.02999999998906</v>
      </c>
      <c r="B1206" s="13">
        <v>0.22271270075000055</v>
      </c>
      <c r="C1206" s="13">
        <f t="shared" si="23"/>
        <v>0.16340699375000084</v>
      </c>
      <c r="D1206" s="14"/>
      <c r="E1206" s="15">
        <v>784.02999999998906</v>
      </c>
      <c r="F1206" s="16">
        <v>0.86042533379999941</v>
      </c>
      <c r="G1206" s="16">
        <f t="shared" si="24"/>
        <v>0.59532401779999811</v>
      </c>
      <c r="H1206" s="17">
        <v>784.02999999998906</v>
      </c>
      <c r="I1206" s="11">
        <v>222712.70075000054</v>
      </c>
      <c r="J1206" s="11">
        <v>860425.33379999944</v>
      </c>
    </row>
    <row r="1207" spans="1:10" hidden="1" outlineLevel="1">
      <c r="A1207" s="12">
        <v>787.03999999998905</v>
      </c>
      <c r="B1207" s="13">
        <v>0.22315383100000052</v>
      </c>
      <c r="C1207" s="13">
        <f t="shared" si="23"/>
        <v>0.16384812400000082</v>
      </c>
      <c r="D1207" s="14"/>
      <c r="E1207" s="15">
        <v>784.03999999998905</v>
      </c>
      <c r="F1207" s="16">
        <v>0.86213824339999945</v>
      </c>
      <c r="G1207" s="16">
        <f t="shared" si="24"/>
        <v>0.59703692739999803</v>
      </c>
      <c r="H1207" s="17">
        <v>784.03999999998905</v>
      </c>
      <c r="I1207" s="11">
        <v>223153.83100000053</v>
      </c>
      <c r="J1207" s="11">
        <v>862138.24339999945</v>
      </c>
    </row>
    <row r="1208" spans="1:10" hidden="1" outlineLevel="1">
      <c r="A1208" s="12">
        <v>787.04999999998904</v>
      </c>
      <c r="B1208" s="13">
        <v>0.22359496125000053</v>
      </c>
      <c r="C1208" s="13">
        <f t="shared" si="23"/>
        <v>0.16428925425000082</v>
      </c>
      <c r="D1208" s="14"/>
      <c r="E1208" s="15">
        <v>784.04999999998904</v>
      </c>
      <c r="F1208" s="16">
        <v>0.86385115299999948</v>
      </c>
      <c r="G1208" s="16">
        <f t="shared" si="24"/>
        <v>0.59874983699999818</v>
      </c>
      <c r="H1208" s="17">
        <v>784.04999999998904</v>
      </c>
      <c r="I1208" s="11">
        <v>223594.96125000052</v>
      </c>
      <c r="J1208" s="11">
        <v>863851.15299999947</v>
      </c>
    </row>
    <row r="1209" spans="1:10" hidden="1" outlineLevel="1">
      <c r="A1209" s="12">
        <v>787.05999999998903</v>
      </c>
      <c r="B1209" s="13">
        <v>0.22403609150000051</v>
      </c>
      <c r="C1209" s="13">
        <f t="shared" si="23"/>
        <v>0.1647303845000008</v>
      </c>
      <c r="D1209" s="14"/>
      <c r="E1209" s="15">
        <v>784.05999999998903</v>
      </c>
      <c r="F1209" s="16">
        <v>0.86556406259999952</v>
      </c>
      <c r="G1209" s="16">
        <f t="shared" si="24"/>
        <v>0.6004627465999981</v>
      </c>
      <c r="H1209" s="17">
        <v>784.05999999998903</v>
      </c>
      <c r="I1209" s="11">
        <v>224036.0915000005</v>
      </c>
      <c r="J1209" s="11">
        <v>865564.06259999948</v>
      </c>
    </row>
    <row r="1210" spans="1:10" hidden="1" outlineLevel="1">
      <c r="A1210" s="12">
        <v>787.06999999998902</v>
      </c>
      <c r="B1210" s="13">
        <v>0.22447722175000048</v>
      </c>
      <c r="C1210" s="13">
        <f t="shared" si="23"/>
        <v>0.16517151475000078</v>
      </c>
      <c r="D1210" s="14"/>
      <c r="E1210" s="15">
        <v>784.06999999998902</v>
      </c>
      <c r="F1210" s="16">
        <v>0.86727697219999944</v>
      </c>
      <c r="G1210" s="16">
        <f t="shared" si="24"/>
        <v>0.60217565619999802</v>
      </c>
      <c r="H1210" s="17">
        <v>784.06999999998902</v>
      </c>
      <c r="I1210" s="11">
        <v>224477.22175000049</v>
      </c>
      <c r="J1210" s="11">
        <v>867276.97219999949</v>
      </c>
    </row>
    <row r="1211" spans="1:10" hidden="1" outlineLevel="1">
      <c r="A1211" s="12">
        <v>787.07999999998901</v>
      </c>
      <c r="B1211" s="13">
        <v>0.22491835200000049</v>
      </c>
      <c r="C1211" s="13">
        <f t="shared" si="23"/>
        <v>0.16561264500000078</v>
      </c>
      <c r="D1211" s="14"/>
      <c r="E1211" s="15">
        <v>784.07999999998901</v>
      </c>
      <c r="F1211" s="16">
        <v>0.86898988179999948</v>
      </c>
      <c r="G1211" s="16">
        <f t="shared" si="24"/>
        <v>0.60388856579999817</v>
      </c>
      <c r="H1211" s="17">
        <v>784.07999999998901</v>
      </c>
      <c r="I1211" s="11">
        <v>224918.35200000048</v>
      </c>
      <c r="J1211" s="11">
        <v>868989.88179999951</v>
      </c>
    </row>
    <row r="1212" spans="1:10" hidden="1" outlineLevel="1">
      <c r="A1212" s="12">
        <v>787.089999999989</v>
      </c>
      <c r="B1212" s="13">
        <v>0.22535948225000046</v>
      </c>
      <c r="C1212" s="13">
        <f t="shared" si="23"/>
        <v>0.16605377525000076</v>
      </c>
      <c r="D1212" s="14"/>
      <c r="E1212" s="15">
        <v>784.089999999989</v>
      </c>
      <c r="F1212" s="16">
        <v>0.87070279139999951</v>
      </c>
      <c r="G1212" s="16">
        <f t="shared" si="24"/>
        <v>0.60560147539999809</v>
      </c>
      <c r="H1212" s="17">
        <v>784.089999999989</v>
      </c>
      <c r="I1212" s="11">
        <v>225359.48225000047</v>
      </c>
      <c r="J1212" s="11">
        <v>870702.79139999952</v>
      </c>
    </row>
    <row r="1213" spans="1:10" hidden="1" outlineLevel="1">
      <c r="A1213" s="18">
        <v>787.099999999989</v>
      </c>
      <c r="B1213" s="13">
        <v>0.22580061250000044</v>
      </c>
      <c r="C1213" s="13">
        <f t="shared" si="23"/>
        <v>0.16649490550000073</v>
      </c>
      <c r="D1213" s="14"/>
      <c r="E1213" s="15">
        <v>784.099999999989</v>
      </c>
      <c r="F1213" s="16">
        <v>0.87241570099999954</v>
      </c>
      <c r="G1213" s="16">
        <f t="shared" si="24"/>
        <v>0.60731438499999824</v>
      </c>
      <c r="H1213" s="17">
        <v>784.099999999989</v>
      </c>
      <c r="I1213" s="11">
        <v>225800.61250000045</v>
      </c>
      <c r="J1213" s="11">
        <v>872415.70099999954</v>
      </c>
    </row>
    <row r="1214" spans="1:10" hidden="1" outlineLevel="1">
      <c r="A1214" s="12">
        <v>787.10999999998899</v>
      </c>
      <c r="B1214" s="13">
        <v>0.22624174275000045</v>
      </c>
      <c r="C1214" s="13">
        <f t="shared" si="23"/>
        <v>0.16693603575000074</v>
      </c>
      <c r="D1214" s="14"/>
      <c r="E1214" s="15">
        <v>784.10999999998899</v>
      </c>
      <c r="F1214" s="16">
        <v>0.87412861059999958</v>
      </c>
      <c r="G1214" s="16">
        <f t="shared" si="24"/>
        <v>0.60902729459999816</v>
      </c>
      <c r="H1214" s="17">
        <v>784.10999999998899</v>
      </c>
      <c r="I1214" s="11">
        <v>226241.74275000044</v>
      </c>
      <c r="J1214" s="11">
        <v>874128.61059999955</v>
      </c>
    </row>
    <row r="1215" spans="1:10" hidden="1" outlineLevel="1">
      <c r="A1215" s="12">
        <v>787.11999999998898</v>
      </c>
      <c r="B1215" s="13">
        <v>0.22668287300000042</v>
      </c>
      <c r="C1215" s="13">
        <f t="shared" si="23"/>
        <v>0.16737716600000072</v>
      </c>
      <c r="D1215" s="14"/>
      <c r="E1215" s="15">
        <v>784.11999999998898</v>
      </c>
      <c r="F1215" s="16">
        <v>0.87584152019999961</v>
      </c>
      <c r="G1215" s="16">
        <f t="shared" si="24"/>
        <v>0.6107402041999983</v>
      </c>
      <c r="H1215" s="17">
        <v>784.11999999998898</v>
      </c>
      <c r="I1215" s="11">
        <v>226682.87300000043</v>
      </c>
      <c r="J1215" s="11">
        <v>875841.52019999956</v>
      </c>
    </row>
    <row r="1216" spans="1:10" hidden="1" outlineLevel="1">
      <c r="A1216" s="12">
        <v>787.12999999998897</v>
      </c>
      <c r="B1216" s="13">
        <v>0.22712400325000043</v>
      </c>
      <c r="C1216" s="13">
        <f t="shared" si="23"/>
        <v>0.16781829625000072</v>
      </c>
      <c r="D1216" s="14"/>
      <c r="E1216" s="15">
        <v>784.12999999998897</v>
      </c>
      <c r="F1216" s="16">
        <v>0.87755442979999954</v>
      </c>
      <c r="G1216" s="16">
        <f t="shared" si="24"/>
        <v>0.61245311379999823</v>
      </c>
      <c r="H1216" s="17">
        <v>784.12999999998897</v>
      </c>
      <c r="I1216" s="11">
        <v>227124.00325000042</v>
      </c>
      <c r="J1216" s="11">
        <v>877554.42979999958</v>
      </c>
    </row>
    <row r="1217" spans="1:10" hidden="1" outlineLevel="1">
      <c r="A1217" s="12">
        <v>787.13999999998896</v>
      </c>
      <c r="B1217" s="13">
        <v>0.2275651335000004</v>
      </c>
      <c r="C1217" s="13">
        <f t="shared" si="23"/>
        <v>0.1682594265000007</v>
      </c>
      <c r="D1217" s="14"/>
      <c r="E1217" s="15">
        <v>784.13999999998896</v>
      </c>
      <c r="F1217" s="16">
        <v>0.87926733939999957</v>
      </c>
      <c r="G1217" s="16">
        <f t="shared" si="24"/>
        <v>0.61416602339999815</v>
      </c>
      <c r="H1217" s="17">
        <v>784.13999999998896</v>
      </c>
      <c r="I1217" s="11">
        <v>227565.1335000004</v>
      </c>
      <c r="J1217" s="11">
        <v>879267.33939999959</v>
      </c>
    </row>
    <row r="1218" spans="1:10" hidden="1" outlineLevel="1">
      <c r="A1218" s="12">
        <v>787.14999999998895</v>
      </c>
      <c r="B1218" s="13">
        <v>0.22800626375000038</v>
      </c>
      <c r="C1218" s="13">
        <f t="shared" si="23"/>
        <v>0.16870055675000067</v>
      </c>
      <c r="D1218" s="14"/>
      <c r="E1218" s="15">
        <v>784.14999999998895</v>
      </c>
      <c r="F1218" s="16">
        <v>0.8809802489999996</v>
      </c>
      <c r="G1218" s="16">
        <f t="shared" si="24"/>
        <v>0.6158789329999983</v>
      </c>
      <c r="H1218" s="17">
        <v>784.14999999998895</v>
      </c>
      <c r="I1218" s="11">
        <v>228006.26375000039</v>
      </c>
      <c r="J1218" s="11">
        <v>880980.2489999996</v>
      </c>
    </row>
    <row r="1219" spans="1:10" hidden="1" outlineLevel="1">
      <c r="A1219" s="12">
        <v>787.15999999998894</v>
      </c>
      <c r="B1219" s="13">
        <v>0.22844739400000039</v>
      </c>
      <c r="C1219" s="13">
        <f t="shared" si="23"/>
        <v>0.16914168700000068</v>
      </c>
      <c r="D1219" s="14"/>
      <c r="E1219" s="15">
        <v>784.15999999998894</v>
      </c>
      <c r="F1219" s="16">
        <v>0.88269315859999964</v>
      </c>
      <c r="G1219" s="16">
        <f t="shared" si="24"/>
        <v>0.61759184259999822</v>
      </c>
      <c r="H1219" s="17">
        <v>784.15999999998894</v>
      </c>
      <c r="I1219" s="11">
        <v>228447.39400000038</v>
      </c>
      <c r="J1219" s="11">
        <v>882693.15859999962</v>
      </c>
    </row>
    <row r="1220" spans="1:10" hidden="1" outlineLevel="1">
      <c r="A1220" s="12">
        <v>787.16999999998893</v>
      </c>
      <c r="B1220" s="13">
        <v>0.22888852425000036</v>
      </c>
      <c r="C1220" s="13">
        <f t="shared" si="23"/>
        <v>0.16958281725000066</v>
      </c>
      <c r="D1220" s="14"/>
      <c r="E1220" s="15">
        <v>784.16999999998893</v>
      </c>
      <c r="F1220" s="16">
        <v>0.88440606819999967</v>
      </c>
      <c r="G1220" s="16">
        <f t="shared" si="24"/>
        <v>0.61930475219999837</v>
      </c>
      <c r="H1220" s="17">
        <v>784.16999999998893</v>
      </c>
      <c r="I1220" s="11">
        <v>228888.52425000037</v>
      </c>
      <c r="J1220" s="11">
        <v>884406.06819999963</v>
      </c>
    </row>
    <row r="1221" spans="1:10" hidden="1" outlineLevel="1">
      <c r="A1221" s="12">
        <v>787.17999999998892</v>
      </c>
      <c r="B1221" s="13">
        <v>0.22932965450000034</v>
      </c>
      <c r="C1221" s="13">
        <f t="shared" si="23"/>
        <v>0.17002394750000063</v>
      </c>
      <c r="D1221" s="14"/>
      <c r="E1221" s="15">
        <v>784.17999999998892</v>
      </c>
      <c r="F1221" s="16">
        <v>0.8861189777999996</v>
      </c>
      <c r="G1221" s="16">
        <f t="shared" si="24"/>
        <v>0.62101766179999829</v>
      </c>
      <c r="H1221" s="17">
        <v>784.17999999998892</v>
      </c>
      <c r="I1221" s="11">
        <v>229329.65450000035</v>
      </c>
      <c r="J1221" s="11">
        <v>886118.97779999964</v>
      </c>
    </row>
    <row r="1222" spans="1:10" hidden="1" outlineLevel="1">
      <c r="A1222" s="12">
        <v>787.18999999998891</v>
      </c>
      <c r="B1222" s="13">
        <v>0.22977078475000035</v>
      </c>
      <c r="C1222" s="13">
        <f t="shared" si="23"/>
        <v>0.17046507775000064</v>
      </c>
      <c r="D1222" s="14"/>
      <c r="E1222" s="15">
        <v>784.18999999998891</v>
      </c>
      <c r="F1222" s="16">
        <v>0.88783188739999963</v>
      </c>
      <c r="G1222" s="16">
        <f t="shared" si="24"/>
        <v>0.62273057139999821</v>
      </c>
      <c r="H1222" s="17">
        <v>784.18999999998891</v>
      </c>
      <c r="I1222" s="11">
        <v>229770.78475000034</v>
      </c>
      <c r="J1222" s="11">
        <v>887831.88739999966</v>
      </c>
    </row>
    <row r="1223" spans="1:10" hidden="1" outlineLevel="1">
      <c r="A1223" s="18">
        <v>787.1999999999889</v>
      </c>
      <c r="B1223" s="13">
        <v>0.23021191500000032</v>
      </c>
      <c r="C1223" s="13">
        <f t="shared" si="23"/>
        <v>0.17090620800000061</v>
      </c>
      <c r="D1223" s="14"/>
      <c r="E1223" s="15">
        <v>784.1999999999889</v>
      </c>
      <c r="F1223" s="16">
        <v>0.88954479699999967</v>
      </c>
      <c r="G1223" s="16">
        <f t="shared" si="24"/>
        <v>0.62444348099999836</v>
      </c>
      <c r="H1223" s="17">
        <v>784.1999999999889</v>
      </c>
      <c r="I1223" s="11">
        <v>230211.91500000033</v>
      </c>
      <c r="J1223" s="11">
        <v>889544.79699999967</v>
      </c>
    </row>
    <row r="1224" spans="1:10" hidden="1" outlineLevel="1">
      <c r="A1224" s="12">
        <v>787.2099999999889</v>
      </c>
      <c r="B1224" s="13">
        <v>0.23065304525000033</v>
      </c>
      <c r="C1224" s="13">
        <f t="shared" si="23"/>
        <v>0.17134733825000062</v>
      </c>
      <c r="D1224" s="14"/>
      <c r="E1224" s="15">
        <v>784.2099999999889</v>
      </c>
      <c r="F1224" s="16">
        <v>0.8912577065999997</v>
      </c>
      <c r="G1224" s="16">
        <f t="shared" si="24"/>
        <v>0.62615639059999828</v>
      </c>
      <c r="H1224" s="17">
        <v>784.2099999999889</v>
      </c>
      <c r="I1224" s="11">
        <v>230653.04525000032</v>
      </c>
      <c r="J1224" s="11">
        <v>891257.70659999968</v>
      </c>
    </row>
    <row r="1225" spans="1:10" hidden="1" outlineLevel="1">
      <c r="A1225" s="12">
        <v>787.21999999998889</v>
      </c>
      <c r="B1225" s="13">
        <v>0.2310941755000003</v>
      </c>
      <c r="C1225" s="13">
        <f t="shared" si="23"/>
        <v>0.1717884685000006</v>
      </c>
      <c r="D1225" s="14"/>
      <c r="E1225" s="15">
        <v>784.21999999998889</v>
      </c>
      <c r="F1225" s="16">
        <v>0.89297061619999973</v>
      </c>
      <c r="G1225" s="16">
        <f t="shared" si="24"/>
        <v>0.62786930019999843</v>
      </c>
      <c r="H1225" s="17">
        <v>784.21999999998889</v>
      </c>
      <c r="I1225" s="11">
        <v>231094.1755000003</v>
      </c>
      <c r="J1225" s="11">
        <v>892970.6161999997</v>
      </c>
    </row>
    <row r="1226" spans="1:10" hidden="1" outlineLevel="1">
      <c r="A1226" s="12">
        <v>787.22999999998888</v>
      </c>
      <c r="B1226" s="13">
        <v>0.23153530575000028</v>
      </c>
      <c r="C1226" s="13">
        <f t="shared" si="23"/>
        <v>0.17222959875000057</v>
      </c>
      <c r="D1226" s="14"/>
      <c r="E1226" s="15">
        <v>784.22999999998888</v>
      </c>
      <c r="F1226" s="16">
        <v>0.89468352579999966</v>
      </c>
      <c r="G1226" s="16">
        <f t="shared" si="24"/>
        <v>0.62958220979999835</v>
      </c>
      <c r="H1226" s="17">
        <v>784.22999999998888</v>
      </c>
      <c r="I1226" s="11">
        <v>231535.30575000029</v>
      </c>
      <c r="J1226" s="11">
        <v>894683.52579999971</v>
      </c>
    </row>
    <row r="1227" spans="1:10" hidden="1" outlineLevel="1">
      <c r="A1227" s="12">
        <v>787.23999999998887</v>
      </c>
      <c r="B1227" s="13">
        <v>0.23197643600000029</v>
      </c>
      <c r="C1227" s="13">
        <f t="shared" si="23"/>
        <v>0.17267072900000058</v>
      </c>
      <c r="D1227" s="14"/>
      <c r="E1227" s="15">
        <v>784.23999999998887</v>
      </c>
      <c r="F1227" s="16">
        <v>0.89639643539999969</v>
      </c>
      <c r="G1227" s="16">
        <f t="shared" si="24"/>
        <v>0.63129511939999827</v>
      </c>
      <c r="H1227" s="17">
        <v>784.23999999998887</v>
      </c>
      <c r="I1227" s="11">
        <v>231976.43600000028</v>
      </c>
      <c r="J1227" s="11">
        <v>896396.43539999973</v>
      </c>
    </row>
    <row r="1228" spans="1:10" hidden="1" outlineLevel="1">
      <c r="A1228" s="12">
        <v>787.24999999998886</v>
      </c>
      <c r="B1228" s="13">
        <v>0.23241756625000026</v>
      </c>
      <c r="C1228" s="13">
        <f t="shared" si="23"/>
        <v>0.17311185925000055</v>
      </c>
      <c r="D1228" s="14"/>
      <c r="E1228" s="15">
        <v>784.24999999998886</v>
      </c>
      <c r="F1228" s="16">
        <v>0.89810934499999973</v>
      </c>
      <c r="G1228" s="16">
        <f t="shared" si="24"/>
        <v>0.63300802899999842</v>
      </c>
      <c r="H1228" s="17">
        <v>784.24999999998886</v>
      </c>
      <c r="I1228" s="11">
        <v>232417.56625000027</v>
      </c>
      <c r="J1228" s="11">
        <v>898109.34499999974</v>
      </c>
    </row>
    <row r="1229" spans="1:10" hidden="1" outlineLevel="1">
      <c r="A1229" s="12">
        <v>787.25999999998885</v>
      </c>
      <c r="B1229" s="13">
        <v>0.23285869650000024</v>
      </c>
      <c r="C1229" s="13">
        <f t="shared" si="23"/>
        <v>0.17355298950000053</v>
      </c>
      <c r="D1229" s="14"/>
      <c r="E1229" s="15">
        <v>784.25999999998885</v>
      </c>
      <c r="F1229" s="16">
        <v>0.89982225459999976</v>
      </c>
      <c r="G1229" s="16">
        <f t="shared" si="24"/>
        <v>0.63472093859999834</v>
      </c>
      <c r="H1229" s="17">
        <v>784.25999999998885</v>
      </c>
      <c r="I1229" s="11">
        <v>232858.69650000025</v>
      </c>
      <c r="J1229" s="11">
        <v>899822.25459999975</v>
      </c>
    </row>
    <row r="1230" spans="1:10" hidden="1" outlineLevel="1">
      <c r="A1230" s="12">
        <v>787.26999999998884</v>
      </c>
      <c r="B1230" s="13">
        <v>0.23329982675000024</v>
      </c>
      <c r="C1230" s="13">
        <f t="shared" si="23"/>
        <v>0.17399411975000054</v>
      </c>
      <c r="D1230" s="14"/>
      <c r="E1230" s="15">
        <v>784.26999999998884</v>
      </c>
      <c r="F1230" s="16">
        <v>0.90153516419999979</v>
      </c>
      <c r="G1230" s="16">
        <f t="shared" si="24"/>
        <v>0.63643384819999849</v>
      </c>
      <c r="H1230" s="17">
        <v>784.26999999998884</v>
      </c>
      <c r="I1230" s="11">
        <v>233299.82675000024</v>
      </c>
      <c r="J1230" s="11">
        <v>901535.16419999977</v>
      </c>
    </row>
    <row r="1231" spans="1:10" hidden="1" outlineLevel="1">
      <c r="A1231" s="12">
        <v>787.27999999998883</v>
      </c>
      <c r="B1231" s="13">
        <v>0.23374095700000022</v>
      </c>
      <c r="C1231" s="13">
        <f t="shared" si="23"/>
        <v>0.17443525000000051</v>
      </c>
      <c r="D1231" s="14"/>
      <c r="E1231" s="15">
        <v>784.27999999998883</v>
      </c>
      <c r="F1231" s="16">
        <v>0.90324807379999983</v>
      </c>
      <c r="G1231" s="16">
        <f t="shared" si="24"/>
        <v>0.63814675779999841</v>
      </c>
      <c r="H1231" s="17">
        <v>784.27999999998883</v>
      </c>
      <c r="I1231" s="11">
        <v>233740.95700000023</v>
      </c>
      <c r="J1231" s="11">
        <v>903248.07379999978</v>
      </c>
    </row>
    <row r="1232" spans="1:10" hidden="1" outlineLevel="1">
      <c r="A1232" s="12">
        <v>787.28999999998882</v>
      </c>
      <c r="B1232" s="13">
        <v>0.23418208725000023</v>
      </c>
      <c r="C1232" s="13">
        <f t="shared" si="23"/>
        <v>0.17487638025000052</v>
      </c>
      <c r="D1232" s="14"/>
      <c r="E1232" s="15">
        <v>784.28999999998882</v>
      </c>
      <c r="F1232" s="16">
        <v>0.90496098339999975</v>
      </c>
      <c r="G1232" s="16">
        <f t="shared" si="24"/>
        <v>0.63985966739999833</v>
      </c>
      <c r="H1232" s="17">
        <v>784.28999999998882</v>
      </c>
      <c r="I1232" s="11">
        <v>234182.08725000022</v>
      </c>
      <c r="J1232" s="11">
        <v>904960.98339999979</v>
      </c>
    </row>
    <row r="1233" spans="1:10" hidden="1" outlineLevel="1">
      <c r="A1233" s="18">
        <v>787.29999999998881</v>
      </c>
      <c r="B1233" s="13">
        <v>0.2346232175000002</v>
      </c>
      <c r="C1233" s="13">
        <f t="shared" si="23"/>
        <v>0.1753175105000005</v>
      </c>
      <c r="D1233" s="14"/>
      <c r="E1233" s="15">
        <v>784.29999999998881</v>
      </c>
      <c r="F1233" s="16">
        <v>0.90667389299999979</v>
      </c>
      <c r="G1233" s="16">
        <f t="shared" si="24"/>
        <v>0.64157257699999848</v>
      </c>
      <c r="H1233" s="17">
        <v>784.29999999998881</v>
      </c>
      <c r="I1233" s="11">
        <v>234623.2175000002</v>
      </c>
      <c r="J1233" s="11">
        <v>906673.89299999981</v>
      </c>
    </row>
    <row r="1234" spans="1:10" hidden="1" outlineLevel="1">
      <c r="A1234" s="12">
        <v>787.3099999999888</v>
      </c>
      <c r="B1234" s="13">
        <v>0.23506434775000018</v>
      </c>
      <c r="C1234" s="13">
        <f t="shared" si="23"/>
        <v>0.17575864075000047</v>
      </c>
      <c r="D1234" s="14"/>
      <c r="E1234" s="15">
        <v>784.3099999999888</v>
      </c>
      <c r="F1234" s="16">
        <v>0.90838680259999982</v>
      </c>
      <c r="G1234" s="16">
        <f t="shared" si="24"/>
        <v>0.6432854865999984</v>
      </c>
      <c r="H1234" s="17">
        <v>784.3099999999888</v>
      </c>
      <c r="I1234" s="11">
        <v>235064.34775000019</v>
      </c>
      <c r="J1234" s="11">
        <v>908386.80259999982</v>
      </c>
    </row>
    <row r="1235" spans="1:10" hidden="1" outlineLevel="1">
      <c r="A1235" s="12">
        <v>787.3199999999888</v>
      </c>
      <c r="B1235" s="13">
        <v>0.23550547800000018</v>
      </c>
      <c r="C1235" s="13">
        <f t="shared" si="23"/>
        <v>0.17619977100000048</v>
      </c>
      <c r="D1235" s="14"/>
      <c r="E1235" s="15">
        <v>784.3199999999888</v>
      </c>
      <c r="F1235" s="16">
        <v>0.91009971219999986</v>
      </c>
      <c r="G1235" s="16">
        <f t="shared" si="24"/>
        <v>0.64499839619999855</v>
      </c>
      <c r="H1235" s="17">
        <v>784.3199999999888</v>
      </c>
      <c r="I1235" s="11">
        <v>235505.47800000018</v>
      </c>
      <c r="J1235" s="11">
        <v>910099.71219999983</v>
      </c>
    </row>
    <row r="1236" spans="1:10" hidden="1" outlineLevel="1">
      <c r="A1236" s="12">
        <v>787.32999999998879</v>
      </c>
      <c r="B1236" s="13">
        <v>0.23594660825000016</v>
      </c>
      <c r="C1236" s="13">
        <f t="shared" si="23"/>
        <v>0.17664090125000045</v>
      </c>
      <c r="D1236" s="14"/>
      <c r="E1236" s="15">
        <v>784.32999999998879</v>
      </c>
      <c r="F1236" s="16">
        <v>0.91181262179999989</v>
      </c>
      <c r="G1236" s="16">
        <f t="shared" si="24"/>
        <v>0.64671130579999847</v>
      </c>
      <c r="H1236" s="17">
        <v>784.32999999998879</v>
      </c>
      <c r="I1236" s="11">
        <v>235946.60825000016</v>
      </c>
      <c r="J1236" s="11">
        <v>911812.62179999985</v>
      </c>
    </row>
    <row r="1237" spans="1:10" hidden="1" outlineLevel="1">
      <c r="A1237" s="12">
        <v>787.33999999998878</v>
      </c>
      <c r="B1237" s="13">
        <v>0.23638773850000014</v>
      </c>
      <c r="C1237" s="13">
        <f t="shared" si="23"/>
        <v>0.17708203150000043</v>
      </c>
      <c r="D1237" s="14"/>
      <c r="E1237" s="15">
        <v>784.33999999998878</v>
      </c>
      <c r="F1237" s="16">
        <v>0.91352553139999981</v>
      </c>
      <c r="G1237" s="16">
        <f t="shared" si="24"/>
        <v>0.64842421539999839</v>
      </c>
      <c r="H1237" s="17">
        <v>784.33999999998878</v>
      </c>
      <c r="I1237" s="11">
        <v>236387.73850000015</v>
      </c>
      <c r="J1237" s="11">
        <v>913525.53139999986</v>
      </c>
    </row>
    <row r="1238" spans="1:10" hidden="1" outlineLevel="1">
      <c r="A1238" s="12">
        <v>787.34999999998877</v>
      </c>
      <c r="B1238" s="13">
        <v>0.23682886875000014</v>
      </c>
      <c r="C1238" s="13">
        <f t="shared" si="23"/>
        <v>0.17752316175000044</v>
      </c>
      <c r="D1238" s="14"/>
      <c r="E1238" s="15">
        <v>784.34999999998877</v>
      </c>
      <c r="F1238" s="16">
        <v>0.91523844099999985</v>
      </c>
      <c r="G1238" s="16">
        <f t="shared" si="24"/>
        <v>0.65013712499999854</v>
      </c>
      <c r="H1238" s="17">
        <v>784.34999999998877</v>
      </c>
      <c r="I1238" s="11">
        <v>236828.86875000014</v>
      </c>
      <c r="J1238" s="11">
        <v>915238.44099999988</v>
      </c>
    </row>
    <row r="1239" spans="1:10" hidden="1" outlineLevel="1">
      <c r="A1239" s="12">
        <v>787.35999999998876</v>
      </c>
      <c r="B1239" s="13">
        <v>0.23726999900000012</v>
      </c>
      <c r="C1239" s="13">
        <f t="shared" si="23"/>
        <v>0.17796429200000041</v>
      </c>
      <c r="D1239" s="14"/>
      <c r="E1239" s="15">
        <v>784.35999999998876</v>
      </c>
      <c r="F1239" s="16">
        <v>0.91695135059999988</v>
      </c>
      <c r="G1239" s="16">
        <f t="shared" si="24"/>
        <v>0.65185003459999846</v>
      </c>
      <c r="H1239" s="17">
        <v>784.35999999998876</v>
      </c>
      <c r="I1239" s="11">
        <v>237269.99900000013</v>
      </c>
      <c r="J1239" s="11">
        <v>916951.35059999989</v>
      </c>
    </row>
    <row r="1240" spans="1:10" hidden="1" outlineLevel="1">
      <c r="A1240" s="12">
        <v>787.36999999998875</v>
      </c>
      <c r="B1240" s="13">
        <v>0.23771112925000012</v>
      </c>
      <c r="C1240" s="13">
        <f t="shared" si="23"/>
        <v>0.17840542225000042</v>
      </c>
      <c r="D1240" s="14"/>
      <c r="E1240" s="15">
        <v>784.36999999998875</v>
      </c>
      <c r="F1240" s="16">
        <v>0.91866426019999992</v>
      </c>
      <c r="G1240" s="16">
        <f t="shared" si="24"/>
        <v>0.65356294419999861</v>
      </c>
      <c r="H1240" s="17">
        <v>784.36999999998875</v>
      </c>
      <c r="I1240" s="11">
        <v>237711.12925000011</v>
      </c>
      <c r="J1240" s="11">
        <v>918664.2601999999</v>
      </c>
    </row>
    <row r="1241" spans="1:10" hidden="1" outlineLevel="1">
      <c r="A1241" s="12">
        <v>787.37999999998874</v>
      </c>
      <c r="B1241" s="13">
        <v>0.2381522595000001</v>
      </c>
      <c r="C1241" s="13">
        <f t="shared" si="23"/>
        <v>0.17884655250000039</v>
      </c>
      <c r="D1241" s="14"/>
      <c r="E1241" s="15">
        <v>784.37999999998874</v>
      </c>
      <c r="F1241" s="16">
        <v>0.92037716979999995</v>
      </c>
      <c r="G1241" s="16">
        <f t="shared" si="24"/>
        <v>0.65527585379999853</v>
      </c>
      <c r="H1241" s="17">
        <v>784.37999999998874</v>
      </c>
      <c r="I1241" s="11">
        <v>238152.2595000001</v>
      </c>
      <c r="J1241" s="11">
        <v>920377.16979999992</v>
      </c>
    </row>
    <row r="1242" spans="1:10" hidden="1" outlineLevel="1">
      <c r="A1242" s="12">
        <v>787.38999999998873</v>
      </c>
      <c r="B1242" s="13">
        <v>0.23859338975000008</v>
      </c>
      <c r="C1242" s="13">
        <f t="shared" si="23"/>
        <v>0.17928768275000037</v>
      </c>
      <c r="D1242" s="14"/>
      <c r="E1242" s="15">
        <v>784.38999999998873</v>
      </c>
      <c r="F1242" s="16">
        <v>0.92209007939999998</v>
      </c>
      <c r="G1242" s="16">
        <f t="shared" si="24"/>
        <v>0.65698876339999868</v>
      </c>
      <c r="H1242" s="17">
        <v>784.38999999998873</v>
      </c>
      <c r="I1242" s="11">
        <v>238593.38975000009</v>
      </c>
      <c r="J1242" s="11">
        <v>922090.07939999993</v>
      </c>
    </row>
    <row r="1243" spans="1:10" hidden="1" outlineLevel="1">
      <c r="A1243" s="18">
        <v>787.39999999998872</v>
      </c>
      <c r="B1243" s="13">
        <v>0.23903452000000008</v>
      </c>
      <c r="C1243" s="13">
        <f t="shared" si="23"/>
        <v>0.17972881300000038</v>
      </c>
      <c r="D1243" s="14"/>
      <c r="E1243" s="15">
        <v>784.39999999998872</v>
      </c>
      <c r="F1243" s="16">
        <v>0.92380298899999991</v>
      </c>
      <c r="G1243" s="16">
        <f t="shared" si="24"/>
        <v>0.6587016729999986</v>
      </c>
      <c r="H1243" s="17">
        <v>784.39999999998872</v>
      </c>
      <c r="I1243" s="11">
        <v>239034.52000000008</v>
      </c>
      <c r="J1243" s="11">
        <v>923802.98899999994</v>
      </c>
    </row>
    <row r="1244" spans="1:10" hidden="1" outlineLevel="1">
      <c r="A1244" s="12">
        <v>787.40999999998871</v>
      </c>
      <c r="B1244" s="13">
        <v>0.23947565025000006</v>
      </c>
      <c r="C1244" s="13">
        <f t="shared" si="23"/>
        <v>0.18016994325000035</v>
      </c>
      <c r="D1244" s="14"/>
      <c r="E1244" s="15">
        <v>784.40999999998871</v>
      </c>
      <c r="F1244" s="16">
        <v>0.92551589859999994</v>
      </c>
      <c r="G1244" s="16">
        <f t="shared" si="24"/>
        <v>0.66041458259999852</v>
      </c>
      <c r="H1244" s="17">
        <v>784.40999999998871</v>
      </c>
      <c r="I1244" s="11">
        <v>239475.65025000006</v>
      </c>
      <c r="J1244" s="11">
        <v>925515.89859999996</v>
      </c>
    </row>
    <row r="1245" spans="1:10" hidden="1" outlineLevel="1">
      <c r="A1245" s="12">
        <v>787.4199999999887</v>
      </c>
      <c r="B1245" s="13">
        <v>0.23991678050000007</v>
      </c>
      <c r="C1245" s="13">
        <f t="shared" si="23"/>
        <v>0.18061107350000036</v>
      </c>
      <c r="D1245" s="14"/>
      <c r="E1245" s="15">
        <v>784.4199999999887</v>
      </c>
      <c r="F1245" s="16">
        <v>0.92722880819999998</v>
      </c>
      <c r="G1245" s="16">
        <f t="shared" si="24"/>
        <v>0.66212749219999867</v>
      </c>
      <c r="H1245" s="17">
        <v>784.4199999999887</v>
      </c>
      <c r="I1245" s="11">
        <v>239916.78050000005</v>
      </c>
      <c r="J1245" s="11">
        <v>927228.80819999997</v>
      </c>
    </row>
    <row r="1246" spans="1:10" hidden="1" outlineLevel="1">
      <c r="A1246" s="12">
        <v>787.42999999998869</v>
      </c>
      <c r="B1246" s="13">
        <v>0.24035791075000004</v>
      </c>
      <c r="C1246" s="13">
        <f t="shared" si="23"/>
        <v>0.18105220375000033</v>
      </c>
      <c r="D1246" s="14"/>
      <c r="E1246" s="15">
        <v>784.42999999998869</v>
      </c>
      <c r="F1246" s="16">
        <v>0.92894171780000001</v>
      </c>
      <c r="G1246" s="16">
        <f t="shared" si="24"/>
        <v>0.66384040179999859</v>
      </c>
      <c r="H1246" s="17">
        <v>784.42999999998869</v>
      </c>
      <c r="I1246" s="11">
        <v>240357.91075000004</v>
      </c>
      <c r="J1246" s="11">
        <v>928941.71779999998</v>
      </c>
    </row>
    <row r="1247" spans="1:10" hidden="1" outlineLevel="1">
      <c r="A1247" s="12">
        <v>787.43999999998869</v>
      </c>
      <c r="B1247" s="13">
        <v>0.24079904100000002</v>
      </c>
      <c r="C1247" s="13">
        <f t="shared" si="23"/>
        <v>0.18149333400000031</v>
      </c>
      <c r="D1247" s="14"/>
      <c r="E1247" s="15">
        <v>784.43999999998869</v>
      </c>
      <c r="F1247" s="16">
        <v>0.93065462740000005</v>
      </c>
      <c r="G1247" s="16">
        <f t="shared" si="24"/>
        <v>0.66555331139999874</v>
      </c>
      <c r="H1247" s="17">
        <v>784.43999999998869</v>
      </c>
      <c r="I1247" s="11">
        <v>240799.04100000003</v>
      </c>
      <c r="J1247" s="11">
        <v>930654.6274</v>
      </c>
    </row>
    <row r="1248" spans="1:10" hidden="1" outlineLevel="1">
      <c r="A1248" s="12">
        <v>787.44999999998868</v>
      </c>
      <c r="B1248" s="13">
        <v>0.24124017125000002</v>
      </c>
      <c r="C1248" s="13">
        <f t="shared" si="23"/>
        <v>0.18193446425000032</v>
      </c>
      <c r="D1248" s="14"/>
      <c r="E1248" s="15">
        <v>784.44999999998868</v>
      </c>
      <c r="F1248" s="16">
        <v>0.93236753699999997</v>
      </c>
      <c r="G1248" s="16">
        <f t="shared" si="24"/>
        <v>0.66726622099999866</v>
      </c>
      <c r="H1248" s="17">
        <v>784.44999999998868</v>
      </c>
      <c r="I1248" s="11">
        <v>241240.17125000001</v>
      </c>
      <c r="J1248" s="11">
        <v>932367.53700000001</v>
      </c>
    </row>
    <row r="1249" spans="1:10" hidden="1" outlineLevel="1">
      <c r="A1249" s="12">
        <v>787.45999999998867</v>
      </c>
      <c r="B1249" s="13">
        <v>0.2416813015</v>
      </c>
      <c r="C1249" s="13">
        <f t="shared" si="23"/>
        <v>0.18237559450000029</v>
      </c>
      <c r="D1249" s="14"/>
      <c r="E1249" s="15">
        <v>784.45999999998867</v>
      </c>
      <c r="F1249" s="16">
        <v>0.9340804466</v>
      </c>
      <c r="G1249" s="16">
        <f t="shared" si="24"/>
        <v>0.66897913059999858</v>
      </c>
      <c r="H1249" s="17">
        <v>784.45999999998867</v>
      </c>
      <c r="I1249" s="11">
        <v>241681.3015</v>
      </c>
      <c r="J1249" s="11">
        <v>934080.44660000002</v>
      </c>
    </row>
    <row r="1250" spans="1:10" hidden="1" outlineLevel="1">
      <c r="A1250" s="12">
        <v>787.46999999998866</v>
      </c>
      <c r="B1250" s="13">
        <v>0.24212243174999998</v>
      </c>
      <c r="C1250" s="13">
        <f t="shared" si="23"/>
        <v>0.18281672475000027</v>
      </c>
      <c r="D1250" s="14"/>
      <c r="E1250" s="15">
        <v>784.46999999998866</v>
      </c>
      <c r="F1250" s="16">
        <v>0.93579335620000004</v>
      </c>
      <c r="G1250" s="16">
        <f t="shared" si="24"/>
        <v>0.67069204019999873</v>
      </c>
      <c r="H1250" s="17">
        <v>784.46999999998866</v>
      </c>
      <c r="I1250" s="11">
        <v>242122.43174999999</v>
      </c>
      <c r="J1250" s="11">
        <v>935793.35620000004</v>
      </c>
    </row>
    <row r="1251" spans="1:10" hidden="1" outlineLevel="1">
      <c r="A1251" s="12">
        <v>787.47999999998865</v>
      </c>
      <c r="B1251" s="13">
        <v>0.24256356199999998</v>
      </c>
      <c r="C1251" s="13">
        <f t="shared" si="23"/>
        <v>0.18325785500000027</v>
      </c>
      <c r="D1251" s="14"/>
      <c r="E1251" s="15">
        <v>784.47999999998865</v>
      </c>
      <c r="F1251" s="16">
        <v>0.93750626580000007</v>
      </c>
      <c r="G1251" s="16">
        <f t="shared" si="24"/>
        <v>0.67240494979999865</v>
      </c>
      <c r="H1251" s="17">
        <v>784.47999999998865</v>
      </c>
      <c r="I1251" s="11">
        <v>242563.56199999998</v>
      </c>
      <c r="J1251" s="11">
        <v>937506.26580000005</v>
      </c>
    </row>
    <row r="1252" spans="1:10" hidden="1" outlineLevel="1">
      <c r="A1252" s="12">
        <v>787.48999999998864</v>
      </c>
      <c r="B1252" s="13">
        <v>0.24300469224999996</v>
      </c>
      <c r="C1252" s="13">
        <f t="shared" si="23"/>
        <v>0.18369898525000025</v>
      </c>
      <c r="D1252" s="14"/>
      <c r="E1252" s="15">
        <v>784.48999999998864</v>
      </c>
      <c r="F1252" s="16">
        <v>0.93921917540000011</v>
      </c>
      <c r="G1252" s="16">
        <f t="shared" si="24"/>
        <v>0.6741178593999988</v>
      </c>
      <c r="H1252" s="17">
        <v>784.48999999998864</v>
      </c>
      <c r="I1252" s="11">
        <v>243004.69224999996</v>
      </c>
      <c r="J1252" s="11">
        <v>939219.17540000007</v>
      </c>
    </row>
    <row r="1253" spans="1:10" hidden="1" outlineLevel="1">
      <c r="A1253" s="18">
        <v>787.49999999998863</v>
      </c>
      <c r="B1253" s="13">
        <v>0.24344582249999996</v>
      </c>
      <c r="C1253" s="13">
        <f t="shared" si="23"/>
        <v>0.18414011550000026</v>
      </c>
      <c r="D1253" s="14"/>
      <c r="E1253" s="15">
        <v>784.49999999998863</v>
      </c>
      <c r="F1253" s="16">
        <v>0.94093208500000003</v>
      </c>
      <c r="G1253" s="16">
        <f t="shared" si="24"/>
        <v>0.67583076899999872</v>
      </c>
      <c r="H1253" s="17">
        <v>784.49999999998863</v>
      </c>
      <c r="I1253" s="11">
        <v>243445.82249999995</v>
      </c>
      <c r="J1253" s="11">
        <v>940932.08500000008</v>
      </c>
    </row>
    <row r="1254" spans="1:10" hidden="1" outlineLevel="1">
      <c r="A1254" s="12">
        <v>787.50999999998862</v>
      </c>
      <c r="B1254" s="13">
        <v>0.24388695274999994</v>
      </c>
      <c r="C1254" s="13">
        <f t="shared" si="23"/>
        <v>0.18458124575000023</v>
      </c>
      <c r="D1254" s="14"/>
      <c r="E1254" s="15">
        <v>784.50999999998862</v>
      </c>
      <c r="F1254" s="16">
        <v>0.94264499460000006</v>
      </c>
      <c r="G1254" s="16">
        <f t="shared" si="24"/>
        <v>0.67754367859999864</v>
      </c>
      <c r="H1254" s="17">
        <v>784.50999999998862</v>
      </c>
      <c r="I1254" s="11">
        <v>243886.95274999994</v>
      </c>
      <c r="J1254" s="11">
        <v>942644.99460000009</v>
      </c>
    </row>
    <row r="1255" spans="1:10" hidden="1" outlineLevel="1">
      <c r="A1255" s="12">
        <v>787.51999999998861</v>
      </c>
      <c r="B1255" s="13">
        <v>0.24432808299999992</v>
      </c>
      <c r="C1255" s="13">
        <f t="shared" si="23"/>
        <v>0.18502237600000021</v>
      </c>
      <c r="D1255" s="14"/>
      <c r="E1255" s="15">
        <v>784.51999999998861</v>
      </c>
      <c r="F1255" s="16">
        <v>0.9443579042000001</v>
      </c>
      <c r="G1255" s="16">
        <f t="shared" si="24"/>
        <v>0.67925658819999879</v>
      </c>
      <c r="H1255" s="17">
        <v>784.51999999998861</v>
      </c>
      <c r="I1255" s="11">
        <v>244328.08299999993</v>
      </c>
      <c r="J1255" s="11">
        <v>944357.90420000011</v>
      </c>
    </row>
    <row r="1256" spans="1:10" hidden="1" outlineLevel="1">
      <c r="A1256" s="12">
        <v>787.5299999999886</v>
      </c>
      <c r="B1256" s="13">
        <v>0.24476921324999992</v>
      </c>
      <c r="C1256" s="13">
        <f t="shared" si="23"/>
        <v>0.18546350625000022</v>
      </c>
      <c r="D1256" s="14"/>
      <c r="E1256" s="15">
        <v>784.5299999999886</v>
      </c>
      <c r="F1256" s="16">
        <v>0.94607081380000013</v>
      </c>
      <c r="G1256" s="16">
        <f t="shared" si="24"/>
        <v>0.68096949779999871</v>
      </c>
      <c r="H1256" s="17">
        <v>784.5299999999886</v>
      </c>
      <c r="I1256" s="11">
        <v>244769.21324999991</v>
      </c>
      <c r="J1256" s="11">
        <v>946070.81380000012</v>
      </c>
    </row>
    <row r="1257" spans="1:10" hidden="1" outlineLevel="1">
      <c r="A1257" s="12">
        <v>787.53999999998859</v>
      </c>
      <c r="B1257" s="13">
        <v>0.2452103434999999</v>
      </c>
      <c r="C1257" s="13">
        <f t="shared" si="23"/>
        <v>0.18590463650000019</v>
      </c>
      <c r="D1257" s="14"/>
      <c r="E1257" s="15">
        <v>784.53999999998859</v>
      </c>
      <c r="F1257" s="16">
        <v>0.94778372340000017</v>
      </c>
      <c r="G1257" s="16">
        <f t="shared" si="24"/>
        <v>0.68268240739999886</v>
      </c>
      <c r="H1257" s="17">
        <v>784.53999999998859</v>
      </c>
      <c r="I1257" s="11">
        <v>245210.3434999999</v>
      </c>
      <c r="J1257" s="11">
        <v>947783.72340000013</v>
      </c>
    </row>
    <row r="1258" spans="1:10" hidden="1" outlineLevel="1">
      <c r="A1258" s="12">
        <v>787.54999999998859</v>
      </c>
      <c r="B1258" s="13">
        <v>0.24565147374999988</v>
      </c>
      <c r="C1258" s="13">
        <f t="shared" si="23"/>
        <v>0.18634576675000017</v>
      </c>
      <c r="D1258" s="14"/>
      <c r="E1258" s="15">
        <v>784.54999999998859</v>
      </c>
      <c r="F1258" s="16">
        <v>0.9494966330000002</v>
      </c>
      <c r="G1258" s="16">
        <f t="shared" si="24"/>
        <v>0.68439531699999878</v>
      </c>
      <c r="H1258" s="17">
        <v>784.54999999998859</v>
      </c>
      <c r="I1258" s="11">
        <v>245651.47374999989</v>
      </c>
      <c r="J1258" s="11">
        <v>949496.63300000015</v>
      </c>
    </row>
    <row r="1259" spans="1:10" hidden="1" outlineLevel="1">
      <c r="A1259" s="12">
        <v>787.55999999998858</v>
      </c>
      <c r="B1259" s="13">
        <v>0.24609260399999988</v>
      </c>
      <c r="C1259" s="13">
        <f t="shared" si="23"/>
        <v>0.18678689700000017</v>
      </c>
      <c r="D1259" s="14"/>
      <c r="E1259" s="15">
        <v>784.55999999998858</v>
      </c>
      <c r="F1259" s="16">
        <v>0.95120954260000012</v>
      </c>
      <c r="G1259" s="16">
        <f t="shared" si="24"/>
        <v>0.68610822659999871</v>
      </c>
      <c r="H1259" s="17">
        <v>784.55999999998858</v>
      </c>
      <c r="I1259" s="11">
        <v>246092.60399999988</v>
      </c>
      <c r="J1259" s="11">
        <v>951209.54260000016</v>
      </c>
    </row>
    <row r="1260" spans="1:10" hidden="1" outlineLevel="1">
      <c r="A1260" s="12">
        <v>787.56999999998857</v>
      </c>
      <c r="B1260" s="13">
        <v>0.24653373424999986</v>
      </c>
      <c r="C1260" s="13">
        <f t="shared" si="23"/>
        <v>0.18722802725000015</v>
      </c>
      <c r="D1260" s="14"/>
      <c r="E1260" s="15">
        <v>784.56999999998857</v>
      </c>
      <c r="F1260" s="16">
        <v>0.95292245220000016</v>
      </c>
      <c r="G1260" s="16">
        <f t="shared" si="24"/>
        <v>0.68782113619999885</v>
      </c>
      <c r="H1260" s="17">
        <v>784.56999999998857</v>
      </c>
      <c r="I1260" s="11">
        <v>246533.73424999986</v>
      </c>
      <c r="J1260" s="11">
        <v>952922.45220000017</v>
      </c>
    </row>
    <row r="1261" spans="1:10" hidden="1" outlineLevel="1">
      <c r="A1261" s="12">
        <v>787.57999999998856</v>
      </c>
      <c r="B1261" s="13">
        <v>0.24697486449999986</v>
      </c>
      <c r="C1261" s="13">
        <f t="shared" ref="C1261:C1324" si="25">B1261-$B$683</f>
        <v>0.18766915750000016</v>
      </c>
      <c r="D1261" s="14"/>
      <c r="E1261" s="15">
        <v>784.57999999998856</v>
      </c>
      <c r="F1261" s="16">
        <v>0.95463536180000019</v>
      </c>
      <c r="G1261" s="16">
        <f t="shared" ref="G1261:G1324" si="26">F1261-$F$683</f>
        <v>0.68953404579999877</v>
      </c>
      <c r="H1261" s="17">
        <v>784.57999999998856</v>
      </c>
      <c r="I1261" s="11">
        <v>246974.86449999985</v>
      </c>
      <c r="J1261" s="11">
        <v>954635.36180000019</v>
      </c>
    </row>
    <row r="1262" spans="1:10" hidden="1" outlineLevel="1">
      <c r="A1262" s="12">
        <v>787.58999999998855</v>
      </c>
      <c r="B1262" s="13">
        <v>0.24741599474999984</v>
      </c>
      <c r="C1262" s="13">
        <f t="shared" si="25"/>
        <v>0.18811028775000013</v>
      </c>
      <c r="D1262" s="14"/>
      <c r="E1262" s="15">
        <v>784.58999999998855</v>
      </c>
      <c r="F1262" s="16">
        <v>0.95634827140000023</v>
      </c>
      <c r="G1262" s="16">
        <f t="shared" si="26"/>
        <v>0.69124695539999892</v>
      </c>
      <c r="H1262" s="17">
        <v>784.58999999998855</v>
      </c>
      <c r="I1262" s="11">
        <v>247415.99474999984</v>
      </c>
      <c r="J1262" s="11">
        <v>956348.2714000002</v>
      </c>
    </row>
    <row r="1263" spans="1:10" hidden="1" outlineLevel="1">
      <c r="A1263" s="18">
        <v>787.59999999998854</v>
      </c>
      <c r="B1263" s="13">
        <v>0.24785712499999982</v>
      </c>
      <c r="C1263" s="13">
        <f t="shared" si="25"/>
        <v>0.18855141800000011</v>
      </c>
      <c r="D1263" s="14"/>
      <c r="E1263" s="15">
        <v>784.59999999998854</v>
      </c>
      <c r="F1263" s="16">
        <v>0.95806118100000026</v>
      </c>
      <c r="G1263" s="16">
        <f t="shared" si="26"/>
        <v>0.69295986499999884</v>
      </c>
      <c r="H1263" s="17">
        <v>784.59999999998854</v>
      </c>
      <c r="I1263" s="11">
        <v>247857.12499999983</v>
      </c>
      <c r="J1263" s="11">
        <v>958061.18100000022</v>
      </c>
    </row>
    <row r="1264" spans="1:10" hidden="1" outlineLevel="1">
      <c r="A1264" s="12">
        <v>787.60999999998853</v>
      </c>
      <c r="B1264" s="13">
        <v>0.24829825524999982</v>
      </c>
      <c r="C1264" s="13">
        <f t="shared" si="25"/>
        <v>0.18899254825000011</v>
      </c>
      <c r="D1264" s="14"/>
      <c r="E1264" s="15">
        <v>784.60999999998853</v>
      </c>
      <c r="F1264" s="16">
        <v>0.95977409060000018</v>
      </c>
      <c r="G1264" s="16">
        <f t="shared" si="26"/>
        <v>0.69467277459999877</v>
      </c>
      <c r="H1264" s="17">
        <v>784.60999999998853</v>
      </c>
      <c r="I1264" s="11">
        <v>248298.25524999981</v>
      </c>
      <c r="J1264" s="11">
        <v>959774.09060000023</v>
      </c>
    </row>
    <row r="1265" spans="1:10" hidden="1" outlineLevel="1">
      <c r="A1265" s="12">
        <v>787.61999999998852</v>
      </c>
      <c r="B1265" s="13">
        <v>0.2487393854999998</v>
      </c>
      <c r="C1265" s="13">
        <f t="shared" si="25"/>
        <v>0.18943367850000009</v>
      </c>
      <c r="D1265" s="14"/>
      <c r="E1265" s="15">
        <v>784.61999999998852</v>
      </c>
      <c r="F1265" s="16">
        <v>0.96148700020000022</v>
      </c>
      <c r="G1265" s="16">
        <f t="shared" si="26"/>
        <v>0.69638568419999891</v>
      </c>
      <c r="H1265" s="17">
        <v>784.61999999998852</v>
      </c>
      <c r="I1265" s="11">
        <v>248739.3854999998</v>
      </c>
      <c r="J1265" s="11">
        <v>961487.00020000024</v>
      </c>
    </row>
    <row r="1266" spans="1:10" hidden="1" outlineLevel="1">
      <c r="A1266" s="12">
        <v>787.62999999998851</v>
      </c>
      <c r="B1266" s="13">
        <v>0.24918051574999978</v>
      </c>
      <c r="C1266" s="13">
        <f t="shared" si="25"/>
        <v>0.18987480875000007</v>
      </c>
      <c r="D1266" s="14"/>
      <c r="E1266" s="15">
        <v>784.62999999998851</v>
      </c>
      <c r="F1266" s="16">
        <v>0.96319990980000025</v>
      </c>
      <c r="G1266" s="16">
        <f t="shared" si="26"/>
        <v>0.69809859379999883</v>
      </c>
      <c r="H1266" s="17">
        <v>784.62999999998851</v>
      </c>
      <c r="I1266" s="11">
        <v>249180.51574999979</v>
      </c>
      <c r="J1266" s="11">
        <v>963199.90980000026</v>
      </c>
    </row>
    <row r="1267" spans="1:10" hidden="1" outlineLevel="1">
      <c r="A1267" s="12">
        <v>787.6399999999885</v>
      </c>
      <c r="B1267" s="13">
        <v>0.24962164599999978</v>
      </c>
      <c r="C1267" s="13">
        <f t="shared" si="25"/>
        <v>0.19031593900000007</v>
      </c>
      <c r="D1267" s="14"/>
      <c r="E1267" s="15">
        <v>784.6399999999885</v>
      </c>
      <c r="F1267" s="16">
        <v>0.96491281940000029</v>
      </c>
      <c r="G1267" s="16">
        <f t="shared" si="26"/>
        <v>0.69981150339999898</v>
      </c>
      <c r="H1267" s="17">
        <v>784.6399999999885</v>
      </c>
      <c r="I1267" s="11">
        <v>249621.64599999978</v>
      </c>
      <c r="J1267" s="11">
        <v>964912.81940000027</v>
      </c>
    </row>
    <row r="1268" spans="1:10" hidden="1" outlineLevel="1">
      <c r="A1268" s="12">
        <v>787.64999999998849</v>
      </c>
      <c r="B1268" s="13">
        <v>0.25006277624999979</v>
      </c>
      <c r="C1268" s="13">
        <f t="shared" si="25"/>
        <v>0.19075706925000008</v>
      </c>
      <c r="D1268" s="14"/>
      <c r="E1268" s="15">
        <v>784.64999999998849</v>
      </c>
      <c r="F1268" s="16">
        <v>0.96662572900000032</v>
      </c>
      <c r="G1268" s="16">
        <f t="shared" si="26"/>
        <v>0.7015244129999989</v>
      </c>
      <c r="H1268" s="17">
        <v>784.64999999998849</v>
      </c>
      <c r="I1268" s="11">
        <v>250062.77624999976</v>
      </c>
      <c r="J1268" s="11">
        <v>966625.72900000028</v>
      </c>
    </row>
    <row r="1269" spans="1:10" hidden="1" outlineLevel="1">
      <c r="A1269" s="12">
        <v>787.65999999998849</v>
      </c>
      <c r="B1269" s="13">
        <v>0.25050390649999976</v>
      </c>
      <c r="C1269" s="13">
        <f t="shared" si="25"/>
        <v>0.19119819950000005</v>
      </c>
      <c r="D1269" s="14"/>
      <c r="E1269" s="15">
        <v>784.65999999998849</v>
      </c>
      <c r="F1269" s="16">
        <v>0.96833863860000025</v>
      </c>
      <c r="G1269" s="16">
        <f t="shared" si="26"/>
        <v>0.70323732259999883</v>
      </c>
      <c r="H1269" s="17">
        <v>784.65999999998849</v>
      </c>
      <c r="I1269" s="11">
        <v>250503.90649999975</v>
      </c>
      <c r="J1269" s="11">
        <v>968338.6386000003</v>
      </c>
    </row>
    <row r="1270" spans="1:10" hidden="1" outlineLevel="1">
      <c r="A1270" s="12">
        <v>787.66999999998848</v>
      </c>
      <c r="B1270" s="13">
        <v>0.25094503674999974</v>
      </c>
      <c r="C1270" s="13">
        <f t="shared" si="25"/>
        <v>0.19163932975000003</v>
      </c>
      <c r="D1270" s="14"/>
      <c r="E1270" s="15">
        <v>784.66999999998848</v>
      </c>
      <c r="F1270" s="16">
        <v>0.97005154820000028</v>
      </c>
      <c r="G1270" s="16">
        <f t="shared" si="26"/>
        <v>0.70495023219999897</v>
      </c>
      <c r="H1270" s="17">
        <v>784.66999999998848</v>
      </c>
      <c r="I1270" s="11">
        <v>250945.03674999974</v>
      </c>
      <c r="J1270" s="11">
        <v>970051.54820000031</v>
      </c>
    </row>
    <row r="1271" spans="1:10" hidden="1" outlineLevel="1">
      <c r="A1271" s="12">
        <v>787.67999999998847</v>
      </c>
      <c r="B1271" s="13">
        <v>0.25138616699999972</v>
      </c>
      <c r="C1271" s="13">
        <f t="shared" si="25"/>
        <v>0.19208046000000001</v>
      </c>
      <c r="D1271" s="14"/>
      <c r="E1271" s="15">
        <v>784.67999999998847</v>
      </c>
      <c r="F1271" s="16">
        <v>0.97176445780000031</v>
      </c>
      <c r="G1271" s="16">
        <f t="shared" si="26"/>
        <v>0.7066631417999989</v>
      </c>
      <c r="H1271" s="17">
        <v>784.67999999998847</v>
      </c>
      <c r="I1271" s="11">
        <v>251386.16699999972</v>
      </c>
      <c r="J1271" s="11">
        <v>971764.45780000032</v>
      </c>
    </row>
    <row r="1272" spans="1:10" hidden="1" outlineLevel="1">
      <c r="A1272" s="12">
        <v>787.68999999998846</v>
      </c>
      <c r="B1272" s="13">
        <v>0.25182729724999969</v>
      </c>
      <c r="C1272" s="13">
        <f t="shared" si="25"/>
        <v>0.19252159024999999</v>
      </c>
      <c r="D1272" s="14"/>
      <c r="E1272" s="15">
        <v>784.68999999998846</v>
      </c>
      <c r="F1272" s="16">
        <v>0.97347736740000035</v>
      </c>
      <c r="G1272" s="16">
        <f t="shared" si="26"/>
        <v>0.70837605139999904</v>
      </c>
      <c r="H1272" s="17">
        <v>784.68999999998846</v>
      </c>
      <c r="I1272" s="11">
        <v>251827.29724999971</v>
      </c>
      <c r="J1272" s="11">
        <v>973477.36740000034</v>
      </c>
    </row>
    <row r="1273" spans="1:10" hidden="1" outlineLevel="1">
      <c r="A1273" s="18">
        <v>787.69999999998845</v>
      </c>
      <c r="B1273" s="13">
        <v>0.25226842749999973</v>
      </c>
      <c r="C1273" s="13">
        <f t="shared" si="25"/>
        <v>0.19296272050000002</v>
      </c>
      <c r="D1273" s="14"/>
      <c r="E1273" s="15">
        <v>784.69999999998845</v>
      </c>
      <c r="F1273" s="16">
        <v>0.97519027700000038</v>
      </c>
      <c r="G1273" s="16">
        <f t="shared" si="26"/>
        <v>0.71008896099999896</v>
      </c>
      <c r="H1273" s="17">
        <v>784.69999999998845</v>
      </c>
      <c r="I1273" s="11">
        <v>252268.4274999997</v>
      </c>
      <c r="J1273" s="11">
        <v>975190.27700000035</v>
      </c>
    </row>
    <row r="1274" spans="1:10" hidden="1" outlineLevel="1">
      <c r="A1274" s="12">
        <v>787.70999999998844</v>
      </c>
      <c r="B1274" s="13">
        <v>0.2527095577499997</v>
      </c>
      <c r="C1274" s="13">
        <f t="shared" si="25"/>
        <v>0.19340385074999999</v>
      </c>
      <c r="D1274" s="14"/>
      <c r="E1274" s="15">
        <v>784.70999999998844</v>
      </c>
      <c r="F1274" s="16">
        <v>0.97690318660000042</v>
      </c>
      <c r="G1274" s="16">
        <f t="shared" si="26"/>
        <v>0.71180187059999911</v>
      </c>
      <c r="H1274" s="17">
        <v>784.70999999998844</v>
      </c>
      <c r="I1274" s="11">
        <v>252709.55774999969</v>
      </c>
      <c r="J1274" s="11">
        <v>976903.18660000036</v>
      </c>
    </row>
    <row r="1275" spans="1:10" hidden="1" outlineLevel="1">
      <c r="A1275" s="12">
        <v>787.71999999998843</v>
      </c>
      <c r="B1275" s="13">
        <v>0.25315068799999968</v>
      </c>
      <c r="C1275" s="13">
        <f t="shared" si="25"/>
        <v>0.19384498099999997</v>
      </c>
      <c r="D1275" s="14"/>
      <c r="E1275" s="15">
        <v>784.71999999998843</v>
      </c>
      <c r="F1275" s="16">
        <v>0.97861609620000034</v>
      </c>
      <c r="G1275" s="16">
        <f t="shared" si="26"/>
        <v>0.71351478019999903</v>
      </c>
      <c r="H1275" s="17">
        <v>784.71999999998843</v>
      </c>
      <c r="I1275" s="11">
        <v>253150.68799999967</v>
      </c>
      <c r="J1275" s="11">
        <v>978616.09620000038</v>
      </c>
    </row>
    <row r="1276" spans="1:10" hidden="1" outlineLevel="1">
      <c r="A1276" s="12">
        <v>787.72999999998842</v>
      </c>
      <c r="B1276" s="13">
        <v>0.25359181824999966</v>
      </c>
      <c r="C1276" s="13">
        <f t="shared" si="25"/>
        <v>0.19428611124999995</v>
      </c>
      <c r="D1276" s="14"/>
      <c r="E1276" s="15">
        <v>784.72999999998842</v>
      </c>
      <c r="F1276" s="16">
        <v>0.98032900580000037</v>
      </c>
      <c r="G1276" s="16">
        <f t="shared" si="26"/>
        <v>0.71522768979999896</v>
      </c>
      <c r="H1276" s="17">
        <v>784.72999999998842</v>
      </c>
      <c r="I1276" s="11">
        <v>253591.81824999966</v>
      </c>
      <c r="J1276" s="11">
        <v>980329.00580000039</v>
      </c>
    </row>
    <row r="1277" spans="1:10" hidden="1" outlineLevel="1">
      <c r="A1277" s="12">
        <v>787.73999999998841</v>
      </c>
      <c r="B1277" s="13">
        <v>0.25403294849999963</v>
      </c>
      <c r="C1277" s="13">
        <f t="shared" si="25"/>
        <v>0.19472724149999993</v>
      </c>
      <c r="D1277" s="14"/>
      <c r="E1277" s="15">
        <v>784.73999999998841</v>
      </c>
      <c r="F1277" s="16">
        <v>0.98204191540000041</v>
      </c>
      <c r="G1277" s="16">
        <f t="shared" si="26"/>
        <v>0.7169405993999991</v>
      </c>
      <c r="H1277" s="17">
        <v>784.73999999998841</v>
      </c>
      <c r="I1277" s="11">
        <v>254032.94849999965</v>
      </c>
      <c r="J1277" s="11">
        <v>982041.91540000041</v>
      </c>
    </row>
    <row r="1278" spans="1:10" hidden="1" outlineLevel="1">
      <c r="A1278" s="12">
        <v>787.7499999999884</v>
      </c>
      <c r="B1278" s="13">
        <v>0.25447407874999961</v>
      </c>
      <c r="C1278" s="13">
        <f t="shared" si="25"/>
        <v>0.1951683717499999</v>
      </c>
      <c r="D1278" s="14"/>
      <c r="E1278" s="15">
        <v>784.7499999999884</v>
      </c>
      <c r="F1278" s="16">
        <v>0.98375482500000044</v>
      </c>
      <c r="G1278" s="16">
        <f t="shared" si="26"/>
        <v>0.71865350899999902</v>
      </c>
      <c r="H1278" s="17">
        <v>784.7499999999884</v>
      </c>
      <c r="I1278" s="11">
        <v>254474.07874999964</v>
      </c>
      <c r="J1278" s="11">
        <v>983754.82500000042</v>
      </c>
    </row>
    <row r="1279" spans="1:10" hidden="1" outlineLevel="1">
      <c r="A1279" s="12">
        <v>787.75999999998839</v>
      </c>
      <c r="B1279" s="13">
        <v>0.25491520899999964</v>
      </c>
      <c r="C1279" s="13">
        <f t="shared" si="25"/>
        <v>0.19560950199999994</v>
      </c>
      <c r="D1279" s="14"/>
      <c r="E1279" s="15">
        <v>784.75999999998839</v>
      </c>
      <c r="F1279" s="16">
        <v>0.98546773460000048</v>
      </c>
      <c r="G1279" s="16">
        <f t="shared" si="26"/>
        <v>0.72036641859999917</v>
      </c>
      <c r="H1279" s="17">
        <v>784.75999999998839</v>
      </c>
      <c r="I1279" s="11">
        <v>254915.20899999962</v>
      </c>
      <c r="J1279" s="11">
        <v>985467.73460000043</v>
      </c>
    </row>
    <row r="1280" spans="1:10" hidden="1" outlineLevel="1">
      <c r="A1280" s="12">
        <v>787.76999999998839</v>
      </c>
      <c r="B1280" s="13">
        <v>0.25535633924999962</v>
      </c>
      <c r="C1280" s="13">
        <f t="shared" si="25"/>
        <v>0.19605063224999991</v>
      </c>
      <c r="D1280" s="14"/>
      <c r="E1280" s="15">
        <v>784.76999999998839</v>
      </c>
      <c r="F1280" s="16">
        <v>0.9871806442000004</v>
      </c>
      <c r="G1280" s="16">
        <f t="shared" si="26"/>
        <v>0.72207932819999909</v>
      </c>
      <c r="H1280" s="17">
        <v>784.76999999998839</v>
      </c>
      <c r="I1280" s="11">
        <v>255356.33924999961</v>
      </c>
      <c r="J1280" s="11">
        <v>987180.64420000045</v>
      </c>
    </row>
    <row r="1281" spans="1:10" hidden="1" outlineLevel="1">
      <c r="A1281" s="12">
        <v>787.77999999998838</v>
      </c>
      <c r="B1281" s="13">
        <v>0.2557974694999996</v>
      </c>
      <c r="C1281" s="13">
        <f t="shared" si="25"/>
        <v>0.19649176249999989</v>
      </c>
      <c r="D1281" s="14"/>
      <c r="E1281" s="15">
        <v>784.77999999998838</v>
      </c>
      <c r="F1281" s="16">
        <v>0.98889355380000044</v>
      </c>
      <c r="G1281" s="16">
        <f t="shared" si="26"/>
        <v>0.72379223779999902</v>
      </c>
      <c r="H1281" s="17">
        <v>784.77999999998838</v>
      </c>
      <c r="I1281" s="11">
        <v>255797.4694999996</v>
      </c>
      <c r="J1281" s="11">
        <v>988893.55380000046</v>
      </c>
    </row>
    <row r="1282" spans="1:10" hidden="1" outlineLevel="1">
      <c r="A1282" s="12">
        <v>787.78999999998837</v>
      </c>
      <c r="B1282" s="13">
        <v>0.25623859974999957</v>
      </c>
      <c r="C1282" s="13">
        <f t="shared" si="25"/>
        <v>0.19693289274999987</v>
      </c>
      <c r="D1282" s="14"/>
      <c r="E1282" s="15">
        <v>784.78999999998837</v>
      </c>
      <c r="F1282" s="16">
        <v>0.99060646340000047</v>
      </c>
      <c r="G1282" s="16">
        <f t="shared" si="26"/>
        <v>0.72550514739999916</v>
      </c>
      <c r="H1282" s="17">
        <v>784.78999999998837</v>
      </c>
      <c r="I1282" s="11">
        <v>256238.59974999959</v>
      </c>
      <c r="J1282" s="11">
        <v>990606.46340000047</v>
      </c>
    </row>
    <row r="1283" spans="1:10" hidden="1" outlineLevel="1">
      <c r="A1283" s="18">
        <v>787.79999999998836</v>
      </c>
      <c r="B1283" s="13">
        <v>0.25667972999999955</v>
      </c>
      <c r="C1283" s="13">
        <f t="shared" si="25"/>
        <v>0.19737402299999984</v>
      </c>
      <c r="D1283" s="14"/>
      <c r="E1283" s="15">
        <v>784.79999999998836</v>
      </c>
      <c r="F1283" s="16">
        <v>0.9923193730000005</v>
      </c>
      <c r="G1283" s="16">
        <f t="shared" si="26"/>
        <v>0.72721805699999909</v>
      </c>
      <c r="H1283" s="17">
        <v>784.79999999998836</v>
      </c>
      <c r="I1283" s="11">
        <v>256679.72999999957</v>
      </c>
      <c r="J1283" s="11">
        <v>992319.37300000049</v>
      </c>
    </row>
    <row r="1284" spans="1:10" hidden="1" outlineLevel="1">
      <c r="A1284" s="12">
        <v>787.80999999998835</v>
      </c>
      <c r="B1284" s="13">
        <v>0.25712086024999958</v>
      </c>
      <c r="C1284" s="13">
        <f t="shared" si="25"/>
        <v>0.19781515324999988</v>
      </c>
      <c r="D1284" s="14"/>
      <c r="E1284" s="15">
        <v>784.80999999998835</v>
      </c>
      <c r="F1284" s="16">
        <v>0.99403228260000054</v>
      </c>
      <c r="G1284" s="16">
        <f t="shared" si="26"/>
        <v>0.72893096659999923</v>
      </c>
      <c r="H1284" s="17">
        <v>784.80999999998835</v>
      </c>
      <c r="I1284" s="11">
        <v>257120.86024999956</v>
      </c>
      <c r="J1284" s="11">
        <v>994032.2826000005</v>
      </c>
    </row>
    <row r="1285" spans="1:10" hidden="1" outlineLevel="1">
      <c r="A1285" s="12">
        <v>787.81999999998834</v>
      </c>
      <c r="B1285" s="13">
        <v>0.25756199049999956</v>
      </c>
      <c r="C1285" s="13">
        <f t="shared" si="25"/>
        <v>0.19825628349999985</v>
      </c>
      <c r="D1285" s="14"/>
      <c r="E1285" s="15">
        <v>784.81999999998834</v>
      </c>
      <c r="F1285" s="16">
        <v>0.99574519220000046</v>
      </c>
      <c r="G1285" s="16">
        <f t="shared" si="26"/>
        <v>0.73064387619999915</v>
      </c>
      <c r="H1285" s="17">
        <v>784.81999999998834</v>
      </c>
      <c r="I1285" s="11">
        <v>257561.99049999955</v>
      </c>
      <c r="J1285" s="11">
        <v>995745.19220000051</v>
      </c>
    </row>
    <row r="1286" spans="1:10" hidden="1" outlineLevel="1">
      <c r="A1286" s="12">
        <v>787.82999999998833</v>
      </c>
      <c r="B1286" s="13">
        <v>0.25800312074999954</v>
      </c>
      <c r="C1286" s="13">
        <f t="shared" si="25"/>
        <v>0.19869741374999983</v>
      </c>
      <c r="D1286" s="14"/>
      <c r="E1286" s="15">
        <v>784.82999999998833</v>
      </c>
      <c r="F1286" s="16">
        <v>0.9974581018000005</v>
      </c>
      <c r="G1286" s="16">
        <f t="shared" si="26"/>
        <v>0.73235678579999908</v>
      </c>
      <c r="H1286" s="17">
        <v>784.82999999998833</v>
      </c>
      <c r="I1286" s="11">
        <v>258003.12074999954</v>
      </c>
      <c r="J1286" s="11">
        <v>997458.10180000053</v>
      </c>
    </row>
    <row r="1287" spans="1:10" hidden="1" outlineLevel="1">
      <c r="A1287" s="12">
        <v>787.83999999998832</v>
      </c>
      <c r="B1287" s="13">
        <v>0.25844425099999951</v>
      </c>
      <c r="C1287" s="13">
        <f t="shared" si="25"/>
        <v>0.19913854399999981</v>
      </c>
      <c r="D1287" s="14"/>
      <c r="E1287" s="15">
        <v>784.83999999998832</v>
      </c>
      <c r="F1287" s="16">
        <v>0.99917101140000053</v>
      </c>
      <c r="G1287" s="16">
        <f t="shared" si="26"/>
        <v>0.73406969539999922</v>
      </c>
      <c r="H1287" s="17">
        <v>784.83999999998832</v>
      </c>
      <c r="I1287" s="11">
        <v>258444.25099999952</v>
      </c>
      <c r="J1287" s="11">
        <v>999171.01140000054</v>
      </c>
    </row>
    <row r="1288" spans="1:10" hidden="1" outlineLevel="1">
      <c r="A1288" s="12">
        <v>787.84999999998831</v>
      </c>
      <c r="B1288" s="13">
        <v>0.25888538124999949</v>
      </c>
      <c r="C1288" s="13">
        <f t="shared" si="25"/>
        <v>0.19957967424999978</v>
      </c>
      <c r="D1288" s="14"/>
      <c r="E1288" s="15">
        <v>784.84999999998831</v>
      </c>
      <c r="F1288" s="16">
        <v>1.0008839210000005</v>
      </c>
      <c r="G1288" s="16">
        <f t="shared" si="26"/>
        <v>0.73578260499999915</v>
      </c>
      <c r="H1288" s="17">
        <v>784.84999999998831</v>
      </c>
      <c r="I1288" s="11">
        <v>258885.38124999951</v>
      </c>
      <c r="J1288" s="11">
        <v>1000883.9210000006</v>
      </c>
    </row>
    <row r="1289" spans="1:10" hidden="1" outlineLevel="1">
      <c r="A1289" s="12">
        <v>787.8599999999883</v>
      </c>
      <c r="B1289" s="13">
        <v>0.25932651149999952</v>
      </c>
      <c r="C1289" s="13">
        <f t="shared" si="25"/>
        <v>0.20002080449999982</v>
      </c>
      <c r="D1289" s="14"/>
      <c r="E1289" s="15">
        <v>784.8599999999883</v>
      </c>
      <c r="F1289" s="16">
        <v>1.0025968306000006</v>
      </c>
      <c r="G1289" s="16">
        <f t="shared" si="26"/>
        <v>0.73749551459999929</v>
      </c>
      <c r="H1289" s="17">
        <v>784.8599999999883</v>
      </c>
      <c r="I1289" s="11">
        <v>259326.5114999995</v>
      </c>
      <c r="J1289" s="11">
        <v>1002596.8306000006</v>
      </c>
    </row>
    <row r="1290" spans="1:10" hidden="1" outlineLevel="1">
      <c r="A1290" s="12">
        <v>787.86999999998829</v>
      </c>
      <c r="B1290" s="13">
        <v>0.2597676417499995</v>
      </c>
      <c r="C1290" s="13">
        <f t="shared" si="25"/>
        <v>0.20046193474999979</v>
      </c>
      <c r="D1290" s="14"/>
      <c r="E1290" s="15">
        <v>784.86999999998829</v>
      </c>
      <c r="F1290" s="16">
        <v>1.0043097402000005</v>
      </c>
      <c r="G1290" s="16">
        <f t="shared" si="26"/>
        <v>0.73920842419999921</v>
      </c>
      <c r="H1290" s="17">
        <v>784.86999999998829</v>
      </c>
      <c r="I1290" s="11">
        <v>259767.64174999949</v>
      </c>
      <c r="J1290" s="11">
        <v>1004309.7402000006</v>
      </c>
    </row>
    <row r="1291" spans="1:10" hidden="1" outlineLevel="1">
      <c r="A1291" s="12">
        <v>787.87999999998829</v>
      </c>
      <c r="B1291" s="13">
        <v>0.26020877199999948</v>
      </c>
      <c r="C1291" s="13">
        <f t="shared" si="25"/>
        <v>0.20090306499999977</v>
      </c>
      <c r="D1291" s="14"/>
      <c r="E1291" s="15">
        <v>784.87999999998829</v>
      </c>
      <c r="F1291" s="16">
        <v>1.0060226498000007</v>
      </c>
      <c r="G1291" s="16">
        <f t="shared" si="26"/>
        <v>0.74092133379999936</v>
      </c>
      <c r="H1291" s="17">
        <v>784.87999999998829</v>
      </c>
      <c r="I1291" s="11">
        <v>260208.77199999947</v>
      </c>
      <c r="J1291" s="11">
        <v>1006022.6498000006</v>
      </c>
    </row>
    <row r="1292" spans="1:10" hidden="1" outlineLevel="1">
      <c r="A1292" s="12">
        <v>787.88999999998828</v>
      </c>
      <c r="B1292" s="13">
        <v>0.26064990224999945</v>
      </c>
      <c r="C1292" s="13">
        <f t="shared" si="25"/>
        <v>0.20134419524999975</v>
      </c>
      <c r="D1292" s="14"/>
      <c r="E1292" s="15">
        <v>784.88999999998828</v>
      </c>
      <c r="F1292" s="16">
        <v>1.0077355594000006</v>
      </c>
      <c r="G1292" s="16">
        <f t="shared" si="26"/>
        <v>0.74263424339999928</v>
      </c>
      <c r="H1292" s="17">
        <v>784.88999999998828</v>
      </c>
      <c r="I1292" s="11">
        <v>260649.90224999946</v>
      </c>
      <c r="J1292" s="11">
        <v>1007735.5594000006</v>
      </c>
    </row>
    <row r="1293" spans="1:10" hidden="1" outlineLevel="1">
      <c r="A1293" s="18">
        <v>787.89999999998827</v>
      </c>
      <c r="B1293" s="13">
        <v>0.26109103249999943</v>
      </c>
      <c r="C1293" s="13">
        <f t="shared" si="25"/>
        <v>0.20178532549999972</v>
      </c>
      <c r="D1293" s="14"/>
      <c r="E1293" s="15">
        <v>784.89999999998827</v>
      </c>
      <c r="F1293" s="16">
        <v>1.0094484690000005</v>
      </c>
      <c r="G1293" s="16">
        <f t="shared" si="26"/>
        <v>0.74434715299999921</v>
      </c>
      <c r="H1293" s="17">
        <v>784.89999999998827</v>
      </c>
      <c r="I1293" s="11">
        <v>261091.03249999945</v>
      </c>
      <c r="J1293" s="11">
        <v>1009448.4690000006</v>
      </c>
    </row>
    <row r="1294" spans="1:10" hidden="1" outlineLevel="1">
      <c r="A1294" s="12">
        <v>787.90999999998826</v>
      </c>
      <c r="B1294" s="13">
        <v>0.26153216274999941</v>
      </c>
      <c r="C1294" s="13">
        <f t="shared" si="25"/>
        <v>0.2022264557499997</v>
      </c>
      <c r="D1294" s="14"/>
      <c r="E1294" s="15">
        <v>784.90999999998826</v>
      </c>
      <c r="F1294" s="16">
        <v>1.0111613786000007</v>
      </c>
      <c r="G1294" s="16">
        <f t="shared" si="26"/>
        <v>0.74606006259999935</v>
      </c>
      <c r="H1294" s="17">
        <v>784.90999999998826</v>
      </c>
      <c r="I1294" s="11">
        <v>261532.16274999944</v>
      </c>
      <c r="J1294" s="11">
        <v>1011161.3786000006</v>
      </c>
    </row>
    <row r="1295" spans="1:10" hidden="1" outlineLevel="1">
      <c r="A1295" s="12">
        <v>787.91999999998825</v>
      </c>
      <c r="B1295" s="13">
        <v>0.26197329299999944</v>
      </c>
      <c r="C1295" s="13">
        <f t="shared" si="25"/>
        <v>0.20266758599999973</v>
      </c>
      <c r="D1295" s="14"/>
      <c r="E1295" s="15">
        <v>784.91999999998825</v>
      </c>
      <c r="F1295" s="16">
        <v>1.0128742882000006</v>
      </c>
      <c r="G1295" s="16">
        <f t="shared" si="26"/>
        <v>0.74777297219999928</v>
      </c>
      <c r="H1295" s="17">
        <v>784.91999999998825</v>
      </c>
      <c r="I1295" s="11">
        <v>261973.29299999942</v>
      </c>
      <c r="J1295" s="11">
        <v>1012874.2882000007</v>
      </c>
    </row>
    <row r="1296" spans="1:10" hidden="1" outlineLevel="1">
      <c r="A1296" s="12">
        <v>787.92999999998824</v>
      </c>
      <c r="B1296" s="13">
        <v>0.26241442324999942</v>
      </c>
      <c r="C1296" s="13">
        <f t="shared" si="25"/>
        <v>0.20310871624999971</v>
      </c>
      <c r="D1296" s="14"/>
      <c r="E1296" s="15">
        <v>784.92999999998824</v>
      </c>
      <c r="F1296" s="16">
        <v>1.0145871978000007</v>
      </c>
      <c r="G1296" s="16">
        <f t="shared" si="26"/>
        <v>0.74948588179999942</v>
      </c>
      <c r="H1296" s="17">
        <v>784.92999999998824</v>
      </c>
      <c r="I1296" s="11">
        <v>262414.42324999941</v>
      </c>
      <c r="J1296" s="11">
        <v>1014587.1978000007</v>
      </c>
    </row>
    <row r="1297" spans="1:10" hidden="1" outlineLevel="1">
      <c r="A1297" s="12">
        <v>787.93999999998823</v>
      </c>
      <c r="B1297" s="13">
        <v>0.26285555349999939</v>
      </c>
      <c r="C1297" s="13">
        <f t="shared" si="25"/>
        <v>0.20354984649999969</v>
      </c>
      <c r="D1297" s="14"/>
      <c r="E1297" s="15">
        <v>784.93999999998823</v>
      </c>
      <c r="F1297" s="16">
        <v>1.0163001074000007</v>
      </c>
      <c r="G1297" s="16">
        <f t="shared" si="26"/>
        <v>0.75119879139999934</v>
      </c>
      <c r="H1297" s="17">
        <v>784.93999999998823</v>
      </c>
      <c r="I1297" s="11">
        <v>262855.5534999994</v>
      </c>
      <c r="J1297" s="11">
        <v>1016300.1074000007</v>
      </c>
    </row>
    <row r="1298" spans="1:10" hidden="1" outlineLevel="1">
      <c r="A1298" s="12">
        <v>787.94999999998822</v>
      </c>
      <c r="B1298" s="13">
        <v>0.26329668374999937</v>
      </c>
      <c r="C1298" s="13">
        <f t="shared" si="25"/>
        <v>0.20399097674999966</v>
      </c>
      <c r="D1298" s="14"/>
      <c r="E1298" s="15">
        <v>784.94999999998822</v>
      </c>
      <c r="F1298" s="16">
        <v>1.0180130170000008</v>
      </c>
      <c r="G1298" s="16">
        <f t="shared" si="26"/>
        <v>0.75291170099999949</v>
      </c>
      <c r="H1298" s="17">
        <v>784.94999999998822</v>
      </c>
      <c r="I1298" s="11">
        <v>263296.68374999939</v>
      </c>
      <c r="J1298" s="11">
        <v>1018013.0170000007</v>
      </c>
    </row>
    <row r="1299" spans="1:10" hidden="1" outlineLevel="1">
      <c r="A1299" s="12">
        <v>787.95999999998821</v>
      </c>
      <c r="B1299" s="13">
        <v>0.26373781399999935</v>
      </c>
      <c r="C1299" s="13">
        <f t="shared" si="25"/>
        <v>0.20443210699999964</v>
      </c>
      <c r="D1299" s="14"/>
      <c r="E1299" s="15">
        <v>784.95999999998821</v>
      </c>
      <c r="F1299" s="16">
        <v>1.0197259266000007</v>
      </c>
      <c r="G1299" s="16">
        <f t="shared" si="26"/>
        <v>0.75462461059999941</v>
      </c>
      <c r="H1299" s="17">
        <v>784.95999999998821</v>
      </c>
      <c r="I1299" s="11">
        <v>263737.81399999937</v>
      </c>
      <c r="J1299" s="11">
        <v>1019725.9266000007</v>
      </c>
    </row>
    <row r="1300" spans="1:10" hidden="1" outlineLevel="1">
      <c r="A1300" s="12">
        <v>787.9699999999882</v>
      </c>
      <c r="B1300" s="13">
        <v>0.26417894424999938</v>
      </c>
      <c r="C1300" s="13">
        <f t="shared" si="25"/>
        <v>0.20487323724999967</v>
      </c>
      <c r="D1300" s="14"/>
      <c r="E1300" s="15">
        <v>784.9699999999882</v>
      </c>
      <c r="F1300" s="16">
        <v>1.0214388362000006</v>
      </c>
      <c r="G1300" s="16">
        <f t="shared" si="26"/>
        <v>0.75633752019999934</v>
      </c>
      <c r="H1300" s="17">
        <v>784.9699999999882</v>
      </c>
      <c r="I1300" s="11">
        <v>264178.94424999936</v>
      </c>
      <c r="J1300" s="11">
        <v>1021438.8362000007</v>
      </c>
    </row>
    <row r="1301" spans="1:10" hidden="1" outlineLevel="1">
      <c r="A1301" s="12">
        <v>787.97999999998819</v>
      </c>
      <c r="B1301" s="13">
        <v>0.26462007449999936</v>
      </c>
      <c r="C1301" s="13">
        <f t="shared" si="25"/>
        <v>0.20531436749999965</v>
      </c>
      <c r="D1301" s="14"/>
      <c r="E1301" s="15">
        <v>784.97999999998819</v>
      </c>
      <c r="F1301" s="16">
        <v>1.0231517458000008</v>
      </c>
      <c r="G1301" s="16">
        <f t="shared" si="26"/>
        <v>0.75805042979999948</v>
      </c>
      <c r="H1301" s="17">
        <v>784.97999999998819</v>
      </c>
      <c r="I1301" s="11">
        <v>264620.07449999935</v>
      </c>
      <c r="J1301" s="11">
        <v>1023151.7458000007</v>
      </c>
    </row>
    <row r="1302" spans="1:10" hidden="1" outlineLevel="1">
      <c r="A1302" s="12">
        <v>787.98999999998819</v>
      </c>
      <c r="B1302" s="13">
        <v>0.26506120474999934</v>
      </c>
      <c r="C1302" s="13">
        <f t="shared" si="25"/>
        <v>0.20575549774999963</v>
      </c>
      <c r="D1302" s="14"/>
      <c r="E1302" s="15">
        <v>784.98999999998819</v>
      </c>
      <c r="F1302" s="16">
        <v>1.0248646554000007</v>
      </c>
      <c r="G1302" s="16">
        <f t="shared" si="26"/>
        <v>0.7597633393999994</v>
      </c>
      <c r="H1302" s="17">
        <v>784.98999999998819</v>
      </c>
      <c r="I1302" s="11">
        <v>265061.20474999934</v>
      </c>
      <c r="J1302" s="11">
        <v>1024864.6554000007</v>
      </c>
    </row>
    <row r="1303" spans="1:10" collapsed="1">
      <c r="A1303" s="261">
        <v>787.99999999998818</v>
      </c>
      <c r="B1303" s="29">
        <v>0.26550233499999931</v>
      </c>
      <c r="C1303" s="13">
        <f t="shared" si="25"/>
        <v>0.2061966279999996</v>
      </c>
      <c r="D1303" s="14"/>
      <c r="E1303" s="262">
        <v>784.99999999998818</v>
      </c>
      <c r="F1303" s="30">
        <v>1.0265775650000009</v>
      </c>
      <c r="G1303" s="16">
        <f t="shared" si="26"/>
        <v>0.76147624899999955</v>
      </c>
      <c r="H1303" s="17">
        <v>784.99999999998818</v>
      </c>
      <c r="I1303" s="11">
        <v>265502.33499999932</v>
      </c>
      <c r="J1303" s="11">
        <v>1026577.5650000008</v>
      </c>
    </row>
    <row r="1304" spans="1:10" hidden="1" outlineLevel="1">
      <c r="A1304" s="12">
        <v>788.00999999998817</v>
      </c>
      <c r="B1304" s="13">
        <v>0.26599681494999933</v>
      </c>
      <c r="C1304" s="13">
        <f t="shared" si="25"/>
        <v>0.20669110794999962</v>
      </c>
      <c r="D1304" s="14"/>
      <c r="E1304" s="15">
        <v>785.00999999998817</v>
      </c>
      <c r="F1304" s="16">
        <v>1.0285845003000007</v>
      </c>
      <c r="G1304" s="16">
        <f t="shared" si="26"/>
        <v>0.7634831842999994</v>
      </c>
      <c r="H1304" s="17">
        <v>785.00999999998817</v>
      </c>
      <c r="I1304" s="11">
        <v>265996.81494999933</v>
      </c>
      <c r="J1304" s="11">
        <v>1028584.5003000008</v>
      </c>
    </row>
    <row r="1305" spans="1:10" hidden="1" outlineLevel="1">
      <c r="A1305" s="12">
        <v>788.01999999998816</v>
      </c>
      <c r="B1305" s="13">
        <v>0.26649129489999934</v>
      </c>
      <c r="C1305" s="13">
        <f t="shared" si="25"/>
        <v>0.20718558789999963</v>
      </c>
      <c r="D1305" s="14"/>
      <c r="E1305" s="15">
        <v>785.01999999998816</v>
      </c>
      <c r="F1305" s="16">
        <v>1.0305914356000008</v>
      </c>
      <c r="G1305" s="16">
        <f t="shared" si="26"/>
        <v>0.76549011959999946</v>
      </c>
      <c r="H1305" s="17">
        <v>785.01999999998816</v>
      </c>
      <c r="I1305" s="11">
        <v>266491.29489999934</v>
      </c>
      <c r="J1305" s="11">
        <v>1030591.4356000008</v>
      </c>
    </row>
    <row r="1306" spans="1:10" hidden="1" outlineLevel="1">
      <c r="A1306" s="12">
        <v>788.02999999998815</v>
      </c>
      <c r="B1306" s="13">
        <v>0.26698577484999936</v>
      </c>
      <c r="C1306" s="13">
        <f t="shared" si="25"/>
        <v>0.20768006784999965</v>
      </c>
      <c r="D1306" s="14"/>
      <c r="E1306" s="15">
        <v>785.02999999998815</v>
      </c>
      <c r="F1306" s="16">
        <v>1.0325983709000008</v>
      </c>
      <c r="G1306" s="16">
        <f t="shared" si="26"/>
        <v>0.76749705489999953</v>
      </c>
      <c r="H1306" s="17">
        <v>785.02999999998815</v>
      </c>
      <c r="I1306" s="11">
        <v>266985.77484999935</v>
      </c>
      <c r="J1306" s="11">
        <v>1032598.3709000008</v>
      </c>
    </row>
    <row r="1307" spans="1:10" hidden="1" outlineLevel="1">
      <c r="A1307" s="12">
        <v>788.03999999998814</v>
      </c>
      <c r="B1307" s="13">
        <v>0.26748025479999937</v>
      </c>
      <c r="C1307" s="13">
        <f t="shared" si="25"/>
        <v>0.20817454779999967</v>
      </c>
      <c r="D1307" s="14"/>
      <c r="E1307" s="15">
        <v>785.03999999998814</v>
      </c>
      <c r="F1307" s="16">
        <v>1.0346053062000009</v>
      </c>
      <c r="G1307" s="16">
        <f t="shared" si="26"/>
        <v>0.7695039901999996</v>
      </c>
      <c r="H1307" s="17">
        <v>785.03999999998814</v>
      </c>
      <c r="I1307" s="11">
        <v>267480.25479999935</v>
      </c>
      <c r="J1307" s="11">
        <v>1034605.3062000008</v>
      </c>
    </row>
    <row r="1308" spans="1:10" hidden="1" outlineLevel="1">
      <c r="A1308" s="12">
        <v>788.04999999998813</v>
      </c>
      <c r="B1308" s="13">
        <v>0.26797473474999939</v>
      </c>
      <c r="C1308" s="13">
        <f t="shared" si="25"/>
        <v>0.20866902774999968</v>
      </c>
      <c r="D1308" s="14"/>
      <c r="E1308" s="15">
        <v>785.04999999998813</v>
      </c>
      <c r="F1308" s="16">
        <v>1.0366122415000008</v>
      </c>
      <c r="G1308" s="16">
        <f t="shared" si="26"/>
        <v>0.77151092549999944</v>
      </c>
      <c r="H1308" s="17">
        <v>785.04999999998813</v>
      </c>
      <c r="I1308" s="11">
        <v>267974.73474999936</v>
      </c>
      <c r="J1308" s="11">
        <v>1036612.2415000008</v>
      </c>
    </row>
    <row r="1309" spans="1:10" hidden="1" outlineLevel="1">
      <c r="A1309" s="12">
        <v>788.05999999998812</v>
      </c>
      <c r="B1309" s="13">
        <v>0.26846921469999935</v>
      </c>
      <c r="C1309" s="13">
        <f t="shared" si="25"/>
        <v>0.20916350769999964</v>
      </c>
      <c r="D1309" s="14"/>
      <c r="E1309" s="15">
        <v>785.05999999998812</v>
      </c>
      <c r="F1309" s="16">
        <v>1.0386191768000008</v>
      </c>
      <c r="G1309" s="16">
        <f t="shared" si="26"/>
        <v>0.77351786079999951</v>
      </c>
      <c r="H1309" s="17">
        <v>785.05999999998812</v>
      </c>
      <c r="I1309" s="11">
        <v>268469.21469999937</v>
      </c>
      <c r="J1309" s="11">
        <v>1038619.1768000008</v>
      </c>
    </row>
    <row r="1310" spans="1:10" hidden="1" outlineLevel="1">
      <c r="A1310" s="12">
        <v>788.06999999998811</v>
      </c>
      <c r="B1310" s="13">
        <v>0.26896369464999936</v>
      </c>
      <c r="C1310" s="13">
        <f t="shared" si="25"/>
        <v>0.20965798764999966</v>
      </c>
      <c r="D1310" s="14"/>
      <c r="E1310" s="15">
        <v>785.06999999998811</v>
      </c>
      <c r="F1310" s="16">
        <v>1.0406261121000009</v>
      </c>
      <c r="G1310" s="16">
        <f t="shared" si="26"/>
        <v>0.77552479609999958</v>
      </c>
      <c r="H1310" s="17">
        <v>785.06999999998811</v>
      </c>
      <c r="I1310" s="11">
        <v>268963.69464999938</v>
      </c>
      <c r="J1310" s="11">
        <v>1040626.1121000008</v>
      </c>
    </row>
    <row r="1311" spans="1:10" hidden="1" outlineLevel="1">
      <c r="A1311" s="12">
        <v>788.0799999999881</v>
      </c>
      <c r="B1311" s="13">
        <v>0.26945817459999938</v>
      </c>
      <c r="C1311" s="13">
        <f t="shared" si="25"/>
        <v>0.21015246759999967</v>
      </c>
      <c r="D1311" s="14"/>
      <c r="E1311" s="15">
        <v>785.0799999999881</v>
      </c>
      <c r="F1311" s="16">
        <v>1.042633047400001</v>
      </c>
      <c r="G1311" s="16">
        <f t="shared" si="26"/>
        <v>0.77753173139999965</v>
      </c>
      <c r="H1311" s="17">
        <v>785.0799999999881</v>
      </c>
      <c r="I1311" s="11">
        <v>269458.17459999939</v>
      </c>
      <c r="J1311" s="11">
        <v>1042633.0474000009</v>
      </c>
    </row>
    <row r="1312" spans="1:10" hidden="1" outlineLevel="1">
      <c r="A1312" s="12">
        <v>788.08999999998809</v>
      </c>
      <c r="B1312" s="13">
        <v>0.26995265454999939</v>
      </c>
      <c r="C1312" s="13">
        <f t="shared" si="25"/>
        <v>0.21064694754999969</v>
      </c>
      <c r="D1312" s="14"/>
      <c r="E1312" s="15">
        <v>785.08999999998809</v>
      </c>
      <c r="F1312" s="16">
        <v>1.0446399827000008</v>
      </c>
      <c r="G1312" s="16">
        <f t="shared" si="26"/>
        <v>0.77953866669999949</v>
      </c>
      <c r="H1312" s="17">
        <v>785.08999999998809</v>
      </c>
      <c r="I1312" s="11">
        <v>269952.6545499994</v>
      </c>
      <c r="J1312" s="11">
        <v>1044639.9827000009</v>
      </c>
    </row>
    <row r="1313" spans="1:10" hidden="1" outlineLevel="1">
      <c r="A1313" s="18">
        <v>788.09999999998809</v>
      </c>
      <c r="B1313" s="13">
        <v>0.27044713449999941</v>
      </c>
      <c r="C1313" s="13">
        <f t="shared" si="25"/>
        <v>0.2111414274999997</v>
      </c>
      <c r="D1313" s="14"/>
      <c r="E1313" s="15">
        <v>785.09999999998809</v>
      </c>
      <c r="F1313" s="16">
        <v>1.0466469180000009</v>
      </c>
      <c r="G1313" s="16">
        <f t="shared" si="26"/>
        <v>0.78154560199999956</v>
      </c>
      <c r="H1313" s="17">
        <v>785.09999999998809</v>
      </c>
      <c r="I1313" s="11">
        <v>270447.1344999994</v>
      </c>
      <c r="J1313" s="11">
        <v>1046646.9180000009</v>
      </c>
    </row>
    <row r="1314" spans="1:10" hidden="1" outlineLevel="1">
      <c r="A1314" s="12">
        <v>788.10999999998808</v>
      </c>
      <c r="B1314" s="13">
        <v>0.27094161444999942</v>
      </c>
      <c r="C1314" s="13">
        <f t="shared" si="25"/>
        <v>0.21163590744999972</v>
      </c>
      <c r="D1314" s="14"/>
      <c r="E1314" s="15">
        <v>785.10999999998808</v>
      </c>
      <c r="F1314" s="16">
        <v>1.0486538533000007</v>
      </c>
      <c r="G1314" s="16">
        <f t="shared" si="26"/>
        <v>0.78355253729999941</v>
      </c>
      <c r="H1314" s="17">
        <v>785.10999999998808</v>
      </c>
      <c r="I1314" s="11">
        <v>270941.61444999941</v>
      </c>
      <c r="J1314" s="11">
        <v>1048653.8533000008</v>
      </c>
    </row>
    <row r="1315" spans="1:10" hidden="1" outlineLevel="1">
      <c r="A1315" s="12">
        <v>788.11999999998807</v>
      </c>
      <c r="B1315" s="13">
        <v>0.27143609439999944</v>
      </c>
      <c r="C1315" s="13">
        <f t="shared" si="25"/>
        <v>0.21213038739999973</v>
      </c>
      <c r="D1315" s="14"/>
      <c r="E1315" s="15">
        <v>785.11999999998807</v>
      </c>
      <c r="F1315" s="16">
        <v>1.0506607886000008</v>
      </c>
      <c r="G1315" s="16">
        <f t="shared" si="26"/>
        <v>0.78555947259999948</v>
      </c>
      <c r="H1315" s="17">
        <v>785.11999999998807</v>
      </c>
      <c r="I1315" s="11">
        <v>271436.09439999942</v>
      </c>
      <c r="J1315" s="11">
        <v>1050660.7886000008</v>
      </c>
    </row>
    <row r="1316" spans="1:10" hidden="1" outlineLevel="1">
      <c r="A1316" s="12">
        <v>788.12999999998806</v>
      </c>
      <c r="B1316" s="13">
        <v>0.27193057434999945</v>
      </c>
      <c r="C1316" s="13">
        <f t="shared" si="25"/>
        <v>0.21262486734999975</v>
      </c>
      <c r="D1316" s="14"/>
      <c r="E1316" s="15">
        <v>785.12999999998806</v>
      </c>
      <c r="F1316" s="16">
        <v>1.0526677239000009</v>
      </c>
      <c r="G1316" s="16">
        <f t="shared" si="26"/>
        <v>0.78756640789999954</v>
      </c>
      <c r="H1316" s="17">
        <v>785.12999999998806</v>
      </c>
      <c r="I1316" s="11">
        <v>271930.57434999943</v>
      </c>
      <c r="J1316" s="11">
        <v>1052667.7239000008</v>
      </c>
    </row>
    <row r="1317" spans="1:10" hidden="1" outlineLevel="1">
      <c r="A1317" s="12">
        <v>788.13999999998805</v>
      </c>
      <c r="B1317" s="13">
        <v>0.27242505429999941</v>
      </c>
      <c r="C1317" s="13">
        <f t="shared" si="25"/>
        <v>0.21311934729999971</v>
      </c>
      <c r="D1317" s="14"/>
      <c r="E1317" s="15">
        <v>785.13999999998805</v>
      </c>
      <c r="F1317" s="16">
        <v>1.0546746592000009</v>
      </c>
      <c r="G1317" s="16">
        <f t="shared" si="26"/>
        <v>0.78957334319999961</v>
      </c>
      <c r="H1317" s="17">
        <v>785.13999999998805</v>
      </c>
      <c r="I1317" s="11">
        <v>272425.05429999944</v>
      </c>
      <c r="J1317" s="11">
        <v>1054674.6592000008</v>
      </c>
    </row>
    <row r="1318" spans="1:10" hidden="1" outlineLevel="1">
      <c r="A1318" s="12">
        <v>788.14999999998804</v>
      </c>
      <c r="B1318" s="13">
        <v>0.27291953424999943</v>
      </c>
      <c r="C1318" s="13">
        <f t="shared" si="25"/>
        <v>0.21361382724999972</v>
      </c>
      <c r="D1318" s="14"/>
      <c r="E1318" s="15">
        <v>785.14999999998804</v>
      </c>
      <c r="F1318" s="16">
        <v>1.0566815945000008</v>
      </c>
      <c r="G1318" s="16">
        <f t="shared" si="26"/>
        <v>0.79158027849999946</v>
      </c>
      <c r="H1318" s="17">
        <v>785.14999999998804</v>
      </c>
      <c r="I1318" s="11">
        <v>272919.53424999944</v>
      </c>
      <c r="J1318" s="11">
        <v>1056681.5945000008</v>
      </c>
    </row>
    <row r="1319" spans="1:10" hidden="1" outlineLevel="1">
      <c r="A1319" s="12">
        <v>788.15999999998803</v>
      </c>
      <c r="B1319" s="13">
        <v>0.27341401419999944</v>
      </c>
      <c r="C1319" s="13">
        <f t="shared" si="25"/>
        <v>0.21410830719999974</v>
      </c>
      <c r="D1319" s="14"/>
      <c r="E1319" s="15">
        <v>785.15999999998803</v>
      </c>
      <c r="F1319" s="16">
        <v>1.0586885298000008</v>
      </c>
      <c r="G1319" s="16">
        <f t="shared" si="26"/>
        <v>0.79358721379999952</v>
      </c>
      <c r="H1319" s="17">
        <v>785.15999999998803</v>
      </c>
      <c r="I1319" s="11">
        <v>273414.01419999945</v>
      </c>
      <c r="J1319" s="11">
        <v>1058688.5298000008</v>
      </c>
    </row>
    <row r="1320" spans="1:10" hidden="1" outlineLevel="1">
      <c r="A1320" s="12">
        <v>788.16999999998802</v>
      </c>
      <c r="B1320" s="13">
        <v>0.27390849414999946</v>
      </c>
      <c r="C1320" s="13">
        <f t="shared" si="25"/>
        <v>0.21460278714999975</v>
      </c>
      <c r="D1320" s="14"/>
      <c r="E1320" s="15">
        <v>785.16999999998802</v>
      </c>
      <c r="F1320" s="16">
        <v>1.0606954651000009</v>
      </c>
      <c r="G1320" s="16">
        <f t="shared" si="26"/>
        <v>0.79559414909999959</v>
      </c>
      <c r="H1320" s="17">
        <v>785.16999999998802</v>
      </c>
      <c r="I1320" s="11">
        <v>273908.49414999946</v>
      </c>
      <c r="J1320" s="11">
        <v>1060695.4651000008</v>
      </c>
    </row>
    <row r="1321" spans="1:10" hidden="1" outlineLevel="1">
      <c r="A1321" s="12">
        <v>788.17999999998801</v>
      </c>
      <c r="B1321" s="13">
        <v>0.27440297409999947</v>
      </c>
      <c r="C1321" s="13">
        <f t="shared" si="25"/>
        <v>0.21509726709999977</v>
      </c>
      <c r="D1321" s="14"/>
      <c r="E1321" s="15">
        <v>785.17999999998801</v>
      </c>
      <c r="F1321" s="16">
        <v>1.062702400400001</v>
      </c>
      <c r="G1321" s="16">
        <f t="shared" si="26"/>
        <v>0.79760108439999966</v>
      </c>
      <c r="H1321" s="17">
        <v>785.17999999998801</v>
      </c>
      <c r="I1321" s="11">
        <v>274402.97409999947</v>
      </c>
      <c r="J1321" s="11">
        <v>1062702.4004000009</v>
      </c>
    </row>
    <row r="1322" spans="1:10" hidden="1" outlineLevel="1">
      <c r="A1322" s="12">
        <v>788.189999999988</v>
      </c>
      <c r="B1322" s="13">
        <v>0.27489745404999949</v>
      </c>
      <c r="C1322" s="13">
        <f t="shared" si="25"/>
        <v>0.21559174704999978</v>
      </c>
      <c r="D1322" s="14"/>
      <c r="E1322" s="15">
        <v>785.189999999988</v>
      </c>
      <c r="F1322" s="16">
        <v>1.0647093357000008</v>
      </c>
      <c r="G1322" s="16">
        <f t="shared" si="26"/>
        <v>0.79960801969999951</v>
      </c>
      <c r="H1322" s="17">
        <v>785.189999999988</v>
      </c>
      <c r="I1322" s="11">
        <v>274897.45404999948</v>
      </c>
      <c r="J1322" s="11">
        <v>1064709.3357000009</v>
      </c>
    </row>
    <row r="1323" spans="1:10" hidden="1" outlineLevel="1">
      <c r="A1323" s="18">
        <v>788.19999999998799</v>
      </c>
      <c r="B1323" s="13">
        <v>0.27539193399999951</v>
      </c>
      <c r="C1323" s="13">
        <f t="shared" si="25"/>
        <v>0.2160862269999998</v>
      </c>
      <c r="D1323" s="14"/>
      <c r="E1323" s="15">
        <v>785.19999999998799</v>
      </c>
      <c r="F1323" s="16">
        <v>1.0667162710000009</v>
      </c>
      <c r="G1323" s="16">
        <f t="shared" si="26"/>
        <v>0.80161495499999957</v>
      </c>
      <c r="H1323" s="17">
        <v>785.19999999998799</v>
      </c>
      <c r="I1323" s="11">
        <v>275391.93399999948</v>
      </c>
      <c r="J1323" s="11">
        <v>1066716.2710000009</v>
      </c>
    </row>
    <row r="1324" spans="1:10" hidden="1" outlineLevel="1">
      <c r="A1324" s="12">
        <v>788.20999999998799</v>
      </c>
      <c r="B1324" s="13">
        <v>0.27588641394999946</v>
      </c>
      <c r="C1324" s="13">
        <f t="shared" si="25"/>
        <v>0.21658070694999976</v>
      </c>
      <c r="D1324" s="14"/>
      <c r="E1324" s="15">
        <v>785.20999999998799</v>
      </c>
      <c r="F1324" s="16">
        <v>1.0687232063000009</v>
      </c>
      <c r="G1324" s="16">
        <f t="shared" si="26"/>
        <v>0.80362189029999964</v>
      </c>
      <c r="H1324" s="17">
        <v>785.20999999998799</v>
      </c>
      <c r="I1324" s="11">
        <v>275886.41394999949</v>
      </c>
      <c r="J1324" s="11">
        <v>1068723.2063000009</v>
      </c>
    </row>
    <row r="1325" spans="1:10" hidden="1" outlineLevel="1">
      <c r="A1325" s="12">
        <v>788.21999999998798</v>
      </c>
      <c r="B1325" s="13">
        <v>0.27638089389999948</v>
      </c>
      <c r="C1325" s="13">
        <f t="shared" ref="C1325:C1388" si="27">B1325-$B$683</f>
        <v>0.21707518689999977</v>
      </c>
      <c r="D1325" s="14"/>
      <c r="E1325" s="15">
        <v>785.21999999998798</v>
      </c>
      <c r="F1325" s="16">
        <v>1.0707301416000008</v>
      </c>
      <c r="G1325" s="16">
        <f t="shared" ref="G1325:G1388" si="28">F1325-$F$683</f>
        <v>0.80562882559999949</v>
      </c>
      <c r="H1325" s="17">
        <v>785.21999999998798</v>
      </c>
      <c r="I1325" s="11">
        <v>276380.8938999995</v>
      </c>
      <c r="J1325" s="11">
        <v>1070730.1416000009</v>
      </c>
    </row>
    <row r="1326" spans="1:10" hidden="1" outlineLevel="1">
      <c r="A1326" s="12">
        <v>788.22999999998797</v>
      </c>
      <c r="B1326" s="13">
        <v>0.2768753738499995</v>
      </c>
      <c r="C1326" s="13">
        <f t="shared" si="27"/>
        <v>0.21756966684999979</v>
      </c>
      <c r="D1326" s="14"/>
      <c r="E1326" s="15">
        <v>785.22999999998797</v>
      </c>
      <c r="F1326" s="16">
        <v>1.0727370769000009</v>
      </c>
      <c r="G1326" s="16">
        <f t="shared" si="28"/>
        <v>0.80763576089999956</v>
      </c>
      <c r="H1326" s="17">
        <v>785.22999999998797</v>
      </c>
      <c r="I1326" s="11">
        <v>276875.37384999951</v>
      </c>
      <c r="J1326" s="11">
        <v>1072737.0769000009</v>
      </c>
    </row>
    <row r="1327" spans="1:10" hidden="1" outlineLevel="1">
      <c r="A1327" s="12">
        <v>788.23999999998796</v>
      </c>
      <c r="B1327" s="13">
        <v>0.27736985379999951</v>
      </c>
      <c r="C1327" s="13">
        <f t="shared" si="27"/>
        <v>0.2180641467999998</v>
      </c>
      <c r="D1327" s="14"/>
      <c r="E1327" s="15">
        <v>785.23999999998796</v>
      </c>
      <c r="F1327" s="16">
        <v>1.0747440122000009</v>
      </c>
      <c r="G1327" s="16">
        <f t="shared" si="28"/>
        <v>0.80964269619999962</v>
      </c>
      <c r="H1327" s="17">
        <v>785.23999999998796</v>
      </c>
      <c r="I1327" s="11">
        <v>277369.85379999952</v>
      </c>
      <c r="J1327" s="11">
        <v>1074744.0122000009</v>
      </c>
    </row>
    <row r="1328" spans="1:10" hidden="1" outlineLevel="1">
      <c r="A1328" s="12">
        <v>788.24999999998795</v>
      </c>
      <c r="B1328" s="13">
        <v>0.27786433374999953</v>
      </c>
      <c r="C1328" s="13">
        <f t="shared" si="27"/>
        <v>0.21855862674999982</v>
      </c>
      <c r="D1328" s="14"/>
      <c r="E1328" s="15">
        <v>785.24999999998795</v>
      </c>
      <c r="F1328" s="16">
        <v>1.076750947500001</v>
      </c>
      <c r="G1328" s="16">
        <f t="shared" si="28"/>
        <v>0.81164963149999969</v>
      </c>
      <c r="H1328" s="17">
        <v>785.24999999998795</v>
      </c>
      <c r="I1328" s="11">
        <v>277864.33374999953</v>
      </c>
      <c r="J1328" s="11">
        <v>1076750.9475000009</v>
      </c>
    </row>
    <row r="1329" spans="1:10" hidden="1" outlineLevel="1">
      <c r="A1329" s="12">
        <v>788.25999999998794</v>
      </c>
      <c r="B1329" s="13">
        <v>0.27835881369999954</v>
      </c>
      <c r="C1329" s="13">
        <f t="shared" si="27"/>
        <v>0.21905310669999983</v>
      </c>
      <c r="D1329" s="14"/>
      <c r="E1329" s="15">
        <v>785.25999999998794</v>
      </c>
      <c r="F1329" s="16">
        <v>1.0787578828000008</v>
      </c>
      <c r="G1329" s="16">
        <f t="shared" si="28"/>
        <v>0.81365656679999954</v>
      </c>
      <c r="H1329" s="17">
        <v>785.25999999998794</v>
      </c>
      <c r="I1329" s="11">
        <v>278358.81369999953</v>
      </c>
      <c r="J1329" s="11">
        <v>1078757.882800001</v>
      </c>
    </row>
    <row r="1330" spans="1:10" hidden="1" outlineLevel="1">
      <c r="A1330" s="12">
        <v>788.26999999998793</v>
      </c>
      <c r="B1330" s="13">
        <v>0.27885329364999956</v>
      </c>
      <c r="C1330" s="13">
        <f t="shared" si="27"/>
        <v>0.21954758664999985</v>
      </c>
      <c r="D1330" s="14"/>
      <c r="E1330" s="15">
        <v>785.26999999998793</v>
      </c>
      <c r="F1330" s="16">
        <v>1.0807648181000009</v>
      </c>
      <c r="G1330" s="16">
        <f t="shared" si="28"/>
        <v>0.8156635020999996</v>
      </c>
      <c r="H1330" s="17">
        <v>785.26999999998793</v>
      </c>
      <c r="I1330" s="11">
        <v>278853.29364999954</v>
      </c>
      <c r="J1330" s="11">
        <v>1080764.818100001</v>
      </c>
    </row>
    <row r="1331" spans="1:10" hidden="1" outlineLevel="1">
      <c r="A1331" s="12">
        <v>788.27999999998792</v>
      </c>
      <c r="B1331" s="13">
        <v>0.27934777359999957</v>
      </c>
      <c r="C1331" s="13">
        <f t="shared" si="27"/>
        <v>0.22004206659999986</v>
      </c>
      <c r="D1331" s="14"/>
      <c r="E1331" s="15">
        <v>785.27999999998792</v>
      </c>
      <c r="F1331" s="16">
        <v>1.082771753400001</v>
      </c>
      <c r="G1331" s="16">
        <f t="shared" si="28"/>
        <v>0.81767043739999967</v>
      </c>
      <c r="H1331" s="17">
        <v>785.27999999998792</v>
      </c>
      <c r="I1331" s="11">
        <v>279347.77359999955</v>
      </c>
      <c r="J1331" s="11">
        <v>1082771.753400001</v>
      </c>
    </row>
    <row r="1332" spans="1:10" hidden="1" outlineLevel="1">
      <c r="A1332" s="12">
        <v>788.28999999998791</v>
      </c>
      <c r="B1332" s="13">
        <v>0.27984225354999953</v>
      </c>
      <c r="C1332" s="13">
        <f t="shared" si="27"/>
        <v>0.22053654654999982</v>
      </c>
      <c r="D1332" s="14"/>
      <c r="E1332" s="15">
        <v>785.28999999998791</v>
      </c>
      <c r="F1332" s="16">
        <v>1.084778688700001</v>
      </c>
      <c r="G1332" s="16">
        <f t="shared" si="28"/>
        <v>0.81967737269999974</v>
      </c>
      <c r="H1332" s="17">
        <v>785.28999999998791</v>
      </c>
      <c r="I1332" s="11">
        <v>279842.25354999956</v>
      </c>
      <c r="J1332" s="11">
        <v>1084778.688700001</v>
      </c>
    </row>
    <row r="1333" spans="1:10" hidden="1" outlineLevel="1">
      <c r="A1333" s="18">
        <v>788.2999999999879</v>
      </c>
      <c r="B1333" s="13">
        <v>0.28033673349999955</v>
      </c>
      <c r="C1333" s="13">
        <f t="shared" si="27"/>
        <v>0.22103102649999984</v>
      </c>
      <c r="D1333" s="14"/>
      <c r="E1333" s="15">
        <v>785.2999999999879</v>
      </c>
      <c r="F1333" s="16">
        <v>1.0867856240000009</v>
      </c>
      <c r="G1333" s="16">
        <f t="shared" si="28"/>
        <v>0.82168430799999959</v>
      </c>
      <c r="H1333" s="17">
        <v>785.2999999999879</v>
      </c>
      <c r="I1333" s="11">
        <v>280336.73349999957</v>
      </c>
      <c r="J1333" s="11">
        <v>1086785.624000001</v>
      </c>
    </row>
    <row r="1334" spans="1:10" hidden="1" outlineLevel="1">
      <c r="A1334" s="12">
        <v>788.30999999998789</v>
      </c>
      <c r="B1334" s="13">
        <v>0.28083121344999956</v>
      </c>
      <c r="C1334" s="13">
        <f t="shared" si="27"/>
        <v>0.22152550644999985</v>
      </c>
      <c r="D1334" s="14"/>
      <c r="E1334" s="15">
        <v>785.30999999998789</v>
      </c>
      <c r="F1334" s="16">
        <v>1.088792559300001</v>
      </c>
      <c r="G1334" s="16">
        <f t="shared" si="28"/>
        <v>0.82369124329999965</v>
      </c>
      <c r="H1334" s="17">
        <v>785.30999999998789</v>
      </c>
      <c r="I1334" s="11">
        <v>280831.21344999957</v>
      </c>
      <c r="J1334" s="11">
        <v>1088792.559300001</v>
      </c>
    </row>
    <row r="1335" spans="1:10" hidden="1" outlineLevel="1">
      <c r="A1335" s="12">
        <v>788.31999999998789</v>
      </c>
      <c r="B1335" s="13">
        <v>0.28132569339999958</v>
      </c>
      <c r="C1335" s="13">
        <f t="shared" si="27"/>
        <v>0.22201998639999987</v>
      </c>
      <c r="D1335" s="14"/>
      <c r="E1335" s="15">
        <v>785.31999999998789</v>
      </c>
      <c r="F1335" s="16">
        <v>1.090799494600001</v>
      </c>
      <c r="G1335" s="16">
        <f t="shared" si="28"/>
        <v>0.82569817859999972</v>
      </c>
      <c r="H1335" s="17">
        <v>785.31999999998789</v>
      </c>
      <c r="I1335" s="11">
        <v>281325.69339999958</v>
      </c>
      <c r="J1335" s="11">
        <v>1090799.494600001</v>
      </c>
    </row>
    <row r="1336" spans="1:10" hidden="1" outlineLevel="1">
      <c r="A1336" s="12">
        <v>788.32999999998788</v>
      </c>
      <c r="B1336" s="13">
        <v>0.28182017334999959</v>
      </c>
      <c r="C1336" s="13">
        <f t="shared" si="27"/>
        <v>0.22251446634999988</v>
      </c>
      <c r="D1336" s="14"/>
      <c r="E1336" s="15">
        <v>785.32999999998788</v>
      </c>
      <c r="F1336" s="16">
        <v>1.0928064299000011</v>
      </c>
      <c r="G1336" s="16">
        <f t="shared" si="28"/>
        <v>0.82770511389999979</v>
      </c>
      <c r="H1336" s="17">
        <v>785.32999999998788</v>
      </c>
      <c r="I1336" s="11">
        <v>281820.17334999959</v>
      </c>
      <c r="J1336" s="11">
        <v>1092806.429900001</v>
      </c>
    </row>
    <row r="1337" spans="1:10" hidden="1" outlineLevel="1">
      <c r="A1337" s="12">
        <v>788.33999999998787</v>
      </c>
      <c r="B1337" s="13">
        <v>0.28231465329999961</v>
      </c>
      <c r="C1337" s="13">
        <f t="shared" si="27"/>
        <v>0.2230089462999999</v>
      </c>
      <c r="D1337" s="14"/>
      <c r="E1337" s="15">
        <v>785.33999999998787</v>
      </c>
      <c r="F1337" s="16">
        <v>1.0948133652000009</v>
      </c>
      <c r="G1337" s="16">
        <f t="shared" si="28"/>
        <v>0.82971204919999964</v>
      </c>
      <c r="H1337" s="17">
        <v>785.33999999998787</v>
      </c>
      <c r="I1337" s="11">
        <v>282314.6532999996</v>
      </c>
      <c r="J1337" s="11">
        <v>1094813.365200001</v>
      </c>
    </row>
    <row r="1338" spans="1:10" hidden="1" outlineLevel="1">
      <c r="A1338" s="12">
        <v>788.34999999998786</v>
      </c>
      <c r="B1338" s="13">
        <v>0.28280913324999962</v>
      </c>
      <c r="C1338" s="13">
        <f t="shared" si="27"/>
        <v>0.22350342624999991</v>
      </c>
      <c r="D1338" s="14"/>
      <c r="E1338" s="15">
        <v>785.34999999998786</v>
      </c>
      <c r="F1338" s="16">
        <v>1.096820300500001</v>
      </c>
      <c r="G1338" s="16">
        <f t="shared" si="28"/>
        <v>0.8317189844999997</v>
      </c>
      <c r="H1338" s="17">
        <v>785.34999999998786</v>
      </c>
      <c r="I1338" s="11">
        <v>282809.13324999961</v>
      </c>
      <c r="J1338" s="11">
        <v>1096820.3005000011</v>
      </c>
    </row>
    <row r="1339" spans="1:10" hidden="1" outlineLevel="1">
      <c r="A1339" s="12">
        <v>788.35999999998785</v>
      </c>
      <c r="B1339" s="13">
        <v>0.28330361319999964</v>
      </c>
      <c r="C1339" s="13">
        <f t="shared" si="27"/>
        <v>0.22399790619999993</v>
      </c>
      <c r="D1339" s="14"/>
      <c r="E1339" s="15">
        <v>785.35999999998785</v>
      </c>
      <c r="F1339" s="16">
        <v>1.0988272358000011</v>
      </c>
      <c r="G1339" s="16">
        <f t="shared" si="28"/>
        <v>0.83372591979999977</v>
      </c>
      <c r="H1339" s="17">
        <v>785.35999999998785</v>
      </c>
      <c r="I1339" s="11">
        <v>283303.61319999961</v>
      </c>
      <c r="J1339" s="11">
        <v>1098827.2358000011</v>
      </c>
    </row>
    <row r="1340" spans="1:10" hidden="1" outlineLevel="1">
      <c r="A1340" s="12">
        <v>788.36999999998784</v>
      </c>
      <c r="B1340" s="13">
        <v>0.2837980931499996</v>
      </c>
      <c r="C1340" s="13">
        <f t="shared" si="27"/>
        <v>0.22449238614999989</v>
      </c>
      <c r="D1340" s="14"/>
      <c r="E1340" s="15">
        <v>785.36999999998784</v>
      </c>
      <c r="F1340" s="16">
        <v>1.1008341711000011</v>
      </c>
      <c r="G1340" s="16">
        <f t="shared" si="28"/>
        <v>0.83573285509999984</v>
      </c>
      <c r="H1340" s="17">
        <v>785.36999999998784</v>
      </c>
      <c r="I1340" s="11">
        <v>283798.09314999962</v>
      </c>
      <c r="J1340" s="11">
        <v>1100834.1711000011</v>
      </c>
    </row>
    <row r="1341" spans="1:10" hidden="1" outlineLevel="1">
      <c r="A1341" s="12">
        <v>788.37999999998783</v>
      </c>
      <c r="B1341" s="13">
        <v>0.28429257309999961</v>
      </c>
      <c r="C1341" s="13">
        <f t="shared" si="27"/>
        <v>0.2249868660999999</v>
      </c>
      <c r="D1341" s="14"/>
      <c r="E1341" s="15">
        <v>785.37999999998783</v>
      </c>
      <c r="F1341" s="16">
        <v>1.102841106400001</v>
      </c>
      <c r="G1341" s="16">
        <f t="shared" si="28"/>
        <v>0.83773979039999968</v>
      </c>
      <c r="H1341" s="17">
        <v>785.37999999998783</v>
      </c>
      <c r="I1341" s="11">
        <v>284292.57309999963</v>
      </c>
      <c r="J1341" s="11">
        <v>1102841.1064000011</v>
      </c>
    </row>
    <row r="1342" spans="1:10" hidden="1" outlineLevel="1">
      <c r="A1342" s="12">
        <v>788.38999999998782</v>
      </c>
      <c r="B1342" s="13">
        <v>0.28478705304999963</v>
      </c>
      <c r="C1342" s="13">
        <f t="shared" si="27"/>
        <v>0.22548134604999992</v>
      </c>
      <c r="D1342" s="14"/>
      <c r="E1342" s="15">
        <v>785.38999999998782</v>
      </c>
      <c r="F1342" s="16">
        <v>1.1048480417000011</v>
      </c>
      <c r="G1342" s="16">
        <f t="shared" si="28"/>
        <v>0.83974672569999975</v>
      </c>
      <c r="H1342" s="17">
        <v>785.38999999998782</v>
      </c>
      <c r="I1342" s="11">
        <v>284787.05304999964</v>
      </c>
      <c r="J1342" s="11">
        <v>1104848.0417000011</v>
      </c>
    </row>
    <row r="1343" spans="1:10" hidden="1" outlineLevel="1">
      <c r="A1343" s="18">
        <v>788.39999999998781</v>
      </c>
      <c r="B1343" s="13">
        <v>0.28528153299999964</v>
      </c>
      <c r="C1343" s="13">
        <f t="shared" si="27"/>
        <v>0.22597582599999994</v>
      </c>
      <c r="D1343" s="14"/>
      <c r="E1343" s="15">
        <v>785.39999999998781</v>
      </c>
      <c r="F1343" s="16">
        <v>1.1068549770000011</v>
      </c>
      <c r="G1343" s="16">
        <f t="shared" si="28"/>
        <v>0.84175366099999982</v>
      </c>
      <c r="H1343" s="17">
        <v>785.39999999998781</v>
      </c>
      <c r="I1343" s="11">
        <v>285281.53299999965</v>
      </c>
      <c r="J1343" s="11">
        <v>1106854.9770000011</v>
      </c>
    </row>
    <row r="1344" spans="1:10" hidden="1" outlineLevel="1">
      <c r="A1344" s="12">
        <v>788.4099999999878</v>
      </c>
      <c r="B1344" s="13">
        <v>0.28577601294999966</v>
      </c>
      <c r="C1344" s="13">
        <f t="shared" si="27"/>
        <v>0.22647030594999995</v>
      </c>
      <c r="D1344" s="14"/>
      <c r="E1344" s="15">
        <v>785.4099999999878</v>
      </c>
      <c r="F1344" s="16">
        <v>1.1088619123000012</v>
      </c>
      <c r="G1344" s="16">
        <f t="shared" si="28"/>
        <v>0.84376059629999989</v>
      </c>
      <c r="H1344" s="17">
        <v>785.4099999999878</v>
      </c>
      <c r="I1344" s="11">
        <v>285776.01294999965</v>
      </c>
      <c r="J1344" s="11">
        <v>1108861.9123000011</v>
      </c>
    </row>
    <row r="1345" spans="1:10" hidden="1" outlineLevel="1">
      <c r="A1345" s="12">
        <v>788.41999999998779</v>
      </c>
      <c r="B1345" s="13">
        <v>0.28627049289999967</v>
      </c>
      <c r="C1345" s="13">
        <f t="shared" si="27"/>
        <v>0.22696478589999997</v>
      </c>
      <c r="D1345" s="14"/>
      <c r="E1345" s="15">
        <v>785.41999999998779</v>
      </c>
      <c r="F1345" s="16">
        <v>1.110868847600001</v>
      </c>
      <c r="G1345" s="16">
        <f t="shared" si="28"/>
        <v>0.84576753159999973</v>
      </c>
      <c r="H1345" s="17">
        <v>785.41999999998779</v>
      </c>
      <c r="I1345" s="11">
        <v>286270.49289999966</v>
      </c>
      <c r="J1345" s="11">
        <v>1110868.8476000011</v>
      </c>
    </row>
    <row r="1346" spans="1:10" hidden="1" outlineLevel="1">
      <c r="A1346" s="12">
        <v>788.42999999998779</v>
      </c>
      <c r="B1346" s="13">
        <v>0.28676497284999969</v>
      </c>
      <c r="C1346" s="13">
        <f t="shared" si="27"/>
        <v>0.22745926584999998</v>
      </c>
      <c r="D1346" s="14"/>
      <c r="E1346" s="15">
        <v>785.42999999998779</v>
      </c>
      <c r="F1346" s="16">
        <v>1.1128757829000011</v>
      </c>
      <c r="G1346" s="16">
        <f t="shared" si="28"/>
        <v>0.8477744668999998</v>
      </c>
      <c r="H1346" s="17">
        <v>785.42999999998779</v>
      </c>
      <c r="I1346" s="11">
        <v>286764.97284999967</v>
      </c>
      <c r="J1346" s="11">
        <v>1112875.7829000012</v>
      </c>
    </row>
    <row r="1347" spans="1:10" hidden="1" outlineLevel="1">
      <c r="A1347" s="12">
        <v>788.43999999998778</v>
      </c>
      <c r="B1347" s="13">
        <v>0.2872594527999997</v>
      </c>
      <c r="C1347" s="13">
        <f t="shared" si="27"/>
        <v>0.2279537458</v>
      </c>
      <c r="D1347" s="14"/>
      <c r="E1347" s="15">
        <v>785.43999999998778</v>
      </c>
      <c r="F1347" s="16">
        <v>1.1148827182000012</v>
      </c>
      <c r="G1347" s="16">
        <f t="shared" si="28"/>
        <v>0.84978140219999987</v>
      </c>
      <c r="H1347" s="17">
        <v>785.43999999998778</v>
      </c>
      <c r="I1347" s="11">
        <v>287259.45279999968</v>
      </c>
      <c r="J1347" s="11">
        <v>1114882.7182000012</v>
      </c>
    </row>
    <row r="1348" spans="1:10" hidden="1" outlineLevel="1">
      <c r="A1348" s="12">
        <v>788.44999999998777</v>
      </c>
      <c r="B1348" s="13">
        <v>0.28775393274999966</v>
      </c>
      <c r="C1348" s="13">
        <f t="shared" si="27"/>
        <v>0.22844822574999996</v>
      </c>
      <c r="D1348" s="14"/>
      <c r="E1348" s="15">
        <v>785.44999999998777</v>
      </c>
      <c r="F1348" s="16">
        <v>1.1168896535000012</v>
      </c>
      <c r="G1348" s="16">
        <f t="shared" si="28"/>
        <v>0.85178833749999994</v>
      </c>
      <c r="H1348" s="17">
        <v>785.44999999998777</v>
      </c>
      <c r="I1348" s="11">
        <v>287753.93274999969</v>
      </c>
      <c r="J1348" s="11">
        <v>1116889.6535000012</v>
      </c>
    </row>
    <row r="1349" spans="1:10" hidden="1" outlineLevel="1">
      <c r="A1349" s="12">
        <v>788.45999999998776</v>
      </c>
      <c r="B1349" s="13">
        <v>0.28824841269999968</v>
      </c>
      <c r="C1349" s="13">
        <f t="shared" si="27"/>
        <v>0.22894270569999997</v>
      </c>
      <c r="D1349" s="14"/>
      <c r="E1349" s="15">
        <v>785.45999999998776</v>
      </c>
      <c r="F1349" s="16">
        <v>1.1188965888000011</v>
      </c>
      <c r="G1349" s="16">
        <f t="shared" si="28"/>
        <v>0.85379527279999978</v>
      </c>
      <c r="H1349" s="17">
        <v>785.45999999998776</v>
      </c>
      <c r="I1349" s="11">
        <v>288248.4126999997</v>
      </c>
      <c r="J1349" s="11">
        <v>1118896.5888000012</v>
      </c>
    </row>
    <row r="1350" spans="1:10" hidden="1" outlineLevel="1">
      <c r="A1350" s="12">
        <v>788.46999999998775</v>
      </c>
      <c r="B1350" s="13">
        <v>0.28874289264999969</v>
      </c>
      <c r="C1350" s="13">
        <f t="shared" si="27"/>
        <v>0.22943718564999999</v>
      </c>
      <c r="D1350" s="14"/>
      <c r="E1350" s="15">
        <v>785.46999999998775</v>
      </c>
      <c r="F1350" s="16">
        <v>1.1209035241000012</v>
      </c>
      <c r="G1350" s="16">
        <f t="shared" si="28"/>
        <v>0.85580220809999985</v>
      </c>
      <c r="H1350" s="17">
        <v>785.46999999998775</v>
      </c>
      <c r="I1350" s="11">
        <v>288742.8926499997</v>
      </c>
      <c r="J1350" s="11">
        <v>1120903.5241000012</v>
      </c>
    </row>
    <row r="1351" spans="1:10" hidden="1" outlineLevel="1">
      <c r="A1351" s="12">
        <v>788.47999999998774</v>
      </c>
      <c r="B1351" s="13">
        <v>0.28923737259999971</v>
      </c>
      <c r="C1351" s="13">
        <f t="shared" si="27"/>
        <v>0.2299316656</v>
      </c>
      <c r="D1351" s="14"/>
      <c r="E1351" s="15">
        <v>785.47999999998774</v>
      </c>
      <c r="F1351" s="16">
        <v>1.1229104594000012</v>
      </c>
      <c r="G1351" s="16">
        <f t="shared" si="28"/>
        <v>0.85780914339999992</v>
      </c>
      <c r="H1351" s="17">
        <v>785.47999999998774</v>
      </c>
      <c r="I1351" s="11">
        <v>289237.37259999971</v>
      </c>
      <c r="J1351" s="11">
        <v>1122910.4594000012</v>
      </c>
    </row>
    <row r="1352" spans="1:10" hidden="1" outlineLevel="1">
      <c r="A1352" s="12">
        <v>788.48999999998773</v>
      </c>
      <c r="B1352" s="13">
        <v>0.28973185254999972</v>
      </c>
      <c r="C1352" s="13">
        <f t="shared" si="27"/>
        <v>0.23042614555000002</v>
      </c>
      <c r="D1352" s="14"/>
      <c r="E1352" s="15">
        <v>785.48999999998773</v>
      </c>
      <c r="F1352" s="16">
        <v>1.1249173947000013</v>
      </c>
      <c r="G1352" s="16">
        <f t="shared" si="28"/>
        <v>0.85981607869999999</v>
      </c>
      <c r="H1352" s="17">
        <v>785.48999999998773</v>
      </c>
      <c r="I1352" s="11">
        <v>289731.85254999972</v>
      </c>
      <c r="J1352" s="11">
        <v>1124917.3947000012</v>
      </c>
    </row>
    <row r="1353" spans="1:10" hidden="1" outlineLevel="1">
      <c r="A1353" s="18">
        <v>788.49999999998772</v>
      </c>
      <c r="B1353" s="13">
        <v>0.29022633249999974</v>
      </c>
      <c r="C1353" s="13">
        <f t="shared" si="27"/>
        <v>0.23092062550000003</v>
      </c>
      <c r="D1353" s="14"/>
      <c r="E1353" s="15">
        <v>785.49999999998772</v>
      </c>
      <c r="F1353" s="16">
        <v>1.1269243300000011</v>
      </c>
      <c r="G1353" s="16">
        <f t="shared" si="28"/>
        <v>0.86182301399999983</v>
      </c>
      <c r="H1353" s="17">
        <v>785.49999999998772</v>
      </c>
      <c r="I1353" s="11">
        <v>290226.33249999973</v>
      </c>
      <c r="J1353" s="11">
        <v>1126924.3300000012</v>
      </c>
    </row>
    <row r="1354" spans="1:10" hidden="1" outlineLevel="1">
      <c r="A1354" s="12">
        <v>788.50999999998771</v>
      </c>
      <c r="B1354" s="13">
        <v>0.29072081244999975</v>
      </c>
      <c r="C1354" s="13">
        <f t="shared" si="27"/>
        <v>0.23141510545000005</v>
      </c>
      <c r="D1354" s="14"/>
      <c r="E1354" s="15">
        <v>785.50999999998771</v>
      </c>
      <c r="F1354" s="16">
        <v>1.1289312653000012</v>
      </c>
      <c r="G1354" s="16">
        <f t="shared" si="28"/>
        <v>0.8638299492999999</v>
      </c>
      <c r="H1354" s="17">
        <v>785.50999999998771</v>
      </c>
      <c r="I1354" s="11">
        <v>290720.81244999974</v>
      </c>
      <c r="J1354" s="11">
        <v>1128931.2653000013</v>
      </c>
    </row>
    <row r="1355" spans="1:10" hidden="1" outlineLevel="1">
      <c r="A1355" s="12">
        <v>788.5199999999877</v>
      </c>
      <c r="B1355" s="13">
        <v>0.29121529239999977</v>
      </c>
      <c r="C1355" s="13">
        <f t="shared" si="27"/>
        <v>0.23190958540000006</v>
      </c>
      <c r="D1355" s="14"/>
      <c r="E1355" s="15">
        <v>785.5199999999877</v>
      </c>
      <c r="F1355" s="16">
        <v>1.1309382006000013</v>
      </c>
      <c r="G1355" s="16">
        <f t="shared" si="28"/>
        <v>0.86583688459999997</v>
      </c>
      <c r="H1355" s="17">
        <v>785.5199999999877</v>
      </c>
      <c r="I1355" s="11">
        <v>291215.29239999974</v>
      </c>
      <c r="J1355" s="11">
        <v>1130938.2006000013</v>
      </c>
    </row>
    <row r="1356" spans="1:10" hidden="1" outlineLevel="1">
      <c r="A1356" s="12">
        <v>788.52999999998769</v>
      </c>
      <c r="B1356" s="13">
        <v>0.29170977234999973</v>
      </c>
      <c r="C1356" s="13">
        <f t="shared" si="27"/>
        <v>0.23240406535000002</v>
      </c>
      <c r="D1356" s="14"/>
      <c r="E1356" s="15">
        <v>785.52999999998769</v>
      </c>
      <c r="F1356" s="16">
        <v>1.1329451359000013</v>
      </c>
      <c r="G1356" s="16">
        <f t="shared" si="28"/>
        <v>0.86784381990000004</v>
      </c>
      <c r="H1356" s="17">
        <v>785.52999999998769</v>
      </c>
      <c r="I1356" s="11">
        <v>291709.77234999975</v>
      </c>
      <c r="J1356" s="11">
        <v>1132945.1359000013</v>
      </c>
    </row>
    <row r="1357" spans="1:10" hidden="1" outlineLevel="1">
      <c r="A1357" s="12">
        <v>788.53999999998769</v>
      </c>
      <c r="B1357" s="13">
        <v>0.29220425229999974</v>
      </c>
      <c r="C1357" s="13">
        <f t="shared" si="27"/>
        <v>0.23289854530000004</v>
      </c>
      <c r="D1357" s="14"/>
      <c r="E1357" s="15">
        <v>785.53999999998769</v>
      </c>
      <c r="F1357" s="16">
        <v>1.1349520712000012</v>
      </c>
      <c r="G1357" s="16">
        <f t="shared" si="28"/>
        <v>0.86985075519999988</v>
      </c>
      <c r="H1357" s="17">
        <v>785.53999999998769</v>
      </c>
      <c r="I1357" s="11">
        <v>292204.25229999976</v>
      </c>
      <c r="J1357" s="11">
        <v>1134952.0712000013</v>
      </c>
    </row>
    <row r="1358" spans="1:10" hidden="1" outlineLevel="1">
      <c r="A1358" s="12">
        <v>788.54999999998768</v>
      </c>
      <c r="B1358" s="13">
        <v>0.29269873224999976</v>
      </c>
      <c r="C1358" s="13">
        <f t="shared" si="27"/>
        <v>0.23339302525000005</v>
      </c>
      <c r="D1358" s="14"/>
      <c r="E1358" s="15">
        <v>785.54999999998768</v>
      </c>
      <c r="F1358" s="16">
        <v>1.1369590065000013</v>
      </c>
      <c r="G1358" s="16">
        <f t="shared" si="28"/>
        <v>0.87185769049999995</v>
      </c>
      <c r="H1358" s="17">
        <v>785.54999999998768</v>
      </c>
      <c r="I1358" s="11">
        <v>292698.73224999977</v>
      </c>
      <c r="J1358" s="11">
        <v>1136959.0065000013</v>
      </c>
    </row>
    <row r="1359" spans="1:10" hidden="1" outlineLevel="1">
      <c r="A1359" s="12">
        <v>788.55999999998767</v>
      </c>
      <c r="B1359" s="13">
        <v>0.29319321219999978</v>
      </c>
      <c r="C1359" s="13">
        <f t="shared" si="27"/>
        <v>0.23388750520000007</v>
      </c>
      <c r="D1359" s="14"/>
      <c r="E1359" s="15">
        <v>785.55999999998767</v>
      </c>
      <c r="F1359" s="16">
        <v>1.1389659418000013</v>
      </c>
      <c r="G1359" s="16">
        <f t="shared" si="28"/>
        <v>0.87386462580000002</v>
      </c>
      <c r="H1359" s="17">
        <v>785.55999999998767</v>
      </c>
      <c r="I1359" s="11">
        <v>293193.21219999978</v>
      </c>
      <c r="J1359" s="11">
        <v>1138965.9418000013</v>
      </c>
    </row>
    <row r="1360" spans="1:10" hidden="1" outlineLevel="1">
      <c r="A1360" s="12">
        <v>788.56999999998766</v>
      </c>
      <c r="B1360" s="13">
        <v>0.29368769214999979</v>
      </c>
      <c r="C1360" s="13">
        <f t="shared" si="27"/>
        <v>0.23438198515000008</v>
      </c>
      <c r="D1360" s="14"/>
      <c r="E1360" s="15">
        <v>785.56999999998766</v>
      </c>
      <c r="F1360" s="16">
        <v>1.1409728771000014</v>
      </c>
      <c r="G1360" s="16">
        <f t="shared" si="28"/>
        <v>0.87587156110000008</v>
      </c>
      <c r="H1360" s="17">
        <v>785.56999999998766</v>
      </c>
      <c r="I1360" s="11">
        <v>293687.69214999978</v>
      </c>
      <c r="J1360" s="11">
        <v>1140972.8771000013</v>
      </c>
    </row>
    <row r="1361" spans="1:10" hidden="1" outlineLevel="1">
      <c r="A1361" s="12">
        <v>788.57999999998765</v>
      </c>
      <c r="B1361" s="13">
        <v>0.29418217209999981</v>
      </c>
      <c r="C1361" s="13">
        <f t="shared" si="27"/>
        <v>0.2348764651000001</v>
      </c>
      <c r="D1361" s="14"/>
      <c r="E1361" s="15">
        <v>785.57999999998765</v>
      </c>
      <c r="F1361" s="16">
        <v>1.1429798124000012</v>
      </c>
      <c r="G1361" s="16">
        <f t="shared" si="28"/>
        <v>0.87787849639999993</v>
      </c>
      <c r="H1361" s="17">
        <v>785.57999999998765</v>
      </c>
      <c r="I1361" s="11">
        <v>294182.17209999979</v>
      </c>
      <c r="J1361" s="11">
        <v>1142979.8124000013</v>
      </c>
    </row>
    <row r="1362" spans="1:10" hidden="1" outlineLevel="1">
      <c r="A1362" s="12">
        <v>788.58999999998764</v>
      </c>
      <c r="B1362" s="13">
        <v>0.29467665204999982</v>
      </c>
      <c r="C1362" s="13">
        <f t="shared" si="27"/>
        <v>0.23537094505000011</v>
      </c>
      <c r="D1362" s="14"/>
      <c r="E1362" s="15">
        <v>785.58999999998764</v>
      </c>
      <c r="F1362" s="16">
        <v>1.1449867477000013</v>
      </c>
      <c r="G1362" s="16">
        <f t="shared" si="28"/>
        <v>0.8798854317</v>
      </c>
      <c r="H1362" s="17">
        <v>785.58999999998764</v>
      </c>
      <c r="I1362" s="11">
        <v>294676.6520499998</v>
      </c>
      <c r="J1362" s="11">
        <v>1144986.7477000013</v>
      </c>
    </row>
    <row r="1363" spans="1:10" hidden="1" outlineLevel="1">
      <c r="A1363" s="18">
        <v>788.59999999998763</v>
      </c>
      <c r="B1363" s="13">
        <v>0.29517113199999984</v>
      </c>
      <c r="C1363" s="13">
        <f t="shared" si="27"/>
        <v>0.23586542500000013</v>
      </c>
      <c r="D1363" s="14"/>
      <c r="E1363" s="15">
        <v>785.59999999998763</v>
      </c>
      <c r="F1363" s="16">
        <v>1.1469936830000014</v>
      </c>
      <c r="G1363" s="16">
        <f t="shared" si="28"/>
        <v>0.88189236700000007</v>
      </c>
      <c r="H1363" s="17">
        <v>785.59999999998763</v>
      </c>
      <c r="I1363" s="11">
        <v>295171.13199999981</v>
      </c>
      <c r="J1363" s="11">
        <v>1146993.6830000014</v>
      </c>
    </row>
    <row r="1364" spans="1:10" hidden="1" outlineLevel="1">
      <c r="A1364" s="12">
        <v>788.60999999998762</v>
      </c>
      <c r="B1364" s="13">
        <v>0.2956656119499998</v>
      </c>
      <c r="C1364" s="13">
        <f t="shared" si="27"/>
        <v>0.23635990495000009</v>
      </c>
      <c r="D1364" s="14"/>
      <c r="E1364" s="15">
        <v>785.60999999998762</v>
      </c>
      <c r="F1364" s="16">
        <v>1.1490006183000014</v>
      </c>
      <c r="G1364" s="16">
        <f t="shared" si="28"/>
        <v>0.88389930230000013</v>
      </c>
      <c r="H1364" s="17">
        <v>785.60999999998762</v>
      </c>
      <c r="I1364" s="11">
        <v>295665.61194999982</v>
      </c>
      <c r="J1364" s="11">
        <v>1149000.6183000014</v>
      </c>
    </row>
    <row r="1365" spans="1:10" hidden="1" outlineLevel="1">
      <c r="A1365" s="12">
        <v>788.61999999998761</v>
      </c>
      <c r="B1365" s="13">
        <v>0.29616009189999981</v>
      </c>
      <c r="C1365" s="13">
        <f t="shared" si="27"/>
        <v>0.2368543849000001</v>
      </c>
      <c r="D1365" s="14"/>
      <c r="E1365" s="15">
        <v>785.61999999998761</v>
      </c>
      <c r="F1365" s="16">
        <v>1.1510075536000013</v>
      </c>
      <c r="G1365" s="16">
        <f t="shared" si="28"/>
        <v>0.88590623759999998</v>
      </c>
      <c r="H1365" s="17">
        <v>785.61999999998761</v>
      </c>
      <c r="I1365" s="11">
        <v>296160.09189999982</v>
      </c>
      <c r="J1365" s="11">
        <v>1151007.5536000014</v>
      </c>
    </row>
    <row r="1366" spans="1:10" hidden="1" outlineLevel="1">
      <c r="A1366" s="12">
        <v>788.6299999999876</v>
      </c>
      <c r="B1366" s="13">
        <v>0.29665457184999983</v>
      </c>
      <c r="C1366" s="13">
        <f t="shared" si="27"/>
        <v>0.23734886485000012</v>
      </c>
      <c r="D1366" s="14"/>
      <c r="E1366" s="15">
        <v>785.6299999999876</v>
      </c>
      <c r="F1366" s="16">
        <v>1.1530144889000014</v>
      </c>
      <c r="G1366" s="16">
        <f t="shared" si="28"/>
        <v>0.88791317290000005</v>
      </c>
      <c r="H1366" s="17">
        <v>785.6299999999876</v>
      </c>
      <c r="I1366" s="11">
        <v>296654.57184999983</v>
      </c>
      <c r="J1366" s="11">
        <v>1153014.4889000014</v>
      </c>
    </row>
    <row r="1367" spans="1:10" hidden="1" outlineLevel="1">
      <c r="A1367" s="12">
        <v>788.63999999998759</v>
      </c>
      <c r="B1367" s="13">
        <v>0.29714905179999984</v>
      </c>
      <c r="C1367" s="13">
        <f t="shared" si="27"/>
        <v>0.23784334480000013</v>
      </c>
      <c r="D1367" s="14"/>
      <c r="E1367" s="15">
        <v>785.63999999998759</v>
      </c>
      <c r="F1367" s="16">
        <v>1.1550214242000014</v>
      </c>
      <c r="G1367" s="16">
        <f t="shared" si="28"/>
        <v>0.88992010820000012</v>
      </c>
      <c r="H1367" s="17">
        <v>785.63999999998759</v>
      </c>
      <c r="I1367" s="11">
        <v>297149.05179999984</v>
      </c>
      <c r="J1367" s="11">
        <v>1155021.4242000014</v>
      </c>
    </row>
    <row r="1368" spans="1:10" hidden="1" outlineLevel="1">
      <c r="A1368" s="12">
        <v>788.64999999998759</v>
      </c>
      <c r="B1368" s="13">
        <v>0.29764353174999986</v>
      </c>
      <c r="C1368" s="13">
        <f t="shared" si="27"/>
        <v>0.23833782475000015</v>
      </c>
      <c r="D1368" s="14"/>
      <c r="E1368" s="15">
        <v>785.64999999998759</v>
      </c>
      <c r="F1368" s="16">
        <v>1.1570283595000015</v>
      </c>
      <c r="G1368" s="16">
        <f t="shared" si="28"/>
        <v>0.89192704350000018</v>
      </c>
      <c r="H1368" s="17">
        <v>785.64999999998759</v>
      </c>
      <c r="I1368" s="11">
        <v>297643.53174999985</v>
      </c>
      <c r="J1368" s="11">
        <v>1157028.3595000014</v>
      </c>
    </row>
    <row r="1369" spans="1:10" hidden="1" outlineLevel="1">
      <c r="A1369" s="12">
        <v>788.65999999998758</v>
      </c>
      <c r="B1369" s="13">
        <v>0.29813801169999987</v>
      </c>
      <c r="C1369" s="13">
        <f t="shared" si="27"/>
        <v>0.23883230470000016</v>
      </c>
      <c r="D1369" s="14"/>
      <c r="E1369" s="15">
        <v>785.65999999998758</v>
      </c>
      <c r="F1369" s="16">
        <v>1.1590352948000013</v>
      </c>
      <c r="G1369" s="16">
        <f t="shared" si="28"/>
        <v>0.89393397880000003</v>
      </c>
      <c r="H1369" s="17">
        <v>785.65999999998758</v>
      </c>
      <c r="I1369" s="11">
        <v>298138.01169999986</v>
      </c>
      <c r="J1369" s="11">
        <v>1159035.2948000014</v>
      </c>
    </row>
    <row r="1370" spans="1:10" hidden="1" outlineLevel="1">
      <c r="A1370" s="12">
        <v>788.66999999998757</v>
      </c>
      <c r="B1370" s="13">
        <v>0.29863249164999989</v>
      </c>
      <c r="C1370" s="13">
        <f t="shared" si="27"/>
        <v>0.23932678465000018</v>
      </c>
      <c r="D1370" s="14"/>
      <c r="E1370" s="15">
        <v>785.66999999998757</v>
      </c>
      <c r="F1370" s="16">
        <v>1.1610422301000014</v>
      </c>
      <c r="G1370" s="16">
        <f t="shared" si="28"/>
        <v>0.8959409141000001</v>
      </c>
      <c r="H1370" s="17">
        <v>785.66999999998757</v>
      </c>
      <c r="I1370" s="11">
        <v>298632.49164999987</v>
      </c>
      <c r="J1370" s="11">
        <v>1161042.2301000014</v>
      </c>
    </row>
    <row r="1371" spans="1:10" hidden="1" outlineLevel="1">
      <c r="A1371" s="12">
        <v>788.67999999998756</v>
      </c>
      <c r="B1371" s="13">
        <v>0.29912697159999985</v>
      </c>
      <c r="C1371" s="13">
        <f t="shared" si="27"/>
        <v>0.23982126460000014</v>
      </c>
      <c r="D1371" s="14"/>
      <c r="E1371" s="15">
        <v>785.67999999998756</v>
      </c>
      <c r="F1371" s="16">
        <v>1.1630491654000015</v>
      </c>
      <c r="G1371" s="16">
        <f t="shared" si="28"/>
        <v>0.89794784940000016</v>
      </c>
      <c r="H1371" s="17">
        <v>785.67999999998756</v>
      </c>
      <c r="I1371" s="11">
        <v>299126.97159999987</v>
      </c>
      <c r="J1371" s="11">
        <v>1163049.1654000015</v>
      </c>
    </row>
    <row r="1372" spans="1:10" hidden="1" outlineLevel="1">
      <c r="A1372" s="12">
        <v>788.68999999998755</v>
      </c>
      <c r="B1372" s="13">
        <v>0.29962145154999986</v>
      </c>
      <c r="C1372" s="13">
        <f t="shared" si="27"/>
        <v>0.24031574455000015</v>
      </c>
      <c r="D1372" s="14"/>
      <c r="E1372" s="15">
        <v>785.68999999998755</v>
      </c>
      <c r="F1372" s="16">
        <v>1.1650561007000015</v>
      </c>
      <c r="G1372" s="16">
        <f t="shared" si="28"/>
        <v>0.89995478470000023</v>
      </c>
      <c r="H1372" s="17">
        <v>785.68999999998755</v>
      </c>
      <c r="I1372" s="11">
        <v>299621.45154999988</v>
      </c>
      <c r="J1372" s="11">
        <v>1165056.1007000015</v>
      </c>
    </row>
    <row r="1373" spans="1:10" hidden="1" outlineLevel="1">
      <c r="A1373" s="18">
        <v>788.69999999998754</v>
      </c>
      <c r="B1373" s="13">
        <v>0.30011593149999988</v>
      </c>
      <c r="C1373" s="13">
        <f t="shared" si="27"/>
        <v>0.24081022450000017</v>
      </c>
      <c r="D1373" s="14"/>
      <c r="E1373" s="15">
        <v>785.69999999998754</v>
      </c>
      <c r="F1373" s="16">
        <v>1.1670630360000014</v>
      </c>
      <c r="G1373" s="16">
        <f t="shared" si="28"/>
        <v>0.90196172000000008</v>
      </c>
      <c r="H1373" s="17">
        <v>785.69999999998754</v>
      </c>
      <c r="I1373" s="11">
        <v>300115.93149999989</v>
      </c>
      <c r="J1373" s="11">
        <v>1167063.0360000015</v>
      </c>
    </row>
    <row r="1374" spans="1:10" hidden="1" outlineLevel="1">
      <c r="A1374" s="12">
        <v>788.70999999998753</v>
      </c>
      <c r="B1374" s="13">
        <v>0.30061041144999989</v>
      </c>
      <c r="C1374" s="13">
        <f t="shared" si="27"/>
        <v>0.24130470445000018</v>
      </c>
      <c r="D1374" s="14"/>
      <c r="E1374" s="15">
        <v>785.70999999998753</v>
      </c>
      <c r="F1374" s="16">
        <v>1.1690699713000015</v>
      </c>
      <c r="G1374" s="16">
        <f t="shared" si="28"/>
        <v>0.90396865530000015</v>
      </c>
      <c r="H1374" s="17">
        <v>785.70999999998753</v>
      </c>
      <c r="I1374" s="11">
        <v>300610.4114499999</v>
      </c>
      <c r="J1374" s="11">
        <v>1169069.9713000015</v>
      </c>
    </row>
    <row r="1375" spans="1:10" hidden="1" outlineLevel="1">
      <c r="A1375" s="12">
        <v>788.71999999998752</v>
      </c>
      <c r="B1375" s="13">
        <v>0.30110489139999991</v>
      </c>
      <c r="C1375" s="13">
        <f t="shared" si="27"/>
        <v>0.2417991844000002</v>
      </c>
      <c r="D1375" s="14"/>
      <c r="E1375" s="15">
        <v>785.71999999998752</v>
      </c>
      <c r="F1375" s="16">
        <v>1.1710769066000015</v>
      </c>
      <c r="G1375" s="16">
        <f t="shared" si="28"/>
        <v>0.90597559060000021</v>
      </c>
      <c r="H1375" s="17">
        <v>785.71999999998752</v>
      </c>
      <c r="I1375" s="11">
        <v>301104.89139999991</v>
      </c>
      <c r="J1375" s="11">
        <v>1171076.9066000015</v>
      </c>
    </row>
    <row r="1376" spans="1:10" hidden="1" outlineLevel="1">
      <c r="A1376" s="12">
        <v>788.72999999998751</v>
      </c>
      <c r="B1376" s="13">
        <v>0.30159937134999992</v>
      </c>
      <c r="C1376" s="13">
        <f t="shared" si="27"/>
        <v>0.24229366435000022</v>
      </c>
      <c r="D1376" s="14"/>
      <c r="E1376" s="15">
        <v>785.72999999998751</v>
      </c>
      <c r="F1376" s="16">
        <v>1.1730838419000016</v>
      </c>
      <c r="G1376" s="16">
        <f t="shared" si="28"/>
        <v>0.90798252590000028</v>
      </c>
      <c r="H1376" s="17">
        <v>785.72999999998751</v>
      </c>
      <c r="I1376" s="11">
        <v>301599.37134999991</v>
      </c>
      <c r="J1376" s="11">
        <v>1173083.8419000015</v>
      </c>
    </row>
    <row r="1377" spans="1:10" hidden="1" outlineLevel="1">
      <c r="A1377" s="12">
        <v>788.7399999999875</v>
      </c>
      <c r="B1377" s="13">
        <v>0.30209385129999994</v>
      </c>
      <c r="C1377" s="13">
        <f t="shared" si="27"/>
        <v>0.24278814430000023</v>
      </c>
      <c r="D1377" s="14"/>
      <c r="E1377" s="15">
        <v>785.7399999999875</v>
      </c>
      <c r="F1377" s="16">
        <v>1.1750907772000014</v>
      </c>
      <c r="G1377" s="16">
        <f t="shared" si="28"/>
        <v>0.90998946120000013</v>
      </c>
      <c r="H1377" s="17">
        <v>785.7399999999875</v>
      </c>
      <c r="I1377" s="11">
        <v>302093.85129999992</v>
      </c>
      <c r="J1377" s="11">
        <v>1175090.7772000015</v>
      </c>
    </row>
    <row r="1378" spans="1:10" hidden="1" outlineLevel="1">
      <c r="A1378" s="12">
        <v>788.74999999998749</v>
      </c>
      <c r="B1378" s="13">
        <v>0.30258833124999995</v>
      </c>
      <c r="C1378" s="13">
        <f t="shared" si="27"/>
        <v>0.24328262425000025</v>
      </c>
      <c r="D1378" s="14"/>
      <c r="E1378" s="15">
        <v>785.74999999998749</v>
      </c>
      <c r="F1378" s="16">
        <v>1.1770977125000015</v>
      </c>
      <c r="G1378" s="16">
        <f t="shared" si="28"/>
        <v>0.91199639650000019</v>
      </c>
      <c r="H1378" s="17">
        <v>785.74999999998749</v>
      </c>
      <c r="I1378" s="11">
        <v>302588.33124999993</v>
      </c>
      <c r="J1378" s="11">
        <v>1177097.7125000015</v>
      </c>
    </row>
    <row r="1379" spans="1:10" hidden="1" outlineLevel="1">
      <c r="A1379" s="12">
        <v>788.75999999998749</v>
      </c>
      <c r="B1379" s="13">
        <v>0.30308281119999991</v>
      </c>
      <c r="C1379" s="13">
        <f t="shared" si="27"/>
        <v>0.24377710420000021</v>
      </c>
      <c r="D1379" s="14"/>
      <c r="E1379" s="15">
        <v>785.75999999998749</v>
      </c>
      <c r="F1379" s="16">
        <v>1.1791046478000016</v>
      </c>
      <c r="G1379" s="16">
        <f t="shared" si="28"/>
        <v>0.91400333180000026</v>
      </c>
      <c r="H1379" s="17">
        <v>785.75999999998749</v>
      </c>
      <c r="I1379" s="11">
        <v>303082.81119999994</v>
      </c>
      <c r="J1379" s="11">
        <v>1179104.6478000015</v>
      </c>
    </row>
    <row r="1380" spans="1:10" hidden="1" outlineLevel="1">
      <c r="A1380" s="12">
        <v>788.76999999998748</v>
      </c>
      <c r="B1380" s="13">
        <v>0.30357729114999993</v>
      </c>
      <c r="C1380" s="13">
        <f t="shared" si="27"/>
        <v>0.24427158415000022</v>
      </c>
      <c r="D1380" s="14"/>
      <c r="E1380" s="15">
        <v>785.76999999998748</v>
      </c>
      <c r="F1380" s="16">
        <v>1.1811115831000016</v>
      </c>
      <c r="G1380" s="16">
        <f t="shared" si="28"/>
        <v>0.91601026710000033</v>
      </c>
      <c r="H1380" s="17">
        <v>785.76999999998748</v>
      </c>
      <c r="I1380" s="11">
        <v>303577.29114999995</v>
      </c>
      <c r="J1380" s="11">
        <v>1181111.5831000016</v>
      </c>
    </row>
    <row r="1381" spans="1:10" hidden="1" outlineLevel="1">
      <c r="A1381" s="12">
        <v>788.77999999998747</v>
      </c>
      <c r="B1381" s="13">
        <v>0.30407177109999994</v>
      </c>
      <c r="C1381" s="13">
        <f t="shared" si="27"/>
        <v>0.24476606410000024</v>
      </c>
      <c r="D1381" s="14"/>
      <c r="E1381" s="15">
        <v>785.77999999998747</v>
      </c>
      <c r="F1381" s="16">
        <v>1.1831185184000015</v>
      </c>
      <c r="G1381" s="16">
        <f t="shared" si="28"/>
        <v>0.91801720240000018</v>
      </c>
      <c r="H1381" s="17">
        <v>785.77999999998747</v>
      </c>
      <c r="I1381" s="11">
        <v>304071.77109999995</v>
      </c>
      <c r="J1381" s="11">
        <v>1183118.5184000016</v>
      </c>
    </row>
    <row r="1382" spans="1:10" hidden="1" outlineLevel="1">
      <c r="A1382" s="12">
        <v>788.78999999998746</v>
      </c>
      <c r="B1382" s="13">
        <v>0.30456625104999996</v>
      </c>
      <c r="C1382" s="13">
        <f t="shared" si="27"/>
        <v>0.24526054405000025</v>
      </c>
      <c r="D1382" s="14"/>
      <c r="E1382" s="15">
        <v>785.78999999998746</v>
      </c>
      <c r="F1382" s="16">
        <v>1.1851254537000016</v>
      </c>
      <c r="G1382" s="16">
        <f t="shared" si="28"/>
        <v>0.92002413770000024</v>
      </c>
      <c r="H1382" s="17">
        <v>785.78999999998746</v>
      </c>
      <c r="I1382" s="11">
        <v>304566.25104999996</v>
      </c>
      <c r="J1382" s="11">
        <v>1185125.4537000016</v>
      </c>
    </row>
    <row r="1383" spans="1:10" hidden="1" outlineLevel="1">
      <c r="A1383" s="18">
        <v>788.79999999998745</v>
      </c>
      <c r="B1383" s="13">
        <v>0.30506073099999997</v>
      </c>
      <c r="C1383" s="13">
        <f t="shared" si="27"/>
        <v>0.24575502400000027</v>
      </c>
      <c r="D1383" s="14"/>
      <c r="E1383" s="15">
        <v>785.79999999998745</v>
      </c>
      <c r="F1383" s="16">
        <v>1.1871323890000016</v>
      </c>
      <c r="G1383" s="16">
        <f t="shared" si="28"/>
        <v>0.92203107300000031</v>
      </c>
      <c r="H1383" s="17">
        <v>785.79999999998745</v>
      </c>
      <c r="I1383" s="11">
        <v>305060.73099999997</v>
      </c>
      <c r="J1383" s="11">
        <v>1187132.3890000016</v>
      </c>
    </row>
    <row r="1384" spans="1:10" hidden="1" outlineLevel="1">
      <c r="A1384" s="12">
        <v>788.80999999998744</v>
      </c>
      <c r="B1384" s="13">
        <v>0.30555521094999999</v>
      </c>
      <c r="C1384" s="13">
        <f t="shared" si="27"/>
        <v>0.24624950395000028</v>
      </c>
      <c r="D1384" s="14"/>
      <c r="E1384" s="15">
        <v>785.80999999998744</v>
      </c>
      <c r="F1384" s="16">
        <v>1.1891393243000017</v>
      </c>
      <c r="G1384" s="16">
        <f t="shared" si="28"/>
        <v>0.92403800830000038</v>
      </c>
      <c r="H1384" s="17">
        <v>785.80999999998744</v>
      </c>
      <c r="I1384" s="11">
        <v>305555.21094999998</v>
      </c>
      <c r="J1384" s="11">
        <v>1189139.3243000016</v>
      </c>
    </row>
    <row r="1385" spans="1:10" hidden="1" outlineLevel="1">
      <c r="A1385" s="12">
        <v>788.81999999998743</v>
      </c>
      <c r="B1385" s="13">
        <v>0.3060496909</v>
      </c>
      <c r="C1385" s="13">
        <f t="shared" si="27"/>
        <v>0.2467439839000003</v>
      </c>
      <c r="D1385" s="14"/>
      <c r="E1385" s="15">
        <v>785.81999999998743</v>
      </c>
      <c r="F1385" s="16">
        <v>1.1911462596000015</v>
      </c>
      <c r="G1385" s="16">
        <f t="shared" si="28"/>
        <v>0.92604494360000023</v>
      </c>
      <c r="H1385" s="17">
        <v>785.81999999998743</v>
      </c>
      <c r="I1385" s="11">
        <v>306049.69089999999</v>
      </c>
      <c r="J1385" s="11">
        <v>1191146.2596000016</v>
      </c>
    </row>
    <row r="1386" spans="1:10" hidden="1" outlineLevel="1">
      <c r="A1386" s="12">
        <v>788.82999999998742</v>
      </c>
      <c r="B1386" s="13">
        <v>0.30654417085000002</v>
      </c>
      <c r="C1386" s="13">
        <f t="shared" si="27"/>
        <v>0.24723846385000031</v>
      </c>
      <c r="D1386" s="14"/>
      <c r="E1386" s="15">
        <v>785.82999999998742</v>
      </c>
      <c r="F1386" s="16">
        <v>1.1931531949000016</v>
      </c>
      <c r="G1386" s="16">
        <f t="shared" si="28"/>
        <v>0.92805187890000029</v>
      </c>
      <c r="H1386" s="17">
        <v>785.82999999998742</v>
      </c>
      <c r="I1386" s="11">
        <v>306544.17084999999</v>
      </c>
      <c r="J1386" s="11">
        <v>1193153.1949000016</v>
      </c>
    </row>
    <row r="1387" spans="1:10" hidden="1" outlineLevel="1">
      <c r="A1387" s="12">
        <v>788.83999999998741</v>
      </c>
      <c r="B1387" s="13">
        <v>0.30703865079999998</v>
      </c>
      <c r="C1387" s="13">
        <f t="shared" si="27"/>
        <v>0.24773294380000027</v>
      </c>
      <c r="D1387" s="14"/>
      <c r="E1387" s="15">
        <v>785.83999999998741</v>
      </c>
      <c r="F1387" s="16">
        <v>1.1951601302000017</v>
      </c>
      <c r="G1387" s="16">
        <f t="shared" si="28"/>
        <v>0.93005881420000036</v>
      </c>
      <c r="H1387" s="17">
        <v>785.83999999998741</v>
      </c>
      <c r="I1387" s="11">
        <v>307038.6508</v>
      </c>
      <c r="J1387" s="11">
        <v>1195160.1302000016</v>
      </c>
    </row>
    <row r="1388" spans="1:10" hidden="1" outlineLevel="1">
      <c r="A1388" s="12">
        <v>788.8499999999874</v>
      </c>
      <c r="B1388" s="13">
        <v>0.30753313074999999</v>
      </c>
      <c r="C1388" s="13">
        <f t="shared" si="27"/>
        <v>0.24822742375000029</v>
      </c>
      <c r="D1388" s="14"/>
      <c r="E1388" s="15">
        <v>785.8499999999874</v>
      </c>
      <c r="F1388" s="16">
        <v>1.1971670655000017</v>
      </c>
      <c r="G1388" s="16">
        <f t="shared" si="28"/>
        <v>0.93206574950000043</v>
      </c>
      <c r="H1388" s="17">
        <v>785.8499999999874</v>
      </c>
      <c r="I1388" s="11">
        <v>307533.13075000001</v>
      </c>
      <c r="J1388" s="11">
        <v>1197167.0655000017</v>
      </c>
    </row>
    <row r="1389" spans="1:10" hidden="1" outlineLevel="1">
      <c r="A1389" s="12">
        <v>788.85999999998739</v>
      </c>
      <c r="B1389" s="13">
        <v>0.30802761070000001</v>
      </c>
      <c r="C1389" s="13">
        <f t="shared" ref="C1389:C1452" si="29">B1389-$B$683</f>
        <v>0.2487219037000003</v>
      </c>
      <c r="D1389" s="14"/>
      <c r="E1389" s="15">
        <v>785.85999999998739</v>
      </c>
      <c r="F1389" s="16">
        <v>1.1991740008000016</v>
      </c>
      <c r="G1389" s="16">
        <f t="shared" ref="G1389:G1452" si="30">F1389-$F$683</f>
        <v>0.93407268480000027</v>
      </c>
      <c r="H1389" s="17">
        <v>785.85999999998739</v>
      </c>
      <c r="I1389" s="11">
        <v>308027.61070000002</v>
      </c>
      <c r="J1389" s="11">
        <v>1199174.0008000017</v>
      </c>
    </row>
    <row r="1390" spans="1:10" hidden="1" outlineLevel="1">
      <c r="A1390" s="12">
        <v>788.86999999998739</v>
      </c>
      <c r="B1390" s="13">
        <v>0.30852209065000002</v>
      </c>
      <c r="C1390" s="13">
        <f t="shared" si="29"/>
        <v>0.24921638365000032</v>
      </c>
      <c r="D1390" s="14"/>
      <c r="E1390" s="15">
        <v>785.86999999998739</v>
      </c>
      <c r="F1390" s="16">
        <v>1.2011809361000017</v>
      </c>
      <c r="G1390" s="16">
        <f t="shared" si="30"/>
        <v>0.93607962010000034</v>
      </c>
      <c r="H1390" s="17">
        <v>785.86999999998739</v>
      </c>
      <c r="I1390" s="11">
        <v>308522.09065000003</v>
      </c>
      <c r="J1390" s="11">
        <v>1201180.9361000017</v>
      </c>
    </row>
    <row r="1391" spans="1:10" hidden="1" outlineLevel="1">
      <c r="A1391" s="12">
        <v>788.87999999998738</v>
      </c>
      <c r="B1391" s="13">
        <v>0.30901657060000004</v>
      </c>
      <c r="C1391" s="13">
        <f t="shared" si="29"/>
        <v>0.24971086360000033</v>
      </c>
      <c r="D1391" s="14"/>
      <c r="E1391" s="15">
        <v>785.87999999998738</v>
      </c>
      <c r="F1391" s="16">
        <v>1.2031878714000017</v>
      </c>
      <c r="G1391" s="16">
        <f t="shared" si="30"/>
        <v>0.93808655540000041</v>
      </c>
      <c r="H1391" s="17">
        <v>785.87999999998738</v>
      </c>
      <c r="I1391" s="11">
        <v>309016.57060000004</v>
      </c>
      <c r="J1391" s="11">
        <v>1203187.8714000017</v>
      </c>
    </row>
    <row r="1392" spans="1:10" hidden="1" outlineLevel="1">
      <c r="A1392" s="12">
        <v>788.88999999998737</v>
      </c>
      <c r="B1392" s="13">
        <v>0.30951105055000006</v>
      </c>
      <c r="C1392" s="13">
        <f t="shared" si="29"/>
        <v>0.25020534355000035</v>
      </c>
      <c r="D1392" s="14"/>
      <c r="E1392" s="15">
        <v>785.88999999998737</v>
      </c>
      <c r="F1392" s="16">
        <v>1.2051948067000018</v>
      </c>
      <c r="G1392" s="16">
        <f t="shared" si="30"/>
        <v>0.94009349070000048</v>
      </c>
      <c r="H1392" s="17">
        <v>785.88999999998737</v>
      </c>
      <c r="I1392" s="11">
        <v>309511.05055000004</v>
      </c>
      <c r="J1392" s="11">
        <v>1205194.8067000017</v>
      </c>
    </row>
    <row r="1393" spans="1:10" hidden="1" outlineLevel="1">
      <c r="A1393" s="18">
        <v>788.89999999998736</v>
      </c>
      <c r="B1393" s="13">
        <v>0.31000553050000007</v>
      </c>
      <c r="C1393" s="13">
        <f t="shared" si="29"/>
        <v>0.25069982350000036</v>
      </c>
      <c r="D1393" s="14"/>
      <c r="E1393" s="15">
        <v>785.89999999998736</v>
      </c>
      <c r="F1393" s="16">
        <v>1.2072017420000016</v>
      </c>
      <c r="G1393" s="16">
        <f t="shared" si="30"/>
        <v>0.94210042600000032</v>
      </c>
      <c r="H1393" s="17">
        <v>785.89999999998736</v>
      </c>
      <c r="I1393" s="11">
        <v>310005.53050000005</v>
      </c>
      <c r="J1393" s="11">
        <v>1207201.7420000017</v>
      </c>
    </row>
    <row r="1394" spans="1:10" hidden="1" outlineLevel="1">
      <c r="A1394" s="12">
        <v>788.90999999998735</v>
      </c>
      <c r="B1394" s="13">
        <v>0.31050001045000009</v>
      </c>
      <c r="C1394" s="13">
        <f t="shared" si="29"/>
        <v>0.25119430345000038</v>
      </c>
      <c r="D1394" s="14"/>
      <c r="E1394" s="15">
        <v>785.90999999998735</v>
      </c>
      <c r="F1394" s="16">
        <v>1.2092086773000017</v>
      </c>
      <c r="G1394" s="16">
        <f t="shared" si="30"/>
        <v>0.94410736130000039</v>
      </c>
      <c r="H1394" s="17">
        <v>785.90999999998735</v>
      </c>
      <c r="I1394" s="11">
        <v>310500.01045000006</v>
      </c>
      <c r="J1394" s="11">
        <v>1209208.6773000017</v>
      </c>
    </row>
    <row r="1395" spans="1:10" hidden="1" outlineLevel="1">
      <c r="A1395" s="12">
        <v>788.91999999998734</v>
      </c>
      <c r="B1395" s="13">
        <v>0.31099449040000005</v>
      </c>
      <c r="C1395" s="13">
        <f t="shared" si="29"/>
        <v>0.25168878340000034</v>
      </c>
      <c r="D1395" s="14"/>
      <c r="E1395" s="15">
        <v>785.91999999998734</v>
      </c>
      <c r="F1395" s="16">
        <v>1.2112156126000018</v>
      </c>
      <c r="G1395" s="16">
        <f t="shared" si="30"/>
        <v>0.94611429660000046</v>
      </c>
      <c r="H1395" s="17">
        <v>785.91999999998734</v>
      </c>
      <c r="I1395" s="11">
        <v>310994.49040000007</v>
      </c>
      <c r="J1395" s="11">
        <v>1211215.6126000017</v>
      </c>
    </row>
    <row r="1396" spans="1:10" hidden="1" outlineLevel="1">
      <c r="A1396" s="12">
        <v>788.92999999998733</v>
      </c>
      <c r="B1396" s="13">
        <v>0.31148897035000006</v>
      </c>
      <c r="C1396" s="13">
        <f t="shared" si="29"/>
        <v>0.25218326335000035</v>
      </c>
      <c r="D1396" s="14"/>
      <c r="E1396" s="15">
        <v>785.92999999998733</v>
      </c>
      <c r="F1396" s="16">
        <v>1.2132225479000018</v>
      </c>
      <c r="G1396" s="16">
        <f t="shared" si="30"/>
        <v>0.94812123190000053</v>
      </c>
      <c r="H1396" s="17">
        <v>785.92999999998733</v>
      </c>
      <c r="I1396" s="11">
        <v>311488.97035000008</v>
      </c>
      <c r="J1396" s="11">
        <v>1213222.5479000018</v>
      </c>
    </row>
    <row r="1397" spans="1:10" hidden="1" outlineLevel="1">
      <c r="A1397" s="12">
        <v>788.93999999998732</v>
      </c>
      <c r="B1397" s="13">
        <v>0.31198345030000008</v>
      </c>
      <c r="C1397" s="13">
        <f t="shared" si="29"/>
        <v>0.25267774330000037</v>
      </c>
      <c r="D1397" s="14"/>
      <c r="E1397" s="15">
        <v>785.93999999998732</v>
      </c>
      <c r="F1397" s="16">
        <v>1.2152294832000017</v>
      </c>
      <c r="G1397" s="16">
        <f t="shared" si="30"/>
        <v>0.95012816720000037</v>
      </c>
      <c r="H1397" s="17">
        <v>785.93999999998732</v>
      </c>
      <c r="I1397" s="11">
        <v>311983.45030000008</v>
      </c>
      <c r="J1397" s="11">
        <v>1215229.4832000018</v>
      </c>
    </row>
    <row r="1398" spans="1:10" hidden="1" outlineLevel="1">
      <c r="A1398" s="12">
        <v>788.94999999998731</v>
      </c>
      <c r="B1398" s="13">
        <v>0.31247793025000009</v>
      </c>
      <c r="C1398" s="13">
        <f t="shared" si="29"/>
        <v>0.25317222325000038</v>
      </c>
      <c r="D1398" s="14"/>
      <c r="E1398" s="15">
        <v>785.94999999998731</v>
      </c>
      <c r="F1398" s="16">
        <v>1.2172364185000017</v>
      </c>
      <c r="G1398" s="16">
        <f t="shared" si="30"/>
        <v>0.95213510250000044</v>
      </c>
      <c r="H1398" s="17">
        <v>785.94999999998731</v>
      </c>
      <c r="I1398" s="11">
        <v>312477.93025000009</v>
      </c>
      <c r="J1398" s="11">
        <v>1217236.4185000018</v>
      </c>
    </row>
    <row r="1399" spans="1:10" hidden="1" outlineLevel="1">
      <c r="A1399" s="12">
        <v>788.9599999999873</v>
      </c>
      <c r="B1399" s="13">
        <v>0.31297241020000011</v>
      </c>
      <c r="C1399" s="13">
        <f t="shared" si="29"/>
        <v>0.2536667032000004</v>
      </c>
      <c r="D1399" s="14"/>
      <c r="E1399" s="15">
        <v>785.9599999999873</v>
      </c>
      <c r="F1399" s="16">
        <v>1.2192433538000018</v>
      </c>
      <c r="G1399" s="16">
        <f t="shared" si="30"/>
        <v>0.95414203780000051</v>
      </c>
      <c r="H1399" s="17">
        <v>785.9599999999873</v>
      </c>
      <c r="I1399" s="11">
        <v>312972.4102000001</v>
      </c>
      <c r="J1399" s="11">
        <v>1219243.3538000018</v>
      </c>
    </row>
    <row r="1400" spans="1:10" hidden="1" outlineLevel="1">
      <c r="A1400" s="12">
        <v>788.96999999998729</v>
      </c>
      <c r="B1400" s="13">
        <v>0.31346689015000012</v>
      </c>
      <c r="C1400" s="13">
        <f t="shared" si="29"/>
        <v>0.25416118315000041</v>
      </c>
      <c r="D1400" s="14"/>
      <c r="E1400" s="15">
        <v>785.96999999998729</v>
      </c>
      <c r="F1400" s="16">
        <v>1.2212502891000019</v>
      </c>
      <c r="G1400" s="16">
        <f t="shared" si="30"/>
        <v>0.95614897310000058</v>
      </c>
      <c r="H1400" s="17">
        <v>785.96999999998729</v>
      </c>
      <c r="I1400" s="11">
        <v>313466.89015000011</v>
      </c>
      <c r="J1400" s="11">
        <v>1221250.2891000018</v>
      </c>
    </row>
    <row r="1401" spans="1:10" hidden="1" outlineLevel="1">
      <c r="A1401" s="12">
        <v>788.97999999998729</v>
      </c>
      <c r="B1401" s="13">
        <v>0.31396137010000014</v>
      </c>
      <c r="C1401" s="13">
        <f t="shared" si="29"/>
        <v>0.25465566310000043</v>
      </c>
      <c r="D1401" s="14"/>
      <c r="E1401" s="15">
        <v>785.97999999998729</v>
      </c>
      <c r="F1401" s="16">
        <v>1.2232572244000017</v>
      </c>
      <c r="G1401" s="16">
        <f t="shared" si="30"/>
        <v>0.95815590840000042</v>
      </c>
      <c r="H1401" s="17">
        <v>785.97999999998729</v>
      </c>
      <c r="I1401" s="11">
        <v>313961.37010000012</v>
      </c>
      <c r="J1401" s="11">
        <v>1223257.2244000018</v>
      </c>
    </row>
    <row r="1402" spans="1:10" hidden="1" outlineLevel="1">
      <c r="A1402" s="12">
        <v>788.98999999998728</v>
      </c>
      <c r="B1402" s="13">
        <v>0.31445585005000015</v>
      </c>
      <c r="C1402" s="13">
        <f t="shared" si="29"/>
        <v>0.25515014305000044</v>
      </c>
      <c r="D1402" s="14"/>
      <c r="E1402" s="15">
        <v>785.98999999998728</v>
      </c>
      <c r="F1402" s="16">
        <v>1.2252641597000018</v>
      </c>
      <c r="G1402" s="16">
        <f t="shared" si="30"/>
        <v>0.96016284370000049</v>
      </c>
      <c r="H1402" s="17">
        <v>785.98999999998728</v>
      </c>
      <c r="I1402" s="11">
        <v>314455.85005000012</v>
      </c>
      <c r="J1402" s="11">
        <v>1225264.1597000018</v>
      </c>
    </row>
    <row r="1403" spans="1:10" collapsed="1">
      <c r="A1403" s="261">
        <v>788.99999999998727</v>
      </c>
      <c r="B1403" s="29">
        <v>0.31495033000000011</v>
      </c>
      <c r="C1403" s="13">
        <f t="shared" si="29"/>
        <v>0.2556446230000004</v>
      </c>
      <c r="D1403" s="14"/>
      <c r="E1403" s="262">
        <v>785.99999999998727</v>
      </c>
      <c r="F1403" s="30">
        <v>1.2272710950000019</v>
      </c>
      <c r="G1403" s="16">
        <f t="shared" si="30"/>
        <v>0.96216977900000056</v>
      </c>
      <c r="H1403" s="17">
        <v>785.99999999998727</v>
      </c>
      <c r="I1403" s="11">
        <v>314950.33000000013</v>
      </c>
      <c r="J1403" s="11">
        <v>1227271.0950000018</v>
      </c>
    </row>
    <row r="1404" spans="1:10" hidden="1" outlineLevel="1">
      <c r="A1404" s="12">
        <v>789.00999999998726</v>
      </c>
      <c r="B1404" s="13">
        <v>0.31551814675000012</v>
      </c>
      <c r="C1404" s="13">
        <f t="shared" si="29"/>
        <v>0.25621243975000041</v>
      </c>
      <c r="D1404" s="14"/>
      <c r="E1404" s="15">
        <v>786.00999999998726</v>
      </c>
      <c r="F1404" s="16">
        <v>1.2296035139000017</v>
      </c>
      <c r="G1404" s="16">
        <f t="shared" si="30"/>
        <v>0.96450219790000036</v>
      </c>
      <c r="H1404" s="17">
        <v>786.00999999998726</v>
      </c>
      <c r="I1404" s="11">
        <v>315518.14675000013</v>
      </c>
      <c r="J1404" s="11">
        <v>1229603.5139000018</v>
      </c>
    </row>
    <row r="1405" spans="1:10" hidden="1" outlineLevel="1">
      <c r="A1405" s="12">
        <v>789.01999999998725</v>
      </c>
      <c r="B1405" s="13">
        <v>0.31608596350000012</v>
      </c>
      <c r="C1405" s="13">
        <f t="shared" si="29"/>
        <v>0.25678025650000041</v>
      </c>
      <c r="D1405" s="14"/>
      <c r="E1405" s="15">
        <v>786.01999999998725</v>
      </c>
      <c r="F1405" s="16">
        <v>1.2319359328000017</v>
      </c>
      <c r="G1405" s="16">
        <f t="shared" si="30"/>
        <v>0.96683461680000038</v>
      </c>
      <c r="H1405" s="17">
        <v>786.01999999998725</v>
      </c>
      <c r="I1405" s="11">
        <v>316085.96350000013</v>
      </c>
      <c r="J1405" s="11">
        <v>1231935.9328000017</v>
      </c>
    </row>
    <row r="1406" spans="1:10" hidden="1" outlineLevel="1">
      <c r="A1406" s="12">
        <v>789.02999999998724</v>
      </c>
      <c r="B1406" s="13">
        <v>0.31665378025000013</v>
      </c>
      <c r="C1406" s="13">
        <f t="shared" si="29"/>
        <v>0.25734807325000042</v>
      </c>
      <c r="D1406" s="14"/>
      <c r="E1406" s="15">
        <v>786.02999999998724</v>
      </c>
      <c r="F1406" s="16">
        <v>1.2342683517000017</v>
      </c>
      <c r="G1406" s="16">
        <f t="shared" si="30"/>
        <v>0.9691670357000004</v>
      </c>
      <c r="H1406" s="17">
        <v>786.02999999998724</v>
      </c>
      <c r="I1406" s="11">
        <v>316653.78025000013</v>
      </c>
      <c r="J1406" s="11">
        <v>1234268.3517000016</v>
      </c>
    </row>
    <row r="1407" spans="1:10" hidden="1" outlineLevel="1">
      <c r="A1407" s="12">
        <v>789.03999999998723</v>
      </c>
      <c r="B1407" s="13">
        <v>0.31722159700000013</v>
      </c>
      <c r="C1407" s="13">
        <f t="shared" si="29"/>
        <v>0.25791589000000043</v>
      </c>
      <c r="D1407" s="14"/>
      <c r="E1407" s="15">
        <v>786.03999999998723</v>
      </c>
      <c r="F1407" s="16">
        <v>1.2366007706000015</v>
      </c>
      <c r="G1407" s="16">
        <f t="shared" si="30"/>
        <v>0.9714994546000002</v>
      </c>
      <c r="H1407" s="17">
        <v>786.03999999998723</v>
      </c>
      <c r="I1407" s="11">
        <v>317221.59700000013</v>
      </c>
      <c r="J1407" s="11">
        <v>1236600.7706000016</v>
      </c>
    </row>
    <row r="1408" spans="1:10" hidden="1" outlineLevel="1">
      <c r="A1408" s="12">
        <v>789.04999999998722</v>
      </c>
      <c r="B1408" s="13">
        <v>0.31778941375000014</v>
      </c>
      <c r="C1408" s="13">
        <f t="shared" si="29"/>
        <v>0.25848370675000043</v>
      </c>
      <c r="D1408" s="14"/>
      <c r="E1408" s="15">
        <v>786.04999999998722</v>
      </c>
      <c r="F1408" s="16">
        <v>1.2389331895000015</v>
      </c>
      <c r="G1408" s="16">
        <f t="shared" si="30"/>
        <v>0.97383187350000022</v>
      </c>
      <c r="H1408" s="17">
        <v>786.04999999998722</v>
      </c>
      <c r="I1408" s="11">
        <v>317789.41375000012</v>
      </c>
      <c r="J1408" s="11">
        <v>1238933.1895000015</v>
      </c>
    </row>
    <row r="1409" spans="1:10" hidden="1" outlineLevel="1">
      <c r="A1409" s="12">
        <v>789.05999999998721</v>
      </c>
      <c r="B1409" s="13">
        <v>0.31835723050000014</v>
      </c>
      <c r="C1409" s="13">
        <f t="shared" si="29"/>
        <v>0.25905152350000044</v>
      </c>
      <c r="D1409" s="14"/>
      <c r="E1409" s="15">
        <v>786.05999999998721</v>
      </c>
      <c r="F1409" s="16">
        <v>1.2412656084000013</v>
      </c>
      <c r="G1409" s="16">
        <f t="shared" si="30"/>
        <v>0.97616429240000002</v>
      </c>
      <c r="H1409" s="17">
        <v>786.05999999998721</v>
      </c>
      <c r="I1409" s="11">
        <v>318357.23050000012</v>
      </c>
      <c r="J1409" s="11">
        <v>1241265.6084000014</v>
      </c>
    </row>
    <row r="1410" spans="1:10" hidden="1" outlineLevel="1">
      <c r="A1410" s="12">
        <v>789.0699999999872</v>
      </c>
      <c r="B1410" s="13">
        <v>0.31892504725000009</v>
      </c>
      <c r="C1410" s="13">
        <f t="shared" si="29"/>
        <v>0.25961934025000039</v>
      </c>
      <c r="D1410" s="14"/>
      <c r="E1410" s="15">
        <v>786.0699999999872</v>
      </c>
      <c r="F1410" s="16">
        <v>1.2435980273000014</v>
      </c>
      <c r="G1410" s="16">
        <f t="shared" si="30"/>
        <v>0.97849671130000004</v>
      </c>
      <c r="H1410" s="17">
        <v>786.0699999999872</v>
      </c>
      <c r="I1410" s="11">
        <v>318925.04725000012</v>
      </c>
      <c r="J1410" s="11">
        <v>1243598.0273000014</v>
      </c>
    </row>
    <row r="1411" spans="1:10" hidden="1" outlineLevel="1">
      <c r="A1411" s="12">
        <v>789.07999999998719</v>
      </c>
      <c r="B1411" s="13">
        <v>0.3194928640000001</v>
      </c>
      <c r="C1411" s="13">
        <f t="shared" si="29"/>
        <v>0.26018715700000039</v>
      </c>
      <c r="D1411" s="14"/>
      <c r="E1411" s="15">
        <v>786.07999999998719</v>
      </c>
      <c r="F1411" s="16">
        <v>1.2459304462000014</v>
      </c>
      <c r="G1411" s="16">
        <f t="shared" si="30"/>
        <v>0.98082913020000007</v>
      </c>
      <c r="H1411" s="17">
        <v>786.07999999998719</v>
      </c>
      <c r="I1411" s="11">
        <v>319492.86400000012</v>
      </c>
      <c r="J1411" s="11">
        <v>1245930.4462000013</v>
      </c>
    </row>
    <row r="1412" spans="1:10" hidden="1" outlineLevel="1">
      <c r="A1412" s="12">
        <v>789.08999999998719</v>
      </c>
      <c r="B1412" s="13">
        <v>0.3200606807500001</v>
      </c>
      <c r="C1412" s="13">
        <f t="shared" si="29"/>
        <v>0.2607549737500004</v>
      </c>
      <c r="D1412" s="14"/>
      <c r="E1412" s="15">
        <v>786.08999999998719</v>
      </c>
      <c r="F1412" s="16">
        <v>1.2482628651000012</v>
      </c>
      <c r="G1412" s="16">
        <f t="shared" si="30"/>
        <v>0.98316154909999987</v>
      </c>
      <c r="H1412" s="17">
        <v>786.08999999998719</v>
      </c>
      <c r="I1412" s="11">
        <v>320060.68075000012</v>
      </c>
      <c r="J1412" s="11">
        <v>1248262.8651000012</v>
      </c>
    </row>
    <row r="1413" spans="1:10" hidden="1" outlineLevel="1">
      <c r="A1413" s="18">
        <v>789.09999999998718</v>
      </c>
      <c r="B1413" s="13">
        <v>0.32062849750000011</v>
      </c>
      <c r="C1413" s="13">
        <f t="shared" si="29"/>
        <v>0.2613227905000004</v>
      </c>
      <c r="D1413" s="14"/>
      <c r="E1413" s="15">
        <v>786.09999999998718</v>
      </c>
      <c r="F1413" s="16">
        <v>1.2505952840000012</v>
      </c>
      <c r="G1413" s="16">
        <f t="shared" si="30"/>
        <v>0.98549396799999989</v>
      </c>
      <c r="H1413" s="17">
        <v>786.09999999998718</v>
      </c>
      <c r="I1413" s="11">
        <v>320628.49750000011</v>
      </c>
      <c r="J1413" s="11">
        <v>1250595.2840000011</v>
      </c>
    </row>
    <row r="1414" spans="1:10" hidden="1" outlineLevel="1">
      <c r="A1414" s="12">
        <v>789.10999999998717</v>
      </c>
      <c r="B1414" s="13">
        <v>0.32119631425000011</v>
      </c>
      <c r="C1414" s="13">
        <f t="shared" si="29"/>
        <v>0.26189060725000041</v>
      </c>
      <c r="D1414" s="14"/>
      <c r="E1414" s="15">
        <v>786.10999999998717</v>
      </c>
      <c r="F1414" s="16">
        <v>1.252927702900001</v>
      </c>
      <c r="G1414" s="16">
        <f t="shared" si="30"/>
        <v>0.98782638689999969</v>
      </c>
      <c r="H1414" s="17">
        <v>786.10999999998717</v>
      </c>
      <c r="I1414" s="11">
        <v>321196.31425000011</v>
      </c>
      <c r="J1414" s="11">
        <v>1252927.7029000011</v>
      </c>
    </row>
    <row r="1415" spans="1:10" hidden="1" outlineLevel="1">
      <c r="A1415" s="12">
        <v>789.11999999998716</v>
      </c>
      <c r="B1415" s="13">
        <v>0.32176413100000012</v>
      </c>
      <c r="C1415" s="13">
        <f t="shared" si="29"/>
        <v>0.26245842400000041</v>
      </c>
      <c r="D1415" s="14"/>
      <c r="E1415" s="15">
        <v>786.11999999998716</v>
      </c>
      <c r="F1415" s="16">
        <v>1.255260121800001</v>
      </c>
      <c r="G1415" s="16">
        <f t="shared" si="30"/>
        <v>0.99015880579999971</v>
      </c>
      <c r="H1415" s="17">
        <v>786.11999999998716</v>
      </c>
      <c r="I1415" s="11">
        <v>321764.13100000011</v>
      </c>
      <c r="J1415" s="11">
        <v>1255260.121800001</v>
      </c>
    </row>
    <row r="1416" spans="1:10" hidden="1" outlineLevel="1">
      <c r="A1416" s="12">
        <v>789.12999999998715</v>
      </c>
      <c r="B1416" s="13">
        <v>0.32233194775000013</v>
      </c>
      <c r="C1416" s="13">
        <f t="shared" si="29"/>
        <v>0.26302624075000042</v>
      </c>
      <c r="D1416" s="14"/>
      <c r="E1416" s="15">
        <v>786.12999999998715</v>
      </c>
      <c r="F1416" s="16">
        <v>1.257592540700001</v>
      </c>
      <c r="G1416" s="16">
        <f t="shared" si="30"/>
        <v>0.99249122469999973</v>
      </c>
      <c r="H1416" s="17">
        <v>786.12999999998715</v>
      </c>
      <c r="I1416" s="11">
        <v>322331.94775000011</v>
      </c>
      <c r="J1416" s="11">
        <v>1257592.5407000009</v>
      </c>
    </row>
    <row r="1417" spans="1:10" hidden="1" outlineLevel="1">
      <c r="A1417" s="12">
        <v>789.13999999998714</v>
      </c>
      <c r="B1417" s="13">
        <v>0.32289976450000013</v>
      </c>
      <c r="C1417" s="13">
        <f t="shared" si="29"/>
        <v>0.26359405750000042</v>
      </c>
      <c r="D1417" s="14"/>
      <c r="E1417" s="15">
        <v>786.13999999998714</v>
      </c>
      <c r="F1417" s="16">
        <v>1.2599249596000008</v>
      </c>
      <c r="G1417" s="16">
        <f t="shared" si="30"/>
        <v>0.99482364359999953</v>
      </c>
      <c r="H1417" s="17">
        <v>786.13999999998714</v>
      </c>
      <c r="I1417" s="11">
        <v>322899.76450000011</v>
      </c>
      <c r="J1417" s="11">
        <v>1259924.9596000009</v>
      </c>
    </row>
    <row r="1418" spans="1:10" hidden="1" outlineLevel="1">
      <c r="A1418" s="12">
        <v>789.14999999998713</v>
      </c>
      <c r="B1418" s="13">
        <v>0.32346758125000008</v>
      </c>
      <c r="C1418" s="13">
        <f t="shared" si="29"/>
        <v>0.26416187425000037</v>
      </c>
      <c r="D1418" s="14"/>
      <c r="E1418" s="15">
        <v>786.14999999998713</v>
      </c>
      <c r="F1418" s="16">
        <v>1.2622573785000009</v>
      </c>
      <c r="G1418" s="16">
        <f t="shared" si="30"/>
        <v>0.99715606249999955</v>
      </c>
      <c r="H1418" s="17">
        <v>786.14999999998713</v>
      </c>
      <c r="I1418" s="11">
        <v>323467.5812500001</v>
      </c>
      <c r="J1418" s="11">
        <v>1262257.3785000008</v>
      </c>
    </row>
    <row r="1419" spans="1:10" hidden="1" outlineLevel="1">
      <c r="A1419" s="12">
        <v>789.15999999998712</v>
      </c>
      <c r="B1419" s="13">
        <v>0.32403539800000009</v>
      </c>
      <c r="C1419" s="13">
        <f t="shared" si="29"/>
        <v>0.26472969100000038</v>
      </c>
      <c r="D1419" s="14"/>
      <c r="E1419" s="15">
        <v>786.15999999998712</v>
      </c>
      <c r="F1419" s="16">
        <v>1.2645897974000007</v>
      </c>
      <c r="G1419" s="16">
        <f t="shared" si="30"/>
        <v>0.99948848139999935</v>
      </c>
      <c r="H1419" s="17">
        <v>786.15999999998712</v>
      </c>
      <c r="I1419" s="11">
        <v>324035.3980000001</v>
      </c>
      <c r="J1419" s="11">
        <v>1264589.7974000007</v>
      </c>
    </row>
    <row r="1420" spans="1:10" hidden="1" outlineLevel="1">
      <c r="A1420" s="12">
        <v>789.16999999998711</v>
      </c>
      <c r="B1420" s="13">
        <v>0.32460321475000009</v>
      </c>
      <c r="C1420" s="13">
        <f t="shared" si="29"/>
        <v>0.26529750775000038</v>
      </c>
      <c r="D1420" s="14"/>
      <c r="E1420" s="15">
        <v>786.16999999998711</v>
      </c>
      <c r="F1420" s="16">
        <v>1.2669222163000007</v>
      </c>
      <c r="G1420" s="16">
        <f t="shared" si="30"/>
        <v>1.0018209002999994</v>
      </c>
      <c r="H1420" s="17">
        <v>786.16999999998711</v>
      </c>
      <c r="I1420" s="11">
        <v>324603.2147500001</v>
      </c>
      <c r="J1420" s="11">
        <v>1266922.2163000007</v>
      </c>
    </row>
    <row r="1421" spans="1:10" hidden="1" outlineLevel="1">
      <c r="A1421" s="12">
        <v>789.1799999999871</v>
      </c>
      <c r="B1421" s="13">
        <v>0.3251710315000001</v>
      </c>
      <c r="C1421" s="13">
        <f t="shared" si="29"/>
        <v>0.26586532450000039</v>
      </c>
      <c r="D1421" s="14"/>
      <c r="E1421" s="15">
        <v>786.1799999999871</v>
      </c>
      <c r="F1421" s="16">
        <v>1.2692546352000007</v>
      </c>
      <c r="G1421" s="16">
        <f t="shared" si="30"/>
        <v>1.0041533191999994</v>
      </c>
      <c r="H1421" s="17">
        <v>786.1799999999871</v>
      </c>
      <c r="I1421" s="11">
        <v>325171.0315000001</v>
      </c>
      <c r="J1421" s="11">
        <v>1269254.6352000006</v>
      </c>
    </row>
    <row r="1422" spans="1:10" hidden="1" outlineLevel="1">
      <c r="A1422" s="12">
        <v>789.18999999998709</v>
      </c>
      <c r="B1422" s="13">
        <v>0.3257388482500001</v>
      </c>
      <c r="C1422" s="13">
        <f t="shared" si="29"/>
        <v>0.26643314125000039</v>
      </c>
      <c r="D1422" s="14"/>
      <c r="E1422" s="15">
        <v>786.18999999998709</v>
      </c>
      <c r="F1422" s="16">
        <v>1.2715870541000005</v>
      </c>
      <c r="G1422" s="16">
        <f t="shared" si="30"/>
        <v>1.0064857380999992</v>
      </c>
      <c r="H1422" s="17">
        <v>786.18999999998709</v>
      </c>
      <c r="I1422" s="11">
        <v>325738.8482500001</v>
      </c>
      <c r="J1422" s="11">
        <v>1271587.0541000005</v>
      </c>
    </row>
    <row r="1423" spans="1:10" hidden="1" outlineLevel="1">
      <c r="A1423" s="18">
        <v>789.19999999998709</v>
      </c>
      <c r="B1423" s="13">
        <v>0.32630666500000011</v>
      </c>
      <c r="C1423" s="13">
        <f t="shared" si="29"/>
        <v>0.2670009580000004</v>
      </c>
      <c r="D1423" s="14"/>
      <c r="E1423" s="15">
        <v>786.19999999998709</v>
      </c>
      <c r="F1423" s="16">
        <v>1.2739194730000005</v>
      </c>
      <c r="G1423" s="16">
        <f t="shared" si="30"/>
        <v>1.0088181569999992</v>
      </c>
      <c r="H1423" s="17">
        <v>786.19999999998709</v>
      </c>
      <c r="I1423" s="11">
        <v>326306.6650000001</v>
      </c>
      <c r="J1423" s="11">
        <v>1273919.4730000005</v>
      </c>
    </row>
    <row r="1424" spans="1:10" hidden="1" outlineLevel="1">
      <c r="A1424" s="12">
        <v>789.20999999998708</v>
      </c>
      <c r="B1424" s="13">
        <v>0.32687448175000011</v>
      </c>
      <c r="C1424" s="13">
        <f t="shared" si="29"/>
        <v>0.2675687747500004</v>
      </c>
      <c r="D1424" s="14"/>
      <c r="E1424" s="15">
        <v>786.20999999998708</v>
      </c>
      <c r="F1424" s="16">
        <v>1.2762518919000003</v>
      </c>
      <c r="G1424" s="16">
        <f t="shared" si="30"/>
        <v>1.011150575899999</v>
      </c>
      <c r="H1424" s="17">
        <v>786.20999999998708</v>
      </c>
      <c r="I1424" s="11">
        <v>326874.48175000009</v>
      </c>
      <c r="J1424" s="11">
        <v>1276251.8919000004</v>
      </c>
    </row>
    <row r="1425" spans="1:10" hidden="1" outlineLevel="1">
      <c r="A1425" s="12">
        <v>789.21999999998707</v>
      </c>
      <c r="B1425" s="13">
        <v>0.32744229850000012</v>
      </c>
      <c r="C1425" s="13">
        <f t="shared" si="29"/>
        <v>0.26813659150000041</v>
      </c>
      <c r="D1425" s="14"/>
      <c r="E1425" s="15">
        <v>786.21999999998707</v>
      </c>
      <c r="F1425" s="16">
        <v>1.2785843108000003</v>
      </c>
      <c r="G1425" s="16">
        <f t="shared" si="30"/>
        <v>1.013482994799999</v>
      </c>
      <c r="H1425" s="17">
        <v>786.21999999998707</v>
      </c>
      <c r="I1425" s="11">
        <v>327442.29850000009</v>
      </c>
      <c r="J1425" s="11">
        <v>1278584.3108000003</v>
      </c>
    </row>
    <row r="1426" spans="1:10" hidden="1" outlineLevel="1">
      <c r="A1426" s="12">
        <v>789.22999999998706</v>
      </c>
      <c r="B1426" s="13">
        <v>0.32801011525000007</v>
      </c>
      <c r="C1426" s="13">
        <f t="shared" si="29"/>
        <v>0.26870440825000036</v>
      </c>
      <c r="D1426" s="14"/>
      <c r="E1426" s="15">
        <v>786.22999999998706</v>
      </c>
      <c r="F1426" s="16">
        <v>1.2809167297000004</v>
      </c>
      <c r="G1426" s="16">
        <f t="shared" si="30"/>
        <v>1.0158154136999991</v>
      </c>
      <c r="H1426" s="17">
        <v>786.22999999998706</v>
      </c>
      <c r="I1426" s="11">
        <v>328010.11525000009</v>
      </c>
      <c r="J1426" s="11">
        <v>1280916.7297000003</v>
      </c>
    </row>
    <row r="1427" spans="1:10" hidden="1" outlineLevel="1">
      <c r="A1427" s="12">
        <v>789.23999999998705</v>
      </c>
      <c r="B1427" s="13">
        <v>0.32857793200000007</v>
      </c>
      <c r="C1427" s="13">
        <f t="shared" si="29"/>
        <v>0.26927222500000036</v>
      </c>
      <c r="D1427" s="14"/>
      <c r="E1427" s="15">
        <v>786.23999999998705</v>
      </c>
      <c r="F1427" s="16">
        <v>1.2832491486000002</v>
      </c>
      <c r="G1427" s="16">
        <f t="shared" si="30"/>
        <v>1.0181478325999989</v>
      </c>
      <c r="H1427" s="17">
        <v>786.23999999998705</v>
      </c>
      <c r="I1427" s="11">
        <v>328577.93200000009</v>
      </c>
      <c r="J1427" s="11">
        <v>1283249.1486000002</v>
      </c>
    </row>
    <row r="1428" spans="1:10" hidden="1" outlineLevel="1">
      <c r="A1428" s="12">
        <v>789.24999999998704</v>
      </c>
      <c r="B1428" s="13">
        <v>0.32914574875000008</v>
      </c>
      <c r="C1428" s="13">
        <f t="shared" si="29"/>
        <v>0.26984004175000037</v>
      </c>
      <c r="D1428" s="14"/>
      <c r="E1428" s="15">
        <v>786.24999999998704</v>
      </c>
      <c r="F1428" s="16">
        <v>1.2855815675000002</v>
      </c>
      <c r="G1428" s="16">
        <f t="shared" si="30"/>
        <v>1.0204802514999989</v>
      </c>
      <c r="H1428" s="17">
        <v>786.24999999998704</v>
      </c>
      <c r="I1428" s="11">
        <v>329145.74875000009</v>
      </c>
      <c r="J1428" s="11">
        <v>1285581.5675000001</v>
      </c>
    </row>
    <row r="1429" spans="1:10" hidden="1" outlineLevel="1">
      <c r="A1429" s="12">
        <v>789.25999999998703</v>
      </c>
      <c r="B1429" s="13">
        <v>0.32971356550000008</v>
      </c>
      <c r="C1429" s="13">
        <f t="shared" si="29"/>
        <v>0.27040785850000038</v>
      </c>
      <c r="D1429" s="14"/>
      <c r="E1429" s="15">
        <v>786.25999999998703</v>
      </c>
      <c r="F1429" s="16">
        <v>1.2879139864</v>
      </c>
      <c r="G1429" s="16">
        <f t="shared" si="30"/>
        <v>1.0228126703999987</v>
      </c>
      <c r="H1429" s="17">
        <v>786.25999999998703</v>
      </c>
      <c r="I1429" s="11">
        <v>329713.56550000008</v>
      </c>
      <c r="J1429" s="11">
        <v>1287913.9864000001</v>
      </c>
    </row>
    <row r="1430" spans="1:10" hidden="1" outlineLevel="1">
      <c r="A1430" s="12">
        <v>789.26999999998702</v>
      </c>
      <c r="B1430" s="13">
        <v>0.33028138225000009</v>
      </c>
      <c r="C1430" s="13">
        <f t="shared" si="29"/>
        <v>0.27097567525000038</v>
      </c>
      <c r="D1430" s="14"/>
      <c r="E1430" s="15">
        <v>786.26999999998702</v>
      </c>
      <c r="F1430" s="16">
        <v>1.2902464053</v>
      </c>
      <c r="G1430" s="16">
        <f t="shared" si="30"/>
        <v>1.0251450892999987</v>
      </c>
      <c r="H1430" s="17">
        <v>786.26999999998702</v>
      </c>
      <c r="I1430" s="11">
        <v>330281.38225000008</v>
      </c>
      <c r="J1430" s="11">
        <v>1290246.4053</v>
      </c>
    </row>
    <row r="1431" spans="1:10" hidden="1" outlineLevel="1">
      <c r="A1431" s="12">
        <v>789.27999999998701</v>
      </c>
      <c r="B1431" s="13">
        <v>0.33084919900000009</v>
      </c>
      <c r="C1431" s="13">
        <f t="shared" si="29"/>
        <v>0.27154349200000039</v>
      </c>
      <c r="D1431" s="14"/>
      <c r="E1431" s="15">
        <v>786.27999999998701</v>
      </c>
      <c r="F1431" s="16">
        <v>1.2925788241999998</v>
      </c>
      <c r="G1431" s="16">
        <f t="shared" si="30"/>
        <v>1.0274775081999985</v>
      </c>
      <c r="H1431" s="17">
        <v>786.27999999998701</v>
      </c>
      <c r="I1431" s="11">
        <v>330849.19900000008</v>
      </c>
      <c r="J1431" s="11">
        <v>1292578.8241999999</v>
      </c>
    </row>
    <row r="1432" spans="1:10" hidden="1" outlineLevel="1">
      <c r="A1432" s="12">
        <v>789.289999999987</v>
      </c>
      <c r="B1432" s="13">
        <v>0.3314170157500001</v>
      </c>
      <c r="C1432" s="13">
        <f t="shared" si="29"/>
        <v>0.27211130875000039</v>
      </c>
      <c r="D1432" s="14"/>
      <c r="E1432" s="15">
        <v>786.289999999987</v>
      </c>
      <c r="F1432" s="16">
        <v>1.2949112430999998</v>
      </c>
      <c r="G1432" s="16">
        <f t="shared" si="30"/>
        <v>1.0298099270999985</v>
      </c>
      <c r="H1432" s="17">
        <v>786.289999999987</v>
      </c>
      <c r="I1432" s="11">
        <v>331417.01575000008</v>
      </c>
      <c r="J1432" s="11">
        <v>1294911.2430999998</v>
      </c>
    </row>
    <row r="1433" spans="1:10" hidden="1" outlineLevel="1">
      <c r="A1433" s="18">
        <v>789.29999999998699</v>
      </c>
      <c r="B1433" s="13">
        <v>0.3319848325000001</v>
      </c>
      <c r="C1433" s="13">
        <f t="shared" si="29"/>
        <v>0.2726791255000004</v>
      </c>
      <c r="D1433" s="14"/>
      <c r="E1433" s="15">
        <v>786.29999999998699</v>
      </c>
      <c r="F1433" s="16">
        <v>1.2972436619999999</v>
      </c>
      <c r="G1433" s="16">
        <f t="shared" si="30"/>
        <v>1.0321423459999985</v>
      </c>
      <c r="H1433" s="17">
        <v>786.29999999998699</v>
      </c>
      <c r="I1433" s="11">
        <v>331984.83250000008</v>
      </c>
      <c r="J1433" s="11">
        <v>1297243.6619999998</v>
      </c>
    </row>
    <row r="1434" spans="1:10" hidden="1" outlineLevel="1">
      <c r="A1434" s="12">
        <v>789.30999999998699</v>
      </c>
      <c r="B1434" s="13">
        <v>0.33255264925000005</v>
      </c>
      <c r="C1434" s="13">
        <f t="shared" si="29"/>
        <v>0.27324694225000035</v>
      </c>
      <c r="D1434" s="14"/>
      <c r="E1434" s="15">
        <v>786.30999999998699</v>
      </c>
      <c r="F1434" s="16">
        <v>1.2995760808999997</v>
      </c>
      <c r="G1434" s="16">
        <f t="shared" si="30"/>
        <v>1.0344747648999983</v>
      </c>
      <c r="H1434" s="17">
        <v>786.30999999998699</v>
      </c>
      <c r="I1434" s="11">
        <v>332552.64925000007</v>
      </c>
      <c r="J1434" s="11">
        <v>1299576.0808999997</v>
      </c>
    </row>
    <row r="1435" spans="1:10" hidden="1" outlineLevel="1">
      <c r="A1435" s="12">
        <v>789.31999999998698</v>
      </c>
      <c r="B1435" s="13">
        <v>0.33312046600000006</v>
      </c>
      <c r="C1435" s="13">
        <f t="shared" si="29"/>
        <v>0.27381475900000035</v>
      </c>
      <c r="D1435" s="14"/>
      <c r="E1435" s="15">
        <v>786.31999999998698</v>
      </c>
      <c r="F1435" s="16">
        <v>1.3019084997999997</v>
      </c>
      <c r="G1435" s="16">
        <f t="shared" si="30"/>
        <v>1.0368071837999984</v>
      </c>
      <c r="H1435" s="17">
        <v>786.31999999998698</v>
      </c>
      <c r="I1435" s="11">
        <v>333120.46600000007</v>
      </c>
      <c r="J1435" s="11">
        <v>1301908.4997999996</v>
      </c>
    </row>
    <row r="1436" spans="1:10" hidden="1" outlineLevel="1">
      <c r="A1436" s="12">
        <v>789.32999999998697</v>
      </c>
      <c r="B1436" s="13">
        <v>0.33368828275000006</v>
      </c>
      <c r="C1436" s="13">
        <f t="shared" si="29"/>
        <v>0.27438257575000036</v>
      </c>
      <c r="D1436" s="14"/>
      <c r="E1436" s="15">
        <v>786.32999999998697</v>
      </c>
      <c r="F1436" s="16">
        <v>1.3042409186999995</v>
      </c>
      <c r="G1436" s="16">
        <f t="shared" si="30"/>
        <v>1.0391396026999982</v>
      </c>
      <c r="H1436" s="17">
        <v>786.32999999998697</v>
      </c>
      <c r="I1436" s="11">
        <v>333688.28275000007</v>
      </c>
      <c r="J1436" s="11">
        <v>1304240.9186999996</v>
      </c>
    </row>
    <row r="1437" spans="1:10" hidden="1" outlineLevel="1">
      <c r="A1437" s="12">
        <v>789.33999999998696</v>
      </c>
      <c r="B1437" s="13">
        <v>0.33425609950000007</v>
      </c>
      <c r="C1437" s="13">
        <f t="shared" si="29"/>
        <v>0.27495039250000036</v>
      </c>
      <c r="D1437" s="14"/>
      <c r="E1437" s="15">
        <v>786.33999999998696</v>
      </c>
      <c r="F1437" s="16">
        <v>1.3065733375999995</v>
      </c>
      <c r="G1437" s="16">
        <f t="shared" si="30"/>
        <v>1.0414720215999982</v>
      </c>
      <c r="H1437" s="17">
        <v>786.33999999998696</v>
      </c>
      <c r="I1437" s="11">
        <v>334256.09950000007</v>
      </c>
      <c r="J1437" s="11">
        <v>1306573.3375999995</v>
      </c>
    </row>
    <row r="1438" spans="1:10" hidden="1" outlineLevel="1">
      <c r="A1438" s="12">
        <v>789.34999999998695</v>
      </c>
      <c r="B1438" s="13">
        <v>0.33482391625000008</v>
      </c>
      <c r="C1438" s="13">
        <f t="shared" si="29"/>
        <v>0.27551820925000037</v>
      </c>
      <c r="D1438" s="14"/>
      <c r="E1438" s="15">
        <v>786.34999999998695</v>
      </c>
      <c r="F1438" s="16">
        <v>1.3089057564999995</v>
      </c>
      <c r="G1438" s="16">
        <f t="shared" si="30"/>
        <v>1.0438044404999982</v>
      </c>
      <c r="H1438" s="17">
        <v>786.34999999998695</v>
      </c>
      <c r="I1438" s="11">
        <v>334823.91625000007</v>
      </c>
      <c r="J1438" s="11">
        <v>1308905.7564999994</v>
      </c>
    </row>
    <row r="1439" spans="1:10" hidden="1" outlineLevel="1">
      <c r="A1439" s="12">
        <v>789.35999999998694</v>
      </c>
      <c r="B1439" s="13">
        <v>0.33539173300000008</v>
      </c>
      <c r="C1439" s="13">
        <f t="shared" si="29"/>
        <v>0.27608602600000037</v>
      </c>
      <c r="D1439" s="14"/>
      <c r="E1439" s="15">
        <v>786.35999999998694</v>
      </c>
      <c r="F1439" s="16">
        <v>1.3112381753999993</v>
      </c>
      <c r="G1439" s="16">
        <f t="shared" si="30"/>
        <v>1.046136859399998</v>
      </c>
      <c r="H1439" s="17">
        <v>786.35999999998694</v>
      </c>
      <c r="I1439" s="11">
        <v>335391.73300000007</v>
      </c>
      <c r="J1439" s="11">
        <v>1311238.1753999994</v>
      </c>
    </row>
    <row r="1440" spans="1:10" hidden="1" outlineLevel="1">
      <c r="A1440" s="12">
        <v>789.36999999998693</v>
      </c>
      <c r="B1440" s="13">
        <v>0.33595954975000009</v>
      </c>
      <c r="C1440" s="13">
        <f t="shared" si="29"/>
        <v>0.27665384275000038</v>
      </c>
      <c r="D1440" s="14"/>
      <c r="E1440" s="15">
        <v>786.36999999998693</v>
      </c>
      <c r="F1440" s="16">
        <v>1.3135705942999993</v>
      </c>
      <c r="G1440" s="16">
        <f t="shared" si="30"/>
        <v>1.048469278299998</v>
      </c>
      <c r="H1440" s="17">
        <v>786.36999999998693</v>
      </c>
      <c r="I1440" s="11">
        <v>335959.54975000006</v>
      </c>
      <c r="J1440" s="11">
        <v>1313570.5942999993</v>
      </c>
    </row>
    <row r="1441" spans="1:10" hidden="1" outlineLevel="1">
      <c r="A1441" s="12">
        <v>789.37999999998692</v>
      </c>
      <c r="B1441" s="13">
        <v>0.33652736650000004</v>
      </c>
      <c r="C1441" s="13">
        <f t="shared" si="29"/>
        <v>0.27722165950000033</v>
      </c>
      <c r="D1441" s="14"/>
      <c r="E1441" s="15">
        <v>786.37999999998692</v>
      </c>
      <c r="F1441" s="16">
        <v>1.3159030131999991</v>
      </c>
      <c r="G1441" s="16">
        <f t="shared" si="30"/>
        <v>1.0508016971999978</v>
      </c>
      <c r="H1441" s="17">
        <v>786.37999999998692</v>
      </c>
      <c r="I1441" s="11">
        <v>336527.36650000006</v>
      </c>
      <c r="J1441" s="11">
        <v>1315903.0131999992</v>
      </c>
    </row>
    <row r="1442" spans="1:10" hidden="1" outlineLevel="1">
      <c r="A1442" s="12">
        <v>789.38999999998691</v>
      </c>
      <c r="B1442" s="13">
        <v>0.33709518325000004</v>
      </c>
      <c r="C1442" s="13">
        <f t="shared" si="29"/>
        <v>0.27778947625000033</v>
      </c>
      <c r="D1442" s="14"/>
      <c r="E1442" s="15">
        <v>786.38999999998691</v>
      </c>
      <c r="F1442" s="16">
        <v>1.3182354320999992</v>
      </c>
      <c r="G1442" s="16">
        <f t="shared" si="30"/>
        <v>1.0531341160999979</v>
      </c>
      <c r="H1442" s="17">
        <v>786.38999999998691</v>
      </c>
      <c r="I1442" s="11">
        <v>337095.18325000006</v>
      </c>
      <c r="J1442" s="11">
        <v>1318235.4320999992</v>
      </c>
    </row>
    <row r="1443" spans="1:10" hidden="1" outlineLevel="1">
      <c r="A1443" s="18">
        <v>789.3999999999869</v>
      </c>
      <c r="B1443" s="13">
        <v>0.33766300000000005</v>
      </c>
      <c r="C1443" s="13">
        <f t="shared" si="29"/>
        <v>0.27835729300000034</v>
      </c>
      <c r="D1443" s="14"/>
      <c r="E1443" s="15">
        <v>786.3999999999869</v>
      </c>
      <c r="F1443" s="16">
        <v>1.3205678509999992</v>
      </c>
      <c r="G1443" s="16">
        <f t="shared" si="30"/>
        <v>1.0554665349999979</v>
      </c>
      <c r="H1443" s="17">
        <v>786.3999999999869</v>
      </c>
      <c r="I1443" s="11">
        <v>337663.00000000006</v>
      </c>
      <c r="J1443" s="11">
        <v>1320567.8509999991</v>
      </c>
    </row>
    <row r="1444" spans="1:10" hidden="1" outlineLevel="1">
      <c r="A1444" s="12">
        <v>789.40999999998689</v>
      </c>
      <c r="B1444" s="13">
        <v>0.33823081675000005</v>
      </c>
      <c r="C1444" s="13">
        <f t="shared" si="29"/>
        <v>0.27892510975000034</v>
      </c>
      <c r="D1444" s="14"/>
      <c r="E1444" s="15">
        <v>786.40999999998689</v>
      </c>
      <c r="F1444" s="16">
        <v>1.322900269899999</v>
      </c>
      <c r="G1444" s="16">
        <f t="shared" si="30"/>
        <v>1.0577989538999977</v>
      </c>
      <c r="H1444" s="17">
        <v>786.40999999998689</v>
      </c>
      <c r="I1444" s="11">
        <v>338230.81675000006</v>
      </c>
      <c r="J1444" s="11">
        <v>1322900.269899999</v>
      </c>
    </row>
    <row r="1445" spans="1:10" hidden="1" outlineLevel="1">
      <c r="A1445" s="12">
        <v>789.41999999998689</v>
      </c>
      <c r="B1445" s="13">
        <v>0.33879863350000006</v>
      </c>
      <c r="C1445" s="13">
        <f t="shared" si="29"/>
        <v>0.27949292650000035</v>
      </c>
      <c r="D1445" s="14"/>
      <c r="E1445" s="15">
        <v>786.41999999998689</v>
      </c>
      <c r="F1445" s="16">
        <v>1.325232688799999</v>
      </c>
      <c r="G1445" s="16">
        <f t="shared" si="30"/>
        <v>1.0601313727999977</v>
      </c>
      <c r="H1445" s="17">
        <v>786.41999999998689</v>
      </c>
      <c r="I1445" s="11">
        <v>338798.63350000005</v>
      </c>
      <c r="J1445" s="11">
        <v>1325232.688799999</v>
      </c>
    </row>
    <row r="1446" spans="1:10" hidden="1" outlineLevel="1">
      <c r="A1446" s="12">
        <v>789.42999999998688</v>
      </c>
      <c r="B1446" s="13">
        <v>0.33936645025000006</v>
      </c>
      <c r="C1446" s="13">
        <f t="shared" si="29"/>
        <v>0.28006074325000035</v>
      </c>
      <c r="D1446" s="14"/>
      <c r="E1446" s="15">
        <v>786.42999999998688</v>
      </c>
      <c r="F1446" s="16">
        <v>1.3275651076999988</v>
      </c>
      <c r="G1446" s="16">
        <f t="shared" si="30"/>
        <v>1.0624637916999975</v>
      </c>
      <c r="H1446" s="17">
        <v>786.42999999998688</v>
      </c>
      <c r="I1446" s="11">
        <v>339366.45025000005</v>
      </c>
      <c r="J1446" s="11">
        <v>1327565.1076999989</v>
      </c>
    </row>
    <row r="1447" spans="1:10" hidden="1" outlineLevel="1">
      <c r="A1447" s="12">
        <v>789.43999999998687</v>
      </c>
      <c r="B1447" s="13">
        <v>0.33993426700000007</v>
      </c>
      <c r="C1447" s="13">
        <f t="shared" si="29"/>
        <v>0.28062856000000036</v>
      </c>
      <c r="D1447" s="14"/>
      <c r="E1447" s="15">
        <v>786.43999999998687</v>
      </c>
      <c r="F1447" s="16">
        <v>1.3298975265999988</v>
      </c>
      <c r="G1447" s="16">
        <f t="shared" si="30"/>
        <v>1.0647962105999975</v>
      </c>
      <c r="H1447" s="17">
        <v>786.43999999998687</v>
      </c>
      <c r="I1447" s="11">
        <v>339934.26700000005</v>
      </c>
      <c r="J1447" s="11">
        <v>1329897.5265999988</v>
      </c>
    </row>
    <row r="1448" spans="1:10" hidden="1" outlineLevel="1">
      <c r="A1448" s="12">
        <v>789.44999999998686</v>
      </c>
      <c r="B1448" s="13">
        <v>0.34050208375000007</v>
      </c>
      <c r="C1448" s="13">
        <f t="shared" si="29"/>
        <v>0.28119637675000037</v>
      </c>
      <c r="D1448" s="14"/>
      <c r="E1448" s="15">
        <v>786.44999999998686</v>
      </c>
      <c r="F1448" s="16">
        <v>1.3322299454999988</v>
      </c>
      <c r="G1448" s="16">
        <f t="shared" si="30"/>
        <v>1.0671286294999975</v>
      </c>
      <c r="H1448" s="17">
        <v>786.44999999998686</v>
      </c>
      <c r="I1448" s="11">
        <v>340502.08375000005</v>
      </c>
      <c r="J1448" s="11">
        <v>1332229.9454999988</v>
      </c>
    </row>
    <row r="1449" spans="1:10" hidden="1" outlineLevel="1">
      <c r="A1449" s="12">
        <v>789.45999999998685</v>
      </c>
      <c r="B1449" s="13">
        <v>0.34106990050000002</v>
      </c>
      <c r="C1449" s="13">
        <f t="shared" si="29"/>
        <v>0.28176419350000032</v>
      </c>
      <c r="D1449" s="14"/>
      <c r="E1449" s="15">
        <v>786.45999999998685</v>
      </c>
      <c r="F1449" s="16">
        <v>1.3345623643999986</v>
      </c>
      <c r="G1449" s="16">
        <f t="shared" si="30"/>
        <v>1.0694610483999973</v>
      </c>
      <c r="H1449" s="17">
        <v>786.45999999998685</v>
      </c>
      <c r="I1449" s="11">
        <v>341069.90050000005</v>
      </c>
      <c r="J1449" s="11">
        <v>1334562.3643999987</v>
      </c>
    </row>
    <row r="1450" spans="1:10" hidden="1" outlineLevel="1">
      <c r="A1450" s="12">
        <v>789.46999999998684</v>
      </c>
      <c r="B1450" s="13">
        <v>0.34163771725000003</v>
      </c>
      <c r="C1450" s="13">
        <f t="shared" si="29"/>
        <v>0.28233201025000032</v>
      </c>
      <c r="D1450" s="14"/>
      <c r="E1450" s="15">
        <v>786.46999999998684</v>
      </c>
      <c r="F1450" s="16">
        <v>1.3368947832999987</v>
      </c>
      <c r="G1450" s="16">
        <f t="shared" si="30"/>
        <v>1.0717934672999974</v>
      </c>
      <c r="H1450" s="17">
        <v>786.46999999998684</v>
      </c>
      <c r="I1450" s="11">
        <v>341637.71725000005</v>
      </c>
      <c r="J1450" s="11">
        <v>1336894.7832999986</v>
      </c>
    </row>
    <row r="1451" spans="1:10" hidden="1" outlineLevel="1">
      <c r="A1451" s="12">
        <v>789.47999999998683</v>
      </c>
      <c r="B1451" s="13">
        <v>0.34220553400000003</v>
      </c>
      <c r="C1451" s="13">
        <f t="shared" si="29"/>
        <v>0.28289982700000033</v>
      </c>
      <c r="D1451" s="14"/>
      <c r="E1451" s="15">
        <v>786.47999999998683</v>
      </c>
      <c r="F1451" s="16">
        <v>1.3392272021999985</v>
      </c>
      <c r="G1451" s="16">
        <f t="shared" si="30"/>
        <v>1.0741258861999972</v>
      </c>
      <c r="H1451" s="17">
        <v>786.47999999998683</v>
      </c>
      <c r="I1451" s="11">
        <v>342205.53400000004</v>
      </c>
      <c r="J1451" s="11">
        <v>1339227.2021999985</v>
      </c>
    </row>
    <row r="1452" spans="1:10" hidden="1" outlineLevel="1">
      <c r="A1452" s="12">
        <v>789.48999999998682</v>
      </c>
      <c r="B1452" s="13">
        <v>0.34277335075000004</v>
      </c>
      <c r="C1452" s="13">
        <f t="shared" si="29"/>
        <v>0.28346764375000033</v>
      </c>
      <c r="D1452" s="14"/>
      <c r="E1452" s="15">
        <v>786.48999999998682</v>
      </c>
      <c r="F1452" s="16">
        <v>1.3415596210999985</v>
      </c>
      <c r="G1452" s="16">
        <f t="shared" si="30"/>
        <v>1.0764583050999972</v>
      </c>
      <c r="H1452" s="17">
        <v>786.48999999998682</v>
      </c>
      <c r="I1452" s="11">
        <v>342773.35075000004</v>
      </c>
      <c r="J1452" s="11">
        <v>1341559.6210999985</v>
      </c>
    </row>
    <row r="1453" spans="1:10" hidden="1" outlineLevel="1">
      <c r="A1453" s="18">
        <v>789.49999999998681</v>
      </c>
      <c r="B1453" s="13">
        <v>0.34334116750000004</v>
      </c>
      <c r="C1453" s="13">
        <f t="shared" ref="C1453:C1516" si="31">B1453-$B$683</f>
        <v>0.28403546050000034</v>
      </c>
      <c r="D1453" s="14"/>
      <c r="E1453" s="15">
        <v>786.49999999998681</v>
      </c>
      <c r="F1453" s="16">
        <v>1.3438920399999985</v>
      </c>
      <c r="G1453" s="16">
        <f t="shared" ref="G1453:G1516" si="32">F1453-$F$683</f>
        <v>1.0787907239999972</v>
      </c>
      <c r="H1453" s="17">
        <v>786.49999999998681</v>
      </c>
      <c r="I1453" s="11">
        <v>343341.16750000004</v>
      </c>
      <c r="J1453" s="11">
        <v>1343892.0399999984</v>
      </c>
    </row>
    <row r="1454" spans="1:10" hidden="1" outlineLevel="1">
      <c r="A1454" s="12">
        <v>789.5099999999868</v>
      </c>
      <c r="B1454" s="13">
        <v>0.34390898425000005</v>
      </c>
      <c r="C1454" s="13">
        <f t="shared" si="31"/>
        <v>0.28460327725000034</v>
      </c>
      <c r="D1454" s="14"/>
      <c r="E1454" s="15">
        <v>786.5099999999868</v>
      </c>
      <c r="F1454" s="16">
        <v>1.3462244588999983</v>
      </c>
      <c r="G1454" s="16">
        <f t="shared" si="32"/>
        <v>1.081123142899997</v>
      </c>
      <c r="H1454" s="17">
        <v>786.5099999999868</v>
      </c>
      <c r="I1454" s="11">
        <v>343908.98425000004</v>
      </c>
      <c r="J1454" s="11">
        <v>1346224.4588999983</v>
      </c>
    </row>
    <row r="1455" spans="1:10" hidden="1" outlineLevel="1">
      <c r="A1455" s="12">
        <v>789.51999999998679</v>
      </c>
      <c r="B1455" s="13">
        <v>0.34447680100000005</v>
      </c>
      <c r="C1455" s="13">
        <f t="shared" si="31"/>
        <v>0.28517109400000035</v>
      </c>
      <c r="D1455" s="14"/>
      <c r="E1455" s="15">
        <v>786.51999999998679</v>
      </c>
      <c r="F1455" s="16">
        <v>1.3485568777999983</v>
      </c>
      <c r="G1455" s="16">
        <f t="shared" si="32"/>
        <v>1.083455561799997</v>
      </c>
      <c r="H1455" s="17">
        <v>786.51999999998679</v>
      </c>
      <c r="I1455" s="11">
        <v>344476.80100000004</v>
      </c>
      <c r="J1455" s="11">
        <v>1348556.8777999983</v>
      </c>
    </row>
    <row r="1456" spans="1:10" hidden="1" outlineLevel="1">
      <c r="A1456" s="12">
        <v>789.52999999998679</v>
      </c>
      <c r="B1456" s="13">
        <v>0.34504461775000006</v>
      </c>
      <c r="C1456" s="13">
        <f t="shared" si="31"/>
        <v>0.28573891075000035</v>
      </c>
      <c r="D1456" s="14"/>
      <c r="E1456" s="15">
        <v>786.52999999998679</v>
      </c>
      <c r="F1456" s="16">
        <v>1.3508892966999981</v>
      </c>
      <c r="G1456" s="16">
        <f t="shared" si="32"/>
        <v>1.0857879806999968</v>
      </c>
      <c r="H1456" s="17">
        <v>786.52999999998679</v>
      </c>
      <c r="I1456" s="11">
        <v>345044.61775000003</v>
      </c>
      <c r="J1456" s="11">
        <v>1350889.2966999982</v>
      </c>
    </row>
    <row r="1457" spans="1:10" hidden="1" outlineLevel="1">
      <c r="A1457" s="12">
        <v>789.53999999998678</v>
      </c>
      <c r="B1457" s="13">
        <v>0.34561243450000001</v>
      </c>
      <c r="C1457" s="13">
        <f t="shared" si="31"/>
        <v>0.2863067275000003</v>
      </c>
      <c r="D1457" s="14"/>
      <c r="E1457" s="15">
        <v>786.53999999998678</v>
      </c>
      <c r="F1457" s="16">
        <v>1.3532217155999982</v>
      </c>
      <c r="G1457" s="16">
        <f t="shared" si="32"/>
        <v>1.0881203995999968</v>
      </c>
      <c r="H1457" s="17">
        <v>786.53999999998678</v>
      </c>
      <c r="I1457" s="11">
        <v>345612.43450000003</v>
      </c>
      <c r="J1457" s="11">
        <v>1353221.7155999981</v>
      </c>
    </row>
    <row r="1458" spans="1:10" hidden="1" outlineLevel="1">
      <c r="A1458" s="12">
        <v>789.54999999998677</v>
      </c>
      <c r="B1458" s="13">
        <v>0.34618025125000002</v>
      </c>
      <c r="C1458" s="13">
        <f t="shared" si="31"/>
        <v>0.28687454425000031</v>
      </c>
      <c r="D1458" s="14"/>
      <c r="E1458" s="15">
        <v>786.54999999998677</v>
      </c>
      <c r="F1458" s="16">
        <v>1.3555541344999982</v>
      </c>
      <c r="G1458" s="16">
        <f t="shared" si="32"/>
        <v>1.0904528184999969</v>
      </c>
      <c r="H1458" s="17">
        <v>786.54999999998677</v>
      </c>
      <c r="I1458" s="11">
        <v>346180.25125000003</v>
      </c>
      <c r="J1458" s="11">
        <v>1355554.1344999981</v>
      </c>
    </row>
    <row r="1459" spans="1:10" hidden="1" outlineLevel="1">
      <c r="A1459" s="12">
        <v>789.55999999998676</v>
      </c>
      <c r="B1459" s="13">
        <v>0.34674806800000002</v>
      </c>
      <c r="C1459" s="13">
        <f t="shared" si="31"/>
        <v>0.28744236100000031</v>
      </c>
      <c r="D1459" s="14"/>
      <c r="E1459" s="15">
        <v>786.55999999998676</v>
      </c>
      <c r="F1459" s="16">
        <v>1.357886553399998</v>
      </c>
      <c r="G1459" s="16">
        <f t="shared" si="32"/>
        <v>1.0927852373999967</v>
      </c>
      <c r="H1459" s="17">
        <v>786.55999999998676</v>
      </c>
      <c r="I1459" s="11">
        <v>346748.06800000003</v>
      </c>
      <c r="J1459" s="11">
        <v>1357886.553399998</v>
      </c>
    </row>
    <row r="1460" spans="1:10" hidden="1" outlineLevel="1">
      <c r="A1460" s="12">
        <v>789.56999999998675</v>
      </c>
      <c r="B1460" s="13">
        <v>0.34731588475000003</v>
      </c>
      <c r="C1460" s="13">
        <f t="shared" si="31"/>
        <v>0.28801017775000032</v>
      </c>
      <c r="D1460" s="14"/>
      <c r="E1460" s="15">
        <v>786.56999999998675</v>
      </c>
      <c r="F1460" s="16">
        <v>1.360218972299998</v>
      </c>
      <c r="G1460" s="16">
        <f t="shared" si="32"/>
        <v>1.0951176562999967</v>
      </c>
      <c r="H1460" s="17">
        <v>786.56999999998675</v>
      </c>
      <c r="I1460" s="11">
        <v>347315.88475000003</v>
      </c>
      <c r="J1460" s="11">
        <v>1360218.9722999979</v>
      </c>
    </row>
    <row r="1461" spans="1:10" hidden="1" outlineLevel="1">
      <c r="A1461" s="12">
        <v>789.57999999998674</v>
      </c>
      <c r="B1461" s="13">
        <v>0.34788370150000003</v>
      </c>
      <c r="C1461" s="13">
        <f t="shared" si="31"/>
        <v>0.28857799450000032</v>
      </c>
      <c r="D1461" s="14"/>
      <c r="E1461" s="15">
        <v>786.57999999998674</v>
      </c>
      <c r="F1461" s="16">
        <v>1.3625513911999978</v>
      </c>
      <c r="G1461" s="16">
        <f t="shared" si="32"/>
        <v>1.0974500751999965</v>
      </c>
      <c r="H1461" s="17">
        <v>786.57999999998674</v>
      </c>
      <c r="I1461" s="11">
        <v>347883.70150000002</v>
      </c>
      <c r="J1461" s="11">
        <v>1362551.3911999979</v>
      </c>
    </row>
    <row r="1462" spans="1:10" hidden="1" outlineLevel="1">
      <c r="A1462" s="12">
        <v>789.58999999998673</v>
      </c>
      <c r="B1462" s="13">
        <v>0.34845151825000004</v>
      </c>
      <c r="C1462" s="13">
        <f t="shared" si="31"/>
        <v>0.28914581125000033</v>
      </c>
      <c r="D1462" s="14"/>
      <c r="E1462" s="15">
        <v>786.58999999998673</v>
      </c>
      <c r="F1462" s="16">
        <v>1.3648838100999978</v>
      </c>
      <c r="G1462" s="16">
        <f t="shared" si="32"/>
        <v>1.0997824940999965</v>
      </c>
      <c r="H1462" s="17">
        <v>786.58999999998673</v>
      </c>
      <c r="I1462" s="11">
        <v>348451.51825000002</v>
      </c>
      <c r="J1462" s="11">
        <v>1364883.8100999978</v>
      </c>
    </row>
    <row r="1463" spans="1:10" hidden="1" outlineLevel="1">
      <c r="A1463" s="18">
        <v>789.59999999998672</v>
      </c>
      <c r="B1463" s="13">
        <v>0.34901933500000004</v>
      </c>
      <c r="C1463" s="13">
        <f t="shared" si="31"/>
        <v>0.28971362800000033</v>
      </c>
      <c r="D1463" s="14"/>
      <c r="E1463" s="15">
        <v>786.59999999998672</v>
      </c>
      <c r="F1463" s="16">
        <v>1.3672162289999976</v>
      </c>
      <c r="G1463" s="16">
        <f t="shared" si="32"/>
        <v>1.1021149129999963</v>
      </c>
      <c r="H1463" s="17">
        <v>786.59999999998672</v>
      </c>
      <c r="I1463" s="11">
        <v>349019.33500000002</v>
      </c>
      <c r="J1463" s="11">
        <v>1367216.2289999977</v>
      </c>
    </row>
    <row r="1464" spans="1:10" hidden="1" outlineLevel="1">
      <c r="A1464" s="12">
        <v>789.60999999998671</v>
      </c>
      <c r="B1464" s="13">
        <v>0.34958715174999999</v>
      </c>
      <c r="C1464" s="13">
        <f t="shared" si="31"/>
        <v>0.29028144475000028</v>
      </c>
      <c r="D1464" s="14"/>
      <c r="E1464" s="15">
        <v>786.60999999998671</v>
      </c>
      <c r="F1464" s="16">
        <v>1.3695486478999976</v>
      </c>
      <c r="G1464" s="16">
        <f t="shared" si="32"/>
        <v>1.1044473318999963</v>
      </c>
      <c r="H1464" s="17">
        <v>786.60999999998671</v>
      </c>
      <c r="I1464" s="11">
        <v>349587.15175000002</v>
      </c>
      <c r="J1464" s="11">
        <v>1369548.6478999977</v>
      </c>
    </row>
    <row r="1465" spans="1:10" hidden="1" outlineLevel="1">
      <c r="A1465" s="12">
        <v>789.6199999999867</v>
      </c>
      <c r="B1465" s="13">
        <v>0.3501549685</v>
      </c>
      <c r="C1465" s="13">
        <f t="shared" si="31"/>
        <v>0.29084926150000029</v>
      </c>
      <c r="D1465" s="14"/>
      <c r="E1465" s="15">
        <v>786.6199999999867</v>
      </c>
      <c r="F1465" s="16">
        <v>1.3718810667999977</v>
      </c>
      <c r="G1465" s="16">
        <f t="shared" si="32"/>
        <v>1.1067797507999964</v>
      </c>
      <c r="H1465" s="17">
        <v>786.6199999999867</v>
      </c>
      <c r="I1465" s="11">
        <v>350154.96850000002</v>
      </c>
      <c r="J1465" s="11">
        <v>1371881.0667999976</v>
      </c>
    </row>
    <row r="1466" spans="1:10" hidden="1" outlineLevel="1">
      <c r="A1466" s="12">
        <v>789.62999999998669</v>
      </c>
      <c r="B1466" s="13">
        <v>0.35072278525</v>
      </c>
      <c r="C1466" s="13">
        <f t="shared" si="31"/>
        <v>0.29141707825000029</v>
      </c>
      <c r="D1466" s="14"/>
      <c r="E1466" s="15">
        <v>786.62999999998669</v>
      </c>
      <c r="F1466" s="16">
        <v>1.3742134856999975</v>
      </c>
      <c r="G1466" s="16">
        <f t="shared" si="32"/>
        <v>1.1091121696999962</v>
      </c>
      <c r="H1466" s="17">
        <v>786.62999999998669</v>
      </c>
      <c r="I1466" s="11">
        <v>350722.78525000002</v>
      </c>
      <c r="J1466" s="11">
        <v>1374213.4856999975</v>
      </c>
    </row>
    <row r="1467" spans="1:10" hidden="1" outlineLevel="1">
      <c r="A1467" s="12">
        <v>789.63999999998668</v>
      </c>
      <c r="B1467" s="13">
        <v>0.35129060200000001</v>
      </c>
      <c r="C1467" s="13">
        <f t="shared" si="31"/>
        <v>0.2919848950000003</v>
      </c>
      <c r="D1467" s="14"/>
      <c r="E1467" s="15">
        <v>786.63999999998668</v>
      </c>
      <c r="F1467" s="16">
        <v>1.3765459045999975</v>
      </c>
      <c r="G1467" s="16">
        <f t="shared" si="32"/>
        <v>1.1114445885999962</v>
      </c>
      <c r="H1467" s="17">
        <v>786.63999999998668</v>
      </c>
      <c r="I1467" s="11">
        <v>351290.60200000001</v>
      </c>
      <c r="J1467" s="11">
        <v>1376545.9045999974</v>
      </c>
    </row>
    <row r="1468" spans="1:10" hidden="1" outlineLevel="1">
      <c r="A1468" s="12">
        <v>789.64999999998668</v>
      </c>
      <c r="B1468" s="13">
        <v>0.35185841875000001</v>
      </c>
      <c r="C1468" s="13">
        <f t="shared" si="31"/>
        <v>0.2925527117500003</v>
      </c>
      <c r="D1468" s="14"/>
      <c r="E1468" s="15">
        <v>786.64999999998668</v>
      </c>
      <c r="F1468" s="16">
        <v>1.3788783234999973</v>
      </c>
      <c r="G1468" s="16">
        <f t="shared" si="32"/>
        <v>1.113777007499996</v>
      </c>
      <c r="H1468" s="17">
        <v>786.64999999998668</v>
      </c>
      <c r="I1468" s="11">
        <v>351858.41875000001</v>
      </c>
      <c r="J1468" s="11">
        <v>1378878.3234999974</v>
      </c>
    </row>
    <row r="1469" spans="1:10" hidden="1" outlineLevel="1">
      <c r="A1469" s="12">
        <v>789.65999999998667</v>
      </c>
      <c r="B1469" s="13">
        <v>0.35242623550000002</v>
      </c>
      <c r="C1469" s="13">
        <f t="shared" si="31"/>
        <v>0.29312052850000031</v>
      </c>
      <c r="D1469" s="14"/>
      <c r="E1469" s="15">
        <v>786.65999999998667</v>
      </c>
      <c r="F1469" s="16">
        <v>1.3812107423999973</v>
      </c>
      <c r="G1469" s="16">
        <f t="shared" si="32"/>
        <v>1.116109426399996</v>
      </c>
      <c r="H1469" s="17">
        <v>786.65999999998667</v>
      </c>
      <c r="I1469" s="11">
        <v>352426.23550000001</v>
      </c>
      <c r="J1469" s="11">
        <v>1381210.7423999973</v>
      </c>
    </row>
    <row r="1470" spans="1:10" hidden="1" outlineLevel="1">
      <c r="A1470" s="12">
        <v>789.66999999998666</v>
      </c>
      <c r="B1470" s="13">
        <v>0.35299405225000002</v>
      </c>
      <c r="C1470" s="13">
        <f t="shared" si="31"/>
        <v>0.29368834525000032</v>
      </c>
      <c r="D1470" s="14"/>
      <c r="E1470" s="15">
        <v>786.66999999998666</v>
      </c>
      <c r="F1470" s="16">
        <v>1.3835431612999973</v>
      </c>
      <c r="G1470" s="16">
        <f t="shared" si="32"/>
        <v>1.118441845299996</v>
      </c>
      <c r="H1470" s="17">
        <v>786.66999999998666</v>
      </c>
      <c r="I1470" s="11">
        <v>352994.05225000001</v>
      </c>
      <c r="J1470" s="11">
        <v>1383543.1612999972</v>
      </c>
    </row>
    <row r="1471" spans="1:10" hidden="1" outlineLevel="1">
      <c r="A1471" s="12">
        <v>789.67999999998665</v>
      </c>
      <c r="B1471" s="13">
        <v>0.35356186900000003</v>
      </c>
      <c r="C1471" s="13">
        <f t="shared" si="31"/>
        <v>0.29425616200000032</v>
      </c>
      <c r="D1471" s="14"/>
      <c r="E1471" s="15">
        <v>786.67999999998665</v>
      </c>
      <c r="F1471" s="16">
        <v>1.3858755801999971</v>
      </c>
      <c r="G1471" s="16">
        <f t="shared" si="32"/>
        <v>1.1207742641999958</v>
      </c>
      <c r="H1471" s="17">
        <v>786.67999999998665</v>
      </c>
      <c r="I1471" s="11">
        <v>353561.86900000001</v>
      </c>
      <c r="J1471" s="11">
        <v>1385875.5801999972</v>
      </c>
    </row>
    <row r="1472" spans="1:10" hidden="1" outlineLevel="1">
      <c r="A1472" s="12">
        <v>789.68999999998664</v>
      </c>
      <c r="B1472" s="13">
        <v>0.35412968574999998</v>
      </c>
      <c r="C1472" s="13">
        <f t="shared" si="31"/>
        <v>0.29482397875000027</v>
      </c>
      <c r="D1472" s="14"/>
      <c r="E1472" s="15">
        <v>786.68999999998664</v>
      </c>
      <c r="F1472" s="16">
        <v>1.3882079990999971</v>
      </c>
      <c r="G1472" s="16">
        <f t="shared" si="32"/>
        <v>1.1231066830999958</v>
      </c>
      <c r="H1472" s="17">
        <v>786.68999999998664</v>
      </c>
      <c r="I1472" s="11">
        <v>354129.68575</v>
      </c>
      <c r="J1472" s="11">
        <v>1388207.9990999971</v>
      </c>
    </row>
    <row r="1473" spans="1:10" hidden="1" outlineLevel="1">
      <c r="A1473" s="18">
        <v>789.69999999998663</v>
      </c>
      <c r="B1473" s="13">
        <v>0.35469750249999998</v>
      </c>
      <c r="C1473" s="13">
        <f t="shared" si="31"/>
        <v>0.29539179550000028</v>
      </c>
      <c r="D1473" s="14"/>
      <c r="E1473" s="15">
        <v>786.69999999998663</v>
      </c>
      <c r="F1473" s="16">
        <v>1.3905404179999969</v>
      </c>
      <c r="G1473" s="16">
        <f t="shared" si="32"/>
        <v>1.1254391019999956</v>
      </c>
      <c r="H1473" s="17">
        <v>786.69999999998663</v>
      </c>
      <c r="I1473" s="11">
        <v>354697.5025</v>
      </c>
      <c r="J1473" s="11">
        <v>1390540.417999997</v>
      </c>
    </row>
    <row r="1474" spans="1:10" hidden="1" outlineLevel="1">
      <c r="A1474" s="12">
        <v>789.70999999998662</v>
      </c>
      <c r="B1474" s="13">
        <v>0.35526531924999999</v>
      </c>
      <c r="C1474" s="13">
        <f t="shared" si="31"/>
        <v>0.29595961225000028</v>
      </c>
      <c r="D1474" s="14"/>
      <c r="E1474" s="15">
        <v>786.70999999998662</v>
      </c>
      <c r="F1474" s="16">
        <v>1.392872836899997</v>
      </c>
      <c r="G1474" s="16">
        <f t="shared" si="32"/>
        <v>1.1277715208999957</v>
      </c>
      <c r="H1474" s="17">
        <v>786.70999999998662</v>
      </c>
      <c r="I1474" s="11">
        <v>355265.31925</v>
      </c>
      <c r="J1474" s="11">
        <v>1392872.836899997</v>
      </c>
    </row>
    <row r="1475" spans="1:10" hidden="1" outlineLevel="1">
      <c r="A1475" s="12">
        <v>789.71999999998661</v>
      </c>
      <c r="B1475" s="13">
        <v>0.35583313599999999</v>
      </c>
      <c r="C1475" s="13">
        <f t="shared" si="31"/>
        <v>0.29652742900000029</v>
      </c>
      <c r="D1475" s="14"/>
      <c r="E1475" s="15">
        <v>786.71999999998661</v>
      </c>
      <c r="F1475" s="16">
        <v>1.395205255799997</v>
      </c>
      <c r="G1475" s="16">
        <f t="shared" si="32"/>
        <v>1.1301039397999957</v>
      </c>
      <c r="H1475" s="17">
        <v>786.71999999998661</v>
      </c>
      <c r="I1475" s="11">
        <v>355833.136</v>
      </c>
      <c r="J1475" s="11">
        <v>1395205.2557999969</v>
      </c>
    </row>
    <row r="1476" spans="1:10" hidden="1" outlineLevel="1">
      <c r="A1476" s="12">
        <v>789.7299999999866</v>
      </c>
      <c r="B1476" s="13">
        <v>0.35640095275</v>
      </c>
      <c r="C1476" s="13">
        <f t="shared" si="31"/>
        <v>0.29709524575000029</v>
      </c>
      <c r="D1476" s="14"/>
      <c r="E1476" s="15">
        <v>786.7299999999866</v>
      </c>
      <c r="F1476" s="16">
        <v>1.3975376746999968</v>
      </c>
      <c r="G1476" s="16">
        <f t="shared" si="32"/>
        <v>1.1324363586999955</v>
      </c>
      <c r="H1476" s="17">
        <v>786.7299999999866</v>
      </c>
      <c r="I1476" s="11">
        <v>356400.95275</v>
      </c>
      <c r="J1476" s="11">
        <v>1397537.6746999968</v>
      </c>
    </row>
    <row r="1477" spans="1:10" hidden="1" outlineLevel="1">
      <c r="A1477" s="12">
        <v>789.73999999998659</v>
      </c>
      <c r="B1477" s="13">
        <v>0.3569687695</v>
      </c>
      <c r="C1477" s="13">
        <f t="shared" si="31"/>
        <v>0.2976630625000003</v>
      </c>
      <c r="D1477" s="14"/>
      <c r="E1477" s="15">
        <v>786.73999999998659</v>
      </c>
      <c r="F1477" s="16">
        <v>1.3998700935999968</v>
      </c>
      <c r="G1477" s="16">
        <f t="shared" si="32"/>
        <v>1.1347687775999955</v>
      </c>
      <c r="H1477" s="17">
        <v>786.73999999998659</v>
      </c>
      <c r="I1477" s="11">
        <v>356968.76949999999</v>
      </c>
      <c r="J1477" s="11">
        <v>1399870.0935999968</v>
      </c>
    </row>
    <row r="1478" spans="1:10" hidden="1" outlineLevel="1">
      <c r="A1478" s="12">
        <v>789.74999999998658</v>
      </c>
      <c r="B1478" s="13">
        <v>0.35753658625000001</v>
      </c>
      <c r="C1478" s="13">
        <f t="shared" si="31"/>
        <v>0.2982308792500003</v>
      </c>
      <c r="D1478" s="14"/>
      <c r="E1478" s="15">
        <v>786.74999999998658</v>
      </c>
      <c r="F1478" s="16">
        <v>1.4022025124999966</v>
      </c>
      <c r="G1478" s="16">
        <f t="shared" si="32"/>
        <v>1.1371011964999953</v>
      </c>
      <c r="H1478" s="17">
        <v>786.74999999998658</v>
      </c>
      <c r="I1478" s="11">
        <v>357536.58624999999</v>
      </c>
      <c r="J1478" s="11">
        <v>1402202.5124999967</v>
      </c>
    </row>
    <row r="1479" spans="1:10" hidden="1" outlineLevel="1">
      <c r="A1479" s="12">
        <v>789.75999999998658</v>
      </c>
      <c r="B1479" s="13">
        <v>0.35810440300000002</v>
      </c>
      <c r="C1479" s="13">
        <f t="shared" si="31"/>
        <v>0.29879869600000031</v>
      </c>
      <c r="D1479" s="14"/>
      <c r="E1479" s="15">
        <v>786.75999999998658</v>
      </c>
      <c r="F1479" s="16">
        <v>1.4045349313999966</v>
      </c>
      <c r="G1479" s="16">
        <f t="shared" si="32"/>
        <v>1.1394336153999953</v>
      </c>
      <c r="H1479" s="17">
        <v>786.75999999998658</v>
      </c>
      <c r="I1479" s="11">
        <v>358104.40299999999</v>
      </c>
      <c r="J1479" s="11">
        <v>1404534.9313999966</v>
      </c>
    </row>
    <row r="1480" spans="1:10" hidden="1" outlineLevel="1">
      <c r="A1480" s="12">
        <v>789.76999999998657</v>
      </c>
      <c r="B1480" s="13">
        <v>0.35867221974999997</v>
      </c>
      <c r="C1480" s="13">
        <f t="shared" si="31"/>
        <v>0.29936651275000026</v>
      </c>
      <c r="D1480" s="14"/>
      <c r="E1480" s="15">
        <v>786.76999999998657</v>
      </c>
      <c r="F1480" s="16">
        <v>1.4068673502999967</v>
      </c>
      <c r="G1480" s="16">
        <f t="shared" si="32"/>
        <v>1.1417660342999953</v>
      </c>
      <c r="H1480" s="17">
        <v>786.76999999998657</v>
      </c>
      <c r="I1480" s="11">
        <v>358672.21974999999</v>
      </c>
      <c r="J1480" s="11">
        <v>1406867.3502999966</v>
      </c>
    </row>
    <row r="1481" spans="1:10" hidden="1" outlineLevel="1">
      <c r="A1481" s="12">
        <v>789.77999999998656</v>
      </c>
      <c r="B1481" s="13">
        <v>0.35924003649999997</v>
      </c>
      <c r="C1481" s="13">
        <f t="shared" si="31"/>
        <v>0.29993432950000026</v>
      </c>
      <c r="D1481" s="14"/>
      <c r="E1481" s="15">
        <v>786.77999999998656</v>
      </c>
      <c r="F1481" s="16">
        <v>1.4091997691999965</v>
      </c>
      <c r="G1481" s="16">
        <f t="shared" si="32"/>
        <v>1.1440984531999951</v>
      </c>
      <c r="H1481" s="17">
        <v>786.77999999998656</v>
      </c>
      <c r="I1481" s="11">
        <v>359240.03649999999</v>
      </c>
      <c r="J1481" s="11">
        <v>1409199.7691999965</v>
      </c>
    </row>
    <row r="1482" spans="1:10" hidden="1" outlineLevel="1">
      <c r="A1482" s="12">
        <v>789.78999999998655</v>
      </c>
      <c r="B1482" s="13">
        <v>0.35980785324999998</v>
      </c>
      <c r="C1482" s="13">
        <f t="shared" si="31"/>
        <v>0.30050214625000027</v>
      </c>
      <c r="D1482" s="14"/>
      <c r="E1482" s="15">
        <v>786.78999999998655</v>
      </c>
      <c r="F1482" s="16">
        <v>1.4115321880999965</v>
      </c>
      <c r="G1482" s="16">
        <f t="shared" si="32"/>
        <v>1.1464308720999952</v>
      </c>
      <c r="H1482" s="17">
        <v>786.78999999998655</v>
      </c>
      <c r="I1482" s="11">
        <v>359807.85324999999</v>
      </c>
      <c r="J1482" s="11">
        <v>1411532.1880999964</v>
      </c>
    </row>
    <row r="1483" spans="1:10" hidden="1" outlineLevel="1">
      <c r="A1483" s="18">
        <v>789.79999999998654</v>
      </c>
      <c r="B1483" s="13">
        <v>0.36037566999999998</v>
      </c>
      <c r="C1483" s="13">
        <f t="shared" si="31"/>
        <v>0.30106996300000027</v>
      </c>
      <c r="D1483" s="14"/>
      <c r="E1483" s="15">
        <v>786.79999999998654</v>
      </c>
      <c r="F1483" s="16">
        <v>1.4138646069999963</v>
      </c>
      <c r="G1483" s="16">
        <f t="shared" si="32"/>
        <v>1.148763290999995</v>
      </c>
      <c r="H1483" s="17">
        <v>786.79999999998654</v>
      </c>
      <c r="I1483" s="11">
        <v>360375.67</v>
      </c>
      <c r="J1483" s="11">
        <v>1413864.6069999964</v>
      </c>
    </row>
    <row r="1484" spans="1:10" hidden="1" outlineLevel="1">
      <c r="A1484" s="12">
        <v>789.80999999998653</v>
      </c>
      <c r="B1484" s="13">
        <v>0.36094348674999999</v>
      </c>
      <c r="C1484" s="13">
        <f t="shared" si="31"/>
        <v>0.30163777975000028</v>
      </c>
      <c r="D1484" s="14"/>
      <c r="E1484" s="15">
        <v>786.80999999998653</v>
      </c>
      <c r="F1484" s="16">
        <v>1.4161970258999963</v>
      </c>
      <c r="G1484" s="16">
        <f t="shared" si="32"/>
        <v>1.151095709899995</v>
      </c>
      <c r="H1484" s="17">
        <v>786.80999999998653</v>
      </c>
      <c r="I1484" s="11">
        <v>360943.48674999998</v>
      </c>
      <c r="J1484" s="11">
        <v>1416197.0258999963</v>
      </c>
    </row>
    <row r="1485" spans="1:10" hidden="1" outlineLevel="1">
      <c r="A1485" s="12">
        <v>789.81999999998652</v>
      </c>
      <c r="B1485" s="13">
        <v>0.36151130349999999</v>
      </c>
      <c r="C1485" s="13">
        <f t="shared" si="31"/>
        <v>0.30220559650000028</v>
      </c>
      <c r="D1485" s="14"/>
      <c r="E1485" s="15">
        <v>786.81999999998652</v>
      </c>
      <c r="F1485" s="16">
        <v>1.4185294447999963</v>
      </c>
      <c r="G1485" s="16">
        <f t="shared" si="32"/>
        <v>1.153428128799995</v>
      </c>
      <c r="H1485" s="17">
        <v>786.81999999998652</v>
      </c>
      <c r="I1485" s="11">
        <v>361511.30349999998</v>
      </c>
      <c r="J1485" s="11">
        <v>1418529.4447999962</v>
      </c>
    </row>
    <row r="1486" spans="1:10" hidden="1" outlineLevel="1">
      <c r="A1486" s="12">
        <v>789.82999999998651</v>
      </c>
      <c r="B1486" s="13">
        <v>0.36207912025</v>
      </c>
      <c r="C1486" s="13">
        <f t="shared" si="31"/>
        <v>0.30277341325000029</v>
      </c>
      <c r="D1486" s="14"/>
      <c r="E1486" s="15">
        <v>786.82999999998651</v>
      </c>
      <c r="F1486" s="16">
        <v>1.4208618636999961</v>
      </c>
      <c r="G1486" s="16">
        <f t="shared" si="32"/>
        <v>1.1557605476999948</v>
      </c>
      <c r="H1486" s="17">
        <v>786.82999999998651</v>
      </c>
      <c r="I1486" s="11">
        <v>362079.12024999998</v>
      </c>
      <c r="J1486" s="11">
        <v>1420861.8636999961</v>
      </c>
    </row>
    <row r="1487" spans="1:10" hidden="1" outlineLevel="1">
      <c r="A1487" s="12">
        <v>789.8399999999865</v>
      </c>
      <c r="B1487" s="13">
        <v>0.362646937</v>
      </c>
      <c r="C1487" s="13">
        <f t="shared" si="31"/>
        <v>0.30334123000000029</v>
      </c>
      <c r="D1487" s="14"/>
      <c r="E1487" s="15">
        <v>786.8399999999865</v>
      </c>
      <c r="F1487" s="16">
        <v>1.4231942825999961</v>
      </c>
      <c r="G1487" s="16">
        <f t="shared" si="32"/>
        <v>1.1580929665999948</v>
      </c>
      <c r="H1487" s="17">
        <v>786.8399999999865</v>
      </c>
      <c r="I1487" s="11">
        <v>362646.93699999998</v>
      </c>
      <c r="J1487" s="11">
        <v>1423194.2825999961</v>
      </c>
    </row>
    <row r="1488" spans="1:10" hidden="1" outlineLevel="1">
      <c r="A1488" s="12">
        <v>789.84999999998649</v>
      </c>
      <c r="B1488" s="13">
        <v>0.36321475374999995</v>
      </c>
      <c r="C1488" s="13">
        <f t="shared" si="31"/>
        <v>0.30390904675000024</v>
      </c>
      <c r="D1488" s="14"/>
      <c r="E1488" s="15">
        <v>786.84999999998649</v>
      </c>
      <c r="F1488" s="16">
        <v>1.4255267014999959</v>
      </c>
      <c r="G1488" s="16">
        <f t="shared" si="32"/>
        <v>1.1604253854999946</v>
      </c>
      <c r="H1488" s="17">
        <v>786.84999999998649</v>
      </c>
      <c r="I1488" s="11">
        <v>363214.75374999997</v>
      </c>
      <c r="J1488" s="11">
        <v>1425526.701499996</v>
      </c>
    </row>
    <row r="1489" spans="1:10" hidden="1" outlineLevel="1">
      <c r="A1489" s="12">
        <v>789.85999999998648</v>
      </c>
      <c r="B1489" s="13">
        <v>0.36378257049999996</v>
      </c>
      <c r="C1489" s="13">
        <f t="shared" si="31"/>
        <v>0.30447686350000025</v>
      </c>
      <c r="D1489" s="14"/>
      <c r="E1489" s="15">
        <v>786.85999999998648</v>
      </c>
      <c r="F1489" s="16">
        <v>1.427859120399996</v>
      </c>
      <c r="G1489" s="16">
        <f t="shared" si="32"/>
        <v>1.1627578043999947</v>
      </c>
      <c r="H1489" s="17">
        <v>786.85999999998648</v>
      </c>
      <c r="I1489" s="11">
        <v>363782.57049999997</v>
      </c>
      <c r="J1489" s="11">
        <v>1427859.1203999959</v>
      </c>
    </row>
    <row r="1490" spans="1:10" hidden="1" outlineLevel="1">
      <c r="A1490" s="12">
        <v>789.86999999998648</v>
      </c>
      <c r="B1490" s="13">
        <v>0.36435038724999996</v>
      </c>
      <c r="C1490" s="13">
        <f t="shared" si="31"/>
        <v>0.30504468025000026</v>
      </c>
      <c r="D1490" s="14"/>
      <c r="E1490" s="15">
        <v>786.86999999998648</v>
      </c>
      <c r="F1490" s="16">
        <v>1.4301915392999958</v>
      </c>
      <c r="G1490" s="16">
        <f t="shared" si="32"/>
        <v>1.1650902232999945</v>
      </c>
      <c r="H1490" s="17">
        <v>786.86999999998648</v>
      </c>
      <c r="I1490" s="11">
        <v>364350.38724999997</v>
      </c>
      <c r="J1490" s="11">
        <v>1430191.5392999959</v>
      </c>
    </row>
    <row r="1491" spans="1:10" hidden="1" outlineLevel="1">
      <c r="A1491" s="12">
        <v>789.87999999998647</v>
      </c>
      <c r="B1491" s="13">
        <v>0.36491820399999997</v>
      </c>
      <c r="C1491" s="13">
        <f t="shared" si="31"/>
        <v>0.30561249700000026</v>
      </c>
      <c r="D1491" s="14"/>
      <c r="E1491" s="15">
        <v>786.87999999998647</v>
      </c>
      <c r="F1491" s="16">
        <v>1.4325239581999958</v>
      </c>
      <c r="G1491" s="16">
        <f t="shared" si="32"/>
        <v>1.1674226421999945</v>
      </c>
      <c r="H1491" s="17">
        <v>786.87999999998647</v>
      </c>
      <c r="I1491" s="11">
        <v>364918.20399999997</v>
      </c>
      <c r="J1491" s="11">
        <v>1432523.9581999958</v>
      </c>
    </row>
    <row r="1492" spans="1:10" hidden="1" outlineLevel="1">
      <c r="A1492" s="12">
        <v>789.88999999998646</v>
      </c>
      <c r="B1492" s="13">
        <v>0.36548602074999997</v>
      </c>
      <c r="C1492" s="13">
        <f t="shared" si="31"/>
        <v>0.30618031375000027</v>
      </c>
      <c r="D1492" s="14"/>
      <c r="E1492" s="15">
        <v>786.88999999998646</v>
      </c>
      <c r="F1492" s="16">
        <v>1.4348563770999958</v>
      </c>
      <c r="G1492" s="16">
        <f t="shared" si="32"/>
        <v>1.1697550610999945</v>
      </c>
      <c r="H1492" s="17">
        <v>786.88999999998646</v>
      </c>
      <c r="I1492" s="11">
        <v>365486.02074999997</v>
      </c>
      <c r="J1492" s="11">
        <v>1434856.3770999957</v>
      </c>
    </row>
    <row r="1493" spans="1:10" hidden="1" outlineLevel="1">
      <c r="A1493" s="18">
        <v>789.89999999998645</v>
      </c>
      <c r="B1493" s="13">
        <v>0.36605383749999998</v>
      </c>
      <c r="C1493" s="13">
        <f t="shared" si="31"/>
        <v>0.30674813050000027</v>
      </c>
      <c r="D1493" s="14"/>
      <c r="E1493" s="15">
        <v>786.89999999998645</v>
      </c>
      <c r="F1493" s="16">
        <v>1.4371887959999956</v>
      </c>
      <c r="G1493" s="16">
        <f t="shared" si="32"/>
        <v>1.1720874799999943</v>
      </c>
      <c r="H1493" s="17">
        <v>786.89999999998645</v>
      </c>
      <c r="I1493" s="11">
        <v>366053.83749999997</v>
      </c>
      <c r="J1493" s="11">
        <v>1437188.7959999957</v>
      </c>
    </row>
    <row r="1494" spans="1:10" hidden="1" outlineLevel="1">
      <c r="A1494" s="12">
        <v>789.90999999998644</v>
      </c>
      <c r="B1494" s="13">
        <v>0.36662165424999998</v>
      </c>
      <c r="C1494" s="13">
        <f t="shared" si="31"/>
        <v>0.30731594725000028</v>
      </c>
      <c r="D1494" s="14"/>
      <c r="E1494" s="15">
        <v>786.90999999998644</v>
      </c>
      <c r="F1494" s="16">
        <v>1.4395212148999956</v>
      </c>
      <c r="G1494" s="16">
        <f t="shared" si="32"/>
        <v>1.1744198988999943</v>
      </c>
      <c r="H1494" s="17">
        <v>786.90999999998644</v>
      </c>
      <c r="I1494" s="11">
        <v>366621.65424999996</v>
      </c>
      <c r="J1494" s="11">
        <v>1439521.2148999956</v>
      </c>
    </row>
    <row r="1495" spans="1:10" hidden="1" outlineLevel="1">
      <c r="A1495" s="12">
        <v>789.91999999998643</v>
      </c>
      <c r="B1495" s="13">
        <v>0.36718947099999993</v>
      </c>
      <c r="C1495" s="13">
        <f t="shared" si="31"/>
        <v>0.30788376400000023</v>
      </c>
      <c r="D1495" s="14"/>
      <c r="E1495" s="15">
        <v>786.91999999998643</v>
      </c>
      <c r="F1495" s="16">
        <v>1.4418536337999954</v>
      </c>
      <c r="G1495" s="16">
        <f t="shared" si="32"/>
        <v>1.1767523177999941</v>
      </c>
      <c r="H1495" s="17">
        <v>786.91999999998643</v>
      </c>
      <c r="I1495" s="11">
        <v>367189.47099999996</v>
      </c>
      <c r="J1495" s="11">
        <v>1441853.6337999955</v>
      </c>
    </row>
    <row r="1496" spans="1:10" hidden="1" outlineLevel="1">
      <c r="A1496" s="12">
        <v>789.92999999998642</v>
      </c>
      <c r="B1496" s="13">
        <v>0.36775728774999994</v>
      </c>
      <c r="C1496" s="13">
        <f t="shared" si="31"/>
        <v>0.30845158075000023</v>
      </c>
      <c r="D1496" s="14"/>
      <c r="E1496" s="15">
        <v>786.92999999998642</v>
      </c>
      <c r="F1496" s="16">
        <v>1.4441860526999954</v>
      </c>
      <c r="G1496" s="16">
        <f t="shared" si="32"/>
        <v>1.1790847366999941</v>
      </c>
      <c r="H1496" s="17">
        <v>786.92999999998642</v>
      </c>
      <c r="I1496" s="11">
        <v>367757.28774999996</v>
      </c>
      <c r="J1496" s="11">
        <v>1444186.0526999955</v>
      </c>
    </row>
    <row r="1497" spans="1:10" hidden="1" outlineLevel="1">
      <c r="A1497" s="12">
        <v>789.93999999998641</v>
      </c>
      <c r="B1497" s="13">
        <v>0.36832510449999994</v>
      </c>
      <c r="C1497" s="13">
        <f t="shared" si="31"/>
        <v>0.30901939750000024</v>
      </c>
      <c r="D1497" s="14"/>
      <c r="E1497" s="15">
        <v>786.93999999998641</v>
      </c>
      <c r="F1497" s="16">
        <v>1.4465184715999955</v>
      </c>
      <c r="G1497" s="16">
        <f t="shared" si="32"/>
        <v>1.1814171555999942</v>
      </c>
      <c r="H1497" s="17">
        <v>786.93999999998641</v>
      </c>
      <c r="I1497" s="11">
        <v>368325.10449999996</v>
      </c>
      <c r="J1497" s="11">
        <v>1446518.4715999954</v>
      </c>
    </row>
    <row r="1498" spans="1:10" hidden="1" outlineLevel="1">
      <c r="A1498" s="12">
        <v>789.9499999999864</v>
      </c>
      <c r="B1498" s="13">
        <v>0.36889292124999995</v>
      </c>
      <c r="C1498" s="13">
        <f t="shared" si="31"/>
        <v>0.30958721425000024</v>
      </c>
      <c r="D1498" s="14"/>
      <c r="E1498" s="15">
        <v>786.9499999999864</v>
      </c>
      <c r="F1498" s="16">
        <v>1.4488508904999953</v>
      </c>
      <c r="G1498" s="16">
        <f t="shared" si="32"/>
        <v>1.183749574499994</v>
      </c>
      <c r="H1498" s="17">
        <v>786.9499999999864</v>
      </c>
      <c r="I1498" s="11">
        <v>368892.92124999996</v>
      </c>
      <c r="J1498" s="11">
        <v>1448850.8904999953</v>
      </c>
    </row>
    <row r="1499" spans="1:10" hidden="1" outlineLevel="1">
      <c r="A1499" s="12">
        <v>789.95999999998639</v>
      </c>
      <c r="B1499" s="13">
        <v>0.36946073799999996</v>
      </c>
      <c r="C1499" s="13">
        <f t="shared" si="31"/>
        <v>0.31015503100000025</v>
      </c>
      <c r="D1499" s="14"/>
      <c r="E1499" s="15">
        <v>786.95999999998639</v>
      </c>
      <c r="F1499" s="16">
        <v>1.4511833093999953</v>
      </c>
      <c r="G1499" s="16">
        <f t="shared" si="32"/>
        <v>1.186081993399994</v>
      </c>
      <c r="H1499" s="17">
        <v>786.95999999998639</v>
      </c>
      <c r="I1499" s="11">
        <v>369460.73799999995</v>
      </c>
      <c r="J1499" s="11">
        <v>1451183.3093999953</v>
      </c>
    </row>
    <row r="1500" spans="1:10" hidden="1" outlineLevel="1">
      <c r="A1500" s="12">
        <v>789.96999999998638</v>
      </c>
      <c r="B1500" s="13">
        <v>0.37002855474999996</v>
      </c>
      <c r="C1500" s="13">
        <f t="shared" si="31"/>
        <v>0.31072284775000025</v>
      </c>
      <c r="D1500" s="14"/>
      <c r="E1500" s="15">
        <v>786.96999999998638</v>
      </c>
      <c r="F1500" s="16">
        <v>1.4535157282999951</v>
      </c>
      <c r="G1500" s="16">
        <f t="shared" si="32"/>
        <v>1.1884144122999938</v>
      </c>
      <c r="H1500" s="17">
        <v>786.96999999998638</v>
      </c>
      <c r="I1500" s="11">
        <v>370028.55474999995</v>
      </c>
      <c r="J1500" s="11">
        <v>1453515.7282999952</v>
      </c>
    </row>
    <row r="1501" spans="1:10" hidden="1" outlineLevel="1">
      <c r="A1501" s="12">
        <v>789.97999999998638</v>
      </c>
      <c r="B1501" s="13">
        <v>0.37059637149999997</v>
      </c>
      <c r="C1501" s="13">
        <f t="shared" si="31"/>
        <v>0.31129066450000026</v>
      </c>
      <c r="D1501" s="14"/>
      <c r="E1501" s="15">
        <v>786.97999999998638</v>
      </c>
      <c r="F1501" s="16">
        <v>1.4558481471999951</v>
      </c>
      <c r="G1501" s="16">
        <f t="shared" si="32"/>
        <v>1.1907468311999938</v>
      </c>
      <c r="H1501" s="17">
        <v>786.97999999998638</v>
      </c>
      <c r="I1501" s="11">
        <v>370596.37149999995</v>
      </c>
      <c r="J1501" s="11">
        <v>1455848.1471999951</v>
      </c>
    </row>
    <row r="1502" spans="1:10" hidden="1" outlineLevel="1">
      <c r="A1502" s="12">
        <v>789.98999999998637</v>
      </c>
      <c r="B1502" s="13">
        <v>0.37116418824999997</v>
      </c>
      <c r="C1502" s="13">
        <f t="shared" si="31"/>
        <v>0.31185848125000026</v>
      </c>
      <c r="D1502" s="14"/>
      <c r="E1502" s="15">
        <v>786.98999999998637</v>
      </c>
      <c r="F1502" s="16">
        <v>1.4581805660999951</v>
      </c>
      <c r="G1502" s="16">
        <f t="shared" si="32"/>
        <v>1.1930792500999938</v>
      </c>
      <c r="H1502" s="17">
        <v>786.98999999998637</v>
      </c>
      <c r="I1502" s="11">
        <v>371164.18824999995</v>
      </c>
      <c r="J1502" s="11">
        <v>1458180.566099995</v>
      </c>
    </row>
    <row r="1503" spans="1:10" collapsed="1">
      <c r="A1503" s="261">
        <v>789.99999999998636</v>
      </c>
      <c r="B1503" s="29">
        <v>0.37173200499999992</v>
      </c>
      <c r="C1503" s="13">
        <f t="shared" si="31"/>
        <v>0.31242629800000021</v>
      </c>
      <c r="D1503" s="14"/>
      <c r="E1503" s="262">
        <v>786.99999999998636</v>
      </c>
      <c r="F1503" s="30">
        <v>1.4605129849999949</v>
      </c>
      <c r="G1503" s="16">
        <f t="shared" si="32"/>
        <v>1.1954116689999936</v>
      </c>
      <c r="H1503" s="17">
        <v>786.99999999998636</v>
      </c>
      <c r="I1503" s="11">
        <v>371732.00499999995</v>
      </c>
      <c r="J1503" s="11">
        <v>1460512.984999995</v>
      </c>
    </row>
    <row r="1504" spans="1:10" hidden="1" outlineLevel="1">
      <c r="A1504" s="12">
        <v>790.00999999998635</v>
      </c>
      <c r="B1504" s="13">
        <v>0.37237230319999998</v>
      </c>
      <c r="C1504" s="13">
        <f t="shared" si="31"/>
        <v>0.31306659620000027</v>
      </c>
      <c r="D1504" s="14"/>
      <c r="E1504" s="15">
        <v>787.00999999998635</v>
      </c>
      <c r="F1504" s="16">
        <v>1.463136742249995</v>
      </c>
      <c r="G1504" s="16">
        <f t="shared" si="32"/>
        <v>1.1980354262499937</v>
      </c>
      <c r="H1504" s="17">
        <v>787.00999999998635</v>
      </c>
      <c r="I1504" s="11">
        <v>372372.30319999997</v>
      </c>
      <c r="J1504" s="11">
        <v>1463136.742249995</v>
      </c>
    </row>
    <row r="1505" spans="1:10" hidden="1" outlineLevel="1">
      <c r="A1505" s="12">
        <v>790.01999999998634</v>
      </c>
      <c r="B1505" s="13">
        <v>0.37301260139999998</v>
      </c>
      <c r="C1505" s="13">
        <f t="shared" si="31"/>
        <v>0.31370689440000027</v>
      </c>
      <c r="D1505" s="14"/>
      <c r="E1505" s="15">
        <v>787.01999999998634</v>
      </c>
      <c r="F1505" s="16">
        <v>1.4657604994999951</v>
      </c>
      <c r="G1505" s="16">
        <f t="shared" si="32"/>
        <v>1.2006591834999938</v>
      </c>
      <c r="H1505" s="17">
        <v>787.01999999998634</v>
      </c>
      <c r="I1505" s="11">
        <v>373012.60139999999</v>
      </c>
      <c r="J1505" s="11">
        <v>1465760.499499995</v>
      </c>
    </row>
    <row r="1506" spans="1:10" hidden="1" outlineLevel="1">
      <c r="A1506" s="12">
        <v>790.02999999998633</v>
      </c>
      <c r="B1506" s="13">
        <v>0.37365289959999998</v>
      </c>
      <c r="C1506" s="13">
        <f t="shared" si="31"/>
        <v>0.31434719260000027</v>
      </c>
      <c r="D1506" s="14"/>
      <c r="E1506" s="15">
        <v>787.02999999998633</v>
      </c>
      <c r="F1506" s="16">
        <v>1.468384256749995</v>
      </c>
      <c r="G1506" s="16">
        <f t="shared" si="32"/>
        <v>1.2032829407499936</v>
      </c>
      <c r="H1506" s="17">
        <v>787.02999999998633</v>
      </c>
      <c r="I1506" s="11">
        <v>373652.8996</v>
      </c>
      <c r="J1506" s="11">
        <v>1468384.2567499951</v>
      </c>
    </row>
    <row r="1507" spans="1:10" hidden="1" outlineLevel="1">
      <c r="A1507" s="12">
        <v>790.03999999998632</v>
      </c>
      <c r="B1507" s="13">
        <v>0.37429319780000003</v>
      </c>
      <c r="C1507" s="13">
        <f t="shared" si="31"/>
        <v>0.31498749080000032</v>
      </c>
      <c r="D1507" s="14"/>
      <c r="E1507" s="15">
        <v>787.03999999998632</v>
      </c>
      <c r="F1507" s="16">
        <v>1.471008013999995</v>
      </c>
      <c r="G1507" s="16">
        <f t="shared" si="32"/>
        <v>1.2059066979999937</v>
      </c>
      <c r="H1507" s="17">
        <v>787.03999999998632</v>
      </c>
      <c r="I1507" s="11">
        <v>374293.19780000002</v>
      </c>
      <c r="J1507" s="11">
        <v>1471008.0139999951</v>
      </c>
    </row>
    <row r="1508" spans="1:10" hidden="1" outlineLevel="1">
      <c r="A1508" s="12">
        <v>790.04999999998631</v>
      </c>
      <c r="B1508" s="13">
        <v>0.37493349600000003</v>
      </c>
      <c r="C1508" s="13">
        <f t="shared" si="31"/>
        <v>0.31562778900000033</v>
      </c>
      <c r="D1508" s="14"/>
      <c r="E1508" s="15">
        <v>787.04999999998631</v>
      </c>
      <c r="F1508" s="16">
        <v>1.4736317712499951</v>
      </c>
      <c r="G1508" s="16">
        <f t="shared" si="32"/>
        <v>1.2085304552499938</v>
      </c>
      <c r="H1508" s="17">
        <v>787.04999999998631</v>
      </c>
      <c r="I1508" s="11">
        <v>374933.49600000004</v>
      </c>
      <c r="J1508" s="11">
        <v>1473631.7712499951</v>
      </c>
    </row>
    <row r="1509" spans="1:10" hidden="1" outlineLevel="1">
      <c r="A1509" s="12">
        <v>790.0599999999863</v>
      </c>
      <c r="B1509" s="13">
        <v>0.37557379420000009</v>
      </c>
      <c r="C1509" s="13">
        <f t="shared" si="31"/>
        <v>0.31626808720000038</v>
      </c>
      <c r="D1509" s="14"/>
      <c r="E1509" s="15">
        <v>787.0599999999863</v>
      </c>
      <c r="F1509" s="16">
        <v>1.4762555284999952</v>
      </c>
      <c r="G1509" s="16">
        <f t="shared" si="32"/>
        <v>1.2111542124999939</v>
      </c>
      <c r="H1509" s="17">
        <v>787.0599999999863</v>
      </c>
      <c r="I1509" s="11">
        <v>375573.79420000006</v>
      </c>
      <c r="J1509" s="11">
        <v>1476255.5284999951</v>
      </c>
    </row>
    <row r="1510" spans="1:10" hidden="1" outlineLevel="1">
      <c r="A1510" s="12">
        <v>790.06999999998629</v>
      </c>
      <c r="B1510" s="13">
        <v>0.37621409240000009</v>
      </c>
      <c r="C1510" s="13">
        <f t="shared" si="31"/>
        <v>0.31690838540000038</v>
      </c>
      <c r="D1510" s="14"/>
      <c r="E1510" s="15">
        <v>787.06999999998629</v>
      </c>
      <c r="F1510" s="16">
        <v>1.4788792857499951</v>
      </c>
      <c r="G1510" s="16">
        <f t="shared" si="32"/>
        <v>1.2137779697499937</v>
      </c>
      <c r="H1510" s="17">
        <v>787.06999999998629</v>
      </c>
      <c r="I1510" s="11">
        <v>376214.09240000008</v>
      </c>
      <c r="J1510" s="11">
        <v>1478879.2857499951</v>
      </c>
    </row>
    <row r="1511" spans="1:10" hidden="1" outlineLevel="1">
      <c r="A1511" s="12">
        <v>790.07999999998628</v>
      </c>
      <c r="B1511" s="13">
        <v>0.37685439060000009</v>
      </c>
      <c r="C1511" s="13">
        <f t="shared" si="31"/>
        <v>0.31754868360000038</v>
      </c>
      <c r="D1511" s="14"/>
      <c r="E1511" s="15">
        <v>787.07999999998628</v>
      </c>
      <c r="F1511" s="16">
        <v>1.4815030429999951</v>
      </c>
      <c r="G1511" s="16">
        <f t="shared" si="32"/>
        <v>1.2164017269999938</v>
      </c>
      <c r="H1511" s="17">
        <v>787.07999999998628</v>
      </c>
      <c r="I1511" s="11">
        <v>376854.3906000001</v>
      </c>
      <c r="J1511" s="11">
        <v>1481503.0429999952</v>
      </c>
    </row>
    <row r="1512" spans="1:10" hidden="1" outlineLevel="1">
      <c r="A1512" s="12">
        <v>790.08999999998628</v>
      </c>
      <c r="B1512" s="13">
        <v>0.37749468880000014</v>
      </c>
      <c r="C1512" s="13">
        <f t="shared" si="31"/>
        <v>0.31818898180000044</v>
      </c>
      <c r="D1512" s="14"/>
      <c r="E1512" s="15">
        <v>787.08999999998628</v>
      </c>
      <c r="F1512" s="16">
        <v>1.4841268002499952</v>
      </c>
      <c r="G1512" s="16">
        <f t="shared" si="32"/>
        <v>1.2190254842499939</v>
      </c>
      <c r="H1512" s="17">
        <v>787.08999999998628</v>
      </c>
      <c r="I1512" s="11">
        <v>377494.68880000012</v>
      </c>
      <c r="J1512" s="11">
        <v>1484126.8002499952</v>
      </c>
    </row>
    <row r="1513" spans="1:10" hidden="1" outlineLevel="1">
      <c r="A1513" s="18">
        <v>790.09999999998627</v>
      </c>
      <c r="B1513" s="13">
        <v>0.37813498700000014</v>
      </c>
      <c r="C1513" s="13">
        <f t="shared" si="31"/>
        <v>0.31882928000000044</v>
      </c>
      <c r="D1513" s="14"/>
      <c r="E1513" s="15">
        <v>787.09999999998627</v>
      </c>
      <c r="F1513" s="16">
        <v>1.4867505574999953</v>
      </c>
      <c r="G1513" s="16">
        <f t="shared" si="32"/>
        <v>1.221649241499994</v>
      </c>
      <c r="H1513" s="17">
        <v>787.09999999998627</v>
      </c>
      <c r="I1513" s="11">
        <v>378134.98700000014</v>
      </c>
      <c r="J1513" s="11">
        <v>1486750.5574999952</v>
      </c>
    </row>
    <row r="1514" spans="1:10" hidden="1" outlineLevel="1">
      <c r="A1514" s="12">
        <v>790.10999999998626</v>
      </c>
      <c r="B1514" s="13">
        <v>0.37877528520000014</v>
      </c>
      <c r="C1514" s="13">
        <f t="shared" si="31"/>
        <v>0.31946957820000044</v>
      </c>
      <c r="D1514" s="14"/>
      <c r="E1514" s="15">
        <v>787.10999999998626</v>
      </c>
      <c r="F1514" s="16">
        <v>1.4893743147499952</v>
      </c>
      <c r="G1514" s="16">
        <f t="shared" si="32"/>
        <v>1.2242729987499938</v>
      </c>
      <c r="H1514" s="17">
        <v>787.10999999998626</v>
      </c>
      <c r="I1514" s="11">
        <v>378775.28520000016</v>
      </c>
      <c r="J1514" s="11">
        <v>1489374.3147499952</v>
      </c>
    </row>
    <row r="1515" spans="1:10" hidden="1" outlineLevel="1">
      <c r="A1515" s="12">
        <v>790.11999999998625</v>
      </c>
      <c r="B1515" s="13">
        <v>0.3794155834000002</v>
      </c>
      <c r="C1515" s="13">
        <f t="shared" si="31"/>
        <v>0.32010987640000049</v>
      </c>
      <c r="D1515" s="14"/>
      <c r="E1515" s="15">
        <v>787.11999999998625</v>
      </c>
      <c r="F1515" s="16">
        <v>1.4919980719999952</v>
      </c>
      <c r="G1515" s="16">
        <f t="shared" si="32"/>
        <v>1.2268967559999939</v>
      </c>
      <c r="H1515" s="17">
        <v>787.11999999998625</v>
      </c>
      <c r="I1515" s="11">
        <v>379415.58340000018</v>
      </c>
      <c r="J1515" s="11">
        <v>1491998.0719999953</v>
      </c>
    </row>
    <row r="1516" spans="1:10" hidden="1" outlineLevel="1">
      <c r="A1516" s="12">
        <v>790.12999999998624</v>
      </c>
      <c r="B1516" s="13">
        <v>0.3800558816000002</v>
      </c>
      <c r="C1516" s="13">
        <f t="shared" si="31"/>
        <v>0.32075017460000049</v>
      </c>
      <c r="D1516" s="14"/>
      <c r="E1516" s="15">
        <v>787.12999999998624</v>
      </c>
      <c r="F1516" s="16">
        <v>1.4946218292499953</v>
      </c>
      <c r="G1516" s="16">
        <f t="shared" si="32"/>
        <v>1.229520513249994</v>
      </c>
      <c r="H1516" s="17">
        <v>787.12999999998624</v>
      </c>
      <c r="I1516" s="11">
        <v>380055.8816000002</v>
      </c>
      <c r="J1516" s="11">
        <v>1494621.8292499953</v>
      </c>
    </row>
    <row r="1517" spans="1:10" hidden="1" outlineLevel="1">
      <c r="A1517" s="12">
        <v>790.13999999998623</v>
      </c>
      <c r="B1517" s="13">
        <v>0.3806961798000002</v>
      </c>
      <c r="C1517" s="13">
        <f t="shared" ref="C1517:C1580" si="33">B1517-$B$683</f>
        <v>0.32139047280000049</v>
      </c>
      <c r="D1517" s="14"/>
      <c r="E1517" s="15">
        <v>787.13999999998623</v>
      </c>
      <c r="F1517" s="16">
        <v>1.4972455864999954</v>
      </c>
      <c r="G1517" s="16">
        <f t="shared" ref="G1517:G1580" si="34">F1517-$F$683</f>
        <v>1.2321442704999941</v>
      </c>
      <c r="H1517" s="17">
        <v>787.13999999998623</v>
      </c>
      <c r="I1517" s="11">
        <v>380696.17980000022</v>
      </c>
      <c r="J1517" s="11">
        <v>1497245.5864999953</v>
      </c>
    </row>
    <row r="1518" spans="1:10" hidden="1" outlineLevel="1">
      <c r="A1518" s="12">
        <v>790.14999999998622</v>
      </c>
      <c r="B1518" s="13">
        <v>0.38133647800000026</v>
      </c>
      <c r="C1518" s="13">
        <f t="shared" si="33"/>
        <v>0.32203077100000055</v>
      </c>
      <c r="D1518" s="14"/>
      <c r="E1518" s="15">
        <v>787.14999999998622</v>
      </c>
      <c r="F1518" s="16">
        <v>1.4998693437499953</v>
      </c>
      <c r="G1518" s="16">
        <f t="shared" si="34"/>
        <v>1.2347680277499939</v>
      </c>
      <c r="H1518" s="17">
        <v>787.14999999998622</v>
      </c>
      <c r="I1518" s="11">
        <v>381336.47800000024</v>
      </c>
      <c r="J1518" s="11">
        <v>1499869.3437499953</v>
      </c>
    </row>
    <row r="1519" spans="1:10" hidden="1" outlineLevel="1">
      <c r="A1519" s="12">
        <v>790.15999999998621</v>
      </c>
      <c r="B1519" s="13">
        <v>0.38197677620000026</v>
      </c>
      <c r="C1519" s="13">
        <f t="shared" si="33"/>
        <v>0.32267106920000055</v>
      </c>
      <c r="D1519" s="14"/>
      <c r="E1519" s="15">
        <v>787.15999999998621</v>
      </c>
      <c r="F1519" s="16">
        <v>1.5024931009999953</v>
      </c>
      <c r="G1519" s="16">
        <f t="shared" si="34"/>
        <v>1.237391784999994</v>
      </c>
      <c r="H1519" s="17">
        <v>787.15999999998621</v>
      </c>
      <c r="I1519" s="11">
        <v>381976.77620000025</v>
      </c>
      <c r="J1519" s="11">
        <v>1502493.1009999954</v>
      </c>
    </row>
    <row r="1520" spans="1:10" hidden="1" outlineLevel="1">
      <c r="A1520" s="12">
        <v>790.1699999999862</v>
      </c>
      <c r="B1520" s="13">
        <v>0.38261707440000026</v>
      </c>
      <c r="C1520" s="13">
        <f t="shared" si="33"/>
        <v>0.32331136740000055</v>
      </c>
      <c r="D1520" s="14"/>
      <c r="E1520" s="15">
        <v>787.1699999999862</v>
      </c>
      <c r="F1520" s="16">
        <v>1.5051168582499954</v>
      </c>
      <c r="G1520" s="16">
        <f t="shared" si="34"/>
        <v>1.2400155422499941</v>
      </c>
      <c r="H1520" s="17">
        <v>787.1699999999862</v>
      </c>
      <c r="I1520" s="11">
        <v>382617.07440000027</v>
      </c>
      <c r="J1520" s="11">
        <v>1505116.8582499954</v>
      </c>
    </row>
    <row r="1521" spans="1:10" hidden="1" outlineLevel="1">
      <c r="A1521" s="12">
        <v>790.17999999998619</v>
      </c>
      <c r="B1521" s="13">
        <v>0.38325737260000031</v>
      </c>
      <c r="C1521" s="13">
        <f t="shared" si="33"/>
        <v>0.3239516656000006</v>
      </c>
      <c r="D1521" s="14"/>
      <c r="E1521" s="15">
        <v>787.17999999998619</v>
      </c>
      <c r="F1521" s="16">
        <v>1.5077406154999955</v>
      </c>
      <c r="G1521" s="16">
        <f t="shared" si="34"/>
        <v>1.2426392994999942</v>
      </c>
      <c r="H1521" s="17">
        <v>787.17999999998619</v>
      </c>
      <c r="I1521" s="11">
        <v>383257.37260000029</v>
      </c>
      <c r="J1521" s="11">
        <v>1507740.6154999954</v>
      </c>
    </row>
    <row r="1522" spans="1:10" hidden="1" outlineLevel="1">
      <c r="A1522" s="12">
        <v>790.18999999998618</v>
      </c>
      <c r="B1522" s="13">
        <v>0.38389767080000031</v>
      </c>
      <c r="C1522" s="13">
        <f t="shared" si="33"/>
        <v>0.3245919638000006</v>
      </c>
      <c r="D1522" s="14"/>
      <c r="E1522" s="15">
        <v>787.18999999998618</v>
      </c>
      <c r="F1522" s="16">
        <v>1.5103643727499954</v>
      </c>
      <c r="G1522" s="16">
        <f t="shared" si="34"/>
        <v>1.245263056749994</v>
      </c>
      <c r="H1522" s="17">
        <v>787.18999999998618</v>
      </c>
      <c r="I1522" s="11">
        <v>383897.67080000031</v>
      </c>
      <c r="J1522" s="11">
        <v>1510364.3727499954</v>
      </c>
    </row>
    <row r="1523" spans="1:10" hidden="1" outlineLevel="1">
      <c r="A1523" s="18">
        <v>790.19999999998618</v>
      </c>
      <c r="B1523" s="13">
        <v>0.38453796900000031</v>
      </c>
      <c r="C1523" s="13">
        <f t="shared" si="33"/>
        <v>0.3252322620000006</v>
      </c>
      <c r="D1523" s="14"/>
      <c r="E1523" s="15">
        <v>787.19999999998618</v>
      </c>
      <c r="F1523" s="16">
        <v>1.5129881299999954</v>
      </c>
      <c r="G1523" s="16">
        <f t="shared" si="34"/>
        <v>1.2478868139999941</v>
      </c>
      <c r="H1523" s="17">
        <v>787.19999999998618</v>
      </c>
      <c r="I1523" s="11">
        <v>384537.96900000033</v>
      </c>
      <c r="J1523" s="11">
        <v>1512988.1299999955</v>
      </c>
    </row>
    <row r="1524" spans="1:10" hidden="1" outlineLevel="1">
      <c r="A1524" s="12">
        <v>790.20999999998617</v>
      </c>
      <c r="B1524" s="13">
        <v>0.38517826720000037</v>
      </c>
      <c r="C1524" s="13">
        <f t="shared" si="33"/>
        <v>0.32587256020000066</v>
      </c>
      <c r="D1524" s="14"/>
      <c r="E1524" s="15">
        <v>787.20999999998617</v>
      </c>
      <c r="F1524" s="16">
        <v>1.5156118872499955</v>
      </c>
      <c r="G1524" s="16">
        <f t="shared" si="34"/>
        <v>1.2505105712499942</v>
      </c>
      <c r="H1524" s="17">
        <v>787.20999999998617</v>
      </c>
      <c r="I1524" s="11">
        <v>385178.26720000035</v>
      </c>
      <c r="J1524" s="11">
        <v>1515611.8872499955</v>
      </c>
    </row>
    <row r="1525" spans="1:10" hidden="1" outlineLevel="1">
      <c r="A1525" s="12">
        <v>790.21999999998616</v>
      </c>
      <c r="B1525" s="13">
        <v>0.38581856540000037</v>
      </c>
      <c r="C1525" s="13">
        <f t="shared" si="33"/>
        <v>0.32651285840000066</v>
      </c>
      <c r="D1525" s="14"/>
      <c r="E1525" s="15">
        <v>787.21999999998616</v>
      </c>
      <c r="F1525" s="16">
        <v>1.5182356444999956</v>
      </c>
      <c r="G1525" s="16">
        <f t="shared" si="34"/>
        <v>1.2531343284999943</v>
      </c>
      <c r="H1525" s="17">
        <v>787.21999999998616</v>
      </c>
      <c r="I1525" s="11">
        <v>385818.56540000037</v>
      </c>
      <c r="J1525" s="11">
        <v>1518235.6444999955</v>
      </c>
    </row>
    <row r="1526" spans="1:10" hidden="1" outlineLevel="1">
      <c r="A1526" s="12">
        <v>790.22999999998615</v>
      </c>
      <c r="B1526" s="13">
        <v>0.38645886360000037</v>
      </c>
      <c r="C1526" s="13">
        <f t="shared" si="33"/>
        <v>0.32715315660000066</v>
      </c>
      <c r="D1526" s="14"/>
      <c r="E1526" s="15">
        <v>787.22999999998615</v>
      </c>
      <c r="F1526" s="16">
        <v>1.5208594017499955</v>
      </c>
      <c r="G1526" s="16">
        <f t="shared" si="34"/>
        <v>1.2557580857499941</v>
      </c>
      <c r="H1526" s="17">
        <v>787.22999999998615</v>
      </c>
      <c r="I1526" s="11">
        <v>386458.86360000039</v>
      </c>
      <c r="J1526" s="11">
        <v>1520859.4017499955</v>
      </c>
    </row>
    <row r="1527" spans="1:10" hidden="1" outlineLevel="1">
      <c r="A1527" s="12">
        <v>790.23999999998614</v>
      </c>
      <c r="B1527" s="13">
        <v>0.38709916180000042</v>
      </c>
      <c r="C1527" s="13">
        <f t="shared" si="33"/>
        <v>0.32779345480000072</v>
      </c>
      <c r="D1527" s="14"/>
      <c r="E1527" s="15">
        <v>787.23999999998614</v>
      </c>
      <c r="F1527" s="16">
        <v>1.5234831589999955</v>
      </c>
      <c r="G1527" s="16">
        <f t="shared" si="34"/>
        <v>1.2583818429999942</v>
      </c>
      <c r="H1527" s="17">
        <v>787.23999999998614</v>
      </c>
      <c r="I1527" s="11">
        <v>387099.16180000041</v>
      </c>
      <c r="J1527" s="11">
        <v>1523483.1589999956</v>
      </c>
    </row>
    <row r="1528" spans="1:10" hidden="1" outlineLevel="1">
      <c r="A1528" s="12">
        <v>790.24999999998613</v>
      </c>
      <c r="B1528" s="13">
        <v>0.38773946000000042</v>
      </c>
      <c r="C1528" s="13">
        <f t="shared" si="33"/>
        <v>0.32843375300000072</v>
      </c>
      <c r="D1528" s="14"/>
      <c r="E1528" s="15">
        <v>787.24999999998613</v>
      </c>
      <c r="F1528" s="16">
        <v>1.5261069162499956</v>
      </c>
      <c r="G1528" s="16">
        <f t="shared" si="34"/>
        <v>1.2610056002499943</v>
      </c>
      <c r="H1528" s="17">
        <v>787.24999999998613</v>
      </c>
      <c r="I1528" s="11">
        <v>387739.46000000043</v>
      </c>
      <c r="J1528" s="11">
        <v>1526106.9162499956</v>
      </c>
    </row>
    <row r="1529" spans="1:10" hidden="1" outlineLevel="1">
      <c r="A1529" s="12">
        <v>790.25999999998612</v>
      </c>
      <c r="B1529" s="13">
        <v>0.38837975820000042</v>
      </c>
      <c r="C1529" s="13">
        <f t="shared" si="33"/>
        <v>0.32907405120000072</v>
      </c>
      <c r="D1529" s="14"/>
      <c r="E1529" s="15">
        <v>787.25999999998612</v>
      </c>
      <c r="F1529" s="16">
        <v>1.5287306734999957</v>
      </c>
      <c r="G1529" s="16">
        <f t="shared" si="34"/>
        <v>1.2636293574999944</v>
      </c>
      <c r="H1529" s="17">
        <v>787.25999999998612</v>
      </c>
      <c r="I1529" s="11">
        <v>388379.75820000045</v>
      </c>
      <c r="J1529" s="11">
        <v>1528730.6734999956</v>
      </c>
    </row>
    <row r="1530" spans="1:10" hidden="1" outlineLevel="1">
      <c r="A1530" s="12">
        <v>790.26999999998611</v>
      </c>
      <c r="B1530" s="13">
        <v>0.38902005640000048</v>
      </c>
      <c r="C1530" s="13">
        <f t="shared" si="33"/>
        <v>0.32971434940000077</v>
      </c>
      <c r="D1530" s="14"/>
      <c r="E1530" s="15">
        <v>787.26999999998611</v>
      </c>
      <c r="F1530" s="16">
        <v>1.5313544307499956</v>
      </c>
      <c r="G1530" s="16">
        <f t="shared" si="34"/>
        <v>1.2662531147499942</v>
      </c>
      <c r="H1530" s="17">
        <v>787.26999999998611</v>
      </c>
      <c r="I1530" s="11">
        <v>389020.05640000047</v>
      </c>
      <c r="J1530" s="11">
        <v>1531354.4307499956</v>
      </c>
    </row>
    <row r="1531" spans="1:10" hidden="1" outlineLevel="1">
      <c r="A1531" s="12">
        <v>790.2799999999861</v>
      </c>
      <c r="B1531" s="13">
        <v>0.38966035460000048</v>
      </c>
      <c r="C1531" s="13">
        <f t="shared" si="33"/>
        <v>0.33035464760000077</v>
      </c>
      <c r="D1531" s="14"/>
      <c r="E1531" s="15">
        <v>787.2799999999861</v>
      </c>
      <c r="F1531" s="16">
        <v>1.5339781879999956</v>
      </c>
      <c r="G1531" s="16">
        <f t="shared" si="34"/>
        <v>1.2688768719999943</v>
      </c>
      <c r="H1531" s="17">
        <v>787.2799999999861</v>
      </c>
      <c r="I1531" s="11">
        <v>389660.35460000049</v>
      </c>
      <c r="J1531" s="11">
        <v>1533978.1879999957</v>
      </c>
    </row>
    <row r="1532" spans="1:10" hidden="1" outlineLevel="1">
      <c r="A1532" s="12">
        <v>790.28999999998609</v>
      </c>
      <c r="B1532" s="13">
        <v>0.39030065280000048</v>
      </c>
      <c r="C1532" s="13">
        <f t="shared" si="33"/>
        <v>0.33099494580000077</v>
      </c>
      <c r="D1532" s="14"/>
      <c r="E1532" s="15">
        <v>787.28999999998609</v>
      </c>
      <c r="F1532" s="16">
        <v>1.5366019452499957</v>
      </c>
      <c r="G1532" s="16">
        <f t="shared" si="34"/>
        <v>1.2715006292499944</v>
      </c>
      <c r="H1532" s="17">
        <v>787.28999999998609</v>
      </c>
      <c r="I1532" s="11">
        <v>390300.65280000051</v>
      </c>
      <c r="J1532" s="11">
        <v>1536601.9452499957</v>
      </c>
    </row>
    <row r="1533" spans="1:10" hidden="1" outlineLevel="1">
      <c r="A1533" s="18">
        <v>790.29999999998608</v>
      </c>
      <c r="B1533" s="13">
        <v>0.39094095100000054</v>
      </c>
      <c r="C1533" s="13">
        <f t="shared" si="33"/>
        <v>0.33163524400000083</v>
      </c>
      <c r="D1533" s="14"/>
      <c r="E1533" s="15">
        <v>787.29999999998608</v>
      </c>
      <c r="F1533" s="16">
        <v>1.5392257024999958</v>
      </c>
      <c r="G1533" s="16">
        <f t="shared" si="34"/>
        <v>1.2741243864999945</v>
      </c>
      <c r="H1533" s="17">
        <v>787.29999999998608</v>
      </c>
      <c r="I1533" s="11">
        <v>390940.95100000052</v>
      </c>
      <c r="J1533" s="11">
        <v>1539225.7024999957</v>
      </c>
    </row>
    <row r="1534" spans="1:10" hidden="1" outlineLevel="1">
      <c r="A1534" s="12">
        <v>790.30999999998608</v>
      </c>
      <c r="B1534" s="13">
        <v>0.39158124920000054</v>
      </c>
      <c r="C1534" s="13">
        <f t="shared" si="33"/>
        <v>0.33227554220000083</v>
      </c>
      <c r="D1534" s="14"/>
      <c r="E1534" s="15">
        <v>787.30999999998608</v>
      </c>
      <c r="F1534" s="16">
        <v>1.5418494597499957</v>
      </c>
      <c r="G1534" s="16">
        <f t="shared" si="34"/>
        <v>1.2767481437499943</v>
      </c>
      <c r="H1534" s="17">
        <v>787.30999999998608</v>
      </c>
      <c r="I1534" s="11">
        <v>391581.24920000054</v>
      </c>
      <c r="J1534" s="11">
        <v>1541849.4597499957</v>
      </c>
    </row>
    <row r="1535" spans="1:10" hidden="1" outlineLevel="1">
      <c r="A1535" s="12">
        <v>790.31999999998607</v>
      </c>
      <c r="B1535" s="13">
        <v>0.39222154740000054</v>
      </c>
      <c r="C1535" s="13">
        <f t="shared" si="33"/>
        <v>0.33291584040000083</v>
      </c>
      <c r="D1535" s="14"/>
      <c r="E1535" s="15">
        <v>787.31999999998607</v>
      </c>
      <c r="F1535" s="16">
        <v>1.5444732169999957</v>
      </c>
      <c r="G1535" s="16">
        <f t="shared" si="34"/>
        <v>1.2793719009999944</v>
      </c>
      <c r="H1535" s="17">
        <v>787.31999999998607</v>
      </c>
      <c r="I1535" s="11">
        <v>392221.54740000056</v>
      </c>
      <c r="J1535" s="11">
        <v>1544473.2169999958</v>
      </c>
    </row>
    <row r="1536" spans="1:10" hidden="1" outlineLevel="1">
      <c r="A1536" s="12">
        <v>790.32999999998606</v>
      </c>
      <c r="B1536" s="13">
        <v>0.39286184560000059</v>
      </c>
      <c r="C1536" s="13">
        <f t="shared" si="33"/>
        <v>0.33355613860000088</v>
      </c>
      <c r="D1536" s="14"/>
      <c r="E1536" s="15">
        <v>787.32999999998606</v>
      </c>
      <c r="F1536" s="16">
        <v>1.5470969742499958</v>
      </c>
      <c r="G1536" s="16">
        <f t="shared" si="34"/>
        <v>1.2819956582499945</v>
      </c>
      <c r="H1536" s="17">
        <v>787.32999999998606</v>
      </c>
      <c r="I1536" s="11">
        <v>392861.84560000058</v>
      </c>
      <c r="J1536" s="11">
        <v>1547096.9742499958</v>
      </c>
    </row>
    <row r="1537" spans="1:10" hidden="1" outlineLevel="1">
      <c r="A1537" s="12">
        <v>790.33999999998605</v>
      </c>
      <c r="B1537" s="13">
        <v>0.39350214380000059</v>
      </c>
      <c r="C1537" s="13">
        <f t="shared" si="33"/>
        <v>0.33419643680000088</v>
      </c>
      <c r="D1537" s="14"/>
      <c r="E1537" s="15">
        <v>787.33999999998605</v>
      </c>
      <c r="F1537" s="16">
        <v>1.5497207314999959</v>
      </c>
      <c r="G1537" s="16">
        <f t="shared" si="34"/>
        <v>1.2846194154999946</v>
      </c>
      <c r="H1537" s="17">
        <v>787.33999999998605</v>
      </c>
      <c r="I1537" s="11">
        <v>393502.1438000006</v>
      </c>
      <c r="J1537" s="11">
        <v>1549720.7314999958</v>
      </c>
    </row>
    <row r="1538" spans="1:10" hidden="1" outlineLevel="1">
      <c r="A1538" s="12">
        <v>790.34999999998604</v>
      </c>
      <c r="B1538" s="13">
        <v>0.39414244200000065</v>
      </c>
      <c r="C1538" s="13">
        <f t="shared" si="33"/>
        <v>0.33483673500000094</v>
      </c>
      <c r="D1538" s="14"/>
      <c r="E1538" s="15">
        <v>787.34999999998604</v>
      </c>
      <c r="F1538" s="16">
        <v>1.5523444887499958</v>
      </c>
      <c r="G1538" s="16">
        <f t="shared" si="34"/>
        <v>1.2872431727499944</v>
      </c>
      <c r="H1538" s="17">
        <v>787.34999999998604</v>
      </c>
      <c r="I1538" s="11">
        <v>394142.44200000062</v>
      </c>
      <c r="J1538" s="11">
        <v>1552344.4887499958</v>
      </c>
    </row>
    <row r="1539" spans="1:10" hidden="1" outlineLevel="1">
      <c r="A1539" s="12">
        <v>790.35999999998603</v>
      </c>
      <c r="B1539" s="13">
        <v>0.39478274020000065</v>
      </c>
      <c r="C1539" s="13">
        <f t="shared" si="33"/>
        <v>0.33547703320000094</v>
      </c>
      <c r="D1539" s="14"/>
      <c r="E1539" s="15">
        <v>787.35999999998603</v>
      </c>
      <c r="F1539" s="16">
        <v>1.5549682459999958</v>
      </c>
      <c r="G1539" s="16">
        <f t="shared" si="34"/>
        <v>1.2898669299999945</v>
      </c>
      <c r="H1539" s="17">
        <v>787.35999999998603</v>
      </c>
      <c r="I1539" s="11">
        <v>394782.74020000064</v>
      </c>
      <c r="J1539" s="11">
        <v>1554968.2459999959</v>
      </c>
    </row>
    <row r="1540" spans="1:10" hidden="1" outlineLevel="1">
      <c r="A1540" s="12">
        <v>790.36999999998602</v>
      </c>
      <c r="B1540" s="13">
        <v>0.39542303840000065</v>
      </c>
      <c r="C1540" s="13">
        <f t="shared" si="33"/>
        <v>0.33611733140000094</v>
      </c>
      <c r="D1540" s="14"/>
      <c r="E1540" s="15">
        <v>787.36999999998602</v>
      </c>
      <c r="F1540" s="16">
        <v>1.5575920032499959</v>
      </c>
      <c r="G1540" s="16">
        <f t="shared" si="34"/>
        <v>1.2924906872499946</v>
      </c>
      <c r="H1540" s="17">
        <v>787.36999999998602</v>
      </c>
      <c r="I1540" s="11">
        <v>395423.03840000066</v>
      </c>
      <c r="J1540" s="11">
        <v>1557592.0032499959</v>
      </c>
    </row>
    <row r="1541" spans="1:10" hidden="1" outlineLevel="1">
      <c r="A1541" s="12">
        <v>790.37999999998601</v>
      </c>
      <c r="B1541" s="13">
        <v>0.3960633366000007</v>
      </c>
      <c r="C1541" s="13">
        <f t="shared" si="33"/>
        <v>0.336757629600001</v>
      </c>
      <c r="D1541" s="14"/>
      <c r="E1541" s="15">
        <v>787.37999999998601</v>
      </c>
      <c r="F1541" s="16">
        <v>1.560215760499996</v>
      </c>
      <c r="G1541" s="16">
        <f t="shared" si="34"/>
        <v>1.2951144444999947</v>
      </c>
      <c r="H1541" s="17">
        <v>787.37999999998601</v>
      </c>
      <c r="I1541" s="11">
        <v>396063.33660000068</v>
      </c>
      <c r="J1541" s="11">
        <v>1560215.7604999959</v>
      </c>
    </row>
    <row r="1542" spans="1:10" hidden="1" outlineLevel="1">
      <c r="A1542" s="12">
        <v>790.389999999986</v>
      </c>
      <c r="B1542" s="13">
        <v>0.3967036348000007</v>
      </c>
      <c r="C1542" s="13">
        <f t="shared" si="33"/>
        <v>0.337397927800001</v>
      </c>
      <c r="D1542" s="14"/>
      <c r="E1542" s="15">
        <v>787.389999999986</v>
      </c>
      <c r="F1542" s="16">
        <v>1.5628395177499959</v>
      </c>
      <c r="G1542" s="16">
        <f t="shared" si="34"/>
        <v>1.2977382017499945</v>
      </c>
      <c r="H1542" s="17">
        <v>787.389999999986</v>
      </c>
      <c r="I1542" s="11">
        <v>396703.6348000007</v>
      </c>
      <c r="J1542" s="11">
        <v>1562839.5177499959</v>
      </c>
    </row>
    <row r="1543" spans="1:10" hidden="1" outlineLevel="1">
      <c r="A1543" s="18">
        <v>790.39999999998599</v>
      </c>
      <c r="B1543" s="13">
        <v>0.3973439330000007</v>
      </c>
      <c r="C1543" s="13">
        <f t="shared" si="33"/>
        <v>0.338038226000001</v>
      </c>
      <c r="D1543" s="14"/>
      <c r="E1543" s="15">
        <v>787.39999999998599</v>
      </c>
      <c r="F1543" s="16">
        <v>1.5654632749999959</v>
      </c>
      <c r="G1543" s="16">
        <f t="shared" si="34"/>
        <v>1.3003619589999946</v>
      </c>
      <c r="H1543" s="17">
        <v>787.39999999998599</v>
      </c>
      <c r="I1543" s="11">
        <v>397343.93300000072</v>
      </c>
      <c r="J1543" s="11">
        <v>1565463.2749999959</v>
      </c>
    </row>
    <row r="1544" spans="1:10" hidden="1" outlineLevel="1">
      <c r="A1544" s="12">
        <v>790.40999999998598</v>
      </c>
      <c r="B1544" s="13">
        <v>0.39798423120000076</v>
      </c>
      <c r="C1544" s="13">
        <f t="shared" si="33"/>
        <v>0.33867852420000105</v>
      </c>
      <c r="D1544" s="14"/>
      <c r="E1544" s="15">
        <v>787.40999999998598</v>
      </c>
      <c r="F1544" s="16">
        <v>1.568087032249996</v>
      </c>
      <c r="G1544" s="16">
        <f t="shared" si="34"/>
        <v>1.3029857162499947</v>
      </c>
      <c r="H1544" s="17">
        <v>787.40999999998598</v>
      </c>
      <c r="I1544" s="11">
        <v>397984.23120000074</v>
      </c>
      <c r="J1544" s="11">
        <v>1568087.032249996</v>
      </c>
    </row>
    <row r="1545" spans="1:10" hidden="1" outlineLevel="1">
      <c r="A1545" s="12">
        <v>790.41999999998598</v>
      </c>
      <c r="B1545" s="13">
        <v>0.39862452940000076</v>
      </c>
      <c r="C1545" s="13">
        <f t="shared" si="33"/>
        <v>0.33931882240000105</v>
      </c>
      <c r="D1545" s="14"/>
      <c r="E1545" s="15">
        <v>787.41999999998598</v>
      </c>
      <c r="F1545" s="16">
        <v>1.5707107894999961</v>
      </c>
      <c r="G1545" s="16">
        <f t="shared" si="34"/>
        <v>1.3056094734999948</v>
      </c>
      <c r="H1545" s="17">
        <v>787.41999999998598</v>
      </c>
      <c r="I1545" s="11">
        <v>398624.52940000076</v>
      </c>
      <c r="J1545" s="11">
        <v>1570710.789499996</v>
      </c>
    </row>
    <row r="1546" spans="1:10" hidden="1" outlineLevel="1">
      <c r="A1546" s="12">
        <v>790.42999999998597</v>
      </c>
      <c r="B1546" s="13">
        <v>0.39926482760000076</v>
      </c>
      <c r="C1546" s="13">
        <f t="shared" si="33"/>
        <v>0.33995912060000105</v>
      </c>
      <c r="D1546" s="14"/>
      <c r="E1546" s="15">
        <v>787.42999999998597</v>
      </c>
      <c r="F1546" s="16">
        <v>1.573334546749996</v>
      </c>
      <c r="G1546" s="16">
        <f t="shared" si="34"/>
        <v>1.3082332307499946</v>
      </c>
      <c r="H1546" s="17">
        <v>787.42999999998597</v>
      </c>
      <c r="I1546" s="11">
        <v>399264.82760000078</v>
      </c>
      <c r="J1546" s="11">
        <v>1573334.546749996</v>
      </c>
    </row>
    <row r="1547" spans="1:10" hidden="1" outlineLevel="1">
      <c r="A1547" s="12">
        <v>790.43999999998596</v>
      </c>
      <c r="B1547" s="13">
        <v>0.39990512580000082</v>
      </c>
      <c r="C1547" s="13">
        <f t="shared" si="33"/>
        <v>0.34059941880000111</v>
      </c>
      <c r="D1547" s="14"/>
      <c r="E1547" s="15">
        <v>787.43999999998596</v>
      </c>
      <c r="F1547" s="16">
        <v>1.575958303999996</v>
      </c>
      <c r="G1547" s="16">
        <f t="shared" si="34"/>
        <v>1.3108569879999947</v>
      </c>
      <c r="H1547" s="17">
        <v>787.43999999998596</v>
      </c>
      <c r="I1547" s="11">
        <v>399905.12580000079</v>
      </c>
      <c r="J1547" s="11">
        <v>1575958.303999996</v>
      </c>
    </row>
    <row r="1548" spans="1:10" hidden="1" outlineLevel="1">
      <c r="A1548" s="12">
        <v>790.44999999998595</v>
      </c>
      <c r="B1548" s="13">
        <v>0.40054542400000082</v>
      </c>
      <c r="C1548" s="13">
        <f t="shared" si="33"/>
        <v>0.34123971700000111</v>
      </c>
      <c r="D1548" s="14"/>
      <c r="E1548" s="15">
        <v>787.44999999998595</v>
      </c>
      <c r="F1548" s="16">
        <v>1.5785820612499961</v>
      </c>
      <c r="G1548" s="16">
        <f t="shared" si="34"/>
        <v>1.3134807452499948</v>
      </c>
      <c r="H1548" s="17">
        <v>787.44999999998595</v>
      </c>
      <c r="I1548" s="11">
        <v>400545.42400000081</v>
      </c>
      <c r="J1548" s="11">
        <v>1578582.0612499961</v>
      </c>
    </row>
    <row r="1549" spans="1:10" hidden="1" outlineLevel="1">
      <c r="A1549" s="12">
        <v>790.45999999998594</v>
      </c>
      <c r="B1549" s="13">
        <v>0.40118572220000082</v>
      </c>
      <c r="C1549" s="13">
        <f t="shared" si="33"/>
        <v>0.34188001520000111</v>
      </c>
      <c r="D1549" s="14"/>
      <c r="E1549" s="15">
        <v>787.45999999998594</v>
      </c>
      <c r="F1549" s="16">
        <v>1.5812058184999962</v>
      </c>
      <c r="G1549" s="16">
        <f t="shared" si="34"/>
        <v>1.3161045024999949</v>
      </c>
      <c r="H1549" s="17">
        <v>787.45999999998594</v>
      </c>
      <c r="I1549" s="11">
        <v>401185.72220000083</v>
      </c>
      <c r="J1549" s="11">
        <v>1581205.8184999961</v>
      </c>
    </row>
    <row r="1550" spans="1:10" hidden="1" outlineLevel="1">
      <c r="A1550" s="12">
        <v>790.46999999998593</v>
      </c>
      <c r="B1550" s="13">
        <v>0.40182602040000087</v>
      </c>
      <c r="C1550" s="13">
        <f t="shared" si="33"/>
        <v>0.34252031340000116</v>
      </c>
      <c r="D1550" s="14"/>
      <c r="E1550" s="15">
        <v>787.46999999998593</v>
      </c>
      <c r="F1550" s="16">
        <v>1.5838295757499961</v>
      </c>
      <c r="G1550" s="16">
        <f t="shared" si="34"/>
        <v>1.3187282597499947</v>
      </c>
      <c r="H1550" s="17">
        <v>787.46999999998593</v>
      </c>
      <c r="I1550" s="11">
        <v>401826.02040000085</v>
      </c>
      <c r="J1550" s="11">
        <v>1583829.5757499961</v>
      </c>
    </row>
    <row r="1551" spans="1:10" hidden="1" outlineLevel="1">
      <c r="A1551" s="12">
        <v>790.47999999998592</v>
      </c>
      <c r="B1551" s="13">
        <v>0.40246631860000087</v>
      </c>
      <c r="C1551" s="13">
        <f t="shared" si="33"/>
        <v>0.34316061160000116</v>
      </c>
      <c r="D1551" s="14"/>
      <c r="E1551" s="15">
        <v>787.47999999998592</v>
      </c>
      <c r="F1551" s="16">
        <v>1.5864533329999961</v>
      </c>
      <c r="G1551" s="16">
        <f t="shared" si="34"/>
        <v>1.3213520169999948</v>
      </c>
      <c r="H1551" s="17">
        <v>787.47999999998592</v>
      </c>
      <c r="I1551" s="11">
        <v>402466.31860000087</v>
      </c>
      <c r="J1551" s="11">
        <v>1586453.3329999961</v>
      </c>
    </row>
    <row r="1552" spans="1:10" hidden="1" outlineLevel="1">
      <c r="A1552" s="12">
        <v>790.48999999998591</v>
      </c>
      <c r="B1552" s="13">
        <v>0.40310661680000087</v>
      </c>
      <c r="C1552" s="13">
        <f t="shared" si="33"/>
        <v>0.34380090980000116</v>
      </c>
      <c r="D1552" s="14"/>
      <c r="E1552" s="15">
        <v>787.48999999998591</v>
      </c>
      <c r="F1552" s="16">
        <v>1.5890770902499962</v>
      </c>
      <c r="G1552" s="16">
        <f t="shared" si="34"/>
        <v>1.3239757742499949</v>
      </c>
      <c r="H1552" s="17">
        <v>787.48999999998591</v>
      </c>
      <c r="I1552" s="11">
        <v>403106.61680000089</v>
      </c>
      <c r="J1552" s="11">
        <v>1589077.0902499962</v>
      </c>
    </row>
    <row r="1553" spans="1:10" hidden="1" outlineLevel="1">
      <c r="A1553" s="18">
        <v>790.4999999999859</v>
      </c>
      <c r="B1553" s="13">
        <v>0.40374691500000093</v>
      </c>
      <c r="C1553" s="13">
        <f t="shared" si="33"/>
        <v>0.34444120800000122</v>
      </c>
      <c r="D1553" s="14"/>
      <c r="E1553" s="15">
        <v>787.4999999999859</v>
      </c>
      <c r="F1553" s="16">
        <v>1.5917008474999963</v>
      </c>
      <c r="G1553" s="16">
        <f t="shared" si="34"/>
        <v>1.326599531499995</v>
      </c>
      <c r="H1553" s="17">
        <v>787.4999999999859</v>
      </c>
      <c r="I1553" s="11">
        <v>403746.91500000091</v>
      </c>
      <c r="J1553" s="11">
        <v>1591700.8474999962</v>
      </c>
    </row>
    <row r="1554" spans="1:10" hidden="1" outlineLevel="1">
      <c r="A1554" s="12">
        <v>790.50999999998589</v>
      </c>
      <c r="B1554" s="13">
        <v>0.40438721320000093</v>
      </c>
      <c r="C1554" s="13">
        <f t="shared" si="33"/>
        <v>0.34508150620000122</v>
      </c>
      <c r="D1554" s="14"/>
      <c r="E1554" s="15">
        <v>787.50999999998589</v>
      </c>
      <c r="F1554" s="16">
        <v>1.5943246047499962</v>
      </c>
      <c r="G1554" s="16">
        <f t="shared" si="34"/>
        <v>1.3292232887499948</v>
      </c>
      <c r="H1554" s="17">
        <v>787.50999999998589</v>
      </c>
      <c r="I1554" s="11">
        <v>404387.21320000093</v>
      </c>
      <c r="J1554" s="11">
        <v>1594324.6047499962</v>
      </c>
    </row>
    <row r="1555" spans="1:10" hidden="1" outlineLevel="1">
      <c r="A1555" s="12">
        <v>790.51999999998588</v>
      </c>
      <c r="B1555" s="13">
        <v>0.40502751140000093</v>
      </c>
      <c r="C1555" s="13">
        <f t="shared" si="33"/>
        <v>0.34572180440000122</v>
      </c>
      <c r="D1555" s="14"/>
      <c r="E1555" s="15">
        <v>787.51999999998588</v>
      </c>
      <c r="F1555" s="16">
        <v>1.5969483619999962</v>
      </c>
      <c r="G1555" s="16">
        <f t="shared" si="34"/>
        <v>1.3318470459999949</v>
      </c>
      <c r="H1555" s="17">
        <v>787.51999999998588</v>
      </c>
      <c r="I1555" s="11">
        <v>405027.51140000095</v>
      </c>
      <c r="J1555" s="11">
        <v>1596948.3619999962</v>
      </c>
    </row>
    <row r="1556" spans="1:10" hidden="1" outlineLevel="1">
      <c r="A1556" s="12">
        <v>790.52999999998588</v>
      </c>
      <c r="B1556" s="13">
        <v>0.40566780960000098</v>
      </c>
      <c r="C1556" s="13">
        <f t="shared" si="33"/>
        <v>0.34636210260000128</v>
      </c>
      <c r="D1556" s="14"/>
      <c r="E1556" s="15">
        <v>787.52999999998588</v>
      </c>
      <c r="F1556" s="16">
        <v>1.5995721192499963</v>
      </c>
      <c r="G1556" s="16">
        <f t="shared" si="34"/>
        <v>1.334470803249995</v>
      </c>
      <c r="H1556" s="17">
        <v>787.52999999998588</v>
      </c>
      <c r="I1556" s="11">
        <v>405667.80960000097</v>
      </c>
      <c r="J1556" s="11">
        <v>1599572.1192499963</v>
      </c>
    </row>
    <row r="1557" spans="1:10" hidden="1" outlineLevel="1">
      <c r="A1557" s="12">
        <v>790.53999999998587</v>
      </c>
      <c r="B1557" s="13">
        <v>0.40630810780000098</v>
      </c>
      <c r="C1557" s="13">
        <f t="shared" si="33"/>
        <v>0.34700240080000128</v>
      </c>
      <c r="D1557" s="14"/>
      <c r="E1557" s="15">
        <v>787.53999999998587</v>
      </c>
      <c r="F1557" s="16">
        <v>1.6021958764999964</v>
      </c>
      <c r="G1557" s="16">
        <f t="shared" si="34"/>
        <v>1.3370945604999951</v>
      </c>
      <c r="H1557" s="17">
        <v>787.53999999998587</v>
      </c>
      <c r="I1557" s="11">
        <v>406308.10780000099</v>
      </c>
      <c r="J1557" s="11">
        <v>1602195.8764999963</v>
      </c>
    </row>
    <row r="1558" spans="1:10" hidden="1" outlineLevel="1">
      <c r="A1558" s="12">
        <v>790.54999999998586</v>
      </c>
      <c r="B1558" s="13">
        <v>0.40694840600000098</v>
      </c>
      <c r="C1558" s="13">
        <f t="shared" si="33"/>
        <v>0.34764269900000128</v>
      </c>
      <c r="D1558" s="14"/>
      <c r="E1558" s="15">
        <v>787.54999999998586</v>
      </c>
      <c r="F1558" s="16">
        <v>1.6048196337499963</v>
      </c>
      <c r="G1558" s="16">
        <f t="shared" si="34"/>
        <v>1.3397183177499949</v>
      </c>
      <c r="H1558" s="17">
        <v>787.54999999998586</v>
      </c>
      <c r="I1558" s="11">
        <v>406948.40600000101</v>
      </c>
      <c r="J1558" s="11">
        <v>1604819.6337499963</v>
      </c>
    </row>
    <row r="1559" spans="1:10" hidden="1" outlineLevel="1">
      <c r="A1559" s="12">
        <v>790.55999999998585</v>
      </c>
      <c r="B1559" s="13">
        <v>0.40758870420000104</v>
      </c>
      <c r="C1559" s="13">
        <f t="shared" si="33"/>
        <v>0.34828299720000133</v>
      </c>
      <c r="D1559" s="14"/>
      <c r="E1559" s="15">
        <v>787.55999999998585</v>
      </c>
      <c r="F1559" s="16">
        <v>1.6074433909999963</v>
      </c>
      <c r="G1559" s="16">
        <f t="shared" si="34"/>
        <v>1.342342074999995</v>
      </c>
      <c r="H1559" s="17">
        <v>787.55999999998585</v>
      </c>
      <c r="I1559" s="11">
        <v>407588.70420000103</v>
      </c>
      <c r="J1559" s="11">
        <v>1607443.3909999963</v>
      </c>
    </row>
    <row r="1560" spans="1:10" hidden="1" outlineLevel="1">
      <c r="A1560" s="12">
        <v>790.56999999998584</v>
      </c>
      <c r="B1560" s="13">
        <v>0.40822900240000104</v>
      </c>
      <c r="C1560" s="13">
        <f t="shared" si="33"/>
        <v>0.34892329540000133</v>
      </c>
      <c r="D1560" s="14"/>
      <c r="E1560" s="15">
        <v>787.56999999998584</v>
      </c>
      <c r="F1560" s="16">
        <v>1.6100671482499964</v>
      </c>
      <c r="G1560" s="16">
        <f t="shared" si="34"/>
        <v>1.3449658322499951</v>
      </c>
      <c r="H1560" s="17">
        <v>787.56999999998584</v>
      </c>
      <c r="I1560" s="11">
        <v>408229.00240000105</v>
      </c>
      <c r="J1560" s="11">
        <v>1610067.1482499964</v>
      </c>
    </row>
    <row r="1561" spans="1:10" hidden="1" outlineLevel="1">
      <c r="A1561" s="12">
        <v>790.57999999998583</v>
      </c>
      <c r="B1561" s="13">
        <v>0.40886930060000104</v>
      </c>
      <c r="C1561" s="13">
        <f t="shared" si="33"/>
        <v>0.34956359360000133</v>
      </c>
      <c r="D1561" s="14"/>
      <c r="E1561" s="15">
        <v>787.57999999998583</v>
      </c>
      <c r="F1561" s="16">
        <v>1.6126909054999963</v>
      </c>
      <c r="G1561" s="16">
        <f t="shared" si="34"/>
        <v>1.347589589499995</v>
      </c>
      <c r="H1561" s="17">
        <v>787.57999999998583</v>
      </c>
      <c r="I1561" s="11">
        <v>408869.30060000106</v>
      </c>
      <c r="J1561" s="11">
        <v>1612690.9054999964</v>
      </c>
    </row>
    <row r="1562" spans="1:10" hidden="1" outlineLevel="1">
      <c r="A1562" s="12">
        <v>790.58999999998582</v>
      </c>
      <c r="B1562" s="13">
        <v>0.4095095988000011</v>
      </c>
      <c r="C1562" s="13">
        <f t="shared" si="33"/>
        <v>0.35020389180000139</v>
      </c>
      <c r="D1562" s="14"/>
      <c r="E1562" s="15">
        <v>787.58999999998582</v>
      </c>
      <c r="F1562" s="16">
        <v>1.6153146627499964</v>
      </c>
      <c r="G1562" s="16">
        <f t="shared" si="34"/>
        <v>1.350213346749995</v>
      </c>
      <c r="H1562" s="17">
        <v>787.58999999998582</v>
      </c>
      <c r="I1562" s="11">
        <v>409509.59880000108</v>
      </c>
      <c r="J1562" s="11">
        <v>1615314.6627499964</v>
      </c>
    </row>
    <row r="1563" spans="1:10" hidden="1" outlineLevel="1">
      <c r="A1563" s="18">
        <v>790.59999999998581</v>
      </c>
      <c r="B1563" s="13">
        <v>0.4101498970000011</v>
      </c>
      <c r="C1563" s="13">
        <f t="shared" si="33"/>
        <v>0.35084419000000139</v>
      </c>
      <c r="D1563" s="14"/>
      <c r="E1563" s="15">
        <v>787.59999999998581</v>
      </c>
      <c r="F1563" s="16">
        <v>1.6179384199999964</v>
      </c>
      <c r="G1563" s="16">
        <f t="shared" si="34"/>
        <v>1.3528371039999951</v>
      </c>
      <c r="H1563" s="17">
        <v>787.59999999998581</v>
      </c>
      <c r="I1563" s="11">
        <v>410149.8970000011</v>
      </c>
      <c r="J1563" s="11">
        <v>1617938.4199999964</v>
      </c>
    </row>
    <row r="1564" spans="1:10" hidden="1" outlineLevel="1">
      <c r="A1564" s="12">
        <v>790.6099999999858</v>
      </c>
      <c r="B1564" s="13">
        <v>0.4107901952000011</v>
      </c>
      <c r="C1564" s="13">
        <f t="shared" si="33"/>
        <v>0.35148448820000139</v>
      </c>
      <c r="D1564" s="14"/>
      <c r="E1564" s="15">
        <v>787.6099999999858</v>
      </c>
      <c r="F1564" s="16">
        <v>1.6205621772499965</v>
      </c>
      <c r="G1564" s="16">
        <f t="shared" si="34"/>
        <v>1.3554608612499952</v>
      </c>
      <c r="H1564" s="17">
        <v>787.6099999999858</v>
      </c>
      <c r="I1564" s="11">
        <v>410790.19520000112</v>
      </c>
      <c r="J1564" s="11">
        <v>1620562.1772499965</v>
      </c>
    </row>
    <row r="1565" spans="1:10" hidden="1" outlineLevel="1">
      <c r="A1565" s="12">
        <v>790.61999999998579</v>
      </c>
      <c r="B1565" s="13">
        <v>0.41143049340000115</v>
      </c>
      <c r="C1565" s="13">
        <f t="shared" si="33"/>
        <v>0.35212478640000144</v>
      </c>
      <c r="D1565" s="14"/>
      <c r="E1565" s="15">
        <v>787.61999999998579</v>
      </c>
      <c r="F1565" s="16">
        <v>1.6231859344999964</v>
      </c>
      <c r="G1565" s="16">
        <f t="shared" si="34"/>
        <v>1.3580846184999951</v>
      </c>
      <c r="H1565" s="17">
        <v>787.61999999998579</v>
      </c>
      <c r="I1565" s="11">
        <v>411430.49340000114</v>
      </c>
      <c r="J1565" s="11">
        <v>1623185.9344999965</v>
      </c>
    </row>
    <row r="1566" spans="1:10" hidden="1" outlineLevel="1">
      <c r="A1566" s="12">
        <v>790.62999999998578</v>
      </c>
      <c r="B1566" s="13">
        <v>0.41207079160000115</v>
      </c>
      <c r="C1566" s="13">
        <f t="shared" si="33"/>
        <v>0.35276508460000144</v>
      </c>
      <c r="D1566" s="14"/>
      <c r="E1566" s="15">
        <v>787.62999999998578</v>
      </c>
      <c r="F1566" s="16">
        <v>1.6258096917499965</v>
      </c>
      <c r="G1566" s="16">
        <f t="shared" si="34"/>
        <v>1.3607083757499951</v>
      </c>
      <c r="H1566" s="17">
        <v>787.62999999998578</v>
      </c>
      <c r="I1566" s="11">
        <v>412070.79160000116</v>
      </c>
      <c r="J1566" s="11">
        <v>1625809.6917499965</v>
      </c>
    </row>
    <row r="1567" spans="1:10" hidden="1" outlineLevel="1">
      <c r="A1567" s="12">
        <v>790.63999999998578</v>
      </c>
      <c r="B1567" s="13">
        <v>0.41271108980000121</v>
      </c>
      <c r="C1567" s="13">
        <f t="shared" si="33"/>
        <v>0.3534053828000015</v>
      </c>
      <c r="D1567" s="14"/>
      <c r="E1567" s="15">
        <v>787.63999999998578</v>
      </c>
      <c r="F1567" s="16">
        <v>1.6284334489999965</v>
      </c>
      <c r="G1567" s="16">
        <f t="shared" si="34"/>
        <v>1.3633321329999952</v>
      </c>
      <c r="H1567" s="17">
        <v>787.63999999998578</v>
      </c>
      <c r="I1567" s="11">
        <v>412711.08980000118</v>
      </c>
      <c r="J1567" s="11">
        <v>1628433.4489999965</v>
      </c>
    </row>
    <row r="1568" spans="1:10" hidden="1" outlineLevel="1">
      <c r="A1568" s="12">
        <v>790.64999999998577</v>
      </c>
      <c r="B1568" s="13">
        <v>0.41335138800000121</v>
      </c>
      <c r="C1568" s="13">
        <f t="shared" si="33"/>
        <v>0.3540456810000015</v>
      </c>
      <c r="D1568" s="14"/>
      <c r="E1568" s="15">
        <v>787.64999999998577</v>
      </c>
      <c r="F1568" s="16">
        <v>1.6310572062499966</v>
      </c>
      <c r="G1568" s="16">
        <f t="shared" si="34"/>
        <v>1.3659558902499953</v>
      </c>
      <c r="H1568" s="17">
        <v>787.64999999998577</v>
      </c>
      <c r="I1568" s="11">
        <v>413351.3880000012</v>
      </c>
      <c r="J1568" s="11">
        <v>1631057.2062499966</v>
      </c>
    </row>
    <row r="1569" spans="1:10" hidden="1" outlineLevel="1">
      <c r="A1569" s="12">
        <v>790.65999999998576</v>
      </c>
      <c r="B1569" s="13">
        <v>0.41399168620000121</v>
      </c>
      <c r="C1569" s="13">
        <f t="shared" si="33"/>
        <v>0.3546859792000015</v>
      </c>
      <c r="D1569" s="14"/>
      <c r="E1569" s="15">
        <v>787.65999999998576</v>
      </c>
      <c r="F1569" s="16">
        <v>1.6336809634999965</v>
      </c>
      <c r="G1569" s="16">
        <f t="shared" si="34"/>
        <v>1.3685796474999952</v>
      </c>
      <c r="H1569" s="17">
        <v>787.65999999998576</v>
      </c>
      <c r="I1569" s="11">
        <v>413991.68620000122</v>
      </c>
      <c r="J1569" s="11">
        <v>1633680.9634999966</v>
      </c>
    </row>
    <row r="1570" spans="1:10" hidden="1" outlineLevel="1">
      <c r="A1570" s="12">
        <v>790.66999999998575</v>
      </c>
      <c r="B1570" s="13">
        <v>0.41463198440000126</v>
      </c>
      <c r="C1570" s="13">
        <f t="shared" si="33"/>
        <v>0.35532627740000156</v>
      </c>
      <c r="D1570" s="14"/>
      <c r="E1570" s="15">
        <v>787.66999999998575</v>
      </c>
      <c r="F1570" s="16">
        <v>1.6363047207499966</v>
      </c>
      <c r="G1570" s="16">
        <f t="shared" si="34"/>
        <v>1.3712034047499952</v>
      </c>
      <c r="H1570" s="17">
        <v>787.66999999998575</v>
      </c>
      <c r="I1570" s="11">
        <v>414631.98440000124</v>
      </c>
      <c r="J1570" s="11">
        <v>1636304.7207499966</v>
      </c>
    </row>
    <row r="1571" spans="1:10" hidden="1" outlineLevel="1">
      <c r="A1571" s="12">
        <v>790.67999999998574</v>
      </c>
      <c r="B1571" s="13">
        <v>0.41527228260000126</v>
      </c>
      <c r="C1571" s="13">
        <f t="shared" si="33"/>
        <v>0.35596657560000156</v>
      </c>
      <c r="D1571" s="14"/>
      <c r="E1571" s="15">
        <v>787.67999999998574</v>
      </c>
      <c r="F1571" s="16">
        <v>1.6389284779999966</v>
      </c>
      <c r="G1571" s="16">
        <f t="shared" si="34"/>
        <v>1.3738271619999953</v>
      </c>
      <c r="H1571" s="17">
        <v>787.67999999998574</v>
      </c>
      <c r="I1571" s="11">
        <v>415272.28260000126</v>
      </c>
      <c r="J1571" s="11">
        <v>1638928.4779999966</v>
      </c>
    </row>
    <row r="1572" spans="1:10" hidden="1" outlineLevel="1">
      <c r="A1572" s="12">
        <v>790.68999999998573</v>
      </c>
      <c r="B1572" s="13">
        <v>0.41591258080000126</v>
      </c>
      <c r="C1572" s="13">
        <f t="shared" si="33"/>
        <v>0.35660687380000156</v>
      </c>
      <c r="D1572" s="14"/>
      <c r="E1572" s="15">
        <v>787.68999999998573</v>
      </c>
      <c r="F1572" s="16">
        <v>1.6415522352499967</v>
      </c>
      <c r="G1572" s="16">
        <f t="shared" si="34"/>
        <v>1.3764509192499954</v>
      </c>
      <c r="H1572" s="17">
        <v>787.68999999998573</v>
      </c>
      <c r="I1572" s="11">
        <v>415912.58080000128</v>
      </c>
      <c r="J1572" s="11">
        <v>1641552.2352499967</v>
      </c>
    </row>
    <row r="1573" spans="1:10" hidden="1" outlineLevel="1">
      <c r="A1573" s="18">
        <v>790.69999999998572</v>
      </c>
      <c r="B1573" s="13">
        <v>0.41655287900000132</v>
      </c>
      <c r="C1573" s="13">
        <f t="shared" si="33"/>
        <v>0.35724717200000161</v>
      </c>
      <c r="D1573" s="14"/>
      <c r="E1573" s="15">
        <v>787.69999999998572</v>
      </c>
      <c r="F1573" s="16">
        <v>1.6441759924999966</v>
      </c>
      <c r="G1573" s="16">
        <f t="shared" si="34"/>
        <v>1.3790746764999953</v>
      </c>
      <c r="H1573" s="17">
        <v>787.69999999998572</v>
      </c>
      <c r="I1573" s="11">
        <v>416552.8790000013</v>
      </c>
      <c r="J1573" s="11">
        <v>1644175.9924999967</v>
      </c>
    </row>
    <row r="1574" spans="1:10" hidden="1" outlineLevel="1">
      <c r="A1574" s="12">
        <v>790.70999999998571</v>
      </c>
      <c r="B1574" s="13">
        <v>0.41719317720000132</v>
      </c>
      <c r="C1574" s="13">
        <f t="shared" si="33"/>
        <v>0.35788747020000161</v>
      </c>
      <c r="D1574" s="14"/>
      <c r="E1574" s="15">
        <v>787.70999999998571</v>
      </c>
      <c r="F1574" s="16">
        <v>1.6467997497499967</v>
      </c>
      <c r="G1574" s="16">
        <f t="shared" si="34"/>
        <v>1.3816984337499953</v>
      </c>
      <c r="H1574" s="17">
        <v>787.70999999998571</v>
      </c>
      <c r="I1574" s="11">
        <v>417193.17720000132</v>
      </c>
      <c r="J1574" s="11">
        <v>1646799.7497499967</v>
      </c>
    </row>
    <row r="1575" spans="1:10" hidden="1" outlineLevel="1">
      <c r="A1575" s="12">
        <v>790.7199999999857</v>
      </c>
      <c r="B1575" s="13">
        <v>0.41783347540000132</v>
      </c>
      <c r="C1575" s="13">
        <f t="shared" si="33"/>
        <v>0.35852776840000161</v>
      </c>
      <c r="D1575" s="14"/>
      <c r="E1575" s="15">
        <v>787.7199999999857</v>
      </c>
      <c r="F1575" s="16">
        <v>1.6494235069999967</v>
      </c>
      <c r="G1575" s="16">
        <f t="shared" si="34"/>
        <v>1.3843221909999954</v>
      </c>
      <c r="H1575" s="17">
        <v>787.7199999999857</v>
      </c>
      <c r="I1575" s="11">
        <v>417833.47540000133</v>
      </c>
      <c r="J1575" s="11">
        <v>1649423.5069999967</v>
      </c>
    </row>
    <row r="1576" spans="1:10" hidden="1" outlineLevel="1">
      <c r="A1576" s="12">
        <v>790.72999999998569</v>
      </c>
      <c r="B1576" s="13">
        <v>0.41847377360000138</v>
      </c>
      <c r="C1576" s="13">
        <f t="shared" si="33"/>
        <v>0.35916806660000167</v>
      </c>
      <c r="D1576" s="14"/>
      <c r="E1576" s="15">
        <v>787.72999999998569</v>
      </c>
      <c r="F1576" s="16">
        <v>1.6520472642499968</v>
      </c>
      <c r="G1576" s="16">
        <f t="shared" si="34"/>
        <v>1.3869459482499955</v>
      </c>
      <c r="H1576" s="17">
        <v>787.72999999998569</v>
      </c>
      <c r="I1576" s="11">
        <v>418473.77360000135</v>
      </c>
      <c r="J1576" s="11">
        <v>1652047.2642499967</v>
      </c>
    </row>
    <row r="1577" spans="1:10" hidden="1" outlineLevel="1">
      <c r="A1577" s="12">
        <v>790.73999999998568</v>
      </c>
      <c r="B1577" s="13">
        <v>0.41911407180000138</v>
      </c>
      <c r="C1577" s="13">
        <f t="shared" si="33"/>
        <v>0.35980836480000167</v>
      </c>
      <c r="D1577" s="14"/>
      <c r="E1577" s="15">
        <v>787.73999999998568</v>
      </c>
      <c r="F1577" s="16">
        <v>1.6546710214999967</v>
      </c>
      <c r="G1577" s="16">
        <f t="shared" si="34"/>
        <v>1.3895697054999954</v>
      </c>
      <c r="H1577" s="17">
        <v>787.73999999998568</v>
      </c>
      <c r="I1577" s="11">
        <v>419114.07180000137</v>
      </c>
      <c r="J1577" s="11">
        <v>1654671.0214999968</v>
      </c>
    </row>
    <row r="1578" spans="1:10" hidden="1" outlineLevel="1">
      <c r="A1578" s="12">
        <v>790.74999999998568</v>
      </c>
      <c r="B1578" s="13">
        <v>0.41975437000000138</v>
      </c>
      <c r="C1578" s="13">
        <f t="shared" si="33"/>
        <v>0.36044866300000167</v>
      </c>
      <c r="D1578" s="14"/>
      <c r="E1578" s="15">
        <v>787.74999999998568</v>
      </c>
      <c r="F1578" s="16">
        <v>1.6572947787499968</v>
      </c>
      <c r="G1578" s="16">
        <f t="shared" si="34"/>
        <v>1.3921934627499954</v>
      </c>
      <c r="H1578" s="17">
        <v>787.74999999998568</v>
      </c>
      <c r="I1578" s="11">
        <v>419754.37000000139</v>
      </c>
      <c r="J1578" s="11">
        <v>1657294.7787499968</v>
      </c>
    </row>
    <row r="1579" spans="1:10" hidden="1" outlineLevel="1">
      <c r="A1579" s="12">
        <v>790.75999999998567</v>
      </c>
      <c r="B1579" s="13">
        <v>0.42039466820000143</v>
      </c>
      <c r="C1579" s="13">
        <f t="shared" si="33"/>
        <v>0.36108896120000172</v>
      </c>
      <c r="D1579" s="14"/>
      <c r="E1579" s="15">
        <v>787.75999999998567</v>
      </c>
      <c r="F1579" s="16">
        <v>1.6599185359999968</v>
      </c>
      <c r="G1579" s="16">
        <f t="shared" si="34"/>
        <v>1.3948172199999955</v>
      </c>
      <c r="H1579" s="17">
        <v>787.75999999998567</v>
      </c>
      <c r="I1579" s="11">
        <v>420394.66820000141</v>
      </c>
      <c r="J1579" s="11">
        <v>1659918.5359999968</v>
      </c>
    </row>
    <row r="1580" spans="1:10" hidden="1" outlineLevel="1">
      <c r="A1580" s="12">
        <v>790.76999999998566</v>
      </c>
      <c r="B1580" s="13">
        <v>0.42103496640000143</v>
      </c>
      <c r="C1580" s="13">
        <f t="shared" si="33"/>
        <v>0.36172925940000172</v>
      </c>
      <c r="D1580" s="14"/>
      <c r="E1580" s="15">
        <v>787.76999999998566</v>
      </c>
      <c r="F1580" s="16">
        <v>1.6625422932499969</v>
      </c>
      <c r="G1580" s="16">
        <f t="shared" si="34"/>
        <v>1.3974409772499956</v>
      </c>
      <c r="H1580" s="17">
        <v>787.76999999998566</v>
      </c>
      <c r="I1580" s="11">
        <v>421034.96640000143</v>
      </c>
      <c r="J1580" s="11">
        <v>1662542.2932499968</v>
      </c>
    </row>
    <row r="1581" spans="1:10" hidden="1" outlineLevel="1">
      <c r="A1581" s="12">
        <v>790.77999999998565</v>
      </c>
      <c r="B1581" s="13">
        <v>0.42167526460000143</v>
      </c>
      <c r="C1581" s="13">
        <f t="shared" ref="C1581:C1644" si="35">B1581-$B$683</f>
        <v>0.36236955760000172</v>
      </c>
      <c r="D1581" s="14"/>
      <c r="E1581" s="15">
        <v>787.77999999998565</v>
      </c>
      <c r="F1581" s="16">
        <v>1.6651660504999968</v>
      </c>
      <c r="G1581" s="16">
        <f t="shared" ref="G1581:G1644" si="36">F1581-$F$683</f>
        <v>1.4000647344999955</v>
      </c>
      <c r="H1581" s="17">
        <v>787.77999999998565</v>
      </c>
      <c r="I1581" s="11">
        <v>421675.26460000145</v>
      </c>
      <c r="J1581" s="11">
        <v>1665166.0504999969</v>
      </c>
    </row>
    <row r="1582" spans="1:10" hidden="1" outlineLevel="1">
      <c r="A1582" s="12">
        <v>790.78999999998564</v>
      </c>
      <c r="B1582" s="13">
        <v>0.42231556280000149</v>
      </c>
      <c r="C1582" s="13">
        <f t="shared" si="35"/>
        <v>0.36300985580000178</v>
      </c>
      <c r="D1582" s="14"/>
      <c r="E1582" s="15">
        <v>787.78999999998564</v>
      </c>
      <c r="F1582" s="16">
        <v>1.6677898077499969</v>
      </c>
      <c r="G1582" s="16">
        <f t="shared" si="36"/>
        <v>1.4026884917499955</v>
      </c>
      <c r="H1582" s="17">
        <v>787.78999999998564</v>
      </c>
      <c r="I1582" s="11">
        <v>422315.56280000147</v>
      </c>
      <c r="J1582" s="11">
        <v>1667789.8077499969</v>
      </c>
    </row>
    <row r="1583" spans="1:10" hidden="1" outlineLevel="1">
      <c r="A1583" s="18">
        <v>790.79999999998563</v>
      </c>
      <c r="B1583" s="13">
        <v>0.42295586100000149</v>
      </c>
      <c r="C1583" s="13">
        <f t="shared" si="35"/>
        <v>0.36365015400000178</v>
      </c>
      <c r="D1583" s="14"/>
      <c r="E1583" s="15">
        <v>787.79999999998563</v>
      </c>
      <c r="F1583" s="16">
        <v>1.6704135649999969</v>
      </c>
      <c r="G1583" s="16">
        <f t="shared" si="36"/>
        <v>1.4053122489999956</v>
      </c>
      <c r="H1583" s="17">
        <v>787.79999999998563</v>
      </c>
      <c r="I1583" s="11">
        <v>422955.86100000149</v>
      </c>
      <c r="J1583" s="11">
        <v>1670413.5649999969</v>
      </c>
    </row>
    <row r="1584" spans="1:10" hidden="1" outlineLevel="1">
      <c r="A1584" s="12">
        <v>790.80999999998562</v>
      </c>
      <c r="B1584" s="13">
        <v>0.42359615920000149</v>
      </c>
      <c r="C1584" s="13">
        <f t="shared" si="35"/>
        <v>0.36429045220000178</v>
      </c>
      <c r="D1584" s="14"/>
      <c r="E1584" s="15">
        <v>787.80999999998562</v>
      </c>
      <c r="F1584" s="16">
        <v>1.673037322249997</v>
      </c>
      <c r="G1584" s="16">
        <f t="shared" si="36"/>
        <v>1.4079360062499957</v>
      </c>
      <c r="H1584" s="17">
        <v>787.80999999998562</v>
      </c>
      <c r="I1584" s="11">
        <v>423596.15920000151</v>
      </c>
      <c r="J1584" s="11">
        <v>1673037.3222499969</v>
      </c>
    </row>
    <row r="1585" spans="1:10" hidden="1" outlineLevel="1">
      <c r="A1585" s="12">
        <v>790.81999999998561</v>
      </c>
      <c r="B1585" s="13">
        <v>0.42423645740000154</v>
      </c>
      <c r="C1585" s="13">
        <f t="shared" si="35"/>
        <v>0.36493075040000184</v>
      </c>
      <c r="D1585" s="14"/>
      <c r="E1585" s="15">
        <v>787.81999999998561</v>
      </c>
      <c r="F1585" s="16">
        <v>1.6756610794999969</v>
      </c>
      <c r="G1585" s="16">
        <f t="shared" si="36"/>
        <v>1.4105597634999956</v>
      </c>
      <c r="H1585" s="17">
        <v>787.81999999998561</v>
      </c>
      <c r="I1585" s="11">
        <v>424236.45740000153</v>
      </c>
      <c r="J1585" s="11">
        <v>1675661.079499997</v>
      </c>
    </row>
    <row r="1586" spans="1:10" hidden="1" outlineLevel="1">
      <c r="A1586" s="12">
        <v>790.8299999999856</v>
      </c>
      <c r="B1586" s="13">
        <v>0.42487675560000154</v>
      </c>
      <c r="C1586" s="13">
        <f t="shared" si="35"/>
        <v>0.36557104860000184</v>
      </c>
      <c r="D1586" s="14"/>
      <c r="E1586" s="15">
        <v>787.8299999999856</v>
      </c>
      <c r="F1586" s="16">
        <v>1.678284836749997</v>
      </c>
      <c r="G1586" s="16">
        <f t="shared" si="36"/>
        <v>1.4131835207499956</v>
      </c>
      <c r="H1586" s="17">
        <v>787.8299999999856</v>
      </c>
      <c r="I1586" s="11">
        <v>424876.75560000155</v>
      </c>
      <c r="J1586" s="11">
        <v>1678284.836749997</v>
      </c>
    </row>
    <row r="1587" spans="1:10" hidden="1" outlineLevel="1">
      <c r="A1587" s="12">
        <v>790.83999999998559</v>
      </c>
      <c r="B1587" s="13">
        <v>0.42551705380000154</v>
      </c>
      <c r="C1587" s="13">
        <f t="shared" si="35"/>
        <v>0.36621134680000184</v>
      </c>
      <c r="D1587" s="14"/>
      <c r="E1587" s="15">
        <v>787.83999999998559</v>
      </c>
      <c r="F1587" s="16">
        <v>1.680908593999997</v>
      </c>
      <c r="G1587" s="16">
        <f t="shared" si="36"/>
        <v>1.4158072779999957</v>
      </c>
      <c r="H1587" s="17">
        <v>787.83999999998559</v>
      </c>
      <c r="I1587" s="11">
        <v>425517.05380000157</v>
      </c>
      <c r="J1587" s="11">
        <v>1680908.593999997</v>
      </c>
    </row>
    <row r="1588" spans="1:10" hidden="1" outlineLevel="1">
      <c r="A1588" s="12">
        <v>790.84999999998558</v>
      </c>
      <c r="B1588" s="13">
        <v>0.4261573520000016</v>
      </c>
      <c r="C1588" s="13">
        <f t="shared" si="35"/>
        <v>0.36685164500000189</v>
      </c>
      <c r="D1588" s="14"/>
      <c r="E1588" s="15">
        <v>787.84999999998558</v>
      </c>
      <c r="F1588" s="16">
        <v>1.6835323512499971</v>
      </c>
      <c r="G1588" s="16">
        <f t="shared" si="36"/>
        <v>1.4184310352499958</v>
      </c>
      <c r="H1588" s="17">
        <v>787.84999999998558</v>
      </c>
      <c r="I1588" s="11">
        <v>426157.35200000159</v>
      </c>
      <c r="J1588" s="11">
        <v>1683532.351249997</v>
      </c>
    </row>
    <row r="1589" spans="1:10" hidden="1" outlineLevel="1">
      <c r="A1589" s="12">
        <v>790.85999999998558</v>
      </c>
      <c r="B1589" s="13">
        <v>0.4267976502000016</v>
      </c>
      <c r="C1589" s="13">
        <f t="shared" si="35"/>
        <v>0.36749194320000189</v>
      </c>
      <c r="D1589" s="14"/>
      <c r="E1589" s="15">
        <v>787.85999999998558</v>
      </c>
      <c r="F1589" s="16">
        <v>1.686156108499997</v>
      </c>
      <c r="G1589" s="16">
        <f t="shared" si="36"/>
        <v>1.4210547924999957</v>
      </c>
      <c r="H1589" s="17">
        <v>787.85999999998558</v>
      </c>
      <c r="I1589" s="11">
        <v>426797.6502000016</v>
      </c>
      <c r="J1589" s="11">
        <v>1686156.1084999971</v>
      </c>
    </row>
    <row r="1590" spans="1:10" hidden="1" outlineLevel="1">
      <c r="A1590" s="12">
        <v>790.86999999998557</v>
      </c>
      <c r="B1590" s="13">
        <v>0.4274379484000016</v>
      </c>
      <c r="C1590" s="13">
        <f t="shared" si="35"/>
        <v>0.36813224140000189</v>
      </c>
      <c r="D1590" s="14"/>
      <c r="E1590" s="15">
        <v>787.86999999998557</v>
      </c>
      <c r="F1590" s="16">
        <v>1.6887798657499971</v>
      </c>
      <c r="G1590" s="16">
        <f t="shared" si="36"/>
        <v>1.4236785497499957</v>
      </c>
      <c r="H1590" s="17">
        <v>787.86999999998557</v>
      </c>
      <c r="I1590" s="11">
        <v>427437.94840000162</v>
      </c>
      <c r="J1590" s="11">
        <v>1688779.8657499971</v>
      </c>
    </row>
    <row r="1591" spans="1:10" hidden="1" outlineLevel="1">
      <c r="A1591" s="12">
        <v>790.87999999998556</v>
      </c>
      <c r="B1591" s="13">
        <v>0.42807824660000166</v>
      </c>
      <c r="C1591" s="13">
        <f t="shared" si="35"/>
        <v>0.36877253960000195</v>
      </c>
      <c r="D1591" s="14"/>
      <c r="E1591" s="15">
        <v>787.87999999998556</v>
      </c>
      <c r="F1591" s="16">
        <v>1.6914036229999971</v>
      </c>
      <c r="G1591" s="16">
        <f t="shared" si="36"/>
        <v>1.4263023069999958</v>
      </c>
      <c r="H1591" s="17">
        <v>787.87999999998556</v>
      </c>
      <c r="I1591" s="11">
        <v>428078.24660000164</v>
      </c>
      <c r="J1591" s="11">
        <v>1691403.6229999971</v>
      </c>
    </row>
    <row r="1592" spans="1:10" hidden="1" outlineLevel="1">
      <c r="A1592" s="12">
        <v>790.88999999998555</v>
      </c>
      <c r="B1592" s="13">
        <v>0.42871854480000166</v>
      </c>
      <c r="C1592" s="13">
        <f t="shared" si="35"/>
        <v>0.36941283780000195</v>
      </c>
      <c r="D1592" s="14"/>
      <c r="E1592" s="15">
        <v>787.88999999998555</v>
      </c>
      <c r="F1592" s="16">
        <v>1.6940273802499972</v>
      </c>
      <c r="G1592" s="16">
        <f t="shared" si="36"/>
        <v>1.4289260642499959</v>
      </c>
      <c r="H1592" s="17">
        <v>787.88999999998555</v>
      </c>
      <c r="I1592" s="11">
        <v>428718.54480000166</v>
      </c>
      <c r="J1592" s="11">
        <v>1694027.3802499971</v>
      </c>
    </row>
    <row r="1593" spans="1:10" hidden="1" outlineLevel="1">
      <c r="A1593" s="18">
        <v>790.89999999998554</v>
      </c>
      <c r="B1593" s="13">
        <v>0.42935884300000166</v>
      </c>
      <c r="C1593" s="13">
        <f t="shared" si="35"/>
        <v>0.37005313600000195</v>
      </c>
      <c r="D1593" s="14"/>
      <c r="E1593" s="15">
        <v>787.89999999998554</v>
      </c>
      <c r="F1593" s="16">
        <v>1.6966511374999971</v>
      </c>
      <c r="G1593" s="16">
        <f t="shared" si="36"/>
        <v>1.4315498214999958</v>
      </c>
      <c r="H1593" s="17">
        <v>787.89999999998554</v>
      </c>
      <c r="I1593" s="11">
        <v>429358.84300000168</v>
      </c>
      <c r="J1593" s="11">
        <v>1696651.1374999972</v>
      </c>
    </row>
    <row r="1594" spans="1:10" hidden="1" outlineLevel="1">
      <c r="A1594" s="12">
        <v>790.90999999998553</v>
      </c>
      <c r="B1594" s="13">
        <v>0.42999914120000171</v>
      </c>
      <c r="C1594" s="13">
        <f t="shared" si="35"/>
        <v>0.370693434200002</v>
      </c>
      <c r="D1594" s="14"/>
      <c r="E1594" s="15">
        <v>787.90999999998553</v>
      </c>
      <c r="F1594" s="16">
        <v>1.6992748947499972</v>
      </c>
      <c r="G1594" s="16">
        <f t="shared" si="36"/>
        <v>1.4341735787499958</v>
      </c>
      <c r="H1594" s="17">
        <v>787.90999999998553</v>
      </c>
      <c r="I1594" s="11">
        <v>429999.1412000017</v>
      </c>
      <c r="J1594" s="11">
        <v>1699274.8947499972</v>
      </c>
    </row>
    <row r="1595" spans="1:10" hidden="1" outlineLevel="1">
      <c r="A1595" s="12">
        <v>790.91999999998552</v>
      </c>
      <c r="B1595" s="13">
        <v>0.43063943940000171</v>
      </c>
      <c r="C1595" s="13">
        <f t="shared" si="35"/>
        <v>0.371333732400002</v>
      </c>
      <c r="D1595" s="14"/>
      <c r="E1595" s="15">
        <v>787.91999999998552</v>
      </c>
      <c r="F1595" s="16">
        <v>1.7018986519999972</v>
      </c>
      <c r="G1595" s="16">
        <f t="shared" si="36"/>
        <v>1.4367973359999959</v>
      </c>
      <c r="H1595" s="17">
        <v>787.91999999998552</v>
      </c>
      <c r="I1595" s="11">
        <v>430639.43940000172</v>
      </c>
      <c r="J1595" s="11">
        <v>1701898.6519999972</v>
      </c>
    </row>
    <row r="1596" spans="1:10" hidden="1" outlineLevel="1">
      <c r="A1596" s="12">
        <v>790.92999999998551</v>
      </c>
      <c r="B1596" s="13">
        <v>0.43127973760000177</v>
      </c>
      <c r="C1596" s="13">
        <f t="shared" si="35"/>
        <v>0.37197403060000206</v>
      </c>
      <c r="D1596" s="14"/>
      <c r="E1596" s="15">
        <v>787.92999999998551</v>
      </c>
      <c r="F1596" s="16">
        <v>1.7045224092499973</v>
      </c>
      <c r="G1596" s="16">
        <f t="shared" si="36"/>
        <v>1.439421093249996</v>
      </c>
      <c r="H1596" s="17">
        <v>787.92999999998551</v>
      </c>
      <c r="I1596" s="11">
        <v>431279.73760000174</v>
      </c>
      <c r="J1596" s="11">
        <v>1704522.4092499972</v>
      </c>
    </row>
    <row r="1597" spans="1:10" hidden="1" outlineLevel="1">
      <c r="A1597" s="12">
        <v>790.9399999999855</v>
      </c>
      <c r="B1597" s="13">
        <v>0.43192003580000177</v>
      </c>
      <c r="C1597" s="13">
        <f t="shared" si="35"/>
        <v>0.37261432880000206</v>
      </c>
      <c r="D1597" s="14"/>
      <c r="E1597" s="15">
        <v>787.9399999999855</v>
      </c>
      <c r="F1597" s="16">
        <v>1.7071461664999972</v>
      </c>
      <c r="G1597" s="16">
        <f t="shared" si="36"/>
        <v>1.4420448504999959</v>
      </c>
      <c r="H1597" s="17">
        <v>787.9399999999855</v>
      </c>
      <c r="I1597" s="11">
        <v>431920.03580000176</v>
      </c>
      <c r="J1597" s="11">
        <v>1707146.1664999973</v>
      </c>
    </row>
    <row r="1598" spans="1:10" hidden="1" outlineLevel="1">
      <c r="A1598" s="12">
        <v>790.94999999998549</v>
      </c>
      <c r="B1598" s="13">
        <v>0.43256033400000177</v>
      </c>
      <c r="C1598" s="13">
        <f t="shared" si="35"/>
        <v>0.37325462700000206</v>
      </c>
      <c r="D1598" s="14"/>
      <c r="E1598" s="15">
        <v>787.94999999998549</v>
      </c>
      <c r="F1598" s="16">
        <v>1.7097699237499973</v>
      </c>
      <c r="G1598" s="16">
        <f t="shared" si="36"/>
        <v>1.4446686077499959</v>
      </c>
      <c r="H1598" s="17">
        <v>787.94999999998549</v>
      </c>
      <c r="I1598" s="11">
        <v>432560.33400000178</v>
      </c>
      <c r="J1598" s="11">
        <v>1709769.9237499973</v>
      </c>
    </row>
    <row r="1599" spans="1:10" hidden="1" outlineLevel="1">
      <c r="A1599" s="12">
        <v>790.95999999998548</v>
      </c>
      <c r="B1599" s="13">
        <v>0.43320063220000182</v>
      </c>
      <c r="C1599" s="13">
        <f t="shared" si="35"/>
        <v>0.37389492520000212</v>
      </c>
      <c r="D1599" s="14"/>
      <c r="E1599" s="15">
        <v>787.95999999998548</v>
      </c>
      <c r="F1599" s="16">
        <v>1.7123936809999973</v>
      </c>
      <c r="G1599" s="16">
        <f t="shared" si="36"/>
        <v>1.447292364999996</v>
      </c>
      <c r="H1599" s="17">
        <v>787.95999999998548</v>
      </c>
      <c r="I1599" s="11">
        <v>433200.6322000018</v>
      </c>
      <c r="J1599" s="11">
        <v>1712393.6809999973</v>
      </c>
    </row>
    <row r="1600" spans="1:10" hidden="1" outlineLevel="1">
      <c r="A1600" s="12">
        <v>790.96999999998548</v>
      </c>
      <c r="B1600" s="13">
        <v>0.43384093040000182</v>
      </c>
      <c r="C1600" s="13">
        <f t="shared" si="35"/>
        <v>0.37453522340000212</v>
      </c>
      <c r="D1600" s="14"/>
      <c r="E1600" s="15">
        <v>787.96999999998548</v>
      </c>
      <c r="F1600" s="16">
        <v>1.7150174382499974</v>
      </c>
      <c r="G1600" s="16">
        <f t="shared" si="36"/>
        <v>1.4499161222499961</v>
      </c>
      <c r="H1600" s="17">
        <v>787.96999999998548</v>
      </c>
      <c r="I1600" s="11">
        <v>433840.93040000182</v>
      </c>
      <c r="J1600" s="11">
        <v>1715017.4382499973</v>
      </c>
    </row>
    <row r="1601" spans="1:10" hidden="1" outlineLevel="1">
      <c r="A1601" s="12">
        <v>790.97999999998547</v>
      </c>
      <c r="B1601" s="13">
        <v>0.43448122860000182</v>
      </c>
      <c r="C1601" s="13">
        <f t="shared" si="35"/>
        <v>0.37517552160000212</v>
      </c>
      <c r="D1601" s="14"/>
      <c r="E1601" s="15">
        <v>787.97999999998547</v>
      </c>
      <c r="F1601" s="16">
        <v>1.7176411954999973</v>
      </c>
      <c r="G1601" s="16">
        <f t="shared" si="36"/>
        <v>1.452539879499996</v>
      </c>
      <c r="H1601" s="17">
        <v>787.97999999998547</v>
      </c>
      <c r="I1601" s="11">
        <v>434481.22860000184</v>
      </c>
      <c r="J1601" s="11">
        <v>1717641.1954999974</v>
      </c>
    </row>
    <row r="1602" spans="1:10" hidden="1" outlineLevel="1">
      <c r="A1602" s="12">
        <v>790.98999999998546</v>
      </c>
      <c r="B1602" s="13">
        <v>0.43512152680000188</v>
      </c>
      <c r="C1602" s="13">
        <f t="shared" si="35"/>
        <v>0.37581581980000217</v>
      </c>
      <c r="D1602" s="14"/>
      <c r="E1602" s="15">
        <v>787.98999999998546</v>
      </c>
      <c r="F1602" s="16">
        <v>1.7202649527499974</v>
      </c>
      <c r="G1602" s="16">
        <f t="shared" si="36"/>
        <v>1.455163636749996</v>
      </c>
      <c r="H1602" s="17">
        <v>787.98999999998546</v>
      </c>
      <c r="I1602" s="11">
        <v>435121.52680000186</v>
      </c>
      <c r="J1602" s="11">
        <v>1720264.9527499974</v>
      </c>
    </row>
    <row r="1603" spans="1:10" collapsed="1">
      <c r="A1603" s="261">
        <v>790.99999999998545</v>
      </c>
      <c r="B1603" s="29">
        <v>0.43576182500000188</v>
      </c>
      <c r="C1603" s="13">
        <f t="shared" si="35"/>
        <v>0.37645611800000217</v>
      </c>
      <c r="D1603" s="14"/>
      <c r="E1603" s="262">
        <v>787.99999999998545</v>
      </c>
      <c r="F1603" s="30">
        <v>1.7228887099999974</v>
      </c>
      <c r="G1603" s="16">
        <f t="shared" si="36"/>
        <v>1.4577873939999961</v>
      </c>
      <c r="H1603" s="17">
        <v>787.99999999998545</v>
      </c>
      <c r="I1603" s="11">
        <v>435761.82500000187</v>
      </c>
      <c r="J1603" s="11">
        <v>1722888.7099999974</v>
      </c>
    </row>
    <row r="1604" spans="1:10" hidden="1" outlineLevel="1">
      <c r="A1604" s="34"/>
      <c r="B1604" s="35"/>
      <c r="C1604" s="13">
        <f t="shared" si="35"/>
        <v>-5.9305706999999701E-2</v>
      </c>
      <c r="D1604" s="36"/>
      <c r="E1604" s="37">
        <v>788.00999999998544</v>
      </c>
      <c r="F1604" s="38">
        <v>1.7258225103999976</v>
      </c>
      <c r="G1604" s="16">
        <f t="shared" si="36"/>
        <v>1.4607211943999963</v>
      </c>
      <c r="H1604" s="39">
        <v>788.00999999998544</v>
      </c>
      <c r="I1604" s="35"/>
      <c r="J1604" s="40">
        <v>1725822.5103999975</v>
      </c>
    </row>
    <row r="1605" spans="1:10" hidden="1" outlineLevel="1">
      <c r="A1605" s="34"/>
      <c r="B1605" s="35"/>
      <c r="C1605" s="13">
        <f t="shared" si="35"/>
        <v>-5.9305706999999701E-2</v>
      </c>
      <c r="D1605" s="36"/>
      <c r="E1605" s="37">
        <v>788.01999999998543</v>
      </c>
      <c r="F1605" s="38">
        <v>1.7287563107999975</v>
      </c>
      <c r="G1605" s="16">
        <f t="shared" si="36"/>
        <v>1.4636549947999962</v>
      </c>
      <c r="H1605" s="39">
        <v>788.01999999998543</v>
      </c>
      <c r="I1605" s="35"/>
      <c r="J1605" s="40">
        <v>1728756.3107999975</v>
      </c>
    </row>
    <row r="1606" spans="1:10" hidden="1" outlineLevel="1">
      <c r="A1606" s="34"/>
      <c r="B1606" s="35"/>
      <c r="C1606" s="13">
        <f t="shared" si="35"/>
        <v>-5.9305706999999701E-2</v>
      </c>
      <c r="D1606" s="36"/>
      <c r="E1606" s="37">
        <v>788.02999999998542</v>
      </c>
      <c r="F1606" s="38">
        <v>1.7316901111999976</v>
      </c>
      <c r="G1606" s="16">
        <f t="shared" si="36"/>
        <v>1.4665887951999963</v>
      </c>
      <c r="H1606" s="39">
        <v>788.02999999998542</v>
      </c>
      <c r="I1606" s="35"/>
      <c r="J1606" s="40">
        <v>1731690.1111999976</v>
      </c>
    </row>
    <row r="1607" spans="1:10" hidden="1" outlineLevel="1">
      <c r="A1607" s="34"/>
      <c r="B1607" s="35"/>
      <c r="C1607" s="13">
        <f t="shared" si="35"/>
        <v>-5.9305706999999701E-2</v>
      </c>
      <c r="D1607" s="36"/>
      <c r="E1607" s="37">
        <v>788.03999999998541</v>
      </c>
      <c r="F1607" s="38">
        <v>1.7346239115999977</v>
      </c>
      <c r="G1607" s="16">
        <f t="shared" si="36"/>
        <v>1.4695225955999964</v>
      </c>
      <c r="H1607" s="39">
        <v>788.03999999998541</v>
      </c>
      <c r="I1607" s="35"/>
      <c r="J1607" s="40">
        <v>1734623.9115999977</v>
      </c>
    </row>
    <row r="1608" spans="1:10" hidden="1" outlineLevel="1">
      <c r="A1608" s="34"/>
      <c r="B1608" s="35"/>
      <c r="C1608" s="13">
        <f t="shared" si="35"/>
        <v>-5.9305706999999701E-2</v>
      </c>
      <c r="D1608" s="36"/>
      <c r="E1608" s="37">
        <v>788.0499999999854</v>
      </c>
      <c r="F1608" s="38">
        <v>1.7375577119999976</v>
      </c>
      <c r="G1608" s="16">
        <f t="shared" si="36"/>
        <v>1.4724563959999963</v>
      </c>
      <c r="H1608" s="39">
        <v>788.0499999999854</v>
      </c>
      <c r="I1608" s="35"/>
      <c r="J1608" s="40">
        <v>1737557.7119999977</v>
      </c>
    </row>
    <row r="1609" spans="1:10" hidden="1" outlineLevel="1">
      <c r="A1609" s="34"/>
      <c r="B1609" s="35"/>
      <c r="C1609" s="13">
        <f t="shared" si="35"/>
        <v>-5.9305706999999701E-2</v>
      </c>
      <c r="D1609" s="36"/>
      <c r="E1609" s="37">
        <v>788.05999999998539</v>
      </c>
      <c r="F1609" s="38">
        <v>1.7404915123999978</v>
      </c>
      <c r="G1609" s="16">
        <f t="shared" si="36"/>
        <v>1.4753901963999965</v>
      </c>
      <c r="H1609" s="39">
        <v>788.05999999998539</v>
      </c>
      <c r="I1609" s="35"/>
      <c r="J1609" s="40">
        <v>1740491.5123999978</v>
      </c>
    </row>
    <row r="1610" spans="1:10" hidden="1" outlineLevel="1">
      <c r="A1610" s="34"/>
      <c r="B1610" s="35"/>
      <c r="C1610" s="13">
        <f t="shared" si="35"/>
        <v>-5.9305706999999701E-2</v>
      </c>
      <c r="D1610" s="36"/>
      <c r="E1610" s="37">
        <v>788.06999999998538</v>
      </c>
      <c r="F1610" s="38">
        <v>1.7434253127999979</v>
      </c>
      <c r="G1610" s="16">
        <f t="shared" si="36"/>
        <v>1.4783239967999966</v>
      </c>
      <c r="H1610" s="39">
        <v>788.06999999998538</v>
      </c>
      <c r="I1610" s="35"/>
      <c r="J1610" s="40">
        <v>1743425.3127999979</v>
      </c>
    </row>
    <row r="1611" spans="1:10" hidden="1" outlineLevel="1">
      <c r="A1611" s="34"/>
      <c r="B1611" s="35"/>
      <c r="C1611" s="13">
        <f t="shared" si="35"/>
        <v>-5.9305706999999701E-2</v>
      </c>
      <c r="D1611" s="36"/>
      <c r="E1611" s="37">
        <v>788.07999999998538</v>
      </c>
      <c r="F1611" s="38">
        <v>1.746359113199998</v>
      </c>
      <c r="G1611" s="16">
        <f t="shared" si="36"/>
        <v>1.4812577971999967</v>
      </c>
      <c r="H1611" s="39">
        <v>788.07999999998538</v>
      </c>
      <c r="I1611" s="35"/>
      <c r="J1611" s="40">
        <v>1746359.1131999979</v>
      </c>
    </row>
    <row r="1612" spans="1:10" hidden="1" outlineLevel="1">
      <c r="A1612" s="34"/>
      <c r="B1612" s="35"/>
      <c r="C1612" s="13">
        <f t="shared" si="35"/>
        <v>-5.9305706999999701E-2</v>
      </c>
      <c r="D1612" s="36"/>
      <c r="E1612" s="37">
        <v>788.08999999998537</v>
      </c>
      <c r="F1612" s="38">
        <v>1.7492929135999979</v>
      </c>
      <c r="G1612" s="16">
        <f t="shared" si="36"/>
        <v>1.4841915975999966</v>
      </c>
      <c r="H1612" s="39">
        <v>788.08999999998537</v>
      </c>
      <c r="I1612" s="35"/>
      <c r="J1612" s="40">
        <v>1749292.913599998</v>
      </c>
    </row>
    <row r="1613" spans="1:10" hidden="1" outlineLevel="1">
      <c r="A1613" s="41"/>
      <c r="B1613" s="35"/>
      <c r="C1613" s="13">
        <f t="shared" si="35"/>
        <v>-5.9305706999999701E-2</v>
      </c>
      <c r="D1613" s="36"/>
      <c r="E1613" s="37">
        <v>788.09999999998536</v>
      </c>
      <c r="F1613" s="38">
        <v>1.7522267139999981</v>
      </c>
      <c r="G1613" s="16">
        <f t="shared" si="36"/>
        <v>1.4871253979999968</v>
      </c>
      <c r="H1613" s="39">
        <v>788.09999999998536</v>
      </c>
      <c r="I1613" s="35"/>
      <c r="J1613" s="40">
        <v>1752226.7139999981</v>
      </c>
    </row>
    <row r="1614" spans="1:10" hidden="1" outlineLevel="1">
      <c r="A1614" s="34"/>
      <c r="B1614" s="35"/>
      <c r="C1614" s="13">
        <f t="shared" si="35"/>
        <v>-5.9305706999999701E-2</v>
      </c>
      <c r="D1614" s="36"/>
      <c r="E1614" s="37">
        <v>788.10999999998535</v>
      </c>
      <c r="F1614" s="38">
        <v>1.7551605143999982</v>
      </c>
      <c r="G1614" s="16">
        <f t="shared" si="36"/>
        <v>1.4900591983999969</v>
      </c>
      <c r="H1614" s="39">
        <v>788.10999999998535</v>
      </c>
      <c r="I1614" s="35"/>
      <c r="J1614" s="40">
        <v>1755160.5143999981</v>
      </c>
    </row>
    <row r="1615" spans="1:10" hidden="1" outlineLevel="1">
      <c r="A1615" s="34"/>
      <c r="B1615" s="35"/>
      <c r="C1615" s="13">
        <f t="shared" si="35"/>
        <v>-5.9305706999999701E-2</v>
      </c>
      <c r="D1615" s="36"/>
      <c r="E1615" s="37">
        <v>788.11999999998534</v>
      </c>
      <c r="F1615" s="38">
        <v>1.7580943147999981</v>
      </c>
      <c r="G1615" s="16">
        <f t="shared" si="36"/>
        <v>1.4929929987999968</v>
      </c>
      <c r="H1615" s="39">
        <v>788.11999999998534</v>
      </c>
      <c r="I1615" s="35"/>
      <c r="J1615" s="40">
        <v>1758094.3147999982</v>
      </c>
    </row>
    <row r="1616" spans="1:10" hidden="1" outlineLevel="1">
      <c r="A1616" s="34"/>
      <c r="B1616" s="35"/>
      <c r="C1616" s="13">
        <f t="shared" si="35"/>
        <v>-5.9305706999999701E-2</v>
      </c>
      <c r="D1616" s="36"/>
      <c r="E1616" s="37">
        <v>788.12999999998533</v>
      </c>
      <c r="F1616" s="38">
        <v>1.7610281151999982</v>
      </c>
      <c r="G1616" s="16">
        <f t="shared" si="36"/>
        <v>1.4959267991999969</v>
      </c>
      <c r="H1616" s="39">
        <v>788.12999999998533</v>
      </c>
      <c r="I1616" s="35"/>
      <c r="J1616" s="40">
        <v>1761028.1151999983</v>
      </c>
    </row>
    <row r="1617" spans="1:10" hidden="1" outlineLevel="1">
      <c r="A1617" s="34"/>
      <c r="B1617" s="35"/>
      <c r="C1617" s="13">
        <f t="shared" si="35"/>
        <v>-5.9305706999999701E-2</v>
      </c>
      <c r="D1617" s="36"/>
      <c r="E1617" s="37">
        <v>788.13999999998532</v>
      </c>
      <c r="F1617" s="38">
        <v>1.7639619155999984</v>
      </c>
      <c r="G1617" s="16">
        <f t="shared" si="36"/>
        <v>1.4988605995999971</v>
      </c>
      <c r="H1617" s="39">
        <v>788.13999999998532</v>
      </c>
      <c r="I1617" s="35"/>
      <c r="J1617" s="40">
        <v>1763961.9155999983</v>
      </c>
    </row>
    <row r="1618" spans="1:10" hidden="1" outlineLevel="1">
      <c r="A1618" s="34"/>
      <c r="B1618" s="35"/>
      <c r="C1618" s="13">
        <f t="shared" si="35"/>
        <v>-5.9305706999999701E-2</v>
      </c>
      <c r="D1618" s="36"/>
      <c r="E1618" s="37">
        <v>788.14999999998531</v>
      </c>
      <c r="F1618" s="38">
        <v>1.7668957159999983</v>
      </c>
      <c r="G1618" s="16">
        <f t="shared" si="36"/>
        <v>1.501794399999997</v>
      </c>
      <c r="H1618" s="39">
        <v>788.14999999998531</v>
      </c>
      <c r="I1618" s="35"/>
      <c r="J1618" s="40">
        <v>1766895.7159999984</v>
      </c>
    </row>
    <row r="1619" spans="1:10" hidden="1" outlineLevel="1">
      <c r="A1619" s="34"/>
      <c r="B1619" s="35"/>
      <c r="C1619" s="13">
        <f t="shared" si="35"/>
        <v>-5.9305706999999701E-2</v>
      </c>
      <c r="D1619" s="36"/>
      <c r="E1619" s="37">
        <v>788.1599999999853</v>
      </c>
      <c r="F1619" s="38">
        <v>1.7698295163999984</v>
      </c>
      <c r="G1619" s="16">
        <f t="shared" si="36"/>
        <v>1.5047282003999971</v>
      </c>
      <c r="H1619" s="39">
        <v>788.1599999999853</v>
      </c>
      <c r="I1619" s="35"/>
      <c r="J1619" s="40">
        <v>1769829.5163999985</v>
      </c>
    </row>
    <row r="1620" spans="1:10" hidden="1" outlineLevel="1">
      <c r="A1620" s="34"/>
      <c r="B1620" s="35"/>
      <c r="C1620" s="13">
        <f t="shared" si="35"/>
        <v>-5.9305706999999701E-2</v>
      </c>
      <c r="D1620" s="36"/>
      <c r="E1620" s="37">
        <v>788.16999999998529</v>
      </c>
      <c r="F1620" s="38">
        <v>1.7727633167999985</v>
      </c>
      <c r="G1620" s="16">
        <f t="shared" si="36"/>
        <v>1.5076620007999972</v>
      </c>
      <c r="H1620" s="39">
        <v>788.16999999998529</v>
      </c>
      <c r="I1620" s="35"/>
      <c r="J1620" s="40">
        <v>1772763.3167999985</v>
      </c>
    </row>
    <row r="1621" spans="1:10" hidden="1" outlineLevel="1">
      <c r="A1621" s="34"/>
      <c r="B1621" s="35"/>
      <c r="C1621" s="13">
        <f t="shared" si="35"/>
        <v>-5.9305706999999701E-2</v>
      </c>
      <c r="D1621" s="36"/>
      <c r="E1621" s="37">
        <v>788.17999999998528</v>
      </c>
      <c r="F1621" s="38">
        <v>1.7756971171999987</v>
      </c>
      <c r="G1621" s="16">
        <f t="shared" si="36"/>
        <v>1.5105958011999974</v>
      </c>
      <c r="H1621" s="39">
        <v>788.17999999998528</v>
      </c>
      <c r="I1621" s="35"/>
      <c r="J1621" s="40">
        <v>1775697.1171999986</v>
      </c>
    </row>
    <row r="1622" spans="1:10" hidden="1" outlineLevel="1">
      <c r="A1622" s="34"/>
      <c r="B1622" s="35"/>
      <c r="C1622" s="13">
        <f t="shared" si="35"/>
        <v>-5.9305706999999701E-2</v>
      </c>
      <c r="D1622" s="36"/>
      <c r="E1622" s="37">
        <v>788.18999999998528</v>
      </c>
      <c r="F1622" s="38">
        <v>1.7786309175999986</v>
      </c>
      <c r="G1622" s="16">
        <f t="shared" si="36"/>
        <v>1.5135296015999973</v>
      </c>
      <c r="H1622" s="39">
        <v>788.18999999998528</v>
      </c>
      <c r="I1622" s="35"/>
      <c r="J1622" s="40">
        <v>1778630.9175999986</v>
      </c>
    </row>
    <row r="1623" spans="1:10" hidden="1" outlineLevel="1">
      <c r="A1623" s="41"/>
      <c r="B1623" s="35"/>
      <c r="C1623" s="13">
        <f t="shared" si="35"/>
        <v>-5.9305706999999701E-2</v>
      </c>
      <c r="D1623" s="36"/>
      <c r="E1623" s="37">
        <v>788.19999999998527</v>
      </c>
      <c r="F1623" s="38">
        <v>1.7815647179999987</v>
      </c>
      <c r="G1623" s="16">
        <f t="shared" si="36"/>
        <v>1.5164634019999974</v>
      </c>
      <c r="H1623" s="39">
        <v>788.19999999998527</v>
      </c>
      <c r="I1623" s="35"/>
      <c r="J1623" s="40">
        <v>1781564.7179999987</v>
      </c>
    </row>
    <row r="1624" spans="1:10" hidden="1" outlineLevel="1">
      <c r="A1624" s="34"/>
      <c r="B1624" s="35"/>
      <c r="C1624" s="13">
        <f t="shared" si="35"/>
        <v>-5.9305706999999701E-2</v>
      </c>
      <c r="D1624" s="36"/>
      <c r="E1624" s="37">
        <v>788.20999999998526</v>
      </c>
      <c r="F1624" s="38">
        <v>1.7844985183999988</v>
      </c>
      <c r="G1624" s="16">
        <f t="shared" si="36"/>
        <v>1.5193972023999975</v>
      </c>
      <c r="H1624" s="39">
        <v>788.20999999998526</v>
      </c>
      <c r="I1624" s="35"/>
      <c r="J1624" s="40">
        <v>1784498.5183999988</v>
      </c>
    </row>
    <row r="1625" spans="1:10" hidden="1" outlineLevel="1">
      <c r="A1625" s="34"/>
      <c r="B1625" s="35"/>
      <c r="C1625" s="13">
        <f t="shared" si="35"/>
        <v>-5.9305706999999701E-2</v>
      </c>
      <c r="D1625" s="36"/>
      <c r="E1625" s="37">
        <v>788.21999999998525</v>
      </c>
      <c r="F1625" s="38">
        <v>1.7874323187999988</v>
      </c>
      <c r="G1625" s="16">
        <f t="shared" si="36"/>
        <v>1.5223310027999974</v>
      </c>
      <c r="H1625" s="39">
        <v>788.21999999998525</v>
      </c>
      <c r="I1625" s="35"/>
      <c r="J1625" s="40">
        <v>1787432.3187999988</v>
      </c>
    </row>
    <row r="1626" spans="1:10" hidden="1" outlineLevel="1">
      <c r="A1626" s="34"/>
      <c r="B1626" s="35"/>
      <c r="C1626" s="13">
        <f t="shared" si="35"/>
        <v>-5.9305706999999701E-2</v>
      </c>
      <c r="D1626" s="36"/>
      <c r="E1626" s="37">
        <v>788.22999999998524</v>
      </c>
      <c r="F1626" s="38">
        <v>1.7903661191999989</v>
      </c>
      <c r="G1626" s="16">
        <f t="shared" si="36"/>
        <v>1.5252648031999976</v>
      </c>
      <c r="H1626" s="39">
        <v>788.22999999998524</v>
      </c>
      <c r="I1626" s="35"/>
      <c r="J1626" s="40">
        <v>1790366.1191999989</v>
      </c>
    </row>
    <row r="1627" spans="1:10" hidden="1" outlineLevel="1">
      <c r="A1627" s="34"/>
      <c r="B1627" s="35"/>
      <c r="C1627" s="13">
        <f t="shared" si="35"/>
        <v>-5.9305706999999701E-2</v>
      </c>
      <c r="D1627" s="36"/>
      <c r="E1627" s="37">
        <v>788.23999999998523</v>
      </c>
      <c r="F1627" s="38">
        <v>1.793299919599999</v>
      </c>
      <c r="G1627" s="16">
        <f t="shared" si="36"/>
        <v>1.5281986035999977</v>
      </c>
      <c r="H1627" s="39">
        <v>788.23999999998523</v>
      </c>
      <c r="I1627" s="35"/>
      <c r="J1627" s="40">
        <v>1793299.919599999</v>
      </c>
    </row>
    <row r="1628" spans="1:10" hidden="1" outlineLevel="1">
      <c r="A1628" s="34"/>
      <c r="B1628" s="35"/>
      <c r="C1628" s="13">
        <f t="shared" si="35"/>
        <v>-5.9305706999999701E-2</v>
      </c>
      <c r="D1628" s="36"/>
      <c r="E1628" s="37">
        <v>788.24999999998522</v>
      </c>
      <c r="F1628" s="38">
        <v>1.7962337199999991</v>
      </c>
      <c r="G1628" s="16">
        <f t="shared" si="36"/>
        <v>1.5311324039999978</v>
      </c>
      <c r="H1628" s="39">
        <v>788.24999999998522</v>
      </c>
      <c r="I1628" s="35"/>
      <c r="J1628" s="40">
        <v>1796233.719999999</v>
      </c>
    </row>
    <row r="1629" spans="1:10" hidden="1" outlineLevel="1">
      <c r="A1629" s="34"/>
      <c r="B1629" s="35"/>
      <c r="C1629" s="13">
        <f t="shared" si="35"/>
        <v>-5.9305706999999701E-2</v>
      </c>
      <c r="D1629" s="36"/>
      <c r="E1629" s="37">
        <v>788.25999999998521</v>
      </c>
      <c r="F1629" s="38">
        <v>1.7991675203999991</v>
      </c>
      <c r="G1629" s="16">
        <f t="shared" si="36"/>
        <v>1.5340662043999977</v>
      </c>
      <c r="H1629" s="39">
        <v>788.25999999998521</v>
      </c>
      <c r="I1629" s="35"/>
      <c r="J1629" s="40">
        <v>1799167.5203999991</v>
      </c>
    </row>
    <row r="1630" spans="1:10" hidden="1" outlineLevel="1">
      <c r="A1630" s="34"/>
      <c r="B1630" s="35"/>
      <c r="C1630" s="13">
        <f t="shared" si="35"/>
        <v>-5.9305706999999701E-2</v>
      </c>
      <c r="D1630" s="36"/>
      <c r="E1630" s="37">
        <v>788.2699999999852</v>
      </c>
      <c r="F1630" s="38">
        <v>1.8021013207999992</v>
      </c>
      <c r="G1630" s="16">
        <f t="shared" si="36"/>
        <v>1.5370000047999979</v>
      </c>
      <c r="H1630" s="39">
        <v>788.2699999999852</v>
      </c>
      <c r="I1630" s="35"/>
      <c r="J1630" s="40">
        <v>1802101.3207999992</v>
      </c>
    </row>
    <row r="1631" spans="1:10" hidden="1" outlineLevel="1">
      <c r="A1631" s="34"/>
      <c r="B1631" s="35"/>
      <c r="C1631" s="13">
        <f t="shared" si="35"/>
        <v>-5.9305706999999701E-2</v>
      </c>
      <c r="D1631" s="36"/>
      <c r="E1631" s="37">
        <v>788.27999999998519</v>
      </c>
      <c r="F1631" s="38">
        <v>1.8050351211999993</v>
      </c>
      <c r="G1631" s="16">
        <f t="shared" si="36"/>
        <v>1.539933805199998</v>
      </c>
      <c r="H1631" s="39">
        <v>788.27999999998519</v>
      </c>
      <c r="I1631" s="35"/>
      <c r="J1631" s="40">
        <v>1805035.1211999992</v>
      </c>
    </row>
    <row r="1632" spans="1:10" hidden="1" outlineLevel="1">
      <c r="A1632" s="34"/>
      <c r="B1632" s="35"/>
      <c r="C1632" s="13">
        <f t="shared" si="35"/>
        <v>-5.9305706999999701E-2</v>
      </c>
      <c r="D1632" s="36"/>
      <c r="E1632" s="37">
        <v>788.28999999998518</v>
      </c>
      <c r="F1632" s="38">
        <v>1.8079689215999992</v>
      </c>
      <c r="G1632" s="16">
        <f t="shared" si="36"/>
        <v>1.5428676055999979</v>
      </c>
      <c r="H1632" s="39">
        <v>788.28999999998518</v>
      </c>
      <c r="I1632" s="35"/>
      <c r="J1632" s="40">
        <v>1807968.9215999993</v>
      </c>
    </row>
    <row r="1633" spans="1:10" hidden="1" outlineLevel="1">
      <c r="A1633" s="41"/>
      <c r="B1633" s="35"/>
      <c r="C1633" s="13">
        <f t="shared" si="35"/>
        <v>-5.9305706999999701E-2</v>
      </c>
      <c r="D1633" s="36"/>
      <c r="E1633" s="37">
        <v>788.29999999998518</v>
      </c>
      <c r="F1633" s="38">
        <v>1.8109027219999994</v>
      </c>
      <c r="G1633" s="16">
        <f t="shared" si="36"/>
        <v>1.545801405999998</v>
      </c>
      <c r="H1633" s="39">
        <v>788.29999999998518</v>
      </c>
      <c r="I1633" s="35"/>
      <c r="J1633" s="40">
        <v>1810902.7219999994</v>
      </c>
    </row>
    <row r="1634" spans="1:10" hidden="1" outlineLevel="1">
      <c r="A1634" s="34"/>
      <c r="B1634" s="35"/>
      <c r="C1634" s="13">
        <f t="shared" si="35"/>
        <v>-5.9305706999999701E-2</v>
      </c>
      <c r="D1634" s="36"/>
      <c r="E1634" s="37">
        <v>788.30999999998517</v>
      </c>
      <c r="F1634" s="38">
        <v>1.8138365223999995</v>
      </c>
      <c r="G1634" s="16">
        <f t="shared" si="36"/>
        <v>1.5487352063999982</v>
      </c>
      <c r="H1634" s="39">
        <v>788.30999999998517</v>
      </c>
      <c r="I1634" s="35"/>
      <c r="J1634" s="40">
        <v>1813836.5223999994</v>
      </c>
    </row>
    <row r="1635" spans="1:10" hidden="1" outlineLevel="1">
      <c r="A1635" s="34"/>
      <c r="B1635" s="35"/>
      <c r="C1635" s="13">
        <f t="shared" si="35"/>
        <v>-5.9305706999999701E-2</v>
      </c>
      <c r="D1635" s="36"/>
      <c r="E1635" s="37">
        <v>788.31999999998516</v>
      </c>
      <c r="F1635" s="38">
        <v>1.8167703227999994</v>
      </c>
      <c r="G1635" s="16">
        <f t="shared" si="36"/>
        <v>1.5516690067999981</v>
      </c>
      <c r="H1635" s="39">
        <v>788.31999999998516</v>
      </c>
      <c r="I1635" s="35"/>
      <c r="J1635" s="40">
        <v>1816770.3227999995</v>
      </c>
    </row>
    <row r="1636" spans="1:10" hidden="1" outlineLevel="1">
      <c r="A1636" s="34"/>
      <c r="B1636" s="35"/>
      <c r="C1636" s="13">
        <f t="shared" si="35"/>
        <v>-5.9305706999999701E-2</v>
      </c>
      <c r="D1636" s="36"/>
      <c r="E1636" s="37">
        <v>788.32999999998515</v>
      </c>
      <c r="F1636" s="38">
        <v>1.8197041231999995</v>
      </c>
      <c r="G1636" s="16">
        <f t="shared" si="36"/>
        <v>1.5546028071999982</v>
      </c>
      <c r="H1636" s="39">
        <v>788.32999999998515</v>
      </c>
      <c r="I1636" s="35"/>
      <c r="J1636" s="40">
        <v>1819704.1231999996</v>
      </c>
    </row>
    <row r="1637" spans="1:10" hidden="1" outlineLevel="1">
      <c r="A1637" s="34"/>
      <c r="B1637" s="35"/>
      <c r="C1637" s="13">
        <f t="shared" si="35"/>
        <v>-5.9305706999999701E-2</v>
      </c>
      <c r="D1637" s="36"/>
      <c r="E1637" s="37">
        <v>788.33999999998514</v>
      </c>
      <c r="F1637" s="38">
        <v>1.8226379235999997</v>
      </c>
      <c r="G1637" s="16">
        <f t="shared" si="36"/>
        <v>1.5575366075999983</v>
      </c>
      <c r="H1637" s="39">
        <v>788.33999999998514</v>
      </c>
      <c r="I1637" s="35"/>
      <c r="J1637" s="40">
        <v>1822637.9235999996</v>
      </c>
    </row>
    <row r="1638" spans="1:10" hidden="1" outlineLevel="1">
      <c r="A1638" s="34"/>
      <c r="B1638" s="35"/>
      <c r="C1638" s="13">
        <f t="shared" si="35"/>
        <v>-5.9305706999999701E-2</v>
      </c>
      <c r="D1638" s="36"/>
      <c r="E1638" s="37">
        <v>788.34999999998513</v>
      </c>
      <c r="F1638" s="38">
        <v>1.8255717239999998</v>
      </c>
      <c r="G1638" s="16">
        <f t="shared" si="36"/>
        <v>1.5604704079999985</v>
      </c>
      <c r="H1638" s="39">
        <v>788.34999999998513</v>
      </c>
      <c r="I1638" s="35"/>
      <c r="J1638" s="40">
        <v>1825571.7239999997</v>
      </c>
    </row>
    <row r="1639" spans="1:10" hidden="1" outlineLevel="1">
      <c r="A1639" s="34"/>
      <c r="B1639" s="35"/>
      <c r="C1639" s="13">
        <f t="shared" si="35"/>
        <v>-5.9305706999999701E-2</v>
      </c>
      <c r="D1639" s="36"/>
      <c r="E1639" s="37">
        <v>788.35999999998512</v>
      </c>
      <c r="F1639" s="38">
        <v>1.8285055243999997</v>
      </c>
      <c r="G1639" s="16">
        <f t="shared" si="36"/>
        <v>1.5634042083999984</v>
      </c>
      <c r="H1639" s="39">
        <v>788.35999999998512</v>
      </c>
      <c r="I1639" s="35"/>
      <c r="J1639" s="40">
        <v>1828505.5243999998</v>
      </c>
    </row>
    <row r="1640" spans="1:10" hidden="1" outlineLevel="1">
      <c r="A1640" s="34"/>
      <c r="B1640" s="35"/>
      <c r="C1640" s="13">
        <f t="shared" si="35"/>
        <v>-5.9305706999999701E-2</v>
      </c>
      <c r="D1640" s="36"/>
      <c r="E1640" s="37">
        <v>788.36999999998511</v>
      </c>
      <c r="F1640" s="38">
        <v>1.8314393247999998</v>
      </c>
      <c r="G1640" s="16">
        <f t="shared" si="36"/>
        <v>1.5663380087999985</v>
      </c>
      <c r="H1640" s="39">
        <v>788.36999999998511</v>
      </c>
      <c r="I1640" s="35"/>
      <c r="J1640" s="40">
        <v>1831439.3247999998</v>
      </c>
    </row>
    <row r="1641" spans="1:10" hidden="1" outlineLevel="1">
      <c r="A1641" s="34"/>
      <c r="B1641" s="35"/>
      <c r="C1641" s="13">
        <f t="shared" si="35"/>
        <v>-5.9305706999999701E-2</v>
      </c>
      <c r="D1641" s="36"/>
      <c r="E1641" s="37">
        <v>788.3799999999851</v>
      </c>
      <c r="F1641" s="38">
        <v>1.8343731252</v>
      </c>
      <c r="G1641" s="16">
        <f t="shared" si="36"/>
        <v>1.5692718091999986</v>
      </c>
      <c r="H1641" s="39">
        <v>788.3799999999851</v>
      </c>
      <c r="I1641" s="35"/>
      <c r="J1641" s="40">
        <v>1834373.1251999999</v>
      </c>
    </row>
    <row r="1642" spans="1:10" hidden="1" outlineLevel="1">
      <c r="A1642" s="34"/>
      <c r="B1642" s="35"/>
      <c r="C1642" s="13">
        <f t="shared" si="35"/>
        <v>-5.9305706999999701E-2</v>
      </c>
      <c r="D1642" s="36"/>
      <c r="E1642" s="37">
        <v>788.38999999998509</v>
      </c>
      <c r="F1642" s="38">
        <v>1.8373069255999999</v>
      </c>
      <c r="G1642" s="16">
        <f t="shared" si="36"/>
        <v>1.5722056095999986</v>
      </c>
      <c r="H1642" s="39">
        <v>788.38999999998509</v>
      </c>
      <c r="I1642" s="35"/>
      <c r="J1642" s="40">
        <v>1837306.9256</v>
      </c>
    </row>
    <row r="1643" spans="1:10" hidden="1" outlineLevel="1">
      <c r="A1643" s="41"/>
      <c r="B1643" s="35"/>
      <c r="C1643" s="13">
        <f t="shared" si="35"/>
        <v>-5.9305706999999701E-2</v>
      </c>
      <c r="D1643" s="36"/>
      <c r="E1643" s="37">
        <v>788.39999999998508</v>
      </c>
      <c r="F1643" s="38">
        <v>1.840240726</v>
      </c>
      <c r="G1643" s="16">
        <f t="shared" si="36"/>
        <v>1.5751394099999987</v>
      </c>
      <c r="H1643" s="39">
        <v>788.39999999998508</v>
      </c>
      <c r="I1643" s="35"/>
      <c r="J1643" s="40">
        <v>1840240.726</v>
      </c>
    </row>
    <row r="1644" spans="1:10" hidden="1" outlineLevel="1">
      <c r="A1644" s="34"/>
      <c r="B1644" s="35"/>
      <c r="C1644" s="13">
        <f t="shared" si="35"/>
        <v>-5.9305706999999701E-2</v>
      </c>
      <c r="D1644" s="36"/>
      <c r="E1644" s="37">
        <v>788.40999999998508</v>
      </c>
      <c r="F1644" s="38">
        <v>1.8431745264000001</v>
      </c>
      <c r="G1644" s="16">
        <f t="shared" si="36"/>
        <v>1.5780732103999988</v>
      </c>
      <c r="H1644" s="39">
        <v>788.40999999998508</v>
      </c>
      <c r="I1644" s="35"/>
      <c r="J1644" s="40">
        <v>1843174.5264000001</v>
      </c>
    </row>
    <row r="1645" spans="1:10" hidden="1" outlineLevel="1">
      <c r="A1645" s="34"/>
      <c r="B1645" s="35"/>
      <c r="C1645" s="13">
        <f t="shared" ref="C1645:C1708" si="37">B1645-$B$683</f>
        <v>-5.9305706999999701E-2</v>
      </c>
      <c r="D1645" s="36"/>
      <c r="E1645" s="37">
        <v>788.41999999998507</v>
      </c>
      <c r="F1645" s="38">
        <v>1.8461083268000003</v>
      </c>
      <c r="G1645" s="16">
        <f t="shared" ref="G1645:G1708" si="38">F1645-$F$683</f>
        <v>1.5810070107999989</v>
      </c>
      <c r="H1645" s="39">
        <v>788.41999999998507</v>
      </c>
      <c r="I1645" s="35"/>
      <c r="J1645" s="40">
        <v>1846108.3268000002</v>
      </c>
    </row>
    <row r="1646" spans="1:10" hidden="1" outlineLevel="1">
      <c r="A1646" s="34"/>
      <c r="B1646" s="35"/>
      <c r="C1646" s="13">
        <f t="shared" si="37"/>
        <v>-5.9305706999999701E-2</v>
      </c>
      <c r="D1646" s="36"/>
      <c r="E1646" s="37">
        <v>788.42999999998506</v>
      </c>
      <c r="F1646" s="38">
        <v>1.8490421272000002</v>
      </c>
      <c r="G1646" s="16">
        <f t="shared" si="38"/>
        <v>1.5839408111999989</v>
      </c>
      <c r="H1646" s="39">
        <v>788.42999999998506</v>
      </c>
      <c r="I1646" s="35"/>
      <c r="J1646" s="40">
        <v>1849042.1272000002</v>
      </c>
    </row>
    <row r="1647" spans="1:10" hidden="1" outlineLevel="1">
      <c r="A1647" s="34"/>
      <c r="B1647" s="35"/>
      <c r="C1647" s="13">
        <f t="shared" si="37"/>
        <v>-5.9305706999999701E-2</v>
      </c>
      <c r="D1647" s="36"/>
      <c r="E1647" s="37">
        <v>788.43999999998505</v>
      </c>
      <c r="F1647" s="38">
        <v>1.8519759276000003</v>
      </c>
      <c r="G1647" s="16">
        <f t="shared" si="38"/>
        <v>1.586874611599999</v>
      </c>
      <c r="H1647" s="39">
        <v>788.43999999998505</v>
      </c>
      <c r="I1647" s="35"/>
      <c r="J1647" s="40">
        <v>1851975.9276000003</v>
      </c>
    </row>
    <row r="1648" spans="1:10" hidden="1" outlineLevel="1">
      <c r="A1648" s="34"/>
      <c r="B1648" s="35"/>
      <c r="C1648" s="13">
        <f t="shared" si="37"/>
        <v>-5.9305706999999701E-2</v>
      </c>
      <c r="D1648" s="36"/>
      <c r="E1648" s="37">
        <v>788.44999999998504</v>
      </c>
      <c r="F1648" s="38">
        <v>1.8549097280000004</v>
      </c>
      <c r="G1648" s="16">
        <f t="shared" si="38"/>
        <v>1.5898084119999991</v>
      </c>
      <c r="H1648" s="39">
        <v>788.44999999998504</v>
      </c>
      <c r="I1648" s="35"/>
      <c r="J1648" s="40">
        <v>1854909.7280000004</v>
      </c>
    </row>
    <row r="1649" spans="1:10" hidden="1" outlineLevel="1">
      <c r="A1649" s="34"/>
      <c r="B1649" s="35"/>
      <c r="C1649" s="13">
        <f t="shared" si="37"/>
        <v>-5.9305706999999701E-2</v>
      </c>
      <c r="D1649" s="36"/>
      <c r="E1649" s="37">
        <v>788.45999999998503</v>
      </c>
      <c r="F1649" s="38">
        <v>1.8578435284000003</v>
      </c>
      <c r="G1649" s="16">
        <f t="shared" si="38"/>
        <v>1.592742212399999</v>
      </c>
      <c r="H1649" s="39">
        <v>788.45999999998503</v>
      </c>
      <c r="I1649" s="35"/>
      <c r="J1649" s="40">
        <v>1857843.5284000004</v>
      </c>
    </row>
    <row r="1650" spans="1:10" hidden="1" outlineLevel="1">
      <c r="A1650" s="34"/>
      <c r="B1650" s="35"/>
      <c r="C1650" s="13">
        <f t="shared" si="37"/>
        <v>-5.9305706999999701E-2</v>
      </c>
      <c r="D1650" s="36"/>
      <c r="E1650" s="37">
        <v>788.46999999998502</v>
      </c>
      <c r="F1650" s="38">
        <v>1.8607773288000005</v>
      </c>
      <c r="G1650" s="16">
        <f t="shared" si="38"/>
        <v>1.5956760127999992</v>
      </c>
      <c r="H1650" s="39">
        <v>788.46999999998502</v>
      </c>
      <c r="I1650" s="35"/>
      <c r="J1650" s="40">
        <v>1860777.3288000005</v>
      </c>
    </row>
    <row r="1651" spans="1:10" hidden="1" outlineLevel="1">
      <c r="A1651" s="34"/>
      <c r="B1651" s="35"/>
      <c r="C1651" s="13">
        <f t="shared" si="37"/>
        <v>-5.9305706999999701E-2</v>
      </c>
      <c r="D1651" s="36"/>
      <c r="E1651" s="37">
        <v>788.47999999998501</v>
      </c>
      <c r="F1651" s="38">
        <v>1.8637111292000006</v>
      </c>
      <c r="G1651" s="16">
        <f t="shared" si="38"/>
        <v>1.5986098131999993</v>
      </c>
      <c r="H1651" s="39">
        <v>788.47999999998501</v>
      </c>
      <c r="I1651" s="35"/>
      <c r="J1651" s="40">
        <v>1863711.1292000005</v>
      </c>
    </row>
    <row r="1652" spans="1:10" hidden="1" outlineLevel="1">
      <c r="A1652" s="34"/>
      <c r="B1652" s="35"/>
      <c r="C1652" s="13">
        <f t="shared" si="37"/>
        <v>-5.9305706999999701E-2</v>
      </c>
      <c r="D1652" s="36"/>
      <c r="E1652" s="37">
        <v>788.489999999985</v>
      </c>
      <c r="F1652" s="38">
        <v>1.8666449296000007</v>
      </c>
      <c r="G1652" s="16">
        <f t="shared" si="38"/>
        <v>1.6015436135999994</v>
      </c>
      <c r="H1652" s="39">
        <v>788.489999999985</v>
      </c>
      <c r="I1652" s="35"/>
      <c r="J1652" s="40">
        <v>1866644.9296000006</v>
      </c>
    </row>
    <row r="1653" spans="1:10" hidden="1" outlineLevel="1">
      <c r="A1653" s="41"/>
      <c r="B1653" s="35"/>
      <c r="C1653" s="13">
        <f t="shared" si="37"/>
        <v>-5.9305706999999701E-2</v>
      </c>
      <c r="D1653" s="36"/>
      <c r="E1653" s="37">
        <v>788.49999999998499</v>
      </c>
      <c r="F1653" s="38">
        <v>1.8695787300000006</v>
      </c>
      <c r="G1653" s="16">
        <f t="shared" si="38"/>
        <v>1.6044774139999993</v>
      </c>
      <c r="H1653" s="39">
        <v>788.49999999998499</v>
      </c>
      <c r="I1653" s="35"/>
      <c r="J1653" s="40">
        <v>1869578.7300000007</v>
      </c>
    </row>
    <row r="1654" spans="1:10" hidden="1" outlineLevel="1">
      <c r="A1654" s="34"/>
      <c r="B1654" s="35"/>
      <c r="C1654" s="13">
        <f t="shared" si="37"/>
        <v>-5.9305706999999701E-2</v>
      </c>
      <c r="D1654" s="36"/>
      <c r="E1654" s="37">
        <v>788.50999999998498</v>
      </c>
      <c r="F1654" s="38">
        <v>1.8725125304000008</v>
      </c>
      <c r="G1654" s="16">
        <f t="shared" si="38"/>
        <v>1.6074112143999995</v>
      </c>
      <c r="H1654" s="39">
        <v>788.50999999998498</v>
      </c>
      <c r="I1654" s="35"/>
      <c r="J1654" s="40">
        <v>1872512.5304000007</v>
      </c>
    </row>
    <row r="1655" spans="1:10" hidden="1" outlineLevel="1">
      <c r="A1655" s="34"/>
      <c r="B1655" s="35"/>
      <c r="C1655" s="13">
        <f t="shared" si="37"/>
        <v>-5.9305706999999701E-2</v>
      </c>
      <c r="D1655" s="36"/>
      <c r="E1655" s="37">
        <v>788.51999999998498</v>
      </c>
      <c r="F1655" s="38">
        <v>1.8754463308000009</v>
      </c>
      <c r="G1655" s="16">
        <f t="shared" si="38"/>
        <v>1.6103450147999996</v>
      </c>
      <c r="H1655" s="39">
        <v>788.51999999998498</v>
      </c>
      <c r="I1655" s="35"/>
      <c r="J1655" s="40">
        <v>1875446.3308000008</v>
      </c>
    </row>
    <row r="1656" spans="1:10" hidden="1" outlineLevel="1">
      <c r="A1656" s="34"/>
      <c r="B1656" s="35"/>
      <c r="C1656" s="13">
        <f t="shared" si="37"/>
        <v>-5.9305706999999701E-2</v>
      </c>
      <c r="D1656" s="36"/>
      <c r="E1656" s="37">
        <v>788.52999999998497</v>
      </c>
      <c r="F1656" s="38">
        <v>1.8783801312000008</v>
      </c>
      <c r="G1656" s="16">
        <f t="shared" si="38"/>
        <v>1.6132788151999995</v>
      </c>
      <c r="H1656" s="39">
        <v>788.52999999998497</v>
      </c>
      <c r="I1656" s="35"/>
      <c r="J1656" s="40">
        <v>1878380.1312000009</v>
      </c>
    </row>
    <row r="1657" spans="1:10" hidden="1" outlineLevel="1">
      <c r="A1657" s="34"/>
      <c r="B1657" s="35"/>
      <c r="C1657" s="13">
        <f t="shared" si="37"/>
        <v>-5.9305706999999701E-2</v>
      </c>
      <c r="D1657" s="36"/>
      <c r="E1657" s="37">
        <v>788.53999999998496</v>
      </c>
      <c r="F1657" s="38">
        <v>1.8813139316000009</v>
      </c>
      <c r="G1657" s="16">
        <f t="shared" si="38"/>
        <v>1.6162126155999996</v>
      </c>
      <c r="H1657" s="39">
        <v>788.53999999998496</v>
      </c>
      <c r="I1657" s="35"/>
      <c r="J1657" s="40">
        <v>1881313.9316000009</v>
      </c>
    </row>
    <row r="1658" spans="1:10" hidden="1" outlineLevel="1">
      <c r="A1658" s="34"/>
      <c r="B1658" s="35"/>
      <c r="C1658" s="13">
        <f t="shared" si="37"/>
        <v>-5.9305706999999701E-2</v>
      </c>
      <c r="D1658" s="36"/>
      <c r="E1658" s="37">
        <v>788.54999999998495</v>
      </c>
      <c r="F1658" s="38">
        <v>1.8842477320000011</v>
      </c>
      <c r="G1658" s="16">
        <f t="shared" si="38"/>
        <v>1.6191464159999998</v>
      </c>
      <c r="H1658" s="39">
        <v>788.54999999998495</v>
      </c>
      <c r="I1658" s="35"/>
      <c r="J1658" s="40">
        <v>1884247.732000001</v>
      </c>
    </row>
    <row r="1659" spans="1:10" hidden="1" outlineLevel="1">
      <c r="A1659" s="34"/>
      <c r="B1659" s="35"/>
      <c r="C1659" s="13">
        <f t="shared" si="37"/>
        <v>-5.9305706999999701E-2</v>
      </c>
      <c r="D1659" s="36"/>
      <c r="E1659" s="37">
        <v>788.55999999998494</v>
      </c>
      <c r="F1659" s="38">
        <v>1.887181532400001</v>
      </c>
      <c r="G1659" s="16">
        <f t="shared" si="38"/>
        <v>1.6220802163999997</v>
      </c>
      <c r="H1659" s="39">
        <v>788.55999999998494</v>
      </c>
      <c r="I1659" s="35"/>
      <c r="J1659" s="40">
        <v>1887181.5324000011</v>
      </c>
    </row>
    <row r="1660" spans="1:10" hidden="1" outlineLevel="1">
      <c r="A1660" s="34"/>
      <c r="B1660" s="35"/>
      <c r="C1660" s="13">
        <f t="shared" si="37"/>
        <v>-5.9305706999999701E-2</v>
      </c>
      <c r="D1660" s="36"/>
      <c r="E1660" s="37">
        <v>788.56999999998493</v>
      </c>
      <c r="F1660" s="38">
        <v>1.8901153328000011</v>
      </c>
      <c r="G1660" s="16">
        <f t="shared" si="38"/>
        <v>1.6250140167999998</v>
      </c>
      <c r="H1660" s="39">
        <v>788.56999999998493</v>
      </c>
      <c r="I1660" s="35"/>
      <c r="J1660" s="40">
        <v>1890115.3328000011</v>
      </c>
    </row>
    <row r="1661" spans="1:10" hidden="1" outlineLevel="1">
      <c r="A1661" s="34"/>
      <c r="B1661" s="35"/>
      <c r="C1661" s="13">
        <f t="shared" si="37"/>
        <v>-5.9305706999999701E-2</v>
      </c>
      <c r="D1661" s="36"/>
      <c r="E1661" s="37">
        <v>788.57999999998492</v>
      </c>
      <c r="F1661" s="38">
        <v>1.8930491332000012</v>
      </c>
      <c r="G1661" s="16">
        <f t="shared" si="38"/>
        <v>1.6279478171999999</v>
      </c>
      <c r="H1661" s="39">
        <v>788.57999999998492</v>
      </c>
      <c r="I1661" s="35"/>
      <c r="J1661" s="40">
        <v>1893049.1332000012</v>
      </c>
    </row>
    <row r="1662" spans="1:10" hidden="1" outlineLevel="1">
      <c r="A1662" s="34"/>
      <c r="B1662" s="35"/>
      <c r="C1662" s="13">
        <f t="shared" si="37"/>
        <v>-5.9305706999999701E-2</v>
      </c>
      <c r="D1662" s="36"/>
      <c r="E1662" s="37">
        <v>788.58999999998491</v>
      </c>
      <c r="F1662" s="38">
        <v>1.8959829336000014</v>
      </c>
      <c r="G1662" s="16">
        <f t="shared" si="38"/>
        <v>1.6308816176000001</v>
      </c>
      <c r="H1662" s="39">
        <v>788.58999999998491</v>
      </c>
      <c r="I1662" s="35"/>
      <c r="J1662" s="40">
        <v>1895982.9336000013</v>
      </c>
    </row>
    <row r="1663" spans="1:10" hidden="1" outlineLevel="1">
      <c r="A1663" s="41"/>
      <c r="B1663" s="35"/>
      <c r="C1663" s="13">
        <f t="shared" si="37"/>
        <v>-5.9305706999999701E-2</v>
      </c>
      <c r="D1663" s="36"/>
      <c r="E1663" s="37">
        <v>788.5999999999849</v>
      </c>
      <c r="F1663" s="38">
        <v>1.8989167340000013</v>
      </c>
      <c r="G1663" s="16">
        <f t="shared" si="38"/>
        <v>1.633815418</v>
      </c>
      <c r="H1663" s="39">
        <v>788.5999999999849</v>
      </c>
      <c r="I1663" s="35"/>
      <c r="J1663" s="40">
        <v>1898916.7340000013</v>
      </c>
    </row>
    <row r="1664" spans="1:10" hidden="1" outlineLevel="1">
      <c r="A1664" s="34"/>
      <c r="B1664" s="35"/>
      <c r="C1664" s="13">
        <f t="shared" si="37"/>
        <v>-5.9305706999999701E-2</v>
      </c>
      <c r="D1664" s="36"/>
      <c r="E1664" s="37">
        <v>788.60999999998489</v>
      </c>
      <c r="F1664" s="38">
        <v>1.9018505344000014</v>
      </c>
      <c r="G1664" s="16">
        <f t="shared" si="38"/>
        <v>1.6367492184000001</v>
      </c>
      <c r="H1664" s="39">
        <v>788.60999999998489</v>
      </c>
      <c r="I1664" s="35"/>
      <c r="J1664" s="40">
        <v>1901850.5344000014</v>
      </c>
    </row>
    <row r="1665" spans="1:10" hidden="1" outlineLevel="1">
      <c r="A1665" s="34"/>
      <c r="B1665" s="35"/>
      <c r="C1665" s="13">
        <f t="shared" si="37"/>
        <v>-5.9305706999999701E-2</v>
      </c>
      <c r="D1665" s="36"/>
      <c r="E1665" s="37">
        <v>788.61999999998488</v>
      </c>
      <c r="F1665" s="38">
        <v>1.9047843348000015</v>
      </c>
      <c r="G1665" s="16">
        <f t="shared" si="38"/>
        <v>1.6396830188000002</v>
      </c>
      <c r="H1665" s="39">
        <v>788.61999999998488</v>
      </c>
      <c r="I1665" s="35"/>
      <c r="J1665" s="40">
        <v>1904784.3348000015</v>
      </c>
    </row>
    <row r="1666" spans="1:10" hidden="1" outlineLevel="1">
      <c r="A1666" s="34"/>
      <c r="B1666" s="35"/>
      <c r="C1666" s="13">
        <f t="shared" si="37"/>
        <v>-5.9305706999999701E-2</v>
      </c>
      <c r="D1666" s="36"/>
      <c r="E1666" s="37">
        <v>788.62999999998488</v>
      </c>
      <c r="F1666" s="38">
        <v>1.9077181352000014</v>
      </c>
      <c r="G1666" s="16">
        <f t="shared" si="38"/>
        <v>1.6426168192000001</v>
      </c>
      <c r="H1666" s="39">
        <v>788.62999999998488</v>
      </c>
      <c r="I1666" s="35"/>
      <c r="J1666" s="40">
        <v>1907718.1352000015</v>
      </c>
    </row>
    <row r="1667" spans="1:10" hidden="1" outlineLevel="1">
      <c r="A1667" s="34"/>
      <c r="B1667" s="35"/>
      <c r="C1667" s="13">
        <f t="shared" si="37"/>
        <v>-5.9305706999999701E-2</v>
      </c>
      <c r="D1667" s="36"/>
      <c r="E1667" s="37">
        <v>788.63999999998487</v>
      </c>
      <c r="F1667" s="38">
        <v>1.9106519356000016</v>
      </c>
      <c r="G1667" s="16">
        <f t="shared" si="38"/>
        <v>1.6455506196000003</v>
      </c>
      <c r="H1667" s="39">
        <v>788.63999999998487</v>
      </c>
      <c r="I1667" s="35"/>
      <c r="J1667" s="40">
        <v>1910651.9356000016</v>
      </c>
    </row>
    <row r="1668" spans="1:10" hidden="1" outlineLevel="1">
      <c r="A1668" s="34"/>
      <c r="B1668" s="35"/>
      <c r="C1668" s="13">
        <f t="shared" si="37"/>
        <v>-5.9305706999999701E-2</v>
      </c>
      <c r="D1668" s="36"/>
      <c r="E1668" s="37">
        <v>788.64999999998486</v>
      </c>
      <c r="F1668" s="38">
        <v>1.9135857360000017</v>
      </c>
      <c r="G1668" s="16">
        <f t="shared" si="38"/>
        <v>1.6484844200000004</v>
      </c>
      <c r="H1668" s="39">
        <v>788.64999999998486</v>
      </c>
      <c r="I1668" s="35"/>
      <c r="J1668" s="40">
        <v>1913585.7360000017</v>
      </c>
    </row>
    <row r="1669" spans="1:10" hidden="1" outlineLevel="1">
      <c r="A1669" s="34"/>
      <c r="B1669" s="35"/>
      <c r="C1669" s="13">
        <f t="shared" si="37"/>
        <v>-5.9305706999999701E-2</v>
      </c>
      <c r="D1669" s="36"/>
      <c r="E1669" s="37">
        <v>788.65999999998485</v>
      </c>
      <c r="F1669" s="38">
        <v>1.9165195364000018</v>
      </c>
      <c r="G1669" s="16">
        <f t="shared" si="38"/>
        <v>1.6514182204000005</v>
      </c>
      <c r="H1669" s="39">
        <v>788.65999999998485</v>
      </c>
      <c r="I1669" s="35"/>
      <c r="J1669" s="40">
        <v>1916519.5364000017</v>
      </c>
    </row>
    <row r="1670" spans="1:10" hidden="1" outlineLevel="1">
      <c r="A1670" s="34"/>
      <c r="B1670" s="35"/>
      <c r="C1670" s="13">
        <f t="shared" si="37"/>
        <v>-5.9305706999999701E-2</v>
      </c>
      <c r="D1670" s="36"/>
      <c r="E1670" s="37">
        <v>788.66999999998484</v>
      </c>
      <c r="F1670" s="38">
        <v>1.9194533368000017</v>
      </c>
      <c r="G1670" s="16">
        <f t="shared" si="38"/>
        <v>1.6543520208000004</v>
      </c>
      <c r="H1670" s="39">
        <v>788.66999999998484</v>
      </c>
      <c r="I1670" s="35"/>
      <c r="J1670" s="40">
        <v>1919453.3368000018</v>
      </c>
    </row>
    <row r="1671" spans="1:10" hidden="1" outlineLevel="1">
      <c r="A1671" s="34"/>
      <c r="B1671" s="35"/>
      <c r="C1671" s="13">
        <f t="shared" si="37"/>
        <v>-5.9305706999999701E-2</v>
      </c>
      <c r="D1671" s="36"/>
      <c r="E1671" s="37">
        <v>788.67999999998483</v>
      </c>
      <c r="F1671" s="38">
        <v>1.9223871372000019</v>
      </c>
      <c r="G1671" s="16">
        <f t="shared" si="38"/>
        <v>1.6572858212000006</v>
      </c>
      <c r="H1671" s="39">
        <v>788.67999999998483</v>
      </c>
      <c r="I1671" s="35"/>
      <c r="J1671" s="40">
        <v>1922387.1372000019</v>
      </c>
    </row>
    <row r="1672" spans="1:10" hidden="1" outlineLevel="1">
      <c r="A1672" s="34"/>
      <c r="B1672" s="35"/>
      <c r="C1672" s="13">
        <f t="shared" si="37"/>
        <v>-5.9305706999999701E-2</v>
      </c>
      <c r="D1672" s="36"/>
      <c r="E1672" s="37">
        <v>788.68999999998482</v>
      </c>
      <c r="F1672" s="38">
        <v>1.925320937600002</v>
      </c>
      <c r="G1672" s="16">
        <f t="shared" si="38"/>
        <v>1.6602196216000007</v>
      </c>
      <c r="H1672" s="39">
        <v>788.68999999998482</v>
      </c>
      <c r="I1672" s="35"/>
      <c r="J1672" s="40">
        <v>1925320.9376000019</v>
      </c>
    </row>
    <row r="1673" spans="1:10" hidden="1" outlineLevel="1">
      <c r="A1673" s="41"/>
      <c r="B1673" s="35"/>
      <c r="C1673" s="13">
        <f t="shared" si="37"/>
        <v>-5.9305706999999701E-2</v>
      </c>
      <c r="D1673" s="36"/>
      <c r="E1673" s="37">
        <v>788.69999999998481</v>
      </c>
      <c r="F1673" s="38">
        <v>1.9282547380000019</v>
      </c>
      <c r="G1673" s="16">
        <f t="shared" si="38"/>
        <v>1.6631534220000006</v>
      </c>
      <c r="H1673" s="39">
        <v>788.69999999998481</v>
      </c>
      <c r="I1673" s="35"/>
      <c r="J1673" s="40">
        <v>1928254.738000002</v>
      </c>
    </row>
    <row r="1674" spans="1:10" hidden="1" outlineLevel="1">
      <c r="A1674" s="34"/>
      <c r="B1674" s="35"/>
      <c r="C1674" s="13">
        <f t="shared" si="37"/>
        <v>-5.9305706999999701E-2</v>
      </c>
      <c r="D1674" s="36"/>
      <c r="E1674" s="37">
        <v>788.7099999999848</v>
      </c>
      <c r="F1674" s="38">
        <v>1.931188538400002</v>
      </c>
      <c r="G1674" s="16">
        <f t="shared" si="38"/>
        <v>1.6660872224000007</v>
      </c>
      <c r="H1674" s="39">
        <v>788.7099999999848</v>
      </c>
      <c r="I1674" s="35"/>
      <c r="J1674" s="40">
        <v>1931188.5384000021</v>
      </c>
    </row>
    <row r="1675" spans="1:10" hidden="1" outlineLevel="1">
      <c r="A1675" s="34"/>
      <c r="B1675" s="35"/>
      <c r="C1675" s="13">
        <f t="shared" si="37"/>
        <v>-5.9305706999999701E-2</v>
      </c>
      <c r="D1675" s="36"/>
      <c r="E1675" s="37">
        <v>788.71999999998479</v>
      </c>
      <c r="F1675" s="38">
        <v>1.9341223388000022</v>
      </c>
      <c r="G1675" s="16">
        <f t="shared" si="38"/>
        <v>1.6690210228000009</v>
      </c>
      <c r="H1675" s="39">
        <v>788.71999999998479</v>
      </c>
      <c r="I1675" s="35"/>
      <c r="J1675" s="40">
        <v>1934122.3388000021</v>
      </c>
    </row>
    <row r="1676" spans="1:10" hidden="1" outlineLevel="1">
      <c r="A1676" s="34"/>
      <c r="B1676" s="35"/>
      <c r="C1676" s="13">
        <f t="shared" si="37"/>
        <v>-5.9305706999999701E-2</v>
      </c>
      <c r="D1676" s="36"/>
      <c r="E1676" s="37">
        <v>788.72999999998478</v>
      </c>
      <c r="F1676" s="38">
        <v>1.9370561392000021</v>
      </c>
      <c r="G1676" s="16">
        <f t="shared" si="38"/>
        <v>1.6719548232000008</v>
      </c>
      <c r="H1676" s="39">
        <v>788.72999999998478</v>
      </c>
      <c r="I1676" s="35"/>
      <c r="J1676" s="40">
        <v>1937056.1392000022</v>
      </c>
    </row>
    <row r="1677" spans="1:10" hidden="1" outlineLevel="1">
      <c r="A1677" s="34"/>
      <c r="B1677" s="35"/>
      <c r="C1677" s="13">
        <f t="shared" si="37"/>
        <v>-5.9305706999999701E-2</v>
      </c>
      <c r="D1677" s="36"/>
      <c r="E1677" s="37">
        <v>788.73999999998478</v>
      </c>
      <c r="F1677" s="38">
        <v>1.9399899396000022</v>
      </c>
      <c r="G1677" s="16">
        <f t="shared" si="38"/>
        <v>1.6748886236000009</v>
      </c>
      <c r="H1677" s="39">
        <v>788.73999999998478</v>
      </c>
      <c r="I1677" s="35"/>
      <c r="J1677" s="40">
        <v>1939989.9396000023</v>
      </c>
    </row>
    <row r="1678" spans="1:10" hidden="1" outlineLevel="1">
      <c r="A1678" s="34"/>
      <c r="B1678" s="35"/>
      <c r="C1678" s="13">
        <f t="shared" si="37"/>
        <v>-5.9305706999999701E-2</v>
      </c>
      <c r="D1678" s="36"/>
      <c r="E1678" s="37">
        <v>788.74999999998477</v>
      </c>
      <c r="F1678" s="38">
        <v>1.9429237400000023</v>
      </c>
      <c r="G1678" s="16">
        <f t="shared" si="38"/>
        <v>1.677822424000001</v>
      </c>
      <c r="H1678" s="39">
        <v>788.74999999998477</v>
      </c>
      <c r="I1678" s="35"/>
      <c r="J1678" s="40">
        <v>1942923.7400000023</v>
      </c>
    </row>
    <row r="1679" spans="1:10" hidden="1" outlineLevel="1">
      <c r="A1679" s="34"/>
      <c r="B1679" s="35"/>
      <c r="C1679" s="13">
        <f t="shared" si="37"/>
        <v>-5.9305706999999701E-2</v>
      </c>
      <c r="D1679" s="36"/>
      <c r="E1679" s="37">
        <v>788.75999999998476</v>
      </c>
      <c r="F1679" s="38">
        <v>1.9458575404000025</v>
      </c>
      <c r="G1679" s="16">
        <f t="shared" si="38"/>
        <v>1.6807562244000012</v>
      </c>
      <c r="H1679" s="39">
        <v>788.75999999998476</v>
      </c>
      <c r="I1679" s="35"/>
      <c r="J1679" s="40">
        <v>1945857.5404000024</v>
      </c>
    </row>
    <row r="1680" spans="1:10" hidden="1" outlineLevel="1">
      <c r="A1680" s="34"/>
      <c r="B1680" s="35"/>
      <c r="C1680" s="13">
        <f t="shared" si="37"/>
        <v>-5.9305706999999701E-2</v>
      </c>
      <c r="D1680" s="36"/>
      <c r="E1680" s="37">
        <v>788.76999999998475</v>
      </c>
      <c r="F1680" s="38">
        <v>1.9487913408000024</v>
      </c>
      <c r="G1680" s="16">
        <f t="shared" si="38"/>
        <v>1.6836900248000011</v>
      </c>
      <c r="H1680" s="39">
        <v>788.76999999998475</v>
      </c>
      <c r="I1680" s="35"/>
      <c r="J1680" s="40">
        <v>1948791.3408000025</v>
      </c>
    </row>
    <row r="1681" spans="1:10" hidden="1" outlineLevel="1">
      <c r="A1681" s="34"/>
      <c r="B1681" s="35"/>
      <c r="C1681" s="13">
        <f t="shared" si="37"/>
        <v>-5.9305706999999701E-2</v>
      </c>
      <c r="D1681" s="36"/>
      <c r="E1681" s="37">
        <v>788.77999999998474</v>
      </c>
      <c r="F1681" s="38">
        <v>1.9517251412000025</v>
      </c>
      <c r="G1681" s="16">
        <f t="shared" si="38"/>
        <v>1.6866238252000012</v>
      </c>
      <c r="H1681" s="39">
        <v>788.77999999998474</v>
      </c>
      <c r="I1681" s="35"/>
      <c r="J1681" s="40">
        <v>1951725.1412000025</v>
      </c>
    </row>
    <row r="1682" spans="1:10" hidden="1" outlineLevel="1">
      <c r="A1682" s="34"/>
      <c r="B1682" s="35"/>
      <c r="C1682" s="13">
        <f t="shared" si="37"/>
        <v>-5.9305706999999701E-2</v>
      </c>
      <c r="D1682" s="36"/>
      <c r="E1682" s="37">
        <v>788.78999999998473</v>
      </c>
      <c r="F1682" s="38">
        <v>1.9546589416000026</v>
      </c>
      <c r="G1682" s="16">
        <f t="shared" si="38"/>
        <v>1.6895576256000013</v>
      </c>
      <c r="H1682" s="39">
        <v>788.78999999998473</v>
      </c>
      <c r="I1682" s="35"/>
      <c r="J1682" s="40">
        <v>1954658.9416000026</v>
      </c>
    </row>
    <row r="1683" spans="1:10" hidden="1" outlineLevel="1">
      <c r="A1683" s="41"/>
      <c r="B1683" s="35"/>
      <c r="C1683" s="13">
        <f t="shared" si="37"/>
        <v>-5.9305706999999701E-2</v>
      </c>
      <c r="D1683" s="36"/>
      <c r="E1683" s="37">
        <v>788.79999999998472</v>
      </c>
      <c r="F1683" s="38">
        <v>1.9575927420000026</v>
      </c>
      <c r="G1683" s="16">
        <f t="shared" si="38"/>
        <v>1.6924914260000012</v>
      </c>
      <c r="H1683" s="39">
        <v>788.79999999998472</v>
      </c>
      <c r="I1683" s="35"/>
      <c r="J1683" s="40">
        <v>1957592.7420000026</v>
      </c>
    </row>
    <row r="1684" spans="1:10" hidden="1" outlineLevel="1">
      <c r="A1684" s="34"/>
      <c r="B1684" s="35"/>
      <c r="C1684" s="13">
        <f t="shared" si="37"/>
        <v>-5.9305706999999701E-2</v>
      </c>
      <c r="D1684" s="36"/>
      <c r="E1684" s="37">
        <v>788.80999999998471</v>
      </c>
      <c r="F1684" s="38">
        <v>1.9605265424000027</v>
      </c>
      <c r="G1684" s="16">
        <f t="shared" si="38"/>
        <v>1.6954252264000014</v>
      </c>
      <c r="H1684" s="39">
        <v>788.80999999998471</v>
      </c>
      <c r="I1684" s="35"/>
      <c r="J1684" s="40">
        <v>1960526.5424000027</v>
      </c>
    </row>
    <row r="1685" spans="1:10" hidden="1" outlineLevel="1">
      <c r="A1685" s="34"/>
      <c r="B1685" s="35"/>
      <c r="C1685" s="13">
        <f t="shared" si="37"/>
        <v>-5.9305706999999701E-2</v>
      </c>
      <c r="D1685" s="36"/>
      <c r="E1685" s="37">
        <v>788.8199999999847</v>
      </c>
      <c r="F1685" s="38">
        <v>1.9634603428000028</v>
      </c>
      <c r="G1685" s="16">
        <f t="shared" si="38"/>
        <v>1.6983590268000015</v>
      </c>
      <c r="H1685" s="39">
        <v>788.8199999999847</v>
      </c>
      <c r="I1685" s="35"/>
      <c r="J1685" s="40">
        <v>1963460.3428000028</v>
      </c>
    </row>
    <row r="1686" spans="1:10" hidden="1" outlineLevel="1">
      <c r="A1686" s="34"/>
      <c r="B1686" s="35"/>
      <c r="C1686" s="13">
        <f t="shared" si="37"/>
        <v>-5.9305706999999701E-2</v>
      </c>
      <c r="D1686" s="36"/>
      <c r="E1686" s="37">
        <v>788.82999999998469</v>
      </c>
      <c r="F1686" s="38">
        <v>1.9663941432000029</v>
      </c>
      <c r="G1686" s="16">
        <f t="shared" si="38"/>
        <v>1.7012928272000016</v>
      </c>
      <c r="H1686" s="39">
        <v>788.82999999998469</v>
      </c>
      <c r="I1686" s="35"/>
      <c r="J1686" s="40">
        <v>1966394.1432000028</v>
      </c>
    </row>
    <row r="1687" spans="1:10" hidden="1" outlineLevel="1">
      <c r="A1687" s="34"/>
      <c r="B1687" s="35"/>
      <c r="C1687" s="13">
        <f t="shared" si="37"/>
        <v>-5.9305706999999701E-2</v>
      </c>
      <c r="D1687" s="36"/>
      <c r="E1687" s="37">
        <v>788.83999999998468</v>
      </c>
      <c r="F1687" s="38">
        <v>1.9693279436000029</v>
      </c>
      <c r="G1687" s="16">
        <f t="shared" si="38"/>
        <v>1.7042266276000015</v>
      </c>
      <c r="H1687" s="39">
        <v>788.83999999998468</v>
      </c>
      <c r="I1687" s="35"/>
      <c r="J1687" s="40">
        <v>1969327.9436000029</v>
      </c>
    </row>
    <row r="1688" spans="1:10" hidden="1" outlineLevel="1">
      <c r="A1688" s="34"/>
      <c r="B1688" s="35"/>
      <c r="C1688" s="13">
        <f t="shared" si="37"/>
        <v>-5.9305706999999701E-2</v>
      </c>
      <c r="D1688" s="36"/>
      <c r="E1688" s="37">
        <v>788.84999999998468</v>
      </c>
      <c r="F1688" s="38">
        <v>1.972261744000003</v>
      </c>
      <c r="G1688" s="16">
        <f t="shared" si="38"/>
        <v>1.7071604280000017</v>
      </c>
      <c r="H1688" s="39">
        <v>788.84999999998468</v>
      </c>
      <c r="I1688" s="35"/>
      <c r="J1688" s="40">
        <v>1972261.744000003</v>
      </c>
    </row>
    <row r="1689" spans="1:10" hidden="1" outlineLevel="1">
      <c r="A1689" s="34"/>
      <c r="B1689" s="35"/>
      <c r="C1689" s="13">
        <f t="shared" si="37"/>
        <v>-5.9305706999999701E-2</v>
      </c>
      <c r="D1689" s="36"/>
      <c r="E1689" s="37">
        <v>788.85999999998467</v>
      </c>
      <c r="F1689" s="38">
        <v>1.9751955444000031</v>
      </c>
      <c r="G1689" s="16">
        <f t="shared" si="38"/>
        <v>1.7100942284000018</v>
      </c>
      <c r="H1689" s="39">
        <v>788.85999999998467</v>
      </c>
      <c r="I1689" s="35"/>
      <c r="J1689" s="40">
        <v>1975195.544400003</v>
      </c>
    </row>
    <row r="1690" spans="1:10" hidden="1" outlineLevel="1">
      <c r="A1690" s="34"/>
      <c r="B1690" s="35"/>
      <c r="C1690" s="13">
        <f t="shared" si="37"/>
        <v>-5.9305706999999701E-2</v>
      </c>
      <c r="D1690" s="36"/>
      <c r="E1690" s="37">
        <v>788.86999999998466</v>
      </c>
      <c r="F1690" s="38">
        <v>1.978129344800003</v>
      </c>
      <c r="G1690" s="16">
        <f t="shared" si="38"/>
        <v>1.7130280288000017</v>
      </c>
      <c r="H1690" s="39">
        <v>788.86999999998466</v>
      </c>
      <c r="I1690" s="35"/>
      <c r="J1690" s="40">
        <v>1978129.3448000031</v>
      </c>
    </row>
    <row r="1691" spans="1:10" hidden="1" outlineLevel="1">
      <c r="A1691" s="34"/>
      <c r="B1691" s="35"/>
      <c r="C1691" s="13">
        <f t="shared" si="37"/>
        <v>-5.9305706999999701E-2</v>
      </c>
      <c r="D1691" s="36"/>
      <c r="E1691" s="37">
        <v>788.87999999998465</v>
      </c>
      <c r="F1691" s="38">
        <v>1.9810631452000032</v>
      </c>
      <c r="G1691" s="16">
        <f t="shared" si="38"/>
        <v>1.7159618292000018</v>
      </c>
      <c r="H1691" s="39">
        <v>788.87999999998465</v>
      </c>
      <c r="I1691" s="35"/>
      <c r="J1691" s="40">
        <v>1981063.1452000032</v>
      </c>
    </row>
    <row r="1692" spans="1:10" hidden="1" outlineLevel="1">
      <c r="A1692" s="34"/>
      <c r="B1692" s="35"/>
      <c r="C1692" s="13">
        <f t="shared" si="37"/>
        <v>-5.9305706999999701E-2</v>
      </c>
      <c r="D1692" s="36"/>
      <c r="E1692" s="37">
        <v>788.88999999998464</v>
      </c>
      <c r="F1692" s="38">
        <v>1.9839969456000033</v>
      </c>
      <c r="G1692" s="16">
        <f t="shared" si="38"/>
        <v>1.718895629600002</v>
      </c>
      <c r="H1692" s="39">
        <v>788.88999999998464</v>
      </c>
      <c r="I1692" s="35"/>
      <c r="J1692" s="40">
        <v>1983996.9456000032</v>
      </c>
    </row>
    <row r="1693" spans="1:10" hidden="1" outlineLevel="1">
      <c r="A1693" s="41"/>
      <c r="B1693" s="35"/>
      <c r="C1693" s="13">
        <f t="shared" si="37"/>
        <v>-5.9305706999999701E-2</v>
      </c>
      <c r="D1693" s="36"/>
      <c r="E1693" s="37">
        <v>788.89999999998463</v>
      </c>
      <c r="F1693" s="38">
        <v>1.9869307460000034</v>
      </c>
      <c r="G1693" s="16">
        <f t="shared" si="38"/>
        <v>1.7218294300000021</v>
      </c>
      <c r="H1693" s="39">
        <v>788.89999999998463</v>
      </c>
      <c r="I1693" s="35"/>
      <c r="J1693" s="40">
        <v>1986930.7460000033</v>
      </c>
    </row>
    <row r="1694" spans="1:10" hidden="1" outlineLevel="1">
      <c r="A1694" s="34"/>
      <c r="B1694" s="35"/>
      <c r="C1694" s="13">
        <f t="shared" si="37"/>
        <v>-5.9305706999999701E-2</v>
      </c>
      <c r="D1694" s="36"/>
      <c r="E1694" s="37">
        <v>788.90999999998462</v>
      </c>
      <c r="F1694" s="38">
        <v>1.9898645464000033</v>
      </c>
      <c r="G1694" s="16">
        <f t="shared" si="38"/>
        <v>1.724763230400002</v>
      </c>
      <c r="H1694" s="39">
        <v>788.90999999998462</v>
      </c>
      <c r="I1694" s="35"/>
      <c r="J1694" s="40">
        <v>1989864.5464000034</v>
      </c>
    </row>
    <row r="1695" spans="1:10" hidden="1" outlineLevel="1">
      <c r="A1695" s="34"/>
      <c r="B1695" s="35"/>
      <c r="C1695" s="13">
        <f t="shared" si="37"/>
        <v>-5.9305706999999701E-2</v>
      </c>
      <c r="D1695" s="36"/>
      <c r="E1695" s="37">
        <v>788.91999999998461</v>
      </c>
      <c r="F1695" s="38">
        <v>1.9927983468000035</v>
      </c>
      <c r="G1695" s="16">
        <f t="shared" si="38"/>
        <v>1.7276970308000021</v>
      </c>
      <c r="H1695" s="39">
        <v>788.91999999998461</v>
      </c>
      <c r="I1695" s="35"/>
      <c r="J1695" s="40">
        <v>1992798.3468000034</v>
      </c>
    </row>
    <row r="1696" spans="1:10" hidden="1" outlineLevel="1">
      <c r="A1696" s="34"/>
      <c r="B1696" s="35"/>
      <c r="C1696" s="13">
        <f t="shared" si="37"/>
        <v>-5.9305706999999701E-2</v>
      </c>
      <c r="D1696" s="36"/>
      <c r="E1696" s="37">
        <v>788.9299999999846</v>
      </c>
      <c r="F1696" s="38">
        <v>1.9957321472000036</v>
      </c>
      <c r="G1696" s="16">
        <f t="shared" si="38"/>
        <v>1.7306308312000023</v>
      </c>
      <c r="H1696" s="39">
        <v>788.9299999999846</v>
      </c>
      <c r="I1696" s="35"/>
      <c r="J1696" s="40">
        <v>1995732.1472000035</v>
      </c>
    </row>
    <row r="1697" spans="1:10" hidden="1" outlineLevel="1">
      <c r="A1697" s="34"/>
      <c r="B1697" s="35"/>
      <c r="C1697" s="13">
        <f t="shared" si="37"/>
        <v>-5.9305706999999701E-2</v>
      </c>
      <c r="D1697" s="36"/>
      <c r="E1697" s="37">
        <v>788.93999999998459</v>
      </c>
      <c r="F1697" s="38">
        <v>1.9986659476000035</v>
      </c>
      <c r="G1697" s="16">
        <f t="shared" si="38"/>
        <v>1.7335646316000022</v>
      </c>
      <c r="H1697" s="39">
        <v>788.93999999998459</v>
      </c>
      <c r="I1697" s="35"/>
      <c r="J1697" s="40">
        <v>1998665.9476000036</v>
      </c>
    </row>
    <row r="1698" spans="1:10" hidden="1" outlineLevel="1">
      <c r="A1698" s="34"/>
      <c r="B1698" s="35"/>
      <c r="C1698" s="13">
        <f t="shared" si="37"/>
        <v>-5.9305706999999701E-2</v>
      </c>
      <c r="D1698" s="36"/>
      <c r="E1698" s="37">
        <v>788.94999999998458</v>
      </c>
      <c r="F1698" s="38">
        <v>2.0015997480000038</v>
      </c>
      <c r="G1698" s="16">
        <f t="shared" si="38"/>
        <v>1.7364984320000025</v>
      </c>
      <c r="H1698" s="39">
        <v>788.94999999998458</v>
      </c>
      <c r="I1698" s="35"/>
      <c r="J1698" s="40">
        <v>2001599.7480000036</v>
      </c>
    </row>
    <row r="1699" spans="1:10" hidden="1" outlineLevel="1">
      <c r="A1699" s="34"/>
      <c r="B1699" s="35"/>
      <c r="C1699" s="13">
        <f t="shared" si="37"/>
        <v>-5.9305706999999701E-2</v>
      </c>
      <c r="D1699" s="36"/>
      <c r="E1699" s="37">
        <v>788.95999999998457</v>
      </c>
      <c r="F1699" s="38">
        <v>2.0045335484000035</v>
      </c>
      <c r="G1699" s="16">
        <f t="shared" si="38"/>
        <v>1.7394322324000022</v>
      </c>
      <c r="H1699" s="39">
        <v>788.95999999998457</v>
      </c>
      <c r="I1699" s="35"/>
      <c r="J1699" s="40">
        <v>2004533.5484000037</v>
      </c>
    </row>
    <row r="1700" spans="1:10" hidden="1" outlineLevel="1">
      <c r="A1700" s="34"/>
      <c r="B1700" s="35"/>
      <c r="C1700" s="13">
        <f t="shared" si="37"/>
        <v>-5.9305706999999701E-2</v>
      </c>
      <c r="D1700" s="36"/>
      <c r="E1700" s="37">
        <v>788.96999999998457</v>
      </c>
      <c r="F1700" s="38">
        <v>2.0074673488000037</v>
      </c>
      <c r="G1700" s="16">
        <f t="shared" si="38"/>
        <v>1.7423660328000024</v>
      </c>
      <c r="H1700" s="39">
        <v>788.96999999998457</v>
      </c>
      <c r="I1700" s="35"/>
      <c r="J1700" s="40">
        <v>2007467.3488000038</v>
      </c>
    </row>
    <row r="1701" spans="1:10" hidden="1" outlineLevel="1">
      <c r="A1701" s="34"/>
      <c r="B1701" s="35"/>
      <c r="C1701" s="13">
        <f t="shared" si="37"/>
        <v>-5.9305706999999701E-2</v>
      </c>
      <c r="D1701" s="36"/>
      <c r="E1701" s="37">
        <v>788.97999999998456</v>
      </c>
      <c r="F1701" s="38">
        <v>2.0104011492000038</v>
      </c>
      <c r="G1701" s="16">
        <f t="shared" si="38"/>
        <v>1.7452998332000025</v>
      </c>
      <c r="H1701" s="39">
        <v>788.97999999998456</v>
      </c>
      <c r="I1701" s="35"/>
      <c r="J1701" s="40">
        <v>2010401.1492000038</v>
      </c>
    </row>
    <row r="1702" spans="1:10" hidden="1" outlineLevel="1">
      <c r="A1702" s="34"/>
      <c r="B1702" s="35"/>
      <c r="C1702" s="13">
        <f t="shared" si="37"/>
        <v>-5.9305706999999701E-2</v>
      </c>
      <c r="D1702" s="36"/>
      <c r="E1702" s="37">
        <v>788.98999999998455</v>
      </c>
      <c r="F1702" s="38">
        <v>2.0133349496000039</v>
      </c>
      <c r="G1702" s="16">
        <f t="shared" si="38"/>
        <v>1.7482336336000026</v>
      </c>
      <c r="H1702" s="39">
        <v>788.98999999998455</v>
      </c>
      <c r="I1702" s="35"/>
      <c r="J1702" s="40">
        <v>2013334.9496000039</v>
      </c>
    </row>
    <row r="1703" spans="1:10" collapsed="1">
      <c r="A1703" s="41"/>
      <c r="B1703" s="35"/>
      <c r="C1703" s="13">
        <f t="shared" si="37"/>
        <v>-5.9305706999999701E-2</v>
      </c>
      <c r="D1703" s="36"/>
      <c r="E1703" s="37">
        <v>788.99999999998454</v>
      </c>
      <c r="F1703" s="38">
        <v>2.0162687500000041</v>
      </c>
      <c r="G1703" s="16">
        <f t="shared" si="38"/>
        <v>1.7511674340000027</v>
      </c>
      <c r="H1703" s="39">
        <v>788.99999999998454</v>
      </c>
      <c r="I1703" s="35"/>
      <c r="J1703" s="40">
        <v>2016268.750000004</v>
      </c>
    </row>
    <row r="1704" spans="1:10" hidden="1" outlineLevel="1">
      <c r="A1704" s="34"/>
      <c r="B1704" s="35"/>
      <c r="C1704" s="13">
        <f t="shared" si="37"/>
        <v>-5.9305706999999701E-2</v>
      </c>
      <c r="D1704" s="36"/>
      <c r="E1704" s="37">
        <v>789.00999999998453</v>
      </c>
      <c r="F1704" s="38">
        <v>2.0196235248500041</v>
      </c>
      <c r="G1704" s="16">
        <f t="shared" si="38"/>
        <v>1.7545222088500028</v>
      </c>
      <c r="H1704" s="39">
        <v>789.00999999998453</v>
      </c>
      <c r="I1704" s="35"/>
      <c r="J1704" s="40">
        <v>2019623.5248500039</v>
      </c>
    </row>
    <row r="1705" spans="1:10" hidden="1" outlineLevel="1">
      <c r="A1705" s="34"/>
      <c r="B1705" s="35"/>
      <c r="C1705" s="13">
        <f t="shared" si="37"/>
        <v>-5.9305706999999701E-2</v>
      </c>
      <c r="D1705" s="36"/>
      <c r="E1705" s="37">
        <v>789.01999999998452</v>
      </c>
      <c r="F1705" s="38">
        <v>2.0229782997000036</v>
      </c>
      <c r="G1705" s="16">
        <f t="shared" si="38"/>
        <v>1.7578769837000023</v>
      </c>
      <c r="H1705" s="39">
        <v>789.01999999998452</v>
      </c>
      <c r="I1705" s="35"/>
      <c r="J1705" s="40">
        <v>2022978.2997000038</v>
      </c>
    </row>
    <row r="1706" spans="1:10" hidden="1" outlineLevel="1">
      <c r="A1706" s="34"/>
      <c r="B1706" s="35"/>
      <c r="C1706" s="13">
        <f t="shared" si="37"/>
        <v>-5.9305706999999701E-2</v>
      </c>
      <c r="D1706" s="36"/>
      <c r="E1706" s="37">
        <v>789.02999999998451</v>
      </c>
      <c r="F1706" s="38">
        <v>2.0263330745500037</v>
      </c>
      <c r="G1706" s="16">
        <f t="shared" si="38"/>
        <v>1.7612317585500024</v>
      </c>
      <c r="H1706" s="39">
        <v>789.02999999998451</v>
      </c>
      <c r="I1706" s="35"/>
      <c r="J1706" s="40">
        <v>2026333.0745500037</v>
      </c>
    </row>
    <row r="1707" spans="1:10" hidden="1" outlineLevel="1">
      <c r="A1707" s="34"/>
      <c r="B1707" s="35"/>
      <c r="C1707" s="13">
        <f t="shared" si="37"/>
        <v>-5.9305706999999701E-2</v>
      </c>
      <c r="D1707" s="36"/>
      <c r="E1707" s="37">
        <v>789.0399999999845</v>
      </c>
      <c r="F1707" s="38">
        <v>2.0296878494000037</v>
      </c>
      <c r="G1707" s="16">
        <f t="shared" si="38"/>
        <v>1.7645865334000024</v>
      </c>
      <c r="H1707" s="39">
        <v>789.0399999999845</v>
      </c>
      <c r="I1707" s="35"/>
      <c r="J1707" s="40">
        <v>2029687.8494000037</v>
      </c>
    </row>
    <row r="1708" spans="1:10" hidden="1" outlineLevel="1">
      <c r="A1708" s="34"/>
      <c r="B1708" s="35"/>
      <c r="C1708" s="13">
        <f t="shared" si="37"/>
        <v>-5.9305706999999701E-2</v>
      </c>
      <c r="D1708" s="36"/>
      <c r="E1708" s="37">
        <v>789.04999999998449</v>
      </c>
      <c r="F1708" s="38">
        <v>2.0330426242500037</v>
      </c>
      <c r="G1708" s="16">
        <f t="shared" si="38"/>
        <v>1.7679413082500024</v>
      </c>
      <c r="H1708" s="39">
        <v>789.04999999998449</v>
      </c>
      <c r="I1708" s="35"/>
      <c r="J1708" s="40">
        <v>2033042.6242500036</v>
      </c>
    </row>
    <row r="1709" spans="1:10" hidden="1" outlineLevel="1">
      <c r="A1709" s="34"/>
      <c r="B1709" s="35"/>
      <c r="C1709" s="13">
        <f t="shared" ref="C1709:C1772" si="39">B1709-$B$683</f>
        <v>-5.9305706999999701E-2</v>
      </c>
      <c r="D1709" s="36"/>
      <c r="E1709" s="37">
        <v>789.05999999998448</v>
      </c>
      <c r="F1709" s="38">
        <v>2.0363973991000037</v>
      </c>
      <c r="G1709" s="16">
        <f t="shared" ref="G1709:G1772" si="40">F1709-$F$683</f>
        <v>1.7712960831000024</v>
      </c>
      <c r="H1709" s="39">
        <v>789.05999999998448</v>
      </c>
      <c r="I1709" s="35"/>
      <c r="J1709" s="40">
        <v>2036397.3991000035</v>
      </c>
    </row>
    <row r="1710" spans="1:10" hidden="1" outlineLevel="1">
      <c r="A1710" s="34"/>
      <c r="B1710" s="35"/>
      <c r="C1710" s="13">
        <f t="shared" si="39"/>
        <v>-5.9305706999999701E-2</v>
      </c>
      <c r="D1710" s="36"/>
      <c r="E1710" s="37">
        <v>789.06999999998447</v>
      </c>
      <c r="F1710" s="38">
        <v>2.0397521739500033</v>
      </c>
      <c r="G1710" s="16">
        <f t="shared" si="40"/>
        <v>1.774650857950002</v>
      </c>
      <c r="H1710" s="39">
        <v>789.06999999998447</v>
      </c>
      <c r="I1710" s="35"/>
      <c r="J1710" s="40">
        <v>2039752.1739500035</v>
      </c>
    </row>
    <row r="1711" spans="1:10" hidden="1" outlineLevel="1">
      <c r="A1711" s="34"/>
      <c r="B1711" s="35"/>
      <c r="C1711" s="13">
        <f t="shared" si="39"/>
        <v>-5.9305706999999701E-2</v>
      </c>
      <c r="D1711" s="36"/>
      <c r="E1711" s="37">
        <v>789.07999999998447</v>
      </c>
      <c r="F1711" s="38">
        <v>2.0431069488000033</v>
      </c>
      <c r="G1711" s="16">
        <f t="shared" si="40"/>
        <v>1.778005632800002</v>
      </c>
      <c r="H1711" s="39">
        <v>789.07999999998447</v>
      </c>
      <c r="I1711" s="35"/>
      <c r="J1711" s="40">
        <v>2043106.9488000034</v>
      </c>
    </row>
    <row r="1712" spans="1:10" hidden="1" outlineLevel="1">
      <c r="A1712" s="34"/>
      <c r="B1712" s="35"/>
      <c r="C1712" s="13">
        <f t="shared" si="39"/>
        <v>-5.9305706999999701E-2</v>
      </c>
      <c r="D1712" s="36"/>
      <c r="E1712" s="37">
        <v>789.08999999998446</v>
      </c>
      <c r="F1712" s="38">
        <v>2.0464617236500033</v>
      </c>
      <c r="G1712" s="16">
        <f t="shared" si="40"/>
        <v>1.781360407650002</v>
      </c>
      <c r="H1712" s="39">
        <v>789.08999999998446</v>
      </c>
      <c r="I1712" s="35"/>
      <c r="J1712" s="40">
        <v>2046461.7236500033</v>
      </c>
    </row>
    <row r="1713" spans="1:10" hidden="1" outlineLevel="1">
      <c r="A1713" s="41"/>
      <c r="B1713" s="35"/>
      <c r="C1713" s="13">
        <f t="shared" si="39"/>
        <v>-5.9305706999999701E-2</v>
      </c>
      <c r="D1713" s="36"/>
      <c r="E1713" s="37">
        <v>789.09999999998445</v>
      </c>
      <c r="F1713" s="38">
        <v>2.0498164985000034</v>
      </c>
      <c r="G1713" s="16">
        <f t="shared" si="40"/>
        <v>1.7847151825000021</v>
      </c>
      <c r="H1713" s="39">
        <v>789.09999999998445</v>
      </c>
      <c r="I1713" s="35"/>
      <c r="J1713" s="40">
        <v>2049816.4985000032</v>
      </c>
    </row>
    <row r="1714" spans="1:10" hidden="1" outlineLevel="1">
      <c r="A1714" s="34"/>
      <c r="B1714" s="35"/>
      <c r="C1714" s="13">
        <f t="shared" si="39"/>
        <v>-5.9305706999999701E-2</v>
      </c>
      <c r="D1714" s="36"/>
      <c r="E1714" s="37">
        <v>789.10999999998444</v>
      </c>
      <c r="F1714" s="38">
        <v>2.0531712733500034</v>
      </c>
      <c r="G1714" s="16">
        <f t="shared" si="40"/>
        <v>1.7880699573500021</v>
      </c>
      <c r="H1714" s="39">
        <v>789.10999999998444</v>
      </c>
      <c r="I1714" s="35"/>
      <c r="J1714" s="40">
        <v>2053171.2733500032</v>
      </c>
    </row>
    <row r="1715" spans="1:10" hidden="1" outlineLevel="1">
      <c r="A1715" s="34"/>
      <c r="B1715" s="35"/>
      <c r="C1715" s="13">
        <f t="shared" si="39"/>
        <v>-5.9305706999999701E-2</v>
      </c>
      <c r="D1715" s="36"/>
      <c r="E1715" s="37">
        <v>789.11999999998443</v>
      </c>
      <c r="F1715" s="38">
        <v>2.056526048200003</v>
      </c>
      <c r="G1715" s="16">
        <f t="shared" si="40"/>
        <v>1.7914247322000016</v>
      </c>
      <c r="H1715" s="39">
        <v>789.11999999998443</v>
      </c>
      <c r="I1715" s="35"/>
      <c r="J1715" s="40">
        <v>2056526.0482000031</v>
      </c>
    </row>
    <row r="1716" spans="1:10" hidden="1" outlineLevel="1">
      <c r="A1716" s="34"/>
      <c r="B1716" s="35"/>
      <c r="C1716" s="13">
        <f t="shared" si="39"/>
        <v>-5.9305706999999701E-2</v>
      </c>
      <c r="D1716" s="36"/>
      <c r="E1716" s="37">
        <v>789.12999999998442</v>
      </c>
      <c r="F1716" s="38">
        <v>2.059880823050003</v>
      </c>
      <c r="G1716" s="16">
        <f t="shared" si="40"/>
        <v>1.7947795070500017</v>
      </c>
      <c r="H1716" s="39">
        <v>789.12999999998442</v>
      </c>
      <c r="I1716" s="35"/>
      <c r="J1716" s="40">
        <v>2059880.823050003</v>
      </c>
    </row>
    <row r="1717" spans="1:10" hidden="1" outlineLevel="1">
      <c r="A1717" s="34"/>
      <c r="B1717" s="35"/>
      <c r="C1717" s="13">
        <f t="shared" si="39"/>
        <v>-5.9305706999999701E-2</v>
      </c>
      <c r="D1717" s="36"/>
      <c r="E1717" s="37">
        <v>789.13999999998441</v>
      </c>
      <c r="F1717" s="38">
        <v>2.063235597900003</v>
      </c>
      <c r="G1717" s="16">
        <f t="shared" si="40"/>
        <v>1.7981342819000017</v>
      </c>
      <c r="H1717" s="39">
        <v>789.13999999998441</v>
      </c>
      <c r="I1717" s="35"/>
      <c r="J1717" s="40">
        <v>2063235.597900003</v>
      </c>
    </row>
    <row r="1718" spans="1:10" hidden="1" outlineLevel="1">
      <c r="A1718" s="34"/>
      <c r="B1718" s="35"/>
      <c r="C1718" s="13">
        <f t="shared" si="39"/>
        <v>-5.9305706999999701E-2</v>
      </c>
      <c r="D1718" s="36"/>
      <c r="E1718" s="37">
        <v>789.1499999999844</v>
      </c>
      <c r="F1718" s="38">
        <v>2.066590372750003</v>
      </c>
      <c r="G1718" s="16">
        <f t="shared" si="40"/>
        <v>1.8014890567500017</v>
      </c>
      <c r="H1718" s="39">
        <v>789.1499999999844</v>
      </c>
      <c r="I1718" s="35"/>
      <c r="J1718" s="40">
        <v>2066590.3727500029</v>
      </c>
    </row>
    <row r="1719" spans="1:10" hidden="1" outlineLevel="1">
      <c r="A1719" s="34"/>
      <c r="B1719" s="35"/>
      <c r="C1719" s="13">
        <f t="shared" si="39"/>
        <v>-5.9305706999999701E-2</v>
      </c>
      <c r="D1719" s="36"/>
      <c r="E1719" s="37">
        <v>789.15999999998439</v>
      </c>
      <c r="F1719" s="38">
        <v>2.069945147600003</v>
      </c>
      <c r="G1719" s="16">
        <f t="shared" si="40"/>
        <v>1.8048438316000017</v>
      </c>
      <c r="H1719" s="39">
        <v>789.15999999998439</v>
      </c>
      <c r="I1719" s="35"/>
      <c r="J1719" s="40">
        <v>2069945.1476000028</v>
      </c>
    </row>
    <row r="1720" spans="1:10" hidden="1" outlineLevel="1">
      <c r="A1720" s="34"/>
      <c r="B1720" s="35"/>
      <c r="C1720" s="13">
        <f t="shared" si="39"/>
        <v>-5.9305706999999701E-2</v>
      </c>
      <c r="D1720" s="36"/>
      <c r="E1720" s="37">
        <v>789.16999999998438</v>
      </c>
      <c r="F1720" s="38">
        <v>2.0732999224500026</v>
      </c>
      <c r="G1720" s="16">
        <f t="shared" si="40"/>
        <v>1.8081986064500013</v>
      </c>
      <c r="H1720" s="39">
        <v>789.16999999998438</v>
      </c>
      <c r="I1720" s="35"/>
      <c r="J1720" s="40">
        <v>2073299.9224500027</v>
      </c>
    </row>
    <row r="1721" spans="1:10" hidden="1" outlineLevel="1">
      <c r="A1721" s="34"/>
      <c r="B1721" s="35"/>
      <c r="C1721" s="13">
        <f t="shared" si="39"/>
        <v>-5.9305706999999701E-2</v>
      </c>
      <c r="D1721" s="36"/>
      <c r="E1721" s="37">
        <v>789.17999999998437</v>
      </c>
      <c r="F1721" s="38">
        <v>2.0766546973000026</v>
      </c>
      <c r="G1721" s="16">
        <f t="shared" si="40"/>
        <v>1.8115533813000013</v>
      </c>
      <c r="H1721" s="39">
        <v>789.17999999998437</v>
      </c>
      <c r="I1721" s="35"/>
      <c r="J1721" s="40">
        <v>2076654.6973000027</v>
      </c>
    </row>
    <row r="1722" spans="1:10" hidden="1" outlineLevel="1">
      <c r="A1722" s="34"/>
      <c r="B1722" s="35"/>
      <c r="C1722" s="13">
        <f t="shared" si="39"/>
        <v>-5.9305706999999701E-2</v>
      </c>
      <c r="D1722" s="36"/>
      <c r="E1722" s="37">
        <v>789.18999999998437</v>
      </c>
      <c r="F1722" s="38">
        <v>2.0800094721500026</v>
      </c>
      <c r="G1722" s="16">
        <f t="shared" si="40"/>
        <v>1.8149081561500013</v>
      </c>
      <c r="H1722" s="39">
        <v>789.18999999998437</v>
      </c>
      <c r="I1722" s="35"/>
      <c r="J1722" s="40">
        <v>2080009.4721500026</v>
      </c>
    </row>
    <row r="1723" spans="1:10" hidden="1" outlineLevel="1">
      <c r="A1723" s="41"/>
      <c r="B1723" s="35"/>
      <c r="C1723" s="13">
        <f t="shared" si="39"/>
        <v>-5.9305706999999701E-2</v>
      </c>
      <c r="D1723" s="36"/>
      <c r="E1723" s="37">
        <v>789.19999999998436</v>
      </c>
      <c r="F1723" s="38">
        <v>2.0833642470000027</v>
      </c>
      <c r="G1723" s="16">
        <f t="shared" si="40"/>
        <v>1.8182629310000014</v>
      </c>
      <c r="H1723" s="39">
        <v>789.19999999998436</v>
      </c>
      <c r="I1723" s="35"/>
      <c r="J1723" s="40">
        <v>2083364.2470000025</v>
      </c>
    </row>
    <row r="1724" spans="1:10" hidden="1" outlineLevel="1">
      <c r="A1724" s="34"/>
      <c r="B1724" s="35"/>
      <c r="C1724" s="13">
        <f t="shared" si="39"/>
        <v>-5.9305706999999701E-2</v>
      </c>
      <c r="D1724" s="36"/>
      <c r="E1724" s="37">
        <v>789.20999999998435</v>
      </c>
      <c r="F1724" s="38">
        <v>2.0867190218500022</v>
      </c>
      <c r="G1724" s="16">
        <f t="shared" si="40"/>
        <v>1.8216177058500009</v>
      </c>
      <c r="H1724" s="39">
        <v>789.20999999998435</v>
      </c>
      <c r="I1724" s="35"/>
      <c r="J1724" s="40">
        <v>2086719.0218500025</v>
      </c>
    </row>
    <row r="1725" spans="1:10" hidden="1" outlineLevel="1">
      <c r="A1725" s="34"/>
      <c r="B1725" s="35"/>
      <c r="C1725" s="13">
        <f t="shared" si="39"/>
        <v>-5.9305706999999701E-2</v>
      </c>
      <c r="D1725" s="36"/>
      <c r="E1725" s="37">
        <v>789.21999999998434</v>
      </c>
      <c r="F1725" s="38">
        <v>2.0900737967000023</v>
      </c>
      <c r="G1725" s="16">
        <f t="shared" si="40"/>
        <v>1.824972480700001</v>
      </c>
      <c r="H1725" s="39">
        <v>789.21999999998434</v>
      </c>
      <c r="I1725" s="35"/>
      <c r="J1725" s="40">
        <v>2090073.7967000024</v>
      </c>
    </row>
    <row r="1726" spans="1:10" hidden="1" outlineLevel="1">
      <c r="A1726" s="34"/>
      <c r="B1726" s="35"/>
      <c r="C1726" s="13">
        <f t="shared" si="39"/>
        <v>-5.9305706999999701E-2</v>
      </c>
      <c r="D1726" s="36"/>
      <c r="E1726" s="37">
        <v>789.22999999998433</v>
      </c>
      <c r="F1726" s="38">
        <v>2.0934285715500023</v>
      </c>
      <c r="G1726" s="16">
        <f t="shared" si="40"/>
        <v>1.828327255550001</v>
      </c>
      <c r="H1726" s="39">
        <v>789.22999999998433</v>
      </c>
      <c r="I1726" s="35"/>
      <c r="J1726" s="40">
        <v>2093428.5715500023</v>
      </c>
    </row>
    <row r="1727" spans="1:10" hidden="1" outlineLevel="1">
      <c r="A1727" s="34"/>
      <c r="B1727" s="35"/>
      <c r="C1727" s="13">
        <f t="shared" si="39"/>
        <v>-5.9305706999999701E-2</v>
      </c>
      <c r="D1727" s="36"/>
      <c r="E1727" s="37">
        <v>789.23999999998432</v>
      </c>
      <c r="F1727" s="38">
        <v>2.0967833464000023</v>
      </c>
      <c r="G1727" s="16">
        <f t="shared" si="40"/>
        <v>1.831682030400001</v>
      </c>
      <c r="H1727" s="39">
        <v>789.23999999998432</v>
      </c>
      <c r="I1727" s="35"/>
      <c r="J1727" s="40">
        <v>2096783.3464000023</v>
      </c>
    </row>
    <row r="1728" spans="1:10" hidden="1" outlineLevel="1">
      <c r="A1728" s="34"/>
      <c r="B1728" s="35"/>
      <c r="C1728" s="13">
        <f t="shared" si="39"/>
        <v>-5.9305706999999701E-2</v>
      </c>
      <c r="D1728" s="36"/>
      <c r="E1728" s="37">
        <v>789.24999999998431</v>
      </c>
      <c r="F1728" s="38">
        <v>2.1001381212500023</v>
      </c>
      <c r="G1728" s="16">
        <f t="shared" si="40"/>
        <v>1.835036805250001</v>
      </c>
      <c r="H1728" s="39">
        <v>789.24999999998431</v>
      </c>
      <c r="I1728" s="35"/>
      <c r="J1728" s="40">
        <v>2100138.1212500022</v>
      </c>
    </row>
    <row r="1729" spans="1:10" hidden="1" outlineLevel="1">
      <c r="A1729" s="34"/>
      <c r="B1729" s="35"/>
      <c r="C1729" s="13">
        <f t="shared" si="39"/>
        <v>-5.9305706999999701E-2</v>
      </c>
      <c r="D1729" s="36"/>
      <c r="E1729" s="37">
        <v>789.2599999999843</v>
      </c>
      <c r="F1729" s="38">
        <v>2.1034928961000023</v>
      </c>
      <c r="G1729" s="16">
        <f t="shared" si="40"/>
        <v>1.838391580100001</v>
      </c>
      <c r="H1729" s="39">
        <v>789.2599999999843</v>
      </c>
      <c r="I1729" s="35"/>
      <c r="J1729" s="40">
        <v>2103492.8961000023</v>
      </c>
    </row>
    <row r="1730" spans="1:10" hidden="1" outlineLevel="1">
      <c r="A1730" s="34"/>
      <c r="B1730" s="35"/>
      <c r="C1730" s="13">
        <f t="shared" si="39"/>
        <v>-5.9305706999999701E-2</v>
      </c>
      <c r="D1730" s="36"/>
      <c r="E1730" s="37">
        <v>789.26999999998429</v>
      </c>
      <c r="F1730" s="38">
        <v>2.1068476709500024</v>
      </c>
      <c r="G1730" s="16">
        <f t="shared" si="40"/>
        <v>1.8417463549500011</v>
      </c>
      <c r="H1730" s="39">
        <v>789.26999999998429</v>
      </c>
      <c r="I1730" s="35"/>
      <c r="J1730" s="40">
        <v>2106847.6709500025</v>
      </c>
    </row>
    <row r="1731" spans="1:10" hidden="1" outlineLevel="1">
      <c r="A1731" s="34"/>
      <c r="B1731" s="35"/>
      <c r="C1731" s="13">
        <f t="shared" si="39"/>
        <v>-5.9305706999999701E-2</v>
      </c>
      <c r="D1731" s="36"/>
      <c r="E1731" s="37">
        <v>789.27999999998428</v>
      </c>
      <c r="F1731" s="38">
        <v>2.1102024458000028</v>
      </c>
      <c r="G1731" s="16">
        <f t="shared" si="40"/>
        <v>1.8451011298000015</v>
      </c>
      <c r="H1731" s="39">
        <v>789.27999999998428</v>
      </c>
      <c r="I1731" s="35"/>
      <c r="J1731" s="40">
        <v>2110202.4458000027</v>
      </c>
    </row>
    <row r="1732" spans="1:10" hidden="1" outlineLevel="1">
      <c r="A1732" s="34"/>
      <c r="B1732" s="35"/>
      <c r="C1732" s="13">
        <f t="shared" si="39"/>
        <v>-5.9305706999999701E-2</v>
      </c>
      <c r="D1732" s="36"/>
      <c r="E1732" s="37">
        <v>789.28999999998427</v>
      </c>
      <c r="F1732" s="38">
        <v>2.1135572206500028</v>
      </c>
      <c r="G1732" s="16">
        <f t="shared" si="40"/>
        <v>1.8484559046500015</v>
      </c>
      <c r="H1732" s="39">
        <v>789.28999999998427</v>
      </c>
      <c r="I1732" s="35"/>
      <c r="J1732" s="40">
        <v>2113557.2206500028</v>
      </c>
    </row>
    <row r="1733" spans="1:10" hidden="1" outlineLevel="1">
      <c r="A1733" s="41"/>
      <c r="B1733" s="35"/>
      <c r="C1733" s="13">
        <f t="shared" si="39"/>
        <v>-5.9305706999999701E-2</v>
      </c>
      <c r="D1733" s="36"/>
      <c r="E1733" s="37">
        <v>789.29999999998427</v>
      </c>
      <c r="F1733" s="38">
        <v>2.1169119955000029</v>
      </c>
      <c r="G1733" s="16">
        <f t="shared" si="40"/>
        <v>1.8518106795000016</v>
      </c>
      <c r="H1733" s="39">
        <v>789.29999999998427</v>
      </c>
      <c r="I1733" s="35"/>
      <c r="J1733" s="40">
        <v>2116911.995500003</v>
      </c>
    </row>
    <row r="1734" spans="1:10" hidden="1" outlineLevel="1">
      <c r="A1734" s="34"/>
      <c r="B1734" s="35"/>
      <c r="C1734" s="13">
        <f t="shared" si="39"/>
        <v>-5.9305706999999701E-2</v>
      </c>
      <c r="D1734" s="36"/>
      <c r="E1734" s="37">
        <v>789.30999999998426</v>
      </c>
      <c r="F1734" s="38">
        <v>2.1202667703500033</v>
      </c>
      <c r="G1734" s="16">
        <f t="shared" si="40"/>
        <v>1.855165454350002</v>
      </c>
      <c r="H1734" s="39">
        <v>789.30999999998426</v>
      </c>
      <c r="I1734" s="35"/>
      <c r="J1734" s="40">
        <v>2120266.7703500031</v>
      </c>
    </row>
    <row r="1735" spans="1:10" hidden="1" outlineLevel="1">
      <c r="A1735" s="34"/>
      <c r="B1735" s="35"/>
      <c r="C1735" s="13">
        <f t="shared" si="39"/>
        <v>-5.9305706999999701E-2</v>
      </c>
      <c r="D1735" s="36"/>
      <c r="E1735" s="37">
        <v>789.31999999998425</v>
      </c>
      <c r="F1735" s="38">
        <v>2.1236215452000033</v>
      </c>
      <c r="G1735" s="16">
        <f t="shared" si="40"/>
        <v>1.858520229200002</v>
      </c>
      <c r="H1735" s="39">
        <v>789.31999999998425</v>
      </c>
      <c r="I1735" s="35"/>
      <c r="J1735" s="40">
        <v>2123621.5452000033</v>
      </c>
    </row>
    <row r="1736" spans="1:10" hidden="1" outlineLevel="1">
      <c r="A1736" s="34"/>
      <c r="B1736" s="35"/>
      <c r="C1736" s="13">
        <f t="shared" si="39"/>
        <v>-5.9305706999999701E-2</v>
      </c>
      <c r="D1736" s="36"/>
      <c r="E1736" s="37">
        <v>789.32999999998424</v>
      </c>
      <c r="F1736" s="38">
        <v>2.1269763200500034</v>
      </c>
      <c r="G1736" s="16">
        <f t="shared" si="40"/>
        <v>1.8618750040500021</v>
      </c>
      <c r="H1736" s="39">
        <v>789.32999999998424</v>
      </c>
      <c r="I1736" s="35"/>
      <c r="J1736" s="40">
        <v>2126976.3200500035</v>
      </c>
    </row>
    <row r="1737" spans="1:10" hidden="1" outlineLevel="1">
      <c r="A1737" s="34"/>
      <c r="B1737" s="35"/>
      <c r="C1737" s="13">
        <f t="shared" si="39"/>
        <v>-5.9305706999999701E-2</v>
      </c>
      <c r="D1737" s="36"/>
      <c r="E1737" s="37">
        <v>789.33999999998423</v>
      </c>
      <c r="F1737" s="38">
        <v>2.1303310949000038</v>
      </c>
      <c r="G1737" s="16">
        <f t="shared" si="40"/>
        <v>1.8652297789000025</v>
      </c>
      <c r="H1737" s="39">
        <v>789.33999999998423</v>
      </c>
      <c r="I1737" s="35"/>
      <c r="J1737" s="40">
        <v>2130331.0949000036</v>
      </c>
    </row>
    <row r="1738" spans="1:10" hidden="1" outlineLevel="1">
      <c r="A1738" s="34"/>
      <c r="B1738" s="35"/>
      <c r="C1738" s="13">
        <f t="shared" si="39"/>
        <v>-5.9305706999999701E-2</v>
      </c>
      <c r="D1738" s="36"/>
      <c r="E1738" s="37">
        <v>789.34999999998422</v>
      </c>
      <c r="F1738" s="38">
        <v>2.1336858697500038</v>
      </c>
      <c r="G1738" s="16">
        <f t="shared" si="40"/>
        <v>1.8685845537500025</v>
      </c>
      <c r="H1738" s="39">
        <v>789.34999999998422</v>
      </c>
      <c r="I1738" s="35"/>
      <c r="J1738" s="40">
        <v>2133685.8697500038</v>
      </c>
    </row>
    <row r="1739" spans="1:10" hidden="1" outlineLevel="1">
      <c r="A1739" s="34"/>
      <c r="B1739" s="35"/>
      <c r="C1739" s="13">
        <f t="shared" si="39"/>
        <v>-5.9305706999999701E-2</v>
      </c>
      <c r="D1739" s="36"/>
      <c r="E1739" s="37">
        <v>789.35999999998421</v>
      </c>
      <c r="F1739" s="38">
        <v>2.1370406446000039</v>
      </c>
      <c r="G1739" s="16">
        <f t="shared" si="40"/>
        <v>1.8719393286000026</v>
      </c>
      <c r="H1739" s="39">
        <v>789.35999999998421</v>
      </c>
      <c r="I1739" s="35"/>
      <c r="J1739" s="40">
        <v>2137040.644600004</v>
      </c>
    </row>
    <row r="1740" spans="1:10" hidden="1" outlineLevel="1">
      <c r="A1740" s="34"/>
      <c r="B1740" s="35"/>
      <c r="C1740" s="13">
        <f t="shared" si="39"/>
        <v>-5.9305706999999701E-2</v>
      </c>
      <c r="D1740" s="36"/>
      <c r="E1740" s="37">
        <v>789.3699999999842</v>
      </c>
      <c r="F1740" s="38">
        <v>2.1403954194500043</v>
      </c>
      <c r="G1740" s="16">
        <f t="shared" si="40"/>
        <v>1.875294103450003</v>
      </c>
      <c r="H1740" s="39">
        <v>789.3699999999842</v>
      </c>
      <c r="I1740" s="35"/>
      <c r="J1740" s="40">
        <v>2140395.4194500041</v>
      </c>
    </row>
    <row r="1741" spans="1:10" hidden="1" outlineLevel="1">
      <c r="A1741" s="34"/>
      <c r="B1741" s="35"/>
      <c r="C1741" s="13">
        <f t="shared" si="39"/>
        <v>-5.9305706999999701E-2</v>
      </c>
      <c r="D1741" s="36"/>
      <c r="E1741" s="37">
        <v>789.37999999998419</v>
      </c>
      <c r="F1741" s="38">
        <v>2.1437501943000044</v>
      </c>
      <c r="G1741" s="16">
        <f t="shared" si="40"/>
        <v>1.878648878300003</v>
      </c>
      <c r="H1741" s="39">
        <v>789.37999999998419</v>
      </c>
      <c r="I1741" s="35"/>
      <c r="J1741" s="40">
        <v>2143750.1943000043</v>
      </c>
    </row>
    <row r="1742" spans="1:10" hidden="1" outlineLevel="1">
      <c r="A1742" s="34"/>
      <c r="B1742" s="35"/>
      <c r="C1742" s="13">
        <f t="shared" si="39"/>
        <v>-5.9305706999999701E-2</v>
      </c>
      <c r="D1742" s="36"/>
      <c r="E1742" s="37">
        <v>789.38999999998418</v>
      </c>
      <c r="F1742" s="38">
        <v>2.1471049691500044</v>
      </c>
      <c r="G1742" s="16">
        <f t="shared" si="40"/>
        <v>1.8820036531500031</v>
      </c>
      <c r="H1742" s="39">
        <v>789.38999999998418</v>
      </c>
      <c r="I1742" s="35"/>
      <c r="J1742" s="40">
        <v>2147104.9691500044</v>
      </c>
    </row>
    <row r="1743" spans="1:10" hidden="1" outlineLevel="1">
      <c r="A1743" s="41"/>
      <c r="B1743" s="35"/>
      <c r="C1743" s="13">
        <f t="shared" si="39"/>
        <v>-5.9305706999999701E-2</v>
      </c>
      <c r="D1743" s="36"/>
      <c r="E1743" s="37">
        <v>789.39999999998417</v>
      </c>
      <c r="F1743" s="38">
        <v>2.1504597440000044</v>
      </c>
      <c r="G1743" s="16">
        <f t="shared" si="40"/>
        <v>1.8853584280000031</v>
      </c>
      <c r="H1743" s="39">
        <v>789.39999999998417</v>
      </c>
      <c r="I1743" s="35"/>
      <c r="J1743" s="40">
        <v>2150459.7440000046</v>
      </c>
    </row>
    <row r="1744" spans="1:10" hidden="1" outlineLevel="1">
      <c r="A1744" s="34"/>
      <c r="B1744" s="35"/>
      <c r="C1744" s="13">
        <f t="shared" si="39"/>
        <v>-5.9305706999999701E-2</v>
      </c>
      <c r="D1744" s="36"/>
      <c r="E1744" s="37">
        <v>789.40999999998417</v>
      </c>
      <c r="F1744" s="38">
        <v>2.1538145188500049</v>
      </c>
      <c r="G1744" s="16">
        <f t="shared" si="40"/>
        <v>1.8887132028500035</v>
      </c>
      <c r="H1744" s="39">
        <v>789.40999999998417</v>
      </c>
      <c r="I1744" s="35"/>
      <c r="J1744" s="40">
        <v>2153814.5188500048</v>
      </c>
    </row>
    <row r="1745" spans="1:10" hidden="1" outlineLevel="1">
      <c r="A1745" s="34"/>
      <c r="B1745" s="35"/>
      <c r="C1745" s="13">
        <f t="shared" si="39"/>
        <v>-5.9305706999999701E-2</v>
      </c>
      <c r="D1745" s="36"/>
      <c r="E1745" s="37">
        <v>789.41999999998416</v>
      </c>
      <c r="F1745" s="38">
        <v>2.1571692937000049</v>
      </c>
      <c r="G1745" s="16">
        <f t="shared" si="40"/>
        <v>1.8920679777000036</v>
      </c>
      <c r="H1745" s="39">
        <v>789.41999999998416</v>
      </c>
      <c r="I1745" s="35"/>
      <c r="J1745" s="40">
        <v>2157169.2937000049</v>
      </c>
    </row>
    <row r="1746" spans="1:10" hidden="1" outlineLevel="1">
      <c r="A1746" s="34"/>
      <c r="B1746" s="35"/>
      <c r="C1746" s="13">
        <f t="shared" si="39"/>
        <v>-5.9305706999999701E-2</v>
      </c>
      <c r="D1746" s="36"/>
      <c r="E1746" s="37">
        <v>789.42999999998415</v>
      </c>
      <c r="F1746" s="38">
        <v>2.1605240685500049</v>
      </c>
      <c r="G1746" s="16">
        <f t="shared" si="40"/>
        <v>1.8954227525500036</v>
      </c>
      <c r="H1746" s="39">
        <v>789.42999999998415</v>
      </c>
      <c r="I1746" s="35"/>
      <c r="J1746" s="40">
        <v>2160524.0685500051</v>
      </c>
    </row>
    <row r="1747" spans="1:10" hidden="1" outlineLevel="1">
      <c r="A1747" s="34"/>
      <c r="B1747" s="35"/>
      <c r="C1747" s="13">
        <f t="shared" si="39"/>
        <v>-5.9305706999999701E-2</v>
      </c>
      <c r="D1747" s="36"/>
      <c r="E1747" s="37">
        <v>789.43999999998414</v>
      </c>
      <c r="F1747" s="38">
        <v>2.1638788434000054</v>
      </c>
      <c r="G1747" s="16">
        <f t="shared" si="40"/>
        <v>1.8987775274000041</v>
      </c>
      <c r="H1747" s="39">
        <v>789.43999999998414</v>
      </c>
      <c r="I1747" s="35"/>
      <c r="J1747" s="40">
        <v>2163878.8434000053</v>
      </c>
    </row>
    <row r="1748" spans="1:10" hidden="1" outlineLevel="1">
      <c r="A1748" s="34"/>
      <c r="B1748" s="35"/>
      <c r="C1748" s="13">
        <f t="shared" si="39"/>
        <v>-5.9305706999999701E-2</v>
      </c>
      <c r="D1748" s="36"/>
      <c r="E1748" s="37">
        <v>789.44999999998413</v>
      </c>
      <c r="F1748" s="38">
        <v>2.1672336182500054</v>
      </c>
      <c r="G1748" s="16">
        <f t="shared" si="40"/>
        <v>1.9021323022500041</v>
      </c>
      <c r="H1748" s="39">
        <v>789.44999999998413</v>
      </c>
      <c r="I1748" s="35"/>
      <c r="J1748" s="40">
        <v>2167233.6182500054</v>
      </c>
    </row>
    <row r="1749" spans="1:10" hidden="1" outlineLevel="1">
      <c r="A1749" s="34"/>
      <c r="B1749" s="35"/>
      <c r="C1749" s="13">
        <f t="shared" si="39"/>
        <v>-5.9305706999999701E-2</v>
      </c>
      <c r="D1749" s="36"/>
      <c r="E1749" s="37">
        <v>789.45999999998412</v>
      </c>
      <c r="F1749" s="38">
        <v>2.1705883931000054</v>
      </c>
      <c r="G1749" s="16">
        <f t="shared" si="40"/>
        <v>1.9054870771000041</v>
      </c>
      <c r="H1749" s="39">
        <v>789.45999999998412</v>
      </c>
      <c r="I1749" s="35"/>
      <c r="J1749" s="40">
        <v>2170588.3931000056</v>
      </c>
    </row>
    <row r="1750" spans="1:10" hidden="1" outlineLevel="1">
      <c r="A1750" s="34"/>
      <c r="B1750" s="35"/>
      <c r="C1750" s="13">
        <f t="shared" si="39"/>
        <v>-5.9305706999999701E-2</v>
      </c>
      <c r="D1750" s="36"/>
      <c r="E1750" s="37">
        <v>789.46999999998411</v>
      </c>
      <c r="F1750" s="38">
        <v>2.1739431679500059</v>
      </c>
      <c r="G1750" s="16">
        <f t="shared" si="40"/>
        <v>1.9088418519500046</v>
      </c>
      <c r="H1750" s="39">
        <v>789.46999999998411</v>
      </c>
      <c r="I1750" s="35"/>
      <c r="J1750" s="40">
        <v>2173943.1679500057</v>
      </c>
    </row>
    <row r="1751" spans="1:10" hidden="1" outlineLevel="1">
      <c r="A1751" s="34"/>
      <c r="B1751" s="35"/>
      <c r="C1751" s="13">
        <f t="shared" si="39"/>
        <v>-5.9305706999999701E-2</v>
      </c>
      <c r="D1751" s="36"/>
      <c r="E1751" s="37">
        <v>789.4799999999841</v>
      </c>
      <c r="F1751" s="38">
        <v>2.1772979428000059</v>
      </c>
      <c r="G1751" s="16">
        <f t="shared" si="40"/>
        <v>1.9121966268000046</v>
      </c>
      <c r="H1751" s="39">
        <v>789.4799999999841</v>
      </c>
      <c r="I1751" s="35"/>
      <c r="J1751" s="40">
        <v>2177297.9428000059</v>
      </c>
    </row>
    <row r="1752" spans="1:10" hidden="1" outlineLevel="1">
      <c r="A1752" s="34"/>
      <c r="B1752" s="35"/>
      <c r="C1752" s="13">
        <f t="shared" si="39"/>
        <v>-5.9305706999999701E-2</v>
      </c>
      <c r="D1752" s="36"/>
      <c r="E1752" s="37">
        <v>789.48999999998409</v>
      </c>
      <c r="F1752" s="38">
        <v>2.1806527176500059</v>
      </c>
      <c r="G1752" s="16">
        <f t="shared" si="40"/>
        <v>1.9155514016500046</v>
      </c>
      <c r="H1752" s="39">
        <v>789.48999999998409</v>
      </c>
      <c r="I1752" s="35"/>
      <c r="J1752" s="40">
        <v>2180652.7176500061</v>
      </c>
    </row>
    <row r="1753" spans="1:10" hidden="1" outlineLevel="1">
      <c r="A1753" s="41"/>
      <c r="B1753" s="35"/>
      <c r="C1753" s="13">
        <f t="shared" si="39"/>
        <v>-5.9305706999999701E-2</v>
      </c>
      <c r="D1753" s="36"/>
      <c r="E1753" s="37">
        <v>789.49999999998408</v>
      </c>
      <c r="F1753" s="38">
        <v>2.1840074925000064</v>
      </c>
      <c r="G1753" s="16">
        <f t="shared" si="40"/>
        <v>1.9189061765000051</v>
      </c>
      <c r="H1753" s="39">
        <v>789.49999999998408</v>
      </c>
      <c r="I1753" s="35"/>
      <c r="J1753" s="40">
        <v>2184007.4925000062</v>
      </c>
    </row>
    <row r="1754" spans="1:10" hidden="1" outlineLevel="1">
      <c r="A1754" s="34"/>
      <c r="B1754" s="35"/>
      <c r="C1754" s="13">
        <f t="shared" si="39"/>
        <v>-5.9305706999999701E-2</v>
      </c>
      <c r="D1754" s="36"/>
      <c r="E1754" s="37">
        <v>789.50999999998407</v>
      </c>
      <c r="F1754" s="38">
        <v>2.1873622673500064</v>
      </c>
      <c r="G1754" s="16">
        <f t="shared" si="40"/>
        <v>1.9222609513500051</v>
      </c>
      <c r="H1754" s="39">
        <v>789.50999999998407</v>
      </c>
      <c r="I1754" s="35"/>
      <c r="J1754" s="40">
        <v>2187362.2673500064</v>
      </c>
    </row>
    <row r="1755" spans="1:10" hidden="1" outlineLevel="1">
      <c r="A1755" s="34"/>
      <c r="B1755" s="35"/>
      <c r="C1755" s="13">
        <f t="shared" si="39"/>
        <v>-5.9305706999999701E-2</v>
      </c>
      <c r="D1755" s="36"/>
      <c r="E1755" s="37">
        <v>789.51999999998407</v>
      </c>
      <c r="F1755" s="38">
        <v>2.1907170422000064</v>
      </c>
      <c r="G1755" s="16">
        <f t="shared" si="40"/>
        <v>1.9256157262000051</v>
      </c>
      <c r="H1755" s="39">
        <v>789.51999999998407</v>
      </c>
      <c r="I1755" s="35"/>
      <c r="J1755" s="40">
        <v>2190717.0422000065</v>
      </c>
    </row>
    <row r="1756" spans="1:10" hidden="1" outlineLevel="1">
      <c r="A1756" s="34"/>
      <c r="B1756" s="35"/>
      <c r="C1756" s="13">
        <f t="shared" si="39"/>
        <v>-5.9305706999999701E-2</v>
      </c>
      <c r="D1756" s="36"/>
      <c r="E1756" s="37">
        <v>789.52999999998406</v>
      </c>
      <c r="F1756" s="38">
        <v>2.1940718170500069</v>
      </c>
      <c r="G1756" s="16">
        <f t="shared" si="40"/>
        <v>1.9289705010500056</v>
      </c>
      <c r="H1756" s="39">
        <v>789.52999999998406</v>
      </c>
      <c r="I1756" s="35"/>
      <c r="J1756" s="40">
        <v>2194071.8170500067</v>
      </c>
    </row>
    <row r="1757" spans="1:10" hidden="1" outlineLevel="1">
      <c r="A1757" s="34"/>
      <c r="B1757" s="35"/>
      <c r="C1757" s="13">
        <f t="shared" si="39"/>
        <v>-5.9305706999999701E-2</v>
      </c>
      <c r="D1757" s="36"/>
      <c r="E1757" s="37">
        <v>789.53999999998405</v>
      </c>
      <c r="F1757" s="38">
        <v>2.1974265919000069</v>
      </c>
      <c r="G1757" s="16">
        <f t="shared" si="40"/>
        <v>1.9323252759000056</v>
      </c>
      <c r="H1757" s="39">
        <v>789.53999999998405</v>
      </c>
      <c r="I1757" s="35"/>
      <c r="J1757" s="40">
        <v>2197426.5919000069</v>
      </c>
    </row>
    <row r="1758" spans="1:10" hidden="1" outlineLevel="1">
      <c r="A1758" s="34"/>
      <c r="B1758" s="35"/>
      <c r="C1758" s="13">
        <f t="shared" si="39"/>
        <v>-5.9305706999999701E-2</v>
      </c>
      <c r="D1758" s="36"/>
      <c r="E1758" s="37">
        <v>789.54999999998404</v>
      </c>
      <c r="F1758" s="38">
        <v>2.2007813667500069</v>
      </c>
      <c r="G1758" s="16">
        <f t="shared" si="40"/>
        <v>1.9356800507500056</v>
      </c>
      <c r="H1758" s="39">
        <v>789.54999999998404</v>
      </c>
      <c r="I1758" s="35"/>
      <c r="J1758" s="40">
        <v>2200781.366750007</v>
      </c>
    </row>
    <row r="1759" spans="1:10" hidden="1" outlineLevel="1">
      <c r="A1759" s="34"/>
      <c r="B1759" s="35"/>
      <c r="C1759" s="13">
        <f t="shared" si="39"/>
        <v>-5.9305706999999701E-2</v>
      </c>
      <c r="D1759" s="36"/>
      <c r="E1759" s="37">
        <v>789.55999999998403</v>
      </c>
      <c r="F1759" s="38">
        <v>2.2041361416000074</v>
      </c>
      <c r="G1759" s="16">
        <f t="shared" si="40"/>
        <v>1.9390348256000061</v>
      </c>
      <c r="H1759" s="39">
        <v>789.55999999998403</v>
      </c>
      <c r="I1759" s="35"/>
      <c r="J1759" s="40">
        <v>2204136.1416000072</v>
      </c>
    </row>
    <row r="1760" spans="1:10" hidden="1" outlineLevel="1">
      <c r="A1760" s="34"/>
      <c r="B1760" s="35"/>
      <c r="C1760" s="13">
        <f t="shared" si="39"/>
        <v>-5.9305706999999701E-2</v>
      </c>
      <c r="D1760" s="36"/>
      <c r="E1760" s="37">
        <v>789.56999999998402</v>
      </c>
      <c r="F1760" s="38">
        <v>2.2074909164500074</v>
      </c>
      <c r="G1760" s="16">
        <f t="shared" si="40"/>
        <v>1.9423896004500061</v>
      </c>
      <c r="H1760" s="39">
        <v>789.56999999998402</v>
      </c>
      <c r="I1760" s="35"/>
      <c r="J1760" s="40">
        <v>2207490.9164500074</v>
      </c>
    </row>
    <row r="1761" spans="1:10" hidden="1" outlineLevel="1">
      <c r="A1761" s="34"/>
      <c r="B1761" s="35"/>
      <c r="C1761" s="13">
        <f t="shared" si="39"/>
        <v>-5.9305706999999701E-2</v>
      </c>
      <c r="D1761" s="36"/>
      <c r="E1761" s="37">
        <v>789.57999999998401</v>
      </c>
      <c r="F1761" s="38">
        <v>2.2108456913000074</v>
      </c>
      <c r="G1761" s="16">
        <f t="shared" si="40"/>
        <v>1.9457443753000061</v>
      </c>
      <c r="H1761" s="39">
        <v>789.57999999998401</v>
      </c>
      <c r="I1761" s="35"/>
      <c r="J1761" s="40">
        <v>2210845.6913000075</v>
      </c>
    </row>
    <row r="1762" spans="1:10" hidden="1" outlineLevel="1">
      <c r="A1762" s="34"/>
      <c r="B1762" s="35"/>
      <c r="C1762" s="13">
        <f t="shared" si="39"/>
        <v>-5.9305706999999701E-2</v>
      </c>
      <c r="D1762" s="36"/>
      <c r="E1762" s="37">
        <v>789.589999999984</v>
      </c>
      <c r="F1762" s="38">
        <v>2.2142004661500079</v>
      </c>
      <c r="G1762" s="16">
        <f t="shared" si="40"/>
        <v>1.9490991501500066</v>
      </c>
      <c r="H1762" s="39">
        <v>789.589999999984</v>
      </c>
      <c r="I1762" s="35"/>
      <c r="J1762" s="40">
        <v>2214200.4661500077</v>
      </c>
    </row>
    <row r="1763" spans="1:10" hidden="1" outlineLevel="1">
      <c r="A1763" s="41"/>
      <c r="B1763" s="35"/>
      <c r="C1763" s="13">
        <f t="shared" si="39"/>
        <v>-5.9305706999999701E-2</v>
      </c>
      <c r="D1763" s="36"/>
      <c r="E1763" s="37">
        <v>789.59999999998399</v>
      </c>
      <c r="F1763" s="38">
        <v>2.2175552410000079</v>
      </c>
      <c r="G1763" s="16">
        <f t="shared" si="40"/>
        <v>1.9524539250000066</v>
      </c>
      <c r="H1763" s="39">
        <v>789.59999999998399</v>
      </c>
      <c r="I1763" s="35"/>
      <c r="J1763" s="40">
        <v>2217555.2410000078</v>
      </c>
    </row>
    <row r="1764" spans="1:10" hidden="1" outlineLevel="1">
      <c r="A1764" s="34"/>
      <c r="B1764" s="35"/>
      <c r="C1764" s="13">
        <f t="shared" si="39"/>
        <v>-5.9305706999999701E-2</v>
      </c>
      <c r="D1764" s="36"/>
      <c r="E1764" s="37">
        <v>789.60999999998398</v>
      </c>
      <c r="F1764" s="38">
        <v>2.2209100158500079</v>
      </c>
      <c r="G1764" s="16">
        <f t="shared" si="40"/>
        <v>1.9558086998500066</v>
      </c>
      <c r="H1764" s="39">
        <v>789.60999999998398</v>
      </c>
      <c r="I1764" s="35"/>
      <c r="J1764" s="40">
        <v>2220910.015850008</v>
      </c>
    </row>
    <row r="1765" spans="1:10" hidden="1" outlineLevel="1">
      <c r="A1765" s="34"/>
      <c r="B1765" s="35"/>
      <c r="C1765" s="13">
        <f t="shared" si="39"/>
        <v>-5.9305706999999701E-2</v>
      </c>
      <c r="D1765" s="36"/>
      <c r="E1765" s="37">
        <v>789.61999999998397</v>
      </c>
      <c r="F1765" s="38">
        <v>2.2242647907000084</v>
      </c>
      <c r="G1765" s="16">
        <f t="shared" si="40"/>
        <v>1.9591634747000071</v>
      </c>
      <c r="H1765" s="39">
        <v>789.61999999998397</v>
      </c>
      <c r="I1765" s="35"/>
      <c r="J1765" s="40">
        <v>2224264.7907000082</v>
      </c>
    </row>
    <row r="1766" spans="1:10" hidden="1" outlineLevel="1">
      <c r="A1766" s="34"/>
      <c r="B1766" s="35"/>
      <c r="C1766" s="13">
        <f t="shared" si="39"/>
        <v>-5.9305706999999701E-2</v>
      </c>
      <c r="D1766" s="36"/>
      <c r="E1766" s="37">
        <v>789.62999999998397</v>
      </c>
      <c r="F1766" s="38">
        <v>2.2276195655500084</v>
      </c>
      <c r="G1766" s="16">
        <f t="shared" si="40"/>
        <v>1.9625182495500071</v>
      </c>
      <c r="H1766" s="39">
        <v>789.62999999998397</v>
      </c>
      <c r="I1766" s="35"/>
      <c r="J1766" s="40">
        <v>2227619.5655500083</v>
      </c>
    </row>
    <row r="1767" spans="1:10" hidden="1" outlineLevel="1">
      <c r="A1767" s="34"/>
      <c r="B1767" s="35"/>
      <c r="C1767" s="13">
        <f t="shared" si="39"/>
        <v>-5.9305706999999701E-2</v>
      </c>
      <c r="D1767" s="36"/>
      <c r="E1767" s="37">
        <v>789.63999999998396</v>
      </c>
      <c r="F1767" s="38">
        <v>2.2309743404000084</v>
      </c>
      <c r="G1767" s="16">
        <f t="shared" si="40"/>
        <v>1.9658730244000071</v>
      </c>
      <c r="H1767" s="39">
        <v>789.63999999998396</v>
      </c>
      <c r="I1767" s="35"/>
      <c r="J1767" s="40">
        <v>2230974.3404000085</v>
      </c>
    </row>
    <row r="1768" spans="1:10" hidden="1" outlineLevel="1">
      <c r="A1768" s="34"/>
      <c r="B1768" s="35"/>
      <c r="C1768" s="13">
        <f t="shared" si="39"/>
        <v>-5.9305706999999701E-2</v>
      </c>
      <c r="D1768" s="36"/>
      <c r="E1768" s="37">
        <v>789.64999999998395</v>
      </c>
      <c r="F1768" s="38">
        <v>2.2343291152500084</v>
      </c>
      <c r="G1768" s="16">
        <f t="shared" si="40"/>
        <v>1.9692277992500071</v>
      </c>
      <c r="H1768" s="39">
        <v>789.64999999998395</v>
      </c>
      <c r="I1768" s="35"/>
      <c r="J1768" s="40">
        <v>2234329.1152500086</v>
      </c>
    </row>
    <row r="1769" spans="1:10" hidden="1" outlineLevel="1">
      <c r="A1769" s="34"/>
      <c r="B1769" s="35"/>
      <c r="C1769" s="13">
        <f t="shared" si="39"/>
        <v>-5.9305706999999701E-2</v>
      </c>
      <c r="D1769" s="36"/>
      <c r="E1769" s="37">
        <v>789.65999999998394</v>
      </c>
      <c r="F1769" s="38">
        <v>2.2376838901000089</v>
      </c>
      <c r="G1769" s="16">
        <f t="shared" si="40"/>
        <v>1.9725825741000076</v>
      </c>
      <c r="H1769" s="39">
        <v>789.65999999998394</v>
      </c>
      <c r="I1769" s="35"/>
      <c r="J1769" s="40">
        <v>2237683.8901000088</v>
      </c>
    </row>
    <row r="1770" spans="1:10" hidden="1" outlineLevel="1">
      <c r="A1770" s="34"/>
      <c r="B1770" s="35"/>
      <c r="C1770" s="13">
        <f t="shared" si="39"/>
        <v>-5.9305706999999701E-2</v>
      </c>
      <c r="D1770" s="36"/>
      <c r="E1770" s="37">
        <v>789.66999999998393</v>
      </c>
      <c r="F1770" s="38">
        <v>2.2410386649500089</v>
      </c>
      <c r="G1770" s="16">
        <f t="shared" si="40"/>
        <v>1.9759373489500076</v>
      </c>
      <c r="H1770" s="39">
        <v>789.66999999998393</v>
      </c>
      <c r="I1770" s="35"/>
      <c r="J1770" s="40">
        <v>2241038.664950009</v>
      </c>
    </row>
    <row r="1771" spans="1:10" hidden="1" outlineLevel="1">
      <c r="A1771" s="34"/>
      <c r="B1771" s="35"/>
      <c r="C1771" s="13">
        <f t="shared" si="39"/>
        <v>-5.9305706999999701E-2</v>
      </c>
      <c r="D1771" s="36"/>
      <c r="E1771" s="37">
        <v>789.67999999998392</v>
      </c>
      <c r="F1771" s="38">
        <v>2.2443934398000089</v>
      </c>
      <c r="G1771" s="16">
        <f t="shared" si="40"/>
        <v>1.9792921238000076</v>
      </c>
      <c r="H1771" s="39">
        <v>789.67999999998392</v>
      </c>
      <c r="I1771" s="35"/>
      <c r="J1771" s="40">
        <v>2244393.4398000091</v>
      </c>
    </row>
    <row r="1772" spans="1:10" hidden="1" outlineLevel="1">
      <c r="A1772" s="34"/>
      <c r="B1772" s="35"/>
      <c r="C1772" s="13">
        <f t="shared" si="39"/>
        <v>-5.9305706999999701E-2</v>
      </c>
      <c r="D1772" s="36"/>
      <c r="E1772" s="37">
        <v>789.68999999998391</v>
      </c>
      <c r="F1772" s="38">
        <v>2.2477482146500094</v>
      </c>
      <c r="G1772" s="16">
        <f t="shared" si="40"/>
        <v>1.9826468986500081</v>
      </c>
      <c r="H1772" s="39">
        <v>789.68999999998391</v>
      </c>
      <c r="I1772" s="35"/>
      <c r="J1772" s="40">
        <v>2247748.2146500093</v>
      </c>
    </row>
    <row r="1773" spans="1:10" hidden="1" outlineLevel="1">
      <c r="A1773" s="41"/>
      <c r="B1773" s="35"/>
      <c r="C1773" s="13">
        <f t="shared" ref="C1773:C1836" si="41">B1773-$B$683</f>
        <v>-5.9305706999999701E-2</v>
      </c>
      <c r="D1773" s="36"/>
      <c r="E1773" s="37">
        <v>789.6999999999839</v>
      </c>
      <c r="F1773" s="38">
        <v>2.2511029895000094</v>
      </c>
      <c r="G1773" s="16">
        <f t="shared" ref="G1773:G1836" si="42">F1773-$F$683</f>
        <v>1.9860016735000081</v>
      </c>
      <c r="H1773" s="39">
        <v>789.6999999999839</v>
      </c>
      <c r="I1773" s="35"/>
      <c r="J1773" s="40">
        <v>2251102.9895000095</v>
      </c>
    </row>
    <row r="1774" spans="1:10" hidden="1" outlineLevel="1">
      <c r="A1774" s="34"/>
      <c r="B1774" s="35"/>
      <c r="C1774" s="13">
        <f t="shared" si="41"/>
        <v>-5.9305706999999701E-2</v>
      </c>
      <c r="D1774" s="36"/>
      <c r="E1774" s="37">
        <v>789.70999999998389</v>
      </c>
      <c r="F1774" s="38">
        <v>2.2544577643500094</v>
      </c>
      <c r="G1774" s="16">
        <f t="shared" si="42"/>
        <v>1.9893564483500081</v>
      </c>
      <c r="H1774" s="39">
        <v>789.70999999998389</v>
      </c>
      <c r="I1774" s="35"/>
      <c r="J1774" s="40">
        <v>2254457.7643500096</v>
      </c>
    </row>
    <row r="1775" spans="1:10" hidden="1" outlineLevel="1">
      <c r="A1775" s="34"/>
      <c r="B1775" s="35"/>
      <c r="C1775" s="13">
        <f t="shared" si="41"/>
        <v>-5.9305706999999701E-2</v>
      </c>
      <c r="D1775" s="36"/>
      <c r="E1775" s="37">
        <v>789.71999999998388</v>
      </c>
      <c r="F1775" s="38">
        <v>2.2578125392000099</v>
      </c>
      <c r="G1775" s="16">
        <f t="shared" si="42"/>
        <v>1.9927112232000086</v>
      </c>
      <c r="H1775" s="39">
        <v>789.71999999998388</v>
      </c>
      <c r="I1775" s="35"/>
      <c r="J1775" s="40">
        <v>2257812.5392000098</v>
      </c>
    </row>
    <row r="1776" spans="1:10" hidden="1" outlineLevel="1">
      <c r="A1776" s="34"/>
      <c r="B1776" s="35"/>
      <c r="C1776" s="13">
        <f t="shared" si="41"/>
        <v>-5.9305706999999701E-2</v>
      </c>
      <c r="D1776" s="36"/>
      <c r="E1776" s="37">
        <v>789.72999999998387</v>
      </c>
      <c r="F1776" s="38">
        <v>2.2611673140500099</v>
      </c>
      <c r="G1776" s="16">
        <f t="shared" si="42"/>
        <v>1.9960659980500086</v>
      </c>
      <c r="H1776" s="39">
        <v>789.72999999998387</v>
      </c>
      <c r="I1776" s="35"/>
      <c r="J1776" s="40">
        <v>2261167.3140500099</v>
      </c>
    </row>
    <row r="1777" spans="1:10" hidden="1" outlineLevel="1">
      <c r="A1777" s="34"/>
      <c r="B1777" s="35"/>
      <c r="C1777" s="13">
        <f t="shared" si="41"/>
        <v>-5.9305706999999701E-2</v>
      </c>
      <c r="D1777" s="36"/>
      <c r="E1777" s="37">
        <v>789.73999999998387</v>
      </c>
      <c r="F1777" s="38">
        <v>2.2645220889000099</v>
      </c>
      <c r="G1777" s="16">
        <f t="shared" si="42"/>
        <v>1.9994207729000086</v>
      </c>
      <c r="H1777" s="39">
        <v>789.73999999998387</v>
      </c>
      <c r="I1777" s="35"/>
      <c r="J1777" s="40">
        <v>2264522.0889000101</v>
      </c>
    </row>
    <row r="1778" spans="1:10" hidden="1" outlineLevel="1">
      <c r="A1778" s="34"/>
      <c r="B1778" s="35"/>
      <c r="C1778" s="13">
        <f t="shared" si="41"/>
        <v>-5.9305706999999701E-2</v>
      </c>
      <c r="D1778" s="36"/>
      <c r="E1778" s="37">
        <v>789.74999999998386</v>
      </c>
      <c r="F1778" s="38">
        <v>2.2678768637500104</v>
      </c>
      <c r="G1778" s="16">
        <f t="shared" si="42"/>
        <v>2.0027755477500091</v>
      </c>
      <c r="H1778" s="39">
        <v>789.74999999998386</v>
      </c>
      <c r="I1778" s="35"/>
      <c r="J1778" s="40">
        <v>2267876.8637500103</v>
      </c>
    </row>
    <row r="1779" spans="1:10" hidden="1" outlineLevel="1">
      <c r="A1779" s="34"/>
      <c r="B1779" s="35"/>
      <c r="C1779" s="13">
        <f t="shared" si="41"/>
        <v>-5.9305706999999701E-2</v>
      </c>
      <c r="D1779" s="36"/>
      <c r="E1779" s="37">
        <v>789.75999999998385</v>
      </c>
      <c r="F1779" s="38">
        <v>2.2712316386000104</v>
      </c>
      <c r="G1779" s="16">
        <f t="shared" si="42"/>
        <v>2.0061303226000091</v>
      </c>
      <c r="H1779" s="39">
        <v>789.75999999998385</v>
      </c>
      <c r="I1779" s="35"/>
      <c r="J1779" s="40">
        <v>2271231.6386000104</v>
      </c>
    </row>
    <row r="1780" spans="1:10" hidden="1" outlineLevel="1">
      <c r="A1780" s="34"/>
      <c r="B1780" s="35"/>
      <c r="C1780" s="13">
        <f t="shared" si="41"/>
        <v>-5.9305706999999701E-2</v>
      </c>
      <c r="D1780" s="36"/>
      <c r="E1780" s="37">
        <v>789.76999999998384</v>
      </c>
      <c r="F1780" s="38">
        <v>2.2745864134500104</v>
      </c>
      <c r="G1780" s="16">
        <f t="shared" si="42"/>
        <v>2.0094850974500091</v>
      </c>
      <c r="H1780" s="39">
        <v>789.76999999998384</v>
      </c>
      <c r="I1780" s="35"/>
      <c r="J1780" s="40">
        <v>2274586.4134500106</v>
      </c>
    </row>
    <row r="1781" spans="1:10" hidden="1" outlineLevel="1">
      <c r="A1781" s="34"/>
      <c r="B1781" s="35"/>
      <c r="C1781" s="13">
        <f t="shared" si="41"/>
        <v>-5.9305706999999701E-2</v>
      </c>
      <c r="D1781" s="36"/>
      <c r="E1781" s="37">
        <v>789.77999999998383</v>
      </c>
      <c r="F1781" s="38">
        <v>2.2779411883000109</v>
      </c>
      <c r="G1781" s="16">
        <f t="shared" si="42"/>
        <v>2.0128398723000096</v>
      </c>
      <c r="H1781" s="39">
        <v>789.77999999998383</v>
      </c>
      <c r="I1781" s="35"/>
      <c r="J1781" s="40">
        <v>2277941.1883000107</v>
      </c>
    </row>
    <row r="1782" spans="1:10" hidden="1" outlineLevel="1">
      <c r="A1782" s="34"/>
      <c r="B1782" s="35"/>
      <c r="C1782" s="13">
        <f t="shared" si="41"/>
        <v>-5.9305706999999701E-2</v>
      </c>
      <c r="D1782" s="36"/>
      <c r="E1782" s="37">
        <v>789.78999999998382</v>
      </c>
      <c r="F1782" s="38">
        <v>2.2812959631500109</v>
      </c>
      <c r="G1782" s="16">
        <f t="shared" si="42"/>
        <v>2.0161946471500096</v>
      </c>
      <c r="H1782" s="39">
        <v>789.78999999998382</v>
      </c>
      <c r="I1782" s="35"/>
      <c r="J1782" s="40">
        <v>2281295.9631500109</v>
      </c>
    </row>
    <row r="1783" spans="1:10" hidden="1" outlineLevel="1">
      <c r="A1783" s="41"/>
      <c r="B1783" s="35"/>
      <c r="C1783" s="13">
        <f t="shared" si="41"/>
        <v>-5.9305706999999701E-2</v>
      </c>
      <c r="D1783" s="36"/>
      <c r="E1783" s="37">
        <v>789.79999999998381</v>
      </c>
      <c r="F1783" s="38">
        <v>2.2846507380000109</v>
      </c>
      <c r="G1783" s="16">
        <f t="shared" si="42"/>
        <v>2.0195494220000096</v>
      </c>
      <c r="H1783" s="39">
        <v>789.79999999998381</v>
      </c>
      <c r="I1783" s="35"/>
      <c r="J1783" s="40">
        <v>2284650.7380000111</v>
      </c>
    </row>
    <row r="1784" spans="1:10" hidden="1" outlineLevel="1">
      <c r="A1784" s="34"/>
      <c r="B1784" s="35"/>
      <c r="C1784" s="13">
        <f t="shared" si="41"/>
        <v>-5.9305706999999701E-2</v>
      </c>
      <c r="D1784" s="36"/>
      <c r="E1784" s="37">
        <v>789.8099999999838</v>
      </c>
      <c r="F1784" s="38">
        <v>2.2880055128500114</v>
      </c>
      <c r="G1784" s="16">
        <f t="shared" si="42"/>
        <v>2.0229041968500101</v>
      </c>
      <c r="H1784" s="39">
        <v>789.8099999999838</v>
      </c>
      <c r="I1784" s="35"/>
      <c r="J1784" s="40">
        <v>2288005.5128500112</v>
      </c>
    </row>
    <row r="1785" spans="1:10" hidden="1" outlineLevel="1">
      <c r="A1785" s="34"/>
      <c r="B1785" s="35"/>
      <c r="C1785" s="13">
        <f t="shared" si="41"/>
        <v>-5.9305706999999701E-2</v>
      </c>
      <c r="D1785" s="36"/>
      <c r="E1785" s="37">
        <v>789.81999999998379</v>
      </c>
      <c r="F1785" s="38">
        <v>2.2913602877000114</v>
      </c>
      <c r="G1785" s="16">
        <f t="shared" si="42"/>
        <v>2.0262589717000101</v>
      </c>
      <c r="H1785" s="39">
        <v>789.81999999998379</v>
      </c>
      <c r="I1785" s="35"/>
      <c r="J1785" s="40">
        <v>2291360.2877000114</v>
      </c>
    </row>
    <row r="1786" spans="1:10" hidden="1" outlineLevel="1">
      <c r="A1786" s="34"/>
      <c r="B1786" s="35"/>
      <c r="C1786" s="13">
        <f t="shared" si="41"/>
        <v>-5.9305706999999701E-2</v>
      </c>
      <c r="D1786" s="36"/>
      <c r="E1786" s="37">
        <v>789.82999999998378</v>
      </c>
      <c r="F1786" s="38">
        <v>2.2947150625500115</v>
      </c>
      <c r="G1786" s="16">
        <f t="shared" si="42"/>
        <v>2.0296137465500101</v>
      </c>
      <c r="H1786" s="39">
        <v>789.82999999998378</v>
      </c>
      <c r="I1786" s="35"/>
      <c r="J1786" s="40">
        <v>2294715.0625500116</v>
      </c>
    </row>
    <row r="1787" spans="1:10" hidden="1" outlineLevel="1">
      <c r="A1787" s="34"/>
      <c r="B1787" s="35"/>
      <c r="C1787" s="13">
        <f t="shared" si="41"/>
        <v>-5.9305706999999701E-2</v>
      </c>
      <c r="D1787" s="36"/>
      <c r="E1787" s="37">
        <v>789.83999999998377</v>
      </c>
      <c r="F1787" s="38">
        <v>2.2980698374000119</v>
      </c>
      <c r="G1787" s="16">
        <f t="shared" si="42"/>
        <v>2.0329685214000106</v>
      </c>
      <c r="H1787" s="39">
        <v>789.83999999998377</v>
      </c>
      <c r="I1787" s="35"/>
      <c r="J1787" s="40">
        <v>2298069.8374000117</v>
      </c>
    </row>
    <row r="1788" spans="1:10" hidden="1" outlineLevel="1">
      <c r="A1788" s="34"/>
      <c r="B1788" s="35"/>
      <c r="C1788" s="13">
        <f t="shared" si="41"/>
        <v>-5.9305706999999701E-2</v>
      </c>
      <c r="D1788" s="36"/>
      <c r="E1788" s="37">
        <v>789.84999999998377</v>
      </c>
      <c r="F1788" s="38">
        <v>2.3014246122500119</v>
      </c>
      <c r="G1788" s="16">
        <f t="shared" si="42"/>
        <v>2.0363232962500106</v>
      </c>
      <c r="H1788" s="39">
        <v>789.84999999998377</v>
      </c>
      <c r="I1788" s="35"/>
      <c r="J1788" s="40">
        <v>2301424.6122500119</v>
      </c>
    </row>
    <row r="1789" spans="1:10" hidden="1" outlineLevel="1">
      <c r="A1789" s="34"/>
      <c r="B1789" s="35"/>
      <c r="C1789" s="13">
        <f t="shared" si="41"/>
        <v>-5.9305706999999701E-2</v>
      </c>
      <c r="D1789" s="36"/>
      <c r="E1789" s="37">
        <v>789.85999999998376</v>
      </c>
      <c r="F1789" s="38">
        <v>2.304779387100012</v>
      </c>
      <c r="G1789" s="16">
        <f t="shared" si="42"/>
        <v>2.0396780711000106</v>
      </c>
      <c r="H1789" s="39">
        <v>789.85999999998376</v>
      </c>
      <c r="I1789" s="35"/>
      <c r="J1789" s="40">
        <v>2304779.387100012</v>
      </c>
    </row>
    <row r="1790" spans="1:10" hidden="1" outlineLevel="1">
      <c r="A1790" s="34"/>
      <c r="B1790" s="35"/>
      <c r="C1790" s="13">
        <f t="shared" si="41"/>
        <v>-5.9305706999999701E-2</v>
      </c>
      <c r="D1790" s="36"/>
      <c r="E1790" s="37">
        <v>789.86999999998375</v>
      </c>
      <c r="F1790" s="38">
        <v>2.3081341619500124</v>
      </c>
      <c r="G1790" s="16">
        <f t="shared" si="42"/>
        <v>2.0430328459500111</v>
      </c>
      <c r="H1790" s="39">
        <v>789.86999999998375</v>
      </c>
      <c r="I1790" s="35"/>
      <c r="J1790" s="40">
        <v>2308134.1619500122</v>
      </c>
    </row>
    <row r="1791" spans="1:10" hidden="1" outlineLevel="1">
      <c r="A1791" s="34"/>
      <c r="B1791" s="35"/>
      <c r="C1791" s="13">
        <f t="shared" si="41"/>
        <v>-5.9305706999999701E-2</v>
      </c>
      <c r="D1791" s="36"/>
      <c r="E1791" s="37">
        <v>789.87999999998374</v>
      </c>
      <c r="F1791" s="38">
        <v>2.3114889368000124</v>
      </c>
      <c r="G1791" s="16">
        <f t="shared" si="42"/>
        <v>2.0463876208000111</v>
      </c>
      <c r="H1791" s="39">
        <v>789.87999999998374</v>
      </c>
      <c r="I1791" s="35"/>
      <c r="J1791" s="40">
        <v>2311488.9368000124</v>
      </c>
    </row>
    <row r="1792" spans="1:10" hidden="1" outlineLevel="1">
      <c r="A1792" s="34"/>
      <c r="B1792" s="35"/>
      <c r="C1792" s="13">
        <f t="shared" si="41"/>
        <v>-5.9305706999999701E-2</v>
      </c>
      <c r="D1792" s="36"/>
      <c r="E1792" s="37">
        <v>789.88999999998373</v>
      </c>
      <c r="F1792" s="38">
        <v>2.3148437116500125</v>
      </c>
      <c r="G1792" s="16">
        <f t="shared" si="42"/>
        <v>2.0497423956500112</v>
      </c>
      <c r="H1792" s="39">
        <v>789.88999999998373</v>
      </c>
      <c r="I1792" s="35"/>
      <c r="J1792" s="40">
        <v>2314843.7116500125</v>
      </c>
    </row>
    <row r="1793" spans="1:10" hidden="1" outlineLevel="1">
      <c r="A1793" s="41"/>
      <c r="B1793" s="35"/>
      <c r="C1793" s="13">
        <f t="shared" si="41"/>
        <v>-5.9305706999999701E-2</v>
      </c>
      <c r="D1793" s="36"/>
      <c r="E1793" s="37">
        <v>789.89999999998372</v>
      </c>
      <c r="F1793" s="38">
        <v>2.3181984865000125</v>
      </c>
      <c r="G1793" s="16">
        <f t="shared" si="42"/>
        <v>2.0530971705000112</v>
      </c>
      <c r="H1793" s="39">
        <v>789.89999999998372</v>
      </c>
      <c r="I1793" s="35"/>
      <c r="J1793" s="40">
        <v>2318198.4865000127</v>
      </c>
    </row>
    <row r="1794" spans="1:10" hidden="1" outlineLevel="1">
      <c r="A1794" s="34"/>
      <c r="B1794" s="35"/>
      <c r="C1794" s="13">
        <f t="shared" si="41"/>
        <v>-5.9305706999999701E-2</v>
      </c>
      <c r="D1794" s="36"/>
      <c r="E1794" s="37">
        <v>789.90999999998371</v>
      </c>
      <c r="F1794" s="38">
        <v>2.3215532613500129</v>
      </c>
      <c r="G1794" s="16">
        <f t="shared" si="42"/>
        <v>2.0564519453500116</v>
      </c>
      <c r="H1794" s="39">
        <v>789.90999999998371</v>
      </c>
      <c r="I1794" s="35"/>
      <c r="J1794" s="40">
        <v>2321553.2613500129</v>
      </c>
    </row>
    <row r="1795" spans="1:10" hidden="1" outlineLevel="1">
      <c r="A1795" s="34"/>
      <c r="B1795" s="35"/>
      <c r="C1795" s="13">
        <f t="shared" si="41"/>
        <v>-5.9305706999999701E-2</v>
      </c>
      <c r="D1795" s="36"/>
      <c r="E1795" s="37">
        <v>789.9199999999837</v>
      </c>
      <c r="F1795" s="38">
        <v>2.324908036200013</v>
      </c>
      <c r="G1795" s="16">
        <f t="shared" si="42"/>
        <v>2.0598067202000117</v>
      </c>
      <c r="H1795" s="39">
        <v>789.9199999999837</v>
      </c>
      <c r="I1795" s="35"/>
      <c r="J1795" s="40">
        <v>2324908.036200013</v>
      </c>
    </row>
    <row r="1796" spans="1:10" hidden="1" outlineLevel="1">
      <c r="A1796" s="34"/>
      <c r="B1796" s="35"/>
      <c r="C1796" s="13">
        <f t="shared" si="41"/>
        <v>-5.9305706999999701E-2</v>
      </c>
      <c r="D1796" s="36"/>
      <c r="E1796" s="37">
        <v>789.92999999998369</v>
      </c>
      <c r="F1796" s="38">
        <v>2.328262811050013</v>
      </c>
      <c r="G1796" s="16">
        <f t="shared" si="42"/>
        <v>2.0631614950500117</v>
      </c>
      <c r="H1796" s="39">
        <v>789.92999999998369</v>
      </c>
      <c r="I1796" s="35"/>
      <c r="J1796" s="40">
        <v>2328262.8110500132</v>
      </c>
    </row>
    <row r="1797" spans="1:10" hidden="1" outlineLevel="1">
      <c r="A1797" s="34"/>
      <c r="B1797" s="35"/>
      <c r="C1797" s="13">
        <f t="shared" si="41"/>
        <v>-5.9305706999999701E-2</v>
      </c>
      <c r="D1797" s="36"/>
      <c r="E1797" s="37">
        <v>789.93999999998368</v>
      </c>
      <c r="F1797" s="38">
        <v>2.3316175859000134</v>
      </c>
      <c r="G1797" s="16">
        <f t="shared" si="42"/>
        <v>2.0665162699000121</v>
      </c>
      <c r="H1797" s="39">
        <v>789.93999999998368</v>
      </c>
      <c r="I1797" s="35"/>
      <c r="J1797" s="40">
        <v>2331617.5859000133</v>
      </c>
    </row>
    <row r="1798" spans="1:10" hidden="1" outlineLevel="1">
      <c r="A1798" s="34"/>
      <c r="B1798" s="35"/>
      <c r="C1798" s="13">
        <f t="shared" si="41"/>
        <v>-5.9305706999999701E-2</v>
      </c>
      <c r="D1798" s="36"/>
      <c r="E1798" s="37">
        <v>789.94999999998367</v>
      </c>
      <c r="F1798" s="38">
        <v>2.3349723607500135</v>
      </c>
      <c r="G1798" s="16">
        <f t="shared" si="42"/>
        <v>2.0698710447500122</v>
      </c>
      <c r="H1798" s="39">
        <v>789.94999999998367</v>
      </c>
      <c r="I1798" s="35"/>
      <c r="J1798" s="40">
        <v>2334972.3607500135</v>
      </c>
    </row>
    <row r="1799" spans="1:10" hidden="1" outlineLevel="1">
      <c r="A1799" s="34"/>
      <c r="B1799" s="35"/>
      <c r="C1799" s="13">
        <f t="shared" si="41"/>
        <v>-5.9305706999999701E-2</v>
      </c>
      <c r="D1799" s="36"/>
      <c r="E1799" s="37">
        <v>789.95999999998367</v>
      </c>
      <c r="F1799" s="38">
        <v>2.3383271356000135</v>
      </c>
      <c r="G1799" s="16">
        <f t="shared" si="42"/>
        <v>2.0732258196000122</v>
      </c>
      <c r="H1799" s="39">
        <v>789.95999999998367</v>
      </c>
      <c r="I1799" s="35"/>
      <c r="J1799" s="40">
        <v>2338327.1356000137</v>
      </c>
    </row>
    <row r="1800" spans="1:10" hidden="1" outlineLevel="1">
      <c r="A1800" s="34"/>
      <c r="B1800" s="35"/>
      <c r="C1800" s="13">
        <f t="shared" si="41"/>
        <v>-5.9305706999999701E-2</v>
      </c>
      <c r="D1800" s="36"/>
      <c r="E1800" s="37">
        <v>789.96999999998366</v>
      </c>
      <c r="F1800" s="38">
        <v>2.3416819104500139</v>
      </c>
      <c r="G1800" s="16">
        <f t="shared" si="42"/>
        <v>2.0765805944500126</v>
      </c>
      <c r="H1800" s="39">
        <v>789.96999999998366</v>
      </c>
      <c r="I1800" s="35"/>
      <c r="J1800" s="40">
        <v>2341681.9104500138</v>
      </c>
    </row>
    <row r="1801" spans="1:10" hidden="1" outlineLevel="1">
      <c r="A1801" s="34"/>
      <c r="B1801" s="35"/>
      <c r="C1801" s="13">
        <f t="shared" si="41"/>
        <v>-5.9305706999999701E-2</v>
      </c>
      <c r="D1801" s="36"/>
      <c r="E1801" s="37">
        <v>789.97999999998365</v>
      </c>
      <c r="F1801" s="38">
        <v>2.345036685300014</v>
      </c>
      <c r="G1801" s="16">
        <f t="shared" si="42"/>
        <v>2.0799353693000127</v>
      </c>
      <c r="H1801" s="39">
        <v>789.97999999998365</v>
      </c>
      <c r="I1801" s="35"/>
      <c r="J1801" s="40">
        <v>2345036.685300014</v>
      </c>
    </row>
    <row r="1802" spans="1:10" hidden="1" outlineLevel="1">
      <c r="A1802" s="34"/>
      <c r="B1802" s="35"/>
      <c r="C1802" s="13">
        <f t="shared" si="41"/>
        <v>-5.9305706999999701E-2</v>
      </c>
      <c r="D1802" s="36"/>
      <c r="E1802" s="37">
        <v>789.98999999998364</v>
      </c>
      <c r="F1802" s="38">
        <v>2.348391460150014</v>
      </c>
      <c r="G1802" s="16">
        <f t="shared" si="42"/>
        <v>2.0832901441500127</v>
      </c>
      <c r="H1802" s="39">
        <v>789.98999999998364</v>
      </c>
      <c r="I1802" s="35"/>
      <c r="J1802" s="40">
        <v>2348391.4601500141</v>
      </c>
    </row>
    <row r="1803" spans="1:10" collapsed="1">
      <c r="A1803" s="41"/>
      <c r="B1803" s="35"/>
      <c r="C1803" s="13">
        <f t="shared" si="41"/>
        <v>-5.9305706999999701E-2</v>
      </c>
      <c r="D1803" s="36"/>
      <c r="E1803" s="37">
        <v>789.99999999998363</v>
      </c>
      <c r="F1803" s="38">
        <v>2.3517462350000145</v>
      </c>
      <c r="G1803" s="16">
        <f t="shared" si="42"/>
        <v>2.0866449190000131</v>
      </c>
      <c r="H1803" s="39">
        <v>789.99999999998363</v>
      </c>
      <c r="I1803" s="35"/>
      <c r="J1803" s="40">
        <v>2351746.2350000143</v>
      </c>
    </row>
    <row r="1804" spans="1:10" hidden="1" outlineLevel="1">
      <c r="A1804" s="34"/>
      <c r="B1804" s="35"/>
      <c r="C1804" s="13">
        <f t="shared" si="41"/>
        <v>-5.9305706999999701E-2</v>
      </c>
      <c r="D1804" s="36"/>
      <c r="E1804" s="37">
        <v>790.00999999998362</v>
      </c>
      <c r="F1804" s="38">
        <v>2.3556310108000145</v>
      </c>
      <c r="G1804" s="16">
        <f t="shared" si="42"/>
        <v>2.0905296948000132</v>
      </c>
      <c r="H1804" s="39">
        <v>790.00999999998362</v>
      </c>
      <c r="I1804" s="35"/>
      <c r="J1804" s="40">
        <v>2355631.0108000142</v>
      </c>
    </row>
    <row r="1805" spans="1:10" hidden="1" outlineLevel="1">
      <c r="A1805" s="34"/>
      <c r="B1805" s="35"/>
      <c r="C1805" s="13">
        <f t="shared" si="41"/>
        <v>-5.9305706999999701E-2</v>
      </c>
      <c r="D1805" s="36"/>
      <c r="E1805" s="37">
        <v>790.01999999998361</v>
      </c>
      <c r="F1805" s="38">
        <v>2.359515786600014</v>
      </c>
      <c r="G1805" s="16">
        <f t="shared" si="42"/>
        <v>2.0944144706000127</v>
      </c>
      <c r="H1805" s="39">
        <v>790.01999999998361</v>
      </c>
      <c r="I1805" s="35"/>
      <c r="J1805" s="40">
        <v>2359515.7866000142</v>
      </c>
    </row>
    <row r="1806" spans="1:10" hidden="1" outlineLevel="1">
      <c r="A1806" s="34"/>
      <c r="B1806" s="35"/>
      <c r="C1806" s="13">
        <f t="shared" si="41"/>
        <v>-5.9305706999999701E-2</v>
      </c>
      <c r="D1806" s="36"/>
      <c r="E1806" s="37">
        <v>790.0299999999836</v>
      </c>
      <c r="F1806" s="38">
        <v>2.3634005624000141</v>
      </c>
      <c r="G1806" s="16">
        <f t="shared" si="42"/>
        <v>2.0982992464000128</v>
      </c>
      <c r="H1806" s="39">
        <v>790.0299999999836</v>
      </c>
      <c r="I1806" s="35"/>
      <c r="J1806" s="40">
        <v>2363400.5624000141</v>
      </c>
    </row>
    <row r="1807" spans="1:10" hidden="1" outlineLevel="1">
      <c r="A1807" s="34"/>
      <c r="B1807" s="35"/>
      <c r="C1807" s="13">
        <f t="shared" si="41"/>
        <v>-5.9305706999999701E-2</v>
      </c>
      <c r="D1807" s="36"/>
      <c r="E1807" s="37">
        <v>790.03999999998359</v>
      </c>
      <c r="F1807" s="38">
        <v>2.3672853382000141</v>
      </c>
      <c r="G1807" s="16">
        <f t="shared" si="42"/>
        <v>2.1021840222000128</v>
      </c>
      <c r="H1807" s="39">
        <v>790.03999999998359</v>
      </c>
      <c r="I1807" s="35"/>
      <c r="J1807" s="40">
        <v>2367285.3382000141</v>
      </c>
    </row>
    <row r="1808" spans="1:10" hidden="1" outlineLevel="1">
      <c r="A1808" s="34"/>
      <c r="B1808" s="35"/>
      <c r="C1808" s="13">
        <f t="shared" si="41"/>
        <v>-5.9305706999999701E-2</v>
      </c>
      <c r="D1808" s="36"/>
      <c r="E1808" s="37">
        <v>790.04999999998358</v>
      </c>
      <c r="F1808" s="38">
        <v>2.3711701140000141</v>
      </c>
      <c r="G1808" s="16">
        <f t="shared" si="42"/>
        <v>2.1060687980000128</v>
      </c>
      <c r="H1808" s="39">
        <v>790.04999999998358</v>
      </c>
      <c r="I1808" s="35"/>
      <c r="J1808" s="40">
        <v>2371170.114000014</v>
      </c>
    </row>
    <row r="1809" spans="1:10" hidden="1" outlineLevel="1">
      <c r="A1809" s="34"/>
      <c r="B1809" s="35"/>
      <c r="C1809" s="13">
        <f t="shared" si="41"/>
        <v>-5.9305706999999701E-2</v>
      </c>
      <c r="D1809" s="36"/>
      <c r="E1809" s="37">
        <v>790.05999999998357</v>
      </c>
      <c r="F1809" s="38">
        <v>2.3750548898000141</v>
      </c>
      <c r="G1809" s="16">
        <f t="shared" si="42"/>
        <v>2.1099535738000128</v>
      </c>
      <c r="H1809" s="39">
        <v>790.05999999998357</v>
      </c>
      <c r="I1809" s="35"/>
      <c r="J1809" s="40">
        <v>2375054.889800014</v>
      </c>
    </row>
    <row r="1810" spans="1:10" hidden="1" outlineLevel="1">
      <c r="A1810" s="34"/>
      <c r="B1810" s="35"/>
      <c r="C1810" s="13">
        <f t="shared" si="41"/>
        <v>-5.9305706999999701E-2</v>
      </c>
      <c r="D1810" s="36"/>
      <c r="E1810" s="37">
        <v>790.06999999998357</v>
      </c>
      <c r="F1810" s="38">
        <v>2.3789396656000141</v>
      </c>
      <c r="G1810" s="16">
        <f t="shared" si="42"/>
        <v>2.1138383496000128</v>
      </c>
      <c r="H1810" s="39">
        <v>790.06999999998357</v>
      </c>
      <c r="I1810" s="35"/>
      <c r="J1810" s="40">
        <v>2378939.6656000139</v>
      </c>
    </row>
    <row r="1811" spans="1:10" hidden="1" outlineLevel="1">
      <c r="A1811" s="34"/>
      <c r="B1811" s="35"/>
      <c r="C1811" s="13">
        <f t="shared" si="41"/>
        <v>-5.9305706999999701E-2</v>
      </c>
      <c r="D1811" s="36"/>
      <c r="E1811" s="37">
        <v>790.07999999998356</v>
      </c>
      <c r="F1811" s="38">
        <v>2.3828244414000137</v>
      </c>
      <c r="G1811" s="16">
        <f t="shared" si="42"/>
        <v>2.1177231254000124</v>
      </c>
      <c r="H1811" s="39">
        <v>790.07999999998356</v>
      </c>
      <c r="I1811" s="35"/>
      <c r="J1811" s="40">
        <v>2382824.4414000139</v>
      </c>
    </row>
    <row r="1812" spans="1:10" hidden="1" outlineLevel="1">
      <c r="A1812" s="34"/>
      <c r="B1812" s="35"/>
      <c r="C1812" s="13">
        <f t="shared" si="41"/>
        <v>-5.9305706999999701E-2</v>
      </c>
      <c r="D1812" s="36"/>
      <c r="E1812" s="37">
        <v>790.08999999998355</v>
      </c>
      <c r="F1812" s="38">
        <v>2.3867092172000137</v>
      </c>
      <c r="G1812" s="16">
        <f t="shared" si="42"/>
        <v>2.1216079012000124</v>
      </c>
      <c r="H1812" s="39">
        <v>790.08999999998355</v>
      </c>
      <c r="I1812" s="35"/>
      <c r="J1812" s="40">
        <v>2386709.2172000138</v>
      </c>
    </row>
    <row r="1813" spans="1:10" hidden="1" outlineLevel="1">
      <c r="A1813" s="41"/>
      <c r="B1813" s="35"/>
      <c r="C1813" s="13">
        <f t="shared" si="41"/>
        <v>-5.9305706999999701E-2</v>
      </c>
      <c r="D1813" s="36"/>
      <c r="E1813" s="37">
        <v>790.09999999998354</v>
      </c>
      <c r="F1813" s="38">
        <v>2.3905939930000137</v>
      </c>
      <c r="G1813" s="16">
        <f t="shared" si="42"/>
        <v>2.1254926770000124</v>
      </c>
      <c r="H1813" s="39">
        <v>790.09999999998354</v>
      </c>
      <c r="I1813" s="35"/>
      <c r="J1813" s="40">
        <v>2390593.9930000138</v>
      </c>
    </row>
    <row r="1814" spans="1:10" hidden="1" outlineLevel="1">
      <c r="A1814" s="34"/>
      <c r="B1814" s="35"/>
      <c r="C1814" s="13">
        <f t="shared" si="41"/>
        <v>-5.9305706999999701E-2</v>
      </c>
      <c r="D1814" s="36"/>
      <c r="E1814" s="37">
        <v>790.10999999998353</v>
      </c>
      <c r="F1814" s="38">
        <v>2.3944787688000138</v>
      </c>
      <c r="G1814" s="16">
        <f t="shared" si="42"/>
        <v>2.1293774528000124</v>
      </c>
      <c r="H1814" s="39">
        <v>790.10999999998353</v>
      </c>
      <c r="I1814" s="35"/>
      <c r="J1814" s="40">
        <v>2394478.7688000137</v>
      </c>
    </row>
    <row r="1815" spans="1:10" hidden="1" outlineLevel="1">
      <c r="A1815" s="34"/>
      <c r="B1815" s="35"/>
      <c r="C1815" s="13">
        <f t="shared" si="41"/>
        <v>-5.9305706999999701E-2</v>
      </c>
      <c r="D1815" s="36"/>
      <c r="E1815" s="37">
        <v>790.11999999998352</v>
      </c>
      <c r="F1815" s="38">
        <v>2.3983635446000138</v>
      </c>
      <c r="G1815" s="16">
        <f t="shared" si="42"/>
        <v>2.1332622286000125</v>
      </c>
      <c r="H1815" s="39">
        <v>790.11999999998352</v>
      </c>
      <c r="I1815" s="35"/>
      <c r="J1815" s="40">
        <v>2398363.5446000136</v>
      </c>
    </row>
    <row r="1816" spans="1:10" hidden="1" outlineLevel="1">
      <c r="A1816" s="34"/>
      <c r="B1816" s="35"/>
      <c r="C1816" s="13">
        <f t="shared" si="41"/>
        <v>-5.9305706999999701E-2</v>
      </c>
      <c r="D1816" s="36"/>
      <c r="E1816" s="37">
        <v>790.12999999998351</v>
      </c>
      <c r="F1816" s="38">
        <v>2.4022483204000138</v>
      </c>
      <c r="G1816" s="16">
        <f t="shared" si="42"/>
        <v>2.1371470044000125</v>
      </c>
      <c r="H1816" s="39">
        <v>790.12999999998351</v>
      </c>
      <c r="I1816" s="35"/>
      <c r="J1816" s="40">
        <v>2402248.3204000136</v>
      </c>
    </row>
    <row r="1817" spans="1:10" hidden="1" outlineLevel="1">
      <c r="A1817" s="34"/>
      <c r="B1817" s="35"/>
      <c r="C1817" s="13">
        <f t="shared" si="41"/>
        <v>-5.9305706999999701E-2</v>
      </c>
      <c r="D1817" s="36"/>
      <c r="E1817" s="37">
        <v>790.1399999999835</v>
      </c>
      <c r="F1817" s="38">
        <v>2.4061330962000134</v>
      </c>
      <c r="G1817" s="16">
        <f t="shared" si="42"/>
        <v>2.1410317802000121</v>
      </c>
      <c r="H1817" s="39">
        <v>790.1399999999835</v>
      </c>
      <c r="I1817" s="35"/>
      <c r="J1817" s="40">
        <v>2406133.0962000135</v>
      </c>
    </row>
    <row r="1818" spans="1:10" hidden="1" outlineLevel="1">
      <c r="A1818" s="34"/>
      <c r="B1818" s="35"/>
      <c r="C1818" s="13">
        <f t="shared" si="41"/>
        <v>-5.9305706999999701E-2</v>
      </c>
      <c r="D1818" s="36"/>
      <c r="E1818" s="37">
        <v>790.14999999998349</v>
      </c>
      <c r="F1818" s="38">
        <v>2.4100178720000134</v>
      </c>
      <c r="G1818" s="16">
        <f t="shared" si="42"/>
        <v>2.1449165560000121</v>
      </c>
      <c r="H1818" s="39">
        <v>790.14999999998349</v>
      </c>
      <c r="I1818" s="35"/>
      <c r="J1818" s="40">
        <v>2410017.8720000135</v>
      </c>
    </row>
    <row r="1819" spans="1:10" hidden="1" outlineLevel="1">
      <c r="A1819" s="34"/>
      <c r="B1819" s="35"/>
      <c r="C1819" s="13">
        <f t="shared" si="41"/>
        <v>-5.9305706999999701E-2</v>
      </c>
      <c r="D1819" s="36"/>
      <c r="E1819" s="37">
        <v>790.15999999998348</v>
      </c>
      <c r="F1819" s="38">
        <v>2.4139026478000134</v>
      </c>
      <c r="G1819" s="16">
        <f t="shared" si="42"/>
        <v>2.1488013318000121</v>
      </c>
      <c r="H1819" s="39">
        <v>790.15999999998348</v>
      </c>
      <c r="I1819" s="35"/>
      <c r="J1819" s="40">
        <v>2413902.6478000134</v>
      </c>
    </row>
    <row r="1820" spans="1:10" hidden="1" outlineLevel="1">
      <c r="A1820" s="34"/>
      <c r="B1820" s="35"/>
      <c r="C1820" s="13">
        <f t="shared" si="41"/>
        <v>-5.9305706999999701E-2</v>
      </c>
      <c r="D1820" s="36"/>
      <c r="E1820" s="37">
        <v>790.16999999998347</v>
      </c>
      <c r="F1820" s="38">
        <v>2.4177874236000134</v>
      </c>
      <c r="G1820" s="16">
        <f t="shared" si="42"/>
        <v>2.1526861076000121</v>
      </c>
      <c r="H1820" s="39">
        <v>790.16999999998347</v>
      </c>
      <c r="I1820" s="35"/>
      <c r="J1820" s="40">
        <v>2417787.4236000134</v>
      </c>
    </row>
    <row r="1821" spans="1:10" hidden="1" outlineLevel="1">
      <c r="A1821" s="34"/>
      <c r="B1821" s="35"/>
      <c r="C1821" s="13">
        <f t="shared" si="41"/>
        <v>-5.9305706999999701E-2</v>
      </c>
      <c r="D1821" s="36"/>
      <c r="E1821" s="37">
        <v>790.17999999998347</v>
      </c>
      <c r="F1821" s="38">
        <v>2.4216721994000134</v>
      </c>
      <c r="G1821" s="16">
        <f t="shared" si="42"/>
        <v>2.1565708834000121</v>
      </c>
      <c r="H1821" s="39">
        <v>790.17999999998347</v>
      </c>
      <c r="I1821" s="35"/>
      <c r="J1821" s="40">
        <v>2421672.1994000133</v>
      </c>
    </row>
    <row r="1822" spans="1:10" hidden="1" outlineLevel="1">
      <c r="A1822" s="34"/>
      <c r="B1822" s="35"/>
      <c r="C1822" s="13">
        <f t="shared" si="41"/>
        <v>-5.9305706999999701E-2</v>
      </c>
      <c r="D1822" s="36"/>
      <c r="E1822" s="37">
        <v>790.18999999998346</v>
      </c>
      <c r="F1822" s="38">
        <v>2.4255569752000135</v>
      </c>
      <c r="G1822" s="16">
        <f t="shared" si="42"/>
        <v>2.1604556592000121</v>
      </c>
      <c r="H1822" s="39">
        <v>790.18999999998346</v>
      </c>
      <c r="I1822" s="35"/>
      <c r="J1822" s="40">
        <v>2425556.9752000133</v>
      </c>
    </row>
    <row r="1823" spans="1:10" hidden="1" outlineLevel="1">
      <c r="A1823" s="41"/>
      <c r="B1823" s="35"/>
      <c r="C1823" s="13">
        <f t="shared" si="41"/>
        <v>-5.9305706999999701E-2</v>
      </c>
      <c r="D1823" s="36"/>
      <c r="E1823" s="37">
        <v>790.19999999998345</v>
      </c>
      <c r="F1823" s="38">
        <v>2.429441751000013</v>
      </c>
      <c r="G1823" s="16">
        <f t="shared" si="42"/>
        <v>2.1643404350000117</v>
      </c>
      <c r="H1823" s="39">
        <v>790.19999999998345</v>
      </c>
      <c r="I1823" s="35"/>
      <c r="J1823" s="40">
        <v>2429441.7510000132</v>
      </c>
    </row>
    <row r="1824" spans="1:10" hidden="1" outlineLevel="1">
      <c r="A1824" s="34"/>
      <c r="B1824" s="35"/>
      <c r="C1824" s="13">
        <f t="shared" si="41"/>
        <v>-5.9305706999999701E-2</v>
      </c>
      <c r="D1824" s="36"/>
      <c r="E1824" s="37">
        <v>790.20999999998344</v>
      </c>
      <c r="F1824" s="38">
        <v>2.433326526800013</v>
      </c>
      <c r="G1824" s="16">
        <f t="shared" si="42"/>
        <v>2.1682252108000117</v>
      </c>
      <c r="H1824" s="39">
        <v>790.20999999998344</v>
      </c>
      <c r="I1824" s="35"/>
      <c r="J1824" s="40">
        <v>2433326.5268000131</v>
      </c>
    </row>
    <row r="1825" spans="1:10" hidden="1" outlineLevel="1">
      <c r="A1825" s="34"/>
      <c r="B1825" s="35"/>
      <c r="C1825" s="13">
        <f t="shared" si="41"/>
        <v>-5.9305706999999701E-2</v>
      </c>
      <c r="D1825" s="36"/>
      <c r="E1825" s="37">
        <v>790.21999999998343</v>
      </c>
      <c r="F1825" s="38">
        <v>2.4372113026000131</v>
      </c>
      <c r="G1825" s="16">
        <f t="shared" si="42"/>
        <v>2.1721099866000118</v>
      </c>
      <c r="H1825" s="39">
        <v>790.21999999998343</v>
      </c>
      <c r="I1825" s="35"/>
      <c r="J1825" s="40">
        <v>2437211.3026000131</v>
      </c>
    </row>
    <row r="1826" spans="1:10" hidden="1" outlineLevel="1">
      <c r="A1826" s="34"/>
      <c r="B1826" s="35"/>
      <c r="C1826" s="13">
        <f t="shared" si="41"/>
        <v>-5.9305706999999701E-2</v>
      </c>
      <c r="D1826" s="36"/>
      <c r="E1826" s="37">
        <v>790.22999999998342</v>
      </c>
      <c r="F1826" s="38">
        <v>2.4410960784000131</v>
      </c>
      <c r="G1826" s="16">
        <f t="shared" si="42"/>
        <v>2.1759947624000118</v>
      </c>
      <c r="H1826" s="39">
        <v>790.22999999998342</v>
      </c>
      <c r="I1826" s="35"/>
      <c r="J1826" s="40">
        <v>2441096.078400013</v>
      </c>
    </row>
    <row r="1827" spans="1:10" hidden="1" outlineLevel="1">
      <c r="A1827" s="34"/>
      <c r="B1827" s="35"/>
      <c r="C1827" s="13">
        <f t="shared" si="41"/>
        <v>-5.9305706999999701E-2</v>
      </c>
      <c r="D1827" s="36"/>
      <c r="E1827" s="37">
        <v>790.23999999998341</v>
      </c>
      <c r="F1827" s="38">
        <v>2.4449808542000131</v>
      </c>
      <c r="G1827" s="16">
        <f t="shared" si="42"/>
        <v>2.1798795382000118</v>
      </c>
      <c r="H1827" s="39">
        <v>790.23999999998341</v>
      </c>
      <c r="I1827" s="35"/>
      <c r="J1827" s="40">
        <v>2444980.854200013</v>
      </c>
    </row>
    <row r="1828" spans="1:10" hidden="1" outlineLevel="1">
      <c r="A1828" s="34"/>
      <c r="B1828" s="35"/>
      <c r="C1828" s="13">
        <f t="shared" si="41"/>
        <v>-5.9305706999999701E-2</v>
      </c>
      <c r="D1828" s="36"/>
      <c r="E1828" s="37">
        <v>790.2499999999834</v>
      </c>
      <c r="F1828" s="38">
        <v>2.4488656300000131</v>
      </c>
      <c r="G1828" s="16">
        <f t="shared" si="42"/>
        <v>2.1837643140000118</v>
      </c>
      <c r="H1828" s="39">
        <v>790.2499999999834</v>
      </c>
      <c r="I1828" s="35"/>
      <c r="J1828" s="40">
        <v>2448865.6300000129</v>
      </c>
    </row>
    <row r="1829" spans="1:10" hidden="1" outlineLevel="1">
      <c r="A1829" s="34"/>
      <c r="B1829" s="35"/>
      <c r="C1829" s="13">
        <f t="shared" si="41"/>
        <v>-5.9305706999999701E-2</v>
      </c>
      <c r="D1829" s="36"/>
      <c r="E1829" s="37">
        <v>790.25999999998339</v>
      </c>
      <c r="F1829" s="38">
        <v>2.4527504058000127</v>
      </c>
      <c r="G1829" s="16">
        <f t="shared" si="42"/>
        <v>2.1876490898000114</v>
      </c>
      <c r="H1829" s="39">
        <v>790.25999999998339</v>
      </c>
      <c r="I1829" s="35"/>
      <c r="J1829" s="40">
        <v>2452750.4058000129</v>
      </c>
    </row>
    <row r="1830" spans="1:10" hidden="1" outlineLevel="1">
      <c r="A1830" s="34"/>
      <c r="B1830" s="35"/>
      <c r="C1830" s="13">
        <f t="shared" si="41"/>
        <v>-5.9305706999999701E-2</v>
      </c>
      <c r="D1830" s="36"/>
      <c r="E1830" s="37">
        <v>790.26999999998338</v>
      </c>
      <c r="F1830" s="38">
        <v>2.4566351816000127</v>
      </c>
      <c r="G1830" s="16">
        <f t="shared" si="42"/>
        <v>2.1915338656000114</v>
      </c>
      <c r="H1830" s="39">
        <v>790.26999999998338</v>
      </c>
      <c r="I1830" s="35"/>
      <c r="J1830" s="40">
        <v>2456635.1816000128</v>
      </c>
    </row>
    <row r="1831" spans="1:10" hidden="1" outlineLevel="1">
      <c r="A1831" s="34"/>
      <c r="B1831" s="35"/>
      <c r="C1831" s="13">
        <f t="shared" si="41"/>
        <v>-5.9305706999999701E-2</v>
      </c>
      <c r="D1831" s="36"/>
      <c r="E1831" s="37">
        <v>790.27999999998337</v>
      </c>
      <c r="F1831" s="38">
        <v>2.4605199574000127</v>
      </c>
      <c r="G1831" s="16">
        <f t="shared" si="42"/>
        <v>2.1954186414000114</v>
      </c>
      <c r="H1831" s="39">
        <v>790.27999999998337</v>
      </c>
      <c r="I1831" s="35"/>
      <c r="J1831" s="40">
        <v>2460519.9574000128</v>
      </c>
    </row>
    <row r="1832" spans="1:10" hidden="1" outlineLevel="1">
      <c r="A1832" s="34"/>
      <c r="B1832" s="35"/>
      <c r="C1832" s="13">
        <f t="shared" si="41"/>
        <v>-5.9305706999999701E-2</v>
      </c>
      <c r="D1832" s="36"/>
      <c r="E1832" s="37">
        <v>790.28999999998337</v>
      </c>
      <c r="F1832" s="38">
        <v>2.4644047332000127</v>
      </c>
      <c r="G1832" s="16">
        <f t="shared" si="42"/>
        <v>2.1993034172000114</v>
      </c>
      <c r="H1832" s="39">
        <v>790.28999999998337</v>
      </c>
      <c r="I1832" s="35"/>
      <c r="J1832" s="40">
        <v>2464404.7332000127</v>
      </c>
    </row>
    <row r="1833" spans="1:10" hidden="1" outlineLevel="1">
      <c r="A1833" s="41"/>
      <c r="B1833" s="35"/>
      <c r="C1833" s="13">
        <f t="shared" si="41"/>
        <v>-5.9305706999999701E-2</v>
      </c>
      <c r="D1833" s="36"/>
      <c r="E1833" s="37">
        <v>790.29999999998336</v>
      </c>
      <c r="F1833" s="38">
        <v>2.4682895090000128</v>
      </c>
      <c r="G1833" s="16">
        <f t="shared" si="42"/>
        <v>2.2031881930000115</v>
      </c>
      <c r="H1833" s="39">
        <v>790.29999999998336</v>
      </c>
      <c r="I1833" s="35"/>
      <c r="J1833" s="40">
        <v>2468289.5090000127</v>
      </c>
    </row>
    <row r="1834" spans="1:10" hidden="1" outlineLevel="1">
      <c r="A1834" s="34"/>
      <c r="B1834" s="35"/>
      <c r="C1834" s="13">
        <f t="shared" si="41"/>
        <v>-5.9305706999999701E-2</v>
      </c>
      <c r="D1834" s="36"/>
      <c r="E1834" s="37">
        <v>790.30999999998335</v>
      </c>
      <c r="F1834" s="38">
        <v>2.4721742848000128</v>
      </c>
      <c r="G1834" s="16">
        <f t="shared" si="42"/>
        <v>2.2070729688000115</v>
      </c>
      <c r="H1834" s="39">
        <v>790.30999999998335</v>
      </c>
      <c r="I1834" s="35"/>
      <c r="J1834" s="40">
        <v>2472174.2848000126</v>
      </c>
    </row>
    <row r="1835" spans="1:10" hidden="1" outlineLevel="1">
      <c r="A1835" s="34"/>
      <c r="B1835" s="35"/>
      <c r="C1835" s="13">
        <f t="shared" si="41"/>
        <v>-5.9305706999999701E-2</v>
      </c>
      <c r="D1835" s="36"/>
      <c r="E1835" s="37">
        <v>790.31999999998334</v>
      </c>
      <c r="F1835" s="38">
        <v>2.4760590606000124</v>
      </c>
      <c r="G1835" s="16">
        <f t="shared" si="42"/>
        <v>2.210957744600011</v>
      </c>
      <c r="H1835" s="39">
        <v>790.31999999998334</v>
      </c>
      <c r="I1835" s="35"/>
      <c r="J1835" s="40">
        <v>2476059.0606000125</v>
      </c>
    </row>
    <row r="1836" spans="1:10" hidden="1" outlineLevel="1">
      <c r="A1836" s="34"/>
      <c r="B1836" s="35"/>
      <c r="C1836" s="13">
        <f t="shared" si="41"/>
        <v>-5.9305706999999701E-2</v>
      </c>
      <c r="D1836" s="36"/>
      <c r="E1836" s="37">
        <v>790.32999999998333</v>
      </c>
      <c r="F1836" s="38">
        <v>2.4799438364000124</v>
      </c>
      <c r="G1836" s="16">
        <f t="shared" si="42"/>
        <v>2.2148425204000111</v>
      </c>
      <c r="H1836" s="39">
        <v>790.32999999998333</v>
      </c>
      <c r="I1836" s="35"/>
      <c r="J1836" s="40">
        <v>2479943.8364000125</v>
      </c>
    </row>
    <row r="1837" spans="1:10" hidden="1" outlineLevel="1">
      <c r="A1837" s="34"/>
      <c r="B1837" s="35"/>
      <c r="C1837" s="13">
        <f t="shared" ref="C1837:C1900" si="43">B1837-$B$683</f>
        <v>-5.9305706999999701E-2</v>
      </c>
      <c r="D1837" s="36"/>
      <c r="E1837" s="37">
        <v>790.33999999998332</v>
      </c>
      <c r="F1837" s="38">
        <v>2.4838286122000124</v>
      </c>
      <c r="G1837" s="16">
        <f t="shared" ref="G1837:G1900" si="44">F1837-$F$683</f>
        <v>2.2187272962000111</v>
      </c>
      <c r="H1837" s="39">
        <v>790.33999999998332</v>
      </c>
      <c r="I1837" s="35"/>
      <c r="J1837" s="40">
        <v>2483828.6122000124</v>
      </c>
    </row>
    <row r="1838" spans="1:10" hidden="1" outlineLevel="1">
      <c r="A1838" s="34"/>
      <c r="B1838" s="35"/>
      <c r="C1838" s="13">
        <f t="shared" si="43"/>
        <v>-5.9305706999999701E-2</v>
      </c>
      <c r="D1838" s="36"/>
      <c r="E1838" s="37">
        <v>790.34999999998331</v>
      </c>
      <c r="F1838" s="38">
        <v>2.4877133880000124</v>
      </c>
      <c r="G1838" s="16">
        <f t="shared" si="44"/>
        <v>2.2226120720000111</v>
      </c>
      <c r="H1838" s="39">
        <v>790.34999999998331</v>
      </c>
      <c r="I1838" s="35"/>
      <c r="J1838" s="40">
        <v>2487713.3880000124</v>
      </c>
    </row>
    <row r="1839" spans="1:10" hidden="1" outlineLevel="1">
      <c r="A1839" s="34"/>
      <c r="B1839" s="35"/>
      <c r="C1839" s="13">
        <f t="shared" si="43"/>
        <v>-5.9305706999999701E-2</v>
      </c>
      <c r="D1839" s="36"/>
      <c r="E1839" s="37">
        <v>790.3599999999833</v>
      </c>
      <c r="F1839" s="38">
        <v>2.4915981638000124</v>
      </c>
      <c r="G1839" s="16">
        <f t="shared" si="44"/>
        <v>2.2264968478000111</v>
      </c>
      <c r="H1839" s="39">
        <v>790.3599999999833</v>
      </c>
      <c r="I1839" s="35"/>
      <c r="J1839" s="40">
        <v>2491598.1638000123</v>
      </c>
    </row>
    <row r="1840" spans="1:10" hidden="1" outlineLevel="1">
      <c r="A1840" s="34"/>
      <c r="B1840" s="35"/>
      <c r="C1840" s="13">
        <f t="shared" si="43"/>
        <v>-5.9305706999999701E-2</v>
      </c>
      <c r="D1840" s="36"/>
      <c r="E1840" s="37">
        <v>790.36999999998329</v>
      </c>
      <c r="F1840" s="38">
        <v>2.4954829396000124</v>
      </c>
      <c r="G1840" s="16">
        <f t="shared" si="44"/>
        <v>2.2303816236000111</v>
      </c>
      <c r="H1840" s="39">
        <v>790.36999999998329</v>
      </c>
      <c r="I1840" s="35"/>
      <c r="J1840" s="40">
        <v>2495482.9396000123</v>
      </c>
    </row>
    <row r="1841" spans="1:10" hidden="1" outlineLevel="1">
      <c r="A1841" s="34"/>
      <c r="B1841" s="35"/>
      <c r="C1841" s="13">
        <f t="shared" si="43"/>
        <v>-5.9305706999999701E-2</v>
      </c>
      <c r="D1841" s="36"/>
      <c r="E1841" s="37">
        <v>790.37999999998328</v>
      </c>
      <c r="F1841" s="38">
        <v>2.499367715400012</v>
      </c>
      <c r="G1841" s="16">
        <f t="shared" si="44"/>
        <v>2.2342663994000107</v>
      </c>
      <c r="H1841" s="39">
        <v>790.37999999998328</v>
      </c>
      <c r="I1841" s="35"/>
      <c r="J1841" s="40">
        <v>2499367.7154000122</v>
      </c>
    </row>
    <row r="1842" spans="1:10" hidden="1" outlineLevel="1">
      <c r="A1842" s="34"/>
      <c r="B1842" s="35"/>
      <c r="C1842" s="13">
        <f t="shared" si="43"/>
        <v>-5.9305706999999701E-2</v>
      </c>
      <c r="D1842" s="36"/>
      <c r="E1842" s="37">
        <v>790.38999999998327</v>
      </c>
      <c r="F1842" s="38">
        <v>2.503252491200012</v>
      </c>
      <c r="G1842" s="16">
        <f t="shared" si="44"/>
        <v>2.2381511752000107</v>
      </c>
      <c r="H1842" s="39">
        <v>790.38999999998327</v>
      </c>
      <c r="I1842" s="35"/>
      <c r="J1842" s="40">
        <v>2503252.4912000122</v>
      </c>
    </row>
    <row r="1843" spans="1:10" hidden="1" outlineLevel="1">
      <c r="A1843" s="41"/>
      <c r="B1843" s="35"/>
      <c r="C1843" s="13">
        <f t="shared" si="43"/>
        <v>-5.9305706999999701E-2</v>
      </c>
      <c r="D1843" s="36"/>
      <c r="E1843" s="37">
        <v>790.39999999998327</v>
      </c>
      <c r="F1843" s="38">
        <v>2.507137267000012</v>
      </c>
      <c r="G1843" s="16">
        <f t="shared" si="44"/>
        <v>2.2420359510000107</v>
      </c>
      <c r="H1843" s="39">
        <v>790.39999999998327</v>
      </c>
      <c r="I1843" s="35"/>
      <c r="J1843" s="40">
        <v>2507137.2670000121</v>
      </c>
    </row>
    <row r="1844" spans="1:10" hidden="1" outlineLevel="1">
      <c r="A1844" s="34"/>
      <c r="B1844" s="35"/>
      <c r="C1844" s="13">
        <f t="shared" si="43"/>
        <v>-5.9305706999999701E-2</v>
      </c>
      <c r="D1844" s="36"/>
      <c r="E1844" s="37">
        <v>790.40999999998326</v>
      </c>
      <c r="F1844" s="38">
        <v>2.5110220428000121</v>
      </c>
      <c r="G1844" s="16">
        <f t="shared" si="44"/>
        <v>2.2459207268000108</v>
      </c>
      <c r="H1844" s="39">
        <v>790.40999999998326</v>
      </c>
      <c r="I1844" s="35"/>
      <c r="J1844" s="40">
        <v>2511022.042800012</v>
      </c>
    </row>
    <row r="1845" spans="1:10" hidden="1" outlineLevel="1">
      <c r="A1845" s="34"/>
      <c r="B1845" s="35"/>
      <c r="C1845" s="13">
        <f t="shared" si="43"/>
        <v>-5.9305706999999701E-2</v>
      </c>
      <c r="D1845" s="36"/>
      <c r="E1845" s="37">
        <v>790.41999999998325</v>
      </c>
      <c r="F1845" s="38">
        <v>2.5149068186000121</v>
      </c>
      <c r="G1845" s="16">
        <f t="shared" si="44"/>
        <v>2.2498055026000108</v>
      </c>
      <c r="H1845" s="39">
        <v>790.41999999998325</v>
      </c>
      <c r="I1845" s="35"/>
      <c r="J1845" s="40">
        <v>2514906.818600012</v>
      </c>
    </row>
    <row r="1846" spans="1:10" hidden="1" outlineLevel="1">
      <c r="A1846" s="34"/>
      <c r="B1846" s="35"/>
      <c r="C1846" s="13">
        <f t="shared" si="43"/>
        <v>-5.9305706999999701E-2</v>
      </c>
      <c r="D1846" s="36"/>
      <c r="E1846" s="37">
        <v>790.42999999998324</v>
      </c>
      <c r="F1846" s="38">
        <v>2.5187915944000121</v>
      </c>
      <c r="G1846" s="16">
        <f t="shared" si="44"/>
        <v>2.2536902784000108</v>
      </c>
      <c r="H1846" s="39">
        <v>790.42999999998324</v>
      </c>
      <c r="I1846" s="35"/>
      <c r="J1846" s="40">
        <v>2518791.5944000119</v>
      </c>
    </row>
    <row r="1847" spans="1:10" hidden="1" outlineLevel="1">
      <c r="A1847" s="34"/>
      <c r="B1847" s="35"/>
      <c r="C1847" s="13">
        <f t="shared" si="43"/>
        <v>-5.9305706999999701E-2</v>
      </c>
      <c r="D1847" s="36"/>
      <c r="E1847" s="37">
        <v>790.43999999998323</v>
      </c>
      <c r="F1847" s="38">
        <v>2.5226763702000117</v>
      </c>
      <c r="G1847" s="16">
        <f t="shared" si="44"/>
        <v>2.2575750542000104</v>
      </c>
      <c r="H1847" s="39">
        <v>790.43999999998323</v>
      </c>
      <c r="I1847" s="35"/>
      <c r="J1847" s="40">
        <v>2522676.3702000119</v>
      </c>
    </row>
    <row r="1848" spans="1:10" hidden="1" outlineLevel="1">
      <c r="A1848" s="34"/>
      <c r="B1848" s="35"/>
      <c r="C1848" s="13">
        <f t="shared" si="43"/>
        <v>-5.9305706999999701E-2</v>
      </c>
      <c r="D1848" s="36"/>
      <c r="E1848" s="37">
        <v>790.44999999998322</v>
      </c>
      <c r="F1848" s="38">
        <v>2.5265611460000117</v>
      </c>
      <c r="G1848" s="16">
        <f t="shared" si="44"/>
        <v>2.2614598300000104</v>
      </c>
      <c r="H1848" s="39">
        <v>790.44999999998322</v>
      </c>
      <c r="I1848" s="35"/>
      <c r="J1848" s="40">
        <v>2526561.1460000118</v>
      </c>
    </row>
    <row r="1849" spans="1:10" hidden="1" outlineLevel="1">
      <c r="A1849" s="34"/>
      <c r="B1849" s="35"/>
      <c r="C1849" s="13">
        <f t="shared" si="43"/>
        <v>-5.9305706999999701E-2</v>
      </c>
      <c r="D1849" s="36"/>
      <c r="E1849" s="37">
        <v>790.45999999998321</v>
      </c>
      <c r="F1849" s="38">
        <v>2.5304459218000117</v>
      </c>
      <c r="G1849" s="16">
        <f t="shared" si="44"/>
        <v>2.2653446058000104</v>
      </c>
      <c r="H1849" s="39">
        <v>790.45999999998321</v>
      </c>
      <c r="I1849" s="35"/>
      <c r="J1849" s="40">
        <v>2530445.9218000118</v>
      </c>
    </row>
    <row r="1850" spans="1:10" hidden="1" outlineLevel="1">
      <c r="A1850" s="34"/>
      <c r="B1850" s="35"/>
      <c r="C1850" s="13">
        <f t="shared" si="43"/>
        <v>-5.9305706999999701E-2</v>
      </c>
      <c r="D1850" s="36"/>
      <c r="E1850" s="37">
        <v>790.4699999999832</v>
      </c>
      <c r="F1850" s="38">
        <v>2.5343306976000117</v>
      </c>
      <c r="G1850" s="16">
        <f t="shared" si="44"/>
        <v>2.2692293816000104</v>
      </c>
      <c r="H1850" s="39">
        <v>790.4699999999832</v>
      </c>
      <c r="I1850" s="35"/>
      <c r="J1850" s="40">
        <v>2534330.6976000117</v>
      </c>
    </row>
    <row r="1851" spans="1:10" hidden="1" outlineLevel="1">
      <c r="A1851" s="34"/>
      <c r="B1851" s="35"/>
      <c r="C1851" s="13">
        <f t="shared" si="43"/>
        <v>-5.9305706999999701E-2</v>
      </c>
      <c r="D1851" s="36"/>
      <c r="E1851" s="37">
        <v>790.47999999998319</v>
      </c>
      <c r="F1851" s="38">
        <v>2.5382154734000117</v>
      </c>
      <c r="G1851" s="16">
        <f t="shared" si="44"/>
        <v>2.2731141574000104</v>
      </c>
      <c r="H1851" s="39">
        <v>790.47999999998319</v>
      </c>
      <c r="I1851" s="35"/>
      <c r="J1851" s="40">
        <v>2538215.4734000117</v>
      </c>
    </row>
    <row r="1852" spans="1:10" hidden="1" outlineLevel="1">
      <c r="A1852" s="34"/>
      <c r="B1852" s="35"/>
      <c r="C1852" s="13">
        <f t="shared" si="43"/>
        <v>-5.9305706999999701E-2</v>
      </c>
      <c r="D1852" s="36"/>
      <c r="E1852" s="37">
        <v>790.48999999998318</v>
      </c>
      <c r="F1852" s="38">
        <v>2.5421002492000118</v>
      </c>
      <c r="G1852" s="16">
        <f t="shared" si="44"/>
        <v>2.2769989332000105</v>
      </c>
      <c r="H1852" s="39">
        <v>790.48999999998318</v>
      </c>
      <c r="I1852" s="35"/>
      <c r="J1852" s="40">
        <v>2542100.2492000116</v>
      </c>
    </row>
    <row r="1853" spans="1:10" hidden="1" outlineLevel="1">
      <c r="A1853" s="41"/>
      <c r="B1853" s="35"/>
      <c r="C1853" s="13">
        <f t="shared" si="43"/>
        <v>-5.9305706999999701E-2</v>
      </c>
      <c r="D1853" s="36"/>
      <c r="E1853" s="37">
        <v>790.49999999998317</v>
      </c>
      <c r="F1853" s="38">
        <v>2.5459850250000113</v>
      </c>
      <c r="G1853" s="16">
        <f t="shared" si="44"/>
        <v>2.28088370900001</v>
      </c>
      <c r="H1853" s="39">
        <v>790.49999999998317</v>
      </c>
      <c r="I1853" s="35"/>
      <c r="J1853" s="40">
        <v>2545985.0250000115</v>
      </c>
    </row>
    <row r="1854" spans="1:10" hidden="1" outlineLevel="1">
      <c r="A1854" s="34"/>
      <c r="B1854" s="35"/>
      <c r="C1854" s="13">
        <f t="shared" si="43"/>
        <v>-5.9305706999999701E-2</v>
      </c>
      <c r="D1854" s="36"/>
      <c r="E1854" s="37">
        <v>790.50999999998317</v>
      </c>
      <c r="F1854" s="38">
        <v>2.5498698008000114</v>
      </c>
      <c r="G1854" s="16">
        <f t="shared" si="44"/>
        <v>2.28476848480001</v>
      </c>
      <c r="H1854" s="39">
        <v>790.50999999998317</v>
      </c>
      <c r="I1854" s="35"/>
      <c r="J1854" s="40">
        <v>2549869.8008000115</v>
      </c>
    </row>
    <row r="1855" spans="1:10" hidden="1" outlineLevel="1">
      <c r="A1855" s="34"/>
      <c r="B1855" s="35"/>
      <c r="C1855" s="13">
        <f t="shared" si="43"/>
        <v>-5.9305706999999701E-2</v>
      </c>
      <c r="D1855" s="36"/>
      <c r="E1855" s="37">
        <v>790.51999999998316</v>
      </c>
      <c r="F1855" s="38">
        <v>2.5537545766000114</v>
      </c>
      <c r="G1855" s="16">
        <f t="shared" si="44"/>
        <v>2.2886532606000101</v>
      </c>
      <c r="H1855" s="39">
        <v>790.51999999998316</v>
      </c>
      <c r="I1855" s="35"/>
      <c r="J1855" s="40">
        <v>2553754.5766000114</v>
      </c>
    </row>
    <row r="1856" spans="1:10" hidden="1" outlineLevel="1">
      <c r="A1856" s="34"/>
      <c r="B1856" s="35"/>
      <c r="C1856" s="13">
        <f t="shared" si="43"/>
        <v>-5.9305706999999701E-2</v>
      </c>
      <c r="D1856" s="36"/>
      <c r="E1856" s="37">
        <v>790.52999999998315</v>
      </c>
      <c r="F1856" s="38">
        <v>2.5576393524000114</v>
      </c>
      <c r="G1856" s="16">
        <f t="shared" si="44"/>
        <v>2.2925380364000101</v>
      </c>
      <c r="H1856" s="39">
        <v>790.52999999998315</v>
      </c>
      <c r="I1856" s="35"/>
      <c r="J1856" s="40">
        <v>2557639.3524000114</v>
      </c>
    </row>
    <row r="1857" spans="1:10" hidden="1" outlineLevel="1">
      <c r="A1857" s="34"/>
      <c r="B1857" s="35"/>
      <c r="C1857" s="13">
        <f t="shared" si="43"/>
        <v>-5.9305706999999701E-2</v>
      </c>
      <c r="D1857" s="36"/>
      <c r="E1857" s="37">
        <v>790.53999999998314</v>
      </c>
      <c r="F1857" s="38">
        <v>2.5615241282000114</v>
      </c>
      <c r="G1857" s="16">
        <f t="shared" si="44"/>
        <v>2.2964228122000101</v>
      </c>
      <c r="H1857" s="39">
        <v>790.53999999998314</v>
      </c>
      <c r="I1857" s="35"/>
      <c r="J1857" s="40">
        <v>2561524.1282000113</v>
      </c>
    </row>
    <row r="1858" spans="1:10" hidden="1" outlineLevel="1">
      <c r="A1858" s="34"/>
      <c r="B1858" s="35"/>
      <c r="C1858" s="13">
        <f t="shared" si="43"/>
        <v>-5.9305706999999701E-2</v>
      </c>
      <c r="D1858" s="36"/>
      <c r="E1858" s="37">
        <v>790.54999999998313</v>
      </c>
      <c r="F1858" s="38">
        <v>2.5654089040000114</v>
      </c>
      <c r="G1858" s="16">
        <f t="shared" si="44"/>
        <v>2.3003075880000101</v>
      </c>
      <c r="H1858" s="39">
        <v>790.54999999998313</v>
      </c>
      <c r="I1858" s="35"/>
      <c r="J1858" s="40">
        <v>2565408.9040000113</v>
      </c>
    </row>
    <row r="1859" spans="1:10" hidden="1" outlineLevel="1">
      <c r="A1859" s="34"/>
      <c r="B1859" s="35"/>
      <c r="C1859" s="13">
        <f t="shared" si="43"/>
        <v>-5.9305706999999701E-2</v>
      </c>
      <c r="D1859" s="36"/>
      <c r="E1859" s="37">
        <v>790.55999999998312</v>
      </c>
      <c r="F1859" s="38">
        <v>2.569293679800011</v>
      </c>
      <c r="G1859" s="16">
        <f t="shared" si="44"/>
        <v>2.3041923638000097</v>
      </c>
      <c r="H1859" s="39">
        <v>790.55999999998312</v>
      </c>
      <c r="I1859" s="35"/>
      <c r="J1859" s="40">
        <v>2569293.6798000112</v>
      </c>
    </row>
    <row r="1860" spans="1:10" hidden="1" outlineLevel="1">
      <c r="A1860" s="34"/>
      <c r="B1860" s="35"/>
      <c r="C1860" s="13">
        <f t="shared" si="43"/>
        <v>-5.9305706999999701E-2</v>
      </c>
      <c r="D1860" s="36"/>
      <c r="E1860" s="37">
        <v>790.56999999998311</v>
      </c>
      <c r="F1860" s="38">
        <v>2.573178455600011</v>
      </c>
      <c r="G1860" s="16">
        <f t="shared" si="44"/>
        <v>2.3080771396000097</v>
      </c>
      <c r="H1860" s="39">
        <v>790.56999999998311</v>
      </c>
      <c r="I1860" s="35"/>
      <c r="J1860" s="40">
        <v>2573178.4556000112</v>
      </c>
    </row>
    <row r="1861" spans="1:10" hidden="1" outlineLevel="1">
      <c r="A1861" s="34"/>
      <c r="B1861" s="35"/>
      <c r="C1861" s="13">
        <f t="shared" si="43"/>
        <v>-5.9305706999999701E-2</v>
      </c>
      <c r="D1861" s="36"/>
      <c r="E1861" s="37">
        <v>790.5799999999831</v>
      </c>
      <c r="F1861" s="38">
        <v>2.577063231400011</v>
      </c>
      <c r="G1861" s="16">
        <f t="shared" si="44"/>
        <v>2.3119619154000097</v>
      </c>
      <c r="H1861" s="39">
        <v>790.5799999999831</v>
      </c>
      <c r="I1861" s="35"/>
      <c r="J1861" s="40">
        <v>2577063.2314000111</v>
      </c>
    </row>
    <row r="1862" spans="1:10" hidden="1" outlineLevel="1">
      <c r="A1862" s="34"/>
      <c r="B1862" s="35"/>
      <c r="C1862" s="13">
        <f t="shared" si="43"/>
        <v>-5.9305706999999701E-2</v>
      </c>
      <c r="D1862" s="36"/>
      <c r="E1862" s="37">
        <v>790.58999999998309</v>
      </c>
      <c r="F1862" s="38">
        <v>2.5809480072000111</v>
      </c>
      <c r="G1862" s="16">
        <f t="shared" si="44"/>
        <v>2.3158466912000097</v>
      </c>
      <c r="H1862" s="39">
        <v>790.58999999998309</v>
      </c>
      <c r="I1862" s="35"/>
      <c r="J1862" s="40">
        <v>2580948.0072000111</v>
      </c>
    </row>
    <row r="1863" spans="1:10" hidden="1" outlineLevel="1">
      <c r="A1863" s="41"/>
      <c r="B1863" s="35"/>
      <c r="C1863" s="13">
        <f t="shared" si="43"/>
        <v>-5.9305706999999701E-2</v>
      </c>
      <c r="D1863" s="36"/>
      <c r="E1863" s="37">
        <v>790.59999999998308</v>
      </c>
      <c r="F1863" s="38">
        <v>2.5848327830000111</v>
      </c>
      <c r="G1863" s="16">
        <f t="shared" si="44"/>
        <v>2.3197314670000098</v>
      </c>
      <c r="H1863" s="39">
        <v>790.59999999998308</v>
      </c>
      <c r="I1863" s="35"/>
      <c r="J1863" s="40">
        <v>2584832.783000011</v>
      </c>
    </row>
    <row r="1864" spans="1:10" hidden="1" outlineLevel="1">
      <c r="A1864" s="34"/>
      <c r="B1864" s="35"/>
      <c r="C1864" s="13">
        <f t="shared" si="43"/>
        <v>-5.9305706999999701E-2</v>
      </c>
      <c r="D1864" s="36"/>
      <c r="E1864" s="37">
        <v>790.60999999998307</v>
      </c>
      <c r="F1864" s="38">
        <v>2.5887175588000111</v>
      </c>
      <c r="G1864" s="16">
        <f t="shared" si="44"/>
        <v>2.3236162428000098</v>
      </c>
      <c r="H1864" s="39">
        <v>790.60999999998307</v>
      </c>
      <c r="I1864" s="35"/>
      <c r="J1864" s="40">
        <v>2588717.5588000109</v>
      </c>
    </row>
    <row r="1865" spans="1:10" hidden="1" outlineLevel="1">
      <c r="A1865" s="34"/>
      <c r="B1865" s="35"/>
      <c r="C1865" s="13">
        <f t="shared" si="43"/>
        <v>-5.9305706999999701E-2</v>
      </c>
      <c r="D1865" s="36"/>
      <c r="E1865" s="37">
        <v>790.61999999998307</v>
      </c>
      <c r="F1865" s="38">
        <v>2.5926023346000111</v>
      </c>
      <c r="G1865" s="16">
        <f t="shared" si="44"/>
        <v>2.3275010186000098</v>
      </c>
      <c r="H1865" s="39">
        <v>790.61999999998307</v>
      </c>
      <c r="I1865" s="35"/>
      <c r="J1865" s="40">
        <v>2592602.3346000109</v>
      </c>
    </row>
    <row r="1866" spans="1:10" hidden="1" outlineLevel="1">
      <c r="A1866" s="34"/>
      <c r="B1866" s="35"/>
      <c r="C1866" s="13">
        <f t="shared" si="43"/>
        <v>-5.9305706999999701E-2</v>
      </c>
      <c r="D1866" s="36"/>
      <c r="E1866" s="37">
        <v>790.62999999998306</v>
      </c>
      <c r="F1866" s="38">
        <v>2.5964871104000107</v>
      </c>
      <c r="G1866" s="16">
        <f t="shared" si="44"/>
        <v>2.3313857944000094</v>
      </c>
      <c r="H1866" s="39">
        <v>790.62999999998306</v>
      </c>
      <c r="I1866" s="35"/>
      <c r="J1866" s="40">
        <v>2596487.1104000108</v>
      </c>
    </row>
    <row r="1867" spans="1:10" hidden="1" outlineLevel="1">
      <c r="A1867" s="34"/>
      <c r="B1867" s="35"/>
      <c r="C1867" s="13">
        <f t="shared" si="43"/>
        <v>-5.9305706999999701E-2</v>
      </c>
      <c r="D1867" s="36"/>
      <c r="E1867" s="37">
        <v>790.63999999998305</v>
      </c>
      <c r="F1867" s="38">
        <v>2.6003718862000107</v>
      </c>
      <c r="G1867" s="16">
        <f t="shared" si="44"/>
        <v>2.3352705702000094</v>
      </c>
      <c r="H1867" s="39">
        <v>790.63999999998305</v>
      </c>
      <c r="I1867" s="35"/>
      <c r="J1867" s="40">
        <v>2600371.8862000108</v>
      </c>
    </row>
    <row r="1868" spans="1:10" hidden="1" outlineLevel="1">
      <c r="A1868" s="34"/>
      <c r="B1868" s="35"/>
      <c r="C1868" s="13">
        <f t="shared" si="43"/>
        <v>-5.9305706999999701E-2</v>
      </c>
      <c r="D1868" s="36"/>
      <c r="E1868" s="37">
        <v>790.64999999998304</v>
      </c>
      <c r="F1868" s="38">
        <v>2.6042566620000107</v>
      </c>
      <c r="G1868" s="16">
        <f t="shared" si="44"/>
        <v>2.3391553460000094</v>
      </c>
      <c r="H1868" s="39">
        <v>790.64999999998304</v>
      </c>
      <c r="I1868" s="35"/>
      <c r="J1868" s="40">
        <v>2604256.6620000107</v>
      </c>
    </row>
    <row r="1869" spans="1:10" hidden="1" outlineLevel="1">
      <c r="A1869" s="34"/>
      <c r="B1869" s="35"/>
      <c r="C1869" s="13">
        <f t="shared" si="43"/>
        <v>-5.9305706999999701E-2</v>
      </c>
      <c r="D1869" s="36"/>
      <c r="E1869" s="37">
        <v>790.65999999998303</v>
      </c>
      <c r="F1869" s="38">
        <v>2.6081414378000107</v>
      </c>
      <c r="G1869" s="16">
        <f t="shared" si="44"/>
        <v>2.3430401218000094</v>
      </c>
      <c r="H1869" s="39">
        <v>790.65999999998303</v>
      </c>
      <c r="I1869" s="35"/>
      <c r="J1869" s="40">
        <v>2608141.4378000107</v>
      </c>
    </row>
    <row r="1870" spans="1:10" hidden="1" outlineLevel="1">
      <c r="A1870" s="34"/>
      <c r="B1870" s="35"/>
      <c r="C1870" s="13">
        <f t="shared" si="43"/>
        <v>-5.9305706999999701E-2</v>
      </c>
      <c r="D1870" s="36"/>
      <c r="E1870" s="37">
        <v>790.66999999998302</v>
      </c>
      <c r="F1870" s="38">
        <v>2.6120262136000107</v>
      </c>
      <c r="G1870" s="16">
        <f t="shared" si="44"/>
        <v>2.3469248976000094</v>
      </c>
      <c r="H1870" s="39">
        <v>790.66999999998302</v>
      </c>
      <c r="I1870" s="35"/>
      <c r="J1870" s="40">
        <v>2612026.2136000106</v>
      </c>
    </row>
    <row r="1871" spans="1:10" hidden="1" outlineLevel="1">
      <c r="A1871" s="34"/>
      <c r="B1871" s="35"/>
      <c r="C1871" s="13">
        <f t="shared" si="43"/>
        <v>-5.9305706999999701E-2</v>
      </c>
      <c r="D1871" s="36"/>
      <c r="E1871" s="37">
        <v>790.67999999998301</v>
      </c>
      <c r="F1871" s="38">
        <v>2.6159109894000108</v>
      </c>
      <c r="G1871" s="16">
        <f t="shared" si="44"/>
        <v>2.3508096734000095</v>
      </c>
      <c r="H1871" s="39">
        <v>790.67999999998301</v>
      </c>
      <c r="I1871" s="35"/>
      <c r="J1871" s="40">
        <v>2615910.9894000106</v>
      </c>
    </row>
    <row r="1872" spans="1:10" hidden="1" outlineLevel="1">
      <c r="A1872" s="34"/>
      <c r="B1872" s="35"/>
      <c r="C1872" s="13">
        <f t="shared" si="43"/>
        <v>-5.9305706999999701E-2</v>
      </c>
      <c r="D1872" s="36"/>
      <c r="E1872" s="37">
        <v>790.689999999983</v>
      </c>
      <c r="F1872" s="38">
        <v>2.6197957652000103</v>
      </c>
      <c r="G1872" s="16">
        <f t="shared" si="44"/>
        <v>2.354694449200009</v>
      </c>
      <c r="H1872" s="39">
        <v>790.689999999983</v>
      </c>
      <c r="I1872" s="35"/>
      <c r="J1872" s="40">
        <v>2619795.7652000105</v>
      </c>
    </row>
    <row r="1873" spans="1:10" hidden="1" outlineLevel="1">
      <c r="A1873" s="41"/>
      <c r="B1873" s="35"/>
      <c r="C1873" s="13">
        <f t="shared" si="43"/>
        <v>-5.9305706999999701E-2</v>
      </c>
      <c r="D1873" s="36"/>
      <c r="E1873" s="37">
        <v>790.69999999998299</v>
      </c>
      <c r="F1873" s="38">
        <v>2.6236805410000104</v>
      </c>
      <c r="G1873" s="16">
        <f t="shared" si="44"/>
        <v>2.358579225000009</v>
      </c>
      <c r="H1873" s="39">
        <v>790.69999999998299</v>
      </c>
      <c r="I1873" s="35"/>
      <c r="J1873" s="40">
        <v>2623680.5410000104</v>
      </c>
    </row>
    <row r="1874" spans="1:10" hidden="1" outlineLevel="1">
      <c r="A1874" s="34"/>
      <c r="B1874" s="35"/>
      <c r="C1874" s="13">
        <f t="shared" si="43"/>
        <v>-5.9305706999999701E-2</v>
      </c>
      <c r="D1874" s="36"/>
      <c r="E1874" s="37">
        <v>790.70999999998298</v>
      </c>
      <c r="F1874" s="38">
        <v>2.6275653168000104</v>
      </c>
      <c r="G1874" s="16">
        <f t="shared" si="44"/>
        <v>2.3624640008000091</v>
      </c>
      <c r="H1874" s="39">
        <v>790.70999999998298</v>
      </c>
      <c r="I1874" s="35"/>
      <c r="J1874" s="40">
        <v>2627565.3168000104</v>
      </c>
    </row>
    <row r="1875" spans="1:10" hidden="1" outlineLevel="1">
      <c r="A1875" s="34"/>
      <c r="B1875" s="35"/>
      <c r="C1875" s="13">
        <f t="shared" si="43"/>
        <v>-5.9305706999999701E-2</v>
      </c>
      <c r="D1875" s="36"/>
      <c r="E1875" s="37">
        <v>790.71999999998297</v>
      </c>
      <c r="F1875" s="38">
        <v>2.6314500926000104</v>
      </c>
      <c r="G1875" s="16">
        <f t="shared" si="44"/>
        <v>2.3663487766000091</v>
      </c>
      <c r="H1875" s="39">
        <v>790.71999999998297</v>
      </c>
      <c r="I1875" s="35"/>
      <c r="J1875" s="40">
        <v>2631450.0926000103</v>
      </c>
    </row>
    <row r="1876" spans="1:10" hidden="1" outlineLevel="1">
      <c r="A1876" s="34"/>
      <c r="B1876" s="35"/>
      <c r="C1876" s="13">
        <f t="shared" si="43"/>
        <v>-5.9305706999999701E-2</v>
      </c>
      <c r="D1876" s="36"/>
      <c r="E1876" s="37">
        <v>790.72999999998297</v>
      </c>
      <c r="F1876" s="38">
        <v>2.6353348684000104</v>
      </c>
      <c r="G1876" s="16">
        <f t="shared" si="44"/>
        <v>2.3702335524000091</v>
      </c>
      <c r="H1876" s="39">
        <v>790.72999999998297</v>
      </c>
      <c r="I1876" s="35"/>
      <c r="J1876" s="40">
        <v>2635334.8684000103</v>
      </c>
    </row>
    <row r="1877" spans="1:10" hidden="1" outlineLevel="1">
      <c r="A1877" s="34"/>
      <c r="B1877" s="35"/>
      <c r="C1877" s="13">
        <f t="shared" si="43"/>
        <v>-5.9305706999999701E-2</v>
      </c>
      <c r="D1877" s="36"/>
      <c r="E1877" s="37">
        <v>790.73999999998296</v>
      </c>
      <c r="F1877" s="38">
        <v>2.6392196442000104</v>
      </c>
      <c r="G1877" s="16">
        <f t="shared" si="44"/>
        <v>2.3741183282000091</v>
      </c>
      <c r="H1877" s="39">
        <v>790.73999999998296</v>
      </c>
      <c r="I1877" s="35"/>
      <c r="J1877" s="40">
        <v>2639219.6442000102</v>
      </c>
    </row>
    <row r="1878" spans="1:10" hidden="1" outlineLevel="1">
      <c r="A1878" s="34"/>
      <c r="B1878" s="35"/>
      <c r="C1878" s="13">
        <f t="shared" si="43"/>
        <v>-5.9305706999999701E-2</v>
      </c>
      <c r="D1878" s="36"/>
      <c r="E1878" s="37">
        <v>790.74999999998295</v>
      </c>
      <c r="F1878" s="38">
        <v>2.64310442000001</v>
      </c>
      <c r="G1878" s="16">
        <f t="shared" si="44"/>
        <v>2.3780031040000087</v>
      </c>
      <c r="H1878" s="39">
        <v>790.74999999998295</v>
      </c>
      <c r="I1878" s="35"/>
      <c r="J1878" s="40">
        <v>2643104.4200000102</v>
      </c>
    </row>
    <row r="1879" spans="1:10" hidden="1" outlineLevel="1">
      <c r="A1879" s="34"/>
      <c r="B1879" s="35"/>
      <c r="C1879" s="13">
        <f t="shared" si="43"/>
        <v>-5.9305706999999701E-2</v>
      </c>
      <c r="D1879" s="36"/>
      <c r="E1879" s="37">
        <v>790.75999999998294</v>
      </c>
      <c r="F1879" s="38">
        <v>2.64698919580001</v>
      </c>
      <c r="G1879" s="16">
        <f t="shared" si="44"/>
        <v>2.3818878798000087</v>
      </c>
      <c r="H1879" s="39">
        <v>790.75999999998294</v>
      </c>
      <c r="I1879" s="35"/>
      <c r="J1879" s="40">
        <v>2646989.1958000101</v>
      </c>
    </row>
    <row r="1880" spans="1:10" hidden="1" outlineLevel="1">
      <c r="A1880" s="34"/>
      <c r="B1880" s="35"/>
      <c r="C1880" s="13">
        <f t="shared" si="43"/>
        <v>-5.9305706999999701E-2</v>
      </c>
      <c r="D1880" s="36"/>
      <c r="E1880" s="37">
        <v>790.76999999998293</v>
      </c>
      <c r="F1880" s="38">
        <v>2.65087397160001</v>
      </c>
      <c r="G1880" s="16">
        <f t="shared" si="44"/>
        <v>2.3857726556000087</v>
      </c>
      <c r="H1880" s="39">
        <v>790.76999999998293</v>
      </c>
      <c r="I1880" s="35"/>
      <c r="J1880" s="40">
        <v>2650873.9716000101</v>
      </c>
    </row>
    <row r="1881" spans="1:10" hidden="1" outlineLevel="1">
      <c r="A1881" s="34"/>
      <c r="B1881" s="35"/>
      <c r="C1881" s="13">
        <f t="shared" si="43"/>
        <v>-5.9305706999999701E-2</v>
      </c>
      <c r="D1881" s="36"/>
      <c r="E1881" s="37">
        <v>790.77999999998292</v>
      </c>
      <c r="F1881" s="38">
        <v>2.6547587474000101</v>
      </c>
      <c r="G1881" s="16">
        <f t="shared" si="44"/>
        <v>2.3896574314000087</v>
      </c>
      <c r="H1881" s="39">
        <v>790.77999999998292</v>
      </c>
      <c r="I1881" s="35"/>
      <c r="J1881" s="40">
        <v>2654758.74740001</v>
      </c>
    </row>
    <row r="1882" spans="1:10" hidden="1" outlineLevel="1">
      <c r="A1882" s="34"/>
      <c r="B1882" s="35"/>
      <c r="C1882" s="13">
        <f t="shared" si="43"/>
        <v>-5.9305706999999701E-2</v>
      </c>
      <c r="D1882" s="36"/>
      <c r="E1882" s="37">
        <v>790.78999999998291</v>
      </c>
      <c r="F1882" s="38">
        <v>2.6586435232000101</v>
      </c>
      <c r="G1882" s="16">
        <f t="shared" si="44"/>
        <v>2.3935422072000088</v>
      </c>
      <c r="H1882" s="39">
        <v>790.78999999998291</v>
      </c>
      <c r="I1882" s="35"/>
      <c r="J1882" s="40">
        <v>2658643.5232000099</v>
      </c>
    </row>
    <row r="1883" spans="1:10" hidden="1" outlineLevel="1">
      <c r="A1883" s="41"/>
      <c r="B1883" s="35"/>
      <c r="C1883" s="13">
        <f t="shared" si="43"/>
        <v>-5.9305706999999701E-2</v>
      </c>
      <c r="D1883" s="36"/>
      <c r="E1883" s="37">
        <v>790.7999999999829</v>
      </c>
      <c r="F1883" s="38">
        <v>2.6625282990000101</v>
      </c>
      <c r="G1883" s="16">
        <f t="shared" si="44"/>
        <v>2.3974269830000088</v>
      </c>
      <c r="H1883" s="39">
        <v>790.7999999999829</v>
      </c>
      <c r="I1883" s="35"/>
      <c r="J1883" s="40">
        <v>2662528.2990000099</v>
      </c>
    </row>
    <row r="1884" spans="1:10" hidden="1" outlineLevel="1">
      <c r="A1884" s="34"/>
      <c r="B1884" s="35"/>
      <c r="C1884" s="13">
        <f t="shared" si="43"/>
        <v>-5.9305706999999701E-2</v>
      </c>
      <c r="D1884" s="36"/>
      <c r="E1884" s="37">
        <v>790.80999999998289</v>
      </c>
      <c r="F1884" s="38">
        <v>2.6664130748000097</v>
      </c>
      <c r="G1884" s="16">
        <f t="shared" si="44"/>
        <v>2.4013117588000084</v>
      </c>
      <c r="H1884" s="39">
        <v>790.80999999998289</v>
      </c>
      <c r="I1884" s="35"/>
      <c r="J1884" s="40">
        <v>2666413.0748000098</v>
      </c>
    </row>
    <row r="1885" spans="1:10" hidden="1" outlineLevel="1">
      <c r="A1885" s="34"/>
      <c r="B1885" s="35"/>
      <c r="C1885" s="13">
        <f t="shared" si="43"/>
        <v>-5.9305706999999701E-2</v>
      </c>
      <c r="D1885" s="36"/>
      <c r="E1885" s="37">
        <v>790.81999999998288</v>
      </c>
      <c r="F1885" s="38">
        <v>2.6702978506000097</v>
      </c>
      <c r="G1885" s="16">
        <f t="shared" si="44"/>
        <v>2.4051965346000084</v>
      </c>
      <c r="H1885" s="39">
        <v>790.81999999998288</v>
      </c>
      <c r="I1885" s="35"/>
      <c r="J1885" s="40">
        <v>2670297.8506000098</v>
      </c>
    </row>
    <row r="1886" spans="1:10" hidden="1" outlineLevel="1">
      <c r="A1886" s="34"/>
      <c r="B1886" s="35"/>
      <c r="C1886" s="13">
        <f t="shared" si="43"/>
        <v>-5.9305706999999701E-2</v>
      </c>
      <c r="D1886" s="36"/>
      <c r="E1886" s="37">
        <v>790.82999999998287</v>
      </c>
      <c r="F1886" s="38">
        <v>2.6741826264000097</v>
      </c>
      <c r="G1886" s="16">
        <f t="shared" si="44"/>
        <v>2.4090813104000084</v>
      </c>
      <c r="H1886" s="39">
        <v>790.82999999998287</v>
      </c>
      <c r="I1886" s="35"/>
      <c r="J1886" s="40">
        <v>2674182.6264000097</v>
      </c>
    </row>
    <row r="1887" spans="1:10" hidden="1" outlineLevel="1">
      <c r="A1887" s="34"/>
      <c r="B1887" s="35"/>
      <c r="C1887" s="13">
        <f t="shared" si="43"/>
        <v>-5.9305706999999701E-2</v>
      </c>
      <c r="D1887" s="36"/>
      <c r="E1887" s="37">
        <v>790.83999999998287</v>
      </c>
      <c r="F1887" s="38">
        <v>2.6780674022000097</v>
      </c>
      <c r="G1887" s="16">
        <f t="shared" si="44"/>
        <v>2.4129660862000084</v>
      </c>
      <c r="H1887" s="39">
        <v>790.83999999998287</v>
      </c>
      <c r="I1887" s="35"/>
      <c r="J1887" s="40">
        <v>2678067.4022000097</v>
      </c>
    </row>
    <row r="1888" spans="1:10" hidden="1" outlineLevel="1">
      <c r="A1888" s="34"/>
      <c r="B1888" s="35"/>
      <c r="C1888" s="13">
        <f t="shared" si="43"/>
        <v>-5.9305706999999701E-2</v>
      </c>
      <c r="D1888" s="36"/>
      <c r="E1888" s="37">
        <v>790.84999999998286</v>
      </c>
      <c r="F1888" s="38">
        <v>2.6819521780000097</v>
      </c>
      <c r="G1888" s="16">
        <f t="shared" si="44"/>
        <v>2.4168508620000084</v>
      </c>
      <c r="H1888" s="39">
        <v>790.84999999998286</v>
      </c>
      <c r="I1888" s="35"/>
      <c r="J1888" s="40">
        <v>2681952.1780000096</v>
      </c>
    </row>
    <row r="1889" spans="1:10" hidden="1" outlineLevel="1">
      <c r="A1889" s="34"/>
      <c r="B1889" s="35"/>
      <c r="C1889" s="13">
        <f t="shared" si="43"/>
        <v>-5.9305706999999701E-2</v>
      </c>
      <c r="D1889" s="36"/>
      <c r="E1889" s="37">
        <v>790.85999999998285</v>
      </c>
      <c r="F1889" s="38">
        <v>2.6858369538000098</v>
      </c>
      <c r="G1889" s="16">
        <f t="shared" si="44"/>
        <v>2.4207356378000084</v>
      </c>
      <c r="H1889" s="39">
        <v>790.85999999998285</v>
      </c>
      <c r="I1889" s="35"/>
      <c r="J1889" s="40">
        <v>2685836.9538000096</v>
      </c>
    </row>
    <row r="1890" spans="1:10" hidden="1" outlineLevel="1">
      <c r="A1890" s="34"/>
      <c r="B1890" s="35"/>
      <c r="C1890" s="13">
        <f t="shared" si="43"/>
        <v>-5.9305706999999701E-2</v>
      </c>
      <c r="D1890" s="36"/>
      <c r="E1890" s="37">
        <v>790.86999999998284</v>
      </c>
      <c r="F1890" s="38">
        <v>2.6897217296000093</v>
      </c>
      <c r="G1890" s="16">
        <f t="shared" si="44"/>
        <v>2.424620413600008</v>
      </c>
      <c r="H1890" s="39">
        <v>790.86999999998284</v>
      </c>
      <c r="I1890" s="35"/>
      <c r="J1890" s="40">
        <v>2689721.7296000095</v>
      </c>
    </row>
    <row r="1891" spans="1:10" hidden="1" outlineLevel="1">
      <c r="A1891" s="34"/>
      <c r="B1891" s="35"/>
      <c r="C1891" s="13">
        <f t="shared" si="43"/>
        <v>-5.9305706999999701E-2</v>
      </c>
      <c r="D1891" s="36"/>
      <c r="E1891" s="37">
        <v>790.87999999998283</v>
      </c>
      <c r="F1891" s="38">
        <v>2.6936065054000093</v>
      </c>
      <c r="G1891" s="16">
        <f t="shared" si="44"/>
        <v>2.428505189400008</v>
      </c>
      <c r="H1891" s="39">
        <v>790.87999999998283</v>
      </c>
      <c r="I1891" s="35"/>
      <c r="J1891" s="40">
        <v>2693606.5054000095</v>
      </c>
    </row>
    <row r="1892" spans="1:10" hidden="1" outlineLevel="1">
      <c r="A1892" s="34"/>
      <c r="B1892" s="35"/>
      <c r="C1892" s="13">
        <f t="shared" si="43"/>
        <v>-5.9305706999999701E-2</v>
      </c>
      <c r="D1892" s="36"/>
      <c r="E1892" s="37">
        <v>790.88999999998282</v>
      </c>
      <c r="F1892" s="38">
        <v>2.6974912812000094</v>
      </c>
      <c r="G1892" s="16">
        <f t="shared" si="44"/>
        <v>2.4323899652000081</v>
      </c>
      <c r="H1892" s="39">
        <v>790.88999999998282</v>
      </c>
      <c r="I1892" s="35"/>
      <c r="J1892" s="40">
        <v>2697491.2812000094</v>
      </c>
    </row>
    <row r="1893" spans="1:10" hidden="1" outlineLevel="1">
      <c r="A1893" s="41"/>
      <c r="B1893" s="35"/>
      <c r="C1893" s="13">
        <f t="shared" si="43"/>
        <v>-5.9305706999999701E-2</v>
      </c>
      <c r="D1893" s="36"/>
      <c r="E1893" s="37">
        <v>790.89999999998281</v>
      </c>
      <c r="F1893" s="38">
        <v>2.7013760570000094</v>
      </c>
      <c r="G1893" s="16">
        <f t="shared" si="44"/>
        <v>2.4362747410000081</v>
      </c>
      <c r="H1893" s="39">
        <v>790.89999999998281</v>
      </c>
      <c r="I1893" s="35"/>
      <c r="J1893" s="40">
        <v>2701376.0570000093</v>
      </c>
    </row>
    <row r="1894" spans="1:10" hidden="1" outlineLevel="1">
      <c r="A1894" s="34"/>
      <c r="B1894" s="35"/>
      <c r="C1894" s="13">
        <f t="shared" si="43"/>
        <v>-5.9305706999999701E-2</v>
      </c>
      <c r="D1894" s="36"/>
      <c r="E1894" s="37">
        <v>790.9099999999828</v>
      </c>
      <c r="F1894" s="38">
        <v>2.7052608328000094</v>
      </c>
      <c r="G1894" s="16">
        <f t="shared" si="44"/>
        <v>2.4401595168000081</v>
      </c>
      <c r="H1894" s="39">
        <v>790.9099999999828</v>
      </c>
      <c r="I1894" s="35"/>
      <c r="J1894" s="40">
        <v>2705260.8328000093</v>
      </c>
    </row>
    <row r="1895" spans="1:10" hidden="1" outlineLevel="1">
      <c r="A1895" s="34"/>
      <c r="B1895" s="35"/>
      <c r="C1895" s="13">
        <f t="shared" si="43"/>
        <v>-5.9305706999999701E-2</v>
      </c>
      <c r="D1895" s="36"/>
      <c r="E1895" s="37">
        <v>790.91999999998279</v>
      </c>
      <c r="F1895" s="38">
        <v>2.7091456086000094</v>
      </c>
      <c r="G1895" s="16">
        <f t="shared" si="44"/>
        <v>2.4440442926000081</v>
      </c>
      <c r="H1895" s="39">
        <v>790.91999999998279</v>
      </c>
      <c r="I1895" s="35"/>
      <c r="J1895" s="40">
        <v>2709145.6086000092</v>
      </c>
    </row>
    <row r="1896" spans="1:10" hidden="1" outlineLevel="1">
      <c r="A1896" s="34"/>
      <c r="B1896" s="35"/>
      <c r="C1896" s="13">
        <f t="shared" si="43"/>
        <v>-5.9305706999999701E-2</v>
      </c>
      <c r="D1896" s="36"/>
      <c r="E1896" s="37">
        <v>790.92999999998278</v>
      </c>
      <c r="F1896" s="38">
        <v>2.713030384400009</v>
      </c>
      <c r="G1896" s="16">
        <f t="shared" si="44"/>
        <v>2.4479290684000077</v>
      </c>
      <c r="H1896" s="39">
        <v>790.92999999998278</v>
      </c>
      <c r="I1896" s="35"/>
      <c r="J1896" s="40">
        <v>2713030.3844000092</v>
      </c>
    </row>
    <row r="1897" spans="1:10" hidden="1" outlineLevel="1">
      <c r="A1897" s="34"/>
      <c r="B1897" s="35"/>
      <c r="C1897" s="13">
        <f t="shared" si="43"/>
        <v>-5.9305706999999701E-2</v>
      </c>
      <c r="D1897" s="36"/>
      <c r="E1897" s="37">
        <v>790.93999999998277</v>
      </c>
      <c r="F1897" s="38">
        <v>2.716915160200009</v>
      </c>
      <c r="G1897" s="16">
        <f t="shared" si="44"/>
        <v>2.4518138442000077</v>
      </c>
      <c r="H1897" s="39">
        <v>790.93999999998277</v>
      </c>
      <c r="I1897" s="35"/>
      <c r="J1897" s="40">
        <v>2716915.1602000091</v>
      </c>
    </row>
    <row r="1898" spans="1:10" hidden="1" outlineLevel="1">
      <c r="A1898" s="34"/>
      <c r="B1898" s="35"/>
      <c r="C1898" s="13">
        <f t="shared" si="43"/>
        <v>-5.9305706999999701E-2</v>
      </c>
      <c r="D1898" s="36"/>
      <c r="E1898" s="37">
        <v>790.94999999998277</v>
      </c>
      <c r="F1898" s="38">
        <v>2.720799936000009</v>
      </c>
      <c r="G1898" s="16">
        <f t="shared" si="44"/>
        <v>2.4556986200000077</v>
      </c>
      <c r="H1898" s="39">
        <v>790.94999999998277</v>
      </c>
      <c r="I1898" s="35"/>
      <c r="J1898" s="40">
        <v>2720799.9360000091</v>
      </c>
    </row>
    <row r="1899" spans="1:10" hidden="1" outlineLevel="1">
      <c r="A1899" s="34"/>
      <c r="B1899" s="35"/>
      <c r="C1899" s="13">
        <f t="shared" si="43"/>
        <v>-5.9305706999999701E-2</v>
      </c>
      <c r="D1899" s="36"/>
      <c r="E1899" s="37">
        <v>790.95999999998276</v>
      </c>
      <c r="F1899" s="38">
        <v>2.724684711800009</v>
      </c>
      <c r="G1899" s="16">
        <f t="shared" si="44"/>
        <v>2.4595833958000077</v>
      </c>
      <c r="H1899" s="39">
        <v>790.95999999998276</v>
      </c>
      <c r="I1899" s="35"/>
      <c r="J1899" s="40">
        <v>2724684.711800009</v>
      </c>
    </row>
    <row r="1900" spans="1:10" hidden="1" outlineLevel="1">
      <c r="A1900" s="34"/>
      <c r="B1900" s="35"/>
      <c r="C1900" s="13">
        <f t="shared" si="43"/>
        <v>-5.9305706999999701E-2</v>
      </c>
      <c r="D1900" s="36"/>
      <c r="E1900" s="37">
        <v>790.96999999998275</v>
      </c>
      <c r="F1900" s="38">
        <v>2.7285694876000091</v>
      </c>
      <c r="G1900" s="16">
        <f t="shared" si="44"/>
        <v>2.4634681716000078</v>
      </c>
      <c r="H1900" s="39">
        <v>790.96999999998275</v>
      </c>
      <c r="I1900" s="35"/>
      <c r="J1900" s="40">
        <v>2728569.487600009</v>
      </c>
    </row>
    <row r="1901" spans="1:10" hidden="1" outlineLevel="1">
      <c r="A1901" s="34"/>
      <c r="B1901" s="35"/>
      <c r="C1901" s="13">
        <f>B1901-$B$683</f>
        <v>-5.9305706999999701E-2</v>
      </c>
      <c r="D1901" s="36"/>
      <c r="E1901" s="37">
        <v>790.97999999998274</v>
      </c>
      <c r="F1901" s="38">
        <v>2.7324542634000091</v>
      </c>
      <c r="G1901" s="16">
        <f>F1901-$F$683</f>
        <v>2.4673529474000078</v>
      </c>
      <c r="H1901" s="39">
        <v>790.97999999998274</v>
      </c>
      <c r="I1901" s="35"/>
      <c r="J1901" s="40">
        <v>2732454.2634000089</v>
      </c>
    </row>
    <row r="1902" spans="1:10" hidden="1" outlineLevel="1">
      <c r="A1902" s="34"/>
      <c r="B1902" s="35"/>
      <c r="C1902" s="13">
        <f>B1902-$B$683</f>
        <v>-5.9305706999999701E-2</v>
      </c>
      <c r="D1902" s="36"/>
      <c r="E1902" s="37">
        <v>790.98999999998273</v>
      </c>
      <c r="F1902" s="38">
        <v>2.7363390392000086</v>
      </c>
      <c r="G1902" s="16">
        <f>F1902-$F$683</f>
        <v>2.4712377232000073</v>
      </c>
      <c r="H1902" s="39">
        <v>790.98999999998273</v>
      </c>
      <c r="I1902" s="35"/>
      <c r="J1902" s="40">
        <v>2736339.0392000088</v>
      </c>
    </row>
    <row r="1903" spans="1:10" collapsed="1">
      <c r="A1903" s="41"/>
      <c r="B1903" s="35"/>
      <c r="C1903" s="13">
        <f>B1903-$B$683</f>
        <v>-5.9305706999999701E-2</v>
      </c>
      <c r="D1903" s="36"/>
      <c r="E1903" s="37">
        <v>790.99999999998272</v>
      </c>
      <c r="F1903" s="38">
        <v>2.7402238150000087</v>
      </c>
      <c r="G1903" s="16">
        <f>F1903-$F$683</f>
        <v>2.4751224990000074</v>
      </c>
      <c r="H1903" s="39">
        <v>790.99999999998272</v>
      </c>
      <c r="I1903" s="35"/>
      <c r="J1903" s="40">
        <v>2740223.8150000088</v>
      </c>
    </row>
    <row r="1904" spans="1:10">
      <c r="A1904" s="34"/>
      <c r="B1904" s="35"/>
      <c r="C1904" s="35"/>
      <c r="D1904" s="36"/>
      <c r="E1904" s="37"/>
      <c r="F1904" s="42"/>
      <c r="G1904" s="42"/>
      <c r="H1904" s="39"/>
      <c r="I1904" s="35"/>
      <c r="J1904" s="35"/>
    </row>
  </sheetData>
  <mergeCells count="28">
    <mergeCell ref="AB734:AB735"/>
    <mergeCell ref="AC734:AD734"/>
    <mergeCell ref="AF734:AF735"/>
    <mergeCell ref="AJ736:AJ738"/>
    <mergeCell ref="R684:Z684"/>
    <mergeCell ref="AB684:AJ684"/>
    <mergeCell ref="AJ711:AJ713"/>
    <mergeCell ref="R709:R710"/>
    <mergeCell ref="S709:T709"/>
    <mergeCell ref="V709:V710"/>
    <mergeCell ref="AB709:AB710"/>
    <mergeCell ref="AC709:AD709"/>
    <mergeCell ref="A1:C1"/>
    <mergeCell ref="E1:H1"/>
    <mergeCell ref="AB733:AJ733"/>
    <mergeCell ref="AF685:AF686"/>
    <mergeCell ref="Z687:Z689"/>
    <mergeCell ref="AJ687:AJ689"/>
    <mergeCell ref="AA688:AA690"/>
    <mergeCell ref="R708:Z708"/>
    <mergeCell ref="AB708:AJ708"/>
    <mergeCell ref="R685:R686"/>
    <mergeCell ref="S685:T685"/>
    <mergeCell ref="V685:V686"/>
    <mergeCell ref="AB685:AB686"/>
    <mergeCell ref="AC685:AD685"/>
    <mergeCell ref="AF709:AF710"/>
    <mergeCell ref="Z711:Z713"/>
  </mergeCells>
  <conditionalFormatting sqref="Q686:Q703">
    <cfRule type="containsText" dxfId="26" priority="7" operator="containsText" text="ບໍ່ຄວນຜະລິດໄຟ">
      <formula>NOT(ISERROR(SEARCH("ບໍ່ຄວນຜະລິດໄຟ",Q686)))</formula>
    </cfRule>
    <cfRule type="containsText" dxfId="25" priority="8" operator="containsText" text="ຜະລິດໄຟໄດ້">
      <formula>NOT(ISERROR(SEARCH("ຜະລິດໄຟໄດ້",Q686)))</formula>
    </cfRule>
    <cfRule type="containsText" dxfId="24" priority="9" operator="containsText" text="ຄວນພິຈາລະນາ">
      <formula>NOT(ISERROR(SEARCH("ຄວນພິຈາລະນາ",Q686)))</formula>
    </cfRule>
    <cfRule type="containsText" dxfId="23" priority="10" operator="containsText" text="ບໍ່ຄວນຜະລິດໄຟ">
      <formula>NOT(ISERROR(SEARCH("ບໍ່ຄວນຜະລິດໄຟ",Q686)))</formula>
    </cfRule>
    <cfRule type="containsText" dxfId="22" priority="11" operator="containsText" text="ຄວນພິຈາລະນາ">
      <formula>NOT(ISERROR(SEARCH("ຄວນພິຈາລະນາ",Q686)))</formula>
    </cfRule>
    <cfRule type="containsText" dxfId="21" priority="12" operator="containsText" text="ຜະລິດໄຟໄດ້">
      <formula>NOT(ISERROR(SEARCH("ຜະລິດໄຟໄດ້",Q686)))</formula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{44F686F1-7AB6-4170-A6E4-56C6F1935B4F}</x14:id>
        </ext>
      </extLst>
    </cfRule>
    <cfRule type="cellIs" dxfId="20" priority="14" operator="greaterThan">
      <formula>"ບໍ່ຄວນຜະລິດໄຟ"</formula>
    </cfRule>
    <cfRule type="cellIs" dxfId="19" priority="15" operator="greaterThan">
      <formula>"ບໍ່ຄວນຜະລິດໄຟ"</formula>
    </cfRule>
    <cfRule type="cellIs" dxfId="18" priority="16" operator="greaterThan">
      <formula>"ຜະລິດໄຟໄດ້"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F686F1-7AB6-4170-A6E4-56C6F1935B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Q686:Q703</xm:sqref>
        </x14:conditionalFormatting>
        <x14:conditionalFormatting xmlns:xm="http://schemas.microsoft.com/office/excel/2006/main">
          <x14:cfRule type="iconSet" priority="6" id="{56D725B9-4460-47CE-9123-77DB3AF1E16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Y687:Y689</xm:sqref>
        </x14:conditionalFormatting>
        <x14:conditionalFormatting xmlns:xm="http://schemas.microsoft.com/office/excel/2006/main">
          <x14:cfRule type="iconSet" priority="3" id="{A6D9723D-25C2-470C-B92F-3160F184C52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Y711:Y713</xm:sqref>
        </x14:conditionalFormatting>
        <x14:conditionalFormatting xmlns:xm="http://schemas.microsoft.com/office/excel/2006/main">
          <x14:cfRule type="iconSet" priority="4" id="{9B62E242-DE46-4D4C-BB69-0213ADC0CBC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AI687:AI689</xm:sqref>
        </x14:conditionalFormatting>
        <x14:conditionalFormatting xmlns:xm="http://schemas.microsoft.com/office/excel/2006/main">
          <x14:cfRule type="iconSet" priority="2" id="{AC795FD0-F24D-4A83-BE2D-43BA93E8DF5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AI711:AI713</xm:sqref>
        </x14:conditionalFormatting>
        <x14:conditionalFormatting xmlns:xm="http://schemas.microsoft.com/office/excel/2006/main">
          <x14:cfRule type="iconSet" priority="1" id="{8DD1E8FD-7775-4088-BADA-187228C7616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AI736:AI738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D912-FC77-4C68-85E2-A2F1BA2D38FE}">
  <dimension ref="A1:AC2406"/>
  <sheetViews>
    <sheetView topLeftCell="M1" zoomScale="70" zoomScaleNormal="70" workbookViewId="0">
      <selection activeCell="Y13" sqref="Y13"/>
    </sheetView>
  </sheetViews>
  <sheetFormatPr defaultColWidth="14.44140625" defaultRowHeight="14.4"/>
  <cols>
    <col min="1" max="7" width="14" customWidth="1"/>
    <col min="8" max="9" width="9.6640625" customWidth="1"/>
    <col min="10" max="10" width="18.6640625" bestFit="1" customWidth="1"/>
    <col min="11" max="11" width="15.44140625" bestFit="1" customWidth="1"/>
    <col min="12" max="12" width="18.109375" bestFit="1" customWidth="1"/>
    <col min="13" max="13" width="15.6640625" customWidth="1"/>
    <col min="17" max="17" width="18.6640625" customWidth="1"/>
  </cols>
  <sheetData>
    <row r="1" spans="1:29" ht="27.6">
      <c r="A1" s="43" t="s">
        <v>5</v>
      </c>
      <c r="B1" s="44" t="s">
        <v>62</v>
      </c>
      <c r="C1" s="45"/>
      <c r="D1" s="477" t="s">
        <v>63</v>
      </c>
      <c r="E1" s="478"/>
      <c r="F1" s="46" t="s">
        <v>53</v>
      </c>
      <c r="G1" s="46" t="s">
        <v>64</v>
      </c>
      <c r="H1" s="45"/>
      <c r="I1" s="45"/>
      <c r="J1" s="45"/>
      <c r="K1" s="47"/>
      <c r="L1" s="48" t="s">
        <v>65</v>
      </c>
      <c r="M1" s="49" t="s">
        <v>66</v>
      </c>
    </row>
    <row r="2" spans="1:29">
      <c r="A2" s="50" t="s">
        <v>56</v>
      </c>
      <c r="B2" s="51">
        <v>541.79999999999995</v>
      </c>
      <c r="C2" s="52" t="s">
        <v>67</v>
      </c>
      <c r="D2" s="53">
        <f>VLOOKUP(B2,$A$6:$D$2406,3)</f>
        <v>516920551.95767254</v>
      </c>
      <c r="E2" s="52" t="s">
        <v>68</v>
      </c>
      <c r="F2" s="54">
        <f>D2/516920551.957673</f>
        <v>0.99999999999999911</v>
      </c>
      <c r="G2" s="55">
        <f>D3-D2</f>
        <v>3919008.270252943</v>
      </c>
      <c r="H2" s="50" t="s">
        <v>68</v>
      </c>
      <c r="I2" s="56">
        <f>B3-B2</f>
        <v>0.10000000000002274</v>
      </c>
      <c r="J2" s="50" t="s">
        <v>54</v>
      </c>
      <c r="K2" s="47"/>
      <c r="L2" s="57">
        <f>VLOOKUP(M2,$C$6:$D$2406,2)</f>
        <v>541.79999999998097</v>
      </c>
      <c r="M2" s="58">
        <v>516920551.95767254</v>
      </c>
    </row>
    <row r="3" spans="1:29">
      <c r="A3" s="50" t="s">
        <v>69</v>
      </c>
      <c r="B3" s="51">
        <v>541.9</v>
      </c>
      <c r="C3" s="52" t="s">
        <v>67</v>
      </c>
      <c r="D3" s="53">
        <f>VLOOKUP(B3,$A$6:$D$2406,3)</f>
        <v>520839560.22792548</v>
      </c>
      <c r="E3" s="52" t="s">
        <v>68</v>
      </c>
      <c r="F3" s="54">
        <f>D3/516920551.957673</f>
        <v>1.007581451840927</v>
      </c>
      <c r="G3" s="55">
        <f>I3*G2/I2</f>
        <v>39190082.702520519</v>
      </c>
      <c r="H3" s="50" t="s">
        <v>70</v>
      </c>
      <c r="I3" s="50">
        <v>1</v>
      </c>
      <c r="J3" s="50" t="s">
        <v>54</v>
      </c>
      <c r="K3" s="59"/>
      <c r="L3" s="57">
        <f>VLOOKUP(M3,$C$6:$D$2406,2)</f>
        <v>521.04999999999995</v>
      </c>
      <c r="M3" s="58">
        <v>540875</v>
      </c>
    </row>
    <row r="4" spans="1:29" ht="23.25" customHeight="1" thickBot="1">
      <c r="A4" s="479" t="s">
        <v>71</v>
      </c>
      <c r="B4" s="480"/>
      <c r="C4" s="480"/>
      <c r="D4" s="480"/>
      <c r="E4" s="480"/>
      <c r="F4" s="480"/>
      <c r="G4" s="60">
        <f>D2/1000000</f>
        <v>516.9205519576725</v>
      </c>
      <c r="H4" s="61"/>
      <c r="I4" s="61"/>
      <c r="J4" s="61"/>
      <c r="K4" s="62" t="s">
        <v>64</v>
      </c>
      <c r="L4" s="63">
        <f>L3-L2</f>
        <v>-20.749999999981014</v>
      </c>
      <c r="M4" s="64">
        <f>M3-M2</f>
        <v>-516379676.95767254</v>
      </c>
    </row>
    <row r="5" spans="1:29" ht="76.5" customHeight="1">
      <c r="A5" s="65" t="s">
        <v>72</v>
      </c>
      <c r="B5" s="66" t="s">
        <v>73</v>
      </c>
      <c r="C5" s="67" t="s">
        <v>74</v>
      </c>
      <c r="D5" s="65" t="s">
        <v>72</v>
      </c>
      <c r="E5" s="68" t="s">
        <v>75</v>
      </c>
      <c r="F5" s="69" t="s">
        <v>76</v>
      </c>
      <c r="G5" s="70"/>
      <c r="H5" s="61"/>
      <c r="I5" s="61"/>
      <c r="J5" s="61"/>
      <c r="K5" s="61"/>
      <c r="L5" s="61"/>
      <c r="M5" s="61"/>
      <c r="O5" s="227"/>
      <c r="P5" s="462" t="s">
        <v>77</v>
      </c>
      <c r="Q5" s="463"/>
      <c r="R5" s="463"/>
      <c r="S5" s="463"/>
      <c r="T5" s="463"/>
      <c r="U5" s="463"/>
      <c r="V5" s="463"/>
      <c r="W5" s="463"/>
      <c r="X5" s="473"/>
      <c r="AA5" s="298" t="s">
        <v>78</v>
      </c>
      <c r="AB5" s="298" t="s">
        <v>79</v>
      </c>
    </row>
    <row r="6" spans="1:29" ht="18.75" customHeight="1" thickBot="1">
      <c r="A6" s="71">
        <v>521</v>
      </c>
      <c r="B6" s="72">
        <v>56578651.763770998</v>
      </c>
      <c r="C6" s="73"/>
      <c r="D6" s="71">
        <v>521</v>
      </c>
      <c r="E6" s="72">
        <v>10410845.256782999</v>
      </c>
      <c r="F6" s="74" t="s">
        <v>57</v>
      </c>
      <c r="G6" s="75"/>
      <c r="H6" s="61"/>
      <c r="I6" s="61"/>
      <c r="J6" s="61"/>
      <c r="K6" s="61"/>
      <c r="L6" s="61"/>
      <c r="M6" s="61"/>
      <c r="O6" s="229"/>
      <c r="P6" s="474" t="s">
        <v>44</v>
      </c>
      <c r="Q6" s="475" t="s">
        <v>45</v>
      </c>
      <c r="R6" s="476"/>
      <c r="S6" s="211"/>
      <c r="T6" s="464" t="s">
        <v>46</v>
      </c>
      <c r="U6" s="186" t="s">
        <v>47</v>
      </c>
      <c r="V6" s="187" t="s">
        <v>48</v>
      </c>
      <c r="W6" s="187" t="s">
        <v>49</v>
      </c>
      <c r="X6" s="188" t="s">
        <v>50</v>
      </c>
      <c r="Z6">
        <v>538</v>
      </c>
      <c r="AA6" s="301" t="s">
        <v>80</v>
      </c>
      <c r="AB6" s="302">
        <v>4.05</v>
      </c>
      <c r="AC6" s="301" t="s">
        <v>81</v>
      </c>
    </row>
    <row r="7" spans="1:29" ht="20.399999999999999">
      <c r="A7" s="76">
        <v>521.01</v>
      </c>
      <c r="B7" s="77">
        <f t="shared" ref="B7:B70" si="0">B6+(($B$106-$B$6)/100)</f>
        <v>56686826.673854388</v>
      </c>
      <c r="C7" s="77">
        <f t="shared" ref="C7:C261" si="1">B7-$B$6</f>
        <v>108174.91008339077</v>
      </c>
      <c r="D7" s="76">
        <v>521.01</v>
      </c>
      <c r="E7" s="77">
        <f t="shared" ref="E7:E70" si="2">E6+(($E$106-$E$6)/100)</f>
        <v>10419081.832612799</v>
      </c>
      <c r="F7" s="78"/>
      <c r="G7" s="79">
        <f t="shared" ref="G7:G70" si="3">(B7-B6)/10^6</f>
        <v>0.10817491008339077</v>
      </c>
      <c r="H7" s="80">
        <f>C7/$C$2006</f>
        <v>2.2277992342550023E-4</v>
      </c>
      <c r="I7" s="81"/>
      <c r="J7" s="82"/>
      <c r="K7" s="61"/>
      <c r="L7" s="61"/>
      <c r="M7" s="61"/>
      <c r="O7" s="232"/>
      <c r="P7" s="474"/>
      <c r="Q7" s="212" t="s">
        <v>51</v>
      </c>
      <c r="R7" s="213" t="s">
        <v>52</v>
      </c>
      <c r="S7" s="214"/>
      <c r="T7" s="465"/>
      <c r="U7" s="190" t="s">
        <v>44</v>
      </c>
      <c r="V7" s="190" t="s">
        <v>52</v>
      </c>
      <c r="W7" s="186" t="s">
        <v>53</v>
      </c>
      <c r="X7" s="191" t="s">
        <v>54</v>
      </c>
      <c r="Z7">
        <v>535</v>
      </c>
      <c r="AA7" s="301" t="s">
        <v>82</v>
      </c>
      <c r="AB7" s="302">
        <v>4.24</v>
      </c>
      <c r="AC7" s="301" t="s">
        <v>81</v>
      </c>
    </row>
    <row r="8" spans="1:29" ht="21">
      <c r="A8" s="83">
        <v>521.02</v>
      </c>
      <c r="B8" s="84">
        <f t="shared" si="0"/>
        <v>56795001.583937779</v>
      </c>
      <c r="C8" s="84">
        <f t="shared" si="1"/>
        <v>216349.82016678154</v>
      </c>
      <c r="D8" s="83">
        <v>521.02</v>
      </c>
      <c r="E8" s="84">
        <f t="shared" si="2"/>
        <v>10427318.4084426</v>
      </c>
      <c r="F8" s="85"/>
      <c r="G8" s="79">
        <f t="shared" si="3"/>
        <v>0.10817491008339077</v>
      </c>
      <c r="H8" s="80">
        <f t="shared" ref="H8:H71" si="4">C8/$C$2006</f>
        <v>4.4555984685100045E-4</v>
      </c>
      <c r="I8" s="61"/>
      <c r="J8" s="61"/>
      <c r="K8" s="61"/>
      <c r="L8" s="61"/>
      <c r="M8" s="61"/>
      <c r="O8" s="232"/>
      <c r="P8" s="218">
        <v>521</v>
      </c>
      <c r="Q8" s="218">
        <v>56578652</v>
      </c>
      <c r="R8" s="219">
        <f>Q8/1000000</f>
        <v>56.578651999999998</v>
      </c>
      <c r="S8" s="214"/>
      <c r="T8" s="192" t="s">
        <v>55</v>
      </c>
      <c r="U8" s="124">
        <v>529</v>
      </c>
      <c r="V8" s="220">
        <f>_xll.SRS1Splines.Functions25.Linear_Interp($P$8:$P$32,$R$8:$R$32,U8)</f>
        <v>181.346609</v>
      </c>
      <c r="W8" s="194">
        <f>IFERROR((V8 - $V$10) / ($V$9- $V$10) * 100, 0)</f>
        <v>25.695233648256156</v>
      </c>
      <c r="X8" s="466">
        <f>U9-U8</f>
        <v>12</v>
      </c>
      <c r="Z8">
        <v>531</v>
      </c>
      <c r="AA8" s="301" t="s">
        <v>83</v>
      </c>
      <c r="AB8" s="302">
        <v>4.4000000000000004</v>
      </c>
      <c r="AC8" s="301" t="s">
        <v>81</v>
      </c>
    </row>
    <row r="9" spans="1:29" ht="21">
      <c r="A9" s="83">
        <v>521.03</v>
      </c>
      <c r="B9" s="84">
        <f t="shared" si="0"/>
        <v>56903176.49402117</v>
      </c>
      <c r="C9" s="84">
        <f t="shared" si="1"/>
        <v>324524.73025017232</v>
      </c>
      <c r="D9" s="83">
        <v>521.03</v>
      </c>
      <c r="E9" s="84">
        <f t="shared" si="2"/>
        <v>10435554.9842724</v>
      </c>
      <c r="F9" s="85"/>
      <c r="G9" s="79">
        <f t="shared" si="3"/>
        <v>0.10817491008339077</v>
      </c>
      <c r="H9" s="80">
        <f t="shared" si="4"/>
        <v>6.6833977027650068E-4</v>
      </c>
      <c r="I9" s="61"/>
      <c r="J9" s="61"/>
      <c r="K9" s="61"/>
      <c r="L9" s="61"/>
      <c r="M9" s="61"/>
      <c r="O9" s="232"/>
      <c r="P9" s="218">
        <v>522</v>
      </c>
      <c r="Q9" s="218">
        <v>67396143</v>
      </c>
      <c r="R9" s="219">
        <f>Q9/1000000</f>
        <v>67.396142999999995</v>
      </c>
      <c r="S9" s="214"/>
      <c r="T9" s="195" t="s">
        <v>56</v>
      </c>
      <c r="U9" s="195">
        <v>541</v>
      </c>
      <c r="V9" s="220">
        <f>_xll.SRS1Splines.Functions25.Linear_Interp($P$8:$P$32,$R$8:$R$32,U9)</f>
        <v>542.14713800000004</v>
      </c>
      <c r="W9" s="194">
        <f t="shared" ref="W9:W10" si="5">IFERROR((V9 - $V$10) / ($V$9- $V$10) * 100, 0)</f>
        <v>100</v>
      </c>
      <c r="X9" s="467"/>
      <c r="Z9">
        <v>527</v>
      </c>
      <c r="AA9" s="301" t="s">
        <v>84</v>
      </c>
      <c r="AB9" s="302">
        <v>4.5999999999999996</v>
      </c>
      <c r="AC9" s="301" t="s">
        <v>85</v>
      </c>
    </row>
    <row r="10" spans="1:29" ht="21">
      <c r="A10" s="83">
        <v>521.04</v>
      </c>
      <c r="B10" s="84">
        <f t="shared" si="0"/>
        <v>57011351.404104561</v>
      </c>
      <c r="C10" s="84">
        <f t="shared" si="1"/>
        <v>432699.64033356309</v>
      </c>
      <c r="D10" s="83">
        <v>521.04</v>
      </c>
      <c r="E10" s="84">
        <f t="shared" si="2"/>
        <v>10443791.5601022</v>
      </c>
      <c r="F10" s="85"/>
      <c r="G10" s="79">
        <f t="shared" si="3"/>
        <v>0.10817491008339077</v>
      </c>
      <c r="H10" s="80">
        <f t="shared" si="4"/>
        <v>8.911196937020009E-4</v>
      </c>
      <c r="I10" s="61"/>
      <c r="J10" s="61"/>
      <c r="K10" s="61"/>
      <c r="L10" s="61"/>
      <c r="M10" s="61"/>
      <c r="O10" s="232"/>
      <c r="P10" s="218">
        <v>523</v>
      </c>
      <c r="Q10" s="218">
        <v>79070912</v>
      </c>
      <c r="R10" s="219">
        <f t="shared" ref="R10:R32" si="6">Q10/1000000</f>
        <v>79.070912000000007</v>
      </c>
      <c r="S10" s="214"/>
      <c r="T10" s="197" t="s">
        <v>57</v>
      </c>
      <c r="U10" s="197">
        <v>521</v>
      </c>
      <c r="V10" s="220">
        <f>_xll.SRS1Splines.Functions25.Linear_Interp($P$8:$P$32,$R$8:$R$32,U10)</f>
        <v>56.578651999999998</v>
      </c>
      <c r="W10" s="194">
        <f t="shared" si="5"/>
        <v>0</v>
      </c>
      <c r="X10" s="468"/>
      <c r="Z10">
        <v>523</v>
      </c>
      <c r="AA10" s="301" t="s">
        <v>86</v>
      </c>
      <c r="AB10" s="302">
        <v>4.82</v>
      </c>
      <c r="AC10" s="301" t="s">
        <v>87</v>
      </c>
    </row>
    <row r="11" spans="1:29" ht="21">
      <c r="A11" s="83">
        <v>521.04999999999995</v>
      </c>
      <c r="B11" s="84">
        <f t="shared" si="0"/>
        <v>57119526.314187951</v>
      </c>
      <c r="C11" s="84">
        <f t="shared" si="1"/>
        <v>540874.55041695386</v>
      </c>
      <c r="D11" s="83">
        <v>521.04999999999995</v>
      </c>
      <c r="E11" s="84">
        <f t="shared" si="2"/>
        <v>10452028.135932</v>
      </c>
      <c r="F11" s="85"/>
      <c r="G11" s="79">
        <f t="shared" si="3"/>
        <v>0.10817491008339077</v>
      </c>
      <c r="H11" s="80">
        <f t="shared" si="4"/>
        <v>1.113899617127501E-3</v>
      </c>
      <c r="I11" s="61"/>
      <c r="J11" s="61"/>
      <c r="K11" s="61"/>
      <c r="L11" s="61"/>
      <c r="M11" s="61"/>
      <c r="O11" s="232"/>
      <c r="P11" s="218">
        <v>524</v>
      </c>
      <c r="Q11" s="218">
        <v>91670179</v>
      </c>
      <c r="R11" s="219">
        <f t="shared" si="6"/>
        <v>91.670179000000005</v>
      </c>
      <c r="S11" s="144"/>
      <c r="T11" s="211"/>
      <c r="U11" s="211"/>
      <c r="V11" s="211"/>
      <c r="W11" s="211"/>
      <c r="X11" s="211"/>
      <c r="Z11">
        <v>520</v>
      </c>
      <c r="AA11" s="301" t="s">
        <v>88</v>
      </c>
      <c r="AB11" s="302">
        <v>5.0199999999999996</v>
      </c>
      <c r="AC11" s="301" t="s">
        <v>87</v>
      </c>
    </row>
    <row r="12" spans="1:29" ht="21">
      <c r="A12" s="83">
        <v>521.05999999999995</v>
      </c>
      <c r="B12" s="84">
        <f t="shared" si="0"/>
        <v>57227701.224271342</v>
      </c>
      <c r="C12" s="84">
        <f t="shared" si="1"/>
        <v>649049.46050034463</v>
      </c>
      <c r="D12" s="83">
        <v>521.05999999999995</v>
      </c>
      <c r="E12" s="84">
        <f t="shared" si="2"/>
        <v>10460264.711761801</v>
      </c>
      <c r="F12" s="85"/>
      <c r="G12" s="79">
        <f t="shared" si="3"/>
        <v>0.10817491008339077</v>
      </c>
      <c r="H12" s="80">
        <f t="shared" si="4"/>
        <v>1.3366795405530014E-3</v>
      </c>
      <c r="I12" s="61"/>
      <c r="J12" s="61"/>
      <c r="K12" s="61"/>
      <c r="L12" s="61"/>
      <c r="M12" s="61"/>
      <c r="O12" s="232"/>
      <c r="P12" s="218">
        <v>525</v>
      </c>
      <c r="Q12" s="218">
        <v>105304822</v>
      </c>
      <c r="R12" s="219">
        <f t="shared" si="6"/>
        <v>105.304822</v>
      </c>
      <c r="S12" s="144"/>
      <c r="T12" s="211"/>
      <c r="U12" s="211"/>
      <c r="V12" s="211"/>
      <c r="W12" s="211"/>
      <c r="X12" s="211"/>
    </row>
    <row r="13" spans="1:29" ht="21">
      <c r="A13" s="83">
        <v>521.07000000000005</v>
      </c>
      <c r="B13" s="84">
        <f t="shared" si="0"/>
        <v>57335876.134354733</v>
      </c>
      <c r="C13" s="84">
        <f t="shared" si="1"/>
        <v>757224.37058373541</v>
      </c>
      <c r="D13" s="83">
        <v>521.07000000000005</v>
      </c>
      <c r="E13" s="84">
        <f t="shared" si="2"/>
        <v>10468501.287591601</v>
      </c>
      <c r="F13" s="85"/>
      <c r="G13" s="79">
        <f t="shared" si="3"/>
        <v>0.10817491008339077</v>
      </c>
      <c r="H13" s="80">
        <f t="shared" si="4"/>
        <v>1.5594594639785015E-3</v>
      </c>
      <c r="I13" s="61"/>
      <c r="J13" s="61"/>
      <c r="K13" s="61"/>
      <c r="L13" s="61"/>
      <c r="M13" s="61"/>
      <c r="O13" s="232"/>
      <c r="P13" s="218">
        <v>526</v>
      </c>
      <c r="Q13" s="218">
        <v>122764733</v>
      </c>
      <c r="R13" s="219">
        <f t="shared" si="6"/>
        <v>122.76473300000001</v>
      </c>
      <c r="S13" s="144"/>
      <c r="T13" s="211"/>
      <c r="U13" s="211"/>
      <c r="V13" s="211"/>
      <c r="W13" s="211"/>
      <c r="X13" s="211"/>
    </row>
    <row r="14" spans="1:29" ht="21">
      <c r="A14" s="83">
        <v>521.08000000000004</v>
      </c>
      <c r="B14" s="84">
        <f t="shared" si="0"/>
        <v>57444051.044438124</v>
      </c>
      <c r="C14" s="84">
        <f t="shared" si="1"/>
        <v>865399.28066712618</v>
      </c>
      <c r="D14" s="83">
        <v>521.08000000000004</v>
      </c>
      <c r="E14" s="84">
        <f t="shared" si="2"/>
        <v>10476737.863421401</v>
      </c>
      <c r="F14" s="85"/>
      <c r="G14" s="79">
        <f t="shared" si="3"/>
        <v>0.10817491008339077</v>
      </c>
      <c r="H14" s="80">
        <f t="shared" si="4"/>
        <v>1.7822393874040018E-3</v>
      </c>
      <c r="I14" s="61"/>
      <c r="J14" s="61"/>
      <c r="K14" s="61"/>
      <c r="L14" s="61"/>
      <c r="M14" s="61"/>
      <c r="O14" s="232"/>
      <c r="P14" s="218">
        <v>527</v>
      </c>
      <c r="Q14" s="218">
        <v>141282973</v>
      </c>
      <c r="R14" s="219">
        <f t="shared" si="6"/>
        <v>141.282973</v>
      </c>
      <c r="S14" s="144"/>
      <c r="T14" s="211"/>
      <c r="U14" s="211"/>
      <c r="V14" s="211"/>
      <c r="W14" s="211"/>
      <c r="X14" s="211"/>
    </row>
    <row r="15" spans="1:29" ht="21">
      <c r="A15" s="83">
        <v>521.09</v>
      </c>
      <c r="B15" s="84">
        <f t="shared" si="0"/>
        <v>57552225.954521514</v>
      </c>
      <c r="C15" s="84">
        <f t="shared" si="1"/>
        <v>973574.19075051695</v>
      </c>
      <c r="D15" s="83">
        <v>521.09</v>
      </c>
      <c r="E15" s="84">
        <f t="shared" si="2"/>
        <v>10484974.439251201</v>
      </c>
      <c r="F15" s="85"/>
      <c r="G15" s="79">
        <f t="shared" si="3"/>
        <v>0.10817491008339077</v>
      </c>
      <c r="H15" s="80">
        <f t="shared" si="4"/>
        <v>2.0050193108295021E-3</v>
      </c>
      <c r="I15" s="61"/>
      <c r="J15" s="61"/>
      <c r="K15" s="61"/>
      <c r="L15" s="61"/>
      <c r="M15" s="61"/>
      <c r="O15" s="232"/>
      <c r="P15" s="218">
        <v>528</v>
      </c>
      <c r="Q15" s="218">
        <v>160802791</v>
      </c>
      <c r="R15" s="219">
        <f t="shared" si="6"/>
        <v>160.80279100000001</v>
      </c>
      <c r="S15" s="144"/>
      <c r="T15" s="211"/>
      <c r="U15" s="211"/>
      <c r="V15" s="211"/>
      <c r="W15" s="211"/>
      <c r="X15" s="211"/>
    </row>
    <row r="16" spans="1:29" ht="21">
      <c r="A16" s="83">
        <v>521.1</v>
      </c>
      <c r="B16" s="84">
        <f t="shared" si="0"/>
        <v>57660400.864604905</v>
      </c>
      <c r="C16" s="84">
        <f t="shared" si="1"/>
        <v>1081749.1008339077</v>
      </c>
      <c r="D16" s="83">
        <v>521.1</v>
      </c>
      <c r="E16" s="84">
        <f t="shared" si="2"/>
        <v>10493211.015081001</v>
      </c>
      <c r="F16" s="85"/>
      <c r="G16" s="79">
        <f t="shared" si="3"/>
        <v>0.10817491008339077</v>
      </c>
      <c r="H16" s="80">
        <f t="shared" si="4"/>
        <v>2.227799234255002E-3</v>
      </c>
      <c r="I16" s="61"/>
      <c r="J16" s="61"/>
      <c r="K16" s="61"/>
      <c r="L16" s="61"/>
      <c r="M16" s="61"/>
      <c r="O16" s="232"/>
      <c r="P16" s="218">
        <v>529</v>
      </c>
      <c r="Q16" s="218">
        <v>181346609</v>
      </c>
      <c r="R16" s="219">
        <f t="shared" si="6"/>
        <v>181.346609</v>
      </c>
      <c r="S16" s="144"/>
      <c r="T16" s="211"/>
      <c r="U16" s="211"/>
      <c r="V16" s="211"/>
      <c r="W16" s="211"/>
      <c r="X16" s="211"/>
    </row>
    <row r="17" spans="1:24" ht="21">
      <c r="A17" s="83">
        <v>521.11</v>
      </c>
      <c r="B17" s="84">
        <f t="shared" si="0"/>
        <v>57768575.774688296</v>
      </c>
      <c r="C17" s="84">
        <f t="shared" si="1"/>
        <v>1189924.0109172985</v>
      </c>
      <c r="D17" s="83">
        <v>521.11</v>
      </c>
      <c r="E17" s="84">
        <f t="shared" si="2"/>
        <v>10501447.590910802</v>
      </c>
      <c r="F17" s="85"/>
      <c r="G17" s="79">
        <f t="shared" si="3"/>
        <v>0.10817491008339077</v>
      </c>
      <c r="H17" s="80">
        <f t="shared" si="4"/>
        <v>2.4505791576805024E-3</v>
      </c>
      <c r="I17" s="61"/>
      <c r="J17" s="61"/>
      <c r="K17" s="61"/>
      <c r="L17" s="61"/>
      <c r="M17" s="61"/>
      <c r="O17" s="232"/>
      <c r="P17" s="218">
        <v>530</v>
      </c>
      <c r="Q17" s="218">
        <v>202977644</v>
      </c>
      <c r="R17" s="219">
        <f t="shared" si="6"/>
        <v>202.977644</v>
      </c>
      <c r="S17" s="144"/>
      <c r="T17" s="211"/>
      <c r="U17" s="211"/>
      <c r="V17" s="211"/>
      <c r="W17" s="211"/>
      <c r="X17" s="211"/>
    </row>
    <row r="18" spans="1:24" ht="21">
      <c r="A18" s="83">
        <v>521.12</v>
      </c>
      <c r="B18" s="84">
        <f t="shared" si="0"/>
        <v>57876750.684771687</v>
      </c>
      <c r="C18" s="84">
        <f t="shared" si="1"/>
        <v>1298098.9210006893</v>
      </c>
      <c r="D18" s="83">
        <v>521.12</v>
      </c>
      <c r="E18" s="84">
        <f t="shared" si="2"/>
        <v>10509684.166740602</v>
      </c>
      <c r="F18" s="85"/>
      <c r="G18" s="79">
        <f t="shared" si="3"/>
        <v>0.10817491008339077</v>
      </c>
      <c r="H18" s="80">
        <f t="shared" si="4"/>
        <v>2.6733590811060027E-3</v>
      </c>
      <c r="I18" s="61"/>
      <c r="J18" s="61"/>
      <c r="K18" s="61"/>
      <c r="L18" s="61"/>
      <c r="M18" s="61"/>
      <c r="O18" s="232"/>
      <c r="P18" s="218">
        <v>531</v>
      </c>
      <c r="Q18" s="218">
        <v>227242549</v>
      </c>
      <c r="R18" s="219">
        <f t="shared" si="6"/>
        <v>227.242549</v>
      </c>
      <c r="S18" s="144"/>
      <c r="T18" s="211"/>
      <c r="U18" s="211"/>
      <c r="V18" s="211"/>
      <c r="W18" s="211"/>
      <c r="X18" s="211"/>
    </row>
    <row r="19" spans="1:24" ht="21">
      <c r="A19" s="83">
        <v>521.13</v>
      </c>
      <c r="B19" s="84">
        <f t="shared" si="0"/>
        <v>57984925.594855078</v>
      </c>
      <c r="C19" s="84">
        <f t="shared" si="1"/>
        <v>1406273.83108408</v>
      </c>
      <c r="D19" s="83">
        <v>521.13</v>
      </c>
      <c r="E19" s="84">
        <f t="shared" si="2"/>
        <v>10517920.742570402</v>
      </c>
      <c r="F19" s="85"/>
      <c r="G19" s="79">
        <f t="shared" si="3"/>
        <v>0.10817491008339077</v>
      </c>
      <c r="H19" s="80">
        <f t="shared" si="4"/>
        <v>2.8961390045315026E-3</v>
      </c>
      <c r="I19" s="61"/>
      <c r="J19" s="61"/>
      <c r="K19" s="61"/>
      <c r="L19" s="61"/>
      <c r="M19" s="61"/>
      <c r="O19" s="232"/>
      <c r="P19" s="218">
        <v>532</v>
      </c>
      <c r="Q19" s="218">
        <v>252673967</v>
      </c>
      <c r="R19" s="219">
        <f t="shared" si="6"/>
        <v>252.673967</v>
      </c>
      <c r="S19" s="144"/>
      <c r="T19" s="211"/>
      <c r="U19" s="211"/>
      <c r="V19" s="211"/>
      <c r="W19" s="211"/>
      <c r="X19" s="211"/>
    </row>
    <row r="20" spans="1:24" ht="21">
      <c r="A20" s="83">
        <v>521.14</v>
      </c>
      <c r="B20" s="84">
        <f t="shared" si="0"/>
        <v>58093100.504938468</v>
      </c>
      <c r="C20" s="84">
        <f t="shared" si="1"/>
        <v>1514448.7411674708</v>
      </c>
      <c r="D20" s="83">
        <v>521.14</v>
      </c>
      <c r="E20" s="84">
        <f t="shared" si="2"/>
        <v>10526157.318400202</v>
      </c>
      <c r="F20" s="85"/>
      <c r="G20" s="79">
        <f t="shared" si="3"/>
        <v>0.10817491008339077</v>
      </c>
      <c r="H20" s="80">
        <f t="shared" si="4"/>
        <v>3.1189189279570029E-3</v>
      </c>
      <c r="I20" s="61"/>
      <c r="J20" s="61"/>
      <c r="K20" s="61"/>
      <c r="L20" s="61"/>
      <c r="M20" s="61"/>
      <c r="O20" s="232"/>
      <c r="P20" s="218">
        <v>533</v>
      </c>
      <c r="Q20" s="218">
        <v>279213391</v>
      </c>
      <c r="R20" s="219">
        <f t="shared" si="6"/>
        <v>279.213391</v>
      </c>
      <c r="S20" s="144"/>
      <c r="T20" s="211"/>
      <c r="U20" s="211"/>
      <c r="V20" s="211"/>
      <c r="W20" s="211"/>
      <c r="X20" s="211"/>
    </row>
    <row r="21" spans="1:24" ht="21">
      <c r="A21" s="83">
        <v>521.15</v>
      </c>
      <c r="B21" s="84">
        <f t="shared" si="0"/>
        <v>58201275.415021859</v>
      </c>
      <c r="C21" s="84">
        <f t="shared" si="1"/>
        <v>1622623.6512508616</v>
      </c>
      <c r="D21" s="83">
        <v>521.15</v>
      </c>
      <c r="E21" s="84">
        <f t="shared" si="2"/>
        <v>10534393.894230003</v>
      </c>
      <c r="F21" s="85"/>
      <c r="G21" s="79">
        <f t="shared" si="3"/>
        <v>0.10817491008339077</v>
      </c>
      <c r="H21" s="80">
        <f t="shared" si="4"/>
        <v>3.3416988513825033E-3</v>
      </c>
      <c r="I21" s="61"/>
      <c r="J21" s="61"/>
      <c r="K21" s="61"/>
      <c r="L21" s="61"/>
      <c r="M21" s="61"/>
      <c r="O21" s="232"/>
      <c r="P21" s="218">
        <v>534</v>
      </c>
      <c r="Q21" s="218">
        <v>306881584</v>
      </c>
      <c r="R21" s="219">
        <f t="shared" si="6"/>
        <v>306.88158399999998</v>
      </c>
      <c r="S21" s="144"/>
      <c r="T21" s="211"/>
      <c r="U21" s="211"/>
      <c r="V21" s="211"/>
      <c r="W21" s="211"/>
      <c r="X21" s="211"/>
    </row>
    <row r="22" spans="1:24" ht="21">
      <c r="A22" s="83">
        <v>521.16</v>
      </c>
      <c r="B22" s="84">
        <f t="shared" si="0"/>
        <v>58309450.32510525</v>
      </c>
      <c r="C22" s="84">
        <f t="shared" si="1"/>
        <v>1730798.5613342524</v>
      </c>
      <c r="D22" s="83">
        <v>521.16</v>
      </c>
      <c r="E22" s="84">
        <f t="shared" si="2"/>
        <v>10542630.470059803</v>
      </c>
      <c r="F22" s="85"/>
      <c r="G22" s="79">
        <f t="shared" si="3"/>
        <v>0.10817491008339077</v>
      </c>
      <c r="H22" s="80">
        <f t="shared" si="4"/>
        <v>3.5644787748080036E-3</v>
      </c>
      <c r="I22" s="61"/>
      <c r="J22" s="61"/>
      <c r="K22" s="61"/>
      <c r="L22" s="61"/>
      <c r="M22" s="61"/>
      <c r="O22" s="232"/>
      <c r="P22" s="218">
        <v>535</v>
      </c>
      <c r="Q22" s="218">
        <v>335706285</v>
      </c>
      <c r="R22" s="219">
        <f t="shared" si="6"/>
        <v>335.70628499999998</v>
      </c>
      <c r="S22" s="144"/>
      <c r="T22" s="211"/>
      <c r="U22" s="211"/>
      <c r="V22" s="211"/>
      <c r="W22" s="211"/>
      <c r="X22" s="211"/>
    </row>
    <row r="23" spans="1:24" ht="21">
      <c r="A23" s="83">
        <v>521.16999999999996</v>
      </c>
      <c r="B23" s="84">
        <f t="shared" si="0"/>
        <v>58417625.235188641</v>
      </c>
      <c r="C23" s="84">
        <f t="shared" si="1"/>
        <v>1838973.4714176431</v>
      </c>
      <c r="D23" s="83">
        <v>521.16999999999996</v>
      </c>
      <c r="E23" s="84">
        <f t="shared" si="2"/>
        <v>10550867.045889603</v>
      </c>
      <c r="F23" s="85"/>
      <c r="G23" s="79">
        <f t="shared" si="3"/>
        <v>0.10817491008339077</v>
      </c>
      <c r="H23" s="80">
        <f t="shared" si="4"/>
        <v>3.7872586982335035E-3</v>
      </c>
      <c r="I23" s="61"/>
      <c r="J23" s="61"/>
      <c r="K23" s="61"/>
      <c r="L23" s="61"/>
      <c r="M23" s="61"/>
      <c r="O23" s="232"/>
      <c r="P23" s="218">
        <v>536</v>
      </c>
      <c r="Q23" s="218">
        <v>367064208</v>
      </c>
      <c r="R23" s="219">
        <f t="shared" si="6"/>
        <v>367.06420800000001</v>
      </c>
      <c r="S23" s="144"/>
      <c r="T23" s="211"/>
      <c r="U23" s="211"/>
      <c r="V23" s="211"/>
      <c r="W23" s="211"/>
      <c r="X23" s="211"/>
    </row>
    <row r="24" spans="1:24" ht="21">
      <c r="A24" s="83">
        <v>521.17999999999995</v>
      </c>
      <c r="B24" s="84">
        <f t="shared" si="0"/>
        <v>58525800.145272031</v>
      </c>
      <c r="C24" s="84">
        <f t="shared" si="1"/>
        <v>1947148.3815010339</v>
      </c>
      <c r="D24" s="83">
        <v>521.17999999999995</v>
      </c>
      <c r="E24" s="84">
        <f t="shared" si="2"/>
        <v>10559103.621719403</v>
      </c>
      <c r="F24" s="85"/>
      <c r="G24" s="79">
        <f t="shared" si="3"/>
        <v>0.10817491008339077</v>
      </c>
      <c r="H24" s="80">
        <f t="shared" si="4"/>
        <v>4.0100386216590043E-3</v>
      </c>
      <c r="I24" s="61"/>
      <c r="J24" s="61"/>
      <c r="K24" s="61"/>
      <c r="L24" s="61"/>
      <c r="M24" s="61"/>
      <c r="O24" s="232"/>
      <c r="P24" s="218">
        <v>537</v>
      </c>
      <c r="Q24" s="218">
        <v>399602993</v>
      </c>
      <c r="R24" s="219">
        <f t="shared" si="6"/>
        <v>399.60299300000003</v>
      </c>
      <c r="S24" s="144"/>
      <c r="T24" s="211"/>
      <c r="U24" s="211"/>
      <c r="V24" s="211"/>
      <c r="W24" s="211"/>
      <c r="X24" s="211"/>
    </row>
    <row r="25" spans="1:24" ht="21">
      <c r="A25" s="83">
        <v>521.19000000000005</v>
      </c>
      <c r="B25" s="84">
        <f t="shared" si="0"/>
        <v>58633975.055355422</v>
      </c>
      <c r="C25" s="84">
        <f t="shared" si="1"/>
        <v>2055323.2915844247</v>
      </c>
      <c r="D25" s="83">
        <v>521.19000000000005</v>
      </c>
      <c r="E25" s="84">
        <f t="shared" si="2"/>
        <v>10567340.197549203</v>
      </c>
      <c r="F25" s="85"/>
      <c r="G25" s="79">
        <f t="shared" si="3"/>
        <v>0.10817491008339077</v>
      </c>
      <c r="H25" s="80">
        <f t="shared" si="4"/>
        <v>4.2328185450845037E-3</v>
      </c>
      <c r="I25" s="61"/>
      <c r="J25" s="61"/>
      <c r="K25" s="61"/>
      <c r="L25" s="61"/>
      <c r="M25" s="61"/>
      <c r="O25" s="232"/>
      <c r="P25" s="218">
        <v>538</v>
      </c>
      <c r="Q25" s="218">
        <v>433268738</v>
      </c>
      <c r="R25" s="219">
        <f t="shared" si="6"/>
        <v>433.26873799999998</v>
      </c>
      <c r="S25" s="144"/>
      <c r="T25" s="211"/>
      <c r="U25" s="211"/>
      <c r="V25" s="211"/>
      <c r="W25" s="211"/>
      <c r="X25" s="211"/>
    </row>
    <row r="26" spans="1:24" ht="21">
      <c r="A26" s="83">
        <v>521.20000000000005</v>
      </c>
      <c r="B26" s="84">
        <f t="shared" si="0"/>
        <v>58742149.965438813</v>
      </c>
      <c r="C26" s="84">
        <f t="shared" si="1"/>
        <v>2163498.2016678154</v>
      </c>
      <c r="D26" s="83">
        <v>521.20000000000005</v>
      </c>
      <c r="E26" s="84">
        <f t="shared" si="2"/>
        <v>10575576.773379004</v>
      </c>
      <c r="F26" s="85"/>
      <c r="G26" s="79">
        <f t="shared" si="3"/>
        <v>0.10817491008339077</v>
      </c>
      <c r="H26" s="80">
        <f t="shared" si="4"/>
        <v>4.4555984685100041E-3</v>
      </c>
      <c r="I26" s="61"/>
      <c r="J26" s="61"/>
      <c r="K26" s="61"/>
      <c r="L26" s="61"/>
      <c r="M26" s="61"/>
      <c r="O26" s="232"/>
      <c r="P26" s="218">
        <v>539</v>
      </c>
      <c r="Q26" s="218">
        <v>468055243</v>
      </c>
      <c r="R26" s="219">
        <f t="shared" si="6"/>
        <v>468.05524300000002</v>
      </c>
      <c r="S26" s="144"/>
      <c r="T26" s="211"/>
      <c r="U26" s="211"/>
      <c r="V26" s="211"/>
      <c r="W26" s="211"/>
      <c r="X26" s="211"/>
    </row>
    <row r="27" spans="1:24" ht="21">
      <c r="A27" s="83">
        <v>521.21</v>
      </c>
      <c r="B27" s="84">
        <f t="shared" si="0"/>
        <v>58850324.875522204</v>
      </c>
      <c r="C27" s="84">
        <f t="shared" si="1"/>
        <v>2271673.1117512062</v>
      </c>
      <c r="D27" s="83">
        <v>521.21</v>
      </c>
      <c r="E27" s="84">
        <f t="shared" si="2"/>
        <v>10583813.349208804</v>
      </c>
      <c r="F27" s="85"/>
      <c r="G27" s="79">
        <f t="shared" si="3"/>
        <v>0.10817491008339077</v>
      </c>
      <c r="H27" s="80">
        <f t="shared" si="4"/>
        <v>4.6783783919355044E-3</v>
      </c>
      <c r="I27" s="61"/>
      <c r="J27" s="61"/>
      <c r="K27" s="61"/>
      <c r="L27" s="61"/>
      <c r="M27" s="61"/>
      <c r="O27" s="232"/>
      <c r="P27" s="218">
        <v>540</v>
      </c>
      <c r="Q27" s="218">
        <v>503995964</v>
      </c>
      <c r="R27" s="219">
        <f t="shared" si="6"/>
        <v>503.99596400000001</v>
      </c>
      <c r="S27" s="144"/>
      <c r="T27" s="211"/>
      <c r="U27" s="211"/>
      <c r="V27" s="211"/>
      <c r="W27" s="211"/>
      <c r="X27" s="211"/>
    </row>
    <row r="28" spans="1:24" ht="21">
      <c r="A28" s="83">
        <v>521.22</v>
      </c>
      <c r="B28" s="84">
        <f t="shared" si="0"/>
        <v>58958499.785605595</v>
      </c>
      <c r="C28" s="84">
        <f t="shared" si="1"/>
        <v>2379848.021834597</v>
      </c>
      <c r="D28" s="83">
        <v>521.22</v>
      </c>
      <c r="E28" s="84">
        <f t="shared" si="2"/>
        <v>10592049.925038604</v>
      </c>
      <c r="F28" s="85"/>
      <c r="G28" s="79">
        <f t="shared" si="3"/>
        <v>0.10817491008339077</v>
      </c>
      <c r="H28" s="80">
        <f t="shared" si="4"/>
        <v>4.9011583153610047E-3</v>
      </c>
      <c r="I28" s="61"/>
      <c r="J28" s="61"/>
      <c r="K28" s="61"/>
      <c r="L28" s="61"/>
      <c r="M28" s="61"/>
      <c r="O28" s="232"/>
      <c r="P28" s="248">
        <v>541</v>
      </c>
      <c r="Q28" s="248">
        <v>542147138</v>
      </c>
      <c r="R28" s="219">
        <f t="shared" si="6"/>
        <v>542.14713800000004</v>
      </c>
      <c r="S28" s="144"/>
      <c r="T28" s="211"/>
      <c r="U28" s="211"/>
      <c r="V28" s="211"/>
      <c r="W28" s="211"/>
      <c r="X28" s="211"/>
    </row>
    <row r="29" spans="1:24" ht="21">
      <c r="A29" s="83">
        <v>521.23</v>
      </c>
      <c r="B29" s="84">
        <f t="shared" si="0"/>
        <v>59066674.695688985</v>
      </c>
      <c r="C29" s="84">
        <f t="shared" si="1"/>
        <v>2488022.9319179878</v>
      </c>
      <c r="D29" s="83">
        <v>521.23</v>
      </c>
      <c r="E29" s="84">
        <f t="shared" si="2"/>
        <v>10600286.500868404</v>
      </c>
      <c r="F29" s="85"/>
      <c r="G29" s="79">
        <f t="shared" si="3"/>
        <v>0.10817491008339077</v>
      </c>
      <c r="H29" s="80">
        <f t="shared" si="4"/>
        <v>5.1239382387865051E-3</v>
      </c>
      <c r="I29" s="61"/>
      <c r="J29" s="61"/>
      <c r="K29" s="61"/>
      <c r="L29" s="61"/>
      <c r="M29" s="61"/>
      <c r="O29" s="232"/>
      <c r="P29" s="218">
        <v>542</v>
      </c>
      <c r="Q29" s="218">
        <v>581337220</v>
      </c>
      <c r="R29" s="219">
        <f t="shared" si="6"/>
        <v>581.33722</v>
      </c>
      <c r="S29" s="144"/>
      <c r="T29" s="211"/>
      <c r="U29" s="211"/>
      <c r="V29" s="211"/>
      <c r="W29" s="211"/>
      <c r="X29" s="211"/>
    </row>
    <row r="30" spans="1:24" ht="21">
      <c r="A30" s="83">
        <v>521.24</v>
      </c>
      <c r="B30" s="84">
        <f t="shared" si="0"/>
        <v>59174849.605772376</v>
      </c>
      <c r="C30" s="84">
        <f t="shared" si="1"/>
        <v>2596197.8420013785</v>
      </c>
      <c r="D30" s="83">
        <v>521.24</v>
      </c>
      <c r="E30" s="84">
        <f t="shared" si="2"/>
        <v>10608523.076698205</v>
      </c>
      <c r="F30" s="85"/>
      <c r="G30" s="79">
        <f t="shared" si="3"/>
        <v>0.10817491008339077</v>
      </c>
      <c r="H30" s="80">
        <f t="shared" si="4"/>
        <v>5.3467181622120054E-3</v>
      </c>
      <c r="I30" s="61"/>
      <c r="J30" s="61"/>
      <c r="K30" s="61"/>
      <c r="L30" s="61"/>
      <c r="M30" s="61"/>
      <c r="O30" s="232"/>
      <c r="P30" s="218">
        <v>543</v>
      </c>
      <c r="Q30" s="218">
        <v>621518887</v>
      </c>
      <c r="R30" s="219">
        <f t="shared" si="6"/>
        <v>621.51888699999995</v>
      </c>
      <c r="S30" s="144"/>
      <c r="T30" s="211"/>
      <c r="U30" s="211"/>
      <c r="V30" s="211"/>
      <c r="W30" s="211"/>
      <c r="X30" s="211"/>
    </row>
    <row r="31" spans="1:24" ht="21">
      <c r="A31" s="83">
        <v>521.25</v>
      </c>
      <c r="B31" s="84">
        <f t="shared" si="0"/>
        <v>59283024.515855767</v>
      </c>
      <c r="C31" s="84">
        <f t="shared" si="1"/>
        <v>2704372.7520847693</v>
      </c>
      <c r="D31" s="83">
        <v>521.25</v>
      </c>
      <c r="E31" s="84">
        <f t="shared" si="2"/>
        <v>10616759.652528005</v>
      </c>
      <c r="F31" s="85"/>
      <c r="G31" s="79">
        <f t="shared" si="3"/>
        <v>0.10817491008339077</v>
      </c>
      <c r="H31" s="80">
        <f t="shared" si="4"/>
        <v>5.5694980856375058E-3</v>
      </c>
      <c r="I31" s="61"/>
      <c r="J31" s="61"/>
      <c r="K31" s="61"/>
      <c r="L31" s="61"/>
      <c r="M31" s="61"/>
      <c r="O31" s="232"/>
      <c r="P31" s="218">
        <v>544</v>
      </c>
      <c r="Q31" s="218">
        <v>662692030</v>
      </c>
      <c r="R31" s="219">
        <f t="shared" si="6"/>
        <v>662.69203000000005</v>
      </c>
      <c r="S31" s="144"/>
      <c r="T31" s="211"/>
      <c r="U31" s="211"/>
      <c r="V31" s="211"/>
      <c r="W31" s="211"/>
      <c r="X31" s="211"/>
    </row>
    <row r="32" spans="1:24" ht="21">
      <c r="A32" s="83">
        <v>521.26</v>
      </c>
      <c r="B32" s="84">
        <f t="shared" si="0"/>
        <v>59391199.425939158</v>
      </c>
      <c r="C32" s="84">
        <f t="shared" si="1"/>
        <v>2812547.6621681601</v>
      </c>
      <c r="D32" s="83">
        <v>521.26</v>
      </c>
      <c r="E32" s="84">
        <f t="shared" si="2"/>
        <v>10624996.228357805</v>
      </c>
      <c r="F32" s="85"/>
      <c r="G32" s="79">
        <f t="shared" si="3"/>
        <v>0.10817491008339077</v>
      </c>
      <c r="H32" s="80">
        <f t="shared" si="4"/>
        <v>5.7922780090630052E-3</v>
      </c>
      <c r="I32" s="61"/>
      <c r="J32" s="61"/>
      <c r="K32" s="61"/>
      <c r="L32" s="61"/>
      <c r="M32" s="61"/>
      <c r="O32" s="232"/>
      <c r="P32" s="218">
        <v>545</v>
      </c>
      <c r="Q32" s="218">
        <v>704863931</v>
      </c>
      <c r="R32" s="219">
        <f t="shared" si="6"/>
        <v>704.86393099999998</v>
      </c>
      <c r="S32" s="144"/>
      <c r="T32" s="211"/>
      <c r="U32" s="211"/>
      <c r="V32" s="211"/>
      <c r="W32" s="211"/>
      <c r="X32" s="211"/>
    </row>
    <row r="33" spans="1:24" ht="18">
      <c r="A33" s="83">
        <v>521.27</v>
      </c>
      <c r="B33" s="84">
        <f t="shared" si="0"/>
        <v>59499374.336022548</v>
      </c>
      <c r="C33" s="84">
        <f t="shared" si="1"/>
        <v>2920722.5722515509</v>
      </c>
      <c r="D33" s="83">
        <v>521.27</v>
      </c>
      <c r="E33" s="84">
        <f t="shared" si="2"/>
        <v>10633232.804187605</v>
      </c>
      <c r="F33" s="85"/>
      <c r="G33" s="79">
        <f t="shared" si="3"/>
        <v>0.10817491008339077</v>
      </c>
      <c r="H33" s="80">
        <f t="shared" si="4"/>
        <v>6.0150579324885056E-3</v>
      </c>
      <c r="I33" s="61"/>
      <c r="J33" s="61"/>
      <c r="K33" s="61"/>
      <c r="L33" s="61"/>
      <c r="M33" s="61"/>
      <c r="O33" s="211"/>
      <c r="P33" s="211"/>
      <c r="Q33" s="211"/>
      <c r="R33" s="211"/>
      <c r="S33" s="211"/>
      <c r="T33" s="211"/>
      <c r="U33" s="211"/>
      <c r="V33" s="211"/>
      <c r="W33" s="211"/>
      <c r="X33" s="211"/>
    </row>
    <row r="34" spans="1:24" ht="15.6">
      <c r="A34" s="83">
        <v>521.28</v>
      </c>
      <c r="B34" s="84">
        <f t="shared" si="0"/>
        <v>59607549.246105939</v>
      </c>
      <c r="C34" s="84">
        <f t="shared" si="1"/>
        <v>3028897.4823349416</v>
      </c>
      <c r="D34" s="83">
        <v>521.28</v>
      </c>
      <c r="E34" s="84">
        <f t="shared" si="2"/>
        <v>10641469.380017405</v>
      </c>
      <c r="F34" s="85"/>
      <c r="G34" s="79">
        <f t="shared" si="3"/>
        <v>0.10817491008339077</v>
      </c>
      <c r="H34" s="80">
        <f t="shared" si="4"/>
        <v>6.2378378559140059E-3</v>
      </c>
      <c r="I34" s="61"/>
      <c r="J34" s="61"/>
      <c r="K34" s="61"/>
      <c r="L34" s="61"/>
      <c r="M34" s="61"/>
    </row>
    <row r="35" spans="1:24" ht="15.6">
      <c r="A35" s="83">
        <v>521.29</v>
      </c>
      <c r="B35" s="84">
        <f t="shared" si="0"/>
        <v>59715724.15618933</v>
      </c>
      <c r="C35" s="84">
        <f t="shared" si="1"/>
        <v>3137072.3924183324</v>
      </c>
      <c r="D35" s="83">
        <v>521.29</v>
      </c>
      <c r="E35" s="84">
        <f t="shared" si="2"/>
        <v>10649705.955847206</v>
      </c>
      <c r="F35" s="85"/>
      <c r="G35" s="79">
        <f t="shared" si="3"/>
        <v>0.10817491008339077</v>
      </c>
      <c r="H35" s="80">
        <f t="shared" si="4"/>
        <v>6.4606177793395062E-3</v>
      </c>
      <c r="I35" s="61"/>
      <c r="J35" s="61"/>
      <c r="K35" s="61"/>
      <c r="L35" s="61"/>
      <c r="M35" s="61"/>
    </row>
    <row r="36" spans="1:24" ht="15.6">
      <c r="A36" s="83">
        <v>521.29999999999995</v>
      </c>
      <c r="B36" s="84">
        <f t="shared" si="0"/>
        <v>59823899.066272721</v>
      </c>
      <c r="C36" s="84">
        <f t="shared" si="1"/>
        <v>3245247.3025017232</v>
      </c>
      <c r="D36" s="83">
        <v>521.29999999999995</v>
      </c>
      <c r="E36" s="84">
        <f t="shared" si="2"/>
        <v>10657942.531677006</v>
      </c>
      <c r="F36" s="85"/>
      <c r="G36" s="79">
        <f t="shared" si="3"/>
        <v>0.10817491008339077</v>
      </c>
      <c r="H36" s="80">
        <f t="shared" si="4"/>
        <v>6.6833977027650066E-3</v>
      </c>
      <c r="I36" s="61"/>
      <c r="J36" s="61"/>
      <c r="K36" s="61"/>
      <c r="L36" s="61"/>
      <c r="M36" s="61"/>
    </row>
    <row r="37" spans="1:24" ht="15.6">
      <c r="A37" s="83">
        <v>521.30999999999995</v>
      </c>
      <c r="B37" s="84">
        <f t="shared" si="0"/>
        <v>59932073.976356111</v>
      </c>
      <c r="C37" s="84">
        <f t="shared" si="1"/>
        <v>3353422.2125851139</v>
      </c>
      <c r="D37" s="83">
        <v>521.30999999999995</v>
      </c>
      <c r="E37" s="84">
        <f t="shared" si="2"/>
        <v>10666179.107506806</v>
      </c>
      <c r="F37" s="85"/>
      <c r="G37" s="79">
        <f t="shared" si="3"/>
        <v>0.10817491008339077</v>
      </c>
      <c r="H37" s="80">
        <f t="shared" si="4"/>
        <v>6.9061776261905069E-3</v>
      </c>
      <c r="I37" s="61"/>
      <c r="J37" s="61"/>
      <c r="K37" s="61"/>
      <c r="L37" s="61"/>
      <c r="M37" s="61"/>
    </row>
    <row r="38" spans="1:24" ht="15.6">
      <c r="A38" s="83">
        <v>521.32000000000005</v>
      </c>
      <c r="B38" s="84">
        <f t="shared" si="0"/>
        <v>60040248.886439502</v>
      </c>
      <c r="C38" s="84">
        <f t="shared" si="1"/>
        <v>3461597.1226685047</v>
      </c>
      <c r="D38" s="83">
        <v>521.32000000000005</v>
      </c>
      <c r="E38" s="84">
        <f t="shared" si="2"/>
        <v>10674415.683336606</v>
      </c>
      <c r="F38" s="85"/>
      <c r="G38" s="79">
        <f t="shared" si="3"/>
        <v>0.10817491008339077</v>
      </c>
      <c r="H38" s="80">
        <f t="shared" si="4"/>
        <v>7.1289575496160072E-3</v>
      </c>
      <c r="I38" s="61"/>
      <c r="J38" s="61"/>
      <c r="K38" s="61"/>
      <c r="L38" s="61"/>
      <c r="M38" s="61"/>
    </row>
    <row r="39" spans="1:24" ht="15.6">
      <c r="A39" s="83">
        <v>521.33000000000004</v>
      </c>
      <c r="B39" s="84">
        <f t="shared" si="0"/>
        <v>60148423.796522893</v>
      </c>
      <c r="C39" s="84">
        <f t="shared" si="1"/>
        <v>3569772.0327518955</v>
      </c>
      <c r="D39" s="83">
        <v>521.33000000000004</v>
      </c>
      <c r="E39" s="84">
        <f t="shared" si="2"/>
        <v>10682652.259166406</v>
      </c>
      <c r="F39" s="85"/>
      <c r="G39" s="79">
        <f t="shared" si="3"/>
        <v>0.10817491008339077</v>
      </c>
      <c r="H39" s="80">
        <f t="shared" si="4"/>
        <v>7.3517374730415076E-3</v>
      </c>
      <c r="I39" s="61"/>
      <c r="J39" s="61"/>
      <c r="K39" s="61"/>
      <c r="L39" s="61"/>
      <c r="M39" s="61"/>
    </row>
    <row r="40" spans="1:24" ht="15.6">
      <c r="A40" s="83">
        <v>521.34</v>
      </c>
      <c r="B40" s="84">
        <f t="shared" si="0"/>
        <v>60256598.706606284</v>
      </c>
      <c r="C40" s="84">
        <f t="shared" si="1"/>
        <v>3677946.9428352863</v>
      </c>
      <c r="D40" s="83">
        <v>521.34</v>
      </c>
      <c r="E40" s="84">
        <f t="shared" si="2"/>
        <v>10690888.834996207</v>
      </c>
      <c r="F40" s="85"/>
      <c r="G40" s="79">
        <f t="shared" si="3"/>
        <v>0.10817491008339077</v>
      </c>
      <c r="H40" s="80">
        <f t="shared" si="4"/>
        <v>7.574517396467007E-3</v>
      </c>
      <c r="I40" s="61"/>
      <c r="J40" s="61"/>
      <c r="K40" s="61"/>
      <c r="L40" s="61"/>
      <c r="M40" s="61"/>
    </row>
    <row r="41" spans="1:24" ht="15.6">
      <c r="A41" s="83">
        <v>521.35</v>
      </c>
      <c r="B41" s="84">
        <f t="shared" si="0"/>
        <v>60364773.616689675</v>
      </c>
      <c r="C41" s="84">
        <f t="shared" si="1"/>
        <v>3786121.852918677</v>
      </c>
      <c r="D41" s="83">
        <v>521.35</v>
      </c>
      <c r="E41" s="84">
        <f t="shared" si="2"/>
        <v>10699125.410826007</v>
      </c>
      <c r="F41" s="85"/>
      <c r="G41" s="79">
        <f t="shared" si="3"/>
        <v>0.10817491008339077</v>
      </c>
      <c r="H41" s="80">
        <f t="shared" si="4"/>
        <v>7.7972973198925074E-3</v>
      </c>
      <c r="I41" s="61"/>
      <c r="J41" s="61"/>
      <c r="K41" s="61"/>
      <c r="L41" s="61"/>
      <c r="M41" s="61"/>
    </row>
    <row r="42" spans="1:24" ht="15.6">
      <c r="A42" s="83">
        <v>521.36</v>
      </c>
      <c r="B42" s="84">
        <f t="shared" si="0"/>
        <v>60472948.526773065</v>
      </c>
      <c r="C42" s="84">
        <f t="shared" si="1"/>
        <v>3894296.7630020678</v>
      </c>
      <c r="D42" s="83">
        <v>521.36</v>
      </c>
      <c r="E42" s="84">
        <f t="shared" si="2"/>
        <v>10707361.986655807</v>
      </c>
      <c r="F42" s="85"/>
      <c r="G42" s="79">
        <f t="shared" si="3"/>
        <v>0.10817491008339077</v>
      </c>
      <c r="H42" s="80">
        <f t="shared" si="4"/>
        <v>8.0200772433180086E-3</v>
      </c>
      <c r="I42" s="61"/>
      <c r="J42" s="61"/>
      <c r="K42" s="61"/>
      <c r="L42" s="61"/>
      <c r="M42" s="61"/>
    </row>
    <row r="43" spans="1:24" ht="15.6">
      <c r="A43" s="83">
        <v>521.37</v>
      </c>
      <c r="B43" s="84">
        <f t="shared" si="0"/>
        <v>60581123.436856456</v>
      </c>
      <c r="C43" s="84">
        <f t="shared" si="1"/>
        <v>4002471.6730854586</v>
      </c>
      <c r="D43" s="83">
        <v>521.37</v>
      </c>
      <c r="E43" s="84">
        <f t="shared" si="2"/>
        <v>10715598.562485607</v>
      </c>
      <c r="F43" s="85"/>
      <c r="G43" s="79">
        <f t="shared" si="3"/>
        <v>0.10817491008339077</v>
      </c>
      <c r="H43" s="80">
        <f t="shared" si="4"/>
        <v>8.2428571667435089E-3</v>
      </c>
      <c r="I43" s="61"/>
      <c r="J43" s="61"/>
      <c r="K43" s="61"/>
      <c r="L43" s="61"/>
      <c r="M43" s="61"/>
    </row>
    <row r="44" spans="1:24" ht="15.6">
      <c r="A44" s="83">
        <v>521.38</v>
      </c>
      <c r="B44" s="84">
        <f t="shared" si="0"/>
        <v>60689298.346939847</v>
      </c>
      <c r="C44" s="84">
        <f t="shared" si="1"/>
        <v>4110646.5831688493</v>
      </c>
      <c r="D44" s="83">
        <v>521.38</v>
      </c>
      <c r="E44" s="84">
        <f t="shared" si="2"/>
        <v>10723835.138315408</v>
      </c>
      <c r="F44" s="85"/>
      <c r="G44" s="79">
        <f t="shared" si="3"/>
        <v>0.10817491008339077</v>
      </c>
      <c r="H44" s="80">
        <f t="shared" si="4"/>
        <v>8.4656370901690075E-3</v>
      </c>
      <c r="I44" s="61"/>
      <c r="J44" s="61"/>
      <c r="K44" s="61"/>
      <c r="L44" s="61"/>
      <c r="M44" s="61"/>
    </row>
    <row r="45" spans="1:24" ht="15.6">
      <c r="A45" s="83">
        <v>521.39</v>
      </c>
      <c r="B45" s="84">
        <f t="shared" si="0"/>
        <v>60797473.257023238</v>
      </c>
      <c r="C45" s="84">
        <f t="shared" si="1"/>
        <v>4218821.4932522401</v>
      </c>
      <c r="D45" s="83">
        <v>521.39</v>
      </c>
      <c r="E45" s="84">
        <f t="shared" si="2"/>
        <v>10732071.714145208</v>
      </c>
      <c r="F45" s="85"/>
      <c r="G45" s="79">
        <f t="shared" si="3"/>
        <v>0.10817491008339077</v>
      </c>
      <c r="H45" s="80">
        <f t="shared" si="4"/>
        <v>8.6884170135945078E-3</v>
      </c>
      <c r="I45" s="61"/>
      <c r="J45" s="61"/>
      <c r="K45" s="61"/>
      <c r="L45" s="61"/>
      <c r="M45" s="61"/>
    </row>
    <row r="46" spans="1:24" ht="15.6">
      <c r="A46" s="83">
        <v>521.4</v>
      </c>
      <c r="B46" s="84">
        <f t="shared" si="0"/>
        <v>60905648.167106628</v>
      </c>
      <c r="C46" s="84">
        <f t="shared" si="1"/>
        <v>4326996.4033356309</v>
      </c>
      <c r="D46" s="83">
        <v>521.4</v>
      </c>
      <c r="E46" s="84">
        <f t="shared" si="2"/>
        <v>10740308.289975008</v>
      </c>
      <c r="F46" s="85"/>
      <c r="G46" s="79">
        <f t="shared" si="3"/>
        <v>0.10817491008339077</v>
      </c>
      <c r="H46" s="80">
        <f t="shared" si="4"/>
        <v>8.9111969370200082E-3</v>
      </c>
      <c r="I46" s="61"/>
      <c r="J46" s="61"/>
      <c r="K46" s="61"/>
      <c r="L46" s="61"/>
      <c r="M46" s="61"/>
    </row>
    <row r="47" spans="1:24" ht="15.6">
      <c r="A47" s="83">
        <v>521.41</v>
      </c>
      <c r="B47" s="84">
        <f t="shared" si="0"/>
        <v>61013823.077190019</v>
      </c>
      <c r="C47" s="84">
        <f t="shared" si="1"/>
        <v>4435171.3134190217</v>
      </c>
      <c r="D47" s="83">
        <v>521.41</v>
      </c>
      <c r="E47" s="84">
        <f t="shared" si="2"/>
        <v>10748544.865804808</v>
      </c>
      <c r="F47" s="85"/>
      <c r="G47" s="79">
        <f t="shared" si="3"/>
        <v>0.10817491008339077</v>
      </c>
      <c r="H47" s="80">
        <f t="shared" si="4"/>
        <v>9.1339768604455085E-3</v>
      </c>
      <c r="I47" s="61"/>
      <c r="J47" s="61"/>
      <c r="K47" s="61"/>
      <c r="L47" s="61"/>
      <c r="M47" s="61"/>
    </row>
    <row r="48" spans="1:24" ht="15.6">
      <c r="A48" s="83">
        <v>521.41999999999996</v>
      </c>
      <c r="B48" s="84">
        <f t="shared" si="0"/>
        <v>61121997.98727341</v>
      </c>
      <c r="C48" s="84">
        <f t="shared" si="1"/>
        <v>4543346.2235024124</v>
      </c>
      <c r="D48" s="83">
        <v>521.41999999999996</v>
      </c>
      <c r="E48" s="84">
        <f t="shared" si="2"/>
        <v>10756781.441634608</v>
      </c>
      <c r="F48" s="85"/>
      <c r="G48" s="79">
        <f t="shared" si="3"/>
        <v>0.10817491008339077</v>
      </c>
      <c r="H48" s="80">
        <f t="shared" si="4"/>
        <v>9.3567567838710088E-3</v>
      </c>
      <c r="I48" s="61"/>
      <c r="J48" s="61"/>
      <c r="K48" s="61"/>
      <c r="L48" s="61"/>
      <c r="M48" s="61"/>
    </row>
    <row r="49" spans="1:13" ht="15.6">
      <c r="A49" s="83">
        <v>521.42999999999995</v>
      </c>
      <c r="B49" s="84">
        <f t="shared" si="0"/>
        <v>61230172.897356801</v>
      </c>
      <c r="C49" s="84">
        <f t="shared" si="1"/>
        <v>4651521.1335858032</v>
      </c>
      <c r="D49" s="83">
        <v>521.42999999999995</v>
      </c>
      <c r="E49" s="84">
        <f t="shared" si="2"/>
        <v>10765018.017464409</v>
      </c>
      <c r="F49" s="85"/>
      <c r="G49" s="79">
        <f t="shared" si="3"/>
        <v>0.10817491008339077</v>
      </c>
      <c r="H49" s="80">
        <f t="shared" si="4"/>
        <v>9.5795367072965092E-3</v>
      </c>
      <c r="I49" s="61"/>
      <c r="J49" s="61"/>
      <c r="K49" s="61"/>
      <c r="L49" s="61"/>
      <c r="M49" s="61"/>
    </row>
    <row r="50" spans="1:13" ht="15.6">
      <c r="A50" s="83">
        <v>521.44000000000005</v>
      </c>
      <c r="B50" s="84">
        <f t="shared" si="0"/>
        <v>61338347.807440192</v>
      </c>
      <c r="C50" s="84">
        <f t="shared" si="1"/>
        <v>4759696.043669194</v>
      </c>
      <c r="D50" s="83">
        <v>521.44000000000005</v>
      </c>
      <c r="E50" s="84">
        <f t="shared" si="2"/>
        <v>10773254.593294209</v>
      </c>
      <c r="F50" s="85"/>
      <c r="G50" s="79">
        <f t="shared" si="3"/>
        <v>0.10817491008339077</v>
      </c>
      <c r="H50" s="80">
        <f t="shared" si="4"/>
        <v>9.8023166307220095E-3</v>
      </c>
      <c r="I50" s="61"/>
      <c r="J50" s="61"/>
      <c r="K50" s="61"/>
      <c r="L50" s="61"/>
      <c r="M50" s="61"/>
    </row>
    <row r="51" spans="1:13" ht="15.6">
      <c r="A51" s="83">
        <v>521.45000000000005</v>
      </c>
      <c r="B51" s="84">
        <f t="shared" si="0"/>
        <v>61446522.717523582</v>
      </c>
      <c r="C51" s="84">
        <f t="shared" si="1"/>
        <v>4867870.9537525848</v>
      </c>
      <c r="D51" s="83">
        <v>521.45000000000005</v>
      </c>
      <c r="E51" s="84">
        <f t="shared" si="2"/>
        <v>10781491.169124009</v>
      </c>
      <c r="F51" s="85"/>
      <c r="G51" s="79">
        <f t="shared" si="3"/>
        <v>0.10817491008339077</v>
      </c>
      <c r="H51" s="80">
        <f t="shared" si="4"/>
        <v>1.002509655414751E-2</v>
      </c>
      <c r="I51" s="61"/>
      <c r="J51" s="61"/>
      <c r="K51" s="61"/>
      <c r="L51" s="61"/>
      <c r="M51" s="61"/>
    </row>
    <row r="52" spans="1:13" ht="15.6">
      <c r="A52" s="83">
        <v>521.46</v>
      </c>
      <c r="B52" s="84">
        <f t="shared" si="0"/>
        <v>61554697.627606973</v>
      </c>
      <c r="C52" s="84">
        <f t="shared" si="1"/>
        <v>4976045.8638359755</v>
      </c>
      <c r="D52" s="83">
        <v>521.46</v>
      </c>
      <c r="E52" s="84">
        <f t="shared" si="2"/>
        <v>10789727.744953809</v>
      </c>
      <c r="F52" s="85"/>
      <c r="G52" s="79">
        <f t="shared" si="3"/>
        <v>0.10817491008339077</v>
      </c>
      <c r="H52" s="80">
        <f t="shared" si="4"/>
        <v>1.024787647757301E-2</v>
      </c>
      <c r="I52" s="61"/>
      <c r="J52" s="61"/>
      <c r="K52" s="61"/>
      <c r="L52" s="61"/>
      <c r="M52" s="61"/>
    </row>
    <row r="53" spans="1:13" ht="15.6">
      <c r="A53" s="83">
        <v>521.47</v>
      </c>
      <c r="B53" s="84">
        <f t="shared" si="0"/>
        <v>61662872.537690364</v>
      </c>
      <c r="C53" s="84">
        <f t="shared" si="1"/>
        <v>5084220.7739193663</v>
      </c>
      <c r="D53" s="83">
        <v>521.47</v>
      </c>
      <c r="E53" s="84">
        <f t="shared" si="2"/>
        <v>10797964.32078361</v>
      </c>
      <c r="F53" s="85"/>
      <c r="G53" s="79">
        <f t="shared" si="3"/>
        <v>0.10817491008339077</v>
      </c>
      <c r="H53" s="80">
        <f t="shared" si="4"/>
        <v>1.047065640099851E-2</v>
      </c>
      <c r="I53" s="61"/>
      <c r="J53" s="61"/>
      <c r="K53" s="61"/>
      <c r="L53" s="61"/>
      <c r="M53" s="61"/>
    </row>
    <row r="54" spans="1:13" ht="15.6">
      <c r="A54" s="83">
        <v>521.48</v>
      </c>
      <c r="B54" s="84">
        <f t="shared" si="0"/>
        <v>61771047.447773755</v>
      </c>
      <c r="C54" s="84">
        <f t="shared" si="1"/>
        <v>5192395.6840027571</v>
      </c>
      <c r="D54" s="83">
        <v>521.48</v>
      </c>
      <c r="E54" s="84">
        <f t="shared" si="2"/>
        <v>10806200.89661341</v>
      </c>
      <c r="F54" s="85"/>
      <c r="G54" s="79">
        <f t="shared" si="3"/>
        <v>0.10817491008339077</v>
      </c>
      <c r="H54" s="80">
        <f t="shared" si="4"/>
        <v>1.0693436324424011E-2</v>
      </c>
      <c r="I54" s="61"/>
      <c r="J54" s="61"/>
      <c r="K54" s="61"/>
      <c r="L54" s="61"/>
      <c r="M54" s="61"/>
    </row>
    <row r="55" spans="1:13" ht="15.6">
      <c r="A55" s="83">
        <v>521.49</v>
      </c>
      <c r="B55" s="84">
        <f t="shared" si="0"/>
        <v>61879222.357857145</v>
      </c>
      <c r="C55" s="84">
        <f t="shared" si="1"/>
        <v>5300570.5940861478</v>
      </c>
      <c r="D55" s="83">
        <v>521.49</v>
      </c>
      <c r="E55" s="84">
        <f t="shared" si="2"/>
        <v>10814437.47244321</v>
      </c>
      <c r="F55" s="85"/>
      <c r="G55" s="79">
        <f t="shared" si="3"/>
        <v>0.10817491008339077</v>
      </c>
      <c r="H55" s="80">
        <f t="shared" si="4"/>
        <v>1.0916216247849511E-2</v>
      </c>
      <c r="I55" s="61"/>
      <c r="J55" s="61"/>
      <c r="K55" s="61"/>
      <c r="L55" s="61"/>
      <c r="M55" s="61"/>
    </row>
    <row r="56" spans="1:13" ht="15.6">
      <c r="A56" s="83">
        <v>521.5</v>
      </c>
      <c r="B56" s="84">
        <f t="shared" si="0"/>
        <v>61987397.267940536</v>
      </c>
      <c r="C56" s="84">
        <f t="shared" si="1"/>
        <v>5408745.5041695386</v>
      </c>
      <c r="D56" s="83">
        <v>521.5</v>
      </c>
      <c r="E56" s="84">
        <f t="shared" si="2"/>
        <v>10822674.04827301</v>
      </c>
      <c r="F56" s="85"/>
      <c r="G56" s="79">
        <f t="shared" si="3"/>
        <v>0.10817491008339077</v>
      </c>
      <c r="H56" s="80">
        <f t="shared" si="4"/>
        <v>1.1138996171275012E-2</v>
      </c>
      <c r="I56" s="61"/>
      <c r="J56" s="61"/>
      <c r="K56" s="61"/>
      <c r="L56" s="61"/>
      <c r="M56" s="61"/>
    </row>
    <row r="57" spans="1:13" ht="15.6">
      <c r="A57" s="83">
        <v>521.51</v>
      </c>
      <c r="B57" s="84">
        <f t="shared" si="0"/>
        <v>62095572.178023927</v>
      </c>
      <c r="C57" s="84">
        <f t="shared" si="1"/>
        <v>5516920.4142529294</v>
      </c>
      <c r="D57" s="83">
        <v>521.51</v>
      </c>
      <c r="E57" s="84">
        <f t="shared" si="2"/>
        <v>10830910.62410281</v>
      </c>
      <c r="F57" s="85"/>
      <c r="G57" s="79">
        <f t="shared" si="3"/>
        <v>0.10817491008339077</v>
      </c>
      <c r="H57" s="80">
        <f t="shared" si="4"/>
        <v>1.1361776094700512E-2</v>
      </c>
      <c r="I57" s="61"/>
      <c r="J57" s="61"/>
      <c r="K57" s="61"/>
      <c r="L57" s="61"/>
      <c r="M57" s="61"/>
    </row>
    <row r="58" spans="1:13" ht="15.6">
      <c r="A58" s="83">
        <v>521.52</v>
      </c>
      <c r="B58" s="84">
        <f t="shared" si="0"/>
        <v>62203747.088107318</v>
      </c>
      <c r="C58" s="84">
        <f t="shared" si="1"/>
        <v>5625095.3243363202</v>
      </c>
      <c r="D58" s="83">
        <v>521.52</v>
      </c>
      <c r="E58" s="84">
        <f t="shared" si="2"/>
        <v>10839147.199932611</v>
      </c>
      <c r="F58" s="85"/>
      <c r="G58" s="79">
        <f t="shared" si="3"/>
        <v>0.10817491008339077</v>
      </c>
      <c r="H58" s="80">
        <f t="shared" si="4"/>
        <v>1.158455601812601E-2</v>
      </c>
      <c r="I58" s="61"/>
      <c r="J58" s="61"/>
      <c r="K58" s="61"/>
      <c r="L58" s="61"/>
      <c r="M58" s="61"/>
    </row>
    <row r="59" spans="1:13" ht="15.6">
      <c r="A59" s="83">
        <v>521.53</v>
      </c>
      <c r="B59" s="84">
        <f t="shared" si="0"/>
        <v>62311921.998190708</v>
      </c>
      <c r="C59" s="84">
        <f t="shared" si="1"/>
        <v>5733270.2344197109</v>
      </c>
      <c r="D59" s="83">
        <v>521.53</v>
      </c>
      <c r="E59" s="84">
        <f t="shared" si="2"/>
        <v>10847383.775762411</v>
      </c>
      <c r="F59" s="85"/>
      <c r="G59" s="79">
        <f t="shared" si="3"/>
        <v>0.10817491008339077</v>
      </c>
      <c r="H59" s="80">
        <f t="shared" si="4"/>
        <v>1.1807335941551511E-2</v>
      </c>
      <c r="I59" s="61"/>
      <c r="J59" s="61"/>
      <c r="K59" s="61"/>
      <c r="L59" s="61"/>
      <c r="M59" s="61"/>
    </row>
    <row r="60" spans="1:13" ht="15.6">
      <c r="A60" s="83">
        <v>521.54</v>
      </c>
      <c r="B60" s="84">
        <f t="shared" si="0"/>
        <v>62420096.908274099</v>
      </c>
      <c r="C60" s="84">
        <f t="shared" si="1"/>
        <v>5841445.1445031017</v>
      </c>
      <c r="D60" s="83">
        <v>521.54</v>
      </c>
      <c r="E60" s="84">
        <f t="shared" si="2"/>
        <v>10855620.351592211</v>
      </c>
      <c r="F60" s="85"/>
      <c r="G60" s="79">
        <f t="shared" si="3"/>
        <v>0.10817491008339077</v>
      </c>
      <c r="H60" s="80">
        <f t="shared" si="4"/>
        <v>1.2030115864977011E-2</v>
      </c>
      <c r="I60" s="61"/>
      <c r="J60" s="61"/>
      <c r="K60" s="61"/>
      <c r="L60" s="61"/>
      <c r="M60" s="61"/>
    </row>
    <row r="61" spans="1:13" ht="15.6">
      <c r="A61" s="83">
        <v>521.54999999999905</v>
      </c>
      <c r="B61" s="84">
        <f t="shared" si="0"/>
        <v>62528271.81835749</v>
      </c>
      <c r="C61" s="84">
        <f t="shared" si="1"/>
        <v>5949620.0545864925</v>
      </c>
      <c r="D61" s="83">
        <v>521.54999999999905</v>
      </c>
      <c r="E61" s="84">
        <f t="shared" si="2"/>
        <v>10863856.927422011</v>
      </c>
      <c r="F61" s="85"/>
      <c r="G61" s="79">
        <f t="shared" si="3"/>
        <v>0.10817491008339077</v>
      </c>
      <c r="H61" s="80">
        <f t="shared" si="4"/>
        <v>1.2252895788402511E-2</v>
      </c>
      <c r="I61" s="61"/>
      <c r="J61" s="61"/>
      <c r="K61" s="61"/>
      <c r="L61" s="61"/>
      <c r="M61" s="61"/>
    </row>
    <row r="62" spans="1:13" ht="15.6">
      <c r="A62" s="83">
        <v>521.55999999999904</v>
      </c>
      <c r="B62" s="84">
        <f t="shared" si="0"/>
        <v>62636446.728440881</v>
      </c>
      <c r="C62" s="84">
        <f t="shared" si="1"/>
        <v>6057794.9646698833</v>
      </c>
      <c r="D62" s="83">
        <v>521.55999999999904</v>
      </c>
      <c r="E62" s="84">
        <f t="shared" si="2"/>
        <v>10872093.503251811</v>
      </c>
      <c r="F62" s="85"/>
      <c r="G62" s="79">
        <f t="shared" si="3"/>
        <v>0.10817491008339077</v>
      </c>
      <c r="H62" s="80">
        <f t="shared" si="4"/>
        <v>1.2475675711828012E-2</v>
      </c>
      <c r="I62" s="61"/>
      <c r="J62" s="61"/>
      <c r="K62" s="61"/>
      <c r="L62" s="61"/>
      <c r="M62" s="61"/>
    </row>
    <row r="63" spans="1:13" ht="15.6">
      <c r="A63" s="83">
        <v>521.56999999999903</v>
      </c>
      <c r="B63" s="84">
        <f t="shared" si="0"/>
        <v>62744621.638524272</v>
      </c>
      <c r="C63" s="84">
        <f t="shared" si="1"/>
        <v>6165969.874753274</v>
      </c>
      <c r="D63" s="83">
        <v>521.56999999999903</v>
      </c>
      <c r="E63" s="84">
        <f t="shared" si="2"/>
        <v>10880330.079081612</v>
      </c>
      <c r="F63" s="85"/>
      <c r="G63" s="79">
        <f t="shared" si="3"/>
        <v>0.10817491008339077</v>
      </c>
      <c r="H63" s="80">
        <f t="shared" si="4"/>
        <v>1.2698455635253512E-2</v>
      </c>
      <c r="I63" s="61"/>
      <c r="J63" s="61"/>
      <c r="K63" s="61"/>
      <c r="L63" s="61"/>
      <c r="M63" s="61"/>
    </row>
    <row r="64" spans="1:13" ht="15.6">
      <c r="A64" s="83">
        <v>521.57999999999902</v>
      </c>
      <c r="B64" s="84">
        <f t="shared" si="0"/>
        <v>62852796.548607662</v>
      </c>
      <c r="C64" s="84">
        <f t="shared" si="1"/>
        <v>6274144.7848366648</v>
      </c>
      <c r="D64" s="83">
        <v>521.57999999999902</v>
      </c>
      <c r="E64" s="84">
        <f t="shared" si="2"/>
        <v>10888566.654911412</v>
      </c>
      <c r="F64" s="85"/>
      <c r="G64" s="79">
        <f t="shared" si="3"/>
        <v>0.10817491008339077</v>
      </c>
      <c r="H64" s="80">
        <f t="shared" si="4"/>
        <v>1.2921235558679012E-2</v>
      </c>
      <c r="I64" s="61"/>
      <c r="J64" s="61"/>
      <c r="K64" s="61"/>
      <c r="L64" s="61"/>
      <c r="M64" s="61"/>
    </row>
    <row r="65" spans="1:13" ht="15.6">
      <c r="A65" s="83">
        <v>521.58999999999901</v>
      </c>
      <c r="B65" s="84">
        <f t="shared" si="0"/>
        <v>62960971.458691053</v>
      </c>
      <c r="C65" s="84">
        <f t="shared" si="1"/>
        <v>6382319.6949200556</v>
      </c>
      <c r="D65" s="83">
        <v>521.58999999999901</v>
      </c>
      <c r="E65" s="84">
        <f t="shared" si="2"/>
        <v>10896803.230741212</v>
      </c>
      <c r="F65" s="85"/>
      <c r="G65" s="79">
        <f t="shared" si="3"/>
        <v>0.10817491008339077</v>
      </c>
      <c r="H65" s="80">
        <f t="shared" si="4"/>
        <v>1.3144015482104513E-2</v>
      </c>
      <c r="I65" s="61"/>
      <c r="J65" s="61"/>
      <c r="K65" s="61"/>
      <c r="L65" s="61"/>
      <c r="M65" s="61"/>
    </row>
    <row r="66" spans="1:13" ht="15.6">
      <c r="A66" s="83">
        <v>521.599999999999</v>
      </c>
      <c r="B66" s="84">
        <f t="shared" si="0"/>
        <v>63069146.368774444</v>
      </c>
      <c r="C66" s="84">
        <f t="shared" si="1"/>
        <v>6490494.6050034463</v>
      </c>
      <c r="D66" s="83">
        <v>521.599999999999</v>
      </c>
      <c r="E66" s="84">
        <f t="shared" si="2"/>
        <v>10905039.806571012</v>
      </c>
      <c r="F66" s="85"/>
      <c r="G66" s="79">
        <f t="shared" si="3"/>
        <v>0.10817491008339077</v>
      </c>
      <c r="H66" s="80">
        <f t="shared" si="4"/>
        <v>1.3366795405530013E-2</v>
      </c>
      <c r="I66" s="61"/>
      <c r="J66" s="61"/>
      <c r="K66" s="61"/>
      <c r="L66" s="61"/>
      <c r="M66" s="61"/>
    </row>
    <row r="67" spans="1:13" ht="15.6">
      <c r="A67" s="83">
        <v>521.60999999999899</v>
      </c>
      <c r="B67" s="84">
        <f t="shared" si="0"/>
        <v>63177321.278857835</v>
      </c>
      <c r="C67" s="84">
        <f t="shared" si="1"/>
        <v>6598669.5150868371</v>
      </c>
      <c r="D67" s="83">
        <v>521.60999999999899</v>
      </c>
      <c r="E67" s="84">
        <f t="shared" si="2"/>
        <v>10913276.382400813</v>
      </c>
      <c r="F67" s="85"/>
      <c r="G67" s="79">
        <f t="shared" si="3"/>
        <v>0.10817491008339077</v>
      </c>
      <c r="H67" s="80">
        <f t="shared" si="4"/>
        <v>1.3589575328955513E-2</v>
      </c>
      <c r="I67" s="61"/>
      <c r="J67" s="61"/>
      <c r="K67" s="61"/>
      <c r="L67" s="61"/>
      <c r="M67" s="61"/>
    </row>
    <row r="68" spans="1:13" ht="15.6">
      <c r="A68" s="83">
        <v>521.61999999999898</v>
      </c>
      <c r="B68" s="84">
        <f t="shared" si="0"/>
        <v>63285496.188941225</v>
      </c>
      <c r="C68" s="84">
        <f t="shared" si="1"/>
        <v>6706844.4251702279</v>
      </c>
      <c r="D68" s="83">
        <v>521.61999999999898</v>
      </c>
      <c r="E68" s="84">
        <f t="shared" si="2"/>
        <v>10921512.958230613</v>
      </c>
      <c r="F68" s="85"/>
      <c r="G68" s="79">
        <f t="shared" si="3"/>
        <v>0.10817491008339077</v>
      </c>
      <c r="H68" s="80">
        <f t="shared" si="4"/>
        <v>1.3812355252381014E-2</v>
      </c>
      <c r="I68" s="61"/>
      <c r="J68" s="61"/>
      <c r="K68" s="61"/>
      <c r="L68" s="61"/>
      <c r="M68" s="61"/>
    </row>
    <row r="69" spans="1:13" ht="15.6">
      <c r="A69" s="83">
        <v>521.62999999999897</v>
      </c>
      <c r="B69" s="84">
        <f t="shared" si="0"/>
        <v>63393671.099024616</v>
      </c>
      <c r="C69" s="84">
        <f t="shared" si="1"/>
        <v>6815019.3352536187</v>
      </c>
      <c r="D69" s="83">
        <v>521.62999999999897</v>
      </c>
      <c r="E69" s="84">
        <f t="shared" si="2"/>
        <v>10929749.534060413</v>
      </c>
      <c r="F69" s="85"/>
      <c r="G69" s="79">
        <f t="shared" si="3"/>
        <v>0.10817491008339077</v>
      </c>
      <c r="H69" s="80">
        <f t="shared" si="4"/>
        <v>1.4035135175806514E-2</v>
      </c>
      <c r="I69" s="61"/>
      <c r="J69" s="61"/>
      <c r="K69" s="61"/>
      <c r="L69" s="61"/>
      <c r="M69" s="61"/>
    </row>
    <row r="70" spans="1:13" ht="15.6">
      <c r="A70" s="83">
        <v>521.63999999999896</v>
      </c>
      <c r="B70" s="84">
        <f t="shared" si="0"/>
        <v>63501846.009108007</v>
      </c>
      <c r="C70" s="84">
        <f t="shared" si="1"/>
        <v>6923194.2453370094</v>
      </c>
      <c r="D70" s="83">
        <v>521.63999999999896</v>
      </c>
      <c r="E70" s="84">
        <f t="shared" si="2"/>
        <v>10937986.109890213</v>
      </c>
      <c r="F70" s="85"/>
      <c r="G70" s="79">
        <f t="shared" si="3"/>
        <v>0.10817491008339077</v>
      </c>
      <c r="H70" s="80">
        <f t="shared" si="4"/>
        <v>1.4257915099232014E-2</v>
      </c>
      <c r="I70" s="61"/>
      <c r="J70" s="61"/>
      <c r="K70" s="61"/>
      <c r="L70" s="61"/>
      <c r="M70" s="61"/>
    </row>
    <row r="71" spans="1:13" ht="15.6">
      <c r="A71" s="83">
        <v>521.64999999999895</v>
      </c>
      <c r="B71" s="84">
        <f t="shared" ref="B71:B105" si="7">B70+(($B$106-$B$6)/100)</f>
        <v>63610020.919191398</v>
      </c>
      <c r="C71" s="84">
        <f t="shared" si="1"/>
        <v>7031369.1554204002</v>
      </c>
      <c r="D71" s="83">
        <v>521.64999999999895</v>
      </c>
      <c r="E71" s="84">
        <f t="shared" ref="E71:E105" si="8">E70+(($E$106-$E$6)/100)</f>
        <v>10946222.685720013</v>
      </c>
      <c r="F71" s="85"/>
      <c r="G71" s="79">
        <f t="shared" ref="G71:G105" si="9">(B71-B70)/10^6</f>
        <v>0.10817491008339077</v>
      </c>
      <c r="H71" s="80">
        <f t="shared" si="4"/>
        <v>1.4480695022657515E-2</v>
      </c>
      <c r="I71" s="61"/>
      <c r="J71" s="61"/>
      <c r="K71" s="61"/>
      <c r="L71" s="61"/>
      <c r="M71" s="61"/>
    </row>
    <row r="72" spans="1:13" ht="15.6">
      <c r="A72" s="83">
        <v>521.65999999999894</v>
      </c>
      <c r="B72" s="84">
        <f t="shared" si="7"/>
        <v>63718195.829274788</v>
      </c>
      <c r="C72" s="84">
        <f t="shared" si="1"/>
        <v>7139544.065503791</v>
      </c>
      <c r="D72" s="83">
        <v>521.65999999999894</v>
      </c>
      <c r="E72" s="84">
        <f t="shared" si="8"/>
        <v>10954459.261549814</v>
      </c>
      <c r="F72" s="85"/>
      <c r="G72" s="79">
        <f t="shared" si="9"/>
        <v>0.10817491008339077</v>
      </c>
      <c r="H72" s="80">
        <f t="shared" ref="H72:H135" si="10">C72/$C$2006</f>
        <v>1.4703474946083015E-2</v>
      </c>
      <c r="I72" s="61"/>
      <c r="J72" s="61"/>
      <c r="K72" s="61"/>
      <c r="L72" s="61"/>
      <c r="M72" s="61"/>
    </row>
    <row r="73" spans="1:13" ht="15.6">
      <c r="A73" s="83">
        <v>521.66999999999905</v>
      </c>
      <c r="B73" s="84">
        <f t="shared" si="7"/>
        <v>63826370.739358179</v>
      </c>
      <c r="C73" s="84">
        <f t="shared" si="1"/>
        <v>7247718.9755871817</v>
      </c>
      <c r="D73" s="83">
        <v>521.66999999999905</v>
      </c>
      <c r="E73" s="84">
        <f t="shared" si="8"/>
        <v>10962695.837379614</v>
      </c>
      <c r="F73" s="85"/>
      <c r="G73" s="79">
        <f t="shared" si="9"/>
        <v>0.10817491008339077</v>
      </c>
      <c r="H73" s="80">
        <f t="shared" si="10"/>
        <v>1.4926254869508514E-2</v>
      </c>
      <c r="I73" s="61"/>
      <c r="J73" s="61"/>
      <c r="K73" s="61"/>
      <c r="L73" s="61"/>
      <c r="M73" s="61"/>
    </row>
    <row r="74" spans="1:13" ht="15.6">
      <c r="A74" s="83">
        <v>521.67999999999904</v>
      </c>
      <c r="B74" s="84">
        <f t="shared" si="7"/>
        <v>63934545.64944157</v>
      </c>
      <c r="C74" s="84">
        <f t="shared" si="1"/>
        <v>7355893.8856705725</v>
      </c>
      <c r="D74" s="83">
        <v>521.67999999999904</v>
      </c>
      <c r="E74" s="84">
        <f t="shared" si="8"/>
        <v>10970932.413209414</v>
      </c>
      <c r="F74" s="85"/>
      <c r="G74" s="79">
        <f t="shared" si="9"/>
        <v>0.10817491008339077</v>
      </c>
      <c r="H74" s="80">
        <f t="shared" si="10"/>
        <v>1.5149034792934014E-2</v>
      </c>
      <c r="I74" s="61"/>
      <c r="J74" s="61"/>
      <c r="K74" s="61"/>
      <c r="L74" s="61"/>
      <c r="M74" s="61"/>
    </row>
    <row r="75" spans="1:13" ht="15.6">
      <c r="A75" s="83">
        <v>521.68999999999903</v>
      </c>
      <c r="B75" s="84">
        <f t="shared" si="7"/>
        <v>64042720.559524961</v>
      </c>
      <c r="C75" s="84">
        <f t="shared" si="1"/>
        <v>7464068.7957539633</v>
      </c>
      <c r="D75" s="83">
        <v>521.68999999999903</v>
      </c>
      <c r="E75" s="84">
        <f t="shared" si="8"/>
        <v>10979168.989039214</v>
      </c>
      <c r="F75" s="85"/>
      <c r="G75" s="79">
        <f t="shared" si="9"/>
        <v>0.10817491008339077</v>
      </c>
      <c r="H75" s="80">
        <f t="shared" si="10"/>
        <v>1.5371814716359514E-2</v>
      </c>
      <c r="I75" s="61"/>
      <c r="J75" s="61"/>
      <c r="K75" s="61"/>
      <c r="L75" s="61"/>
      <c r="M75" s="61"/>
    </row>
    <row r="76" spans="1:13" ht="15.6">
      <c r="A76" s="83">
        <v>521.69999999999902</v>
      </c>
      <c r="B76" s="84">
        <f t="shared" si="7"/>
        <v>64150895.469608352</v>
      </c>
      <c r="C76" s="84">
        <f t="shared" si="1"/>
        <v>7572243.7058373541</v>
      </c>
      <c r="D76" s="83">
        <v>521.69999999999902</v>
      </c>
      <c r="E76" s="84">
        <f t="shared" si="8"/>
        <v>10987405.564869015</v>
      </c>
      <c r="F76" s="85"/>
      <c r="G76" s="79">
        <f t="shared" si="9"/>
        <v>0.10817491008339077</v>
      </c>
      <c r="H76" s="80">
        <f t="shared" si="10"/>
        <v>1.5594594639785015E-2</v>
      </c>
      <c r="I76" s="61"/>
      <c r="J76" s="61"/>
      <c r="K76" s="61"/>
      <c r="L76" s="61"/>
      <c r="M76" s="61"/>
    </row>
    <row r="77" spans="1:13" ht="15.6">
      <c r="A77" s="83">
        <v>521.70999999999901</v>
      </c>
      <c r="B77" s="84">
        <f t="shared" si="7"/>
        <v>64259070.379691742</v>
      </c>
      <c r="C77" s="84">
        <f t="shared" si="1"/>
        <v>7680418.6159207448</v>
      </c>
      <c r="D77" s="83">
        <v>521.70999999999901</v>
      </c>
      <c r="E77" s="84">
        <f t="shared" si="8"/>
        <v>10995642.140698815</v>
      </c>
      <c r="F77" s="85"/>
      <c r="G77" s="79">
        <f t="shared" si="9"/>
        <v>0.10817491008339077</v>
      </c>
      <c r="H77" s="80">
        <f t="shared" si="10"/>
        <v>1.5817374563210515E-2</v>
      </c>
      <c r="I77" s="61"/>
      <c r="J77" s="61"/>
      <c r="K77" s="61"/>
      <c r="L77" s="61"/>
      <c r="M77" s="61"/>
    </row>
    <row r="78" spans="1:13" ht="15.6">
      <c r="A78" s="83">
        <v>521.719999999999</v>
      </c>
      <c r="B78" s="84">
        <f t="shared" si="7"/>
        <v>64367245.289775133</v>
      </c>
      <c r="C78" s="84">
        <f t="shared" si="1"/>
        <v>7788593.5260041356</v>
      </c>
      <c r="D78" s="83">
        <v>521.719999999999</v>
      </c>
      <c r="E78" s="84">
        <f t="shared" si="8"/>
        <v>11003878.716528615</v>
      </c>
      <c r="F78" s="85"/>
      <c r="G78" s="79">
        <f t="shared" si="9"/>
        <v>0.10817491008339077</v>
      </c>
      <c r="H78" s="80">
        <f t="shared" si="10"/>
        <v>1.6040154486636017E-2</v>
      </c>
      <c r="I78" s="61"/>
      <c r="J78" s="61"/>
      <c r="K78" s="61"/>
      <c r="L78" s="61"/>
      <c r="M78" s="61"/>
    </row>
    <row r="79" spans="1:13" ht="15.6">
      <c r="A79" s="83">
        <v>521.729999999999</v>
      </c>
      <c r="B79" s="84">
        <f t="shared" si="7"/>
        <v>64475420.199858524</v>
      </c>
      <c r="C79" s="84">
        <f t="shared" si="1"/>
        <v>7896768.4360875264</v>
      </c>
      <c r="D79" s="83">
        <v>521.729999999999</v>
      </c>
      <c r="E79" s="84">
        <f t="shared" si="8"/>
        <v>11012115.292358415</v>
      </c>
      <c r="F79" s="85"/>
      <c r="G79" s="79">
        <f t="shared" si="9"/>
        <v>0.10817491008339077</v>
      </c>
      <c r="H79" s="80">
        <f t="shared" si="10"/>
        <v>1.6262934410061516E-2</v>
      </c>
      <c r="I79" s="61"/>
      <c r="J79" s="61"/>
      <c r="K79" s="61"/>
      <c r="L79" s="61"/>
      <c r="M79" s="61"/>
    </row>
    <row r="80" spans="1:13" ht="15.6">
      <c r="A80" s="83">
        <v>521.73999999999899</v>
      </c>
      <c r="B80" s="84">
        <f t="shared" si="7"/>
        <v>64583595.109941915</v>
      </c>
      <c r="C80" s="84">
        <f t="shared" si="1"/>
        <v>8004943.3461709172</v>
      </c>
      <c r="D80" s="83">
        <v>521.73999999999899</v>
      </c>
      <c r="E80" s="84">
        <f t="shared" si="8"/>
        <v>11020351.868188215</v>
      </c>
      <c r="F80" s="85"/>
      <c r="G80" s="79">
        <f t="shared" si="9"/>
        <v>0.10817491008339077</v>
      </c>
      <c r="H80" s="80">
        <f t="shared" si="10"/>
        <v>1.6485714333487018E-2</v>
      </c>
      <c r="I80" s="61"/>
      <c r="J80" s="61"/>
      <c r="K80" s="61"/>
      <c r="L80" s="61"/>
      <c r="M80" s="61"/>
    </row>
    <row r="81" spans="1:13" ht="15.6">
      <c r="A81" s="83">
        <v>521.74999999999898</v>
      </c>
      <c r="B81" s="84">
        <f t="shared" si="7"/>
        <v>64691770.020025305</v>
      </c>
      <c r="C81" s="84">
        <f t="shared" si="1"/>
        <v>8113118.2562543079</v>
      </c>
      <c r="D81" s="83">
        <v>521.74999999999898</v>
      </c>
      <c r="E81" s="84">
        <f t="shared" si="8"/>
        <v>11028588.444018016</v>
      </c>
      <c r="F81" s="85"/>
      <c r="G81" s="79">
        <f t="shared" si="9"/>
        <v>0.10817491008339077</v>
      </c>
      <c r="H81" s="80">
        <f t="shared" si="10"/>
        <v>1.6708494256912516E-2</v>
      </c>
      <c r="I81" s="61"/>
      <c r="J81" s="61"/>
      <c r="K81" s="61"/>
      <c r="L81" s="61"/>
      <c r="M81" s="61"/>
    </row>
    <row r="82" spans="1:13" ht="15.6">
      <c r="A82" s="83">
        <v>521.75999999999897</v>
      </c>
      <c r="B82" s="84">
        <f t="shared" si="7"/>
        <v>64799944.930108696</v>
      </c>
      <c r="C82" s="84">
        <f t="shared" si="1"/>
        <v>8221293.1663376987</v>
      </c>
      <c r="D82" s="83">
        <v>521.75999999999897</v>
      </c>
      <c r="E82" s="84">
        <f t="shared" si="8"/>
        <v>11036825.019847816</v>
      </c>
      <c r="F82" s="85"/>
      <c r="G82" s="79">
        <f t="shared" si="9"/>
        <v>0.10817491008339077</v>
      </c>
      <c r="H82" s="80">
        <f t="shared" si="10"/>
        <v>1.6931274180338015E-2</v>
      </c>
      <c r="I82" s="61"/>
      <c r="J82" s="61"/>
      <c r="K82" s="61"/>
      <c r="L82" s="61"/>
      <c r="M82" s="61"/>
    </row>
    <row r="83" spans="1:13" ht="15.6">
      <c r="A83" s="83">
        <v>521.76999999999896</v>
      </c>
      <c r="B83" s="84">
        <f t="shared" si="7"/>
        <v>64908119.840192087</v>
      </c>
      <c r="C83" s="84">
        <f t="shared" si="1"/>
        <v>8329468.0764210895</v>
      </c>
      <c r="D83" s="83">
        <v>521.76999999999896</v>
      </c>
      <c r="E83" s="84">
        <f t="shared" si="8"/>
        <v>11045061.595677616</v>
      </c>
      <c r="F83" s="85"/>
      <c r="G83" s="79">
        <f t="shared" si="9"/>
        <v>0.10817491008339077</v>
      </c>
      <c r="H83" s="80">
        <f t="shared" si="10"/>
        <v>1.7154054103763517E-2</v>
      </c>
      <c r="I83" s="61"/>
      <c r="J83" s="61"/>
      <c r="K83" s="61"/>
      <c r="L83" s="61"/>
      <c r="M83" s="61"/>
    </row>
    <row r="84" spans="1:13" ht="15.6">
      <c r="A84" s="83">
        <v>521.77999999999895</v>
      </c>
      <c r="B84" s="84">
        <f t="shared" si="7"/>
        <v>65016294.750275478</v>
      </c>
      <c r="C84" s="84">
        <f t="shared" si="1"/>
        <v>8437642.9865044802</v>
      </c>
      <c r="D84" s="83">
        <v>521.77999999999895</v>
      </c>
      <c r="E84" s="84">
        <f t="shared" si="8"/>
        <v>11053298.171507416</v>
      </c>
      <c r="F84" s="85"/>
      <c r="G84" s="79">
        <f t="shared" si="9"/>
        <v>0.10817491008339077</v>
      </c>
      <c r="H84" s="80">
        <f t="shared" si="10"/>
        <v>1.7376834027189016E-2</v>
      </c>
      <c r="I84" s="61"/>
      <c r="J84" s="61"/>
      <c r="K84" s="61"/>
      <c r="L84" s="61"/>
      <c r="M84" s="61"/>
    </row>
    <row r="85" spans="1:13" ht="15.6">
      <c r="A85" s="83">
        <v>521.78999999999905</v>
      </c>
      <c r="B85" s="84">
        <f t="shared" si="7"/>
        <v>65124469.660358869</v>
      </c>
      <c r="C85" s="84">
        <f t="shared" si="1"/>
        <v>8545817.896587871</v>
      </c>
      <c r="D85" s="83">
        <v>521.78999999999905</v>
      </c>
      <c r="E85" s="84">
        <f t="shared" si="8"/>
        <v>11061534.747337217</v>
      </c>
      <c r="F85" s="85"/>
      <c r="G85" s="79">
        <f t="shared" si="9"/>
        <v>0.10817491008339077</v>
      </c>
      <c r="H85" s="80">
        <f t="shared" si="10"/>
        <v>1.7599613950614518E-2</v>
      </c>
      <c r="I85" s="61"/>
      <c r="J85" s="61"/>
      <c r="K85" s="61"/>
      <c r="L85" s="61"/>
      <c r="M85" s="61"/>
    </row>
    <row r="86" spans="1:13" ht="15.6">
      <c r="A86" s="83">
        <v>521.79999999999905</v>
      </c>
      <c r="B86" s="84">
        <f t="shared" si="7"/>
        <v>65232644.570442259</v>
      </c>
      <c r="C86" s="84">
        <f t="shared" si="1"/>
        <v>8653992.8066712618</v>
      </c>
      <c r="D86" s="83">
        <v>521.79999999999905</v>
      </c>
      <c r="E86" s="84">
        <f t="shared" si="8"/>
        <v>11069771.323167017</v>
      </c>
      <c r="F86" s="85"/>
      <c r="G86" s="79">
        <f t="shared" si="9"/>
        <v>0.10817491008339077</v>
      </c>
      <c r="H86" s="80">
        <f t="shared" si="10"/>
        <v>1.7822393874040016E-2</v>
      </c>
      <c r="I86" s="61"/>
      <c r="J86" s="61"/>
      <c r="K86" s="61"/>
      <c r="L86" s="61"/>
      <c r="M86" s="61"/>
    </row>
    <row r="87" spans="1:13" ht="15.6">
      <c r="A87" s="83">
        <v>521.80999999999904</v>
      </c>
      <c r="B87" s="84">
        <f t="shared" si="7"/>
        <v>65340819.48052565</v>
      </c>
      <c r="C87" s="84">
        <f t="shared" si="1"/>
        <v>8762167.7167546526</v>
      </c>
      <c r="D87" s="83">
        <v>521.80999999999904</v>
      </c>
      <c r="E87" s="84">
        <f t="shared" si="8"/>
        <v>11078007.898996817</v>
      </c>
      <c r="F87" s="85"/>
      <c r="G87" s="79">
        <f t="shared" si="9"/>
        <v>0.10817491008339077</v>
      </c>
      <c r="H87" s="80">
        <f t="shared" si="10"/>
        <v>1.8045173797465518E-2</v>
      </c>
      <c r="I87" s="61"/>
      <c r="J87" s="61"/>
      <c r="K87" s="61"/>
      <c r="L87" s="61"/>
      <c r="M87" s="61"/>
    </row>
    <row r="88" spans="1:13" ht="15.6">
      <c r="A88" s="83">
        <v>521.81999999999903</v>
      </c>
      <c r="B88" s="84">
        <f t="shared" si="7"/>
        <v>65448994.390609041</v>
      </c>
      <c r="C88" s="84">
        <f t="shared" si="1"/>
        <v>8870342.6268380433</v>
      </c>
      <c r="D88" s="83">
        <v>521.81999999999903</v>
      </c>
      <c r="E88" s="84">
        <f t="shared" si="8"/>
        <v>11086244.474826617</v>
      </c>
      <c r="F88" s="85"/>
      <c r="G88" s="79">
        <f t="shared" si="9"/>
        <v>0.10817491008339077</v>
      </c>
      <c r="H88" s="80">
        <f t="shared" si="10"/>
        <v>1.8267953720891017E-2</v>
      </c>
      <c r="I88" s="61"/>
      <c r="J88" s="61"/>
      <c r="K88" s="61"/>
      <c r="L88" s="61"/>
      <c r="M88" s="61"/>
    </row>
    <row r="89" spans="1:13" ht="15.6">
      <c r="A89" s="83">
        <v>521.82999999999902</v>
      </c>
      <c r="B89" s="84">
        <f t="shared" si="7"/>
        <v>65557169.300692432</v>
      </c>
      <c r="C89" s="84">
        <f t="shared" si="1"/>
        <v>8978517.5369214341</v>
      </c>
      <c r="D89" s="83">
        <v>521.82999999999902</v>
      </c>
      <c r="E89" s="84">
        <f t="shared" si="8"/>
        <v>11094481.050656417</v>
      </c>
      <c r="F89" s="85"/>
      <c r="G89" s="79">
        <f t="shared" si="9"/>
        <v>0.10817491008339077</v>
      </c>
      <c r="H89" s="80">
        <f t="shared" si="10"/>
        <v>1.8490733644316519E-2</v>
      </c>
      <c r="I89" s="61"/>
      <c r="J89" s="61"/>
      <c r="K89" s="61"/>
      <c r="L89" s="61"/>
      <c r="M89" s="61"/>
    </row>
    <row r="90" spans="1:13" ht="15.6">
      <c r="A90" s="83">
        <v>521.83999999999901</v>
      </c>
      <c r="B90" s="84">
        <f t="shared" si="7"/>
        <v>65665344.210775822</v>
      </c>
      <c r="C90" s="84">
        <f t="shared" si="1"/>
        <v>9086692.4470048249</v>
      </c>
      <c r="D90" s="83">
        <v>521.83999999999901</v>
      </c>
      <c r="E90" s="84">
        <f t="shared" si="8"/>
        <v>11102717.626486218</v>
      </c>
      <c r="F90" s="85"/>
      <c r="G90" s="79">
        <f t="shared" si="9"/>
        <v>0.10817491008339077</v>
      </c>
      <c r="H90" s="80">
        <f t="shared" si="10"/>
        <v>1.8713513567742018E-2</v>
      </c>
      <c r="I90" s="61"/>
      <c r="J90" s="61"/>
      <c r="K90" s="61"/>
      <c r="L90" s="61"/>
      <c r="M90" s="61"/>
    </row>
    <row r="91" spans="1:13" ht="15.6">
      <c r="A91" s="83">
        <v>521.849999999999</v>
      </c>
      <c r="B91" s="84">
        <f t="shared" si="7"/>
        <v>65773519.120859213</v>
      </c>
      <c r="C91" s="84">
        <f t="shared" si="1"/>
        <v>9194867.3570882156</v>
      </c>
      <c r="D91" s="83">
        <v>521.849999999999</v>
      </c>
      <c r="E91" s="84">
        <f t="shared" si="8"/>
        <v>11110954.202316018</v>
      </c>
      <c r="F91" s="85"/>
      <c r="G91" s="79">
        <f t="shared" si="9"/>
        <v>0.10817491008339077</v>
      </c>
      <c r="H91" s="80">
        <f t="shared" si="10"/>
        <v>1.893629349116752E-2</v>
      </c>
      <c r="I91" s="61"/>
      <c r="J91" s="61"/>
      <c r="K91" s="61"/>
      <c r="L91" s="61"/>
      <c r="M91" s="61"/>
    </row>
    <row r="92" spans="1:13" ht="15.6">
      <c r="A92" s="83">
        <v>521.85999999999899</v>
      </c>
      <c r="B92" s="84">
        <f t="shared" si="7"/>
        <v>65881694.030942604</v>
      </c>
      <c r="C92" s="84">
        <f t="shared" si="1"/>
        <v>9303042.2671716064</v>
      </c>
      <c r="D92" s="83">
        <v>521.85999999999899</v>
      </c>
      <c r="E92" s="84">
        <f t="shared" si="8"/>
        <v>11119190.778145818</v>
      </c>
      <c r="F92" s="85"/>
      <c r="G92" s="79">
        <f t="shared" si="9"/>
        <v>0.10817491008339077</v>
      </c>
      <c r="H92" s="80">
        <f t="shared" si="10"/>
        <v>1.9159073414593018E-2</v>
      </c>
      <c r="I92" s="61"/>
      <c r="J92" s="61"/>
      <c r="K92" s="61"/>
      <c r="L92" s="61"/>
      <c r="M92" s="61"/>
    </row>
    <row r="93" spans="1:13" ht="15.6">
      <c r="A93" s="83">
        <v>521.86999999999898</v>
      </c>
      <c r="B93" s="84">
        <f t="shared" si="7"/>
        <v>65989868.941025995</v>
      </c>
      <c r="C93" s="84">
        <f t="shared" si="1"/>
        <v>9411217.1772549972</v>
      </c>
      <c r="D93" s="83">
        <v>521.86999999999898</v>
      </c>
      <c r="E93" s="84">
        <f t="shared" si="8"/>
        <v>11127427.353975618</v>
      </c>
      <c r="F93" s="85"/>
      <c r="G93" s="79">
        <f t="shared" si="9"/>
        <v>0.10817491008339077</v>
      </c>
      <c r="H93" s="80">
        <f t="shared" si="10"/>
        <v>1.938185333801852E-2</v>
      </c>
      <c r="I93" s="61"/>
      <c r="J93" s="61"/>
      <c r="K93" s="61"/>
      <c r="L93" s="61"/>
      <c r="M93" s="61"/>
    </row>
    <row r="94" spans="1:13" ht="15.6">
      <c r="A94" s="83">
        <v>521.87999999999897</v>
      </c>
      <c r="B94" s="84">
        <f t="shared" si="7"/>
        <v>66098043.851109385</v>
      </c>
      <c r="C94" s="84">
        <f t="shared" si="1"/>
        <v>9519392.087338388</v>
      </c>
      <c r="D94" s="83">
        <v>521.87999999999897</v>
      </c>
      <c r="E94" s="84">
        <f t="shared" si="8"/>
        <v>11135663.929805418</v>
      </c>
      <c r="F94" s="85"/>
      <c r="G94" s="79">
        <f t="shared" si="9"/>
        <v>0.10817491008339077</v>
      </c>
      <c r="H94" s="80">
        <f t="shared" si="10"/>
        <v>1.9604633261444019E-2</v>
      </c>
      <c r="I94" s="61"/>
      <c r="J94" s="61"/>
      <c r="K94" s="61"/>
      <c r="L94" s="61"/>
      <c r="M94" s="61"/>
    </row>
    <row r="95" spans="1:13" ht="15.6">
      <c r="A95" s="83">
        <v>521.88999999999896</v>
      </c>
      <c r="B95" s="84">
        <f t="shared" si="7"/>
        <v>66206218.761192776</v>
      </c>
      <c r="C95" s="84">
        <f t="shared" si="1"/>
        <v>9627566.9974217787</v>
      </c>
      <c r="D95" s="83">
        <v>521.88999999999896</v>
      </c>
      <c r="E95" s="84">
        <f t="shared" si="8"/>
        <v>11143900.505635219</v>
      </c>
      <c r="F95" s="85"/>
      <c r="G95" s="79">
        <f t="shared" si="9"/>
        <v>0.10817491008339077</v>
      </c>
      <c r="H95" s="80">
        <f t="shared" si="10"/>
        <v>1.9827413184869518E-2</v>
      </c>
      <c r="I95" s="61"/>
      <c r="J95" s="61"/>
      <c r="K95" s="61"/>
      <c r="L95" s="61"/>
      <c r="M95" s="61"/>
    </row>
    <row r="96" spans="1:13" ht="15.6">
      <c r="A96" s="83">
        <v>521.89999999999895</v>
      </c>
      <c r="B96" s="84">
        <f t="shared" si="7"/>
        <v>66314393.671276167</v>
      </c>
      <c r="C96" s="84">
        <f t="shared" si="1"/>
        <v>9735741.9075051695</v>
      </c>
      <c r="D96" s="83">
        <v>521.89999999999895</v>
      </c>
      <c r="E96" s="84">
        <f t="shared" si="8"/>
        <v>11152137.081465019</v>
      </c>
      <c r="F96" s="85"/>
      <c r="G96" s="79">
        <f t="shared" si="9"/>
        <v>0.10817491008339077</v>
      </c>
      <c r="H96" s="80">
        <f t="shared" si="10"/>
        <v>2.005019310829502E-2</v>
      </c>
      <c r="I96" s="61"/>
      <c r="J96" s="61"/>
      <c r="K96" s="61"/>
      <c r="L96" s="61"/>
      <c r="M96" s="61"/>
    </row>
    <row r="97" spans="1:13" ht="15.6">
      <c r="A97" s="83">
        <v>521.90999999999894</v>
      </c>
      <c r="B97" s="84">
        <f t="shared" si="7"/>
        <v>66422568.581359558</v>
      </c>
      <c r="C97" s="84">
        <f t="shared" si="1"/>
        <v>9843916.8175885603</v>
      </c>
      <c r="D97" s="83">
        <v>521.90999999999894</v>
      </c>
      <c r="E97" s="84">
        <f t="shared" si="8"/>
        <v>11160373.657294819</v>
      </c>
      <c r="F97" s="85"/>
      <c r="G97" s="79">
        <f t="shared" si="9"/>
        <v>0.10817491008339077</v>
      </c>
      <c r="H97" s="80">
        <f t="shared" si="10"/>
        <v>2.0272973031720518E-2</v>
      </c>
      <c r="I97" s="61"/>
      <c r="J97" s="61"/>
      <c r="K97" s="61"/>
      <c r="L97" s="61"/>
      <c r="M97" s="61"/>
    </row>
    <row r="98" spans="1:13" ht="15.6">
      <c r="A98" s="83">
        <v>521.91999999999905</v>
      </c>
      <c r="B98" s="84">
        <f t="shared" si="7"/>
        <v>66530743.491442949</v>
      </c>
      <c r="C98" s="84">
        <f t="shared" si="1"/>
        <v>9952091.7276719511</v>
      </c>
      <c r="D98" s="83">
        <v>521.91999999999905</v>
      </c>
      <c r="E98" s="84">
        <f t="shared" si="8"/>
        <v>11168610.233124619</v>
      </c>
      <c r="F98" s="85"/>
      <c r="G98" s="79">
        <f t="shared" si="9"/>
        <v>0.10817491008339077</v>
      </c>
      <c r="H98" s="80">
        <f t="shared" si="10"/>
        <v>2.049575295514602E-2</v>
      </c>
      <c r="I98" s="61"/>
      <c r="J98" s="61"/>
      <c r="K98" s="61"/>
      <c r="L98" s="61"/>
      <c r="M98" s="61"/>
    </row>
    <row r="99" spans="1:13" ht="15.6">
      <c r="A99" s="83">
        <v>521.92999999999904</v>
      </c>
      <c r="B99" s="84">
        <f t="shared" si="7"/>
        <v>66638918.401526339</v>
      </c>
      <c r="C99" s="84">
        <f t="shared" si="1"/>
        <v>10060266.637755342</v>
      </c>
      <c r="D99" s="83">
        <v>521.92999999999904</v>
      </c>
      <c r="E99" s="84">
        <f t="shared" si="8"/>
        <v>11176846.80895442</v>
      </c>
      <c r="F99" s="85"/>
      <c r="G99" s="79">
        <f t="shared" si="9"/>
        <v>0.10817491008339077</v>
      </c>
      <c r="H99" s="80">
        <f t="shared" si="10"/>
        <v>2.0718532878571519E-2</v>
      </c>
      <c r="I99" s="61"/>
      <c r="J99" s="61"/>
      <c r="K99" s="61"/>
      <c r="L99" s="61"/>
      <c r="M99" s="61"/>
    </row>
    <row r="100" spans="1:13" ht="15.6">
      <c r="A100" s="83">
        <v>521.93999999999903</v>
      </c>
      <c r="B100" s="84">
        <f t="shared" si="7"/>
        <v>66747093.31160973</v>
      </c>
      <c r="C100" s="84">
        <f t="shared" si="1"/>
        <v>10168441.547838733</v>
      </c>
      <c r="D100" s="83">
        <v>521.93999999999903</v>
      </c>
      <c r="E100" s="84">
        <f t="shared" si="8"/>
        <v>11185083.38478422</v>
      </c>
      <c r="F100" s="85"/>
      <c r="G100" s="79">
        <f t="shared" si="9"/>
        <v>0.10817491008339077</v>
      </c>
      <c r="H100" s="80">
        <f t="shared" si="10"/>
        <v>2.0941312801997021E-2</v>
      </c>
      <c r="I100" s="61"/>
      <c r="J100" s="61"/>
      <c r="K100" s="61"/>
      <c r="L100" s="61"/>
      <c r="M100" s="61"/>
    </row>
    <row r="101" spans="1:13" ht="15.6">
      <c r="A101" s="83">
        <v>521.94999999999902</v>
      </c>
      <c r="B101" s="84">
        <f t="shared" si="7"/>
        <v>66855268.221693121</v>
      </c>
      <c r="C101" s="84">
        <f t="shared" si="1"/>
        <v>10276616.457922123</v>
      </c>
      <c r="D101" s="83">
        <v>521.94999999999902</v>
      </c>
      <c r="E101" s="84">
        <f t="shared" si="8"/>
        <v>11193319.96061402</v>
      </c>
      <c r="F101" s="85"/>
      <c r="G101" s="79">
        <f t="shared" si="9"/>
        <v>0.10817491008339077</v>
      </c>
      <c r="H101" s="80">
        <f t="shared" si="10"/>
        <v>2.116409272542252E-2</v>
      </c>
      <c r="I101" s="61"/>
      <c r="J101" s="61"/>
      <c r="K101" s="61"/>
      <c r="L101" s="61"/>
      <c r="M101" s="61"/>
    </row>
    <row r="102" spans="1:13" ht="15.6">
      <c r="A102" s="83">
        <v>521.95999999999901</v>
      </c>
      <c r="B102" s="84">
        <f t="shared" si="7"/>
        <v>66963443.131776512</v>
      </c>
      <c r="C102" s="84">
        <f t="shared" si="1"/>
        <v>10384791.368005514</v>
      </c>
      <c r="D102" s="83">
        <v>521.95999999999901</v>
      </c>
      <c r="E102" s="84">
        <f t="shared" si="8"/>
        <v>11201556.53644382</v>
      </c>
      <c r="F102" s="85"/>
      <c r="G102" s="79">
        <f t="shared" si="9"/>
        <v>0.10817491008339077</v>
      </c>
      <c r="H102" s="80">
        <f t="shared" si="10"/>
        <v>2.1386872648848022E-2</v>
      </c>
      <c r="I102" s="61"/>
      <c r="J102" s="61"/>
      <c r="K102" s="61"/>
      <c r="L102" s="61"/>
      <c r="M102" s="61"/>
    </row>
    <row r="103" spans="1:13" ht="15.6">
      <c r="A103" s="83">
        <v>521.969999999999</v>
      </c>
      <c r="B103" s="84">
        <f t="shared" si="7"/>
        <v>67071618.041859902</v>
      </c>
      <c r="C103" s="84">
        <f t="shared" si="1"/>
        <v>10492966.278088905</v>
      </c>
      <c r="D103" s="83">
        <v>521.969999999999</v>
      </c>
      <c r="E103" s="84">
        <f t="shared" si="8"/>
        <v>11209793.11227362</v>
      </c>
      <c r="F103" s="85"/>
      <c r="G103" s="79">
        <f t="shared" si="9"/>
        <v>0.10817491008339077</v>
      </c>
      <c r="H103" s="80">
        <f t="shared" si="10"/>
        <v>2.160965257227352E-2</v>
      </c>
      <c r="I103" s="61"/>
      <c r="J103" s="61"/>
      <c r="K103" s="61"/>
      <c r="L103" s="61"/>
      <c r="M103" s="61"/>
    </row>
    <row r="104" spans="1:13" ht="15.6">
      <c r="A104" s="83">
        <v>521.979999999999</v>
      </c>
      <c r="B104" s="84">
        <f t="shared" si="7"/>
        <v>67179792.951943293</v>
      </c>
      <c r="C104" s="84">
        <f t="shared" si="1"/>
        <v>10601141.188172296</v>
      </c>
      <c r="D104" s="83">
        <v>521.979999999999</v>
      </c>
      <c r="E104" s="84">
        <f t="shared" si="8"/>
        <v>11218029.688103421</v>
      </c>
      <c r="F104" s="85"/>
      <c r="G104" s="79">
        <f t="shared" si="9"/>
        <v>0.10817491008339077</v>
      </c>
      <c r="H104" s="80">
        <f t="shared" si="10"/>
        <v>2.1832432495699022E-2</v>
      </c>
      <c r="I104" s="61"/>
      <c r="J104" s="61"/>
      <c r="K104" s="61"/>
      <c r="L104" s="61"/>
      <c r="M104" s="61"/>
    </row>
    <row r="105" spans="1:13" ht="15.6">
      <c r="A105" s="83">
        <v>521.98999999999899</v>
      </c>
      <c r="B105" s="84">
        <f t="shared" si="7"/>
        <v>67287967.862026677</v>
      </c>
      <c r="C105" s="84">
        <f t="shared" si="1"/>
        <v>10709316.098255679</v>
      </c>
      <c r="D105" s="83">
        <v>521.98999999999899</v>
      </c>
      <c r="E105" s="84">
        <f t="shared" si="8"/>
        <v>11226266.263933221</v>
      </c>
      <c r="F105" s="85"/>
      <c r="G105" s="79">
        <f t="shared" si="9"/>
        <v>0.10817491008338333</v>
      </c>
      <c r="H105" s="80">
        <f t="shared" si="10"/>
        <v>2.2055212419124507E-2</v>
      </c>
      <c r="I105" s="61"/>
      <c r="J105" s="61"/>
      <c r="K105" s="61"/>
      <c r="L105" s="61"/>
      <c r="M105" s="61"/>
    </row>
    <row r="106" spans="1:13" ht="15.6">
      <c r="A106" s="86">
        <v>521.99999999999898</v>
      </c>
      <c r="B106" s="87">
        <v>67396142.77211</v>
      </c>
      <c r="C106" s="87">
        <f t="shared" si="1"/>
        <v>10817491.008339003</v>
      </c>
      <c r="D106" s="86">
        <v>521.99999999999898</v>
      </c>
      <c r="E106" s="87">
        <v>11234502.839763001</v>
      </c>
      <c r="F106" s="88"/>
      <c r="G106" s="79">
        <f>(B106-B105)/10^6</f>
        <v>0.10817491008332372</v>
      </c>
      <c r="H106" s="80">
        <f t="shared" si="10"/>
        <v>2.2277992342549867E-2</v>
      </c>
      <c r="I106" s="61"/>
      <c r="J106" s="61"/>
      <c r="K106" s="61"/>
      <c r="L106" s="61"/>
      <c r="M106" s="61"/>
    </row>
    <row r="107" spans="1:13" ht="15.6">
      <c r="A107" s="83">
        <v>522.00999999999897</v>
      </c>
      <c r="B107" s="84">
        <f t="shared" ref="B107:B170" si="11">B106+(($B$206-$B$106)/100)</f>
        <v>67512890.462619647</v>
      </c>
      <c r="C107" s="84">
        <f t="shared" si="1"/>
        <v>10934238.69884865</v>
      </c>
      <c r="D107" s="83">
        <v>522.00999999999897</v>
      </c>
      <c r="E107" s="84">
        <f t="shared" ref="E107:E170" si="12">E106+(($E$206-$E$106)/100)</f>
        <v>11243419.332433771</v>
      </c>
      <c r="F107" s="85"/>
      <c r="G107" s="79">
        <f t="shared" ref="G107:G170" si="13">(B107-B106)/10^6</f>
        <v>0.11674769050964713</v>
      </c>
      <c r="H107" s="80">
        <f t="shared" si="10"/>
        <v>2.2518427407684595E-2</v>
      </c>
      <c r="I107" s="61"/>
      <c r="J107" s="61"/>
      <c r="K107" s="61"/>
      <c r="L107" s="61"/>
      <c r="M107" s="61"/>
    </row>
    <row r="108" spans="1:13" ht="15.6">
      <c r="A108" s="83">
        <v>522.01999999999896</v>
      </c>
      <c r="B108" s="84">
        <f t="shared" si="11"/>
        <v>67629638.153129295</v>
      </c>
      <c r="C108" s="84">
        <f t="shared" si="1"/>
        <v>11050986.389358297</v>
      </c>
      <c r="D108" s="83">
        <v>522.01999999999896</v>
      </c>
      <c r="E108" s="84">
        <f t="shared" si="12"/>
        <v>11252335.825104542</v>
      </c>
      <c r="F108" s="85"/>
      <c r="G108" s="79">
        <f t="shared" si="13"/>
        <v>0.11674769050964713</v>
      </c>
      <c r="H108" s="80">
        <f t="shared" si="10"/>
        <v>2.275886247281932E-2</v>
      </c>
      <c r="I108" s="61"/>
      <c r="J108" s="61"/>
      <c r="K108" s="61"/>
      <c r="L108" s="61"/>
      <c r="M108" s="61"/>
    </row>
    <row r="109" spans="1:13" ht="15.6">
      <c r="A109" s="83">
        <v>522.02999999999895</v>
      </c>
      <c r="B109" s="84">
        <f t="shared" si="11"/>
        <v>67746385.843638942</v>
      </c>
      <c r="C109" s="84">
        <f t="shared" si="1"/>
        <v>11167734.079867944</v>
      </c>
      <c r="D109" s="83">
        <v>522.02999999999895</v>
      </c>
      <c r="E109" s="84">
        <f t="shared" si="12"/>
        <v>11261252.317775313</v>
      </c>
      <c r="F109" s="85"/>
      <c r="G109" s="79">
        <f t="shared" si="13"/>
        <v>0.11674769050964713</v>
      </c>
      <c r="H109" s="80">
        <f t="shared" si="10"/>
        <v>2.2999297537954048E-2</v>
      </c>
      <c r="I109" s="61"/>
      <c r="J109" s="61"/>
      <c r="K109" s="61"/>
      <c r="L109" s="61"/>
      <c r="M109" s="61"/>
    </row>
    <row r="110" spans="1:13" ht="15.6">
      <c r="A110" s="83">
        <v>522.03999999999905</v>
      </c>
      <c r="B110" s="84">
        <f t="shared" si="11"/>
        <v>67863133.534148589</v>
      </c>
      <c r="C110" s="84">
        <f t="shared" si="1"/>
        <v>11284481.770377591</v>
      </c>
      <c r="D110" s="83">
        <v>522.03999999999905</v>
      </c>
      <c r="E110" s="84">
        <f t="shared" si="12"/>
        <v>11270168.810446084</v>
      </c>
      <c r="F110" s="85"/>
      <c r="G110" s="79">
        <f t="shared" si="13"/>
        <v>0.11674769050964713</v>
      </c>
      <c r="H110" s="80">
        <f t="shared" si="10"/>
        <v>2.3239732603088772E-2</v>
      </c>
      <c r="I110" s="61"/>
      <c r="J110" s="61"/>
      <c r="K110" s="61"/>
      <c r="L110" s="61"/>
      <c r="M110" s="61"/>
    </row>
    <row r="111" spans="1:13" ht="15.6">
      <c r="A111" s="83">
        <v>522.04999999999905</v>
      </c>
      <c r="B111" s="84">
        <f t="shared" si="11"/>
        <v>67979881.224658236</v>
      </c>
      <c r="C111" s="84">
        <f t="shared" si="1"/>
        <v>11401229.460887238</v>
      </c>
      <c r="D111" s="83">
        <v>522.04999999999905</v>
      </c>
      <c r="E111" s="84">
        <f t="shared" si="12"/>
        <v>11279085.303116854</v>
      </c>
      <c r="F111" s="85"/>
      <c r="G111" s="79">
        <f t="shared" si="13"/>
        <v>0.11674769050964713</v>
      </c>
      <c r="H111" s="80">
        <f t="shared" si="10"/>
        <v>2.3480167668223497E-2</v>
      </c>
      <c r="I111" s="61"/>
      <c r="J111" s="61"/>
      <c r="K111" s="61"/>
      <c r="L111" s="61"/>
      <c r="M111" s="61"/>
    </row>
    <row r="112" spans="1:13" ht="15.6">
      <c r="A112" s="83">
        <v>522.05999999999904</v>
      </c>
      <c r="B112" s="84">
        <f t="shared" si="11"/>
        <v>68096628.915167883</v>
      </c>
      <c r="C112" s="84">
        <f t="shared" si="1"/>
        <v>11517977.151396886</v>
      </c>
      <c r="D112" s="83">
        <v>522.05999999999904</v>
      </c>
      <c r="E112" s="84">
        <f t="shared" si="12"/>
        <v>11288001.795787625</v>
      </c>
      <c r="F112" s="85"/>
      <c r="G112" s="79">
        <f t="shared" si="13"/>
        <v>0.11674769050964713</v>
      </c>
      <c r="H112" s="80">
        <f t="shared" si="10"/>
        <v>2.3720602733358225E-2</v>
      </c>
      <c r="I112" s="61"/>
      <c r="J112" s="61"/>
      <c r="K112" s="61"/>
      <c r="L112" s="61"/>
      <c r="M112" s="61"/>
    </row>
    <row r="113" spans="1:13" ht="15.6">
      <c r="A113" s="83">
        <v>522.06999999999903</v>
      </c>
      <c r="B113" s="84">
        <f t="shared" si="11"/>
        <v>68213376.60567753</v>
      </c>
      <c r="C113" s="84">
        <f t="shared" si="1"/>
        <v>11634724.841906533</v>
      </c>
      <c r="D113" s="83">
        <v>522.06999999999903</v>
      </c>
      <c r="E113" s="84">
        <f t="shared" si="12"/>
        <v>11296918.288458396</v>
      </c>
      <c r="F113" s="85"/>
      <c r="G113" s="79">
        <f t="shared" si="13"/>
        <v>0.11674769050964713</v>
      </c>
      <c r="H113" s="80">
        <f t="shared" si="10"/>
        <v>2.396103779849295E-2</v>
      </c>
      <c r="I113" s="61"/>
      <c r="J113" s="61"/>
      <c r="K113" s="61"/>
      <c r="L113" s="61"/>
      <c r="M113" s="61"/>
    </row>
    <row r="114" spans="1:13" ht="15.6">
      <c r="A114" s="83">
        <v>522.07999999999902</v>
      </c>
      <c r="B114" s="84">
        <f t="shared" si="11"/>
        <v>68330124.296187177</v>
      </c>
      <c r="C114" s="84">
        <f t="shared" si="1"/>
        <v>11751472.53241618</v>
      </c>
      <c r="D114" s="83">
        <v>522.07999999999902</v>
      </c>
      <c r="E114" s="84">
        <f t="shared" si="12"/>
        <v>11305834.781129166</v>
      </c>
      <c r="F114" s="85"/>
      <c r="G114" s="79">
        <f t="shared" si="13"/>
        <v>0.11674769050964713</v>
      </c>
      <c r="H114" s="80">
        <f t="shared" si="10"/>
        <v>2.4201472863627674E-2</v>
      </c>
      <c r="I114" s="61"/>
      <c r="J114" s="61"/>
      <c r="K114" s="61"/>
      <c r="L114" s="61"/>
      <c r="M114" s="61"/>
    </row>
    <row r="115" spans="1:13" ht="15.6">
      <c r="A115" s="83">
        <v>522.08999999999901</v>
      </c>
      <c r="B115" s="84">
        <f t="shared" si="11"/>
        <v>68446871.986696824</v>
      </c>
      <c r="C115" s="84">
        <f t="shared" si="1"/>
        <v>11868220.222925827</v>
      </c>
      <c r="D115" s="83">
        <v>522.08999999999901</v>
      </c>
      <c r="E115" s="84">
        <f t="shared" si="12"/>
        <v>11314751.273799937</v>
      </c>
      <c r="F115" s="85"/>
      <c r="G115" s="79">
        <f t="shared" si="13"/>
        <v>0.11674769050964713</v>
      </c>
      <c r="H115" s="80">
        <f t="shared" si="10"/>
        <v>2.4441907928762403E-2</v>
      </c>
      <c r="I115" s="61"/>
      <c r="J115" s="61"/>
      <c r="K115" s="61"/>
      <c r="L115" s="61"/>
      <c r="M115" s="61"/>
    </row>
    <row r="116" spans="1:13" ht="15.6">
      <c r="A116" s="83">
        <v>522.099999999999</v>
      </c>
      <c r="B116" s="84">
        <f t="shared" si="11"/>
        <v>68563619.677206472</v>
      </c>
      <c r="C116" s="84">
        <f t="shared" si="1"/>
        <v>11984967.913435474</v>
      </c>
      <c r="D116" s="83">
        <v>522.099999999999</v>
      </c>
      <c r="E116" s="84">
        <f t="shared" si="12"/>
        <v>11323667.766470708</v>
      </c>
      <c r="F116" s="85"/>
      <c r="G116" s="79">
        <f t="shared" si="13"/>
        <v>0.11674769050964713</v>
      </c>
      <c r="H116" s="80">
        <f t="shared" si="10"/>
        <v>2.4682342993897127E-2</v>
      </c>
      <c r="I116" s="61"/>
      <c r="J116" s="61"/>
      <c r="K116" s="61"/>
      <c r="L116" s="61"/>
      <c r="M116" s="61"/>
    </row>
    <row r="117" spans="1:13" ht="15.6">
      <c r="A117" s="83">
        <v>522.10999999999899</v>
      </c>
      <c r="B117" s="84">
        <f t="shared" si="11"/>
        <v>68680367.367716119</v>
      </c>
      <c r="C117" s="84">
        <f t="shared" si="1"/>
        <v>12101715.603945121</v>
      </c>
      <c r="D117" s="83">
        <v>522.10999999999899</v>
      </c>
      <c r="E117" s="84">
        <f t="shared" si="12"/>
        <v>11332584.259141479</v>
      </c>
      <c r="F117" s="85"/>
      <c r="G117" s="79">
        <f t="shared" si="13"/>
        <v>0.11674769050964713</v>
      </c>
      <c r="H117" s="80">
        <f t="shared" si="10"/>
        <v>2.4922778059031855E-2</v>
      </c>
      <c r="I117" s="61"/>
      <c r="J117" s="61"/>
      <c r="K117" s="61"/>
      <c r="L117" s="61"/>
      <c r="M117" s="61"/>
    </row>
    <row r="118" spans="1:13" ht="15.6">
      <c r="A118" s="83">
        <v>522.11999999999898</v>
      </c>
      <c r="B118" s="84">
        <f t="shared" si="11"/>
        <v>68797115.058225766</v>
      </c>
      <c r="C118" s="84">
        <f t="shared" si="1"/>
        <v>12218463.294454768</v>
      </c>
      <c r="D118" s="83">
        <v>522.11999999999898</v>
      </c>
      <c r="E118" s="84">
        <f t="shared" si="12"/>
        <v>11341500.751812249</v>
      </c>
      <c r="F118" s="85"/>
      <c r="G118" s="79">
        <f t="shared" si="13"/>
        <v>0.11674769050964713</v>
      </c>
      <c r="H118" s="80">
        <f t="shared" si="10"/>
        <v>2.516321312416658E-2</v>
      </c>
      <c r="I118" s="61"/>
      <c r="J118" s="61"/>
      <c r="K118" s="61"/>
      <c r="L118" s="61"/>
      <c r="M118" s="61"/>
    </row>
    <row r="119" spans="1:13" ht="15.6">
      <c r="A119" s="83">
        <v>522.12999999999897</v>
      </c>
      <c r="B119" s="84">
        <f t="shared" si="11"/>
        <v>68913862.748735413</v>
      </c>
      <c r="C119" s="84">
        <f t="shared" si="1"/>
        <v>12335210.984964415</v>
      </c>
      <c r="D119" s="83">
        <v>522.12999999999897</v>
      </c>
      <c r="E119" s="84">
        <f t="shared" si="12"/>
        <v>11350417.24448302</v>
      </c>
      <c r="F119" s="85"/>
      <c r="G119" s="79">
        <f t="shared" si="13"/>
        <v>0.11674769050964713</v>
      </c>
      <c r="H119" s="80">
        <f t="shared" si="10"/>
        <v>2.5403648189301305E-2</v>
      </c>
      <c r="I119" s="61"/>
      <c r="J119" s="61"/>
      <c r="K119" s="61"/>
      <c r="L119" s="61"/>
      <c r="M119" s="61"/>
    </row>
    <row r="120" spans="1:13" ht="15.6">
      <c r="A120" s="83">
        <v>522.13999999999896</v>
      </c>
      <c r="B120" s="84">
        <f t="shared" si="11"/>
        <v>69030610.43924506</v>
      </c>
      <c r="C120" s="84">
        <f t="shared" si="1"/>
        <v>12451958.675474063</v>
      </c>
      <c r="D120" s="83">
        <v>522.13999999999896</v>
      </c>
      <c r="E120" s="84">
        <f t="shared" si="12"/>
        <v>11359333.737153791</v>
      </c>
      <c r="F120" s="85"/>
      <c r="G120" s="79">
        <f t="shared" si="13"/>
        <v>0.11674769050964713</v>
      </c>
      <c r="H120" s="80">
        <f t="shared" si="10"/>
        <v>2.5644083254436033E-2</v>
      </c>
      <c r="I120" s="61"/>
      <c r="J120" s="61"/>
      <c r="K120" s="61"/>
      <c r="L120" s="61"/>
      <c r="M120" s="61"/>
    </row>
    <row r="121" spans="1:13" ht="15.6">
      <c r="A121" s="83">
        <v>522.14999999999895</v>
      </c>
      <c r="B121" s="84">
        <f t="shared" si="11"/>
        <v>69147358.129754707</v>
      </c>
      <c r="C121" s="84">
        <f t="shared" si="1"/>
        <v>12568706.36598371</v>
      </c>
      <c r="D121" s="83">
        <v>522.14999999999895</v>
      </c>
      <c r="E121" s="84">
        <f t="shared" si="12"/>
        <v>11368250.229824562</v>
      </c>
      <c r="F121" s="85"/>
      <c r="G121" s="79">
        <f t="shared" si="13"/>
        <v>0.11674769050964713</v>
      </c>
      <c r="H121" s="80">
        <f t="shared" si="10"/>
        <v>2.5884518319570757E-2</v>
      </c>
      <c r="I121" s="61"/>
      <c r="J121" s="61"/>
      <c r="K121" s="61"/>
      <c r="L121" s="61"/>
      <c r="M121" s="61"/>
    </row>
    <row r="122" spans="1:13" ht="15.6">
      <c r="A122" s="83">
        <v>522.15999999999894</v>
      </c>
      <c r="B122" s="84">
        <f t="shared" si="11"/>
        <v>69264105.820264354</v>
      </c>
      <c r="C122" s="84">
        <f t="shared" si="1"/>
        <v>12685454.056493357</v>
      </c>
      <c r="D122" s="83">
        <v>522.15999999999894</v>
      </c>
      <c r="E122" s="84">
        <f t="shared" si="12"/>
        <v>11377166.722495332</v>
      </c>
      <c r="F122" s="85"/>
      <c r="G122" s="79">
        <f>(B122-B121)/10^6</f>
        <v>0.11674769050964713</v>
      </c>
      <c r="H122" s="80">
        <f t="shared" si="10"/>
        <v>2.6124953384705486E-2</v>
      </c>
      <c r="I122" s="61"/>
      <c r="J122" s="61"/>
      <c r="K122" s="61"/>
      <c r="L122" s="61"/>
      <c r="M122" s="61"/>
    </row>
    <row r="123" spans="1:13" ht="15.6">
      <c r="A123" s="83">
        <v>522.16999999999905</v>
      </c>
      <c r="B123" s="84">
        <f t="shared" si="11"/>
        <v>69380853.510774001</v>
      </c>
      <c r="C123" s="84">
        <f t="shared" si="1"/>
        <v>12802201.747003004</v>
      </c>
      <c r="D123" s="83">
        <v>522.16999999999905</v>
      </c>
      <c r="E123" s="84">
        <f t="shared" si="12"/>
        <v>11386083.215166103</v>
      </c>
      <c r="F123" s="85"/>
      <c r="G123" s="79">
        <f t="shared" si="13"/>
        <v>0.11674769050964713</v>
      </c>
      <c r="H123" s="80">
        <f t="shared" si="10"/>
        <v>2.636538844984021E-2</v>
      </c>
      <c r="I123" s="61"/>
      <c r="J123" s="61"/>
      <c r="K123" s="61"/>
      <c r="L123" s="61"/>
      <c r="M123" s="61"/>
    </row>
    <row r="124" spans="1:13" ht="15.6">
      <c r="A124" s="83">
        <v>522.17999999999904</v>
      </c>
      <c r="B124" s="84">
        <f t="shared" si="11"/>
        <v>69497601.201283649</v>
      </c>
      <c r="C124" s="84">
        <f t="shared" si="1"/>
        <v>12918949.437512651</v>
      </c>
      <c r="D124" s="83">
        <v>522.17999999999904</v>
      </c>
      <c r="E124" s="84">
        <f t="shared" si="12"/>
        <v>11394999.707836874</v>
      </c>
      <c r="F124" s="85"/>
      <c r="G124" s="79">
        <f t="shared" si="13"/>
        <v>0.11674769050964713</v>
      </c>
      <c r="H124" s="80">
        <f t="shared" si="10"/>
        <v>2.6605823514974935E-2</v>
      </c>
      <c r="I124" s="61"/>
      <c r="J124" s="61"/>
      <c r="K124" s="61"/>
      <c r="L124" s="61"/>
      <c r="M124" s="61"/>
    </row>
    <row r="125" spans="1:13" ht="15.6">
      <c r="A125" s="83">
        <v>522.18999999999903</v>
      </c>
      <c r="B125" s="84">
        <f t="shared" si="11"/>
        <v>69614348.891793296</v>
      </c>
      <c r="C125" s="84">
        <f t="shared" si="1"/>
        <v>13035697.128022298</v>
      </c>
      <c r="D125" s="83">
        <v>522.18999999999903</v>
      </c>
      <c r="E125" s="84">
        <f t="shared" si="12"/>
        <v>11403916.200507645</v>
      </c>
      <c r="F125" s="85"/>
      <c r="G125" s="79">
        <f t="shared" si="13"/>
        <v>0.11674769050964713</v>
      </c>
      <c r="H125" s="80">
        <f t="shared" si="10"/>
        <v>2.6846258580109663E-2</v>
      </c>
      <c r="I125" s="61"/>
      <c r="J125" s="61"/>
      <c r="K125" s="61"/>
      <c r="L125" s="61"/>
      <c r="M125" s="61"/>
    </row>
    <row r="126" spans="1:13" ht="15.6">
      <c r="A126" s="83">
        <v>522.19999999999902</v>
      </c>
      <c r="B126" s="84">
        <f t="shared" si="11"/>
        <v>69731096.582302943</v>
      </c>
      <c r="C126" s="84">
        <f t="shared" si="1"/>
        <v>13152444.818531945</v>
      </c>
      <c r="D126" s="83">
        <v>522.19999999999902</v>
      </c>
      <c r="E126" s="84">
        <f t="shared" si="12"/>
        <v>11412832.693178415</v>
      </c>
      <c r="F126" s="85"/>
      <c r="G126" s="79">
        <f t="shared" si="13"/>
        <v>0.11674769050964713</v>
      </c>
      <c r="H126" s="80">
        <f t="shared" si="10"/>
        <v>2.7086693645244388E-2</v>
      </c>
      <c r="I126" s="61"/>
      <c r="J126" s="61"/>
      <c r="K126" s="61"/>
      <c r="L126" s="61"/>
      <c r="M126" s="61"/>
    </row>
    <row r="127" spans="1:13" ht="15.6">
      <c r="A127" s="83">
        <v>522.20999999999901</v>
      </c>
      <c r="B127" s="84">
        <f t="shared" si="11"/>
        <v>69847844.27281259</v>
      </c>
      <c r="C127" s="84">
        <f t="shared" si="1"/>
        <v>13269192.509041592</v>
      </c>
      <c r="D127" s="83">
        <v>522.20999999999901</v>
      </c>
      <c r="E127" s="84">
        <f t="shared" si="12"/>
        <v>11421749.185849186</v>
      </c>
      <c r="F127" s="85"/>
      <c r="G127" s="79">
        <f t="shared" si="13"/>
        <v>0.11674769050964713</v>
      </c>
      <c r="H127" s="80">
        <f t="shared" si="10"/>
        <v>2.7327128710379112E-2</v>
      </c>
      <c r="I127" s="61"/>
      <c r="J127" s="61"/>
      <c r="K127" s="61"/>
      <c r="L127" s="61"/>
      <c r="M127" s="61"/>
    </row>
    <row r="128" spans="1:13" ht="15.6">
      <c r="A128" s="83">
        <v>522.219999999999</v>
      </c>
      <c r="B128" s="84">
        <f t="shared" si="11"/>
        <v>69964591.963322237</v>
      </c>
      <c r="C128" s="84">
        <f t="shared" si="1"/>
        <v>13385940.19955124</v>
      </c>
      <c r="D128" s="83">
        <v>522.219999999999</v>
      </c>
      <c r="E128" s="84">
        <f t="shared" si="12"/>
        <v>11430665.678519957</v>
      </c>
      <c r="F128" s="85"/>
      <c r="G128" s="79">
        <f t="shared" si="13"/>
        <v>0.11674769050964713</v>
      </c>
      <c r="H128" s="80">
        <f t="shared" si="10"/>
        <v>2.756756377551384E-2</v>
      </c>
      <c r="I128" s="61"/>
      <c r="J128" s="61"/>
      <c r="K128" s="61"/>
      <c r="L128" s="61"/>
      <c r="M128" s="61"/>
    </row>
    <row r="129" spans="1:13" ht="15.6">
      <c r="A129" s="83">
        <v>522.229999999999</v>
      </c>
      <c r="B129" s="84">
        <f t="shared" si="11"/>
        <v>70081339.653831884</v>
      </c>
      <c r="C129" s="84">
        <f t="shared" si="1"/>
        <v>13502687.890060887</v>
      </c>
      <c r="D129" s="83">
        <v>522.229999999999</v>
      </c>
      <c r="E129" s="84">
        <f t="shared" si="12"/>
        <v>11439582.171190728</v>
      </c>
      <c r="F129" s="85"/>
      <c r="G129" s="79">
        <f t="shared" si="13"/>
        <v>0.11674769050964713</v>
      </c>
      <c r="H129" s="80">
        <f t="shared" si="10"/>
        <v>2.7807998840648565E-2</v>
      </c>
      <c r="I129" s="61"/>
      <c r="J129" s="61"/>
      <c r="K129" s="61"/>
      <c r="L129" s="61"/>
      <c r="M129" s="61"/>
    </row>
    <row r="130" spans="1:13" ht="15.6">
      <c r="A130" s="83">
        <v>522.23999999999899</v>
      </c>
      <c r="B130" s="84">
        <f t="shared" si="11"/>
        <v>70198087.344341531</v>
      </c>
      <c r="C130" s="84">
        <f t="shared" si="1"/>
        <v>13619435.580570534</v>
      </c>
      <c r="D130" s="83">
        <v>522.23999999999899</v>
      </c>
      <c r="E130" s="84">
        <f t="shared" si="12"/>
        <v>11448498.663861498</v>
      </c>
      <c r="F130" s="85"/>
      <c r="G130" s="79">
        <f t="shared" si="13"/>
        <v>0.11674769050964713</v>
      </c>
      <c r="H130" s="80">
        <f t="shared" si="10"/>
        <v>2.8048433905783293E-2</v>
      </c>
      <c r="I130" s="61"/>
      <c r="J130" s="61"/>
      <c r="K130" s="61"/>
      <c r="L130" s="61"/>
      <c r="M130" s="61"/>
    </row>
    <row r="131" spans="1:13" ht="15.6">
      <c r="A131" s="83">
        <v>522.24999999999898</v>
      </c>
      <c r="B131" s="84">
        <f t="shared" si="11"/>
        <v>70314835.034851179</v>
      </c>
      <c r="C131" s="84">
        <f t="shared" si="1"/>
        <v>13736183.271080181</v>
      </c>
      <c r="D131" s="83">
        <v>522.24999999999898</v>
      </c>
      <c r="E131" s="84">
        <f t="shared" si="12"/>
        <v>11457415.156532269</v>
      </c>
      <c r="F131" s="85"/>
      <c r="G131" s="79">
        <f t="shared" si="13"/>
        <v>0.11674769050964713</v>
      </c>
      <c r="H131" s="80">
        <f t="shared" si="10"/>
        <v>2.8288868970918018E-2</v>
      </c>
      <c r="I131" s="61"/>
      <c r="J131" s="61"/>
      <c r="K131" s="61"/>
      <c r="L131" s="61"/>
      <c r="M131" s="61"/>
    </row>
    <row r="132" spans="1:13" ht="15.6">
      <c r="A132" s="83">
        <v>522.25999999999897</v>
      </c>
      <c r="B132" s="84">
        <f t="shared" si="11"/>
        <v>70431582.725360826</v>
      </c>
      <c r="C132" s="84">
        <f t="shared" si="1"/>
        <v>13852930.961589828</v>
      </c>
      <c r="D132" s="83">
        <v>522.25999999999897</v>
      </c>
      <c r="E132" s="84">
        <f t="shared" si="12"/>
        <v>11466331.64920304</v>
      </c>
      <c r="F132" s="85"/>
      <c r="G132" s="79">
        <f t="shared" si="13"/>
        <v>0.11674769050964713</v>
      </c>
      <c r="H132" s="80">
        <f t="shared" si="10"/>
        <v>2.8529304036052743E-2</v>
      </c>
      <c r="I132" s="61"/>
      <c r="J132" s="61"/>
      <c r="K132" s="61"/>
      <c r="L132" s="61"/>
      <c r="M132" s="61"/>
    </row>
    <row r="133" spans="1:13" ht="15.6">
      <c r="A133" s="83">
        <v>522.26999999999896</v>
      </c>
      <c r="B133" s="84">
        <f t="shared" si="11"/>
        <v>70548330.415870473</v>
      </c>
      <c r="C133" s="84">
        <f t="shared" si="1"/>
        <v>13969678.652099475</v>
      </c>
      <c r="D133" s="83">
        <v>522.26999999999896</v>
      </c>
      <c r="E133" s="84">
        <f t="shared" si="12"/>
        <v>11475248.14187381</v>
      </c>
      <c r="F133" s="85"/>
      <c r="G133" s="79">
        <f t="shared" si="13"/>
        <v>0.11674769050964713</v>
      </c>
      <c r="H133" s="80">
        <f t="shared" si="10"/>
        <v>2.8769739101187471E-2</v>
      </c>
      <c r="I133" s="61"/>
      <c r="J133" s="61"/>
      <c r="K133" s="61"/>
      <c r="L133" s="61"/>
      <c r="M133" s="61"/>
    </row>
    <row r="134" spans="1:13" ht="15.6">
      <c r="A134" s="83">
        <v>522.27999999999895</v>
      </c>
      <c r="B134" s="84">
        <f t="shared" si="11"/>
        <v>70665078.10638012</v>
      </c>
      <c r="C134" s="84">
        <f t="shared" si="1"/>
        <v>14086426.342609122</v>
      </c>
      <c r="D134" s="83">
        <v>522.27999999999895</v>
      </c>
      <c r="E134" s="84">
        <f t="shared" si="12"/>
        <v>11484164.634544581</v>
      </c>
      <c r="F134" s="85"/>
      <c r="G134" s="79">
        <f t="shared" si="13"/>
        <v>0.11674769050964713</v>
      </c>
      <c r="H134" s="80">
        <f t="shared" si="10"/>
        <v>2.9010174166322195E-2</v>
      </c>
      <c r="I134" s="61"/>
      <c r="J134" s="61"/>
      <c r="K134" s="61"/>
      <c r="L134" s="61"/>
      <c r="M134" s="61"/>
    </row>
    <row r="135" spans="1:13" ht="15.6">
      <c r="A135" s="83">
        <v>522.28999999999905</v>
      </c>
      <c r="B135" s="84">
        <f t="shared" si="11"/>
        <v>70781825.796889767</v>
      </c>
      <c r="C135" s="84">
        <f t="shared" si="1"/>
        <v>14203174.03311877</v>
      </c>
      <c r="D135" s="83">
        <v>522.28999999999905</v>
      </c>
      <c r="E135" s="84">
        <f t="shared" si="12"/>
        <v>11493081.127215352</v>
      </c>
      <c r="F135" s="85"/>
      <c r="G135" s="79">
        <f t="shared" si="13"/>
        <v>0.11674769050964713</v>
      </c>
      <c r="H135" s="80">
        <f t="shared" si="10"/>
        <v>2.925060923145692E-2</v>
      </c>
      <c r="I135" s="61"/>
      <c r="J135" s="61"/>
      <c r="K135" s="61"/>
      <c r="L135" s="61"/>
      <c r="M135" s="61"/>
    </row>
    <row r="136" spans="1:13" ht="15.6">
      <c r="A136" s="83">
        <v>522.29999999999905</v>
      </c>
      <c r="B136" s="84">
        <f t="shared" si="11"/>
        <v>70898573.487399414</v>
      </c>
      <c r="C136" s="84">
        <f t="shared" si="1"/>
        <v>14319921.723628417</v>
      </c>
      <c r="D136" s="83">
        <v>522.29999999999905</v>
      </c>
      <c r="E136" s="84">
        <f t="shared" si="12"/>
        <v>11501997.619886123</v>
      </c>
      <c r="F136" s="85"/>
      <c r="G136" s="79">
        <f t="shared" si="13"/>
        <v>0.11674769050964713</v>
      </c>
      <c r="H136" s="80">
        <f t="shared" ref="H136:H199" si="14">C136/$C$2006</f>
        <v>2.9491044296591648E-2</v>
      </c>
      <c r="I136" s="61"/>
      <c r="J136" s="61"/>
      <c r="K136" s="61"/>
      <c r="L136" s="61"/>
      <c r="M136" s="61"/>
    </row>
    <row r="137" spans="1:13" ht="15.6">
      <c r="A137" s="83">
        <v>522.30999999999904</v>
      </c>
      <c r="B137" s="84">
        <f t="shared" si="11"/>
        <v>71015321.177909061</v>
      </c>
      <c r="C137" s="84">
        <f t="shared" si="1"/>
        <v>14436669.414138064</v>
      </c>
      <c r="D137" s="83">
        <v>522.30999999999904</v>
      </c>
      <c r="E137" s="84">
        <f t="shared" si="12"/>
        <v>11510914.112556893</v>
      </c>
      <c r="F137" s="85"/>
      <c r="G137" s="79">
        <f t="shared" si="13"/>
        <v>0.11674769050964713</v>
      </c>
      <c r="H137" s="80">
        <f t="shared" si="14"/>
        <v>2.9731479361726373E-2</v>
      </c>
      <c r="I137" s="61"/>
      <c r="J137" s="61"/>
      <c r="K137" s="61"/>
      <c r="L137" s="61"/>
      <c r="M137" s="61"/>
    </row>
    <row r="138" spans="1:13" ht="15.6">
      <c r="A138" s="83">
        <v>522.31999999999903</v>
      </c>
      <c r="B138" s="84">
        <f t="shared" si="11"/>
        <v>71132068.868418708</v>
      </c>
      <c r="C138" s="84">
        <f t="shared" si="1"/>
        <v>14553417.104647711</v>
      </c>
      <c r="D138" s="83">
        <v>522.31999999999903</v>
      </c>
      <c r="E138" s="84">
        <f t="shared" si="12"/>
        <v>11519830.605227664</v>
      </c>
      <c r="F138" s="85"/>
      <c r="G138" s="79">
        <f t="shared" si="13"/>
        <v>0.11674769050964713</v>
      </c>
      <c r="H138" s="80">
        <f t="shared" si="14"/>
        <v>2.9971914426861101E-2</v>
      </c>
      <c r="I138" s="61"/>
      <c r="J138" s="61"/>
      <c r="K138" s="61"/>
      <c r="L138" s="61"/>
      <c r="M138" s="61"/>
    </row>
    <row r="139" spans="1:13" ht="15.6">
      <c r="A139" s="83">
        <v>522.32999999999902</v>
      </c>
      <c r="B139" s="84">
        <f t="shared" si="11"/>
        <v>71248816.558928356</v>
      </c>
      <c r="C139" s="84">
        <f t="shared" si="1"/>
        <v>14670164.795157358</v>
      </c>
      <c r="D139" s="83">
        <v>522.32999999999902</v>
      </c>
      <c r="E139" s="84">
        <f t="shared" si="12"/>
        <v>11528747.097898435</v>
      </c>
      <c r="F139" s="85"/>
      <c r="G139" s="79">
        <f t="shared" si="13"/>
        <v>0.11674769050964713</v>
      </c>
      <c r="H139" s="80">
        <f t="shared" si="14"/>
        <v>3.0212349491995825E-2</v>
      </c>
      <c r="I139" s="61"/>
      <c r="J139" s="61"/>
      <c r="K139" s="61"/>
      <c r="L139" s="61"/>
      <c r="M139" s="61"/>
    </row>
    <row r="140" spans="1:13" ht="15.6">
      <c r="A140" s="83">
        <v>522.33999999999901</v>
      </c>
      <c r="B140" s="84">
        <f t="shared" si="11"/>
        <v>71365564.249438003</v>
      </c>
      <c r="C140" s="84">
        <f t="shared" si="1"/>
        <v>14786912.485667005</v>
      </c>
      <c r="D140" s="83">
        <v>522.33999999999901</v>
      </c>
      <c r="E140" s="84">
        <f t="shared" si="12"/>
        <v>11537663.590569206</v>
      </c>
      <c r="F140" s="85"/>
      <c r="G140" s="79">
        <f t="shared" si="13"/>
        <v>0.11674769050964713</v>
      </c>
      <c r="H140" s="80">
        <f t="shared" si="14"/>
        <v>3.045278455713055E-2</v>
      </c>
      <c r="I140" s="61"/>
      <c r="J140" s="61"/>
      <c r="K140" s="61"/>
      <c r="L140" s="61"/>
      <c r="M140" s="61"/>
    </row>
    <row r="141" spans="1:13" ht="15.6">
      <c r="A141" s="83">
        <v>522.349999999999</v>
      </c>
      <c r="B141" s="84">
        <f t="shared" si="11"/>
        <v>71482311.93994765</v>
      </c>
      <c r="C141" s="84">
        <f t="shared" si="1"/>
        <v>14903660.176176652</v>
      </c>
      <c r="D141" s="83">
        <v>522.349999999999</v>
      </c>
      <c r="E141" s="84">
        <f t="shared" si="12"/>
        <v>11546580.083239976</v>
      </c>
      <c r="F141" s="85"/>
      <c r="G141" s="79">
        <f t="shared" si="13"/>
        <v>0.11674769050964713</v>
      </c>
      <c r="H141" s="80">
        <f t="shared" si="14"/>
        <v>3.0693219622265278E-2</v>
      </c>
      <c r="I141" s="61"/>
      <c r="J141" s="61"/>
      <c r="K141" s="61"/>
      <c r="L141" s="61"/>
      <c r="M141" s="61"/>
    </row>
    <row r="142" spans="1:13" ht="15.6">
      <c r="A142" s="83">
        <v>522.35999999999899</v>
      </c>
      <c r="B142" s="84">
        <f t="shared" si="11"/>
        <v>71599059.630457297</v>
      </c>
      <c r="C142" s="84">
        <f t="shared" si="1"/>
        <v>15020407.866686299</v>
      </c>
      <c r="D142" s="83">
        <v>522.35999999999899</v>
      </c>
      <c r="E142" s="84">
        <f t="shared" si="12"/>
        <v>11555496.575910747</v>
      </c>
      <c r="F142" s="85"/>
      <c r="G142" s="79">
        <f t="shared" si="13"/>
        <v>0.11674769050964713</v>
      </c>
      <c r="H142" s="80">
        <f t="shared" si="14"/>
        <v>3.0933654687400003E-2</v>
      </c>
      <c r="I142" s="61"/>
      <c r="J142" s="61"/>
      <c r="K142" s="61"/>
      <c r="L142" s="61"/>
      <c r="M142" s="61"/>
    </row>
    <row r="143" spans="1:13" ht="15.6">
      <c r="A143" s="83">
        <v>522.36999999999898</v>
      </c>
      <c r="B143" s="84">
        <f t="shared" si="11"/>
        <v>71715807.320966944</v>
      </c>
      <c r="C143" s="84">
        <f t="shared" si="1"/>
        <v>15137155.557195947</v>
      </c>
      <c r="D143" s="83">
        <v>522.36999999999898</v>
      </c>
      <c r="E143" s="84">
        <f t="shared" si="12"/>
        <v>11564413.068581518</v>
      </c>
      <c r="F143" s="85"/>
      <c r="G143" s="79">
        <f t="shared" si="13"/>
        <v>0.11674769050964713</v>
      </c>
      <c r="H143" s="80">
        <f t="shared" si="14"/>
        <v>3.1174089752534731E-2</v>
      </c>
      <c r="I143" s="61"/>
      <c r="J143" s="61"/>
      <c r="K143" s="61"/>
      <c r="L143" s="61"/>
      <c r="M143" s="61"/>
    </row>
    <row r="144" spans="1:13" ht="15.6">
      <c r="A144" s="83">
        <v>522.37999999999897</v>
      </c>
      <c r="B144" s="84">
        <f t="shared" si="11"/>
        <v>71832555.011476591</v>
      </c>
      <c r="C144" s="84">
        <f t="shared" si="1"/>
        <v>15253903.247705594</v>
      </c>
      <c r="D144" s="83">
        <v>522.37999999999897</v>
      </c>
      <c r="E144" s="84">
        <f t="shared" si="12"/>
        <v>11573329.561252289</v>
      </c>
      <c r="F144" s="85"/>
      <c r="G144" s="79">
        <f t="shared" si="13"/>
        <v>0.11674769050964713</v>
      </c>
      <c r="H144" s="80">
        <f t="shared" si="14"/>
        <v>3.1414524817669452E-2</v>
      </c>
      <c r="I144" s="61"/>
      <c r="J144" s="61"/>
      <c r="K144" s="61"/>
      <c r="L144" s="61"/>
      <c r="M144" s="61"/>
    </row>
    <row r="145" spans="1:13" ht="15.6">
      <c r="A145" s="83">
        <v>522.38999999999896</v>
      </c>
      <c r="B145" s="84">
        <f t="shared" si="11"/>
        <v>71949302.701986238</v>
      </c>
      <c r="C145" s="84">
        <f t="shared" si="1"/>
        <v>15370650.938215241</v>
      </c>
      <c r="D145" s="83">
        <v>522.38999999999896</v>
      </c>
      <c r="E145" s="84">
        <f t="shared" si="12"/>
        <v>11582246.053923059</v>
      </c>
      <c r="F145" s="85"/>
      <c r="G145" s="79">
        <f t="shared" si="13"/>
        <v>0.11674769050964713</v>
      </c>
      <c r="H145" s="80">
        <f t="shared" si="14"/>
        <v>3.165495988280418E-2</v>
      </c>
      <c r="I145" s="61"/>
      <c r="J145" s="61"/>
      <c r="K145" s="61"/>
      <c r="L145" s="61"/>
      <c r="M145" s="61"/>
    </row>
    <row r="146" spans="1:13" ht="15.6">
      <c r="A146" s="83">
        <v>522.39999999999895</v>
      </c>
      <c r="B146" s="84">
        <f t="shared" si="11"/>
        <v>72066050.392495885</v>
      </c>
      <c r="C146" s="84">
        <f t="shared" si="1"/>
        <v>15487398.628724888</v>
      </c>
      <c r="D146" s="83">
        <v>522.39999999999895</v>
      </c>
      <c r="E146" s="84">
        <f t="shared" si="12"/>
        <v>11591162.54659383</v>
      </c>
      <c r="F146" s="85"/>
      <c r="G146" s="79">
        <f t="shared" si="13"/>
        <v>0.11674769050964713</v>
      </c>
      <c r="H146" s="80">
        <f t="shared" si="14"/>
        <v>3.1895394947938908E-2</v>
      </c>
      <c r="I146" s="61"/>
      <c r="J146" s="61"/>
      <c r="K146" s="61"/>
      <c r="L146" s="61"/>
      <c r="M146" s="61"/>
    </row>
    <row r="147" spans="1:13" ht="15.6">
      <c r="A147" s="83">
        <v>522.40999999999894</v>
      </c>
      <c r="B147" s="84">
        <f t="shared" si="11"/>
        <v>72182798.083005533</v>
      </c>
      <c r="C147" s="84">
        <f t="shared" si="1"/>
        <v>15604146.319234535</v>
      </c>
      <c r="D147" s="83">
        <v>522.40999999999894</v>
      </c>
      <c r="E147" s="84">
        <f t="shared" si="12"/>
        <v>11600079.039264601</v>
      </c>
      <c r="F147" s="85"/>
      <c r="G147" s="79">
        <f t="shared" si="13"/>
        <v>0.11674769050964713</v>
      </c>
      <c r="H147" s="80">
        <f t="shared" si="14"/>
        <v>3.2135830013073637E-2</v>
      </c>
      <c r="I147" s="61"/>
      <c r="J147" s="61"/>
      <c r="K147" s="61"/>
      <c r="L147" s="61"/>
      <c r="M147" s="61"/>
    </row>
    <row r="148" spans="1:13" ht="15.6">
      <c r="A148" s="83">
        <v>522.41999999999905</v>
      </c>
      <c r="B148" s="84">
        <f t="shared" si="11"/>
        <v>72299545.77351518</v>
      </c>
      <c r="C148" s="84">
        <f t="shared" si="1"/>
        <v>15720894.009744182</v>
      </c>
      <c r="D148" s="83">
        <v>522.41999999999905</v>
      </c>
      <c r="E148" s="84">
        <f t="shared" si="12"/>
        <v>11608995.531935371</v>
      </c>
      <c r="F148" s="85"/>
      <c r="G148" s="79">
        <f t="shared" si="13"/>
        <v>0.11674769050964713</v>
      </c>
      <c r="H148" s="80">
        <f t="shared" si="14"/>
        <v>3.2376265078208358E-2</v>
      </c>
      <c r="I148" s="61"/>
      <c r="J148" s="61"/>
      <c r="K148" s="61"/>
      <c r="L148" s="61"/>
      <c r="M148" s="61"/>
    </row>
    <row r="149" spans="1:13" ht="15.6">
      <c r="A149" s="83">
        <v>522.42999999999904</v>
      </c>
      <c r="B149" s="84">
        <f t="shared" si="11"/>
        <v>72416293.464024827</v>
      </c>
      <c r="C149" s="84">
        <f t="shared" si="1"/>
        <v>15837641.700253829</v>
      </c>
      <c r="D149" s="83">
        <v>522.42999999999904</v>
      </c>
      <c r="E149" s="84">
        <f t="shared" si="12"/>
        <v>11617912.024606142</v>
      </c>
      <c r="F149" s="85"/>
      <c r="G149" s="79">
        <f t="shared" si="13"/>
        <v>0.11674769050964713</v>
      </c>
      <c r="H149" s="80">
        <f t="shared" si="14"/>
        <v>3.2616700143343086E-2</v>
      </c>
      <c r="I149" s="61"/>
      <c r="J149" s="61"/>
      <c r="K149" s="61"/>
      <c r="L149" s="61"/>
      <c r="M149" s="61"/>
    </row>
    <row r="150" spans="1:13" ht="15.6">
      <c r="A150" s="83">
        <v>522.43999999999903</v>
      </c>
      <c r="B150" s="84">
        <f t="shared" si="11"/>
        <v>72533041.154534474</v>
      </c>
      <c r="C150" s="84">
        <f t="shared" si="1"/>
        <v>15954389.390763476</v>
      </c>
      <c r="D150" s="83">
        <v>522.43999999999903</v>
      </c>
      <c r="E150" s="84">
        <f t="shared" si="12"/>
        <v>11626828.517276913</v>
      </c>
      <c r="F150" s="85"/>
      <c r="G150" s="79">
        <f t="shared" si="13"/>
        <v>0.11674769050964713</v>
      </c>
      <c r="H150" s="80">
        <f t="shared" si="14"/>
        <v>3.2857135208477814E-2</v>
      </c>
      <c r="I150" s="61"/>
      <c r="J150" s="61"/>
      <c r="K150" s="61"/>
      <c r="L150" s="61"/>
      <c r="M150" s="61"/>
    </row>
    <row r="151" spans="1:13" ht="15.6">
      <c r="A151" s="83">
        <v>522.44999999999902</v>
      </c>
      <c r="B151" s="84">
        <f t="shared" si="11"/>
        <v>72649788.845044121</v>
      </c>
      <c r="C151" s="84">
        <f t="shared" si="1"/>
        <v>16071137.081273124</v>
      </c>
      <c r="D151" s="83">
        <v>522.44999999999902</v>
      </c>
      <c r="E151" s="84">
        <f t="shared" si="12"/>
        <v>11635745.009947684</v>
      </c>
      <c r="F151" s="85"/>
      <c r="G151" s="79">
        <f t="shared" si="13"/>
        <v>0.11674769050964713</v>
      </c>
      <c r="H151" s="80">
        <f t="shared" si="14"/>
        <v>3.3097570273612535E-2</v>
      </c>
      <c r="I151" s="61"/>
      <c r="J151" s="61"/>
      <c r="K151" s="61"/>
      <c r="L151" s="61"/>
      <c r="M151" s="61"/>
    </row>
    <row r="152" spans="1:13" ht="15.6">
      <c r="A152" s="83">
        <v>522.45999999999901</v>
      </c>
      <c r="B152" s="84">
        <f t="shared" si="11"/>
        <v>72766536.535553768</v>
      </c>
      <c r="C152" s="84">
        <f t="shared" si="1"/>
        <v>16187884.771782771</v>
      </c>
      <c r="D152" s="83">
        <v>522.45999999999901</v>
      </c>
      <c r="E152" s="84">
        <f t="shared" si="12"/>
        <v>11644661.502618454</v>
      </c>
      <c r="F152" s="85"/>
      <c r="G152" s="79">
        <f t="shared" si="13"/>
        <v>0.11674769050964713</v>
      </c>
      <c r="H152" s="80">
        <f t="shared" si="14"/>
        <v>3.3338005338747263E-2</v>
      </c>
      <c r="I152" s="61"/>
      <c r="J152" s="61"/>
      <c r="K152" s="61"/>
      <c r="L152" s="61"/>
      <c r="M152" s="61"/>
    </row>
    <row r="153" spans="1:13" ht="15.6">
      <c r="A153" s="83">
        <v>522.469999999999</v>
      </c>
      <c r="B153" s="84">
        <f t="shared" si="11"/>
        <v>72883284.226063415</v>
      </c>
      <c r="C153" s="84">
        <f t="shared" si="1"/>
        <v>16304632.462292418</v>
      </c>
      <c r="D153" s="83">
        <v>522.469999999999</v>
      </c>
      <c r="E153" s="84">
        <f t="shared" si="12"/>
        <v>11653577.995289225</v>
      </c>
      <c r="F153" s="85"/>
      <c r="G153" s="79">
        <f t="shared" si="13"/>
        <v>0.11674769050964713</v>
      </c>
      <c r="H153" s="80">
        <f t="shared" si="14"/>
        <v>3.3578440403881991E-2</v>
      </c>
      <c r="I153" s="61"/>
      <c r="J153" s="61"/>
      <c r="K153" s="61"/>
      <c r="L153" s="61"/>
      <c r="M153" s="61"/>
    </row>
    <row r="154" spans="1:13" ht="15.6">
      <c r="A154" s="83">
        <v>522.479999999999</v>
      </c>
      <c r="B154" s="84">
        <f t="shared" si="11"/>
        <v>73000031.916573063</v>
      </c>
      <c r="C154" s="84">
        <f t="shared" si="1"/>
        <v>16421380.152802065</v>
      </c>
      <c r="D154" s="83">
        <v>522.479999999999</v>
      </c>
      <c r="E154" s="84">
        <f t="shared" si="12"/>
        <v>11662494.487959996</v>
      </c>
      <c r="F154" s="85"/>
      <c r="G154" s="79">
        <f t="shared" si="13"/>
        <v>0.11674769050964713</v>
      </c>
      <c r="H154" s="80">
        <f t="shared" si="14"/>
        <v>3.3818875469016713E-2</v>
      </c>
      <c r="I154" s="61"/>
      <c r="J154" s="61"/>
      <c r="K154" s="61"/>
      <c r="L154" s="61"/>
      <c r="M154" s="61"/>
    </row>
    <row r="155" spans="1:13" ht="15.6">
      <c r="A155" s="83">
        <v>522.48999999999899</v>
      </c>
      <c r="B155" s="84">
        <f t="shared" si="11"/>
        <v>73116779.60708271</v>
      </c>
      <c r="C155" s="84">
        <f t="shared" si="1"/>
        <v>16538127.843311712</v>
      </c>
      <c r="D155" s="83">
        <v>522.48999999999899</v>
      </c>
      <c r="E155" s="84">
        <f t="shared" si="12"/>
        <v>11671410.980630767</v>
      </c>
      <c r="F155" s="85"/>
      <c r="G155" s="79">
        <f t="shared" si="13"/>
        <v>0.11674769050964713</v>
      </c>
      <c r="H155" s="80">
        <f t="shared" si="14"/>
        <v>3.4059310534151441E-2</v>
      </c>
      <c r="I155" s="61"/>
      <c r="J155" s="61"/>
      <c r="K155" s="61"/>
      <c r="L155" s="61"/>
      <c r="M155" s="61"/>
    </row>
    <row r="156" spans="1:13" ht="15.6">
      <c r="A156" s="83">
        <v>522.49999999999898</v>
      </c>
      <c r="B156" s="84">
        <f t="shared" si="11"/>
        <v>73233527.297592357</v>
      </c>
      <c r="C156" s="84">
        <f t="shared" si="1"/>
        <v>16654875.533821359</v>
      </c>
      <c r="D156" s="83">
        <v>522.49999999999898</v>
      </c>
      <c r="E156" s="84">
        <f t="shared" si="12"/>
        <v>11680327.473301537</v>
      </c>
      <c r="F156" s="85"/>
      <c r="G156" s="79">
        <f t="shared" si="13"/>
        <v>0.11674769050964713</v>
      </c>
      <c r="H156" s="80">
        <f t="shared" si="14"/>
        <v>3.4299745599286169E-2</v>
      </c>
      <c r="I156" s="61"/>
      <c r="J156" s="61"/>
      <c r="K156" s="61"/>
      <c r="L156" s="61"/>
      <c r="M156" s="61"/>
    </row>
    <row r="157" spans="1:13" ht="15.6">
      <c r="A157" s="83">
        <v>522.50999999999897</v>
      </c>
      <c r="B157" s="84">
        <f t="shared" si="11"/>
        <v>73350274.988102004</v>
      </c>
      <c r="C157" s="84">
        <f t="shared" si="1"/>
        <v>16771623.224331006</v>
      </c>
      <c r="D157" s="83">
        <v>522.50999999999897</v>
      </c>
      <c r="E157" s="84">
        <f t="shared" si="12"/>
        <v>11689243.965972308</v>
      </c>
      <c r="F157" s="85"/>
      <c r="G157" s="79">
        <f t="shared" si="13"/>
        <v>0.11674769050964713</v>
      </c>
      <c r="H157" s="80">
        <f t="shared" si="14"/>
        <v>3.454018066442089E-2</v>
      </c>
      <c r="I157" s="61"/>
      <c r="J157" s="61"/>
      <c r="K157" s="61"/>
      <c r="L157" s="61"/>
      <c r="M157" s="61"/>
    </row>
    <row r="158" spans="1:13" ht="15.6">
      <c r="A158" s="83">
        <v>522.51999999999896</v>
      </c>
      <c r="B158" s="84">
        <f t="shared" si="11"/>
        <v>73467022.678611651</v>
      </c>
      <c r="C158" s="84">
        <f t="shared" si="1"/>
        <v>16888370.914840654</v>
      </c>
      <c r="D158" s="83">
        <v>522.51999999999896</v>
      </c>
      <c r="E158" s="84">
        <f t="shared" si="12"/>
        <v>11698160.458643079</v>
      </c>
      <c r="F158" s="85"/>
      <c r="G158" s="79">
        <f t="shared" si="13"/>
        <v>0.11674769050964713</v>
      </c>
      <c r="H158" s="80">
        <f t="shared" si="14"/>
        <v>3.4780615729555618E-2</v>
      </c>
      <c r="I158" s="61"/>
      <c r="J158" s="61"/>
      <c r="K158" s="61"/>
      <c r="L158" s="61"/>
      <c r="M158" s="61"/>
    </row>
    <row r="159" spans="1:13" ht="15.6">
      <c r="A159" s="83">
        <v>522.52999999999895</v>
      </c>
      <c r="B159" s="84">
        <f t="shared" si="11"/>
        <v>73583770.369121298</v>
      </c>
      <c r="C159" s="84">
        <f t="shared" si="1"/>
        <v>17005118.605350301</v>
      </c>
      <c r="D159" s="83">
        <v>522.52999999999895</v>
      </c>
      <c r="E159" s="84">
        <f t="shared" si="12"/>
        <v>11707076.95131385</v>
      </c>
      <c r="F159" s="85"/>
      <c r="G159" s="79">
        <f t="shared" si="13"/>
        <v>0.11674769050964713</v>
      </c>
      <c r="H159" s="80">
        <f t="shared" si="14"/>
        <v>3.5021050794690346E-2</v>
      </c>
      <c r="I159" s="61"/>
      <c r="J159" s="61"/>
      <c r="K159" s="61"/>
      <c r="L159" s="61"/>
      <c r="M159" s="61"/>
    </row>
    <row r="160" spans="1:13" ht="15.6">
      <c r="A160" s="83">
        <v>522.53999999999905</v>
      </c>
      <c r="B160" s="84">
        <f t="shared" si="11"/>
        <v>73700518.059630945</v>
      </c>
      <c r="C160" s="84">
        <f t="shared" si="1"/>
        <v>17121866.295859948</v>
      </c>
      <c r="D160" s="83">
        <v>522.53999999999905</v>
      </c>
      <c r="E160" s="84">
        <f t="shared" si="12"/>
        <v>11715993.44398462</v>
      </c>
      <c r="F160" s="85"/>
      <c r="G160" s="79">
        <f t="shared" si="13"/>
        <v>0.11674769050964713</v>
      </c>
      <c r="H160" s="80">
        <f t="shared" si="14"/>
        <v>3.5261485859825074E-2</v>
      </c>
      <c r="I160" s="61"/>
      <c r="J160" s="61"/>
      <c r="K160" s="61"/>
      <c r="L160" s="61"/>
      <c r="M160" s="61"/>
    </row>
    <row r="161" spans="1:13" ht="15.6">
      <c r="A161" s="83">
        <v>522.54999999999905</v>
      </c>
      <c r="B161" s="84">
        <f t="shared" si="11"/>
        <v>73817265.750140592</v>
      </c>
      <c r="C161" s="84">
        <f t="shared" si="1"/>
        <v>17238613.986369595</v>
      </c>
      <c r="D161" s="83">
        <v>522.54999999999905</v>
      </c>
      <c r="E161" s="84">
        <f t="shared" si="12"/>
        <v>11724909.936655391</v>
      </c>
      <c r="F161" s="85"/>
      <c r="G161" s="79">
        <f t="shared" si="13"/>
        <v>0.11674769050964713</v>
      </c>
      <c r="H161" s="80">
        <f t="shared" si="14"/>
        <v>3.5501920924959796E-2</v>
      </c>
      <c r="I161" s="61"/>
      <c r="J161" s="61"/>
      <c r="K161" s="61"/>
      <c r="L161" s="61"/>
      <c r="M161" s="61"/>
    </row>
    <row r="162" spans="1:13" ht="15.6">
      <c r="A162" s="83">
        <v>522.55999999999904</v>
      </c>
      <c r="B162" s="84">
        <f t="shared" si="11"/>
        <v>73934013.44065024</v>
      </c>
      <c r="C162" s="84">
        <f t="shared" si="1"/>
        <v>17355361.676879242</v>
      </c>
      <c r="D162" s="83">
        <v>522.55999999999904</v>
      </c>
      <c r="E162" s="84">
        <f t="shared" si="12"/>
        <v>11733826.429326162</v>
      </c>
      <c r="F162" s="85"/>
      <c r="G162" s="79">
        <f t="shared" si="13"/>
        <v>0.11674769050964713</v>
      </c>
      <c r="H162" s="80">
        <f t="shared" si="14"/>
        <v>3.5742355990094524E-2</v>
      </c>
      <c r="I162" s="61"/>
      <c r="J162" s="61"/>
      <c r="K162" s="61"/>
      <c r="L162" s="61"/>
      <c r="M162" s="61"/>
    </row>
    <row r="163" spans="1:13" ht="15.6">
      <c r="A163" s="83">
        <v>522.56999999999903</v>
      </c>
      <c r="B163" s="84">
        <f t="shared" si="11"/>
        <v>74050761.131159887</v>
      </c>
      <c r="C163" s="84">
        <f t="shared" si="1"/>
        <v>17472109.367388889</v>
      </c>
      <c r="D163" s="83">
        <v>522.56999999999903</v>
      </c>
      <c r="E163" s="84">
        <f t="shared" si="12"/>
        <v>11742742.921996932</v>
      </c>
      <c r="F163" s="85"/>
      <c r="G163" s="79">
        <f t="shared" si="13"/>
        <v>0.11674769050964713</v>
      </c>
      <c r="H163" s="80">
        <f t="shared" si="14"/>
        <v>3.5982791055229252E-2</v>
      </c>
      <c r="I163" s="61"/>
      <c r="J163" s="61"/>
      <c r="K163" s="61"/>
      <c r="L163" s="61"/>
      <c r="M163" s="61"/>
    </row>
    <row r="164" spans="1:13" ht="15.6">
      <c r="A164" s="83">
        <v>522.57999999999902</v>
      </c>
      <c r="B164" s="84">
        <f t="shared" si="11"/>
        <v>74167508.821669534</v>
      </c>
      <c r="C164" s="84">
        <f t="shared" si="1"/>
        <v>17588857.057898536</v>
      </c>
      <c r="D164" s="83">
        <v>522.57999999999902</v>
      </c>
      <c r="E164" s="84">
        <f t="shared" si="12"/>
        <v>11751659.414667703</v>
      </c>
      <c r="F164" s="85"/>
      <c r="G164" s="79">
        <f t="shared" si="13"/>
        <v>0.11674769050964713</v>
      </c>
      <c r="H164" s="80">
        <f t="shared" si="14"/>
        <v>3.6223226120363973E-2</v>
      </c>
      <c r="I164" s="61"/>
      <c r="J164" s="61"/>
      <c r="K164" s="61"/>
      <c r="L164" s="61"/>
      <c r="M164" s="61"/>
    </row>
    <row r="165" spans="1:13" ht="15.6">
      <c r="A165" s="83">
        <v>522.58999999999901</v>
      </c>
      <c r="B165" s="84">
        <f t="shared" si="11"/>
        <v>74284256.512179181</v>
      </c>
      <c r="C165" s="84">
        <f t="shared" si="1"/>
        <v>17705604.748408183</v>
      </c>
      <c r="D165" s="83">
        <v>522.58999999999901</v>
      </c>
      <c r="E165" s="84">
        <f t="shared" si="12"/>
        <v>11760575.907338474</v>
      </c>
      <c r="F165" s="85"/>
      <c r="G165" s="79">
        <f t="shared" si="13"/>
        <v>0.11674769050964713</v>
      </c>
      <c r="H165" s="80">
        <f t="shared" si="14"/>
        <v>3.6463661185498701E-2</v>
      </c>
      <c r="I165" s="61"/>
      <c r="J165" s="61"/>
      <c r="K165" s="61"/>
      <c r="L165" s="61"/>
      <c r="M165" s="61"/>
    </row>
    <row r="166" spans="1:13" ht="15.6">
      <c r="A166" s="83">
        <v>522.599999999999</v>
      </c>
      <c r="B166" s="84">
        <f t="shared" si="11"/>
        <v>74401004.202688828</v>
      </c>
      <c r="C166" s="84">
        <f t="shared" si="1"/>
        <v>17822352.438917831</v>
      </c>
      <c r="D166" s="83">
        <v>522.599999999999</v>
      </c>
      <c r="E166" s="84">
        <f t="shared" si="12"/>
        <v>11769492.400009245</v>
      </c>
      <c r="F166" s="85"/>
      <c r="G166" s="79">
        <f t="shared" si="13"/>
        <v>0.11674769050964713</v>
      </c>
      <c r="H166" s="80">
        <f t="shared" si="14"/>
        <v>3.6704096250633429E-2</v>
      </c>
      <c r="I166" s="61"/>
      <c r="J166" s="61"/>
      <c r="K166" s="61"/>
      <c r="L166" s="61"/>
      <c r="M166" s="61"/>
    </row>
    <row r="167" spans="1:13" ht="15.6">
      <c r="A167" s="83">
        <v>522.60999999999899</v>
      </c>
      <c r="B167" s="84">
        <f t="shared" si="11"/>
        <v>74517751.893198475</v>
      </c>
      <c r="C167" s="84">
        <f t="shared" si="1"/>
        <v>17939100.129427478</v>
      </c>
      <c r="D167" s="83">
        <v>522.60999999999899</v>
      </c>
      <c r="E167" s="84">
        <f t="shared" si="12"/>
        <v>11778408.892680015</v>
      </c>
      <c r="F167" s="85"/>
      <c r="G167" s="79">
        <f t="shared" si="13"/>
        <v>0.11674769050964713</v>
      </c>
      <c r="H167" s="80">
        <f t="shared" si="14"/>
        <v>3.694453131576815E-2</v>
      </c>
      <c r="I167" s="61"/>
      <c r="J167" s="61"/>
      <c r="K167" s="61"/>
      <c r="L167" s="61"/>
      <c r="M167" s="61"/>
    </row>
    <row r="168" spans="1:13" ht="15.6">
      <c r="A168" s="83">
        <v>522.61999999999898</v>
      </c>
      <c r="B168" s="84">
        <f t="shared" si="11"/>
        <v>74634499.583708122</v>
      </c>
      <c r="C168" s="84">
        <f t="shared" si="1"/>
        <v>18055847.819937125</v>
      </c>
      <c r="D168" s="83">
        <v>522.61999999999898</v>
      </c>
      <c r="E168" s="84">
        <f t="shared" si="12"/>
        <v>11787325.385350786</v>
      </c>
      <c r="F168" s="85"/>
      <c r="G168" s="79">
        <f t="shared" si="13"/>
        <v>0.11674769050964713</v>
      </c>
      <c r="H168" s="80">
        <f t="shared" si="14"/>
        <v>3.7184966380902879E-2</v>
      </c>
      <c r="I168" s="61"/>
      <c r="J168" s="61"/>
      <c r="K168" s="61"/>
      <c r="L168" s="61"/>
      <c r="M168" s="61"/>
    </row>
    <row r="169" spans="1:13" ht="15.6">
      <c r="A169" s="83">
        <v>522.62999999999897</v>
      </c>
      <c r="B169" s="84">
        <f t="shared" si="11"/>
        <v>74751247.27421777</v>
      </c>
      <c r="C169" s="84">
        <f t="shared" si="1"/>
        <v>18172595.510446772</v>
      </c>
      <c r="D169" s="83">
        <v>522.62999999999897</v>
      </c>
      <c r="E169" s="84">
        <f t="shared" si="12"/>
        <v>11796241.878021557</v>
      </c>
      <c r="F169" s="85"/>
      <c r="G169" s="79">
        <f t="shared" si="13"/>
        <v>0.11674769050964713</v>
      </c>
      <c r="H169" s="80">
        <f t="shared" si="14"/>
        <v>3.7425401446037607E-2</v>
      </c>
      <c r="I169" s="61"/>
      <c r="J169" s="61"/>
      <c r="K169" s="61"/>
      <c r="L169" s="61"/>
      <c r="M169" s="61"/>
    </row>
    <row r="170" spans="1:13" ht="15.6">
      <c r="A170" s="83">
        <v>522.63999999999896</v>
      </c>
      <c r="B170" s="84">
        <f t="shared" si="11"/>
        <v>74867994.964727417</v>
      </c>
      <c r="C170" s="84">
        <f t="shared" si="1"/>
        <v>18289343.200956419</v>
      </c>
      <c r="D170" s="83">
        <v>522.63999999999896</v>
      </c>
      <c r="E170" s="84">
        <f t="shared" si="12"/>
        <v>11805158.370692328</v>
      </c>
      <c r="F170" s="85"/>
      <c r="G170" s="79">
        <f t="shared" si="13"/>
        <v>0.11674769050964713</v>
      </c>
      <c r="H170" s="80">
        <f t="shared" si="14"/>
        <v>3.7665836511172328E-2</v>
      </c>
      <c r="I170" s="61"/>
      <c r="J170" s="61"/>
      <c r="K170" s="61"/>
      <c r="L170" s="61"/>
      <c r="M170" s="61"/>
    </row>
    <row r="171" spans="1:13" ht="15.6">
      <c r="A171" s="83">
        <v>522.64999999999804</v>
      </c>
      <c r="B171" s="84">
        <f t="shared" ref="B171:B205" si="15">B170+(($B$206-$B$106)/100)</f>
        <v>74984742.655237064</v>
      </c>
      <c r="C171" s="84">
        <f t="shared" si="1"/>
        <v>18406090.891466066</v>
      </c>
      <c r="D171" s="83">
        <v>522.64999999999804</v>
      </c>
      <c r="E171" s="84">
        <f t="shared" ref="E171:E205" si="16">E170+(($E$206-$E$106)/100)</f>
        <v>11814074.863363098</v>
      </c>
      <c r="F171" s="85"/>
      <c r="G171" s="79">
        <f t="shared" ref="G171:G234" si="17">(B171-B170)/10^6</f>
        <v>0.11674769050964713</v>
      </c>
      <c r="H171" s="80">
        <f t="shared" si="14"/>
        <v>3.7906271576307056E-2</v>
      </c>
      <c r="I171" s="61"/>
      <c r="J171" s="61"/>
      <c r="K171" s="61"/>
      <c r="L171" s="61"/>
      <c r="M171" s="61"/>
    </row>
    <row r="172" spans="1:13" ht="15.6">
      <c r="A172" s="83">
        <v>522.65999999999804</v>
      </c>
      <c r="B172" s="84">
        <f t="shared" si="15"/>
        <v>75101490.345746711</v>
      </c>
      <c r="C172" s="84">
        <f t="shared" si="1"/>
        <v>18522838.581975713</v>
      </c>
      <c r="D172" s="83">
        <v>522.65999999999804</v>
      </c>
      <c r="E172" s="84">
        <f t="shared" si="16"/>
        <v>11822991.356033869</v>
      </c>
      <c r="F172" s="85"/>
      <c r="G172" s="79">
        <f t="shared" si="17"/>
        <v>0.11674769050964713</v>
      </c>
      <c r="H172" s="80">
        <f t="shared" si="14"/>
        <v>3.8146706641441784E-2</v>
      </c>
      <c r="I172" s="61"/>
      <c r="J172" s="61"/>
      <c r="K172" s="61"/>
      <c r="L172" s="61"/>
      <c r="M172" s="61"/>
    </row>
    <row r="173" spans="1:13" ht="15.6">
      <c r="A173" s="83">
        <v>522.66999999999803</v>
      </c>
      <c r="B173" s="84">
        <f t="shared" si="15"/>
        <v>75218238.036256358</v>
      </c>
      <c r="C173" s="84">
        <f t="shared" si="1"/>
        <v>18639586.272485361</v>
      </c>
      <c r="D173" s="83">
        <v>522.66999999999803</v>
      </c>
      <c r="E173" s="84">
        <f t="shared" si="16"/>
        <v>11831907.84870464</v>
      </c>
      <c r="F173" s="85"/>
      <c r="G173" s="79">
        <f t="shared" si="17"/>
        <v>0.11674769050964713</v>
      </c>
      <c r="H173" s="80">
        <f t="shared" si="14"/>
        <v>3.8387141706576512E-2</v>
      </c>
      <c r="I173" s="61"/>
      <c r="J173" s="61"/>
      <c r="K173" s="61"/>
      <c r="L173" s="61"/>
      <c r="M173" s="61"/>
    </row>
    <row r="174" spans="1:13" ht="15.6">
      <c r="A174" s="83">
        <v>522.67999999999802</v>
      </c>
      <c r="B174" s="84">
        <f t="shared" si="15"/>
        <v>75334985.726766005</v>
      </c>
      <c r="C174" s="84">
        <f t="shared" si="1"/>
        <v>18756333.962995008</v>
      </c>
      <c r="D174" s="83">
        <v>522.67999999999802</v>
      </c>
      <c r="E174" s="84">
        <f t="shared" si="16"/>
        <v>11840824.341375411</v>
      </c>
      <c r="F174" s="85"/>
      <c r="G174" s="79">
        <f t="shared" si="17"/>
        <v>0.11674769050964713</v>
      </c>
      <c r="H174" s="80">
        <f t="shared" si="14"/>
        <v>3.8627576771711233E-2</v>
      </c>
      <c r="I174" s="61"/>
      <c r="J174" s="61"/>
      <c r="K174" s="61"/>
      <c r="L174" s="61"/>
      <c r="M174" s="61"/>
    </row>
    <row r="175" spans="1:13" ht="15.6">
      <c r="A175" s="83">
        <v>522.68999999999801</v>
      </c>
      <c r="B175" s="84">
        <f t="shared" si="15"/>
        <v>75451733.417275652</v>
      </c>
      <c r="C175" s="84">
        <f t="shared" si="1"/>
        <v>18873081.653504655</v>
      </c>
      <c r="D175" s="83">
        <v>522.68999999999801</v>
      </c>
      <c r="E175" s="84">
        <f t="shared" si="16"/>
        <v>11849740.834046181</v>
      </c>
      <c r="F175" s="85"/>
      <c r="G175" s="79">
        <f t="shared" si="17"/>
        <v>0.11674769050964713</v>
      </c>
      <c r="H175" s="80">
        <f t="shared" si="14"/>
        <v>3.8868011836845962E-2</v>
      </c>
      <c r="I175" s="61"/>
      <c r="J175" s="61"/>
      <c r="K175" s="61"/>
      <c r="L175" s="61"/>
      <c r="M175" s="61"/>
    </row>
    <row r="176" spans="1:13" ht="15.6">
      <c r="A176" s="83">
        <v>522.699999999998</v>
      </c>
      <c r="B176" s="84">
        <f t="shared" si="15"/>
        <v>75568481.107785299</v>
      </c>
      <c r="C176" s="84">
        <f t="shared" si="1"/>
        <v>18989829.344014302</v>
      </c>
      <c r="D176" s="83">
        <v>522.699999999998</v>
      </c>
      <c r="E176" s="84">
        <f t="shared" si="16"/>
        <v>11858657.326716952</v>
      </c>
      <c r="F176" s="85"/>
      <c r="G176" s="79">
        <f t="shared" si="17"/>
        <v>0.11674769050964713</v>
      </c>
      <c r="H176" s="80">
        <f t="shared" si="14"/>
        <v>3.910844690198069E-2</v>
      </c>
      <c r="I176" s="61"/>
      <c r="J176" s="61"/>
      <c r="K176" s="61"/>
      <c r="L176" s="61"/>
      <c r="M176" s="61"/>
    </row>
    <row r="177" spans="1:13" ht="15.6">
      <c r="A177" s="83">
        <v>522.70999999999799</v>
      </c>
      <c r="B177" s="84">
        <f t="shared" si="15"/>
        <v>75685228.798294947</v>
      </c>
      <c r="C177" s="84">
        <f t="shared" si="1"/>
        <v>19106577.034523949</v>
      </c>
      <c r="D177" s="83">
        <v>522.70999999999799</v>
      </c>
      <c r="E177" s="84">
        <f t="shared" si="16"/>
        <v>11867573.819387723</v>
      </c>
      <c r="F177" s="85"/>
      <c r="G177" s="79">
        <f t="shared" si="17"/>
        <v>0.11674769050964713</v>
      </c>
      <c r="H177" s="80">
        <f t="shared" si="14"/>
        <v>3.9348881967115411E-2</v>
      </c>
      <c r="I177" s="61"/>
      <c r="J177" s="61"/>
      <c r="K177" s="61"/>
      <c r="L177" s="61"/>
      <c r="M177" s="61"/>
    </row>
    <row r="178" spans="1:13" ht="15.6">
      <c r="A178" s="83">
        <v>522.71999999999798</v>
      </c>
      <c r="B178" s="84">
        <f t="shared" si="15"/>
        <v>75801976.488804594</v>
      </c>
      <c r="C178" s="84">
        <f t="shared" si="1"/>
        <v>19223324.725033596</v>
      </c>
      <c r="D178" s="83">
        <v>522.71999999999798</v>
      </c>
      <c r="E178" s="84">
        <f t="shared" si="16"/>
        <v>11876490.312058493</v>
      </c>
      <c r="F178" s="85"/>
      <c r="G178" s="79">
        <f t="shared" si="17"/>
        <v>0.11674769050964713</v>
      </c>
      <c r="H178" s="80">
        <f t="shared" si="14"/>
        <v>3.9589317032250139E-2</v>
      </c>
      <c r="I178" s="61"/>
      <c r="J178" s="61"/>
      <c r="K178" s="61"/>
      <c r="L178" s="61"/>
      <c r="M178" s="61"/>
    </row>
    <row r="179" spans="1:13" ht="15.6">
      <c r="A179" s="83">
        <v>522.72999999999797</v>
      </c>
      <c r="B179" s="84">
        <f t="shared" si="15"/>
        <v>75918724.179314241</v>
      </c>
      <c r="C179" s="84">
        <f t="shared" si="1"/>
        <v>19340072.415543243</v>
      </c>
      <c r="D179" s="83">
        <v>522.72999999999797</v>
      </c>
      <c r="E179" s="84">
        <f t="shared" si="16"/>
        <v>11885406.804729264</v>
      </c>
      <c r="F179" s="85"/>
      <c r="G179" s="79">
        <f t="shared" si="17"/>
        <v>0.11674769050964713</v>
      </c>
      <c r="H179" s="80">
        <f t="shared" si="14"/>
        <v>3.9829752097384867E-2</v>
      </c>
      <c r="I179" s="61"/>
      <c r="J179" s="61"/>
      <c r="K179" s="61"/>
      <c r="L179" s="61"/>
      <c r="M179" s="61"/>
    </row>
    <row r="180" spans="1:13" ht="15.6">
      <c r="A180" s="83">
        <v>522.73999999999796</v>
      </c>
      <c r="B180" s="84">
        <f t="shared" si="15"/>
        <v>76035471.869823888</v>
      </c>
      <c r="C180" s="84">
        <f t="shared" si="1"/>
        <v>19456820.10605289</v>
      </c>
      <c r="D180" s="83">
        <v>522.73999999999796</v>
      </c>
      <c r="E180" s="84">
        <f t="shared" si="16"/>
        <v>11894323.297400035</v>
      </c>
      <c r="F180" s="85"/>
      <c r="G180" s="79">
        <f t="shared" si="17"/>
        <v>0.11674769050964713</v>
      </c>
      <c r="H180" s="80">
        <f t="shared" si="14"/>
        <v>4.0070187162519588E-2</v>
      </c>
      <c r="I180" s="61"/>
      <c r="J180" s="61"/>
      <c r="K180" s="61"/>
      <c r="L180" s="61"/>
      <c r="M180" s="61"/>
    </row>
    <row r="181" spans="1:13" ht="15.6">
      <c r="A181" s="83">
        <v>522.74999999999795</v>
      </c>
      <c r="B181" s="84">
        <f t="shared" si="15"/>
        <v>76152219.560333535</v>
      </c>
      <c r="C181" s="84">
        <f t="shared" si="1"/>
        <v>19573567.796562538</v>
      </c>
      <c r="D181" s="83">
        <v>522.74999999999795</v>
      </c>
      <c r="E181" s="84">
        <f t="shared" si="16"/>
        <v>11903239.790070806</v>
      </c>
      <c r="F181" s="85"/>
      <c r="G181" s="79">
        <f t="shared" si="17"/>
        <v>0.11674769050964713</v>
      </c>
      <c r="H181" s="80">
        <f t="shared" si="14"/>
        <v>4.0310622227654316E-2</v>
      </c>
      <c r="I181" s="61"/>
      <c r="J181" s="61"/>
      <c r="K181" s="61"/>
      <c r="L181" s="61"/>
      <c r="M181" s="61"/>
    </row>
    <row r="182" spans="1:13" ht="15.6">
      <c r="A182" s="83">
        <v>522.75999999999794</v>
      </c>
      <c r="B182" s="84">
        <f t="shared" si="15"/>
        <v>76268967.250843182</v>
      </c>
      <c r="C182" s="84">
        <f t="shared" si="1"/>
        <v>19690315.487072185</v>
      </c>
      <c r="D182" s="83">
        <v>522.75999999999794</v>
      </c>
      <c r="E182" s="84">
        <f t="shared" si="16"/>
        <v>11912156.282741576</v>
      </c>
      <c r="F182" s="85"/>
      <c r="G182" s="79">
        <f t="shared" si="17"/>
        <v>0.11674769050964713</v>
      </c>
      <c r="H182" s="80">
        <f t="shared" si="14"/>
        <v>4.0551057292789044E-2</v>
      </c>
      <c r="I182" s="61"/>
      <c r="J182" s="61"/>
      <c r="K182" s="61"/>
      <c r="L182" s="61"/>
      <c r="M182" s="61"/>
    </row>
    <row r="183" spans="1:13" ht="15.6">
      <c r="A183" s="83">
        <v>522.76999999999805</v>
      </c>
      <c r="B183" s="84">
        <f t="shared" si="15"/>
        <v>76385714.941352829</v>
      </c>
      <c r="C183" s="84">
        <f t="shared" si="1"/>
        <v>19807063.177581832</v>
      </c>
      <c r="D183" s="83">
        <v>522.76999999999805</v>
      </c>
      <c r="E183" s="84">
        <f t="shared" si="16"/>
        <v>11921072.775412347</v>
      </c>
      <c r="F183" s="85"/>
      <c r="G183" s="79">
        <f t="shared" si="17"/>
        <v>0.11674769050964713</v>
      </c>
      <c r="H183" s="80">
        <f t="shared" si="14"/>
        <v>4.0791492357923766E-2</v>
      </c>
      <c r="I183" s="61"/>
      <c r="J183" s="61"/>
      <c r="K183" s="61"/>
      <c r="L183" s="61"/>
      <c r="M183" s="61"/>
    </row>
    <row r="184" spans="1:13" ht="15.6">
      <c r="A184" s="83">
        <v>522.77999999999804</v>
      </c>
      <c r="B184" s="84">
        <f t="shared" si="15"/>
        <v>76502462.631862476</v>
      </c>
      <c r="C184" s="84">
        <f t="shared" si="1"/>
        <v>19923810.868091479</v>
      </c>
      <c r="D184" s="83">
        <v>522.77999999999804</v>
      </c>
      <c r="E184" s="84">
        <f t="shared" si="16"/>
        <v>11929989.268083118</v>
      </c>
      <c r="F184" s="85"/>
      <c r="G184" s="79">
        <f t="shared" si="17"/>
        <v>0.11674769050964713</v>
      </c>
      <c r="H184" s="80">
        <f t="shared" si="14"/>
        <v>4.1031927423058494E-2</v>
      </c>
      <c r="I184" s="61"/>
      <c r="J184" s="61"/>
      <c r="K184" s="61"/>
      <c r="L184" s="61"/>
      <c r="M184" s="61"/>
    </row>
    <row r="185" spans="1:13" ht="15.6">
      <c r="A185" s="83">
        <v>522.78999999999803</v>
      </c>
      <c r="B185" s="84">
        <f t="shared" si="15"/>
        <v>76619210.322372124</v>
      </c>
      <c r="C185" s="84">
        <f t="shared" si="1"/>
        <v>20040558.558601126</v>
      </c>
      <c r="D185" s="83">
        <v>522.78999999999803</v>
      </c>
      <c r="E185" s="84">
        <f t="shared" si="16"/>
        <v>11938905.760753889</v>
      </c>
      <c r="F185" s="85"/>
      <c r="G185" s="79">
        <f t="shared" si="17"/>
        <v>0.11674769050964713</v>
      </c>
      <c r="H185" s="80">
        <f t="shared" si="14"/>
        <v>4.1272362488193222E-2</v>
      </c>
      <c r="I185" s="61"/>
      <c r="J185" s="61"/>
      <c r="K185" s="61"/>
      <c r="L185" s="61"/>
      <c r="M185" s="61"/>
    </row>
    <row r="186" spans="1:13" ht="15.6">
      <c r="A186" s="83">
        <v>522.79999999999802</v>
      </c>
      <c r="B186" s="84">
        <f t="shared" si="15"/>
        <v>76735958.012881771</v>
      </c>
      <c r="C186" s="84">
        <f t="shared" si="1"/>
        <v>20157306.249110773</v>
      </c>
      <c r="D186" s="83">
        <v>522.79999999999802</v>
      </c>
      <c r="E186" s="84">
        <f t="shared" si="16"/>
        <v>11947822.253424659</v>
      </c>
      <c r="F186" s="85"/>
      <c r="G186" s="79">
        <f t="shared" si="17"/>
        <v>0.11674769050964713</v>
      </c>
      <c r="H186" s="80">
        <f t="shared" si="14"/>
        <v>4.1512797553327943E-2</v>
      </c>
      <c r="I186" s="61"/>
      <c r="J186" s="61"/>
      <c r="K186" s="61"/>
      <c r="L186" s="61"/>
      <c r="M186" s="61"/>
    </row>
    <row r="187" spans="1:13" ht="15.6">
      <c r="A187" s="83">
        <v>522.80999999999801</v>
      </c>
      <c r="B187" s="84">
        <f t="shared" si="15"/>
        <v>76852705.703391418</v>
      </c>
      <c r="C187" s="84">
        <f t="shared" si="1"/>
        <v>20274053.93962042</v>
      </c>
      <c r="D187" s="83">
        <v>522.80999999999801</v>
      </c>
      <c r="E187" s="84">
        <f t="shared" si="16"/>
        <v>11956738.74609543</v>
      </c>
      <c r="F187" s="85"/>
      <c r="G187" s="79">
        <f t="shared" si="17"/>
        <v>0.11674769050964713</v>
      </c>
      <c r="H187" s="80">
        <f t="shared" si="14"/>
        <v>4.1753232618462671E-2</v>
      </c>
      <c r="I187" s="61"/>
      <c r="J187" s="61"/>
      <c r="K187" s="61"/>
      <c r="L187" s="61"/>
      <c r="M187" s="61"/>
    </row>
    <row r="188" spans="1:13" ht="15.6">
      <c r="A188" s="83">
        <v>522.819999999998</v>
      </c>
      <c r="B188" s="84">
        <f t="shared" si="15"/>
        <v>76969453.393901065</v>
      </c>
      <c r="C188" s="84">
        <f t="shared" si="1"/>
        <v>20390801.630130067</v>
      </c>
      <c r="D188" s="83">
        <v>522.819999999998</v>
      </c>
      <c r="E188" s="84">
        <f t="shared" si="16"/>
        <v>11965655.238766201</v>
      </c>
      <c r="F188" s="85"/>
      <c r="G188" s="79">
        <f t="shared" si="17"/>
        <v>0.11674769050964713</v>
      </c>
      <c r="H188" s="80">
        <f t="shared" si="14"/>
        <v>4.1993667683597399E-2</v>
      </c>
      <c r="I188" s="61"/>
      <c r="J188" s="61"/>
      <c r="K188" s="61"/>
      <c r="L188" s="61"/>
      <c r="M188" s="61"/>
    </row>
    <row r="189" spans="1:13" ht="15.6">
      <c r="A189" s="83">
        <v>522.82999999999799</v>
      </c>
      <c r="B189" s="84">
        <f t="shared" si="15"/>
        <v>77086201.084410712</v>
      </c>
      <c r="C189" s="84">
        <f t="shared" si="1"/>
        <v>20507549.320639715</v>
      </c>
      <c r="D189" s="83">
        <v>522.82999999999799</v>
      </c>
      <c r="E189" s="84">
        <f t="shared" si="16"/>
        <v>11974571.731436972</v>
      </c>
      <c r="F189" s="85"/>
      <c r="G189" s="79">
        <f t="shared" si="17"/>
        <v>0.11674769050964713</v>
      </c>
      <c r="H189" s="80">
        <f t="shared" si="14"/>
        <v>4.2234102748732127E-2</v>
      </c>
      <c r="I189" s="61"/>
      <c r="J189" s="61"/>
      <c r="K189" s="61"/>
      <c r="L189" s="61"/>
      <c r="M189" s="61"/>
    </row>
    <row r="190" spans="1:13" ht="15.6">
      <c r="A190" s="83">
        <v>522.83999999999799</v>
      </c>
      <c r="B190" s="84">
        <f t="shared" si="15"/>
        <v>77202948.774920359</v>
      </c>
      <c r="C190" s="84">
        <f t="shared" si="1"/>
        <v>20624297.011149362</v>
      </c>
      <c r="D190" s="83">
        <v>522.83999999999799</v>
      </c>
      <c r="E190" s="84">
        <f t="shared" si="16"/>
        <v>11983488.224107742</v>
      </c>
      <c r="F190" s="85"/>
      <c r="G190" s="79">
        <f t="shared" si="17"/>
        <v>0.11674769050964713</v>
      </c>
      <c r="H190" s="80">
        <f t="shared" si="14"/>
        <v>4.2474537813866849E-2</v>
      </c>
      <c r="I190" s="61"/>
      <c r="J190" s="61"/>
      <c r="K190" s="61"/>
      <c r="L190" s="61"/>
      <c r="M190" s="61"/>
    </row>
    <row r="191" spans="1:13" ht="15.6">
      <c r="A191" s="83">
        <v>522.84999999999798</v>
      </c>
      <c r="B191" s="84">
        <f t="shared" si="15"/>
        <v>77319696.465430006</v>
      </c>
      <c r="C191" s="84">
        <f t="shared" si="1"/>
        <v>20741044.701659009</v>
      </c>
      <c r="D191" s="83">
        <v>522.84999999999798</v>
      </c>
      <c r="E191" s="84">
        <f t="shared" si="16"/>
        <v>11992404.716778513</v>
      </c>
      <c r="F191" s="85"/>
      <c r="G191" s="79">
        <f t="shared" si="17"/>
        <v>0.11674769050964713</v>
      </c>
      <c r="H191" s="80">
        <f t="shared" si="14"/>
        <v>4.2714972879001577E-2</v>
      </c>
      <c r="I191" s="61"/>
      <c r="J191" s="61"/>
      <c r="K191" s="61"/>
      <c r="L191" s="61"/>
      <c r="M191" s="61"/>
    </row>
    <row r="192" spans="1:13" ht="15.6">
      <c r="A192" s="83">
        <v>522.85999999999797</v>
      </c>
      <c r="B192" s="84">
        <f t="shared" si="15"/>
        <v>77436444.155939654</v>
      </c>
      <c r="C192" s="84">
        <f t="shared" si="1"/>
        <v>20857792.392168656</v>
      </c>
      <c r="D192" s="83">
        <v>522.85999999999797</v>
      </c>
      <c r="E192" s="84">
        <f t="shared" si="16"/>
        <v>12001321.209449284</v>
      </c>
      <c r="F192" s="85"/>
      <c r="G192" s="79">
        <f t="shared" si="17"/>
        <v>0.11674769050964713</v>
      </c>
      <c r="H192" s="80">
        <f t="shared" si="14"/>
        <v>4.2955407944136305E-2</v>
      </c>
      <c r="I192" s="61"/>
      <c r="J192" s="61"/>
      <c r="K192" s="61"/>
      <c r="L192" s="61"/>
      <c r="M192" s="61"/>
    </row>
    <row r="193" spans="1:13" ht="15.6">
      <c r="A193" s="83">
        <v>522.86999999999796</v>
      </c>
      <c r="B193" s="84">
        <f t="shared" si="15"/>
        <v>77553191.846449301</v>
      </c>
      <c r="C193" s="84">
        <f t="shared" si="1"/>
        <v>20974540.082678303</v>
      </c>
      <c r="D193" s="83">
        <v>522.86999999999796</v>
      </c>
      <c r="E193" s="84">
        <f t="shared" si="16"/>
        <v>12010237.702120055</v>
      </c>
      <c r="F193" s="85"/>
      <c r="G193" s="79">
        <f t="shared" si="17"/>
        <v>0.11674769050964713</v>
      </c>
      <c r="H193" s="80">
        <f t="shared" si="14"/>
        <v>4.3195843009271026E-2</v>
      </c>
      <c r="I193" s="61"/>
      <c r="J193" s="61"/>
      <c r="K193" s="61"/>
      <c r="L193" s="61"/>
      <c r="M193" s="61"/>
    </row>
    <row r="194" spans="1:13" ht="15.6">
      <c r="A194" s="83">
        <v>522.87999999999795</v>
      </c>
      <c r="B194" s="84">
        <f t="shared" si="15"/>
        <v>77669939.536958948</v>
      </c>
      <c r="C194" s="84">
        <f t="shared" si="1"/>
        <v>21091287.77318795</v>
      </c>
      <c r="D194" s="83">
        <v>522.87999999999795</v>
      </c>
      <c r="E194" s="84">
        <f t="shared" si="16"/>
        <v>12019154.194790825</v>
      </c>
      <c r="F194" s="85"/>
      <c r="G194" s="79">
        <f t="shared" si="17"/>
        <v>0.11674769050964713</v>
      </c>
      <c r="H194" s="80">
        <f t="shared" si="14"/>
        <v>4.3436278074405754E-2</v>
      </c>
      <c r="I194" s="61"/>
      <c r="J194" s="61"/>
      <c r="K194" s="61"/>
      <c r="L194" s="61"/>
      <c r="M194" s="61"/>
    </row>
    <row r="195" spans="1:13" ht="15.6">
      <c r="A195" s="83">
        <v>522.88999999999805</v>
      </c>
      <c r="B195" s="84">
        <f t="shared" si="15"/>
        <v>77786687.227468595</v>
      </c>
      <c r="C195" s="84">
        <f t="shared" si="1"/>
        <v>21208035.463697597</v>
      </c>
      <c r="D195" s="83">
        <v>522.88999999999805</v>
      </c>
      <c r="E195" s="84">
        <f t="shared" si="16"/>
        <v>12028070.687461596</v>
      </c>
      <c r="F195" s="85"/>
      <c r="G195" s="79">
        <f t="shared" si="17"/>
        <v>0.11674769050964713</v>
      </c>
      <c r="H195" s="80">
        <f t="shared" si="14"/>
        <v>4.3676713139540482E-2</v>
      </c>
      <c r="I195" s="61"/>
      <c r="J195" s="61"/>
      <c r="K195" s="61"/>
      <c r="L195" s="61"/>
      <c r="M195" s="61"/>
    </row>
    <row r="196" spans="1:13" ht="15.6">
      <c r="A196" s="83">
        <v>522.89999999999804</v>
      </c>
      <c r="B196" s="84">
        <f t="shared" si="15"/>
        <v>77903434.917978242</v>
      </c>
      <c r="C196" s="84">
        <f t="shared" si="1"/>
        <v>21324783.154207245</v>
      </c>
      <c r="D196" s="83">
        <v>522.89999999999804</v>
      </c>
      <c r="E196" s="84">
        <f t="shared" si="16"/>
        <v>12036987.180132367</v>
      </c>
      <c r="F196" s="85"/>
      <c r="G196" s="79">
        <f t="shared" si="17"/>
        <v>0.11674769050964713</v>
      </c>
      <c r="H196" s="80">
        <f t="shared" si="14"/>
        <v>4.3917148204675203E-2</v>
      </c>
      <c r="I196" s="61"/>
      <c r="J196" s="61"/>
      <c r="K196" s="61"/>
      <c r="L196" s="61"/>
      <c r="M196" s="61"/>
    </row>
    <row r="197" spans="1:13" ht="15.6">
      <c r="A197" s="83">
        <v>522.90999999999804</v>
      </c>
      <c r="B197" s="84">
        <f t="shared" si="15"/>
        <v>78020182.608487889</v>
      </c>
      <c r="C197" s="84">
        <f t="shared" si="1"/>
        <v>21441530.844716892</v>
      </c>
      <c r="D197" s="83">
        <v>522.90999999999804</v>
      </c>
      <c r="E197" s="84">
        <f t="shared" si="16"/>
        <v>12045903.672803137</v>
      </c>
      <c r="F197" s="85"/>
      <c r="G197" s="79">
        <f t="shared" si="17"/>
        <v>0.11674769050964713</v>
      </c>
      <c r="H197" s="80">
        <f t="shared" si="14"/>
        <v>4.4157583269809932E-2</v>
      </c>
      <c r="I197" s="61"/>
      <c r="J197" s="61"/>
      <c r="K197" s="61"/>
      <c r="L197" s="61"/>
      <c r="M197" s="61"/>
    </row>
    <row r="198" spans="1:13" ht="15.6">
      <c r="A198" s="83">
        <v>522.91999999999803</v>
      </c>
      <c r="B198" s="84">
        <f t="shared" si="15"/>
        <v>78136930.298997536</v>
      </c>
      <c r="C198" s="84">
        <f t="shared" si="1"/>
        <v>21558278.535226539</v>
      </c>
      <c r="D198" s="83">
        <v>522.91999999999803</v>
      </c>
      <c r="E198" s="84">
        <f t="shared" si="16"/>
        <v>12054820.165473908</v>
      </c>
      <c r="F198" s="85"/>
      <c r="G198" s="79">
        <f t="shared" si="17"/>
        <v>0.11674769050964713</v>
      </c>
      <c r="H198" s="80">
        <f t="shared" si="14"/>
        <v>4.439801833494466E-2</v>
      </c>
      <c r="I198" s="61"/>
      <c r="J198" s="61"/>
      <c r="K198" s="61"/>
      <c r="L198" s="61"/>
      <c r="M198" s="61"/>
    </row>
    <row r="199" spans="1:13" ht="15.6">
      <c r="A199" s="83">
        <v>522.92999999999802</v>
      </c>
      <c r="B199" s="84">
        <f t="shared" si="15"/>
        <v>78253677.989507183</v>
      </c>
      <c r="C199" s="84">
        <f t="shared" si="1"/>
        <v>21675026.225736186</v>
      </c>
      <c r="D199" s="83">
        <v>522.92999999999802</v>
      </c>
      <c r="E199" s="84">
        <f t="shared" si="16"/>
        <v>12063736.658144679</v>
      </c>
      <c r="F199" s="85"/>
      <c r="G199" s="79">
        <f t="shared" si="17"/>
        <v>0.11674769050964713</v>
      </c>
      <c r="H199" s="80">
        <f t="shared" si="14"/>
        <v>4.4638453400079381E-2</v>
      </c>
      <c r="I199" s="61"/>
      <c r="J199" s="61"/>
      <c r="K199" s="61"/>
      <c r="L199" s="61"/>
      <c r="M199" s="61"/>
    </row>
    <row r="200" spans="1:13" ht="15.6">
      <c r="A200" s="83">
        <v>522.93999999999801</v>
      </c>
      <c r="B200" s="84">
        <f t="shared" si="15"/>
        <v>78370425.680016831</v>
      </c>
      <c r="C200" s="84">
        <f t="shared" si="1"/>
        <v>21791773.916245833</v>
      </c>
      <c r="D200" s="83">
        <v>522.93999999999801</v>
      </c>
      <c r="E200" s="84">
        <f t="shared" si="16"/>
        <v>12072653.15081545</v>
      </c>
      <c r="F200" s="85"/>
      <c r="G200" s="79">
        <f t="shared" si="17"/>
        <v>0.11674769050964713</v>
      </c>
      <c r="H200" s="80">
        <f t="shared" ref="H200:H263" si="18">C200/$C$2006</f>
        <v>4.4878888465214109E-2</v>
      </c>
      <c r="I200" s="61"/>
      <c r="J200" s="61"/>
      <c r="K200" s="61"/>
      <c r="L200" s="61"/>
      <c r="M200" s="61"/>
    </row>
    <row r="201" spans="1:13" ht="15.6">
      <c r="A201" s="83">
        <v>522.949999999998</v>
      </c>
      <c r="B201" s="84">
        <f t="shared" si="15"/>
        <v>78487173.370526478</v>
      </c>
      <c r="C201" s="84">
        <f t="shared" si="1"/>
        <v>21908521.60675548</v>
      </c>
      <c r="D201" s="83">
        <v>522.949999999998</v>
      </c>
      <c r="E201" s="84">
        <f t="shared" si="16"/>
        <v>12081569.64348622</v>
      </c>
      <c r="F201" s="85"/>
      <c r="G201" s="79">
        <f t="shared" si="17"/>
        <v>0.11674769050964713</v>
      </c>
      <c r="H201" s="80">
        <f t="shared" si="18"/>
        <v>4.5119323530348837E-2</v>
      </c>
      <c r="I201" s="61"/>
      <c r="J201" s="61"/>
      <c r="K201" s="61"/>
      <c r="L201" s="61"/>
      <c r="M201" s="61"/>
    </row>
    <row r="202" spans="1:13" ht="15.6">
      <c r="A202" s="83">
        <v>522.95999999999799</v>
      </c>
      <c r="B202" s="84">
        <f t="shared" si="15"/>
        <v>78603921.061036125</v>
      </c>
      <c r="C202" s="84">
        <f t="shared" si="1"/>
        <v>22025269.297265127</v>
      </c>
      <c r="D202" s="83">
        <v>522.95999999999799</v>
      </c>
      <c r="E202" s="84">
        <f t="shared" si="16"/>
        <v>12090486.136156991</v>
      </c>
      <c r="F202" s="85"/>
      <c r="G202" s="79">
        <f t="shared" si="17"/>
        <v>0.11674769050964713</v>
      </c>
      <c r="H202" s="80">
        <f t="shared" si="18"/>
        <v>4.5359758595483565E-2</v>
      </c>
      <c r="I202" s="61"/>
      <c r="J202" s="61"/>
      <c r="K202" s="61"/>
      <c r="L202" s="61"/>
      <c r="M202" s="61"/>
    </row>
    <row r="203" spans="1:13" ht="15.6">
      <c r="A203" s="83">
        <v>522.96999999999798</v>
      </c>
      <c r="B203" s="84">
        <f t="shared" si="15"/>
        <v>78720668.751545772</v>
      </c>
      <c r="C203" s="84">
        <f t="shared" si="1"/>
        <v>22142016.987774774</v>
      </c>
      <c r="D203" s="83">
        <v>522.96999999999798</v>
      </c>
      <c r="E203" s="84">
        <f t="shared" si="16"/>
        <v>12099402.628827762</v>
      </c>
      <c r="F203" s="85"/>
      <c r="G203" s="79">
        <f t="shared" si="17"/>
        <v>0.11674769050964713</v>
      </c>
      <c r="H203" s="80">
        <f t="shared" si="18"/>
        <v>4.5600193660618286E-2</v>
      </c>
      <c r="I203" s="61"/>
      <c r="J203" s="61"/>
      <c r="K203" s="61"/>
      <c r="L203" s="61"/>
      <c r="M203" s="61"/>
    </row>
    <row r="204" spans="1:13" ht="15.6">
      <c r="A204" s="83">
        <v>522.97999999999797</v>
      </c>
      <c r="B204" s="84">
        <f t="shared" si="15"/>
        <v>78837416.442055419</v>
      </c>
      <c r="C204" s="84">
        <f t="shared" si="1"/>
        <v>22258764.678284422</v>
      </c>
      <c r="D204" s="83">
        <v>522.97999999999797</v>
      </c>
      <c r="E204" s="84">
        <f t="shared" si="16"/>
        <v>12108319.121498533</v>
      </c>
      <c r="F204" s="85"/>
      <c r="G204" s="79">
        <f t="shared" si="17"/>
        <v>0.11674769050964713</v>
      </c>
      <c r="H204" s="80">
        <f t="shared" si="18"/>
        <v>4.5840628725753015E-2</v>
      </c>
      <c r="I204" s="61"/>
      <c r="J204" s="61"/>
      <c r="K204" s="61"/>
      <c r="L204" s="61"/>
      <c r="M204" s="61"/>
    </row>
    <row r="205" spans="1:13" ht="15.6">
      <c r="A205" s="83">
        <v>522.98999999999796</v>
      </c>
      <c r="B205" s="84">
        <f t="shared" si="15"/>
        <v>78954164.132565066</v>
      </c>
      <c r="C205" s="84">
        <f t="shared" si="1"/>
        <v>22375512.368794069</v>
      </c>
      <c r="D205" s="83">
        <v>522.98999999999796</v>
      </c>
      <c r="E205" s="84">
        <f t="shared" si="16"/>
        <v>12117235.614169303</v>
      </c>
      <c r="F205" s="85"/>
      <c r="G205" s="79">
        <f t="shared" si="17"/>
        <v>0.11674769050964713</v>
      </c>
      <c r="H205" s="80">
        <f t="shared" si="18"/>
        <v>4.6081063790887743E-2</v>
      </c>
      <c r="I205" s="61"/>
      <c r="J205" s="61"/>
      <c r="K205" s="61"/>
      <c r="L205" s="61"/>
      <c r="M205" s="61"/>
    </row>
    <row r="206" spans="1:13" ht="15.6">
      <c r="A206" s="86">
        <v>522.99999999999795</v>
      </c>
      <c r="B206" s="87">
        <v>79070911.823073998</v>
      </c>
      <c r="C206" s="87">
        <f t="shared" si="1"/>
        <v>22492260.059303001</v>
      </c>
      <c r="D206" s="86">
        <v>522.99999999999795</v>
      </c>
      <c r="E206" s="87">
        <v>12126152.10684</v>
      </c>
      <c r="F206" s="88"/>
      <c r="G206" s="79">
        <f t="shared" si="17"/>
        <v>0.11674769050893187</v>
      </c>
      <c r="H206" s="80">
        <f t="shared" si="18"/>
        <v>4.6321498856020993E-2</v>
      </c>
      <c r="I206" s="61"/>
      <c r="J206" s="61"/>
      <c r="K206" s="61"/>
      <c r="L206" s="61"/>
      <c r="M206" s="61"/>
    </row>
    <row r="207" spans="1:13" ht="15.6">
      <c r="A207" s="83">
        <v>523.00999999999794</v>
      </c>
      <c r="B207" s="84">
        <f t="shared" ref="B207:B270" si="19">B206+(($B$306-$B$206)/100)</f>
        <v>79196904.493033141</v>
      </c>
      <c r="C207" s="84">
        <f t="shared" si="1"/>
        <v>22618252.729262143</v>
      </c>
      <c r="D207" s="83">
        <v>523.00999999999794</v>
      </c>
      <c r="E207" s="84">
        <f t="shared" ref="E207:E270" si="20">E206+(($E$306-$E$206)/100)</f>
        <v>12135759.4167135</v>
      </c>
      <c r="F207" s="85"/>
      <c r="G207" s="79">
        <f t="shared" si="17"/>
        <v>0.12599266995914279</v>
      </c>
      <c r="H207" s="80">
        <f t="shared" si="18"/>
        <v>4.6580973417580919E-2</v>
      </c>
      <c r="I207" s="61"/>
      <c r="J207" s="61"/>
      <c r="K207" s="61"/>
      <c r="L207" s="61"/>
      <c r="M207" s="61"/>
    </row>
    <row r="208" spans="1:13" ht="15.6">
      <c r="A208" s="83">
        <v>523.01999999999805</v>
      </c>
      <c r="B208" s="84">
        <f t="shared" si="19"/>
        <v>79322897.162992284</v>
      </c>
      <c r="C208" s="84">
        <f t="shared" si="1"/>
        <v>22744245.399221286</v>
      </c>
      <c r="D208" s="83">
        <v>523.01999999999805</v>
      </c>
      <c r="E208" s="84">
        <f t="shared" si="20"/>
        <v>12145366.726587001</v>
      </c>
      <c r="F208" s="85"/>
      <c r="G208" s="79">
        <f t="shared" si="17"/>
        <v>0.12599266995914279</v>
      </c>
      <c r="H208" s="80">
        <f t="shared" si="18"/>
        <v>4.6840447979140845E-2</v>
      </c>
      <c r="I208" s="61"/>
      <c r="J208" s="61"/>
      <c r="K208" s="61"/>
      <c r="L208" s="61"/>
      <c r="M208" s="61"/>
    </row>
    <row r="209" spans="1:13" ht="15.6">
      <c r="A209" s="83">
        <v>523.02999999999804</v>
      </c>
      <c r="B209" s="84">
        <f t="shared" si="19"/>
        <v>79448889.832951427</v>
      </c>
      <c r="C209" s="84">
        <f t="shared" si="1"/>
        <v>22870238.069180429</v>
      </c>
      <c r="D209" s="83">
        <v>523.02999999999804</v>
      </c>
      <c r="E209" s="84">
        <f t="shared" si="20"/>
        <v>12154974.036460502</v>
      </c>
      <c r="F209" s="85"/>
      <c r="G209" s="79">
        <f t="shared" si="17"/>
        <v>0.12599266995914279</v>
      </c>
      <c r="H209" s="80">
        <f t="shared" si="18"/>
        <v>4.7099922540700771E-2</v>
      </c>
      <c r="I209" s="61"/>
      <c r="J209" s="61"/>
      <c r="K209" s="61"/>
      <c r="L209" s="61"/>
      <c r="M209" s="61"/>
    </row>
    <row r="210" spans="1:13" ht="15.6">
      <c r="A210" s="83">
        <v>523.03999999999803</v>
      </c>
      <c r="B210" s="84">
        <f t="shared" si="19"/>
        <v>79574882.502910569</v>
      </c>
      <c r="C210" s="84">
        <f t="shared" si="1"/>
        <v>22996230.739139572</v>
      </c>
      <c r="D210" s="83">
        <v>523.03999999999803</v>
      </c>
      <c r="E210" s="84">
        <f t="shared" si="20"/>
        <v>12164581.346334003</v>
      </c>
      <c r="F210" s="85"/>
      <c r="G210" s="79">
        <f t="shared" si="17"/>
        <v>0.12599266995914279</v>
      </c>
      <c r="H210" s="80">
        <f t="shared" si="18"/>
        <v>4.735939710226069E-2</v>
      </c>
      <c r="I210" s="61"/>
      <c r="J210" s="61"/>
      <c r="K210" s="61"/>
      <c r="L210" s="61"/>
      <c r="M210" s="61"/>
    </row>
    <row r="211" spans="1:13" ht="15.6">
      <c r="A211" s="83">
        <v>523.04999999999802</v>
      </c>
      <c r="B211" s="84">
        <f t="shared" si="19"/>
        <v>79700875.172869712</v>
      </c>
      <c r="C211" s="84">
        <f t="shared" si="1"/>
        <v>23122223.409098715</v>
      </c>
      <c r="D211" s="83">
        <v>523.04999999999802</v>
      </c>
      <c r="E211" s="84">
        <f t="shared" si="20"/>
        <v>12174188.656207504</v>
      </c>
      <c r="F211" s="85"/>
      <c r="G211" s="79">
        <f t="shared" si="17"/>
        <v>0.12599266995914279</v>
      </c>
      <c r="H211" s="80">
        <f t="shared" si="18"/>
        <v>4.7618871663820617E-2</v>
      </c>
      <c r="I211" s="61"/>
      <c r="J211" s="61"/>
      <c r="K211" s="61"/>
      <c r="L211" s="61"/>
      <c r="M211" s="61"/>
    </row>
    <row r="212" spans="1:13" ht="15.6">
      <c r="A212" s="83">
        <v>523.05999999999801</v>
      </c>
      <c r="B212" s="84">
        <f t="shared" si="19"/>
        <v>79826867.842828855</v>
      </c>
      <c r="C212" s="84">
        <f t="shared" si="1"/>
        <v>23248216.079057857</v>
      </c>
      <c r="D212" s="83">
        <v>523.05999999999801</v>
      </c>
      <c r="E212" s="84">
        <f t="shared" si="20"/>
        <v>12183795.966081005</v>
      </c>
      <c r="F212" s="85"/>
      <c r="G212" s="79">
        <f t="shared" si="17"/>
        <v>0.12599266995914279</v>
      </c>
      <c r="H212" s="80">
        <f t="shared" si="18"/>
        <v>4.7878346225380543E-2</v>
      </c>
      <c r="I212" s="61"/>
      <c r="J212" s="61"/>
      <c r="K212" s="61"/>
      <c r="L212" s="61"/>
      <c r="M212" s="61"/>
    </row>
    <row r="213" spans="1:13" ht="15.6">
      <c r="A213" s="83">
        <v>523.069999999998</v>
      </c>
      <c r="B213" s="84">
        <f t="shared" si="19"/>
        <v>79952860.512787998</v>
      </c>
      <c r="C213" s="84">
        <f t="shared" si="1"/>
        <v>23374208.749017</v>
      </c>
      <c r="D213" s="83">
        <v>523.069999999998</v>
      </c>
      <c r="E213" s="84">
        <f t="shared" si="20"/>
        <v>12193403.275954505</v>
      </c>
      <c r="F213" s="85"/>
      <c r="G213" s="79">
        <f t="shared" si="17"/>
        <v>0.12599266995914279</v>
      </c>
      <c r="H213" s="80">
        <f t="shared" si="18"/>
        <v>4.8137820786940469E-2</v>
      </c>
      <c r="I213" s="61"/>
      <c r="J213" s="61"/>
      <c r="K213" s="61"/>
      <c r="L213" s="61"/>
      <c r="M213" s="61"/>
    </row>
    <row r="214" spans="1:13" ht="15.6">
      <c r="A214" s="83">
        <v>523.07999999999799</v>
      </c>
      <c r="B214" s="84">
        <f t="shared" si="19"/>
        <v>80078853.182747141</v>
      </c>
      <c r="C214" s="84">
        <f t="shared" si="1"/>
        <v>23500201.418976143</v>
      </c>
      <c r="D214" s="83">
        <v>523.07999999999799</v>
      </c>
      <c r="E214" s="84">
        <f t="shared" si="20"/>
        <v>12203010.585828006</v>
      </c>
      <c r="F214" s="85"/>
      <c r="G214" s="79">
        <f t="shared" si="17"/>
        <v>0.12599266995914279</v>
      </c>
      <c r="H214" s="80">
        <f t="shared" si="18"/>
        <v>4.8397295348500395E-2</v>
      </c>
      <c r="I214" s="61"/>
      <c r="J214" s="61"/>
      <c r="K214" s="61"/>
      <c r="L214" s="61"/>
      <c r="M214" s="61"/>
    </row>
    <row r="215" spans="1:13" ht="15.6">
      <c r="A215" s="83">
        <v>523.08999999999799</v>
      </c>
      <c r="B215" s="84">
        <f t="shared" si="19"/>
        <v>80204845.852706283</v>
      </c>
      <c r="C215" s="84">
        <f t="shared" si="1"/>
        <v>23626194.088935286</v>
      </c>
      <c r="D215" s="83">
        <v>523.08999999999799</v>
      </c>
      <c r="E215" s="84">
        <f t="shared" si="20"/>
        <v>12212617.895701507</v>
      </c>
      <c r="F215" s="85"/>
      <c r="G215" s="79">
        <f t="shared" si="17"/>
        <v>0.12599266995914279</v>
      </c>
      <c r="H215" s="80">
        <f t="shared" si="18"/>
        <v>4.8656769910060321E-2</v>
      </c>
      <c r="I215" s="61"/>
      <c r="J215" s="61"/>
      <c r="K215" s="61"/>
      <c r="L215" s="61"/>
      <c r="M215" s="61"/>
    </row>
    <row r="216" spans="1:13" ht="15.6">
      <c r="A216" s="83">
        <v>523.09999999999798</v>
      </c>
      <c r="B216" s="84">
        <f t="shared" si="19"/>
        <v>80330838.522665426</v>
      </c>
      <c r="C216" s="84">
        <f t="shared" si="1"/>
        <v>23752186.758894429</v>
      </c>
      <c r="D216" s="83">
        <v>523.09999999999798</v>
      </c>
      <c r="E216" s="84">
        <f t="shared" si="20"/>
        <v>12222225.205575008</v>
      </c>
      <c r="F216" s="85"/>
      <c r="G216" s="79">
        <f t="shared" si="17"/>
        <v>0.12599266995914279</v>
      </c>
      <c r="H216" s="80">
        <f t="shared" si="18"/>
        <v>4.8916244471620247E-2</v>
      </c>
      <c r="I216" s="61"/>
      <c r="J216" s="61"/>
      <c r="K216" s="61"/>
      <c r="L216" s="61"/>
      <c r="M216" s="61"/>
    </row>
    <row r="217" spans="1:13" ht="15.6">
      <c r="A217" s="83">
        <v>523.10999999999797</v>
      </c>
      <c r="B217" s="84">
        <f t="shared" si="19"/>
        <v>80456831.192624569</v>
      </c>
      <c r="C217" s="84">
        <f t="shared" si="1"/>
        <v>23878179.428853571</v>
      </c>
      <c r="D217" s="83">
        <v>523.10999999999797</v>
      </c>
      <c r="E217" s="84">
        <f t="shared" si="20"/>
        <v>12231832.515448509</v>
      </c>
      <c r="F217" s="85"/>
      <c r="G217" s="79">
        <f t="shared" si="17"/>
        <v>0.12599266995914279</v>
      </c>
      <c r="H217" s="80">
        <f t="shared" si="18"/>
        <v>4.9175719033180174E-2</v>
      </c>
      <c r="I217" s="61"/>
      <c r="J217" s="61"/>
      <c r="K217" s="61"/>
      <c r="L217" s="61"/>
      <c r="M217" s="61"/>
    </row>
    <row r="218" spans="1:13" ht="15.6">
      <c r="A218" s="83">
        <v>523.11999999999796</v>
      </c>
      <c r="B218" s="84">
        <f t="shared" si="19"/>
        <v>80582823.862583712</v>
      </c>
      <c r="C218" s="84">
        <f t="shared" si="1"/>
        <v>24004172.098812714</v>
      </c>
      <c r="D218" s="83">
        <v>523.11999999999796</v>
      </c>
      <c r="E218" s="84">
        <f t="shared" si="20"/>
        <v>12241439.82532201</v>
      </c>
      <c r="F218" s="85"/>
      <c r="G218" s="79">
        <f t="shared" si="17"/>
        <v>0.12599266995914279</v>
      </c>
      <c r="H218" s="80">
        <f t="shared" si="18"/>
        <v>4.9435193594740093E-2</v>
      </c>
      <c r="I218" s="61"/>
      <c r="J218" s="61"/>
      <c r="K218" s="61"/>
      <c r="L218" s="61"/>
      <c r="M218" s="61"/>
    </row>
    <row r="219" spans="1:13" ht="15.6">
      <c r="A219" s="83">
        <v>523.12999999999795</v>
      </c>
      <c r="B219" s="84">
        <f t="shared" si="19"/>
        <v>80708816.532542855</v>
      </c>
      <c r="C219" s="84">
        <f t="shared" si="1"/>
        <v>24130164.768771857</v>
      </c>
      <c r="D219" s="83">
        <v>523.12999999999795</v>
      </c>
      <c r="E219" s="84">
        <f t="shared" si="20"/>
        <v>12251047.13519551</v>
      </c>
      <c r="F219" s="85"/>
      <c r="G219" s="79">
        <f t="shared" si="17"/>
        <v>0.12599266995914279</v>
      </c>
      <c r="H219" s="80">
        <f t="shared" si="18"/>
        <v>4.9694668156300019E-2</v>
      </c>
      <c r="I219" s="61"/>
      <c r="J219" s="61"/>
      <c r="K219" s="61"/>
      <c r="L219" s="61"/>
      <c r="M219" s="61"/>
    </row>
    <row r="220" spans="1:13" ht="15.6">
      <c r="A220" s="83">
        <v>523.13999999999805</v>
      </c>
      <c r="B220" s="84">
        <f t="shared" si="19"/>
        <v>80834809.202501997</v>
      </c>
      <c r="C220" s="84">
        <f t="shared" si="1"/>
        <v>24256157.438731</v>
      </c>
      <c r="D220" s="83">
        <v>523.13999999999805</v>
      </c>
      <c r="E220" s="84">
        <f t="shared" si="20"/>
        <v>12260654.445069011</v>
      </c>
      <c r="F220" s="85"/>
      <c r="G220" s="79">
        <f t="shared" si="17"/>
        <v>0.12599266995914279</v>
      </c>
      <c r="H220" s="80">
        <f t="shared" si="18"/>
        <v>4.9954142717859945E-2</v>
      </c>
      <c r="I220" s="61"/>
      <c r="J220" s="61"/>
      <c r="K220" s="61"/>
      <c r="L220" s="61"/>
      <c r="M220" s="61"/>
    </row>
    <row r="221" spans="1:13" ht="15.6">
      <c r="A221" s="83">
        <v>523.14999999999804</v>
      </c>
      <c r="B221" s="84">
        <f t="shared" si="19"/>
        <v>80960801.87246114</v>
      </c>
      <c r="C221" s="84">
        <f t="shared" si="1"/>
        <v>24382150.108690143</v>
      </c>
      <c r="D221" s="83">
        <v>523.14999999999804</v>
      </c>
      <c r="E221" s="84">
        <f t="shared" si="20"/>
        <v>12270261.754942512</v>
      </c>
      <c r="F221" s="85"/>
      <c r="G221" s="79">
        <f t="shared" si="17"/>
        <v>0.12599266995914279</v>
      </c>
      <c r="H221" s="80">
        <f t="shared" si="18"/>
        <v>5.0213617279419871E-2</v>
      </c>
      <c r="I221" s="61"/>
      <c r="J221" s="61"/>
      <c r="K221" s="61"/>
      <c r="L221" s="61"/>
      <c r="M221" s="61"/>
    </row>
    <row r="222" spans="1:13" ht="15.6">
      <c r="A222" s="83">
        <v>523.15999999999804</v>
      </c>
      <c r="B222" s="84">
        <f t="shared" si="19"/>
        <v>81086794.542420283</v>
      </c>
      <c r="C222" s="84">
        <f t="shared" si="1"/>
        <v>24508142.778649285</v>
      </c>
      <c r="D222" s="83">
        <v>523.15999999999804</v>
      </c>
      <c r="E222" s="84">
        <f t="shared" si="20"/>
        <v>12279869.064816013</v>
      </c>
      <c r="F222" s="85"/>
      <c r="G222" s="79">
        <f t="shared" si="17"/>
        <v>0.12599266995914279</v>
      </c>
      <c r="H222" s="80">
        <f t="shared" si="18"/>
        <v>5.0473091840979797E-2</v>
      </c>
      <c r="I222" s="61"/>
      <c r="J222" s="61"/>
      <c r="K222" s="61"/>
      <c r="L222" s="61"/>
      <c r="M222" s="61"/>
    </row>
    <row r="223" spans="1:13" ht="15.6">
      <c r="A223" s="83">
        <v>523.16999999999803</v>
      </c>
      <c r="B223" s="84">
        <f t="shared" si="19"/>
        <v>81212787.212379426</v>
      </c>
      <c r="C223" s="84">
        <f t="shared" si="1"/>
        <v>24634135.448608428</v>
      </c>
      <c r="D223" s="83">
        <v>523.16999999999803</v>
      </c>
      <c r="E223" s="84">
        <f t="shared" si="20"/>
        <v>12289476.374689514</v>
      </c>
      <c r="F223" s="85"/>
      <c r="G223" s="79">
        <f t="shared" si="17"/>
        <v>0.12599266995914279</v>
      </c>
      <c r="H223" s="80">
        <f t="shared" si="18"/>
        <v>5.0732566402539724E-2</v>
      </c>
      <c r="I223" s="61"/>
      <c r="J223" s="61"/>
      <c r="K223" s="61"/>
      <c r="L223" s="61"/>
      <c r="M223" s="61"/>
    </row>
    <row r="224" spans="1:13" ht="15.6">
      <c r="A224" s="83">
        <v>523.17999999999802</v>
      </c>
      <c r="B224" s="84">
        <f t="shared" si="19"/>
        <v>81338779.882338569</v>
      </c>
      <c r="C224" s="84">
        <f t="shared" si="1"/>
        <v>24760128.118567571</v>
      </c>
      <c r="D224" s="83">
        <v>523.17999999999802</v>
      </c>
      <c r="E224" s="84">
        <f t="shared" si="20"/>
        <v>12299083.684563015</v>
      </c>
      <c r="F224" s="85"/>
      <c r="G224" s="79">
        <f t="shared" si="17"/>
        <v>0.12599266995914279</v>
      </c>
      <c r="H224" s="80">
        <f t="shared" si="18"/>
        <v>5.099204096409965E-2</v>
      </c>
      <c r="I224" s="61"/>
      <c r="J224" s="61"/>
      <c r="K224" s="61"/>
      <c r="L224" s="61"/>
      <c r="M224" s="61"/>
    </row>
    <row r="225" spans="1:13" ht="15.6">
      <c r="A225" s="83">
        <v>523.18999999999801</v>
      </c>
      <c r="B225" s="84">
        <f t="shared" si="19"/>
        <v>81464772.552297711</v>
      </c>
      <c r="C225" s="84">
        <f t="shared" si="1"/>
        <v>24886120.788526714</v>
      </c>
      <c r="D225" s="83">
        <v>523.18999999999801</v>
      </c>
      <c r="E225" s="84">
        <f t="shared" si="20"/>
        <v>12308690.994436515</v>
      </c>
      <c r="F225" s="85"/>
      <c r="G225" s="79">
        <f t="shared" si="17"/>
        <v>0.12599266995914279</v>
      </c>
      <c r="H225" s="80">
        <f t="shared" si="18"/>
        <v>5.1251515525659569E-2</v>
      </c>
      <c r="I225" s="61"/>
      <c r="J225" s="61"/>
      <c r="K225" s="61"/>
      <c r="L225" s="61"/>
      <c r="M225" s="61"/>
    </row>
    <row r="226" spans="1:13" ht="15.6">
      <c r="A226" s="83">
        <v>523.199999999998</v>
      </c>
      <c r="B226" s="84">
        <f t="shared" si="19"/>
        <v>81590765.222256854</v>
      </c>
      <c r="C226" s="84">
        <f t="shared" si="1"/>
        <v>25012113.458485857</v>
      </c>
      <c r="D226" s="83">
        <v>523.199999999998</v>
      </c>
      <c r="E226" s="84">
        <f t="shared" si="20"/>
        <v>12318298.304310016</v>
      </c>
      <c r="F226" s="85"/>
      <c r="G226" s="79">
        <f t="shared" si="17"/>
        <v>0.12599266995914279</v>
      </c>
      <c r="H226" s="80">
        <f t="shared" si="18"/>
        <v>5.1510990087219495E-2</v>
      </c>
      <c r="I226" s="61"/>
      <c r="J226" s="61"/>
      <c r="K226" s="61"/>
      <c r="L226" s="61"/>
      <c r="M226" s="61"/>
    </row>
    <row r="227" spans="1:13" ht="15.6">
      <c r="A227" s="83">
        <v>523.20999999999799</v>
      </c>
      <c r="B227" s="84">
        <f t="shared" si="19"/>
        <v>81716757.892215997</v>
      </c>
      <c r="C227" s="84">
        <f t="shared" si="1"/>
        <v>25138106.128444999</v>
      </c>
      <c r="D227" s="83">
        <v>523.20999999999799</v>
      </c>
      <c r="E227" s="84">
        <f t="shared" si="20"/>
        <v>12327905.614183517</v>
      </c>
      <c r="F227" s="85"/>
      <c r="G227" s="79">
        <f t="shared" si="17"/>
        <v>0.12599266995914279</v>
      </c>
      <c r="H227" s="80">
        <f t="shared" si="18"/>
        <v>5.1770464648779421E-2</v>
      </c>
      <c r="I227" s="61"/>
      <c r="J227" s="61"/>
      <c r="K227" s="61"/>
      <c r="L227" s="61"/>
      <c r="M227" s="61"/>
    </row>
    <row r="228" spans="1:13" ht="15.6">
      <c r="A228" s="83">
        <v>523.21999999999798</v>
      </c>
      <c r="B228" s="84">
        <f t="shared" si="19"/>
        <v>81842750.56217514</v>
      </c>
      <c r="C228" s="84">
        <f t="shared" si="1"/>
        <v>25264098.798404142</v>
      </c>
      <c r="D228" s="83">
        <v>523.21999999999798</v>
      </c>
      <c r="E228" s="84">
        <f t="shared" si="20"/>
        <v>12337512.924057018</v>
      </c>
      <c r="F228" s="85"/>
      <c r="G228" s="79">
        <f t="shared" si="17"/>
        <v>0.12599266995914279</v>
      </c>
      <c r="H228" s="80">
        <f t="shared" si="18"/>
        <v>5.2029939210339347E-2</v>
      </c>
      <c r="I228" s="61"/>
      <c r="J228" s="61"/>
      <c r="K228" s="61"/>
      <c r="L228" s="61"/>
      <c r="M228" s="61"/>
    </row>
    <row r="229" spans="1:13" ht="15.6">
      <c r="A229" s="83">
        <v>523.22999999999797</v>
      </c>
      <c r="B229" s="84">
        <f t="shared" si="19"/>
        <v>81968743.232134283</v>
      </c>
      <c r="C229" s="84">
        <f t="shared" si="1"/>
        <v>25390091.468363285</v>
      </c>
      <c r="D229" s="83">
        <v>523.22999999999797</v>
      </c>
      <c r="E229" s="84">
        <f t="shared" si="20"/>
        <v>12347120.233930519</v>
      </c>
      <c r="F229" s="85"/>
      <c r="G229" s="79">
        <f t="shared" si="17"/>
        <v>0.12599266995914279</v>
      </c>
      <c r="H229" s="80">
        <f t="shared" si="18"/>
        <v>5.2289413771899274E-2</v>
      </c>
      <c r="I229" s="61"/>
      <c r="J229" s="61"/>
      <c r="K229" s="61"/>
      <c r="L229" s="61"/>
      <c r="M229" s="61"/>
    </row>
    <row r="230" spans="1:13" ht="15.6">
      <c r="A230" s="83">
        <v>523.23999999999796</v>
      </c>
      <c r="B230" s="84">
        <f t="shared" si="19"/>
        <v>82094735.902093425</v>
      </c>
      <c r="C230" s="84">
        <f t="shared" si="1"/>
        <v>25516084.138322428</v>
      </c>
      <c r="D230" s="83">
        <v>523.23999999999796</v>
      </c>
      <c r="E230" s="84">
        <f t="shared" si="20"/>
        <v>12356727.54380402</v>
      </c>
      <c r="F230" s="85"/>
      <c r="G230" s="79">
        <f t="shared" si="17"/>
        <v>0.12599266995914279</v>
      </c>
      <c r="H230" s="80">
        <f t="shared" si="18"/>
        <v>5.25488883334592E-2</v>
      </c>
      <c r="I230" s="61"/>
      <c r="J230" s="61"/>
      <c r="K230" s="61"/>
      <c r="L230" s="61"/>
      <c r="M230" s="61"/>
    </row>
    <row r="231" spans="1:13" ht="15.6">
      <c r="A231" s="83">
        <v>523.24999999999795</v>
      </c>
      <c r="B231" s="84">
        <f t="shared" si="19"/>
        <v>82220728.572052568</v>
      </c>
      <c r="C231" s="84">
        <f t="shared" si="1"/>
        <v>25642076.808281571</v>
      </c>
      <c r="D231" s="83">
        <v>523.24999999999795</v>
      </c>
      <c r="E231" s="84">
        <f t="shared" si="20"/>
        <v>12366334.853677521</v>
      </c>
      <c r="F231" s="85"/>
      <c r="G231" s="79">
        <f t="shared" si="17"/>
        <v>0.12599266995914279</v>
      </c>
      <c r="H231" s="80">
        <f t="shared" si="18"/>
        <v>5.2808362895019126E-2</v>
      </c>
      <c r="I231" s="61"/>
      <c r="J231" s="61"/>
      <c r="K231" s="61"/>
      <c r="L231" s="61"/>
      <c r="M231" s="61"/>
    </row>
    <row r="232" spans="1:13" ht="15.6">
      <c r="A232" s="83">
        <v>523.25999999999794</v>
      </c>
      <c r="B232" s="84">
        <f t="shared" si="19"/>
        <v>82346721.242011711</v>
      </c>
      <c r="C232" s="84">
        <f t="shared" si="1"/>
        <v>25768069.478240713</v>
      </c>
      <c r="D232" s="83">
        <v>523.25999999999794</v>
      </c>
      <c r="E232" s="84">
        <f t="shared" si="20"/>
        <v>12375942.163551021</v>
      </c>
      <c r="F232" s="85"/>
      <c r="G232" s="79">
        <f t="shared" si="17"/>
        <v>0.12599266995914279</v>
      </c>
      <c r="H232" s="80">
        <f t="shared" si="18"/>
        <v>5.3067837456579052E-2</v>
      </c>
      <c r="I232" s="61"/>
      <c r="J232" s="61"/>
      <c r="K232" s="61"/>
      <c r="L232" s="61"/>
      <c r="M232" s="61"/>
    </row>
    <row r="233" spans="1:13" ht="15.6">
      <c r="A233" s="83">
        <v>523.26999999999805</v>
      </c>
      <c r="B233" s="84">
        <f t="shared" si="19"/>
        <v>82472713.911970854</v>
      </c>
      <c r="C233" s="84">
        <f t="shared" si="1"/>
        <v>25894062.148199856</v>
      </c>
      <c r="D233" s="83">
        <v>523.26999999999805</v>
      </c>
      <c r="E233" s="84">
        <f t="shared" si="20"/>
        <v>12385549.473424522</v>
      </c>
      <c r="F233" s="85"/>
      <c r="G233" s="79">
        <f t="shared" si="17"/>
        <v>0.12599266995914279</v>
      </c>
      <c r="H233" s="80">
        <f t="shared" si="18"/>
        <v>5.3327312018138971E-2</v>
      </c>
      <c r="I233" s="61"/>
      <c r="J233" s="61"/>
      <c r="K233" s="61"/>
      <c r="L233" s="61"/>
      <c r="M233" s="61"/>
    </row>
    <row r="234" spans="1:13" ht="15.6">
      <c r="A234" s="83">
        <v>523.27999999999804</v>
      </c>
      <c r="B234" s="84">
        <f t="shared" si="19"/>
        <v>82598706.581929997</v>
      </c>
      <c r="C234" s="84">
        <f t="shared" si="1"/>
        <v>26020054.818158999</v>
      </c>
      <c r="D234" s="83">
        <v>523.27999999999804</v>
      </c>
      <c r="E234" s="84">
        <f t="shared" si="20"/>
        <v>12395156.783298023</v>
      </c>
      <c r="F234" s="85"/>
      <c r="G234" s="79">
        <f t="shared" si="17"/>
        <v>0.12599266995914279</v>
      </c>
      <c r="H234" s="80">
        <f t="shared" si="18"/>
        <v>5.3586786579698897E-2</v>
      </c>
      <c r="I234" s="61"/>
      <c r="J234" s="61"/>
      <c r="K234" s="61"/>
      <c r="L234" s="61"/>
      <c r="M234" s="61"/>
    </row>
    <row r="235" spans="1:13" ht="15.6">
      <c r="A235" s="83">
        <v>523.28999999999803</v>
      </c>
      <c r="B235" s="84">
        <f t="shared" si="19"/>
        <v>82724699.251889139</v>
      </c>
      <c r="C235" s="84">
        <f t="shared" si="1"/>
        <v>26146047.488118142</v>
      </c>
      <c r="D235" s="83">
        <v>523.28999999999803</v>
      </c>
      <c r="E235" s="84">
        <f t="shared" si="20"/>
        <v>12404764.093171524</v>
      </c>
      <c r="F235" s="85"/>
      <c r="G235" s="79">
        <f t="shared" ref="G235:G298" si="21">(B235-B234)/10^6</f>
        <v>0.12599266995914279</v>
      </c>
      <c r="H235" s="80">
        <f t="shared" si="18"/>
        <v>5.3846261141258824E-2</v>
      </c>
      <c r="I235" s="61"/>
      <c r="J235" s="61"/>
      <c r="K235" s="61"/>
      <c r="L235" s="61"/>
      <c r="M235" s="61"/>
    </row>
    <row r="236" spans="1:13" ht="15.6">
      <c r="A236" s="83">
        <v>523.29999999999802</v>
      </c>
      <c r="B236" s="84">
        <f t="shared" si="19"/>
        <v>82850691.921848282</v>
      </c>
      <c r="C236" s="84">
        <f t="shared" si="1"/>
        <v>26272040.158077285</v>
      </c>
      <c r="D236" s="83">
        <v>523.29999999999802</v>
      </c>
      <c r="E236" s="84">
        <f t="shared" si="20"/>
        <v>12414371.403045025</v>
      </c>
      <c r="F236" s="85"/>
      <c r="G236" s="79">
        <f t="shared" si="21"/>
        <v>0.12599266995914279</v>
      </c>
      <c r="H236" s="80">
        <f t="shared" si="18"/>
        <v>5.410573570281875E-2</v>
      </c>
      <c r="I236" s="61"/>
      <c r="J236" s="61"/>
      <c r="K236" s="61"/>
      <c r="L236" s="61"/>
      <c r="M236" s="61"/>
    </row>
    <row r="237" spans="1:13" ht="15.6">
      <c r="A237" s="83">
        <v>523.30999999999801</v>
      </c>
      <c r="B237" s="84">
        <f t="shared" si="19"/>
        <v>82976684.591807425</v>
      </c>
      <c r="C237" s="84">
        <f t="shared" si="1"/>
        <v>26398032.828036427</v>
      </c>
      <c r="D237" s="83">
        <v>523.30999999999801</v>
      </c>
      <c r="E237" s="84">
        <f t="shared" si="20"/>
        <v>12423978.712918526</v>
      </c>
      <c r="F237" s="85"/>
      <c r="G237" s="79">
        <f t="shared" si="21"/>
        <v>0.12599266995914279</v>
      </c>
      <c r="H237" s="80">
        <f t="shared" si="18"/>
        <v>5.4365210264378676E-2</v>
      </c>
      <c r="I237" s="61"/>
      <c r="J237" s="61"/>
      <c r="K237" s="61"/>
      <c r="L237" s="61"/>
      <c r="M237" s="61"/>
    </row>
    <row r="238" spans="1:13" ht="15.6">
      <c r="A238" s="83">
        <v>523.319999999998</v>
      </c>
      <c r="B238" s="84">
        <f t="shared" si="19"/>
        <v>83102677.261766568</v>
      </c>
      <c r="C238" s="84">
        <f t="shared" si="1"/>
        <v>26524025.49799557</v>
      </c>
      <c r="D238" s="83">
        <v>523.319999999998</v>
      </c>
      <c r="E238" s="84">
        <f t="shared" si="20"/>
        <v>12433586.022792026</v>
      </c>
      <c r="F238" s="85"/>
      <c r="G238" s="79">
        <f t="shared" si="21"/>
        <v>0.12599266995914279</v>
      </c>
      <c r="H238" s="80">
        <f t="shared" si="18"/>
        <v>5.4624684825938602E-2</v>
      </c>
      <c r="I238" s="61"/>
      <c r="J238" s="61"/>
      <c r="K238" s="61"/>
      <c r="L238" s="61"/>
      <c r="M238" s="61"/>
    </row>
    <row r="239" spans="1:13" ht="15.6">
      <c r="A239" s="83">
        <v>523.32999999999799</v>
      </c>
      <c r="B239" s="84">
        <f t="shared" si="19"/>
        <v>83228669.931725711</v>
      </c>
      <c r="C239" s="84">
        <f t="shared" si="1"/>
        <v>26650018.167954713</v>
      </c>
      <c r="D239" s="83">
        <v>523.32999999999799</v>
      </c>
      <c r="E239" s="84">
        <f t="shared" si="20"/>
        <v>12443193.332665527</v>
      </c>
      <c r="F239" s="85"/>
      <c r="G239" s="79">
        <f t="shared" si="21"/>
        <v>0.12599266995914279</v>
      </c>
      <c r="H239" s="80">
        <f t="shared" si="18"/>
        <v>5.4884159387498528E-2</v>
      </c>
      <c r="I239" s="61"/>
      <c r="J239" s="61"/>
      <c r="K239" s="61"/>
      <c r="L239" s="61"/>
      <c r="M239" s="61"/>
    </row>
    <row r="240" spans="1:13" ht="15.6">
      <c r="A240" s="83">
        <v>523.33999999999799</v>
      </c>
      <c r="B240" s="84">
        <f t="shared" si="19"/>
        <v>83354662.601684853</v>
      </c>
      <c r="C240" s="84">
        <f t="shared" si="1"/>
        <v>26776010.837913856</v>
      </c>
      <c r="D240" s="83">
        <v>523.33999999999799</v>
      </c>
      <c r="E240" s="84">
        <f t="shared" si="20"/>
        <v>12452800.642539028</v>
      </c>
      <c r="F240" s="85"/>
      <c r="G240" s="79">
        <f t="shared" si="21"/>
        <v>0.12599266995914279</v>
      </c>
      <c r="H240" s="80">
        <f t="shared" si="18"/>
        <v>5.5143633949058454E-2</v>
      </c>
      <c r="I240" s="61"/>
      <c r="J240" s="61"/>
      <c r="K240" s="61"/>
      <c r="L240" s="61"/>
      <c r="M240" s="61"/>
    </row>
    <row r="241" spans="1:13" ht="15.6">
      <c r="A241" s="83">
        <v>523.34999999999798</v>
      </c>
      <c r="B241" s="84">
        <f t="shared" si="19"/>
        <v>83480655.271643996</v>
      </c>
      <c r="C241" s="84">
        <f t="shared" si="1"/>
        <v>26902003.507872999</v>
      </c>
      <c r="D241" s="83">
        <v>523.34999999999798</v>
      </c>
      <c r="E241" s="84">
        <f t="shared" si="20"/>
        <v>12462407.952412529</v>
      </c>
      <c r="F241" s="85"/>
      <c r="G241" s="79">
        <f t="shared" si="21"/>
        <v>0.12599266995914279</v>
      </c>
      <c r="H241" s="80">
        <f t="shared" si="18"/>
        <v>5.5403108510618373E-2</v>
      </c>
      <c r="I241" s="61"/>
      <c r="J241" s="61"/>
      <c r="K241" s="61"/>
      <c r="L241" s="61"/>
      <c r="M241" s="61"/>
    </row>
    <row r="242" spans="1:13" ht="15.6">
      <c r="A242" s="83">
        <v>523.35999999999797</v>
      </c>
      <c r="B242" s="84">
        <f t="shared" si="19"/>
        <v>83606647.941603139</v>
      </c>
      <c r="C242" s="84">
        <f t="shared" si="1"/>
        <v>27027996.177832142</v>
      </c>
      <c r="D242" s="83">
        <v>523.35999999999797</v>
      </c>
      <c r="E242" s="84">
        <f t="shared" si="20"/>
        <v>12472015.26228603</v>
      </c>
      <c r="F242" s="85"/>
      <c r="G242" s="79">
        <f t="shared" si="21"/>
        <v>0.12599266995914279</v>
      </c>
      <c r="H242" s="80">
        <f t="shared" si="18"/>
        <v>5.56625830721783E-2</v>
      </c>
      <c r="I242" s="61"/>
      <c r="J242" s="61"/>
      <c r="K242" s="61"/>
      <c r="L242" s="61"/>
      <c r="M242" s="61"/>
    </row>
    <row r="243" spans="1:13" ht="15.6">
      <c r="A243" s="83">
        <v>523.36999999999796</v>
      </c>
      <c r="B243" s="84">
        <f t="shared" si="19"/>
        <v>83732640.611562282</v>
      </c>
      <c r="C243" s="84">
        <f t="shared" si="1"/>
        <v>27153988.847791284</v>
      </c>
      <c r="D243" s="83">
        <v>523.36999999999796</v>
      </c>
      <c r="E243" s="84">
        <f t="shared" si="20"/>
        <v>12481622.572159531</v>
      </c>
      <c r="F243" s="85"/>
      <c r="G243" s="79">
        <f t="shared" si="21"/>
        <v>0.12599266995914279</v>
      </c>
      <c r="H243" s="80">
        <f t="shared" si="18"/>
        <v>5.5922057633738226E-2</v>
      </c>
      <c r="I243" s="61"/>
      <c r="J243" s="61"/>
      <c r="K243" s="61"/>
      <c r="L243" s="61"/>
      <c r="M243" s="61"/>
    </row>
    <row r="244" spans="1:13" ht="15.6">
      <c r="A244" s="83">
        <v>523.37999999999795</v>
      </c>
      <c r="B244" s="84">
        <f t="shared" si="19"/>
        <v>83858633.281521425</v>
      </c>
      <c r="C244" s="84">
        <f t="shared" si="1"/>
        <v>27279981.517750427</v>
      </c>
      <c r="D244" s="83">
        <v>523.37999999999795</v>
      </c>
      <c r="E244" s="84">
        <f t="shared" si="20"/>
        <v>12491229.882033031</v>
      </c>
      <c r="F244" s="85"/>
      <c r="G244" s="79">
        <f t="shared" si="21"/>
        <v>0.12599266995914279</v>
      </c>
      <c r="H244" s="80">
        <f t="shared" si="18"/>
        <v>5.6181532195298152E-2</v>
      </c>
      <c r="I244" s="61"/>
      <c r="J244" s="61"/>
      <c r="K244" s="61"/>
      <c r="L244" s="61"/>
      <c r="M244" s="61"/>
    </row>
    <row r="245" spans="1:13" ht="15.6">
      <c r="A245" s="83">
        <v>523.38999999999805</v>
      </c>
      <c r="B245" s="84">
        <f t="shared" si="19"/>
        <v>83984625.951480567</v>
      </c>
      <c r="C245" s="84">
        <f t="shared" si="1"/>
        <v>27405974.18770957</v>
      </c>
      <c r="D245" s="83">
        <v>523.38999999999805</v>
      </c>
      <c r="E245" s="84">
        <f t="shared" si="20"/>
        <v>12500837.191906532</v>
      </c>
      <c r="F245" s="85"/>
      <c r="G245" s="79">
        <f t="shared" si="21"/>
        <v>0.12599266995914279</v>
      </c>
      <c r="H245" s="80">
        <f t="shared" si="18"/>
        <v>5.6441006756858078E-2</v>
      </c>
      <c r="I245" s="61"/>
      <c r="J245" s="61"/>
      <c r="K245" s="61"/>
      <c r="L245" s="61"/>
      <c r="M245" s="61"/>
    </row>
    <row r="246" spans="1:13" ht="15.6">
      <c r="A246" s="83">
        <v>523.39999999999804</v>
      </c>
      <c r="B246" s="84">
        <f t="shared" si="19"/>
        <v>84110618.62143971</v>
      </c>
      <c r="C246" s="84">
        <f t="shared" si="1"/>
        <v>27531966.857668713</v>
      </c>
      <c r="D246" s="83">
        <v>523.39999999999804</v>
      </c>
      <c r="E246" s="84">
        <f t="shared" si="20"/>
        <v>12510444.501780033</v>
      </c>
      <c r="F246" s="85"/>
      <c r="G246" s="79">
        <f t="shared" si="21"/>
        <v>0.12599266995914279</v>
      </c>
      <c r="H246" s="80">
        <f t="shared" si="18"/>
        <v>5.6700481318418004E-2</v>
      </c>
      <c r="I246" s="61"/>
      <c r="J246" s="61"/>
      <c r="K246" s="61"/>
      <c r="L246" s="61"/>
      <c r="M246" s="61"/>
    </row>
    <row r="247" spans="1:13" ht="15.6">
      <c r="A247" s="83">
        <v>523.40999999999804</v>
      </c>
      <c r="B247" s="84">
        <f t="shared" si="19"/>
        <v>84236611.291398853</v>
      </c>
      <c r="C247" s="84">
        <f t="shared" si="1"/>
        <v>27657959.527627856</v>
      </c>
      <c r="D247" s="83">
        <v>523.40999999999804</v>
      </c>
      <c r="E247" s="84">
        <f t="shared" si="20"/>
        <v>12520051.811653534</v>
      </c>
      <c r="F247" s="85"/>
      <c r="G247" s="79">
        <f t="shared" si="21"/>
        <v>0.12599266995914279</v>
      </c>
      <c r="H247" s="80">
        <f t="shared" si="18"/>
        <v>5.695995587997793E-2</v>
      </c>
      <c r="I247" s="61"/>
      <c r="J247" s="61"/>
      <c r="K247" s="61"/>
      <c r="L247" s="61"/>
      <c r="M247" s="61"/>
    </row>
    <row r="248" spans="1:13" ht="15.6">
      <c r="A248" s="83">
        <v>523.41999999999803</v>
      </c>
      <c r="B248" s="84">
        <f t="shared" si="19"/>
        <v>84362603.961357996</v>
      </c>
      <c r="C248" s="84">
        <f t="shared" si="1"/>
        <v>27783952.197586998</v>
      </c>
      <c r="D248" s="83">
        <v>523.41999999999803</v>
      </c>
      <c r="E248" s="84">
        <f t="shared" si="20"/>
        <v>12529659.121527035</v>
      </c>
      <c r="F248" s="85"/>
      <c r="G248" s="79">
        <f t="shared" si="21"/>
        <v>0.12599266995914279</v>
      </c>
      <c r="H248" s="80">
        <f t="shared" si="18"/>
        <v>5.721943044153785E-2</v>
      </c>
      <c r="I248" s="61"/>
      <c r="J248" s="61"/>
      <c r="K248" s="61"/>
      <c r="L248" s="61"/>
      <c r="M248" s="61"/>
    </row>
    <row r="249" spans="1:13" ht="15.6">
      <c r="A249" s="83">
        <v>523.42999999999802</v>
      </c>
      <c r="B249" s="84">
        <f t="shared" si="19"/>
        <v>84488596.631317139</v>
      </c>
      <c r="C249" s="84">
        <f t="shared" si="1"/>
        <v>27909944.867546141</v>
      </c>
      <c r="D249" s="83">
        <v>523.42999999999802</v>
      </c>
      <c r="E249" s="84">
        <f t="shared" si="20"/>
        <v>12539266.431400536</v>
      </c>
      <c r="F249" s="85"/>
      <c r="G249" s="79">
        <f t="shared" si="21"/>
        <v>0.12599266995914279</v>
      </c>
      <c r="H249" s="80">
        <f t="shared" si="18"/>
        <v>5.7478905003097776E-2</v>
      </c>
      <c r="I249" s="61"/>
      <c r="J249" s="61"/>
      <c r="K249" s="61"/>
      <c r="L249" s="61"/>
      <c r="M249" s="61"/>
    </row>
    <row r="250" spans="1:13" ht="15.6">
      <c r="A250" s="83">
        <v>523.43999999999801</v>
      </c>
      <c r="B250" s="84">
        <f t="shared" si="19"/>
        <v>84614589.301276281</v>
      </c>
      <c r="C250" s="84">
        <f t="shared" si="1"/>
        <v>28035937.537505284</v>
      </c>
      <c r="D250" s="83">
        <v>523.43999999999801</v>
      </c>
      <c r="E250" s="84">
        <f t="shared" si="20"/>
        <v>12548873.741274036</v>
      </c>
      <c r="F250" s="85"/>
      <c r="G250" s="79">
        <f t="shared" si="21"/>
        <v>0.12599266995914279</v>
      </c>
      <c r="H250" s="80">
        <f t="shared" si="18"/>
        <v>5.7738379564657702E-2</v>
      </c>
      <c r="I250" s="61"/>
      <c r="J250" s="61"/>
      <c r="K250" s="61"/>
      <c r="L250" s="61"/>
      <c r="M250" s="61"/>
    </row>
    <row r="251" spans="1:13" ht="15.6">
      <c r="A251" s="83">
        <v>523.449999999998</v>
      </c>
      <c r="B251" s="84">
        <f t="shared" si="19"/>
        <v>84740581.971235424</v>
      </c>
      <c r="C251" s="84">
        <f t="shared" si="1"/>
        <v>28161930.207464427</v>
      </c>
      <c r="D251" s="83">
        <v>523.449999999998</v>
      </c>
      <c r="E251" s="84">
        <f t="shared" si="20"/>
        <v>12558481.051147537</v>
      </c>
      <c r="F251" s="85"/>
      <c r="G251" s="79">
        <f t="shared" si="21"/>
        <v>0.12599266995914279</v>
      </c>
      <c r="H251" s="80">
        <f t="shared" si="18"/>
        <v>5.7997854126217628E-2</v>
      </c>
      <c r="I251" s="61"/>
      <c r="J251" s="61"/>
      <c r="K251" s="61"/>
      <c r="L251" s="61"/>
      <c r="M251" s="61"/>
    </row>
    <row r="252" spans="1:13" ht="15.6">
      <c r="A252" s="83">
        <v>523.45999999999799</v>
      </c>
      <c r="B252" s="84">
        <f t="shared" si="19"/>
        <v>84866574.641194567</v>
      </c>
      <c r="C252" s="84">
        <f t="shared" si="1"/>
        <v>28287922.87742357</v>
      </c>
      <c r="D252" s="83">
        <v>523.45999999999799</v>
      </c>
      <c r="E252" s="84">
        <f t="shared" si="20"/>
        <v>12568088.361021038</v>
      </c>
      <c r="F252" s="85"/>
      <c r="G252" s="79">
        <f t="shared" si="21"/>
        <v>0.12599266995914279</v>
      </c>
      <c r="H252" s="80">
        <f t="shared" si="18"/>
        <v>5.8257328687777554E-2</v>
      </c>
      <c r="I252" s="61"/>
      <c r="J252" s="61"/>
      <c r="K252" s="61"/>
      <c r="L252" s="61"/>
      <c r="M252" s="61"/>
    </row>
    <row r="253" spans="1:13" ht="15.6">
      <c r="A253" s="83">
        <v>523.46999999999798</v>
      </c>
      <c r="B253" s="84">
        <f t="shared" si="19"/>
        <v>84992567.31115371</v>
      </c>
      <c r="C253" s="84">
        <f t="shared" si="1"/>
        <v>28413915.547382712</v>
      </c>
      <c r="D253" s="83">
        <v>523.46999999999798</v>
      </c>
      <c r="E253" s="84">
        <f t="shared" si="20"/>
        <v>12577695.670894539</v>
      </c>
      <c r="F253" s="85"/>
      <c r="G253" s="79">
        <f t="shared" si="21"/>
        <v>0.12599266995914279</v>
      </c>
      <c r="H253" s="80">
        <f t="shared" si="18"/>
        <v>5.851680324933748E-2</v>
      </c>
      <c r="I253" s="61"/>
      <c r="J253" s="61"/>
      <c r="K253" s="61"/>
      <c r="L253" s="61"/>
      <c r="M253" s="61"/>
    </row>
    <row r="254" spans="1:13" ht="15.6">
      <c r="A254" s="83">
        <v>523.47999999999797</v>
      </c>
      <c r="B254" s="84">
        <f t="shared" si="19"/>
        <v>85118559.981112853</v>
      </c>
      <c r="C254" s="84">
        <f t="shared" si="1"/>
        <v>28539908.217341855</v>
      </c>
      <c r="D254" s="83">
        <v>523.47999999999797</v>
      </c>
      <c r="E254" s="84">
        <f t="shared" si="20"/>
        <v>12587302.98076804</v>
      </c>
      <c r="F254" s="85"/>
      <c r="G254" s="79">
        <f t="shared" si="21"/>
        <v>0.12599266995914279</v>
      </c>
      <c r="H254" s="80">
        <f t="shared" si="18"/>
        <v>5.8776277810897407E-2</v>
      </c>
      <c r="I254" s="61"/>
      <c r="J254" s="61"/>
      <c r="K254" s="61"/>
      <c r="L254" s="61"/>
      <c r="M254" s="61"/>
    </row>
    <row r="255" spans="1:13" ht="15.6">
      <c r="A255" s="83">
        <v>523.48999999999796</v>
      </c>
      <c r="B255" s="84">
        <f t="shared" si="19"/>
        <v>85244552.651071995</v>
      </c>
      <c r="C255" s="84">
        <f t="shared" si="1"/>
        <v>28665900.887300998</v>
      </c>
      <c r="D255" s="83">
        <v>523.48999999999796</v>
      </c>
      <c r="E255" s="84">
        <f t="shared" si="20"/>
        <v>12596910.290641541</v>
      </c>
      <c r="F255" s="85"/>
      <c r="G255" s="79">
        <f t="shared" si="21"/>
        <v>0.12599266995914279</v>
      </c>
      <c r="H255" s="80">
        <f t="shared" si="18"/>
        <v>5.9035752372457333E-2</v>
      </c>
      <c r="I255" s="61"/>
      <c r="J255" s="61"/>
      <c r="K255" s="61"/>
      <c r="L255" s="61"/>
      <c r="M255" s="61"/>
    </row>
    <row r="256" spans="1:13" ht="15.6">
      <c r="A256" s="83">
        <v>523.49999999999795</v>
      </c>
      <c r="B256" s="84">
        <f t="shared" si="19"/>
        <v>85370545.321031138</v>
      </c>
      <c r="C256" s="84">
        <f t="shared" si="1"/>
        <v>28791893.557260141</v>
      </c>
      <c r="D256" s="83">
        <v>523.49999999999795</v>
      </c>
      <c r="E256" s="84">
        <f t="shared" si="20"/>
        <v>12606517.600515042</v>
      </c>
      <c r="F256" s="85"/>
      <c r="G256" s="79">
        <f t="shared" si="21"/>
        <v>0.12599266995914279</v>
      </c>
      <c r="H256" s="80">
        <f t="shared" si="18"/>
        <v>5.9295226934017252E-2</v>
      </c>
      <c r="I256" s="61"/>
      <c r="J256" s="61"/>
      <c r="K256" s="61"/>
      <c r="L256" s="61"/>
      <c r="M256" s="61"/>
    </row>
    <row r="257" spans="1:13" ht="15.6">
      <c r="A257" s="83">
        <v>523.50999999999794</v>
      </c>
      <c r="B257" s="84">
        <f t="shared" si="19"/>
        <v>85496537.990990281</v>
      </c>
      <c r="C257" s="84">
        <f t="shared" si="1"/>
        <v>28917886.227219284</v>
      </c>
      <c r="D257" s="83">
        <v>523.50999999999794</v>
      </c>
      <c r="E257" s="84">
        <f t="shared" si="20"/>
        <v>12616124.910388542</v>
      </c>
      <c r="F257" s="85"/>
      <c r="G257" s="79">
        <f t="shared" si="21"/>
        <v>0.12599266995914279</v>
      </c>
      <c r="H257" s="80">
        <f t="shared" si="18"/>
        <v>5.9554701495577178E-2</v>
      </c>
      <c r="I257" s="61"/>
      <c r="J257" s="61"/>
      <c r="K257" s="61"/>
      <c r="L257" s="61"/>
      <c r="M257" s="61"/>
    </row>
    <row r="258" spans="1:13" ht="15.6">
      <c r="A258" s="83">
        <v>523.51999999999805</v>
      </c>
      <c r="B258" s="84">
        <f t="shared" si="19"/>
        <v>85622530.660949424</v>
      </c>
      <c r="C258" s="84">
        <f t="shared" si="1"/>
        <v>29043878.897178426</v>
      </c>
      <c r="D258" s="83">
        <v>523.51999999999805</v>
      </c>
      <c r="E258" s="84">
        <f t="shared" si="20"/>
        <v>12625732.220262043</v>
      </c>
      <c r="F258" s="85"/>
      <c r="G258" s="79">
        <f t="shared" si="21"/>
        <v>0.12599266995914279</v>
      </c>
      <c r="H258" s="80">
        <f t="shared" si="18"/>
        <v>5.9814176057137104E-2</v>
      </c>
      <c r="I258" s="61"/>
      <c r="J258" s="61"/>
      <c r="K258" s="61"/>
      <c r="L258" s="61"/>
      <c r="M258" s="61"/>
    </row>
    <row r="259" spans="1:13" ht="15.6">
      <c r="A259" s="83">
        <v>523.52999999999804</v>
      </c>
      <c r="B259" s="84">
        <f t="shared" si="19"/>
        <v>85748523.330908567</v>
      </c>
      <c r="C259" s="84">
        <f t="shared" si="1"/>
        <v>29169871.567137569</v>
      </c>
      <c r="D259" s="83">
        <v>523.52999999999804</v>
      </c>
      <c r="E259" s="84">
        <f t="shared" si="20"/>
        <v>12635339.530135544</v>
      </c>
      <c r="F259" s="85"/>
      <c r="G259" s="79">
        <f t="shared" si="21"/>
        <v>0.12599266995914279</v>
      </c>
      <c r="H259" s="80">
        <f t="shared" si="18"/>
        <v>6.007365061869703E-2</v>
      </c>
      <c r="I259" s="61"/>
      <c r="J259" s="61"/>
      <c r="K259" s="61"/>
      <c r="L259" s="61"/>
      <c r="M259" s="61"/>
    </row>
    <row r="260" spans="1:13" ht="15.6">
      <c r="A260" s="83">
        <v>523.53999999999803</v>
      </c>
      <c r="B260" s="84">
        <f t="shared" si="19"/>
        <v>85874516.00086771</v>
      </c>
      <c r="C260" s="84">
        <f t="shared" si="1"/>
        <v>29295864.237096712</v>
      </c>
      <c r="D260" s="83">
        <v>523.53999999999803</v>
      </c>
      <c r="E260" s="84">
        <f t="shared" si="20"/>
        <v>12644946.840009045</v>
      </c>
      <c r="F260" s="85"/>
      <c r="G260" s="79">
        <f t="shared" si="21"/>
        <v>0.12599266995914279</v>
      </c>
      <c r="H260" s="80">
        <f t="shared" si="18"/>
        <v>6.0333125180256957E-2</v>
      </c>
      <c r="I260" s="61"/>
      <c r="J260" s="61"/>
      <c r="K260" s="61"/>
      <c r="L260" s="61"/>
      <c r="M260" s="61"/>
    </row>
    <row r="261" spans="1:13" ht="15.6">
      <c r="A261" s="83">
        <v>523.54999999999802</v>
      </c>
      <c r="B261" s="84">
        <f t="shared" si="19"/>
        <v>86000508.670826852</v>
      </c>
      <c r="C261" s="84">
        <f t="shared" si="1"/>
        <v>29421856.907055855</v>
      </c>
      <c r="D261" s="83">
        <v>523.54999999999802</v>
      </c>
      <c r="E261" s="84">
        <f t="shared" si="20"/>
        <v>12654554.149882546</v>
      </c>
      <c r="F261" s="85"/>
      <c r="G261" s="79">
        <f t="shared" si="21"/>
        <v>0.12599266995914279</v>
      </c>
      <c r="H261" s="80">
        <f t="shared" si="18"/>
        <v>6.0592599741816883E-2</v>
      </c>
      <c r="I261" s="61"/>
      <c r="J261" s="61"/>
      <c r="K261" s="61"/>
      <c r="L261" s="61"/>
      <c r="M261" s="61"/>
    </row>
    <row r="262" spans="1:13" ht="15.6">
      <c r="A262" s="83">
        <v>523.55999999999801</v>
      </c>
      <c r="B262" s="84">
        <f t="shared" si="19"/>
        <v>86126501.340785995</v>
      </c>
      <c r="C262" s="84">
        <f t="shared" ref="C262:C516" si="22">B262-$B$6</f>
        <v>29547849.577014998</v>
      </c>
      <c r="D262" s="83">
        <v>523.55999999999801</v>
      </c>
      <c r="E262" s="84">
        <f t="shared" si="20"/>
        <v>12664161.459756047</v>
      </c>
      <c r="F262" s="85"/>
      <c r="G262" s="79">
        <f t="shared" si="21"/>
        <v>0.12599266995914279</v>
      </c>
      <c r="H262" s="80">
        <f t="shared" si="18"/>
        <v>6.0852074303376809E-2</v>
      </c>
      <c r="I262" s="61"/>
      <c r="J262" s="61"/>
      <c r="K262" s="61"/>
      <c r="L262" s="61"/>
      <c r="M262" s="61"/>
    </row>
    <row r="263" spans="1:13" ht="15.6">
      <c r="A263" s="83">
        <v>523.569999999998</v>
      </c>
      <c r="B263" s="84">
        <f t="shared" si="19"/>
        <v>86252494.010745138</v>
      </c>
      <c r="C263" s="84">
        <f t="shared" si="22"/>
        <v>29673842.24697414</v>
      </c>
      <c r="D263" s="83">
        <v>523.569999999998</v>
      </c>
      <c r="E263" s="84">
        <f t="shared" si="20"/>
        <v>12673768.769629547</v>
      </c>
      <c r="F263" s="85"/>
      <c r="G263" s="79">
        <f t="shared" si="21"/>
        <v>0.12599266995914279</v>
      </c>
      <c r="H263" s="80">
        <f t="shared" si="18"/>
        <v>6.1111548864936728E-2</v>
      </c>
      <c r="I263" s="61"/>
      <c r="J263" s="61"/>
      <c r="K263" s="61"/>
      <c r="L263" s="61"/>
      <c r="M263" s="61"/>
    </row>
    <row r="264" spans="1:13" ht="15.6">
      <c r="A264" s="83">
        <v>523.57999999999799</v>
      </c>
      <c r="B264" s="84">
        <f t="shared" si="19"/>
        <v>86378486.680704281</v>
      </c>
      <c r="C264" s="84">
        <f t="shared" si="22"/>
        <v>29799834.916933283</v>
      </c>
      <c r="D264" s="83">
        <v>523.57999999999799</v>
      </c>
      <c r="E264" s="84">
        <f t="shared" si="20"/>
        <v>12683376.079503048</v>
      </c>
      <c r="F264" s="85"/>
      <c r="G264" s="79">
        <f t="shared" si="21"/>
        <v>0.12599266995914279</v>
      </c>
      <c r="H264" s="80">
        <f t="shared" ref="H264:H327" si="23">C264/$C$2006</f>
        <v>6.1371023426496654E-2</v>
      </c>
      <c r="I264" s="61"/>
      <c r="J264" s="61"/>
      <c r="K264" s="61"/>
      <c r="L264" s="61"/>
      <c r="M264" s="61"/>
    </row>
    <row r="265" spans="1:13" ht="15.6">
      <c r="A265" s="83">
        <v>523.58999999999799</v>
      </c>
      <c r="B265" s="84">
        <f t="shared" si="19"/>
        <v>86504479.350663424</v>
      </c>
      <c r="C265" s="84">
        <f t="shared" si="22"/>
        <v>29925827.586892426</v>
      </c>
      <c r="D265" s="83">
        <v>523.58999999999799</v>
      </c>
      <c r="E265" s="84">
        <f t="shared" si="20"/>
        <v>12692983.389376549</v>
      </c>
      <c r="F265" s="85"/>
      <c r="G265" s="79">
        <f t="shared" si="21"/>
        <v>0.12599266995914279</v>
      </c>
      <c r="H265" s="80">
        <f t="shared" si="23"/>
        <v>6.163049798805658E-2</v>
      </c>
      <c r="I265" s="61"/>
      <c r="J265" s="61"/>
      <c r="K265" s="61"/>
      <c r="L265" s="61"/>
      <c r="M265" s="61"/>
    </row>
    <row r="266" spans="1:13" ht="15.6">
      <c r="A266" s="83">
        <v>523.59999999999798</v>
      </c>
      <c r="B266" s="84">
        <f t="shared" si="19"/>
        <v>86630472.020622566</v>
      </c>
      <c r="C266" s="84">
        <f t="shared" si="22"/>
        <v>30051820.256851569</v>
      </c>
      <c r="D266" s="83">
        <v>523.59999999999798</v>
      </c>
      <c r="E266" s="84">
        <f t="shared" si="20"/>
        <v>12702590.69925005</v>
      </c>
      <c r="F266" s="85"/>
      <c r="G266" s="79">
        <f t="shared" si="21"/>
        <v>0.12599266995914279</v>
      </c>
      <c r="H266" s="80">
        <f t="shared" si="23"/>
        <v>6.1889972549616507E-2</v>
      </c>
      <c r="I266" s="61"/>
      <c r="J266" s="61"/>
      <c r="K266" s="61"/>
      <c r="L266" s="61"/>
      <c r="M266" s="61"/>
    </row>
    <row r="267" spans="1:13" ht="15.6">
      <c r="A267" s="83">
        <v>523.60999999999797</v>
      </c>
      <c r="B267" s="84">
        <f t="shared" si="19"/>
        <v>86756464.690581709</v>
      </c>
      <c r="C267" s="84">
        <f t="shared" si="22"/>
        <v>30177812.926810712</v>
      </c>
      <c r="D267" s="83">
        <v>523.60999999999797</v>
      </c>
      <c r="E267" s="84">
        <f t="shared" si="20"/>
        <v>12712198.009123551</v>
      </c>
      <c r="F267" s="85"/>
      <c r="G267" s="79">
        <f t="shared" si="21"/>
        <v>0.12599266995914279</v>
      </c>
      <c r="H267" s="80">
        <f t="shared" si="23"/>
        <v>6.2149447111176433E-2</v>
      </c>
      <c r="I267" s="61"/>
      <c r="J267" s="61"/>
      <c r="K267" s="61"/>
      <c r="L267" s="61"/>
      <c r="M267" s="61"/>
    </row>
    <row r="268" spans="1:13" ht="15.6">
      <c r="A268" s="83">
        <v>523.61999999999796</v>
      </c>
      <c r="B268" s="84">
        <f t="shared" si="19"/>
        <v>86882457.360540852</v>
      </c>
      <c r="C268" s="84">
        <f t="shared" si="22"/>
        <v>30303805.596769854</v>
      </c>
      <c r="D268" s="83">
        <v>523.61999999999796</v>
      </c>
      <c r="E268" s="84">
        <f t="shared" si="20"/>
        <v>12721805.318997052</v>
      </c>
      <c r="F268" s="85"/>
      <c r="G268" s="79">
        <f t="shared" si="21"/>
        <v>0.12599266995914279</v>
      </c>
      <c r="H268" s="80">
        <f t="shared" si="23"/>
        <v>6.2408921672736359E-2</v>
      </c>
      <c r="I268" s="61"/>
      <c r="J268" s="61"/>
      <c r="K268" s="61"/>
      <c r="L268" s="61"/>
      <c r="M268" s="61"/>
    </row>
    <row r="269" spans="1:13" ht="15.6">
      <c r="A269" s="83">
        <v>523.62999999999795</v>
      </c>
      <c r="B269" s="84">
        <f t="shared" si="19"/>
        <v>87008450.030499995</v>
      </c>
      <c r="C269" s="84">
        <f t="shared" si="22"/>
        <v>30429798.266728997</v>
      </c>
      <c r="D269" s="83">
        <v>523.62999999999795</v>
      </c>
      <c r="E269" s="84">
        <f t="shared" si="20"/>
        <v>12731412.628870552</v>
      </c>
      <c r="F269" s="85"/>
      <c r="G269" s="79">
        <f t="shared" si="21"/>
        <v>0.12599266995914279</v>
      </c>
      <c r="H269" s="80">
        <f t="shared" si="23"/>
        <v>6.2668396234296278E-2</v>
      </c>
      <c r="I269" s="61"/>
      <c r="J269" s="61"/>
      <c r="K269" s="61"/>
      <c r="L269" s="61"/>
      <c r="M269" s="61"/>
    </row>
    <row r="270" spans="1:13" ht="15.6">
      <c r="A270" s="83">
        <v>523.63999999999805</v>
      </c>
      <c r="B270" s="84">
        <f t="shared" si="19"/>
        <v>87134442.700459138</v>
      </c>
      <c r="C270" s="84">
        <f t="shared" si="22"/>
        <v>30555790.93668814</v>
      </c>
      <c r="D270" s="83">
        <v>523.63999999999805</v>
      </c>
      <c r="E270" s="84">
        <f t="shared" si="20"/>
        <v>12741019.938744053</v>
      </c>
      <c r="F270" s="85"/>
      <c r="G270" s="79">
        <f t="shared" si="21"/>
        <v>0.12599266995914279</v>
      </c>
      <c r="H270" s="80">
        <f t="shared" si="23"/>
        <v>6.2927870795856211E-2</v>
      </c>
      <c r="I270" s="61"/>
      <c r="J270" s="61"/>
      <c r="K270" s="61"/>
      <c r="L270" s="61"/>
      <c r="M270" s="61"/>
    </row>
    <row r="271" spans="1:13" ht="15.6">
      <c r="A271" s="83">
        <v>523.64999999999804</v>
      </c>
      <c r="B271" s="84">
        <f t="shared" ref="B271:B305" si="24">B270+(($B$306-$B$206)/100)</f>
        <v>87260435.37041828</v>
      </c>
      <c r="C271" s="84">
        <f t="shared" si="22"/>
        <v>30681783.606647283</v>
      </c>
      <c r="D271" s="83">
        <v>523.64999999999804</v>
      </c>
      <c r="E271" s="84">
        <f t="shared" ref="E271:E305" si="25">E270+(($E$306-$E$206)/100)</f>
        <v>12750627.248617554</v>
      </c>
      <c r="F271" s="85"/>
      <c r="G271" s="79">
        <f t="shared" si="21"/>
        <v>0.12599266995914279</v>
      </c>
      <c r="H271" s="80">
        <f t="shared" si="23"/>
        <v>6.318734535741613E-2</v>
      </c>
      <c r="I271" s="89"/>
      <c r="J271" s="61"/>
      <c r="K271" s="61"/>
      <c r="L271" s="61"/>
      <c r="M271" s="61"/>
    </row>
    <row r="272" spans="1:13" ht="15.6">
      <c r="A272" s="83">
        <v>523.65999999999804</v>
      </c>
      <c r="B272" s="84">
        <f t="shared" si="24"/>
        <v>87386428.040377423</v>
      </c>
      <c r="C272" s="84">
        <f t="shared" si="22"/>
        <v>30807776.276606426</v>
      </c>
      <c r="D272" s="83">
        <v>523.65999999999804</v>
      </c>
      <c r="E272" s="84">
        <f t="shared" si="25"/>
        <v>12760234.558491055</v>
      </c>
      <c r="F272" s="85"/>
      <c r="G272" s="79">
        <f t="shared" si="21"/>
        <v>0.12599266995914279</v>
      </c>
      <c r="H272" s="80">
        <f t="shared" si="23"/>
        <v>6.3446819918976063E-2</v>
      </c>
      <c r="I272" s="61"/>
      <c r="J272" s="61"/>
      <c r="K272" s="61"/>
      <c r="L272" s="61"/>
      <c r="M272" s="61"/>
    </row>
    <row r="273" spans="1:13" ht="15.6">
      <c r="A273" s="83">
        <v>523.66999999999803</v>
      </c>
      <c r="B273" s="84">
        <f t="shared" si="24"/>
        <v>87512420.710336566</v>
      </c>
      <c r="C273" s="84">
        <f t="shared" si="22"/>
        <v>30933768.946565568</v>
      </c>
      <c r="D273" s="83">
        <v>523.66999999999803</v>
      </c>
      <c r="E273" s="84">
        <f t="shared" si="25"/>
        <v>12769841.868364556</v>
      </c>
      <c r="F273" s="85"/>
      <c r="G273" s="79">
        <f t="shared" si="21"/>
        <v>0.12599266995914279</v>
      </c>
      <c r="H273" s="80">
        <f t="shared" si="23"/>
        <v>6.3706294480535983E-2</v>
      </c>
      <c r="I273" s="61"/>
      <c r="J273" s="61"/>
      <c r="K273" s="61"/>
      <c r="L273" s="61"/>
      <c r="M273" s="61"/>
    </row>
    <row r="274" spans="1:13" ht="15.6">
      <c r="A274" s="83">
        <v>523.67999999999802</v>
      </c>
      <c r="B274" s="84">
        <f t="shared" si="24"/>
        <v>87638413.380295709</v>
      </c>
      <c r="C274" s="84">
        <f t="shared" si="22"/>
        <v>31059761.616524711</v>
      </c>
      <c r="D274" s="83">
        <v>523.67999999999802</v>
      </c>
      <c r="E274" s="84">
        <f t="shared" si="25"/>
        <v>12779449.178238057</v>
      </c>
      <c r="F274" s="85"/>
      <c r="G274" s="79">
        <f t="shared" si="21"/>
        <v>0.12599266995914279</v>
      </c>
      <c r="H274" s="80">
        <f t="shared" si="23"/>
        <v>6.3965769042095902E-2</v>
      </c>
      <c r="I274" s="61"/>
      <c r="J274" s="61"/>
      <c r="K274" s="61"/>
      <c r="L274" s="61"/>
      <c r="M274" s="61"/>
    </row>
    <row r="275" spans="1:13" ht="15.6">
      <c r="A275" s="83">
        <v>523.68999999999801</v>
      </c>
      <c r="B275" s="84">
        <f t="shared" si="24"/>
        <v>87764406.050254852</v>
      </c>
      <c r="C275" s="84">
        <f t="shared" si="22"/>
        <v>31185754.286483854</v>
      </c>
      <c r="D275" s="83">
        <v>523.68999999999801</v>
      </c>
      <c r="E275" s="84">
        <f t="shared" si="25"/>
        <v>12789056.488111557</v>
      </c>
      <c r="F275" s="85"/>
      <c r="G275" s="79">
        <f t="shared" si="21"/>
        <v>0.12599266995914279</v>
      </c>
      <c r="H275" s="80">
        <f t="shared" si="23"/>
        <v>6.4225243603655835E-2</v>
      </c>
      <c r="I275" s="61"/>
      <c r="J275" s="61"/>
      <c r="K275" s="61"/>
      <c r="L275" s="61"/>
      <c r="M275" s="61"/>
    </row>
    <row r="276" spans="1:13" ht="15.6">
      <c r="A276" s="83">
        <v>523.699999999998</v>
      </c>
      <c r="B276" s="84">
        <f t="shared" si="24"/>
        <v>87890398.720213994</v>
      </c>
      <c r="C276" s="84">
        <f t="shared" si="22"/>
        <v>31311746.956442997</v>
      </c>
      <c r="D276" s="83">
        <v>523.699999999998</v>
      </c>
      <c r="E276" s="84">
        <f t="shared" si="25"/>
        <v>12798663.797985058</v>
      </c>
      <c r="F276" s="85"/>
      <c r="G276" s="79">
        <f t="shared" si="21"/>
        <v>0.12599266995914279</v>
      </c>
      <c r="H276" s="80">
        <f t="shared" si="23"/>
        <v>6.4484718165215754E-2</v>
      </c>
      <c r="I276" s="61"/>
      <c r="J276" s="61"/>
      <c r="K276" s="61"/>
      <c r="L276" s="61"/>
      <c r="M276" s="61"/>
    </row>
    <row r="277" spans="1:13" ht="15.6">
      <c r="A277" s="83">
        <v>523.70999999999799</v>
      </c>
      <c r="B277" s="84">
        <f t="shared" si="24"/>
        <v>88016391.390173137</v>
      </c>
      <c r="C277" s="84">
        <f t="shared" si="22"/>
        <v>31437739.62640214</v>
      </c>
      <c r="D277" s="83">
        <v>523.70999999999799</v>
      </c>
      <c r="E277" s="84">
        <f t="shared" si="25"/>
        <v>12808271.107858559</v>
      </c>
      <c r="F277" s="85"/>
      <c r="G277" s="79">
        <f t="shared" si="21"/>
        <v>0.12599266995914279</v>
      </c>
      <c r="H277" s="80">
        <f t="shared" si="23"/>
        <v>6.4744192726775687E-2</v>
      </c>
      <c r="I277" s="61"/>
      <c r="J277" s="61"/>
      <c r="K277" s="61"/>
      <c r="L277" s="61"/>
      <c r="M277" s="61"/>
    </row>
    <row r="278" spans="1:13" ht="15.6">
      <c r="A278" s="83">
        <v>523.71999999999798</v>
      </c>
      <c r="B278" s="84">
        <f t="shared" si="24"/>
        <v>88142384.06013228</v>
      </c>
      <c r="C278" s="84">
        <f t="shared" si="22"/>
        <v>31563732.296361282</v>
      </c>
      <c r="D278" s="83">
        <v>523.71999999999798</v>
      </c>
      <c r="E278" s="84">
        <f t="shared" si="25"/>
        <v>12817878.41773206</v>
      </c>
      <c r="F278" s="85"/>
      <c r="G278" s="79">
        <f t="shared" si="21"/>
        <v>0.12599266995914279</v>
      </c>
      <c r="H278" s="80">
        <f t="shared" si="23"/>
        <v>6.5003667288335606E-2</v>
      </c>
      <c r="I278" s="61"/>
      <c r="J278" s="61"/>
      <c r="K278" s="61"/>
      <c r="L278" s="61"/>
      <c r="M278" s="61"/>
    </row>
    <row r="279" spans="1:13" ht="15.6">
      <c r="A279" s="83">
        <v>523.72999999999797</v>
      </c>
      <c r="B279" s="84">
        <f t="shared" si="24"/>
        <v>88268376.730091423</v>
      </c>
      <c r="C279" s="84">
        <f t="shared" si="22"/>
        <v>31689724.966320425</v>
      </c>
      <c r="D279" s="83">
        <v>523.72999999999797</v>
      </c>
      <c r="E279" s="84">
        <f t="shared" si="25"/>
        <v>12827485.727605561</v>
      </c>
      <c r="F279" s="85"/>
      <c r="G279" s="79">
        <f t="shared" si="21"/>
        <v>0.12599266995914279</v>
      </c>
      <c r="H279" s="80">
        <f t="shared" si="23"/>
        <v>6.526314184989554E-2</v>
      </c>
      <c r="I279" s="61"/>
      <c r="J279" s="61"/>
      <c r="K279" s="61"/>
      <c r="L279" s="61"/>
      <c r="M279" s="61"/>
    </row>
    <row r="280" spans="1:13" ht="15.6">
      <c r="A280" s="83">
        <v>523.73999999999796</v>
      </c>
      <c r="B280" s="84">
        <f t="shared" si="24"/>
        <v>88394369.400050566</v>
      </c>
      <c r="C280" s="84">
        <f t="shared" si="22"/>
        <v>31815717.636279568</v>
      </c>
      <c r="D280" s="83">
        <v>523.73999999999796</v>
      </c>
      <c r="E280" s="84">
        <f t="shared" si="25"/>
        <v>12837093.037479062</v>
      </c>
      <c r="F280" s="85"/>
      <c r="G280" s="79">
        <f t="shared" si="21"/>
        <v>0.12599266995914279</v>
      </c>
      <c r="H280" s="80">
        <f t="shared" si="23"/>
        <v>6.5522616411455459E-2</v>
      </c>
      <c r="I280" s="61"/>
      <c r="J280" s="61"/>
      <c r="K280" s="61"/>
      <c r="L280" s="61"/>
      <c r="M280" s="61"/>
    </row>
    <row r="281" spans="1:13" ht="15.6">
      <c r="A281" s="83">
        <v>523.74999999999704</v>
      </c>
      <c r="B281" s="84">
        <f t="shared" si="24"/>
        <v>88520362.070009708</v>
      </c>
      <c r="C281" s="84">
        <f t="shared" si="22"/>
        <v>31941710.306238711</v>
      </c>
      <c r="D281" s="83">
        <v>523.74999999999704</v>
      </c>
      <c r="E281" s="84">
        <f t="shared" si="25"/>
        <v>12846700.347352562</v>
      </c>
      <c r="F281" s="85"/>
      <c r="G281" s="79">
        <f t="shared" si="21"/>
        <v>0.12599266995914279</v>
      </c>
      <c r="H281" s="80">
        <f t="shared" si="23"/>
        <v>6.5782090973015392E-2</v>
      </c>
      <c r="I281" s="61"/>
      <c r="J281" s="61"/>
      <c r="K281" s="61"/>
      <c r="L281" s="61"/>
      <c r="M281" s="61"/>
    </row>
    <row r="282" spans="1:13" ht="15.6">
      <c r="A282" s="83">
        <v>523.75999999999704</v>
      </c>
      <c r="B282" s="84">
        <f t="shared" si="24"/>
        <v>88646354.739968851</v>
      </c>
      <c r="C282" s="84">
        <f t="shared" si="22"/>
        <v>32067702.976197854</v>
      </c>
      <c r="D282" s="83">
        <v>523.75999999999704</v>
      </c>
      <c r="E282" s="84">
        <f t="shared" si="25"/>
        <v>12856307.657226063</v>
      </c>
      <c r="F282" s="85"/>
      <c r="G282" s="79">
        <f t="shared" si="21"/>
        <v>0.12599266995914279</v>
      </c>
      <c r="H282" s="80">
        <f t="shared" si="23"/>
        <v>6.6041565534575311E-2</v>
      </c>
      <c r="I282" s="61"/>
      <c r="J282" s="61"/>
      <c r="K282" s="61"/>
      <c r="L282" s="61"/>
      <c r="M282" s="61"/>
    </row>
    <row r="283" spans="1:13" ht="15.6">
      <c r="A283" s="83">
        <v>523.76999999999703</v>
      </c>
      <c r="B283" s="84">
        <f t="shared" si="24"/>
        <v>88772347.409927994</v>
      </c>
      <c r="C283" s="84">
        <f t="shared" si="22"/>
        <v>32193695.646156996</v>
      </c>
      <c r="D283" s="83">
        <v>523.76999999999703</v>
      </c>
      <c r="E283" s="84">
        <f t="shared" si="25"/>
        <v>12865914.967099564</v>
      </c>
      <c r="F283" s="85"/>
      <c r="G283" s="79">
        <f t="shared" si="21"/>
        <v>0.12599266995914279</v>
      </c>
      <c r="H283" s="80">
        <f t="shared" si="23"/>
        <v>6.630104009613523E-2</v>
      </c>
      <c r="I283" s="61"/>
      <c r="J283" s="61"/>
      <c r="K283" s="61"/>
      <c r="L283" s="61"/>
      <c r="M283" s="61"/>
    </row>
    <row r="284" spans="1:13" ht="15.6">
      <c r="A284" s="83">
        <v>523.77999999999702</v>
      </c>
      <c r="B284" s="84">
        <f t="shared" si="24"/>
        <v>88898340.079887137</v>
      </c>
      <c r="C284" s="84">
        <f t="shared" si="22"/>
        <v>32319688.316116139</v>
      </c>
      <c r="D284" s="83">
        <v>523.77999999999702</v>
      </c>
      <c r="E284" s="84">
        <f t="shared" si="25"/>
        <v>12875522.276973065</v>
      </c>
      <c r="F284" s="85"/>
      <c r="G284" s="79">
        <f t="shared" si="21"/>
        <v>0.12599266995914279</v>
      </c>
      <c r="H284" s="80">
        <f t="shared" si="23"/>
        <v>6.6560514657695163E-2</v>
      </c>
      <c r="I284" s="61"/>
      <c r="J284" s="61"/>
      <c r="K284" s="61"/>
      <c r="L284" s="61"/>
      <c r="M284" s="61"/>
    </row>
    <row r="285" spans="1:13" ht="15.6">
      <c r="A285" s="83">
        <v>523.78999999999701</v>
      </c>
      <c r="B285" s="84">
        <f t="shared" si="24"/>
        <v>89024332.74984628</v>
      </c>
      <c r="C285" s="84">
        <f t="shared" si="22"/>
        <v>32445680.986075282</v>
      </c>
      <c r="D285" s="83">
        <v>523.78999999999701</v>
      </c>
      <c r="E285" s="84">
        <f t="shared" si="25"/>
        <v>12885129.586846566</v>
      </c>
      <c r="F285" s="85"/>
      <c r="G285" s="79">
        <f t="shared" si="21"/>
        <v>0.12599266995914279</v>
      </c>
      <c r="H285" s="80">
        <f t="shared" si="23"/>
        <v>6.6819989219255083E-2</v>
      </c>
      <c r="I285" s="61"/>
      <c r="J285" s="61"/>
      <c r="K285" s="61"/>
      <c r="L285" s="61"/>
      <c r="M285" s="61"/>
    </row>
    <row r="286" spans="1:13" ht="15.6">
      <c r="A286" s="83">
        <v>523.799999999997</v>
      </c>
      <c r="B286" s="84">
        <f t="shared" si="24"/>
        <v>89150325.419805422</v>
      </c>
      <c r="C286" s="84">
        <f t="shared" si="22"/>
        <v>32571673.656034425</v>
      </c>
      <c r="D286" s="83">
        <v>523.799999999997</v>
      </c>
      <c r="E286" s="84">
        <f t="shared" si="25"/>
        <v>12894736.896720067</v>
      </c>
      <c r="F286" s="85"/>
      <c r="G286" s="79">
        <f t="shared" si="21"/>
        <v>0.12599266995914279</v>
      </c>
      <c r="H286" s="80">
        <f t="shared" si="23"/>
        <v>6.7079463780815016E-2</v>
      </c>
      <c r="I286" s="61"/>
      <c r="J286" s="61"/>
      <c r="K286" s="61"/>
      <c r="L286" s="61"/>
      <c r="M286" s="61"/>
    </row>
    <row r="287" spans="1:13" ht="15.6">
      <c r="A287" s="83">
        <v>523.80999999999699</v>
      </c>
      <c r="B287" s="84">
        <f t="shared" si="24"/>
        <v>89276318.089764565</v>
      </c>
      <c r="C287" s="84">
        <f t="shared" si="22"/>
        <v>32697666.325993568</v>
      </c>
      <c r="D287" s="83">
        <v>523.80999999999699</v>
      </c>
      <c r="E287" s="84">
        <f t="shared" si="25"/>
        <v>12904344.206593568</v>
      </c>
      <c r="F287" s="85"/>
      <c r="G287" s="79">
        <f t="shared" si="21"/>
        <v>0.12599266995914279</v>
      </c>
      <c r="H287" s="80">
        <f t="shared" si="23"/>
        <v>6.7338938342374935E-2</v>
      </c>
      <c r="I287" s="61"/>
      <c r="J287" s="61"/>
      <c r="K287" s="61"/>
      <c r="L287" s="61"/>
      <c r="M287" s="61"/>
    </row>
    <row r="288" spans="1:13" ht="15.6">
      <c r="A288" s="83">
        <v>523.81999999999698</v>
      </c>
      <c r="B288" s="84">
        <f t="shared" si="24"/>
        <v>89402310.759723708</v>
      </c>
      <c r="C288" s="84">
        <f t="shared" si="22"/>
        <v>32823658.995952711</v>
      </c>
      <c r="D288" s="83">
        <v>523.81999999999698</v>
      </c>
      <c r="E288" s="84">
        <f t="shared" si="25"/>
        <v>12913951.516467068</v>
      </c>
      <c r="F288" s="85"/>
      <c r="G288" s="79">
        <f t="shared" si="21"/>
        <v>0.12599266995914279</v>
      </c>
      <c r="H288" s="80">
        <f t="shared" si="23"/>
        <v>6.7598412903934868E-2</v>
      </c>
      <c r="I288" s="61"/>
      <c r="J288" s="61"/>
      <c r="K288" s="61"/>
      <c r="L288" s="61"/>
      <c r="M288" s="61"/>
    </row>
    <row r="289" spans="1:13" ht="15.6">
      <c r="A289" s="83">
        <v>523.82999999999697</v>
      </c>
      <c r="B289" s="84">
        <f t="shared" si="24"/>
        <v>89528303.429682851</v>
      </c>
      <c r="C289" s="84">
        <f t="shared" si="22"/>
        <v>32949651.665911853</v>
      </c>
      <c r="D289" s="83">
        <v>523.82999999999697</v>
      </c>
      <c r="E289" s="84">
        <f t="shared" si="25"/>
        <v>12923558.826340569</v>
      </c>
      <c r="F289" s="85"/>
      <c r="G289" s="79">
        <f t="shared" si="21"/>
        <v>0.12599266995914279</v>
      </c>
      <c r="H289" s="80">
        <f t="shared" si="23"/>
        <v>6.7857887465494787E-2</v>
      </c>
      <c r="I289" s="61"/>
      <c r="J289" s="61"/>
      <c r="K289" s="61"/>
      <c r="L289" s="61"/>
      <c r="M289" s="61"/>
    </row>
    <row r="290" spans="1:13" ht="15.6">
      <c r="A290" s="83">
        <v>523.83999999999696</v>
      </c>
      <c r="B290" s="84">
        <f t="shared" si="24"/>
        <v>89654296.099641994</v>
      </c>
      <c r="C290" s="84">
        <f t="shared" si="22"/>
        <v>33075644.335870996</v>
      </c>
      <c r="D290" s="83">
        <v>523.83999999999696</v>
      </c>
      <c r="E290" s="84">
        <f t="shared" si="25"/>
        <v>12933166.13621407</v>
      </c>
      <c r="F290" s="85"/>
      <c r="G290" s="79">
        <f t="shared" si="21"/>
        <v>0.12599266995914279</v>
      </c>
      <c r="H290" s="80">
        <f t="shared" si="23"/>
        <v>6.8117362027054706E-2</v>
      </c>
      <c r="I290" s="61"/>
      <c r="J290" s="61"/>
      <c r="K290" s="61"/>
      <c r="L290" s="61"/>
      <c r="M290" s="61"/>
    </row>
    <row r="291" spans="1:13" ht="15.6">
      <c r="A291" s="83">
        <v>523.84999999999695</v>
      </c>
      <c r="B291" s="84">
        <f t="shared" si="24"/>
        <v>89780288.769601136</v>
      </c>
      <c r="C291" s="84">
        <f t="shared" si="22"/>
        <v>33201637.005830139</v>
      </c>
      <c r="D291" s="83">
        <v>523.84999999999695</v>
      </c>
      <c r="E291" s="84">
        <f t="shared" si="25"/>
        <v>12942773.446087571</v>
      </c>
      <c r="F291" s="85"/>
      <c r="G291" s="79">
        <f t="shared" si="21"/>
        <v>0.12599266995914279</v>
      </c>
      <c r="H291" s="80">
        <f t="shared" si="23"/>
        <v>6.837683658861464E-2</v>
      </c>
      <c r="I291" s="61"/>
      <c r="J291" s="61"/>
      <c r="K291" s="61"/>
      <c r="L291" s="61"/>
      <c r="M291" s="61"/>
    </row>
    <row r="292" spans="1:13" ht="15.6">
      <c r="A292" s="83">
        <v>523.85999999999694</v>
      </c>
      <c r="B292" s="84">
        <f t="shared" si="24"/>
        <v>89906281.439560279</v>
      </c>
      <c r="C292" s="84">
        <f t="shared" si="22"/>
        <v>33327629.675789282</v>
      </c>
      <c r="D292" s="83">
        <v>523.85999999999694</v>
      </c>
      <c r="E292" s="84">
        <f t="shared" si="25"/>
        <v>12952380.755961072</v>
      </c>
      <c r="F292" s="85"/>
      <c r="G292" s="79">
        <f t="shared" si="21"/>
        <v>0.12599266995914279</v>
      </c>
      <c r="H292" s="80">
        <f t="shared" si="23"/>
        <v>6.8636311150174559E-2</v>
      </c>
      <c r="I292" s="61"/>
      <c r="J292" s="61"/>
      <c r="K292" s="61"/>
      <c r="L292" s="61"/>
      <c r="M292" s="61"/>
    </row>
    <row r="293" spans="1:13" ht="15.6">
      <c r="A293" s="83">
        <v>523.86999999999705</v>
      </c>
      <c r="B293" s="84">
        <f t="shared" si="24"/>
        <v>90032274.109519422</v>
      </c>
      <c r="C293" s="84">
        <f t="shared" si="22"/>
        <v>33453622.345748425</v>
      </c>
      <c r="D293" s="83">
        <v>523.86999999999705</v>
      </c>
      <c r="E293" s="84">
        <f t="shared" si="25"/>
        <v>12961988.065834573</v>
      </c>
      <c r="F293" s="85"/>
      <c r="G293" s="79">
        <f t="shared" si="21"/>
        <v>0.12599266995914279</v>
      </c>
      <c r="H293" s="80">
        <f t="shared" si="23"/>
        <v>6.8895785711734492E-2</v>
      </c>
      <c r="I293" s="61"/>
      <c r="J293" s="61"/>
      <c r="K293" s="61"/>
      <c r="L293" s="61"/>
      <c r="M293" s="61"/>
    </row>
    <row r="294" spans="1:13" ht="15.6">
      <c r="A294" s="83">
        <v>523.87999999999704</v>
      </c>
      <c r="B294" s="84">
        <f t="shared" si="24"/>
        <v>90158266.779478565</v>
      </c>
      <c r="C294" s="84">
        <f t="shared" si="22"/>
        <v>33579615.015707567</v>
      </c>
      <c r="D294" s="83">
        <v>523.87999999999704</v>
      </c>
      <c r="E294" s="84">
        <f t="shared" si="25"/>
        <v>12971595.375708073</v>
      </c>
      <c r="F294" s="85"/>
      <c r="G294" s="79">
        <f t="shared" si="21"/>
        <v>0.12599266995914279</v>
      </c>
      <c r="H294" s="80">
        <f t="shared" si="23"/>
        <v>6.9155260273294411E-2</v>
      </c>
      <c r="I294" s="61"/>
      <c r="J294" s="61"/>
      <c r="K294" s="61"/>
      <c r="L294" s="61"/>
      <c r="M294" s="61"/>
    </row>
    <row r="295" spans="1:13" ht="15.6">
      <c r="A295" s="83">
        <v>523.88999999999703</v>
      </c>
      <c r="B295" s="84">
        <f t="shared" si="24"/>
        <v>90284259.449437708</v>
      </c>
      <c r="C295" s="84">
        <f t="shared" si="22"/>
        <v>33705607.68566671</v>
      </c>
      <c r="D295" s="83">
        <v>523.88999999999703</v>
      </c>
      <c r="E295" s="84">
        <f t="shared" si="25"/>
        <v>12981202.685581574</v>
      </c>
      <c r="F295" s="85"/>
      <c r="G295" s="79">
        <f t="shared" si="21"/>
        <v>0.12599266995914279</v>
      </c>
      <c r="H295" s="80">
        <f t="shared" si="23"/>
        <v>6.9414734834854344E-2</v>
      </c>
      <c r="I295" s="61"/>
      <c r="J295" s="61"/>
      <c r="K295" s="61"/>
      <c r="L295" s="61"/>
      <c r="M295" s="61"/>
    </row>
    <row r="296" spans="1:13" ht="15.6">
      <c r="A296" s="83">
        <v>523.89999999999702</v>
      </c>
      <c r="B296" s="84">
        <f t="shared" si="24"/>
        <v>90410252.11939685</v>
      </c>
      <c r="C296" s="84">
        <f t="shared" si="22"/>
        <v>33831600.355625853</v>
      </c>
      <c r="D296" s="83">
        <v>523.89999999999702</v>
      </c>
      <c r="E296" s="84">
        <f t="shared" si="25"/>
        <v>12990809.995455075</v>
      </c>
      <c r="F296" s="85"/>
      <c r="G296" s="79">
        <f t="shared" si="21"/>
        <v>0.12599266995914279</v>
      </c>
      <c r="H296" s="80">
        <f t="shared" si="23"/>
        <v>6.9674209396414263E-2</v>
      </c>
      <c r="I296" s="61"/>
      <c r="J296" s="61"/>
      <c r="K296" s="61"/>
      <c r="L296" s="61"/>
      <c r="M296" s="61"/>
    </row>
    <row r="297" spans="1:13" ht="15.6">
      <c r="A297" s="83">
        <v>523.90999999999701</v>
      </c>
      <c r="B297" s="84">
        <f t="shared" si="24"/>
        <v>90536244.789355993</v>
      </c>
      <c r="C297" s="84">
        <f t="shared" si="22"/>
        <v>33957593.025584996</v>
      </c>
      <c r="D297" s="83">
        <v>523.90999999999701</v>
      </c>
      <c r="E297" s="84">
        <f t="shared" si="25"/>
        <v>13000417.305328576</v>
      </c>
      <c r="F297" s="85"/>
      <c r="G297" s="79">
        <f t="shared" si="21"/>
        <v>0.12599266995914279</v>
      </c>
      <c r="H297" s="80">
        <f t="shared" si="23"/>
        <v>6.9933683957974183E-2</v>
      </c>
      <c r="I297" s="61"/>
      <c r="J297" s="61"/>
      <c r="K297" s="61"/>
      <c r="L297" s="61"/>
      <c r="M297" s="61"/>
    </row>
    <row r="298" spans="1:13" ht="15.6">
      <c r="A298" s="83">
        <v>523.919999999997</v>
      </c>
      <c r="B298" s="84">
        <f t="shared" si="24"/>
        <v>90662237.459315136</v>
      </c>
      <c r="C298" s="84">
        <f t="shared" si="22"/>
        <v>34083585.695544139</v>
      </c>
      <c r="D298" s="83">
        <v>523.919999999997</v>
      </c>
      <c r="E298" s="84">
        <f t="shared" si="25"/>
        <v>13010024.615202077</v>
      </c>
      <c r="F298" s="85"/>
      <c r="G298" s="79">
        <f t="shared" si="21"/>
        <v>0.12599266995914279</v>
      </c>
      <c r="H298" s="80">
        <f t="shared" si="23"/>
        <v>7.0193158519534116E-2</v>
      </c>
      <c r="I298" s="61"/>
      <c r="J298" s="61"/>
      <c r="K298" s="61"/>
      <c r="L298" s="61"/>
      <c r="M298" s="61"/>
    </row>
    <row r="299" spans="1:13" ht="15.6">
      <c r="A299" s="83">
        <v>523.92999999999699</v>
      </c>
      <c r="B299" s="84">
        <f t="shared" si="24"/>
        <v>90788230.129274279</v>
      </c>
      <c r="C299" s="84">
        <f t="shared" si="22"/>
        <v>34209578.365503281</v>
      </c>
      <c r="D299" s="83">
        <v>523.92999999999699</v>
      </c>
      <c r="E299" s="84">
        <f t="shared" si="25"/>
        <v>13019631.925075578</v>
      </c>
      <c r="F299" s="85"/>
      <c r="G299" s="79">
        <f t="shared" ref="G299:G362" si="26">(B299-B298)/10^6</f>
        <v>0.12599266995914279</v>
      </c>
      <c r="H299" s="80">
        <f t="shared" si="23"/>
        <v>7.0452633081094035E-2</v>
      </c>
      <c r="I299" s="61"/>
      <c r="J299" s="61"/>
      <c r="K299" s="61"/>
      <c r="L299" s="61"/>
      <c r="M299" s="61"/>
    </row>
    <row r="300" spans="1:13" ht="15.6">
      <c r="A300" s="83">
        <v>523.93999999999699</v>
      </c>
      <c r="B300" s="84">
        <f t="shared" si="24"/>
        <v>90914222.799233422</v>
      </c>
      <c r="C300" s="84">
        <f t="shared" si="22"/>
        <v>34335571.035462424</v>
      </c>
      <c r="D300" s="83">
        <v>523.93999999999699</v>
      </c>
      <c r="E300" s="84">
        <f t="shared" si="25"/>
        <v>13029239.234949078</v>
      </c>
      <c r="F300" s="85"/>
      <c r="G300" s="79">
        <f t="shared" si="26"/>
        <v>0.12599266995914279</v>
      </c>
      <c r="H300" s="80">
        <f t="shared" si="23"/>
        <v>7.0712107642653968E-2</v>
      </c>
      <c r="I300" s="61"/>
      <c r="J300" s="61"/>
      <c r="K300" s="61"/>
      <c r="L300" s="61"/>
      <c r="M300" s="61"/>
    </row>
    <row r="301" spans="1:13" ht="15.6">
      <c r="A301" s="83">
        <v>523.94999999999698</v>
      </c>
      <c r="B301" s="84">
        <f t="shared" si="24"/>
        <v>91040215.469192564</v>
      </c>
      <c r="C301" s="84">
        <f t="shared" si="22"/>
        <v>34461563.705421567</v>
      </c>
      <c r="D301" s="83">
        <v>523.94999999999698</v>
      </c>
      <c r="E301" s="84">
        <f t="shared" si="25"/>
        <v>13038846.544822579</v>
      </c>
      <c r="F301" s="85"/>
      <c r="G301" s="79">
        <f t="shared" si="26"/>
        <v>0.12599266995914279</v>
      </c>
      <c r="H301" s="80">
        <f t="shared" si="23"/>
        <v>7.0971582204213887E-2</v>
      </c>
      <c r="I301" s="61"/>
      <c r="J301" s="61"/>
      <c r="K301" s="61"/>
      <c r="L301" s="61"/>
      <c r="M301" s="61"/>
    </row>
    <row r="302" spans="1:13" ht="15.6">
      <c r="A302" s="83">
        <v>523.95999999999697</v>
      </c>
      <c r="B302" s="84">
        <f t="shared" si="24"/>
        <v>91166208.139151707</v>
      </c>
      <c r="C302" s="84">
        <f t="shared" si="22"/>
        <v>34587556.37538071</v>
      </c>
      <c r="D302" s="83">
        <v>523.95999999999697</v>
      </c>
      <c r="E302" s="84">
        <f t="shared" si="25"/>
        <v>13048453.85469608</v>
      </c>
      <c r="F302" s="85"/>
      <c r="G302" s="79">
        <f t="shared" si="26"/>
        <v>0.12599266995914279</v>
      </c>
      <c r="H302" s="80">
        <f t="shared" si="23"/>
        <v>7.123105676577382E-2</v>
      </c>
      <c r="I302" s="61"/>
      <c r="J302" s="61"/>
      <c r="K302" s="61"/>
      <c r="L302" s="61"/>
      <c r="M302" s="61"/>
    </row>
    <row r="303" spans="1:13" ht="15.6">
      <c r="A303" s="83">
        <v>523.96999999999696</v>
      </c>
      <c r="B303" s="84">
        <f t="shared" si="24"/>
        <v>91292200.80911085</v>
      </c>
      <c r="C303" s="84">
        <f t="shared" si="22"/>
        <v>34713549.045339853</v>
      </c>
      <c r="D303" s="83">
        <v>523.96999999999696</v>
      </c>
      <c r="E303" s="84">
        <f t="shared" si="25"/>
        <v>13058061.164569581</v>
      </c>
      <c r="F303" s="85"/>
      <c r="G303" s="79">
        <f t="shared" si="26"/>
        <v>0.12599266995914279</v>
      </c>
      <c r="H303" s="80">
        <f t="shared" si="23"/>
        <v>7.1490531327333739E-2</v>
      </c>
      <c r="I303" s="61"/>
      <c r="J303" s="61"/>
      <c r="K303" s="61"/>
      <c r="L303" s="61"/>
      <c r="M303" s="61"/>
    </row>
    <row r="304" spans="1:13" ht="15.6">
      <c r="A304" s="83">
        <v>523.97999999999695</v>
      </c>
      <c r="B304" s="84">
        <f t="shared" si="24"/>
        <v>91418193.479069993</v>
      </c>
      <c r="C304" s="84">
        <f t="shared" si="22"/>
        <v>34839541.715298995</v>
      </c>
      <c r="D304" s="83">
        <v>523.97999999999695</v>
      </c>
      <c r="E304" s="84">
        <f t="shared" si="25"/>
        <v>13067668.474443082</v>
      </c>
      <c r="F304" s="85"/>
      <c r="G304" s="79">
        <f t="shared" si="26"/>
        <v>0.12599266995914279</v>
      </c>
      <c r="H304" s="80">
        <f t="shared" si="23"/>
        <v>7.1750005888893659E-2</v>
      </c>
      <c r="I304" s="61"/>
      <c r="J304" s="61"/>
      <c r="K304" s="61"/>
      <c r="L304" s="61"/>
      <c r="M304" s="61"/>
    </row>
    <row r="305" spans="1:13" ht="15.6">
      <c r="A305" s="83">
        <v>523.98999999999705</v>
      </c>
      <c r="B305" s="84">
        <f t="shared" si="24"/>
        <v>91544186.149029136</v>
      </c>
      <c r="C305" s="84">
        <f t="shared" si="22"/>
        <v>34965534.385258138</v>
      </c>
      <c r="D305" s="83">
        <v>523.98999999999705</v>
      </c>
      <c r="E305" s="84">
        <f t="shared" si="25"/>
        <v>13077275.784316583</v>
      </c>
      <c r="F305" s="85"/>
      <c r="G305" s="79">
        <f t="shared" si="26"/>
        <v>0.12599266995914279</v>
      </c>
      <c r="H305" s="80">
        <f t="shared" si="23"/>
        <v>7.2009480450453592E-2</v>
      </c>
      <c r="I305" s="61"/>
      <c r="J305" s="61"/>
      <c r="K305" s="61"/>
      <c r="L305" s="61"/>
      <c r="M305" s="61"/>
    </row>
    <row r="306" spans="1:13" ht="15.6">
      <c r="A306" s="86">
        <v>523.99999999999704</v>
      </c>
      <c r="B306" s="87">
        <v>91670178.818988994</v>
      </c>
      <c r="C306" s="87">
        <f t="shared" si="22"/>
        <v>35091527.055217996</v>
      </c>
      <c r="D306" s="86">
        <v>523.99999999999704</v>
      </c>
      <c r="E306" s="87">
        <v>13086883.09419</v>
      </c>
      <c r="F306" s="88"/>
      <c r="G306" s="79">
        <f t="shared" si="26"/>
        <v>0.12599266995985806</v>
      </c>
      <c r="H306" s="80">
        <f t="shared" si="23"/>
        <v>7.2268955012014996E-2</v>
      </c>
      <c r="I306" s="61"/>
      <c r="J306" s="61"/>
      <c r="K306" s="61"/>
      <c r="L306" s="61"/>
      <c r="M306" s="61"/>
    </row>
    <row r="307" spans="1:13" ht="15.6">
      <c r="A307" s="83">
        <v>524.00999999999704</v>
      </c>
      <c r="B307" s="84">
        <f t="shared" ref="B307:B370" si="27">B306+(($B$406-$B$306)/100)</f>
        <v>91806525.249491706</v>
      </c>
      <c r="C307" s="84">
        <f t="shared" si="22"/>
        <v>35227873.485720709</v>
      </c>
      <c r="D307" s="83">
        <v>524.00999999999704</v>
      </c>
      <c r="E307" s="84">
        <f t="shared" ref="E307:E370" si="28">E306+(($E$406-$E$306)/100)</f>
        <v>13120794.48216705</v>
      </c>
      <c r="F307" s="85"/>
      <c r="G307" s="79">
        <f t="shared" si="26"/>
        <v>0.13634643050271272</v>
      </c>
      <c r="H307" s="80">
        <f t="shared" si="23"/>
        <v>7.2549752540049153E-2</v>
      </c>
      <c r="I307" s="61"/>
      <c r="J307" s="61"/>
      <c r="K307" s="61"/>
      <c r="L307" s="61"/>
      <c r="M307" s="61"/>
    </row>
    <row r="308" spans="1:13" ht="15.6">
      <c r="A308" s="83">
        <v>524.01999999999703</v>
      </c>
      <c r="B308" s="84">
        <f t="shared" si="27"/>
        <v>91942871.679994419</v>
      </c>
      <c r="C308" s="84">
        <f t="shared" si="22"/>
        <v>35364219.916223422</v>
      </c>
      <c r="D308" s="83">
        <v>524.01999999999703</v>
      </c>
      <c r="E308" s="84">
        <f t="shared" si="28"/>
        <v>13154705.870144101</v>
      </c>
      <c r="F308" s="85"/>
      <c r="G308" s="79">
        <f t="shared" si="26"/>
        <v>0.13634643050271272</v>
      </c>
      <c r="H308" s="80">
        <f t="shared" si="23"/>
        <v>7.2830550068083325E-2</v>
      </c>
      <c r="I308" s="61"/>
      <c r="J308" s="61"/>
      <c r="K308" s="61"/>
      <c r="L308" s="61"/>
      <c r="M308" s="61"/>
    </row>
    <row r="309" spans="1:13" ht="15.6">
      <c r="A309" s="83">
        <v>524.02999999999702</v>
      </c>
      <c r="B309" s="84">
        <f t="shared" si="27"/>
        <v>92079218.110497132</v>
      </c>
      <c r="C309" s="84">
        <f t="shared" si="22"/>
        <v>35500566.346726134</v>
      </c>
      <c r="D309" s="83">
        <v>524.02999999999702</v>
      </c>
      <c r="E309" s="84">
        <f t="shared" si="28"/>
        <v>13188617.258121151</v>
      </c>
      <c r="F309" s="85"/>
      <c r="G309" s="79">
        <f t="shared" si="26"/>
        <v>0.13634643050271272</v>
      </c>
      <c r="H309" s="80">
        <f t="shared" si="23"/>
        <v>7.3111347596117496E-2</v>
      </c>
      <c r="I309" s="61"/>
      <c r="J309" s="61"/>
      <c r="K309" s="61"/>
      <c r="L309" s="61"/>
      <c r="M309" s="61"/>
    </row>
    <row r="310" spans="1:13" ht="15.6">
      <c r="A310" s="83">
        <v>524.03999999999701</v>
      </c>
      <c r="B310" s="84">
        <f t="shared" si="27"/>
        <v>92215564.540999845</v>
      </c>
      <c r="C310" s="84">
        <f t="shared" si="22"/>
        <v>35636912.777228847</v>
      </c>
      <c r="D310" s="83">
        <v>524.03999999999701</v>
      </c>
      <c r="E310" s="84">
        <f t="shared" si="28"/>
        <v>13222528.646098202</v>
      </c>
      <c r="F310" s="85"/>
      <c r="G310" s="79">
        <f t="shared" si="26"/>
        <v>0.13634643050271272</v>
      </c>
      <c r="H310" s="80">
        <f t="shared" si="23"/>
        <v>7.3392145124151667E-2</v>
      </c>
      <c r="I310" s="61"/>
      <c r="J310" s="61"/>
      <c r="K310" s="61"/>
      <c r="L310" s="61"/>
      <c r="M310" s="61"/>
    </row>
    <row r="311" spans="1:13" ht="15.6">
      <c r="A311" s="83">
        <v>524.049999999997</v>
      </c>
      <c r="B311" s="84">
        <f t="shared" si="27"/>
        <v>92351910.971502557</v>
      </c>
      <c r="C311" s="84">
        <f t="shared" si="22"/>
        <v>35773259.20773156</v>
      </c>
      <c r="D311" s="83">
        <v>524.049999999997</v>
      </c>
      <c r="E311" s="84">
        <f t="shared" si="28"/>
        <v>13256440.034075253</v>
      </c>
      <c r="F311" s="85"/>
      <c r="G311" s="79">
        <f t="shared" si="26"/>
        <v>0.13634643050271272</v>
      </c>
      <c r="H311" s="80">
        <f t="shared" si="23"/>
        <v>7.3672942652185838E-2</v>
      </c>
      <c r="I311" s="61"/>
      <c r="J311" s="61"/>
      <c r="K311" s="61"/>
      <c r="L311" s="61"/>
      <c r="M311" s="61"/>
    </row>
    <row r="312" spans="1:13" ht="15.6">
      <c r="A312" s="83">
        <v>524.05999999999699</v>
      </c>
      <c r="B312" s="84">
        <f t="shared" si="27"/>
        <v>92488257.40200527</v>
      </c>
      <c r="C312" s="84">
        <f t="shared" si="22"/>
        <v>35909605.638234273</v>
      </c>
      <c r="D312" s="83">
        <v>524.05999999999699</v>
      </c>
      <c r="E312" s="84">
        <f t="shared" si="28"/>
        <v>13290351.422052303</v>
      </c>
      <c r="F312" s="85"/>
      <c r="G312" s="79">
        <f t="shared" si="26"/>
        <v>0.13634643050271272</v>
      </c>
      <c r="H312" s="80">
        <f t="shared" si="23"/>
        <v>7.395374018022001E-2</v>
      </c>
      <c r="I312" s="61"/>
      <c r="J312" s="61"/>
      <c r="K312" s="61"/>
      <c r="L312" s="61"/>
      <c r="M312" s="61"/>
    </row>
    <row r="313" spans="1:13" ht="15.6">
      <c r="A313" s="83">
        <v>524.06999999999698</v>
      </c>
      <c r="B313" s="84">
        <f t="shared" si="27"/>
        <v>92624603.832507983</v>
      </c>
      <c r="C313" s="84">
        <f t="shared" si="22"/>
        <v>36045952.068736985</v>
      </c>
      <c r="D313" s="83">
        <v>524.06999999999698</v>
      </c>
      <c r="E313" s="84">
        <f t="shared" si="28"/>
        <v>13324262.810029354</v>
      </c>
      <c r="F313" s="85"/>
      <c r="G313" s="79">
        <f t="shared" si="26"/>
        <v>0.13634643050271272</v>
      </c>
      <c r="H313" s="80">
        <f t="shared" si="23"/>
        <v>7.4234537708254167E-2</v>
      </c>
      <c r="I313" s="61"/>
      <c r="J313" s="61"/>
      <c r="K313" s="61"/>
      <c r="L313" s="61"/>
      <c r="M313" s="61"/>
    </row>
    <row r="314" spans="1:13" ht="15.6">
      <c r="A314" s="83">
        <v>524.07999999999697</v>
      </c>
      <c r="B314" s="84">
        <f t="shared" si="27"/>
        <v>92760950.263010696</v>
      </c>
      <c r="C314" s="84">
        <f t="shared" si="22"/>
        <v>36182298.499239698</v>
      </c>
      <c r="D314" s="83">
        <v>524.07999999999697</v>
      </c>
      <c r="E314" s="84">
        <f t="shared" si="28"/>
        <v>13358174.198006405</v>
      </c>
      <c r="F314" s="85"/>
      <c r="G314" s="79">
        <f t="shared" si="26"/>
        <v>0.13634643050271272</v>
      </c>
      <c r="H314" s="80">
        <f t="shared" si="23"/>
        <v>7.4515335236288338E-2</v>
      </c>
      <c r="I314" s="61"/>
      <c r="J314" s="61"/>
      <c r="K314" s="61"/>
      <c r="L314" s="61"/>
      <c r="M314" s="61"/>
    </row>
    <row r="315" spans="1:13" ht="15.6">
      <c r="A315" s="83">
        <v>524.08999999999696</v>
      </c>
      <c r="B315" s="84">
        <f t="shared" si="27"/>
        <v>92897296.693513408</v>
      </c>
      <c r="C315" s="84">
        <f t="shared" si="22"/>
        <v>36318644.929742411</v>
      </c>
      <c r="D315" s="83">
        <v>524.08999999999696</v>
      </c>
      <c r="E315" s="84">
        <f t="shared" si="28"/>
        <v>13392085.585983455</v>
      </c>
      <c r="F315" s="85"/>
      <c r="G315" s="79">
        <f t="shared" si="26"/>
        <v>0.13634643050271272</v>
      </c>
      <c r="H315" s="80">
        <f t="shared" si="23"/>
        <v>7.4796132764322509E-2</v>
      </c>
      <c r="I315" s="61"/>
      <c r="J315" s="61"/>
      <c r="K315" s="61"/>
      <c r="L315" s="61"/>
      <c r="M315" s="61"/>
    </row>
    <row r="316" spans="1:13" ht="15.6">
      <c r="A316" s="83">
        <v>524.09999999999695</v>
      </c>
      <c r="B316" s="84">
        <f t="shared" si="27"/>
        <v>93033643.124016121</v>
      </c>
      <c r="C316" s="84">
        <f t="shared" si="22"/>
        <v>36454991.360245124</v>
      </c>
      <c r="D316" s="83">
        <v>524.09999999999695</v>
      </c>
      <c r="E316" s="84">
        <f t="shared" si="28"/>
        <v>13425996.973960506</v>
      </c>
      <c r="F316" s="85"/>
      <c r="G316" s="79">
        <f t="shared" si="26"/>
        <v>0.13634643050271272</v>
      </c>
      <c r="H316" s="80">
        <f t="shared" si="23"/>
        <v>7.5076930292356681E-2</v>
      </c>
      <c r="I316" s="61"/>
      <c r="J316" s="61"/>
      <c r="K316" s="61"/>
      <c r="L316" s="61"/>
      <c r="M316" s="61"/>
    </row>
    <row r="317" spans="1:13" ht="15.6">
      <c r="A317" s="83">
        <v>524.10999999999694</v>
      </c>
      <c r="B317" s="84">
        <f t="shared" si="27"/>
        <v>93169989.554518834</v>
      </c>
      <c r="C317" s="84">
        <f t="shared" si="22"/>
        <v>36591337.790747836</v>
      </c>
      <c r="D317" s="83">
        <v>524.10999999999694</v>
      </c>
      <c r="E317" s="84">
        <f t="shared" si="28"/>
        <v>13459908.361937556</v>
      </c>
      <c r="F317" s="85"/>
      <c r="G317" s="79">
        <f t="shared" si="26"/>
        <v>0.13634643050271272</v>
      </c>
      <c r="H317" s="80">
        <f t="shared" si="23"/>
        <v>7.5357727820390852E-2</v>
      </c>
      <c r="I317" s="61"/>
      <c r="J317" s="61"/>
      <c r="K317" s="61"/>
      <c r="L317" s="61"/>
      <c r="M317" s="61"/>
    </row>
    <row r="318" spans="1:13" ht="15.6">
      <c r="A318" s="83">
        <v>524.11999999999705</v>
      </c>
      <c r="B318" s="84">
        <f t="shared" si="27"/>
        <v>93306335.985021546</v>
      </c>
      <c r="C318" s="84">
        <f t="shared" si="22"/>
        <v>36727684.221250549</v>
      </c>
      <c r="D318" s="83">
        <v>524.11999999999705</v>
      </c>
      <c r="E318" s="84">
        <f t="shared" si="28"/>
        <v>13493819.749914607</v>
      </c>
      <c r="F318" s="85"/>
      <c r="G318" s="79">
        <f t="shared" si="26"/>
        <v>0.13634643050271272</v>
      </c>
      <c r="H318" s="80">
        <f t="shared" si="23"/>
        <v>7.5638525348425023E-2</v>
      </c>
      <c r="I318" s="61"/>
      <c r="J318" s="61"/>
      <c r="K318" s="61"/>
      <c r="L318" s="61"/>
      <c r="M318" s="61"/>
    </row>
    <row r="319" spans="1:13" ht="15.6">
      <c r="A319" s="83">
        <v>524.12999999999704</v>
      </c>
      <c r="B319" s="84">
        <f t="shared" si="27"/>
        <v>93442682.415524259</v>
      </c>
      <c r="C319" s="84">
        <f t="shared" si="22"/>
        <v>36864030.651753262</v>
      </c>
      <c r="D319" s="83">
        <v>524.12999999999704</v>
      </c>
      <c r="E319" s="84">
        <f t="shared" si="28"/>
        <v>13527731.137891658</v>
      </c>
      <c r="F319" s="85"/>
      <c r="G319" s="79">
        <f t="shared" si="26"/>
        <v>0.13634643050271272</v>
      </c>
      <c r="H319" s="80">
        <f t="shared" si="23"/>
        <v>7.591932287645918E-2</v>
      </c>
      <c r="I319" s="61"/>
      <c r="J319" s="61"/>
      <c r="K319" s="61"/>
      <c r="L319" s="61"/>
      <c r="M319" s="61"/>
    </row>
    <row r="320" spans="1:13" ht="15.6">
      <c r="A320" s="83">
        <v>524.13999999999703</v>
      </c>
      <c r="B320" s="84">
        <f t="shared" si="27"/>
        <v>93579028.846026972</v>
      </c>
      <c r="C320" s="84">
        <f t="shared" si="22"/>
        <v>37000377.082255974</v>
      </c>
      <c r="D320" s="83">
        <v>524.13999999999703</v>
      </c>
      <c r="E320" s="84">
        <f t="shared" si="28"/>
        <v>13561642.525868708</v>
      </c>
      <c r="F320" s="85"/>
      <c r="G320" s="79">
        <f t="shared" si="26"/>
        <v>0.13634643050271272</v>
      </c>
      <c r="H320" s="80">
        <f t="shared" si="23"/>
        <v>7.6200120404493352E-2</v>
      </c>
      <c r="I320" s="61"/>
      <c r="J320" s="61"/>
      <c r="K320" s="61"/>
      <c r="L320" s="61"/>
      <c r="M320" s="61"/>
    </row>
    <row r="321" spans="1:13" ht="15.6">
      <c r="A321" s="83">
        <v>524.14999999999702</v>
      </c>
      <c r="B321" s="84">
        <f t="shared" si="27"/>
        <v>93715375.276529685</v>
      </c>
      <c r="C321" s="84">
        <f t="shared" si="22"/>
        <v>37136723.512758687</v>
      </c>
      <c r="D321" s="83">
        <v>524.14999999999702</v>
      </c>
      <c r="E321" s="84">
        <f t="shared" si="28"/>
        <v>13595553.913845759</v>
      </c>
      <c r="F321" s="85"/>
      <c r="G321" s="79">
        <f t="shared" si="26"/>
        <v>0.13634643050271272</v>
      </c>
      <c r="H321" s="80">
        <f t="shared" si="23"/>
        <v>7.6480917932527523E-2</v>
      </c>
      <c r="I321" s="61"/>
      <c r="J321" s="61"/>
      <c r="K321" s="61"/>
      <c r="L321" s="61"/>
      <c r="M321" s="61"/>
    </row>
    <row r="322" spans="1:13" ht="15.6">
      <c r="A322" s="83">
        <v>524.15999999999701</v>
      </c>
      <c r="B322" s="84">
        <f t="shared" si="27"/>
        <v>93851721.707032397</v>
      </c>
      <c r="C322" s="84">
        <f t="shared" si="22"/>
        <v>37273069.9432614</v>
      </c>
      <c r="D322" s="83">
        <v>524.15999999999701</v>
      </c>
      <c r="E322" s="84">
        <f t="shared" si="28"/>
        <v>13629465.30182281</v>
      </c>
      <c r="F322" s="85"/>
      <c r="G322" s="79">
        <f t="shared" si="26"/>
        <v>0.13634643050271272</v>
      </c>
      <c r="H322" s="80">
        <f t="shared" si="23"/>
        <v>7.6761715460561694E-2</v>
      </c>
      <c r="I322" s="61"/>
      <c r="J322" s="61"/>
      <c r="K322" s="61"/>
      <c r="L322" s="61"/>
      <c r="M322" s="61"/>
    </row>
    <row r="323" spans="1:13" ht="15.6">
      <c r="A323" s="83">
        <v>524.169999999997</v>
      </c>
      <c r="B323" s="84">
        <f t="shared" si="27"/>
        <v>93988068.13753511</v>
      </c>
      <c r="C323" s="84">
        <f t="shared" si="22"/>
        <v>37409416.373764113</v>
      </c>
      <c r="D323" s="83">
        <v>524.169999999997</v>
      </c>
      <c r="E323" s="84">
        <f t="shared" si="28"/>
        <v>13663376.68979986</v>
      </c>
      <c r="F323" s="85"/>
      <c r="G323" s="79">
        <f t="shared" si="26"/>
        <v>0.13634643050271272</v>
      </c>
      <c r="H323" s="80">
        <f t="shared" si="23"/>
        <v>7.7042512988595865E-2</v>
      </c>
      <c r="I323" s="61"/>
      <c r="J323" s="61"/>
      <c r="K323" s="61"/>
      <c r="L323" s="61"/>
      <c r="M323" s="61"/>
    </row>
    <row r="324" spans="1:13" ht="15.6">
      <c r="A324" s="83">
        <v>524.17999999999699</v>
      </c>
      <c r="B324" s="84">
        <f t="shared" si="27"/>
        <v>94124414.568037823</v>
      </c>
      <c r="C324" s="84">
        <f t="shared" si="22"/>
        <v>37545762.804266825</v>
      </c>
      <c r="D324" s="83">
        <v>524.17999999999699</v>
      </c>
      <c r="E324" s="84">
        <f t="shared" si="28"/>
        <v>13697288.077776911</v>
      </c>
      <c r="F324" s="85"/>
      <c r="G324" s="79">
        <f t="shared" si="26"/>
        <v>0.13634643050271272</v>
      </c>
      <c r="H324" s="80">
        <f t="shared" si="23"/>
        <v>7.7323310516630037E-2</v>
      </c>
      <c r="I324" s="61"/>
      <c r="J324" s="61"/>
      <c r="K324" s="61"/>
      <c r="L324" s="61"/>
      <c r="M324" s="61"/>
    </row>
    <row r="325" spans="1:13" ht="15.6">
      <c r="A325" s="83">
        <v>524.18999999999699</v>
      </c>
      <c r="B325" s="84">
        <f t="shared" si="27"/>
        <v>94260760.998540536</v>
      </c>
      <c r="C325" s="84">
        <f t="shared" si="22"/>
        <v>37682109.234769538</v>
      </c>
      <c r="D325" s="83">
        <v>524.18999999999699</v>
      </c>
      <c r="E325" s="84">
        <f t="shared" si="28"/>
        <v>13731199.465753961</v>
      </c>
      <c r="F325" s="85"/>
      <c r="G325" s="79">
        <f t="shared" si="26"/>
        <v>0.13634643050271272</v>
      </c>
      <c r="H325" s="80">
        <f t="shared" si="23"/>
        <v>7.7604108044664194E-2</v>
      </c>
      <c r="I325" s="61"/>
      <c r="J325" s="61"/>
      <c r="K325" s="61"/>
      <c r="L325" s="61"/>
      <c r="M325" s="61"/>
    </row>
    <row r="326" spans="1:13" ht="15.6">
      <c r="A326" s="83">
        <v>524.19999999999698</v>
      </c>
      <c r="B326" s="84">
        <f t="shared" si="27"/>
        <v>94397107.429043248</v>
      </c>
      <c r="C326" s="84">
        <f t="shared" si="22"/>
        <v>37818455.665272251</v>
      </c>
      <c r="D326" s="83">
        <v>524.19999999999698</v>
      </c>
      <c r="E326" s="84">
        <f t="shared" si="28"/>
        <v>13765110.853731012</v>
      </c>
      <c r="F326" s="85"/>
      <c r="G326" s="79">
        <f t="shared" si="26"/>
        <v>0.13634643050271272</v>
      </c>
      <c r="H326" s="80">
        <f t="shared" si="23"/>
        <v>7.7884905572698365E-2</v>
      </c>
      <c r="I326" s="61"/>
      <c r="J326" s="61"/>
      <c r="K326" s="61"/>
      <c r="L326" s="61"/>
      <c r="M326" s="61"/>
    </row>
    <row r="327" spans="1:13" ht="15.6">
      <c r="A327" s="83">
        <v>524.20999999999697</v>
      </c>
      <c r="B327" s="84">
        <f t="shared" si="27"/>
        <v>94533453.859545961</v>
      </c>
      <c r="C327" s="84">
        <f t="shared" si="22"/>
        <v>37954802.095774963</v>
      </c>
      <c r="D327" s="83">
        <v>524.20999999999697</v>
      </c>
      <c r="E327" s="84">
        <f t="shared" si="28"/>
        <v>13799022.241708063</v>
      </c>
      <c r="F327" s="85"/>
      <c r="G327" s="79">
        <f t="shared" si="26"/>
        <v>0.13634643050271272</v>
      </c>
      <c r="H327" s="80">
        <f t="shared" si="23"/>
        <v>7.8165703100732536E-2</v>
      </c>
      <c r="I327" s="61"/>
      <c r="J327" s="61"/>
      <c r="K327" s="61"/>
      <c r="L327" s="61"/>
      <c r="M327" s="61"/>
    </row>
    <row r="328" spans="1:13" ht="15.6">
      <c r="A328" s="83">
        <v>524.21999999999696</v>
      </c>
      <c r="B328" s="84">
        <f t="shared" si="27"/>
        <v>94669800.290048674</v>
      </c>
      <c r="C328" s="84">
        <f t="shared" si="22"/>
        <v>38091148.526277676</v>
      </c>
      <c r="D328" s="83">
        <v>524.21999999999696</v>
      </c>
      <c r="E328" s="84">
        <f t="shared" si="28"/>
        <v>13832933.629685113</v>
      </c>
      <c r="F328" s="85"/>
      <c r="G328" s="79">
        <f t="shared" si="26"/>
        <v>0.13634643050271272</v>
      </c>
      <c r="H328" s="80">
        <f t="shared" ref="H328:H391" si="29">C328/$C$2006</f>
        <v>7.8446500628766708E-2</v>
      </c>
      <c r="I328" s="61"/>
      <c r="J328" s="61"/>
      <c r="K328" s="61"/>
      <c r="L328" s="61"/>
      <c r="M328" s="61"/>
    </row>
    <row r="329" spans="1:13" ht="15.6">
      <c r="A329" s="83">
        <v>524.22999999999695</v>
      </c>
      <c r="B329" s="84">
        <f t="shared" si="27"/>
        <v>94806146.720551386</v>
      </c>
      <c r="C329" s="84">
        <f t="shared" si="22"/>
        <v>38227494.956780389</v>
      </c>
      <c r="D329" s="83">
        <v>524.22999999999695</v>
      </c>
      <c r="E329" s="84">
        <f t="shared" si="28"/>
        <v>13866845.017662164</v>
      </c>
      <c r="F329" s="85"/>
      <c r="G329" s="79">
        <f t="shared" si="26"/>
        <v>0.13634643050271272</v>
      </c>
      <c r="H329" s="80">
        <f t="shared" si="29"/>
        <v>7.8727298156800879E-2</v>
      </c>
      <c r="I329" s="61"/>
      <c r="J329" s="61"/>
      <c r="K329" s="61"/>
      <c r="L329" s="61"/>
      <c r="M329" s="61"/>
    </row>
    <row r="330" spans="1:13" ht="15.6">
      <c r="A330" s="83">
        <v>524.23999999999705</v>
      </c>
      <c r="B330" s="84">
        <f t="shared" si="27"/>
        <v>94942493.151054099</v>
      </c>
      <c r="C330" s="84">
        <f t="shared" si="22"/>
        <v>38363841.387283102</v>
      </c>
      <c r="D330" s="83">
        <v>524.23999999999705</v>
      </c>
      <c r="E330" s="84">
        <f t="shared" si="28"/>
        <v>13900756.405639214</v>
      </c>
      <c r="F330" s="85"/>
      <c r="G330" s="79">
        <f t="shared" si="26"/>
        <v>0.13634643050271272</v>
      </c>
      <c r="H330" s="80">
        <f t="shared" si="29"/>
        <v>7.900809568483505E-2</v>
      </c>
      <c r="I330" s="61"/>
      <c r="J330" s="61"/>
      <c r="K330" s="61"/>
      <c r="L330" s="61"/>
      <c r="M330" s="61"/>
    </row>
    <row r="331" spans="1:13" ht="15.6">
      <c r="A331" s="83">
        <v>524.24999999999704</v>
      </c>
      <c r="B331" s="84">
        <f t="shared" si="27"/>
        <v>95078839.581556812</v>
      </c>
      <c r="C331" s="84">
        <f t="shared" si="22"/>
        <v>38500187.817785814</v>
      </c>
      <c r="D331" s="83">
        <v>524.24999999999704</v>
      </c>
      <c r="E331" s="84">
        <f t="shared" si="28"/>
        <v>13934667.793616265</v>
      </c>
      <c r="F331" s="85"/>
      <c r="G331" s="79">
        <f t="shared" si="26"/>
        <v>0.13634643050271272</v>
      </c>
      <c r="H331" s="80">
        <f t="shared" si="29"/>
        <v>7.9288893212869208E-2</v>
      </c>
      <c r="I331" s="61"/>
      <c r="J331" s="61"/>
      <c r="K331" s="61"/>
      <c r="L331" s="61"/>
      <c r="M331" s="61"/>
    </row>
    <row r="332" spans="1:13" ht="15.6">
      <c r="A332" s="83">
        <v>524.25999999999704</v>
      </c>
      <c r="B332" s="84">
        <f t="shared" si="27"/>
        <v>95215186.012059525</v>
      </c>
      <c r="C332" s="84">
        <f t="shared" si="22"/>
        <v>38636534.248288527</v>
      </c>
      <c r="D332" s="83">
        <v>524.25999999999704</v>
      </c>
      <c r="E332" s="84">
        <f t="shared" si="28"/>
        <v>13968579.181593316</v>
      </c>
      <c r="F332" s="85"/>
      <c r="G332" s="79">
        <f t="shared" si="26"/>
        <v>0.13634643050271272</v>
      </c>
      <c r="H332" s="80">
        <f t="shared" si="29"/>
        <v>7.9569690740903379E-2</v>
      </c>
      <c r="I332" s="61"/>
      <c r="J332" s="61"/>
      <c r="K332" s="61"/>
      <c r="L332" s="61"/>
      <c r="M332" s="61"/>
    </row>
    <row r="333" spans="1:13" ht="15.6">
      <c r="A333" s="83">
        <v>524.26999999999703</v>
      </c>
      <c r="B333" s="84">
        <f t="shared" si="27"/>
        <v>95351532.442562237</v>
      </c>
      <c r="C333" s="84">
        <f t="shared" si="22"/>
        <v>38772880.67879124</v>
      </c>
      <c r="D333" s="83">
        <v>524.26999999999703</v>
      </c>
      <c r="E333" s="84">
        <f t="shared" si="28"/>
        <v>14002490.569570366</v>
      </c>
      <c r="F333" s="85"/>
      <c r="G333" s="79">
        <f t="shared" si="26"/>
        <v>0.13634643050271272</v>
      </c>
      <c r="H333" s="80">
        <f t="shared" si="29"/>
        <v>7.985048826893755E-2</v>
      </c>
      <c r="I333" s="61"/>
      <c r="J333" s="61"/>
      <c r="K333" s="61"/>
      <c r="L333" s="61"/>
      <c r="M333" s="61"/>
    </row>
    <row r="334" spans="1:13" ht="15.6">
      <c r="A334" s="83">
        <v>524.27999999999702</v>
      </c>
      <c r="B334" s="84">
        <f t="shared" si="27"/>
        <v>95487878.87306495</v>
      </c>
      <c r="C334" s="84">
        <f t="shared" si="22"/>
        <v>38909227.109293953</v>
      </c>
      <c r="D334" s="83">
        <v>524.27999999999702</v>
      </c>
      <c r="E334" s="84">
        <f t="shared" si="28"/>
        <v>14036401.957547417</v>
      </c>
      <c r="F334" s="85"/>
      <c r="G334" s="79">
        <f t="shared" si="26"/>
        <v>0.13634643050271272</v>
      </c>
      <c r="H334" s="80">
        <f t="shared" si="29"/>
        <v>8.0131285796971721E-2</v>
      </c>
      <c r="I334" s="61"/>
      <c r="J334" s="61"/>
      <c r="K334" s="61"/>
      <c r="L334" s="61"/>
      <c r="M334" s="61"/>
    </row>
    <row r="335" spans="1:13" ht="15.6">
      <c r="A335" s="83">
        <v>524.28999999999701</v>
      </c>
      <c r="B335" s="84">
        <f t="shared" si="27"/>
        <v>95624225.303567663</v>
      </c>
      <c r="C335" s="84">
        <f t="shared" si="22"/>
        <v>39045573.539796665</v>
      </c>
      <c r="D335" s="83">
        <v>524.28999999999701</v>
      </c>
      <c r="E335" s="84">
        <f t="shared" si="28"/>
        <v>14070313.345524468</v>
      </c>
      <c r="F335" s="85"/>
      <c r="G335" s="79">
        <f t="shared" si="26"/>
        <v>0.13634643050271272</v>
      </c>
      <c r="H335" s="80">
        <f t="shared" si="29"/>
        <v>8.0412083325005893E-2</v>
      </c>
      <c r="I335" s="61"/>
      <c r="J335" s="61"/>
      <c r="K335" s="61"/>
      <c r="L335" s="61"/>
      <c r="M335" s="61"/>
    </row>
    <row r="336" spans="1:13" ht="15.6">
      <c r="A336" s="83">
        <v>524.299999999997</v>
      </c>
      <c r="B336" s="84">
        <f t="shared" si="27"/>
        <v>95760571.734070376</v>
      </c>
      <c r="C336" s="84">
        <f t="shared" si="22"/>
        <v>39181919.970299378</v>
      </c>
      <c r="D336" s="83">
        <v>524.299999999997</v>
      </c>
      <c r="E336" s="84">
        <f t="shared" si="28"/>
        <v>14104224.733501518</v>
      </c>
      <c r="F336" s="85"/>
      <c r="G336" s="79">
        <f t="shared" si="26"/>
        <v>0.13634643050271272</v>
      </c>
      <c r="H336" s="80">
        <f t="shared" si="29"/>
        <v>8.0692880853040064E-2</v>
      </c>
      <c r="I336" s="61"/>
      <c r="J336" s="61"/>
      <c r="K336" s="61"/>
      <c r="L336" s="61"/>
      <c r="M336" s="61"/>
    </row>
    <row r="337" spans="1:13" ht="15.6">
      <c r="A337" s="83">
        <v>524.30999999999699</v>
      </c>
      <c r="B337" s="84">
        <f t="shared" si="27"/>
        <v>95896918.164573088</v>
      </c>
      <c r="C337" s="84">
        <f t="shared" si="22"/>
        <v>39318266.400802091</v>
      </c>
      <c r="D337" s="83">
        <v>524.30999999999699</v>
      </c>
      <c r="E337" s="84">
        <f t="shared" si="28"/>
        <v>14138136.121478569</v>
      </c>
      <c r="F337" s="85"/>
      <c r="G337" s="79">
        <f t="shared" si="26"/>
        <v>0.13634643050271272</v>
      </c>
      <c r="H337" s="80">
        <f t="shared" si="29"/>
        <v>8.0973678381074221E-2</v>
      </c>
      <c r="I337" s="61"/>
      <c r="J337" s="61"/>
      <c r="K337" s="61"/>
      <c r="L337" s="61"/>
      <c r="M337" s="61"/>
    </row>
    <row r="338" spans="1:13" ht="15.6">
      <c r="A338" s="83">
        <v>524.31999999999698</v>
      </c>
      <c r="B338" s="84">
        <f t="shared" si="27"/>
        <v>96033264.595075801</v>
      </c>
      <c r="C338" s="84">
        <f t="shared" si="22"/>
        <v>39454612.831304803</v>
      </c>
      <c r="D338" s="83">
        <v>524.31999999999698</v>
      </c>
      <c r="E338" s="84">
        <f t="shared" si="28"/>
        <v>14172047.509455619</v>
      </c>
      <c r="F338" s="85"/>
      <c r="G338" s="79">
        <f t="shared" si="26"/>
        <v>0.13634643050271272</v>
      </c>
      <c r="H338" s="80">
        <f t="shared" si="29"/>
        <v>8.1254475909108392E-2</v>
      </c>
      <c r="I338" s="61"/>
      <c r="J338" s="61"/>
      <c r="K338" s="61"/>
      <c r="L338" s="61"/>
      <c r="M338" s="61"/>
    </row>
    <row r="339" spans="1:13" ht="15.6">
      <c r="A339" s="83">
        <v>524.32999999999697</v>
      </c>
      <c r="B339" s="84">
        <f t="shared" si="27"/>
        <v>96169611.025578514</v>
      </c>
      <c r="C339" s="84">
        <f t="shared" si="22"/>
        <v>39590959.261807516</v>
      </c>
      <c r="D339" s="83">
        <v>524.32999999999697</v>
      </c>
      <c r="E339" s="84">
        <f t="shared" si="28"/>
        <v>14205958.89743267</v>
      </c>
      <c r="F339" s="85"/>
      <c r="G339" s="79">
        <f t="shared" si="26"/>
        <v>0.13634643050271272</v>
      </c>
      <c r="H339" s="80">
        <f t="shared" si="29"/>
        <v>8.1535273437142564E-2</v>
      </c>
      <c r="I339" s="61"/>
      <c r="J339" s="61"/>
      <c r="K339" s="61"/>
      <c r="L339" s="61"/>
      <c r="M339" s="61"/>
    </row>
    <row r="340" spans="1:13" ht="15.6">
      <c r="A340" s="83">
        <v>524.33999999999696</v>
      </c>
      <c r="B340" s="84">
        <f t="shared" si="27"/>
        <v>96305957.456081226</v>
      </c>
      <c r="C340" s="84">
        <f t="shared" si="22"/>
        <v>39727305.692310229</v>
      </c>
      <c r="D340" s="83">
        <v>524.33999999999696</v>
      </c>
      <c r="E340" s="84">
        <f t="shared" si="28"/>
        <v>14239870.285409721</v>
      </c>
      <c r="F340" s="85"/>
      <c r="G340" s="79">
        <f t="shared" si="26"/>
        <v>0.13634643050271272</v>
      </c>
      <c r="H340" s="80">
        <f t="shared" si="29"/>
        <v>8.1816070965176735E-2</v>
      </c>
      <c r="I340" s="61"/>
      <c r="J340" s="61"/>
      <c r="K340" s="61"/>
      <c r="L340" s="61"/>
      <c r="M340" s="61"/>
    </row>
    <row r="341" spans="1:13" ht="15.6">
      <c r="A341" s="83">
        <v>524.34999999999695</v>
      </c>
      <c r="B341" s="84">
        <f t="shared" si="27"/>
        <v>96442303.886583939</v>
      </c>
      <c r="C341" s="84">
        <f t="shared" si="22"/>
        <v>39863652.122812942</v>
      </c>
      <c r="D341" s="83">
        <v>524.34999999999695</v>
      </c>
      <c r="E341" s="84">
        <f t="shared" si="28"/>
        <v>14273781.673386771</v>
      </c>
      <c r="F341" s="85"/>
      <c r="G341" s="79">
        <f t="shared" si="26"/>
        <v>0.13634643050271272</v>
      </c>
      <c r="H341" s="80">
        <f t="shared" si="29"/>
        <v>8.2096868493210906E-2</v>
      </c>
      <c r="I341" s="61"/>
      <c r="J341" s="61"/>
      <c r="K341" s="61"/>
      <c r="L341" s="61"/>
      <c r="M341" s="61"/>
    </row>
    <row r="342" spans="1:13" ht="15.6">
      <c r="A342" s="83">
        <v>524.35999999999694</v>
      </c>
      <c r="B342" s="84">
        <f t="shared" si="27"/>
        <v>96578650.317086652</v>
      </c>
      <c r="C342" s="84">
        <f t="shared" si="22"/>
        <v>39999998.553315654</v>
      </c>
      <c r="D342" s="83">
        <v>524.35999999999694</v>
      </c>
      <c r="E342" s="84">
        <f t="shared" si="28"/>
        <v>14307693.061363822</v>
      </c>
      <c r="F342" s="85"/>
      <c r="G342" s="79">
        <f t="shared" si="26"/>
        <v>0.13634643050271272</v>
      </c>
      <c r="H342" s="80">
        <f t="shared" si="29"/>
        <v>8.2377666021245077E-2</v>
      </c>
      <c r="I342" s="61"/>
      <c r="J342" s="61"/>
      <c r="K342" s="61"/>
      <c r="L342" s="61"/>
      <c r="M342" s="61"/>
    </row>
    <row r="343" spans="1:13" ht="15.6">
      <c r="A343" s="83">
        <v>524.36999999999705</v>
      </c>
      <c r="B343" s="84">
        <f t="shared" si="27"/>
        <v>96714996.747589365</v>
      </c>
      <c r="C343" s="84">
        <f t="shared" si="22"/>
        <v>40136344.983818367</v>
      </c>
      <c r="D343" s="83">
        <v>524.36999999999705</v>
      </c>
      <c r="E343" s="84">
        <f t="shared" si="28"/>
        <v>14341604.449340872</v>
      </c>
      <c r="F343" s="85"/>
      <c r="G343" s="79">
        <f t="shared" si="26"/>
        <v>0.13634643050271272</v>
      </c>
      <c r="H343" s="80">
        <f t="shared" si="29"/>
        <v>8.2658463549279235E-2</v>
      </c>
      <c r="I343" s="61"/>
      <c r="J343" s="61"/>
      <c r="K343" s="61"/>
      <c r="L343" s="61"/>
      <c r="M343" s="61"/>
    </row>
    <row r="344" spans="1:13" ht="15.6">
      <c r="A344" s="83">
        <v>524.37999999999704</v>
      </c>
      <c r="B344" s="84">
        <f t="shared" si="27"/>
        <v>96851343.178092077</v>
      </c>
      <c r="C344" s="84">
        <f t="shared" si="22"/>
        <v>40272691.41432108</v>
      </c>
      <c r="D344" s="83">
        <v>524.37999999999704</v>
      </c>
      <c r="E344" s="84">
        <f t="shared" si="28"/>
        <v>14375515.837317923</v>
      </c>
      <c r="F344" s="85"/>
      <c r="G344" s="79">
        <f t="shared" si="26"/>
        <v>0.13634643050271272</v>
      </c>
      <c r="H344" s="80">
        <f t="shared" si="29"/>
        <v>8.2939261077313406E-2</v>
      </c>
      <c r="I344" s="61"/>
      <c r="J344" s="61"/>
      <c r="K344" s="61"/>
      <c r="L344" s="61"/>
      <c r="M344" s="61"/>
    </row>
    <row r="345" spans="1:13" ht="15.6">
      <c r="A345" s="83">
        <v>524.38999999999703</v>
      </c>
      <c r="B345" s="84">
        <f t="shared" si="27"/>
        <v>96987689.60859479</v>
      </c>
      <c r="C345" s="84">
        <f t="shared" si="22"/>
        <v>40409037.844823793</v>
      </c>
      <c r="D345" s="83">
        <v>524.38999999999703</v>
      </c>
      <c r="E345" s="84">
        <f t="shared" si="28"/>
        <v>14409427.225294974</v>
      </c>
      <c r="F345" s="85"/>
      <c r="G345" s="79">
        <f t="shared" si="26"/>
        <v>0.13634643050271272</v>
      </c>
      <c r="H345" s="80">
        <f t="shared" si="29"/>
        <v>8.3220058605347577E-2</v>
      </c>
      <c r="I345" s="61"/>
      <c r="J345" s="61"/>
      <c r="K345" s="61"/>
      <c r="L345" s="61"/>
      <c r="M345" s="61"/>
    </row>
    <row r="346" spans="1:13" ht="15.6">
      <c r="A346" s="83">
        <v>524.39999999999702</v>
      </c>
      <c r="B346" s="84">
        <f t="shared" si="27"/>
        <v>97124036.039097503</v>
      </c>
      <c r="C346" s="84">
        <f t="shared" si="22"/>
        <v>40545384.275326505</v>
      </c>
      <c r="D346" s="83">
        <v>524.39999999999702</v>
      </c>
      <c r="E346" s="84">
        <f t="shared" si="28"/>
        <v>14443338.613272024</v>
      </c>
      <c r="F346" s="85"/>
      <c r="G346" s="79">
        <f t="shared" si="26"/>
        <v>0.13634643050271272</v>
      </c>
      <c r="H346" s="80">
        <f t="shared" si="29"/>
        <v>8.3500856133381748E-2</v>
      </c>
      <c r="I346" s="61"/>
      <c r="J346" s="61"/>
      <c r="K346" s="61"/>
      <c r="L346" s="61"/>
      <c r="M346" s="61"/>
    </row>
    <row r="347" spans="1:13" ht="15.6">
      <c r="A347" s="83">
        <v>524.40999999999701</v>
      </c>
      <c r="B347" s="84">
        <f t="shared" si="27"/>
        <v>97260382.469600216</v>
      </c>
      <c r="C347" s="84">
        <f t="shared" si="22"/>
        <v>40681730.705829218</v>
      </c>
      <c r="D347" s="83">
        <v>524.40999999999701</v>
      </c>
      <c r="E347" s="84">
        <f t="shared" si="28"/>
        <v>14477250.001249075</v>
      </c>
      <c r="F347" s="85"/>
      <c r="G347" s="79">
        <f t="shared" si="26"/>
        <v>0.13634643050271272</v>
      </c>
      <c r="H347" s="80">
        <f t="shared" si="29"/>
        <v>8.378165366141592E-2</v>
      </c>
      <c r="I347" s="61"/>
      <c r="J347" s="61"/>
      <c r="K347" s="61"/>
      <c r="L347" s="61"/>
      <c r="M347" s="61"/>
    </row>
    <row r="348" spans="1:13" ht="15.6">
      <c r="A348" s="83">
        <v>524.419999999997</v>
      </c>
      <c r="B348" s="84">
        <f t="shared" si="27"/>
        <v>97396728.900102928</v>
      </c>
      <c r="C348" s="84">
        <f t="shared" si="22"/>
        <v>40818077.136331931</v>
      </c>
      <c r="D348" s="83">
        <v>524.419999999997</v>
      </c>
      <c r="E348" s="84">
        <f t="shared" si="28"/>
        <v>14511161.389226126</v>
      </c>
      <c r="F348" s="85"/>
      <c r="G348" s="79">
        <f t="shared" si="26"/>
        <v>0.13634643050271272</v>
      </c>
      <c r="H348" s="80">
        <f t="shared" si="29"/>
        <v>8.4062451189450091E-2</v>
      </c>
      <c r="I348" s="61"/>
      <c r="J348" s="61"/>
      <c r="K348" s="61"/>
      <c r="L348" s="61"/>
      <c r="M348" s="61"/>
    </row>
    <row r="349" spans="1:13" ht="15.6">
      <c r="A349" s="83">
        <v>524.42999999999699</v>
      </c>
      <c r="B349" s="84">
        <f t="shared" si="27"/>
        <v>97533075.330605641</v>
      </c>
      <c r="C349" s="84">
        <f t="shared" si="22"/>
        <v>40954423.566834643</v>
      </c>
      <c r="D349" s="83">
        <v>524.42999999999699</v>
      </c>
      <c r="E349" s="84">
        <f t="shared" si="28"/>
        <v>14545072.777203176</v>
      </c>
      <c r="F349" s="85"/>
      <c r="G349" s="79">
        <f t="shared" si="26"/>
        <v>0.13634643050271272</v>
      </c>
      <c r="H349" s="80">
        <f t="shared" si="29"/>
        <v>8.4343248717484248E-2</v>
      </c>
      <c r="I349" s="61"/>
      <c r="J349" s="61"/>
      <c r="K349" s="61"/>
      <c r="L349" s="61"/>
      <c r="M349" s="61"/>
    </row>
    <row r="350" spans="1:13" ht="15.6">
      <c r="A350" s="83">
        <v>524.43999999999699</v>
      </c>
      <c r="B350" s="84">
        <f t="shared" si="27"/>
        <v>97669421.761108354</v>
      </c>
      <c r="C350" s="84">
        <f t="shared" si="22"/>
        <v>41090769.997337356</v>
      </c>
      <c r="D350" s="83">
        <v>524.43999999999699</v>
      </c>
      <c r="E350" s="84">
        <f t="shared" si="28"/>
        <v>14578984.165180227</v>
      </c>
      <c r="F350" s="85"/>
      <c r="G350" s="79">
        <f t="shared" si="26"/>
        <v>0.13634643050271272</v>
      </c>
      <c r="H350" s="80">
        <f t="shared" si="29"/>
        <v>8.4624046245518419E-2</v>
      </c>
      <c r="I350" s="61"/>
      <c r="J350" s="61"/>
      <c r="K350" s="61"/>
      <c r="L350" s="61"/>
      <c r="M350" s="61"/>
    </row>
    <row r="351" spans="1:13" ht="15.6">
      <c r="A351" s="83">
        <v>524.44999999999698</v>
      </c>
      <c r="B351" s="84">
        <f t="shared" si="27"/>
        <v>97805768.191611066</v>
      </c>
      <c r="C351" s="84">
        <f t="shared" si="22"/>
        <v>41227116.427840069</v>
      </c>
      <c r="D351" s="83">
        <v>524.44999999999698</v>
      </c>
      <c r="E351" s="84">
        <f t="shared" si="28"/>
        <v>14612895.553157277</v>
      </c>
      <c r="F351" s="85"/>
      <c r="G351" s="79">
        <f t="shared" si="26"/>
        <v>0.13634643050271272</v>
      </c>
      <c r="H351" s="80">
        <f t="shared" si="29"/>
        <v>8.4904843773552591E-2</v>
      </c>
      <c r="I351" s="61"/>
      <c r="J351" s="61"/>
      <c r="K351" s="61"/>
      <c r="L351" s="61"/>
      <c r="M351" s="61"/>
    </row>
    <row r="352" spans="1:13" ht="15.6">
      <c r="A352" s="83">
        <v>524.45999999999697</v>
      </c>
      <c r="B352" s="84">
        <f t="shared" si="27"/>
        <v>97942114.622113779</v>
      </c>
      <c r="C352" s="84">
        <f t="shared" si="22"/>
        <v>41363462.858342782</v>
      </c>
      <c r="D352" s="83">
        <v>524.45999999999697</v>
      </c>
      <c r="E352" s="84">
        <f t="shared" si="28"/>
        <v>14646806.941134328</v>
      </c>
      <c r="F352" s="85"/>
      <c r="G352" s="79">
        <f t="shared" si="26"/>
        <v>0.13634643050271272</v>
      </c>
      <c r="H352" s="80">
        <f t="shared" si="29"/>
        <v>8.5185641301586762E-2</v>
      </c>
      <c r="I352" s="61"/>
      <c r="J352" s="61"/>
      <c r="K352" s="61"/>
      <c r="L352" s="61"/>
      <c r="M352" s="61"/>
    </row>
    <row r="353" spans="1:13" ht="15.6">
      <c r="A353" s="83">
        <v>524.46999999999696</v>
      </c>
      <c r="B353" s="84">
        <f t="shared" si="27"/>
        <v>98078461.052616492</v>
      </c>
      <c r="C353" s="84">
        <f t="shared" si="22"/>
        <v>41499809.288845494</v>
      </c>
      <c r="D353" s="83">
        <v>524.46999999999696</v>
      </c>
      <c r="E353" s="84">
        <f t="shared" si="28"/>
        <v>14680718.329111379</v>
      </c>
      <c r="F353" s="85"/>
      <c r="G353" s="79">
        <f t="shared" si="26"/>
        <v>0.13634643050271272</v>
      </c>
      <c r="H353" s="80">
        <f t="shared" si="29"/>
        <v>8.5466438829620933E-2</v>
      </c>
      <c r="I353" s="61"/>
      <c r="J353" s="61"/>
      <c r="K353" s="61"/>
      <c r="L353" s="61"/>
      <c r="M353" s="61"/>
    </row>
    <row r="354" spans="1:13" ht="15.6">
      <c r="A354" s="83">
        <v>524.47999999999695</v>
      </c>
      <c r="B354" s="84">
        <f t="shared" si="27"/>
        <v>98214807.483119205</v>
      </c>
      <c r="C354" s="84">
        <f t="shared" si="22"/>
        <v>41636155.719348207</v>
      </c>
      <c r="D354" s="83">
        <v>524.47999999999695</v>
      </c>
      <c r="E354" s="84">
        <f t="shared" si="28"/>
        <v>14714629.717088429</v>
      </c>
      <c r="F354" s="85"/>
      <c r="G354" s="79">
        <f t="shared" si="26"/>
        <v>0.13634643050271272</v>
      </c>
      <c r="H354" s="80">
        <f t="shared" si="29"/>
        <v>8.5747236357655104E-2</v>
      </c>
      <c r="I354" s="61"/>
      <c r="J354" s="61"/>
      <c r="K354" s="61"/>
      <c r="L354" s="61"/>
      <c r="M354" s="61"/>
    </row>
    <row r="355" spans="1:13" ht="15.6">
      <c r="A355" s="83">
        <v>524.48999999999705</v>
      </c>
      <c r="B355" s="84">
        <f t="shared" si="27"/>
        <v>98351153.913621917</v>
      </c>
      <c r="C355" s="84">
        <f t="shared" si="22"/>
        <v>41772502.14985092</v>
      </c>
      <c r="D355" s="83">
        <v>524.48999999999705</v>
      </c>
      <c r="E355" s="84">
        <f t="shared" si="28"/>
        <v>14748541.10506548</v>
      </c>
      <c r="F355" s="85"/>
      <c r="G355" s="79">
        <f t="shared" si="26"/>
        <v>0.13634643050271272</v>
      </c>
      <c r="H355" s="80">
        <f t="shared" si="29"/>
        <v>8.6028033885689262E-2</v>
      </c>
      <c r="I355" s="61"/>
      <c r="J355" s="61"/>
      <c r="K355" s="61"/>
      <c r="L355" s="61"/>
      <c r="M355" s="61"/>
    </row>
    <row r="356" spans="1:13" ht="15.6">
      <c r="A356" s="83">
        <v>524.49999999999704</v>
      </c>
      <c r="B356" s="84">
        <f t="shared" si="27"/>
        <v>98487500.34412463</v>
      </c>
      <c r="C356" s="84">
        <f t="shared" si="22"/>
        <v>41908848.580353633</v>
      </c>
      <c r="D356" s="83">
        <v>524.49999999999704</v>
      </c>
      <c r="E356" s="84">
        <f t="shared" si="28"/>
        <v>14782452.49304253</v>
      </c>
      <c r="F356" s="85"/>
      <c r="G356" s="79">
        <f t="shared" si="26"/>
        <v>0.13634643050271272</v>
      </c>
      <c r="H356" s="80">
        <f t="shared" si="29"/>
        <v>8.6308831413723433E-2</v>
      </c>
      <c r="I356" s="61"/>
      <c r="J356" s="61"/>
      <c r="K356" s="61"/>
      <c r="L356" s="61"/>
      <c r="M356" s="61"/>
    </row>
    <row r="357" spans="1:13" ht="15.6">
      <c r="A357" s="83">
        <v>524.50999999999704</v>
      </c>
      <c r="B357" s="84">
        <f t="shared" si="27"/>
        <v>98623846.774627343</v>
      </c>
      <c r="C357" s="84">
        <f t="shared" si="22"/>
        <v>42045195.010856345</v>
      </c>
      <c r="D357" s="83">
        <v>524.50999999999704</v>
      </c>
      <c r="E357" s="84">
        <f t="shared" si="28"/>
        <v>14816363.881019581</v>
      </c>
      <c r="F357" s="85"/>
      <c r="G357" s="79">
        <f t="shared" si="26"/>
        <v>0.13634643050271272</v>
      </c>
      <c r="H357" s="80">
        <f t="shared" si="29"/>
        <v>8.6589628941757604E-2</v>
      </c>
      <c r="I357" s="61"/>
      <c r="J357" s="61"/>
      <c r="K357" s="61"/>
      <c r="L357" s="61"/>
      <c r="M357" s="61"/>
    </row>
    <row r="358" spans="1:13" ht="15.6">
      <c r="A358" s="83">
        <v>524.51999999999703</v>
      </c>
      <c r="B358" s="84">
        <f t="shared" si="27"/>
        <v>98760193.205130056</v>
      </c>
      <c r="C358" s="84">
        <f t="shared" si="22"/>
        <v>42181541.441359058</v>
      </c>
      <c r="D358" s="83">
        <v>524.51999999999703</v>
      </c>
      <c r="E358" s="84">
        <f t="shared" si="28"/>
        <v>14850275.268996632</v>
      </c>
      <c r="F358" s="85"/>
      <c r="G358" s="79">
        <f t="shared" si="26"/>
        <v>0.13634643050271272</v>
      </c>
      <c r="H358" s="80">
        <f t="shared" si="29"/>
        <v>8.6870426469791776E-2</v>
      </c>
      <c r="I358" s="61"/>
      <c r="J358" s="61"/>
      <c r="K358" s="61"/>
      <c r="L358" s="61"/>
      <c r="M358" s="61"/>
    </row>
    <row r="359" spans="1:13" ht="15.6">
      <c r="A359" s="83">
        <v>524.52999999999702</v>
      </c>
      <c r="B359" s="84">
        <f t="shared" si="27"/>
        <v>98896539.635632768</v>
      </c>
      <c r="C359" s="84">
        <f t="shared" si="22"/>
        <v>42317887.871861771</v>
      </c>
      <c r="D359" s="83">
        <v>524.52999999999702</v>
      </c>
      <c r="E359" s="84">
        <f t="shared" si="28"/>
        <v>14884186.656973682</v>
      </c>
      <c r="F359" s="85"/>
      <c r="G359" s="79">
        <f t="shared" si="26"/>
        <v>0.13634643050271272</v>
      </c>
      <c r="H359" s="80">
        <f t="shared" si="29"/>
        <v>8.7151223997825947E-2</v>
      </c>
      <c r="I359" s="61"/>
      <c r="J359" s="61"/>
      <c r="K359" s="61"/>
      <c r="L359" s="61"/>
      <c r="M359" s="61"/>
    </row>
    <row r="360" spans="1:13" ht="15.6">
      <c r="A360" s="83">
        <v>524.53999999999701</v>
      </c>
      <c r="B360" s="84">
        <f t="shared" si="27"/>
        <v>99032886.066135481</v>
      </c>
      <c r="C360" s="84">
        <f t="shared" si="22"/>
        <v>42454234.302364483</v>
      </c>
      <c r="D360" s="83">
        <v>524.53999999999701</v>
      </c>
      <c r="E360" s="84">
        <f t="shared" si="28"/>
        <v>14918098.044950733</v>
      </c>
      <c r="F360" s="85"/>
      <c r="G360" s="79">
        <f t="shared" si="26"/>
        <v>0.13634643050271272</v>
      </c>
      <c r="H360" s="80">
        <f t="shared" si="29"/>
        <v>8.7432021525860118E-2</v>
      </c>
      <c r="I360" s="61"/>
      <c r="J360" s="61"/>
      <c r="K360" s="61"/>
      <c r="L360" s="61"/>
      <c r="M360" s="61"/>
    </row>
    <row r="361" spans="1:13" ht="15.6">
      <c r="A361" s="83">
        <v>524.549999999997</v>
      </c>
      <c r="B361" s="84">
        <f t="shared" si="27"/>
        <v>99169232.496638194</v>
      </c>
      <c r="C361" s="84">
        <f t="shared" si="22"/>
        <v>42590580.732867196</v>
      </c>
      <c r="D361" s="83">
        <v>524.549999999997</v>
      </c>
      <c r="E361" s="84">
        <f t="shared" si="28"/>
        <v>14952009.432927784</v>
      </c>
      <c r="F361" s="85"/>
      <c r="G361" s="79">
        <f t="shared" si="26"/>
        <v>0.13634643050271272</v>
      </c>
      <c r="H361" s="80">
        <f t="shared" si="29"/>
        <v>8.7712819053894289E-2</v>
      </c>
      <c r="I361" s="61"/>
      <c r="J361" s="61"/>
      <c r="K361" s="61"/>
      <c r="L361" s="61"/>
      <c r="M361" s="61"/>
    </row>
    <row r="362" spans="1:13" ht="15.6">
      <c r="A362" s="83">
        <v>524.55999999999699</v>
      </c>
      <c r="B362" s="84">
        <f t="shared" si="27"/>
        <v>99305578.927140906</v>
      </c>
      <c r="C362" s="84">
        <f t="shared" si="22"/>
        <v>42726927.163369909</v>
      </c>
      <c r="D362" s="83">
        <v>524.55999999999699</v>
      </c>
      <c r="E362" s="84">
        <f t="shared" si="28"/>
        <v>14985920.820904834</v>
      </c>
      <c r="F362" s="85"/>
      <c r="G362" s="79">
        <f t="shared" si="26"/>
        <v>0.13634643050271272</v>
      </c>
      <c r="H362" s="80">
        <f t="shared" si="29"/>
        <v>8.7993616581928447E-2</v>
      </c>
      <c r="I362" s="61"/>
      <c r="J362" s="61"/>
      <c r="K362" s="61"/>
      <c r="L362" s="61"/>
      <c r="M362" s="61"/>
    </row>
    <row r="363" spans="1:13" ht="15.6">
      <c r="A363" s="83">
        <v>524.56999999999698</v>
      </c>
      <c r="B363" s="84">
        <f t="shared" si="27"/>
        <v>99441925.357643619</v>
      </c>
      <c r="C363" s="84">
        <f t="shared" si="22"/>
        <v>42863273.593872622</v>
      </c>
      <c r="D363" s="83">
        <v>524.56999999999698</v>
      </c>
      <c r="E363" s="84">
        <f t="shared" si="28"/>
        <v>15019832.208881885</v>
      </c>
      <c r="F363" s="85"/>
      <c r="G363" s="79">
        <f t="shared" ref="G363:G426" si="30">(B363-B362)/10^6</f>
        <v>0.13634643050271272</v>
      </c>
      <c r="H363" s="80">
        <f t="shared" si="29"/>
        <v>8.8274414109962618E-2</v>
      </c>
      <c r="I363" s="61"/>
      <c r="J363" s="61"/>
      <c r="K363" s="61"/>
      <c r="L363" s="61"/>
      <c r="M363" s="61"/>
    </row>
    <row r="364" spans="1:13" ht="15.6">
      <c r="A364" s="83">
        <v>524.57999999999697</v>
      </c>
      <c r="B364" s="84">
        <f t="shared" si="27"/>
        <v>99578271.788146332</v>
      </c>
      <c r="C364" s="84">
        <f t="shared" si="22"/>
        <v>42999620.024375334</v>
      </c>
      <c r="D364" s="83">
        <v>524.57999999999697</v>
      </c>
      <c r="E364" s="84">
        <f t="shared" si="28"/>
        <v>15053743.596858935</v>
      </c>
      <c r="F364" s="85"/>
      <c r="G364" s="79">
        <f t="shared" si="30"/>
        <v>0.13634643050271272</v>
      </c>
      <c r="H364" s="80">
        <f t="shared" si="29"/>
        <v>8.8555211637996789E-2</v>
      </c>
      <c r="I364" s="61"/>
      <c r="J364" s="61"/>
      <c r="K364" s="61"/>
      <c r="L364" s="61"/>
      <c r="M364" s="61"/>
    </row>
    <row r="365" spans="1:13" ht="15.6">
      <c r="A365" s="83">
        <v>524.58999999999696</v>
      </c>
      <c r="B365" s="84">
        <f t="shared" si="27"/>
        <v>99714618.218649045</v>
      </c>
      <c r="C365" s="84">
        <f t="shared" si="22"/>
        <v>43135966.454878047</v>
      </c>
      <c r="D365" s="83">
        <v>524.58999999999696</v>
      </c>
      <c r="E365" s="84">
        <f t="shared" si="28"/>
        <v>15087654.984835986</v>
      </c>
      <c r="F365" s="85"/>
      <c r="G365" s="79">
        <f t="shared" si="30"/>
        <v>0.13634643050271272</v>
      </c>
      <c r="H365" s="80">
        <f t="shared" si="29"/>
        <v>8.883600916603096E-2</v>
      </c>
      <c r="I365" s="61"/>
      <c r="J365" s="61"/>
      <c r="K365" s="61"/>
      <c r="L365" s="61"/>
      <c r="M365" s="61"/>
    </row>
    <row r="366" spans="1:13" ht="15.6">
      <c r="A366" s="83">
        <v>524.59999999999695</v>
      </c>
      <c r="B366" s="84">
        <f t="shared" si="27"/>
        <v>99850964.649151757</v>
      </c>
      <c r="C366" s="84">
        <f t="shared" si="22"/>
        <v>43272312.88538076</v>
      </c>
      <c r="D366" s="83">
        <v>524.59999999999695</v>
      </c>
      <c r="E366" s="84">
        <f t="shared" si="28"/>
        <v>15121566.372813037</v>
      </c>
      <c r="F366" s="85"/>
      <c r="G366" s="79">
        <f t="shared" si="30"/>
        <v>0.13634643050271272</v>
      </c>
      <c r="H366" s="80">
        <f t="shared" si="29"/>
        <v>8.9116806694065132E-2</v>
      </c>
      <c r="I366" s="61"/>
      <c r="J366" s="61"/>
      <c r="K366" s="61"/>
      <c r="L366" s="61"/>
      <c r="M366" s="61"/>
    </row>
    <row r="367" spans="1:13" ht="15.6">
      <c r="A367" s="83">
        <v>524.60999999999694</v>
      </c>
      <c r="B367" s="84">
        <f t="shared" si="27"/>
        <v>99987311.07965447</v>
      </c>
      <c r="C367" s="84">
        <f t="shared" si="22"/>
        <v>43408659.315883473</v>
      </c>
      <c r="D367" s="83">
        <v>524.60999999999694</v>
      </c>
      <c r="E367" s="84">
        <f t="shared" si="28"/>
        <v>15155477.760790087</v>
      </c>
      <c r="F367" s="85"/>
      <c r="G367" s="79">
        <f t="shared" si="30"/>
        <v>0.13634643050271272</v>
      </c>
      <c r="H367" s="80">
        <f t="shared" si="29"/>
        <v>8.9397604222099303E-2</v>
      </c>
      <c r="I367" s="61"/>
      <c r="J367" s="61"/>
      <c r="K367" s="61"/>
      <c r="L367" s="61"/>
      <c r="M367" s="61"/>
    </row>
    <row r="368" spans="1:13" ht="15.6">
      <c r="A368" s="83">
        <v>524.61999999999705</v>
      </c>
      <c r="B368" s="84">
        <f t="shared" si="27"/>
        <v>100123657.51015718</v>
      </c>
      <c r="C368" s="84">
        <f t="shared" si="22"/>
        <v>43545005.746386185</v>
      </c>
      <c r="D368" s="83">
        <v>524.61999999999705</v>
      </c>
      <c r="E368" s="84">
        <f t="shared" si="28"/>
        <v>15189389.148767138</v>
      </c>
      <c r="F368" s="85"/>
      <c r="G368" s="79">
        <f t="shared" si="30"/>
        <v>0.13634643050271272</v>
      </c>
      <c r="H368" s="80">
        <f t="shared" si="29"/>
        <v>8.967840175013346E-2</v>
      </c>
      <c r="I368" s="61"/>
      <c r="J368" s="61"/>
      <c r="K368" s="61"/>
      <c r="L368" s="61"/>
      <c r="M368" s="61"/>
    </row>
    <row r="369" spans="1:13" ht="15.6">
      <c r="A369" s="83">
        <v>524.62999999999704</v>
      </c>
      <c r="B369" s="84">
        <f t="shared" si="27"/>
        <v>100260003.9406599</v>
      </c>
      <c r="C369" s="84">
        <f t="shared" si="22"/>
        <v>43681352.176888898</v>
      </c>
      <c r="D369" s="83">
        <v>524.62999999999704</v>
      </c>
      <c r="E369" s="84">
        <f t="shared" si="28"/>
        <v>15223300.536744189</v>
      </c>
      <c r="F369" s="85"/>
      <c r="G369" s="79">
        <f t="shared" si="30"/>
        <v>0.13634643050271272</v>
      </c>
      <c r="H369" s="80">
        <f t="shared" si="29"/>
        <v>8.9959199278167631E-2</v>
      </c>
      <c r="I369" s="61"/>
      <c r="J369" s="61"/>
      <c r="K369" s="61"/>
      <c r="L369" s="61"/>
      <c r="M369" s="61"/>
    </row>
    <row r="370" spans="1:13" ht="15.6">
      <c r="A370" s="83">
        <v>524.63999999999703</v>
      </c>
      <c r="B370" s="84">
        <f t="shared" si="27"/>
        <v>100396350.37116261</v>
      </c>
      <c r="C370" s="84">
        <f t="shared" si="22"/>
        <v>43817698.607391611</v>
      </c>
      <c r="D370" s="83">
        <v>524.63999999999703</v>
      </c>
      <c r="E370" s="84">
        <f t="shared" si="28"/>
        <v>15257211.924721239</v>
      </c>
      <c r="F370" s="85"/>
      <c r="G370" s="79">
        <f t="shared" si="30"/>
        <v>0.13634643050271272</v>
      </c>
      <c r="H370" s="80">
        <f t="shared" si="29"/>
        <v>9.0239996806201803E-2</v>
      </c>
      <c r="I370" s="61"/>
      <c r="J370" s="61"/>
      <c r="K370" s="61"/>
      <c r="L370" s="61"/>
      <c r="M370" s="61"/>
    </row>
    <row r="371" spans="1:13" ht="15.6">
      <c r="A371" s="83">
        <v>524.64999999999702</v>
      </c>
      <c r="B371" s="84">
        <f t="shared" ref="B371:B405" si="31">B370+(($B$406-$B$306)/100)</f>
        <v>100532696.80166532</v>
      </c>
      <c r="C371" s="84">
        <f t="shared" si="22"/>
        <v>43954045.037894323</v>
      </c>
      <c r="D371" s="83">
        <v>524.64999999999702</v>
      </c>
      <c r="E371" s="84">
        <f t="shared" ref="E371:E405" si="32">E370+(($E$406-$E$306)/100)</f>
        <v>15291123.31269829</v>
      </c>
      <c r="F371" s="85"/>
      <c r="G371" s="79">
        <f t="shared" si="30"/>
        <v>0.13634643050271272</v>
      </c>
      <c r="H371" s="80">
        <f t="shared" si="29"/>
        <v>9.0520794334235974E-2</v>
      </c>
      <c r="I371" s="61"/>
      <c r="J371" s="61"/>
      <c r="K371" s="61"/>
      <c r="L371" s="61"/>
      <c r="M371" s="61"/>
    </row>
    <row r="372" spans="1:13" ht="15.6">
      <c r="A372" s="83">
        <v>524.65999999999701</v>
      </c>
      <c r="B372" s="84">
        <f t="shared" si="31"/>
        <v>100669043.23216803</v>
      </c>
      <c r="C372" s="84">
        <f t="shared" si="22"/>
        <v>44090391.468397036</v>
      </c>
      <c r="D372" s="83">
        <v>524.65999999999701</v>
      </c>
      <c r="E372" s="84">
        <f t="shared" si="32"/>
        <v>15325034.70067534</v>
      </c>
      <c r="F372" s="85"/>
      <c r="G372" s="79">
        <f t="shared" si="30"/>
        <v>0.13634643050271272</v>
      </c>
      <c r="H372" s="80">
        <f t="shared" si="29"/>
        <v>9.0801591862270145E-2</v>
      </c>
      <c r="I372" s="61"/>
      <c r="J372" s="61"/>
      <c r="K372" s="61"/>
      <c r="L372" s="61"/>
      <c r="M372" s="61"/>
    </row>
    <row r="373" spans="1:13" ht="15.6">
      <c r="A373" s="83">
        <v>524.669999999997</v>
      </c>
      <c r="B373" s="84">
        <f t="shared" si="31"/>
        <v>100805389.66267075</v>
      </c>
      <c r="C373" s="84">
        <f t="shared" si="22"/>
        <v>44226737.898899749</v>
      </c>
      <c r="D373" s="83">
        <v>524.669999999997</v>
      </c>
      <c r="E373" s="84">
        <f t="shared" si="32"/>
        <v>15358946.088652391</v>
      </c>
      <c r="F373" s="85"/>
      <c r="G373" s="79">
        <f t="shared" si="30"/>
        <v>0.13634643050271272</v>
      </c>
      <c r="H373" s="80">
        <f t="shared" si="29"/>
        <v>9.1082389390304316E-2</v>
      </c>
      <c r="I373" s="61"/>
      <c r="J373" s="61"/>
      <c r="K373" s="61"/>
      <c r="L373" s="61"/>
      <c r="M373" s="61"/>
    </row>
    <row r="374" spans="1:13" ht="15.6">
      <c r="A374" s="83">
        <v>524.67999999999699</v>
      </c>
      <c r="B374" s="84">
        <f t="shared" si="31"/>
        <v>100941736.09317346</v>
      </c>
      <c r="C374" s="84">
        <f t="shared" si="22"/>
        <v>44363084.329402462</v>
      </c>
      <c r="D374" s="83">
        <v>524.67999999999699</v>
      </c>
      <c r="E374" s="84">
        <f t="shared" si="32"/>
        <v>15392857.476629442</v>
      </c>
      <c r="F374" s="85"/>
      <c r="G374" s="79">
        <f t="shared" si="30"/>
        <v>0.13634643050271272</v>
      </c>
      <c r="H374" s="80">
        <f t="shared" si="29"/>
        <v>9.1363186918338474E-2</v>
      </c>
      <c r="I374" s="61"/>
      <c r="J374" s="61"/>
      <c r="K374" s="61"/>
      <c r="L374" s="61"/>
      <c r="M374" s="61"/>
    </row>
    <row r="375" spans="1:13" ht="15.6">
      <c r="A375" s="83">
        <v>524.68999999999699</v>
      </c>
      <c r="B375" s="84">
        <f t="shared" si="31"/>
        <v>101078082.52367617</v>
      </c>
      <c r="C375" s="84">
        <f t="shared" si="22"/>
        <v>44499430.759905174</v>
      </c>
      <c r="D375" s="83">
        <v>524.68999999999699</v>
      </c>
      <c r="E375" s="84">
        <f t="shared" si="32"/>
        <v>15426768.864606492</v>
      </c>
      <c r="F375" s="85"/>
      <c r="G375" s="79">
        <f t="shared" si="30"/>
        <v>0.13634643050271272</v>
      </c>
      <c r="H375" s="80">
        <f t="shared" si="29"/>
        <v>9.1643984446372645E-2</v>
      </c>
      <c r="I375" s="61"/>
      <c r="J375" s="61"/>
      <c r="K375" s="61"/>
      <c r="L375" s="61"/>
      <c r="M375" s="61"/>
    </row>
    <row r="376" spans="1:13" ht="15.6">
      <c r="A376" s="83">
        <v>524.69999999999698</v>
      </c>
      <c r="B376" s="84">
        <f t="shared" si="31"/>
        <v>101214428.95417888</v>
      </c>
      <c r="C376" s="84">
        <f t="shared" si="22"/>
        <v>44635777.190407887</v>
      </c>
      <c r="D376" s="83">
        <v>524.69999999999698</v>
      </c>
      <c r="E376" s="84">
        <f t="shared" si="32"/>
        <v>15460680.252583543</v>
      </c>
      <c r="F376" s="85"/>
      <c r="G376" s="79">
        <f t="shared" si="30"/>
        <v>0.13634643050271272</v>
      </c>
      <c r="H376" s="80">
        <f t="shared" si="29"/>
        <v>9.1924781974406816E-2</v>
      </c>
      <c r="I376" s="61"/>
      <c r="J376" s="61"/>
      <c r="K376" s="61"/>
      <c r="L376" s="61"/>
      <c r="M376" s="61"/>
    </row>
    <row r="377" spans="1:13" ht="15.6">
      <c r="A377" s="83">
        <v>524.70999999999697</v>
      </c>
      <c r="B377" s="84">
        <f t="shared" si="31"/>
        <v>101350775.3846816</v>
      </c>
      <c r="C377" s="84">
        <f t="shared" si="22"/>
        <v>44772123.6209106</v>
      </c>
      <c r="D377" s="83">
        <v>524.70999999999697</v>
      </c>
      <c r="E377" s="84">
        <f t="shared" si="32"/>
        <v>15494591.640560593</v>
      </c>
      <c r="F377" s="85"/>
      <c r="G377" s="79">
        <f t="shared" si="30"/>
        <v>0.13634643050271272</v>
      </c>
      <c r="H377" s="80">
        <f t="shared" si="29"/>
        <v>9.2205579502440987E-2</v>
      </c>
      <c r="I377" s="61"/>
      <c r="J377" s="61"/>
      <c r="K377" s="61"/>
      <c r="L377" s="61"/>
      <c r="M377" s="61"/>
    </row>
    <row r="378" spans="1:13" ht="15.6">
      <c r="A378" s="83">
        <v>524.71999999999696</v>
      </c>
      <c r="B378" s="84">
        <f t="shared" si="31"/>
        <v>101487121.81518431</v>
      </c>
      <c r="C378" s="84">
        <f t="shared" si="22"/>
        <v>44908470.051413313</v>
      </c>
      <c r="D378" s="83">
        <v>524.71999999999696</v>
      </c>
      <c r="E378" s="84">
        <f t="shared" si="32"/>
        <v>15528503.028537644</v>
      </c>
      <c r="F378" s="85"/>
      <c r="G378" s="79">
        <f t="shared" si="30"/>
        <v>0.13634643050271272</v>
      </c>
      <c r="H378" s="80">
        <f t="shared" si="29"/>
        <v>9.2486377030475159E-2</v>
      </c>
      <c r="I378" s="61"/>
      <c r="J378" s="61"/>
      <c r="K378" s="61"/>
      <c r="L378" s="61"/>
      <c r="M378" s="61"/>
    </row>
    <row r="379" spans="1:13" ht="15.6">
      <c r="A379" s="83">
        <v>524.72999999999695</v>
      </c>
      <c r="B379" s="84">
        <f t="shared" si="31"/>
        <v>101623468.24568702</v>
      </c>
      <c r="C379" s="84">
        <f t="shared" si="22"/>
        <v>45044816.481916025</v>
      </c>
      <c r="D379" s="83">
        <v>524.72999999999695</v>
      </c>
      <c r="E379" s="84">
        <f t="shared" si="32"/>
        <v>15562414.416514695</v>
      </c>
      <c r="F379" s="85"/>
      <c r="G379" s="79">
        <f t="shared" si="30"/>
        <v>0.13634643050271272</v>
      </c>
      <c r="H379" s="80">
        <f t="shared" si="29"/>
        <v>9.276717455850933E-2</v>
      </c>
      <c r="I379" s="61"/>
      <c r="J379" s="61"/>
      <c r="K379" s="61"/>
      <c r="L379" s="61"/>
      <c r="M379" s="61"/>
    </row>
    <row r="380" spans="1:13" ht="15.6">
      <c r="A380" s="83">
        <v>524.73999999999705</v>
      </c>
      <c r="B380" s="84">
        <f t="shared" si="31"/>
        <v>101759814.67618974</v>
      </c>
      <c r="C380" s="84">
        <f t="shared" si="22"/>
        <v>45181162.912418738</v>
      </c>
      <c r="D380" s="83">
        <v>524.73999999999705</v>
      </c>
      <c r="E380" s="84">
        <f t="shared" si="32"/>
        <v>15596325.804491745</v>
      </c>
      <c r="F380" s="85"/>
      <c r="G380" s="79">
        <f t="shared" si="30"/>
        <v>0.13634643050271272</v>
      </c>
      <c r="H380" s="80">
        <f t="shared" si="29"/>
        <v>9.3047972086543487E-2</v>
      </c>
      <c r="I380" s="61"/>
      <c r="J380" s="61"/>
      <c r="K380" s="61"/>
      <c r="L380" s="61"/>
      <c r="M380" s="61"/>
    </row>
    <row r="381" spans="1:13" ht="15.6">
      <c r="A381" s="83">
        <v>524.74999999999704</v>
      </c>
      <c r="B381" s="84">
        <f t="shared" si="31"/>
        <v>101896161.10669245</v>
      </c>
      <c r="C381" s="84">
        <f t="shared" si="22"/>
        <v>45317509.342921451</v>
      </c>
      <c r="D381" s="83">
        <v>524.74999999999704</v>
      </c>
      <c r="E381" s="84">
        <f t="shared" si="32"/>
        <v>15630237.192468796</v>
      </c>
      <c r="F381" s="85"/>
      <c r="G381" s="79">
        <f t="shared" si="30"/>
        <v>0.13634643050271272</v>
      </c>
      <c r="H381" s="80">
        <f t="shared" si="29"/>
        <v>9.3328769614577659E-2</v>
      </c>
      <c r="I381" s="61"/>
      <c r="J381" s="61"/>
      <c r="K381" s="61"/>
      <c r="L381" s="61"/>
      <c r="M381" s="61"/>
    </row>
    <row r="382" spans="1:13" ht="15.6">
      <c r="A382" s="83">
        <v>524.75999999999704</v>
      </c>
      <c r="B382" s="84">
        <f t="shared" si="31"/>
        <v>102032507.53719516</v>
      </c>
      <c r="C382" s="84">
        <f t="shared" si="22"/>
        <v>45453855.773424163</v>
      </c>
      <c r="D382" s="83">
        <v>524.75999999999704</v>
      </c>
      <c r="E382" s="84">
        <f t="shared" si="32"/>
        <v>15664148.580445847</v>
      </c>
      <c r="F382" s="85"/>
      <c r="G382" s="79">
        <f t="shared" si="30"/>
        <v>0.13634643050271272</v>
      </c>
      <c r="H382" s="80">
        <f t="shared" si="29"/>
        <v>9.360956714261183E-2</v>
      </c>
      <c r="I382" s="61"/>
      <c r="J382" s="61"/>
      <c r="K382" s="61"/>
      <c r="L382" s="61"/>
      <c r="M382" s="61"/>
    </row>
    <row r="383" spans="1:13" ht="15.6">
      <c r="A383" s="83">
        <v>524.76999999999703</v>
      </c>
      <c r="B383" s="84">
        <f t="shared" si="31"/>
        <v>102168853.96769787</v>
      </c>
      <c r="C383" s="84">
        <f t="shared" si="22"/>
        <v>45590202.203926876</v>
      </c>
      <c r="D383" s="83">
        <v>524.76999999999703</v>
      </c>
      <c r="E383" s="84">
        <f t="shared" si="32"/>
        <v>15698059.968422897</v>
      </c>
      <c r="F383" s="85"/>
      <c r="G383" s="79">
        <f t="shared" si="30"/>
        <v>0.13634643050271272</v>
      </c>
      <c r="H383" s="80">
        <f t="shared" si="29"/>
        <v>9.3890364670646001E-2</v>
      </c>
      <c r="I383" s="61"/>
      <c r="J383" s="61"/>
      <c r="K383" s="61"/>
      <c r="L383" s="61"/>
      <c r="M383" s="61"/>
    </row>
    <row r="384" spans="1:13" ht="15.6">
      <c r="A384" s="83">
        <v>524.77999999999702</v>
      </c>
      <c r="B384" s="84">
        <f t="shared" si="31"/>
        <v>102305200.39820059</v>
      </c>
      <c r="C384" s="84">
        <f t="shared" si="22"/>
        <v>45726548.634429589</v>
      </c>
      <c r="D384" s="83">
        <v>524.77999999999702</v>
      </c>
      <c r="E384" s="84">
        <f t="shared" si="32"/>
        <v>15731971.356399948</v>
      </c>
      <c r="F384" s="85"/>
      <c r="G384" s="79">
        <f t="shared" si="30"/>
        <v>0.13634643050271272</v>
      </c>
      <c r="H384" s="80">
        <f t="shared" si="29"/>
        <v>9.4171162198680172E-2</v>
      </c>
      <c r="I384" s="61"/>
      <c r="J384" s="61"/>
      <c r="K384" s="61"/>
      <c r="L384" s="61"/>
      <c r="M384" s="61"/>
    </row>
    <row r="385" spans="1:13" ht="15.6">
      <c r="A385" s="83">
        <v>524.78999999999701</v>
      </c>
      <c r="B385" s="84">
        <f t="shared" si="31"/>
        <v>102441546.8287033</v>
      </c>
      <c r="C385" s="84">
        <f t="shared" si="22"/>
        <v>45862895.064932302</v>
      </c>
      <c r="D385" s="83">
        <v>524.78999999999701</v>
      </c>
      <c r="E385" s="84">
        <f t="shared" si="32"/>
        <v>15765882.744376998</v>
      </c>
      <c r="F385" s="85"/>
      <c r="G385" s="79">
        <f t="shared" si="30"/>
        <v>0.13634643050271272</v>
      </c>
      <c r="H385" s="80">
        <f t="shared" si="29"/>
        <v>9.4451959726714343E-2</v>
      </c>
      <c r="I385" s="61"/>
      <c r="J385" s="61"/>
      <c r="K385" s="61"/>
      <c r="L385" s="61"/>
      <c r="M385" s="61"/>
    </row>
    <row r="386" spans="1:13" ht="15.6">
      <c r="A386" s="83">
        <v>524.799999999997</v>
      </c>
      <c r="B386" s="84">
        <f t="shared" si="31"/>
        <v>102577893.25920601</v>
      </c>
      <c r="C386" s="84">
        <f t="shared" si="22"/>
        <v>45999241.495435014</v>
      </c>
      <c r="D386" s="83">
        <v>524.799999999997</v>
      </c>
      <c r="E386" s="84">
        <f t="shared" si="32"/>
        <v>15799794.132354049</v>
      </c>
      <c r="F386" s="85"/>
      <c r="G386" s="79">
        <f t="shared" si="30"/>
        <v>0.13634643050271272</v>
      </c>
      <c r="H386" s="80">
        <f t="shared" si="29"/>
        <v>9.4732757254748501E-2</v>
      </c>
      <c r="I386" s="61"/>
      <c r="J386" s="61"/>
      <c r="K386" s="61"/>
      <c r="L386" s="61"/>
      <c r="M386" s="61"/>
    </row>
    <row r="387" spans="1:13" ht="15.6">
      <c r="A387" s="83">
        <v>524.80999999999699</v>
      </c>
      <c r="B387" s="84">
        <f t="shared" si="31"/>
        <v>102714239.68970872</v>
      </c>
      <c r="C387" s="84">
        <f t="shared" si="22"/>
        <v>46135587.925937727</v>
      </c>
      <c r="D387" s="83">
        <v>524.80999999999699</v>
      </c>
      <c r="E387" s="84">
        <f t="shared" si="32"/>
        <v>15833705.5203311</v>
      </c>
      <c r="F387" s="85"/>
      <c r="G387" s="79">
        <f t="shared" si="30"/>
        <v>0.13634643050271272</v>
      </c>
      <c r="H387" s="80">
        <f t="shared" si="29"/>
        <v>9.5013554782782672E-2</v>
      </c>
      <c r="I387" s="61"/>
      <c r="J387" s="61"/>
      <c r="K387" s="61"/>
      <c r="L387" s="61"/>
      <c r="M387" s="61"/>
    </row>
    <row r="388" spans="1:13" ht="15.6">
      <c r="A388" s="83">
        <v>524.81999999999698</v>
      </c>
      <c r="B388" s="84">
        <f t="shared" si="31"/>
        <v>102850586.12021144</v>
      </c>
      <c r="C388" s="84">
        <f t="shared" si="22"/>
        <v>46271934.35644044</v>
      </c>
      <c r="D388" s="83">
        <v>524.81999999999698</v>
      </c>
      <c r="E388" s="84">
        <f t="shared" si="32"/>
        <v>15867616.90830815</v>
      </c>
      <c r="F388" s="85"/>
      <c r="G388" s="79">
        <f t="shared" si="30"/>
        <v>0.13634643050271272</v>
      </c>
      <c r="H388" s="80">
        <f t="shared" si="29"/>
        <v>9.5294352310816843E-2</v>
      </c>
      <c r="I388" s="61"/>
      <c r="J388" s="61"/>
      <c r="K388" s="61"/>
      <c r="L388" s="61"/>
      <c r="M388" s="61"/>
    </row>
    <row r="389" spans="1:13" ht="15.6">
      <c r="A389" s="83">
        <v>524.82999999999697</v>
      </c>
      <c r="B389" s="84">
        <f t="shared" si="31"/>
        <v>102986932.55071415</v>
      </c>
      <c r="C389" s="84">
        <f t="shared" si="22"/>
        <v>46408280.786943153</v>
      </c>
      <c r="D389" s="83">
        <v>524.82999999999697</v>
      </c>
      <c r="E389" s="84">
        <f t="shared" si="32"/>
        <v>15901528.296285201</v>
      </c>
      <c r="F389" s="85"/>
      <c r="G389" s="79">
        <f t="shared" si="30"/>
        <v>0.13634643050271272</v>
      </c>
      <c r="H389" s="80">
        <f t="shared" si="29"/>
        <v>9.5575149838851015E-2</v>
      </c>
      <c r="I389" s="61"/>
      <c r="J389" s="61"/>
      <c r="K389" s="61"/>
      <c r="L389" s="61"/>
      <c r="M389" s="61"/>
    </row>
    <row r="390" spans="1:13" ht="15.6">
      <c r="A390" s="83">
        <v>524.83999999999696</v>
      </c>
      <c r="B390" s="84">
        <f t="shared" si="31"/>
        <v>103123278.98121686</v>
      </c>
      <c r="C390" s="84">
        <f t="shared" si="22"/>
        <v>46544627.217445865</v>
      </c>
      <c r="D390" s="83">
        <v>524.83999999999696</v>
      </c>
      <c r="E390" s="84">
        <f t="shared" si="32"/>
        <v>15935439.684262251</v>
      </c>
      <c r="F390" s="85"/>
      <c r="G390" s="79">
        <f t="shared" si="30"/>
        <v>0.13634643050271272</v>
      </c>
      <c r="H390" s="80">
        <f t="shared" si="29"/>
        <v>9.5855947366885186E-2</v>
      </c>
      <c r="I390" s="61"/>
      <c r="J390" s="61"/>
      <c r="K390" s="61"/>
      <c r="L390" s="61"/>
      <c r="M390" s="61"/>
    </row>
    <row r="391" spans="1:13" ht="15.6">
      <c r="A391" s="83">
        <v>524.84999999999604</v>
      </c>
      <c r="B391" s="84">
        <f t="shared" si="31"/>
        <v>103259625.41171958</v>
      </c>
      <c r="C391" s="84">
        <f t="shared" si="22"/>
        <v>46680973.647948578</v>
      </c>
      <c r="D391" s="83">
        <v>524.84999999999604</v>
      </c>
      <c r="E391" s="84">
        <f t="shared" si="32"/>
        <v>15969351.072239302</v>
      </c>
      <c r="F391" s="85"/>
      <c r="G391" s="79">
        <f t="shared" si="30"/>
        <v>0.13634643050271272</v>
      </c>
      <c r="H391" s="80">
        <f t="shared" si="29"/>
        <v>9.6136744894919357E-2</v>
      </c>
      <c r="I391" s="61"/>
      <c r="J391" s="61"/>
      <c r="K391" s="61"/>
      <c r="L391" s="61"/>
      <c r="M391" s="61"/>
    </row>
    <row r="392" spans="1:13" ht="15.6">
      <c r="A392" s="83">
        <v>524.85999999999603</v>
      </c>
      <c r="B392" s="84">
        <f t="shared" si="31"/>
        <v>103395971.84222229</v>
      </c>
      <c r="C392" s="84">
        <f t="shared" si="22"/>
        <v>46817320.078451291</v>
      </c>
      <c r="D392" s="83">
        <v>524.85999999999603</v>
      </c>
      <c r="E392" s="84">
        <f t="shared" si="32"/>
        <v>16003262.460216353</v>
      </c>
      <c r="F392" s="85"/>
      <c r="G392" s="79">
        <f t="shared" si="30"/>
        <v>0.13634643050271272</v>
      </c>
      <c r="H392" s="80">
        <f t="shared" ref="H392:H455" si="33">C392/$C$2006</f>
        <v>9.6417542422953514E-2</v>
      </c>
      <c r="I392" s="61"/>
      <c r="J392" s="61"/>
      <c r="K392" s="61"/>
      <c r="L392" s="61"/>
      <c r="M392" s="61"/>
    </row>
    <row r="393" spans="1:13" ht="15.6">
      <c r="A393" s="83">
        <v>524.86999999999603</v>
      </c>
      <c r="B393" s="84">
        <f t="shared" si="31"/>
        <v>103532318.272725</v>
      </c>
      <c r="C393" s="84">
        <f t="shared" si="22"/>
        <v>46953666.508954003</v>
      </c>
      <c r="D393" s="83">
        <v>524.86999999999603</v>
      </c>
      <c r="E393" s="84">
        <f t="shared" si="32"/>
        <v>16037173.848193403</v>
      </c>
      <c r="F393" s="85"/>
      <c r="G393" s="79">
        <f t="shared" si="30"/>
        <v>0.13634643050271272</v>
      </c>
      <c r="H393" s="80">
        <f t="shared" si="33"/>
        <v>9.6698339950987686E-2</v>
      </c>
      <c r="I393" s="61"/>
      <c r="J393" s="61"/>
      <c r="K393" s="61"/>
      <c r="L393" s="61"/>
      <c r="M393" s="61"/>
    </row>
    <row r="394" spans="1:13" ht="15.6">
      <c r="A394" s="83">
        <v>524.87999999999602</v>
      </c>
      <c r="B394" s="84">
        <f t="shared" si="31"/>
        <v>103668664.70322771</v>
      </c>
      <c r="C394" s="84">
        <f t="shared" si="22"/>
        <v>47090012.939456716</v>
      </c>
      <c r="D394" s="83">
        <v>524.87999999999602</v>
      </c>
      <c r="E394" s="84">
        <f t="shared" si="32"/>
        <v>16071085.236170454</v>
      </c>
      <c r="F394" s="85"/>
      <c r="G394" s="79">
        <f t="shared" si="30"/>
        <v>0.13634643050271272</v>
      </c>
      <c r="H394" s="80">
        <f t="shared" si="33"/>
        <v>9.6979137479021857E-2</v>
      </c>
      <c r="I394" s="61"/>
      <c r="J394" s="61"/>
      <c r="K394" s="61"/>
      <c r="L394" s="61"/>
      <c r="M394" s="61"/>
    </row>
    <row r="395" spans="1:13" ht="15.6">
      <c r="A395" s="83">
        <v>524.88999999999601</v>
      </c>
      <c r="B395" s="84">
        <f t="shared" si="31"/>
        <v>103805011.13373043</v>
      </c>
      <c r="C395" s="84">
        <f t="shared" si="22"/>
        <v>47226359.369959429</v>
      </c>
      <c r="D395" s="83">
        <v>524.88999999999601</v>
      </c>
      <c r="E395" s="84">
        <f t="shared" si="32"/>
        <v>16104996.624147505</v>
      </c>
      <c r="F395" s="85"/>
      <c r="G395" s="79">
        <f t="shared" si="30"/>
        <v>0.13634643050271272</v>
      </c>
      <c r="H395" s="80">
        <f t="shared" si="33"/>
        <v>9.7259935007056028E-2</v>
      </c>
      <c r="I395" s="61"/>
      <c r="J395" s="61"/>
      <c r="K395" s="61"/>
      <c r="L395" s="61"/>
      <c r="M395" s="61"/>
    </row>
    <row r="396" spans="1:13" ht="15.6">
      <c r="A396" s="83">
        <v>524.899999999996</v>
      </c>
      <c r="B396" s="84">
        <f t="shared" si="31"/>
        <v>103941357.56423314</v>
      </c>
      <c r="C396" s="84">
        <f t="shared" si="22"/>
        <v>47362705.800462142</v>
      </c>
      <c r="D396" s="83">
        <v>524.899999999996</v>
      </c>
      <c r="E396" s="84">
        <f t="shared" si="32"/>
        <v>16138908.012124555</v>
      </c>
      <c r="F396" s="85"/>
      <c r="G396" s="79">
        <f t="shared" si="30"/>
        <v>0.13634643050271272</v>
      </c>
      <c r="H396" s="80">
        <f t="shared" si="33"/>
        <v>9.7540732535090199E-2</v>
      </c>
      <c r="I396" s="61"/>
      <c r="J396" s="61"/>
      <c r="K396" s="61"/>
      <c r="L396" s="61"/>
      <c r="M396" s="61"/>
    </row>
    <row r="397" spans="1:13" ht="15.6">
      <c r="A397" s="83">
        <v>524.90999999999599</v>
      </c>
      <c r="B397" s="84">
        <f t="shared" si="31"/>
        <v>104077703.99473585</v>
      </c>
      <c r="C397" s="84">
        <f t="shared" si="22"/>
        <v>47499052.230964854</v>
      </c>
      <c r="D397" s="83">
        <v>524.90999999999599</v>
      </c>
      <c r="E397" s="84">
        <f t="shared" si="32"/>
        <v>16172819.400101606</v>
      </c>
      <c r="F397" s="85"/>
      <c r="G397" s="79">
        <f t="shared" si="30"/>
        <v>0.13634643050271272</v>
      </c>
      <c r="H397" s="80">
        <f t="shared" si="33"/>
        <v>9.7821530063124371E-2</v>
      </c>
      <c r="I397" s="61"/>
      <c r="J397" s="61"/>
      <c r="K397" s="61"/>
      <c r="L397" s="61"/>
      <c r="M397" s="61"/>
    </row>
    <row r="398" spans="1:13" ht="15.6">
      <c r="A398" s="83">
        <v>524.91999999999598</v>
      </c>
      <c r="B398" s="84">
        <f t="shared" si="31"/>
        <v>104214050.42523856</v>
      </c>
      <c r="C398" s="84">
        <f t="shared" si="22"/>
        <v>47635398.661467567</v>
      </c>
      <c r="D398" s="83">
        <v>524.91999999999598</v>
      </c>
      <c r="E398" s="84">
        <f t="shared" si="32"/>
        <v>16206730.788078656</v>
      </c>
      <c r="F398" s="85"/>
      <c r="G398" s="79">
        <f t="shared" si="30"/>
        <v>0.13634643050271272</v>
      </c>
      <c r="H398" s="80">
        <f t="shared" si="33"/>
        <v>9.8102327591158528E-2</v>
      </c>
      <c r="I398" s="61"/>
      <c r="J398" s="61"/>
      <c r="K398" s="61"/>
      <c r="L398" s="61"/>
      <c r="M398" s="61"/>
    </row>
    <row r="399" spans="1:13" ht="15.6">
      <c r="A399" s="83">
        <v>524.92999999999597</v>
      </c>
      <c r="B399" s="84">
        <f t="shared" si="31"/>
        <v>104350396.85574128</v>
      </c>
      <c r="C399" s="84">
        <f t="shared" si="22"/>
        <v>47771745.09197028</v>
      </c>
      <c r="D399" s="83">
        <v>524.92999999999597</v>
      </c>
      <c r="E399" s="84">
        <f t="shared" si="32"/>
        <v>16240642.176055707</v>
      </c>
      <c r="F399" s="85"/>
      <c r="G399" s="79">
        <f t="shared" si="30"/>
        <v>0.13634643050271272</v>
      </c>
      <c r="H399" s="80">
        <f t="shared" si="33"/>
        <v>9.8383125119192699E-2</v>
      </c>
      <c r="I399" s="61"/>
      <c r="J399" s="61"/>
      <c r="K399" s="61"/>
      <c r="L399" s="61"/>
      <c r="M399" s="61"/>
    </row>
    <row r="400" spans="1:13" ht="15.6">
      <c r="A400" s="83">
        <v>524.93999999999596</v>
      </c>
      <c r="B400" s="84">
        <f t="shared" si="31"/>
        <v>104486743.28624399</v>
      </c>
      <c r="C400" s="84">
        <f t="shared" si="22"/>
        <v>47908091.522472993</v>
      </c>
      <c r="D400" s="83">
        <v>524.93999999999596</v>
      </c>
      <c r="E400" s="84">
        <f t="shared" si="32"/>
        <v>16274553.564032758</v>
      </c>
      <c r="F400" s="85"/>
      <c r="G400" s="79">
        <f t="shared" si="30"/>
        <v>0.13634643050271272</v>
      </c>
      <c r="H400" s="80">
        <f t="shared" si="33"/>
        <v>9.866392264722687E-2</v>
      </c>
      <c r="I400" s="61"/>
      <c r="J400" s="61"/>
      <c r="K400" s="61"/>
      <c r="L400" s="61"/>
      <c r="M400" s="61"/>
    </row>
    <row r="401" spans="1:13" ht="15.6">
      <c r="A401" s="83">
        <v>524.94999999999595</v>
      </c>
      <c r="B401" s="84">
        <f t="shared" si="31"/>
        <v>104623089.7167467</v>
      </c>
      <c r="C401" s="84">
        <f t="shared" si="22"/>
        <v>48044437.952975705</v>
      </c>
      <c r="D401" s="83">
        <v>524.94999999999595</v>
      </c>
      <c r="E401" s="84">
        <f t="shared" si="32"/>
        <v>16308464.952009808</v>
      </c>
      <c r="F401" s="85"/>
      <c r="G401" s="79">
        <f t="shared" si="30"/>
        <v>0.13634643050271272</v>
      </c>
      <c r="H401" s="80">
        <f t="shared" si="33"/>
        <v>9.8944720175261042E-2</v>
      </c>
      <c r="I401" s="61"/>
      <c r="J401" s="61"/>
      <c r="K401" s="61"/>
      <c r="L401" s="61"/>
      <c r="M401" s="61"/>
    </row>
    <row r="402" spans="1:13" ht="15.6">
      <c r="A402" s="83">
        <v>524.95999999999594</v>
      </c>
      <c r="B402" s="84">
        <f t="shared" si="31"/>
        <v>104759436.14724942</v>
      </c>
      <c r="C402" s="84">
        <f t="shared" si="22"/>
        <v>48180784.383478418</v>
      </c>
      <c r="D402" s="83">
        <v>524.95999999999594</v>
      </c>
      <c r="E402" s="84">
        <f t="shared" si="32"/>
        <v>16342376.339986859</v>
      </c>
      <c r="F402" s="85"/>
      <c r="G402" s="79">
        <f t="shared" si="30"/>
        <v>0.13634643050271272</v>
      </c>
      <c r="H402" s="80">
        <f t="shared" si="33"/>
        <v>9.9225517703295213E-2</v>
      </c>
      <c r="I402" s="61"/>
      <c r="J402" s="61"/>
      <c r="K402" s="61"/>
      <c r="L402" s="61"/>
      <c r="M402" s="61"/>
    </row>
    <row r="403" spans="1:13" ht="15.6">
      <c r="A403" s="83">
        <v>524.96999999999605</v>
      </c>
      <c r="B403" s="84">
        <f t="shared" si="31"/>
        <v>104895782.57775213</v>
      </c>
      <c r="C403" s="84">
        <f t="shared" si="22"/>
        <v>48317130.813981131</v>
      </c>
      <c r="D403" s="83">
        <v>524.96999999999605</v>
      </c>
      <c r="E403" s="84">
        <f t="shared" si="32"/>
        <v>16376287.72796391</v>
      </c>
      <c r="F403" s="85"/>
      <c r="G403" s="79">
        <f t="shared" si="30"/>
        <v>0.13634643050271272</v>
      </c>
      <c r="H403" s="80">
        <f t="shared" si="33"/>
        <v>9.9506315231329384E-2</v>
      </c>
      <c r="I403" s="61"/>
      <c r="J403" s="61"/>
      <c r="K403" s="61"/>
      <c r="L403" s="61"/>
      <c r="M403" s="61"/>
    </row>
    <row r="404" spans="1:13" ht="15.6">
      <c r="A404" s="83">
        <v>524.97999999999604</v>
      </c>
      <c r="B404" s="84">
        <f t="shared" si="31"/>
        <v>105032129.00825484</v>
      </c>
      <c r="C404" s="84">
        <f t="shared" si="22"/>
        <v>48453477.244483843</v>
      </c>
      <c r="D404" s="83">
        <v>524.97999999999604</v>
      </c>
      <c r="E404" s="84">
        <f t="shared" si="32"/>
        <v>16410199.11594096</v>
      </c>
      <c r="F404" s="85"/>
      <c r="G404" s="79">
        <f t="shared" si="30"/>
        <v>0.13634643050271272</v>
      </c>
      <c r="H404" s="80">
        <f t="shared" si="33"/>
        <v>9.9787112759363542E-2</v>
      </c>
      <c r="I404" s="61"/>
      <c r="J404" s="61"/>
      <c r="K404" s="61"/>
      <c r="L404" s="61"/>
      <c r="M404" s="61"/>
    </row>
    <row r="405" spans="1:13" ht="15.6">
      <c r="A405" s="83">
        <v>524.98999999999603</v>
      </c>
      <c r="B405" s="84">
        <f t="shared" si="31"/>
        <v>105168475.43875755</v>
      </c>
      <c r="C405" s="84">
        <f t="shared" si="22"/>
        <v>48589823.674986556</v>
      </c>
      <c r="D405" s="83">
        <v>524.98999999999603</v>
      </c>
      <c r="E405" s="84">
        <f t="shared" si="32"/>
        <v>16444110.503918011</v>
      </c>
      <c r="F405" s="85"/>
      <c r="G405" s="79">
        <f t="shared" si="30"/>
        <v>0.13634643050271272</v>
      </c>
      <c r="H405" s="80">
        <f t="shared" si="33"/>
        <v>0.10006791028739771</v>
      </c>
      <c r="I405" s="61"/>
      <c r="J405" s="61"/>
      <c r="K405" s="61"/>
      <c r="L405" s="61"/>
      <c r="M405" s="61"/>
    </row>
    <row r="406" spans="1:13" ht="15.6">
      <c r="A406" s="86">
        <v>524.99999999999602</v>
      </c>
      <c r="B406" s="87">
        <v>105304821.86926</v>
      </c>
      <c r="C406" s="87">
        <f t="shared" si="22"/>
        <v>48726170.105489001</v>
      </c>
      <c r="D406" s="86">
        <v>524.99999999999602</v>
      </c>
      <c r="E406" s="87">
        <v>16478021.891895</v>
      </c>
      <c r="F406" s="88"/>
      <c r="G406" s="79">
        <f t="shared" si="30"/>
        <v>0.13634643050244449</v>
      </c>
      <c r="H406" s="80">
        <f t="shared" si="33"/>
        <v>0.10034870781543133</v>
      </c>
      <c r="I406" s="61"/>
      <c r="J406" s="61"/>
      <c r="K406" s="61"/>
      <c r="L406" s="61"/>
      <c r="M406" s="61"/>
    </row>
    <row r="407" spans="1:13" ht="15.6">
      <c r="A407" s="83">
        <v>525.00999999999601</v>
      </c>
      <c r="B407" s="84">
        <f t="shared" ref="B407:B470" si="34">B406+(($B$506-$B$406)/100)</f>
        <v>105479420.9786742</v>
      </c>
      <c r="C407" s="84">
        <f t="shared" si="22"/>
        <v>48900769.214903206</v>
      </c>
      <c r="D407" s="83">
        <v>525.00999999999601</v>
      </c>
      <c r="E407" s="84">
        <f t="shared" ref="E407:E470" si="35">E406+(($E$506-$E$406)/100)</f>
        <v>16493502.218942709</v>
      </c>
      <c r="F407" s="85"/>
      <c r="G407" s="79">
        <f t="shared" si="30"/>
        <v>0.17459910941420495</v>
      </c>
      <c r="H407" s="80">
        <f t="shared" si="33"/>
        <v>0.10070828450650944</v>
      </c>
      <c r="I407" s="61"/>
      <c r="J407" s="61"/>
      <c r="K407" s="61"/>
      <c r="L407" s="61"/>
      <c r="M407" s="61"/>
    </row>
    <row r="408" spans="1:13" ht="15.6">
      <c r="A408" s="83">
        <v>525.019999999996</v>
      </c>
      <c r="B408" s="84">
        <f t="shared" si="34"/>
        <v>105654020.08808841</v>
      </c>
      <c r="C408" s="84">
        <f t="shared" si="22"/>
        <v>49075368.324317411</v>
      </c>
      <c r="D408" s="83">
        <v>525.019999999996</v>
      </c>
      <c r="E408" s="84">
        <f t="shared" si="35"/>
        <v>16508982.545990419</v>
      </c>
      <c r="F408" s="85"/>
      <c r="G408" s="79">
        <f t="shared" si="30"/>
        <v>0.17459910941420495</v>
      </c>
      <c r="H408" s="80">
        <f t="shared" si="33"/>
        <v>0.10106786119758754</v>
      </c>
      <c r="I408" s="61"/>
      <c r="J408" s="61"/>
      <c r="K408" s="61"/>
      <c r="L408" s="61"/>
      <c r="M408" s="61"/>
    </row>
    <row r="409" spans="1:13" ht="15.6">
      <c r="A409" s="83">
        <v>525.02999999999599</v>
      </c>
      <c r="B409" s="84">
        <f t="shared" si="34"/>
        <v>105828619.19750261</v>
      </c>
      <c r="C409" s="84">
        <f t="shared" si="22"/>
        <v>49249967.433731616</v>
      </c>
      <c r="D409" s="83">
        <v>525.02999999999599</v>
      </c>
      <c r="E409" s="84">
        <f t="shared" si="35"/>
        <v>16524462.873038128</v>
      </c>
      <c r="F409" s="85"/>
      <c r="G409" s="79">
        <f t="shared" si="30"/>
        <v>0.17459910941420495</v>
      </c>
      <c r="H409" s="80">
        <f t="shared" si="33"/>
        <v>0.10142743788866565</v>
      </c>
      <c r="I409" s="61"/>
      <c r="J409" s="61"/>
      <c r="K409" s="61"/>
      <c r="L409" s="61"/>
      <c r="M409" s="61"/>
    </row>
    <row r="410" spans="1:13" ht="15.6">
      <c r="A410" s="83">
        <v>525.03999999999598</v>
      </c>
      <c r="B410" s="84">
        <f t="shared" si="34"/>
        <v>106003218.30691682</v>
      </c>
      <c r="C410" s="84">
        <f t="shared" si="22"/>
        <v>49424566.54314582</v>
      </c>
      <c r="D410" s="83">
        <v>525.03999999999598</v>
      </c>
      <c r="E410" s="84">
        <f t="shared" si="35"/>
        <v>16539943.200085837</v>
      </c>
      <c r="F410" s="85"/>
      <c r="G410" s="79">
        <f t="shared" si="30"/>
        <v>0.17459910941420495</v>
      </c>
      <c r="H410" s="80">
        <f t="shared" si="33"/>
        <v>0.10178701457974375</v>
      </c>
      <c r="I410" s="61"/>
      <c r="J410" s="61"/>
      <c r="K410" s="61"/>
      <c r="L410" s="61"/>
      <c r="M410" s="61"/>
    </row>
    <row r="411" spans="1:13" ht="15.6">
      <c r="A411" s="83">
        <v>525.04999999999598</v>
      </c>
      <c r="B411" s="84">
        <f t="shared" si="34"/>
        <v>106177817.41633102</v>
      </c>
      <c r="C411" s="84">
        <f t="shared" si="22"/>
        <v>49599165.652560025</v>
      </c>
      <c r="D411" s="83">
        <v>525.04999999999598</v>
      </c>
      <c r="E411" s="84">
        <f t="shared" si="35"/>
        <v>16555423.527133547</v>
      </c>
      <c r="F411" s="85"/>
      <c r="G411" s="79">
        <f t="shared" si="30"/>
        <v>0.17459910941420495</v>
      </c>
      <c r="H411" s="80">
        <f t="shared" si="33"/>
        <v>0.10214659127082186</v>
      </c>
      <c r="I411" s="61"/>
      <c r="J411" s="61"/>
      <c r="K411" s="61"/>
      <c r="L411" s="61"/>
      <c r="M411" s="61"/>
    </row>
    <row r="412" spans="1:13" ht="15.6">
      <c r="A412" s="83">
        <v>525.05999999999597</v>
      </c>
      <c r="B412" s="84">
        <f t="shared" si="34"/>
        <v>106352416.52574523</v>
      </c>
      <c r="C412" s="84">
        <f t="shared" si="22"/>
        <v>49773764.76197423</v>
      </c>
      <c r="D412" s="83">
        <v>525.05999999999597</v>
      </c>
      <c r="E412" s="84">
        <f t="shared" si="35"/>
        <v>16570903.854181256</v>
      </c>
      <c r="F412" s="85"/>
      <c r="G412" s="79">
        <f t="shared" si="30"/>
        <v>0.17459910941420495</v>
      </c>
      <c r="H412" s="80">
        <f t="shared" si="33"/>
        <v>0.10250616796189996</v>
      </c>
      <c r="I412" s="61"/>
      <c r="J412" s="61"/>
      <c r="K412" s="61"/>
      <c r="L412" s="61"/>
      <c r="M412" s="61"/>
    </row>
    <row r="413" spans="1:13" ht="15.6">
      <c r="A413" s="83">
        <v>525.06999999999596</v>
      </c>
      <c r="B413" s="84">
        <f t="shared" si="34"/>
        <v>106527015.63515943</v>
      </c>
      <c r="C413" s="84">
        <f t="shared" si="22"/>
        <v>49948363.871388435</v>
      </c>
      <c r="D413" s="83">
        <v>525.06999999999596</v>
      </c>
      <c r="E413" s="84">
        <f t="shared" si="35"/>
        <v>16586384.181228966</v>
      </c>
      <c r="F413" s="85"/>
      <c r="G413" s="79">
        <f t="shared" si="30"/>
        <v>0.17459910941420495</v>
      </c>
      <c r="H413" s="80">
        <f t="shared" si="33"/>
        <v>0.10286574465297807</v>
      </c>
      <c r="I413" s="61"/>
      <c r="J413" s="61"/>
      <c r="K413" s="61"/>
      <c r="L413" s="61"/>
      <c r="M413" s="61"/>
    </row>
    <row r="414" spans="1:13" ht="15.6">
      <c r="A414" s="83">
        <v>525.07999999999595</v>
      </c>
      <c r="B414" s="84">
        <f t="shared" si="34"/>
        <v>106701614.74457364</v>
      </c>
      <c r="C414" s="84">
        <f t="shared" si="22"/>
        <v>50122962.98080264</v>
      </c>
      <c r="D414" s="83">
        <v>525.07999999999595</v>
      </c>
      <c r="E414" s="84">
        <f t="shared" si="35"/>
        <v>16601864.508276675</v>
      </c>
      <c r="F414" s="85"/>
      <c r="G414" s="79">
        <f t="shared" si="30"/>
        <v>0.17459910941420495</v>
      </c>
      <c r="H414" s="80">
        <f t="shared" si="33"/>
        <v>0.10322532134405617</v>
      </c>
      <c r="I414" s="61"/>
      <c r="J414" s="61"/>
      <c r="K414" s="61"/>
      <c r="L414" s="61"/>
      <c r="M414" s="61"/>
    </row>
    <row r="415" spans="1:13" ht="15.6">
      <c r="A415" s="83">
        <v>525.08999999999605</v>
      </c>
      <c r="B415" s="84">
        <f t="shared" si="34"/>
        <v>106876213.85398784</v>
      </c>
      <c r="C415" s="84">
        <f t="shared" si="22"/>
        <v>50297562.090216845</v>
      </c>
      <c r="D415" s="83">
        <v>525.08999999999605</v>
      </c>
      <c r="E415" s="84">
        <f t="shared" si="35"/>
        <v>16617344.835324384</v>
      </c>
      <c r="F415" s="85"/>
      <c r="G415" s="79">
        <f t="shared" si="30"/>
        <v>0.17459910941420495</v>
      </c>
      <c r="H415" s="80">
        <f t="shared" si="33"/>
        <v>0.10358489803513428</v>
      </c>
      <c r="I415" s="61"/>
      <c r="J415" s="61"/>
      <c r="K415" s="61"/>
      <c r="L415" s="61"/>
      <c r="M415" s="61"/>
    </row>
    <row r="416" spans="1:13" ht="15.6">
      <c r="A416" s="83">
        <v>525.09999999999604</v>
      </c>
      <c r="B416" s="84">
        <f t="shared" si="34"/>
        <v>107050812.96340205</v>
      </c>
      <c r="C416" s="84">
        <f t="shared" si="22"/>
        <v>50472161.19963105</v>
      </c>
      <c r="D416" s="83">
        <v>525.09999999999604</v>
      </c>
      <c r="E416" s="84">
        <f t="shared" si="35"/>
        <v>16632825.162372094</v>
      </c>
      <c r="F416" s="85"/>
      <c r="G416" s="79">
        <f t="shared" si="30"/>
        <v>0.17459910941420495</v>
      </c>
      <c r="H416" s="80">
        <f t="shared" si="33"/>
        <v>0.10394447472621238</v>
      </c>
      <c r="I416" s="61"/>
      <c r="J416" s="61"/>
      <c r="K416" s="61"/>
      <c r="L416" s="61"/>
      <c r="M416" s="61"/>
    </row>
    <row r="417" spans="1:13" ht="15.6">
      <c r="A417" s="83">
        <v>525.10999999999603</v>
      </c>
      <c r="B417" s="84">
        <f t="shared" si="34"/>
        <v>107225412.07281625</v>
      </c>
      <c r="C417" s="84">
        <f t="shared" si="22"/>
        <v>50646760.309045255</v>
      </c>
      <c r="D417" s="83">
        <v>525.10999999999603</v>
      </c>
      <c r="E417" s="84">
        <f t="shared" si="35"/>
        <v>16648305.489419803</v>
      </c>
      <c r="F417" s="85"/>
      <c r="G417" s="79">
        <f t="shared" si="30"/>
        <v>0.17459910941420495</v>
      </c>
      <c r="H417" s="80">
        <f t="shared" si="33"/>
        <v>0.10430405141729047</v>
      </c>
      <c r="I417" s="61"/>
      <c r="J417" s="61"/>
      <c r="K417" s="61"/>
      <c r="L417" s="61"/>
      <c r="M417" s="61"/>
    </row>
    <row r="418" spans="1:13" ht="15.6">
      <c r="A418" s="83">
        <v>525.11999999999603</v>
      </c>
      <c r="B418" s="84">
        <f t="shared" si="34"/>
        <v>107400011.18223046</v>
      </c>
      <c r="C418" s="84">
        <f t="shared" si="22"/>
        <v>50821359.41845946</v>
      </c>
      <c r="D418" s="83">
        <v>525.11999999999603</v>
      </c>
      <c r="E418" s="84">
        <f t="shared" si="35"/>
        <v>16663785.816467512</v>
      </c>
      <c r="F418" s="85"/>
      <c r="G418" s="79">
        <f t="shared" si="30"/>
        <v>0.17459910941420495</v>
      </c>
      <c r="H418" s="80">
        <f t="shared" si="33"/>
        <v>0.10466362810836859</v>
      </c>
      <c r="I418" s="61"/>
      <c r="J418" s="61"/>
      <c r="K418" s="61"/>
      <c r="L418" s="61"/>
      <c r="M418" s="61"/>
    </row>
    <row r="419" spans="1:13" ht="15.6">
      <c r="A419" s="83">
        <v>525.12999999999602</v>
      </c>
      <c r="B419" s="84">
        <f t="shared" si="34"/>
        <v>107574610.29164466</v>
      </c>
      <c r="C419" s="84">
        <f t="shared" si="22"/>
        <v>50995958.527873665</v>
      </c>
      <c r="D419" s="83">
        <v>525.12999999999602</v>
      </c>
      <c r="E419" s="84">
        <f t="shared" si="35"/>
        <v>16679266.143515222</v>
      </c>
      <c r="F419" s="85"/>
      <c r="G419" s="79">
        <f t="shared" si="30"/>
        <v>0.17459910941420495</v>
      </c>
      <c r="H419" s="80">
        <f t="shared" si="33"/>
        <v>0.10502320479944668</v>
      </c>
      <c r="I419" s="61"/>
      <c r="J419" s="61"/>
      <c r="K419" s="61"/>
      <c r="L419" s="61"/>
      <c r="M419" s="61"/>
    </row>
    <row r="420" spans="1:13" ht="15.6">
      <c r="A420" s="83">
        <v>525.13999999999601</v>
      </c>
      <c r="B420" s="84">
        <f t="shared" si="34"/>
        <v>107749209.40105887</v>
      </c>
      <c r="C420" s="84">
        <f t="shared" si="22"/>
        <v>51170557.63728787</v>
      </c>
      <c r="D420" s="83">
        <v>525.13999999999601</v>
      </c>
      <c r="E420" s="84">
        <f t="shared" si="35"/>
        <v>16694746.470562931</v>
      </c>
      <c r="F420" s="85"/>
      <c r="G420" s="79">
        <f t="shared" si="30"/>
        <v>0.17459910941420495</v>
      </c>
      <c r="H420" s="80">
        <f t="shared" si="33"/>
        <v>0.1053827814905248</v>
      </c>
      <c r="I420" s="61"/>
      <c r="J420" s="61"/>
      <c r="K420" s="61"/>
      <c r="L420" s="61"/>
      <c r="M420" s="61"/>
    </row>
    <row r="421" spans="1:13" ht="15.6">
      <c r="A421" s="83">
        <v>525.149999999996</v>
      </c>
      <c r="B421" s="84">
        <f t="shared" si="34"/>
        <v>107923808.51047307</v>
      </c>
      <c r="C421" s="84">
        <f t="shared" si="22"/>
        <v>51345156.746702075</v>
      </c>
      <c r="D421" s="83">
        <v>525.149999999996</v>
      </c>
      <c r="E421" s="84">
        <f t="shared" si="35"/>
        <v>16710226.797610641</v>
      </c>
      <c r="F421" s="85"/>
      <c r="G421" s="79">
        <f t="shared" si="30"/>
        <v>0.17459910941420495</v>
      </c>
      <c r="H421" s="80">
        <f t="shared" si="33"/>
        <v>0.10574235818160289</v>
      </c>
      <c r="I421" s="61"/>
      <c r="J421" s="61"/>
      <c r="K421" s="61"/>
      <c r="L421" s="61"/>
      <c r="M421" s="61"/>
    </row>
    <row r="422" spans="1:13" ht="15.6">
      <c r="A422" s="83">
        <v>525.15999999999599</v>
      </c>
      <c r="B422" s="84">
        <f t="shared" si="34"/>
        <v>108098407.61988728</v>
      </c>
      <c r="C422" s="84">
        <f t="shared" si="22"/>
        <v>51519755.85611628</v>
      </c>
      <c r="D422" s="83">
        <v>525.15999999999599</v>
      </c>
      <c r="E422" s="84">
        <f t="shared" si="35"/>
        <v>16725707.12465835</v>
      </c>
      <c r="F422" s="85"/>
      <c r="G422" s="79">
        <f t="shared" si="30"/>
        <v>0.17459910941420495</v>
      </c>
      <c r="H422" s="80">
        <f t="shared" si="33"/>
        <v>0.10610193487268101</v>
      </c>
      <c r="I422" s="61"/>
      <c r="J422" s="61"/>
      <c r="K422" s="61"/>
      <c r="L422" s="61"/>
      <c r="M422" s="61"/>
    </row>
    <row r="423" spans="1:13" ht="15.6">
      <c r="A423" s="83">
        <v>525.16999999999598</v>
      </c>
      <c r="B423" s="84">
        <f t="shared" si="34"/>
        <v>108273006.72930148</v>
      </c>
      <c r="C423" s="84">
        <f t="shared" si="22"/>
        <v>51694354.965530485</v>
      </c>
      <c r="D423" s="83">
        <v>525.16999999999598</v>
      </c>
      <c r="E423" s="84">
        <f t="shared" si="35"/>
        <v>16741187.451706059</v>
      </c>
      <c r="F423" s="85"/>
      <c r="G423" s="79">
        <f t="shared" si="30"/>
        <v>0.17459910941420495</v>
      </c>
      <c r="H423" s="80">
        <f t="shared" si="33"/>
        <v>0.1064615115637591</v>
      </c>
      <c r="I423" s="61"/>
      <c r="J423" s="61"/>
      <c r="K423" s="61"/>
      <c r="L423" s="61"/>
      <c r="M423" s="61"/>
    </row>
    <row r="424" spans="1:13" ht="15.6">
      <c r="A424" s="83">
        <v>525.17999999999597</v>
      </c>
      <c r="B424" s="84">
        <f t="shared" si="34"/>
        <v>108447605.83871569</v>
      </c>
      <c r="C424" s="84">
        <f t="shared" si="22"/>
        <v>51868954.07494469</v>
      </c>
      <c r="D424" s="83">
        <v>525.17999999999597</v>
      </c>
      <c r="E424" s="84">
        <f t="shared" si="35"/>
        <v>16756667.778753769</v>
      </c>
      <c r="F424" s="85"/>
      <c r="G424" s="79">
        <f t="shared" si="30"/>
        <v>0.17459910941420495</v>
      </c>
      <c r="H424" s="80">
        <f t="shared" si="33"/>
        <v>0.10682108825483722</v>
      </c>
      <c r="I424" s="61"/>
      <c r="J424" s="61"/>
      <c r="K424" s="61"/>
      <c r="L424" s="61"/>
      <c r="M424" s="61"/>
    </row>
    <row r="425" spans="1:13" ht="15.6">
      <c r="A425" s="83">
        <v>525.18999999999596</v>
      </c>
      <c r="B425" s="84">
        <f t="shared" si="34"/>
        <v>108622204.94812989</v>
      </c>
      <c r="C425" s="84">
        <f t="shared" si="22"/>
        <v>52043553.184358895</v>
      </c>
      <c r="D425" s="83">
        <v>525.18999999999596</v>
      </c>
      <c r="E425" s="84">
        <f t="shared" si="35"/>
        <v>16772148.105801478</v>
      </c>
      <c r="F425" s="85"/>
      <c r="G425" s="79">
        <f t="shared" si="30"/>
        <v>0.17459910941420495</v>
      </c>
      <c r="H425" s="80">
        <f t="shared" si="33"/>
        <v>0.10718066494591531</v>
      </c>
      <c r="I425" s="61"/>
      <c r="J425" s="61"/>
      <c r="K425" s="61"/>
      <c r="L425" s="61"/>
      <c r="M425" s="61"/>
    </row>
    <row r="426" spans="1:13" ht="15.6">
      <c r="A426" s="83">
        <v>525.19999999999595</v>
      </c>
      <c r="B426" s="84">
        <f t="shared" si="34"/>
        <v>108796804.0575441</v>
      </c>
      <c r="C426" s="84">
        <f t="shared" si="22"/>
        <v>52218152.2937731</v>
      </c>
      <c r="D426" s="83">
        <v>525.19999999999595</v>
      </c>
      <c r="E426" s="84">
        <f t="shared" si="35"/>
        <v>16787628.432849187</v>
      </c>
      <c r="F426" s="85"/>
      <c r="G426" s="79">
        <f t="shared" si="30"/>
        <v>0.17459910941420495</v>
      </c>
      <c r="H426" s="80">
        <f t="shared" si="33"/>
        <v>0.10754024163699342</v>
      </c>
      <c r="I426" s="61"/>
      <c r="J426" s="61"/>
      <c r="K426" s="61"/>
      <c r="L426" s="61"/>
      <c r="M426" s="61"/>
    </row>
    <row r="427" spans="1:13" ht="15.6">
      <c r="A427" s="83">
        <v>525.20999999999594</v>
      </c>
      <c r="B427" s="84">
        <f t="shared" si="34"/>
        <v>108971403.1669583</v>
      </c>
      <c r="C427" s="84">
        <f t="shared" si="22"/>
        <v>52392751.403187305</v>
      </c>
      <c r="D427" s="83">
        <v>525.20999999999594</v>
      </c>
      <c r="E427" s="84">
        <f t="shared" si="35"/>
        <v>16803108.759896897</v>
      </c>
      <c r="F427" s="85"/>
      <c r="G427" s="79">
        <f t="shared" ref="G427:G490" si="36">(B427-B426)/10^6</f>
        <v>0.17459910941420495</v>
      </c>
      <c r="H427" s="80">
        <f t="shared" si="33"/>
        <v>0.10789981832807152</v>
      </c>
      <c r="I427" s="61"/>
      <c r="J427" s="61"/>
      <c r="K427" s="61"/>
      <c r="L427" s="61"/>
      <c r="M427" s="61"/>
    </row>
    <row r="428" spans="1:13" ht="15.6">
      <c r="A428" s="83">
        <v>525.21999999999605</v>
      </c>
      <c r="B428" s="84">
        <f t="shared" si="34"/>
        <v>109146002.27637251</v>
      </c>
      <c r="C428" s="84">
        <f t="shared" si="22"/>
        <v>52567350.51260151</v>
      </c>
      <c r="D428" s="83">
        <v>525.21999999999605</v>
      </c>
      <c r="E428" s="84">
        <f t="shared" si="35"/>
        <v>16818589.086944606</v>
      </c>
      <c r="F428" s="85"/>
      <c r="G428" s="79">
        <f t="shared" si="36"/>
        <v>0.17459910941420495</v>
      </c>
      <c r="H428" s="80">
        <f t="shared" si="33"/>
        <v>0.10825939501914963</v>
      </c>
      <c r="I428" s="61"/>
      <c r="J428" s="61"/>
      <c r="K428" s="61"/>
      <c r="L428" s="61"/>
      <c r="M428" s="61"/>
    </row>
    <row r="429" spans="1:13" ht="15.6">
      <c r="A429" s="83">
        <v>525.22999999999604</v>
      </c>
      <c r="B429" s="84">
        <f t="shared" si="34"/>
        <v>109320601.38578671</v>
      </c>
      <c r="C429" s="84">
        <f t="shared" si="22"/>
        <v>52741949.622015715</v>
      </c>
      <c r="D429" s="83">
        <v>525.22999999999604</v>
      </c>
      <c r="E429" s="84">
        <f t="shared" si="35"/>
        <v>16834069.413992316</v>
      </c>
      <c r="F429" s="85"/>
      <c r="G429" s="79">
        <f t="shared" si="36"/>
        <v>0.17459910941420495</v>
      </c>
      <c r="H429" s="80">
        <f t="shared" si="33"/>
        <v>0.10861897171022773</v>
      </c>
      <c r="I429" s="61"/>
      <c r="J429" s="61"/>
      <c r="K429" s="61"/>
      <c r="L429" s="61"/>
      <c r="M429" s="61"/>
    </row>
    <row r="430" spans="1:13" ht="15.6">
      <c r="A430" s="83">
        <v>525.23999999999603</v>
      </c>
      <c r="B430" s="84">
        <f t="shared" si="34"/>
        <v>109495200.49520092</v>
      </c>
      <c r="C430" s="84">
        <f t="shared" si="22"/>
        <v>52916548.73142992</v>
      </c>
      <c r="D430" s="83">
        <v>525.23999999999603</v>
      </c>
      <c r="E430" s="84">
        <f t="shared" si="35"/>
        <v>16849549.741040025</v>
      </c>
      <c r="F430" s="85"/>
      <c r="G430" s="79">
        <f t="shared" si="36"/>
        <v>0.17459910941420495</v>
      </c>
      <c r="H430" s="80">
        <f t="shared" si="33"/>
        <v>0.10897854840130583</v>
      </c>
      <c r="I430" s="61"/>
      <c r="J430" s="61"/>
      <c r="K430" s="61"/>
      <c r="L430" s="61"/>
      <c r="M430" s="61"/>
    </row>
    <row r="431" spans="1:13" ht="15.6">
      <c r="A431" s="83">
        <v>525.24999999999602</v>
      </c>
      <c r="B431" s="84">
        <f t="shared" si="34"/>
        <v>109669799.60461512</v>
      </c>
      <c r="C431" s="84">
        <f t="shared" si="22"/>
        <v>53091147.840844125</v>
      </c>
      <c r="D431" s="83">
        <v>525.24999999999602</v>
      </c>
      <c r="E431" s="84">
        <f t="shared" si="35"/>
        <v>16865030.068087734</v>
      </c>
      <c r="F431" s="85"/>
      <c r="G431" s="79">
        <f t="shared" si="36"/>
        <v>0.17459910941420495</v>
      </c>
      <c r="H431" s="80">
        <f t="shared" si="33"/>
        <v>0.10933812509238394</v>
      </c>
      <c r="I431" s="61"/>
      <c r="J431" s="61"/>
      <c r="K431" s="61"/>
      <c r="L431" s="61"/>
      <c r="M431" s="61"/>
    </row>
    <row r="432" spans="1:13" ht="15.6">
      <c r="A432" s="83">
        <v>525.25999999999601</v>
      </c>
      <c r="B432" s="84">
        <f t="shared" si="34"/>
        <v>109844398.71402933</v>
      </c>
      <c r="C432" s="84">
        <f t="shared" si="22"/>
        <v>53265746.95025833</v>
      </c>
      <c r="D432" s="83">
        <v>525.25999999999601</v>
      </c>
      <c r="E432" s="84">
        <f t="shared" si="35"/>
        <v>16880510.395135444</v>
      </c>
      <c r="F432" s="85"/>
      <c r="G432" s="79">
        <f t="shared" si="36"/>
        <v>0.17459910941420495</v>
      </c>
      <c r="H432" s="80">
        <f t="shared" si="33"/>
        <v>0.10969770178346204</v>
      </c>
      <c r="I432" s="61"/>
      <c r="J432" s="61"/>
      <c r="K432" s="61"/>
      <c r="L432" s="61"/>
      <c r="M432" s="61"/>
    </row>
    <row r="433" spans="1:13" ht="15.6">
      <c r="A433" s="83">
        <v>525.269999999996</v>
      </c>
      <c r="B433" s="84">
        <f t="shared" si="34"/>
        <v>110018997.82344353</v>
      </c>
      <c r="C433" s="84">
        <f t="shared" si="22"/>
        <v>53440346.059672534</v>
      </c>
      <c r="D433" s="83">
        <v>525.269999999996</v>
      </c>
      <c r="E433" s="84">
        <f t="shared" si="35"/>
        <v>16895990.722183153</v>
      </c>
      <c r="F433" s="85"/>
      <c r="G433" s="79">
        <f t="shared" si="36"/>
        <v>0.17459910941420495</v>
      </c>
      <c r="H433" s="80">
        <f t="shared" si="33"/>
        <v>0.11005727847454015</v>
      </c>
      <c r="I433" s="61"/>
      <c r="J433" s="61"/>
      <c r="K433" s="61"/>
      <c r="L433" s="61"/>
      <c r="M433" s="61"/>
    </row>
    <row r="434" spans="1:13" ht="15.6">
      <c r="A434" s="83">
        <v>525.27999999999599</v>
      </c>
      <c r="B434" s="84">
        <f t="shared" si="34"/>
        <v>110193596.93285774</v>
      </c>
      <c r="C434" s="84">
        <f t="shared" si="22"/>
        <v>53614945.169086739</v>
      </c>
      <c r="D434" s="83">
        <v>525.27999999999599</v>
      </c>
      <c r="E434" s="84">
        <f t="shared" si="35"/>
        <v>16911471.049230862</v>
      </c>
      <c r="F434" s="85"/>
      <c r="G434" s="79">
        <f t="shared" si="36"/>
        <v>0.17459910941420495</v>
      </c>
      <c r="H434" s="80">
        <f t="shared" si="33"/>
        <v>0.11041685516561825</v>
      </c>
      <c r="I434" s="61"/>
      <c r="J434" s="61"/>
      <c r="K434" s="61"/>
      <c r="L434" s="61"/>
      <c r="M434" s="61"/>
    </row>
    <row r="435" spans="1:13" ht="15.6">
      <c r="A435" s="83">
        <v>525.28999999999598</v>
      </c>
      <c r="B435" s="84">
        <f t="shared" si="34"/>
        <v>110368196.04227194</v>
      </c>
      <c r="C435" s="84">
        <f t="shared" si="22"/>
        <v>53789544.278500944</v>
      </c>
      <c r="D435" s="83">
        <v>525.28999999999598</v>
      </c>
      <c r="E435" s="84">
        <f t="shared" si="35"/>
        <v>16926951.376278572</v>
      </c>
      <c r="F435" s="85"/>
      <c r="G435" s="79">
        <f t="shared" si="36"/>
        <v>0.17459910941420495</v>
      </c>
      <c r="H435" s="80">
        <f t="shared" si="33"/>
        <v>0.11077643185669636</v>
      </c>
      <c r="I435" s="61"/>
      <c r="J435" s="61"/>
      <c r="K435" s="61"/>
      <c r="L435" s="61"/>
      <c r="M435" s="61"/>
    </row>
    <row r="436" spans="1:13" ht="15.6">
      <c r="A436" s="83">
        <v>525.29999999999598</v>
      </c>
      <c r="B436" s="84">
        <f t="shared" si="34"/>
        <v>110542795.15168615</v>
      </c>
      <c r="C436" s="84">
        <f t="shared" si="22"/>
        <v>53964143.387915149</v>
      </c>
      <c r="D436" s="83">
        <v>525.29999999999598</v>
      </c>
      <c r="E436" s="84">
        <f t="shared" si="35"/>
        <v>16942431.703326281</v>
      </c>
      <c r="F436" s="85"/>
      <c r="G436" s="79">
        <f t="shared" si="36"/>
        <v>0.17459910941420495</v>
      </c>
      <c r="H436" s="80">
        <f t="shared" si="33"/>
        <v>0.11113600854777446</v>
      </c>
      <c r="I436" s="61"/>
      <c r="J436" s="61"/>
      <c r="K436" s="61"/>
      <c r="L436" s="61"/>
      <c r="M436" s="61"/>
    </row>
    <row r="437" spans="1:13" ht="15.6">
      <c r="A437" s="83">
        <v>525.30999999999597</v>
      </c>
      <c r="B437" s="84">
        <f t="shared" si="34"/>
        <v>110717394.26110035</v>
      </c>
      <c r="C437" s="84">
        <f t="shared" si="22"/>
        <v>54138742.497329354</v>
      </c>
      <c r="D437" s="83">
        <v>525.30999999999597</v>
      </c>
      <c r="E437" s="84">
        <f t="shared" si="35"/>
        <v>16957912.030373991</v>
      </c>
      <c r="F437" s="85"/>
      <c r="G437" s="79">
        <f t="shared" si="36"/>
        <v>0.17459910941420495</v>
      </c>
      <c r="H437" s="80">
        <f t="shared" si="33"/>
        <v>0.11149558523885257</v>
      </c>
      <c r="I437" s="61"/>
      <c r="J437" s="61"/>
      <c r="K437" s="61"/>
      <c r="L437" s="61"/>
      <c r="M437" s="61"/>
    </row>
    <row r="438" spans="1:13" ht="15.6">
      <c r="A438" s="83">
        <v>525.31999999999596</v>
      </c>
      <c r="B438" s="84">
        <f t="shared" si="34"/>
        <v>110891993.37051456</v>
      </c>
      <c r="C438" s="84">
        <f t="shared" si="22"/>
        <v>54313341.606743559</v>
      </c>
      <c r="D438" s="83">
        <v>525.31999999999596</v>
      </c>
      <c r="E438" s="84">
        <f t="shared" si="35"/>
        <v>16973392.3574217</v>
      </c>
      <c r="F438" s="85"/>
      <c r="G438" s="79">
        <f t="shared" si="36"/>
        <v>0.17459910941420495</v>
      </c>
      <c r="H438" s="80">
        <f t="shared" si="33"/>
        <v>0.11185516192993067</v>
      </c>
      <c r="I438" s="61"/>
      <c r="J438" s="61"/>
      <c r="K438" s="61"/>
      <c r="L438" s="61"/>
      <c r="M438" s="61"/>
    </row>
    <row r="439" spans="1:13" ht="15.6">
      <c r="A439" s="83">
        <v>525.32999999999595</v>
      </c>
      <c r="B439" s="84">
        <f t="shared" si="34"/>
        <v>111066592.47992876</v>
      </c>
      <c r="C439" s="84">
        <f t="shared" si="22"/>
        <v>54487940.716157764</v>
      </c>
      <c r="D439" s="83">
        <v>525.32999999999595</v>
      </c>
      <c r="E439" s="84">
        <f t="shared" si="35"/>
        <v>16988872.684469409</v>
      </c>
      <c r="F439" s="85"/>
      <c r="G439" s="79">
        <f t="shared" si="36"/>
        <v>0.17459910941420495</v>
      </c>
      <c r="H439" s="80">
        <f t="shared" si="33"/>
        <v>0.11221473862100878</v>
      </c>
      <c r="I439" s="61"/>
      <c r="J439" s="61"/>
      <c r="K439" s="61"/>
      <c r="L439" s="61"/>
      <c r="M439" s="61"/>
    </row>
    <row r="440" spans="1:13" ht="15.6">
      <c r="A440" s="83">
        <v>525.33999999999605</v>
      </c>
      <c r="B440" s="84">
        <f t="shared" si="34"/>
        <v>111241191.58934297</v>
      </c>
      <c r="C440" s="84">
        <f t="shared" si="22"/>
        <v>54662539.825571969</v>
      </c>
      <c r="D440" s="83">
        <v>525.33999999999605</v>
      </c>
      <c r="E440" s="84">
        <f t="shared" si="35"/>
        <v>17004353.011517119</v>
      </c>
      <c r="F440" s="85"/>
      <c r="G440" s="79">
        <f t="shared" si="36"/>
        <v>0.17459910941420495</v>
      </c>
      <c r="H440" s="80">
        <f t="shared" si="33"/>
        <v>0.11257431531208688</v>
      </c>
      <c r="I440" s="61"/>
      <c r="J440" s="61"/>
      <c r="K440" s="61"/>
      <c r="L440" s="61"/>
      <c r="M440" s="61"/>
    </row>
    <row r="441" spans="1:13" ht="15.6">
      <c r="A441" s="83">
        <v>525.34999999999604</v>
      </c>
      <c r="B441" s="84">
        <f t="shared" si="34"/>
        <v>111415790.69875717</v>
      </c>
      <c r="C441" s="84">
        <f t="shared" si="22"/>
        <v>54837138.934986174</v>
      </c>
      <c r="D441" s="83">
        <v>525.34999999999604</v>
      </c>
      <c r="E441" s="84">
        <f t="shared" si="35"/>
        <v>17019833.338564828</v>
      </c>
      <c r="F441" s="85"/>
      <c r="G441" s="79">
        <f t="shared" si="36"/>
        <v>0.17459910941420495</v>
      </c>
      <c r="H441" s="80">
        <f t="shared" si="33"/>
        <v>0.11293389200316499</v>
      </c>
      <c r="I441" s="61"/>
      <c r="J441" s="61"/>
      <c r="K441" s="61"/>
      <c r="L441" s="61"/>
      <c r="M441" s="61"/>
    </row>
    <row r="442" spans="1:13" ht="15.6">
      <c r="A442" s="83">
        <v>525.35999999999603</v>
      </c>
      <c r="B442" s="84">
        <f t="shared" si="34"/>
        <v>111590389.80817138</v>
      </c>
      <c r="C442" s="84">
        <f t="shared" si="22"/>
        <v>55011738.044400379</v>
      </c>
      <c r="D442" s="83">
        <v>525.35999999999603</v>
      </c>
      <c r="E442" s="84">
        <f t="shared" si="35"/>
        <v>17035313.665612537</v>
      </c>
      <c r="F442" s="85"/>
      <c r="G442" s="79">
        <f t="shared" si="36"/>
        <v>0.17459910941420495</v>
      </c>
      <c r="H442" s="80">
        <f t="shared" si="33"/>
        <v>0.11329346869424309</v>
      </c>
      <c r="I442" s="61"/>
      <c r="J442" s="61"/>
      <c r="K442" s="61"/>
      <c r="L442" s="61"/>
      <c r="M442" s="61"/>
    </row>
    <row r="443" spans="1:13" ht="15.6">
      <c r="A443" s="83">
        <v>525.36999999999603</v>
      </c>
      <c r="B443" s="84">
        <f t="shared" si="34"/>
        <v>111764988.91758558</v>
      </c>
      <c r="C443" s="84">
        <f t="shared" si="22"/>
        <v>55186337.153814584</v>
      </c>
      <c r="D443" s="83">
        <v>525.36999999999603</v>
      </c>
      <c r="E443" s="84">
        <f t="shared" si="35"/>
        <v>17050793.992660247</v>
      </c>
      <c r="F443" s="85"/>
      <c r="G443" s="79">
        <f t="shared" si="36"/>
        <v>0.17459910941420495</v>
      </c>
      <c r="H443" s="80">
        <f t="shared" si="33"/>
        <v>0.1136530453853212</v>
      </c>
      <c r="I443" s="61"/>
      <c r="J443" s="61"/>
      <c r="K443" s="61"/>
      <c r="L443" s="61"/>
      <c r="M443" s="61"/>
    </row>
    <row r="444" spans="1:13" ht="15.6">
      <c r="A444" s="83">
        <v>525.37999999999602</v>
      </c>
      <c r="B444" s="84">
        <f t="shared" si="34"/>
        <v>111939588.02699979</v>
      </c>
      <c r="C444" s="84">
        <f t="shared" si="22"/>
        <v>55360936.263228789</v>
      </c>
      <c r="D444" s="83">
        <v>525.37999999999602</v>
      </c>
      <c r="E444" s="84">
        <f t="shared" si="35"/>
        <v>17066274.319707956</v>
      </c>
      <c r="F444" s="85"/>
      <c r="G444" s="79">
        <f t="shared" si="36"/>
        <v>0.17459910941420495</v>
      </c>
      <c r="H444" s="80">
        <f t="shared" si="33"/>
        <v>0.1140126220763993</v>
      </c>
      <c r="I444" s="61"/>
      <c r="J444" s="61"/>
      <c r="K444" s="61"/>
      <c r="L444" s="61"/>
      <c r="M444" s="61"/>
    </row>
    <row r="445" spans="1:13" ht="15.6">
      <c r="A445" s="83">
        <v>525.38999999999601</v>
      </c>
      <c r="B445" s="84">
        <f t="shared" si="34"/>
        <v>112114187.13641399</v>
      </c>
      <c r="C445" s="84">
        <f t="shared" si="22"/>
        <v>55535535.372642994</v>
      </c>
      <c r="D445" s="83">
        <v>525.38999999999601</v>
      </c>
      <c r="E445" s="84">
        <f t="shared" si="35"/>
        <v>17081754.646755666</v>
      </c>
      <c r="F445" s="85"/>
      <c r="G445" s="79">
        <f t="shared" si="36"/>
        <v>0.17459910941420495</v>
      </c>
      <c r="H445" s="80">
        <f t="shared" si="33"/>
        <v>0.1143721987674774</v>
      </c>
      <c r="I445" s="61"/>
      <c r="J445" s="61"/>
      <c r="K445" s="61"/>
      <c r="L445" s="61"/>
      <c r="M445" s="61"/>
    </row>
    <row r="446" spans="1:13" ht="15.6">
      <c r="A446" s="83">
        <v>525.399999999996</v>
      </c>
      <c r="B446" s="84">
        <f t="shared" si="34"/>
        <v>112288786.2458282</v>
      </c>
      <c r="C446" s="84">
        <f t="shared" si="22"/>
        <v>55710134.482057199</v>
      </c>
      <c r="D446" s="83">
        <v>525.399999999996</v>
      </c>
      <c r="E446" s="84">
        <f t="shared" si="35"/>
        <v>17097234.973803375</v>
      </c>
      <c r="F446" s="85"/>
      <c r="G446" s="79">
        <f t="shared" si="36"/>
        <v>0.17459910941420495</v>
      </c>
      <c r="H446" s="80">
        <f t="shared" si="33"/>
        <v>0.11473177545855551</v>
      </c>
      <c r="I446" s="61"/>
      <c r="J446" s="61"/>
      <c r="K446" s="61"/>
      <c r="L446" s="61"/>
      <c r="M446" s="61"/>
    </row>
    <row r="447" spans="1:13" ht="15.6">
      <c r="A447" s="83">
        <v>525.40999999999599</v>
      </c>
      <c r="B447" s="84">
        <f t="shared" si="34"/>
        <v>112463385.3552424</v>
      </c>
      <c r="C447" s="84">
        <f t="shared" si="22"/>
        <v>55884733.591471404</v>
      </c>
      <c r="D447" s="83">
        <v>525.40999999999599</v>
      </c>
      <c r="E447" s="84">
        <f t="shared" si="35"/>
        <v>17112715.300851084</v>
      </c>
      <c r="F447" s="85"/>
      <c r="G447" s="79">
        <f t="shared" si="36"/>
        <v>0.17459910941420495</v>
      </c>
      <c r="H447" s="80">
        <f t="shared" si="33"/>
        <v>0.11509135214963361</v>
      </c>
      <c r="I447" s="61"/>
      <c r="J447" s="61"/>
      <c r="K447" s="61"/>
      <c r="L447" s="61"/>
      <c r="M447" s="61"/>
    </row>
    <row r="448" spans="1:13" ht="15.6">
      <c r="A448" s="83">
        <v>525.41999999999598</v>
      </c>
      <c r="B448" s="84">
        <f t="shared" si="34"/>
        <v>112637984.46465661</v>
      </c>
      <c r="C448" s="84">
        <f t="shared" si="22"/>
        <v>56059332.700885609</v>
      </c>
      <c r="D448" s="83">
        <v>525.41999999999598</v>
      </c>
      <c r="E448" s="84">
        <f t="shared" si="35"/>
        <v>17128195.627898794</v>
      </c>
      <c r="F448" s="85"/>
      <c r="G448" s="79">
        <f t="shared" si="36"/>
        <v>0.17459910941420495</v>
      </c>
      <c r="H448" s="80">
        <f t="shared" si="33"/>
        <v>0.11545092884071172</v>
      </c>
      <c r="I448" s="61"/>
      <c r="J448" s="61"/>
      <c r="K448" s="61"/>
      <c r="L448" s="61"/>
      <c r="M448" s="61"/>
    </row>
    <row r="449" spans="1:13" ht="15.6">
      <c r="A449" s="83">
        <v>525.42999999999597</v>
      </c>
      <c r="B449" s="84">
        <f t="shared" si="34"/>
        <v>112812583.57407081</v>
      </c>
      <c r="C449" s="84">
        <f t="shared" si="22"/>
        <v>56233931.810299814</v>
      </c>
      <c r="D449" s="83">
        <v>525.42999999999597</v>
      </c>
      <c r="E449" s="84">
        <f t="shared" si="35"/>
        <v>17143675.954946503</v>
      </c>
      <c r="F449" s="85"/>
      <c r="G449" s="79">
        <f t="shared" si="36"/>
        <v>0.17459910941420495</v>
      </c>
      <c r="H449" s="80">
        <f t="shared" si="33"/>
        <v>0.11581050553178981</v>
      </c>
      <c r="I449" s="61"/>
      <c r="J449" s="61"/>
      <c r="K449" s="61"/>
      <c r="L449" s="61"/>
      <c r="M449" s="61"/>
    </row>
    <row r="450" spans="1:13" ht="15.6">
      <c r="A450" s="83">
        <v>525.43999999999596</v>
      </c>
      <c r="B450" s="84">
        <f t="shared" si="34"/>
        <v>112987182.68348502</v>
      </c>
      <c r="C450" s="84">
        <f t="shared" si="22"/>
        <v>56408530.919714019</v>
      </c>
      <c r="D450" s="83">
        <v>525.43999999999596</v>
      </c>
      <c r="E450" s="84">
        <f t="shared" si="35"/>
        <v>17159156.281994212</v>
      </c>
      <c r="F450" s="85"/>
      <c r="G450" s="79">
        <f t="shared" si="36"/>
        <v>0.17459910941420495</v>
      </c>
      <c r="H450" s="80">
        <f t="shared" si="33"/>
        <v>0.11617008222286793</v>
      </c>
      <c r="I450" s="61"/>
      <c r="J450" s="61"/>
      <c r="K450" s="61"/>
      <c r="L450" s="61"/>
      <c r="M450" s="61"/>
    </row>
    <row r="451" spans="1:13" ht="15.6">
      <c r="A451" s="83">
        <v>525.44999999999595</v>
      </c>
      <c r="B451" s="84">
        <f t="shared" si="34"/>
        <v>113161781.79289922</v>
      </c>
      <c r="C451" s="84">
        <f t="shared" si="22"/>
        <v>56583130.029128224</v>
      </c>
      <c r="D451" s="83">
        <v>525.44999999999595</v>
      </c>
      <c r="E451" s="84">
        <f t="shared" si="35"/>
        <v>17174636.609041922</v>
      </c>
      <c r="F451" s="85"/>
      <c r="G451" s="79">
        <f t="shared" si="36"/>
        <v>0.17459910941420495</v>
      </c>
      <c r="H451" s="80">
        <f t="shared" si="33"/>
        <v>0.11652965891394602</v>
      </c>
      <c r="I451" s="61"/>
      <c r="J451" s="61"/>
      <c r="K451" s="61"/>
      <c r="L451" s="61"/>
      <c r="M451" s="61"/>
    </row>
    <row r="452" spans="1:13" ht="15.6">
      <c r="A452" s="83">
        <v>525.45999999999594</v>
      </c>
      <c r="B452" s="84">
        <f t="shared" si="34"/>
        <v>113336380.90231343</v>
      </c>
      <c r="C452" s="84">
        <f t="shared" si="22"/>
        <v>56757729.138542429</v>
      </c>
      <c r="D452" s="83">
        <v>525.45999999999594</v>
      </c>
      <c r="E452" s="84">
        <f t="shared" si="35"/>
        <v>17190116.936089631</v>
      </c>
      <c r="F452" s="85"/>
      <c r="G452" s="79">
        <f t="shared" si="36"/>
        <v>0.17459910941420495</v>
      </c>
      <c r="H452" s="80">
        <f t="shared" si="33"/>
        <v>0.11688923560502414</v>
      </c>
      <c r="I452" s="61"/>
      <c r="J452" s="61"/>
      <c r="K452" s="61"/>
      <c r="L452" s="61"/>
      <c r="M452" s="61"/>
    </row>
    <row r="453" spans="1:13" ht="15.6">
      <c r="A453" s="83">
        <v>525.46999999999605</v>
      </c>
      <c r="B453" s="84">
        <f t="shared" si="34"/>
        <v>113510980.01172763</v>
      </c>
      <c r="C453" s="84">
        <f t="shared" si="22"/>
        <v>56932328.247956634</v>
      </c>
      <c r="D453" s="83">
        <v>525.46999999999605</v>
      </c>
      <c r="E453" s="84">
        <f t="shared" si="35"/>
        <v>17205597.263137341</v>
      </c>
      <c r="F453" s="85"/>
      <c r="G453" s="79">
        <f t="shared" si="36"/>
        <v>0.17459910941420495</v>
      </c>
      <c r="H453" s="80">
        <f t="shared" si="33"/>
        <v>0.11724881229610223</v>
      </c>
      <c r="I453" s="61"/>
      <c r="J453" s="61"/>
      <c r="K453" s="61"/>
      <c r="L453" s="61"/>
      <c r="M453" s="61"/>
    </row>
    <row r="454" spans="1:13" ht="15.6">
      <c r="A454" s="83">
        <v>525.47999999999604</v>
      </c>
      <c r="B454" s="84">
        <f t="shared" si="34"/>
        <v>113685579.12114184</v>
      </c>
      <c r="C454" s="84">
        <f t="shared" si="22"/>
        <v>57106927.357370839</v>
      </c>
      <c r="D454" s="83">
        <v>525.47999999999604</v>
      </c>
      <c r="E454" s="84">
        <f t="shared" si="35"/>
        <v>17221077.59018505</v>
      </c>
      <c r="F454" s="85"/>
      <c r="G454" s="79">
        <f t="shared" si="36"/>
        <v>0.17459910941420495</v>
      </c>
      <c r="H454" s="80">
        <f t="shared" si="33"/>
        <v>0.11760838898718035</v>
      </c>
      <c r="I454" s="61"/>
      <c r="J454" s="61"/>
      <c r="K454" s="61"/>
      <c r="L454" s="61"/>
      <c r="M454" s="61"/>
    </row>
    <row r="455" spans="1:13" ht="15.6">
      <c r="A455" s="83">
        <v>525.48999999999603</v>
      </c>
      <c r="B455" s="84">
        <f t="shared" si="34"/>
        <v>113860178.23055604</v>
      </c>
      <c r="C455" s="84">
        <f t="shared" si="22"/>
        <v>57281526.466785043</v>
      </c>
      <c r="D455" s="83">
        <v>525.48999999999603</v>
      </c>
      <c r="E455" s="84">
        <f t="shared" si="35"/>
        <v>17236557.917232759</v>
      </c>
      <c r="F455" s="85"/>
      <c r="G455" s="79">
        <f t="shared" si="36"/>
        <v>0.17459910941420495</v>
      </c>
      <c r="H455" s="80">
        <f t="shared" si="33"/>
        <v>0.11796796567825844</v>
      </c>
      <c r="I455" s="61"/>
      <c r="J455" s="61"/>
      <c r="K455" s="61"/>
      <c r="L455" s="61"/>
      <c r="M455" s="61"/>
    </row>
    <row r="456" spans="1:13" ht="15.6">
      <c r="A456" s="83">
        <v>525.49999999999602</v>
      </c>
      <c r="B456" s="84">
        <f t="shared" si="34"/>
        <v>114034777.33997025</v>
      </c>
      <c r="C456" s="84">
        <f t="shared" si="22"/>
        <v>57456125.576199248</v>
      </c>
      <c r="D456" s="83">
        <v>525.49999999999602</v>
      </c>
      <c r="E456" s="84">
        <f t="shared" si="35"/>
        <v>17252038.244280469</v>
      </c>
      <c r="F456" s="85"/>
      <c r="G456" s="79">
        <f t="shared" si="36"/>
        <v>0.17459910941420495</v>
      </c>
      <c r="H456" s="80">
        <f t="shared" ref="H456:H519" si="37">C456/$C$2006</f>
        <v>0.11832754236933656</v>
      </c>
      <c r="I456" s="61"/>
      <c r="J456" s="61"/>
      <c r="K456" s="61"/>
      <c r="L456" s="61"/>
      <c r="M456" s="61"/>
    </row>
    <row r="457" spans="1:13" ht="15.6">
      <c r="A457" s="83">
        <v>525.50999999999601</v>
      </c>
      <c r="B457" s="84">
        <f t="shared" si="34"/>
        <v>114209376.44938445</v>
      </c>
      <c r="C457" s="84">
        <f t="shared" si="22"/>
        <v>57630724.685613453</v>
      </c>
      <c r="D457" s="83">
        <v>525.50999999999601</v>
      </c>
      <c r="E457" s="84">
        <f t="shared" si="35"/>
        <v>17267518.571328178</v>
      </c>
      <c r="F457" s="85"/>
      <c r="G457" s="79">
        <f t="shared" si="36"/>
        <v>0.17459910941420495</v>
      </c>
      <c r="H457" s="80">
        <f t="shared" si="37"/>
        <v>0.11868711906041465</v>
      </c>
      <c r="I457" s="61"/>
      <c r="J457" s="61"/>
      <c r="K457" s="61"/>
      <c r="L457" s="61"/>
      <c r="M457" s="61"/>
    </row>
    <row r="458" spans="1:13" ht="15.6">
      <c r="A458" s="83">
        <v>525.519999999996</v>
      </c>
      <c r="B458" s="84">
        <f t="shared" si="34"/>
        <v>114383975.55879866</v>
      </c>
      <c r="C458" s="84">
        <f t="shared" si="22"/>
        <v>57805323.795027658</v>
      </c>
      <c r="D458" s="83">
        <v>525.519999999996</v>
      </c>
      <c r="E458" s="84">
        <f t="shared" si="35"/>
        <v>17282998.898375887</v>
      </c>
      <c r="F458" s="85"/>
      <c r="G458" s="79">
        <f t="shared" si="36"/>
        <v>0.17459910941420495</v>
      </c>
      <c r="H458" s="80">
        <f t="shared" si="37"/>
        <v>0.11904669575149275</v>
      </c>
      <c r="I458" s="61"/>
      <c r="J458" s="61"/>
      <c r="K458" s="61"/>
      <c r="L458" s="61"/>
      <c r="M458" s="61"/>
    </row>
    <row r="459" spans="1:13" ht="15.6">
      <c r="A459" s="83">
        <v>525.52999999999599</v>
      </c>
      <c r="B459" s="84">
        <f t="shared" si="34"/>
        <v>114558574.66821286</v>
      </c>
      <c r="C459" s="84">
        <f t="shared" si="22"/>
        <v>57979922.904441863</v>
      </c>
      <c r="D459" s="83">
        <v>525.52999999999599</v>
      </c>
      <c r="E459" s="84">
        <f t="shared" si="35"/>
        <v>17298479.225423597</v>
      </c>
      <c r="F459" s="85"/>
      <c r="G459" s="79">
        <f t="shared" si="36"/>
        <v>0.17459910941420495</v>
      </c>
      <c r="H459" s="80">
        <f t="shared" si="37"/>
        <v>0.11940627244257086</v>
      </c>
      <c r="I459" s="61"/>
      <c r="J459" s="61"/>
      <c r="K459" s="61"/>
      <c r="L459" s="61"/>
      <c r="M459" s="61"/>
    </row>
    <row r="460" spans="1:13" ht="15.6">
      <c r="A460" s="83">
        <v>525.53999999999598</v>
      </c>
      <c r="B460" s="84">
        <f t="shared" si="34"/>
        <v>114733173.77762707</v>
      </c>
      <c r="C460" s="84">
        <f t="shared" si="22"/>
        <v>58154522.013856068</v>
      </c>
      <c r="D460" s="83">
        <v>525.53999999999598</v>
      </c>
      <c r="E460" s="84">
        <f t="shared" si="35"/>
        <v>17313959.552471306</v>
      </c>
      <c r="F460" s="85"/>
      <c r="G460" s="79">
        <f t="shared" si="36"/>
        <v>0.17459910941420495</v>
      </c>
      <c r="H460" s="80">
        <f t="shared" si="37"/>
        <v>0.11976584913364896</v>
      </c>
      <c r="I460" s="61"/>
      <c r="J460" s="61"/>
      <c r="K460" s="61"/>
      <c r="L460" s="61"/>
      <c r="M460" s="61"/>
    </row>
    <row r="461" spans="1:13" ht="15.6">
      <c r="A461" s="83">
        <v>525.54999999999598</v>
      </c>
      <c r="B461" s="84">
        <f t="shared" si="34"/>
        <v>114907772.88704127</v>
      </c>
      <c r="C461" s="84">
        <f t="shared" si="22"/>
        <v>58329121.123270273</v>
      </c>
      <c r="D461" s="83">
        <v>525.54999999999598</v>
      </c>
      <c r="E461" s="84">
        <f t="shared" si="35"/>
        <v>17329439.879519016</v>
      </c>
      <c r="F461" s="85"/>
      <c r="G461" s="79">
        <f t="shared" si="36"/>
        <v>0.17459910941420495</v>
      </c>
      <c r="H461" s="80">
        <f t="shared" si="37"/>
        <v>0.12012542582472707</v>
      </c>
      <c r="I461" s="61"/>
      <c r="J461" s="61"/>
      <c r="K461" s="61"/>
      <c r="L461" s="61"/>
      <c r="M461" s="61"/>
    </row>
    <row r="462" spans="1:13" ht="15.6">
      <c r="A462" s="83">
        <v>525.55999999999597</v>
      </c>
      <c r="B462" s="84">
        <f t="shared" si="34"/>
        <v>115082371.99645548</v>
      </c>
      <c r="C462" s="84">
        <f t="shared" si="22"/>
        <v>58503720.232684478</v>
      </c>
      <c r="D462" s="83">
        <v>525.55999999999597</v>
      </c>
      <c r="E462" s="84">
        <f t="shared" si="35"/>
        <v>17344920.206566725</v>
      </c>
      <c r="F462" s="85"/>
      <c r="G462" s="79">
        <f t="shared" si="36"/>
        <v>0.17459910941420495</v>
      </c>
      <c r="H462" s="80">
        <f t="shared" si="37"/>
        <v>0.12048500251580517</v>
      </c>
      <c r="I462" s="61"/>
      <c r="J462" s="61"/>
      <c r="K462" s="61"/>
      <c r="L462" s="61"/>
      <c r="M462" s="61"/>
    </row>
    <row r="463" spans="1:13" ht="15.6">
      <c r="A463" s="83">
        <v>525.56999999999596</v>
      </c>
      <c r="B463" s="84">
        <f t="shared" si="34"/>
        <v>115256971.10586968</v>
      </c>
      <c r="C463" s="84">
        <f t="shared" si="22"/>
        <v>58678319.342098683</v>
      </c>
      <c r="D463" s="83">
        <v>525.56999999999596</v>
      </c>
      <c r="E463" s="84">
        <f t="shared" si="35"/>
        <v>17360400.533614434</v>
      </c>
      <c r="F463" s="85"/>
      <c r="G463" s="79">
        <f t="shared" si="36"/>
        <v>0.17459910941420495</v>
      </c>
      <c r="H463" s="80">
        <f t="shared" si="37"/>
        <v>0.12084457920688328</v>
      </c>
      <c r="I463" s="61"/>
      <c r="J463" s="61"/>
      <c r="K463" s="61"/>
      <c r="L463" s="61"/>
      <c r="M463" s="61"/>
    </row>
    <row r="464" spans="1:13" ht="15.6">
      <c r="A464" s="83">
        <v>525.57999999999595</v>
      </c>
      <c r="B464" s="84">
        <f t="shared" si="34"/>
        <v>115431570.21528389</v>
      </c>
      <c r="C464" s="84">
        <f t="shared" si="22"/>
        <v>58852918.451512888</v>
      </c>
      <c r="D464" s="83">
        <v>525.57999999999595</v>
      </c>
      <c r="E464" s="84">
        <f t="shared" si="35"/>
        <v>17375880.860662144</v>
      </c>
      <c r="F464" s="85"/>
      <c r="G464" s="79">
        <f t="shared" si="36"/>
        <v>0.17459910941420495</v>
      </c>
      <c r="H464" s="80">
        <f t="shared" si="37"/>
        <v>0.12120415589796138</v>
      </c>
      <c r="I464" s="61"/>
      <c r="J464" s="61"/>
      <c r="K464" s="61"/>
      <c r="L464" s="61"/>
      <c r="M464" s="61"/>
    </row>
    <row r="465" spans="1:13" ht="15.6">
      <c r="A465" s="83">
        <v>525.58999999999605</v>
      </c>
      <c r="B465" s="84">
        <f t="shared" si="34"/>
        <v>115606169.32469809</v>
      </c>
      <c r="C465" s="84">
        <f t="shared" si="22"/>
        <v>59027517.560927093</v>
      </c>
      <c r="D465" s="83">
        <v>525.58999999999605</v>
      </c>
      <c r="E465" s="84">
        <f t="shared" si="35"/>
        <v>17391361.187709853</v>
      </c>
      <c r="F465" s="85"/>
      <c r="G465" s="79">
        <f t="shared" si="36"/>
        <v>0.17459910941420495</v>
      </c>
      <c r="H465" s="80">
        <f t="shared" si="37"/>
        <v>0.12156373258903949</v>
      </c>
      <c r="I465" s="61"/>
      <c r="J465" s="61"/>
      <c r="K465" s="61"/>
      <c r="L465" s="61"/>
      <c r="M465" s="61"/>
    </row>
    <row r="466" spans="1:13" ht="15.6">
      <c r="A466" s="83">
        <v>525.59999999999604</v>
      </c>
      <c r="B466" s="84">
        <f t="shared" si="34"/>
        <v>115780768.4341123</v>
      </c>
      <c r="C466" s="84">
        <f t="shared" si="22"/>
        <v>59202116.670341298</v>
      </c>
      <c r="D466" s="83">
        <v>525.59999999999604</v>
      </c>
      <c r="E466" s="84">
        <f t="shared" si="35"/>
        <v>17406841.514757562</v>
      </c>
      <c r="F466" s="85"/>
      <c r="G466" s="79">
        <f t="shared" si="36"/>
        <v>0.17459910941420495</v>
      </c>
      <c r="H466" s="80">
        <f t="shared" si="37"/>
        <v>0.12192330928011759</v>
      </c>
      <c r="I466" s="61"/>
      <c r="J466" s="61"/>
      <c r="K466" s="61"/>
      <c r="L466" s="61"/>
      <c r="M466" s="61"/>
    </row>
    <row r="467" spans="1:13" ht="15.6">
      <c r="A467" s="83">
        <v>525.60999999999603</v>
      </c>
      <c r="B467" s="84">
        <f t="shared" si="34"/>
        <v>115955367.5435265</v>
      </c>
      <c r="C467" s="84">
        <f t="shared" si="22"/>
        <v>59376715.779755503</v>
      </c>
      <c r="D467" s="83">
        <v>525.60999999999603</v>
      </c>
      <c r="E467" s="84">
        <f t="shared" si="35"/>
        <v>17422321.841805272</v>
      </c>
      <c r="F467" s="85"/>
      <c r="G467" s="79">
        <f t="shared" si="36"/>
        <v>0.17459910941420495</v>
      </c>
      <c r="H467" s="80">
        <f t="shared" si="37"/>
        <v>0.1222828859711957</v>
      </c>
      <c r="I467" s="61"/>
      <c r="J467" s="61"/>
      <c r="K467" s="61"/>
      <c r="L467" s="61"/>
      <c r="M467" s="61"/>
    </row>
    <row r="468" spans="1:13" ht="15.6">
      <c r="A468" s="83">
        <v>525.61999999999603</v>
      </c>
      <c r="B468" s="84">
        <f t="shared" si="34"/>
        <v>116129966.65294071</v>
      </c>
      <c r="C468" s="84">
        <f t="shared" si="22"/>
        <v>59551314.889169708</v>
      </c>
      <c r="D468" s="83">
        <v>525.61999999999603</v>
      </c>
      <c r="E468" s="84">
        <f t="shared" si="35"/>
        <v>17437802.168852981</v>
      </c>
      <c r="F468" s="85"/>
      <c r="G468" s="79">
        <f t="shared" si="36"/>
        <v>0.17459910941420495</v>
      </c>
      <c r="H468" s="80">
        <f t="shared" si="37"/>
        <v>0.1226424626622738</v>
      </c>
      <c r="I468" s="61"/>
      <c r="J468" s="61"/>
      <c r="K468" s="61"/>
      <c r="L468" s="61"/>
      <c r="M468" s="61"/>
    </row>
    <row r="469" spans="1:13" ht="15.6">
      <c r="A469" s="83">
        <v>525.62999999999602</v>
      </c>
      <c r="B469" s="84">
        <f t="shared" si="34"/>
        <v>116304565.76235491</v>
      </c>
      <c r="C469" s="84">
        <f t="shared" si="22"/>
        <v>59725913.998583913</v>
      </c>
      <c r="D469" s="83">
        <v>525.62999999999602</v>
      </c>
      <c r="E469" s="84">
        <f t="shared" si="35"/>
        <v>17453282.495900691</v>
      </c>
      <c r="F469" s="85"/>
      <c r="G469" s="79">
        <f t="shared" si="36"/>
        <v>0.17459910941420495</v>
      </c>
      <c r="H469" s="80">
        <f t="shared" si="37"/>
        <v>0.12300203935335191</v>
      </c>
      <c r="I469" s="61"/>
      <c r="J469" s="61"/>
      <c r="K469" s="61"/>
      <c r="L469" s="61"/>
      <c r="M469" s="61"/>
    </row>
    <row r="470" spans="1:13" ht="15.6">
      <c r="A470" s="83">
        <v>525.63999999999601</v>
      </c>
      <c r="B470" s="84">
        <f t="shared" si="34"/>
        <v>116479164.87176912</v>
      </c>
      <c r="C470" s="84">
        <f t="shared" si="22"/>
        <v>59900513.107998118</v>
      </c>
      <c r="D470" s="83">
        <v>525.63999999999601</v>
      </c>
      <c r="E470" s="84">
        <f t="shared" si="35"/>
        <v>17468762.8229484</v>
      </c>
      <c r="F470" s="85"/>
      <c r="G470" s="79">
        <f t="shared" si="36"/>
        <v>0.17459910941420495</v>
      </c>
      <c r="H470" s="80">
        <f t="shared" si="37"/>
        <v>0.12336161604443001</v>
      </c>
      <c r="I470" s="61"/>
      <c r="J470" s="61"/>
      <c r="K470" s="61"/>
      <c r="L470" s="61"/>
      <c r="M470" s="61"/>
    </row>
    <row r="471" spans="1:13" ht="15.6">
      <c r="A471" s="83">
        <v>525.649999999996</v>
      </c>
      <c r="B471" s="84">
        <f t="shared" ref="B471:B505" si="38">B470+(($B$506-$B$406)/100)</f>
        <v>116653763.98118332</v>
      </c>
      <c r="C471" s="84">
        <f t="shared" si="22"/>
        <v>60075112.217412323</v>
      </c>
      <c r="D471" s="83">
        <v>525.649999999996</v>
      </c>
      <c r="E471" s="84">
        <f t="shared" ref="E471:E505" si="39">E470+(($E$506-$E$406)/100)</f>
        <v>17484243.149996109</v>
      </c>
      <c r="F471" s="85"/>
      <c r="G471" s="79">
        <f t="shared" si="36"/>
        <v>0.17459910941420495</v>
      </c>
      <c r="H471" s="80">
        <f t="shared" si="37"/>
        <v>0.12372119273550812</v>
      </c>
      <c r="I471" s="61"/>
      <c r="J471" s="61"/>
      <c r="K471" s="61"/>
      <c r="L471" s="61"/>
      <c r="M471" s="61"/>
    </row>
    <row r="472" spans="1:13" ht="15.6">
      <c r="A472" s="83">
        <v>525.65999999999599</v>
      </c>
      <c r="B472" s="84">
        <f t="shared" si="38"/>
        <v>116828363.09059753</v>
      </c>
      <c r="C472" s="84">
        <f t="shared" si="22"/>
        <v>60249711.326826528</v>
      </c>
      <c r="D472" s="83">
        <v>525.65999999999599</v>
      </c>
      <c r="E472" s="84">
        <f t="shared" si="39"/>
        <v>17499723.477043819</v>
      </c>
      <c r="F472" s="85"/>
      <c r="G472" s="79">
        <f t="shared" si="36"/>
        <v>0.17459910941420495</v>
      </c>
      <c r="H472" s="80">
        <f t="shared" si="37"/>
        <v>0.12408076942658622</v>
      </c>
      <c r="I472" s="61"/>
      <c r="J472" s="61"/>
      <c r="K472" s="61"/>
      <c r="L472" s="61"/>
      <c r="M472" s="61"/>
    </row>
    <row r="473" spans="1:13" ht="15.6">
      <c r="A473" s="83">
        <v>525.66999999999598</v>
      </c>
      <c r="B473" s="84">
        <f t="shared" si="38"/>
        <v>117002962.20001173</v>
      </c>
      <c r="C473" s="84">
        <f t="shared" si="22"/>
        <v>60424310.436240733</v>
      </c>
      <c r="D473" s="83">
        <v>525.66999999999598</v>
      </c>
      <c r="E473" s="84">
        <f t="shared" si="39"/>
        <v>17515203.804091528</v>
      </c>
      <c r="F473" s="85"/>
      <c r="G473" s="79">
        <f t="shared" si="36"/>
        <v>0.17459910941420495</v>
      </c>
      <c r="H473" s="80">
        <f t="shared" si="37"/>
        <v>0.12444034611766432</v>
      </c>
      <c r="I473" s="61"/>
      <c r="J473" s="61"/>
      <c r="K473" s="61"/>
      <c r="L473" s="61"/>
      <c r="M473" s="61"/>
    </row>
    <row r="474" spans="1:13" ht="15.6">
      <c r="A474" s="83">
        <v>525.67999999999597</v>
      </c>
      <c r="B474" s="84">
        <f t="shared" si="38"/>
        <v>117177561.30942594</v>
      </c>
      <c r="C474" s="84">
        <f t="shared" si="22"/>
        <v>60598909.545654938</v>
      </c>
      <c r="D474" s="83">
        <v>525.67999999999597</v>
      </c>
      <c r="E474" s="84">
        <f t="shared" si="39"/>
        <v>17530684.131139237</v>
      </c>
      <c r="F474" s="85"/>
      <c r="G474" s="79">
        <f t="shared" si="36"/>
        <v>0.17459910941420495</v>
      </c>
      <c r="H474" s="80">
        <f t="shared" si="37"/>
        <v>0.12479992280874243</v>
      </c>
      <c r="I474" s="61"/>
      <c r="J474" s="61"/>
      <c r="K474" s="61"/>
      <c r="L474" s="61"/>
      <c r="M474" s="61"/>
    </row>
    <row r="475" spans="1:13" ht="15.6">
      <c r="A475" s="83">
        <v>525.68999999999596</v>
      </c>
      <c r="B475" s="84">
        <f t="shared" si="38"/>
        <v>117352160.41884014</v>
      </c>
      <c r="C475" s="84">
        <f t="shared" si="22"/>
        <v>60773508.655069143</v>
      </c>
      <c r="D475" s="83">
        <v>525.68999999999596</v>
      </c>
      <c r="E475" s="84">
        <f t="shared" si="39"/>
        <v>17546164.458186947</v>
      </c>
      <c r="F475" s="85"/>
      <c r="G475" s="79">
        <f t="shared" si="36"/>
        <v>0.17459910941420495</v>
      </c>
      <c r="H475" s="80">
        <f t="shared" si="37"/>
        <v>0.12515949949982053</v>
      </c>
      <c r="I475" s="61"/>
      <c r="J475" s="61"/>
      <c r="K475" s="61"/>
      <c r="L475" s="61"/>
      <c r="M475" s="61"/>
    </row>
    <row r="476" spans="1:13" ht="15.6">
      <c r="A476" s="83">
        <v>525.69999999999595</v>
      </c>
      <c r="B476" s="84">
        <f t="shared" si="38"/>
        <v>117526759.52825435</v>
      </c>
      <c r="C476" s="84">
        <f t="shared" si="22"/>
        <v>60948107.764483348</v>
      </c>
      <c r="D476" s="83">
        <v>525.69999999999595</v>
      </c>
      <c r="E476" s="84">
        <f t="shared" si="39"/>
        <v>17561644.785234656</v>
      </c>
      <c r="F476" s="85"/>
      <c r="G476" s="79">
        <f t="shared" si="36"/>
        <v>0.17459910941420495</v>
      </c>
      <c r="H476" s="80">
        <f t="shared" si="37"/>
        <v>0.12551907619089864</v>
      </c>
      <c r="I476" s="61"/>
      <c r="J476" s="61"/>
      <c r="K476" s="61"/>
      <c r="L476" s="61"/>
      <c r="M476" s="61"/>
    </row>
    <row r="477" spans="1:13" ht="15.6">
      <c r="A477" s="83">
        <v>525.70999999999594</v>
      </c>
      <c r="B477" s="84">
        <f t="shared" si="38"/>
        <v>117701358.63766855</v>
      </c>
      <c r="C477" s="84">
        <f t="shared" si="22"/>
        <v>61122706.873897552</v>
      </c>
      <c r="D477" s="83">
        <v>525.70999999999594</v>
      </c>
      <c r="E477" s="84">
        <f t="shared" si="39"/>
        <v>17577125.112282366</v>
      </c>
      <c r="F477" s="85"/>
      <c r="G477" s="79">
        <f t="shared" si="36"/>
        <v>0.17459910941420495</v>
      </c>
      <c r="H477" s="80">
        <f t="shared" si="37"/>
        <v>0.12587865288197675</v>
      </c>
      <c r="I477" s="61"/>
      <c r="J477" s="61"/>
      <c r="K477" s="61"/>
      <c r="L477" s="61"/>
      <c r="M477" s="61"/>
    </row>
    <row r="478" spans="1:13" ht="15.6">
      <c r="A478" s="83">
        <v>525.71999999999605</v>
      </c>
      <c r="B478" s="84">
        <f t="shared" si="38"/>
        <v>117875957.74708275</v>
      </c>
      <c r="C478" s="84">
        <f t="shared" si="22"/>
        <v>61297305.983311757</v>
      </c>
      <c r="D478" s="83">
        <v>525.71999999999605</v>
      </c>
      <c r="E478" s="84">
        <f t="shared" si="39"/>
        <v>17592605.439330075</v>
      </c>
      <c r="F478" s="85"/>
      <c r="G478" s="79">
        <f t="shared" si="36"/>
        <v>0.17459910941420495</v>
      </c>
      <c r="H478" s="80">
        <f t="shared" si="37"/>
        <v>0.12623822957305483</v>
      </c>
      <c r="I478" s="61"/>
      <c r="J478" s="61"/>
      <c r="K478" s="61"/>
      <c r="L478" s="61"/>
      <c r="M478" s="61"/>
    </row>
    <row r="479" spans="1:13" ht="15.6">
      <c r="A479" s="83">
        <v>525.72999999999604</v>
      </c>
      <c r="B479" s="84">
        <f t="shared" si="38"/>
        <v>118050556.85649696</v>
      </c>
      <c r="C479" s="84">
        <f t="shared" si="22"/>
        <v>61471905.092725962</v>
      </c>
      <c r="D479" s="83">
        <v>525.72999999999604</v>
      </c>
      <c r="E479" s="84">
        <f t="shared" si="39"/>
        <v>17608085.766377784</v>
      </c>
      <c r="F479" s="85"/>
      <c r="G479" s="79">
        <f t="shared" si="36"/>
        <v>0.17459910941420495</v>
      </c>
      <c r="H479" s="80">
        <f t="shared" si="37"/>
        <v>0.12659780626413294</v>
      </c>
      <c r="I479" s="61"/>
      <c r="J479" s="61"/>
      <c r="K479" s="61"/>
      <c r="L479" s="61"/>
      <c r="M479" s="61"/>
    </row>
    <row r="480" spans="1:13" ht="15.6">
      <c r="A480" s="83">
        <v>525.73999999999603</v>
      </c>
      <c r="B480" s="84">
        <f t="shared" si="38"/>
        <v>118225155.96591116</v>
      </c>
      <c r="C480" s="84">
        <f t="shared" si="22"/>
        <v>61646504.202140167</v>
      </c>
      <c r="D480" s="83">
        <v>525.73999999999603</v>
      </c>
      <c r="E480" s="84">
        <f t="shared" si="39"/>
        <v>17623566.093425494</v>
      </c>
      <c r="F480" s="85"/>
      <c r="G480" s="79">
        <f t="shared" si="36"/>
        <v>0.17459910941420495</v>
      </c>
      <c r="H480" s="80">
        <f t="shared" si="37"/>
        <v>0.12695738295521106</v>
      </c>
      <c r="I480" s="61"/>
      <c r="J480" s="61"/>
      <c r="K480" s="61"/>
      <c r="L480" s="61"/>
      <c r="M480" s="61"/>
    </row>
    <row r="481" spans="1:13" ht="15.6">
      <c r="A481" s="83">
        <v>525.74999999999602</v>
      </c>
      <c r="B481" s="84">
        <f t="shared" si="38"/>
        <v>118399755.07532537</v>
      </c>
      <c r="C481" s="84">
        <f t="shared" si="22"/>
        <v>61821103.311554372</v>
      </c>
      <c r="D481" s="83">
        <v>525.74999999999602</v>
      </c>
      <c r="E481" s="84">
        <f t="shared" si="39"/>
        <v>17639046.420473203</v>
      </c>
      <c r="F481" s="85"/>
      <c r="G481" s="79">
        <f t="shared" si="36"/>
        <v>0.17459910941420495</v>
      </c>
      <c r="H481" s="80">
        <f t="shared" si="37"/>
        <v>0.12731695964628917</v>
      </c>
      <c r="I481" s="61"/>
      <c r="J481" s="61"/>
      <c r="K481" s="61"/>
      <c r="L481" s="61"/>
      <c r="M481" s="61"/>
    </row>
    <row r="482" spans="1:13" ht="15.6">
      <c r="A482" s="83">
        <v>525.75999999999601</v>
      </c>
      <c r="B482" s="84">
        <f t="shared" si="38"/>
        <v>118574354.18473957</v>
      </c>
      <c r="C482" s="84">
        <f t="shared" si="22"/>
        <v>61995702.420968577</v>
      </c>
      <c r="D482" s="83">
        <v>525.75999999999601</v>
      </c>
      <c r="E482" s="84">
        <f t="shared" si="39"/>
        <v>17654526.747520912</v>
      </c>
      <c r="F482" s="85"/>
      <c r="G482" s="79">
        <f t="shared" si="36"/>
        <v>0.17459910941420495</v>
      </c>
      <c r="H482" s="80">
        <f t="shared" si="37"/>
        <v>0.12767653633736725</v>
      </c>
      <c r="I482" s="61"/>
      <c r="J482" s="61"/>
      <c r="K482" s="61"/>
      <c r="L482" s="61"/>
      <c r="M482" s="61"/>
    </row>
    <row r="483" spans="1:13" ht="15.6">
      <c r="A483" s="83">
        <v>525.769999999996</v>
      </c>
      <c r="B483" s="84">
        <f t="shared" si="38"/>
        <v>118748953.29415378</v>
      </c>
      <c r="C483" s="84">
        <f t="shared" si="22"/>
        <v>62170301.530382782</v>
      </c>
      <c r="D483" s="83">
        <v>525.769999999996</v>
      </c>
      <c r="E483" s="84">
        <f t="shared" si="39"/>
        <v>17670007.074568622</v>
      </c>
      <c r="F483" s="85"/>
      <c r="G483" s="79">
        <f t="shared" si="36"/>
        <v>0.17459910941420495</v>
      </c>
      <c r="H483" s="80">
        <f t="shared" si="37"/>
        <v>0.12803611302844536</v>
      </c>
      <c r="I483" s="61"/>
      <c r="J483" s="61"/>
      <c r="K483" s="61"/>
      <c r="L483" s="61"/>
      <c r="M483" s="61"/>
    </row>
    <row r="484" spans="1:13" ht="15.6">
      <c r="A484" s="83">
        <v>525.77999999999599</v>
      </c>
      <c r="B484" s="84">
        <f t="shared" si="38"/>
        <v>118923552.40356798</v>
      </c>
      <c r="C484" s="84">
        <f t="shared" si="22"/>
        <v>62344900.639796987</v>
      </c>
      <c r="D484" s="83">
        <v>525.77999999999599</v>
      </c>
      <c r="E484" s="84">
        <f t="shared" si="39"/>
        <v>17685487.401616331</v>
      </c>
      <c r="F484" s="85"/>
      <c r="G484" s="79">
        <f t="shared" si="36"/>
        <v>0.17459910941420495</v>
      </c>
      <c r="H484" s="80">
        <f t="shared" si="37"/>
        <v>0.12839568971952348</v>
      </c>
      <c r="I484" s="61"/>
      <c r="J484" s="61"/>
      <c r="K484" s="61"/>
      <c r="L484" s="61"/>
      <c r="M484" s="61"/>
    </row>
    <row r="485" spans="1:13" ht="15.6">
      <c r="A485" s="83">
        <v>525.78999999999598</v>
      </c>
      <c r="B485" s="84">
        <f t="shared" si="38"/>
        <v>119098151.51298219</v>
      </c>
      <c r="C485" s="84">
        <f t="shared" si="22"/>
        <v>62519499.749211192</v>
      </c>
      <c r="D485" s="83">
        <v>525.78999999999598</v>
      </c>
      <c r="E485" s="84">
        <f t="shared" si="39"/>
        <v>17700967.728664041</v>
      </c>
      <c r="F485" s="85"/>
      <c r="G485" s="79">
        <f t="shared" si="36"/>
        <v>0.17459910941420495</v>
      </c>
      <c r="H485" s="80">
        <f t="shared" si="37"/>
        <v>0.12875526641060159</v>
      </c>
      <c r="I485" s="61"/>
      <c r="J485" s="61"/>
      <c r="K485" s="61"/>
      <c r="L485" s="61"/>
      <c r="M485" s="61"/>
    </row>
    <row r="486" spans="1:13" ht="15.6">
      <c r="A486" s="83">
        <v>525.79999999999598</v>
      </c>
      <c r="B486" s="84">
        <f t="shared" si="38"/>
        <v>119272750.62239639</v>
      </c>
      <c r="C486" s="84">
        <f t="shared" si="22"/>
        <v>62694098.858625397</v>
      </c>
      <c r="D486" s="83">
        <v>525.79999999999598</v>
      </c>
      <c r="E486" s="84">
        <f t="shared" si="39"/>
        <v>17716448.05571175</v>
      </c>
      <c r="F486" s="85"/>
      <c r="G486" s="79">
        <f t="shared" si="36"/>
        <v>0.17459910941420495</v>
      </c>
      <c r="H486" s="80">
        <f t="shared" si="37"/>
        <v>0.12911484310167967</v>
      </c>
      <c r="I486" s="61"/>
      <c r="J486" s="61"/>
      <c r="K486" s="61"/>
      <c r="L486" s="61"/>
      <c r="M486" s="61"/>
    </row>
    <row r="487" spans="1:13" ht="15.6">
      <c r="A487" s="83">
        <v>525.80999999999597</v>
      </c>
      <c r="B487" s="84">
        <f t="shared" si="38"/>
        <v>119447349.7318106</v>
      </c>
      <c r="C487" s="84">
        <f t="shared" si="22"/>
        <v>62868697.968039602</v>
      </c>
      <c r="D487" s="83">
        <v>525.80999999999597</v>
      </c>
      <c r="E487" s="84">
        <f t="shared" si="39"/>
        <v>17731928.382759459</v>
      </c>
      <c r="F487" s="85"/>
      <c r="G487" s="79">
        <f t="shared" si="36"/>
        <v>0.17459910941420495</v>
      </c>
      <c r="H487" s="80">
        <f t="shared" si="37"/>
        <v>0.12947441979275778</v>
      </c>
      <c r="I487" s="61"/>
      <c r="J487" s="61"/>
      <c r="K487" s="61"/>
      <c r="L487" s="61"/>
      <c r="M487" s="61"/>
    </row>
    <row r="488" spans="1:13" ht="15.6">
      <c r="A488" s="83">
        <v>525.81999999999596</v>
      </c>
      <c r="B488" s="84">
        <f t="shared" si="38"/>
        <v>119621948.8412248</v>
      </c>
      <c r="C488" s="84">
        <f t="shared" si="22"/>
        <v>63043297.077453807</v>
      </c>
      <c r="D488" s="83">
        <v>525.81999999999596</v>
      </c>
      <c r="E488" s="84">
        <f t="shared" si="39"/>
        <v>17747408.709807169</v>
      </c>
      <c r="F488" s="85"/>
      <c r="G488" s="79">
        <f t="shared" si="36"/>
        <v>0.17459910941420495</v>
      </c>
      <c r="H488" s="80">
        <f t="shared" si="37"/>
        <v>0.1298339964838359</v>
      </c>
      <c r="I488" s="61"/>
      <c r="J488" s="61"/>
      <c r="K488" s="61"/>
      <c r="L488" s="61"/>
      <c r="M488" s="61"/>
    </row>
    <row r="489" spans="1:13" ht="15.6">
      <c r="A489" s="83">
        <v>525.82999999999595</v>
      </c>
      <c r="B489" s="84">
        <f t="shared" si="38"/>
        <v>119796547.95063901</v>
      </c>
      <c r="C489" s="84">
        <f t="shared" si="22"/>
        <v>63217896.186868012</v>
      </c>
      <c r="D489" s="83">
        <v>525.82999999999595</v>
      </c>
      <c r="E489" s="84">
        <f t="shared" si="39"/>
        <v>17762889.036854878</v>
      </c>
      <c r="F489" s="85"/>
      <c r="G489" s="79">
        <f t="shared" si="36"/>
        <v>0.17459910941420495</v>
      </c>
      <c r="H489" s="80">
        <f t="shared" si="37"/>
        <v>0.13019357317491398</v>
      </c>
      <c r="I489" s="61"/>
      <c r="J489" s="61"/>
      <c r="K489" s="61"/>
      <c r="L489" s="61"/>
      <c r="M489" s="61"/>
    </row>
    <row r="490" spans="1:13" ht="15.6">
      <c r="A490" s="83">
        <v>525.83999999999605</v>
      </c>
      <c r="B490" s="84">
        <f t="shared" si="38"/>
        <v>119971147.06005321</v>
      </c>
      <c r="C490" s="84">
        <f t="shared" si="22"/>
        <v>63392495.296282217</v>
      </c>
      <c r="D490" s="83">
        <v>525.83999999999605</v>
      </c>
      <c r="E490" s="84">
        <f t="shared" si="39"/>
        <v>17778369.363902587</v>
      </c>
      <c r="F490" s="85"/>
      <c r="G490" s="79">
        <f t="shared" si="36"/>
        <v>0.17459910941420495</v>
      </c>
      <c r="H490" s="80">
        <f t="shared" si="37"/>
        <v>0.13055314986599209</v>
      </c>
      <c r="I490" s="61"/>
      <c r="J490" s="61"/>
      <c r="K490" s="61"/>
      <c r="L490" s="61"/>
      <c r="M490" s="61"/>
    </row>
    <row r="491" spans="1:13" ht="15.6">
      <c r="A491" s="83">
        <v>525.84999999999604</v>
      </c>
      <c r="B491" s="84">
        <f t="shared" si="38"/>
        <v>120145746.16946742</v>
      </c>
      <c r="C491" s="84">
        <f t="shared" si="22"/>
        <v>63567094.405696422</v>
      </c>
      <c r="D491" s="83">
        <v>525.84999999999604</v>
      </c>
      <c r="E491" s="84">
        <f t="shared" si="39"/>
        <v>17793849.690950297</v>
      </c>
      <c r="F491" s="85"/>
      <c r="G491" s="79">
        <f t="shared" ref="G491:G554" si="40">(B491-B490)/10^6</f>
        <v>0.17459910941420495</v>
      </c>
      <c r="H491" s="80">
        <f t="shared" si="37"/>
        <v>0.1309127265570702</v>
      </c>
      <c r="I491" s="61"/>
      <c r="J491" s="61"/>
      <c r="K491" s="61"/>
      <c r="L491" s="61"/>
      <c r="M491" s="61"/>
    </row>
    <row r="492" spans="1:13" ht="15.6">
      <c r="A492" s="83">
        <v>525.85999999999603</v>
      </c>
      <c r="B492" s="84">
        <f t="shared" si="38"/>
        <v>120320345.27888162</v>
      </c>
      <c r="C492" s="84">
        <f t="shared" si="22"/>
        <v>63741693.515110627</v>
      </c>
      <c r="D492" s="83">
        <v>525.85999999999603</v>
      </c>
      <c r="E492" s="84">
        <f t="shared" si="39"/>
        <v>17809330.017998006</v>
      </c>
      <c r="F492" s="85"/>
      <c r="G492" s="79">
        <f t="shared" si="40"/>
        <v>0.17459910941420495</v>
      </c>
      <c r="H492" s="80">
        <f t="shared" si="37"/>
        <v>0.13127230324814831</v>
      </c>
      <c r="I492" s="61"/>
      <c r="J492" s="61"/>
      <c r="K492" s="61"/>
      <c r="L492" s="61"/>
      <c r="M492" s="61"/>
    </row>
    <row r="493" spans="1:13" ht="15.6">
      <c r="A493" s="83">
        <v>525.86999999999603</v>
      </c>
      <c r="B493" s="84">
        <f t="shared" si="38"/>
        <v>120494944.38829583</v>
      </c>
      <c r="C493" s="84">
        <f t="shared" si="22"/>
        <v>63916292.624524832</v>
      </c>
      <c r="D493" s="83">
        <v>525.86999999999603</v>
      </c>
      <c r="E493" s="84">
        <f t="shared" si="39"/>
        <v>17824810.345045716</v>
      </c>
      <c r="F493" s="85"/>
      <c r="G493" s="79">
        <f t="shared" si="40"/>
        <v>0.17459910941420495</v>
      </c>
      <c r="H493" s="80">
        <f t="shared" si="37"/>
        <v>0.1316318799392264</v>
      </c>
      <c r="I493" s="61"/>
      <c r="J493" s="61"/>
      <c r="K493" s="61"/>
      <c r="L493" s="61"/>
      <c r="M493" s="61"/>
    </row>
    <row r="494" spans="1:13" ht="15.6">
      <c r="A494" s="83">
        <v>525.87999999999602</v>
      </c>
      <c r="B494" s="84">
        <f t="shared" si="38"/>
        <v>120669543.49771003</v>
      </c>
      <c r="C494" s="84">
        <f t="shared" si="22"/>
        <v>64090891.733939037</v>
      </c>
      <c r="D494" s="83">
        <v>525.87999999999602</v>
      </c>
      <c r="E494" s="84">
        <f t="shared" si="39"/>
        <v>17840290.672093425</v>
      </c>
      <c r="F494" s="85"/>
      <c r="G494" s="79">
        <f t="shared" si="40"/>
        <v>0.17459910941420495</v>
      </c>
      <c r="H494" s="80">
        <f t="shared" si="37"/>
        <v>0.13199145663030451</v>
      </c>
      <c r="I494" s="61"/>
      <c r="J494" s="61"/>
      <c r="K494" s="61"/>
      <c r="L494" s="61"/>
      <c r="M494" s="61"/>
    </row>
    <row r="495" spans="1:13" ht="15.6">
      <c r="A495" s="83">
        <v>525.88999999999601</v>
      </c>
      <c r="B495" s="84">
        <f t="shared" si="38"/>
        <v>120844142.60712424</v>
      </c>
      <c r="C495" s="84">
        <f t="shared" si="22"/>
        <v>64265490.843353242</v>
      </c>
      <c r="D495" s="83">
        <v>525.88999999999601</v>
      </c>
      <c r="E495" s="84">
        <f t="shared" si="39"/>
        <v>17855770.999141134</v>
      </c>
      <c r="F495" s="85"/>
      <c r="G495" s="79">
        <f t="shared" si="40"/>
        <v>0.17459910941420495</v>
      </c>
      <c r="H495" s="80">
        <f t="shared" si="37"/>
        <v>0.13235103332138262</v>
      </c>
      <c r="I495" s="61"/>
      <c r="J495" s="61"/>
      <c r="K495" s="61"/>
      <c r="L495" s="61"/>
      <c r="M495" s="61"/>
    </row>
    <row r="496" spans="1:13" ht="15.6">
      <c r="A496" s="83">
        <v>525.899999999996</v>
      </c>
      <c r="B496" s="84">
        <f t="shared" si="38"/>
        <v>121018741.71653844</v>
      </c>
      <c r="C496" s="84">
        <f t="shared" si="22"/>
        <v>64440089.952767447</v>
      </c>
      <c r="D496" s="83">
        <v>525.899999999996</v>
      </c>
      <c r="E496" s="84">
        <f t="shared" si="39"/>
        <v>17871251.326188844</v>
      </c>
      <c r="F496" s="85"/>
      <c r="G496" s="79">
        <f t="shared" si="40"/>
        <v>0.17459910941420495</v>
      </c>
      <c r="H496" s="80">
        <f t="shared" si="37"/>
        <v>0.13271061001246073</v>
      </c>
      <c r="I496" s="61"/>
      <c r="J496" s="61"/>
      <c r="K496" s="61"/>
      <c r="L496" s="61"/>
      <c r="M496" s="61"/>
    </row>
    <row r="497" spans="1:13" ht="15.6">
      <c r="A497" s="83">
        <v>525.90999999999599</v>
      </c>
      <c r="B497" s="84">
        <f t="shared" si="38"/>
        <v>121193340.82595265</v>
      </c>
      <c r="C497" s="84">
        <f t="shared" si="22"/>
        <v>64614689.062181652</v>
      </c>
      <c r="D497" s="83">
        <v>525.90999999999599</v>
      </c>
      <c r="E497" s="84">
        <f t="shared" si="39"/>
        <v>17886731.653236553</v>
      </c>
      <c r="F497" s="85"/>
      <c r="G497" s="79">
        <f t="shared" si="40"/>
        <v>0.17459910941420495</v>
      </c>
      <c r="H497" s="80">
        <f t="shared" si="37"/>
        <v>0.13307018670353882</v>
      </c>
      <c r="I497" s="61"/>
      <c r="J497" s="61"/>
      <c r="K497" s="61"/>
      <c r="L497" s="61"/>
      <c r="M497" s="61"/>
    </row>
    <row r="498" spans="1:13" ht="15.6">
      <c r="A498" s="83">
        <v>525.91999999999598</v>
      </c>
      <c r="B498" s="84">
        <f t="shared" si="38"/>
        <v>121367939.93536685</v>
      </c>
      <c r="C498" s="84">
        <f t="shared" si="22"/>
        <v>64789288.171595857</v>
      </c>
      <c r="D498" s="83">
        <v>525.91999999999598</v>
      </c>
      <c r="E498" s="84">
        <f t="shared" si="39"/>
        <v>17902211.980284262</v>
      </c>
      <c r="F498" s="85"/>
      <c r="G498" s="79">
        <f t="shared" si="40"/>
        <v>0.17459910941420495</v>
      </c>
      <c r="H498" s="80">
        <f t="shared" si="37"/>
        <v>0.13342976339461693</v>
      </c>
      <c r="I498" s="61"/>
      <c r="J498" s="61"/>
      <c r="K498" s="61"/>
      <c r="L498" s="61"/>
      <c r="M498" s="61"/>
    </row>
    <row r="499" spans="1:13" ht="15.6">
      <c r="A499" s="83">
        <v>525.92999999999597</v>
      </c>
      <c r="B499" s="84">
        <f t="shared" si="38"/>
        <v>121542539.04478106</v>
      </c>
      <c r="C499" s="84">
        <f t="shared" si="22"/>
        <v>64963887.281010062</v>
      </c>
      <c r="D499" s="83">
        <v>525.92999999999597</v>
      </c>
      <c r="E499" s="84">
        <f t="shared" si="39"/>
        <v>17917692.307331972</v>
      </c>
      <c r="F499" s="85"/>
      <c r="G499" s="79">
        <f t="shared" si="40"/>
        <v>0.17459910941420495</v>
      </c>
      <c r="H499" s="80">
        <f t="shared" si="37"/>
        <v>0.13378934008569504</v>
      </c>
      <c r="I499" s="61"/>
      <c r="J499" s="61"/>
      <c r="K499" s="61"/>
      <c r="L499" s="61"/>
      <c r="M499" s="61"/>
    </row>
    <row r="500" spans="1:13" ht="15.6">
      <c r="A500" s="83">
        <v>525.93999999999596</v>
      </c>
      <c r="B500" s="84">
        <f t="shared" si="38"/>
        <v>121717138.15419526</v>
      </c>
      <c r="C500" s="84">
        <f t="shared" si="22"/>
        <v>65138486.390424266</v>
      </c>
      <c r="D500" s="83">
        <v>525.93999999999596</v>
      </c>
      <c r="E500" s="84">
        <f t="shared" si="39"/>
        <v>17933172.634379681</v>
      </c>
      <c r="F500" s="85"/>
      <c r="G500" s="79">
        <f t="shared" si="40"/>
        <v>0.17459910941420495</v>
      </c>
      <c r="H500" s="80">
        <f t="shared" si="37"/>
        <v>0.13414891677677312</v>
      </c>
      <c r="I500" s="61"/>
      <c r="J500" s="61"/>
      <c r="K500" s="61"/>
      <c r="L500" s="61"/>
      <c r="M500" s="61"/>
    </row>
    <row r="501" spans="1:13" ht="15.6">
      <c r="A501" s="83">
        <v>525.94999999999504</v>
      </c>
      <c r="B501" s="84">
        <f t="shared" si="38"/>
        <v>121891737.26360947</v>
      </c>
      <c r="C501" s="84">
        <f t="shared" si="22"/>
        <v>65313085.499838471</v>
      </c>
      <c r="D501" s="83">
        <v>525.94999999999504</v>
      </c>
      <c r="E501" s="84">
        <f t="shared" si="39"/>
        <v>17948652.961427391</v>
      </c>
      <c r="F501" s="85"/>
      <c r="G501" s="79">
        <f t="shared" si="40"/>
        <v>0.17459910941420495</v>
      </c>
      <c r="H501" s="80">
        <f t="shared" si="37"/>
        <v>0.13450849346785124</v>
      </c>
      <c r="I501" s="61"/>
      <c r="J501" s="61"/>
      <c r="K501" s="61"/>
      <c r="L501" s="61"/>
      <c r="M501" s="61"/>
    </row>
    <row r="502" spans="1:13" ht="15.6">
      <c r="A502" s="83">
        <v>525.95999999999503</v>
      </c>
      <c r="B502" s="84">
        <f t="shared" si="38"/>
        <v>122066336.37302367</v>
      </c>
      <c r="C502" s="84">
        <f t="shared" si="22"/>
        <v>65487684.609252676</v>
      </c>
      <c r="D502" s="83">
        <v>525.95999999999503</v>
      </c>
      <c r="E502" s="84">
        <f t="shared" si="39"/>
        <v>17964133.2884751</v>
      </c>
      <c r="F502" s="85"/>
      <c r="G502" s="79">
        <f t="shared" si="40"/>
        <v>0.17459910941420495</v>
      </c>
      <c r="H502" s="80">
        <f t="shared" si="37"/>
        <v>0.13486807015892935</v>
      </c>
      <c r="I502" s="61"/>
      <c r="J502" s="61"/>
      <c r="K502" s="61"/>
      <c r="L502" s="61"/>
      <c r="M502" s="61"/>
    </row>
    <row r="503" spans="1:13" ht="15.6">
      <c r="A503" s="83">
        <v>525.96999999999503</v>
      </c>
      <c r="B503" s="84">
        <f t="shared" si="38"/>
        <v>122240935.48243788</v>
      </c>
      <c r="C503" s="84">
        <f t="shared" si="22"/>
        <v>65662283.718666881</v>
      </c>
      <c r="D503" s="83">
        <v>525.96999999999503</v>
      </c>
      <c r="E503" s="84">
        <f t="shared" si="39"/>
        <v>17979613.615522809</v>
      </c>
      <c r="F503" s="85"/>
      <c r="G503" s="79">
        <f t="shared" si="40"/>
        <v>0.17459910941420495</v>
      </c>
      <c r="H503" s="80">
        <f t="shared" si="37"/>
        <v>0.13522764685000746</v>
      </c>
      <c r="I503" s="61"/>
      <c r="J503" s="61"/>
      <c r="K503" s="61"/>
      <c r="L503" s="61"/>
      <c r="M503" s="61"/>
    </row>
    <row r="504" spans="1:13" ht="15.6">
      <c r="A504" s="83">
        <v>525.97999999999502</v>
      </c>
      <c r="B504" s="84">
        <f t="shared" si="38"/>
        <v>122415534.59185208</v>
      </c>
      <c r="C504" s="84">
        <f t="shared" si="22"/>
        <v>65836882.828081086</v>
      </c>
      <c r="D504" s="83">
        <v>525.97999999999502</v>
      </c>
      <c r="E504" s="84">
        <f t="shared" si="39"/>
        <v>17995093.942570519</v>
      </c>
      <c r="F504" s="85"/>
      <c r="G504" s="79">
        <f t="shared" si="40"/>
        <v>0.17459910941420495</v>
      </c>
      <c r="H504" s="80">
        <f t="shared" si="37"/>
        <v>0.13558722354108554</v>
      </c>
      <c r="I504" s="61"/>
      <c r="J504" s="61"/>
      <c r="K504" s="61"/>
      <c r="L504" s="61"/>
      <c r="M504" s="61"/>
    </row>
    <row r="505" spans="1:13" ht="15.6">
      <c r="A505" s="83">
        <v>525.98999999999501</v>
      </c>
      <c r="B505" s="84">
        <f t="shared" si="38"/>
        <v>122590133.70126629</v>
      </c>
      <c r="C505" s="84">
        <f t="shared" si="22"/>
        <v>66011481.937495291</v>
      </c>
      <c r="D505" s="83">
        <v>525.98999999999501</v>
      </c>
      <c r="E505" s="84">
        <f t="shared" si="39"/>
        <v>18010574.269618228</v>
      </c>
      <c r="F505" s="85"/>
      <c r="G505" s="79">
        <f t="shared" si="40"/>
        <v>0.17459910941420495</v>
      </c>
      <c r="H505" s="80">
        <f t="shared" si="37"/>
        <v>0.13594680023216366</v>
      </c>
      <c r="I505" s="61"/>
      <c r="J505" s="61"/>
      <c r="K505" s="61"/>
      <c r="L505" s="61"/>
      <c r="M505" s="61"/>
    </row>
    <row r="506" spans="1:13" ht="15.6">
      <c r="A506" s="86">
        <v>525.999999999995</v>
      </c>
      <c r="B506" s="87">
        <v>122764732.81068</v>
      </c>
      <c r="C506" s="87">
        <f t="shared" si="22"/>
        <v>66186081.046909004</v>
      </c>
      <c r="D506" s="86">
        <v>525.999999999995</v>
      </c>
      <c r="E506" s="87">
        <v>18026054.596666001</v>
      </c>
      <c r="F506" s="88"/>
      <c r="G506" s="79">
        <f t="shared" si="40"/>
        <v>0.1745991094137132</v>
      </c>
      <c r="H506" s="80">
        <f t="shared" si="37"/>
        <v>0.13630637692324074</v>
      </c>
      <c r="I506" s="61"/>
      <c r="J506" s="61"/>
      <c r="K506" s="61"/>
      <c r="L506" s="61"/>
      <c r="M506" s="61"/>
    </row>
    <row r="507" spans="1:13" ht="15.6">
      <c r="A507" s="83">
        <v>526.00999999999499</v>
      </c>
      <c r="B507" s="84">
        <f t="shared" ref="B507:B570" si="41">B506+(($B$606-$B$506)/100)</f>
        <v>122949915.20902841</v>
      </c>
      <c r="C507" s="84">
        <f t="shared" si="22"/>
        <v>66371263.44525741</v>
      </c>
      <c r="D507" s="83">
        <v>526.00999999999499</v>
      </c>
      <c r="E507" s="84">
        <f t="shared" ref="E507:E570" si="42">E506+(($E$606-$E$506)/100)</f>
        <v>18036022.792780612</v>
      </c>
      <c r="F507" s="85"/>
      <c r="G507" s="79">
        <f t="shared" si="40"/>
        <v>0.18518239834840597</v>
      </c>
      <c r="H507" s="80">
        <f t="shared" si="37"/>
        <v>0.13668774928113783</v>
      </c>
      <c r="I507" s="61"/>
      <c r="J507" s="61"/>
      <c r="K507" s="61"/>
      <c r="L507" s="61"/>
      <c r="M507" s="61"/>
    </row>
    <row r="508" spans="1:13" ht="15.6">
      <c r="A508" s="83">
        <v>526.01999999999498</v>
      </c>
      <c r="B508" s="84">
        <f t="shared" si="41"/>
        <v>123135097.60737681</v>
      </c>
      <c r="C508" s="84">
        <f t="shared" si="22"/>
        <v>66556445.843605816</v>
      </c>
      <c r="D508" s="83">
        <v>526.01999999999498</v>
      </c>
      <c r="E508" s="84">
        <f t="shared" si="42"/>
        <v>18045990.988895223</v>
      </c>
      <c r="F508" s="85"/>
      <c r="G508" s="79">
        <f t="shared" si="40"/>
        <v>0.18518239834840597</v>
      </c>
      <c r="H508" s="80">
        <f t="shared" si="37"/>
        <v>0.13706912163903492</v>
      </c>
      <c r="I508" s="61"/>
      <c r="J508" s="61"/>
      <c r="K508" s="61"/>
      <c r="L508" s="61"/>
      <c r="M508" s="61"/>
    </row>
    <row r="509" spans="1:13" ht="15.6">
      <c r="A509" s="83">
        <v>526.02999999999497</v>
      </c>
      <c r="B509" s="84">
        <f t="shared" si="41"/>
        <v>123320280.00572522</v>
      </c>
      <c r="C509" s="84">
        <f t="shared" si="22"/>
        <v>66741628.241954222</v>
      </c>
      <c r="D509" s="83">
        <v>526.02999999999497</v>
      </c>
      <c r="E509" s="84">
        <f t="shared" si="42"/>
        <v>18055959.185009833</v>
      </c>
      <c r="F509" s="85"/>
      <c r="G509" s="79">
        <f t="shared" si="40"/>
        <v>0.18518239834840597</v>
      </c>
      <c r="H509" s="80">
        <f t="shared" si="37"/>
        <v>0.13745049399693202</v>
      </c>
      <c r="I509" s="61"/>
      <c r="J509" s="61"/>
      <c r="K509" s="61"/>
      <c r="L509" s="61"/>
      <c r="M509" s="61"/>
    </row>
    <row r="510" spans="1:13" ht="15.6">
      <c r="A510" s="83">
        <v>526.03999999999496</v>
      </c>
      <c r="B510" s="84">
        <f t="shared" si="41"/>
        <v>123505462.40407363</v>
      </c>
      <c r="C510" s="84">
        <f t="shared" si="22"/>
        <v>66926810.640302628</v>
      </c>
      <c r="D510" s="83">
        <v>526.03999999999496</v>
      </c>
      <c r="E510" s="84">
        <f t="shared" si="42"/>
        <v>18065927.381124444</v>
      </c>
      <c r="F510" s="85"/>
      <c r="G510" s="79">
        <f t="shared" si="40"/>
        <v>0.18518239834840597</v>
      </c>
      <c r="H510" s="80">
        <f t="shared" si="37"/>
        <v>0.13783186635482911</v>
      </c>
      <c r="I510" s="61"/>
      <c r="J510" s="61"/>
      <c r="K510" s="61"/>
      <c r="L510" s="61"/>
      <c r="M510" s="61"/>
    </row>
    <row r="511" spans="1:13" ht="15.6">
      <c r="A511" s="83">
        <v>526.04999999999495</v>
      </c>
      <c r="B511" s="84">
        <f t="shared" si="41"/>
        <v>123690644.80242203</v>
      </c>
      <c r="C511" s="84">
        <f t="shared" si="22"/>
        <v>67111993.038651034</v>
      </c>
      <c r="D511" s="83">
        <v>526.04999999999495</v>
      </c>
      <c r="E511" s="84">
        <f t="shared" si="42"/>
        <v>18075895.577239055</v>
      </c>
      <c r="F511" s="85"/>
      <c r="G511" s="79">
        <f t="shared" si="40"/>
        <v>0.18518239834840597</v>
      </c>
      <c r="H511" s="80">
        <f t="shared" si="37"/>
        <v>0.1382132387127262</v>
      </c>
      <c r="I511" s="61"/>
      <c r="J511" s="61"/>
      <c r="K511" s="61"/>
      <c r="L511" s="61"/>
      <c r="M511" s="61"/>
    </row>
    <row r="512" spans="1:13" ht="15.6">
      <c r="A512" s="83">
        <v>526.05999999999494</v>
      </c>
      <c r="B512" s="84">
        <f t="shared" si="41"/>
        <v>123875827.20077044</v>
      </c>
      <c r="C512" s="84">
        <f t="shared" si="22"/>
        <v>67297175.43699944</v>
      </c>
      <c r="D512" s="83">
        <v>526.05999999999494</v>
      </c>
      <c r="E512" s="84">
        <f t="shared" si="42"/>
        <v>18085863.773353666</v>
      </c>
      <c r="F512" s="85"/>
      <c r="G512" s="79">
        <f t="shared" si="40"/>
        <v>0.18518239834840597</v>
      </c>
      <c r="H512" s="80">
        <f t="shared" si="37"/>
        <v>0.13859461107062329</v>
      </c>
      <c r="I512" s="61"/>
      <c r="J512" s="61"/>
      <c r="K512" s="61"/>
      <c r="L512" s="61"/>
      <c r="M512" s="61"/>
    </row>
    <row r="513" spans="1:13" ht="15.6">
      <c r="A513" s="83">
        <v>526.06999999999505</v>
      </c>
      <c r="B513" s="84">
        <f t="shared" si="41"/>
        <v>124061009.59911884</v>
      </c>
      <c r="C513" s="84">
        <f t="shared" si="22"/>
        <v>67482357.835347846</v>
      </c>
      <c r="D513" s="83">
        <v>526.06999999999505</v>
      </c>
      <c r="E513" s="84">
        <f t="shared" si="42"/>
        <v>18095831.969468277</v>
      </c>
      <c r="F513" s="85"/>
      <c r="G513" s="79">
        <f t="shared" si="40"/>
        <v>0.18518239834840597</v>
      </c>
      <c r="H513" s="80">
        <f t="shared" si="37"/>
        <v>0.13897598342852038</v>
      </c>
      <c r="I513" s="61"/>
      <c r="J513" s="61"/>
      <c r="K513" s="61"/>
      <c r="L513" s="61"/>
      <c r="M513" s="61"/>
    </row>
    <row r="514" spans="1:13" ht="15.6">
      <c r="A514" s="83">
        <v>526.07999999999504</v>
      </c>
      <c r="B514" s="84">
        <f t="shared" si="41"/>
        <v>124246191.99746725</v>
      </c>
      <c r="C514" s="84">
        <f t="shared" si="22"/>
        <v>67667540.233696252</v>
      </c>
      <c r="D514" s="83">
        <v>526.07999999999504</v>
      </c>
      <c r="E514" s="84">
        <f t="shared" si="42"/>
        <v>18105800.165582888</v>
      </c>
      <c r="F514" s="85"/>
      <c r="G514" s="79">
        <f t="shared" si="40"/>
        <v>0.18518239834840597</v>
      </c>
      <c r="H514" s="80">
        <f t="shared" si="37"/>
        <v>0.13935735578641748</v>
      </c>
      <c r="I514" s="61"/>
      <c r="J514" s="61"/>
      <c r="K514" s="61"/>
      <c r="L514" s="61"/>
      <c r="M514" s="61"/>
    </row>
    <row r="515" spans="1:13" ht="15.6">
      <c r="A515" s="83">
        <v>526.08999999999503</v>
      </c>
      <c r="B515" s="84">
        <f t="shared" si="41"/>
        <v>124431374.39581566</v>
      </c>
      <c r="C515" s="84">
        <f t="shared" si="22"/>
        <v>67852722.632044658</v>
      </c>
      <c r="D515" s="83">
        <v>526.08999999999503</v>
      </c>
      <c r="E515" s="84">
        <f t="shared" si="42"/>
        <v>18115768.361697499</v>
      </c>
      <c r="F515" s="85"/>
      <c r="G515" s="79">
        <f t="shared" si="40"/>
        <v>0.18518239834840597</v>
      </c>
      <c r="H515" s="80">
        <f t="shared" si="37"/>
        <v>0.13973872814431457</v>
      </c>
      <c r="I515" s="61"/>
      <c r="J515" s="61"/>
      <c r="K515" s="61"/>
      <c r="L515" s="61"/>
      <c r="M515" s="61"/>
    </row>
    <row r="516" spans="1:13" ht="15.6">
      <c r="A516" s="83">
        <v>526.09999999999502</v>
      </c>
      <c r="B516" s="84">
        <f t="shared" si="41"/>
        <v>124616556.79416406</v>
      </c>
      <c r="C516" s="84">
        <f t="shared" si="22"/>
        <v>68037905.030393064</v>
      </c>
      <c r="D516" s="83">
        <v>526.09999999999502</v>
      </c>
      <c r="E516" s="84">
        <f t="shared" si="42"/>
        <v>18125736.55781211</v>
      </c>
      <c r="F516" s="85"/>
      <c r="G516" s="79">
        <f t="shared" si="40"/>
        <v>0.18518239834840597</v>
      </c>
      <c r="H516" s="80">
        <f t="shared" si="37"/>
        <v>0.14012010050221163</v>
      </c>
      <c r="I516" s="61"/>
      <c r="J516" s="61"/>
      <c r="K516" s="61"/>
      <c r="L516" s="61"/>
      <c r="M516" s="61"/>
    </row>
    <row r="517" spans="1:13" ht="15.6">
      <c r="A517" s="83">
        <v>526.10999999999501</v>
      </c>
      <c r="B517" s="84">
        <f t="shared" si="41"/>
        <v>124801739.19251247</v>
      </c>
      <c r="C517" s="84">
        <f t="shared" ref="C517:C771" si="43">B517-$B$6</f>
        <v>68223087.42874147</v>
      </c>
      <c r="D517" s="83">
        <v>526.10999999999501</v>
      </c>
      <c r="E517" s="84">
        <f t="shared" si="42"/>
        <v>18135704.75392672</v>
      </c>
      <c r="F517" s="85"/>
      <c r="G517" s="79">
        <f t="shared" si="40"/>
        <v>0.18518239834840597</v>
      </c>
      <c r="H517" s="80">
        <f t="shared" si="37"/>
        <v>0.14050147286010872</v>
      </c>
      <c r="I517" s="61"/>
      <c r="J517" s="61"/>
      <c r="K517" s="61"/>
      <c r="L517" s="61"/>
      <c r="M517" s="61"/>
    </row>
    <row r="518" spans="1:13" ht="15.6">
      <c r="A518" s="83">
        <v>526.119999999995</v>
      </c>
      <c r="B518" s="84">
        <f t="shared" si="41"/>
        <v>124986921.59086087</v>
      </c>
      <c r="C518" s="84">
        <f t="shared" si="43"/>
        <v>68408269.827089876</v>
      </c>
      <c r="D518" s="83">
        <v>526.119999999995</v>
      </c>
      <c r="E518" s="84">
        <f t="shared" si="42"/>
        <v>18145672.950041331</v>
      </c>
      <c r="F518" s="85"/>
      <c r="G518" s="79">
        <f t="shared" si="40"/>
        <v>0.18518239834840597</v>
      </c>
      <c r="H518" s="80">
        <f t="shared" si="37"/>
        <v>0.14088284521800581</v>
      </c>
      <c r="I518" s="61"/>
      <c r="J518" s="61"/>
      <c r="K518" s="61"/>
      <c r="L518" s="61"/>
      <c r="M518" s="61"/>
    </row>
    <row r="519" spans="1:13" ht="15.6">
      <c r="A519" s="83">
        <v>526.12999999999499</v>
      </c>
      <c r="B519" s="84">
        <f t="shared" si="41"/>
        <v>125172103.98920928</v>
      </c>
      <c r="C519" s="84">
        <f t="shared" si="43"/>
        <v>68593452.225438282</v>
      </c>
      <c r="D519" s="83">
        <v>526.12999999999499</v>
      </c>
      <c r="E519" s="84">
        <f t="shared" si="42"/>
        <v>18155641.146155942</v>
      </c>
      <c r="F519" s="85"/>
      <c r="G519" s="79">
        <f t="shared" si="40"/>
        <v>0.18518239834840597</v>
      </c>
      <c r="H519" s="80">
        <f t="shared" si="37"/>
        <v>0.14126421757590291</v>
      </c>
      <c r="I519" s="61"/>
      <c r="J519" s="61"/>
      <c r="K519" s="61"/>
      <c r="L519" s="61"/>
      <c r="M519" s="61"/>
    </row>
    <row r="520" spans="1:13" ht="15.6">
      <c r="A520" s="83">
        <v>526.13999999999498</v>
      </c>
      <c r="B520" s="84">
        <f t="shared" si="41"/>
        <v>125357286.38755769</v>
      </c>
      <c r="C520" s="84">
        <f t="shared" si="43"/>
        <v>68778634.623786688</v>
      </c>
      <c r="D520" s="83">
        <v>526.13999999999498</v>
      </c>
      <c r="E520" s="84">
        <f t="shared" si="42"/>
        <v>18165609.342270553</v>
      </c>
      <c r="F520" s="85"/>
      <c r="G520" s="79">
        <f t="shared" si="40"/>
        <v>0.18518239834840597</v>
      </c>
      <c r="H520" s="80">
        <f t="shared" ref="H520:H583" si="44">C520/$C$2006</f>
        <v>0.1416455899338</v>
      </c>
      <c r="I520" s="61"/>
      <c r="J520" s="61"/>
      <c r="K520" s="61"/>
      <c r="L520" s="61"/>
      <c r="M520" s="61"/>
    </row>
    <row r="521" spans="1:13" ht="15.6">
      <c r="A521" s="83">
        <v>526.14999999999498</v>
      </c>
      <c r="B521" s="84">
        <f t="shared" si="41"/>
        <v>125542468.78590609</v>
      </c>
      <c r="C521" s="84">
        <f t="shared" si="43"/>
        <v>68963817.022135094</v>
      </c>
      <c r="D521" s="83">
        <v>526.14999999999498</v>
      </c>
      <c r="E521" s="84">
        <f t="shared" si="42"/>
        <v>18175577.538385164</v>
      </c>
      <c r="F521" s="85"/>
      <c r="G521" s="79">
        <f t="shared" si="40"/>
        <v>0.18518239834840597</v>
      </c>
      <c r="H521" s="80">
        <f t="shared" si="44"/>
        <v>0.14202696229169709</v>
      </c>
      <c r="I521" s="61"/>
      <c r="J521" s="61"/>
      <c r="K521" s="61"/>
      <c r="L521" s="61"/>
      <c r="M521" s="61"/>
    </row>
    <row r="522" spans="1:13" ht="15.6">
      <c r="A522" s="83">
        <v>526.15999999999497</v>
      </c>
      <c r="B522" s="84">
        <f t="shared" si="41"/>
        <v>125727651.1842545</v>
      </c>
      <c r="C522" s="84">
        <f t="shared" si="43"/>
        <v>69148999.4204835</v>
      </c>
      <c r="D522" s="83">
        <v>526.15999999999497</v>
      </c>
      <c r="E522" s="84">
        <f t="shared" si="42"/>
        <v>18185545.734499775</v>
      </c>
      <c r="F522" s="85"/>
      <c r="G522" s="79">
        <f t="shared" si="40"/>
        <v>0.18518239834840597</v>
      </c>
      <c r="H522" s="80">
        <f t="shared" si="44"/>
        <v>0.14240833464959418</v>
      </c>
      <c r="I522" s="61"/>
      <c r="J522" s="61"/>
      <c r="K522" s="61"/>
      <c r="L522" s="61"/>
      <c r="M522" s="61"/>
    </row>
    <row r="523" spans="1:13" ht="15.6">
      <c r="A523" s="83">
        <v>526.16999999999496</v>
      </c>
      <c r="B523" s="84">
        <f t="shared" si="41"/>
        <v>125912833.5826029</v>
      </c>
      <c r="C523" s="84">
        <f t="shared" si="43"/>
        <v>69334181.818831906</v>
      </c>
      <c r="D523" s="83">
        <v>526.16999999999496</v>
      </c>
      <c r="E523" s="84">
        <f t="shared" si="42"/>
        <v>18195513.930614386</v>
      </c>
      <c r="F523" s="85"/>
      <c r="G523" s="79">
        <f t="shared" si="40"/>
        <v>0.18518239834840597</v>
      </c>
      <c r="H523" s="80">
        <f t="shared" si="44"/>
        <v>0.14278970700749127</v>
      </c>
      <c r="I523" s="61"/>
      <c r="J523" s="61"/>
      <c r="K523" s="61"/>
      <c r="L523" s="61"/>
      <c r="M523" s="61"/>
    </row>
    <row r="524" spans="1:13" ht="15.6">
      <c r="A524" s="83">
        <v>526.17999999999495</v>
      </c>
      <c r="B524" s="84">
        <f t="shared" si="41"/>
        <v>126098015.98095131</v>
      </c>
      <c r="C524" s="84">
        <f t="shared" si="43"/>
        <v>69519364.217180312</v>
      </c>
      <c r="D524" s="83">
        <v>526.17999999999495</v>
      </c>
      <c r="E524" s="84">
        <f t="shared" si="42"/>
        <v>18205482.126728997</v>
      </c>
      <c r="F524" s="85"/>
      <c r="G524" s="79">
        <f t="shared" si="40"/>
        <v>0.18518239834840597</v>
      </c>
      <c r="H524" s="80">
        <f t="shared" si="44"/>
        <v>0.14317107936538837</v>
      </c>
      <c r="I524" s="61"/>
      <c r="J524" s="61"/>
      <c r="K524" s="61"/>
      <c r="L524" s="61"/>
      <c r="M524" s="61"/>
    </row>
    <row r="525" spans="1:13" ht="15.6">
      <c r="A525" s="83">
        <v>526.18999999999505</v>
      </c>
      <c r="B525" s="84">
        <f t="shared" si="41"/>
        <v>126283198.37929972</v>
      </c>
      <c r="C525" s="84">
        <f t="shared" si="43"/>
        <v>69704546.615528718</v>
      </c>
      <c r="D525" s="83">
        <v>526.18999999999505</v>
      </c>
      <c r="E525" s="84">
        <f t="shared" si="42"/>
        <v>18215450.322843608</v>
      </c>
      <c r="F525" s="85"/>
      <c r="G525" s="79">
        <f t="shared" si="40"/>
        <v>0.18518239834840597</v>
      </c>
      <c r="H525" s="80">
        <f t="shared" si="44"/>
        <v>0.14355245172328546</v>
      </c>
      <c r="I525" s="61"/>
      <c r="J525" s="61"/>
      <c r="K525" s="61"/>
      <c r="L525" s="61"/>
      <c r="M525" s="61"/>
    </row>
    <row r="526" spans="1:13" ht="15.6">
      <c r="A526" s="83">
        <v>526.19999999999504</v>
      </c>
      <c r="B526" s="84">
        <f t="shared" si="41"/>
        <v>126468380.77764812</v>
      </c>
      <c r="C526" s="84">
        <f t="shared" si="43"/>
        <v>69889729.013877124</v>
      </c>
      <c r="D526" s="83">
        <v>526.19999999999504</v>
      </c>
      <c r="E526" s="84">
        <f t="shared" si="42"/>
        <v>18225418.518958218</v>
      </c>
      <c r="F526" s="85"/>
      <c r="G526" s="79">
        <f t="shared" si="40"/>
        <v>0.18518239834840597</v>
      </c>
      <c r="H526" s="80">
        <f t="shared" si="44"/>
        <v>0.14393382408118255</v>
      </c>
      <c r="I526" s="61"/>
      <c r="J526" s="61"/>
      <c r="K526" s="61"/>
      <c r="L526" s="61"/>
      <c r="M526" s="61"/>
    </row>
    <row r="527" spans="1:13" ht="15.6">
      <c r="A527" s="83">
        <v>526.20999999999503</v>
      </c>
      <c r="B527" s="84">
        <f t="shared" si="41"/>
        <v>126653563.17599653</v>
      </c>
      <c r="C527" s="84">
        <f t="shared" si="43"/>
        <v>70074911.41222553</v>
      </c>
      <c r="D527" s="83">
        <v>526.20999999999503</v>
      </c>
      <c r="E527" s="84">
        <f t="shared" si="42"/>
        <v>18235386.715072829</v>
      </c>
      <c r="F527" s="85"/>
      <c r="G527" s="79">
        <f t="shared" si="40"/>
        <v>0.18518239834840597</v>
      </c>
      <c r="H527" s="80">
        <f t="shared" si="44"/>
        <v>0.14431519643907961</v>
      </c>
      <c r="I527" s="61"/>
      <c r="J527" s="61"/>
      <c r="K527" s="61"/>
      <c r="L527" s="61"/>
      <c r="M527" s="61"/>
    </row>
    <row r="528" spans="1:13" ht="15.6">
      <c r="A528" s="83">
        <v>526.21999999999503</v>
      </c>
      <c r="B528" s="84">
        <f t="shared" si="41"/>
        <v>126838745.57434493</v>
      </c>
      <c r="C528" s="84">
        <f t="shared" si="43"/>
        <v>70260093.810573936</v>
      </c>
      <c r="D528" s="83">
        <v>526.21999999999503</v>
      </c>
      <c r="E528" s="84">
        <f t="shared" si="42"/>
        <v>18245354.91118744</v>
      </c>
      <c r="F528" s="85"/>
      <c r="G528" s="79">
        <f t="shared" si="40"/>
        <v>0.18518239834840597</v>
      </c>
      <c r="H528" s="80">
        <f t="shared" si="44"/>
        <v>0.1446965687969767</v>
      </c>
      <c r="I528" s="61"/>
      <c r="J528" s="61"/>
      <c r="K528" s="61"/>
      <c r="L528" s="61"/>
      <c r="M528" s="61"/>
    </row>
    <row r="529" spans="1:13" ht="15.6">
      <c r="A529" s="83">
        <v>526.22999999999502</v>
      </c>
      <c r="B529" s="84">
        <f t="shared" si="41"/>
        <v>127023927.97269334</v>
      </c>
      <c r="C529" s="84">
        <f t="shared" si="43"/>
        <v>70445276.208922341</v>
      </c>
      <c r="D529" s="83">
        <v>526.22999999999502</v>
      </c>
      <c r="E529" s="84">
        <f t="shared" si="42"/>
        <v>18255323.107302051</v>
      </c>
      <c r="F529" s="85"/>
      <c r="G529" s="79">
        <f t="shared" si="40"/>
        <v>0.18518239834840597</v>
      </c>
      <c r="H529" s="80">
        <f t="shared" si="44"/>
        <v>0.1450779411548738</v>
      </c>
      <c r="I529" s="61"/>
      <c r="J529" s="61"/>
      <c r="K529" s="61"/>
      <c r="L529" s="61"/>
      <c r="M529" s="61"/>
    </row>
    <row r="530" spans="1:13" ht="15.6">
      <c r="A530" s="83">
        <v>526.23999999999501</v>
      </c>
      <c r="B530" s="84">
        <f t="shared" si="41"/>
        <v>127209110.37104174</v>
      </c>
      <c r="C530" s="84">
        <f t="shared" si="43"/>
        <v>70630458.607270747</v>
      </c>
      <c r="D530" s="83">
        <v>526.23999999999501</v>
      </c>
      <c r="E530" s="84">
        <f t="shared" si="42"/>
        <v>18265291.303416662</v>
      </c>
      <c r="F530" s="85"/>
      <c r="G530" s="79">
        <f t="shared" si="40"/>
        <v>0.18518239834840597</v>
      </c>
      <c r="H530" s="80">
        <f t="shared" si="44"/>
        <v>0.14545931351277089</v>
      </c>
      <c r="I530" s="61"/>
      <c r="J530" s="61"/>
      <c r="K530" s="61"/>
      <c r="L530" s="61"/>
      <c r="M530" s="61"/>
    </row>
    <row r="531" spans="1:13" ht="15.6">
      <c r="A531" s="83">
        <v>526.249999999995</v>
      </c>
      <c r="B531" s="84">
        <f t="shared" si="41"/>
        <v>127394292.76939015</v>
      </c>
      <c r="C531" s="84">
        <f t="shared" si="43"/>
        <v>70815641.005619153</v>
      </c>
      <c r="D531" s="83">
        <v>526.249999999995</v>
      </c>
      <c r="E531" s="84">
        <f t="shared" si="42"/>
        <v>18275259.499531273</v>
      </c>
      <c r="F531" s="85"/>
      <c r="G531" s="79">
        <f t="shared" si="40"/>
        <v>0.18518239834840597</v>
      </c>
      <c r="H531" s="80">
        <f t="shared" si="44"/>
        <v>0.14584068587066798</v>
      </c>
      <c r="I531" s="61"/>
      <c r="J531" s="61"/>
      <c r="K531" s="61"/>
      <c r="L531" s="61"/>
      <c r="M531" s="61"/>
    </row>
    <row r="532" spans="1:13" ht="15.6">
      <c r="A532" s="83">
        <v>526.25999999999499</v>
      </c>
      <c r="B532" s="84">
        <f t="shared" si="41"/>
        <v>127579475.16773856</v>
      </c>
      <c r="C532" s="84">
        <f t="shared" si="43"/>
        <v>71000823.403967559</v>
      </c>
      <c r="D532" s="83">
        <v>526.25999999999499</v>
      </c>
      <c r="E532" s="84">
        <f t="shared" si="42"/>
        <v>18285227.695645884</v>
      </c>
      <c r="F532" s="85"/>
      <c r="G532" s="79">
        <f t="shared" si="40"/>
        <v>0.18518239834840597</v>
      </c>
      <c r="H532" s="80">
        <f t="shared" si="44"/>
        <v>0.14622205822856507</v>
      </c>
      <c r="I532" s="61"/>
      <c r="J532" s="61"/>
      <c r="K532" s="61"/>
      <c r="L532" s="61"/>
      <c r="M532" s="61"/>
    </row>
    <row r="533" spans="1:13" ht="15.6">
      <c r="A533" s="83">
        <v>526.26999999999498</v>
      </c>
      <c r="B533" s="84">
        <f t="shared" si="41"/>
        <v>127764657.56608696</v>
      </c>
      <c r="C533" s="84">
        <f t="shared" si="43"/>
        <v>71186005.802315965</v>
      </c>
      <c r="D533" s="83">
        <v>526.26999999999498</v>
      </c>
      <c r="E533" s="84">
        <f t="shared" si="42"/>
        <v>18295195.891760495</v>
      </c>
      <c r="F533" s="85"/>
      <c r="G533" s="79">
        <f t="shared" si="40"/>
        <v>0.18518239834840597</v>
      </c>
      <c r="H533" s="80">
        <f t="shared" si="44"/>
        <v>0.14660343058646216</v>
      </c>
      <c r="I533" s="61"/>
      <c r="J533" s="61"/>
      <c r="K533" s="61"/>
      <c r="L533" s="61"/>
      <c r="M533" s="61"/>
    </row>
    <row r="534" spans="1:13" ht="15.6">
      <c r="A534" s="83">
        <v>526.27999999999497</v>
      </c>
      <c r="B534" s="84">
        <f t="shared" si="41"/>
        <v>127949839.96443537</v>
      </c>
      <c r="C534" s="84">
        <f t="shared" si="43"/>
        <v>71371188.200664371</v>
      </c>
      <c r="D534" s="83">
        <v>526.27999999999497</v>
      </c>
      <c r="E534" s="84">
        <f t="shared" si="42"/>
        <v>18305164.087875105</v>
      </c>
      <c r="F534" s="85"/>
      <c r="G534" s="79">
        <f t="shared" si="40"/>
        <v>0.18518239834840597</v>
      </c>
      <c r="H534" s="80">
        <f t="shared" si="44"/>
        <v>0.14698480294435926</v>
      </c>
      <c r="I534" s="61"/>
      <c r="J534" s="61"/>
      <c r="K534" s="61"/>
      <c r="L534" s="61"/>
      <c r="M534" s="61"/>
    </row>
    <row r="535" spans="1:13" ht="15.6">
      <c r="A535" s="83">
        <v>526.28999999999496</v>
      </c>
      <c r="B535" s="84">
        <f t="shared" si="41"/>
        <v>128135022.36278377</v>
      </c>
      <c r="C535" s="84">
        <f t="shared" si="43"/>
        <v>71556370.599012777</v>
      </c>
      <c r="D535" s="83">
        <v>526.28999999999496</v>
      </c>
      <c r="E535" s="84">
        <f t="shared" si="42"/>
        <v>18315132.283989716</v>
      </c>
      <c r="F535" s="85"/>
      <c r="G535" s="79">
        <f t="shared" si="40"/>
        <v>0.18518239834840597</v>
      </c>
      <c r="H535" s="80">
        <f t="shared" si="44"/>
        <v>0.14736617530225635</v>
      </c>
      <c r="I535" s="61"/>
      <c r="J535" s="61"/>
      <c r="K535" s="61"/>
      <c r="L535" s="61"/>
      <c r="M535" s="61"/>
    </row>
    <row r="536" spans="1:13" ht="15.6">
      <c r="A536" s="83">
        <v>526.29999999999495</v>
      </c>
      <c r="B536" s="84">
        <f t="shared" si="41"/>
        <v>128320204.76113218</v>
      </c>
      <c r="C536" s="84">
        <f t="shared" si="43"/>
        <v>71741552.997361183</v>
      </c>
      <c r="D536" s="83">
        <v>526.29999999999495</v>
      </c>
      <c r="E536" s="84">
        <f t="shared" si="42"/>
        <v>18325100.480104327</v>
      </c>
      <c r="F536" s="85"/>
      <c r="G536" s="79">
        <f t="shared" si="40"/>
        <v>0.18518239834840597</v>
      </c>
      <c r="H536" s="80">
        <f t="shared" si="44"/>
        <v>0.14774754766015344</v>
      </c>
      <c r="I536" s="61"/>
      <c r="J536" s="61"/>
      <c r="K536" s="61"/>
      <c r="L536" s="61"/>
      <c r="M536" s="61"/>
    </row>
    <row r="537" spans="1:13" ht="15.6">
      <c r="A537" s="83">
        <v>526.30999999999494</v>
      </c>
      <c r="B537" s="84">
        <f t="shared" si="41"/>
        <v>128505387.15948059</v>
      </c>
      <c r="C537" s="84">
        <f t="shared" si="43"/>
        <v>71926735.395709589</v>
      </c>
      <c r="D537" s="83">
        <v>526.30999999999494</v>
      </c>
      <c r="E537" s="84">
        <f t="shared" si="42"/>
        <v>18335068.676218938</v>
      </c>
      <c r="F537" s="85"/>
      <c r="G537" s="79">
        <f t="shared" si="40"/>
        <v>0.18518239834840597</v>
      </c>
      <c r="H537" s="80">
        <f t="shared" si="44"/>
        <v>0.14812892001805053</v>
      </c>
      <c r="I537" s="61"/>
      <c r="J537" s="61"/>
      <c r="K537" s="61"/>
      <c r="L537" s="61"/>
      <c r="M537" s="61"/>
    </row>
    <row r="538" spans="1:13" ht="15.6">
      <c r="A538" s="83">
        <v>526.31999999999505</v>
      </c>
      <c r="B538" s="84">
        <f t="shared" si="41"/>
        <v>128690569.55782899</v>
      </c>
      <c r="C538" s="84">
        <f t="shared" si="43"/>
        <v>72111917.794057995</v>
      </c>
      <c r="D538" s="83">
        <v>526.31999999999505</v>
      </c>
      <c r="E538" s="84">
        <f t="shared" si="42"/>
        <v>18345036.872333549</v>
      </c>
      <c r="F538" s="85"/>
      <c r="G538" s="79">
        <f t="shared" si="40"/>
        <v>0.18518239834840597</v>
      </c>
      <c r="H538" s="80">
        <f t="shared" si="44"/>
        <v>0.14851029237594759</v>
      </c>
      <c r="I538" s="61"/>
      <c r="J538" s="61"/>
      <c r="K538" s="61"/>
      <c r="L538" s="61"/>
      <c r="M538" s="61"/>
    </row>
    <row r="539" spans="1:13" ht="15.6">
      <c r="A539" s="83">
        <v>526.32999999999504</v>
      </c>
      <c r="B539" s="84">
        <f t="shared" si="41"/>
        <v>128875751.9561774</v>
      </c>
      <c r="C539" s="84">
        <f t="shared" si="43"/>
        <v>72297100.192406401</v>
      </c>
      <c r="D539" s="83">
        <v>526.32999999999504</v>
      </c>
      <c r="E539" s="84">
        <f t="shared" si="42"/>
        <v>18355005.06844816</v>
      </c>
      <c r="F539" s="85"/>
      <c r="G539" s="79">
        <f t="shared" si="40"/>
        <v>0.18518239834840597</v>
      </c>
      <c r="H539" s="80">
        <f t="shared" si="44"/>
        <v>0.14889166473384469</v>
      </c>
      <c r="I539" s="61"/>
      <c r="J539" s="61"/>
      <c r="K539" s="61"/>
      <c r="L539" s="61"/>
      <c r="M539" s="61"/>
    </row>
    <row r="540" spans="1:13" ht="15.6">
      <c r="A540" s="83">
        <v>526.33999999999503</v>
      </c>
      <c r="B540" s="84">
        <f t="shared" si="41"/>
        <v>129060934.3545258</v>
      </c>
      <c r="C540" s="84">
        <f t="shared" si="43"/>
        <v>72482282.590754807</v>
      </c>
      <c r="D540" s="83">
        <v>526.33999999999503</v>
      </c>
      <c r="E540" s="84">
        <f t="shared" si="42"/>
        <v>18364973.264562771</v>
      </c>
      <c r="F540" s="85"/>
      <c r="G540" s="79">
        <f t="shared" si="40"/>
        <v>0.18518239834840597</v>
      </c>
      <c r="H540" s="80">
        <f t="shared" si="44"/>
        <v>0.14927303709174178</v>
      </c>
      <c r="I540" s="61"/>
      <c r="J540" s="61"/>
      <c r="K540" s="61"/>
      <c r="L540" s="61"/>
      <c r="M540" s="61"/>
    </row>
    <row r="541" spans="1:13" ht="15.6">
      <c r="A541" s="83">
        <v>526.34999999999502</v>
      </c>
      <c r="B541" s="84">
        <f t="shared" si="41"/>
        <v>129246116.75287421</v>
      </c>
      <c r="C541" s="84">
        <f t="shared" si="43"/>
        <v>72667464.989103213</v>
      </c>
      <c r="D541" s="83">
        <v>526.34999999999502</v>
      </c>
      <c r="E541" s="84">
        <f t="shared" si="42"/>
        <v>18374941.460677382</v>
      </c>
      <c r="F541" s="85"/>
      <c r="G541" s="79">
        <f t="shared" si="40"/>
        <v>0.18518239834840597</v>
      </c>
      <c r="H541" s="80">
        <f t="shared" si="44"/>
        <v>0.14965440944963887</v>
      </c>
      <c r="I541" s="61"/>
      <c r="J541" s="61"/>
      <c r="K541" s="61"/>
      <c r="L541" s="61"/>
      <c r="M541" s="61"/>
    </row>
    <row r="542" spans="1:13" ht="15.6">
      <c r="A542" s="83">
        <v>526.35999999999501</v>
      </c>
      <c r="B542" s="84">
        <f t="shared" si="41"/>
        <v>129431299.15122262</v>
      </c>
      <c r="C542" s="84">
        <f t="shared" si="43"/>
        <v>72852647.387451619</v>
      </c>
      <c r="D542" s="83">
        <v>526.35999999999501</v>
      </c>
      <c r="E542" s="84">
        <f t="shared" si="42"/>
        <v>18384909.656791992</v>
      </c>
      <c r="F542" s="85"/>
      <c r="G542" s="79">
        <f t="shared" si="40"/>
        <v>0.18518239834840597</v>
      </c>
      <c r="H542" s="80">
        <f t="shared" si="44"/>
        <v>0.15003578180753596</v>
      </c>
      <c r="I542" s="61"/>
      <c r="J542" s="61"/>
      <c r="K542" s="61"/>
      <c r="L542" s="61"/>
      <c r="M542" s="61"/>
    </row>
    <row r="543" spans="1:13" ht="15.6">
      <c r="A543" s="83">
        <v>526.369999999995</v>
      </c>
      <c r="B543" s="84">
        <f t="shared" si="41"/>
        <v>129616481.54957102</v>
      </c>
      <c r="C543" s="84">
        <f t="shared" si="43"/>
        <v>73037829.785800025</v>
      </c>
      <c r="D543" s="83">
        <v>526.369999999995</v>
      </c>
      <c r="E543" s="84">
        <f t="shared" si="42"/>
        <v>18394877.852906603</v>
      </c>
      <c r="F543" s="85"/>
      <c r="G543" s="79">
        <f t="shared" si="40"/>
        <v>0.18518239834840597</v>
      </c>
      <c r="H543" s="80">
        <f t="shared" si="44"/>
        <v>0.15041715416543305</v>
      </c>
      <c r="I543" s="61"/>
      <c r="J543" s="61"/>
      <c r="K543" s="61"/>
      <c r="L543" s="61"/>
      <c r="M543" s="61"/>
    </row>
    <row r="544" spans="1:13" ht="15.6">
      <c r="A544" s="83">
        <v>526.37999999999499</v>
      </c>
      <c r="B544" s="84">
        <f t="shared" si="41"/>
        <v>129801663.94791943</v>
      </c>
      <c r="C544" s="84">
        <f t="shared" si="43"/>
        <v>73223012.184148431</v>
      </c>
      <c r="D544" s="83">
        <v>526.37999999999499</v>
      </c>
      <c r="E544" s="84">
        <f t="shared" si="42"/>
        <v>18404846.049021214</v>
      </c>
      <c r="F544" s="85"/>
      <c r="G544" s="79">
        <f t="shared" si="40"/>
        <v>0.18518239834840597</v>
      </c>
      <c r="H544" s="80">
        <f t="shared" si="44"/>
        <v>0.15079852652333015</v>
      </c>
      <c r="I544" s="61"/>
      <c r="J544" s="61"/>
      <c r="K544" s="61"/>
      <c r="L544" s="61"/>
      <c r="M544" s="61"/>
    </row>
    <row r="545" spans="1:13" ht="15.6">
      <c r="A545" s="83">
        <v>526.38999999999498</v>
      </c>
      <c r="B545" s="84">
        <f t="shared" si="41"/>
        <v>129986846.34626783</v>
      </c>
      <c r="C545" s="84">
        <f t="shared" si="43"/>
        <v>73408194.582496837</v>
      </c>
      <c r="D545" s="83">
        <v>526.38999999999498</v>
      </c>
      <c r="E545" s="84">
        <f t="shared" si="42"/>
        <v>18414814.245135825</v>
      </c>
      <c r="F545" s="85"/>
      <c r="G545" s="79">
        <f t="shared" si="40"/>
        <v>0.18518239834840597</v>
      </c>
      <c r="H545" s="80">
        <f t="shared" si="44"/>
        <v>0.15117989888122724</v>
      </c>
      <c r="I545" s="61"/>
      <c r="J545" s="61"/>
      <c r="K545" s="61"/>
      <c r="L545" s="61"/>
      <c r="M545" s="61"/>
    </row>
    <row r="546" spans="1:13" ht="15.6">
      <c r="A546" s="83">
        <v>526.39999999999498</v>
      </c>
      <c r="B546" s="84">
        <f t="shared" si="41"/>
        <v>130172028.74461624</v>
      </c>
      <c r="C546" s="84">
        <f t="shared" si="43"/>
        <v>73593376.980845243</v>
      </c>
      <c r="D546" s="83">
        <v>526.39999999999498</v>
      </c>
      <c r="E546" s="84">
        <f t="shared" si="42"/>
        <v>18424782.441250436</v>
      </c>
      <c r="F546" s="85"/>
      <c r="G546" s="79">
        <f t="shared" si="40"/>
        <v>0.18518239834840597</v>
      </c>
      <c r="H546" s="80">
        <f t="shared" si="44"/>
        <v>0.15156127123912433</v>
      </c>
      <c r="I546" s="61"/>
      <c r="J546" s="61"/>
      <c r="K546" s="61"/>
      <c r="L546" s="61"/>
      <c r="M546" s="61"/>
    </row>
    <row r="547" spans="1:13" ht="15.6">
      <c r="A547" s="83">
        <v>526.40999999999497</v>
      </c>
      <c r="B547" s="84">
        <f t="shared" si="41"/>
        <v>130357211.14296465</v>
      </c>
      <c r="C547" s="84">
        <f t="shared" si="43"/>
        <v>73778559.379193649</v>
      </c>
      <c r="D547" s="83">
        <v>526.40999999999497</v>
      </c>
      <c r="E547" s="84">
        <f t="shared" si="42"/>
        <v>18434750.637365047</v>
      </c>
      <c r="F547" s="85"/>
      <c r="G547" s="79">
        <f t="shared" si="40"/>
        <v>0.18518239834840597</v>
      </c>
      <c r="H547" s="80">
        <f t="shared" si="44"/>
        <v>0.15194264359702142</v>
      </c>
      <c r="I547" s="61"/>
      <c r="J547" s="61"/>
      <c r="K547" s="61"/>
      <c r="L547" s="61"/>
      <c r="M547" s="61"/>
    </row>
    <row r="548" spans="1:13" ht="15.6">
      <c r="A548" s="83">
        <v>526.41999999999496</v>
      </c>
      <c r="B548" s="84">
        <f t="shared" si="41"/>
        <v>130542393.54131305</v>
      </c>
      <c r="C548" s="84">
        <f t="shared" si="43"/>
        <v>73963741.777542055</v>
      </c>
      <c r="D548" s="83">
        <v>526.41999999999496</v>
      </c>
      <c r="E548" s="84">
        <f t="shared" si="42"/>
        <v>18444718.833479658</v>
      </c>
      <c r="F548" s="85"/>
      <c r="G548" s="79">
        <f t="shared" si="40"/>
        <v>0.18518239834840597</v>
      </c>
      <c r="H548" s="80">
        <f t="shared" si="44"/>
        <v>0.15232401595491851</v>
      </c>
      <c r="I548" s="61"/>
      <c r="J548" s="61"/>
      <c r="K548" s="61"/>
      <c r="L548" s="61"/>
      <c r="M548" s="61"/>
    </row>
    <row r="549" spans="1:13" ht="15.6">
      <c r="A549" s="83">
        <v>526.42999999999495</v>
      </c>
      <c r="B549" s="84">
        <f t="shared" si="41"/>
        <v>130727575.93966146</v>
      </c>
      <c r="C549" s="84">
        <f t="shared" si="43"/>
        <v>74148924.175890461</v>
      </c>
      <c r="D549" s="83">
        <v>526.42999999999495</v>
      </c>
      <c r="E549" s="84">
        <f t="shared" si="42"/>
        <v>18454687.029594269</v>
      </c>
      <c r="F549" s="85"/>
      <c r="G549" s="79">
        <f t="shared" si="40"/>
        <v>0.18518239834840597</v>
      </c>
      <c r="H549" s="80">
        <f t="shared" si="44"/>
        <v>0.1527053883128156</v>
      </c>
      <c r="I549" s="61"/>
      <c r="J549" s="61"/>
      <c r="K549" s="61"/>
      <c r="L549" s="61"/>
      <c r="M549" s="61"/>
    </row>
    <row r="550" spans="1:13" ht="15.6">
      <c r="A550" s="83">
        <v>526.43999999999505</v>
      </c>
      <c r="B550" s="84">
        <f t="shared" si="41"/>
        <v>130912758.33800986</v>
      </c>
      <c r="C550" s="84">
        <f t="shared" si="43"/>
        <v>74334106.574238867</v>
      </c>
      <c r="D550" s="83">
        <v>526.43999999999505</v>
      </c>
      <c r="E550" s="84">
        <f t="shared" si="42"/>
        <v>18464655.22570888</v>
      </c>
      <c r="F550" s="85"/>
      <c r="G550" s="79">
        <f t="shared" si="40"/>
        <v>0.18518239834840597</v>
      </c>
      <c r="H550" s="80">
        <f t="shared" si="44"/>
        <v>0.15308676067071267</v>
      </c>
      <c r="I550" s="61"/>
      <c r="J550" s="61"/>
      <c r="K550" s="61"/>
      <c r="L550" s="61"/>
      <c r="M550" s="61"/>
    </row>
    <row r="551" spans="1:13" ht="15.6">
      <c r="A551" s="83">
        <v>526.44999999999504</v>
      </c>
      <c r="B551" s="84">
        <f t="shared" si="41"/>
        <v>131097940.73635827</v>
      </c>
      <c r="C551" s="84">
        <f t="shared" si="43"/>
        <v>74519288.972587273</v>
      </c>
      <c r="D551" s="83">
        <v>526.44999999999504</v>
      </c>
      <c r="E551" s="84">
        <f t="shared" si="42"/>
        <v>18474623.42182349</v>
      </c>
      <c r="F551" s="85"/>
      <c r="G551" s="79">
        <f t="shared" si="40"/>
        <v>0.18518239834840597</v>
      </c>
      <c r="H551" s="80">
        <f t="shared" si="44"/>
        <v>0.15346813302860976</v>
      </c>
      <c r="I551" s="61"/>
      <c r="J551" s="61"/>
      <c r="K551" s="61"/>
      <c r="L551" s="61"/>
      <c r="M551" s="61"/>
    </row>
    <row r="552" spans="1:13" ht="15.6">
      <c r="A552" s="83">
        <v>526.45999999999503</v>
      </c>
      <c r="B552" s="84">
        <f t="shared" si="41"/>
        <v>131283123.13470668</v>
      </c>
      <c r="C552" s="84">
        <f t="shared" si="43"/>
        <v>74704471.370935678</v>
      </c>
      <c r="D552" s="83">
        <v>526.45999999999503</v>
      </c>
      <c r="E552" s="84">
        <f t="shared" si="42"/>
        <v>18484591.617938101</v>
      </c>
      <c r="F552" s="85"/>
      <c r="G552" s="79">
        <f t="shared" si="40"/>
        <v>0.18518239834840597</v>
      </c>
      <c r="H552" s="80">
        <f t="shared" si="44"/>
        <v>0.15384950538650685</v>
      </c>
      <c r="I552" s="61"/>
      <c r="J552" s="61"/>
      <c r="K552" s="61"/>
      <c r="L552" s="61"/>
      <c r="M552" s="61"/>
    </row>
    <row r="553" spans="1:13" ht="15.6">
      <c r="A553" s="83">
        <v>526.46999999999503</v>
      </c>
      <c r="B553" s="84">
        <f t="shared" si="41"/>
        <v>131468305.53305508</v>
      </c>
      <c r="C553" s="84">
        <f t="shared" si="43"/>
        <v>74889653.769284084</v>
      </c>
      <c r="D553" s="83">
        <v>526.46999999999503</v>
      </c>
      <c r="E553" s="84">
        <f t="shared" si="42"/>
        <v>18494559.814052712</v>
      </c>
      <c r="F553" s="85"/>
      <c r="G553" s="79">
        <f t="shared" si="40"/>
        <v>0.18518239834840597</v>
      </c>
      <c r="H553" s="80">
        <f t="shared" si="44"/>
        <v>0.15423087774440394</v>
      </c>
      <c r="I553" s="61"/>
      <c r="J553" s="61"/>
      <c r="K553" s="61"/>
      <c r="L553" s="61"/>
      <c r="M553" s="61"/>
    </row>
    <row r="554" spans="1:13" ht="15.6">
      <c r="A554" s="83">
        <v>526.47999999999502</v>
      </c>
      <c r="B554" s="84">
        <f t="shared" si="41"/>
        <v>131653487.93140349</v>
      </c>
      <c r="C554" s="84">
        <f t="shared" si="43"/>
        <v>75074836.16763249</v>
      </c>
      <c r="D554" s="83">
        <v>526.47999999999502</v>
      </c>
      <c r="E554" s="84">
        <f t="shared" si="42"/>
        <v>18504528.010167323</v>
      </c>
      <c r="F554" s="85"/>
      <c r="G554" s="79">
        <f t="shared" si="40"/>
        <v>0.18518239834840597</v>
      </c>
      <c r="H554" s="80">
        <f t="shared" si="44"/>
        <v>0.15461225010230104</v>
      </c>
      <c r="I554" s="61"/>
      <c r="J554" s="61"/>
      <c r="K554" s="61"/>
      <c r="L554" s="61"/>
      <c r="M554" s="61"/>
    </row>
    <row r="555" spans="1:13" ht="15.6">
      <c r="A555" s="83">
        <v>526.48999999999501</v>
      </c>
      <c r="B555" s="84">
        <f t="shared" si="41"/>
        <v>131838670.32975189</v>
      </c>
      <c r="C555" s="84">
        <f t="shared" si="43"/>
        <v>75260018.565980896</v>
      </c>
      <c r="D555" s="83">
        <v>526.48999999999501</v>
      </c>
      <c r="E555" s="84">
        <f t="shared" si="42"/>
        <v>18514496.206281934</v>
      </c>
      <c r="F555" s="85"/>
      <c r="G555" s="79">
        <f t="shared" ref="G555:G618" si="45">(B555-B554)/10^6</f>
        <v>0.18518239834840597</v>
      </c>
      <c r="H555" s="80">
        <f t="shared" si="44"/>
        <v>0.15499362246019813</v>
      </c>
      <c r="I555" s="61"/>
      <c r="J555" s="61"/>
      <c r="K555" s="61"/>
      <c r="L555" s="61"/>
      <c r="M555" s="61"/>
    </row>
    <row r="556" spans="1:13" ht="15.6">
      <c r="A556" s="83">
        <v>526.499999999995</v>
      </c>
      <c r="B556" s="84">
        <f t="shared" si="41"/>
        <v>132023852.7281003</v>
      </c>
      <c r="C556" s="84">
        <f t="shared" si="43"/>
        <v>75445200.964329302</v>
      </c>
      <c r="D556" s="83">
        <v>526.499999999995</v>
      </c>
      <c r="E556" s="84">
        <f t="shared" si="42"/>
        <v>18524464.402396545</v>
      </c>
      <c r="F556" s="85"/>
      <c r="G556" s="79">
        <f t="shared" si="45"/>
        <v>0.18518239834840597</v>
      </c>
      <c r="H556" s="80">
        <f t="shared" si="44"/>
        <v>0.15537499481809522</v>
      </c>
      <c r="I556" s="61"/>
      <c r="J556" s="61"/>
      <c r="K556" s="61"/>
      <c r="L556" s="61"/>
      <c r="M556" s="61"/>
    </row>
    <row r="557" spans="1:13" ht="15.6">
      <c r="A557" s="83">
        <v>526.50999999999499</v>
      </c>
      <c r="B557" s="84">
        <f t="shared" si="41"/>
        <v>132209035.12644871</v>
      </c>
      <c r="C557" s="84">
        <f t="shared" si="43"/>
        <v>75630383.362677708</v>
      </c>
      <c r="D557" s="83">
        <v>526.50999999999499</v>
      </c>
      <c r="E557" s="84">
        <f t="shared" si="42"/>
        <v>18534432.598511156</v>
      </c>
      <c r="F557" s="85"/>
      <c r="G557" s="79">
        <f t="shared" si="45"/>
        <v>0.18518239834840597</v>
      </c>
      <c r="H557" s="80">
        <f t="shared" si="44"/>
        <v>0.15575636717599231</v>
      </c>
      <c r="I557" s="61"/>
      <c r="J557" s="61"/>
      <c r="K557" s="61"/>
      <c r="L557" s="61"/>
      <c r="M557" s="61"/>
    </row>
    <row r="558" spans="1:13" ht="15.6">
      <c r="A558" s="83">
        <v>526.51999999999498</v>
      </c>
      <c r="B558" s="84">
        <f t="shared" si="41"/>
        <v>132394217.52479711</v>
      </c>
      <c r="C558" s="84">
        <f t="shared" si="43"/>
        <v>75815565.761026114</v>
      </c>
      <c r="D558" s="83">
        <v>526.51999999999498</v>
      </c>
      <c r="E558" s="84">
        <f t="shared" si="42"/>
        <v>18544400.794625767</v>
      </c>
      <c r="F558" s="85"/>
      <c r="G558" s="79">
        <f t="shared" si="45"/>
        <v>0.18518239834840597</v>
      </c>
      <c r="H558" s="80">
        <f t="shared" si="44"/>
        <v>0.1561377395338894</v>
      </c>
      <c r="I558" s="61"/>
      <c r="J558" s="61"/>
      <c r="K558" s="61"/>
      <c r="L558" s="61"/>
      <c r="M558" s="61"/>
    </row>
    <row r="559" spans="1:13" ht="15.6">
      <c r="A559" s="83">
        <v>526.52999999999497</v>
      </c>
      <c r="B559" s="84">
        <f t="shared" si="41"/>
        <v>132579399.92314552</v>
      </c>
      <c r="C559" s="84">
        <f t="shared" si="43"/>
        <v>76000748.15937452</v>
      </c>
      <c r="D559" s="83">
        <v>526.52999999999497</v>
      </c>
      <c r="E559" s="84">
        <f t="shared" si="42"/>
        <v>18554368.990740377</v>
      </c>
      <c r="F559" s="85"/>
      <c r="G559" s="79">
        <f t="shared" si="45"/>
        <v>0.18518239834840597</v>
      </c>
      <c r="H559" s="80">
        <f t="shared" si="44"/>
        <v>0.15651911189178649</v>
      </c>
      <c r="I559" s="61"/>
      <c r="J559" s="61"/>
      <c r="K559" s="61"/>
      <c r="L559" s="61"/>
      <c r="M559" s="61"/>
    </row>
    <row r="560" spans="1:13" ht="15.6">
      <c r="A560" s="83">
        <v>526.53999999999496</v>
      </c>
      <c r="B560" s="84">
        <f t="shared" si="41"/>
        <v>132764582.32149392</v>
      </c>
      <c r="C560" s="84">
        <f t="shared" si="43"/>
        <v>76185930.557722926</v>
      </c>
      <c r="D560" s="83">
        <v>526.53999999999496</v>
      </c>
      <c r="E560" s="84">
        <f t="shared" si="42"/>
        <v>18564337.186854988</v>
      </c>
      <c r="F560" s="85"/>
      <c r="G560" s="79">
        <f t="shared" si="45"/>
        <v>0.18518239834840597</v>
      </c>
      <c r="H560" s="80">
        <f t="shared" si="44"/>
        <v>0.15690048424968359</v>
      </c>
      <c r="I560" s="61"/>
      <c r="J560" s="61"/>
      <c r="K560" s="61"/>
      <c r="L560" s="61"/>
      <c r="M560" s="61"/>
    </row>
    <row r="561" spans="1:13" ht="15.6">
      <c r="A561" s="83">
        <v>526.54999999999495</v>
      </c>
      <c r="B561" s="84">
        <f t="shared" si="41"/>
        <v>132949764.71984233</v>
      </c>
      <c r="C561" s="84">
        <f t="shared" si="43"/>
        <v>76371112.956071332</v>
      </c>
      <c r="D561" s="83">
        <v>526.54999999999495</v>
      </c>
      <c r="E561" s="84">
        <f t="shared" si="42"/>
        <v>18574305.382969599</v>
      </c>
      <c r="F561" s="85"/>
      <c r="G561" s="79">
        <f t="shared" si="45"/>
        <v>0.18518239834840597</v>
      </c>
      <c r="H561" s="80">
        <f t="shared" si="44"/>
        <v>0.15728185660758065</v>
      </c>
      <c r="I561" s="61"/>
      <c r="J561" s="61"/>
      <c r="K561" s="61"/>
      <c r="L561" s="61"/>
      <c r="M561" s="61"/>
    </row>
    <row r="562" spans="1:13" ht="15.6">
      <c r="A562" s="83">
        <v>526.55999999999494</v>
      </c>
      <c r="B562" s="84">
        <f t="shared" si="41"/>
        <v>133134947.11819074</v>
      </c>
      <c r="C562" s="84">
        <f t="shared" si="43"/>
        <v>76556295.354419738</v>
      </c>
      <c r="D562" s="83">
        <v>526.55999999999494</v>
      </c>
      <c r="E562" s="84">
        <f t="shared" si="42"/>
        <v>18584273.57908421</v>
      </c>
      <c r="F562" s="85"/>
      <c r="G562" s="79">
        <f t="shared" si="45"/>
        <v>0.18518239834840597</v>
      </c>
      <c r="H562" s="80">
        <f t="shared" si="44"/>
        <v>0.15766322896547774</v>
      </c>
      <c r="I562" s="61"/>
      <c r="J562" s="61"/>
      <c r="K562" s="61"/>
      <c r="L562" s="61"/>
      <c r="M562" s="61"/>
    </row>
    <row r="563" spans="1:13" ht="15.6">
      <c r="A563" s="83">
        <v>526.56999999999505</v>
      </c>
      <c r="B563" s="84">
        <f t="shared" si="41"/>
        <v>133320129.51653914</v>
      </c>
      <c r="C563" s="84">
        <f t="shared" si="43"/>
        <v>76741477.752768144</v>
      </c>
      <c r="D563" s="83">
        <v>526.56999999999505</v>
      </c>
      <c r="E563" s="84">
        <f t="shared" si="42"/>
        <v>18594241.775198821</v>
      </c>
      <c r="F563" s="85"/>
      <c r="G563" s="79">
        <f t="shared" si="45"/>
        <v>0.18518239834840597</v>
      </c>
      <c r="H563" s="80">
        <f t="shared" si="44"/>
        <v>0.15804460132337483</v>
      </c>
      <c r="I563" s="61"/>
      <c r="J563" s="61"/>
      <c r="K563" s="61"/>
      <c r="L563" s="61"/>
      <c r="M563" s="61"/>
    </row>
    <row r="564" spans="1:13" ht="15.6">
      <c r="A564" s="83">
        <v>526.57999999999504</v>
      </c>
      <c r="B564" s="84">
        <f t="shared" si="41"/>
        <v>133505311.91488755</v>
      </c>
      <c r="C564" s="84">
        <f t="shared" si="43"/>
        <v>76926660.15111655</v>
      </c>
      <c r="D564" s="83">
        <v>526.57999999999504</v>
      </c>
      <c r="E564" s="84">
        <f t="shared" si="42"/>
        <v>18604209.971313432</v>
      </c>
      <c r="F564" s="85"/>
      <c r="G564" s="79">
        <f t="shared" si="45"/>
        <v>0.18518239834840597</v>
      </c>
      <c r="H564" s="80">
        <f t="shared" si="44"/>
        <v>0.15842597368127193</v>
      </c>
      <c r="I564" s="61"/>
      <c r="J564" s="61"/>
      <c r="K564" s="61"/>
      <c r="L564" s="61"/>
      <c r="M564" s="61"/>
    </row>
    <row r="565" spans="1:13" ht="15.6">
      <c r="A565" s="83">
        <v>526.58999999999503</v>
      </c>
      <c r="B565" s="84">
        <f t="shared" si="41"/>
        <v>133690494.31323595</v>
      </c>
      <c r="C565" s="84">
        <f t="shared" si="43"/>
        <v>77111842.549464956</v>
      </c>
      <c r="D565" s="83">
        <v>526.58999999999503</v>
      </c>
      <c r="E565" s="84">
        <f t="shared" si="42"/>
        <v>18614178.167428043</v>
      </c>
      <c r="F565" s="85"/>
      <c r="G565" s="79">
        <f t="shared" si="45"/>
        <v>0.18518239834840597</v>
      </c>
      <c r="H565" s="80">
        <f t="shared" si="44"/>
        <v>0.15880734603916902</v>
      </c>
      <c r="I565" s="61"/>
      <c r="J565" s="61"/>
      <c r="K565" s="61"/>
      <c r="L565" s="61"/>
      <c r="M565" s="61"/>
    </row>
    <row r="566" spans="1:13" ht="15.6">
      <c r="A566" s="83">
        <v>526.59999999999502</v>
      </c>
      <c r="B566" s="84">
        <f t="shared" si="41"/>
        <v>133875676.71158436</v>
      </c>
      <c r="C566" s="84">
        <f t="shared" si="43"/>
        <v>77297024.947813362</v>
      </c>
      <c r="D566" s="83">
        <v>526.59999999999502</v>
      </c>
      <c r="E566" s="84">
        <f t="shared" si="42"/>
        <v>18624146.363542654</v>
      </c>
      <c r="F566" s="85"/>
      <c r="G566" s="79">
        <f t="shared" si="45"/>
        <v>0.18518239834840597</v>
      </c>
      <c r="H566" s="80">
        <f t="shared" si="44"/>
        <v>0.15918871839706611</v>
      </c>
      <c r="I566" s="61"/>
      <c r="J566" s="61"/>
      <c r="K566" s="61"/>
      <c r="L566" s="61"/>
      <c r="M566" s="61"/>
    </row>
    <row r="567" spans="1:13" ht="15.6">
      <c r="A567" s="83">
        <v>526.60999999999501</v>
      </c>
      <c r="B567" s="84">
        <f t="shared" si="41"/>
        <v>134060859.10993277</v>
      </c>
      <c r="C567" s="84">
        <f t="shared" si="43"/>
        <v>77482207.346161768</v>
      </c>
      <c r="D567" s="83">
        <v>526.60999999999501</v>
      </c>
      <c r="E567" s="84">
        <f t="shared" si="42"/>
        <v>18634114.559657265</v>
      </c>
      <c r="F567" s="85"/>
      <c r="G567" s="79">
        <f t="shared" si="45"/>
        <v>0.18518239834840597</v>
      </c>
      <c r="H567" s="80">
        <f t="shared" si="44"/>
        <v>0.1595700907549632</v>
      </c>
      <c r="I567" s="61"/>
      <c r="J567" s="61"/>
      <c r="K567" s="61"/>
      <c r="L567" s="61"/>
      <c r="M567" s="61"/>
    </row>
    <row r="568" spans="1:13" ht="15.6">
      <c r="A568" s="83">
        <v>526.619999999995</v>
      </c>
      <c r="B568" s="84">
        <f t="shared" si="41"/>
        <v>134246041.50828117</v>
      </c>
      <c r="C568" s="84">
        <f t="shared" si="43"/>
        <v>77667389.744510174</v>
      </c>
      <c r="D568" s="83">
        <v>526.619999999995</v>
      </c>
      <c r="E568" s="84">
        <f t="shared" si="42"/>
        <v>18644082.755771875</v>
      </c>
      <c r="F568" s="85"/>
      <c r="G568" s="79">
        <f t="shared" si="45"/>
        <v>0.18518239834840597</v>
      </c>
      <c r="H568" s="80">
        <f t="shared" si="44"/>
        <v>0.15995146311286029</v>
      </c>
      <c r="I568" s="61"/>
      <c r="J568" s="61"/>
      <c r="K568" s="61"/>
      <c r="L568" s="61"/>
      <c r="M568" s="61"/>
    </row>
    <row r="569" spans="1:13" ht="15.6">
      <c r="A569" s="83">
        <v>526.62999999999499</v>
      </c>
      <c r="B569" s="84">
        <f t="shared" si="41"/>
        <v>134431223.90662956</v>
      </c>
      <c r="C569" s="84">
        <f t="shared" si="43"/>
        <v>77852572.142858565</v>
      </c>
      <c r="D569" s="83">
        <v>526.62999999999499</v>
      </c>
      <c r="E569" s="84">
        <f t="shared" si="42"/>
        <v>18654050.951886486</v>
      </c>
      <c r="F569" s="85"/>
      <c r="G569" s="79">
        <f t="shared" si="45"/>
        <v>0.18518239834839106</v>
      </c>
      <c r="H569" s="80">
        <f t="shared" si="44"/>
        <v>0.16033283547075736</v>
      </c>
      <c r="I569" s="61"/>
      <c r="J569" s="61"/>
      <c r="K569" s="61"/>
      <c r="L569" s="61"/>
      <c r="M569" s="61"/>
    </row>
    <row r="570" spans="1:13" ht="15.6">
      <c r="A570" s="83">
        <v>526.63999999999498</v>
      </c>
      <c r="B570" s="84">
        <f t="shared" si="41"/>
        <v>134616406.30497795</v>
      </c>
      <c r="C570" s="84">
        <f t="shared" si="43"/>
        <v>78037754.541206956</v>
      </c>
      <c r="D570" s="83">
        <v>526.63999999999498</v>
      </c>
      <c r="E570" s="84">
        <f t="shared" si="42"/>
        <v>18664019.148001097</v>
      </c>
      <c r="F570" s="85"/>
      <c r="G570" s="79">
        <f t="shared" si="45"/>
        <v>0.18518239834839106</v>
      </c>
      <c r="H570" s="80">
        <f t="shared" si="44"/>
        <v>0.16071420782865439</v>
      </c>
      <c r="I570" s="61"/>
      <c r="J570" s="61"/>
      <c r="K570" s="61"/>
      <c r="L570" s="61"/>
      <c r="M570" s="61"/>
    </row>
    <row r="571" spans="1:13" ht="15.6">
      <c r="A571" s="83">
        <v>526.64999999999498</v>
      </c>
      <c r="B571" s="84">
        <f t="shared" ref="B571:B605" si="46">B570+(($B$606-$B$506)/100)</f>
        <v>134801588.70332634</v>
      </c>
      <c r="C571" s="84">
        <f t="shared" si="43"/>
        <v>78222936.939555347</v>
      </c>
      <c r="D571" s="83">
        <v>526.64999999999498</v>
      </c>
      <c r="E571" s="84">
        <f t="shared" ref="E571:E605" si="47">E570+(($E$606-$E$506)/100)</f>
        <v>18673987.344115708</v>
      </c>
      <c r="F571" s="85"/>
      <c r="G571" s="79">
        <f t="shared" si="45"/>
        <v>0.18518239834839106</v>
      </c>
      <c r="H571" s="80">
        <f t="shared" si="44"/>
        <v>0.16109558018655146</v>
      </c>
      <c r="I571" s="61"/>
      <c r="J571" s="61"/>
      <c r="K571" s="61"/>
      <c r="L571" s="61"/>
      <c r="M571" s="61"/>
    </row>
    <row r="572" spans="1:13" ht="15.6">
      <c r="A572" s="83">
        <v>526.65999999999497</v>
      </c>
      <c r="B572" s="84">
        <f t="shared" si="46"/>
        <v>134986771.10167474</v>
      </c>
      <c r="C572" s="84">
        <f t="shared" si="43"/>
        <v>78408119.337903738</v>
      </c>
      <c r="D572" s="83">
        <v>526.65999999999497</v>
      </c>
      <c r="E572" s="84">
        <f t="shared" si="47"/>
        <v>18683955.540230319</v>
      </c>
      <c r="F572" s="85"/>
      <c r="G572" s="79">
        <f t="shared" si="45"/>
        <v>0.18518239834839106</v>
      </c>
      <c r="H572" s="80">
        <f t="shared" si="44"/>
        <v>0.16147695254444852</v>
      </c>
      <c r="I572" s="61"/>
      <c r="J572" s="61"/>
      <c r="K572" s="61"/>
      <c r="L572" s="61"/>
      <c r="M572" s="61"/>
    </row>
    <row r="573" spans="1:13" ht="15.6">
      <c r="A573" s="83">
        <v>526.66999999999496</v>
      </c>
      <c r="B573" s="84">
        <f t="shared" si="46"/>
        <v>135171953.50002313</v>
      </c>
      <c r="C573" s="84">
        <f t="shared" si="43"/>
        <v>78593301.736252129</v>
      </c>
      <c r="D573" s="83">
        <v>526.66999999999496</v>
      </c>
      <c r="E573" s="84">
        <f t="shared" si="47"/>
        <v>18693923.73634493</v>
      </c>
      <c r="F573" s="85"/>
      <c r="G573" s="79">
        <f t="shared" si="45"/>
        <v>0.18518239834839106</v>
      </c>
      <c r="H573" s="80">
        <f t="shared" si="44"/>
        <v>0.16185832490234559</v>
      </c>
      <c r="I573" s="61"/>
      <c r="J573" s="61"/>
      <c r="K573" s="61"/>
      <c r="L573" s="61"/>
      <c r="M573" s="61"/>
    </row>
    <row r="574" spans="1:13" ht="15.6">
      <c r="A574" s="83">
        <v>526.67999999999495</v>
      </c>
      <c r="B574" s="84">
        <f t="shared" si="46"/>
        <v>135357135.89837152</v>
      </c>
      <c r="C574" s="84">
        <f t="shared" si="43"/>
        <v>78778484.13460052</v>
      </c>
      <c r="D574" s="83">
        <v>526.67999999999495</v>
      </c>
      <c r="E574" s="84">
        <f t="shared" si="47"/>
        <v>18703891.932459541</v>
      </c>
      <c r="F574" s="85"/>
      <c r="G574" s="79">
        <f t="shared" si="45"/>
        <v>0.18518239834839106</v>
      </c>
      <c r="H574" s="80">
        <f t="shared" si="44"/>
        <v>0.16223969726024265</v>
      </c>
      <c r="I574" s="61"/>
      <c r="J574" s="61"/>
      <c r="K574" s="61"/>
      <c r="L574" s="61"/>
      <c r="M574" s="61"/>
    </row>
    <row r="575" spans="1:13" ht="15.6">
      <c r="A575" s="83">
        <v>526.68999999999505</v>
      </c>
      <c r="B575" s="84">
        <f t="shared" si="46"/>
        <v>135542318.29671991</v>
      </c>
      <c r="C575" s="84">
        <f t="shared" si="43"/>
        <v>78963666.532948911</v>
      </c>
      <c r="D575" s="83">
        <v>526.68999999999505</v>
      </c>
      <c r="E575" s="84">
        <f t="shared" si="47"/>
        <v>18713860.128574152</v>
      </c>
      <c r="F575" s="85"/>
      <c r="G575" s="79">
        <f t="shared" si="45"/>
        <v>0.18518239834839106</v>
      </c>
      <c r="H575" s="80">
        <f t="shared" si="44"/>
        <v>0.16262106961813969</v>
      </c>
      <c r="I575" s="61"/>
      <c r="J575" s="61"/>
      <c r="K575" s="61"/>
      <c r="L575" s="61"/>
      <c r="M575" s="61"/>
    </row>
    <row r="576" spans="1:13" ht="15.6">
      <c r="A576" s="83">
        <v>526.69999999999504</v>
      </c>
      <c r="B576" s="84">
        <f t="shared" si="46"/>
        <v>135727500.6950683</v>
      </c>
      <c r="C576" s="84">
        <f t="shared" si="43"/>
        <v>79148848.931297302</v>
      </c>
      <c r="D576" s="83">
        <v>526.69999999999504</v>
      </c>
      <c r="E576" s="84">
        <f t="shared" si="47"/>
        <v>18723828.324688762</v>
      </c>
      <c r="F576" s="85"/>
      <c r="G576" s="79">
        <f t="shared" si="45"/>
        <v>0.18518239834839106</v>
      </c>
      <c r="H576" s="80">
        <f t="shared" si="44"/>
        <v>0.16300244197603675</v>
      </c>
      <c r="I576" s="61"/>
      <c r="J576" s="61"/>
      <c r="K576" s="61"/>
      <c r="L576" s="61"/>
      <c r="M576" s="61"/>
    </row>
    <row r="577" spans="1:13" ht="15.6">
      <c r="A577" s="83">
        <v>526.70999999999503</v>
      </c>
      <c r="B577" s="84">
        <f t="shared" si="46"/>
        <v>135912683.09341669</v>
      </c>
      <c r="C577" s="84">
        <f t="shared" si="43"/>
        <v>79334031.329645693</v>
      </c>
      <c r="D577" s="83">
        <v>526.70999999999503</v>
      </c>
      <c r="E577" s="84">
        <f t="shared" si="47"/>
        <v>18733796.520803373</v>
      </c>
      <c r="F577" s="85"/>
      <c r="G577" s="79">
        <f t="shared" si="45"/>
        <v>0.18518239834839106</v>
      </c>
      <c r="H577" s="80">
        <f t="shared" si="44"/>
        <v>0.16338381433393381</v>
      </c>
      <c r="I577" s="61"/>
      <c r="J577" s="61"/>
      <c r="K577" s="61"/>
      <c r="L577" s="61"/>
      <c r="M577" s="61"/>
    </row>
    <row r="578" spans="1:13" ht="15.6">
      <c r="A578" s="83">
        <v>526.71999999999503</v>
      </c>
      <c r="B578" s="84">
        <f t="shared" si="46"/>
        <v>136097865.49176508</v>
      </c>
      <c r="C578" s="84">
        <f t="shared" si="43"/>
        <v>79519213.727994084</v>
      </c>
      <c r="D578" s="83">
        <v>526.71999999999503</v>
      </c>
      <c r="E578" s="84">
        <f t="shared" si="47"/>
        <v>18743764.716917984</v>
      </c>
      <c r="F578" s="85"/>
      <c r="G578" s="79">
        <f t="shared" si="45"/>
        <v>0.18518239834839106</v>
      </c>
      <c r="H578" s="80">
        <f t="shared" si="44"/>
        <v>0.16376518669183088</v>
      </c>
      <c r="I578" s="61"/>
      <c r="J578" s="61"/>
      <c r="K578" s="61"/>
      <c r="L578" s="61"/>
      <c r="M578" s="61"/>
    </row>
    <row r="579" spans="1:13" ht="15.6">
      <c r="A579" s="83">
        <v>526.72999999999502</v>
      </c>
      <c r="B579" s="84">
        <f t="shared" si="46"/>
        <v>136283047.89011347</v>
      </c>
      <c r="C579" s="84">
        <f t="shared" si="43"/>
        <v>79704396.126342475</v>
      </c>
      <c r="D579" s="83">
        <v>526.72999999999502</v>
      </c>
      <c r="E579" s="84">
        <f t="shared" si="47"/>
        <v>18753732.913032595</v>
      </c>
      <c r="F579" s="85"/>
      <c r="G579" s="79">
        <f t="shared" si="45"/>
        <v>0.18518239834839106</v>
      </c>
      <c r="H579" s="80">
        <f t="shared" si="44"/>
        <v>0.16414655904972794</v>
      </c>
      <c r="I579" s="61"/>
      <c r="J579" s="61"/>
      <c r="K579" s="61"/>
      <c r="L579" s="61"/>
      <c r="M579" s="61"/>
    </row>
    <row r="580" spans="1:13" ht="15.6">
      <c r="A580" s="83">
        <v>526.73999999999501</v>
      </c>
      <c r="B580" s="84">
        <f t="shared" si="46"/>
        <v>136468230.28846186</v>
      </c>
      <c r="C580" s="84">
        <f t="shared" si="43"/>
        <v>79889578.524690866</v>
      </c>
      <c r="D580" s="83">
        <v>526.73999999999501</v>
      </c>
      <c r="E580" s="84">
        <f t="shared" si="47"/>
        <v>18763701.109147206</v>
      </c>
      <c r="F580" s="85"/>
      <c r="G580" s="79">
        <f t="shared" si="45"/>
        <v>0.18518239834839106</v>
      </c>
      <c r="H580" s="80">
        <f t="shared" si="44"/>
        <v>0.16452793140762498</v>
      </c>
      <c r="I580" s="61"/>
      <c r="J580" s="61"/>
      <c r="K580" s="61"/>
      <c r="L580" s="61"/>
      <c r="M580" s="61"/>
    </row>
    <row r="581" spans="1:13" ht="15.6">
      <c r="A581" s="83">
        <v>526.749999999995</v>
      </c>
      <c r="B581" s="84">
        <f t="shared" si="46"/>
        <v>136653412.68681026</v>
      </c>
      <c r="C581" s="84">
        <f t="shared" si="43"/>
        <v>80074760.923039258</v>
      </c>
      <c r="D581" s="83">
        <v>526.749999999995</v>
      </c>
      <c r="E581" s="84">
        <f t="shared" si="47"/>
        <v>18773669.305261817</v>
      </c>
      <c r="F581" s="85"/>
      <c r="G581" s="79">
        <f t="shared" si="45"/>
        <v>0.18518239834839106</v>
      </c>
      <c r="H581" s="80">
        <f t="shared" si="44"/>
        <v>0.16490930376552204</v>
      </c>
      <c r="I581" s="61"/>
      <c r="J581" s="61"/>
      <c r="K581" s="61"/>
      <c r="L581" s="61"/>
      <c r="M581" s="61"/>
    </row>
    <row r="582" spans="1:13" ht="15.6">
      <c r="A582" s="83">
        <v>526.75999999999499</v>
      </c>
      <c r="B582" s="84">
        <f t="shared" si="46"/>
        <v>136838595.08515865</v>
      </c>
      <c r="C582" s="84">
        <f t="shared" si="43"/>
        <v>80259943.321387649</v>
      </c>
      <c r="D582" s="83">
        <v>526.75999999999499</v>
      </c>
      <c r="E582" s="84">
        <f t="shared" si="47"/>
        <v>18783637.501376428</v>
      </c>
      <c r="F582" s="85"/>
      <c r="G582" s="79">
        <f t="shared" si="45"/>
        <v>0.18518239834839106</v>
      </c>
      <c r="H582" s="80">
        <f t="shared" si="44"/>
        <v>0.16529067612341911</v>
      </c>
      <c r="I582" s="61"/>
      <c r="J582" s="61"/>
      <c r="K582" s="61"/>
      <c r="L582" s="61"/>
      <c r="M582" s="61"/>
    </row>
    <row r="583" spans="1:13" ht="15.6">
      <c r="A583" s="83">
        <v>526.76999999999498</v>
      </c>
      <c r="B583" s="84">
        <f t="shared" si="46"/>
        <v>137023777.48350704</v>
      </c>
      <c r="C583" s="84">
        <f t="shared" si="43"/>
        <v>80445125.71973604</v>
      </c>
      <c r="D583" s="83">
        <v>526.76999999999498</v>
      </c>
      <c r="E583" s="84">
        <f t="shared" si="47"/>
        <v>18793605.697491039</v>
      </c>
      <c r="F583" s="85"/>
      <c r="G583" s="79">
        <f t="shared" si="45"/>
        <v>0.18518239834839106</v>
      </c>
      <c r="H583" s="80">
        <f t="shared" si="44"/>
        <v>0.16567204848131617</v>
      </c>
      <c r="I583" s="61"/>
      <c r="J583" s="61"/>
      <c r="K583" s="61"/>
      <c r="L583" s="61"/>
      <c r="M583" s="61"/>
    </row>
    <row r="584" spans="1:13" ht="15.6">
      <c r="A584" s="83">
        <v>526.77999999999497</v>
      </c>
      <c r="B584" s="84">
        <f t="shared" si="46"/>
        <v>137208959.88185543</v>
      </c>
      <c r="C584" s="84">
        <f t="shared" si="43"/>
        <v>80630308.118084431</v>
      </c>
      <c r="D584" s="83">
        <v>526.77999999999497</v>
      </c>
      <c r="E584" s="84">
        <f t="shared" si="47"/>
        <v>18803573.893605649</v>
      </c>
      <c r="F584" s="85"/>
      <c r="G584" s="79">
        <f t="shared" si="45"/>
        <v>0.18518239834839106</v>
      </c>
      <c r="H584" s="80">
        <f t="shared" ref="H584:H647" si="48">C584/$C$2006</f>
        <v>0.16605342083921323</v>
      </c>
      <c r="I584" s="61"/>
      <c r="J584" s="61"/>
      <c r="K584" s="61"/>
      <c r="L584" s="61"/>
      <c r="M584" s="61"/>
    </row>
    <row r="585" spans="1:13" ht="15.6">
      <c r="A585" s="83">
        <v>526.78999999999496</v>
      </c>
      <c r="B585" s="84">
        <f t="shared" si="46"/>
        <v>137394142.28020382</v>
      </c>
      <c r="C585" s="84">
        <f t="shared" si="43"/>
        <v>80815490.516432822</v>
      </c>
      <c r="D585" s="83">
        <v>526.78999999999496</v>
      </c>
      <c r="E585" s="84">
        <f t="shared" si="47"/>
        <v>18813542.08972026</v>
      </c>
      <c r="F585" s="85"/>
      <c r="G585" s="79">
        <f t="shared" si="45"/>
        <v>0.18518239834839106</v>
      </c>
      <c r="H585" s="80">
        <f t="shared" si="48"/>
        <v>0.16643479319711027</v>
      </c>
      <c r="I585" s="61"/>
      <c r="J585" s="61"/>
      <c r="K585" s="61"/>
      <c r="L585" s="61"/>
      <c r="M585" s="61"/>
    </row>
    <row r="586" spans="1:13" ht="15.6">
      <c r="A586" s="83">
        <v>526.79999999999495</v>
      </c>
      <c r="B586" s="84">
        <f t="shared" si="46"/>
        <v>137579324.67855221</v>
      </c>
      <c r="C586" s="84">
        <f t="shared" si="43"/>
        <v>81000672.914781213</v>
      </c>
      <c r="D586" s="83">
        <v>526.79999999999495</v>
      </c>
      <c r="E586" s="84">
        <f t="shared" si="47"/>
        <v>18823510.285834871</v>
      </c>
      <c r="F586" s="85"/>
      <c r="G586" s="79">
        <f t="shared" si="45"/>
        <v>0.18518239834839106</v>
      </c>
      <c r="H586" s="80">
        <f t="shared" si="48"/>
        <v>0.16681616555500733</v>
      </c>
      <c r="I586" s="61"/>
      <c r="J586" s="61"/>
      <c r="K586" s="61"/>
      <c r="L586" s="61"/>
      <c r="M586" s="61"/>
    </row>
    <row r="587" spans="1:13" ht="15.6">
      <c r="A587" s="83">
        <v>526.80999999999494</v>
      </c>
      <c r="B587" s="84">
        <f t="shared" si="46"/>
        <v>137764507.0769006</v>
      </c>
      <c r="C587" s="84">
        <f t="shared" si="43"/>
        <v>81185855.313129604</v>
      </c>
      <c r="D587" s="83">
        <v>526.80999999999494</v>
      </c>
      <c r="E587" s="84">
        <f t="shared" si="47"/>
        <v>18833478.481949482</v>
      </c>
      <c r="F587" s="85"/>
      <c r="G587" s="79">
        <f t="shared" si="45"/>
        <v>0.18518239834839106</v>
      </c>
      <c r="H587" s="80">
        <f t="shared" si="48"/>
        <v>0.1671975379129044</v>
      </c>
      <c r="I587" s="61"/>
      <c r="J587" s="61"/>
      <c r="K587" s="61"/>
      <c r="L587" s="61"/>
      <c r="M587" s="61"/>
    </row>
    <row r="588" spans="1:13" ht="15.6">
      <c r="A588" s="83">
        <v>526.81999999999505</v>
      </c>
      <c r="B588" s="84">
        <f t="shared" si="46"/>
        <v>137949689.47524899</v>
      </c>
      <c r="C588" s="84">
        <f t="shared" si="43"/>
        <v>81371037.711477995</v>
      </c>
      <c r="D588" s="83">
        <v>526.81999999999505</v>
      </c>
      <c r="E588" s="84">
        <f t="shared" si="47"/>
        <v>18843446.678064093</v>
      </c>
      <c r="F588" s="85"/>
      <c r="G588" s="79">
        <f t="shared" si="45"/>
        <v>0.18518239834839106</v>
      </c>
      <c r="H588" s="80">
        <f t="shared" si="48"/>
        <v>0.16757891027080146</v>
      </c>
      <c r="I588" s="61"/>
      <c r="J588" s="61"/>
      <c r="K588" s="61"/>
      <c r="L588" s="61"/>
      <c r="M588" s="61"/>
    </row>
    <row r="589" spans="1:13" ht="15.6">
      <c r="A589" s="83">
        <v>526.82999999999504</v>
      </c>
      <c r="B589" s="84">
        <f t="shared" si="46"/>
        <v>138134871.87359738</v>
      </c>
      <c r="C589" s="84">
        <f t="shared" si="43"/>
        <v>81556220.109826386</v>
      </c>
      <c r="D589" s="83">
        <v>526.82999999999504</v>
      </c>
      <c r="E589" s="84">
        <f t="shared" si="47"/>
        <v>18853414.874178704</v>
      </c>
      <c r="F589" s="85"/>
      <c r="G589" s="79">
        <f t="shared" si="45"/>
        <v>0.18518239834839106</v>
      </c>
      <c r="H589" s="80">
        <f t="shared" si="48"/>
        <v>0.16796028262869853</v>
      </c>
      <c r="I589" s="61"/>
      <c r="J589" s="61"/>
      <c r="K589" s="61"/>
      <c r="L589" s="61"/>
      <c r="M589" s="61"/>
    </row>
    <row r="590" spans="1:13" ht="15.6">
      <c r="A590" s="83">
        <v>526.83999999999503</v>
      </c>
      <c r="B590" s="84">
        <f t="shared" si="46"/>
        <v>138320054.27194577</v>
      </c>
      <c r="C590" s="84">
        <f t="shared" si="43"/>
        <v>81741402.508174777</v>
      </c>
      <c r="D590" s="83">
        <v>526.83999999999503</v>
      </c>
      <c r="E590" s="84">
        <f t="shared" si="47"/>
        <v>18863383.070293315</v>
      </c>
      <c r="F590" s="85"/>
      <c r="G590" s="79">
        <f t="shared" si="45"/>
        <v>0.18518239834839106</v>
      </c>
      <c r="H590" s="80">
        <f t="shared" si="48"/>
        <v>0.16834165498659556</v>
      </c>
      <c r="I590" s="61"/>
      <c r="J590" s="61"/>
      <c r="K590" s="61"/>
      <c r="L590" s="61"/>
      <c r="M590" s="61"/>
    </row>
    <row r="591" spans="1:13" ht="15.6">
      <c r="A591" s="83">
        <v>526.84999999999502</v>
      </c>
      <c r="B591" s="84">
        <f t="shared" si="46"/>
        <v>138505236.67029417</v>
      </c>
      <c r="C591" s="84">
        <f t="shared" si="43"/>
        <v>81926584.906523168</v>
      </c>
      <c r="D591" s="83">
        <v>526.84999999999502</v>
      </c>
      <c r="E591" s="84">
        <f t="shared" si="47"/>
        <v>18873351.266407926</v>
      </c>
      <c r="F591" s="85"/>
      <c r="G591" s="79">
        <f t="shared" si="45"/>
        <v>0.18518239834839106</v>
      </c>
      <c r="H591" s="80">
        <f t="shared" si="48"/>
        <v>0.16872302734449263</v>
      </c>
      <c r="I591" s="61"/>
      <c r="J591" s="61"/>
      <c r="K591" s="61"/>
      <c r="L591" s="61"/>
      <c r="M591" s="61"/>
    </row>
    <row r="592" spans="1:13" ht="15.6">
      <c r="A592" s="83">
        <v>526.85999999999501</v>
      </c>
      <c r="B592" s="84">
        <f t="shared" si="46"/>
        <v>138690419.06864256</v>
      </c>
      <c r="C592" s="84">
        <f t="shared" si="43"/>
        <v>82111767.304871559</v>
      </c>
      <c r="D592" s="83">
        <v>526.85999999999501</v>
      </c>
      <c r="E592" s="84">
        <f t="shared" si="47"/>
        <v>18883319.462522537</v>
      </c>
      <c r="F592" s="85"/>
      <c r="G592" s="79">
        <f t="shared" si="45"/>
        <v>0.18518239834839106</v>
      </c>
      <c r="H592" s="80">
        <f t="shared" si="48"/>
        <v>0.16910439970238969</v>
      </c>
      <c r="I592" s="61"/>
      <c r="J592" s="61"/>
      <c r="K592" s="61"/>
      <c r="L592" s="61"/>
      <c r="M592" s="61"/>
    </row>
    <row r="593" spans="1:13" ht="15.6">
      <c r="A593" s="83">
        <v>526.869999999995</v>
      </c>
      <c r="B593" s="84">
        <f t="shared" si="46"/>
        <v>138875601.46699095</v>
      </c>
      <c r="C593" s="84">
        <f t="shared" si="43"/>
        <v>82296949.70321995</v>
      </c>
      <c r="D593" s="83">
        <v>526.869999999995</v>
      </c>
      <c r="E593" s="84">
        <f t="shared" si="47"/>
        <v>18893287.658637147</v>
      </c>
      <c r="F593" s="85"/>
      <c r="G593" s="79">
        <f t="shared" si="45"/>
        <v>0.18518239834839106</v>
      </c>
      <c r="H593" s="80">
        <f t="shared" si="48"/>
        <v>0.16948577206028675</v>
      </c>
      <c r="I593" s="61"/>
      <c r="J593" s="61"/>
      <c r="K593" s="61"/>
      <c r="L593" s="61"/>
      <c r="M593" s="61"/>
    </row>
    <row r="594" spans="1:13" ht="15.6">
      <c r="A594" s="83">
        <v>526.87999999999499</v>
      </c>
      <c r="B594" s="84">
        <f t="shared" si="46"/>
        <v>139060783.86533934</v>
      </c>
      <c r="C594" s="84">
        <f t="shared" si="43"/>
        <v>82482132.101568341</v>
      </c>
      <c r="D594" s="83">
        <v>526.87999999999499</v>
      </c>
      <c r="E594" s="84">
        <f t="shared" si="47"/>
        <v>18903255.854751758</v>
      </c>
      <c r="F594" s="85"/>
      <c r="G594" s="79">
        <f t="shared" si="45"/>
        <v>0.18518239834839106</v>
      </c>
      <c r="H594" s="80">
        <f t="shared" si="48"/>
        <v>0.16986714441818382</v>
      </c>
      <c r="I594" s="61"/>
      <c r="J594" s="61"/>
      <c r="K594" s="61"/>
      <c r="L594" s="61"/>
      <c r="M594" s="61"/>
    </row>
    <row r="595" spans="1:13" ht="15.6">
      <c r="A595" s="83">
        <v>526.88999999999498</v>
      </c>
      <c r="B595" s="84">
        <f t="shared" si="46"/>
        <v>139245966.26368773</v>
      </c>
      <c r="C595" s="84">
        <f t="shared" si="43"/>
        <v>82667314.499916732</v>
      </c>
      <c r="D595" s="83">
        <v>526.88999999999498</v>
      </c>
      <c r="E595" s="84">
        <f t="shared" si="47"/>
        <v>18913224.050866369</v>
      </c>
      <c r="F595" s="85"/>
      <c r="G595" s="79">
        <f t="shared" si="45"/>
        <v>0.18518239834839106</v>
      </c>
      <c r="H595" s="80">
        <f t="shared" si="48"/>
        <v>0.17024851677608085</v>
      </c>
      <c r="I595" s="61"/>
      <c r="J595" s="61"/>
      <c r="K595" s="61"/>
      <c r="L595" s="61"/>
      <c r="M595" s="61"/>
    </row>
    <row r="596" spans="1:13" ht="15.6">
      <c r="A596" s="83">
        <v>526.89999999999498</v>
      </c>
      <c r="B596" s="84">
        <f t="shared" si="46"/>
        <v>139431148.66203612</v>
      </c>
      <c r="C596" s="84">
        <f t="shared" si="43"/>
        <v>82852496.898265123</v>
      </c>
      <c r="D596" s="83">
        <v>526.89999999999498</v>
      </c>
      <c r="E596" s="84">
        <f t="shared" si="47"/>
        <v>18923192.24698098</v>
      </c>
      <c r="F596" s="85"/>
      <c r="G596" s="79">
        <f t="shared" si="45"/>
        <v>0.18518239834839106</v>
      </c>
      <c r="H596" s="80">
        <f t="shared" si="48"/>
        <v>0.17062988913397792</v>
      </c>
      <c r="I596" s="61"/>
      <c r="J596" s="61"/>
      <c r="K596" s="61"/>
      <c r="L596" s="61"/>
      <c r="M596" s="61"/>
    </row>
    <row r="597" spans="1:13" ht="15.6">
      <c r="A597" s="83">
        <v>526.90999999999497</v>
      </c>
      <c r="B597" s="84">
        <f t="shared" si="46"/>
        <v>139616331.06038451</v>
      </c>
      <c r="C597" s="84">
        <f t="shared" si="43"/>
        <v>83037679.296613514</v>
      </c>
      <c r="D597" s="83">
        <v>526.90999999999497</v>
      </c>
      <c r="E597" s="84">
        <f t="shared" si="47"/>
        <v>18933160.443095591</v>
      </c>
      <c r="F597" s="85"/>
      <c r="G597" s="79">
        <f t="shared" si="45"/>
        <v>0.18518239834839106</v>
      </c>
      <c r="H597" s="80">
        <f t="shared" si="48"/>
        <v>0.17101126149187498</v>
      </c>
      <c r="I597" s="61"/>
      <c r="J597" s="61"/>
      <c r="K597" s="61"/>
      <c r="L597" s="61"/>
      <c r="M597" s="61"/>
    </row>
    <row r="598" spans="1:13" ht="15.6">
      <c r="A598" s="83">
        <v>526.91999999999496</v>
      </c>
      <c r="B598" s="84">
        <f t="shared" si="46"/>
        <v>139801513.4587329</v>
      </c>
      <c r="C598" s="84">
        <f t="shared" si="43"/>
        <v>83222861.694961905</v>
      </c>
      <c r="D598" s="83">
        <v>526.91999999999496</v>
      </c>
      <c r="E598" s="84">
        <f t="shared" si="47"/>
        <v>18943128.639210202</v>
      </c>
      <c r="F598" s="85"/>
      <c r="G598" s="79">
        <f t="shared" si="45"/>
        <v>0.18518239834839106</v>
      </c>
      <c r="H598" s="80">
        <f t="shared" si="48"/>
        <v>0.17139263384977205</v>
      </c>
      <c r="I598" s="61"/>
      <c r="J598" s="61"/>
      <c r="K598" s="61"/>
      <c r="L598" s="61"/>
      <c r="M598" s="61"/>
    </row>
    <row r="599" spans="1:13" ht="15.6">
      <c r="A599" s="83">
        <v>526.92999999999495</v>
      </c>
      <c r="B599" s="84">
        <f t="shared" si="46"/>
        <v>139986695.85708129</v>
      </c>
      <c r="C599" s="84">
        <f t="shared" si="43"/>
        <v>83408044.093310297</v>
      </c>
      <c r="D599" s="83">
        <v>526.92999999999495</v>
      </c>
      <c r="E599" s="84">
        <f t="shared" si="47"/>
        <v>18953096.835324813</v>
      </c>
      <c r="F599" s="85"/>
      <c r="G599" s="79">
        <f t="shared" si="45"/>
        <v>0.18518239834839106</v>
      </c>
      <c r="H599" s="80">
        <f t="shared" si="48"/>
        <v>0.17177400620766911</v>
      </c>
      <c r="I599" s="61"/>
      <c r="J599" s="61"/>
      <c r="K599" s="61"/>
      <c r="L599" s="61"/>
      <c r="M599" s="61"/>
    </row>
    <row r="600" spans="1:13" ht="15.6">
      <c r="A600" s="83">
        <v>526.93999999999505</v>
      </c>
      <c r="B600" s="84">
        <f t="shared" si="46"/>
        <v>140171878.25542969</v>
      </c>
      <c r="C600" s="84">
        <f t="shared" si="43"/>
        <v>83593226.491658688</v>
      </c>
      <c r="D600" s="83">
        <v>526.93999999999505</v>
      </c>
      <c r="E600" s="84">
        <f t="shared" si="47"/>
        <v>18963065.031439424</v>
      </c>
      <c r="F600" s="85"/>
      <c r="G600" s="79">
        <f t="shared" si="45"/>
        <v>0.18518239834839106</v>
      </c>
      <c r="H600" s="80">
        <f t="shared" si="48"/>
        <v>0.17215537856556618</v>
      </c>
      <c r="I600" s="61"/>
      <c r="J600" s="61"/>
      <c r="K600" s="61"/>
      <c r="L600" s="61"/>
      <c r="M600" s="61"/>
    </row>
    <row r="601" spans="1:13" ht="15.6">
      <c r="A601" s="83">
        <v>526.94999999999504</v>
      </c>
      <c r="B601" s="84">
        <f t="shared" si="46"/>
        <v>140357060.65377808</v>
      </c>
      <c r="C601" s="84">
        <f t="shared" si="43"/>
        <v>83778408.890007079</v>
      </c>
      <c r="D601" s="83">
        <v>526.94999999999504</v>
      </c>
      <c r="E601" s="84">
        <f t="shared" si="47"/>
        <v>18973033.227554034</v>
      </c>
      <c r="F601" s="85"/>
      <c r="G601" s="79">
        <f t="shared" si="45"/>
        <v>0.18518239834839106</v>
      </c>
      <c r="H601" s="80">
        <f t="shared" si="48"/>
        <v>0.17253675092346321</v>
      </c>
      <c r="I601" s="61"/>
      <c r="J601" s="61"/>
      <c r="K601" s="61"/>
      <c r="L601" s="61"/>
      <c r="M601" s="61"/>
    </row>
    <row r="602" spans="1:13" ht="15.6">
      <c r="A602" s="83">
        <v>526.95999999999503</v>
      </c>
      <c r="B602" s="84">
        <f t="shared" si="46"/>
        <v>140542243.05212647</v>
      </c>
      <c r="C602" s="84">
        <f t="shared" si="43"/>
        <v>83963591.28835547</v>
      </c>
      <c r="D602" s="83">
        <v>526.95999999999503</v>
      </c>
      <c r="E602" s="84">
        <f t="shared" si="47"/>
        <v>18983001.423668645</v>
      </c>
      <c r="F602" s="85"/>
      <c r="G602" s="79">
        <f t="shared" si="45"/>
        <v>0.18518239834839106</v>
      </c>
      <c r="H602" s="80">
        <f t="shared" si="48"/>
        <v>0.17291812328136028</v>
      </c>
      <c r="I602" s="61"/>
      <c r="J602" s="61"/>
      <c r="K602" s="61"/>
      <c r="L602" s="61"/>
      <c r="M602" s="61"/>
    </row>
    <row r="603" spans="1:13" ht="15.6">
      <c r="A603" s="83">
        <v>526.96999999999503</v>
      </c>
      <c r="B603" s="84">
        <f t="shared" si="46"/>
        <v>140727425.45047486</v>
      </c>
      <c r="C603" s="84">
        <f t="shared" si="43"/>
        <v>84148773.686703861</v>
      </c>
      <c r="D603" s="83">
        <v>526.96999999999503</v>
      </c>
      <c r="E603" s="84">
        <f t="shared" si="47"/>
        <v>18992969.619783256</v>
      </c>
      <c r="F603" s="85"/>
      <c r="G603" s="79">
        <f t="shared" si="45"/>
        <v>0.18518239834839106</v>
      </c>
      <c r="H603" s="80">
        <f t="shared" si="48"/>
        <v>0.17329949563925734</v>
      </c>
      <c r="I603" s="61"/>
      <c r="J603" s="61"/>
      <c r="K603" s="61"/>
      <c r="L603" s="61"/>
      <c r="M603" s="61"/>
    </row>
    <row r="604" spans="1:13" ht="15.6">
      <c r="A604" s="83">
        <v>526.97999999999502</v>
      </c>
      <c r="B604" s="84">
        <f t="shared" si="46"/>
        <v>140912607.84882325</v>
      </c>
      <c r="C604" s="84">
        <f t="shared" si="43"/>
        <v>84333956.085052252</v>
      </c>
      <c r="D604" s="83">
        <v>526.97999999999502</v>
      </c>
      <c r="E604" s="84">
        <f t="shared" si="47"/>
        <v>19002937.815897867</v>
      </c>
      <c r="F604" s="85"/>
      <c r="G604" s="79">
        <f t="shared" si="45"/>
        <v>0.18518239834839106</v>
      </c>
      <c r="H604" s="80">
        <f t="shared" si="48"/>
        <v>0.1736808679971544</v>
      </c>
      <c r="I604" s="61"/>
      <c r="J604" s="61"/>
      <c r="K604" s="61"/>
      <c r="L604" s="61"/>
      <c r="M604" s="61"/>
    </row>
    <row r="605" spans="1:13" ht="15.6">
      <c r="A605" s="83">
        <v>526.98999999999501</v>
      </c>
      <c r="B605" s="84">
        <f t="shared" si="46"/>
        <v>141097790.24717164</v>
      </c>
      <c r="C605" s="84">
        <f t="shared" si="43"/>
        <v>84519138.483400643</v>
      </c>
      <c r="D605" s="83">
        <v>526.98999999999501</v>
      </c>
      <c r="E605" s="84">
        <f t="shared" si="47"/>
        <v>19012906.012012478</v>
      </c>
      <c r="F605" s="85"/>
      <c r="G605" s="79">
        <f t="shared" si="45"/>
        <v>0.18518239834839106</v>
      </c>
      <c r="H605" s="80">
        <f t="shared" si="48"/>
        <v>0.17406224035505147</v>
      </c>
      <c r="I605" s="61"/>
      <c r="J605" s="61"/>
      <c r="K605" s="61"/>
      <c r="L605" s="61"/>
      <c r="M605" s="61"/>
    </row>
    <row r="606" spans="1:13" ht="15.6">
      <c r="A606" s="86">
        <v>526.999999999995</v>
      </c>
      <c r="B606" s="87">
        <v>141282972.64552</v>
      </c>
      <c r="C606" s="87">
        <f t="shared" si="43"/>
        <v>84704320.881749004</v>
      </c>
      <c r="D606" s="86">
        <v>526.999999999995</v>
      </c>
      <c r="E606" s="87">
        <v>19022874.208126999</v>
      </c>
      <c r="F606" s="88"/>
      <c r="G606" s="79">
        <f t="shared" si="45"/>
        <v>0.18518239834836125</v>
      </c>
      <c r="H606" s="80">
        <f t="shared" si="48"/>
        <v>0.17444361271294845</v>
      </c>
      <c r="I606" s="61"/>
      <c r="J606" s="61"/>
      <c r="K606" s="61"/>
      <c r="L606" s="61"/>
      <c r="M606" s="61"/>
    </row>
    <row r="607" spans="1:13" ht="15.6">
      <c r="A607" s="83">
        <v>527.00999999999499</v>
      </c>
      <c r="B607" s="84">
        <f t="shared" ref="B607:B670" si="49">B606+(($B$706-$B$606)/100)</f>
        <v>141478170.82844931</v>
      </c>
      <c r="C607" s="84">
        <f t="shared" si="43"/>
        <v>84899519.064678311</v>
      </c>
      <c r="D607" s="83">
        <v>527.00999999999499</v>
      </c>
      <c r="E607" s="84">
        <f t="shared" ref="E607:E670" si="50">E606+(($E$706-$E$606)/100)</f>
        <v>19032994.793505661</v>
      </c>
      <c r="F607" s="85"/>
      <c r="G607" s="79">
        <f t="shared" si="45"/>
        <v>0.19519818292930721</v>
      </c>
      <c r="H607" s="80">
        <f t="shared" si="48"/>
        <v>0.17484561199552021</v>
      </c>
      <c r="I607" s="61"/>
      <c r="J607" s="61"/>
      <c r="K607" s="61"/>
      <c r="L607" s="61"/>
      <c r="M607" s="61"/>
    </row>
    <row r="608" spans="1:13" ht="15.6">
      <c r="A608" s="83">
        <v>527.01999999999498</v>
      </c>
      <c r="B608" s="84">
        <f t="shared" si="49"/>
        <v>141673369.01137862</v>
      </c>
      <c r="C608" s="84">
        <f t="shared" si="43"/>
        <v>85094717.247607619</v>
      </c>
      <c r="D608" s="83">
        <v>527.01999999999498</v>
      </c>
      <c r="E608" s="84">
        <f t="shared" si="50"/>
        <v>19043115.378884323</v>
      </c>
      <c r="F608" s="85"/>
      <c r="G608" s="79">
        <f t="shared" si="45"/>
        <v>0.19519818292930721</v>
      </c>
      <c r="H608" s="80">
        <f t="shared" si="48"/>
        <v>0.17524761127809196</v>
      </c>
      <c r="I608" s="61"/>
      <c r="J608" s="61"/>
      <c r="K608" s="61"/>
      <c r="L608" s="61"/>
      <c r="M608" s="61"/>
    </row>
    <row r="609" spans="1:13" ht="15.6">
      <c r="A609" s="83">
        <v>527.02999999999497</v>
      </c>
      <c r="B609" s="84">
        <f t="shared" si="49"/>
        <v>141868567.19430792</v>
      </c>
      <c r="C609" s="84">
        <f t="shared" si="43"/>
        <v>85289915.430536926</v>
      </c>
      <c r="D609" s="83">
        <v>527.02999999999497</v>
      </c>
      <c r="E609" s="84">
        <f t="shared" si="50"/>
        <v>19053235.964262985</v>
      </c>
      <c r="F609" s="85"/>
      <c r="G609" s="79">
        <f t="shared" si="45"/>
        <v>0.19519818292930721</v>
      </c>
      <c r="H609" s="80">
        <f t="shared" si="48"/>
        <v>0.17564961056066372</v>
      </c>
      <c r="I609" s="61"/>
      <c r="J609" s="61"/>
      <c r="K609" s="61"/>
      <c r="L609" s="61"/>
      <c r="M609" s="61"/>
    </row>
    <row r="610" spans="1:13" ht="15.6">
      <c r="A610" s="83">
        <v>527.03999999999496</v>
      </c>
      <c r="B610" s="84">
        <f t="shared" si="49"/>
        <v>142063765.37723723</v>
      </c>
      <c r="C610" s="84">
        <f t="shared" si="43"/>
        <v>85485113.613466233</v>
      </c>
      <c r="D610" s="83">
        <v>527.03999999999496</v>
      </c>
      <c r="E610" s="84">
        <f t="shared" si="50"/>
        <v>19063356.549641646</v>
      </c>
      <c r="F610" s="85"/>
      <c r="G610" s="79">
        <f t="shared" si="45"/>
        <v>0.19519818292930721</v>
      </c>
      <c r="H610" s="80">
        <f t="shared" si="48"/>
        <v>0.17605160984323551</v>
      </c>
      <c r="I610" s="61"/>
      <c r="J610" s="61"/>
      <c r="K610" s="61"/>
      <c r="L610" s="61"/>
      <c r="M610" s="61"/>
    </row>
    <row r="611" spans="1:13" ht="15.6">
      <c r="A611" s="83">
        <v>527.04999999999404</v>
      </c>
      <c r="B611" s="84">
        <f t="shared" si="49"/>
        <v>142258963.56016654</v>
      </c>
      <c r="C611" s="84">
        <f t="shared" si="43"/>
        <v>85680311.79639554</v>
      </c>
      <c r="D611" s="83">
        <v>527.04999999999404</v>
      </c>
      <c r="E611" s="84">
        <f t="shared" si="50"/>
        <v>19073477.135020308</v>
      </c>
      <c r="F611" s="85"/>
      <c r="G611" s="79">
        <f t="shared" si="45"/>
        <v>0.19519818292930721</v>
      </c>
      <c r="H611" s="80">
        <f t="shared" si="48"/>
        <v>0.17645360912580726</v>
      </c>
      <c r="I611" s="61"/>
      <c r="J611" s="61"/>
      <c r="K611" s="61"/>
      <c r="L611" s="61"/>
      <c r="M611" s="61"/>
    </row>
    <row r="612" spans="1:13" ht="15.6">
      <c r="A612" s="83">
        <v>527.05999999999403</v>
      </c>
      <c r="B612" s="84">
        <f t="shared" si="49"/>
        <v>142454161.74309584</v>
      </c>
      <c r="C612" s="84">
        <f t="shared" si="43"/>
        <v>85875509.979324847</v>
      </c>
      <c r="D612" s="83">
        <v>527.05999999999403</v>
      </c>
      <c r="E612" s="84">
        <f t="shared" si="50"/>
        <v>19083597.72039897</v>
      </c>
      <c r="F612" s="85"/>
      <c r="G612" s="79">
        <f t="shared" si="45"/>
        <v>0.19519818292930721</v>
      </c>
      <c r="H612" s="80">
        <f t="shared" si="48"/>
        <v>0.17685560840837902</v>
      </c>
      <c r="I612" s="61"/>
      <c r="J612" s="61"/>
      <c r="K612" s="61"/>
      <c r="L612" s="61"/>
      <c r="M612" s="61"/>
    </row>
    <row r="613" spans="1:13" ht="15.6">
      <c r="A613" s="83">
        <v>527.06999999999402</v>
      </c>
      <c r="B613" s="84">
        <f t="shared" si="49"/>
        <v>142649359.92602515</v>
      </c>
      <c r="C613" s="84">
        <f t="shared" si="43"/>
        <v>86070708.162254155</v>
      </c>
      <c r="D613" s="83">
        <v>527.06999999999402</v>
      </c>
      <c r="E613" s="84">
        <f t="shared" si="50"/>
        <v>19093718.305777632</v>
      </c>
      <c r="F613" s="85"/>
      <c r="G613" s="79">
        <f t="shared" si="45"/>
        <v>0.19519818292930721</v>
      </c>
      <c r="H613" s="80">
        <f t="shared" si="48"/>
        <v>0.17725760769095078</v>
      </c>
      <c r="I613" s="61"/>
      <c r="J613" s="61"/>
      <c r="K613" s="61"/>
      <c r="L613" s="61"/>
      <c r="M613" s="61"/>
    </row>
    <row r="614" spans="1:13" ht="15.6">
      <c r="A614" s="83">
        <v>527.07999999999402</v>
      </c>
      <c r="B614" s="84">
        <f t="shared" si="49"/>
        <v>142844558.10895446</v>
      </c>
      <c r="C614" s="84">
        <f t="shared" si="43"/>
        <v>86265906.345183462</v>
      </c>
      <c r="D614" s="83">
        <v>527.07999999999402</v>
      </c>
      <c r="E614" s="84">
        <f t="shared" si="50"/>
        <v>19103838.891156293</v>
      </c>
      <c r="F614" s="85"/>
      <c r="G614" s="79">
        <f t="shared" si="45"/>
        <v>0.19519818292930721</v>
      </c>
      <c r="H614" s="80">
        <f t="shared" si="48"/>
        <v>0.17765960697352254</v>
      </c>
      <c r="I614" s="61"/>
      <c r="J614" s="61"/>
      <c r="K614" s="61"/>
      <c r="L614" s="61"/>
      <c r="M614" s="61"/>
    </row>
    <row r="615" spans="1:13" ht="15.6">
      <c r="A615" s="83">
        <v>527.08999999999401</v>
      </c>
      <c r="B615" s="84">
        <f t="shared" si="49"/>
        <v>143039756.29188377</v>
      </c>
      <c r="C615" s="84">
        <f t="shared" si="43"/>
        <v>86461104.528112769</v>
      </c>
      <c r="D615" s="83">
        <v>527.08999999999401</v>
      </c>
      <c r="E615" s="84">
        <f t="shared" si="50"/>
        <v>19113959.476534955</v>
      </c>
      <c r="F615" s="85"/>
      <c r="G615" s="79">
        <f t="shared" si="45"/>
        <v>0.19519818292930721</v>
      </c>
      <c r="H615" s="80">
        <f t="shared" si="48"/>
        <v>0.1780616062560943</v>
      </c>
      <c r="I615" s="61"/>
      <c r="J615" s="61"/>
      <c r="K615" s="61"/>
      <c r="L615" s="61"/>
      <c r="M615" s="61"/>
    </row>
    <row r="616" spans="1:13" ht="15.6">
      <c r="A616" s="83">
        <v>527.099999999994</v>
      </c>
      <c r="B616" s="84">
        <f t="shared" si="49"/>
        <v>143234954.47481307</v>
      </c>
      <c r="C616" s="84">
        <f t="shared" si="43"/>
        <v>86656302.711042076</v>
      </c>
      <c r="D616" s="83">
        <v>527.099999999994</v>
      </c>
      <c r="E616" s="84">
        <f t="shared" si="50"/>
        <v>19124080.061913617</v>
      </c>
      <c r="F616" s="85"/>
      <c r="G616" s="79">
        <f t="shared" si="45"/>
        <v>0.19519818292930721</v>
      </c>
      <c r="H616" s="80">
        <f t="shared" si="48"/>
        <v>0.17846360553866605</v>
      </c>
      <c r="I616" s="61"/>
      <c r="J616" s="61"/>
      <c r="K616" s="61"/>
      <c r="L616" s="61"/>
      <c r="M616" s="61"/>
    </row>
    <row r="617" spans="1:13" ht="15.6">
      <c r="A617" s="83">
        <v>527.10999999999399</v>
      </c>
      <c r="B617" s="84">
        <f t="shared" si="49"/>
        <v>143430152.65774238</v>
      </c>
      <c r="C617" s="84">
        <f t="shared" si="43"/>
        <v>86851500.893971384</v>
      </c>
      <c r="D617" s="83">
        <v>527.10999999999399</v>
      </c>
      <c r="E617" s="84">
        <f t="shared" si="50"/>
        <v>19134200.647292279</v>
      </c>
      <c r="F617" s="85"/>
      <c r="G617" s="79">
        <f t="shared" si="45"/>
        <v>0.19519818292930721</v>
      </c>
      <c r="H617" s="80">
        <f t="shared" si="48"/>
        <v>0.17886560482123781</v>
      </c>
      <c r="I617" s="61"/>
      <c r="J617" s="61"/>
      <c r="K617" s="61"/>
      <c r="L617" s="61"/>
      <c r="M617" s="61"/>
    </row>
    <row r="618" spans="1:13" ht="15.6">
      <c r="A618" s="83">
        <v>527.11999999999398</v>
      </c>
      <c r="B618" s="84">
        <f t="shared" si="49"/>
        <v>143625350.84067169</v>
      </c>
      <c r="C618" s="84">
        <f t="shared" si="43"/>
        <v>87046699.076900691</v>
      </c>
      <c r="D618" s="83">
        <v>527.11999999999398</v>
      </c>
      <c r="E618" s="84">
        <f t="shared" si="50"/>
        <v>19144321.23267094</v>
      </c>
      <c r="F618" s="85"/>
      <c r="G618" s="79">
        <f t="shared" si="45"/>
        <v>0.19519818292930721</v>
      </c>
      <c r="H618" s="80">
        <f t="shared" si="48"/>
        <v>0.1792676041038096</v>
      </c>
      <c r="I618" s="61"/>
      <c r="J618" s="61"/>
      <c r="K618" s="61"/>
      <c r="L618" s="61"/>
      <c r="M618" s="61"/>
    </row>
    <row r="619" spans="1:13" ht="15.6">
      <c r="A619" s="83">
        <v>527.12999999999397</v>
      </c>
      <c r="B619" s="84">
        <f t="shared" si="49"/>
        <v>143820549.023601</v>
      </c>
      <c r="C619" s="84">
        <f t="shared" si="43"/>
        <v>87241897.259829998</v>
      </c>
      <c r="D619" s="83">
        <v>527.12999999999397</v>
      </c>
      <c r="E619" s="84">
        <f t="shared" si="50"/>
        <v>19154441.818049602</v>
      </c>
      <c r="F619" s="85"/>
      <c r="G619" s="79">
        <f t="shared" ref="G619:G682" si="51">(B619-B618)/10^6</f>
        <v>0.19519818292930721</v>
      </c>
      <c r="H619" s="80">
        <f t="shared" si="48"/>
        <v>0.17966960338638135</v>
      </c>
      <c r="I619" s="61"/>
      <c r="J619" s="61"/>
      <c r="K619" s="61"/>
      <c r="L619" s="61"/>
      <c r="M619" s="61"/>
    </row>
    <row r="620" spans="1:13" ht="15.6">
      <c r="A620" s="83">
        <v>527.13999999999396</v>
      </c>
      <c r="B620" s="84">
        <f t="shared" si="49"/>
        <v>144015747.2065303</v>
      </c>
      <c r="C620" s="84">
        <f t="shared" si="43"/>
        <v>87437095.442759305</v>
      </c>
      <c r="D620" s="83">
        <v>527.13999999999396</v>
      </c>
      <c r="E620" s="84">
        <f t="shared" si="50"/>
        <v>19164562.403428264</v>
      </c>
      <c r="F620" s="85"/>
      <c r="G620" s="79">
        <f t="shared" si="51"/>
        <v>0.19519818292930721</v>
      </c>
      <c r="H620" s="80">
        <f t="shared" si="48"/>
        <v>0.18007160266895311</v>
      </c>
      <c r="I620" s="61"/>
      <c r="J620" s="61"/>
      <c r="K620" s="61"/>
      <c r="L620" s="61"/>
      <c r="M620" s="61"/>
    </row>
    <row r="621" spans="1:13" ht="15.6">
      <c r="A621" s="83">
        <v>527.14999999999395</v>
      </c>
      <c r="B621" s="84">
        <f t="shared" si="49"/>
        <v>144210945.38945961</v>
      </c>
      <c r="C621" s="84">
        <f t="shared" si="43"/>
        <v>87632293.625688612</v>
      </c>
      <c r="D621" s="83">
        <v>527.14999999999395</v>
      </c>
      <c r="E621" s="84">
        <f t="shared" si="50"/>
        <v>19174682.988806926</v>
      </c>
      <c r="F621" s="85"/>
      <c r="G621" s="79">
        <f t="shared" si="51"/>
        <v>0.19519818292930721</v>
      </c>
      <c r="H621" s="80">
        <f t="shared" si="48"/>
        <v>0.18047360195152487</v>
      </c>
      <c r="I621" s="61"/>
      <c r="J621" s="61"/>
      <c r="K621" s="61"/>
      <c r="L621" s="61"/>
      <c r="M621" s="61"/>
    </row>
    <row r="622" spans="1:13" ht="15.6">
      <c r="A622" s="83">
        <v>527.15999999999406</v>
      </c>
      <c r="B622" s="84">
        <f t="shared" si="49"/>
        <v>144406143.57238892</v>
      </c>
      <c r="C622" s="84">
        <f t="shared" si="43"/>
        <v>87827491.80861792</v>
      </c>
      <c r="D622" s="83">
        <v>527.15999999999406</v>
      </c>
      <c r="E622" s="84">
        <f t="shared" si="50"/>
        <v>19184803.574185587</v>
      </c>
      <c r="F622" s="85"/>
      <c r="G622" s="79">
        <f t="shared" si="51"/>
        <v>0.19519818292930721</v>
      </c>
      <c r="H622" s="80">
        <f t="shared" si="48"/>
        <v>0.18087560123409663</v>
      </c>
      <c r="I622" s="61"/>
      <c r="J622" s="61"/>
      <c r="K622" s="61"/>
      <c r="L622" s="61"/>
      <c r="M622" s="61"/>
    </row>
    <row r="623" spans="1:13" ht="15.6">
      <c r="A623" s="83">
        <v>527.16999999999405</v>
      </c>
      <c r="B623" s="84">
        <f t="shared" si="49"/>
        <v>144601341.75531822</v>
      </c>
      <c r="C623" s="84">
        <f t="shared" si="43"/>
        <v>88022689.991547227</v>
      </c>
      <c r="D623" s="83">
        <v>527.16999999999405</v>
      </c>
      <c r="E623" s="84">
        <f t="shared" si="50"/>
        <v>19194924.159564249</v>
      </c>
      <c r="F623" s="85"/>
      <c r="G623" s="79">
        <f t="shared" si="51"/>
        <v>0.19519818292930721</v>
      </c>
      <c r="H623" s="80">
        <f t="shared" si="48"/>
        <v>0.18127760051666839</v>
      </c>
      <c r="I623" s="61"/>
      <c r="J623" s="61"/>
      <c r="K623" s="61"/>
      <c r="L623" s="61"/>
      <c r="M623" s="61"/>
    </row>
    <row r="624" spans="1:13" ht="15.6">
      <c r="A624" s="83">
        <v>527.17999999999404</v>
      </c>
      <c r="B624" s="84">
        <f t="shared" si="49"/>
        <v>144796539.93824753</v>
      </c>
      <c r="C624" s="84">
        <f t="shared" si="43"/>
        <v>88217888.174476534</v>
      </c>
      <c r="D624" s="83">
        <v>527.17999999999404</v>
      </c>
      <c r="E624" s="84">
        <f t="shared" si="50"/>
        <v>19205044.744942911</v>
      </c>
      <c r="F624" s="85"/>
      <c r="G624" s="79">
        <f t="shared" si="51"/>
        <v>0.19519818292930721</v>
      </c>
      <c r="H624" s="80">
        <f t="shared" si="48"/>
        <v>0.18167959979924014</v>
      </c>
      <c r="I624" s="61"/>
      <c r="J624" s="61"/>
      <c r="K624" s="61"/>
      <c r="L624" s="61"/>
      <c r="M624" s="61"/>
    </row>
    <row r="625" spans="1:13" ht="15.6">
      <c r="A625" s="83">
        <v>527.18999999999403</v>
      </c>
      <c r="B625" s="84">
        <f t="shared" si="49"/>
        <v>144991738.12117684</v>
      </c>
      <c r="C625" s="84">
        <f t="shared" si="43"/>
        <v>88413086.357405841</v>
      </c>
      <c r="D625" s="83">
        <v>527.18999999999403</v>
      </c>
      <c r="E625" s="84">
        <f t="shared" si="50"/>
        <v>19215165.330321573</v>
      </c>
      <c r="F625" s="85"/>
      <c r="G625" s="79">
        <f t="shared" si="51"/>
        <v>0.19519818292930721</v>
      </c>
      <c r="H625" s="80">
        <f t="shared" si="48"/>
        <v>0.1820815990818119</v>
      </c>
      <c r="I625" s="61"/>
      <c r="J625" s="61"/>
      <c r="K625" s="61"/>
      <c r="L625" s="61"/>
      <c r="M625" s="61"/>
    </row>
    <row r="626" spans="1:13" ht="15.6">
      <c r="A626" s="83">
        <v>527.19999999999402</v>
      </c>
      <c r="B626" s="84">
        <f t="shared" si="49"/>
        <v>145186936.30410615</v>
      </c>
      <c r="C626" s="84">
        <f t="shared" si="43"/>
        <v>88608284.540335149</v>
      </c>
      <c r="D626" s="83">
        <v>527.19999999999402</v>
      </c>
      <c r="E626" s="84">
        <f t="shared" si="50"/>
        <v>19225285.915700234</v>
      </c>
      <c r="F626" s="85"/>
      <c r="G626" s="79">
        <f t="shared" si="51"/>
        <v>0.19519818292930721</v>
      </c>
      <c r="H626" s="80">
        <f t="shared" si="48"/>
        <v>0.18248359836438366</v>
      </c>
      <c r="I626" s="61"/>
      <c r="J626" s="61"/>
      <c r="K626" s="61"/>
      <c r="L626" s="61"/>
      <c r="M626" s="61"/>
    </row>
    <row r="627" spans="1:13" ht="15.6">
      <c r="A627" s="83">
        <v>527.20999999999401</v>
      </c>
      <c r="B627" s="84">
        <f t="shared" si="49"/>
        <v>145382134.48703545</v>
      </c>
      <c r="C627" s="84">
        <f t="shared" si="43"/>
        <v>88803482.723264456</v>
      </c>
      <c r="D627" s="83">
        <v>527.20999999999401</v>
      </c>
      <c r="E627" s="84">
        <f t="shared" si="50"/>
        <v>19235406.501078896</v>
      </c>
      <c r="F627" s="85"/>
      <c r="G627" s="79">
        <f t="shared" si="51"/>
        <v>0.19519818292930721</v>
      </c>
      <c r="H627" s="80">
        <f t="shared" si="48"/>
        <v>0.18288559764695544</v>
      </c>
      <c r="I627" s="61"/>
      <c r="J627" s="61"/>
      <c r="K627" s="61"/>
      <c r="L627" s="61"/>
      <c r="M627" s="61"/>
    </row>
    <row r="628" spans="1:13" ht="15.6">
      <c r="A628" s="83">
        <v>527.219999999994</v>
      </c>
      <c r="B628" s="84">
        <f t="shared" si="49"/>
        <v>145577332.66996476</v>
      </c>
      <c r="C628" s="84">
        <f t="shared" si="43"/>
        <v>88998680.906193763</v>
      </c>
      <c r="D628" s="83">
        <v>527.219999999994</v>
      </c>
      <c r="E628" s="84">
        <f t="shared" si="50"/>
        <v>19245527.086457558</v>
      </c>
      <c r="F628" s="85"/>
      <c r="G628" s="79">
        <f t="shared" si="51"/>
        <v>0.19519818292930721</v>
      </c>
      <c r="H628" s="80">
        <f t="shared" si="48"/>
        <v>0.1832875969295272</v>
      </c>
      <c r="I628" s="61"/>
      <c r="J628" s="61"/>
      <c r="K628" s="61"/>
      <c r="L628" s="61"/>
      <c r="M628" s="61"/>
    </row>
    <row r="629" spans="1:13" ht="15.6">
      <c r="A629" s="83">
        <v>527.22999999999399</v>
      </c>
      <c r="B629" s="84">
        <f t="shared" si="49"/>
        <v>145772530.85289407</v>
      </c>
      <c r="C629" s="84">
        <f t="shared" si="43"/>
        <v>89193879.08912307</v>
      </c>
      <c r="D629" s="83">
        <v>527.22999999999399</v>
      </c>
      <c r="E629" s="84">
        <f t="shared" si="50"/>
        <v>19255647.67183622</v>
      </c>
      <c r="F629" s="85"/>
      <c r="G629" s="79">
        <f t="shared" si="51"/>
        <v>0.19519818292930721</v>
      </c>
      <c r="H629" s="80">
        <f t="shared" si="48"/>
        <v>0.18368959621209896</v>
      </c>
      <c r="I629" s="61"/>
      <c r="J629" s="61"/>
      <c r="K629" s="61"/>
      <c r="L629" s="61"/>
      <c r="M629" s="61"/>
    </row>
    <row r="630" spans="1:13" ht="15.6">
      <c r="A630" s="83">
        <v>527.23999999999398</v>
      </c>
      <c r="B630" s="84">
        <f t="shared" si="49"/>
        <v>145967729.03582337</v>
      </c>
      <c r="C630" s="84">
        <f t="shared" si="43"/>
        <v>89389077.272052377</v>
      </c>
      <c r="D630" s="83">
        <v>527.23999999999398</v>
      </c>
      <c r="E630" s="84">
        <f t="shared" si="50"/>
        <v>19265768.257214881</v>
      </c>
      <c r="F630" s="85"/>
      <c r="G630" s="79">
        <f t="shared" si="51"/>
        <v>0.19519818292930721</v>
      </c>
      <c r="H630" s="80">
        <f t="shared" si="48"/>
        <v>0.18409159549467072</v>
      </c>
      <c r="I630" s="61"/>
      <c r="J630" s="61"/>
      <c r="K630" s="61"/>
      <c r="L630" s="61"/>
      <c r="M630" s="61"/>
    </row>
    <row r="631" spans="1:13" ht="15.6">
      <c r="A631" s="83">
        <v>527.24999999999397</v>
      </c>
      <c r="B631" s="84">
        <f t="shared" si="49"/>
        <v>146162927.21875268</v>
      </c>
      <c r="C631" s="84">
        <f t="shared" si="43"/>
        <v>89584275.454981685</v>
      </c>
      <c r="D631" s="83">
        <v>527.24999999999397</v>
      </c>
      <c r="E631" s="84">
        <f t="shared" si="50"/>
        <v>19275888.842593543</v>
      </c>
      <c r="F631" s="85"/>
      <c r="G631" s="79">
        <f t="shared" si="51"/>
        <v>0.19519818292930721</v>
      </c>
      <c r="H631" s="80">
        <f t="shared" si="48"/>
        <v>0.18449359477724248</v>
      </c>
      <c r="I631" s="61"/>
      <c r="J631" s="61"/>
      <c r="K631" s="61"/>
      <c r="L631" s="61"/>
      <c r="M631" s="61"/>
    </row>
    <row r="632" spans="1:13" ht="15.6">
      <c r="A632" s="83">
        <v>527.25999999999397</v>
      </c>
      <c r="B632" s="84">
        <f t="shared" si="49"/>
        <v>146358125.40168199</v>
      </c>
      <c r="C632" s="84">
        <f t="shared" si="43"/>
        <v>89779473.637910992</v>
      </c>
      <c r="D632" s="83">
        <v>527.25999999999397</v>
      </c>
      <c r="E632" s="84">
        <f t="shared" si="50"/>
        <v>19286009.427972205</v>
      </c>
      <c r="F632" s="85"/>
      <c r="G632" s="79">
        <f t="shared" si="51"/>
        <v>0.19519818292930721</v>
      </c>
      <c r="H632" s="80">
        <f t="shared" si="48"/>
        <v>0.18489559405981423</v>
      </c>
      <c r="I632" s="61"/>
      <c r="J632" s="61"/>
      <c r="K632" s="61"/>
      <c r="L632" s="61"/>
      <c r="M632" s="61"/>
    </row>
    <row r="633" spans="1:13" ht="15.6">
      <c r="A633" s="83">
        <v>527.26999999999396</v>
      </c>
      <c r="B633" s="84">
        <f t="shared" si="49"/>
        <v>146553323.5846113</v>
      </c>
      <c r="C633" s="84">
        <f t="shared" si="43"/>
        <v>89974671.820840299</v>
      </c>
      <c r="D633" s="83">
        <v>527.26999999999396</v>
      </c>
      <c r="E633" s="84">
        <f t="shared" si="50"/>
        <v>19296130.013350867</v>
      </c>
      <c r="F633" s="85"/>
      <c r="G633" s="79">
        <f t="shared" si="51"/>
        <v>0.19519818292930721</v>
      </c>
      <c r="H633" s="80">
        <f t="shared" si="48"/>
        <v>0.18529759334238599</v>
      </c>
      <c r="I633" s="61"/>
      <c r="J633" s="61"/>
      <c r="K633" s="61"/>
      <c r="L633" s="61"/>
      <c r="M633" s="61"/>
    </row>
    <row r="634" spans="1:13" ht="15.6">
      <c r="A634" s="83">
        <v>527.27999999999395</v>
      </c>
      <c r="B634" s="84">
        <f t="shared" si="49"/>
        <v>146748521.7675406</v>
      </c>
      <c r="C634" s="84">
        <f t="shared" si="43"/>
        <v>90169870.003769606</v>
      </c>
      <c r="D634" s="83">
        <v>527.27999999999395</v>
      </c>
      <c r="E634" s="84">
        <f t="shared" si="50"/>
        <v>19306250.598729528</v>
      </c>
      <c r="F634" s="85"/>
      <c r="G634" s="79">
        <f t="shared" si="51"/>
        <v>0.19519818292930721</v>
      </c>
      <c r="H634" s="80">
        <f t="shared" si="48"/>
        <v>0.18569959262495775</v>
      </c>
      <c r="I634" s="61"/>
      <c r="J634" s="61"/>
      <c r="K634" s="61"/>
      <c r="L634" s="61"/>
      <c r="M634" s="61"/>
    </row>
    <row r="635" spans="1:13" ht="15.6">
      <c r="A635" s="83">
        <v>527.28999999999405</v>
      </c>
      <c r="B635" s="84">
        <f t="shared" si="49"/>
        <v>146943719.95046991</v>
      </c>
      <c r="C635" s="84">
        <f t="shared" si="43"/>
        <v>90365068.186698914</v>
      </c>
      <c r="D635" s="83">
        <v>527.28999999999405</v>
      </c>
      <c r="E635" s="84">
        <f t="shared" si="50"/>
        <v>19316371.18410819</v>
      </c>
      <c r="F635" s="85"/>
      <c r="G635" s="79">
        <f t="shared" si="51"/>
        <v>0.19519818292930721</v>
      </c>
      <c r="H635" s="80">
        <f t="shared" si="48"/>
        <v>0.18610159190752953</v>
      </c>
      <c r="I635" s="61"/>
      <c r="J635" s="61"/>
      <c r="K635" s="61"/>
      <c r="L635" s="61"/>
      <c r="M635" s="61"/>
    </row>
    <row r="636" spans="1:13" ht="15.6">
      <c r="A636" s="83">
        <v>527.29999999999404</v>
      </c>
      <c r="B636" s="84">
        <f t="shared" si="49"/>
        <v>147138918.13339922</v>
      </c>
      <c r="C636" s="84">
        <f t="shared" si="43"/>
        <v>90560266.369628221</v>
      </c>
      <c r="D636" s="83">
        <v>527.29999999999404</v>
      </c>
      <c r="E636" s="84">
        <f t="shared" si="50"/>
        <v>19326491.769486852</v>
      </c>
      <c r="F636" s="85"/>
      <c r="G636" s="79">
        <f t="shared" si="51"/>
        <v>0.19519818292930721</v>
      </c>
      <c r="H636" s="80">
        <f t="shared" si="48"/>
        <v>0.18650359119010129</v>
      </c>
      <c r="I636" s="61"/>
      <c r="J636" s="61"/>
      <c r="K636" s="61"/>
      <c r="L636" s="61"/>
      <c r="M636" s="61"/>
    </row>
    <row r="637" spans="1:13" ht="15.6">
      <c r="A637" s="83">
        <v>527.30999999999403</v>
      </c>
      <c r="B637" s="84">
        <f t="shared" si="49"/>
        <v>147334116.31632853</v>
      </c>
      <c r="C637" s="84">
        <f t="shared" si="43"/>
        <v>90755464.552557528</v>
      </c>
      <c r="D637" s="83">
        <v>527.30999999999403</v>
      </c>
      <c r="E637" s="84">
        <f t="shared" si="50"/>
        <v>19336612.354865514</v>
      </c>
      <c r="F637" s="85"/>
      <c r="G637" s="79">
        <f t="shared" si="51"/>
        <v>0.19519818292930721</v>
      </c>
      <c r="H637" s="80">
        <f t="shared" si="48"/>
        <v>0.18690559047267305</v>
      </c>
      <c r="I637" s="61"/>
      <c r="J637" s="61"/>
      <c r="K637" s="61"/>
      <c r="L637" s="61"/>
      <c r="M637" s="61"/>
    </row>
    <row r="638" spans="1:13" ht="15.6">
      <c r="A638" s="83">
        <v>527.31999999999402</v>
      </c>
      <c r="B638" s="84">
        <f t="shared" si="49"/>
        <v>147529314.49925783</v>
      </c>
      <c r="C638" s="84">
        <f t="shared" si="43"/>
        <v>90950662.735486835</v>
      </c>
      <c r="D638" s="83">
        <v>527.31999999999402</v>
      </c>
      <c r="E638" s="84">
        <f t="shared" si="50"/>
        <v>19346732.940244175</v>
      </c>
      <c r="F638" s="85"/>
      <c r="G638" s="79">
        <f t="shared" si="51"/>
        <v>0.19519818292930721</v>
      </c>
      <c r="H638" s="80">
        <f t="shared" si="48"/>
        <v>0.18730758975524481</v>
      </c>
      <c r="I638" s="61"/>
      <c r="J638" s="61"/>
      <c r="K638" s="61"/>
      <c r="L638" s="61"/>
      <c r="M638" s="61"/>
    </row>
    <row r="639" spans="1:13" ht="15.6">
      <c r="A639" s="83">
        <v>527.32999999999402</v>
      </c>
      <c r="B639" s="84">
        <f t="shared" si="49"/>
        <v>147724512.68218714</v>
      </c>
      <c r="C639" s="84">
        <f t="shared" si="43"/>
        <v>91145860.918416142</v>
      </c>
      <c r="D639" s="83">
        <v>527.32999999999402</v>
      </c>
      <c r="E639" s="84">
        <f t="shared" si="50"/>
        <v>19356853.525622837</v>
      </c>
      <c r="F639" s="85"/>
      <c r="G639" s="79">
        <f t="shared" si="51"/>
        <v>0.19519818292930721</v>
      </c>
      <c r="H639" s="80">
        <f t="shared" si="48"/>
        <v>0.18770958903781657</v>
      </c>
      <c r="I639" s="61"/>
      <c r="J639" s="61"/>
      <c r="K639" s="61"/>
      <c r="L639" s="61"/>
      <c r="M639" s="61"/>
    </row>
    <row r="640" spans="1:13" ht="15.6">
      <c r="A640" s="83">
        <v>527.33999999999401</v>
      </c>
      <c r="B640" s="84">
        <f t="shared" si="49"/>
        <v>147919710.86511645</v>
      </c>
      <c r="C640" s="84">
        <f t="shared" si="43"/>
        <v>91341059.10134545</v>
      </c>
      <c r="D640" s="83">
        <v>527.33999999999401</v>
      </c>
      <c r="E640" s="84">
        <f t="shared" si="50"/>
        <v>19366974.111001499</v>
      </c>
      <c r="F640" s="85"/>
      <c r="G640" s="79">
        <f t="shared" si="51"/>
        <v>0.19519818292930721</v>
      </c>
      <c r="H640" s="80">
        <f t="shared" si="48"/>
        <v>0.18811158832038832</v>
      </c>
      <c r="I640" s="61"/>
      <c r="J640" s="61"/>
      <c r="K640" s="61"/>
      <c r="L640" s="61"/>
      <c r="M640" s="61"/>
    </row>
    <row r="641" spans="1:13" ht="15.6">
      <c r="A641" s="83">
        <v>527.349999999994</v>
      </c>
      <c r="B641" s="84">
        <f t="shared" si="49"/>
        <v>148114909.04804575</v>
      </c>
      <c r="C641" s="84">
        <f t="shared" si="43"/>
        <v>91536257.284274757</v>
      </c>
      <c r="D641" s="83">
        <v>527.349999999994</v>
      </c>
      <c r="E641" s="84">
        <f t="shared" si="50"/>
        <v>19377094.696380161</v>
      </c>
      <c r="F641" s="85"/>
      <c r="G641" s="79">
        <f t="shared" si="51"/>
        <v>0.19519818292930721</v>
      </c>
      <c r="H641" s="80">
        <f t="shared" si="48"/>
        <v>0.18851358760296008</v>
      </c>
      <c r="I641" s="61"/>
      <c r="J641" s="61"/>
      <c r="K641" s="61"/>
      <c r="L641" s="61"/>
      <c r="M641" s="61"/>
    </row>
    <row r="642" spans="1:13" ht="15.6">
      <c r="A642" s="83">
        <v>527.35999999999399</v>
      </c>
      <c r="B642" s="84">
        <f t="shared" si="49"/>
        <v>148310107.23097506</v>
      </c>
      <c r="C642" s="84">
        <f t="shared" si="43"/>
        <v>91731455.467204064</v>
      </c>
      <c r="D642" s="83">
        <v>527.35999999999399</v>
      </c>
      <c r="E642" s="84">
        <f t="shared" si="50"/>
        <v>19387215.281758823</v>
      </c>
      <c r="F642" s="85"/>
      <c r="G642" s="79">
        <f t="shared" si="51"/>
        <v>0.19519818292930721</v>
      </c>
      <c r="H642" s="80">
        <f t="shared" si="48"/>
        <v>0.18891558688553184</v>
      </c>
      <c r="I642" s="61"/>
      <c r="J642" s="61"/>
      <c r="K642" s="61"/>
      <c r="L642" s="61"/>
      <c r="M642" s="61"/>
    </row>
    <row r="643" spans="1:13" ht="15.6">
      <c r="A643" s="83">
        <v>527.36999999999398</v>
      </c>
      <c r="B643" s="84">
        <f t="shared" si="49"/>
        <v>148505305.41390437</v>
      </c>
      <c r="C643" s="84">
        <f t="shared" si="43"/>
        <v>91926653.650133371</v>
      </c>
      <c r="D643" s="83">
        <v>527.36999999999398</v>
      </c>
      <c r="E643" s="84">
        <f t="shared" si="50"/>
        <v>19397335.867137484</v>
      </c>
      <c r="F643" s="85"/>
      <c r="G643" s="79">
        <f t="shared" si="51"/>
        <v>0.19519818292930721</v>
      </c>
      <c r="H643" s="80">
        <f t="shared" si="48"/>
        <v>0.1893175861681036</v>
      </c>
      <c r="I643" s="61"/>
      <c r="J643" s="61"/>
      <c r="K643" s="61"/>
      <c r="L643" s="61"/>
      <c r="M643" s="61"/>
    </row>
    <row r="644" spans="1:13" ht="15.6">
      <c r="A644" s="83">
        <v>527.37999999999397</v>
      </c>
      <c r="B644" s="84">
        <f t="shared" si="49"/>
        <v>148700503.59683368</v>
      </c>
      <c r="C644" s="84">
        <f t="shared" si="43"/>
        <v>92121851.833062679</v>
      </c>
      <c r="D644" s="83">
        <v>527.37999999999397</v>
      </c>
      <c r="E644" s="84">
        <f t="shared" si="50"/>
        <v>19407456.452516146</v>
      </c>
      <c r="F644" s="85"/>
      <c r="G644" s="79">
        <f t="shared" si="51"/>
        <v>0.19519818292930721</v>
      </c>
      <c r="H644" s="80">
        <f t="shared" si="48"/>
        <v>0.18971958545067538</v>
      </c>
      <c r="I644" s="61"/>
      <c r="J644" s="61"/>
      <c r="K644" s="61"/>
      <c r="L644" s="61"/>
      <c r="M644" s="61"/>
    </row>
    <row r="645" spans="1:13" ht="15.6">
      <c r="A645" s="83">
        <v>527.38999999999396</v>
      </c>
      <c r="B645" s="84">
        <f t="shared" si="49"/>
        <v>148895701.77976298</v>
      </c>
      <c r="C645" s="84">
        <f t="shared" si="43"/>
        <v>92317050.015991986</v>
      </c>
      <c r="D645" s="83">
        <v>527.38999999999396</v>
      </c>
      <c r="E645" s="84">
        <f t="shared" si="50"/>
        <v>19417577.037894808</v>
      </c>
      <c r="F645" s="85"/>
      <c r="G645" s="79">
        <f t="shared" si="51"/>
        <v>0.19519818292930721</v>
      </c>
      <c r="H645" s="80">
        <f t="shared" si="48"/>
        <v>0.19012158473324714</v>
      </c>
      <c r="I645" s="61"/>
      <c r="J645" s="61"/>
      <c r="K645" s="61"/>
      <c r="L645" s="61"/>
      <c r="M645" s="61"/>
    </row>
    <row r="646" spans="1:13" ht="15.6">
      <c r="A646" s="83">
        <v>527.39999999999395</v>
      </c>
      <c r="B646" s="84">
        <f t="shared" si="49"/>
        <v>149090899.96269229</v>
      </c>
      <c r="C646" s="84">
        <f t="shared" si="43"/>
        <v>92512248.198921293</v>
      </c>
      <c r="D646" s="83">
        <v>527.39999999999395</v>
      </c>
      <c r="E646" s="84">
        <f t="shared" si="50"/>
        <v>19427697.62327347</v>
      </c>
      <c r="F646" s="85"/>
      <c r="G646" s="79">
        <f t="shared" si="51"/>
        <v>0.19519818292930721</v>
      </c>
      <c r="H646" s="80">
        <f t="shared" si="48"/>
        <v>0.1905235840158189</v>
      </c>
      <c r="I646" s="61"/>
      <c r="J646" s="61"/>
      <c r="K646" s="61"/>
      <c r="L646" s="61"/>
      <c r="M646" s="61"/>
    </row>
    <row r="647" spans="1:13" ht="15.6">
      <c r="A647" s="83">
        <v>527.40999999999406</v>
      </c>
      <c r="B647" s="84">
        <f t="shared" si="49"/>
        <v>149286098.1456216</v>
      </c>
      <c r="C647" s="84">
        <f t="shared" si="43"/>
        <v>92707446.3818506</v>
      </c>
      <c r="D647" s="83">
        <v>527.40999999999406</v>
      </c>
      <c r="E647" s="84">
        <f t="shared" si="50"/>
        <v>19437818.208652131</v>
      </c>
      <c r="F647" s="85"/>
      <c r="G647" s="79">
        <f t="shared" si="51"/>
        <v>0.19519818292930721</v>
      </c>
      <c r="H647" s="80">
        <f t="shared" si="48"/>
        <v>0.19092558329839066</v>
      </c>
      <c r="I647" s="61"/>
      <c r="J647" s="61"/>
      <c r="K647" s="61"/>
      <c r="L647" s="61"/>
      <c r="M647" s="61"/>
    </row>
    <row r="648" spans="1:13" ht="15.6">
      <c r="A648" s="83">
        <v>527.41999999999405</v>
      </c>
      <c r="B648" s="84">
        <f t="shared" si="49"/>
        <v>149481296.3285509</v>
      </c>
      <c r="C648" s="84">
        <f t="shared" si="43"/>
        <v>92902644.564779907</v>
      </c>
      <c r="D648" s="83">
        <v>527.41999999999405</v>
      </c>
      <c r="E648" s="84">
        <f t="shared" si="50"/>
        <v>19447938.794030793</v>
      </c>
      <c r="F648" s="85"/>
      <c r="G648" s="79">
        <f t="shared" si="51"/>
        <v>0.19519818292930721</v>
      </c>
      <c r="H648" s="80">
        <f t="shared" ref="H648:H711" si="52">C648/$C$2006</f>
        <v>0.19132758258096241</v>
      </c>
      <c r="I648" s="61"/>
      <c r="J648" s="61"/>
      <c r="K648" s="61"/>
      <c r="L648" s="61"/>
      <c r="M648" s="61"/>
    </row>
    <row r="649" spans="1:13" ht="15.6">
      <c r="A649" s="83">
        <v>527.42999999999404</v>
      </c>
      <c r="B649" s="84">
        <f t="shared" si="49"/>
        <v>149676494.51148021</v>
      </c>
      <c r="C649" s="84">
        <f t="shared" si="43"/>
        <v>93097842.747709215</v>
      </c>
      <c r="D649" s="83">
        <v>527.42999999999404</v>
      </c>
      <c r="E649" s="84">
        <f t="shared" si="50"/>
        <v>19458059.379409455</v>
      </c>
      <c r="F649" s="85"/>
      <c r="G649" s="79">
        <f t="shared" si="51"/>
        <v>0.19519818292930721</v>
      </c>
      <c r="H649" s="80">
        <f t="shared" si="52"/>
        <v>0.19172958186353417</v>
      </c>
      <c r="I649" s="61"/>
      <c r="J649" s="61"/>
      <c r="K649" s="61"/>
      <c r="L649" s="61"/>
      <c r="M649" s="61"/>
    </row>
    <row r="650" spans="1:13" ht="15.6">
      <c r="A650" s="83">
        <v>527.43999999999403</v>
      </c>
      <c r="B650" s="84">
        <f t="shared" si="49"/>
        <v>149871692.69440952</v>
      </c>
      <c r="C650" s="84">
        <f t="shared" si="43"/>
        <v>93293040.930638522</v>
      </c>
      <c r="D650" s="83">
        <v>527.43999999999403</v>
      </c>
      <c r="E650" s="84">
        <f t="shared" si="50"/>
        <v>19468179.964788117</v>
      </c>
      <c r="F650" s="85"/>
      <c r="G650" s="79">
        <f t="shared" si="51"/>
        <v>0.19519818292930721</v>
      </c>
      <c r="H650" s="80">
        <f t="shared" si="52"/>
        <v>0.19213158114610593</v>
      </c>
      <c r="I650" s="61"/>
      <c r="J650" s="61"/>
      <c r="K650" s="61"/>
      <c r="L650" s="61"/>
      <c r="M650" s="61"/>
    </row>
    <row r="651" spans="1:13" ht="15.6">
      <c r="A651" s="83">
        <v>527.44999999999402</v>
      </c>
      <c r="B651" s="84">
        <f t="shared" si="49"/>
        <v>150066890.87733883</v>
      </c>
      <c r="C651" s="84">
        <f t="shared" si="43"/>
        <v>93488239.113567829</v>
      </c>
      <c r="D651" s="83">
        <v>527.44999999999402</v>
      </c>
      <c r="E651" s="84">
        <f t="shared" si="50"/>
        <v>19478300.550166778</v>
      </c>
      <c r="F651" s="85"/>
      <c r="G651" s="79">
        <f t="shared" si="51"/>
        <v>0.19519818292930721</v>
      </c>
      <c r="H651" s="80">
        <f t="shared" si="52"/>
        <v>0.19253358042867769</v>
      </c>
      <c r="I651" s="61"/>
      <c r="J651" s="61"/>
      <c r="K651" s="61"/>
      <c r="L651" s="61"/>
      <c r="M651" s="61"/>
    </row>
    <row r="652" spans="1:13" ht="15.6">
      <c r="A652" s="83">
        <v>527.45999999999401</v>
      </c>
      <c r="B652" s="84">
        <f t="shared" si="49"/>
        <v>150262089.06026813</v>
      </c>
      <c r="C652" s="84">
        <f t="shared" si="43"/>
        <v>93683437.296497136</v>
      </c>
      <c r="D652" s="83">
        <v>527.45999999999401</v>
      </c>
      <c r="E652" s="84">
        <f t="shared" si="50"/>
        <v>19488421.13554544</v>
      </c>
      <c r="F652" s="85"/>
      <c r="G652" s="79">
        <f t="shared" si="51"/>
        <v>0.19519818292930721</v>
      </c>
      <c r="H652" s="80">
        <f t="shared" si="52"/>
        <v>0.19293557971124947</v>
      </c>
      <c r="I652" s="61"/>
      <c r="J652" s="61"/>
      <c r="K652" s="61"/>
      <c r="L652" s="61"/>
      <c r="M652" s="61"/>
    </row>
    <row r="653" spans="1:13" ht="15.6">
      <c r="A653" s="83">
        <v>527.469999999994</v>
      </c>
      <c r="B653" s="84">
        <f t="shared" si="49"/>
        <v>150457287.24319744</v>
      </c>
      <c r="C653" s="84">
        <f t="shared" si="43"/>
        <v>93878635.479426444</v>
      </c>
      <c r="D653" s="83">
        <v>527.469999999994</v>
      </c>
      <c r="E653" s="84">
        <f t="shared" si="50"/>
        <v>19498541.720924102</v>
      </c>
      <c r="F653" s="85"/>
      <c r="G653" s="79">
        <f t="shared" si="51"/>
        <v>0.19519818292930721</v>
      </c>
      <c r="H653" s="80">
        <f t="shared" si="52"/>
        <v>0.19333757899382123</v>
      </c>
      <c r="I653" s="61"/>
      <c r="J653" s="61"/>
      <c r="K653" s="61"/>
      <c r="L653" s="61"/>
      <c r="M653" s="61"/>
    </row>
    <row r="654" spans="1:13" ht="15.6">
      <c r="A654" s="90">
        <v>527.47999999999399</v>
      </c>
      <c r="B654" s="91">
        <f t="shared" si="49"/>
        <v>150652485.42612675</v>
      </c>
      <c r="C654" s="91">
        <f t="shared" si="43"/>
        <v>94073833.662355751</v>
      </c>
      <c r="D654" s="90">
        <v>527.47999999999399</v>
      </c>
      <c r="E654" s="91">
        <f t="shared" si="50"/>
        <v>19508662.306302764</v>
      </c>
      <c r="F654" s="85"/>
      <c r="G654" s="79">
        <f t="shared" si="51"/>
        <v>0.19519818292930721</v>
      </c>
      <c r="H654" s="80">
        <f t="shared" si="52"/>
        <v>0.19373957827639299</v>
      </c>
      <c r="I654" s="61"/>
      <c r="J654" s="61"/>
      <c r="K654" s="61"/>
      <c r="L654" s="61"/>
      <c r="M654" s="61"/>
    </row>
    <row r="655" spans="1:13" ht="15.6">
      <c r="A655" s="83">
        <v>527.48999999999398</v>
      </c>
      <c r="B655" s="84">
        <f t="shared" si="49"/>
        <v>150847683.60905606</v>
      </c>
      <c r="C655" s="84">
        <f t="shared" si="43"/>
        <v>94269031.845285058</v>
      </c>
      <c r="D655" s="83">
        <v>527.48999999999398</v>
      </c>
      <c r="E655" s="84">
        <f t="shared" si="50"/>
        <v>19518782.891681425</v>
      </c>
      <c r="F655" s="85"/>
      <c r="G655" s="79">
        <f t="shared" si="51"/>
        <v>0.19519818292930721</v>
      </c>
      <c r="H655" s="80">
        <f t="shared" si="52"/>
        <v>0.19414157755896475</v>
      </c>
      <c r="I655" s="61"/>
      <c r="J655" s="61"/>
      <c r="K655" s="61"/>
      <c r="L655" s="61"/>
      <c r="M655" s="61"/>
    </row>
    <row r="656" spans="1:13" ht="15.6">
      <c r="A656" s="83">
        <v>527.49999999999397</v>
      </c>
      <c r="B656" s="84">
        <f t="shared" si="49"/>
        <v>151042881.79198536</v>
      </c>
      <c r="C656" s="84">
        <f t="shared" si="43"/>
        <v>94464230.028214365</v>
      </c>
      <c r="D656" s="83">
        <v>527.49999999999397</v>
      </c>
      <c r="E656" s="84">
        <f t="shared" si="50"/>
        <v>19528903.477060087</v>
      </c>
      <c r="F656" s="85"/>
      <c r="G656" s="79">
        <f t="shared" si="51"/>
        <v>0.19519818292930721</v>
      </c>
      <c r="H656" s="80">
        <f t="shared" si="52"/>
        <v>0.1945435768415365</v>
      </c>
      <c r="I656" s="61"/>
      <c r="J656" s="61"/>
      <c r="K656" s="61"/>
      <c r="L656" s="61"/>
      <c r="M656" s="61"/>
    </row>
    <row r="657" spans="1:13" ht="15.6">
      <c r="A657" s="83">
        <v>527.50999999999397</v>
      </c>
      <c r="B657" s="84">
        <f t="shared" si="49"/>
        <v>151238079.97491467</v>
      </c>
      <c r="C657" s="84">
        <f t="shared" si="43"/>
        <v>94659428.211143672</v>
      </c>
      <c r="D657" s="83">
        <v>527.50999999999397</v>
      </c>
      <c r="E657" s="84">
        <f t="shared" si="50"/>
        <v>19539024.062438749</v>
      </c>
      <c r="F657" s="85"/>
      <c r="G657" s="79">
        <f t="shared" si="51"/>
        <v>0.19519818292930721</v>
      </c>
      <c r="H657" s="80">
        <f t="shared" si="52"/>
        <v>0.19494557612410826</v>
      </c>
      <c r="I657" s="61"/>
      <c r="J657" s="61"/>
      <c r="K657" s="61"/>
      <c r="L657" s="61"/>
      <c r="M657" s="61"/>
    </row>
    <row r="658" spans="1:13" ht="15.6">
      <c r="A658" s="83">
        <v>527.51999999999396</v>
      </c>
      <c r="B658" s="84">
        <f t="shared" si="49"/>
        <v>151433278.15784398</v>
      </c>
      <c r="C658" s="84">
        <f t="shared" si="43"/>
        <v>94854626.39407298</v>
      </c>
      <c r="D658" s="83">
        <v>527.51999999999396</v>
      </c>
      <c r="E658" s="84">
        <f t="shared" si="50"/>
        <v>19549144.647817411</v>
      </c>
      <c r="F658" s="85"/>
      <c r="G658" s="79">
        <f t="shared" si="51"/>
        <v>0.19519818292930721</v>
      </c>
      <c r="H658" s="80">
        <f t="shared" si="52"/>
        <v>0.19534757540668002</v>
      </c>
      <c r="I658" s="61"/>
      <c r="J658" s="61"/>
      <c r="K658" s="61"/>
      <c r="L658" s="61"/>
      <c r="M658" s="61"/>
    </row>
    <row r="659" spans="1:13" ht="15.6">
      <c r="A659" s="83">
        <v>527.52999999999395</v>
      </c>
      <c r="B659" s="84">
        <f t="shared" si="49"/>
        <v>151628476.34077328</v>
      </c>
      <c r="C659" s="84">
        <f t="shared" si="43"/>
        <v>95049824.577002287</v>
      </c>
      <c r="D659" s="83">
        <v>527.52999999999395</v>
      </c>
      <c r="E659" s="84">
        <f t="shared" si="50"/>
        <v>19559265.233196072</v>
      </c>
      <c r="F659" s="85"/>
      <c r="G659" s="79">
        <f t="shared" si="51"/>
        <v>0.19519818292930721</v>
      </c>
      <c r="H659" s="80">
        <f t="shared" si="52"/>
        <v>0.19574957468925178</v>
      </c>
      <c r="I659" s="61"/>
      <c r="J659" s="61"/>
      <c r="K659" s="61"/>
      <c r="L659" s="61"/>
      <c r="M659" s="61"/>
    </row>
    <row r="660" spans="1:13" ht="15.6">
      <c r="A660" s="83">
        <v>527.53999999999405</v>
      </c>
      <c r="B660" s="84">
        <f t="shared" si="49"/>
        <v>151823674.52370259</v>
      </c>
      <c r="C660" s="84">
        <f t="shared" si="43"/>
        <v>95245022.759931594</v>
      </c>
      <c r="D660" s="83">
        <v>527.53999999999405</v>
      </c>
      <c r="E660" s="84">
        <f t="shared" si="50"/>
        <v>19569385.818574734</v>
      </c>
      <c r="F660" s="85"/>
      <c r="G660" s="79">
        <f t="shared" si="51"/>
        <v>0.19519818292930721</v>
      </c>
      <c r="H660" s="80">
        <f t="shared" si="52"/>
        <v>0.19615157397182353</v>
      </c>
      <c r="I660" s="61"/>
      <c r="J660" s="61"/>
      <c r="K660" s="61"/>
      <c r="L660" s="61"/>
      <c r="M660" s="61"/>
    </row>
    <row r="661" spans="1:13" ht="15.6">
      <c r="A661" s="83">
        <v>527.54999999999404</v>
      </c>
      <c r="B661" s="84">
        <f t="shared" si="49"/>
        <v>152018872.7066319</v>
      </c>
      <c r="C661" s="84">
        <f t="shared" si="43"/>
        <v>95440220.942860901</v>
      </c>
      <c r="D661" s="83">
        <v>527.54999999999404</v>
      </c>
      <c r="E661" s="84">
        <f t="shared" si="50"/>
        <v>19579506.403953396</v>
      </c>
      <c r="F661" s="85"/>
      <c r="G661" s="79">
        <f t="shared" si="51"/>
        <v>0.19519818292930721</v>
      </c>
      <c r="H661" s="80">
        <f t="shared" si="52"/>
        <v>0.19655357325439532</v>
      </c>
      <c r="I661" s="61"/>
      <c r="J661" s="61"/>
      <c r="K661" s="61"/>
      <c r="L661" s="61"/>
      <c r="M661" s="61"/>
    </row>
    <row r="662" spans="1:13" ht="15.6">
      <c r="A662" s="83">
        <v>527.55999999999403</v>
      </c>
      <c r="B662" s="84">
        <f t="shared" si="49"/>
        <v>152214070.88956121</v>
      </c>
      <c r="C662" s="84">
        <f t="shared" si="43"/>
        <v>95635419.125790209</v>
      </c>
      <c r="D662" s="83">
        <v>527.55999999999403</v>
      </c>
      <c r="E662" s="84">
        <f t="shared" si="50"/>
        <v>19589626.989332058</v>
      </c>
      <c r="F662" s="85"/>
      <c r="G662" s="79">
        <f t="shared" si="51"/>
        <v>0.19519818292930721</v>
      </c>
      <c r="H662" s="80">
        <f t="shared" si="52"/>
        <v>0.19695557253696708</v>
      </c>
      <c r="I662" s="61"/>
      <c r="J662" s="61"/>
      <c r="K662" s="61"/>
      <c r="L662" s="61"/>
      <c r="M662" s="61"/>
    </row>
    <row r="663" spans="1:13" ht="15.6">
      <c r="A663" s="83">
        <v>527.56999999999402</v>
      </c>
      <c r="B663" s="84">
        <f t="shared" si="49"/>
        <v>152409269.07249051</v>
      </c>
      <c r="C663" s="84">
        <f t="shared" si="43"/>
        <v>95830617.308719516</v>
      </c>
      <c r="D663" s="83">
        <v>527.56999999999402</v>
      </c>
      <c r="E663" s="84">
        <f t="shared" si="50"/>
        <v>19599747.574710719</v>
      </c>
      <c r="F663" s="85"/>
      <c r="G663" s="79">
        <f t="shared" si="51"/>
        <v>0.19519818292930721</v>
      </c>
      <c r="H663" s="80">
        <f t="shared" si="52"/>
        <v>0.19735757181953884</v>
      </c>
      <c r="I663" s="61"/>
      <c r="J663" s="61"/>
      <c r="K663" s="61"/>
      <c r="L663" s="61"/>
      <c r="M663" s="61"/>
    </row>
    <row r="664" spans="1:13" ht="15.6">
      <c r="A664" s="83">
        <v>527.57999999999402</v>
      </c>
      <c r="B664" s="84">
        <f t="shared" si="49"/>
        <v>152604467.25541982</v>
      </c>
      <c r="C664" s="84">
        <f t="shared" si="43"/>
        <v>96025815.491648823</v>
      </c>
      <c r="D664" s="83">
        <v>527.57999999999402</v>
      </c>
      <c r="E664" s="84">
        <f t="shared" si="50"/>
        <v>19609868.160089381</v>
      </c>
      <c r="F664" s="85"/>
      <c r="G664" s="79">
        <f t="shared" si="51"/>
        <v>0.19519818292930721</v>
      </c>
      <c r="H664" s="80">
        <f t="shared" si="52"/>
        <v>0.19775957110211059</v>
      </c>
      <c r="I664" s="61"/>
      <c r="J664" s="61"/>
      <c r="K664" s="61"/>
      <c r="L664" s="61"/>
      <c r="M664" s="61"/>
    </row>
    <row r="665" spans="1:13" ht="15.6">
      <c r="A665" s="83">
        <v>527.58999999999401</v>
      </c>
      <c r="B665" s="84">
        <f t="shared" si="49"/>
        <v>152799665.43834913</v>
      </c>
      <c r="C665" s="84">
        <f t="shared" si="43"/>
        <v>96221013.67457813</v>
      </c>
      <c r="D665" s="83">
        <v>527.58999999999401</v>
      </c>
      <c r="E665" s="84">
        <f t="shared" si="50"/>
        <v>19619988.745468043</v>
      </c>
      <c r="F665" s="85"/>
      <c r="G665" s="79">
        <f t="shared" si="51"/>
        <v>0.19519818292930721</v>
      </c>
      <c r="H665" s="80">
        <f t="shared" si="52"/>
        <v>0.19816157038468235</v>
      </c>
      <c r="I665" s="61"/>
      <c r="J665" s="61"/>
      <c r="K665" s="61"/>
      <c r="L665" s="61"/>
      <c r="M665" s="61"/>
    </row>
    <row r="666" spans="1:13" ht="15.6">
      <c r="A666" s="83">
        <v>527.599999999994</v>
      </c>
      <c r="B666" s="84">
        <f t="shared" si="49"/>
        <v>152994863.62127843</v>
      </c>
      <c r="C666" s="84">
        <f t="shared" si="43"/>
        <v>96416211.857507437</v>
      </c>
      <c r="D666" s="83">
        <v>527.599999999994</v>
      </c>
      <c r="E666" s="84">
        <f t="shared" si="50"/>
        <v>19630109.330846705</v>
      </c>
      <c r="F666" s="85"/>
      <c r="G666" s="79">
        <f t="shared" si="51"/>
        <v>0.19519818292930721</v>
      </c>
      <c r="H666" s="80">
        <f t="shared" si="52"/>
        <v>0.19856356966725411</v>
      </c>
      <c r="I666" s="61"/>
      <c r="J666" s="61"/>
      <c r="K666" s="61"/>
      <c r="L666" s="61"/>
      <c r="M666" s="61"/>
    </row>
    <row r="667" spans="1:13" ht="15.6">
      <c r="A667" s="83">
        <v>527.60999999999399</v>
      </c>
      <c r="B667" s="84">
        <f t="shared" si="49"/>
        <v>153190061.80420774</v>
      </c>
      <c r="C667" s="84">
        <f t="shared" si="43"/>
        <v>96611410.040436745</v>
      </c>
      <c r="D667" s="83">
        <v>527.60999999999399</v>
      </c>
      <c r="E667" s="84">
        <f t="shared" si="50"/>
        <v>19640229.916225366</v>
      </c>
      <c r="F667" s="85"/>
      <c r="G667" s="79">
        <f t="shared" si="51"/>
        <v>0.19519818292930721</v>
      </c>
      <c r="H667" s="80">
        <f t="shared" si="52"/>
        <v>0.19896556894982587</v>
      </c>
      <c r="I667" s="61"/>
      <c r="J667" s="61"/>
      <c r="K667" s="61"/>
      <c r="L667" s="61"/>
      <c r="M667" s="61"/>
    </row>
    <row r="668" spans="1:13" ht="15.6">
      <c r="A668" s="83">
        <v>527.61999999999398</v>
      </c>
      <c r="B668" s="84">
        <f t="shared" si="49"/>
        <v>153385259.98713705</v>
      </c>
      <c r="C668" s="84">
        <f t="shared" si="43"/>
        <v>96806608.223366052</v>
      </c>
      <c r="D668" s="83">
        <v>527.61999999999398</v>
      </c>
      <c r="E668" s="84">
        <f t="shared" si="50"/>
        <v>19650350.501604028</v>
      </c>
      <c r="F668" s="85"/>
      <c r="G668" s="79">
        <f t="shared" si="51"/>
        <v>0.19519818292930721</v>
      </c>
      <c r="H668" s="80">
        <f t="shared" si="52"/>
        <v>0.19936756823239762</v>
      </c>
      <c r="I668" s="61"/>
      <c r="J668" s="61"/>
      <c r="K668" s="61"/>
      <c r="L668" s="61"/>
      <c r="M668" s="61"/>
    </row>
    <row r="669" spans="1:13" ht="15.6">
      <c r="A669" s="83">
        <v>527.62999999999397</v>
      </c>
      <c r="B669" s="84">
        <f t="shared" si="49"/>
        <v>153580458.17006636</v>
      </c>
      <c r="C669" s="84">
        <f t="shared" si="43"/>
        <v>97001806.406295359</v>
      </c>
      <c r="D669" s="83">
        <v>527.62999999999397</v>
      </c>
      <c r="E669" s="84">
        <f t="shared" si="50"/>
        <v>19660471.08698269</v>
      </c>
      <c r="F669" s="85"/>
      <c r="G669" s="79">
        <f t="shared" si="51"/>
        <v>0.19519818292930721</v>
      </c>
      <c r="H669" s="80">
        <f t="shared" si="52"/>
        <v>0.19976956751496938</v>
      </c>
      <c r="I669" s="61"/>
      <c r="J669" s="61"/>
      <c r="K669" s="61"/>
      <c r="L669" s="61"/>
      <c r="M669" s="61"/>
    </row>
    <row r="670" spans="1:13" ht="15.6">
      <c r="A670" s="83">
        <v>527.63999999999396</v>
      </c>
      <c r="B670" s="84">
        <f t="shared" si="49"/>
        <v>153775656.35299566</v>
      </c>
      <c r="C670" s="84">
        <f t="shared" si="43"/>
        <v>97197004.589224666</v>
      </c>
      <c r="D670" s="83">
        <v>527.63999999999396</v>
      </c>
      <c r="E670" s="84">
        <f t="shared" si="50"/>
        <v>19670591.672361352</v>
      </c>
      <c r="F670" s="85"/>
      <c r="G670" s="79">
        <f t="shared" si="51"/>
        <v>0.19519818292930721</v>
      </c>
      <c r="H670" s="80">
        <f t="shared" si="52"/>
        <v>0.20017156679754117</v>
      </c>
      <c r="I670" s="61"/>
      <c r="J670" s="61"/>
      <c r="K670" s="61"/>
      <c r="L670" s="61"/>
      <c r="M670" s="61"/>
    </row>
    <row r="671" spans="1:13" ht="15.6">
      <c r="A671" s="83">
        <v>527.64999999999395</v>
      </c>
      <c r="B671" s="84">
        <f t="shared" ref="B671:B705" si="53">B670+(($B$706-$B$606)/100)</f>
        <v>153970854.53592497</v>
      </c>
      <c r="C671" s="84">
        <f t="shared" si="43"/>
        <v>97392202.772153974</v>
      </c>
      <c r="D671" s="83">
        <v>527.64999999999395</v>
      </c>
      <c r="E671" s="84">
        <f t="shared" ref="E671:E705" si="54">E670+(($E$706-$E$606)/100)</f>
        <v>19680712.257740013</v>
      </c>
      <c r="F671" s="85"/>
      <c r="G671" s="79">
        <f t="shared" si="51"/>
        <v>0.19519818292930721</v>
      </c>
      <c r="H671" s="80">
        <f t="shared" si="52"/>
        <v>0.20057356608011292</v>
      </c>
      <c r="I671" s="61"/>
      <c r="J671" s="61"/>
      <c r="K671" s="61"/>
      <c r="L671" s="61"/>
      <c r="M671" s="61"/>
    </row>
    <row r="672" spans="1:13" ht="15.6">
      <c r="A672" s="83">
        <v>527.65999999999406</v>
      </c>
      <c r="B672" s="84">
        <f t="shared" si="53"/>
        <v>154166052.71885428</v>
      </c>
      <c r="C672" s="84">
        <f t="shared" si="43"/>
        <v>97587400.955083281</v>
      </c>
      <c r="D672" s="83">
        <v>527.65999999999406</v>
      </c>
      <c r="E672" s="84">
        <f t="shared" si="54"/>
        <v>19690832.843118675</v>
      </c>
      <c r="F672" s="85"/>
      <c r="G672" s="79">
        <f t="shared" si="51"/>
        <v>0.19519818292930721</v>
      </c>
      <c r="H672" s="80">
        <f t="shared" si="52"/>
        <v>0.20097556536268468</v>
      </c>
      <c r="I672" s="61"/>
      <c r="J672" s="61"/>
      <c r="K672" s="61"/>
      <c r="L672" s="61"/>
      <c r="M672" s="61"/>
    </row>
    <row r="673" spans="1:13" ht="15.6">
      <c r="A673" s="83">
        <v>527.66999999999405</v>
      </c>
      <c r="B673" s="84">
        <f t="shared" si="53"/>
        <v>154361250.90178359</v>
      </c>
      <c r="C673" s="84">
        <f t="shared" si="43"/>
        <v>97782599.138012588</v>
      </c>
      <c r="D673" s="83">
        <v>527.66999999999405</v>
      </c>
      <c r="E673" s="84">
        <f t="shared" si="54"/>
        <v>19700953.428497337</v>
      </c>
      <c r="F673" s="85"/>
      <c r="G673" s="79">
        <f t="shared" si="51"/>
        <v>0.19519818292930721</v>
      </c>
      <c r="H673" s="80">
        <f t="shared" si="52"/>
        <v>0.20137756464525644</v>
      </c>
      <c r="I673" s="61"/>
      <c r="J673" s="61"/>
      <c r="K673" s="61"/>
      <c r="L673" s="61"/>
      <c r="M673" s="61"/>
    </row>
    <row r="674" spans="1:13" ht="15.6">
      <c r="A674" s="83">
        <v>527.67999999999404</v>
      </c>
      <c r="B674" s="84">
        <f t="shared" si="53"/>
        <v>154556449.08471289</v>
      </c>
      <c r="C674" s="84">
        <f t="shared" si="43"/>
        <v>97977797.320941895</v>
      </c>
      <c r="D674" s="83">
        <v>527.67999999999404</v>
      </c>
      <c r="E674" s="84">
        <f t="shared" si="54"/>
        <v>19711074.013875999</v>
      </c>
      <c r="F674" s="85"/>
      <c r="G674" s="79">
        <f t="shared" si="51"/>
        <v>0.19519818292930721</v>
      </c>
      <c r="H674" s="80">
        <f t="shared" si="52"/>
        <v>0.2017795639278282</v>
      </c>
      <c r="I674" s="61"/>
      <c r="J674" s="61"/>
      <c r="K674" s="61"/>
      <c r="L674" s="61"/>
      <c r="M674" s="61"/>
    </row>
    <row r="675" spans="1:13" ht="15.6">
      <c r="A675" s="83">
        <v>527.68999999999403</v>
      </c>
      <c r="B675" s="84">
        <f t="shared" si="53"/>
        <v>154751647.2676422</v>
      </c>
      <c r="C675" s="84">
        <f t="shared" si="43"/>
        <v>98172995.503871202</v>
      </c>
      <c r="D675" s="83">
        <v>527.68999999999403</v>
      </c>
      <c r="E675" s="84">
        <f t="shared" si="54"/>
        <v>19721194.59925466</v>
      </c>
      <c r="F675" s="85"/>
      <c r="G675" s="79">
        <f t="shared" si="51"/>
        <v>0.19519818292930721</v>
      </c>
      <c r="H675" s="80">
        <f t="shared" si="52"/>
        <v>0.20218156321039996</v>
      </c>
      <c r="I675" s="61"/>
      <c r="J675" s="61"/>
      <c r="K675" s="61"/>
      <c r="L675" s="61"/>
      <c r="M675" s="61"/>
    </row>
    <row r="676" spans="1:13" ht="15.6">
      <c r="A676" s="83">
        <v>527.69999999999402</v>
      </c>
      <c r="B676" s="84">
        <f t="shared" si="53"/>
        <v>154946845.45057151</v>
      </c>
      <c r="C676" s="84">
        <f t="shared" si="43"/>
        <v>98368193.68680051</v>
      </c>
      <c r="D676" s="83">
        <v>527.69999999999402</v>
      </c>
      <c r="E676" s="84">
        <f t="shared" si="54"/>
        <v>19731315.184633322</v>
      </c>
      <c r="F676" s="85"/>
      <c r="G676" s="79">
        <f t="shared" si="51"/>
        <v>0.19519818292930721</v>
      </c>
      <c r="H676" s="80">
        <f t="shared" si="52"/>
        <v>0.20258356249297171</v>
      </c>
      <c r="I676" s="61"/>
      <c r="J676" s="61"/>
      <c r="K676" s="61"/>
      <c r="L676" s="61"/>
      <c r="M676" s="61"/>
    </row>
    <row r="677" spans="1:13" ht="15.6">
      <c r="A677" s="83">
        <v>527.70999999999401</v>
      </c>
      <c r="B677" s="84">
        <f t="shared" si="53"/>
        <v>155142043.63350081</v>
      </c>
      <c r="C677" s="84">
        <f t="shared" si="43"/>
        <v>98563391.869729817</v>
      </c>
      <c r="D677" s="83">
        <v>527.70999999999401</v>
      </c>
      <c r="E677" s="84">
        <f t="shared" si="54"/>
        <v>19741435.770011984</v>
      </c>
      <c r="F677" s="85"/>
      <c r="G677" s="79">
        <f t="shared" si="51"/>
        <v>0.19519818292930721</v>
      </c>
      <c r="H677" s="80">
        <f t="shared" si="52"/>
        <v>0.20298556177554347</v>
      </c>
      <c r="I677" s="61"/>
      <c r="J677" s="61"/>
      <c r="K677" s="61"/>
      <c r="L677" s="61"/>
      <c r="M677" s="61"/>
    </row>
    <row r="678" spans="1:13" ht="15.6">
      <c r="A678" s="83">
        <v>527.719999999994</v>
      </c>
      <c r="B678" s="84">
        <f t="shared" si="53"/>
        <v>155337241.81643012</v>
      </c>
      <c r="C678" s="84">
        <f t="shared" si="43"/>
        <v>98758590.052659124</v>
      </c>
      <c r="D678" s="83">
        <v>527.719999999994</v>
      </c>
      <c r="E678" s="84">
        <f t="shared" si="54"/>
        <v>19751556.355390646</v>
      </c>
      <c r="F678" s="85"/>
      <c r="G678" s="79">
        <f t="shared" si="51"/>
        <v>0.19519818292930721</v>
      </c>
      <c r="H678" s="80">
        <f t="shared" si="52"/>
        <v>0.20338756105811526</v>
      </c>
      <c r="I678" s="61"/>
      <c r="J678" s="61"/>
      <c r="K678" s="61"/>
      <c r="L678" s="61"/>
      <c r="M678" s="61"/>
    </row>
    <row r="679" spans="1:13" ht="15.6">
      <c r="A679" s="83">
        <v>527.72999999999399</v>
      </c>
      <c r="B679" s="84">
        <f t="shared" si="53"/>
        <v>155532439.99935943</v>
      </c>
      <c r="C679" s="84">
        <f t="shared" si="43"/>
        <v>98953788.235588431</v>
      </c>
      <c r="D679" s="83">
        <v>527.72999999999399</v>
      </c>
      <c r="E679" s="84">
        <f t="shared" si="54"/>
        <v>19761676.940769307</v>
      </c>
      <c r="F679" s="85"/>
      <c r="G679" s="79">
        <f t="shared" si="51"/>
        <v>0.19519818292930721</v>
      </c>
      <c r="H679" s="80">
        <f t="shared" si="52"/>
        <v>0.20378956034068701</v>
      </c>
      <c r="I679" s="61"/>
      <c r="J679" s="61"/>
      <c r="K679" s="61"/>
      <c r="L679" s="61"/>
      <c r="M679" s="61"/>
    </row>
    <row r="680" spans="1:13" ht="15.6">
      <c r="A680" s="83">
        <v>527.73999999999398</v>
      </c>
      <c r="B680" s="84">
        <f t="shared" si="53"/>
        <v>155727638.18228874</v>
      </c>
      <c r="C680" s="84">
        <f t="shared" si="43"/>
        <v>99148986.418517739</v>
      </c>
      <c r="D680" s="83">
        <v>527.73999999999398</v>
      </c>
      <c r="E680" s="84">
        <f t="shared" si="54"/>
        <v>19771797.526147969</v>
      </c>
      <c r="F680" s="85"/>
      <c r="G680" s="79">
        <f t="shared" si="51"/>
        <v>0.19519818292930721</v>
      </c>
      <c r="H680" s="80">
        <f t="shared" si="52"/>
        <v>0.20419155962325877</v>
      </c>
      <c r="I680" s="61"/>
      <c r="J680" s="61"/>
      <c r="K680" s="61"/>
      <c r="L680" s="61"/>
      <c r="M680" s="61"/>
    </row>
    <row r="681" spans="1:13" ht="15.6">
      <c r="A681" s="83">
        <v>527.74999999999397</v>
      </c>
      <c r="B681" s="84">
        <f t="shared" si="53"/>
        <v>155922836.36521804</v>
      </c>
      <c r="C681" s="84">
        <f t="shared" si="43"/>
        <v>99344184.601447046</v>
      </c>
      <c r="D681" s="83">
        <v>527.74999999999397</v>
      </c>
      <c r="E681" s="84">
        <f t="shared" si="54"/>
        <v>19781918.111526631</v>
      </c>
      <c r="F681" s="85"/>
      <c r="G681" s="79">
        <f t="shared" si="51"/>
        <v>0.19519818292930721</v>
      </c>
      <c r="H681" s="80">
        <f t="shared" si="52"/>
        <v>0.20459355890583053</v>
      </c>
      <c r="I681" s="61"/>
      <c r="J681" s="61"/>
      <c r="K681" s="61"/>
      <c r="L681" s="61"/>
      <c r="M681" s="61"/>
    </row>
    <row r="682" spans="1:13" ht="15.6">
      <c r="A682" s="83">
        <v>527.75999999999397</v>
      </c>
      <c r="B682" s="84">
        <f t="shared" si="53"/>
        <v>156118034.54814735</v>
      </c>
      <c r="C682" s="84">
        <f t="shared" si="43"/>
        <v>99539382.784376353</v>
      </c>
      <c r="D682" s="83">
        <v>527.75999999999397</v>
      </c>
      <c r="E682" s="84">
        <f t="shared" si="54"/>
        <v>19792038.696905293</v>
      </c>
      <c r="F682" s="85"/>
      <c r="G682" s="79">
        <f t="shared" si="51"/>
        <v>0.19519818292930721</v>
      </c>
      <c r="H682" s="80">
        <f t="shared" si="52"/>
        <v>0.20499555818840229</v>
      </c>
      <c r="I682" s="61"/>
      <c r="J682" s="61"/>
      <c r="K682" s="61"/>
      <c r="L682" s="61"/>
      <c r="M682" s="61"/>
    </row>
    <row r="683" spans="1:13" ht="15.6">
      <c r="A683" s="83">
        <v>527.76999999999396</v>
      </c>
      <c r="B683" s="84">
        <f t="shared" si="53"/>
        <v>156313232.73107666</v>
      </c>
      <c r="C683" s="84">
        <f t="shared" si="43"/>
        <v>99734580.96730566</v>
      </c>
      <c r="D683" s="83">
        <v>527.76999999999396</v>
      </c>
      <c r="E683" s="84">
        <f t="shared" si="54"/>
        <v>19802159.282283954</v>
      </c>
      <c r="F683" s="85"/>
      <c r="G683" s="79">
        <f t="shared" ref="G683:G746" si="55">(B683-B682)/10^6</f>
        <v>0.19519818292930721</v>
      </c>
      <c r="H683" s="80">
        <f t="shared" si="52"/>
        <v>0.20539755747097405</v>
      </c>
      <c r="I683" s="61"/>
      <c r="J683" s="61"/>
      <c r="K683" s="61"/>
      <c r="L683" s="61"/>
      <c r="M683" s="61"/>
    </row>
    <row r="684" spans="1:13" ht="15.6">
      <c r="A684" s="83">
        <v>527.77999999999395</v>
      </c>
      <c r="B684" s="84">
        <f t="shared" si="53"/>
        <v>156508430.91400596</v>
      </c>
      <c r="C684" s="84">
        <f t="shared" si="43"/>
        <v>99929779.150234967</v>
      </c>
      <c r="D684" s="83">
        <v>527.77999999999395</v>
      </c>
      <c r="E684" s="84">
        <f t="shared" si="54"/>
        <v>19812279.867662616</v>
      </c>
      <c r="F684" s="85"/>
      <c r="G684" s="79">
        <f t="shared" si="55"/>
        <v>0.19519818292930721</v>
      </c>
      <c r="H684" s="80">
        <f t="shared" si="52"/>
        <v>0.2057995567535458</v>
      </c>
      <c r="I684" s="61"/>
      <c r="J684" s="61"/>
      <c r="K684" s="61"/>
      <c r="L684" s="61"/>
      <c r="M684" s="61"/>
    </row>
    <row r="685" spans="1:13" ht="15.6">
      <c r="A685" s="83">
        <v>527.78999999999405</v>
      </c>
      <c r="B685" s="84">
        <f t="shared" si="53"/>
        <v>156703629.09693527</v>
      </c>
      <c r="C685" s="84">
        <f t="shared" si="43"/>
        <v>100124977.33316427</v>
      </c>
      <c r="D685" s="83">
        <v>527.78999999999405</v>
      </c>
      <c r="E685" s="84">
        <f t="shared" si="54"/>
        <v>19822400.453041278</v>
      </c>
      <c r="F685" s="85"/>
      <c r="G685" s="79">
        <f t="shared" si="55"/>
        <v>0.19519818292930721</v>
      </c>
      <c r="H685" s="80">
        <f t="shared" si="52"/>
        <v>0.20620155603611756</v>
      </c>
      <c r="I685" s="61"/>
      <c r="J685" s="61"/>
      <c r="K685" s="61"/>
      <c r="L685" s="61"/>
      <c r="M685" s="61"/>
    </row>
    <row r="686" spans="1:13" ht="15.6">
      <c r="A686" s="83">
        <v>527.79999999999404</v>
      </c>
      <c r="B686" s="84">
        <f t="shared" si="53"/>
        <v>156898827.27986458</v>
      </c>
      <c r="C686" s="84">
        <f t="shared" si="43"/>
        <v>100320175.51609358</v>
      </c>
      <c r="D686" s="83">
        <v>527.79999999999404</v>
      </c>
      <c r="E686" s="84">
        <f t="shared" si="54"/>
        <v>19832521.03841994</v>
      </c>
      <c r="F686" s="85"/>
      <c r="G686" s="79">
        <f t="shared" si="55"/>
        <v>0.19519818292930721</v>
      </c>
      <c r="H686" s="80">
        <f t="shared" si="52"/>
        <v>0.20660355531868932</v>
      </c>
      <c r="I686" s="61"/>
      <c r="J686" s="61"/>
      <c r="K686" s="61"/>
      <c r="L686" s="61"/>
      <c r="M686" s="61"/>
    </row>
    <row r="687" spans="1:13" ht="15.6">
      <c r="A687" s="83">
        <v>527.80999999999403</v>
      </c>
      <c r="B687" s="84">
        <f t="shared" si="53"/>
        <v>157094025.46279389</v>
      </c>
      <c r="C687" s="84">
        <f t="shared" si="43"/>
        <v>100515373.69902289</v>
      </c>
      <c r="D687" s="83">
        <v>527.80999999999403</v>
      </c>
      <c r="E687" s="84">
        <f t="shared" si="54"/>
        <v>19842641.623798601</v>
      </c>
      <c r="F687" s="85"/>
      <c r="G687" s="79">
        <f t="shared" si="55"/>
        <v>0.19519818292930721</v>
      </c>
      <c r="H687" s="80">
        <f t="shared" si="52"/>
        <v>0.2070055546012611</v>
      </c>
      <c r="I687" s="61"/>
      <c r="J687" s="61"/>
      <c r="K687" s="61"/>
      <c r="L687" s="61"/>
      <c r="M687" s="61"/>
    </row>
    <row r="688" spans="1:13" ht="15.6">
      <c r="A688" s="83">
        <v>527.81999999999402</v>
      </c>
      <c r="B688" s="84">
        <f t="shared" si="53"/>
        <v>157289223.64572319</v>
      </c>
      <c r="C688" s="84">
        <f t="shared" si="43"/>
        <v>100710571.8819522</v>
      </c>
      <c r="D688" s="83">
        <v>527.81999999999402</v>
      </c>
      <c r="E688" s="84">
        <f t="shared" si="54"/>
        <v>19852762.209177263</v>
      </c>
      <c r="F688" s="85"/>
      <c r="G688" s="79">
        <f t="shared" si="55"/>
        <v>0.19519818292930721</v>
      </c>
      <c r="H688" s="80">
        <f t="shared" si="52"/>
        <v>0.20740755388383286</v>
      </c>
      <c r="I688" s="61"/>
      <c r="J688" s="61"/>
      <c r="K688" s="61"/>
      <c r="L688" s="61"/>
      <c r="M688" s="61"/>
    </row>
    <row r="689" spans="1:13" ht="15.6">
      <c r="A689" s="83">
        <v>527.82999999999402</v>
      </c>
      <c r="B689" s="84">
        <f t="shared" si="53"/>
        <v>157484421.8286525</v>
      </c>
      <c r="C689" s="84">
        <f t="shared" si="43"/>
        <v>100905770.0648815</v>
      </c>
      <c r="D689" s="83">
        <v>527.82999999999402</v>
      </c>
      <c r="E689" s="84">
        <f t="shared" si="54"/>
        <v>19862882.794555925</v>
      </c>
      <c r="F689" s="85"/>
      <c r="G689" s="79">
        <f t="shared" si="55"/>
        <v>0.19519818292930721</v>
      </c>
      <c r="H689" s="80">
        <f t="shared" si="52"/>
        <v>0.20780955316640462</v>
      </c>
      <c r="I689" s="61"/>
      <c r="J689" s="61"/>
      <c r="K689" s="61"/>
      <c r="L689" s="61"/>
      <c r="M689" s="61"/>
    </row>
    <row r="690" spans="1:13" ht="15.6">
      <c r="A690" s="83">
        <v>527.83999999999401</v>
      </c>
      <c r="B690" s="84">
        <f t="shared" si="53"/>
        <v>157679620.01158181</v>
      </c>
      <c r="C690" s="84">
        <f t="shared" si="43"/>
        <v>101100968.24781081</v>
      </c>
      <c r="D690" s="83">
        <v>527.83999999999401</v>
      </c>
      <c r="E690" s="84">
        <f t="shared" si="54"/>
        <v>19873003.379934587</v>
      </c>
      <c r="F690" s="85"/>
      <c r="G690" s="79">
        <f t="shared" si="55"/>
        <v>0.19519818292930721</v>
      </c>
      <c r="H690" s="80">
        <f t="shared" si="52"/>
        <v>0.20821155244897638</v>
      </c>
      <c r="I690" s="61"/>
      <c r="J690" s="61"/>
      <c r="K690" s="61"/>
      <c r="L690" s="61"/>
      <c r="M690" s="61"/>
    </row>
    <row r="691" spans="1:13" ht="15.6">
      <c r="A691" s="83">
        <v>527.849999999994</v>
      </c>
      <c r="B691" s="84">
        <f t="shared" si="53"/>
        <v>157874818.19451112</v>
      </c>
      <c r="C691" s="84">
        <f t="shared" si="43"/>
        <v>101296166.43074012</v>
      </c>
      <c r="D691" s="83">
        <v>527.849999999994</v>
      </c>
      <c r="E691" s="84">
        <f t="shared" si="54"/>
        <v>19883123.965313248</v>
      </c>
      <c r="F691" s="85"/>
      <c r="G691" s="79">
        <f t="shared" si="55"/>
        <v>0.19519818292930721</v>
      </c>
      <c r="H691" s="80">
        <f t="shared" si="52"/>
        <v>0.20861355173154814</v>
      </c>
      <c r="I691" s="61"/>
      <c r="J691" s="61"/>
      <c r="K691" s="61"/>
      <c r="L691" s="61"/>
      <c r="M691" s="61"/>
    </row>
    <row r="692" spans="1:13" ht="15.6">
      <c r="A692" s="83">
        <v>527.85999999999399</v>
      </c>
      <c r="B692" s="84">
        <f t="shared" si="53"/>
        <v>158070016.37744042</v>
      </c>
      <c r="C692" s="84">
        <f t="shared" si="43"/>
        <v>101491364.61366943</v>
      </c>
      <c r="D692" s="83">
        <v>527.85999999999399</v>
      </c>
      <c r="E692" s="84">
        <f t="shared" si="54"/>
        <v>19893244.55069191</v>
      </c>
      <c r="F692" s="85"/>
      <c r="G692" s="79">
        <f t="shared" si="55"/>
        <v>0.19519818292930721</v>
      </c>
      <c r="H692" s="80">
        <f t="shared" si="52"/>
        <v>0.20901555101411989</v>
      </c>
      <c r="I692" s="61"/>
      <c r="J692" s="61"/>
      <c r="K692" s="61"/>
      <c r="L692" s="61"/>
      <c r="M692" s="61"/>
    </row>
    <row r="693" spans="1:13" ht="15.6">
      <c r="A693" s="83">
        <v>527.86999999999398</v>
      </c>
      <c r="B693" s="84">
        <f t="shared" si="53"/>
        <v>158265214.56036973</v>
      </c>
      <c r="C693" s="84">
        <f t="shared" si="43"/>
        <v>101686562.79659873</v>
      </c>
      <c r="D693" s="83">
        <v>527.86999999999398</v>
      </c>
      <c r="E693" s="84">
        <f t="shared" si="54"/>
        <v>19903365.136070572</v>
      </c>
      <c r="F693" s="85"/>
      <c r="G693" s="79">
        <f t="shared" si="55"/>
        <v>0.19519818292930721</v>
      </c>
      <c r="H693" s="80">
        <f t="shared" si="52"/>
        <v>0.20941755029669165</v>
      </c>
      <c r="I693" s="61"/>
      <c r="J693" s="61"/>
      <c r="K693" s="61"/>
      <c r="L693" s="61"/>
      <c r="M693" s="61"/>
    </row>
    <row r="694" spans="1:13" ht="15.6">
      <c r="A694" s="83">
        <v>527.87999999999397</v>
      </c>
      <c r="B694" s="84">
        <f t="shared" si="53"/>
        <v>158460412.74329904</v>
      </c>
      <c r="C694" s="84">
        <f t="shared" si="43"/>
        <v>101881760.97952804</v>
      </c>
      <c r="D694" s="83">
        <v>527.87999999999397</v>
      </c>
      <c r="E694" s="84">
        <f t="shared" si="54"/>
        <v>19913485.721449234</v>
      </c>
      <c r="F694" s="85"/>
      <c r="G694" s="79">
        <f t="shared" si="55"/>
        <v>0.19519818292930721</v>
      </c>
      <c r="H694" s="80">
        <f t="shared" si="52"/>
        <v>0.20981954957926341</v>
      </c>
      <c r="I694" s="61"/>
      <c r="J694" s="61"/>
      <c r="K694" s="61"/>
      <c r="L694" s="61"/>
      <c r="M694" s="61"/>
    </row>
    <row r="695" spans="1:13" ht="15.6">
      <c r="A695" s="83">
        <v>527.88999999999396</v>
      </c>
      <c r="B695" s="84">
        <f t="shared" si="53"/>
        <v>158655610.92622834</v>
      </c>
      <c r="C695" s="84">
        <f t="shared" si="43"/>
        <v>102076959.16245735</v>
      </c>
      <c r="D695" s="83">
        <v>527.88999999999396</v>
      </c>
      <c r="E695" s="84">
        <f t="shared" si="54"/>
        <v>19923606.306827895</v>
      </c>
      <c r="F695" s="85"/>
      <c r="G695" s="79">
        <f t="shared" si="55"/>
        <v>0.19519818292930721</v>
      </c>
      <c r="H695" s="80">
        <f t="shared" si="52"/>
        <v>0.21022154886183519</v>
      </c>
      <c r="I695" s="61"/>
      <c r="J695" s="61"/>
      <c r="K695" s="61"/>
      <c r="L695" s="61"/>
      <c r="M695" s="61"/>
    </row>
    <row r="696" spans="1:13" ht="15.6">
      <c r="A696" s="83">
        <v>527.89999999999395</v>
      </c>
      <c r="B696" s="84">
        <f t="shared" si="53"/>
        <v>158850809.10915765</v>
      </c>
      <c r="C696" s="84">
        <f t="shared" si="43"/>
        <v>102272157.34538665</v>
      </c>
      <c r="D696" s="83">
        <v>527.89999999999395</v>
      </c>
      <c r="E696" s="84">
        <f t="shared" si="54"/>
        <v>19933726.892206557</v>
      </c>
      <c r="F696" s="85"/>
      <c r="G696" s="79">
        <f t="shared" si="55"/>
        <v>0.19519818292930721</v>
      </c>
      <c r="H696" s="80">
        <f t="shared" si="52"/>
        <v>0.21062354814440695</v>
      </c>
      <c r="I696" s="61"/>
      <c r="J696" s="61"/>
      <c r="K696" s="61"/>
      <c r="L696" s="61"/>
      <c r="M696" s="61"/>
    </row>
    <row r="697" spans="1:13" ht="15.6">
      <c r="A697" s="83">
        <v>527.90999999999406</v>
      </c>
      <c r="B697" s="84">
        <f t="shared" si="53"/>
        <v>159046007.29208696</v>
      </c>
      <c r="C697" s="84">
        <f t="shared" si="43"/>
        <v>102467355.52831596</v>
      </c>
      <c r="D697" s="83">
        <v>527.90999999999406</v>
      </c>
      <c r="E697" s="84">
        <f t="shared" si="54"/>
        <v>19943847.477585219</v>
      </c>
      <c r="F697" s="85"/>
      <c r="G697" s="79">
        <f t="shared" si="55"/>
        <v>0.19519818292930721</v>
      </c>
      <c r="H697" s="80">
        <f t="shared" si="52"/>
        <v>0.21102554742697871</v>
      </c>
      <c r="I697" s="61"/>
      <c r="J697" s="61"/>
      <c r="K697" s="61"/>
      <c r="L697" s="61"/>
      <c r="M697" s="61"/>
    </row>
    <row r="698" spans="1:13" ht="15.6">
      <c r="A698" s="83">
        <v>527.91999999999405</v>
      </c>
      <c r="B698" s="84">
        <f t="shared" si="53"/>
        <v>159241205.47501627</v>
      </c>
      <c r="C698" s="84">
        <f t="shared" si="43"/>
        <v>102662553.71124527</v>
      </c>
      <c r="D698" s="83">
        <v>527.91999999999405</v>
      </c>
      <c r="E698" s="84">
        <f t="shared" si="54"/>
        <v>19953968.062963881</v>
      </c>
      <c r="F698" s="85"/>
      <c r="G698" s="79">
        <f t="shared" si="55"/>
        <v>0.19519818292930721</v>
      </c>
      <c r="H698" s="80">
        <f t="shared" si="52"/>
        <v>0.21142754670955047</v>
      </c>
      <c r="I698" s="61"/>
      <c r="J698" s="61"/>
      <c r="K698" s="61"/>
      <c r="L698" s="61"/>
      <c r="M698" s="61"/>
    </row>
    <row r="699" spans="1:13" ht="15.6">
      <c r="A699" s="83">
        <v>527.92999999999404</v>
      </c>
      <c r="B699" s="84">
        <f t="shared" si="53"/>
        <v>159436403.65794557</v>
      </c>
      <c r="C699" s="84">
        <f t="shared" si="43"/>
        <v>102857751.89417458</v>
      </c>
      <c r="D699" s="83">
        <v>527.92999999999404</v>
      </c>
      <c r="E699" s="84">
        <f t="shared" si="54"/>
        <v>19964088.648342542</v>
      </c>
      <c r="F699" s="85"/>
      <c r="G699" s="79">
        <f t="shared" si="55"/>
        <v>0.19519818292930721</v>
      </c>
      <c r="H699" s="80">
        <f t="shared" si="52"/>
        <v>0.21182954599212223</v>
      </c>
      <c r="I699" s="61"/>
      <c r="J699" s="61"/>
      <c r="K699" s="61"/>
      <c r="L699" s="61"/>
      <c r="M699" s="61"/>
    </row>
    <row r="700" spans="1:13" ht="15.6">
      <c r="A700" s="83">
        <v>527.93999999999403</v>
      </c>
      <c r="B700" s="84">
        <f t="shared" si="53"/>
        <v>159631601.84087488</v>
      </c>
      <c r="C700" s="84">
        <f t="shared" si="43"/>
        <v>103052950.07710388</v>
      </c>
      <c r="D700" s="83">
        <v>527.93999999999403</v>
      </c>
      <c r="E700" s="84">
        <f t="shared" si="54"/>
        <v>19974209.233721204</v>
      </c>
      <c r="F700" s="85"/>
      <c r="G700" s="79">
        <f t="shared" si="55"/>
        <v>0.19519818292930721</v>
      </c>
      <c r="H700" s="80">
        <f t="shared" si="52"/>
        <v>0.21223154527469398</v>
      </c>
      <c r="I700" s="61"/>
      <c r="J700" s="61"/>
      <c r="K700" s="61"/>
      <c r="L700" s="61"/>
      <c r="M700" s="61"/>
    </row>
    <row r="701" spans="1:13" ht="15.6">
      <c r="A701" s="83">
        <v>527.94999999999402</v>
      </c>
      <c r="B701" s="84">
        <f t="shared" si="53"/>
        <v>159826800.02380419</v>
      </c>
      <c r="C701" s="84">
        <f t="shared" si="43"/>
        <v>103248148.26003319</v>
      </c>
      <c r="D701" s="83">
        <v>527.94999999999402</v>
      </c>
      <c r="E701" s="84">
        <f t="shared" si="54"/>
        <v>19984329.819099866</v>
      </c>
      <c r="F701" s="85"/>
      <c r="G701" s="79">
        <f t="shared" si="55"/>
        <v>0.19519818292930721</v>
      </c>
      <c r="H701" s="80">
        <f t="shared" si="52"/>
        <v>0.21263354455726574</v>
      </c>
      <c r="I701" s="61"/>
      <c r="J701" s="61"/>
      <c r="K701" s="61"/>
      <c r="L701" s="61"/>
      <c r="M701" s="61"/>
    </row>
    <row r="702" spans="1:13" ht="15.6">
      <c r="A702" s="83">
        <v>527.95999999999401</v>
      </c>
      <c r="B702" s="84">
        <f t="shared" si="53"/>
        <v>160021998.20673349</v>
      </c>
      <c r="C702" s="84">
        <f t="shared" si="43"/>
        <v>103443346.4429625</v>
      </c>
      <c r="D702" s="83">
        <v>527.95999999999401</v>
      </c>
      <c r="E702" s="84">
        <f t="shared" si="54"/>
        <v>19994450.404478528</v>
      </c>
      <c r="F702" s="85"/>
      <c r="G702" s="79">
        <f t="shared" si="55"/>
        <v>0.19519818292930721</v>
      </c>
      <c r="H702" s="80">
        <f t="shared" si="52"/>
        <v>0.2130355438398375</v>
      </c>
      <c r="I702" s="61"/>
      <c r="J702" s="61"/>
      <c r="K702" s="61"/>
      <c r="L702" s="61"/>
      <c r="M702" s="61"/>
    </row>
    <row r="703" spans="1:13" ht="15.6">
      <c r="A703" s="83">
        <v>527.969999999994</v>
      </c>
      <c r="B703" s="84">
        <f t="shared" si="53"/>
        <v>160217196.3896628</v>
      </c>
      <c r="C703" s="84">
        <f t="shared" si="43"/>
        <v>103638544.6258918</v>
      </c>
      <c r="D703" s="83">
        <v>527.969999999994</v>
      </c>
      <c r="E703" s="84">
        <f t="shared" si="54"/>
        <v>20004570.989857189</v>
      </c>
      <c r="F703" s="85"/>
      <c r="G703" s="79">
        <f t="shared" si="55"/>
        <v>0.19519818292930721</v>
      </c>
      <c r="H703" s="80">
        <f t="shared" si="52"/>
        <v>0.21343754312240926</v>
      </c>
      <c r="I703" s="61"/>
      <c r="J703" s="61"/>
      <c r="K703" s="61"/>
      <c r="L703" s="61"/>
      <c r="M703" s="61"/>
    </row>
    <row r="704" spans="1:13" ht="15.6">
      <c r="A704" s="83">
        <v>527.97999999999399</v>
      </c>
      <c r="B704" s="84">
        <f t="shared" si="53"/>
        <v>160412394.57259211</v>
      </c>
      <c r="C704" s="84">
        <f t="shared" si="43"/>
        <v>103833742.80882111</v>
      </c>
      <c r="D704" s="83">
        <v>527.97999999999399</v>
      </c>
      <c r="E704" s="84">
        <f t="shared" si="54"/>
        <v>20014691.575235851</v>
      </c>
      <c r="F704" s="85"/>
      <c r="G704" s="79">
        <f t="shared" si="55"/>
        <v>0.19519818292930721</v>
      </c>
      <c r="H704" s="80">
        <f t="shared" si="52"/>
        <v>0.21383954240498104</v>
      </c>
      <c r="I704" s="61"/>
      <c r="J704" s="61"/>
      <c r="K704" s="61"/>
      <c r="L704" s="61"/>
      <c r="M704" s="61"/>
    </row>
    <row r="705" spans="1:13" ht="15.6">
      <c r="A705" s="83">
        <v>527.98999999999398</v>
      </c>
      <c r="B705" s="84">
        <f t="shared" si="53"/>
        <v>160607592.75552142</v>
      </c>
      <c r="C705" s="84">
        <f t="shared" si="43"/>
        <v>104028940.99175042</v>
      </c>
      <c r="D705" s="83">
        <v>527.98999999999398</v>
      </c>
      <c r="E705" s="84">
        <f t="shared" si="54"/>
        <v>20024812.160614513</v>
      </c>
      <c r="F705" s="85"/>
      <c r="G705" s="79">
        <f t="shared" si="55"/>
        <v>0.19519818292930721</v>
      </c>
      <c r="H705" s="80">
        <f t="shared" si="52"/>
        <v>0.2142415416875528</v>
      </c>
      <c r="I705" s="61"/>
      <c r="J705" s="61"/>
      <c r="K705" s="61"/>
      <c r="L705" s="61"/>
      <c r="M705" s="61"/>
    </row>
    <row r="706" spans="1:13" ht="15.6">
      <c r="A706" s="86">
        <v>527.99999999999397</v>
      </c>
      <c r="B706" s="87">
        <v>160802790.93845001</v>
      </c>
      <c r="C706" s="87">
        <f t="shared" si="43"/>
        <v>104224139.17467901</v>
      </c>
      <c r="D706" s="86">
        <v>527.99999999999397</v>
      </c>
      <c r="E706" s="87">
        <v>20034932.745993</v>
      </c>
      <c r="F706" s="88"/>
      <c r="G706" s="79">
        <f t="shared" si="55"/>
        <v>0.19519818292859198</v>
      </c>
      <c r="H706" s="80">
        <f t="shared" si="52"/>
        <v>0.21464354097012309</v>
      </c>
      <c r="I706" s="61"/>
      <c r="J706" s="61"/>
      <c r="K706" s="61"/>
      <c r="L706" s="61"/>
      <c r="M706" s="61"/>
    </row>
    <row r="707" spans="1:13" ht="15.6">
      <c r="A707" s="83">
        <v>528.00999999999397</v>
      </c>
      <c r="B707" s="84">
        <f t="shared" ref="B707:B770" si="56">B706+(($B$806-$B$706)/100)</f>
        <v>161008229.1174061</v>
      </c>
      <c r="C707" s="84">
        <f t="shared" si="43"/>
        <v>104429577.3536351</v>
      </c>
      <c r="D707" s="83">
        <v>528.00999999999397</v>
      </c>
      <c r="E707" s="84">
        <f t="shared" ref="E707:E770" si="57">E706+(($E$806-$E$706)/100)</f>
        <v>20045311.152914539</v>
      </c>
      <c r="F707" s="85"/>
      <c r="G707" s="79">
        <f t="shared" si="55"/>
        <v>0.2054381789560914</v>
      </c>
      <c r="H707" s="80">
        <f t="shared" si="52"/>
        <v>0.21506662892777639</v>
      </c>
      <c r="I707" s="61"/>
      <c r="J707" s="61"/>
      <c r="K707" s="61"/>
      <c r="L707" s="61"/>
      <c r="M707" s="61"/>
    </row>
    <row r="708" spans="1:13" ht="15.6">
      <c r="A708" s="83">
        <v>528.01999999999396</v>
      </c>
      <c r="B708" s="84">
        <f t="shared" si="56"/>
        <v>161213667.29636219</v>
      </c>
      <c r="C708" s="84">
        <f t="shared" si="43"/>
        <v>104635015.53259119</v>
      </c>
      <c r="D708" s="83">
        <v>528.01999999999396</v>
      </c>
      <c r="E708" s="84">
        <f t="shared" si="57"/>
        <v>20055689.559836078</v>
      </c>
      <c r="F708" s="85"/>
      <c r="G708" s="79">
        <f t="shared" si="55"/>
        <v>0.2054381789560914</v>
      </c>
      <c r="H708" s="80">
        <f t="shared" si="52"/>
        <v>0.2154897168854297</v>
      </c>
      <c r="I708" s="61"/>
      <c r="J708" s="61"/>
      <c r="K708" s="61"/>
      <c r="L708" s="61"/>
      <c r="M708" s="61"/>
    </row>
    <row r="709" spans="1:13" ht="15.6">
      <c r="A709" s="83">
        <v>528.02999999999395</v>
      </c>
      <c r="B709" s="84">
        <f t="shared" si="56"/>
        <v>161419105.47531828</v>
      </c>
      <c r="C709" s="84">
        <f t="shared" si="43"/>
        <v>104840453.71154729</v>
      </c>
      <c r="D709" s="83">
        <v>528.02999999999395</v>
      </c>
      <c r="E709" s="84">
        <f t="shared" si="57"/>
        <v>20066067.966757618</v>
      </c>
      <c r="F709" s="85"/>
      <c r="G709" s="79">
        <f t="shared" si="55"/>
        <v>0.2054381789560914</v>
      </c>
      <c r="H709" s="80">
        <f t="shared" si="52"/>
        <v>0.21591280484308301</v>
      </c>
      <c r="I709" s="61"/>
      <c r="J709" s="61"/>
      <c r="K709" s="61"/>
      <c r="L709" s="61"/>
      <c r="M709" s="61"/>
    </row>
    <row r="710" spans="1:13" ht="15.6">
      <c r="A710" s="83">
        <v>528.03999999999405</v>
      </c>
      <c r="B710" s="84">
        <f t="shared" si="56"/>
        <v>161624543.65427437</v>
      </c>
      <c r="C710" s="84">
        <f t="shared" si="43"/>
        <v>105045891.89050338</v>
      </c>
      <c r="D710" s="83">
        <v>528.03999999999405</v>
      </c>
      <c r="E710" s="84">
        <f t="shared" si="57"/>
        <v>20076446.373679157</v>
      </c>
      <c r="F710" s="85"/>
      <c r="G710" s="79">
        <f t="shared" si="55"/>
        <v>0.2054381789560914</v>
      </c>
      <c r="H710" s="80">
        <f t="shared" si="52"/>
        <v>0.21633589280073631</v>
      </c>
      <c r="I710" s="61"/>
      <c r="J710" s="61"/>
      <c r="K710" s="61"/>
      <c r="L710" s="61"/>
      <c r="M710" s="61"/>
    </row>
    <row r="711" spans="1:13" ht="15.6">
      <c r="A711" s="83">
        <v>528.04999999999404</v>
      </c>
      <c r="B711" s="84">
        <f t="shared" si="56"/>
        <v>161829981.83323047</v>
      </c>
      <c r="C711" s="84">
        <f t="shared" si="43"/>
        <v>105251330.06945947</v>
      </c>
      <c r="D711" s="83">
        <v>528.04999999999404</v>
      </c>
      <c r="E711" s="84">
        <f t="shared" si="57"/>
        <v>20086824.780600697</v>
      </c>
      <c r="F711" s="85"/>
      <c r="G711" s="79">
        <f t="shared" si="55"/>
        <v>0.2054381789560914</v>
      </c>
      <c r="H711" s="80">
        <f t="shared" si="52"/>
        <v>0.21675898075838962</v>
      </c>
      <c r="I711" s="61"/>
      <c r="J711" s="61"/>
      <c r="K711" s="61"/>
      <c r="L711" s="61"/>
      <c r="M711" s="61"/>
    </row>
    <row r="712" spans="1:13" ht="15.6">
      <c r="A712" s="83">
        <v>528.05999999999403</v>
      </c>
      <c r="B712" s="84">
        <f t="shared" si="56"/>
        <v>162035420.01218656</v>
      </c>
      <c r="C712" s="84">
        <f t="shared" si="43"/>
        <v>105456768.24841556</v>
      </c>
      <c r="D712" s="83">
        <v>528.05999999999403</v>
      </c>
      <c r="E712" s="84">
        <f t="shared" si="57"/>
        <v>20097203.187522236</v>
      </c>
      <c r="F712" s="85"/>
      <c r="G712" s="79">
        <f t="shared" si="55"/>
        <v>0.2054381789560914</v>
      </c>
      <c r="H712" s="80">
        <f t="shared" ref="H712:H775" si="58">C712/$C$2006</f>
        <v>0.21718206871604295</v>
      </c>
      <c r="I712" s="61"/>
      <c r="J712" s="61"/>
      <c r="K712" s="61"/>
      <c r="L712" s="61"/>
      <c r="M712" s="61"/>
    </row>
    <row r="713" spans="1:13" ht="15.6">
      <c r="A713" s="83">
        <v>528.06999999999402</v>
      </c>
      <c r="B713" s="84">
        <f t="shared" si="56"/>
        <v>162240858.19114265</v>
      </c>
      <c r="C713" s="84">
        <f t="shared" si="43"/>
        <v>105662206.42737165</v>
      </c>
      <c r="D713" s="83">
        <v>528.06999999999402</v>
      </c>
      <c r="E713" s="84">
        <f t="shared" si="57"/>
        <v>20107581.594443776</v>
      </c>
      <c r="F713" s="85"/>
      <c r="G713" s="79">
        <f t="shared" si="55"/>
        <v>0.2054381789560914</v>
      </c>
      <c r="H713" s="80">
        <f t="shared" si="58"/>
        <v>0.21760515667369626</v>
      </c>
      <c r="I713" s="61"/>
      <c r="J713" s="61"/>
      <c r="K713" s="61"/>
      <c r="L713" s="61"/>
      <c r="M713" s="61"/>
    </row>
    <row r="714" spans="1:13" ht="15.6">
      <c r="A714" s="83">
        <v>528.07999999999402</v>
      </c>
      <c r="B714" s="84">
        <f t="shared" si="56"/>
        <v>162446296.37009874</v>
      </c>
      <c r="C714" s="84">
        <f t="shared" si="43"/>
        <v>105867644.60632774</v>
      </c>
      <c r="D714" s="83">
        <v>528.07999999999402</v>
      </c>
      <c r="E714" s="84">
        <f t="shared" si="57"/>
        <v>20117960.001365315</v>
      </c>
      <c r="F714" s="85"/>
      <c r="G714" s="79">
        <f t="shared" si="55"/>
        <v>0.2054381789560914</v>
      </c>
      <c r="H714" s="80">
        <f t="shared" si="58"/>
        <v>0.21802824463134957</v>
      </c>
      <c r="I714" s="61"/>
      <c r="J714" s="61"/>
      <c r="K714" s="61"/>
      <c r="L714" s="61"/>
      <c r="M714" s="61"/>
    </row>
    <row r="715" spans="1:13" ht="15.6">
      <c r="A715" s="83">
        <v>528.08999999999401</v>
      </c>
      <c r="B715" s="84">
        <f t="shared" si="56"/>
        <v>162651734.54905483</v>
      </c>
      <c r="C715" s="84">
        <f t="shared" si="43"/>
        <v>106073082.78528383</v>
      </c>
      <c r="D715" s="83">
        <v>528.08999999999401</v>
      </c>
      <c r="E715" s="84">
        <f t="shared" si="57"/>
        <v>20128338.408286855</v>
      </c>
      <c r="F715" s="85"/>
      <c r="G715" s="79">
        <f t="shared" si="55"/>
        <v>0.2054381789560914</v>
      </c>
      <c r="H715" s="80">
        <f t="shared" si="58"/>
        <v>0.21845133258900287</v>
      </c>
      <c r="I715" s="61"/>
      <c r="J715" s="61"/>
      <c r="K715" s="61"/>
      <c r="L715" s="61"/>
      <c r="M715" s="61"/>
    </row>
    <row r="716" spans="1:13" ht="15.6">
      <c r="A716" s="83">
        <v>528.099999999994</v>
      </c>
      <c r="B716" s="84">
        <f t="shared" si="56"/>
        <v>162857172.72801092</v>
      </c>
      <c r="C716" s="84">
        <f t="shared" si="43"/>
        <v>106278520.96423993</v>
      </c>
      <c r="D716" s="83">
        <v>528.099999999994</v>
      </c>
      <c r="E716" s="84">
        <f t="shared" si="57"/>
        <v>20138716.815208394</v>
      </c>
      <c r="F716" s="85"/>
      <c r="G716" s="79">
        <f t="shared" si="55"/>
        <v>0.2054381789560914</v>
      </c>
      <c r="H716" s="80">
        <f t="shared" si="58"/>
        <v>0.21887442054665618</v>
      </c>
      <c r="I716" s="61"/>
      <c r="J716" s="61"/>
      <c r="K716" s="61"/>
      <c r="L716" s="61"/>
      <c r="M716" s="61"/>
    </row>
    <row r="717" spans="1:13" ht="15.6">
      <c r="A717" s="83">
        <v>528.10999999999399</v>
      </c>
      <c r="B717" s="84">
        <f t="shared" si="56"/>
        <v>163062610.90696701</v>
      </c>
      <c r="C717" s="84">
        <f t="shared" si="43"/>
        <v>106483959.14319602</v>
      </c>
      <c r="D717" s="83">
        <v>528.10999999999399</v>
      </c>
      <c r="E717" s="84">
        <f t="shared" si="57"/>
        <v>20149095.222129934</v>
      </c>
      <c r="F717" s="85"/>
      <c r="G717" s="79">
        <f t="shared" si="55"/>
        <v>0.2054381789560914</v>
      </c>
      <c r="H717" s="80">
        <f t="shared" si="58"/>
        <v>0.21929750850430949</v>
      </c>
      <c r="I717" s="61"/>
      <c r="J717" s="61"/>
      <c r="K717" s="61"/>
      <c r="L717" s="61"/>
      <c r="M717" s="61"/>
    </row>
    <row r="718" spans="1:13" ht="15.6">
      <c r="A718" s="83">
        <v>528.11999999999398</v>
      </c>
      <c r="B718" s="84">
        <f t="shared" si="56"/>
        <v>163268049.08592311</v>
      </c>
      <c r="C718" s="84">
        <f t="shared" si="43"/>
        <v>106689397.32215211</v>
      </c>
      <c r="D718" s="83">
        <v>528.11999999999398</v>
      </c>
      <c r="E718" s="84">
        <f t="shared" si="57"/>
        <v>20159473.629051473</v>
      </c>
      <c r="F718" s="85"/>
      <c r="G718" s="79">
        <f t="shared" si="55"/>
        <v>0.2054381789560914</v>
      </c>
      <c r="H718" s="80">
        <f t="shared" si="58"/>
        <v>0.21972059646196279</v>
      </c>
      <c r="I718" s="61"/>
      <c r="J718" s="61"/>
      <c r="K718" s="61"/>
      <c r="L718" s="61"/>
      <c r="M718" s="61"/>
    </row>
    <row r="719" spans="1:13" ht="15.6">
      <c r="A719" s="83">
        <v>528.12999999999397</v>
      </c>
      <c r="B719" s="84">
        <f t="shared" si="56"/>
        <v>163473487.2648792</v>
      </c>
      <c r="C719" s="84">
        <f t="shared" si="43"/>
        <v>106894835.5011082</v>
      </c>
      <c r="D719" s="83">
        <v>528.12999999999397</v>
      </c>
      <c r="E719" s="84">
        <f t="shared" si="57"/>
        <v>20169852.035973012</v>
      </c>
      <c r="F719" s="85"/>
      <c r="G719" s="79">
        <f t="shared" si="55"/>
        <v>0.2054381789560914</v>
      </c>
      <c r="H719" s="80">
        <f t="shared" si="58"/>
        <v>0.2201436844196161</v>
      </c>
      <c r="I719" s="61"/>
      <c r="J719" s="61"/>
      <c r="K719" s="61"/>
      <c r="L719" s="61"/>
      <c r="M719" s="61"/>
    </row>
    <row r="720" spans="1:13" ht="15.6">
      <c r="A720" s="83">
        <v>528.13999999999396</v>
      </c>
      <c r="B720" s="84">
        <f t="shared" si="56"/>
        <v>163678925.44383529</v>
      </c>
      <c r="C720" s="84">
        <f t="shared" si="43"/>
        <v>107100273.68006429</v>
      </c>
      <c r="D720" s="83">
        <v>528.13999999999396</v>
      </c>
      <c r="E720" s="84">
        <f t="shared" si="57"/>
        <v>20180230.442894552</v>
      </c>
      <c r="F720" s="85"/>
      <c r="G720" s="79">
        <f t="shared" si="55"/>
        <v>0.2054381789560914</v>
      </c>
      <c r="H720" s="80">
        <f t="shared" si="58"/>
        <v>0.22056677237726943</v>
      </c>
      <c r="I720" s="61"/>
      <c r="J720" s="61"/>
      <c r="K720" s="61"/>
      <c r="L720" s="61"/>
      <c r="M720" s="61"/>
    </row>
    <row r="721" spans="1:13" ht="15.6">
      <c r="A721" s="83">
        <v>528.14999999999304</v>
      </c>
      <c r="B721" s="84">
        <f t="shared" si="56"/>
        <v>163884363.62279138</v>
      </c>
      <c r="C721" s="84">
        <f t="shared" si="43"/>
        <v>107305711.85902038</v>
      </c>
      <c r="D721" s="83">
        <v>528.14999999999304</v>
      </c>
      <c r="E721" s="84">
        <f t="shared" si="57"/>
        <v>20190608.849816091</v>
      </c>
      <c r="F721" s="85"/>
      <c r="G721" s="79">
        <f t="shared" si="55"/>
        <v>0.2054381789560914</v>
      </c>
      <c r="H721" s="80">
        <f t="shared" si="58"/>
        <v>0.22098986033492274</v>
      </c>
      <c r="I721" s="61"/>
      <c r="J721" s="61"/>
      <c r="K721" s="61"/>
      <c r="L721" s="61"/>
      <c r="M721" s="61"/>
    </row>
    <row r="722" spans="1:13" ht="15.6">
      <c r="A722" s="83">
        <v>528.15999999999303</v>
      </c>
      <c r="B722" s="84">
        <f t="shared" si="56"/>
        <v>164089801.80174747</v>
      </c>
      <c r="C722" s="84">
        <f t="shared" si="43"/>
        <v>107511150.03797647</v>
      </c>
      <c r="D722" s="83">
        <v>528.15999999999303</v>
      </c>
      <c r="E722" s="84">
        <f t="shared" si="57"/>
        <v>20200987.256737631</v>
      </c>
      <c r="F722" s="85"/>
      <c r="G722" s="79">
        <f t="shared" si="55"/>
        <v>0.2054381789560914</v>
      </c>
      <c r="H722" s="80">
        <f t="shared" si="58"/>
        <v>0.22141294829257605</v>
      </c>
      <c r="I722" s="61"/>
      <c r="J722" s="61"/>
      <c r="K722" s="61"/>
      <c r="L722" s="61"/>
      <c r="M722" s="61"/>
    </row>
    <row r="723" spans="1:13" ht="15.6">
      <c r="A723" s="83">
        <v>528.16999999999302</v>
      </c>
      <c r="B723" s="84">
        <f t="shared" si="56"/>
        <v>164295239.98070356</v>
      </c>
      <c r="C723" s="84">
        <f t="shared" si="43"/>
        <v>107716588.21693256</v>
      </c>
      <c r="D723" s="83">
        <v>528.16999999999302</v>
      </c>
      <c r="E723" s="84">
        <f t="shared" si="57"/>
        <v>20211365.66365917</v>
      </c>
      <c r="F723" s="85"/>
      <c r="G723" s="79">
        <f t="shared" si="55"/>
        <v>0.2054381789560914</v>
      </c>
      <c r="H723" s="80">
        <f t="shared" si="58"/>
        <v>0.22183603625022935</v>
      </c>
      <c r="I723" s="61"/>
      <c r="J723" s="61"/>
      <c r="K723" s="61"/>
      <c r="L723" s="61"/>
      <c r="M723" s="61"/>
    </row>
    <row r="724" spans="1:13" ht="15.6">
      <c r="A724" s="83">
        <v>528.17999999999302</v>
      </c>
      <c r="B724" s="84">
        <f t="shared" si="56"/>
        <v>164500678.15965965</v>
      </c>
      <c r="C724" s="84">
        <f t="shared" si="43"/>
        <v>107922026.39588866</v>
      </c>
      <c r="D724" s="83">
        <v>528.17999999999302</v>
      </c>
      <c r="E724" s="84">
        <f t="shared" si="57"/>
        <v>20221744.07058071</v>
      </c>
      <c r="F724" s="85"/>
      <c r="G724" s="79">
        <f t="shared" si="55"/>
        <v>0.2054381789560914</v>
      </c>
      <c r="H724" s="80">
        <f t="shared" si="58"/>
        <v>0.22225912420788266</v>
      </c>
      <c r="I724" s="61"/>
      <c r="J724" s="61"/>
      <c r="K724" s="61"/>
      <c r="L724" s="61"/>
      <c r="M724" s="61"/>
    </row>
    <row r="725" spans="1:13" ht="15.6">
      <c r="A725" s="83">
        <v>528.18999999999301</v>
      </c>
      <c r="B725" s="84">
        <f t="shared" si="56"/>
        <v>164706116.33861575</v>
      </c>
      <c r="C725" s="84">
        <f t="shared" si="43"/>
        <v>108127464.57484475</v>
      </c>
      <c r="D725" s="83">
        <v>528.18999999999301</v>
      </c>
      <c r="E725" s="84">
        <f t="shared" si="57"/>
        <v>20232122.477502249</v>
      </c>
      <c r="F725" s="85"/>
      <c r="G725" s="79">
        <f t="shared" si="55"/>
        <v>0.2054381789560914</v>
      </c>
      <c r="H725" s="80">
        <f t="shared" si="58"/>
        <v>0.22268221216553596</v>
      </c>
      <c r="I725" s="61"/>
      <c r="J725" s="61"/>
      <c r="K725" s="61"/>
      <c r="L725" s="61"/>
      <c r="M725" s="61"/>
    </row>
    <row r="726" spans="1:13" ht="15.6">
      <c r="A726" s="83">
        <v>528.199999999993</v>
      </c>
      <c r="B726" s="84">
        <f t="shared" si="56"/>
        <v>164911554.51757184</v>
      </c>
      <c r="C726" s="84">
        <f t="shared" si="43"/>
        <v>108332902.75380084</v>
      </c>
      <c r="D726" s="83">
        <v>528.199999999993</v>
      </c>
      <c r="E726" s="84">
        <f t="shared" si="57"/>
        <v>20242500.884423789</v>
      </c>
      <c r="F726" s="85"/>
      <c r="G726" s="79">
        <f t="shared" si="55"/>
        <v>0.2054381789560914</v>
      </c>
      <c r="H726" s="80">
        <f t="shared" si="58"/>
        <v>0.22310530012318927</v>
      </c>
      <c r="I726" s="61"/>
      <c r="J726" s="61"/>
      <c r="K726" s="61"/>
      <c r="L726" s="61"/>
      <c r="M726" s="61"/>
    </row>
    <row r="727" spans="1:13" ht="15.6">
      <c r="A727" s="83">
        <v>528.20999999999299</v>
      </c>
      <c r="B727" s="84">
        <f t="shared" si="56"/>
        <v>165116992.69652793</v>
      </c>
      <c r="C727" s="84">
        <f t="shared" si="43"/>
        <v>108538340.93275693</v>
      </c>
      <c r="D727" s="83">
        <v>528.20999999999299</v>
      </c>
      <c r="E727" s="84">
        <f t="shared" si="57"/>
        <v>20252879.291345328</v>
      </c>
      <c r="F727" s="85"/>
      <c r="G727" s="79">
        <f t="shared" si="55"/>
        <v>0.2054381789560914</v>
      </c>
      <c r="H727" s="80">
        <f t="shared" si="58"/>
        <v>0.22352838808084258</v>
      </c>
      <c r="I727" s="61"/>
      <c r="J727" s="61"/>
      <c r="K727" s="61"/>
      <c r="L727" s="61"/>
      <c r="M727" s="61"/>
    </row>
    <row r="728" spans="1:13" ht="15.6">
      <c r="A728" s="83">
        <v>528.21999999999298</v>
      </c>
      <c r="B728" s="84">
        <f t="shared" si="56"/>
        <v>165322430.87548402</v>
      </c>
      <c r="C728" s="84">
        <f t="shared" si="43"/>
        <v>108743779.11171302</v>
      </c>
      <c r="D728" s="83">
        <v>528.21999999999298</v>
      </c>
      <c r="E728" s="84">
        <f t="shared" si="57"/>
        <v>20263257.698266868</v>
      </c>
      <c r="F728" s="85"/>
      <c r="G728" s="79">
        <f t="shared" si="55"/>
        <v>0.2054381789560914</v>
      </c>
      <c r="H728" s="80">
        <f t="shared" si="58"/>
        <v>0.22395147603849591</v>
      </c>
      <c r="I728" s="61"/>
      <c r="J728" s="61"/>
      <c r="K728" s="61"/>
      <c r="L728" s="61"/>
      <c r="M728" s="61"/>
    </row>
    <row r="729" spans="1:13" ht="15.6">
      <c r="A729" s="83">
        <v>528.22999999999297</v>
      </c>
      <c r="B729" s="84">
        <f t="shared" si="56"/>
        <v>165527869.05444011</v>
      </c>
      <c r="C729" s="84">
        <f t="shared" si="43"/>
        <v>108949217.29066911</v>
      </c>
      <c r="D729" s="83">
        <v>528.22999999999297</v>
      </c>
      <c r="E729" s="84">
        <f t="shared" si="57"/>
        <v>20273636.105188407</v>
      </c>
      <c r="F729" s="85"/>
      <c r="G729" s="79">
        <f t="shared" si="55"/>
        <v>0.2054381789560914</v>
      </c>
      <c r="H729" s="80">
        <f t="shared" si="58"/>
        <v>0.22437456399614922</v>
      </c>
      <c r="I729" s="61"/>
      <c r="J729" s="61"/>
      <c r="K729" s="61"/>
      <c r="L729" s="61"/>
      <c r="M729" s="61"/>
    </row>
    <row r="730" spans="1:13" ht="15.6">
      <c r="A730" s="83">
        <v>528.23999999999296</v>
      </c>
      <c r="B730" s="84">
        <f t="shared" si="56"/>
        <v>165733307.2333962</v>
      </c>
      <c r="C730" s="84">
        <f t="shared" si="43"/>
        <v>109154655.4696252</v>
      </c>
      <c r="D730" s="83">
        <v>528.23999999999296</v>
      </c>
      <c r="E730" s="84">
        <f t="shared" si="57"/>
        <v>20284014.512109946</v>
      </c>
      <c r="F730" s="85"/>
      <c r="G730" s="79">
        <f t="shared" si="55"/>
        <v>0.2054381789560914</v>
      </c>
      <c r="H730" s="80">
        <f t="shared" si="58"/>
        <v>0.22479765195380252</v>
      </c>
      <c r="I730" s="61"/>
      <c r="J730" s="61"/>
      <c r="K730" s="61"/>
      <c r="L730" s="61"/>
      <c r="M730" s="61"/>
    </row>
    <row r="731" spans="1:13" ht="15.6">
      <c r="A731" s="83">
        <v>528.24999999999295</v>
      </c>
      <c r="B731" s="84">
        <f t="shared" si="56"/>
        <v>165938745.41235229</v>
      </c>
      <c r="C731" s="84">
        <f t="shared" si="43"/>
        <v>109360093.6485813</v>
      </c>
      <c r="D731" s="83">
        <v>528.24999999999295</v>
      </c>
      <c r="E731" s="84">
        <f t="shared" si="57"/>
        <v>20294392.919031486</v>
      </c>
      <c r="F731" s="85"/>
      <c r="G731" s="79">
        <f t="shared" si="55"/>
        <v>0.2054381789560914</v>
      </c>
      <c r="H731" s="80">
        <f t="shared" si="58"/>
        <v>0.22522073991145583</v>
      </c>
      <c r="I731" s="61"/>
      <c r="J731" s="61"/>
      <c r="K731" s="61"/>
      <c r="L731" s="61"/>
      <c r="M731" s="61"/>
    </row>
    <row r="732" spans="1:13" ht="15.6">
      <c r="A732" s="83">
        <v>528.25999999999306</v>
      </c>
      <c r="B732" s="84">
        <f t="shared" si="56"/>
        <v>166144183.59130839</v>
      </c>
      <c r="C732" s="84">
        <f t="shared" si="43"/>
        <v>109565531.82753739</v>
      </c>
      <c r="D732" s="83">
        <v>528.25999999999306</v>
      </c>
      <c r="E732" s="84">
        <f t="shared" si="57"/>
        <v>20304771.325953025</v>
      </c>
      <c r="F732" s="85"/>
      <c r="G732" s="79">
        <f t="shared" si="55"/>
        <v>0.2054381789560914</v>
      </c>
      <c r="H732" s="80">
        <f t="shared" si="58"/>
        <v>0.22564382786910914</v>
      </c>
      <c r="I732" s="61"/>
      <c r="J732" s="61"/>
      <c r="K732" s="61"/>
      <c r="L732" s="61"/>
      <c r="M732" s="61"/>
    </row>
    <row r="733" spans="1:13" ht="15.6">
      <c r="A733" s="83">
        <v>528.26999999999305</v>
      </c>
      <c r="B733" s="84">
        <f t="shared" si="56"/>
        <v>166349621.77026448</v>
      </c>
      <c r="C733" s="84">
        <f t="shared" si="43"/>
        <v>109770970.00649348</v>
      </c>
      <c r="D733" s="83">
        <v>528.26999999999305</v>
      </c>
      <c r="E733" s="84">
        <f t="shared" si="57"/>
        <v>20315149.732874565</v>
      </c>
      <c r="F733" s="85"/>
      <c r="G733" s="79">
        <f t="shared" si="55"/>
        <v>0.2054381789560914</v>
      </c>
      <c r="H733" s="80">
        <f t="shared" si="58"/>
        <v>0.22606691582676244</v>
      </c>
      <c r="I733" s="61"/>
      <c r="J733" s="61"/>
      <c r="K733" s="61"/>
      <c r="L733" s="61"/>
      <c r="M733" s="61"/>
    </row>
    <row r="734" spans="1:13" ht="15.6">
      <c r="A734" s="83">
        <v>528.27999999999304</v>
      </c>
      <c r="B734" s="84">
        <f t="shared" si="56"/>
        <v>166555059.94922057</v>
      </c>
      <c r="C734" s="84">
        <f t="shared" si="43"/>
        <v>109976408.18544957</v>
      </c>
      <c r="D734" s="83">
        <v>528.27999999999304</v>
      </c>
      <c r="E734" s="84">
        <f t="shared" si="57"/>
        <v>20325528.139796104</v>
      </c>
      <c r="F734" s="85"/>
      <c r="G734" s="79">
        <f t="shared" si="55"/>
        <v>0.2054381789560914</v>
      </c>
      <c r="H734" s="80">
        <f t="shared" si="58"/>
        <v>0.22649000378441575</v>
      </c>
      <c r="I734" s="61"/>
      <c r="J734" s="61"/>
      <c r="K734" s="61"/>
      <c r="L734" s="61"/>
      <c r="M734" s="61"/>
    </row>
    <row r="735" spans="1:13" ht="15.6">
      <c r="A735" s="83">
        <v>528.28999999999303</v>
      </c>
      <c r="B735" s="84">
        <f t="shared" si="56"/>
        <v>166760498.12817666</v>
      </c>
      <c r="C735" s="84">
        <f t="shared" si="43"/>
        <v>110181846.36440566</v>
      </c>
      <c r="D735" s="83">
        <v>528.28999999999303</v>
      </c>
      <c r="E735" s="84">
        <f t="shared" si="57"/>
        <v>20335906.546717644</v>
      </c>
      <c r="F735" s="85"/>
      <c r="G735" s="79">
        <f t="shared" si="55"/>
        <v>0.2054381789560914</v>
      </c>
      <c r="H735" s="80">
        <f t="shared" si="58"/>
        <v>0.22691309174206906</v>
      </c>
      <c r="I735" s="61"/>
      <c r="J735" s="61"/>
      <c r="K735" s="61"/>
      <c r="L735" s="61"/>
      <c r="M735" s="61"/>
    </row>
    <row r="736" spans="1:13" ht="15.6">
      <c r="A736" s="83">
        <v>528.29999999999302</v>
      </c>
      <c r="B736" s="84">
        <f t="shared" si="56"/>
        <v>166965936.30713275</v>
      </c>
      <c r="C736" s="84">
        <f t="shared" si="43"/>
        <v>110387284.54336175</v>
      </c>
      <c r="D736" s="83">
        <v>528.29999999999302</v>
      </c>
      <c r="E736" s="84">
        <f t="shared" si="57"/>
        <v>20346284.953639183</v>
      </c>
      <c r="F736" s="85"/>
      <c r="G736" s="79">
        <f t="shared" si="55"/>
        <v>0.2054381789560914</v>
      </c>
      <c r="H736" s="80">
        <f t="shared" si="58"/>
        <v>0.22733617969972239</v>
      </c>
      <c r="I736" s="61"/>
      <c r="J736" s="61"/>
      <c r="K736" s="61"/>
      <c r="L736" s="61"/>
      <c r="M736" s="61"/>
    </row>
    <row r="737" spans="1:13" ht="15.6">
      <c r="A737" s="83">
        <v>528.30999999999301</v>
      </c>
      <c r="B737" s="84">
        <f t="shared" si="56"/>
        <v>167171374.48608884</v>
      </c>
      <c r="C737" s="84">
        <f t="shared" si="43"/>
        <v>110592722.72231784</v>
      </c>
      <c r="D737" s="83">
        <v>528.30999999999301</v>
      </c>
      <c r="E737" s="84">
        <f t="shared" si="57"/>
        <v>20356663.360560723</v>
      </c>
      <c r="F737" s="85"/>
      <c r="G737" s="79">
        <f t="shared" si="55"/>
        <v>0.2054381789560914</v>
      </c>
      <c r="H737" s="80">
        <f t="shared" si="58"/>
        <v>0.2277592676573757</v>
      </c>
      <c r="I737" s="61"/>
      <c r="J737" s="61"/>
      <c r="K737" s="61"/>
      <c r="L737" s="61"/>
      <c r="M737" s="61"/>
    </row>
    <row r="738" spans="1:13" ht="15.6">
      <c r="A738" s="83">
        <v>528.319999999993</v>
      </c>
      <c r="B738" s="84">
        <f t="shared" si="56"/>
        <v>167376812.66504493</v>
      </c>
      <c r="C738" s="84">
        <f t="shared" si="43"/>
        <v>110798160.90127394</v>
      </c>
      <c r="D738" s="83">
        <v>528.319999999993</v>
      </c>
      <c r="E738" s="84">
        <f t="shared" si="57"/>
        <v>20367041.767482262</v>
      </c>
      <c r="F738" s="85"/>
      <c r="G738" s="79">
        <f t="shared" si="55"/>
        <v>0.2054381789560914</v>
      </c>
      <c r="H738" s="80">
        <f t="shared" si="58"/>
        <v>0.228182355615029</v>
      </c>
      <c r="I738" s="61"/>
      <c r="J738" s="61"/>
      <c r="K738" s="61"/>
      <c r="L738" s="61"/>
      <c r="M738" s="61"/>
    </row>
    <row r="739" spans="1:13" ht="15.6">
      <c r="A739" s="83">
        <v>528.32999999999299</v>
      </c>
      <c r="B739" s="84">
        <f t="shared" si="56"/>
        <v>167582250.84400102</v>
      </c>
      <c r="C739" s="84">
        <f t="shared" si="43"/>
        <v>111003599.08023003</v>
      </c>
      <c r="D739" s="83">
        <v>528.32999999999299</v>
      </c>
      <c r="E739" s="84">
        <f t="shared" si="57"/>
        <v>20377420.174403802</v>
      </c>
      <c r="F739" s="85"/>
      <c r="G739" s="79">
        <f t="shared" si="55"/>
        <v>0.2054381789560914</v>
      </c>
      <c r="H739" s="80">
        <f t="shared" si="58"/>
        <v>0.22860544357268231</v>
      </c>
      <c r="I739" s="61"/>
      <c r="J739" s="61"/>
      <c r="K739" s="61"/>
      <c r="L739" s="61"/>
      <c r="M739" s="61"/>
    </row>
    <row r="740" spans="1:13" ht="15.6">
      <c r="A740" s="83">
        <v>528.33999999999298</v>
      </c>
      <c r="B740" s="84">
        <f t="shared" si="56"/>
        <v>167787689.02295712</v>
      </c>
      <c r="C740" s="84">
        <f t="shared" si="43"/>
        <v>111209037.25918612</v>
      </c>
      <c r="D740" s="83">
        <v>528.33999999999298</v>
      </c>
      <c r="E740" s="84">
        <f t="shared" si="57"/>
        <v>20387798.581325341</v>
      </c>
      <c r="F740" s="85"/>
      <c r="G740" s="79">
        <f t="shared" si="55"/>
        <v>0.2054381789560914</v>
      </c>
      <c r="H740" s="80">
        <f t="shared" si="58"/>
        <v>0.22902853153033562</v>
      </c>
      <c r="I740" s="61"/>
      <c r="J740" s="61"/>
      <c r="K740" s="61"/>
      <c r="L740" s="61"/>
      <c r="M740" s="61"/>
    </row>
    <row r="741" spans="1:13" ht="15.6">
      <c r="A741" s="83">
        <v>528.34999999999297</v>
      </c>
      <c r="B741" s="84">
        <f t="shared" si="56"/>
        <v>167993127.20191321</v>
      </c>
      <c r="C741" s="84">
        <f t="shared" si="43"/>
        <v>111414475.43814221</v>
      </c>
      <c r="D741" s="83">
        <v>528.34999999999297</v>
      </c>
      <c r="E741" s="84">
        <f t="shared" si="57"/>
        <v>20398176.98824688</v>
      </c>
      <c r="F741" s="85"/>
      <c r="G741" s="79">
        <f t="shared" si="55"/>
        <v>0.2054381789560914</v>
      </c>
      <c r="H741" s="80">
        <f t="shared" si="58"/>
        <v>0.22945161948798892</v>
      </c>
      <c r="I741" s="61"/>
      <c r="J741" s="61"/>
      <c r="K741" s="61"/>
      <c r="L741" s="61"/>
      <c r="M741" s="61"/>
    </row>
    <row r="742" spans="1:13" ht="15.6">
      <c r="A742" s="83">
        <v>528.35999999999297</v>
      </c>
      <c r="B742" s="84">
        <f t="shared" si="56"/>
        <v>168198565.3808693</v>
      </c>
      <c r="C742" s="84">
        <f t="shared" si="43"/>
        <v>111619913.6170983</v>
      </c>
      <c r="D742" s="83">
        <v>528.35999999999297</v>
      </c>
      <c r="E742" s="84">
        <f t="shared" si="57"/>
        <v>20408555.39516842</v>
      </c>
      <c r="F742" s="85"/>
      <c r="G742" s="79">
        <f t="shared" si="55"/>
        <v>0.2054381789560914</v>
      </c>
      <c r="H742" s="80">
        <f t="shared" si="58"/>
        <v>0.22987470744564223</v>
      </c>
      <c r="I742" s="61"/>
      <c r="J742" s="61"/>
      <c r="K742" s="61"/>
      <c r="L742" s="61"/>
      <c r="M742" s="61"/>
    </row>
    <row r="743" spans="1:13" ht="15.6">
      <c r="A743" s="83">
        <v>528.36999999999296</v>
      </c>
      <c r="B743" s="84">
        <f t="shared" si="56"/>
        <v>168404003.55982539</v>
      </c>
      <c r="C743" s="84">
        <f t="shared" si="43"/>
        <v>111825351.79605439</v>
      </c>
      <c r="D743" s="83">
        <v>528.36999999999296</v>
      </c>
      <c r="E743" s="84">
        <f t="shared" si="57"/>
        <v>20418933.802089959</v>
      </c>
      <c r="F743" s="85"/>
      <c r="G743" s="79">
        <f t="shared" si="55"/>
        <v>0.2054381789560914</v>
      </c>
      <c r="H743" s="80">
        <f t="shared" si="58"/>
        <v>0.23029779540329556</v>
      </c>
      <c r="I743" s="61"/>
      <c r="J743" s="61"/>
      <c r="K743" s="61"/>
      <c r="L743" s="61"/>
      <c r="M743" s="61"/>
    </row>
    <row r="744" spans="1:13" ht="15.6">
      <c r="A744" s="83">
        <v>528.37999999999295</v>
      </c>
      <c r="B744" s="84">
        <f t="shared" si="56"/>
        <v>168609441.73878148</v>
      </c>
      <c r="C744" s="84">
        <f t="shared" si="43"/>
        <v>112030789.97501048</v>
      </c>
      <c r="D744" s="83">
        <v>528.37999999999295</v>
      </c>
      <c r="E744" s="84">
        <f t="shared" si="57"/>
        <v>20429312.209011499</v>
      </c>
      <c r="F744" s="85"/>
      <c r="G744" s="79">
        <f t="shared" si="55"/>
        <v>0.2054381789560914</v>
      </c>
      <c r="H744" s="80">
        <f t="shared" si="58"/>
        <v>0.23072088336094887</v>
      </c>
      <c r="I744" s="61"/>
      <c r="J744" s="61"/>
      <c r="K744" s="61"/>
      <c r="L744" s="61"/>
      <c r="M744" s="61"/>
    </row>
    <row r="745" spans="1:13" ht="15.6">
      <c r="A745" s="83">
        <v>528.38999999999305</v>
      </c>
      <c r="B745" s="84">
        <f t="shared" si="56"/>
        <v>168814879.91773757</v>
      </c>
      <c r="C745" s="84">
        <f t="shared" si="43"/>
        <v>112236228.15396658</v>
      </c>
      <c r="D745" s="83">
        <v>528.38999999999305</v>
      </c>
      <c r="E745" s="84">
        <f t="shared" si="57"/>
        <v>20439690.615933038</v>
      </c>
      <c r="F745" s="85"/>
      <c r="G745" s="79">
        <f t="shared" si="55"/>
        <v>0.2054381789560914</v>
      </c>
      <c r="H745" s="80">
        <f t="shared" si="58"/>
        <v>0.23114397131860218</v>
      </c>
      <c r="I745" s="61"/>
      <c r="J745" s="61"/>
      <c r="K745" s="61"/>
      <c r="L745" s="61"/>
      <c r="M745" s="61"/>
    </row>
    <row r="746" spans="1:13" ht="15.6">
      <c r="A746" s="83">
        <v>528.39999999999304</v>
      </c>
      <c r="B746" s="84">
        <f t="shared" si="56"/>
        <v>169020318.09669366</v>
      </c>
      <c r="C746" s="84">
        <f t="shared" si="43"/>
        <v>112441666.33292267</v>
      </c>
      <c r="D746" s="83">
        <v>528.39999999999304</v>
      </c>
      <c r="E746" s="84">
        <f t="shared" si="57"/>
        <v>20450069.022854578</v>
      </c>
      <c r="F746" s="85"/>
      <c r="G746" s="79">
        <f t="shared" si="55"/>
        <v>0.2054381789560914</v>
      </c>
      <c r="H746" s="80">
        <f t="shared" si="58"/>
        <v>0.23156705927625548</v>
      </c>
      <c r="I746" s="61"/>
      <c r="J746" s="61"/>
      <c r="K746" s="61"/>
      <c r="L746" s="61"/>
      <c r="M746" s="61"/>
    </row>
    <row r="747" spans="1:13" ht="15.6">
      <c r="A747" s="83">
        <v>528.40999999999303</v>
      </c>
      <c r="B747" s="84">
        <f t="shared" si="56"/>
        <v>169225756.27564976</v>
      </c>
      <c r="C747" s="84">
        <f t="shared" si="43"/>
        <v>112647104.51187876</v>
      </c>
      <c r="D747" s="83">
        <v>528.40999999999303</v>
      </c>
      <c r="E747" s="84">
        <f t="shared" si="57"/>
        <v>20460447.429776117</v>
      </c>
      <c r="F747" s="85"/>
      <c r="G747" s="79">
        <f t="shared" ref="G747:G810" si="59">(B747-B746)/10^6</f>
        <v>0.2054381789560914</v>
      </c>
      <c r="H747" s="80">
        <f t="shared" si="58"/>
        <v>0.23199014723390879</v>
      </c>
      <c r="I747" s="61"/>
      <c r="J747" s="61"/>
      <c r="K747" s="61"/>
      <c r="L747" s="61"/>
      <c r="M747" s="61"/>
    </row>
    <row r="748" spans="1:13" ht="15.6">
      <c r="A748" s="83">
        <v>528.41999999999302</v>
      </c>
      <c r="B748" s="84">
        <f t="shared" si="56"/>
        <v>169431194.45460585</v>
      </c>
      <c r="C748" s="84">
        <f t="shared" si="43"/>
        <v>112852542.69083485</v>
      </c>
      <c r="D748" s="83">
        <v>528.41999999999302</v>
      </c>
      <c r="E748" s="84">
        <f t="shared" si="57"/>
        <v>20470825.836697657</v>
      </c>
      <c r="F748" s="85"/>
      <c r="G748" s="79">
        <f t="shared" si="59"/>
        <v>0.2054381789560914</v>
      </c>
      <c r="H748" s="80">
        <f t="shared" si="58"/>
        <v>0.2324132351915621</v>
      </c>
      <c r="I748" s="61"/>
      <c r="J748" s="61"/>
      <c r="K748" s="61"/>
      <c r="L748" s="61"/>
      <c r="M748" s="61"/>
    </row>
    <row r="749" spans="1:13" ht="15.6">
      <c r="A749" s="83">
        <v>528.42999999999302</v>
      </c>
      <c r="B749" s="84">
        <f t="shared" si="56"/>
        <v>169636632.63356194</v>
      </c>
      <c r="C749" s="84">
        <f t="shared" si="43"/>
        <v>113057980.86979094</v>
      </c>
      <c r="D749" s="83">
        <v>528.42999999999302</v>
      </c>
      <c r="E749" s="84">
        <f t="shared" si="57"/>
        <v>20481204.243619196</v>
      </c>
      <c r="F749" s="85"/>
      <c r="G749" s="79">
        <f t="shared" si="59"/>
        <v>0.2054381789560914</v>
      </c>
      <c r="H749" s="80">
        <f t="shared" si="58"/>
        <v>0.2328363231492154</v>
      </c>
      <c r="I749" s="61"/>
      <c r="J749" s="61"/>
      <c r="K749" s="61"/>
      <c r="L749" s="61"/>
      <c r="M749" s="61"/>
    </row>
    <row r="750" spans="1:13" ht="15.6">
      <c r="A750" s="83">
        <v>528.43999999999301</v>
      </c>
      <c r="B750" s="84">
        <f t="shared" si="56"/>
        <v>169842070.81251803</v>
      </c>
      <c r="C750" s="84">
        <f t="shared" si="43"/>
        <v>113263419.04874703</v>
      </c>
      <c r="D750" s="83">
        <v>528.43999999999301</v>
      </c>
      <c r="E750" s="84">
        <f t="shared" si="57"/>
        <v>20491582.650540736</v>
      </c>
      <c r="F750" s="85"/>
      <c r="G750" s="79">
        <f t="shared" si="59"/>
        <v>0.2054381789560914</v>
      </c>
      <c r="H750" s="80">
        <f t="shared" si="58"/>
        <v>0.23325941110686871</v>
      </c>
      <c r="I750" s="61"/>
      <c r="J750" s="61"/>
      <c r="K750" s="61"/>
      <c r="L750" s="61"/>
      <c r="M750" s="61"/>
    </row>
    <row r="751" spans="1:13" ht="15.6">
      <c r="A751" s="83">
        <v>528.449999999993</v>
      </c>
      <c r="B751" s="84">
        <f t="shared" si="56"/>
        <v>170047508.99147412</v>
      </c>
      <c r="C751" s="84">
        <f t="shared" si="43"/>
        <v>113468857.22770312</v>
      </c>
      <c r="D751" s="83">
        <v>528.449999999993</v>
      </c>
      <c r="E751" s="84">
        <f t="shared" si="57"/>
        <v>20501961.057462275</v>
      </c>
      <c r="F751" s="85"/>
      <c r="G751" s="79">
        <f t="shared" si="59"/>
        <v>0.2054381789560914</v>
      </c>
      <c r="H751" s="80">
        <f t="shared" si="58"/>
        <v>0.23368249906452204</v>
      </c>
      <c r="I751" s="61"/>
      <c r="J751" s="61"/>
      <c r="K751" s="61"/>
      <c r="L751" s="61"/>
      <c r="M751" s="61"/>
    </row>
    <row r="752" spans="1:13" ht="15.6">
      <c r="A752" s="83">
        <v>528.45999999999299</v>
      </c>
      <c r="B752" s="84">
        <f t="shared" si="56"/>
        <v>170252947.17043021</v>
      </c>
      <c r="C752" s="84">
        <f t="shared" si="43"/>
        <v>113674295.40665922</v>
      </c>
      <c r="D752" s="83">
        <v>528.45999999999299</v>
      </c>
      <c r="E752" s="84">
        <f t="shared" si="57"/>
        <v>20512339.464383814</v>
      </c>
      <c r="F752" s="85"/>
      <c r="G752" s="79">
        <f t="shared" si="59"/>
        <v>0.2054381789560914</v>
      </c>
      <c r="H752" s="80">
        <f t="shared" si="58"/>
        <v>0.23410558702217535</v>
      </c>
      <c r="I752" s="61"/>
      <c r="J752" s="61"/>
      <c r="K752" s="61"/>
      <c r="L752" s="61"/>
      <c r="M752" s="61"/>
    </row>
    <row r="753" spans="1:13" ht="15.6">
      <c r="A753" s="83">
        <v>528.46999999999298</v>
      </c>
      <c r="B753" s="84">
        <f t="shared" si="56"/>
        <v>170458385.3493863</v>
      </c>
      <c r="C753" s="84">
        <f t="shared" si="43"/>
        <v>113879733.58561531</v>
      </c>
      <c r="D753" s="83">
        <v>528.46999999999298</v>
      </c>
      <c r="E753" s="84">
        <f t="shared" si="57"/>
        <v>20522717.871305354</v>
      </c>
      <c r="F753" s="85"/>
      <c r="G753" s="79">
        <f t="shared" si="59"/>
        <v>0.2054381789560914</v>
      </c>
      <c r="H753" s="80">
        <f t="shared" si="58"/>
        <v>0.23452867497982866</v>
      </c>
      <c r="I753" s="61"/>
      <c r="J753" s="61"/>
      <c r="K753" s="61"/>
      <c r="L753" s="61"/>
      <c r="M753" s="61"/>
    </row>
    <row r="754" spans="1:13" ht="15.6">
      <c r="A754" s="83">
        <v>528.47999999999297</v>
      </c>
      <c r="B754" s="84">
        <f t="shared" si="56"/>
        <v>170663823.5283424</v>
      </c>
      <c r="C754" s="84">
        <f t="shared" si="43"/>
        <v>114085171.7645714</v>
      </c>
      <c r="D754" s="83">
        <v>528.47999999999297</v>
      </c>
      <c r="E754" s="84">
        <f t="shared" si="57"/>
        <v>20533096.278226893</v>
      </c>
      <c r="F754" s="85"/>
      <c r="G754" s="79">
        <f t="shared" si="59"/>
        <v>0.2054381789560914</v>
      </c>
      <c r="H754" s="80">
        <f t="shared" si="58"/>
        <v>0.23495176293748196</v>
      </c>
      <c r="I754" s="61"/>
      <c r="J754" s="61"/>
      <c r="K754" s="61"/>
      <c r="L754" s="61"/>
      <c r="M754" s="61"/>
    </row>
    <row r="755" spans="1:13" ht="15.6">
      <c r="A755" s="83">
        <v>528.48999999999296</v>
      </c>
      <c r="B755" s="84">
        <f t="shared" si="56"/>
        <v>170869261.70729849</v>
      </c>
      <c r="C755" s="84">
        <f t="shared" si="43"/>
        <v>114290609.94352749</v>
      </c>
      <c r="D755" s="83">
        <v>528.48999999999296</v>
      </c>
      <c r="E755" s="84">
        <f t="shared" si="57"/>
        <v>20543474.685148433</v>
      </c>
      <c r="F755" s="85"/>
      <c r="G755" s="79">
        <f t="shared" si="59"/>
        <v>0.2054381789560914</v>
      </c>
      <c r="H755" s="80">
        <f t="shared" si="58"/>
        <v>0.23537485089513527</v>
      </c>
      <c r="I755" s="61"/>
      <c r="J755" s="61"/>
      <c r="K755" s="61"/>
      <c r="L755" s="61"/>
      <c r="M755" s="61"/>
    </row>
    <row r="756" spans="1:13" ht="15.6">
      <c r="A756" s="83">
        <v>528.49999999999295</v>
      </c>
      <c r="B756" s="84">
        <f t="shared" si="56"/>
        <v>171074699.88625458</v>
      </c>
      <c r="C756" s="84">
        <f t="shared" si="43"/>
        <v>114496048.12248358</v>
      </c>
      <c r="D756" s="83">
        <v>528.49999999999295</v>
      </c>
      <c r="E756" s="84">
        <f t="shared" si="57"/>
        <v>20553853.092069972</v>
      </c>
      <c r="F756" s="85"/>
      <c r="G756" s="79">
        <f t="shared" si="59"/>
        <v>0.2054381789560914</v>
      </c>
      <c r="H756" s="80">
        <f t="shared" si="58"/>
        <v>0.23579793885278857</v>
      </c>
      <c r="I756" s="61"/>
      <c r="J756" s="61"/>
      <c r="K756" s="61"/>
      <c r="L756" s="61"/>
      <c r="M756" s="61"/>
    </row>
    <row r="757" spans="1:13" ht="15.6">
      <c r="A757" s="83">
        <v>528.50999999999306</v>
      </c>
      <c r="B757" s="84">
        <f t="shared" si="56"/>
        <v>171280138.06521067</v>
      </c>
      <c r="C757" s="84">
        <f t="shared" si="43"/>
        <v>114701486.30143967</v>
      </c>
      <c r="D757" s="83">
        <v>528.50999999999306</v>
      </c>
      <c r="E757" s="84">
        <f t="shared" si="57"/>
        <v>20564231.498991512</v>
      </c>
      <c r="F757" s="85"/>
      <c r="G757" s="79">
        <f t="shared" si="59"/>
        <v>0.2054381789560914</v>
      </c>
      <c r="H757" s="80">
        <f t="shared" si="58"/>
        <v>0.23622102681044188</v>
      </c>
      <c r="I757" s="61"/>
      <c r="J757" s="61"/>
      <c r="K757" s="61"/>
      <c r="L757" s="61"/>
      <c r="M757" s="61"/>
    </row>
    <row r="758" spans="1:13" ht="15.6">
      <c r="A758" s="83">
        <v>528.51999999999305</v>
      </c>
      <c r="B758" s="84">
        <f t="shared" si="56"/>
        <v>171485576.24416676</v>
      </c>
      <c r="C758" s="84">
        <f t="shared" si="43"/>
        <v>114906924.48039576</v>
      </c>
      <c r="D758" s="83">
        <v>528.51999999999305</v>
      </c>
      <c r="E758" s="84">
        <f t="shared" si="57"/>
        <v>20574609.905913051</v>
      </c>
      <c r="F758" s="85"/>
      <c r="G758" s="79">
        <f t="shared" si="59"/>
        <v>0.2054381789560914</v>
      </c>
      <c r="H758" s="80">
        <f t="shared" si="58"/>
        <v>0.23664411476809519</v>
      </c>
      <c r="I758" s="61"/>
      <c r="J758" s="61"/>
      <c r="K758" s="61"/>
      <c r="L758" s="61"/>
      <c r="M758" s="61"/>
    </row>
    <row r="759" spans="1:13" ht="15.6">
      <c r="A759" s="83">
        <v>528.52999999999304</v>
      </c>
      <c r="B759" s="84">
        <f t="shared" si="56"/>
        <v>171691014.42312285</v>
      </c>
      <c r="C759" s="84">
        <f t="shared" si="43"/>
        <v>115112362.65935186</v>
      </c>
      <c r="D759" s="83">
        <v>528.52999999999304</v>
      </c>
      <c r="E759" s="84">
        <f t="shared" si="57"/>
        <v>20584988.312834591</v>
      </c>
      <c r="F759" s="85"/>
      <c r="G759" s="79">
        <f t="shared" si="59"/>
        <v>0.2054381789560914</v>
      </c>
      <c r="H759" s="80">
        <f t="shared" si="58"/>
        <v>0.23706720272574852</v>
      </c>
      <c r="I759" s="61"/>
      <c r="J759" s="61"/>
      <c r="K759" s="61"/>
      <c r="L759" s="61"/>
      <c r="M759" s="61"/>
    </row>
    <row r="760" spans="1:13" ht="15.6">
      <c r="A760" s="83">
        <v>528.53999999999303</v>
      </c>
      <c r="B760" s="84">
        <f t="shared" si="56"/>
        <v>171896452.60207894</v>
      </c>
      <c r="C760" s="84">
        <f t="shared" si="43"/>
        <v>115317800.83830795</v>
      </c>
      <c r="D760" s="83">
        <v>528.53999999999303</v>
      </c>
      <c r="E760" s="84">
        <f t="shared" si="57"/>
        <v>20595366.71975613</v>
      </c>
      <c r="F760" s="85"/>
      <c r="G760" s="79">
        <f t="shared" si="59"/>
        <v>0.2054381789560914</v>
      </c>
      <c r="H760" s="80">
        <f t="shared" si="58"/>
        <v>0.23749029068340183</v>
      </c>
      <c r="I760" s="61"/>
      <c r="J760" s="61"/>
      <c r="K760" s="61"/>
      <c r="L760" s="61"/>
      <c r="M760" s="61"/>
    </row>
    <row r="761" spans="1:13" ht="15.6">
      <c r="A761" s="83">
        <v>528.54999999999302</v>
      </c>
      <c r="B761" s="84">
        <f t="shared" si="56"/>
        <v>172101890.78103504</v>
      </c>
      <c r="C761" s="84">
        <f t="shared" si="43"/>
        <v>115523239.01726404</v>
      </c>
      <c r="D761" s="83">
        <v>528.54999999999302</v>
      </c>
      <c r="E761" s="84">
        <f t="shared" si="57"/>
        <v>20605745.12667767</v>
      </c>
      <c r="F761" s="85"/>
      <c r="G761" s="79">
        <f t="shared" si="59"/>
        <v>0.2054381789560914</v>
      </c>
      <c r="H761" s="80">
        <f t="shared" si="58"/>
        <v>0.23791337864105513</v>
      </c>
      <c r="I761" s="61"/>
      <c r="J761" s="61"/>
      <c r="K761" s="61"/>
      <c r="L761" s="61"/>
      <c r="M761" s="61"/>
    </row>
    <row r="762" spans="1:13" ht="15.6">
      <c r="A762" s="83">
        <v>528.55999999999301</v>
      </c>
      <c r="B762" s="84">
        <f t="shared" si="56"/>
        <v>172307328.95999113</v>
      </c>
      <c r="C762" s="84">
        <f t="shared" si="43"/>
        <v>115728677.19622013</v>
      </c>
      <c r="D762" s="83">
        <v>528.55999999999301</v>
      </c>
      <c r="E762" s="84">
        <f t="shared" si="57"/>
        <v>20616123.533599209</v>
      </c>
      <c r="F762" s="85"/>
      <c r="G762" s="79">
        <f t="shared" si="59"/>
        <v>0.2054381789560914</v>
      </c>
      <c r="H762" s="80">
        <f t="shared" si="58"/>
        <v>0.23833646659870844</v>
      </c>
      <c r="I762" s="61"/>
      <c r="J762" s="61"/>
      <c r="K762" s="61"/>
      <c r="L762" s="61"/>
      <c r="M762" s="61"/>
    </row>
    <row r="763" spans="1:13" ht="15.6">
      <c r="A763" s="83">
        <v>528.569999999993</v>
      </c>
      <c r="B763" s="84">
        <f t="shared" si="56"/>
        <v>172512767.13894722</v>
      </c>
      <c r="C763" s="84">
        <f t="shared" si="43"/>
        <v>115934115.37517622</v>
      </c>
      <c r="D763" s="83">
        <v>528.569999999993</v>
      </c>
      <c r="E763" s="84">
        <f t="shared" si="57"/>
        <v>20626501.940520748</v>
      </c>
      <c r="F763" s="85"/>
      <c r="G763" s="79">
        <f t="shared" si="59"/>
        <v>0.2054381789560914</v>
      </c>
      <c r="H763" s="80">
        <f t="shared" si="58"/>
        <v>0.23875955455636175</v>
      </c>
      <c r="I763" s="61"/>
      <c r="J763" s="61"/>
      <c r="K763" s="61"/>
      <c r="L763" s="61"/>
      <c r="M763" s="61"/>
    </row>
    <row r="764" spans="1:13" ht="15.6">
      <c r="A764" s="83">
        <v>528.57999999999299</v>
      </c>
      <c r="B764" s="84">
        <f t="shared" si="56"/>
        <v>172718205.31790331</v>
      </c>
      <c r="C764" s="84">
        <f t="shared" si="43"/>
        <v>116139553.55413231</v>
      </c>
      <c r="D764" s="83">
        <v>528.57999999999299</v>
      </c>
      <c r="E764" s="84">
        <f t="shared" si="57"/>
        <v>20636880.347442288</v>
      </c>
      <c r="F764" s="85"/>
      <c r="G764" s="79">
        <f t="shared" si="59"/>
        <v>0.2054381789560914</v>
      </c>
      <c r="H764" s="80">
        <f t="shared" si="58"/>
        <v>0.23918264251401505</v>
      </c>
      <c r="I764" s="61"/>
      <c r="J764" s="61"/>
      <c r="K764" s="61"/>
      <c r="L764" s="61"/>
      <c r="M764" s="61"/>
    </row>
    <row r="765" spans="1:13" ht="15.6">
      <c r="A765" s="83">
        <v>528.58999999999298</v>
      </c>
      <c r="B765" s="84">
        <f t="shared" si="56"/>
        <v>172923643.4968594</v>
      </c>
      <c r="C765" s="84">
        <f t="shared" si="43"/>
        <v>116344991.7330884</v>
      </c>
      <c r="D765" s="83">
        <v>528.58999999999298</v>
      </c>
      <c r="E765" s="84">
        <f t="shared" si="57"/>
        <v>20647258.754363827</v>
      </c>
      <c r="F765" s="85"/>
      <c r="G765" s="79">
        <f t="shared" si="59"/>
        <v>0.2054381789560914</v>
      </c>
      <c r="H765" s="80">
        <f t="shared" si="58"/>
        <v>0.23960573047166836</v>
      </c>
      <c r="I765" s="61"/>
      <c r="J765" s="61"/>
      <c r="K765" s="61"/>
      <c r="L765" s="61"/>
      <c r="M765" s="61"/>
    </row>
    <row r="766" spans="1:13" ht="15.6">
      <c r="A766" s="83">
        <v>528.59999999999297</v>
      </c>
      <c r="B766" s="84">
        <f t="shared" si="56"/>
        <v>173129081.67581549</v>
      </c>
      <c r="C766" s="84">
        <f t="shared" si="43"/>
        <v>116550429.9120445</v>
      </c>
      <c r="D766" s="83">
        <v>528.59999999999297</v>
      </c>
      <c r="E766" s="84">
        <f t="shared" si="57"/>
        <v>20657637.161285367</v>
      </c>
      <c r="F766" s="85"/>
      <c r="G766" s="79">
        <f t="shared" si="59"/>
        <v>0.2054381789560914</v>
      </c>
      <c r="H766" s="80">
        <f t="shared" si="58"/>
        <v>0.24002881842932167</v>
      </c>
      <c r="I766" s="61"/>
      <c r="J766" s="61"/>
      <c r="K766" s="61"/>
      <c r="L766" s="61"/>
      <c r="M766" s="61"/>
    </row>
    <row r="767" spans="1:13" ht="15.6">
      <c r="A767" s="83">
        <v>528.60999999999297</v>
      </c>
      <c r="B767" s="84">
        <f t="shared" si="56"/>
        <v>173334519.85477158</v>
      </c>
      <c r="C767" s="84">
        <f t="shared" si="43"/>
        <v>116755868.09100059</v>
      </c>
      <c r="D767" s="83">
        <v>528.60999999999297</v>
      </c>
      <c r="E767" s="84">
        <f t="shared" si="57"/>
        <v>20668015.568206906</v>
      </c>
      <c r="F767" s="85"/>
      <c r="G767" s="79">
        <f t="shared" si="59"/>
        <v>0.2054381789560914</v>
      </c>
      <c r="H767" s="80">
        <f t="shared" si="58"/>
        <v>0.240451906386975</v>
      </c>
      <c r="I767" s="61"/>
      <c r="J767" s="61"/>
      <c r="K767" s="61"/>
      <c r="L767" s="61"/>
      <c r="M767" s="61"/>
    </row>
    <row r="768" spans="1:13" ht="15.6">
      <c r="A768" s="83">
        <v>528.61999999999296</v>
      </c>
      <c r="B768" s="84">
        <f t="shared" si="56"/>
        <v>173539958.03372768</v>
      </c>
      <c r="C768" s="84">
        <f t="shared" si="43"/>
        <v>116961306.26995668</v>
      </c>
      <c r="D768" s="83">
        <v>528.61999999999296</v>
      </c>
      <c r="E768" s="84">
        <f t="shared" si="57"/>
        <v>20678393.975128446</v>
      </c>
      <c r="F768" s="85"/>
      <c r="G768" s="79">
        <f t="shared" si="59"/>
        <v>0.2054381789560914</v>
      </c>
      <c r="H768" s="80">
        <f t="shared" si="58"/>
        <v>0.24087499434462831</v>
      </c>
      <c r="I768" s="61"/>
      <c r="J768" s="61"/>
      <c r="K768" s="61"/>
      <c r="L768" s="61"/>
      <c r="M768" s="61"/>
    </row>
    <row r="769" spans="1:13" ht="15.6">
      <c r="A769" s="83">
        <v>528.62999999999295</v>
      </c>
      <c r="B769" s="84">
        <f t="shared" si="56"/>
        <v>173745396.21268377</v>
      </c>
      <c r="C769" s="84">
        <f t="shared" si="43"/>
        <v>117166744.44891277</v>
      </c>
      <c r="D769" s="83">
        <v>528.62999999999295</v>
      </c>
      <c r="E769" s="84">
        <f t="shared" si="57"/>
        <v>20688772.382049985</v>
      </c>
      <c r="F769" s="85"/>
      <c r="G769" s="79">
        <f t="shared" si="59"/>
        <v>0.2054381789560914</v>
      </c>
      <c r="H769" s="80">
        <f t="shared" si="58"/>
        <v>0.24129808230228161</v>
      </c>
      <c r="I769" s="61"/>
      <c r="J769" s="61"/>
      <c r="K769" s="61"/>
      <c r="L769" s="61"/>
      <c r="M769" s="61"/>
    </row>
    <row r="770" spans="1:13" ht="15.6">
      <c r="A770" s="83">
        <v>528.63999999999305</v>
      </c>
      <c r="B770" s="84">
        <f t="shared" si="56"/>
        <v>173950834.39163986</v>
      </c>
      <c r="C770" s="84">
        <f t="shared" si="43"/>
        <v>117372182.62786886</v>
      </c>
      <c r="D770" s="83">
        <v>528.63999999999305</v>
      </c>
      <c r="E770" s="84">
        <f t="shared" si="57"/>
        <v>20699150.788971525</v>
      </c>
      <c r="F770" s="85"/>
      <c r="G770" s="79">
        <f t="shared" si="59"/>
        <v>0.2054381789560914</v>
      </c>
      <c r="H770" s="80">
        <f t="shared" si="58"/>
        <v>0.24172117025993492</v>
      </c>
      <c r="I770" s="61"/>
      <c r="J770" s="61"/>
      <c r="K770" s="61"/>
      <c r="L770" s="61"/>
      <c r="M770" s="61"/>
    </row>
    <row r="771" spans="1:13" ht="15.6">
      <c r="A771" s="83">
        <v>528.64999999999304</v>
      </c>
      <c r="B771" s="84">
        <f t="shared" ref="B771:B805" si="60">B770+(($B$806-$B$706)/100)</f>
        <v>174156272.57059595</v>
      </c>
      <c r="C771" s="84">
        <f t="shared" si="43"/>
        <v>117577620.80682495</v>
      </c>
      <c r="D771" s="83">
        <v>528.64999999999304</v>
      </c>
      <c r="E771" s="84">
        <f t="shared" ref="E771:E805" si="61">E770+(($E$806-$E$706)/100)</f>
        <v>20709529.195893064</v>
      </c>
      <c r="F771" s="85"/>
      <c r="G771" s="79">
        <f t="shared" si="59"/>
        <v>0.2054381789560914</v>
      </c>
      <c r="H771" s="80">
        <f t="shared" si="58"/>
        <v>0.24214425821758823</v>
      </c>
      <c r="I771" s="61"/>
      <c r="J771" s="61"/>
      <c r="K771" s="61"/>
      <c r="L771" s="61"/>
      <c r="M771" s="61"/>
    </row>
    <row r="772" spans="1:13" ht="15.6">
      <c r="A772" s="83">
        <v>528.65999999999303</v>
      </c>
      <c r="B772" s="84">
        <f t="shared" si="60"/>
        <v>174361710.74955204</v>
      </c>
      <c r="C772" s="84">
        <f t="shared" ref="C772:C1026" si="62">B772-$B$6</f>
        <v>117783058.98578104</v>
      </c>
      <c r="D772" s="83">
        <v>528.65999999999303</v>
      </c>
      <c r="E772" s="84">
        <f t="shared" si="61"/>
        <v>20719907.602814604</v>
      </c>
      <c r="F772" s="85"/>
      <c r="G772" s="79">
        <f t="shared" si="59"/>
        <v>0.2054381789560914</v>
      </c>
      <c r="H772" s="80">
        <f t="shared" si="58"/>
        <v>0.24256734617524153</v>
      </c>
      <c r="I772" s="61"/>
      <c r="J772" s="61"/>
      <c r="K772" s="61"/>
      <c r="L772" s="61"/>
      <c r="M772" s="61"/>
    </row>
    <row r="773" spans="1:13" ht="15.6">
      <c r="A773" s="83">
        <v>528.66999999999302</v>
      </c>
      <c r="B773" s="84">
        <f t="shared" si="60"/>
        <v>174567148.92850813</v>
      </c>
      <c r="C773" s="84">
        <f t="shared" si="62"/>
        <v>117988497.16473714</v>
      </c>
      <c r="D773" s="83">
        <v>528.66999999999302</v>
      </c>
      <c r="E773" s="84">
        <f t="shared" si="61"/>
        <v>20730286.009736143</v>
      </c>
      <c r="F773" s="85"/>
      <c r="G773" s="79">
        <f t="shared" si="59"/>
        <v>0.2054381789560914</v>
      </c>
      <c r="H773" s="80">
        <f t="shared" si="58"/>
        <v>0.24299043413289484</v>
      </c>
      <c r="I773" s="61"/>
      <c r="J773" s="61"/>
      <c r="K773" s="61"/>
      <c r="L773" s="61"/>
      <c r="M773" s="61"/>
    </row>
    <row r="774" spans="1:13" ht="15.6">
      <c r="A774" s="83">
        <v>528.67999999999302</v>
      </c>
      <c r="B774" s="84">
        <f t="shared" si="60"/>
        <v>174772587.10746422</v>
      </c>
      <c r="C774" s="84">
        <f t="shared" si="62"/>
        <v>118193935.34369323</v>
      </c>
      <c r="D774" s="83">
        <v>528.67999999999302</v>
      </c>
      <c r="E774" s="84">
        <f t="shared" si="61"/>
        <v>20740664.416657683</v>
      </c>
      <c r="F774" s="85"/>
      <c r="G774" s="79">
        <f t="shared" si="59"/>
        <v>0.2054381789560914</v>
      </c>
      <c r="H774" s="80">
        <f t="shared" si="58"/>
        <v>0.24341352209054817</v>
      </c>
      <c r="I774" s="61"/>
      <c r="J774" s="61"/>
      <c r="K774" s="61"/>
      <c r="L774" s="61"/>
      <c r="M774" s="61"/>
    </row>
    <row r="775" spans="1:13" ht="15.6">
      <c r="A775" s="83">
        <v>528.68999999999301</v>
      </c>
      <c r="B775" s="84">
        <f t="shared" si="60"/>
        <v>174978025.28642032</v>
      </c>
      <c r="C775" s="84">
        <f t="shared" si="62"/>
        <v>118399373.52264932</v>
      </c>
      <c r="D775" s="83">
        <v>528.68999999999301</v>
      </c>
      <c r="E775" s="84">
        <f t="shared" si="61"/>
        <v>20751042.823579222</v>
      </c>
      <c r="F775" s="85"/>
      <c r="G775" s="79">
        <f t="shared" si="59"/>
        <v>0.2054381789560914</v>
      </c>
      <c r="H775" s="80">
        <f t="shared" si="58"/>
        <v>0.24383661004820148</v>
      </c>
      <c r="I775" s="61"/>
      <c r="J775" s="61"/>
      <c r="K775" s="61"/>
      <c r="L775" s="61"/>
      <c r="M775" s="61"/>
    </row>
    <row r="776" spans="1:13" ht="15.6">
      <c r="A776" s="83">
        <v>528.699999999993</v>
      </c>
      <c r="B776" s="84">
        <f t="shared" si="60"/>
        <v>175183463.46537641</v>
      </c>
      <c r="C776" s="84">
        <f t="shared" si="62"/>
        <v>118604811.70160541</v>
      </c>
      <c r="D776" s="83">
        <v>528.699999999993</v>
      </c>
      <c r="E776" s="84">
        <f t="shared" si="61"/>
        <v>20761421.230500761</v>
      </c>
      <c r="F776" s="85"/>
      <c r="G776" s="79">
        <f t="shared" si="59"/>
        <v>0.2054381789560914</v>
      </c>
      <c r="H776" s="80">
        <f t="shared" ref="H776:H839" si="63">C776/$C$2006</f>
        <v>0.24425969800585479</v>
      </c>
      <c r="I776" s="61"/>
      <c r="J776" s="61"/>
      <c r="K776" s="61"/>
      <c r="L776" s="61"/>
      <c r="M776" s="61"/>
    </row>
    <row r="777" spans="1:13" ht="15.6">
      <c r="A777" s="83">
        <v>528.70999999999299</v>
      </c>
      <c r="B777" s="84">
        <f t="shared" si="60"/>
        <v>175388901.6443325</v>
      </c>
      <c r="C777" s="84">
        <f t="shared" si="62"/>
        <v>118810249.8805615</v>
      </c>
      <c r="D777" s="83">
        <v>528.70999999999299</v>
      </c>
      <c r="E777" s="84">
        <f t="shared" si="61"/>
        <v>20771799.637422301</v>
      </c>
      <c r="F777" s="85"/>
      <c r="G777" s="79">
        <f t="shared" si="59"/>
        <v>0.2054381789560914</v>
      </c>
      <c r="H777" s="80">
        <f t="shared" si="63"/>
        <v>0.24468278596350809</v>
      </c>
      <c r="I777" s="61"/>
      <c r="J777" s="61"/>
      <c r="K777" s="61"/>
      <c r="L777" s="61"/>
      <c r="M777" s="61"/>
    </row>
    <row r="778" spans="1:13" ht="15.6">
      <c r="A778" s="83">
        <v>528.71999999999298</v>
      </c>
      <c r="B778" s="84">
        <f t="shared" si="60"/>
        <v>175594339.82328859</v>
      </c>
      <c r="C778" s="84">
        <f t="shared" si="62"/>
        <v>119015688.05951759</v>
      </c>
      <c r="D778" s="83">
        <v>528.71999999999298</v>
      </c>
      <c r="E778" s="84">
        <f t="shared" si="61"/>
        <v>20782178.04434384</v>
      </c>
      <c r="F778" s="85"/>
      <c r="G778" s="79">
        <f t="shared" si="59"/>
        <v>0.2054381789560914</v>
      </c>
      <c r="H778" s="80">
        <f t="shared" si="63"/>
        <v>0.2451058739211614</v>
      </c>
      <c r="I778" s="61"/>
      <c r="J778" s="61"/>
      <c r="K778" s="61"/>
      <c r="L778" s="61"/>
      <c r="M778" s="61"/>
    </row>
    <row r="779" spans="1:13" ht="15.6">
      <c r="A779" s="83">
        <v>528.72999999999297</v>
      </c>
      <c r="B779" s="84">
        <f t="shared" si="60"/>
        <v>175799778.00224468</v>
      </c>
      <c r="C779" s="84">
        <f t="shared" si="62"/>
        <v>119221126.23847368</v>
      </c>
      <c r="D779" s="83">
        <v>528.72999999999297</v>
      </c>
      <c r="E779" s="84">
        <f t="shared" si="61"/>
        <v>20792556.45126538</v>
      </c>
      <c r="F779" s="85"/>
      <c r="G779" s="79">
        <f t="shared" si="59"/>
        <v>0.2054381789560914</v>
      </c>
      <c r="H779" s="80">
        <f t="shared" si="63"/>
        <v>0.24552896187881471</v>
      </c>
      <c r="I779" s="61"/>
      <c r="J779" s="61"/>
      <c r="K779" s="61"/>
      <c r="L779" s="61"/>
      <c r="M779" s="61"/>
    </row>
    <row r="780" spans="1:13" ht="15.6">
      <c r="A780" s="83">
        <v>528.73999999999296</v>
      </c>
      <c r="B780" s="84">
        <f t="shared" si="60"/>
        <v>176005216.18120077</v>
      </c>
      <c r="C780" s="84">
        <f t="shared" si="62"/>
        <v>119426564.41742977</v>
      </c>
      <c r="D780" s="83">
        <v>528.73999999999296</v>
      </c>
      <c r="E780" s="84">
        <f t="shared" si="61"/>
        <v>20802934.858186919</v>
      </c>
      <c r="F780" s="85"/>
      <c r="G780" s="79">
        <f t="shared" si="59"/>
        <v>0.2054381789560914</v>
      </c>
      <c r="H780" s="80">
        <f t="shared" si="63"/>
        <v>0.24595204983646801</v>
      </c>
      <c r="I780" s="61"/>
      <c r="J780" s="61"/>
      <c r="K780" s="61"/>
      <c r="L780" s="61"/>
      <c r="M780" s="61"/>
    </row>
    <row r="781" spans="1:13" ht="15.6">
      <c r="A781" s="83">
        <v>528.74999999999295</v>
      </c>
      <c r="B781" s="84">
        <f t="shared" si="60"/>
        <v>176210654.36015686</v>
      </c>
      <c r="C781" s="84">
        <f t="shared" si="62"/>
        <v>119632002.59638587</v>
      </c>
      <c r="D781" s="83">
        <v>528.74999999999295</v>
      </c>
      <c r="E781" s="84">
        <f t="shared" si="61"/>
        <v>20813313.265108459</v>
      </c>
      <c r="F781" s="85"/>
      <c r="G781" s="79">
        <f t="shared" si="59"/>
        <v>0.2054381789560914</v>
      </c>
      <c r="H781" s="80">
        <f t="shared" si="63"/>
        <v>0.24637513779412132</v>
      </c>
      <c r="I781" s="61"/>
      <c r="J781" s="61"/>
      <c r="K781" s="61"/>
      <c r="L781" s="61"/>
      <c r="M781" s="61"/>
    </row>
    <row r="782" spans="1:13" ht="15.6">
      <c r="A782" s="83">
        <v>528.75999999999306</v>
      </c>
      <c r="B782" s="84">
        <f t="shared" si="60"/>
        <v>176416092.53911296</v>
      </c>
      <c r="C782" s="84">
        <f t="shared" si="62"/>
        <v>119837440.77534196</v>
      </c>
      <c r="D782" s="83">
        <v>528.75999999999306</v>
      </c>
      <c r="E782" s="84">
        <f t="shared" si="61"/>
        <v>20823691.672029998</v>
      </c>
      <c r="F782" s="85"/>
      <c r="G782" s="79">
        <f t="shared" si="59"/>
        <v>0.2054381789560914</v>
      </c>
      <c r="H782" s="80">
        <f t="shared" si="63"/>
        <v>0.24679822575177465</v>
      </c>
      <c r="I782" s="61"/>
      <c r="J782" s="61"/>
      <c r="K782" s="61"/>
      <c r="L782" s="61"/>
      <c r="M782" s="61"/>
    </row>
    <row r="783" spans="1:13" ht="15.6">
      <c r="A783" s="83">
        <v>528.76999999999305</v>
      </c>
      <c r="B783" s="84">
        <f t="shared" si="60"/>
        <v>176621530.71806905</v>
      </c>
      <c r="C783" s="84">
        <f t="shared" si="62"/>
        <v>120042878.95429805</v>
      </c>
      <c r="D783" s="83">
        <v>528.76999999999305</v>
      </c>
      <c r="E783" s="84">
        <f t="shared" si="61"/>
        <v>20834070.078951538</v>
      </c>
      <c r="F783" s="85"/>
      <c r="G783" s="79">
        <f t="shared" si="59"/>
        <v>0.2054381789560914</v>
      </c>
      <c r="H783" s="80">
        <f t="shared" si="63"/>
        <v>0.24722131370942796</v>
      </c>
      <c r="I783" s="61"/>
      <c r="J783" s="61"/>
      <c r="K783" s="61"/>
      <c r="L783" s="61"/>
      <c r="M783" s="61"/>
    </row>
    <row r="784" spans="1:13" ht="15.6">
      <c r="A784" s="83">
        <v>528.77999999999304</v>
      </c>
      <c r="B784" s="84">
        <f t="shared" si="60"/>
        <v>176826968.89702514</v>
      </c>
      <c r="C784" s="84">
        <f t="shared" si="62"/>
        <v>120248317.13325414</v>
      </c>
      <c r="D784" s="83">
        <v>528.77999999999304</v>
      </c>
      <c r="E784" s="84">
        <f t="shared" si="61"/>
        <v>20844448.485873077</v>
      </c>
      <c r="F784" s="85"/>
      <c r="G784" s="79">
        <f t="shared" si="59"/>
        <v>0.2054381789560914</v>
      </c>
      <c r="H784" s="80">
        <f t="shared" si="63"/>
        <v>0.24764440166708127</v>
      </c>
      <c r="I784" s="61"/>
      <c r="J784" s="61"/>
      <c r="K784" s="61"/>
      <c r="L784" s="61"/>
      <c r="M784" s="61"/>
    </row>
    <row r="785" spans="1:13" ht="15.6">
      <c r="A785" s="83">
        <v>528.78999999999303</v>
      </c>
      <c r="B785" s="84">
        <f t="shared" si="60"/>
        <v>177032407.07598123</v>
      </c>
      <c r="C785" s="84">
        <f t="shared" si="62"/>
        <v>120453755.31221023</v>
      </c>
      <c r="D785" s="83">
        <v>528.78999999999303</v>
      </c>
      <c r="E785" s="84">
        <f t="shared" si="61"/>
        <v>20854826.892794617</v>
      </c>
      <c r="F785" s="85"/>
      <c r="G785" s="79">
        <f t="shared" si="59"/>
        <v>0.2054381789560914</v>
      </c>
      <c r="H785" s="80">
        <f t="shared" si="63"/>
        <v>0.24806748962473457</v>
      </c>
      <c r="I785" s="61"/>
      <c r="J785" s="61"/>
      <c r="K785" s="61"/>
      <c r="L785" s="61"/>
      <c r="M785" s="61"/>
    </row>
    <row r="786" spans="1:13" ht="15.6">
      <c r="A786" s="83">
        <v>528.79999999999302</v>
      </c>
      <c r="B786" s="84">
        <f t="shared" si="60"/>
        <v>177237845.25493732</v>
      </c>
      <c r="C786" s="84">
        <f t="shared" si="62"/>
        <v>120659193.49116632</v>
      </c>
      <c r="D786" s="83">
        <v>528.79999999999302</v>
      </c>
      <c r="E786" s="84">
        <f t="shared" si="61"/>
        <v>20865205.299716156</v>
      </c>
      <c r="F786" s="85"/>
      <c r="G786" s="79">
        <f t="shared" si="59"/>
        <v>0.2054381789560914</v>
      </c>
      <c r="H786" s="80">
        <f t="shared" si="63"/>
        <v>0.24849057758238788</v>
      </c>
      <c r="I786" s="61"/>
      <c r="J786" s="61"/>
      <c r="K786" s="61"/>
      <c r="L786" s="61"/>
      <c r="M786" s="61"/>
    </row>
    <row r="787" spans="1:13" ht="15.6">
      <c r="A787" s="83">
        <v>528.80999999999301</v>
      </c>
      <c r="B787" s="84">
        <f t="shared" si="60"/>
        <v>177443283.43389341</v>
      </c>
      <c r="C787" s="84">
        <f t="shared" si="62"/>
        <v>120864631.67012241</v>
      </c>
      <c r="D787" s="83">
        <v>528.80999999999301</v>
      </c>
      <c r="E787" s="84">
        <f t="shared" si="61"/>
        <v>20875583.706637695</v>
      </c>
      <c r="F787" s="85"/>
      <c r="G787" s="79">
        <f t="shared" si="59"/>
        <v>0.2054381789560914</v>
      </c>
      <c r="H787" s="80">
        <f t="shared" si="63"/>
        <v>0.24891366554004118</v>
      </c>
      <c r="I787" s="61"/>
      <c r="J787" s="61"/>
      <c r="K787" s="61"/>
      <c r="L787" s="61"/>
      <c r="M787" s="61"/>
    </row>
    <row r="788" spans="1:13" ht="15.6">
      <c r="A788" s="83">
        <v>528.819999999993</v>
      </c>
      <c r="B788" s="84">
        <f t="shared" si="60"/>
        <v>177648721.6128495</v>
      </c>
      <c r="C788" s="84">
        <f t="shared" si="62"/>
        <v>121070069.84907851</v>
      </c>
      <c r="D788" s="83">
        <v>528.819999999993</v>
      </c>
      <c r="E788" s="84">
        <f t="shared" si="61"/>
        <v>20885962.113559235</v>
      </c>
      <c r="F788" s="85"/>
      <c r="G788" s="79">
        <f t="shared" si="59"/>
        <v>0.2054381789560914</v>
      </c>
      <c r="H788" s="80">
        <f t="shared" si="63"/>
        <v>0.24933675349769449</v>
      </c>
      <c r="I788" s="61"/>
      <c r="J788" s="61"/>
      <c r="K788" s="61"/>
      <c r="L788" s="61"/>
      <c r="M788" s="61"/>
    </row>
    <row r="789" spans="1:13" ht="15.6">
      <c r="A789" s="83">
        <v>528.82999999999299</v>
      </c>
      <c r="B789" s="84">
        <f t="shared" si="60"/>
        <v>177854159.7918056</v>
      </c>
      <c r="C789" s="84">
        <f t="shared" si="62"/>
        <v>121275508.0280346</v>
      </c>
      <c r="D789" s="83">
        <v>528.82999999999299</v>
      </c>
      <c r="E789" s="84">
        <f t="shared" si="61"/>
        <v>20896340.520480774</v>
      </c>
      <c r="F789" s="85"/>
      <c r="G789" s="79">
        <f t="shared" si="59"/>
        <v>0.2054381789560914</v>
      </c>
      <c r="H789" s="80">
        <f t="shared" si="63"/>
        <v>0.2497598414553478</v>
      </c>
      <c r="I789" s="61"/>
      <c r="J789" s="61"/>
      <c r="K789" s="61"/>
      <c r="L789" s="61"/>
      <c r="M789" s="61"/>
    </row>
    <row r="790" spans="1:13" ht="15.6">
      <c r="A790" s="83">
        <v>528.83999999999298</v>
      </c>
      <c r="B790" s="84">
        <f t="shared" si="60"/>
        <v>178059597.97076169</v>
      </c>
      <c r="C790" s="84">
        <f t="shared" si="62"/>
        <v>121480946.20699069</v>
      </c>
      <c r="D790" s="83">
        <v>528.83999999999298</v>
      </c>
      <c r="E790" s="84">
        <f t="shared" si="61"/>
        <v>20906718.927402314</v>
      </c>
      <c r="F790" s="85"/>
      <c r="G790" s="79">
        <f t="shared" si="59"/>
        <v>0.2054381789560914</v>
      </c>
      <c r="H790" s="80">
        <f t="shared" si="63"/>
        <v>0.25018292941300113</v>
      </c>
      <c r="I790" s="61"/>
      <c r="J790" s="61"/>
      <c r="K790" s="61"/>
      <c r="L790" s="61"/>
      <c r="M790" s="61"/>
    </row>
    <row r="791" spans="1:13" ht="15.6">
      <c r="A791" s="83">
        <v>528.84999999999297</v>
      </c>
      <c r="B791" s="84">
        <f t="shared" si="60"/>
        <v>178265036.14971778</v>
      </c>
      <c r="C791" s="84">
        <f t="shared" si="62"/>
        <v>121686384.38594678</v>
      </c>
      <c r="D791" s="83">
        <v>528.84999999999297</v>
      </c>
      <c r="E791" s="84">
        <f t="shared" si="61"/>
        <v>20917097.334323853</v>
      </c>
      <c r="F791" s="85"/>
      <c r="G791" s="79">
        <f t="shared" si="59"/>
        <v>0.2054381789560914</v>
      </c>
      <c r="H791" s="80">
        <f t="shared" si="63"/>
        <v>0.25060601737065441</v>
      </c>
      <c r="I791" s="61"/>
      <c r="J791" s="61"/>
      <c r="K791" s="61"/>
      <c r="L791" s="61"/>
      <c r="M791" s="61"/>
    </row>
    <row r="792" spans="1:13" ht="15.6">
      <c r="A792" s="83">
        <v>528.85999999999297</v>
      </c>
      <c r="B792" s="84">
        <f t="shared" si="60"/>
        <v>178470474.32867387</v>
      </c>
      <c r="C792" s="84">
        <f t="shared" si="62"/>
        <v>121891822.56490287</v>
      </c>
      <c r="D792" s="83">
        <v>528.85999999999297</v>
      </c>
      <c r="E792" s="84">
        <f t="shared" si="61"/>
        <v>20927475.741245393</v>
      </c>
      <c r="F792" s="85"/>
      <c r="G792" s="79">
        <f t="shared" si="59"/>
        <v>0.2054381789560914</v>
      </c>
      <c r="H792" s="80">
        <f t="shared" si="63"/>
        <v>0.25102910532830774</v>
      </c>
      <c r="I792" s="61"/>
      <c r="J792" s="61"/>
      <c r="K792" s="61"/>
      <c r="L792" s="61"/>
      <c r="M792" s="61"/>
    </row>
    <row r="793" spans="1:13" ht="15.6">
      <c r="A793" s="83">
        <v>528.86999999999296</v>
      </c>
      <c r="B793" s="84">
        <f t="shared" si="60"/>
        <v>178675912.50762996</v>
      </c>
      <c r="C793" s="84">
        <f t="shared" si="62"/>
        <v>122097260.74385896</v>
      </c>
      <c r="D793" s="83">
        <v>528.86999999999296</v>
      </c>
      <c r="E793" s="84">
        <f t="shared" si="61"/>
        <v>20937854.148166932</v>
      </c>
      <c r="F793" s="85"/>
      <c r="G793" s="79">
        <f t="shared" si="59"/>
        <v>0.2054381789560914</v>
      </c>
      <c r="H793" s="80">
        <f t="shared" si="63"/>
        <v>0.25145219328596102</v>
      </c>
      <c r="I793" s="61"/>
      <c r="J793" s="61"/>
      <c r="K793" s="61"/>
      <c r="L793" s="61"/>
      <c r="M793" s="61"/>
    </row>
    <row r="794" spans="1:13" ht="15.6">
      <c r="A794" s="83">
        <v>528.87999999999295</v>
      </c>
      <c r="B794" s="84">
        <f t="shared" si="60"/>
        <v>178881350.68658605</v>
      </c>
      <c r="C794" s="84">
        <f t="shared" si="62"/>
        <v>122302698.92281505</v>
      </c>
      <c r="D794" s="83">
        <v>528.87999999999295</v>
      </c>
      <c r="E794" s="84">
        <f t="shared" si="61"/>
        <v>20948232.555088472</v>
      </c>
      <c r="F794" s="85"/>
      <c r="G794" s="79">
        <f t="shared" si="59"/>
        <v>0.2054381789560914</v>
      </c>
      <c r="H794" s="80">
        <f t="shared" si="63"/>
        <v>0.25187528124361436</v>
      </c>
      <c r="I794" s="61"/>
      <c r="J794" s="61"/>
      <c r="K794" s="61"/>
      <c r="L794" s="61"/>
      <c r="M794" s="61"/>
    </row>
    <row r="795" spans="1:13" ht="15.6">
      <c r="A795" s="83">
        <v>528.88999999999305</v>
      </c>
      <c r="B795" s="84">
        <f t="shared" si="60"/>
        <v>179086788.86554214</v>
      </c>
      <c r="C795" s="84">
        <f t="shared" si="62"/>
        <v>122508137.10177115</v>
      </c>
      <c r="D795" s="83">
        <v>528.88999999999305</v>
      </c>
      <c r="E795" s="84">
        <f t="shared" si="61"/>
        <v>20958610.962010011</v>
      </c>
      <c r="F795" s="85"/>
      <c r="G795" s="79">
        <f t="shared" si="59"/>
        <v>0.2054381789560914</v>
      </c>
      <c r="H795" s="80">
        <f t="shared" si="63"/>
        <v>0.25229836920126769</v>
      </c>
      <c r="I795" s="61"/>
      <c r="J795" s="61"/>
      <c r="K795" s="61"/>
      <c r="L795" s="61"/>
      <c r="M795" s="61"/>
    </row>
    <row r="796" spans="1:13" ht="15.6">
      <c r="A796" s="83">
        <v>528.89999999999304</v>
      </c>
      <c r="B796" s="84">
        <f t="shared" si="60"/>
        <v>179292227.04449823</v>
      </c>
      <c r="C796" s="84">
        <f t="shared" si="62"/>
        <v>122713575.28072724</v>
      </c>
      <c r="D796" s="83">
        <v>528.89999999999304</v>
      </c>
      <c r="E796" s="84">
        <f t="shared" si="61"/>
        <v>20968989.368931551</v>
      </c>
      <c r="F796" s="85"/>
      <c r="G796" s="79">
        <f t="shared" si="59"/>
        <v>0.2054381789560914</v>
      </c>
      <c r="H796" s="80">
        <f t="shared" si="63"/>
        <v>0.25272145715892097</v>
      </c>
      <c r="I796" s="61"/>
      <c r="J796" s="61"/>
      <c r="K796" s="61"/>
      <c r="L796" s="61"/>
      <c r="M796" s="61"/>
    </row>
    <row r="797" spans="1:13" ht="15.6">
      <c r="A797" s="83">
        <v>528.90999999999303</v>
      </c>
      <c r="B797" s="84">
        <f t="shared" si="60"/>
        <v>179497665.22345433</v>
      </c>
      <c r="C797" s="84">
        <f t="shared" si="62"/>
        <v>122919013.45968333</v>
      </c>
      <c r="D797" s="83">
        <v>528.90999999999303</v>
      </c>
      <c r="E797" s="84">
        <f t="shared" si="61"/>
        <v>20979367.77585309</v>
      </c>
      <c r="F797" s="85"/>
      <c r="G797" s="79">
        <f t="shared" si="59"/>
        <v>0.2054381789560914</v>
      </c>
      <c r="H797" s="80">
        <f t="shared" si="63"/>
        <v>0.2531445451165743</v>
      </c>
      <c r="I797" s="61"/>
      <c r="J797" s="61"/>
      <c r="K797" s="61"/>
      <c r="L797" s="61"/>
      <c r="M797" s="61"/>
    </row>
    <row r="798" spans="1:13" ht="15.6">
      <c r="A798" s="83">
        <v>528.91999999999302</v>
      </c>
      <c r="B798" s="84">
        <f t="shared" si="60"/>
        <v>179703103.40241042</v>
      </c>
      <c r="C798" s="84">
        <f t="shared" si="62"/>
        <v>123124451.63863942</v>
      </c>
      <c r="D798" s="83">
        <v>528.91999999999302</v>
      </c>
      <c r="E798" s="84">
        <f t="shared" si="61"/>
        <v>20989746.182774629</v>
      </c>
      <c r="F798" s="85"/>
      <c r="G798" s="79">
        <f t="shared" si="59"/>
        <v>0.2054381789560914</v>
      </c>
      <c r="H798" s="80">
        <f t="shared" si="63"/>
        <v>0.25356763307422758</v>
      </c>
      <c r="I798" s="61"/>
      <c r="J798" s="61"/>
      <c r="K798" s="61"/>
      <c r="L798" s="61"/>
      <c r="M798" s="61"/>
    </row>
    <row r="799" spans="1:13" ht="15.6">
      <c r="A799" s="83">
        <v>528.92999999999302</v>
      </c>
      <c r="B799" s="84">
        <f t="shared" si="60"/>
        <v>179908541.58136651</v>
      </c>
      <c r="C799" s="84">
        <f t="shared" si="62"/>
        <v>123329889.81759551</v>
      </c>
      <c r="D799" s="83">
        <v>528.92999999999302</v>
      </c>
      <c r="E799" s="84">
        <f t="shared" si="61"/>
        <v>21000124.589696169</v>
      </c>
      <c r="F799" s="85"/>
      <c r="G799" s="79">
        <f t="shared" si="59"/>
        <v>0.2054381789560914</v>
      </c>
      <c r="H799" s="80">
        <f t="shared" si="63"/>
        <v>0.25399072103188092</v>
      </c>
      <c r="I799" s="61"/>
      <c r="J799" s="61"/>
      <c r="K799" s="61"/>
      <c r="L799" s="61"/>
      <c r="M799" s="61"/>
    </row>
    <row r="800" spans="1:13" ht="15.6">
      <c r="A800" s="83">
        <v>528.93999999999301</v>
      </c>
      <c r="B800" s="84">
        <f t="shared" si="60"/>
        <v>180113979.7603226</v>
      </c>
      <c r="C800" s="84">
        <f t="shared" si="62"/>
        <v>123535327.9965516</v>
      </c>
      <c r="D800" s="83">
        <v>528.93999999999301</v>
      </c>
      <c r="E800" s="84">
        <f t="shared" si="61"/>
        <v>21010502.996617708</v>
      </c>
      <c r="F800" s="85"/>
      <c r="G800" s="79">
        <f t="shared" si="59"/>
        <v>0.2054381789560914</v>
      </c>
      <c r="H800" s="80">
        <f t="shared" si="63"/>
        <v>0.2544138089895342</v>
      </c>
      <c r="I800" s="61"/>
      <c r="J800" s="61"/>
      <c r="K800" s="61"/>
      <c r="L800" s="61"/>
      <c r="M800" s="61"/>
    </row>
    <row r="801" spans="1:13" ht="15.6">
      <c r="A801" s="83">
        <v>528.949999999993</v>
      </c>
      <c r="B801" s="84">
        <f t="shared" si="60"/>
        <v>180319417.93927869</v>
      </c>
      <c r="C801" s="84">
        <f t="shared" si="62"/>
        <v>123740766.17550769</v>
      </c>
      <c r="D801" s="83">
        <v>528.949999999993</v>
      </c>
      <c r="E801" s="84">
        <f t="shared" si="61"/>
        <v>21020881.403539248</v>
      </c>
      <c r="F801" s="85"/>
      <c r="G801" s="79">
        <f t="shared" si="59"/>
        <v>0.2054381789560914</v>
      </c>
      <c r="H801" s="80">
        <f t="shared" si="63"/>
        <v>0.25483689694718753</v>
      </c>
      <c r="I801" s="61"/>
      <c r="J801" s="61"/>
      <c r="K801" s="61"/>
      <c r="L801" s="61"/>
      <c r="M801" s="61"/>
    </row>
    <row r="802" spans="1:13" ht="15.6">
      <c r="A802" s="83">
        <v>528.95999999999299</v>
      </c>
      <c r="B802" s="84">
        <f t="shared" si="60"/>
        <v>180524856.11823478</v>
      </c>
      <c r="C802" s="84">
        <f t="shared" si="62"/>
        <v>123946204.35446379</v>
      </c>
      <c r="D802" s="83">
        <v>528.95999999999299</v>
      </c>
      <c r="E802" s="84">
        <f t="shared" si="61"/>
        <v>21031259.810460787</v>
      </c>
      <c r="F802" s="85"/>
      <c r="G802" s="79">
        <f t="shared" si="59"/>
        <v>0.2054381789560914</v>
      </c>
      <c r="H802" s="80">
        <f t="shared" si="63"/>
        <v>0.25525998490484086</v>
      </c>
      <c r="I802" s="61"/>
      <c r="J802" s="61"/>
      <c r="K802" s="61"/>
      <c r="L802" s="61"/>
      <c r="M802" s="61"/>
    </row>
    <row r="803" spans="1:13" ht="15.6">
      <c r="A803" s="83">
        <v>528.96999999999298</v>
      </c>
      <c r="B803" s="84">
        <f t="shared" si="60"/>
        <v>180730294.29719087</v>
      </c>
      <c r="C803" s="84">
        <f t="shared" si="62"/>
        <v>124151642.53341988</v>
      </c>
      <c r="D803" s="83">
        <v>528.96999999999298</v>
      </c>
      <c r="E803" s="84">
        <f t="shared" si="61"/>
        <v>21041638.217382327</v>
      </c>
      <c r="F803" s="85"/>
      <c r="G803" s="79">
        <f t="shared" si="59"/>
        <v>0.2054381789560914</v>
      </c>
      <c r="H803" s="80">
        <f t="shared" si="63"/>
        <v>0.25568307286249414</v>
      </c>
      <c r="I803" s="61"/>
      <c r="J803" s="61"/>
      <c r="K803" s="61"/>
      <c r="L803" s="61"/>
      <c r="M803" s="61"/>
    </row>
    <row r="804" spans="1:13" ht="15.6">
      <c r="A804" s="83">
        <v>528.97999999999297</v>
      </c>
      <c r="B804" s="84">
        <f t="shared" si="60"/>
        <v>180935732.47614697</v>
      </c>
      <c r="C804" s="84">
        <f t="shared" si="62"/>
        <v>124357080.71237597</v>
      </c>
      <c r="D804" s="83">
        <v>528.97999999999297</v>
      </c>
      <c r="E804" s="84">
        <f t="shared" si="61"/>
        <v>21052016.624303866</v>
      </c>
      <c r="F804" s="85"/>
      <c r="G804" s="79">
        <f t="shared" si="59"/>
        <v>0.2054381789560914</v>
      </c>
      <c r="H804" s="80">
        <f t="shared" si="63"/>
        <v>0.25610616082014748</v>
      </c>
      <c r="I804" s="61"/>
      <c r="J804" s="61"/>
      <c r="K804" s="61"/>
      <c r="L804" s="61"/>
      <c r="M804" s="61"/>
    </row>
    <row r="805" spans="1:13" ht="15.6">
      <c r="A805" s="83">
        <v>528.98999999999296</v>
      </c>
      <c r="B805" s="84">
        <f t="shared" si="60"/>
        <v>181141170.65510306</v>
      </c>
      <c r="C805" s="84">
        <f t="shared" si="62"/>
        <v>124562518.89133206</v>
      </c>
      <c r="D805" s="83">
        <v>528.98999999999296</v>
      </c>
      <c r="E805" s="84">
        <f t="shared" si="61"/>
        <v>21062395.031225406</v>
      </c>
      <c r="F805" s="85"/>
      <c r="G805" s="79">
        <f t="shared" si="59"/>
        <v>0.2054381789560914</v>
      </c>
      <c r="H805" s="80">
        <f t="shared" si="63"/>
        <v>0.25652924877780076</v>
      </c>
      <c r="I805" s="61"/>
      <c r="J805" s="61"/>
      <c r="K805" s="61"/>
      <c r="L805" s="61"/>
      <c r="M805" s="61"/>
    </row>
    <row r="806" spans="1:13" ht="15.6">
      <c r="A806" s="86">
        <v>528.99999999999295</v>
      </c>
      <c r="B806" s="87">
        <v>181346608.83406001</v>
      </c>
      <c r="C806" s="87">
        <f t="shared" si="62"/>
        <v>124767957.07028902</v>
      </c>
      <c r="D806" s="86">
        <v>528.99999999999295</v>
      </c>
      <c r="E806" s="87">
        <v>21072773.438147001</v>
      </c>
      <c r="F806" s="88"/>
      <c r="G806" s="79">
        <f t="shared" si="59"/>
        <v>0.20543817895695568</v>
      </c>
      <c r="H806" s="80">
        <f t="shared" si="63"/>
        <v>0.25695233673545587</v>
      </c>
      <c r="I806" s="61"/>
      <c r="J806" s="61"/>
      <c r="K806" s="61"/>
      <c r="L806" s="61"/>
      <c r="M806" s="61"/>
    </row>
    <row r="807" spans="1:13" ht="15.6">
      <c r="A807" s="83">
        <v>529.00999999999306</v>
      </c>
      <c r="B807" s="84">
        <f t="shared" ref="B807:B870" si="64">B806+(($B$906-$B$806)/100)</f>
        <v>181562919.18585131</v>
      </c>
      <c r="C807" s="84">
        <f t="shared" si="62"/>
        <v>124984267.42208031</v>
      </c>
      <c r="D807" s="83">
        <v>529.00999999999306</v>
      </c>
      <c r="E807" s="84">
        <f t="shared" ref="E807:E870" si="65">E806+(($E$906-$E$806)/100)</f>
        <v>21095848.458763011</v>
      </c>
      <c r="F807" s="85"/>
      <c r="G807" s="79">
        <f t="shared" si="59"/>
        <v>0.21631035179129243</v>
      </c>
      <c r="H807" s="80">
        <f t="shared" si="63"/>
        <v>0.25739781529948758</v>
      </c>
      <c r="I807" s="61"/>
      <c r="J807" s="61"/>
      <c r="K807" s="61"/>
      <c r="L807" s="61"/>
      <c r="M807" s="61"/>
    </row>
    <row r="808" spans="1:13" ht="15.6">
      <c r="A808" s="83">
        <v>529.01999999999305</v>
      </c>
      <c r="B808" s="84">
        <f t="shared" si="64"/>
        <v>181779229.5376426</v>
      </c>
      <c r="C808" s="84">
        <f t="shared" si="62"/>
        <v>125200577.7738716</v>
      </c>
      <c r="D808" s="83">
        <v>529.01999999999305</v>
      </c>
      <c r="E808" s="84">
        <f t="shared" si="65"/>
        <v>21118923.479379021</v>
      </c>
      <c r="F808" s="85"/>
      <c r="G808" s="79">
        <f t="shared" si="59"/>
        <v>0.21631035179129243</v>
      </c>
      <c r="H808" s="80">
        <f t="shared" si="63"/>
        <v>0.25784329386351929</v>
      </c>
      <c r="I808" s="61"/>
      <c r="J808" s="61"/>
      <c r="K808" s="61"/>
      <c r="L808" s="61"/>
      <c r="M808" s="61"/>
    </row>
    <row r="809" spans="1:13" ht="15.6">
      <c r="A809" s="83">
        <v>529.02999999999304</v>
      </c>
      <c r="B809" s="84">
        <f t="shared" si="64"/>
        <v>181995539.88943389</v>
      </c>
      <c r="C809" s="84">
        <f t="shared" si="62"/>
        <v>125416888.12566289</v>
      </c>
      <c r="D809" s="83">
        <v>529.02999999999304</v>
      </c>
      <c r="E809" s="84">
        <f t="shared" si="65"/>
        <v>21141998.49999503</v>
      </c>
      <c r="F809" s="85"/>
      <c r="G809" s="79">
        <f t="shared" si="59"/>
        <v>0.21631035179129243</v>
      </c>
      <c r="H809" s="80">
        <f t="shared" si="63"/>
        <v>0.25828877242755094</v>
      </c>
      <c r="I809" s="61"/>
      <c r="J809" s="61"/>
      <c r="K809" s="61"/>
      <c r="L809" s="61"/>
      <c r="M809" s="61"/>
    </row>
    <row r="810" spans="1:13" ht="15.6">
      <c r="A810" s="83">
        <v>529.03999999999303</v>
      </c>
      <c r="B810" s="84">
        <f t="shared" si="64"/>
        <v>182211850.24122518</v>
      </c>
      <c r="C810" s="84">
        <f t="shared" si="62"/>
        <v>125633198.47745419</v>
      </c>
      <c r="D810" s="83">
        <v>529.03999999999303</v>
      </c>
      <c r="E810" s="84">
        <f t="shared" si="65"/>
        <v>21165073.52061104</v>
      </c>
      <c r="F810" s="85"/>
      <c r="G810" s="79">
        <f t="shared" si="59"/>
        <v>0.21631035179129243</v>
      </c>
      <c r="H810" s="80">
        <f t="shared" si="63"/>
        <v>0.25873425099158265</v>
      </c>
      <c r="I810" s="61"/>
      <c r="J810" s="61"/>
      <c r="K810" s="61"/>
      <c r="L810" s="61"/>
      <c r="M810" s="61"/>
    </row>
    <row r="811" spans="1:13" ht="15.6">
      <c r="A811" s="83">
        <v>529.04999999999302</v>
      </c>
      <c r="B811" s="84">
        <f t="shared" si="64"/>
        <v>182428160.59301648</v>
      </c>
      <c r="C811" s="84">
        <f t="shared" si="62"/>
        <v>125849508.82924548</v>
      </c>
      <c r="D811" s="83">
        <v>529.04999999999302</v>
      </c>
      <c r="E811" s="84">
        <f t="shared" si="65"/>
        <v>21188148.54122705</v>
      </c>
      <c r="F811" s="85"/>
      <c r="G811" s="79">
        <f t="shared" ref="G811:G874" si="66">(B811-B810)/10^6</f>
        <v>0.21631035179129243</v>
      </c>
      <c r="H811" s="80">
        <f t="shared" si="63"/>
        <v>0.25917972955561436</v>
      </c>
      <c r="I811" s="61"/>
      <c r="J811" s="61"/>
      <c r="K811" s="61"/>
      <c r="L811" s="61"/>
      <c r="M811" s="61"/>
    </row>
    <row r="812" spans="1:13" ht="15.6">
      <c r="A812" s="83">
        <v>529.05999999999301</v>
      </c>
      <c r="B812" s="84">
        <f t="shared" si="64"/>
        <v>182644470.94480777</v>
      </c>
      <c r="C812" s="84">
        <f t="shared" si="62"/>
        <v>126065819.18103677</v>
      </c>
      <c r="D812" s="83">
        <v>529.05999999999301</v>
      </c>
      <c r="E812" s="84">
        <f t="shared" si="65"/>
        <v>21211223.56184306</v>
      </c>
      <c r="F812" s="85"/>
      <c r="G812" s="79">
        <f t="shared" si="66"/>
        <v>0.21631035179129243</v>
      </c>
      <c r="H812" s="80">
        <f t="shared" si="63"/>
        <v>0.25962520811964607</v>
      </c>
      <c r="I812" s="61"/>
      <c r="J812" s="61"/>
      <c r="K812" s="61"/>
      <c r="L812" s="61"/>
      <c r="M812" s="61"/>
    </row>
    <row r="813" spans="1:13" ht="15.6">
      <c r="A813" s="83">
        <v>529.069999999993</v>
      </c>
      <c r="B813" s="84">
        <f t="shared" si="64"/>
        <v>182860781.29659906</v>
      </c>
      <c r="C813" s="84">
        <f t="shared" si="62"/>
        <v>126282129.53282806</v>
      </c>
      <c r="D813" s="83">
        <v>529.069999999993</v>
      </c>
      <c r="E813" s="84">
        <f t="shared" si="65"/>
        <v>21234298.58245907</v>
      </c>
      <c r="F813" s="85"/>
      <c r="G813" s="79">
        <f t="shared" si="66"/>
        <v>0.21631035179129243</v>
      </c>
      <c r="H813" s="80">
        <f t="shared" si="63"/>
        <v>0.26007068668367778</v>
      </c>
      <c r="I813" s="61"/>
      <c r="J813" s="61"/>
      <c r="K813" s="61"/>
      <c r="L813" s="61"/>
      <c r="M813" s="61"/>
    </row>
    <row r="814" spans="1:13" ht="15.6">
      <c r="A814" s="83">
        <v>529.07999999999299</v>
      </c>
      <c r="B814" s="84">
        <f t="shared" si="64"/>
        <v>183077091.64839035</v>
      </c>
      <c r="C814" s="84">
        <f t="shared" si="62"/>
        <v>126498439.88461936</v>
      </c>
      <c r="D814" s="83">
        <v>529.07999999999299</v>
      </c>
      <c r="E814" s="84">
        <f t="shared" si="65"/>
        <v>21257373.60307508</v>
      </c>
      <c r="F814" s="85"/>
      <c r="G814" s="79">
        <f t="shared" si="66"/>
        <v>0.21631035179129243</v>
      </c>
      <c r="H814" s="80">
        <f t="shared" si="63"/>
        <v>0.26051616524770943</v>
      </c>
      <c r="I814" s="61"/>
      <c r="J814" s="61"/>
      <c r="K814" s="61"/>
      <c r="L814" s="61"/>
      <c r="M814" s="61"/>
    </row>
    <row r="815" spans="1:13" ht="15.6">
      <c r="A815" s="83">
        <v>529.08999999999298</v>
      </c>
      <c r="B815" s="84">
        <f t="shared" si="64"/>
        <v>183293402.00018165</v>
      </c>
      <c r="C815" s="84">
        <f t="shared" si="62"/>
        <v>126714750.23641065</v>
      </c>
      <c r="D815" s="83">
        <v>529.08999999999298</v>
      </c>
      <c r="E815" s="84">
        <f t="shared" si="65"/>
        <v>21280448.623691089</v>
      </c>
      <c r="F815" s="85"/>
      <c r="G815" s="79">
        <f t="shared" si="66"/>
        <v>0.21631035179129243</v>
      </c>
      <c r="H815" s="80">
        <f t="shared" si="63"/>
        <v>0.26096164381174114</v>
      </c>
      <c r="I815" s="61"/>
      <c r="J815" s="61"/>
      <c r="K815" s="61"/>
      <c r="L815" s="61"/>
      <c r="M815" s="61"/>
    </row>
    <row r="816" spans="1:13" ht="15.6">
      <c r="A816" s="83">
        <v>529.09999999999297</v>
      </c>
      <c r="B816" s="84">
        <f t="shared" si="64"/>
        <v>183509712.35197294</v>
      </c>
      <c r="C816" s="84">
        <f t="shared" si="62"/>
        <v>126931060.58820194</v>
      </c>
      <c r="D816" s="83">
        <v>529.09999999999297</v>
      </c>
      <c r="E816" s="84">
        <f t="shared" si="65"/>
        <v>21303523.644307099</v>
      </c>
      <c r="F816" s="85"/>
      <c r="G816" s="79">
        <f t="shared" si="66"/>
        <v>0.21631035179129243</v>
      </c>
      <c r="H816" s="80">
        <f t="shared" si="63"/>
        <v>0.26140712237577285</v>
      </c>
      <c r="I816" s="61"/>
      <c r="J816" s="61"/>
      <c r="K816" s="61"/>
      <c r="L816" s="61"/>
      <c r="M816" s="61"/>
    </row>
    <row r="817" spans="1:13" ht="15.6">
      <c r="A817" s="83">
        <v>529.10999999999297</v>
      </c>
      <c r="B817" s="84">
        <f t="shared" si="64"/>
        <v>183726022.70376423</v>
      </c>
      <c r="C817" s="84">
        <f t="shared" si="62"/>
        <v>127147370.93999323</v>
      </c>
      <c r="D817" s="83">
        <v>529.10999999999297</v>
      </c>
      <c r="E817" s="84">
        <f t="shared" si="65"/>
        <v>21326598.664923109</v>
      </c>
      <c r="F817" s="85"/>
      <c r="G817" s="79">
        <f t="shared" si="66"/>
        <v>0.21631035179129243</v>
      </c>
      <c r="H817" s="80">
        <f t="shared" si="63"/>
        <v>0.26185260093980456</v>
      </c>
      <c r="I817" s="61"/>
      <c r="J817" s="61"/>
      <c r="K817" s="61"/>
      <c r="L817" s="61"/>
      <c r="M817" s="61"/>
    </row>
    <row r="818" spans="1:13" ht="15.6">
      <c r="A818" s="83">
        <v>529.11999999999296</v>
      </c>
      <c r="B818" s="84">
        <f t="shared" si="64"/>
        <v>183942333.05555552</v>
      </c>
      <c r="C818" s="84">
        <f t="shared" si="62"/>
        <v>127363681.29178452</v>
      </c>
      <c r="D818" s="83">
        <v>529.11999999999296</v>
      </c>
      <c r="E818" s="84">
        <f t="shared" si="65"/>
        <v>21349673.685539119</v>
      </c>
      <c r="F818" s="85"/>
      <c r="G818" s="79">
        <f t="shared" si="66"/>
        <v>0.21631035179129243</v>
      </c>
      <c r="H818" s="80">
        <f t="shared" si="63"/>
        <v>0.26229807950383627</v>
      </c>
      <c r="I818" s="61"/>
      <c r="J818" s="61"/>
      <c r="K818" s="61"/>
      <c r="L818" s="61"/>
      <c r="M818" s="61"/>
    </row>
    <row r="819" spans="1:13" ht="15.6">
      <c r="A819" s="83">
        <v>529.12999999999295</v>
      </c>
      <c r="B819" s="84">
        <f t="shared" si="64"/>
        <v>184158643.40734681</v>
      </c>
      <c r="C819" s="84">
        <f t="shared" si="62"/>
        <v>127579991.64357582</v>
      </c>
      <c r="D819" s="83">
        <v>529.12999999999295</v>
      </c>
      <c r="E819" s="84">
        <f t="shared" si="65"/>
        <v>21372748.706155129</v>
      </c>
      <c r="F819" s="85"/>
      <c r="G819" s="79">
        <f t="shared" si="66"/>
        <v>0.21631035179129243</v>
      </c>
      <c r="H819" s="80">
        <f t="shared" si="63"/>
        <v>0.26274355806786798</v>
      </c>
      <c r="I819" s="61"/>
      <c r="J819" s="61"/>
      <c r="K819" s="61"/>
      <c r="L819" s="61"/>
      <c r="M819" s="61"/>
    </row>
    <row r="820" spans="1:13" ht="15.6">
      <c r="A820" s="83">
        <v>529.13999999999305</v>
      </c>
      <c r="B820" s="84">
        <f t="shared" si="64"/>
        <v>184374953.75913811</v>
      </c>
      <c r="C820" s="84">
        <f t="shared" si="62"/>
        <v>127796301.99536711</v>
      </c>
      <c r="D820" s="83">
        <v>529.13999999999305</v>
      </c>
      <c r="E820" s="84">
        <f t="shared" si="65"/>
        <v>21395823.726771139</v>
      </c>
      <c r="F820" s="85"/>
      <c r="G820" s="79">
        <f t="shared" si="66"/>
        <v>0.21631035179129243</v>
      </c>
      <c r="H820" s="80">
        <f t="shared" si="63"/>
        <v>0.26318903663189963</v>
      </c>
      <c r="I820" s="61"/>
      <c r="J820" s="61"/>
      <c r="K820" s="61"/>
      <c r="L820" s="61"/>
      <c r="M820" s="61"/>
    </row>
    <row r="821" spans="1:13" ht="15.6">
      <c r="A821" s="83">
        <v>529.14999999999304</v>
      </c>
      <c r="B821" s="84">
        <f t="shared" si="64"/>
        <v>184591264.1109294</v>
      </c>
      <c r="C821" s="84">
        <f t="shared" si="62"/>
        <v>128012612.3471584</v>
      </c>
      <c r="D821" s="83">
        <v>529.14999999999304</v>
      </c>
      <c r="E821" s="84">
        <f t="shared" si="65"/>
        <v>21418898.747387148</v>
      </c>
      <c r="F821" s="85"/>
      <c r="G821" s="79">
        <f t="shared" si="66"/>
        <v>0.21631035179129243</v>
      </c>
      <c r="H821" s="80">
        <f t="shared" si="63"/>
        <v>0.26363451519593134</v>
      </c>
      <c r="I821" s="61"/>
      <c r="J821" s="61"/>
      <c r="K821" s="61"/>
      <c r="L821" s="61"/>
      <c r="M821" s="61"/>
    </row>
    <row r="822" spans="1:13" ht="15.6">
      <c r="A822" s="83">
        <v>529.15999999999303</v>
      </c>
      <c r="B822" s="84">
        <f t="shared" si="64"/>
        <v>184807574.46272069</v>
      </c>
      <c r="C822" s="84">
        <f t="shared" si="62"/>
        <v>128228922.69894969</v>
      </c>
      <c r="D822" s="83">
        <v>529.15999999999303</v>
      </c>
      <c r="E822" s="84">
        <f t="shared" si="65"/>
        <v>21441973.768003158</v>
      </c>
      <c r="F822" s="85"/>
      <c r="G822" s="79">
        <f t="shared" si="66"/>
        <v>0.21631035179129243</v>
      </c>
      <c r="H822" s="80">
        <f t="shared" si="63"/>
        <v>0.26407999375996305</v>
      </c>
      <c r="I822" s="61"/>
      <c r="J822" s="61"/>
      <c r="K822" s="61"/>
      <c r="L822" s="61"/>
      <c r="M822" s="61"/>
    </row>
    <row r="823" spans="1:13" ht="15.6">
      <c r="A823" s="83">
        <v>529.16999999999302</v>
      </c>
      <c r="B823" s="84">
        <f t="shared" si="64"/>
        <v>185023884.81451198</v>
      </c>
      <c r="C823" s="84">
        <f t="shared" si="62"/>
        <v>128445233.05074099</v>
      </c>
      <c r="D823" s="83">
        <v>529.16999999999302</v>
      </c>
      <c r="E823" s="84">
        <f t="shared" si="65"/>
        <v>21465048.788619168</v>
      </c>
      <c r="F823" s="85"/>
      <c r="G823" s="79">
        <f t="shared" si="66"/>
        <v>0.21631035179129243</v>
      </c>
      <c r="H823" s="80">
        <f t="shared" si="63"/>
        <v>0.26452547232399476</v>
      </c>
      <c r="I823" s="61"/>
      <c r="J823" s="61"/>
      <c r="K823" s="61"/>
      <c r="L823" s="61"/>
      <c r="M823" s="61"/>
    </row>
    <row r="824" spans="1:13" ht="15.6">
      <c r="A824" s="83">
        <v>529.17999999999302</v>
      </c>
      <c r="B824" s="84">
        <f t="shared" si="64"/>
        <v>185240195.16630328</v>
      </c>
      <c r="C824" s="84">
        <f t="shared" si="62"/>
        <v>128661543.40253228</v>
      </c>
      <c r="D824" s="83">
        <v>529.17999999999302</v>
      </c>
      <c r="E824" s="84">
        <f t="shared" si="65"/>
        <v>21488123.809235178</v>
      </c>
      <c r="F824" s="85"/>
      <c r="G824" s="79">
        <f t="shared" si="66"/>
        <v>0.21631035179129243</v>
      </c>
      <c r="H824" s="80">
        <f t="shared" si="63"/>
        <v>0.26497095088802647</v>
      </c>
      <c r="I824" s="61"/>
      <c r="J824" s="61"/>
      <c r="K824" s="61"/>
      <c r="L824" s="61"/>
      <c r="M824" s="61"/>
    </row>
    <row r="825" spans="1:13" ht="15.6">
      <c r="A825" s="83">
        <v>529.18999999999301</v>
      </c>
      <c r="B825" s="84">
        <f t="shared" si="64"/>
        <v>185456505.51809457</v>
      </c>
      <c r="C825" s="84">
        <f t="shared" si="62"/>
        <v>128877853.75432357</v>
      </c>
      <c r="D825" s="83">
        <v>529.18999999999301</v>
      </c>
      <c r="E825" s="84">
        <f t="shared" si="65"/>
        <v>21511198.829851188</v>
      </c>
      <c r="F825" s="85"/>
      <c r="G825" s="79">
        <f t="shared" si="66"/>
        <v>0.21631035179129243</v>
      </c>
      <c r="H825" s="80">
        <f t="shared" si="63"/>
        <v>0.26541642945205818</v>
      </c>
      <c r="I825" s="61"/>
      <c r="J825" s="61"/>
      <c r="K825" s="61"/>
      <c r="L825" s="61"/>
      <c r="M825" s="61"/>
    </row>
    <row r="826" spans="1:13" ht="15.6">
      <c r="A826" s="83">
        <v>529.199999999993</v>
      </c>
      <c r="B826" s="84">
        <f t="shared" si="64"/>
        <v>185672815.86988586</v>
      </c>
      <c r="C826" s="84">
        <f t="shared" si="62"/>
        <v>129094164.10611486</v>
      </c>
      <c r="D826" s="83">
        <v>529.199999999993</v>
      </c>
      <c r="E826" s="84">
        <f t="shared" si="65"/>
        <v>21534273.850467198</v>
      </c>
      <c r="F826" s="85"/>
      <c r="G826" s="79">
        <f t="shared" si="66"/>
        <v>0.21631035179129243</v>
      </c>
      <c r="H826" s="80">
        <f t="shared" si="63"/>
        <v>0.26586190801608983</v>
      </c>
      <c r="I826" s="61"/>
      <c r="J826" s="61"/>
      <c r="K826" s="61"/>
      <c r="L826" s="61"/>
      <c r="M826" s="61"/>
    </row>
    <row r="827" spans="1:13" ht="15.6">
      <c r="A827" s="83">
        <v>529.20999999999299</v>
      </c>
      <c r="B827" s="84">
        <f t="shared" si="64"/>
        <v>185889126.22167715</v>
      </c>
      <c r="C827" s="84">
        <f t="shared" si="62"/>
        <v>129310474.45790616</v>
      </c>
      <c r="D827" s="83">
        <v>529.20999999999299</v>
      </c>
      <c r="E827" s="84">
        <f t="shared" si="65"/>
        <v>21557348.871083207</v>
      </c>
      <c r="F827" s="85"/>
      <c r="G827" s="79">
        <f t="shared" si="66"/>
        <v>0.21631035179129243</v>
      </c>
      <c r="H827" s="80">
        <f t="shared" si="63"/>
        <v>0.26630738658012154</v>
      </c>
      <c r="I827" s="61"/>
      <c r="J827" s="61"/>
      <c r="K827" s="61"/>
      <c r="L827" s="61"/>
      <c r="M827" s="61"/>
    </row>
    <row r="828" spans="1:13" ht="15.6">
      <c r="A828" s="83">
        <v>529.21999999999298</v>
      </c>
      <c r="B828" s="84">
        <f t="shared" si="64"/>
        <v>186105436.57346845</v>
      </c>
      <c r="C828" s="84">
        <f t="shared" si="62"/>
        <v>129526784.80969745</v>
      </c>
      <c r="D828" s="83">
        <v>529.21999999999298</v>
      </c>
      <c r="E828" s="84">
        <f t="shared" si="65"/>
        <v>21580423.891699217</v>
      </c>
      <c r="F828" s="85"/>
      <c r="G828" s="79">
        <f t="shared" si="66"/>
        <v>0.21631035179129243</v>
      </c>
      <c r="H828" s="80">
        <f t="shared" si="63"/>
        <v>0.26675286514415325</v>
      </c>
      <c r="I828" s="61"/>
      <c r="J828" s="61"/>
      <c r="K828" s="61"/>
      <c r="L828" s="61"/>
      <c r="M828" s="61"/>
    </row>
    <row r="829" spans="1:13" ht="15.6">
      <c r="A829" s="83">
        <v>529.22999999999297</v>
      </c>
      <c r="B829" s="84">
        <f t="shared" si="64"/>
        <v>186321746.92525974</v>
      </c>
      <c r="C829" s="84">
        <f t="shared" si="62"/>
        <v>129743095.16148874</v>
      </c>
      <c r="D829" s="83">
        <v>529.22999999999297</v>
      </c>
      <c r="E829" s="84">
        <f t="shared" si="65"/>
        <v>21603498.912315227</v>
      </c>
      <c r="F829" s="85"/>
      <c r="G829" s="79">
        <f t="shared" si="66"/>
        <v>0.21631035179129243</v>
      </c>
      <c r="H829" s="80">
        <f t="shared" si="63"/>
        <v>0.26719834370818496</v>
      </c>
      <c r="I829" s="61"/>
      <c r="J829" s="61"/>
      <c r="K829" s="61"/>
      <c r="L829" s="61"/>
      <c r="M829" s="61"/>
    </row>
    <row r="830" spans="1:13" ht="15.6">
      <c r="A830" s="83">
        <v>529.23999999999296</v>
      </c>
      <c r="B830" s="84">
        <f t="shared" si="64"/>
        <v>186538057.27705103</v>
      </c>
      <c r="C830" s="84">
        <f t="shared" si="62"/>
        <v>129959405.51328003</v>
      </c>
      <c r="D830" s="83">
        <v>529.23999999999296</v>
      </c>
      <c r="E830" s="84">
        <f t="shared" si="65"/>
        <v>21626573.932931237</v>
      </c>
      <c r="F830" s="85"/>
      <c r="G830" s="79">
        <f t="shared" si="66"/>
        <v>0.21631035179129243</v>
      </c>
      <c r="H830" s="80">
        <f t="shared" si="63"/>
        <v>0.26764382227221667</v>
      </c>
      <c r="I830" s="61"/>
      <c r="J830" s="61"/>
      <c r="K830" s="61"/>
      <c r="L830" s="61"/>
      <c r="M830" s="61"/>
    </row>
    <row r="831" spans="1:13" ht="15.6">
      <c r="A831" s="83">
        <v>529.24999999999204</v>
      </c>
      <c r="B831" s="84">
        <f t="shared" si="64"/>
        <v>186754367.62884232</v>
      </c>
      <c r="C831" s="84">
        <f t="shared" si="62"/>
        <v>130175715.86507133</v>
      </c>
      <c r="D831" s="83">
        <v>529.24999999999204</v>
      </c>
      <c r="E831" s="84">
        <f t="shared" si="65"/>
        <v>21649648.953547247</v>
      </c>
      <c r="F831" s="85"/>
      <c r="G831" s="79">
        <f t="shared" si="66"/>
        <v>0.21631035179129243</v>
      </c>
      <c r="H831" s="80">
        <f t="shared" si="63"/>
        <v>0.26808930083624832</v>
      </c>
      <c r="I831" s="61"/>
      <c r="J831" s="61"/>
      <c r="K831" s="61"/>
      <c r="L831" s="61"/>
      <c r="M831" s="61"/>
    </row>
    <row r="832" spans="1:13" ht="15.6">
      <c r="A832" s="83">
        <v>529.25999999999203</v>
      </c>
      <c r="B832" s="84">
        <f t="shared" si="64"/>
        <v>186970677.98063362</v>
      </c>
      <c r="C832" s="84">
        <f t="shared" si="62"/>
        <v>130392026.21686262</v>
      </c>
      <c r="D832" s="83">
        <v>529.25999999999203</v>
      </c>
      <c r="E832" s="84">
        <f t="shared" si="65"/>
        <v>21672723.974163257</v>
      </c>
      <c r="F832" s="85"/>
      <c r="G832" s="79">
        <f t="shared" si="66"/>
        <v>0.21631035179129243</v>
      </c>
      <c r="H832" s="80">
        <f t="shared" si="63"/>
        <v>0.26853477940028003</v>
      </c>
      <c r="I832" s="61"/>
      <c r="J832" s="61"/>
      <c r="K832" s="61"/>
      <c r="L832" s="61"/>
      <c r="M832" s="61"/>
    </row>
    <row r="833" spans="1:13" ht="15.6">
      <c r="A833" s="83">
        <v>529.26999999999202</v>
      </c>
      <c r="B833" s="84">
        <f t="shared" si="64"/>
        <v>187186988.33242491</v>
      </c>
      <c r="C833" s="84">
        <f t="shared" si="62"/>
        <v>130608336.56865391</v>
      </c>
      <c r="D833" s="83">
        <v>529.26999999999202</v>
      </c>
      <c r="E833" s="84">
        <f t="shared" si="65"/>
        <v>21695798.994779266</v>
      </c>
      <c r="F833" s="85"/>
      <c r="G833" s="79">
        <f t="shared" si="66"/>
        <v>0.21631035179129243</v>
      </c>
      <c r="H833" s="80">
        <f t="shared" si="63"/>
        <v>0.26898025796431174</v>
      </c>
      <c r="I833" s="61"/>
      <c r="J833" s="61"/>
      <c r="K833" s="61"/>
      <c r="L833" s="61"/>
      <c r="M833" s="61"/>
    </row>
    <row r="834" spans="1:13" ht="15.6">
      <c r="A834" s="83">
        <v>529.27999999999201</v>
      </c>
      <c r="B834" s="84">
        <f t="shared" si="64"/>
        <v>187403298.6842162</v>
      </c>
      <c r="C834" s="84">
        <f t="shared" si="62"/>
        <v>130824646.9204452</v>
      </c>
      <c r="D834" s="83">
        <v>529.27999999999201</v>
      </c>
      <c r="E834" s="84">
        <f t="shared" si="65"/>
        <v>21718874.015395276</v>
      </c>
      <c r="F834" s="85"/>
      <c r="G834" s="79">
        <f t="shared" si="66"/>
        <v>0.21631035179129243</v>
      </c>
      <c r="H834" s="80">
        <f t="shared" si="63"/>
        <v>0.26942573652834345</v>
      </c>
      <c r="I834" s="61"/>
      <c r="J834" s="61"/>
      <c r="K834" s="61"/>
      <c r="L834" s="61"/>
      <c r="M834" s="61"/>
    </row>
    <row r="835" spans="1:13" ht="15.6">
      <c r="A835" s="83">
        <v>529.28999999999201</v>
      </c>
      <c r="B835" s="84">
        <f t="shared" si="64"/>
        <v>187619609.03600749</v>
      </c>
      <c r="C835" s="84">
        <f t="shared" si="62"/>
        <v>131040957.2722365</v>
      </c>
      <c r="D835" s="83">
        <v>529.28999999999201</v>
      </c>
      <c r="E835" s="84">
        <f t="shared" si="65"/>
        <v>21741949.036011286</v>
      </c>
      <c r="F835" s="85"/>
      <c r="G835" s="79">
        <f t="shared" si="66"/>
        <v>0.21631035179129243</v>
      </c>
      <c r="H835" s="80">
        <f t="shared" si="63"/>
        <v>0.26987121509237516</v>
      </c>
      <c r="I835" s="61"/>
      <c r="J835" s="61"/>
      <c r="K835" s="61"/>
      <c r="L835" s="61"/>
      <c r="M835" s="61"/>
    </row>
    <row r="836" spans="1:13" ht="15.6">
      <c r="A836" s="83">
        <v>529.299999999992</v>
      </c>
      <c r="B836" s="84">
        <f t="shared" si="64"/>
        <v>187835919.38779879</v>
      </c>
      <c r="C836" s="84">
        <f t="shared" si="62"/>
        <v>131257267.62402779</v>
      </c>
      <c r="D836" s="83">
        <v>529.299999999992</v>
      </c>
      <c r="E836" s="84">
        <f t="shared" si="65"/>
        <v>21765024.056627296</v>
      </c>
      <c r="F836" s="85"/>
      <c r="G836" s="79">
        <f t="shared" si="66"/>
        <v>0.21631035179129243</v>
      </c>
      <c r="H836" s="80">
        <f t="shared" si="63"/>
        <v>0.27031669365640687</v>
      </c>
      <c r="I836" s="61"/>
      <c r="J836" s="61"/>
      <c r="K836" s="61"/>
      <c r="L836" s="61"/>
      <c r="M836" s="61"/>
    </row>
    <row r="837" spans="1:13" ht="15.6">
      <c r="A837" s="83">
        <v>529.30999999999199</v>
      </c>
      <c r="B837" s="84">
        <f t="shared" si="64"/>
        <v>188052229.73959008</v>
      </c>
      <c r="C837" s="84">
        <f t="shared" si="62"/>
        <v>131473577.97581908</v>
      </c>
      <c r="D837" s="83">
        <v>529.30999999999199</v>
      </c>
      <c r="E837" s="84">
        <f t="shared" si="65"/>
        <v>21788099.077243306</v>
      </c>
      <c r="F837" s="85"/>
      <c r="G837" s="79">
        <f t="shared" si="66"/>
        <v>0.21631035179129243</v>
      </c>
      <c r="H837" s="80">
        <f t="shared" si="63"/>
        <v>0.27076217222043852</v>
      </c>
      <c r="I837" s="61"/>
      <c r="J837" s="61"/>
      <c r="K837" s="61"/>
      <c r="L837" s="61"/>
      <c r="M837" s="61"/>
    </row>
    <row r="838" spans="1:13" ht="15.6">
      <c r="A838" s="83">
        <v>529.31999999999198</v>
      </c>
      <c r="B838" s="84">
        <f t="shared" si="64"/>
        <v>188268540.09138137</v>
      </c>
      <c r="C838" s="84">
        <f t="shared" si="62"/>
        <v>131689888.32761037</v>
      </c>
      <c r="D838" s="83">
        <v>529.31999999999198</v>
      </c>
      <c r="E838" s="84">
        <f t="shared" si="65"/>
        <v>21811174.097859316</v>
      </c>
      <c r="F838" s="85"/>
      <c r="G838" s="79">
        <f t="shared" si="66"/>
        <v>0.21631035179129243</v>
      </c>
      <c r="H838" s="80">
        <f t="shared" si="63"/>
        <v>0.27120765078447023</v>
      </c>
      <c r="I838" s="61"/>
      <c r="J838" s="61"/>
      <c r="K838" s="61"/>
      <c r="L838" s="61"/>
      <c r="M838" s="61"/>
    </row>
    <row r="839" spans="1:13" ht="15.6">
      <c r="A839" s="83">
        <v>529.32999999999197</v>
      </c>
      <c r="B839" s="84">
        <f t="shared" si="64"/>
        <v>188484850.44317266</v>
      </c>
      <c r="C839" s="84">
        <f t="shared" si="62"/>
        <v>131906198.67940167</v>
      </c>
      <c r="D839" s="83">
        <v>529.32999999999197</v>
      </c>
      <c r="E839" s="84">
        <f t="shared" si="65"/>
        <v>21834249.118475325</v>
      </c>
      <c r="F839" s="85"/>
      <c r="G839" s="79">
        <f t="shared" si="66"/>
        <v>0.21631035179129243</v>
      </c>
      <c r="H839" s="80">
        <f t="shared" si="63"/>
        <v>0.27165312934850194</v>
      </c>
      <c r="I839" s="61"/>
      <c r="J839" s="61"/>
      <c r="K839" s="61"/>
      <c r="L839" s="61"/>
      <c r="M839" s="61"/>
    </row>
    <row r="840" spans="1:13" ht="15.6">
      <c r="A840" s="83">
        <v>529.33999999999196</v>
      </c>
      <c r="B840" s="84">
        <f t="shared" si="64"/>
        <v>188701160.79496396</v>
      </c>
      <c r="C840" s="84">
        <f t="shared" si="62"/>
        <v>132122509.03119296</v>
      </c>
      <c r="D840" s="83">
        <v>529.33999999999196</v>
      </c>
      <c r="E840" s="84">
        <f t="shared" si="65"/>
        <v>21857324.139091335</v>
      </c>
      <c r="F840" s="85"/>
      <c r="G840" s="79">
        <f t="shared" si="66"/>
        <v>0.21631035179129243</v>
      </c>
      <c r="H840" s="80">
        <f t="shared" ref="H840:H903" si="67">C840/$C$2006</f>
        <v>0.27209860791253365</v>
      </c>
      <c r="I840" s="61"/>
      <c r="J840" s="61"/>
      <c r="K840" s="61"/>
      <c r="L840" s="61"/>
      <c r="M840" s="61"/>
    </row>
    <row r="841" spans="1:13" ht="15.6">
      <c r="A841" s="83">
        <v>529.34999999999195</v>
      </c>
      <c r="B841" s="84">
        <f t="shared" si="64"/>
        <v>188917471.14675525</v>
      </c>
      <c r="C841" s="84">
        <f t="shared" si="62"/>
        <v>132338819.38298425</v>
      </c>
      <c r="D841" s="83">
        <v>529.34999999999195</v>
      </c>
      <c r="E841" s="84">
        <f t="shared" si="65"/>
        <v>21880399.159707345</v>
      </c>
      <c r="F841" s="85"/>
      <c r="G841" s="79">
        <f t="shared" si="66"/>
        <v>0.21631035179129243</v>
      </c>
      <c r="H841" s="80">
        <f t="shared" si="67"/>
        <v>0.27254408647656536</v>
      </c>
      <c r="I841" s="61"/>
      <c r="J841" s="61"/>
      <c r="K841" s="61"/>
      <c r="L841" s="61"/>
      <c r="M841" s="61"/>
    </row>
    <row r="842" spans="1:13" ht="15.6">
      <c r="A842" s="83">
        <v>529.35999999999206</v>
      </c>
      <c r="B842" s="84">
        <f t="shared" si="64"/>
        <v>189133781.49854654</v>
      </c>
      <c r="C842" s="84">
        <f t="shared" si="62"/>
        <v>132555129.73477554</v>
      </c>
      <c r="D842" s="83">
        <v>529.35999999999206</v>
      </c>
      <c r="E842" s="84">
        <f t="shared" si="65"/>
        <v>21903474.180323355</v>
      </c>
      <c r="F842" s="85"/>
      <c r="G842" s="79">
        <f t="shared" si="66"/>
        <v>0.21631035179129243</v>
      </c>
      <c r="H842" s="80">
        <f t="shared" si="67"/>
        <v>0.27298956504059707</v>
      </c>
      <c r="I842" s="61"/>
      <c r="J842" s="61"/>
      <c r="K842" s="61"/>
      <c r="L842" s="61"/>
      <c r="M842" s="61"/>
    </row>
    <row r="843" spans="1:13" ht="15.6">
      <c r="A843" s="83">
        <v>529.36999999999205</v>
      </c>
      <c r="B843" s="84">
        <f t="shared" si="64"/>
        <v>189350091.85033783</v>
      </c>
      <c r="C843" s="84">
        <f t="shared" si="62"/>
        <v>132771440.08656684</v>
      </c>
      <c r="D843" s="83">
        <v>529.36999999999205</v>
      </c>
      <c r="E843" s="84">
        <f t="shared" si="65"/>
        <v>21926549.200939365</v>
      </c>
      <c r="F843" s="85"/>
      <c r="G843" s="79">
        <f t="shared" si="66"/>
        <v>0.21631035179129243</v>
      </c>
      <c r="H843" s="80">
        <f t="shared" si="67"/>
        <v>0.27343504360462872</v>
      </c>
      <c r="I843" s="61"/>
      <c r="J843" s="61"/>
      <c r="K843" s="61"/>
      <c r="L843" s="61"/>
      <c r="M843" s="61"/>
    </row>
    <row r="844" spans="1:13" ht="15.6">
      <c r="A844" s="83">
        <v>529.37999999999204</v>
      </c>
      <c r="B844" s="84">
        <f t="shared" si="64"/>
        <v>189566402.20212913</v>
      </c>
      <c r="C844" s="84">
        <f t="shared" si="62"/>
        <v>132987750.43835813</v>
      </c>
      <c r="D844" s="83">
        <v>529.37999999999204</v>
      </c>
      <c r="E844" s="84">
        <f t="shared" si="65"/>
        <v>21949624.221555375</v>
      </c>
      <c r="F844" s="85"/>
      <c r="G844" s="79">
        <f t="shared" si="66"/>
        <v>0.21631035179129243</v>
      </c>
      <c r="H844" s="80">
        <f t="shared" si="67"/>
        <v>0.27388052216866043</v>
      </c>
      <c r="I844" s="61"/>
      <c r="J844" s="61"/>
      <c r="K844" s="61"/>
      <c r="L844" s="61"/>
      <c r="M844" s="61"/>
    </row>
    <row r="845" spans="1:13" ht="15.6">
      <c r="A845" s="83">
        <v>529.38999999999203</v>
      </c>
      <c r="B845" s="84">
        <f t="shared" si="64"/>
        <v>189782712.55392042</v>
      </c>
      <c r="C845" s="84">
        <f t="shared" si="62"/>
        <v>133204060.79014942</v>
      </c>
      <c r="D845" s="83">
        <v>529.38999999999203</v>
      </c>
      <c r="E845" s="84">
        <f t="shared" si="65"/>
        <v>21972699.242171384</v>
      </c>
      <c r="F845" s="85"/>
      <c r="G845" s="79">
        <f t="shared" si="66"/>
        <v>0.21631035179129243</v>
      </c>
      <c r="H845" s="80">
        <f t="shared" si="67"/>
        <v>0.27432600073269214</v>
      </c>
      <c r="I845" s="61"/>
      <c r="J845" s="61"/>
      <c r="K845" s="61"/>
      <c r="L845" s="61"/>
      <c r="M845" s="61"/>
    </row>
    <row r="846" spans="1:13" ht="15.6">
      <c r="A846" s="83">
        <v>529.39999999999202</v>
      </c>
      <c r="B846" s="84">
        <f t="shared" si="64"/>
        <v>189999022.90571171</v>
      </c>
      <c r="C846" s="84">
        <f t="shared" si="62"/>
        <v>133420371.14194071</v>
      </c>
      <c r="D846" s="83">
        <v>529.39999999999202</v>
      </c>
      <c r="E846" s="84">
        <f t="shared" si="65"/>
        <v>21995774.262787394</v>
      </c>
      <c r="F846" s="85"/>
      <c r="G846" s="79">
        <f t="shared" si="66"/>
        <v>0.21631035179129243</v>
      </c>
      <c r="H846" s="80">
        <f t="shared" si="67"/>
        <v>0.27477147929672385</v>
      </c>
      <c r="I846" s="61"/>
      <c r="J846" s="61"/>
      <c r="K846" s="61"/>
      <c r="L846" s="61"/>
      <c r="M846" s="61"/>
    </row>
    <row r="847" spans="1:13" ht="15.6">
      <c r="A847" s="83">
        <v>529.40999999999201</v>
      </c>
      <c r="B847" s="84">
        <f t="shared" si="64"/>
        <v>190215333.257503</v>
      </c>
      <c r="C847" s="84">
        <f t="shared" si="62"/>
        <v>133636681.49373201</v>
      </c>
      <c r="D847" s="83">
        <v>529.40999999999201</v>
      </c>
      <c r="E847" s="84">
        <f t="shared" si="65"/>
        <v>22018849.283403404</v>
      </c>
      <c r="F847" s="85"/>
      <c r="G847" s="79">
        <f t="shared" si="66"/>
        <v>0.21631035179129243</v>
      </c>
      <c r="H847" s="80">
        <f t="shared" si="67"/>
        <v>0.27521695786075556</v>
      </c>
      <c r="I847" s="61"/>
      <c r="J847" s="61"/>
      <c r="K847" s="61"/>
      <c r="L847" s="61"/>
      <c r="M847" s="61"/>
    </row>
    <row r="848" spans="1:13" ht="15.6">
      <c r="A848" s="83">
        <v>529.419999999992</v>
      </c>
      <c r="B848" s="84">
        <f t="shared" si="64"/>
        <v>190431643.6092943</v>
      </c>
      <c r="C848" s="84">
        <f t="shared" si="62"/>
        <v>133852991.8455233</v>
      </c>
      <c r="D848" s="83">
        <v>529.419999999992</v>
      </c>
      <c r="E848" s="84">
        <f t="shared" si="65"/>
        <v>22041924.304019414</v>
      </c>
      <c r="F848" s="85"/>
      <c r="G848" s="79">
        <f t="shared" si="66"/>
        <v>0.21631035179129243</v>
      </c>
      <c r="H848" s="80">
        <f t="shared" si="67"/>
        <v>0.27566243642478722</v>
      </c>
      <c r="I848" s="61"/>
      <c r="J848" s="61"/>
      <c r="K848" s="61"/>
      <c r="L848" s="61"/>
      <c r="M848" s="61"/>
    </row>
    <row r="849" spans="1:13" ht="15.6">
      <c r="A849" s="83">
        <v>529.42999999999199</v>
      </c>
      <c r="B849" s="84">
        <f t="shared" si="64"/>
        <v>190647953.96108559</v>
      </c>
      <c r="C849" s="84">
        <f t="shared" si="62"/>
        <v>134069302.19731459</v>
      </c>
      <c r="D849" s="83">
        <v>529.42999999999199</v>
      </c>
      <c r="E849" s="84">
        <f t="shared" si="65"/>
        <v>22064999.324635424</v>
      </c>
      <c r="F849" s="85"/>
      <c r="G849" s="79">
        <f t="shared" si="66"/>
        <v>0.21631035179129243</v>
      </c>
      <c r="H849" s="80">
        <f t="shared" si="67"/>
        <v>0.27610791498881893</v>
      </c>
      <c r="I849" s="61"/>
      <c r="J849" s="61"/>
      <c r="K849" s="61"/>
      <c r="L849" s="61"/>
      <c r="M849" s="61"/>
    </row>
    <row r="850" spans="1:13" ht="15.6">
      <c r="A850" s="83">
        <v>529.43999999999198</v>
      </c>
      <c r="B850" s="84">
        <f t="shared" si="64"/>
        <v>190864264.31287688</v>
      </c>
      <c r="C850" s="84">
        <f t="shared" si="62"/>
        <v>134285612.54910588</v>
      </c>
      <c r="D850" s="83">
        <v>529.43999999999198</v>
      </c>
      <c r="E850" s="84">
        <f t="shared" si="65"/>
        <v>22088074.345251434</v>
      </c>
      <c r="F850" s="85"/>
      <c r="G850" s="79">
        <f t="shared" si="66"/>
        <v>0.21631035179129243</v>
      </c>
      <c r="H850" s="80">
        <f t="shared" si="67"/>
        <v>0.27655339355285063</v>
      </c>
      <c r="I850" s="61"/>
      <c r="J850" s="61"/>
      <c r="K850" s="61"/>
      <c r="L850" s="61"/>
      <c r="M850" s="61"/>
    </row>
    <row r="851" spans="1:13" ht="15.6">
      <c r="A851" s="83">
        <v>529.44999999999197</v>
      </c>
      <c r="B851" s="84">
        <f t="shared" si="64"/>
        <v>191080574.66466817</v>
      </c>
      <c r="C851" s="84">
        <f t="shared" si="62"/>
        <v>134501922.90089718</v>
      </c>
      <c r="D851" s="83">
        <v>529.44999999999197</v>
      </c>
      <c r="E851" s="84">
        <f t="shared" si="65"/>
        <v>22111149.365867443</v>
      </c>
      <c r="F851" s="85"/>
      <c r="G851" s="79">
        <f t="shared" si="66"/>
        <v>0.21631035179129243</v>
      </c>
      <c r="H851" s="80">
        <f t="shared" si="67"/>
        <v>0.27699887211688234</v>
      </c>
      <c r="I851" s="61"/>
      <c r="J851" s="61"/>
      <c r="K851" s="61"/>
      <c r="L851" s="61"/>
      <c r="M851" s="61"/>
    </row>
    <row r="852" spans="1:13" ht="15.6">
      <c r="A852" s="83">
        <v>529.45999999999196</v>
      </c>
      <c r="B852" s="84">
        <f t="shared" si="64"/>
        <v>191296885.01645947</v>
      </c>
      <c r="C852" s="84">
        <f t="shared" si="62"/>
        <v>134718233.25268847</v>
      </c>
      <c r="D852" s="83">
        <v>529.45999999999196</v>
      </c>
      <c r="E852" s="84">
        <f t="shared" si="65"/>
        <v>22134224.386483453</v>
      </c>
      <c r="F852" s="85"/>
      <c r="G852" s="79">
        <f t="shared" si="66"/>
        <v>0.21631035179129243</v>
      </c>
      <c r="H852" s="80">
        <f t="shared" si="67"/>
        <v>0.27744435068091405</v>
      </c>
      <c r="I852" s="61"/>
      <c r="J852" s="61"/>
      <c r="K852" s="61"/>
      <c r="L852" s="61"/>
      <c r="M852" s="61"/>
    </row>
    <row r="853" spans="1:13" ht="15.6">
      <c r="A853" s="83">
        <v>529.46999999999196</v>
      </c>
      <c r="B853" s="84">
        <f t="shared" si="64"/>
        <v>191513195.36825076</v>
      </c>
      <c r="C853" s="84">
        <f t="shared" si="62"/>
        <v>134934543.60447976</v>
      </c>
      <c r="D853" s="83">
        <v>529.46999999999196</v>
      </c>
      <c r="E853" s="84">
        <f t="shared" si="65"/>
        <v>22157299.407099463</v>
      </c>
      <c r="F853" s="85"/>
      <c r="G853" s="79">
        <f t="shared" si="66"/>
        <v>0.21631035179129243</v>
      </c>
      <c r="H853" s="80">
        <f t="shared" si="67"/>
        <v>0.27788982924494576</v>
      </c>
      <c r="I853" s="61"/>
      <c r="J853" s="61"/>
      <c r="K853" s="61"/>
      <c r="L853" s="61"/>
      <c r="M853" s="61"/>
    </row>
    <row r="854" spans="1:13" ht="15.6">
      <c r="A854" s="83">
        <v>529.47999999999195</v>
      </c>
      <c r="B854" s="84">
        <f t="shared" si="64"/>
        <v>191729505.72004205</v>
      </c>
      <c r="C854" s="84">
        <f t="shared" si="62"/>
        <v>135150853.95627105</v>
      </c>
      <c r="D854" s="83">
        <v>529.47999999999195</v>
      </c>
      <c r="E854" s="84">
        <f t="shared" si="65"/>
        <v>22180374.427715473</v>
      </c>
      <c r="F854" s="85"/>
      <c r="G854" s="79">
        <f t="shared" si="66"/>
        <v>0.21631035179129243</v>
      </c>
      <c r="H854" s="80">
        <f t="shared" si="67"/>
        <v>0.27833530780897742</v>
      </c>
      <c r="I854" s="61"/>
      <c r="J854" s="61"/>
      <c r="K854" s="61"/>
      <c r="L854" s="61"/>
      <c r="M854" s="61"/>
    </row>
    <row r="855" spans="1:13" ht="15.6">
      <c r="A855" s="83">
        <v>529.48999999999205</v>
      </c>
      <c r="B855" s="84">
        <f t="shared" si="64"/>
        <v>191945816.07183334</v>
      </c>
      <c r="C855" s="84">
        <f t="shared" si="62"/>
        <v>135367164.30806234</v>
      </c>
      <c r="D855" s="83">
        <v>529.48999999999205</v>
      </c>
      <c r="E855" s="84">
        <f t="shared" si="65"/>
        <v>22203449.448331483</v>
      </c>
      <c r="F855" s="85"/>
      <c r="G855" s="79">
        <f t="shared" si="66"/>
        <v>0.21631035179129243</v>
      </c>
      <c r="H855" s="80">
        <f t="shared" si="67"/>
        <v>0.27878078637300913</v>
      </c>
      <c r="I855" s="61"/>
      <c r="J855" s="61"/>
      <c r="K855" s="61"/>
      <c r="L855" s="61"/>
      <c r="M855" s="61"/>
    </row>
    <row r="856" spans="1:13" ht="15.6">
      <c r="A856" s="83">
        <v>529.49999999999204</v>
      </c>
      <c r="B856" s="84">
        <f t="shared" si="64"/>
        <v>192162126.42362463</v>
      </c>
      <c r="C856" s="84">
        <f t="shared" si="62"/>
        <v>135583474.65985364</v>
      </c>
      <c r="D856" s="83">
        <v>529.49999999999204</v>
      </c>
      <c r="E856" s="84">
        <f t="shared" si="65"/>
        <v>22226524.468947493</v>
      </c>
      <c r="F856" s="85"/>
      <c r="G856" s="79">
        <f t="shared" si="66"/>
        <v>0.21631035179129243</v>
      </c>
      <c r="H856" s="80">
        <f t="shared" si="67"/>
        <v>0.27922626493704084</v>
      </c>
      <c r="I856" s="61"/>
      <c r="J856" s="61"/>
      <c r="K856" s="61"/>
      <c r="L856" s="61"/>
      <c r="M856" s="61"/>
    </row>
    <row r="857" spans="1:13" ht="15.6">
      <c r="A857" s="83">
        <v>529.50999999999203</v>
      </c>
      <c r="B857" s="84">
        <f t="shared" si="64"/>
        <v>192378436.77541593</v>
      </c>
      <c r="C857" s="84">
        <f t="shared" si="62"/>
        <v>135799785.01164493</v>
      </c>
      <c r="D857" s="83">
        <v>529.50999999999203</v>
      </c>
      <c r="E857" s="84">
        <f t="shared" si="65"/>
        <v>22249599.489563502</v>
      </c>
      <c r="F857" s="85"/>
      <c r="G857" s="79">
        <f t="shared" si="66"/>
        <v>0.21631035179129243</v>
      </c>
      <c r="H857" s="80">
        <f t="shared" si="67"/>
        <v>0.27967174350107254</v>
      </c>
      <c r="I857" s="61"/>
      <c r="J857" s="61"/>
      <c r="K857" s="61"/>
      <c r="L857" s="61"/>
      <c r="M857" s="61"/>
    </row>
    <row r="858" spans="1:13" ht="15.6">
      <c r="A858" s="83">
        <v>529.51999999999202</v>
      </c>
      <c r="B858" s="84">
        <f t="shared" si="64"/>
        <v>192594747.12720722</v>
      </c>
      <c r="C858" s="84">
        <f t="shared" si="62"/>
        <v>136016095.36343622</v>
      </c>
      <c r="D858" s="83">
        <v>529.51999999999202</v>
      </c>
      <c r="E858" s="84">
        <f t="shared" si="65"/>
        <v>22272674.510179512</v>
      </c>
      <c r="F858" s="85"/>
      <c r="G858" s="79">
        <f t="shared" si="66"/>
        <v>0.21631035179129243</v>
      </c>
      <c r="H858" s="80">
        <f t="shared" si="67"/>
        <v>0.28011722206510425</v>
      </c>
      <c r="I858" s="61"/>
      <c r="J858" s="61"/>
      <c r="K858" s="61"/>
      <c r="L858" s="61"/>
      <c r="M858" s="61"/>
    </row>
    <row r="859" spans="1:13" ht="15.6">
      <c r="A859" s="83">
        <v>529.52999999999201</v>
      </c>
      <c r="B859" s="84">
        <f t="shared" si="64"/>
        <v>192811057.47899851</v>
      </c>
      <c r="C859" s="84">
        <f t="shared" si="62"/>
        <v>136232405.71522751</v>
      </c>
      <c r="D859" s="83">
        <v>529.52999999999201</v>
      </c>
      <c r="E859" s="84">
        <f t="shared" si="65"/>
        <v>22295749.530795522</v>
      </c>
      <c r="F859" s="85"/>
      <c r="G859" s="79">
        <f t="shared" si="66"/>
        <v>0.21631035179129243</v>
      </c>
      <c r="H859" s="80">
        <f t="shared" si="67"/>
        <v>0.28056270062913596</v>
      </c>
      <c r="I859" s="61"/>
      <c r="J859" s="61"/>
      <c r="K859" s="61"/>
      <c r="L859" s="61"/>
      <c r="M859" s="61"/>
    </row>
    <row r="860" spans="1:13" ht="15.6">
      <c r="A860" s="83">
        <v>529.53999999999201</v>
      </c>
      <c r="B860" s="84">
        <f t="shared" si="64"/>
        <v>193027367.8307898</v>
      </c>
      <c r="C860" s="84">
        <f t="shared" si="62"/>
        <v>136448716.06701881</v>
      </c>
      <c r="D860" s="83">
        <v>529.53999999999201</v>
      </c>
      <c r="E860" s="84">
        <f t="shared" si="65"/>
        <v>22318824.551411532</v>
      </c>
      <c r="F860" s="85"/>
      <c r="G860" s="79">
        <f t="shared" si="66"/>
        <v>0.21631035179129243</v>
      </c>
      <c r="H860" s="80">
        <f t="shared" si="67"/>
        <v>0.28100817919316762</v>
      </c>
      <c r="I860" s="61"/>
      <c r="J860" s="61"/>
      <c r="K860" s="61"/>
      <c r="L860" s="61"/>
      <c r="M860" s="61"/>
    </row>
    <row r="861" spans="1:13" ht="15.6">
      <c r="A861" s="83">
        <v>529.549999999992</v>
      </c>
      <c r="B861" s="84">
        <f t="shared" si="64"/>
        <v>193243678.1825811</v>
      </c>
      <c r="C861" s="84">
        <f t="shared" si="62"/>
        <v>136665026.4188101</v>
      </c>
      <c r="D861" s="83">
        <v>529.549999999992</v>
      </c>
      <c r="E861" s="84">
        <f t="shared" si="65"/>
        <v>22341899.572027542</v>
      </c>
      <c r="F861" s="85"/>
      <c r="G861" s="79">
        <f t="shared" si="66"/>
        <v>0.21631035179129243</v>
      </c>
      <c r="H861" s="80">
        <f t="shared" si="67"/>
        <v>0.28145365775719933</v>
      </c>
      <c r="I861" s="61"/>
      <c r="J861" s="61"/>
      <c r="K861" s="61"/>
      <c r="L861" s="61"/>
      <c r="M861" s="61"/>
    </row>
    <row r="862" spans="1:13" ht="15.6">
      <c r="A862" s="83">
        <v>529.55999999999199</v>
      </c>
      <c r="B862" s="84">
        <f t="shared" si="64"/>
        <v>193459988.53437239</v>
      </c>
      <c r="C862" s="84">
        <f t="shared" si="62"/>
        <v>136881336.77060139</v>
      </c>
      <c r="D862" s="83">
        <v>529.55999999999199</v>
      </c>
      <c r="E862" s="84">
        <f t="shared" si="65"/>
        <v>22364974.592643552</v>
      </c>
      <c r="F862" s="85"/>
      <c r="G862" s="79">
        <f t="shared" si="66"/>
        <v>0.21631035179129243</v>
      </c>
      <c r="H862" s="80">
        <f t="shared" si="67"/>
        <v>0.28189913632123104</v>
      </c>
      <c r="I862" s="61"/>
      <c r="J862" s="61"/>
      <c r="K862" s="61"/>
      <c r="L862" s="61"/>
      <c r="M862" s="61"/>
    </row>
    <row r="863" spans="1:13" ht="15.6">
      <c r="A863" s="83">
        <v>529.56999999999198</v>
      </c>
      <c r="B863" s="84">
        <f t="shared" si="64"/>
        <v>193676298.88616368</v>
      </c>
      <c r="C863" s="84">
        <f t="shared" si="62"/>
        <v>137097647.12239268</v>
      </c>
      <c r="D863" s="83">
        <v>529.56999999999198</v>
      </c>
      <c r="E863" s="84">
        <f t="shared" si="65"/>
        <v>22388049.613259561</v>
      </c>
      <c r="F863" s="85"/>
      <c r="G863" s="79">
        <f t="shared" si="66"/>
        <v>0.21631035179129243</v>
      </c>
      <c r="H863" s="80">
        <f t="shared" si="67"/>
        <v>0.28234461488526275</v>
      </c>
      <c r="I863" s="61"/>
      <c r="J863" s="61"/>
      <c r="K863" s="61"/>
      <c r="L863" s="61"/>
      <c r="M863" s="61"/>
    </row>
    <row r="864" spans="1:13" ht="15.6">
      <c r="A864" s="83">
        <v>529.57999999999197</v>
      </c>
      <c r="B864" s="84">
        <f t="shared" si="64"/>
        <v>193892609.23795497</v>
      </c>
      <c r="C864" s="84">
        <f t="shared" si="62"/>
        <v>137313957.47418398</v>
      </c>
      <c r="D864" s="83">
        <v>529.57999999999197</v>
      </c>
      <c r="E864" s="84">
        <f t="shared" si="65"/>
        <v>22411124.633875571</v>
      </c>
      <c r="F864" s="85"/>
      <c r="G864" s="79">
        <f t="shared" si="66"/>
        <v>0.21631035179129243</v>
      </c>
      <c r="H864" s="80">
        <f t="shared" si="67"/>
        <v>0.28279009344929446</v>
      </c>
      <c r="I864" s="61"/>
      <c r="J864" s="61"/>
      <c r="K864" s="61"/>
      <c r="L864" s="61"/>
      <c r="M864" s="61"/>
    </row>
    <row r="865" spans="1:13" ht="15.6">
      <c r="A865" s="83">
        <v>529.58999999999196</v>
      </c>
      <c r="B865" s="84">
        <f t="shared" si="64"/>
        <v>194108919.58974627</v>
      </c>
      <c r="C865" s="84">
        <f t="shared" si="62"/>
        <v>137530267.82597527</v>
      </c>
      <c r="D865" s="83">
        <v>529.58999999999196</v>
      </c>
      <c r="E865" s="84">
        <f t="shared" si="65"/>
        <v>22434199.654491581</v>
      </c>
      <c r="F865" s="85"/>
      <c r="G865" s="79">
        <f t="shared" si="66"/>
        <v>0.21631035179129243</v>
      </c>
      <c r="H865" s="80">
        <f t="shared" si="67"/>
        <v>0.28323557201332611</v>
      </c>
      <c r="I865" s="61"/>
      <c r="J865" s="61"/>
      <c r="K865" s="61"/>
      <c r="L865" s="61"/>
      <c r="M865" s="61"/>
    </row>
    <row r="866" spans="1:13" ht="15.6">
      <c r="A866" s="83">
        <v>529.59999999999195</v>
      </c>
      <c r="B866" s="84">
        <f t="shared" si="64"/>
        <v>194325229.94153756</v>
      </c>
      <c r="C866" s="84">
        <f t="shared" si="62"/>
        <v>137746578.17776656</v>
      </c>
      <c r="D866" s="83">
        <v>529.59999999999195</v>
      </c>
      <c r="E866" s="84">
        <f t="shared" si="65"/>
        <v>22457274.675107591</v>
      </c>
      <c r="F866" s="85"/>
      <c r="G866" s="79">
        <f t="shared" si="66"/>
        <v>0.21631035179129243</v>
      </c>
      <c r="H866" s="80">
        <f t="shared" si="67"/>
        <v>0.28368105057735782</v>
      </c>
      <c r="I866" s="61"/>
      <c r="J866" s="61"/>
      <c r="K866" s="61"/>
      <c r="L866" s="61"/>
      <c r="M866" s="61"/>
    </row>
    <row r="867" spans="1:13" ht="15.6">
      <c r="A867" s="83">
        <v>529.60999999999206</v>
      </c>
      <c r="B867" s="84">
        <f t="shared" si="64"/>
        <v>194541540.29332885</v>
      </c>
      <c r="C867" s="84">
        <f t="shared" si="62"/>
        <v>137962888.52955785</v>
      </c>
      <c r="D867" s="83">
        <v>529.60999999999206</v>
      </c>
      <c r="E867" s="84">
        <f t="shared" si="65"/>
        <v>22480349.695723601</v>
      </c>
      <c r="F867" s="85"/>
      <c r="G867" s="79">
        <f t="shared" si="66"/>
        <v>0.21631035179129243</v>
      </c>
      <c r="H867" s="80">
        <f t="shared" si="67"/>
        <v>0.28412652914138953</v>
      </c>
      <c r="I867" s="61"/>
      <c r="J867" s="61"/>
      <c r="K867" s="61"/>
      <c r="L867" s="61"/>
      <c r="M867" s="61"/>
    </row>
    <row r="868" spans="1:13" ht="15.6">
      <c r="A868" s="83">
        <v>529.61999999999205</v>
      </c>
      <c r="B868" s="84">
        <f t="shared" si="64"/>
        <v>194757850.64512014</v>
      </c>
      <c r="C868" s="84">
        <f t="shared" si="62"/>
        <v>138179198.88134915</v>
      </c>
      <c r="D868" s="83">
        <v>529.61999999999205</v>
      </c>
      <c r="E868" s="84">
        <f t="shared" si="65"/>
        <v>22503424.716339611</v>
      </c>
      <c r="F868" s="85"/>
      <c r="G868" s="79">
        <f t="shared" si="66"/>
        <v>0.21631035179129243</v>
      </c>
      <c r="H868" s="80">
        <f t="shared" si="67"/>
        <v>0.28457200770542124</v>
      </c>
      <c r="I868" s="61"/>
      <c r="J868" s="61"/>
      <c r="K868" s="61"/>
      <c r="L868" s="61"/>
      <c r="M868" s="61"/>
    </row>
    <row r="869" spans="1:13" ht="15.6">
      <c r="A869" s="83">
        <v>529.62999999999204</v>
      </c>
      <c r="B869" s="84">
        <f t="shared" si="64"/>
        <v>194974160.99691144</v>
      </c>
      <c r="C869" s="84">
        <f t="shared" si="62"/>
        <v>138395509.23314044</v>
      </c>
      <c r="D869" s="83">
        <v>529.62999999999204</v>
      </c>
      <c r="E869" s="84">
        <f t="shared" si="65"/>
        <v>22526499.73695562</v>
      </c>
      <c r="F869" s="85"/>
      <c r="G869" s="79">
        <f t="shared" si="66"/>
        <v>0.21631035179129243</v>
      </c>
      <c r="H869" s="80">
        <f t="shared" si="67"/>
        <v>0.28501748626945295</v>
      </c>
      <c r="I869" s="61"/>
      <c r="J869" s="61"/>
      <c r="K869" s="61"/>
      <c r="L869" s="61"/>
      <c r="M869" s="61"/>
    </row>
    <row r="870" spans="1:13" ht="15.6">
      <c r="A870" s="83">
        <v>529.63999999999203</v>
      </c>
      <c r="B870" s="84">
        <f t="shared" si="64"/>
        <v>195190471.34870273</v>
      </c>
      <c r="C870" s="84">
        <f t="shared" si="62"/>
        <v>138611819.58493173</v>
      </c>
      <c r="D870" s="83">
        <v>529.63999999999203</v>
      </c>
      <c r="E870" s="84">
        <f t="shared" si="65"/>
        <v>22549574.75757163</v>
      </c>
      <c r="F870" s="85"/>
      <c r="G870" s="79">
        <f t="shared" si="66"/>
        <v>0.21631035179129243</v>
      </c>
      <c r="H870" s="80">
        <f t="shared" si="67"/>
        <v>0.28546296483348466</v>
      </c>
      <c r="I870" s="61"/>
      <c r="J870" s="61"/>
      <c r="K870" s="61"/>
      <c r="L870" s="61"/>
      <c r="M870" s="61"/>
    </row>
    <row r="871" spans="1:13" ht="15.6">
      <c r="A871" s="83">
        <v>529.64999999999202</v>
      </c>
      <c r="B871" s="84">
        <f t="shared" ref="B871:B905" si="68">B870+(($B$906-$B$806)/100)</f>
        <v>195406781.70049402</v>
      </c>
      <c r="C871" s="84">
        <f t="shared" si="62"/>
        <v>138828129.93672302</v>
      </c>
      <c r="D871" s="83">
        <v>529.64999999999202</v>
      </c>
      <c r="E871" s="84">
        <f t="shared" ref="E871:E905" si="69">E870+(($E$906-$E$806)/100)</f>
        <v>22572649.77818764</v>
      </c>
      <c r="F871" s="85"/>
      <c r="G871" s="79">
        <f t="shared" si="66"/>
        <v>0.21631035179129243</v>
      </c>
      <c r="H871" s="80">
        <f t="shared" si="67"/>
        <v>0.28590844339751631</v>
      </c>
      <c r="I871" s="61"/>
      <c r="J871" s="61"/>
      <c r="K871" s="61"/>
      <c r="L871" s="61"/>
      <c r="M871" s="61"/>
    </row>
    <row r="872" spans="1:13" ht="15.6">
      <c r="A872" s="83">
        <v>529.65999999999201</v>
      </c>
      <c r="B872" s="84">
        <f t="shared" si="68"/>
        <v>195623092.05228531</v>
      </c>
      <c r="C872" s="84">
        <f t="shared" si="62"/>
        <v>139044440.28851432</v>
      </c>
      <c r="D872" s="83">
        <v>529.65999999999201</v>
      </c>
      <c r="E872" s="84">
        <f t="shared" si="69"/>
        <v>22595724.79880365</v>
      </c>
      <c r="F872" s="85"/>
      <c r="G872" s="79">
        <f t="shared" si="66"/>
        <v>0.21631035179129243</v>
      </c>
      <c r="H872" s="80">
        <f t="shared" si="67"/>
        <v>0.28635392196154802</v>
      </c>
      <c r="I872" s="61"/>
      <c r="J872" s="61"/>
      <c r="K872" s="61"/>
      <c r="L872" s="61"/>
      <c r="M872" s="61"/>
    </row>
    <row r="873" spans="1:13" ht="15.6">
      <c r="A873" s="83">
        <v>529.669999999992</v>
      </c>
      <c r="B873" s="84">
        <f t="shared" si="68"/>
        <v>195839402.40407661</v>
      </c>
      <c r="C873" s="84">
        <f t="shared" si="62"/>
        <v>139260750.64030561</v>
      </c>
      <c r="D873" s="83">
        <v>529.669999999992</v>
      </c>
      <c r="E873" s="84">
        <f t="shared" si="69"/>
        <v>22618799.81941966</v>
      </c>
      <c r="F873" s="85"/>
      <c r="G873" s="79">
        <f t="shared" si="66"/>
        <v>0.21631035179129243</v>
      </c>
      <c r="H873" s="80">
        <f t="shared" si="67"/>
        <v>0.28679940052557973</v>
      </c>
      <c r="I873" s="61"/>
      <c r="J873" s="61"/>
      <c r="K873" s="61"/>
      <c r="L873" s="61"/>
      <c r="M873" s="61"/>
    </row>
    <row r="874" spans="1:13" ht="15.6">
      <c r="A874" s="83">
        <v>529.67999999999199</v>
      </c>
      <c r="B874" s="84">
        <f t="shared" si="68"/>
        <v>196055712.7558679</v>
      </c>
      <c r="C874" s="84">
        <f t="shared" si="62"/>
        <v>139477060.9920969</v>
      </c>
      <c r="D874" s="83">
        <v>529.67999999999199</v>
      </c>
      <c r="E874" s="84">
        <f t="shared" si="69"/>
        <v>22641874.84003567</v>
      </c>
      <c r="F874" s="85"/>
      <c r="G874" s="79">
        <f t="shared" si="66"/>
        <v>0.21631035179129243</v>
      </c>
      <c r="H874" s="80">
        <f t="shared" si="67"/>
        <v>0.28724487908961144</v>
      </c>
      <c r="I874" s="61"/>
      <c r="J874" s="61"/>
      <c r="K874" s="61"/>
      <c r="L874" s="61"/>
      <c r="M874" s="61"/>
    </row>
    <row r="875" spans="1:13" ht="15.6">
      <c r="A875" s="83">
        <v>529.68999999999198</v>
      </c>
      <c r="B875" s="84">
        <f t="shared" si="68"/>
        <v>196272023.10765919</v>
      </c>
      <c r="C875" s="84">
        <f t="shared" si="62"/>
        <v>139693371.34388819</v>
      </c>
      <c r="D875" s="83">
        <v>529.68999999999198</v>
      </c>
      <c r="E875" s="84">
        <f t="shared" si="69"/>
        <v>22664949.860651679</v>
      </c>
      <c r="F875" s="85"/>
      <c r="G875" s="79">
        <f t="shared" ref="G875:G938" si="70">(B875-B874)/10^6</f>
        <v>0.21631035179129243</v>
      </c>
      <c r="H875" s="80">
        <f t="shared" si="67"/>
        <v>0.28769035765364315</v>
      </c>
      <c r="I875" s="61"/>
      <c r="J875" s="61"/>
      <c r="K875" s="61"/>
      <c r="L875" s="61"/>
      <c r="M875" s="61"/>
    </row>
    <row r="876" spans="1:13" ht="15.6">
      <c r="A876" s="83">
        <v>529.69999999999197</v>
      </c>
      <c r="B876" s="84">
        <f t="shared" si="68"/>
        <v>196488333.45945048</v>
      </c>
      <c r="C876" s="84">
        <f t="shared" si="62"/>
        <v>139909681.69567949</v>
      </c>
      <c r="D876" s="83">
        <v>529.69999999999197</v>
      </c>
      <c r="E876" s="84">
        <f t="shared" si="69"/>
        <v>22688024.881267689</v>
      </c>
      <c r="F876" s="85"/>
      <c r="G876" s="79">
        <f t="shared" si="70"/>
        <v>0.21631035179129243</v>
      </c>
      <c r="H876" s="80">
        <f t="shared" si="67"/>
        <v>0.28813583621767486</v>
      </c>
      <c r="I876" s="61"/>
      <c r="J876" s="61"/>
      <c r="K876" s="61"/>
      <c r="L876" s="61"/>
      <c r="M876" s="61"/>
    </row>
    <row r="877" spans="1:13" ht="15.6">
      <c r="A877" s="83">
        <v>529.70999999999196</v>
      </c>
      <c r="B877" s="84">
        <f t="shared" si="68"/>
        <v>196704643.81124178</v>
      </c>
      <c r="C877" s="84">
        <f t="shared" si="62"/>
        <v>140125992.04747078</v>
      </c>
      <c r="D877" s="83">
        <v>529.70999999999196</v>
      </c>
      <c r="E877" s="84">
        <f t="shared" si="69"/>
        <v>22711099.901883699</v>
      </c>
      <c r="F877" s="85"/>
      <c r="G877" s="79">
        <f t="shared" si="70"/>
        <v>0.21631035179129243</v>
      </c>
      <c r="H877" s="80">
        <f t="shared" si="67"/>
        <v>0.28858131478170651</v>
      </c>
      <c r="I877" s="61"/>
      <c r="J877" s="61"/>
      <c r="K877" s="61"/>
      <c r="L877" s="61"/>
      <c r="M877" s="61"/>
    </row>
    <row r="878" spans="1:13" ht="15.6">
      <c r="A878" s="83">
        <v>529.71999999999196</v>
      </c>
      <c r="B878" s="84">
        <f t="shared" si="68"/>
        <v>196920954.16303307</v>
      </c>
      <c r="C878" s="84">
        <f t="shared" si="62"/>
        <v>140342302.39926207</v>
      </c>
      <c r="D878" s="83">
        <v>529.71999999999196</v>
      </c>
      <c r="E878" s="84">
        <f t="shared" si="69"/>
        <v>22734174.922499709</v>
      </c>
      <c r="F878" s="85"/>
      <c r="G878" s="79">
        <f t="shared" si="70"/>
        <v>0.21631035179129243</v>
      </c>
      <c r="H878" s="80">
        <f t="shared" si="67"/>
        <v>0.28902679334573822</v>
      </c>
      <c r="I878" s="61"/>
      <c r="J878" s="61"/>
      <c r="K878" s="61"/>
      <c r="L878" s="61"/>
      <c r="M878" s="61"/>
    </row>
    <row r="879" spans="1:13" ht="15.6">
      <c r="A879" s="83">
        <v>529.72999999999195</v>
      </c>
      <c r="B879" s="84">
        <f t="shared" si="68"/>
        <v>197137264.51482436</v>
      </c>
      <c r="C879" s="84">
        <f t="shared" si="62"/>
        <v>140558612.75105336</v>
      </c>
      <c r="D879" s="83">
        <v>529.72999999999195</v>
      </c>
      <c r="E879" s="84">
        <f t="shared" si="69"/>
        <v>22757249.943115719</v>
      </c>
      <c r="F879" s="85"/>
      <c r="G879" s="79">
        <f t="shared" si="70"/>
        <v>0.21631035179129243</v>
      </c>
      <c r="H879" s="80">
        <f t="shared" si="67"/>
        <v>0.28947227190976993</v>
      </c>
      <c r="I879" s="61"/>
      <c r="J879" s="61"/>
      <c r="K879" s="61"/>
      <c r="L879" s="61"/>
      <c r="M879" s="61"/>
    </row>
    <row r="880" spans="1:13" ht="15.6">
      <c r="A880" s="83">
        <v>529.73999999999205</v>
      </c>
      <c r="B880" s="84">
        <f t="shared" si="68"/>
        <v>197353574.86661565</v>
      </c>
      <c r="C880" s="84">
        <f t="shared" si="62"/>
        <v>140774923.10284466</v>
      </c>
      <c r="D880" s="83">
        <v>529.73999999999205</v>
      </c>
      <c r="E880" s="84">
        <f t="shared" si="69"/>
        <v>22780324.963731728</v>
      </c>
      <c r="F880" s="85"/>
      <c r="G880" s="79">
        <f t="shared" si="70"/>
        <v>0.21631035179129243</v>
      </c>
      <c r="H880" s="80">
        <f t="shared" si="67"/>
        <v>0.28991775047380164</v>
      </c>
      <c r="I880" s="61"/>
      <c r="J880" s="61"/>
      <c r="K880" s="61"/>
      <c r="L880" s="61"/>
      <c r="M880" s="61"/>
    </row>
    <row r="881" spans="1:13" ht="15.6">
      <c r="A881" s="83">
        <v>529.74999999999204</v>
      </c>
      <c r="B881" s="84">
        <f t="shared" si="68"/>
        <v>197569885.21840695</v>
      </c>
      <c r="C881" s="84">
        <f t="shared" si="62"/>
        <v>140991233.45463595</v>
      </c>
      <c r="D881" s="83">
        <v>529.74999999999204</v>
      </c>
      <c r="E881" s="84">
        <f t="shared" si="69"/>
        <v>22803399.984347738</v>
      </c>
      <c r="F881" s="85"/>
      <c r="G881" s="79">
        <f t="shared" si="70"/>
        <v>0.21631035179129243</v>
      </c>
      <c r="H881" s="80">
        <f t="shared" si="67"/>
        <v>0.29036322903783335</v>
      </c>
      <c r="I881" s="61"/>
      <c r="J881" s="61"/>
      <c r="K881" s="61"/>
      <c r="L881" s="61"/>
      <c r="M881" s="61"/>
    </row>
    <row r="882" spans="1:13" ht="15.6">
      <c r="A882" s="83">
        <v>529.75999999999203</v>
      </c>
      <c r="B882" s="84">
        <f t="shared" si="68"/>
        <v>197786195.57019824</v>
      </c>
      <c r="C882" s="84">
        <f t="shared" si="62"/>
        <v>141207543.80642724</v>
      </c>
      <c r="D882" s="83">
        <v>529.75999999999203</v>
      </c>
      <c r="E882" s="84">
        <f t="shared" si="69"/>
        <v>22826475.004963748</v>
      </c>
      <c r="F882" s="85"/>
      <c r="G882" s="79">
        <f t="shared" si="70"/>
        <v>0.21631035179129243</v>
      </c>
      <c r="H882" s="80">
        <f t="shared" si="67"/>
        <v>0.290808707601865</v>
      </c>
      <c r="I882" s="61"/>
      <c r="J882" s="61"/>
      <c r="K882" s="61"/>
      <c r="L882" s="61"/>
      <c r="M882" s="61"/>
    </row>
    <row r="883" spans="1:13" ht="15.6">
      <c r="A883" s="83">
        <v>529.76999999999202</v>
      </c>
      <c r="B883" s="84">
        <f t="shared" si="68"/>
        <v>198002505.92198953</v>
      </c>
      <c r="C883" s="84">
        <f t="shared" si="62"/>
        <v>141423854.15821853</v>
      </c>
      <c r="D883" s="83">
        <v>529.76999999999202</v>
      </c>
      <c r="E883" s="84">
        <f t="shared" si="69"/>
        <v>22849550.025579758</v>
      </c>
      <c r="F883" s="85"/>
      <c r="G883" s="79">
        <f t="shared" si="70"/>
        <v>0.21631035179129243</v>
      </c>
      <c r="H883" s="80">
        <f t="shared" si="67"/>
        <v>0.29125418616589671</v>
      </c>
      <c r="I883" s="61"/>
      <c r="J883" s="61"/>
      <c r="K883" s="61"/>
      <c r="L883" s="61"/>
      <c r="M883" s="61"/>
    </row>
    <row r="884" spans="1:13" ht="15.6">
      <c r="A884" s="83">
        <v>529.77999999999201</v>
      </c>
      <c r="B884" s="84">
        <f t="shared" si="68"/>
        <v>198218816.27378082</v>
      </c>
      <c r="C884" s="84">
        <f t="shared" si="62"/>
        <v>141640164.51000983</v>
      </c>
      <c r="D884" s="83">
        <v>529.77999999999201</v>
      </c>
      <c r="E884" s="84">
        <f t="shared" si="69"/>
        <v>22872625.046195768</v>
      </c>
      <c r="F884" s="85"/>
      <c r="G884" s="79">
        <f t="shared" si="70"/>
        <v>0.21631035179129243</v>
      </c>
      <c r="H884" s="80">
        <f t="shared" si="67"/>
        <v>0.29169966472992842</v>
      </c>
      <c r="I884" s="61"/>
      <c r="J884" s="61"/>
      <c r="K884" s="61"/>
      <c r="L884" s="61"/>
      <c r="M884" s="61"/>
    </row>
    <row r="885" spans="1:13" ht="15.6">
      <c r="A885" s="83">
        <v>529.78999999999201</v>
      </c>
      <c r="B885" s="84">
        <f t="shared" si="68"/>
        <v>198435126.62557212</v>
      </c>
      <c r="C885" s="84">
        <f t="shared" si="62"/>
        <v>141856474.86180112</v>
      </c>
      <c r="D885" s="83">
        <v>529.78999999999201</v>
      </c>
      <c r="E885" s="84">
        <f t="shared" si="69"/>
        <v>22895700.066811778</v>
      </c>
      <c r="F885" s="85"/>
      <c r="G885" s="79">
        <f t="shared" si="70"/>
        <v>0.21631035179129243</v>
      </c>
      <c r="H885" s="80">
        <f t="shared" si="67"/>
        <v>0.29214514329396013</v>
      </c>
      <c r="I885" s="61"/>
      <c r="J885" s="61"/>
      <c r="K885" s="61"/>
      <c r="L885" s="61"/>
      <c r="M885" s="61"/>
    </row>
    <row r="886" spans="1:13" ht="15.6">
      <c r="A886" s="83">
        <v>529.799999999992</v>
      </c>
      <c r="B886" s="84">
        <f t="shared" si="68"/>
        <v>198651436.97736341</v>
      </c>
      <c r="C886" s="84">
        <f t="shared" si="62"/>
        <v>142072785.21359241</v>
      </c>
      <c r="D886" s="83">
        <v>529.799999999992</v>
      </c>
      <c r="E886" s="84">
        <f t="shared" si="69"/>
        <v>22918775.087427787</v>
      </c>
      <c r="F886" s="85"/>
      <c r="G886" s="79">
        <f t="shared" si="70"/>
        <v>0.21631035179129243</v>
      </c>
      <c r="H886" s="80">
        <f t="shared" si="67"/>
        <v>0.29259062185799184</v>
      </c>
      <c r="I886" s="61"/>
      <c r="J886" s="61"/>
      <c r="K886" s="61"/>
      <c r="L886" s="61"/>
      <c r="M886" s="61"/>
    </row>
    <row r="887" spans="1:13" ht="15.6">
      <c r="A887" s="83">
        <v>529.80999999999199</v>
      </c>
      <c r="B887" s="84">
        <f t="shared" si="68"/>
        <v>198867747.3291547</v>
      </c>
      <c r="C887" s="84">
        <f t="shared" si="62"/>
        <v>142289095.5653837</v>
      </c>
      <c r="D887" s="83">
        <v>529.80999999999199</v>
      </c>
      <c r="E887" s="84">
        <f t="shared" si="69"/>
        <v>22941850.108043797</v>
      </c>
      <c r="F887" s="85"/>
      <c r="G887" s="79">
        <f t="shared" si="70"/>
        <v>0.21631035179129243</v>
      </c>
      <c r="H887" s="80">
        <f t="shared" si="67"/>
        <v>0.29303610042202355</v>
      </c>
      <c r="I887" s="61"/>
      <c r="J887" s="61"/>
      <c r="K887" s="61"/>
      <c r="L887" s="61"/>
      <c r="M887" s="61"/>
    </row>
    <row r="888" spans="1:13" ht="15.6">
      <c r="A888" s="83">
        <v>529.81999999999198</v>
      </c>
      <c r="B888" s="84">
        <f t="shared" si="68"/>
        <v>199084057.68094599</v>
      </c>
      <c r="C888" s="84">
        <f t="shared" si="62"/>
        <v>142505405.91717499</v>
      </c>
      <c r="D888" s="83">
        <v>529.81999999999198</v>
      </c>
      <c r="E888" s="84">
        <f t="shared" si="69"/>
        <v>22964925.128659807</v>
      </c>
      <c r="F888" s="85"/>
      <c r="G888" s="79">
        <f t="shared" si="70"/>
        <v>0.21631035179129243</v>
      </c>
      <c r="H888" s="80">
        <f t="shared" si="67"/>
        <v>0.2934815789860552</v>
      </c>
      <c r="I888" s="61"/>
      <c r="J888" s="61"/>
      <c r="K888" s="61"/>
      <c r="L888" s="61"/>
      <c r="M888" s="61"/>
    </row>
    <row r="889" spans="1:13" ht="15.6">
      <c r="A889" s="83">
        <v>529.82999999999197</v>
      </c>
      <c r="B889" s="84">
        <f t="shared" si="68"/>
        <v>199300368.03273728</v>
      </c>
      <c r="C889" s="84">
        <f t="shared" si="62"/>
        <v>142721716.26896629</v>
      </c>
      <c r="D889" s="83">
        <v>529.82999999999197</v>
      </c>
      <c r="E889" s="84">
        <f t="shared" si="69"/>
        <v>22988000.149275817</v>
      </c>
      <c r="F889" s="85"/>
      <c r="G889" s="79">
        <f t="shared" si="70"/>
        <v>0.21631035179129243</v>
      </c>
      <c r="H889" s="80">
        <f t="shared" si="67"/>
        <v>0.29392705755008691</v>
      </c>
      <c r="I889" s="61"/>
      <c r="J889" s="61"/>
      <c r="K889" s="61"/>
      <c r="L889" s="61"/>
      <c r="M889" s="61"/>
    </row>
    <row r="890" spans="1:13" ht="15.6">
      <c r="A890" s="83">
        <v>529.83999999999196</v>
      </c>
      <c r="B890" s="84">
        <f t="shared" si="68"/>
        <v>199516678.38452858</v>
      </c>
      <c r="C890" s="84">
        <f t="shared" si="62"/>
        <v>142938026.62075758</v>
      </c>
      <c r="D890" s="83">
        <v>529.83999999999196</v>
      </c>
      <c r="E890" s="84">
        <f t="shared" si="69"/>
        <v>23011075.169891827</v>
      </c>
      <c r="F890" s="85"/>
      <c r="G890" s="79">
        <f t="shared" si="70"/>
        <v>0.21631035179129243</v>
      </c>
      <c r="H890" s="80">
        <f t="shared" si="67"/>
        <v>0.29437253611411862</v>
      </c>
      <c r="I890" s="61"/>
      <c r="J890" s="61"/>
      <c r="K890" s="61"/>
      <c r="L890" s="61"/>
      <c r="M890" s="61"/>
    </row>
    <row r="891" spans="1:13" ht="15.6">
      <c r="A891" s="83">
        <v>529.84999999999195</v>
      </c>
      <c r="B891" s="84">
        <f t="shared" si="68"/>
        <v>199732988.73631987</v>
      </c>
      <c r="C891" s="84">
        <f t="shared" si="62"/>
        <v>143154336.97254887</v>
      </c>
      <c r="D891" s="83">
        <v>529.84999999999195</v>
      </c>
      <c r="E891" s="84">
        <f t="shared" si="69"/>
        <v>23034150.190507837</v>
      </c>
      <c r="F891" s="85"/>
      <c r="G891" s="79">
        <f t="shared" si="70"/>
        <v>0.21631035179129243</v>
      </c>
      <c r="H891" s="80">
        <f t="shared" si="67"/>
        <v>0.29481801467815033</v>
      </c>
      <c r="I891" s="61"/>
      <c r="J891" s="61"/>
      <c r="K891" s="61"/>
      <c r="L891" s="61"/>
      <c r="M891" s="61"/>
    </row>
    <row r="892" spans="1:13" ht="15.6">
      <c r="A892" s="83">
        <v>529.85999999999206</v>
      </c>
      <c r="B892" s="84">
        <f t="shared" si="68"/>
        <v>199949299.08811116</v>
      </c>
      <c r="C892" s="84">
        <f t="shared" si="62"/>
        <v>143370647.32434016</v>
      </c>
      <c r="D892" s="83">
        <v>529.85999999999206</v>
      </c>
      <c r="E892" s="84">
        <f t="shared" si="69"/>
        <v>23057225.211123846</v>
      </c>
      <c r="F892" s="85"/>
      <c r="G892" s="79">
        <f t="shared" si="70"/>
        <v>0.21631035179129243</v>
      </c>
      <c r="H892" s="80">
        <f t="shared" si="67"/>
        <v>0.29526349324218204</v>
      </c>
      <c r="I892" s="61"/>
      <c r="J892" s="61"/>
      <c r="K892" s="61"/>
      <c r="L892" s="61"/>
      <c r="M892" s="61"/>
    </row>
    <row r="893" spans="1:13" ht="15.6">
      <c r="A893" s="83">
        <v>529.86999999999205</v>
      </c>
      <c r="B893" s="84">
        <f t="shared" si="68"/>
        <v>200165609.43990245</v>
      </c>
      <c r="C893" s="84">
        <f t="shared" si="62"/>
        <v>143586957.67613146</v>
      </c>
      <c r="D893" s="83">
        <v>529.86999999999205</v>
      </c>
      <c r="E893" s="84">
        <f t="shared" si="69"/>
        <v>23080300.231739856</v>
      </c>
      <c r="F893" s="85"/>
      <c r="G893" s="79">
        <f t="shared" si="70"/>
        <v>0.21631035179129243</v>
      </c>
      <c r="H893" s="80">
        <f t="shared" si="67"/>
        <v>0.29570897180621375</v>
      </c>
      <c r="I893" s="61"/>
      <c r="J893" s="61"/>
      <c r="K893" s="61"/>
      <c r="L893" s="61"/>
      <c r="M893" s="61"/>
    </row>
    <row r="894" spans="1:13" ht="15.6">
      <c r="A894" s="83">
        <v>529.87999999999204</v>
      </c>
      <c r="B894" s="84">
        <f t="shared" si="68"/>
        <v>200381919.79169375</v>
      </c>
      <c r="C894" s="84">
        <f t="shared" si="62"/>
        <v>143803268.02792275</v>
      </c>
      <c r="D894" s="83">
        <v>529.87999999999204</v>
      </c>
      <c r="E894" s="84">
        <f t="shared" si="69"/>
        <v>23103375.252355866</v>
      </c>
      <c r="F894" s="85"/>
      <c r="G894" s="79">
        <f t="shared" si="70"/>
        <v>0.21631035179129243</v>
      </c>
      <c r="H894" s="80">
        <f t="shared" si="67"/>
        <v>0.2961544503702454</v>
      </c>
      <c r="I894" s="61"/>
      <c r="J894" s="61"/>
      <c r="K894" s="61"/>
      <c r="L894" s="61"/>
      <c r="M894" s="61"/>
    </row>
    <row r="895" spans="1:13" ht="15.6">
      <c r="A895" s="83">
        <v>529.88999999999203</v>
      </c>
      <c r="B895" s="84">
        <f t="shared" si="68"/>
        <v>200598230.14348504</v>
      </c>
      <c r="C895" s="84">
        <f t="shared" si="62"/>
        <v>144019578.37971404</v>
      </c>
      <c r="D895" s="83">
        <v>529.88999999999203</v>
      </c>
      <c r="E895" s="84">
        <f t="shared" si="69"/>
        <v>23126450.272971876</v>
      </c>
      <c r="F895" s="85"/>
      <c r="G895" s="79">
        <f t="shared" si="70"/>
        <v>0.21631035179129243</v>
      </c>
      <c r="H895" s="80">
        <f t="shared" si="67"/>
        <v>0.29659992893427711</v>
      </c>
      <c r="I895" s="61"/>
      <c r="J895" s="61"/>
      <c r="K895" s="61"/>
      <c r="L895" s="61"/>
      <c r="M895" s="61"/>
    </row>
    <row r="896" spans="1:13" ht="15.6">
      <c r="A896" s="83">
        <v>529.89999999999202</v>
      </c>
      <c r="B896" s="84">
        <f t="shared" si="68"/>
        <v>200814540.49527633</v>
      </c>
      <c r="C896" s="84">
        <f t="shared" si="62"/>
        <v>144235888.73150533</v>
      </c>
      <c r="D896" s="83">
        <v>529.89999999999202</v>
      </c>
      <c r="E896" s="84">
        <f t="shared" si="69"/>
        <v>23149525.293587886</v>
      </c>
      <c r="F896" s="85"/>
      <c r="G896" s="79">
        <f t="shared" si="70"/>
        <v>0.21631035179129243</v>
      </c>
      <c r="H896" s="80">
        <f t="shared" si="67"/>
        <v>0.29704540749830882</v>
      </c>
      <c r="I896" s="61"/>
      <c r="J896" s="61"/>
      <c r="K896" s="61"/>
      <c r="L896" s="61"/>
      <c r="M896" s="61"/>
    </row>
    <row r="897" spans="1:13" ht="15.6">
      <c r="A897" s="83">
        <v>529.90999999999201</v>
      </c>
      <c r="B897" s="84">
        <f t="shared" si="68"/>
        <v>201030850.84706762</v>
      </c>
      <c r="C897" s="84">
        <f t="shared" si="62"/>
        <v>144452199.08329663</v>
      </c>
      <c r="D897" s="83">
        <v>529.90999999999201</v>
      </c>
      <c r="E897" s="84">
        <f t="shared" si="69"/>
        <v>23172600.314203896</v>
      </c>
      <c r="F897" s="85"/>
      <c r="G897" s="79">
        <f t="shared" si="70"/>
        <v>0.21631035179129243</v>
      </c>
      <c r="H897" s="80">
        <f t="shared" si="67"/>
        <v>0.29749088606234053</v>
      </c>
      <c r="I897" s="61"/>
      <c r="J897" s="61"/>
      <c r="K897" s="61"/>
      <c r="L897" s="61"/>
      <c r="M897" s="61"/>
    </row>
    <row r="898" spans="1:13" ht="15.6">
      <c r="A898" s="83">
        <v>529.919999999992</v>
      </c>
      <c r="B898" s="84">
        <f t="shared" si="68"/>
        <v>201247161.19885892</v>
      </c>
      <c r="C898" s="84">
        <f t="shared" si="62"/>
        <v>144668509.43508792</v>
      </c>
      <c r="D898" s="83">
        <v>529.919999999992</v>
      </c>
      <c r="E898" s="84">
        <f t="shared" si="69"/>
        <v>23195675.334819905</v>
      </c>
      <c r="F898" s="85"/>
      <c r="G898" s="79">
        <f t="shared" si="70"/>
        <v>0.21631035179129243</v>
      </c>
      <c r="H898" s="80">
        <f t="shared" si="67"/>
        <v>0.29793636462637224</v>
      </c>
      <c r="I898" s="61"/>
      <c r="J898" s="61"/>
      <c r="K898" s="61"/>
      <c r="L898" s="61"/>
      <c r="M898" s="61"/>
    </row>
    <row r="899" spans="1:13" ht="15.6">
      <c r="A899" s="83">
        <v>529.92999999999199</v>
      </c>
      <c r="B899" s="84">
        <f t="shared" si="68"/>
        <v>201463471.55065021</v>
      </c>
      <c r="C899" s="84">
        <f t="shared" si="62"/>
        <v>144884819.78687921</v>
      </c>
      <c r="D899" s="83">
        <v>529.92999999999199</v>
      </c>
      <c r="E899" s="84">
        <f t="shared" si="69"/>
        <v>23218750.355435915</v>
      </c>
      <c r="F899" s="85"/>
      <c r="G899" s="79">
        <f t="shared" si="70"/>
        <v>0.21631035179129243</v>
      </c>
      <c r="H899" s="80">
        <f t="shared" si="67"/>
        <v>0.29838184319040389</v>
      </c>
      <c r="I899" s="61"/>
      <c r="J899" s="61"/>
      <c r="K899" s="61"/>
      <c r="L899" s="61"/>
      <c r="M899" s="61"/>
    </row>
    <row r="900" spans="1:13" ht="15.6">
      <c r="A900" s="83">
        <v>529.93999999999198</v>
      </c>
      <c r="B900" s="84">
        <f t="shared" si="68"/>
        <v>201679781.9024415</v>
      </c>
      <c r="C900" s="84">
        <f t="shared" si="62"/>
        <v>145101130.1386705</v>
      </c>
      <c r="D900" s="83">
        <v>529.93999999999198</v>
      </c>
      <c r="E900" s="84">
        <f t="shared" si="69"/>
        <v>23241825.376051925</v>
      </c>
      <c r="F900" s="85"/>
      <c r="G900" s="79">
        <f t="shared" si="70"/>
        <v>0.21631035179129243</v>
      </c>
      <c r="H900" s="80">
        <f t="shared" si="67"/>
        <v>0.2988273217544356</v>
      </c>
      <c r="I900" s="61"/>
      <c r="J900" s="61"/>
      <c r="K900" s="61"/>
      <c r="L900" s="61"/>
      <c r="M900" s="61"/>
    </row>
    <row r="901" spans="1:13" ht="15.6">
      <c r="A901" s="83">
        <v>529.94999999999197</v>
      </c>
      <c r="B901" s="84">
        <f t="shared" si="68"/>
        <v>201896092.25423279</v>
      </c>
      <c r="C901" s="84">
        <f t="shared" si="62"/>
        <v>145317440.4904618</v>
      </c>
      <c r="D901" s="83">
        <v>529.94999999999197</v>
      </c>
      <c r="E901" s="84">
        <f t="shared" si="69"/>
        <v>23264900.396667935</v>
      </c>
      <c r="F901" s="85"/>
      <c r="G901" s="79">
        <f t="shared" si="70"/>
        <v>0.21631035179129243</v>
      </c>
      <c r="H901" s="80">
        <f t="shared" si="67"/>
        <v>0.29927280031846731</v>
      </c>
      <c r="I901" s="61"/>
      <c r="J901" s="61"/>
      <c r="K901" s="61"/>
      <c r="L901" s="61"/>
      <c r="M901" s="61"/>
    </row>
    <row r="902" spans="1:13" ht="15.6">
      <c r="A902" s="83">
        <v>529.95999999999196</v>
      </c>
      <c r="B902" s="84">
        <f t="shared" si="68"/>
        <v>202112402.60602409</v>
      </c>
      <c r="C902" s="84">
        <f t="shared" si="62"/>
        <v>145533750.84225309</v>
      </c>
      <c r="D902" s="83">
        <v>529.95999999999196</v>
      </c>
      <c r="E902" s="84">
        <f t="shared" si="69"/>
        <v>23287975.417283945</v>
      </c>
      <c r="F902" s="85"/>
      <c r="G902" s="79">
        <f t="shared" si="70"/>
        <v>0.21631035179129243</v>
      </c>
      <c r="H902" s="80">
        <f t="shared" si="67"/>
        <v>0.29971827888249902</v>
      </c>
      <c r="I902" s="61"/>
      <c r="J902" s="61"/>
      <c r="K902" s="61"/>
      <c r="L902" s="61"/>
      <c r="M902" s="61"/>
    </row>
    <row r="903" spans="1:13" ht="15.6">
      <c r="A903" s="83">
        <v>529.96999999999196</v>
      </c>
      <c r="B903" s="84">
        <f t="shared" si="68"/>
        <v>202328712.95781538</v>
      </c>
      <c r="C903" s="84">
        <f t="shared" si="62"/>
        <v>145750061.19404438</v>
      </c>
      <c r="D903" s="83">
        <v>529.96999999999196</v>
      </c>
      <c r="E903" s="84">
        <f t="shared" si="69"/>
        <v>23311050.437899955</v>
      </c>
      <c r="F903" s="85"/>
      <c r="G903" s="79">
        <f t="shared" si="70"/>
        <v>0.21631035179129243</v>
      </c>
      <c r="H903" s="80">
        <f t="shared" si="67"/>
        <v>0.30016375744653073</v>
      </c>
      <c r="I903" s="61"/>
      <c r="J903" s="61"/>
      <c r="K903" s="61"/>
      <c r="L903" s="61"/>
      <c r="M903" s="61"/>
    </row>
    <row r="904" spans="1:13" ht="15.6">
      <c r="A904" s="83">
        <v>529.97999999999195</v>
      </c>
      <c r="B904" s="84">
        <f t="shared" si="68"/>
        <v>202545023.30960667</v>
      </c>
      <c r="C904" s="84">
        <f t="shared" si="62"/>
        <v>145966371.54583567</v>
      </c>
      <c r="D904" s="83">
        <v>529.97999999999195</v>
      </c>
      <c r="E904" s="84">
        <f t="shared" si="69"/>
        <v>23334125.458515964</v>
      </c>
      <c r="F904" s="85"/>
      <c r="G904" s="79">
        <f t="shared" si="70"/>
        <v>0.21631035179129243</v>
      </c>
      <c r="H904" s="80">
        <f t="shared" ref="H904:H967" si="71">C904/$C$2006</f>
        <v>0.30060923601056244</v>
      </c>
      <c r="I904" s="61"/>
      <c r="J904" s="61"/>
      <c r="K904" s="61"/>
      <c r="L904" s="61"/>
      <c r="M904" s="61"/>
    </row>
    <row r="905" spans="1:13" ht="15.6">
      <c r="A905" s="83">
        <v>529.98999999999205</v>
      </c>
      <c r="B905" s="84">
        <f t="shared" si="68"/>
        <v>202761333.66139796</v>
      </c>
      <c r="C905" s="84">
        <f t="shared" si="62"/>
        <v>146182681.89762697</v>
      </c>
      <c r="D905" s="83">
        <v>529.98999999999205</v>
      </c>
      <c r="E905" s="84">
        <f t="shared" si="69"/>
        <v>23357200.479131974</v>
      </c>
      <c r="F905" s="85"/>
      <c r="G905" s="79">
        <f t="shared" si="70"/>
        <v>0.21631035179129243</v>
      </c>
      <c r="H905" s="80">
        <f t="shared" si="71"/>
        <v>0.3010547145745941</v>
      </c>
      <c r="I905" s="61"/>
      <c r="J905" s="61"/>
      <c r="K905" s="61"/>
      <c r="L905" s="61"/>
      <c r="M905" s="61"/>
    </row>
    <row r="906" spans="1:13" ht="15.6">
      <c r="A906" s="86">
        <v>529.99999999999204</v>
      </c>
      <c r="B906" s="87">
        <v>202977644.01319</v>
      </c>
      <c r="C906" s="87">
        <f t="shared" si="62"/>
        <v>146398992.249419</v>
      </c>
      <c r="D906" s="86">
        <v>529.99999999999204</v>
      </c>
      <c r="E906" s="87">
        <v>23380275.499747999</v>
      </c>
      <c r="F906" s="88"/>
      <c r="G906" s="79">
        <f t="shared" si="70"/>
        <v>0.21631035179203748</v>
      </c>
      <c r="H906" s="80">
        <f t="shared" si="71"/>
        <v>0.30150019313862736</v>
      </c>
      <c r="I906" s="61"/>
      <c r="J906" s="61"/>
      <c r="K906" s="61"/>
      <c r="L906" s="61"/>
      <c r="M906" s="61"/>
    </row>
    <row r="907" spans="1:13" ht="15.6">
      <c r="A907" s="83">
        <v>530.00999999999203</v>
      </c>
      <c r="B907" s="84">
        <f t="shared" ref="B907:B970" si="72">B906+(($B$1006-$B$906)/100)</f>
        <v>203220293.0590038</v>
      </c>
      <c r="C907" s="84">
        <f t="shared" si="62"/>
        <v>146641641.2952328</v>
      </c>
      <c r="D907" s="83">
        <v>530.00999999999203</v>
      </c>
      <c r="E907" s="84">
        <f t="shared" ref="E907:E970" si="73">E906+(($E$1006-$E$906)/100)</f>
        <v>23395330.72229369</v>
      </c>
      <c r="F907" s="85"/>
      <c r="G907" s="79">
        <f t="shared" si="70"/>
        <v>0.2426490458137989</v>
      </c>
      <c r="H907" s="80">
        <f t="shared" si="71"/>
        <v>0.30199991470811138</v>
      </c>
      <c r="I907" s="61"/>
      <c r="J907" s="61"/>
      <c r="K907" s="61"/>
      <c r="L907" s="61"/>
      <c r="M907" s="61"/>
    </row>
    <row r="908" spans="1:13" ht="15.6">
      <c r="A908" s="83">
        <v>530.01999999999202</v>
      </c>
      <c r="B908" s="84">
        <f t="shared" si="72"/>
        <v>203462942.1048176</v>
      </c>
      <c r="C908" s="84">
        <f t="shared" si="62"/>
        <v>146884290.3410466</v>
      </c>
      <c r="D908" s="83">
        <v>530.01999999999202</v>
      </c>
      <c r="E908" s="84">
        <f t="shared" si="73"/>
        <v>23410385.944839381</v>
      </c>
      <c r="F908" s="85"/>
      <c r="G908" s="79">
        <f t="shared" si="70"/>
        <v>0.2426490458137989</v>
      </c>
      <c r="H908" s="80">
        <f t="shared" si="71"/>
        <v>0.30249963627759546</v>
      </c>
      <c r="I908" s="61"/>
      <c r="J908" s="61"/>
      <c r="K908" s="61"/>
      <c r="L908" s="61"/>
      <c r="M908" s="61"/>
    </row>
    <row r="909" spans="1:13" ht="15.6">
      <c r="A909" s="83">
        <v>530.02999999999201</v>
      </c>
      <c r="B909" s="84">
        <f t="shared" si="72"/>
        <v>203705591.1506314</v>
      </c>
      <c r="C909" s="84">
        <f t="shared" si="62"/>
        <v>147126939.3868604</v>
      </c>
      <c r="D909" s="83">
        <v>530.02999999999201</v>
      </c>
      <c r="E909" s="84">
        <f t="shared" si="73"/>
        <v>23425441.167385072</v>
      </c>
      <c r="F909" s="85"/>
      <c r="G909" s="79">
        <f t="shared" si="70"/>
        <v>0.2426490458137989</v>
      </c>
      <c r="H909" s="80">
        <f t="shared" si="71"/>
        <v>0.30299935784707954</v>
      </c>
      <c r="I909" s="61"/>
      <c r="J909" s="61"/>
      <c r="K909" s="61"/>
      <c r="L909" s="61"/>
      <c r="M909" s="61"/>
    </row>
    <row r="910" spans="1:13" ht="15.6">
      <c r="A910" s="83">
        <v>530.03999999999201</v>
      </c>
      <c r="B910" s="84">
        <f t="shared" si="72"/>
        <v>203948240.1964452</v>
      </c>
      <c r="C910" s="84">
        <f t="shared" si="62"/>
        <v>147369588.4326742</v>
      </c>
      <c r="D910" s="83">
        <v>530.03999999999201</v>
      </c>
      <c r="E910" s="84">
        <f t="shared" si="73"/>
        <v>23440496.389930762</v>
      </c>
      <c r="F910" s="85"/>
      <c r="G910" s="79">
        <f t="shared" si="70"/>
        <v>0.2426490458137989</v>
      </c>
      <c r="H910" s="80">
        <f t="shared" si="71"/>
        <v>0.30349907941656357</v>
      </c>
      <c r="I910" s="61"/>
      <c r="J910" s="61"/>
      <c r="K910" s="61"/>
      <c r="L910" s="61"/>
      <c r="M910" s="61"/>
    </row>
    <row r="911" spans="1:13" ht="15.6">
      <c r="A911" s="83">
        <v>530.049999999992</v>
      </c>
      <c r="B911" s="84">
        <f t="shared" si="72"/>
        <v>204190889.242259</v>
      </c>
      <c r="C911" s="84">
        <f t="shared" si="62"/>
        <v>147612237.478488</v>
      </c>
      <c r="D911" s="83">
        <v>530.049999999992</v>
      </c>
      <c r="E911" s="84">
        <f t="shared" si="73"/>
        <v>23455551.612476453</v>
      </c>
      <c r="F911" s="85"/>
      <c r="G911" s="79">
        <f t="shared" si="70"/>
        <v>0.2426490458137989</v>
      </c>
      <c r="H911" s="80">
        <f t="shared" si="71"/>
        <v>0.30399880098604765</v>
      </c>
      <c r="I911" s="61"/>
      <c r="J911" s="61"/>
      <c r="K911" s="61"/>
      <c r="L911" s="61"/>
      <c r="M911" s="61"/>
    </row>
    <row r="912" spans="1:13" ht="15.6">
      <c r="A912" s="83">
        <v>530.05999999999199</v>
      </c>
      <c r="B912" s="84">
        <f t="shared" si="72"/>
        <v>204433538.28807279</v>
      </c>
      <c r="C912" s="84">
        <f t="shared" si="62"/>
        <v>147854886.5243018</v>
      </c>
      <c r="D912" s="83">
        <v>530.05999999999199</v>
      </c>
      <c r="E912" s="84">
        <f t="shared" si="73"/>
        <v>23470606.835022144</v>
      </c>
      <c r="F912" s="85"/>
      <c r="G912" s="79">
        <f t="shared" si="70"/>
        <v>0.2426490458137989</v>
      </c>
      <c r="H912" s="80">
        <f t="shared" si="71"/>
        <v>0.30449852255553167</v>
      </c>
      <c r="I912" s="61"/>
      <c r="J912" s="61"/>
      <c r="K912" s="61"/>
      <c r="L912" s="61"/>
      <c r="M912" s="61"/>
    </row>
    <row r="913" spans="1:13" ht="15.6">
      <c r="A913" s="83">
        <v>530.06999999999198</v>
      </c>
      <c r="B913" s="84">
        <f t="shared" si="72"/>
        <v>204676187.33388659</v>
      </c>
      <c r="C913" s="84">
        <f t="shared" si="62"/>
        <v>148097535.5701156</v>
      </c>
      <c r="D913" s="83">
        <v>530.06999999999198</v>
      </c>
      <c r="E913" s="84">
        <f t="shared" si="73"/>
        <v>23485662.057567835</v>
      </c>
      <c r="F913" s="85"/>
      <c r="G913" s="79">
        <f t="shared" si="70"/>
        <v>0.2426490458137989</v>
      </c>
      <c r="H913" s="80">
        <f t="shared" si="71"/>
        <v>0.30499824412501575</v>
      </c>
      <c r="I913" s="61"/>
      <c r="J913" s="61"/>
      <c r="K913" s="61"/>
      <c r="L913" s="61"/>
      <c r="M913" s="61"/>
    </row>
    <row r="914" spans="1:13" ht="15.6">
      <c r="A914" s="83">
        <v>530.07999999999197</v>
      </c>
      <c r="B914" s="84">
        <f t="shared" si="72"/>
        <v>204918836.37970039</v>
      </c>
      <c r="C914" s="84">
        <f t="shared" si="62"/>
        <v>148340184.61592939</v>
      </c>
      <c r="D914" s="83">
        <v>530.07999999999197</v>
      </c>
      <c r="E914" s="84">
        <f t="shared" si="73"/>
        <v>23500717.280113526</v>
      </c>
      <c r="F914" s="85"/>
      <c r="G914" s="79">
        <f t="shared" si="70"/>
        <v>0.2426490458137989</v>
      </c>
      <c r="H914" s="80">
        <f t="shared" si="71"/>
        <v>0.30549796569449983</v>
      </c>
      <c r="I914" s="61"/>
      <c r="J914" s="61"/>
      <c r="K914" s="61"/>
      <c r="L914" s="61"/>
      <c r="M914" s="61"/>
    </row>
    <row r="915" spans="1:13" ht="15.6">
      <c r="A915" s="83">
        <v>530.08999999999196</v>
      </c>
      <c r="B915" s="84">
        <f t="shared" si="72"/>
        <v>205161485.42551419</v>
      </c>
      <c r="C915" s="84">
        <f t="shared" si="62"/>
        <v>148582833.66174319</v>
      </c>
      <c r="D915" s="83">
        <v>530.08999999999196</v>
      </c>
      <c r="E915" s="84">
        <f t="shared" si="73"/>
        <v>23515772.502659217</v>
      </c>
      <c r="F915" s="85"/>
      <c r="G915" s="79">
        <f t="shared" si="70"/>
        <v>0.2426490458137989</v>
      </c>
      <c r="H915" s="80">
        <f t="shared" si="71"/>
        <v>0.30599768726398385</v>
      </c>
      <c r="I915" s="61"/>
      <c r="J915" s="61"/>
      <c r="K915" s="61"/>
      <c r="L915" s="61"/>
      <c r="M915" s="61"/>
    </row>
    <row r="916" spans="1:13" ht="15.6">
      <c r="A916" s="83">
        <v>530.09999999999195</v>
      </c>
      <c r="B916" s="84">
        <f t="shared" si="72"/>
        <v>205404134.47132799</v>
      </c>
      <c r="C916" s="84">
        <f t="shared" si="62"/>
        <v>148825482.70755699</v>
      </c>
      <c r="D916" s="83">
        <v>530.09999999999195</v>
      </c>
      <c r="E916" s="84">
        <f t="shared" si="73"/>
        <v>23530827.725204907</v>
      </c>
      <c r="F916" s="85"/>
      <c r="G916" s="79">
        <f t="shared" si="70"/>
        <v>0.2426490458137989</v>
      </c>
      <c r="H916" s="80">
        <f t="shared" si="71"/>
        <v>0.30649740883346793</v>
      </c>
      <c r="I916" s="61"/>
      <c r="J916" s="61"/>
      <c r="K916" s="61"/>
      <c r="L916" s="61"/>
      <c r="M916" s="61"/>
    </row>
    <row r="917" spans="1:13" ht="15.6">
      <c r="A917" s="83">
        <v>530.10999999999206</v>
      </c>
      <c r="B917" s="84">
        <f t="shared" si="72"/>
        <v>205646783.51714179</v>
      </c>
      <c r="C917" s="84">
        <f t="shared" si="62"/>
        <v>149068131.75337079</v>
      </c>
      <c r="D917" s="83">
        <v>530.10999999999206</v>
      </c>
      <c r="E917" s="84">
        <f t="shared" si="73"/>
        <v>23545882.947750598</v>
      </c>
      <c r="F917" s="85"/>
      <c r="G917" s="79">
        <f t="shared" si="70"/>
        <v>0.2426490458137989</v>
      </c>
      <c r="H917" s="80">
        <f t="shared" si="71"/>
        <v>0.30699713040295196</v>
      </c>
      <c r="I917" s="61"/>
      <c r="J917" s="61"/>
      <c r="K917" s="61"/>
      <c r="L917" s="61"/>
      <c r="M917" s="61"/>
    </row>
    <row r="918" spans="1:13" ht="15.6">
      <c r="A918" s="83">
        <v>530.11999999999205</v>
      </c>
      <c r="B918" s="84">
        <f t="shared" si="72"/>
        <v>205889432.56295559</v>
      </c>
      <c r="C918" s="84">
        <f t="shared" si="62"/>
        <v>149310780.79918459</v>
      </c>
      <c r="D918" s="83">
        <v>530.11999999999205</v>
      </c>
      <c r="E918" s="84">
        <f t="shared" si="73"/>
        <v>23560938.170296289</v>
      </c>
      <c r="F918" s="85"/>
      <c r="G918" s="79">
        <f t="shared" si="70"/>
        <v>0.2426490458137989</v>
      </c>
      <c r="H918" s="80">
        <f t="shared" si="71"/>
        <v>0.30749685197243604</v>
      </c>
      <c r="I918" s="61"/>
      <c r="J918" s="61"/>
      <c r="K918" s="61"/>
      <c r="L918" s="61"/>
      <c r="M918" s="61"/>
    </row>
    <row r="919" spans="1:13" ht="15.6">
      <c r="A919" s="83">
        <v>530.12999999999204</v>
      </c>
      <c r="B919" s="84">
        <f t="shared" si="72"/>
        <v>206132081.60876939</v>
      </c>
      <c r="C919" s="84">
        <f t="shared" si="62"/>
        <v>149553429.84499839</v>
      </c>
      <c r="D919" s="83">
        <v>530.12999999999204</v>
      </c>
      <c r="E919" s="84">
        <f t="shared" si="73"/>
        <v>23575993.39284198</v>
      </c>
      <c r="F919" s="85"/>
      <c r="G919" s="79">
        <f t="shared" si="70"/>
        <v>0.2426490458137989</v>
      </c>
      <c r="H919" s="80">
        <f t="shared" si="71"/>
        <v>0.30799657354192012</v>
      </c>
      <c r="I919" s="61"/>
      <c r="J919" s="61"/>
      <c r="K919" s="61"/>
      <c r="L919" s="61"/>
      <c r="M919" s="61"/>
    </row>
    <row r="920" spans="1:13" ht="15.6">
      <c r="A920" s="83">
        <v>530.13999999999203</v>
      </c>
      <c r="B920" s="84">
        <f t="shared" si="72"/>
        <v>206374730.65458319</v>
      </c>
      <c r="C920" s="84">
        <f t="shared" si="62"/>
        <v>149796078.89081219</v>
      </c>
      <c r="D920" s="83">
        <v>530.13999999999203</v>
      </c>
      <c r="E920" s="84">
        <f t="shared" si="73"/>
        <v>23591048.615387671</v>
      </c>
      <c r="F920" s="85"/>
      <c r="G920" s="79">
        <f t="shared" si="70"/>
        <v>0.2426490458137989</v>
      </c>
      <c r="H920" s="80">
        <f t="shared" si="71"/>
        <v>0.30849629511140414</v>
      </c>
      <c r="I920" s="61"/>
      <c r="J920" s="61"/>
      <c r="K920" s="61"/>
      <c r="L920" s="61"/>
      <c r="M920" s="61"/>
    </row>
    <row r="921" spans="1:13" ht="15.6">
      <c r="A921" s="83">
        <v>530.14999999999202</v>
      </c>
      <c r="B921" s="84">
        <f t="shared" si="72"/>
        <v>206617379.70039698</v>
      </c>
      <c r="C921" s="84">
        <f t="shared" si="62"/>
        <v>150038727.93662599</v>
      </c>
      <c r="D921" s="83">
        <v>530.14999999999202</v>
      </c>
      <c r="E921" s="84">
        <f t="shared" si="73"/>
        <v>23606103.837933362</v>
      </c>
      <c r="F921" s="85"/>
      <c r="G921" s="79">
        <f t="shared" si="70"/>
        <v>0.2426490458137989</v>
      </c>
      <c r="H921" s="80">
        <f t="shared" si="71"/>
        <v>0.30899601668088822</v>
      </c>
      <c r="I921" s="61"/>
      <c r="J921" s="61"/>
      <c r="K921" s="61"/>
      <c r="L921" s="61"/>
      <c r="M921" s="61"/>
    </row>
    <row r="922" spans="1:13" ht="15.6">
      <c r="A922" s="83">
        <v>530.15999999999201</v>
      </c>
      <c r="B922" s="84">
        <f t="shared" si="72"/>
        <v>206860028.74621078</v>
      </c>
      <c r="C922" s="84">
        <f t="shared" si="62"/>
        <v>150281376.98243979</v>
      </c>
      <c r="D922" s="83">
        <v>530.15999999999201</v>
      </c>
      <c r="E922" s="84">
        <f t="shared" si="73"/>
        <v>23621159.060479052</v>
      </c>
      <c r="F922" s="85"/>
      <c r="G922" s="79">
        <f t="shared" si="70"/>
        <v>0.2426490458137989</v>
      </c>
      <c r="H922" s="80">
        <f t="shared" si="71"/>
        <v>0.30949573825037224</v>
      </c>
      <c r="I922" s="61"/>
      <c r="J922" s="61"/>
      <c r="K922" s="61"/>
      <c r="L922" s="61"/>
      <c r="M922" s="61"/>
    </row>
    <row r="923" spans="1:13" ht="15.6">
      <c r="A923" s="83">
        <v>530.169999999992</v>
      </c>
      <c r="B923" s="84">
        <f t="shared" si="72"/>
        <v>207102677.79202458</v>
      </c>
      <c r="C923" s="84">
        <f t="shared" si="62"/>
        <v>150524026.02825359</v>
      </c>
      <c r="D923" s="83">
        <v>530.169999999992</v>
      </c>
      <c r="E923" s="84">
        <f t="shared" si="73"/>
        <v>23636214.283024743</v>
      </c>
      <c r="F923" s="85"/>
      <c r="G923" s="79">
        <f t="shared" si="70"/>
        <v>0.2426490458137989</v>
      </c>
      <c r="H923" s="80">
        <f t="shared" si="71"/>
        <v>0.30999545981985632</v>
      </c>
      <c r="I923" s="61"/>
      <c r="J923" s="61"/>
      <c r="K923" s="61"/>
      <c r="L923" s="61"/>
      <c r="M923" s="61"/>
    </row>
    <row r="924" spans="1:13" ht="15.6">
      <c r="A924" s="83">
        <v>530.17999999999199</v>
      </c>
      <c r="B924" s="84">
        <f t="shared" si="72"/>
        <v>207345326.83783838</v>
      </c>
      <c r="C924" s="84">
        <f t="shared" si="62"/>
        <v>150766675.07406738</v>
      </c>
      <c r="D924" s="83">
        <v>530.17999999999199</v>
      </c>
      <c r="E924" s="84">
        <f t="shared" si="73"/>
        <v>23651269.505570434</v>
      </c>
      <c r="F924" s="85"/>
      <c r="G924" s="79">
        <f t="shared" si="70"/>
        <v>0.2426490458137989</v>
      </c>
      <c r="H924" s="80">
        <f t="shared" si="71"/>
        <v>0.3104951813893404</v>
      </c>
      <c r="I924" s="61"/>
      <c r="J924" s="61"/>
      <c r="K924" s="61"/>
      <c r="L924" s="61"/>
      <c r="M924" s="61"/>
    </row>
    <row r="925" spans="1:13" ht="15.6">
      <c r="A925" s="83">
        <v>530.18999999999198</v>
      </c>
      <c r="B925" s="84">
        <f t="shared" si="72"/>
        <v>207587975.88365218</v>
      </c>
      <c r="C925" s="84">
        <f t="shared" si="62"/>
        <v>151009324.11988118</v>
      </c>
      <c r="D925" s="83">
        <v>530.18999999999198</v>
      </c>
      <c r="E925" s="84">
        <f t="shared" si="73"/>
        <v>23666324.728116125</v>
      </c>
      <c r="F925" s="85"/>
      <c r="G925" s="79">
        <f t="shared" si="70"/>
        <v>0.2426490458137989</v>
      </c>
      <c r="H925" s="80">
        <f t="shared" si="71"/>
        <v>0.31099490295882443</v>
      </c>
      <c r="I925" s="61"/>
      <c r="J925" s="61"/>
      <c r="K925" s="61"/>
      <c r="L925" s="61"/>
      <c r="M925" s="61"/>
    </row>
    <row r="926" spans="1:13" ht="15.6">
      <c r="A926" s="83">
        <v>530.19999999999197</v>
      </c>
      <c r="B926" s="84">
        <f t="shared" si="72"/>
        <v>207830624.92946598</v>
      </c>
      <c r="C926" s="84">
        <f t="shared" si="62"/>
        <v>151251973.16569498</v>
      </c>
      <c r="D926" s="83">
        <v>530.19999999999197</v>
      </c>
      <c r="E926" s="84">
        <f t="shared" si="73"/>
        <v>23681379.950661816</v>
      </c>
      <c r="F926" s="85"/>
      <c r="G926" s="79">
        <f t="shared" si="70"/>
        <v>0.2426490458137989</v>
      </c>
      <c r="H926" s="80">
        <f t="shared" si="71"/>
        <v>0.31149462452830851</v>
      </c>
      <c r="I926" s="61"/>
      <c r="J926" s="61"/>
      <c r="K926" s="61"/>
      <c r="L926" s="61"/>
      <c r="M926" s="61"/>
    </row>
    <row r="927" spans="1:13" ht="15.6">
      <c r="A927" s="83">
        <v>530.20999999999196</v>
      </c>
      <c r="B927" s="84">
        <f t="shared" si="72"/>
        <v>208073273.97527978</v>
      </c>
      <c r="C927" s="84">
        <f t="shared" si="62"/>
        <v>151494622.21150878</v>
      </c>
      <c r="D927" s="83">
        <v>530.20999999999196</v>
      </c>
      <c r="E927" s="84">
        <f t="shared" si="73"/>
        <v>23696435.173207507</v>
      </c>
      <c r="F927" s="85"/>
      <c r="G927" s="79">
        <f t="shared" si="70"/>
        <v>0.2426490458137989</v>
      </c>
      <c r="H927" s="80">
        <f t="shared" si="71"/>
        <v>0.31199434609779253</v>
      </c>
      <c r="I927" s="61"/>
      <c r="J927" s="61"/>
      <c r="K927" s="61"/>
      <c r="L927" s="61"/>
      <c r="M927" s="61"/>
    </row>
    <row r="928" spans="1:13" ht="15.6">
      <c r="A928" s="83">
        <v>530.21999999999196</v>
      </c>
      <c r="B928" s="84">
        <f t="shared" si="72"/>
        <v>208315923.02109358</v>
      </c>
      <c r="C928" s="84">
        <f t="shared" si="62"/>
        <v>151737271.25732258</v>
      </c>
      <c r="D928" s="83">
        <v>530.21999999999196</v>
      </c>
      <c r="E928" s="84">
        <f t="shared" si="73"/>
        <v>23711490.395753197</v>
      </c>
      <c r="F928" s="85"/>
      <c r="G928" s="79">
        <f t="shared" si="70"/>
        <v>0.2426490458137989</v>
      </c>
      <c r="H928" s="80">
        <f t="shared" si="71"/>
        <v>0.31249406766727661</v>
      </c>
      <c r="I928" s="61"/>
      <c r="J928" s="61"/>
      <c r="K928" s="61"/>
      <c r="L928" s="61"/>
      <c r="M928" s="61"/>
    </row>
    <row r="929" spans="1:13" ht="15.6">
      <c r="A929" s="83">
        <v>530.22999999999195</v>
      </c>
      <c r="B929" s="84">
        <f t="shared" si="72"/>
        <v>208558572.06690738</v>
      </c>
      <c r="C929" s="84">
        <f t="shared" si="62"/>
        <v>151979920.30313638</v>
      </c>
      <c r="D929" s="83">
        <v>530.22999999999195</v>
      </c>
      <c r="E929" s="84">
        <f t="shared" si="73"/>
        <v>23726545.618298888</v>
      </c>
      <c r="F929" s="85"/>
      <c r="G929" s="79">
        <f t="shared" si="70"/>
        <v>0.2426490458137989</v>
      </c>
      <c r="H929" s="80">
        <f t="shared" si="71"/>
        <v>0.31299378923676069</v>
      </c>
      <c r="I929" s="61"/>
      <c r="J929" s="61"/>
      <c r="K929" s="61"/>
      <c r="L929" s="61"/>
      <c r="M929" s="61"/>
    </row>
    <row r="930" spans="1:13" ht="15.6">
      <c r="A930" s="83">
        <v>530.23999999999205</v>
      </c>
      <c r="B930" s="84">
        <f t="shared" si="72"/>
        <v>208801221.11272117</v>
      </c>
      <c r="C930" s="84">
        <f t="shared" si="62"/>
        <v>152222569.34895018</v>
      </c>
      <c r="D930" s="83">
        <v>530.23999999999205</v>
      </c>
      <c r="E930" s="84">
        <f t="shared" si="73"/>
        <v>23741600.840844579</v>
      </c>
      <c r="F930" s="85"/>
      <c r="G930" s="79">
        <f t="shared" si="70"/>
        <v>0.2426490458137989</v>
      </c>
      <c r="H930" s="80">
        <f t="shared" si="71"/>
        <v>0.31349351080624471</v>
      </c>
      <c r="I930" s="61"/>
      <c r="J930" s="61"/>
      <c r="K930" s="61"/>
      <c r="L930" s="61"/>
      <c r="M930" s="61"/>
    </row>
    <row r="931" spans="1:13" ht="15.6">
      <c r="A931" s="83">
        <v>530.24999999999204</v>
      </c>
      <c r="B931" s="84">
        <f t="shared" si="72"/>
        <v>209043870.15853497</v>
      </c>
      <c r="C931" s="84">
        <f t="shared" si="62"/>
        <v>152465218.39476398</v>
      </c>
      <c r="D931" s="83">
        <v>530.24999999999204</v>
      </c>
      <c r="E931" s="84">
        <f t="shared" si="73"/>
        <v>23756656.06339027</v>
      </c>
      <c r="F931" s="85"/>
      <c r="G931" s="79">
        <f t="shared" si="70"/>
        <v>0.2426490458137989</v>
      </c>
      <c r="H931" s="80">
        <f t="shared" si="71"/>
        <v>0.31399323237572879</v>
      </c>
      <c r="I931" s="61"/>
      <c r="J931" s="61"/>
      <c r="K931" s="61"/>
      <c r="L931" s="61"/>
      <c r="M931" s="61"/>
    </row>
    <row r="932" spans="1:13" ht="15.6">
      <c r="A932" s="83">
        <v>530.25999999999203</v>
      </c>
      <c r="B932" s="84">
        <f t="shared" si="72"/>
        <v>209286519.20434877</v>
      </c>
      <c r="C932" s="84">
        <f t="shared" si="62"/>
        <v>152707867.44057778</v>
      </c>
      <c r="D932" s="83">
        <v>530.25999999999203</v>
      </c>
      <c r="E932" s="84">
        <f t="shared" si="73"/>
        <v>23771711.285935961</v>
      </c>
      <c r="F932" s="85"/>
      <c r="G932" s="79">
        <f t="shared" si="70"/>
        <v>0.2426490458137989</v>
      </c>
      <c r="H932" s="80">
        <f t="shared" si="71"/>
        <v>0.31449295394521282</v>
      </c>
      <c r="I932" s="61"/>
      <c r="J932" s="61"/>
      <c r="K932" s="61"/>
      <c r="L932" s="61"/>
      <c r="M932" s="61"/>
    </row>
    <row r="933" spans="1:13" ht="15.6">
      <c r="A933" s="83">
        <v>530.26999999999202</v>
      </c>
      <c r="B933" s="84">
        <f t="shared" si="72"/>
        <v>209529168.25016257</v>
      </c>
      <c r="C933" s="84">
        <f t="shared" si="62"/>
        <v>152950516.48639157</v>
      </c>
      <c r="D933" s="83">
        <v>530.26999999999202</v>
      </c>
      <c r="E933" s="84">
        <f t="shared" si="73"/>
        <v>23786766.508481652</v>
      </c>
      <c r="F933" s="85"/>
      <c r="G933" s="79">
        <f t="shared" si="70"/>
        <v>0.2426490458137989</v>
      </c>
      <c r="H933" s="80">
        <f t="shared" si="71"/>
        <v>0.3149926755146969</v>
      </c>
      <c r="I933" s="61"/>
      <c r="J933" s="61"/>
      <c r="K933" s="61"/>
      <c r="L933" s="61"/>
      <c r="M933" s="61"/>
    </row>
    <row r="934" spans="1:13" ht="15.6">
      <c r="A934" s="83">
        <v>530.27999999999201</v>
      </c>
      <c r="B934" s="84">
        <f t="shared" si="72"/>
        <v>209771817.29597637</v>
      </c>
      <c r="C934" s="84">
        <f t="shared" si="62"/>
        <v>153193165.53220537</v>
      </c>
      <c r="D934" s="83">
        <v>530.27999999999201</v>
      </c>
      <c r="E934" s="84">
        <f t="shared" si="73"/>
        <v>23801821.731027342</v>
      </c>
      <c r="F934" s="85"/>
      <c r="G934" s="79">
        <f t="shared" si="70"/>
        <v>0.2426490458137989</v>
      </c>
      <c r="H934" s="80">
        <f t="shared" si="71"/>
        <v>0.31549239708418098</v>
      </c>
      <c r="I934" s="61"/>
      <c r="J934" s="61"/>
      <c r="K934" s="61"/>
      <c r="L934" s="61"/>
      <c r="M934" s="61"/>
    </row>
    <row r="935" spans="1:13" ht="15.6">
      <c r="A935" s="83">
        <v>530.28999999999201</v>
      </c>
      <c r="B935" s="84">
        <f t="shared" si="72"/>
        <v>210014466.34179017</v>
      </c>
      <c r="C935" s="84">
        <f t="shared" si="62"/>
        <v>153435814.57801917</v>
      </c>
      <c r="D935" s="83">
        <v>530.28999999999201</v>
      </c>
      <c r="E935" s="84">
        <f t="shared" si="73"/>
        <v>23816876.953573033</v>
      </c>
      <c r="F935" s="85"/>
      <c r="G935" s="79">
        <f t="shared" si="70"/>
        <v>0.2426490458137989</v>
      </c>
      <c r="H935" s="80">
        <f t="shared" si="71"/>
        <v>0.315992118653665</v>
      </c>
      <c r="I935" s="61"/>
      <c r="J935" s="61"/>
      <c r="K935" s="61"/>
      <c r="L935" s="61"/>
      <c r="M935" s="61"/>
    </row>
    <row r="936" spans="1:13" ht="15.6">
      <c r="A936" s="83">
        <v>530.299999999992</v>
      </c>
      <c r="B936" s="84">
        <f t="shared" si="72"/>
        <v>210257115.38760397</v>
      </c>
      <c r="C936" s="84">
        <f t="shared" si="62"/>
        <v>153678463.62383297</v>
      </c>
      <c r="D936" s="83">
        <v>530.299999999992</v>
      </c>
      <c r="E936" s="84">
        <f t="shared" si="73"/>
        <v>23831932.176118724</v>
      </c>
      <c r="F936" s="85"/>
      <c r="G936" s="79">
        <f t="shared" si="70"/>
        <v>0.2426490458137989</v>
      </c>
      <c r="H936" s="80">
        <f t="shared" si="71"/>
        <v>0.31649184022314908</v>
      </c>
      <c r="I936" s="61"/>
      <c r="J936" s="61"/>
      <c r="K936" s="61"/>
      <c r="L936" s="61"/>
      <c r="M936" s="61"/>
    </row>
    <row r="937" spans="1:13" ht="15.6">
      <c r="A937" s="83">
        <v>530.30999999999199</v>
      </c>
      <c r="B937" s="84">
        <f t="shared" si="72"/>
        <v>210499764.43341777</v>
      </c>
      <c r="C937" s="84">
        <f t="shared" si="62"/>
        <v>153921112.66964677</v>
      </c>
      <c r="D937" s="83">
        <v>530.30999999999199</v>
      </c>
      <c r="E937" s="84">
        <f t="shared" si="73"/>
        <v>23846987.398664415</v>
      </c>
      <c r="F937" s="85"/>
      <c r="G937" s="79">
        <f t="shared" si="70"/>
        <v>0.2426490458137989</v>
      </c>
      <c r="H937" s="80">
        <f t="shared" si="71"/>
        <v>0.3169915617926331</v>
      </c>
      <c r="I937" s="61"/>
      <c r="J937" s="61"/>
      <c r="K937" s="61"/>
      <c r="L937" s="61"/>
      <c r="M937" s="61"/>
    </row>
    <row r="938" spans="1:13" ht="15.6">
      <c r="A938" s="83">
        <v>530.31999999999198</v>
      </c>
      <c r="B938" s="84">
        <f t="shared" si="72"/>
        <v>210742413.47923157</v>
      </c>
      <c r="C938" s="84">
        <f t="shared" si="62"/>
        <v>154163761.71546057</v>
      </c>
      <c r="D938" s="83">
        <v>530.31999999999198</v>
      </c>
      <c r="E938" s="84">
        <f t="shared" si="73"/>
        <v>23862042.621210106</v>
      </c>
      <c r="F938" s="85"/>
      <c r="G938" s="79">
        <f t="shared" si="70"/>
        <v>0.2426490458137989</v>
      </c>
      <c r="H938" s="80">
        <f t="shared" si="71"/>
        <v>0.31749128336211718</v>
      </c>
      <c r="I938" s="61"/>
      <c r="J938" s="61"/>
      <c r="K938" s="61"/>
      <c r="L938" s="61"/>
      <c r="M938" s="61"/>
    </row>
    <row r="939" spans="1:13" ht="15.6">
      <c r="A939" s="83">
        <v>530.32999999999197</v>
      </c>
      <c r="B939" s="84">
        <f t="shared" si="72"/>
        <v>210985062.52504537</v>
      </c>
      <c r="C939" s="84">
        <f t="shared" si="62"/>
        <v>154406410.76127437</v>
      </c>
      <c r="D939" s="83">
        <v>530.32999999999197</v>
      </c>
      <c r="E939" s="84">
        <f t="shared" si="73"/>
        <v>23877097.843755797</v>
      </c>
      <c r="F939" s="85"/>
      <c r="G939" s="79">
        <f t="shared" ref="G939:G1002" si="74">(B939-B938)/10^6</f>
        <v>0.2426490458137989</v>
      </c>
      <c r="H939" s="80">
        <f t="shared" si="71"/>
        <v>0.31799100493160126</v>
      </c>
      <c r="I939" s="61"/>
      <c r="J939" s="61"/>
      <c r="K939" s="61"/>
      <c r="L939" s="61"/>
      <c r="M939" s="61"/>
    </row>
    <row r="940" spans="1:13" ht="15.6">
      <c r="A940" s="83">
        <v>530.33999999999196</v>
      </c>
      <c r="B940" s="84">
        <f t="shared" si="72"/>
        <v>211227711.57085916</v>
      </c>
      <c r="C940" s="84">
        <f t="shared" si="62"/>
        <v>154649059.80708817</v>
      </c>
      <c r="D940" s="83">
        <v>530.33999999999196</v>
      </c>
      <c r="E940" s="84">
        <f t="shared" si="73"/>
        <v>23892153.066301487</v>
      </c>
      <c r="F940" s="85"/>
      <c r="G940" s="79">
        <f t="shared" si="74"/>
        <v>0.2426490458137989</v>
      </c>
      <c r="H940" s="80">
        <f t="shared" si="71"/>
        <v>0.31849072650108529</v>
      </c>
      <c r="I940" s="61"/>
      <c r="J940" s="61"/>
      <c r="K940" s="61"/>
      <c r="L940" s="61"/>
      <c r="M940" s="61"/>
    </row>
    <row r="941" spans="1:13" ht="15.6">
      <c r="A941" s="83">
        <v>530.34999999999104</v>
      </c>
      <c r="B941" s="84">
        <f t="shared" si="72"/>
        <v>211470360.61667296</v>
      </c>
      <c r="C941" s="84">
        <f t="shared" si="62"/>
        <v>154891708.85290197</v>
      </c>
      <c r="D941" s="83">
        <v>530.34999999999104</v>
      </c>
      <c r="E941" s="84">
        <f t="shared" si="73"/>
        <v>23907208.288847178</v>
      </c>
      <c r="F941" s="85"/>
      <c r="G941" s="79">
        <f t="shared" si="74"/>
        <v>0.2426490458137989</v>
      </c>
      <c r="H941" s="80">
        <f t="shared" si="71"/>
        <v>0.31899044807056937</v>
      </c>
      <c r="I941" s="61"/>
      <c r="J941" s="61"/>
      <c r="K941" s="61"/>
      <c r="L941" s="61"/>
      <c r="M941" s="61"/>
    </row>
    <row r="942" spans="1:13" ht="15.6">
      <c r="A942" s="83">
        <v>530.35999999999103</v>
      </c>
      <c r="B942" s="84">
        <f t="shared" si="72"/>
        <v>211713009.66248676</v>
      </c>
      <c r="C942" s="84">
        <f t="shared" si="62"/>
        <v>155134357.89871576</v>
      </c>
      <c r="D942" s="83">
        <v>530.35999999999103</v>
      </c>
      <c r="E942" s="84">
        <f t="shared" si="73"/>
        <v>23922263.511392869</v>
      </c>
      <c r="F942" s="85"/>
      <c r="G942" s="79">
        <f t="shared" si="74"/>
        <v>0.2426490458137989</v>
      </c>
      <c r="H942" s="80">
        <f t="shared" si="71"/>
        <v>0.31949016964005339</v>
      </c>
      <c r="I942" s="61"/>
      <c r="J942" s="61"/>
      <c r="K942" s="61"/>
      <c r="L942" s="61"/>
      <c r="M942" s="61"/>
    </row>
    <row r="943" spans="1:13" ht="15.6">
      <c r="A943" s="83">
        <v>530.36999999999102</v>
      </c>
      <c r="B943" s="84">
        <f t="shared" si="72"/>
        <v>211955658.70830056</v>
      </c>
      <c r="C943" s="84">
        <f t="shared" si="62"/>
        <v>155377006.94452956</v>
      </c>
      <c r="D943" s="83">
        <v>530.36999999999102</v>
      </c>
      <c r="E943" s="84">
        <f t="shared" si="73"/>
        <v>23937318.73393856</v>
      </c>
      <c r="F943" s="85"/>
      <c r="G943" s="79">
        <f t="shared" si="74"/>
        <v>0.2426490458137989</v>
      </c>
      <c r="H943" s="80">
        <f t="shared" si="71"/>
        <v>0.31998989120953747</v>
      </c>
      <c r="I943" s="61"/>
      <c r="J943" s="61"/>
      <c r="K943" s="61"/>
      <c r="L943" s="61"/>
      <c r="M943" s="61"/>
    </row>
    <row r="944" spans="1:13" ht="15.6">
      <c r="A944" s="83">
        <v>530.37999999999101</v>
      </c>
      <c r="B944" s="84">
        <f t="shared" si="72"/>
        <v>212198307.75411436</v>
      </c>
      <c r="C944" s="84">
        <f t="shared" si="62"/>
        <v>155619655.99034336</v>
      </c>
      <c r="D944" s="83">
        <v>530.37999999999101</v>
      </c>
      <c r="E944" s="84">
        <f t="shared" si="73"/>
        <v>23952373.956484251</v>
      </c>
      <c r="F944" s="85"/>
      <c r="G944" s="79">
        <f t="shared" si="74"/>
        <v>0.2426490458137989</v>
      </c>
      <c r="H944" s="80">
        <f t="shared" si="71"/>
        <v>0.32048961277902155</v>
      </c>
      <c r="I944" s="61"/>
      <c r="J944" s="61"/>
      <c r="K944" s="61"/>
      <c r="L944" s="61"/>
      <c r="M944" s="61"/>
    </row>
    <row r="945" spans="1:13" ht="15.6">
      <c r="A945" s="83">
        <v>530.38999999999101</v>
      </c>
      <c r="B945" s="84">
        <f t="shared" si="72"/>
        <v>212440956.79992816</v>
      </c>
      <c r="C945" s="84">
        <f t="shared" si="62"/>
        <v>155862305.03615716</v>
      </c>
      <c r="D945" s="83">
        <v>530.38999999999101</v>
      </c>
      <c r="E945" s="84">
        <f t="shared" si="73"/>
        <v>23967429.179029942</v>
      </c>
      <c r="F945" s="85"/>
      <c r="G945" s="79">
        <f t="shared" si="74"/>
        <v>0.2426490458137989</v>
      </c>
      <c r="H945" s="80">
        <f t="shared" si="71"/>
        <v>0.32098933434850557</v>
      </c>
      <c r="I945" s="61"/>
      <c r="J945" s="61"/>
      <c r="K945" s="61"/>
      <c r="L945" s="61"/>
      <c r="M945" s="61"/>
    </row>
    <row r="946" spans="1:13" ht="15.6">
      <c r="A946" s="83">
        <v>530.399999999991</v>
      </c>
      <c r="B946" s="84">
        <f t="shared" si="72"/>
        <v>212683605.84574196</v>
      </c>
      <c r="C946" s="84">
        <f t="shared" si="62"/>
        <v>156104954.08197096</v>
      </c>
      <c r="D946" s="83">
        <v>530.399999999991</v>
      </c>
      <c r="E946" s="84">
        <f t="shared" si="73"/>
        <v>23982484.401575632</v>
      </c>
      <c r="F946" s="85"/>
      <c r="G946" s="79">
        <f t="shared" si="74"/>
        <v>0.2426490458137989</v>
      </c>
      <c r="H946" s="80">
        <f t="shared" si="71"/>
        <v>0.32148905591798965</v>
      </c>
      <c r="I946" s="61"/>
      <c r="J946" s="61"/>
      <c r="K946" s="61"/>
      <c r="L946" s="61"/>
      <c r="M946" s="61"/>
    </row>
    <row r="947" spans="1:13" ht="15.6">
      <c r="A947" s="83">
        <v>530.40999999999099</v>
      </c>
      <c r="B947" s="84">
        <f t="shared" si="72"/>
        <v>212926254.89155576</v>
      </c>
      <c r="C947" s="84">
        <f t="shared" si="62"/>
        <v>156347603.12778476</v>
      </c>
      <c r="D947" s="83">
        <v>530.40999999999099</v>
      </c>
      <c r="E947" s="84">
        <f t="shared" si="73"/>
        <v>23997539.624121323</v>
      </c>
      <c r="F947" s="85"/>
      <c r="G947" s="79">
        <f t="shared" si="74"/>
        <v>0.2426490458137989</v>
      </c>
      <c r="H947" s="80">
        <f t="shared" si="71"/>
        <v>0.32198877748747368</v>
      </c>
      <c r="I947" s="61"/>
      <c r="J947" s="61"/>
      <c r="K947" s="61"/>
      <c r="L947" s="61"/>
      <c r="M947" s="61"/>
    </row>
    <row r="948" spans="1:13" ht="15.6">
      <c r="A948" s="83">
        <v>530.41999999999098</v>
      </c>
      <c r="B948" s="84">
        <f t="shared" si="72"/>
        <v>213168903.93736956</v>
      </c>
      <c r="C948" s="84">
        <f t="shared" si="62"/>
        <v>156590252.17359856</v>
      </c>
      <c r="D948" s="83">
        <v>530.41999999999098</v>
      </c>
      <c r="E948" s="84">
        <f t="shared" si="73"/>
        <v>24012594.846667014</v>
      </c>
      <c r="F948" s="85"/>
      <c r="G948" s="79">
        <f t="shared" si="74"/>
        <v>0.2426490458137989</v>
      </c>
      <c r="H948" s="80">
        <f t="shared" si="71"/>
        <v>0.32248849905695776</v>
      </c>
      <c r="I948" s="61"/>
      <c r="J948" s="61"/>
      <c r="K948" s="61"/>
      <c r="L948" s="61"/>
      <c r="M948" s="61"/>
    </row>
    <row r="949" spans="1:13" ht="15.6">
      <c r="A949" s="83">
        <v>530.42999999999097</v>
      </c>
      <c r="B949" s="84">
        <f t="shared" si="72"/>
        <v>213411552.98318335</v>
      </c>
      <c r="C949" s="84">
        <f t="shared" si="62"/>
        <v>156832901.21941236</v>
      </c>
      <c r="D949" s="83">
        <v>530.42999999999097</v>
      </c>
      <c r="E949" s="84">
        <f t="shared" si="73"/>
        <v>24027650.069212705</v>
      </c>
      <c r="F949" s="85"/>
      <c r="G949" s="79">
        <f t="shared" si="74"/>
        <v>0.2426490458137989</v>
      </c>
      <c r="H949" s="80">
        <f t="shared" si="71"/>
        <v>0.32298822062644184</v>
      </c>
      <c r="I949" s="61"/>
      <c r="J949" s="61"/>
      <c r="K949" s="61"/>
      <c r="L949" s="61"/>
      <c r="M949" s="61"/>
    </row>
    <row r="950" spans="1:13" ht="15.6">
      <c r="A950" s="83">
        <v>530.43999999999096</v>
      </c>
      <c r="B950" s="84">
        <f t="shared" si="72"/>
        <v>213654202.02899715</v>
      </c>
      <c r="C950" s="84">
        <f t="shared" si="62"/>
        <v>157075550.26522616</v>
      </c>
      <c r="D950" s="83">
        <v>530.43999999999096</v>
      </c>
      <c r="E950" s="84">
        <f t="shared" si="73"/>
        <v>24042705.291758396</v>
      </c>
      <c r="F950" s="85"/>
      <c r="G950" s="79">
        <f t="shared" si="74"/>
        <v>0.2426490458137989</v>
      </c>
      <c r="H950" s="80">
        <f t="shared" si="71"/>
        <v>0.32348794219592586</v>
      </c>
      <c r="I950" s="61"/>
      <c r="J950" s="61"/>
      <c r="K950" s="61"/>
      <c r="L950" s="61"/>
      <c r="M950" s="61"/>
    </row>
    <row r="951" spans="1:13" ht="15.6">
      <c r="A951" s="83">
        <v>530.44999999999095</v>
      </c>
      <c r="B951" s="84">
        <f t="shared" si="72"/>
        <v>213896851.07481095</v>
      </c>
      <c r="C951" s="84">
        <f t="shared" si="62"/>
        <v>157318199.31103995</v>
      </c>
      <c r="D951" s="83">
        <v>530.44999999999095</v>
      </c>
      <c r="E951" s="84">
        <f t="shared" si="73"/>
        <v>24057760.514304087</v>
      </c>
      <c r="F951" s="85"/>
      <c r="G951" s="79">
        <f t="shared" si="74"/>
        <v>0.2426490458137989</v>
      </c>
      <c r="H951" s="80">
        <f t="shared" si="71"/>
        <v>0.32398766376540994</v>
      </c>
      <c r="I951" s="61"/>
      <c r="J951" s="61"/>
      <c r="K951" s="61"/>
      <c r="L951" s="61"/>
      <c r="M951" s="61"/>
    </row>
    <row r="952" spans="1:13" ht="15.6">
      <c r="A952" s="83">
        <v>530.45999999999106</v>
      </c>
      <c r="B952" s="84">
        <f t="shared" si="72"/>
        <v>214139500.12062475</v>
      </c>
      <c r="C952" s="84">
        <f t="shared" si="62"/>
        <v>157560848.35685375</v>
      </c>
      <c r="D952" s="83">
        <v>530.45999999999106</v>
      </c>
      <c r="E952" s="84">
        <f t="shared" si="73"/>
        <v>24072815.736849777</v>
      </c>
      <c r="F952" s="85"/>
      <c r="G952" s="79">
        <f t="shared" si="74"/>
        <v>0.2426490458137989</v>
      </c>
      <c r="H952" s="80">
        <f t="shared" si="71"/>
        <v>0.32448738533489396</v>
      </c>
      <c r="I952" s="61"/>
      <c r="J952" s="61"/>
      <c r="K952" s="61"/>
      <c r="L952" s="61"/>
      <c r="M952" s="61"/>
    </row>
    <row r="953" spans="1:13" ht="15.6">
      <c r="A953" s="83">
        <v>530.46999999999105</v>
      </c>
      <c r="B953" s="84">
        <f t="shared" si="72"/>
        <v>214382149.16643855</v>
      </c>
      <c r="C953" s="84">
        <f t="shared" si="62"/>
        <v>157803497.40266755</v>
      </c>
      <c r="D953" s="83">
        <v>530.46999999999105</v>
      </c>
      <c r="E953" s="84">
        <f t="shared" si="73"/>
        <v>24087870.959395468</v>
      </c>
      <c r="F953" s="85"/>
      <c r="G953" s="79">
        <f t="shared" si="74"/>
        <v>0.2426490458137989</v>
      </c>
      <c r="H953" s="80">
        <f t="shared" si="71"/>
        <v>0.32498710690437804</v>
      </c>
      <c r="I953" s="61"/>
      <c r="J953" s="61"/>
      <c r="K953" s="61"/>
      <c r="L953" s="61"/>
      <c r="M953" s="61"/>
    </row>
    <row r="954" spans="1:13" ht="15.6">
      <c r="A954" s="83">
        <v>530.47999999999104</v>
      </c>
      <c r="B954" s="84">
        <f t="shared" si="72"/>
        <v>214624798.21225235</v>
      </c>
      <c r="C954" s="84">
        <f t="shared" si="62"/>
        <v>158046146.44848135</v>
      </c>
      <c r="D954" s="83">
        <v>530.47999999999104</v>
      </c>
      <c r="E954" s="84">
        <f t="shared" si="73"/>
        <v>24102926.181941159</v>
      </c>
      <c r="F954" s="85"/>
      <c r="G954" s="79">
        <f t="shared" si="74"/>
        <v>0.2426490458137989</v>
      </c>
      <c r="H954" s="80">
        <f t="shared" si="71"/>
        <v>0.32548682847386212</v>
      </c>
      <c r="I954" s="61"/>
      <c r="J954" s="61"/>
      <c r="K954" s="61"/>
      <c r="L954" s="61"/>
      <c r="M954" s="61"/>
    </row>
    <row r="955" spans="1:13" ht="15.6">
      <c r="A955" s="83">
        <v>530.48999999999103</v>
      </c>
      <c r="B955" s="84">
        <f t="shared" si="72"/>
        <v>214867447.25806615</v>
      </c>
      <c r="C955" s="84">
        <f t="shared" si="62"/>
        <v>158288795.49429515</v>
      </c>
      <c r="D955" s="83">
        <v>530.48999999999103</v>
      </c>
      <c r="E955" s="84">
        <f t="shared" si="73"/>
        <v>24117981.40448685</v>
      </c>
      <c r="F955" s="85"/>
      <c r="G955" s="79">
        <f t="shared" si="74"/>
        <v>0.2426490458137989</v>
      </c>
      <c r="H955" s="80">
        <f t="shared" si="71"/>
        <v>0.32598655004334615</v>
      </c>
      <c r="I955" s="61"/>
      <c r="J955" s="61"/>
      <c r="K955" s="61"/>
      <c r="L955" s="61"/>
      <c r="M955" s="61"/>
    </row>
    <row r="956" spans="1:13" ht="15.6">
      <c r="A956" s="83">
        <v>530.49999999999102</v>
      </c>
      <c r="B956" s="84">
        <f t="shared" si="72"/>
        <v>215110096.30387995</v>
      </c>
      <c r="C956" s="84">
        <f t="shared" si="62"/>
        <v>158531444.54010895</v>
      </c>
      <c r="D956" s="83">
        <v>530.49999999999102</v>
      </c>
      <c r="E956" s="84">
        <f t="shared" si="73"/>
        <v>24133036.627032541</v>
      </c>
      <c r="F956" s="85"/>
      <c r="G956" s="79">
        <f t="shared" si="74"/>
        <v>0.2426490458137989</v>
      </c>
      <c r="H956" s="80">
        <f t="shared" si="71"/>
        <v>0.32648627161283023</v>
      </c>
      <c r="I956" s="61"/>
      <c r="J956" s="61"/>
      <c r="K956" s="61"/>
      <c r="L956" s="61"/>
      <c r="M956" s="61"/>
    </row>
    <row r="957" spans="1:13" ht="15.6">
      <c r="A957" s="83">
        <v>530.50999999999101</v>
      </c>
      <c r="B957" s="84">
        <f t="shared" si="72"/>
        <v>215352745.34969375</v>
      </c>
      <c r="C957" s="84">
        <f t="shared" si="62"/>
        <v>158774093.58592275</v>
      </c>
      <c r="D957" s="83">
        <v>530.50999999999101</v>
      </c>
      <c r="E957" s="84">
        <f t="shared" si="73"/>
        <v>24148091.849578232</v>
      </c>
      <c r="F957" s="85"/>
      <c r="G957" s="79">
        <f t="shared" si="74"/>
        <v>0.2426490458137989</v>
      </c>
      <c r="H957" s="80">
        <f t="shared" si="71"/>
        <v>0.32698599318231425</v>
      </c>
      <c r="I957" s="61"/>
      <c r="J957" s="61"/>
      <c r="K957" s="61"/>
      <c r="L957" s="61"/>
      <c r="M957" s="61"/>
    </row>
    <row r="958" spans="1:13" ht="15.6">
      <c r="A958" s="83">
        <v>530.519999999991</v>
      </c>
      <c r="B958" s="84">
        <f t="shared" si="72"/>
        <v>215595394.39550754</v>
      </c>
      <c r="C958" s="84">
        <f t="shared" si="62"/>
        <v>159016742.63173655</v>
      </c>
      <c r="D958" s="83">
        <v>530.519999999991</v>
      </c>
      <c r="E958" s="84">
        <f t="shared" si="73"/>
        <v>24163147.072123922</v>
      </c>
      <c r="F958" s="85"/>
      <c r="G958" s="79">
        <f t="shared" si="74"/>
        <v>0.2426490458137989</v>
      </c>
      <c r="H958" s="80">
        <f t="shared" si="71"/>
        <v>0.32748571475179833</v>
      </c>
      <c r="I958" s="61"/>
      <c r="J958" s="61"/>
      <c r="K958" s="61"/>
      <c r="L958" s="61"/>
      <c r="M958" s="61"/>
    </row>
    <row r="959" spans="1:13" ht="15.6">
      <c r="A959" s="83">
        <v>530.52999999999099</v>
      </c>
      <c r="B959" s="84">
        <f t="shared" si="72"/>
        <v>215838043.44132134</v>
      </c>
      <c r="C959" s="84">
        <f t="shared" si="62"/>
        <v>159259391.67755035</v>
      </c>
      <c r="D959" s="83">
        <v>530.52999999999099</v>
      </c>
      <c r="E959" s="84">
        <f t="shared" si="73"/>
        <v>24178202.294669613</v>
      </c>
      <c r="F959" s="85"/>
      <c r="G959" s="79">
        <f t="shared" si="74"/>
        <v>0.2426490458137989</v>
      </c>
      <c r="H959" s="80">
        <f t="shared" si="71"/>
        <v>0.32798543632128241</v>
      </c>
      <c r="I959" s="61"/>
      <c r="J959" s="61"/>
      <c r="K959" s="61"/>
      <c r="L959" s="61"/>
      <c r="M959" s="61"/>
    </row>
    <row r="960" spans="1:13" ht="15.6">
      <c r="A960" s="83">
        <v>530.53999999999098</v>
      </c>
      <c r="B960" s="84">
        <f t="shared" si="72"/>
        <v>216080692.48713514</v>
      </c>
      <c r="C960" s="84">
        <f t="shared" si="62"/>
        <v>159502040.72336414</v>
      </c>
      <c r="D960" s="83">
        <v>530.53999999999098</v>
      </c>
      <c r="E960" s="84">
        <f t="shared" si="73"/>
        <v>24193257.517215304</v>
      </c>
      <c r="F960" s="85"/>
      <c r="G960" s="79">
        <f t="shared" si="74"/>
        <v>0.2426490458137989</v>
      </c>
      <c r="H960" s="80">
        <f t="shared" si="71"/>
        <v>0.32848515789076643</v>
      </c>
      <c r="I960" s="61"/>
      <c r="J960" s="61"/>
      <c r="K960" s="61"/>
      <c r="L960" s="61"/>
      <c r="M960" s="61"/>
    </row>
    <row r="961" spans="1:13" ht="15.6">
      <c r="A961" s="83">
        <v>530.54999999999097</v>
      </c>
      <c r="B961" s="84">
        <f t="shared" si="72"/>
        <v>216323341.53294894</v>
      </c>
      <c r="C961" s="84">
        <f t="shared" si="62"/>
        <v>159744689.76917794</v>
      </c>
      <c r="D961" s="83">
        <v>530.54999999999097</v>
      </c>
      <c r="E961" s="84">
        <f t="shared" si="73"/>
        <v>24208312.739760995</v>
      </c>
      <c r="F961" s="85"/>
      <c r="G961" s="79">
        <f t="shared" si="74"/>
        <v>0.2426490458137989</v>
      </c>
      <c r="H961" s="80">
        <f t="shared" si="71"/>
        <v>0.32898487946025051</v>
      </c>
      <c r="I961" s="61"/>
      <c r="J961" s="61"/>
      <c r="K961" s="61"/>
      <c r="L961" s="61"/>
      <c r="M961" s="61"/>
    </row>
    <row r="962" spans="1:13" ht="15.6">
      <c r="A962" s="83">
        <v>530.55999999999096</v>
      </c>
      <c r="B962" s="84">
        <f t="shared" si="72"/>
        <v>216565990.57876274</v>
      </c>
      <c r="C962" s="84">
        <f t="shared" si="62"/>
        <v>159987338.81499174</v>
      </c>
      <c r="D962" s="83">
        <v>530.55999999999096</v>
      </c>
      <c r="E962" s="84">
        <f t="shared" si="73"/>
        <v>24223367.962306686</v>
      </c>
      <c r="F962" s="85"/>
      <c r="G962" s="79">
        <f t="shared" si="74"/>
        <v>0.2426490458137989</v>
      </c>
      <c r="H962" s="80">
        <f t="shared" si="71"/>
        <v>0.32948460102973454</v>
      </c>
      <c r="I962" s="61"/>
      <c r="J962" s="61"/>
      <c r="K962" s="61"/>
      <c r="L962" s="61"/>
      <c r="M962" s="61"/>
    </row>
    <row r="963" spans="1:13" ht="15.6">
      <c r="A963" s="83">
        <v>530.56999999999096</v>
      </c>
      <c r="B963" s="84">
        <f t="shared" si="72"/>
        <v>216808639.62457654</v>
      </c>
      <c r="C963" s="84">
        <f t="shared" si="62"/>
        <v>160229987.86080554</v>
      </c>
      <c r="D963" s="83">
        <v>530.56999999999096</v>
      </c>
      <c r="E963" s="84">
        <f t="shared" si="73"/>
        <v>24238423.184852377</v>
      </c>
      <c r="F963" s="85"/>
      <c r="G963" s="79">
        <f t="shared" si="74"/>
        <v>0.2426490458137989</v>
      </c>
      <c r="H963" s="80">
        <f t="shared" si="71"/>
        <v>0.32998432259921862</v>
      </c>
      <c r="I963" s="61"/>
      <c r="J963" s="61"/>
      <c r="K963" s="61"/>
      <c r="L963" s="61"/>
      <c r="M963" s="61"/>
    </row>
    <row r="964" spans="1:13" ht="15.6">
      <c r="A964" s="83">
        <v>530.57999999999095</v>
      </c>
      <c r="B964" s="84">
        <f t="shared" si="72"/>
        <v>217051288.67039034</v>
      </c>
      <c r="C964" s="84">
        <f t="shared" si="62"/>
        <v>160472636.90661934</v>
      </c>
      <c r="D964" s="83">
        <v>530.57999999999095</v>
      </c>
      <c r="E964" s="84">
        <f t="shared" si="73"/>
        <v>24253478.407398067</v>
      </c>
      <c r="F964" s="85"/>
      <c r="G964" s="79">
        <f t="shared" si="74"/>
        <v>0.2426490458137989</v>
      </c>
      <c r="H964" s="80">
        <f t="shared" si="71"/>
        <v>0.3304840441687027</v>
      </c>
      <c r="I964" s="61"/>
      <c r="J964" s="61"/>
      <c r="K964" s="61"/>
      <c r="L964" s="61"/>
      <c r="M964" s="61"/>
    </row>
    <row r="965" spans="1:13" ht="15.6">
      <c r="A965" s="83">
        <v>530.58999999999105</v>
      </c>
      <c r="B965" s="84">
        <f t="shared" si="72"/>
        <v>217293937.71620414</v>
      </c>
      <c r="C965" s="84">
        <f t="shared" si="62"/>
        <v>160715285.95243314</v>
      </c>
      <c r="D965" s="83">
        <v>530.58999999999105</v>
      </c>
      <c r="E965" s="84">
        <f t="shared" si="73"/>
        <v>24268533.629943758</v>
      </c>
      <c r="F965" s="85"/>
      <c r="G965" s="79">
        <f t="shared" si="74"/>
        <v>0.2426490458137989</v>
      </c>
      <c r="H965" s="80">
        <f t="shared" si="71"/>
        <v>0.33098376573818672</v>
      </c>
      <c r="I965" s="61"/>
      <c r="J965" s="61"/>
      <c r="K965" s="61"/>
      <c r="L965" s="61"/>
      <c r="M965" s="61"/>
    </row>
    <row r="966" spans="1:13" ht="15.6">
      <c r="A966" s="83">
        <v>530.59999999999104</v>
      </c>
      <c r="B966" s="84">
        <f t="shared" si="72"/>
        <v>217536586.76201794</v>
      </c>
      <c r="C966" s="84">
        <f t="shared" si="62"/>
        <v>160957934.99824694</v>
      </c>
      <c r="D966" s="83">
        <v>530.59999999999104</v>
      </c>
      <c r="E966" s="84">
        <f t="shared" si="73"/>
        <v>24283588.852489449</v>
      </c>
      <c r="F966" s="85"/>
      <c r="G966" s="79">
        <f t="shared" si="74"/>
        <v>0.2426490458137989</v>
      </c>
      <c r="H966" s="80">
        <f t="shared" si="71"/>
        <v>0.3314834873076708</v>
      </c>
      <c r="I966" s="61"/>
      <c r="J966" s="61"/>
      <c r="K966" s="61"/>
      <c r="L966" s="61"/>
      <c r="M966" s="61"/>
    </row>
    <row r="967" spans="1:13" ht="15.6">
      <c r="A967" s="83">
        <v>530.60999999999103</v>
      </c>
      <c r="B967" s="84">
        <f t="shared" si="72"/>
        <v>217779235.80783173</v>
      </c>
      <c r="C967" s="84">
        <f t="shared" si="62"/>
        <v>161200584.04406074</v>
      </c>
      <c r="D967" s="83">
        <v>530.60999999999103</v>
      </c>
      <c r="E967" s="84">
        <f t="shared" si="73"/>
        <v>24298644.07503514</v>
      </c>
      <c r="F967" s="85"/>
      <c r="G967" s="79">
        <f t="shared" si="74"/>
        <v>0.2426490458137989</v>
      </c>
      <c r="H967" s="80">
        <f t="shared" si="71"/>
        <v>0.33198320887715482</v>
      </c>
      <c r="I967" s="61"/>
      <c r="J967" s="61"/>
      <c r="K967" s="61"/>
      <c r="L967" s="61"/>
      <c r="M967" s="61"/>
    </row>
    <row r="968" spans="1:13" ht="15.6">
      <c r="A968" s="83">
        <v>530.61999999999102</v>
      </c>
      <c r="B968" s="84">
        <f t="shared" si="72"/>
        <v>218021884.85364553</v>
      </c>
      <c r="C968" s="84">
        <f t="shared" si="62"/>
        <v>161443233.08987454</v>
      </c>
      <c r="D968" s="83">
        <v>530.61999999999102</v>
      </c>
      <c r="E968" s="84">
        <f t="shared" si="73"/>
        <v>24313699.297580831</v>
      </c>
      <c r="F968" s="85"/>
      <c r="G968" s="79">
        <f t="shared" si="74"/>
        <v>0.2426490458137989</v>
      </c>
      <c r="H968" s="80">
        <f t="shared" ref="H968:H1031" si="75">C968/$C$2006</f>
        <v>0.3324829304466389</v>
      </c>
      <c r="I968" s="61"/>
      <c r="J968" s="61"/>
      <c r="K968" s="61"/>
      <c r="L968" s="61"/>
      <c r="M968" s="61"/>
    </row>
    <row r="969" spans="1:13" ht="15.6">
      <c r="A969" s="83">
        <v>530.62999999999101</v>
      </c>
      <c r="B969" s="84">
        <f t="shared" si="72"/>
        <v>218264533.89945933</v>
      </c>
      <c r="C969" s="84">
        <f t="shared" si="62"/>
        <v>161685882.13568833</v>
      </c>
      <c r="D969" s="83">
        <v>530.62999999999101</v>
      </c>
      <c r="E969" s="84">
        <f t="shared" si="73"/>
        <v>24328754.520126522</v>
      </c>
      <c r="F969" s="85"/>
      <c r="G969" s="79">
        <f t="shared" si="74"/>
        <v>0.2426490458137989</v>
      </c>
      <c r="H969" s="80">
        <f t="shared" si="75"/>
        <v>0.33298265201612298</v>
      </c>
      <c r="I969" s="61"/>
      <c r="J969" s="61"/>
      <c r="K969" s="61"/>
      <c r="L969" s="61"/>
      <c r="M969" s="61"/>
    </row>
    <row r="970" spans="1:13" ht="15.6">
      <c r="A970" s="83">
        <v>530.63999999999101</v>
      </c>
      <c r="B970" s="84">
        <f t="shared" si="72"/>
        <v>218507182.94527313</v>
      </c>
      <c r="C970" s="84">
        <f t="shared" si="62"/>
        <v>161928531.18150213</v>
      </c>
      <c r="D970" s="83">
        <v>530.63999999999101</v>
      </c>
      <c r="E970" s="84">
        <f t="shared" si="73"/>
        <v>24343809.742672212</v>
      </c>
      <c r="F970" s="85"/>
      <c r="G970" s="79">
        <f t="shared" si="74"/>
        <v>0.2426490458137989</v>
      </c>
      <c r="H970" s="80">
        <f t="shared" si="75"/>
        <v>0.33348237358560701</v>
      </c>
      <c r="I970" s="61"/>
      <c r="J970" s="61"/>
      <c r="K970" s="61"/>
      <c r="L970" s="61"/>
      <c r="M970" s="61"/>
    </row>
    <row r="971" spans="1:13" ht="15.6">
      <c r="A971" s="83">
        <v>530.649999999991</v>
      </c>
      <c r="B971" s="84">
        <f t="shared" ref="B971:B1005" si="76">B970+(($B$1006-$B$906)/100)</f>
        <v>218749831.99108693</v>
      </c>
      <c r="C971" s="84">
        <f t="shared" si="62"/>
        <v>162171180.22731593</v>
      </c>
      <c r="D971" s="83">
        <v>530.649999999991</v>
      </c>
      <c r="E971" s="84">
        <f t="shared" ref="E971:E1005" si="77">E970+(($E$1006-$E$906)/100)</f>
        <v>24358864.965217903</v>
      </c>
      <c r="F971" s="85"/>
      <c r="G971" s="79">
        <f t="shared" si="74"/>
        <v>0.2426490458137989</v>
      </c>
      <c r="H971" s="80">
        <f t="shared" si="75"/>
        <v>0.33398209515509109</v>
      </c>
      <c r="I971" s="61"/>
      <c r="J971" s="61"/>
      <c r="K971" s="61"/>
      <c r="L971" s="61"/>
      <c r="M971" s="61"/>
    </row>
    <row r="972" spans="1:13" ht="15.6">
      <c r="A972" s="83">
        <v>530.65999999999099</v>
      </c>
      <c r="B972" s="84">
        <f t="shared" si="76"/>
        <v>218992481.03690073</v>
      </c>
      <c r="C972" s="84">
        <f t="shared" si="62"/>
        <v>162413829.27312973</v>
      </c>
      <c r="D972" s="83">
        <v>530.65999999999099</v>
      </c>
      <c r="E972" s="84">
        <f t="shared" si="77"/>
        <v>24373920.187763594</v>
      </c>
      <c r="F972" s="85"/>
      <c r="G972" s="79">
        <f t="shared" si="74"/>
        <v>0.2426490458137989</v>
      </c>
      <c r="H972" s="80">
        <f t="shared" si="75"/>
        <v>0.33448181672457511</v>
      </c>
      <c r="I972" s="61"/>
      <c r="J972" s="61"/>
      <c r="K972" s="61"/>
      <c r="L972" s="61"/>
      <c r="M972" s="61"/>
    </row>
    <row r="973" spans="1:13" ht="15.6">
      <c r="A973" s="83">
        <v>530.66999999999098</v>
      </c>
      <c r="B973" s="84">
        <f t="shared" si="76"/>
        <v>219235130.08271453</v>
      </c>
      <c r="C973" s="84">
        <f t="shared" si="62"/>
        <v>162656478.31894353</v>
      </c>
      <c r="D973" s="83">
        <v>530.66999999999098</v>
      </c>
      <c r="E973" s="84">
        <f t="shared" si="77"/>
        <v>24388975.410309285</v>
      </c>
      <c r="F973" s="85"/>
      <c r="G973" s="79">
        <f t="shared" si="74"/>
        <v>0.2426490458137989</v>
      </c>
      <c r="H973" s="80">
        <f t="shared" si="75"/>
        <v>0.33498153829405919</v>
      </c>
      <c r="I973" s="61"/>
      <c r="J973" s="61"/>
      <c r="K973" s="61"/>
      <c r="L973" s="61"/>
      <c r="M973" s="61"/>
    </row>
    <row r="974" spans="1:13" ht="15.6">
      <c r="A974" s="83">
        <v>530.67999999999097</v>
      </c>
      <c r="B974" s="84">
        <f t="shared" si="76"/>
        <v>219477779.12852833</v>
      </c>
      <c r="C974" s="84">
        <f t="shared" si="62"/>
        <v>162899127.36475733</v>
      </c>
      <c r="D974" s="83">
        <v>530.67999999999097</v>
      </c>
      <c r="E974" s="84">
        <f t="shared" si="77"/>
        <v>24404030.632854976</v>
      </c>
      <c r="F974" s="85"/>
      <c r="G974" s="79">
        <f t="shared" si="74"/>
        <v>0.2426490458137989</v>
      </c>
      <c r="H974" s="80">
        <f t="shared" si="75"/>
        <v>0.33548125986354327</v>
      </c>
      <c r="I974" s="61"/>
      <c r="J974" s="61"/>
      <c r="K974" s="61"/>
      <c r="L974" s="61"/>
      <c r="M974" s="61"/>
    </row>
    <row r="975" spans="1:13" ht="15.6">
      <c r="A975" s="83">
        <v>530.68999999999096</v>
      </c>
      <c r="B975" s="84">
        <f t="shared" si="76"/>
        <v>219720428.17434213</v>
      </c>
      <c r="C975" s="84">
        <f t="shared" si="62"/>
        <v>163141776.41057113</v>
      </c>
      <c r="D975" s="83">
        <v>530.68999999999096</v>
      </c>
      <c r="E975" s="84">
        <f t="shared" si="77"/>
        <v>24419085.855400667</v>
      </c>
      <c r="F975" s="85"/>
      <c r="G975" s="79">
        <f t="shared" si="74"/>
        <v>0.2426490458137989</v>
      </c>
      <c r="H975" s="80">
        <f t="shared" si="75"/>
        <v>0.33598098143302729</v>
      </c>
      <c r="I975" s="61"/>
      <c r="J975" s="61"/>
      <c r="K975" s="61"/>
      <c r="L975" s="61"/>
      <c r="M975" s="61"/>
    </row>
    <row r="976" spans="1:13" ht="15.6">
      <c r="A976" s="83">
        <v>530.69999999999095</v>
      </c>
      <c r="B976" s="84">
        <f t="shared" si="76"/>
        <v>219963077.22015592</v>
      </c>
      <c r="C976" s="84">
        <f t="shared" si="62"/>
        <v>163384425.45638493</v>
      </c>
      <c r="D976" s="83">
        <v>530.69999999999095</v>
      </c>
      <c r="E976" s="84">
        <f t="shared" si="77"/>
        <v>24434141.077946357</v>
      </c>
      <c r="F976" s="85"/>
      <c r="G976" s="79">
        <f t="shared" si="74"/>
        <v>0.2426490458137989</v>
      </c>
      <c r="H976" s="80">
        <f t="shared" si="75"/>
        <v>0.33648070300251137</v>
      </c>
      <c r="I976" s="61"/>
      <c r="J976" s="61"/>
      <c r="K976" s="61"/>
      <c r="L976" s="61"/>
      <c r="M976" s="61"/>
    </row>
    <row r="977" spans="1:13" ht="15.6">
      <c r="A977" s="83">
        <v>530.70999999999106</v>
      </c>
      <c r="B977" s="84">
        <f t="shared" si="76"/>
        <v>220205726.26596972</v>
      </c>
      <c r="C977" s="84">
        <f t="shared" si="62"/>
        <v>163627074.50219873</v>
      </c>
      <c r="D977" s="83">
        <v>530.70999999999106</v>
      </c>
      <c r="E977" s="84">
        <f t="shared" si="77"/>
        <v>24449196.300492048</v>
      </c>
      <c r="F977" s="85"/>
      <c r="G977" s="79">
        <f t="shared" si="74"/>
        <v>0.2426490458137989</v>
      </c>
      <c r="H977" s="80">
        <f t="shared" si="75"/>
        <v>0.3369804245719954</v>
      </c>
      <c r="I977" s="61"/>
      <c r="J977" s="61"/>
      <c r="K977" s="61"/>
      <c r="L977" s="61"/>
      <c r="M977" s="61"/>
    </row>
    <row r="978" spans="1:13" ht="15.6">
      <c r="A978" s="83">
        <v>530.71999999999105</v>
      </c>
      <c r="B978" s="84">
        <f t="shared" si="76"/>
        <v>220448375.31178352</v>
      </c>
      <c r="C978" s="84">
        <f t="shared" si="62"/>
        <v>163869723.54801252</v>
      </c>
      <c r="D978" s="83">
        <v>530.71999999999105</v>
      </c>
      <c r="E978" s="84">
        <f t="shared" si="77"/>
        <v>24464251.523037739</v>
      </c>
      <c r="F978" s="85"/>
      <c r="G978" s="79">
        <f t="shared" si="74"/>
        <v>0.2426490458137989</v>
      </c>
      <c r="H978" s="80">
        <f t="shared" si="75"/>
        <v>0.33748014614147948</v>
      </c>
      <c r="I978" s="61"/>
      <c r="J978" s="61"/>
      <c r="K978" s="61"/>
      <c r="L978" s="61"/>
      <c r="M978" s="61"/>
    </row>
    <row r="979" spans="1:13" ht="15.6">
      <c r="A979" s="83">
        <v>530.72999999999104</v>
      </c>
      <c r="B979" s="84">
        <f t="shared" si="76"/>
        <v>220691024.35759732</v>
      </c>
      <c r="C979" s="84">
        <f t="shared" si="62"/>
        <v>164112372.59382632</v>
      </c>
      <c r="D979" s="83">
        <v>530.72999999999104</v>
      </c>
      <c r="E979" s="84">
        <f t="shared" si="77"/>
        <v>24479306.74558343</v>
      </c>
      <c r="F979" s="85"/>
      <c r="G979" s="79">
        <f t="shared" si="74"/>
        <v>0.2426490458137989</v>
      </c>
      <c r="H979" s="80">
        <f t="shared" si="75"/>
        <v>0.33797986771096356</v>
      </c>
      <c r="I979" s="61"/>
      <c r="J979" s="61"/>
      <c r="K979" s="61"/>
      <c r="L979" s="61"/>
      <c r="M979" s="61"/>
    </row>
    <row r="980" spans="1:13" ht="15.6">
      <c r="A980" s="83">
        <v>530.73999999999103</v>
      </c>
      <c r="B980" s="84">
        <f t="shared" si="76"/>
        <v>220933673.40341112</v>
      </c>
      <c r="C980" s="84">
        <f t="shared" si="62"/>
        <v>164355021.63964012</v>
      </c>
      <c r="D980" s="83">
        <v>530.73999999999103</v>
      </c>
      <c r="E980" s="84">
        <f t="shared" si="77"/>
        <v>24494361.968129121</v>
      </c>
      <c r="F980" s="85"/>
      <c r="G980" s="79">
        <f t="shared" si="74"/>
        <v>0.2426490458137989</v>
      </c>
      <c r="H980" s="80">
        <f t="shared" si="75"/>
        <v>0.33847958928044758</v>
      </c>
      <c r="I980" s="61"/>
      <c r="J980" s="61"/>
      <c r="K980" s="61"/>
      <c r="L980" s="61"/>
      <c r="M980" s="61"/>
    </row>
    <row r="981" spans="1:13" ht="15.6">
      <c r="A981" s="83">
        <v>530.74999999999102</v>
      </c>
      <c r="B981" s="84">
        <f t="shared" si="76"/>
        <v>221176322.44922492</v>
      </c>
      <c r="C981" s="84">
        <f t="shared" si="62"/>
        <v>164597670.68545392</v>
      </c>
      <c r="D981" s="83">
        <v>530.74999999999102</v>
      </c>
      <c r="E981" s="84">
        <f t="shared" si="77"/>
        <v>24509417.190674812</v>
      </c>
      <c r="F981" s="85"/>
      <c r="G981" s="79">
        <f t="shared" si="74"/>
        <v>0.2426490458137989</v>
      </c>
      <c r="H981" s="80">
        <f t="shared" si="75"/>
        <v>0.33897931084993166</v>
      </c>
      <c r="I981" s="61"/>
      <c r="J981" s="61"/>
      <c r="K981" s="61"/>
      <c r="L981" s="61"/>
      <c r="M981" s="61"/>
    </row>
    <row r="982" spans="1:13" ht="15.6">
      <c r="A982" s="83">
        <v>530.75999999999101</v>
      </c>
      <c r="B982" s="84">
        <f t="shared" si="76"/>
        <v>221418971.49503872</v>
      </c>
      <c r="C982" s="84">
        <f t="shared" si="62"/>
        <v>164840319.73126772</v>
      </c>
      <c r="D982" s="83">
        <v>530.75999999999101</v>
      </c>
      <c r="E982" s="84">
        <f t="shared" si="77"/>
        <v>24524472.413220502</v>
      </c>
      <c r="F982" s="85"/>
      <c r="G982" s="79">
        <f t="shared" si="74"/>
        <v>0.2426490458137989</v>
      </c>
      <c r="H982" s="80">
        <f t="shared" si="75"/>
        <v>0.33947903241941568</v>
      </c>
      <c r="I982" s="61"/>
      <c r="J982" s="61"/>
      <c r="K982" s="61"/>
      <c r="L982" s="61"/>
      <c r="M982" s="61"/>
    </row>
    <row r="983" spans="1:13" ht="15.6">
      <c r="A983" s="83">
        <v>530.769999999991</v>
      </c>
      <c r="B983" s="84">
        <f t="shared" si="76"/>
        <v>221661620.54085252</v>
      </c>
      <c r="C983" s="84">
        <f t="shared" si="62"/>
        <v>165082968.77708152</v>
      </c>
      <c r="D983" s="83">
        <v>530.769999999991</v>
      </c>
      <c r="E983" s="84">
        <f t="shared" si="77"/>
        <v>24539527.635766193</v>
      </c>
      <c r="F983" s="85"/>
      <c r="G983" s="79">
        <f t="shared" si="74"/>
        <v>0.2426490458137989</v>
      </c>
      <c r="H983" s="80">
        <f t="shared" si="75"/>
        <v>0.33997875398889976</v>
      </c>
      <c r="I983" s="61"/>
      <c r="J983" s="61"/>
      <c r="K983" s="61"/>
      <c r="L983" s="61"/>
      <c r="M983" s="61"/>
    </row>
    <row r="984" spans="1:13" ht="15.6">
      <c r="A984" s="83">
        <v>530.77999999999099</v>
      </c>
      <c r="B984" s="84">
        <f t="shared" si="76"/>
        <v>221904269.58666632</v>
      </c>
      <c r="C984" s="84">
        <f t="shared" si="62"/>
        <v>165325617.82289532</v>
      </c>
      <c r="D984" s="83">
        <v>530.77999999999099</v>
      </c>
      <c r="E984" s="84">
        <f t="shared" si="77"/>
        <v>24554582.858311884</v>
      </c>
      <c r="F984" s="85"/>
      <c r="G984" s="79">
        <f t="shared" si="74"/>
        <v>0.2426490458137989</v>
      </c>
      <c r="H984" s="80">
        <f t="shared" si="75"/>
        <v>0.34047847555838384</v>
      </c>
      <c r="I984" s="61"/>
      <c r="J984" s="61"/>
      <c r="K984" s="61"/>
      <c r="L984" s="61"/>
      <c r="M984" s="61"/>
    </row>
    <row r="985" spans="1:13" ht="15.6">
      <c r="A985" s="83">
        <v>530.78999999999098</v>
      </c>
      <c r="B985" s="84">
        <f t="shared" si="76"/>
        <v>222146918.63248011</v>
      </c>
      <c r="C985" s="84">
        <f t="shared" si="62"/>
        <v>165568266.86870912</v>
      </c>
      <c r="D985" s="83">
        <v>530.78999999999098</v>
      </c>
      <c r="E985" s="84">
        <f t="shared" si="77"/>
        <v>24569638.080857575</v>
      </c>
      <c r="F985" s="85"/>
      <c r="G985" s="79">
        <f t="shared" si="74"/>
        <v>0.2426490458137989</v>
      </c>
      <c r="H985" s="80">
        <f t="shared" si="75"/>
        <v>0.34097819712786787</v>
      </c>
      <c r="I985" s="61"/>
      <c r="J985" s="61"/>
      <c r="K985" s="61"/>
      <c r="L985" s="61"/>
      <c r="M985" s="61"/>
    </row>
    <row r="986" spans="1:13" ht="15.6">
      <c r="A986" s="83">
        <v>530.79999999999097</v>
      </c>
      <c r="B986" s="84">
        <f t="shared" si="76"/>
        <v>222389567.67829391</v>
      </c>
      <c r="C986" s="84">
        <f t="shared" si="62"/>
        <v>165810915.91452292</v>
      </c>
      <c r="D986" s="83">
        <v>530.79999999999097</v>
      </c>
      <c r="E986" s="84">
        <f t="shared" si="77"/>
        <v>24584693.303403266</v>
      </c>
      <c r="F986" s="85"/>
      <c r="G986" s="79">
        <f t="shared" si="74"/>
        <v>0.2426490458137989</v>
      </c>
      <c r="H986" s="80">
        <f t="shared" si="75"/>
        <v>0.34147791869735195</v>
      </c>
      <c r="I986" s="61"/>
      <c r="J986" s="61"/>
      <c r="K986" s="61"/>
      <c r="L986" s="61"/>
      <c r="M986" s="61"/>
    </row>
    <row r="987" spans="1:13" ht="15.6">
      <c r="A987" s="83">
        <v>530.80999999999096</v>
      </c>
      <c r="B987" s="84">
        <f t="shared" si="76"/>
        <v>222632216.72410771</v>
      </c>
      <c r="C987" s="84">
        <f t="shared" si="62"/>
        <v>166053564.96033671</v>
      </c>
      <c r="D987" s="83">
        <v>530.80999999999096</v>
      </c>
      <c r="E987" s="84">
        <f t="shared" si="77"/>
        <v>24599748.525948957</v>
      </c>
      <c r="F987" s="85"/>
      <c r="G987" s="79">
        <f t="shared" si="74"/>
        <v>0.2426490458137989</v>
      </c>
      <c r="H987" s="80">
        <f t="shared" si="75"/>
        <v>0.34197764026683597</v>
      </c>
      <c r="I987" s="61"/>
      <c r="J987" s="61"/>
      <c r="K987" s="61"/>
      <c r="L987" s="61"/>
      <c r="M987" s="61"/>
    </row>
    <row r="988" spans="1:13" ht="15.6">
      <c r="A988" s="83">
        <v>530.81999999999096</v>
      </c>
      <c r="B988" s="84">
        <f t="shared" si="76"/>
        <v>222874865.76992151</v>
      </c>
      <c r="C988" s="84">
        <f t="shared" si="62"/>
        <v>166296214.00615051</v>
      </c>
      <c r="D988" s="83">
        <v>530.81999999999096</v>
      </c>
      <c r="E988" s="84">
        <f t="shared" si="77"/>
        <v>24614803.748494647</v>
      </c>
      <c r="F988" s="85"/>
      <c r="G988" s="79">
        <f t="shared" si="74"/>
        <v>0.2426490458137989</v>
      </c>
      <c r="H988" s="80">
        <f t="shared" si="75"/>
        <v>0.34247736183632005</v>
      </c>
      <c r="I988" s="61"/>
      <c r="J988" s="61"/>
      <c r="K988" s="61"/>
      <c r="L988" s="61"/>
      <c r="M988" s="61"/>
    </row>
    <row r="989" spans="1:13" ht="15.6">
      <c r="A989" s="83">
        <v>530.82999999999095</v>
      </c>
      <c r="B989" s="84">
        <f t="shared" si="76"/>
        <v>223117514.81573531</v>
      </c>
      <c r="C989" s="84">
        <f t="shared" si="62"/>
        <v>166538863.05196431</v>
      </c>
      <c r="D989" s="83">
        <v>530.82999999999095</v>
      </c>
      <c r="E989" s="84">
        <f t="shared" si="77"/>
        <v>24629858.971040338</v>
      </c>
      <c r="F989" s="85"/>
      <c r="G989" s="79">
        <f t="shared" si="74"/>
        <v>0.2426490458137989</v>
      </c>
      <c r="H989" s="80">
        <f t="shared" si="75"/>
        <v>0.34297708340580413</v>
      </c>
      <c r="I989" s="61"/>
      <c r="J989" s="61"/>
      <c r="K989" s="61"/>
      <c r="L989" s="61"/>
      <c r="M989" s="61"/>
    </row>
    <row r="990" spans="1:13" ht="15.6">
      <c r="A990" s="83">
        <v>530.83999999999105</v>
      </c>
      <c r="B990" s="84">
        <f t="shared" si="76"/>
        <v>223360163.86154911</v>
      </c>
      <c r="C990" s="84">
        <f t="shared" si="62"/>
        <v>166781512.09777811</v>
      </c>
      <c r="D990" s="83">
        <v>530.83999999999105</v>
      </c>
      <c r="E990" s="84">
        <f t="shared" si="77"/>
        <v>24644914.193586029</v>
      </c>
      <c r="F990" s="85"/>
      <c r="G990" s="79">
        <f t="shared" si="74"/>
        <v>0.2426490458137989</v>
      </c>
      <c r="H990" s="80">
        <f t="shared" si="75"/>
        <v>0.34347680497528815</v>
      </c>
      <c r="I990" s="61"/>
      <c r="J990" s="61"/>
      <c r="K990" s="61"/>
      <c r="L990" s="61"/>
      <c r="M990" s="61"/>
    </row>
    <row r="991" spans="1:13" ht="15.6">
      <c r="A991" s="83">
        <v>530.84999999999104</v>
      </c>
      <c r="B991" s="84">
        <f t="shared" si="76"/>
        <v>223602812.90736291</v>
      </c>
      <c r="C991" s="84">
        <f t="shared" si="62"/>
        <v>167024161.14359191</v>
      </c>
      <c r="D991" s="83">
        <v>530.84999999999104</v>
      </c>
      <c r="E991" s="84">
        <f t="shared" si="77"/>
        <v>24659969.41613172</v>
      </c>
      <c r="F991" s="85"/>
      <c r="G991" s="79">
        <f t="shared" si="74"/>
        <v>0.2426490458137989</v>
      </c>
      <c r="H991" s="80">
        <f t="shared" si="75"/>
        <v>0.34397652654477223</v>
      </c>
      <c r="I991" s="61"/>
      <c r="J991" s="61"/>
      <c r="K991" s="61"/>
      <c r="L991" s="61"/>
      <c r="M991" s="61"/>
    </row>
    <row r="992" spans="1:13" ht="15.6">
      <c r="A992" s="83">
        <v>530.85999999999103</v>
      </c>
      <c r="B992" s="84">
        <f t="shared" si="76"/>
        <v>223845461.95317671</v>
      </c>
      <c r="C992" s="84">
        <f t="shared" si="62"/>
        <v>167266810.18940571</v>
      </c>
      <c r="D992" s="83">
        <v>530.85999999999103</v>
      </c>
      <c r="E992" s="84">
        <f t="shared" si="77"/>
        <v>24675024.638677411</v>
      </c>
      <c r="F992" s="85"/>
      <c r="G992" s="79">
        <f t="shared" si="74"/>
        <v>0.2426490458137989</v>
      </c>
      <c r="H992" s="80">
        <f t="shared" si="75"/>
        <v>0.34447624811425626</v>
      </c>
      <c r="I992" s="61"/>
      <c r="J992" s="61"/>
      <c r="K992" s="61"/>
      <c r="L992" s="61"/>
      <c r="M992" s="61"/>
    </row>
    <row r="993" spans="1:13" ht="15.6">
      <c r="A993" s="83">
        <v>530.86999999999102</v>
      </c>
      <c r="B993" s="84">
        <f t="shared" si="76"/>
        <v>224088110.99899051</v>
      </c>
      <c r="C993" s="84">
        <f t="shared" si="62"/>
        <v>167509459.23521951</v>
      </c>
      <c r="D993" s="83">
        <v>530.86999999999102</v>
      </c>
      <c r="E993" s="84">
        <f t="shared" si="77"/>
        <v>24690079.861223102</v>
      </c>
      <c r="F993" s="85"/>
      <c r="G993" s="79">
        <f t="shared" si="74"/>
        <v>0.2426490458137989</v>
      </c>
      <c r="H993" s="80">
        <f t="shared" si="75"/>
        <v>0.34497596968374034</v>
      </c>
      <c r="I993" s="61"/>
      <c r="J993" s="61"/>
      <c r="K993" s="61"/>
      <c r="L993" s="61"/>
      <c r="M993" s="61"/>
    </row>
    <row r="994" spans="1:13" ht="15.6">
      <c r="A994" s="83">
        <v>530.87999999999101</v>
      </c>
      <c r="B994" s="84">
        <f t="shared" si="76"/>
        <v>224330760.0448043</v>
      </c>
      <c r="C994" s="84">
        <f t="shared" si="62"/>
        <v>167752108.28103331</v>
      </c>
      <c r="D994" s="83">
        <v>530.87999999999101</v>
      </c>
      <c r="E994" s="84">
        <f t="shared" si="77"/>
        <v>24705135.083768792</v>
      </c>
      <c r="F994" s="85"/>
      <c r="G994" s="79">
        <f t="shared" si="74"/>
        <v>0.2426490458137989</v>
      </c>
      <c r="H994" s="80">
        <f t="shared" si="75"/>
        <v>0.34547569125322442</v>
      </c>
      <c r="I994" s="61"/>
      <c r="J994" s="61"/>
      <c r="K994" s="61"/>
      <c r="L994" s="61"/>
      <c r="M994" s="61"/>
    </row>
    <row r="995" spans="1:13" ht="15.6">
      <c r="A995" s="83">
        <v>530.88999999999101</v>
      </c>
      <c r="B995" s="84">
        <f t="shared" si="76"/>
        <v>224573409.0906181</v>
      </c>
      <c r="C995" s="84">
        <f t="shared" si="62"/>
        <v>167994757.32684711</v>
      </c>
      <c r="D995" s="83">
        <v>530.88999999999101</v>
      </c>
      <c r="E995" s="84">
        <f t="shared" si="77"/>
        <v>24720190.306314483</v>
      </c>
      <c r="F995" s="85"/>
      <c r="G995" s="79">
        <f t="shared" si="74"/>
        <v>0.2426490458137989</v>
      </c>
      <c r="H995" s="80">
        <f t="shared" si="75"/>
        <v>0.34597541282270844</v>
      </c>
      <c r="I995" s="61"/>
      <c r="J995" s="61"/>
      <c r="K995" s="61"/>
      <c r="L995" s="61"/>
      <c r="M995" s="61"/>
    </row>
    <row r="996" spans="1:13" ht="15.6">
      <c r="A996" s="83">
        <v>530.899999999991</v>
      </c>
      <c r="B996" s="84">
        <f t="shared" si="76"/>
        <v>224816058.1364319</v>
      </c>
      <c r="C996" s="84">
        <f t="shared" si="62"/>
        <v>168237406.37266091</v>
      </c>
      <c r="D996" s="83">
        <v>530.899999999991</v>
      </c>
      <c r="E996" s="84">
        <f t="shared" si="77"/>
        <v>24735245.528860174</v>
      </c>
      <c r="F996" s="85"/>
      <c r="G996" s="79">
        <f t="shared" si="74"/>
        <v>0.2426490458137989</v>
      </c>
      <c r="H996" s="80">
        <f t="shared" si="75"/>
        <v>0.34647513439219252</v>
      </c>
      <c r="I996" s="61"/>
      <c r="J996" s="61"/>
      <c r="K996" s="61"/>
      <c r="L996" s="61"/>
      <c r="M996" s="61"/>
    </row>
    <row r="997" spans="1:13" ht="15.6">
      <c r="A997" s="83">
        <v>530.90999999999099</v>
      </c>
      <c r="B997" s="84">
        <f t="shared" si="76"/>
        <v>225058707.1822457</v>
      </c>
      <c r="C997" s="84">
        <f t="shared" si="62"/>
        <v>168480055.4184747</v>
      </c>
      <c r="D997" s="83">
        <v>530.90999999999099</v>
      </c>
      <c r="E997" s="84">
        <f t="shared" si="77"/>
        <v>24750300.751405865</v>
      </c>
      <c r="F997" s="85"/>
      <c r="G997" s="79">
        <f t="shared" si="74"/>
        <v>0.2426490458137989</v>
      </c>
      <c r="H997" s="80">
        <f t="shared" si="75"/>
        <v>0.34697485596167654</v>
      </c>
      <c r="I997" s="61"/>
      <c r="J997" s="61"/>
      <c r="K997" s="61"/>
      <c r="L997" s="61"/>
      <c r="M997" s="61"/>
    </row>
    <row r="998" spans="1:13" ht="15.6">
      <c r="A998" s="83">
        <v>530.91999999999098</v>
      </c>
      <c r="B998" s="84">
        <f t="shared" si="76"/>
        <v>225301356.2280595</v>
      </c>
      <c r="C998" s="84">
        <f t="shared" si="62"/>
        <v>168722704.4642885</v>
      </c>
      <c r="D998" s="83">
        <v>530.91999999999098</v>
      </c>
      <c r="E998" s="84">
        <f t="shared" si="77"/>
        <v>24765355.973951556</v>
      </c>
      <c r="F998" s="85"/>
      <c r="G998" s="79">
        <f t="shared" si="74"/>
        <v>0.2426490458137989</v>
      </c>
      <c r="H998" s="80">
        <f t="shared" si="75"/>
        <v>0.34747457753116062</v>
      </c>
      <c r="I998" s="61"/>
      <c r="J998" s="61"/>
      <c r="K998" s="61"/>
      <c r="L998" s="61"/>
      <c r="M998" s="61"/>
    </row>
    <row r="999" spans="1:13" ht="15.6">
      <c r="A999" s="83">
        <v>530.92999999999097</v>
      </c>
      <c r="B999" s="84">
        <f t="shared" si="76"/>
        <v>225544005.2738733</v>
      </c>
      <c r="C999" s="84">
        <f t="shared" si="62"/>
        <v>168965353.5101023</v>
      </c>
      <c r="D999" s="83">
        <v>530.92999999999097</v>
      </c>
      <c r="E999" s="84">
        <f t="shared" si="77"/>
        <v>24780411.196497247</v>
      </c>
      <c r="F999" s="85"/>
      <c r="G999" s="79">
        <f t="shared" si="74"/>
        <v>0.2426490458137989</v>
      </c>
      <c r="H999" s="80">
        <f t="shared" si="75"/>
        <v>0.3479742991006447</v>
      </c>
      <c r="I999" s="61"/>
      <c r="J999" s="61"/>
      <c r="K999" s="61"/>
      <c r="L999" s="61"/>
      <c r="M999" s="61"/>
    </row>
    <row r="1000" spans="1:13" ht="15.6">
      <c r="A1000" s="83">
        <v>530.93999999999096</v>
      </c>
      <c r="B1000" s="84">
        <f t="shared" si="76"/>
        <v>225786654.3196871</v>
      </c>
      <c r="C1000" s="84">
        <f t="shared" si="62"/>
        <v>169208002.5559161</v>
      </c>
      <c r="D1000" s="83">
        <v>530.93999999999096</v>
      </c>
      <c r="E1000" s="84">
        <f t="shared" si="77"/>
        <v>24795466.419042937</v>
      </c>
      <c r="F1000" s="85"/>
      <c r="G1000" s="79">
        <f t="shared" si="74"/>
        <v>0.2426490458137989</v>
      </c>
      <c r="H1000" s="80">
        <f t="shared" si="75"/>
        <v>0.34847402067012873</v>
      </c>
      <c r="I1000" s="61"/>
      <c r="J1000" s="61"/>
      <c r="K1000" s="61"/>
      <c r="L1000" s="61"/>
      <c r="M1000" s="61"/>
    </row>
    <row r="1001" spans="1:13" ht="15.6">
      <c r="A1001" s="83">
        <v>530.94999999999095</v>
      </c>
      <c r="B1001" s="84">
        <f t="shared" si="76"/>
        <v>226029303.3655009</v>
      </c>
      <c r="C1001" s="84">
        <f t="shared" si="62"/>
        <v>169450651.6017299</v>
      </c>
      <c r="D1001" s="83">
        <v>530.94999999999095</v>
      </c>
      <c r="E1001" s="84">
        <f t="shared" si="77"/>
        <v>24810521.641588628</v>
      </c>
      <c r="F1001" s="85"/>
      <c r="G1001" s="79">
        <f t="shared" si="74"/>
        <v>0.2426490458137989</v>
      </c>
      <c r="H1001" s="80">
        <f t="shared" si="75"/>
        <v>0.34897374223961281</v>
      </c>
      <c r="I1001" s="61"/>
      <c r="J1001" s="61"/>
      <c r="K1001" s="61"/>
      <c r="L1001" s="61"/>
      <c r="M1001" s="61"/>
    </row>
    <row r="1002" spans="1:13" ht="15.6">
      <c r="A1002" s="83">
        <v>530.95999999999106</v>
      </c>
      <c r="B1002" s="84">
        <f t="shared" si="76"/>
        <v>226271952.4113147</v>
      </c>
      <c r="C1002" s="84">
        <f t="shared" si="62"/>
        <v>169693300.6475437</v>
      </c>
      <c r="D1002" s="83">
        <v>530.95999999999106</v>
      </c>
      <c r="E1002" s="84">
        <f t="shared" si="77"/>
        <v>24825576.864134319</v>
      </c>
      <c r="F1002" s="85"/>
      <c r="G1002" s="79">
        <f t="shared" si="74"/>
        <v>0.2426490458137989</v>
      </c>
      <c r="H1002" s="80">
        <f t="shared" si="75"/>
        <v>0.34947346380909683</v>
      </c>
      <c r="I1002" s="61"/>
      <c r="J1002" s="61"/>
      <c r="K1002" s="61"/>
      <c r="L1002" s="61"/>
      <c r="M1002" s="61"/>
    </row>
    <row r="1003" spans="1:13" ht="15.6">
      <c r="A1003" s="83">
        <v>530.96999999999105</v>
      </c>
      <c r="B1003" s="84">
        <f t="shared" si="76"/>
        <v>226514601.45712849</v>
      </c>
      <c r="C1003" s="84">
        <f t="shared" si="62"/>
        <v>169935949.6933575</v>
      </c>
      <c r="D1003" s="83">
        <v>530.96999999999105</v>
      </c>
      <c r="E1003" s="84">
        <f t="shared" si="77"/>
        <v>24840632.08668001</v>
      </c>
      <c r="F1003" s="85"/>
      <c r="G1003" s="79">
        <f t="shared" ref="G1003:G1066" si="78">(B1003-B1002)/10^6</f>
        <v>0.2426490458137989</v>
      </c>
      <c r="H1003" s="80">
        <f t="shared" si="75"/>
        <v>0.34997318537858091</v>
      </c>
      <c r="I1003" s="61"/>
      <c r="J1003" s="61"/>
      <c r="K1003" s="61"/>
      <c r="L1003" s="61"/>
      <c r="M1003" s="61"/>
    </row>
    <row r="1004" spans="1:13" ht="15.6">
      <c r="A1004" s="83">
        <v>530.97999999999104</v>
      </c>
      <c r="B1004" s="84">
        <f t="shared" si="76"/>
        <v>226757250.50294229</v>
      </c>
      <c r="C1004" s="84">
        <f t="shared" si="62"/>
        <v>170178598.7391713</v>
      </c>
      <c r="D1004" s="83">
        <v>530.97999999999104</v>
      </c>
      <c r="E1004" s="84">
        <f t="shared" si="77"/>
        <v>24855687.309225701</v>
      </c>
      <c r="F1004" s="85"/>
      <c r="G1004" s="79">
        <f t="shared" si="78"/>
        <v>0.2426490458137989</v>
      </c>
      <c r="H1004" s="80">
        <f t="shared" si="75"/>
        <v>0.35047290694806499</v>
      </c>
      <c r="I1004" s="61"/>
      <c r="J1004" s="61"/>
      <c r="K1004" s="61"/>
      <c r="L1004" s="61"/>
      <c r="M1004" s="61"/>
    </row>
    <row r="1005" spans="1:13" ht="15.6">
      <c r="A1005" s="83">
        <v>530.98999999999103</v>
      </c>
      <c r="B1005" s="84">
        <f t="shared" si="76"/>
        <v>226999899.54875609</v>
      </c>
      <c r="C1005" s="84">
        <f t="shared" si="62"/>
        <v>170421247.7849851</v>
      </c>
      <c r="D1005" s="83">
        <v>530.98999999999103</v>
      </c>
      <c r="E1005" s="84">
        <f t="shared" si="77"/>
        <v>24870742.531771392</v>
      </c>
      <c r="F1005" s="85"/>
      <c r="G1005" s="79">
        <f t="shared" si="78"/>
        <v>0.2426490458137989</v>
      </c>
      <c r="H1005" s="80">
        <f t="shared" si="75"/>
        <v>0.35097262851754901</v>
      </c>
      <c r="I1005" s="61"/>
      <c r="J1005" s="61"/>
      <c r="K1005" s="61"/>
      <c r="L1005" s="61"/>
      <c r="M1005" s="61"/>
    </row>
    <row r="1006" spans="1:13" ht="15.6">
      <c r="A1006" s="86">
        <v>530.99999999999102</v>
      </c>
      <c r="B1006" s="87">
        <v>227242548.59457001</v>
      </c>
      <c r="C1006" s="87">
        <f t="shared" si="62"/>
        <v>170663896.83079901</v>
      </c>
      <c r="D1006" s="86">
        <v>530.99999999999102</v>
      </c>
      <c r="E1006" s="87">
        <v>24885797.754317001</v>
      </c>
      <c r="F1006" s="88"/>
      <c r="G1006" s="79">
        <f t="shared" si="78"/>
        <v>0.24264904581391811</v>
      </c>
      <c r="H1006" s="80">
        <f t="shared" si="75"/>
        <v>0.35147235008703331</v>
      </c>
      <c r="I1006" s="61"/>
      <c r="J1006" s="61"/>
      <c r="K1006" s="61"/>
      <c r="L1006" s="61"/>
      <c r="M1006" s="61"/>
    </row>
    <row r="1007" spans="1:13" ht="15.6">
      <c r="A1007" s="83">
        <v>531.00999999999101</v>
      </c>
      <c r="B1007" s="84">
        <f t="shared" ref="B1007:B1070" si="79">B1006+(($B$1106-$B$1006)/100)</f>
        <v>227496862.77701211</v>
      </c>
      <c r="C1007" s="84">
        <f t="shared" si="62"/>
        <v>170918211.01324111</v>
      </c>
      <c r="D1007" s="83">
        <v>531.00999999999101</v>
      </c>
      <c r="E1007" s="84">
        <f t="shared" ref="E1007:E1070" si="80">E1006+(($E$1106-$E$1006)/100)</f>
        <v>24896843.81220983</v>
      </c>
      <c r="F1007" s="85"/>
      <c r="G1007" s="79">
        <f t="shared" si="78"/>
        <v>0.25431418244209886</v>
      </c>
      <c r="H1007" s="80">
        <f t="shared" si="75"/>
        <v>0.35199609532561771</v>
      </c>
      <c r="I1007" s="61"/>
      <c r="J1007" s="61"/>
      <c r="K1007" s="61"/>
      <c r="L1007" s="61"/>
      <c r="M1007" s="61"/>
    </row>
    <row r="1008" spans="1:13" ht="15.6">
      <c r="A1008" s="83">
        <v>531.019999999991</v>
      </c>
      <c r="B1008" s="84">
        <f t="shared" si="79"/>
        <v>227751176.95945421</v>
      </c>
      <c r="C1008" s="84">
        <f t="shared" si="62"/>
        <v>171172525.19568321</v>
      </c>
      <c r="D1008" s="83">
        <v>531.019999999991</v>
      </c>
      <c r="E1008" s="84">
        <f t="shared" si="80"/>
        <v>24907889.870102659</v>
      </c>
      <c r="F1008" s="85"/>
      <c r="G1008" s="79">
        <f t="shared" si="78"/>
        <v>0.25431418244209886</v>
      </c>
      <c r="H1008" s="80">
        <f t="shared" si="75"/>
        <v>0.3525198405642021</v>
      </c>
      <c r="I1008" s="61"/>
      <c r="J1008" s="61"/>
      <c r="K1008" s="61"/>
      <c r="L1008" s="61"/>
      <c r="M1008" s="61"/>
    </row>
    <row r="1009" spans="1:13" ht="15.6">
      <c r="A1009" s="83">
        <v>531.02999999999099</v>
      </c>
      <c r="B1009" s="84">
        <f t="shared" si="79"/>
        <v>228005491.14189631</v>
      </c>
      <c r="C1009" s="84">
        <f t="shared" si="62"/>
        <v>171426839.37812531</v>
      </c>
      <c r="D1009" s="83">
        <v>531.02999999999099</v>
      </c>
      <c r="E1009" s="84">
        <f t="shared" si="80"/>
        <v>24918935.927995488</v>
      </c>
      <c r="F1009" s="85"/>
      <c r="G1009" s="79">
        <f t="shared" si="78"/>
        <v>0.25431418244209886</v>
      </c>
      <c r="H1009" s="80">
        <f t="shared" si="75"/>
        <v>0.3530435858027865</v>
      </c>
      <c r="I1009" s="61"/>
      <c r="J1009" s="61"/>
      <c r="K1009" s="61"/>
      <c r="L1009" s="61"/>
      <c r="M1009" s="61"/>
    </row>
    <row r="1010" spans="1:13" ht="15.6">
      <c r="A1010" s="83">
        <v>531.03999999999098</v>
      </c>
      <c r="B1010" s="84">
        <f t="shared" si="79"/>
        <v>228259805.32433841</v>
      </c>
      <c r="C1010" s="84">
        <f t="shared" si="62"/>
        <v>171681153.56056741</v>
      </c>
      <c r="D1010" s="83">
        <v>531.03999999999098</v>
      </c>
      <c r="E1010" s="84">
        <f t="shared" si="80"/>
        <v>24929981.985888317</v>
      </c>
      <c r="F1010" s="85"/>
      <c r="G1010" s="79">
        <f t="shared" si="78"/>
        <v>0.25431418244209886</v>
      </c>
      <c r="H1010" s="80">
        <f t="shared" si="75"/>
        <v>0.35356733104137084</v>
      </c>
      <c r="I1010" s="61"/>
      <c r="J1010" s="61"/>
      <c r="K1010" s="61"/>
      <c r="L1010" s="61"/>
      <c r="M1010" s="61"/>
    </row>
    <row r="1011" spans="1:13" ht="15.6">
      <c r="A1011" s="83">
        <v>531.04999999999097</v>
      </c>
      <c r="B1011" s="84">
        <f t="shared" si="79"/>
        <v>228514119.50678051</v>
      </c>
      <c r="C1011" s="84">
        <f t="shared" si="62"/>
        <v>171935467.74300951</v>
      </c>
      <c r="D1011" s="83">
        <v>531.04999999999097</v>
      </c>
      <c r="E1011" s="84">
        <f t="shared" si="80"/>
        <v>24941028.043781146</v>
      </c>
      <c r="F1011" s="85"/>
      <c r="G1011" s="79">
        <f t="shared" si="78"/>
        <v>0.25431418244209886</v>
      </c>
      <c r="H1011" s="80">
        <f t="shared" si="75"/>
        <v>0.35409107627995523</v>
      </c>
      <c r="I1011" s="61"/>
      <c r="J1011" s="61"/>
      <c r="K1011" s="61"/>
      <c r="L1011" s="61"/>
      <c r="M1011" s="61"/>
    </row>
    <row r="1012" spans="1:13" ht="15.6">
      <c r="A1012" s="83">
        <v>531.05999999999096</v>
      </c>
      <c r="B1012" s="84">
        <f t="shared" si="79"/>
        <v>228768433.6892226</v>
      </c>
      <c r="C1012" s="84">
        <f t="shared" si="62"/>
        <v>172189781.92545161</v>
      </c>
      <c r="D1012" s="83">
        <v>531.05999999999096</v>
      </c>
      <c r="E1012" s="84">
        <f t="shared" si="80"/>
        <v>24952074.101673976</v>
      </c>
      <c r="F1012" s="85"/>
      <c r="G1012" s="79">
        <f t="shared" si="78"/>
        <v>0.25431418244209886</v>
      </c>
      <c r="H1012" s="80">
        <f t="shared" si="75"/>
        <v>0.35461482151853962</v>
      </c>
      <c r="I1012" s="61"/>
      <c r="J1012" s="61"/>
      <c r="K1012" s="61"/>
      <c r="L1012" s="61"/>
      <c r="M1012" s="61"/>
    </row>
    <row r="1013" spans="1:13" ht="15.6">
      <c r="A1013" s="83">
        <v>531.06999999999096</v>
      </c>
      <c r="B1013" s="84">
        <f t="shared" si="79"/>
        <v>229022747.8716647</v>
      </c>
      <c r="C1013" s="84">
        <f t="shared" si="62"/>
        <v>172444096.10789371</v>
      </c>
      <c r="D1013" s="83">
        <v>531.06999999999096</v>
      </c>
      <c r="E1013" s="84">
        <f t="shared" si="80"/>
        <v>24963120.159566805</v>
      </c>
      <c r="F1013" s="85"/>
      <c r="G1013" s="79">
        <f t="shared" si="78"/>
        <v>0.25431418244209886</v>
      </c>
      <c r="H1013" s="80">
        <f t="shared" si="75"/>
        <v>0.35513856675712402</v>
      </c>
      <c r="I1013" s="61"/>
      <c r="J1013" s="61"/>
      <c r="K1013" s="61"/>
      <c r="L1013" s="61"/>
      <c r="M1013" s="61"/>
    </row>
    <row r="1014" spans="1:13" ht="15.6">
      <c r="A1014" s="83">
        <v>531.07999999999095</v>
      </c>
      <c r="B1014" s="84">
        <f t="shared" si="79"/>
        <v>229277062.0541068</v>
      </c>
      <c r="C1014" s="84">
        <f t="shared" si="62"/>
        <v>172698410.2903358</v>
      </c>
      <c r="D1014" s="83">
        <v>531.07999999999095</v>
      </c>
      <c r="E1014" s="84">
        <f t="shared" si="80"/>
        <v>24974166.217459634</v>
      </c>
      <c r="F1014" s="85"/>
      <c r="G1014" s="79">
        <f t="shared" si="78"/>
        <v>0.25431418244209886</v>
      </c>
      <c r="H1014" s="80">
        <f t="shared" si="75"/>
        <v>0.35566231199570836</v>
      </c>
      <c r="I1014" s="61"/>
      <c r="J1014" s="61"/>
      <c r="K1014" s="61"/>
      <c r="L1014" s="61"/>
      <c r="M1014" s="61"/>
    </row>
    <row r="1015" spans="1:13" ht="15.6">
      <c r="A1015" s="83">
        <v>531.08999999999105</v>
      </c>
      <c r="B1015" s="84">
        <f t="shared" si="79"/>
        <v>229531376.2365489</v>
      </c>
      <c r="C1015" s="84">
        <f t="shared" si="62"/>
        <v>172952724.4727779</v>
      </c>
      <c r="D1015" s="83">
        <v>531.08999999999105</v>
      </c>
      <c r="E1015" s="84">
        <f t="shared" si="80"/>
        <v>24985212.275352463</v>
      </c>
      <c r="F1015" s="85"/>
      <c r="G1015" s="79">
        <f t="shared" si="78"/>
        <v>0.25431418244209886</v>
      </c>
      <c r="H1015" s="80">
        <f t="shared" si="75"/>
        <v>0.35618605723429275</v>
      </c>
      <c r="I1015" s="61"/>
      <c r="J1015" s="61"/>
      <c r="K1015" s="61"/>
      <c r="L1015" s="61"/>
      <c r="M1015" s="61"/>
    </row>
    <row r="1016" spans="1:13" ht="15.6">
      <c r="A1016" s="83">
        <v>531.09999999999104</v>
      </c>
      <c r="B1016" s="84">
        <f t="shared" si="79"/>
        <v>229785690.418991</v>
      </c>
      <c r="C1016" s="84">
        <f t="shared" si="62"/>
        <v>173207038.65522</v>
      </c>
      <c r="D1016" s="83">
        <v>531.09999999999104</v>
      </c>
      <c r="E1016" s="84">
        <f t="shared" si="80"/>
        <v>24996258.333245292</v>
      </c>
      <c r="F1016" s="85"/>
      <c r="G1016" s="79">
        <f t="shared" si="78"/>
        <v>0.25431418244209886</v>
      </c>
      <c r="H1016" s="80">
        <f t="shared" si="75"/>
        <v>0.35670980247287715</v>
      </c>
      <c r="I1016" s="61"/>
      <c r="J1016" s="61"/>
      <c r="K1016" s="61"/>
      <c r="L1016" s="61"/>
      <c r="M1016" s="61"/>
    </row>
    <row r="1017" spans="1:13" ht="15.6">
      <c r="A1017" s="83">
        <v>531.10999999999103</v>
      </c>
      <c r="B1017" s="84">
        <f t="shared" si="79"/>
        <v>230040004.6014331</v>
      </c>
      <c r="C1017" s="84">
        <f t="shared" si="62"/>
        <v>173461352.8376621</v>
      </c>
      <c r="D1017" s="83">
        <v>531.10999999999103</v>
      </c>
      <c r="E1017" s="84">
        <f t="shared" si="80"/>
        <v>25007304.391138121</v>
      </c>
      <c r="F1017" s="85"/>
      <c r="G1017" s="79">
        <f t="shared" si="78"/>
        <v>0.25431418244209886</v>
      </c>
      <c r="H1017" s="80">
        <f t="shared" si="75"/>
        <v>0.35723354771146154</v>
      </c>
      <c r="I1017" s="61"/>
      <c r="J1017" s="61"/>
      <c r="K1017" s="61"/>
      <c r="L1017" s="61"/>
      <c r="M1017" s="61"/>
    </row>
    <row r="1018" spans="1:13" ht="15.6">
      <c r="A1018" s="83">
        <v>531.11999999999102</v>
      </c>
      <c r="B1018" s="84">
        <f t="shared" si="79"/>
        <v>230294318.7838752</v>
      </c>
      <c r="C1018" s="84">
        <f t="shared" si="62"/>
        <v>173715667.0201042</v>
      </c>
      <c r="D1018" s="83">
        <v>531.11999999999102</v>
      </c>
      <c r="E1018" s="84">
        <f t="shared" si="80"/>
        <v>25018350.449030951</v>
      </c>
      <c r="F1018" s="85"/>
      <c r="G1018" s="79">
        <f t="shared" si="78"/>
        <v>0.25431418244209886</v>
      </c>
      <c r="H1018" s="80">
        <f t="shared" si="75"/>
        <v>0.35775729295004588</v>
      </c>
      <c r="I1018" s="61"/>
      <c r="J1018" s="61"/>
      <c r="K1018" s="61"/>
      <c r="L1018" s="61"/>
      <c r="M1018" s="61"/>
    </row>
    <row r="1019" spans="1:13" ht="15.6">
      <c r="A1019" s="83">
        <v>531.12999999999101</v>
      </c>
      <c r="B1019" s="84">
        <f t="shared" si="79"/>
        <v>230548632.9663173</v>
      </c>
      <c r="C1019" s="84">
        <f t="shared" si="62"/>
        <v>173969981.2025463</v>
      </c>
      <c r="D1019" s="83">
        <v>531.12999999999101</v>
      </c>
      <c r="E1019" s="84">
        <f t="shared" si="80"/>
        <v>25029396.50692378</v>
      </c>
      <c r="F1019" s="85"/>
      <c r="G1019" s="79">
        <f t="shared" si="78"/>
        <v>0.25431418244209886</v>
      </c>
      <c r="H1019" s="80">
        <f t="shared" si="75"/>
        <v>0.35828103818863027</v>
      </c>
      <c r="I1019" s="61"/>
      <c r="J1019" s="61"/>
      <c r="K1019" s="61"/>
      <c r="L1019" s="61"/>
      <c r="M1019" s="61"/>
    </row>
    <row r="1020" spans="1:13" ht="15.6">
      <c r="A1020" s="83">
        <v>531.13999999999101</v>
      </c>
      <c r="B1020" s="84">
        <f t="shared" si="79"/>
        <v>230802947.14875939</v>
      </c>
      <c r="C1020" s="84">
        <f t="shared" si="62"/>
        <v>174224295.3849884</v>
      </c>
      <c r="D1020" s="83">
        <v>531.13999999999101</v>
      </c>
      <c r="E1020" s="84">
        <f t="shared" si="80"/>
        <v>25040442.564816609</v>
      </c>
      <c r="F1020" s="85"/>
      <c r="G1020" s="79">
        <f t="shared" si="78"/>
        <v>0.25431418244209886</v>
      </c>
      <c r="H1020" s="80">
        <f t="shared" si="75"/>
        <v>0.35880478342721467</v>
      </c>
      <c r="I1020" s="61"/>
      <c r="J1020" s="61"/>
      <c r="K1020" s="61"/>
      <c r="L1020" s="61"/>
      <c r="M1020" s="61"/>
    </row>
    <row r="1021" spans="1:13" ht="15.6">
      <c r="A1021" s="83">
        <v>531.149999999991</v>
      </c>
      <c r="B1021" s="84">
        <f t="shared" si="79"/>
        <v>231057261.33120149</v>
      </c>
      <c r="C1021" s="84">
        <f t="shared" si="62"/>
        <v>174478609.5674305</v>
      </c>
      <c r="D1021" s="83">
        <v>531.149999999991</v>
      </c>
      <c r="E1021" s="84">
        <f t="shared" si="80"/>
        <v>25051488.622709438</v>
      </c>
      <c r="F1021" s="85"/>
      <c r="G1021" s="79">
        <f t="shared" si="78"/>
        <v>0.25431418244209886</v>
      </c>
      <c r="H1021" s="80">
        <f t="shared" si="75"/>
        <v>0.35932852866579906</v>
      </c>
      <c r="I1021" s="61"/>
      <c r="J1021" s="61"/>
      <c r="K1021" s="61"/>
      <c r="L1021" s="61"/>
      <c r="M1021" s="61"/>
    </row>
    <row r="1022" spans="1:13" ht="15.6">
      <c r="A1022" s="83">
        <v>531.15999999999099</v>
      </c>
      <c r="B1022" s="84">
        <f t="shared" si="79"/>
        <v>231311575.51364359</v>
      </c>
      <c r="C1022" s="84">
        <f t="shared" si="62"/>
        <v>174732923.7498726</v>
      </c>
      <c r="D1022" s="83">
        <v>531.15999999999099</v>
      </c>
      <c r="E1022" s="84">
        <f t="shared" si="80"/>
        <v>25062534.680602267</v>
      </c>
      <c r="F1022" s="85"/>
      <c r="G1022" s="79">
        <f t="shared" si="78"/>
        <v>0.25431418244209886</v>
      </c>
      <c r="H1022" s="80">
        <f t="shared" si="75"/>
        <v>0.3598522739043834</v>
      </c>
      <c r="I1022" s="61"/>
      <c r="J1022" s="61"/>
      <c r="K1022" s="61"/>
      <c r="L1022" s="61"/>
      <c r="M1022" s="61"/>
    </row>
    <row r="1023" spans="1:13" ht="15.6">
      <c r="A1023" s="83">
        <v>531.16999999999098</v>
      </c>
      <c r="B1023" s="84">
        <f t="shared" si="79"/>
        <v>231565889.69608569</v>
      </c>
      <c r="C1023" s="84">
        <f t="shared" si="62"/>
        <v>174987237.93231469</v>
      </c>
      <c r="D1023" s="83">
        <v>531.16999999999098</v>
      </c>
      <c r="E1023" s="84">
        <f t="shared" si="80"/>
        <v>25073580.738495097</v>
      </c>
      <c r="F1023" s="85"/>
      <c r="G1023" s="79">
        <f t="shared" si="78"/>
        <v>0.25431418244209886</v>
      </c>
      <c r="H1023" s="80">
        <f t="shared" si="75"/>
        <v>0.3603760191429678</v>
      </c>
      <c r="I1023" s="61"/>
      <c r="J1023" s="61"/>
      <c r="K1023" s="61"/>
      <c r="L1023" s="61"/>
      <c r="M1023" s="61"/>
    </row>
    <row r="1024" spans="1:13" ht="15.6">
      <c r="A1024" s="83">
        <v>531.17999999999097</v>
      </c>
      <c r="B1024" s="84">
        <f t="shared" si="79"/>
        <v>231820203.87852779</v>
      </c>
      <c r="C1024" s="84">
        <f t="shared" si="62"/>
        <v>175241552.11475679</v>
      </c>
      <c r="D1024" s="83">
        <v>531.17999999999097</v>
      </c>
      <c r="E1024" s="84">
        <f t="shared" si="80"/>
        <v>25084626.796387926</v>
      </c>
      <c r="F1024" s="85"/>
      <c r="G1024" s="79">
        <f t="shared" si="78"/>
        <v>0.25431418244209886</v>
      </c>
      <c r="H1024" s="80">
        <f t="shared" si="75"/>
        <v>0.36089976438155219</v>
      </c>
      <c r="I1024" s="61"/>
      <c r="J1024" s="61"/>
      <c r="K1024" s="61"/>
      <c r="L1024" s="61"/>
      <c r="M1024" s="61"/>
    </row>
    <row r="1025" spans="1:13" ht="15.6">
      <c r="A1025" s="83">
        <v>531.18999999999096</v>
      </c>
      <c r="B1025" s="84">
        <f t="shared" si="79"/>
        <v>232074518.06096989</v>
      </c>
      <c r="C1025" s="84">
        <f t="shared" si="62"/>
        <v>175495866.29719889</v>
      </c>
      <c r="D1025" s="83">
        <v>531.18999999999096</v>
      </c>
      <c r="E1025" s="84">
        <f t="shared" si="80"/>
        <v>25095672.854280755</v>
      </c>
      <c r="F1025" s="85"/>
      <c r="G1025" s="79">
        <f t="shared" si="78"/>
        <v>0.25431418244209886</v>
      </c>
      <c r="H1025" s="80">
        <f t="shared" si="75"/>
        <v>0.36142350962013658</v>
      </c>
      <c r="I1025" s="61"/>
      <c r="J1025" s="61"/>
      <c r="K1025" s="61"/>
      <c r="L1025" s="61"/>
      <c r="M1025" s="61"/>
    </row>
    <row r="1026" spans="1:13" ht="15.6">
      <c r="A1026" s="83">
        <v>531.19999999999095</v>
      </c>
      <c r="B1026" s="84">
        <f t="shared" si="79"/>
        <v>232328832.24341199</v>
      </c>
      <c r="C1026" s="84">
        <f t="shared" si="62"/>
        <v>175750180.47964099</v>
      </c>
      <c r="D1026" s="83">
        <v>531.19999999999095</v>
      </c>
      <c r="E1026" s="84">
        <f t="shared" si="80"/>
        <v>25106718.912173584</v>
      </c>
      <c r="F1026" s="85"/>
      <c r="G1026" s="79">
        <f t="shared" si="78"/>
        <v>0.25431418244209886</v>
      </c>
      <c r="H1026" s="80">
        <f t="shared" si="75"/>
        <v>0.36194725485872098</v>
      </c>
      <c r="I1026" s="61"/>
      <c r="J1026" s="61"/>
      <c r="K1026" s="61"/>
      <c r="L1026" s="61"/>
      <c r="M1026" s="61"/>
    </row>
    <row r="1027" spans="1:13" ht="15.6">
      <c r="A1027" s="83">
        <v>531.20999999999106</v>
      </c>
      <c r="B1027" s="84">
        <f t="shared" si="79"/>
        <v>232583146.42585409</v>
      </c>
      <c r="C1027" s="84">
        <f t="shared" ref="C1027:C1281" si="81">B1027-$B$6</f>
        <v>176004494.66208309</v>
      </c>
      <c r="D1027" s="83">
        <v>531.20999999999106</v>
      </c>
      <c r="E1027" s="84">
        <f t="shared" si="80"/>
        <v>25117764.970066413</v>
      </c>
      <c r="F1027" s="85"/>
      <c r="G1027" s="79">
        <f t="shared" si="78"/>
        <v>0.25431418244209886</v>
      </c>
      <c r="H1027" s="80">
        <f t="shared" si="75"/>
        <v>0.36247100009730532</v>
      </c>
      <c r="I1027" s="61"/>
      <c r="J1027" s="61"/>
      <c r="K1027" s="61"/>
      <c r="L1027" s="61"/>
      <c r="M1027" s="61"/>
    </row>
    <row r="1028" spans="1:13" ht="15.6">
      <c r="A1028" s="83">
        <v>531.21999999999105</v>
      </c>
      <c r="B1028" s="84">
        <f t="shared" si="79"/>
        <v>232837460.60829619</v>
      </c>
      <c r="C1028" s="84">
        <f t="shared" si="81"/>
        <v>176258808.84452519</v>
      </c>
      <c r="D1028" s="83">
        <v>531.21999999999105</v>
      </c>
      <c r="E1028" s="84">
        <f t="shared" si="80"/>
        <v>25128811.027959242</v>
      </c>
      <c r="F1028" s="85"/>
      <c r="G1028" s="79">
        <f t="shared" si="78"/>
        <v>0.25431418244209886</v>
      </c>
      <c r="H1028" s="80">
        <f t="shared" si="75"/>
        <v>0.36299474533588971</v>
      </c>
      <c r="I1028" s="61"/>
      <c r="J1028" s="61"/>
      <c r="K1028" s="61"/>
      <c r="L1028" s="61"/>
      <c r="M1028" s="61"/>
    </row>
    <row r="1029" spans="1:13" ht="15.6">
      <c r="A1029" s="83">
        <v>531.22999999999104</v>
      </c>
      <c r="B1029" s="84">
        <f t="shared" si="79"/>
        <v>233091774.79073828</v>
      </c>
      <c r="C1029" s="84">
        <f t="shared" si="81"/>
        <v>176513123.02696729</v>
      </c>
      <c r="D1029" s="83">
        <v>531.22999999999104</v>
      </c>
      <c r="E1029" s="84">
        <f t="shared" si="80"/>
        <v>25139857.085852072</v>
      </c>
      <c r="F1029" s="85"/>
      <c r="G1029" s="79">
        <f t="shared" si="78"/>
        <v>0.25431418244209886</v>
      </c>
      <c r="H1029" s="80">
        <f t="shared" si="75"/>
        <v>0.36351849057447411</v>
      </c>
      <c r="I1029" s="61"/>
      <c r="J1029" s="61"/>
      <c r="K1029" s="61"/>
      <c r="L1029" s="61"/>
      <c r="M1029" s="61"/>
    </row>
    <row r="1030" spans="1:13" ht="15.6">
      <c r="A1030" s="83">
        <v>531.23999999999103</v>
      </c>
      <c r="B1030" s="84">
        <f t="shared" si="79"/>
        <v>233346088.97318038</v>
      </c>
      <c r="C1030" s="84">
        <f t="shared" si="81"/>
        <v>176767437.20940939</v>
      </c>
      <c r="D1030" s="83">
        <v>531.23999999999103</v>
      </c>
      <c r="E1030" s="84">
        <f t="shared" si="80"/>
        <v>25150903.143744901</v>
      </c>
      <c r="F1030" s="85"/>
      <c r="G1030" s="79">
        <f t="shared" si="78"/>
        <v>0.25431418244209886</v>
      </c>
      <c r="H1030" s="80">
        <f t="shared" si="75"/>
        <v>0.3640422358130585</v>
      </c>
      <c r="I1030" s="61"/>
      <c r="J1030" s="61"/>
      <c r="K1030" s="61"/>
      <c r="L1030" s="61"/>
      <c r="M1030" s="61"/>
    </row>
    <row r="1031" spans="1:13" ht="15.6">
      <c r="A1031" s="83">
        <v>531.24999999999102</v>
      </c>
      <c r="B1031" s="84">
        <f t="shared" si="79"/>
        <v>233600403.15562248</v>
      </c>
      <c r="C1031" s="84">
        <f t="shared" si="81"/>
        <v>177021751.39185148</v>
      </c>
      <c r="D1031" s="83">
        <v>531.24999999999102</v>
      </c>
      <c r="E1031" s="84">
        <f t="shared" si="80"/>
        <v>25161949.20163773</v>
      </c>
      <c r="F1031" s="85"/>
      <c r="G1031" s="79">
        <f t="shared" si="78"/>
        <v>0.25431418244209886</v>
      </c>
      <c r="H1031" s="80">
        <f t="shared" si="75"/>
        <v>0.36456598105164284</v>
      </c>
      <c r="I1031" s="61"/>
      <c r="J1031" s="61"/>
      <c r="K1031" s="61"/>
      <c r="L1031" s="61"/>
      <c r="M1031" s="61"/>
    </row>
    <row r="1032" spans="1:13" ht="15.6">
      <c r="A1032" s="83">
        <v>531.25999999999101</v>
      </c>
      <c r="B1032" s="84">
        <f t="shared" si="79"/>
        <v>233854717.33806458</v>
      </c>
      <c r="C1032" s="84">
        <f t="shared" si="81"/>
        <v>177276065.57429358</v>
      </c>
      <c r="D1032" s="83">
        <v>531.25999999999101</v>
      </c>
      <c r="E1032" s="84">
        <f t="shared" si="80"/>
        <v>25172995.259530559</v>
      </c>
      <c r="F1032" s="85"/>
      <c r="G1032" s="79">
        <f t="shared" si="78"/>
        <v>0.25431418244209886</v>
      </c>
      <c r="H1032" s="80">
        <f t="shared" ref="H1032:H1095" si="82">C1032/$C$2006</f>
        <v>0.36508972629022723</v>
      </c>
      <c r="I1032" s="61"/>
      <c r="J1032" s="61"/>
      <c r="K1032" s="61"/>
      <c r="L1032" s="61"/>
      <c r="M1032" s="61"/>
    </row>
    <row r="1033" spans="1:13" ht="15.6">
      <c r="A1033" s="83">
        <v>531.269999999991</v>
      </c>
      <c r="B1033" s="84">
        <f t="shared" si="79"/>
        <v>234109031.52050668</v>
      </c>
      <c r="C1033" s="84">
        <f t="shared" si="81"/>
        <v>177530379.75673568</v>
      </c>
      <c r="D1033" s="83">
        <v>531.269999999991</v>
      </c>
      <c r="E1033" s="84">
        <f t="shared" si="80"/>
        <v>25184041.317423388</v>
      </c>
      <c r="F1033" s="85"/>
      <c r="G1033" s="79">
        <f t="shared" si="78"/>
        <v>0.25431418244209886</v>
      </c>
      <c r="H1033" s="80">
        <f t="shared" si="82"/>
        <v>0.36561347152881163</v>
      </c>
      <c r="I1033" s="61"/>
      <c r="J1033" s="61"/>
      <c r="K1033" s="61"/>
      <c r="L1033" s="61"/>
      <c r="M1033" s="61"/>
    </row>
    <row r="1034" spans="1:13" ht="15.6">
      <c r="A1034" s="83">
        <v>531.27999999999099</v>
      </c>
      <c r="B1034" s="84">
        <f t="shared" si="79"/>
        <v>234363345.70294878</v>
      </c>
      <c r="C1034" s="84">
        <f t="shared" si="81"/>
        <v>177784693.93917778</v>
      </c>
      <c r="D1034" s="83">
        <v>531.27999999999099</v>
      </c>
      <c r="E1034" s="84">
        <f t="shared" si="80"/>
        <v>25195087.375316218</v>
      </c>
      <c r="F1034" s="85"/>
      <c r="G1034" s="79">
        <f t="shared" si="78"/>
        <v>0.25431418244209886</v>
      </c>
      <c r="H1034" s="80">
        <f t="shared" si="82"/>
        <v>0.36613721676739602</v>
      </c>
      <c r="I1034" s="61"/>
      <c r="J1034" s="61"/>
      <c r="K1034" s="61"/>
      <c r="L1034" s="61"/>
      <c r="M1034" s="61"/>
    </row>
    <row r="1035" spans="1:13" ht="15.6">
      <c r="A1035" s="83">
        <v>531.28999999999098</v>
      </c>
      <c r="B1035" s="84">
        <f t="shared" si="79"/>
        <v>234617659.88539088</v>
      </c>
      <c r="C1035" s="84">
        <f t="shared" si="81"/>
        <v>178039008.12161988</v>
      </c>
      <c r="D1035" s="83">
        <v>531.28999999999098</v>
      </c>
      <c r="E1035" s="84">
        <f t="shared" si="80"/>
        <v>25206133.433209047</v>
      </c>
      <c r="F1035" s="85"/>
      <c r="G1035" s="79">
        <f t="shared" si="78"/>
        <v>0.25431418244209886</v>
      </c>
      <c r="H1035" s="80">
        <f t="shared" si="82"/>
        <v>0.36666096200598036</v>
      </c>
      <c r="I1035" s="61"/>
      <c r="J1035" s="61"/>
      <c r="K1035" s="61"/>
      <c r="L1035" s="61"/>
      <c r="M1035" s="61"/>
    </row>
    <row r="1036" spans="1:13" ht="15.6">
      <c r="A1036" s="83">
        <v>531.29999999999097</v>
      </c>
      <c r="B1036" s="84">
        <f t="shared" si="79"/>
        <v>234871974.06783298</v>
      </c>
      <c r="C1036" s="84">
        <f t="shared" si="81"/>
        <v>178293322.30406198</v>
      </c>
      <c r="D1036" s="83">
        <v>531.29999999999097</v>
      </c>
      <c r="E1036" s="84">
        <f t="shared" si="80"/>
        <v>25217179.491101876</v>
      </c>
      <c r="F1036" s="85"/>
      <c r="G1036" s="79">
        <f t="shared" si="78"/>
        <v>0.25431418244209886</v>
      </c>
      <c r="H1036" s="80">
        <f t="shared" si="82"/>
        <v>0.36718470724456476</v>
      </c>
      <c r="I1036" s="61"/>
      <c r="J1036" s="61"/>
      <c r="K1036" s="61"/>
      <c r="L1036" s="61"/>
      <c r="M1036" s="61"/>
    </row>
    <row r="1037" spans="1:13" ht="15.6">
      <c r="A1037" s="83">
        <v>531.30999999999096</v>
      </c>
      <c r="B1037" s="84">
        <f t="shared" si="79"/>
        <v>235126288.25027508</v>
      </c>
      <c r="C1037" s="84">
        <f t="shared" si="81"/>
        <v>178547636.48650408</v>
      </c>
      <c r="D1037" s="83">
        <v>531.30999999999096</v>
      </c>
      <c r="E1037" s="84">
        <f t="shared" si="80"/>
        <v>25228225.548994705</v>
      </c>
      <c r="F1037" s="85"/>
      <c r="G1037" s="79">
        <f t="shared" si="78"/>
        <v>0.25431418244209886</v>
      </c>
      <c r="H1037" s="80">
        <f t="shared" si="82"/>
        <v>0.36770845248314915</v>
      </c>
      <c r="I1037" s="61"/>
      <c r="J1037" s="61"/>
      <c r="K1037" s="61"/>
      <c r="L1037" s="61"/>
      <c r="M1037" s="61"/>
    </row>
    <row r="1038" spans="1:13" ht="15.6">
      <c r="A1038" s="83">
        <v>531.31999999999096</v>
      </c>
      <c r="B1038" s="84">
        <f t="shared" si="79"/>
        <v>235380602.43271717</v>
      </c>
      <c r="C1038" s="84">
        <f t="shared" si="81"/>
        <v>178801950.66894618</v>
      </c>
      <c r="D1038" s="83">
        <v>531.31999999999096</v>
      </c>
      <c r="E1038" s="84">
        <f t="shared" si="80"/>
        <v>25239271.606887534</v>
      </c>
      <c r="F1038" s="85"/>
      <c r="G1038" s="79">
        <f t="shared" si="78"/>
        <v>0.25431418244209886</v>
      </c>
      <c r="H1038" s="80">
        <f t="shared" si="82"/>
        <v>0.36823219772173355</v>
      </c>
      <c r="I1038" s="61"/>
      <c r="J1038" s="61"/>
      <c r="K1038" s="61"/>
      <c r="L1038" s="61"/>
      <c r="M1038" s="61"/>
    </row>
    <row r="1039" spans="1:13" ht="15.6">
      <c r="A1039" s="83">
        <v>531.32999999999095</v>
      </c>
      <c r="B1039" s="84">
        <f t="shared" si="79"/>
        <v>235634916.61515927</v>
      </c>
      <c r="C1039" s="84">
        <f t="shared" si="81"/>
        <v>179056264.85138828</v>
      </c>
      <c r="D1039" s="83">
        <v>531.32999999999095</v>
      </c>
      <c r="E1039" s="84">
        <f t="shared" si="80"/>
        <v>25250317.664780363</v>
      </c>
      <c r="F1039" s="85"/>
      <c r="G1039" s="79">
        <f t="shared" si="78"/>
        <v>0.25431418244209886</v>
      </c>
      <c r="H1039" s="80">
        <f t="shared" si="82"/>
        <v>0.36875594296031788</v>
      </c>
      <c r="I1039" s="61"/>
      <c r="J1039" s="61"/>
      <c r="K1039" s="61"/>
      <c r="L1039" s="61"/>
      <c r="M1039" s="61"/>
    </row>
    <row r="1040" spans="1:13" ht="15.6">
      <c r="A1040" s="83">
        <v>531.33999999999105</v>
      </c>
      <c r="B1040" s="84">
        <f t="shared" si="79"/>
        <v>235889230.79760137</v>
      </c>
      <c r="C1040" s="84">
        <f t="shared" si="81"/>
        <v>179310579.03383037</v>
      </c>
      <c r="D1040" s="83">
        <v>531.33999999999105</v>
      </c>
      <c r="E1040" s="84">
        <f t="shared" si="80"/>
        <v>25261363.722673193</v>
      </c>
      <c r="F1040" s="85"/>
      <c r="G1040" s="79">
        <f t="shared" si="78"/>
        <v>0.25431418244209886</v>
      </c>
      <c r="H1040" s="80">
        <f t="shared" si="82"/>
        <v>0.36927968819890228</v>
      </c>
      <c r="I1040" s="61"/>
      <c r="J1040" s="61"/>
      <c r="K1040" s="61"/>
      <c r="L1040" s="61"/>
      <c r="M1040" s="61"/>
    </row>
    <row r="1041" spans="1:13" ht="15.6">
      <c r="A1041" s="83">
        <v>531.34999999999104</v>
      </c>
      <c r="B1041" s="84">
        <f t="shared" si="79"/>
        <v>236143544.98004347</v>
      </c>
      <c r="C1041" s="84">
        <f t="shared" si="81"/>
        <v>179564893.21627247</v>
      </c>
      <c r="D1041" s="83">
        <v>531.34999999999104</v>
      </c>
      <c r="E1041" s="84">
        <f t="shared" si="80"/>
        <v>25272409.780566022</v>
      </c>
      <c r="F1041" s="85"/>
      <c r="G1041" s="79">
        <f t="shared" si="78"/>
        <v>0.25431418244209886</v>
      </c>
      <c r="H1041" s="80">
        <f t="shared" si="82"/>
        <v>0.36980343343748667</v>
      </c>
      <c r="I1041" s="61"/>
      <c r="J1041" s="61"/>
      <c r="K1041" s="61"/>
      <c r="L1041" s="61"/>
      <c r="M1041" s="61"/>
    </row>
    <row r="1042" spans="1:13" ht="15.6">
      <c r="A1042" s="83">
        <v>531.35999999999103</v>
      </c>
      <c r="B1042" s="84">
        <f t="shared" si="79"/>
        <v>236397859.16248557</v>
      </c>
      <c r="C1042" s="84">
        <f t="shared" si="81"/>
        <v>179819207.39871457</v>
      </c>
      <c r="D1042" s="83">
        <v>531.35999999999103</v>
      </c>
      <c r="E1042" s="84">
        <f t="shared" si="80"/>
        <v>25283455.838458851</v>
      </c>
      <c r="F1042" s="85"/>
      <c r="G1042" s="79">
        <f t="shared" si="78"/>
        <v>0.25431418244209886</v>
      </c>
      <c r="H1042" s="80">
        <f t="shared" si="82"/>
        <v>0.37032717867607107</v>
      </c>
      <c r="I1042" s="61"/>
      <c r="J1042" s="61"/>
      <c r="K1042" s="61"/>
      <c r="L1042" s="61"/>
      <c r="M1042" s="61"/>
    </row>
    <row r="1043" spans="1:13" ht="15.6">
      <c r="A1043" s="83">
        <v>531.36999999999102</v>
      </c>
      <c r="B1043" s="84">
        <f t="shared" si="79"/>
        <v>236652173.34492767</v>
      </c>
      <c r="C1043" s="84">
        <f t="shared" si="81"/>
        <v>180073521.58115667</v>
      </c>
      <c r="D1043" s="83">
        <v>531.36999999999102</v>
      </c>
      <c r="E1043" s="84">
        <f t="shared" si="80"/>
        <v>25294501.89635168</v>
      </c>
      <c r="F1043" s="85"/>
      <c r="G1043" s="79">
        <f t="shared" si="78"/>
        <v>0.25431418244209886</v>
      </c>
      <c r="H1043" s="80">
        <f t="shared" si="82"/>
        <v>0.37085092391465541</v>
      </c>
      <c r="I1043" s="61"/>
      <c r="J1043" s="61"/>
      <c r="K1043" s="61"/>
      <c r="L1043" s="61"/>
      <c r="M1043" s="61"/>
    </row>
    <row r="1044" spans="1:13" ht="15.6">
      <c r="A1044" s="83">
        <v>531.37999999999101</v>
      </c>
      <c r="B1044" s="84">
        <f t="shared" si="79"/>
        <v>236906487.52736977</v>
      </c>
      <c r="C1044" s="84">
        <f t="shared" si="81"/>
        <v>180327835.76359877</v>
      </c>
      <c r="D1044" s="83">
        <v>531.37999999999101</v>
      </c>
      <c r="E1044" s="84">
        <f t="shared" si="80"/>
        <v>25305547.954244509</v>
      </c>
      <c r="F1044" s="85"/>
      <c r="G1044" s="79">
        <f t="shared" si="78"/>
        <v>0.25431418244209886</v>
      </c>
      <c r="H1044" s="80">
        <f t="shared" si="82"/>
        <v>0.3713746691532398</v>
      </c>
      <c r="I1044" s="61"/>
      <c r="J1044" s="61"/>
      <c r="K1044" s="61"/>
      <c r="L1044" s="61"/>
      <c r="M1044" s="61"/>
    </row>
    <row r="1045" spans="1:13" ht="15.6">
      <c r="A1045" s="83">
        <v>531.38999999999101</v>
      </c>
      <c r="B1045" s="84">
        <f t="shared" si="79"/>
        <v>237160801.70981187</v>
      </c>
      <c r="C1045" s="84">
        <f t="shared" si="81"/>
        <v>180582149.94604087</v>
      </c>
      <c r="D1045" s="83">
        <v>531.38999999999101</v>
      </c>
      <c r="E1045" s="84">
        <f t="shared" si="80"/>
        <v>25316594.012137339</v>
      </c>
      <c r="F1045" s="85"/>
      <c r="G1045" s="79">
        <f t="shared" si="78"/>
        <v>0.25431418244209886</v>
      </c>
      <c r="H1045" s="80">
        <f t="shared" si="82"/>
        <v>0.37189841439182419</v>
      </c>
      <c r="I1045" s="61"/>
      <c r="J1045" s="61"/>
      <c r="K1045" s="61"/>
      <c r="L1045" s="61"/>
      <c r="M1045" s="61"/>
    </row>
    <row r="1046" spans="1:13" ht="15.6">
      <c r="A1046" s="83">
        <v>531.399999999991</v>
      </c>
      <c r="B1046" s="84">
        <f t="shared" si="79"/>
        <v>237415115.89225397</v>
      </c>
      <c r="C1046" s="84">
        <f t="shared" si="81"/>
        <v>180836464.12848297</v>
      </c>
      <c r="D1046" s="83">
        <v>531.399999999991</v>
      </c>
      <c r="E1046" s="84">
        <f t="shared" si="80"/>
        <v>25327640.070030168</v>
      </c>
      <c r="F1046" s="85"/>
      <c r="G1046" s="79">
        <f t="shared" si="78"/>
        <v>0.25431418244209886</v>
      </c>
      <c r="H1046" s="80">
        <f t="shared" si="82"/>
        <v>0.37242215963040859</v>
      </c>
      <c r="I1046" s="61"/>
      <c r="J1046" s="61"/>
      <c r="K1046" s="61"/>
      <c r="L1046" s="61"/>
      <c r="M1046" s="61"/>
    </row>
    <row r="1047" spans="1:13" ht="15.6">
      <c r="A1047" s="83">
        <v>531.40999999999099</v>
      </c>
      <c r="B1047" s="84">
        <f t="shared" si="79"/>
        <v>237669430.07469606</v>
      </c>
      <c r="C1047" s="84">
        <f t="shared" si="81"/>
        <v>181090778.31092507</v>
      </c>
      <c r="D1047" s="83">
        <v>531.40999999999099</v>
      </c>
      <c r="E1047" s="84">
        <f t="shared" si="80"/>
        <v>25338686.127922997</v>
      </c>
      <c r="F1047" s="85"/>
      <c r="G1047" s="79">
        <f t="shared" si="78"/>
        <v>0.25431418244209886</v>
      </c>
      <c r="H1047" s="80">
        <f t="shared" si="82"/>
        <v>0.37294590486899298</v>
      </c>
      <c r="I1047" s="61"/>
      <c r="J1047" s="61"/>
      <c r="K1047" s="61"/>
      <c r="L1047" s="61"/>
      <c r="M1047" s="61"/>
    </row>
    <row r="1048" spans="1:13" ht="15.6">
      <c r="A1048" s="83">
        <v>531.41999999999098</v>
      </c>
      <c r="B1048" s="84">
        <f t="shared" si="79"/>
        <v>237923744.25713816</v>
      </c>
      <c r="C1048" s="84">
        <f t="shared" si="81"/>
        <v>181345092.49336717</v>
      </c>
      <c r="D1048" s="83">
        <v>531.41999999999098</v>
      </c>
      <c r="E1048" s="84">
        <f t="shared" si="80"/>
        <v>25349732.185815826</v>
      </c>
      <c r="F1048" s="85"/>
      <c r="G1048" s="79">
        <f t="shared" si="78"/>
        <v>0.25431418244209886</v>
      </c>
      <c r="H1048" s="80">
        <f t="shared" si="82"/>
        <v>0.37346965010757732</v>
      </c>
      <c r="I1048" s="61"/>
      <c r="J1048" s="61"/>
      <c r="K1048" s="61"/>
      <c r="L1048" s="61"/>
      <c r="M1048" s="61"/>
    </row>
    <row r="1049" spans="1:13" ht="15.6">
      <c r="A1049" s="83">
        <v>531.42999999999097</v>
      </c>
      <c r="B1049" s="84">
        <f t="shared" si="79"/>
        <v>238178058.43958026</v>
      </c>
      <c r="C1049" s="84">
        <f t="shared" si="81"/>
        <v>181599406.67580926</v>
      </c>
      <c r="D1049" s="83">
        <v>531.42999999999097</v>
      </c>
      <c r="E1049" s="84">
        <f t="shared" si="80"/>
        <v>25360778.243708655</v>
      </c>
      <c r="F1049" s="85"/>
      <c r="G1049" s="79">
        <f t="shared" si="78"/>
        <v>0.25431418244209886</v>
      </c>
      <c r="H1049" s="80">
        <f t="shared" si="82"/>
        <v>0.37399339534616172</v>
      </c>
      <c r="I1049" s="61"/>
      <c r="J1049" s="61"/>
      <c r="K1049" s="61"/>
      <c r="L1049" s="61"/>
      <c r="M1049" s="61"/>
    </row>
    <row r="1050" spans="1:13" ht="15.6">
      <c r="A1050" s="83">
        <v>531.43999999999096</v>
      </c>
      <c r="B1050" s="84">
        <f t="shared" si="79"/>
        <v>238432372.62202236</v>
      </c>
      <c r="C1050" s="84">
        <f t="shared" si="81"/>
        <v>181853720.85825136</v>
      </c>
      <c r="D1050" s="83">
        <v>531.43999999999096</v>
      </c>
      <c r="E1050" s="84">
        <f t="shared" si="80"/>
        <v>25371824.301601484</v>
      </c>
      <c r="F1050" s="85"/>
      <c r="G1050" s="79">
        <f t="shared" si="78"/>
        <v>0.25431418244209886</v>
      </c>
      <c r="H1050" s="80">
        <f t="shared" si="82"/>
        <v>0.37451714058474611</v>
      </c>
      <c r="I1050" s="61"/>
      <c r="J1050" s="61"/>
      <c r="K1050" s="61"/>
      <c r="L1050" s="61"/>
      <c r="M1050" s="61"/>
    </row>
    <row r="1051" spans="1:13" ht="15.6">
      <c r="A1051" s="83">
        <v>531.44999999999004</v>
      </c>
      <c r="B1051" s="84">
        <f t="shared" si="79"/>
        <v>238686686.80446446</v>
      </c>
      <c r="C1051" s="84">
        <f t="shared" si="81"/>
        <v>182108035.04069346</v>
      </c>
      <c r="D1051" s="83">
        <v>531.44999999999004</v>
      </c>
      <c r="E1051" s="84">
        <f t="shared" si="80"/>
        <v>25382870.359494314</v>
      </c>
      <c r="F1051" s="85"/>
      <c r="G1051" s="79">
        <f t="shared" si="78"/>
        <v>0.25431418244209886</v>
      </c>
      <c r="H1051" s="80">
        <f t="shared" si="82"/>
        <v>0.37504088582333051</v>
      </c>
      <c r="I1051" s="61"/>
      <c r="J1051" s="61"/>
      <c r="K1051" s="61"/>
      <c r="L1051" s="61"/>
      <c r="M1051" s="61"/>
    </row>
    <row r="1052" spans="1:13" ht="15.6">
      <c r="A1052" s="83">
        <v>531.45999999999003</v>
      </c>
      <c r="B1052" s="84">
        <f t="shared" si="79"/>
        <v>238941000.98690656</v>
      </c>
      <c r="C1052" s="84">
        <f t="shared" si="81"/>
        <v>182362349.22313556</v>
      </c>
      <c r="D1052" s="83">
        <v>531.45999999999003</v>
      </c>
      <c r="E1052" s="84">
        <f t="shared" si="80"/>
        <v>25393916.417387143</v>
      </c>
      <c r="F1052" s="85"/>
      <c r="G1052" s="79">
        <f t="shared" si="78"/>
        <v>0.25431418244209886</v>
      </c>
      <c r="H1052" s="80">
        <f t="shared" si="82"/>
        <v>0.37556463106191484</v>
      </c>
      <c r="I1052" s="61"/>
      <c r="J1052" s="61"/>
      <c r="K1052" s="61"/>
      <c r="L1052" s="61"/>
      <c r="M1052" s="61"/>
    </row>
    <row r="1053" spans="1:13" ht="15.6">
      <c r="A1053" s="83">
        <v>531.46999999999002</v>
      </c>
      <c r="B1053" s="84">
        <f t="shared" si="79"/>
        <v>239195315.16934866</v>
      </c>
      <c r="C1053" s="84">
        <f t="shared" si="81"/>
        <v>182616663.40557766</v>
      </c>
      <c r="D1053" s="83">
        <v>531.46999999999002</v>
      </c>
      <c r="E1053" s="84">
        <f t="shared" si="80"/>
        <v>25404962.475279972</v>
      </c>
      <c r="F1053" s="85"/>
      <c r="G1053" s="79">
        <f t="shared" si="78"/>
        <v>0.25431418244209886</v>
      </c>
      <c r="H1053" s="80">
        <f t="shared" si="82"/>
        <v>0.37608837630049924</v>
      </c>
      <c r="I1053" s="61"/>
      <c r="J1053" s="61"/>
      <c r="K1053" s="61"/>
      <c r="L1053" s="61"/>
      <c r="M1053" s="61"/>
    </row>
    <row r="1054" spans="1:13" ht="15.6">
      <c r="A1054" s="83">
        <v>531.47999999999001</v>
      </c>
      <c r="B1054" s="84">
        <f t="shared" si="79"/>
        <v>239449629.35179076</v>
      </c>
      <c r="C1054" s="84">
        <f t="shared" si="81"/>
        <v>182870977.58801976</v>
      </c>
      <c r="D1054" s="83">
        <v>531.47999999999001</v>
      </c>
      <c r="E1054" s="84">
        <f t="shared" si="80"/>
        <v>25416008.533172801</v>
      </c>
      <c r="F1054" s="85"/>
      <c r="G1054" s="79">
        <f t="shared" si="78"/>
        <v>0.25431418244209886</v>
      </c>
      <c r="H1054" s="80">
        <f t="shared" si="82"/>
        <v>0.37661212153908363</v>
      </c>
      <c r="I1054" s="61"/>
      <c r="J1054" s="61"/>
      <c r="K1054" s="61"/>
      <c r="L1054" s="61"/>
      <c r="M1054" s="61"/>
    </row>
    <row r="1055" spans="1:13" ht="15.6">
      <c r="A1055" s="83">
        <v>531.48999999999</v>
      </c>
      <c r="B1055" s="84">
        <f t="shared" si="79"/>
        <v>239703943.53423285</v>
      </c>
      <c r="C1055" s="84">
        <f t="shared" si="81"/>
        <v>183125291.77046186</v>
      </c>
      <c r="D1055" s="83">
        <v>531.48999999999</v>
      </c>
      <c r="E1055" s="84">
        <f t="shared" si="80"/>
        <v>25427054.59106563</v>
      </c>
      <c r="F1055" s="85"/>
      <c r="G1055" s="79">
        <f t="shared" si="78"/>
        <v>0.25431418244209886</v>
      </c>
      <c r="H1055" s="80">
        <f t="shared" si="82"/>
        <v>0.37713586677766803</v>
      </c>
      <c r="I1055" s="61"/>
      <c r="J1055" s="61"/>
      <c r="K1055" s="61"/>
      <c r="L1055" s="61"/>
      <c r="M1055" s="61"/>
    </row>
    <row r="1056" spans="1:13" ht="15.6">
      <c r="A1056" s="83">
        <v>531.49999999999</v>
      </c>
      <c r="B1056" s="84">
        <f t="shared" si="79"/>
        <v>239958257.71667495</v>
      </c>
      <c r="C1056" s="84">
        <f t="shared" si="81"/>
        <v>183379605.95290396</v>
      </c>
      <c r="D1056" s="83">
        <v>531.49999999999</v>
      </c>
      <c r="E1056" s="84">
        <f t="shared" si="80"/>
        <v>25438100.648958459</v>
      </c>
      <c r="F1056" s="85"/>
      <c r="G1056" s="79">
        <f t="shared" si="78"/>
        <v>0.25431418244209886</v>
      </c>
      <c r="H1056" s="80">
        <f t="shared" si="82"/>
        <v>0.37765961201625237</v>
      </c>
      <c r="I1056" s="61"/>
      <c r="J1056" s="61"/>
      <c r="K1056" s="61"/>
      <c r="L1056" s="61"/>
      <c r="M1056" s="61"/>
    </row>
    <row r="1057" spans="1:13" ht="15.6">
      <c r="A1057" s="83">
        <v>531.50999999998999</v>
      </c>
      <c r="B1057" s="84">
        <f t="shared" si="79"/>
        <v>240212571.89911705</v>
      </c>
      <c r="C1057" s="84">
        <f t="shared" si="81"/>
        <v>183633920.13534606</v>
      </c>
      <c r="D1057" s="83">
        <v>531.50999999998999</v>
      </c>
      <c r="E1057" s="84">
        <f t="shared" si="80"/>
        <v>25449146.706851289</v>
      </c>
      <c r="F1057" s="85"/>
      <c r="G1057" s="79">
        <f t="shared" si="78"/>
        <v>0.25431418244209886</v>
      </c>
      <c r="H1057" s="80">
        <f t="shared" si="82"/>
        <v>0.37818335725483676</v>
      </c>
      <c r="I1057" s="61"/>
      <c r="J1057" s="61"/>
      <c r="K1057" s="61"/>
      <c r="L1057" s="61"/>
      <c r="M1057" s="61"/>
    </row>
    <row r="1058" spans="1:13" ht="15.6">
      <c r="A1058" s="83">
        <v>531.51999999998998</v>
      </c>
      <c r="B1058" s="84">
        <f t="shared" si="79"/>
        <v>240466886.08155915</v>
      </c>
      <c r="C1058" s="84">
        <f t="shared" si="81"/>
        <v>183888234.31778815</v>
      </c>
      <c r="D1058" s="83">
        <v>531.51999999998998</v>
      </c>
      <c r="E1058" s="84">
        <f t="shared" si="80"/>
        <v>25460192.764744118</v>
      </c>
      <c r="F1058" s="85"/>
      <c r="G1058" s="79">
        <f t="shared" si="78"/>
        <v>0.25431418244209886</v>
      </c>
      <c r="H1058" s="80">
        <f t="shared" si="82"/>
        <v>0.37870710249342115</v>
      </c>
      <c r="I1058" s="61"/>
      <c r="J1058" s="61"/>
      <c r="K1058" s="61"/>
      <c r="L1058" s="61"/>
      <c r="M1058" s="61"/>
    </row>
    <row r="1059" spans="1:13" ht="15.6">
      <c r="A1059" s="83">
        <v>531.52999999998997</v>
      </c>
      <c r="B1059" s="84">
        <f t="shared" si="79"/>
        <v>240721200.26400125</v>
      </c>
      <c r="C1059" s="84">
        <f t="shared" si="81"/>
        <v>184142548.50023025</v>
      </c>
      <c r="D1059" s="83">
        <v>531.52999999998997</v>
      </c>
      <c r="E1059" s="84">
        <f t="shared" si="80"/>
        <v>25471238.822636947</v>
      </c>
      <c r="F1059" s="85"/>
      <c r="G1059" s="79">
        <f t="shared" si="78"/>
        <v>0.25431418244209886</v>
      </c>
      <c r="H1059" s="80">
        <f t="shared" si="82"/>
        <v>0.37923084773200555</v>
      </c>
      <c r="I1059" s="61"/>
      <c r="J1059" s="61"/>
      <c r="K1059" s="61"/>
      <c r="L1059" s="61"/>
      <c r="M1059" s="61"/>
    </row>
    <row r="1060" spans="1:13" ht="15.6">
      <c r="A1060" s="83">
        <v>531.53999999998996</v>
      </c>
      <c r="B1060" s="84">
        <f t="shared" si="79"/>
        <v>240975514.44644335</v>
      </c>
      <c r="C1060" s="84">
        <f t="shared" si="81"/>
        <v>184396862.68267235</v>
      </c>
      <c r="D1060" s="83">
        <v>531.53999999998996</v>
      </c>
      <c r="E1060" s="84">
        <f t="shared" si="80"/>
        <v>25482284.880529776</v>
      </c>
      <c r="F1060" s="85"/>
      <c r="G1060" s="79">
        <f t="shared" si="78"/>
        <v>0.25431418244209886</v>
      </c>
      <c r="H1060" s="80">
        <f t="shared" si="82"/>
        <v>0.37975459297058989</v>
      </c>
      <c r="I1060" s="61"/>
      <c r="J1060" s="61"/>
      <c r="K1060" s="61"/>
      <c r="L1060" s="61"/>
      <c r="M1060" s="61"/>
    </row>
    <row r="1061" spans="1:13" ht="15.6">
      <c r="A1061" s="83">
        <v>531.54999999998995</v>
      </c>
      <c r="B1061" s="84">
        <f t="shared" si="79"/>
        <v>241229828.62888545</v>
      </c>
      <c r="C1061" s="84">
        <f t="shared" si="81"/>
        <v>184651176.86511445</v>
      </c>
      <c r="D1061" s="83">
        <v>531.54999999998995</v>
      </c>
      <c r="E1061" s="84">
        <f t="shared" si="80"/>
        <v>25493330.938422605</v>
      </c>
      <c r="F1061" s="85"/>
      <c r="G1061" s="79">
        <f t="shared" si="78"/>
        <v>0.25431418244209886</v>
      </c>
      <c r="H1061" s="80">
        <f t="shared" si="82"/>
        <v>0.38027833820917428</v>
      </c>
      <c r="I1061" s="61"/>
      <c r="J1061" s="61"/>
      <c r="K1061" s="61"/>
      <c r="L1061" s="61"/>
      <c r="M1061" s="61"/>
    </row>
    <row r="1062" spans="1:13" ht="15.6">
      <c r="A1062" s="83">
        <v>531.55999999999005</v>
      </c>
      <c r="B1062" s="84">
        <f t="shared" si="79"/>
        <v>241484142.81132755</v>
      </c>
      <c r="C1062" s="84">
        <f t="shared" si="81"/>
        <v>184905491.04755655</v>
      </c>
      <c r="D1062" s="83">
        <v>531.55999999999005</v>
      </c>
      <c r="E1062" s="84">
        <f t="shared" si="80"/>
        <v>25504376.996315435</v>
      </c>
      <c r="F1062" s="85"/>
      <c r="G1062" s="79">
        <f t="shared" si="78"/>
        <v>0.25431418244209886</v>
      </c>
      <c r="H1062" s="80">
        <f t="shared" si="82"/>
        <v>0.38080208344775868</v>
      </c>
      <c r="I1062" s="61"/>
      <c r="J1062" s="61"/>
      <c r="K1062" s="61"/>
      <c r="L1062" s="61"/>
      <c r="M1062" s="61"/>
    </row>
    <row r="1063" spans="1:13" ht="15.6">
      <c r="A1063" s="83">
        <v>531.56999999999005</v>
      </c>
      <c r="B1063" s="84">
        <f t="shared" si="79"/>
        <v>241738456.99376965</v>
      </c>
      <c r="C1063" s="84">
        <f t="shared" si="81"/>
        <v>185159805.22999865</v>
      </c>
      <c r="D1063" s="83">
        <v>531.56999999999005</v>
      </c>
      <c r="E1063" s="84">
        <f t="shared" si="80"/>
        <v>25515423.054208264</v>
      </c>
      <c r="F1063" s="85"/>
      <c r="G1063" s="79">
        <f t="shared" si="78"/>
        <v>0.25431418244209886</v>
      </c>
      <c r="H1063" s="80">
        <f t="shared" si="82"/>
        <v>0.38132582868634307</v>
      </c>
      <c r="I1063" s="61"/>
      <c r="J1063" s="61"/>
      <c r="K1063" s="61"/>
      <c r="L1063" s="61"/>
      <c r="M1063" s="61"/>
    </row>
    <row r="1064" spans="1:13" ht="15.6">
      <c r="A1064" s="83">
        <v>531.57999999999004</v>
      </c>
      <c r="B1064" s="84">
        <f t="shared" si="79"/>
        <v>241992771.17621174</v>
      </c>
      <c r="C1064" s="84">
        <f t="shared" si="81"/>
        <v>185414119.41244075</v>
      </c>
      <c r="D1064" s="83">
        <v>531.57999999999004</v>
      </c>
      <c r="E1064" s="84">
        <f t="shared" si="80"/>
        <v>25526469.112101093</v>
      </c>
      <c r="F1064" s="85"/>
      <c r="G1064" s="79">
        <f t="shared" si="78"/>
        <v>0.25431418244209886</v>
      </c>
      <c r="H1064" s="80">
        <f t="shared" si="82"/>
        <v>0.38184957392492741</v>
      </c>
      <c r="I1064" s="61"/>
      <c r="J1064" s="61"/>
      <c r="K1064" s="61"/>
      <c r="L1064" s="61"/>
      <c r="M1064" s="61"/>
    </row>
    <row r="1065" spans="1:13" ht="15.6">
      <c r="A1065" s="83">
        <v>531.58999999999003</v>
      </c>
      <c r="B1065" s="84">
        <f t="shared" si="79"/>
        <v>242247085.35865384</v>
      </c>
      <c r="C1065" s="84">
        <f t="shared" si="81"/>
        <v>185668433.59488285</v>
      </c>
      <c r="D1065" s="83">
        <v>531.58999999999003</v>
      </c>
      <c r="E1065" s="84">
        <f t="shared" si="80"/>
        <v>25537515.169993922</v>
      </c>
      <c r="F1065" s="85"/>
      <c r="G1065" s="79">
        <f t="shared" si="78"/>
        <v>0.25431418244209886</v>
      </c>
      <c r="H1065" s="80">
        <f t="shared" si="82"/>
        <v>0.3823733191635118</v>
      </c>
      <c r="I1065" s="61"/>
      <c r="J1065" s="61"/>
      <c r="K1065" s="61"/>
      <c r="L1065" s="61"/>
      <c r="M1065" s="61"/>
    </row>
    <row r="1066" spans="1:13" ht="15.6">
      <c r="A1066" s="83">
        <v>531.59999999999002</v>
      </c>
      <c r="B1066" s="84">
        <f t="shared" si="79"/>
        <v>242501399.54109594</v>
      </c>
      <c r="C1066" s="84">
        <f t="shared" si="81"/>
        <v>185922747.77732494</v>
      </c>
      <c r="D1066" s="83">
        <v>531.59999999999002</v>
      </c>
      <c r="E1066" s="84">
        <f t="shared" si="80"/>
        <v>25548561.227886751</v>
      </c>
      <c r="F1066" s="85"/>
      <c r="G1066" s="79">
        <f t="shared" si="78"/>
        <v>0.25431418244209886</v>
      </c>
      <c r="H1066" s="80">
        <f t="shared" si="82"/>
        <v>0.3828970644020962</v>
      </c>
      <c r="I1066" s="61"/>
      <c r="J1066" s="61"/>
      <c r="K1066" s="61"/>
      <c r="L1066" s="61"/>
      <c r="M1066" s="61"/>
    </row>
    <row r="1067" spans="1:13" ht="15.6">
      <c r="A1067" s="83">
        <v>531.60999999999001</v>
      </c>
      <c r="B1067" s="84">
        <f t="shared" si="79"/>
        <v>242755713.72353804</v>
      </c>
      <c r="C1067" s="84">
        <f t="shared" si="81"/>
        <v>186177061.95976704</v>
      </c>
      <c r="D1067" s="83">
        <v>531.60999999999001</v>
      </c>
      <c r="E1067" s="84">
        <f t="shared" si="80"/>
        <v>25559607.28577958</v>
      </c>
      <c r="F1067" s="85"/>
      <c r="G1067" s="79">
        <f t="shared" ref="G1067:G1130" si="83">(B1067-B1066)/10^6</f>
        <v>0.25431418244209886</v>
      </c>
      <c r="H1067" s="80">
        <f t="shared" si="82"/>
        <v>0.38342080964068059</v>
      </c>
      <c r="I1067" s="61"/>
      <c r="J1067" s="61"/>
      <c r="K1067" s="61"/>
      <c r="L1067" s="61"/>
      <c r="M1067" s="61"/>
    </row>
    <row r="1068" spans="1:13" ht="15.6">
      <c r="A1068" s="83">
        <v>531.61999999999</v>
      </c>
      <c r="B1068" s="84">
        <f t="shared" si="79"/>
        <v>243010027.90598014</v>
      </c>
      <c r="C1068" s="84">
        <f t="shared" si="81"/>
        <v>186431376.14220914</v>
      </c>
      <c r="D1068" s="83">
        <v>531.61999999999</v>
      </c>
      <c r="E1068" s="84">
        <f t="shared" si="80"/>
        <v>25570653.34367241</v>
      </c>
      <c r="F1068" s="85"/>
      <c r="G1068" s="79">
        <f t="shared" si="83"/>
        <v>0.25431418244209886</v>
      </c>
      <c r="H1068" s="80">
        <f t="shared" si="82"/>
        <v>0.38394455487926493</v>
      </c>
      <c r="I1068" s="61"/>
      <c r="J1068" s="61"/>
      <c r="K1068" s="61"/>
      <c r="L1068" s="61"/>
      <c r="M1068" s="61"/>
    </row>
    <row r="1069" spans="1:13" ht="15.6">
      <c r="A1069" s="83">
        <v>531.62999999998999</v>
      </c>
      <c r="B1069" s="84">
        <f t="shared" si="79"/>
        <v>243264342.08842224</v>
      </c>
      <c r="C1069" s="84">
        <f t="shared" si="81"/>
        <v>186685690.32465124</v>
      </c>
      <c r="D1069" s="83">
        <v>531.62999999998999</v>
      </c>
      <c r="E1069" s="84">
        <f t="shared" si="80"/>
        <v>25581699.401565239</v>
      </c>
      <c r="F1069" s="85"/>
      <c r="G1069" s="79">
        <f t="shared" si="83"/>
        <v>0.25431418244209886</v>
      </c>
      <c r="H1069" s="80">
        <f t="shared" si="82"/>
        <v>0.38446830011784933</v>
      </c>
      <c r="I1069" s="61"/>
      <c r="J1069" s="61"/>
      <c r="K1069" s="61"/>
      <c r="L1069" s="61"/>
      <c r="M1069" s="61"/>
    </row>
    <row r="1070" spans="1:13" ht="15.6">
      <c r="A1070" s="83">
        <v>531.63999999998998</v>
      </c>
      <c r="B1070" s="84">
        <f t="shared" si="79"/>
        <v>243518656.27086434</v>
      </c>
      <c r="C1070" s="84">
        <f t="shared" si="81"/>
        <v>186940004.50709334</v>
      </c>
      <c r="D1070" s="83">
        <v>531.63999999998998</v>
      </c>
      <c r="E1070" s="84">
        <f t="shared" si="80"/>
        <v>25592745.459458068</v>
      </c>
      <c r="F1070" s="85"/>
      <c r="G1070" s="79">
        <f t="shared" si="83"/>
        <v>0.25431418244209886</v>
      </c>
      <c r="H1070" s="80">
        <f t="shared" si="82"/>
        <v>0.38499204535643372</v>
      </c>
      <c r="I1070" s="61"/>
      <c r="J1070" s="61"/>
      <c r="K1070" s="61"/>
      <c r="L1070" s="61"/>
      <c r="M1070" s="61"/>
    </row>
    <row r="1071" spans="1:13" ht="15.6">
      <c r="A1071" s="83">
        <v>531.64999999998997</v>
      </c>
      <c r="B1071" s="84">
        <f t="shared" ref="B1071:B1105" si="84">B1070+(($B$1106-$B$1006)/100)</f>
        <v>243772970.45330644</v>
      </c>
      <c r="C1071" s="84">
        <f t="shared" si="81"/>
        <v>187194318.68953544</v>
      </c>
      <c r="D1071" s="83">
        <v>531.64999999998997</v>
      </c>
      <c r="E1071" s="84">
        <f t="shared" ref="E1071:E1105" si="85">E1070+(($E$1106-$E$1006)/100)</f>
        <v>25603791.517350897</v>
      </c>
      <c r="F1071" s="85"/>
      <c r="G1071" s="79">
        <f t="shared" si="83"/>
        <v>0.25431418244209886</v>
      </c>
      <c r="H1071" s="80">
        <f t="shared" si="82"/>
        <v>0.38551579059501812</v>
      </c>
      <c r="I1071" s="61"/>
      <c r="J1071" s="61"/>
      <c r="K1071" s="61"/>
      <c r="L1071" s="61"/>
      <c r="M1071" s="61"/>
    </row>
    <row r="1072" spans="1:13" ht="15.6">
      <c r="A1072" s="83">
        <v>531.65999999998996</v>
      </c>
      <c r="B1072" s="84">
        <f t="shared" si="84"/>
        <v>244027284.63574854</v>
      </c>
      <c r="C1072" s="84">
        <f t="shared" si="81"/>
        <v>187448632.87197754</v>
      </c>
      <c r="D1072" s="83">
        <v>531.65999999998996</v>
      </c>
      <c r="E1072" s="84">
        <f t="shared" si="85"/>
        <v>25614837.575243726</v>
      </c>
      <c r="F1072" s="85"/>
      <c r="G1072" s="79">
        <f t="shared" si="83"/>
        <v>0.25431418244209886</v>
      </c>
      <c r="H1072" s="80">
        <f t="shared" si="82"/>
        <v>0.38603953583360251</v>
      </c>
      <c r="I1072" s="61"/>
      <c r="J1072" s="61"/>
      <c r="K1072" s="61"/>
      <c r="L1072" s="61"/>
      <c r="M1072" s="61"/>
    </row>
    <row r="1073" spans="1:13" ht="15.6">
      <c r="A1073" s="83">
        <v>531.66999999998995</v>
      </c>
      <c r="B1073" s="84">
        <f t="shared" si="84"/>
        <v>244281598.81819063</v>
      </c>
      <c r="C1073" s="84">
        <f t="shared" si="81"/>
        <v>187702947.05441964</v>
      </c>
      <c r="D1073" s="83">
        <v>531.66999999998995</v>
      </c>
      <c r="E1073" s="84">
        <f t="shared" si="85"/>
        <v>25625883.633136556</v>
      </c>
      <c r="F1073" s="85"/>
      <c r="G1073" s="79">
        <f t="shared" si="83"/>
        <v>0.25431418244209886</v>
      </c>
      <c r="H1073" s="80">
        <f t="shared" si="82"/>
        <v>0.38656328107218685</v>
      </c>
      <c r="I1073" s="61"/>
      <c r="J1073" s="61"/>
      <c r="K1073" s="61"/>
      <c r="L1073" s="61"/>
      <c r="M1073" s="61"/>
    </row>
    <row r="1074" spans="1:13" ht="15.6">
      <c r="A1074" s="83">
        <v>531.67999999998995</v>
      </c>
      <c r="B1074" s="84">
        <f t="shared" si="84"/>
        <v>244535913.00063273</v>
      </c>
      <c r="C1074" s="84">
        <f t="shared" si="81"/>
        <v>187957261.23686174</v>
      </c>
      <c r="D1074" s="83">
        <v>531.67999999998995</v>
      </c>
      <c r="E1074" s="84">
        <f t="shared" si="85"/>
        <v>25636929.691029385</v>
      </c>
      <c r="F1074" s="85"/>
      <c r="G1074" s="79">
        <f t="shared" si="83"/>
        <v>0.25431418244209886</v>
      </c>
      <c r="H1074" s="80">
        <f t="shared" si="82"/>
        <v>0.38708702631077124</v>
      </c>
      <c r="I1074" s="61"/>
      <c r="J1074" s="61"/>
      <c r="K1074" s="61"/>
      <c r="L1074" s="61"/>
      <c r="M1074" s="61"/>
    </row>
    <row r="1075" spans="1:13" ht="15.6">
      <c r="A1075" s="83">
        <v>531.68999999999005</v>
      </c>
      <c r="B1075" s="84">
        <f t="shared" si="84"/>
        <v>244790227.18307483</v>
      </c>
      <c r="C1075" s="84">
        <f t="shared" si="81"/>
        <v>188211575.41930383</v>
      </c>
      <c r="D1075" s="83">
        <v>531.68999999999005</v>
      </c>
      <c r="E1075" s="84">
        <f t="shared" si="85"/>
        <v>25647975.748922214</v>
      </c>
      <c r="F1075" s="85"/>
      <c r="G1075" s="79">
        <f t="shared" si="83"/>
        <v>0.25431418244209886</v>
      </c>
      <c r="H1075" s="80">
        <f t="shared" si="82"/>
        <v>0.38761077154935564</v>
      </c>
      <c r="I1075" s="61"/>
      <c r="J1075" s="61"/>
      <c r="K1075" s="61"/>
      <c r="L1075" s="61"/>
      <c r="M1075" s="61"/>
    </row>
    <row r="1076" spans="1:13" ht="15.6">
      <c r="A1076" s="83">
        <v>531.69999999999004</v>
      </c>
      <c r="B1076" s="84">
        <f t="shared" si="84"/>
        <v>245044541.36551693</v>
      </c>
      <c r="C1076" s="84">
        <f t="shared" si="81"/>
        <v>188465889.60174593</v>
      </c>
      <c r="D1076" s="83">
        <v>531.69999999999004</v>
      </c>
      <c r="E1076" s="84">
        <f t="shared" si="85"/>
        <v>25659021.806815043</v>
      </c>
      <c r="F1076" s="85"/>
      <c r="G1076" s="79">
        <f t="shared" si="83"/>
        <v>0.25431418244209886</v>
      </c>
      <c r="H1076" s="80">
        <f t="shared" si="82"/>
        <v>0.38813451678794003</v>
      </c>
      <c r="I1076" s="61"/>
      <c r="J1076" s="61"/>
      <c r="K1076" s="61"/>
      <c r="L1076" s="61"/>
      <c r="M1076" s="61"/>
    </row>
    <row r="1077" spans="1:13" ht="15.6">
      <c r="A1077" s="83">
        <v>531.70999999999003</v>
      </c>
      <c r="B1077" s="84">
        <f t="shared" si="84"/>
        <v>245298855.54795903</v>
      </c>
      <c r="C1077" s="84">
        <f t="shared" si="81"/>
        <v>188720203.78418803</v>
      </c>
      <c r="D1077" s="83">
        <v>531.70999999999003</v>
      </c>
      <c r="E1077" s="84">
        <f t="shared" si="85"/>
        <v>25670067.864707872</v>
      </c>
      <c r="F1077" s="85"/>
      <c r="G1077" s="79">
        <f t="shared" si="83"/>
        <v>0.25431418244209886</v>
      </c>
      <c r="H1077" s="80">
        <f t="shared" si="82"/>
        <v>0.38865826202652437</v>
      </c>
      <c r="I1077" s="61"/>
      <c r="J1077" s="61"/>
      <c r="K1077" s="61"/>
      <c r="L1077" s="61"/>
      <c r="M1077" s="61"/>
    </row>
    <row r="1078" spans="1:13" ht="15.6">
      <c r="A1078" s="83">
        <v>531.71999999999002</v>
      </c>
      <c r="B1078" s="84">
        <f t="shared" si="84"/>
        <v>245553169.73040113</v>
      </c>
      <c r="C1078" s="84">
        <f t="shared" si="81"/>
        <v>188974517.96663013</v>
      </c>
      <c r="D1078" s="83">
        <v>531.71999999999002</v>
      </c>
      <c r="E1078" s="84">
        <f t="shared" si="85"/>
        <v>25681113.922600701</v>
      </c>
      <c r="F1078" s="85"/>
      <c r="G1078" s="79">
        <f t="shared" si="83"/>
        <v>0.25431418244209886</v>
      </c>
      <c r="H1078" s="80">
        <f t="shared" si="82"/>
        <v>0.38918200726510876</v>
      </c>
      <c r="I1078" s="61"/>
      <c r="J1078" s="61"/>
      <c r="K1078" s="61"/>
      <c r="L1078" s="61"/>
      <c r="M1078" s="61"/>
    </row>
    <row r="1079" spans="1:13" ht="15.6">
      <c r="A1079" s="83">
        <v>531.72999999999001</v>
      </c>
      <c r="B1079" s="84">
        <f t="shared" si="84"/>
        <v>245807483.91284323</v>
      </c>
      <c r="C1079" s="84">
        <f t="shared" si="81"/>
        <v>189228832.14907223</v>
      </c>
      <c r="D1079" s="83">
        <v>531.72999999999001</v>
      </c>
      <c r="E1079" s="84">
        <f t="shared" si="85"/>
        <v>25692159.980493531</v>
      </c>
      <c r="F1079" s="85"/>
      <c r="G1079" s="79">
        <f t="shared" si="83"/>
        <v>0.25431418244209886</v>
      </c>
      <c r="H1079" s="80">
        <f t="shared" si="82"/>
        <v>0.38970575250369316</v>
      </c>
      <c r="I1079" s="61"/>
      <c r="J1079" s="61"/>
      <c r="K1079" s="61"/>
      <c r="L1079" s="61"/>
      <c r="M1079" s="61"/>
    </row>
    <row r="1080" spans="1:13" ht="15.6">
      <c r="A1080" s="83">
        <v>531.73999999999</v>
      </c>
      <c r="B1080" s="84">
        <f t="shared" si="84"/>
        <v>246061798.09528533</v>
      </c>
      <c r="C1080" s="84">
        <f t="shared" si="81"/>
        <v>189483146.33151433</v>
      </c>
      <c r="D1080" s="83">
        <v>531.73999999999</v>
      </c>
      <c r="E1080" s="84">
        <f t="shared" si="85"/>
        <v>25703206.03838636</v>
      </c>
      <c r="F1080" s="85"/>
      <c r="G1080" s="79">
        <f t="shared" si="83"/>
        <v>0.25431418244209886</v>
      </c>
      <c r="H1080" s="80">
        <f t="shared" si="82"/>
        <v>0.39022949774227755</v>
      </c>
      <c r="I1080" s="61"/>
      <c r="J1080" s="61"/>
      <c r="K1080" s="61"/>
      <c r="L1080" s="61"/>
      <c r="M1080" s="61"/>
    </row>
    <row r="1081" spans="1:13" ht="15.6">
      <c r="A1081" s="83">
        <v>531.74999999999</v>
      </c>
      <c r="B1081" s="84">
        <f t="shared" si="84"/>
        <v>246316112.27772743</v>
      </c>
      <c r="C1081" s="84">
        <f t="shared" si="81"/>
        <v>189737460.51395643</v>
      </c>
      <c r="D1081" s="83">
        <v>531.74999999999</v>
      </c>
      <c r="E1081" s="84">
        <f t="shared" si="85"/>
        <v>25714252.096279189</v>
      </c>
      <c r="F1081" s="85"/>
      <c r="G1081" s="79">
        <f t="shared" si="83"/>
        <v>0.25431418244209886</v>
      </c>
      <c r="H1081" s="80">
        <f t="shared" si="82"/>
        <v>0.39075324298086189</v>
      </c>
      <c r="I1081" s="61"/>
      <c r="J1081" s="61"/>
      <c r="K1081" s="61"/>
      <c r="L1081" s="61"/>
      <c r="M1081" s="61"/>
    </row>
    <row r="1082" spans="1:13" ht="15.6">
      <c r="A1082" s="83">
        <v>531.75999999998999</v>
      </c>
      <c r="B1082" s="84">
        <f t="shared" si="84"/>
        <v>246570426.46016952</v>
      </c>
      <c r="C1082" s="84">
        <f t="shared" si="81"/>
        <v>189991774.69639853</v>
      </c>
      <c r="D1082" s="83">
        <v>531.75999999998999</v>
      </c>
      <c r="E1082" s="84">
        <f t="shared" si="85"/>
        <v>25725298.154172018</v>
      </c>
      <c r="F1082" s="85"/>
      <c r="G1082" s="79">
        <f t="shared" si="83"/>
        <v>0.25431418244209886</v>
      </c>
      <c r="H1082" s="80">
        <f t="shared" si="82"/>
        <v>0.39127698821944629</v>
      </c>
      <c r="I1082" s="61"/>
      <c r="J1082" s="61"/>
      <c r="K1082" s="61"/>
      <c r="L1082" s="61"/>
      <c r="M1082" s="61"/>
    </row>
    <row r="1083" spans="1:13" ht="15.6">
      <c r="A1083" s="83">
        <v>531.76999999998998</v>
      </c>
      <c r="B1083" s="84">
        <f t="shared" si="84"/>
        <v>246824740.64261162</v>
      </c>
      <c r="C1083" s="84">
        <f t="shared" si="81"/>
        <v>190246088.87884063</v>
      </c>
      <c r="D1083" s="83">
        <v>531.76999999998998</v>
      </c>
      <c r="E1083" s="84">
        <f t="shared" si="85"/>
        <v>25736344.212064847</v>
      </c>
      <c r="F1083" s="85"/>
      <c r="G1083" s="79">
        <f t="shared" si="83"/>
        <v>0.25431418244209886</v>
      </c>
      <c r="H1083" s="80">
        <f t="shared" si="82"/>
        <v>0.39180073345803068</v>
      </c>
      <c r="I1083" s="61"/>
      <c r="J1083" s="61"/>
      <c r="K1083" s="61"/>
      <c r="L1083" s="61"/>
      <c r="M1083" s="61"/>
    </row>
    <row r="1084" spans="1:13" ht="15.6">
      <c r="A1084" s="83">
        <v>531.77999999998997</v>
      </c>
      <c r="B1084" s="84">
        <f t="shared" si="84"/>
        <v>247079054.82505372</v>
      </c>
      <c r="C1084" s="84">
        <f t="shared" si="81"/>
        <v>190500403.06128272</v>
      </c>
      <c r="D1084" s="83">
        <v>531.77999999998997</v>
      </c>
      <c r="E1084" s="84">
        <f t="shared" si="85"/>
        <v>25747390.269957677</v>
      </c>
      <c r="F1084" s="85"/>
      <c r="G1084" s="79">
        <f t="shared" si="83"/>
        <v>0.25431418244209886</v>
      </c>
      <c r="H1084" s="80">
        <f t="shared" si="82"/>
        <v>0.39232447869661508</v>
      </c>
      <c r="I1084" s="61"/>
      <c r="J1084" s="61"/>
      <c r="K1084" s="61"/>
      <c r="L1084" s="61"/>
      <c r="M1084" s="61"/>
    </row>
    <row r="1085" spans="1:13" ht="15.6">
      <c r="A1085" s="83">
        <v>531.78999999998996</v>
      </c>
      <c r="B1085" s="84">
        <f t="shared" si="84"/>
        <v>247333369.00749582</v>
      </c>
      <c r="C1085" s="84">
        <f t="shared" si="81"/>
        <v>190754717.24372482</v>
      </c>
      <c r="D1085" s="83">
        <v>531.78999999998996</v>
      </c>
      <c r="E1085" s="84">
        <f t="shared" si="85"/>
        <v>25758436.327850506</v>
      </c>
      <c r="F1085" s="85"/>
      <c r="G1085" s="79">
        <f t="shared" si="83"/>
        <v>0.25431418244209886</v>
      </c>
      <c r="H1085" s="80">
        <f t="shared" si="82"/>
        <v>0.39284822393519941</v>
      </c>
      <c r="I1085" s="61"/>
      <c r="J1085" s="61"/>
      <c r="K1085" s="61"/>
      <c r="L1085" s="61"/>
      <c r="M1085" s="61"/>
    </row>
    <row r="1086" spans="1:13" ht="15.6">
      <c r="A1086" s="83">
        <v>531.79999999998995</v>
      </c>
      <c r="B1086" s="84">
        <f t="shared" si="84"/>
        <v>247587683.18993792</v>
      </c>
      <c r="C1086" s="84">
        <f t="shared" si="81"/>
        <v>191009031.42616692</v>
      </c>
      <c r="D1086" s="83">
        <v>531.79999999998995</v>
      </c>
      <c r="E1086" s="84">
        <f t="shared" si="85"/>
        <v>25769482.385743335</v>
      </c>
      <c r="F1086" s="85"/>
      <c r="G1086" s="79">
        <f t="shared" si="83"/>
        <v>0.25431418244209886</v>
      </c>
      <c r="H1086" s="80">
        <f t="shared" si="82"/>
        <v>0.39337196917378381</v>
      </c>
      <c r="I1086" s="61"/>
      <c r="J1086" s="61"/>
      <c r="K1086" s="61"/>
      <c r="L1086" s="61"/>
      <c r="M1086" s="61"/>
    </row>
    <row r="1087" spans="1:13" ht="15.6">
      <c r="A1087" s="83">
        <v>531.80999999999005</v>
      </c>
      <c r="B1087" s="84">
        <f t="shared" si="84"/>
        <v>247841997.37238002</v>
      </c>
      <c r="C1087" s="84">
        <f t="shared" si="81"/>
        <v>191263345.60860902</v>
      </c>
      <c r="D1087" s="83">
        <v>531.80999999999005</v>
      </c>
      <c r="E1087" s="84">
        <f t="shared" si="85"/>
        <v>25780528.443636164</v>
      </c>
      <c r="F1087" s="85"/>
      <c r="G1087" s="79">
        <f t="shared" si="83"/>
        <v>0.25431418244209886</v>
      </c>
      <c r="H1087" s="80">
        <f t="shared" si="82"/>
        <v>0.3938957144123682</v>
      </c>
      <c r="I1087" s="61"/>
      <c r="J1087" s="61"/>
      <c r="K1087" s="61"/>
      <c r="L1087" s="61"/>
      <c r="M1087" s="61"/>
    </row>
    <row r="1088" spans="1:13" ht="15.6">
      <c r="A1088" s="83">
        <v>531.81999999999005</v>
      </c>
      <c r="B1088" s="84">
        <f t="shared" si="84"/>
        <v>248096311.55482212</v>
      </c>
      <c r="C1088" s="84">
        <f t="shared" si="81"/>
        <v>191517659.79105112</v>
      </c>
      <c r="D1088" s="83">
        <v>531.81999999999005</v>
      </c>
      <c r="E1088" s="84">
        <f t="shared" si="85"/>
        <v>25791574.501528993</v>
      </c>
      <c r="F1088" s="85"/>
      <c r="G1088" s="79">
        <f t="shared" si="83"/>
        <v>0.25431418244209886</v>
      </c>
      <c r="H1088" s="80">
        <f t="shared" si="82"/>
        <v>0.3944194596509526</v>
      </c>
      <c r="I1088" s="61"/>
      <c r="J1088" s="61"/>
      <c r="K1088" s="61"/>
      <c r="L1088" s="61"/>
      <c r="M1088" s="61"/>
    </row>
    <row r="1089" spans="1:13" ht="15.6">
      <c r="A1089" s="83">
        <v>531.82999999999004</v>
      </c>
      <c r="B1089" s="84">
        <f t="shared" si="84"/>
        <v>248350625.73726422</v>
      </c>
      <c r="C1089" s="84">
        <f t="shared" si="81"/>
        <v>191771973.97349322</v>
      </c>
      <c r="D1089" s="83">
        <v>531.82999999999004</v>
      </c>
      <c r="E1089" s="84">
        <f t="shared" si="85"/>
        <v>25802620.559421822</v>
      </c>
      <c r="F1089" s="85"/>
      <c r="G1089" s="79">
        <f t="shared" si="83"/>
        <v>0.25431418244209886</v>
      </c>
      <c r="H1089" s="80">
        <f t="shared" si="82"/>
        <v>0.39494320488953694</v>
      </c>
      <c r="I1089" s="61"/>
      <c r="J1089" s="61"/>
      <c r="K1089" s="61"/>
      <c r="L1089" s="61"/>
      <c r="M1089" s="61"/>
    </row>
    <row r="1090" spans="1:13" ht="15.6">
      <c r="A1090" s="83">
        <v>531.83999999999003</v>
      </c>
      <c r="B1090" s="84">
        <f t="shared" si="84"/>
        <v>248604939.91970631</v>
      </c>
      <c r="C1090" s="84">
        <f t="shared" si="81"/>
        <v>192026288.15593532</v>
      </c>
      <c r="D1090" s="83">
        <v>531.83999999999003</v>
      </c>
      <c r="E1090" s="84">
        <f t="shared" si="85"/>
        <v>25813666.617314652</v>
      </c>
      <c r="F1090" s="85"/>
      <c r="G1090" s="79">
        <f t="shared" si="83"/>
        <v>0.25431418244209886</v>
      </c>
      <c r="H1090" s="80">
        <f t="shared" si="82"/>
        <v>0.39546695012812133</v>
      </c>
      <c r="I1090" s="61"/>
      <c r="J1090" s="61"/>
      <c r="K1090" s="61"/>
      <c r="L1090" s="61"/>
      <c r="M1090" s="61"/>
    </row>
    <row r="1091" spans="1:13" ht="15.6">
      <c r="A1091" s="83">
        <v>531.84999999999002</v>
      </c>
      <c r="B1091" s="84">
        <f t="shared" si="84"/>
        <v>248859254.10214841</v>
      </c>
      <c r="C1091" s="84">
        <f t="shared" si="81"/>
        <v>192280602.33837742</v>
      </c>
      <c r="D1091" s="83">
        <v>531.84999999999002</v>
      </c>
      <c r="E1091" s="84">
        <f t="shared" si="85"/>
        <v>25824712.675207481</v>
      </c>
      <c r="F1091" s="85"/>
      <c r="G1091" s="79">
        <f t="shared" si="83"/>
        <v>0.25431418244209886</v>
      </c>
      <c r="H1091" s="80">
        <f t="shared" si="82"/>
        <v>0.39599069536670573</v>
      </c>
      <c r="I1091" s="61"/>
      <c r="J1091" s="61"/>
      <c r="K1091" s="61"/>
      <c r="L1091" s="61"/>
      <c r="M1091" s="61"/>
    </row>
    <row r="1092" spans="1:13" ht="15.6">
      <c r="A1092" s="83">
        <v>531.85999999999001</v>
      </c>
      <c r="B1092" s="84">
        <f t="shared" si="84"/>
        <v>249113568.28459051</v>
      </c>
      <c r="C1092" s="84">
        <f t="shared" si="81"/>
        <v>192534916.52081951</v>
      </c>
      <c r="D1092" s="83">
        <v>531.85999999999001</v>
      </c>
      <c r="E1092" s="84">
        <f t="shared" si="85"/>
        <v>25835758.73310031</v>
      </c>
      <c r="F1092" s="85"/>
      <c r="G1092" s="79">
        <f t="shared" si="83"/>
        <v>0.25431418244209886</v>
      </c>
      <c r="H1092" s="80">
        <f t="shared" si="82"/>
        <v>0.39651444060529012</v>
      </c>
      <c r="I1092" s="61"/>
      <c r="J1092" s="61"/>
      <c r="K1092" s="61"/>
      <c r="L1092" s="61"/>
      <c r="M1092" s="61"/>
    </row>
    <row r="1093" spans="1:13" ht="15.6">
      <c r="A1093" s="83">
        <v>531.86999999999</v>
      </c>
      <c r="B1093" s="84">
        <f t="shared" si="84"/>
        <v>249367882.46703261</v>
      </c>
      <c r="C1093" s="84">
        <f t="shared" si="81"/>
        <v>192789230.70326161</v>
      </c>
      <c r="D1093" s="83">
        <v>531.86999999999</v>
      </c>
      <c r="E1093" s="84">
        <f t="shared" si="85"/>
        <v>25846804.790993139</v>
      </c>
      <c r="F1093" s="85"/>
      <c r="G1093" s="79">
        <f t="shared" si="83"/>
        <v>0.25431418244209886</v>
      </c>
      <c r="H1093" s="80">
        <f t="shared" si="82"/>
        <v>0.39703818584387451</v>
      </c>
      <c r="I1093" s="61"/>
      <c r="J1093" s="61"/>
      <c r="K1093" s="61"/>
      <c r="L1093" s="61"/>
      <c r="M1093" s="61"/>
    </row>
    <row r="1094" spans="1:13" ht="15.6">
      <c r="A1094" s="83">
        <v>531.87999999998999</v>
      </c>
      <c r="B1094" s="84">
        <f t="shared" si="84"/>
        <v>249622196.64947471</v>
      </c>
      <c r="C1094" s="84">
        <f t="shared" si="81"/>
        <v>193043544.88570371</v>
      </c>
      <c r="D1094" s="83">
        <v>531.87999999998999</v>
      </c>
      <c r="E1094" s="84">
        <f t="shared" si="85"/>
        <v>25857850.848885968</v>
      </c>
      <c r="F1094" s="85"/>
      <c r="G1094" s="79">
        <f t="shared" si="83"/>
        <v>0.25431418244209886</v>
      </c>
      <c r="H1094" s="80">
        <f t="shared" si="82"/>
        <v>0.39756193108245885</v>
      </c>
      <c r="I1094" s="61"/>
      <c r="J1094" s="61"/>
      <c r="K1094" s="61"/>
      <c r="L1094" s="61"/>
      <c r="M1094" s="61"/>
    </row>
    <row r="1095" spans="1:13" ht="15.6">
      <c r="A1095" s="83">
        <v>531.88999999998998</v>
      </c>
      <c r="B1095" s="84">
        <f t="shared" si="84"/>
        <v>249876510.83191681</v>
      </c>
      <c r="C1095" s="84">
        <f t="shared" si="81"/>
        <v>193297859.06814581</v>
      </c>
      <c r="D1095" s="83">
        <v>531.88999999998998</v>
      </c>
      <c r="E1095" s="84">
        <f t="shared" si="85"/>
        <v>25868896.906778798</v>
      </c>
      <c r="F1095" s="85"/>
      <c r="G1095" s="79">
        <f t="shared" si="83"/>
        <v>0.25431418244209886</v>
      </c>
      <c r="H1095" s="80">
        <f t="shared" si="82"/>
        <v>0.39808567632104325</v>
      </c>
      <c r="I1095" s="61"/>
      <c r="J1095" s="61"/>
      <c r="K1095" s="61"/>
      <c r="L1095" s="61"/>
      <c r="M1095" s="61"/>
    </row>
    <row r="1096" spans="1:13" ht="15.6">
      <c r="A1096" s="83">
        <v>531.89999999998997</v>
      </c>
      <c r="B1096" s="84">
        <f t="shared" si="84"/>
        <v>250130825.01435891</v>
      </c>
      <c r="C1096" s="84">
        <f t="shared" si="81"/>
        <v>193552173.25058791</v>
      </c>
      <c r="D1096" s="83">
        <v>531.89999999998997</v>
      </c>
      <c r="E1096" s="84">
        <f t="shared" si="85"/>
        <v>25879942.964671627</v>
      </c>
      <c r="F1096" s="85"/>
      <c r="G1096" s="79">
        <f t="shared" si="83"/>
        <v>0.25431418244209886</v>
      </c>
      <c r="H1096" s="80">
        <f t="shared" ref="H1096:H1159" si="86">C1096/$C$2006</f>
        <v>0.39860942155962764</v>
      </c>
      <c r="I1096" s="61"/>
      <c r="J1096" s="61"/>
      <c r="K1096" s="61"/>
      <c r="L1096" s="61"/>
      <c r="M1096" s="61"/>
    </row>
    <row r="1097" spans="1:13" ht="15.6">
      <c r="A1097" s="83">
        <v>531.90999999998996</v>
      </c>
      <c r="B1097" s="84">
        <f t="shared" si="84"/>
        <v>250385139.19680101</v>
      </c>
      <c r="C1097" s="84">
        <f t="shared" si="81"/>
        <v>193806487.43303001</v>
      </c>
      <c r="D1097" s="83">
        <v>531.90999999998996</v>
      </c>
      <c r="E1097" s="84">
        <f t="shared" si="85"/>
        <v>25890989.022564456</v>
      </c>
      <c r="F1097" s="85"/>
      <c r="G1097" s="79">
        <f t="shared" si="83"/>
        <v>0.25431418244209886</v>
      </c>
      <c r="H1097" s="80">
        <f t="shared" si="86"/>
        <v>0.39913316679821204</v>
      </c>
      <c r="I1097" s="61"/>
      <c r="J1097" s="61"/>
      <c r="K1097" s="61"/>
      <c r="L1097" s="61"/>
      <c r="M1097" s="61"/>
    </row>
    <row r="1098" spans="1:13" ht="15.6">
      <c r="A1098" s="83">
        <v>531.91999999998995</v>
      </c>
      <c r="B1098" s="84">
        <f t="shared" si="84"/>
        <v>250639453.37924311</v>
      </c>
      <c r="C1098" s="84">
        <f t="shared" si="81"/>
        <v>194060801.61547211</v>
      </c>
      <c r="D1098" s="83">
        <v>531.91999999998995</v>
      </c>
      <c r="E1098" s="84">
        <f t="shared" si="85"/>
        <v>25902035.080457285</v>
      </c>
      <c r="F1098" s="85"/>
      <c r="G1098" s="79">
        <f t="shared" si="83"/>
        <v>0.25431418244209886</v>
      </c>
      <c r="H1098" s="80">
        <f t="shared" si="86"/>
        <v>0.39965691203679637</v>
      </c>
      <c r="I1098" s="61"/>
      <c r="J1098" s="61"/>
      <c r="K1098" s="61"/>
      <c r="L1098" s="61"/>
      <c r="M1098" s="61"/>
    </row>
    <row r="1099" spans="1:13" ht="15.6">
      <c r="A1099" s="83">
        <v>531.92999999998995</v>
      </c>
      <c r="B1099" s="84">
        <f t="shared" si="84"/>
        <v>250893767.5616852</v>
      </c>
      <c r="C1099" s="84">
        <f t="shared" si="81"/>
        <v>194315115.79791421</v>
      </c>
      <c r="D1099" s="83">
        <v>531.92999999998995</v>
      </c>
      <c r="E1099" s="84">
        <f t="shared" si="85"/>
        <v>25913081.138350114</v>
      </c>
      <c r="F1099" s="85"/>
      <c r="G1099" s="79">
        <f t="shared" si="83"/>
        <v>0.25431418244209886</v>
      </c>
      <c r="H1099" s="80">
        <f t="shared" si="86"/>
        <v>0.40018065727538077</v>
      </c>
      <c r="I1099" s="61"/>
      <c r="J1099" s="61"/>
      <c r="K1099" s="61"/>
      <c r="L1099" s="61"/>
      <c r="M1099" s="61"/>
    </row>
    <row r="1100" spans="1:13" ht="15.6">
      <c r="A1100" s="83">
        <v>531.93999999999005</v>
      </c>
      <c r="B1100" s="84">
        <f t="shared" si="84"/>
        <v>251148081.7441273</v>
      </c>
      <c r="C1100" s="84">
        <f t="shared" si="81"/>
        <v>194569429.98035631</v>
      </c>
      <c r="D1100" s="83">
        <v>531.93999999999005</v>
      </c>
      <c r="E1100" s="84">
        <f t="shared" si="85"/>
        <v>25924127.196242943</v>
      </c>
      <c r="F1100" s="85"/>
      <c r="G1100" s="79">
        <f t="shared" si="83"/>
        <v>0.25431418244209886</v>
      </c>
      <c r="H1100" s="80">
        <f t="shared" si="86"/>
        <v>0.40070440251396516</v>
      </c>
      <c r="I1100" s="61"/>
      <c r="J1100" s="61"/>
      <c r="K1100" s="61"/>
      <c r="L1100" s="61"/>
      <c r="M1100" s="61"/>
    </row>
    <row r="1101" spans="1:13" ht="15.6">
      <c r="A1101" s="83">
        <v>531.94999999999004</v>
      </c>
      <c r="B1101" s="84">
        <f t="shared" si="84"/>
        <v>251402395.9265694</v>
      </c>
      <c r="C1101" s="84">
        <f t="shared" si="81"/>
        <v>194823744.1627984</v>
      </c>
      <c r="D1101" s="83">
        <v>531.94999999999004</v>
      </c>
      <c r="E1101" s="84">
        <f t="shared" si="85"/>
        <v>25935173.254135773</v>
      </c>
      <c r="F1101" s="85"/>
      <c r="G1101" s="79">
        <f t="shared" si="83"/>
        <v>0.25431418244209886</v>
      </c>
      <c r="H1101" s="80">
        <f t="shared" si="86"/>
        <v>0.40122814775254956</v>
      </c>
      <c r="I1101" s="61"/>
      <c r="J1101" s="61"/>
      <c r="K1101" s="61"/>
      <c r="L1101" s="61"/>
      <c r="M1101" s="61"/>
    </row>
    <row r="1102" spans="1:13" ht="15.6">
      <c r="A1102" s="83">
        <v>531.95999999999003</v>
      </c>
      <c r="B1102" s="84">
        <f t="shared" si="84"/>
        <v>251656710.1090115</v>
      </c>
      <c r="C1102" s="84">
        <f t="shared" si="81"/>
        <v>195078058.3452405</v>
      </c>
      <c r="D1102" s="83">
        <v>531.95999999999003</v>
      </c>
      <c r="E1102" s="84">
        <f t="shared" si="85"/>
        <v>25946219.312028602</v>
      </c>
      <c r="F1102" s="85"/>
      <c r="G1102" s="79">
        <f t="shared" si="83"/>
        <v>0.25431418244209886</v>
      </c>
      <c r="H1102" s="80">
        <f t="shared" si="86"/>
        <v>0.4017518929911339</v>
      </c>
      <c r="I1102" s="61"/>
      <c r="J1102" s="61"/>
      <c r="K1102" s="61"/>
      <c r="L1102" s="61"/>
      <c r="M1102" s="61"/>
    </row>
    <row r="1103" spans="1:13" ht="15.6">
      <c r="A1103" s="83">
        <v>531.96999999999002</v>
      </c>
      <c r="B1103" s="84">
        <f t="shared" si="84"/>
        <v>251911024.2914536</v>
      </c>
      <c r="C1103" s="84">
        <f t="shared" si="81"/>
        <v>195332372.5276826</v>
      </c>
      <c r="D1103" s="83">
        <v>531.96999999999002</v>
      </c>
      <c r="E1103" s="84">
        <f t="shared" si="85"/>
        <v>25957265.369921431</v>
      </c>
      <c r="F1103" s="85"/>
      <c r="G1103" s="79">
        <f t="shared" si="83"/>
        <v>0.25431418244209886</v>
      </c>
      <c r="H1103" s="80">
        <f t="shared" si="86"/>
        <v>0.40227563822971829</v>
      </c>
      <c r="I1103" s="61"/>
      <c r="J1103" s="61"/>
      <c r="K1103" s="61"/>
      <c r="L1103" s="61"/>
      <c r="M1103" s="61"/>
    </row>
    <row r="1104" spans="1:13" ht="15.6">
      <c r="A1104" s="83">
        <v>531.97999999999001</v>
      </c>
      <c r="B1104" s="84">
        <f t="shared" si="84"/>
        <v>252165338.4738957</v>
      </c>
      <c r="C1104" s="84">
        <f t="shared" si="81"/>
        <v>195586686.7101247</v>
      </c>
      <c r="D1104" s="83">
        <v>531.97999999999001</v>
      </c>
      <c r="E1104" s="84">
        <f t="shared" si="85"/>
        <v>25968311.42781426</v>
      </c>
      <c r="F1104" s="85"/>
      <c r="G1104" s="79">
        <f t="shared" si="83"/>
        <v>0.25431418244209886</v>
      </c>
      <c r="H1104" s="80">
        <f t="shared" si="86"/>
        <v>0.40279938346830269</v>
      </c>
      <c r="I1104" s="61"/>
      <c r="J1104" s="61"/>
      <c r="K1104" s="61"/>
      <c r="L1104" s="61"/>
      <c r="M1104" s="61"/>
    </row>
    <row r="1105" spans="1:13" ht="15.6">
      <c r="A1105" s="83">
        <v>531.98999999999</v>
      </c>
      <c r="B1105" s="84">
        <f t="shared" si="84"/>
        <v>252419652.6563378</v>
      </c>
      <c r="C1105" s="84">
        <f t="shared" si="81"/>
        <v>195841000.8925668</v>
      </c>
      <c r="D1105" s="83">
        <v>531.98999999999</v>
      </c>
      <c r="E1105" s="84">
        <f t="shared" si="85"/>
        <v>25979357.485707089</v>
      </c>
      <c r="F1105" s="85"/>
      <c r="G1105" s="79">
        <f t="shared" si="83"/>
        <v>0.25431418244209886</v>
      </c>
      <c r="H1105" s="80">
        <f t="shared" si="86"/>
        <v>0.40332312870688708</v>
      </c>
      <c r="I1105" s="61"/>
      <c r="J1105" s="61"/>
      <c r="K1105" s="61"/>
      <c r="L1105" s="61"/>
      <c r="M1105" s="61"/>
    </row>
    <row r="1106" spans="1:13" ht="15.6">
      <c r="A1106" s="86">
        <v>531.99999999999</v>
      </c>
      <c r="B1106" s="87">
        <v>252673966.83877999</v>
      </c>
      <c r="C1106" s="87">
        <f t="shared" si="81"/>
        <v>196095315.07500899</v>
      </c>
      <c r="D1106" s="86">
        <v>531.99999999999</v>
      </c>
      <c r="E1106" s="87">
        <v>25990403.5436</v>
      </c>
      <c r="F1106" s="88"/>
      <c r="G1106" s="79">
        <f t="shared" si="83"/>
        <v>0.25431418244218829</v>
      </c>
      <c r="H1106" s="80">
        <f t="shared" si="86"/>
        <v>0.40384687394547164</v>
      </c>
      <c r="I1106" s="61"/>
      <c r="J1106" s="61"/>
      <c r="K1106" s="61"/>
      <c r="L1106" s="61"/>
      <c r="M1106" s="61"/>
    </row>
    <row r="1107" spans="1:13" ht="15.6">
      <c r="A1107" s="83">
        <v>532.00999999998999</v>
      </c>
      <c r="B1107" s="84">
        <f t="shared" ref="B1107:B1170" si="87">B1106+(($B$1206-$B$1106)/100)</f>
        <v>252939361.076271</v>
      </c>
      <c r="C1107" s="84">
        <f t="shared" si="81"/>
        <v>196360709.3125</v>
      </c>
      <c r="D1107" s="83">
        <v>532.00999999998999</v>
      </c>
      <c r="E1107" s="84">
        <f t="shared" ref="E1107:E1170" si="88">E1106+(($E$1206-$E$1106)/100)</f>
        <v>26001590.942256801</v>
      </c>
      <c r="F1107" s="85"/>
      <c r="G1107" s="79">
        <f t="shared" si="83"/>
        <v>0.2653942374910116</v>
      </c>
      <c r="H1107" s="80">
        <f t="shared" si="86"/>
        <v>0.40439343791173921</v>
      </c>
      <c r="I1107" s="61"/>
      <c r="J1107" s="61"/>
      <c r="K1107" s="61"/>
      <c r="L1107" s="61"/>
      <c r="M1107" s="61"/>
    </row>
    <row r="1108" spans="1:13" ht="15.6">
      <c r="A1108" s="83">
        <v>532.01999999998998</v>
      </c>
      <c r="B1108" s="84">
        <f t="shared" si="87"/>
        <v>253204755.31376201</v>
      </c>
      <c r="C1108" s="84">
        <f t="shared" si="81"/>
        <v>196626103.54999101</v>
      </c>
      <c r="D1108" s="83">
        <v>532.01999999998998</v>
      </c>
      <c r="E1108" s="84">
        <f t="shared" si="88"/>
        <v>26012778.340913601</v>
      </c>
      <c r="F1108" s="85"/>
      <c r="G1108" s="79">
        <f t="shared" si="83"/>
        <v>0.2653942374910116</v>
      </c>
      <c r="H1108" s="80">
        <f t="shared" si="86"/>
        <v>0.40494000187800677</v>
      </c>
      <c r="I1108" s="61"/>
      <c r="J1108" s="61"/>
      <c r="K1108" s="61"/>
      <c r="L1108" s="61"/>
      <c r="M1108" s="61"/>
    </row>
    <row r="1109" spans="1:13" ht="15.6">
      <c r="A1109" s="83">
        <v>532.02999999998997</v>
      </c>
      <c r="B1109" s="84">
        <f t="shared" si="87"/>
        <v>253470149.55125302</v>
      </c>
      <c r="C1109" s="84">
        <f t="shared" si="81"/>
        <v>196891497.78748202</v>
      </c>
      <c r="D1109" s="83">
        <v>532.02999999998997</v>
      </c>
      <c r="E1109" s="84">
        <f t="shared" si="88"/>
        <v>26023965.739570402</v>
      </c>
      <c r="F1109" s="85"/>
      <c r="G1109" s="79">
        <f t="shared" si="83"/>
        <v>0.2653942374910116</v>
      </c>
      <c r="H1109" s="80">
        <f t="shared" si="86"/>
        <v>0.40548656584427434</v>
      </c>
      <c r="I1109" s="61"/>
      <c r="J1109" s="61"/>
      <c r="K1109" s="61"/>
      <c r="L1109" s="61"/>
      <c r="M1109" s="61"/>
    </row>
    <row r="1110" spans="1:13" ht="15.6">
      <c r="A1110" s="83">
        <v>532.03999999998996</v>
      </c>
      <c r="B1110" s="84">
        <f t="shared" si="87"/>
        <v>253735543.78874403</v>
      </c>
      <c r="C1110" s="84">
        <f t="shared" si="81"/>
        <v>197156892.02497303</v>
      </c>
      <c r="D1110" s="83">
        <v>532.03999999998996</v>
      </c>
      <c r="E1110" s="84">
        <f t="shared" si="88"/>
        <v>26035153.138227202</v>
      </c>
      <c r="F1110" s="85"/>
      <c r="G1110" s="79">
        <f t="shared" si="83"/>
        <v>0.2653942374910116</v>
      </c>
      <c r="H1110" s="80">
        <f t="shared" si="86"/>
        <v>0.40603312981054196</v>
      </c>
      <c r="I1110" s="61"/>
      <c r="J1110" s="61"/>
      <c r="K1110" s="61"/>
      <c r="L1110" s="61"/>
      <c r="M1110" s="61"/>
    </row>
    <row r="1111" spans="1:13" ht="15.6">
      <c r="A1111" s="83">
        <v>532.04999999998995</v>
      </c>
      <c r="B1111" s="84">
        <f t="shared" si="87"/>
        <v>254000938.02623504</v>
      </c>
      <c r="C1111" s="84">
        <f t="shared" si="81"/>
        <v>197422286.26246405</v>
      </c>
      <c r="D1111" s="83">
        <v>532.04999999998995</v>
      </c>
      <c r="E1111" s="84">
        <f t="shared" si="88"/>
        <v>26046340.536884002</v>
      </c>
      <c r="F1111" s="85"/>
      <c r="G1111" s="79">
        <f t="shared" si="83"/>
        <v>0.2653942374910116</v>
      </c>
      <c r="H1111" s="80">
        <f t="shared" si="86"/>
        <v>0.40657969377680953</v>
      </c>
      <c r="I1111" s="61"/>
      <c r="J1111" s="61"/>
      <c r="K1111" s="61"/>
      <c r="L1111" s="61"/>
      <c r="M1111" s="61"/>
    </row>
    <row r="1112" spans="1:13" ht="15.6">
      <c r="A1112" s="83">
        <v>532.05999999999005</v>
      </c>
      <c r="B1112" s="84">
        <f t="shared" si="87"/>
        <v>254266332.26372606</v>
      </c>
      <c r="C1112" s="84">
        <f t="shared" si="81"/>
        <v>197687680.49995506</v>
      </c>
      <c r="D1112" s="83">
        <v>532.05999999999005</v>
      </c>
      <c r="E1112" s="84">
        <f t="shared" si="88"/>
        <v>26057527.935540803</v>
      </c>
      <c r="F1112" s="85"/>
      <c r="G1112" s="79">
        <f t="shared" si="83"/>
        <v>0.2653942374910116</v>
      </c>
      <c r="H1112" s="80">
        <f t="shared" si="86"/>
        <v>0.40712625774307709</v>
      </c>
      <c r="I1112" s="61"/>
      <c r="J1112" s="61"/>
      <c r="K1112" s="61"/>
      <c r="L1112" s="61"/>
      <c r="M1112" s="61"/>
    </row>
    <row r="1113" spans="1:13" ht="15.6">
      <c r="A1113" s="83">
        <v>532.06999999999005</v>
      </c>
      <c r="B1113" s="84">
        <f t="shared" si="87"/>
        <v>254531726.50121707</v>
      </c>
      <c r="C1113" s="84">
        <f t="shared" si="81"/>
        <v>197953074.73744607</v>
      </c>
      <c r="D1113" s="83">
        <v>532.06999999999005</v>
      </c>
      <c r="E1113" s="84">
        <f t="shared" si="88"/>
        <v>26068715.334197603</v>
      </c>
      <c r="F1113" s="85"/>
      <c r="G1113" s="79">
        <f t="shared" si="83"/>
        <v>0.2653942374910116</v>
      </c>
      <c r="H1113" s="80">
        <f t="shared" si="86"/>
        <v>0.40767282170934466</v>
      </c>
      <c r="I1113" s="61"/>
      <c r="J1113" s="61"/>
      <c r="K1113" s="61"/>
      <c r="L1113" s="61"/>
      <c r="M1113" s="61"/>
    </row>
    <row r="1114" spans="1:13" ht="15.6">
      <c r="A1114" s="83">
        <v>532.07999999999004</v>
      </c>
      <c r="B1114" s="84">
        <f t="shared" si="87"/>
        <v>254797120.73870808</v>
      </c>
      <c r="C1114" s="84">
        <f t="shared" si="81"/>
        <v>198218468.97493708</v>
      </c>
      <c r="D1114" s="83">
        <v>532.07999999999004</v>
      </c>
      <c r="E1114" s="84">
        <f t="shared" si="88"/>
        <v>26079902.732854404</v>
      </c>
      <c r="F1114" s="85"/>
      <c r="G1114" s="79">
        <f t="shared" si="83"/>
        <v>0.2653942374910116</v>
      </c>
      <c r="H1114" s="80">
        <f t="shared" si="86"/>
        <v>0.40821938567561222</v>
      </c>
      <c r="I1114" s="61"/>
      <c r="J1114" s="61"/>
      <c r="K1114" s="61"/>
      <c r="L1114" s="61"/>
      <c r="M1114" s="61"/>
    </row>
    <row r="1115" spans="1:13" ht="15.6">
      <c r="A1115" s="83">
        <v>532.08999999999003</v>
      </c>
      <c r="B1115" s="84">
        <f t="shared" si="87"/>
        <v>255062514.97619909</v>
      </c>
      <c r="C1115" s="84">
        <f t="shared" si="81"/>
        <v>198483863.21242809</v>
      </c>
      <c r="D1115" s="83">
        <v>532.08999999999003</v>
      </c>
      <c r="E1115" s="84">
        <f t="shared" si="88"/>
        <v>26091090.131511204</v>
      </c>
      <c r="F1115" s="85"/>
      <c r="G1115" s="79">
        <f t="shared" si="83"/>
        <v>0.2653942374910116</v>
      </c>
      <c r="H1115" s="80">
        <f t="shared" si="86"/>
        <v>0.40876594964187984</v>
      </c>
      <c r="I1115" s="61"/>
      <c r="J1115" s="61"/>
      <c r="K1115" s="61"/>
      <c r="L1115" s="61"/>
      <c r="M1115" s="61"/>
    </row>
    <row r="1116" spans="1:13" ht="15.6">
      <c r="A1116" s="83">
        <v>532.09999999999002</v>
      </c>
      <c r="B1116" s="84">
        <f t="shared" si="87"/>
        <v>255327909.2136901</v>
      </c>
      <c r="C1116" s="84">
        <f t="shared" si="81"/>
        <v>198749257.4499191</v>
      </c>
      <c r="D1116" s="83">
        <v>532.09999999999002</v>
      </c>
      <c r="E1116" s="84">
        <f t="shared" si="88"/>
        <v>26102277.530168004</v>
      </c>
      <c r="F1116" s="85"/>
      <c r="G1116" s="79">
        <f t="shared" si="83"/>
        <v>0.2653942374910116</v>
      </c>
      <c r="H1116" s="80">
        <f t="shared" si="86"/>
        <v>0.40931251360814741</v>
      </c>
      <c r="I1116" s="61"/>
      <c r="J1116" s="61"/>
      <c r="K1116" s="61"/>
      <c r="L1116" s="61"/>
      <c r="M1116" s="61"/>
    </row>
    <row r="1117" spans="1:13" ht="15.6">
      <c r="A1117" s="83">
        <v>532.10999999999001</v>
      </c>
      <c r="B1117" s="84">
        <f t="shared" si="87"/>
        <v>255593303.45118111</v>
      </c>
      <c r="C1117" s="84">
        <f t="shared" si="81"/>
        <v>199014651.68741012</v>
      </c>
      <c r="D1117" s="83">
        <v>532.10999999999001</v>
      </c>
      <c r="E1117" s="84">
        <f t="shared" si="88"/>
        <v>26113464.928824805</v>
      </c>
      <c r="F1117" s="85"/>
      <c r="G1117" s="79">
        <f t="shared" si="83"/>
        <v>0.2653942374910116</v>
      </c>
      <c r="H1117" s="80">
        <f t="shared" si="86"/>
        <v>0.40985907757441498</v>
      </c>
      <c r="I1117" s="61"/>
      <c r="J1117" s="61"/>
      <c r="K1117" s="61"/>
      <c r="L1117" s="61"/>
      <c r="M1117" s="61"/>
    </row>
    <row r="1118" spans="1:13" ht="15.6">
      <c r="A1118" s="83">
        <v>532.11999999999</v>
      </c>
      <c r="B1118" s="84">
        <f t="shared" si="87"/>
        <v>255858697.68867213</v>
      </c>
      <c r="C1118" s="84">
        <f t="shared" si="81"/>
        <v>199280045.92490113</v>
      </c>
      <c r="D1118" s="83">
        <v>532.11999999999</v>
      </c>
      <c r="E1118" s="84">
        <f t="shared" si="88"/>
        <v>26124652.327481605</v>
      </c>
      <c r="F1118" s="85"/>
      <c r="G1118" s="79">
        <f t="shared" si="83"/>
        <v>0.2653942374910116</v>
      </c>
      <c r="H1118" s="80">
        <f t="shared" si="86"/>
        <v>0.41040564154068254</v>
      </c>
      <c r="I1118" s="61"/>
      <c r="J1118" s="61"/>
      <c r="K1118" s="61"/>
      <c r="L1118" s="61"/>
      <c r="M1118" s="61"/>
    </row>
    <row r="1119" spans="1:13" ht="15.6">
      <c r="A1119" s="83">
        <v>532.12999999998999</v>
      </c>
      <c r="B1119" s="84">
        <f t="shared" si="87"/>
        <v>256124091.92616314</v>
      </c>
      <c r="C1119" s="84">
        <f t="shared" si="81"/>
        <v>199545440.16239214</v>
      </c>
      <c r="D1119" s="83">
        <v>532.12999999998999</v>
      </c>
      <c r="E1119" s="84">
        <f t="shared" si="88"/>
        <v>26135839.726138406</v>
      </c>
      <c r="F1119" s="85"/>
      <c r="G1119" s="79">
        <f t="shared" si="83"/>
        <v>0.2653942374910116</v>
      </c>
      <c r="H1119" s="80">
        <f t="shared" si="86"/>
        <v>0.41095220550695011</v>
      </c>
      <c r="I1119" s="61"/>
      <c r="J1119" s="61"/>
      <c r="K1119" s="61"/>
      <c r="L1119" s="61"/>
      <c r="M1119" s="61"/>
    </row>
    <row r="1120" spans="1:13" ht="15.6">
      <c r="A1120" s="83">
        <v>532.13999999998998</v>
      </c>
      <c r="B1120" s="84">
        <f t="shared" si="87"/>
        <v>256389486.16365415</v>
      </c>
      <c r="C1120" s="84">
        <f t="shared" si="81"/>
        <v>199810834.39988315</v>
      </c>
      <c r="D1120" s="83">
        <v>532.13999999998998</v>
      </c>
      <c r="E1120" s="84">
        <f t="shared" si="88"/>
        <v>26147027.124795206</v>
      </c>
      <c r="F1120" s="85"/>
      <c r="G1120" s="79">
        <f t="shared" si="83"/>
        <v>0.2653942374910116</v>
      </c>
      <c r="H1120" s="80">
        <f t="shared" si="86"/>
        <v>0.41149876947321773</v>
      </c>
      <c r="I1120" s="61"/>
      <c r="J1120" s="61"/>
      <c r="K1120" s="61"/>
      <c r="L1120" s="61"/>
      <c r="M1120" s="61"/>
    </row>
    <row r="1121" spans="1:13" ht="15.6">
      <c r="A1121" s="83">
        <v>532.14999999998997</v>
      </c>
      <c r="B1121" s="84">
        <f t="shared" si="87"/>
        <v>256654880.40114516</v>
      </c>
      <c r="C1121" s="84">
        <f t="shared" si="81"/>
        <v>200076228.63737416</v>
      </c>
      <c r="D1121" s="83">
        <v>532.14999999998997</v>
      </c>
      <c r="E1121" s="84">
        <f t="shared" si="88"/>
        <v>26158214.523452006</v>
      </c>
      <c r="F1121" s="85"/>
      <c r="G1121" s="79">
        <f t="shared" si="83"/>
        <v>0.2653942374910116</v>
      </c>
      <c r="H1121" s="80">
        <f t="shared" si="86"/>
        <v>0.4120453334394853</v>
      </c>
      <c r="I1121" s="61"/>
      <c r="J1121" s="61"/>
      <c r="K1121" s="61"/>
      <c r="L1121" s="61"/>
      <c r="M1121" s="61"/>
    </row>
    <row r="1122" spans="1:13" ht="15.6">
      <c r="A1122" s="83">
        <v>532.15999999998996</v>
      </c>
      <c r="B1122" s="84">
        <f t="shared" si="87"/>
        <v>256920274.63863617</v>
      </c>
      <c r="C1122" s="84">
        <f t="shared" si="81"/>
        <v>200341622.87486517</v>
      </c>
      <c r="D1122" s="83">
        <v>532.15999999998996</v>
      </c>
      <c r="E1122" s="84">
        <f t="shared" si="88"/>
        <v>26169401.922108807</v>
      </c>
      <c r="F1122" s="85"/>
      <c r="G1122" s="79">
        <f t="shared" si="83"/>
        <v>0.2653942374910116</v>
      </c>
      <c r="H1122" s="80">
        <f t="shared" si="86"/>
        <v>0.41259189740575286</v>
      </c>
      <c r="I1122" s="61"/>
      <c r="J1122" s="61"/>
      <c r="K1122" s="61"/>
      <c r="L1122" s="61"/>
      <c r="M1122" s="61"/>
    </row>
    <row r="1123" spans="1:13" ht="15.6">
      <c r="A1123" s="83">
        <v>532.16999999998995</v>
      </c>
      <c r="B1123" s="84">
        <f t="shared" si="87"/>
        <v>257185668.87612718</v>
      </c>
      <c r="C1123" s="84">
        <f t="shared" si="81"/>
        <v>200607017.11235619</v>
      </c>
      <c r="D1123" s="83">
        <v>532.16999999998995</v>
      </c>
      <c r="E1123" s="84">
        <f t="shared" si="88"/>
        <v>26180589.320765607</v>
      </c>
      <c r="F1123" s="85"/>
      <c r="G1123" s="79">
        <f t="shared" si="83"/>
        <v>0.2653942374910116</v>
      </c>
      <c r="H1123" s="80">
        <f t="shared" si="86"/>
        <v>0.41313846137202043</v>
      </c>
      <c r="I1123" s="61"/>
      <c r="J1123" s="61"/>
      <c r="K1123" s="61"/>
      <c r="L1123" s="61"/>
      <c r="M1123" s="61"/>
    </row>
    <row r="1124" spans="1:13" ht="15.6">
      <c r="A1124" s="83">
        <v>532.17999999998995</v>
      </c>
      <c r="B1124" s="84">
        <f t="shared" si="87"/>
        <v>257451063.1136182</v>
      </c>
      <c r="C1124" s="84">
        <f t="shared" si="81"/>
        <v>200872411.3498472</v>
      </c>
      <c r="D1124" s="83">
        <v>532.17999999998995</v>
      </c>
      <c r="E1124" s="84">
        <f t="shared" si="88"/>
        <v>26191776.719422407</v>
      </c>
      <c r="F1124" s="85"/>
      <c r="G1124" s="79">
        <f t="shared" si="83"/>
        <v>0.2653942374910116</v>
      </c>
      <c r="H1124" s="80">
        <f t="shared" si="86"/>
        <v>0.41368502533828799</v>
      </c>
      <c r="I1124" s="61"/>
      <c r="J1124" s="61"/>
      <c r="K1124" s="61"/>
      <c r="L1124" s="61"/>
      <c r="M1124" s="61"/>
    </row>
    <row r="1125" spans="1:13" ht="15.6">
      <c r="A1125" s="83">
        <v>532.18999999999005</v>
      </c>
      <c r="B1125" s="84">
        <f t="shared" si="87"/>
        <v>257716457.35110921</v>
      </c>
      <c r="C1125" s="84">
        <f t="shared" si="81"/>
        <v>201137805.58733821</v>
      </c>
      <c r="D1125" s="83">
        <v>532.18999999999005</v>
      </c>
      <c r="E1125" s="84">
        <f t="shared" si="88"/>
        <v>26202964.118079208</v>
      </c>
      <c r="F1125" s="85"/>
      <c r="G1125" s="79">
        <f t="shared" si="83"/>
        <v>0.2653942374910116</v>
      </c>
      <c r="H1125" s="80">
        <f t="shared" si="86"/>
        <v>0.41423158930455561</v>
      </c>
      <c r="I1125" s="61"/>
      <c r="J1125" s="61"/>
      <c r="K1125" s="61"/>
      <c r="L1125" s="61"/>
      <c r="M1125" s="61"/>
    </row>
    <row r="1126" spans="1:13" ht="15.6">
      <c r="A1126" s="83">
        <v>532.19999999999004</v>
      </c>
      <c r="B1126" s="84">
        <f t="shared" si="87"/>
        <v>257981851.58860022</v>
      </c>
      <c r="C1126" s="84">
        <f t="shared" si="81"/>
        <v>201403199.82482922</v>
      </c>
      <c r="D1126" s="83">
        <v>532.19999999999004</v>
      </c>
      <c r="E1126" s="84">
        <f t="shared" si="88"/>
        <v>26214151.516736008</v>
      </c>
      <c r="F1126" s="85"/>
      <c r="G1126" s="79">
        <f t="shared" si="83"/>
        <v>0.2653942374910116</v>
      </c>
      <c r="H1126" s="80">
        <f t="shared" si="86"/>
        <v>0.41477815327082318</v>
      </c>
      <c r="I1126" s="61"/>
      <c r="J1126" s="61"/>
      <c r="K1126" s="61"/>
      <c r="L1126" s="61"/>
      <c r="M1126" s="61"/>
    </row>
    <row r="1127" spans="1:13" ht="15.6">
      <c r="A1127" s="83">
        <v>532.20999999999003</v>
      </c>
      <c r="B1127" s="84">
        <f t="shared" si="87"/>
        <v>258247245.82609123</v>
      </c>
      <c r="C1127" s="84">
        <f t="shared" si="81"/>
        <v>201668594.06232023</v>
      </c>
      <c r="D1127" s="83">
        <v>532.20999999999003</v>
      </c>
      <c r="E1127" s="84">
        <f t="shared" si="88"/>
        <v>26225338.915392809</v>
      </c>
      <c r="F1127" s="85"/>
      <c r="G1127" s="79">
        <f t="shared" si="83"/>
        <v>0.2653942374910116</v>
      </c>
      <c r="H1127" s="80">
        <f t="shared" si="86"/>
        <v>0.41532471723709075</v>
      </c>
      <c r="I1127" s="61"/>
      <c r="J1127" s="61"/>
      <c r="K1127" s="61"/>
      <c r="L1127" s="61"/>
      <c r="M1127" s="61"/>
    </row>
    <row r="1128" spans="1:13" ht="15.6">
      <c r="A1128" s="83">
        <v>532.21999999999002</v>
      </c>
      <c r="B1128" s="84">
        <f t="shared" si="87"/>
        <v>258512640.06358224</v>
      </c>
      <c r="C1128" s="84">
        <f t="shared" si="81"/>
        <v>201933988.29981124</v>
      </c>
      <c r="D1128" s="83">
        <v>532.21999999999002</v>
      </c>
      <c r="E1128" s="84">
        <f t="shared" si="88"/>
        <v>26236526.314049609</v>
      </c>
      <c r="F1128" s="85"/>
      <c r="G1128" s="79">
        <f t="shared" si="83"/>
        <v>0.2653942374910116</v>
      </c>
      <c r="H1128" s="80">
        <f t="shared" si="86"/>
        <v>0.41587128120335831</v>
      </c>
      <c r="I1128" s="61"/>
      <c r="J1128" s="61"/>
      <c r="K1128" s="61"/>
      <c r="L1128" s="61"/>
      <c r="M1128" s="61"/>
    </row>
    <row r="1129" spans="1:13" ht="15.6">
      <c r="A1129" s="83">
        <v>532.22999999999001</v>
      </c>
      <c r="B1129" s="84">
        <f t="shared" si="87"/>
        <v>258778034.30107325</v>
      </c>
      <c r="C1129" s="84">
        <f t="shared" si="81"/>
        <v>202199382.53730226</v>
      </c>
      <c r="D1129" s="83">
        <v>532.22999999999001</v>
      </c>
      <c r="E1129" s="84">
        <f t="shared" si="88"/>
        <v>26247713.712706409</v>
      </c>
      <c r="F1129" s="85"/>
      <c r="G1129" s="79">
        <f t="shared" si="83"/>
        <v>0.2653942374910116</v>
      </c>
      <c r="H1129" s="80">
        <f t="shared" si="86"/>
        <v>0.41641784516962588</v>
      </c>
      <c r="I1129" s="61"/>
      <c r="J1129" s="61"/>
      <c r="K1129" s="61"/>
      <c r="L1129" s="61"/>
      <c r="M1129" s="61"/>
    </row>
    <row r="1130" spans="1:13" ht="15.6">
      <c r="A1130" s="83">
        <v>532.23999999999</v>
      </c>
      <c r="B1130" s="84">
        <f t="shared" si="87"/>
        <v>259043428.53856426</v>
      </c>
      <c r="C1130" s="84">
        <f t="shared" si="81"/>
        <v>202464776.77479327</v>
      </c>
      <c r="D1130" s="83">
        <v>532.23999999999</v>
      </c>
      <c r="E1130" s="84">
        <f t="shared" si="88"/>
        <v>26258901.11136321</v>
      </c>
      <c r="F1130" s="85"/>
      <c r="G1130" s="79">
        <f t="shared" si="83"/>
        <v>0.2653942374910116</v>
      </c>
      <c r="H1130" s="80">
        <f t="shared" si="86"/>
        <v>0.4169644091358935</v>
      </c>
      <c r="I1130" s="61"/>
      <c r="J1130" s="61"/>
      <c r="K1130" s="61"/>
      <c r="L1130" s="61"/>
      <c r="M1130" s="61"/>
    </row>
    <row r="1131" spans="1:13" ht="15.6">
      <c r="A1131" s="83">
        <v>532.24999999999</v>
      </c>
      <c r="B1131" s="84">
        <f t="shared" si="87"/>
        <v>259308822.77605528</v>
      </c>
      <c r="C1131" s="84">
        <f t="shared" si="81"/>
        <v>202730171.01228428</v>
      </c>
      <c r="D1131" s="83">
        <v>532.24999999999</v>
      </c>
      <c r="E1131" s="84">
        <f t="shared" si="88"/>
        <v>26270088.51002001</v>
      </c>
      <c r="F1131" s="85"/>
      <c r="G1131" s="79">
        <f t="shared" ref="G1131:G1194" si="89">(B1131-B1130)/10^6</f>
        <v>0.2653942374910116</v>
      </c>
      <c r="H1131" s="80">
        <f t="shared" si="86"/>
        <v>0.41751097310216106</v>
      </c>
      <c r="I1131" s="61"/>
      <c r="J1131" s="61"/>
      <c r="K1131" s="61"/>
      <c r="L1131" s="61"/>
      <c r="M1131" s="61"/>
    </row>
    <row r="1132" spans="1:13" ht="15.6">
      <c r="A1132" s="83">
        <v>532.25999999998999</v>
      </c>
      <c r="B1132" s="84">
        <f t="shared" si="87"/>
        <v>259574217.01354629</v>
      </c>
      <c r="C1132" s="84">
        <f t="shared" si="81"/>
        <v>202995565.24977529</v>
      </c>
      <c r="D1132" s="83">
        <v>532.25999999998999</v>
      </c>
      <c r="E1132" s="84">
        <f t="shared" si="88"/>
        <v>26281275.908676811</v>
      </c>
      <c r="F1132" s="85"/>
      <c r="G1132" s="79">
        <f t="shared" si="89"/>
        <v>0.2653942374910116</v>
      </c>
      <c r="H1132" s="80">
        <f t="shared" si="86"/>
        <v>0.41805753706842863</v>
      </c>
      <c r="I1132" s="61"/>
      <c r="J1132" s="61"/>
      <c r="K1132" s="61"/>
      <c r="L1132" s="61"/>
      <c r="M1132" s="61"/>
    </row>
    <row r="1133" spans="1:13" ht="15.6">
      <c r="A1133" s="83">
        <v>532.26999999998998</v>
      </c>
      <c r="B1133" s="84">
        <f t="shared" si="87"/>
        <v>259839611.2510373</v>
      </c>
      <c r="C1133" s="84">
        <f t="shared" si="81"/>
        <v>203260959.4872663</v>
      </c>
      <c r="D1133" s="83">
        <v>532.26999999998998</v>
      </c>
      <c r="E1133" s="84">
        <f t="shared" si="88"/>
        <v>26292463.307333611</v>
      </c>
      <c r="F1133" s="85"/>
      <c r="G1133" s="79">
        <f t="shared" si="89"/>
        <v>0.2653942374910116</v>
      </c>
      <c r="H1133" s="80">
        <f t="shared" si="86"/>
        <v>0.4186041010346962</v>
      </c>
      <c r="I1133" s="61"/>
      <c r="J1133" s="61"/>
      <c r="K1133" s="61"/>
      <c r="L1133" s="61"/>
      <c r="M1133" s="61"/>
    </row>
    <row r="1134" spans="1:13" ht="15.6">
      <c r="A1134" s="83">
        <v>532.27999999998997</v>
      </c>
      <c r="B1134" s="84">
        <f t="shared" si="87"/>
        <v>260105005.48852831</v>
      </c>
      <c r="C1134" s="84">
        <f t="shared" si="81"/>
        <v>203526353.72475731</v>
      </c>
      <c r="D1134" s="83">
        <v>532.27999999998997</v>
      </c>
      <c r="E1134" s="84">
        <f t="shared" si="88"/>
        <v>26303650.705990411</v>
      </c>
      <c r="F1134" s="85"/>
      <c r="G1134" s="79">
        <f t="shared" si="89"/>
        <v>0.2653942374910116</v>
      </c>
      <c r="H1134" s="80">
        <f t="shared" si="86"/>
        <v>0.41915066500096376</v>
      </c>
      <c r="I1134" s="61"/>
      <c r="J1134" s="61"/>
      <c r="K1134" s="61"/>
      <c r="L1134" s="61"/>
      <c r="M1134" s="61"/>
    </row>
    <row r="1135" spans="1:13" ht="15.6">
      <c r="A1135" s="83">
        <v>532.28999999998996</v>
      </c>
      <c r="B1135" s="84">
        <f t="shared" si="87"/>
        <v>260370399.72601932</v>
      </c>
      <c r="C1135" s="84">
        <f t="shared" si="81"/>
        <v>203791747.96224833</v>
      </c>
      <c r="D1135" s="83">
        <v>532.28999999998996</v>
      </c>
      <c r="E1135" s="84">
        <f t="shared" si="88"/>
        <v>26314838.104647212</v>
      </c>
      <c r="F1135" s="85"/>
      <c r="G1135" s="79">
        <f t="shared" si="89"/>
        <v>0.2653942374910116</v>
      </c>
      <c r="H1135" s="80">
        <f t="shared" si="86"/>
        <v>0.41969722896723138</v>
      </c>
      <c r="I1135" s="61"/>
      <c r="J1135" s="61"/>
      <c r="K1135" s="61"/>
      <c r="L1135" s="61"/>
      <c r="M1135" s="61"/>
    </row>
    <row r="1136" spans="1:13" ht="15.6">
      <c r="A1136" s="83">
        <v>532.29999999998995</v>
      </c>
      <c r="B1136" s="84">
        <f t="shared" si="87"/>
        <v>260635793.96351033</v>
      </c>
      <c r="C1136" s="84">
        <f t="shared" si="81"/>
        <v>204057142.19973934</v>
      </c>
      <c r="D1136" s="83">
        <v>532.29999999998995</v>
      </c>
      <c r="E1136" s="84">
        <f t="shared" si="88"/>
        <v>26326025.503304012</v>
      </c>
      <c r="F1136" s="85"/>
      <c r="G1136" s="79">
        <f t="shared" si="89"/>
        <v>0.2653942374910116</v>
      </c>
      <c r="H1136" s="80">
        <f t="shared" si="86"/>
        <v>0.42024379293349895</v>
      </c>
      <c r="I1136" s="61"/>
      <c r="J1136" s="61"/>
      <c r="K1136" s="61"/>
      <c r="L1136" s="61"/>
      <c r="M1136" s="61"/>
    </row>
    <row r="1137" spans="1:13" ht="15.6">
      <c r="A1137" s="83">
        <v>532.30999999999005</v>
      </c>
      <c r="B1137" s="84">
        <f t="shared" si="87"/>
        <v>260901188.20100135</v>
      </c>
      <c r="C1137" s="84">
        <f t="shared" si="81"/>
        <v>204322536.43723035</v>
      </c>
      <c r="D1137" s="83">
        <v>532.30999999999005</v>
      </c>
      <c r="E1137" s="84">
        <f t="shared" si="88"/>
        <v>26337212.901960813</v>
      </c>
      <c r="F1137" s="85"/>
      <c r="G1137" s="79">
        <f t="shared" si="89"/>
        <v>0.2653942374910116</v>
      </c>
      <c r="H1137" s="80">
        <f t="shared" si="86"/>
        <v>0.42079035689976652</v>
      </c>
      <c r="I1137" s="61"/>
      <c r="J1137" s="61"/>
      <c r="K1137" s="61"/>
      <c r="L1137" s="61"/>
      <c r="M1137" s="61"/>
    </row>
    <row r="1138" spans="1:13" ht="15.6">
      <c r="A1138" s="83">
        <v>532.31999999999005</v>
      </c>
      <c r="B1138" s="84">
        <f t="shared" si="87"/>
        <v>261166582.43849236</v>
      </c>
      <c r="C1138" s="84">
        <f t="shared" si="81"/>
        <v>204587930.67472136</v>
      </c>
      <c r="D1138" s="83">
        <v>532.31999999999005</v>
      </c>
      <c r="E1138" s="84">
        <f t="shared" si="88"/>
        <v>26348400.300617613</v>
      </c>
      <c r="F1138" s="85"/>
      <c r="G1138" s="79">
        <f t="shared" si="89"/>
        <v>0.2653942374910116</v>
      </c>
      <c r="H1138" s="80">
        <f t="shared" si="86"/>
        <v>0.42133692086603408</v>
      </c>
      <c r="I1138" s="61"/>
      <c r="J1138" s="61"/>
      <c r="K1138" s="61"/>
      <c r="L1138" s="61"/>
      <c r="M1138" s="61"/>
    </row>
    <row r="1139" spans="1:13" ht="15.6">
      <c r="A1139" s="83">
        <v>532.32999999999004</v>
      </c>
      <c r="B1139" s="84">
        <f t="shared" si="87"/>
        <v>261431976.67598337</v>
      </c>
      <c r="C1139" s="84">
        <f t="shared" si="81"/>
        <v>204853324.91221237</v>
      </c>
      <c r="D1139" s="83">
        <v>532.32999999999004</v>
      </c>
      <c r="E1139" s="84">
        <f t="shared" si="88"/>
        <v>26359587.699274413</v>
      </c>
      <c r="F1139" s="85"/>
      <c r="G1139" s="79">
        <f t="shared" si="89"/>
        <v>0.2653942374910116</v>
      </c>
      <c r="H1139" s="80">
        <f t="shared" si="86"/>
        <v>0.42188348483230165</v>
      </c>
      <c r="I1139" s="61"/>
      <c r="J1139" s="61"/>
      <c r="K1139" s="61"/>
      <c r="L1139" s="61"/>
      <c r="M1139" s="61"/>
    </row>
    <row r="1140" spans="1:13" ht="15.6">
      <c r="A1140" s="83">
        <v>532.33999999999003</v>
      </c>
      <c r="B1140" s="84">
        <f t="shared" si="87"/>
        <v>261697370.91347438</v>
      </c>
      <c r="C1140" s="84">
        <f t="shared" si="81"/>
        <v>205118719.14970338</v>
      </c>
      <c r="D1140" s="83">
        <v>532.33999999999003</v>
      </c>
      <c r="E1140" s="84">
        <f t="shared" si="88"/>
        <v>26370775.097931214</v>
      </c>
      <c r="F1140" s="85"/>
      <c r="G1140" s="79">
        <f t="shared" si="89"/>
        <v>0.2653942374910116</v>
      </c>
      <c r="H1140" s="80">
        <f t="shared" si="86"/>
        <v>0.42243004879856927</v>
      </c>
      <c r="I1140" s="61"/>
      <c r="J1140" s="61"/>
      <c r="K1140" s="61"/>
      <c r="L1140" s="61"/>
      <c r="M1140" s="61"/>
    </row>
    <row r="1141" spans="1:13" ht="15.6">
      <c r="A1141" s="83">
        <v>532.34999999999002</v>
      </c>
      <c r="B1141" s="84">
        <f t="shared" si="87"/>
        <v>261962765.15096539</v>
      </c>
      <c r="C1141" s="84">
        <f t="shared" si="81"/>
        <v>205384113.3871944</v>
      </c>
      <c r="D1141" s="83">
        <v>532.34999999999002</v>
      </c>
      <c r="E1141" s="84">
        <f t="shared" si="88"/>
        <v>26381962.496588014</v>
      </c>
      <c r="F1141" s="85"/>
      <c r="G1141" s="79">
        <f t="shared" si="89"/>
        <v>0.2653942374910116</v>
      </c>
      <c r="H1141" s="80">
        <f t="shared" si="86"/>
        <v>0.42297661276483683</v>
      </c>
      <c r="I1141" s="61"/>
      <c r="J1141" s="61"/>
      <c r="K1141" s="61"/>
      <c r="L1141" s="61"/>
      <c r="M1141" s="61"/>
    </row>
    <row r="1142" spans="1:13" ht="15.6">
      <c r="A1142" s="83">
        <v>532.35999999999001</v>
      </c>
      <c r="B1142" s="84">
        <f t="shared" si="87"/>
        <v>262228159.3884564</v>
      </c>
      <c r="C1142" s="84">
        <f t="shared" si="81"/>
        <v>205649507.62468541</v>
      </c>
      <c r="D1142" s="83">
        <v>532.35999999999001</v>
      </c>
      <c r="E1142" s="84">
        <f t="shared" si="88"/>
        <v>26393149.895244814</v>
      </c>
      <c r="F1142" s="85"/>
      <c r="G1142" s="79">
        <f t="shared" si="89"/>
        <v>0.2653942374910116</v>
      </c>
      <c r="H1142" s="80">
        <f t="shared" si="86"/>
        <v>0.4235231767311044</v>
      </c>
      <c r="I1142" s="61"/>
      <c r="J1142" s="61"/>
      <c r="K1142" s="61"/>
      <c r="L1142" s="61"/>
      <c r="M1142" s="61"/>
    </row>
    <row r="1143" spans="1:13" ht="15.6">
      <c r="A1143" s="83">
        <v>532.36999999999</v>
      </c>
      <c r="B1143" s="84">
        <f t="shared" si="87"/>
        <v>262493553.62594742</v>
      </c>
      <c r="C1143" s="84">
        <f t="shared" si="81"/>
        <v>205914901.86217642</v>
      </c>
      <c r="D1143" s="83">
        <v>532.36999999999</v>
      </c>
      <c r="E1143" s="84">
        <f t="shared" si="88"/>
        <v>26404337.293901615</v>
      </c>
      <c r="F1143" s="85"/>
      <c r="G1143" s="79">
        <f t="shared" si="89"/>
        <v>0.2653942374910116</v>
      </c>
      <c r="H1143" s="80">
        <f t="shared" si="86"/>
        <v>0.42406974069737197</v>
      </c>
      <c r="I1143" s="61"/>
      <c r="J1143" s="61"/>
      <c r="K1143" s="61"/>
      <c r="L1143" s="61"/>
      <c r="M1143" s="61"/>
    </row>
    <row r="1144" spans="1:13" ht="15.6">
      <c r="A1144" s="83">
        <v>532.37999999998999</v>
      </c>
      <c r="B1144" s="84">
        <f t="shared" si="87"/>
        <v>262758947.86343843</v>
      </c>
      <c r="C1144" s="84">
        <f t="shared" si="81"/>
        <v>206180296.09966743</v>
      </c>
      <c r="D1144" s="83">
        <v>532.37999999998999</v>
      </c>
      <c r="E1144" s="84">
        <f t="shared" si="88"/>
        <v>26415524.692558415</v>
      </c>
      <c r="F1144" s="85"/>
      <c r="G1144" s="79">
        <f t="shared" si="89"/>
        <v>0.2653942374910116</v>
      </c>
      <c r="H1144" s="80">
        <f t="shared" si="86"/>
        <v>0.42461630466363953</v>
      </c>
      <c r="I1144" s="61"/>
      <c r="J1144" s="61"/>
      <c r="K1144" s="61"/>
      <c r="L1144" s="61"/>
      <c r="M1144" s="61"/>
    </row>
    <row r="1145" spans="1:13" ht="15.6">
      <c r="A1145" s="83">
        <v>532.38999999998998</v>
      </c>
      <c r="B1145" s="84">
        <f t="shared" si="87"/>
        <v>263024342.10092944</v>
      </c>
      <c r="C1145" s="84">
        <f t="shared" si="81"/>
        <v>206445690.33715844</v>
      </c>
      <c r="D1145" s="83">
        <v>532.38999999998998</v>
      </c>
      <c r="E1145" s="84">
        <f t="shared" si="88"/>
        <v>26426712.091215216</v>
      </c>
      <c r="F1145" s="85"/>
      <c r="G1145" s="79">
        <f t="shared" si="89"/>
        <v>0.2653942374910116</v>
      </c>
      <c r="H1145" s="80">
        <f t="shared" si="86"/>
        <v>0.42516286862990715</v>
      </c>
      <c r="I1145" s="61"/>
      <c r="J1145" s="61"/>
      <c r="K1145" s="61"/>
      <c r="L1145" s="61"/>
      <c r="M1145" s="61"/>
    </row>
    <row r="1146" spans="1:13" ht="15.6">
      <c r="A1146" s="83">
        <v>532.39999999998997</v>
      </c>
      <c r="B1146" s="84">
        <f t="shared" si="87"/>
        <v>263289736.33842045</v>
      </c>
      <c r="C1146" s="84">
        <f t="shared" si="81"/>
        <v>206711084.57464945</v>
      </c>
      <c r="D1146" s="83">
        <v>532.39999999998997</v>
      </c>
      <c r="E1146" s="84">
        <f t="shared" si="88"/>
        <v>26437899.489872016</v>
      </c>
      <c r="F1146" s="85"/>
      <c r="G1146" s="79">
        <f t="shared" si="89"/>
        <v>0.2653942374910116</v>
      </c>
      <c r="H1146" s="80">
        <f t="shared" si="86"/>
        <v>0.42570943259617472</v>
      </c>
      <c r="I1146" s="61"/>
      <c r="J1146" s="61"/>
      <c r="K1146" s="61"/>
      <c r="L1146" s="61"/>
      <c r="M1146" s="61"/>
    </row>
    <row r="1147" spans="1:13" ht="15.6">
      <c r="A1147" s="83">
        <v>532.40999999998996</v>
      </c>
      <c r="B1147" s="84">
        <f t="shared" si="87"/>
        <v>263555130.57591146</v>
      </c>
      <c r="C1147" s="84">
        <f t="shared" si="81"/>
        <v>206976478.81214046</v>
      </c>
      <c r="D1147" s="83">
        <v>532.40999999998996</v>
      </c>
      <c r="E1147" s="84">
        <f t="shared" si="88"/>
        <v>26449086.888528816</v>
      </c>
      <c r="F1147" s="85"/>
      <c r="G1147" s="79">
        <f t="shared" si="89"/>
        <v>0.2653942374910116</v>
      </c>
      <c r="H1147" s="80">
        <f t="shared" si="86"/>
        <v>0.42625599656244229</v>
      </c>
      <c r="I1147" s="61"/>
      <c r="J1147" s="61"/>
      <c r="K1147" s="61"/>
      <c r="L1147" s="61"/>
      <c r="M1147" s="61"/>
    </row>
    <row r="1148" spans="1:13" ht="15.6">
      <c r="A1148" s="83">
        <v>532.41999999998995</v>
      </c>
      <c r="B1148" s="84">
        <f t="shared" si="87"/>
        <v>263820524.81340247</v>
      </c>
      <c r="C1148" s="84">
        <f t="shared" si="81"/>
        <v>207241873.04963148</v>
      </c>
      <c r="D1148" s="83">
        <v>532.41999999998995</v>
      </c>
      <c r="E1148" s="84">
        <f t="shared" si="88"/>
        <v>26460274.287185617</v>
      </c>
      <c r="F1148" s="85"/>
      <c r="G1148" s="79">
        <f t="shared" si="89"/>
        <v>0.2653942374910116</v>
      </c>
      <c r="H1148" s="80">
        <f t="shared" si="86"/>
        <v>0.42680256052870985</v>
      </c>
      <c r="I1148" s="61"/>
      <c r="J1148" s="61"/>
      <c r="K1148" s="61"/>
      <c r="L1148" s="61"/>
      <c r="M1148" s="61"/>
    </row>
    <row r="1149" spans="1:13" ht="15.6">
      <c r="A1149" s="83">
        <v>532.42999999998995</v>
      </c>
      <c r="B1149" s="84">
        <f t="shared" si="87"/>
        <v>264085919.05089349</v>
      </c>
      <c r="C1149" s="84">
        <f t="shared" si="81"/>
        <v>207507267.28712249</v>
      </c>
      <c r="D1149" s="83">
        <v>532.42999999998995</v>
      </c>
      <c r="E1149" s="84">
        <f t="shared" si="88"/>
        <v>26471461.685842417</v>
      </c>
      <c r="F1149" s="85"/>
      <c r="G1149" s="79">
        <f t="shared" si="89"/>
        <v>0.2653942374910116</v>
      </c>
      <c r="H1149" s="80">
        <f t="shared" si="86"/>
        <v>0.42734912449497742</v>
      </c>
      <c r="I1149" s="61"/>
      <c r="J1149" s="61"/>
      <c r="K1149" s="61"/>
      <c r="L1149" s="61"/>
      <c r="M1149" s="61"/>
    </row>
    <row r="1150" spans="1:13" ht="15.6">
      <c r="A1150" s="83">
        <v>532.43999999999005</v>
      </c>
      <c r="B1150" s="84">
        <f t="shared" si="87"/>
        <v>264351313.2883845</v>
      </c>
      <c r="C1150" s="84">
        <f t="shared" si="81"/>
        <v>207772661.5246135</v>
      </c>
      <c r="D1150" s="83">
        <v>532.43999999999005</v>
      </c>
      <c r="E1150" s="84">
        <f t="shared" si="88"/>
        <v>26482649.084499218</v>
      </c>
      <c r="F1150" s="85"/>
      <c r="G1150" s="79">
        <f t="shared" si="89"/>
        <v>0.2653942374910116</v>
      </c>
      <c r="H1150" s="80">
        <f t="shared" si="86"/>
        <v>0.42789568846124504</v>
      </c>
      <c r="I1150" s="61"/>
      <c r="J1150" s="61"/>
      <c r="K1150" s="61"/>
      <c r="L1150" s="61"/>
      <c r="M1150" s="61"/>
    </row>
    <row r="1151" spans="1:13" ht="15.6">
      <c r="A1151" s="83">
        <v>532.44999999999004</v>
      </c>
      <c r="B1151" s="84">
        <f t="shared" si="87"/>
        <v>264616707.52587551</v>
      </c>
      <c r="C1151" s="84">
        <f t="shared" si="81"/>
        <v>208038055.76210451</v>
      </c>
      <c r="D1151" s="83">
        <v>532.44999999999004</v>
      </c>
      <c r="E1151" s="84">
        <f t="shared" si="88"/>
        <v>26493836.483156018</v>
      </c>
      <c r="F1151" s="85"/>
      <c r="G1151" s="79">
        <f t="shared" si="89"/>
        <v>0.2653942374910116</v>
      </c>
      <c r="H1151" s="80">
        <f t="shared" si="86"/>
        <v>0.4284422524275126</v>
      </c>
      <c r="I1151" s="61"/>
      <c r="J1151" s="61"/>
      <c r="K1151" s="61"/>
      <c r="L1151" s="61"/>
      <c r="M1151" s="61"/>
    </row>
    <row r="1152" spans="1:13" ht="15.6">
      <c r="A1152" s="83">
        <v>532.45999999999003</v>
      </c>
      <c r="B1152" s="84">
        <f t="shared" si="87"/>
        <v>264882101.76336652</v>
      </c>
      <c r="C1152" s="84">
        <f t="shared" si="81"/>
        <v>208303449.99959552</v>
      </c>
      <c r="D1152" s="83">
        <v>532.45999999999003</v>
      </c>
      <c r="E1152" s="84">
        <f t="shared" si="88"/>
        <v>26505023.881812818</v>
      </c>
      <c r="F1152" s="85"/>
      <c r="G1152" s="79">
        <f t="shared" si="89"/>
        <v>0.2653942374910116</v>
      </c>
      <c r="H1152" s="80">
        <f t="shared" si="86"/>
        <v>0.42898881639378017</v>
      </c>
      <c r="I1152" s="61"/>
      <c r="J1152" s="61"/>
      <c r="K1152" s="61"/>
      <c r="L1152" s="61"/>
      <c r="M1152" s="61"/>
    </row>
    <row r="1153" spans="1:13" ht="15.6">
      <c r="A1153" s="83">
        <v>532.46999999999002</v>
      </c>
      <c r="B1153" s="84">
        <f t="shared" si="87"/>
        <v>265147496.00085753</v>
      </c>
      <c r="C1153" s="84">
        <f t="shared" si="81"/>
        <v>208568844.23708653</v>
      </c>
      <c r="D1153" s="83">
        <v>532.46999999999002</v>
      </c>
      <c r="E1153" s="84">
        <f t="shared" si="88"/>
        <v>26516211.280469619</v>
      </c>
      <c r="F1153" s="85"/>
      <c r="G1153" s="79">
        <f t="shared" si="89"/>
        <v>0.2653942374910116</v>
      </c>
      <c r="H1153" s="80">
        <f t="shared" si="86"/>
        <v>0.42953538036004774</v>
      </c>
      <c r="I1153" s="61"/>
      <c r="J1153" s="61"/>
      <c r="K1153" s="61"/>
      <c r="L1153" s="61"/>
      <c r="M1153" s="61"/>
    </row>
    <row r="1154" spans="1:13" ht="15.6">
      <c r="A1154" s="83">
        <v>532.47999999999001</v>
      </c>
      <c r="B1154" s="84">
        <f t="shared" si="87"/>
        <v>265412890.23834854</v>
      </c>
      <c r="C1154" s="84">
        <f t="shared" si="81"/>
        <v>208834238.47457755</v>
      </c>
      <c r="D1154" s="83">
        <v>532.47999999999001</v>
      </c>
      <c r="E1154" s="84">
        <f t="shared" si="88"/>
        <v>26527398.679126419</v>
      </c>
      <c r="F1154" s="85"/>
      <c r="G1154" s="79">
        <f t="shared" si="89"/>
        <v>0.2653942374910116</v>
      </c>
      <c r="H1154" s="80">
        <f t="shared" si="86"/>
        <v>0.43008194432631536</v>
      </c>
      <c r="I1154" s="61"/>
      <c r="J1154" s="61"/>
      <c r="K1154" s="61"/>
      <c r="L1154" s="61"/>
      <c r="M1154" s="61"/>
    </row>
    <row r="1155" spans="1:13" ht="15.6">
      <c r="A1155" s="83">
        <v>532.48999999999</v>
      </c>
      <c r="B1155" s="84">
        <f t="shared" si="87"/>
        <v>265678284.47583956</v>
      </c>
      <c r="C1155" s="84">
        <f t="shared" si="81"/>
        <v>209099632.71206856</v>
      </c>
      <c r="D1155" s="83">
        <v>532.48999999999</v>
      </c>
      <c r="E1155" s="84">
        <f t="shared" si="88"/>
        <v>26538586.07778322</v>
      </c>
      <c r="F1155" s="85"/>
      <c r="G1155" s="79">
        <f t="shared" si="89"/>
        <v>0.2653942374910116</v>
      </c>
      <c r="H1155" s="80">
        <f t="shared" si="86"/>
        <v>0.43062850829258292</v>
      </c>
      <c r="I1155" s="61"/>
      <c r="J1155" s="61"/>
      <c r="K1155" s="61"/>
      <c r="L1155" s="61"/>
      <c r="M1155" s="61"/>
    </row>
    <row r="1156" spans="1:13" ht="15.6">
      <c r="A1156" s="83">
        <v>532.49999999999</v>
      </c>
      <c r="B1156" s="84">
        <f t="shared" si="87"/>
        <v>265943678.71333057</v>
      </c>
      <c r="C1156" s="84">
        <f t="shared" si="81"/>
        <v>209365026.94955957</v>
      </c>
      <c r="D1156" s="83">
        <v>532.49999999999</v>
      </c>
      <c r="E1156" s="84">
        <f t="shared" si="88"/>
        <v>26549773.47644002</v>
      </c>
      <c r="F1156" s="85"/>
      <c r="G1156" s="79">
        <f t="shared" si="89"/>
        <v>0.2653942374910116</v>
      </c>
      <c r="H1156" s="80">
        <f t="shared" si="86"/>
        <v>0.43117507225885049</v>
      </c>
      <c r="I1156" s="61"/>
      <c r="J1156" s="61"/>
      <c r="K1156" s="61"/>
      <c r="L1156" s="61"/>
      <c r="M1156" s="61"/>
    </row>
    <row r="1157" spans="1:13" ht="15.6">
      <c r="A1157" s="83">
        <v>532.50999999998999</v>
      </c>
      <c r="B1157" s="84">
        <f t="shared" si="87"/>
        <v>266209072.95082158</v>
      </c>
      <c r="C1157" s="84">
        <f t="shared" si="81"/>
        <v>209630421.18705058</v>
      </c>
      <c r="D1157" s="83">
        <v>532.50999999998999</v>
      </c>
      <c r="E1157" s="84">
        <f t="shared" si="88"/>
        <v>26560960.87509682</v>
      </c>
      <c r="F1157" s="85"/>
      <c r="G1157" s="79">
        <f t="shared" si="89"/>
        <v>0.2653942374910116</v>
      </c>
      <c r="H1157" s="80">
        <f t="shared" si="86"/>
        <v>0.43172163622511806</v>
      </c>
      <c r="I1157" s="61"/>
      <c r="J1157" s="61"/>
      <c r="K1157" s="61"/>
      <c r="L1157" s="61"/>
      <c r="M1157" s="61"/>
    </row>
    <row r="1158" spans="1:13" ht="15.6">
      <c r="A1158" s="83">
        <v>532.51999999998998</v>
      </c>
      <c r="B1158" s="84">
        <f t="shared" si="87"/>
        <v>266474467.18831259</v>
      </c>
      <c r="C1158" s="84">
        <f t="shared" si="81"/>
        <v>209895815.42454159</v>
      </c>
      <c r="D1158" s="83">
        <v>532.51999999998998</v>
      </c>
      <c r="E1158" s="84">
        <f t="shared" si="88"/>
        <v>26572148.273753621</v>
      </c>
      <c r="F1158" s="85"/>
      <c r="G1158" s="79">
        <f t="shared" si="89"/>
        <v>0.2653942374910116</v>
      </c>
      <c r="H1158" s="80">
        <f t="shared" si="86"/>
        <v>0.43226820019138562</v>
      </c>
      <c r="I1158" s="61"/>
      <c r="J1158" s="61"/>
      <c r="K1158" s="61"/>
      <c r="L1158" s="61"/>
      <c r="M1158" s="61"/>
    </row>
    <row r="1159" spans="1:13" ht="15.6">
      <c r="A1159" s="83">
        <v>532.52999999998997</v>
      </c>
      <c r="B1159" s="84">
        <f t="shared" si="87"/>
        <v>266739861.4258036</v>
      </c>
      <c r="C1159" s="84">
        <f t="shared" si="81"/>
        <v>210161209.6620326</v>
      </c>
      <c r="D1159" s="83">
        <v>532.52999999998997</v>
      </c>
      <c r="E1159" s="84">
        <f t="shared" si="88"/>
        <v>26583335.672410421</v>
      </c>
      <c r="F1159" s="85"/>
      <c r="G1159" s="79">
        <f t="shared" si="89"/>
        <v>0.2653942374910116</v>
      </c>
      <c r="H1159" s="80">
        <f t="shared" si="86"/>
        <v>0.43281476415765324</v>
      </c>
      <c r="I1159" s="61"/>
      <c r="J1159" s="61"/>
      <c r="K1159" s="61"/>
      <c r="L1159" s="61"/>
      <c r="M1159" s="61"/>
    </row>
    <row r="1160" spans="1:13" ht="15.6">
      <c r="A1160" s="83">
        <v>532.53999999998996</v>
      </c>
      <c r="B1160" s="84">
        <f t="shared" si="87"/>
        <v>267005255.66329461</v>
      </c>
      <c r="C1160" s="84">
        <f t="shared" si="81"/>
        <v>210426603.89952362</v>
      </c>
      <c r="D1160" s="83">
        <v>532.53999999998996</v>
      </c>
      <c r="E1160" s="84">
        <f t="shared" si="88"/>
        <v>26594523.071067221</v>
      </c>
      <c r="F1160" s="85"/>
      <c r="G1160" s="79">
        <f t="shared" si="89"/>
        <v>0.2653942374910116</v>
      </c>
      <c r="H1160" s="80">
        <f t="shared" ref="H1160:H1223" si="90">C1160/$C$2006</f>
        <v>0.43336132812392081</v>
      </c>
      <c r="I1160" s="61"/>
      <c r="J1160" s="61"/>
      <c r="K1160" s="61"/>
      <c r="L1160" s="61"/>
      <c r="M1160" s="61"/>
    </row>
    <row r="1161" spans="1:13" ht="15.6">
      <c r="A1161" s="83">
        <v>532.54999999998904</v>
      </c>
      <c r="B1161" s="84">
        <f t="shared" si="87"/>
        <v>267270649.90078562</v>
      </c>
      <c r="C1161" s="84">
        <f t="shared" si="81"/>
        <v>210691998.13701463</v>
      </c>
      <c r="D1161" s="83">
        <v>532.54999999998904</v>
      </c>
      <c r="E1161" s="84">
        <f t="shared" si="88"/>
        <v>26605710.469724022</v>
      </c>
      <c r="F1161" s="85"/>
      <c r="G1161" s="79">
        <f t="shared" si="89"/>
        <v>0.2653942374910116</v>
      </c>
      <c r="H1161" s="80">
        <f t="shared" si="90"/>
        <v>0.43390789209018837</v>
      </c>
      <c r="I1161" s="61"/>
      <c r="J1161" s="61"/>
      <c r="K1161" s="61"/>
      <c r="L1161" s="61"/>
      <c r="M1161" s="61"/>
    </row>
    <row r="1162" spans="1:13" ht="15.6">
      <c r="A1162" s="83">
        <v>532.55999999998903</v>
      </c>
      <c r="B1162" s="84">
        <f t="shared" si="87"/>
        <v>267536044.13827664</v>
      </c>
      <c r="C1162" s="84">
        <f t="shared" si="81"/>
        <v>210957392.37450564</v>
      </c>
      <c r="D1162" s="83">
        <v>532.55999999998903</v>
      </c>
      <c r="E1162" s="84">
        <f t="shared" si="88"/>
        <v>26616897.868380822</v>
      </c>
      <c r="F1162" s="85"/>
      <c r="G1162" s="79">
        <f t="shared" si="89"/>
        <v>0.2653942374910116</v>
      </c>
      <c r="H1162" s="80">
        <f t="shared" si="90"/>
        <v>0.43445445605645594</v>
      </c>
      <c r="I1162" s="61"/>
      <c r="J1162" s="61"/>
      <c r="K1162" s="61"/>
      <c r="L1162" s="61"/>
      <c r="M1162" s="61"/>
    </row>
    <row r="1163" spans="1:13" ht="15.6">
      <c r="A1163" s="83">
        <v>532.56999999998902</v>
      </c>
      <c r="B1163" s="84">
        <f t="shared" si="87"/>
        <v>267801438.37576765</v>
      </c>
      <c r="C1163" s="84">
        <f t="shared" si="81"/>
        <v>211222786.61199665</v>
      </c>
      <c r="D1163" s="83">
        <v>532.56999999998902</v>
      </c>
      <c r="E1163" s="84">
        <f t="shared" si="88"/>
        <v>26628085.267037623</v>
      </c>
      <c r="F1163" s="85"/>
      <c r="G1163" s="79">
        <f t="shared" si="89"/>
        <v>0.2653942374910116</v>
      </c>
      <c r="H1163" s="80">
        <f t="shared" si="90"/>
        <v>0.43500102002272351</v>
      </c>
      <c r="I1163" s="61"/>
      <c r="J1163" s="61"/>
      <c r="K1163" s="61"/>
      <c r="L1163" s="61"/>
      <c r="M1163" s="61"/>
    </row>
    <row r="1164" spans="1:13" ht="15.6">
      <c r="A1164" s="83">
        <v>532.57999999998901</v>
      </c>
      <c r="B1164" s="84">
        <f t="shared" si="87"/>
        <v>268066832.61325866</v>
      </c>
      <c r="C1164" s="84">
        <f t="shared" si="81"/>
        <v>211488180.84948766</v>
      </c>
      <c r="D1164" s="83">
        <v>532.57999999998901</v>
      </c>
      <c r="E1164" s="84">
        <f t="shared" si="88"/>
        <v>26639272.665694423</v>
      </c>
      <c r="F1164" s="85"/>
      <c r="G1164" s="79">
        <f t="shared" si="89"/>
        <v>0.2653942374910116</v>
      </c>
      <c r="H1164" s="80">
        <f t="shared" si="90"/>
        <v>0.43554758398899113</v>
      </c>
      <c r="I1164" s="61"/>
      <c r="J1164" s="61"/>
      <c r="K1164" s="61"/>
      <c r="L1164" s="61"/>
      <c r="M1164" s="61"/>
    </row>
    <row r="1165" spans="1:13" ht="15.6">
      <c r="A1165" s="83">
        <v>532.589999999989</v>
      </c>
      <c r="B1165" s="84">
        <f t="shared" si="87"/>
        <v>268332226.85074967</v>
      </c>
      <c r="C1165" s="84">
        <f t="shared" si="81"/>
        <v>211753575.08697867</v>
      </c>
      <c r="D1165" s="83">
        <v>532.589999999989</v>
      </c>
      <c r="E1165" s="84">
        <f t="shared" si="88"/>
        <v>26650460.064351223</v>
      </c>
      <c r="F1165" s="85"/>
      <c r="G1165" s="79">
        <f t="shared" si="89"/>
        <v>0.2653942374910116</v>
      </c>
      <c r="H1165" s="80">
        <f t="shared" si="90"/>
        <v>0.43609414795525869</v>
      </c>
      <c r="I1165" s="61"/>
      <c r="J1165" s="61"/>
      <c r="K1165" s="61"/>
      <c r="L1165" s="61"/>
      <c r="M1165" s="61"/>
    </row>
    <row r="1166" spans="1:13" ht="15.6">
      <c r="A1166" s="83">
        <v>532.599999999989</v>
      </c>
      <c r="B1166" s="84">
        <f t="shared" si="87"/>
        <v>268597621.08824068</v>
      </c>
      <c r="C1166" s="84">
        <f t="shared" si="81"/>
        <v>212018969.32446969</v>
      </c>
      <c r="D1166" s="83">
        <v>532.599999999989</v>
      </c>
      <c r="E1166" s="84">
        <f t="shared" si="88"/>
        <v>26661647.463008024</v>
      </c>
      <c r="F1166" s="85"/>
      <c r="G1166" s="79">
        <f t="shared" si="89"/>
        <v>0.2653942374910116</v>
      </c>
      <c r="H1166" s="80">
        <f t="shared" si="90"/>
        <v>0.43664071192152626</v>
      </c>
      <c r="I1166" s="61"/>
      <c r="J1166" s="61"/>
      <c r="K1166" s="61"/>
      <c r="L1166" s="61"/>
      <c r="M1166" s="61"/>
    </row>
    <row r="1167" spans="1:13" ht="15.6">
      <c r="A1167" s="83">
        <v>532.60999999998899</v>
      </c>
      <c r="B1167" s="84">
        <f t="shared" si="87"/>
        <v>268863015.32573169</v>
      </c>
      <c r="C1167" s="84">
        <f t="shared" si="81"/>
        <v>212284363.5619607</v>
      </c>
      <c r="D1167" s="83">
        <v>532.60999999998899</v>
      </c>
      <c r="E1167" s="84">
        <f t="shared" si="88"/>
        <v>26672834.861664824</v>
      </c>
      <c r="F1167" s="85"/>
      <c r="G1167" s="79">
        <f t="shared" si="89"/>
        <v>0.2653942374910116</v>
      </c>
      <c r="H1167" s="80">
        <f t="shared" si="90"/>
        <v>0.43718727588779382</v>
      </c>
      <c r="I1167" s="61"/>
      <c r="J1167" s="61"/>
      <c r="K1167" s="61"/>
      <c r="L1167" s="61"/>
      <c r="M1167" s="61"/>
    </row>
    <row r="1168" spans="1:13" ht="15.6">
      <c r="A1168" s="83">
        <v>532.61999999998898</v>
      </c>
      <c r="B1168" s="84">
        <f t="shared" si="87"/>
        <v>269128409.56322271</v>
      </c>
      <c r="C1168" s="84">
        <f t="shared" si="81"/>
        <v>212549757.79945171</v>
      </c>
      <c r="D1168" s="83">
        <v>532.61999999998898</v>
      </c>
      <c r="E1168" s="84">
        <f t="shared" si="88"/>
        <v>26684022.260321625</v>
      </c>
      <c r="F1168" s="85"/>
      <c r="G1168" s="79">
        <f t="shared" si="89"/>
        <v>0.2653942374910116</v>
      </c>
      <c r="H1168" s="80">
        <f t="shared" si="90"/>
        <v>0.43773383985406139</v>
      </c>
      <c r="I1168" s="61"/>
      <c r="J1168" s="61"/>
      <c r="K1168" s="61"/>
      <c r="L1168" s="61"/>
      <c r="M1168" s="61"/>
    </row>
    <row r="1169" spans="1:13" ht="15.6">
      <c r="A1169" s="83">
        <v>532.62999999998897</v>
      </c>
      <c r="B1169" s="84">
        <f t="shared" si="87"/>
        <v>269393803.80071372</v>
      </c>
      <c r="C1169" s="84">
        <f t="shared" si="81"/>
        <v>212815152.03694272</v>
      </c>
      <c r="D1169" s="83">
        <v>532.62999999998897</v>
      </c>
      <c r="E1169" s="84">
        <f t="shared" si="88"/>
        <v>26695209.658978425</v>
      </c>
      <c r="F1169" s="85"/>
      <c r="G1169" s="79">
        <f t="shared" si="89"/>
        <v>0.2653942374910116</v>
      </c>
      <c r="H1169" s="80">
        <f t="shared" si="90"/>
        <v>0.43828040382032901</v>
      </c>
      <c r="I1169" s="61"/>
      <c r="J1169" s="61"/>
      <c r="K1169" s="61"/>
      <c r="L1169" s="61"/>
      <c r="M1169" s="61"/>
    </row>
    <row r="1170" spans="1:13" ht="15.6">
      <c r="A1170" s="83">
        <v>532.63999999998896</v>
      </c>
      <c r="B1170" s="84">
        <f t="shared" si="87"/>
        <v>269659198.03820473</v>
      </c>
      <c r="C1170" s="84">
        <f t="shared" si="81"/>
        <v>213080546.27443373</v>
      </c>
      <c r="D1170" s="83">
        <v>532.63999999998896</v>
      </c>
      <c r="E1170" s="84">
        <f t="shared" si="88"/>
        <v>26706397.057635225</v>
      </c>
      <c r="F1170" s="85"/>
      <c r="G1170" s="79">
        <f t="shared" si="89"/>
        <v>0.2653942374910116</v>
      </c>
      <c r="H1170" s="80">
        <f t="shared" si="90"/>
        <v>0.43882696778659658</v>
      </c>
      <c r="I1170" s="61"/>
      <c r="J1170" s="61"/>
      <c r="K1170" s="61"/>
      <c r="L1170" s="61"/>
      <c r="M1170" s="61"/>
    </row>
    <row r="1171" spans="1:13" ht="15.6">
      <c r="A1171" s="83">
        <v>532.64999999998895</v>
      </c>
      <c r="B1171" s="84">
        <f t="shared" ref="B1171:B1205" si="91">B1170+(($B$1206-$B$1106)/100)</f>
        <v>269924592.27569574</v>
      </c>
      <c r="C1171" s="84">
        <f t="shared" si="81"/>
        <v>213345940.51192474</v>
      </c>
      <c r="D1171" s="83">
        <v>532.64999999998895</v>
      </c>
      <c r="E1171" s="84">
        <f t="shared" ref="E1171:E1205" si="92">E1170+(($E$1206-$E$1106)/100)</f>
        <v>26717584.456292026</v>
      </c>
      <c r="F1171" s="85"/>
      <c r="G1171" s="79">
        <f t="shared" si="89"/>
        <v>0.2653942374910116</v>
      </c>
      <c r="H1171" s="80">
        <f t="shared" si="90"/>
        <v>0.43937353175286414</v>
      </c>
      <c r="I1171" s="61"/>
      <c r="J1171" s="61"/>
      <c r="K1171" s="61"/>
      <c r="L1171" s="61"/>
      <c r="M1171" s="61"/>
    </row>
    <row r="1172" spans="1:13" ht="15.6">
      <c r="A1172" s="83">
        <v>532.65999999998905</v>
      </c>
      <c r="B1172" s="84">
        <f t="shared" si="91"/>
        <v>270189986.51318675</v>
      </c>
      <c r="C1172" s="84">
        <f t="shared" si="81"/>
        <v>213611334.74941576</v>
      </c>
      <c r="D1172" s="83">
        <v>532.65999999998905</v>
      </c>
      <c r="E1172" s="84">
        <f t="shared" si="92"/>
        <v>26728771.854948826</v>
      </c>
      <c r="F1172" s="85"/>
      <c r="G1172" s="79">
        <f t="shared" si="89"/>
        <v>0.2653942374910116</v>
      </c>
      <c r="H1172" s="80">
        <f t="shared" si="90"/>
        <v>0.43992009571913171</v>
      </c>
      <c r="I1172" s="61"/>
      <c r="J1172" s="61"/>
      <c r="K1172" s="61"/>
      <c r="L1172" s="61"/>
      <c r="M1172" s="61"/>
    </row>
    <row r="1173" spans="1:13" ht="15.6">
      <c r="A1173" s="83">
        <v>532.66999999998905</v>
      </c>
      <c r="B1173" s="84">
        <f t="shared" si="91"/>
        <v>270455380.75067776</v>
      </c>
      <c r="C1173" s="84">
        <f t="shared" si="81"/>
        <v>213876728.98690677</v>
      </c>
      <c r="D1173" s="83">
        <v>532.66999999998905</v>
      </c>
      <c r="E1173" s="84">
        <f t="shared" si="92"/>
        <v>26739959.253605627</v>
      </c>
      <c r="F1173" s="85"/>
      <c r="G1173" s="79">
        <f t="shared" si="89"/>
        <v>0.2653942374910116</v>
      </c>
      <c r="H1173" s="80">
        <f t="shared" si="90"/>
        <v>0.44046665968539928</v>
      </c>
      <c r="I1173" s="61"/>
      <c r="J1173" s="61"/>
      <c r="K1173" s="61"/>
      <c r="L1173" s="61"/>
      <c r="M1173" s="61"/>
    </row>
    <row r="1174" spans="1:13" ht="15.6">
      <c r="A1174" s="83">
        <v>532.67999999998904</v>
      </c>
      <c r="B1174" s="84">
        <f t="shared" si="91"/>
        <v>270720774.98816878</v>
      </c>
      <c r="C1174" s="84">
        <f t="shared" si="81"/>
        <v>214142123.22439778</v>
      </c>
      <c r="D1174" s="83">
        <v>532.67999999998904</v>
      </c>
      <c r="E1174" s="84">
        <f t="shared" si="92"/>
        <v>26751146.652262427</v>
      </c>
      <c r="F1174" s="85"/>
      <c r="G1174" s="79">
        <f t="shared" si="89"/>
        <v>0.2653942374910116</v>
      </c>
      <c r="H1174" s="80">
        <f t="shared" si="90"/>
        <v>0.4410132236516669</v>
      </c>
      <c r="I1174" s="61"/>
      <c r="J1174" s="61"/>
      <c r="K1174" s="61"/>
      <c r="L1174" s="61"/>
      <c r="M1174" s="61"/>
    </row>
    <row r="1175" spans="1:13" ht="15.6">
      <c r="A1175" s="83">
        <v>532.68999999998903</v>
      </c>
      <c r="B1175" s="84">
        <f t="shared" si="91"/>
        <v>270986169.22565979</v>
      </c>
      <c r="C1175" s="84">
        <f t="shared" si="81"/>
        <v>214407517.46188879</v>
      </c>
      <c r="D1175" s="83">
        <v>532.68999999998903</v>
      </c>
      <c r="E1175" s="84">
        <f t="shared" si="92"/>
        <v>26762334.050919227</v>
      </c>
      <c r="F1175" s="85"/>
      <c r="G1175" s="79">
        <f t="shared" si="89"/>
        <v>0.2653942374910116</v>
      </c>
      <c r="H1175" s="80">
        <f t="shared" si="90"/>
        <v>0.44155978761793446</v>
      </c>
      <c r="I1175" s="61"/>
      <c r="J1175" s="61"/>
      <c r="K1175" s="61"/>
      <c r="L1175" s="61"/>
      <c r="M1175" s="61"/>
    </row>
    <row r="1176" spans="1:13" ht="15.6">
      <c r="A1176" s="83">
        <v>532.69999999998902</v>
      </c>
      <c r="B1176" s="84">
        <f t="shared" si="91"/>
        <v>271251563.4631508</v>
      </c>
      <c r="C1176" s="84">
        <f t="shared" si="81"/>
        <v>214672911.6993798</v>
      </c>
      <c r="D1176" s="83">
        <v>532.69999999998902</v>
      </c>
      <c r="E1176" s="84">
        <f t="shared" si="92"/>
        <v>26773521.449576028</v>
      </c>
      <c r="F1176" s="85"/>
      <c r="G1176" s="79">
        <f t="shared" si="89"/>
        <v>0.2653942374910116</v>
      </c>
      <c r="H1176" s="80">
        <f t="shared" si="90"/>
        <v>0.44210635158420203</v>
      </c>
      <c r="I1176" s="61"/>
      <c r="J1176" s="61"/>
      <c r="K1176" s="61"/>
      <c r="L1176" s="61"/>
      <c r="M1176" s="61"/>
    </row>
    <row r="1177" spans="1:13" ht="15.6">
      <c r="A1177" s="83">
        <v>532.70999999998901</v>
      </c>
      <c r="B1177" s="84">
        <f t="shared" si="91"/>
        <v>271516957.70064181</v>
      </c>
      <c r="C1177" s="84">
        <f t="shared" si="81"/>
        <v>214938305.93687081</v>
      </c>
      <c r="D1177" s="83">
        <v>532.70999999998901</v>
      </c>
      <c r="E1177" s="84">
        <f t="shared" si="92"/>
        <v>26784708.848232828</v>
      </c>
      <c r="F1177" s="85"/>
      <c r="G1177" s="79">
        <f t="shared" si="89"/>
        <v>0.2653942374910116</v>
      </c>
      <c r="H1177" s="80">
        <f t="shared" si="90"/>
        <v>0.44265291555046959</v>
      </c>
      <c r="I1177" s="61"/>
      <c r="J1177" s="61"/>
      <c r="K1177" s="61"/>
      <c r="L1177" s="61"/>
      <c r="M1177" s="61"/>
    </row>
    <row r="1178" spans="1:13" ht="15.6">
      <c r="A1178" s="83">
        <v>532.719999999989</v>
      </c>
      <c r="B1178" s="84">
        <f t="shared" si="91"/>
        <v>271782351.93813282</v>
      </c>
      <c r="C1178" s="84">
        <f t="shared" si="81"/>
        <v>215203700.17436182</v>
      </c>
      <c r="D1178" s="83">
        <v>532.719999999989</v>
      </c>
      <c r="E1178" s="84">
        <f t="shared" si="92"/>
        <v>26795896.246889628</v>
      </c>
      <c r="F1178" s="85"/>
      <c r="G1178" s="79">
        <f t="shared" si="89"/>
        <v>0.2653942374910116</v>
      </c>
      <c r="H1178" s="80">
        <f t="shared" si="90"/>
        <v>0.44319947951673716</v>
      </c>
      <c r="I1178" s="61"/>
      <c r="J1178" s="61"/>
      <c r="K1178" s="61"/>
      <c r="L1178" s="61"/>
      <c r="M1178" s="61"/>
    </row>
    <row r="1179" spans="1:13" ht="15.6">
      <c r="A1179" s="83">
        <v>532.72999999998899</v>
      </c>
      <c r="B1179" s="84">
        <f t="shared" si="91"/>
        <v>272047746.17562383</v>
      </c>
      <c r="C1179" s="84">
        <f t="shared" si="81"/>
        <v>215469094.41185284</v>
      </c>
      <c r="D1179" s="83">
        <v>532.72999999998899</v>
      </c>
      <c r="E1179" s="84">
        <f t="shared" si="92"/>
        <v>26807083.645546429</v>
      </c>
      <c r="F1179" s="85"/>
      <c r="G1179" s="79">
        <f t="shared" si="89"/>
        <v>0.2653942374910116</v>
      </c>
      <c r="H1179" s="80">
        <f t="shared" si="90"/>
        <v>0.44374604348300478</v>
      </c>
      <c r="I1179" s="61"/>
      <c r="J1179" s="61"/>
      <c r="K1179" s="61"/>
      <c r="L1179" s="61"/>
      <c r="M1179" s="61"/>
    </row>
    <row r="1180" spans="1:13" ht="15.6">
      <c r="A1180" s="83">
        <v>532.73999999998898</v>
      </c>
      <c r="B1180" s="84">
        <f t="shared" si="91"/>
        <v>272313140.41311485</v>
      </c>
      <c r="C1180" s="84">
        <f t="shared" si="81"/>
        <v>215734488.64934385</v>
      </c>
      <c r="D1180" s="83">
        <v>532.73999999998898</v>
      </c>
      <c r="E1180" s="84">
        <f t="shared" si="92"/>
        <v>26818271.044203229</v>
      </c>
      <c r="F1180" s="85"/>
      <c r="G1180" s="79">
        <f t="shared" si="89"/>
        <v>0.2653942374910116</v>
      </c>
      <c r="H1180" s="80">
        <f t="shared" si="90"/>
        <v>0.44429260744927235</v>
      </c>
      <c r="I1180" s="61"/>
      <c r="J1180" s="61"/>
      <c r="K1180" s="61"/>
      <c r="L1180" s="61"/>
      <c r="M1180" s="61"/>
    </row>
    <row r="1181" spans="1:13" ht="15.6">
      <c r="A1181" s="83">
        <v>532.74999999998897</v>
      </c>
      <c r="B1181" s="84">
        <f t="shared" si="91"/>
        <v>272578534.65060586</v>
      </c>
      <c r="C1181" s="84">
        <f t="shared" si="81"/>
        <v>215999882.88683486</v>
      </c>
      <c r="D1181" s="83">
        <v>532.74999999998897</v>
      </c>
      <c r="E1181" s="84">
        <f t="shared" si="92"/>
        <v>26829458.44286003</v>
      </c>
      <c r="F1181" s="85"/>
      <c r="G1181" s="79">
        <f t="shared" si="89"/>
        <v>0.2653942374910116</v>
      </c>
      <c r="H1181" s="80">
        <f t="shared" si="90"/>
        <v>0.44483917141553991</v>
      </c>
      <c r="I1181" s="61"/>
      <c r="J1181" s="61"/>
      <c r="K1181" s="61"/>
      <c r="L1181" s="61"/>
      <c r="M1181" s="61"/>
    </row>
    <row r="1182" spans="1:13" ht="15.6">
      <c r="A1182" s="83">
        <v>532.75999999998896</v>
      </c>
      <c r="B1182" s="84">
        <f t="shared" si="91"/>
        <v>272843928.88809687</v>
      </c>
      <c r="C1182" s="84">
        <f t="shared" si="81"/>
        <v>216265277.12432587</v>
      </c>
      <c r="D1182" s="83">
        <v>532.75999999998896</v>
      </c>
      <c r="E1182" s="84">
        <f t="shared" si="92"/>
        <v>26840645.84151683</v>
      </c>
      <c r="F1182" s="85"/>
      <c r="G1182" s="79">
        <f t="shared" si="89"/>
        <v>0.2653942374910116</v>
      </c>
      <c r="H1182" s="80">
        <f t="shared" si="90"/>
        <v>0.44538573538180748</v>
      </c>
      <c r="I1182" s="61"/>
      <c r="J1182" s="61"/>
      <c r="K1182" s="61"/>
      <c r="L1182" s="61"/>
      <c r="M1182" s="61"/>
    </row>
    <row r="1183" spans="1:13" ht="15.6">
      <c r="A1183" s="83">
        <v>532.76999999998895</v>
      </c>
      <c r="B1183" s="84">
        <f t="shared" si="91"/>
        <v>273109323.12558788</v>
      </c>
      <c r="C1183" s="84">
        <f t="shared" si="81"/>
        <v>216530671.36181688</v>
      </c>
      <c r="D1183" s="83">
        <v>532.76999999998895</v>
      </c>
      <c r="E1183" s="84">
        <f t="shared" si="92"/>
        <v>26851833.24017363</v>
      </c>
      <c r="F1183" s="85"/>
      <c r="G1183" s="79">
        <f t="shared" si="89"/>
        <v>0.2653942374910116</v>
      </c>
      <c r="H1183" s="80">
        <f t="shared" si="90"/>
        <v>0.44593229934807505</v>
      </c>
      <c r="I1183" s="61"/>
      <c r="J1183" s="61"/>
      <c r="K1183" s="61"/>
      <c r="L1183" s="61"/>
      <c r="M1183" s="61"/>
    </row>
    <row r="1184" spans="1:13" ht="15.6">
      <c r="A1184" s="83">
        <v>532.77999999998895</v>
      </c>
      <c r="B1184" s="84">
        <f t="shared" si="91"/>
        <v>273374717.36307889</v>
      </c>
      <c r="C1184" s="84">
        <f t="shared" si="81"/>
        <v>216796065.59930789</v>
      </c>
      <c r="D1184" s="83">
        <v>532.77999999998895</v>
      </c>
      <c r="E1184" s="84">
        <f t="shared" si="92"/>
        <v>26863020.638830431</v>
      </c>
      <c r="F1184" s="85"/>
      <c r="G1184" s="79">
        <f t="shared" si="89"/>
        <v>0.2653942374910116</v>
      </c>
      <c r="H1184" s="80">
        <f t="shared" si="90"/>
        <v>0.44647886331434267</v>
      </c>
      <c r="I1184" s="61"/>
      <c r="J1184" s="61"/>
      <c r="K1184" s="61"/>
      <c r="L1184" s="61"/>
      <c r="M1184" s="61"/>
    </row>
    <row r="1185" spans="1:13" ht="15.6">
      <c r="A1185" s="83">
        <v>532.78999999998905</v>
      </c>
      <c r="B1185" s="84">
        <f t="shared" si="91"/>
        <v>273640111.6005699</v>
      </c>
      <c r="C1185" s="84">
        <f t="shared" si="81"/>
        <v>217061459.83679891</v>
      </c>
      <c r="D1185" s="83">
        <v>532.78999999998905</v>
      </c>
      <c r="E1185" s="84">
        <f t="shared" si="92"/>
        <v>26874208.037487231</v>
      </c>
      <c r="F1185" s="85"/>
      <c r="G1185" s="79">
        <f t="shared" si="89"/>
        <v>0.2653942374910116</v>
      </c>
      <c r="H1185" s="80">
        <f t="shared" si="90"/>
        <v>0.44702542728061023</v>
      </c>
      <c r="I1185" s="61"/>
      <c r="J1185" s="61"/>
      <c r="K1185" s="61"/>
      <c r="L1185" s="61"/>
      <c r="M1185" s="61"/>
    </row>
    <row r="1186" spans="1:13" ht="15.6">
      <c r="A1186" s="83">
        <v>532.79999999998904</v>
      </c>
      <c r="B1186" s="84">
        <f t="shared" si="91"/>
        <v>273905505.83806092</v>
      </c>
      <c r="C1186" s="84">
        <f t="shared" si="81"/>
        <v>217326854.07428992</v>
      </c>
      <c r="D1186" s="83">
        <v>532.79999999998904</v>
      </c>
      <c r="E1186" s="84">
        <f t="shared" si="92"/>
        <v>26885395.436144032</v>
      </c>
      <c r="F1186" s="85"/>
      <c r="G1186" s="79">
        <f t="shared" si="89"/>
        <v>0.2653942374910116</v>
      </c>
      <c r="H1186" s="80">
        <f t="shared" si="90"/>
        <v>0.4475719912468778</v>
      </c>
      <c r="I1186" s="61"/>
      <c r="J1186" s="61"/>
      <c r="K1186" s="61"/>
      <c r="L1186" s="61"/>
      <c r="M1186" s="61"/>
    </row>
    <row r="1187" spans="1:13" ht="15.6">
      <c r="A1187" s="83">
        <v>532.80999999998903</v>
      </c>
      <c r="B1187" s="84">
        <f t="shared" si="91"/>
        <v>274170900.07555193</v>
      </c>
      <c r="C1187" s="84">
        <f t="shared" si="81"/>
        <v>217592248.31178093</v>
      </c>
      <c r="D1187" s="83">
        <v>532.80999999998903</v>
      </c>
      <c r="E1187" s="84">
        <f t="shared" si="92"/>
        <v>26896582.834800832</v>
      </c>
      <c r="F1187" s="85"/>
      <c r="G1187" s="79">
        <f t="shared" si="89"/>
        <v>0.2653942374910116</v>
      </c>
      <c r="H1187" s="80">
        <f t="shared" si="90"/>
        <v>0.44811855521314536</v>
      </c>
      <c r="I1187" s="61"/>
      <c r="J1187" s="61"/>
      <c r="K1187" s="61"/>
      <c r="L1187" s="61"/>
      <c r="M1187" s="61"/>
    </row>
    <row r="1188" spans="1:13" ht="15.6">
      <c r="A1188" s="83">
        <v>532.81999999998902</v>
      </c>
      <c r="B1188" s="84">
        <f t="shared" si="91"/>
        <v>274436294.31304294</v>
      </c>
      <c r="C1188" s="84">
        <f t="shared" si="81"/>
        <v>217857642.54927194</v>
      </c>
      <c r="D1188" s="83">
        <v>532.81999999998902</v>
      </c>
      <c r="E1188" s="84">
        <f t="shared" si="92"/>
        <v>26907770.233457632</v>
      </c>
      <c r="F1188" s="85"/>
      <c r="G1188" s="79">
        <f t="shared" si="89"/>
        <v>0.2653942374910116</v>
      </c>
      <c r="H1188" s="80">
        <f t="shared" si="90"/>
        <v>0.44866511917941293</v>
      </c>
      <c r="I1188" s="61"/>
      <c r="J1188" s="61"/>
      <c r="K1188" s="61"/>
      <c r="L1188" s="61"/>
      <c r="M1188" s="61"/>
    </row>
    <row r="1189" spans="1:13" ht="15.6">
      <c r="A1189" s="83">
        <v>532.82999999998901</v>
      </c>
      <c r="B1189" s="84">
        <f t="shared" si="91"/>
        <v>274701688.55053395</v>
      </c>
      <c r="C1189" s="84">
        <f t="shared" si="81"/>
        <v>218123036.78676295</v>
      </c>
      <c r="D1189" s="83">
        <v>532.82999999998901</v>
      </c>
      <c r="E1189" s="84">
        <f t="shared" si="92"/>
        <v>26918957.632114433</v>
      </c>
      <c r="F1189" s="85"/>
      <c r="G1189" s="79">
        <f t="shared" si="89"/>
        <v>0.2653942374910116</v>
      </c>
      <c r="H1189" s="80">
        <f t="shared" si="90"/>
        <v>0.44921168314568055</v>
      </c>
      <c r="I1189" s="61"/>
      <c r="J1189" s="61"/>
      <c r="K1189" s="61"/>
      <c r="L1189" s="61"/>
      <c r="M1189" s="61"/>
    </row>
    <row r="1190" spans="1:13" ht="15.6">
      <c r="A1190" s="83">
        <v>532.839999999989</v>
      </c>
      <c r="B1190" s="84">
        <f t="shared" si="91"/>
        <v>274967082.78802496</v>
      </c>
      <c r="C1190" s="84">
        <f t="shared" si="81"/>
        <v>218388431.02425396</v>
      </c>
      <c r="D1190" s="83">
        <v>532.839999999989</v>
      </c>
      <c r="E1190" s="84">
        <f t="shared" si="92"/>
        <v>26930145.030771233</v>
      </c>
      <c r="F1190" s="85"/>
      <c r="G1190" s="79">
        <f t="shared" si="89"/>
        <v>0.2653942374910116</v>
      </c>
      <c r="H1190" s="80">
        <f t="shared" si="90"/>
        <v>0.44975824711194812</v>
      </c>
      <c r="I1190" s="61"/>
      <c r="J1190" s="61"/>
      <c r="K1190" s="61"/>
      <c r="L1190" s="61"/>
      <c r="M1190" s="61"/>
    </row>
    <row r="1191" spans="1:13" ht="15.6">
      <c r="A1191" s="83">
        <v>532.849999999989</v>
      </c>
      <c r="B1191" s="84">
        <f t="shared" si="91"/>
        <v>275232477.02551597</v>
      </c>
      <c r="C1191" s="84">
        <f t="shared" si="81"/>
        <v>218653825.26174498</v>
      </c>
      <c r="D1191" s="83">
        <v>532.849999999989</v>
      </c>
      <c r="E1191" s="84">
        <f t="shared" si="92"/>
        <v>26941332.429428034</v>
      </c>
      <c r="F1191" s="85"/>
      <c r="G1191" s="79">
        <f t="shared" si="89"/>
        <v>0.2653942374910116</v>
      </c>
      <c r="H1191" s="80">
        <f t="shared" si="90"/>
        <v>0.45030481107821568</v>
      </c>
      <c r="I1191" s="61"/>
      <c r="J1191" s="61"/>
      <c r="K1191" s="61"/>
      <c r="L1191" s="61"/>
      <c r="M1191" s="61"/>
    </row>
    <row r="1192" spans="1:13" ht="15.6">
      <c r="A1192" s="83">
        <v>532.85999999998899</v>
      </c>
      <c r="B1192" s="84">
        <f t="shared" si="91"/>
        <v>275497871.26300699</v>
      </c>
      <c r="C1192" s="84">
        <f t="shared" si="81"/>
        <v>218919219.49923599</v>
      </c>
      <c r="D1192" s="83">
        <v>532.85999999998899</v>
      </c>
      <c r="E1192" s="84">
        <f t="shared" si="92"/>
        <v>26952519.828084834</v>
      </c>
      <c r="F1192" s="85"/>
      <c r="G1192" s="79">
        <f t="shared" si="89"/>
        <v>0.2653942374910116</v>
      </c>
      <c r="H1192" s="80">
        <f t="shared" si="90"/>
        <v>0.45085137504448325</v>
      </c>
      <c r="I1192" s="61"/>
      <c r="J1192" s="61"/>
      <c r="K1192" s="61"/>
      <c r="L1192" s="61"/>
      <c r="M1192" s="61"/>
    </row>
    <row r="1193" spans="1:13" ht="15.6">
      <c r="A1193" s="83">
        <v>532.86999999998898</v>
      </c>
      <c r="B1193" s="84">
        <f t="shared" si="91"/>
        <v>275763265.500498</v>
      </c>
      <c r="C1193" s="84">
        <f t="shared" si="81"/>
        <v>219184613.736727</v>
      </c>
      <c r="D1193" s="83">
        <v>532.86999999998898</v>
      </c>
      <c r="E1193" s="84">
        <f t="shared" si="92"/>
        <v>26963707.226741634</v>
      </c>
      <c r="F1193" s="85"/>
      <c r="G1193" s="79">
        <f t="shared" si="89"/>
        <v>0.2653942374910116</v>
      </c>
      <c r="H1193" s="80">
        <f t="shared" si="90"/>
        <v>0.45139793901075081</v>
      </c>
      <c r="I1193" s="61"/>
      <c r="J1193" s="61"/>
      <c r="K1193" s="61"/>
      <c r="L1193" s="61"/>
      <c r="M1193" s="61"/>
    </row>
    <row r="1194" spans="1:13" ht="15.6">
      <c r="A1194" s="83">
        <v>532.87999999998897</v>
      </c>
      <c r="B1194" s="84">
        <f t="shared" si="91"/>
        <v>276028659.73798901</v>
      </c>
      <c r="C1194" s="84">
        <f t="shared" si="81"/>
        <v>219450007.97421801</v>
      </c>
      <c r="D1194" s="83">
        <v>532.87999999998897</v>
      </c>
      <c r="E1194" s="84">
        <f t="shared" si="92"/>
        <v>26974894.625398435</v>
      </c>
      <c r="F1194" s="85"/>
      <c r="G1194" s="79">
        <f t="shared" si="89"/>
        <v>0.2653942374910116</v>
      </c>
      <c r="H1194" s="80">
        <f t="shared" si="90"/>
        <v>0.45194450297701844</v>
      </c>
      <c r="I1194" s="61"/>
      <c r="J1194" s="61"/>
      <c r="K1194" s="61"/>
      <c r="L1194" s="61"/>
      <c r="M1194" s="61"/>
    </row>
    <row r="1195" spans="1:13" ht="15.6">
      <c r="A1195" s="83">
        <v>532.88999999998896</v>
      </c>
      <c r="B1195" s="84">
        <f t="shared" si="91"/>
        <v>276294053.97548002</v>
      </c>
      <c r="C1195" s="84">
        <f t="shared" si="81"/>
        <v>219715402.21170902</v>
      </c>
      <c r="D1195" s="83">
        <v>532.88999999998896</v>
      </c>
      <c r="E1195" s="84">
        <f t="shared" si="92"/>
        <v>26986082.024055235</v>
      </c>
      <c r="F1195" s="85"/>
      <c r="G1195" s="79">
        <f t="shared" ref="G1195:G1258" si="93">(B1195-B1194)/10^6</f>
        <v>0.2653942374910116</v>
      </c>
      <c r="H1195" s="80">
        <f t="shared" si="90"/>
        <v>0.452491066943286</v>
      </c>
      <c r="I1195" s="61"/>
      <c r="J1195" s="61"/>
      <c r="K1195" s="61"/>
      <c r="L1195" s="61"/>
      <c r="M1195" s="61"/>
    </row>
    <row r="1196" spans="1:13" ht="15.6">
      <c r="A1196" s="83">
        <v>532.89999999998895</v>
      </c>
      <c r="B1196" s="84">
        <f t="shared" si="91"/>
        <v>276559448.21297103</v>
      </c>
      <c r="C1196" s="84">
        <f t="shared" si="81"/>
        <v>219980796.44920003</v>
      </c>
      <c r="D1196" s="83">
        <v>532.89999999998895</v>
      </c>
      <c r="E1196" s="84">
        <f t="shared" si="92"/>
        <v>26997269.422712035</v>
      </c>
      <c r="F1196" s="85"/>
      <c r="G1196" s="79">
        <f t="shared" si="93"/>
        <v>0.2653942374910116</v>
      </c>
      <c r="H1196" s="80">
        <f t="shared" si="90"/>
        <v>0.45303763090955357</v>
      </c>
      <c r="I1196" s="61"/>
      <c r="J1196" s="61"/>
      <c r="K1196" s="61"/>
      <c r="L1196" s="61"/>
      <c r="M1196" s="61"/>
    </row>
    <row r="1197" spans="1:13" ht="15.6">
      <c r="A1197" s="83">
        <v>532.90999999998905</v>
      </c>
      <c r="B1197" s="84">
        <f t="shared" si="91"/>
        <v>276824842.45046204</v>
      </c>
      <c r="C1197" s="84">
        <f t="shared" si="81"/>
        <v>220246190.68669105</v>
      </c>
      <c r="D1197" s="83">
        <v>532.90999999998905</v>
      </c>
      <c r="E1197" s="84">
        <f t="shared" si="92"/>
        <v>27008456.821368836</v>
      </c>
      <c r="F1197" s="85"/>
      <c r="G1197" s="79">
        <f t="shared" si="93"/>
        <v>0.2653942374910116</v>
      </c>
      <c r="H1197" s="80">
        <f t="shared" si="90"/>
        <v>0.45358419487582113</v>
      </c>
      <c r="I1197" s="61"/>
      <c r="J1197" s="61"/>
      <c r="K1197" s="61"/>
      <c r="L1197" s="61"/>
      <c r="M1197" s="61"/>
    </row>
    <row r="1198" spans="1:13" ht="15.6">
      <c r="A1198" s="83">
        <v>532.91999999998905</v>
      </c>
      <c r="B1198" s="84">
        <f t="shared" si="91"/>
        <v>277090236.68795305</v>
      </c>
      <c r="C1198" s="84">
        <f t="shared" si="81"/>
        <v>220511584.92418206</v>
      </c>
      <c r="D1198" s="83">
        <v>532.91999999998905</v>
      </c>
      <c r="E1198" s="84">
        <f t="shared" si="92"/>
        <v>27019644.220025636</v>
      </c>
      <c r="F1198" s="85"/>
      <c r="G1198" s="79">
        <f t="shared" si="93"/>
        <v>0.2653942374910116</v>
      </c>
      <c r="H1198" s="80">
        <f t="shared" si="90"/>
        <v>0.4541307588420887</v>
      </c>
      <c r="I1198" s="61"/>
      <c r="J1198" s="61"/>
      <c r="K1198" s="61"/>
      <c r="L1198" s="61"/>
      <c r="M1198" s="61"/>
    </row>
    <row r="1199" spans="1:13" ht="15.6">
      <c r="A1199" s="83">
        <v>532.92999999998904</v>
      </c>
      <c r="B1199" s="84">
        <f t="shared" si="91"/>
        <v>277355630.92544407</v>
      </c>
      <c r="C1199" s="84">
        <f t="shared" si="81"/>
        <v>220776979.16167307</v>
      </c>
      <c r="D1199" s="83">
        <v>532.92999999998904</v>
      </c>
      <c r="E1199" s="84">
        <f t="shared" si="92"/>
        <v>27030831.618682437</v>
      </c>
      <c r="F1199" s="85"/>
      <c r="G1199" s="79">
        <f t="shared" si="93"/>
        <v>0.2653942374910116</v>
      </c>
      <c r="H1199" s="80">
        <f t="shared" si="90"/>
        <v>0.45467732280835632</v>
      </c>
      <c r="I1199" s="61"/>
      <c r="J1199" s="61"/>
      <c r="K1199" s="61"/>
      <c r="L1199" s="61"/>
      <c r="M1199" s="61"/>
    </row>
    <row r="1200" spans="1:13" ht="15.6">
      <c r="A1200" s="83">
        <v>532.93999999998903</v>
      </c>
      <c r="B1200" s="84">
        <f t="shared" si="91"/>
        <v>277621025.16293508</v>
      </c>
      <c r="C1200" s="84">
        <f t="shared" si="81"/>
        <v>221042373.39916408</v>
      </c>
      <c r="D1200" s="83">
        <v>532.93999999998903</v>
      </c>
      <c r="E1200" s="84">
        <f t="shared" si="92"/>
        <v>27042019.017339237</v>
      </c>
      <c r="F1200" s="85"/>
      <c r="G1200" s="79">
        <f t="shared" si="93"/>
        <v>0.2653942374910116</v>
      </c>
      <c r="H1200" s="80">
        <f t="shared" si="90"/>
        <v>0.45522388677462389</v>
      </c>
      <c r="I1200" s="61"/>
      <c r="J1200" s="61"/>
      <c r="K1200" s="61"/>
      <c r="L1200" s="61"/>
      <c r="M1200" s="61"/>
    </row>
    <row r="1201" spans="1:13" ht="15.6">
      <c r="A1201" s="83">
        <v>532.94999999998902</v>
      </c>
      <c r="B1201" s="84">
        <f t="shared" si="91"/>
        <v>277886419.40042609</v>
      </c>
      <c r="C1201" s="84">
        <f t="shared" si="81"/>
        <v>221307767.63665509</v>
      </c>
      <c r="D1201" s="83">
        <v>532.94999999998902</v>
      </c>
      <c r="E1201" s="84">
        <f t="shared" si="92"/>
        <v>27053206.415996037</v>
      </c>
      <c r="F1201" s="85"/>
      <c r="G1201" s="79">
        <f t="shared" si="93"/>
        <v>0.2653942374910116</v>
      </c>
      <c r="H1201" s="80">
        <f t="shared" si="90"/>
        <v>0.45577045074089145</v>
      </c>
      <c r="I1201" s="61"/>
      <c r="J1201" s="61"/>
      <c r="K1201" s="61"/>
      <c r="L1201" s="61"/>
      <c r="M1201" s="61"/>
    </row>
    <row r="1202" spans="1:13" ht="15.6">
      <c r="A1202" s="83">
        <v>532.95999999998901</v>
      </c>
      <c r="B1202" s="84">
        <f t="shared" si="91"/>
        <v>278151813.6379171</v>
      </c>
      <c r="C1202" s="84">
        <f t="shared" si="81"/>
        <v>221573161.8741461</v>
      </c>
      <c r="D1202" s="83">
        <v>532.95999999998901</v>
      </c>
      <c r="E1202" s="84">
        <f t="shared" si="92"/>
        <v>27064393.814652838</v>
      </c>
      <c r="F1202" s="85"/>
      <c r="G1202" s="79">
        <f t="shared" si="93"/>
        <v>0.2653942374910116</v>
      </c>
      <c r="H1202" s="80">
        <f t="shared" si="90"/>
        <v>0.45631701470715902</v>
      </c>
      <c r="I1202" s="61"/>
      <c r="J1202" s="61"/>
      <c r="K1202" s="61"/>
      <c r="L1202" s="61"/>
      <c r="M1202" s="61"/>
    </row>
    <row r="1203" spans="1:13" ht="15.6">
      <c r="A1203" s="83">
        <v>532.969999999989</v>
      </c>
      <c r="B1203" s="84">
        <f t="shared" si="91"/>
        <v>278417207.87540811</v>
      </c>
      <c r="C1203" s="84">
        <f t="shared" si="81"/>
        <v>221838556.11163712</v>
      </c>
      <c r="D1203" s="83">
        <v>532.969999999989</v>
      </c>
      <c r="E1203" s="84">
        <f t="shared" si="92"/>
        <v>27075581.213309638</v>
      </c>
      <c r="F1203" s="85"/>
      <c r="G1203" s="79">
        <f t="shared" si="93"/>
        <v>0.2653942374910116</v>
      </c>
      <c r="H1203" s="80">
        <f t="shared" si="90"/>
        <v>0.45686357867342658</v>
      </c>
      <c r="I1203" s="61"/>
      <c r="J1203" s="61"/>
      <c r="K1203" s="61"/>
      <c r="L1203" s="61"/>
      <c r="M1203" s="61"/>
    </row>
    <row r="1204" spans="1:13" ht="15.6">
      <c r="A1204" s="83">
        <v>532.97999999998899</v>
      </c>
      <c r="B1204" s="84">
        <f t="shared" si="91"/>
        <v>278682602.11289912</v>
      </c>
      <c r="C1204" s="84">
        <f t="shared" si="81"/>
        <v>222103950.34912813</v>
      </c>
      <c r="D1204" s="83">
        <v>532.97999999998899</v>
      </c>
      <c r="E1204" s="84">
        <f t="shared" si="92"/>
        <v>27086768.611966439</v>
      </c>
      <c r="F1204" s="85"/>
      <c r="G1204" s="79">
        <f t="shared" si="93"/>
        <v>0.2653942374910116</v>
      </c>
      <c r="H1204" s="80">
        <f t="shared" si="90"/>
        <v>0.45741014263969421</v>
      </c>
      <c r="I1204" s="61"/>
      <c r="J1204" s="61"/>
      <c r="K1204" s="61"/>
      <c r="L1204" s="61"/>
      <c r="M1204" s="61"/>
    </row>
    <row r="1205" spans="1:13" ht="15.6">
      <c r="A1205" s="83">
        <v>532.98999999998898</v>
      </c>
      <c r="B1205" s="84">
        <f t="shared" si="91"/>
        <v>278947996.35039014</v>
      </c>
      <c r="C1205" s="84">
        <f t="shared" si="81"/>
        <v>222369344.58661914</v>
      </c>
      <c r="D1205" s="83">
        <v>532.98999999998898</v>
      </c>
      <c r="E1205" s="84">
        <f t="shared" si="92"/>
        <v>27097956.010623239</v>
      </c>
      <c r="F1205" s="85"/>
      <c r="G1205" s="79">
        <f t="shared" si="93"/>
        <v>0.2653942374910116</v>
      </c>
      <c r="H1205" s="80">
        <f t="shared" si="90"/>
        <v>0.45795670660596177</v>
      </c>
      <c r="I1205" s="61"/>
      <c r="J1205" s="61"/>
      <c r="K1205" s="61"/>
      <c r="L1205" s="61"/>
      <c r="M1205" s="61"/>
    </row>
    <row r="1206" spans="1:13" ht="15.6">
      <c r="A1206" s="86">
        <v>532.99999999998897</v>
      </c>
      <c r="B1206" s="87">
        <v>279213390.58788002</v>
      </c>
      <c r="C1206" s="87">
        <f t="shared" si="81"/>
        <v>222634738.82410902</v>
      </c>
      <c r="D1206" s="86">
        <v>532.99999999998897</v>
      </c>
      <c r="E1206" s="87">
        <v>27109143.409279998</v>
      </c>
      <c r="F1206" s="88"/>
      <c r="G1206" s="79">
        <f t="shared" si="93"/>
        <v>0.26539423748987911</v>
      </c>
      <c r="H1206" s="80">
        <f t="shared" si="90"/>
        <v>0.45850327057222701</v>
      </c>
      <c r="I1206" s="61"/>
      <c r="J1206" s="61"/>
      <c r="K1206" s="61"/>
      <c r="L1206" s="61"/>
      <c r="M1206" s="61"/>
    </row>
    <row r="1207" spans="1:13" ht="15.6">
      <c r="A1207" s="83">
        <v>533.00999999998896</v>
      </c>
      <c r="B1207" s="84">
        <f t="shared" ref="B1207:B1270" si="94">B1206+(($B$1306-$B$1206)/100)</f>
        <v>279490072.5217464</v>
      </c>
      <c r="C1207" s="84">
        <f t="shared" si="81"/>
        <v>222911420.7579754</v>
      </c>
      <c r="D1207" s="83">
        <v>533.00999999998896</v>
      </c>
      <c r="E1207" s="84">
        <f t="shared" ref="E1207:E1270" si="95">E1206+(($E$1306-$E$1206)/100)</f>
        <v>27120336.501104459</v>
      </c>
      <c r="F1207" s="85"/>
      <c r="G1207" s="79">
        <f t="shared" si="93"/>
        <v>0.27668193386638162</v>
      </c>
      <c r="H1207" s="80">
        <f t="shared" si="90"/>
        <v>0.45907308089138932</v>
      </c>
      <c r="I1207" s="61"/>
      <c r="J1207" s="61"/>
      <c r="K1207" s="61"/>
      <c r="L1207" s="61"/>
      <c r="M1207" s="61"/>
    </row>
    <row r="1208" spans="1:13" ht="15.6">
      <c r="A1208" s="83">
        <v>533.01999999998895</v>
      </c>
      <c r="B1208" s="84">
        <f t="shared" si="94"/>
        <v>279766754.45561278</v>
      </c>
      <c r="C1208" s="84">
        <f t="shared" si="81"/>
        <v>223188102.69184178</v>
      </c>
      <c r="D1208" s="83">
        <v>533.01999999998895</v>
      </c>
      <c r="E1208" s="84">
        <f t="shared" si="95"/>
        <v>27131529.59292892</v>
      </c>
      <c r="F1208" s="85"/>
      <c r="G1208" s="79">
        <f t="shared" si="93"/>
        <v>0.27668193386638162</v>
      </c>
      <c r="H1208" s="80">
        <f t="shared" si="90"/>
        <v>0.45964289121055163</v>
      </c>
      <c r="I1208" s="61"/>
      <c r="J1208" s="61"/>
      <c r="K1208" s="61"/>
      <c r="L1208" s="61"/>
      <c r="M1208" s="61"/>
    </row>
    <row r="1209" spans="1:13" ht="15.6">
      <c r="A1209" s="83">
        <v>533.02999999998895</v>
      </c>
      <c r="B1209" s="84">
        <f t="shared" si="94"/>
        <v>280043436.38947916</v>
      </c>
      <c r="C1209" s="84">
        <f t="shared" si="81"/>
        <v>223464784.62570816</v>
      </c>
      <c r="D1209" s="83">
        <v>533.02999999998895</v>
      </c>
      <c r="E1209" s="84">
        <f t="shared" si="95"/>
        <v>27142722.684753381</v>
      </c>
      <c r="F1209" s="85"/>
      <c r="G1209" s="79">
        <f t="shared" si="93"/>
        <v>0.27668193386638162</v>
      </c>
      <c r="H1209" s="80">
        <f t="shared" si="90"/>
        <v>0.46021270152971394</v>
      </c>
      <c r="I1209" s="61"/>
      <c r="J1209" s="61"/>
      <c r="K1209" s="61"/>
      <c r="L1209" s="61"/>
      <c r="M1209" s="61"/>
    </row>
    <row r="1210" spans="1:13" ht="15.6">
      <c r="A1210" s="83">
        <v>533.03999999998905</v>
      </c>
      <c r="B1210" s="84">
        <f t="shared" si="94"/>
        <v>280320118.32334554</v>
      </c>
      <c r="C1210" s="84">
        <f t="shared" si="81"/>
        <v>223741466.55957454</v>
      </c>
      <c r="D1210" s="83">
        <v>533.03999999998905</v>
      </c>
      <c r="E1210" s="84">
        <f t="shared" si="95"/>
        <v>27153915.776577841</v>
      </c>
      <c r="F1210" s="85"/>
      <c r="G1210" s="79">
        <f t="shared" si="93"/>
        <v>0.27668193386638162</v>
      </c>
      <c r="H1210" s="80">
        <f t="shared" si="90"/>
        <v>0.46078251184887625</v>
      </c>
      <c r="I1210" s="61"/>
      <c r="J1210" s="61"/>
      <c r="K1210" s="61"/>
      <c r="L1210" s="61"/>
      <c r="M1210" s="61"/>
    </row>
    <row r="1211" spans="1:13" ht="15.6">
      <c r="A1211" s="83">
        <v>533.04999999998904</v>
      </c>
      <c r="B1211" s="84">
        <f t="shared" si="94"/>
        <v>280596800.25721192</v>
      </c>
      <c r="C1211" s="84">
        <f t="shared" si="81"/>
        <v>224018148.49344093</v>
      </c>
      <c r="D1211" s="83">
        <v>533.04999999998904</v>
      </c>
      <c r="E1211" s="84">
        <f t="shared" si="95"/>
        <v>27165108.868402302</v>
      </c>
      <c r="F1211" s="85"/>
      <c r="G1211" s="79">
        <f t="shared" si="93"/>
        <v>0.27668193386638162</v>
      </c>
      <c r="H1211" s="80">
        <f t="shared" si="90"/>
        <v>0.46135232216803862</v>
      </c>
      <c r="I1211" s="61"/>
      <c r="J1211" s="61"/>
      <c r="K1211" s="61"/>
      <c r="L1211" s="61"/>
      <c r="M1211" s="61"/>
    </row>
    <row r="1212" spans="1:13" ht="15.6">
      <c r="A1212" s="83">
        <v>533.05999999998903</v>
      </c>
      <c r="B1212" s="84">
        <f t="shared" si="94"/>
        <v>280873482.19107831</v>
      </c>
      <c r="C1212" s="84">
        <f t="shared" si="81"/>
        <v>224294830.42730731</v>
      </c>
      <c r="D1212" s="83">
        <v>533.05999999998903</v>
      </c>
      <c r="E1212" s="84">
        <f t="shared" si="95"/>
        <v>27176301.960226763</v>
      </c>
      <c r="F1212" s="85"/>
      <c r="G1212" s="79">
        <f t="shared" si="93"/>
        <v>0.27668193386638162</v>
      </c>
      <c r="H1212" s="80">
        <f t="shared" si="90"/>
        <v>0.46192213248720093</v>
      </c>
      <c r="I1212" s="61"/>
      <c r="J1212" s="61"/>
      <c r="K1212" s="61"/>
      <c r="L1212" s="61"/>
      <c r="M1212" s="61"/>
    </row>
    <row r="1213" spans="1:13" ht="15.6">
      <c r="A1213" s="83">
        <v>533.06999999998902</v>
      </c>
      <c r="B1213" s="84">
        <f t="shared" si="94"/>
        <v>281150164.12494469</v>
      </c>
      <c r="C1213" s="84">
        <f t="shared" si="81"/>
        <v>224571512.36117369</v>
      </c>
      <c r="D1213" s="83">
        <v>533.06999999998902</v>
      </c>
      <c r="E1213" s="84">
        <f t="shared" si="95"/>
        <v>27187495.052051224</v>
      </c>
      <c r="F1213" s="85"/>
      <c r="G1213" s="79">
        <f t="shared" si="93"/>
        <v>0.27668193386638162</v>
      </c>
      <c r="H1213" s="80">
        <f t="shared" si="90"/>
        <v>0.46249194280636324</v>
      </c>
      <c r="I1213" s="61"/>
      <c r="J1213" s="61"/>
      <c r="K1213" s="61"/>
      <c r="L1213" s="61"/>
      <c r="M1213" s="61"/>
    </row>
    <row r="1214" spans="1:13" ht="15.6">
      <c r="A1214" s="83">
        <v>533.07999999998901</v>
      </c>
      <c r="B1214" s="84">
        <f t="shared" si="94"/>
        <v>281426846.05881107</v>
      </c>
      <c r="C1214" s="84">
        <f t="shared" si="81"/>
        <v>224848194.29504007</v>
      </c>
      <c r="D1214" s="83">
        <v>533.07999999998901</v>
      </c>
      <c r="E1214" s="84">
        <f t="shared" si="95"/>
        <v>27198688.143875685</v>
      </c>
      <c r="F1214" s="85"/>
      <c r="G1214" s="79">
        <f t="shared" si="93"/>
        <v>0.27668193386638162</v>
      </c>
      <c r="H1214" s="80">
        <f t="shared" si="90"/>
        <v>0.46306175312552555</v>
      </c>
      <c r="I1214" s="61"/>
      <c r="J1214" s="61"/>
      <c r="K1214" s="61"/>
      <c r="L1214" s="61"/>
      <c r="M1214" s="61"/>
    </row>
    <row r="1215" spans="1:13" ht="15.6">
      <c r="A1215" s="83">
        <v>533.089999999989</v>
      </c>
      <c r="B1215" s="84">
        <f t="shared" si="94"/>
        <v>281703527.99267745</v>
      </c>
      <c r="C1215" s="84">
        <f t="shared" si="81"/>
        <v>225124876.22890645</v>
      </c>
      <c r="D1215" s="83">
        <v>533.089999999989</v>
      </c>
      <c r="E1215" s="84">
        <f t="shared" si="95"/>
        <v>27209881.235700145</v>
      </c>
      <c r="F1215" s="85"/>
      <c r="G1215" s="79">
        <f t="shared" si="93"/>
        <v>0.27668193386638162</v>
      </c>
      <c r="H1215" s="80">
        <f t="shared" si="90"/>
        <v>0.46363156344468787</v>
      </c>
      <c r="I1215" s="61"/>
      <c r="J1215" s="61"/>
      <c r="K1215" s="61"/>
      <c r="L1215" s="61"/>
      <c r="M1215" s="61"/>
    </row>
    <row r="1216" spans="1:13" ht="15.6">
      <c r="A1216" s="83">
        <v>533.099999999989</v>
      </c>
      <c r="B1216" s="84">
        <f t="shared" si="94"/>
        <v>281980209.92654383</v>
      </c>
      <c r="C1216" s="84">
        <f t="shared" si="81"/>
        <v>225401558.16277283</v>
      </c>
      <c r="D1216" s="83">
        <v>533.099999999989</v>
      </c>
      <c r="E1216" s="84">
        <f t="shared" si="95"/>
        <v>27221074.327524606</v>
      </c>
      <c r="F1216" s="85"/>
      <c r="G1216" s="79">
        <f t="shared" si="93"/>
        <v>0.27668193386638162</v>
      </c>
      <c r="H1216" s="80">
        <f t="shared" si="90"/>
        <v>0.46420137376385018</v>
      </c>
      <c r="I1216" s="61"/>
      <c r="J1216" s="61"/>
      <c r="K1216" s="61"/>
      <c r="L1216" s="61"/>
      <c r="M1216" s="61"/>
    </row>
    <row r="1217" spans="1:13" ht="15.6">
      <c r="A1217" s="83">
        <v>533.10999999998899</v>
      </c>
      <c r="B1217" s="84">
        <f t="shared" si="94"/>
        <v>282256891.86041021</v>
      </c>
      <c r="C1217" s="84">
        <f t="shared" si="81"/>
        <v>225678240.09663922</v>
      </c>
      <c r="D1217" s="83">
        <v>533.10999999998899</v>
      </c>
      <c r="E1217" s="84">
        <f t="shared" si="95"/>
        <v>27232267.419349067</v>
      </c>
      <c r="F1217" s="85"/>
      <c r="G1217" s="79">
        <f t="shared" si="93"/>
        <v>0.27668193386638162</v>
      </c>
      <c r="H1217" s="80">
        <f t="shared" si="90"/>
        <v>0.46477118408301249</v>
      </c>
      <c r="I1217" s="61"/>
      <c r="J1217" s="61"/>
      <c r="K1217" s="61"/>
      <c r="L1217" s="61"/>
      <c r="M1217" s="61"/>
    </row>
    <row r="1218" spans="1:13" ht="15.6">
      <c r="A1218" s="83">
        <v>533.11999999998898</v>
      </c>
      <c r="B1218" s="84">
        <f t="shared" si="94"/>
        <v>282533573.7942766</v>
      </c>
      <c r="C1218" s="84">
        <f t="shared" si="81"/>
        <v>225954922.0305056</v>
      </c>
      <c r="D1218" s="83">
        <v>533.11999999998898</v>
      </c>
      <c r="E1218" s="84">
        <f t="shared" si="95"/>
        <v>27243460.511173528</v>
      </c>
      <c r="F1218" s="85"/>
      <c r="G1218" s="79">
        <f t="shared" si="93"/>
        <v>0.27668193386638162</v>
      </c>
      <c r="H1218" s="80">
        <f t="shared" si="90"/>
        <v>0.4653409944021748</v>
      </c>
      <c r="I1218" s="61"/>
      <c r="J1218" s="61"/>
      <c r="K1218" s="61"/>
      <c r="L1218" s="61"/>
      <c r="M1218" s="61"/>
    </row>
    <row r="1219" spans="1:13" ht="15.6">
      <c r="A1219" s="83">
        <v>533.12999999998897</v>
      </c>
      <c r="B1219" s="84">
        <f t="shared" si="94"/>
        <v>282810255.72814298</v>
      </c>
      <c r="C1219" s="84">
        <f t="shared" si="81"/>
        <v>226231603.96437198</v>
      </c>
      <c r="D1219" s="83">
        <v>533.12999999998897</v>
      </c>
      <c r="E1219" s="84">
        <f t="shared" si="95"/>
        <v>27254653.602997988</v>
      </c>
      <c r="F1219" s="85"/>
      <c r="G1219" s="79">
        <f t="shared" si="93"/>
        <v>0.27668193386638162</v>
      </c>
      <c r="H1219" s="80">
        <f t="shared" si="90"/>
        <v>0.46591080472133711</v>
      </c>
      <c r="I1219" s="61"/>
      <c r="J1219" s="61"/>
      <c r="K1219" s="61"/>
      <c r="L1219" s="61"/>
      <c r="M1219" s="61"/>
    </row>
    <row r="1220" spans="1:13" ht="15.6">
      <c r="A1220" s="83">
        <v>533.13999999998896</v>
      </c>
      <c r="B1220" s="84">
        <f t="shared" si="94"/>
        <v>283086937.66200936</v>
      </c>
      <c r="C1220" s="84">
        <f t="shared" si="81"/>
        <v>226508285.89823836</v>
      </c>
      <c r="D1220" s="83">
        <v>533.13999999998896</v>
      </c>
      <c r="E1220" s="84">
        <f t="shared" si="95"/>
        <v>27265846.694822449</v>
      </c>
      <c r="F1220" s="85"/>
      <c r="G1220" s="79">
        <f t="shared" si="93"/>
        <v>0.27668193386638162</v>
      </c>
      <c r="H1220" s="80">
        <f t="shared" si="90"/>
        <v>0.46648061504049942</v>
      </c>
      <c r="I1220" s="61"/>
      <c r="J1220" s="61"/>
      <c r="K1220" s="61"/>
      <c r="L1220" s="61"/>
      <c r="M1220" s="61"/>
    </row>
    <row r="1221" spans="1:13" ht="15.6">
      <c r="A1221" s="83">
        <v>533.14999999998895</v>
      </c>
      <c r="B1221" s="84">
        <f t="shared" si="94"/>
        <v>283363619.59587574</v>
      </c>
      <c r="C1221" s="84">
        <f t="shared" si="81"/>
        <v>226784967.83210474</v>
      </c>
      <c r="D1221" s="83">
        <v>533.14999999998895</v>
      </c>
      <c r="E1221" s="84">
        <f t="shared" si="95"/>
        <v>27277039.78664691</v>
      </c>
      <c r="F1221" s="85"/>
      <c r="G1221" s="79">
        <f t="shared" si="93"/>
        <v>0.27668193386638162</v>
      </c>
      <c r="H1221" s="80">
        <f t="shared" si="90"/>
        <v>0.46705042535966174</v>
      </c>
      <c r="I1221" s="61"/>
      <c r="J1221" s="61"/>
      <c r="K1221" s="61"/>
      <c r="L1221" s="61"/>
      <c r="M1221" s="61"/>
    </row>
    <row r="1222" spans="1:13" ht="15.6">
      <c r="A1222" s="83">
        <v>533.15999999998905</v>
      </c>
      <c r="B1222" s="84">
        <f t="shared" si="94"/>
        <v>283640301.52974212</v>
      </c>
      <c r="C1222" s="84">
        <f t="shared" si="81"/>
        <v>227061649.76597112</v>
      </c>
      <c r="D1222" s="83">
        <v>533.15999999998905</v>
      </c>
      <c r="E1222" s="84">
        <f t="shared" si="95"/>
        <v>27288232.878471371</v>
      </c>
      <c r="F1222" s="85"/>
      <c r="G1222" s="79">
        <f t="shared" si="93"/>
        <v>0.27668193386638162</v>
      </c>
      <c r="H1222" s="80">
        <f t="shared" si="90"/>
        <v>0.4676202356788241</v>
      </c>
      <c r="I1222" s="61"/>
      <c r="J1222" s="61"/>
      <c r="K1222" s="61"/>
      <c r="L1222" s="61"/>
      <c r="M1222" s="61"/>
    </row>
    <row r="1223" spans="1:13" ht="15.6">
      <c r="A1223" s="83">
        <v>533.16999999998905</v>
      </c>
      <c r="B1223" s="84">
        <f t="shared" si="94"/>
        <v>283916983.4636085</v>
      </c>
      <c r="C1223" s="84">
        <f t="shared" si="81"/>
        <v>227338331.69983751</v>
      </c>
      <c r="D1223" s="83">
        <v>533.16999999998905</v>
      </c>
      <c r="E1223" s="84">
        <f t="shared" si="95"/>
        <v>27299425.970295832</v>
      </c>
      <c r="F1223" s="85"/>
      <c r="G1223" s="79">
        <f t="shared" si="93"/>
        <v>0.27668193386638162</v>
      </c>
      <c r="H1223" s="80">
        <f t="shared" si="90"/>
        <v>0.46819004599798641</v>
      </c>
      <c r="I1223" s="61"/>
      <c r="J1223" s="61"/>
      <c r="K1223" s="61"/>
      <c r="L1223" s="61"/>
      <c r="M1223" s="61"/>
    </row>
    <row r="1224" spans="1:13" ht="15.6">
      <c r="A1224" s="83">
        <v>533.17999999998904</v>
      </c>
      <c r="B1224" s="84">
        <f t="shared" si="94"/>
        <v>284193665.39747488</v>
      </c>
      <c r="C1224" s="84">
        <f t="shared" si="81"/>
        <v>227615013.63370389</v>
      </c>
      <c r="D1224" s="83">
        <v>533.17999999998904</v>
      </c>
      <c r="E1224" s="84">
        <f t="shared" si="95"/>
        <v>27310619.062120292</v>
      </c>
      <c r="F1224" s="85"/>
      <c r="G1224" s="79">
        <f t="shared" si="93"/>
        <v>0.27668193386638162</v>
      </c>
      <c r="H1224" s="80">
        <f t="shared" ref="H1224:H1287" si="96">C1224/$C$2006</f>
        <v>0.46875985631714873</v>
      </c>
      <c r="I1224" s="61"/>
      <c r="J1224" s="61"/>
      <c r="K1224" s="61"/>
      <c r="L1224" s="61"/>
      <c r="M1224" s="61"/>
    </row>
    <row r="1225" spans="1:13" ht="15.6">
      <c r="A1225" s="83">
        <v>533.18999999998903</v>
      </c>
      <c r="B1225" s="84">
        <f t="shared" si="94"/>
        <v>284470347.33134127</v>
      </c>
      <c r="C1225" s="84">
        <f t="shared" si="81"/>
        <v>227891695.56757027</v>
      </c>
      <c r="D1225" s="83">
        <v>533.18999999998903</v>
      </c>
      <c r="E1225" s="84">
        <f t="shared" si="95"/>
        <v>27321812.153944753</v>
      </c>
      <c r="F1225" s="85"/>
      <c r="G1225" s="79">
        <f t="shared" si="93"/>
        <v>0.27668193386638162</v>
      </c>
      <c r="H1225" s="80">
        <f t="shared" si="96"/>
        <v>0.46932966663631104</v>
      </c>
      <c r="I1225" s="61"/>
      <c r="J1225" s="61"/>
      <c r="K1225" s="61"/>
      <c r="L1225" s="61"/>
      <c r="M1225" s="61"/>
    </row>
    <row r="1226" spans="1:13" ht="15.6">
      <c r="A1226" s="83">
        <v>533.19999999998902</v>
      </c>
      <c r="B1226" s="84">
        <f t="shared" si="94"/>
        <v>284747029.26520765</v>
      </c>
      <c r="C1226" s="84">
        <f t="shared" si="81"/>
        <v>228168377.50143665</v>
      </c>
      <c r="D1226" s="83">
        <v>533.19999999998902</v>
      </c>
      <c r="E1226" s="84">
        <f t="shared" si="95"/>
        <v>27333005.245769214</v>
      </c>
      <c r="F1226" s="85"/>
      <c r="G1226" s="79">
        <f t="shared" si="93"/>
        <v>0.27668193386638162</v>
      </c>
      <c r="H1226" s="80">
        <f t="shared" si="96"/>
        <v>0.46989947695547335</v>
      </c>
      <c r="I1226" s="61"/>
      <c r="J1226" s="61"/>
      <c r="K1226" s="61"/>
      <c r="L1226" s="61"/>
      <c r="M1226" s="61"/>
    </row>
    <row r="1227" spans="1:13" ht="15.6">
      <c r="A1227" s="83">
        <v>533.20999999998901</v>
      </c>
      <c r="B1227" s="84">
        <f t="shared" si="94"/>
        <v>285023711.19907403</v>
      </c>
      <c r="C1227" s="84">
        <f t="shared" si="81"/>
        <v>228445059.43530303</v>
      </c>
      <c r="D1227" s="83">
        <v>533.20999999998901</v>
      </c>
      <c r="E1227" s="84">
        <f t="shared" si="95"/>
        <v>27344198.337593675</v>
      </c>
      <c r="F1227" s="85"/>
      <c r="G1227" s="79">
        <f t="shared" si="93"/>
        <v>0.27668193386638162</v>
      </c>
      <c r="H1227" s="80">
        <f t="shared" si="96"/>
        <v>0.47046928727463566</v>
      </c>
      <c r="I1227" s="61"/>
      <c r="J1227" s="61"/>
      <c r="K1227" s="61"/>
      <c r="L1227" s="61"/>
      <c r="M1227" s="61"/>
    </row>
    <row r="1228" spans="1:13" ht="15.6">
      <c r="A1228" s="83">
        <v>533.219999999989</v>
      </c>
      <c r="B1228" s="84">
        <f t="shared" si="94"/>
        <v>285300393.13294041</v>
      </c>
      <c r="C1228" s="84">
        <f t="shared" si="81"/>
        <v>228721741.36916941</v>
      </c>
      <c r="D1228" s="83">
        <v>533.219999999989</v>
      </c>
      <c r="E1228" s="84">
        <f t="shared" si="95"/>
        <v>27355391.429418135</v>
      </c>
      <c r="F1228" s="85"/>
      <c r="G1228" s="79">
        <f t="shared" si="93"/>
        <v>0.27668193386638162</v>
      </c>
      <c r="H1228" s="80">
        <f t="shared" si="96"/>
        <v>0.47103909759379797</v>
      </c>
      <c r="I1228" s="61"/>
      <c r="J1228" s="61"/>
      <c r="K1228" s="61"/>
      <c r="L1228" s="61"/>
      <c r="M1228" s="61"/>
    </row>
    <row r="1229" spans="1:13" ht="15.6">
      <c r="A1229" s="83">
        <v>533.22999999998899</v>
      </c>
      <c r="B1229" s="84">
        <f t="shared" si="94"/>
        <v>285577075.06680679</v>
      </c>
      <c r="C1229" s="84">
        <f t="shared" si="81"/>
        <v>228998423.3030358</v>
      </c>
      <c r="D1229" s="83">
        <v>533.22999999998899</v>
      </c>
      <c r="E1229" s="84">
        <f t="shared" si="95"/>
        <v>27366584.521242596</v>
      </c>
      <c r="F1229" s="85"/>
      <c r="G1229" s="79">
        <f t="shared" si="93"/>
        <v>0.27668193386638162</v>
      </c>
      <c r="H1229" s="80">
        <f t="shared" si="96"/>
        <v>0.47160890791296028</v>
      </c>
      <c r="I1229" s="61"/>
      <c r="J1229" s="61"/>
      <c r="K1229" s="61"/>
      <c r="L1229" s="61"/>
      <c r="M1229" s="61"/>
    </row>
    <row r="1230" spans="1:13" ht="15.6">
      <c r="A1230" s="83">
        <v>533.23999999998898</v>
      </c>
      <c r="B1230" s="84">
        <f t="shared" si="94"/>
        <v>285853757.00067317</v>
      </c>
      <c r="C1230" s="84">
        <f t="shared" si="81"/>
        <v>229275105.23690218</v>
      </c>
      <c r="D1230" s="83">
        <v>533.23999999998898</v>
      </c>
      <c r="E1230" s="84">
        <f t="shared" si="95"/>
        <v>27377777.613067057</v>
      </c>
      <c r="F1230" s="85"/>
      <c r="G1230" s="79">
        <f t="shared" si="93"/>
        <v>0.27668193386638162</v>
      </c>
      <c r="H1230" s="80">
        <f t="shared" si="96"/>
        <v>0.4721787182321226</v>
      </c>
      <c r="I1230" s="61"/>
      <c r="J1230" s="61"/>
      <c r="K1230" s="61"/>
      <c r="L1230" s="61"/>
      <c r="M1230" s="61"/>
    </row>
    <row r="1231" spans="1:13" ht="15.6">
      <c r="A1231" s="83">
        <v>533.24999999998897</v>
      </c>
      <c r="B1231" s="84">
        <f t="shared" si="94"/>
        <v>286130438.93453956</v>
      </c>
      <c r="C1231" s="84">
        <f t="shared" si="81"/>
        <v>229551787.17076856</v>
      </c>
      <c r="D1231" s="83">
        <v>533.24999999998897</v>
      </c>
      <c r="E1231" s="84">
        <f t="shared" si="95"/>
        <v>27388970.704891518</v>
      </c>
      <c r="F1231" s="85"/>
      <c r="G1231" s="79">
        <f t="shared" si="93"/>
        <v>0.27668193386638162</v>
      </c>
      <c r="H1231" s="80">
        <f t="shared" si="96"/>
        <v>0.47274852855128491</v>
      </c>
      <c r="I1231" s="61"/>
      <c r="J1231" s="61"/>
      <c r="K1231" s="61"/>
      <c r="L1231" s="61"/>
      <c r="M1231" s="61"/>
    </row>
    <row r="1232" spans="1:13" ht="15.6">
      <c r="A1232" s="83">
        <v>533.25999999998896</v>
      </c>
      <c r="B1232" s="84">
        <f t="shared" si="94"/>
        <v>286407120.86840594</v>
      </c>
      <c r="C1232" s="84">
        <f t="shared" si="81"/>
        <v>229828469.10463494</v>
      </c>
      <c r="D1232" s="83">
        <v>533.25999999998896</v>
      </c>
      <c r="E1232" s="84">
        <f t="shared" si="95"/>
        <v>27400163.796715979</v>
      </c>
      <c r="F1232" s="85"/>
      <c r="G1232" s="79">
        <f t="shared" si="93"/>
        <v>0.27668193386638162</v>
      </c>
      <c r="H1232" s="80">
        <f t="shared" si="96"/>
        <v>0.47331833887044727</v>
      </c>
      <c r="I1232" s="61"/>
      <c r="J1232" s="61"/>
      <c r="K1232" s="61"/>
      <c r="L1232" s="61"/>
      <c r="M1232" s="61"/>
    </row>
    <row r="1233" spans="1:13" ht="15.6">
      <c r="A1233" s="83">
        <v>533.26999999998895</v>
      </c>
      <c r="B1233" s="84">
        <f t="shared" si="94"/>
        <v>286683802.80227232</v>
      </c>
      <c r="C1233" s="84">
        <f t="shared" si="81"/>
        <v>230105151.03850132</v>
      </c>
      <c r="D1233" s="83">
        <v>533.26999999998895</v>
      </c>
      <c r="E1233" s="84">
        <f t="shared" si="95"/>
        <v>27411356.888540439</v>
      </c>
      <c r="F1233" s="85"/>
      <c r="G1233" s="79">
        <f t="shared" si="93"/>
        <v>0.27668193386638162</v>
      </c>
      <c r="H1233" s="80">
        <f t="shared" si="96"/>
        <v>0.47388814918960959</v>
      </c>
      <c r="I1233" s="61"/>
      <c r="J1233" s="61"/>
      <c r="K1233" s="61"/>
      <c r="L1233" s="61"/>
      <c r="M1233" s="61"/>
    </row>
    <row r="1234" spans="1:13" ht="15.6">
      <c r="A1234" s="83">
        <v>533.27999999998895</v>
      </c>
      <c r="B1234" s="84">
        <f t="shared" si="94"/>
        <v>286960484.7361387</v>
      </c>
      <c r="C1234" s="84">
        <f t="shared" si="81"/>
        <v>230381832.9723677</v>
      </c>
      <c r="D1234" s="83">
        <v>533.27999999998895</v>
      </c>
      <c r="E1234" s="84">
        <f t="shared" si="95"/>
        <v>27422549.9803649</v>
      </c>
      <c r="F1234" s="85"/>
      <c r="G1234" s="79">
        <f t="shared" si="93"/>
        <v>0.27668193386638162</v>
      </c>
      <c r="H1234" s="80">
        <f t="shared" si="96"/>
        <v>0.4744579595087719</v>
      </c>
      <c r="I1234" s="61"/>
      <c r="J1234" s="61"/>
      <c r="K1234" s="61"/>
      <c r="L1234" s="61"/>
      <c r="M1234" s="61"/>
    </row>
    <row r="1235" spans="1:13" ht="15.6">
      <c r="A1235" s="83">
        <v>533.28999999998905</v>
      </c>
      <c r="B1235" s="84">
        <f t="shared" si="94"/>
        <v>287237166.67000508</v>
      </c>
      <c r="C1235" s="84">
        <f t="shared" si="81"/>
        <v>230658514.90623409</v>
      </c>
      <c r="D1235" s="83">
        <v>533.28999999998905</v>
      </c>
      <c r="E1235" s="84">
        <f t="shared" si="95"/>
        <v>27433743.072189361</v>
      </c>
      <c r="F1235" s="85"/>
      <c r="G1235" s="79">
        <f t="shared" si="93"/>
        <v>0.27668193386638162</v>
      </c>
      <c r="H1235" s="80">
        <f t="shared" si="96"/>
        <v>0.47502776982793421</v>
      </c>
      <c r="I1235" s="61"/>
      <c r="J1235" s="61"/>
      <c r="K1235" s="61"/>
      <c r="L1235" s="61"/>
      <c r="M1235" s="61"/>
    </row>
    <row r="1236" spans="1:13" ht="15.6">
      <c r="A1236" s="83">
        <v>533.29999999998904</v>
      </c>
      <c r="B1236" s="84">
        <f t="shared" si="94"/>
        <v>287513848.60387146</v>
      </c>
      <c r="C1236" s="84">
        <f t="shared" si="81"/>
        <v>230935196.84010047</v>
      </c>
      <c r="D1236" s="83">
        <v>533.29999999998904</v>
      </c>
      <c r="E1236" s="84">
        <f t="shared" si="95"/>
        <v>27444936.164013822</v>
      </c>
      <c r="F1236" s="85"/>
      <c r="G1236" s="79">
        <f t="shared" si="93"/>
        <v>0.27668193386638162</v>
      </c>
      <c r="H1236" s="80">
        <f t="shared" si="96"/>
        <v>0.47559758014709652</v>
      </c>
      <c r="I1236" s="61"/>
      <c r="J1236" s="61"/>
      <c r="K1236" s="61"/>
      <c r="L1236" s="61"/>
      <c r="M1236" s="61"/>
    </row>
    <row r="1237" spans="1:13" ht="15.6">
      <c r="A1237" s="83">
        <v>533.30999999998903</v>
      </c>
      <c r="B1237" s="84">
        <f t="shared" si="94"/>
        <v>287790530.53773785</v>
      </c>
      <c r="C1237" s="84">
        <f t="shared" si="81"/>
        <v>231211878.77396685</v>
      </c>
      <c r="D1237" s="83">
        <v>533.30999999998903</v>
      </c>
      <c r="E1237" s="84">
        <f t="shared" si="95"/>
        <v>27456129.255838282</v>
      </c>
      <c r="F1237" s="85"/>
      <c r="G1237" s="79">
        <f t="shared" si="93"/>
        <v>0.27668193386638162</v>
      </c>
      <c r="H1237" s="80">
        <f t="shared" si="96"/>
        <v>0.47616739046625883</v>
      </c>
      <c r="I1237" s="61"/>
      <c r="J1237" s="61"/>
      <c r="K1237" s="61"/>
      <c r="L1237" s="61"/>
      <c r="M1237" s="61"/>
    </row>
    <row r="1238" spans="1:13" ht="15.6">
      <c r="A1238" s="83">
        <v>533.31999999998902</v>
      </c>
      <c r="B1238" s="84">
        <f t="shared" si="94"/>
        <v>288067212.47160423</v>
      </c>
      <c r="C1238" s="84">
        <f t="shared" si="81"/>
        <v>231488560.70783323</v>
      </c>
      <c r="D1238" s="83">
        <v>533.31999999998902</v>
      </c>
      <c r="E1238" s="84">
        <f t="shared" si="95"/>
        <v>27467322.347662743</v>
      </c>
      <c r="F1238" s="85"/>
      <c r="G1238" s="79">
        <f t="shared" si="93"/>
        <v>0.27668193386638162</v>
      </c>
      <c r="H1238" s="80">
        <f t="shared" si="96"/>
        <v>0.47673720078542114</v>
      </c>
      <c r="I1238" s="61"/>
      <c r="J1238" s="61"/>
      <c r="K1238" s="61"/>
      <c r="L1238" s="61"/>
      <c r="M1238" s="61"/>
    </row>
    <row r="1239" spans="1:13" ht="15.6">
      <c r="A1239" s="83">
        <v>533.32999999998901</v>
      </c>
      <c r="B1239" s="84">
        <f t="shared" si="94"/>
        <v>288343894.40547061</v>
      </c>
      <c r="C1239" s="84">
        <f t="shared" si="81"/>
        <v>231765242.64169961</v>
      </c>
      <c r="D1239" s="83">
        <v>533.32999999998901</v>
      </c>
      <c r="E1239" s="84">
        <f t="shared" si="95"/>
        <v>27478515.439487204</v>
      </c>
      <c r="F1239" s="85"/>
      <c r="G1239" s="79">
        <f t="shared" si="93"/>
        <v>0.27668193386638162</v>
      </c>
      <c r="H1239" s="80">
        <f t="shared" si="96"/>
        <v>0.47730701110458346</v>
      </c>
      <c r="I1239" s="61"/>
      <c r="J1239" s="61"/>
      <c r="K1239" s="61"/>
      <c r="L1239" s="61"/>
      <c r="M1239" s="61"/>
    </row>
    <row r="1240" spans="1:13" ht="15.6">
      <c r="A1240" s="83">
        <v>533.339999999989</v>
      </c>
      <c r="B1240" s="84">
        <f t="shared" si="94"/>
        <v>288620576.33933699</v>
      </c>
      <c r="C1240" s="84">
        <f t="shared" si="81"/>
        <v>232041924.57556599</v>
      </c>
      <c r="D1240" s="83">
        <v>533.339999999989</v>
      </c>
      <c r="E1240" s="84">
        <f t="shared" si="95"/>
        <v>27489708.531311665</v>
      </c>
      <c r="F1240" s="85"/>
      <c r="G1240" s="79">
        <f t="shared" si="93"/>
        <v>0.27668193386638162</v>
      </c>
      <c r="H1240" s="80">
        <f t="shared" si="96"/>
        <v>0.47787682142374577</v>
      </c>
      <c r="I1240" s="61"/>
      <c r="J1240" s="61"/>
      <c r="K1240" s="61"/>
      <c r="L1240" s="61"/>
      <c r="M1240" s="61"/>
    </row>
    <row r="1241" spans="1:13" ht="15.6">
      <c r="A1241" s="83">
        <v>533.349999999989</v>
      </c>
      <c r="B1241" s="84">
        <f t="shared" si="94"/>
        <v>288897258.27320337</v>
      </c>
      <c r="C1241" s="84">
        <f t="shared" si="81"/>
        <v>232318606.50943238</v>
      </c>
      <c r="D1241" s="83">
        <v>533.349999999989</v>
      </c>
      <c r="E1241" s="84">
        <f t="shared" si="95"/>
        <v>27500901.623136126</v>
      </c>
      <c r="F1241" s="85"/>
      <c r="G1241" s="79">
        <f t="shared" si="93"/>
        <v>0.27668193386638162</v>
      </c>
      <c r="H1241" s="80">
        <f t="shared" si="96"/>
        <v>0.47844663174290808</v>
      </c>
      <c r="I1241" s="61"/>
      <c r="J1241" s="61"/>
      <c r="K1241" s="61"/>
      <c r="L1241" s="61"/>
      <c r="M1241" s="61"/>
    </row>
    <row r="1242" spans="1:13" ht="15.6">
      <c r="A1242" s="83">
        <v>533.35999999998899</v>
      </c>
      <c r="B1242" s="84">
        <f t="shared" si="94"/>
        <v>289173940.20706975</v>
      </c>
      <c r="C1242" s="84">
        <f t="shared" si="81"/>
        <v>232595288.44329876</v>
      </c>
      <c r="D1242" s="83">
        <v>533.35999999998899</v>
      </c>
      <c r="E1242" s="84">
        <f t="shared" si="95"/>
        <v>27512094.714960586</v>
      </c>
      <c r="F1242" s="85"/>
      <c r="G1242" s="79">
        <f t="shared" si="93"/>
        <v>0.27668193386638162</v>
      </c>
      <c r="H1242" s="80">
        <f t="shared" si="96"/>
        <v>0.47901644206207039</v>
      </c>
      <c r="I1242" s="61"/>
      <c r="J1242" s="61"/>
      <c r="K1242" s="61"/>
      <c r="L1242" s="61"/>
      <c r="M1242" s="61"/>
    </row>
    <row r="1243" spans="1:13" ht="15.6">
      <c r="A1243" s="83">
        <v>533.36999999998898</v>
      </c>
      <c r="B1243" s="84">
        <f t="shared" si="94"/>
        <v>289450622.14093614</v>
      </c>
      <c r="C1243" s="84">
        <f t="shared" si="81"/>
        <v>232871970.37716514</v>
      </c>
      <c r="D1243" s="83">
        <v>533.36999999998898</v>
      </c>
      <c r="E1243" s="84">
        <f t="shared" si="95"/>
        <v>27523287.806785047</v>
      </c>
      <c r="F1243" s="85"/>
      <c r="G1243" s="79">
        <f t="shared" si="93"/>
        <v>0.27668193386638162</v>
      </c>
      <c r="H1243" s="80">
        <f t="shared" si="96"/>
        <v>0.47958625238123276</v>
      </c>
      <c r="I1243" s="61"/>
      <c r="J1243" s="61"/>
      <c r="K1243" s="61"/>
      <c r="L1243" s="61"/>
      <c r="M1243" s="61"/>
    </row>
    <row r="1244" spans="1:13" ht="15.6">
      <c r="A1244" s="83">
        <v>533.37999999998897</v>
      </c>
      <c r="B1244" s="84">
        <f t="shared" si="94"/>
        <v>289727304.07480252</v>
      </c>
      <c r="C1244" s="84">
        <f t="shared" si="81"/>
        <v>233148652.31103152</v>
      </c>
      <c r="D1244" s="83">
        <v>533.37999999998897</v>
      </c>
      <c r="E1244" s="84">
        <f t="shared" si="95"/>
        <v>27534480.898609508</v>
      </c>
      <c r="F1244" s="85"/>
      <c r="G1244" s="79">
        <f t="shared" si="93"/>
        <v>0.27668193386638162</v>
      </c>
      <c r="H1244" s="80">
        <f t="shared" si="96"/>
        <v>0.48015606270039507</v>
      </c>
      <c r="I1244" s="61"/>
      <c r="J1244" s="61"/>
      <c r="K1244" s="61"/>
      <c r="L1244" s="61"/>
      <c r="M1244" s="61"/>
    </row>
    <row r="1245" spans="1:13" ht="15.6">
      <c r="A1245" s="83">
        <v>533.38999999998896</v>
      </c>
      <c r="B1245" s="84">
        <f t="shared" si="94"/>
        <v>290003986.0086689</v>
      </c>
      <c r="C1245" s="84">
        <f t="shared" si="81"/>
        <v>233425334.2448979</v>
      </c>
      <c r="D1245" s="83">
        <v>533.38999999998896</v>
      </c>
      <c r="E1245" s="84">
        <f t="shared" si="95"/>
        <v>27545673.990433969</v>
      </c>
      <c r="F1245" s="85"/>
      <c r="G1245" s="79">
        <f t="shared" si="93"/>
        <v>0.27668193386638162</v>
      </c>
      <c r="H1245" s="80">
        <f t="shared" si="96"/>
        <v>0.48072587301955738</v>
      </c>
      <c r="I1245" s="61"/>
      <c r="J1245" s="61"/>
      <c r="K1245" s="61"/>
      <c r="L1245" s="61"/>
      <c r="M1245" s="61"/>
    </row>
    <row r="1246" spans="1:13" ht="15.6">
      <c r="A1246" s="83">
        <v>533.39999999998895</v>
      </c>
      <c r="B1246" s="84">
        <f t="shared" si="94"/>
        <v>290280667.94253528</v>
      </c>
      <c r="C1246" s="84">
        <f t="shared" si="81"/>
        <v>233702016.17876428</v>
      </c>
      <c r="D1246" s="83">
        <v>533.39999999998895</v>
      </c>
      <c r="E1246" s="84">
        <f t="shared" si="95"/>
        <v>27556867.082258429</v>
      </c>
      <c r="F1246" s="85"/>
      <c r="G1246" s="79">
        <f t="shared" si="93"/>
        <v>0.27668193386638162</v>
      </c>
      <c r="H1246" s="80">
        <f t="shared" si="96"/>
        <v>0.48129568333871969</v>
      </c>
      <c r="I1246" s="61"/>
      <c r="J1246" s="61"/>
      <c r="K1246" s="61"/>
      <c r="L1246" s="61"/>
      <c r="M1246" s="61"/>
    </row>
    <row r="1247" spans="1:13" ht="15.6">
      <c r="A1247" s="83">
        <v>533.40999999998905</v>
      </c>
      <c r="B1247" s="84">
        <f t="shared" si="94"/>
        <v>290557349.87640166</v>
      </c>
      <c r="C1247" s="84">
        <f t="shared" si="81"/>
        <v>233978698.11263067</v>
      </c>
      <c r="D1247" s="83">
        <v>533.40999999998905</v>
      </c>
      <c r="E1247" s="84">
        <f t="shared" si="95"/>
        <v>27568060.17408289</v>
      </c>
      <c r="F1247" s="85"/>
      <c r="G1247" s="79">
        <f t="shared" si="93"/>
        <v>0.27668193386638162</v>
      </c>
      <c r="H1247" s="80">
        <f t="shared" si="96"/>
        <v>0.481865493657882</v>
      </c>
      <c r="I1247" s="61"/>
      <c r="J1247" s="61"/>
      <c r="K1247" s="61"/>
      <c r="L1247" s="61"/>
      <c r="M1247" s="61"/>
    </row>
    <row r="1248" spans="1:13" ht="15.6">
      <c r="A1248" s="83">
        <v>533.41999999998905</v>
      </c>
      <c r="B1248" s="84">
        <f t="shared" si="94"/>
        <v>290834031.81026804</v>
      </c>
      <c r="C1248" s="84">
        <f t="shared" si="81"/>
        <v>234255380.04649705</v>
      </c>
      <c r="D1248" s="83">
        <v>533.41999999998905</v>
      </c>
      <c r="E1248" s="84">
        <f t="shared" si="95"/>
        <v>27579253.265907351</v>
      </c>
      <c r="F1248" s="85"/>
      <c r="G1248" s="79">
        <f t="shared" si="93"/>
        <v>0.27668193386638162</v>
      </c>
      <c r="H1248" s="80">
        <f t="shared" si="96"/>
        <v>0.48243530397704432</v>
      </c>
      <c r="I1248" s="61"/>
      <c r="J1248" s="61"/>
      <c r="K1248" s="61"/>
      <c r="L1248" s="61"/>
      <c r="M1248" s="61"/>
    </row>
    <row r="1249" spans="1:13" ht="15.6">
      <c r="A1249" s="83">
        <v>533.42999999998904</v>
      </c>
      <c r="B1249" s="84">
        <f t="shared" si="94"/>
        <v>291110713.74413443</v>
      </c>
      <c r="C1249" s="84">
        <f t="shared" si="81"/>
        <v>234532061.98036343</v>
      </c>
      <c r="D1249" s="83">
        <v>533.42999999998904</v>
      </c>
      <c r="E1249" s="84">
        <f t="shared" si="95"/>
        <v>27590446.357731812</v>
      </c>
      <c r="F1249" s="85"/>
      <c r="G1249" s="79">
        <f t="shared" si="93"/>
        <v>0.27668193386638162</v>
      </c>
      <c r="H1249" s="80">
        <f t="shared" si="96"/>
        <v>0.48300511429620663</v>
      </c>
      <c r="I1249" s="61"/>
      <c r="J1249" s="61"/>
      <c r="K1249" s="61"/>
      <c r="L1249" s="61"/>
      <c r="M1249" s="61"/>
    </row>
    <row r="1250" spans="1:13" ht="15.6">
      <c r="A1250" s="83">
        <v>533.43999999998903</v>
      </c>
      <c r="B1250" s="84">
        <f t="shared" si="94"/>
        <v>291387395.67800081</v>
      </c>
      <c r="C1250" s="84">
        <f t="shared" si="81"/>
        <v>234808743.91422981</v>
      </c>
      <c r="D1250" s="83">
        <v>533.43999999998903</v>
      </c>
      <c r="E1250" s="84">
        <f t="shared" si="95"/>
        <v>27601639.449556272</v>
      </c>
      <c r="F1250" s="85"/>
      <c r="G1250" s="79">
        <f t="shared" si="93"/>
        <v>0.27668193386638162</v>
      </c>
      <c r="H1250" s="80">
        <f t="shared" si="96"/>
        <v>0.48357492461536894</v>
      </c>
      <c r="I1250" s="61"/>
      <c r="J1250" s="61"/>
      <c r="K1250" s="61"/>
      <c r="L1250" s="61"/>
      <c r="M1250" s="61"/>
    </row>
    <row r="1251" spans="1:13" ht="15.6">
      <c r="A1251" s="83">
        <v>533.44999999998902</v>
      </c>
      <c r="B1251" s="84">
        <f t="shared" si="94"/>
        <v>291664077.61186719</v>
      </c>
      <c r="C1251" s="84">
        <f t="shared" si="81"/>
        <v>235085425.84809619</v>
      </c>
      <c r="D1251" s="83">
        <v>533.44999999998902</v>
      </c>
      <c r="E1251" s="84">
        <f t="shared" si="95"/>
        <v>27612832.541380733</v>
      </c>
      <c r="F1251" s="85"/>
      <c r="G1251" s="79">
        <f t="shared" si="93"/>
        <v>0.27668193386638162</v>
      </c>
      <c r="H1251" s="80">
        <f t="shared" si="96"/>
        <v>0.48414473493453125</v>
      </c>
      <c r="I1251" s="61"/>
      <c r="J1251" s="61"/>
      <c r="K1251" s="61"/>
      <c r="L1251" s="61"/>
      <c r="M1251" s="61"/>
    </row>
    <row r="1252" spans="1:13" ht="15.6">
      <c r="A1252" s="83">
        <v>533.45999999998901</v>
      </c>
      <c r="B1252" s="84">
        <f t="shared" si="94"/>
        <v>291940759.54573357</v>
      </c>
      <c r="C1252" s="84">
        <f t="shared" si="81"/>
        <v>235362107.78196257</v>
      </c>
      <c r="D1252" s="83">
        <v>533.45999999998901</v>
      </c>
      <c r="E1252" s="84">
        <f t="shared" si="95"/>
        <v>27624025.633205194</v>
      </c>
      <c r="F1252" s="85"/>
      <c r="G1252" s="79">
        <f t="shared" si="93"/>
        <v>0.27668193386638162</v>
      </c>
      <c r="H1252" s="80">
        <f t="shared" si="96"/>
        <v>0.48471454525369356</v>
      </c>
      <c r="I1252" s="61"/>
      <c r="J1252" s="61"/>
      <c r="K1252" s="61"/>
      <c r="L1252" s="61"/>
      <c r="M1252" s="61"/>
    </row>
    <row r="1253" spans="1:13" ht="15.6">
      <c r="A1253" s="83">
        <v>533.469999999989</v>
      </c>
      <c r="B1253" s="84">
        <f t="shared" si="94"/>
        <v>292217441.47959995</v>
      </c>
      <c r="C1253" s="84">
        <f t="shared" si="81"/>
        <v>235638789.71582896</v>
      </c>
      <c r="D1253" s="83">
        <v>533.469999999989</v>
      </c>
      <c r="E1253" s="84">
        <f t="shared" si="95"/>
        <v>27635218.725029655</v>
      </c>
      <c r="F1253" s="85"/>
      <c r="G1253" s="79">
        <f t="shared" si="93"/>
        <v>0.27668193386638162</v>
      </c>
      <c r="H1253" s="80">
        <f t="shared" si="96"/>
        <v>0.48528435557285587</v>
      </c>
      <c r="I1253" s="61"/>
      <c r="J1253" s="61"/>
      <c r="K1253" s="61"/>
      <c r="L1253" s="61"/>
      <c r="M1253" s="61"/>
    </row>
    <row r="1254" spans="1:13" ht="15.6">
      <c r="A1254" s="83">
        <v>533.47999999998899</v>
      </c>
      <c r="B1254" s="84">
        <f t="shared" si="94"/>
        <v>292494123.41346633</v>
      </c>
      <c r="C1254" s="84">
        <f t="shared" si="81"/>
        <v>235915471.64969534</v>
      </c>
      <c r="D1254" s="83">
        <v>533.47999999998899</v>
      </c>
      <c r="E1254" s="84">
        <f t="shared" si="95"/>
        <v>27646411.816854116</v>
      </c>
      <c r="F1254" s="85"/>
      <c r="G1254" s="79">
        <f t="shared" si="93"/>
        <v>0.27668193386638162</v>
      </c>
      <c r="H1254" s="80">
        <f t="shared" si="96"/>
        <v>0.48585416589201824</v>
      </c>
      <c r="I1254" s="61"/>
      <c r="J1254" s="61"/>
      <c r="K1254" s="61"/>
      <c r="L1254" s="61"/>
      <c r="M1254" s="61"/>
    </row>
    <row r="1255" spans="1:13" ht="15.6">
      <c r="A1255" s="83">
        <v>533.48999999998898</v>
      </c>
      <c r="B1255" s="84">
        <f t="shared" si="94"/>
        <v>292770805.34733272</v>
      </c>
      <c r="C1255" s="84">
        <f t="shared" si="81"/>
        <v>236192153.58356172</v>
      </c>
      <c r="D1255" s="83">
        <v>533.48999999998898</v>
      </c>
      <c r="E1255" s="84">
        <f t="shared" si="95"/>
        <v>27657604.908678576</v>
      </c>
      <c r="F1255" s="85"/>
      <c r="G1255" s="79">
        <f t="shared" si="93"/>
        <v>0.27668193386638162</v>
      </c>
      <c r="H1255" s="80">
        <f t="shared" si="96"/>
        <v>0.48642397621118055</v>
      </c>
      <c r="I1255" s="61"/>
      <c r="J1255" s="61"/>
      <c r="K1255" s="61"/>
      <c r="L1255" s="61"/>
      <c r="M1255" s="61"/>
    </row>
    <row r="1256" spans="1:13" ht="15.6">
      <c r="A1256" s="83">
        <v>533.49999999998897</v>
      </c>
      <c r="B1256" s="84">
        <f t="shared" si="94"/>
        <v>293047487.2811991</v>
      </c>
      <c r="C1256" s="84">
        <f t="shared" si="81"/>
        <v>236468835.5174281</v>
      </c>
      <c r="D1256" s="83">
        <v>533.49999999998897</v>
      </c>
      <c r="E1256" s="84">
        <f t="shared" si="95"/>
        <v>27668798.000503037</v>
      </c>
      <c r="F1256" s="85"/>
      <c r="G1256" s="79">
        <f t="shared" si="93"/>
        <v>0.27668193386638162</v>
      </c>
      <c r="H1256" s="80">
        <f t="shared" si="96"/>
        <v>0.48699378653034286</v>
      </c>
      <c r="I1256" s="61"/>
      <c r="J1256" s="61"/>
      <c r="K1256" s="61"/>
      <c r="L1256" s="61"/>
      <c r="M1256" s="61"/>
    </row>
    <row r="1257" spans="1:13" ht="15.6">
      <c r="A1257" s="83">
        <v>533.50999999998896</v>
      </c>
      <c r="B1257" s="84">
        <f t="shared" si="94"/>
        <v>293324169.21506548</v>
      </c>
      <c r="C1257" s="84">
        <f t="shared" si="81"/>
        <v>236745517.45129448</v>
      </c>
      <c r="D1257" s="83">
        <v>533.50999999998896</v>
      </c>
      <c r="E1257" s="84">
        <f t="shared" si="95"/>
        <v>27679991.092327498</v>
      </c>
      <c r="F1257" s="85"/>
      <c r="G1257" s="79">
        <f t="shared" si="93"/>
        <v>0.27668193386638162</v>
      </c>
      <c r="H1257" s="80">
        <f t="shared" si="96"/>
        <v>0.48756359684950518</v>
      </c>
      <c r="I1257" s="61"/>
      <c r="J1257" s="61"/>
      <c r="K1257" s="61"/>
      <c r="L1257" s="61"/>
      <c r="M1257" s="61"/>
    </row>
    <row r="1258" spans="1:13" ht="15.6">
      <c r="A1258" s="83">
        <v>533.51999999998895</v>
      </c>
      <c r="B1258" s="84">
        <f t="shared" si="94"/>
        <v>293600851.14893186</v>
      </c>
      <c r="C1258" s="84">
        <f t="shared" si="81"/>
        <v>237022199.38516086</v>
      </c>
      <c r="D1258" s="83">
        <v>533.51999999998895</v>
      </c>
      <c r="E1258" s="84">
        <f t="shared" si="95"/>
        <v>27691184.184151959</v>
      </c>
      <c r="F1258" s="85"/>
      <c r="G1258" s="79">
        <f t="shared" si="93"/>
        <v>0.27668193386638162</v>
      </c>
      <c r="H1258" s="80">
        <f t="shared" si="96"/>
        <v>0.48813340716866749</v>
      </c>
      <c r="I1258" s="61"/>
      <c r="J1258" s="61"/>
      <c r="K1258" s="61"/>
      <c r="L1258" s="61"/>
      <c r="M1258" s="61"/>
    </row>
    <row r="1259" spans="1:13" ht="15.6">
      <c r="A1259" s="83">
        <v>533.52999999998895</v>
      </c>
      <c r="B1259" s="84">
        <f t="shared" si="94"/>
        <v>293877533.08279824</v>
      </c>
      <c r="C1259" s="84">
        <f t="shared" si="81"/>
        <v>237298881.31902725</v>
      </c>
      <c r="D1259" s="83">
        <v>533.52999999998895</v>
      </c>
      <c r="E1259" s="84">
        <f t="shared" si="95"/>
        <v>27702377.275976419</v>
      </c>
      <c r="F1259" s="85"/>
      <c r="G1259" s="79">
        <f t="shared" ref="G1259:G1322" si="97">(B1259-B1258)/10^6</f>
        <v>0.27668193386638162</v>
      </c>
      <c r="H1259" s="80">
        <f t="shared" si="96"/>
        <v>0.4887032174878298</v>
      </c>
      <c r="I1259" s="61"/>
      <c r="J1259" s="61"/>
      <c r="K1259" s="61"/>
      <c r="L1259" s="61"/>
      <c r="M1259" s="61"/>
    </row>
    <row r="1260" spans="1:13" ht="15.6">
      <c r="A1260" s="83">
        <v>533.53999999998905</v>
      </c>
      <c r="B1260" s="84">
        <f t="shared" si="94"/>
        <v>294154215.01666462</v>
      </c>
      <c r="C1260" s="84">
        <f t="shared" si="81"/>
        <v>237575563.25289363</v>
      </c>
      <c r="D1260" s="83">
        <v>533.53999999998905</v>
      </c>
      <c r="E1260" s="84">
        <f t="shared" si="95"/>
        <v>27713570.36780088</v>
      </c>
      <c r="F1260" s="85"/>
      <c r="G1260" s="79">
        <f t="shared" si="97"/>
        <v>0.27668193386638162</v>
      </c>
      <c r="H1260" s="80">
        <f t="shared" si="96"/>
        <v>0.48927302780699211</v>
      </c>
      <c r="I1260" s="61"/>
      <c r="J1260" s="61"/>
      <c r="K1260" s="61"/>
      <c r="L1260" s="61"/>
      <c r="M1260" s="61"/>
    </row>
    <row r="1261" spans="1:13" ht="15.6">
      <c r="A1261" s="83">
        <v>533.54999999998904</v>
      </c>
      <c r="B1261" s="84">
        <f t="shared" si="94"/>
        <v>294430896.95053101</v>
      </c>
      <c r="C1261" s="84">
        <f t="shared" si="81"/>
        <v>237852245.18676001</v>
      </c>
      <c r="D1261" s="83">
        <v>533.54999999998904</v>
      </c>
      <c r="E1261" s="84">
        <f t="shared" si="95"/>
        <v>27724763.459625341</v>
      </c>
      <c r="F1261" s="85"/>
      <c r="G1261" s="79">
        <f t="shared" si="97"/>
        <v>0.27668193386638162</v>
      </c>
      <c r="H1261" s="80">
        <f t="shared" si="96"/>
        <v>0.48984283812615442</v>
      </c>
      <c r="I1261" s="61"/>
      <c r="J1261" s="61"/>
      <c r="K1261" s="61"/>
      <c r="L1261" s="61"/>
      <c r="M1261" s="61"/>
    </row>
    <row r="1262" spans="1:13" ht="15.6">
      <c r="A1262" s="83">
        <v>533.55999999998903</v>
      </c>
      <c r="B1262" s="84">
        <f t="shared" si="94"/>
        <v>294707578.88439739</v>
      </c>
      <c r="C1262" s="84">
        <f t="shared" si="81"/>
        <v>238128927.12062639</v>
      </c>
      <c r="D1262" s="83">
        <v>533.55999999998903</v>
      </c>
      <c r="E1262" s="84">
        <f t="shared" si="95"/>
        <v>27735956.551449802</v>
      </c>
      <c r="F1262" s="85"/>
      <c r="G1262" s="79">
        <f t="shared" si="97"/>
        <v>0.27668193386638162</v>
      </c>
      <c r="H1262" s="80">
        <f t="shared" si="96"/>
        <v>0.49041264844531673</v>
      </c>
      <c r="I1262" s="61"/>
      <c r="J1262" s="61"/>
      <c r="K1262" s="61"/>
      <c r="L1262" s="61"/>
      <c r="M1262" s="61"/>
    </row>
    <row r="1263" spans="1:13" ht="15.6">
      <c r="A1263" s="83">
        <v>533.56999999998902</v>
      </c>
      <c r="B1263" s="84">
        <f t="shared" si="94"/>
        <v>294984260.81826377</v>
      </c>
      <c r="C1263" s="84">
        <f t="shared" si="81"/>
        <v>238405609.05449277</v>
      </c>
      <c r="D1263" s="83">
        <v>533.56999999998902</v>
      </c>
      <c r="E1263" s="84">
        <f t="shared" si="95"/>
        <v>27747149.643274263</v>
      </c>
      <c r="F1263" s="85"/>
      <c r="G1263" s="79">
        <f t="shared" si="97"/>
        <v>0.27668193386638162</v>
      </c>
      <c r="H1263" s="80">
        <f t="shared" si="96"/>
        <v>0.49098245876447905</v>
      </c>
      <c r="I1263" s="61"/>
      <c r="J1263" s="61"/>
      <c r="K1263" s="61"/>
      <c r="L1263" s="61"/>
      <c r="M1263" s="61"/>
    </row>
    <row r="1264" spans="1:13" ht="15.6">
      <c r="A1264" s="83">
        <v>533.57999999998901</v>
      </c>
      <c r="B1264" s="84">
        <f t="shared" si="94"/>
        <v>295260942.75213015</v>
      </c>
      <c r="C1264" s="84">
        <f t="shared" si="81"/>
        <v>238682290.98835915</v>
      </c>
      <c r="D1264" s="83">
        <v>533.57999999998901</v>
      </c>
      <c r="E1264" s="84">
        <f t="shared" si="95"/>
        <v>27758342.735098723</v>
      </c>
      <c r="F1264" s="85"/>
      <c r="G1264" s="79">
        <f t="shared" si="97"/>
        <v>0.27668193386638162</v>
      </c>
      <c r="H1264" s="80">
        <f t="shared" si="96"/>
        <v>0.49155226908364136</v>
      </c>
      <c r="I1264" s="61"/>
      <c r="J1264" s="61"/>
      <c r="K1264" s="61"/>
      <c r="L1264" s="61"/>
      <c r="M1264" s="61"/>
    </row>
    <row r="1265" spans="1:13" ht="15.6">
      <c r="A1265" s="83">
        <v>533.589999999989</v>
      </c>
      <c r="B1265" s="84">
        <f t="shared" si="94"/>
        <v>295537624.68599653</v>
      </c>
      <c r="C1265" s="84">
        <f t="shared" si="81"/>
        <v>238958972.92222553</v>
      </c>
      <c r="D1265" s="83">
        <v>533.589999999989</v>
      </c>
      <c r="E1265" s="84">
        <f t="shared" si="95"/>
        <v>27769535.826923184</v>
      </c>
      <c r="F1265" s="85"/>
      <c r="G1265" s="79">
        <f t="shared" si="97"/>
        <v>0.27668193386638162</v>
      </c>
      <c r="H1265" s="80">
        <f t="shared" si="96"/>
        <v>0.49212207940280372</v>
      </c>
      <c r="I1265" s="61"/>
      <c r="J1265" s="61"/>
      <c r="K1265" s="61"/>
      <c r="L1265" s="61"/>
      <c r="M1265" s="61"/>
    </row>
    <row r="1266" spans="1:13" ht="15.6">
      <c r="A1266" s="83">
        <v>533.599999999989</v>
      </c>
      <c r="B1266" s="84">
        <f t="shared" si="94"/>
        <v>295814306.61986291</v>
      </c>
      <c r="C1266" s="84">
        <f t="shared" si="81"/>
        <v>239235654.85609192</v>
      </c>
      <c r="D1266" s="83">
        <v>533.599999999989</v>
      </c>
      <c r="E1266" s="84">
        <f t="shared" si="95"/>
        <v>27780728.918747645</v>
      </c>
      <c r="F1266" s="85"/>
      <c r="G1266" s="79">
        <f t="shared" si="97"/>
        <v>0.27668193386638162</v>
      </c>
      <c r="H1266" s="80">
        <f t="shared" si="96"/>
        <v>0.49269188972196604</v>
      </c>
      <c r="I1266" s="61"/>
      <c r="J1266" s="61"/>
      <c r="K1266" s="61"/>
      <c r="L1266" s="61"/>
      <c r="M1266" s="61"/>
    </row>
    <row r="1267" spans="1:13" ht="15.6">
      <c r="A1267" s="83">
        <v>533.60999999998899</v>
      </c>
      <c r="B1267" s="84">
        <f t="shared" si="94"/>
        <v>296090988.5537293</v>
      </c>
      <c r="C1267" s="84">
        <f t="shared" si="81"/>
        <v>239512336.7899583</v>
      </c>
      <c r="D1267" s="83">
        <v>533.60999999998899</v>
      </c>
      <c r="E1267" s="84">
        <f t="shared" si="95"/>
        <v>27791922.010572106</v>
      </c>
      <c r="F1267" s="85"/>
      <c r="G1267" s="79">
        <f t="shared" si="97"/>
        <v>0.27668193386638162</v>
      </c>
      <c r="H1267" s="80">
        <f t="shared" si="96"/>
        <v>0.49326170004112835</v>
      </c>
      <c r="I1267" s="61"/>
      <c r="J1267" s="61"/>
      <c r="K1267" s="61"/>
      <c r="L1267" s="61"/>
      <c r="M1267" s="61"/>
    </row>
    <row r="1268" spans="1:13" ht="15.6">
      <c r="A1268" s="83">
        <v>533.61999999998898</v>
      </c>
      <c r="B1268" s="84">
        <f t="shared" si="94"/>
        <v>296367670.48759568</v>
      </c>
      <c r="C1268" s="84">
        <f t="shared" si="81"/>
        <v>239789018.72382468</v>
      </c>
      <c r="D1268" s="83">
        <v>533.61999999998898</v>
      </c>
      <c r="E1268" s="84">
        <f t="shared" si="95"/>
        <v>27803115.102396566</v>
      </c>
      <c r="F1268" s="85"/>
      <c r="G1268" s="79">
        <f t="shared" si="97"/>
        <v>0.27668193386638162</v>
      </c>
      <c r="H1268" s="80">
        <f t="shared" si="96"/>
        <v>0.49383151036029066</v>
      </c>
      <c r="I1268" s="61"/>
      <c r="J1268" s="61"/>
      <c r="K1268" s="61"/>
      <c r="L1268" s="61"/>
      <c r="M1268" s="61"/>
    </row>
    <row r="1269" spans="1:13" ht="15.6">
      <c r="A1269" s="83">
        <v>533.62999999998897</v>
      </c>
      <c r="B1269" s="84">
        <f t="shared" si="94"/>
        <v>296644352.42146206</v>
      </c>
      <c r="C1269" s="84">
        <f t="shared" si="81"/>
        <v>240065700.65769106</v>
      </c>
      <c r="D1269" s="83">
        <v>533.62999999998897</v>
      </c>
      <c r="E1269" s="84">
        <f t="shared" si="95"/>
        <v>27814308.194221027</v>
      </c>
      <c r="F1269" s="85"/>
      <c r="G1269" s="79">
        <f t="shared" si="97"/>
        <v>0.27668193386638162</v>
      </c>
      <c r="H1269" s="80">
        <f t="shared" si="96"/>
        <v>0.49440132067945297</v>
      </c>
      <c r="I1269" s="61"/>
      <c r="J1269" s="61"/>
      <c r="K1269" s="61"/>
      <c r="L1269" s="61"/>
      <c r="M1269" s="61"/>
    </row>
    <row r="1270" spans="1:13" ht="15.6">
      <c r="A1270" s="83">
        <v>533.63999999998896</v>
      </c>
      <c r="B1270" s="84">
        <f t="shared" si="94"/>
        <v>296921034.35532844</v>
      </c>
      <c r="C1270" s="84">
        <f t="shared" si="81"/>
        <v>240342382.59155744</v>
      </c>
      <c r="D1270" s="83">
        <v>533.63999999998896</v>
      </c>
      <c r="E1270" s="84">
        <f t="shared" si="95"/>
        <v>27825501.286045488</v>
      </c>
      <c r="F1270" s="85"/>
      <c r="G1270" s="79">
        <f t="shared" si="97"/>
        <v>0.27668193386638162</v>
      </c>
      <c r="H1270" s="80">
        <f t="shared" si="96"/>
        <v>0.49497113099861528</v>
      </c>
      <c r="I1270" s="61"/>
      <c r="J1270" s="61"/>
      <c r="K1270" s="61"/>
      <c r="L1270" s="61"/>
      <c r="M1270" s="61"/>
    </row>
    <row r="1271" spans="1:13" ht="15.6">
      <c r="A1271" s="83">
        <v>533.64999999998804</v>
      </c>
      <c r="B1271" s="84">
        <f t="shared" ref="B1271:B1305" si="98">B1270+(($B$1306-$B$1206)/100)</f>
        <v>297197716.28919482</v>
      </c>
      <c r="C1271" s="84">
        <f t="shared" si="81"/>
        <v>240619064.52542382</v>
      </c>
      <c r="D1271" s="83">
        <v>533.64999999998804</v>
      </c>
      <c r="E1271" s="84">
        <f t="shared" ref="E1271:E1305" si="99">E1270+(($E$1306-$E$1206)/100)</f>
        <v>27836694.377869949</v>
      </c>
      <c r="F1271" s="85"/>
      <c r="G1271" s="79">
        <f t="shared" si="97"/>
        <v>0.27668193386638162</v>
      </c>
      <c r="H1271" s="80">
        <f t="shared" si="96"/>
        <v>0.49554094131777759</v>
      </c>
      <c r="I1271" s="61"/>
      <c r="J1271" s="61"/>
      <c r="K1271" s="61"/>
      <c r="L1271" s="61"/>
      <c r="M1271" s="61"/>
    </row>
    <row r="1272" spans="1:13" ht="15.6">
      <c r="A1272" s="83">
        <v>533.65999999998803</v>
      </c>
      <c r="B1272" s="84">
        <f t="shared" si="98"/>
        <v>297474398.2230612</v>
      </c>
      <c r="C1272" s="84">
        <f t="shared" si="81"/>
        <v>240895746.45929021</v>
      </c>
      <c r="D1272" s="83">
        <v>533.65999999998803</v>
      </c>
      <c r="E1272" s="84">
        <f t="shared" si="99"/>
        <v>27847887.46969441</v>
      </c>
      <c r="F1272" s="85"/>
      <c r="G1272" s="79">
        <f t="shared" si="97"/>
        <v>0.27668193386638162</v>
      </c>
      <c r="H1272" s="80">
        <f t="shared" si="96"/>
        <v>0.49611075163693991</v>
      </c>
      <c r="I1272" s="61"/>
      <c r="J1272" s="61"/>
      <c r="K1272" s="61"/>
      <c r="L1272" s="61"/>
      <c r="M1272" s="61"/>
    </row>
    <row r="1273" spans="1:13" ht="15.6">
      <c r="A1273" s="83">
        <v>533.66999999998802</v>
      </c>
      <c r="B1273" s="84">
        <f t="shared" si="98"/>
        <v>297751080.15692759</v>
      </c>
      <c r="C1273" s="84">
        <f t="shared" si="81"/>
        <v>241172428.39315659</v>
      </c>
      <c r="D1273" s="83">
        <v>533.66999999998802</v>
      </c>
      <c r="E1273" s="84">
        <f t="shared" si="99"/>
        <v>27859080.56151887</v>
      </c>
      <c r="F1273" s="85"/>
      <c r="G1273" s="79">
        <f t="shared" si="97"/>
        <v>0.27668193386638162</v>
      </c>
      <c r="H1273" s="80">
        <f t="shared" si="96"/>
        <v>0.49668056195610222</v>
      </c>
      <c r="I1273" s="61"/>
      <c r="J1273" s="61"/>
      <c r="K1273" s="61"/>
      <c r="L1273" s="61"/>
      <c r="M1273" s="61"/>
    </row>
    <row r="1274" spans="1:13" ht="15.6">
      <c r="A1274" s="83">
        <v>533.67999999998801</v>
      </c>
      <c r="B1274" s="84">
        <f t="shared" si="98"/>
        <v>298027762.09079397</v>
      </c>
      <c r="C1274" s="84">
        <f t="shared" si="81"/>
        <v>241449110.32702297</v>
      </c>
      <c r="D1274" s="83">
        <v>533.67999999998801</v>
      </c>
      <c r="E1274" s="84">
        <f t="shared" si="99"/>
        <v>27870273.653343331</v>
      </c>
      <c r="F1274" s="85"/>
      <c r="G1274" s="79">
        <f t="shared" si="97"/>
        <v>0.27668193386638162</v>
      </c>
      <c r="H1274" s="80">
        <f t="shared" si="96"/>
        <v>0.49725037227526453</v>
      </c>
      <c r="I1274" s="61"/>
      <c r="J1274" s="61"/>
      <c r="K1274" s="61"/>
      <c r="L1274" s="61"/>
      <c r="M1274" s="61"/>
    </row>
    <row r="1275" spans="1:13" ht="15.6">
      <c r="A1275" s="83">
        <v>533.689999999988</v>
      </c>
      <c r="B1275" s="84">
        <f t="shared" si="98"/>
        <v>298304444.02466035</v>
      </c>
      <c r="C1275" s="84">
        <f t="shared" si="81"/>
        <v>241725792.26088935</v>
      </c>
      <c r="D1275" s="83">
        <v>533.689999999988</v>
      </c>
      <c r="E1275" s="84">
        <f t="shared" si="99"/>
        <v>27881466.745167792</v>
      </c>
      <c r="F1275" s="85"/>
      <c r="G1275" s="79">
        <f t="shared" si="97"/>
        <v>0.27668193386638162</v>
      </c>
      <c r="H1275" s="80">
        <f t="shared" si="96"/>
        <v>0.4978201825944269</v>
      </c>
      <c r="I1275" s="61"/>
      <c r="J1275" s="61"/>
      <c r="K1275" s="61"/>
      <c r="L1275" s="61"/>
      <c r="M1275" s="61"/>
    </row>
    <row r="1276" spans="1:13" ht="15.6">
      <c r="A1276" s="83">
        <v>533.69999999998799</v>
      </c>
      <c r="B1276" s="84">
        <f t="shared" si="98"/>
        <v>298581125.95852673</v>
      </c>
      <c r="C1276" s="84">
        <f t="shared" si="81"/>
        <v>242002474.19475573</v>
      </c>
      <c r="D1276" s="83">
        <v>533.69999999998799</v>
      </c>
      <c r="E1276" s="84">
        <f t="shared" si="99"/>
        <v>27892659.836992253</v>
      </c>
      <c r="F1276" s="85"/>
      <c r="G1276" s="79">
        <f t="shared" si="97"/>
        <v>0.27668193386638162</v>
      </c>
      <c r="H1276" s="80">
        <f t="shared" si="96"/>
        <v>0.49838999291358921</v>
      </c>
      <c r="I1276" s="61"/>
      <c r="J1276" s="61"/>
      <c r="K1276" s="61"/>
      <c r="L1276" s="61"/>
      <c r="M1276" s="61"/>
    </row>
    <row r="1277" spans="1:13" ht="15.6">
      <c r="A1277" s="83">
        <v>533.70999999998799</v>
      </c>
      <c r="B1277" s="84">
        <f t="shared" si="98"/>
        <v>298857807.89239311</v>
      </c>
      <c r="C1277" s="84">
        <f t="shared" si="81"/>
        <v>242279156.12862211</v>
      </c>
      <c r="D1277" s="83">
        <v>533.70999999998799</v>
      </c>
      <c r="E1277" s="84">
        <f t="shared" si="99"/>
        <v>27903852.928816713</v>
      </c>
      <c r="F1277" s="85"/>
      <c r="G1277" s="79">
        <f t="shared" si="97"/>
        <v>0.27668193386638162</v>
      </c>
      <c r="H1277" s="80">
        <f t="shared" si="96"/>
        <v>0.49895980323275152</v>
      </c>
      <c r="I1277" s="61"/>
      <c r="J1277" s="61"/>
      <c r="K1277" s="61"/>
      <c r="L1277" s="61"/>
      <c r="M1277" s="61"/>
    </row>
    <row r="1278" spans="1:13" ht="15.6">
      <c r="A1278" s="83">
        <v>533.71999999998798</v>
      </c>
      <c r="B1278" s="84">
        <f t="shared" si="98"/>
        <v>299134489.82625949</v>
      </c>
      <c r="C1278" s="84">
        <f t="shared" si="81"/>
        <v>242555838.0624885</v>
      </c>
      <c r="D1278" s="83">
        <v>533.71999999998798</v>
      </c>
      <c r="E1278" s="84">
        <f t="shared" si="99"/>
        <v>27915046.020641174</v>
      </c>
      <c r="F1278" s="85"/>
      <c r="G1278" s="79">
        <f t="shared" si="97"/>
        <v>0.27668193386638162</v>
      </c>
      <c r="H1278" s="80">
        <f t="shared" si="96"/>
        <v>0.49952961355191383</v>
      </c>
      <c r="I1278" s="61"/>
      <c r="J1278" s="61"/>
      <c r="K1278" s="61"/>
      <c r="L1278" s="61"/>
      <c r="M1278" s="61"/>
    </row>
    <row r="1279" spans="1:13" ht="15.6">
      <c r="A1279" s="83">
        <v>533.72999999998797</v>
      </c>
      <c r="B1279" s="84">
        <f t="shared" si="98"/>
        <v>299411171.76012588</v>
      </c>
      <c r="C1279" s="84">
        <f t="shared" si="81"/>
        <v>242832519.99635488</v>
      </c>
      <c r="D1279" s="83">
        <v>533.72999999998797</v>
      </c>
      <c r="E1279" s="84">
        <f t="shared" si="99"/>
        <v>27926239.112465635</v>
      </c>
      <c r="F1279" s="85"/>
      <c r="G1279" s="79">
        <f t="shared" si="97"/>
        <v>0.27668193386638162</v>
      </c>
      <c r="H1279" s="80">
        <f t="shared" si="96"/>
        <v>0.50009942387107609</v>
      </c>
      <c r="I1279" s="61"/>
      <c r="J1279" s="61"/>
      <c r="K1279" s="61"/>
      <c r="L1279" s="61"/>
      <c r="M1279" s="61"/>
    </row>
    <row r="1280" spans="1:13" ht="15.6">
      <c r="A1280" s="83">
        <v>533.73999999998796</v>
      </c>
      <c r="B1280" s="84">
        <f t="shared" si="98"/>
        <v>299687853.69399226</v>
      </c>
      <c r="C1280" s="84">
        <f t="shared" si="81"/>
        <v>243109201.93022126</v>
      </c>
      <c r="D1280" s="83">
        <v>533.73999999998796</v>
      </c>
      <c r="E1280" s="84">
        <f t="shared" si="99"/>
        <v>27937432.204290096</v>
      </c>
      <c r="F1280" s="85"/>
      <c r="G1280" s="79">
        <f t="shared" si="97"/>
        <v>0.27668193386638162</v>
      </c>
      <c r="H1280" s="80">
        <f t="shared" si="96"/>
        <v>0.50066923419023845</v>
      </c>
      <c r="I1280" s="61"/>
      <c r="J1280" s="61"/>
      <c r="K1280" s="61"/>
      <c r="L1280" s="61"/>
      <c r="M1280" s="61"/>
    </row>
    <row r="1281" spans="1:13" ht="15.6">
      <c r="A1281" s="83">
        <v>533.74999999998795</v>
      </c>
      <c r="B1281" s="84">
        <f t="shared" si="98"/>
        <v>299964535.62785864</v>
      </c>
      <c r="C1281" s="84">
        <f t="shared" si="81"/>
        <v>243385883.86408764</v>
      </c>
      <c r="D1281" s="83">
        <v>533.74999999998795</v>
      </c>
      <c r="E1281" s="84">
        <f t="shared" si="99"/>
        <v>27948625.296114556</v>
      </c>
      <c r="F1281" s="85"/>
      <c r="G1281" s="79">
        <f t="shared" si="97"/>
        <v>0.27668193386638162</v>
      </c>
      <c r="H1281" s="80">
        <f t="shared" si="96"/>
        <v>0.50123904450940082</v>
      </c>
      <c r="I1281" s="61"/>
      <c r="J1281" s="61"/>
      <c r="K1281" s="61"/>
      <c r="L1281" s="61"/>
      <c r="M1281" s="61"/>
    </row>
    <row r="1282" spans="1:13" ht="15.6">
      <c r="A1282" s="83">
        <v>533.75999999998805</v>
      </c>
      <c r="B1282" s="84">
        <f t="shared" si="98"/>
        <v>300241217.56172502</v>
      </c>
      <c r="C1282" s="84">
        <f t="shared" ref="C1282:C1536" si="100">B1282-$B$6</f>
        <v>243662565.79795402</v>
      </c>
      <c r="D1282" s="83">
        <v>533.75999999998805</v>
      </c>
      <c r="E1282" s="84">
        <f t="shared" si="99"/>
        <v>27959818.387939017</v>
      </c>
      <c r="F1282" s="85"/>
      <c r="G1282" s="79">
        <f t="shared" si="97"/>
        <v>0.27668193386638162</v>
      </c>
      <c r="H1282" s="80">
        <f t="shared" si="96"/>
        <v>0.50180885482856308</v>
      </c>
      <c r="I1282" s="61"/>
      <c r="J1282" s="61"/>
      <c r="K1282" s="61"/>
      <c r="L1282" s="61"/>
      <c r="M1282" s="61"/>
    </row>
    <row r="1283" spans="1:13" ht="15.6">
      <c r="A1283" s="83">
        <v>533.76999999998804</v>
      </c>
      <c r="B1283" s="84">
        <f t="shared" si="98"/>
        <v>300517899.4955914</v>
      </c>
      <c r="C1283" s="84">
        <f t="shared" si="100"/>
        <v>243939247.7318204</v>
      </c>
      <c r="D1283" s="83">
        <v>533.76999999998804</v>
      </c>
      <c r="E1283" s="84">
        <f t="shared" si="99"/>
        <v>27971011.479763478</v>
      </c>
      <c r="F1283" s="85"/>
      <c r="G1283" s="79">
        <f t="shared" si="97"/>
        <v>0.27668193386638162</v>
      </c>
      <c r="H1283" s="80">
        <f t="shared" si="96"/>
        <v>0.50237866514772545</v>
      </c>
      <c r="I1283" s="61"/>
      <c r="J1283" s="61"/>
      <c r="K1283" s="61"/>
      <c r="L1283" s="61"/>
      <c r="M1283" s="61"/>
    </row>
    <row r="1284" spans="1:13" ht="15.6">
      <c r="A1284" s="83">
        <v>533.77999999998804</v>
      </c>
      <c r="B1284" s="84">
        <f t="shared" si="98"/>
        <v>300794581.42945778</v>
      </c>
      <c r="C1284" s="84">
        <f t="shared" si="100"/>
        <v>244215929.66568679</v>
      </c>
      <c r="D1284" s="83">
        <v>533.77999999998804</v>
      </c>
      <c r="E1284" s="84">
        <f t="shared" si="99"/>
        <v>27982204.571587939</v>
      </c>
      <c r="F1284" s="85"/>
      <c r="G1284" s="79">
        <f t="shared" si="97"/>
        <v>0.27668193386638162</v>
      </c>
      <c r="H1284" s="80">
        <f t="shared" si="96"/>
        <v>0.5029484754668877</v>
      </c>
      <c r="I1284" s="61"/>
      <c r="J1284" s="61"/>
      <c r="K1284" s="61"/>
      <c r="L1284" s="61"/>
      <c r="M1284" s="61"/>
    </row>
    <row r="1285" spans="1:13" ht="15.6">
      <c r="A1285" s="83">
        <v>533.78999999998803</v>
      </c>
      <c r="B1285" s="84">
        <f t="shared" si="98"/>
        <v>301071263.36332417</v>
      </c>
      <c r="C1285" s="84">
        <f t="shared" si="100"/>
        <v>244492611.59955317</v>
      </c>
      <c r="D1285" s="83">
        <v>533.78999999998803</v>
      </c>
      <c r="E1285" s="84">
        <f t="shared" si="99"/>
        <v>27993397.6634124</v>
      </c>
      <c r="F1285" s="85"/>
      <c r="G1285" s="79">
        <f t="shared" si="97"/>
        <v>0.27668193386638162</v>
      </c>
      <c r="H1285" s="80">
        <f t="shared" si="96"/>
        <v>0.50351828578605007</v>
      </c>
      <c r="I1285" s="61"/>
      <c r="J1285" s="61"/>
      <c r="K1285" s="61"/>
      <c r="L1285" s="61"/>
      <c r="M1285" s="61"/>
    </row>
    <row r="1286" spans="1:13" ht="15.6">
      <c r="A1286" s="83">
        <v>533.79999999998802</v>
      </c>
      <c r="B1286" s="84">
        <f t="shared" si="98"/>
        <v>301347945.29719055</v>
      </c>
      <c r="C1286" s="84">
        <f t="shared" si="100"/>
        <v>244769293.53341955</v>
      </c>
      <c r="D1286" s="83">
        <v>533.79999999998802</v>
      </c>
      <c r="E1286" s="84">
        <f t="shared" si="99"/>
        <v>28004590.75523686</v>
      </c>
      <c r="F1286" s="85"/>
      <c r="G1286" s="79">
        <f t="shared" si="97"/>
        <v>0.27668193386638162</v>
      </c>
      <c r="H1286" s="80">
        <f t="shared" si="96"/>
        <v>0.50408809610521232</v>
      </c>
      <c r="I1286" s="61"/>
      <c r="J1286" s="61"/>
      <c r="K1286" s="61"/>
      <c r="L1286" s="61"/>
      <c r="M1286" s="61"/>
    </row>
    <row r="1287" spans="1:13" ht="15.6">
      <c r="A1287" s="83">
        <v>533.80999999998801</v>
      </c>
      <c r="B1287" s="84">
        <f t="shared" si="98"/>
        <v>301624627.23105693</v>
      </c>
      <c r="C1287" s="84">
        <f t="shared" si="100"/>
        <v>245045975.46728593</v>
      </c>
      <c r="D1287" s="83">
        <v>533.80999999998801</v>
      </c>
      <c r="E1287" s="84">
        <f t="shared" si="99"/>
        <v>28015783.847061321</v>
      </c>
      <c r="F1287" s="85"/>
      <c r="G1287" s="79">
        <f t="shared" si="97"/>
        <v>0.27668193386638162</v>
      </c>
      <c r="H1287" s="80">
        <f t="shared" si="96"/>
        <v>0.50465790642437469</v>
      </c>
      <c r="I1287" s="61"/>
      <c r="J1287" s="61"/>
      <c r="K1287" s="61"/>
      <c r="L1287" s="61"/>
      <c r="M1287" s="61"/>
    </row>
    <row r="1288" spans="1:13" ht="15.6">
      <c r="A1288" s="83">
        <v>533.819999999988</v>
      </c>
      <c r="B1288" s="84">
        <f t="shared" si="98"/>
        <v>301901309.16492331</v>
      </c>
      <c r="C1288" s="84">
        <f t="shared" si="100"/>
        <v>245322657.40115231</v>
      </c>
      <c r="D1288" s="83">
        <v>533.819999999988</v>
      </c>
      <c r="E1288" s="84">
        <f t="shared" si="99"/>
        <v>28026976.938885782</v>
      </c>
      <c r="F1288" s="85"/>
      <c r="G1288" s="79">
        <f t="shared" si="97"/>
        <v>0.27668193386638162</v>
      </c>
      <c r="H1288" s="80">
        <f t="shared" ref="H1288:H1351" si="101">C1288/$C$2006</f>
        <v>0.50522771674353695</v>
      </c>
      <c r="I1288" s="61"/>
      <c r="J1288" s="61"/>
      <c r="K1288" s="61"/>
      <c r="L1288" s="61"/>
      <c r="M1288" s="61"/>
    </row>
    <row r="1289" spans="1:13" ht="15.6">
      <c r="A1289" s="83">
        <v>533.82999999998799</v>
      </c>
      <c r="B1289" s="84">
        <f t="shared" si="98"/>
        <v>302177991.09878969</v>
      </c>
      <c r="C1289" s="84">
        <f t="shared" si="100"/>
        <v>245599339.33501869</v>
      </c>
      <c r="D1289" s="83">
        <v>533.82999999998799</v>
      </c>
      <c r="E1289" s="84">
        <f t="shared" si="99"/>
        <v>28038170.030710243</v>
      </c>
      <c r="F1289" s="85"/>
      <c r="G1289" s="79">
        <f t="shared" si="97"/>
        <v>0.27668193386638162</v>
      </c>
      <c r="H1289" s="80">
        <f t="shared" si="101"/>
        <v>0.50579752706269931</v>
      </c>
      <c r="I1289" s="61"/>
      <c r="J1289" s="61"/>
      <c r="K1289" s="61"/>
      <c r="L1289" s="61"/>
      <c r="M1289" s="61"/>
    </row>
    <row r="1290" spans="1:13" ht="15.6">
      <c r="A1290" s="83">
        <v>533.83999999998798</v>
      </c>
      <c r="B1290" s="84">
        <f t="shared" si="98"/>
        <v>302454673.03265607</v>
      </c>
      <c r="C1290" s="84">
        <f t="shared" si="100"/>
        <v>245876021.26888508</v>
      </c>
      <c r="D1290" s="83">
        <v>533.83999999998798</v>
      </c>
      <c r="E1290" s="84">
        <f t="shared" si="99"/>
        <v>28049363.122534703</v>
      </c>
      <c r="F1290" s="85"/>
      <c r="G1290" s="79">
        <f t="shared" si="97"/>
        <v>0.27668193386638162</v>
      </c>
      <c r="H1290" s="80">
        <f t="shared" si="101"/>
        <v>0.50636733738186157</v>
      </c>
      <c r="I1290" s="61"/>
      <c r="J1290" s="61"/>
      <c r="K1290" s="61"/>
      <c r="L1290" s="61"/>
      <c r="M1290" s="61"/>
    </row>
    <row r="1291" spans="1:13" ht="15.6">
      <c r="A1291" s="83">
        <v>533.84999999998797</v>
      </c>
      <c r="B1291" s="84">
        <f t="shared" si="98"/>
        <v>302731354.96652246</v>
      </c>
      <c r="C1291" s="84">
        <f t="shared" si="100"/>
        <v>246152703.20275146</v>
      </c>
      <c r="D1291" s="83">
        <v>533.84999999998797</v>
      </c>
      <c r="E1291" s="84">
        <f t="shared" si="99"/>
        <v>28060556.214359164</v>
      </c>
      <c r="F1291" s="85"/>
      <c r="G1291" s="79">
        <f t="shared" si="97"/>
        <v>0.27668193386638162</v>
      </c>
      <c r="H1291" s="80">
        <f t="shared" si="101"/>
        <v>0.50693714770102394</v>
      </c>
      <c r="I1291" s="61"/>
      <c r="J1291" s="61"/>
      <c r="K1291" s="61"/>
      <c r="L1291" s="61"/>
      <c r="M1291" s="61"/>
    </row>
    <row r="1292" spans="1:13" ht="15.6">
      <c r="A1292" s="83">
        <v>533.85999999998796</v>
      </c>
      <c r="B1292" s="84">
        <f t="shared" si="98"/>
        <v>303008036.90038884</v>
      </c>
      <c r="C1292" s="84">
        <f t="shared" si="100"/>
        <v>246429385.13661784</v>
      </c>
      <c r="D1292" s="83">
        <v>533.85999999998796</v>
      </c>
      <c r="E1292" s="84">
        <f t="shared" si="99"/>
        <v>28071749.306183625</v>
      </c>
      <c r="F1292" s="85"/>
      <c r="G1292" s="79">
        <f t="shared" si="97"/>
        <v>0.27668193386638162</v>
      </c>
      <c r="H1292" s="80">
        <f t="shared" si="101"/>
        <v>0.50750695802018631</v>
      </c>
      <c r="I1292" s="61"/>
      <c r="J1292" s="61"/>
      <c r="K1292" s="61"/>
      <c r="L1292" s="61"/>
      <c r="M1292" s="61"/>
    </row>
    <row r="1293" spans="1:13" ht="15.6">
      <c r="A1293" s="83">
        <v>533.86999999998795</v>
      </c>
      <c r="B1293" s="84">
        <f t="shared" si="98"/>
        <v>303284718.83425522</v>
      </c>
      <c r="C1293" s="84">
        <f t="shared" si="100"/>
        <v>246706067.07048422</v>
      </c>
      <c r="D1293" s="83">
        <v>533.86999999998795</v>
      </c>
      <c r="E1293" s="84">
        <f t="shared" si="99"/>
        <v>28082942.398008086</v>
      </c>
      <c r="F1293" s="85"/>
      <c r="G1293" s="79">
        <f t="shared" si="97"/>
        <v>0.27668193386638162</v>
      </c>
      <c r="H1293" s="80">
        <f t="shared" si="101"/>
        <v>0.50807676833934856</v>
      </c>
      <c r="I1293" s="61"/>
      <c r="J1293" s="61"/>
      <c r="K1293" s="61"/>
      <c r="L1293" s="61"/>
      <c r="M1293" s="61"/>
    </row>
    <row r="1294" spans="1:13" ht="15.6">
      <c r="A1294" s="83">
        <v>533.87999999998794</v>
      </c>
      <c r="B1294" s="84">
        <f t="shared" si="98"/>
        <v>303561400.7681216</v>
      </c>
      <c r="C1294" s="84">
        <f t="shared" si="100"/>
        <v>246982749.0043506</v>
      </c>
      <c r="D1294" s="83">
        <v>533.87999999998794</v>
      </c>
      <c r="E1294" s="84">
        <f t="shared" si="99"/>
        <v>28094135.489832547</v>
      </c>
      <c r="F1294" s="85"/>
      <c r="G1294" s="79">
        <f t="shared" si="97"/>
        <v>0.27668193386638162</v>
      </c>
      <c r="H1294" s="80">
        <f t="shared" si="101"/>
        <v>0.50864657865851093</v>
      </c>
      <c r="I1294" s="61"/>
      <c r="J1294" s="61"/>
      <c r="K1294" s="61"/>
      <c r="L1294" s="61"/>
      <c r="M1294" s="61"/>
    </row>
    <row r="1295" spans="1:13" ht="15.6">
      <c r="A1295" s="83">
        <v>533.88999999998805</v>
      </c>
      <c r="B1295" s="84">
        <f t="shared" si="98"/>
        <v>303838082.70198798</v>
      </c>
      <c r="C1295" s="84">
        <f t="shared" si="100"/>
        <v>247259430.93821698</v>
      </c>
      <c r="D1295" s="83">
        <v>533.88999999998805</v>
      </c>
      <c r="E1295" s="84">
        <f t="shared" si="99"/>
        <v>28105328.581657007</v>
      </c>
      <c r="F1295" s="85"/>
      <c r="G1295" s="79">
        <f t="shared" si="97"/>
        <v>0.27668193386638162</v>
      </c>
      <c r="H1295" s="80">
        <f t="shared" si="101"/>
        <v>0.50921638897767318</v>
      </c>
      <c r="I1295" s="61"/>
      <c r="J1295" s="61"/>
      <c r="K1295" s="61"/>
      <c r="L1295" s="61"/>
      <c r="M1295" s="61"/>
    </row>
    <row r="1296" spans="1:13" ht="15.6">
      <c r="A1296" s="83">
        <v>533.89999999998804</v>
      </c>
      <c r="B1296" s="84">
        <f t="shared" si="98"/>
        <v>304114764.63585436</v>
      </c>
      <c r="C1296" s="84">
        <f t="shared" si="100"/>
        <v>247536112.87208337</v>
      </c>
      <c r="D1296" s="83">
        <v>533.89999999998804</v>
      </c>
      <c r="E1296" s="84">
        <f t="shared" si="99"/>
        <v>28116521.673481468</v>
      </c>
      <c r="F1296" s="85"/>
      <c r="G1296" s="79">
        <f t="shared" si="97"/>
        <v>0.27668193386638162</v>
      </c>
      <c r="H1296" s="80">
        <f t="shared" si="101"/>
        <v>0.50978619929683555</v>
      </c>
      <c r="I1296" s="61"/>
      <c r="J1296" s="61"/>
      <c r="K1296" s="61"/>
      <c r="L1296" s="61"/>
      <c r="M1296" s="61"/>
    </row>
    <row r="1297" spans="1:13" ht="15.6">
      <c r="A1297" s="83">
        <v>533.90999999998803</v>
      </c>
      <c r="B1297" s="84">
        <f t="shared" si="98"/>
        <v>304391446.56972075</v>
      </c>
      <c r="C1297" s="84">
        <f t="shared" si="100"/>
        <v>247812794.80594975</v>
      </c>
      <c r="D1297" s="83">
        <v>533.90999999998803</v>
      </c>
      <c r="E1297" s="84">
        <f t="shared" si="99"/>
        <v>28127714.765305929</v>
      </c>
      <c r="F1297" s="85"/>
      <c r="G1297" s="79">
        <f t="shared" si="97"/>
        <v>0.27668193386638162</v>
      </c>
      <c r="H1297" s="80">
        <f t="shared" si="101"/>
        <v>0.51035600961599781</v>
      </c>
      <c r="I1297" s="61"/>
      <c r="J1297" s="61"/>
      <c r="K1297" s="61"/>
      <c r="L1297" s="61"/>
      <c r="M1297" s="61"/>
    </row>
    <row r="1298" spans="1:13" ht="15.6">
      <c r="A1298" s="83">
        <v>533.91999999998802</v>
      </c>
      <c r="B1298" s="84">
        <f t="shared" si="98"/>
        <v>304668128.50358713</v>
      </c>
      <c r="C1298" s="84">
        <f t="shared" si="100"/>
        <v>248089476.73981613</v>
      </c>
      <c r="D1298" s="83">
        <v>533.91999999998802</v>
      </c>
      <c r="E1298" s="84">
        <f t="shared" si="99"/>
        <v>28138907.85713039</v>
      </c>
      <c r="F1298" s="85"/>
      <c r="G1298" s="79">
        <f t="shared" si="97"/>
        <v>0.27668193386638162</v>
      </c>
      <c r="H1298" s="80">
        <f t="shared" si="101"/>
        <v>0.51092581993516017</v>
      </c>
      <c r="I1298" s="61"/>
      <c r="J1298" s="61"/>
      <c r="K1298" s="61"/>
      <c r="L1298" s="61"/>
      <c r="M1298" s="61"/>
    </row>
    <row r="1299" spans="1:13" ht="15.6">
      <c r="A1299" s="83">
        <v>533.92999999998801</v>
      </c>
      <c r="B1299" s="84">
        <f t="shared" si="98"/>
        <v>304944810.43745351</v>
      </c>
      <c r="C1299" s="84">
        <f t="shared" si="100"/>
        <v>248366158.67368251</v>
      </c>
      <c r="D1299" s="83">
        <v>533.92999999998801</v>
      </c>
      <c r="E1299" s="84">
        <f t="shared" si="99"/>
        <v>28150100.94895485</v>
      </c>
      <c r="F1299" s="85"/>
      <c r="G1299" s="79">
        <f t="shared" si="97"/>
        <v>0.27668193386638162</v>
      </c>
      <c r="H1299" s="80">
        <f t="shared" si="101"/>
        <v>0.51149563025432243</v>
      </c>
      <c r="I1299" s="61"/>
      <c r="J1299" s="61"/>
      <c r="K1299" s="61"/>
      <c r="L1299" s="61"/>
      <c r="M1299" s="61"/>
    </row>
    <row r="1300" spans="1:13" ht="15.6">
      <c r="A1300" s="83">
        <v>533.939999999988</v>
      </c>
      <c r="B1300" s="84">
        <f t="shared" si="98"/>
        <v>305221492.37131989</v>
      </c>
      <c r="C1300" s="84">
        <f t="shared" si="100"/>
        <v>248642840.60754889</v>
      </c>
      <c r="D1300" s="83">
        <v>533.939999999988</v>
      </c>
      <c r="E1300" s="84">
        <f t="shared" si="99"/>
        <v>28161294.040779311</v>
      </c>
      <c r="F1300" s="85"/>
      <c r="G1300" s="79">
        <f t="shared" si="97"/>
        <v>0.27668193386638162</v>
      </c>
      <c r="H1300" s="80">
        <f t="shared" si="101"/>
        <v>0.5120654405734848</v>
      </c>
      <c r="I1300" s="61"/>
      <c r="J1300" s="61"/>
      <c r="K1300" s="61"/>
      <c r="L1300" s="61"/>
      <c r="M1300" s="61"/>
    </row>
    <row r="1301" spans="1:13" ht="15.6">
      <c r="A1301" s="83">
        <v>533.94999999998799</v>
      </c>
      <c r="B1301" s="84">
        <f t="shared" si="98"/>
        <v>305498174.30518627</v>
      </c>
      <c r="C1301" s="84">
        <f t="shared" si="100"/>
        <v>248919522.54141527</v>
      </c>
      <c r="D1301" s="83">
        <v>533.94999999998799</v>
      </c>
      <c r="E1301" s="84">
        <f t="shared" si="99"/>
        <v>28172487.132603772</v>
      </c>
      <c r="F1301" s="85"/>
      <c r="G1301" s="79">
        <f t="shared" si="97"/>
        <v>0.27668193386638162</v>
      </c>
      <c r="H1301" s="80">
        <f t="shared" si="101"/>
        <v>0.51263525089264705</v>
      </c>
      <c r="I1301" s="61"/>
      <c r="J1301" s="61"/>
      <c r="K1301" s="61"/>
      <c r="L1301" s="61"/>
      <c r="M1301" s="61"/>
    </row>
    <row r="1302" spans="1:13" ht="15.6">
      <c r="A1302" s="83">
        <v>533.95999999998799</v>
      </c>
      <c r="B1302" s="84">
        <f t="shared" si="98"/>
        <v>305774856.23905265</v>
      </c>
      <c r="C1302" s="84">
        <f t="shared" si="100"/>
        <v>249196204.47528166</v>
      </c>
      <c r="D1302" s="83">
        <v>533.95999999998799</v>
      </c>
      <c r="E1302" s="84">
        <f t="shared" si="99"/>
        <v>28183680.224428233</v>
      </c>
      <c r="F1302" s="85"/>
      <c r="G1302" s="79">
        <f t="shared" si="97"/>
        <v>0.27668193386638162</v>
      </c>
      <c r="H1302" s="80">
        <f t="shared" si="101"/>
        <v>0.51320506121180942</v>
      </c>
      <c r="I1302" s="61"/>
      <c r="J1302" s="61"/>
      <c r="K1302" s="61"/>
      <c r="L1302" s="61"/>
      <c r="M1302" s="61"/>
    </row>
    <row r="1303" spans="1:13" ht="15.6">
      <c r="A1303" s="83">
        <v>533.96999999998798</v>
      </c>
      <c r="B1303" s="84">
        <f t="shared" si="98"/>
        <v>306051538.17291903</v>
      </c>
      <c r="C1303" s="84">
        <f t="shared" si="100"/>
        <v>249472886.40914804</v>
      </c>
      <c r="D1303" s="83">
        <v>533.96999999998798</v>
      </c>
      <c r="E1303" s="84">
        <f t="shared" si="99"/>
        <v>28194873.316252694</v>
      </c>
      <c r="F1303" s="85"/>
      <c r="G1303" s="79">
        <f t="shared" si="97"/>
        <v>0.27668193386638162</v>
      </c>
      <c r="H1303" s="80">
        <f t="shared" si="101"/>
        <v>0.51377487153097179</v>
      </c>
      <c r="I1303" s="61"/>
      <c r="J1303" s="61"/>
      <c r="K1303" s="61"/>
      <c r="L1303" s="61"/>
      <c r="M1303" s="61"/>
    </row>
    <row r="1304" spans="1:13" ht="15.6">
      <c r="A1304" s="83">
        <v>533.97999999998797</v>
      </c>
      <c r="B1304" s="84">
        <f t="shared" si="98"/>
        <v>306328220.10678542</v>
      </c>
      <c r="C1304" s="84">
        <f t="shared" si="100"/>
        <v>249749568.34301442</v>
      </c>
      <c r="D1304" s="83">
        <v>533.97999999998797</v>
      </c>
      <c r="E1304" s="84">
        <f t="shared" si="99"/>
        <v>28206066.408077154</v>
      </c>
      <c r="F1304" s="85"/>
      <c r="G1304" s="79">
        <f t="shared" si="97"/>
        <v>0.27668193386638162</v>
      </c>
      <c r="H1304" s="80">
        <f t="shared" si="101"/>
        <v>0.51434468185013404</v>
      </c>
      <c r="I1304" s="61"/>
      <c r="J1304" s="61"/>
      <c r="K1304" s="61"/>
      <c r="L1304" s="61"/>
      <c r="M1304" s="61"/>
    </row>
    <row r="1305" spans="1:13" ht="15.6">
      <c r="A1305" s="83">
        <v>533.98999999998796</v>
      </c>
      <c r="B1305" s="84">
        <f t="shared" si="98"/>
        <v>306604902.0406518</v>
      </c>
      <c r="C1305" s="84">
        <f t="shared" si="100"/>
        <v>250026250.2768808</v>
      </c>
      <c r="D1305" s="83">
        <v>533.98999999998796</v>
      </c>
      <c r="E1305" s="84">
        <f t="shared" si="99"/>
        <v>28217259.499901615</v>
      </c>
      <c r="F1305" s="85"/>
      <c r="G1305" s="79">
        <f t="shared" si="97"/>
        <v>0.27668193386638162</v>
      </c>
      <c r="H1305" s="80">
        <f t="shared" si="101"/>
        <v>0.51491449216929641</v>
      </c>
      <c r="I1305" s="61"/>
      <c r="J1305" s="61"/>
      <c r="K1305" s="61"/>
      <c r="L1305" s="61"/>
      <c r="M1305" s="61"/>
    </row>
    <row r="1306" spans="1:13" ht="15.6">
      <c r="A1306" s="86">
        <v>533.99999999998795</v>
      </c>
      <c r="B1306" s="87">
        <v>306881583.97452003</v>
      </c>
      <c r="C1306" s="87">
        <f t="shared" si="100"/>
        <v>250302932.21074903</v>
      </c>
      <c r="D1306" s="86">
        <v>533.99999999998795</v>
      </c>
      <c r="E1306" s="87">
        <v>28228452.591726001</v>
      </c>
      <c r="F1306" s="88"/>
      <c r="G1306" s="79">
        <f t="shared" si="97"/>
        <v>0.27668193386822937</v>
      </c>
      <c r="H1306" s="80">
        <f t="shared" si="101"/>
        <v>0.51548430248846244</v>
      </c>
      <c r="I1306" s="61"/>
      <c r="J1306" s="61"/>
      <c r="K1306" s="61"/>
      <c r="L1306" s="61"/>
      <c r="M1306" s="61"/>
    </row>
    <row r="1307" spans="1:13" ht="15.6">
      <c r="A1307" s="83">
        <v>534.00999999998805</v>
      </c>
      <c r="B1307" s="84">
        <f t="shared" ref="B1307:B1370" si="102">B1306+(($B$1406-$B$1306)/100)</f>
        <v>307169830.98268765</v>
      </c>
      <c r="C1307" s="84">
        <f t="shared" si="100"/>
        <v>250591179.21891665</v>
      </c>
      <c r="D1307" s="83">
        <v>534.00999999998805</v>
      </c>
      <c r="E1307" s="84">
        <f t="shared" ref="E1307:E1370" si="103">E1306+(($E$1406-$E$1306)/100)</f>
        <v>28250934.636517983</v>
      </c>
      <c r="F1307" s="85"/>
      <c r="G1307" s="79">
        <f t="shared" si="97"/>
        <v>0.2882470081676245</v>
      </c>
      <c r="H1307" s="80">
        <f t="shared" si="101"/>
        <v>0.5160779304041937</v>
      </c>
      <c r="I1307" s="61"/>
      <c r="J1307" s="61"/>
      <c r="K1307" s="61"/>
      <c r="L1307" s="61"/>
      <c r="M1307" s="61"/>
    </row>
    <row r="1308" spans="1:13" ht="15.6">
      <c r="A1308" s="83">
        <v>534.01999999998804</v>
      </c>
      <c r="B1308" s="84">
        <f t="shared" si="102"/>
        <v>307458077.99085528</v>
      </c>
      <c r="C1308" s="84">
        <f t="shared" si="100"/>
        <v>250879426.22708428</v>
      </c>
      <c r="D1308" s="83">
        <v>534.01999999998804</v>
      </c>
      <c r="E1308" s="84">
        <f t="shared" si="103"/>
        <v>28273416.681309965</v>
      </c>
      <c r="F1308" s="85"/>
      <c r="G1308" s="79">
        <f t="shared" si="97"/>
        <v>0.2882470081676245</v>
      </c>
      <c r="H1308" s="80">
        <f t="shared" si="101"/>
        <v>0.51667155831992484</v>
      </c>
      <c r="I1308" s="61"/>
      <c r="J1308" s="61"/>
      <c r="K1308" s="61"/>
      <c r="L1308" s="61"/>
      <c r="M1308" s="61"/>
    </row>
    <row r="1309" spans="1:13" ht="15.6">
      <c r="A1309" s="83">
        <v>534.02999999998804</v>
      </c>
      <c r="B1309" s="84">
        <f t="shared" si="102"/>
        <v>307746324.9990229</v>
      </c>
      <c r="C1309" s="84">
        <f t="shared" si="100"/>
        <v>251167673.2352519</v>
      </c>
      <c r="D1309" s="83">
        <v>534.02999999998804</v>
      </c>
      <c r="E1309" s="84">
        <f t="shared" si="103"/>
        <v>28295898.726101946</v>
      </c>
      <c r="F1309" s="85"/>
      <c r="G1309" s="79">
        <f t="shared" si="97"/>
        <v>0.2882470081676245</v>
      </c>
      <c r="H1309" s="80">
        <f t="shared" si="101"/>
        <v>0.51726518623565609</v>
      </c>
      <c r="I1309" s="61"/>
      <c r="J1309" s="61"/>
      <c r="K1309" s="61"/>
      <c r="L1309" s="61"/>
      <c r="M1309" s="61"/>
    </row>
    <row r="1310" spans="1:13" ht="15.6">
      <c r="A1310" s="83">
        <v>534.03999999998803</v>
      </c>
      <c r="B1310" s="84">
        <f t="shared" si="102"/>
        <v>308034572.00719053</v>
      </c>
      <c r="C1310" s="84">
        <f t="shared" si="100"/>
        <v>251455920.24341953</v>
      </c>
      <c r="D1310" s="83">
        <v>534.03999999998803</v>
      </c>
      <c r="E1310" s="84">
        <f t="shared" si="103"/>
        <v>28318380.770893928</v>
      </c>
      <c r="F1310" s="85"/>
      <c r="G1310" s="79">
        <f t="shared" si="97"/>
        <v>0.2882470081676245</v>
      </c>
      <c r="H1310" s="80">
        <f t="shared" si="101"/>
        <v>0.51785881415138724</v>
      </c>
      <c r="I1310" s="61"/>
      <c r="J1310" s="61"/>
      <c r="K1310" s="61"/>
      <c r="L1310" s="61"/>
      <c r="M1310" s="61"/>
    </row>
    <row r="1311" spans="1:13" ht="15.6">
      <c r="A1311" s="83">
        <v>534.04999999998802</v>
      </c>
      <c r="B1311" s="84">
        <f t="shared" si="102"/>
        <v>308322819.01535815</v>
      </c>
      <c r="C1311" s="84">
        <f t="shared" si="100"/>
        <v>251744167.25158715</v>
      </c>
      <c r="D1311" s="83">
        <v>534.04999999998802</v>
      </c>
      <c r="E1311" s="84">
        <f t="shared" si="103"/>
        <v>28340862.815685909</v>
      </c>
      <c r="F1311" s="85"/>
      <c r="G1311" s="79">
        <f t="shared" si="97"/>
        <v>0.2882470081676245</v>
      </c>
      <c r="H1311" s="80">
        <f t="shared" si="101"/>
        <v>0.51845244206711849</v>
      </c>
      <c r="I1311" s="61"/>
      <c r="J1311" s="61"/>
      <c r="K1311" s="61"/>
      <c r="L1311" s="61"/>
      <c r="M1311" s="61"/>
    </row>
    <row r="1312" spans="1:13" ht="15.6">
      <c r="A1312" s="83">
        <v>534.05999999998801</v>
      </c>
      <c r="B1312" s="84">
        <f t="shared" si="102"/>
        <v>308611066.02352577</v>
      </c>
      <c r="C1312" s="84">
        <f t="shared" si="100"/>
        <v>252032414.25975478</v>
      </c>
      <c r="D1312" s="83">
        <v>534.05999999998801</v>
      </c>
      <c r="E1312" s="84">
        <f t="shared" si="103"/>
        <v>28363344.860477891</v>
      </c>
      <c r="F1312" s="85"/>
      <c r="G1312" s="79">
        <f t="shared" si="97"/>
        <v>0.2882470081676245</v>
      </c>
      <c r="H1312" s="80">
        <f t="shared" si="101"/>
        <v>0.51904606998284963</v>
      </c>
      <c r="I1312" s="61"/>
      <c r="J1312" s="61"/>
      <c r="K1312" s="61"/>
      <c r="L1312" s="61"/>
      <c r="M1312" s="61"/>
    </row>
    <row r="1313" spans="1:13" ht="15.6">
      <c r="A1313" s="83">
        <v>534.069999999988</v>
      </c>
      <c r="B1313" s="84">
        <f t="shared" si="102"/>
        <v>308899313.0316934</v>
      </c>
      <c r="C1313" s="84">
        <f t="shared" si="100"/>
        <v>252320661.2679224</v>
      </c>
      <c r="D1313" s="83">
        <v>534.069999999988</v>
      </c>
      <c r="E1313" s="84">
        <f t="shared" si="103"/>
        <v>28385826.905269872</v>
      </c>
      <c r="F1313" s="85"/>
      <c r="G1313" s="79">
        <f t="shared" si="97"/>
        <v>0.2882470081676245</v>
      </c>
      <c r="H1313" s="80">
        <f t="shared" si="101"/>
        <v>0.51963969789858089</v>
      </c>
      <c r="I1313" s="61"/>
      <c r="J1313" s="61"/>
      <c r="K1313" s="61"/>
      <c r="L1313" s="61"/>
      <c r="M1313" s="61"/>
    </row>
    <row r="1314" spans="1:13" ht="15.6">
      <c r="A1314" s="83">
        <v>534.07999999998799</v>
      </c>
      <c r="B1314" s="84">
        <f t="shared" si="102"/>
        <v>309187560.03986102</v>
      </c>
      <c r="C1314" s="84">
        <f t="shared" si="100"/>
        <v>252608908.27609003</v>
      </c>
      <c r="D1314" s="83">
        <v>534.07999999998799</v>
      </c>
      <c r="E1314" s="84">
        <f t="shared" si="103"/>
        <v>28408308.950061854</v>
      </c>
      <c r="F1314" s="85"/>
      <c r="G1314" s="79">
        <f t="shared" si="97"/>
        <v>0.2882470081676245</v>
      </c>
      <c r="H1314" s="80">
        <f t="shared" si="101"/>
        <v>0.52023332581431203</v>
      </c>
      <c r="I1314" s="61"/>
      <c r="J1314" s="61"/>
      <c r="K1314" s="61"/>
      <c r="L1314" s="61"/>
      <c r="M1314" s="61"/>
    </row>
    <row r="1315" spans="1:13" ht="15.6">
      <c r="A1315" s="83">
        <v>534.08999999998798</v>
      </c>
      <c r="B1315" s="84">
        <f t="shared" si="102"/>
        <v>309475807.04802865</v>
      </c>
      <c r="C1315" s="84">
        <f t="shared" si="100"/>
        <v>252897155.28425765</v>
      </c>
      <c r="D1315" s="83">
        <v>534.08999999998798</v>
      </c>
      <c r="E1315" s="84">
        <f t="shared" si="103"/>
        <v>28430790.994853836</v>
      </c>
      <c r="F1315" s="85"/>
      <c r="G1315" s="79">
        <f t="shared" si="97"/>
        <v>0.2882470081676245</v>
      </c>
      <c r="H1315" s="80">
        <f t="shared" si="101"/>
        <v>0.52082695373004328</v>
      </c>
      <c r="I1315" s="61"/>
      <c r="J1315" s="61"/>
      <c r="K1315" s="61"/>
      <c r="L1315" s="61"/>
      <c r="M1315" s="61"/>
    </row>
    <row r="1316" spans="1:13" ht="15.6">
      <c r="A1316" s="83">
        <v>534.09999999998797</v>
      </c>
      <c r="B1316" s="84">
        <f t="shared" si="102"/>
        <v>309764054.05619627</v>
      </c>
      <c r="C1316" s="84">
        <f t="shared" si="100"/>
        <v>253185402.29242527</v>
      </c>
      <c r="D1316" s="83">
        <v>534.09999999998797</v>
      </c>
      <c r="E1316" s="84">
        <f t="shared" si="103"/>
        <v>28453273.039645817</v>
      </c>
      <c r="F1316" s="85"/>
      <c r="G1316" s="79">
        <f t="shared" si="97"/>
        <v>0.2882470081676245</v>
      </c>
      <c r="H1316" s="80">
        <f t="shared" si="101"/>
        <v>0.52142058164577443</v>
      </c>
      <c r="I1316" s="61"/>
      <c r="J1316" s="61"/>
      <c r="K1316" s="61"/>
      <c r="L1316" s="61"/>
      <c r="M1316" s="61"/>
    </row>
    <row r="1317" spans="1:13" ht="15.6">
      <c r="A1317" s="83">
        <v>534.10999999998796</v>
      </c>
      <c r="B1317" s="84">
        <f t="shared" si="102"/>
        <v>310052301.0643639</v>
      </c>
      <c r="C1317" s="84">
        <f t="shared" si="100"/>
        <v>253473649.3005929</v>
      </c>
      <c r="D1317" s="83">
        <v>534.10999999998796</v>
      </c>
      <c r="E1317" s="84">
        <f t="shared" si="103"/>
        <v>28475755.084437799</v>
      </c>
      <c r="F1317" s="85"/>
      <c r="G1317" s="79">
        <f t="shared" si="97"/>
        <v>0.2882470081676245</v>
      </c>
      <c r="H1317" s="80">
        <f t="shared" si="101"/>
        <v>0.52201420956150568</v>
      </c>
      <c r="I1317" s="61"/>
      <c r="J1317" s="61"/>
      <c r="K1317" s="61"/>
      <c r="L1317" s="61"/>
      <c r="M1317" s="61"/>
    </row>
    <row r="1318" spans="1:13" ht="15.6">
      <c r="A1318" s="83">
        <v>534.11999999998795</v>
      </c>
      <c r="B1318" s="84">
        <f t="shared" si="102"/>
        <v>310340548.07253152</v>
      </c>
      <c r="C1318" s="84">
        <f t="shared" si="100"/>
        <v>253761896.30876052</v>
      </c>
      <c r="D1318" s="83">
        <v>534.11999999998795</v>
      </c>
      <c r="E1318" s="84">
        <f t="shared" si="103"/>
        <v>28498237.12922978</v>
      </c>
      <c r="F1318" s="85"/>
      <c r="G1318" s="79">
        <f t="shared" si="97"/>
        <v>0.2882470081676245</v>
      </c>
      <c r="H1318" s="80">
        <f t="shared" si="101"/>
        <v>0.52260783747723683</v>
      </c>
      <c r="I1318" s="61"/>
      <c r="J1318" s="61"/>
      <c r="K1318" s="61"/>
      <c r="L1318" s="61"/>
      <c r="M1318" s="61"/>
    </row>
    <row r="1319" spans="1:13" ht="15.6">
      <c r="A1319" s="83">
        <v>534.12999999998794</v>
      </c>
      <c r="B1319" s="84">
        <f t="shared" si="102"/>
        <v>310628795.08069915</v>
      </c>
      <c r="C1319" s="84">
        <f t="shared" si="100"/>
        <v>254050143.31692815</v>
      </c>
      <c r="D1319" s="83">
        <v>534.12999999998794</v>
      </c>
      <c r="E1319" s="84">
        <f t="shared" si="103"/>
        <v>28520719.174021762</v>
      </c>
      <c r="F1319" s="85"/>
      <c r="G1319" s="79">
        <f t="shared" si="97"/>
        <v>0.2882470081676245</v>
      </c>
      <c r="H1319" s="80">
        <f t="shared" si="101"/>
        <v>0.52320146539296808</v>
      </c>
      <c r="I1319" s="61"/>
      <c r="J1319" s="61"/>
      <c r="K1319" s="61"/>
      <c r="L1319" s="61"/>
      <c r="M1319" s="61"/>
    </row>
    <row r="1320" spans="1:13" ht="15.6">
      <c r="A1320" s="83">
        <v>534.13999999998805</v>
      </c>
      <c r="B1320" s="84">
        <f t="shared" si="102"/>
        <v>310917042.08886677</v>
      </c>
      <c r="C1320" s="84">
        <f t="shared" si="100"/>
        <v>254338390.32509577</v>
      </c>
      <c r="D1320" s="83">
        <v>534.13999999998805</v>
      </c>
      <c r="E1320" s="84">
        <f t="shared" si="103"/>
        <v>28543201.218813743</v>
      </c>
      <c r="F1320" s="85"/>
      <c r="G1320" s="79">
        <f t="shared" si="97"/>
        <v>0.2882470081676245</v>
      </c>
      <c r="H1320" s="80">
        <f t="shared" si="101"/>
        <v>0.52379509330869922</v>
      </c>
      <c r="I1320" s="61"/>
      <c r="J1320" s="61"/>
      <c r="K1320" s="61"/>
      <c r="L1320" s="61"/>
      <c r="M1320" s="61"/>
    </row>
    <row r="1321" spans="1:13" ht="15.6">
      <c r="A1321" s="83">
        <v>534.14999999998804</v>
      </c>
      <c r="B1321" s="84">
        <f t="shared" si="102"/>
        <v>311205289.09703439</v>
      </c>
      <c r="C1321" s="84">
        <f t="shared" si="100"/>
        <v>254626637.3332634</v>
      </c>
      <c r="D1321" s="83">
        <v>534.14999999998804</v>
      </c>
      <c r="E1321" s="84">
        <f t="shared" si="103"/>
        <v>28565683.263605725</v>
      </c>
      <c r="F1321" s="85"/>
      <c r="G1321" s="79">
        <f t="shared" si="97"/>
        <v>0.2882470081676245</v>
      </c>
      <c r="H1321" s="80">
        <f t="shared" si="101"/>
        <v>0.52438872122443048</v>
      </c>
      <c r="I1321" s="61"/>
      <c r="J1321" s="61"/>
      <c r="K1321" s="61"/>
      <c r="L1321" s="61"/>
      <c r="M1321" s="61"/>
    </row>
    <row r="1322" spans="1:13" ht="15.6">
      <c r="A1322" s="83">
        <v>534.15999999998803</v>
      </c>
      <c r="B1322" s="84">
        <f t="shared" si="102"/>
        <v>311493536.10520202</v>
      </c>
      <c r="C1322" s="84">
        <f t="shared" si="100"/>
        <v>254914884.34143102</v>
      </c>
      <c r="D1322" s="83">
        <v>534.15999999998803</v>
      </c>
      <c r="E1322" s="84">
        <f t="shared" si="103"/>
        <v>28588165.308397707</v>
      </c>
      <c r="F1322" s="85"/>
      <c r="G1322" s="79">
        <f t="shared" si="97"/>
        <v>0.2882470081676245</v>
      </c>
      <c r="H1322" s="80">
        <f t="shared" si="101"/>
        <v>0.52498234914016162</v>
      </c>
      <c r="I1322" s="61"/>
      <c r="J1322" s="61"/>
      <c r="K1322" s="61"/>
      <c r="L1322" s="61"/>
      <c r="M1322" s="61"/>
    </row>
    <row r="1323" spans="1:13" ht="15.6">
      <c r="A1323" s="83">
        <v>534.16999999998802</v>
      </c>
      <c r="B1323" s="84">
        <f t="shared" si="102"/>
        <v>311781783.11336964</v>
      </c>
      <c r="C1323" s="84">
        <f t="shared" si="100"/>
        <v>255203131.34959865</v>
      </c>
      <c r="D1323" s="83">
        <v>534.16999999998802</v>
      </c>
      <c r="E1323" s="84">
        <f t="shared" si="103"/>
        <v>28610647.353189688</v>
      </c>
      <c r="F1323" s="85"/>
      <c r="G1323" s="79">
        <f t="shared" ref="G1323:G1386" si="104">(B1323-B1322)/10^6</f>
        <v>0.2882470081676245</v>
      </c>
      <c r="H1323" s="80">
        <f t="shared" si="101"/>
        <v>0.52557597705589287</v>
      </c>
      <c r="I1323" s="61"/>
      <c r="J1323" s="61"/>
      <c r="K1323" s="61"/>
      <c r="L1323" s="61"/>
      <c r="M1323" s="61"/>
    </row>
    <row r="1324" spans="1:13" ht="15.6">
      <c r="A1324" s="83">
        <v>534.17999999998801</v>
      </c>
      <c r="B1324" s="84">
        <f t="shared" si="102"/>
        <v>312070030.12153727</v>
      </c>
      <c r="C1324" s="84">
        <f t="shared" si="100"/>
        <v>255491378.35776627</v>
      </c>
      <c r="D1324" s="83">
        <v>534.17999999998801</v>
      </c>
      <c r="E1324" s="84">
        <f t="shared" si="103"/>
        <v>28633129.39798167</v>
      </c>
      <c r="F1324" s="85"/>
      <c r="G1324" s="79">
        <f t="shared" si="104"/>
        <v>0.2882470081676245</v>
      </c>
      <c r="H1324" s="80">
        <f t="shared" si="101"/>
        <v>0.52616960497162402</v>
      </c>
      <c r="I1324" s="61"/>
      <c r="J1324" s="61"/>
      <c r="K1324" s="61"/>
      <c r="L1324" s="61"/>
      <c r="M1324" s="61"/>
    </row>
    <row r="1325" spans="1:13" ht="15.6">
      <c r="A1325" s="83">
        <v>534.189999999988</v>
      </c>
      <c r="B1325" s="84">
        <f t="shared" si="102"/>
        <v>312358277.12970489</v>
      </c>
      <c r="C1325" s="84">
        <f t="shared" si="100"/>
        <v>255779625.3659339</v>
      </c>
      <c r="D1325" s="83">
        <v>534.189999999988</v>
      </c>
      <c r="E1325" s="84">
        <f t="shared" si="103"/>
        <v>28655611.442773651</v>
      </c>
      <c r="F1325" s="85"/>
      <c r="G1325" s="79">
        <f t="shared" si="104"/>
        <v>0.2882470081676245</v>
      </c>
      <c r="H1325" s="80">
        <f t="shared" si="101"/>
        <v>0.52676323288735527</v>
      </c>
      <c r="I1325" s="61"/>
      <c r="J1325" s="61"/>
      <c r="K1325" s="61"/>
      <c r="L1325" s="61"/>
      <c r="M1325" s="61"/>
    </row>
    <row r="1326" spans="1:13" ht="15.6">
      <c r="A1326" s="83">
        <v>534.19999999998799</v>
      </c>
      <c r="B1326" s="84">
        <f t="shared" si="102"/>
        <v>312646524.13787252</v>
      </c>
      <c r="C1326" s="84">
        <f t="shared" si="100"/>
        <v>256067872.37410152</v>
      </c>
      <c r="D1326" s="83">
        <v>534.19999999998799</v>
      </c>
      <c r="E1326" s="84">
        <f t="shared" si="103"/>
        <v>28678093.487565633</v>
      </c>
      <c r="F1326" s="85"/>
      <c r="G1326" s="79">
        <f t="shared" si="104"/>
        <v>0.2882470081676245</v>
      </c>
      <c r="H1326" s="80">
        <f t="shared" si="101"/>
        <v>0.52735686080308641</v>
      </c>
      <c r="I1326" s="61"/>
      <c r="J1326" s="61"/>
      <c r="K1326" s="61"/>
      <c r="L1326" s="61"/>
      <c r="M1326" s="61"/>
    </row>
    <row r="1327" spans="1:13" ht="15.6">
      <c r="A1327" s="83">
        <v>534.20999999998799</v>
      </c>
      <c r="B1327" s="84">
        <f t="shared" si="102"/>
        <v>312934771.14604014</v>
      </c>
      <c r="C1327" s="84">
        <f t="shared" si="100"/>
        <v>256356119.38226914</v>
      </c>
      <c r="D1327" s="83">
        <v>534.20999999998799</v>
      </c>
      <c r="E1327" s="84">
        <f t="shared" si="103"/>
        <v>28700575.532357614</v>
      </c>
      <c r="F1327" s="85"/>
      <c r="G1327" s="79">
        <f t="shared" si="104"/>
        <v>0.2882470081676245</v>
      </c>
      <c r="H1327" s="80">
        <f t="shared" si="101"/>
        <v>0.52795048871881767</v>
      </c>
      <c r="I1327" s="61"/>
      <c r="J1327" s="61"/>
      <c r="K1327" s="61"/>
      <c r="L1327" s="61"/>
      <c r="M1327" s="61"/>
    </row>
    <row r="1328" spans="1:13" ht="15.6">
      <c r="A1328" s="83">
        <v>534.21999999998798</v>
      </c>
      <c r="B1328" s="84">
        <f t="shared" si="102"/>
        <v>313223018.15420777</v>
      </c>
      <c r="C1328" s="84">
        <f t="shared" si="100"/>
        <v>256644366.39043677</v>
      </c>
      <c r="D1328" s="83">
        <v>534.21999999998798</v>
      </c>
      <c r="E1328" s="84">
        <f t="shared" si="103"/>
        <v>28723057.577149596</v>
      </c>
      <c r="F1328" s="85"/>
      <c r="G1328" s="79">
        <f t="shared" si="104"/>
        <v>0.2882470081676245</v>
      </c>
      <c r="H1328" s="80">
        <f t="shared" si="101"/>
        <v>0.52854411663454881</v>
      </c>
      <c r="I1328" s="61"/>
      <c r="J1328" s="61"/>
      <c r="K1328" s="61"/>
      <c r="L1328" s="61"/>
      <c r="M1328" s="61"/>
    </row>
    <row r="1329" spans="1:13" ht="15.6">
      <c r="A1329" s="83">
        <v>534.22999999998797</v>
      </c>
      <c r="B1329" s="84">
        <f t="shared" si="102"/>
        <v>313511265.16237539</v>
      </c>
      <c r="C1329" s="84">
        <f t="shared" si="100"/>
        <v>256932613.39860439</v>
      </c>
      <c r="D1329" s="83">
        <v>534.22999999998797</v>
      </c>
      <c r="E1329" s="84">
        <f t="shared" si="103"/>
        <v>28745539.621941578</v>
      </c>
      <c r="F1329" s="85"/>
      <c r="G1329" s="79">
        <f t="shared" si="104"/>
        <v>0.2882470081676245</v>
      </c>
      <c r="H1329" s="80">
        <f t="shared" si="101"/>
        <v>0.52913774455028006</v>
      </c>
      <c r="I1329" s="61"/>
      <c r="J1329" s="61"/>
      <c r="K1329" s="61"/>
      <c r="L1329" s="61"/>
      <c r="M1329" s="61"/>
    </row>
    <row r="1330" spans="1:13" ht="15.6">
      <c r="A1330" s="83">
        <v>534.23999999998796</v>
      </c>
      <c r="B1330" s="84">
        <f t="shared" si="102"/>
        <v>313799512.17054302</v>
      </c>
      <c r="C1330" s="84">
        <f t="shared" si="100"/>
        <v>257220860.40677202</v>
      </c>
      <c r="D1330" s="83">
        <v>534.23999999998796</v>
      </c>
      <c r="E1330" s="84">
        <f t="shared" si="103"/>
        <v>28768021.666733559</v>
      </c>
      <c r="F1330" s="85"/>
      <c r="G1330" s="79">
        <f t="shared" si="104"/>
        <v>0.2882470081676245</v>
      </c>
      <c r="H1330" s="80">
        <f t="shared" si="101"/>
        <v>0.52973137246601121</v>
      </c>
      <c r="I1330" s="61"/>
      <c r="J1330" s="61"/>
      <c r="K1330" s="61"/>
      <c r="L1330" s="61"/>
      <c r="M1330" s="61"/>
    </row>
    <row r="1331" spans="1:13" ht="15.6">
      <c r="A1331" s="83">
        <v>534.24999999998795</v>
      </c>
      <c r="B1331" s="84">
        <f t="shared" si="102"/>
        <v>314087759.17871064</v>
      </c>
      <c r="C1331" s="84">
        <f t="shared" si="100"/>
        <v>257509107.41493964</v>
      </c>
      <c r="D1331" s="83">
        <v>534.24999999998795</v>
      </c>
      <c r="E1331" s="84">
        <f t="shared" si="103"/>
        <v>28790503.711525541</v>
      </c>
      <c r="F1331" s="85"/>
      <c r="G1331" s="79">
        <f t="shared" si="104"/>
        <v>0.2882470081676245</v>
      </c>
      <c r="H1331" s="80">
        <f t="shared" si="101"/>
        <v>0.53032500038174246</v>
      </c>
      <c r="I1331" s="61"/>
      <c r="J1331" s="61"/>
      <c r="K1331" s="61"/>
      <c r="L1331" s="61"/>
      <c r="M1331" s="61"/>
    </row>
    <row r="1332" spans="1:13" ht="15.6">
      <c r="A1332" s="83">
        <v>534.25999999998805</v>
      </c>
      <c r="B1332" s="84">
        <f t="shared" si="102"/>
        <v>314376006.18687826</v>
      </c>
      <c r="C1332" s="84">
        <f t="shared" si="100"/>
        <v>257797354.42310727</v>
      </c>
      <c r="D1332" s="83">
        <v>534.25999999998805</v>
      </c>
      <c r="E1332" s="84">
        <f t="shared" si="103"/>
        <v>28812985.756317522</v>
      </c>
      <c r="F1332" s="85"/>
      <c r="G1332" s="79">
        <f t="shared" si="104"/>
        <v>0.2882470081676245</v>
      </c>
      <c r="H1332" s="80">
        <f t="shared" si="101"/>
        <v>0.5309186282974736</v>
      </c>
      <c r="I1332" s="61"/>
      <c r="J1332" s="61"/>
      <c r="K1332" s="61"/>
      <c r="L1332" s="61"/>
      <c r="M1332" s="61"/>
    </row>
    <row r="1333" spans="1:13" ht="15.6">
      <c r="A1333" s="83">
        <v>534.26999999998804</v>
      </c>
      <c r="B1333" s="84">
        <f t="shared" si="102"/>
        <v>314664253.19504589</v>
      </c>
      <c r="C1333" s="84">
        <f t="shared" si="100"/>
        <v>258085601.43127489</v>
      </c>
      <c r="D1333" s="83">
        <v>534.26999999998804</v>
      </c>
      <c r="E1333" s="84">
        <f t="shared" si="103"/>
        <v>28835467.801109504</v>
      </c>
      <c r="F1333" s="85"/>
      <c r="G1333" s="79">
        <f t="shared" si="104"/>
        <v>0.2882470081676245</v>
      </c>
      <c r="H1333" s="80">
        <f t="shared" si="101"/>
        <v>0.53151225621320486</v>
      </c>
      <c r="I1333" s="61"/>
      <c r="J1333" s="61"/>
      <c r="K1333" s="61"/>
      <c r="L1333" s="61"/>
      <c r="M1333" s="61"/>
    </row>
    <row r="1334" spans="1:13" ht="15.6">
      <c r="A1334" s="83">
        <v>534.27999999998804</v>
      </c>
      <c r="B1334" s="84">
        <f t="shared" si="102"/>
        <v>314952500.20321351</v>
      </c>
      <c r="C1334" s="84">
        <f t="shared" si="100"/>
        <v>258373848.43944252</v>
      </c>
      <c r="D1334" s="83">
        <v>534.27999999998804</v>
      </c>
      <c r="E1334" s="84">
        <f t="shared" si="103"/>
        <v>28857949.845901486</v>
      </c>
      <c r="F1334" s="85"/>
      <c r="G1334" s="79">
        <f t="shared" si="104"/>
        <v>0.2882470081676245</v>
      </c>
      <c r="H1334" s="80">
        <f t="shared" si="101"/>
        <v>0.532105884128936</v>
      </c>
      <c r="I1334" s="61"/>
      <c r="J1334" s="61"/>
      <c r="K1334" s="61"/>
      <c r="L1334" s="61"/>
      <c r="M1334" s="61"/>
    </row>
    <row r="1335" spans="1:13" ht="15.6">
      <c r="A1335" s="83">
        <v>534.28999999998803</v>
      </c>
      <c r="B1335" s="84">
        <f t="shared" si="102"/>
        <v>315240747.21138114</v>
      </c>
      <c r="C1335" s="84">
        <f t="shared" si="100"/>
        <v>258662095.44761014</v>
      </c>
      <c r="D1335" s="83">
        <v>534.28999999998803</v>
      </c>
      <c r="E1335" s="84">
        <f t="shared" si="103"/>
        <v>28880431.890693467</v>
      </c>
      <c r="F1335" s="85"/>
      <c r="G1335" s="79">
        <f t="shared" si="104"/>
        <v>0.2882470081676245</v>
      </c>
      <c r="H1335" s="80">
        <f t="shared" si="101"/>
        <v>0.53269951204466726</v>
      </c>
      <c r="I1335" s="61"/>
      <c r="J1335" s="61"/>
      <c r="K1335" s="61"/>
      <c r="L1335" s="61"/>
      <c r="M1335" s="61"/>
    </row>
    <row r="1336" spans="1:13" ht="15.6">
      <c r="A1336" s="83">
        <v>534.29999999998802</v>
      </c>
      <c r="B1336" s="84">
        <f t="shared" si="102"/>
        <v>315528994.21954876</v>
      </c>
      <c r="C1336" s="84">
        <f t="shared" si="100"/>
        <v>258950342.45577776</v>
      </c>
      <c r="D1336" s="83">
        <v>534.29999999998802</v>
      </c>
      <c r="E1336" s="84">
        <f t="shared" si="103"/>
        <v>28902913.935485449</v>
      </c>
      <c r="F1336" s="85"/>
      <c r="G1336" s="79">
        <f t="shared" si="104"/>
        <v>0.2882470081676245</v>
      </c>
      <c r="H1336" s="80">
        <f t="shared" si="101"/>
        <v>0.5332931399603984</v>
      </c>
      <c r="I1336" s="61"/>
      <c r="J1336" s="61"/>
      <c r="K1336" s="61"/>
      <c r="L1336" s="61"/>
      <c r="M1336" s="61"/>
    </row>
    <row r="1337" spans="1:13" ht="15.6">
      <c r="A1337" s="83">
        <v>534.30999999998801</v>
      </c>
      <c r="B1337" s="84">
        <f t="shared" si="102"/>
        <v>315817241.22771639</v>
      </c>
      <c r="C1337" s="84">
        <f t="shared" si="100"/>
        <v>259238589.46394539</v>
      </c>
      <c r="D1337" s="83">
        <v>534.30999999998801</v>
      </c>
      <c r="E1337" s="84">
        <f t="shared" si="103"/>
        <v>28925395.98027743</v>
      </c>
      <c r="F1337" s="85"/>
      <c r="G1337" s="79">
        <f t="shared" si="104"/>
        <v>0.2882470081676245</v>
      </c>
      <c r="H1337" s="80">
        <f t="shared" si="101"/>
        <v>0.53388676787612965</v>
      </c>
      <c r="I1337" s="61"/>
      <c r="J1337" s="61"/>
      <c r="K1337" s="61"/>
      <c r="L1337" s="61"/>
      <c r="M1337" s="61"/>
    </row>
    <row r="1338" spans="1:13" ht="15.6">
      <c r="A1338" s="83">
        <v>534.319999999988</v>
      </c>
      <c r="B1338" s="84">
        <f t="shared" si="102"/>
        <v>316105488.23588401</v>
      </c>
      <c r="C1338" s="84">
        <f t="shared" si="100"/>
        <v>259526836.47211301</v>
      </c>
      <c r="D1338" s="83">
        <v>534.319999999988</v>
      </c>
      <c r="E1338" s="84">
        <f t="shared" si="103"/>
        <v>28947878.025069412</v>
      </c>
      <c r="F1338" s="85"/>
      <c r="G1338" s="79">
        <f t="shared" si="104"/>
        <v>0.2882470081676245</v>
      </c>
      <c r="H1338" s="80">
        <f t="shared" si="101"/>
        <v>0.5344803957918608</v>
      </c>
      <c r="I1338" s="61"/>
      <c r="J1338" s="61"/>
      <c r="K1338" s="61"/>
      <c r="L1338" s="61"/>
      <c r="M1338" s="61"/>
    </row>
    <row r="1339" spans="1:13" ht="15.6">
      <c r="A1339" s="83">
        <v>534.32999999998799</v>
      </c>
      <c r="B1339" s="84">
        <f t="shared" si="102"/>
        <v>316393735.24405164</v>
      </c>
      <c r="C1339" s="84">
        <f t="shared" si="100"/>
        <v>259815083.48028064</v>
      </c>
      <c r="D1339" s="83">
        <v>534.32999999998799</v>
      </c>
      <c r="E1339" s="84">
        <f t="shared" si="103"/>
        <v>28970360.069861393</v>
      </c>
      <c r="F1339" s="85"/>
      <c r="G1339" s="79">
        <f t="shared" si="104"/>
        <v>0.2882470081676245</v>
      </c>
      <c r="H1339" s="80">
        <f t="shared" si="101"/>
        <v>0.53507402370759205</v>
      </c>
      <c r="I1339" s="61"/>
      <c r="J1339" s="61"/>
      <c r="K1339" s="61"/>
      <c r="L1339" s="61"/>
      <c r="M1339" s="61"/>
    </row>
    <row r="1340" spans="1:13" ht="15.6">
      <c r="A1340" s="83">
        <v>534.33999999998798</v>
      </c>
      <c r="B1340" s="84">
        <f t="shared" si="102"/>
        <v>316681982.25221926</v>
      </c>
      <c r="C1340" s="84">
        <f t="shared" si="100"/>
        <v>260103330.48844826</v>
      </c>
      <c r="D1340" s="83">
        <v>534.33999999998798</v>
      </c>
      <c r="E1340" s="84">
        <f t="shared" si="103"/>
        <v>28992842.114653375</v>
      </c>
      <c r="F1340" s="85"/>
      <c r="G1340" s="79">
        <f t="shared" si="104"/>
        <v>0.2882470081676245</v>
      </c>
      <c r="H1340" s="80">
        <f t="shared" si="101"/>
        <v>0.53566765162332319</v>
      </c>
      <c r="I1340" s="61"/>
      <c r="J1340" s="61"/>
      <c r="K1340" s="61"/>
      <c r="L1340" s="61"/>
      <c r="M1340" s="61"/>
    </row>
    <row r="1341" spans="1:13" ht="15.6">
      <c r="A1341" s="83">
        <v>534.34999999998797</v>
      </c>
      <c r="B1341" s="84">
        <f t="shared" si="102"/>
        <v>316970229.26038688</v>
      </c>
      <c r="C1341" s="84">
        <f t="shared" si="100"/>
        <v>260391577.49661589</v>
      </c>
      <c r="D1341" s="83">
        <v>534.34999999998797</v>
      </c>
      <c r="E1341" s="84">
        <f t="shared" si="103"/>
        <v>29015324.159445357</v>
      </c>
      <c r="F1341" s="85"/>
      <c r="G1341" s="79">
        <f t="shared" si="104"/>
        <v>0.2882470081676245</v>
      </c>
      <c r="H1341" s="80">
        <f t="shared" si="101"/>
        <v>0.53626127953905445</v>
      </c>
      <c r="I1341" s="61"/>
      <c r="J1341" s="61"/>
      <c r="K1341" s="61"/>
      <c r="L1341" s="61"/>
      <c r="M1341" s="61"/>
    </row>
    <row r="1342" spans="1:13" ht="15.6">
      <c r="A1342" s="83">
        <v>534.35999999998796</v>
      </c>
      <c r="B1342" s="84">
        <f t="shared" si="102"/>
        <v>317258476.26855451</v>
      </c>
      <c r="C1342" s="84">
        <f t="shared" si="100"/>
        <v>260679824.50478351</v>
      </c>
      <c r="D1342" s="83">
        <v>534.35999999998796</v>
      </c>
      <c r="E1342" s="84">
        <f t="shared" si="103"/>
        <v>29037806.204237338</v>
      </c>
      <c r="F1342" s="85"/>
      <c r="G1342" s="79">
        <f t="shared" si="104"/>
        <v>0.2882470081676245</v>
      </c>
      <c r="H1342" s="80">
        <f t="shared" si="101"/>
        <v>0.53685490745478559</v>
      </c>
      <c r="I1342" s="61"/>
      <c r="J1342" s="61"/>
      <c r="K1342" s="61"/>
      <c r="L1342" s="61"/>
      <c r="M1342" s="61"/>
    </row>
    <row r="1343" spans="1:13" ht="15.6">
      <c r="A1343" s="83">
        <v>534.36999999998795</v>
      </c>
      <c r="B1343" s="84">
        <f t="shared" si="102"/>
        <v>317546723.27672213</v>
      </c>
      <c r="C1343" s="84">
        <f t="shared" si="100"/>
        <v>260968071.51295114</v>
      </c>
      <c r="D1343" s="83">
        <v>534.36999999998795</v>
      </c>
      <c r="E1343" s="84">
        <f t="shared" si="103"/>
        <v>29060288.24902932</v>
      </c>
      <c r="F1343" s="85"/>
      <c r="G1343" s="79">
        <f t="shared" si="104"/>
        <v>0.2882470081676245</v>
      </c>
      <c r="H1343" s="80">
        <f t="shared" si="101"/>
        <v>0.53744853537051673</v>
      </c>
      <c r="I1343" s="61"/>
      <c r="J1343" s="61"/>
      <c r="K1343" s="61"/>
      <c r="L1343" s="61"/>
      <c r="M1343" s="61"/>
    </row>
    <row r="1344" spans="1:13" ht="15.6">
      <c r="A1344" s="83">
        <v>534.37999999998794</v>
      </c>
      <c r="B1344" s="84">
        <f t="shared" si="102"/>
        <v>317834970.28488976</v>
      </c>
      <c r="C1344" s="84">
        <f t="shared" si="100"/>
        <v>261256318.52111876</v>
      </c>
      <c r="D1344" s="83">
        <v>534.37999999998794</v>
      </c>
      <c r="E1344" s="84">
        <f t="shared" si="103"/>
        <v>29082770.293821301</v>
      </c>
      <c r="F1344" s="85"/>
      <c r="G1344" s="79">
        <f t="shared" si="104"/>
        <v>0.2882470081676245</v>
      </c>
      <c r="H1344" s="80">
        <f t="shared" si="101"/>
        <v>0.53804216328624799</v>
      </c>
      <c r="I1344" s="61"/>
      <c r="J1344" s="61"/>
      <c r="K1344" s="61"/>
      <c r="L1344" s="61"/>
      <c r="M1344" s="61"/>
    </row>
    <row r="1345" spans="1:13" ht="15.6">
      <c r="A1345" s="83">
        <v>534.38999999998805</v>
      </c>
      <c r="B1345" s="84">
        <f t="shared" si="102"/>
        <v>318123217.29305738</v>
      </c>
      <c r="C1345" s="84">
        <f t="shared" si="100"/>
        <v>261544565.52928638</v>
      </c>
      <c r="D1345" s="83">
        <v>534.38999999998805</v>
      </c>
      <c r="E1345" s="84">
        <f t="shared" si="103"/>
        <v>29105252.338613283</v>
      </c>
      <c r="F1345" s="85"/>
      <c r="G1345" s="79">
        <f t="shared" si="104"/>
        <v>0.2882470081676245</v>
      </c>
      <c r="H1345" s="80">
        <f t="shared" si="101"/>
        <v>0.53863579120197913</v>
      </c>
      <c r="I1345" s="61"/>
      <c r="J1345" s="61"/>
      <c r="K1345" s="61"/>
      <c r="L1345" s="61"/>
      <c r="M1345" s="61"/>
    </row>
    <row r="1346" spans="1:13" ht="15.6">
      <c r="A1346" s="83">
        <v>534.39999999998804</v>
      </c>
      <c r="B1346" s="84">
        <f t="shared" si="102"/>
        <v>318411464.30122501</v>
      </c>
      <c r="C1346" s="84">
        <f t="shared" si="100"/>
        <v>261832812.53745401</v>
      </c>
      <c r="D1346" s="83">
        <v>534.39999999998804</v>
      </c>
      <c r="E1346" s="84">
        <f t="shared" si="103"/>
        <v>29127734.383405264</v>
      </c>
      <c r="F1346" s="85"/>
      <c r="G1346" s="79">
        <f t="shared" si="104"/>
        <v>0.2882470081676245</v>
      </c>
      <c r="H1346" s="80">
        <f t="shared" si="101"/>
        <v>0.53922941911771038</v>
      </c>
      <c r="I1346" s="61"/>
      <c r="J1346" s="61"/>
      <c r="K1346" s="61"/>
      <c r="L1346" s="61"/>
      <c r="M1346" s="61"/>
    </row>
    <row r="1347" spans="1:13" ht="15.6">
      <c r="A1347" s="83">
        <v>534.40999999998803</v>
      </c>
      <c r="B1347" s="84">
        <f t="shared" si="102"/>
        <v>318699711.30939263</v>
      </c>
      <c r="C1347" s="84">
        <f t="shared" si="100"/>
        <v>262121059.54562163</v>
      </c>
      <c r="D1347" s="83">
        <v>534.40999999998803</v>
      </c>
      <c r="E1347" s="84">
        <f t="shared" si="103"/>
        <v>29150216.428197246</v>
      </c>
      <c r="F1347" s="85"/>
      <c r="G1347" s="79">
        <f t="shared" si="104"/>
        <v>0.2882470081676245</v>
      </c>
      <c r="H1347" s="80">
        <f t="shared" si="101"/>
        <v>0.53982304703344153</v>
      </c>
      <c r="I1347" s="61"/>
      <c r="J1347" s="61"/>
      <c r="K1347" s="61"/>
      <c r="L1347" s="61"/>
      <c r="M1347" s="61"/>
    </row>
    <row r="1348" spans="1:13" ht="15.6">
      <c r="A1348" s="83">
        <v>534.41999999998802</v>
      </c>
      <c r="B1348" s="84">
        <f t="shared" si="102"/>
        <v>318987958.31756026</v>
      </c>
      <c r="C1348" s="84">
        <f t="shared" si="100"/>
        <v>262409306.55378926</v>
      </c>
      <c r="D1348" s="83">
        <v>534.41999999998802</v>
      </c>
      <c r="E1348" s="84">
        <f t="shared" si="103"/>
        <v>29172698.472989228</v>
      </c>
      <c r="F1348" s="85"/>
      <c r="G1348" s="79">
        <f t="shared" si="104"/>
        <v>0.2882470081676245</v>
      </c>
      <c r="H1348" s="80">
        <f t="shared" si="101"/>
        <v>0.54041667494917278</v>
      </c>
      <c r="I1348" s="61"/>
      <c r="J1348" s="61"/>
      <c r="K1348" s="61"/>
      <c r="L1348" s="61"/>
      <c r="M1348" s="61"/>
    </row>
    <row r="1349" spans="1:13" ht="15.6">
      <c r="A1349" s="83">
        <v>534.42999999998801</v>
      </c>
      <c r="B1349" s="84">
        <f t="shared" si="102"/>
        <v>319276205.32572788</v>
      </c>
      <c r="C1349" s="84">
        <f t="shared" si="100"/>
        <v>262697553.56195688</v>
      </c>
      <c r="D1349" s="83">
        <v>534.42999999998801</v>
      </c>
      <c r="E1349" s="84">
        <f t="shared" si="103"/>
        <v>29195180.517781209</v>
      </c>
      <c r="F1349" s="85"/>
      <c r="G1349" s="79">
        <f t="shared" si="104"/>
        <v>0.2882470081676245</v>
      </c>
      <c r="H1349" s="80">
        <f t="shared" si="101"/>
        <v>0.54101030286490392</v>
      </c>
      <c r="I1349" s="61"/>
      <c r="J1349" s="61"/>
      <c r="K1349" s="61"/>
      <c r="L1349" s="61"/>
      <c r="M1349" s="61"/>
    </row>
    <row r="1350" spans="1:13" ht="15.6">
      <c r="A1350" s="83">
        <v>534.439999999988</v>
      </c>
      <c r="B1350" s="84">
        <f t="shared" si="102"/>
        <v>319564452.3338955</v>
      </c>
      <c r="C1350" s="84">
        <f t="shared" si="100"/>
        <v>262985800.57012451</v>
      </c>
      <c r="D1350" s="83">
        <v>534.439999999988</v>
      </c>
      <c r="E1350" s="84">
        <f t="shared" si="103"/>
        <v>29217662.562573191</v>
      </c>
      <c r="F1350" s="85"/>
      <c r="G1350" s="79">
        <f t="shared" si="104"/>
        <v>0.2882470081676245</v>
      </c>
      <c r="H1350" s="80">
        <f t="shared" si="101"/>
        <v>0.54160393078063518</v>
      </c>
      <c r="I1350" s="61"/>
      <c r="J1350" s="61"/>
      <c r="K1350" s="61"/>
      <c r="L1350" s="61"/>
      <c r="M1350" s="61"/>
    </row>
    <row r="1351" spans="1:13" ht="15.6">
      <c r="A1351" s="83">
        <v>534.44999999998799</v>
      </c>
      <c r="B1351" s="84">
        <f t="shared" si="102"/>
        <v>319852699.34206313</v>
      </c>
      <c r="C1351" s="84">
        <f t="shared" si="100"/>
        <v>263274047.57829213</v>
      </c>
      <c r="D1351" s="83">
        <v>534.44999999998799</v>
      </c>
      <c r="E1351" s="84">
        <f t="shared" si="103"/>
        <v>29240144.607365172</v>
      </c>
      <c r="F1351" s="85"/>
      <c r="G1351" s="79">
        <f t="shared" si="104"/>
        <v>0.2882470081676245</v>
      </c>
      <c r="H1351" s="80">
        <f t="shared" si="101"/>
        <v>0.54219755869636632</v>
      </c>
      <c r="I1351" s="61"/>
      <c r="J1351" s="61"/>
      <c r="K1351" s="61"/>
      <c r="L1351" s="61"/>
      <c r="M1351" s="61"/>
    </row>
    <row r="1352" spans="1:13" ht="15.6">
      <c r="A1352" s="83">
        <v>534.45999999998799</v>
      </c>
      <c r="B1352" s="84">
        <f t="shared" si="102"/>
        <v>320140946.35023075</v>
      </c>
      <c r="C1352" s="84">
        <f t="shared" si="100"/>
        <v>263562294.58645976</v>
      </c>
      <c r="D1352" s="83">
        <v>534.45999999998799</v>
      </c>
      <c r="E1352" s="84">
        <f t="shared" si="103"/>
        <v>29262626.652157154</v>
      </c>
      <c r="F1352" s="85"/>
      <c r="G1352" s="79">
        <f t="shared" si="104"/>
        <v>0.2882470081676245</v>
      </c>
      <c r="H1352" s="80">
        <f t="shared" ref="H1352:H1415" si="105">C1352/$C$2006</f>
        <v>0.54279118661209758</v>
      </c>
      <c r="I1352" s="61"/>
      <c r="J1352" s="61"/>
      <c r="K1352" s="61"/>
      <c r="L1352" s="61"/>
      <c r="M1352" s="61"/>
    </row>
    <row r="1353" spans="1:13" ht="15.6">
      <c r="A1353" s="83">
        <v>534.46999999998798</v>
      </c>
      <c r="B1353" s="84">
        <f t="shared" si="102"/>
        <v>320429193.35839838</v>
      </c>
      <c r="C1353" s="84">
        <f t="shared" si="100"/>
        <v>263850541.59462738</v>
      </c>
      <c r="D1353" s="83">
        <v>534.46999999998798</v>
      </c>
      <c r="E1353" s="84">
        <f t="shared" si="103"/>
        <v>29285108.696949136</v>
      </c>
      <c r="F1353" s="85"/>
      <c r="G1353" s="79">
        <f t="shared" si="104"/>
        <v>0.2882470081676245</v>
      </c>
      <c r="H1353" s="80">
        <f t="shared" si="105"/>
        <v>0.54338481452782872</v>
      </c>
      <c r="I1353" s="61"/>
      <c r="J1353" s="61"/>
      <c r="K1353" s="61"/>
      <c r="L1353" s="61"/>
      <c r="M1353" s="61"/>
    </row>
    <row r="1354" spans="1:13" ht="15.6">
      <c r="A1354" s="83">
        <v>534.47999999998797</v>
      </c>
      <c r="B1354" s="84">
        <f t="shared" si="102"/>
        <v>320717440.366566</v>
      </c>
      <c r="C1354" s="84">
        <f t="shared" si="100"/>
        <v>264138788.602795</v>
      </c>
      <c r="D1354" s="83">
        <v>534.47999999998797</v>
      </c>
      <c r="E1354" s="84">
        <f t="shared" si="103"/>
        <v>29307590.741741117</v>
      </c>
      <c r="F1354" s="85"/>
      <c r="G1354" s="79">
        <f t="shared" si="104"/>
        <v>0.2882470081676245</v>
      </c>
      <c r="H1354" s="80">
        <f t="shared" si="105"/>
        <v>0.54397844244355997</v>
      </c>
      <c r="I1354" s="61"/>
      <c r="J1354" s="61"/>
      <c r="K1354" s="61"/>
      <c r="L1354" s="61"/>
      <c r="M1354" s="61"/>
    </row>
    <row r="1355" spans="1:13" ht="15.6">
      <c r="A1355" s="83">
        <v>534.48999999998796</v>
      </c>
      <c r="B1355" s="84">
        <f t="shared" si="102"/>
        <v>321005687.37473363</v>
      </c>
      <c r="C1355" s="84">
        <f t="shared" si="100"/>
        <v>264427035.61096263</v>
      </c>
      <c r="D1355" s="83">
        <v>534.48999999998796</v>
      </c>
      <c r="E1355" s="84">
        <f t="shared" si="103"/>
        <v>29330072.786533099</v>
      </c>
      <c r="F1355" s="85"/>
      <c r="G1355" s="79">
        <f t="shared" si="104"/>
        <v>0.2882470081676245</v>
      </c>
      <c r="H1355" s="80">
        <f t="shared" si="105"/>
        <v>0.54457207035929112</v>
      </c>
      <c r="I1355" s="61"/>
      <c r="J1355" s="61"/>
      <c r="K1355" s="61"/>
      <c r="L1355" s="61"/>
      <c r="M1355" s="61"/>
    </row>
    <row r="1356" spans="1:13" ht="15.6">
      <c r="A1356" s="83">
        <v>534.49999999998795</v>
      </c>
      <c r="B1356" s="84">
        <f t="shared" si="102"/>
        <v>321293934.38290125</v>
      </c>
      <c r="C1356" s="84">
        <f t="shared" si="100"/>
        <v>264715282.61913025</v>
      </c>
      <c r="D1356" s="83">
        <v>534.49999999998795</v>
      </c>
      <c r="E1356" s="84">
        <f t="shared" si="103"/>
        <v>29352554.83132508</v>
      </c>
      <c r="F1356" s="85"/>
      <c r="G1356" s="79">
        <f t="shared" si="104"/>
        <v>0.2882470081676245</v>
      </c>
      <c r="H1356" s="80">
        <f t="shared" si="105"/>
        <v>0.54516569827502237</v>
      </c>
      <c r="I1356" s="61"/>
      <c r="J1356" s="61"/>
      <c r="K1356" s="61"/>
      <c r="L1356" s="61"/>
      <c r="M1356" s="61"/>
    </row>
    <row r="1357" spans="1:13" ht="15.6">
      <c r="A1357" s="83">
        <v>534.50999999998805</v>
      </c>
      <c r="B1357" s="84">
        <f t="shared" si="102"/>
        <v>321582181.39106888</v>
      </c>
      <c r="C1357" s="84">
        <f t="shared" si="100"/>
        <v>265003529.62729788</v>
      </c>
      <c r="D1357" s="83">
        <v>534.50999999998805</v>
      </c>
      <c r="E1357" s="84">
        <f t="shared" si="103"/>
        <v>29375036.876117062</v>
      </c>
      <c r="F1357" s="85"/>
      <c r="G1357" s="79">
        <f t="shared" si="104"/>
        <v>0.2882470081676245</v>
      </c>
      <c r="H1357" s="80">
        <f t="shared" si="105"/>
        <v>0.54575932619075351</v>
      </c>
      <c r="I1357" s="61"/>
      <c r="J1357" s="61"/>
      <c r="K1357" s="61"/>
      <c r="L1357" s="61"/>
      <c r="M1357" s="61"/>
    </row>
    <row r="1358" spans="1:13" ht="15.6">
      <c r="A1358" s="83">
        <v>534.51999999998804</v>
      </c>
      <c r="B1358" s="84">
        <f t="shared" si="102"/>
        <v>321870428.3992365</v>
      </c>
      <c r="C1358" s="84">
        <f t="shared" si="100"/>
        <v>265291776.6354655</v>
      </c>
      <c r="D1358" s="83">
        <v>534.51999999998804</v>
      </c>
      <c r="E1358" s="84">
        <f t="shared" si="103"/>
        <v>29397518.920909043</v>
      </c>
      <c r="F1358" s="85"/>
      <c r="G1358" s="79">
        <f t="shared" si="104"/>
        <v>0.2882470081676245</v>
      </c>
      <c r="H1358" s="80">
        <f t="shared" si="105"/>
        <v>0.54635295410648477</v>
      </c>
      <c r="I1358" s="61"/>
      <c r="J1358" s="61"/>
      <c r="K1358" s="61"/>
      <c r="L1358" s="61"/>
      <c r="M1358" s="61"/>
    </row>
    <row r="1359" spans="1:13" ht="15.6">
      <c r="A1359" s="83">
        <v>534.52999999998804</v>
      </c>
      <c r="B1359" s="84">
        <f t="shared" si="102"/>
        <v>322158675.40740412</v>
      </c>
      <c r="C1359" s="84">
        <f t="shared" si="100"/>
        <v>265580023.64363313</v>
      </c>
      <c r="D1359" s="83">
        <v>534.52999999998804</v>
      </c>
      <c r="E1359" s="84">
        <f t="shared" si="103"/>
        <v>29420000.965701025</v>
      </c>
      <c r="F1359" s="85"/>
      <c r="G1359" s="79">
        <f t="shared" si="104"/>
        <v>0.2882470081676245</v>
      </c>
      <c r="H1359" s="80">
        <f t="shared" si="105"/>
        <v>0.54694658202221591</v>
      </c>
      <c r="I1359" s="61"/>
      <c r="J1359" s="61"/>
      <c r="K1359" s="61"/>
      <c r="L1359" s="61"/>
      <c r="M1359" s="61"/>
    </row>
    <row r="1360" spans="1:13" ht="15.6">
      <c r="A1360" s="83">
        <v>534.53999999998803</v>
      </c>
      <c r="B1360" s="84">
        <f t="shared" si="102"/>
        <v>322446922.41557175</v>
      </c>
      <c r="C1360" s="84">
        <f t="shared" si="100"/>
        <v>265868270.65180075</v>
      </c>
      <c r="D1360" s="83">
        <v>534.53999999998803</v>
      </c>
      <c r="E1360" s="84">
        <f t="shared" si="103"/>
        <v>29442483.010493007</v>
      </c>
      <c r="F1360" s="85"/>
      <c r="G1360" s="79">
        <f t="shared" si="104"/>
        <v>0.2882470081676245</v>
      </c>
      <c r="H1360" s="80">
        <f t="shared" si="105"/>
        <v>0.54754020993794716</v>
      </c>
      <c r="I1360" s="61"/>
      <c r="J1360" s="61"/>
      <c r="K1360" s="61"/>
      <c r="L1360" s="61"/>
      <c r="M1360" s="61"/>
    </row>
    <row r="1361" spans="1:13" ht="15.6">
      <c r="A1361" s="83">
        <v>534.54999999998802</v>
      </c>
      <c r="B1361" s="84">
        <f t="shared" si="102"/>
        <v>322735169.42373937</v>
      </c>
      <c r="C1361" s="84">
        <f t="shared" si="100"/>
        <v>266156517.65996838</v>
      </c>
      <c r="D1361" s="83">
        <v>534.54999999998802</v>
      </c>
      <c r="E1361" s="84">
        <f t="shared" si="103"/>
        <v>29464965.055284988</v>
      </c>
      <c r="F1361" s="85"/>
      <c r="G1361" s="79">
        <f t="shared" si="104"/>
        <v>0.2882470081676245</v>
      </c>
      <c r="H1361" s="80">
        <f t="shared" si="105"/>
        <v>0.54813383785367831</v>
      </c>
      <c r="I1361" s="61"/>
      <c r="J1361" s="61"/>
      <c r="K1361" s="61"/>
      <c r="L1361" s="61"/>
      <c r="M1361" s="61"/>
    </row>
    <row r="1362" spans="1:13" ht="15.6">
      <c r="A1362" s="83">
        <v>534.55999999998801</v>
      </c>
      <c r="B1362" s="84">
        <f t="shared" si="102"/>
        <v>323023416.431907</v>
      </c>
      <c r="C1362" s="84">
        <f t="shared" si="100"/>
        <v>266444764.668136</v>
      </c>
      <c r="D1362" s="83">
        <v>534.55999999998801</v>
      </c>
      <c r="E1362" s="84">
        <f t="shared" si="103"/>
        <v>29487447.10007697</v>
      </c>
      <c r="F1362" s="85"/>
      <c r="G1362" s="79">
        <f t="shared" si="104"/>
        <v>0.2882470081676245</v>
      </c>
      <c r="H1362" s="80">
        <f t="shared" si="105"/>
        <v>0.54872746576940956</v>
      </c>
      <c r="I1362" s="61"/>
      <c r="J1362" s="61"/>
      <c r="K1362" s="61"/>
      <c r="L1362" s="61"/>
      <c r="M1362" s="61"/>
    </row>
    <row r="1363" spans="1:13" ht="15.6">
      <c r="A1363" s="83">
        <v>534.569999999988</v>
      </c>
      <c r="B1363" s="84">
        <f t="shared" si="102"/>
        <v>323311663.44007462</v>
      </c>
      <c r="C1363" s="84">
        <f t="shared" si="100"/>
        <v>266733011.67630363</v>
      </c>
      <c r="D1363" s="83">
        <v>534.569999999988</v>
      </c>
      <c r="E1363" s="84">
        <f t="shared" si="103"/>
        <v>29509929.144868951</v>
      </c>
      <c r="F1363" s="85"/>
      <c r="G1363" s="79">
        <f t="shared" si="104"/>
        <v>0.2882470081676245</v>
      </c>
      <c r="H1363" s="80">
        <f t="shared" si="105"/>
        <v>0.5493210936851407</v>
      </c>
      <c r="I1363" s="61"/>
      <c r="J1363" s="61"/>
      <c r="K1363" s="61"/>
      <c r="L1363" s="61"/>
      <c r="M1363" s="61"/>
    </row>
    <row r="1364" spans="1:13" ht="15.6">
      <c r="A1364" s="83">
        <v>534.57999999998799</v>
      </c>
      <c r="B1364" s="84">
        <f t="shared" si="102"/>
        <v>323599910.44824225</v>
      </c>
      <c r="C1364" s="84">
        <f t="shared" si="100"/>
        <v>267021258.68447125</v>
      </c>
      <c r="D1364" s="83">
        <v>534.57999999998799</v>
      </c>
      <c r="E1364" s="84">
        <f t="shared" si="103"/>
        <v>29532411.189660933</v>
      </c>
      <c r="F1364" s="85"/>
      <c r="G1364" s="79">
        <f t="shared" si="104"/>
        <v>0.2882470081676245</v>
      </c>
      <c r="H1364" s="80">
        <f t="shared" si="105"/>
        <v>0.54991472160087196</v>
      </c>
      <c r="I1364" s="61"/>
      <c r="J1364" s="61"/>
      <c r="K1364" s="61"/>
      <c r="L1364" s="61"/>
      <c r="M1364" s="61"/>
    </row>
    <row r="1365" spans="1:13" ht="15.6">
      <c r="A1365" s="83">
        <v>534.58999999998798</v>
      </c>
      <c r="B1365" s="84">
        <f t="shared" si="102"/>
        <v>323888157.45640987</v>
      </c>
      <c r="C1365" s="84">
        <f t="shared" si="100"/>
        <v>267309505.69263887</v>
      </c>
      <c r="D1365" s="83">
        <v>534.58999999998798</v>
      </c>
      <c r="E1365" s="84">
        <f t="shared" si="103"/>
        <v>29554893.234452914</v>
      </c>
      <c r="F1365" s="85"/>
      <c r="G1365" s="79">
        <f t="shared" si="104"/>
        <v>0.2882470081676245</v>
      </c>
      <c r="H1365" s="80">
        <f t="shared" si="105"/>
        <v>0.5505083495166031</v>
      </c>
      <c r="I1365" s="61"/>
      <c r="J1365" s="61"/>
      <c r="K1365" s="61"/>
      <c r="L1365" s="61"/>
      <c r="M1365" s="61"/>
    </row>
    <row r="1366" spans="1:13" ht="15.6">
      <c r="A1366" s="83">
        <v>534.59999999998797</v>
      </c>
      <c r="B1366" s="84">
        <f t="shared" si="102"/>
        <v>324176404.4645775</v>
      </c>
      <c r="C1366" s="84">
        <f t="shared" si="100"/>
        <v>267597752.7008065</v>
      </c>
      <c r="D1366" s="83">
        <v>534.59999999998797</v>
      </c>
      <c r="E1366" s="84">
        <f t="shared" si="103"/>
        <v>29577375.279244896</v>
      </c>
      <c r="F1366" s="85"/>
      <c r="G1366" s="79">
        <f t="shared" si="104"/>
        <v>0.2882470081676245</v>
      </c>
      <c r="H1366" s="80">
        <f t="shared" si="105"/>
        <v>0.55110197743233436</v>
      </c>
      <c r="I1366" s="61"/>
      <c r="J1366" s="61"/>
      <c r="K1366" s="61"/>
      <c r="L1366" s="61"/>
      <c r="M1366" s="61"/>
    </row>
    <row r="1367" spans="1:13" ht="15.6">
      <c r="A1367" s="83">
        <v>534.60999999998796</v>
      </c>
      <c r="B1367" s="84">
        <f t="shared" si="102"/>
        <v>324464651.47274512</v>
      </c>
      <c r="C1367" s="84">
        <f t="shared" si="100"/>
        <v>267885999.70897412</v>
      </c>
      <c r="D1367" s="83">
        <v>534.60999999998796</v>
      </c>
      <c r="E1367" s="84">
        <f t="shared" si="103"/>
        <v>29599857.324036878</v>
      </c>
      <c r="F1367" s="85"/>
      <c r="G1367" s="79">
        <f t="shared" si="104"/>
        <v>0.2882470081676245</v>
      </c>
      <c r="H1367" s="80">
        <f t="shared" si="105"/>
        <v>0.5516956053480655</v>
      </c>
      <c r="I1367" s="61"/>
      <c r="J1367" s="61"/>
      <c r="K1367" s="61"/>
      <c r="L1367" s="61"/>
      <c r="M1367" s="61"/>
    </row>
    <row r="1368" spans="1:13" ht="15.6">
      <c r="A1368" s="83">
        <v>534.61999999998795</v>
      </c>
      <c r="B1368" s="84">
        <f t="shared" si="102"/>
        <v>324752898.48091274</v>
      </c>
      <c r="C1368" s="84">
        <f t="shared" si="100"/>
        <v>268174246.71714175</v>
      </c>
      <c r="D1368" s="83">
        <v>534.61999999998795</v>
      </c>
      <c r="E1368" s="84">
        <f t="shared" si="103"/>
        <v>29622339.368828859</v>
      </c>
      <c r="F1368" s="85"/>
      <c r="G1368" s="79">
        <f t="shared" si="104"/>
        <v>0.2882470081676245</v>
      </c>
      <c r="H1368" s="80">
        <f t="shared" si="105"/>
        <v>0.55228923326379675</v>
      </c>
      <c r="I1368" s="61"/>
      <c r="J1368" s="61"/>
      <c r="K1368" s="61"/>
      <c r="L1368" s="61"/>
      <c r="M1368" s="61"/>
    </row>
    <row r="1369" spans="1:13" ht="15.6">
      <c r="A1369" s="83">
        <v>534.62999999998794</v>
      </c>
      <c r="B1369" s="84">
        <f t="shared" si="102"/>
        <v>325041145.48908037</v>
      </c>
      <c r="C1369" s="84">
        <f t="shared" si="100"/>
        <v>268462493.72530937</v>
      </c>
      <c r="D1369" s="83">
        <v>534.62999999998794</v>
      </c>
      <c r="E1369" s="84">
        <f t="shared" si="103"/>
        <v>29644821.413620841</v>
      </c>
      <c r="F1369" s="85"/>
      <c r="G1369" s="79">
        <f t="shared" si="104"/>
        <v>0.2882470081676245</v>
      </c>
      <c r="H1369" s="80">
        <f t="shared" si="105"/>
        <v>0.5528828611795279</v>
      </c>
      <c r="I1369" s="61"/>
      <c r="J1369" s="61"/>
      <c r="K1369" s="61"/>
      <c r="L1369" s="61"/>
      <c r="M1369" s="61"/>
    </row>
    <row r="1370" spans="1:13" ht="15.6">
      <c r="A1370" s="83">
        <v>534.63999999998805</v>
      </c>
      <c r="B1370" s="84">
        <f t="shared" si="102"/>
        <v>325329392.49724799</v>
      </c>
      <c r="C1370" s="84">
        <f t="shared" si="100"/>
        <v>268750740.733477</v>
      </c>
      <c r="D1370" s="83">
        <v>534.63999999998805</v>
      </c>
      <c r="E1370" s="84">
        <f t="shared" si="103"/>
        <v>29667303.458412822</v>
      </c>
      <c r="F1370" s="85"/>
      <c r="G1370" s="79">
        <f t="shared" si="104"/>
        <v>0.2882470081676245</v>
      </c>
      <c r="H1370" s="80">
        <f t="shared" si="105"/>
        <v>0.55347648909525915</v>
      </c>
      <c r="I1370" s="61"/>
      <c r="J1370" s="61"/>
      <c r="K1370" s="61"/>
      <c r="L1370" s="61"/>
      <c r="M1370" s="61"/>
    </row>
    <row r="1371" spans="1:13" ht="15.6">
      <c r="A1371" s="83">
        <v>534.64999999998804</v>
      </c>
      <c r="B1371" s="84">
        <f t="shared" ref="B1371:B1405" si="106">B1370+(($B$1406-$B$1306)/100)</f>
        <v>325617639.50541562</v>
      </c>
      <c r="C1371" s="84">
        <f t="shared" si="100"/>
        <v>269038987.74164462</v>
      </c>
      <c r="D1371" s="83">
        <v>534.64999999998804</v>
      </c>
      <c r="E1371" s="84">
        <f t="shared" ref="E1371:E1405" si="107">E1370+(($E$1406-$E$1306)/100)</f>
        <v>29689785.503204804</v>
      </c>
      <c r="F1371" s="85"/>
      <c r="G1371" s="79">
        <f t="shared" si="104"/>
        <v>0.2882470081676245</v>
      </c>
      <c r="H1371" s="80">
        <f t="shared" si="105"/>
        <v>0.55407011701099029</v>
      </c>
      <c r="I1371" s="61"/>
      <c r="J1371" s="61"/>
      <c r="K1371" s="61"/>
      <c r="L1371" s="61"/>
      <c r="M1371" s="61"/>
    </row>
    <row r="1372" spans="1:13" ht="15.6">
      <c r="A1372" s="83">
        <v>534.65999999998803</v>
      </c>
      <c r="B1372" s="84">
        <f t="shared" si="106"/>
        <v>325905886.51358324</v>
      </c>
      <c r="C1372" s="84">
        <f t="shared" si="100"/>
        <v>269327234.74981225</v>
      </c>
      <c r="D1372" s="83">
        <v>534.65999999998803</v>
      </c>
      <c r="E1372" s="84">
        <f t="shared" si="107"/>
        <v>29712267.547996785</v>
      </c>
      <c r="F1372" s="85"/>
      <c r="G1372" s="79">
        <f t="shared" si="104"/>
        <v>0.2882470081676245</v>
      </c>
      <c r="H1372" s="80">
        <f t="shared" si="105"/>
        <v>0.55466374492672155</v>
      </c>
      <c r="I1372" s="61"/>
      <c r="J1372" s="61"/>
      <c r="K1372" s="61"/>
      <c r="L1372" s="61"/>
      <c r="M1372" s="61"/>
    </row>
    <row r="1373" spans="1:13" ht="15.6">
      <c r="A1373" s="83">
        <v>534.66999999998802</v>
      </c>
      <c r="B1373" s="84">
        <f t="shared" si="106"/>
        <v>326194133.52175087</v>
      </c>
      <c r="C1373" s="84">
        <f t="shared" si="100"/>
        <v>269615481.75797987</v>
      </c>
      <c r="D1373" s="83">
        <v>534.66999999998802</v>
      </c>
      <c r="E1373" s="84">
        <f t="shared" si="107"/>
        <v>29734749.592788767</v>
      </c>
      <c r="F1373" s="85"/>
      <c r="G1373" s="79">
        <f t="shared" si="104"/>
        <v>0.2882470081676245</v>
      </c>
      <c r="H1373" s="80">
        <f t="shared" si="105"/>
        <v>0.55525737284245269</v>
      </c>
      <c r="I1373" s="61"/>
      <c r="J1373" s="61"/>
      <c r="K1373" s="61"/>
      <c r="L1373" s="61"/>
      <c r="M1373" s="61"/>
    </row>
    <row r="1374" spans="1:13" ht="15.6">
      <c r="A1374" s="83">
        <v>534.67999999998801</v>
      </c>
      <c r="B1374" s="84">
        <f t="shared" si="106"/>
        <v>326482380.52991849</v>
      </c>
      <c r="C1374" s="84">
        <f t="shared" si="100"/>
        <v>269903728.76614749</v>
      </c>
      <c r="D1374" s="83">
        <v>534.67999999998801</v>
      </c>
      <c r="E1374" s="84">
        <f t="shared" si="107"/>
        <v>29757231.637580749</v>
      </c>
      <c r="F1374" s="85"/>
      <c r="G1374" s="79">
        <f t="shared" si="104"/>
        <v>0.2882470081676245</v>
      </c>
      <c r="H1374" s="80">
        <f t="shared" si="105"/>
        <v>0.55585100075818394</v>
      </c>
      <c r="I1374" s="61"/>
      <c r="J1374" s="61"/>
      <c r="K1374" s="61"/>
      <c r="L1374" s="61"/>
      <c r="M1374" s="61"/>
    </row>
    <row r="1375" spans="1:13" ht="15.6">
      <c r="A1375" s="83">
        <v>534.689999999988</v>
      </c>
      <c r="B1375" s="84">
        <f t="shared" si="106"/>
        <v>326770627.53808612</v>
      </c>
      <c r="C1375" s="84">
        <f t="shared" si="100"/>
        <v>270191975.77431512</v>
      </c>
      <c r="D1375" s="83">
        <v>534.689999999988</v>
      </c>
      <c r="E1375" s="84">
        <f t="shared" si="107"/>
        <v>29779713.68237273</v>
      </c>
      <c r="F1375" s="85"/>
      <c r="G1375" s="79">
        <f t="shared" si="104"/>
        <v>0.2882470081676245</v>
      </c>
      <c r="H1375" s="80">
        <f t="shared" si="105"/>
        <v>0.55644462867391509</v>
      </c>
      <c r="I1375" s="61"/>
      <c r="J1375" s="61"/>
      <c r="K1375" s="61"/>
      <c r="L1375" s="61"/>
      <c r="M1375" s="61"/>
    </row>
    <row r="1376" spans="1:13" ht="15.6">
      <c r="A1376" s="83">
        <v>534.69999999998799</v>
      </c>
      <c r="B1376" s="84">
        <f t="shared" si="106"/>
        <v>327058874.54625374</v>
      </c>
      <c r="C1376" s="84">
        <f t="shared" si="100"/>
        <v>270480222.78248274</v>
      </c>
      <c r="D1376" s="83">
        <v>534.69999999998799</v>
      </c>
      <c r="E1376" s="84">
        <f t="shared" si="107"/>
        <v>29802195.727164712</v>
      </c>
      <c r="F1376" s="85"/>
      <c r="G1376" s="79">
        <f t="shared" si="104"/>
        <v>0.2882470081676245</v>
      </c>
      <c r="H1376" s="80">
        <f t="shared" si="105"/>
        <v>0.55703825658964634</v>
      </c>
      <c r="I1376" s="61"/>
      <c r="J1376" s="61"/>
      <c r="K1376" s="61"/>
      <c r="L1376" s="61"/>
      <c r="M1376" s="61"/>
    </row>
    <row r="1377" spans="1:13" ht="15.6">
      <c r="A1377" s="83">
        <v>534.70999999998799</v>
      </c>
      <c r="B1377" s="84">
        <f t="shared" si="106"/>
        <v>327347121.55442137</v>
      </c>
      <c r="C1377" s="84">
        <f t="shared" si="100"/>
        <v>270768469.79065037</v>
      </c>
      <c r="D1377" s="83">
        <v>534.70999999998799</v>
      </c>
      <c r="E1377" s="84">
        <f t="shared" si="107"/>
        <v>29824677.771956693</v>
      </c>
      <c r="F1377" s="85"/>
      <c r="G1377" s="79">
        <f t="shared" si="104"/>
        <v>0.2882470081676245</v>
      </c>
      <c r="H1377" s="80">
        <f t="shared" si="105"/>
        <v>0.55763188450537748</v>
      </c>
      <c r="I1377" s="61"/>
      <c r="J1377" s="61"/>
      <c r="K1377" s="61"/>
      <c r="L1377" s="61"/>
      <c r="M1377" s="61"/>
    </row>
    <row r="1378" spans="1:13" ht="15.6">
      <c r="A1378" s="83">
        <v>534.71999999998798</v>
      </c>
      <c r="B1378" s="84">
        <f t="shared" si="106"/>
        <v>327635368.56258899</v>
      </c>
      <c r="C1378" s="84">
        <f t="shared" si="100"/>
        <v>271056716.79881799</v>
      </c>
      <c r="D1378" s="83">
        <v>534.71999999998798</v>
      </c>
      <c r="E1378" s="84">
        <f t="shared" si="107"/>
        <v>29847159.816748675</v>
      </c>
      <c r="F1378" s="85"/>
      <c r="G1378" s="79">
        <f t="shared" si="104"/>
        <v>0.2882470081676245</v>
      </c>
      <c r="H1378" s="80">
        <f t="shared" si="105"/>
        <v>0.55822551242110874</v>
      </c>
      <c r="I1378" s="61"/>
      <c r="J1378" s="61"/>
      <c r="K1378" s="61"/>
      <c r="L1378" s="61"/>
      <c r="M1378" s="61"/>
    </row>
    <row r="1379" spans="1:13" ht="15.6">
      <c r="A1379" s="83">
        <v>534.72999999998797</v>
      </c>
      <c r="B1379" s="84">
        <f t="shared" si="106"/>
        <v>327923615.57075661</v>
      </c>
      <c r="C1379" s="84">
        <f t="shared" si="100"/>
        <v>271344963.80698562</v>
      </c>
      <c r="D1379" s="83">
        <v>534.72999999998797</v>
      </c>
      <c r="E1379" s="84">
        <f t="shared" si="107"/>
        <v>29869641.861540657</v>
      </c>
      <c r="F1379" s="85"/>
      <c r="G1379" s="79">
        <f t="shared" si="104"/>
        <v>0.2882470081676245</v>
      </c>
      <c r="H1379" s="80">
        <f t="shared" si="105"/>
        <v>0.55881914033683988</v>
      </c>
      <c r="I1379" s="61"/>
      <c r="J1379" s="61"/>
      <c r="K1379" s="61"/>
      <c r="L1379" s="61"/>
      <c r="M1379" s="61"/>
    </row>
    <row r="1380" spans="1:13" ht="15.6">
      <c r="A1380" s="83">
        <v>534.73999999998796</v>
      </c>
      <c r="B1380" s="84">
        <f t="shared" si="106"/>
        <v>328211862.57892424</v>
      </c>
      <c r="C1380" s="84">
        <f t="shared" si="100"/>
        <v>271633210.81515324</v>
      </c>
      <c r="D1380" s="83">
        <v>534.73999999998796</v>
      </c>
      <c r="E1380" s="84">
        <f t="shared" si="107"/>
        <v>29892123.906332638</v>
      </c>
      <c r="F1380" s="85"/>
      <c r="G1380" s="79">
        <f t="shared" si="104"/>
        <v>0.2882470081676245</v>
      </c>
      <c r="H1380" s="80">
        <f t="shared" si="105"/>
        <v>0.55941276825257102</v>
      </c>
      <c r="I1380" s="61"/>
      <c r="J1380" s="61"/>
      <c r="K1380" s="61"/>
      <c r="L1380" s="61"/>
      <c r="M1380" s="61"/>
    </row>
    <row r="1381" spans="1:13" ht="15.6">
      <c r="A1381" s="83">
        <v>534.74999999998704</v>
      </c>
      <c r="B1381" s="84">
        <f t="shared" si="106"/>
        <v>328500109.58709186</v>
      </c>
      <c r="C1381" s="84">
        <f t="shared" si="100"/>
        <v>271921457.82332087</v>
      </c>
      <c r="D1381" s="83">
        <v>534.74999999998704</v>
      </c>
      <c r="E1381" s="84">
        <f t="shared" si="107"/>
        <v>29914605.95112462</v>
      </c>
      <c r="F1381" s="85"/>
      <c r="G1381" s="79">
        <f t="shared" si="104"/>
        <v>0.2882470081676245</v>
      </c>
      <c r="H1381" s="80">
        <f t="shared" si="105"/>
        <v>0.56000639616830228</v>
      </c>
      <c r="I1381" s="61"/>
      <c r="J1381" s="61"/>
      <c r="K1381" s="61"/>
      <c r="L1381" s="61"/>
      <c r="M1381" s="61"/>
    </row>
    <row r="1382" spans="1:13" ht="15.6">
      <c r="A1382" s="83">
        <v>534.75999999998703</v>
      </c>
      <c r="B1382" s="84">
        <f t="shared" si="106"/>
        <v>328788356.59525949</v>
      </c>
      <c r="C1382" s="84">
        <f t="shared" si="100"/>
        <v>272209704.83148849</v>
      </c>
      <c r="D1382" s="83">
        <v>534.75999999998703</v>
      </c>
      <c r="E1382" s="84">
        <f t="shared" si="107"/>
        <v>29937087.995916601</v>
      </c>
      <c r="F1382" s="85"/>
      <c r="G1382" s="79">
        <f t="shared" si="104"/>
        <v>0.2882470081676245</v>
      </c>
      <c r="H1382" s="80">
        <f t="shared" si="105"/>
        <v>0.56060002408403342</v>
      </c>
      <c r="I1382" s="61"/>
      <c r="J1382" s="61"/>
      <c r="K1382" s="61"/>
      <c r="L1382" s="61"/>
      <c r="M1382" s="61"/>
    </row>
    <row r="1383" spans="1:13" ht="15.6">
      <c r="A1383" s="83">
        <v>534.76999999998702</v>
      </c>
      <c r="B1383" s="84">
        <f t="shared" si="106"/>
        <v>329076603.60342711</v>
      </c>
      <c r="C1383" s="84">
        <f t="shared" si="100"/>
        <v>272497951.83965611</v>
      </c>
      <c r="D1383" s="83">
        <v>534.76999999998702</v>
      </c>
      <c r="E1383" s="84">
        <f t="shared" si="107"/>
        <v>29959570.040708583</v>
      </c>
      <c r="F1383" s="85"/>
      <c r="G1383" s="79">
        <f t="shared" si="104"/>
        <v>0.2882470081676245</v>
      </c>
      <c r="H1383" s="80">
        <f t="shared" si="105"/>
        <v>0.56119365199976468</v>
      </c>
      <c r="I1383" s="61"/>
      <c r="J1383" s="61"/>
      <c r="K1383" s="61"/>
      <c r="L1383" s="61"/>
      <c r="M1383" s="61"/>
    </row>
    <row r="1384" spans="1:13" ht="15.6">
      <c r="A1384" s="83">
        <v>534.77999999998701</v>
      </c>
      <c r="B1384" s="84">
        <f t="shared" si="106"/>
        <v>329364850.61159474</v>
      </c>
      <c r="C1384" s="84">
        <f t="shared" si="100"/>
        <v>272786198.84782374</v>
      </c>
      <c r="D1384" s="83">
        <v>534.77999999998701</v>
      </c>
      <c r="E1384" s="84">
        <f t="shared" si="107"/>
        <v>29982052.085500564</v>
      </c>
      <c r="F1384" s="85"/>
      <c r="G1384" s="79">
        <f t="shared" si="104"/>
        <v>0.2882470081676245</v>
      </c>
      <c r="H1384" s="80">
        <f t="shared" si="105"/>
        <v>0.56178727991549582</v>
      </c>
      <c r="I1384" s="61"/>
      <c r="J1384" s="61"/>
      <c r="K1384" s="61"/>
      <c r="L1384" s="61"/>
      <c r="M1384" s="61"/>
    </row>
    <row r="1385" spans="1:13" ht="15.6">
      <c r="A1385" s="83">
        <v>534.789999999987</v>
      </c>
      <c r="B1385" s="84">
        <f t="shared" si="106"/>
        <v>329653097.61976236</v>
      </c>
      <c r="C1385" s="84">
        <f t="shared" si="100"/>
        <v>273074445.85599136</v>
      </c>
      <c r="D1385" s="83">
        <v>534.789999999987</v>
      </c>
      <c r="E1385" s="84">
        <f t="shared" si="107"/>
        <v>30004534.130292546</v>
      </c>
      <c r="F1385" s="85"/>
      <c r="G1385" s="79">
        <f t="shared" si="104"/>
        <v>0.2882470081676245</v>
      </c>
      <c r="H1385" s="80">
        <f t="shared" si="105"/>
        <v>0.56238090783122707</v>
      </c>
      <c r="I1385" s="61"/>
      <c r="J1385" s="61"/>
      <c r="K1385" s="61"/>
      <c r="L1385" s="61"/>
      <c r="M1385" s="61"/>
    </row>
    <row r="1386" spans="1:13" ht="15.6">
      <c r="A1386" s="83">
        <v>534.79999999998699</v>
      </c>
      <c r="B1386" s="84">
        <f t="shared" si="106"/>
        <v>329941344.62792999</v>
      </c>
      <c r="C1386" s="84">
        <f t="shared" si="100"/>
        <v>273362692.86415899</v>
      </c>
      <c r="D1386" s="83">
        <v>534.79999999998699</v>
      </c>
      <c r="E1386" s="84">
        <f t="shared" si="107"/>
        <v>30027016.175084528</v>
      </c>
      <c r="F1386" s="85"/>
      <c r="G1386" s="79">
        <f t="shared" si="104"/>
        <v>0.2882470081676245</v>
      </c>
      <c r="H1386" s="80">
        <f t="shared" si="105"/>
        <v>0.56297453574695822</v>
      </c>
      <c r="I1386" s="61"/>
      <c r="J1386" s="61"/>
      <c r="K1386" s="61"/>
      <c r="L1386" s="61"/>
      <c r="M1386" s="61"/>
    </row>
    <row r="1387" spans="1:13" ht="15.6">
      <c r="A1387" s="83">
        <v>534.80999999998699</v>
      </c>
      <c r="B1387" s="84">
        <f t="shared" si="106"/>
        <v>330229591.63609761</v>
      </c>
      <c r="C1387" s="84">
        <f t="shared" si="100"/>
        <v>273650939.87232661</v>
      </c>
      <c r="D1387" s="83">
        <v>534.80999999998699</v>
      </c>
      <c r="E1387" s="84">
        <f t="shared" si="107"/>
        <v>30049498.219876509</v>
      </c>
      <c r="F1387" s="85"/>
      <c r="G1387" s="79">
        <f t="shared" ref="G1387:G1450" si="108">(B1387-B1386)/10^6</f>
        <v>0.2882470081676245</v>
      </c>
      <c r="H1387" s="80">
        <f t="shared" si="105"/>
        <v>0.56356816366268947</v>
      </c>
      <c r="I1387" s="61"/>
      <c r="J1387" s="61"/>
      <c r="K1387" s="61"/>
      <c r="L1387" s="61"/>
      <c r="M1387" s="61"/>
    </row>
    <row r="1388" spans="1:13" ht="15.6">
      <c r="A1388" s="83">
        <v>534.81999999998698</v>
      </c>
      <c r="B1388" s="84">
        <f t="shared" si="106"/>
        <v>330517838.64426523</v>
      </c>
      <c r="C1388" s="84">
        <f t="shared" si="100"/>
        <v>273939186.88049424</v>
      </c>
      <c r="D1388" s="83">
        <v>534.81999999998698</v>
      </c>
      <c r="E1388" s="84">
        <f t="shared" si="107"/>
        <v>30071980.264668491</v>
      </c>
      <c r="F1388" s="85"/>
      <c r="G1388" s="79">
        <f t="shared" si="108"/>
        <v>0.2882470081676245</v>
      </c>
      <c r="H1388" s="80">
        <f t="shared" si="105"/>
        <v>0.56416179157842061</v>
      </c>
      <c r="I1388" s="61"/>
      <c r="J1388" s="61"/>
      <c r="K1388" s="61"/>
      <c r="L1388" s="61"/>
      <c r="M1388" s="61"/>
    </row>
    <row r="1389" spans="1:13" ht="15.6">
      <c r="A1389" s="83">
        <v>534.82999999998697</v>
      </c>
      <c r="B1389" s="84">
        <f t="shared" si="106"/>
        <v>330806085.65243286</v>
      </c>
      <c r="C1389" s="84">
        <f t="shared" si="100"/>
        <v>274227433.88866186</v>
      </c>
      <c r="D1389" s="83">
        <v>534.82999999998697</v>
      </c>
      <c r="E1389" s="84">
        <f t="shared" si="107"/>
        <v>30094462.309460472</v>
      </c>
      <c r="F1389" s="85"/>
      <c r="G1389" s="79">
        <f t="shared" si="108"/>
        <v>0.2882470081676245</v>
      </c>
      <c r="H1389" s="80">
        <f t="shared" si="105"/>
        <v>0.56475541949415187</v>
      </c>
      <c r="I1389" s="61"/>
      <c r="J1389" s="61"/>
      <c r="K1389" s="61"/>
      <c r="L1389" s="61"/>
      <c r="M1389" s="61"/>
    </row>
    <row r="1390" spans="1:13" ht="15.6">
      <c r="A1390" s="83">
        <v>534.83999999998696</v>
      </c>
      <c r="B1390" s="84">
        <f t="shared" si="106"/>
        <v>331094332.66060048</v>
      </c>
      <c r="C1390" s="84">
        <f t="shared" si="100"/>
        <v>274515680.89682949</v>
      </c>
      <c r="D1390" s="83">
        <v>534.83999999998696</v>
      </c>
      <c r="E1390" s="84">
        <f t="shared" si="107"/>
        <v>30116944.354252454</v>
      </c>
      <c r="F1390" s="85"/>
      <c r="G1390" s="79">
        <f t="shared" si="108"/>
        <v>0.2882470081676245</v>
      </c>
      <c r="H1390" s="80">
        <f t="shared" si="105"/>
        <v>0.56534904740988301</v>
      </c>
      <c r="I1390" s="61"/>
      <c r="J1390" s="61"/>
      <c r="K1390" s="61"/>
      <c r="L1390" s="61"/>
      <c r="M1390" s="61"/>
    </row>
    <row r="1391" spans="1:13" ht="15.6">
      <c r="A1391" s="83">
        <v>534.84999999998695</v>
      </c>
      <c r="B1391" s="84">
        <f t="shared" si="106"/>
        <v>331382579.66876811</v>
      </c>
      <c r="C1391" s="84">
        <f t="shared" si="100"/>
        <v>274803927.90499711</v>
      </c>
      <c r="D1391" s="83">
        <v>534.84999999998695</v>
      </c>
      <c r="E1391" s="84">
        <f t="shared" si="107"/>
        <v>30139426.399044435</v>
      </c>
      <c r="F1391" s="85"/>
      <c r="G1391" s="79">
        <f t="shared" si="108"/>
        <v>0.2882470081676245</v>
      </c>
      <c r="H1391" s="80">
        <f t="shared" si="105"/>
        <v>0.56594267532561426</v>
      </c>
      <c r="I1391" s="61"/>
      <c r="J1391" s="61"/>
      <c r="K1391" s="61"/>
      <c r="L1391" s="61"/>
      <c r="M1391" s="61"/>
    </row>
    <row r="1392" spans="1:13" ht="15.6">
      <c r="A1392" s="83">
        <v>534.85999999998705</v>
      </c>
      <c r="B1392" s="84">
        <f t="shared" si="106"/>
        <v>331670826.67693573</v>
      </c>
      <c r="C1392" s="84">
        <f t="shared" si="100"/>
        <v>275092174.91316473</v>
      </c>
      <c r="D1392" s="83">
        <v>534.85999999998705</v>
      </c>
      <c r="E1392" s="84">
        <f t="shared" si="107"/>
        <v>30161908.443836417</v>
      </c>
      <c r="F1392" s="85"/>
      <c r="G1392" s="79">
        <f t="shared" si="108"/>
        <v>0.2882470081676245</v>
      </c>
      <c r="H1392" s="80">
        <f t="shared" si="105"/>
        <v>0.56653630324134541</v>
      </c>
      <c r="I1392" s="61"/>
      <c r="J1392" s="61"/>
      <c r="K1392" s="61"/>
      <c r="L1392" s="61"/>
      <c r="M1392" s="61"/>
    </row>
    <row r="1393" spans="1:13" ht="15.6">
      <c r="A1393" s="83">
        <v>534.86999999998704</v>
      </c>
      <c r="B1393" s="84">
        <f t="shared" si="106"/>
        <v>331959073.68510336</v>
      </c>
      <c r="C1393" s="84">
        <f t="shared" si="100"/>
        <v>275380421.92133236</v>
      </c>
      <c r="D1393" s="83">
        <v>534.86999999998704</v>
      </c>
      <c r="E1393" s="84">
        <f t="shared" si="107"/>
        <v>30184390.488628399</v>
      </c>
      <c r="F1393" s="85"/>
      <c r="G1393" s="79">
        <f t="shared" si="108"/>
        <v>0.2882470081676245</v>
      </c>
      <c r="H1393" s="80">
        <f t="shared" si="105"/>
        <v>0.56712993115707666</v>
      </c>
      <c r="I1393" s="61"/>
      <c r="J1393" s="61"/>
      <c r="K1393" s="61"/>
      <c r="L1393" s="61"/>
      <c r="M1393" s="61"/>
    </row>
    <row r="1394" spans="1:13" ht="15.6">
      <c r="A1394" s="83">
        <v>534.87999999998704</v>
      </c>
      <c r="B1394" s="84">
        <f t="shared" si="106"/>
        <v>332247320.69327098</v>
      </c>
      <c r="C1394" s="84">
        <f t="shared" si="100"/>
        <v>275668668.92949998</v>
      </c>
      <c r="D1394" s="83">
        <v>534.87999999998704</v>
      </c>
      <c r="E1394" s="84">
        <f t="shared" si="107"/>
        <v>30206872.53342038</v>
      </c>
      <c r="F1394" s="85"/>
      <c r="G1394" s="79">
        <f t="shared" si="108"/>
        <v>0.2882470081676245</v>
      </c>
      <c r="H1394" s="80">
        <f t="shared" si="105"/>
        <v>0.5677235590728078</v>
      </c>
      <c r="I1394" s="61"/>
      <c r="J1394" s="61"/>
      <c r="K1394" s="61"/>
      <c r="L1394" s="61"/>
      <c r="M1394" s="61"/>
    </row>
    <row r="1395" spans="1:13" ht="15.6">
      <c r="A1395" s="83">
        <v>534.88999999998703</v>
      </c>
      <c r="B1395" s="84">
        <f t="shared" si="106"/>
        <v>332535567.70143861</v>
      </c>
      <c r="C1395" s="84">
        <f t="shared" si="100"/>
        <v>275956915.93766761</v>
      </c>
      <c r="D1395" s="83">
        <v>534.88999999998703</v>
      </c>
      <c r="E1395" s="84">
        <f t="shared" si="107"/>
        <v>30229354.578212362</v>
      </c>
      <c r="F1395" s="85"/>
      <c r="G1395" s="79">
        <f t="shared" si="108"/>
        <v>0.2882470081676245</v>
      </c>
      <c r="H1395" s="80">
        <f t="shared" si="105"/>
        <v>0.56831718698853906</v>
      </c>
      <c r="I1395" s="61"/>
      <c r="J1395" s="61"/>
      <c r="K1395" s="61"/>
      <c r="L1395" s="61"/>
      <c r="M1395" s="61"/>
    </row>
    <row r="1396" spans="1:13" ht="15.6">
      <c r="A1396" s="83">
        <v>534.89999999998702</v>
      </c>
      <c r="B1396" s="84">
        <f t="shared" si="106"/>
        <v>332823814.70960623</v>
      </c>
      <c r="C1396" s="84">
        <f t="shared" si="100"/>
        <v>276245162.94583523</v>
      </c>
      <c r="D1396" s="83">
        <v>534.89999999998702</v>
      </c>
      <c r="E1396" s="84">
        <f t="shared" si="107"/>
        <v>30251836.623004343</v>
      </c>
      <c r="F1396" s="85"/>
      <c r="G1396" s="79">
        <f t="shared" si="108"/>
        <v>0.2882470081676245</v>
      </c>
      <c r="H1396" s="80">
        <f t="shared" si="105"/>
        <v>0.5689108149042702</v>
      </c>
      <c r="I1396" s="61"/>
      <c r="J1396" s="61"/>
      <c r="K1396" s="61"/>
      <c r="L1396" s="61"/>
      <c r="M1396" s="61"/>
    </row>
    <row r="1397" spans="1:13" ht="15.6">
      <c r="A1397" s="83">
        <v>534.90999999998701</v>
      </c>
      <c r="B1397" s="84">
        <f t="shared" si="106"/>
        <v>333112061.71777385</v>
      </c>
      <c r="C1397" s="84">
        <f t="shared" si="100"/>
        <v>276533409.95400286</v>
      </c>
      <c r="D1397" s="83">
        <v>534.90999999998701</v>
      </c>
      <c r="E1397" s="84">
        <f t="shared" si="107"/>
        <v>30274318.667796325</v>
      </c>
      <c r="F1397" s="85"/>
      <c r="G1397" s="79">
        <f t="shared" si="108"/>
        <v>0.2882470081676245</v>
      </c>
      <c r="H1397" s="80">
        <f t="shared" si="105"/>
        <v>0.56950444282000146</v>
      </c>
      <c r="I1397" s="61"/>
      <c r="J1397" s="61"/>
      <c r="K1397" s="61"/>
      <c r="L1397" s="61"/>
      <c r="M1397" s="61"/>
    </row>
    <row r="1398" spans="1:13" ht="15.6">
      <c r="A1398" s="83">
        <v>534.919999999987</v>
      </c>
      <c r="B1398" s="84">
        <f t="shared" si="106"/>
        <v>333400308.72594148</v>
      </c>
      <c r="C1398" s="84">
        <f t="shared" si="100"/>
        <v>276821656.96217048</v>
      </c>
      <c r="D1398" s="83">
        <v>534.919999999987</v>
      </c>
      <c r="E1398" s="84">
        <f t="shared" si="107"/>
        <v>30296800.712588307</v>
      </c>
      <c r="F1398" s="85"/>
      <c r="G1398" s="79">
        <f t="shared" si="108"/>
        <v>0.2882470081676245</v>
      </c>
      <c r="H1398" s="80">
        <f t="shared" si="105"/>
        <v>0.5700980707357326</v>
      </c>
      <c r="I1398" s="61"/>
      <c r="J1398" s="61"/>
      <c r="K1398" s="61"/>
      <c r="L1398" s="61"/>
      <c r="M1398" s="61"/>
    </row>
    <row r="1399" spans="1:13" ht="15.6">
      <c r="A1399" s="83">
        <v>534.92999999998699</v>
      </c>
      <c r="B1399" s="84">
        <f t="shared" si="106"/>
        <v>333688555.7341091</v>
      </c>
      <c r="C1399" s="84">
        <f t="shared" si="100"/>
        <v>277109903.97033811</v>
      </c>
      <c r="D1399" s="83">
        <v>534.92999999998699</v>
      </c>
      <c r="E1399" s="84">
        <f t="shared" si="107"/>
        <v>30319282.757380288</v>
      </c>
      <c r="F1399" s="85"/>
      <c r="G1399" s="79">
        <f t="shared" si="108"/>
        <v>0.2882470081676245</v>
      </c>
      <c r="H1399" s="80">
        <f t="shared" si="105"/>
        <v>0.57069169865146385</v>
      </c>
      <c r="I1399" s="61"/>
      <c r="J1399" s="61"/>
      <c r="K1399" s="61"/>
      <c r="L1399" s="61"/>
      <c r="M1399" s="61"/>
    </row>
    <row r="1400" spans="1:13" ht="15.6">
      <c r="A1400" s="83">
        <v>534.93999999998698</v>
      </c>
      <c r="B1400" s="84">
        <f t="shared" si="106"/>
        <v>333976802.74227673</v>
      </c>
      <c r="C1400" s="84">
        <f t="shared" si="100"/>
        <v>277398150.97850573</v>
      </c>
      <c r="D1400" s="83">
        <v>534.93999999998698</v>
      </c>
      <c r="E1400" s="84">
        <f t="shared" si="107"/>
        <v>30341764.80217227</v>
      </c>
      <c r="F1400" s="85"/>
      <c r="G1400" s="79">
        <f t="shared" si="108"/>
        <v>0.2882470081676245</v>
      </c>
      <c r="H1400" s="80">
        <f t="shared" si="105"/>
        <v>0.571285326567195</v>
      </c>
      <c r="I1400" s="61"/>
      <c r="J1400" s="61"/>
      <c r="K1400" s="61"/>
      <c r="L1400" s="61"/>
      <c r="M1400" s="61"/>
    </row>
    <row r="1401" spans="1:13" ht="15.6">
      <c r="A1401" s="83">
        <v>534.94999999998697</v>
      </c>
      <c r="B1401" s="84">
        <f t="shared" si="106"/>
        <v>334265049.75044435</v>
      </c>
      <c r="C1401" s="84">
        <f t="shared" si="100"/>
        <v>277686397.98667336</v>
      </c>
      <c r="D1401" s="83">
        <v>534.94999999998697</v>
      </c>
      <c r="E1401" s="84">
        <f t="shared" si="107"/>
        <v>30364246.846964251</v>
      </c>
      <c r="F1401" s="85"/>
      <c r="G1401" s="79">
        <f t="shared" si="108"/>
        <v>0.2882470081676245</v>
      </c>
      <c r="H1401" s="80">
        <f t="shared" si="105"/>
        <v>0.57187895448292625</v>
      </c>
      <c r="I1401" s="61"/>
      <c r="J1401" s="61"/>
      <c r="K1401" s="61"/>
      <c r="L1401" s="61"/>
      <c r="M1401" s="61"/>
    </row>
    <row r="1402" spans="1:13" ht="15.6">
      <c r="A1402" s="83">
        <v>534.95999999998696</v>
      </c>
      <c r="B1402" s="84">
        <f t="shared" si="106"/>
        <v>334553296.75861198</v>
      </c>
      <c r="C1402" s="84">
        <f t="shared" si="100"/>
        <v>277974644.99484098</v>
      </c>
      <c r="D1402" s="83">
        <v>534.95999999998696</v>
      </c>
      <c r="E1402" s="84">
        <f t="shared" si="107"/>
        <v>30386728.891756233</v>
      </c>
      <c r="F1402" s="85"/>
      <c r="G1402" s="79">
        <f t="shared" si="108"/>
        <v>0.2882470081676245</v>
      </c>
      <c r="H1402" s="80">
        <f t="shared" si="105"/>
        <v>0.57247258239865739</v>
      </c>
      <c r="I1402" s="61"/>
      <c r="J1402" s="61"/>
      <c r="K1402" s="61"/>
      <c r="L1402" s="61"/>
      <c r="M1402" s="61"/>
    </row>
    <row r="1403" spans="1:13" ht="15.6">
      <c r="A1403" s="83">
        <v>534.96999999998695</v>
      </c>
      <c r="B1403" s="84">
        <f t="shared" si="106"/>
        <v>334841543.7667796</v>
      </c>
      <c r="C1403" s="84">
        <f t="shared" si="100"/>
        <v>278262892.0030086</v>
      </c>
      <c r="D1403" s="83">
        <v>534.96999999998695</v>
      </c>
      <c r="E1403" s="84">
        <f t="shared" si="107"/>
        <v>30409210.936548214</v>
      </c>
      <c r="F1403" s="85"/>
      <c r="G1403" s="79">
        <f t="shared" si="108"/>
        <v>0.2882470081676245</v>
      </c>
      <c r="H1403" s="80">
        <f t="shared" si="105"/>
        <v>0.57306621031438865</v>
      </c>
      <c r="I1403" s="61"/>
      <c r="J1403" s="61"/>
      <c r="K1403" s="61"/>
      <c r="L1403" s="61"/>
      <c r="M1403" s="61"/>
    </row>
    <row r="1404" spans="1:13" ht="15.6">
      <c r="A1404" s="83">
        <v>534.97999999998694</v>
      </c>
      <c r="B1404" s="84">
        <f t="shared" si="106"/>
        <v>335129790.77494723</v>
      </c>
      <c r="C1404" s="84">
        <f t="shared" si="100"/>
        <v>278551139.01117623</v>
      </c>
      <c r="D1404" s="83">
        <v>534.97999999998694</v>
      </c>
      <c r="E1404" s="84">
        <f t="shared" si="107"/>
        <v>30431692.981340196</v>
      </c>
      <c r="F1404" s="85"/>
      <c r="G1404" s="79">
        <f t="shared" si="108"/>
        <v>0.2882470081676245</v>
      </c>
      <c r="H1404" s="80">
        <f t="shared" si="105"/>
        <v>0.57365983823011979</v>
      </c>
      <c r="I1404" s="61"/>
      <c r="J1404" s="61"/>
      <c r="K1404" s="61"/>
      <c r="L1404" s="61"/>
      <c r="M1404" s="61"/>
    </row>
    <row r="1405" spans="1:13" ht="15.6">
      <c r="A1405" s="83">
        <v>534.98999999998705</v>
      </c>
      <c r="B1405" s="84">
        <f t="shared" si="106"/>
        <v>335418037.78311485</v>
      </c>
      <c r="C1405" s="84">
        <f t="shared" si="100"/>
        <v>278839386.01934385</v>
      </c>
      <c r="D1405" s="83">
        <v>534.98999999998705</v>
      </c>
      <c r="E1405" s="84">
        <f t="shared" si="107"/>
        <v>30454175.026132178</v>
      </c>
      <c r="F1405" s="85"/>
      <c r="G1405" s="79">
        <f t="shared" si="108"/>
        <v>0.2882470081676245</v>
      </c>
      <c r="H1405" s="80">
        <f t="shared" si="105"/>
        <v>0.57425346614585104</v>
      </c>
      <c r="I1405" s="61"/>
      <c r="J1405" s="61"/>
      <c r="K1405" s="61"/>
      <c r="L1405" s="61"/>
      <c r="M1405" s="61"/>
    </row>
    <row r="1406" spans="1:13" ht="15.6">
      <c r="A1406" s="86">
        <v>534.99999999998704</v>
      </c>
      <c r="B1406" s="87">
        <v>335706284.79127997</v>
      </c>
      <c r="C1406" s="87">
        <f t="shared" si="100"/>
        <v>279127633.02750897</v>
      </c>
      <c r="D1406" s="86">
        <v>534.99999999998704</v>
      </c>
      <c r="E1406" s="87">
        <v>30476657.070923999</v>
      </c>
      <c r="F1406" s="88"/>
      <c r="G1406" s="79">
        <f t="shared" si="108"/>
        <v>0.28824700816512105</v>
      </c>
      <c r="H1406" s="80">
        <f t="shared" si="105"/>
        <v>0.57484709406157708</v>
      </c>
      <c r="I1406" s="61"/>
      <c r="J1406" s="61"/>
      <c r="K1406" s="61"/>
      <c r="L1406" s="61"/>
      <c r="M1406" s="61"/>
    </row>
    <row r="1407" spans="1:13" ht="15.6">
      <c r="A1407" s="92">
        <v>535.00999999998703</v>
      </c>
      <c r="B1407" s="93">
        <f t="shared" ref="B1407:B1470" si="109">B1406+(($B$1506-$B$1406)/100)</f>
        <v>336019864.02723277</v>
      </c>
      <c r="C1407" s="84">
        <f t="shared" si="100"/>
        <v>279441212.26346177</v>
      </c>
      <c r="D1407" s="92">
        <v>535.00999999998703</v>
      </c>
      <c r="E1407" s="93">
        <f t="shared" ref="E1407:E1470" si="110">E1406+(($E$1506-$E$1406)/100)</f>
        <v>30491613.968195997</v>
      </c>
      <c r="F1407" s="94"/>
      <c r="G1407" s="79">
        <f t="shared" si="108"/>
        <v>0.31357923595279458</v>
      </c>
      <c r="H1407" s="80">
        <f t="shared" si="105"/>
        <v>0.57549289222419664</v>
      </c>
      <c r="I1407" s="61"/>
      <c r="J1407" s="61"/>
      <c r="K1407" s="61"/>
      <c r="L1407" s="61"/>
      <c r="M1407" s="61"/>
    </row>
    <row r="1408" spans="1:13" ht="15.6">
      <c r="A1408" s="83">
        <v>535.01999999998702</v>
      </c>
      <c r="B1408" s="93">
        <f t="shared" si="109"/>
        <v>336333443.26318556</v>
      </c>
      <c r="C1408" s="84">
        <f t="shared" si="100"/>
        <v>279754791.49941456</v>
      </c>
      <c r="D1408" s="83">
        <v>535.01999999998702</v>
      </c>
      <c r="E1408" s="93">
        <f t="shared" si="110"/>
        <v>30506570.865467995</v>
      </c>
      <c r="F1408" s="85"/>
      <c r="G1408" s="79">
        <f t="shared" si="108"/>
        <v>0.31357923595279458</v>
      </c>
      <c r="H1408" s="80">
        <f t="shared" si="105"/>
        <v>0.5761386903868162</v>
      </c>
      <c r="I1408" s="61"/>
      <c r="J1408" s="61"/>
      <c r="K1408" s="61"/>
      <c r="L1408" s="61"/>
      <c r="M1408" s="61"/>
    </row>
    <row r="1409" spans="1:13" ht="15.6">
      <c r="A1409" s="83">
        <v>535.02999999998701</v>
      </c>
      <c r="B1409" s="93">
        <f t="shared" si="109"/>
        <v>336647022.49913836</v>
      </c>
      <c r="C1409" s="84">
        <f t="shared" si="100"/>
        <v>280068370.73536736</v>
      </c>
      <c r="D1409" s="83">
        <v>535.02999999998701</v>
      </c>
      <c r="E1409" s="93">
        <f t="shared" si="110"/>
        <v>30521527.762739994</v>
      </c>
      <c r="F1409" s="85"/>
      <c r="G1409" s="79">
        <f t="shared" si="108"/>
        <v>0.31357923595279458</v>
      </c>
      <c r="H1409" s="80">
        <f t="shared" si="105"/>
        <v>0.57678448854943576</v>
      </c>
      <c r="I1409" s="61"/>
      <c r="J1409" s="61"/>
      <c r="K1409" s="61"/>
      <c r="L1409" s="61"/>
      <c r="M1409" s="61"/>
    </row>
    <row r="1410" spans="1:13" ht="15.6">
      <c r="A1410" s="83">
        <v>535.039999999987</v>
      </c>
      <c r="B1410" s="93">
        <f t="shared" si="109"/>
        <v>336960601.73509115</v>
      </c>
      <c r="C1410" s="84">
        <f t="shared" si="100"/>
        <v>280381949.97132015</v>
      </c>
      <c r="D1410" s="83">
        <v>535.039999999987</v>
      </c>
      <c r="E1410" s="93">
        <f t="shared" si="110"/>
        <v>30536484.660011992</v>
      </c>
      <c r="F1410" s="85"/>
      <c r="G1410" s="79">
        <f t="shared" si="108"/>
        <v>0.31357923595279458</v>
      </c>
      <c r="H1410" s="80">
        <f t="shared" si="105"/>
        <v>0.57743028671205532</v>
      </c>
      <c r="I1410" s="61"/>
      <c r="J1410" s="61"/>
      <c r="K1410" s="61"/>
      <c r="L1410" s="61"/>
      <c r="M1410" s="61"/>
    </row>
    <row r="1411" spans="1:13" ht="15.6">
      <c r="A1411" s="83">
        <v>535.04999999998699</v>
      </c>
      <c r="B1411" s="93">
        <f t="shared" si="109"/>
        <v>337274180.97104394</v>
      </c>
      <c r="C1411" s="84">
        <f t="shared" si="100"/>
        <v>280695529.20727295</v>
      </c>
      <c r="D1411" s="83">
        <v>535.04999999998699</v>
      </c>
      <c r="E1411" s="93">
        <f t="shared" si="110"/>
        <v>30551441.55728399</v>
      </c>
      <c r="F1411" s="85"/>
      <c r="G1411" s="79">
        <f t="shared" si="108"/>
        <v>0.31357923595279458</v>
      </c>
      <c r="H1411" s="80">
        <f t="shared" si="105"/>
        <v>0.57807608487467488</v>
      </c>
      <c r="I1411" s="61"/>
      <c r="J1411" s="61"/>
      <c r="K1411" s="61"/>
      <c r="L1411" s="61"/>
      <c r="M1411" s="61"/>
    </row>
    <row r="1412" spans="1:13" ht="15.6">
      <c r="A1412" s="83">
        <v>535.05999999998699</v>
      </c>
      <c r="B1412" s="93">
        <f t="shared" si="109"/>
        <v>337587760.20699674</v>
      </c>
      <c r="C1412" s="84">
        <f t="shared" si="100"/>
        <v>281009108.44322574</v>
      </c>
      <c r="D1412" s="83">
        <v>535.05999999998699</v>
      </c>
      <c r="E1412" s="93">
        <f t="shared" si="110"/>
        <v>30566398.454555988</v>
      </c>
      <c r="F1412" s="85"/>
      <c r="G1412" s="79">
        <f t="shared" si="108"/>
        <v>0.31357923595279458</v>
      </c>
      <c r="H1412" s="80">
        <f t="shared" si="105"/>
        <v>0.57872188303729444</v>
      </c>
      <c r="I1412" s="61"/>
      <c r="J1412" s="61"/>
      <c r="K1412" s="61"/>
      <c r="L1412" s="61"/>
      <c r="M1412" s="61"/>
    </row>
    <row r="1413" spans="1:13" ht="15.6">
      <c r="A1413" s="83">
        <v>535.06999999998698</v>
      </c>
      <c r="B1413" s="93">
        <f t="shared" si="109"/>
        <v>337901339.44294953</v>
      </c>
      <c r="C1413" s="84">
        <f t="shared" si="100"/>
        <v>281322687.67917854</v>
      </c>
      <c r="D1413" s="83">
        <v>535.06999999998698</v>
      </c>
      <c r="E1413" s="93">
        <f t="shared" si="110"/>
        <v>30581355.351827987</v>
      </c>
      <c r="F1413" s="85"/>
      <c r="G1413" s="79">
        <f t="shared" si="108"/>
        <v>0.31357923595279458</v>
      </c>
      <c r="H1413" s="80">
        <f t="shared" si="105"/>
        <v>0.579367681199914</v>
      </c>
      <c r="I1413" s="61"/>
      <c r="J1413" s="61"/>
      <c r="K1413" s="61"/>
      <c r="L1413" s="61"/>
      <c r="M1413" s="61"/>
    </row>
    <row r="1414" spans="1:13" ht="15.6">
      <c r="A1414" s="83">
        <v>535.07999999998697</v>
      </c>
      <c r="B1414" s="93">
        <f t="shared" si="109"/>
        <v>338214918.67890233</v>
      </c>
      <c r="C1414" s="84">
        <f t="shared" si="100"/>
        <v>281636266.91513133</v>
      </c>
      <c r="D1414" s="83">
        <v>535.07999999998697</v>
      </c>
      <c r="E1414" s="93">
        <f t="shared" si="110"/>
        <v>30596312.249099985</v>
      </c>
      <c r="F1414" s="85"/>
      <c r="G1414" s="79">
        <f t="shared" si="108"/>
        <v>0.31357923595279458</v>
      </c>
      <c r="H1414" s="80">
        <f t="shared" si="105"/>
        <v>0.58001347936253356</v>
      </c>
      <c r="I1414" s="61"/>
      <c r="J1414" s="61"/>
      <c r="K1414" s="61"/>
      <c r="L1414" s="61"/>
      <c r="M1414" s="61"/>
    </row>
    <row r="1415" spans="1:13" ht="15.6">
      <c r="A1415" s="83">
        <v>535.08999999998696</v>
      </c>
      <c r="B1415" s="93">
        <f t="shared" si="109"/>
        <v>338528497.91485512</v>
      </c>
      <c r="C1415" s="84">
        <f t="shared" si="100"/>
        <v>281949846.15108413</v>
      </c>
      <c r="D1415" s="83">
        <v>535.08999999998696</v>
      </c>
      <c r="E1415" s="93">
        <f t="shared" si="110"/>
        <v>30611269.146371983</v>
      </c>
      <c r="F1415" s="85"/>
      <c r="G1415" s="79">
        <f t="shared" si="108"/>
        <v>0.31357923595279458</v>
      </c>
      <c r="H1415" s="80">
        <f t="shared" si="105"/>
        <v>0.58065927752515312</v>
      </c>
      <c r="I1415" s="61"/>
      <c r="J1415" s="61"/>
      <c r="K1415" s="61"/>
      <c r="L1415" s="61"/>
      <c r="M1415" s="61"/>
    </row>
    <row r="1416" spans="1:13" ht="15.6">
      <c r="A1416" s="83">
        <v>535.09999999998695</v>
      </c>
      <c r="B1416" s="93">
        <f t="shared" si="109"/>
        <v>338842077.15080792</v>
      </c>
      <c r="C1416" s="84">
        <f t="shared" si="100"/>
        <v>282263425.38703692</v>
      </c>
      <c r="D1416" s="83">
        <v>535.09999999998695</v>
      </c>
      <c r="E1416" s="93">
        <f t="shared" si="110"/>
        <v>30626226.043643981</v>
      </c>
      <c r="F1416" s="85"/>
      <c r="G1416" s="79">
        <f t="shared" si="108"/>
        <v>0.31357923595279458</v>
      </c>
      <c r="H1416" s="80">
        <f t="shared" ref="H1416:H1479" si="111">C1416/$C$2006</f>
        <v>0.58130507568777268</v>
      </c>
      <c r="I1416" s="61"/>
      <c r="J1416" s="61"/>
      <c r="K1416" s="61"/>
      <c r="L1416" s="61"/>
      <c r="M1416" s="61"/>
    </row>
    <row r="1417" spans="1:13" ht="15.6">
      <c r="A1417" s="83">
        <v>535.10999999998705</v>
      </c>
      <c r="B1417" s="93">
        <f t="shared" si="109"/>
        <v>339155656.38676071</v>
      </c>
      <c r="C1417" s="84">
        <f t="shared" si="100"/>
        <v>282577004.62298971</v>
      </c>
      <c r="D1417" s="83">
        <v>535.10999999998705</v>
      </c>
      <c r="E1417" s="93">
        <f t="shared" si="110"/>
        <v>30641182.940915979</v>
      </c>
      <c r="F1417" s="85"/>
      <c r="G1417" s="79">
        <f t="shared" si="108"/>
        <v>0.31357923595279458</v>
      </c>
      <c r="H1417" s="80">
        <f t="shared" si="111"/>
        <v>0.58195087385039224</v>
      </c>
      <c r="I1417" s="61"/>
      <c r="J1417" s="61"/>
      <c r="K1417" s="61"/>
      <c r="L1417" s="61"/>
      <c r="M1417" s="61"/>
    </row>
    <row r="1418" spans="1:13" ht="15.6">
      <c r="A1418" s="83">
        <v>535.11999999998704</v>
      </c>
      <c r="B1418" s="93">
        <f t="shared" si="109"/>
        <v>339469235.62271351</v>
      </c>
      <c r="C1418" s="84">
        <f t="shared" si="100"/>
        <v>282890583.85894251</v>
      </c>
      <c r="D1418" s="83">
        <v>535.11999999998704</v>
      </c>
      <c r="E1418" s="93">
        <f t="shared" si="110"/>
        <v>30656139.838187978</v>
      </c>
      <c r="F1418" s="85"/>
      <c r="G1418" s="79">
        <f t="shared" si="108"/>
        <v>0.31357923595279458</v>
      </c>
      <c r="H1418" s="80">
        <f t="shared" si="111"/>
        <v>0.5825966720130118</v>
      </c>
      <c r="I1418" s="61"/>
      <c r="J1418" s="61"/>
      <c r="K1418" s="61"/>
      <c r="L1418" s="61"/>
      <c r="M1418" s="61"/>
    </row>
    <row r="1419" spans="1:13" ht="15.6">
      <c r="A1419" s="83">
        <v>535.12999999998704</v>
      </c>
      <c r="B1419" s="93">
        <f t="shared" si="109"/>
        <v>339782814.8586663</v>
      </c>
      <c r="C1419" s="84">
        <f t="shared" si="100"/>
        <v>283204163.0948953</v>
      </c>
      <c r="D1419" s="83">
        <v>535.12999999998704</v>
      </c>
      <c r="E1419" s="93">
        <f t="shared" si="110"/>
        <v>30671096.735459976</v>
      </c>
      <c r="F1419" s="85"/>
      <c r="G1419" s="79">
        <f t="shared" si="108"/>
        <v>0.31357923595279458</v>
      </c>
      <c r="H1419" s="80">
        <f t="shared" si="111"/>
        <v>0.58324247017563136</v>
      </c>
      <c r="I1419" s="61"/>
      <c r="J1419" s="61"/>
      <c r="K1419" s="61"/>
      <c r="L1419" s="61"/>
      <c r="M1419" s="61"/>
    </row>
    <row r="1420" spans="1:13" ht="15.6">
      <c r="A1420" s="83">
        <v>535.13999999998703</v>
      </c>
      <c r="B1420" s="93">
        <f t="shared" si="109"/>
        <v>340096394.0946191</v>
      </c>
      <c r="C1420" s="84">
        <f t="shared" si="100"/>
        <v>283517742.3308481</v>
      </c>
      <c r="D1420" s="83">
        <v>535.13999999998703</v>
      </c>
      <c r="E1420" s="93">
        <f t="shared" si="110"/>
        <v>30686053.632731974</v>
      </c>
      <c r="F1420" s="85"/>
      <c r="G1420" s="79">
        <f t="shared" si="108"/>
        <v>0.31357923595279458</v>
      </c>
      <c r="H1420" s="80">
        <f t="shared" si="111"/>
        <v>0.58388826833825092</v>
      </c>
      <c r="I1420" s="61"/>
      <c r="J1420" s="61"/>
      <c r="K1420" s="61"/>
      <c r="L1420" s="61"/>
      <c r="M1420" s="61"/>
    </row>
    <row r="1421" spans="1:13" ht="15.6">
      <c r="A1421" s="83">
        <v>535.14999999998702</v>
      </c>
      <c r="B1421" s="93">
        <f t="shared" si="109"/>
        <v>340409973.33057189</v>
      </c>
      <c r="C1421" s="84">
        <f t="shared" si="100"/>
        <v>283831321.56680089</v>
      </c>
      <c r="D1421" s="83">
        <v>535.14999999998702</v>
      </c>
      <c r="E1421" s="93">
        <f t="shared" si="110"/>
        <v>30701010.530003972</v>
      </c>
      <c r="F1421" s="85"/>
      <c r="G1421" s="79">
        <f t="shared" si="108"/>
        <v>0.31357923595279458</v>
      </c>
      <c r="H1421" s="80">
        <f t="shared" si="111"/>
        <v>0.58453406650087048</v>
      </c>
      <c r="I1421" s="61"/>
      <c r="J1421" s="61"/>
      <c r="K1421" s="61"/>
      <c r="L1421" s="61"/>
      <c r="M1421" s="61"/>
    </row>
    <row r="1422" spans="1:13" ht="15.6">
      <c r="A1422" s="83">
        <v>535.15999999998701</v>
      </c>
      <c r="B1422" s="93">
        <f t="shared" si="109"/>
        <v>340723552.56652468</v>
      </c>
      <c r="C1422" s="84">
        <f t="shared" si="100"/>
        <v>284144900.80275369</v>
      </c>
      <c r="D1422" s="83">
        <v>535.15999999998701</v>
      </c>
      <c r="E1422" s="93">
        <f t="shared" si="110"/>
        <v>30715967.427275971</v>
      </c>
      <c r="F1422" s="85"/>
      <c r="G1422" s="79">
        <f t="shared" si="108"/>
        <v>0.31357923595279458</v>
      </c>
      <c r="H1422" s="80">
        <f t="shared" si="111"/>
        <v>0.58517986466349003</v>
      </c>
      <c r="I1422" s="61"/>
      <c r="J1422" s="61"/>
      <c r="K1422" s="61"/>
      <c r="L1422" s="61"/>
      <c r="M1422" s="61"/>
    </row>
    <row r="1423" spans="1:13" ht="15.6">
      <c r="A1423" s="83">
        <v>535.169999999987</v>
      </c>
      <c r="B1423" s="93">
        <f t="shared" si="109"/>
        <v>341037131.80247748</v>
      </c>
      <c r="C1423" s="84">
        <f t="shared" si="100"/>
        <v>284458480.03870648</v>
      </c>
      <c r="D1423" s="83">
        <v>535.169999999987</v>
      </c>
      <c r="E1423" s="93">
        <f t="shared" si="110"/>
        <v>30730924.324547969</v>
      </c>
      <c r="F1423" s="85"/>
      <c r="G1423" s="79">
        <f t="shared" si="108"/>
        <v>0.31357923595279458</v>
      </c>
      <c r="H1423" s="80">
        <f t="shared" si="111"/>
        <v>0.58582566282610971</v>
      </c>
      <c r="I1423" s="61"/>
      <c r="J1423" s="61"/>
      <c r="K1423" s="61"/>
      <c r="L1423" s="61"/>
      <c r="M1423" s="61"/>
    </row>
    <row r="1424" spans="1:13" ht="15.6">
      <c r="A1424" s="83">
        <v>535.17999999998699</v>
      </c>
      <c r="B1424" s="93">
        <f t="shared" si="109"/>
        <v>341350711.03843027</v>
      </c>
      <c r="C1424" s="84">
        <f t="shared" si="100"/>
        <v>284772059.27465928</v>
      </c>
      <c r="D1424" s="83">
        <v>535.17999999998699</v>
      </c>
      <c r="E1424" s="93">
        <f t="shared" si="110"/>
        <v>30745881.221819967</v>
      </c>
      <c r="F1424" s="85"/>
      <c r="G1424" s="79">
        <f t="shared" si="108"/>
        <v>0.31357923595279458</v>
      </c>
      <c r="H1424" s="80">
        <f t="shared" si="111"/>
        <v>0.58647146098872927</v>
      </c>
      <c r="I1424" s="61"/>
      <c r="J1424" s="61"/>
      <c r="K1424" s="61"/>
      <c r="L1424" s="61"/>
      <c r="M1424" s="61"/>
    </row>
    <row r="1425" spans="1:13" ht="15.6">
      <c r="A1425" s="83">
        <v>535.18999999998698</v>
      </c>
      <c r="B1425" s="93">
        <f t="shared" si="109"/>
        <v>341664290.27438307</v>
      </c>
      <c r="C1425" s="84">
        <f t="shared" si="100"/>
        <v>285085638.51061207</v>
      </c>
      <c r="D1425" s="83">
        <v>535.18999999998698</v>
      </c>
      <c r="E1425" s="93">
        <f t="shared" si="110"/>
        <v>30760838.119091965</v>
      </c>
      <c r="F1425" s="85"/>
      <c r="G1425" s="79">
        <f t="shared" si="108"/>
        <v>0.31357923595279458</v>
      </c>
      <c r="H1425" s="80">
        <f t="shared" si="111"/>
        <v>0.58711725915134882</v>
      </c>
      <c r="I1425" s="61"/>
      <c r="J1425" s="61"/>
      <c r="K1425" s="61"/>
      <c r="L1425" s="61"/>
      <c r="M1425" s="61"/>
    </row>
    <row r="1426" spans="1:13" ht="15.6">
      <c r="A1426" s="83">
        <v>535.19999999998697</v>
      </c>
      <c r="B1426" s="93">
        <f t="shared" si="109"/>
        <v>341977869.51033586</v>
      </c>
      <c r="C1426" s="84">
        <f t="shared" si="100"/>
        <v>285399217.74656487</v>
      </c>
      <c r="D1426" s="83">
        <v>535.19999999998697</v>
      </c>
      <c r="E1426" s="93">
        <f t="shared" si="110"/>
        <v>30775795.016363963</v>
      </c>
      <c r="F1426" s="85"/>
      <c r="G1426" s="79">
        <f t="shared" si="108"/>
        <v>0.31357923595279458</v>
      </c>
      <c r="H1426" s="80">
        <f t="shared" si="111"/>
        <v>0.58776305731396838</v>
      </c>
      <c r="I1426" s="61"/>
      <c r="J1426" s="61"/>
      <c r="K1426" s="61"/>
      <c r="L1426" s="61"/>
      <c r="M1426" s="61"/>
    </row>
    <row r="1427" spans="1:13" ht="15.6">
      <c r="A1427" s="83">
        <v>535.20999999998696</v>
      </c>
      <c r="B1427" s="93">
        <f t="shared" si="109"/>
        <v>342291448.74628866</v>
      </c>
      <c r="C1427" s="84">
        <f t="shared" si="100"/>
        <v>285712796.98251766</v>
      </c>
      <c r="D1427" s="83">
        <v>535.20999999998696</v>
      </c>
      <c r="E1427" s="93">
        <f t="shared" si="110"/>
        <v>30790751.913635962</v>
      </c>
      <c r="F1427" s="85"/>
      <c r="G1427" s="79">
        <f t="shared" si="108"/>
        <v>0.31357923595279458</v>
      </c>
      <c r="H1427" s="80">
        <f t="shared" si="111"/>
        <v>0.58840885547658794</v>
      </c>
      <c r="I1427" s="61"/>
      <c r="J1427" s="61"/>
      <c r="K1427" s="61"/>
      <c r="L1427" s="61"/>
      <c r="M1427" s="61"/>
    </row>
    <row r="1428" spans="1:13" ht="15.6">
      <c r="A1428" s="83">
        <v>535.21999999998695</v>
      </c>
      <c r="B1428" s="93">
        <f t="shared" si="109"/>
        <v>342605027.98224145</v>
      </c>
      <c r="C1428" s="84">
        <f t="shared" si="100"/>
        <v>286026376.21847045</v>
      </c>
      <c r="D1428" s="83">
        <v>535.21999999998695</v>
      </c>
      <c r="E1428" s="93">
        <f t="shared" si="110"/>
        <v>30805708.81090796</v>
      </c>
      <c r="F1428" s="85"/>
      <c r="G1428" s="79">
        <f t="shared" si="108"/>
        <v>0.31357923595279458</v>
      </c>
      <c r="H1428" s="80">
        <f t="shared" si="111"/>
        <v>0.5890546536392075</v>
      </c>
      <c r="I1428" s="61"/>
      <c r="J1428" s="61"/>
      <c r="K1428" s="61"/>
      <c r="L1428" s="61"/>
      <c r="M1428" s="61"/>
    </row>
    <row r="1429" spans="1:13" ht="15.6">
      <c r="A1429" s="83">
        <v>535.22999999998694</v>
      </c>
      <c r="B1429" s="93">
        <f t="shared" si="109"/>
        <v>342918607.21819425</v>
      </c>
      <c r="C1429" s="84">
        <f t="shared" si="100"/>
        <v>286339955.45442325</v>
      </c>
      <c r="D1429" s="83">
        <v>535.22999999998694</v>
      </c>
      <c r="E1429" s="93">
        <f t="shared" si="110"/>
        <v>30820665.708179958</v>
      </c>
      <c r="F1429" s="85"/>
      <c r="G1429" s="79">
        <f t="shared" si="108"/>
        <v>0.31357923595279458</v>
      </c>
      <c r="H1429" s="80">
        <f t="shared" si="111"/>
        <v>0.58970045180182706</v>
      </c>
      <c r="I1429" s="61"/>
      <c r="J1429" s="61"/>
      <c r="K1429" s="61"/>
      <c r="L1429" s="61"/>
      <c r="M1429" s="61"/>
    </row>
    <row r="1430" spans="1:13" ht="15.6">
      <c r="A1430" s="83">
        <v>535.23999999998705</v>
      </c>
      <c r="B1430" s="93">
        <f t="shared" si="109"/>
        <v>343232186.45414704</v>
      </c>
      <c r="C1430" s="84">
        <f t="shared" si="100"/>
        <v>286653534.69037604</v>
      </c>
      <c r="D1430" s="83">
        <v>535.23999999998705</v>
      </c>
      <c r="E1430" s="93">
        <f t="shared" si="110"/>
        <v>30835622.605451956</v>
      </c>
      <c r="F1430" s="85"/>
      <c r="G1430" s="79">
        <f t="shared" si="108"/>
        <v>0.31357923595279458</v>
      </c>
      <c r="H1430" s="80">
        <f t="shared" si="111"/>
        <v>0.59034624996444662</v>
      </c>
      <c r="I1430" s="61"/>
      <c r="J1430" s="61"/>
      <c r="K1430" s="61"/>
      <c r="L1430" s="61"/>
      <c r="M1430" s="61"/>
    </row>
    <row r="1431" spans="1:13" ht="15.6">
      <c r="A1431" s="83">
        <v>535.24999999998704</v>
      </c>
      <c r="B1431" s="93">
        <f t="shared" si="109"/>
        <v>343545765.69009984</v>
      </c>
      <c r="C1431" s="84">
        <f t="shared" si="100"/>
        <v>286967113.92632884</v>
      </c>
      <c r="D1431" s="83">
        <v>535.24999999998704</v>
      </c>
      <c r="E1431" s="93">
        <f t="shared" si="110"/>
        <v>30850579.502723955</v>
      </c>
      <c r="F1431" s="85"/>
      <c r="G1431" s="79">
        <f t="shared" si="108"/>
        <v>0.31357923595279458</v>
      </c>
      <c r="H1431" s="80">
        <f t="shared" si="111"/>
        <v>0.59099204812706618</v>
      </c>
      <c r="I1431" s="61"/>
      <c r="J1431" s="61"/>
      <c r="K1431" s="61"/>
      <c r="L1431" s="61"/>
      <c r="M1431" s="61"/>
    </row>
    <row r="1432" spans="1:13" ht="15.6">
      <c r="A1432" s="83">
        <v>535.25999999998703</v>
      </c>
      <c r="B1432" s="93">
        <f t="shared" si="109"/>
        <v>343859344.92605263</v>
      </c>
      <c r="C1432" s="84">
        <f t="shared" si="100"/>
        <v>287280693.16228163</v>
      </c>
      <c r="D1432" s="83">
        <v>535.25999999998703</v>
      </c>
      <c r="E1432" s="93">
        <f t="shared" si="110"/>
        <v>30865536.399995953</v>
      </c>
      <c r="F1432" s="85"/>
      <c r="G1432" s="79">
        <f t="shared" si="108"/>
        <v>0.31357923595279458</v>
      </c>
      <c r="H1432" s="80">
        <f t="shared" si="111"/>
        <v>0.59163784628968574</v>
      </c>
      <c r="I1432" s="61"/>
      <c r="J1432" s="61"/>
      <c r="K1432" s="61"/>
      <c r="L1432" s="61"/>
      <c r="M1432" s="61"/>
    </row>
    <row r="1433" spans="1:13" ht="15.6">
      <c r="A1433" s="83">
        <v>535.26999999998702</v>
      </c>
      <c r="B1433" s="93">
        <f t="shared" si="109"/>
        <v>344172924.16200542</v>
      </c>
      <c r="C1433" s="84">
        <f t="shared" si="100"/>
        <v>287594272.39823443</v>
      </c>
      <c r="D1433" s="83">
        <v>535.26999999998702</v>
      </c>
      <c r="E1433" s="93">
        <f t="shared" si="110"/>
        <v>30880493.297267951</v>
      </c>
      <c r="F1433" s="85"/>
      <c r="G1433" s="79">
        <f t="shared" si="108"/>
        <v>0.31357923595279458</v>
      </c>
      <c r="H1433" s="80">
        <f t="shared" si="111"/>
        <v>0.5922836444523053</v>
      </c>
      <c r="I1433" s="61"/>
      <c r="J1433" s="61"/>
      <c r="K1433" s="61"/>
      <c r="L1433" s="61"/>
      <c r="M1433" s="61"/>
    </row>
    <row r="1434" spans="1:13" ht="15.6">
      <c r="A1434" s="83">
        <v>535.27999999998701</v>
      </c>
      <c r="B1434" s="93">
        <f t="shared" si="109"/>
        <v>344486503.39795822</v>
      </c>
      <c r="C1434" s="84">
        <f t="shared" si="100"/>
        <v>287907851.63418722</v>
      </c>
      <c r="D1434" s="83">
        <v>535.27999999998701</v>
      </c>
      <c r="E1434" s="93">
        <f t="shared" si="110"/>
        <v>30895450.194539949</v>
      </c>
      <c r="F1434" s="85"/>
      <c r="G1434" s="79">
        <f t="shared" si="108"/>
        <v>0.31357923595279458</v>
      </c>
      <c r="H1434" s="80">
        <f t="shared" si="111"/>
        <v>0.59292944261492486</v>
      </c>
      <c r="I1434" s="61"/>
      <c r="J1434" s="61"/>
      <c r="K1434" s="61"/>
      <c r="L1434" s="61"/>
      <c r="M1434" s="61"/>
    </row>
    <row r="1435" spans="1:13" ht="15.6">
      <c r="A1435" s="83">
        <v>535.289999999987</v>
      </c>
      <c r="B1435" s="93">
        <f t="shared" si="109"/>
        <v>344800082.63391101</v>
      </c>
      <c r="C1435" s="84">
        <f t="shared" si="100"/>
        <v>288221430.87014002</v>
      </c>
      <c r="D1435" s="83">
        <v>535.289999999987</v>
      </c>
      <c r="E1435" s="93">
        <f t="shared" si="110"/>
        <v>30910407.091811948</v>
      </c>
      <c r="F1435" s="85"/>
      <c r="G1435" s="79">
        <f t="shared" si="108"/>
        <v>0.31357923595279458</v>
      </c>
      <c r="H1435" s="80">
        <f t="shared" si="111"/>
        <v>0.59357524077754442</v>
      </c>
      <c r="I1435" s="61"/>
      <c r="J1435" s="61"/>
      <c r="K1435" s="61"/>
      <c r="L1435" s="61"/>
      <c r="M1435" s="61"/>
    </row>
    <row r="1436" spans="1:13" ht="15.6">
      <c r="A1436" s="83">
        <v>535.29999999998699</v>
      </c>
      <c r="B1436" s="93">
        <f t="shared" si="109"/>
        <v>345113661.86986381</v>
      </c>
      <c r="C1436" s="84">
        <f t="shared" si="100"/>
        <v>288535010.10609281</v>
      </c>
      <c r="D1436" s="83">
        <v>535.29999999998699</v>
      </c>
      <c r="E1436" s="93">
        <f t="shared" si="110"/>
        <v>30925363.989083946</v>
      </c>
      <c r="F1436" s="85"/>
      <c r="G1436" s="79">
        <f t="shared" si="108"/>
        <v>0.31357923595279458</v>
      </c>
      <c r="H1436" s="80">
        <f t="shared" si="111"/>
        <v>0.59422103894016398</v>
      </c>
      <c r="I1436" s="61"/>
      <c r="J1436" s="61"/>
      <c r="K1436" s="61"/>
      <c r="L1436" s="61"/>
      <c r="M1436" s="61"/>
    </row>
    <row r="1437" spans="1:13" ht="15.6">
      <c r="A1437" s="83">
        <v>535.30999999998699</v>
      </c>
      <c r="B1437" s="93">
        <f t="shared" si="109"/>
        <v>345427241.1058166</v>
      </c>
      <c r="C1437" s="84">
        <f t="shared" si="100"/>
        <v>288848589.34204561</v>
      </c>
      <c r="D1437" s="83">
        <v>535.30999999998699</v>
      </c>
      <c r="E1437" s="93">
        <f t="shared" si="110"/>
        <v>30940320.886355944</v>
      </c>
      <c r="F1437" s="85"/>
      <c r="G1437" s="79">
        <f t="shared" si="108"/>
        <v>0.31357923595279458</v>
      </c>
      <c r="H1437" s="80">
        <f t="shared" si="111"/>
        <v>0.59486683710278354</v>
      </c>
      <c r="I1437" s="61"/>
      <c r="J1437" s="61"/>
      <c r="K1437" s="61"/>
      <c r="L1437" s="61"/>
      <c r="M1437" s="61"/>
    </row>
    <row r="1438" spans="1:13" ht="15.6">
      <c r="A1438" s="83">
        <v>535.31999999998698</v>
      </c>
      <c r="B1438" s="93">
        <f t="shared" si="109"/>
        <v>345740820.3417694</v>
      </c>
      <c r="C1438" s="84">
        <f t="shared" si="100"/>
        <v>289162168.5779984</v>
      </c>
      <c r="D1438" s="83">
        <v>535.31999999998698</v>
      </c>
      <c r="E1438" s="93">
        <f t="shared" si="110"/>
        <v>30955277.783627942</v>
      </c>
      <c r="F1438" s="85"/>
      <c r="G1438" s="79">
        <f t="shared" si="108"/>
        <v>0.31357923595279458</v>
      </c>
      <c r="H1438" s="80">
        <f t="shared" si="111"/>
        <v>0.5955126352654031</v>
      </c>
      <c r="I1438" s="61"/>
      <c r="J1438" s="61"/>
      <c r="K1438" s="61"/>
      <c r="L1438" s="61"/>
      <c r="M1438" s="61"/>
    </row>
    <row r="1439" spans="1:13" ht="15.6">
      <c r="A1439" s="83">
        <v>535.32999999998697</v>
      </c>
      <c r="B1439" s="93">
        <f t="shared" si="109"/>
        <v>346054399.57772219</v>
      </c>
      <c r="C1439" s="84">
        <f t="shared" si="100"/>
        <v>289475747.81395119</v>
      </c>
      <c r="D1439" s="83">
        <v>535.32999999998697</v>
      </c>
      <c r="E1439" s="93">
        <f t="shared" si="110"/>
        <v>30970234.68089994</v>
      </c>
      <c r="F1439" s="85"/>
      <c r="G1439" s="79">
        <f t="shared" si="108"/>
        <v>0.31357923595279458</v>
      </c>
      <c r="H1439" s="80">
        <f t="shared" si="111"/>
        <v>0.59615843342802266</v>
      </c>
      <c r="I1439" s="61"/>
      <c r="J1439" s="61"/>
      <c r="K1439" s="61"/>
      <c r="L1439" s="61"/>
      <c r="M1439" s="61"/>
    </row>
    <row r="1440" spans="1:13" ht="15.6">
      <c r="A1440" s="83">
        <v>535.33999999998696</v>
      </c>
      <c r="B1440" s="93">
        <f t="shared" si="109"/>
        <v>346367978.81367499</v>
      </c>
      <c r="C1440" s="84">
        <f t="shared" si="100"/>
        <v>289789327.04990399</v>
      </c>
      <c r="D1440" s="83">
        <v>535.33999999998696</v>
      </c>
      <c r="E1440" s="93">
        <f t="shared" si="110"/>
        <v>30985191.578171939</v>
      </c>
      <c r="F1440" s="85"/>
      <c r="G1440" s="79">
        <f t="shared" si="108"/>
        <v>0.31357923595279458</v>
      </c>
      <c r="H1440" s="80">
        <f t="shared" si="111"/>
        <v>0.59680423159064222</v>
      </c>
      <c r="I1440" s="61"/>
      <c r="J1440" s="61"/>
      <c r="K1440" s="61"/>
      <c r="L1440" s="61"/>
      <c r="M1440" s="61"/>
    </row>
    <row r="1441" spans="1:13" ht="15.6">
      <c r="A1441" s="83">
        <v>535.34999999998695</v>
      </c>
      <c r="B1441" s="93">
        <f t="shared" si="109"/>
        <v>346681558.04962778</v>
      </c>
      <c r="C1441" s="84">
        <f t="shared" si="100"/>
        <v>290102906.28585678</v>
      </c>
      <c r="D1441" s="83">
        <v>535.34999999998695</v>
      </c>
      <c r="E1441" s="93">
        <f t="shared" si="110"/>
        <v>31000148.475443937</v>
      </c>
      <c r="F1441" s="85"/>
      <c r="G1441" s="79">
        <f t="shared" si="108"/>
        <v>0.31357923595279458</v>
      </c>
      <c r="H1441" s="80">
        <f t="shared" si="111"/>
        <v>0.59745002975326178</v>
      </c>
      <c r="I1441" s="61"/>
      <c r="J1441" s="61"/>
      <c r="K1441" s="61"/>
      <c r="L1441" s="61"/>
      <c r="M1441" s="61"/>
    </row>
    <row r="1442" spans="1:13" ht="15.6">
      <c r="A1442" s="83">
        <v>535.35999999998705</v>
      </c>
      <c r="B1442" s="93">
        <f t="shared" si="109"/>
        <v>346995137.28558058</v>
      </c>
      <c r="C1442" s="84">
        <f t="shared" si="100"/>
        <v>290416485.52180958</v>
      </c>
      <c r="D1442" s="83">
        <v>535.35999999998705</v>
      </c>
      <c r="E1442" s="93">
        <f t="shared" si="110"/>
        <v>31015105.372715935</v>
      </c>
      <c r="F1442" s="85"/>
      <c r="G1442" s="79">
        <f t="shared" si="108"/>
        <v>0.31357923595279458</v>
      </c>
      <c r="H1442" s="80">
        <f t="shared" si="111"/>
        <v>0.59809582791588134</v>
      </c>
      <c r="I1442" s="61"/>
      <c r="J1442" s="61"/>
      <c r="K1442" s="61"/>
      <c r="L1442" s="61"/>
      <c r="M1442" s="61"/>
    </row>
    <row r="1443" spans="1:13" ht="15.6">
      <c r="A1443" s="83">
        <v>535.36999999998704</v>
      </c>
      <c r="B1443" s="93">
        <f t="shared" si="109"/>
        <v>347308716.52153337</v>
      </c>
      <c r="C1443" s="84">
        <f t="shared" si="100"/>
        <v>290730064.75776237</v>
      </c>
      <c r="D1443" s="83">
        <v>535.36999999998704</v>
      </c>
      <c r="E1443" s="93">
        <f t="shared" si="110"/>
        <v>31030062.269987933</v>
      </c>
      <c r="F1443" s="85"/>
      <c r="G1443" s="79">
        <f t="shared" si="108"/>
        <v>0.31357923595279458</v>
      </c>
      <c r="H1443" s="80">
        <f t="shared" si="111"/>
        <v>0.59874162607850101</v>
      </c>
      <c r="I1443" s="61"/>
      <c r="J1443" s="61"/>
      <c r="K1443" s="61"/>
      <c r="L1443" s="61"/>
      <c r="M1443" s="61"/>
    </row>
    <row r="1444" spans="1:13" ht="15.6">
      <c r="A1444" s="83">
        <v>535.37999999998704</v>
      </c>
      <c r="B1444" s="93">
        <f t="shared" si="109"/>
        <v>347622295.75748616</v>
      </c>
      <c r="C1444" s="84">
        <f t="shared" si="100"/>
        <v>291043643.99371517</v>
      </c>
      <c r="D1444" s="83">
        <v>535.37999999998704</v>
      </c>
      <c r="E1444" s="93">
        <f t="shared" si="110"/>
        <v>31045019.167259932</v>
      </c>
      <c r="F1444" s="85"/>
      <c r="G1444" s="79">
        <f t="shared" si="108"/>
        <v>0.31357923595279458</v>
      </c>
      <c r="H1444" s="80">
        <f t="shared" si="111"/>
        <v>0.59938742424112057</v>
      </c>
      <c r="I1444" s="61"/>
      <c r="J1444" s="61"/>
      <c r="K1444" s="61"/>
      <c r="L1444" s="61"/>
      <c r="M1444" s="61"/>
    </row>
    <row r="1445" spans="1:13" ht="15.6">
      <c r="A1445" s="83">
        <v>535.38999999998703</v>
      </c>
      <c r="B1445" s="93">
        <f t="shared" si="109"/>
        <v>347935874.99343896</v>
      </c>
      <c r="C1445" s="84">
        <f t="shared" si="100"/>
        <v>291357223.22966796</v>
      </c>
      <c r="D1445" s="83">
        <v>535.38999999998703</v>
      </c>
      <c r="E1445" s="93">
        <f t="shared" si="110"/>
        <v>31059976.06453193</v>
      </c>
      <c r="F1445" s="85"/>
      <c r="G1445" s="79">
        <f t="shared" si="108"/>
        <v>0.31357923595279458</v>
      </c>
      <c r="H1445" s="80">
        <f t="shared" si="111"/>
        <v>0.60003322240374013</v>
      </c>
      <c r="I1445" s="61"/>
      <c r="J1445" s="61"/>
      <c r="K1445" s="61"/>
      <c r="L1445" s="61"/>
      <c r="M1445" s="61"/>
    </row>
    <row r="1446" spans="1:13" ht="15.6">
      <c r="A1446" s="83">
        <v>535.39999999998702</v>
      </c>
      <c r="B1446" s="93">
        <f t="shared" si="109"/>
        <v>348249454.22939175</v>
      </c>
      <c r="C1446" s="84">
        <f t="shared" si="100"/>
        <v>291670802.46562076</v>
      </c>
      <c r="D1446" s="83">
        <v>535.39999999998702</v>
      </c>
      <c r="E1446" s="93">
        <f t="shared" si="110"/>
        <v>31074932.961803928</v>
      </c>
      <c r="F1446" s="85"/>
      <c r="G1446" s="79">
        <f t="shared" si="108"/>
        <v>0.31357923595279458</v>
      </c>
      <c r="H1446" s="80">
        <f t="shared" si="111"/>
        <v>0.60067902056635969</v>
      </c>
      <c r="I1446" s="61"/>
      <c r="J1446" s="61"/>
      <c r="K1446" s="61"/>
      <c r="L1446" s="61"/>
      <c r="M1446" s="61"/>
    </row>
    <row r="1447" spans="1:13" ht="15.6">
      <c r="A1447" s="83">
        <v>535.40999999998701</v>
      </c>
      <c r="B1447" s="93">
        <f t="shared" si="109"/>
        <v>348563033.46534455</v>
      </c>
      <c r="C1447" s="84">
        <f t="shared" si="100"/>
        <v>291984381.70157355</v>
      </c>
      <c r="D1447" s="83">
        <v>535.40999999998701</v>
      </c>
      <c r="E1447" s="93">
        <f t="shared" si="110"/>
        <v>31089889.859075926</v>
      </c>
      <c r="F1447" s="85"/>
      <c r="G1447" s="79">
        <f t="shared" si="108"/>
        <v>0.31357923595279458</v>
      </c>
      <c r="H1447" s="80">
        <f t="shared" si="111"/>
        <v>0.60132481872897925</v>
      </c>
      <c r="I1447" s="61"/>
      <c r="J1447" s="61"/>
      <c r="K1447" s="61"/>
      <c r="L1447" s="61"/>
      <c r="M1447" s="61"/>
    </row>
    <row r="1448" spans="1:13" ht="15.6">
      <c r="A1448" s="83">
        <v>535.419999999987</v>
      </c>
      <c r="B1448" s="93">
        <f t="shared" si="109"/>
        <v>348876612.70129734</v>
      </c>
      <c r="C1448" s="84">
        <f t="shared" si="100"/>
        <v>292297960.93752635</v>
      </c>
      <c r="D1448" s="83">
        <v>535.419999999987</v>
      </c>
      <c r="E1448" s="93">
        <f t="shared" si="110"/>
        <v>31104846.756347924</v>
      </c>
      <c r="F1448" s="85"/>
      <c r="G1448" s="79">
        <f t="shared" si="108"/>
        <v>0.31357923595279458</v>
      </c>
      <c r="H1448" s="80">
        <f t="shared" si="111"/>
        <v>0.60197061689159881</v>
      </c>
      <c r="I1448" s="61"/>
      <c r="J1448" s="61"/>
      <c r="K1448" s="61"/>
      <c r="L1448" s="61"/>
      <c r="M1448" s="61"/>
    </row>
    <row r="1449" spans="1:13" ht="15.6">
      <c r="A1449" s="83">
        <v>535.42999999998699</v>
      </c>
      <c r="B1449" s="93">
        <f t="shared" si="109"/>
        <v>349190191.93725014</v>
      </c>
      <c r="C1449" s="84">
        <f t="shared" si="100"/>
        <v>292611540.17347914</v>
      </c>
      <c r="D1449" s="83">
        <v>535.42999999998699</v>
      </c>
      <c r="E1449" s="93">
        <f t="shared" si="110"/>
        <v>31119803.653619923</v>
      </c>
      <c r="F1449" s="85"/>
      <c r="G1449" s="79">
        <f t="shared" si="108"/>
        <v>0.31357923595279458</v>
      </c>
      <c r="H1449" s="80">
        <f t="shared" si="111"/>
        <v>0.60261641505421837</v>
      </c>
      <c r="I1449" s="61"/>
      <c r="J1449" s="61"/>
      <c r="K1449" s="61"/>
      <c r="L1449" s="61"/>
      <c r="M1449" s="61"/>
    </row>
    <row r="1450" spans="1:13" ht="15.6">
      <c r="A1450" s="83">
        <v>535.43999999998698</v>
      </c>
      <c r="B1450" s="93">
        <f t="shared" si="109"/>
        <v>349503771.17320293</v>
      </c>
      <c r="C1450" s="84">
        <f t="shared" si="100"/>
        <v>292925119.40943193</v>
      </c>
      <c r="D1450" s="83">
        <v>535.43999999998698</v>
      </c>
      <c r="E1450" s="93">
        <f t="shared" si="110"/>
        <v>31134760.550891921</v>
      </c>
      <c r="F1450" s="85"/>
      <c r="G1450" s="79">
        <f t="shared" si="108"/>
        <v>0.31357923595279458</v>
      </c>
      <c r="H1450" s="80">
        <f t="shared" si="111"/>
        <v>0.60326221321683793</v>
      </c>
      <c r="I1450" s="61"/>
      <c r="J1450" s="61"/>
      <c r="K1450" s="61"/>
      <c r="L1450" s="61"/>
      <c r="M1450" s="61"/>
    </row>
    <row r="1451" spans="1:13" ht="15.6">
      <c r="A1451" s="83">
        <v>535.44999999998697</v>
      </c>
      <c r="B1451" s="93">
        <f t="shared" si="109"/>
        <v>349817350.40915573</v>
      </c>
      <c r="C1451" s="84">
        <f t="shared" si="100"/>
        <v>293238698.64538473</v>
      </c>
      <c r="D1451" s="83">
        <v>535.44999999998697</v>
      </c>
      <c r="E1451" s="93">
        <f t="shared" si="110"/>
        <v>31149717.448163919</v>
      </c>
      <c r="F1451" s="85"/>
      <c r="G1451" s="79">
        <f t="shared" ref="G1451:G1514" si="112">(B1451-B1450)/10^6</f>
        <v>0.31357923595279458</v>
      </c>
      <c r="H1451" s="80">
        <f t="shared" si="111"/>
        <v>0.60390801137945749</v>
      </c>
      <c r="I1451" s="61"/>
      <c r="J1451" s="61"/>
      <c r="K1451" s="61"/>
      <c r="L1451" s="61"/>
      <c r="M1451" s="61"/>
    </row>
    <row r="1452" spans="1:13" ht="15.6">
      <c r="A1452" s="83">
        <v>535.45999999998696</v>
      </c>
      <c r="B1452" s="93">
        <f t="shared" si="109"/>
        <v>350130929.64510852</v>
      </c>
      <c r="C1452" s="84">
        <f t="shared" si="100"/>
        <v>293552277.88133752</v>
      </c>
      <c r="D1452" s="83">
        <v>535.45999999998696</v>
      </c>
      <c r="E1452" s="93">
        <f t="shared" si="110"/>
        <v>31164674.345435917</v>
      </c>
      <c r="F1452" s="85"/>
      <c r="G1452" s="79">
        <f t="shared" si="112"/>
        <v>0.31357923595279458</v>
      </c>
      <c r="H1452" s="80">
        <f t="shared" si="111"/>
        <v>0.60455380954207705</v>
      </c>
      <c r="I1452" s="61"/>
      <c r="J1452" s="61"/>
      <c r="K1452" s="61"/>
      <c r="L1452" s="61"/>
      <c r="M1452" s="61"/>
    </row>
    <row r="1453" spans="1:13" ht="15.6">
      <c r="A1453" s="83">
        <v>535.46999999998695</v>
      </c>
      <c r="B1453" s="93">
        <f t="shared" si="109"/>
        <v>350444508.88106132</v>
      </c>
      <c r="C1453" s="84">
        <f t="shared" si="100"/>
        <v>293865857.11729032</v>
      </c>
      <c r="D1453" s="83">
        <v>535.46999999998695</v>
      </c>
      <c r="E1453" s="93">
        <f t="shared" si="110"/>
        <v>31179631.242707916</v>
      </c>
      <c r="F1453" s="85"/>
      <c r="G1453" s="79">
        <f t="shared" si="112"/>
        <v>0.31357923595279458</v>
      </c>
      <c r="H1453" s="80">
        <f t="shared" si="111"/>
        <v>0.60519960770469661</v>
      </c>
      <c r="I1453" s="61"/>
      <c r="J1453" s="61"/>
      <c r="K1453" s="61"/>
      <c r="L1453" s="61"/>
      <c r="M1453" s="61"/>
    </row>
    <row r="1454" spans="1:13" ht="15.6">
      <c r="A1454" s="83">
        <v>535.47999999998694</v>
      </c>
      <c r="B1454" s="93">
        <f t="shared" si="109"/>
        <v>350758088.11701411</v>
      </c>
      <c r="C1454" s="84">
        <f t="shared" si="100"/>
        <v>294179436.35324311</v>
      </c>
      <c r="D1454" s="83">
        <v>535.47999999998694</v>
      </c>
      <c r="E1454" s="93">
        <f t="shared" si="110"/>
        <v>31194588.139979914</v>
      </c>
      <c r="F1454" s="85"/>
      <c r="G1454" s="79">
        <f t="shared" si="112"/>
        <v>0.31357923595279458</v>
      </c>
      <c r="H1454" s="80">
        <f t="shared" si="111"/>
        <v>0.60584540586731617</v>
      </c>
      <c r="I1454" s="61"/>
      <c r="J1454" s="61"/>
      <c r="K1454" s="61"/>
      <c r="L1454" s="61"/>
      <c r="M1454" s="61"/>
    </row>
    <row r="1455" spans="1:13" ht="15.6">
      <c r="A1455" s="83">
        <v>535.48999999998705</v>
      </c>
      <c r="B1455" s="93">
        <f t="shared" si="109"/>
        <v>351071667.3529669</v>
      </c>
      <c r="C1455" s="84">
        <f t="shared" si="100"/>
        <v>294493015.58919591</v>
      </c>
      <c r="D1455" s="83">
        <v>535.48999999998705</v>
      </c>
      <c r="E1455" s="93">
        <f t="shared" si="110"/>
        <v>31209545.037251912</v>
      </c>
      <c r="F1455" s="85"/>
      <c r="G1455" s="79">
        <f t="shared" si="112"/>
        <v>0.31357923595279458</v>
      </c>
      <c r="H1455" s="80">
        <f t="shared" si="111"/>
        <v>0.60649120402993573</v>
      </c>
      <c r="I1455" s="61"/>
      <c r="J1455" s="61"/>
      <c r="K1455" s="61"/>
      <c r="L1455" s="61"/>
      <c r="M1455" s="61"/>
    </row>
    <row r="1456" spans="1:13" ht="15.6">
      <c r="A1456" s="83">
        <v>535.49999999998704</v>
      </c>
      <c r="B1456" s="93">
        <f t="shared" si="109"/>
        <v>351385246.5889197</v>
      </c>
      <c r="C1456" s="84">
        <f t="shared" si="100"/>
        <v>294806594.8251487</v>
      </c>
      <c r="D1456" s="83">
        <v>535.49999999998704</v>
      </c>
      <c r="E1456" s="93">
        <f t="shared" si="110"/>
        <v>31224501.93452391</v>
      </c>
      <c r="F1456" s="85"/>
      <c r="G1456" s="79">
        <f t="shared" si="112"/>
        <v>0.31357923595279458</v>
      </c>
      <c r="H1456" s="80">
        <f t="shared" si="111"/>
        <v>0.60713700219255529</v>
      </c>
      <c r="I1456" s="61"/>
      <c r="J1456" s="61"/>
      <c r="K1456" s="61"/>
      <c r="L1456" s="61"/>
      <c r="M1456" s="61"/>
    </row>
    <row r="1457" spans="1:13" ht="15.6">
      <c r="A1457" s="83">
        <v>535.50999999998703</v>
      </c>
      <c r="B1457" s="93">
        <f t="shared" si="109"/>
        <v>351698825.82487249</v>
      </c>
      <c r="C1457" s="84">
        <f t="shared" si="100"/>
        <v>295120174.0611015</v>
      </c>
      <c r="D1457" s="83">
        <v>535.50999999998703</v>
      </c>
      <c r="E1457" s="93">
        <f t="shared" si="110"/>
        <v>31239458.831795909</v>
      </c>
      <c r="F1457" s="85"/>
      <c r="G1457" s="79">
        <f t="shared" si="112"/>
        <v>0.31357923595279458</v>
      </c>
      <c r="H1457" s="80">
        <f t="shared" si="111"/>
        <v>0.60778280035517485</v>
      </c>
      <c r="I1457" s="61"/>
      <c r="J1457" s="61"/>
      <c r="K1457" s="61"/>
      <c r="L1457" s="61"/>
      <c r="M1457" s="61"/>
    </row>
    <row r="1458" spans="1:13" ht="15.6">
      <c r="A1458" s="83">
        <v>535.51999999998702</v>
      </c>
      <c r="B1458" s="93">
        <f t="shared" si="109"/>
        <v>352012405.06082529</v>
      </c>
      <c r="C1458" s="84">
        <f t="shared" si="100"/>
        <v>295433753.29705429</v>
      </c>
      <c r="D1458" s="83">
        <v>535.51999999998702</v>
      </c>
      <c r="E1458" s="93">
        <f t="shared" si="110"/>
        <v>31254415.729067907</v>
      </c>
      <c r="F1458" s="85"/>
      <c r="G1458" s="79">
        <f t="shared" si="112"/>
        <v>0.31357923595279458</v>
      </c>
      <c r="H1458" s="80">
        <f t="shared" si="111"/>
        <v>0.60842859851779441</v>
      </c>
      <c r="I1458" s="61"/>
      <c r="J1458" s="61"/>
      <c r="K1458" s="61"/>
      <c r="L1458" s="61"/>
      <c r="M1458" s="61"/>
    </row>
    <row r="1459" spans="1:13" ht="15.6">
      <c r="A1459" s="83">
        <v>535.52999999998701</v>
      </c>
      <c r="B1459" s="93">
        <f t="shared" si="109"/>
        <v>352325984.29677808</v>
      </c>
      <c r="C1459" s="84">
        <f t="shared" si="100"/>
        <v>295747332.53300709</v>
      </c>
      <c r="D1459" s="83">
        <v>535.52999999998701</v>
      </c>
      <c r="E1459" s="93">
        <f t="shared" si="110"/>
        <v>31269372.626339905</v>
      </c>
      <c r="F1459" s="85"/>
      <c r="G1459" s="79">
        <f t="shared" si="112"/>
        <v>0.31357923595279458</v>
      </c>
      <c r="H1459" s="80">
        <f t="shared" si="111"/>
        <v>0.60907439668041397</v>
      </c>
      <c r="I1459" s="61"/>
      <c r="J1459" s="61"/>
      <c r="K1459" s="61"/>
      <c r="L1459" s="61"/>
      <c r="M1459" s="61"/>
    </row>
    <row r="1460" spans="1:13" ht="15.6">
      <c r="A1460" s="83">
        <v>535.539999999987</v>
      </c>
      <c r="B1460" s="93">
        <f t="shared" si="109"/>
        <v>352639563.53273088</v>
      </c>
      <c r="C1460" s="84">
        <f t="shared" si="100"/>
        <v>296060911.76895988</v>
      </c>
      <c r="D1460" s="83">
        <v>535.539999999987</v>
      </c>
      <c r="E1460" s="93">
        <f t="shared" si="110"/>
        <v>31284329.523611903</v>
      </c>
      <c r="F1460" s="85"/>
      <c r="G1460" s="79">
        <f t="shared" si="112"/>
        <v>0.31357923595279458</v>
      </c>
      <c r="H1460" s="80">
        <f t="shared" si="111"/>
        <v>0.60972019484303352</v>
      </c>
      <c r="I1460" s="61"/>
      <c r="J1460" s="61"/>
      <c r="K1460" s="61"/>
      <c r="L1460" s="61"/>
      <c r="M1460" s="61"/>
    </row>
    <row r="1461" spans="1:13" ht="15.6">
      <c r="A1461" s="83">
        <v>535.54999999998699</v>
      </c>
      <c r="B1461" s="93">
        <f t="shared" si="109"/>
        <v>352953142.76868367</v>
      </c>
      <c r="C1461" s="84">
        <f t="shared" si="100"/>
        <v>296374491.00491267</v>
      </c>
      <c r="D1461" s="83">
        <v>535.54999999998699</v>
      </c>
      <c r="E1461" s="93">
        <f t="shared" si="110"/>
        <v>31299286.420883901</v>
      </c>
      <c r="F1461" s="85"/>
      <c r="G1461" s="79">
        <f t="shared" si="112"/>
        <v>0.31357923595279458</v>
      </c>
      <c r="H1461" s="80">
        <f t="shared" si="111"/>
        <v>0.61036599300565308</v>
      </c>
      <c r="I1461" s="61"/>
      <c r="J1461" s="61"/>
      <c r="K1461" s="61"/>
      <c r="L1461" s="61"/>
      <c r="M1461" s="61"/>
    </row>
    <row r="1462" spans="1:13" ht="15.6">
      <c r="A1462" s="83">
        <v>535.55999999998699</v>
      </c>
      <c r="B1462" s="93">
        <f t="shared" si="109"/>
        <v>353266722.00463647</v>
      </c>
      <c r="C1462" s="84">
        <f t="shared" si="100"/>
        <v>296688070.24086547</v>
      </c>
      <c r="D1462" s="83">
        <v>535.55999999998699</v>
      </c>
      <c r="E1462" s="93">
        <f t="shared" si="110"/>
        <v>31314243.3181559</v>
      </c>
      <c r="F1462" s="85"/>
      <c r="G1462" s="79">
        <f t="shared" si="112"/>
        <v>0.31357923595279458</v>
      </c>
      <c r="H1462" s="80">
        <f t="shared" si="111"/>
        <v>0.61101179116827264</v>
      </c>
      <c r="I1462" s="61"/>
      <c r="J1462" s="61"/>
      <c r="K1462" s="61"/>
      <c r="L1462" s="61"/>
      <c r="M1462" s="61"/>
    </row>
    <row r="1463" spans="1:13" ht="15.6">
      <c r="A1463" s="83">
        <v>535.56999999998698</v>
      </c>
      <c r="B1463" s="93">
        <f t="shared" si="109"/>
        <v>353580301.24058926</v>
      </c>
      <c r="C1463" s="84">
        <f t="shared" si="100"/>
        <v>297001649.47681826</v>
      </c>
      <c r="D1463" s="83">
        <v>535.56999999998698</v>
      </c>
      <c r="E1463" s="93">
        <f t="shared" si="110"/>
        <v>31329200.215427898</v>
      </c>
      <c r="F1463" s="85"/>
      <c r="G1463" s="79">
        <f t="shared" si="112"/>
        <v>0.31357923595279458</v>
      </c>
      <c r="H1463" s="80">
        <f t="shared" si="111"/>
        <v>0.61165758933089232</v>
      </c>
      <c r="I1463" s="61"/>
      <c r="J1463" s="61"/>
      <c r="K1463" s="61"/>
      <c r="L1463" s="61"/>
      <c r="M1463" s="61"/>
    </row>
    <row r="1464" spans="1:13" ht="15.6">
      <c r="A1464" s="83">
        <v>535.57999999998697</v>
      </c>
      <c r="B1464" s="93">
        <f t="shared" si="109"/>
        <v>353893880.47654206</v>
      </c>
      <c r="C1464" s="84">
        <f t="shared" si="100"/>
        <v>297315228.71277106</v>
      </c>
      <c r="D1464" s="83">
        <v>535.57999999998697</v>
      </c>
      <c r="E1464" s="93">
        <f t="shared" si="110"/>
        <v>31344157.112699896</v>
      </c>
      <c r="F1464" s="85"/>
      <c r="G1464" s="79">
        <f t="shared" si="112"/>
        <v>0.31357923595279458</v>
      </c>
      <c r="H1464" s="80">
        <f t="shared" si="111"/>
        <v>0.61230338749351187</v>
      </c>
      <c r="I1464" s="61"/>
      <c r="J1464" s="61"/>
      <c r="K1464" s="61"/>
      <c r="L1464" s="61"/>
      <c r="M1464" s="61"/>
    </row>
    <row r="1465" spans="1:13" ht="15.6">
      <c r="A1465" s="83">
        <v>535.58999999998696</v>
      </c>
      <c r="B1465" s="93">
        <f t="shared" si="109"/>
        <v>354207459.71249485</v>
      </c>
      <c r="C1465" s="84">
        <f t="shared" si="100"/>
        <v>297628807.94872385</v>
      </c>
      <c r="D1465" s="83">
        <v>535.58999999998696</v>
      </c>
      <c r="E1465" s="93">
        <f t="shared" si="110"/>
        <v>31359114.009971894</v>
      </c>
      <c r="F1465" s="85"/>
      <c r="G1465" s="79">
        <f t="shared" si="112"/>
        <v>0.31357923595279458</v>
      </c>
      <c r="H1465" s="80">
        <f t="shared" si="111"/>
        <v>0.61294918565613143</v>
      </c>
      <c r="I1465" s="61"/>
      <c r="J1465" s="61"/>
      <c r="K1465" s="61"/>
      <c r="L1465" s="61"/>
      <c r="M1465" s="61"/>
    </row>
    <row r="1466" spans="1:13" ht="15.6">
      <c r="A1466" s="83">
        <v>535.59999999998695</v>
      </c>
      <c r="B1466" s="93">
        <f t="shared" si="109"/>
        <v>354521038.94844764</v>
      </c>
      <c r="C1466" s="84">
        <f t="shared" si="100"/>
        <v>297942387.18467665</v>
      </c>
      <c r="D1466" s="83">
        <v>535.59999999998695</v>
      </c>
      <c r="E1466" s="93">
        <f t="shared" si="110"/>
        <v>31374070.907243893</v>
      </c>
      <c r="F1466" s="85"/>
      <c r="G1466" s="79">
        <f t="shared" si="112"/>
        <v>0.31357923595279458</v>
      </c>
      <c r="H1466" s="80">
        <f t="shared" si="111"/>
        <v>0.61359498381875099</v>
      </c>
      <c r="I1466" s="61"/>
      <c r="J1466" s="61"/>
      <c r="K1466" s="61"/>
      <c r="L1466" s="61"/>
      <c r="M1466" s="61"/>
    </row>
    <row r="1467" spans="1:13" ht="15.6">
      <c r="A1467" s="83">
        <v>535.60999999998705</v>
      </c>
      <c r="B1467" s="93">
        <f t="shared" si="109"/>
        <v>354834618.18440044</v>
      </c>
      <c r="C1467" s="84">
        <f t="shared" si="100"/>
        <v>298255966.42062944</v>
      </c>
      <c r="D1467" s="83">
        <v>535.60999999998705</v>
      </c>
      <c r="E1467" s="93">
        <f t="shared" si="110"/>
        <v>31389027.804515891</v>
      </c>
      <c r="F1467" s="85"/>
      <c r="G1467" s="79">
        <f t="shared" si="112"/>
        <v>0.31357923595279458</v>
      </c>
      <c r="H1467" s="80">
        <f t="shared" si="111"/>
        <v>0.61424078198137055</v>
      </c>
      <c r="I1467" s="61"/>
      <c r="J1467" s="61"/>
      <c r="K1467" s="61"/>
      <c r="L1467" s="61"/>
      <c r="M1467" s="61"/>
    </row>
    <row r="1468" spans="1:13" ht="15.6">
      <c r="A1468" s="83">
        <v>535.61999999998704</v>
      </c>
      <c r="B1468" s="93">
        <f t="shared" si="109"/>
        <v>355148197.42035323</v>
      </c>
      <c r="C1468" s="84">
        <f t="shared" si="100"/>
        <v>298569545.65658224</v>
      </c>
      <c r="D1468" s="83">
        <v>535.61999999998704</v>
      </c>
      <c r="E1468" s="93">
        <f t="shared" si="110"/>
        <v>31403984.701787889</v>
      </c>
      <c r="F1468" s="85"/>
      <c r="G1468" s="79">
        <f t="shared" si="112"/>
        <v>0.31357923595279458</v>
      </c>
      <c r="H1468" s="80">
        <f t="shared" si="111"/>
        <v>0.61488658014399011</v>
      </c>
      <c r="I1468" s="61"/>
      <c r="J1468" s="61"/>
      <c r="K1468" s="61"/>
      <c r="L1468" s="61"/>
      <c r="M1468" s="61"/>
    </row>
    <row r="1469" spans="1:13" ht="15.6">
      <c r="A1469" s="83">
        <v>535.62999999998704</v>
      </c>
      <c r="B1469" s="93">
        <f t="shared" si="109"/>
        <v>355461776.65630603</v>
      </c>
      <c r="C1469" s="84">
        <f t="shared" si="100"/>
        <v>298883124.89253503</v>
      </c>
      <c r="D1469" s="83">
        <v>535.62999999998704</v>
      </c>
      <c r="E1469" s="93">
        <f t="shared" si="110"/>
        <v>31418941.599059887</v>
      </c>
      <c r="F1469" s="85"/>
      <c r="G1469" s="79">
        <f t="shared" si="112"/>
        <v>0.31357923595279458</v>
      </c>
      <c r="H1469" s="80">
        <f t="shared" si="111"/>
        <v>0.61553237830660967</v>
      </c>
      <c r="I1469" s="61"/>
      <c r="J1469" s="61"/>
      <c r="K1469" s="61"/>
      <c r="L1469" s="61"/>
      <c r="M1469" s="61"/>
    </row>
    <row r="1470" spans="1:13" ht="15.6">
      <c r="A1470" s="83">
        <v>535.63999999998703</v>
      </c>
      <c r="B1470" s="93">
        <f t="shared" si="109"/>
        <v>355775355.89225882</v>
      </c>
      <c r="C1470" s="84">
        <f t="shared" si="100"/>
        <v>299196704.12848783</v>
      </c>
      <c r="D1470" s="83">
        <v>535.63999999998703</v>
      </c>
      <c r="E1470" s="93">
        <f t="shared" si="110"/>
        <v>31433898.496331885</v>
      </c>
      <c r="F1470" s="85"/>
      <c r="G1470" s="79">
        <f t="shared" si="112"/>
        <v>0.31357923595279458</v>
      </c>
      <c r="H1470" s="80">
        <f t="shared" si="111"/>
        <v>0.61617817646922923</v>
      </c>
      <c r="I1470" s="61"/>
      <c r="J1470" s="61"/>
      <c r="K1470" s="61"/>
      <c r="L1470" s="61"/>
      <c r="M1470" s="61"/>
    </row>
    <row r="1471" spans="1:13" ht="15.6">
      <c r="A1471" s="83">
        <v>535.64999999998702</v>
      </c>
      <c r="B1471" s="93">
        <f t="shared" ref="B1471:B1505" si="113">B1470+(($B$1506-$B$1406)/100)</f>
        <v>356088935.12821162</v>
      </c>
      <c r="C1471" s="84">
        <f t="shared" si="100"/>
        <v>299510283.36444062</v>
      </c>
      <c r="D1471" s="83">
        <v>535.64999999998702</v>
      </c>
      <c r="E1471" s="93">
        <f t="shared" ref="E1471:E1505" si="114">E1470+(($E$1506-$E$1406)/100)</f>
        <v>31448855.393603884</v>
      </c>
      <c r="F1471" s="85"/>
      <c r="G1471" s="79">
        <f t="shared" si="112"/>
        <v>0.31357923595279458</v>
      </c>
      <c r="H1471" s="80">
        <f t="shared" si="111"/>
        <v>0.61682397463184879</v>
      </c>
      <c r="I1471" s="61"/>
      <c r="J1471" s="61"/>
      <c r="K1471" s="61"/>
      <c r="L1471" s="61"/>
      <c r="M1471" s="61"/>
    </row>
    <row r="1472" spans="1:13" ht="15.6">
      <c r="A1472" s="83">
        <v>535.65999999998701</v>
      </c>
      <c r="B1472" s="93">
        <f t="shared" si="113"/>
        <v>356402514.36416441</v>
      </c>
      <c r="C1472" s="84">
        <f t="shared" si="100"/>
        <v>299823862.60039341</v>
      </c>
      <c r="D1472" s="83">
        <v>535.65999999998701</v>
      </c>
      <c r="E1472" s="93">
        <f t="shared" si="114"/>
        <v>31463812.290875882</v>
      </c>
      <c r="F1472" s="85"/>
      <c r="G1472" s="79">
        <f t="shared" si="112"/>
        <v>0.31357923595279458</v>
      </c>
      <c r="H1472" s="80">
        <f t="shared" si="111"/>
        <v>0.61746977279446835</v>
      </c>
      <c r="I1472" s="61"/>
      <c r="J1472" s="61"/>
      <c r="K1472" s="61"/>
      <c r="L1472" s="61"/>
      <c r="M1472" s="61"/>
    </row>
    <row r="1473" spans="1:13" ht="15.6">
      <c r="A1473" s="83">
        <v>535.669999999987</v>
      </c>
      <c r="B1473" s="93">
        <f t="shared" si="113"/>
        <v>356716093.60011721</v>
      </c>
      <c r="C1473" s="84">
        <f t="shared" si="100"/>
        <v>300137441.83634621</v>
      </c>
      <c r="D1473" s="83">
        <v>535.669999999987</v>
      </c>
      <c r="E1473" s="93">
        <f t="shared" si="114"/>
        <v>31478769.18814788</v>
      </c>
      <c r="F1473" s="85"/>
      <c r="G1473" s="79">
        <f t="shared" si="112"/>
        <v>0.31357923595279458</v>
      </c>
      <c r="H1473" s="80">
        <f t="shared" si="111"/>
        <v>0.61811557095708791</v>
      </c>
      <c r="I1473" s="61"/>
      <c r="J1473" s="61"/>
      <c r="K1473" s="61"/>
      <c r="L1473" s="61"/>
      <c r="M1473" s="61"/>
    </row>
    <row r="1474" spans="1:13" ht="15.6">
      <c r="A1474" s="83">
        <v>535.67999999998699</v>
      </c>
      <c r="B1474" s="93">
        <f t="shared" si="113"/>
        <v>357029672.83607</v>
      </c>
      <c r="C1474" s="84">
        <f t="shared" si="100"/>
        <v>300451021.072299</v>
      </c>
      <c r="D1474" s="83">
        <v>535.67999999998699</v>
      </c>
      <c r="E1474" s="93">
        <f t="shared" si="114"/>
        <v>31493726.085419878</v>
      </c>
      <c r="F1474" s="85"/>
      <c r="G1474" s="79">
        <f t="shared" si="112"/>
        <v>0.31357923595279458</v>
      </c>
      <c r="H1474" s="80">
        <f t="shared" si="111"/>
        <v>0.61876136911970747</v>
      </c>
      <c r="I1474" s="61"/>
      <c r="J1474" s="61"/>
      <c r="K1474" s="61"/>
      <c r="L1474" s="61"/>
      <c r="M1474" s="61"/>
    </row>
    <row r="1475" spans="1:13" ht="15.6">
      <c r="A1475" s="83">
        <v>535.68999999998698</v>
      </c>
      <c r="B1475" s="93">
        <f t="shared" si="113"/>
        <v>357343252.0720228</v>
      </c>
      <c r="C1475" s="84">
        <f t="shared" si="100"/>
        <v>300764600.3082518</v>
      </c>
      <c r="D1475" s="83">
        <v>535.68999999998698</v>
      </c>
      <c r="E1475" s="93">
        <f t="shared" si="114"/>
        <v>31508682.982691877</v>
      </c>
      <c r="F1475" s="85"/>
      <c r="G1475" s="79">
        <f t="shared" si="112"/>
        <v>0.31357923595279458</v>
      </c>
      <c r="H1475" s="80">
        <f t="shared" si="111"/>
        <v>0.61940716728232703</v>
      </c>
      <c r="I1475" s="61"/>
      <c r="J1475" s="61"/>
      <c r="K1475" s="61"/>
      <c r="L1475" s="61"/>
      <c r="M1475" s="61"/>
    </row>
    <row r="1476" spans="1:13" ht="15.6">
      <c r="A1476" s="83">
        <v>535.69999999998697</v>
      </c>
      <c r="B1476" s="93">
        <f t="shared" si="113"/>
        <v>357656831.30797559</v>
      </c>
      <c r="C1476" s="84">
        <f t="shared" si="100"/>
        <v>301078179.54420459</v>
      </c>
      <c r="D1476" s="83">
        <v>535.69999999998697</v>
      </c>
      <c r="E1476" s="93">
        <f t="shared" si="114"/>
        <v>31523639.879963875</v>
      </c>
      <c r="F1476" s="85"/>
      <c r="G1476" s="79">
        <f t="shared" si="112"/>
        <v>0.31357923595279458</v>
      </c>
      <c r="H1476" s="80">
        <f t="shared" si="111"/>
        <v>0.62005296544494659</v>
      </c>
      <c r="I1476" s="61"/>
      <c r="J1476" s="61"/>
      <c r="K1476" s="61"/>
      <c r="L1476" s="61"/>
      <c r="M1476" s="61"/>
    </row>
    <row r="1477" spans="1:13" ht="15.6">
      <c r="A1477" s="83">
        <v>535.70999999998696</v>
      </c>
      <c r="B1477" s="93">
        <f t="shared" si="113"/>
        <v>357970410.54392838</v>
      </c>
      <c r="C1477" s="84">
        <f t="shared" si="100"/>
        <v>301391758.78015739</v>
      </c>
      <c r="D1477" s="83">
        <v>535.70999999998696</v>
      </c>
      <c r="E1477" s="93">
        <f t="shared" si="114"/>
        <v>31538596.777235873</v>
      </c>
      <c r="F1477" s="85"/>
      <c r="G1477" s="79">
        <f t="shared" si="112"/>
        <v>0.31357923595279458</v>
      </c>
      <c r="H1477" s="80">
        <f t="shared" si="111"/>
        <v>0.62069876360756615</v>
      </c>
      <c r="I1477" s="61"/>
      <c r="J1477" s="61"/>
      <c r="K1477" s="61"/>
      <c r="L1477" s="61"/>
      <c r="M1477" s="61"/>
    </row>
    <row r="1478" spans="1:13" ht="15.6">
      <c r="A1478" s="83">
        <v>535.71999999998695</v>
      </c>
      <c r="B1478" s="93">
        <f t="shared" si="113"/>
        <v>358283989.77988118</v>
      </c>
      <c r="C1478" s="84">
        <f t="shared" si="100"/>
        <v>301705338.01611018</v>
      </c>
      <c r="D1478" s="83">
        <v>535.71999999998695</v>
      </c>
      <c r="E1478" s="93">
        <f t="shared" si="114"/>
        <v>31553553.674507871</v>
      </c>
      <c r="F1478" s="85"/>
      <c r="G1478" s="79">
        <f t="shared" si="112"/>
        <v>0.31357923595279458</v>
      </c>
      <c r="H1478" s="80">
        <f t="shared" si="111"/>
        <v>0.62134456177018571</v>
      </c>
      <c r="I1478" s="61"/>
      <c r="J1478" s="61"/>
      <c r="K1478" s="61"/>
      <c r="L1478" s="61"/>
      <c r="M1478" s="61"/>
    </row>
    <row r="1479" spans="1:13" ht="15.6">
      <c r="A1479" s="83">
        <v>535.72999999998694</v>
      </c>
      <c r="B1479" s="93">
        <f t="shared" si="113"/>
        <v>358597569.01583397</v>
      </c>
      <c r="C1479" s="84">
        <f t="shared" si="100"/>
        <v>302018917.25206298</v>
      </c>
      <c r="D1479" s="83">
        <v>535.72999999998694</v>
      </c>
      <c r="E1479" s="93">
        <f t="shared" si="114"/>
        <v>31568510.571779869</v>
      </c>
      <c r="F1479" s="85"/>
      <c r="G1479" s="79">
        <f t="shared" si="112"/>
        <v>0.31357923595279458</v>
      </c>
      <c r="H1479" s="80">
        <f t="shared" si="111"/>
        <v>0.62199035993280527</v>
      </c>
      <c r="I1479" s="61"/>
      <c r="J1479" s="61"/>
      <c r="K1479" s="61"/>
      <c r="L1479" s="61"/>
      <c r="M1479" s="61"/>
    </row>
    <row r="1480" spans="1:13" ht="15.6">
      <c r="A1480" s="83">
        <v>535.73999999998705</v>
      </c>
      <c r="B1480" s="93">
        <f t="shared" si="113"/>
        <v>358911148.25178677</v>
      </c>
      <c r="C1480" s="84">
        <f t="shared" si="100"/>
        <v>302332496.48801577</v>
      </c>
      <c r="D1480" s="83">
        <v>535.73999999998705</v>
      </c>
      <c r="E1480" s="93">
        <f t="shared" si="114"/>
        <v>31583467.469051868</v>
      </c>
      <c r="F1480" s="85"/>
      <c r="G1480" s="79">
        <f t="shared" si="112"/>
        <v>0.31357923595279458</v>
      </c>
      <c r="H1480" s="80">
        <f t="shared" ref="H1480:H1543" si="115">C1480/$C$2006</f>
        <v>0.62263615809542483</v>
      </c>
      <c r="I1480" s="61"/>
      <c r="J1480" s="61"/>
      <c r="K1480" s="61"/>
      <c r="L1480" s="61"/>
      <c r="M1480" s="61"/>
    </row>
    <row r="1481" spans="1:13" ht="15.6">
      <c r="A1481" s="83">
        <v>535.74999999998704</v>
      </c>
      <c r="B1481" s="93">
        <f t="shared" si="113"/>
        <v>359224727.48773956</v>
      </c>
      <c r="C1481" s="84">
        <f t="shared" si="100"/>
        <v>302646075.72396857</v>
      </c>
      <c r="D1481" s="83">
        <v>535.74999999998704</v>
      </c>
      <c r="E1481" s="93">
        <f t="shared" si="114"/>
        <v>31598424.366323866</v>
      </c>
      <c r="F1481" s="85"/>
      <c r="G1481" s="79">
        <f t="shared" si="112"/>
        <v>0.31357923595279458</v>
      </c>
      <c r="H1481" s="80">
        <f t="shared" si="115"/>
        <v>0.62328195625804439</v>
      </c>
      <c r="I1481" s="61"/>
      <c r="J1481" s="61"/>
      <c r="K1481" s="61"/>
      <c r="L1481" s="61"/>
      <c r="M1481" s="61"/>
    </row>
    <row r="1482" spans="1:13" ht="15.6">
      <c r="A1482" s="83">
        <v>535.75999999998703</v>
      </c>
      <c r="B1482" s="93">
        <f t="shared" si="113"/>
        <v>359538306.72369236</v>
      </c>
      <c r="C1482" s="84">
        <f t="shared" si="100"/>
        <v>302959654.95992136</v>
      </c>
      <c r="D1482" s="83">
        <v>535.75999999998703</v>
      </c>
      <c r="E1482" s="93">
        <f t="shared" si="114"/>
        <v>31613381.263595864</v>
      </c>
      <c r="F1482" s="85"/>
      <c r="G1482" s="79">
        <f t="shared" si="112"/>
        <v>0.31357923595279458</v>
      </c>
      <c r="H1482" s="80">
        <f t="shared" si="115"/>
        <v>0.62392775442066395</v>
      </c>
      <c r="I1482" s="61"/>
      <c r="J1482" s="61"/>
      <c r="K1482" s="61"/>
      <c r="L1482" s="61"/>
      <c r="M1482" s="61"/>
    </row>
    <row r="1483" spans="1:13" ht="15.6">
      <c r="A1483" s="83">
        <v>535.76999999998702</v>
      </c>
      <c r="B1483" s="93">
        <f t="shared" si="113"/>
        <v>359851885.95964515</v>
      </c>
      <c r="C1483" s="84">
        <f t="shared" si="100"/>
        <v>303273234.19587415</v>
      </c>
      <c r="D1483" s="83">
        <v>535.76999999998702</v>
      </c>
      <c r="E1483" s="93">
        <f t="shared" si="114"/>
        <v>31628338.160867862</v>
      </c>
      <c r="F1483" s="85"/>
      <c r="G1483" s="79">
        <f t="shared" si="112"/>
        <v>0.31357923595279458</v>
      </c>
      <c r="H1483" s="80">
        <f t="shared" si="115"/>
        <v>0.62457355258328362</v>
      </c>
      <c r="I1483" s="61"/>
      <c r="J1483" s="61"/>
      <c r="K1483" s="61"/>
      <c r="L1483" s="61"/>
      <c r="M1483" s="61"/>
    </row>
    <row r="1484" spans="1:13" ht="15.6">
      <c r="A1484" s="83">
        <v>535.77999999998701</v>
      </c>
      <c r="B1484" s="93">
        <f t="shared" si="113"/>
        <v>360165465.19559795</v>
      </c>
      <c r="C1484" s="84">
        <f t="shared" si="100"/>
        <v>303586813.43182695</v>
      </c>
      <c r="D1484" s="83">
        <v>535.77999999998701</v>
      </c>
      <c r="E1484" s="93">
        <f t="shared" si="114"/>
        <v>31643295.058139861</v>
      </c>
      <c r="F1484" s="85"/>
      <c r="G1484" s="79">
        <f t="shared" si="112"/>
        <v>0.31357923595279458</v>
      </c>
      <c r="H1484" s="80">
        <f t="shared" si="115"/>
        <v>0.62521935074590318</v>
      </c>
      <c r="I1484" s="61"/>
      <c r="J1484" s="61"/>
      <c r="K1484" s="61"/>
      <c r="L1484" s="61"/>
      <c r="M1484" s="61"/>
    </row>
    <row r="1485" spans="1:13" ht="15.6">
      <c r="A1485" s="83">
        <v>535.789999999987</v>
      </c>
      <c r="B1485" s="93">
        <f t="shared" si="113"/>
        <v>360479044.43155074</v>
      </c>
      <c r="C1485" s="84">
        <f t="shared" si="100"/>
        <v>303900392.66777974</v>
      </c>
      <c r="D1485" s="83">
        <v>535.789999999987</v>
      </c>
      <c r="E1485" s="93">
        <f t="shared" si="114"/>
        <v>31658251.955411859</v>
      </c>
      <c r="F1485" s="85"/>
      <c r="G1485" s="79">
        <f t="shared" si="112"/>
        <v>0.31357923595279458</v>
      </c>
      <c r="H1485" s="80">
        <f t="shared" si="115"/>
        <v>0.62586514890852274</v>
      </c>
      <c r="I1485" s="61"/>
      <c r="J1485" s="61"/>
      <c r="K1485" s="61"/>
      <c r="L1485" s="61"/>
      <c r="M1485" s="61"/>
    </row>
    <row r="1486" spans="1:13" ht="15.6">
      <c r="A1486" s="83">
        <v>535.79999999998699</v>
      </c>
      <c r="B1486" s="93">
        <f t="shared" si="113"/>
        <v>360792623.66750354</v>
      </c>
      <c r="C1486" s="84">
        <f t="shared" si="100"/>
        <v>304213971.90373254</v>
      </c>
      <c r="D1486" s="83">
        <v>535.79999999998699</v>
      </c>
      <c r="E1486" s="93">
        <f t="shared" si="114"/>
        <v>31673208.852683857</v>
      </c>
      <c r="F1486" s="85"/>
      <c r="G1486" s="79">
        <f t="shared" si="112"/>
        <v>0.31357923595279458</v>
      </c>
      <c r="H1486" s="80">
        <f t="shared" si="115"/>
        <v>0.6265109470711423</v>
      </c>
      <c r="I1486" s="61"/>
      <c r="J1486" s="61"/>
      <c r="K1486" s="61"/>
      <c r="L1486" s="61"/>
      <c r="M1486" s="61"/>
    </row>
    <row r="1487" spans="1:13" ht="15.6">
      <c r="A1487" s="83">
        <v>535.80999999998699</v>
      </c>
      <c r="B1487" s="93">
        <f t="shared" si="113"/>
        <v>361106202.90345633</v>
      </c>
      <c r="C1487" s="84">
        <f t="shared" si="100"/>
        <v>304527551.13968533</v>
      </c>
      <c r="D1487" s="83">
        <v>535.80999999998699</v>
      </c>
      <c r="E1487" s="93">
        <f t="shared" si="114"/>
        <v>31688165.749955855</v>
      </c>
      <c r="F1487" s="85"/>
      <c r="G1487" s="79">
        <f t="shared" si="112"/>
        <v>0.31357923595279458</v>
      </c>
      <c r="H1487" s="80">
        <f t="shared" si="115"/>
        <v>0.62715674523376186</v>
      </c>
      <c r="I1487" s="61"/>
      <c r="J1487" s="61"/>
      <c r="K1487" s="61"/>
      <c r="L1487" s="61"/>
      <c r="M1487" s="61"/>
    </row>
    <row r="1488" spans="1:13" ht="15.6">
      <c r="A1488" s="83">
        <v>535.81999999998698</v>
      </c>
      <c r="B1488" s="93">
        <f t="shared" si="113"/>
        <v>361419782.13940912</v>
      </c>
      <c r="C1488" s="84">
        <f t="shared" si="100"/>
        <v>304841130.37563813</v>
      </c>
      <c r="D1488" s="83">
        <v>535.81999999998698</v>
      </c>
      <c r="E1488" s="93">
        <f t="shared" si="114"/>
        <v>31703122.647227854</v>
      </c>
      <c r="F1488" s="85"/>
      <c r="G1488" s="79">
        <f t="shared" si="112"/>
        <v>0.31357923595279458</v>
      </c>
      <c r="H1488" s="80">
        <f t="shared" si="115"/>
        <v>0.62780254339638142</v>
      </c>
      <c r="I1488" s="61"/>
      <c r="J1488" s="61"/>
      <c r="K1488" s="61"/>
      <c r="L1488" s="61"/>
      <c r="M1488" s="61"/>
    </row>
    <row r="1489" spans="1:13" ht="15.6">
      <c r="A1489" s="83">
        <v>535.82999999998697</v>
      </c>
      <c r="B1489" s="93">
        <f t="shared" si="113"/>
        <v>361733361.37536192</v>
      </c>
      <c r="C1489" s="84">
        <f t="shared" si="100"/>
        <v>305154709.61159092</v>
      </c>
      <c r="D1489" s="83">
        <v>535.82999999998697</v>
      </c>
      <c r="E1489" s="93">
        <f t="shared" si="114"/>
        <v>31718079.544499852</v>
      </c>
      <c r="F1489" s="85"/>
      <c r="G1489" s="79">
        <f t="shared" si="112"/>
        <v>0.31357923595279458</v>
      </c>
      <c r="H1489" s="80">
        <f t="shared" si="115"/>
        <v>0.62844834155900098</v>
      </c>
      <c r="I1489" s="61"/>
      <c r="J1489" s="61"/>
      <c r="K1489" s="61"/>
      <c r="L1489" s="61"/>
      <c r="M1489" s="61"/>
    </row>
    <row r="1490" spans="1:13" ht="15.6">
      <c r="A1490" s="83">
        <v>535.83999999998696</v>
      </c>
      <c r="B1490" s="93">
        <f t="shared" si="113"/>
        <v>362046940.61131471</v>
      </c>
      <c r="C1490" s="84">
        <f t="shared" si="100"/>
        <v>305468288.84754372</v>
      </c>
      <c r="D1490" s="83">
        <v>535.83999999998696</v>
      </c>
      <c r="E1490" s="93">
        <f t="shared" si="114"/>
        <v>31733036.44177185</v>
      </c>
      <c r="F1490" s="85"/>
      <c r="G1490" s="79">
        <f t="shared" si="112"/>
        <v>0.31357923595279458</v>
      </c>
      <c r="H1490" s="80">
        <f t="shared" si="115"/>
        <v>0.62909413972162054</v>
      </c>
      <c r="I1490" s="61"/>
      <c r="J1490" s="61"/>
      <c r="K1490" s="61"/>
      <c r="L1490" s="61"/>
      <c r="M1490" s="61"/>
    </row>
    <row r="1491" spans="1:13" ht="15.6">
      <c r="A1491" s="83">
        <v>535.84999999998604</v>
      </c>
      <c r="B1491" s="93">
        <f t="shared" si="113"/>
        <v>362360519.84726751</v>
      </c>
      <c r="C1491" s="84">
        <f t="shared" si="100"/>
        <v>305781868.08349651</v>
      </c>
      <c r="D1491" s="83">
        <v>535.84999999998604</v>
      </c>
      <c r="E1491" s="93">
        <f t="shared" si="114"/>
        <v>31747993.339043848</v>
      </c>
      <c r="F1491" s="85"/>
      <c r="G1491" s="79">
        <f t="shared" si="112"/>
        <v>0.31357923595279458</v>
      </c>
      <c r="H1491" s="80">
        <f t="shared" si="115"/>
        <v>0.6297399378842401</v>
      </c>
      <c r="I1491" s="61"/>
      <c r="J1491" s="61"/>
      <c r="K1491" s="61"/>
      <c r="L1491" s="61"/>
      <c r="M1491" s="61"/>
    </row>
    <row r="1492" spans="1:13" ht="15.6">
      <c r="A1492" s="83">
        <v>535.85999999998603</v>
      </c>
      <c r="B1492" s="93">
        <f t="shared" si="113"/>
        <v>362674099.0832203</v>
      </c>
      <c r="C1492" s="84">
        <f t="shared" si="100"/>
        <v>306095447.31944931</v>
      </c>
      <c r="D1492" s="83">
        <v>535.85999999998603</v>
      </c>
      <c r="E1492" s="93">
        <f t="shared" si="114"/>
        <v>31762950.236315846</v>
      </c>
      <c r="F1492" s="85"/>
      <c r="G1492" s="79">
        <f t="shared" si="112"/>
        <v>0.31357923595279458</v>
      </c>
      <c r="H1492" s="80">
        <f t="shared" si="115"/>
        <v>0.63038573604685966</v>
      </c>
      <c r="I1492" s="61"/>
      <c r="J1492" s="61"/>
      <c r="K1492" s="61"/>
      <c r="L1492" s="61"/>
      <c r="M1492" s="61"/>
    </row>
    <row r="1493" spans="1:13" ht="15.6">
      <c r="A1493" s="83">
        <v>535.86999999998602</v>
      </c>
      <c r="B1493" s="93">
        <f t="shared" si="113"/>
        <v>362987678.3191731</v>
      </c>
      <c r="C1493" s="84">
        <f t="shared" si="100"/>
        <v>306409026.5554021</v>
      </c>
      <c r="D1493" s="83">
        <v>535.86999999998602</v>
      </c>
      <c r="E1493" s="93">
        <f t="shared" si="114"/>
        <v>31777907.133587845</v>
      </c>
      <c r="F1493" s="85"/>
      <c r="G1493" s="79">
        <f t="shared" si="112"/>
        <v>0.31357923595279458</v>
      </c>
      <c r="H1493" s="80">
        <f t="shared" si="115"/>
        <v>0.63103153420947922</v>
      </c>
      <c r="I1493" s="61"/>
      <c r="J1493" s="61"/>
      <c r="K1493" s="61"/>
      <c r="L1493" s="61"/>
      <c r="M1493" s="61"/>
    </row>
    <row r="1494" spans="1:13" ht="15.6">
      <c r="A1494" s="83">
        <v>535.87999999998601</v>
      </c>
      <c r="B1494" s="93">
        <f t="shared" si="113"/>
        <v>363301257.55512589</v>
      </c>
      <c r="C1494" s="84">
        <f t="shared" si="100"/>
        <v>306722605.79135489</v>
      </c>
      <c r="D1494" s="83">
        <v>535.87999999998601</v>
      </c>
      <c r="E1494" s="93">
        <f t="shared" si="114"/>
        <v>31792864.030859843</v>
      </c>
      <c r="F1494" s="85"/>
      <c r="G1494" s="79">
        <f t="shared" si="112"/>
        <v>0.31357923595279458</v>
      </c>
      <c r="H1494" s="80">
        <f t="shared" si="115"/>
        <v>0.63167733237209878</v>
      </c>
      <c r="I1494" s="61"/>
      <c r="J1494" s="61"/>
      <c r="K1494" s="61"/>
      <c r="L1494" s="61"/>
      <c r="M1494" s="61"/>
    </row>
    <row r="1495" spans="1:13" ht="15.6">
      <c r="A1495" s="83">
        <v>535.889999999986</v>
      </c>
      <c r="B1495" s="93">
        <f t="shared" si="113"/>
        <v>363614836.79107869</v>
      </c>
      <c r="C1495" s="84">
        <f t="shared" si="100"/>
        <v>307036185.02730769</v>
      </c>
      <c r="D1495" s="83">
        <v>535.889999999986</v>
      </c>
      <c r="E1495" s="93">
        <f t="shared" si="114"/>
        <v>31807820.928131841</v>
      </c>
      <c r="F1495" s="85"/>
      <c r="G1495" s="79">
        <f t="shared" si="112"/>
        <v>0.31357923595279458</v>
      </c>
      <c r="H1495" s="80">
        <f t="shared" si="115"/>
        <v>0.63232313053471834</v>
      </c>
      <c r="I1495" s="61"/>
      <c r="J1495" s="61"/>
      <c r="K1495" s="61"/>
      <c r="L1495" s="61"/>
      <c r="M1495" s="61"/>
    </row>
    <row r="1496" spans="1:13" ht="15.6">
      <c r="A1496" s="83">
        <v>535.89999999998599</v>
      </c>
      <c r="B1496" s="93">
        <f t="shared" si="113"/>
        <v>363928416.02703148</v>
      </c>
      <c r="C1496" s="84">
        <f t="shared" si="100"/>
        <v>307349764.26326048</v>
      </c>
      <c r="D1496" s="83">
        <v>535.89999999998599</v>
      </c>
      <c r="E1496" s="93">
        <f t="shared" si="114"/>
        <v>31822777.825403839</v>
      </c>
      <c r="F1496" s="85"/>
      <c r="G1496" s="79">
        <f t="shared" si="112"/>
        <v>0.31357923595279458</v>
      </c>
      <c r="H1496" s="80">
        <f t="shared" si="115"/>
        <v>0.6329689286973379</v>
      </c>
      <c r="I1496" s="61"/>
      <c r="J1496" s="61"/>
      <c r="K1496" s="61"/>
      <c r="L1496" s="61"/>
      <c r="M1496" s="61"/>
    </row>
    <row r="1497" spans="1:13" ht="15.6">
      <c r="A1497" s="83">
        <v>535.90999999998598</v>
      </c>
      <c r="B1497" s="93">
        <f t="shared" si="113"/>
        <v>364241995.26298428</v>
      </c>
      <c r="C1497" s="84">
        <f t="shared" si="100"/>
        <v>307663343.49921328</v>
      </c>
      <c r="D1497" s="83">
        <v>535.90999999998598</v>
      </c>
      <c r="E1497" s="93">
        <f t="shared" si="114"/>
        <v>31837734.722675838</v>
      </c>
      <c r="F1497" s="85"/>
      <c r="G1497" s="79">
        <f t="shared" si="112"/>
        <v>0.31357923595279458</v>
      </c>
      <c r="H1497" s="80">
        <f t="shared" si="115"/>
        <v>0.63361472685995746</v>
      </c>
      <c r="I1497" s="61"/>
      <c r="J1497" s="61"/>
      <c r="K1497" s="61"/>
      <c r="L1497" s="61"/>
      <c r="M1497" s="61"/>
    </row>
    <row r="1498" spans="1:13" ht="15.6">
      <c r="A1498" s="83">
        <v>535.91999999998598</v>
      </c>
      <c r="B1498" s="93">
        <f t="shared" si="113"/>
        <v>364555574.49893707</v>
      </c>
      <c r="C1498" s="84">
        <f t="shared" si="100"/>
        <v>307976922.73516607</v>
      </c>
      <c r="D1498" s="83">
        <v>535.91999999998598</v>
      </c>
      <c r="E1498" s="93">
        <f t="shared" si="114"/>
        <v>31852691.619947836</v>
      </c>
      <c r="F1498" s="85"/>
      <c r="G1498" s="79">
        <f t="shared" si="112"/>
        <v>0.31357923595279458</v>
      </c>
      <c r="H1498" s="80">
        <f t="shared" si="115"/>
        <v>0.63426052502257702</v>
      </c>
      <c r="I1498" s="61"/>
      <c r="J1498" s="61"/>
      <c r="K1498" s="61"/>
      <c r="L1498" s="61"/>
      <c r="M1498" s="61"/>
    </row>
    <row r="1499" spans="1:13" ht="15.6">
      <c r="A1499" s="83">
        <v>535.92999999998597</v>
      </c>
      <c r="B1499" s="93">
        <f t="shared" si="113"/>
        <v>364869153.73488986</v>
      </c>
      <c r="C1499" s="84">
        <f t="shared" si="100"/>
        <v>308290501.97111887</v>
      </c>
      <c r="D1499" s="83">
        <v>535.92999999998597</v>
      </c>
      <c r="E1499" s="93">
        <f t="shared" si="114"/>
        <v>31867648.517219834</v>
      </c>
      <c r="F1499" s="85"/>
      <c r="G1499" s="79">
        <f t="shared" si="112"/>
        <v>0.31357923595279458</v>
      </c>
      <c r="H1499" s="80">
        <f t="shared" si="115"/>
        <v>0.63490632318519657</v>
      </c>
      <c r="I1499" s="61"/>
      <c r="J1499" s="61"/>
      <c r="K1499" s="61"/>
      <c r="L1499" s="61"/>
      <c r="M1499" s="61"/>
    </row>
    <row r="1500" spans="1:13" ht="15.6">
      <c r="A1500" s="83">
        <v>535.93999999998596</v>
      </c>
      <c r="B1500" s="93">
        <f t="shared" si="113"/>
        <v>365182732.97084266</v>
      </c>
      <c r="C1500" s="84">
        <f t="shared" si="100"/>
        <v>308604081.20707166</v>
      </c>
      <c r="D1500" s="83">
        <v>535.93999999998596</v>
      </c>
      <c r="E1500" s="93">
        <f t="shared" si="114"/>
        <v>31882605.414491832</v>
      </c>
      <c r="F1500" s="85"/>
      <c r="G1500" s="79">
        <f t="shared" si="112"/>
        <v>0.31357923595279458</v>
      </c>
      <c r="H1500" s="80">
        <f t="shared" si="115"/>
        <v>0.63555212134781613</v>
      </c>
      <c r="I1500" s="61"/>
      <c r="J1500" s="61"/>
      <c r="K1500" s="61"/>
      <c r="L1500" s="61"/>
      <c r="M1500" s="61"/>
    </row>
    <row r="1501" spans="1:13" ht="15.6">
      <c r="A1501" s="83">
        <v>535.94999999998595</v>
      </c>
      <c r="B1501" s="93">
        <f t="shared" si="113"/>
        <v>365496312.20679545</v>
      </c>
      <c r="C1501" s="84">
        <f t="shared" si="100"/>
        <v>308917660.44302446</v>
      </c>
      <c r="D1501" s="83">
        <v>535.94999999998595</v>
      </c>
      <c r="E1501" s="93">
        <f t="shared" si="114"/>
        <v>31897562.31176383</v>
      </c>
      <c r="F1501" s="85"/>
      <c r="G1501" s="79">
        <f t="shared" si="112"/>
        <v>0.31357923595279458</v>
      </c>
      <c r="H1501" s="80">
        <f t="shared" si="115"/>
        <v>0.63619791951043569</v>
      </c>
      <c r="I1501" s="61"/>
      <c r="J1501" s="61"/>
      <c r="K1501" s="61"/>
      <c r="L1501" s="61"/>
      <c r="M1501" s="61"/>
    </row>
    <row r="1502" spans="1:13" ht="15.6">
      <c r="A1502" s="83">
        <v>535.95999999998605</v>
      </c>
      <c r="B1502" s="93">
        <f t="shared" si="113"/>
        <v>365809891.44274825</v>
      </c>
      <c r="C1502" s="84">
        <f t="shared" si="100"/>
        <v>309231239.67897725</v>
      </c>
      <c r="D1502" s="83">
        <v>535.95999999998605</v>
      </c>
      <c r="E1502" s="93">
        <f t="shared" si="114"/>
        <v>31912519.209035829</v>
      </c>
      <c r="F1502" s="85"/>
      <c r="G1502" s="79">
        <f t="shared" si="112"/>
        <v>0.31357923595279458</v>
      </c>
      <c r="H1502" s="80">
        <f t="shared" si="115"/>
        <v>0.63684371767305525</v>
      </c>
      <c r="I1502" s="61"/>
      <c r="J1502" s="61"/>
      <c r="K1502" s="61"/>
      <c r="L1502" s="61"/>
      <c r="M1502" s="61"/>
    </row>
    <row r="1503" spans="1:13" ht="15.6">
      <c r="A1503" s="83">
        <v>535.96999999998604</v>
      </c>
      <c r="B1503" s="93">
        <f t="shared" si="113"/>
        <v>366123470.67870104</v>
      </c>
      <c r="C1503" s="84">
        <f t="shared" si="100"/>
        <v>309544818.91493005</v>
      </c>
      <c r="D1503" s="83">
        <v>535.96999999998604</v>
      </c>
      <c r="E1503" s="93">
        <f t="shared" si="114"/>
        <v>31927476.106307827</v>
      </c>
      <c r="F1503" s="85"/>
      <c r="G1503" s="79">
        <f t="shared" si="112"/>
        <v>0.31357923595279458</v>
      </c>
      <c r="H1503" s="80">
        <f t="shared" si="115"/>
        <v>0.63748951583567481</v>
      </c>
      <c r="I1503" s="61"/>
      <c r="J1503" s="61"/>
      <c r="K1503" s="61"/>
      <c r="L1503" s="61"/>
      <c r="M1503" s="61"/>
    </row>
    <row r="1504" spans="1:13" ht="15.6">
      <c r="A1504" s="83">
        <v>535.97999999998603</v>
      </c>
      <c r="B1504" s="93">
        <f t="shared" si="113"/>
        <v>366437049.91465384</v>
      </c>
      <c r="C1504" s="84">
        <f t="shared" si="100"/>
        <v>309858398.15088284</v>
      </c>
      <c r="D1504" s="83">
        <v>535.97999999998603</v>
      </c>
      <c r="E1504" s="93">
        <f t="shared" si="114"/>
        <v>31942433.003579825</v>
      </c>
      <c r="F1504" s="85"/>
      <c r="G1504" s="79">
        <f t="shared" si="112"/>
        <v>0.31357923595279458</v>
      </c>
      <c r="H1504" s="80">
        <f t="shared" si="115"/>
        <v>0.63813531399829448</v>
      </c>
      <c r="I1504" s="61"/>
      <c r="J1504" s="61"/>
      <c r="K1504" s="61"/>
      <c r="L1504" s="61"/>
      <c r="M1504" s="61"/>
    </row>
    <row r="1505" spans="1:13" ht="15.6">
      <c r="A1505" s="83">
        <v>535.98999999998603</v>
      </c>
      <c r="B1505" s="93">
        <f t="shared" si="113"/>
        <v>366750629.15060663</v>
      </c>
      <c r="C1505" s="84">
        <f t="shared" si="100"/>
        <v>310171977.38683563</v>
      </c>
      <c r="D1505" s="83">
        <v>535.98999999998603</v>
      </c>
      <c r="E1505" s="93">
        <f t="shared" si="114"/>
        <v>31957389.900851823</v>
      </c>
      <c r="F1505" s="85"/>
      <c r="G1505" s="79">
        <f t="shared" si="112"/>
        <v>0.31357923595279458</v>
      </c>
      <c r="H1505" s="80">
        <f t="shared" si="115"/>
        <v>0.63878111216091404</v>
      </c>
      <c r="I1505" s="61"/>
      <c r="J1505" s="61"/>
      <c r="K1505" s="61"/>
      <c r="L1505" s="61"/>
      <c r="M1505" s="61"/>
    </row>
    <row r="1506" spans="1:13" ht="15.6">
      <c r="A1506" s="86">
        <v>535.99999999998602</v>
      </c>
      <c r="B1506" s="87">
        <v>367064208.38656002</v>
      </c>
      <c r="C1506" s="87">
        <f t="shared" si="100"/>
        <v>310485556.62278903</v>
      </c>
      <c r="D1506" s="86">
        <v>535.99999999998602</v>
      </c>
      <c r="E1506" s="87">
        <v>31972346.798124</v>
      </c>
      <c r="F1506" s="88"/>
      <c r="G1506" s="79">
        <f t="shared" si="112"/>
        <v>0.3135792359533906</v>
      </c>
      <c r="H1506" s="80">
        <f t="shared" si="115"/>
        <v>0.63942691032353483</v>
      </c>
      <c r="I1506" s="61"/>
      <c r="J1506" s="61"/>
      <c r="K1506" s="61"/>
      <c r="L1506" s="61"/>
      <c r="M1506" s="61"/>
    </row>
    <row r="1507" spans="1:13" ht="15.6">
      <c r="A1507" s="83">
        <v>536.00999999998601</v>
      </c>
      <c r="B1507" s="84">
        <f t="shared" ref="B1507:B1570" si="116">B1506+($B$1606-$B$1506)/100</f>
        <v>367389596.23152864</v>
      </c>
      <c r="C1507" s="84">
        <f t="shared" si="100"/>
        <v>310810944.46775764</v>
      </c>
      <c r="D1507" s="83">
        <v>536.00999999998601</v>
      </c>
      <c r="E1507" s="84">
        <f t="shared" ref="E1507:E1570" si="117">E1506+(($E$1606-$E$1506)/100)</f>
        <v>31983722.267060719</v>
      </c>
      <c r="F1507" s="85"/>
      <c r="G1507" s="79">
        <f t="shared" si="112"/>
        <v>0.32538784496861695</v>
      </c>
      <c r="H1507" s="80">
        <f t="shared" si="115"/>
        <v>0.64009702762827592</v>
      </c>
      <c r="I1507" s="61"/>
      <c r="J1507" s="61"/>
      <c r="K1507" s="61"/>
      <c r="L1507" s="61"/>
      <c r="M1507" s="61"/>
    </row>
    <row r="1508" spans="1:13" ht="15.6">
      <c r="A1508" s="83">
        <v>536.019999999986</v>
      </c>
      <c r="B1508" s="84">
        <f t="shared" si="116"/>
        <v>367714984.07649726</v>
      </c>
      <c r="C1508" s="84">
        <f t="shared" si="100"/>
        <v>311136332.31272626</v>
      </c>
      <c r="D1508" s="83">
        <v>536.019999999986</v>
      </c>
      <c r="E1508" s="84">
        <f t="shared" si="117"/>
        <v>31995097.735997438</v>
      </c>
      <c r="F1508" s="85"/>
      <c r="G1508" s="79">
        <f t="shared" si="112"/>
        <v>0.32538784496861695</v>
      </c>
      <c r="H1508" s="80">
        <f t="shared" si="115"/>
        <v>0.64076714493301712</v>
      </c>
      <c r="I1508" s="61"/>
      <c r="J1508" s="61"/>
      <c r="K1508" s="61"/>
      <c r="L1508" s="61"/>
      <c r="M1508" s="61"/>
    </row>
    <row r="1509" spans="1:13" ht="15.6">
      <c r="A1509" s="83">
        <v>536.02999999998599</v>
      </c>
      <c r="B1509" s="84">
        <f t="shared" si="116"/>
        <v>368040371.92146587</v>
      </c>
      <c r="C1509" s="84">
        <f t="shared" si="100"/>
        <v>311461720.15769488</v>
      </c>
      <c r="D1509" s="83">
        <v>536.02999999998599</v>
      </c>
      <c r="E1509" s="84">
        <f t="shared" si="117"/>
        <v>32006473.204934157</v>
      </c>
      <c r="F1509" s="85"/>
      <c r="G1509" s="79">
        <f t="shared" si="112"/>
        <v>0.32538784496861695</v>
      </c>
      <c r="H1509" s="80">
        <f t="shared" si="115"/>
        <v>0.64143726223775821</v>
      </c>
      <c r="I1509" s="61"/>
      <c r="J1509" s="61"/>
      <c r="K1509" s="61"/>
      <c r="L1509" s="61"/>
      <c r="M1509" s="61"/>
    </row>
    <row r="1510" spans="1:13" ht="15.6">
      <c r="A1510" s="83">
        <v>536.03999999998598</v>
      </c>
      <c r="B1510" s="84">
        <f t="shared" si="116"/>
        <v>368365759.76643449</v>
      </c>
      <c r="C1510" s="84">
        <f t="shared" si="100"/>
        <v>311787108.00266349</v>
      </c>
      <c r="D1510" s="83">
        <v>536.03999999998598</v>
      </c>
      <c r="E1510" s="84">
        <f t="shared" si="117"/>
        <v>32017848.673870876</v>
      </c>
      <c r="F1510" s="85"/>
      <c r="G1510" s="79">
        <f t="shared" si="112"/>
        <v>0.32538784496861695</v>
      </c>
      <c r="H1510" s="80">
        <f t="shared" si="115"/>
        <v>0.6421073795424993</v>
      </c>
      <c r="I1510" s="61"/>
      <c r="J1510" s="61"/>
      <c r="K1510" s="61"/>
      <c r="L1510" s="61"/>
      <c r="M1510" s="61"/>
    </row>
    <row r="1511" spans="1:13" ht="15.6">
      <c r="A1511" s="83">
        <v>536.04999999998597</v>
      </c>
      <c r="B1511" s="84">
        <f t="shared" si="116"/>
        <v>368691147.61140311</v>
      </c>
      <c r="C1511" s="84">
        <f t="shared" si="100"/>
        <v>312112495.84763211</v>
      </c>
      <c r="D1511" s="83">
        <v>536.04999999998597</v>
      </c>
      <c r="E1511" s="84">
        <f t="shared" si="117"/>
        <v>32029224.142807595</v>
      </c>
      <c r="F1511" s="85"/>
      <c r="G1511" s="79">
        <f t="shared" si="112"/>
        <v>0.32538784496861695</v>
      </c>
      <c r="H1511" s="80">
        <f t="shared" si="115"/>
        <v>0.6427774968472405</v>
      </c>
      <c r="I1511" s="61"/>
      <c r="J1511" s="61"/>
      <c r="K1511" s="61"/>
      <c r="L1511" s="61"/>
      <c r="M1511" s="61"/>
    </row>
    <row r="1512" spans="1:13" ht="15.6">
      <c r="A1512" s="83">
        <v>536.05999999998596</v>
      </c>
      <c r="B1512" s="84">
        <f t="shared" si="116"/>
        <v>369016535.45637172</v>
      </c>
      <c r="C1512" s="84">
        <f t="shared" si="100"/>
        <v>312437883.69260073</v>
      </c>
      <c r="D1512" s="83">
        <v>536.05999999998596</v>
      </c>
      <c r="E1512" s="84">
        <f t="shared" si="117"/>
        <v>32040599.611744314</v>
      </c>
      <c r="F1512" s="85"/>
      <c r="G1512" s="79">
        <f t="shared" si="112"/>
        <v>0.32538784496861695</v>
      </c>
      <c r="H1512" s="80">
        <f t="shared" si="115"/>
        <v>0.6434476141519816</v>
      </c>
      <c r="I1512" s="61"/>
      <c r="J1512" s="61"/>
      <c r="K1512" s="61"/>
      <c r="L1512" s="61"/>
      <c r="M1512" s="61"/>
    </row>
    <row r="1513" spans="1:13" ht="15.6">
      <c r="A1513" s="83">
        <v>536.06999999998595</v>
      </c>
      <c r="B1513" s="84">
        <f t="shared" si="116"/>
        <v>369341923.30134034</v>
      </c>
      <c r="C1513" s="84">
        <f t="shared" si="100"/>
        <v>312763271.53756934</v>
      </c>
      <c r="D1513" s="83">
        <v>536.06999999998595</v>
      </c>
      <c r="E1513" s="84">
        <f t="shared" si="117"/>
        <v>32051975.080681033</v>
      </c>
      <c r="F1513" s="85"/>
      <c r="G1513" s="79">
        <f t="shared" si="112"/>
        <v>0.32538784496861695</v>
      </c>
      <c r="H1513" s="80">
        <f t="shared" si="115"/>
        <v>0.6441177314567228</v>
      </c>
      <c r="I1513" s="61"/>
      <c r="J1513" s="61"/>
      <c r="K1513" s="61"/>
      <c r="L1513" s="61"/>
      <c r="M1513" s="61"/>
    </row>
    <row r="1514" spans="1:13" ht="15.6">
      <c r="A1514" s="83">
        <v>536.07999999998594</v>
      </c>
      <c r="B1514" s="84">
        <f t="shared" si="116"/>
        <v>369667311.14630896</v>
      </c>
      <c r="C1514" s="84">
        <f t="shared" si="100"/>
        <v>313088659.38253796</v>
      </c>
      <c r="D1514" s="83">
        <v>536.07999999998594</v>
      </c>
      <c r="E1514" s="84">
        <f t="shared" si="117"/>
        <v>32063350.549617752</v>
      </c>
      <c r="F1514" s="85"/>
      <c r="G1514" s="79">
        <f t="shared" si="112"/>
        <v>0.32538784496861695</v>
      </c>
      <c r="H1514" s="80">
        <f t="shared" si="115"/>
        <v>0.64478784876146389</v>
      </c>
      <c r="I1514" s="61"/>
      <c r="J1514" s="61"/>
      <c r="K1514" s="61"/>
      <c r="L1514" s="61"/>
      <c r="M1514" s="61"/>
    </row>
    <row r="1515" spans="1:13" ht="15.6">
      <c r="A1515" s="83">
        <v>536.08999999998605</v>
      </c>
      <c r="B1515" s="84">
        <f t="shared" si="116"/>
        <v>369992698.99127758</v>
      </c>
      <c r="C1515" s="84">
        <f t="shared" si="100"/>
        <v>313414047.22750658</v>
      </c>
      <c r="D1515" s="83">
        <v>536.08999999998605</v>
      </c>
      <c r="E1515" s="84">
        <f t="shared" si="117"/>
        <v>32074726.018554471</v>
      </c>
      <c r="F1515" s="85"/>
      <c r="G1515" s="79">
        <f t="shared" ref="G1515:G1578" si="118">(B1515-B1514)/10^6</f>
        <v>0.32538784496861695</v>
      </c>
      <c r="H1515" s="80">
        <f t="shared" si="115"/>
        <v>0.64545796606620509</v>
      </c>
      <c r="I1515" s="61"/>
      <c r="J1515" s="61"/>
      <c r="K1515" s="61"/>
      <c r="L1515" s="61"/>
      <c r="M1515" s="61"/>
    </row>
    <row r="1516" spans="1:13" ht="15.6">
      <c r="A1516" s="83">
        <v>536.09999999998604</v>
      </c>
      <c r="B1516" s="84">
        <f t="shared" si="116"/>
        <v>370318086.83624619</v>
      </c>
      <c r="C1516" s="84">
        <f t="shared" si="100"/>
        <v>313739435.07247519</v>
      </c>
      <c r="D1516" s="83">
        <v>536.09999999998604</v>
      </c>
      <c r="E1516" s="84">
        <f t="shared" si="117"/>
        <v>32086101.48749119</v>
      </c>
      <c r="F1516" s="85"/>
      <c r="G1516" s="79">
        <f t="shared" si="118"/>
        <v>0.32538784496861695</v>
      </c>
      <c r="H1516" s="80">
        <f t="shared" si="115"/>
        <v>0.64612808337094618</v>
      </c>
      <c r="I1516" s="61"/>
      <c r="J1516" s="61"/>
      <c r="K1516" s="61"/>
      <c r="L1516" s="61"/>
      <c r="M1516" s="61"/>
    </row>
    <row r="1517" spans="1:13" ht="15.6">
      <c r="A1517" s="83">
        <v>536.10999999998603</v>
      </c>
      <c r="B1517" s="84">
        <f t="shared" si="116"/>
        <v>370643474.68121481</v>
      </c>
      <c r="C1517" s="84">
        <f t="shared" si="100"/>
        <v>314064822.91744381</v>
      </c>
      <c r="D1517" s="83">
        <v>536.10999999998603</v>
      </c>
      <c r="E1517" s="84">
        <f t="shared" si="117"/>
        <v>32097476.956427909</v>
      </c>
      <c r="F1517" s="85"/>
      <c r="G1517" s="79">
        <f t="shared" si="118"/>
        <v>0.32538784496861695</v>
      </c>
      <c r="H1517" s="80">
        <f t="shared" si="115"/>
        <v>0.64679820067568738</v>
      </c>
      <c r="I1517" s="61"/>
      <c r="J1517" s="61"/>
      <c r="K1517" s="61"/>
      <c r="L1517" s="61"/>
      <c r="M1517" s="61"/>
    </row>
    <row r="1518" spans="1:13" ht="15.6">
      <c r="A1518" s="83">
        <v>536.11999999998602</v>
      </c>
      <c r="B1518" s="84">
        <f t="shared" si="116"/>
        <v>370968862.52618343</v>
      </c>
      <c r="C1518" s="84">
        <f t="shared" si="100"/>
        <v>314390210.76241243</v>
      </c>
      <c r="D1518" s="83">
        <v>536.11999999998602</v>
      </c>
      <c r="E1518" s="84">
        <f t="shared" si="117"/>
        <v>32108852.425364628</v>
      </c>
      <c r="F1518" s="85"/>
      <c r="G1518" s="79">
        <f t="shared" si="118"/>
        <v>0.32538784496861695</v>
      </c>
      <c r="H1518" s="80">
        <f t="shared" si="115"/>
        <v>0.64746831798042848</v>
      </c>
      <c r="I1518" s="61"/>
      <c r="J1518" s="61"/>
      <c r="K1518" s="61"/>
      <c r="L1518" s="61"/>
      <c r="M1518" s="61"/>
    </row>
    <row r="1519" spans="1:13" ht="15.6">
      <c r="A1519" s="83">
        <v>536.12999999998601</v>
      </c>
      <c r="B1519" s="84">
        <f t="shared" si="116"/>
        <v>371294250.37115204</v>
      </c>
      <c r="C1519" s="84">
        <f t="shared" si="100"/>
        <v>314715598.60738105</v>
      </c>
      <c r="D1519" s="83">
        <v>536.12999999998601</v>
      </c>
      <c r="E1519" s="84">
        <f t="shared" si="117"/>
        <v>32120227.894301347</v>
      </c>
      <c r="F1519" s="85"/>
      <c r="G1519" s="79">
        <f t="shared" si="118"/>
        <v>0.32538784496861695</v>
      </c>
      <c r="H1519" s="80">
        <f t="shared" si="115"/>
        <v>0.64813843528516957</v>
      </c>
      <c r="I1519" s="61"/>
      <c r="J1519" s="61"/>
      <c r="K1519" s="61"/>
      <c r="L1519" s="61"/>
      <c r="M1519" s="61"/>
    </row>
    <row r="1520" spans="1:13" ht="15.6">
      <c r="A1520" s="83">
        <v>536.139999999986</v>
      </c>
      <c r="B1520" s="84">
        <f t="shared" si="116"/>
        <v>371619638.21612066</v>
      </c>
      <c r="C1520" s="84">
        <f t="shared" si="100"/>
        <v>315040986.45234966</v>
      </c>
      <c r="D1520" s="83">
        <v>536.139999999986</v>
      </c>
      <c r="E1520" s="84">
        <f t="shared" si="117"/>
        <v>32131603.363238066</v>
      </c>
      <c r="F1520" s="85"/>
      <c r="G1520" s="79">
        <f t="shared" si="118"/>
        <v>0.32538784496861695</v>
      </c>
      <c r="H1520" s="80">
        <f t="shared" si="115"/>
        <v>0.64880855258991077</v>
      </c>
      <c r="I1520" s="61"/>
      <c r="J1520" s="61"/>
      <c r="K1520" s="61"/>
      <c r="L1520" s="61"/>
      <c r="M1520" s="61"/>
    </row>
    <row r="1521" spans="1:13" ht="15.6">
      <c r="A1521" s="83">
        <v>536.14999999998599</v>
      </c>
      <c r="B1521" s="84">
        <f t="shared" si="116"/>
        <v>371945026.06108928</v>
      </c>
      <c r="C1521" s="84">
        <f t="shared" si="100"/>
        <v>315366374.29731828</v>
      </c>
      <c r="D1521" s="83">
        <v>536.14999999998599</v>
      </c>
      <c r="E1521" s="84">
        <f t="shared" si="117"/>
        <v>32142978.832174785</v>
      </c>
      <c r="F1521" s="85"/>
      <c r="G1521" s="79">
        <f t="shared" si="118"/>
        <v>0.32538784496861695</v>
      </c>
      <c r="H1521" s="80">
        <f t="shared" si="115"/>
        <v>0.64947866989465186</v>
      </c>
      <c r="I1521" s="61"/>
      <c r="J1521" s="61"/>
      <c r="K1521" s="61"/>
      <c r="L1521" s="61"/>
      <c r="M1521" s="61"/>
    </row>
    <row r="1522" spans="1:13" ht="15.6">
      <c r="A1522" s="83">
        <v>536.15999999998598</v>
      </c>
      <c r="B1522" s="84">
        <f t="shared" si="116"/>
        <v>372270413.90605789</v>
      </c>
      <c r="C1522" s="84">
        <f t="shared" si="100"/>
        <v>315691762.1422869</v>
      </c>
      <c r="D1522" s="83">
        <v>536.15999999998598</v>
      </c>
      <c r="E1522" s="84">
        <f t="shared" si="117"/>
        <v>32154354.301111504</v>
      </c>
      <c r="F1522" s="85"/>
      <c r="G1522" s="79">
        <f t="shared" si="118"/>
        <v>0.32538784496861695</v>
      </c>
      <c r="H1522" s="80">
        <f t="shared" si="115"/>
        <v>0.65014878719939306</v>
      </c>
      <c r="I1522" s="61"/>
      <c r="J1522" s="61"/>
      <c r="K1522" s="61"/>
      <c r="L1522" s="61"/>
      <c r="M1522" s="61"/>
    </row>
    <row r="1523" spans="1:13" ht="15.6">
      <c r="A1523" s="83">
        <v>536.16999999998598</v>
      </c>
      <c r="B1523" s="84">
        <f t="shared" si="116"/>
        <v>372595801.75102651</v>
      </c>
      <c r="C1523" s="84">
        <f t="shared" si="100"/>
        <v>316017149.98725551</v>
      </c>
      <c r="D1523" s="83">
        <v>536.16999999998598</v>
      </c>
      <c r="E1523" s="84">
        <f t="shared" si="117"/>
        <v>32165729.770048223</v>
      </c>
      <c r="F1523" s="85"/>
      <c r="G1523" s="79">
        <f t="shared" si="118"/>
        <v>0.32538784496861695</v>
      </c>
      <c r="H1523" s="80">
        <f t="shared" si="115"/>
        <v>0.65081890450413415</v>
      </c>
      <c r="I1523" s="61"/>
      <c r="J1523" s="61"/>
      <c r="K1523" s="61"/>
      <c r="L1523" s="61"/>
      <c r="M1523" s="61"/>
    </row>
    <row r="1524" spans="1:13" ht="15.6">
      <c r="A1524" s="83">
        <v>536.17999999998597</v>
      </c>
      <c r="B1524" s="84">
        <f t="shared" si="116"/>
        <v>372921189.59599513</v>
      </c>
      <c r="C1524" s="84">
        <f t="shared" si="100"/>
        <v>316342537.83222413</v>
      </c>
      <c r="D1524" s="83">
        <v>536.17999999998597</v>
      </c>
      <c r="E1524" s="84">
        <f t="shared" si="117"/>
        <v>32177105.238984942</v>
      </c>
      <c r="F1524" s="85"/>
      <c r="G1524" s="79">
        <f t="shared" si="118"/>
        <v>0.32538784496861695</v>
      </c>
      <c r="H1524" s="80">
        <f t="shared" si="115"/>
        <v>0.65148902180887536</v>
      </c>
      <c r="I1524" s="61"/>
      <c r="J1524" s="61"/>
      <c r="K1524" s="61"/>
      <c r="L1524" s="61"/>
      <c r="M1524" s="61"/>
    </row>
    <row r="1525" spans="1:13" ht="15.6">
      <c r="A1525" s="83">
        <v>536.18999999998596</v>
      </c>
      <c r="B1525" s="84">
        <f t="shared" si="116"/>
        <v>373246577.44096375</v>
      </c>
      <c r="C1525" s="84">
        <f t="shared" si="100"/>
        <v>316667925.67719275</v>
      </c>
      <c r="D1525" s="83">
        <v>536.18999999998596</v>
      </c>
      <c r="E1525" s="84">
        <f t="shared" si="117"/>
        <v>32188480.707921661</v>
      </c>
      <c r="F1525" s="85"/>
      <c r="G1525" s="79">
        <f t="shared" si="118"/>
        <v>0.32538784496861695</v>
      </c>
      <c r="H1525" s="80">
        <f t="shared" si="115"/>
        <v>0.65215913911361645</v>
      </c>
      <c r="I1525" s="61"/>
      <c r="J1525" s="61"/>
      <c r="K1525" s="61"/>
      <c r="L1525" s="61"/>
      <c r="M1525" s="61"/>
    </row>
    <row r="1526" spans="1:13" ht="15.6">
      <c r="A1526" s="83">
        <v>536.19999999998595</v>
      </c>
      <c r="B1526" s="84">
        <f t="shared" si="116"/>
        <v>373571965.28593236</v>
      </c>
      <c r="C1526" s="84">
        <f t="shared" si="100"/>
        <v>316993313.52216136</v>
      </c>
      <c r="D1526" s="83">
        <v>536.19999999998595</v>
      </c>
      <c r="E1526" s="84">
        <f t="shared" si="117"/>
        <v>32199856.17685838</v>
      </c>
      <c r="F1526" s="85"/>
      <c r="G1526" s="79">
        <f t="shared" si="118"/>
        <v>0.32538784496861695</v>
      </c>
      <c r="H1526" s="80">
        <f t="shared" si="115"/>
        <v>0.65282925641835765</v>
      </c>
      <c r="I1526" s="61"/>
      <c r="J1526" s="61"/>
      <c r="K1526" s="61"/>
      <c r="L1526" s="61"/>
      <c r="M1526" s="61"/>
    </row>
    <row r="1527" spans="1:13" ht="15.6">
      <c r="A1527" s="83">
        <v>536.20999999998605</v>
      </c>
      <c r="B1527" s="84">
        <f t="shared" si="116"/>
        <v>373897353.13090098</v>
      </c>
      <c r="C1527" s="84">
        <f t="shared" si="100"/>
        <v>317318701.36712998</v>
      </c>
      <c r="D1527" s="83">
        <v>536.20999999998605</v>
      </c>
      <c r="E1527" s="84">
        <f t="shared" si="117"/>
        <v>32211231.645795099</v>
      </c>
      <c r="F1527" s="85"/>
      <c r="G1527" s="79">
        <f t="shared" si="118"/>
        <v>0.32538784496861695</v>
      </c>
      <c r="H1527" s="80">
        <f t="shared" si="115"/>
        <v>0.65349937372309874</v>
      </c>
      <c r="I1527" s="61"/>
      <c r="J1527" s="61"/>
      <c r="K1527" s="61"/>
      <c r="L1527" s="61"/>
      <c r="M1527" s="61"/>
    </row>
    <row r="1528" spans="1:13" ht="15.6">
      <c r="A1528" s="83">
        <v>536.21999999998604</v>
      </c>
      <c r="B1528" s="84">
        <f t="shared" si="116"/>
        <v>374222740.9758696</v>
      </c>
      <c r="C1528" s="84">
        <f t="shared" si="100"/>
        <v>317644089.2120986</v>
      </c>
      <c r="D1528" s="83">
        <v>536.21999999998604</v>
      </c>
      <c r="E1528" s="84">
        <f t="shared" si="117"/>
        <v>32222607.114731818</v>
      </c>
      <c r="F1528" s="85"/>
      <c r="G1528" s="79">
        <f t="shared" si="118"/>
        <v>0.32538784496861695</v>
      </c>
      <c r="H1528" s="80">
        <f t="shared" si="115"/>
        <v>0.65416949102783983</v>
      </c>
      <c r="I1528" s="61"/>
      <c r="J1528" s="61"/>
      <c r="K1528" s="61"/>
      <c r="L1528" s="61"/>
      <c r="M1528" s="61"/>
    </row>
    <row r="1529" spans="1:13" ht="15.6">
      <c r="A1529" s="83">
        <v>536.22999999998603</v>
      </c>
      <c r="B1529" s="84">
        <f t="shared" si="116"/>
        <v>374548128.82083821</v>
      </c>
      <c r="C1529" s="84">
        <f t="shared" si="100"/>
        <v>317969477.05706722</v>
      </c>
      <c r="D1529" s="83">
        <v>536.22999999998603</v>
      </c>
      <c r="E1529" s="84">
        <f t="shared" si="117"/>
        <v>32233982.583668537</v>
      </c>
      <c r="F1529" s="85"/>
      <c r="G1529" s="79">
        <f t="shared" si="118"/>
        <v>0.32538784496861695</v>
      </c>
      <c r="H1529" s="80">
        <f t="shared" si="115"/>
        <v>0.65483960833258104</v>
      </c>
      <c r="I1529" s="61"/>
      <c r="J1529" s="61"/>
      <c r="K1529" s="61"/>
      <c r="L1529" s="61"/>
      <c r="M1529" s="61"/>
    </row>
    <row r="1530" spans="1:13" ht="15.6">
      <c r="A1530" s="83">
        <v>536.23999999998603</v>
      </c>
      <c r="B1530" s="84">
        <f t="shared" si="116"/>
        <v>374873516.66580683</v>
      </c>
      <c r="C1530" s="84">
        <f t="shared" si="100"/>
        <v>318294864.90203583</v>
      </c>
      <c r="D1530" s="83">
        <v>536.23999999998603</v>
      </c>
      <c r="E1530" s="84">
        <f t="shared" si="117"/>
        <v>32245358.052605256</v>
      </c>
      <c r="F1530" s="85"/>
      <c r="G1530" s="79">
        <f t="shared" si="118"/>
        <v>0.32538784496861695</v>
      </c>
      <c r="H1530" s="80">
        <f t="shared" si="115"/>
        <v>0.65550972563732213</v>
      </c>
      <c r="I1530" s="61"/>
      <c r="J1530" s="61"/>
      <c r="K1530" s="61"/>
      <c r="L1530" s="61"/>
      <c r="M1530" s="61"/>
    </row>
    <row r="1531" spans="1:13" ht="15.6">
      <c r="A1531" s="83">
        <v>536.24999999998602</v>
      </c>
      <c r="B1531" s="84">
        <f t="shared" si="116"/>
        <v>375198904.51077545</v>
      </c>
      <c r="C1531" s="84">
        <f t="shared" si="100"/>
        <v>318620252.74700445</v>
      </c>
      <c r="D1531" s="83">
        <v>536.24999999998602</v>
      </c>
      <c r="E1531" s="84">
        <f t="shared" si="117"/>
        <v>32256733.521541975</v>
      </c>
      <c r="F1531" s="85"/>
      <c r="G1531" s="79">
        <f t="shared" si="118"/>
        <v>0.32538784496861695</v>
      </c>
      <c r="H1531" s="80">
        <f t="shared" si="115"/>
        <v>0.65617984294206333</v>
      </c>
      <c r="I1531" s="61"/>
      <c r="J1531" s="61"/>
      <c r="K1531" s="61"/>
      <c r="L1531" s="61"/>
      <c r="M1531" s="61"/>
    </row>
    <row r="1532" spans="1:13" ht="15.6">
      <c r="A1532" s="83">
        <v>536.25999999998601</v>
      </c>
      <c r="B1532" s="84">
        <f t="shared" si="116"/>
        <v>375524292.35574406</v>
      </c>
      <c r="C1532" s="84">
        <f t="shared" si="100"/>
        <v>318945640.59197307</v>
      </c>
      <c r="D1532" s="83">
        <v>536.25999999998601</v>
      </c>
      <c r="E1532" s="84">
        <f t="shared" si="117"/>
        <v>32268108.990478694</v>
      </c>
      <c r="F1532" s="85"/>
      <c r="G1532" s="79">
        <f t="shared" si="118"/>
        <v>0.32538784496861695</v>
      </c>
      <c r="H1532" s="80">
        <f t="shared" si="115"/>
        <v>0.65684996024680442</v>
      </c>
      <c r="I1532" s="61"/>
      <c r="J1532" s="61"/>
      <c r="K1532" s="61"/>
      <c r="L1532" s="61"/>
      <c r="M1532" s="61"/>
    </row>
    <row r="1533" spans="1:13" ht="15.6">
      <c r="A1533" s="83">
        <v>536.269999999986</v>
      </c>
      <c r="B1533" s="84">
        <f t="shared" si="116"/>
        <v>375849680.20071268</v>
      </c>
      <c r="C1533" s="84">
        <f t="shared" si="100"/>
        <v>319271028.43694168</v>
      </c>
      <c r="D1533" s="83">
        <v>536.269999999986</v>
      </c>
      <c r="E1533" s="84">
        <f t="shared" si="117"/>
        <v>32279484.459415413</v>
      </c>
      <c r="F1533" s="85"/>
      <c r="G1533" s="79">
        <f t="shared" si="118"/>
        <v>0.32538784496861695</v>
      </c>
      <c r="H1533" s="80">
        <f t="shared" si="115"/>
        <v>0.65752007755154562</v>
      </c>
      <c r="I1533" s="61"/>
      <c r="J1533" s="61"/>
      <c r="K1533" s="61"/>
      <c r="L1533" s="61"/>
      <c r="M1533" s="61"/>
    </row>
    <row r="1534" spans="1:13" ht="15.6">
      <c r="A1534" s="83">
        <v>536.27999999998599</v>
      </c>
      <c r="B1534" s="84">
        <f t="shared" si="116"/>
        <v>376175068.0456813</v>
      </c>
      <c r="C1534" s="84">
        <f t="shared" si="100"/>
        <v>319596416.2819103</v>
      </c>
      <c r="D1534" s="83">
        <v>536.27999999998599</v>
      </c>
      <c r="E1534" s="84">
        <f t="shared" si="117"/>
        <v>32290859.928352132</v>
      </c>
      <c r="F1534" s="85"/>
      <c r="G1534" s="79">
        <f t="shared" si="118"/>
        <v>0.32538784496861695</v>
      </c>
      <c r="H1534" s="80">
        <f t="shared" si="115"/>
        <v>0.65819019485628671</v>
      </c>
      <c r="I1534" s="61"/>
      <c r="J1534" s="61"/>
      <c r="K1534" s="61"/>
      <c r="L1534" s="61"/>
      <c r="M1534" s="61"/>
    </row>
    <row r="1535" spans="1:13" ht="15.6">
      <c r="A1535" s="83">
        <v>536.28999999998598</v>
      </c>
      <c r="B1535" s="84">
        <f t="shared" si="116"/>
        <v>376500455.89064991</v>
      </c>
      <c r="C1535" s="84">
        <f t="shared" si="100"/>
        <v>319921804.12687892</v>
      </c>
      <c r="D1535" s="83">
        <v>536.28999999998598</v>
      </c>
      <c r="E1535" s="84">
        <f t="shared" si="117"/>
        <v>32302235.397288851</v>
      </c>
      <c r="F1535" s="85"/>
      <c r="G1535" s="79">
        <f t="shared" si="118"/>
        <v>0.32538784496861695</v>
      </c>
      <c r="H1535" s="80">
        <f t="shared" si="115"/>
        <v>0.65886031216102781</v>
      </c>
      <c r="I1535" s="61"/>
      <c r="J1535" s="61"/>
      <c r="K1535" s="61"/>
      <c r="L1535" s="61"/>
      <c r="M1535" s="61"/>
    </row>
    <row r="1536" spans="1:13" ht="15.6">
      <c r="A1536" s="83">
        <v>536.29999999998597</v>
      </c>
      <c r="B1536" s="84">
        <f t="shared" si="116"/>
        <v>376825843.73561853</v>
      </c>
      <c r="C1536" s="84">
        <f t="shared" si="100"/>
        <v>320247191.97184753</v>
      </c>
      <c r="D1536" s="83">
        <v>536.29999999998597</v>
      </c>
      <c r="E1536" s="84">
        <f t="shared" si="117"/>
        <v>32313610.86622557</v>
      </c>
      <c r="F1536" s="85"/>
      <c r="G1536" s="79">
        <f t="shared" si="118"/>
        <v>0.32538784496861695</v>
      </c>
      <c r="H1536" s="80">
        <f t="shared" si="115"/>
        <v>0.65953042946576901</v>
      </c>
      <c r="I1536" s="61"/>
      <c r="J1536" s="61"/>
      <c r="K1536" s="61"/>
      <c r="L1536" s="61"/>
      <c r="M1536" s="61"/>
    </row>
    <row r="1537" spans="1:13" ht="15.6">
      <c r="A1537" s="83">
        <v>536.30999999998596</v>
      </c>
      <c r="B1537" s="84">
        <f t="shared" si="116"/>
        <v>377151231.58058715</v>
      </c>
      <c r="C1537" s="84">
        <f t="shared" ref="C1537:C1791" si="119">B1537-$B$6</f>
        <v>320572579.81681615</v>
      </c>
      <c r="D1537" s="83">
        <v>536.30999999998596</v>
      </c>
      <c r="E1537" s="84">
        <f t="shared" si="117"/>
        <v>32324986.335162289</v>
      </c>
      <c r="F1537" s="85"/>
      <c r="G1537" s="79">
        <f t="shared" si="118"/>
        <v>0.32538784496861695</v>
      </c>
      <c r="H1537" s="80">
        <f t="shared" si="115"/>
        <v>0.6602005467705101</v>
      </c>
      <c r="I1537" s="61"/>
      <c r="J1537" s="61"/>
      <c r="K1537" s="61"/>
      <c r="L1537" s="61"/>
      <c r="M1537" s="61"/>
    </row>
    <row r="1538" spans="1:13" ht="15.6">
      <c r="A1538" s="83">
        <v>536.31999999998595</v>
      </c>
      <c r="B1538" s="84">
        <f t="shared" si="116"/>
        <v>377476619.42555577</v>
      </c>
      <c r="C1538" s="84">
        <f t="shared" si="119"/>
        <v>320897967.66178477</v>
      </c>
      <c r="D1538" s="83">
        <v>536.31999999998595</v>
      </c>
      <c r="E1538" s="84">
        <f t="shared" si="117"/>
        <v>32336361.804099008</v>
      </c>
      <c r="F1538" s="85"/>
      <c r="G1538" s="79">
        <f t="shared" si="118"/>
        <v>0.32538784496861695</v>
      </c>
      <c r="H1538" s="80">
        <f t="shared" si="115"/>
        <v>0.6608706640752513</v>
      </c>
      <c r="I1538" s="61"/>
      <c r="J1538" s="61"/>
      <c r="K1538" s="61"/>
      <c r="L1538" s="61"/>
      <c r="M1538" s="61"/>
    </row>
    <row r="1539" spans="1:13" ht="15.6">
      <c r="A1539" s="83">
        <v>536.32999999998594</v>
      </c>
      <c r="B1539" s="84">
        <f t="shared" si="116"/>
        <v>377802007.27052438</v>
      </c>
      <c r="C1539" s="84">
        <f t="shared" si="119"/>
        <v>321223355.50675339</v>
      </c>
      <c r="D1539" s="83">
        <v>536.32999999998594</v>
      </c>
      <c r="E1539" s="84">
        <f t="shared" si="117"/>
        <v>32347737.273035727</v>
      </c>
      <c r="F1539" s="85"/>
      <c r="G1539" s="79">
        <f t="shared" si="118"/>
        <v>0.32538784496861695</v>
      </c>
      <c r="H1539" s="80">
        <f t="shared" si="115"/>
        <v>0.66154078137999239</v>
      </c>
      <c r="I1539" s="61"/>
      <c r="J1539" s="61"/>
      <c r="K1539" s="61"/>
      <c r="L1539" s="61"/>
      <c r="M1539" s="61"/>
    </row>
    <row r="1540" spans="1:13" ht="15.6">
      <c r="A1540" s="83">
        <v>536.33999999998605</v>
      </c>
      <c r="B1540" s="84">
        <f t="shared" si="116"/>
        <v>378127395.115493</v>
      </c>
      <c r="C1540" s="84">
        <f t="shared" si="119"/>
        <v>321548743.351722</v>
      </c>
      <c r="D1540" s="83">
        <v>536.33999999998605</v>
      </c>
      <c r="E1540" s="84">
        <f t="shared" si="117"/>
        <v>32359112.741972446</v>
      </c>
      <c r="F1540" s="85"/>
      <c r="G1540" s="79">
        <f t="shared" si="118"/>
        <v>0.32538784496861695</v>
      </c>
      <c r="H1540" s="80">
        <f t="shared" si="115"/>
        <v>0.6622108986847336</v>
      </c>
      <c r="I1540" s="61"/>
      <c r="J1540" s="61"/>
      <c r="K1540" s="61"/>
      <c r="L1540" s="61"/>
      <c r="M1540" s="61"/>
    </row>
    <row r="1541" spans="1:13" ht="15.6">
      <c r="A1541" s="83">
        <v>536.34999999998604</v>
      </c>
      <c r="B1541" s="84">
        <f t="shared" si="116"/>
        <v>378452782.96046162</v>
      </c>
      <c r="C1541" s="84">
        <f t="shared" si="119"/>
        <v>321874131.19669062</v>
      </c>
      <c r="D1541" s="83">
        <v>536.34999999998604</v>
      </c>
      <c r="E1541" s="84">
        <f t="shared" si="117"/>
        <v>32370488.210909165</v>
      </c>
      <c r="F1541" s="85"/>
      <c r="G1541" s="79">
        <f t="shared" si="118"/>
        <v>0.32538784496861695</v>
      </c>
      <c r="H1541" s="80">
        <f t="shared" si="115"/>
        <v>0.66288101598947469</v>
      </c>
      <c r="I1541" s="61"/>
      <c r="J1541" s="61"/>
      <c r="K1541" s="61"/>
      <c r="L1541" s="61"/>
      <c r="M1541" s="61"/>
    </row>
    <row r="1542" spans="1:13" ht="15.6">
      <c r="A1542" s="83">
        <v>536.35999999998603</v>
      </c>
      <c r="B1542" s="84">
        <f t="shared" si="116"/>
        <v>378778170.80543023</v>
      </c>
      <c r="C1542" s="84">
        <f t="shared" si="119"/>
        <v>322199519.04165924</v>
      </c>
      <c r="D1542" s="83">
        <v>536.35999999998603</v>
      </c>
      <c r="E1542" s="84">
        <f t="shared" si="117"/>
        <v>32381863.679845884</v>
      </c>
      <c r="F1542" s="85"/>
      <c r="G1542" s="79">
        <f t="shared" si="118"/>
        <v>0.32538784496861695</v>
      </c>
      <c r="H1542" s="80">
        <f t="shared" si="115"/>
        <v>0.66355113329421589</v>
      </c>
      <c r="I1542" s="61"/>
      <c r="J1542" s="61"/>
      <c r="K1542" s="61"/>
      <c r="L1542" s="61"/>
      <c r="M1542" s="61"/>
    </row>
    <row r="1543" spans="1:13" ht="15.6">
      <c r="A1543" s="83">
        <v>536.36999999998602</v>
      </c>
      <c r="B1543" s="84">
        <f t="shared" si="116"/>
        <v>379103558.65039885</v>
      </c>
      <c r="C1543" s="84">
        <f t="shared" si="119"/>
        <v>322524906.88662785</v>
      </c>
      <c r="D1543" s="83">
        <v>536.36999999998602</v>
      </c>
      <c r="E1543" s="84">
        <f t="shared" si="117"/>
        <v>32393239.148782603</v>
      </c>
      <c r="F1543" s="85"/>
      <c r="G1543" s="79">
        <f t="shared" si="118"/>
        <v>0.32538784496861695</v>
      </c>
      <c r="H1543" s="80">
        <f t="shared" si="115"/>
        <v>0.66422125059895698</v>
      </c>
      <c r="I1543" s="61"/>
      <c r="J1543" s="61"/>
      <c r="K1543" s="61"/>
      <c r="L1543" s="61"/>
      <c r="M1543" s="61"/>
    </row>
    <row r="1544" spans="1:13" ht="15.6">
      <c r="A1544" s="83">
        <v>536.37999999998601</v>
      </c>
      <c r="B1544" s="84">
        <f t="shared" si="116"/>
        <v>379428946.49536747</v>
      </c>
      <c r="C1544" s="84">
        <f t="shared" si="119"/>
        <v>322850294.73159647</v>
      </c>
      <c r="D1544" s="83">
        <v>536.37999999998601</v>
      </c>
      <c r="E1544" s="84">
        <f t="shared" si="117"/>
        <v>32404614.617719322</v>
      </c>
      <c r="F1544" s="85"/>
      <c r="G1544" s="79">
        <f t="shared" si="118"/>
        <v>0.32538784496861695</v>
      </c>
      <c r="H1544" s="80">
        <f t="shared" ref="H1544:H1607" si="120">C1544/$C$2006</f>
        <v>0.66489136790369807</v>
      </c>
      <c r="I1544" s="61"/>
      <c r="J1544" s="61"/>
      <c r="K1544" s="61"/>
      <c r="L1544" s="61"/>
      <c r="M1544" s="61"/>
    </row>
    <row r="1545" spans="1:13" ht="15.6">
      <c r="A1545" s="83">
        <v>536.389999999986</v>
      </c>
      <c r="B1545" s="84">
        <f t="shared" si="116"/>
        <v>379754334.34033608</v>
      </c>
      <c r="C1545" s="84">
        <f t="shared" si="119"/>
        <v>323175682.57656509</v>
      </c>
      <c r="D1545" s="83">
        <v>536.389999999986</v>
      </c>
      <c r="E1545" s="84">
        <f t="shared" si="117"/>
        <v>32415990.086656041</v>
      </c>
      <c r="F1545" s="85"/>
      <c r="G1545" s="79">
        <f t="shared" si="118"/>
        <v>0.32538784496861695</v>
      </c>
      <c r="H1545" s="80">
        <f t="shared" si="120"/>
        <v>0.66556148520843927</v>
      </c>
      <c r="I1545" s="61"/>
      <c r="J1545" s="61"/>
      <c r="K1545" s="61"/>
      <c r="L1545" s="61"/>
      <c r="M1545" s="61"/>
    </row>
    <row r="1546" spans="1:13" ht="15.6">
      <c r="A1546" s="83">
        <v>536.39999999998599</v>
      </c>
      <c r="B1546" s="84">
        <f t="shared" si="116"/>
        <v>380079722.1853047</v>
      </c>
      <c r="C1546" s="84">
        <f t="shared" si="119"/>
        <v>323501070.4215337</v>
      </c>
      <c r="D1546" s="83">
        <v>536.39999999998599</v>
      </c>
      <c r="E1546" s="84">
        <f t="shared" si="117"/>
        <v>32427365.55559276</v>
      </c>
      <c r="F1546" s="85"/>
      <c r="G1546" s="79">
        <f t="shared" si="118"/>
        <v>0.32538784496861695</v>
      </c>
      <c r="H1546" s="80">
        <f t="shared" si="120"/>
        <v>0.66623160251318037</v>
      </c>
      <c r="I1546" s="61"/>
      <c r="J1546" s="61"/>
      <c r="K1546" s="61"/>
      <c r="L1546" s="61"/>
      <c r="M1546" s="61"/>
    </row>
    <row r="1547" spans="1:13" ht="15.6">
      <c r="A1547" s="83">
        <v>536.40999999998598</v>
      </c>
      <c r="B1547" s="84">
        <f t="shared" si="116"/>
        <v>380405110.03027332</v>
      </c>
      <c r="C1547" s="84">
        <f t="shared" si="119"/>
        <v>323826458.26650232</v>
      </c>
      <c r="D1547" s="83">
        <v>536.40999999998598</v>
      </c>
      <c r="E1547" s="84">
        <f t="shared" si="117"/>
        <v>32438741.024529479</v>
      </c>
      <c r="F1547" s="85"/>
      <c r="G1547" s="79">
        <f t="shared" si="118"/>
        <v>0.32538784496861695</v>
      </c>
      <c r="H1547" s="80">
        <f t="shared" si="120"/>
        <v>0.66690171981792157</v>
      </c>
      <c r="I1547" s="61"/>
      <c r="J1547" s="61"/>
      <c r="K1547" s="61"/>
      <c r="L1547" s="61"/>
      <c r="M1547" s="61"/>
    </row>
    <row r="1548" spans="1:13" ht="15.6">
      <c r="A1548" s="83">
        <v>536.41999999998598</v>
      </c>
      <c r="B1548" s="84">
        <f t="shared" si="116"/>
        <v>380730497.87524194</v>
      </c>
      <c r="C1548" s="84">
        <f t="shared" si="119"/>
        <v>324151846.11147094</v>
      </c>
      <c r="D1548" s="83">
        <v>536.41999999998598</v>
      </c>
      <c r="E1548" s="84">
        <f t="shared" si="117"/>
        <v>32450116.493466198</v>
      </c>
      <c r="F1548" s="85"/>
      <c r="G1548" s="79">
        <f t="shared" si="118"/>
        <v>0.32538784496861695</v>
      </c>
      <c r="H1548" s="80">
        <f t="shared" si="120"/>
        <v>0.66757183712266266</v>
      </c>
      <c r="I1548" s="61"/>
      <c r="J1548" s="61"/>
      <c r="K1548" s="61"/>
      <c r="L1548" s="61"/>
      <c r="M1548" s="61"/>
    </row>
    <row r="1549" spans="1:13" ht="15.6">
      <c r="A1549" s="83">
        <v>536.42999999998597</v>
      </c>
      <c r="B1549" s="84">
        <f t="shared" si="116"/>
        <v>381055885.72021055</v>
      </c>
      <c r="C1549" s="84">
        <f t="shared" si="119"/>
        <v>324477233.95643955</v>
      </c>
      <c r="D1549" s="83">
        <v>536.42999999998597</v>
      </c>
      <c r="E1549" s="84">
        <f t="shared" si="117"/>
        <v>32461491.962402917</v>
      </c>
      <c r="F1549" s="85"/>
      <c r="G1549" s="79">
        <f t="shared" si="118"/>
        <v>0.32538784496861695</v>
      </c>
      <c r="H1549" s="80">
        <f t="shared" si="120"/>
        <v>0.66824195442740386</v>
      </c>
      <c r="I1549" s="61"/>
      <c r="J1549" s="61"/>
      <c r="K1549" s="61"/>
      <c r="L1549" s="61"/>
      <c r="M1549" s="61"/>
    </row>
    <row r="1550" spans="1:13" ht="15.6">
      <c r="A1550" s="83">
        <v>536.43999999998596</v>
      </c>
      <c r="B1550" s="84">
        <f t="shared" si="116"/>
        <v>381381273.56517917</v>
      </c>
      <c r="C1550" s="84">
        <f t="shared" si="119"/>
        <v>324802621.80140817</v>
      </c>
      <c r="D1550" s="83">
        <v>536.43999999998596</v>
      </c>
      <c r="E1550" s="84">
        <f t="shared" si="117"/>
        <v>32472867.431339636</v>
      </c>
      <c r="F1550" s="85"/>
      <c r="G1550" s="79">
        <f t="shared" si="118"/>
        <v>0.32538784496861695</v>
      </c>
      <c r="H1550" s="80">
        <f t="shared" si="120"/>
        <v>0.66891207173214495</v>
      </c>
      <c r="I1550" s="61"/>
      <c r="J1550" s="61"/>
      <c r="K1550" s="61"/>
      <c r="L1550" s="61"/>
      <c r="M1550" s="61"/>
    </row>
    <row r="1551" spans="1:13" ht="15.6">
      <c r="A1551" s="83">
        <v>536.44999999998595</v>
      </c>
      <c r="B1551" s="84">
        <f t="shared" si="116"/>
        <v>381706661.41014779</v>
      </c>
      <c r="C1551" s="84">
        <f t="shared" si="119"/>
        <v>325128009.64637679</v>
      </c>
      <c r="D1551" s="83">
        <v>536.44999999998595</v>
      </c>
      <c r="E1551" s="84">
        <f t="shared" si="117"/>
        <v>32484242.900276355</v>
      </c>
      <c r="F1551" s="85"/>
      <c r="G1551" s="79">
        <f t="shared" si="118"/>
        <v>0.32538784496861695</v>
      </c>
      <c r="H1551" s="80">
        <f t="shared" si="120"/>
        <v>0.66958218903688616</v>
      </c>
      <c r="I1551" s="61"/>
      <c r="J1551" s="61"/>
      <c r="K1551" s="61"/>
      <c r="L1551" s="61"/>
      <c r="M1551" s="61"/>
    </row>
    <row r="1552" spans="1:13" ht="15.6">
      <c r="A1552" s="83">
        <v>536.45999999998605</v>
      </c>
      <c r="B1552" s="84">
        <f t="shared" si="116"/>
        <v>382032049.2551164</v>
      </c>
      <c r="C1552" s="84">
        <f t="shared" si="119"/>
        <v>325453397.49134541</v>
      </c>
      <c r="D1552" s="83">
        <v>536.45999999998605</v>
      </c>
      <c r="E1552" s="84">
        <f t="shared" si="117"/>
        <v>32495618.369213074</v>
      </c>
      <c r="F1552" s="85"/>
      <c r="G1552" s="79">
        <f t="shared" si="118"/>
        <v>0.32538784496861695</v>
      </c>
      <c r="H1552" s="80">
        <f t="shared" si="120"/>
        <v>0.67025230634162725</v>
      </c>
      <c r="I1552" s="61"/>
      <c r="J1552" s="61"/>
      <c r="K1552" s="61"/>
      <c r="L1552" s="61"/>
      <c r="M1552" s="61"/>
    </row>
    <row r="1553" spans="1:13" ht="15.6">
      <c r="A1553" s="83">
        <v>536.46999999998604</v>
      </c>
      <c r="B1553" s="84">
        <f t="shared" si="116"/>
        <v>382357437.10008502</v>
      </c>
      <c r="C1553" s="84">
        <f t="shared" si="119"/>
        <v>325778785.33631402</v>
      </c>
      <c r="D1553" s="83">
        <v>536.46999999998604</v>
      </c>
      <c r="E1553" s="84">
        <f t="shared" si="117"/>
        <v>32506993.838149793</v>
      </c>
      <c r="F1553" s="85"/>
      <c r="G1553" s="79">
        <f t="shared" si="118"/>
        <v>0.32538784496861695</v>
      </c>
      <c r="H1553" s="80">
        <f t="shared" si="120"/>
        <v>0.67092242364636834</v>
      </c>
      <c r="I1553" s="61"/>
      <c r="J1553" s="61"/>
      <c r="K1553" s="61"/>
      <c r="L1553" s="61"/>
      <c r="M1553" s="61"/>
    </row>
    <row r="1554" spans="1:13" ht="15.6">
      <c r="A1554" s="83">
        <v>536.47999999998603</v>
      </c>
      <c r="B1554" s="84">
        <f t="shared" si="116"/>
        <v>382682824.94505364</v>
      </c>
      <c r="C1554" s="84">
        <f t="shared" si="119"/>
        <v>326104173.18128264</v>
      </c>
      <c r="D1554" s="83">
        <v>536.47999999998603</v>
      </c>
      <c r="E1554" s="84">
        <f t="shared" si="117"/>
        <v>32518369.307086512</v>
      </c>
      <c r="F1554" s="85"/>
      <c r="G1554" s="79">
        <f t="shared" si="118"/>
        <v>0.32538784496861695</v>
      </c>
      <c r="H1554" s="80">
        <f t="shared" si="120"/>
        <v>0.67159254095110954</v>
      </c>
      <c r="I1554" s="61"/>
      <c r="J1554" s="61"/>
      <c r="K1554" s="61"/>
      <c r="L1554" s="61"/>
      <c r="M1554" s="61"/>
    </row>
    <row r="1555" spans="1:13" ht="15.6">
      <c r="A1555" s="83">
        <v>536.48999999998603</v>
      </c>
      <c r="B1555" s="84">
        <f t="shared" si="116"/>
        <v>383008212.79002225</v>
      </c>
      <c r="C1555" s="84">
        <f t="shared" si="119"/>
        <v>326429561.02625126</v>
      </c>
      <c r="D1555" s="83">
        <v>536.48999999998603</v>
      </c>
      <c r="E1555" s="84">
        <f t="shared" si="117"/>
        <v>32529744.776023231</v>
      </c>
      <c r="F1555" s="85"/>
      <c r="G1555" s="79">
        <f t="shared" si="118"/>
        <v>0.32538784496861695</v>
      </c>
      <c r="H1555" s="80">
        <f t="shared" si="120"/>
        <v>0.67226265825585063</v>
      </c>
      <c r="I1555" s="61"/>
      <c r="J1555" s="61"/>
      <c r="K1555" s="61"/>
      <c r="L1555" s="61"/>
      <c r="M1555" s="61"/>
    </row>
    <row r="1556" spans="1:13" ht="15.6">
      <c r="A1556" s="83">
        <v>536.49999999998602</v>
      </c>
      <c r="B1556" s="84">
        <f t="shared" si="116"/>
        <v>383333600.63499087</v>
      </c>
      <c r="C1556" s="84">
        <f t="shared" si="119"/>
        <v>326754948.87121987</v>
      </c>
      <c r="D1556" s="83">
        <v>536.49999999998602</v>
      </c>
      <c r="E1556" s="84">
        <f t="shared" si="117"/>
        <v>32541120.24495995</v>
      </c>
      <c r="F1556" s="85"/>
      <c r="G1556" s="79">
        <f t="shared" si="118"/>
        <v>0.32538784496861695</v>
      </c>
      <c r="H1556" s="80">
        <f t="shared" si="120"/>
        <v>0.67293277556059183</v>
      </c>
      <c r="I1556" s="61"/>
      <c r="J1556" s="61"/>
      <c r="K1556" s="61"/>
      <c r="L1556" s="61"/>
      <c r="M1556" s="61"/>
    </row>
    <row r="1557" spans="1:13" ht="15.6">
      <c r="A1557" s="83">
        <v>536.50999999998601</v>
      </c>
      <c r="B1557" s="84">
        <f t="shared" si="116"/>
        <v>383658988.47995949</v>
      </c>
      <c r="C1557" s="84">
        <f t="shared" si="119"/>
        <v>327080336.71618849</v>
      </c>
      <c r="D1557" s="83">
        <v>536.50999999998601</v>
      </c>
      <c r="E1557" s="84">
        <f t="shared" si="117"/>
        <v>32552495.713896669</v>
      </c>
      <c r="F1557" s="85"/>
      <c r="G1557" s="79">
        <f t="shared" si="118"/>
        <v>0.32538784496861695</v>
      </c>
      <c r="H1557" s="80">
        <f t="shared" si="120"/>
        <v>0.67360289286533293</v>
      </c>
      <c r="I1557" s="61"/>
      <c r="J1557" s="61"/>
      <c r="K1557" s="61"/>
      <c r="L1557" s="61"/>
      <c r="M1557" s="61"/>
    </row>
    <row r="1558" spans="1:13" ht="15.6">
      <c r="A1558" s="83">
        <v>536.519999999986</v>
      </c>
      <c r="B1558" s="84">
        <f t="shared" si="116"/>
        <v>383984376.3249281</v>
      </c>
      <c r="C1558" s="84">
        <f t="shared" si="119"/>
        <v>327405724.56115711</v>
      </c>
      <c r="D1558" s="83">
        <v>536.519999999986</v>
      </c>
      <c r="E1558" s="84">
        <f t="shared" si="117"/>
        <v>32563871.182833388</v>
      </c>
      <c r="F1558" s="85"/>
      <c r="G1558" s="79">
        <f t="shared" si="118"/>
        <v>0.32538784496861695</v>
      </c>
      <c r="H1558" s="80">
        <f t="shared" si="120"/>
        <v>0.67427301017007413</v>
      </c>
      <c r="I1558" s="61"/>
      <c r="J1558" s="61"/>
      <c r="K1558" s="61"/>
      <c r="L1558" s="61"/>
      <c r="M1558" s="61"/>
    </row>
    <row r="1559" spans="1:13" ht="15.6">
      <c r="A1559" s="83">
        <v>536.52999999998599</v>
      </c>
      <c r="B1559" s="84">
        <f t="shared" si="116"/>
        <v>384309764.16989672</v>
      </c>
      <c r="C1559" s="84">
        <f t="shared" si="119"/>
        <v>327731112.40612572</v>
      </c>
      <c r="D1559" s="83">
        <v>536.52999999998599</v>
      </c>
      <c r="E1559" s="84">
        <f t="shared" si="117"/>
        <v>32575246.651770107</v>
      </c>
      <c r="F1559" s="85"/>
      <c r="G1559" s="79">
        <f t="shared" si="118"/>
        <v>0.32538784496861695</v>
      </c>
      <c r="H1559" s="80">
        <f t="shared" si="120"/>
        <v>0.67494312747481522</v>
      </c>
      <c r="I1559" s="61"/>
      <c r="J1559" s="61"/>
      <c r="K1559" s="61"/>
      <c r="L1559" s="61"/>
      <c r="M1559" s="61"/>
    </row>
    <row r="1560" spans="1:13" ht="15.6">
      <c r="A1560" s="83">
        <v>536.53999999998598</v>
      </c>
      <c r="B1560" s="84">
        <f t="shared" si="116"/>
        <v>384635152.01486534</v>
      </c>
      <c r="C1560" s="84">
        <f t="shared" si="119"/>
        <v>328056500.25109434</v>
      </c>
      <c r="D1560" s="83">
        <v>536.53999999998598</v>
      </c>
      <c r="E1560" s="84">
        <f t="shared" si="117"/>
        <v>32586622.120706826</v>
      </c>
      <c r="F1560" s="85"/>
      <c r="G1560" s="79">
        <f t="shared" si="118"/>
        <v>0.32538784496861695</v>
      </c>
      <c r="H1560" s="80">
        <f t="shared" si="120"/>
        <v>0.67561324477955642</v>
      </c>
      <c r="I1560" s="61"/>
      <c r="J1560" s="61"/>
      <c r="K1560" s="61"/>
      <c r="L1560" s="61"/>
      <c r="M1560" s="61"/>
    </row>
    <row r="1561" spans="1:13" ht="15.6">
      <c r="A1561" s="83">
        <v>536.54999999998597</v>
      </c>
      <c r="B1561" s="84">
        <f t="shared" si="116"/>
        <v>384960539.85983396</v>
      </c>
      <c r="C1561" s="84">
        <f t="shared" si="119"/>
        <v>328381888.09606296</v>
      </c>
      <c r="D1561" s="83">
        <v>536.54999999998597</v>
      </c>
      <c r="E1561" s="84">
        <f t="shared" si="117"/>
        <v>32597997.589643545</v>
      </c>
      <c r="F1561" s="85"/>
      <c r="G1561" s="79">
        <f t="shared" si="118"/>
        <v>0.32538784496861695</v>
      </c>
      <c r="H1561" s="80">
        <f t="shared" si="120"/>
        <v>0.67628336208429751</v>
      </c>
      <c r="I1561" s="61"/>
      <c r="J1561" s="61"/>
      <c r="K1561" s="61"/>
      <c r="L1561" s="61"/>
      <c r="M1561" s="61"/>
    </row>
    <row r="1562" spans="1:13" ht="15.6">
      <c r="A1562" s="83">
        <v>536.55999999998596</v>
      </c>
      <c r="B1562" s="84">
        <f t="shared" si="116"/>
        <v>385285927.70480257</v>
      </c>
      <c r="C1562" s="84">
        <f t="shared" si="119"/>
        <v>328707275.94103158</v>
      </c>
      <c r="D1562" s="83">
        <v>536.55999999998596</v>
      </c>
      <c r="E1562" s="84">
        <f t="shared" si="117"/>
        <v>32609373.058580264</v>
      </c>
      <c r="F1562" s="85"/>
      <c r="G1562" s="79">
        <f t="shared" si="118"/>
        <v>0.32538784496861695</v>
      </c>
      <c r="H1562" s="80">
        <f t="shared" si="120"/>
        <v>0.6769534793890386</v>
      </c>
      <c r="I1562" s="61"/>
      <c r="J1562" s="61"/>
      <c r="K1562" s="61"/>
      <c r="L1562" s="61"/>
      <c r="M1562" s="61"/>
    </row>
    <row r="1563" spans="1:13" ht="15.6">
      <c r="A1563" s="83">
        <v>536.56999999998595</v>
      </c>
      <c r="B1563" s="84">
        <f t="shared" si="116"/>
        <v>385611315.54977119</v>
      </c>
      <c r="C1563" s="84">
        <f t="shared" si="119"/>
        <v>329032663.78600019</v>
      </c>
      <c r="D1563" s="83">
        <v>536.56999999998595</v>
      </c>
      <c r="E1563" s="84">
        <f t="shared" si="117"/>
        <v>32620748.527516983</v>
      </c>
      <c r="F1563" s="85"/>
      <c r="G1563" s="79">
        <f t="shared" si="118"/>
        <v>0.32538784496861695</v>
      </c>
      <c r="H1563" s="80">
        <f t="shared" si="120"/>
        <v>0.67762359669377981</v>
      </c>
      <c r="I1563" s="61"/>
      <c r="J1563" s="61"/>
      <c r="K1563" s="61"/>
      <c r="L1563" s="61"/>
      <c r="M1563" s="61"/>
    </row>
    <row r="1564" spans="1:13" ht="15.6">
      <c r="A1564" s="83">
        <v>536.57999999998594</v>
      </c>
      <c r="B1564" s="84">
        <f t="shared" si="116"/>
        <v>385936703.39473981</v>
      </c>
      <c r="C1564" s="84">
        <f t="shared" si="119"/>
        <v>329358051.63096881</v>
      </c>
      <c r="D1564" s="83">
        <v>536.57999999998594</v>
      </c>
      <c r="E1564" s="84">
        <f t="shared" si="117"/>
        <v>32632123.996453702</v>
      </c>
      <c r="F1564" s="85"/>
      <c r="G1564" s="79">
        <f t="shared" si="118"/>
        <v>0.32538784496861695</v>
      </c>
      <c r="H1564" s="80">
        <f t="shared" si="120"/>
        <v>0.6782937139985209</v>
      </c>
      <c r="I1564" s="61"/>
      <c r="J1564" s="61"/>
      <c r="K1564" s="61"/>
      <c r="L1564" s="61"/>
      <c r="M1564" s="61"/>
    </row>
    <row r="1565" spans="1:13" ht="15.6">
      <c r="A1565" s="83">
        <v>536.58999999998605</v>
      </c>
      <c r="B1565" s="84">
        <f t="shared" si="116"/>
        <v>386262091.23970842</v>
      </c>
      <c r="C1565" s="84">
        <f t="shared" si="119"/>
        <v>329683439.47593743</v>
      </c>
      <c r="D1565" s="83">
        <v>536.58999999998605</v>
      </c>
      <c r="E1565" s="84">
        <f t="shared" si="117"/>
        <v>32643499.465390421</v>
      </c>
      <c r="F1565" s="85"/>
      <c r="G1565" s="79">
        <f t="shared" si="118"/>
        <v>0.32538784496861695</v>
      </c>
      <c r="H1565" s="80">
        <f t="shared" si="120"/>
        <v>0.6789638313032621</v>
      </c>
      <c r="I1565" s="61"/>
      <c r="J1565" s="61"/>
      <c r="K1565" s="61"/>
      <c r="L1565" s="61"/>
      <c r="M1565" s="61"/>
    </row>
    <row r="1566" spans="1:13" ht="15.6">
      <c r="A1566" s="83">
        <v>536.59999999998604</v>
      </c>
      <c r="B1566" s="84">
        <f t="shared" si="116"/>
        <v>386587479.08467704</v>
      </c>
      <c r="C1566" s="84">
        <f t="shared" si="119"/>
        <v>330008827.32090604</v>
      </c>
      <c r="D1566" s="83">
        <v>536.59999999998604</v>
      </c>
      <c r="E1566" s="84">
        <f t="shared" si="117"/>
        <v>32654874.93432714</v>
      </c>
      <c r="F1566" s="85"/>
      <c r="G1566" s="79">
        <f t="shared" si="118"/>
        <v>0.32538784496861695</v>
      </c>
      <c r="H1566" s="80">
        <f t="shared" si="120"/>
        <v>0.67963394860800319</v>
      </c>
      <c r="I1566" s="61"/>
      <c r="J1566" s="61"/>
      <c r="K1566" s="61"/>
      <c r="L1566" s="61"/>
      <c r="M1566" s="61"/>
    </row>
    <row r="1567" spans="1:13" ht="15.6">
      <c r="A1567" s="83">
        <v>536.60999999998603</v>
      </c>
      <c r="B1567" s="84">
        <f t="shared" si="116"/>
        <v>386912866.92964566</v>
      </c>
      <c r="C1567" s="84">
        <f t="shared" si="119"/>
        <v>330334215.16587466</v>
      </c>
      <c r="D1567" s="83">
        <v>536.60999999998603</v>
      </c>
      <c r="E1567" s="84">
        <f t="shared" si="117"/>
        <v>32666250.403263859</v>
      </c>
      <c r="F1567" s="85"/>
      <c r="G1567" s="79">
        <f t="shared" si="118"/>
        <v>0.32538784496861695</v>
      </c>
      <c r="H1567" s="80">
        <f t="shared" si="120"/>
        <v>0.68030406591274439</v>
      </c>
      <c r="I1567" s="61"/>
      <c r="J1567" s="61"/>
      <c r="K1567" s="61"/>
      <c r="L1567" s="61"/>
      <c r="M1567" s="61"/>
    </row>
    <row r="1568" spans="1:13" ht="15.6">
      <c r="A1568" s="83">
        <v>536.61999999998602</v>
      </c>
      <c r="B1568" s="84">
        <f t="shared" si="116"/>
        <v>387238254.77461427</v>
      </c>
      <c r="C1568" s="84">
        <f t="shared" si="119"/>
        <v>330659603.01084328</v>
      </c>
      <c r="D1568" s="83">
        <v>536.61999999998602</v>
      </c>
      <c r="E1568" s="84">
        <f t="shared" si="117"/>
        <v>32677625.872200578</v>
      </c>
      <c r="F1568" s="85"/>
      <c r="G1568" s="79">
        <f t="shared" si="118"/>
        <v>0.32538784496861695</v>
      </c>
      <c r="H1568" s="80">
        <f t="shared" si="120"/>
        <v>0.68097418321748548</v>
      </c>
      <c r="I1568" s="61"/>
      <c r="J1568" s="61"/>
      <c r="K1568" s="61"/>
      <c r="L1568" s="61"/>
      <c r="M1568" s="61"/>
    </row>
    <row r="1569" spans="1:13" ht="15.6">
      <c r="A1569" s="83">
        <v>536.62999999998601</v>
      </c>
      <c r="B1569" s="84">
        <f t="shared" si="116"/>
        <v>387563642.61958289</v>
      </c>
      <c r="C1569" s="84">
        <f t="shared" si="119"/>
        <v>330984990.85581189</v>
      </c>
      <c r="D1569" s="83">
        <v>536.62999999998601</v>
      </c>
      <c r="E1569" s="84">
        <f t="shared" si="117"/>
        <v>32689001.341137297</v>
      </c>
      <c r="F1569" s="85"/>
      <c r="G1569" s="79">
        <f t="shared" si="118"/>
        <v>0.32538784496861695</v>
      </c>
      <c r="H1569" s="80">
        <f t="shared" si="120"/>
        <v>0.68164430052222658</v>
      </c>
      <c r="I1569" s="61"/>
      <c r="J1569" s="61"/>
      <c r="K1569" s="61"/>
      <c r="L1569" s="61"/>
      <c r="M1569" s="61"/>
    </row>
    <row r="1570" spans="1:13" ht="15.6">
      <c r="A1570" s="83">
        <v>536.639999999986</v>
      </c>
      <c r="B1570" s="84">
        <f t="shared" si="116"/>
        <v>387889030.46455151</v>
      </c>
      <c r="C1570" s="84">
        <f t="shared" si="119"/>
        <v>331310378.70078051</v>
      </c>
      <c r="D1570" s="83">
        <v>536.639999999986</v>
      </c>
      <c r="E1570" s="84">
        <f t="shared" si="117"/>
        <v>32700376.810074016</v>
      </c>
      <c r="F1570" s="85"/>
      <c r="G1570" s="79">
        <f t="shared" si="118"/>
        <v>0.32538784496861695</v>
      </c>
      <c r="H1570" s="80">
        <f t="shared" si="120"/>
        <v>0.68231441782696778</v>
      </c>
      <c r="I1570" s="61"/>
      <c r="J1570" s="61"/>
      <c r="K1570" s="61"/>
      <c r="L1570" s="61"/>
      <c r="M1570" s="61"/>
    </row>
    <row r="1571" spans="1:13" ht="15.6">
      <c r="A1571" s="83">
        <v>536.64999999998599</v>
      </c>
      <c r="B1571" s="84">
        <f t="shared" ref="B1571:B1605" si="121">B1570+($B$1606-$B$1506)/100</f>
        <v>388214418.30952013</v>
      </c>
      <c r="C1571" s="84">
        <f t="shared" si="119"/>
        <v>331635766.54574913</v>
      </c>
      <c r="D1571" s="83">
        <v>536.64999999998599</v>
      </c>
      <c r="E1571" s="84">
        <f t="shared" ref="E1571:E1605" si="122">E1570+(($E$1606-$E$1506)/100)</f>
        <v>32711752.279010735</v>
      </c>
      <c r="F1571" s="85"/>
      <c r="G1571" s="79">
        <f t="shared" si="118"/>
        <v>0.32538784496861695</v>
      </c>
      <c r="H1571" s="80">
        <f t="shared" si="120"/>
        <v>0.68298453513170887</v>
      </c>
      <c r="I1571" s="61"/>
      <c r="J1571" s="61"/>
      <c r="K1571" s="61"/>
      <c r="L1571" s="61"/>
      <c r="M1571" s="61"/>
    </row>
    <row r="1572" spans="1:13" ht="15.6">
      <c r="A1572" s="83">
        <v>536.65999999998598</v>
      </c>
      <c r="B1572" s="84">
        <f t="shared" si="121"/>
        <v>388539806.15448874</v>
      </c>
      <c r="C1572" s="84">
        <f t="shared" si="119"/>
        <v>331961154.39071774</v>
      </c>
      <c r="D1572" s="83">
        <v>536.65999999998598</v>
      </c>
      <c r="E1572" s="84">
        <f t="shared" si="122"/>
        <v>32723127.747947454</v>
      </c>
      <c r="F1572" s="85"/>
      <c r="G1572" s="79">
        <f t="shared" si="118"/>
        <v>0.32538784496861695</v>
      </c>
      <c r="H1572" s="80">
        <f t="shared" si="120"/>
        <v>0.68365465243645007</v>
      </c>
      <c r="I1572" s="61"/>
      <c r="J1572" s="61"/>
      <c r="K1572" s="61"/>
      <c r="L1572" s="61"/>
      <c r="M1572" s="61"/>
    </row>
    <row r="1573" spans="1:13" ht="15.6">
      <c r="A1573" s="83">
        <v>536.66999999998598</v>
      </c>
      <c r="B1573" s="84">
        <f t="shared" si="121"/>
        <v>388865193.99945736</v>
      </c>
      <c r="C1573" s="84">
        <f t="shared" si="119"/>
        <v>332286542.23568636</v>
      </c>
      <c r="D1573" s="83">
        <v>536.66999999998598</v>
      </c>
      <c r="E1573" s="84">
        <f t="shared" si="122"/>
        <v>32734503.216884173</v>
      </c>
      <c r="F1573" s="85"/>
      <c r="G1573" s="79">
        <f t="shared" si="118"/>
        <v>0.32538784496861695</v>
      </c>
      <c r="H1573" s="80">
        <f t="shared" si="120"/>
        <v>0.68432476974119116</v>
      </c>
      <c r="I1573" s="61"/>
      <c r="J1573" s="61"/>
      <c r="K1573" s="61"/>
      <c r="L1573" s="61"/>
      <c r="M1573" s="61"/>
    </row>
    <row r="1574" spans="1:13" ht="15.6">
      <c r="A1574" s="83">
        <v>536.67999999998597</v>
      </c>
      <c r="B1574" s="84">
        <f t="shared" si="121"/>
        <v>389190581.84442598</v>
      </c>
      <c r="C1574" s="84">
        <f t="shared" si="119"/>
        <v>332611930.08065498</v>
      </c>
      <c r="D1574" s="83">
        <v>536.67999999998597</v>
      </c>
      <c r="E1574" s="84">
        <f t="shared" si="122"/>
        <v>32745878.685820892</v>
      </c>
      <c r="F1574" s="85"/>
      <c r="G1574" s="79">
        <f t="shared" si="118"/>
        <v>0.32538784496861695</v>
      </c>
      <c r="H1574" s="80">
        <f t="shared" si="120"/>
        <v>0.68499488704593237</v>
      </c>
      <c r="I1574" s="61"/>
      <c r="J1574" s="61"/>
      <c r="K1574" s="61"/>
      <c r="L1574" s="61"/>
      <c r="M1574" s="61"/>
    </row>
    <row r="1575" spans="1:13" ht="15.6">
      <c r="A1575" s="83">
        <v>536.68999999998596</v>
      </c>
      <c r="B1575" s="84">
        <f t="shared" si="121"/>
        <v>389515969.68939459</v>
      </c>
      <c r="C1575" s="84">
        <f t="shared" si="119"/>
        <v>332937317.9256236</v>
      </c>
      <c r="D1575" s="83">
        <v>536.68999999998596</v>
      </c>
      <c r="E1575" s="84">
        <f t="shared" si="122"/>
        <v>32757254.154757611</v>
      </c>
      <c r="F1575" s="85"/>
      <c r="G1575" s="79">
        <f t="shared" si="118"/>
        <v>0.32538784496861695</v>
      </c>
      <c r="H1575" s="80">
        <f t="shared" si="120"/>
        <v>0.68566500435067346</v>
      </c>
      <c r="I1575" s="61"/>
      <c r="J1575" s="61"/>
      <c r="K1575" s="61"/>
      <c r="L1575" s="61"/>
      <c r="M1575" s="61"/>
    </row>
    <row r="1576" spans="1:13" ht="15.6">
      <c r="A1576" s="83">
        <v>536.69999999998595</v>
      </c>
      <c r="B1576" s="84">
        <f t="shared" si="121"/>
        <v>389841357.53436321</v>
      </c>
      <c r="C1576" s="84">
        <f t="shared" si="119"/>
        <v>333262705.77059221</v>
      </c>
      <c r="D1576" s="83">
        <v>536.69999999998595</v>
      </c>
      <c r="E1576" s="84">
        <f t="shared" si="122"/>
        <v>32768629.62369433</v>
      </c>
      <c r="F1576" s="85"/>
      <c r="G1576" s="79">
        <f t="shared" si="118"/>
        <v>0.32538784496861695</v>
      </c>
      <c r="H1576" s="80">
        <f t="shared" si="120"/>
        <v>0.68633512165541466</v>
      </c>
      <c r="I1576" s="61"/>
      <c r="J1576" s="61"/>
      <c r="K1576" s="61"/>
      <c r="L1576" s="61"/>
      <c r="M1576" s="61"/>
    </row>
    <row r="1577" spans="1:13" ht="15.6">
      <c r="A1577" s="83">
        <v>536.70999999998605</v>
      </c>
      <c r="B1577" s="84">
        <f t="shared" si="121"/>
        <v>390166745.37933183</v>
      </c>
      <c r="C1577" s="84">
        <f t="shared" si="119"/>
        <v>333588093.61556083</v>
      </c>
      <c r="D1577" s="83">
        <v>536.70999999998605</v>
      </c>
      <c r="E1577" s="84">
        <f t="shared" si="122"/>
        <v>32780005.092631049</v>
      </c>
      <c r="F1577" s="85"/>
      <c r="G1577" s="79">
        <f t="shared" si="118"/>
        <v>0.32538784496861695</v>
      </c>
      <c r="H1577" s="80">
        <f t="shared" si="120"/>
        <v>0.68700523896015575</v>
      </c>
      <c r="I1577" s="61"/>
      <c r="J1577" s="61"/>
      <c r="K1577" s="61"/>
      <c r="L1577" s="61"/>
      <c r="M1577" s="61"/>
    </row>
    <row r="1578" spans="1:13" ht="15.6">
      <c r="A1578" s="83">
        <v>536.71999999998604</v>
      </c>
      <c r="B1578" s="84">
        <f t="shared" si="121"/>
        <v>390492133.22430044</v>
      </c>
      <c r="C1578" s="84">
        <f t="shared" si="119"/>
        <v>333913481.46052945</v>
      </c>
      <c r="D1578" s="83">
        <v>536.71999999998604</v>
      </c>
      <c r="E1578" s="84">
        <f t="shared" si="122"/>
        <v>32791380.561567768</v>
      </c>
      <c r="F1578" s="85"/>
      <c r="G1578" s="79">
        <f t="shared" si="118"/>
        <v>0.32538784496861695</v>
      </c>
      <c r="H1578" s="80">
        <f t="shared" si="120"/>
        <v>0.68767535626489684</v>
      </c>
      <c r="I1578" s="61"/>
      <c r="J1578" s="61"/>
      <c r="K1578" s="61"/>
      <c r="L1578" s="61"/>
      <c r="M1578" s="61"/>
    </row>
    <row r="1579" spans="1:13" ht="15.6">
      <c r="A1579" s="83">
        <v>536.72999999998603</v>
      </c>
      <c r="B1579" s="84">
        <f t="shared" si="121"/>
        <v>390817521.06926906</v>
      </c>
      <c r="C1579" s="84">
        <f t="shared" si="119"/>
        <v>334238869.30549806</v>
      </c>
      <c r="D1579" s="83">
        <v>536.72999999998603</v>
      </c>
      <c r="E1579" s="84">
        <f t="shared" si="122"/>
        <v>32802756.030504487</v>
      </c>
      <c r="F1579" s="85"/>
      <c r="G1579" s="79">
        <f t="shared" ref="G1579:G1642" si="123">(B1579-B1578)/10^6</f>
        <v>0.32538784496861695</v>
      </c>
      <c r="H1579" s="80">
        <f t="shared" si="120"/>
        <v>0.68834547356963804</v>
      </c>
      <c r="I1579" s="61"/>
      <c r="J1579" s="61"/>
      <c r="K1579" s="61"/>
      <c r="L1579" s="61"/>
      <c r="M1579" s="61"/>
    </row>
    <row r="1580" spans="1:13" ht="15.6">
      <c r="A1580" s="83">
        <v>536.73999999998603</v>
      </c>
      <c r="B1580" s="84">
        <f t="shared" si="121"/>
        <v>391142908.91423768</v>
      </c>
      <c r="C1580" s="84">
        <f t="shared" si="119"/>
        <v>334564257.15046668</v>
      </c>
      <c r="D1580" s="83">
        <v>536.73999999998603</v>
      </c>
      <c r="E1580" s="84">
        <f t="shared" si="122"/>
        <v>32814131.499441206</v>
      </c>
      <c r="F1580" s="85"/>
      <c r="G1580" s="79">
        <f t="shared" si="123"/>
        <v>0.32538784496861695</v>
      </c>
      <c r="H1580" s="80">
        <f t="shared" si="120"/>
        <v>0.68901559087437914</v>
      </c>
      <c r="I1580" s="61"/>
      <c r="J1580" s="61"/>
      <c r="K1580" s="61"/>
      <c r="L1580" s="61"/>
      <c r="M1580" s="61"/>
    </row>
    <row r="1581" spans="1:13" ht="15.6">
      <c r="A1581" s="83">
        <v>536.74999999998602</v>
      </c>
      <c r="B1581" s="84">
        <f t="shared" si="121"/>
        <v>391468296.7592063</v>
      </c>
      <c r="C1581" s="84">
        <f t="shared" si="119"/>
        <v>334889644.9954353</v>
      </c>
      <c r="D1581" s="83">
        <v>536.74999999998602</v>
      </c>
      <c r="E1581" s="84">
        <f t="shared" si="122"/>
        <v>32825506.968377925</v>
      </c>
      <c r="F1581" s="85"/>
      <c r="G1581" s="79">
        <f t="shared" si="123"/>
        <v>0.32538784496861695</v>
      </c>
      <c r="H1581" s="80">
        <f t="shared" si="120"/>
        <v>0.68968570817912034</v>
      </c>
      <c r="I1581" s="61"/>
      <c r="J1581" s="61"/>
      <c r="K1581" s="61"/>
      <c r="L1581" s="61"/>
      <c r="M1581" s="61"/>
    </row>
    <row r="1582" spans="1:13" ht="15.6">
      <c r="A1582" s="83">
        <v>536.75999999998601</v>
      </c>
      <c r="B1582" s="84">
        <f t="shared" si="121"/>
        <v>391793684.60417491</v>
      </c>
      <c r="C1582" s="84">
        <f t="shared" si="119"/>
        <v>335215032.84040391</v>
      </c>
      <c r="D1582" s="83">
        <v>536.75999999998601</v>
      </c>
      <c r="E1582" s="84">
        <f t="shared" si="122"/>
        <v>32836882.437314644</v>
      </c>
      <c r="F1582" s="85"/>
      <c r="G1582" s="79">
        <f t="shared" si="123"/>
        <v>0.32538784496861695</v>
      </c>
      <c r="H1582" s="80">
        <f t="shared" si="120"/>
        <v>0.69035582548386143</v>
      </c>
      <c r="I1582" s="61"/>
      <c r="J1582" s="61"/>
      <c r="K1582" s="61"/>
      <c r="L1582" s="61"/>
      <c r="M1582" s="61"/>
    </row>
    <row r="1583" spans="1:13" ht="15.6">
      <c r="A1583" s="83">
        <v>536.769999999986</v>
      </c>
      <c r="B1583" s="84">
        <f t="shared" si="121"/>
        <v>392119072.44914353</v>
      </c>
      <c r="C1583" s="84">
        <f t="shared" si="119"/>
        <v>335540420.68537253</v>
      </c>
      <c r="D1583" s="83">
        <v>536.769999999986</v>
      </c>
      <c r="E1583" s="84">
        <f t="shared" si="122"/>
        <v>32848257.906251363</v>
      </c>
      <c r="F1583" s="85"/>
      <c r="G1583" s="79">
        <f t="shared" si="123"/>
        <v>0.32538784496861695</v>
      </c>
      <c r="H1583" s="80">
        <f t="shared" si="120"/>
        <v>0.69102594278860263</v>
      </c>
      <c r="I1583" s="61"/>
      <c r="J1583" s="61"/>
      <c r="K1583" s="61"/>
      <c r="L1583" s="61"/>
      <c r="M1583" s="61"/>
    </row>
    <row r="1584" spans="1:13" ht="15.6">
      <c r="A1584" s="83">
        <v>536.77999999998599</v>
      </c>
      <c r="B1584" s="84">
        <f t="shared" si="121"/>
        <v>392444460.29411215</v>
      </c>
      <c r="C1584" s="84">
        <f t="shared" si="119"/>
        <v>335865808.53034115</v>
      </c>
      <c r="D1584" s="83">
        <v>536.77999999998599</v>
      </c>
      <c r="E1584" s="84">
        <f t="shared" si="122"/>
        <v>32859633.375188082</v>
      </c>
      <c r="F1584" s="85"/>
      <c r="G1584" s="79">
        <f t="shared" si="123"/>
        <v>0.32538784496861695</v>
      </c>
      <c r="H1584" s="80">
        <f t="shared" si="120"/>
        <v>0.69169606009334372</v>
      </c>
      <c r="I1584" s="61"/>
      <c r="J1584" s="61"/>
      <c r="K1584" s="61"/>
      <c r="L1584" s="61"/>
      <c r="M1584" s="61"/>
    </row>
    <row r="1585" spans="1:13" ht="15.6">
      <c r="A1585" s="83">
        <v>536.78999999998598</v>
      </c>
      <c r="B1585" s="84">
        <f t="shared" si="121"/>
        <v>392769848.13908076</v>
      </c>
      <c r="C1585" s="84">
        <f t="shared" si="119"/>
        <v>336191196.37530977</v>
      </c>
      <c r="D1585" s="83">
        <v>536.78999999998598</v>
      </c>
      <c r="E1585" s="84">
        <f t="shared" si="122"/>
        <v>32871008.844124801</v>
      </c>
      <c r="F1585" s="85"/>
      <c r="G1585" s="79">
        <f t="shared" si="123"/>
        <v>0.32538784496861695</v>
      </c>
      <c r="H1585" s="80">
        <f t="shared" si="120"/>
        <v>0.69236617739808493</v>
      </c>
      <c r="I1585" s="61"/>
      <c r="J1585" s="61"/>
      <c r="K1585" s="61"/>
      <c r="L1585" s="61"/>
      <c r="M1585" s="61"/>
    </row>
    <row r="1586" spans="1:13" ht="15.6">
      <c r="A1586" s="83">
        <v>536.79999999998597</v>
      </c>
      <c r="B1586" s="84">
        <f t="shared" si="121"/>
        <v>393095235.98404938</v>
      </c>
      <c r="C1586" s="84">
        <f t="shared" si="119"/>
        <v>336516584.22027838</v>
      </c>
      <c r="D1586" s="83">
        <v>536.79999999998597</v>
      </c>
      <c r="E1586" s="84">
        <f t="shared" si="122"/>
        <v>32882384.31306152</v>
      </c>
      <c r="F1586" s="85"/>
      <c r="G1586" s="79">
        <f t="shared" si="123"/>
        <v>0.32538784496861695</v>
      </c>
      <c r="H1586" s="80">
        <f t="shared" si="120"/>
        <v>0.69303629470282602</v>
      </c>
      <c r="I1586" s="61"/>
      <c r="J1586" s="61"/>
      <c r="K1586" s="61"/>
      <c r="L1586" s="61"/>
      <c r="M1586" s="61"/>
    </row>
    <row r="1587" spans="1:13" ht="15.6">
      <c r="A1587" s="83">
        <v>536.80999999998596</v>
      </c>
      <c r="B1587" s="84">
        <f t="shared" si="121"/>
        <v>393420623.829018</v>
      </c>
      <c r="C1587" s="84">
        <f t="shared" si="119"/>
        <v>336841972.065247</v>
      </c>
      <c r="D1587" s="83">
        <v>536.80999999998596</v>
      </c>
      <c r="E1587" s="84">
        <f t="shared" si="122"/>
        <v>32893759.781998239</v>
      </c>
      <c r="F1587" s="85"/>
      <c r="G1587" s="79">
        <f t="shared" si="123"/>
        <v>0.32538784496861695</v>
      </c>
      <c r="H1587" s="80">
        <f t="shared" si="120"/>
        <v>0.69370641200756711</v>
      </c>
      <c r="I1587" s="61"/>
      <c r="J1587" s="61"/>
      <c r="K1587" s="61"/>
      <c r="L1587" s="61"/>
      <c r="M1587" s="61"/>
    </row>
    <row r="1588" spans="1:13" ht="15.6">
      <c r="A1588" s="83">
        <v>536.81999999998595</v>
      </c>
      <c r="B1588" s="84">
        <f t="shared" si="121"/>
        <v>393746011.67398661</v>
      </c>
      <c r="C1588" s="84">
        <f t="shared" si="119"/>
        <v>337167359.91021562</v>
      </c>
      <c r="D1588" s="83">
        <v>536.81999999998595</v>
      </c>
      <c r="E1588" s="84">
        <f t="shared" si="122"/>
        <v>32905135.250934958</v>
      </c>
      <c r="F1588" s="85"/>
      <c r="G1588" s="79">
        <f t="shared" si="123"/>
        <v>0.32538784496861695</v>
      </c>
      <c r="H1588" s="80">
        <f t="shared" si="120"/>
        <v>0.69437652931230831</v>
      </c>
      <c r="I1588" s="61"/>
      <c r="J1588" s="61"/>
      <c r="K1588" s="61"/>
      <c r="L1588" s="61"/>
      <c r="M1588" s="61"/>
    </row>
    <row r="1589" spans="1:13" ht="15.6">
      <c r="A1589" s="83">
        <v>536.82999999998594</v>
      </c>
      <c r="B1589" s="84">
        <f t="shared" si="121"/>
        <v>394071399.51895523</v>
      </c>
      <c r="C1589" s="84">
        <f t="shared" si="119"/>
        <v>337492747.75518423</v>
      </c>
      <c r="D1589" s="83">
        <v>536.82999999998594</v>
      </c>
      <c r="E1589" s="84">
        <f t="shared" si="122"/>
        <v>32916510.719871677</v>
      </c>
      <c r="F1589" s="85"/>
      <c r="G1589" s="79">
        <f t="shared" si="123"/>
        <v>0.32538784496861695</v>
      </c>
      <c r="H1589" s="80">
        <f t="shared" si="120"/>
        <v>0.6950466466170494</v>
      </c>
      <c r="I1589" s="61"/>
      <c r="J1589" s="61"/>
      <c r="K1589" s="61"/>
      <c r="L1589" s="61"/>
      <c r="M1589" s="61"/>
    </row>
    <row r="1590" spans="1:13" ht="15.6">
      <c r="A1590" s="83">
        <v>536.83999999998605</v>
      </c>
      <c r="B1590" s="84">
        <f t="shared" si="121"/>
        <v>394396787.36392385</v>
      </c>
      <c r="C1590" s="84">
        <f t="shared" si="119"/>
        <v>337818135.60015285</v>
      </c>
      <c r="D1590" s="83">
        <v>536.83999999998605</v>
      </c>
      <c r="E1590" s="84">
        <f t="shared" si="122"/>
        <v>32927886.188808396</v>
      </c>
      <c r="F1590" s="85"/>
      <c r="G1590" s="79">
        <f t="shared" si="123"/>
        <v>0.32538784496861695</v>
      </c>
      <c r="H1590" s="80">
        <f t="shared" si="120"/>
        <v>0.6957167639217906</v>
      </c>
      <c r="I1590" s="61"/>
      <c r="J1590" s="61"/>
      <c r="K1590" s="61"/>
      <c r="L1590" s="61"/>
      <c r="M1590" s="61"/>
    </row>
    <row r="1591" spans="1:13" ht="15.6">
      <c r="A1591" s="83">
        <v>536.84999999998604</v>
      </c>
      <c r="B1591" s="84">
        <f t="shared" si="121"/>
        <v>394722175.20889246</v>
      </c>
      <c r="C1591" s="84">
        <f t="shared" si="119"/>
        <v>338143523.44512147</v>
      </c>
      <c r="D1591" s="83">
        <v>536.84999999998604</v>
      </c>
      <c r="E1591" s="84">
        <f t="shared" si="122"/>
        <v>32939261.657745115</v>
      </c>
      <c r="F1591" s="85"/>
      <c r="G1591" s="79">
        <f t="shared" si="123"/>
        <v>0.32538784496861695</v>
      </c>
      <c r="H1591" s="80">
        <f t="shared" si="120"/>
        <v>0.6963868812265317</v>
      </c>
      <c r="I1591" s="61"/>
      <c r="J1591" s="61"/>
      <c r="K1591" s="61"/>
      <c r="L1591" s="61"/>
      <c r="M1591" s="61"/>
    </row>
    <row r="1592" spans="1:13" ht="15.6">
      <c r="A1592" s="83">
        <v>536.85999999998603</v>
      </c>
      <c r="B1592" s="84">
        <f t="shared" si="121"/>
        <v>395047563.05386108</v>
      </c>
      <c r="C1592" s="84">
        <f t="shared" si="119"/>
        <v>338468911.29009008</v>
      </c>
      <c r="D1592" s="83">
        <v>536.85999999998603</v>
      </c>
      <c r="E1592" s="84">
        <f t="shared" si="122"/>
        <v>32950637.126681834</v>
      </c>
      <c r="F1592" s="85"/>
      <c r="G1592" s="79">
        <f t="shared" si="123"/>
        <v>0.32538784496861695</v>
      </c>
      <c r="H1592" s="80">
        <f t="shared" si="120"/>
        <v>0.6970569985312729</v>
      </c>
      <c r="I1592" s="61"/>
      <c r="J1592" s="61"/>
      <c r="K1592" s="61"/>
      <c r="L1592" s="61"/>
      <c r="M1592" s="61"/>
    </row>
    <row r="1593" spans="1:13" ht="15.6">
      <c r="A1593" s="83">
        <v>536.86999999998602</v>
      </c>
      <c r="B1593" s="84">
        <f t="shared" si="121"/>
        <v>395372950.8988297</v>
      </c>
      <c r="C1593" s="84">
        <f t="shared" si="119"/>
        <v>338794299.1350587</v>
      </c>
      <c r="D1593" s="83">
        <v>536.86999999998602</v>
      </c>
      <c r="E1593" s="84">
        <f t="shared" si="122"/>
        <v>32962012.595618553</v>
      </c>
      <c r="F1593" s="85"/>
      <c r="G1593" s="79">
        <f t="shared" si="123"/>
        <v>0.32538784496861695</v>
      </c>
      <c r="H1593" s="80">
        <f t="shared" si="120"/>
        <v>0.69772711583601399</v>
      </c>
      <c r="I1593" s="61"/>
      <c r="J1593" s="61"/>
      <c r="K1593" s="61"/>
      <c r="L1593" s="61"/>
      <c r="M1593" s="61"/>
    </row>
    <row r="1594" spans="1:13" ht="15.6">
      <c r="A1594" s="83">
        <v>536.87999999998601</v>
      </c>
      <c r="B1594" s="84">
        <f t="shared" si="121"/>
        <v>395698338.74379832</v>
      </c>
      <c r="C1594" s="84">
        <f t="shared" si="119"/>
        <v>339119686.98002732</v>
      </c>
      <c r="D1594" s="83">
        <v>536.87999999998601</v>
      </c>
      <c r="E1594" s="84">
        <f t="shared" si="122"/>
        <v>32973388.064555272</v>
      </c>
      <c r="F1594" s="85"/>
      <c r="G1594" s="79">
        <f t="shared" si="123"/>
        <v>0.32538784496861695</v>
      </c>
      <c r="H1594" s="80">
        <f t="shared" si="120"/>
        <v>0.69839723314075519</v>
      </c>
      <c r="I1594" s="61"/>
      <c r="J1594" s="61"/>
      <c r="K1594" s="61"/>
      <c r="L1594" s="61"/>
      <c r="M1594" s="61"/>
    </row>
    <row r="1595" spans="1:13" ht="15.6">
      <c r="A1595" s="83">
        <v>536.889999999986</v>
      </c>
      <c r="B1595" s="84">
        <f t="shared" si="121"/>
        <v>396023726.58876693</v>
      </c>
      <c r="C1595" s="84">
        <f t="shared" si="119"/>
        <v>339445074.82499593</v>
      </c>
      <c r="D1595" s="83">
        <v>536.889999999986</v>
      </c>
      <c r="E1595" s="84">
        <f t="shared" si="122"/>
        <v>32984763.533491991</v>
      </c>
      <c r="F1595" s="85"/>
      <c r="G1595" s="79">
        <f t="shared" si="123"/>
        <v>0.32538784496861695</v>
      </c>
      <c r="H1595" s="80">
        <f t="shared" si="120"/>
        <v>0.69906735044549628</v>
      </c>
      <c r="I1595" s="61"/>
      <c r="J1595" s="61"/>
      <c r="K1595" s="61"/>
      <c r="L1595" s="61"/>
      <c r="M1595" s="61"/>
    </row>
    <row r="1596" spans="1:13" ht="15.6">
      <c r="A1596" s="83">
        <v>536.89999999998599</v>
      </c>
      <c r="B1596" s="84">
        <f t="shared" si="121"/>
        <v>396349114.43373555</v>
      </c>
      <c r="C1596" s="84">
        <f t="shared" si="119"/>
        <v>339770462.66996455</v>
      </c>
      <c r="D1596" s="83">
        <v>536.89999999998599</v>
      </c>
      <c r="E1596" s="84">
        <f t="shared" si="122"/>
        <v>32996139.00242871</v>
      </c>
      <c r="F1596" s="85"/>
      <c r="G1596" s="79">
        <f t="shared" si="123"/>
        <v>0.32538784496861695</v>
      </c>
      <c r="H1596" s="80">
        <f t="shared" si="120"/>
        <v>0.69973746775023737</v>
      </c>
      <c r="I1596" s="61"/>
      <c r="J1596" s="61"/>
      <c r="K1596" s="61"/>
      <c r="L1596" s="61"/>
      <c r="M1596" s="61"/>
    </row>
    <row r="1597" spans="1:13" ht="15.6">
      <c r="A1597" s="83">
        <v>536.90999999998598</v>
      </c>
      <c r="B1597" s="84">
        <f t="shared" si="121"/>
        <v>396674502.27870417</v>
      </c>
      <c r="C1597" s="84">
        <f t="shared" si="119"/>
        <v>340095850.51493317</v>
      </c>
      <c r="D1597" s="83">
        <v>536.90999999998598</v>
      </c>
      <c r="E1597" s="84">
        <f t="shared" si="122"/>
        <v>33007514.471365429</v>
      </c>
      <c r="F1597" s="85"/>
      <c r="G1597" s="79">
        <f t="shared" si="123"/>
        <v>0.32538784496861695</v>
      </c>
      <c r="H1597" s="80">
        <f t="shared" si="120"/>
        <v>0.70040758505497858</v>
      </c>
      <c r="I1597" s="61"/>
      <c r="J1597" s="61"/>
      <c r="K1597" s="61"/>
      <c r="L1597" s="61"/>
      <c r="M1597" s="61"/>
    </row>
    <row r="1598" spans="1:13" ht="15.6">
      <c r="A1598" s="83">
        <v>536.91999999998598</v>
      </c>
      <c r="B1598" s="84">
        <f t="shared" si="121"/>
        <v>396999890.12367278</v>
      </c>
      <c r="C1598" s="84">
        <f t="shared" si="119"/>
        <v>340421238.35990179</v>
      </c>
      <c r="D1598" s="83">
        <v>536.91999999998598</v>
      </c>
      <c r="E1598" s="84">
        <f t="shared" si="122"/>
        <v>33018889.940302148</v>
      </c>
      <c r="F1598" s="85"/>
      <c r="G1598" s="79">
        <f t="shared" si="123"/>
        <v>0.32538784496861695</v>
      </c>
      <c r="H1598" s="80">
        <f t="shared" si="120"/>
        <v>0.70107770235971967</v>
      </c>
      <c r="I1598" s="61"/>
      <c r="J1598" s="61"/>
      <c r="K1598" s="61"/>
      <c r="L1598" s="61"/>
      <c r="M1598" s="61"/>
    </row>
    <row r="1599" spans="1:13" ht="15.6">
      <c r="A1599" s="83">
        <v>536.92999999998597</v>
      </c>
      <c r="B1599" s="84">
        <f t="shared" si="121"/>
        <v>397325277.9686414</v>
      </c>
      <c r="C1599" s="84">
        <f t="shared" si="119"/>
        <v>340746626.2048704</v>
      </c>
      <c r="D1599" s="83">
        <v>536.92999999998597</v>
      </c>
      <c r="E1599" s="84">
        <f t="shared" si="122"/>
        <v>33030265.409238867</v>
      </c>
      <c r="F1599" s="85"/>
      <c r="G1599" s="79">
        <f t="shared" si="123"/>
        <v>0.32538784496861695</v>
      </c>
      <c r="H1599" s="80">
        <f t="shared" si="120"/>
        <v>0.70174781966446087</v>
      </c>
      <c r="I1599" s="61"/>
      <c r="J1599" s="61"/>
      <c r="K1599" s="61"/>
      <c r="L1599" s="61"/>
      <c r="M1599" s="61"/>
    </row>
    <row r="1600" spans="1:13" ht="15.6">
      <c r="A1600" s="83">
        <v>536.93999999998596</v>
      </c>
      <c r="B1600" s="84">
        <f t="shared" si="121"/>
        <v>397650665.81361002</v>
      </c>
      <c r="C1600" s="84">
        <f t="shared" si="119"/>
        <v>341072014.04983902</v>
      </c>
      <c r="D1600" s="83">
        <v>536.93999999998596</v>
      </c>
      <c r="E1600" s="84">
        <f t="shared" si="122"/>
        <v>33041640.878175586</v>
      </c>
      <c r="F1600" s="85"/>
      <c r="G1600" s="79">
        <f t="shared" si="123"/>
        <v>0.32538784496861695</v>
      </c>
      <c r="H1600" s="80">
        <f t="shared" si="120"/>
        <v>0.70241793696920196</v>
      </c>
      <c r="I1600" s="61"/>
      <c r="J1600" s="61"/>
      <c r="K1600" s="61"/>
      <c r="L1600" s="61"/>
      <c r="M1600" s="61"/>
    </row>
    <row r="1601" spans="1:13" ht="15.6">
      <c r="A1601" s="83">
        <v>536.94999999998504</v>
      </c>
      <c r="B1601" s="84">
        <f t="shared" si="121"/>
        <v>397976053.65857863</v>
      </c>
      <c r="C1601" s="84">
        <f t="shared" si="119"/>
        <v>341397401.89480764</v>
      </c>
      <c r="D1601" s="83">
        <v>536.94999999998504</v>
      </c>
      <c r="E1601" s="84">
        <f t="shared" si="122"/>
        <v>33053016.347112305</v>
      </c>
      <c r="F1601" s="85"/>
      <c r="G1601" s="79">
        <f t="shared" si="123"/>
        <v>0.32538784496861695</v>
      </c>
      <c r="H1601" s="80">
        <f t="shared" si="120"/>
        <v>0.70308805427394316</v>
      </c>
      <c r="I1601" s="61"/>
      <c r="J1601" s="61"/>
      <c r="K1601" s="61"/>
      <c r="L1601" s="61"/>
      <c r="M1601" s="61"/>
    </row>
    <row r="1602" spans="1:13" ht="15.6">
      <c r="A1602" s="83">
        <v>536.95999999998503</v>
      </c>
      <c r="B1602" s="84">
        <f t="shared" si="121"/>
        <v>398301441.50354725</v>
      </c>
      <c r="C1602" s="84">
        <f t="shared" si="119"/>
        <v>341722789.73977625</v>
      </c>
      <c r="D1602" s="83">
        <v>536.95999999998503</v>
      </c>
      <c r="E1602" s="84">
        <f t="shared" si="122"/>
        <v>33064391.816049024</v>
      </c>
      <c r="F1602" s="85"/>
      <c r="G1602" s="79">
        <f t="shared" si="123"/>
        <v>0.32538784496861695</v>
      </c>
      <c r="H1602" s="80">
        <f t="shared" si="120"/>
        <v>0.70375817157868426</v>
      </c>
      <c r="I1602" s="61"/>
      <c r="J1602" s="61"/>
      <c r="K1602" s="61"/>
      <c r="L1602" s="61"/>
      <c r="M1602" s="61"/>
    </row>
    <row r="1603" spans="1:13" ht="15.6">
      <c r="A1603" s="83">
        <v>536.96999999998502</v>
      </c>
      <c r="B1603" s="84">
        <f t="shared" si="121"/>
        <v>398626829.34851587</v>
      </c>
      <c r="C1603" s="84">
        <f t="shared" si="119"/>
        <v>342048177.58474487</v>
      </c>
      <c r="D1603" s="83">
        <v>536.96999999998502</v>
      </c>
      <c r="E1603" s="84">
        <f t="shared" si="122"/>
        <v>33075767.284985743</v>
      </c>
      <c r="F1603" s="85"/>
      <c r="G1603" s="79">
        <f t="shared" si="123"/>
        <v>0.32538784496861695</v>
      </c>
      <c r="H1603" s="80">
        <f t="shared" si="120"/>
        <v>0.70442828888342535</v>
      </c>
      <c r="I1603" s="61"/>
      <c r="J1603" s="61"/>
      <c r="K1603" s="61"/>
      <c r="L1603" s="61"/>
      <c r="M1603" s="61"/>
    </row>
    <row r="1604" spans="1:13" ht="15.6">
      <c r="A1604" s="83">
        <v>536.97999999998501</v>
      </c>
      <c r="B1604" s="84">
        <f t="shared" si="121"/>
        <v>398952217.19348449</v>
      </c>
      <c r="C1604" s="84">
        <f t="shared" si="119"/>
        <v>342373565.42971349</v>
      </c>
      <c r="D1604" s="83">
        <v>536.97999999998501</v>
      </c>
      <c r="E1604" s="84">
        <f t="shared" si="122"/>
        <v>33087142.753922462</v>
      </c>
      <c r="F1604" s="85"/>
      <c r="G1604" s="79">
        <f t="shared" si="123"/>
        <v>0.32538784496861695</v>
      </c>
      <c r="H1604" s="80">
        <f t="shared" si="120"/>
        <v>0.70509840618816655</v>
      </c>
      <c r="I1604" s="61"/>
      <c r="J1604" s="61"/>
      <c r="K1604" s="61"/>
      <c r="L1604" s="61"/>
      <c r="M1604" s="61"/>
    </row>
    <row r="1605" spans="1:13" ht="15.6">
      <c r="A1605" s="83">
        <v>536.989999999985</v>
      </c>
      <c r="B1605" s="84">
        <f t="shared" si="121"/>
        <v>399277605.0384531</v>
      </c>
      <c r="C1605" s="84">
        <f t="shared" si="119"/>
        <v>342698953.2746821</v>
      </c>
      <c r="D1605" s="83">
        <v>536.989999999985</v>
      </c>
      <c r="E1605" s="84">
        <f t="shared" si="122"/>
        <v>33098518.222859181</v>
      </c>
      <c r="F1605" s="85"/>
      <c r="G1605" s="79">
        <f t="shared" si="123"/>
        <v>0.32538784496861695</v>
      </c>
      <c r="H1605" s="80">
        <f t="shared" si="120"/>
        <v>0.70576852349290764</v>
      </c>
      <c r="I1605" s="61"/>
      <c r="J1605" s="61"/>
      <c r="K1605" s="61"/>
      <c r="L1605" s="61"/>
      <c r="M1605" s="61"/>
    </row>
    <row r="1606" spans="1:13" ht="15.6">
      <c r="A1606" s="86">
        <v>536.99999999998499</v>
      </c>
      <c r="B1606" s="87">
        <v>399602992.88341999</v>
      </c>
      <c r="C1606" s="87">
        <f t="shared" si="119"/>
        <v>343024341.11964899</v>
      </c>
      <c r="D1606" s="86">
        <v>536.99999999998499</v>
      </c>
      <c r="E1606" s="87">
        <v>33109893.691796001</v>
      </c>
      <c r="F1606" s="88"/>
      <c r="G1606" s="79">
        <f t="shared" si="123"/>
        <v>0.32538784496688844</v>
      </c>
      <c r="H1606" s="80">
        <f t="shared" si="120"/>
        <v>0.70643864079764529</v>
      </c>
      <c r="I1606" s="61"/>
      <c r="J1606" s="61"/>
      <c r="K1606" s="61"/>
      <c r="L1606" s="61"/>
      <c r="M1606" s="61"/>
    </row>
    <row r="1607" spans="1:13" ht="15.6">
      <c r="A1607" s="83">
        <v>537.00999999998498</v>
      </c>
      <c r="B1607" s="84">
        <f t="shared" ref="B1607:B1670" si="124">B1606+(($B$1706-$B$1606)/100)</f>
        <v>399939650.32960671</v>
      </c>
      <c r="C1607" s="84">
        <f t="shared" si="119"/>
        <v>343360998.56583571</v>
      </c>
      <c r="D1607" s="83">
        <v>537.00999999998498</v>
      </c>
      <c r="E1607" s="84">
        <f t="shared" ref="E1607:E1670" si="125">E1606+(($E$1706-$E$1606)/100)</f>
        <v>33121083.40321805</v>
      </c>
      <c r="F1607" s="85"/>
      <c r="G1607" s="79">
        <f t="shared" si="123"/>
        <v>0.33665744618672133</v>
      </c>
      <c r="H1607" s="80">
        <f t="shared" si="120"/>
        <v>0.70713196718935922</v>
      </c>
      <c r="I1607" s="61"/>
      <c r="J1607" s="61"/>
      <c r="K1607" s="61"/>
      <c r="L1607" s="61"/>
      <c r="M1607" s="61"/>
    </row>
    <row r="1608" spans="1:13" ht="15.6">
      <c r="A1608" s="83">
        <v>537.01999999998498</v>
      </c>
      <c r="B1608" s="84">
        <f t="shared" si="124"/>
        <v>400276307.77579343</v>
      </c>
      <c r="C1608" s="84">
        <f t="shared" si="119"/>
        <v>343697656.01202244</v>
      </c>
      <c r="D1608" s="83">
        <v>537.01999999998498</v>
      </c>
      <c r="E1608" s="84">
        <f t="shared" si="125"/>
        <v>33132273.114640098</v>
      </c>
      <c r="F1608" s="85"/>
      <c r="G1608" s="79">
        <f t="shared" si="123"/>
        <v>0.33665744618672133</v>
      </c>
      <c r="H1608" s="80">
        <f t="shared" ref="H1608:H1671" si="126">C1608/$C$2006</f>
        <v>0.70782529358107327</v>
      </c>
      <c r="I1608" s="61"/>
      <c r="J1608" s="61"/>
      <c r="K1608" s="61"/>
      <c r="L1608" s="61"/>
      <c r="M1608" s="61"/>
    </row>
    <row r="1609" spans="1:13" ht="15.6">
      <c r="A1609" s="83">
        <v>537.02999999998497</v>
      </c>
      <c r="B1609" s="84">
        <f t="shared" si="124"/>
        <v>400612965.22198015</v>
      </c>
      <c r="C1609" s="84">
        <f t="shared" si="119"/>
        <v>344034313.45820916</v>
      </c>
      <c r="D1609" s="83">
        <v>537.02999999998497</v>
      </c>
      <c r="E1609" s="84">
        <f t="shared" si="125"/>
        <v>33143462.826062147</v>
      </c>
      <c r="F1609" s="85"/>
      <c r="G1609" s="79">
        <f t="shared" si="123"/>
        <v>0.33665744618672133</v>
      </c>
      <c r="H1609" s="80">
        <f t="shared" si="126"/>
        <v>0.7085186199727872</v>
      </c>
      <c r="I1609" s="61"/>
      <c r="J1609" s="61"/>
      <c r="K1609" s="61"/>
      <c r="L1609" s="61"/>
      <c r="M1609" s="61"/>
    </row>
    <row r="1610" spans="1:13" ht="15.6">
      <c r="A1610" s="83">
        <v>537.03999999998496</v>
      </c>
      <c r="B1610" s="84">
        <f t="shared" si="124"/>
        <v>400949622.66816688</v>
      </c>
      <c r="C1610" s="84">
        <f t="shared" si="119"/>
        <v>344370970.90439588</v>
      </c>
      <c r="D1610" s="83">
        <v>537.03999999998496</v>
      </c>
      <c r="E1610" s="84">
        <f t="shared" si="125"/>
        <v>33154652.537484195</v>
      </c>
      <c r="F1610" s="85"/>
      <c r="G1610" s="79">
        <f t="shared" si="123"/>
        <v>0.33665744618672133</v>
      </c>
      <c r="H1610" s="80">
        <f t="shared" si="126"/>
        <v>0.70921194636450124</v>
      </c>
      <c r="I1610" s="61"/>
      <c r="J1610" s="61"/>
      <c r="K1610" s="61"/>
      <c r="L1610" s="61"/>
      <c r="M1610" s="61"/>
    </row>
    <row r="1611" spans="1:13" ht="15.6">
      <c r="A1611" s="83">
        <v>537.04999999998495</v>
      </c>
      <c r="B1611" s="84">
        <f t="shared" si="124"/>
        <v>401286280.1143536</v>
      </c>
      <c r="C1611" s="84">
        <f t="shared" si="119"/>
        <v>344707628.3505826</v>
      </c>
      <c r="D1611" s="83">
        <v>537.04999999998495</v>
      </c>
      <c r="E1611" s="84">
        <f t="shared" si="125"/>
        <v>33165842.248906244</v>
      </c>
      <c r="F1611" s="85"/>
      <c r="G1611" s="79">
        <f t="shared" si="123"/>
        <v>0.33665744618672133</v>
      </c>
      <c r="H1611" s="80">
        <f t="shared" si="126"/>
        <v>0.70990527275621518</v>
      </c>
      <c r="I1611" s="61"/>
      <c r="J1611" s="61"/>
      <c r="K1611" s="61"/>
      <c r="L1611" s="61"/>
      <c r="M1611" s="61"/>
    </row>
    <row r="1612" spans="1:13" ht="15.6">
      <c r="A1612" s="83">
        <v>537.05999999998505</v>
      </c>
      <c r="B1612" s="84">
        <f t="shared" si="124"/>
        <v>401622937.56054032</v>
      </c>
      <c r="C1612" s="84">
        <f t="shared" si="119"/>
        <v>345044285.79676932</v>
      </c>
      <c r="D1612" s="83">
        <v>537.05999999998505</v>
      </c>
      <c r="E1612" s="84">
        <f t="shared" si="125"/>
        <v>33177031.960328292</v>
      </c>
      <c r="F1612" s="85"/>
      <c r="G1612" s="79">
        <f t="shared" si="123"/>
        <v>0.33665744618672133</v>
      </c>
      <c r="H1612" s="80">
        <f t="shared" si="126"/>
        <v>0.71059859914792922</v>
      </c>
      <c r="I1612" s="61"/>
      <c r="J1612" s="61"/>
      <c r="K1612" s="61"/>
      <c r="L1612" s="61"/>
      <c r="M1612" s="61"/>
    </row>
    <row r="1613" spans="1:13" ht="15.6">
      <c r="A1613" s="83">
        <v>537.06999999998504</v>
      </c>
      <c r="B1613" s="84">
        <f t="shared" si="124"/>
        <v>401959595.00672704</v>
      </c>
      <c r="C1613" s="84">
        <f t="shared" si="119"/>
        <v>345380943.24295604</v>
      </c>
      <c r="D1613" s="83">
        <v>537.06999999998504</v>
      </c>
      <c r="E1613" s="84">
        <f t="shared" si="125"/>
        <v>33188221.671750341</v>
      </c>
      <c r="F1613" s="85"/>
      <c r="G1613" s="79">
        <f t="shared" si="123"/>
        <v>0.33665744618672133</v>
      </c>
      <c r="H1613" s="80">
        <f t="shared" si="126"/>
        <v>0.71129192553964316</v>
      </c>
      <c r="I1613" s="61"/>
      <c r="J1613" s="61"/>
      <c r="K1613" s="61"/>
      <c r="L1613" s="61"/>
      <c r="M1613" s="61"/>
    </row>
    <row r="1614" spans="1:13" ht="15.6">
      <c r="A1614" s="83">
        <v>537.07999999998503</v>
      </c>
      <c r="B1614" s="84">
        <f t="shared" si="124"/>
        <v>402296252.45291376</v>
      </c>
      <c r="C1614" s="84">
        <f t="shared" si="119"/>
        <v>345717600.68914276</v>
      </c>
      <c r="D1614" s="83">
        <v>537.07999999998503</v>
      </c>
      <c r="E1614" s="84">
        <f t="shared" si="125"/>
        <v>33199411.383172389</v>
      </c>
      <c r="F1614" s="85"/>
      <c r="G1614" s="79">
        <f t="shared" si="123"/>
        <v>0.33665744618672133</v>
      </c>
      <c r="H1614" s="80">
        <f t="shared" si="126"/>
        <v>0.7119852519313572</v>
      </c>
      <c r="I1614" s="61"/>
      <c r="J1614" s="61"/>
      <c r="K1614" s="61"/>
      <c r="L1614" s="61"/>
      <c r="M1614" s="61"/>
    </row>
    <row r="1615" spans="1:13" ht="15.6">
      <c r="A1615" s="83">
        <v>537.08999999998503</v>
      </c>
      <c r="B1615" s="84">
        <f t="shared" si="124"/>
        <v>402632909.89910048</v>
      </c>
      <c r="C1615" s="84">
        <f t="shared" si="119"/>
        <v>346054258.13532948</v>
      </c>
      <c r="D1615" s="83">
        <v>537.08999999998503</v>
      </c>
      <c r="E1615" s="84">
        <f t="shared" si="125"/>
        <v>33210601.094594438</v>
      </c>
      <c r="F1615" s="85"/>
      <c r="G1615" s="79">
        <f t="shared" si="123"/>
        <v>0.33665744618672133</v>
      </c>
      <c r="H1615" s="80">
        <f t="shared" si="126"/>
        <v>0.71267857832307113</v>
      </c>
      <c r="I1615" s="61"/>
      <c r="J1615" s="61"/>
      <c r="K1615" s="61"/>
      <c r="L1615" s="61"/>
      <c r="M1615" s="61"/>
    </row>
    <row r="1616" spans="1:13" ht="15.6">
      <c r="A1616" s="83">
        <v>537.09999999998502</v>
      </c>
      <c r="B1616" s="84">
        <f t="shared" si="124"/>
        <v>402969567.3452872</v>
      </c>
      <c r="C1616" s="84">
        <f t="shared" si="119"/>
        <v>346390915.58151621</v>
      </c>
      <c r="D1616" s="83">
        <v>537.09999999998502</v>
      </c>
      <c r="E1616" s="84">
        <f t="shared" si="125"/>
        <v>33221790.806016486</v>
      </c>
      <c r="F1616" s="85"/>
      <c r="G1616" s="79">
        <f t="shared" si="123"/>
        <v>0.33665744618672133</v>
      </c>
      <c r="H1616" s="80">
        <f t="shared" si="126"/>
        <v>0.71337190471478518</v>
      </c>
      <c r="I1616" s="61"/>
      <c r="J1616" s="61"/>
      <c r="K1616" s="61"/>
      <c r="L1616" s="61"/>
      <c r="M1616" s="61"/>
    </row>
    <row r="1617" spans="1:13" ht="15.6">
      <c r="A1617" s="83">
        <v>537.10999999998501</v>
      </c>
      <c r="B1617" s="84">
        <f t="shared" si="124"/>
        <v>403306224.79147393</v>
      </c>
      <c r="C1617" s="84">
        <f t="shared" si="119"/>
        <v>346727573.02770293</v>
      </c>
      <c r="D1617" s="83">
        <v>537.10999999998501</v>
      </c>
      <c r="E1617" s="84">
        <f t="shared" si="125"/>
        <v>33232980.517438535</v>
      </c>
      <c r="F1617" s="85"/>
      <c r="G1617" s="79">
        <f t="shared" si="123"/>
        <v>0.33665744618672133</v>
      </c>
      <c r="H1617" s="80">
        <f t="shared" si="126"/>
        <v>0.71406523110649911</v>
      </c>
      <c r="I1617" s="61"/>
      <c r="J1617" s="61"/>
      <c r="K1617" s="61"/>
      <c r="L1617" s="61"/>
      <c r="M1617" s="61"/>
    </row>
    <row r="1618" spans="1:13" ht="15.6">
      <c r="A1618" s="83">
        <v>537.119999999985</v>
      </c>
      <c r="B1618" s="84">
        <f t="shared" si="124"/>
        <v>403642882.23766065</v>
      </c>
      <c r="C1618" s="84">
        <f t="shared" si="119"/>
        <v>347064230.47388965</v>
      </c>
      <c r="D1618" s="83">
        <v>537.119999999985</v>
      </c>
      <c r="E1618" s="84">
        <f t="shared" si="125"/>
        <v>33244170.228860583</v>
      </c>
      <c r="F1618" s="85"/>
      <c r="G1618" s="79">
        <f t="shared" si="123"/>
        <v>0.33665744618672133</v>
      </c>
      <c r="H1618" s="80">
        <f t="shared" si="126"/>
        <v>0.71475855749821304</v>
      </c>
      <c r="I1618" s="61"/>
      <c r="J1618" s="61"/>
      <c r="K1618" s="61"/>
      <c r="L1618" s="61"/>
      <c r="M1618" s="61"/>
    </row>
    <row r="1619" spans="1:13" ht="15.6">
      <c r="A1619" s="83">
        <v>537.12999999998499</v>
      </c>
      <c r="B1619" s="84">
        <f t="shared" si="124"/>
        <v>403979539.68384737</v>
      </c>
      <c r="C1619" s="84">
        <f t="shared" si="119"/>
        <v>347400887.92007637</v>
      </c>
      <c r="D1619" s="83">
        <v>537.12999999998499</v>
      </c>
      <c r="E1619" s="84">
        <f t="shared" si="125"/>
        <v>33255359.940282632</v>
      </c>
      <c r="F1619" s="85"/>
      <c r="G1619" s="79">
        <f t="shared" si="123"/>
        <v>0.33665744618672133</v>
      </c>
      <c r="H1619" s="80">
        <f t="shared" si="126"/>
        <v>0.71545188388992709</v>
      </c>
      <c r="I1619" s="61"/>
      <c r="J1619" s="61"/>
      <c r="K1619" s="61"/>
      <c r="L1619" s="61"/>
      <c r="M1619" s="61"/>
    </row>
    <row r="1620" spans="1:13" ht="15.6">
      <c r="A1620" s="83">
        <v>537.13999999998498</v>
      </c>
      <c r="B1620" s="84">
        <f t="shared" si="124"/>
        <v>404316197.13003409</v>
      </c>
      <c r="C1620" s="84">
        <f t="shared" si="119"/>
        <v>347737545.36626309</v>
      </c>
      <c r="D1620" s="83">
        <v>537.13999999998498</v>
      </c>
      <c r="E1620" s="84">
        <f t="shared" si="125"/>
        <v>33266549.65170468</v>
      </c>
      <c r="F1620" s="85"/>
      <c r="G1620" s="79">
        <f t="shared" si="123"/>
        <v>0.33665744618672133</v>
      </c>
      <c r="H1620" s="80">
        <f t="shared" si="126"/>
        <v>0.71614521028164102</v>
      </c>
      <c r="I1620" s="61"/>
      <c r="J1620" s="61"/>
      <c r="K1620" s="61"/>
      <c r="L1620" s="61"/>
      <c r="M1620" s="61"/>
    </row>
    <row r="1621" spans="1:13" ht="15.6">
      <c r="A1621" s="83">
        <v>537.14999999998497</v>
      </c>
      <c r="B1621" s="84">
        <f t="shared" si="124"/>
        <v>404652854.57622081</v>
      </c>
      <c r="C1621" s="84">
        <f t="shared" si="119"/>
        <v>348074202.81244981</v>
      </c>
      <c r="D1621" s="83">
        <v>537.14999999998497</v>
      </c>
      <c r="E1621" s="84">
        <f t="shared" si="125"/>
        <v>33277739.363126729</v>
      </c>
      <c r="F1621" s="85"/>
      <c r="G1621" s="79">
        <f t="shared" si="123"/>
        <v>0.33665744618672133</v>
      </c>
      <c r="H1621" s="80">
        <f t="shared" si="126"/>
        <v>0.71683853667335506</v>
      </c>
      <c r="I1621" s="61"/>
      <c r="J1621" s="61"/>
      <c r="K1621" s="61"/>
      <c r="L1621" s="61"/>
      <c r="M1621" s="61"/>
    </row>
    <row r="1622" spans="1:13" ht="15.6">
      <c r="A1622" s="83">
        <v>537.15999999998496</v>
      </c>
      <c r="B1622" s="84">
        <f t="shared" si="124"/>
        <v>404989512.02240753</v>
      </c>
      <c r="C1622" s="84">
        <f t="shared" si="119"/>
        <v>348410860.25863653</v>
      </c>
      <c r="D1622" s="83">
        <v>537.15999999998496</v>
      </c>
      <c r="E1622" s="84">
        <f t="shared" si="125"/>
        <v>33288929.074548777</v>
      </c>
      <c r="F1622" s="85"/>
      <c r="G1622" s="79">
        <f t="shared" si="123"/>
        <v>0.33665744618672133</v>
      </c>
      <c r="H1622" s="80">
        <f t="shared" si="126"/>
        <v>0.717531863065069</v>
      </c>
      <c r="I1622" s="61"/>
      <c r="J1622" s="61"/>
      <c r="K1622" s="61"/>
      <c r="L1622" s="61"/>
      <c r="M1622" s="61"/>
    </row>
    <row r="1623" spans="1:13" ht="15.6">
      <c r="A1623" s="83">
        <v>537.16999999998495</v>
      </c>
      <c r="B1623" s="84">
        <f t="shared" si="124"/>
        <v>405326169.46859425</v>
      </c>
      <c r="C1623" s="84">
        <f t="shared" si="119"/>
        <v>348747517.70482326</v>
      </c>
      <c r="D1623" s="83">
        <v>537.16999999998495</v>
      </c>
      <c r="E1623" s="84">
        <f t="shared" si="125"/>
        <v>33300118.785970826</v>
      </c>
      <c r="F1623" s="85"/>
      <c r="G1623" s="79">
        <f t="shared" si="123"/>
        <v>0.33665744618672133</v>
      </c>
      <c r="H1623" s="80">
        <f t="shared" si="126"/>
        <v>0.71822518945678304</v>
      </c>
      <c r="I1623" s="61"/>
      <c r="J1623" s="61"/>
      <c r="K1623" s="61"/>
      <c r="L1623" s="61"/>
      <c r="M1623" s="61"/>
    </row>
    <row r="1624" spans="1:13" ht="15.6">
      <c r="A1624" s="83">
        <v>537.17999999998494</v>
      </c>
      <c r="B1624" s="84">
        <f t="shared" si="124"/>
        <v>405662826.91478097</v>
      </c>
      <c r="C1624" s="84">
        <f t="shared" si="119"/>
        <v>349084175.15100998</v>
      </c>
      <c r="D1624" s="83">
        <v>537.17999999998494</v>
      </c>
      <c r="E1624" s="84">
        <f t="shared" si="125"/>
        <v>33311308.497392874</v>
      </c>
      <c r="F1624" s="85"/>
      <c r="G1624" s="79">
        <f t="shared" si="123"/>
        <v>0.33665744618672133</v>
      </c>
      <c r="H1624" s="80">
        <f t="shared" si="126"/>
        <v>0.71891851584849698</v>
      </c>
      <c r="I1624" s="61"/>
      <c r="J1624" s="61"/>
      <c r="K1624" s="61"/>
      <c r="L1624" s="61"/>
      <c r="M1624" s="61"/>
    </row>
    <row r="1625" spans="1:13" ht="15.6">
      <c r="A1625" s="83">
        <v>537.18999999998505</v>
      </c>
      <c r="B1625" s="84">
        <f t="shared" si="124"/>
        <v>405999484.3609677</v>
      </c>
      <c r="C1625" s="84">
        <f t="shared" si="119"/>
        <v>349420832.5971967</v>
      </c>
      <c r="D1625" s="83">
        <v>537.18999999998505</v>
      </c>
      <c r="E1625" s="84">
        <f t="shared" si="125"/>
        <v>33322498.208814923</v>
      </c>
      <c r="F1625" s="85"/>
      <c r="G1625" s="79">
        <f t="shared" si="123"/>
        <v>0.33665744618672133</v>
      </c>
      <c r="H1625" s="80">
        <f t="shared" si="126"/>
        <v>0.71961184224021102</v>
      </c>
      <c r="I1625" s="61"/>
      <c r="J1625" s="61"/>
      <c r="K1625" s="61"/>
      <c r="L1625" s="61"/>
      <c r="M1625" s="61"/>
    </row>
    <row r="1626" spans="1:13" ht="15.6">
      <c r="A1626" s="83">
        <v>537.19999999998504</v>
      </c>
      <c r="B1626" s="84">
        <f t="shared" si="124"/>
        <v>406336141.80715442</v>
      </c>
      <c r="C1626" s="84">
        <f t="shared" si="119"/>
        <v>349757490.04338342</v>
      </c>
      <c r="D1626" s="83">
        <v>537.19999999998504</v>
      </c>
      <c r="E1626" s="84">
        <f t="shared" si="125"/>
        <v>33333687.920236971</v>
      </c>
      <c r="F1626" s="85"/>
      <c r="G1626" s="79">
        <f t="shared" si="123"/>
        <v>0.33665744618672133</v>
      </c>
      <c r="H1626" s="80">
        <f t="shared" si="126"/>
        <v>0.72030516863192495</v>
      </c>
      <c r="I1626" s="61"/>
      <c r="J1626" s="61"/>
      <c r="K1626" s="61"/>
      <c r="L1626" s="61"/>
      <c r="M1626" s="61"/>
    </row>
    <row r="1627" spans="1:13" ht="15.6">
      <c r="A1627" s="83">
        <v>537.20999999998503</v>
      </c>
      <c r="B1627" s="84">
        <f t="shared" si="124"/>
        <v>406672799.25334114</v>
      </c>
      <c r="C1627" s="84">
        <f t="shared" si="119"/>
        <v>350094147.48957014</v>
      </c>
      <c r="D1627" s="83">
        <v>537.20999999998503</v>
      </c>
      <c r="E1627" s="84">
        <f t="shared" si="125"/>
        <v>33344877.63165902</v>
      </c>
      <c r="F1627" s="85"/>
      <c r="G1627" s="79">
        <f t="shared" si="123"/>
        <v>0.33665744618672133</v>
      </c>
      <c r="H1627" s="80">
        <f t="shared" si="126"/>
        <v>0.720998495023639</v>
      </c>
      <c r="I1627" s="61"/>
      <c r="J1627" s="61"/>
      <c r="K1627" s="61"/>
      <c r="L1627" s="61"/>
      <c r="M1627" s="61"/>
    </row>
    <row r="1628" spans="1:13" ht="15.6">
      <c r="A1628" s="83">
        <v>537.21999999998502</v>
      </c>
      <c r="B1628" s="84">
        <f t="shared" si="124"/>
        <v>407009456.69952786</v>
      </c>
      <c r="C1628" s="84">
        <f t="shared" si="119"/>
        <v>350430804.93575686</v>
      </c>
      <c r="D1628" s="83">
        <v>537.21999999998502</v>
      </c>
      <c r="E1628" s="84">
        <f t="shared" si="125"/>
        <v>33356067.343081068</v>
      </c>
      <c r="F1628" s="85"/>
      <c r="G1628" s="79">
        <f t="shared" si="123"/>
        <v>0.33665744618672133</v>
      </c>
      <c r="H1628" s="80">
        <f t="shared" si="126"/>
        <v>0.72169182141535293</v>
      </c>
      <c r="I1628" s="61"/>
      <c r="J1628" s="61"/>
      <c r="K1628" s="61"/>
      <c r="L1628" s="61"/>
      <c r="M1628" s="61"/>
    </row>
    <row r="1629" spans="1:13" ht="15.6">
      <c r="A1629" s="83">
        <v>537.22999999998501</v>
      </c>
      <c r="B1629" s="84">
        <f t="shared" si="124"/>
        <v>407346114.14571458</v>
      </c>
      <c r="C1629" s="84">
        <f t="shared" si="119"/>
        <v>350767462.38194358</v>
      </c>
      <c r="D1629" s="83">
        <v>537.22999999998501</v>
      </c>
      <c r="E1629" s="84">
        <f t="shared" si="125"/>
        <v>33367257.054503117</v>
      </c>
      <c r="F1629" s="85"/>
      <c r="G1629" s="79">
        <f t="shared" si="123"/>
        <v>0.33665744618672133</v>
      </c>
      <c r="H1629" s="80">
        <f t="shared" si="126"/>
        <v>0.72238514780706697</v>
      </c>
      <c r="I1629" s="61"/>
      <c r="J1629" s="61"/>
      <c r="K1629" s="61"/>
      <c r="L1629" s="61"/>
      <c r="M1629" s="61"/>
    </row>
    <row r="1630" spans="1:13" ht="15.6">
      <c r="A1630" s="83">
        <v>537.239999999985</v>
      </c>
      <c r="B1630" s="84">
        <f t="shared" si="124"/>
        <v>407682771.5919013</v>
      </c>
      <c r="C1630" s="84">
        <f t="shared" si="119"/>
        <v>351104119.8281303</v>
      </c>
      <c r="D1630" s="83">
        <v>537.239999999985</v>
      </c>
      <c r="E1630" s="84">
        <f t="shared" si="125"/>
        <v>33378446.765925165</v>
      </c>
      <c r="F1630" s="85"/>
      <c r="G1630" s="79">
        <f t="shared" si="123"/>
        <v>0.33665744618672133</v>
      </c>
      <c r="H1630" s="80">
        <f t="shared" si="126"/>
        <v>0.72307847419878091</v>
      </c>
      <c r="I1630" s="61"/>
      <c r="J1630" s="61"/>
      <c r="K1630" s="61"/>
      <c r="L1630" s="61"/>
      <c r="M1630" s="61"/>
    </row>
    <row r="1631" spans="1:13" ht="15.6">
      <c r="A1631" s="83">
        <v>537.24999999998499</v>
      </c>
      <c r="B1631" s="84">
        <f t="shared" si="124"/>
        <v>408019429.03808802</v>
      </c>
      <c r="C1631" s="84">
        <f t="shared" si="119"/>
        <v>351440777.27431703</v>
      </c>
      <c r="D1631" s="83">
        <v>537.24999999998499</v>
      </c>
      <c r="E1631" s="84">
        <f t="shared" si="125"/>
        <v>33389636.477347214</v>
      </c>
      <c r="F1631" s="85"/>
      <c r="G1631" s="79">
        <f t="shared" si="123"/>
        <v>0.33665744618672133</v>
      </c>
      <c r="H1631" s="80">
        <f t="shared" si="126"/>
        <v>0.72377180059049495</v>
      </c>
      <c r="I1631" s="61"/>
      <c r="J1631" s="61"/>
      <c r="K1631" s="61"/>
      <c r="L1631" s="61"/>
      <c r="M1631" s="61"/>
    </row>
    <row r="1632" spans="1:13" ht="15.6">
      <c r="A1632" s="83">
        <v>537.25999999998498</v>
      </c>
      <c r="B1632" s="84">
        <f t="shared" si="124"/>
        <v>408356086.48427474</v>
      </c>
      <c r="C1632" s="84">
        <f t="shared" si="119"/>
        <v>351777434.72050375</v>
      </c>
      <c r="D1632" s="83">
        <v>537.25999999998498</v>
      </c>
      <c r="E1632" s="84">
        <f t="shared" si="125"/>
        <v>33400826.188769262</v>
      </c>
      <c r="F1632" s="85"/>
      <c r="G1632" s="79">
        <f t="shared" si="123"/>
        <v>0.33665744618672133</v>
      </c>
      <c r="H1632" s="80">
        <f t="shared" si="126"/>
        <v>0.72446512698220888</v>
      </c>
      <c r="I1632" s="61"/>
      <c r="J1632" s="61"/>
      <c r="K1632" s="61"/>
      <c r="L1632" s="61"/>
      <c r="M1632" s="61"/>
    </row>
    <row r="1633" spans="1:13" ht="15.6">
      <c r="A1633" s="83">
        <v>537.26999999998498</v>
      </c>
      <c r="B1633" s="84">
        <f t="shared" si="124"/>
        <v>408692743.93046147</v>
      </c>
      <c r="C1633" s="84">
        <f t="shared" si="119"/>
        <v>352114092.16669047</v>
      </c>
      <c r="D1633" s="83">
        <v>537.26999999998498</v>
      </c>
      <c r="E1633" s="84">
        <f t="shared" si="125"/>
        <v>33412015.900191311</v>
      </c>
      <c r="F1633" s="85"/>
      <c r="G1633" s="79">
        <f t="shared" si="123"/>
        <v>0.33665744618672133</v>
      </c>
      <c r="H1633" s="80">
        <f t="shared" si="126"/>
        <v>0.72515845337392293</v>
      </c>
      <c r="I1633" s="61"/>
      <c r="J1633" s="61"/>
      <c r="K1633" s="61"/>
      <c r="L1633" s="61"/>
      <c r="M1633" s="61"/>
    </row>
    <row r="1634" spans="1:13" ht="15.6">
      <c r="A1634" s="83">
        <v>537.27999999998497</v>
      </c>
      <c r="B1634" s="84">
        <f t="shared" si="124"/>
        <v>409029401.37664819</v>
      </c>
      <c r="C1634" s="84">
        <f t="shared" si="119"/>
        <v>352450749.61287719</v>
      </c>
      <c r="D1634" s="83">
        <v>537.27999999998497</v>
      </c>
      <c r="E1634" s="84">
        <f t="shared" si="125"/>
        <v>33423205.611613359</v>
      </c>
      <c r="F1634" s="85"/>
      <c r="G1634" s="79">
        <f t="shared" si="123"/>
        <v>0.33665744618672133</v>
      </c>
      <c r="H1634" s="80">
        <f t="shared" si="126"/>
        <v>0.72585177976563686</v>
      </c>
      <c r="I1634" s="61"/>
      <c r="J1634" s="61"/>
      <c r="K1634" s="61"/>
      <c r="L1634" s="61"/>
      <c r="M1634" s="61"/>
    </row>
    <row r="1635" spans="1:13" ht="15.6">
      <c r="A1635" s="83">
        <v>537.28999999998496</v>
      </c>
      <c r="B1635" s="84">
        <f t="shared" si="124"/>
        <v>409366058.82283491</v>
      </c>
      <c r="C1635" s="84">
        <f t="shared" si="119"/>
        <v>352787407.05906391</v>
      </c>
      <c r="D1635" s="83">
        <v>537.28999999998496</v>
      </c>
      <c r="E1635" s="84">
        <f t="shared" si="125"/>
        <v>33434395.323035408</v>
      </c>
      <c r="F1635" s="85"/>
      <c r="G1635" s="79">
        <f t="shared" si="123"/>
        <v>0.33665744618672133</v>
      </c>
      <c r="H1635" s="80">
        <f t="shared" si="126"/>
        <v>0.72654510615735091</v>
      </c>
      <c r="I1635" s="61"/>
      <c r="J1635" s="61"/>
      <c r="K1635" s="61"/>
      <c r="L1635" s="61"/>
      <c r="M1635" s="61"/>
    </row>
    <row r="1636" spans="1:13" ht="15.6">
      <c r="A1636" s="83">
        <v>537.29999999998495</v>
      </c>
      <c r="B1636" s="84">
        <f t="shared" si="124"/>
        <v>409702716.26902163</v>
      </c>
      <c r="C1636" s="84">
        <f t="shared" si="119"/>
        <v>353124064.50525063</v>
      </c>
      <c r="D1636" s="83">
        <v>537.29999999998495</v>
      </c>
      <c r="E1636" s="84">
        <f t="shared" si="125"/>
        <v>33445585.034457456</v>
      </c>
      <c r="F1636" s="85"/>
      <c r="G1636" s="79">
        <f t="shared" si="123"/>
        <v>0.33665744618672133</v>
      </c>
      <c r="H1636" s="80">
        <f t="shared" si="126"/>
        <v>0.72723843254906484</v>
      </c>
      <c r="I1636" s="61"/>
      <c r="J1636" s="61"/>
      <c r="K1636" s="61"/>
      <c r="L1636" s="61"/>
      <c r="M1636" s="61"/>
    </row>
    <row r="1637" spans="1:13" ht="15.6">
      <c r="A1637" s="83">
        <v>537.30999999998505</v>
      </c>
      <c r="B1637" s="84">
        <f t="shared" si="124"/>
        <v>410039373.71520835</v>
      </c>
      <c r="C1637" s="84">
        <f t="shared" si="119"/>
        <v>353460721.95143735</v>
      </c>
      <c r="D1637" s="83">
        <v>537.30999999998505</v>
      </c>
      <c r="E1637" s="84">
        <f t="shared" si="125"/>
        <v>33456774.745879505</v>
      </c>
      <c r="F1637" s="85"/>
      <c r="G1637" s="79">
        <f t="shared" si="123"/>
        <v>0.33665744618672133</v>
      </c>
      <c r="H1637" s="80">
        <f t="shared" si="126"/>
        <v>0.72793175894077888</v>
      </c>
      <c r="I1637" s="61"/>
      <c r="J1637" s="61"/>
      <c r="K1637" s="61"/>
      <c r="L1637" s="61"/>
      <c r="M1637" s="61"/>
    </row>
    <row r="1638" spans="1:13" ht="15.6">
      <c r="A1638" s="83">
        <v>537.31999999998504</v>
      </c>
      <c r="B1638" s="84">
        <f t="shared" si="124"/>
        <v>410376031.16139507</v>
      </c>
      <c r="C1638" s="84">
        <f t="shared" si="119"/>
        <v>353797379.39762408</v>
      </c>
      <c r="D1638" s="83">
        <v>537.31999999998504</v>
      </c>
      <c r="E1638" s="84">
        <f t="shared" si="125"/>
        <v>33467964.457301553</v>
      </c>
      <c r="F1638" s="85"/>
      <c r="G1638" s="79">
        <f t="shared" si="123"/>
        <v>0.33665744618672133</v>
      </c>
      <c r="H1638" s="80">
        <f t="shared" si="126"/>
        <v>0.72862508533249282</v>
      </c>
      <c r="I1638" s="61"/>
      <c r="J1638" s="61"/>
      <c r="K1638" s="61"/>
      <c r="L1638" s="61"/>
      <c r="M1638" s="61"/>
    </row>
    <row r="1639" spans="1:13" ht="15.6">
      <c r="A1639" s="83">
        <v>537.32999999998503</v>
      </c>
      <c r="B1639" s="84">
        <f t="shared" si="124"/>
        <v>410712688.60758179</v>
      </c>
      <c r="C1639" s="84">
        <f t="shared" si="119"/>
        <v>354134036.8438108</v>
      </c>
      <c r="D1639" s="83">
        <v>537.32999999998503</v>
      </c>
      <c r="E1639" s="84">
        <f t="shared" si="125"/>
        <v>33479154.168723602</v>
      </c>
      <c r="F1639" s="85"/>
      <c r="G1639" s="79">
        <f t="shared" si="123"/>
        <v>0.33665744618672133</v>
      </c>
      <c r="H1639" s="80">
        <f t="shared" si="126"/>
        <v>0.72931841172420686</v>
      </c>
      <c r="I1639" s="61"/>
      <c r="J1639" s="61"/>
      <c r="K1639" s="61"/>
      <c r="L1639" s="61"/>
      <c r="M1639" s="61"/>
    </row>
    <row r="1640" spans="1:13" ht="15.6">
      <c r="A1640" s="83">
        <v>537.33999999998503</v>
      </c>
      <c r="B1640" s="84">
        <f t="shared" si="124"/>
        <v>411049346.05376852</v>
      </c>
      <c r="C1640" s="84">
        <f t="shared" si="119"/>
        <v>354470694.28999752</v>
      </c>
      <c r="D1640" s="83">
        <v>537.33999999998503</v>
      </c>
      <c r="E1640" s="84">
        <f t="shared" si="125"/>
        <v>33490343.88014565</v>
      </c>
      <c r="F1640" s="85"/>
      <c r="G1640" s="79">
        <f t="shared" si="123"/>
        <v>0.33665744618672133</v>
      </c>
      <c r="H1640" s="80">
        <f t="shared" si="126"/>
        <v>0.73001173811592079</v>
      </c>
      <c r="I1640" s="61"/>
      <c r="J1640" s="61"/>
      <c r="K1640" s="61"/>
      <c r="L1640" s="61"/>
      <c r="M1640" s="61"/>
    </row>
    <row r="1641" spans="1:13" ht="15.6">
      <c r="A1641" s="83">
        <v>537.34999999998502</v>
      </c>
      <c r="B1641" s="84">
        <f t="shared" si="124"/>
        <v>411386003.49995524</v>
      </c>
      <c r="C1641" s="84">
        <f t="shared" si="119"/>
        <v>354807351.73618424</v>
      </c>
      <c r="D1641" s="83">
        <v>537.34999999998502</v>
      </c>
      <c r="E1641" s="84">
        <f t="shared" si="125"/>
        <v>33501533.591567699</v>
      </c>
      <c r="F1641" s="85"/>
      <c r="G1641" s="79">
        <f t="shared" si="123"/>
        <v>0.33665744618672133</v>
      </c>
      <c r="H1641" s="80">
        <f t="shared" si="126"/>
        <v>0.73070506450763473</v>
      </c>
      <c r="I1641" s="61"/>
      <c r="J1641" s="61"/>
      <c r="K1641" s="61"/>
      <c r="L1641" s="61"/>
      <c r="M1641" s="61"/>
    </row>
    <row r="1642" spans="1:13" ht="15.6">
      <c r="A1642" s="83">
        <v>537.35999999998501</v>
      </c>
      <c r="B1642" s="84">
        <f t="shared" si="124"/>
        <v>411722660.94614196</v>
      </c>
      <c r="C1642" s="84">
        <f t="shared" si="119"/>
        <v>355144009.18237096</v>
      </c>
      <c r="D1642" s="83">
        <v>537.35999999998501</v>
      </c>
      <c r="E1642" s="84">
        <f t="shared" si="125"/>
        <v>33512723.302989747</v>
      </c>
      <c r="F1642" s="85"/>
      <c r="G1642" s="79">
        <f t="shared" si="123"/>
        <v>0.33665744618672133</v>
      </c>
      <c r="H1642" s="80">
        <f t="shared" si="126"/>
        <v>0.73139839089934877</v>
      </c>
      <c r="I1642" s="61"/>
      <c r="J1642" s="61"/>
      <c r="K1642" s="61"/>
      <c r="L1642" s="61"/>
      <c r="M1642" s="61"/>
    </row>
    <row r="1643" spans="1:13" ht="15.6">
      <c r="A1643" s="83">
        <v>537.369999999985</v>
      </c>
      <c r="B1643" s="84">
        <f t="shared" si="124"/>
        <v>412059318.39232868</v>
      </c>
      <c r="C1643" s="84">
        <f t="shared" si="119"/>
        <v>355480666.62855768</v>
      </c>
      <c r="D1643" s="83">
        <v>537.369999999985</v>
      </c>
      <c r="E1643" s="84">
        <f t="shared" si="125"/>
        <v>33523913.014411796</v>
      </c>
      <c r="F1643" s="85"/>
      <c r="G1643" s="79">
        <f t="shared" ref="G1643:G1706" si="127">(B1643-B1642)/10^6</f>
        <v>0.33665744618672133</v>
      </c>
      <c r="H1643" s="80">
        <f t="shared" si="126"/>
        <v>0.7320917172910627</v>
      </c>
      <c r="I1643" s="61"/>
      <c r="J1643" s="61"/>
      <c r="K1643" s="61"/>
      <c r="L1643" s="61"/>
      <c r="M1643" s="61"/>
    </row>
    <row r="1644" spans="1:13" ht="15.6">
      <c r="A1644" s="83">
        <v>537.37999999998499</v>
      </c>
      <c r="B1644" s="84">
        <f t="shared" si="124"/>
        <v>412395975.8385154</v>
      </c>
      <c r="C1644" s="84">
        <f t="shared" si="119"/>
        <v>355817324.0747444</v>
      </c>
      <c r="D1644" s="83">
        <v>537.37999999998499</v>
      </c>
      <c r="E1644" s="84">
        <f t="shared" si="125"/>
        <v>33535102.725833844</v>
      </c>
      <c r="F1644" s="85"/>
      <c r="G1644" s="79">
        <f t="shared" si="127"/>
        <v>0.33665744618672133</v>
      </c>
      <c r="H1644" s="80">
        <f t="shared" si="126"/>
        <v>0.73278504368277675</v>
      </c>
      <c r="I1644" s="61"/>
      <c r="J1644" s="61"/>
      <c r="K1644" s="61"/>
      <c r="L1644" s="61"/>
      <c r="M1644" s="61"/>
    </row>
    <row r="1645" spans="1:13" ht="15.6">
      <c r="A1645" s="83">
        <v>537.38999999998498</v>
      </c>
      <c r="B1645" s="84">
        <f t="shared" si="124"/>
        <v>412732633.28470212</v>
      </c>
      <c r="C1645" s="84">
        <f t="shared" si="119"/>
        <v>356153981.52093112</v>
      </c>
      <c r="D1645" s="83">
        <v>537.38999999998498</v>
      </c>
      <c r="E1645" s="84">
        <f t="shared" si="125"/>
        <v>33546292.437255893</v>
      </c>
      <c r="F1645" s="85"/>
      <c r="G1645" s="79">
        <f t="shared" si="127"/>
        <v>0.33665744618672133</v>
      </c>
      <c r="H1645" s="80">
        <f t="shared" si="126"/>
        <v>0.73347837007449068</v>
      </c>
      <c r="I1645" s="61"/>
      <c r="J1645" s="61"/>
      <c r="K1645" s="61"/>
      <c r="L1645" s="61"/>
      <c r="M1645" s="61"/>
    </row>
    <row r="1646" spans="1:13" ht="15.6">
      <c r="A1646" s="83">
        <v>537.39999999998497</v>
      </c>
      <c r="B1646" s="84">
        <f t="shared" si="124"/>
        <v>413069290.73088884</v>
      </c>
      <c r="C1646" s="84">
        <f t="shared" si="119"/>
        <v>356490638.96711785</v>
      </c>
      <c r="D1646" s="83">
        <v>537.39999999998497</v>
      </c>
      <c r="E1646" s="84">
        <f t="shared" si="125"/>
        <v>33557482.148677945</v>
      </c>
      <c r="F1646" s="85"/>
      <c r="G1646" s="79">
        <f t="shared" si="127"/>
        <v>0.33665744618672133</v>
      </c>
      <c r="H1646" s="80">
        <f t="shared" si="126"/>
        <v>0.73417169646620473</v>
      </c>
      <c r="I1646" s="61"/>
      <c r="J1646" s="61"/>
      <c r="K1646" s="61"/>
      <c r="L1646" s="61"/>
      <c r="M1646" s="61"/>
    </row>
    <row r="1647" spans="1:13" ht="15.6">
      <c r="A1647" s="83">
        <v>537.40999999998496</v>
      </c>
      <c r="B1647" s="84">
        <f t="shared" si="124"/>
        <v>413405948.17707556</v>
      </c>
      <c r="C1647" s="84">
        <f t="shared" si="119"/>
        <v>356827296.41330457</v>
      </c>
      <c r="D1647" s="83">
        <v>537.40999999998496</v>
      </c>
      <c r="E1647" s="84">
        <f t="shared" si="125"/>
        <v>33568671.860099994</v>
      </c>
      <c r="F1647" s="85"/>
      <c r="G1647" s="79">
        <f t="shared" si="127"/>
        <v>0.33665744618672133</v>
      </c>
      <c r="H1647" s="80">
        <f t="shared" si="126"/>
        <v>0.73486502285791866</v>
      </c>
      <c r="I1647" s="61"/>
      <c r="J1647" s="61"/>
      <c r="K1647" s="61"/>
      <c r="L1647" s="61"/>
      <c r="M1647" s="61"/>
    </row>
    <row r="1648" spans="1:13" ht="15.6">
      <c r="A1648" s="83">
        <v>537.41999999998495</v>
      </c>
      <c r="B1648" s="84">
        <f t="shared" si="124"/>
        <v>413742605.62326229</v>
      </c>
      <c r="C1648" s="84">
        <f t="shared" si="119"/>
        <v>357163953.85949129</v>
      </c>
      <c r="D1648" s="83">
        <v>537.41999999998495</v>
      </c>
      <c r="E1648" s="84">
        <f t="shared" si="125"/>
        <v>33579861.571522042</v>
      </c>
      <c r="F1648" s="85"/>
      <c r="G1648" s="79">
        <f t="shared" si="127"/>
        <v>0.33665744618672133</v>
      </c>
      <c r="H1648" s="80">
        <f t="shared" si="126"/>
        <v>0.7355583492496327</v>
      </c>
      <c r="I1648" s="61"/>
      <c r="J1648" s="61"/>
      <c r="K1648" s="61"/>
      <c r="L1648" s="61"/>
      <c r="M1648" s="61"/>
    </row>
    <row r="1649" spans="1:13" ht="15.6">
      <c r="A1649" s="83">
        <v>537.42999999998494</v>
      </c>
      <c r="B1649" s="84">
        <f t="shared" si="124"/>
        <v>414079263.06944901</v>
      </c>
      <c r="C1649" s="84">
        <f t="shared" si="119"/>
        <v>357500611.30567801</v>
      </c>
      <c r="D1649" s="83">
        <v>537.42999999998494</v>
      </c>
      <c r="E1649" s="84">
        <f t="shared" si="125"/>
        <v>33591051.282944091</v>
      </c>
      <c r="F1649" s="85"/>
      <c r="G1649" s="79">
        <f t="shared" si="127"/>
        <v>0.33665744618672133</v>
      </c>
      <c r="H1649" s="80">
        <f t="shared" si="126"/>
        <v>0.73625167564134664</v>
      </c>
      <c r="I1649" s="61"/>
      <c r="J1649" s="61"/>
      <c r="K1649" s="61"/>
      <c r="L1649" s="61"/>
      <c r="M1649" s="61"/>
    </row>
    <row r="1650" spans="1:13" ht="15.6">
      <c r="A1650" s="83">
        <v>537.43999999998505</v>
      </c>
      <c r="B1650" s="84">
        <f t="shared" si="124"/>
        <v>414415920.51563573</v>
      </c>
      <c r="C1650" s="84">
        <f t="shared" si="119"/>
        <v>357837268.75186473</v>
      </c>
      <c r="D1650" s="83">
        <v>537.43999999998505</v>
      </c>
      <c r="E1650" s="84">
        <f t="shared" si="125"/>
        <v>33602240.994366139</v>
      </c>
      <c r="F1650" s="85"/>
      <c r="G1650" s="79">
        <f t="shared" si="127"/>
        <v>0.33665744618672133</v>
      </c>
      <c r="H1650" s="80">
        <f t="shared" si="126"/>
        <v>0.73694500203306068</v>
      </c>
      <c r="I1650" s="61"/>
      <c r="J1650" s="61"/>
      <c r="K1650" s="61"/>
      <c r="L1650" s="61"/>
      <c r="M1650" s="61"/>
    </row>
    <row r="1651" spans="1:13" ht="15.6">
      <c r="A1651" s="83">
        <v>537.44999999998504</v>
      </c>
      <c r="B1651" s="84">
        <f t="shared" si="124"/>
        <v>414752577.96182245</v>
      </c>
      <c r="C1651" s="84">
        <f t="shared" si="119"/>
        <v>358173926.19805145</v>
      </c>
      <c r="D1651" s="83">
        <v>537.44999999998504</v>
      </c>
      <c r="E1651" s="84">
        <f t="shared" si="125"/>
        <v>33613430.705788188</v>
      </c>
      <c r="F1651" s="85"/>
      <c r="G1651" s="79">
        <f t="shared" si="127"/>
        <v>0.33665744618672133</v>
      </c>
      <c r="H1651" s="80">
        <f t="shared" si="126"/>
        <v>0.73763832842477461</v>
      </c>
      <c r="I1651" s="61"/>
      <c r="J1651" s="61"/>
      <c r="K1651" s="61"/>
      <c r="L1651" s="61"/>
      <c r="M1651" s="61"/>
    </row>
    <row r="1652" spans="1:13" ht="15.6">
      <c r="A1652" s="83">
        <v>537.45999999998503</v>
      </c>
      <c r="B1652" s="84">
        <f t="shared" si="124"/>
        <v>415089235.40800917</v>
      </c>
      <c r="C1652" s="84">
        <f t="shared" si="119"/>
        <v>358510583.64423817</v>
      </c>
      <c r="D1652" s="83">
        <v>537.45999999998503</v>
      </c>
      <c r="E1652" s="84">
        <f t="shared" si="125"/>
        <v>33624620.417210236</v>
      </c>
      <c r="F1652" s="85"/>
      <c r="G1652" s="79">
        <f t="shared" si="127"/>
        <v>0.33665744618672133</v>
      </c>
      <c r="H1652" s="80">
        <f t="shared" si="126"/>
        <v>0.73833165481648866</v>
      </c>
      <c r="I1652" s="61"/>
      <c r="J1652" s="61"/>
      <c r="K1652" s="61"/>
      <c r="L1652" s="61"/>
      <c r="M1652" s="61"/>
    </row>
    <row r="1653" spans="1:13" ht="15.6">
      <c r="A1653" s="83">
        <v>537.46999999998502</v>
      </c>
      <c r="B1653" s="84">
        <f t="shared" si="124"/>
        <v>415425892.85419589</v>
      </c>
      <c r="C1653" s="84">
        <f t="shared" si="119"/>
        <v>358847241.0904249</v>
      </c>
      <c r="D1653" s="83">
        <v>537.46999999998502</v>
      </c>
      <c r="E1653" s="84">
        <f t="shared" si="125"/>
        <v>33635810.128632285</v>
      </c>
      <c r="F1653" s="85"/>
      <c r="G1653" s="79">
        <f t="shared" si="127"/>
        <v>0.33665744618672133</v>
      </c>
      <c r="H1653" s="80">
        <f t="shared" si="126"/>
        <v>0.73902498120820259</v>
      </c>
      <c r="I1653" s="61"/>
      <c r="J1653" s="61"/>
      <c r="K1653" s="61"/>
      <c r="L1653" s="61"/>
      <c r="M1653" s="61"/>
    </row>
    <row r="1654" spans="1:13" ht="15.6">
      <c r="A1654" s="83">
        <v>537.47999999998501</v>
      </c>
      <c r="B1654" s="84">
        <f t="shared" si="124"/>
        <v>415762550.30038261</v>
      </c>
      <c r="C1654" s="84">
        <f t="shared" si="119"/>
        <v>359183898.53661162</v>
      </c>
      <c r="D1654" s="83">
        <v>537.47999999998501</v>
      </c>
      <c r="E1654" s="84">
        <f t="shared" si="125"/>
        <v>33646999.840054333</v>
      </c>
      <c r="F1654" s="85"/>
      <c r="G1654" s="79">
        <f t="shared" si="127"/>
        <v>0.33665744618672133</v>
      </c>
      <c r="H1654" s="80">
        <f t="shared" si="126"/>
        <v>0.73971830759991664</v>
      </c>
      <c r="I1654" s="61"/>
      <c r="J1654" s="61"/>
      <c r="K1654" s="61"/>
      <c r="L1654" s="61"/>
      <c r="M1654" s="61"/>
    </row>
    <row r="1655" spans="1:13" ht="15.6">
      <c r="A1655" s="83">
        <v>537.489999999985</v>
      </c>
      <c r="B1655" s="84">
        <f t="shared" si="124"/>
        <v>416099207.74656934</v>
      </c>
      <c r="C1655" s="84">
        <f t="shared" si="119"/>
        <v>359520555.98279834</v>
      </c>
      <c r="D1655" s="83">
        <v>537.489999999985</v>
      </c>
      <c r="E1655" s="84">
        <f t="shared" si="125"/>
        <v>33658189.551476382</v>
      </c>
      <c r="F1655" s="85"/>
      <c r="G1655" s="79">
        <f t="shared" si="127"/>
        <v>0.33665744618672133</v>
      </c>
      <c r="H1655" s="80">
        <f t="shared" si="126"/>
        <v>0.74041163399163057</v>
      </c>
      <c r="I1655" s="61"/>
      <c r="J1655" s="61"/>
      <c r="K1655" s="61"/>
      <c r="L1655" s="61"/>
      <c r="M1655" s="61"/>
    </row>
    <row r="1656" spans="1:13" ht="15.6">
      <c r="A1656" s="83">
        <v>537.49999999998499</v>
      </c>
      <c r="B1656" s="84">
        <f t="shared" si="124"/>
        <v>416435865.19275606</v>
      </c>
      <c r="C1656" s="84">
        <f t="shared" si="119"/>
        <v>359857213.42898506</v>
      </c>
      <c r="D1656" s="83">
        <v>537.49999999998499</v>
      </c>
      <c r="E1656" s="84">
        <f t="shared" si="125"/>
        <v>33669379.26289843</v>
      </c>
      <c r="F1656" s="85"/>
      <c r="G1656" s="79">
        <f t="shared" si="127"/>
        <v>0.33665744618672133</v>
      </c>
      <c r="H1656" s="80">
        <f t="shared" si="126"/>
        <v>0.74110496038334461</v>
      </c>
      <c r="I1656" s="61"/>
      <c r="J1656" s="61"/>
      <c r="K1656" s="61"/>
      <c r="L1656" s="61"/>
      <c r="M1656" s="61"/>
    </row>
    <row r="1657" spans="1:13" ht="15.6">
      <c r="A1657" s="83">
        <v>537.50999999998498</v>
      </c>
      <c r="B1657" s="84">
        <f t="shared" si="124"/>
        <v>416772522.63894278</v>
      </c>
      <c r="C1657" s="84">
        <f t="shared" si="119"/>
        <v>360193870.87517178</v>
      </c>
      <c r="D1657" s="83">
        <v>537.50999999998498</v>
      </c>
      <c r="E1657" s="84">
        <f t="shared" si="125"/>
        <v>33680568.974320479</v>
      </c>
      <c r="F1657" s="85"/>
      <c r="G1657" s="79">
        <f t="shared" si="127"/>
        <v>0.33665744618672133</v>
      </c>
      <c r="H1657" s="80">
        <f t="shared" si="126"/>
        <v>0.74179828677505855</v>
      </c>
      <c r="I1657" s="61"/>
      <c r="J1657" s="61"/>
      <c r="K1657" s="61"/>
      <c r="L1657" s="61"/>
      <c r="M1657" s="61"/>
    </row>
    <row r="1658" spans="1:13" ht="15.6">
      <c r="A1658" s="83">
        <v>537.51999999998498</v>
      </c>
      <c r="B1658" s="84">
        <f t="shared" si="124"/>
        <v>417109180.0851295</v>
      </c>
      <c r="C1658" s="84">
        <f t="shared" si="119"/>
        <v>360530528.3213585</v>
      </c>
      <c r="D1658" s="83">
        <v>537.51999999998498</v>
      </c>
      <c r="E1658" s="84">
        <f t="shared" si="125"/>
        <v>33691758.685742527</v>
      </c>
      <c r="F1658" s="85"/>
      <c r="G1658" s="79">
        <f t="shared" si="127"/>
        <v>0.33665744618672133</v>
      </c>
      <c r="H1658" s="80">
        <f t="shared" si="126"/>
        <v>0.74249161316677259</v>
      </c>
      <c r="I1658" s="61"/>
      <c r="J1658" s="61"/>
      <c r="K1658" s="61"/>
      <c r="L1658" s="61"/>
      <c r="M1658" s="61"/>
    </row>
    <row r="1659" spans="1:13" ht="15.6">
      <c r="A1659" s="83">
        <v>537.52999999998497</v>
      </c>
      <c r="B1659" s="84">
        <f t="shared" si="124"/>
        <v>417445837.53131622</v>
      </c>
      <c r="C1659" s="84">
        <f t="shared" si="119"/>
        <v>360867185.76754522</v>
      </c>
      <c r="D1659" s="83">
        <v>537.52999999998497</v>
      </c>
      <c r="E1659" s="84">
        <f t="shared" si="125"/>
        <v>33702948.397164576</v>
      </c>
      <c r="F1659" s="85"/>
      <c r="G1659" s="79">
        <f t="shared" si="127"/>
        <v>0.33665744618672133</v>
      </c>
      <c r="H1659" s="80">
        <f t="shared" si="126"/>
        <v>0.74318493955848652</v>
      </c>
      <c r="I1659" s="61"/>
      <c r="J1659" s="61"/>
      <c r="K1659" s="61"/>
      <c r="L1659" s="61"/>
      <c r="M1659" s="61"/>
    </row>
    <row r="1660" spans="1:13" ht="15.6">
      <c r="A1660" s="83">
        <v>537.53999999998496</v>
      </c>
      <c r="B1660" s="84">
        <f t="shared" si="124"/>
        <v>417782494.97750294</v>
      </c>
      <c r="C1660" s="84">
        <f t="shared" si="119"/>
        <v>361203843.21373194</v>
      </c>
      <c r="D1660" s="83">
        <v>537.53999999998496</v>
      </c>
      <c r="E1660" s="84">
        <f t="shared" si="125"/>
        <v>33714138.108586624</v>
      </c>
      <c r="F1660" s="85"/>
      <c r="G1660" s="79">
        <f t="shared" si="127"/>
        <v>0.33665744618672133</v>
      </c>
      <c r="H1660" s="80">
        <f t="shared" si="126"/>
        <v>0.74387826595020057</v>
      </c>
      <c r="I1660" s="61"/>
      <c r="J1660" s="61"/>
      <c r="K1660" s="61"/>
      <c r="L1660" s="61"/>
      <c r="M1660" s="61"/>
    </row>
    <row r="1661" spans="1:13" ht="15.6">
      <c r="A1661" s="83">
        <v>537.54999999998495</v>
      </c>
      <c r="B1661" s="84">
        <f t="shared" si="124"/>
        <v>418119152.42368966</v>
      </c>
      <c r="C1661" s="84">
        <f t="shared" si="119"/>
        <v>361540500.65991867</v>
      </c>
      <c r="D1661" s="83">
        <v>537.54999999998495</v>
      </c>
      <c r="E1661" s="84">
        <f t="shared" si="125"/>
        <v>33725327.820008673</v>
      </c>
      <c r="F1661" s="85"/>
      <c r="G1661" s="79">
        <f t="shared" si="127"/>
        <v>0.33665744618672133</v>
      </c>
      <c r="H1661" s="80">
        <f t="shared" si="126"/>
        <v>0.7445715923419145</v>
      </c>
      <c r="I1661" s="61"/>
      <c r="J1661" s="61"/>
      <c r="K1661" s="61"/>
      <c r="L1661" s="61"/>
      <c r="M1661" s="61"/>
    </row>
    <row r="1662" spans="1:13" ht="15.6">
      <c r="A1662" s="83">
        <v>537.55999999998505</v>
      </c>
      <c r="B1662" s="84">
        <f t="shared" si="124"/>
        <v>418455809.86987638</v>
      </c>
      <c r="C1662" s="84">
        <f t="shared" si="119"/>
        <v>361877158.10610539</v>
      </c>
      <c r="D1662" s="83">
        <v>537.55999999998505</v>
      </c>
      <c r="E1662" s="84">
        <f t="shared" si="125"/>
        <v>33736517.531430721</v>
      </c>
      <c r="F1662" s="85"/>
      <c r="G1662" s="79">
        <f t="shared" si="127"/>
        <v>0.33665744618672133</v>
      </c>
      <c r="H1662" s="80">
        <f t="shared" si="126"/>
        <v>0.74526491873362855</v>
      </c>
      <c r="I1662" s="61"/>
      <c r="J1662" s="61"/>
      <c r="K1662" s="61"/>
      <c r="L1662" s="61"/>
      <c r="M1662" s="61"/>
    </row>
    <row r="1663" spans="1:13" ht="15.6">
      <c r="A1663" s="83">
        <v>537.56999999998504</v>
      </c>
      <c r="B1663" s="84">
        <f t="shared" si="124"/>
        <v>418792467.31606311</v>
      </c>
      <c r="C1663" s="84">
        <f t="shared" si="119"/>
        <v>362213815.55229211</v>
      </c>
      <c r="D1663" s="83">
        <v>537.56999999998504</v>
      </c>
      <c r="E1663" s="84">
        <f t="shared" si="125"/>
        <v>33747707.24285277</v>
      </c>
      <c r="F1663" s="85"/>
      <c r="G1663" s="79">
        <f t="shared" si="127"/>
        <v>0.33665744618672133</v>
      </c>
      <c r="H1663" s="80">
        <f t="shared" si="126"/>
        <v>0.74595824512534248</v>
      </c>
      <c r="I1663" s="61"/>
      <c r="J1663" s="61"/>
      <c r="K1663" s="61"/>
      <c r="L1663" s="61"/>
      <c r="M1663" s="61"/>
    </row>
    <row r="1664" spans="1:13" ht="15.6">
      <c r="A1664" s="83">
        <v>537.57999999998503</v>
      </c>
      <c r="B1664" s="84">
        <f t="shared" si="124"/>
        <v>419129124.76224983</v>
      </c>
      <c r="C1664" s="84">
        <f t="shared" si="119"/>
        <v>362550472.99847883</v>
      </c>
      <c r="D1664" s="83">
        <v>537.57999999998503</v>
      </c>
      <c r="E1664" s="84">
        <f t="shared" si="125"/>
        <v>33758896.954274818</v>
      </c>
      <c r="F1664" s="85"/>
      <c r="G1664" s="79">
        <f t="shared" si="127"/>
        <v>0.33665744618672133</v>
      </c>
      <c r="H1664" s="80">
        <f t="shared" si="126"/>
        <v>0.74665157151705641</v>
      </c>
      <c r="I1664" s="61"/>
      <c r="J1664" s="61"/>
      <c r="K1664" s="61"/>
      <c r="L1664" s="61"/>
      <c r="M1664" s="61"/>
    </row>
    <row r="1665" spans="1:13" ht="15.6">
      <c r="A1665" s="83">
        <v>537.58999999998503</v>
      </c>
      <c r="B1665" s="84">
        <f t="shared" si="124"/>
        <v>419465782.20843655</v>
      </c>
      <c r="C1665" s="84">
        <f t="shared" si="119"/>
        <v>362887130.44466555</v>
      </c>
      <c r="D1665" s="83">
        <v>537.58999999998503</v>
      </c>
      <c r="E1665" s="84">
        <f t="shared" si="125"/>
        <v>33770086.665696867</v>
      </c>
      <c r="F1665" s="85"/>
      <c r="G1665" s="79">
        <f t="shared" si="127"/>
        <v>0.33665744618672133</v>
      </c>
      <c r="H1665" s="80">
        <f t="shared" si="126"/>
        <v>0.74734489790877046</v>
      </c>
      <c r="I1665" s="61"/>
      <c r="J1665" s="61"/>
      <c r="K1665" s="61"/>
      <c r="L1665" s="61"/>
      <c r="M1665" s="61"/>
    </row>
    <row r="1666" spans="1:13" ht="15.6">
      <c r="A1666" s="83">
        <v>537.59999999998502</v>
      </c>
      <c r="B1666" s="84">
        <f t="shared" si="124"/>
        <v>419802439.65462327</v>
      </c>
      <c r="C1666" s="84">
        <f t="shared" si="119"/>
        <v>363223787.89085227</v>
      </c>
      <c r="D1666" s="83">
        <v>537.59999999998502</v>
      </c>
      <c r="E1666" s="84">
        <f t="shared" si="125"/>
        <v>33781276.377118915</v>
      </c>
      <c r="F1666" s="85"/>
      <c r="G1666" s="79">
        <f t="shared" si="127"/>
        <v>0.33665744618672133</v>
      </c>
      <c r="H1666" s="80">
        <f t="shared" si="126"/>
        <v>0.74803822430048439</v>
      </c>
      <c r="I1666" s="61"/>
      <c r="J1666" s="61"/>
      <c r="K1666" s="61"/>
      <c r="L1666" s="61"/>
      <c r="M1666" s="61"/>
    </row>
    <row r="1667" spans="1:13" ht="15.6">
      <c r="A1667" s="83">
        <v>537.60999999998501</v>
      </c>
      <c r="B1667" s="84">
        <f t="shared" si="124"/>
        <v>420139097.10080999</v>
      </c>
      <c r="C1667" s="84">
        <f t="shared" si="119"/>
        <v>363560445.33703899</v>
      </c>
      <c r="D1667" s="83">
        <v>537.60999999998501</v>
      </c>
      <c r="E1667" s="84">
        <f t="shared" si="125"/>
        <v>33792466.088540964</v>
      </c>
      <c r="F1667" s="85"/>
      <c r="G1667" s="79">
        <f t="shared" si="127"/>
        <v>0.33665744618672133</v>
      </c>
      <c r="H1667" s="80">
        <f t="shared" si="126"/>
        <v>0.74873155069219843</v>
      </c>
      <c r="I1667" s="61"/>
      <c r="J1667" s="61"/>
      <c r="K1667" s="61"/>
      <c r="L1667" s="61"/>
      <c r="M1667" s="61"/>
    </row>
    <row r="1668" spans="1:13" ht="15.6">
      <c r="A1668" s="83">
        <v>537.619999999985</v>
      </c>
      <c r="B1668" s="84">
        <f t="shared" si="124"/>
        <v>420475754.54699671</v>
      </c>
      <c r="C1668" s="84">
        <f t="shared" si="119"/>
        <v>363897102.78322572</v>
      </c>
      <c r="D1668" s="83">
        <v>537.619999999985</v>
      </c>
      <c r="E1668" s="84">
        <f t="shared" si="125"/>
        <v>33803655.799963012</v>
      </c>
      <c r="F1668" s="85"/>
      <c r="G1668" s="79">
        <f t="shared" si="127"/>
        <v>0.33665744618672133</v>
      </c>
      <c r="H1668" s="80">
        <f t="shared" si="126"/>
        <v>0.74942487708391237</v>
      </c>
      <c r="I1668" s="61"/>
      <c r="J1668" s="61"/>
      <c r="K1668" s="61"/>
      <c r="L1668" s="61"/>
      <c r="M1668" s="61"/>
    </row>
    <row r="1669" spans="1:13" ht="15.6">
      <c r="A1669" s="83">
        <v>537.62999999998499</v>
      </c>
      <c r="B1669" s="84">
        <f t="shared" si="124"/>
        <v>420812411.99318343</v>
      </c>
      <c r="C1669" s="84">
        <f t="shared" si="119"/>
        <v>364233760.22941244</v>
      </c>
      <c r="D1669" s="83">
        <v>537.62999999998499</v>
      </c>
      <c r="E1669" s="84">
        <f t="shared" si="125"/>
        <v>33814845.511385061</v>
      </c>
      <c r="F1669" s="85"/>
      <c r="G1669" s="79">
        <f t="shared" si="127"/>
        <v>0.33665744618672133</v>
      </c>
      <c r="H1669" s="80">
        <f t="shared" si="126"/>
        <v>0.75011820347562641</v>
      </c>
      <c r="I1669" s="61"/>
      <c r="J1669" s="61"/>
      <c r="K1669" s="61"/>
      <c r="L1669" s="61"/>
      <c r="M1669" s="61"/>
    </row>
    <row r="1670" spans="1:13" ht="15.6">
      <c r="A1670" s="83">
        <v>537.63999999998498</v>
      </c>
      <c r="B1670" s="84">
        <f t="shared" si="124"/>
        <v>421149069.43937016</v>
      </c>
      <c r="C1670" s="84">
        <f t="shared" si="119"/>
        <v>364570417.67559916</v>
      </c>
      <c r="D1670" s="83">
        <v>537.63999999998498</v>
      </c>
      <c r="E1670" s="84">
        <f t="shared" si="125"/>
        <v>33826035.222807109</v>
      </c>
      <c r="F1670" s="85"/>
      <c r="G1670" s="79">
        <f t="shared" si="127"/>
        <v>0.33665744618672133</v>
      </c>
      <c r="H1670" s="80">
        <f t="shared" si="126"/>
        <v>0.75081152986734034</v>
      </c>
      <c r="I1670" s="61"/>
      <c r="J1670" s="61"/>
      <c r="K1670" s="61"/>
      <c r="L1670" s="61"/>
      <c r="M1670" s="61"/>
    </row>
    <row r="1671" spans="1:13" ht="15.6">
      <c r="A1671" s="83">
        <v>537.64999999998497</v>
      </c>
      <c r="B1671" s="84">
        <f t="shared" ref="B1671:B1705" si="128">B1670+(($B$1706-$B$1606)/100)</f>
        <v>421485726.88555688</v>
      </c>
      <c r="C1671" s="84">
        <f t="shared" si="119"/>
        <v>364907075.12178588</v>
      </c>
      <c r="D1671" s="83">
        <v>537.64999999998497</v>
      </c>
      <c r="E1671" s="84">
        <f t="shared" ref="E1671:E1705" si="129">E1670+(($E$1706-$E$1606)/100)</f>
        <v>33837224.934229158</v>
      </c>
      <c r="F1671" s="85"/>
      <c r="G1671" s="79">
        <f t="shared" si="127"/>
        <v>0.33665744618672133</v>
      </c>
      <c r="H1671" s="80">
        <f t="shared" si="126"/>
        <v>0.75150485625905439</v>
      </c>
      <c r="I1671" s="61"/>
      <c r="J1671" s="61"/>
      <c r="K1671" s="61"/>
      <c r="L1671" s="61"/>
      <c r="M1671" s="61"/>
    </row>
    <row r="1672" spans="1:13" ht="15.6">
      <c r="A1672" s="83">
        <v>537.65999999998496</v>
      </c>
      <c r="B1672" s="84">
        <f t="shared" si="128"/>
        <v>421822384.3317436</v>
      </c>
      <c r="C1672" s="84">
        <f t="shared" si="119"/>
        <v>365243732.5679726</v>
      </c>
      <c r="D1672" s="83">
        <v>537.65999999998496</v>
      </c>
      <c r="E1672" s="84">
        <f t="shared" si="129"/>
        <v>33848414.645651206</v>
      </c>
      <c r="F1672" s="85"/>
      <c r="G1672" s="79">
        <f t="shared" si="127"/>
        <v>0.33665744618672133</v>
      </c>
      <c r="H1672" s="80">
        <f t="shared" ref="H1672:H1735" si="130">C1672/$C$2006</f>
        <v>0.75219818265076832</v>
      </c>
      <c r="I1672" s="61"/>
      <c r="J1672" s="61"/>
      <c r="K1672" s="61"/>
      <c r="L1672" s="61"/>
      <c r="M1672" s="61"/>
    </row>
    <row r="1673" spans="1:13" ht="15.6">
      <c r="A1673" s="83">
        <v>537.66999999998495</v>
      </c>
      <c r="B1673" s="84">
        <f t="shared" si="128"/>
        <v>422159041.77793032</v>
      </c>
      <c r="C1673" s="84">
        <f t="shared" si="119"/>
        <v>365580390.01415932</v>
      </c>
      <c r="D1673" s="83">
        <v>537.66999999998495</v>
      </c>
      <c r="E1673" s="84">
        <f t="shared" si="129"/>
        <v>33859604.357073255</v>
      </c>
      <c r="F1673" s="85"/>
      <c r="G1673" s="79">
        <f t="shared" si="127"/>
        <v>0.33665744618672133</v>
      </c>
      <c r="H1673" s="80">
        <f t="shared" si="130"/>
        <v>0.75289150904248237</v>
      </c>
      <c r="I1673" s="61"/>
      <c r="J1673" s="61"/>
      <c r="K1673" s="61"/>
      <c r="L1673" s="61"/>
      <c r="M1673" s="61"/>
    </row>
    <row r="1674" spans="1:13" ht="15.6">
      <c r="A1674" s="83">
        <v>537.67999999998494</v>
      </c>
      <c r="B1674" s="84">
        <f t="shared" si="128"/>
        <v>422495699.22411704</v>
      </c>
      <c r="C1674" s="84">
        <f t="shared" si="119"/>
        <v>365917047.46034604</v>
      </c>
      <c r="D1674" s="83">
        <v>537.67999999998494</v>
      </c>
      <c r="E1674" s="84">
        <f t="shared" si="129"/>
        <v>33870794.068495303</v>
      </c>
      <c r="F1674" s="85"/>
      <c r="G1674" s="79">
        <f t="shared" si="127"/>
        <v>0.33665744618672133</v>
      </c>
      <c r="H1674" s="80">
        <f t="shared" si="130"/>
        <v>0.7535848354341963</v>
      </c>
      <c r="I1674" s="61"/>
      <c r="J1674" s="61"/>
      <c r="K1674" s="61"/>
      <c r="L1674" s="61"/>
      <c r="M1674" s="61"/>
    </row>
    <row r="1675" spans="1:13" ht="15.6">
      <c r="A1675" s="83">
        <v>537.68999999998505</v>
      </c>
      <c r="B1675" s="84">
        <f t="shared" si="128"/>
        <v>422832356.67030376</v>
      </c>
      <c r="C1675" s="84">
        <f t="shared" si="119"/>
        <v>366253704.90653276</v>
      </c>
      <c r="D1675" s="83">
        <v>537.68999999998505</v>
      </c>
      <c r="E1675" s="84">
        <f t="shared" si="129"/>
        <v>33881983.779917352</v>
      </c>
      <c r="F1675" s="85"/>
      <c r="G1675" s="79">
        <f t="shared" si="127"/>
        <v>0.33665744618672133</v>
      </c>
      <c r="H1675" s="80">
        <f t="shared" si="130"/>
        <v>0.75427816182591034</v>
      </c>
      <c r="I1675" s="61"/>
      <c r="J1675" s="61"/>
      <c r="K1675" s="61"/>
      <c r="L1675" s="61"/>
      <c r="M1675" s="61"/>
    </row>
    <row r="1676" spans="1:13" ht="15.6">
      <c r="A1676" s="83">
        <v>537.69999999998504</v>
      </c>
      <c r="B1676" s="84">
        <f t="shared" si="128"/>
        <v>423169014.11649048</v>
      </c>
      <c r="C1676" s="84">
        <f t="shared" si="119"/>
        <v>366590362.35271949</v>
      </c>
      <c r="D1676" s="83">
        <v>537.69999999998504</v>
      </c>
      <c r="E1676" s="84">
        <f t="shared" si="129"/>
        <v>33893173.4913394</v>
      </c>
      <c r="F1676" s="85"/>
      <c r="G1676" s="79">
        <f t="shared" si="127"/>
        <v>0.33665744618672133</v>
      </c>
      <c r="H1676" s="80">
        <f t="shared" si="130"/>
        <v>0.75497148821762428</v>
      </c>
      <c r="I1676" s="61"/>
      <c r="J1676" s="61"/>
      <c r="K1676" s="61"/>
      <c r="L1676" s="61"/>
      <c r="M1676" s="61"/>
    </row>
    <row r="1677" spans="1:13" ht="15.6">
      <c r="A1677" s="83">
        <v>537.70999999998503</v>
      </c>
      <c r="B1677" s="84">
        <f t="shared" si="128"/>
        <v>423505671.5626772</v>
      </c>
      <c r="C1677" s="84">
        <f t="shared" si="119"/>
        <v>366927019.79890621</v>
      </c>
      <c r="D1677" s="83">
        <v>537.70999999998503</v>
      </c>
      <c r="E1677" s="84">
        <f t="shared" si="129"/>
        <v>33904363.202761449</v>
      </c>
      <c r="F1677" s="85"/>
      <c r="G1677" s="79">
        <f t="shared" si="127"/>
        <v>0.33665744618672133</v>
      </c>
      <c r="H1677" s="80">
        <f t="shared" si="130"/>
        <v>0.75566481460933832</v>
      </c>
      <c r="I1677" s="61"/>
      <c r="J1677" s="61"/>
      <c r="K1677" s="61"/>
      <c r="L1677" s="61"/>
      <c r="M1677" s="61"/>
    </row>
    <row r="1678" spans="1:13" ht="15.6">
      <c r="A1678" s="83">
        <v>537.71999999998502</v>
      </c>
      <c r="B1678" s="84">
        <f t="shared" si="128"/>
        <v>423842329.00886393</v>
      </c>
      <c r="C1678" s="84">
        <f t="shared" si="119"/>
        <v>367263677.24509293</v>
      </c>
      <c r="D1678" s="83">
        <v>537.71999999998502</v>
      </c>
      <c r="E1678" s="84">
        <f t="shared" si="129"/>
        <v>33915552.914183497</v>
      </c>
      <c r="F1678" s="85"/>
      <c r="G1678" s="79">
        <f t="shared" si="127"/>
        <v>0.33665744618672133</v>
      </c>
      <c r="H1678" s="80">
        <f t="shared" si="130"/>
        <v>0.75635814100105225</v>
      </c>
      <c r="I1678" s="61"/>
      <c r="J1678" s="61"/>
      <c r="K1678" s="61"/>
      <c r="L1678" s="61"/>
      <c r="M1678" s="61"/>
    </row>
    <row r="1679" spans="1:13" ht="15.6">
      <c r="A1679" s="83">
        <v>537.72999999998501</v>
      </c>
      <c r="B1679" s="84">
        <f t="shared" si="128"/>
        <v>424178986.45505065</v>
      </c>
      <c r="C1679" s="84">
        <f t="shared" si="119"/>
        <v>367600334.69127965</v>
      </c>
      <c r="D1679" s="83">
        <v>537.72999999998501</v>
      </c>
      <c r="E1679" s="84">
        <f t="shared" si="129"/>
        <v>33926742.625605546</v>
      </c>
      <c r="F1679" s="85"/>
      <c r="G1679" s="79">
        <f t="shared" si="127"/>
        <v>0.33665744618672133</v>
      </c>
      <c r="H1679" s="80">
        <f t="shared" si="130"/>
        <v>0.7570514673927663</v>
      </c>
      <c r="I1679" s="61"/>
      <c r="J1679" s="61"/>
      <c r="K1679" s="61"/>
      <c r="L1679" s="61"/>
      <c r="M1679" s="61"/>
    </row>
    <row r="1680" spans="1:13" ht="15.6">
      <c r="A1680" s="83">
        <v>537.739999999985</v>
      </c>
      <c r="B1680" s="84">
        <f t="shared" si="128"/>
        <v>424515643.90123737</v>
      </c>
      <c r="C1680" s="84">
        <f t="shared" si="119"/>
        <v>367936992.13746637</v>
      </c>
      <c r="D1680" s="83">
        <v>537.739999999985</v>
      </c>
      <c r="E1680" s="84">
        <f t="shared" si="129"/>
        <v>33937932.337027594</v>
      </c>
      <c r="F1680" s="85"/>
      <c r="G1680" s="79">
        <f t="shared" si="127"/>
        <v>0.33665744618672133</v>
      </c>
      <c r="H1680" s="80">
        <f t="shared" si="130"/>
        <v>0.75774479378448023</v>
      </c>
      <c r="I1680" s="61"/>
      <c r="J1680" s="61"/>
      <c r="K1680" s="61"/>
      <c r="L1680" s="61"/>
      <c r="M1680" s="61"/>
    </row>
    <row r="1681" spans="1:13" ht="15.6">
      <c r="A1681" s="83">
        <v>537.74999999998499</v>
      </c>
      <c r="B1681" s="84">
        <f t="shared" si="128"/>
        <v>424852301.34742409</v>
      </c>
      <c r="C1681" s="84">
        <f t="shared" si="119"/>
        <v>368273649.58365309</v>
      </c>
      <c r="D1681" s="83">
        <v>537.74999999998499</v>
      </c>
      <c r="E1681" s="84">
        <f t="shared" si="129"/>
        <v>33949122.048449643</v>
      </c>
      <c r="F1681" s="85"/>
      <c r="G1681" s="79">
        <f t="shared" si="127"/>
        <v>0.33665744618672133</v>
      </c>
      <c r="H1681" s="80">
        <f t="shared" si="130"/>
        <v>0.75843812017619427</v>
      </c>
      <c r="I1681" s="61"/>
      <c r="J1681" s="61"/>
      <c r="K1681" s="61"/>
      <c r="L1681" s="61"/>
      <c r="M1681" s="61"/>
    </row>
    <row r="1682" spans="1:13" ht="15.6">
      <c r="A1682" s="83">
        <v>537.75999999998498</v>
      </c>
      <c r="B1682" s="84">
        <f t="shared" si="128"/>
        <v>425188958.79361081</v>
      </c>
      <c r="C1682" s="84">
        <f t="shared" si="119"/>
        <v>368610307.02983981</v>
      </c>
      <c r="D1682" s="83">
        <v>537.75999999998498</v>
      </c>
      <c r="E1682" s="84">
        <f t="shared" si="129"/>
        <v>33960311.759871691</v>
      </c>
      <c r="F1682" s="85"/>
      <c r="G1682" s="79">
        <f t="shared" si="127"/>
        <v>0.33665744618672133</v>
      </c>
      <c r="H1682" s="80">
        <f t="shared" si="130"/>
        <v>0.75913144656790821</v>
      </c>
      <c r="I1682" s="61"/>
      <c r="J1682" s="61"/>
      <c r="K1682" s="61"/>
      <c r="L1682" s="61"/>
      <c r="M1682" s="61"/>
    </row>
    <row r="1683" spans="1:13" ht="15.6">
      <c r="A1683" s="83">
        <v>537.76999999998498</v>
      </c>
      <c r="B1683" s="84">
        <f t="shared" si="128"/>
        <v>425525616.23979753</v>
      </c>
      <c r="C1683" s="84">
        <f t="shared" si="119"/>
        <v>368946964.47602654</v>
      </c>
      <c r="D1683" s="83">
        <v>537.76999999998498</v>
      </c>
      <c r="E1683" s="84">
        <f t="shared" si="129"/>
        <v>33971501.47129374</v>
      </c>
      <c r="F1683" s="85"/>
      <c r="G1683" s="79">
        <f t="shared" si="127"/>
        <v>0.33665744618672133</v>
      </c>
      <c r="H1683" s="80">
        <f t="shared" si="130"/>
        <v>0.75982477295962225</v>
      </c>
      <c r="I1683" s="61"/>
      <c r="J1683" s="61"/>
      <c r="K1683" s="61"/>
      <c r="L1683" s="61"/>
      <c r="M1683" s="61"/>
    </row>
    <row r="1684" spans="1:13" ht="15.6">
      <c r="A1684" s="83">
        <v>537.77999999998497</v>
      </c>
      <c r="B1684" s="84">
        <f t="shared" si="128"/>
        <v>425862273.68598425</v>
      </c>
      <c r="C1684" s="84">
        <f t="shared" si="119"/>
        <v>369283621.92221326</v>
      </c>
      <c r="D1684" s="83">
        <v>537.77999999998497</v>
      </c>
      <c r="E1684" s="84">
        <f t="shared" si="129"/>
        <v>33982691.182715788</v>
      </c>
      <c r="F1684" s="85"/>
      <c r="G1684" s="79">
        <f t="shared" si="127"/>
        <v>0.33665744618672133</v>
      </c>
      <c r="H1684" s="80">
        <f t="shared" si="130"/>
        <v>0.76051809935133619</v>
      </c>
      <c r="I1684" s="61"/>
      <c r="J1684" s="61"/>
      <c r="K1684" s="61"/>
      <c r="L1684" s="61"/>
      <c r="M1684" s="61"/>
    </row>
    <row r="1685" spans="1:13" ht="15.6">
      <c r="A1685" s="83">
        <v>537.78999999998496</v>
      </c>
      <c r="B1685" s="84">
        <f t="shared" si="128"/>
        <v>426198931.13217098</v>
      </c>
      <c r="C1685" s="84">
        <f t="shared" si="119"/>
        <v>369620279.36839998</v>
      </c>
      <c r="D1685" s="83">
        <v>537.78999999998496</v>
      </c>
      <c r="E1685" s="84">
        <f t="shared" si="129"/>
        <v>33993880.894137837</v>
      </c>
      <c r="F1685" s="85"/>
      <c r="G1685" s="79">
        <f t="shared" si="127"/>
        <v>0.33665744618672133</v>
      </c>
      <c r="H1685" s="80">
        <f t="shared" si="130"/>
        <v>0.76121142574305023</v>
      </c>
      <c r="I1685" s="61"/>
      <c r="J1685" s="61"/>
      <c r="K1685" s="61"/>
      <c r="L1685" s="61"/>
      <c r="M1685" s="61"/>
    </row>
    <row r="1686" spans="1:13" ht="15.6">
      <c r="A1686" s="83">
        <v>537.79999999998495</v>
      </c>
      <c r="B1686" s="84">
        <f t="shared" si="128"/>
        <v>426535588.5783577</v>
      </c>
      <c r="C1686" s="84">
        <f t="shared" si="119"/>
        <v>369956936.8145867</v>
      </c>
      <c r="D1686" s="83">
        <v>537.79999999998495</v>
      </c>
      <c r="E1686" s="84">
        <f t="shared" si="129"/>
        <v>34005070.605559886</v>
      </c>
      <c r="F1686" s="85"/>
      <c r="G1686" s="79">
        <f t="shared" si="127"/>
        <v>0.33665744618672133</v>
      </c>
      <c r="H1686" s="80">
        <f t="shared" si="130"/>
        <v>0.76190475213476416</v>
      </c>
      <c r="I1686" s="61"/>
      <c r="J1686" s="61"/>
      <c r="K1686" s="61"/>
      <c r="L1686" s="61"/>
      <c r="M1686" s="61"/>
    </row>
    <row r="1687" spans="1:13" ht="15.6">
      <c r="A1687" s="83">
        <v>537.80999999998505</v>
      </c>
      <c r="B1687" s="84">
        <f t="shared" si="128"/>
        <v>426872246.02454442</v>
      </c>
      <c r="C1687" s="84">
        <f t="shared" si="119"/>
        <v>370293594.26077342</v>
      </c>
      <c r="D1687" s="83">
        <v>537.80999999998505</v>
      </c>
      <c r="E1687" s="84">
        <f t="shared" si="129"/>
        <v>34016260.316981934</v>
      </c>
      <c r="F1687" s="85"/>
      <c r="G1687" s="79">
        <f t="shared" si="127"/>
        <v>0.33665744618672133</v>
      </c>
      <c r="H1687" s="80">
        <f t="shared" si="130"/>
        <v>0.7625980785264781</v>
      </c>
      <c r="I1687" s="61"/>
      <c r="J1687" s="61"/>
      <c r="K1687" s="61"/>
      <c r="L1687" s="61"/>
      <c r="M1687" s="61"/>
    </row>
    <row r="1688" spans="1:13" ht="15.6">
      <c r="A1688" s="83">
        <v>537.81999999998504</v>
      </c>
      <c r="B1688" s="84">
        <f t="shared" si="128"/>
        <v>427208903.47073114</v>
      </c>
      <c r="C1688" s="84">
        <f t="shared" si="119"/>
        <v>370630251.70696014</v>
      </c>
      <c r="D1688" s="83">
        <v>537.81999999998504</v>
      </c>
      <c r="E1688" s="84">
        <f t="shared" si="129"/>
        <v>34027450.028403983</v>
      </c>
      <c r="F1688" s="85"/>
      <c r="G1688" s="79">
        <f t="shared" si="127"/>
        <v>0.33665744618672133</v>
      </c>
      <c r="H1688" s="80">
        <f t="shared" si="130"/>
        <v>0.76329140491819214</v>
      </c>
      <c r="I1688" s="61"/>
      <c r="J1688" s="61"/>
      <c r="K1688" s="61"/>
      <c r="L1688" s="61"/>
      <c r="M1688" s="61"/>
    </row>
    <row r="1689" spans="1:13" ht="15.6">
      <c r="A1689" s="83">
        <v>537.82999999998503</v>
      </c>
      <c r="B1689" s="84">
        <f t="shared" si="128"/>
        <v>427545560.91691786</v>
      </c>
      <c r="C1689" s="84">
        <f t="shared" si="119"/>
        <v>370966909.15314686</v>
      </c>
      <c r="D1689" s="83">
        <v>537.82999999998503</v>
      </c>
      <c r="E1689" s="84">
        <f t="shared" si="129"/>
        <v>34038639.739826031</v>
      </c>
      <c r="F1689" s="85"/>
      <c r="G1689" s="79">
        <f t="shared" si="127"/>
        <v>0.33665744618672133</v>
      </c>
      <c r="H1689" s="80">
        <f t="shared" si="130"/>
        <v>0.76398473130990607</v>
      </c>
      <c r="I1689" s="61"/>
      <c r="J1689" s="61"/>
      <c r="K1689" s="61"/>
      <c r="L1689" s="61"/>
      <c r="M1689" s="61"/>
    </row>
    <row r="1690" spans="1:13" ht="15.6">
      <c r="A1690" s="83">
        <v>537.83999999998503</v>
      </c>
      <c r="B1690" s="84">
        <f t="shared" si="128"/>
        <v>427882218.36310458</v>
      </c>
      <c r="C1690" s="84">
        <f t="shared" si="119"/>
        <v>371303566.59933358</v>
      </c>
      <c r="D1690" s="83">
        <v>537.83999999998503</v>
      </c>
      <c r="E1690" s="84">
        <f t="shared" si="129"/>
        <v>34049829.45124808</v>
      </c>
      <c r="F1690" s="85"/>
      <c r="G1690" s="79">
        <f t="shared" si="127"/>
        <v>0.33665744618672133</v>
      </c>
      <c r="H1690" s="80">
        <f t="shared" si="130"/>
        <v>0.76467805770162012</v>
      </c>
      <c r="I1690" s="61"/>
      <c r="J1690" s="61"/>
      <c r="K1690" s="61"/>
      <c r="L1690" s="61"/>
      <c r="M1690" s="61"/>
    </row>
    <row r="1691" spans="1:13" ht="15.6">
      <c r="A1691" s="83">
        <v>537.84999999998502</v>
      </c>
      <c r="B1691" s="84">
        <f t="shared" si="128"/>
        <v>428218875.8092913</v>
      </c>
      <c r="C1691" s="84">
        <f t="shared" si="119"/>
        <v>371640224.04552031</v>
      </c>
      <c r="D1691" s="83">
        <v>537.84999999998502</v>
      </c>
      <c r="E1691" s="84">
        <f t="shared" si="129"/>
        <v>34061019.162670128</v>
      </c>
      <c r="F1691" s="85"/>
      <c r="G1691" s="79">
        <f t="shared" si="127"/>
        <v>0.33665744618672133</v>
      </c>
      <c r="H1691" s="80">
        <f t="shared" si="130"/>
        <v>0.76537138409333405</v>
      </c>
      <c r="I1691" s="61"/>
      <c r="J1691" s="61"/>
      <c r="K1691" s="61"/>
      <c r="L1691" s="61"/>
      <c r="M1691" s="61"/>
    </row>
    <row r="1692" spans="1:13" ht="15.6">
      <c r="A1692" s="83">
        <v>537.85999999998501</v>
      </c>
      <c r="B1692" s="84">
        <f t="shared" si="128"/>
        <v>428555533.25547802</v>
      </c>
      <c r="C1692" s="84">
        <f t="shared" si="119"/>
        <v>371976881.49170703</v>
      </c>
      <c r="D1692" s="83">
        <v>537.85999999998501</v>
      </c>
      <c r="E1692" s="84">
        <f t="shared" si="129"/>
        <v>34072208.874092177</v>
      </c>
      <c r="F1692" s="85"/>
      <c r="G1692" s="79">
        <f t="shared" si="127"/>
        <v>0.33665744618672133</v>
      </c>
      <c r="H1692" s="80">
        <f t="shared" si="130"/>
        <v>0.76606471048504809</v>
      </c>
      <c r="I1692" s="61"/>
      <c r="J1692" s="61"/>
      <c r="K1692" s="61"/>
      <c r="L1692" s="61"/>
      <c r="M1692" s="61"/>
    </row>
    <row r="1693" spans="1:13" ht="15.6">
      <c r="A1693" s="83">
        <v>537.869999999985</v>
      </c>
      <c r="B1693" s="84">
        <f t="shared" si="128"/>
        <v>428892190.70166475</v>
      </c>
      <c r="C1693" s="84">
        <f t="shared" si="119"/>
        <v>372313538.93789375</v>
      </c>
      <c r="D1693" s="83">
        <v>537.869999999985</v>
      </c>
      <c r="E1693" s="84">
        <f t="shared" si="129"/>
        <v>34083398.585514225</v>
      </c>
      <c r="F1693" s="85"/>
      <c r="G1693" s="79">
        <f t="shared" si="127"/>
        <v>0.33665744618672133</v>
      </c>
      <c r="H1693" s="80">
        <f t="shared" si="130"/>
        <v>0.76675803687676203</v>
      </c>
      <c r="I1693" s="61"/>
      <c r="J1693" s="61"/>
      <c r="K1693" s="61"/>
      <c r="L1693" s="61"/>
      <c r="M1693" s="61"/>
    </row>
    <row r="1694" spans="1:13" ht="15.6">
      <c r="A1694" s="83">
        <v>537.87999999998499</v>
      </c>
      <c r="B1694" s="84">
        <f t="shared" si="128"/>
        <v>429228848.14785147</v>
      </c>
      <c r="C1694" s="84">
        <f t="shared" si="119"/>
        <v>372650196.38408047</v>
      </c>
      <c r="D1694" s="83">
        <v>537.87999999998499</v>
      </c>
      <c r="E1694" s="84">
        <f t="shared" si="129"/>
        <v>34094588.296936274</v>
      </c>
      <c r="F1694" s="85"/>
      <c r="G1694" s="79">
        <f t="shared" si="127"/>
        <v>0.33665744618672133</v>
      </c>
      <c r="H1694" s="80">
        <f t="shared" si="130"/>
        <v>0.76745136326847607</v>
      </c>
      <c r="I1694" s="61"/>
      <c r="J1694" s="61"/>
      <c r="K1694" s="61"/>
      <c r="L1694" s="61"/>
      <c r="M1694" s="61"/>
    </row>
    <row r="1695" spans="1:13" ht="15.6">
      <c r="A1695" s="83">
        <v>537.88999999998498</v>
      </c>
      <c r="B1695" s="84">
        <f t="shared" si="128"/>
        <v>429565505.59403819</v>
      </c>
      <c r="C1695" s="84">
        <f t="shared" si="119"/>
        <v>372986853.83026719</v>
      </c>
      <c r="D1695" s="83">
        <v>537.88999999998498</v>
      </c>
      <c r="E1695" s="84">
        <f t="shared" si="129"/>
        <v>34105778.008358322</v>
      </c>
      <c r="F1695" s="85"/>
      <c r="G1695" s="79">
        <f t="shared" si="127"/>
        <v>0.33665744618672133</v>
      </c>
      <c r="H1695" s="80">
        <f t="shared" si="130"/>
        <v>0.76814468966019001</v>
      </c>
      <c r="I1695" s="61"/>
      <c r="J1695" s="61"/>
      <c r="K1695" s="61"/>
      <c r="L1695" s="61"/>
      <c r="M1695" s="61"/>
    </row>
    <row r="1696" spans="1:13" ht="15.6">
      <c r="A1696" s="83">
        <v>537.89999999998497</v>
      </c>
      <c r="B1696" s="84">
        <f t="shared" si="128"/>
        <v>429902163.04022491</v>
      </c>
      <c r="C1696" s="84">
        <f t="shared" si="119"/>
        <v>373323511.27645391</v>
      </c>
      <c r="D1696" s="83">
        <v>537.89999999998497</v>
      </c>
      <c r="E1696" s="84">
        <f t="shared" si="129"/>
        <v>34116967.719780371</v>
      </c>
      <c r="F1696" s="85"/>
      <c r="G1696" s="79">
        <f t="shared" si="127"/>
        <v>0.33665744618672133</v>
      </c>
      <c r="H1696" s="80">
        <f t="shared" si="130"/>
        <v>0.76883801605190405</v>
      </c>
      <c r="I1696" s="61"/>
      <c r="J1696" s="61"/>
      <c r="K1696" s="61"/>
      <c r="L1696" s="61"/>
      <c r="M1696" s="61"/>
    </row>
    <row r="1697" spans="1:13" ht="15.6">
      <c r="A1697" s="83">
        <v>537.90999999998496</v>
      </c>
      <c r="B1697" s="84">
        <f t="shared" si="128"/>
        <v>430238820.48641163</v>
      </c>
      <c r="C1697" s="84">
        <f t="shared" si="119"/>
        <v>373660168.72264063</v>
      </c>
      <c r="D1697" s="83">
        <v>537.90999999998496</v>
      </c>
      <c r="E1697" s="84">
        <f t="shared" si="129"/>
        <v>34128157.431202419</v>
      </c>
      <c r="F1697" s="85"/>
      <c r="G1697" s="79">
        <f t="shared" si="127"/>
        <v>0.33665744618672133</v>
      </c>
      <c r="H1697" s="80">
        <f t="shared" si="130"/>
        <v>0.76953134244361798</v>
      </c>
      <c r="I1697" s="61"/>
      <c r="J1697" s="61"/>
      <c r="K1697" s="61"/>
      <c r="L1697" s="61"/>
      <c r="M1697" s="61"/>
    </row>
    <row r="1698" spans="1:13" ht="15.6">
      <c r="A1698" s="83">
        <v>537.91999999998495</v>
      </c>
      <c r="B1698" s="84">
        <f t="shared" si="128"/>
        <v>430575477.93259835</v>
      </c>
      <c r="C1698" s="84">
        <f t="shared" si="119"/>
        <v>373996826.16882735</v>
      </c>
      <c r="D1698" s="83">
        <v>537.91999999998495</v>
      </c>
      <c r="E1698" s="84">
        <f t="shared" si="129"/>
        <v>34139347.142624468</v>
      </c>
      <c r="F1698" s="85"/>
      <c r="G1698" s="79">
        <f t="shared" si="127"/>
        <v>0.33665744618672133</v>
      </c>
      <c r="H1698" s="80">
        <f t="shared" si="130"/>
        <v>0.77022466883533203</v>
      </c>
      <c r="I1698" s="61"/>
      <c r="J1698" s="61"/>
      <c r="K1698" s="61"/>
      <c r="L1698" s="61"/>
      <c r="M1698" s="61"/>
    </row>
    <row r="1699" spans="1:13" ht="15.6">
      <c r="A1699" s="83">
        <v>537.92999999998494</v>
      </c>
      <c r="B1699" s="84">
        <f t="shared" si="128"/>
        <v>430912135.37878507</v>
      </c>
      <c r="C1699" s="84">
        <f t="shared" si="119"/>
        <v>374333483.61501408</v>
      </c>
      <c r="D1699" s="83">
        <v>537.92999999998494</v>
      </c>
      <c r="E1699" s="84">
        <f t="shared" si="129"/>
        <v>34150536.854046516</v>
      </c>
      <c r="F1699" s="85"/>
      <c r="G1699" s="79">
        <f t="shared" si="127"/>
        <v>0.33665744618672133</v>
      </c>
      <c r="H1699" s="80">
        <f t="shared" si="130"/>
        <v>0.77091799522704596</v>
      </c>
      <c r="I1699" s="61"/>
      <c r="J1699" s="61"/>
      <c r="K1699" s="61"/>
      <c r="L1699" s="61"/>
      <c r="M1699" s="61"/>
    </row>
    <row r="1700" spans="1:13" ht="15.6">
      <c r="A1700" s="83">
        <v>537.93999999998505</v>
      </c>
      <c r="B1700" s="84">
        <f t="shared" si="128"/>
        <v>431248792.8249718</v>
      </c>
      <c r="C1700" s="84">
        <f t="shared" si="119"/>
        <v>374670141.0612008</v>
      </c>
      <c r="D1700" s="83">
        <v>537.93999999998505</v>
      </c>
      <c r="E1700" s="84">
        <f t="shared" si="129"/>
        <v>34161726.565468565</v>
      </c>
      <c r="F1700" s="85"/>
      <c r="G1700" s="79">
        <f t="shared" si="127"/>
        <v>0.33665744618672133</v>
      </c>
      <c r="H1700" s="80">
        <f t="shared" si="130"/>
        <v>0.77161132161876</v>
      </c>
      <c r="I1700" s="61"/>
      <c r="J1700" s="61"/>
      <c r="K1700" s="61"/>
      <c r="L1700" s="61"/>
      <c r="M1700" s="61"/>
    </row>
    <row r="1701" spans="1:13" ht="15.6">
      <c r="A1701" s="83">
        <v>537.94999999998504</v>
      </c>
      <c r="B1701" s="84">
        <f t="shared" si="128"/>
        <v>431585450.27115852</v>
      </c>
      <c r="C1701" s="84">
        <f t="shared" si="119"/>
        <v>375006798.50738752</v>
      </c>
      <c r="D1701" s="83">
        <v>537.94999999998504</v>
      </c>
      <c r="E1701" s="84">
        <f t="shared" si="129"/>
        <v>34172916.276890613</v>
      </c>
      <c r="F1701" s="85"/>
      <c r="G1701" s="79">
        <f t="shared" si="127"/>
        <v>0.33665744618672133</v>
      </c>
      <c r="H1701" s="80">
        <f t="shared" si="130"/>
        <v>0.77230464801047394</v>
      </c>
      <c r="I1701" s="61"/>
      <c r="J1701" s="61"/>
      <c r="K1701" s="61"/>
      <c r="L1701" s="61"/>
      <c r="M1701" s="61"/>
    </row>
    <row r="1702" spans="1:13" ht="15.6">
      <c r="A1702" s="83">
        <v>537.95999999998503</v>
      </c>
      <c r="B1702" s="84">
        <f t="shared" si="128"/>
        <v>431922107.71734524</v>
      </c>
      <c r="C1702" s="84">
        <f t="shared" si="119"/>
        <v>375343455.95357424</v>
      </c>
      <c r="D1702" s="83">
        <v>537.95999999998503</v>
      </c>
      <c r="E1702" s="84">
        <f t="shared" si="129"/>
        <v>34184105.988312662</v>
      </c>
      <c r="F1702" s="85"/>
      <c r="G1702" s="79">
        <f t="shared" si="127"/>
        <v>0.33665744618672133</v>
      </c>
      <c r="H1702" s="80">
        <f t="shared" si="130"/>
        <v>0.77299797440218798</v>
      </c>
      <c r="I1702" s="61"/>
      <c r="J1702" s="61"/>
      <c r="K1702" s="61"/>
      <c r="L1702" s="61"/>
      <c r="M1702" s="61"/>
    </row>
    <row r="1703" spans="1:13" ht="15.6">
      <c r="A1703" s="83">
        <v>537.96999999998502</v>
      </c>
      <c r="B1703" s="84">
        <f t="shared" si="128"/>
        <v>432258765.16353196</v>
      </c>
      <c r="C1703" s="84">
        <f t="shared" si="119"/>
        <v>375680113.39976096</v>
      </c>
      <c r="D1703" s="83">
        <v>537.96999999998502</v>
      </c>
      <c r="E1703" s="84">
        <f t="shared" si="129"/>
        <v>34195295.69973471</v>
      </c>
      <c r="F1703" s="85"/>
      <c r="G1703" s="79">
        <f t="shared" si="127"/>
        <v>0.33665744618672133</v>
      </c>
      <c r="H1703" s="80">
        <f t="shared" si="130"/>
        <v>0.77369130079390191</v>
      </c>
      <c r="I1703" s="61"/>
      <c r="J1703" s="61"/>
      <c r="K1703" s="61"/>
      <c r="L1703" s="61"/>
      <c r="M1703" s="61"/>
    </row>
    <row r="1704" spans="1:13" ht="15.6">
      <c r="A1704" s="83">
        <v>537.97999999998501</v>
      </c>
      <c r="B1704" s="84">
        <f t="shared" si="128"/>
        <v>432595422.60971868</v>
      </c>
      <c r="C1704" s="84">
        <f t="shared" si="119"/>
        <v>376016770.84594768</v>
      </c>
      <c r="D1704" s="83">
        <v>537.97999999998501</v>
      </c>
      <c r="E1704" s="84">
        <f t="shared" si="129"/>
        <v>34206485.411156759</v>
      </c>
      <c r="F1704" s="85"/>
      <c r="G1704" s="79">
        <f t="shared" si="127"/>
        <v>0.33665744618672133</v>
      </c>
      <c r="H1704" s="80">
        <f t="shared" si="130"/>
        <v>0.77438462718561596</v>
      </c>
      <c r="I1704" s="61"/>
      <c r="J1704" s="61"/>
      <c r="K1704" s="61"/>
      <c r="L1704" s="61"/>
      <c r="M1704" s="61"/>
    </row>
    <row r="1705" spans="1:13" ht="15.6">
      <c r="A1705" s="83">
        <v>537.989999999985</v>
      </c>
      <c r="B1705" s="84">
        <f t="shared" si="128"/>
        <v>432932080.0559054</v>
      </c>
      <c r="C1705" s="84">
        <f t="shared" si="119"/>
        <v>376353428.2921344</v>
      </c>
      <c r="D1705" s="83">
        <v>537.989999999985</v>
      </c>
      <c r="E1705" s="84">
        <f t="shared" si="129"/>
        <v>34217675.122578807</v>
      </c>
      <c r="F1705" s="85"/>
      <c r="G1705" s="79">
        <f t="shared" si="127"/>
        <v>0.33665744618672133</v>
      </c>
      <c r="H1705" s="80">
        <f t="shared" si="130"/>
        <v>0.77507795357732989</v>
      </c>
      <c r="I1705" s="61"/>
      <c r="J1705" s="61"/>
      <c r="K1705" s="61"/>
      <c r="L1705" s="61"/>
      <c r="M1705" s="61"/>
    </row>
    <row r="1706" spans="1:13" ht="15.6">
      <c r="A1706" s="86">
        <v>537.99999999998499</v>
      </c>
      <c r="B1706" s="87">
        <v>433268737.50208998</v>
      </c>
      <c r="C1706" s="87">
        <f t="shared" si="119"/>
        <v>376690085.73831898</v>
      </c>
      <c r="D1706" s="86">
        <v>537.99999999998499</v>
      </c>
      <c r="E1706" s="87">
        <v>34228864.834000997</v>
      </c>
      <c r="F1706" s="88"/>
      <c r="G1706" s="79">
        <f t="shared" si="127"/>
        <v>0.33665744618457555</v>
      </c>
      <c r="H1706" s="80">
        <f t="shared" si="130"/>
        <v>0.7757712799690395</v>
      </c>
      <c r="I1706" s="61"/>
      <c r="J1706" s="61"/>
      <c r="K1706" s="61"/>
      <c r="L1706" s="61"/>
      <c r="M1706" s="61"/>
    </row>
    <row r="1707" spans="1:13" ht="15.6">
      <c r="A1707" s="83">
        <v>538.00999999998498</v>
      </c>
      <c r="B1707" s="84">
        <f t="shared" ref="B1707:B1770" si="131">B1706+($B$1806-$B$1706)/100</f>
        <v>433616602.55701816</v>
      </c>
      <c r="C1707" s="84">
        <f t="shared" si="119"/>
        <v>377037950.79324716</v>
      </c>
      <c r="D1707" s="83">
        <v>538.00999999998498</v>
      </c>
      <c r="E1707" s="84">
        <f t="shared" ref="E1707:E1770" si="132">E1706+(($E$1806-$E$1706)/100)</f>
        <v>34240087.115596138</v>
      </c>
      <c r="F1707" s="85"/>
      <c r="G1707" s="79">
        <f t="shared" ref="G1707:G1770" si="133">(B1707-B1706)/10^6</f>
        <v>0.34786505492818354</v>
      </c>
      <c r="H1707" s="80">
        <f t="shared" si="130"/>
        <v>0.77648768777783328</v>
      </c>
      <c r="I1707" s="61"/>
      <c r="J1707" s="61"/>
      <c r="K1707" s="61"/>
      <c r="L1707" s="61"/>
      <c r="M1707" s="61"/>
    </row>
    <row r="1708" spans="1:13" ht="15.6">
      <c r="A1708" s="83">
        <v>538.01999999998498</v>
      </c>
      <c r="B1708" s="84">
        <f t="shared" si="131"/>
        <v>433964467.61194634</v>
      </c>
      <c r="C1708" s="84">
        <f t="shared" si="119"/>
        <v>377385815.84817535</v>
      </c>
      <c r="D1708" s="83">
        <v>538.01999999998498</v>
      </c>
      <c r="E1708" s="84">
        <f t="shared" si="132"/>
        <v>34251309.397191279</v>
      </c>
      <c r="F1708" s="85"/>
      <c r="G1708" s="79">
        <f t="shared" si="133"/>
        <v>0.34786505492818354</v>
      </c>
      <c r="H1708" s="80">
        <f t="shared" si="130"/>
        <v>0.77720409558662706</v>
      </c>
      <c r="I1708" s="61"/>
      <c r="J1708" s="61"/>
      <c r="K1708" s="61"/>
      <c r="L1708" s="61"/>
      <c r="M1708" s="61"/>
    </row>
    <row r="1709" spans="1:13" ht="15.6">
      <c r="A1709" s="83">
        <v>538.02999999998497</v>
      </c>
      <c r="B1709" s="84">
        <f t="shared" si="131"/>
        <v>434312332.66687453</v>
      </c>
      <c r="C1709" s="84">
        <f t="shared" si="119"/>
        <v>377733680.90310353</v>
      </c>
      <c r="D1709" s="83">
        <v>538.02999999998497</v>
      </c>
      <c r="E1709" s="84">
        <f t="shared" si="132"/>
        <v>34262531.678786419</v>
      </c>
      <c r="F1709" s="85"/>
      <c r="G1709" s="79">
        <f t="shared" si="133"/>
        <v>0.34786505492818354</v>
      </c>
      <c r="H1709" s="80">
        <f t="shared" si="130"/>
        <v>0.77792050339542085</v>
      </c>
      <c r="I1709" s="61"/>
      <c r="J1709" s="61"/>
      <c r="K1709" s="61"/>
      <c r="L1709" s="61"/>
      <c r="M1709" s="61"/>
    </row>
    <row r="1710" spans="1:13" ht="15.6">
      <c r="A1710" s="83">
        <v>538.03999999998496</v>
      </c>
      <c r="B1710" s="84">
        <f t="shared" si="131"/>
        <v>434660197.72180271</v>
      </c>
      <c r="C1710" s="84">
        <f t="shared" si="119"/>
        <v>378081545.95803171</v>
      </c>
      <c r="D1710" s="83">
        <v>538.03999999998496</v>
      </c>
      <c r="E1710" s="84">
        <f t="shared" si="132"/>
        <v>34273753.96038156</v>
      </c>
      <c r="F1710" s="85"/>
      <c r="G1710" s="79">
        <f t="shared" si="133"/>
        <v>0.34786505492818354</v>
      </c>
      <c r="H1710" s="80">
        <f t="shared" si="130"/>
        <v>0.77863691120421463</v>
      </c>
      <c r="I1710" s="61"/>
      <c r="J1710" s="61"/>
      <c r="K1710" s="61"/>
      <c r="L1710" s="61"/>
      <c r="M1710" s="61"/>
    </row>
    <row r="1711" spans="1:13" ht="15.6">
      <c r="A1711" s="83">
        <v>538.04999999998404</v>
      </c>
      <c r="B1711" s="84">
        <f t="shared" si="131"/>
        <v>435008062.7767309</v>
      </c>
      <c r="C1711" s="84">
        <f t="shared" si="119"/>
        <v>378429411.0129599</v>
      </c>
      <c r="D1711" s="83">
        <v>538.04999999998404</v>
      </c>
      <c r="E1711" s="84">
        <f t="shared" si="132"/>
        <v>34284976.241976701</v>
      </c>
      <c r="F1711" s="85"/>
      <c r="G1711" s="79">
        <f t="shared" si="133"/>
        <v>0.34786505492818354</v>
      </c>
      <c r="H1711" s="80">
        <f t="shared" si="130"/>
        <v>0.77935331901300842</v>
      </c>
      <c r="I1711" s="61"/>
      <c r="J1711" s="61"/>
      <c r="K1711" s="61"/>
      <c r="L1711" s="61"/>
      <c r="M1711" s="61"/>
    </row>
    <row r="1712" spans="1:13" ht="15.6">
      <c r="A1712" s="83">
        <v>538.05999999998403</v>
      </c>
      <c r="B1712" s="84">
        <f t="shared" si="131"/>
        <v>435355927.83165908</v>
      </c>
      <c r="C1712" s="84">
        <f t="shared" si="119"/>
        <v>378777276.06788808</v>
      </c>
      <c r="D1712" s="83">
        <v>538.05999999998403</v>
      </c>
      <c r="E1712" s="84">
        <f t="shared" si="132"/>
        <v>34296198.523571841</v>
      </c>
      <c r="F1712" s="85"/>
      <c r="G1712" s="79">
        <f t="shared" si="133"/>
        <v>0.34786505492818354</v>
      </c>
      <c r="H1712" s="80">
        <f t="shared" si="130"/>
        <v>0.78006972682180231</v>
      </c>
      <c r="I1712" s="61"/>
      <c r="J1712" s="61"/>
      <c r="K1712" s="61"/>
      <c r="L1712" s="61"/>
      <c r="M1712" s="61"/>
    </row>
    <row r="1713" spans="1:13" ht="15.6">
      <c r="A1713" s="83">
        <v>538.06999999998402</v>
      </c>
      <c r="B1713" s="84">
        <f t="shared" si="131"/>
        <v>435703792.88658726</v>
      </c>
      <c r="C1713" s="84">
        <f t="shared" si="119"/>
        <v>379125141.12281626</v>
      </c>
      <c r="D1713" s="83">
        <v>538.06999999998402</v>
      </c>
      <c r="E1713" s="84">
        <f t="shared" si="132"/>
        <v>34307420.805166982</v>
      </c>
      <c r="F1713" s="85"/>
      <c r="G1713" s="79">
        <f t="shared" si="133"/>
        <v>0.34786505492818354</v>
      </c>
      <c r="H1713" s="80">
        <f t="shared" si="130"/>
        <v>0.7807861346305961</v>
      </c>
      <c r="I1713" s="61"/>
      <c r="J1713" s="61"/>
      <c r="K1713" s="61"/>
      <c r="L1713" s="61"/>
      <c r="M1713" s="61"/>
    </row>
    <row r="1714" spans="1:13" ht="15.6">
      <c r="A1714" s="83">
        <v>538.07999999998401</v>
      </c>
      <c r="B1714" s="84">
        <f t="shared" si="131"/>
        <v>436051657.94151545</v>
      </c>
      <c r="C1714" s="84">
        <f t="shared" si="119"/>
        <v>379473006.17774445</v>
      </c>
      <c r="D1714" s="83">
        <v>538.07999999998401</v>
      </c>
      <c r="E1714" s="84">
        <f t="shared" si="132"/>
        <v>34318643.086762123</v>
      </c>
      <c r="F1714" s="85"/>
      <c r="G1714" s="79">
        <f t="shared" si="133"/>
        <v>0.34786505492818354</v>
      </c>
      <c r="H1714" s="80">
        <f t="shared" si="130"/>
        <v>0.78150254243938988</v>
      </c>
      <c r="I1714" s="61"/>
      <c r="J1714" s="61"/>
      <c r="K1714" s="61"/>
      <c r="L1714" s="61"/>
      <c r="M1714" s="61"/>
    </row>
    <row r="1715" spans="1:13" ht="15.6">
      <c r="A1715" s="83">
        <v>538.089999999984</v>
      </c>
      <c r="B1715" s="84">
        <f t="shared" si="131"/>
        <v>436399522.99644363</v>
      </c>
      <c r="C1715" s="84">
        <f t="shared" si="119"/>
        <v>379820871.23267263</v>
      </c>
      <c r="D1715" s="83">
        <v>538.089999999984</v>
      </c>
      <c r="E1715" s="84">
        <f t="shared" si="132"/>
        <v>34329865.368357264</v>
      </c>
      <c r="F1715" s="85"/>
      <c r="G1715" s="79">
        <f t="shared" si="133"/>
        <v>0.34786505492818354</v>
      </c>
      <c r="H1715" s="80">
        <f t="shared" si="130"/>
        <v>0.78221895024818366</v>
      </c>
      <c r="I1715" s="61"/>
      <c r="J1715" s="61"/>
      <c r="K1715" s="61"/>
      <c r="L1715" s="61"/>
      <c r="M1715" s="61"/>
    </row>
    <row r="1716" spans="1:13" ht="15.6">
      <c r="A1716" s="83">
        <v>538.09999999998399</v>
      </c>
      <c r="B1716" s="84">
        <f t="shared" si="131"/>
        <v>436747388.05137181</v>
      </c>
      <c r="C1716" s="84">
        <f t="shared" si="119"/>
        <v>380168736.28760082</v>
      </c>
      <c r="D1716" s="83">
        <v>538.09999999998399</v>
      </c>
      <c r="E1716" s="84">
        <f t="shared" si="132"/>
        <v>34341087.649952404</v>
      </c>
      <c r="F1716" s="85"/>
      <c r="G1716" s="79">
        <f t="shared" si="133"/>
        <v>0.34786505492818354</v>
      </c>
      <c r="H1716" s="80">
        <f t="shared" si="130"/>
        <v>0.78293535805697745</v>
      </c>
      <c r="I1716" s="61"/>
      <c r="J1716" s="61"/>
      <c r="K1716" s="61"/>
      <c r="L1716" s="61"/>
      <c r="M1716" s="61"/>
    </row>
    <row r="1717" spans="1:13" ht="15.6">
      <c r="A1717" s="83">
        <v>538.10999999998398</v>
      </c>
      <c r="B1717" s="84">
        <f t="shared" si="131"/>
        <v>437095253.1063</v>
      </c>
      <c r="C1717" s="84">
        <f t="shared" si="119"/>
        <v>380516601.342529</v>
      </c>
      <c r="D1717" s="83">
        <v>538.10999999998398</v>
      </c>
      <c r="E1717" s="84">
        <f t="shared" si="132"/>
        <v>34352309.931547545</v>
      </c>
      <c r="F1717" s="85"/>
      <c r="G1717" s="79">
        <f t="shared" si="133"/>
        <v>0.34786505492818354</v>
      </c>
      <c r="H1717" s="80">
        <f t="shared" si="130"/>
        <v>0.78365176586577123</v>
      </c>
      <c r="I1717" s="61"/>
      <c r="J1717" s="61"/>
      <c r="K1717" s="61"/>
      <c r="L1717" s="61"/>
      <c r="M1717" s="61"/>
    </row>
    <row r="1718" spans="1:13" ht="15.6">
      <c r="A1718" s="83">
        <v>538.11999999998397</v>
      </c>
      <c r="B1718" s="84">
        <f t="shared" si="131"/>
        <v>437443118.16122818</v>
      </c>
      <c r="C1718" s="84">
        <f t="shared" si="119"/>
        <v>380864466.39745718</v>
      </c>
      <c r="D1718" s="83">
        <v>538.11999999998397</v>
      </c>
      <c r="E1718" s="84">
        <f t="shared" si="132"/>
        <v>34363532.213142686</v>
      </c>
      <c r="F1718" s="85"/>
      <c r="G1718" s="79">
        <f t="shared" si="133"/>
        <v>0.34786505492818354</v>
      </c>
      <c r="H1718" s="80">
        <f t="shared" si="130"/>
        <v>0.78436817367456502</v>
      </c>
      <c r="I1718" s="61"/>
      <c r="J1718" s="61"/>
      <c r="K1718" s="61"/>
      <c r="L1718" s="61"/>
      <c r="M1718" s="61"/>
    </row>
    <row r="1719" spans="1:13" ht="15.6">
      <c r="A1719" s="83">
        <v>538.12999999998397</v>
      </c>
      <c r="B1719" s="84">
        <f t="shared" si="131"/>
        <v>437790983.21615636</v>
      </c>
      <c r="C1719" s="84">
        <f t="shared" si="119"/>
        <v>381212331.45238537</v>
      </c>
      <c r="D1719" s="83">
        <v>538.12999999998397</v>
      </c>
      <c r="E1719" s="84">
        <f t="shared" si="132"/>
        <v>34374754.494737826</v>
      </c>
      <c r="F1719" s="85"/>
      <c r="G1719" s="79">
        <f t="shared" si="133"/>
        <v>0.34786505492818354</v>
      </c>
      <c r="H1719" s="80">
        <f t="shared" si="130"/>
        <v>0.7850845814833588</v>
      </c>
      <c r="I1719" s="61"/>
      <c r="J1719" s="61"/>
      <c r="K1719" s="61"/>
      <c r="L1719" s="61"/>
      <c r="M1719" s="61"/>
    </row>
    <row r="1720" spans="1:13" ht="15.6">
      <c r="A1720" s="83">
        <v>538.13999999998396</v>
      </c>
      <c r="B1720" s="84">
        <f t="shared" si="131"/>
        <v>438138848.27108455</v>
      </c>
      <c r="C1720" s="84">
        <f t="shared" si="119"/>
        <v>381560196.50731355</v>
      </c>
      <c r="D1720" s="83">
        <v>538.13999999998396</v>
      </c>
      <c r="E1720" s="84">
        <f t="shared" si="132"/>
        <v>34385976.776332967</v>
      </c>
      <c r="F1720" s="85"/>
      <c r="G1720" s="79">
        <f t="shared" si="133"/>
        <v>0.34786505492818354</v>
      </c>
      <c r="H1720" s="80">
        <f t="shared" si="130"/>
        <v>0.7858009892921527</v>
      </c>
      <c r="I1720" s="61"/>
      <c r="J1720" s="61"/>
      <c r="K1720" s="61"/>
      <c r="L1720" s="61"/>
      <c r="M1720" s="61"/>
    </row>
    <row r="1721" spans="1:13" ht="15.6">
      <c r="A1721" s="83">
        <v>538.14999999998395</v>
      </c>
      <c r="B1721" s="84">
        <f t="shared" si="131"/>
        <v>438486713.32601273</v>
      </c>
      <c r="C1721" s="84">
        <f t="shared" si="119"/>
        <v>381908061.56224173</v>
      </c>
      <c r="D1721" s="83">
        <v>538.14999999998395</v>
      </c>
      <c r="E1721" s="84">
        <f t="shared" si="132"/>
        <v>34397199.057928108</v>
      </c>
      <c r="F1721" s="85"/>
      <c r="G1721" s="79">
        <f t="shared" si="133"/>
        <v>0.34786505492818354</v>
      </c>
      <c r="H1721" s="80">
        <f t="shared" si="130"/>
        <v>0.78651739710094648</v>
      </c>
      <c r="I1721" s="61"/>
      <c r="J1721" s="61"/>
      <c r="K1721" s="61"/>
      <c r="L1721" s="61"/>
      <c r="M1721" s="61"/>
    </row>
    <row r="1722" spans="1:13" ht="15.6">
      <c r="A1722" s="83">
        <v>538.15999999998405</v>
      </c>
      <c r="B1722" s="84">
        <f t="shared" si="131"/>
        <v>438834578.38094091</v>
      </c>
      <c r="C1722" s="84">
        <f t="shared" si="119"/>
        <v>382255926.61716992</v>
      </c>
      <c r="D1722" s="83">
        <v>538.15999999998405</v>
      </c>
      <c r="E1722" s="84">
        <f t="shared" si="132"/>
        <v>34408421.339523248</v>
      </c>
      <c r="F1722" s="85"/>
      <c r="G1722" s="79">
        <f t="shared" si="133"/>
        <v>0.34786505492818354</v>
      </c>
      <c r="H1722" s="80">
        <f t="shared" si="130"/>
        <v>0.78723380490974026</v>
      </c>
      <c r="I1722" s="61"/>
      <c r="J1722" s="61"/>
      <c r="K1722" s="61"/>
      <c r="L1722" s="61"/>
      <c r="M1722" s="61"/>
    </row>
    <row r="1723" spans="1:13" ht="15.6">
      <c r="A1723" s="83">
        <v>538.16999999998404</v>
      </c>
      <c r="B1723" s="84">
        <f t="shared" si="131"/>
        <v>439182443.4358691</v>
      </c>
      <c r="C1723" s="84">
        <f t="shared" si="119"/>
        <v>382603791.6720981</v>
      </c>
      <c r="D1723" s="83">
        <v>538.16999999998404</v>
      </c>
      <c r="E1723" s="84">
        <f t="shared" si="132"/>
        <v>34419643.621118389</v>
      </c>
      <c r="F1723" s="85"/>
      <c r="G1723" s="79">
        <f t="shared" si="133"/>
        <v>0.34786505492818354</v>
      </c>
      <c r="H1723" s="80">
        <f t="shared" si="130"/>
        <v>0.78795021271853405</v>
      </c>
      <c r="I1723" s="61"/>
      <c r="J1723" s="61"/>
      <c r="K1723" s="61"/>
      <c r="L1723" s="61"/>
      <c r="M1723" s="61"/>
    </row>
    <row r="1724" spans="1:13" ht="15.6">
      <c r="A1724" s="83">
        <v>538.17999999998403</v>
      </c>
      <c r="B1724" s="84">
        <f t="shared" si="131"/>
        <v>439530308.49079728</v>
      </c>
      <c r="C1724" s="84">
        <f t="shared" si="119"/>
        <v>382951656.72702628</v>
      </c>
      <c r="D1724" s="83">
        <v>538.17999999998403</v>
      </c>
      <c r="E1724" s="84">
        <f t="shared" si="132"/>
        <v>34430865.90271353</v>
      </c>
      <c r="F1724" s="85"/>
      <c r="G1724" s="79">
        <f t="shared" si="133"/>
        <v>0.34786505492818354</v>
      </c>
      <c r="H1724" s="80">
        <f t="shared" si="130"/>
        <v>0.78866662052732783</v>
      </c>
      <c r="I1724" s="61"/>
      <c r="J1724" s="61"/>
      <c r="K1724" s="61"/>
      <c r="L1724" s="61"/>
      <c r="M1724" s="61"/>
    </row>
    <row r="1725" spans="1:13" ht="15.6">
      <c r="A1725" s="83">
        <v>538.18999999998402</v>
      </c>
      <c r="B1725" s="84">
        <f t="shared" si="131"/>
        <v>439878173.54572546</v>
      </c>
      <c r="C1725" s="84">
        <f t="shared" si="119"/>
        <v>383299521.78195447</v>
      </c>
      <c r="D1725" s="83">
        <v>538.18999999998402</v>
      </c>
      <c r="E1725" s="84">
        <f t="shared" si="132"/>
        <v>34442088.18430867</v>
      </c>
      <c r="F1725" s="85"/>
      <c r="G1725" s="79">
        <f t="shared" si="133"/>
        <v>0.34786505492818354</v>
      </c>
      <c r="H1725" s="80">
        <f t="shared" si="130"/>
        <v>0.78938302833612162</v>
      </c>
      <c r="I1725" s="61"/>
      <c r="J1725" s="61"/>
      <c r="K1725" s="61"/>
      <c r="L1725" s="61"/>
      <c r="M1725" s="61"/>
    </row>
    <row r="1726" spans="1:13" ht="15.6">
      <c r="A1726" s="83">
        <v>538.19999999998402</v>
      </c>
      <c r="B1726" s="84">
        <f t="shared" si="131"/>
        <v>440226038.60065365</v>
      </c>
      <c r="C1726" s="84">
        <f t="shared" si="119"/>
        <v>383647386.83688265</v>
      </c>
      <c r="D1726" s="83">
        <v>538.19999999998402</v>
      </c>
      <c r="E1726" s="84">
        <f t="shared" si="132"/>
        <v>34453310.465903811</v>
      </c>
      <c r="F1726" s="85"/>
      <c r="G1726" s="79">
        <f t="shared" si="133"/>
        <v>0.34786505492818354</v>
      </c>
      <c r="H1726" s="80">
        <f t="shared" si="130"/>
        <v>0.7900994361449154</v>
      </c>
      <c r="I1726" s="61"/>
      <c r="J1726" s="61"/>
      <c r="K1726" s="61"/>
      <c r="L1726" s="61"/>
      <c r="M1726" s="61"/>
    </row>
    <row r="1727" spans="1:13" ht="15.6">
      <c r="A1727" s="83">
        <v>538.20999999998401</v>
      </c>
      <c r="B1727" s="84">
        <f t="shared" si="131"/>
        <v>440573903.65558183</v>
      </c>
      <c r="C1727" s="84">
        <f t="shared" si="119"/>
        <v>383995251.89181083</v>
      </c>
      <c r="D1727" s="83">
        <v>538.20999999998401</v>
      </c>
      <c r="E1727" s="84">
        <f t="shared" si="132"/>
        <v>34464532.747498952</v>
      </c>
      <c r="F1727" s="85"/>
      <c r="G1727" s="79">
        <f t="shared" si="133"/>
        <v>0.34786505492818354</v>
      </c>
      <c r="H1727" s="80">
        <f t="shared" si="130"/>
        <v>0.79081584395370919</v>
      </c>
      <c r="I1727" s="61"/>
      <c r="J1727" s="61"/>
      <c r="K1727" s="61"/>
      <c r="L1727" s="61"/>
      <c r="M1727" s="61"/>
    </row>
    <row r="1728" spans="1:13" ht="15.6">
      <c r="A1728" s="83">
        <v>538.219999999984</v>
      </c>
      <c r="B1728" s="84">
        <f t="shared" si="131"/>
        <v>440921768.71051002</v>
      </c>
      <c r="C1728" s="84">
        <f t="shared" si="119"/>
        <v>384343116.94673902</v>
      </c>
      <c r="D1728" s="83">
        <v>538.219999999984</v>
      </c>
      <c r="E1728" s="84">
        <f t="shared" si="132"/>
        <v>34475755.029094093</v>
      </c>
      <c r="F1728" s="85"/>
      <c r="G1728" s="79">
        <f t="shared" si="133"/>
        <v>0.34786505492818354</v>
      </c>
      <c r="H1728" s="80">
        <f t="shared" si="130"/>
        <v>0.79153225176250308</v>
      </c>
      <c r="I1728" s="61"/>
      <c r="J1728" s="61"/>
      <c r="K1728" s="61"/>
      <c r="L1728" s="61"/>
      <c r="M1728" s="61"/>
    </row>
    <row r="1729" spans="1:13" ht="15.6">
      <c r="A1729" s="83">
        <v>538.22999999998399</v>
      </c>
      <c r="B1729" s="84">
        <f t="shared" si="131"/>
        <v>441269633.7654382</v>
      </c>
      <c r="C1729" s="84">
        <f t="shared" si="119"/>
        <v>384690982.0016672</v>
      </c>
      <c r="D1729" s="83">
        <v>538.22999999998399</v>
      </c>
      <c r="E1729" s="84">
        <f t="shared" si="132"/>
        <v>34486977.310689233</v>
      </c>
      <c r="F1729" s="85"/>
      <c r="G1729" s="79">
        <f t="shared" si="133"/>
        <v>0.34786505492818354</v>
      </c>
      <c r="H1729" s="80">
        <f t="shared" si="130"/>
        <v>0.79224865957129686</v>
      </c>
      <c r="I1729" s="61"/>
      <c r="J1729" s="61"/>
      <c r="K1729" s="61"/>
      <c r="L1729" s="61"/>
      <c r="M1729" s="61"/>
    </row>
    <row r="1730" spans="1:13" ht="15.6">
      <c r="A1730" s="83">
        <v>538.23999999998398</v>
      </c>
      <c r="B1730" s="84">
        <f t="shared" si="131"/>
        <v>441617498.82036638</v>
      </c>
      <c r="C1730" s="84">
        <f t="shared" si="119"/>
        <v>385038847.05659539</v>
      </c>
      <c r="D1730" s="83">
        <v>538.23999999998398</v>
      </c>
      <c r="E1730" s="84">
        <f t="shared" si="132"/>
        <v>34498199.592284374</v>
      </c>
      <c r="F1730" s="85"/>
      <c r="G1730" s="79">
        <f t="shared" si="133"/>
        <v>0.34786505492818354</v>
      </c>
      <c r="H1730" s="80">
        <f t="shared" si="130"/>
        <v>0.79296506738009065</v>
      </c>
      <c r="I1730" s="61"/>
      <c r="J1730" s="61"/>
      <c r="K1730" s="61"/>
      <c r="L1730" s="61"/>
      <c r="M1730" s="61"/>
    </row>
    <row r="1731" spans="1:13" ht="15.6">
      <c r="A1731" s="83">
        <v>538.24999999998397</v>
      </c>
      <c r="B1731" s="84">
        <f t="shared" si="131"/>
        <v>441965363.87529457</v>
      </c>
      <c r="C1731" s="84">
        <f t="shared" si="119"/>
        <v>385386712.11152357</v>
      </c>
      <c r="D1731" s="83">
        <v>538.24999999998397</v>
      </c>
      <c r="E1731" s="84">
        <f t="shared" si="132"/>
        <v>34509421.873879515</v>
      </c>
      <c r="F1731" s="85"/>
      <c r="G1731" s="79">
        <f t="shared" si="133"/>
        <v>0.34786505492818354</v>
      </c>
      <c r="H1731" s="80">
        <f t="shared" si="130"/>
        <v>0.79368147518888443</v>
      </c>
      <c r="I1731" s="61"/>
      <c r="J1731" s="61"/>
      <c r="K1731" s="61"/>
      <c r="L1731" s="61"/>
      <c r="M1731" s="61"/>
    </row>
    <row r="1732" spans="1:13" ht="15.6">
      <c r="A1732" s="83">
        <v>538.25999999998396</v>
      </c>
      <c r="B1732" s="84">
        <f t="shared" si="131"/>
        <v>442313228.93022275</v>
      </c>
      <c r="C1732" s="84">
        <f t="shared" si="119"/>
        <v>385734577.16645175</v>
      </c>
      <c r="D1732" s="83">
        <v>538.25999999998396</v>
      </c>
      <c r="E1732" s="84">
        <f t="shared" si="132"/>
        <v>34520644.155474655</v>
      </c>
      <c r="F1732" s="85"/>
      <c r="G1732" s="79">
        <f t="shared" si="133"/>
        <v>0.34786505492818354</v>
      </c>
      <c r="H1732" s="80">
        <f t="shared" si="130"/>
        <v>0.79439788299767822</v>
      </c>
      <c r="I1732" s="61"/>
      <c r="J1732" s="61"/>
      <c r="K1732" s="61"/>
      <c r="L1732" s="61"/>
      <c r="M1732" s="61"/>
    </row>
    <row r="1733" spans="1:13" ht="15.6">
      <c r="A1733" s="83">
        <v>538.26999999998395</v>
      </c>
      <c r="B1733" s="84">
        <f t="shared" si="131"/>
        <v>442661093.98515093</v>
      </c>
      <c r="C1733" s="84">
        <f t="shared" si="119"/>
        <v>386082442.22137994</v>
      </c>
      <c r="D1733" s="83">
        <v>538.26999999998395</v>
      </c>
      <c r="E1733" s="84">
        <f t="shared" si="132"/>
        <v>34531866.437069796</v>
      </c>
      <c r="F1733" s="85"/>
      <c r="G1733" s="79">
        <f t="shared" si="133"/>
        <v>0.34786505492818354</v>
      </c>
      <c r="H1733" s="80">
        <f t="shared" si="130"/>
        <v>0.795114290806472</v>
      </c>
      <c r="I1733" s="61"/>
      <c r="J1733" s="61"/>
      <c r="K1733" s="61"/>
      <c r="L1733" s="61"/>
      <c r="M1733" s="61"/>
    </row>
    <row r="1734" spans="1:13" ht="15.6">
      <c r="A1734" s="83">
        <v>538.27999999998406</v>
      </c>
      <c r="B1734" s="84">
        <f t="shared" si="131"/>
        <v>443008959.04007912</v>
      </c>
      <c r="C1734" s="84">
        <f t="shared" si="119"/>
        <v>386430307.27630812</v>
      </c>
      <c r="D1734" s="83">
        <v>538.27999999998406</v>
      </c>
      <c r="E1734" s="84">
        <f t="shared" si="132"/>
        <v>34543088.718664937</v>
      </c>
      <c r="F1734" s="85"/>
      <c r="G1734" s="79">
        <f t="shared" si="133"/>
        <v>0.34786505492818354</v>
      </c>
      <c r="H1734" s="80">
        <f t="shared" si="130"/>
        <v>0.79583069861526579</v>
      </c>
      <c r="I1734" s="61"/>
      <c r="J1734" s="61"/>
      <c r="K1734" s="61"/>
      <c r="L1734" s="61"/>
      <c r="M1734" s="61"/>
    </row>
    <row r="1735" spans="1:13" ht="15.6">
      <c r="A1735" s="83">
        <v>538.28999999998405</v>
      </c>
      <c r="B1735" s="84">
        <f t="shared" si="131"/>
        <v>443356824.0950073</v>
      </c>
      <c r="C1735" s="84">
        <f t="shared" si="119"/>
        <v>386778172.3312363</v>
      </c>
      <c r="D1735" s="83">
        <v>538.28999999998405</v>
      </c>
      <c r="E1735" s="84">
        <f t="shared" si="132"/>
        <v>34554311.000260077</v>
      </c>
      <c r="F1735" s="85"/>
      <c r="G1735" s="79">
        <f t="shared" si="133"/>
        <v>0.34786505492818354</v>
      </c>
      <c r="H1735" s="80">
        <f t="shared" si="130"/>
        <v>0.79654710642405968</v>
      </c>
      <c r="I1735" s="61"/>
      <c r="J1735" s="61"/>
      <c r="K1735" s="61"/>
      <c r="L1735" s="61"/>
      <c r="M1735" s="61"/>
    </row>
    <row r="1736" spans="1:13" ht="15.6">
      <c r="A1736" s="83">
        <v>538.29999999998404</v>
      </c>
      <c r="B1736" s="84">
        <f t="shared" si="131"/>
        <v>443704689.14993548</v>
      </c>
      <c r="C1736" s="84">
        <f t="shared" si="119"/>
        <v>387126037.38616449</v>
      </c>
      <c r="D1736" s="83">
        <v>538.29999999998404</v>
      </c>
      <c r="E1736" s="84">
        <f t="shared" si="132"/>
        <v>34565533.281855218</v>
      </c>
      <c r="F1736" s="85"/>
      <c r="G1736" s="79">
        <f t="shared" si="133"/>
        <v>0.34786505492818354</v>
      </c>
      <c r="H1736" s="80">
        <f t="shared" ref="H1736:H1799" si="134">C1736/$C$2006</f>
        <v>0.79726351423285347</v>
      </c>
      <c r="I1736" s="61"/>
      <c r="J1736" s="61"/>
      <c r="K1736" s="61"/>
      <c r="L1736" s="61"/>
      <c r="M1736" s="61"/>
    </row>
    <row r="1737" spans="1:13" ht="15.6">
      <c r="A1737" s="83">
        <v>538.30999999998403</v>
      </c>
      <c r="B1737" s="84">
        <f t="shared" si="131"/>
        <v>444052554.20486367</v>
      </c>
      <c r="C1737" s="84">
        <f t="shared" si="119"/>
        <v>387473902.44109267</v>
      </c>
      <c r="D1737" s="83">
        <v>538.30999999998403</v>
      </c>
      <c r="E1737" s="84">
        <f t="shared" si="132"/>
        <v>34576755.563450359</v>
      </c>
      <c r="F1737" s="85"/>
      <c r="G1737" s="79">
        <f t="shared" si="133"/>
        <v>0.34786505492818354</v>
      </c>
      <c r="H1737" s="80">
        <f t="shared" si="134"/>
        <v>0.79797992204164725</v>
      </c>
      <c r="I1737" s="61"/>
      <c r="J1737" s="61"/>
      <c r="K1737" s="61"/>
      <c r="L1737" s="61"/>
      <c r="M1737" s="61"/>
    </row>
    <row r="1738" spans="1:13" ht="15.6">
      <c r="A1738" s="83">
        <v>538.31999999998402</v>
      </c>
      <c r="B1738" s="84">
        <f t="shared" si="131"/>
        <v>444400419.25979185</v>
      </c>
      <c r="C1738" s="84">
        <f t="shared" si="119"/>
        <v>387821767.49602085</v>
      </c>
      <c r="D1738" s="83">
        <v>538.31999999998402</v>
      </c>
      <c r="E1738" s="84">
        <f t="shared" si="132"/>
        <v>34587977.8450455</v>
      </c>
      <c r="F1738" s="85"/>
      <c r="G1738" s="79">
        <f t="shared" si="133"/>
        <v>0.34786505492818354</v>
      </c>
      <c r="H1738" s="80">
        <f t="shared" si="134"/>
        <v>0.79869632985044103</v>
      </c>
      <c r="I1738" s="61"/>
      <c r="J1738" s="61"/>
      <c r="K1738" s="61"/>
      <c r="L1738" s="61"/>
      <c r="M1738" s="61"/>
    </row>
    <row r="1739" spans="1:13" ht="15.6">
      <c r="A1739" s="83">
        <v>538.32999999998401</v>
      </c>
      <c r="B1739" s="84">
        <f t="shared" si="131"/>
        <v>444748284.31472003</v>
      </c>
      <c r="C1739" s="84">
        <f t="shared" si="119"/>
        <v>388169632.55094904</v>
      </c>
      <c r="D1739" s="83">
        <v>538.32999999998401</v>
      </c>
      <c r="E1739" s="84">
        <f t="shared" si="132"/>
        <v>34599200.12664064</v>
      </c>
      <c r="F1739" s="85"/>
      <c r="G1739" s="79">
        <f t="shared" si="133"/>
        <v>0.34786505492818354</v>
      </c>
      <c r="H1739" s="80">
        <f t="shared" si="134"/>
        <v>0.79941273765923482</v>
      </c>
      <c r="I1739" s="61"/>
      <c r="J1739" s="61"/>
      <c r="K1739" s="61"/>
      <c r="L1739" s="61"/>
      <c r="M1739" s="61"/>
    </row>
    <row r="1740" spans="1:13" ht="15.6">
      <c r="A1740" s="83">
        <v>538.339999999984</v>
      </c>
      <c r="B1740" s="84">
        <f t="shared" si="131"/>
        <v>445096149.36964822</v>
      </c>
      <c r="C1740" s="84">
        <f t="shared" si="119"/>
        <v>388517497.60587722</v>
      </c>
      <c r="D1740" s="83">
        <v>538.339999999984</v>
      </c>
      <c r="E1740" s="84">
        <f t="shared" si="132"/>
        <v>34610422.408235781</v>
      </c>
      <c r="F1740" s="85"/>
      <c r="G1740" s="79">
        <f t="shared" si="133"/>
        <v>0.34786505492818354</v>
      </c>
      <c r="H1740" s="80">
        <f t="shared" si="134"/>
        <v>0.8001291454680286</v>
      </c>
      <c r="I1740" s="61"/>
      <c r="J1740" s="61"/>
      <c r="K1740" s="61"/>
      <c r="L1740" s="61"/>
      <c r="M1740" s="61"/>
    </row>
    <row r="1741" spans="1:13" ht="15.6">
      <c r="A1741" s="83">
        <v>538.34999999998399</v>
      </c>
      <c r="B1741" s="84">
        <f t="shared" si="131"/>
        <v>445444014.4245764</v>
      </c>
      <c r="C1741" s="84">
        <f t="shared" si="119"/>
        <v>388865362.6608054</v>
      </c>
      <c r="D1741" s="83">
        <v>538.34999999998399</v>
      </c>
      <c r="E1741" s="84">
        <f t="shared" si="132"/>
        <v>34621644.689830922</v>
      </c>
      <c r="F1741" s="85"/>
      <c r="G1741" s="79">
        <f t="shared" si="133"/>
        <v>0.34786505492818354</v>
      </c>
      <c r="H1741" s="80">
        <f t="shared" si="134"/>
        <v>0.80084555327682239</v>
      </c>
      <c r="I1741" s="61"/>
      <c r="J1741" s="61"/>
      <c r="K1741" s="61"/>
      <c r="L1741" s="61"/>
      <c r="M1741" s="61"/>
    </row>
    <row r="1742" spans="1:13" ht="15.6">
      <c r="A1742" s="83">
        <v>538.35999999998398</v>
      </c>
      <c r="B1742" s="84">
        <f t="shared" si="131"/>
        <v>445791879.47950459</v>
      </c>
      <c r="C1742" s="84">
        <f t="shared" si="119"/>
        <v>389213227.71573359</v>
      </c>
      <c r="D1742" s="83">
        <v>538.35999999998398</v>
      </c>
      <c r="E1742" s="84">
        <f t="shared" si="132"/>
        <v>34632866.971426062</v>
      </c>
      <c r="F1742" s="85"/>
      <c r="G1742" s="79">
        <f t="shared" si="133"/>
        <v>0.34786505492818354</v>
      </c>
      <c r="H1742" s="80">
        <f t="shared" si="134"/>
        <v>0.80156196108561617</v>
      </c>
      <c r="I1742" s="61"/>
      <c r="J1742" s="61"/>
      <c r="K1742" s="61"/>
      <c r="L1742" s="61"/>
      <c r="M1742" s="61"/>
    </row>
    <row r="1743" spans="1:13" ht="15.6">
      <c r="A1743" s="83">
        <v>538.36999999998397</v>
      </c>
      <c r="B1743" s="84">
        <f t="shared" si="131"/>
        <v>446139744.53443277</v>
      </c>
      <c r="C1743" s="84">
        <f t="shared" si="119"/>
        <v>389561092.77066177</v>
      </c>
      <c r="D1743" s="83">
        <v>538.36999999998397</v>
      </c>
      <c r="E1743" s="84">
        <f t="shared" si="132"/>
        <v>34644089.253021203</v>
      </c>
      <c r="F1743" s="85"/>
      <c r="G1743" s="79">
        <f t="shared" si="133"/>
        <v>0.34786505492818354</v>
      </c>
      <c r="H1743" s="80">
        <f t="shared" si="134"/>
        <v>0.80227836889441007</v>
      </c>
      <c r="I1743" s="61"/>
      <c r="J1743" s="61"/>
      <c r="K1743" s="61"/>
      <c r="L1743" s="61"/>
      <c r="M1743" s="61"/>
    </row>
    <row r="1744" spans="1:13" ht="15.6">
      <c r="A1744" s="83">
        <v>538.37999999998397</v>
      </c>
      <c r="B1744" s="84">
        <f t="shared" si="131"/>
        <v>446487609.58936095</v>
      </c>
      <c r="C1744" s="84">
        <f t="shared" si="119"/>
        <v>389908957.82558995</v>
      </c>
      <c r="D1744" s="83">
        <v>538.37999999998397</v>
      </c>
      <c r="E1744" s="84">
        <f t="shared" si="132"/>
        <v>34655311.534616344</v>
      </c>
      <c r="F1744" s="85"/>
      <c r="G1744" s="79">
        <f t="shared" si="133"/>
        <v>0.34786505492818354</v>
      </c>
      <c r="H1744" s="80">
        <f t="shared" si="134"/>
        <v>0.80299477670320385</v>
      </c>
      <c r="I1744" s="61"/>
      <c r="J1744" s="61"/>
      <c r="K1744" s="61"/>
      <c r="L1744" s="61"/>
      <c r="M1744" s="61"/>
    </row>
    <row r="1745" spans="1:13" ht="15.6">
      <c r="A1745" s="83">
        <v>538.38999999998396</v>
      </c>
      <c r="B1745" s="84">
        <f t="shared" si="131"/>
        <v>446835474.64428914</v>
      </c>
      <c r="C1745" s="84">
        <f t="shared" si="119"/>
        <v>390256822.88051814</v>
      </c>
      <c r="D1745" s="83">
        <v>538.38999999998396</v>
      </c>
      <c r="E1745" s="84">
        <f t="shared" si="132"/>
        <v>34666533.816211484</v>
      </c>
      <c r="F1745" s="85"/>
      <c r="G1745" s="79">
        <f t="shared" si="133"/>
        <v>0.34786505492818354</v>
      </c>
      <c r="H1745" s="80">
        <f t="shared" si="134"/>
        <v>0.80371118451199763</v>
      </c>
      <c r="I1745" s="61"/>
      <c r="J1745" s="61"/>
      <c r="K1745" s="61"/>
      <c r="L1745" s="61"/>
      <c r="M1745" s="61"/>
    </row>
    <row r="1746" spans="1:13" ht="15.6">
      <c r="A1746" s="83">
        <v>538.39999999998395</v>
      </c>
      <c r="B1746" s="84">
        <f t="shared" si="131"/>
        <v>447183339.69921732</v>
      </c>
      <c r="C1746" s="84">
        <f t="shared" si="119"/>
        <v>390604687.93544632</v>
      </c>
      <c r="D1746" s="83">
        <v>538.39999999998395</v>
      </c>
      <c r="E1746" s="84">
        <f t="shared" si="132"/>
        <v>34677756.097806625</v>
      </c>
      <c r="F1746" s="85"/>
      <c r="G1746" s="79">
        <f t="shared" si="133"/>
        <v>0.34786505492818354</v>
      </c>
      <c r="H1746" s="80">
        <f t="shared" si="134"/>
        <v>0.80442759232079142</v>
      </c>
      <c r="I1746" s="61"/>
      <c r="J1746" s="61"/>
      <c r="K1746" s="61"/>
      <c r="L1746" s="61"/>
      <c r="M1746" s="61"/>
    </row>
    <row r="1747" spans="1:13" ht="15.6">
      <c r="A1747" s="83">
        <v>538.40999999998405</v>
      </c>
      <c r="B1747" s="84">
        <f t="shared" si="131"/>
        <v>447531204.7541455</v>
      </c>
      <c r="C1747" s="84">
        <f t="shared" si="119"/>
        <v>390952552.99037451</v>
      </c>
      <c r="D1747" s="83">
        <v>538.40999999998405</v>
      </c>
      <c r="E1747" s="84">
        <f t="shared" si="132"/>
        <v>34688978.379401766</v>
      </c>
      <c r="F1747" s="85"/>
      <c r="G1747" s="79">
        <f t="shared" si="133"/>
        <v>0.34786505492818354</v>
      </c>
      <c r="H1747" s="80">
        <f t="shared" si="134"/>
        <v>0.8051440001295852</v>
      </c>
      <c r="I1747" s="61"/>
      <c r="J1747" s="61"/>
      <c r="K1747" s="61"/>
      <c r="L1747" s="61"/>
      <c r="M1747" s="61"/>
    </row>
    <row r="1748" spans="1:13" ht="15.6">
      <c r="A1748" s="83">
        <v>538.41999999998404</v>
      </c>
      <c r="B1748" s="84">
        <f t="shared" si="131"/>
        <v>447879069.80907369</v>
      </c>
      <c r="C1748" s="84">
        <f t="shared" si="119"/>
        <v>391300418.04530269</v>
      </c>
      <c r="D1748" s="83">
        <v>538.41999999998404</v>
      </c>
      <c r="E1748" s="84">
        <f t="shared" si="132"/>
        <v>34700200.660996906</v>
      </c>
      <c r="F1748" s="85"/>
      <c r="G1748" s="79">
        <f t="shared" si="133"/>
        <v>0.34786505492818354</v>
      </c>
      <c r="H1748" s="80">
        <f t="shared" si="134"/>
        <v>0.80586040793837899</v>
      </c>
      <c r="I1748" s="61"/>
      <c r="J1748" s="61"/>
      <c r="K1748" s="61"/>
      <c r="L1748" s="61"/>
      <c r="M1748" s="61"/>
    </row>
    <row r="1749" spans="1:13" ht="15.6">
      <c r="A1749" s="83">
        <v>538.42999999998403</v>
      </c>
      <c r="B1749" s="84">
        <f t="shared" si="131"/>
        <v>448226934.86400187</v>
      </c>
      <c r="C1749" s="84">
        <f t="shared" si="119"/>
        <v>391648283.10023087</v>
      </c>
      <c r="D1749" s="83">
        <v>538.42999999998403</v>
      </c>
      <c r="E1749" s="84">
        <f t="shared" si="132"/>
        <v>34711422.942592047</v>
      </c>
      <c r="F1749" s="85"/>
      <c r="G1749" s="79">
        <f t="shared" si="133"/>
        <v>0.34786505492818354</v>
      </c>
      <c r="H1749" s="80">
        <f t="shared" si="134"/>
        <v>0.80657681574717277</v>
      </c>
      <c r="I1749" s="61"/>
      <c r="J1749" s="61"/>
      <c r="K1749" s="61"/>
      <c r="L1749" s="61"/>
      <c r="M1749" s="61"/>
    </row>
    <row r="1750" spans="1:13" ht="15.6">
      <c r="A1750" s="83">
        <v>538.43999999998402</v>
      </c>
      <c r="B1750" s="84">
        <f t="shared" si="131"/>
        <v>448574799.91893005</v>
      </c>
      <c r="C1750" s="84">
        <f t="shared" si="119"/>
        <v>391996148.15515906</v>
      </c>
      <c r="D1750" s="83">
        <v>538.43999999998402</v>
      </c>
      <c r="E1750" s="84">
        <f t="shared" si="132"/>
        <v>34722645.224187188</v>
      </c>
      <c r="F1750" s="85"/>
      <c r="G1750" s="79">
        <f t="shared" si="133"/>
        <v>0.34786505492818354</v>
      </c>
      <c r="H1750" s="80">
        <f t="shared" si="134"/>
        <v>0.80729322355596655</v>
      </c>
      <c r="I1750" s="61"/>
      <c r="J1750" s="61"/>
      <c r="K1750" s="61"/>
      <c r="L1750" s="61"/>
      <c r="M1750" s="61"/>
    </row>
    <row r="1751" spans="1:13" ht="15.6">
      <c r="A1751" s="83">
        <v>538.44999999998402</v>
      </c>
      <c r="B1751" s="84">
        <f t="shared" si="131"/>
        <v>448922664.97385824</v>
      </c>
      <c r="C1751" s="84">
        <f t="shared" si="119"/>
        <v>392344013.21008724</v>
      </c>
      <c r="D1751" s="83">
        <v>538.44999999998402</v>
      </c>
      <c r="E1751" s="84">
        <f t="shared" si="132"/>
        <v>34733867.505782329</v>
      </c>
      <c r="F1751" s="85"/>
      <c r="G1751" s="79">
        <f t="shared" si="133"/>
        <v>0.34786505492818354</v>
      </c>
      <c r="H1751" s="80">
        <f t="shared" si="134"/>
        <v>0.80800963136476045</v>
      </c>
      <c r="I1751" s="61"/>
      <c r="J1751" s="61"/>
      <c r="K1751" s="61"/>
      <c r="L1751" s="61"/>
      <c r="M1751" s="61"/>
    </row>
    <row r="1752" spans="1:13" ht="15.6">
      <c r="A1752" s="83">
        <v>538.45999999998401</v>
      </c>
      <c r="B1752" s="84">
        <f t="shared" si="131"/>
        <v>449270530.02878642</v>
      </c>
      <c r="C1752" s="84">
        <f t="shared" si="119"/>
        <v>392691878.26501542</v>
      </c>
      <c r="D1752" s="83">
        <v>538.45999999998401</v>
      </c>
      <c r="E1752" s="84">
        <f t="shared" si="132"/>
        <v>34745089.787377469</v>
      </c>
      <c r="F1752" s="85"/>
      <c r="G1752" s="79">
        <f t="shared" si="133"/>
        <v>0.34786505492818354</v>
      </c>
      <c r="H1752" s="80">
        <f t="shared" si="134"/>
        <v>0.80872603917355423</v>
      </c>
      <c r="I1752" s="61"/>
      <c r="J1752" s="61"/>
      <c r="K1752" s="61"/>
      <c r="L1752" s="61"/>
      <c r="M1752" s="61"/>
    </row>
    <row r="1753" spans="1:13" ht="15.6">
      <c r="A1753" s="83">
        <v>538.469999999984</v>
      </c>
      <c r="B1753" s="84">
        <f t="shared" si="131"/>
        <v>449618395.0837146</v>
      </c>
      <c r="C1753" s="84">
        <f t="shared" si="119"/>
        <v>393039743.31994361</v>
      </c>
      <c r="D1753" s="83">
        <v>538.469999999984</v>
      </c>
      <c r="E1753" s="84">
        <f t="shared" si="132"/>
        <v>34756312.06897261</v>
      </c>
      <c r="F1753" s="85"/>
      <c r="G1753" s="79">
        <f t="shared" si="133"/>
        <v>0.34786505492818354</v>
      </c>
      <c r="H1753" s="80">
        <f t="shared" si="134"/>
        <v>0.80944244698234802</v>
      </c>
      <c r="I1753" s="61"/>
      <c r="J1753" s="61"/>
      <c r="K1753" s="61"/>
      <c r="L1753" s="61"/>
      <c r="M1753" s="61"/>
    </row>
    <row r="1754" spans="1:13" ht="15.6">
      <c r="A1754" s="83">
        <v>538.47999999998399</v>
      </c>
      <c r="B1754" s="84">
        <f t="shared" si="131"/>
        <v>449966260.13864279</v>
      </c>
      <c r="C1754" s="84">
        <f t="shared" si="119"/>
        <v>393387608.37487179</v>
      </c>
      <c r="D1754" s="83">
        <v>538.47999999998399</v>
      </c>
      <c r="E1754" s="84">
        <f t="shared" si="132"/>
        <v>34767534.350567751</v>
      </c>
      <c r="F1754" s="85"/>
      <c r="G1754" s="79">
        <f t="shared" si="133"/>
        <v>0.34786505492818354</v>
      </c>
      <c r="H1754" s="80">
        <f t="shared" si="134"/>
        <v>0.8101588547911418</v>
      </c>
      <c r="I1754" s="61"/>
      <c r="J1754" s="61"/>
      <c r="K1754" s="61"/>
      <c r="L1754" s="61"/>
      <c r="M1754" s="61"/>
    </row>
    <row r="1755" spans="1:13" ht="15.6">
      <c r="A1755" s="83">
        <v>538.48999999998398</v>
      </c>
      <c r="B1755" s="84">
        <f t="shared" si="131"/>
        <v>450314125.19357097</v>
      </c>
      <c r="C1755" s="84">
        <f t="shared" si="119"/>
        <v>393735473.42979997</v>
      </c>
      <c r="D1755" s="83">
        <v>538.48999999998398</v>
      </c>
      <c r="E1755" s="84">
        <f t="shared" si="132"/>
        <v>34778756.632162891</v>
      </c>
      <c r="F1755" s="85"/>
      <c r="G1755" s="79">
        <f t="shared" si="133"/>
        <v>0.34786505492818354</v>
      </c>
      <c r="H1755" s="80">
        <f t="shared" si="134"/>
        <v>0.81087526259993559</v>
      </c>
      <c r="I1755" s="61"/>
      <c r="J1755" s="61"/>
      <c r="K1755" s="61"/>
      <c r="L1755" s="61"/>
      <c r="M1755" s="61"/>
    </row>
    <row r="1756" spans="1:13" ht="15.6">
      <c r="A1756" s="83">
        <v>538.49999999998397</v>
      </c>
      <c r="B1756" s="84">
        <f t="shared" si="131"/>
        <v>450661990.24849916</v>
      </c>
      <c r="C1756" s="84">
        <f t="shared" si="119"/>
        <v>394083338.48472816</v>
      </c>
      <c r="D1756" s="83">
        <v>538.49999999998397</v>
      </c>
      <c r="E1756" s="84">
        <f t="shared" si="132"/>
        <v>34789978.913758032</v>
      </c>
      <c r="F1756" s="85"/>
      <c r="G1756" s="79">
        <f t="shared" si="133"/>
        <v>0.34786505492818354</v>
      </c>
      <c r="H1756" s="80">
        <f t="shared" si="134"/>
        <v>0.81159167040872937</v>
      </c>
      <c r="I1756" s="61"/>
      <c r="J1756" s="61"/>
      <c r="K1756" s="61"/>
      <c r="L1756" s="61"/>
      <c r="M1756" s="61"/>
    </row>
    <row r="1757" spans="1:13" ht="15.6">
      <c r="A1757" s="83">
        <v>538.50999999998396</v>
      </c>
      <c r="B1757" s="84">
        <f t="shared" si="131"/>
        <v>451009855.30342734</v>
      </c>
      <c r="C1757" s="84">
        <f t="shared" si="119"/>
        <v>394431203.53965634</v>
      </c>
      <c r="D1757" s="83">
        <v>538.50999999998396</v>
      </c>
      <c r="E1757" s="84">
        <f t="shared" si="132"/>
        <v>34801201.195353173</v>
      </c>
      <c r="F1757" s="85"/>
      <c r="G1757" s="79">
        <f t="shared" si="133"/>
        <v>0.34786505492818354</v>
      </c>
      <c r="H1757" s="80">
        <f t="shared" si="134"/>
        <v>0.81230807821752316</v>
      </c>
      <c r="I1757" s="61"/>
      <c r="J1757" s="61"/>
      <c r="K1757" s="61"/>
      <c r="L1757" s="61"/>
      <c r="M1757" s="61"/>
    </row>
    <row r="1758" spans="1:13" ht="15.6">
      <c r="A1758" s="83">
        <v>538.51999999998395</v>
      </c>
      <c r="B1758" s="84">
        <f t="shared" si="131"/>
        <v>451357720.35835552</v>
      </c>
      <c r="C1758" s="84">
        <f t="shared" si="119"/>
        <v>394779068.59458452</v>
      </c>
      <c r="D1758" s="83">
        <v>538.51999999998395</v>
      </c>
      <c r="E1758" s="84">
        <f t="shared" si="132"/>
        <v>34812423.476948313</v>
      </c>
      <c r="F1758" s="85"/>
      <c r="G1758" s="79">
        <f t="shared" si="133"/>
        <v>0.34786505492818354</v>
      </c>
      <c r="H1758" s="80">
        <f t="shared" si="134"/>
        <v>0.81302448602631694</v>
      </c>
      <c r="I1758" s="61"/>
      <c r="J1758" s="61"/>
      <c r="K1758" s="61"/>
      <c r="L1758" s="61"/>
      <c r="M1758" s="61"/>
    </row>
    <row r="1759" spans="1:13" ht="15.6">
      <c r="A1759" s="83">
        <v>538.52999999998406</v>
      </c>
      <c r="B1759" s="84">
        <f t="shared" si="131"/>
        <v>451705585.41328371</v>
      </c>
      <c r="C1759" s="84">
        <f t="shared" si="119"/>
        <v>395126933.64951271</v>
      </c>
      <c r="D1759" s="83">
        <v>538.52999999998406</v>
      </c>
      <c r="E1759" s="84">
        <f t="shared" si="132"/>
        <v>34823645.758543454</v>
      </c>
      <c r="F1759" s="85"/>
      <c r="G1759" s="79">
        <f t="shared" si="133"/>
        <v>0.34786505492818354</v>
      </c>
      <c r="H1759" s="80">
        <f t="shared" si="134"/>
        <v>0.81374089383511083</v>
      </c>
      <c r="I1759" s="61"/>
      <c r="J1759" s="61"/>
      <c r="K1759" s="61"/>
      <c r="L1759" s="61"/>
      <c r="M1759" s="61"/>
    </row>
    <row r="1760" spans="1:13" ht="15.6">
      <c r="A1760" s="83">
        <v>538.53999999998405</v>
      </c>
      <c r="B1760" s="84">
        <f t="shared" si="131"/>
        <v>452053450.46821189</v>
      </c>
      <c r="C1760" s="84">
        <f t="shared" si="119"/>
        <v>395474798.70444089</v>
      </c>
      <c r="D1760" s="83">
        <v>538.53999999998405</v>
      </c>
      <c r="E1760" s="84">
        <f t="shared" si="132"/>
        <v>34834868.040138595</v>
      </c>
      <c r="F1760" s="85"/>
      <c r="G1760" s="79">
        <f t="shared" si="133"/>
        <v>0.34786505492818354</v>
      </c>
      <c r="H1760" s="80">
        <f t="shared" si="134"/>
        <v>0.81445730164390462</v>
      </c>
      <c r="I1760" s="61"/>
      <c r="J1760" s="61"/>
      <c r="K1760" s="61"/>
      <c r="L1760" s="61"/>
      <c r="M1760" s="61"/>
    </row>
    <row r="1761" spans="1:13" ht="15.6">
      <c r="A1761" s="83">
        <v>538.54999999998404</v>
      </c>
      <c r="B1761" s="84">
        <f t="shared" si="131"/>
        <v>452401315.52314007</v>
      </c>
      <c r="C1761" s="84">
        <f t="shared" si="119"/>
        <v>395822663.75936908</v>
      </c>
      <c r="D1761" s="83">
        <v>538.54999999998404</v>
      </c>
      <c r="E1761" s="84">
        <f t="shared" si="132"/>
        <v>34846090.321733736</v>
      </c>
      <c r="F1761" s="85"/>
      <c r="G1761" s="79">
        <f t="shared" si="133"/>
        <v>0.34786505492818354</v>
      </c>
      <c r="H1761" s="80">
        <f t="shared" si="134"/>
        <v>0.8151737094526984</v>
      </c>
      <c r="I1761" s="61"/>
      <c r="J1761" s="61"/>
      <c r="K1761" s="61"/>
      <c r="L1761" s="61"/>
      <c r="M1761" s="61"/>
    </row>
    <row r="1762" spans="1:13" ht="15.6">
      <c r="A1762" s="83">
        <v>538.55999999998403</v>
      </c>
      <c r="B1762" s="84">
        <f t="shared" si="131"/>
        <v>452749180.57806826</v>
      </c>
      <c r="C1762" s="84">
        <f t="shared" si="119"/>
        <v>396170528.81429726</v>
      </c>
      <c r="D1762" s="83">
        <v>538.55999999998403</v>
      </c>
      <c r="E1762" s="84">
        <f t="shared" si="132"/>
        <v>34857312.603328876</v>
      </c>
      <c r="F1762" s="85"/>
      <c r="G1762" s="79">
        <f t="shared" si="133"/>
        <v>0.34786505492818354</v>
      </c>
      <c r="H1762" s="80">
        <f t="shared" si="134"/>
        <v>0.81589011726149219</v>
      </c>
      <c r="I1762" s="61"/>
      <c r="J1762" s="61"/>
      <c r="K1762" s="61"/>
      <c r="L1762" s="61"/>
      <c r="M1762" s="61"/>
    </row>
    <row r="1763" spans="1:13" ht="15.6">
      <c r="A1763" s="83">
        <v>538.56999999998402</v>
      </c>
      <c r="B1763" s="84">
        <f t="shared" si="131"/>
        <v>453097045.63299644</v>
      </c>
      <c r="C1763" s="84">
        <f t="shared" si="119"/>
        <v>396518393.86922544</v>
      </c>
      <c r="D1763" s="83">
        <v>538.56999999998402</v>
      </c>
      <c r="E1763" s="84">
        <f t="shared" si="132"/>
        <v>34868534.884924017</v>
      </c>
      <c r="F1763" s="85"/>
      <c r="G1763" s="79">
        <f t="shared" si="133"/>
        <v>0.34786505492818354</v>
      </c>
      <c r="H1763" s="80">
        <f t="shared" si="134"/>
        <v>0.81660652507028597</v>
      </c>
      <c r="I1763" s="61"/>
      <c r="J1763" s="61"/>
      <c r="K1763" s="61"/>
      <c r="L1763" s="61"/>
      <c r="M1763" s="61"/>
    </row>
    <row r="1764" spans="1:13" ht="15.6">
      <c r="A1764" s="83">
        <v>538.57999999998401</v>
      </c>
      <c r="B1764" s="84">
        <f t="shared" si="131"/>
        <v>453444910.68792462</v>
      </c>
      <c r="C1764" s="84">
        <f t="shared" si="119"/>
        <v>396866258.92415363</v>
      </c>
      <c r="D1764" s="83">
        <v>538.57999999998401</v>
      </c>
      <c r="E1764" s="84">
        <f t="shared" si="132"/>
        <v>34879757.166519158</v>
      </c>
      <c r="F1764" s="85"/>
      <c r="G1764" s="79">
        <f t="shared" si="133"/>
        <v>0.34786505492818354</v>
      </c>
      <c r="H1764" s="80">
        <f t="shared" si="134"/>
        <v>0.81732293287907976</v>
      </c>
      <c r="I1764" s="61"/>
      <c r="J1764" s="61"/>
      <c r="K1764" s="61"/>
      <c r="L1764" s="61"/>
      <c r="M1764" s="61"/>
    </row>
    <row r="1765" spans="1:13" ht="15.6">
      <c r="A1765" s="83">
        <v>538.589999999984</v>
      </c>
      <c r="B1765" s="84">
        <f t="shared" si="131"/>
        <v>453792775.74285281</v>
      </c>
      <c r="C1765" s="84">
        <f t="shared" si="119"/>
        <v>397214123.97908181</v>
      </c>
      <c r="D1765" s="83">
        <v>538.589999999984</v>
      </c>
      <c r="E1765" s="84">
        <f t="shared" si="132"/>
        <v>34890979.448114298</v>
      </c>
      <c r="F1765" s="85"/>
      <c r="G1765" s="79">
        <f t="shared" si="133"/>
        <v>0.34786505492818354</v>
      </c>
      <c r="H1765" s="80">
        <f t="shared" si="134"/>
        <v>0.81803934068787354</v>
      </c>
      <c r="I1765" s="61"/>
      <c r="J1765" s="61"/>
      <c r="K1765" s="61"/>
      <c r="L1765" s="61"/>
      <c r="M1765" s="61"/>
    </row>
    <row r="1766" spans="1:13" ht="15.6">
      <c r="A1766" s="83">
        <v>538.59999999998399</v>
      </c>
      <c r="B1766" s="84">
        <f t="shared" si="131"/>
        <v>454140640.79778099</v>
      </c>
      <c r="C1766" s="84">
        <f t="shared" si="119"/>
        <v>397561989.03400999</v>
      </c>
      <c r="D1766" s="83">
        <v>538.59999999998399</v>
      </c>
      <c r="E1766" s="84">
        <f t="shared" si="132"/>
        <v>34902201.729709439</v>
      </c>
      <c r="F1766" s="85"/>
      <c r="G1766" s="79">
        <f t="shared" si="133"/>
        <v>0.34786505492818354</v>
      </c>
      <c r="H1766" s="80">
        <f t="shared" si="134"/>
        <v>0.81875574849666743</v>
      </c>
      <c r="I1766" s="61"/>
      <c r="J1766" s="61"/>
      <c r="K1766" s="61"/>
      <c r="L1766" s="61"/>
      <c r="M1766" s="61"/>
    </row>
    <row r="1767" spans="1:13" ht="15.6">
      <c r="A1767" s="83">
        <v>538.60999999998398</v>
      </c>
      <c r="B1767" s="84">
        <f t="shared" si="131"/>
        <v>454488505.85270917</v>
      </c>
      <c r="C1767" s="84">
        <f t="shared" si="119"/>
        <v>397909854.08893818</v>
      </c>
      <c r="D1767" s="83">
        <v>538.60999999998398</v>
      </c>
      <c r="E1767" s="84">
        <f t="shared" si="132"/>
        <v>34913424.01130458</v>
      </c>
      <c r="F1767" s="85"/>
      <c r="G1767" s="79">
        <f t="shared" si="133"/>
        <v>0.34786505492818354</v>
      </c>
      <c r="H1767" s="80">
        <f t="shared" si="134"/>
        <v>0.81947215630546122</v>
      </c>
      <c r="I1767" s="61"/>
      <c r="J1767" s="61"/>
      <c r="K1767" s="61"/>
      <c r="L1767" s="61"/>
      <c r="M1767" s="61"/>
    </row>
    <row r="1768" spans="1:13" ht="15.6">
      <c r="A1768" s="83">
        <v>538.61999999998397</v>
      </c>
      <c r="B1768" s="84">
        <f t="shared" si="131"/>
        <v>454836370.90763736</v>
      </c>
      <c r="C1768" s="84">
        <f t="shared" si="119"/>
        <v>398257719.14386636</v>
      </c>
      <c r="D1768" s="83">
        <v>538.61999999998397</v>
      </c>
      <c r="E1768" s="84">
        <f t="shared" si="132"/>
        <v>34924646.29289972</v>
      </c>
      <c r="F1768" s="85"/>
      <c r="G1768" s="79">
        <f t="shared" si="133"/>
        <v>0.34786505492818354</v>
      </c>
      <c r="H1768" s="80">
        <f t="shared" si="134"/>
        <v>0.820188564114255</v>
      </c>
      <c r="I1768" s="61"/>
      <c r="J1768" s="61"/>
      <c r="K1768" s="61"/>
      <c r="L1768" s="61"/>
      <c r="M1768" s="61"/>
    </row>
    <row r="1769" spans="1:13" ht="15.6">
      <c r="A1769" s="83">
        <v>538.62999999998397</v>
      </c>
      <c r="B1769" s="84">
        <f t="shared" si="131"/>
        <v>455184235.96256554</v>
      </c>
      <c r="C1769" s="84">
        <f t="shared" si="119"/>
        <v>398605584.19879454</v>
      </c>
      <c r="D1769" s="83">
        <v>538.62999999998397</v>
      </c>
      <c r="E1769" s="84">
        <f t="shared" si="132"/>
        <v>34935868.574494861</v>
      </c>
      <c r="F1769" s="85"/>
      <c r="G1769" s="79">
        <f t="shared" si="133"/>
        <v>0.34786505492818354</v>
      </c>
      <c r="H1769" s="80">
        <f t="shared" si="134"/>
        <v>0.82090497192304879</v>
      </c>
      <c r="I1769" s="61"/>
      <c r="J1769" s="61"/>
      <c r="K1769" s="61"/>
      <c r="L1769" s="61"/>
      <c r="M1769" s="61"/>
    </row>
    <row r="1770" spans="1:13" ht="15.6">
      <c r="A1770" s="83">
        <v>538.63999999998396</v>
      </c>
      <c r="B1770" s="84">
        <f t="shared" si="131"/>
        <v>455532101.01749372</v>
      </c>
      <c r="C1770" s="84">
        <f t="shared" si="119"/>
        <v>398953449.25372273</v>
      </c>
      <c r="D1770" s="83">
        <v>538.63999999998396</v>
      </c>
      <c r="E1770" s="84">
        <f t="shared" si="132"/>
        <v>34947090.856090002</v>
      </c>
      <c r="F1770" s="85"/>
      <c r="G1770" s="79">
        <f t="shared" si="133"/>
        <v>0.34786505492818354</v>
      </c>
      <c r="H1770" s="80">
        <f t="shared" si="134"/>
        <v>0.82162137973184257</v>
      </c>
      <c r="I1770" s="61"/>
      <c r="J1770" s="61"/>
      <c r="K1770" s="61"/>
      <c r="L1770" s="61"/>
      <c r="M1770" s="61"/>
    </row>
    <row r="1771" spans="1:13" ht="15.6">
      <c r="A1771" s="83">
        <v>538.64999999998395</v>
      </c>
      <c r="B1771" s="84">
        <f t="shared" ref="B1771:B1805" si="135">B1770+($B$1806-$B$1706)/100</f>
        <v>455879966.07242191</v>
      </c>
      <c r="C1771" s="84">
        <f t="shared" si="119"/>
        <v>399301314.30865091</v>
      </c>
      <c r="D1771" s="83">
        <v>538.64999999998395</v>
      </c>
      <c r="E1771" s="84">
        <f t="shared" ref="E1771:E1805" si="136">E1770+(($E$1806-$E$1706)/100)</f>
        <v>34958313.137685142</v>
      </c>
      <c r="F1771" s="85"/>
      <c r="G1771" s="79">
        <f t="shared" ref="G1771:G1834" si="137">(B1771-B1770)/10^6</f>
        <v>0.34786505492818354</v>
      </c>
      <c r="H1771" s="80">
        <f t="shared" si="134"/>
        <v>0.82233778754063636</v>
      </c>
      <c r="I1771" s="61"/>
      <c r="J1771" s="61"/>
      <c r="K1771" s="61"/>
      <c r="L1771" s="61"/>
      <c r="M1771" s="61"/>
    </row>
    <row r="1772" spans="1:13" ht="15.6">
      <c r="A1772" s="83">
        <v>538.65999999998405</v>
      </c>
      <c r="B1772" s="84">
        <f t="shared" si="135"/>
        <v>456227831.12735009</v>
      </c>
      <c r="C1772" s="84">
        <f t="shared" si="119"/>
        <v>399649179.36357909</v>
      </c>
      <c r="D1772" s="83">
        <v>538.65999999998405</v>
      </c>
      <c r="E1772" s="84">
        <f t="shared" si="136"/>
        <v>34969535.419280283</v>
      </c>
      <c r="F1772" s="85"/>
      <c r="G1772" s="79">
        <f t="shared" si="137"/>
        <v>0.34786505492818354</v>
      </c>
      <c r="H1772" s="80">
        <f t="shared" si="134"/>
        <v>0.82305419534943014</v>
      </c>
      <c r="I1772" s="61"/>
      <c r="J1772" s="61"/>
      <c r="K1772" s="61"/>
      <c r="L1772" s="61"/>
      <c r="M1772" s="61"/>
    </row>
    <row r="1773" spans="1:13" ht="15.6">
      <c r="A1773" s="83">
        <v>538.66999999998404</v>
      </c>
      <c r="B1773" s="84">
        <f t="shared" si="135"/>
        <v>456575696.18227828</v>
      </c>
      <c r="C1773" s="84">
        <f t="shared" si="119"/>
        <v>399997044.41850728</v>
      </c>
      <c r="D1773" s="83">
        <v>538.66999999998404</v>
      </c>
      <c r="E1773" s="84">
        <f t="shared" si="136"/>
        <v>34980757.700875424</v>
      </c>
      <c r="F1773" s="85"/>
      <c r="G1773" s="79">
        <f t="shared" si="137"/>
        <v>0.34786505492818354</v>
      </c>
      <c r="H1773" s="80">
        <f t="shared" si="134"/>
        <v>0.82377060315822392</v>
      </c>
      <c r="I1773" s="61"/>
      <c r="J1773" s="61"/>
      <c r="K1773" s="61"/>
      <c r="L1773" s="61"/>
      <c r="M1773" s="61"/>
    </row>
    <row r="1774" spans="1:13" ht="15.6">
      <c r="A1774" s="83">
        <v>538.67999999998403</v>
      </c>
      <c r="B1774" s="84">
        <f t="shared" si="135"/>
        <v>456923561.23720646</v>
      </c>
      <c r="C1774" s="84">
        <f t="shared" si="119"/>
        <v>400344909.47343546</v>
      </c>
      <c r="D1774" s="83">
        <v>538.67999999998403</v>
      </c>
      <c r="E1774" s="84">
        <f t="shared" si="136"/>
        <v>34991979.982470565</v>
      </c>
      <c r="F1774" s="85"/>
      <c r="G1774" s="79">
        <f t="shared" si="137"/>
        <v>0.34786505492818354</v>
      </c>
      <c r="H1774" s="80">
        <f t="shared" si="134"/>
        <v>0.82448701096701782</v>
      </c>
      <c r="I1774" s="61"/>
      <c r="J1774" s="61"/>
      <c r="K1774" s="61"/>
      <c r="L1774" s="61"/>
      <c r="M1774" s="61"/>
    </row>
    <row r="1775" spans="1:13" ht="15.6">
      <c r="A1775" s="83">
        <v>538.68999999998402</v>
      </c>
      <c r="B1775" s="84">
        <f t="shared" si="135"/>
        <v>457271426.29213464</v>
      </c>
      <c r="C1775" s="84">
        <f t="shared" si="119"/>
        <v>400692774.52836365</v>
      </c>
      <c r="D1775" s="83">
        <v>538.68999999998402</v>
      </c>
      <c r="E1775" s="84">
        <f t="shared" si="136"/>
        <v>35003202.264065705</v>
      </c>
      <c r="F1775" s="85"/>
      <c r="G1775" s="79">
        <f t="shared" si="137"/>
        <v>0.34786505492818354</v>
      </c>
      <c r="H1775" s="80">
        <f t="shared" si="134"/>
        <v>0.8252034187758116</v>
      </c>
      <c r="I1775" s="61"/>
      <c r="J1775" s="61"/>
      <c r="K1775" s="61"/>
      <c r="L1775" s="61"/>
      <c r="M1775" s="61"/>
    </row>
    <row r="1776" spans="1:13" ht="15.6">
      <c r="A1776" s="83">
        <v>538.69999999998402</v>
      </c>
      <c r="B1776" s="84">
        <f t="shared" si="135"/>
        <v>457619291.34706283</v>
      </c>
      <c r="C1776" s="84">
        <f t="shared" si="119"/>
        <v>401040639.58329183</v>
      </c>
      <c r="D1776" s="83">
        <v>538.69999999998402</v>
      </c>
      <c r="E1776" s="84">
        <f t="shared" si="136"/>
        <v>35014424.545660846</v>
      </c>
      <c r="F1776" s="85"/>
      <c r="G1776" s="79">
        <f t="shared" si="137"/>
        <v>0.34786505492818354</v>
      </c>
      <c r="H1776" s="80">
        <f t="shared" si="134"/>
        <v>0.82591982658460539</v>
      </c>
      <c r="I1776" s="61"/>
      <c r="J1776" s="61"/>
      <c r="K1776" s="61"/>
      <c r="L1776" s="61"/>
      <c r="M1776" s="61"/>
    </row>
    <row r="1777" spans="1:13" ht="15.6">
      <c r="A1777" s="83">
        <v>538.70999999998401</v>
      </c>
      <c r="B1777" s="84">
        <f t="shared" si="135"/>
        <v>457967156.40199101</v>
      </c>
      <c r="C1777" s="84">
        <f t="shared" si="119"/>
        <v>401388504.63822001</v>
      </c>
      <c r="D1777" s="83">
        <v>538.70999999998401</v>
      </c>
      <c r="E1777" s="84">
        <f t="shared" si="136"/>
        <v>35025646.827255987</v>
      </c>
      <c r="F1777" s="85"/>
      <c r="G1777" s="79">
        <f t="shared" si="137"/>
        <v>0.34786505492818354</v>
      </c>
      <c r="H1777" s="80">
        <f t="shared" si="134"/>
        <v>0.82663623439339917</v>
      </c>
      <c r="I1777" s="61"/>
      <c r="J1777" s="61"/>
      <c r="K1777" s="61"/>
      <c r="L1777" s="61"/>
      <c r="M1777" s="61"/>
    </row>
    <row r="1778" spans="1:13" ht="15.6">
      <c r="A1778" s="83">
        <v>538.719999999984</v>
      </c>
      <c r="B1778" s="84">
        <f t="shared" si="135"/>
        <v>458315021.45691919</v>
      </c>
      <c r="C1778" s="84">
        <f t="shared" si="119"/>
        <v>401736369.6931482</v>
      </c>
      <c r="D1778" s="83">
        <v>538.719999999984</v>
      </c>
      <c r="E1778" s="84">
        <f t="shared" si="136"/>
        <v>35036869.108851127</v>
      </c>
      <c r="F1778" s="85"/>
      <c r="G1778" s="79">
        <f t="shared" si="137"/>
        <v>0.34786505492818354</v>
      </c>
      <c r="H1778" s="80">
        <f t="shared" si="134"/>
        <v>0.82735264220219296</v>
      </c>
      <c r="I1778" s="61"/>
      <c r="J1778" s="61"/>
      <c r="K1778" s="61"/>
      <c r="L1778" s="61"/>
      <c r="M1778" s="61"/>
    </row>
    <row r="1779" spans="1:13" ht="15.6">
      <c r="A1779" s="83">
        <v>538.72999999998399</v>
      </c>
      <c r="B1779" s="84">
        <f t="shared" si="135"/>
        <v>458662886.51184738</v>
      </c>
      <c r="C1779" s="84">
        <f t="shared" si="119"/>
        <v>402084234.74807638</v>
      </c>
      <c r="D1779" s="83">
        <v>538.72999999998399</v>
      </c>
      <c r="E1779" s="84">
        <f t="shared" si="136"/>
        <v>35048091.390446268</v>
      </c>
      <c r="F1779" s="85"/>
      <c r="G1779" s="79">
        <f t="shared" si="137"/>
        <v>0.34786505492818354</v>
      </c>
      <c r="H1779" s="80">
        <f t="shared" si="134"/>
        <v>0.82806905001098674</v>
      </c>
      <c r="I1779" s="61"/>
      <c r="J1779" s="61"/>
      <c r="K1779" s="61"/>
      <c r="L1779" s="61"/>
      <c r="M1779" s="61"/>
    </row>
    <row r="1780" spans="1:13" ht="15.6">
      <c r="A1780" s="83">
        <v>538.73999999998398</v>
      </c>
      <c r="B1780" s="84">
        <f t="shared" si="135"/>
        <v>459010751.56677556</v>
      </c>
      <c r="C1780" s="84">
        <f t="shared" si="119"/>
        <v>402432099.80300456</v>
      </c>
      <c r="D1780" s="83">
        <v>538.73999999998398</v>
      </c>
      <c r="E1780" s="84">
        <f t="shared" si="136"/>
        <v>35059313.672041409</v>
      </c>
      <c r="F1780" s="85"/>
      <c r="G1780" s="79">
        <f t="shared" si="137"/>
        <v>0.34786505492818354</v>
      </c>
      <c r="H1780" s="80">
        <f t="shared" si="134"/>
        <v>0.82878545781978052</v>
      </c>
      <c r="I1780" s="61"/>
      <c r="J1780" s="61"/>
      <c r="K1780" s="61"/>
      <c r="L1780" s="61"/>
      <c r="M1780" s="61"/>
    </row>
    <row r="1781" spans="1:13" ht="15.6">
      <c r="A1781" s="83">
        <v>538.74999999998397</v>
      </c>
      <c r="B1781" s="84">
        <f t="shared" si="135"/>
        <v>459358616.62170374</v>
      </c>
      <c r="C1781" s="84">
        <f t="shared" si="119"/>
        <v>402779964.85793275</v>
      </c>
      <c r="D1781" s="83">
        <v>538.74999999998397</v>
      </c>
      <c r="E1781" s="84">
        <f t="shared" si="136"/>
        <v>35070535.953636549</v>
      </c>
      <c r="F1781" s="85"/>
      <c r="G1781" s="79">
        <f t="shared" si="137"/>
        <v>0.34786505492818354</v>
      </c>
      <c r="H1781" s="80">
        <f t="shared" si="134"/>
        <v>0.82950186562857431</v>
      </c>
      <c r="I1781" s="61"/>
      <c r="J1781" s="61"/>
      <c r="K1781" s="61"/>
      <c r="L1781" s="61"/>
      <c r="M1781" s="61"/>
    </row>
    <row r="1782" spans="1:13" ht="15.6">
      <c r="A1782" s="83">
        <v>538.75999999998396</v>
      </c>
      <c r="B1782" s="84">
        <f t="shared" si="135"/>
        <v>459706481.67663193</v>
      </c>
      <c r="C1782" s="84">
        <f t="shared" si="119"/>
        <v>403127829.91286093</v>
      </c>
      <c r="D1782" s="83">
        <v>538.75999999998396</v>
      </c>
      <c r="E1782" s="84">
        <f t="shared" si="136"/>
        <v>35081758.23523169</v>
      </c>
      <c r="F1782" s="85"/>
      <c r="G1782" s="79">
        <f t="shared" si="137"/>
        <v>0.34786505492818354</v>
      </c>
      <c r="H1782" s="80">
        <f t="shared" si="134"/>
        <v>0.8302182734373682</v>
      </c>
      <c r="I1782" s="61"/>
      <c r="J1782" s="61"/>
      <c r="K1782" s="61"/>
      <c r="L1782" s="61"/>
      <c r="M1782" s="61"/>
    </row>
    <row r="1783" spans="1:13" ht="15.6">
      <c r="A1783" s="83">
        <v>538.76999999998395</v>
      </c>
      <c r="B1783" s="84">
        <f t="shared" si="135"/>
        <v>460054346.73156011</v>
      </c>
      <c r="C1783" s="84">
        <f t="shared" si="119"/>
        <v>403475694.96778911</v>
      </c>
      <c r="D1783" s="83">
        <v>538.76999999998395</v>
      </c>
      <c r="E1783" s="84">
        <f t="shared" si="136"/>
        <v>35092980.516826831</v>
      </c>
      <c r="F1783" s="85"/>
      <c r="G1783" s="79">
        <f t="shared" si="137"/>
        <v>0.34786505492818354</v>
      </c>
      <c r="H1783" s="80">
        <f t="shared" si="134"/>
        <v>0.83093468124616199</v>
      </c>
      <c r="I1783" s="61"/>
      <c r="J1783" s="61"/>
      <c r="K1783" s="61"/>
      <c r="L1783" s="61"/>
      <c r="M1783" s="61"/>
    </row>
    <row r="1784" spans="1:13" ht="15.6">
      <c r="A1784" s="83">
        <v>538.77999999998406</v>
      </c>
      <c r="B1784" s="84">
        <f t="shared" si="135"/>
        <v>460402211.78648829</v>
      </c>
      <c r="C1784" s="84">
        <f t="shared" si="119"/>
        <v>403823560.0227173</v>
      </c>
      <c r="D1784" s="83">
        <v>538.77999999998406</v>
      </c>
      <c r="E1784" s="84">
        <f t="shared" si="136"/>
        <v>35104202.798421971</v>
      </c>
      <c r="F1784" s="85"/>
      <c r="G1784" s="79">
        <f t="shared" si="137"/>
        <v>0.34786505492818354</v>
      </c>
      <c r="H1784" s="80">
        <f t="shared" si="134"/>
        <v>0.83165108905495577</v>
      </c>
      <c r="I1784" s="61"/>
      <c r="J1784" s="61"/>
      <c r="K1784" s="61"/>
      <c r="L1784" s="61"/>
      <c r="M1784" s="61"/>
    </row>
    <row r="1785" spans="1:13" ht="15.6">
      <c r="A1785" s="83">
        <v>538.78999999998405</v>
      </c>
      <c r="B1785" s="84">
        <f t="shared" si="135"/>
        <v>460750076.84141648</v>
      </c>
      <c r="C1785" s="84">
        <f t="shared" si="119"/>
        <v>404171425.07764548</v>
      </c>
      <c r="D1785" s="83">
        <v>538.78999999998405</v>
      </c>
      <c r="E1785" s="84">
        <f t="shared" si="136"/>
        <v>35115425.080017112</v>
      </c>
      <c r="F1785" s="85"/>
      <c r="G1785" s="79">
        <f t="shared" si="137"/>
        <v>0.34786505492818354</v>
      </c>
      <c r="H1785" s="80">
        <f t="shared" si="134"/>
        <v>0.83236749686374956</v>
      </c>
      <c r="I1785" s="61"/>
      <c r="J1785" s="61"/>
      <c r="K1785" s="61"/>
      <c r="L1785" s="61"/>
      <c r="M1785" s="61"/>
    </row>
    <row r="1786" spans="1:13" ht="15.6">
      <c r="A1786" s="83">
        <v>538.79999999998404</v>
      </c>
      <c r="B1786" s="84">
        <f t="shared" si="135"/>
        <v>461097941.89634466</v>
      </c>
      <c r="C1786" s="84">
        <f t="shared" si="119"/>
        <v>404519290.13257366</v>
      </c>
      <c r="D1786" s="83">
        <v>538.79999999998404</v>
      </c>
      <c r="E1786" s="84">
        <f t="shared" si="136"/>
        <v>35126647.361612253</v>
      </c>
      <c r="F1786" s="85"/>
      <c r="G1786" s="79">
        <f t="shared" si="137"/>
        <v>0.34786505492818354</v>
      </c>
      <c r="H1786" s="80">
        <f t="shared" si="134"/>
        <v>0.83308390467254334</v>
      </c>
      <c r="I1786" s="61"/>
      <c r="J1786" s="61"/>
      <c r="K1786" s="61"/>
      <c r="L1786" s="61"/>
      <c r="M1786" s="61"/>
    </row>
    <row r="1787" spans="1:13" ht="15.6">
      <c r="A1787" s="83">
        <v>538.80999999998403</v>
      </c>
      <c r="B1787" s="84">
        <f t="shared" si="135"/>
        <v>461445806.95127285</v>
      </c>
      <c r="C1787" s="84">
        <f t="shared" si="119"/>
        <v>404867155.18750185</v>
      </c>
      <c r="D1787" s="83">
        <v>538.80999999998403</v>
      </c>
      <c r="E1787" s="84">
        <f t="shared" si="136"/>
        <v>35137869.643207394</v>
      </c>
      <c r="F1787" s="85"/>
      <c r="G1787" s="79">
        <f t="shared" si="137"/>
        <v>0.34786505492818354</v>
      </c>
      <c r="H1787" s="80">
        <f t="shared" si="134"/>
        <v>0.83380031248133712</v>
      </c>
      <c r="I1787" s="61"/>
      <c r="J1787" s="61"/>
      <c r="K1787" s="61"/>
      <c r="L1787" s="61"/>
      <c r="M1787" s="61"/>
    </row>
    <row r="1788" spans="1:13" ht="15.6">
      <c r="A1788" s="83">
        <v>538.81999999998402</v>
      </c>
      <c r="B1788" s="84">
        <f t="shared" si="135"/>
        <v>461793672.00620103</v>
      </c>
      <c r="C1788" s="84">
        <f t="shared" si="119"/>
        <v>405215020.24243003</v>
      </c>
      <c r="D1788" s="83">
        <v>538.81999999998402</v>
      </c>
      <c r="E1788" s="84">
        <f t="shared" si="136"/>
        <v>35149091.924802534</v>
      </c>
      <c r="F1788" s="85"/>
      <c r="G1788" s="79">
        <f t="shared" si="137"/>
        <v>0.34786505492818354</v>
      </c>
      <c r="H1788" s="80">
        <f t="shared" si="134"/>
        <v>0.83451672029013091</v>
      </c>
      <c r="I1788" s="61"/>
      <c r="J1788" s="61"/>
      <c r="K1788" s="61"/>
      <c r="L1788" s="61"/>
      <c r="M1788" s="61"/>
    </row>
    <row r="1789" spans="1:13" ht="15.6">
      <c r="A1789" s="83">
        <v>538.82999999998401</v>
      </c>
      <c r="B1789" s="84">
        <f t="shared" si="135"/>
        <v>462141537.06112921</v>
      </c>
      <c r="C1789" s="84">
        <f t="shared" si="119"/>
        <v>405562885.29735821</v>
      </c>
      <c r="D1789" s="83">
        <v>538.82999999998401</v>
      </c>
      <c r="E1789" s="84">
        <f t="shared" si="136"/>
        <v>35160314.206397675</v>
      </c>
      <c r="F1789" s="85"/>
      <c r="G1789" s="79">
        <f t="shared" si="137"/>
        <v>0.34786505492818354</v>
      </c>
      <c r="H1789" s="80">
        <f t="shared" si="134"/>
        <v>0.83523312809892469</v>
      </c>
      <c r="I1789" s="61"/>
      <c r="J1789" s="61"/>
      <c r="K1789" s="61"/>
      <c r="L1789" s="61"/>
      <c r="M1789" s="61"/>
    </row>
    <row r="1790" spans="1:13" ht="15.6">
      <c r="A1790" s="83">
        <v>538.839999999984</v>
      </c>
      <c r="B1790" s="84">
        <f t="shared" si="135"/>
        <v>462489402.1160574</v>
      </c>
      <c r="C1790" s="84">
        <f t="shared" si="119"/>
        <v>405910750.3522864</v>
      </c>
      <c r="D1790" s="83">
        <v>538.839999999984</v>
      </c>
      <c r="E1790" s="84">
        <f t="shared" si="136"/>
        <v>35171536.487992816</v>
      </c>
      <c r="F1790" s="85"/>
      <c r="G1790" s="79">
        <f t="shared" si="137"/>
        <v>0.34786505492818354</v>
      </c>
      <c r="H1790" s="80">
        <f t="shared" si="134"/>
        <v>0.83594953590771859</v>
      </c>
      <c r="I1790" s="61"/>
      <c r="J1790" s="61"/>
      <c r="K1790" s="61"/>
      <c r="L1790" s="61"/>
      <c r="M1790" s="61"/>
    </row>
    <row r="1791" spans="1:13" ht="15.6">
      <c r="A1791" s="83">
        <v>538.84999999998399</v>
      </c>
      <c r="B1791" s="84">
        <f t="shared" si="135"/>
        <v>462837267.17098558</v>
      </c>
      <c r="C1791" s="84">
        <f t="shared" si="119"/>
        <v>406258615.40721458</v>
      </c>
      <c r="D1791" s="83">
        <v>538.84999999998399</v>
      </c>
      <c r="E1791" s="84">
        <f t="shared" si="136"/>
        <v>35182758.769587956</v>
      </c>
      <c r="F1791" s="85"/>
      <c r="G1791" s="79">
        <f t="shared" si="137"/>
        <v>0.34786505492818354</v>
      </c>
      <c r="H1791" s="80">
        <f t="shared" si="134"/>
        <v>0.83666594371651237</v>
      </c>
      <c r="I1791" s="61"/>
      <c r="J1791" s="61"/>
      <c r="K1791" s="61"/>
      <c r="L1791" s="61"/>
      <c r="M1791" s="61"/>
    </row>
    <row r="1792" spans="1:13" ht="15.6">
      <c r="A1792" s="83">
        <v>538.85999999998398</v>
      </c>
      <c r="B1792" s="84">
        <f t="shared" si="135"/>
        <v>463185132.22591376</v>
      </c>
      <c r="C1792" s="84">
        <f t="shared" ref="C1792:C2046" si="138">B1792-$B$6</f>
        <v>406606480.46214277</v>
      </c>
      <c r="D1792" s="83">
        <v>538.85999999998398</v>
      </c>
      <c r="E1792" s="84">
        <f t="shared" si="136"/>
        <v>35193981.051183097</v>
      </c>
      <c r="F1792" s="85"/>
      <c r="G1792" s="79">
        <f t="shared" si="137"/>
        <v>0.34786505492818354</v>
      </c>
      <c r="H1792" s="80">
        <f t="shared" si="134"/>
        <v>0.83738235152530616</v>
      </c>
      <c r="I1792" s="61"/>
      <c r="J1792" s="61"/>
      <c r="K1792" s="61"/>
      <c r="L1792" s="61"/>
      <c r="M1792" s="61"/>
    </row>
    <row r="1793" spans="1:13" ht="15.6">
      <c r="A1793" s="83">
        <v>538.86999999998397</v>
      </c>
      <c r="B1793" s="84">
        <f t="shared" si="135"/>
        <v>463532997.28084195</v>
      </c>
      <c r="C1793" s="84">
        <f t="shared" si="138"/>
        <v>406954345.51707095</v>
      </c>
      <c r="D1793" s="83">
        <v>538.86999999998397</v>
      </c>
      <c r="E1793" s="84">
        <f t="shared" si="136"/>
        <v>35205203.332778238</v>
      </c>
      <c r="F1793" s="85"/>
      <c r="G1793" s="79">
        <f t="shared" si="137"/>
        <v>0.34786505492818354</v>
      </c>
      <c r="H1793" s="80">
        <f t="shared" si="134"/>
        <v>0.83809875933409994</v>
      </c>
      <c r="I1793" s="61"/>
      <c r="J1793" s="61"/>
      <c r="K1793" s="61"/>
      <c r="L1793" s="61"/>
      <c r="M1793" s="61"/>
    </row>
    <row r="1794" spans="1:13" ht="15.6">
      <c r="A1794" s="83">
        <v>538.87999999998397</v>
      </c>
      <c r="B1794" s="84">
        <f t="shared" si="135"/>
        <v>463880862.33577013</v>
      </c>
      <c r="C1794" s="84">
        <f t="shared" si="138"/>
        <v>407302210.57199913</v>
      </c>
      <c r="D1794" s="83">
        <v>538.87999999998397</v>
      </c>
      <c r="E1794" s="84">
        <f t="shared" si="136"/>
        <v>35216425.614373378</v>
      </c>
      <c r="F1794" s="85"/>
      <c r="G1794" s="79">
        <f t="shared" si="137"/>
        <v>0.34786505492818354</v>
      </c>
      <c r="H1794" s="80">
        <f t="shared" si="134"/>
        <v>0.83881516714289373</v>
      </c>
      <c r="I1794" s="61"/>
      <c r="J1794" s="61"/>
      <c r="K1794" s="61"/>
      <c r="L1794" s="61"/>
      <c r="M1794" s="61"/>
    </row>
    <row r="1795" spans="1:13" ht="15.6">
      <c r="A1795" s="83">
        <v>538.88999999998396</v>
      </c>
      <c r="B1795" s="84">
        <f t="shared" si="135"/>
        <v>464228727.39069831</v>
      </c>
      <c r="C1795" s="84">
        <f t="shared" si="138"/>
        <v>407650075.62692732</v>
      </c>
      <c r="D1795" s="83">
        <v>538.88999999998396</v>
      </c>
      <c r="E1795" s="84">
        <f t="shared" si="136"/>
        <v>35227647.895968519</v>
      </c>
      <c r="F1795" s="85"/>
      <c r="G1795" s="79">
        <f t="shared" si="137"/>
        <v>0.34786505492818354</v>
      </c>
      <c r="H1795" s="80">
        <f t="shared" si="134"/>
        <v>0.83953157495168751</v>
      </c>
      <c r="I1795" s="61"/>
      <c r="J1795" s="61"/>
      <c r="K1795" s="61"/>
      <c r="L1795" s="61"/>
      <c r="M1795" s="61"/>
    </row>
    <row r="1796" spans="1:13" ht="15.6">
      <c r="A1796" s="83">
        <v>538.89999999998395</v>
      </c>
      <c r="B1796" s="84">
        <f t="shared" si="135"/>
        <v>464576592.4456265</v>
      </c>
      <c r="C1796" s="84">
        <f t="shared" si="138"/>
        <v>407997940.6818555</v>
      </c>
      <c r="D1796" s="83">
        <v>538.89999999998395</v>
      </c>
      <c r="E1796" s="84">
        <f t="shared" si="136"/>
        <v>35238870.17756366</v>
      </c>
      <c r="F1796" s="85"/>
      <c r="G1796" s="79">
        <f t="shared" si="137"/>
        <v>0.34786505492818354</v>
      </c>
      <c r="H1796" s="80">
        <f t="shared" si="134"/>
        <v>0.84024798276048129</v>
      </c>
      <c r="I1796" s="61"/>
      <c r="J1796" s="61"/>
      <c r="K1796" s="61"/>
      <c r="L1796" s="61"/>
      <c r="M1796" s="61"/>
    </row>
    <row r="1797" spans="1:13" ht="15.6">
      <c r="A1797" s="83">
        <v>538.90999999998405</v>
      </c>
      <c r="B1797" s="84">
        <f t="shared" si="135"/>
        <v>464924457.50055468</v>
      </c>
      <c r="C1797" s="84">
        <f t="shared" si="138"/>
        <v>408345805.73678368</v>
      </c>
      <c r="D1797" s="83">
        <v>538.90999999998405</v>
      </c>
      <c r="E1797" s="84">
        <f t="shared" si="136"/>
        <v>35250092.459158801</v>
      </c>
      <c r="F1797" s="85"/>
      <c r="G1797" s="79">
        <f t="shared" si="137"/>
        <v>0.34786505492818354</v>
      </c>
      <c r="H1797" s="80">
        <f t="shared" si="134"/>
        <v>0.84096439056927508</v>
      </c>
      <c r="I1797" s="61"/>
      <c r="J1797" s="61"/>
      <c r="K1797" s="61"/>
      <c r="L1797" s="61"/>
      <c r="M1797" s="61"/>
    </row>
    <row r="1798" spans="1:13" ht="15.6">
      <c r="A1798" s="83">
        <v>538.91999999998404</v>
      </c>
      <c r="B1798" s="84">
        <f t="shared" si="135"/>
        <v>465272322.55548286</v>
      </c>
      <c r="C1798" s="84">
        <f t="shared" si="138"/>
        <v>408693670.79171187</v>
      </c>
      <c r="D1798" s="83">
        <v>538.91999999998404</v>
      </c>
      <c r="E1798" s="84">
        <f t="shared" si="136"/>
        <v>35261314.740753941</v>
      </c>
      <c r="F1798" s="85"/>
      <c r="G1798" s="79">
        <f t="shared" si="137"/>
        <v>0.34786505492818354</v>
      </c>
      <c r="H1798" s="80">
        <f t="shared" si="134"/>
        <v>0.84168079837806897</v>
      </c>
      <c r="I1798" s="61"/>
      <c r="J1798" s="61"/>
      <c r="K1798" s="61"/>
      <c r="L1798" s="61"/>
      <c r="M1798" s="61"/>
    </row>
    <row r="1799" spans="1:13" ht="15.6">
      <c r="A1799" s="83">
        <v>538.92999999998403</v>
      </c>
      <c r="B1799" s="84">
        <f t="shared" si="135"/>
        <v>465620187.61041105</v>
      </c>
      <c r="C1799" s="84">
        <f t="shared" si="138"/>
        <v>409041535.84664005</v>
      </c>
      <c r="D1799" s="83">
        <v>538.92999999998403</v>
      </c>
      <c r="E1799" s="84">
        <f t="shared" si="136"/>
        <v>35272537.022349082</v>
      </c>
      <c r="F1799" s="85"/>
      <c r="G1799" s="79">
        <f t="shared" si="137"/>
        <v>0.34786505492818354</v>
      </c>
      <c r="H1799" s="80">
        <f t="shared" si="134"/>
        <v>0.84239720618686276</v>
      </c>
      <c r="I1799" s="61"/>
      <c r="J1799" s="61"/>
      <c r="K1799" s="61"/>
      <c r="L1799" s="61"/>
      <c r="M1799" s="61"/>
    </row>
    <row r="1800" spans="1:13" ht="15.6">
      <c r="A1800" s="83">
        <v>538.93999999998402</v>
      </c>
      <c r="B1800" s="84">
        <f t="shared" si="135"/>
        <v>465968052.66533923</v>
      </c>
      <c r="C1800" s="84">
        <f t="shared" si="138"/>
        <v>409389400.90156823</v>
      </c>
      <c r="D1800" s="83">
        <v>538.93999999998402</v>
      </c>
      <c r="E1800" s="84">
        <f t="shared" si="136"/>
        <v>35283759.303944223</v>
      </c>
      <c r="F1800" s="85"/>
      <c r="G1800" s="79">
        <f t="shared" si="137"/>
        <v>0.34786505492818354</v>
      </c>
      <c r="H1800" s="80">
        <f t="shared" ref="H1800:H1863" si="139">C1800/$C$2006</f>
        <v>0.84311361399565654</v>
      </c>
      <c r="I1800" s="61"/>
      <c r="J1800" s="61"/>
      <c r="K1800" s="61"/>
      <c r="L1800" s="61"/>
      <c r="M1800" s="61"/>
    </row>
    <row r="1801" spans="1:13" ht="15.6">
      <c r="A1801" s="83">
        <v>538.94999999998402</v>
      </c>
      <c r="B1801" s="84">
        <f t="shared" si="135"/>
        <v>466315917.72026742</v>
      </c>
      <c r="C1801" s="84">
        <f t="shared" si="138"/>
        <v>409737265.95649642</v>
      </c>
      <c r="D1801" s="83">
        <v>538.94999999998402</v>
      </c>
      <c r="E1801" s="84">
        <f t="shared" si="136"/>
        <v>35294981.585539363</v>
      </c>
      <c r="F1801" s="85"/>
      <c r="G1801" s="79">
        <f t="shared" si="137"/>
        <v>0.34786505492818354</v>
      </c>
      <c r="H1801" s="80">
        <f t="shared" si="139"/>
        <v>0.84383002180445033</v>
      </c>
      <c r="I1801" s="61"/>
      <c r="J1801" s="61"/>
      <c r="K1801" s="61"/>
      <c r="L1801" s="61"/>
      <c r="M1801" s="61"/>
    </row>
    <row r="1802" spans="1:13" ht="15.6">
      <c r="A1802" s="83">
        <v>538.95999999998401</v>
      </c>
      <c r="B1802" s="84">
        <f t="shared" si="135"/>
        <v>466663782.7751956</v>
      </c>
      <c r="C1802" s="84">
        <f t="shared" si="138"/>
        <v>410085131.0114246</v>
      </c>
      <c r="D1802" s="83">
        <v>538.95999999998401</v>
      </c>
      <c r="E1802" s="84">
        <f t="shared" si="136"/>
        <v>35306203.867134504</v>
      </c>
      <c r="F1802" s="85"/>
      <c r="G1802" s="79">
        <f t="shared" si="137"/>
        <v>0.34786505492818354</v>
      </c>
      <c r="H1802" s="80">
        <f t="shared" si="139"/>
        <v>0.84454642961324411</v>
      </c>
      <c r="I1802" s="61"/>
      <c r="J1802" s="61"/>
      <c r="K1802" s="61"/>
      <c r="L1802" s="61"/>
      <c r="M1802" s="61"/>
    </row>
    <row r="1803" spans="1:13" ht="15.6">
      <c r="A1803" s="83">
        <v>538.969999999984</v>
      </c>
      <c r="B1803" s="84">
        <f t="shared" si="135"/>
        <v>467011647.83012378</v>
      </c>
      <c r="C1803" s="84">
        <f t="shared" si="138"/>
        <v>410432996.06635278</v>
      </c>
      <c r="D1803" s="83">
        <v>538.969999999984</v>
      </c>
      <c r="E1803" s="84">
        <f t="shared" si="136"/>
        <v>35317426.148729645</v>
      </c>
      <c r="F1803" s="85"/>
      <c r="G1803" s="79">
        <f t="shared" si="137"/>
        <v>0.34786505492818354</v>
      </c>
      <c r="H1803" s="80">
        <f t="shared" si="139"/>
        <v>0.84526283742203789</v>
      </c>
      <c r="I1803" s="61"/>
      <c r="J1803" s="61"/>
      <c r="K1803" s="61"/>
      <c r="L1803" s="61"/>
      <c r="M1803" s="61"/>
    </row>
    <row r="1804" spans="1:13" ht="15.6">
      <c r="A1804" s="83">
        <v>538.97999999998399</v>
      </c>
      <c r="B1804" s="84">
        <f t="shared" si="135"/>
        <v>467359512.88505197</v>
      </c>
      <c r="C1804" s="84">
        <f t="shared" si="138"/>
        <v>410780861.12128097</v>
      </c>
      <c r="D1804" s="83">
        <v>538.97999999998399</v>
      </c>
      <c r="E1804" s="84">
        <f t="shared" si="136"/>
        <v>35328648.430324785</v>
      </c>
      <c r="F1804" s="85"/>
      <c r="G1804" s="79">
        <f t="shared" si="137"/>
        <v>0.34786505492818354</v>
      </c>
      <c r="H1804" s="80">
        <f t="shared" si="139"/>
        <v>0.84597924523083168</v>
      </c>
      <c r="I1804" s="61"/>
      <c r="J1804" s="61"/>
      <c r="K1804" s="61"/>
      <c r="L1804" s="61"/>
      <c r="M1804" s="61"/>
    </row>
    <row r="1805" spans="1:13" ht="15.6">
      <c r="A1805" s="83">
        <v>538.98999999998398</v>
      </c>
      <c r="B1805" s="84">
        <f t="shared" si="135"/>
        <v>467707377.93998015</v>
      </c>
      <c r="C1805" s="84">
        <f t="shared" si="138"/>
        <v>411128726.17620915</v>
      </c>
      <c r="D1805" s="83">
        <v>538.98999999998398</v>
      </c>
      <c r="E1805" s="84">
        <f t="shared" si="136"/>
        <v>35339870.711919926</v>
      </c>
      <c r="F1805" s="85"/>
      <c r="G1805" s="79">
        <f t="shared" si="137"/>
        <v>0.34786505492818354</v>
      </c>
      <c r="H1805" s="80">
        <f t="shared" si="139"/>
        <v>0.84669565303962557</v>
      </c>
      <c r="I1805" s="61"/>
      <c r="J1805" s="61"/>
      <c r="K1805" s="61"/>
      <c r="L1805" s="61"/>
      <c r="M1805" s="61"/>
    </row>
    <row r="1806" spans="1:13" ht="15.6">
      <c r="A1806" s="86">
        <v>538.99999999998397</v>
      </c>
      <c r="B1806" s="87">
        <v>468055242.99491</v>
      </c>
      <c r="C1806" s="87">
        <f t="shared" si="138"/>
        <v>411476591.231139</v>
      </c>
      <c r="D1806" s="86">
        <v>538.99999999998397</v>
      </c>
      <c r="E1806" s="87">
        <v>35351092.993515</v>
      </c>
      <c r="F1806" s="88"/>
      <c r="G1806" s="79">
        <f t="shared" si="137"/>
        <v>0.34786505492985248</v>
      </c>
      <c r="H1806" s="80">
        <f t="shared" si="139"/>
        <v>0.8474120608484228</v>
      </c>
      <c r="I1806" s="61"/>
      <c r="J1806" s="61"/>
      <c r="K1806" s="61"/>
      <c r="L1806" s="61"/>
      <c r="M1806" s="61"/>
    </row>
    <row r="1807" spans="1:13" ht="15.6">
      <c r="A1807" s="83">
        <v>539.00999999998396</v>
      </c>
      <c r="B1807" s="84">
        <f t="shared" ref="B1807:B1870" si="140">B1806+($B$1906-$B$1806)/100</f>
        <v>468414650.2046811</v>
      </c>
      <c r="C1807" s="84">
        <f t="shared" si="138"/>
        <v>411835998.4409101</v>
      </c>
      <c r="D1807" s="83">
        <v>539.00999999998396</v>
      </c>
      <c r="E1807" s="84">
        <f t="shared" ref="E1807:E1870" si="141">E1806+(($E$1906-$E$1806)/100)</f>
        <v>35371781.360383123</v>
      </c>
      <c r="F1807" s="85"/>
      <c r="G1807" s="79">
        <f t="shared" si="137"/>
        <v>0.35940720977109669</v>
      </c>
      <c r="H1807" s="80">
        <f t="shared" si="139"/>
        <v>0.84815223905249659</v>
      </c>
      <c r="I1807" s="61"/>
      <c r="J1807" s="61"/>
      <c r="K1807" s="61"/>
      <c r="L1807" s="61"/>
      <c r="M1807" s="61"/>
    </row>
    <row r="1808" spans="1:13" ht="15.6">
      <c r="A1808" s="83">
        <v>539.01999999998395</v>
      </c>
      <c r="B1808" s="84">
        <f t="shared" si="140"/>
        <v>468774057.4144522</v>
      </c>
      <c r="C1808" s="84">
        <f t="shared" si="138"/>
        <v>412195405.6506812</v>
      </c>
      <c r="D1808" s="83">
        <v>539.01999999998395</v>
      </c>
      <c r="E1808" s="84">
        <f t="shared" si="141"/>
        <v>35392469.727251247</v>
      </c>
      <c r="F1808" s="85"/>
      <c r="G1808" s="79">
        <f t="shared" si="137"/>
        <v>0.35940720977109669</v>
      </c>
      <c r="H1808" s="80">
        <f t="shared" si="139"/>
        <v>0.8488924172565705</v>
      </c>
      <c r="I1808" s="61"/>
      <c r="J1808" s="61"/>
      <c r="K1808" s="61"/>
      <c r="L1808" s="61"/>
      <c r="M1808" s="61"/>
    </row>
    <row r="1809" spans="1:13" ht="15.6">
      <c r="A1809" s="83">
        <v>539.02999999998406</v>
      </c>
      <c r="B1809" s="84">
        <f t="shared" si="140"/>
        <v>469133464.62422329</v>
      </c>
      <c r="C1809" s="84">
        <f t="shared" si="138"/>
        <v>412554812.86045229</v>
      </c>
      <c r="D1809" s="83">
        <v>539.02999999998406</v>
      </c>
      <c r="E1809" s="84">
        <f t="shared" si="141"/>
        <v>35413158.09411937</v>
      </c>
      <c r="F1809" s="85"/>
      <c r="G1809" s="79">
        <f t="shared" si="137"/>
        <v>0.35940720977109669</v>
      </c>
      <c r="H1809" s="80">
        <f t="shared" si="139"/>
        <v>0.8496325954606444</v>
      </c>
      <c r="I1809" s="61"/>
      <c r="J1809" s="61"/>
      <c r="K1809" s="61"/>
      <c r="L1809" s="61"/>
      <c r="M1809" s="61"/>
    </row>
    <row r="1810" spans="1:13" ht="15.6">
      <c r="A1810" s="83">
        <v>539.03999999998405</v>
      </c>
      <c r="B1810" s="84">
        <f t="shared" si="140"/>
        <v>469492871.83399439</v>
      </c>
      <c r="C1810" s="84">
        <f t="shared" si="138"/>
        <v>412914220.07022339</v>
      </c>
      <c r="D1810" s="83">
        <v>539.03999999998405</v>
      </c>
      <c r="E1810" s="84">
        <f t="shared" si="141"/>
        <v>35433846.460987493</v>
      </c>
      <c r="F1810" s="85"/>
      <c r="G1810" s="79">
        <f t="shared" si="137"/>
        <v>0.35940720977109669</v>
      </c>
      <c r="H1810" s="80">
        <f t="shared" si="139"/>
        <v>0.85037277366471831</v>
      </c>
      <c r="I1810" s="61"/>
      <c r="J1810" s="61"/>
      <c r="K1810" s="61"/>
      <c r="L1810" s="61"/>
      <c r="M1810" s="61"/>
    </row>
    <row r="1811" spans="1:13" ht="15.6">
      <c r="A1811" s="83">
        <v>539.04999999998404</v>
      </c>
      <c r="B1811" s="84">
        <f t="shared" si="140"/>
        <v>469852279.04376549</v>
      </c>
      <c r="C1811" s="84">
        <f t="shared" si="138"/>
        <v>413273627.27999449</v>
      </c>
      <c r="D1811" s="83">
        <v>539.04999999998404</v>
      </c>
      <c r="E1811" s="84">
        <f t="shared" si="141"/>
        <v>35454534.827855617</v>
      </c>
      <c r="F1811" s="85"/>
      <c r="G1811" s="79">
        <f t="shared" si="137"/>
        <v>0.35940720977109669</v>
      </c>
      <c r="H1811" s="80">
        <f t="shared" si="139"/>
        <v>0.8511129518687921</v>
      </c>
      <c r="I1811" s="61"/>
      <c r="J1811" s="61"/>
      <c r="K1811" s="61"/>
      <c r="L1811" s="61"/>
      <c r="M1811" s="61"/>
    </row>
    <row r="1812" spans="1:13" ht="15.6">
      <c r="A1812" s="83">
        <v>539.05999999998403</v>
      </c>
      <c r="B1812" s="84">
        <f t="shared" si="140"/>
        <v>470211686.25353658</v>
      </c>
      <c r="C1812" s="84">
        <f t="shared" si="138"/>
        <v>413633034.48976558</v>
      </c>
      <c r="D1812" s="83">
        <v>539.05999999998403</v>
      </c>
      <c r="E1812" s="84">
        <f t="shared" si="141"/>
        <v>35475223.19472374</v>
      </c>
      <c r="F1812" s="85"/>
      <c r="G1812" s="79">
        <f t="shared" si="137"/>
        <v>0.35940720977109669</v>
      </c>
      <c r="H1812" s="80">
        <f t="shared" si="139"/>
        <v>0.851853130072866</v>
      </c>
      <c r="I1812" s="61"/>
      <c r="J1812" s="61"/>
      <c r="K1812" s="61"/>
      <c r="L1812" s="61"/>
      <c r="M1812" s="61"/>
    </row>
    <row r="1813" spans="1:13" ht="15.6">
      <c r="A1813" s="83">
        <v>539.06999999998402</v>
      </c>
      <c r="B1813" s="84">
        <f t="shared" si="140"/>
        <v>470571093.46330768</v>
      </c>
      <c r="C1813" s="84">
        <f t="shared" si="138"/>
        <v>413992441.69953668</v>
      </c>
      <c r="D1813" s="83">
        <v>539.06999999998402</v>
      </c>
      <c r="E1813" s="84">
        <f t="shared" si="141"/>
        <v>35495911.561591864</v>
      </c>
      <c r="F1813" s="85"/>
      <c r="G1813" s="79">
        <f t="shared" si="137"/>
        <v>0.35940720977109669</v>
      </c>
      <c r="H1813" s="80">
        <f t="shared" si="139"/>
        <v>0.85259330827693991</v>
      </c>
      <c r="I1813" s="61"/>
      <c r="J1813" s="61"/>
      <c r="K1813" s="61"/>
      <c r="L1813" s="61"/>
      <c r="M1813" s="61"/>
    </row>
    <row r="1814" spans="1:13" ht="15.6">
      <c r="A1814" s="83">
        <v>539.07999999998401</v>
      </c>
      <c r="B1814" s="84">
        <f t="shared" si="140"/>
        <v>470930500.67307878</v>
      </c>
      <c r="C1814" s="84">
        <f t="shared" si="138"/>
        <v>414351848.90930778</v>
      </c>
      <c r="D1814" s="83">
        <v>539.07999999998401</v>
      </c>
      <c r="E1814" s="84">
        <f t="shared" si="141"/>
        <v>35516599.928459987</v>
      </c>
      <c r="F1814" s="85"/>
      <c r="G1814" s="79">
        <f t="shared" si="137"/>
        <v>0.35940720977109669</v>
      </c>
      <c r="H1814" s="80">
        <f t="shared" si="139"/>
        <v>0.85333348648101381</v>
      </c>
      <c r="I1814" s="61"/>
      <c r="J1814" s="61"/>
      <c r="K1814" s="61"/>
      <c r="L1814" s="61"/>
      <c r="M1814" s="61"/>
    </row>
    <row r="1815" spans="1:13" ht="15.6">
      <c r="A1815" s="83">
        <v>539.089999999984</v>
      </c>
      <c r="B1815" s="84">
        <f t="shared" si="140"/>
        <v>471289907.88284987</v>
      </c>
      <c r="C1815" s="84">
        <f t="shared" si="138"/>
        <v>414711256.11907887</v>
      </c>
      <c r="D1815" s="83">
        <v>539.089999999984</v>
      </c>
      <c r="E1815" s="84">
        <f t="shared" si="141"/>
        <v>35537288.29532811</v>
      </c>
      <c r="F1815" s="85"/>
      <c r="G1815" s="79">
        <f t="shared" si="137"/>
        <v>0.35940720977109669</v>
      </c>
      <c r="H1815" s="80">
        <f t="shared" si="139"/>
        <v>0.85407366468508772</v>
      </c>
      <c r="I1815" s="61"/>
      <c r="J1815" s="61"/>
      <c r="K1815" s="61"/>
      <c r="L1815" s="61"/>
      <c r="M1815" s="61"/>
    </row>
    <row r="1816" spans="1:13" ht="15.6">
      <c r="A1816" s="83">
        <v>539.09999999998399</v>
      </c>
      <c r="B1816" s="84">
        <f t="shared" si="140"/>
        <v>471649315.09262097</v>
      </c>
      <c r="C1816" s="84">
        <f t="shared" si="138"/>
        <v>415070663.32884997</v>
      </c>
      <c r="D1816" s="83">
        <v>539.09999999998399</v>
      </c>
      <c r="E1816" s="84">
        <f t="shared" si="141"/>
        <v>35557976.662196234</v>
      </c>
      <c r="F1816" s="85"/>
      <c r="G1816" s="79">
        <f t="shared" si="137"/>
        <v>0.35940720977109669</v>
      </c>
      <c r="H1816" s="80">
        <f t="shared" si="139"/>
        <v>0.85481384288916151</v>
      </c>
      <c r="I1816" s="61"/>
      <c r="J1816" s="61"/>
      <c r="K1816" s="61"/>
      <c r="L1816" s="61"/>
      <c r="M1816" s="61"/>
    </row>
    <row r="1817" spans="1:13" ht="15.6">
      <c r="A1817" s="83">
        <v>539.10999999998398</v>
      </c>
      <c r="B1817" s="84">
        <f t="shared" si="140"/>
        <v>472008722.30239207</v>
      </c>
      <c r="C1817" s="84">
        <f t="shared" si="138"/>
        <v>415430070.53862107</v>
      </c>
      <c r="D1817" s="83">
        <v>539.10999999998398</v>
      </c>
      <c r="E1817" s="84">
        <f t="shared" si="141"/>
        <v>35578665.029064357</v>
      </c>
      <c r="F1817" s="85"/>
      <c r="G1817" s="79">
        <f t="shared" si="137"/>
        <v>0.35940720977109669</v>
      </c>
      <c r="H1817" s="80">
        <f t="shared" si="139"/>
        <v>0.85555402109323542</v>
      </c>
      <c r="I1817" s="61"/>
      <c r="J1817" s="61"/>
      <c r="K1817" s="61"/>
      <c r="L1817" s="61"/>
      <c r="M1817" s="61"/>
    </row>
    <row r="1818" spans="1:13" ht="15.6">
      <c r="A1818" s="83">
        <v>539.11999999998397</v>
      </c>
      <c r="B1818" s="84">
        <f t="shared" si="140"/>
        <v>472368129.51216316</v>
      </c>
      <c r="C1818" s="84">
        <f t="shared" si="138"/>
        <v>415789477.74839216</v>
      </c>
      <c r="D1818" s="83">
        <v>539.11999999998397</v>
      </c>
      <c r="E1818" s="84">
        <f t="shared" si="141"/>
        <v>35599353.395932481</v>
      </c>
      <c r="F1818" s="85"/>
      <c r="G1818" s="79">
        <f t="shared" si="137"/>
        <v>0.35940720977109669</v>
      </c>
      <c r="H1818" s="80">
        <f t="shared" si="139"/>
        <v>0.85629419929730932</v>
      </c>
      <c r="I1818" s="61"/>
      <c r="J1818" s="61"/>
      <c r="K1818" s="61"/>
      <c r="L1818" s="61"/>
      <c r="M1818" s="61"/>
    </row>
    <row r="1819" spans="1:13" ht="15.6">
      <c r="A1819" s="83">
        <v>539.12999999998397</v>
      </c>
      <c r="B1819" s="84">
        <f t="shared" si="140"/>
        <v>472727536.72193426</v>
      </c>
      <c r="C1819" s="84">
        <f t="shared" si="138"/>
        <v>416148884.95816326</v>
      </c>
      <c r="D1819" s="83">
        <v>539.12999999998397</v>
      </c>
      <c r="E1819" s="84">
        <f t="shared" si="141"/>
        <v>35620041.762800604</v>
      </c>
      <c r="F1819" s="85"/>
      <c r="G1819" s="79">
        <f t="shared" si="137"/>
        <v>0.35940720977109669</v>
      </c>
      <c r="H1819" s="80">
        <f t="shared" si="139"/>
        <v>0.85703437750138323</v>
      </c>
      <c r="I1819" s="61"/>
      <c r="J1819" s="61"/>
      <c r="K1819" s="61"/>
      <c r="L1819" s="61"/>
      <c r="M1819" s="61"/>
    </row>
    <row r="1820" spans="1:13" ht="15.6">
      <c r="A1820" s="83">
        <v>539.13999999998396</v>
      </c>
      <c r="B1820" s="84">
        <f t="shared" si="140"/>
        <v>473086943.93170536</v>
      </c>
      <c r="C1820" s="84">
        <f t="shared" si="138"/>
        <v>416508292.16793436</v>
      </c>
      <c r="D1820" s="83">
        <v>539.13999999998396</v>
      </c>
      <c r="E1820" s="84">
        <f t="shared" si="141"/>
        <v>35640730.129668728</v>
      </c>
      <c r="F1820" s="85"/>
      <c r="G1820" s="79">
        <f t="shared" si="137"/>
        <v>0.35940720977109669</v>
      </c>
      <c r="H1820" s="80">
        <f t="shared" si="139"/>
        <v>0.85777455570545702</v>
      </c>
      <c r="I1820" s="61"/>
      <c r="J1820" s="61"/>
      <c r="K1820" s="61"/>
      <c r="L1820" s="61"/>
      <c r="M1820" s="61"/>
    </row>
    <row r="1821" spans="1:13" ht="15.6">
      <c r="A1821" s="83">
        <v>539.14999999998304</v>
      </c>
      <c r="B1821" s="84">
        <f t="shared" si="140"/>
        <v>473446351.14147645</v>
      </c>
      <c r="C1821" s="84">
        <f t="shared" si="138"/>
        <v>416867699.37770545</v>
      </c>
      <c r="D1821" s="83">
        <v>539.14999999998304</v>
      </c>
      <c r="E1821" s="84">
        <f t="shared" si="141"/>
        <v>35661418.496536851</v>
      </c>
      <c r="F1821" s="85"/>
      <c r="G1821" s="79">
        <f t="shared" si="137"/>
        <v>0.35940720977109669</v>
      </c>
      <c r="H1821" s="80">
        <f t="shared" si="139"/>
        <v>0.85851473390953092</v>
      </c>
      <c r="I1821" s="61"/>
      <c r="J1821" s="61"/>
      <c r="K1821" s="61"/>
      <c r="L1821" s="61"/>
      <c r="M1821" s="61"/>
    </row>
    <row r="1822" spans="1:13" ht="15.6">
      <c r="A1822" s="83">
        <v>539.15999999998303</v>
      </c>
      <c r="B1822" s="84">
        <f t="shared" si="140"/>
        <v>473805758.35124755</v>
      </c>
      <c r="C1822" s="84">
        <f t="shared" si="138"/>
        <v>417227106.58747655</v>
      </c>
      <c r="D1822" s="83">
        <v>539.15999999998303</v>
      </c>
      <c r="E1822" s="84">
        <f t="shared" si="141"/>
        <v>35682106.863404974</v>
      </c>
      <c r="F1822" s="85"/>
      <c r="G1822" s="79">
        <f t="shared" si="137"/>
        <v>0.35940720977109669</v>
      </c>
      <c r="H1822" s="80">
        <f t="shared" si="139"/>
        <v>0.85925491211360483</v>
      </c>
      <c r="I1822" s="61"/>
      <c r="J1822" s="61"/>
      <c r="K1822" s="61"/>
      <c r="L1822" s="61"/>
      <c r="M1822" s="61"/>
    </row>
    <row r="1823" spans="1:13" ht="15.6">
      <c r="A1823" s="83">
        <v>539.16999999998302</v>
      </c>
      <c r="B1823" s="84">
        <f t="shared" si="140"/>
        <v>474165165.56101865</v>
      </c>
      <c r="C1823" s="84">
        <f t="shared" si="138"/>
        <v>417586513.79724765</v>
      </c>
      <c r="D1823" s="83">
        <v>539.16999999998302</v>
      </c>
      <c r="E1823" s="84">
        <f t="shared" si="141"/>
        <v>35702795.230273098</v>
      </c>
      <c r="F1823" s="85"/>
      <c r="G1823" s="79">
        <f t="shared" si="137"/>
        <v>0.35940720977109669</v>
      </c>
      <c r="H1823" s="80">
        <f t="shared" si="139"/>
        <v>0.85999509031767873</v>
      </c>
      <c r="I1823" s="61"/>
      <c r="J1823" s="61"/>
      <c r="K1823" s="61"/>
      <c r="L1823" s="61"/>
      <c r="M1823" s="61"/>
    </row>
    <row r="1824" spans="1:13" ht="15.6">
      <c r="A1824" s="83">
        <v>539.17999999998301</v>
      </c>
      <c r="B1824" s="84">
        <f t="shared" si="140"/>
        <v>474524572.77078974</v>
      </c>
      <c r="C1824" s="84">
        <f t="shared" si="138"/>
        <v>417945921.00701874</v>
      </c>
      <c r="D1824" s="83">
        <v>539.17999999998301</v>
      </c>
      <c r="E1824" s="84">
        <f t="shared" si="141"/>
        <v>35723483.597141221</v>
      </c>
      <c r="F1824" s="85"/>
      <c r="G1824" s="79">
        <f t="shared" si="137"/>
        <v>0.35940720977109669</v>
      </c>
      <c r="H1824" s="80">
        <f t="shared" si="139"/>
        <v>0.86073526852175264</v>
      </c>
      <c r="I1824" s="61"/>
      <c r="J1824" s="61"/>
      <c r="K1824" s="61"/>
      <c r="L1824" s="61"/>
      <c r="M1824" s="61"/>
    </row>
    <row r="1825" spans="1:13" ht="15.6">
      <c r="A1825" s="83">
        <v>539.189999999983</v>
      </c>
      <c r="B1825" s="84">
        <f t="shared" si="140"/>
        <v>474883979.98056084</v>
      </c>
      <c r="C1825" s="84">
        <f t="shared" si="138"/>
        <v>418305328.21678984</v>
      </c>
      <c r="D1825" s="83">
        <v>539.189999999983</v>
      </c>
      <c r="E1825" s="84">
        <f t="shared" si="141"/>
        <v>35744171.964009345</v>
      </c>
      <c r="F1825" s="85"/>
      <c r="G1825" s="79">
        <f t="shared" si="137"/>
        <v>0.35940720977109669</v>
      </c>
      <c r="H1825" s="80">
        <f t="shared" si="139"/>
        <v>0.86147544672582643</v>
      </c>
      <c r="I1825" s="61"/>
      <c r="J1825" s="61"/>
      <c r="K1825" s="61"/>
      <c r="L1825" s="61"/>
      <c r="M1825" s="61"/>
    </row>
    <row r="1826" spans="1:13" ht="15.6">
      <c r="A1826" s="83">
        <v>539.19999999998299</v>
      </c>
      <c r="B1826" s="84">
        <f t="shared" si="140"/>
        <v>475243387.19033194</v>
      </c>
      <c r="C1826" s="84">
        <f t="shared" si="138"/>
        <v>418664735.42656094</v>
      </c>
      <c r="D1826" s="83">
        <v>539.19999999998299</v>
      </c>
      <c r="E1826" s="84">
        <f t="shared" si="141"/>
        <v>35764860.330877468</v>
      </c>
      <c r="F1826" s="85"/>
      <c r="G1826" s="79">
        <f t="shared" si="137"/>
        <v>0.35940720977109669</v>
      </c>
      <c r="H1826" s="80">
        <f t="shared" si="139"/>
        <v>0.86221562492990034</v>
      </c>
      <c r="I1826" s="61"/>
      <c r="J1826" s="61"/>
      <c r="K1826" s="61"/>
      <c r="L1826" s="61"/>
      <c r="M1826" s="61"/>
    </row>
    <row r="1827" spans="1:13" ht="15.6">
      <c r="A1827" s="83">
        <v>539.20999999998298</v>
      </c>
      <c r="B1827" s="84">
        <f t="shared" si="140"/>
        <v>475602794.40010303</v>
      </c>
      <c r="C1827" s="84">
        <f t="shared" si="138"/>
        <v>419024142.63633204</v>
      </c>
      <c r="D1827" s="83">
        <v>539.20999999998298</v>
      </c>
      <c r="E1827" s="84">
        <f t="shared" si="141"/>
        <v>35785548.697745591</v>
      </c>
      <c r="F1827" s="85"/>
      <c r="G1827" s="79">
        <f t="shared" si="137"/>
        <v>0.35940720977109669</v>
      </c>
      <c r="H1827" s="80">
        <f t="shared" si="139"/>
        <v>0.86295580313397424</v>
      </c>
      <c r="I1827" s="61"/>
      <c r="J1827" s="61"/>
      <c r="K1827" s="61"/>
      <c r="L1827" s="61"/>
      <c r="M1827" s="61"/>
    </row>
    <row r="1828" spans="1:13" ht="15.6">
      <c r="A1828" s="83">
        <v>539.21999999998297</v>
      </c>
      <c r="B1828" s="84">
        <f t="shared" si="140"/>
        <v>475962201.60987413</v>
      </c>
      <c r="C1828" s="84">
        <f t="shared" si="138"/>
        <v>419383549.84610313</v>
      </c>
      <c r="D1828" s="83">
        <v>539.21999999998297</v>
      </c>
      <c r="E1828" s="84">
        <f t="shared" si="141"/>
        <v>35806237.064613715</v>
      </c>
      <c r="F1828" s="85"/>
      <c r="G1828" s="79">
        <f t="shared" si="137"/>
        <v>0.35940720977109669</v>
      </c>
      <c r="H1828" s="80">
        <f t="shared" si="139"/>
        <v>0.86369598133804815</v>
      </c>
      <c r="I1828" s="61"/>
      <c r="J1828" s="61"/>
      <c r="K1828" s="61"/>
      <c r="L1828" s="61"/>
      <c r="M1828" s="61"/>
    </row>
    <row r="1829" spans="1:13" ht="15.6">
      <c r="A1829" s="83">
        <v>539.22999999998297</v>
      </c>
      <c r="B1829" s="84">
        <f t="shared" si="140"/>
        <v>476321608.81964523</v>
      </c>
      <c r="C1829" s="84">
        <f t="shared" si="138"/>
        <v>419742957.05587423</v>
      </c>
      <c r="D1829" s="83">
        <v>539.22999999998297</v>
      </c>
      <c r="E1829" s="84">
        <f t="shared" si="141"/>
        <v>35826925.431481838</v>
      </c>
      <c r="F1829" s="85"/>
      <c r="G1829" s="79">
        <f t="shared" si="137"/>
        <v>0.35940720977109669</v>
      </c>
      <c r="H1829" s="80">
        <f t="shared" si="139"/>
        <v>0.86443615954212194</v>
      </c>
      <c r="I1829" s="61"/>
      <c r="J1829" s="61"/>
      <c r="K1829" s="61"/>
      <c r="L1829" s="61"/>
      <c r="M1829" s="61"/>
    </row>
    <row r="1830" spans="1:13" ht="15.6">
      <c r="A1830" s="83">
        <v>539.23999999998296</v>
      </c>
      <c r="B1830" s="84">
        <f t="shared" si="140"/>
        <v>476681016.02941632</v>
      </c>
      <c r="C1830" s="84">
        <f t="shared" si="138"/>
        <v>420102364.26564533</v>
      </c>
      <c r="D1830" s="83">
        <v>539.23999999998296</v>
      </c>
      <c r="E1830" s="84">
        <f t="shared" si="141"/>
        <v>35847613.798349962</v>
      </c>
      <c r="F1830" s="85"/>
      <c r="G1830" s="79">
        <f t="shared" si="137"/>
        <v>0.35940720977109669</v>
      </c>
      <c r="H1830" s="80">
        <f t="shared" si="139"/>
        <v>0.86517633774619584</v>
      </c>
      <c r="I1830" s="61"/>
      <c r="J1830" s="61"/>
      <c r="K1830" s="61"/>
      <c r="L1830" s="61"/>
      <c r="M1830" s="61"/>
    </row>
    <row r="1831" spans="1:13" ht="15.6">
      <c r="A1831" s="83">
        <v>539.24999999998295</v>
      </c>
      <c r="B1831" s="84">
        <f t="shared" si="140"/>
        <v>477040423.23918742</v>
      </c>
      <c r="C1831" s="84">
        <f t="shared" si="138"/>
        <v>420461771.47541642</v>
      </c>
      <c r="D1831" s="83">
        <v>539.24999999998295</v>
      </c>
      <c r="E1831" s="84">
        <f t="shared" si="141"/>
        <v>35868302.165218085</v>
      </c>
      <c r="F1831" s="85"/>
      <c r="G1831" s="79">
        <f t="shared" si="137"/>
        <v>0.35940720977109669</v>
      </c>
      <c r="H1831" s="80">
        <f t="shared" si="139"/>
        <v>0.86591651595026975</v>
      </c>
      <c r="I1831" s="61"/>
      <c r="J1831" s="61"/>
      <c r="K1831" s="61"/>
      <c r="L1831" s="61"/>
      <c r="M1831" s="61"/>
    </row>
    <row r="1832" spans="1:13" ht="15.6">
      <c r="A1832" s="83">
        <v>539.25999999998305</v>
      </c>
      <c r="B1832" s="84">
        <f t="shared" si="140"/>
        <v>477399830.44895852</v>
      </c>
      <c r="C1832" s="84">
        <f t="shared" si="138"/>
        <v>420821178.68518752</v>
      </c>
      <c r="D1832" s="83">
        <v>539.25999999998305</v>
      </c>
      <c r="E1832" s="84">
        <f t="shared" si="141"/>
        <v>35888990.532086208</v>
      </c>
      <c r="F1832" s="85"/>
      <c r="G1832" s="79">
        <f t="shared" si="137"/>
        <v>0.35940720977109669</v>
      </c>
      <c r="H1832" s="80">
        <f t="shared" si="139"/>
        <v>0.86665669415434365</v>
      </c>
      <c r="I1832" s="61"/>
      <c r="J1832" s="61"/>
      <c r="K1832" s="61"/>
      <c r="L1832" s="61"/>
      <c r="M1832" s="61"/>
    </row>
    <row r="1833" spans="1:13" ht="15.6">
      <c r="A1833" s="83">
        <v>539.26999999998304</v>
      </c>
      <c r="B1833" s="84">
        <f t="shared" si="140"/>
        <v>477759237.65872961</v>
      </c>
      <c r="C1833" s="84">
        <f t="shared" si="138"/>
        <v>421180585.89495862</v>
      </c>
      <c r="D1833" s="83">
        <v>539.26999999998304</v>
      </c>
      <c r="E1833" s="84">
        <f t="shared" si="141"/>
        <v>35909678.898954332</v>
      </c>
      <c r="F1833" s="85"/>
      <c r="G1833" s="79">
        <f t="shared" si="137"/>
        <v>0.35940720977109669</v>
      </c>
      <c r="H1833" s="80">
        <f t="shared" si="139"/>
        <v>0.86739687235841756</v>
      </c>
      <c r="I1833" s="61"/>
      <c r="J1833" s="61"/>
      <c r="K1833" s="61"/>
      <c r="L1833" s="61"/>
      <c r="M1833" s="61"/>
    </row>
    <row r="1834" spans="1:13" ht="15.6">
      <c r="A1834" s="83">
        <v>539.27999999998303</v>
      </c>
      <c r="B1834" s="84">
        <f t="shared" si="140"/>
        <v>478118644.86850071</v>
      </c>
      <c r="C1834" s="84">
        <f t="shared" si="138"/>
        <v>421539993.10472971</v>
      </c>
      <c r="D1834" s="83">
        <v>539.27999999998303</v>
      </c>
      <c r="E1834" s="84">
        <f t="shared" si="141"/>
        <v>35930367.265822455</v>
      </c>
      <c r="F1834" s="85"/>
      <c r="G1834" s="79">
        <f t="shared" si="137"/>
        <v>0.35940720977109669</v>
      </c>
      <c r="H1834" s="80">
        <f t="shared" si="139"/>
        <v>0.86813705056249135</v>
      </c>
      <c r="I1834" s="61"/>
      <c r="J1834" s="61"/>
      <c r="K1834" s="61"/>
      <c r="L1834" s="61"/>
      <c r="M1834" s="61"/>
    </row>
    <row r="1835" spans="1:13" ht="15.6">
      <c r="A1835" s="83">
        <v>539.28999999998302</v>
      </c>
      <c r="B1835" s="84">
        <f t="shared" si="140"/>
        <v>478478052.07827181</v>
      </c>
      <c r="C1835" s="84">
        <f t="shared" si="138"/>
        <v>421899400.31450081</v>
      </c>
      <c r="D1835" s="83">
        <v>539.28999999998302</v>
      </c>
      <c r="E1835" s="84">
        <f t="shared" si="141"/>
        <v>35951055.632690579</v>
      </c>
      <c r="F1835" s="85"/>
      <c r="G1835" s="79">
        <f t="shared" ref="G1835:G1898" si="142">(B1835-B1834)/10^6</f>
        <v>0.35940720977109669</v>
      </c>
      <c r="H1835" s="80">
        <f t="shared" si="139"/>
        <v>0.86887722876656526</v>
      </c>
      <c r="I1835" s="61"/>
      <c r="J1835" s="61"/>
      <c r="K1835" s="61"/>
      <c r="L1835" s="61"/>
      <c r="M1835" s="61"/>
    </row>
    <row r="1836" spans="1:13" ht="15.6">
      <c r="A1836" s="83">
        <v>539.29999999998302</v>
      </c>
      <c r="B1836" s="84">
        <f t="shared" si="140"/>
        <v>478837459.2880429</v>
      </c>
      <c r="C1836" s="84">
        <f t="shared" si="138"/>
        <v>422258807.52427191</v>
      </c>
      <c r="D1836" s="83">
        <v>539.29999999998302</v>
      </c>
      <c r="E1836" s="84">
        <f t="shared" si="141"/>
        <v>35971743.999558702</v>
      </c>
      <c r="F1836" s="85"/>
      <c r="G1836" s="79">
        <f t="shared" si="142"/>
        <v>0.35940720977109669</v>
      </c>
      <c r="H1836" s="80">
        <f t="shared" si="139"/>
        <v>0.86961740697063916</v>
      </c>
      <c r="I1836" s="61"/>
      <c r="J1836" s="61"/>
      <c r="K1836" s="61"/>
      <c r="L1836" s="61"/>
      <c r="M1836" s="61"/>
    </row>
    <row r="1837" spans="1:13" ht="15.6">
      <c r="A1837" s="83">
        <v>539.30999999998301</v>
      </c>
      <c r="B1837" s="84">
        <f t="shared" si="140"/>
        <v>479196866.497814</v>
      </c>
      <c r="C1837" s="84">
        <f t="shared" si="138"/>
        <v>422618214.734043</v>
      </c>
      <c r="D1837" s="83">
        <v>539.30999999998301</v>
      </c>
      <c r="E1837" s="84">
        <f t="shared" si="141"/>
        <v>35992432.366426826</v>
      </c>
      <c r="F1837" s="85"/>
      <c r="G1837" s="79">
        <f t="shared" si="142"/>
        <v>0.35940720977109669</v>
      </c>
      <c r="H1837" s="80">
        <f t="shared" si="139"/>
        <v>0.87035758517471307</v>
      </c>
      <c r="I1837" s="61"/>
      <c r="J1837" s="61"/>
      <c r="K1837" s="61"/>
      <c r="L1837" s="61"/>
      <c r="M1837" s="61"/>
    </row>
    <row r="1838" spans="1:13" ht="15.6">
      <c r="A1838" s="83">
        <v>539.319999999983</v>
      </c>
      <c r="B1838" s="84">
        <f t="shared" si="140"/>
        <v>479556273.7075851</v>
      </c>
      <c r="C1838" s="84">
        <f t="shared" si="138"/>
        <v>422977621.9438141</v>
      </c>
      <c r="D1838" s="83">
        <v>539.319999999983</v>
      </c>
      <c r="E1838" s="84">
        <f t="shared" si="141"/>
        <v>36013120.733294949</v>
      </c>
      <c r="F1838" s="85"/>
      <c r="G1838" s="79">
        <f t="shared" si="142"/>
        <v>0.35940720977109669</v>
      </c>
      <c r="H1838" s="80">
        <f t="shared" si="139"/>
        <v>0.87109776337878686</v>
      </c>
      <c r="I1838" s="61"/>
      <c r="J1838" s="61"/>
      <c r="K1838" s="61"/>
      <c r="L1838" s="61"/>
      <c r="M1838" s="61"/>
    </row>
    <row r="1839" spans="1:13" ht="15.6">
      <c r="A1839" s="83">
        <v>539.32999999998299</v>
      </c>
      <c r="B1839" s="84">
        <f t="shared" si="140"/>
        <v>479915680.91735619</v>
      </c>
      <c r="C1839" s="84">
        <f t="shared" si="138"/>
        <v>423337029.1535852</v>
      </c>
      <c r="D1839" s="83">
        <v>539.32999999998299</v>
      </c>
      <c r="E1839" s="84">
        <f t="shared" si="141"/>
        <v>36033809.100163072</v>
      </c>
      <c r="F1839" s="85"/>
      <c r="G1839" s="79">
        <f t="shared" si="142"/>
        <v>0.35940720977109669</v>
      </c>
      <c r="H1839" s="80">
        <f t="shared" si="139"/>
        <v>0.87183794158286076</v>
      </c>
      <c r="I1839" s="61"/>
      <c r="J1839" s="61"/>
      <c r="K1839" s="61"/>
      <c r="L1839" s="61"/>
      <c r="M1839" s="61"/>
    </row>
    <row r="1840" spans="1:13" ht="15.6">
      <c r="A1840" s="83">
        <v>539.33999999998298</v>
      </c>
      <c r="B1840" s="84">
        <f t="shared" si="140"/>
        <v>480275088.12712729</v>
      </c>
      <c r="C1840" s="84">
        <f t="shared" si="138"/>
        <v>423696436.36335629</v>
      </c>
      <c r="D1840" s="83">
        <v>539.33999999998298</v>
      </c>
      <c r="E1840" s="84">
        <f t="shared" si="141"/>
        <v>36054497.467031196</v>
      </c>
      <c r="F1840" s="85"/>
      <c r="G1840" s="79">
        <f t="shared" si="142"/>
        <v>0.35940720977109669</v>
      </c>
      <c r="H1840" s="80">
        <f t="shared" si="139"/>
        <v>0.87257811978693467</v>
      </c>
      <c r="I1840" s="61"/>
      <c r="J1840" s="61"/>
      <c r="K1840" s="61"/>
      <c r="L1840" s="61"/>
      <c r="M1840" s="61"/>
    </row>
    <row r="1841" spans="1:13" ht="15.6">
      <c r="A1841" s="83">
        <v>539.34999999998297</v>
      </c>
      <c r="B1841" s="84">
        <f t="shared" si="140"/>
        <v>480634495.33689839</v>
      </c>
      <c r="C1841" s="84">
        <f t="shared" si="138"/>
        <v>424055843.57312739</v>
      </c>
      <c r="D1841" s="83">
        <v>539.34999999998297</v>
      </c>
      <c r="E1841" s="84">
        <f t="shared" si="141"/>
        <v>36075185.833899319</v>
      </c>
      <c r="F1841" s="85"/>
      <c r="G1841" s="79">
        <f t="shared" si="142"/>
        <v>0.35940720977109669</v>
      </c>
      <c r="H1841" s="80">
        <f t="shared" si="139"/>
        <v>0.87331829799100857</v>
      </c>
      <c r="I1841" s="61"/>
      <c r="J1841" s="61"/>
      <c r="K1841" s="61"/>
      <c r="L1841" s="61"/>
      <c r="M1841" s="61"/>
    </row>
    <row r="1842" spans="1:13" ht="15.6">
      <c r="A1842" s="83">
        <v>539.35999999998296</v>
      </c>
      <c r="B1842" s="84">
        <f t="shared" si="140"/>
        <v>480993902.54666948</v>
      </c>
      <c r="C1842" s="84">
        <f t="shared" si="138"/>
        <v>424415250.78289849</v>
      </c>
      <c r="D1842" s="83">
        <v>539.35999999998296</v>
      </c>
      <c r="E1842" s="84">
        <f t="shared" si="141"/>
        <v>36095874.200767443</v>
      </c>
      <c r="F1842" s="85"/>
      <c r="G1842" s="79">
        <f t="shared" si="142"/>
        <v>0.35940720977109669</v>
      </c>
      <c r="H1842" s="80">
        <f t="shared" si="139"/>
        <v>0.87405847619508248</v>
      </c>
      <c r="I1842" s="61"/>
      <c r="J1842" s="61"/>
      <c r="K1842" s="61"/>
      <c r="L1842" s="61"/>
      <c r="M1842" s="61"/>
    </row>
    <row r="1843" spans="1:13" ht="15.6">
      <c r="A1843" s="83">
        <v>539.36999999998295</v>
      </c>
      <c r="B1843" s="84">
        <f t="shared" si="140"/>
        <v>481353309.75644058</v>
      </c>
      <c r="C1843" s="84">
        <f t="shared" si="138"/>
        <v>424774657.99266958</v>
      </c>
      <c r="D1843" s="83">
        <v>539.36999999998295</v>
      </c>
      <c r="E1843" s="84">
        <f t="shared" si="141"/>
        <v>36116562.567635566</v>
      </c>
      <c r="F1843" s="85"/>
      <c r="G1843" s="79">
        <f t="shared" si="142"/>
        <v>0.35940720977109669</v>
      </c>
      <c r="H1843" s="80">
        <f t="shared" si="139"/>
        <v>0.87479865439915627</v>
      </c>
      <c r="I1843" s="61"/>
      <c r="J1843" s="61"/>
      <c r="K1843" s="61"/>
      <c r="L1843" s="61"/>
      <c r="M1843" s="61"/>
    </row>
    <row r="1844" spans="1:13" ht="15.6">
      <c r="A1844" s="83">
        <v>539.37999999998306</v>
      </c>
      <c r="B1844" s="84">
        <f t="shared" si="140"/>
        <v>481712716.96621168</v>
      </c>
      <c r="C1844" s="84">
        <f t="shared" si="138"/>
        <v>425134065.20244068</v>
      </c>
      <c r="D1844" s="83">
        <v>539.37999999998306</v>
      </c>
      <c r="E1844" s="84">
        <f t="shared" si="141"/>
        <v>36137250.934503689</v>
      </c>
      <c r="F1844" s="85"/>
      <c r="G1844" s="79">
        <f t="shared" si="142"/>
        <v>0.35940720977109669</v>
      </c>
      <c r="H1844" s="80">
        <f t="shared" si="139"/>
        <v>0.87553883260323018</v>
      </c>
      <c r="I1844" s="61"/>
      <c r="J1844" s="61"/>
      <c r="K1844" s="61"/>
      <c r="L1844" s="61"/>
      <c r="M1844" s="61"/>
    </row>
    <row r="1845" spans="1:13" ht="15.6">
      <c r="A1845" s="83">
        <v>539.38999999998305</v>
      </c>
      <c r="B1845" s="84">
        <f t="shared" si="140"/>
        <v>482072124.17598277</v>
      </c>
      <c r="C1845" s="84">
        <f t="shared" si="138"/>
        <v>425493472.41221178</v>
      </c>
      <c r="D1845" s="83">
        <v>539.38999999998305</v>
      </c>
      <c r="E1845" s="84">
        <f t="shared" si="141"/>
        <v>36157939.301371813</v>
      </c>
      <c r="F1845" s="85"/>
      <c r="G1845" s="79">
        <f t="shared" si="142"/>
        <v>0.35940720977109669</v>
      </c>
      <c r="H1845" s="80">
        <f t="shared" si="139"/>
        <v>0.87627901080730408</v>
      </c>
      <c r="I1845" s="61"/>
      <c r="J1845" s="61"/>
      <c r="K1845" s="61"/>
      <c r="L1845" s="61"/>
      <c r="M1845" s="61"/>
    </row>
    <row r="1846" spans="1:13" ht="15.6">
      <c r="A1846" s="83">
        <v>539.39999999998304</v>
      </c>
      <c r="B1846" s="84">
        <f t="shared" si="140"/>
        <v>482431531.38575387</v>
      </c>
      <c r="C1846" s="84">
        <f t="shared" si="138"/>
        <v>425852879.62198287</v>
      </c>
      <c r="D1846" s="83">
        <v>539.39999999998304</v>
      </c>
      <c r="E1846" s="84">
        <f t="shared" si="141"/>
        <v>36178627.668239936</v>
      </c>
      <c r="F1846" s="85"/>
      <c r="G1846" s="79">
        <f t="shared" si="142"/>
        <v>0.35940720977109669</v>
      </c>
      <c r="H1846" s="80">
        <f t="shared" si="139"/>
        <v>0.87701918901137799</v>
      </c>
      <c r="I1846" s="61"/>
      <c r="J1846" s="61"/>
      <c r="K1846" s="61"/>
      <c r="L1846" s="61"/>
      <c r="M1846" s="61"/>
    </row>
    <row r="1847" spans="1:13" ht="15.6">
      <c r="A1847" s="83">
        <v>539.40999999998303</v>
      </c>
      <c r="B1847" s="84">
        <f t="shared" si="140"/>
        <v>482790938.59552497</v>
      </c>
      <c r="C1847" s="84">
        <f t="shared" si="138"/>
        <v>426212286.83175397</v>
      </c>
      <c r="D1847" s="83">
        <v>539.40999999998303</v>
      </c>
      <c r="E1847" s="84">
        <f t="shared" si="141"/>
        <v>36199316.03510806</v>
      </c>
      <c r="F1847" s="85"/>
      <c r="G1847" s="79">
        <f t="shared" si="142"/>
        <v>0.35940720977109669</v>
      </c>
      <c r="H1847" s="80">
        <f t="shared" si="139"/>
        <v>0.87775936721545178</v>
      </c>
      <c r="I1847" s="61"/>
      <c r="J1847" s="61"/>
      <c r="K1847" s="61"/>
      <c r="L1847" s="61"/>
      <c r="M1847" s="61"/>
    </row>
    <row r="1848" spans="1:13" ht="15.6">
      <c r="A1848" s="83">
        <v>539.41999999998302</v>
      </c>
      <c r="B1848" s="84">
        <f t="shared" si="140"/>
        <v>483150345.80529606</v>
      </c>
      <c r="C1848" s="84">
        <f t="shared" si="138"/>
        <v>426571694.04152507</v>
      </c>
      <c r="D1848" s="83">
        <v>539.41999999998302</v>
      </c>
      <c r="E1848" s="84">
        <f t="shared" si="141"/>
        <v>36220004.401976183</v>
      </c>
      <c r="F1848" s="85"/>
      <c r="G1848" s="79">
        <f t="shared" si="142"/>
        <v>0.35940720977109669</v>
      </c>
      <c r="H1848" s="80">
        <f t="shared" si="139"/>
        <v>0.87849954541952568</v>
      </c>
      <c r="I1848" s="61"/>
      <c r="J1848" s="61"/>
      <c r="K1848" s="61"/>
      <c r="L1848" s="61"/>
      <c r="M1848" s="61"/>
    </row>
    <row r="1849" spans="1:13" ht="15.6">
      <c r="A1849" s="83">
        <v>539.42999999998301</v>
      </c>
      <c r="B1849" s="84">
        <f t="shared" si="140"/>
        <v>483509753.01506716</v>
      </c>
      <c r="C1849" s="84">
        <f t="shared" si="138"/>
        <v>426931101.25129616</v>
      </c>
      <c r="D1849" s="83">
        <v>539.42999999998301</v>
      </c>
      <c r="E1849" s="84">
        <f t="shared" si="141"/>
        <v>36240692.768844306</v>
      </c>
      <c r="F1849" s="85"/>
      <c r="G1849" s="79">
        <f t="shared" si="142"/>
        <v>0.35940720977109669</v>
      </c>
      <c r="H1849" s="80">
        <f t="shared" si="139"/>
        <v>0.87923972362359959</v>
      </c>
      <c r="I1849" s="61"/>
      <c r="J1849" s="61"/>
      <c r="K1849" s="61"/>
      <c r="L1849" s="61"/>
      <c r="M1849" s="61"/>
    </row>
    <row r="1850" spans="1:13" ht="15.6">
      <c r="A1850" s="83">
        <v>539.439999999983</v>
      </c>
      <c r="B1850" s="84">
        <f t="shared" si="140"/>
        <v>483869160.22483826</v>
      </c>
      <c r="C1850" s="84">
        <f t="shared" si="138"/>
        <v>427290508.46106726</v>
      </c>
      <c r="D1850" s="83">
        <v>539.439999999983</v>
      </c>
      <c r="E1850" s="84">
        <f t="shared" si="141"/>
        <v>36261381.13571243</v>
      </c>
      <c r="F1850" s="85"/>
      <c r="G1850" s="79">
        <f t="shared" si="142"/>
        <v>0.35940720977109669</v>
      </c>
      <c r="H1850" s="80">
        <f t="shared" si="139"/>
        <v>0.87997990182767349</v>
      </c>
      <c r="I1850" s="61"/>
      <c r="J1850" s="61"/>
      <c r="K1850" s="61"/>
      <c r="L1850" s="61"/>
      <c r="M1850" s="61"/>
    </row>
    <row r="1851" spans="1:13" ht="15.6">
      <c r="A1851" s="83">
        <v>539.44999999998299</v>
      </c>
      <c r="B1851" s="84">
        <f t="shared" si="140"/>
        <v>484228567.43460935</v>
      </c>
      <c r="C1851" s="84">
        <f t="shared" si="138"/>
        <v>427649915.67083836</v>
      </c>
      <c r="D1851" s="83">
        <v>539.44999999998299</v>
      </c>
      <c r="E1851" s="84">
        <f t="shared" si="141"/>
        <v>36282069.502580553</v>
      </c>
      <c r="F1851" s="85"/>
      <c r="G1851" s="79">
        <f t="shared" si="142"/>
        <v>0.35940720977109669</v>
      </c>
      <c r="H1851" s="80">
        <f t="shared" si="139"/>
        <v>0.8807200800317474</v>
      </c>
      <c r="I1851" s="61"/>
      <c r="J1851" s="61"/>
      <c r="K1851" s="61"/>
      <c r="L1851" s="61"/>
      <c r="M1851" s="61"/>
    </row>
    <row r="1852" spans="1:13" ht="15.6">
      <c r="A1852" s="83">
        <v>539.45999999998298</v>
      </c>
      <c r="B1852" s="84">
        <f t="shared" si="140"/>
        <v>484587974.64438045</v>
      </c>
      <c r="C1852" s="84">
        <f t="shared" si="138"/>
        <v>428009322.88060945</v>
      </c>
      <c r="D1852" s="83">
        <v>539.45999999998298</v>
      </c>
      <c r="E1852" s="84">
        <f t="shared" si="141"/>
        <v>36302757.869448677</v>
      </c>
      <c r="F1852" s="85"/>
      <c r="G1852" s="79">
        <f t="shared" si="142"/>
        <v>0.35940720977109669</v>
      </c>
      <c r="H1852" s="80">
        <f t="shared" si="139"/>
        <v>0.88146025823582119</v>
      </c>
      <c r="I1852" s="61"/>
      <c r="J1852" s="61"/>
      <c r="K1852" s="61"/>
      <c r="L1852" s="61"/>
      <c r="M1852" s="61"/>
    </row>
    <row r="1853" spans="1:13" ht="15.6">
      <c r="A1853" s="83">
        <v>539.46999999998297</v>
      </c>
      <c r="B1853" s="84">
        <f t="shared" si="140"/>
        <v>484947381.85415155</v>
      </c>
      <c r="C1853" s="84">
        <f t="shared" si="138"/>
        <v>428368730.09038055</v>
      </c>
      <c r="D1853" s="83">
        <v>539.46999999998297</v>
      </c>
      <c r="E1853" s="84">
        <f t="shared" si="141"/>
        <v>36323446.2363168</v>
      </c>
      <c r="F1853" s="85"/>
      <c r="G1853" s="79">
        <f t="shared" si="142"/>
        <v>0.35940720977109669</v>
      </c>
      <c r="H1853" s="80">
        <f t="shared" si="139"/>
        <v>0.8822004364398951</v>
      </c>
      <c r="I1853" s="61"/>
      <c r="J1853" s="61"/>
      <c r="K1853" s="61"/>
      <c r="L1853" s="61"/>
      <c r="M1853" s="61"/>
    </row>
    <row r="1854" spans="1:13" ht="15.6">
      <c r="A1854" s="83">
        <v>539.47999999998297</v>
      </c>
      <c r="B1854" s="84">
        <f t="shared" si="140"/>
        <v>485306789.06392264</v>
      </c>
      <c r="C1854" s="84">
        <f t="shared" si="138"/>
        <v>428728137.30015165</v>
      </c>
      <c r="D1854" s="83">
        <v>539.47999999998297</v>
      </c>
      <c r="E1854" s="84">
        <f t="shared" si="141"/>
        <v>36344134.603184924</v>
      </c>
      <c r="F1854" s="85"/>
      <c r="G1854" s="79">
        <f t="shared" si="142"/>
        <v>0.35940720977109669</v>
      </c>
      <c r="H1854" s="80">
        <f t="shared" si="139"/>
        <v>0.882940614643969</v>
      </c>
      <c r="I1854" s="61"/>
      <c r="J1854" s="61"/>
      <c r="K1854" s="61"/>
      <c r="L1854" s="61"/>
      <c r="M1854" s="61"/>
    </row>
    <row r="1855" spans="1:13" ht="15.6">
      <c r="A1855" s="83">
        <v>539.48999999998296</v>
      </c>
      <c r="B1855" s="84">
        <f t="shared" si="140"/>
        <v>485666196.27369374</v>
      </c>
      <c r="C1855" s="84">
        <f t="shared" si="138"/>
        <v>429087544.50992274</v>
      </c>
      <c r="D1855" s="83">
        <v>539.48999999998296</v>
      </c>
      <c r="E1855" s="84">
        <f t="shared" si="141"/>
        <v>36364822.970053047</v>
      </c>
      <c r="F1855" s="85"/>
      <c r="G1855" s="79">
        <f t="shared" si="142"/>
        <v>0.35940720977109669</v>
      </c>
      <c r="H1855" s="80">
        <f t="shared" si="139"/>
        <v>0.88368079284804291</v>
      </c>
      <c r="I1855" s="61"/>
      <c r="J1855" s="61"/>
      <c r="K1855" s="61"/>
      <c r="L1855" s="61"/>
      <c r="M1855" s="61"/>
    </row>
    <row r="1856" spans="1:13" ht="15.6">
      <c r="A1856" s="83">
        <v>539.49999999998295</v>
      </c>
      <c r="B1856" s="84">
        <f t="shared" si="140"/>
        <v>486025603.48346484</v>
      </c>
      <c r="C1856" s="84">
        <f t="shared" si="138"/>
        <v>429446951.71969384</v>
      </c>
      <c r="D1856" s="83">
        <v>539.49999999998295</v>
      </c>
      <c r="E1856" s="84">
        <f t="shared" si="141"/>
        <v>36385511.33692117</v>
      </c>
      <c r="F1856" s="85"/>
      <c r="G1856" s="79">
        <f t="shared" si="142"/>
        <v>0.35940720977109669</v>
      </c>
      <c r="H1856" s="80">
        <f t="shared" si="139"/>
        <v>0.8844209710521167</v>
      </c>
      <c r="I1856" s="61"/>
      <c r="J1856" s="61"/>
      <c r="K1856" s="61"/>
      <c r="L1856" s="61"/>
      <c r="M1856" s="61"/>
    </row>
    <row r="1857" spans="1:13" ht="15.6">
      <c r="A1857" s="83">
        <v>539.50999999998305</v>
      </c>
      <c r="B1857" s="84">
        <f t="shared" si="140"/>
        <v>486385010.69323593</v>
      </c>
      <c r="C1857" s="84">
        <f t="shared" si="138"/>
        <v>429806358.92946494</v>
      </c>
      <c r="D1857" s="83">
        <v>539.50999999998305</v>
      </c>
      <c r="E1857" s="84">
        <f t="shared" si="141"/>
        <v>36406199.703789294</v>
      </c>
      <c r="F1857" s="85"/>
      <c r="G1857" s="79">
        <f t="shared" si="142"/>
        <v>0.35940720977109669</v>
      </c>
      <c r="H1857" s="80">
        <f t="shared" si="139"/>
        <v>0.8851611492561906</v>
      </c>
      <c r="I1857" s="61"/>
      <c r="J1857" s="61"/>
      <c r="K1857" s="61"/>
      <c r="L1857" s="61"/>
      <c r="M1857" s="61"/>
    </row>
    <row r="1858" spans="1:13" ht="15.6">
      <c r="A1858" s="83">
        <v>539.51999999998304</v>
      </c>
      <c r="B1858" s="84">
        <f t="shared" si="140"/>
        <v>486744417.90300703</v>
      </c>
      <c r="C1858" s="84">
        <f t="shared" si="138"/>
        <v>430165766.13923603</v>
      </c>
      <c r="D1858" s="83">
        <v>539.51999999998304</v>
      </c>
      <c r="E1858" s="84">
        <f t="shared" si="141"/>
        <v>36426888.070657417</v>
      </c>
      <c r="F1858" s="85"/>
      <c r="G1858" s="79">
        <f t="shared" si="142"/>
        <v>0.35940720977109669</v>
      </c>
      <c r="H1858" s="80">
        <f t="shared" si="139"/>
        <v>0.88590132746026451</v>
      </c>
      <c r="I1858" s="61"/>
      <c r="J1858" s="61"/>
      <c r="K1858" s="61"/>
      <c r="L1858" s="61"/>
      <c r="M1858" s="61"/>
    </row>
    <row r="1859" spans="1:13" ht="15.6">
      <c r="A1859" s="83">
        <v>539.52999999998303</v>
      </c>
      <c r="B1859" s="84">
        <f t="shared" si="140"/>
        <v>487103825.11277813</v>
      </c>
      <c r="C1859" s="84">
        <f t="shared" si="138"/>
        <v>430525173.34900713</v>
      </c>
      <c r="D1859" s="83">
        <v>539.52999999998303</v>
      </c>
      <c r="E1859" s="84">
        <f t="shared" si="141"/>
        <v>36447576.437525541</v>
      </c>
      <c r="F1859" s="85"/>
      <c r="G1859" s="79">
        <f t="shared" si="142"/>
        <v>0.35940720977109669</v>
      </c>
      <c r="H1859" s="80">
        <f t="shared" si="139"/>
        <v>0.88664150566433841</v>
      </c>
      <c r="I1859" s="61"/>
      <c r="J1859" s="61"/>
      <c r="K1859" s="61"/>
      <c r="L1859" s="61"/>
      <c r="M1859" s="61"/>
    </row>
    <row r="1860" spans="1:13" ht="15.6">
      <c r="A1860" s="83">
        <v>539.53999999998302</v>
      </c>
      <c r="B1860" s="84">
        <f t="shared" si="140"/>
        <v>487463232.32254922</v>
      </c>
      <c r="C1860" s="84">
        <f t="shared" si="138"/>
        <v>430884580.55877823</v>
      </c>
      <c r="D1860" s="83">
        <v>539.53999999998302</v>
      </c>
      <c r="E1860" s="84">
        <f t="shared" si="141"/>
        <v>36468264.804393664</v>
      </c>
      <c r="F1860" s="85"/>
      <c r="G1860" s="79">
        <f t="shared" si="142"/>
        <v>0.35940720977109669</v>
      </c>
      <c r="H1860" s="80">
        <f t="shared" si="139"/>
        <v>0.88738168386841232</v>
      </c>
      <c r="I1860" s="61"/>
      <c r="J1860" s="61"/>
      <c r="K1860" s="61"/>
      <c r="L1860" s="61"/>
      <c r="M1860" s="61"/>
    </row>
    <row r="1861" spans="1:13" ht="15.6">
      <c r="A1861" s="83">
        <v>539.54999999998302</v>
      </c>
      <c r="B1861" s="84">
        <f t="shared" si="140"/>
        <v>487822639.53232032</v>
      </c>
      <c r="C1861" s="84">
        <f t="shared" si="138"/>
        <v>431243987.76854932</v>
      </c>
      <c r="D1861" s="83">
        <v>539.54999999998302</v>
      </c>
      <c r="E1861" s="84">
        <f t="shared" si="141"/>
        <v>36488953.171261787</v>
      </c>
      <c r="F1861" s="85"/>
      <c r="G1861" s="79">
        <f t="shared" si="142"/>
        <v>0.35940720977109669</v>
      </c>
      <c r="H1861" s="80">
        <f t="shared" si="139"/>
        <v>0.88812186207248611</v>
      </c>
      <c r="I1861" s="61"/>
      <c r="J1861" s="61"/>
      <c r="K1861" s="61"/>
      <c r="L1861" s="61"/>
      <c r="M1861" s="61"/>
    </row>
    <row r="1862" spans="1:13" ht="15.6">
      <c r="A1862" s="83">
        <v>539.55999999998301</v>
      </c>
      <c r="B1862" s="84">
        <f t="shared" si="140"/>
        <v>488182046.74209142</v>
      </c>
      <c r="C1862" s="84">
        <f t="shared" si="138"/>
        <v>431603394.97832042</v>
      </c>
      <c r="D1862" s="83">
        <v>539.55999999998301</v>
      </c>
      <c r="E1862" s="84">
        <f t="shared" si="141"/>
        <v>36509641.538129911</v>
      </c>
      <c r="F1862" s="85"/>
      <c r="G1862" s="79">
        <f t="shared" si="142"/>
        <v>0.35940720977109669</v>
      </c>
      <c r="H1862" s="80">
        <f t="shared" si="139"/>
        <v>0.88886204027656002</v>
      </c>
      <c r="I1862" s="61"/>
      <c r="J1862" s="61"/>
      <c r="K1862" s="61"/>
      <c r="L1862" s="61"/>
      <c r="M1862" s="61"/>
    </row>
    <row r="1863" spans="1:13" ht="15.6">
      <c r="A1863" s="83">
        <v>539.569999999983</v>
      </c>
      <c r="B1863" s="84">
        <f t="shared" si="140"/>
        <v>488541453.95186251</v>
      </c>
      <c r="C1863" s="84">
        <f t="shared" si="138"/>
        <v>431962802.18809152</v>
      </c>
      <c r="D1863" s="83">
        <v>539.569999999983</v>
      </c>
      <c r="E1863" s="84">
        <f t="shared" si="141"/>
        <v>36530329.904998034</v>
      </c>
      <c r="F1863" s="85"/>
      <c r="G1863" s="79">
        <f t="shared" si="142"/>
        <v>0.35940720977109669</v>
      </c>
      <c r="H1863" s="80">
        <f t="shared" si="139"/>
        <v>0.88960221848063392</v>
      </c>
      <c r="I1863" s="61"/>
      <c r="J1863" s="61"/>
      <c r="K1863" s="61"/>
      <c r="L1863" s="61"/>
      <c r="M1863" s="61"/>
    </row>
    <row r="1864" spans="1:13" ht="15.6">
      <c r="A1864" s="83">
        <v>539.57999999998299</v>
      </c>
      <c r="B1864" s="84">
        <f t="shared" si="140"/>
        <v>488900861.16163361</v>
      </c>
      <c r="C1864" s="84">
        <f t="shared" si="138"/>
        <v>432322209.39786261</v>
      </c>
      <c r="D1864" s="83">
        <v>539.57999999998299</v>
      </c>
      <c r="E1864" s="84">
        <f t="shared" si="141"/>
        <v>36551018.271866158</v>
      </c>
      <c r="F1864" s="85"/>
      <c r="G1864" s="79">
        <f t="shared" si="142"/>
        <v>0.35940720977109669</v>
      </c>
      <c r="H1864" s="80">
        <f t="shared" ref="H1864:H1927" si="143">C1864/$C$2006</f>
        <v>0.89034239668470783</v>
      </c>
      <c r="I1864" s="61"/>
      <c r="J1864" s="61"/>
      <c r="K1864" s="61"/>
      <c r="L1864" s="61"/>
      <c r="M1864" s="61"/>
    </row>
    <row r="1865" spans="1:13" ht="15.6">
      <c r="A1865" s="83">
        <v>539.58999999998298</v>
      </c>
      <c r="B1865" s="84">
        <f t="shared" si="140"/>
        <v>489260268.37140471</v>
      </c>
      <c r="C1865" s="84">
        <f t="shared" si="138"/>
        <v>432681616.60763371</v>
      </c>
      <c r="D1865" s="83">
        <v>539.58999999998298</v>
      </c>
      <c r="E1865" s="84">
        <f t="shared" si="141"/>
        <v>36571706.638734281</v>
      </c>
      <c r="F1865" s="85"/>
      <c r="G1865" s="79">
        <f t="shared" si="142"/>
        <v>0.35940720977109669</v>
      </c>
      <c r="H1865" s="80">
        <f t="shared" si="143"/>
        <v>0.89108257488878162</v>
      </c>
      <c r="I1865" s="61"/>
      <c r="J1865" s="61"/>
      <c r="K1865" s="61"/>
      <c r="L1865" s="61"/>
      <c r="M1865" s="61"/>
    </row>
    <row r="1866" spans="1:13" ht="15.6">
      <c r="A1866" s="83">
        <v>539.59999999998297</v>
      </c>
      <c r="B1866" s="84">
        <f t="shared" si="140"/>
        <v>489619675.5811758</v>
      </c>
      <c r="C1866" s="84">
        <f t="shared" si="138"/>
        <v>433041023.81740481</v>
      </c>
      <c r="D1866" s="83">
        <v>539.59999999998297</v>
      </c>
      <c r="E1866" s="84">
        <f t="shared" si="141"/>
        <v>36592395.005602404</v>
      </c>
      <c r="F1866" s="85"/>
      <c r="G1866" s="79">
        <f t="shared" si="142"/>
        <v>0.35940720977109669</v>
      </c>
      <c r="H1866" s="80">
        <f t="shared" si="143"/>
        <v>0.89182275309285552</v>
      </c>
      <c r="I1866" s="61"/>
      <c r="J1866" s="61"/>
      <c r="K1866" s="61"/>
      <c r="L1866" s="61"/>
      <c r="M1866" s="61"/>
    </row>
    <row r="1867" spans="1:13" ht="15.6">
      <c r="A1867" s="83">
        <v>539.60999999998296</v>
      </c>
      <c r="B1867" s="84">
        <f t="shared" si="140"/>
        <v>489979082.7909469</v>
      </c>
      <c r="C1867" s="84">
        <f t="shared" si="138"/>
        <v>433400431.0271759</v>
      </c>
      <c r="D1867" s="83">
        <v>539.60999999998296</v>
      </c>
      <c r="E1867" s="84">
        <f t="shared" si="141"/>
        <v>36613083.372470528</v>
      </c>
      <c r="F1867" s="85"/>
      <c r="G1867" s="79">
        <f t="shared" si="142"/>
        <v>0.35940720977109669</v>
      </c>
      <c r="H1867" s="80">
        <f t="shared" si="143"/>
        <v>0.89256293129692943</v>
      </c>
      <c r="I1867" s="61"/>
      <c r="J1867" s="61"/>
      <c r="K1867" s="61"/>
      <c r="L1867" s="61"/>
      <c r="M1867" s="61"/>
    </row>
    <row r="1868" spans="1:13" ht="15.6">
      <c r="A1868" s="83">
        <v>539.61999999998295</v>
      </c>
      <c r="B1868" s="84">
        <f t="shared" si="140"/>
        <v>490338490.000718</v>
      </c>
      <c r="C1868" s="84">
        <f t="shared" si="138"/>
        <v>433759838.236947</v>
      </c>
      <c r="D1868" s="83">
        <v>539.61999999998295</v>
      </c>
      <c r="E1868" s="84">
        <f t="shared" si="141"/>
        <v>36633771.739338651</v>
      </c>
      <c r="F1868" s="85"/>
      <c r="G1868" s="79">
        <f t="shared" si="142"/>
        <v>0.35940720977109669</v>
      </c>
      <c r="H1868" s="80">
        <f t="shared" si="143"/>
        <v>0.89330310950100333</v>
      </c>
      <c r="I1868" s="61"/>
      <c r="J1868" s="61"/>
      <c r="K1868" s="61"/>
      <c r="L1868" s="61"/>
      <c r="M1868" s="61"/>
    </row>
    <row r="1869" spans="1:13" ht="15.6">
      <c r="A1869" s="83">
        <v>539.62999999998306</v>
      </c>
      <c r="B1869" s="84">
        <f t="shared" si="140"/>
        <v>490697897.21048909</v>
      </c>
      <c r="C1869" s="84">
        <f t="shared" si="138"/>
        <v>434119245.4467181</v>
      </c>
      <c r="D1869" s="83">
        <v>539.62999999998306</v>
      </c>
      <c r="E1869" s="84">
        <f t="shared" si="141"/>
        <v>36654460.106206775</v>
      </c>
      <c r="F1869" s="85"/>
      <c r="G1869" s="79">
        <f t="shared" si="142"/>
        <v>0.35940720977109669</v>
      </c>
      <c r="H1869" s="80">
        <f t="shared" si="143"/>
        <v>0.89404328770507724</v>
      </c>
      <c r="I1869" s="61"/>
      <c r="J1869" s="61"/>
      <c r="K1869" s="61"/>
      <c r="L1869" s="61"/>
      <c r="M1869" s="61"/>
    </row>
    <row r="1870" spans="1:13" ht="15.6">
      <c r="A1870" s="83">
        <v>539.63999999998305</v>
      </c>
      <c r="B1870" s="84">
        <f t="shared" si="140"/>
        <v>491057304.42026019</v>
      </c>
      <c r="C1870" s="84">
        <f t="shared" si="138"/>
        <v>434478652.65648919</v>
      </c>
      <c r="D1870" s="83">
        <v>539.63999999998305</v>
      </c>
      <c r="E1870" s="84">
        <f t="shared" si="141"/>
        <v>36675148.473074898</v>
      </c>
      <c r="F1870" s="85"/>
      <c r="G1870" s="79">
        <f t="shared" si="142"/>
        <v>0.35940720977109669</v>
      </c>
      <c r="H1870" s="80">
        <f t="shared" si="143"/>
        <v>0.89478346590915103</v>
      </c>
      <c r="I1870" s="61"/>
      <c r="J1870" s="95"/>
      <c r="K1870" s="61"/>
      <c r="L1870" s="61"/>
      <c r="M1870" s="61"/>
    </row>
    <row r="1871" spans="1:13" ht="15.6">
      <c r="A1871" s="83">
        <v>539.64999999998304</v>
      </c>
      <c r="B1871" s="84">
        <f t="shared" ref="B1871:B1905" si="144">B1870+($B$1906-$B$1806)/100</f>
        <v>491416711.63003129</v>
      </c>
      <c r="C1871" s="84">
        <f t="shared" si="138"/>
        <v>434838059.86626029</v>
      </c>
      <c r="D1871" s="83">
        <v>539.64999999998304</v>
      </c>
      <c r="E1871" s="84">
        <f t="shared" ref="E1871:E1905" si="145">E1870+(($E$1906-$E$1806)/100)</f>
        <v>36695836.839943022</v>
      </c>
      <c r="F1871" s="85"/>
      <c r="G1871" s="79">
        <f t="shared" si="142"/>
        <v>0.35940720977109669</v>
      </c>
      <c r="H1871" s="80">
        <f t="shared" si="143"/>
        <v>0.89552364411322494</v>
      </c>
      <c r="I1871" s="61"/>
      <c r="J1871" s="95"/>
      <c r="K1871" s="61"/>
      <c r="L1871" s="61"/>
      <c r="M1871" s="61"/>
    </row>
    <row r="1872" spans="1:13" ht="15.6">
      <c r="A1872" s="83">
        <v>539.65999999998303</v>
      </c>
      <c r="B1872" s="84">
        <f t="shared" si="144"/>
        <v>491776118.83980238</v>
      </c>
      <c r="C1872" s="84">
        <f t="shared" si="138"/>
        <v>435197467.07603139</v>
      </c>
      <c r="D1872" s="83">
        <v>539.65999999998303</v>
      </c>
      <c r="E1872" s="84">
        <f t="shared" si="145"/>
        <v>36716525.206811145</v>
      </c>
      <c r="F1872" s="85"/>
      <c r="G1872" s="79">
        <f t="shared" si="142"/>
        <v>0.35940720977109669</v>
      </c>
      <c r="H1872" s="80">
        <f t="shared" si="143"/>
        <v>0.89626382231729884</v>
      </c>
      <c r="I1872" s="61"/>
      <c r="J1872" s="95"/>
      <c r="K1872" s="61"/>
      <c r="L1872" s="61"/>
      <c r="M1872" s="61"/>
    </row>
    <row r="1873" spans="1:13" ht="15.6">
      <c r="A1873" s="83">
        <v>539.66999999998302</v>
      </c>
      <c r="B1873" s="84">
        <f t="shared" si="144"/>
        <v>492135526.04957348</v>
      </c>
      <c r="C1873" s="84">
        <f t="shared" si="138"/>
        <v>435556874.28580248</v>
      </c>
      <c r="D1873" s="83">
        <v>539.66999999998302</v>
      </c>
      <c r="E1873" s="84">
        <f t="shared" si="145"/>
        <v>36737213.573679268</v>
      </c>
      <c r="F1873" s="85"/>
      <c r="G1873" s="79">
        <f t="shared" si="142"/>
        <v>0.35940720977109669</v>
      </c>
      <c r="H1873" s="80">
        <f t="shared" si="143"/>
        <v>0.89700400052137275</v>
      </c>
      <c r="I1873" s="61"/>
      <c r="J1873" s="95"/>
      <c r="K1873" s="61"/>
      <c r="L1873" s="61"/>
      <c r="M1873" s="61"/>
    </row>
    <row r="1874" spans="1:13" ht="15.6">
      <c r="A1874" s="83">
        <v>539.67999999998301</v>
      </c>
      <c r="B1874" s="84">
        <f t="shared" si="144"/>
        <v>492494933.25934458</v>
      </c>
      <c r="C1874" s="84">
        <f t="shared" si="138"/>
        <v>435916281.49557358</v>
      </c>
      <c r="D1874" s="83">
        <v>539.67999999998301</v>
      </c>
      <c r="E1874" s="84">
        <f t="shared" si="145"/>
        <v>36757901.940547392</v>
      </c>
      <c r="F1874" s="85"/>
      <c r="G1874" s="79">
        <f t="shared" si="142"/>
        <v>0.35940720977109669</v>
      </c>
      <c r="H1874" s="80">
        <f t="shared" si="143"/>
        <v>0.89774417872544654</v>
      </c>
      <c r="I1874" s="61"/>
      <c r="J1874" s="95"/>
      <c r="K1874" s="61"/>
      <c r="L1874" s="61"/>
      <c r="M1874" s="61"/>
    </row>
    <row r="1875" spans="1:13" ht="15.6">
      <c r="A1875" s="83">
        <v>539.689999999983</v>
      </c>
      <c r="B1875" s="84">
        <f t="shared" si="144"/>
        <v>492854340.46911567</v>
      </c>
      <c r="C1875" s="84">
        <f t="shared" si="138"/>
        <v>436275688.70534468</v>
      </c>
      <c r="D1875" s="83">
        <v>539.689999999983</v>
      </c>
      <c r="E1875" s="84">
        <f t="shared" si="145"/>
        <v>36778590.307415515</v>
      </c>
      <c r="F1875" s="85"/>
      <c r="G1875" s="79">
        <f t="shared" si="142"/>
        <v>0.35940720977109669</v>
      </c>
      <c r="H1875" s="80">
        <f t="shared" si="143"/>
        <v>0.89848435692952044</v>
      </c>
      <c r="I1875" s="61"/>
      <c r="J1875" s="95"/>
      <c r="K1875" s="61"/>
      <c r="L1875" s="61"/>
      <c r="M1875" s="61"/>
    </row>
    <row r="1876" spans="1:13" ht="15.6">
      <c r="A1876" s="83">
        <v>539.69999999998299</v>
      </c>
      <c r="B1876" s="84">
        <f t="shared" si="144"/>
        <v>493213747.67888677</v>
      </c>
      <c r="C1876" s="84">
        <f t="shared" si="138"/>
        <v>436635095.91511577</v>
      </c>
      <c r="D1876" s="83">
        <v>539.69999999998299</v>
      </c>
      <c r="E1876" s="84">
        <f t="shared" si="145"/>
        <v>36799278.674283639</v>
      </c>
      <c r="F1876" s="85"/>
      <c r="G1876" s="79">
        <f t="shared" si="142"/>
        <v>0.35940720977109669</v>
      </c>
      <c r="H1876" s="80">
        <f t="shared" si="143"/>
        <v>0.89922453513359435</v>
      </c>
      <c r="I1876" s="61"/>
      <c r="J1876" s="95"/>
      <c r="K1876" s="61"/>
      <c r="L1876" s="61"/>
      <c r="M1876" s="61"/>
    </row>
    <row r="1877" spans="1:13" ht="15.6">
      <c r="A1877" s="83">
        <v>539.70999999998298</v>
      </c>
      <c r="B1877" s="84">
        <f t="shared" si="144"/>
        <v>493573154.88865787</v>
      </c>
      <c r="C1877" s="84">
        <f t="shared" si="138"/>
        <v>436994503.12488687</v>
      </c>
      <c r="D1877" s="83">
        <v>539.70999999998298</v>
      </c>
      <c r="E1877" s="84">
        <f t="shared" si="145"/>
        <v>36819967.041151762</v>
      </c>
      <c r="F1877" s="85"/>
      <c r="G1877" s="79">
        <f t="shared" si="142"/>
        <v>0.35940720977109669</v>
      </c>
      <c r="H1877" s="80">
        <f t="shared" si="143"/>
        <v>0.89996471333766825</v>
      </c>
      <c r="I1877" s="61"/>
      <c r="J1877" s="95"/>
      <c r="K1877" s="61"/>
      <c r="L1877" s="61"/>
      <c r="M1877" s="61"/>
    </row>
    <row r="1878" spans="1:13" ht="15.6">
      <c r="A1878" s="83">
        <v>539.71999999998297</v>
      </c>
      <c r="B1878" s="84">
        <f t="shared" si="144"/>
        <v>493932562.09842896</v>
      </c>
      <c r="C1878" s="84">
        <f t="shared" si="138"/>
        <v>437353910.33465797</v>
      </c>
      <c r="D1878" s="83">
        <v>539.71999999998297</v>
      </c>
      <c r="E1878" s="84">
        <f t="shared" si="145"/>
        <v>36840655.408019885</v>
      </c>
      <c r="F1878" s="85"/>
      <c r="G1878" s="79">
        <f t="shared" si="142"/>
        <v>0.35940720977109669</v>
      </c>
      <c r="H1878" s="80">
        <f t="shared" si="143"/>
        <v>0.90070489154174216</v>
      </c>
      <c r="I1878" s="61"/>
      <c r="J1878" s="95"/>
      <c r="K1878" s="61"/>
      <c r="L1878" s="61"/>
      <c r="M1878" s="61"/>
    </row>
    <row r="1879" spans="1:13" ht="15.6">
      <c r="A1879" s="83">
        <v>539.72999999998297</v>
      </c>
      <c r="B1879" s="84">
        <f t="shared" si="144"/>
        <v>494291969.30820006</v>
      </c>
      <c r="C1879" s="84">
        <f t="shared" si="138"/>
        <v>437713317.54442906</v>
      </c>
      <c r="D1879" s="83">
        <v>539.72999999998297</v>
      </c>
      <c r="E1879" s="84">
        <f t="shared" si="145"/>
        <v>36861343.774888009</v>
      </c>
      <c r="F1879" s="85"/>
      <c r="G1879" s="79">
        <f t="shared" si="142"/>
        <v>0.35940720977109669</v>
      </c>
      <c r="H1879" s="80">
        <f t="shared" si="143"/>
        <v>0.90144506974581595</v>
      </c>
      <c r="I1879" s="61"/>
      <c r="J1879" s="95"/>
      <c r="K1879" s="61"/>
      <c r="L1879" s="61"/>
      <c r="M1879" s="61"/>
    </row>
    <row r="1880" spans="1:13" ht="15.6">
      <c r="A1880" s="83">
        <v>539.73999999998296</v>
      </c>
      <c r="B1880" s="84">
        <f t="shared" si="144"/>
        <v>494651376.51797116</v>
      </c>
      <c r="C1880" s="84">
        <f t="shared" si="138"/>
        <v>438072724.75420016</v>
      </c>
      <c r="D1880" s="83">
        <v>539.73999999998296</v>
      </c>
      <c r="E1880" s="84">
        <f t="shared" si="145"/>
        <v>36882032.141756132</v>
      </c>
      <c r="F1880" s="85"/>
      <c r="G1880" s="79">
        <f t="shared" si="142"/>
        <v>0.35940720977109669</v>
      </c>
      <c r="H1880" s="80">
        <f t="shared" si="143"/>
        <v>0.90218524794988986</v>
      </c>
      <c r="I1880" s="61"/>
      <c r="J1880" s="95"/>
      <c r="K1880" s="61"/>
      <c r="L1880" s="61"/>
      <c r="M1880" s="61"/>
    </row>
    <row r="1881" spans="1:13" ht="15.6">
      <c r="A1881" s="83">
        <v>539.74999999998295</v>
      </c>
      <c r="B1881" s="84">
        <f t="shared" si="144"/>
        <v>495010783.72774225</v>
      </c>
      <c r="C1881" s="84">
        <f t="shared" si="138"/>
        <v>438432131.96397126</v>
      </c>
      <c r="D1881" s="83">
        <v>539.74999999998295</v>
      </c>
      <c r="E1881" s="84">
        <f t="shared" si="145"/>
        <v>36902720.508624256</v>
      </c>
      <c r="F1881" s="85"/>
      <c r="G1881" s="79">
        <f t="shared" si="142"/>
        <v>0.35940720977109669</v>
      </c>
      <c r="H1881" s="80">
        <f t="shared" si="143"/>
        <v>0.90292542615396376</v>
      </c>
      <c r="I1881" s="61"/>
      <c r="J1881" s="95"/>
      <c r="K1881" s="61"/>
      <c r="L1881" s="61"/>
      <c r="M1881" s="61"/>
    </row>
    <row r="1882" spans="1:13" ht="15.6">
      <c r="A1882" s="83">
        <v>539.75999999998305</v>
      </c>
      <c r="B1882" s="84">
        <f t="shared" si="144"/>
        <v>495370190.93751335</v>
      </c>
      <c r="C1882" s="84">
        <f t="shared" si="138"/>
        <v>438791539.17374235</v>
      </c>
      <c r="D1882" s="83">
        <v>539.75999999998305</v>
      </c>
      <c r="E1882" s="84">
        <f t="shared" si="145"/>
        <v>36923408.875492379</v>
      </c>
      <c r="F1882" s="85"/>
      <c r="G1882" s="79">
        <f t="shared" si="142"/>
        <v>0.35940720977109669</v>
      </c>
      <c r="H1882" s="80">
        <f t="shared" si="143"/>
        <v>0.90366560435803767</v>
      </c>
      <c r="I1882" s="61"/>
      <c r="J1882" s="95"/>
      <c r="K1882" s="61"/>
      <c r="L1882" s="61"/>
      <c r="M1882" s="61"/>
    </row>
    <row r="1883" spans="1:13" ht="15.6">
      <c r="A1883" s="83">
        <v>539.76999999998304</v>
      </c>
      <c r="B1883" s="84">
        <f t="shared" si="144"/>
        <v>495729598.14728445</v>
      </c>
      <c r="C1883" s="84">
        <f t="shared" si="138"/>
        <v>439150946.38351345</v>
      </c>
      <c r="D1883" s="83">
        <v>539.76999999998304</v>
      </c>
      <c r="E1883" s="84">
        <f t="shared" si="145"/>
        <v>36944097.242360502</v>
      </c>
      <c r="F1883" s="85"/>
      <c r="G1883" s="79">
        <f t="shared" si="142"/>
        <v>0.35940720977109669</v>
      </c>
      <c r="H1883" s="80">
        <f t="shared" si="143"/>
        <v>0.90440578256211146</v>
      </c>
      <c r="I1883" s="61"/>
      <c r="J1883" s="95"/>
      <c r="K1883" s="61"/>
      <c r="L1883" s="61"/>
      <c r="M1883" s="61"/>
    </row>
    <row r="1884" spans="1:13" ht="15.6">
      <c r="A1884" s="83">
        <v>539.77999999998303</v>
      </c>
      <c r="B1884" s="84">
        <f t="shared" si="144"/>
        <v>496089005.35705554</v>
      </c>
      <c r="C1884" s="84">
        <f t="shared" si="138"/>
        <v>439510353.59328455</v>
      </c>
      <c r="D1884" s="83">
        <v>539.77999999998303</v>
      </c>
      <c r="E1884" s="84">
        <f t="shared" si="145"/>
        <v>36964785.609228626</v>
      </c>
      <c r="F1884" s="85"/>
      <c r="G1884" s="79">
        <f t="shared" si="142"/>
        <v>0.35940720977109669</v>
      </c>
      <c r="H1884" s="80">
        <f t="shared" si="143"/>
        <v>0.90514596076618536</v>
      </c>
      <c r="I1884" s="61"/>
      <c r="J1884" s="95"/>
      <c r="K1884" s="61"/>
      <c r="L1884" s="61"/>
      <c r="M1884" s="61"/>
    </row>
    <row r="1885" spans="1:13" ht="15.6">
      <c r="A1885" s="83">
        <v>539.78999999998302</v>
      </c>
      <c r="B1885" s="84">
        <f t="shared" si="144"/>
        <v>496448412.56682664</v>
      </c>
      <c r="C1885" s="84">
        <f t="shared" si="138"/>
        <v>439869760.80305564</v>
      </c>
      <c r="D1885" s="83">
        <v>539.78999999998302</v>
      </c>
      <c r="E1885" s="84">
        <f t="shared" si="145"/>
        <v>36985473.976096749</v>
      </c>
      <c r="F1885" s="85"/>
      <c r="G1885" s="79">
        <f t="shared" si="142"/>
        <v>0.35940720977109669</v>
      </c>
      <c r="H1885" s="80">
        <f t="shared" si="143"/>
        <v>0.90588613897025927</v>
      </c>
      <c r="I1885" s="61"/>
      <c r="J1885" s="95"/>
      <c r="K1885" s="61"/>
      <c r="L1885" s="61"/>
      <c r="M1885" s="61"/>
    </row>
    <row r="1886" spans="1:13" ht="15.6">
      <c r="A1886" s="83">
        <v>539.79999999998302</v>
      </c>
      <c r="B1886" s="84">
        <f t="shared" si="144"/>
        <v>496807819.77659774</v>
      </c>
      <c r="C1886" s="84">
        <f t="shared" si="138"/>
        <v>440229168.01282674</v>
      </c>
      <c r="D1886" s="83">
        <v>539.79999999998302</v>
      </c>
      <c r="E1886" s="84">
        <f t="shared" si="145"/>
        <v>37006162.342964873</v>
      </c>
      <c r="F1886" s="85"/>
      <c r="G1886" s="79">
        <f t="shared" si="142"/>
        <v>0.35940720977109669</v>
      </c>
      <c r="H1886" s="80">
        <f t="shared" si="143"/>
        <v>0.90662631717433317</v>
      </c>
      <c r="I1886" s="61"/>
      <c r="J1886" s="95"/>
      <c r="K1886" s="61"/>
      <c r="L1886" s="61"/>
      <c r="M1886" s="61"/>
    </row>
    <row r="1887" spans="1:13" ht="15.6">
      <c r="A1887" s="83">
        <v>539.80999999998301</v>
      </c>
      <c r="B1887" s="84">
        <f t="shared" si="144"/>
        <v>497167226.98636883</v>
      </c>
      <c r="C1887" s="84">
        <f t="shared" si="138"/>
        <v>440588575.22259784</v>
      </c>
      <c r="D1887" s="83">
        <v>539.80999999998301</v>
      </c>
      <c r="E1887" s="84">
        <f t="shared" si="145"/>
        <v>37026850.709832996</v>
      </c>
      <c r="F1887" s="85"/>
      <c r="G1887" s="79">
        <f t="shared" si="142"/>
        <v>0.35940720977109669</v>
      </c>
      <c r="H1887" s="80">
        <f t="shared" si="143"/>
        <v>0.90736649537840708</v>
      </c>
      <c r="I1887" s="61"/>
      <c r="J1887" s="95"/>
      <c r="K1887" s="61"/>
      <c r="L1887" s="61"/>
      <c r="M1887" s="61"/>
    </row>
    <row r="1888" spans="1:13" ht="15.6">
      <c r="A1888" s="83">
        <v>539.819999999983</v>
      </c>
      <c r="B1888" s="84">
        <f t="shared" si="144"/>
        <v>497526634.19613993</v>
      </c>
      <c r="C1888" s="84">
        <f t="shared" si="138"/>
        <v>440947982.43236893</v>
      </c>
      <c r="D1888" s="83">
        <v>539.819999999983</v>
      </c>
      <c r="E1888" s="84">
        <f t="shared" si="145"/>
        <v>37047539.07670112</v>
      </c>
      <c r="F1888" s="85"/>
      <c r="G1888" s="79">
        <f t="shared" si="142"/>
        <v>0.35940720977109669</v>
      </c>
      <c r="H1888" s="80">
        <f t="shared" si="143"/>
        <v>0.90810667358248087</v>
      </c>
      <c r="I1888" s="61"/>
      <c r="J1888" s="95"/>
      <c r="K1888" s="61"/>
      <c r="L1888" s="61"/>
      <c r="M1888" s="61"/>
    </row>
    <row r="1889" spans="1:13" ht="15.6">
      <c r="A1889" s="83">
        <v>539.82999999998299</v>
      </c>
      <c r="B1889" s="84">
        <f t="shared" si="144"/>
        <v>497886041.40591103</v>
      </c>
      <c r="C1889" s="84">
        <f t="shared" si="138"/>
        <v>441307389.64214003</v>
      </c>
      <c r="D1889" s="83">
        <v>539.82999999998299</v>
      </c>
      <c r="E1889" s="84">
        <f t="shared" si="145"/>
        <v>37068227.443569243</v>
      </c>
      <c r="F1889" s="85"/>
      <c r="G1889" s="79">
        <f t="shared" si="142"/>
        <v>0.35940720977109669</v>
      </c>
      <c r="H1889" s="80">
        <f t="shared" si="143"/>
        <v>0.90884685178655478</v>
      </c>
      <c r="I1889" s="61"/>
      <c r="J1889" s="95"/>
      <c r="K1889" s="61"/>
      <c r="L1889" s="61"/>
      <c r="M1889" s="61"/>
    </row>
    <row r="1890" spans="1:13" ht="15.6">
      <c r="A1890" s="83">
        <v>539.83999999998298</v>
      </c>
      <c r="B1890" s="84">
        <f t="shared" si="144"/>
        <v>498245448.61568213</v>
      </c>
      <c r="C1890" s="84">
        <f t="shared" si="138"/>
        <v>441666796.85191113</v>
      </c>
      <c r="D1890" s="83">
        <v>539.83999999998298</v>
      </c>
      <c r="E1890" s="84">
        <f t="shared" si="145"/>
        <v>37088915.810437366</v>
      </c>
      <c r="F1890" s="85"/>
      <c r="G1890" s="79">
        <f t="shared" si="142"/>
        <v>0.35940720977109669</v>
      </c>
      <c r="H1890" s="80">
        <f t="shared" si="143"/>
        <v>0.90958702999062868</v>
      </c>
      <c r="I1890" s="61"/>
      <c r="J1890" s="95"/>
      <c r="K1890" s="61"/>
      <c r="L1890" s="61"/>
      <c r="M1890" s="61"/>
    </row>
    <row r="1891" spans="1:13" ht="15.6">
      <c r="A1891" s="83">
        <v>539.84999999998297</v>
      </c>
      <c r="B1891" s="84">
        <f t="shared" si="144"/>
        <v>498604855.82545322</v>
      </c>
      <c r="C1891" s="84">
        <f t="shared" si="138"/>
        <v>442026204.06168222</v>
      </c>
      <c r="D1891" s="83">
        <v>539.84999999998297</v>
      </c>
      <c r="E1891" s="84">
        <f t="shared" si="145"/>
        <v>37109604.17730549</v>
      </c>
      <c r="F1891" s="85"/>
      <c r="G1891" s="79">
        <f t="shared" si="142"/>
        <v>0.35940720977109669</v>
      </c>
      <c r="H1891" s="80">
        <f t="shared" si="143"/>
        <v>0.91032720819470259</v>
      </c>
      <c r="I1891" s="61"/>
      <c r="J1891" s="95"/>
      <c r="K1891" s="61"/>
      <c r="L1891" s="61"/>
      <c r="M1891" s="61"/>
    </row>
    <row r="1892" spans="1:13" ht="15.6">
      <c r="A1892" s="83">
        <v>539.85999999998296</v>
      </c>
      <c r="B1892" s="84">
        <f t="shared" si="144"/>
        <v>498964263.03522432</v>
      </c>
      <c r="C1892" s="84">
        <f t="shared" si="138"/>
        <v>442385611.27145332</v>
      </c>
      <c r="D1892" s="83">
        <v>539.85999999998296</v>
      </c>
      <c r="E1892" s="84">
        <f t="shared" si="145"/>
        <v>37130292.544173613</v>
      </c>
      <c r="F1892" s="85"/>
      <c r="G1892" s="79">
        <f t="shared" si="142"/>
        <v>0.35940720977109669</v>
      </c>
      <c r="H1892" s="80">
        <f t="shared" si="143"/>
        <v>0.91106738639877638</v>
      </c>
      <c r="I1892" s="61"/>
      <c r="J1892" s="95"/>
      <c r="K1892" s="61"/>
      <c r="L1892" s="61"/>
      <c r="M1892" s="61"/>
    </row>
    <row r="1893" spans="1:13" ht="15.6">
      <c r="A1893" s="83">
        <v>539.86999999998295</v>
      </c>
      <c r="B1893" s="84">
        <f t="shared" si="144"/>
        <v>499323670.24499542</v>
      </c>
      <c r="C1893" s="84">
        <f t="shared" si="138"/>
        <v>442745018.48122442</v>
      </c>
      <c r="D1893" s="83">
        <v>539.86999999998295</v>
      </c>
      <c r="E1893" s="84">
        <f t="shared" si="145"/>
        <v>37150980.911041737</v>
      </c>
      <c r="F1893" s="85"/>
      <c r="G1893" s="79">
        <f t="shared" si="142"/>
        <v>0.35940720977109669</v>
      </c>
      <c r="H1893" s="80">
        <f t="shared" si="143"/>
        <v>0.91180756460285028</v>
      </c>
      <c r="I1893" s="61"/>
      <c r="J1893" s="95"/>
      <c r="K1893" s="61"/>
      <c r="L1893" s="61"/>
      <c r="M1893" s="61"/>
    </row>
    <row r="1894" spans="1:13" ht="15.6">
      <c r="A1894" s="83">
        <v>539.87999999998306</v>
      </c>
      <c r="B1894" s="84">
        <f t="shared" si="144"/>
        <v>499683077.45476651</v>
      </c>
      <c r="C1894" s="84">
        <f t="shared" si="138"/>
        <v>443104425.69099551</v>
      </c>
      <c r="D1894" s="83">
        <v>539.87999999998306</v>
      </c>
      <c r="E1894" s="84">
        <f t="shared" si="145"/>
        <v>37171669.27790986</v>
      </c>
      <c r="F1894" s="85"/>
      <c r="G1894" s="79">
        <f t="shared" si="142"/>
        <v>0.35940720977109669</v>
      </c>
      <c r="H1894" s="80">
        <f t="shared" si="143"/>
        <v>0.91254774280692419</v>
      </c>
      <c r="I1894" s="61"/>
      <c r="J1894" s="95"/>
      <c r="K1894" s="61"/>
      <c r="L1894" s="61"/>
      <c r="M1894" s="61"/>
    </row>
    <row r="1895" spans="1:13" ht="15.6">
      <c r="A1895" s="83">
        <v>539.88999999998305</v>
      </c>
      <c r="B1895" s="84">
        <f t="shared" si="144"/>
        <v>500042484.66453761</v>
      </c>
      <c r="C1895" s="84">
        <f t="shared" si="138"/>
        <v>443463832.90076661</v>
      </c>
      <c r="D1895" s="83">
        <v>539.88999999998305</v>
      </c>
      <c r="E1895" s="84">
        <f t="shared" si="145"/>
        <v>37192357.644777983</v>
      </c>
      <c r="F1895" s="85"/>
      <c r="G1895" s="79">
        <f t="shared" si="142"/>
        <v>0.35940720977109669</v>
      </c>
      <c r="H1895" s="80">
        <f t="shared" si="143"/>
        <v>0.91328792101099809</v>
      </c>
      <c r="I1895" s="61"/>
      <c r="J1895" s="95"/>
      <c r="K1895" s="61"/>
      <c r="L1895" s="61"/>
      <c r="M1895" s="61"/>
    </row>
    <row r="1896" spans="1:13" ht="15.6">
      <c r="A1896" s="83">
        <v>539.89999999998304</v>
      </c>
      <c r="B1896" s="84">
        <f t="shared" si="144"/>
        <v>500401891.87430871</v>
      </c>
      <c r="C1896" s="84">
        <f t="shared" si="138"/>
        <v>443823240.11053771</v>
      </c>
      <c r="D1896" s="83">
        <v>539.89999999998304</v>
      </c>
      <c r="E1896" s="84">
        <f t="shared" si="145"/>
        <v>37213046.011646107</v>
      </c>
      <c r="F1896" s="85"/>
      <c r="G1896" s="79">
        <f t="shared" si="142"/>
        <v>0.35940720977109669</v>
      </c>
      <c r="H1896" s="80">
        <f t="shared" si="143"/>
        <v>0.91402809921507189</v>
      </c>
      <c r="I1896" s="61"/>
      <c r="J1896" s="95"/>
      <c r="K1896" s="61"/>
      <c r="L1896" s="61"/>
      <c r="M1896" s="61"/>
    </row>
    <row r="1897" spans="1:13" ht="15.6">
      <c r="A1897" s="83">
        <v>539.90999999998303</v>
      </c>
      <c r="B1897" s="84">
        <f t="shared" si="144"/>
        <v>500761299.0840798</v>
      </c>
      <c r="C1897" s="84">
        <f t="shared" si="138"/>
        <v>444182647.3203088</v>
      </c>
      <c r="D1897" s="83">
        <v>539.90999999998303</v>
      </c>
      <c r="E1897" s="84">
        <f t="shared" si="145"/>
        <v>37233734.37851423</v>
      </c>
      <c r="F1897" s="85"/>
      <c r="G1897" s="79">
        <f t="shared" si="142"/>
        <v>0.35940720977109669</v>
      </c>
      <c r="H1897" s="80">
        <f t="shared" si="143"/>
        <v>0.91476827741914579</v>
      </c>
      <c r="I1897" s="61"/>
      <c r="J1897" s="95"/>
      <c r="K1897" s="61"/>
      <c r="L1897" s="61"/>
      <c r="M1897" s="61"/>
    </row>
    <row r="1898" spans="1:13" ht="15.6">
      <c r="A1898" s="83">
        <v>539.91999999998302</v>
      </c>
      <c r="B1898" s="84">
        <f t="shared" si="144"/>
        <v>501120706.2938509</v>
      </c>
      <c r="C1898" s="84">
        <f t="shared" si="138"/>
        <v>444542054.5300799</v>
      </c>
      <c r="D1898" s="83">
        <v>539.91999999998302</v>
      </c>
      <c r="E1898" s="84">
        <f t="shared" si="145"/>
        <v>37254422.745382354</v>
      </c>
      <c r="F1898" s="85"/>
      <c r="G1898" s="79">
        <f t="shared" si="142"/>
        <v>0.35940720977109669</v>
      </c>
      <c r="H1898" s="80">
        <f t="shared" si="143"/>
        <v>0.9155084556232197</v>
      </c>
      <c r="I1898" s="61"/>
      <c r="J1898" s="95"/>
      <c r="K1898" s="61"/>
      <c r="L1898" s="61"/>
      <c r="M1898" s="61"/>
    </row>
    <row r="1899" spans="1:13" ht="15.6">
      <c r="A1899" s="83">
        <v>539.92999999998301</v>
      </c>
      <c r="B1899" s="84">
        <f t="shared" si="144"/>
        <v>501480113.503622</v>
      </c>
      <c r="C1899" s="84">
        <f t="shared" si="138"/>
        <v>444901461.739851</v>
      </c>
      <c r="D1899" s="83">
        <v>539.92999999998301</v>
      </c>
      <c r="E1899" s="84">
        <f t="shared" si="145"/>
        <v>37275111.112250477</v>
      </c>
      <c r="F1899" s="85"/>
      <c r="G1899" s="79">
        <f t="shared" ref="G1899:G1962" si="146">(B1899-B1898)/10^6</f>
        <v>0.35940720977109669</v>
      </c>
      <c r="H1899" s="80">
        <f t="shared" si="143"/>
        <v>0.9162486338272936</v>
      </c>
      <c r="I1899" s="61"/>
      <c r="J1899" s="95"/>
      <c r="K1899" s="61"/>
      <c r="L1899" s="61"/>
      <c r="M1899" s="61"/>
    </row>
    <row r="1900" spans="1:13" ht="15.6">
      <c r="A1900" s="83">
        <v>539.939999999983</v>
      </c>
      <c r="B1900" s="84">
        <f t="shared" si="144"/>
        <v>501839520.71339309</v>
      </c>
      <c r="C1900" s="84">
        <f t="shared" si="138"/>
        <v>445260868.94962209</v>
      </c>
      <c r="D1900" s="83">
        <v>539.939999999983</v>
      </c>
      <c r="E1900" s="84">
        <f t="shared" si="145"/>
        <v>37295799.4791186</v>
      </c>
      <c r="F1900" s="85"/>
      <c r="G1900" s="79">
        <f t="shared" si="146"/>
        <v>0.35940720977109669</v>
      </c>
      <c r="H1900" s="80">
        <f t="shared" si="143"/>
        <v>0.91698881203136751</v>
      </c>
      <c r="I1900" s="61"/>
      <c r="J1900" s="95"/>
      <c r="K1900" s="61"/>
      <c r="L1900" s="61"/>
      <c r="M1900" s="61"/>
    </row>
    <row r="1901" spans="1:13" ht="15.6">
      <c r="A1901" s="83">
        <v>539.94999999998299</v>
      </c>
      <c r="B1901" s="84">
        <f t="shared" si="144"/>
        <v>502198927.92316419</v>
      </c>
      <c r="C1901" s="84">
        <f t="shared" si="138"/>
        <v>445620276.15939319</v>
      </c>
      <c r="D1901" s="83">
        <v>539.94999999998299</v>
      </c>
      <c r="E1901" s="84">
        <f t="shared" si="145"/>
        <v>37316487.845986724</v>
      </c>
      <c r="F1901" s="85"/>
      <c r="G1901" s="79">
        <f t="shared" si="146"/>
        <v>0.35940720977109669</v>
      </c>
      <c r="H1901" s="80">
        <f t="shared" si="143"/>
        <v>0.9177289902354413</v>
      </c>
      <c r="I1901" s="61"/>
      <c r="J1901" s="95"/>
      <c r="K1901" s="61"/>
      <c r="L1901" s="61"/>
      <c r="M1901" s="61"/>
    </row>
    <row r="1902" spans="1:13" ht="15.6">
      <c r="A1902" s="83">
        <v>539.95999999998298</v>
      </c>
      <c r="B1902" s="84">
        <f t="shared" si="144"/>
        <v>502558335.13293529</v>
      </c>
      <c r="C1902" s="84">
        <f t="shared" si="138"/>
        <v>445979683.36916429</v>
      </c>
      <c r="D1902" s="83">
        <v>539.95999999998298</v>
      </c>
      <c r="E1902" s="84">
        <f t="shared" si="145"/>
        <v>37337176.212854847</v>
      </c>
      <c r="F1902" s="85"/>
      <c r="G1902" s="79">
        <f t="shared" si="146"/>
        <v>0.35940720977109669</v>
      </c>
      <c r="H1902" s="80">
        <f t="shared" si="143"/>
        <v>0.9184691684395152</v>
      </c>
      <c r="I1902" s="61"/>
      <c r="J1902" s="95"/>
      <c r="K1902" s="61"/>
      <c r="L1902" s="61"/>
      <c r="M1902" s="61"/>
    </row>
    <row r="1903" spans="1:13" ht="15.6">
      <c r="A1903" s="83">
        <v>539.96999999998297</v>
      </c>
      <c r="B1903" s="84">
        <f t="shared" si="144"/>
        <v>502917742.34270638</v>
      </c>
      <c r="C1903" s="84">
        <f t="shared" si="138"/>
        <v>446339090.57893538</v>
      </c>
      <c r="D1903" s="83">
        <v>539.96999999998297</v>
      </c>
      <c r="E1903" s="84">
        <f t="shared" si="145"/>
        <v>37357864.579722971</v>
      </c>
      <c r="F1903" s="85"/>
      <c r="G1903" s="79">
        <f t="shared" si="146"/>
        <v>0.35940720977109669</v>
      </c>
      <c r="H1903" s="80">
        <f t="shared" si="143"/>
        <v>0.91920934664358911</v>
      </c>
      <c r="I1903" s="61"/>
      <c r="J1903" s="95"/>
      <c r="K1903" s="61"/>
      <c r="L1903" s="61"/>
      <c r="M1903" s="61"/>
    </row>
    <row r="1904" spans="1:13" ht="15.6">
      <c r="A1904" s="83">
        <v>539.97999999998297</v>
      </c>
      <c r="B1904" s="84">
        <f t="shared" si="144"/>
        <v>503277149.55247748</v>
      </c>
      <c r="C1904" s="84">
        <f t="shared" si="138"/>
        <v>446698497.78870648</v>
      </c>
      <c r="D1904" s="83">
        <v>539.97999999998297</v>
      </c>
      <c r="E1904" s="84">
        <f t="shared" si="145"/>
        <v>37378552.946591094</v>
      </c>
      <c r="F1904" s="85"/>
      <c r="G1904" s="79">
        <f t="shared" si="146"/>
        <v>0.35940720977109669</v>
      </c>
      <c r="H1904" s="80">
        <f t="shared" si="143"/>
        <v>0.91994952484766301</v>
      </c>
      <c r="I1904" s="61"/>
      <c r="J1904" s="95"/>
      <c r="K1904" s="61"/>
      <c r="L1904" s="61"/>
      <c r="M1904" s="61"/>
    </row>
    <row r="1905" spans="1:13" ht="15.6">
      <c r="A1905" s="83">
        <v>539.98999999998296</v>
      </c>
      <c r="B1905" s="84">
        <f t="shared" si="144"/>
        <v>503636556.76224858</v>
      </c>
      <c r="C1905" s="84">
        <f t="shared" si="138"/>
        <v>447057904.99847758</v>
      </c>
      <c r="D1905" s="83">
        <v>539.98999999998296</v>
      </c>
      <c r="E1905" s="84">
        <f t="shared" si="145"/>
        <v>37399241.313459218</v>
      </c>
      <c r="F1905" s="85"/>
      <c r="G1905" s="79">
        <f t="shared" si="146"/>
        <v>0.35940720977109669</v>
      </c>
      <c r="H1905" s="80">
        <f t="shared" si="143"/>
        <v>0.92068970305173681</v>
      </c>
      <c r="I1905" s="61"/>
      <c r="J1905" s="95"/>
      <c r="K1905" s="61"/>
      <c r="L1905" s="61"/>
      <c r="M1905" s="61"/>
    </row>
    <row r="1906" spans="1:13" ht="15.6">
      <c r="A1906" s="86">
        <v>539.99999999998295</v>
      </c>
      <c r="B1906" s="87">
        <v>503995963.97201997</v>
      </c>
      <c r="C1906" s="87">
        <f t="shared" si="138"/>
        <v>447417312.20824897</v>
      </c>
      <c r="D1906" s="86">
        <v>539.99999999998295</v>
      </c>
      <c r="E1906" s="87">
        <v>37419929.680326998</v>
      </c>
      <c r="F1906" s="88"/>
      <c r="G1906" s="79">
        <f t="shared" si="146"/>
        <v>0.35940720977139473</v>
      </c>
      <c r="H1906" s="80">
        <f t="shared" si="143"/>
        <v>0.92142988125581138</v>
      </c>
      <c r="I1906" s="61"/>
      <c r="J1906" s="95"/>
      <c r="K1906" s="61"/>
      <c r="L1906" s="89"/>
      <c r="M1906" s="61"/>
    </row>
    <row r="1907" spans="1:13" ht="15.6">
      <c r="A1907" s="83">
        <v>540.00999999998305</v>
      </c>
      <c r="B1907" s="84">
        <f t="shared" ref="B1907:B1970" si="147">B1906+($B$2006-$B$1906)/100</f>
        <v>504377475.70789397</v>
      </c>
      <c r="C1907" s="84">
        <f t="shared" si="138"/>
        <v>447798823.94412297</v>
      </c>
      <c r="D1907" s="83">
        <v>540.00999999998305</v>
      </c>
      <c r="E1907" s="84">
        <f t="shared" ref="E1907:E1970" si="148">E1906+(($E$2006-$E$1906)/100)</f>
        <v>37432670.88240654</v>
      </c>
      <c r="F1907" s="85"/>
      <c r="G1907" s="79">
        <f t="shared" si="146"/>
        <v>0.38151173587399723</v>
      </c>
      <c r="H1907" s="80">
        <f t="shared" si="143"/>
        <v>0.92221558244325319</v>
      </c>
      <c r="I1907" s="61"/>
      <c r="J1907" s="95"/>
      <c r="K1907" s="61"/>
      <c r="L1907" s="61"/>
      <c r="M1907" s="61"/>
    </row>
    <row r="1908" spans="1:13" ht="15.6">
      <c r="A1908" s="83">
        <v>540.01999999998304</v>
      </c>
      <c r="B1908" s="84">
        <f t="shared" si="147"/>
        <v>504758987.44376796</v>
      </c>
      <c r="C1908" s="84">
        <f t="shared" si="138"/>
        <v>448180335.67999697</v>
      </c>
      <c r="D1908" s="83">
        <v>540.01999999998304</v>
      </c>
      <c r="E1908" s="84">
        <f t="shared" si="148"/>
        <v>37445412.084486082</v>
      </c>
      <c r="F1908" s="85"/>
      <c r="G1908" s="79">
        <f t="shared" si="146"/>
        <v>0.38151173587399723</v>
      </c>
      <c r="H1908" s="80">
        <f t="shared" si="143"/>
        <v>0.92300128363069511</v>
      </c>
      <c r="I1908" s="61"/>
      <c r="J1908" s="95"/>
      <c r="K1908" s="61"/>
      <c r="L1908" s="61"/>
      <c r="M1908" s="61"/>
    </row>
    <row r="1909" spans="1:13" ht="15.6">
      <c r="A1909" s="83">
        <v>540.02999999998303</v>
      </c>
      <c r="B1909" s="84">
        <f t="shared" si="147"/>
        <v>505140499.17964196</v>
      </c>
      <c r="C1909" s="84">
        <f t="shared" si="138"/>
        <v>448561847.41587096</v>
      </c>
      <c r="D1909" s="83">
        <v>540.02999999998303</v>
      </c>
      <c r="E1909" s="84">
        <f t="shared" si="148"/>
        <v>37458153.286565624</v>
      </c>
      <c r="F1909" s="85"/>
      <c r="G1909" s="79">
        <f t="shared" si="146"/>
        <v>0.38151173587399723</v>
      </c>
      <c r="H1909" s="80">
        <f t="shared" si="143"/>
        <v>0.92378698481813704</v>
      </c>
      <c r="I1909" s="61"/>
      <c r="J1909" s="95"/>
      <c r="K1909" s="61"/>
      <c r="L1909" s="61"/>
      <c r="M1909" s="61"/>
    </row>
    <row r="1910" spans="1:13" ht="15.6">
      <c r="A1910" s="83">
        <v>540.03999999998302</v>
      </c>
      <c r="B1910" s="84">
        <f t="shared" si="147"/>
        <v>505522010.91551596</v>
      </c>
      <c r="C1910" s="84">
        <f t="shared" si="138"/>
        <v>448943359.15174496</v>
      </c>
      <c r="D1910" s="83">
        <v>540.03999999998302</v>
      </c>
      <c r="E1910" s="84">
        <f t="shared" si="148"/>
        <v>37470894.488645166</v>
      </c>
      <c r="F1910" s="85"/>
      <c r="G1910" s="79">
        <f t="shared" si="146"/>
        <v>0.38151173587399723</v>
      </c>
      <c r="H1910" s="80">
        <f t="shared" si="143"/>
        <v>0.92457268600557885</v>
      </c>
      <c r="I1910" s="61"/>
      <c r="J1910" s="95"/>
      <c r="K1910" s="61"/>
      <c r="L1910" s="61"/>
      <c r="M1910" s="61"/>
    </row>
    <row r="1911" spans="1:13" ht="15.6">
      <c r="A1911" s="83">
        <v>540.04999999998302</v>
      </c>
      <c r="B1911" s="84">
        <f t="shared" si="147"/>
        <v>505903522.65138996</v>
      </c>
      <c r="C1911" s="84">
        <f t="shared" si="138"/>
        <v>449324870.88761896</v>
      </c>
      <c r="D1911" s="83">
        <v>540.04999999998302</v>
      </c>
      <c r="E1911" s="84">
        <f t="shared" si="148"/>
        <v>37483635.690724708</v>
      </c>
      <c r="F1911" s="85"/>
      <c r="G1911" s="79">
        <f t="shared" si="146"/>
        <v>0.38151173587399723</v>
      </c>
      <c r="H1911" s="80">
        <f t="shared" si="143"/>
        <v>0.92535838719302077</v>
      </c>
      <c r="I1911" s="61"/>
      <c r="J1911" s="95"/>
      <c r="K1911" s="61"/>
      <c r="L1911" s="61"/>
      <c r="M1911" s="61"/>
    </row>
    <row r="1912" spans="1:13" ht="15.6">
      <c r="A1912" s="83">
        <v>540.05999999998301</v>
      </c>
      <c r="B1912" s="84">
        <f t="shared" si="147"/>
        <v>506285034.38726395</v>
      </c>
      <c r="C1912" s="84">
        <f t="shared" si="138"/>
        <v>449706382.62349296</v>
      </c>
      <c r="D1912" s="83">
        <v>540.05999999998301</v>
      </c>
      <c r="E1912" s="84">
        <f t="shared" si="148"/>
        <v>37496376.89280425</v>
      </c>
      <c r="F1912" s="85"/>
      <c r="G1912" s="79">
        <f t="shared" si="146"/>
        <v>0.38151173587399723</v>
      </c>
      <c r="H1912" s="80">
        <f t="shared" si="143"/>
        <v>0.92614408838046258</v>
      </c>
      <c r="I1912" s="61"/>
      <c r="J1912" s="95"/>
      <c r="K1912" s="61"/>
      <c r="L1912" s="61"/>
      <c r="M1912" s="61"/>
    </row>
    <row r="1913" spans="1:13" ht="15.6">
      <c r="A1913" s="83">
        <v>540.069999999983</v>
      </c>
      <c r="B1913" s="84">
        <f t="shared" si="147"/>
        <v>506666546.12313795</v>
      </c>
      <c r="C1913" s="84">
        <f t="shared" si="138"/>
        <v>450087894.35936695</v>
      </c>
      <c r="D1913" s="83">
        <v>540.069999999983</v>
      </c>
      <c r="E1913" s="84">
        <f t="shared" si="148"/>
        <v>37509118.094883792</v>
      </c>
      <c r="F1913" s="85"/>
      <c r="G1913" s="79">
        <f t="shared" si="146"/>
        <v>0.38151173587399723</v>
      </c>
      <c r="H1913" s="80">
        <f t="shared" si="143"/>
        <v>0.92692978956790451</v>
      </c>
      <c r="I1913" s="61"/>
      <c r="J1913" s="95">
        <f>B1913/1000000</f>
        <v>506.66654612313795</v>
      </c>
      <c r="K1913" s="61"/>
      <c r="L1913" s="61"/>
      <c r="M1913" s="61"/>
    </row>
    <row r="1914" spans="1:13" ht="15.6">
      <c r="A1914" s="83">
        <v>540.07999999998299</v>
      </c>
      <c r="B1914" s="84">
        <f t="shared" si="147"/>
        <v>507048057.85901195</v>
      </c>
      <c r="C1914" s="84">
        <f t="shared" si="138"/>
        <v>450469406.09524095</v>
      </c>
      <c r="D1914" s="83">
        <v>540.07999999998299</v>
      </c>
      <c r="E1914" s="84">
        <f t="shared" si="148"/>
        <v>37521859.296963334</v>
      </c>
      <c r="F1914" s="85"/>
      <c r="G1914" s="79">
        <f t="shared" si="146"/>
        <v>0.38151173587399723</v>
      </c>
      <c r="H1914" s="80">
        <f t="shared" si="143"/>
        <v>0.92771549075534643</v>
      </c>
      <c r="I1914" s="61"/>
      <c r="J1914" s="61"/>
      <c r="K1914" s="61"/>
      <c r="L1914" s="61"/>
      <c r="M1914" s="61"/>
    </row>
    <row r="1915" spans="1:13" ht="15.6">
      <c r="A1915" s="83">
        <v>540.08999999998298</v>
      </c>
      <c r="B1915" s="84">
        <f t="shared" si="147"/>
        <v>507429569.59488595</v>
      </c>
      <c r="C1915" s="84">
        <f t="shared" si="138"/>
        <v>450850917.83111495</v>
      </c>
      <c r="D1915" s="83">
        <v>540.08999999998298</v>
      </c>
      <c r="E1915" s="84">
        <f t="shared" si="148"/>
        <v>37534600.499042876</v>
      </c>
      <c r="F1915" s="85"/>
      <c r="G1915" s="79">
        <f t="shared" si="146"/>
        <v>0.38151173587399723</v>
      </c>
      <c r="H1915" s="80">
        <f t="shared" si="143"/>
        <v>0.92850119194278824</v>
      </c>
      <c r="I1915" s="61"/>
      <c r="J1915" s="61"/>
      <c r="K1915" s="61"/>
      <c r="L1915" s="61"/>
      <c r="M1915" s="61"/>
    </row>
    <row r="1916" spans="1:13" ht="15.6">
      <c r="A1916" s="83">
        <v>540.09999999998297</v>
      </c>
      <c r="B1916" s="84">
        <f t="shared" si="147"/>
        <v>507811081.33075994</v>
      </c>
      <c r="C1916" s="84">
        <f t="shared" si="138"/>
        <v>451232429.56698895</v>
      </c>
      <c r="D1916" s="83">
        <v>540.09999999998297</v>
      </c>
      <c r="E1916" s="84">
        <f t="shared" si="148"/>
        <v>37547341.701122418</v>
      </c>
      <c r="F1916" s="85"/>
      <c r="G1916" s="79">
        <f t="shared" si="146"/>
        <v>0.38151173587399723</v>
      </c>
      <c r="H1916" s="80">
        <f t="shared" si="143"/>
        <v>0.92928689313023016</v>
      </c>
      <c r="I1916" s="61"/>
      <c r="J1916" s="61"/>
      <c r="K1916" s="61"/>
      <c r="L1916" s="61"/>
      <c r="M1916" s="61"/>
    </row>
    <row r="1917" spans="1:13" ht="15.6">
      <c r="A1917" s="83">
        <v>540.10999999998296</v>
      </c>
      <c r="B1917" s="84">
        <f t="shared" si="147"/>
        <v>508192593.06663394</v>
      </c>
      <c r="C1917" s="84">
        <f t="shared" si="138"/>
        <v>451613941.30286294</v>
      </c>
      <c r="D1917" s="83">
        <v>540.10999999998296</v>
      </c>
      <c r="E1917" s="84">
        <f t="shared" si="148"/>
        <v>37560082.90320196</v>
      </c>
      <c r="F1917" s="85"/>
      <c r="G1917" s="79">
        <f t="shared" si="146"/>
        <v>0.38151173587399723</v>
      </c>
      <c r="H1917" s="80">
        <f t="shared" si="143"/>
        <v>0.93007259431767209</v>
      </c>
      <c r="I1917" s="61"/>
      <c r="J1917" s="61"/>
      <c r="K1917" s="61"/>
      <c r="L1917" s="61"/>
      <c r="M1917" s="61"/>
    </row>
    <row r="1918" spans="1:13" ht="15.6">
      <c r="A1918" s="83">
        <v>540.11999999998295</v>
      </c>
      <c r="B1918" s="84">
        <f t="shared" si="147"/>
        <v>508574104.80250794</v>
      </c>
      <c r="C1918" s="84">
        <f t="shared" si="138"/>
        <v>451995453.03873694</v>
      </c>
      <c r="D1918" s="83">
        <v>540.11999999998295</v>
      </c>
      <c r="E1918" s="84">
        <f t="shared" si="148"/>
        <v>37572824.105281502</v>
      </c>
      <c r="F1918" s="85"/>
      <c r="G1918" s="79">
        <f t="shared" si="146"/>
        <v>0.38151173587399723</v>
      </c>
      <c r="H1918" s="80">
        <f t="shared" si="143"/>
        <v>0.9308582955051139</v>
      </c>
      <c r="I1918" s="61"/>
      <c r="J1918" s="61"/>
      <c r="K1918" s="61"/>
      <c r="L1918" s="61"/>
      <c r="M1918" s="61"/>
    </row>
    <row r="1919" spans="1:13" ht="15.6">
      <c r="A1919" s="83">
        <v>540.12999999998306</v>
      </c>
      <c r="B1919" s="84">
        <f t="shared" si="147"/>
        <v>508955616.53838193</v>
      </c>
      <c r="C1919" s="84">
        <f t="shared" si="138"/>
        <v>452376964.77461094</v>
      </c>
      <c r="D1919" s="83">
        <v>540.12999999998306</v>
      </c>
      <c r="E1919" s="84">
        <f t="shared" si="148"/>
        <v>37585565.307361044</v>
      </c>
      <c r="F1919" s="85"/>
      <c r="G1919" s="79">
        <f t="shared" si="146"/>
        <v>0.38151173587399723</v>
      </c>
      <c r="H1919" s="80">
        <f t="shared" si="143"/>
        <v>0.93164399669255582</v>
      </c>
      <c r="I1919" s="61"/>
      <c r="J1919" s="61"/>
      <c r="K1919" s="61"/>
      <c r="L1919" s="61"/>
      <c r="M1919" s="61"/>
    </row>
    <row r="1920" spans="1:13" ht="15.6">
      <c r="A1920" s="83">
        <v>540.13999999998305</v>
      </c>
      <c r="B1920" s="84">
        <f t="shared" si="147"/>
        <v>509337128.27425593</v>
      </c>
      <c r="C1920" s="84">
        <f t="shared" si="138"/>
        <v>452758476.51048493</v>
      </c>
      <c r="D1920" s="83">
        <v>540.13999999998305</v>
      </c>
      <c r="E1920" s="84">
        <f t="shared" si="148"/>
        <v>37598306.509440586</v>
      </c>
      <c r="F1920" s="85"/>
      <c r="G1920" s="79">
        <f t="shared" si="146"/>
        <v>0.38151173587399723</v>
      </c>
      <c r="H1920" s="80">
        <f t="shared" si="143"/>
        <v>0.93242969787999763</v>
      </c>
      <c r="I1920" s="61"/>
      <c r="J1920" s="61"/>
      <c r="K1920" s="61"/>
      <c r="L1920" s="61"/>
      <c r="M1920" s="61"/>
    </row>
    <row r="1921" spans="1:13" ht="15.6">
      <c r="A1921" s="83">
        <v>540.14999999998304</v>
      </c>
      <c r="B1921" s="84">
        <f t="shared" si="147"/>
        <v>509718640.01012993</v>
      </c>
      <c r="C1921" s="84">
        <f t="shared" si="138"/>
        <v>453139988.24635893</v>
      </c>
      <c r="D1921" s="83">
        <v>540.14999999998304</v>
      </c>
      <c r="E1921" s="84">
        <f t="shared" si="148"/>
        <v>37611047.711520128</v>
      </c>
      <c r="F1921" s="85"/>
      <c r="G1921" s="79">
        <f t="shared" si="146"/>
        <v>0.38151173587399723</v>
      </c>
      <c r="H1921" s="80">
        <f t="shared" si="143"/>
        <v>0.93321539906743955</v>
      </c>
      <c r="I1921" s="61"/>
      <c r="J1921" s="61"/>
      <c r="K1921" s="61"/>
      <c r="L1921" s="61"/>
      <c r="M1921" s="61"/>
    </row>
    <row r="1922" spans="1:13" ht="15.6">
      <c r="A1922" s="83">
        <v>540.15999999998303</v>
      </c>
      <c r="B1922" s="84">
        <f t="shared" si="147"/>
        <v>510100151.74600393</v>
      </c>
      <c r="C1922" s="84">
        <f t="shared" si="138"/>
        <v>453521499.98223293</v>
      </c>
      <c r="D1922" s="83">
        <v>540.15999999998303</v>
      </c>
      <c r="E1922" s="84">
        <f t="shared" si="148"/>
        <v>37623788.91359967</v>
      </c>
      <c r="F1922" s="85"/>
      <c r="G1922" s="79">
        <f t="shared" si="146"/>
        <v>0.38151173587399723</v>
      </c>
      <c r="H1922" s="80">
        <f t="shared" si="143"/>
        <v>0.93400110025488148</v>
      </c>
      <c r="I1922" s="61"/>
      <c r="J1922" s="61"/>
      <c r="K1922" s="61"/>
      <c r="L1922" s="61"/>
      <c r="M1922" s="61"/>
    </row>
    <row r="1923" spans="1:13" ht="15.6">
      <c r="A1923" s="83">
        <v>540.16999999998302</v>
      </c>
      <c r="B1923" s="84">
        <f t="shared" si="147"/>
        <v>510481663.48187792</v>
      </c>
      <c r="C1923" s="84">
        <f t="shared" si="138"/>
        <v>453903011.71810693</v>
      </c>
      <c r="D1923" s="83">
        <v>540.16999999998302</v>
      </c>
      <c r="E1923" s="84">
        <f t="shared" si="148"/>
        <v>37636530.115679212</v>
      </c>
      <c r="F1923" s="85"/>
      <c r="G1923" s="79">
        <f t="shared" si="146"/>
        <v>0.38151173587399723</v>
      </c>
      <c r="H1923" s="80">
        <f t="shared" si="143"/>
        <v>0.93478680144232329</v>
      </c>
      <c r="I1923" s="61"/>
      <c r="J1923" s="61"/>
      <c r="K1923" s="61"/>
      <c r="L1923" s="61"/>
      <c r="M1923" s="61"/>
    </row>
    <row r="1924" spans="1:13" ht="15.6">
      <c r="A1924" s="83">
        <v>540.17999999998301</v>
      </c>
      <c r="B1924" s="84">
        <f t="shared" si="147"/>
        <v>510863175.21775192</v>
      </c>
      <c r="C1924" s="84">
        <f t="shared" si="138"/>
        <v>454284523.45398092</v>
      </c>
      <c r="D1924" s="83">
        <v>540.17999999998301</v>
      </c>
      <c r="E1924" s="84">
        <f t="shared" si="148"/>
        <v>37649271.317758754</v>
      </c>
      <c r="F1924" s="85"/>
      <c r="G1924" s="79">
        <f t="shared" si="146"/>
        <v>0.38151173587399723</v>
      </c>
      <c r="H1924" s="80">
        <f t="shared" si="143"/>
        <v>0.93557250262976521</v>
      </c>
      <c r="I1924" s="61"/>
      <c r="J1924" s="61"/>
      <c r="K1924" s="61"/>
      <c r="L1924" s="61"/>
      <c r="M1924" s="61"/>
    </row>
    <row r="1925" spans="1:13" ht="15.6">
      <c r="A1925" s="83">
        <v>540.189999999983</v>
      </c>
      <c r="B1925" s="84">
        <f t="shared" si="147"/>
        <v>511244686.95362592</v>
      </c>
      <c r="C1925" s="84">
        <f t="shared" si="138"/>
        <v>454666035.18985492</v>
      </c>
      <c r="D1925" s="83">
        <v>540.189999999983</v>
      </c>
      <c r="E1925" s="84">
        <f t="shared" si="148"/>
        <v>37662012.519838296</v>
      </c>
      <c r="F1925" s="85"/>
      <c r="G1925" s="79">
        <f t="shared" si="146"/>
        <v>0.38151173587399723</v>
      </c>
      <c r="H1925" s="80">
        <f t="shared" si="143"/>
        <v>0.93635820381720714</v>
      </c>
      <c r="I1925" s="61"/>
      <c r="J1925" s="61"/>
      <c r="K1925" s="61"/>
      <c r="L1925" s="61"/>
      <c r="M1925" s="61"/>
    </row>
    <row r="1926" spans="1:13" ht="15.6">
      <c r="A1926" s="83">
        <v>540.19999999998299</v>
      </c>
      <c r="B1926" s="84">
        <f t="shared" si="147"/>
        <v>511626198.68949991</v>
      </c>
      <c r="C1926" s="84">
        <f t="shared" si="138"/>
        <v>455047546.92572892</v>
      </c>
      <c r="D1926" s="83">
        <v>540.19999999998299</v>
      </c>
      <c r="E1926" s="84">
        <f t="shared" si="148"/>
        <v>37674753.721917838</v>
      </c>
      <c r="F1926" s="85"/>
      <c r="G1926" s="79">
        <f t="shared" si="146"/>
        <v>0.38151173587399723</v>
      </c>
      <c r="H1926" s="80">
        <f t="shared" si="143"/>
        <v>0.93714390500464895</v>
      </c>
      <c r="I1926" s="61"/>
      <c r="J1926" s="61"/>
      <c r="K1926" s="61"/>
      <c r="L1926" s="61"/>
      <c r="M1926" s="61"/>
    </row>
    <row r="1927" spans="1:13" ht="15.6">
      <c r="A1927" s="83">
        <v>540.20999999998298</v>
      </c>
      <c r="B1927" s="84">
        <f t="shared" si="147"/>
        <v>512007710.42537391</v>
      </c>
      <c r="C1927" s="84">
        <f t="shared" si="138"/>
        <v>455429058.66160291</v>
      </c>
      <c r="D1927" s="83">
        <v>540.20999999998298</v>
      </c>
      <c r="E1927" s="84">
        <f t="shared" si="148"/>
        <v>37687494.92399738</v>
      </c>
      <c r="F1927" s="85"/>
      <c r="G1927" s="79">
        <f t="shared" si="146"/>
        <v>0.38151173587399723</v>
      </c>
      <c r="H1927" s="80">
        <f t="shared" si="143"/>
        <v>0.93792960619209087</v>
      </c>
      <c r="I1927" s="61"/>
      <c r="J1927" s="61"/>
      <c r="K1927" s="61"/>
      <c r="L1927" s="61"/>
      <c r="M1927" s="61"/>
    </row>
    <row r="1928" spans="1:13" ht="15.6">
      <c r="A1928" s="83">
        <v>540.21999999998297</v>
      </c>
      <c r="B1928" s="84">
        <f t="shared" si="147"/>
        <v>512389222.16124791</v>
      </c>
      <c r="C1928" s="84">
        <f t="shared" si="138"/>
        <v>455810570.39747691</v>
      </c>
      <c r="D1928" s="83">
        <v>540.21999999998297</v>
      </c>
      <c r="E1928" s="84">
        <f t="shared" si="148"/>
        <v>37700236.126076922</v>
      </c>
      <c r="F1928" s="85"/>
      <c r="G1928" s="79">
        <f t="shared" si="146"/>
        <v>0.38151173587399723</v>
      </c>
      <c r="H1928" s="80">
        <f t="shared" ref="H1928:H1991" si="149">C1928/$C$2006</f>
        <v>0.93871530737953268</v>
      </c>
      <c r="I1928" s="61"/>
      <c r="J1928" s="61"/>
      <c r="K1928" s="61"/>
      <c r="L1928" s="61"/>
      <c r="M1928" s="61"/>
    </row>
    <row r="1929" spans="1:13" ht="15.6">
      <c r="A1929" s="83">
        <v>540.22999999998297</v>
      </c>
      <c r="B1929" s="84">
        <f t="shared" si="147"/>
        <v>512770733.89712191</v>
      </c>
      <c r="C1929" s="84">
        <f t="shared" si="138"/>
        <v>456192082.13335091</v>
      </c>
      <c r="D1929" s="83">
        <v>540.22999999998297</v>
      </c>
      <c r="E1929" s="84">
        <f t="shared" si="148"/>
        <v>37712977.328156464</v>
      </c>
      <c r="F1929" s="85"/>
      <c r="G1929" s="79">
        <f t="shared" si="146"/>
        <v>0.38151173587399723</v>
      </c>
      <c r="H1929" s="80">
        <f t="shared" si="149"/>
        <v>0.9395010085669746</v>
      </c>
      <c r="I1929" s="61"/>
      <c r="J1929" s="61"/>
      <c r="K1929" s="61"/>
      <c r="L1929" s="61"/>
      <c r="M1929" s="61"/>
    </row>
    <row r="1930" spans="1:13" ht="15.6">
      <c r="A1930" s="83">
        <v>540.23999999998296</v>
      </c>
      <c r="B1930" s="84">
        <f t="shared" si="147"/>
        <v>513152245.6329959</v>
      </c>
      <c r="C1930" s="84">
        <f t="shared" si="138"/>
        <v>456573593.86922491</v>
      </c>
      <c r="D1930" s="83">
        <v>540.23999999998296</v>
      </c>
      <c r="E1930" s="84">
        <f t="shared" si="148"/>
        <v>37725718.530236006</v>
      </c>
      <c r="F1930" s="85"/>
      <c r="G1930" s="79">
        <f t="shared" si="146"/>
        <v>0.38151173587399723</v>
      </c>
      <c r="H1930" s="80">
        <f t="shared" si="149"/>
        <v>0.94028670975441653</v>
      </c>
      <c r="I1930" s="61"/>
      <c r="J1930" s="61"/>
      <c r="K1930" s="61"/>
      <c r="L1930" s="61"/>
      <c r="M1930" s="61"/>
    </row>
    <row r="1931" spans="1:13" ht="15.6">
      <c r="A1931" s="83">
        <v>540.24999999998204</v>
      </c>
      <c r="B1931" s="84">
        <f t="shared" si="147"/>
        <v>513533757.3688699</v>
      </c>
      <c r="C1931" s="84">
        <f t="shared" si="138"/>
        <v>456955105.6050989</v>
      </c>
      <c r="D1931" s="83">
        <v>540.24999999998204</v>
      </c>
      <c r="E1931" s="84">
        <f t="shared" si="148"/>
        <v>37738459.732315548</v>
      </c>
      <c r="F1931" s="85"/>
      <c r="G1931" s="79">
        <f t="shared" si="146"/>
        <v>0.38151173587399723</v>
      </c>
      <c r="H1931" s="80">
        <f t="shared" si="149"/>
        <v>0.94107241094185834</v>
      </c>
      <c r="I1931" s="61"/>
      <c r="J1931" s="61"/>
      <c r="K1931" s="61"/>
      <c r="L1931" s="61"/>
      <c r="M1931" s="61"/>
    </row>
    <row r="1932" spans="1:13" ht="15.6">
      <c r="A1932" s="83">
        <v>540.25999999998203</v>
      </c>
      <c r="B1932" s="84">
        <f t="shared" si="147"/>
        <v>513915269.1047439</v>
      </c>
      <c r="C1932" s="84">
        <f t="shared" si="138"/>
        <v>457336617.3409729</v>
      </c>
      <c r="D1932" s="83">
        <v>540.25999999998203</v>
      </c>
      <c r="E1932" s="84">
        <f t="shared" si="148"/>
        <v>37751200.93439509</v>
      </c>
      <c r="F1932" s="85"/>
      <c r="G1932" s="79">
        <f t="shared" si="146"/>
        <v>0.38151173587399723</v>
      </c>
      <c r="H1932" s="80">
        <f t="shared" si="149"/>
        <v>0.94185811212930026</v>
      </c>
      <c r="I1932" s="61"/>
      <c r="J1932" s="61"/>
      <c r="K1932" s="61"/>
      <c r="L1932" s="61"/>
      <c r="M1932" s="61"/>
    </row>
    <row r="1933" spans="1:13" ht="15.6">
      <c r="A1933" s="83">
        <v>540.26999999998202</v>
      </c>
      <c r="B1933" s="84">
        <f t="shared" si="147"/>
        <v>514296780.8406179</v>
      </c>
      <c r="C1933" s="84">
        <f t="shared" si="138"/>
        <v>457718129.0768469</v>
      </c>
      <c r="D1933" s="83">
        <v>540.26999999998202</v>
      </c>
      <c r="E1933" s="84">
        <f t="shared" si="148"/>
        <v>37763942.136474632</v>
      </c>
      <c r="F1933" s="85"/>
      <c r="G1933" s="79">
        <f t="shared" si="146"/>
        <v>0.38151173587399723</v>
      </c>
      <c r="H1933" s="80">
        <f t="shared" si="149"/>
        <v>0.94264381331674207</v>
      </c>
      <c r="I1933" s="61"/>
      <c r="J1933" s="61"/>
      <c r="K1933" s="61"/>
      <c r="L1933" s="61"/>
      <c r="M1933" s="61"/>
    </row>
    <row r="1934" spans="1:13" ht="15.6">
      <c r="A1934" s="83">
        <v>540.27999999998201</v>
      </c>
      <c r="B1934" s="84">
        <f t="shared" si="147"/>
        <v>514678292.57649189</v>
      </c>
      <c r="C1934" s="84">
        <f t="shared" si="138"/>
        <v>458099640.81272089</v>
      </c>
      <c r="D1934" s="83">
        <v>540.27999999998201</v>
      </c>
      <c r="E1934" s="84">
        <f t="shared" si="148"/>
        <v>37776683.338554174</v>
      </c>
      <c r="F1934" s="85"/>
      <c r="G1934" s="79">
        <f t="shared" si="146"/>
        <v>0.38151173587399723</v>
      </c>
      <c r="H1934" s="80">
        <f t="shared" si="149"/>
        <v>0.943429514504184</v>
      </c>
      <c r="I1934" s="61"/>
      <c r="J1934" s="61"/>
      <c r="K1934" s="61"/>
      <c r="L1934" s="61"/>
      <c r="M1934" s="61"/>
    </row>
    <row r="1935" spans="1:13" ht="15.6">
      <c r="A1935" s="83">
        <v>540.289999999982</v>
      </c>
      <c r="B1935" s="84">
        <f t="shared" si="147"/>
        <v>515059804.31236589</v>
      </c>
      <c r="C1935" s="84">
        <f t="shared" si="138"/>
        <v>458481152.54859489</v>
      </c>
      <c r="D1935" s="83">
        <v>540.289999999982</v>
      </c>
      <c r="E1935" s="84">
        <f t="shared" si="148"/>
        <v>37789424.540633716</v>
      </c>
      <c r="F1935" s="85"/>
      <c r="G1935" s="79">
        <f t="shared" si="146"/>
        <v>0.38151173587399723</v>
      </c>
      <c r="H1935" s="80">
        <f t="shared" si="149"/>
        <v>0.94421521569162592</v>
      </c>
      <c r="I1935" s="61"/>
      <c r="J1935" s="61"/>
      <c r="K1935" s="61"/>
      <c r="L1935" s="61"/>
      <c r="M1935" s="61"/>
    </row>
    <row r="1936" spans="1:13" ht="15.6">
      <c r="A1936" s="83">
        <v>540.29999999998199</v>
      </c>
      <c r="B1936" s="84">
        <f t="shared" si="147"/>
        <v>515441316.04823989</v>
      </c>
      <c r="C1936" s="84">
        <f t="shared" si="138"/>
        <v>458862664.28446889</v>
      </c>
      <c r="D1936" s="83">
        <v>540.29999999998199</v>
      </c>
      <c r="E1936" s="84">
        <f t="shared" si="148"/>
        <v>37802165.742713258</v>
      </c>
      <c r="F1936" s="85"/>
      <c r="G1936" s="79">
        <f t="shared" si="146"/>
        <v>0.38151173587399723</v>
      </c>
      <c r="H1936" s="80">
        <f t="shared" si="149"/>
        <v>0.94500091687906773</v>
      </c>
      <c r="I1936" s="61"/>
      <c r="J1936" s="61"/>
      <c r="K1936" s="61"/>
      <c r="L1936" s="61"/>
      <c r="M1936" s="61"/>
    </row>
    <row r="1937" spans="1:13" ht="15.6">
      <c r="A1937" s="83">
        <v>540.30999999998198</v>
      </c>
      <c r="B1937" s="84">
        <f t="shared" si="147"/>
        <v>515822827.78411388</v>
      </c>
      <c r="C1937" s="84">
        <f t="shared" si="138"/>
        <v>459244176.02034289</v>
      </c>
      <c r="D1937" s="83">
        <v>540.30999999998198</v>
      </c>
      <c r="E1937" s="84">
        <f t="shared" si="148"/>
        <v>37814906.9447928</v>
      </c>
      <c r="F1937" s="85"/>
      <c r="G1937" s="79">
        <f t="shared" si="146"/>
        <v>0.38151173587399723</v>
      </c>
      <c r="H1937" s="80">
        <f t="shared" si="149"/>
        <v>0.94578661806650965</v>
      </c>
      <c r="I1937" s="61"/>
      <c r="J1937" s="61"/>
      <c r="K1937" s="61"/>
      <c r="L1937" s="61"/>
      <c r="M1937" s="61"/>
    </row>
    <row r="1938" spans="1:13" ht="15.6">
      <c r="A1938" s="83">
        <v>540.31999999998197</v>
      </c>
      <c r="B1938" s="84">
        <f t="shared" si="147"/>
        <v>516204339.51998788</v>
      </c>
      <c r="C1938" s="84">
        <f t="shared" si="138"/>
        <v>459625687.75621688</v>
      </c>
      <c r="D1938" s="83">
        <v>540.31999999998197</v>
      </c>
      <c r="E1938" s="84">
        <f t="shared" si="148"/>
        <v>37827648.146872342</v>
      </c>
      <c r="F1938" s="85"/>
      <c r="G1938" s="79">
        <f t="shared" si="146"/>
        <v>0.38151173587399723</v>
      </c>
      <c r="H1938" s="80">
        <f t="shared" si="149"/>
        <v>0.94657231925395158</v>
      </c>
      <c r="I1938" s="61"/>
      <c r="J1938" s="61"/>
      <c r="K1938" s="61"/>
      <c r="L1938" s="61"/>
      <c r="M1938" s="61"/>
    </row>
    <row r="1939" spans="1:13" ht="15.6">
      <c r="A1939" s="83">
        <v>540.32999999998196</v>
      </c>
      <c r="B1939" s="84">
        <f t="shared" si="147"/>
        <v>516585851.25586188</v>
      </c>
      <c r="C1939" s="84">
        <f t="shared" si="138"/>
        <v>460007199.49209088</v>
      </c>
      <c r="D1939" s="83">
        <v>540.32999999998196</v>
      </c>
      <c r="E1939" s="84">
        <f t="shared" si="148"/>
        <v>37840389.348951884</v>
      </c>
      <c r="F1939" s="85"/>
      <c r="G1939" s="79">
        <f t="shared" si="146"/>
        <v>0.38151173587399723</v>
      </c>
      <c r="H1939" s="80">
        <f t="shared" si="149"/>
        <v>0.94735802044139339</v>
      </c>
      <c r="I1939" s="61"/>
      <c r="J1939" s="61"/>
      <c r="K1939" s="61"/>
      <c r="L1939" s="61"/>
      <c r="M1939" s="61"/>
    </row>
    <row r="1940" spans="1:13" ht="15.6">
      <c r="A1940" s="83">
        <v>540.33999999998196</v>
      </c>
      <c r="B1940" s="84">
        <f t="shared" si="147"/>
        <v>516967362.99173588</v>
      </c>
      <c r="C1940" s="84">
        <f t="shared" si="138"/>
        <v>460388711.22796488</v>
      </c>
      <c r="D1940" s="83">
        <v>540.33999999998196</v>
      </c>
      <c r="E1940" s="84">
        <f t="shared" si="148"/>
        <v>37853130.551031426</v>
      </c>
      <c r="F1940" s="85"/>
      <c r="G1940" s="79">
        <f t="shared" si="146"/>
        <v>0.38151173587399723</v>
      </c>
      <c r="H1940" s="80">
        <f t="shared" si="149"/>
        <v>0.94814372162883531</v>
      </c>
      <c r="I1940" s="61"/>
      <c r="J1940" s="61"/>
      <c r="K1940" s="61"/>
      <c r="L1940" s="61"/>
      <c r="M1940" s="61"/>
    </row>
    <row r="1941" spans="1:13" ht="15.6">
      <c r="A1941" s="83">
        <v>540.34999999998195</v>
      </c>
      <c r="B1941" s="84">
        <f t="shared" si="147"/>
        <v>517348874.72760987</v>
      </c>
      <c r="C1941" s="84">
        <f t="shared" si="138"/>
        <v>460770222.96383888</v>
      </c>
      <c r="D1941" s="83">
        <v>540.34999999998195</v>
      </c>
      <c r="E1941" s="84">
        <f t="shared" si="148"/>
        <v>37865871.753110968</v>
      </c>
      <c r="F1941" s="85"/>
      <c r="G1941" s="79">
        <f t="shared" si="146"/>
        <v>0.38151173587399723</v>
      </c>
      <c r="H1941" s="80">
        <f t="shared" si="149"/>
        <v>0.94892942281627712</v>
      </c>
      <c r="I1941" s="61"/>
      <c r="J1941" s="61"/>
      <c r="K1941" s="61"/>
      <c r="L1941" s="61"/>
      <c r="M1941" s="61"/>
    </row>
    <row r="1942" spans="1:13" ht="15.6">
      <c r="A1942" s="83">
        <v>540.35999999998205</v>
      </c>
      <c r="B1942" s="84">
        <f t="shared" si="147"/>
        <v>517730386.46348387</v>
      </c>
      <c r="C1942" s="84">
        <f t="shared" si="138"/>
        <v>461151734.69971287</v>
      </c>
      <c r="D1942" s="83">
        <v>540.35999999998205</v>
      </c>
      <c r="E1942" s="84">
        <f t="shared" si="148"/>
        <v>37878612.95519051</v>
      </c>
      <c r="F1942" s="85"/>
      <c r="G1942" s="79">
        <f t="shared" si="146"/>
        <v>0.38151173587399723</v>
      </c>
      <c r="H1942" s="80">
        <f t="shared" si="149"/>
        <v>0.94971512400371905</v>
      </c>
      <c r="I1942" s="61"/>
      <c r="J1942" s="61"/>
      <c r="K1942" s="61"/>
      <c r="L1942" s="61"/>
      <c r="M1942" s="61"/>
    </row>
    <row r="1943" spans="1:13" ht="15.6">
      <c r="A1943" s="83">
        <v>540.36999999998204</v>
      </c>
      <c r="B1943" s="84">
        <f t="shared" si="147"/>
        <v>518111898.19935787</v>
      </c>
      <c r="C1943" s="84">
        <f t="shared" si="138"/>
        <v>461533246.43558687</v>
      </c>
      <c r="D1943" s="83">
        <v>540.36999999998204</v>
      </c>
      <c r="E1943" s="84">
        <f t="shared" si="148"/>
        <v>37891354.157270052</v>
      </c>
      <c r="F1943" s="85"/>
      <c r="G1943" s="79">
        <f t="shared" si="146"/>
        <v>0.38151173587399723</v>
      </c>
      <c r="H1943" s="80">
        <f t="shared" si="149"/>
        <v>0.95050082519116097</v>
      </c>
      <c r="I1943" s="61"/>
      <c r="J1943" s="61"/>
      <c r="K1943" s="61"/>
      <c r="L1943" s="61"/>
      <c r="M1943" s="61"/>
    </row>
    <row r="1944" spans="1:13" ht="15.6">
      <c r="A1944" s="83">
        <v>540.37999999998203</v>
      </c>
      <c r="B1944" s="84">
        <f t="shared" si="147"/>
        <v>518493409.93523186</v>
      </c>
      <c r="C1944" s="84">
        <f t="shared" si="138"/>
        <v>461914758.17146087</v>
      </c>
      <c r="D1944" s="83">
        <v>540.37999999998203</v>
      </c>
      <c r="E1944" s="84">
        <f t="shared" si="148"/>
        <v>37904095.359349594</v>
      </c>
      <c r="F1944" s="85"/>
      <c r="G1944" s="79">
        <f t="shared" si="146"/>
        <v>0.38151173587399723</v>
      </c>
      <c r="H1944" s="80">
        <f t="shared" si="149"/>
        <v>0.95128652637860278</v>
      </c>
      <c r="I1944" s="61"/>
      <c r="J1944" s="61"/>
      <c r="K1944" s="61"/>
      <c r="L1944" s="61"/>
      <c r="M1944" s="61"/>
    </row>
    <row r="1945" spans="1:13" ht="15.6">
      <c r="A1945" s="83">
        <v>540.38999999998202</v>
      </c>
      <c r="B1945" s="84">
        <f t="shared" si="147"/>
        <v>518874921.67110586</v>
      </c>
      <c r="C1945" s="84">
        <f t="shared" si="138"/>
        <v>462296269.90733486</v>
      </c>
      <c r="D1945" s="83">
        <v>540.38999999998202</v>
      </c>
      <c r="E1945" s="84">
        <f t="shared" si="148"/>
        <v>37916836.561429136</v>
      </c>
      <c r="F1945" s="85"/>
      <c r="G1945" s="79">
        <f t="shared" si="146"/>
        <v>0.38151173587399723</v>
      </c>
      <c r="H1945" s="80">
        <f t="shared" si="149"/>
        <v>0.9520722275660447</v>
      </c>
      <c r="I1945" s="61"/>
      <c r="J1945" s="61"/>
      <c r="K1945" s="61"/>
      <c r="L1945" s="61"/>
      <c r="M1945" s="61"/>
    </row>
    <row r="1946" spans="1:13" ht="15.6">
      <c r="A1946" s="83">
        <v>540.39999999998201</v>
      </c>
      <c r="B1946" s="84">
        <f t="shared" si="147"/>
        <v>519256433.40697986</v>
      </c>
      <c r="C1946" s="84">
        <f t="shared" si="138"/>
        <v>462677781.64320886</v>
      </c>
      <c r="D1946" s="83">
        <v>540.39999999998201</v>
      </c>
      <c r="E1946" s="84">
        <f t="shared" si="148"/>
        <v>37929577.763508677</v>
      </c>
      <c r="F1946" s="85"/>
      <c r="G1946" s="79">
        <f t="shared" si="146"/>
        <v>0.38151173587399723</v>
      </c>
      <c r="H1946" s="80">
        <f t="shared" si="149"/>
        <v>0.95285792875348652</v>
      </c>
      <c r="I1946" s="61"/>
      <c r="J1946" s="61"/>
      <c r="K1946" s="61"/>
      <c r="L1946" s="61"/>
      <c r="M1946" s="61"/>
    </row>
    <row r="1947" spans="1:13" ht="15.6">
      <c r="A1947" s="83">
        <v>540.40999999998201</v>
      </c>
      <c r="B1947" s="84">
        <f t="shared" si="147"/>
        <v>519637945.14285386</v>
      </c>
      <c r="C1947" s="84">
        <f t="shared" si="138"/>
        <v>463059293.37908286</v>
      </c>
      <c r="D1947" s="83">
        <v>540.40999999998201</v>
      </c>
      <c r="E1947" s="84">
        <f t="shared" si="148"/>
        <v>37942318.965588219</v>
      </c>
      <c r="F1947" s="85"/>
      <c r="G1947" s="79">
        <f t="shared" si="146"/>
        <v>0.38151173587399723</v>
      </c>
      <c r="H1947" s="80">
        <f t="shared" si="149"/>
        <v>0.95364362994092844</v>
      </c>
      <c r="I1947" s="61"/>
      <c r="J1947" s="61"/>
      <c r="K1947" s="61"/>
      <c r="L1947" s="61"/>
      <c r="M1947" s="61"/>
    </row>
    <row r="1948" spans="1:13" ht="15.6">
      <c r="A1948" s="83">
        <v>540.419999999982</v>
      </c>
      <c r="B1948" s="84">
        <f t="shared" si="147"/>
        <v>520019456.87872785</v>
      </c>
      <c r="C1948" s="84">
        <f t="shared" si="138"/>
        <v>463440805.11495686</v>
      </c>
      <c r="D1948" s="83">
        <v>540.419999999982</v>
      </c>
      <c r="E1948" s="84">
        <f t="shared" si="148"/>
        <v>37955060.167667761</v>
      </c>
      <c r="F1948" s="85"/>
      <c r="G1948" s="79">
        <f t="shared" si="146"/>
        <v>0.38151173587399723</v>
      </c>
      <c r="H1948" s="80">
        <f t="shared" si="149"/>
        <v>0.95442933112837036</v>
      </c>
      <c r="I1948" s="61"/>
      <c r="J1948" s="61"/>
      <c r="K1948" s="61"/>
      <c r="L1948" s="61"/>
      <c r="M1948" s="61"/>
    </row>
    <row r="1949" spans="1:13" ht="15.6">
      <c r="A1949" s="83">
        <v>540.42999999998199</v>
      </c>
      <c r="B1949" s="84">
        <f t="shared" si="147"/>
        <v>520400968.61460185</v>
      </c>
      <c r="C1949" s="84">
        <f t="shared" si="138"/>
        <v>463822316.85083085</v>
      </c>
      <c r="D1949" s="83">
        <v>540.42999999998199</v>
      </c>
      <c r="E1949" s="84">
        <f t="shared" si="148"/>
        <v>37967801.369747303</v>
      </c>
      <c r="F1949" s="85"/>
      <c r="G1949" s="79">
        <f t="shared" si="146"/>
        <v>0.38151173587399723</v>
      </c>
      <c r="H1949" s="80">
        <f t="shared" si="149"/>
        <v>0.95521503231581217</v>
      </c>
      <c r="I1949" s="61"/>
      <c r="J1949" s="61"/>
      <c r="K1949" s="61"/>
      <c r="L1949" s="61"/>
      <c r="M1949" s="61"/>
    </row>
    <row r="1950" spans="1:13" ht="15.6">
      <c r="A1950" s="83">
        <v>540.43999999998198</v>
      </c>
      <c r="B1950" s="84">
        <f t="shared" si="147"/>
        <v>520782480.35047585</v>
      </c>
      <c r="C1950" s="84">
        <f t="shared" si="138"/>
        <v>464203828.58670485</v>
      </c>
      <c r="D1950" s="83">
        <v>540.43999999998198</v>
      </c>
      <c r="E1950" s="84">
        <f t="shared" si="148"/>
        <v>37980542.571826845</v>
      </c>
      <c r="F1950" s="85"/>
      <c r="G1950" s="79">
        <f t="shared" si="146"/>
        <v>0.38151173587399723</v>
      </c>
      <c r="H1950" s="80">
        <f t="shared" si="149"/>
        <v>0.9560007335032541</v>
      </c>
      <c r="I1950" s="61"/>
      <c r="J1950" s="61"/>
      <c r="K1950" s="61"/>
      <c r="L1950" s="61"/>
      <c r="M1950" s="61"/>
    </row>
    <row r="1951" spans="1:13" ht="15.6">
      <c r="A1951" s="83">
        <v>540.44999999998197</v>
      </c>
      <c r="B1951" s="84">
        <f t="shared" si="147"/>
        <v>521163992.08634984</v>
      </c>
      <c r="C1951" s="84">
        <f t="shared" si="138"/>
        <v>464585340.32257885</v>
      </c>
      <c r="D1951" s="83">
        <v>540.44999999998197</v>
      </c>
      <c r="E1951" s="84">
        <f t="shared" si="148"/>
        <v>37993283.773906387</v>
      </c>
      <c r="F1951" s="85"/>
      <c r="G1951" s="79">
        <f t="shared" si="146"/>
        <v>0.38151173587399723</v>
      </c>
      <c r="H1951" s="80">
        <f t="shared" si="149"/>
        <v>0.95678643469069602</v>
      </c>
      <c r="I1951" s="61"/>
      <c r="J1951" s="61"/>
      <c r="K1951" s="61"/>
      <c r="L1951" s="61"/>
      <c r="M1951" s="61"/>
    </row>
    <row r="1952" spans="1:13" ht="15.6">
      <c r="A1952" s="83">
        <v>540.45999999998196</v>
      </c>
      <c r="B1952" s="84">
        <f t="shared" si="147"/>
        <v>521545503.82222384</v>
      </c>
      <c r="C1952" s="84">
        <f t="shared" si="138"/>
        <v>464966852.05845284</v>
      </c>
      <c r="D1952" s="83">
        <v>540.45999999998196</v>
      </c>
      <c r="E1952" s="84">
        <f t="shared" si="148"/>
        <v>38006024.975985929</v>
      </c>
      <c r="F1952" s="85"/>
      <c r="G1952" s="79">
        <f t="shared" si="146"/>
        <v>0.38151173587399723</v>
      </c>
      <c r="H1952" s="80">
        <f t="shared" si="149"/>
        <v>0.95757213587813783</v>
      </c>
      <c r="I1952" s="61"/>
      <c r="J1952" s="61"/>
      <c r="K1952" s="61"/>
      <c r="L1952" s="61"/>
      <c r="M1952" s="61"/>
    </row>
    <row r="1953" spans="1:13" ht="15.6">
      <c r="A1953" s="83">
        <v>540.46999999998195</v>
      </c>
      <c r="B1953" s="84">
        <f t="shared" si="147"/>
        <v>521927015.55809784</v>
      </c>
      <c r="C1953" s="84">
        <f t="shared" si="138"/>
        <v>465348363.79432684</v>
      </c>
      <c r="D1953" s="83">
        <v>540.46999999998195</v>
      </c>
      <c r="E1953" s="84">
        <f t="shared" si="148"/>
        <v>38018766.178065471</v>
      </c>
      <c r="F1953" s="85"/>
      <c r="G1953" s="79">
        <f t="shared" si="146"/>
        <v>0.38151173587399723</v>
      </c>
      <c r="H1953" s="80">
        <f t="shared" si="149"/>
        <v>0.95835783706557975</v>
      </c>
      <c r="I1953" s="61"/>
      <c r="J1953" s="61"/>
      <c r="K1953" s="61"/>
      <c r="L1953" s="61"/>
      <c r="M1953" s="61"/>
    </row>
    <row r="1954" spans="1:13" ht="15.6">
      <c r="A1954" s="83">
        <v>540.47999999998206</v>
      </c>
      <c r="B1954" s="84">
        <f t="shared" si="147"/>
        <v>522308527.29397184</v>
      </c>
      <c r="C1954" s="84">
        <f t="shared" si="138"/>
        <v>465729875.53020084</v>
      </c>
      <c r="D1954" s="83">
        <v>540.47999999998206</v>
      </c>
      <c r="E1954" s="84">
        <f t="shared" si="148"/>
        <v>38031507.380145013</v>
      </c>
      <c r="F1954" s="85"/>
      <c r="G1954" s="79">
        <f t="shared" si="146"/>
        <v>0.38151173587399723</v>
      </c>
      <c r="H1954" s="80">
        <f t="shared" si="149"/>
        <v>0.95914353825302157</v>
      </c>
      <c r="I1954" s="61"/>
      <c r="J1954" s="61"/>
      <c r="K1954" s="61"/>
      <c r="L1954" s="61"/>
      <c r="M1954" s="61"/>
    </row>
    <row r="1955" spans="1:13" ht="15.6">
      <c r="A1955" s="83">
        <v>540.48999999998205</v>
      </c>
      <c r="B1955" s="84">
        <f t="shared" si="147"/>
        <v>522690039.02984583</v>
      </c>
      <c r="C1955" s="84">
        <f t="shared" si="138"/>
        <v>466111387.26607484</v>
      </c>
      <c r="D1955" s="83">
        <v>540.48999999998205</v>
      </c>
      <c r="E1955" s="84">
        <f t="shared" si="148"/>
        <v>38044248.582224555</v>
      </c>
      <c r="F1955" s="85"/>
      <c r="G1955" s="79">
        <f t="shared" si="146"/>
        <v>0.38151173587399723</v>
      </c>
      <c r="H1955" s="80">
        <f t="shared" si="149"/>
        <v>0.95992923944046349</v>
      </c>
      <c r="I1955" s="61"/>
      <c r="J1955" s="61"/>
      <c r="K1955" s="61"/>
      <c r="L1955" s="61"/>
      <c r="M1955" s="61"/>
    </row>
    <row r="1956" spans="1:13" ht="15.6">
      <c r="A1956" s="83">
        <v>540.49999999998204</v>
      </c>
      <c r="B1956" s="84">
        <f t="shared" si="147"/>
        <v>523071550.76571983</v>
      </c>
      <c r="C1956" s="84">
        <f t="shared" si="138"/>
        <v>466492899.00194883</v>
      </c>
      <c r="D1956" s="83">
        <v>540.49999999998204</v>
      </c>
      <c r="E1956" s="84">
        <f t="shared" si="148"/>
        <v>38056989.784304097</v>
      </c>
      <c r="F1956" s="85"/>
      <c r="G1956" s="79">
        <f t="shared" si="146"/>
        <v>0.38151173587399723</v>
      </c>
      <c r="H1956" s="80">
        <f t="shared" si="149"/>
        <v>0.96071494062790541</v>
      </c>
      <c r="I1956" s="61"/>
      <c r="J1956" s="61"/>
      <c r="K1956" s="61"/>
      <c r="L1956" s="61"/>
      <c r="M1956" s="61"/>
    </row>
    <row r="1957" spans="1:13" ht="15.6">
      <c r="A1957" s="83">
        <v>540.50999999998203</v>
      </c>
      <c r="B1957" s="84">
        <f t="shared" si="147"/>
        <v>523453062.50159383</v>
      </c>
      <c r="C1957" s="84">
        <f t="shared" si="138"/>
        <v>466874410.73782283</v>
      </c>
      <c r="D1957" s="83">
        <v>540.50999999998203</v>
      </c>
      <c r="E1957" s="84">
        <f t="shared" si="148"/>
        <v>38069730.986383639</v>
      </c>
      <c r="F1957" s="85"/>
      <c r="G1957" s="79">
        <f t="shared" si="146"/>
        <v>0.38151173587399723</v>
      </c>
      <c r="H1957" s="80">
        <f t="shared" si="149"/>
        <v>0.96150064181534722</v>
      </c>
      <c r="I1957" s="61"/>
      <c r="J1957" s="61"/>
      <c r="K1957" s="61"/>
      <c r="L1957" s="61"/>
      <c r="M1957" s="61"/>
    </row>
    <row r="1958" spans="1:13" ht="15.6">
      <c r="A1958" s="83">
        <v>540.51999999998202</v>
      </c>
      <c r="B1958" s="84">
        <f t="shared" si="147"/>
        <v>523834574.23746783</v>
      </c>
      <c r="C1958" s="84">
        <f t="shared" si="138"/>
        <v>467255922.47369683</v>
      </c>
      <c r="D1958" s="83">
        <v>540.51999999998202</v>
      </c>
      <c r="E1958" s="84">
        <f t="shared" si="148"/>
        <v>38082472.188463181</v>
      </c>
      <c r="F1958" s="85"/>
      <c r="G1958" s="79">
        <f t="shared" si="146"/>
        <v>0.38151173587399723</v>
      </c>
      <c r="H1958" s="80">
        <f t="shared" si="149"/>
        <v>0.96228634300278915</v>
      </c>
      <c r="I1958" s="61"/>
      <c r="J1958" s="61"/>
      <c r="K1958" s="61"/>
      <c r="L1958" s="61"/>
      <c r="M1958" s="61"/>
    </row>
    <row r="1959" spans="1:13" ht="15.6">
      <c r="A1959" s="83">
        <v>540.52999999998201</v>
      </c>
      <c r="B1959" s="84">
        <f t="shared" si="147"/>
        <v>524216085.97334182</v>
      </c>
      <c r="C1959" s="84">
        <f t="shared" si="138"/>
        <v>467637434.20957083</v>
      </c>
      <c r="D1959" s="83">
        <v>540.52999999998201</v>
      </c>
      <c r="E1959" s="84">
        <f t="shared" si="148"/>
        <v>38095213.390542723</v>
      </c>
      <c r="F1959" s="85"/>
      <c r="G1959" s="79">
        <f t="shared" si="146"/>
        <v>0.38151173587399723</v>
      </c>
      <c r="H1959" s="80">
        <f t="shared" si="149"/>
        <v>0.96307204419023096</v>
      </c>
      <c r="I1959" s="61"/>
      <c r="J1959" s="61"/>
      <c r="K1959" s="61"/>
      <c r="L1959" s="61"/>
      <c r="M1959" s="61"/>
    </row>
    <row r="1960" spans="1:13" ht="15.6">
      <c r="A1960" s="83">
        <v>540.539999999982</v>
      </c>
      <c r="B1960" s="84">
        <f t="shared" si="147"/>
        <v>524597597.70921582</v>
      </c>
      <c r="C1960" s="84">
        <f t="shared" si="138"/>
        <v>468018945.94544482</v>
      </c>
      <c r="D1960" s="83">
        <v>540.539999999982</v>
      </c>
      <c r="E1960" s="84">
        <f t="shared" si="148"/>
        <v>38107954.592622265</v>
      </c>
      <c r="F1960" s="85"/>
      <c r="G1960" s="79">
        <f t="shared" si="146"/>
        <v>0.38151173587399723</v>
      </c>
      <c r="H1960" s="80">
        <f t="shared" si="149"/>
        <v>0.96385774537767288</v>
      </c>
      <c r="I1960" s="61"/>
      <c r="J1960" s="61"/>
      <c r="K1960" s="61"/>
      <c r="L1960" s="61"/>
      <c r="M1960" s="61"/>
    </row>
    <row r="1961" spans="1:13" ht="15.6">
      <c r="A1961" s="83">
        <v>540.54999999998199</v>
      </c>
      <c r="B1961" s="84">
        <f t="shared" si="147"/>
        <v>524979109.44508982</v>
      </c>
      <c r="C1961" s="84">
        <f t="shared" si="138"/>
        <v>468400457.68131882</v>
      </c>
      <c r="D1961" s="83">
        <v>540.54999999998199</v>
      </c>
      <c r="E1961" s="84">
        <f t="shared" si="148"/>
        <v>38120695.794701807</v>
      </c>
      <c r="F1961" s="85"/>
      <c r="G1961" s="79">
        <f t="shared" si="146"/>
        <v>0.38151173587399723</v>
      </c>
      <c r="H1961" s="80">
        <f t="shared" si="149"/>
        <v>0.9646434465651148</v>
      </c>
      <c r="I1961" s="61"/>
      <c r="J1961" s="61"/>
      <c r="K1961" s="61"/>
      <c r="L1961" s="61"/>
      <c r="M1961" s="61"/>
    </row>
    <row r="1962" spans="1:13" ht="15.6">
      <c r="A1962" s="83">
        <v>540.55999999998198</v>
      </c>
      <c r="B1962" s="84">
        <f t="shared" si="147"/>
        <v>525360621.18096381</v>
      </c>
      <c r="C1962" s="84">
        <f t="shared" si="138"/>
        <v>468781969.41719282</v>
      </c>
      <c r="D1962" s="83">
        <v>540.55999999998198</v>
      </c>
      <c r="E1962" s="84">
        <f t="shared" si="148"/>
        <v>38133436.996781349</v>
      </c>
      <c r="F1962" s="85"/>
      <c r="G1962" s="79">
        <f t="shared" si="146"/>
        <v>0.38151173587399723</v>
      </c>
      <c r="H1962" s="80">
        <f t="shared" si="149"/>
        <v>0.96542914775255662</v>
      </c>
      <c r="I1962" s="61"/>
      <c r="J1962" s="61"/>
      <c r="K1962" s="61"/>
      <c r="L1962" s="61"/>
      <c r="M1962" s="61"/>
    </row>
    <row r="1963" spans="1:13" ht="15.6">
      <c r="A1963" s="83">
        <v>540.56999999998197</v>
      </c>
      <c r="B1963" s="84">
        <f t="shared" si="147"/>
        <v>525742132.91683781</v>
      </c>
      <c r="C1963" s="84">
        <f t="shared" si="138"/>
        <v>469163481.15306681</v>
      </c>
      <c r="D1963" s="83">
        <v>540.56999999998197</v>
      </c>
      <c r="E1963" s="84">
        <f t="shared" si="148"/>
        <v>38146178.198860891</v>
      </c>
      <c r="F1963" s="85"/>
      <c r="G1963" s="79">
        <f t="shared" ref="G1963:G2026" si="150">(B1963-B1962)/10^6</f>
        <v>0.38151173587399723</v>
      </c>
      <c r="H1963" s="80">
        <f t="shared" si="149"/>
        <v>0.96621484893999854</v>
      </c>
      <c r="I1963" s="61"/>
      <c r="J1963" s="61"/>
      <c r="K1963" s="61"/>
      <c r="L1963" s="61"/>
      <c r="M1963" s="61"/>
    </row>
    <row r="1964" spans="1:13" ht="15.6">
      <c r="A1964" s="83">
        <v>540.57999999998196</v>
      </c>
      <c r="B1964" s="84">
        <f t="shared" si="147"/>
        <v>526123644.65271181</v>
      </c>
      <c r="C1964" s="84">
        <f t="shared" si="138"/>
        <v>469544992.88894081</v>
      </c>
      <c r="D1964" s="83">
        <v>540.57999999998196</v>
      </c>
      <c r="E1964" s="84">
        <f t="shared" si="148"/>
        <v>38158919.400940433</v>
      </c>
      <c r="F1964" s="85"/>
      <c r="G1964" s="79">
        <f t="shared" si="150"/>
        <v>0.38151173587399723</v>
      </c>
      <c r="H1964" s="80">
        <f t="shared" si="149"/>
        <v>0.96700055012744046</v>
      </c>
      <c r="I1964" s="61"/>
      <c r="J1964" s="61"/>
      <c r="K1964" s="61"/>
      <c r="L1964" s="61"/>
      <c r="M1964" s="61"/>
    </row>
    <row r="1965" spans="1:13" ht="15.6">
      <c r="A1965" s="83">
        <v>540.58999999998196</v>
      </c>
      <c r="B1965" s="84">
        <f t="shared" si="147"/>
        <v>526505156.38858581</v>
      </c>
      <c r="C1965" s="84">
        <f t="shared" si="138"/>
        <v>469926504.62481481</v>
      </c>
      <c r="D1965" s="83">
        <v>540.58999999998196</v>
      </c>
      <c r="E1965" s="84">
        <f t="shared" si="148"/>
        <v>38171660.603019975</v>
      </c>
      <c r="F1965" s="85"/>
      <c r="G1965" s="79">
        <f t="shared" si="150"/>
        <v>0.38151173587399723</v>
      </c>
      <c r="H1965" s="80">
        <f t="shared" si="149"/>
        <v>0.96778625131488227</v>
      </c>
      <c r="I1965" s="61"/>
      <c r="J1965" s="61"/>
      <c r="K1965" s="61"/>
      <c r="L1965" s="61"/>
      <c r="M1965" s="61"/>
    </row>
    <row r="1966" spans="1:13" ht="15.6">
      <c r="A1966" s="83">
        <v>540.59999999998195</v>
      </c>
      <c r="B1966" s="84">
        <f t="shared" si="147"/>
        <v>526886668.1244598</v>
      </c>
      <c r="C1966" s="84">
        <f t="shared" si="138"/>
        <v>470308016.36068881</v>
      </c>
      <c r="D1966" s="83">
        <v>540.59999999998195</v>
      </c>
      <c r="E1966" s="84">
        <f t="shared" si="148"/>
        <v>38184401.805099517</v>
      </c>
      <c r="F1966" s="85"/>
      <c r="G1966" s="79">
        <f t="shared" si="150"/>
        <v>0.38151173587399723</v>
      </c>
      <c r="H1966" s="80">
        <f t="shared" si="149"/>
        <v>0.9685719525023242</v>
      </c>
      <c r="I1966" s="61"/>
      <c r="J1966" s="61"/>
      <c r="K1966" s="61"/>
      <c r="L1966" s="61"/>
      <c r="M1966" s="61"/>
    </row>
    <row r="1967" spans="1:13" ht="15.6">
      <c r="A1967" s="83">
        <v>540.60999999998205</v>
      </c>
      <c r="B1967" s="84">
        <f t="shared" si="147"/>
        <v>527268179.8603338</v>
      </c>
      <c r="C1967" s="84">
        <f t="shared" si="138"/>
        <v>470689528.0965628</v>
      </c>
      <c r="D1967" s="83">
        <v>540.60999999998205</v>
      </c>
      <c r="E1967" s="84">
        <f t="shared" si="148"/>
        <v>38197143.007179059</v>
      </c>
      <c r="F1967" s="85"/>
      <c r="G1967" s="79">
        <f t="shared" si="150"/>
        <v>0.38151173587399723</v>
      </c>
      <c r="H1967" s="80">
        <f t="shared" si="149"/>
        <v>0.96935765368976601</v>
      </c>
      <c r="I1967" s="61"/>
      <c r="J1967" s="61"/>
      <c r="K1967" s="61"/>
      <c r="L1967" s="61"/>
      <c r="M1967" s="61"/>
    </row>
    <row r="1968" spans="1:13" ht="15.6">
      <c r="A1968" s="83">
        <v>540.61999999998204</v>
      </c>
      <c r="B1968" s="84">
        <f t="shared" si="147"/>
        <v>527649691.5962078</v>
      </c>
      <c r="C1968" s="84">
        <f t="shared" si="138"/>
        <v>471071039.8324368</v>
      </c>
      <c r="D1968" s="83">
        <v>540.61999999998204</v>
      </c>
      <c r="E1968" s="84">
        <f t="shared" si="148"/>
        <v>38209884.209258601</v>
      </c>
      <c r="F1968" s="85"/>
      <c r="G1968" s="79">
        <f t="shared" si="150"/>
        <v>0.38151173587399723</v>
      </c>
      <c r="H1968" s="80">
        <f t="shared" si="149"/>
        <v>0.97014335487720793</v>
      </c>
      <c r="I1968" s="61"/>
      <c r="J1968" s="61"/>
      <c r="K1968" s="61"/>
      <c r="L1968" s="61"/>
      <c r="M1968" s="61"/>
    </row>
    <row r="1969" spans="1:13" ht="15.6">
      <c r="A1969" s="83">
        <v>540.62999999998203</v>
      </c>
      <c r="B1969" s="84">
        <f t="shared" si="147"/>
        <v>528031203.33208179</v>
      </c>
      <c r="C1969" s="84">
        <f t="shared" si="138"/>
        <v>471452551.5683108</v>
      </c>
      <c r="D1969" s="83">
        <v>540.62999999998203</v>
      </c>
      <c r="E1969" s="84">
        <f t="shared" si="148"/>
        <v>38222625.411338143</v>
      </c>
      <c r="F1969" s="85"/>
      <c r="G1969" s="79">
        <f t="shared" si="150"/>
        <v>0.38151173587399723</v>
      </c>
      <c r="H1969" s="80">
        <f t="shared" si="149"/>
        <v>0.97092905606464985</v>
      </c>
      <c r="I1969" s="61"/>
      <c r="J1969" s="61"/>
      <c r="K1969" s="61"/>
      <c r="L1969" s="61"/>
      <c r="M1969" s="61"/>
    </row>
    <row r="1970" spans="1:13" ht="15.6">
      <c r="A1970" s="83">
        <v>540.63999999998202</v>
      </c>
      <c r="B1970" s="84">
        <f t="shared" si="147"/>
        <v>528412715.06795579</v>
      </c>
      <c r="C1970" s="84">
        <f t="shared" si="138"/>
        <v>471834063.30418479</v>
      </c>
      <c r="D1970" s="83">
        <v>540.63999999998202</v>
      </c>
      <c r="E1970" s="84">
        <f t="shared" si="148"/>
        <v>38235366.613417685</v>
      </c>
      <c r="F1970" s="85"/>
      <c r="G1970" s="79">
        <f t="shared" si="150"/>
        <v>0.38151173587399723</v>
      </c>
      <c r="H1970" s="80">
        <f t="shared" si="149"/>
        <v>0.97171475725209167</v>
      </c>
      <c r="I1970" s="61"/>
      <c r="J1970" s="61"/>
      <c r="K1970" s="61"/>
      <c r="L1970" s="61"/>
      <c r="M1970" s="61"/>
    </row>
    <row r="1971" spans="1:13" ht="15.6">
      <c r="A1971" s="83">
        <v>540.64999999998201</v>
      </c>
      <c r="B1971" s="84">
        <f t="shared" ref="B1971:B2005" si="151">B1970+($B$2006-$B$1906)/100</f>
        <v>528794226.80382979</v>
      </c>
      <c r="C1971" s="84">
        <f t="shared" si="138"/>
        <v>472215575.04005879</v>
      </c>
      <c r="D1971" s="83">
        <v>540.64999999998201</v>
      </c>
      <c r="E1971" s="84">
        <f t="shared" ref="E1971:E2005" si="152">E1970+(($E$2006-$E$1906)/100)</f>
        <v>38248107.815497227</v>
      </c>
      <c r="F1971" s="85"/>
      <c r="G1971" s="79">
        <f t="shared" si="150"/>
        <v>0.38151173587399723</v>
      </c>
      <c r="H1971" s="80">
        <f t="shared" si="149"/>
        <v>0.97250045843953359</v>
      </c>
      <c r="I1971" s="61"/>
      <c r="J1971" s="61"/>
      <c r="K1971" s="61"/>
      <c r="L1971" s="61"/>
      <c r="M1971" s="61"/>
    </row>
    <row r="1972" spans="1:13" ht="15.6">
      <c r="A1972" s="83">
        <v>540.65999999998201</v>
      </c>
      <c r="B1972" s="84">
        <f t="shared" si="151"/>
        <v>529175738.53970379</v>
      </c>
      <c r="C1972" s="84">
        <f t="shared" si="138"/>
        <v>472597086.77593279</v>
      </c>
      <c r="D1972" s="83">
        <v>540.65999999998201</v>
      </c>
      <c r="E1972" s="84">
        <f t="shared" si="152"/>
        <v>38260849.017576769</v>
      </c>
      <c r="F1972" s="85"/>
      <c r="G1972" s="79">
        <f t="shared" si="150"/>
        <v>0.38151173587399723</v>
      </c>
      <c r="H1972" s="80">
        <f t="shared" si="149"/>
        <v>0.9732861596269754</v>
      </c>
      <c r="I1972" s="61"/>
      <c r="J1972" s="61"/>
      <c r="K1972" s="61"/>
      <c r="L1972" s="61"/>
      <c r="M1972" s="61"/>
    </row>
    <row r="1973" spans="1:13" ht="15.6">
      <c r="A1973" s="83">
        <v>540.669999999982</v>
      </c>
      <c r="B1973" s="84">
        <f t="shared" si="151"/>
        <v>529557250.27557778</v>
      </c>
      <c r="C1973" s="84">
        <f t="shared" si="138"/>
        <v>472978598.51180679</v>
      </c>
      <c r="D1973" s="83">
        <v>540.669999999982</v>
      </c>
      <c r="E1973" s="84">
        <f t="shared" si="152"/>
        <v>38273590.219656311</v>
      </c>
      <c r="F1973" s="85"/>
      <c r="G1973" s="79">
        <f t="shared" si="150"/>
        <v>0.38151173587399723</v>
      </c>
      <c r="H1973" s="80">
        <f t="shared" si="149"/>
        <v>0.97407186081441732</v>
      </c>
      <c r="I1973" s="61"/>
      <c r="J1973" s="61"/>
      <c r="K1973" s="61"/>
      <c r="L1973" s="61"/>
      <c r="M1973" s="61"/>
    </row>
    <row r="1974" spans="1:13" ht="15.6">
      <c r="A1974" s="83">
        <v>540.67999999998199</v>
      </c>
      <c r="B1974" s="84">
        <f t="shared" si="151"/>
        <v>529938762.01145178</v>
      </c>
      <c r="C1974" s="84">
        <f t="shared" si="138"/>
        <v>473360110.24768078</v>
      </c>
      <c r="D1974" s="83">
        <v>540.67999999998199</v>
      </c>
      <c r="E1974" s="84">
        <f t="shared" si="152"/>
        <v>38286331.421735853</v>
      </c>
      <c r="F1974" s="85"/>
      <c r="G1974" s="79">
        <f t="shared" si="150"/>
        <v>0.38151173587399723</v>
      </c>
      <c r="H1974" s="80">
        <f t="shared" si="149"/>
        <v>0.97485756200185925</v>
      </c>
      <c r="I1974" s="61"/>
      <c r="J1974" s="61"/>
      <c r="K1974" s="61"/>
      <c r="L1974" s="61"/>
      <c r="M1974" s="61"/>
    </row>
    <row r="1975" spans="1:13" ht="15.6">
      <c r="A1975" s="83">
        <v>540.68999999998198</v>
      </c>
      <c r="B1975" s="84">
        <f t="shared" si="151"/>
        <v>530320273.74732578</v>
      </c>
      <c r="C1975" s="84">
        <f t="shared" si="138"/>
        <v>473741621.98355478</v>
      </c>
      <c r="D1975" s="83">
        <v>540.68999999998198</v>
      </c>
      <c r="E1975" s="84">
        <f t="shared" si="152"/>
        <v>38299072.623815395</v>
      </c>
      <c r="F1975" s="85"/>
      <c r="G1975" s="79">
        <f t="shared" si="150"/>
        <v>0.38151173587399723</v>
      </c>
      <c r="H1975" s="80">
        <f t="shared" si="149"/>
        <v>0.97564326318930106</v>
      </c>
      <c r="I1975" s="61"/>
      <c r="J1975" s="61"/>
      <c r="K1975" s="61"/>
      <c r="L1975" s="61"/>
      <c r="M1975" s="61"/>
    </row>
    <row r="1976" spans="1:13" ht="15.6">
      <c r="A1976" s="83">
        <v>540.69999999998197</v>
      </c>
      <c r="B1976" s="84">
        <f t="shared" si="151"/>
        <v>530701785.48319978</v>
      </c>
      <c r="C1976" s="84">
        <f t="shared" si="138"/>
        <v>474123133.71942878</v>
      </c>
      <c r="D1976" s="83">
        <v>540.69999999998197</v>
      </c>
      <c r="E1976" s="84">
        <f t="shared" si="152"/>
        <v>38311813.825894937</v>
      </c>
      <c r="F1976" s="85"/>
      <c r="G1976" s="79">
        <f t="shared" si="150"/>
        <v>0.38151173587399723</v>
      </c>
      <c r="H1976" s="80">
        <f t="shared" si="149"/>
        <v>0.97642896437674298</v>
      </c>
      <c r="I1976" s="61"/>
      <c r="J1976" s="61"/>
      <c r="K1976" s="61"/>
      <c r="L1976" s="61"/>
      <c r="M1976" s="61"/>
    </row>
    <row r="1977" spans="1:13" ht="15.6">
      <c r="A1977" s="83">
        <v>540.70999999998196</v>
      </c>
      <c r="B1977" s="84">
        <f t="shared" si="151"/>
        <v>531083297.21907377</v>
      </c>
      <c r="C1977" s="84">
        <f t="shared" si="138"/>
        <v>474504645.45530277</v>
      </c>
      <c r="D1977" s="83">
        <v>540.70999999998196</v>
      </c>
      <c r="E1977" s="84">
        <f t="shared" si="152"/>
        <v>38324555.027974479</v>
      </c>
      <c r="F1977" s="85"/>
      <c r="G1977" s="79">
        <f t="shared" si="150"/>
        <v>0.38151173587399723</v>
      </c>
      <c r="H1977" s="80">
        <f t="shared" si="149"/>
        <v>0.9772146655641849</v>
      </c>
      <c r="I1977" s="61"/>
      <c r="J1977" s="61"/>
      <c r="K1977" s="61"/>
      <c r="L1977" s="61"/>
      <c r="M1977" s="61"/>
    </row>
    <row r="1978" spans="1:13" ht="15.6">
      <c r="A1978" s="83">
        <v>540.71999999998195</v>
      </c>
      <c r="B1978" s="84">
        <f t="shared" si="151"/>
        <v>531464808.95494777</v>
      </c>
      <c r="C1978" s="84">
        <f t="shared" si="138"/>
        <v>474886157.19117677</v>
      </c>
      <c r="D1978" s="83">
        <v>540.71999999998195</v>
      </c>
      <c r="E1978" s="84">
        <f t="shared" si="152"/>
        <v>38337296.230054021</v>
      </c>
      <c r="F1978" s="85"/>
      <c r="G1978" s="79">
        <f t="shared" si="150"/>
        <v>0.38151173587399723</v>
      </c>
      <c r="H1978" s="80">
        <f t="shared" si="149"/>
        <v>0.97800036675162672</v>
      </c>
      <c r="I1978" s="61"/>
      <c r="J1978" s="61"/>
      <c r="K1978" s="61"/>
      <c r="L1978" s="61"/>
      <c r="M1978" s="61"/>
    </row>
    <row r="1979" spans="1:13" ht="15.6">
      <c r="A1979" s="83">
        <v>540.72999999998206</v>
      </c>
      <c r="B1979" s="84">
        <f t="shared" si="151"/>
        <v>531846320.69082177</v>
      </c>
      <c r="C1979" s="84">
        <f t="shared" si="138"/>
        <v>475267668.92705077</v>
      </c>
      <c r="D1979" s="83">
        <v>540.72999999998206</v>
      </c>
      <c r="E1979" s="84">
        <f t="shared" si="152"/>
        <v>38350037.432133563</v>
      </c>
      <c r="F1979" s="85"/>
      <c r="G1979" s="79">
        <f t="shared" si="150"/>
        <v>0.38151173587399723</v>
      </c>
      <c r="H1979" s="80">
        <f t="shared" si="149"/>
        <v>0.97878606793906864</v>
      </c>
      <c r="I1979" s="61"/>
      <c r="J1979" s="61"/>
      <c r="K1979" s="61"/>
      <c r="L1979" s="61"/>
      <c r="M1979" s="61"/>
    </row>
    <row r="1980" spans="1:13" ht="15.6">
      <c r="A1980" s="83">
        <v>540.73999999998205</v>
      </c>
      <c r="B1980" s="84">
        <f t="shared" si="151"/>
        <v>532227832.42669576</v>
      </c>
      <c r="C1980" s="84">
        <f t="shared" si="138"/>
        <v>475649180.66292477</v>
      </c>
      <c r="D1980" s="83">
        <v>540.73999999998205</v>
      </c>
      <c r="E1980" s="84">
        <f t="shared" si="152"/>
        <v>38362778.634213105</v>
      </c>
      <c r="F1980" s="85"/>
      <c r="G1980" s="79">
        <f t="shared" si="150"/>
        <v>0.38151173587399723</v>
      </c>
      <c r="H1980" s="80">
        <f t="shared" si="149"/>
        <v>0.97957176912651045</v>
      </c>
      <c r="I1980" s="61"/>
      <c r="J1980" s="61"/>
      <c r="K1980" s="61"/>
      <c r="L1980" s="61"/>
      <c r="M1980" s="61"/>
    </row>
    <row r="1981" spans="1:13" ht="15.6">
      <c r="A1981" s="83">
        <v>540.74999999998204</v>
      </c>
      <c r="B1981" s="84">
        <f t="shared" si="151"/>
        <v>532609344.16256976</v>
      </c>
      <c r="C1981" s="84">
        <f t="shared" si="138"/>
        <v>476030692.39879876</v>
      </c>
      <c r="D1981" s="83">
        <v>540.74999999998204</v>
      </c>
      <c r="E1981" s="84">
        <f t="shared" si="152"/>
        <v>38375519.836292647</v>
      </c>
      <c r="F1981" s="85"/>
      <c r="G1981" s="79">
        <f t="shared" si="150"/>
        <v>0.38151173587399723</v>
      </c>
      <c r="H1981" s="80">
        <f t="shared" si="149"/>
        <v>0.98035747031395237</v>
      </c>
      <c r="I1981" s="61"/>
      <c r="J1981" s="61"/>
      <c r="K1981" s="61"/>
      <c r="L1981" s="61"/>
      <c r="M1981" s="61"/>
    </row>
    <row r="1982" spans="1:13" ht="15.6">
      <c r="A1982" s="83">
        <v>540.75999999998203</v>
      </c>
      <c r="B1982" s="84">
        <f t="shared" si="151"/>
        <v>532990855.89844376</v>
      </c>
      <c r="C1982" s="84">
        <f t="shared" si="138"/>
        <v>476412204.13467276</v>
      </c>
      <c r="D1982" s="83">
        <v>540.75999999998203</v>
      </c>
      <c r="E1982" s="84">
        <f t="shared" si="152"/>
        <v>38388261.038372189</v>
      </c>
      <c r="F1982" s="85"/>
      <c r="G1982" s="79">
        <f t="shared" si="150"/>
        <v>0.38151173587399723</v>
      </c>
      <c r="H1982" s="80">
        <f t="shared" si="149"/>
        <v>0.9811431715013943</v>
      </c>
      <c r="I1982" s="61"/>
      <c r="J1982" s="61"/>
      <c r="K1982" s="61"/>
      <c r="L1982" s="61"/>
      <c r="M1982" s="61"/>
    </row>
    <row r="1983" spans="1:13" ht="15.6">
      <c r="A1983" s="83">
        <v>540.76999999998202</v>
      </c>
      <c r="B1983" s="84">
        <f t="shared" si="151"/>
        <v>533372367.63431776</v>
      </c>
      <c r="C1983" s="84">
        <f t="shared" si="138"/>
        <v>476793715.87054676</v>
      </c>
      <c r="D1983" s="83">
        <v>540.76999999998202</v>
      </c>
      <c r="E1983" s="84">
        <f t="shared" si="152"/>
        <v>38401002.240451731</v>
      </c>
      <c r="F1983" s="85"/>
      <c r="G1983" s="79">
        <f t="shared" si="150"/>
        <v>0.38151173587399723</v>
      </c>
      <c r="H1983" s="80">
        <f t="shared" si="149"/>
        <v>0.98192887268883611</v>
      </c>
      <c r="I1983" s="61"/>
      <c r="J1983" s="61"/>
      <c r="K1983" s="61"/>
      <c r="L1983" s="61"/>
      <c r="M1983" s="61"/>
    </row>
    <row r="1984" spans="1:13" ht="15.6">
      <c r="A1984" s="83">
        <v>540.77999999998201</v>
      </c>
      <c r="B1984" s="84">
        <f t="shared" si="151"/>
        <v>533753879.37019175</v>
      </c>
      <c r="C1984" s="84">
        <f t="shared" si="138"/>
        <v>477175227.60642076</v>
      </c>
      <c r="D1984" s="83">
        <v>540.77999999998201</v>
      </c>
      <c r="E1984" s="84">
        <f t="shared" si="152"/>
        <v>38413743.442531273</v>
      </c>
      <c r="F1984" s="85"/>
      <c r="G1984" s="79">
        <f t="shared" si="150"/>
        <v>0.38151173587399723</v>
      </c>
      <c r="H1984" s="80">
        <f t="shared" si="149"/>
        <v>0.98271457387627803</v>
      </c>
      <c r="I1984" s="61"/>
      <c r="J1984" s="61"/>
      <c r="K1984" s="61"/>
      <c r="L1984" s="61"/>
      <c r="M1984" s="61"/>
    </row>
    <row r="1985" spans="1:13" ht="15.6">
      <c r="A1985" s="83">
        <v>540.789999999982</v>
      </c>
      <c r="B1985" s="84">
        <f t="shared" si="151"/>
        <v>534135391.10606575</v>
      </c>
      <c r="C1985" s="84">
        <f t="shared" si="138"/>
        <v>477556739.34229475</v>
      </c>
      <c r="D1985" s="83">
        <v>540.789999999982</v>
      </c>
      <c r="E1985" s="84">
        <f t="shared" si="152"/>
        <v>38426484.644610815</v>
      </c>
      <c r="F1985" s="85"/>
      <c r="G1985" s="79">
        <f t="shared" si="150"/>
        <v>0.38151173587399723</v>
      </c>
      <c r="H1985" s="80">
        <f t="shared" si="149"/>
        <v>0.98350027506371995</v>
      </c>
      <c r="I1985" s="61"/>
      <c r="J1985" s="61"/>
      <c r="K1985" s="61"/>
      <c r="L1985" s="61"/>
      <c r="M1985" s="61"/>
    </row>
    <row r="1986" spans="1:13" ht="15.6">
      <c r="A1986" s="83">
        <v>540.79999999998199</v>
      </c>
      <c r="B1986" s="84">
        <f t="shared" si="151"/>
        <v>534516902.84193975</v>
      </c>
      <c r="C1986" s="84">
        <f t="shared" si="138"/>
        <v>477938251.07816875</v>
      </c>
      <c r="D1986" s="83">
        <v>540.79999999998199</v>
      </c>
      <c r="E1986" s="84">
        <f t="shared" si="152"/>
        <v>38439225.846690357</v>
      </c>
      <c r="F1986" s="85"/>
      <c r="G1986" s="79">
        <f t="shared" si="150"/>
        <v>0.38151173587399723</v>
      </c>
      <c r="H1986" s="80">
        <f t="shared" si="149"/>
        <v>0.98428597625116176</v>
      </c>
      <c r="I1986" s="61"/>
      <c r="J1986" s="61"/>
      <c r="K1986" s="61"/>
      <c r="L1986" s="61"/>
      <c r="M1986" s="61"/>
    </row>
    <row r="1987" spans="1:13" ht="15.6">
      <c r="A1987" s="83">
        <v>540.80999999998198</v>
      </c>
      <c r="B1987" s="84">
        <f t="shared" si="151"/>
        <v>534898414.57781374</v>
      </c>
      <c r="C1987" s="84">
        <f t="shared" si="138"/>
        <v>478319762.81404275</v>
      </c>
      <c r="D1987" s="83">
        <v>540.80999999998198</v>
      </c>
      <c r="E1987" s="84">
        <f t="shared" si="152"/>
        <v>38451967.048769899</v>
      </c>
      <c r="F1987" s="85"/>
      <c r="G1987" s="79">
        <f t="shared" si="150"/>
        <v>0.38151173587399723</v>
      </c>
      <c r="H1987" s="80">
        <f t="shared" si="149"/>
        <v>0.98507167743860369</v>
      </c>
      <c r="I1987" s="61"/>
      <c r="J1987" s="61"/>
      <c r="K1987" s="61"/>
      <c r="L1987" s="61"/>
      <c r="M1987" s="61"/>
    </row>
    <row r="1988" spans="1:13" ht="15.6">
      <c r="A1988" s="83">
        <v>540.81999999998197</v>
      </c>
      <c r="B1988" s="84">
        <f t="shared" si="151"/>
        <v>535279926.31368774</v>
      </c>
      <c r="C1988" s="84">
        <f t="shared" si="138"/>
        <v>478701274.54991674</v>
      </c>
      <c r="D1988" s="83">
        <v>540.81999999998197</v>
      </c>
      <c r="E1988" s="84">
        <f t="shared" si="152"/>
        <v>38464708.250849441</v>
      </c>
      <c r="F1988" s="85"/>
      <c r="G1988" s="79">
        <f t="shared" si="150"/>
        <v>0.38151173587399723</v>
      </c>
      <c r="H1988" s="80">
        <f t="shared" si="149"/>
        <v>0.9858573786260455</v>
      </c>
      <c r="I1988" s="61"/>
      <c r="J1988" s="61"/>
      <c r="K1988" s="61"/>
      <c r="L1988" s="61"/>
      <c r="M1988" s="61"/>
    </row>
    <row r="1989" spans="1:13" ht="15.6">
      <c r="A1989" s="83">
        <v>540.82999999998196</v>
      </c>
      <c r="B1989" s="84">
        <f t="shared" si="151"/>
        <v>535661438.04956174</v>
      </c>
      <c r="C1989" s="84">
        <f t="shared" si="138"/>
        <v>479082786.28579074</v>
      </c>
      <c r="D1989" s="83">
        <v>540.82999999998196</v>
      </c>
      <c r="E1989" s="84">
        <f t="shared" si="152"/>
        <v>38477449.452928983</v>
      </c>
      <c r="F1989" s="85"/>
      <c r="G1989" s="79">
        <f t="shared" si="150"/>
        <v>0.38151173587399723</v>
      </c>
      <c r="H1989" s="80">
        <f t="shared" si="149"/>
        <v>0.98664307981348742</v>
      </c>
      <c r="I1989" s="61"/>
      <c r="J1989" s="61"/>
      <c r="K1989" s="61"/>
      <c r="L1989" s="61"/>
      <c r="M1989" s="61"/>
    </row>
    <row r="1990" spans="1:13" ht="15.6">
      <c r="A1990" s="83">
        <v>540.83999999998196</v>
      </c>
      <c r="B1990" s="84">
        <f t="shared" si="151"/>
        <v>536042949.78543574</v>
      </c>
      <c r="C1990" s="84">
        <f t="shared" si="138"/>
        <v>479464298.02166474</v>
      </c>
      <c r="D1990" s="83">
        <v>540.83999999998196</v>
      </c>
      <c r="E1990" s="84">
        <f t="shared" si="152"/>
        <v>38490190.655008525</v>
      </c>
      <c r="F1990" s="85"/>
      <c r="G1990" s="79">
        <f t="shared" si="150"/>
        <v>0.38151173587399723</v>
      </c>
      <c r="H1990" s="80">
        <f t="shared" si="149"/>
        <v>0.98742878100092935</v>
      </c>
      <c r="I1990" s="61"/>
      <c r="J1990" s="61"/>
      <c r="K1990" s="61"/>
      <c r="L1990" s="61"/>
      <c r="M1990" s="61"/>
    </row>
    <row r="1991" spans="1:13" ht="15.6">
      <c r="A1991" s="83">
        <v>540.84999999998195</v>
      </c>
      <c r="B1991" s="84">
        <f t="shared" si="151"/>
        <v>536424461.52130973</v>
      </c>
      <c r="C1991" s="84">
        <f t="shared" si="138"/>
        <v>479845809.75753874</v>
      </c>
      <c r="D1991" s="83">
        <v>540.84999999998195</v>
      </c>
      <c r="E1991" s="84">
        <f t="shared" si="152"/>
        <v>38502931.857088067</v>
      </c>
      <c r="F1991" s="85"/>
      <c r="G1991" s="79">
        <f t="shared" si="150"/>
        <v>0.38151173587399723</v>
      </c>
      <c r="H1991" s="80">
        <f t="shared" si="149"/>
        <v>0.98821448218837116</v>
      </c>
      <c r="I1991" s="61"/>
      <c r="J1991" s="61"/>
      <c r="K1991" s="61"/>
      <c r="L1991" s="61"/>
      <c r="M1991" s="61"/>
    </row>
    <row r="1992" spans="1:13" ht="15.6">
      <c r="A1992" s="83">
        <v>540.85999999998205</v>
      </c>
      <c r="B1992" s="84">
        <f t="shared" si="151"/>
        <v>536805973.25718373</v>
      </c>
      <c r="C1992" s="84">
        <f t="shared" si="138"/>
        <v>480227321.49341273</v>
      </c>
      <c r="D1992" s="83">
        <v>540.85999999998205</v>
      </c>
      <c r="E1992" s="84">
        <f t="shared" si="152"/>
        <v>38515673.059167609</v>
      </c>
      <c r="F1992" s="85"/>
      <c r="G1992" s="79">
        <f t="shared" si="150"/>
        <v>0.38151173587399723</v>
      </c>
      <c r="H1992" s="80">
        <f t="shared" ref="H1992:H2055" si="153">C1992/$C$2006</f>
        <v>0.98900018337581308</v>
      </c>
      <c r="I1992" s="61"/>
      <c r="J1992" s="61"/>
      <c r="K1992" s="61"/>
      <c r="L1992" s="61"/>
      <c r="M1992" s="61"/>
    </row>
    <row r="1993" spans="1:13" ht="15.6">
      <c r="A1993" s="83">
        <v>540.86999999998204</v>
      </c>
      <c r="B1993" s="84">
        <f t="shared" si="151"/>
        <v>537187484.99305773</v>
      </c>
      <c r="C1993" s="84">
        <f t="shared" si="138"/>
        <v>480608833.22928673</v>
      </c>
      <c r="D1993" s="83">
        <v>540.86999999998204</v>
      </c>
      <c r="E1993" s="84">
        <f t="shared" si="152"/>
        <v>38528414.261247151</v>
      </c>
      <c r="F1993" s="85"/>
      <c r="G1993" s="79">
        <f t="shared" si="150"/>
        <v>0.38151173587399723</v>
      </c>
      <c r="H1993" s="80">
        <f t="shared" si="153"/>
        <v>0.98978588456325489</v>
      </c>
      <c r="I1993" s="61"/>
      <c r="J1993" s="61"/>
      <c r="K1993" s="61"/>
      <c r="L1993" s="61"/>
      <c r="M1993" s="61"/>
    </row>
    <row r="1994" spans="1:13" ht="15.6">
      <c r="A1994" s="83">
        <v>540.87999999998203</v>
      </c>
      <c r="B1994" s="84">
        <f t="shared" si="151"/>
        <v>537568996.72893178</v>
      </c>
      <c r="C1994" s="84">
        <f t="shared" si="138"/>
        <v>480990344.96516079</v>
      </c>
      <c r="D1994" s="83">
        <v>540.87999999998203</v>
      </c>
      <c r="E1994" s="84">
        <f t="shared" si="152"/>
        <v>38541155.463326693</v>
      </c>
      <c r="F1994" s="85"/>
      <c r="G1994" s="79">
        <f t="shared" si="150"/>
        <v>0.38151173587405679</v>
      </c>
      <c r="H1994" s="80">
        <f t="shared" si="153"/>
        <v>0.99057158575069693</v>
      </c>
      <c r="I1994" s="61"/>
      <c r="J1994" s="61"/>
      <c r="K1994" s="61"/>
      <c r="L1994" s="61"/>
      <c r="M1994" s="61"/>
    </row>
    <row r="1995" spans="1:13" ht="15.6">
      <c r="A1995" s="83">
        <v>540.88999999998202</v>
      </c>
      <c r="B1995" s="84">
        <f t="shared" si="151"/>
        <v>537950508.46480584</v>
      </c>
      <c r="C1995" s="84">
        <f t="shared" si="138"/>
        <v>481371856.70103484</v>
      </c>
      <c r="D1995" s="83">
        <v>540.88999999998202</v>
      </c>
      <c r="E1995" s="84">
        <f t="shared" si="152"/>
        <v>38553896.665406235</v>
      </c>
      <c r="F1995" s="85"/>
      <c r="G1995" s="79">
        <f t="shared" si="150"/>
        <v>0.38151173587405679</v>
      </c>
      <c r="H1995" s="80">
        <f t="shared" si="153"/>
        <v>0.99135728693813896</v>
      </c>
      <c r="I1995" s="61"/>
      <c r="J1995" s="61"/>
      <c r="K1995" s="61"/>
      <c r="L1995" s="61"/>
      <c r="M1995" s="61"/>
    </row>
    <row r="1996" spans="1:13" ht="15.6">
      <c r="A1996" s="83">
        <v>540.89999999998201</v>
      </c>
      <c r="B1996" s="84">
        <f t="shared" si="151"/>
        <v>538332020.2006799</v>
      </c>
      <c r="C1996" s="84">
        <f t="shared" si="138"/>
        <v>481753368.4369089</v>
      </c>
      <c r="D1996" s="83">
        <v>540.89999999998201</v>
      </c>
      <c r="E1996" s="84">
        <f t="shared" si="152"/>
        <v>38566637.867485777</v>
      </c>
      <c r="F1996" s="85"/>
      <c r="G1996" s="79">
        <f t="shared" si="150"/>
        <v>0.38151173587405679</v>
      </c>
      <c r="H1996" s="80">
        <f t="shared" si="153"/>
        <v>0.99214298812558099</v>
      </c>
      <c r="I1996" s="61"/>
      <c r="J1996" s="61"/>
      <c r="K1996" s="61"/>
      <c r="L1996" s="61"/>
      <c r="M1996" s="61"/>
    </row>
    <row r="1997" spans="1:13" ht="15.6">
      <c r="A1997" s="83">
        <v>540.90999999998201</v>
      </c>
      <c r="B1997" s="84">
        <f t="shared" si="151"/>
        <v>538713531.93655396</v>
      </c>
      <c r="C1997" s="84">
        <f t="shared" si="138"/>
        <v>482134880.17278296</v>
      </c>
      <c r="D1997" s="83">
        <v>540.90999999998201</v>
      </c>
      <c r="E1997" s="84">
        <f t="shared" si="152"/>
        <v>38579379.069565319</v>
      </c>
      <c r="F1997" s="85"/>
      <c r="G1997" s="79">
        <f t="shared" si="150"/>
        <v>0.38151173587405679</v>
      </c>
      <c r="H1997" s="80">
        <f t="shared" si="153"/>
        <v>0.99292868931302292</v>
      </c>
      <c r="I1997" s="61"/>
      <c r="J1997" s="61"/>
      <c r="K1997" s="61"/>
      <c r="L1997" s="61"/>
      <c r="M1997" s="61"/>
    </row>
    <row r="1998" spans="1:13" ht="15.6">
      <c r="A1998" s="83">
        <v>540.919999999982</v>
      </c>
      <c r="B1998" s="84">
        <f t="shared" si="151"/>
        <v>539095043.67242801</v>
      </c>
      <c r="C1998" s="84">
        <f t="shared" si="138"/>
        <v>482516391.90865701</v>
      </c>
      <c r="D1998" s="83">
        <v>540.919999999982</v>
      </c>
      <c r="E1998" s="84">
        <f t="shared" si="152"/>
        <v>38592120.271644861</v>
      </c>
      <c r="F1998" s="85"/>
      <c r="G1998" s="79">
        <f t="shared" si="150"/>
        <v>0.38151173587405679</v>
      </c>
      <c r="H1998" s="80">
        <f t="shared" si="153"/>
        <v>0.99371439050046495</v>
      </c>
      <c r="I1998" s="61"/>
      <c r="J1998" s="61"/>
      <c r="K1998" s="61"/>
      <c r="L1998" s="61"/>
      <c r="M1998" s="61"/>
    </row>
    <row r="1999" spans="1:13" ht="15.6">
      <c r="A1999" s="83">
        <v>540.92999999998199</v>
      </c>
      <c r="B1999" s="84">
        <f t="shared" si="151"/>
        <v>539476555.40830207</v>
      </c>
      <c r="C1999" s="84">
        <f t="shared" si="138"/>
        <v>482897903.64453107</v>
      </c>
      <c r="D1999" s="83">
        <v>540.92999999998199</v>
      </c>
      <c r="E1999" s="84">
        <f t="shared" si="152"/>
        <v>38604861.473724402</v>
      </c>
      <c r="F1999" s="85"/>
      <c r="G1999" s="79">
        <f t="shared" si="150"/>
        <v>0.38151173587405679</v>
      </c>
      <c r="H1999" s="80">
        <f t="shared" si="153"/>
        <v>0.99450009168790698</v>
      </c>
      <c r="I1999" s="61"/>
      <c r="J1999" s="61"/>
      <c r="K1999" s="61"/>
      <c r="L1999" s="61"/>
      <c r="M1999" s="61"/>
    </row>
    <row r="2000" spans="1:13" ht="15.6">
      <c r="A2000" s="83">
        <v>540.93999999998198</v>
      </c>
      <c r="B2000" s="84">
        <f t="shared" si="151"/>
        <v>539858067.14417613</v>
      </c>
      <c r="C2000" s="84">
        <f t="shared" si="138"/>
        <v>483279415.38040513</v>
      </c>
      <c r="D2000" s="83">
        <v>540.93999999998198</v>
      </c>
      <c r="E2000" s="84">
        <f t="shared" si="152"/>
        <v>38617602.675803944</v>
      </c>
      <c r="F2000" s="85"/>
      <c r="G2000" s="79">
        <f t="shared" si="150"/>
        <v>0.38151173587405679</v>
      </c>
      <c r="H2000" s="80">
        <f t="shared" si="153"/>
        <v>0.99528579287534902</v>
      </c>
      <c r="I2000" s="61"/>
      <c r="J2000" s="61"/>
      <c r="K2000" s="61"/>
      <c r="L2000" s="61"/>
      <c r="M2000" s="61"/>
    </row>
    <row r="2001" spans="1:13" ht="15.6">
      <c r="A2001" s="83">
        <v>540.94999999998197</v>
      </c>
      <c r="B2001" s="84">
        <f t="shared" si="151"/>
        <v>540239578.88005018</v>
      </c>
      <c r="C2001" s="84">
        <f t="shared" si="138"/>
        <v>483660927.11627918</v>
      </c>
      <c r="D2001" s="83">
        <v>540.94999999998197</v>
      </c>
      <c r="E2001" s="84">
        <f t="shared" si="152"/>
        <v>38630343.877883486</v>
      </c>
      <c r="F2001" s="85"/>
      <c r="G2001" s="79">
        <f t="shared" si="150"/>
        <v>0.38151173587405679</v>
      </c>
      <c r="H2001" s="80">
        <f t="shared" si="153"/>
        <v>0.99607149406279094</v>
      </c>
      <c r="I2001" s="61"/>
      <c r="J2001" s="61"/>
      <c r="K2001" s="61"/>
      <c r="L2001" s="61"/>
      <c r="M2001" s="61"/>
    </row>
    <row r="2002" spans="1:13" ht="15.6">
      <c r="A2002" s="83">
        <v>540.95999999998196</v>
      </c>
      <c r="B2002" s="84">
        <f t="shared" si="151"/>
        <v>540621090.61592424</v>
      </c>
      <c r="C2002" s="84">
        <f t="shared" si="138"/>
        <v>484042438.85215324</v>
      </c>
      <c r="D2002" s="83">
        <v>540.95999999998196</v>
      </c>
      <c r="E2002" s="84">
        <f t="shared" si="152"/>
        <v>38643085.079963028</v>
      </c>
      <c r="F2002" s="85"/>
      <c r="G2002" s="79">
        <f t="shared" si="150"/>
        <v>0.38151173587405679</v>
      </c>
      <c r="H2002" s="80">
        <f t="shared" si="153"/>
        <v>0.99685719525023297</v>
      </c>
      <c r="I2002" s="61"/>
      <c r="J2002" s="61"/>
      <c r="K2002" s="61"/>
      <c r="L2002" s="61"/>
      <c r="M2002" s="61"/>
    </row>
    <row r="2003" spans="1:13" ht="15.6">
      <c r="A2003" s="83">
        <v>540.96999999998195</v>
      </c>
      <c r="B2003" s="84">
        <f t="shared" si="151"/>
        <v>541002602.3517983</v>
      </c>
      <c r="C2003" s="84">
        <f t="shared" si="138"/>
        <v>484423950.5880273</v>
      </c>
      <c r="D2003" s="83">
        <v>540.96999999998195</v>
      </c>
      <c r="E2003" s="84">
        <f t="shared" si="152"/>
        <v>38655826.28204257</v>
      </c>
      <c r="F2003" s="85"/>
      <c r="G2003" s="79">
        <f t="shared" si="150"/>
        <v>0.38151173587405679</v>
      </c>
      <c r="H2003" s="80">
        <f t="shared" si="153"/>
        <v>0.99764289643767501</v>
      </c>
      <c r="I2003" s="61"/>
      <c r="J2003" s="61"/>
      <c r="K2003" s="61"/>
      <c r="L2003" s="61"/>
      <c r="M2003" s="61"/>
    </row>
    <row r="2004" spans="1:13" ht="15.6">
      <c r="A2004" s="83">
        <v>540.97999999998206</v>
      </c>
      <c r="B2004" s="84">
        <f t="shared" si="151"/>
        <v>541384114.08767235</v>
      </c>
      <c r="C2004" s="84">
        <f t="shared" si="138"/>
        <v>484805462.32390136</v>
      </c>
      <c r="D2004" s="83">
        <v>540.97999999998206</v>
      </c>
      <c r="E2004" s="84">
        <f t="shared" si="152"/>
        <v>38668567.484122112</v>
      </c>
      <c r="F2004" s="85"/>
      <c r="G2004" s="79">
        <f t="shared" si="150"/>
        <v>0.38151173587405679</v>
      </c>
      <c r="H2004" s="80">
        <f t="shared" si="153"/>
        <v>0.99842859762511693</v>
      </c>
      <c r="I2004" s="61"/>
      <c r="J2004" s="61"/>
      <c r="K2004" s="61"/>
      <c r="L2004" s="61"/>
      <c r="M2004" s="61"/>
    </row>
    <row r="2005" spans="1:13" ht="15.6">
      <c r="A2005" s="83">
        <v>540.98999999998205</v>
      </c>
      <c r="B2005" s="84">
        <f t="shared" si="151"/>
        <v>541765625.82354641</v>
      </c>
      <c r="C2005" s="84">
        <f t="shared" si="138"/>
        <v>485186974.05977541</v>
      </c>
      <c r="D2005" s="83">
        <v>540.98999999998205</v>
      </c>
      <c r="E2005" s="84">
        <f t="shared" si="152"/>
        <v>38681308.686201654</v>
      </c>
      <c r="F2005" s="85"/>
      <c r="G2005" s="79">
        <f t="shared" si="150"/>
        <v>0.38151173587405679</v>
      </c>
      <c r="H2005" s="80">
        <f t="shared" si="153"/>
        <v>0.99921429881255897</v>
      </c>
      <c r="I2005" s="61"/>
      <c r="J2005" s="61"/>
      <c r="K2005" s="61"/>
      <c r="L2005" s="61"/>
      <c r="M2005" s="61"/>
    </row>
    <row r="2006" spans="1:13" ht="15.6">
      <c r="A2006" s="86">
        <v>540.99999999998204</v>
      </c>
      <c r="B2006" s="87">
        <v>542147137.55941999</v>
      </c>
      <c r="C2006" s="87">
        <f t="shared" si="138"/>
        <v>485568485.79564899</v>
      </c>
      <c r="D2006" s="86">
        <v>540.99999999998204</v>
      </c>
      <c r="E2006" s="87">
        <v>38694049.888281003</v>
      </c>
      <c r="F2006" s="96"/>
      <c r="G2006" s="79">
        <f t="shared" si="150"/>
        <v>0.38151173587358</v>
      </c>
      <c r="H2006" s="80">
        <f t="shared" si="153"/>
        <v>1</v>
      </c>
      <c r="I2006" s="61"/>
      <c r="J2006" s="61"/>
      <c r="K2006" s="61"/>
      <c r="L2006" s="61"/>
      <c r="M2006" s="61"/>
    </row>
    <row r="2007" spans="1:13" ht="15.6">
      <c r="A2007" s="83">
        <v>541.00999999998203</v>
      </c>
      <c r="B2007" s="84">
        <f t="shared" ref="B2007:B2070" si="154">B2006+($B$2106-$B$2006)/100</f>
        <v>542539038.38644528</v>
      </c>
      <c r="C2007" s="84">
        <f t="shared" si="138"/>
        <v>485960386.62267429</v>
      </c>
      <c r="D2007" s="83">
        <v>541.00999999998203</v>
      </c>
      <c r="E2007" s="84">
        <f t="shared" ref="E2007:E2070" si="155">E2006+(($E$2106-$E$2006)/100)</f>
        <v>38704016.336843342</v>
      </c>
      <c r="F2007" s="85"/>
      <c r="G2007" s="79">
        <f t="shared" si="150"/>
        <v>0.39190082702529433</v>
      </c>
      <c r="H2007" s="80">
        <f t="shared" si="153"/>
        <v>1.0008070969152438</v>
      </c>
      <c r="I2007" s="61"/>
      <c r="J2007" s="61"/>
      <c r="K2007" s="61"/>
      <c r="L2007" s="61"/>
      <c r="M2007" s="61"/>
    </row>
    <row r="2008" spans="1:13" ht="15.6">
      <c r="A2008" s="83">
        <v>541.01999999998202</v>
      </c>
      <c r="B2008" s="84">
        <f t="shared" si="154"/>
        <v>542930939.21347058</v>
      </c>
      <c r="C2008" s="84">
        <f t="shared" si="138"/>
        <v>486352287.44969958</v>
      </c>
      <c r="D2008" s="83">
        <v>541.01999999998202</v>
      </c>
      <c r="E2008" s="84">
        <f t="shared" si="155"/>
        <v>38713982.785405681</v>
      </c>
      <c r="F2008" s="85"/>
      <c r="G2008" s="79">
        <f t="shared" si="150"/>
        <v>0.39190082702529433</v>
      </c>
      <c r="H2008" s="80">
        <f t="shared" si="153"/>
        <v>1.0016141938304877</v>
      </c>
      <c r="I2008" s="61"/>
      <c r="J2008" s="61"/>
      <c r="K2008" s="61"/>
      <c r="L2008" s="61"/>
      <c r="M2008" s="61"/>
    </row>
    <row r="2009" spans="1:13" ht="15.6">
      <c r="A2009" s="83">
        <v>541.02999999998201</v>
      </c>
      <c r="B2009" s="84">
        <f t="shared" si="154"/>
        <v>543322840.04049587</v>
      </c>
      <c r="C2009" s="84">
        <f t="shared" si="138"/>
        <v>486744188.27672487</v>
      </c>
      <c r="D2009" s="83">
        <v>541.02999999998201</v>
      </c>
      <c r="E2009" s="84">
        <f t="shared" si="155"/>
        <v>38723949.233968019</v>
      </c>
      <c r="F2009" s="85"/>
      <c r="G2009" s="79">
        <f t="shared" si="150"/>
        <v>0.39190082702529433</v>
      </c>
      <c r="H2009" s="80">
        <f t="shared" si="153"/>
        <v>1.0024212907457315</v>
      </c>
      <c r="I2009" s="61"/>
      <c r="J2009" s="61"/>
      <c r="K2009" s="61"/>
      <c r="L2009" s="61"/>
      <c r="M2009" s="61"/>
    </row>
    <row r="2010" spans="1:13" ht="15.6">
      <c r="A2010" s="83">
        <v>541.039999999982</v>
      </c>
      <c r="B2010" s="84">
        <f t="shared" si="154"/>
        <v>543714740.86752117</v>
      </c>
      <c r="C2010" s="84">
        <f t="shared" si="138"/>
        <v>487136089.10375017</v>
      </c>
      <c r="D2010" s="83">
        <v>541.039999999982</v>
      </c>
      <c r="E2010" s="84">
        <f t="shared" si="155"/>
        <v>38733915.682530358</v>
      </c>
      <c r="F2010" s="85"/>
      <c r="G2010" s="79">
        <f t="shared" si="150"/>
        <v>0.39190082702529433</v>
      </c>
      <c r="H2010" s="80">
        <f t="shared" si="153"/>
        <v>1.0032283876609753</v>
      </c>
      <c r="I2010" s="61"/>
      <c r="J2010" s="61"/>
      <c r="K2010" s="61"/>
      <c r="L2010" s="61"/>
      <c r="M2010" s="61"/>
    </row>
    <row r="2011" spans="1:13" ht="15.6">
      <c r="A2011" s="83">
        <v>541.04999999998199</v>
      </c>
      <c r="B2011" s="84">
        <f t="shared" si="154"/>
        <v>544106641.69454646</v>
      </c>
      <c r="C2011" s="84">
        <f t="shared" si="138"/>
        <v>487527989.93077546</v>
      </c>
      <c r="D2011" s="83">
        <v>541.04999999998199</v>
      </c>
      <c r="E2011" s="84">
        <f t="shared" si="155"/>
        <v>38743882.131092697</v>
      </c>
      <c r="F2011" s="85"/>
      <c r="G2011" s="79">
        <f t="shared" si="150"/>
        <v>0.39190082702529433</v>
      </c>
      <c r="H2011" s="80">
        <f t="shared" si="153"/>
        <v>1.0040354845762192</v>
      </c>
      <c r="I2011" s="61"/>
      <c r="J2011" s="61"/>
      <c r="K2011" s="61"/>
      <c r="L2011" s="61"/>
      <c r="M2011" s="61"/>
    </row>
    <row r="2012" spans="1:13" ht="15.6">
      <c r="A2012" s="83">
        <v>541.05999999998198</v>
      </c>
      <c r="B2012" s="84">
        <f t="shared" si="154"/>
        <v>544498542.52157176</v>
      </c>
      <c r="C2012" s="84">
        <f t="shared" si="138"/>
        <v>487919890.75780076</v>
      </c>
      <c r="D2012" s="83">
        <v>541.05999999998198</v>
      </c>
      <c r="E2012" s="84">
        <f t="shared" si="155"/>
        <v>38753848.579655036</v>
      </c>
      <c r="F2012" s="85"/>
      <c r="G2012" s="79">
        <f t="shared" si="150"/>
        <v>0.39190082702529433</v>
      </c>
      <c r="H2012" s="80">
        <f t="shared" si="153"/>
        <v>1.004842581491463</v>
      </c>
      <c r="I2012" s="61"/>
      <c r="J2012" s="61"/>
      <c r="K2012" s="61"/>
      <c r="L2012" s="61"/>
      <c r="M2012" s="61"/>
    </row>
    <row r="2013" spans="1:13" ht="15.6">
      <c r="A2013" s="83">
        <v>541.06999999998197</v>
      </c>
      <c r="B2013" s="84">
        <f t="shared" si="154"/>
        <v>544890443.34859705</v>
      </c>
      <c r="C2013" s="84">
        <f t="shared" si="138"/>
        <v>488311791.58482605</v>
      </c>
      <c r="D2013" s="83">
        <v>541.06999999998197</v>
      </c>
      <c r="E2013" s="84">
        <f t="shared" si="155"/>
        <v>38763815.028217375</v>
      </c>
      <c r="F2013" s="85"/>
      <c r="G2013" s="79">
        <f t="shared" si="150"/>
        <v>0.39190082702529433</v>
      </c>
      <c r="H2013" s="80">
        <f t="shared" si="153"/>
        <v>1.0056496784067068</v>
      </c>
      <c r="I2013" s="61"/>
      <c r="J2013" s="61"/>
      <c r="K2013" s="61"/>
      <c r="L2013" s="61"/>
      <c r="M2013" s="61"/>
    </row>
    <row r="2014" spans="1:13" ht="15.6">
      <c r="A2014" s="83">
        <v>541.07999999998196</v>
      </c>
      <c r="B2014" s="84">
        <f t="shared" si="154"/>
        <v>545282344.17562234</v>
      </c>
      <c r="C2014" s="84">
        <f t="shared" si="138"/>
        <v>488703692.41185135</v>
      </c>
      <c r="D2014" s="83">
        <v>541.07999999998196</v>
      </c>
      <c r="E2014" s="84">
        <f t="shared" si="155"/>
        <v>38773781.476779714</v>
      </c>
      <c r="F2014" s="85"/>
      <c r="G2014" s="79">
        <f t="shared" si="150"/>
        <v>0.39190082702529433</v>
      </c>
      <c r="H2014" s="80">
        <f t="shared" si="153"/>
        <v>1.0064567753219509</v>
      </c>
      <c r="I2014" s="61"/>
      <c r="J2014" s="61"/>
      <c r="K2014" s="61"/>
      <c r="L2014" s="61"/>
      <c r="M2014" s="61"/>
    </row>
    <row r="2015" spans="1:13" ht="15.6">
      <c r="A2015" s="83">
        <v>541.08999999998196</v>
      </c>
      <c r="B2015" s="84">
        <f t="shared" si="154"/>
        <v>545674245.00264764</v>
      </c>
      <c r="C2015" s="84">
        <f t="shared" si="138"/>
        <v>489095593.23887664</v>
      </c>
      <c r="D2015" s="83">
        <v>541.08999999998196</v>
      </c>
      <c r="E2015" s="84">
        <f t="shared" si="155"/>
        <v>38783747.925342053</v>
      </c>
      <c r="F2015" s="85"/>
      <c r="G2015" s="79">
        <f t="shared" si="150"/>
        <v>0.39190082702529433</v>
      </c>
      <c r="H2015" s="80">
        <f t="shared" si="153"/>
        <v>1.0072638722371947</v>
      </c>
      <c r="I2015" s="61"/>
      <c r="J2015" s="61"/>
      <c r="K2015" s="61"/>
      <c r="L2015" s="61"/>
      <c r="M2015" s="61"/>
    </row>
    <row r="2016" spans="1:13" ht="15.6">
      <c r="A2016" s="83">
        <v>541.09999999998195</v>
      </c>
      <c r="B2016" s="84">
        <f t="shared" si="154"/>
        <v>546066145.82967293</v>
      </c>
      <c r="C2016" s="84">
        <f t="shared" si="138"/>
        <v>489487494.06590194</v>
      </c>
      <c r="D2016" s="83">
        <v>541.09999999998195</v>
      </c>
      <c r="E2016" s="84">
        <f t="shared" si="155"/>
        <v>38793714.373904392</v>
      </c>
      <c r="F2016" s="85"/>
      <c r="G2016" s="79">
        <f t="shared" si="150"/>
        <v>0.39190082702529433</v>
      </c>
      <c r="H2016" s="80">
        <f t="shared" si="153"/>
        <v>1.0080709691524385</v>
      </c>
      <c r="I2016" s="61"/>
      <c r="J2016" s="61"/>
      <c r="K2016" s="61"/>
      <c r="L2016" s="61"/>
      <c r="M2016" s="61"/>
    </row>
    <row r="2017" spans="1:13" ht="15.6">
      <c r="A2017" s="83">
        <v>541.10999999998205</v>
      </c>
      <c r="B2017" s="84">
        <f t="shared" si="154"/>
        <v>546458046.65669823</v>
      </c>
      <c r="C2017" s="84">
        <f t="shared" si="138"/>
        <v>489879394.89292723</v>
      </c>
      <c r="D2017" s="83">
        <v>541.10999999998205</v>
      </c>
      <c r="E2017" s="84">
        <f t="shared" si="155"/>
        <v>38803680.822466731</v>
      </c>
      <c r="F2017" s="85"/>
      <c r="G2017" s="79">
        <f t="shared" si="150"/>
        <v>0.39190082702529433</v>
      </c>
      <c r="H2017" s="80">
        <f t="shared" si="153"/>
        <v>1.0088780660676824</v>
      </c>
      <c r="I2017" s="61"/>
      <c r="J2017" s="61"/>
      <c r="K2017" s="61"/>
      <c r="L2017" s="61"/>
      <c r="M2017" s="61"/>
    </row>
    <row r="2018" spans="1:13" ht="15.6">
      <c r="A2018" s="83">
        <v>541.11999999998204</v>
      </c>
      <c r="B2018" s="84">
        <f t="shared" si="154"/>
        <v>546849947.48372352</v>
      </c>
      <c r="C2018" s="84">
        <f t="shared" si="138"/>
        <v>490271295.71995252</v>
      </c>
      <c r="D2018" s="83">
        <v>541.11999999998204</v>
      </c>
      <c r="E2018" s="84">
        <f t="shared" si="155"/>
        <v>38813647.27102907</v>
      </c>
      <c r="F2018" s="85"/>
      <c r="G2018" s="79">
        <f t="shared" si="150"/>
        <v>0.39190082702529433</v>
      </c>
      <c r="H2018" s="80">
        <f t="shared" si="153"/>
        <v>1.0096851629829262</v>
      </c>
      <c r="I2018" s="61"/>
      <c r="J2018" s="61"/>
      <c r="K2018" s="61"/>
      <c r="L2018" s="61"/>
      <c r="M2018" s="61"/>
    </row>
    <row r="2019" spans="1:13" ht="15.6">
      <c r="A2019" s="83">
        <v>541.12999999998203</v>
      </c>
      <c r="B2019" s="84">
        <f t="shared" si="154"/>
        <v>547241848.31074882</v>
      </c>
      <c r="C2019" s="84">
        <f t="shared" si="138"/>
        <v>490663196.54697782</v>
      </c>
      <c r="D2019" s="83">
        <v>541.12999999998203</v>
      </c>
      <c r="E2019" s="84">
        <f t="shared" si="155"/>
        <v>38823613.719591409</v>
      </c>
      <c r="F2019" s="85"/>
      <c r="G2019" s="79">
        <f t="shared" si="150"/>
        <v>0.39190082702529433</v>
      </c>
      <c r="H2019" s="80">
        <f t="shared" si="153"/>
        <v>1.01049225989817</v>
      </c>
      <c r="I2019" s="61"/>
      <c r="J2019" s="61"/>
      <c r="K2019" s="61"/>
      <c r="L2019" s="61"/>
      <c r="M2019" s="61"/>
    </row>
    <row r="2020" spans="1:13" ht="15.6">
      <c r="A2020" s="83">
        <v>541.13999999998202</v>
      </c>
      <c r="B2020" s="84">
        <f t="shared" si="154"/>
        <v>547633749.13777411</v>
      </c>
      <c r="C2020" s="84">
        <f t="shared" si="138"/>
        <v>491055097.37400311</v>
      </c>
      <c r="D2020" s="83">
        <v>541.13999999998202</v>
      </c>
      <c r="E2020" s="84">
        <f t="shared" si="155"/>
        <v>38833580.168153748</v>
      </c>
      <c r="F2020" s="85"/>
      <c r="G2020" s="79">
        <f t="shared" si="150"/>
        <v>0.39190082702529433</v>
      </c>
      <c r="H2020" s="80">
        <f t="shared" si="153"/>
        <v>1.0112993568134139</v>
      </c>
      <c r="I2020" s="61"/>
      <c r="J2020" s="61"/>
      <c r="K2020" s="61"/>
      <c r="L2020" s="61"/>
      <c r="M2020" s="61"/>
    </row>
    <row r="2021" spans="1:13" ht="15.6">
      <c r="A2021" s="83">
        <v>541.14999999998201</v>
      </c>
      <c r="B2021" s="84">
        <f t="shared" si="154"/>
        <v>548025649.9647994</v>
      </c>
      <c r="C2021" s="84">
        <f t="shared" si="138"/>
        <v>491446998.20102841</v>
      </c>
      <c r="D2021" s="83">
        <v>541.14999999998201</v>
      </c>
      <c r="E2021" s="84">
        <f t="shared" si="155"/>
        <v>38843546.616716087</v>
      </c>
      <c r="F2021" s="85"/>
      <c r="G2021" s="79">
        <f t="shared" si="150"/>
        <v>0.39190082702529433</v>
      </c>
      <c r="H2021" s="80">
        <f t="shared" si="153"/>
        <v>1.0121064537286577</v>
      </c>
      <c r="I2021" s="61"/>
      <c r="J2021" s="61"/>
      <c r="K2021" s="61"/>
      <c r="L2021" s="61"/>
      <c r="M2021" s="61"/>
    </row>
    <row r="2022" spans="1:13" ht="15.6">
      <c r="A2022" s="83">
        <v>541.15999999998201</v>
      </c>
      <c r="B2022" s="84">
        <f t="shared" si="154"/>
        <v>548417550.7918247</v>
      </c>
      <c r="C2022" s="84">
        <f t="shared" si="138"/>
        <v>491838899.0280537</v>
      </c>
      <c r="D2022" s="83">
        <v>541.15999999998201</v>
      </c>
      <c r="E2022" s="84">
        <f t="shared" si="155"/>
        <v>38853513.065278426</v>
      </c>
      <c r="F2022" s="85"/>
      <c r="G2022" s="79">
        <f t="shared" si="150"/>
        <v>0.39190082702529433</v>
      </c>
      <c r="H2022" s="80">
        <f t="shared" si="153"/>
        <v>1.0129135506439015</v>
      </c>
      <c r="I2022" s="61"/>
      <c r="J2022" s="61"/>
      <c r="K2022" s="61"/>
      <c r="L2022" s="61"/>
      <c r="M2022" s="61"/>
    </row>
    <row r="2023" spans="1:13" ht="15.6">
      <c r="A2023" s="83">
        <v>541.169999999982</v>
      </c>
      <c r="B2023" s="84">
        <f t="shared" si="154"/>
        <v>548809451.61884999</v>
      </c>
      <c r="C2023" s="84">
        <f t="shared" si="138"/>
        <v>492230799.855079</v>
      </c>
      <c r="D2023" s="83">
        <v>541.169999999982</v>
      </c>
      <c r="E2023" s="84">
        <f t="shared" si="155"/>
        <v>38863479.513840765</v>
      </c>
      <c r="F2023" s="85"/>
      <c r="G2023" s="79">
        <f t="shared" si="150"/>
        <v>0.39190082702529433</v>
      </c>
      <c r="H2023" s="80">
        <f t="shared" si="153"/>
        <v>1.0137206475591454</v>
      </c>
      <c r="I2023" s="61"/>
      <c r="J2023" s="61"/>
      <c r="K2023" s="61"/>
      <c r="L2023" s="61"/>
      <c r="M2023" s="61"/>
    </row>
    <row r="2024" spans="1:13" ht="15.6">
      <c r="A2024" s="83">
        <v>541.17999999998199</v>
      </c>
      <c r="B2024" s="84">
        <f t="shared" si="154"/>
        <v>549201352.44587529</v>
      </c>
      <c r="C2024" s="84">
        <f t="shared" si="138"/>
        <v>492622700.68210429</v>
      </c>
      <c r="D2024" s="83">
        <v>541.17999999998199</v>
      </c>
      <c r="E2024" s="84">
        <f t="shared" si="155"/>
        <v>38873445.962403104</v>
      </c>
      <c r="F2024" s="85"/>
      <c r="G2024" s="79">
        <f t="shared" si="150"/>
        <v>0.39190082702529433</v>
      </c>
      <c r="H2024" s="80">
        <f t="shared" si="153"/>
        <v>1.0145277444743892</v>
      </c>
      <c r="I2024" s="61"/>
      <c r="J2024" s="61"/>
      <c r="K2024" s="61"/>
      <c r="L2024" s="61"/>
      <c r="M2024" s="61"/>
    </row>
    <row r="2025" spans="1:13" ht="15.6">
      <c r="A2025" s="83">
        <v>541.18999999998198</v>
      </c>
      <c r="B2025" s="84">
        <f t="shared" si="154"/>
        <v>549593253.27290058</v>
      </c>
      <c r="C2025" s="84">
        <f t="shared" si="138"/>
        <v>493014601.50912958</v>
      </c>
      <c r="D2025" s="83">
        <v>541.18999999998198</v>
      </c>
      <c r="E2025" s="84">
        <f t="shared" si="155"/>
        <v>38883412.410965443</v>
      </c>
      <c r="F2025" s="85"/>
      <c r="G2025" s="79">
        <f t="shared" si="150"/>
        <v>0.39190082702529433</v>
      </c>
      <c r="H2025" s="80">
        <f t="shared" si="153"/>
        <v>1.015334841389633</v>
      </c>
      <c r="I2025" s="61"/>
      <c r="J2025" s="61"/>
      <c r="K2025" s="61"/>
      <c r="L2025" s="61"/>
      <c r="M2025" s="61"/>
    </row>
    <row r="2026" spans="1:13" ht="15.6">
      <c r="A2026" s="83">
        <v>541.19999999998197</v>
      </c>
      <c r="B2026" s="84">
        <f t="shared" si="154"/>
        <v>549985154.09992588</v>
      </c>
      <c r="C2026" s="84">
        <f t="shared" si="138"/>
        <v>493406502.33615488</v>
      </c>
      <c r="D2026" s="83">
        <v>541.19999999998197</v>
      </c>
      <c r="E2026" s="84">
        <f t="shared" si="155"/>
        <v>38893378.859527782</v>
      </c>
      <c r="F2026" s="85"/>
      <c r="G2026" s="79">
        <f t="shared" si="150"/>
        <v>0.39190082702529433</v>
      </c>
      <c r="H2026" s="80">
        <f t="shared" si="153"/>
        <v>1.0161419383048769</v>
      </c>
      <c r="I2026" s="61"/>
      <c r="J2026" s="61"/>
      <c r="K2026" s="61"/>
      <c r="L2026" s="61"/>
      <c r="M2026" s="61"/>
    </row>
    <row r="2027" spans="1:13" ht="15.6">
      <c r="A2027" s="83">
        <v>541.20999999998196</v>
      </c>
      <c r="B2027" s="84">
        <f t="shared" si="154"/>
        <v>550377054.92695117</v>
      </c>
      <c r="C2027" s="84">
        <f t="shared" si="138"/>
        <v>493798403.16318017</v>
      </c>
      <c r="D2027" s="83">
        <v>541.20999999998196</v>
      </c>
      <c r="E2027" s="84">
        <f t="shared" si="155"/>
        <v>38903345.308090121</v>
      </c>
      <c r="F2027" s="85"/>
      <c r="G2027" s="79">
        <f t="shared" ref="G2027:G2090" si="156">(B2027-B2026)/10^6</f>
        <v>0.39190082702529433</v>
      </c>
      <c r="H2027" s="80">
        <f t="shared" si="153"/>
        <v>1.0169490352201207</v>
      </c>
      <c r="I2027" s="61"/>
      <c r="J2027" s="61"/>
      <c r="K2027" s="61"/>
      <c r="L2027" s="61"/>
      <c r="M2027" s="61"/>
    </row>
    <row r="2028" spans="1:13" ht="15.6">
      <c r="A2028" s="83">
        <v>541.21999999998195</v>
      </c>
      <c r="B2028" s="84">
        <f t="shared" si="154"/>
        <v>550768955.75397646</v>
      </c>
      <c r="C2028" s="84">
        <f t="shared" si="138"/>
        <v>494190303.99020547</v>
      </c>
      <c r="D2028" s="83">
        <v>541.21999999998195</v>
      </c>
      <c r="E2028" s="84">
        <f t="shared" si="155"/>
        <v>38913311.75665246</v>
      </c>
      <c r="F2028" s="85"/>
      <c r="G2028" s="79">
        <f t="shared" si="156"/>
        <v>0.39190082702529433</v>
      </c>
      <c r="H2028" s="80">
        <f t="shared" si="153"/>
        <v>1.0177561321353648</v>
      </c>
      <c r="I2028" s="61"/>
      <c r="J2028" s="61"/>
      <c r="K2028" s="61"/>
      <c r="L2028" s="61"/>
      <c r="M2028" s="61"/>
    </row>
    <row r="2029" spans="1:13" ht="15.6">
      <c r="A2029" s="83">
        <v>541.22999999998206</v>
      </c>
      <c r="B2029" s="84">
        <f t="shared" si="154"/>
        <v>551160856.58100176</v>
      </c>
      <c r="C2029" s="84">
        <f t="shared" si="138"/>
        <v>494582204.81723076</v>
      </c>
      <c r="D2029" s="83">
        <v>541.22999999998206</v>
      </c>
      <c r="E2029" s="84">
        <f t="shared" si="155"/>
        <v>38923278.205214798</v>
      </c>
      <c r="F2029" s="85"/>
      <c r="G2029" s="79">
        <f t="shared" si="156"/>
        <v>0.39190082702529433</v>
      </c>
      <c r="H2029" s="80">
        <f t="shared" si="153"/>
        <v>1.0185632290506086</v>
      </c>
      <c r="I2029" s="61"/>
      <c r="J2029" s="61"/>
      <c r="K2029" s="61"/>
      <c r="L2029" s="61"/>
      <c r="M2029" s="61"/>
    </row>
    <row r="2030" spans="1:13" ht="15.6">
      <c r="A2030" s="83">
        <v>541.23999999998205</v>
      </c>
      <c r="B2030" s="84">
        <f t="shared" si="154"/>
        <v>551552757.40802705</v>
      </c>
      <c r="C2030" s="84">
        <f t="shared" si="138"/>
        <v>494974105.64425606</v>
      </c>
      <c r="D2030" s="83">
        <v>541.23999999998205</v>
      </c>
      <c r="E2030" s="84">
        <f t="shared" si="155"/>
        <v>38933244.653777137</v>
      </c>
      <c r="F2030" s="85"/>
      <c r="G2030" s="79">
        <f t="shared" si="156"/>
        <v>0.39190082702529433</v>
      </c>
      <c r="H2030" s="80">
        <f t="shared" si="153"/>
        <v>1.0193703259658524</v>
      </c>
      <c r="I2030" s="61"/>
      <c r="J2030" s="61"/>
      <c r="K2030" s="61"/>
      <c r="L2030" s="61"/>
      <c r="M2030" s="61"/>
    </row>
    <row r="2031" spans="1:13" ht="15.6">
      <c r="A2031" s="83">
        <v>541.24999999998204</v>
      </c>
      <c r="B2031" s="84">
        <f t="shared" si="154"/>
        <v>551944658.23505235</v>
      </c>
      <c r="C2031" s="84">
        <f t="shared" si="138"/>
        <v>495366006.47128135</v>
      </c>
      <c r="D2031" s="83">
        <v>541.24999999998204</v>
      </c>
      <c r="E2031" s="84">
        <f t="shared" si="155"/>
        <v>38943211.102339476</v>
      </c>
      <c r="F2031" s="85"/>
      <c r="G2031" s="79">
        <f t="shared" si="156"/>
        <v>0.39190082702529433</v>
      </c>
      <c r="H2031" s="80">
        <f t="shared" si="153"/>
        <v>1.0201774228810963</v>
      </c>
      <c r="I2031" s="61"/>
      <c r="J2031" s="61"/>
      <c r="K2031" s="61"/>
      <c r="L2031" s="61"/>
      <c r="M2031" s="61"/>
    </row>
    <row r="2032" spans="1:13" ht="15.6">
      <c r="A2032" s="83">
        <v>541.25999999998203</v>
      </c>
      <c r="B2032" s="84">
        <f t="shared" si="154"/>
        <v>552336559.06207764</v>
      </c>
      <c r="C2032" s="84">
        <f t="shared" si="138"/>
        <v>495757907.29830664</v>
      </c>
      <c r="D2032" s="83">
        <v>541.25999999998203</v>
      </c>
      <c r="E2032" s="84">
        <f t="shared" si="155"/>
        <v>38953177.550901815</v>
      </c>
      <c r="F2032" s="85"/>
      <c r="G2032" s="79">
        <f t="shared" si="156"/>
        <v>0.39190082702529433</v>
      </c>
      <c r="H2032" s="80">
        <f t="shared" si="153"/>
        <v>1.0209845197963401</v>
      </c>
      <c r="I2032" s="61"/>
      <c r="J2032" s="61"/>
      <c r="K2032" s="61"/>
      <c r="L2032" s="61"/>
      <c r="M2032" s="61"/>
    </row>
    <row r="2033" spans="1:13" ht="15.6">
      <c r="A2033" s="83">
        <v>541.26999999998202</v>
      </c>
      <c r="B2033" s="84">
        <f t="shared" si="154"/>
        <v>552728459.88910294</v>
      </c>
      <c r="C2033" s="84">
        <f t="shared" si="138"/>
        <v>496149808.12533194</v>
      </c>
      <c r="D2033" s="83">
        <v>541.26999999998202</v>
      </c>
      <c r="E2033" s="84">
        <f t="shared" si="155"/>
        <v>38963143.999464154</v>
      </c>
      <c r="F2033" s="85"/>
      <c r="G2033" s="79">
        <f t="shared" si="156"/>
        <v>0.39190082702529433</v>
      </c>
      <c r="H2033" s="80">
        <f t="shared" si="153"/>
        <v>1.0217916167115839</v>
      </c>
      <c r="I2033" s="61"/>
      <c r="J2033" s="61"/>
      <c r="K2033" s="61"/>
      <c r="L2033" s="61"/>
      <c r="M2033" s="61"/>
    </row>
    <row r="2034" spans="1:13" ht="15.6">
      <c r="A2034" s="83">
        <v>541.27999999998201</v>
      </c>
      <c r="B2034" s="84">
        <f t="shared" si="154"/>
        <v>553120360.71612823</v>
      </c>
      <c r="C2034" s="84">
        <f t="shared" si="138"/>
        <v>496541708.95235723</v>
      </c>
      <c r="D2034" s="83">
        <v>541.27999999998201</v>
      </c>
      <c r="E2034" s="84">
        <f t="shared" si="155"/>
        <v>38973110.448026493</v>
      </c>
      <c r="F2034" s="85"/>
      <c r="G2034" s="79">
        <f t="shared" si="156"/>
        <v>0.39190082702529433</v>
      </c>
      <c r="H2034" s="80">
        <f t="shared" si="153"/>
        <v>1.0225987136268277</v>
      </c>
      <c r="I2034" s="61"/>
      <c r="J2034" s="61"/>
      <c r="K2034" s="61"/>
      <c r="L2034" s="61"/>
      <c r="M2034" s="61"/>
    </row>
    <row r="2035" spans="1:13" ht="15.6">
      <c r="A2035" s="83">
        <v>541.289999999982</v>
      </c>
      <c r="B2035" s="84">
        <f t="shared" si="154"/>
        <v>553512261.54315352</v>
      </c>
      <c r="C2035" s="84">
        <f t="shared" si="138"/>
        <v>496933609.77938253</v>
      </c>
      <c r="D2035" s="83">
        <v>541.289999999982</v>
      </c>
      <c r="E2035" s="84">
        <f t="shared" si="155"/>
        <v>38983076.896588832</v>
      </c>
      <c r="F2035" s="85"/>
      <c r="G2035" s="79">
        <f t="shared" si="156"/>
        <v>0.39190082702529433</v>
      </c>
      <c r="H2035" s="80">
        <f t="shared" si="153"/>
        <v>1.0234058105420716</v>
      </c>
      <c r="I2035" s="61"/>
      <c r="J2035" s="61"/>
      <c r="K2035" s="61"/>
      <c r="L2035" s="61"/>
      <c r="M2035" s="61"/>
    </row>
    <row r="2036" spans="1:13" ht="15.6">
      <c r="A2036" s="83">
        <v>541.29999999998199</v>
      </c>
      <c r="B2036" s="84">
        <f t="shared" si="154"/>
        <v>553904162.37017882</v>
      </c>
      <c r="C2036" s="84">
        <f t="shared" si="138"/>
        <v>497325510.60640782</v>
      </c>
      <c r="D2036" s="83">
        <v>541.29999999998199</v>
      </c>
      <c r="E2036" s="84">
        <f t="shared" si="155"/>
        <v>38993043.345151171</v>
      </c>
      <c r="F2036" s="85"/>
      <c r="G2036" s="79">
        <f t="shared" si="156"/>
        <v>0.39190082702529433</v>
      </c>
      <c r="H2036" s="80">
        <f t="shared" si="153"/>
        <v>1.0242129074573154</v>
      </c>
      <c r="I2036" s="61"/>
      <c r="J2036" s="61"/>
      <c r="K2036" s="61"/>
      <c r="L2036" s="61"/>
      <c r="M2036" s="61"/>
    </row>
    <row r="2037" spans="1:13" ht="15.6">
      <c r="A2037" s="83">
        <v>541.30999999998198</v>
      </c>
      <c r="B2037" s="84">
        <f t="shared" si="154"/>
        <v>554296063.19720411</v>
      </c>
      <c r="C2037" s="84">
        <f t="shared" si="138"/>
        <v>497717411.43343312</v>
      </c>
      <c r="D2037" s="83">
        <v>541.30999999998198</v>
      </c>
      <c r="E2037" s="84">
        <f t="shared" si="155"/>
        <v>39003009.79371351</v>
      </c>
      <c r="F2037" s="85"/>
      <c r="G2037" s="79">
        <f t="shared" si="156"/>
        <v>0.39190082702529433</v>
      </c>
      <c r="H2037" s="80">
        <f t="shared" si="153"/>
        <v>1.0250200043725592</v>
      </c>
      <c r="I2037" s="61"/>
      <c r="J2037" s="61"/>
      <c r="K2037" s="61"/>
      <c r="L2037" s="61"/>
      <c r="M2037" s="61"/>
    </row>
    <row r="2038" spans="1:13" ht="15.6">
      <c r="A2038" s="83">
        <v>541.31999999998197</v>
      </c>
      <c r="B2038" s="84">
        <f t="shared" si="154"/>
        <v>554687964.02422941</v>
      </c>
      <c r="C2038" s="84">
        <f t="shared" si="138"/>
        <v>498109312.26045841</v>
      </c>
      <c r="D2038" s="83">
        <v>541.31999999998197</v>
      </c>
      <c r="E2038" s="84">
        <f t="shared" si="155"/>
        <v>39012976.242275849</v>
      </c>
      <c r="F2038" s="85"/>
      <c r="G2038" s="79">
        <f t="shared" si="156"/>
        <v>0.39190082702529433</v>
      </c>
      <c r="H2038" s="80">
        <f t="shared" si="153"/>
        <v>1.0258271012878031</v>
      </c>
      <c r="I2038" s="61"/>
      <c r="J2038" s="61"/>
      <c r="K2038" s="61"/>
      <c r="L2038" s="61"/>
      <c r="M2038" s="61"/>
    </row>
    <row r="2039" spans="1:13" ht="15.6">
      <c r="A2039" s="83">
        <v>541.32999999998196</v>
      </c>
      <c r="B2039" s="84">
        <f t="shared" si="154"/>
        <v>555079864.8512547</v>
      </c>
      <c r="C2039" s="84">
        <f t="shared" si="138"/>
        <v>498501213.0874837</v>
      </c>
      <c r="D2039" s="83">
        <v>541.32999999998196</v>
      </c>
      <c r="E2039" s="84">
        <f t="shared" si="155"/>
        <v>39022942.690838188</v>
      </c>
      <c r="F2039" s="85"/>
      <c r="G2039" s="79">
        <f t="shared" si="156"/>
        <v>0.39190082702529433</v>
      </c>
      <c r="H2039" s="80">
        <f t="shared" si="153"/>
        <v>1.0266341982030469</v>
      </c>
      <c r="I2039" s="61"/>
      <c r="J2039" s="61"/>
      <c r="K2039" s="61"/>
      <c r="L2039" s="61"/>
      <c r="M2039" s="61"/>
    </row>
    <row r="2040" spans="1:13" ht="15.6">
      <c r="A2040" s="83">
        <v>541.33999999998196</v>
      </c>
      <c r="B2040" s="84">
        <f t="shared" si="154"/>
        <v>555471765.67828</v>
      </c>
      <c r="C2040" s="84">
        <f t="shared" si="138"/>
        <v>498893113.914509</v>
      </c>
      <c r="D2040" s="83">
        <v>541.33999999998196</v>
      </c>
      <c r="E2040" s="84">
        <f t="shared" si="155"/>
        <v>39032909.139400527</v>
      </c>
      <c r="F2040" s="85"/>
      <c r="G2040" s="79">
        <f t="shared" si="156"/>
        <v>0.39190082702529433</v>
      </c>
      <c r="H2040" s="80">
        <f t="shared" si="153"/>
        <v>1.0274412951182907</v>
      </c>
      <c r="I2040" s="61"/>
      <c r="J2040" s="61"/>
      <c r="K2040" s="61"/>
      <c r="L2040" s="61"/>
      <c r="M2040" s="61"/>
    </row>
    <row r="2041" spans="1:13" ht="15.6">
      <c r="A2041" s="83">
        <v>541.34999999998104</v>
      </c>
      <c r="B2041" s="84">
        <f t="shared" si="154"/>
        <v>555863666.50530529</v>
      </c>
      <c r="C2041" s="84">
        <f t="shared" si="138"/>
        <v>499285014.74153429</v>
      </c>
      <c r="D2041" s="83">
        <v>541.34999999998104</v>
      </c>
      <c r="E2041" s="84">
        <f t="shared" si="155"/>
        <v>39042875.587962866</v>
      </c>
      <c r="F2041" s="85"/>
      <c r="G2041" s="79">
        <f t="shared" si="156"/>
        <v>0.39190082702529433</v>
      </c>
      <c r="H2041" s="80">
        <f t="shared" si="153"/>
        <v>1.0282483920335346</v>
      </c>
      <c r="I2041" s="61"/>
      <c r="J2041" s="61"/>
      <c r="K2041" s="61"/>
      <c r="L2041" s="61"/>
      <c r="M2041" s="61"/>
    </row>
    <row r="2042" spans="1:13" ht="15.6">
      <c r="A2042" s="83">
        <v>541.35999999998103</v>
      </c>
      <c r="B2042" s="84">
        <f t="shared" si="154"/>
        <v>556255567.33233058</v>
      </c>
      <c r="C2042" s="84">
        <f t="shared" si="138"/>
        <v>499676915.56855959</v>
      </c>
      <c r="D2042" s="83">
        <v>541.35999999998103</v>
      </c>
      <c r="E2042" s="84">
        <f t="shared" si="155"/>
        <v>39052842.036525205</v>
      </c>
      <c r="F2042" s="85"/>
      <c r="G2042" s="79">
        <f t="shared" si="156"/>
        <v>0.39190082702529433</v>
      </c>
      <c r="H2042" s="80">
        <f t="shared" si="153"/>
        <v>1.0290554889487784</v>
      </c>
      <c r="I2042" s="61"/>
      <c r="J2042" s="61"/>
      <c r="K2042" s="61"/>
      <c r="L2042" s="61"/>
      <c r="M2042" s="61"/>
    </row>
    <row r="2043" spans="1:13" ht="15.6">
      <c r="A2043" s="83">
        <v>541.36999999998102</v>
      </c>
      <c r="B2043" s="84">
        <f t="shared" si="154"/>
        <v>556647468.15935588</v>
      </c>
      <c r="C2043" s="84">
        <f t="shared" si="138"/>
        <v>500068816.39558488</v>
      </c>
      <c r="D2043" s="83">
        <v>541.36999999998102</v>
      </c>
      <c r="E2043" s="84">
        <f t="shared" si="155"/>
        <v>39062808.485087544</v>
      </c>
      <c r="F2043" s="85"/>
      <c r="G2043" s="79">
        <f t="shared" si="156"/>
        <v>0.39190082702529433</v>
      </c>
      <c r="H2043" s="80">
        <f t="shared" si="153"/>
        <v>1.0298625858640225</v>
      </c>
      <c r="I2043" s="61"/>
      <c r="J2043" s="61"/>
      <c r="K2043" s="61"/>
      <c r="L2043" s="61"/>
      <c r="M2043" s="61"/>
    </row>
    <row r="2044" spans="1:13" ht="15.6">
      <c r="A2044" s="83">
        <v>541.37999999998101</v>
      </c>
      <c r="B2044" s="84">
        <f t="shared" si="154"/>
        <v>557039368.98638117</v>
      </c>
      <c r="C2044" s="84">
        <f t="shared" si="138"/>
        <v>500460717.22261018</v>
      </c>
      <c r="D2044" s="83">
        <v>541.37999999998101</v>
      </c>
      <c r="E2044" s="84">
        <f t="shared" si="155"/>
        <v>39072774.933649883</v>
      </c>
      <c r="F2044" s="85"/>
      <c r="G2044" s="79">
        <f t="shared" si="156"/>
        <v>0.39190082702529433</v>
      </c>
      <c r="H2044" s="80">
        <f t="shared" si="153"/>
        <v>1.0306696827792663</v>
      </c>
      <c r="I2044" s="61"/>
      <c r="J2044" s="61"/>
      <c r="K2044" s="61"/>
      <c r="L2044" s="61"/>
      <c r="M2044" s="61"/>
    </row>
    <row r="2045" spans="1:13" ht="15.6">
      <c r="A2045" s="83">
        <v>541.389999999981</v>
      </c>
      <c r="B2045" s="84">
        <f t="shared" si="154"/>
        <v>557431269.81340647</v>
      </c>
      <c r="C2045" s="84">
        <f t="shared" si="138"/>
        <v>500852618.04963547</v>
      </c>
      <c r="D2045" s="83">
        <v>541.389999999981</v>
      </c>
      <c r="E2045" s="84">
        <f t="shared" si="155"/>
        <v>39082741.382212222</v>
      </c>
      <c r="F2045" s="85"/>
      <c r="G2045" s="79">
        <f t="shared" si="156"/>
        <v>0.39190082702529433</v>
      </c>
      <c r="H2045" s="80">
        <f t="shared" si="153"/>
        <v>1.0314767796945101</v>
      </c>
      <c r="I2045" s="61"/>
      <c r="J2045" s="61"/>
      <c r="K2045" s="61"/>
      <c r="L2045" s="61"/>
      <c r="M2045" s="61"/>
    </row>
    <row r="2046" spans="1:13" ht="15.6">
      <c r="A2046" s="83">
        <v>541.39999999998099</v>
      </c>
      <c r="B2046" s="84">
        <f t="shared" si="154"/>
        <v>557823170.64043176</v>
      </c>
      <c r="C2046" s="84">
        <f t="shared" si="138"/>
        <v>501244518.87666076</v>
      </c>
      <c r="D2046" s="83">
        <v>541.39999999998099</v>
      </c>
      <c r="E2046" s="84">
        <f t="shared" si="155"/>
        <v>39092707.830774561</v>
      </c>
      <c r="F2046" s="85"/>
      <c r="G2046" s="79">
        <f t="shared" si="156"/>
        <v>0.39190082702529433</v>
      </c>
      <c r="H2046" s="80">
        <f t="shared" si="153"/>
        <v>1.032283876609754</v>
      </c>
      <c r="I2046" s="61"/>
      <c r="J2046" s="61"/>
      <c r="K2046" s="61"/>
      <c r="L2046" s="61"/>
      <c r="M2046" s="61"/>
    </row>
    <row r="2047" spans="1:13" ht="15.6">
      <c r="A2047" s="83">
        <v>541.40999999998098</v>
      </c>
      <c r="B2047" s="84">
        <f t="shared" si="154"/>
        <v>558215071.46745706</v>
      </c>
      <c r="C2047" s="84">
        <f t="shared" ref="C2047:C2301" si="157">B2047-$B$6</f>
        <v>501636419.70368606</v>
      </c>
      <c r="D2047" s="83">
        <v>541.40999999998098</v>
      </c>
      <c r="E2047" s="84">
        <f t="shared" si="155"/>
        <v>39102674.2793369</v>
      </c>
      <c r="F2047" s="85"/>
      <c r="G2047" s="79">
        <f t="shared" si="156"/>
        <v>0.39190082702529433</v>
      </c>
      <c r="H2047" s="80">
        <f t="shared" si="153"/>
        <v>1.0330909735249978</v>
      </c>
      <c r="I2047" s="61"/>
      <c r="J2047" s="61"/>
      <c r="K2047" s="61"/>
      <c r="L2047" s="61"/>
      <c r="M2047" s="61"/>
    </row>
    <row r="2048" spans="1:13" ht="15.6">
      <c r="A2048" s="83">
        <v>541.41999999998097</v>
      </c>
      <c r="B2048" s="84">
        <f t="shared" si="154"/>
        <v>558606972.29448235</v>
      </c>
      <c r="C2048" s="84">
        <f t="shared" si="157"/>
        <v>502028320.53071135</v>
      </c>
      <c r="D2048" s="83">
        <v>541.41999999998097</v>
      </c>
      <c r="E2048" s="84">
        <f t="shared" si="155"/>
        <v>39112640.727899238</v>
      </c>
      <c r="F2048" s="85"/>
      <c r="G2048" s="79">
        <f t="shared" si="156"/>
        <v>0.39190082702529433</v>
      </c>
      <c r="H2048" s="80">
        <f t="shared" si="153"/>
        <v>1.0338980704402416</v>
      </c>
      <c r="I2048" s="61"/>
      <c r="J2048" s="61"/>
      <c r="K2048" s="61"/>
      <c r="L2048" s="61"/>
      <c r="M2048" s="61"/>
    </row>
    <row r="2049" spans="1:13" ht="15.6">
      <c r="A2049" s="83">
        <v>541.42999999998096</v>
      </c>
      <c r="B2049" s="84">
        <f t="shared" si="154"/>
        <v>558998873.12150764</v>
      </c>
      <c r="C2049" s="84">
        <f t="shared" si="157"/>
        <v>502420221.35773665</v>
      </c>
      <c r="D2049" s="83">
        <v>541.42999999998096</v>
      </c>
      <c r="E2049" s="84">
        <f t="shared" si="155"/>
        <v>39122607.176461577</v>
      </c>
      <c r="F2049" s="85"/>
      <c r="G2049" s="79">
        <f t="shared" si="156"/>
        <v>0.39190082702529433</v>
      </c>
      <c r="H2049" s="80">
        <f t="shared" si="153"/>
        <v>1.0347051673554855</v>
      </c>
      <c r="I2049" s="61"/>
      <c r="J2049" s="61"/>
      <c r="K2049" s="61"/>
      <c r="L2049" s="61"/>
      <c r="M2049" s="61"/>
    </row>
    <row r="2050" spans="1:13" ht="15.6">
      <c r="A2050" s="83">
        <v>541.43999999998096</v>
      </c>
      <c r="B2050" s="84">
        <f t="shared" si="154"/>
        <v>559390773.94853294</v>
      </c>
      <c r="C2050" s="84">
        <f t="shared" si="157"/>
        <v>502812122.18476194</v>
      </c>
      <c r="D2050" s="83">
        <v>541.43999999998096</v>
      </c>
      <c r="E2050" s="84">
        <f t="shared" si="155"/>
        <v>39132573.625023916</v>
      </c>
      <c r="F2050" s="85"/>
      <c r="G2050" s="79">
        <f t="shared" si="156"/>
        <v>0.39190082702529433</v>
      </c>
      <c r="H2050" s="80">
        <f t="shared" si="153"/>
        <v>1.0355122642707293</v>
      </c>
      <c r="I2050" s="61"/>
      <c r="J2050" s="61"/>
      <c r="K2050" s="61"/>
      <c r="L2050" s="61"/>
      <c r="M2050" s="61"/>
    </row>
    <row r="2051" spans="1:13" ht="15.6">
      <c r="A2051" s="83">
        <v>541.44999999998095</v>
      </c>
      <c r="B2051" s="84">
        <f t="shared" si="154"/>
        <v>559782674.77555823</v>
      </c>
      <c r="C2051" s="84">
        <f t="shared" si="157"/>
        <v>503204023.01178724</v>
      </c>
      <c r="D2051" s="83">
        <v>541.44999999998095</v>
      </c>
      <c r="E2051" s="84">
        <f t="shared" si="155"/>
        <v>39142540.073586255</v>
      </c>
      <c r="F2051" s="85"/>
      <c r="G2051" s="79">
        <f t="shared" si="156"/>
        <v>0.39190082702529433</v>
      </c>
      <c r="H2051" s="80">
        <f t="shared" si="153"/>
        <v>1.0363193611859731</v>
      </c>
      <c r="I2051" s="61"/>
      <c r="J2051" s="61"/>
      <c r="K2051" s="61"/>
      <c r="L2051" s="61"/>
      <c r="M2051" s="61"/>
    </row>
    <row r="2052" spans="1:13" ht="15.6">
      <c r="A2052" s="83">
        <v>541.45999999998105</v>
      </c>
      <c r="B2052" s="84">
        <f t="shared" si="154"/>
        <v>560174575.60258353</v>
      </c>
      <c r="C2052" s="84">
        <f t="shared" si="157"/>
        <v>503595923.83881253</v>
      </c>
      <c r="D2052" s="83">
        <v>541.45999999998105</v>
      </c>
      <c r="E2052" s="84">
        <f t="shared" si="155"/>
        <v>39152506.522148594</v>
      </c>
      <c r="F2052" s="85"/>
      <c r="G2052" s="79">
        <f t="shared" si="156"/>
        <v>0.39190082702529433</v>
      </c>
      <c r="H2052" s="80">
        <f t="shared" si="153"/>
        <v>1.037126458101217</v>
      </c>
      <c r="I2052" s="61"/>
      <c r="J2052" s="61"/>
      <c r="K2052" s="61"/>
      <c r="L2052" s="61"/>
      <c r="M2052" s="61"/>
    </row>
    <row r="2053" spans="1:13" ht="15.6">
      <c r="A2053" s="83">
        <v>541.46999999998104</v>
      </c>
      <c r="B2053" s="84">
        <f t="shared" si="154"/>
        <v>560566476.42960882</v>
      </c>
      <c r="C2053" s="84">
        <f t="shared" si="157"/>
        <v>503987824.66583782</v>
      </c>
      <c r="D2053" s="83">
        <v>541.46999999998104</v>
      </c>
      <c r="E2053" s="84">
        <f t="shared" si="155"/>
        <v>39162472.970710933</v>
      </c>
      <c r="F2053" s="85"/>
      <c r="G2053" s="79">
        <f t="shared" si="156"/>
        <v>0.39190082702529433</v>
      </c>
      <c r="H2053" s="80">
        <f t="shared" si="153"/>
        <v>1.0379335550164608</v>
      </c>
      <c r="I2053" s="61"/>
      <c r="J2053" s="61"/>
      <c r="K2053" s="61"/>
      <c r="L2053" s="61"/>
      <c r="M2053" s="61"/>
    </row>
    <row r="2054" spans="1:13" ht="15.6">
      <c r="A2054" s="83">
        <v>541.47999999998103</v>
      </c>
      <c r="B2054" s="84">
        <f t="shared" si="154"/>
        <v>560958377.25663412</v>
      </c>
      <c r="C2054" s="84">
        <f t="shared" si="157"/>
        <v>504379725.49286312</v>
      </c>
      <c r="D2054" s="83">
        <v>541.47999999998103</v>
      </c>
      <c r="E2054" s="84">
        <f t="shared" si="155"/>
        <v>39172439.419273272</v>
      </c>
      <c r="F2054" s="85"/>
      <c r="G2054" s="79">
        <f t="shared" si="156"/>
        <v>0.39190082702529433</v>
      </c>
      <c r="H2054" s="80">
        <f t="shared" si="153"/>
        <v>1.0387406519317046</v>
      </c>
      <c r="I2054" s="61"/>
      <c r="J2054" s="61"/>
      <c r="K2054" s="61"/>
      <c r="L2054" s="61"/>
      <c r="M2054" s="61"/>
    </row>
    <row r="2055" spans="1:13" ht="15.6">
      <c r="A2055" s="83">
        <v>541.48999999998102</v>
      </c>
      <c r="B2055" s="84">
        <f t="shared" si="154"/>
        <v>561350278.08365941</v>
      </c>
      <c r="C2055" s="84">
        <f t="shared" si="157"/>
        <v>504771626.31988841</v>
      </c>
      <c r="D2055" s="83">
        <v>541.48999999998102</v>
      </c>
      <c r="E2055" s="84">
        <f t="shared" si="155"/>
        <v>39182405.867835611</v>
      </c>
      <c r="F2055" s="85"/>
      <c r="G2055" s="79">
        <f t="shared" si="156"/>
        <v>0.39190082702529433</v>
      </c>
      <c r="H2055" s="80">
        <f t="shared" si="153"/>
        <v>1.0395477488469484</v>
      </c>
      <c r="I2055" s="61"/>
      <c r="J2055" s="61"/>
      <c r="K2055" s="61"/>
      <c r="L2055" s="61"/>
      <c r="M2055" s="61"/>
    </row>
    <row r="2056" spans="1:13" ht="15.6">
      <c r="A2056" s="83">
        <v>541.49999999998101</v>
      </c>
      <c r="B2056" s="84">
        <f t="shared" si="154"/>
        <v>561742178.9106847</v>
      </c>
      <c r="C2056" s="84">
        <f t="shared" si="157"/>
        <v>505163527.14691371</v>
      </c>
      <c r="D2056" s="83">
        <v>541.49999999998101</v>
      </c>
      <c r="E2056" s="84">
        <f t="shared" si="155"/>
        <v>39192372.31639795</v>
      </c>
      <c r="F2056" s="85"/>
      <c r="G2056" s="79">
        <f t="shared" si="156"/>
        <v>0.39190082702529433</v>
      </c>
      <c r="H2056" s="80">
        <f t="shared" ref="H2056:H2119" si="158">C2056/$C$2006</f>
        <v>1.0403548457621923</v>
      </c>
      <c r="I2056" s="61"/>
      <c r="J2056" s="61"/>
      <c r="K2056" s="61"/>
      <c r="L2056" s="61"/>
      <c r="M2056" s="61"/>
    </row>
    <row r="2057" spans="1:13" ht="15.6">
      <c r="A2057" s="83">
        <v>541.50999999998101</v>
      </c>
      <c r="B2057" s="84">
        <f t="shared" si="154"/>
        <v>562134079.73771</v>
      </c>
      <c r="C2057" s="84">
        <f t="shared" si="157"/>
        <v>505555427.973939</v>
      </c>
      <c r="D2057" s="83">
        <v>541.50999999998101</v>
      </c>
      <c r="E2057" s="84">
        <f t="shared" si="155"/>
        <v>39202338.764960289</v>
      </c>
      <c r="F2057" s="85"/>
      <c r="G2057" s="79">
        <f t="shared" si="156"/>
        <v>0.39190082702529433</v>
      </c>
      <c r="H2057" s="80">
        <f t="shared" si="158"/>
        <v>1.0411619426774361</v>
      </c>
      <c r="I2057" s="61"/>
      <c r="J2057" s="61"/>
      <c r="K2057" s="61"/>
      <c r="L2057" s="61"/>
      <c r="M2057" s="61"/>
    </row>
    <row r="2058" spans="1:13" ht="15.6">
      <c r="A2058" s="83">
        <v>541.519999999981</v>
      </c>
      <c r="B2058" s="84">
        <f t="shared" si="154"/>
        <v>562525980.56473529</v>
      </c>
      <c r="C2058" s="84">
        <f t="shared" si="157"/>
        <v>505947328.8009643</v>
      </c>
      <c r="D2058" s="83">
        <v>541.519999999981</v>
      </c>
      <c r="E2058" s="84">
        <f t="shared" si="155"/>
        <v>39212305.213522628</v>
      </c>
      <c r="F2058" s="85"/>
      <c r="G2058" s="79">
        <f t="shared" si="156"/>
        <v>0.39190082702529433</v>
      </c>
      <c r="H2058" s="80">
        <f t="shared" si="158"/>
        <v>1.0419690395926802</v>
      </c>
      <c r="I2058" s="61"/>
      <c r="J2058" s="61"/>
      <c r="K2058" s="61"/>
      <c r="L2058" s="61"/>
      <c r="M2058" s="61"/>
    </row>
    <row r="2059" spans="1:13" ht="15.6">
      <c r="A2059" s="83">
        <v>541.52999999998099</v>
      </c>
      <c r="B2059" s="84">
        <f t="shared" si="154"/>
        <v>562917881.39176059</v>
      </c>
      <c r="C2059" s="84">
        <f t="shared" si="157"/>
        <v>506339229.62798959</v>
      </c>
      <c r="D2059" s="83">
        <v>541.52999999998099</v>
      </c>
      <c r="E2059" s="84">
        <f t="shared" si="155"/>
        <v>39222271.662084967</v>
      </c>
      <c r="F2059" s="85"/>
      <c r="G2059" s="79">
        <f t="shared" si="156"/>
        <v>0.39190082702529433</v>
      </c>
      <c r="H2059" s="80">
        <f t="shared" si="158"/>
        <v>1.042776136507924</v>
      </c>
      <c r="I2059" s="61"/>
      <c r="J2059" s="61"/>
      <c r="K2059" s="61"/>
      <c r="L2059" s="61"/>
      <c r="M2059" s="61"/>
    </row>
    <row r="2060" spans="1:13" ht="15.6">
      <c r="A2060" s="83">
        <v>541.53999999998098</v>
      </c>
      <c r="B2060" s="84">
        <f t="shared" si="154"/>
        <v>563309782.21878588</v>
      </c>
      <c r="C2060" s="84">
        <f t="shared" si="157"/>
        <v>506731130.45501488</v>
      </c>
      <c r="D2060" s="83">
        <v>541.53999999998098</v>
      </c>
      <c r="E2060" s="84">
        <f t="shared" si="155"/>
        <v>39232238.110647306</v>
      </c>
      <c r="F2060" s="85"/>
      <c r="G2060" s="79">
        <f t="shared" si="156"/>
        <v>0.39190082702529433</v>
      </c>
      <c r="H2060" s="80">
        <f t="shared" si="158"/>
        <v>1.0435832334231678</v>
      </c>
      <c r="I2060" s="61"/>
      <c r="J2060" s="61"/>
      <c r="K2060" s="61"/>
      <c r="L2060" s="61"/>
      <c r="M2060" s="61"/>
    </row>
    <row r="2061" spans="1:13" ht="15.6">
      <c r="A2061" s="83">
        <v>541.54999999998097</v>
      </c>
      <c r="B2061" s="84">
        <f t="shared" si="154"/>
        <v>563701683.04581118</v>
      </c>
      <c r="C2061" s="84">
        <f t="shared" si="157"/>
        <v>507123031.28204018</v>
      </c>
      <c r="D2061" s="83">
        <v>541.54999999998097</v>
      </c>
      <c r="E2061" s="84">
        <f t="shared" si="155"/>
        <v>39242204.559209645</v>
      </c>
      <c r="F2061" s="85"/>
      <c r="G2061" s="79">
        <f t="shared" si="156"/>
        <v>0.39190082702529433</v>
      </c>
      <c r="H2061" s="80">
        <f t="shared" si="158"/>
        <v>1.0443903303384117</v>
      </c>
      <c r="I2061" s="61"/>
      <c r="J2061" s="61"/>
      <c r="K2061" s="61"/>
      <c r="L2061" s="61"/>
      <c r="M2061" s="61"/>
    </row>
    <row r="2062" spans="1:13" ht="15.6">
      <c r="A2062" s="83">
        <v>541.55999999998096</v>
      </c>
      <c r="B2062" s="84">
        <f t="shared" si="154"/>
        <v>564093583.87283647</v>
      </c>
      <c r="C2062" s="84">
        <f t="shared" si="157"/>
        <v>507514932.10906547</v>
      </c>
      <c r="D2062" s="83">
        <v>541.55999999998096</v>
      </c>
      <c r="E2062" s="84">
        <f t="shared" si="155"/>
        <v>39252171.007771984</v>
      </c>
      <c r="F2062" s="85"/>
      <c r="G2062" s="79">
        <f t="shared" si="156"/>
        <v>0.39190082702529433</v>
      </c>
      <c r="H2062" s="80">
        <f t="shared" si="158"/>
        <v>1.0451974272536555</v>
      </c>
      <c r="I2062" s="61"/>
      <c r="J2062" s="61"/>
      <c r="K2062" s="61"/>
      <c r="L2062" s="61"/>
      <c r="M2062" s="61"/>
    </row>
    <row r="2063" spans="1:13" ht="15.6">
      <c r="A2063" s="83">
        <v>541.56999999998095</v>
      </c>
      <c r="B2063" s="84">
        <f t="shared" si="154"/>
        <v>564485484.69986176</v>
      </c>
      <c r="C2063" s="84">
        <f t="shared" si="157"/>
        <v>507906832.93609077</v>
      </c>
      <c r="D2063" s="83">
        <v>541.56999999998095</v>
      </c>
      <c r="E2063" s="84">
        <f t="shared" si="155"/>
        <v>39262137.456334323</v>
      </c>
      <c r="F2063" s="85"/>
      <c r="G2063" s="79">
        <f t="shared" si="156"/>
        <v>0.39190082702529433</v>
      </c>
      <c r="H2063" s="80">
        <f t="shared" si="158"/>
        <v>1.0460045241688993</v>
      </c>
      <c r="I2063" s="61"/>
      <c r="J2063" s="61"/>
      <c r="K2063" s="61"/>
      <c r="L2063" s="61"/>
      <c r="M2063" s="61"/>
    </row>
    <row r="2064" spans="1:13" ht="15.6">
      <c r="A2064" s="83">
        <v>541.57999999998106</v>
      </c>
      <c r="B2064" s="84">
        <f t="shared" si="154"/>
        <v>564877385.52688706</v>
      </c>
      <c r="C2064" s="84">
        <f t="shared" si="157"/>
        <v>508298733.76311606</v>
      </c>
      <c r="D2064" s="83">
        <v>541.57999999998106</v>
      </c>
      <c r="E2064" s="84">
        <f t="shared" si="155"/>
        <v>39272103.904896662</v>
      </c>
      <c r="F2064" s="85"/>
      <c r="G2064" s="79">
        <f t="shared" si="156"/>
        <v>0.39190082702529433</v>
      </c>
      <c r="H2064" s="80">
        <f t="shared" si="158"/>
        <v>1.0468116210841432</v>
      </c>
      <c r="I2064" s="61"/>
      <c r="J2064" s="61"/>
      <c r="K2064" s="61"/>
      <c r="L2064" s="61"/>
      <c r="M2064" s="61"/>
    </row>
    <row r="2065" spans="1:13" ht="15.6">
      <c r="A2065" s="83">
        <v>541.58999999998105</v>
      </c>
      <c r="B2065" s="84">
        <f t="shared" si="154"/>
        <v>565269286.35391235</v>
      </c>
      <c r="C2065" s="84">
        <f t="shared" si="157"/>
        <v>508690634.59014136</v>
      </c>
      <c r="D2065" s="83">
        <v>541.58999999998105</v>
      </c>
      <c r="E2065" s="84">
        <f t="shared" si="155"/>
        <v>39282070.353459001</v>
      </c>
      <c r="F2065" s="85"/>
      <c r="G2065" s="79">
        <f t="shared" si="156"/>
        <v>0.39190082702529433</v>
      </c>
      <c r="H2065" s="80">
        <f t="shared" si="158"/>
        <v>1.047618717999387</v>
      </c>
      <c r="I2065" s="61"/>
      <c r="J2065" s="61"/>
      <c r="K2065" s="61"/>
      <c r="L2065" s="61"/>
      <c r="M2065" s="61"/>
    </row>
    <row r="2066" spans="1:13" ht="15.6">
      <c r="A2066" s="83">
        <v>541.59999999998104</v>
      </c>
      <c r="B2066" s="84">
        <f t="shared" si="154"/>
        <v>565661187.18093765</v>
      </c>
      <c r="C2066" s="84">
        <f t="shared" si="157"/>
        <v>509082535.41716665</v>
      </c>
      <c r="D2066" s="83">
        <v>541.59999999998104</v>
      </c>
      <c r="E2066" s="84">
        <f t="shared" si="155"/>
        <v>39292036.80202134</v>
      </c>
      <c r="F2066" s="85"/>
      <c r="G2066" s="79">
        <f t="shared" si="156"/>
        <v>0.39190082702529433</v>
      </c>
      <c r="H2066" s="80">
        <f t="shared" si="158"/>
        <v>1.0484258149146308</v>
      </c>
      <c r="I2066" s="61"/>
      <c r="J2066" s="61"/>
      <c r="K2066" s="61"/>
      <c r="L2066" s="61"/>
      <c r="M2066" s="61"/>
    </row>
    <row r="2067" spans="1:13" ht="15.6">
      <c r="A2067" s="83">
        <v>541.60999999998103</v>
      </c>
      <c r="B2067" s="84">
        <f t="shared" si="154"/>
        <v>566053088.00796294</v>
      </c>
      <c r="C2067" s="84">
        <f t="shared" si="157"/>
        <v>509474436.24419194</v>
      </c>
      <c r="D2067" s="83">
        <v>541.60999999998103</v>
      </c>
      <c r="E2067" s="84">
        <f t="shared" si="155"/>
        <v>39302003.250583678</v>
      </c>
      <c r="F2067" s="85"/>
      <c r="G2067" s="79">
        <f t="shared" si="156"/>
        <v>0.39190082702529433</v>
      </c>
      <c r="H2067" s="80">
        <f t="shared" si="158"/>
        <v>1.0492329118298747</v>
      </c>
      <c r="I2067" s="61"/>
      <c r="J2067" s="61"/>
      <c r="K2067" s="61"/>
      <c r="L2067" s="61"/>
      <c r="M2067" s="61"/>
    </row>
    <row r="2068" spans="1:13" ht="15.6">
      <c r="A2068" s="83">
        <v>541.61999999998102</v>
      </c>
      <c r="B2068" s="84">
        <f t="shared" si="154"/>
        <v>566444988.83498824</v>
      </c>
      <c r="C2068" s="84">
        <f t="shared" si="157"/>
        <v>509866337.07121724</v>
      </c>
      <c r="D2068" s="83">
        <v>541.61999999998102</v>
      </c>
      <c r="E2068" s="84">
        <f t="shared" si="155"/>
        <v>39311969.699146017</v>
      </c>
      <c r="F2068" s="85"/>
      <c r="G2068" s="79">
        <f t="shared" si="156"/>
        <v>0.39190082702529433</v>
      </c>
      <c r="H2068" s="80">
        <f t="shared" si="158"/>
        <v>1.0500400087451185</v>
      </c>
      <c r="I2068" s="61"/>
      <c r="J2068" s="61"/>
      <c r="K2068" s="61"/>
      <c r="L2068" s="61"/>
      <c r="M2068" s="61"/>
    </row>
    <row r="2069" spans="1:13" ht="15.6">
      <c r="A2069" s="83">
        <v>541.62999999998101</v>
      </c>
      <c r="B2069" s="84">
        <f t="shared" si="154"/>
        <v>566836889.66201353</v>
      </c>
      <c r="C2069" s="84">
        <f t="shared" si="157"/>
        <v>510258237.89824253</v>
      </c>
      <c r="D2069" s="83">
        <v>541.62999999998101</v>
      </c>
      <c r="E2069" s="84">
        <f t="shared" si="155"/>
        <v>39321936.147708356</v>
      </c>
      <c r="F2069" s="85"/>
      <c r="G2069" s="79">
        <f t="shared" si="156"/>
        <v>0.39190082702529433</v>
      </c>
      <c r="H2069" s="80">
        <f t="shared" si="158"/>
        <v>1.0508471056603623</v>
      </c>
      <c r="I2069" s="61"/>
      <c r="J2069" s="61"/>
      <c r="K2069" s="61"/>
      <c r="L2069" s="61"/>
      <c r="M2069" s="61"/>
    </row>
    <row r="2070" spans="1:13" ht="15.6">
      <c r="A2070" s="83">
        <v>541.639999999981</v>
      </c>
      <c r="B2070" s="84">
        <f t="shared" si="154"/>
        <v>567228790.48903883</v>
      </c>
      <c r="C2070" s="84">
        <f t="shared" si="157"/>
        <v>510650138.72526783</v>
      </c>
      <c r="D2070" s="83">
        <v>541.639999999981</v>
      </c>
      <c r="E2070" s="84">
        <f t="shared" si="155"/>
        <v>39331902.596270695</v>
      </c>
      <c r="F2070" s="85"/>
      <c r="G2070" s="79">
        <f t="shared" si="156"/>
        <v>0.39190082702529433</v>
      </c>
      <c r="H2070" s="80">
        <f t="shared" si="158"/>
        <v>1.0516542025756062</v>
      </c>
      <c r="I2070" s="61"/>
      <c r="J2070" s="61"/>
      <c r="K2070" s="61"/>
      <c r="L2070" s="61"/>
      <c r="M2070" s="61"/>
    </row>
    <row r="2071" spans="1:13" ht="15.6">
      <c r="A2071" s="83">
        <v>541.64999999998099</v>
      </c>
      <c r="B2071" s="84">
        <f t="shared" ref="B2071:B2105" si="159">B2070+($B$2106-$B$2006)/100</f>
        <v>567620691.31606412</v>
      </c>
      <c r="C2071" s="84">
        <f t="shared" si="157"/>
        <v>511042039.55229312</v>
      </c>
      <c r="D2071" s="83">
        <v>541.64999999998099</v>
      </c>
      <c r="E2071" s="84">
        <f t="shared" ref="E2071:E2105" si="160">E2070+(($E$2106-$E$2006)/100)</f>
        <v>39341869.044833034</v>
      </c>
      <c r="F2071" s="85"/>
      <c r="G2071" s="79">
        <f t="shared" si="156"/>
        <v>0.39190082702529433</v>
      </c>
      <c r="H2071" s="80">
        <f t="shared" si="158"/>
        <v>1.05246129949085</v>
      </c>
      <c r="I2071" s="61"/>
      <c r="J2071" s="61"/>
      <c r="K2071" s="61"/>
      <c r="L2071" s="61"/>
      <c r="M2071" s="61"/>
    </row>
    <row r="2072" spans="1:13" ht="15.6">
      <c r="A2072" s="83">
        <v>541.65999999998098</v>
      </c>
      <c r="B2072" s="84">
        <f t="shared" si="159"/>
        <v>568012592.14308941</v>
      </c>
      <c r="C2072" s="84">
        <f t="shared" si="157"/>
        <v>511433940.37931842</v>
      </c>
      <c r="D2072" s="83">
        <v>541.65999999998098</v>
      </c>
      <c r="E2072" s="84">
        <f t="shared" si="160"/>
        <v>39351835.493395373</v>
      </c>
      <c r="F2072" s="85"/>
      <c r="G2072" s="79">
        <f t="shared" si="156"/>
        <v>0.39190082702529433</v>
      </c>
      <c r="H2072" s="80">
        <f t="shared" si="158"/>
        <v>1.053268396406094</v>
      </c>
      <c r="I2072" s="61"/>
      <c r="J2072" s="61"/>
      <c r="K2072" s="61"/>
      <c r="L2072" s="61"/>
      <c r="M2072" s="61"/>
    </row>
    <row r="2073" spans="1:13" ht="15.6">
      <c r="A2073" s="83">
        <v>541.66999999998097</v>
      </c>
      <c r="B2073" s="84">
        <f t="shared" si="159"/>
        <v>568404492.97011471</v>
      </c>
      <c r="C2073" s="84">
        <f t="shared" si="157"/>
        <v>511825841.20634371</v>
      </c>
      <c r="D2073" s="83">
        <v>541.66999999998097</v>
      </c>
      <c r="E2073" s="84">
        <f t="shared" si="160"/>
        <v>39361801.941957712</v>
      </c>
      <c r="F2073" s="85"/>
      <c r="G2073" s="79">
        <f t="shared" si="156"/>
        <v>0.39190082702529433</v>
      </c>
      <c r="H2073" s="80">
        <f t="shared" si="158"/>
        <v>1.0540754933213379</v>
      </c>
      <c r="I2073" s="61"/>
      <c r="J2073" s="61"/>
      <c r="K2073" s="61"/>
      <c r="L2073" s="61"/>
      <c r="M2073" s="61"/>
    </row>
    <row r="2074" spans="1:13" ht="15.6">
      <c r="A2074" s="83">
        <v>541.67999999998096</v>
      </c>
      <c r="B2074" s="84">
        <f t="shared" si="159"/>
        <v>568796393.79714</v>
      </c>
      <c r="C2074" s="84">
        <f t="shared" si="157"/>
        <v>512217742.033369</v>
      </c>
      <c r="D2074" s="83">
        <v>541.67999999998096</v>
      </c>
      <c r="E2074" s="84">
        <f t="shared" si="160"/>
        <v>39371768.390520051</v>
      </c>
      <c r="F2074" s="85"/>
      <c r="G2074" s="79">
        <f t="shared" si="156"/>
        <v>0.39190082702529433</v>
      </c>
      <c r="H2074" s="80">
        <f t="shared" si="158"/>
        <v>1.0548825902365817</v>
      </c>
      <c r="I2074" s="61"/>
      <c r="J2074" s="61"/>
      <c r="K2074" s="61"/>
      <c r="L2074" s="61"/>
      <c r="M2074" s="61"/>
    </row>
    <row r="2075" spans="1:13" ht="15.6">
      <c r="A2075" s="83">
        <v>541.68999999998096</v>
      </c>
      <c r="B2075" s="84">
        <f t="shared" si="159"/>
        <v>569188294.6241653</v>
      </c>
      <c r="C2075" s="84">
        <f t="shared" si="157"/>
        <v>512609642.8603943</v>
      </c>
      <c r="D2075" s="83">
        <v>541.68999999998096</v>
      </c>
      <c r="E2075" s="84">
        <f t="shared" si="160"/>
        <v>39381734.83908239</v>
      </c>
      <c r="F2075" s="85"/>
      <c r="G2075" s="79">
        <f t="shared" si="156"/>
        <v>0.39190082702529433</v>
      </c>
      <c r="H2075" s="80">
        <f t="shared" si="158"/>
        <v>1.0556896871518255</v>
      </c>
      <c r="I2075" s="61"/>
      <c r="J2075" s="61"/>
      <c r="K2075" s="61"/>
      <c r="L2075" s="61"/>
      <c r="M2075" s="61"/>
    </row>
    <row r="2076" spans="1:13" ht="15.6">
      <c r="A2076" s="83">
        <v>541.69999999998095</v>
      </c>
      <c r="B2076" s="84">
        <f t="shared" si="159"/>
        <v>569580195.45119059</v>
      </c>
      <c r="C2076" s="84">
        <f t="shared" si="157"/>
        <v>513001543.68741959</v>
      </c>
      <c r="D2076" s="83">
        <v>541.69999999998095</v>
      </c>
      <c r="E2076" s="84">
        <f t="shared" si="160"/>
        <v>39391701.287644729</v>
      </c>
      <c r="F2076" s="85"/>
      <c r="G2076" s="79">
        <f t="shared" si="156"/>
        <v>0.39190082702529433</v>
      </c>
      <c r="H2076" s="80">
        <f t="shared" si="158"/>
        <v>1.0564967840670694</v>
      </c>
      <c r="I2076" s="61"/>
      <c r="J2076" s="61"/>
      <c r="K2076" s="61"/>
      <c r="L2076" s="61"/>
      <c r="M2076" s="61"/>
    </row>
    <row r="2077" spans="1:13" ht="15.6">
      <c r="A2077" s="83">
        <v>541.70999999998105</v>
      </c>
      <c r="B2077" s="84">
        <f t="shared" si="159"/>
        <v>569972096.27821589</v>
      </c>
      <c r="C2077" s="84">
        <f t="shared" si="157"/>
        <v>513393444.51444489</v>
      </c>
      <c r="D2077" s="83">
        <v>541.70999999998105</v>
      </c>
      <c r="E2077" s="84">
        <f t="shared" si="160"/>
        <v>39401667.736207068</v>
      </c>
      <c r="F2077" s="85"/>
      <c r="G2077" s="79">
        <f t="shared" si="156"/>
        <v>0.39190082702529433</v>
      </c>
      <c r="H2077" s="80">
        <f t="shared" si="158"/>
        <v>1.0573038809823132</v>
      </c>
      <c r="I2077" s="61"/>
      <c r="J2077" s="61"/>
      <c r="K2077" s="61"/>
      <c r="L2077" s="61"/>
      <c r="M2077" s="61"/>
    </row>
    <row r="2078" spans="1:13" ht="15.6">
      <c r="A2078" s="83">
        <v>541.71999999998104</v>
      </c>
      <c r="B2078" s="84">
        <f t="shared" si="159"/>
        <v>570363997.10524118</v>
      </c>
      <c r="C2078" s="84">
        <f t="shared" si="157"/>
        <v>513785345.34147018</v>
      </c>
      <c r="D2078" s="83">
        <v>541.71999999998104</v>
      </c>
      <c r="E2078" s="84">
        <f t="shared" si="160"/>
        <v>39411634.184769407</v>
      </c>
      <c r="F2078" s="85"/>
      <c r="G2078" s="79">
        <f t="shared" si="156"/>
        <v>0.39190082702529433</v>
      </c>
      <c r="H2078" s="80">
        <f t="shared" si="158"/>
        <v>1.058110977897557</v>
      </c>
      <c r="I2078" s="61"/>
      <c r="J2078" s="61"/>
      <c r="K2078" s="61"/>
      <c r="L2078" s="61"/>
      <c r="M2078" s="61"/>
    </row>
    <row r="2079" spans="1:13" ht="15.6">
      <c r="A2079" s="83">
        <v>541.72999999998103</v>
      </c>
      <c r="B2079" s="84">
        <f t="shared" si="159"/>
        <v>570755897.93226647</v>
      </c>
      <c r="C2079" s="84">
        <f t="shared" si="157"/>
        <v>514177246.16849548</v>
      </c>
      <c r="D2079" s="83">
        <v>541.72999999998103</v>
      </c>
      <c r="E2079" s="84">
        <f t="shared" si="160"/>
        <v>39421600.633331746</v>
      </c>
      <c r="F2079" s="85"/>
      <c r="G2079" s="79">
        <f t="shared" si="156"/>
        <v>0.39190082702529433</v>
      </c>
      <c r="H2079" s="80">
        <f t="shared" si="158"/>
        <v>1.0589180748128009</v>
      </c>
      <c r="I2079" s="61"/>
      <c r="J2079" s="61"/>
      <c r="K2079" s="61"/>
      <c r="L2079" s="61"/>
      <c r="M2079" s="61"/>
    </row>
    <row r="2080" spans="1:13" ht="15.6">
      <c r="A2080" s="83">
        <v>541.73999999998102</v>
      </c>
      <c r="B2080" s="84">
        <f t="shared" si="159"/>
        <v>571147798.75929177</v>
      </c>
      <c r="C2080" s="84">
        <f t="shared" si="157"/>
        <v>514569146.99552077</v>
      </c>
      <c r="D2080" s="83">
        <v>541.73999999998102</v>
      </c>
      <c r="E2080" s="84">
        <f t="shared" si="160"/>
        <v>39431567.081894085</v>
      </c>
      <c r="F2080" s="85"/>
      <c r="G2080" s="79">
        <f t="shared" si="156"/>
        <v>0.39190082702529433</v>
      </c>
      <c r="H2080" s="80">
        <f t="shared" si="158"/>
        <v>1.0597251717280447</v>
      </c>
      <c r="I2080" s="61"/>
      <c r="J2080" s="61"/>
      <c r="K2080" s="61"/>
      <c r="L2080" s="61"/>
      <c r="M2080" s="61"/>
    </row>
    <row r="2081" spans="1:13" ht="15.6">
      <c r="A2081" s="83">
        <v>541.74999999998101</v>
      </c>
      <c r="B2081" s="84">
        <f t="shared" si="159"/>
        <v>571539699.58631706</v>
      </c>
      <c r="C2081" s="84">
        <f t="shared" si="157"/>
        <v>514961047.82254606</v>
      </c>
      <c r="D2081" s="83">
        <v>541.74999999998101</v>
      </c>
      <c r="E2081" s="84">
        <f t="shared" si="160"/>
        <v>39441533.530456424</v>
      </c>
      <c r="F2081" s="85"/>
      <c r="G2081" s="79">
        <f t="shared" si="156"/>
        <v>0.39190082702529433</v>
      </c>
      <c r="H2081" s="80">
        <f t="shared" si="158"/>
        <v>1.0605322686432885</v>
      </c>
      <c r="I2081" s="61"/>
      <c r="J2081" s="61"/>
      <c r="K2081" s="61"/>
      <c r="L2081" s="61"/>
      <c r="M2081" s="61"/>
    </row>
    <row r="2082" spans="1:13" ht="15.6">
      <c r="A2082" s="83">
        <v>541.75999999998101</v>
      </c>
      <c r="B2082" s="84">
        <f t="shared" si="159"/>
        <v>571931600.41334236</v>
      </c>
      <c r="C2082" s="84">
        <f t="shared" si="157"/>
        <v>515352948.64957136</v>
      </c>
      <c r="D2082" s="83">
        <v>541.75999999998101</v>
      </c>
      <c r="E2082" s="84">
        <f t="shared" si="160"/>
        <v>39451499.979018763</v>
      </c>
      <c r="F2082" s="85"/>
      <c r="G2082" s="79">
        <f t="shared" si="156"/>
        <v>0.39190082702529433</v>
      </c>
      <c r="H2082" s="80">
        <f t="shared" si="158"/>
        <v>1.0613393655585324</v>
      </c>
      <c r="I2082" s="61"/>
      <c r="J2082" s="61"/>
      <c r="K2082" s="61"/>
      <c r="L2082" s="61"/>
      <c r="M2082" s="61"/>
    </row>
    <row r="2083" spans="1:13" ht="15.6">
      <c r="A2083" s="83">
        <v>541.769999999981</v>
      </c>
      <c r="B2083" s="84">
        <f t="shared" si="159"/>
        <v>572323501.24036765</v>
      </c>
      <c r="C2083" s="84">
        <f t="shared" si="157"/>
        <v>515744849.47659665</v>
      </c>
      <c r="D2083" s="83">
        <v>541.769999999981</v>
      </c>
      <c r="E2083" s="84">
        <f t="shared" si="160"/>
        <v>39461466.427581102</v>
      </c>
      <c r="F2083" s="85"/>
      <c r="G2083" s="79">
        <f t="shared" si="156"/>
        <v>0.39190082702529433</v>
      </c>
      <c r="H2083" s="80">
        <f t="shared" si="158"/>
        <v>1.0621464624737762</v>
      </c>
      <c r="I2083" s="61"/>
      <c r="J2083" s="61"/>
      <c r="K2083" s="61"/>
      <c r="L2083" s="61"/>
      <c r="M2083" s="61"/>
    </row>
    <row r="2084" spans="1:13" ht="15.6">
      <c r="A2084" s="83">
        <v>541.77999999998099</v>
      </c>
      <c r="B2084" s="84">
        <f t="shared" si="159"/>
        <v>572715402.06739295</v>
      </c>
      <c r="C2084" s="84">
        <f t="shared" si="157"/>
        <v>516136750.30362195</v>
      </c>
      <c r="D2084" s="83">
        <v>541.77999999998099</v>
      </c>
      <c r="E2084" s="84">
        <f t="shared" si="160"/>
        <v>39471432.876143441</v>
      </c>
      <c r="F2084" s="85"/>
      <c r="G2084" s="79">
        <f t="shared" si="156"/>
        <v>0.39190082702529433</v>
      </c>
      <c r="H2084" s="80">
        <f t="shared" si="158"/>
        <v>1.06295355938902</v>
      </c>
      <c r="I2084" s="61"/>
      <c r="J2084" s="61"/>
      <c r="K2084" s="61"/>
      <c r="L2084" s="61"/>
      <c r="M2084" s="61"/>
    </row>
    <row r="2085" spans="1:13" ht="15.6">
      <c r="A2085" s="83">
        <v>541.78999999998098</v>
      </c>
      <c r="B2085" s="84">
        <f t="shared" si="159"/>
        <v>573107302.89441824</v>
      </c>
      <c r="C2085" s="84">
        <f t="shared" si="157"/>
        <v>516528651.13064724</v>
      </c>
      <c r="D2085" s="83">
        <v>541.78999999998098</v>
      </c>
      <c r="E2085" s="84">
        <f t="shared" si="160"/>
        <v>39481399.32470578</v>
      </c>
      <c r="F2085" s="85"/>
      <c r="G2085" s="79">
        <f t="shared" si="156"/>
        <v>0.39190082702529433</v>
      </c>
      <c r="H2085" s="80">
        <f t="shared" si="158"/>
        <v>1.0637606563042639</v>
      </c>
      <c r="I2085" s="61"/>
      <c r="J2085" s="61"/>
      <c r="K2085" s="61"/>
      <c r="L2085" s="61"/>
      <c r="M2085" s="61"/>
    </row>
    <row r="2086" spans="1:13" ht="15.6">
      <c r="A2086" s="97">
        <v>541.79999999998097</v>
      </c>
      <c r="B2086" s="98">
        <f t="shared" si="159"/>
        <v>573499203.72144353</v>
      </c>
      <c r="C2086" s="98">
        <f t="shared" si="157"/>
        <v>516920551.95767254</v>
      </c>
      <c r="D2086" s="97">
        <v>541.79999999998097</v>
      </c>
      <c r="E2086" s="98">
        <f t="shared" si="160"/>
        <v>39491365.773268119</v>
      </c>
      <c r="F2086" s="99" t="s">
        <v>56</v>
      </c>
      <c r="G2086" s="79">
        <f t="shared" si="156"/>
        <v>0.39190082702529433</v>
      </c>
      <c r="H2086" s="80">
        <f t="shared" si="158"/>
        <v>1.0645677532195077</v>
      </c>
      <c r="I2086" s="61"/>
      <c r="J2086" s="61"/>
      <c r="K2086" s="61"/>
      <c r="L2086" s="61"/>
      <c r="M2086" s="61"/>
    </row>
    <row r="2087" spans="1:13" ht="15.6">
      <c r="A2087" s="83">
        <v>541.80999999998096</v>
      </c>
      <c r="B2087" s="84">
        <f t="shared" si="159"/>
        <v>573891104.54846883</v>
      </c>
      <c r="C2087" s="84">
        <f t="shared" si="157"/>
        <v>517312452.78469783</v>
      </c>
      <c r="D2087" s="83">
        <v>541.80999999998096</v>
      </c>
      <c r="E2087" s="84">
        <f t="shared" si="160"/>
        <v>39501332.221830457</v>
      </c>
      <c r="F2087" s="85"/>
      <c r="G2087" s="79">
        <f t="shared" si="156"/>
        <v>0.39190082702529433</v>
      </c>
      <c r="H2087" s="80">
        <f t="shared" si="158"/>
        <v>1.0653748501347517</v>
      </c>
      <c r="I2087" s="61"/>
      <c r="J2087" s="61"/>
      <c r="K2087" s="61"/>
      <c r="L2087" s="61"/>
      <c r="M2087" s="61"/>
    </row>
    <row r="2088" spans="1:13" ht="15.6">
      <c r="A2088" s="83">
        <v>541.81999999998095</v>
      </c>
      <c r="B2088" s="84">
        <f t="shared" si="159"/>
        <v>574283005.37549412</v>
      </c>
      <c r="C2088" s="84">
        <f t="shared" si="157"/>
        <v>517704353.61172312</v>
      </c>
      <c r="D2088" s="83">
        <v>541.81999999998095</v>
      </c>
      <c r="E2088" s="84">
        <f t="shared" si="160"/>
        <v>39511298.670392796</v>
      </c>
      <c r="F2088" s="85"/>
      <c r="G2088" s="79">
        <f t="shared" si="156"/>
        <v>0.39190082702529433</v>
      </c>
      <c r="H2088" s="80">
        <f t="shared" si="158"/>
        <v>1.0661819470499956</v>
      </c>
      <c r="I2088" s="61"/>
      <c r="J2088" s="61"/>
      <c r="K2088" s="61"/>
      <c r="L2088" s="61"/>
      <c r="M2088" s="61"/>
    </row>
    <row r="2089" spans="1:13" ht="15.6">
      <c r="A2089" s="83">
        <v>541.82999999998106</v>
      </c>
      <c r="B2089" s="84">
        <f t="shared" si="159"/>
        <v>574674906.20251942</v>
      </c>
      <c r="C2089" s="84">
        <f t="shared" si="157"/>
        <v>518096254.43874842</v>
      </c>
      <c r="D2089" s="83">
        <v>541.82999999998106</v>
      </c>
      <c r="E2089" s="84">
        <f t="shared" si="160"/>
        <v>39521265.118955135</v>
      </c>
      <c r="F2089" s="85"/>
      <c r="G2089" s="79">
        <f t="shared" si="156"/>
        <v>0.39190082702529433</v>
      </c>
      <c r="H2089" s="80">
        <f t="shared" si="158"/>
        <v>1.0669890439652394</v>
      </c>
      <c r="I2089" s="61"/>
      <c r="J2089" s="61"/>
      <c r="K2089" s="61"/>
      <c r="L2089" s="61"/>
      <c r="M2089" s="61"/>
    </row>
    <row r="2090" spans="1:13" ht="15.6">
      <c r="A2090" s="83">
        <v>541.83999999998105</v>
      </c>
      <c r="B2090" s="84">
        <f t="shared" si="159"/>
        <v>575066807.02954471</v>
      </c>
      <c r="C2090" s="84">
        <f t="shared" si="157"/>
        <v>518488155.26577371</v>
      </c>
      <c r="D2090" s="83">
        <v>541.83999999998105</v>
      </c>
      <c r="E2090" s="84">
        <f t="shared" si="160"/>
        <v>39531231.567517474</v>
      </c>
      <c r="F2090" s="85"/>
      <c r="G2090" s="79">
        <f t="shared" si="156"/>
        <v>0.39190082702529433</v>
      </c>
      <c r="H2090" s="80">
        <f t="shared" si="158"/>
        <v>1.0677961408804832</v>
      </c>
      <c r="I2090" s="61"/>
      <c r="J2090" s="61"/>
      <c r="K2090" s="61"/>
      <c r="L2090" s="61"/>
      <c r="M2090" s="61"/>
    </row>
    <row r="2091" spans="1:13" ht="15.6">
      <c r="A2091" s="83">
        <v>541.84999999998104</v>
      </c>
      <c r="B2091" s="84">
        <f t="shared" si="159"/>
        <v>575458707.85657001</v>
      </c>
      <c r="C2091" s="84">
        <f t="shared" si="157"/>
        <v>518880056.09279901</v>
      </c>
      <c r="D2091" s="83">
        <v>541.84999999998104</v>
      </c>
      <c r="E2091" s="84">
        <f t="shared" si="160"/>
        <v>39541198.016079813</v>
      </c>
      <c r="F2091" s="85"/>
      <c r="G2091" s="79">
        <f t="shared" ref="G2091:G2154" si="161">(B2091-B2090)/10^6</f>
        <v>0.39190082702529433</v>
      </c>
      <c r="H2091" s="80">
        <f t="shared" si="158"/>
        <v>1.0686032377957271</v>
      </c>
      <c r="I2091" s="61"/>
      <c r="J2091" s="61"/>
      <c r="K2091" s="61"/>
      <c r="L2091" s="61"/>
      <c r="M2091" s="61"/>
    </row>
    <row r="2092" spans="1:13" ht="15.6">
      <c r="A2092" s="83">
        <v>541.85999999998103</v>
      </c>
      <c r="B2092" s="84">
        <f t="shared" si="159"/>
        <v>575850608.6835953</v>
      </c>
      <c r="C2092" s="84">
        <f t="shared" si="157"/>
        <v>519271956.9198243</v>
      </c>
      <c r="D2092" s="83">
        <v>541.85999999998103</v>
      </c>
      <c r="E2092" s="84">
        <f t="shared" si="160"/>
        <v>39551164.464642152</v>
      </c>
      <c r="F2092" s="85"/>
      <c r="G2092" s="79">
        <f t="shared" si="161"/>
        <v>0.39190082702529433</v>
      </c>
      <c r="H2092" s="80">
        <f t="shared" si="158"/>
        <v>1.0694103347109709</v>
      </c>
      <c r="I2092" s="61"/>
      <c r="J2092" s="61"/>
      <c r="K2092" s="61"/>
      <c r="L2092" s="61"/>
      <c r="M2092" s="61"/>
    </row>
    <row r="2093" spans="1:13" ht="15.6">
      <c r="A2093" s="83">
        <v>541.86999999998102</v>
      </c>
      <c r="B2093" s="84">
        <f t="shared" si="159"/>
        <v>576242509.51062059</v>
      </c>
      <c r="C2093" s="84">
        <f t="shared" si="157"/>
        <v>519663857.7468496</v>
      </c>
      <c r="D2093" s="83">
        <v>541.86999999998102</v>
      </c>
      <c r="E2093" s="84">
        <f t="shared" si="160"/>
        <v>39561130.913204491</v>
      </c>
      <c r="F2093" s="85"/>
      <c r="G2093" s="79">
        <f t="shared" si="161"/>
        <v>0.39190082702529433</v>
      </c>
      <c r="H2093" s="80">
        <f t="shared" si="158"/>
        <v>1.0702174316262147</v>
      </c>
      <c r="I2093" s="61"/>
      <c r="J2093" s="61"/>
      <c r="K2093" s="61"/>
      <c r="L2093" s="61"/>
      <c r="M2093" s="61"/>
    </row>
    <row r="2094" spans="1:13" ht="15.6">
      <c r="A2094" s="83">
        <v>541.87999999998101</v>
      </c>
      <c r="B2094" s="84">
        <f t="shared" si="159"/>
        <v>576634410.33764589</v>
      </c>
      <c r="C2094" s="84">
        <f t="shared" si="157"/>
        <v>520055758.57387489</v>
      </c>
      <c r="D2094" s="83">
        <v>541.87999999998101</v>
      </c>
      <c r="E2094" s="84">
        <f t="shared" si="160"/>
        <v>39571097.36176683</v>
      </c>
      <c r="F2094" s="85"/>
      <c r="G2094" s="79">
        <f t="shared" si="161"/>
        <v>0.39190082702529433</v>
      </c>
      <c r="H2094" s="80">
        <f t="shared" si="158"/>
        <v>1.0710245285414586</v>
      </c>
      <c r="I2094" s="61"/>
      <c r="J2094" s="61"/>
      <c r="K2094" s="61"/>
      <c r="L2094" s="61"/>
      <c r="M2094" s="61"/>
    </row>
    <row r="2095" spans="1:13" ht="15.6">
      <c r="A2095" s="83">
        <v>541.889999999981</v>
      </c>
      <c r="B2095" s="84">
        <f t="shared" si="159"/>
        <v>577026311.16467118</v>
      </c>
      <c r="C2095" s="84">
        <f t="shared" si="157"/>
        <v>520447659.40090019</v>
      </c>
      <c r="D2095" s="83">
        <v>541.889999999981</v>
      </c>
      <c r="E2095" s="84">
        <f t="shared" si="160"/>
        <v>39581063.810329169</v>
      </c>
      <c r="F2095" s="85"/>
      <c r="G2095" s="79">
        <f t="shared" si="161"/>
        <v>0.39190082702529433</v>
      </c>
      <c r="H2095" s="80">
        <f t="shared" si="158"/>
        <v>1.0718316254567024</v>
      </c>
      <c r="I2095" s="61"/>
      <c r="J2095" s="61"/>
      <c r="K2095" s="61"/>
      <c r="L2095" s="61"/>
      <c r="M2095" s="61"/>
    </row>
    <row r="2096" spans="1:13" ht="15.6">
      <c r="A2096" s="83">
        <v>541.89999999998099</v>
      </c>
      <c r="B2096" s="84">
        <f t="shared" si="159"/>
        <v>577418211.99169648</v>
      </c>
      <c r="C2096" s="84">
        <f t="shared" si="157"/>
        <v>520839560.22792548</v>
      </c>
      <c r="D2096" s="83">
        <v>541.89999999998099</v>
      </c>
      <c r="E2096" s="84">
        <f t="shared" si="160"/>
        <v>39591030.258891508</v>
      </c>
      <c r="F2096" s="85"/>
      <c r="G2096" s="79">
        <f t="shared" si="161"/>
        <v>0.39190082702529433</v>
      </c>
      <c r="H2096" s="80">
        <f t="shared" si="158"/>
        <v>1.0726387223719462</v>
      </c>
      <c r="I2096" s="61"/>
      <c r="J2096" s="61"/>
      <c r="K2096" s="61"/>
      <c r="L2096" s="61"/>
      <c r="M2096" s="61"/>
    </row>
    <row r="2097" spans="1:13" ht="15.6">
      <c r="A2097" s="83">
        <v>541.90999999998098</v>
      </c>
      <c r="B2097" s="84">
        <f t="shared" si="159"/>
        <v>577810112.81872177</v>
      </c>
      <c r="C2097" s="84">
        <f t="shared" si="157"/>
        <v>521231461.05495077</v>
      </c>
      <c r="D2097" s="83">
        <v>541.90999999998098</v>
      </c>
      <c r="E2097" s="84">
        <f t="shared" si="160"/>
        <v>39600996.707453847</v>
      </c>
      <c r="F2097" s="85"/>
      <c r="G2097" s="79">
        <f t="shared" si="161"/>
        <v>0.39190082702529433</v>
      </c>
      <c r="H2097" s="80">
        <f t="shared" si="158"/>
        <v>1.0734458192871901</v>
      </c>
      <c r="I2097" s="61"/>
      <c r="J2097" s="61"/>
      <c r="K2097" s="61"/>
      <c r="L2097" s="61"/>
      <c r="M2097" s="61"/>
    </row>
    <row r="2098" spans="1:13" ht="15.6">
      <c r="A2098" s="83">
        <v>541.91999999998097</v>
      </c>
      <c r="B2098" s="84">
        <f t="shared" si="159"/>
        <v>578202013.64574707</v>
      </c>
      <c r="C2098" s="84">
        <f t="shared" si="157"/>
        <v>521623361.88197607</v>
      </c>
      <c r="D2098" s="83">
        <v>541.91999999998097</v>
      </c>
      <c r="E2098" s="84">
        <f t="shared" si="160"/>
        <v>39610963.156016186</v>
      </c>
      <c r="F2098" s="85"/>
      <c r="G2098" s="79">
        <f t="shared" si="161"/>
        <v>0.39190082702529433</v>
      </c>
      <c r="H2098" s="80">
        <f t="shared" si="158"/>
        <v>1.0742529162024339</v>
      </c>
      <c r="I2098" s="61"/>
      <c r="J2098" s="61"/>
      <c r="K2098" s="61"/>
      <c r="L2098" s="61"/>
      <c r="M2098" s="61"/>
    </row>
    <row r="2099" spans="1:13" ht="15.6">
      <c r="A2099" s="83">
        <v>541.92999999998096</v>
      </c>
      <c r="B2099" s="84">
        <f t="shared" si="159"/>
        <v>578593914.47277236</v>
      </c>
      <c r="C2099" s="84">
        <f t="shared" si="157"/>
        <v>522015262.70900136</v>
      </c>
      <c r="D2099" s="83">
        <v>541.92999999998096</v>
      </c>
      <c r="E2099" s="84">
        <f t="shared" si="160"/>
        <v>39620929.604578525</v>
      </c>
      <c r="F2099" s="85"/>
      <c r="G2099" s="79">
        <f t="shared" si="161"/>
        <v>0.39190082702529433</v>
      </c>
      <c r="H2099" s="80">
        <f t="shared" si="158"/>
        <v>1.0750600131176777</v>
      </c>
      <c r="I2099" s="61"/>
      <c r="J2099" s="61"/>
      <c r="K2099" s="61"/>
      <c r="L2099" s="61"/>
      <c r="M2099" s="61"/>
    </row>
    <row r="2100" spans="1:13" ht="15.6">
      <c r="A2100" s="83">
        <v>541.93999999998096</v>
      </c>
      <c r="B2100" s="84">
        <f t="shared" si="159"/>
        <v>578985815.29979765</v>
      </c>
      <c r="C2100" s="84">
        <f t="shared" si="157"/>
        <v>522407163.53602666</v>
      </c>
      <c r="D2100" s="83">
        <v>541.93999999998096</v>
      </c>
      <c r="E2100" s="84">
        <f t="shared" si="160"/>
        <v>39630896.053140864</v>
      </c>
      <c r="F2100" s="85"/>
      <c r="G2100" s="79">
        <f t="shared" si="161"/>
        <v>0.39190082702529433</v>
      </c>
      <c r="H2100" s="80">
        <f t="shared" si="158"/>
        <v>1.0758671100329216</v>
      </c>
      <c r="I2100" s="61"/>
      <c r="J2100" s="61"/>
      <c r="K2100" s="61"/>
      <c r="L2100" s="61"/>
      <c r="M2100" s="61"/>
    </row>
    <row r="2101" spans="1:13" ht="15.6">
      <c r="A2101" s="83">
        <v>541.94999999998095</v>
      </c>
      <c r="B2101" s="84">
        <f t="shared" si="159"/>
        <v>579377716.12682295</v>
      </c>
      <c r="C2101" s="84">
        <f t="shared" si="157"/>
        <v>522799064.36305195</v>
      </c>
      <c r="D2101" s="83">
        <v>541.94999999998095</v>
      </c>
      <c r="E2101" s="84">
        <f t="shared" si="160"/>
        <v>39640862.501703203</v>
      </c>
      <c r="F2101" s="85"/>
      <c r="G2101" s="79">
        <f t="shared" si="161"/>
        <v>0.39190082702529433</v>
      </c>
      <c r="H2101" s="80">
        <f t="shared" si="158"/>
        <v>1.0766742069481656</v>
      </c>
      <c r="I2101" s="61"/>
      <c r="J2101" s="61"/>
      <c r="K2101" s="61"/>
      <c r="L2101" s="61"/>
      <c r="M2101" s="61"/>
    </row>
    <row r="2102" spans="1:13" ht="15.6">
      <c r="A2102" s="83">
        <v>541.95999999998105</v>
      </c>
      <c r="B2102" s="84">
        <f t="shared" si="159"/>
        <v>579769616.95384824</v>
      </c>
      <c r="C2102" s="84">
        <f t="shared" si="157"/>
        <v>523190965.19007725</v>
      </c>
      <c r="D2102" s="83">
        <v>541.95999999998105</v>
      </c>
      <c r="E2102" s="84">
        <f t="shared" si="160"/>
        <v>39650828.950265542</v>
      </c>
      <c r="F2102" s="85"/>
      <c r="G2102" s="79">
        <f t="shared" si="161"/>
        <v>0.39190082702529433</v>
      </c>
      <c r="H2102" s="80">
        <f t="shared" si="158"/>
        <v>1.0774813038634095</v>
      </c>
      <c r="I2102" s="61"/>
      <c r="J2102" s="61"/>
      <c r="K2102" s="61"/>
      <c r="L2102" s="61"/>
      <c r="M2102" s="61"/>
    </row>
    <row r="2103" spans="1:13" ht="15.6">
      <c r="A2103" s="83">
        <v>541.96999999998104</v>
      </c>
      <c r="B2103" s="84">
        <f t="shared" si="159"/>
        <v>580161517.78087354</v>
      </c>
      <c r="C2103" s="84">
        <f t="shared" si="157"/>
        <v>523582866.01710254</v>
      </c>
      <c r="D2103" s="83">
        <v>541.96999999998104</v>
      </c>
      <c r="E2103" s="84">
        <f t="shared" si="160"/>
        <v>39660795.398827881</v>
      </c>
      <c r="F2103" s="85"/>
      <c r="G2103" s="79">
        <f t="shared" si="161"/>
        <v>0.39190082702529433</v>
      </c>
      <c r="H2103" s="80">
        <f t="shared" si="158"/>
        <v>1.0782884007786533</v>
      </c>
      <c r="I2103" s="61"/>
      <c r="J2103" s="61"/>
      <c r="K2103" s="61"/>
      <c r="L2103" s="61"/>
      <c r="M2103" s="61"/>
    </row>
    <row r="2104" spans="1:13" ht="15.6">
      <c r="A2104" s="83">
        <v>541.97999999998103</v>
      </c>
      <c r="B2104" s="84">
        <f t="shared" si="159"/>
        <v>580553418.60789883</v>
      </c>
      <c r="C2104" s="84">
        <f t="shared" si="157"/>
        <v>523974766.84412783</v>
      </c>
      <c r="D2104" s="83">
        <v>541.97999999998103</v>
      </c>
      <c r="E2104" s="84">
        <f t="shared" si="160"/>
        <v>39670761.84739022</v>
      </c>
      <c r="F2104" s="85"/>
      <c r="G2104" s="79">
        <f t="shared" si="161"/>
        <v>0.39190082702529433</v>
      </c>
      <c r="H2104" s="80">
        <f t="shared" si="158"/>
        <v>1.0790954976938971</v>
      </c>
      <c r="I2104" s="61"/>
      <c r="J2104" s="61"/>
      <c r="K2104" s="61"/>
      <c r="L2104" s="61"/>
      <c r="M2104" s="61"/>
    </row>
    <row r="2105" spans="1:13" ht="15.6">
      <c r="A2105" s="83">
        <v>541.98999999998102</v>
      </c>
      <c r="B2105" s="84">
        <f t="shared" si="159"/>
        <v>580945319.43492413</v>
      </c>
      <c r="C2105" s="84">
        <f t="shared" si="157"/>
        <v>524366667.67115313</v>
      </c>
      <c r="D2105" s="83">
        <v>541.98999999998102</v>
      </c>
      <c r="E2105" s="84">
        <f t="shared" si="160"/>
        <v>39680728.295952559</v>
      </c>
      <c r="F2105" s="85"/>
      <c r="G2105" s="79">
        <f t="shared" si="161"/>
        <v>0.39190082702529433</v>
      </c>
      <c r="H2105" s="80">
        <f t="shared" si="158"/>
        <v>1.079902594609141</v>
      </c>
      <c r="I2105" s="61"/>
      <c r="J2105" s="61"/>
      <c r="K2105" s="61"/>
      <c r="L2105" s="61"/>
      <c r="M2105" s="61"/>
    </row>
    <row r="2106" spans="1:13" ht="15.6">
      <c r="A2106" s="86">
        <v>541.99999999998101</v>
      </c>
      <c r="B2106" s="87">
        <v>581337220.26195002</v>
      </c>
      <c r="C2106" s="87">
        <f t="shared" si="157"/>
        <v>524758568.49817902</v>
      </c>
      <c r="D2106" s="86">
        <v>541.99999999998101</v>
      </c>
      <c r="E2106" s="87">
        <v>39690694.744515002</v>
      </c>
      <c r="F2106" s="96"/>
      <c r="G2106" s="79">
        <f t="shared" si="161"/>
        <v>0.39190082702589035</v>
      </c>
      <c r="H2106" s="80">
        <f t="shared" si="158"/>
        <v>1.0807096915243859</v>
      </c>
      <c r="I2106" s="61"/>
      <c r="J2106" s="61"/>
      <c r="K2106" s="61"/>
      <c r="L2106" s="61"/>
      <c r="M2106" s="61"/>
    </row>
    <row r="2107" spans="1:13" ht="15.6">
      <c r="A2107" s="83">
        <v>542.00999999998101</v>
      </c>
      <c r="B2107" s="84">
        <f t="shared" ref="B2107:B2170" si="162">B2106+($B$2206-$B$2106)/100</f>
        <v>581739036.93247497</v>
      </c>
      <c r="C2107" s="84">
        <f t="shared" si="157"/>
        <v>525160385.16870397</v>
      </c>
      <c r="D2107" s="83">
        <v>542.00999999998101</v>
      </c>
      <c r="E2107" s="84">
        <f t="shared" ref="E2107:E2170" si="163">E2106+(($E$2206-$E$2106)/100)</f>
        <v>39700577.482393153</v>
      </c>
      <c r="F2107" s="85"/>
      <c r="G2107" s="79">
        <f t="shared" si="161"/>
        <v>0.40181667052495479</v>
      </c>
      <c r="H2107" s="80">
        <f t="shared" si="158"/>
        <v>1.0815372095414717</v>
      </c>
      <c r="I2107" s="61"/>
      <c r="J2107" s="61"/>
      <c r="K2107" s="61"/>
      <c r="L2107" s="61"/>
      <c r="M2107" s="61"/>
    </row>
    <row r="2108" spans="1:13" ht="15.6">
      <c r="A2108" s="83">
        <v>542.019999999981</v>
      </c>
      <c r="B2108" s="84">
        <f t="shared" si="162"/>
        <v>582140853.60299993</v>
      </c>
      <c r="C2108" s="84">
        <f t="shared" si="157"/>
        <v>525562201.83922893</v>
      </c>
      <c r="D2108" s="83">
        <v>542.019999999981</v>
      </c>
      <c r="E2108" s="84">
        <f t="shared" si="163"/>
        <v>39710460.220271304</v>
      </c>
      <c r="F2108" s="85"/>
      <c r="G2108" s="79">
        <f t="shared" si="161"/>
        <v>0.40181667052495479</v>
      </c>
      <c r="H2108" s="80">
        <f t="shared" si="158"/>
        <v>1.0823647275585575</v>
      </c>
      <c r="I2108" s="61"/>
      <c r="J2108" s="61"/>
      <c r="K2108" s="61"/>
      <c r="L2108" s="61"/>
      <c r="M2108" s="61"/>
    </row>
    <row r="2109" spans="1:13" ht="15.6">
      <c r="A2109" s="83">
        <v>542.02999999998099</v>
      </c>
      <c r="B2109" s="84">
        <f t="shared" si="162"/>
        <v>582542670.27352488</v>
      </c>
      <c r="C2109" s="84">
        <f t="shared" si="157"/>
        <v>525964018.50975388</v>
      </c>
      <c r="D2109" s="83">
        <v>542.02999999998099</v>
      </c>
      <c r="E2109" s="84">
        <f t="shared" si="163"/>
        <v>39720342.958149455</v>
      </c>
      <c r="F2109" s="85"/>
      <c r="G2109" s="79">
        <f t="shared" si="161"/>
        <v>0.40181667052495479</v>
      </c>
      <c r="H2109" s="80">
        <f t="shared" si="158"/>
        <v>1.0831922455756433</v>
      </c>
      <c r="I2109" s="61"/>
      <c r="J2109" s="61"/>
      <c r="K2109" s="61"/>
      <c r="L2109" s="61"/>
      <c r="M2109" s="61"/>
    </row>
    <row r="2110" spans="1:13" ht="15.6">
      <c r="A2110" s="83">
        <v>542.03999999998098</v>
      </c>
      <c r="B2110" s="84">
        <f t="shared" si="162"/>
        <v>582944486.94404984</v>
      </c>
      <c r="C2110" s="84">
        <f t="shared" si="157"/>
        <v>526365835.18027884</v>
      </c>
      <c r="D2110" s="83">
        <v>542.03999999998098</v>
      </c>
      <c r="E2110" s="84">
        <f t="shared" si="163"/>
        <v>39730225.696027607</v>
      </c>
      <c r="F2110" s="85"/>
      <c r="G2110" s="79">
        <f t="shared" si="161"/>
        <v>0.40181667052495479</v>
      </c>
      <c r="H2110" s="80">
        <f t="shared" si="158"/>
        <v>1.0840197635927291</v>
      </c>
      <c r="I2110" s="61"/>
      <c r="J2110" s="61"/>
      <c r="K2110" s="61"/>
      <c r="L2110" s="61"/>
      <c r="M2110" s="61"/>
    </row>
    <row r="2111" spans="1:13" ht="15.6">
      <c r="A2111" s="83">
        <v>542.04999999998097</v>
      </c>
      <c r="B2111" s="84">
        <f t="shared" si="162"/>
        <v>583346303.61457479</v>
      </c>
      <c r="C2111" s="84">
        <f t="shared" si="157"/>
        <v>526767651.85080379</v>
      </c>
      <c r="D2111" s="83">
        <v>542.04999999998097</v>
      </c>
      <c r="E2111" s="84">
        <f t="shared" si="163"/>
        <v>39740108.433905758</v>
      </c>
      <c r="F2111" s="85"/>
      <c r="G2111" s="79">
        <f t="shared" si="161"/>
        <v>0.40181667052495479</v>
      </c>
      <c r="H2111" s="80">
        <f t="shared" si="158"/>
        <v>1.0848472816098149</v>
      </c>
      <c r="I2111" s="61"/>
      <c r="J2111" s="61"/>
      <c r="K2111" s="61"/>
      <c r="L2111" s="61"/>
      <c r="M2111" s="61"/>
    </row>
    <row r="2112" spans="1:13" ht="15.6">
      <c r="A2112" s="83">
        <v>542.05999999998096</v>
      </c>
      <c r="B2112" s="84">
        <f t="shared" si="162"/>
        <v>583748120.28509974</v>
      </c>
      <c r="C2112" s="84">
        <f t="shared" si="157"/>
        <v>527169468.52132875</v>
      </c>
      <c r="D2112" s="83">
        <v>542.05999999998096</v>
      </c>
      <c r="E2112" s="84">
        <f t="shared" si="163"/>
        <v>39749991.171783909</v>
      </c>
      <c r="F2112" s="85"/>
      <c r="G2112" s="79">
        <f t="shared" si="161"/>
        <v>0.40181667052495479</v>
      </c>
      <c r="H2112" s="80">
        <f t="shared" si="158"/>
        <v>1.0856747996269005</v>
      </c>
      <c r="I2112" s="61"/>
      <c r="J2112" s="61"/>
      <c r="K2112" s="61"/>
      <c r="L2112" s="61"/>
      <c r="M2112" s="61"/>
    </row>
    <row r="2113" spans="1:13" ht="15.6">
      <c r="A2113" s="83">
        <v>542.06999999998095</v>
      </c>
      <c r="B2113" s="84">
        <f t="shared" si="162"/>
        <v>584149936.9556247</v>
      </c>
      <c r="C2113" s="84">
        <f t="shared" si="157"/>
        <v>527571285.1918537</v>
      </c>
      <c r="D2113" s="83">
        <v>542.06999999998095</v>
      </c>
      <c r="E2113" s="84">
        <f t="shared" si="163"/>
        <v>39759873.90966206</v>
      </c>
      <c r="F2113" s="85"/>
      <c r="G2113" s="79">
        <f t="shared" si="161"/>
        <v>0.40181667052495479</v>
      </c>
      <c r="H2113" s="80">
        <f t="shared" si="158"/>
        <v>1.0865023176439863</v>
      </c>
      <c r="I2113" s="61"/>
      <c r="J2113" s="61"/>
      <c r="K2113" s="61"/>
      <c r="L2113" s="61"/>
      <c r="M2113" s="61"/>
    </row>
    <row r="2114" spans="1:13" ht="15.6">
      <c r="A2114" s="83">
        <v>542.07999999998106</v>
      </c>
      <c r="B2114" s="84">
        <f t="shared" si="162"/>
        <v>584551753.62614965</v>
      </c>
      <c r="C2114" s="84">
        <f t="shared" si="157"/>
        <v>527973101.86237866</v>
      </c>
      <c r="D2114" s="83">
        <v>542.07999999998106</v>
      </c>
      <c r="E2114" s="84">
        <f t="shared" si="163"/>
        <v>39769756.647540212</v>
      </c>
      <c r="F2114" s="85"/>
      <c r="G2114" s="79">
        <f t="shared" si="161"/>
        <v>0.40181667052495479</v>
      </c>
      <c r="H2114" s="80">
        <f t="shared" si="158"/>
        <v>1.0873298356610721</v>
      </c>
      <c r="I2114" s="61"/>
      <c r="J2114" s="61"/>
      <c r="K2114" s="61"/>
      <c r="L2114" s="61"/>
      <c r="M2114" s="61"/>
    </row>
    <row r="2115" spans="1:13" ht="15.6">
      <c r="A2115" s="83">
        <v>542.08999999998105</v>
      </c>
      <c r="B2115" s="84">
        <f t="shared" si="162"/>
        <v>584953570.29667461</v>
      </c>
      <c r="C2115" s="84">
        <f t="shared" si="157"/>
        <v>528374918.53290361</v>
      </c>
      <c r="D2115" s="83">
        <v>542.08999999998105</v>
      </c>
      <c r="E2115" s="84">
        <f t="shared" si="163"/>
        <v>39779639.385418363</v>
      </c>
      <c r="F2115" s="85"/>
      <c r="G2115" s="79">
        <f t="shared" si="161"/>
        <v>0.40181667052495479</v>
      </c>
      <c r="H2115" s="80">
        <f t="shared" si="158"/>
        <v>1.0881573536781579</v>
      </c>
      <c r="I2115" s="61"/>
      <c r="J2115" s="61"/>
      <c r="K2115" s="61"/>
      <c r="L2115" s="61"/>
      <c r="M2115" s="61"/>
    </row>
    <row r="2116" spans="1:13" ht="15.6">
      <c r="A2116" s="83">
        <v>542.09999999998104</v>
      </c>
      <c r="B2116" s="84">
        <f t="shared" si="162"/>
        <v>585355386.96719956</v>
      </c>
      <c r="C2116" s="84">
        <f t="shared" si="157"/>
        <v>528776735.20342857</v>
      </c>
      <c r="D2116" s="83">
        <v>542.09999999998104</v>
      </c>
      <c r="E2116" s="84">
        <f t="shared" si="163"/>
        <v>39789522.123296514</v>
      </c>
      <c r="F2116" s="85"/>
      <c r="G2116" s="79">
        <f t="shared" si="161"/>
        <v>0.40181667052495479</v>
      </c>
      <c r="H2116" s="80">
        <f t="shared" si="158"/>
        <v>1.0889848716952437</v>
      </c>
      <c r="I2116" s="61"/>
      <c r="J2116" s="61"/>
      <c r="K2116" s="61"/>
      <c r="L2116" s="61"/>
      <c r="M2116" s="61"/>
    </row>
    <row r="2117" spans="1:13" ht="15.6">
      <c r="A2117" s="83">
        <v>542.10999999998103</v>
      </c>
      <c r="B2117" s="84">
        <f t="shared" si="162"/>
        <v>585757203.63772452</v>
      </c>
      <c r="C2117" s="84">
        <f t="shared" si="157"/>
        <v>529178551.87395352</v>
      </c>
      <c r="D2117" s="83">
        <v>542.10999999998103</v>
      </c>
      <c r="E2117" s="84">
        <f t="shared" si="163"/>
        <v>39799404.861174665</v>
      </c>
      <c r="F2117" s="85"/>
      <c r="G2117" s="79">
        <f t="shared" si="161"/>
        <v>0.40181667052495479</v>
      </c>
      <c r="H2117" s="80">
        <f t="shared" si="158"/>
        <v>1.0898123897123295</v>
      </c>
      <c r="I2117" s="61"/>
      <c r="J2117" s="61"/>
      <c r="K2117" s="61"/>
      <c r="L2117" s="61"/>
      <c r="M2117" s="61"/>
    </row>
    <row r="2118" spans="1:13" ht="15.6">
      <c r="A2118" s="83">
        <v>542.11999999998102</v>
      </c>
      <c r="B2118" s="84">
        <f t="shared" si="162"/>
        <v>586159020.30824947</v>
      </c>
      <c r="C2118" s="84">
        <f t="shared" si="157"/>
        <v>529580368.54447848</v>
      </c>
      <c r="D2118" s="83">
        <v>542.11999999998102</v>
      </c>
      <c r="E2118" s="84">
        <f t="shared" si="163"/>
        <v>39809287.599052817</v>
      </c>
      <c r="F2118" s="85"/>
      <c r="G2118" s="79">
        <f t="shared" si="161"/>
        <v>0.40181667052495479</v>
      </c>
      <c r="H2118" s="80">
        <f t="shared" si="158"/>
        <v>1.0906399077294151</v>
      </c>
      <c r="I2118" s="61"/>
      <c r="J2118" s="61"/>
      <c r="K2118" s="61"/>
      <c r="L2118" s="61"/>
      <c r="M2118" s="61"/>
    </row>
    <row r="2119" spans="1:13" ht="15.6">
      <c r="A2119" s="83">
        <v>542.12999999998101</v>
      </c>
      <c r="B2119" s="84">
        <f t="shared" si="162"/>
        <v>586560836.97877443</v>
      </c>
      <c r="C2119" s="84">
        <f t="shared" si="157"/>
        <v>529982185.21500343</v>
      </c>
      <c r="D2119" s="83">
        <v>542.12999999998101</v>
      </c>
      <c r="E2119" s="84">
        <f t="shared" si="163"/>
        <v>39819170.336930968</v>
      </c>
      <c r="F2119" s="85"/>
      <c r="G2119" s="79">
        <f t="shared" si="161"/>
        <v>0.40181667052495479</v>
      </c>
      <c r="H2119" s="80">
        <f t="shared" si="158"/>
        <v>1.0914674257465009</v>
      </c>
      <c r="I2119" s="61"/>
      <c r="J2119" s="61"/>
      <c r="K2119" s="61"/>
      <c r="L2119" s="61"/>
      <c r="M2119" s="61"/>
    </row>
    <row r="2120" spans="1:13" ht="15.6">
      <c r="A2120" s="83">
        <v>542.139999999981</v>
      </c>
      <c r="B2120" s="84">
        <f t="shared" si="162"/>
        <v>586962653.64929938</v>
      </c>
      <c r="C2120" s="84">
        <f t="shared" si="157"/>
        <v>530384001.88552839</v>
      </c>
      <c r="D2120" s="83">
        <v>542.139999999981</v>
      </c>
      <c r="E2120" s="84">
        <f t="shared" si="163"/>
        <v>39829053.074809119</v>
      </c>
      <c r="F2120" s="85"/>
      <c r="G2120" s="79">
        <f t="shared" si="161"/>
        <v>0.40181667052495479</v>
      </c>
      <c r="H2120" s="80">
        <f t="shared" ref="H2120:H2183" si="164">C2120/$C$2006</f>
        <v>1.0922949437635867</v>
      </c>
      <c r="I2120" s="61"/>
      <c r="J2120" s="61"/>
      <c r="K2120" s="61"/>
      <c r="L2120" s="61"/>
      <c r="M2120" s="61"/>
    </row>
    <row r="2121" spans="1:13" ht="15.6">
      <c r="A2121" s="83">
        <v>542.14999999998099</v>
      </c>
      <c r="B2121" s="84">
        <f t="shared" si="162"/>
        <v>587364470.31982434</v>
      </c>
      <c r="C2121" s="84">
        <f t="shared" si="157"/>
        <v>530785818.55605334</v>
      </c>
      <c r="D2121" s="83">
        <v>542.14999999998099</v>
      </c>
      <c r="E2121" s="84">
        <f t="shared" si="163"/>
        <v>39838935.81268727</v>
      </c>
      <c r="F2121" s="85"/>
      <c r="G2121" s="79">
        <f t="shared" si="161"/>
        <v>0.40181667052495479</v>
      </c>
      <c r="H2121" s="80">
        <f t="shared" si="164"/>
        <v>1.0931224617806725</v>
      </c>
      <c r="I2121" s="61"/>
      <c r="J2121" s="61"/>
      <c r="K2121" s="61"/>
      <c r="L2121" s="61"/>
      <c r="M2121" s="61"/>
    </row>
    <row r="2122" spans="1:13" ht="15.6">
      <c r="A2122" s="83">
        <v>542.15999999998098</v>
      </c>
      <c r="B2122" s="84">
        <f t="shared" si="162"/>
        <v>587766286.99034929</v>
      </c>
      <c r="C2122" s="84">
        <f t="shared" si="157"/>
        <v>531187635.2265783</v>
      </c>
      <c r="D2122" s="83">
        <v>542.15999999998098</v>
      </c>
      <c r="E2122" s="84">
        <f t="shared" si="163"/>
        <v>39848818.550565422</v>
      </c>
      <c r="F2122" s="85"/>
      <c r="G2122" s="79">
        <f t="shared" si="161"/>
        <v>0.40181667052495479</v>
      </c>
      <c r="H2122" s="80">
        <f t="shared" si="164"/>
        <v>1.0939499797977583</v>
      </c>
      <c r="I2122" s="61"/>
      <c r="J2122" s="61"/>
      <c r="K2122" s="61"/>
      <c r="L2122" s="61"/>
      <c r="M2122" s="61"/>
    </row>
    <row r="2123" spans="1:13" ht="15.6">
      <c r="A2123" s="83">
        <v>542.16999999998097</v>
      </c>
      <c r="B2123" s="84">
        <f t="shared" si="162"/>
        <v>588168103.66087425</v>
      </c>
      <c r="C2123" s="84">
        <f t="shared" si="157"/>
        <v>531589451.89710325</v>
      </c>
      <c r="D2123" s="83">
        <v>542.16999999998097</v>
      </c>
      <c r="E2123" s="84">
        <f t="shared" si="163"/>
        <v>39858701.288443573</v>
      </c>
      <c r="F2123" s="85"/>
      <c r="G2123" s="79">
        <f t="shared" si="161"/>
        <v>0.40181667052495479</v>
      </c>
      <c r="H2123" s="80">
        <f t="shared" si="164"/>
        <v>1.0947774978148441</v>
      </c>
      <c r="I2123" s="61"/>
      <c r="J2123" s="61"/>
      <c r="K2123" s="61"/>
      <c r="L2123" s="61"/>
      <c r="M2123" s="61"/>
    </row>
    <row r="2124" spans="1:13" ht="15.6">
      <c r="A2124" s="83">
        <v>542.17999999998096</v>
      </c>
      <c r="B2124" s="84">
        <f t="shared" si="162"/>
        <v>588569920.3313992</v>
      </c>
      <c r="C2124" s="84">
        <f t="shared" si="157"/>
        <v>531991268.5676282</v>
      </c>
      <c r="D2124" s="83">
        <v>542.17999999998096</v>
      </c>
      <c r="E2124" s="84">
        <f t="shared" si="163"/>
        <v>39868584.026321724</v>
      </c>
      <c r="F2124" s="85"/>
      <c r="G2124" s="79">
        <f t="shared" si="161"/>
        <v>0.40181667052495479</v>
      </c>
      <c r="H2124" s="80">
        <f t="shared" si="164"/>
        <v>1.0956050158319299</v>
      </c>
      <c r="I2124" s="61"/>
      <c r="J2124" s="61"/>
      <c r="K2124" s="61"/>
      <c r="L2124" s="61"/>
      <c r="M2124" s="61"/>
    </row>
    <row r="2125" spans="1:13" ht="15.6">
      <c r="A2125" s="83">
        <v>542.18999999998096</v>
      </c>
      <c r="B2125" s="84">
        <f t="shared" si="162"/>
        <v>588971737.00192416</v>
      </c>
      <c r="C2125" s="84">
        <f t="shared" si="157"/>
        <v>532393085.23815316</v>
      </c>
      <c r="D2125" s="83">
        <v>542.18999999998096</v>
      </c>
      <c r="E2125" s="84">
        <f t="shared" si="163"/>
        <v>39878466.764199875</v>
      </c>
      <c r="F2125" s="85"/>
      <c r="G2125" s="79">
        <f t="shared" si="161"/>
        <v>0.40181667052495479</v>
      </c>
      <c r="H2125" s="80">
        <f t="shared" si="164"/>
        <v>1.0964325338490155</v>
      </c>
      <c r="I2125" s="61"/>
      <c r="J2125" s="61"/>
      <c r="K2125" s="61"/>
      <c r="L2125" s="61"/>
      <c r="M2125" s="61"/>
    </row>
    <row r="2126" spans="1:13" ht="15.6">
      <c r="A2126" s="83">
        <v>542.19999999998095</v>
      </c>
      <c r="B2126" s="84">
        <f t="shared" si="162"/>
        <v>589373553.67244911</v>
      </c>
      <c r="C2126" s="84">
        <f t="shared" si="157"/>
        <v>532794901.90867811</v>
      </c>
      <c r="D2126" s="83">
        <v>542.19999999998095</v>
      </c>
      <c r="E2126" s="84">
        <f t="shared" si="163"/>
        <v>39888349.502078027</v>
      </c>
      <c r="F2126" s="85"/>
      <c r="G2126" s="79">
        <f t="shared" si="161"/>
        <v>0.40181667052495479</v>
      </c>
      <c r="H2126" s="80">
        <f t="shared" si="164"/>
        <v>1.0972600518661013</v>
      </c>
      <c r="I2126" s="61"/>
      <c r="J2126" s="61"/>
      <c r="K2126" s="61"/>
      <c r="L2126" s="61"/>
      <c r="M2126" s="61"/>
    </row>
    <row r="2127" spans="1:13" ht="15.6">
      <c r="A2127" s="83">
        <v>542.20999999998105</v>
      </c>
      <c r="B2127" s="84">
        <f t="shared" si="162"/>
        <v>589775370.34297407</v>
      </c>
      <c r="C2127" s="84">
        <f t="shared" si="157"/>
        <v>533196718.57920307</v>
      </c>
      <c r="D2127" s="83">
        <v>542.20999999998105</v>
      </c>
      <c r="E2127" s="84">
        <f t="shared" si="163"/>
        <v>39898232.239956178</v>
      </c>
      <c r="F2127" s="85"/>
      <c r="G2127" s="79">
        <f t="shared" si="161"/>
        <v>0.40181667052495479</v>
      </c>
      <c r="H2127" s="80">
        <f t="shared" si="164"/>
        <v>1.0980875698831871</v>
      </c>
      <c r="I2127" s="61"/>
      <c r="J2127" s="61"/>
      <c r="K2127" s="61"/>
      <c r="L2127" s="61"/>
      <c r="M2127" s="61"/>
    </row>
    <row r="2128" spans="1:13" ht="15.6">
      <c r="A2128" s="83">
        <v>542.21999999998104</v>
      </c>
      <c r="B2128" s="84">
        <f t="shared" si="162"/>
        <v>590177187.01349902</v>
      </c>
      <c r="C2128" s="84">
        <f t="shared" si="157"/>
        <v>533598535.24972802</v>
      </c>
      <c r="D2128" s="83">
        <v>542.21999999998104</v>
      </c>
      <c r="E2128" s="84">
        <f t="shared" si="163"/>
        <v>39908114.977834329</v>
      </c>
      <c r="F2128" s="85"/>
      <c r="G2128" s="79">
        <f t="shared" si="161"/>
        <v>0.40181667052495479</v>
      </c>
      <c r="H2128" s="80">
        <f t="shared" si="164"/>
        <v>1.0989150879002729</v>
      </c>
      <c r="I2128" s="61"/>
      <c r="J2128" s="61"/>
      <c r="K2128" s="61"/>
      <c r="L2128" s="61"/>
      <c r="M2128" s="61"/>
    </row>
    <row r="2129" spans="1:13" ht="15.6">
      <c r="A2129" s="83">
        <v>542.22999999998103</v>
      </c>
      <c r="B2129" s="84">
        <f t="shared" si="162"/>
        <v>590579003.68402398</v>
      </c>
      <c r="C2129" s="84">
        <f t="shared" si="157"/>
        <v>534000351.92025298</v>
      </c>
      <c r="D2129" s="83">
        <v>542.22999999998103</v>
      </c>
      <c r="E2129" s="84">
        <f t="shared" si="163"/>
        <v>39917997.71571248</v>
      </c>
      <c r="F2129" s="85"/>
      <c r="G2129" s="79">
        <f t="shared" si="161"/>
        <v>0.40181667052495479</v>
      </c>
      <c r="H2129" s="80">
        <f t="shared" si="164"/>
        <v>1.0997426059173587</v>
      </c>
      <c r="I2129" s="61"/>
      <c r="J2129" s="61"/>
      <c r="K2129" s="61"/>
      <c r="L2129" s="61"/>
      <c r="M2129" s="61"/>
    </row>
    <row r="2130" spans="1:13" ht="15.6">
      <c r="A2130" s="83">
        <v>542.23999999998102</v>
      </c>
      <c r="B2130" s="84">
        <f t="shared" si="162"/>
        <v>590980820.35454893</v>
      </c>
      <c r="C2130" s="84">
        <f t="shared" si="157"/>
        <v>534402168.59077793</v>
      </c>
      <c r="D2130" s="83">
        <v>542.23999999998102</v>
      </c>
      <c r="E2130" s="84">
        <f t="shared" si="163"/>
        <v>39927880.453590631</v>
      </c>
      <c r="F2130" s="85"/>
      <c r="G2130" s="79">
        <f t="shared" si="161"/>
        <v>0.40181667052495479</v>
      </c>
      <c r="H2130" s="80">
        <f t="shared" si="164"/>
        <v>1.1005701239344445</v>
      </c>
      <c r="I2130" s="61"/>
      <c r="J2130" s="61"/>
      <c r="K2130" s="61"/>
      <c r="L2130" s="61"/>
      <c r="M2130" s="61"/>
    </row>
    <row r="2131" spans="1:13" ht="15.6">
      <c r="A2131" s="83">
        <v>542.24999999998101</v>
      </c>
      <c r="B2131" s="84">
        <f t="shared" si="162"/>
        <v>591382637.02507389</v>
      </c>
      <c r="C2131" s="84">
        <f t="shared" si="157"/>
        <v>534803985.26130289</v>
      </c>
      <c r="D2131" s="83">
        <v>542.24999999998101</v>
      </c>
      <c r="E2131" s="84">
        <f t="shared" si="163"/>
        <v>39937763.191468783</v>
      </c>
      <c r="F2131" s="85"/>
      <c r="G2131" s="79">
        <f t="shared" si="161"/>
        <v>0.40181667052495479</v>
      </c>
      <c r="H2131" s="80">
        <f t="shared" si="164"/>
        <v>1.1013976419515301</v>
      </c>
      <c r="I2131" s="61"/>
      <c r="J2131" s="61"/>
      <c r="K2131" s="61"/>
      <c r="L2131" s="61"/>
      <c r="M2131" s="61"/>
    </row>
    <row r="2132" spans="1:13" ht="15.6">
      <c r="A2132" s="83">
        <v>542.25999999998101</v>
      </c>
      <c r="B2132" s="84">
        <f t="shared" si="162"/>
        <v>591784453.69559884</v>
      </c>
      <c r="C2132" s="84">
        <f t="shared" si="157"/>
        <v>535205801.93182784</v>
      </c>
      <c r="D2132" s="83">
        <v>542.25999999998101</v>
      </c>
      <c r="E2132" s="84">
        <f t="shared" si="163"/>
        <v>39947645.929346934</v>
      </c>
      <c r="F2132" s="85"/>
      <c r="G2132" s="79">
        <f t="shared" si="161"/>
        <v>0.40181667052495479</v>
      </c>
      <c r="H2132" s="80">
        <f t="shared" si="164"/>
        <v>1.1022251599686159</v>
      </c>
      <c r="I2132" s="61"/>
      <c r="J2132" s="61"/>
      <c r="K2132" s="61"/>
      <c r="L2132" s="61"/>
      <c r="M2132" s="61"/>
    </row>
    <row r="2133" spans="1:13" ht="15.6">
      <c r="A2133" s="83">
        <v>542.269999999981</v>
      </c>
      <c r="B2133" s="84">
        <f t="shared" si="162"/>
        <v>592186270.3661238</v>
      </c>
      <c r="C2133" s="84">
        <f t="shared" si="157"/>
        <v>535607618.6023528</v>
      </c>
      <c r="D2133" s="83">
        <v>542.269999999981</v>
      </c>
      <c r="E2133" s="84">
        <f t="shared" si="163"/>
        <v>39957528.667225085</v>
      </c>
      <c r="F2133" s="85"/>
      <c r="G2133" s="79">
        <f t="shared" si="161"/>
        <v>0.40181667052495479</v>
      </c>
      <c r="H2133" s="80">
        <f t="shared" si="164"/>
        <v>1.1030526779857017</v>
      </c>
      <c r="I2133" s="61"/>
      <c r="J2133" s="61"/>
      <c r="K2133" s="61"/>
      <c r="L2133" s="61"/>
      <c r="M2133" s="61"/>
    </row>
    <row r="2134" spans="1:13" ht="15.6">
      <c r="A2134" s="83">
        <v>542.27999999998099</v>
      </c>
      <c r="B2134" s="84">
        <f t="shared" si="162"/>
        <v>592588087.03664875</v>
      </c>
      <c r="C2134" s="84">
        <f t="shared" si="157"/>
        <v>536009435.27287775</v>
      </c>
      <c r="D2134" s="83">
        <v>542.27999999998099</v>
      </c>
      <c r="E2134" s="84">
        <f t="shared" si="163"/>
        <v>39967411.405103236</v>
      </c>
      <c r="F2134" s="85"/>
      <c r="G2134" s="79">
        <f t="shared" si="161"/>
        <v>0.40181667052495479</v>
      </c>
      <c r="H2134" s="80">
        <f t="shared" si="164"/>
        <v>1.1038801960027875</v>
      </c>
      <c r="I2134" s="61"/>
      <c r="J2134" s="61"/>
      <c r="K2134" s="61"/>
      <c r="L2134" s="61"/>
      <c r="M2134" s="61"/>
    </row>
    <row r="2135" spans="1:13" ht="15.6">
      <c r="A2135" s="83">
        <v>542.28999999998098</v>
      </c>
      <c r="B2135" s="84">
        <f t="shared" si="162"/>
        <v>592989903.70717371</v>
      </c>
      <c r="C2135" s="84">
        <f t="shared" si="157"/>
        <v>536411251.94340271</v>
      </c>
      <c r="D2135" s="83">
        <v>542.28999999998098</v>
      </c>
      <c r="E2135" s="84">
        <f t="shared" si="163"/>
        <v>39977294.142981388</v>
      </c>
      <c r="F2135" s="85"/>
      <c r="G2135" s="79">
        <f t="shared" si="161"/>
        <v>0.40181667052495479</v>
      </c>
      <c r="H2135" s="80">
        <f t="shared" si="164"/>
        <v>1.1047077140198733</v>
      </c>
      <c r="I2135" s="61"/>
      <c r="J2135" s="61"/>
      <c r="K2135" s="61"/>
      <c r="L2135" s="61"/>
      <c r="M2135" s="61"/>
    </row>
    <row r="2136" spans="1:13" ht="15.6">
      <c r="A2136" s="83">
        <v>542.29999999998097</v>
      </c>
      <c r="B2136" s="84">
        <f t="shared" si="162"/>
        <v>593391720.37769866</v>
      </c>
      <c r="C2136" s="84">
        <f t="shared" si="157"/>
        <v>536813068.61392766</v>
      </c>
      <c r="D2136" s="83">
        <v>542.29999999998097</v>
      </c>
      <c r="E2136" s="84">
        <f t="shared" si="163"/>
        <v>39987176.880859539</v>
      </c>
      <c r="F2136" s="85"/>
      <c r="G2136" s="79">
        <f t="shared" si="161"/>
        <v>0.40181667052495479</v>
      </c>
      <c r="H2136" s="80">
        <f t="shared" si="164"/>
        <v>1.1055352320369591</v>
      </c>
      <c r="I2136" s="61"/>
      <c r="J2136" s="61"/>
      <c r="K2136" s="61"/>
      <c r="L2136" s="61"/>
      <c r="M2136" s="61"/>
    </row>
    <row r="2137" spans="1:13" ht="15.6">
      <c r="A2137" s="83">
        <v>542.30999999998096</v>
      </c>
      <c r="B2137" s="84">
        <f t="shared" si="162"/>
        <v>593793537.04822361</v>
      </c>
      <c r="C2137" s="84">
        <f t="shared" si="157"/>
        <v>537214885.28445268</v>
      </c>
      <c r="D2137" s="83">
        <v>542.30999999998096</v>
      </c>
      <c r="E2137" s="84">
        <f t="shared" si="163"/>
        <v>39997059.61873769</v>
      </c>
      <c r="F2137" s="85"/>
      <c r="G2137" s="79">
        <f t="shared" si="161"/>
        <v>0.40181667052495479</v>
      </c>
      <c r="H2137" s="80">
        <f t="shared" si="164"/>
        <v>1.1063627500540449</v>
      </c>
      <c r="I2137" s="61"/>
      <c r="J2137" s="61"/>
      <c r="K2137" s="61"/>
      <c r="L2137" s="61"/>
      <c r="M2137" s="61"/>
    </row>
    <row r="2138" spans="1:13" ht="15.6">
      <c r="A2138" s="83">
        <v>542.31999999998095</v>
      </c>
      <c r="B2138" s="84">
        <f t="shared" si="162"/>
        <v>594195353.71874857</v>
      </c>
      <c r="C2138" s="84">
        <f t="shared" si="157"/>
        <v>537616701.95497751</v>
      </c>
      <c r="D2138" s="83">
        <v>542.31999999998095</v>
      </c>
      <c r="E2138" s="84">
        <f t="shared" si="163"/>
        <v>40006942.356615841</v>
      </c>
      <c r="F2138" s="85"/>
      <c r="G2138" s="79">
        <f t="shared" si="161"/>
        <v>0.40181667052495479</v>
      </c>
      <c r="H2138" s="80">
        <f t="shared" si="164"/>
        <v>1.1071902680711305</v>
      </c>
      <c r="I2138" s="61"/>
      <c r="J2138" s="61"/>
      <c r="K2138" s="61"/>
      <c r="L2138" s="61"/>
      <c r="M2138" s="61"/>
    </row>
    <row r="2139" spans="1:13" ht="15.6">
      <c r="A2139" s="83">
        <v>542.32999999998106</v>
      </c>
      <c r="B2139" s="84">
        <f t="shared" si="162"/>
        <v>594597170.38927352</v>
      </c>
      <c r="C2139" s="84">
        <f t="shared" si="157"/>
        <v>538018518.62550259</v>
      </c>
      <c r="D2139" s="83">
        <v>542.32999999998106</v>
      </c>
      <c r="E2139" s="84">
        <f t="shared" si="163"/>
        <v>40016825.094493993</v>
      </c>
      <c r="F2139" s="85"/>
      <c r="G2139" s="79">
        <f t="shared" si="161"/>
        <v>0.40181667052495479</v>
      </c>
      <c r="H2139" s="80">
        <f t="shared" si="164"/>
        <v>1.1080177860882165</v>
      </c>
      <c r="I2139" s="61"/>
      <c r="J2139" s="61"/>
      <c r="K2139" s="61"/>
      <c r="L2139" s="61"/>
      <c r="M2139" s="61"/>
    </row>
    <row r="2140" spans="1:13" ht="15.6">
      <c r="A2140" s="83">
        <v>542.33999999998105</v>
      </c>
      <c r="B2140" s="84">
        <f t="shared" si="162"/>
        <v>594998987.05979848</v>
      </c>
      <c r="C2140" s="84">
        <f t="shared" si="157"/>
        <v>538420335.29602742</v>
      </c>
      <c r="D2140" s="83">
        <v>542.33999999998105</v>
      </c>
      <c r="E2140" s="84">
        <f t="shared" si="163"/>
        <v>40026707.832372144</v>
      </c>
      <c r="F2140" s="85"/>
      <c r="G2140" s="79">
        <f t="shared" si="161"/>
        <v>0.40181667052495479</v>
      </c>
      <c r="H2140" s="80">
        <f t="shared" si="164"/>
        <v>1.1088453041053019</v>
      </c>
      <c r="I2140" s="61"/>
      <c r="J2140" s="61"/>
      <c r="K2140" s="61"/>
      <c r="L2140" s="61"/>
      <c r="M2140" s="61"/>
    </row>
    <row r="2141" spans="1:13" ht="15.6">
      <c r="A2141" s="83">
        <v>542.34999999998104</v>
      </c>
      <c r="B2141" s="84">
        <f t="shared" si="162"/>
        <v>595400803.73032343</v>
      </c>
      <c r="C2141" s="84">
        <f t="shared" si="157"/>
        <v>538822151.9665525</v>
      </c>
      <c r="D2141" s="83">
        <v>542.34999999998104</v>
      </c>
      <c r="E2141" s="84">
        <f t="shared" si="163"/>
        <v>40036590.570250295</v>
      </c>
      <c r="F2141" s="85"/>
      <c r="G2141" s="79">
        <f t="shared" si="161"/>
        <v>0.40181667052495479</v>
      </c>
      <c r="H2141" s="80">
        <f t="shared" si="164"/>
        <v>1.1096728221223879</v>
      </c>
      <c r="I2141" s="61"/>
      <c r="J2141" s="61"/>
      <c r="K2141" s="61"/>
      <c r="L2141" s="61"/>
      <c r="M2141" s="61"/>
    </row>
    <row r="2142" spans="1:13" ht="15.6">
      <c r="A2142" s="83">
        <v>542.35999999998103</v>
      </c>
      <c r="B2142" s="84">
        <f t="shared" si="162"/>
        <v>595802620.40084839</v>
      </c>
      <c r="C2142" s="84">
        <f t="shared" si="157"/>
        <v>539223968.63707733</v>
      </c>
      <c r="D2142" s="83">
        <v>542.35999999998103</v>
      </c>
      <c r="E2142" s="84">
        <f t="shared" si="163"/>
        <v>40046473.308128446</v>
      </c>
      <c r="F2142" s="85"/>
      <c r="G2142" s="79">
        <f t="shared" si="161"/>
        <v>0.40181667052495479</v>
      </c>
      <c r="H2142" s="80">
        <f t="shared" si="164"/>
        <v>1.1105003401394735</v>
      </c>
      <c r="I2142" s="61"/>
      <c r="J2142" s="61"/>
      <c r="K2142" s="61"/>
      <c r="L2142" s="61"/>
      <c r="M2142" s="61"/>
    </row>
    <row r="2143" spans="1:13" ht="15.6">
      <c r="A2143" s="83">
        <v>542.36999999998102</v>
      </c>
      <c r="B2143" s="84">
        <f t="shared" si="162"/>
        <v>596204437.07137334</v>
      </c>
      <c r="C2143" s="84">
        <f t="shared" si="157"/>
        <v>539625785.30760241</v>
      </c>
      <c r="D2143" s="83">
        <v>542.36999999998102</v>
      </c>
      <c r="E2143" s="84">
        <f t="shared" si="163"/>
        <v>40056356.046006598</v>
      </c>
      <c r="F2143" s="85"/>
      <c r="G2143" s="79">
        <f t="shared" si="161"/>
        <v>0.40181667052495479</v>
      </c>
      <c r="H2143" s="80">
        <f t="shared" si="164"/>
        <v>1.1113278581565595</v>
      </c>
      <c r="I2143" s="61"/>
      <c r="J2143" s="61"/>
      <c r="K2143" s="61"/>
      <c r="L2143" s="61"/>
      <c r="M2143" s="61"/>
    </row>
    <row r="2144" spans="1:13" ht="15.6">
      <c r="A2144" s="83">
        <v>542.37999999998101</v>
      </c>
      <c r="B2144" s="84">
        <f t="shared" si="162"/>
        <v>596606253.7418983</v>
      </c>
      <c r="C2144" s="84">
        <f t="shared" si="157"/>
        <v>540027601.97812724</v>
      </c>
      <c r="D2144" s="83">
        <v>542.37999999998101</v>
      </c>
      <c r="E2144" s="84">
        <f t="shared" si="163"/>
        <v>40066238.783884749</v>
      </c>
      <c r="F2144" s="85"/>
      <c r="G2144" s="79">
        <f t="shared" si="161"/>
        <v>0.40181667052495479</v>
      </c>
      <c r="H2144" s="80">
        <f t="shared" si="164"/>
        <v>1.1121553761736451</v>
      </c>
      <c r="I2144" s="61"/>
      <c r="J2144" s="61"/>
      <c r="K2144" s="61"/>
      <c r="L2144" s="61"/>
      <c r="M2144" s="61"/>
    </row>
    <row r="2145" spans="1:13" ht="15.6">
      <c r="A2145" s="83">
        <v>542.389999999981</v>
      </c>
      <c r="B2145" s="84">
        <f t="shared" si="162"/>
        <v>597008070.41242325</v>
      </c>
      <c r="C2145" s="84">
        <f t="shared" si="157"/>
        <v>540429418.64865232</v>
      </c>
      <c r="D2145" s="83">
        <v>542.389999999981</v>
      </c>
      <c r="E2145" s="84">
        <f t="shared" si="163"/>
        <v>40076121.5217629</v>
      </c>
      <c r="F2145" s="85"/>
      <c r="G2145" s="79">
        <f t="shared" si="161"/>
        <v>0.40181667052495479</v>
      </c>
      <c r="H2145" s="80">
        <f t="shared" si="164"/>
        <v>1.1129828941907312</v>
      </c>
      <c r="I2145" s="61"/>
      <c r="J2145" s="61"/>
      <c r="K2145" s="61"/>
      <c r="L2145" s="61"/>
      <c r="M2145" s="61"/>
    </row>
    <row r="2146" spans="1:13" ht="15.6">
      <c r="A2146" s="83">
        <v>542.39999999998099</v>
      </c>
      <c r="B2146" s="84">
        <f t="shared" si="162"/>
        <v>597409887.08294821</v>
      </c>
      <c r="C2146" s="84">
        <f t="shared" si="157"/>
        <v>540831235.31917715</v>
      </c>
      <c r="D2146" s="83">
        <v>542.39999999998099</v>
      </c>
      <c r="E2146" s="84">
        <f t="shared" si="163"/>
        <v>40086004.259641051</v>
      </c>
      <c r="F2146" s="85"/>
      <c r="G2146" s="79">
        <f t="shared" si="161"/>
        <v>0.40181667052495479</v>
      </c>
      <c r="H2146" s="80">
        <f t="shared" si="164"/>
        <v>1.1138104122078165</v>
      </c>
      <c r="I2146" s="61"/>
      <c r="J2146" s="61"/>
      <c r="K2146" s="61"/>
      <c r="L2146" s="61"/>
      <c r="M2146" s="61"/>
    </row>
    <row r="2147" spans="1:13" ht="15.6">
      <c r="A2147" s="83">
        <v>542.40999999998098</v>
      </c>
      <c r="B2147" s="84">
        <f t="shared" si="162"/>
        <v>597811703.75347316</v>
      </c>
      <c r="C2147" s="84">
        <f t="shared" si="157"/>
        <v>541233051.98970222</v>
      </c>
      <c r="D2147" s="83">
        <v>542.40999999998098</v>
      </c>
      <c r="E2147" s="84">
        <f t="shared" si="163"/>
        <v>40095886.997519203</v>
      </c>
      <c r="F2147" s="85"/>
      <c r="G2147" s="79">
        <f t="shared" si="161"/>
        <v>0.40181667052495479</v>
      </c>
      <c r="H2147" s="80">
        <f t="shared" si="164"/>
        <v>1.1146379302249025</v>
      </c>
      <c r="I2147" s="61"/>
      <c r="J2147" s="61"/>
      <c r="K2147" s="61"/>
      <c r="L2147" s="61"/>
      <c r="M2147" s="61"/>
    </row>
    <row r="2148" spans="1:13" ht="15.6">
      <c r="A2148" s="83">
        <v>542.41999999998097</v>
      </c>
      <c r="B2148" s="84">
        <f t="shared" si="162"/>
        <v>598213520.42399812</v>
      </c>
      <c r="C2148" s="84">
        <f t="shared" si="157"/>
        <v>541634868.66022706</v>
      </c>
      <c r="D2148" s="83">
        <v>542.41999999998097</v>
      </c>
      <c r="E2148" s="84">
        <f t="shared" si="163"/>
        <v>40105769.735397354</v>
      </c>
      <c r="F2148" s="85"/>
      <c r="G2148" s="79">
        <f t="shared" si="161"/>
        <v>0.40181667052495479</v>
      </c>
      <c r="H2148" s="80">
        <f t="shared" si="164"/>
        <v>1.1154654482419881</v>
      </c>
      <c r="I2148" s="61"/>
      <c r="J2148" s="61"/>
      <c r="K2148" s="61"/>
      <c r="L2148" s="61"/>
      <c r="M2148" s="61"/>
    </row>
    <row r="2149" spans="1:13" ht="15.6">
      <c r="A2149" s="83">
        <v>542.42999999998096</v>
      </c>
      <c r="B2149" s="84">
        <f t="shared" si="162"/>
        <v>598615337.09452307</v>
      </c>
      <c r="C2149" s="84">
        <f t="shared" si="157"/>
        <v>542036685.33075213</v>
      </c>
      <c r="D2149" s="83">
        <v>542.42999999998096</v>
      </c>
      <c r="E2149" s="84">
        <f t="shared" si="163"/>
        <v>40115652.473275505</v>
      </c>
      <c r="F2149" s="85"/>
      <c r="G2149" s="79">
        <f t="shared" si="161"/>
        <v>0.40181667052495479</v>
      </c>
      <c r="H2149" s="80">
        <f t="shared" si="164"/>
        <v>1.1162929662590741</v>
      </c>
      <c r="I2149" s="61"/>
      <c r="J2149" s="61"/>
      <c r="K2149" s="61"/>
      <c r="L2149" s="61"/>
      <c r="M2149" s="61"/>
    </row>
    <row r="2150" spans="1:13" ht="15.6">
      <c r="A2150" s="83">
        <v>542.43999999998096</v>
      </c>
      <c r="B2150" s="84">
        <f t="shared" si="162"/>
        <v>599017153.76504803</v>
      </c>
      <c r="C2150" s="84">
        <f t="shared" si="157"/>
        <v>542438502.00127697</v>
      </c>
      <c r="D2150" s="83">
        <v>542.43999999998096</v>
      </c>
      <c r="E2150" s="84">
        <f t="shared" si="163"/>
        <v>40125535.211153656</v>
      </c>
      <c r="F2150" s="85"/>
      <c r="G2150" s="79">
        <f t="shared" si="161"/>
        <v>0.40181667052495479</v>
      </c>
      <c r="H2150" s="80">
        <f t="shared" si="164"/>
        <v>1.1171204842761597</v>
      </c>
      <c r="I2150" s="61"/>
      <c r="J2150" s="61"/>
      <c r="K2150" s="61"/>
      <c r="L2150" s="61"/>
      <c r="M2150" s="61"/>
    </row>
    <row r="2151" spans="1:13" ht="15.6">
      <c r="A2151" s="83">
        <v>542.44999999998004</v>
      </c>
      <c r="B2151" s="84">
        <f t="shared" si="162"/>
        <v>599418970.43557298</v>
      </c>
      <c r="C2151" s="84">
        <f t="shared" si="157"/>
        <v>542840318.67180204</v>
      </c>
      <c r="D2151" s="83">
        <v>542.44999999998004</v>
      </c>
      <c r="E2151" s="84">
        <f t="shared" si="163"/>
        <v>40135417.949031807</v>
      </c>
      <c r="F2151" s="85"/>
      <c r="G2151" s="79">
        <f t="shared" si="161"/>
        <v>0.40181667052495479</v>
      </c>
      <c r="H2151" s="80">
        <f t="shared" si="164"/>
        <v>1.1179480022932458</v>
      </c>
      <c r="I2151" s="61"/>
      <c r="J2151" s="61"/>
      <c r="K2151" s="61"/>
      <c r="L2151" s="61"/>
      <c r="M2151" s="61"/>
    </row>
    <row r="2152" spans="1:13" ht="15.6">
      <c r="A2152" s="83">
        <v>542.45999999998003</v>
      </c>
      <c r="B2152" s="84">
        <f t="shared" si="162"/>
        <v>599820787.10609794</v>
      </c>
      <c r="C2152" s="84">
        <f t="shared" si="157"/>
        <v>543242135.34232688</v>
      </c>
      <c r="D2152" s="83">
        <v>542.45999999998003</v>
      </c>
      <c r="E2152" s="84">
        <f t="shared" si="163"/>
        <v>40145300.686909959</v>
      </c>
      <c r="F2152" s="85"/>
      <c r="G2152" s="79">
        <f t="shared" si="161"/>
        <v>0.40181667052495479</v>
      </c>
      <c r="H2152" s="80">
        <f t="shared" si="164"/>
        <v>1.1187755203103311</v>
      </c>
      <c r="I2152" s="61"/>
      <c r="J2152" s="61"/>
      <c r="K2152" s="61"/>
      <c r="L2152" s="61"/>
      <c r="M2152" s="61"/>
    </row>
    <row r="2153" spans="1:13" ht="15.6">
      <c r="A2153" s="83">
        <v>542.46999999998002</v>
      </c>
      <c r="B2153" s="84">
        <f t="shared" si="162"/>
        <v>600222603.77662289</v>
      </c>
      <c r="C2153" s="84">
        <f t="shared" si="157"/>
        <v>543643952.01285195</v>
      </c>
      <c r="D2153" s="83">
        <v>542.46999999998002</v>
      </c>
      <c r="E2153" s="84">
        <f t="shared" si="163"/>
        <v>40155183.42478811</v>
      </c>
      <c r="F2153" s="85"/>
      <c r="G2153" s="79">
        <f t="shared" si="161"/>
        <v>0.40181667052495479</v>
      </c>
      <c r="H2153" s="80">
        <f t="shared" si="164"/>
        <v>1.1196030383274171</v>
      </c>
      <c r="I2153" s="61"/>
      <c r="J2153" s="61"/>
      <c r="K2153" s="61"/>
      <c r="L2153" s="61"/>
      <c r="M2153" s="61"/>
    </row>
    <row r="2154" spans="1:13" ht="15.6">
      <c r="A2154" s="83">
        <v>542.47999999998001</v>
      </c>
      <c r="B2154" s="84">
        <f t="shared" si="162"/>
        <v>600624420.44714785</v>
      </c>
      <c r="C2154" s="84">
        <f t="shared" si="157"/>
        <v>544045768.68337679</v>
      </c>
      <c r="D2154" s="83">
        <v>542.47999999998001</v>
      </c>
      <c r="E2154" s="84">
        <f t="shared" si="163"/>
        <v>40165066.162666261</v>
      </c>
      <c r="F2154" s="85"/>
      <c r="G2154" s="79">
        <f t="shared" si="161"/>
        <v>0.40181667052495479</v>
      </c>
      <c r="H2154" s="80">
        <f t="shared" si="164"/>
        <v>1.1204305563445027</v>
      </c>
      <c r="I2154" s="61"/>
      <c r="J2154" s="61"/>
      <c r="K2154" s="61"/>
      <c r="L2154" s="61"/>
      <c r="M2154" s="61"/>
    </row>
    <row r="2155" spans="1:13" ht="15.6">
      <c r="A2155" s="83">
        <v>542.48999999998</v>
      </c>
      <c r="B2155" s="84">
        <f t="shared" si="162"/>
        <v>601026237.1176728</v>
      </c>
      <c r="C2155" s="84">
        <f t="shared" si="157"/>
        <v>544447585.35390186</v>
      </c>
      <c r="D2155" s="83">
        <v>542.48999999998</v>
      </c>
      <c r="E2155" s="84">
        <f t="shared" si="163"/>
        <v>40174948.900544412</v>
      </c>
      <c r="F2155" s="85"/>
      <c r="G2155" s="79">
        <f t="shared" ref="G2155:G2218" si="165">(B2155-B2154)/10^6</f>
        <v>0.40181667052495479</v>
      </c>
      <c r="H2155" s="80">
        <f t="shared" si="164"/>
        <v>1.1212580743615888</v>
      </c>
      <c r="I2155" s="61"/>
      <c r="J2155" s="61"/>
      <c r="K2155" s="61"/>
      <c r="L2155" s="61"/>
      <c r="M2155" s="61"/>
    </row>
    <row r="2156" spans="1:13" ht="15.6">
      <c r="A2156" s="83">
        <v>542.49999999997999</v>
      </c>
      <c r="B2156" s="84">
        <f t="shared" si="162"/>
        <v>601428053.78819776</v>
      </c>
      <c r="C2156" s="84">
        <f t="shared" si="157"/>
        <v>544849402.0244267</v>
      </c>
      <c r="D2156" s="83">
        <v>542.49999999997999</v>
      </c>
      <c r="E2156" s="84">
        <f t="shared" si="163"/>
        <v>40184831.638422564</v>
      </c>
      <c r="F2156" s="85"/>
      <c r="G2156" s="79">
        <f t="shared" si="165"/>
        <v>0.40181667052495479</v>
      </c>
      <c r="H2156" s="80">
        <f t="shared" si="164"/>
        <v>1.1220855923786743</v>
      </c>
      <c r="I2156" s="61"/>
      <c r="J2156" s="61"/>
      <c r="K2156" s="61"/>
      <c r="L2156" s="61"/>
      <c r="M2156" s="61"/>
    </row>
    <row r="2157" spans="1:13" ht="15.6">
      <c r="A2157" s="83">
        <v>542.50999999997998</v>
      </c>
      <c r="B2157" s="84">
        <f t="shared" si="162"/>
        <v>601829870.45872271</v>
      </c>
      <c r="C2157" s="84">
        <f t="shared" si="157"/>
        <v>545251218.69495177</v>
      </c>
      <c r="D2157" s="83">
        <v>542.50999999997998</v>
      </c>
      <c r="E2157" s="84">
        <f t="shared" si="163"/>
        <v>40194714.376300715</v>
      </c>
      <c r="F2157" s="85"/>
      <c r="G2157" s="79">
        <f t="shared" si="165"/>
        <v>0.40181667052495479</v>
      </c>
      <c r="H2157" s="80">
        <f t="shared" si="164"/>
        <v>1.1229131103957604</v>
      </c>
      <c r="I2157" s="61"/>
      <c r="J2157" s="61"/>
      <c r="K2157" s="61"/>
      <c r="L2157" s="61"/>
      <c r="M2157" s="61"/>
    </row>
    <row r="2158" spans="1:13" ht="15.6">
      <c r="A2158" s="83">
        <v>542.51999999997997</v>
      </c>
      <c r="B2158" s="84">
        <f t="shared" si="162"/>
        <v>602231687.12924767</v>
      </c>
      <c r="C2158" s="84">
        <f t="shared" si="157"/>
        <v>545653035.36547661</v>
      </c>
      <c r="D2158" s="83">
        <v>542.51999999997997</v>
      </c>
      <c r="E2158" s="84">
        <f t="shared" si="163"/>
        <v>40204597.114178866</v>
      </c>
      <c r="F2158" s="85"/>
      <c r="G2158" s="79">
        <f t="shared" si="165"/>
        <v>0.40181667052495479</v>
      </c>
      <c r="H2158" s="80">
        <f t="shared" si="164"/>
        <v>1.1237406284128459</v>
      </c>
      <c r="I2158" s="61"/>
      <c r="J2158" s="61"/>
      <c r="K2158" s="61"/>
      <c r="L2158" s="61"/>
      <c r="M2158" s="61"/>
    </row>
    <row r="2159" spans="1:13" ht="15.6">
      <c r="A2159" s="83">
        <v>542.52999999997996</v>
      </c>
      <c r="B2159" s="84">
        <f t="shared" si="162"/>
        <v>602633503.79977262</v>
      </c>
      <c r="C2159" s="84">
        <f t="shared" si="157"/>
        <v>546054852.03600168</v>
      </c>
      <c r="D2159" s="83">
        <v>542.52999999997996</v>
      </c>
      <c r="E2159" s="84">
        <f t="shared" si="163"/>
        <v>40214479.852057017</v>
      </c>
      <c r="F2159" s="85"/>
      <c r="G2159" s="79">
        <f t="shared" si="165"/>
        <v>0.40181667052495479</v>
      </c>
      <c r="H2159" s="80">
        <f t="shared" si="164"/>
        <v>1.1245681464299317</v>
      </c>
      <c r="I2159" s="61"/>
      <c r="J2159" s="61"/>
      <c r="K2159" s="61"/>
      <c r="L2159" s="61"/>
      <c r="M2159" s="61"/>
    </row>
    <row r="2160" spans="1:13" ht="15.6">
      <c r="A2160" s="83">
        <v>542.53999999997995</v>
      </c>
      <c r="B2160" s="84">
        <f t="shared" si="162"/>
        <v>603035320.47029757</v>
      </c>
      <c r="C2160" s="84">
        <f t="shared" si="157"/>
        <v>546456668.70652652</v>
      </c>
      <c r="D2160" s="83">
        <v>542.53999999997995</v>
      </c>
      <c r="E2160" s="84">
        <f t="shared" si="163"/>
        <v>40224362.589935169</v>
      </c>
      <c r="F2160" s="85"/>
      <c r="G2160" s="79">
        <f t="shared" si="165"/>
        <v>0.40181667052495479</v>
      </c>
      <c r="H2160" s="80">
        <f t="shared" si="164"/>
        <v>1.1253956644470173</v>
      </c>
      <c r="I2160" s="61"/>
      <c r="J2160" s="61"/>
      <c r="K2160" s="61"/>
      <c r="L2160" s="61"/>
      <c r="M2160" s="61"/>
    </row>
    <row r="2161" spans="1:13" ht="15.6">
      <c r="A2161" s="83">
        <v>542.54999999997995</v>
      </c>
      <c r="B2161" s="84">
        <f t="shared" si="162"/>
        <v>603437137.14082253</v>
      </c>
      <c r="C2161" s="84">
        <f t="shared" si="157"/>
        <v>546858485.37705159</v>
      </c>
      <c r="D2161" s="83">
        <v>542.54999999997995</v>
      </c>
      <c r="E2161" s="84">
        <f t="shared" si="163"/>
        <v>40234245.32781332</v>
      </c>
      <c r="F2161" s="85"/>
      <c r="G2161" s="79">
        <f t="shared" si="165"/>
        <v>0.40181667052495479</v>
      </c>
      <c r="H2161" s="80">
        <f t="shared" si="164"/>
        <v>1.1262231824641034</v>
      </c>
      <c r="I2161" s="61"/>
      <c r="J2161" s="61"/>
      <c r="K2161" s="61"/>
      <c r="L2161" s="61"/>
      <c r="M2161" s="61"/>
    </row>
    <row r="2162" spans="1:13" ht="15.6">
      <c r="A2162" s="83">
        <v>542.55999999998005</v>
      </c>
      <c r="B2162" s="84">
        <f t="shared" si="162"/>
        <v>603838953.81134748</v>
      </c>
      <c r="C2162" s="84">
        <f t="shared" si="157"/>
        <v>547260302.04757643</v>
      </c>
      <c r="D2162" s="83">
        <v>542.55999999998005</v>
      </c>
      <c r="E2162" s="84">
        <f t="shared" si="163"/>
        <v>40244128.065691471</v>
      </c>
      <c r="F2162" s="85"/>
      <c r="G2162" s="79">
        <f t="shared" si="165"/>
        <v>0.40181667052495479</v>
      </c>
      <c r="H2162" s="80">
        <f t="shared" si="164"/>
        <v>1.1270507004811889</v>
      </c>
      <c r="I2162" s="61"/>
      <c r="J2162" s="61"/>
      <c r="K2162" s="61"/>
      <c r="L2162" s="61"/>
      <c r="M2162" s="61"/>
    </row>
    <row r="2163" spans="1:13" ht="15.6">
      <c r="A2163" s="83">
        <v>542.56999999998004</v>
      </c>
      <c r="B2163" s="84">
        <f t="shared" si="162"/>
        <v>604240770.48187244</v>
      </c>
      <c r="C2163" s="84">
        <f t="shared" si="157"/>
        <v>547662118.7181015</v>
      </c>
      <c r="D2163" s="83">
        <v>542.56999999998004</v>
      </c>
      <c r="E2163" s="84">
        <f t="shared" si="163"/>
        <v>40254010.803569622</v>
      </c>
      <c r="F2163" s="85"/>
      <c r="G2163" s="79">
        <f t="shared" si="165"/>
        <v>0.40181667052495479</v>
      </c>
      <c r="H2163" s="80">
        <f t="shared" si="164"/>
        <v>1.127878218498275</v>
      </c>
      <c r="I2163" s="61"/>
      <c r="J2163" s="61"/>
      <c r="K2163" s="61"/>
      <c r="L2163" s="61"/>
      <c r="M2163" s="61"/>
    </row>
    <row r="2164" spans="1:13" ht="15.6">
      <c r="A2164" s="83">
        <v>542.57999999998003</v>
      </c>
      <c r="B2164" s="84">
        <f t="shared" si="162"/>
        <v>604642587.15239739</v>
      </c>
      <c r="C2164" s="84">
        <f t="shared" si="157"/>
        <v>548063935.38862634</v>
      </c>
      <c r="D2164" s="83">
        <v>542.57999999998003</v>
      </c>
      <c r="E2164" s="84">
        <f t="shared" si="163"/>
        <v>40263893.541447774</v>
      </c>
      <c r="F2164" s="85"/>
      <c r="G2164" s="79">
        <f t="shared" si="165"/>
        <v>0.40181667052495479</v>
      </c>
      <c r="H2164" s="80">
        <f t="shared" si="164"/>
        <v>1.1287057365153605</v>
      </c>
      <c r="I2164" s="61"/>
      <c r="J2164" s="61"/>
      <c r="K2164" s="61"/>
      <c r="L2164" s="61"/>
      <c r="M2164" s="61"/>
    </row>
    <row r="2165" spans="1:13" ht="15.6">
      <c r="A2165" s="83">
        <v>542.58999999998002</v>
      </c>
      <c r="B2165" s="84">
        <f t="shared" si="162"/>
        <v>605044403.82292235</v>
      </c>
      <c r="C2165" s="84">
        <f t="shared" si="157"/>
        <v>548465752.05915141</v>
      </c>
      <c r="D2165" s="83">
        <v>542.58999999998002</v>
      </c>
      <c r="E2165" s="84">
        <f t="shared" si="163"/>
        <v>40273776.279325925</v>
      </c>
      <c r="F2165" s="85"/>
      <c r="G2165" s="79">
        <f t="shared" si="165"/>
        <v>0.40181667052495479</v>
      </c>
      <c r="H2165" s="80">
        <f t="shared" si="164"/>
        <v>1.1295332545324466</v>
      </c>
      <c r="I2165" s="61"/>
      <c r="J2165" s="61"/>
      <c r="K2165" s="61"/>
      <c r="L2165" s="61"/>
      <c r="M2165" s="61"/>
    </row>
    <row r="2166" spans="1:13" ht="15.6">
      <c r="A2166" s="83">
        <v>542.59999999998001</v>
      </c>
      <c r="B2166" s="84">
        <f t="shared" si="162"/>
        <v>605446220.4934473</v>
      </c>
      <c r="C2166" s="84">
        <f t="shared" si="157"/>
        <v>548867568.72967625</v>
      </c>
      <c r="D2166" s="83">
        <v>542.59999999998001</v>
      </c>
      <c r="E2166" s="84">
        <f t="shared" si="163"/>
        <v>40283659.017204076</v>
      </c>
      <c r="F2166" s="85"/>
      <c r="G2166" s="79">
        <f t="shared" si="165"/>
        <v>0.40181667052495479</v>
      </c>
      <c r="H2166" s="80">
        <f t="shared" si="164"/>
        <v>1.1303607725495319</v>
      </c>
      <c r="I2166" s="61"/>
      <c r="J2166" s="61"/>
      <c r="K2166" s="61"/>
      <c r="L2166" s="61"/>
      <c r="M2166" s="61"/>
    </row>
    <row r="2167" spans="1:13" ht="15.6">
      <c r="A2167" s="83">
        <v>542.60999999998</v>
      </c>
      <c r="B2167" s="84">
        <f t="shared" si="162"/>
        <v>605848037.16397226</v>
      </c>
      <c r="C2167" s="84">
        <f t="shared" si="157"/>
        <v>549269385.40020132</v>
      </c>
      <c r="D2167" s="83">
        <v>542.60999999998</v>
      </c>
      <c r="E2167" s="84">
        <f t="shared" si="163"/>
        <v>40293541.755082227</v>
      </c>
      <c r="F2167" s="85"/>
      <c r="G2167" s="79">
        <f t="shared" si="165"/>
        <v>0.40181667052495479</v>
      </c>
      <c r="H2167" s="80">
        <f t="shared" si="164"/>
        <v>1.131188290566618</v>
      </c>
      <c r="I2167" s="61"/>
      <c r="J2167" s="61"/>
      <c r="K2167" s="61"/>
      <c r="L2167" s="61"/>
      <c r="M2167" s="61"/>
    </row>
    <row r="2168" spans="1:13" ht="15.6">
      <c r="A2168" s="83">
        <v>542.61999999998</v>
      </c>
      <c r="B2168" s="84">
        <f t="shared" si="162"/>
        <v>606249853.83449721</v>
      </c>
      <c r="C2168" s="84">
        <f t="shared" si="157"/>
        <v>549671202.07072616</v>
      </c>
      <c r="D2168" s="83">
        <v>542.61999999998</v>
      </c>
      <c r="E2168" s="84">
        <f t="shared" si="163"/>
        <v>40303424.492960379</v>
      </c>
      <c r="F2168" s="85"/>
      <c r="G2168" s="79">
        <f t="shared" si="165"/>
        <v>0.40181667052495479</v>
      </c>
      <c r="H2168" s="80">
        <f t="shared" si="164"/>
        <v>1.1320158085837035</v>
      </c>
      <c r="I2168" s="61"/>
      <c r="J2168" s="61"/>
      <c r="K2168" s="61"/>
      <c r="L2168" s="61"/>
      <c r="M2168" s="61"/>
    </row>
    <row r="2169" spans="1:13" ht="15.6">
      <c r="A2169" s="83">
        <v>542.62999999997999</v>
      </c>
      <c r="B2169" s="84">
        <f t="shared" si="162"/>
        <v>606651670.50502217</v>
      </c>
      <c r="C2169" s="84">
        <f t="shared" si="157"/>
        <v>550073018.74125123</v>
      </c>
      <c r="D2169" s="83">
        <v>542.62999999997999</v>
      </c>
      <c r="E2169" s="84">
        <f t="shared" si="163"/>
        <v>40313307.23083853</v>
      </c>
      <c r="F2169" s="85"/>
      <c r="G2169" s="79">
        <f t="shared" si="165"/>
        <v>0.40181667052495479</v>
      </c>
      <c r="H2169" s="80">
        <f t="shared" si="164"/>
        <v>1.1328433266007896</v>
      </c>
      <c r="I2169" s="61"/>
      <c r="J2169" s="61"/>
      <c r="K2169" s="61"/>
      <c r="L2169" s="61"/>
      <c r="M2169" s="61"/>
    </row>
    <row r="2170" spans="1:13" ht="15.6">
      <c r="A2170" s="83">
        <v>542.63999999997998</v>
      </c>
      <c r="B2170" s="84">
        <f t="shared" si="162"/>
        <v>607053487.17554712</v>
      </c>
      <c r="C2170" s="84">
        <f t="shared" si="157"/>
        <v>550474835.41177607</v>
      </c>
      <c r="D2170" s="83">
        <v>542.63999999997998</v>
      </c>
      <c r="E2170" s="84">
        <f t="shared" si="163"/>
        <v>40323189.968716681</v>
      </c>
      <c r="F2170" s="85"/>
      <c r="G2170" s="79">
        <f t="shared" si="165"/>
        <v>0.40181667052495479</v>
      </c>
      <c r="H2170" s="80">
        <f t="shared" si="164"/>
        <v>1.1336708446178752</v>
      </c>
      <c r="I2170" s="61"/>
      <c r="J2170" s="61"/>
      <c r="K2170" s="61"/>
      <c r="L2170" s="61"/>
      <c r="M2170" s="61"/>
    </row>
    <row r="2171" spans="1:13" ht="15.6">
      <c r="A2171" s="83">
        <v>542.64999999997997</v>
      </c>
      <c r="B2171" s="84">
        <f t="shared" ref="B2171:B2205" si="166">B2170+($B$2206-$B$2106)/100</f>
        <v>607455303.84607208</v>
      </c>
      <c r="C2171" s="84">
        <f t="shared" si="157"/>
        <v>550876652.08230114</v>
      </c>
      <c r="D2171" s="83">
        <v>542.64999999997997</v>
      </c>
      <c r="E2171" s="84">
        <f t="shared" ref="E2171:E2205" si="167">E2170+(($E$2206-$E$2106)/100)</f>
        <v>40333072.706594832</v>
      </c>
      <c r="F2171" s="85"/>
      <c r="G2171" s="79">
        <f t="shared" si="165"/>
        <v>0.40181667052495479</v>
      </c>
      <c r="H2171" s="80">
        <f t="shared" si="164"/>
        <v>1.1344983626349612</v>
      </c>
      <c r="I2171" s="61"/>
      <c r="J2171" s="61"/>
      <c r="K2171" s="61"/>
      <c r="L2171" s="61"/>
      <c r="M2171" s="61"/>
    </row>
    <row r="2172" spans="1:13" ht="15.6">
      <c r="A2172" s="83">
        <v>542.65999999997996</v>
      </c>
      <c r="B2172" s="84">
        <f t="shared" si="166"/>
        <v>607857120.51659703</v>
      </c>
      <c r="C2172" s="84">
        <f t="shared" si="157"/>
        <v>551278468.75282598</v>
      </c>
      <c r="D2172" s="83">
        <v>542.65999999997996</v>
      </c>
      <c r="E2172" s="84">
        <f t="shared" si="167"/>
        <v>40342955.444472983</v>
      </c>
      <c r="F2172" s="85"/>
      <c r="G2172" s="79">
        <f t="shared" si="165"/>
        <v>0.40181667052495479</v>
      </c>
      <c r="H2172" s="80">
        <f t="shared" si="164"/>
        <v>1.1353258806520465</v>
      </c>
      <c r="I2172" s="61"/>
      <c r="J2172" s="61"/>
      <c r="K2172" s="61"/>
      <c r="L2172" s="61"/>
      <c r="M2172" s="61"/>
    </row>
    <row r="2173" spans="1:13" ht="15.6">
      <c r="A2173" s="83">
        <v>542.66999999997995</v>
      </c>
      <c r="B2173" s="84">
        <f t="shared" si="166"/>
        <v>608258937.18712199</v>
      </c>
      <c r="C2173" s="84">
        <f t="shared" si="157"/>
        <v>551680285.42335105</v>
      </c>
      <c r="D2173" s="83">
        <v>542.66999999997995</v>
      </c>
      <c r="E2173" s="84">
        <f t="shared" si="167"/>
        <v>40352838.182351135</v>
      </c>
      <c r="F2173" s="85"/>
      <c r="G2173" s="79">
        <f t="shared" si="165"/>
        <v>0.40181667052495479</v>
      </c>
      <c r="H2173" s="80">
        <f t="shared" si="164"/>
        <v>1.1361533986691326</v>
      </c>
      <c r="I2173" s="61"/>
      <c r="J2173" s="61"/>
      <c r="K2173" s="61"/>
      <c r="L2173" s="61"/>
      <c r="M2173" s="61"/>
    </row>
    <row r="2174" spans="1:13" ht="15.6">
      <c r="A2174" s="83">
        <v>542.67999999998005</v>
      </c>
      <c r="B2174" s="84">
        <f t="shared" si="166"/>
        <v>608660753.85764694</v>
      </c>
      <c r="C2174" s="84">
        <f t="shared" si="157"/>
        <v>552082102.09387589</v>
      </c>
      <c r="D2174" s="83">
        <v>542.67999999998005</v>
      </c>
      <c r="E2174" s="84">
        <f t="shared" si="167"/>
        <v>40362720.920229286</v>
      </c>
      <c r="F2174" s="85"/>
      <c r="G2174" s="79">
        <f t="shared" si="165"/>
        <v>0.40181667052495479</v>
      </c>
      <c r="H2174" s="80">
        <f t="shared" si="164"/>
        <v>1.1369809166862181</v>
      </c>
      <c r="I2174" s="61"/>
      <c r="J2174" s="61"/>
      <c r="K2174" s="61"/>
      <c r="L2174" s="61"/>
      <c r="M2174" s="61"/>
    </row>
    <row r="2175" spans="1:13" ht="15.6">
      <c r="A2175" s="83">
        <v>542.68999999998005</v>
      </c>
      <c r="B2175" s="84">
        <f t="shared" si="166"/>
        <v>609062570.5281719</v>
      </c>
      <c r="C2175" s="84">
        <f t="shared" si="157"/>
        <v>552483918.76440096</v>
      </c>
      <c r="D2175" s="83">
        <v>542.68999999998005</v>
      </c>
      <c r="E2175" s="84">
        <f t="shared" si="167"/>
        <v>40372603.658107437</v>
      </c>
      <c r="F2175" s="85"/>
      <c r="G2175" s="79">
        <f t="shared" si="165"/>
        <v>0.40181667052495479</v>
      </c>
      <c r="H2175" s="80">
        <f t="shared" si="164"/>
        <v>1.1378084347033042</v>
      </c>
      <c r="I2175" s="61"/>
      <c r="J2175" s="61"/>
      <c r="K2175" s="61"/>
      <c r="L2175" s="61"/>
      <c r="M2175" s="61"/>
    </row>
    <row r="2176" spans="1:13" ht="15.6">
      <c r="A2176" s="83">
        <v>542.69999999998004</v>
      </c>
      <c r="B2176" s="84">
        <f t="shared" si="166"/>
        <v>609464387.19869685</v>
      </c>
      <c r="C2176" s="84">
        <f t="shared" si="157"/>
        <v>552885735.43492579</v>
      </c>
      <c r="D2176" s="83">
        <v>542.69999999998004</v>
      </c>
      <c r="E2176" s="84">
        <f t="shared" si="167"/>
        <v>40382486.395985588</v>
      </c>
      <c r="F2176" s="85"/>
      <c r="G2176" s="79">
        <f t="shared" si="165"/>
        <v>0.40181667052495479</v>
      </c>
      <c r="H2176" s="80">
        <f t="shared" si="164"/>
        <v>1.1386359527203898</v>
      </c>
      <c r="I2176" s="61"/>
      <c r="J2176" s="61"/>
      <c r="K2176" s="61"/>
      <c r="L2176" s="61"/>
      <c r="M2176" s="61"/>
    </row>
    <row r="2177" spans="1:13" ht="15.6">
      <c r="A2177" s="83">
        <v>542.70999999998003</v>
      </c>
      <c r="B2177" s="84">
        <f t="shared" si="166"/>
        <v>609866203.86922181</v>
      </c>
      <c r="C2177" s="84">
        <f t="shared" si="157"/>
        <v>553287552.10545087</v>
      </c>
      <c r="D2177" s="83">
        <v>542.70999999998003</v>
      </c>
      <c r="E2177" s="84">
        <f t="shared" si="167"/>
        <v>40392369.13386374</v>
      </c>
      <c r="F2177" s="85"/>
      <c r="G2177" s="79">
        <f t="shared" si="165"/>
        <v>0.40181667052495479</v>
      </c>
      <c r="H2177" s="80">
        <f t="shared" si="164"/>
        <v>1.1394634707374758</v>
      </c>
      <c r="I2177" s="61"/>
      <c r="J2177" s="61"/>
      <c r="K2177" s="61"/>
      <c r="L2177" s="61"/>
      <c r="M2177" s="61"/>
    </row>
    <row r="2178" spans="1:13" ht="15.6">
      <c r="A2178" s="83">
        <v>542.71999999998002</v>
      </c>
      <c r="B2178" s="84">
        <f t="shared" si="166"/>
        <v>610268020.53974676</v>
      </c>
      <c r="C2178" s="84">
        <f t="shared" si="157"/>
        <v>553689368.7759757</v>
      </c>
      <c r="D2178" s="83">
        <v>542.71999999998002</v>
      </c>
      <c r="E2178" s="84">
        <f t="shared" si="167"/>
        <v>40402251.871741891</v>
      </c>
      <c r="F2178" s="85"/>
      <c r="G2178" s="79">
        <f t="shared" si="165"/>
        <v>0.40181667052495479</v>
      </c>
      <c r="H2178" s="80">
        <f t="shared" si="164"/>
        <v>1.1402909887545611</v>
      </c>
      <c r="I2178" s="61"/>
      <c r="J2178" s="61"/>
      <c r="K2178" s="61"/>
      <c r="L2178" s="61"/>
      <c r="M2178" s="61"/>
    </row>
    <row r="2179" spans="1:13" ht="15.6">
      <c r="A2179" s="83">
        <v>542.72999999998001</v>
      </c>
      <c r="B2179" s="84">
        <f t="shared" si="166"/>
        <v>610669837.21027172</v>
      </c>
      <c r="C2179" s="84">
        <f t="shared" si="157"/>
        <v>554091185.44650078</v>
      </c>
      <c r="D2179" s="83">
        <v>542.72999999998001</v>
      </c>
      <c r="E2179" s="84">
        <f t="shared" si="167"/>
        <v>40412134.609620042</v>
      </c>
      <c r="F2179" s="85"/>
      <c r="G2179" s="79">
        <f t="shared" si="165"/>
        <v>0.40181667052495479</v>
      </c>
      <c r="H2179" s="80">
        <f t="shared" si="164"/>
        <v>1.1411185067716472</v>
      </c>
      <c r="I2179" s="61"/>
      <c r="J2179" s="61"/>
      <c r="K2179" s="61"/>
      <c r="L2179" s="61"/>
      <c r="M2179" s="61"/>
    </row>
    <row r="2180" spans="1:13" ht="15.6">
      <c r="A2180" s="83">
        <v>542.73999999998</v>
      </c>
      <c r="B2180" s="84">
        <f t="shared" si="166"/>
        <v>611071653.88079667</v>
      </c>
      <c r="C2180" s="84">
        <f t="shared" si="157"/>
        <v>554493002.11702561</v>
      </c>
      <c r="D2180" s="83">
        <v>542.73999999998</v>
      </c>
      <c r="E2180" s="84">
        <f t="shared" si="167"/>
        <v>40422017.347498193</v>
      </c>
      <c r="F2180" s="85"/>
      <c r="G2180" s="79">
        <f t="shared" si="165"/>
        <v>0.40181667052495479</v>
      </c>
      <c r="H2180" s="80">
        <f t="shared" si="164"/>
        <v>1.1419460247887327</v>
      </c>
      <c r="I2180" s="61"/>
      <c r="J2180" s="61"/>
      <c r="K2180" s="61"/>
      <c r="L2180" s="61"/>
      <c r="M2180" s="61"/>
    </row>
    <row r="2181" spans="1:13" ht="15.6">
      <c r="A2181" s="83">
        <v>542.74999999997999</v>
      </c>
      <c r="B2181" s="84">
        <f t="shared" si="166"/>
        <v>611473470.55132163</v>
      </c>
      <c r="C2181" s="84">
        <f t="shared" si="157"/>
        <v>554894818.78755069</v>
      </c>
      <c r="D2181" s="83">
        <v>542.74999999997999</v>
      </c>
      <c r="E2181" s="84">
        <f t="shared" si="167"/>
        <v>40431900.085376345</v>
      </c>
      <c r="F2181" s="85"/>
      <c r="G2181" s="79">
        <f t="shared" si="165"/>
        <v>0.40181667052495479</v>
      </c>
      <c r="H2181" s="80">
        <f t="shared" si="164"/>
        <v>1.1427735428058188</v>
      </c>
      <c r="I2181" s="61"/>
      <c r="J2181" s="61"/>
      <c r="K2181" s="61"/>
      <c r="L2181" s="61"/>
      <c r="M2181" s="61"/>
    </row>
    <row r="2182" spans="1:13" ht="15.6">
      <c r="A2182" s="83">
        <v>542.75999999997998</v>
      </c>
      <c r="B2182" s="84">
        <f t="shared" si="166"/>
        <v>611875287.22184658</v>
      </c>
      <c r="C2182" s="84">
        <f t="shared" si="157"/>
        <v>555296635.45807552</v>
      </c>
      <c r="D2182" s="83">
        <v>542.75999999997998</v>
      </c>
      <c r="E2182" s="84">
        <f t="shared" si="167"/>
        <v>40441782.823254496</v>
      </c>
      <c r="F2182" s="85"/>
      <c r="G2182" s="79">
        <f t="shared" si="165"/>
        <v>0.40181667052495479</v>
      </c>
      <c r="H2182" s="80">
        <f t="shared" si="164"/>
        <v>1.1436010608229044</v>
      </c>
      <c r="I2182" s="61"/>
      <c r="J2182" s="61"/>
      <c r="K2182" s="61"/>
      <c r="L2182" s="61"/>
      <c r="M2182" s="61"/>
    </row>
    <row r="2183" spans="1:13" ht="15.6">
      <c r="A2183" s="83">
        <v>542.76999999997997</v>
      </c>
      <c r="B2183" s="84">
        <f t="shared" si="166"/>
        <v>612277103.89237154</v>
      </c>
      <c r="C2183" s="84">
        <f t="shared" si="157"/>
        <v>555698452.1286006</v>
      </c>
      <c r="D2183" s="83">
        <v>542.76999999997997</v>
      </c>
      <c r="E2183" s="84">
        <f t="shared" si="167"/>
        <v>40451665.561132647</v>
      </c>
      <c r="F2183" s="85"/>
      <c r="G2183" s="79">
        <f t="shared" si="165"/>
        <v>0.40181667052495479</v>
      </c>
      <c r="H2183" s="80">
        <f t="shared" si="164"/>
        <v>1.1444285788399904</v>
      </c>
      <c r="I2183" s="61"/>
      <c r="J2183" s="61"/>
      <c r="K2183" s="61"/>
      <c r="L2183" s="61"/>
      <c r="M2183" s="61"/>
    </row>
    <row r="2184" spans="1:13" ht="15.6">
      <c r="A2184" s="83">
        <v>542.77999999997996</v>
      </c>
      <c r="B2184" s="84">
        <f t="shared" si="166"/>
        <v>612678920.56289649</v>
      </c>
      <c r="C2184" s="84">
        <f t="shared" si="157"/>
        <v>556100268.79912543</v>
      </c>
      <c r="D2184" s="83">
        <v>542.77999999997996</v>
      </c>
      <c r="E2184" s="84">
        <f t="shared" si="167"/>
        <v>40461548.299010798</v>
      </c>
      <c r="F2184" s="85"/>
      <c r="G2184" s="79">
        <f t="shared" si="165"/>
        <v>0.40181667052495479</v>
      </c>
      <c r="H2184" s="80">
        <f t="shared" ref="H2184:H2247" si="168">C2184/$C$2006</f>
        <v>1.1452560968570757</v>
      </c>
      <c r="I2184" s="61"/>
      <c r="J2184" s="61"/>
      <c r="K2184" s="61"/>
      <c r="L2184" s="61"/>
      <c r="M2184" s="61"/>
    </row>
    <row r="2185" spans="1:13" ht="15.6">
      <c r="A2185" s="83">
        <v>542.78999999997995</v>
      </c>
      <c r="B2185" s="84">
        <f t="shared" si="166"/>
        <v>613080737.23342144</v>
      </c>
      <c r="C2185" s="84">
        <f t="shared" si="157"/>
        <v>556502085.46965051</v>
      </c>
      <c r="D2185" s="83">
        <v>542.78999999997995</v>
      </c>
      <c r="E2185" s="84">
        <f t="shared" si="167"/>
        <v>40471431.03688895</v>
      </c>
      <c r="F2185" s="85"/>
      <c r="G2185" s="79">
        <f t="shared" si="165"/>
        <v>0.40181667052495479</v>
      </c>
      <c r="H2185" s="80">
        <f t="shared" si="168"/>
        <v>1.1460836148741618</v>
      </c>
      <c r="I2185" s="61"/>
      <c r="J2185" s="61"/>
      <c r="K2185" s="61"/>
      <c r="L2185" s="61"/>
      <c r="M2185" s="61"/>
    </row>
    <row r="2186" spans="1:13" ht="15.6">
      <c r="A2186" s="83">
        <v>542.79999999997995</v>
      </c>
      <c r="B2186" s="84">
        <f t="shared" si="166"/>
        <v>613482553.9039464</v>
      </c>
      <c r="C2186" s="84">
        <f t="shared" si="157"/>
        <v>556903902.14017534</v>
      </c>
      <c r="D2186" s="83">
        <v>542.79999999997995</v>
      </c>
      <c r="E2186" s="84">
        <f t="shared" si="167"/>
        <v>40481313.774767101</v>
      </c>
      <c r="F2186" s="85"/>
      <c r="G2186" s="79">
        <f t="shared" si="165"/>
        <v>0.40181667052495479</v>
      </c>
      <c r="H2186" s="80">
        <f t="shared" si="168"/>
        <v>1.1469111328912474</v>
      </c>
      <c r="I2186" s="61"/>
      <c r="J2186" s="61"/>
      <c r="K2186" s="61"/>
      <c r="L2186" s="61"/>
      <c r="M2186" s="61"/>
    </row>
    <row r="2187" spans="1:13" ht="15.6">
      <c r="A2187" s="83">
        <v>542.80999999998005</v>
      </c>
      <c r="B2187" s="84">
        <f t="shared" si="166"/>
        <v>613884370.57447135</v>
      </c>
      <c r="C2187" s="84">
        <f t="shared" si="157"/>
        <v>557305718.81070042</v>
      </c>
      <c r="D2187" s="83">
        <v>542.80999999998005</v>
      </c>
      <c r="E2187" s="84">
        <f t="shared" si="167"/>
        <v>40491196.512645252</v>
      </c>
      <c r="F2187" s="85"/>
      <c r="G2187" s="79">
        <f t="shared" si="165"/>
        <v>0.40181667052495479</v>
      </c>
      <c r="H2187" s="80">
        <f t="shared" si="168"/>
        <v>1.1477386509083334</v>
      </c>
      <c r="I2187" s="61"/>
      <c r="J2187" s="61"/>
      <c r="K2187" s="61"/>
      <c r="L2187" s="61"/>
      <c r="M2187" s="61"/>
    </row>
    <row r="2188" spans="1:13" ht="15.6">
      <c r="A2188" s="83">
        <v>542.81999999998004</v>
      </c>
      <c r="B2188" s="84">
        <f t="shared" si="166"/>
        <v>614286187.24499631</v>
      </c>
      <c r="C2188" s="84">
        <f t="shared" si="157"/>
        <v>557707535.48122525</v>
      </c>
      <c r="D2188" s="83">
        <v>542.81999999998004</v>
      </c>
      <c r="E2188" s="84">
        <f t="shared" si="167"/>
        <v>40501079.250523403</v>
      </c>
      <c r="F2188" s="85"/>
      <c r="G2188" s="79">
        <f t="shared" si="165"/>
        <v>0.40181667052495479</v>
      </c>
      <c r="H2188" s="80">
        <f t="shared" si="168"/>
        <v>1.148566168925419</v>
      </c>
      <c r="I2188" s="61"/>
      <c r="J2188" s="61"/>
      <c r="K2188" s="61"/>
      <c r="L2188" s="61"/>
      <c r="M2188" s="61"/>
    </row>
    <row r="2189" spans="1:13" ht="15.6">
      <c r="A2189" s="83">
        <v>542.82999999998003</v>
      </c>
      <c r="B2189" s="84">
        <f t="shared" si="166"/>
        <v>614688003.91552126</v>
      </c>
      <c r="C2189" s="84">
        <f t="shared" si="157"/>
        <v>558109352.15175033</v>
      </c>
      <c r="D2189" s="83">
        <v>542.82999999998003</v>
      </c>
      <c r="E2189" s="84">
        <f t="shared" si="167"/>
        <v>40510961.988401555</v>
      </c>
      <c r="F2189" s="85"/>
      <c r="G2189" s="79">
        <f t="shared" si="165"/>
        <v>0.40181667052495479</v>
      </c>
      <c r="H2189" s="80">
        <f t="shared" si="168"/>
        <v>1.149393686942505</v>
      </c>
      <c r="I2189" s="61"/>
      <c r="J2189" s="61"/>
      <c r="K2189" s="61"/>
      <c r="L2189" s="61"/>
      <c r="M2189" s="61"/>
    </row>
    <row r="2190" spans="1:13" ht="15.6">
      <c r="A2190" s="83">
        <v>542.83999999998002</v>
      </c>
      <c r="B2190" s="84">
        <f t="shared" si="166"/>
        <v>615089820.58604622</v>
      </c>
      <c r="C2190" s="84">
        <f t="shared" si="157"/>
        <v>558511168.82227516</v>
      </c>
      <c r="D2190" s="83">
        <v>542.83999999998002</v>
      </c>
      <c r="E2190" s="84">
        <f t="shared" si="167"/>
        <v>40520844.726279706</v>
      </c>
      <c r="F2190" s="85"/>
      <c r="G2190" s="79">
        <f t="shared" si="165"/>
        <v>0.40181667052495479</v>
      </c>
      <c r="H2190" s="80">
        <f t="shared" si="168"/>
        <v>1.1502212049595903</v>
      </c>
      <c r="I2190" s="61"/>
      <c r="J2190" s="61"/>
      <c r="K2190" s="61"/>
      <c r="L2190" s="61"/>
      <c r="M2190" s="61"/>
    </row>
    <row r="2191" spans="1:13" ht="15.6">
      <c r="A2191" s="83">
        <v>542.84999999998001</v>
      </c>
      <c r="B2191" s="84">
        <f t="shared" si="166"/>
        <v>615491637.25657117</v>
      </c>
      <c r="C2191" s="84">
        <f t="shared" si="157"/>
        <v>558912985.49280024</v>
      </c>
      <c r="D2191" s="83">
        <v>542.84999999998001</v>
      </c>
      <c r="E2191" s="84">
        <f t="shared" si="167"/>
        <v>40530727.464157857</v>
      </c>
      <c r="F2191" s="85"/>
      <c r="G2191" s="79">
        <f t="shared" si="165"/>
        <v>0.40181667052495479</v>
      </c>
      <c r="H2191" s="80">
        <f t="shared" si="168"/>
        <v>1.1510487229766764</v>
      </c>
      <c r="I2191" s="61"/>
      <c r="J2191" s="61"/>
      <c r="K2191" s="61"/>
      <c r="L2191" s="61"/>
      <c r="M2191" s="61"/>
    </row>
    <row r="2192" spans="1:13" ht="15.6">
      <c r="A2192" s="83">
        <v>542.85999999998</v>
      </c>
      <c r="B2192" s="84">
        <f t="shared" si="166"/>
        <v>615893453.92709613</v>
      </c>
      <c r="C2192" s="84">
        <f t="shared" si="157"/>
        <v>559314802.16332507</v>
      </c>
      <c r="D2192" s="83">
        <v>542.85999999998</v>
      </c>
      <c r="E2192" s="84">
        <f t="shared" si="167"/>
        <v>40540610.202036008</v>
      </c>
      <c r="F2192" s="85"/>
      <c r="G2192" s="79">
        <f t="shared" si="165"/>
        <v>0.40181667052495479</v>
      </c>
      <c r="H2192" s="80">
        <f t="shared" si="168"/>
        <v>1.151876240993762</v>
      </c>
      <c r="I2192" s="61"/>
      <c r="J2192" s="61"/>
      <c r="K2192" s="61"/>
      <c r="L2192" s="61"/>
      <c r="M2192" s="61"/>
    </row>
    <row r="2193" spans="1:13" ht="15.6">
      <c r="A2193" s="83">
        <v>542.86999999998</v>
      </c>
      <c r="B2193" s="84">
        <f t="shared" si="166"/>
        <v>616295270.59762108</v>
      </c>
      <c r="C2193" s="84">
        <f t="shared" si="157"/>
        <v>559716618.83385015</v>
      </c>
      <c r="D2193" s="83">
        <v>542.86999999998</v>
      </c>
      <c r="E2193" s="84">
        <f t="shared" si="167"/>
        <v>40550492.939914159</v>
      </c>
      <c r="F2193" s="85"/>
      <c r="G2193" s="79">
        <f t="shared" si="165"/>
        <v>0.40181667052495479</v>
      </c>
      <c r="H2193" s="80">
        <f t="shared" si="168"/>
        <v>1.152703759010848</v>
      </c>
      <c r="I2193" s="61"/>
      <c r="J2193" s="61"/>
      <c r="K2193" s="61"/>
      <c r="L2193" s="61"/>
      <c r="M2193" s="61"/>
    </row>
    <row r="2194" spans="1:13" ht="15.6">
      <c r="A2194" s="83">
        <v>542.87999999997999</v>
      </c>
      <c r="B2194" s="84">
        <f t="shared" si="166"/>
        <v>616697087.26814604</v>
      </c>
      <c r="C2194" s="84">
        <f t="shared" si="157"/>
        <v>560118435.50437498</v>
      </c>
      <c r="D2194" s="83">
        <v>542.87999999997999</v>
      </c>
      <c r="E2194" s="84">
        <f t="shared" si="167"/>
        <v>40560375.677792311</v>
      </c>
      <c r="F2194" s="85"/>
      <c r="G2194" s="79">
        <f t="shared" si="165"/>
        <v>0.40181667052495479</v>
      </c>
      <c r="H2194" s="80">
        <f t="shared" si="168"/>
        <v>1.1535312770279336</v>
      </c>
      <c r="I2194" s="61"/>
      <c r="J2194" s="61"/>
      <c r="K2194" s="61"/>
      <c r="L2194" s="61"/>
      <c r="M2194" s="61"/>
    </row>
    <row r="2195" spans="1:13" ht="15.6">
      <c r="A2195" s="83">
        <v>542.88999999997998</v>
      </c>
      <c r="B2195" s="84">
        <f t="shared" si="166"/>
        <v>617098903.93867099</v>
      </c>
      <c r="C2195" s="84">
        <f t="shared" si="157"/>
        <v>560520252.17490005</v>
      </c>
      <c r="D2195" s="83">
        <v>542.88999999997998</v>
      </c>
      <c r="E2195" s="84">
        <f t="shared" si="167"/>
        <v>40570258.415670462</v>
      </c>
      <c r="F2195" s="85"/>
      <c r="G2195" s="79">
        <f t="shared" si="165"/>
        <v>0.40181667052495479</v>
      </c>
      <c r="H2195" s="80">
        <f t="shared" si="168"/>
        <v>1.1543587950450196</v>
      </c>
      <c r="I2195" s="61"/>
      <c r="J2195" s="61"/>
      <c r="K2195" s="61"/>
      <c r="L2195" s="61"/>
      <c r="M2195" s="61"/>
    </row>
    <row r="2196" spans="1:13" ht="15.6">
      <c r="A2196" s="83">
        <v>542.89999999997997</v>
      </c>
      <c r="B2196" s="84">
        <f t="shared" si="166"/>
        <v>617500720.60919595</v>
      </c>
      <c r="C2196" s="84">
        <f t="shared" si="157"/>
        <v>560922068.84542489</v>
      </c>
      <c r="D2196" s="83">
        <v>542.89999999997997</v>
      </c>
      <c r="E2196" s="84">
        <f t="shared" si="167"/>
        <v>40580141.153548613</v>
      </c>
      <c r="F2196" s="85"/>
      <c r="G2196" s="79">
        <f t="shared" si="165"/>
        <v>0.40181667052495479</v>
      </c>
      <c r="H2196" s="80">
        <f t="shared" si="168"/>
        <v>1.155186313062105</v>
      </c>
      <c r="I2196" s="61"/>
      <c r="J2196" s="61"/>
      <c r="K2196" s="61"/>
      <c r="L2196" s="61"/>
      <c r="M2196" s="61"/>
    </row>
    <row r="2197" spans="1:13" ht="15.6">
      <c r="A2197" s="83">
        <v>542.90999999997996</v>
      </c>
      <c r="B2197" s="84">
        <f t="shared" si="166"/>
        <v>617902537.2797209</v>
      </c>
      <c r="C2197" s="84">
        <f t="shared" si="157"/>
        <v>561323885.51594996</v>
      </c>
      <c r="D2197" s="83">
        <v>542.90999999997996</v>
      </c>
      <c r="E2197" s="84">
        <f t="shared" si="167"/>
        <v>40590023.891426764</v>
      </c>
      <c r="F2197" s="85"/>
      <c r="G2197" s="79">
        <f t="shared" si="165"/>
        <v>0.40181667052495479</v>
      </c>
      <c r="H2197" s="80">
        <f t="shared" si="168"/>
        <v>1.156013831079191</v>
      </c>
      <c r="I2197" s="61"/>
      <c r="J2197" s="61"/>
      <c r="K2197" s="61"/>
      <c r="L2197" s="61"/>
      <c r="M2197" s="61"/>
    </row>
    <row r="2198" spans="1:13" ht="15.6">
      <c r="A2198" s="83">
        <v>542.91999999997995</v>
      </c>
      <c r="B2198" s="84">
        <f t="shared" si="166"/>
        <v>618304353.95024586</v>
      </c>
      <c r="C2198" s="84">
        <f t="shared" si="157"/>
        <v>561725702.1864748</v>
      </c>
      <c r="D2198" s="83">
        <v>542.91999999997995</v>
      </c>
      <c r="E2198" s="84">
        <f t="shared" si="167"/>
        <v>40599906.629304916</v>
      </c>
      <c r="F2198" s="85"/>
      <c r="G2198" s="79">
        <f t="shared" si="165"/>
        <v>0.40181667052495479</v>
      </c>
      <c r="H2198" s="80">
        <f t="shared" si="168"/>
        <v>1.1568413490962766</v>
      </c>
      <c r="I2198" s="61"/>
      <c r="J2198" s="61"/>
      <c r="K2198" s="61"/>
      <c r="L2198" s="61"/>
      <c r="M2198" s="61"/>
    </row>
    <row r="2199" spans="1:13" ht="15.6">
      <c r="A2199" s="83">
        <v>542.92999999998005</v>
      </c>
      <c r="B2199" s="84">
        <f t="shared" si="166"/>
        <v>618706170.62077081</v>
      </c>
      <c r="C2199" s="84">
        <f t="shared" si="157"/>
        <v>562127518.85699987</v>
      </c>
      <c r="D2199" s="83">
        <v>542.92999999998005</v>
      </c>
      <c r="E2199" s="84">
        <f t="shared" si="167"/>
        <v>40609789.367183067</v>
      </c>
      <c r="F2199" s="85"/>
      <c r="G2199" s="79">
        <f t="shared" si="165"/>
        <v>0.40181667052495479</v>
      </c>
      <c r="H2199" s="80">
        <f t="shared" si="168"/>
        <v>1.1576688671133626</v>
      </c>
      <c r="I2199" s="61"/>
      <c r="J2199" s="61"/>
      <c r="K2199" s="61"/>
      <c r="L2199" s="61"/>
      <c r="M2199" s="61"/>
    </row>
    <row r="2200" spans="1:13" ht="15.6">
      <c r="A2200" s="83">
        <v>542.93999999998005</v>
      </c>
      <c r="B2200" s="84">
        <f t="shared" si="166"/>
        <v>619107987.29129577</v>
      </c>
      <c r="C2200" s="84">
        <f t="shared" si="157"/>
        <v>562529335.52752471</v>
      </c>
      <c r="D2200" s="83">
        <v>542.93999999998005</v>
      </c>
      <c r="E2200" s="84">
        <f t="shared" si="167"/>
        <v>40619672.105061218</v>
      </c>
      <c r="F2200" s="85"/>
      <c r="G2200" s="79">
        <f t="shared" si="165"/>
        <v>0.40181667052495479</v>
      </c>
      <c r="H2200" s="80">
        <f t="shared" si="168"/>
        <v>1.1584963851304482</v>
      </c>
      <c r="I2200" s="61"/>
      <c r="J2200" s="61"/>
      <c r="K2200" s="61"/>
      <c r="L2200" s="61"/>
      <c r="M2200" s="61"/>
    </row>
    <row r="2201" spans="1:13" ht="15.6">
      <c r="A2201" s="83">
        <v>542.94999999998004</v>
      </c>
      <c r="B2201" s="84">
        <f t="shared" si="166"/>
        <v>619509803.96182072</v>
      </c>
      <c r="C2201" s="84">
        <f t="shared" si="157"/>
        <v>562931152.19804978</v>
      </c>
      <c r="D2201" s="83">
        <v>542.94999999998004</v>
      </c>
      <c r="E2201" s="84">
        <f t="shared" si="167"/>
        <v>40629554.842939369</v>
      </c>
      <c r="F2201" s="85"/>
      <c r="G2201" s="79">
        <f t="shared" si="165"/>
        <v>0.40181667052495479</v>
      </c>
      <c r="H2201" s="80">
        <f t="shared" si="168"/>
        <v>1.1593239031475342</v>
      </c>
      <c r="I2201" s="61"/>
      <c r="J2201" s="61"/>
      <c r="K2201" s="61"/>
      <c r="L2201" s="61"/>
      <c r="M2201" s="61"/>
    </row>
    <row r="2202" spans="1:13" ht="15.6">
      <c r="A2202" s="83">
        <v>542.95999999998003</v>
      </c>
      <c r="B2202" s="84">
        <f t="shared" si="166"/>
        <v>619911620.63234568</v>
      </c>
      <c r="C2202" s="84">
        <f t="shared" si="157"/>
        <v>563332968.86857462</v>
      </c>
      <c r="D2202" s="83">
        <v>542.95999999998003</v>
      </c>
      <c r="E2202" s="84">
        <f t="shared" si="167"/>
        <v>40639437.580817521</v>
      </c>
      <c r="F2202" s="85"/>
      <c r="G2202" s="79">
        <f t="shared" si="165"/>
        <v>0.40181667052495479</v>
      </c>
      <c r="H2202" s="80">
        <f t="shared" si="168"/>
        <v>1.1601514211646198</v>
      </c>
      <c r="I2202" s="61"/>
      <c r="J2202" s="61"/>
      <c r="K2202" s="61"/>
      <c r="L2202" s="61"/>
      <c r="M2202" s="61"/>
    </row>
    <row r="2203" spans="1:13" ht="15.6">
      <c r="A2203" s="83">
        <v>542.96999999998002</v>
      </c>
      <c r="B2203" s="84">
        <f t="shared" si="166"/>
        <v>620313437.30287063</v>
      </c>
      <c r="C2203" s="84">
        <f t="shared" si="157"/>
        <v>563734785.53909969</v>
      </c>
      <c r="D2203" s="83">
        <v>542.96999999998002</v>
      </c>
      <c r="E2203" s="84">
        <f t="shared" si="167"/>
        <v>40649320.318695672</v>
      </c>
      <c r="F2203" s="85"/>
      <c r="G2203" s="79">
        <f t="shared" si="165"/>
        <v>0.40181667052495479</v>
      </c>
      <c r="H2203" s="80">
        <f t="shared" si="168"/>
        <v>1.1609789391817056</v>
      </c>
      <c r="I2203" s="61"/>
      <c r="J2203" s="61"/>
      <c r="K2203" s="61"/>
      <c r="L2203" s="61"/>
      <c r="M2203" s="61"/>
    </row>
    <row r="2204" spans="1:13" ht="15.6">
      <c r="A2204" s="83">
        <v>542.97999999998001</v>
      </c>
      <c r="B2204" s="84">
        <f t="shared" si="166"/>
        <v>620715253.97339559</v>
      </c>
      <c r="C2204" s="84">
        <f t="shared" si="157"/>
        <v>564136602.20962453</v>
      </c>
      <c r="D2204" s="83">
        <v>542.97999999998001</v>
      </c>
      <c r="E2204" s="84">
        <f t="shared" si="167"/>
        <v>40659203.056573823</v>
      </c>
      <c r="F2204" s="85"/>
      <c r="G2204" s="79">
        <f t="shared" si="165"/>
        <v>0.40181667052495479</v>
      </c>
      <c r="H2204" s="80">
        <f t="shared" si="168"/>
        <v>1.1618064571987912</v>
      </c>
      <c r="I2204" s="61"/>
      <c r="J2204" s="61"/>
      <c r="K2204" s="61"/>
      <c r="L2204" s="61"/>
      <c r="M2204" s="61"/>
    </row>
    <row r="2205" spans="1:13" ht="15.6">
      <c r="A2205" s="92">
        <v>542.98999999998</v>
      </c>
      <c r="B2205" s="84">
        <f t="shared" si="166"/>
        <v>621117070.64392054</v>
      </c>
      <c r="C2205" s="84">
        <f t="shared" si="157"/>
        <v>564538418.8801496</v>
      </c>
      <c r="D2205" s="92">
        <v>542.98999999998</v>
      </c>
      <c r="E2205" s="84">
        <f t="shared" si="167"/>
        <v>40669085.794451974</v>
      </c>
      <c r="F2205" s="85"/>
      <c r="G2205" s="79">
        <f t="shared" si="165"/>
        <v>0.40181667052495479</v>
      </c>
      <c r="H2205" s="80">
        <f t="shared" si="168"/>
        <v>1.1626339752158772</v>
      </c>
      <c r="I2205" s="61"/>
      <c r="J2205" s="61"/>
      <c r="K2205" s="61"/>
      <c r="L2205" s="61"/>
      <c r="M2205" s="61"/>
    </row>
    <row r="2206" spans="1:13" ht="15.6">
      <c r="A2206" s="86">
        <v>542.99999999997999</v>
      </c>
      <c r="B2206" s="87">
        <v>621518887.31445003</v>
      </c>
      <c r="C2206" s="87">
        <f t="shared" si="157"/>
        <v>564940235.55067897</v>
      </c>
      <c r="D2206" s="86">
        <v>542.99999999997999</v>
      </c>
      <c r="E2206" s="87">
        <v>40678968.532329999</v>
      </c>
      <c r="F2206" s="96"/>
      <c r="G2206" s="79">
        <f t="shared" si="165"/>
        <v>0.40181667052948478</v>
      </c>
      <c r="H2206" s="80">
        <f t="shared" si="168"/>
        <v>1.1634614932329721</v>
      </c>
      <c r="I2206" s="61"/>
      <c r="J2206" s="61"/>
      <c r="K2206" s="61"/>
      <c r="L2206" s="61"/>
      <c r="M2206" s="61"/>
    </row>
    <row r="2207" spans="1:13" ht="15.6">
      <c r="A2207" s="92">
        <v>543.00999999997998</v>
      </c>
      <c r="B2207" s="84">
        <f t="shared" ref="B2207:B2270" si="169">B2206+($B$2306-$B$2206)/100</f>
        <v>621930618.7429899</v>
      </c>
      <c r="C2207" s="84">
        <f t="shared" si="157"/>
        <v>565351966.97921896</v>
      </c>
      <c r="D2207" s="92">
        <v>543.00999999997998</v>
      </c>
      <c r="E2207" s="84"/>
      <c r="F2207" s="85"/>
      <c r="G2207" s="79">
        <f t="shared" si="165"/>
        <v>0.41173142853987216</v>
      </c>
      <c r="H2207" s="80">
        <f t="shared" si="168"/>
        <v>1.1643094301164074</v>
      </c>
      <c r="I2207" s="61"/>
      <c r="J2207" s="61"/>
      <c r="K2207" s="61"/>
      <c r="L2207" s="61"/>
      <c r="M2207" s="61"/>
    </row>
    <row r="2208" spans="1:13" ht="15.6">
      <c r="A2208" s="100">
        <v>543.01999999997997</v>
      </c>
      <c r="B2208" s="84">
        <f t="shared" si="169"/>
        <v>622342350.17152977</v>
      </c>
      <c r="C2208" s="84">
        <f t="shared" si="157"/>
        <v>565763698.40775871</v>
      </c>
      <c r="D2208" s="100">
        <v>543.01999999997997</v>
      </c>
      <c r="E2208" s="84"/>
      <c r="F2208" s="85"/>
      <c r="G2208" s="79">
        <f t="shared" si="165"/>
        <v>0.41173142853987216</v>
      </c>
      <c r="H2208" s="80">
        <f t="shared" si="168"/>
        <v>1.1651573669998423</v>
      </c>
      <c r="I2208" s="61"/>
      <c r="J2208" s="61"/>
      <c r="K2208" s="61"/>
      <c r="L2208" s="61"/>
      <c r="M2208" s="61"/>
    </row>
    <row r="2209" spans="1:13" ht="15.6">
      <c r="A2209" s="92">
        <v>543.02999999997996</v>
      </c>
      <c r="B2209" s="84">
        <f t="shared" si="169"/>
        <v>622754081.60006964</v>
      </c>
      <c r="C2209" s="84">
        <f t="shared" si="157"/>
        <v>566175429.8362987</v>
      </c>
      <c r="D2209" s="92">
        <v>543.02999999997996</v>
      </c>
      <c r="E2209" s="84"/>
      <c r="F2209" s="85"/>
      <c r="G2209" s="79">
        <f t="shared" si="165"/>
        <v>0.41173142853987216</v>
      </c>
      <c r="H2209" s="80">
        <f t="shared" si="168"/>
        <v>1.1660053038832776</v>
      </c>
      <c r="I2209" s="61"/>
      <c r="J2209" s="61"/>
      <c r="K2209" s="61"/>
      <c r="L2209" s="61"/>
      <c r="M2209" s="61"/>
    </row>
    <row r="2210" spans="1:13" ht="15.6">
      <c r="A2210" s="100">
        <v>543.03999999997995</v>
      </c>
      <c r="B2210" s="84">
        <f t="shared" si="169"/>
        <v>623165813.02860951</v>
      </c>
      <c r="C2210" s="84">
        <f t="shared" si="157"/>
        <v>566587161.26483846</v>
      </c>
      <c r="D2210" s="100">
        <v>543.03999999997995</v>
      </c>
      <c r="E2210" s="84"/>
      <c r="F2210" s="85"/>
      <c r="G2210" s="79">
        <f t="shared" si="165"/>
        <v>0.41173142853987216</v>
      </c>
      <c r="H2210" s="80">
        <f t="shared" si="168"/>
        <v>1.1668532407667125</v>
      </c>
      <c r="I2210" s="61"/>
      <c r="J2210" s="61"/>
      <c r="K2210" s="61"/>
      <c r="L2210" s="61"/>
      <c r="M2210" s="61"/>
    </row>
    <row r="2211" spans="1:13" ht="15.6">
      <c r="A2211" s="92">
        <v>543.04999999997995</v>
      </c>
      <c r="B2211" s="84">
        <f t="shared" si="169"/>
        <v>623577544.45714939</v>
      </c>
      <c r="C2211" s="84">
        <f t="shared" si="157"/>
        <v>566998892.69337845</v>
      </c>
      <c r="D2211" s="92">
        <v>543.04999999997995</v>
      </c>
      <c r="E2211" s="84"/>
      <c r="F2211" s="85"/>
      <c r="G2211" s="79">
        <f t="shared" si="165"/>
        <v>0.41173142853987216</v>
      </c>
      <c r="H2211" s="80">
        <f t="shared" si="168"/>
        <v>1.167701177650148</v>
      </c>
      <c r="I2211" s="61"/>
      <c r="J2211" s="61"/>
      <c r="K2211" s="61"/>
      <c r="L2211" s="61"/>
      <c r="M2211" s="61"/>
    </row>
    <row r="2212" spans="1:13" ht="15.6">
      <c r="A2212" s="100">
        <v>543.05999999998005</v>
      </c>
      <c r="B2212" s="84">
        <f t="shared" si="169"/>
        <v>623989275.88568926</v>
      </c>
      <c r="C2212" s="84">
        <f t="shared" si="157"/>
        <v>567410624.1219182</v>
      </c>
      <c r="D2212" s="100">
        <v>543.05999999998005</v>
      </c>
      <c r="E2212" s="84"/>
      <c r="F2212" s="85"/>
      <c r="G2212" s="79">
        <f t="shared" si="165"/>
        <v>0.41173142853987216</v>
      </c>
      <c r="H2212" s="80">
        <f t="shared" si="168"/>
        <v>1.1685491145335827</v>
      </c>
      <c r="I2212" s="61"/>
      <c r="J2212" s="61"/>
      <c r="K2212" s="61"/>
      <c r="L2212" s="61"/>
      <c r="M2212" s="61"/>
    </row>
    <row r="2213" spans="1:13" ht="15.6">
      <c r="A2213" s="92">
        <v>543.06999999998004</v>
      </c>
      <c r="B2213" s="84">
        <f t="shared" si="169"/>
        <v>624401007.31422913</v>
      </c>
      <c r="C2213" s="84">
        <f t="shared" si="157"/>
        <v>567822355.55045819</v>
      </c>
      <c r="D2213" s="92">
        <v>543.06999999998004</v>
      </c>
      <c r="E2213" s="84"/>
      <c r="F2213" s="85"/>
      <c r="G2213" s="79">
        <f t="shared" si="165"/>
        <v>0.41173142853987216</v>
      </c>
      <c r="H2213" s="80">
        <f t="shared" si="168"/>
        <v>1.1693970514170182</v>
      </c>
      <c r="I2213" s="61"/>
      <c r="J2213" s="61"/>
      <c r="K2213" s="61"/>
      <c r="L2213" s="61"/>
      <c r="M2213" s="61"/>
    </row>
    <row r="2214" spans="1:13" ht="15.6">
      <c r="A2214" s="100">
        <v>543.07999999998003</v>
      </c>
      <c r="B2214" s="84">
        <f t="shared" si="169"/>
        <v>624812738.742769</v>
      </c>
      <c r="C2214" s="84">
        <f t="shared" si="157"/>
        <v>568234086.97899795</v>
      </c>
      <c r="D2214" s="100">
        <v>543.07999999998003</v>
      </c>
      <c r="E2214" s="84"/>
      <c r="F2214" s="85"/>
      <c r="G2214" s="79">
        <f t="shared" si="165"/>
        <v>0.41173142853987216</v>
      </c>
      <c r="H2214" s="80">
        <f t="shared" si="168"/>
        <v>1.1702449883004531</v>
      </c>
      <c r="I2214" s="61"/>
      <c r="J2214" s="61"/>
      <c r="K2214" s="61"/>
      <c r="L2214" s="61"/>
      <c r="M2214" s="61"/>
    </row>
    <row r="2215" spans="1:13" ht="15.6">
      <c r="A2215" s="92">
        <v>543.08999999998002</v>
      </c>
      <c r="B2215" s="84">
        <f t="shared" si="169"/>
        <v>625224470.17130888</v>
      </c>
      <c r="C2215" s="84">
        <f t="shared" si="157"/>
        <v>568645818.40753794</v>
      </c>
      <c r="D2215" s="92">
        <v>543.08999999998002</v>
      </c>
      <c r="E2215" s="84"/>
      <c r="F2215" s="85"/>
      <c r="G2215" s="79">
        <f t="shared" si="165"/>
        <v>0.41173142853987216</v>
      </c>
      <c r="H2215" s="80">
        <f t="shared" si="168"/>
        <v>1.1710929251838884</v>
      </c>
      <c r="I2215" s="61"/>
      <c r="J2215" s="61"/>
      <c r="K2215" s="61"/>
      <c r="L2215" s="61"/>
      <c r="M2215" s="61"/>
    </row>
    <row r="2216" spans="1:13" ht="15.6">
      <c r="A2216" s="100">
        <v>543.09999999998001</v>
      </c>
      <c r="B2216" s="84">
        <f t="shared" si="169"/>
        <v>625636201.59984875</v>
      </c>
      <c r="C2216" s="84">
        <f t="shared" si="157"/>
        <v>569057549.83607769</v>
      </c>
      <c r="D2216" s="100">
        <v>543.09999999998001</v>
      </c>
      <c r="E2216" s="84"/>
      <c r="F2216" s="85"/>
      <c r="G2216" s="79">
        <f t="shared" si="165"/>
        <v>0.41173142853987216</v>
      </c>
      <c r="H2216" s="80">
        <f t="shared" si="168"/>
        <v>1.1719408620673233</v>
      </c>
      <c r="I2216" s="61"/>
      <c r="J2216" s="61"/>
      <c r="K2216" s="61"/>
      <c r="L2216" s="61"/>
      <c r="M2216" s="61"/>
    </row>
    <row r="2217" spans="1:13" ht="15.6">
      <c r="A2217" s="92">
        <v>543.10999999998</v>
      </c>
      <c r="B2217" s="84">
        <f t="shared" si="169"/>
        <v>626047933.02838862</v>
      </c>
      <c r="C2217" s="84">
        <f t="shared" si="157"/>
        <v>569469281.26461768</v>
      </c>
      <c r="D2217" s="92">
        <v>543.10999999998</v>
      </c>
      <c r="E2217" s="84"/>
      <c r="F2217" s="85"/>
      <c r="G2217" s="79">
        <f t="shared" si="165"/>
        <v>0.41173142853987216</v>
      </c>
      <c r="H2217" s="80">
        <f t="shared" si="168"/>
        <v>1.1727887989507586</v>
      </c>
      <c r="I2217" s="61"/>
      <c r="J2217" s="61"/>
      <c r="K2217" s="61"/>
      <c r="L2217" s="61"/>
      <c r="M2217" s="61"/>
    </row>
    <row r="2218" spans="1:13" ht="15.6">
      <c r="A2218" s="100">
        <v>543.11999999998</v>
      </c>
      <c r="B2218" s="84">
        <f t="shared" si="169"/>
        <v>626459664.45692849</v>
      </c>
      <c r="C2218" s="84">
        <f t="shared" si="157"/>
        <v>569881012.69315743</v>
      </c>
      <c r="D2218" s="100">
        <v>543.11999999998</v>
      </c>
      <c r="E2218" s="84"/>
      <c r="F2218" s="85"/>
      <c r="G2218" s="79">
        <f t="shared" si="165"/>
        <v>0.41173142853987216</v>
      </c>
      <c r="H2218" s="80">
        <f t="shared" si="168"/>
        <v>1.1736367358341935</v>
      </c>
      <c r="I2218" s="61"/>
      <c r="J2218" s="61"/>
      <c r="K2218" s="61"/>
      <c r="L2218" s="61"/>
      <c r="M2218" s="61"/>
    </row>
    <row r="2219" spans="1:13" ht="15.6">
      <c r="A2219" s="92">
        <v>543.12999999997999</v>
      </c>
      <c r="B2219" s="84">
        <f t="shared" si="169"/>
        <v>626871395.88546836</v>
      </c>
      <c r="C2219" s="84">
        <f t="shared" si="157"/>
        <v>570292744.12169743</v>
      </c>
      <c r="D2219" s="92">
        <v>543.12999999997999</v>
      </c>
      <c r="E2219" s="84"/>
      <c r="F2219" s="85"/>
      <c r="G2219" s="79">
        <f t="shared" ref="G2219:G2282" si="170">(B2219-B2218)/10^6</f>
        <v>0.41173142853987216</v>
      </c>
      <c r="H2219" s="80">
        <f t="shared" si="168"/>
        <v>1.1744846727176288</v>
      </c>
      <c r="I2219" s="61"/>
      <c r="J2219" s="61"/>
      <c r="K2219" s="61"/>
      <c r="L2219" s="61"/>
      <c r="M2219" s="61"/>
    </row>
    <row r="2220" spans="1:13" ht="15.6">
      <c r="A2220" s="100">
        <v>543.13999999997998</v>
      </c>
      <c r="B2220" s="84">
        <f t="shared" si="169"/>
        <v>627283127.31400824</v>
      </c>
      <c r="C2220" s="84">
        <f t="shared" si="157"/>
        <v>570704475.55023718</v>
      </c>
      <c r="D2220" s="100">
        <v>543.13999999997998</v>
      </c>
      <c r="E2220" s="84"/>
      <c r="F2220" s="85"/>
      <c r="G2220" s="79">
        <f t="shared" si="170"/>
        <v>0.41173142853987216</v>
      </c>
      <c r="H2220" s="80">
        <f t="shared" si="168"/>
        <v>1.1753326096010637</v>
      </c>
      <c r="I2220" s="61"/>
      <c r="J2220" s="61"/>
      <c r="K2220" s="61"/>
      <c r="L2220" s="61"/>
      <c r="M2220" s="61"/>
    </row>
    <row r="2221" spans="1:13" ht="15.6">
      <c r="A2221" s="92">
        <v>543.14999999997997</v>
      </c>
      <c r="B2221" s="84">
        <f t="shared" si="169"/>
        <v>627694858.74254811</v>
      </c>
      <c r="C2221" s="84">
        <f t="shared" si="157"/>
        <v>571116206.97877717</v>
      </c>
      <c r="D2221" s="92">
        <v>543.14999999997997</v>
      </c>
      <c r="E2221" s="84"/>
      <c r="F2221" s="85"/>
      <c r="G2221" s="79">
        <f t="shared" si="170"/>
        <v>0.41173142853987216</v>
      </c>
      <c r="H2221" s="80">
        <f t="shared" si="168"/>
        <v>1.176180546484499</v>
      </c>
      <c r="I2221" s="61"/>
      <c r="J2221" s="61"/>
      <c r="K2221" s="61"/>
      <c r="L2221" s="61"/>
      <c r="M2221" s="61"/>
    </row>
    <row r="2222" spans="1:13" ht="15.6">
      <c r="A2222" s="100">
        <v>543.15999999997996</v>
      </c>
      <c r="B2222" s="84">
        <f t="shared" si="169"/>
        <v>628106590.17108798</v>
      </c>
      <c r="C2222" s="84">
        <f t="shared" si="157"/>
        <v>571527938.40731692</v>
      </c>
      <c r="D2222" s="100">
        <v>543.15999999997996</v>
      </c>
      <c r="E2222" s="84"/>
      <c r="F2222" s="85"/>
      <c r="G2222" s="79">
        <f t="shared" si="170"/>
        <v>0.41173142853987216</v>
      </c>
      <c r="H2222" s="80">
        <f t="shared" si="168"/>
        <v>1.1770284833679339</v>
      </c>
      <c r="I2222" s="61"/>
      <c r="J2222" s="61"/>
      <c r="K2222" s="61"/>
      <c r="L2222" s="61"/>
      <c r="M2222" s="61"/>
    </row>
    <row r="2223" spans="1:13" ht="15.6">
      <c r="A2223" s="92">
        <v>543.16999999997995</v>
      </c>
      <c r="B2223" s="84">
        <f t="shared" si="169"/>
        <v>628518321.59962785</v>
      </c>
      <c r="C2223" s="84">
        <f t="shared" si="157"/>
        <v>571939669.83585691</v>
      </c>
      <c r="D2223" s="92">
        <v>543.16999999997995</v>
      </c>
      <c r="E2223" s="84"/>
      <c r="F2223" s="85"/>
      <c r="G2223" s="79">
        <f t="shared" si="170"/>
        <v>0.41173142853987216</v>
      </c>
      <c r="H2223" s="80">
        <f t="shared" si="168"/>
        <v>1.1778764202513694</v>
      </c>
      <c r="I2223" s="61"/>
      <c r="J2223" s="61"/>
      <c r="K2223" s="61"/>
      <c r="L2223" s="61"/>
      <c r="M2223" s="61"/>
    </row>
    <row r="2224" spans="1:13" ht="15.6">
      <c r="A2224" s="100">
        <v>543.17999999998005</v>
      </c>
      <c r="B2224" s="84">
        <f t="shared" si="169"/>
        <v>628930053.02816772</v>
      </c>
      <c r="C2224" s="84">
        <f t="shared" si="157"/>
        <v>572351401.26439667</v>
      </c>
      <c r="D2224" s="100">
        <v>543.17999999998005</v>
      </c>
      <c r="E2224" s="84"/>
      <c r="F2224" s="85"/>
      <c r="G2224" s="79">
        <f t="shared" si="170"/>
        <v>0.41173142853987216</v>
      </c>
      <c r="H2224" s="80">
        <f t="shared" si="168"/>
        <v>1.1787243571348043</v>
      </c>
      <c r="I2224" s="61"/>
      <c r="J2224" s="61"/>
      <c r="K2224" s="61"/>
      <c r="L2224" s="61"/>
      <c r="M2224" s="61"/>
    </row>
    <row r="2225" spans="1:13" ht="15.6">
      <c r="A2225" s="92">
        <v>543.18999999998005</v>
      </c>
      <c r="B2225" s="84">
        <f t="shared" si="169"/>
        <v>629341784.4567076</v>
      </c>
      <c r="C2225" s="84">
        <f t="shared" si="157"/>
        <v>572763132.69293666</v>
      </c>
      <c r="D2225" s="92">
        <v>543.18999999998005</v>
      </c>
      <c r="E2225" s="84"/>
      <c r="F2225" s="85"/>
      <c r="G2225" s="79">
        <f t="shared" si="170"/>
        <v>0.41173142853987216</v>
      </c>
      <c r="H2225" s="80">
        <f t="shared" si="168"/>
        <v>1.1795722940182396</v>
      </c>
      <c r="I2225" s="61"/>
      <c r="J2225" s="61"/>
      <c r="K2225" s="61"/>
      <c r="L2225" s="61"/>
      <c r="M2225" s="61"/>
    </row>
    <row r="2226" spans="1:13" ht="15.6">
      <c r="A2226" s="100">
        <v>543.19999999998004</v>
      </c>
      <c r="B2226" s="84">
        <f t="shared" si="169"/>
        <v>629753515.88524747</v>
      </c>
      <c r="C2226" s="84">
        <f t="shared" si="157"/>
        <v>573174864.12147641</v>
      </c>
      <c r="D2226" s="100">
        <v>543.19999999998004</v>
      </c>
      <c r="E2226" s="84"/>
      <c r="F2226" s="85"/>
      <c r="G2226" s="79">
        <f t="shared" si="170"/>
        <v>0.41173142853987216</v>
      </c>
      <c r="H2226" s="80">
        <f t="shared" si="168"/>
        <v>1.1804202309016745</v>
      </c>
      <c r="I2226" s="61"/>
      <c r="J2226" s="61"/>
      <c r="K2226" s="61"/>
      <c r="L2226" s="61"/>
      <c r="M2226" s="61"/>
    </row>
    <row r="2227" spans="1:13" ht="15.6">
      <c r="A2227" s="92">
        <v>543.20999999998003</v>
      </c>
      <c r="B2227" s="84">
        <f t="shared" si="169"/>
        <v>630165247.31378734</v>
      </c>
      <c r="C2227" s="84">
        <f t="shared" si="157"/>
        <v>573586595.5500164</v>
      </c>
      <c r="D2227" s="92">
        <v>543.20999999998003</v>
      </c>
      <c r="E2227" s="84"/>
      <c r="F2227" s="85"/>
      <c r="G2227" s="79">
        <f t="shared" si="170"/>
        <v>0.41173142853987216</v>
      </c>
      <c r="H2227" s="80">
        <f t="shared" si="168"/>
        <v>1.1812681677851098</v>
      </c>
      <c r="I2227" s="61"/>
      <c r="J2227" s="61"/>
      <c r="K2227" s="61"/>
      <c r="L2227" s="61"/>
      <c r="M2227" s="61"/>
    </row>
    <row r="2228" spans="1:13" ht="15.6">
      <c r="A2228" s="100">
        <v>543.21999999998002</v>
      </c>
      <c r="B2228" s="84">
        <f t="shared" si="169"/>
        <v>630576978.74232721</v>
      </c>
      <c r="C2228" s="84">
        <f t="shared" si="157"/>
        <v>573998326.97855616</v>
      </c>
      <c r="D2228" s="100">
        <v>543.21999999998002</v>
      </c>
      <c r="E2228" s="84"/>
      <c r="F2228" s="85"/>
      <c r="G2228" s="79">
        <f t="shared" si="170"/>
        <v>0.41173142853987216</v>
      </c>
      <c r="H2228" s="80">
        <f t="shared" si="168"/>
        <v>1.1821161046685447</v>
      </c>
      <c r="I2228" s="61"/>
      <c r="J2228" s="61"/>
      <c r="K2228" s="61"/>
      <c r="L2228" s="61"/>
      <c r="M2228" s="61"/>
    </row>
    <row r="2229" spans="1:13" ht="15.6">
      <c r="A2229" s="92">
        <v>543.22999999998001</v>
      </c>
      <c r="B2229" s="84">
        <f t="shared" si="169"/>
        <v>630988710.17086709</v>
      </c>
      <c r="C2229" s="84">
        <f t="shared" si="157"/>
        <v>574410058.40709615</v>
      </c>
      <c r="D2229" s="92">
        <v>543.22999999998001</v>
      </c>
      <c r="E2229" s="84"/>
      <c r="F2229" s="85"/>
      <c r="G2229" s="79">
        <f t="shared" si="170"/>
        <v>0.41173142853987216</v>
      </c>
      <c r="H2229" s="80">
        <f t="shared" si="168"/>
        <v>1.18296404155198</v>
      </c>
      <c r="I2229" s="61"/>
      <c r="J2229" s="61"/>
      <c r="K2229" s="61"/>
      <c r="L2229" s="61"/>
      <c r="M2229" s="61"/>
    </row>
    <row r="2230" spans="1:13" ht="15.6">
      <c r="A2230" s="100">
        <v>543.23999999998</v>
      </c>
      <c r="B2230" s="84">
        <f t="shared" si="169"/>
        <v>631400441.59940696</v>
      </c>
      <c r="C2230" s="84">
        <f t="shared" si="157"/>
        <v>574821789.8356359</v>
      </c>
      <c r="D2230" s="100">
        <v>543.23999999998</v>
      </c>
      <c r="E2230" s="84"/>
      <c r="F2230" s="85"/>
      <c r="G2230" s="79">
        <f t="shared" si="170"/>
        <v>0.41173142853987216</v>
      </c>
      <c r="H2230" s="80">
        <f t="shared" si="168"/>
        <v>1.1838119784354149</v>
      </c>
      <c r="I2230" s="61"/>
      <c r="J2230" s="61"/>
      <c r="K2230" s="61"/>
      <c r="L2230" s="61"/>
      <c r="M2230" s="61"/>
    </row>
    <row r="2231" spans="1:13" ht="15.6">
      <c r="A2231" s="92">
        <v>543.24999999997999</v>
      </c>
      <c r="B2231" s="84">
        <f t="shared" si="169"/>
        <v>631812173.02794683</v>
      </c>
      <c r="C2231" s="84">
        <f t="shared" si="157"/>
        <v>575233521.26417589</v>
      </c>
      <c r="D2231" s="92">
        <v>543.24999999997999</v>
      </c>
      <c r="E2231" s="84"/>
      <c r="F2231" s="85"/>
      <c r="G2231" s="79">
        <f t="shared" si="170"/>
        <v>0.41173142853987216</v>
      </c>
      <c r="H2231" s="80">
        <f t="shared" si="168"/>
        <v>1.1846599153188502</v>
      </c>
      <c r="I2231" s="61"/>
      <c r="J2231" s="61"/>
      <c r="K2231" s="61"/>
      <c r="L2231" s="61"/>
      <c r="M2231" s="61"/>
    </row>
    <row r="2232" spans="1:13" ht="15.6">
      <c r="A2232" s="100">
        <v>543.25999999997998</v>
      </c>
      <c r="B2232" s="84">
        <f t="shared" si="169"/>
        <v>632223904.4564867</v>
      </c>
      <c r="C2232" s="84">
        <f t="shared" si="157"/>
        <v>575645252.69271564</v>
      </c>
      <c r="D2232" s="100">
        <v>543.25999999997998</v>
      </c>
      <c r="E2232" s="84"/>
      <c r="F2232" s="85"/>
      <c r="G2232" s="79">
        <f t="shared" si="170"/>
        <v>0.41173142853987216</v>
      </c>
      <c r="H2232" s="80">
        <f t="shared" si="168"/>
        <v>1.1855078522022851</v>
      </c>
      <c r="I2232" s="61"/>
      <c r="J2232" s="61"/>
      <c r="K2232" s="61"/>
      <c r="L2232" s="61"/>
      <c r="M2232" s="61"/>
    </row>
    <row r="2233" spans="1:13" ht="15.6">
      <c r="A2233" s="92">
        <v>543.26999999997997</v>
      </c>
      <c r="B2233" s="84">
        <f t="shared" si="169"/>
        <v>632635635.88502657</v>
      </c>
      <c r="C2233" s="84">
        <f t="shared" si="157"/>
        <v>576056984.12125564</v>
      </c>
      <c r="D2233" s="92">
        <v>543.26999999997997</v>
      </c>
      <c r="E2233" s="84"/>
      <c r="F2233" s="85"/>
      <c r="G2233" s="79">
        <f t="shared" si="170"/>
        <v>0.41173142853987216</v>
      </c>
      <c r="H2233" s="80">
        <f t="shared" si="168"/>
        <v>1.1863557890857206</v>
      </c>
      <c r="I2233" s="61"/>
      <c r="J2233" s="61"/>
      <c r="K2233" s="61"/>
      <c r="L2233" s="61"/>
      <c r="M2233" s="61"/>
    </row>
    <row r="2234" spans="1:13" ht="15.6">
      <c r="A2234" s="100">
        <v>543.27999999997996</v>
      </c>
      <c r="B2234" s="84">
        <f t="shared" si="169"/>
        <v>633047367.31356645</v>
      </c>
      <c r="C2234" s="84">
        <f t="shared" si="157"/>
        <v>576468715.54979539</v>
      </c>
      <c r="D2234" s="100">
        <v>543.27999999997996</v>
      </c>
      <c r="E2234" s="84"/>
      <c r="F2234" s="85"/>
      <c r="G2234" s="79">
        <f t="shared" si="170"/>
        <v>0.41173142853987216</v>
      </c>
      <c r="H2234" s="80">
        <f t="shared" si="168"/>
        <v>1.1872037259691555</v>
      </c>
      <c r="I2234" s="61"/>
      <c r="J2234" s="61"/>
      <c r="K2234" s="61"/>
      <c r="L2234" s="61"/>
      <c r="M2234" s="61"/>
    </row>
    <row r="2235" spans="1:13" ht="15.6">
      <c r="A2235" s="92">
        <v>543.28999999997995</v>
      </c>
      <c r="B2235" s="84">
        <f t="shared" si="169"/>
        <v>633459098.74210632</v>
      </c>
      <c r="C2235" s="84">
        <f t="shared" si="157"/>
        <v>576880446.97833538</v>
      </c>
      <c r="D2235" s="92">
        <v>543.28999999997995</v>
      </c>
      <c r="E2235" s="84"/>
      <c r="F2235" s="85"/>
      <c r="G2235" s="79">
        <f t="shared" si="170"/>
        <v>0.41173142853987216</v>
      </c>
      <c r="H2235" s="80">
        <f t="shared" si="168"/>
        <v>1.1880516628525908</v>
      </c>
      <c r="I2235" s="61"/>
      <c r="J2235" s="61"/>
      <c r="K2235" s="61"/>
      <c r="L2235" s="61"/>
      <c r="M2235" s="61"/>
    </row>
    <row r="2236" spans="1:13" ht="15.6">
      <c r="A2236" s="100">
        <v>543.29999999997995</v>
      </c>
      <c r="B2236" s="84">
        <f t="shared" si="169"/>
        <v>633870830.17064619</v>
      </c>
      <c r="C2236" s="84">
        <f t="shared" si="157"/>
        <v>577292178.40687513</v>
      </c>
      <c r="D2236" s="100">
        <v>543.29999999997995</v>
      </c>
      <c r="E2236" s="84"/>
      <c r="F2236" s="85"/>
      <c r="G2236" s="79">
        <f t="shared" si="170"/>
        <v>0.41173142853987216</v>
      </c>
      <c r="H2236" s="80">
        <f t="shared" si="168"/>
        <v>1.1888995997360257</v>
      </c>
      <c r="I2236" s="61"/>
      <c r="J2236" s="61"/>
      <c r="K2236" s="61"/>
      <c r="L2236" s="61"/>
      <c r="M2236" s="61"/>
    </row>
    <row r="2237" spans="1:13" ht="15.6">
      <c r="A2237" s="92">
        <v>543.30999999998005</v>
      </c>
      <c r="B2237" s="84">
        <f t="shared" si="169"/>
        <v>634282561.59918606</v>
      </c>
      <c r="C2237" s="84">
        <f t="shared" si="157"/>
        <v>577703909.83541512</v>
      </c>
      <c r="D2237" s="92">
        <v>543.30999999998005</v>
      </c>
      <c r="E2237" s="84"/>
      <c r="F2237" s="85"/>
      <c r="G2237" s="79">
        <f t="shared" si="170"/>
        <v>0.41173142853987216</v>
      </c>
      <c r="H2237" s="80">
        <f t="shared" si="168"/>
        <v>1.189747536619461</v>
      </c>
      <c r="I2237" s="61"/>
      <c r="J2237" s="61"/>
      <c r="K2237" s="61"/>
      <c r="L2237" s="61"/>
      <c r="M2237" s="61"/>
    </row>
    <row r="2238" spans="1:13" ht="15.6">
      <c r="A2238" s="100">
        <v>543.31999999998004</v>
      </c>
      <c r="B2238" s="84">
        <f t="shared" si="169"/>
        <v>634694293.02772593</v>
      </c>
      <c r="C2238" s="84">
        <f t="shared" si="157"/>
        <v>578115641.26395488</v>
      </c>
      <c r="D2238" s="100">
        <v>543.31999999998004</v>
      </c>
      <c r="E2238" s="84"/>
      <c r="F2238" s="85"/>
      <c r="G2238" s="79">
        <f t="shared" si="170"/>
        <v>0.41173142853987216</v>
      </c>
      <c r="H2238" s="80">
        <f t="shared" si="168"/>
        <v>1.1905954735028959</v>
      </c>
      <c r="I2238" s="61"/>
      <c r="J2238" s="61"/>
      <c r="K2238" s="61"/>
      <c r="L2238" s="61"/>
      <c r="M2238" s="61"/>
    </row>
    <row r="2239" spans="1:13" ht="15.6">
      <c r="A2239" s="92">
        <v>543.32999999998003</v>
      </c>
      <c r="B2239" s="84">
        <f t="shared" si="169"/>
        <v>635106024.45626581</v>
      </c>
      <c r="C2239" s="84">
        <f t="shared" si="157"/>
        <v>578527372.69249487</v>
      </c>
      <c r="D2239" s="92">
        <v>543.32999999998003</v>
      </c>
      <c r="E2239" s="84"/>
      <c r="F2239" s="85"/>
      <c r="G2239" s="79">
        <f t="shared" si="170"/>
        <v>0.41173142853987216</v>
      </c>
      <c r="H2239" s="80">
        <f t="shared" si="168"/>
        <v>1.1914434103863312</v>
      </c>
      <c r="I2239" s="61"/>
      <c r="J2239" s="61"/>
      <c r="K2239" s="61"/>
      <c r="L2239" s="61"/>
      <c r="M2239" s="61"/>
    </row>
    <row r="2240" spans="1:13" ht="15.6">
      <c r="A2240" s="100">
        <v>543.33999999998002</v>
      </c>
      <c r="B2240" s="84">
        <f t="shared" si="169"/>
        <v>635517755.88480568</v>
      </c>
      <c r="C2240" s="84">
        <f t="shared" si="157"/>
        <v>578939104.12103462</v>
      </c>
      <c r="D2240" s="100">
        <v>543.33999999998002</v>
      </c>
      <c r="E2240" s="84"/>
      <c r="F2240" s="85"/>
      <c r="G2240" s="79">
        <f t="shared" si="170"/>
        <v>0.41173142853987216</v>
      </c>
      <c r="H2240" s="80">
        <f t="shared" si="168"/>
        <v>1.192291347269766</v>
      </c>
      <c r="I2240" s="61"/>
      <c r="J2240" s="61"/>
      <c r="K2240" s="61"/>
      <c r="L2240" s="61"/>
      <c r="M2240" s="61"/>
    </row>
    <row r="2241" spans="1:13" ht="15.6">
      <c r="A2241" s="92">
        <v>543.34999999998001</v>
      </c>
      <c r="B2241" s="84">
        <f t="shared" si="169"/>
        <v>635929487.31334555</v>
      </c>
      <c r="C2241" s="84">
        <f t="shared" si="157"/>
        <v>579350835.54957461</v>
      </c>
      <c r="D2241" s="92">
        <v>543.34999999998001</v>
      </c>
      <c r="E2241" s="84"/>
      <c r="F2241" s="85"/>
      <c r="G2241" s="79">
        <f t="shared" si="170"/>
        <v>0.41173142853987216</v>
      </c>
      <c r="H2241" s="80">
        <f t="shared" si="168"/>
        <v>1.1931392841532014</v>
      </c>
      <c r="I2241" s="61"/>
      <c r="J2241" s="61"/>
      <c r="K2241" s="61"/>
      <c r="L2241" s="61"/>
      <c r="M2241" s="61"/>
    </row>
    <row r="2242" spans="1:13" ht="15.6">
      <c r="A2242" s="100">
        <v>543.35999999998</v>
      </c>
      <c r="B2242" s="84">
        <f t="shared" si="169"/>
        <v>636341218.74188542</v>
      </c>
      <c r="C2242" s="84">
        <f t="shared" si="157"/>
        <v>579762566.97811437</v>
      </c>
      <c r="D2242" s="100">
        <v>543.35999999998</v>
      </c>
      <c r="E2242" s="84"/>
      <c r="F2242" s="85"/>
      <c r="G2242" s="79">
        <f t="shared" si="170"/>
        <v>0.41173142853987216</v>
      </c>
      <c r="H2242" s="80">
        <f t="shared" si="168"/>
        <v>1.1939872210366362</v>
      </c>
      <c r="I2242" s="61"/>
      <c r="J2242" s="61"/>
      <c r="K2242" s="61"/>
      <c r="L2242" s="61"/>
      <c r="M2242" s="61"/>
    </row>
    <row r="2243" spans="1:13" ht="15.6">
      <c r="A2243" s="92">
        <v>543.36999999998</v>
      </c>
      <c r="B2243" s="84">
        <f t="shared" si="169"/>
        <v>636752950.1704253</v>
      </c>
      <c r="C2243" s="84">
        <f t="shared" si="157"/>
        <v>580174298.40665436</v>
      </c>
      <c r="D2243" s="92">
        <v>543.36999999998</v>
      </c>
      <c r="E2243" s="84"/>
      <c r="F2243" s="85"/>
      <c r="G2243" s="79">
        <f t="shared" si="170"/>
        <v>0.41173142853987216</v>
      </c>
      <c r="H2243" s="80">
        <f t="shared" si="168"/>
        <v>1.1948351579200718</v>
      </c>
      <c r="I2243" s="61"/>
      <c r="J2243" s="61"/>
      <c r="K2243" s="61"/>
      <c r="L2243" s="61"/>
      <c r="M2243" s="61"/>
    </row>
    <row r="2244" spans="1:13" ht="15.6">
      <c r="A2244" s="100">
        <v>543.37999999997999</v>
      </c>
      <c r="B2244" s="84">
        <f t="shared" si="169"/>
        <v>637164681.59896517</v>
      </c>
      <c r="C2244" s="84">
        <f t="shared" si="157"/>
        <v>580586029.83519411</v>
      </c>
      <c r="D2244" s="100">
        <v>543.37999999997999</v>
      </c>
      <c r="E2244" s="84"/>
      <c r="F2244" s="85"/>
      <c r="G2244" s="79">
        <f t="shared" si="170"/>
        <v>0.41173142853987216</v>
      </c>
      <c r="H2244" s="80">
        <f t="shared" si="168"/>
        <v>1.1956830948035067</v>
      </c>
      <c r="I2244" s="61"/>
      <c r="J2244" s="61"/>
      <c r="K2244" s="61"/>
      <c r="L2244" s="61"/>
      <c r="M2244" s="61"/>
    </row>
    <row r="2245" spans="1:13" ht="15.6">
      <c r="A2245" s="92">
        <v>543.38999999997998</v>
      </c>
      <c r="B2245" s="84">
        <f t="shared" si="169"/>
        <v>637576413.02750504</v>
      </c>
      <c r="C2245" s="84">
        <f t="shared" si="157"/>
        <v>580997761.2637341</v>
      </c>
      <c r="D2245" s="92">
        <v>543.38999999997998</v>
      </c>
      <c r="E2245" s="84"/>
      <c r="F2245" s="85"/>
      <c r="G2245" s="79">
        <f t="shared" si="170"/>
        <v>0.41173142853987216</v>
      </c>
      <c r="H2245" s="80">
        <f t="shared" si="168"/>
        <v>1.196531031686942</v>
      </c>
      <c r="I2245" s="61"/>
      <c r="J2245" s="61"/>
      <c r="K2245" s="61"/>
      <c r="L2245" s="61"/>
      <c r="M2245" s="61"/>
    </row>
    <row r="2246" spans="1:13" ht="15.6">
      <c r="A2246" s="100">
        <v>543.39999999997997</v>
      </c>
      <c r="B2246" s="84">
        <f t="shared" si="169"/>
        <v>637988144.45604491</v>
      </c>
      <c r="C2246" s="84">
        <f t="shared" si="157"/>
        <v>581409492.69227386</v>
      </c>
      <c r="D2246" s="100">
        <v>543.39999999997997</v>
      </c>
      <c r="E2246" s="84"/>
      <c r="F2246" s="85"/>
      <c r="G2246" s="79">
        <f t="shared" si="170"/>
        <v>0.41173142853987216</v>
      </c>
      <c r="H2246" s="80">
        <f t="shared" si="168"/>
        <v>1.1973789685703768</v>
      </c>
      <c r="I2246" s="61"/>
      <c r="J2246" s="61"/>
      <c r="K2246" s="61"/>
      <c r="L2246" s="61"/>
      <c r="M2246" s="61"/>
    </row>
    <row r="2247" spans="1:13" ht="15.6">
      <c r="A2247" s="92">
        <v>543.40999999997996</v>
      </c>
      <c r="B2247" s="84">
        <f t="shared" si="169"/>
        <v>638399875.88458478</v>
      </c>
      <c r="C2247" s="84">
        <f t="shared" si="157"/>
        <v>581821224.12081385</v>
      </c>
      <c r="D2247" s="92">
        <v>543.40999999997996</v>
      </c>
      <c r="E2247" s="84"/>
      <c r="F2247" s="85"/>
      <c r="G2247" s="79">
        <f t="shared" si="170"/>
        <v>0.41173142853987216</v>
      </c>
      <c r="H2247" s="80">
        <f t="shared" si="168"/>
        <v>1.1982269054538122</v>
      </c>
      <c r="I2247" s="61"/>
      <c r="J2247" s="61"/>
      <c r="K2247" s="61"/>
      <c r="L2247" s="61"/>
      <c r="M2247" s="61"/>
    </row>
    <row r="2248" spans="1:13" ht="15.6">
      <c r="A2248" s="100">
        <v>543.41999999997995</v>
      </c>
      <c r="B2248" s="84">
        <f t="shared" si="169"/>
        <v>638811607.31312466</v>
      </c>
      <c r="C2248" s="84">
        <f t="shared" si="157"/>
        <v>582232955.5493536</v>
      </c>
      <c r="D2248" s="100">
        <v>543.41999999997995</v>
      </c>
      <c r="E2248" s="84"/>
      <c r="F2248" s="85"/>
      <c r="G2248" s="79">
        <f t="shared" si="170"/>
        <v>0.41173142853987216</v>
      </c>
      <c r="H2248" s="80">
        <f t="shared" ref="H2248:H2311" si="171">C2248/$C$2006</f>
        <v>1.199074842337247</v>
      </c>
      <c r="I2248" s="61"/>
      <c r="J2248" s="61"/>
      <c r="K2248" s="61"/>
      <c r="L2248" s="61"/>
      <c r="M2248" s="61"/>
    </row>
    <row r="2249" spans="1:13" ht="15.6">
      <c r="A2249" s="92">
        <v>543.42999999998005</v>
      </c>
      <c r="B2249" s="84">
        <f t="shared" si="169"/>
        <v>639223338.74166453</v>
      </c>
      <c r="C2249" s="84">
        <f t="shared" si="157"/>
        <v>582644686.97789359</v>
      </c>
      <c r="D2249" s="92">
        <v>543.42999999998005</v>
      </c>
      <c r="E2249" s="84"/>
      <c r="F2249" s="85"/>
      <c r="G2249" s="79">
        <f t="shared" si="170"/>
        <v>0.41173142853987216</v>
      </c>
      <c r="H2249" s="80">
        <f t="shared" si="171"/>
        <v>1.1999227792206824</v>
      </c>
      <c r="I2249" s="61"/>
      <c r="J2249" s="61"/>
      <c r="K2249" s="61"/>
      <c r="L2249" s="61"/>
      <c r="M2249" s="61"/>
    </row>
    <row r="2250" spans="1:13" ht="15.6">
      <c r="A2250" s="100">
        <v>543.43999999998005</v>
      </c>
      <c r="B2250" s="84">
        <f t="shared" si="169"/>
        <v>639635070.1702044</v>
      </c>
      <c r="C2250" s="84">
        <f t="shared" si="157"/>
        <v>583056418.40643334</v>
      </c>
      <c r="D2250" s="100">
        <v>543.43999999998005</v>
      </c>
      <c r="E2250" s="84"/>
      <c r="F2250" s="85"/>
      <c r="G2250" s="79">
        <f t="shared" si="170"/>
        <v>0.41173142853987216</v>
      </c>
      <c r="H2250" s="80">
        <f t="shared" si="171"/>
        <v>1.2007707161041172</v>
      </c>
      <c r="I2250" s="61"/>
      <c r="J2250" s="61"/>
      <c r="K2250" s="61"/>
      <c r="L2250" s="61"/>
      <c r="M2250" s="61"/>
    </row>
    <row r="2251" spans="1:13" ht="15.6">
      <c r="A2251" s="92">
        <v>543.44999999998004</v>
      </c>
      <c r="B2251" s="84">
        <f t="shared" si="169"/>
        <v>640046801.59874427</v>
      </c>
      <c r="C2251" s="84">
        <f t="shared" si="157"/>
        <v>583468149.83497334</v>
      </c>
      <c r="D2251" s="92">
        <v>543.44999999998004</v>
      </c>
      <c r="E2251" s="84"/>
      <c r="F2251" s="85"/>
      <c r="G2251" s="79">
        <f t="shared" si="170"/>
        <v>0.41173142853987216</v>
      </c>
      <c r="H2251" s="80">
        <f t="shared" si="171"/>
        <v>1.2016186529875525</v>
      </c>
      <c r="I2251" s="61"/>
      <c r="J2251" s="61"/>
      <c r="K2251" s="61"/>
      <c r="L2251" s="61"/>
      <c r="M2251" s="61"/>
    </row>
    <row r="2252" spans="1:13" ht="15.6">
      <c r="A2252" s="100">
        <v>543.45999999998003</v>
      </c>
      <c r="B2252" s="84">
        <f t="shared" si="169"/>
        <v>640458533.02728415</v>
      </c>
      <c r="C2252" s="84">
        <f t="shared" si="157"/>
        <v>583879881.26351309</v>
      </c>
      <c r="D2252" s="100">
        <v>543.45999999998003</v>
      </c>
      <c r="E2252" s="84"/>
      <c r="F2252" s="85"/>
      <c r="G2252" s="79">
        <f t="shared" si="170"/>
        <v>0.41173142853987216</v>
      </c>
      <c r="H2252" s="80">
        <f t="shared" si="171"/>
        <v>1.2024665898709874</v>
      </c>
      <c r="I2252" s="61"/>
      <c r="J2252" s="61"/>
      <c r="K2252" s="61"/>
      <c r="L2252" s="61"/>
      <c r="M2252" s="61"/>
    </row>
    <row r="2253" spans="1:13" ht="15.6">
      <c r="A2253" s="92">
        <v>543.46999999998002</v>
      </c>
      <c r="B2253" s="84">
        <f t="shared" si="169"/>
        <v>640870264.45582402</v>
      </c>
      <c r="C2253" s="84">
        <f t="shared" si="157"/>
        <v>584291612.69205308</v>
      </c>
      <c r="D2253" s="92">
        <v>543.46999999998002</v>
      </c>
      <c r="E2253" s="84"/>
      <c r="F2253" s="85"/>
      <c r="G2253" s="79">
        <f t="shared" si="170"/>
        <v>0.41173142853987216</v>
      </c>
      <c r="H2253" s="80">
        <f t="shared" si="171"/>
        <v>1.203314526754423</v>
      </c>
      <c r="I2253" s="61"/>
      <c r="J2253" s="61"/>
      <c r="K2253" s="61"/>
      <c r="L2253" s="61"/>
      <c r="M2253" s="61"/>
    </row>
    <row r="2254" spans="1:13" ht="15.6">
      <c r="A2254" s="100">
        <v>543.47999999998001</v>
      </c>
      <c r="B2254" s="84">
        <f t="shared" si="169"/>
        <v>641281995.88436389</v>
      </c>
      <c r="C2254" s="84">
        <f t="shared" si="157"/>
        <v>584703344.12059283</v>
      </c>
      <c r="D2254" s="100">
        <v>543.47999999998001</v>
      </c>
      <c r="E2254" s="84"/>
      <c r="F2254" s="85"/>
      <c r="G2254" s="79">
        <f t="shared" si="170"/>
        <v>0.41173142853987216</v>
      </c>
      <c r="H2254" s="80">
        <f t="shared" si="171"/>
        <v>1.2041624636378578</v>
      </c>
      <c r="I2254" s="61"/>
      <c r="J2254" s="61"/>
      <c r="K2254" s="61"/>
      <c r="L2254" s="61"/>
      <c r="M2254" s="61"/>
    </row>
    <row r="2255" spans="1:13" ht="15.6">
      <c r="A2255" s="92">
        <v>543.48999999998</v>
      </c>
      <c r="B2255" s="84">
        <f t="shared" si="169"/>
        <v>641693727.31290376</v>
      </c>
      <c r="C2255" s="84">
        <f t="shared" si="157"/>
        <v>585115075.54913282</v>
      </c>
      <c r="D2255" s="92">
        <v>543.48999999998</v>
      </c>
      <c r="E2255" s="84"/>
      <c r="F2255" s="85"/>
      <c r="G2255" s="79">
        <f t="shared" si="170"/>
        <v>0.41173142853987216</v>
      </c>
      <c r="H2255" s="80">
        <f t="shared" si="171"/>
        <v>1.2050104005212932</v>
      </c>
      <c r="I2255" s="61"/>
      <c r="J2255" s="61"/>
      <c r="K2255" s="61"/>
      <c r="L2255" s="61"/>
      <c r="M2255" s="61"/>
    </row>
    <row r="2256" spans="1:13" ht="15.6">
      <c r="A2256" s="100">
        <v>543.49999999997999</v>
      </c>
      <c r="B2256" s="84">
        <f t="shared" si="169"/>
        <v>642105458.74144363</v>
      </c>
      <c r="C2256" s="84">
        <f t="shared" si="157"/>
        <v>585526806.97767258</v>
      </c>
      <c r="D2256" s="100">
        <v>543.49999999997999</v>
      </c>
      <c r="E2256" s="84"/>
      <c r="F2256" s="85"/>
      <c r="G2256" s="79">
        <f t="shared" si="170"/>
        <v>0.41173142853987216</v>
      </c>
      <c r="H2256" s="80">
        <f t="shared" si="171"/>
        <v>1.205858337404728</v>
      </c>
      <c r="I2256" s="61"/>
      <c r="J2256" s="61"/>
      <c r="K2256" s="61"/>
      <c r="L2256" s="61"/>
      <c r="M2256" s="61"/>
    </row>
    <row r="2257" spans="1:13" ht="15.6">
      <c r="A2257" s="92">
        <v>543.50999999997998</v>
      </c>
      <c r="B2257" s="84">
        <f t="shared" si="169"/>
        <v>642517190.16998351</v>
      </c>
      <c r="C2257" s="84">
        <f t="shared" si="157"/>
        <v>585938538.40621257</v>
      </c>
      <c r="D2257" s="92">
        <v>543.50999999997998</v>
      </c>
      <c r="E2257" s="84"/>
      <c r="F2257" s="85"/>
      <c r="G2257" s="79">
        <f t="shared" si="170"/>
        <v>0.41173142853987216</v>
      </c>
      <c r="H2257" s="80">
        <f t="shared" si="171"/>
        <v>1.2067062742881633</v>
      </c>
      <c r="I2257" s="61"/>
      <c r="J2257" s="61"/>
      <c r="K2257" s="61"/>
      <c r="L2257" s="61"/>
      <c r="M2257" s="61"/>
    </row>
    <row r="2258" spans="1:13" ht="15.6">
      <c r="A2258" s="100">
        <v>543.51999999997997</v>
      </c>
      <c r="B2258" s="84">
        <f t="shared" si="169"/>
        <v>642928921.59852338</v>
      </c>
      <c r="C2258" s="84">
        <f t="shared" si="157"/>
        <v>586350269.83475232</v>
      </c>
      <c r="D2258" s="100">
        <v>543.51999999997997</v>
      </c>
      <c r="E2258" s="84"/>
      <c r="F2258" s="85"/>
      <c r="G2258" s="79">
        <f t="shared" si="170"/>
        <v>0.41173142853987216</v>
      </c>
      <c r="H2258" s="80">
        <f t="shared" si="171"/>
        <v>1.2075542111715982</v>
      </c>
      <c r="I2258" s="61"/>
      <c r="J2258" s="61"/>
      <c r="K2258" s="61"/>
      <c r="L2258" s="61"/>
      <c r="M2258" s="61"/>
    </row>
    <row r="2259" spans="1:13" ht="15.6">
      <c r="A2259" s="92">
        <v>543.52999999997996</v>
      </c>
      <c r="B2259" s="84">
        <f t="shared" si="169"/>
        <v>643340653.02706325</v>
      </c>
      <c r="C2259" s="84">
        <f t="shared" si="157"/>
        <v>586762001.26329231</v>
      </c>
      <c r="D2259" s="92">
        <v>543.52999999997996</v>
      </c>
      <c r="E2259" s="84"/>
      <c r="F2259" s="85"/>
      <c r="G2259" s="79">
        <f t="shared" si="170"/>
        <v>0.41173142853987216</v>
      </c>
      <c r="H2259" s="80">
        <f t="shared" si="171"/>
        <v>1.2084021480550335</v>
      </c>
      <c r="I2259" s="61"/>
      <c r="J2259" s="61"/>
      <c r="K2259" s="61"/>
      <c r="L2259" s="61"/>
      <c r="M2259" s="61"/>
    </row>
    <row r="2260" spans="1:13" ht="15.6">
      <c r="A2260" s="100">
        <v>543.53999999997995</v>
      </c>
      <c r="B2260" s="84">
        <f t="shared" si="169"/>
        <v>643752384.45560312</v>
      </c>
      <c r="C2260" s="84">
        <f t="shared" si="157"/>
        <v>587173732.69183207</v>
      </c>
      <c r="D2260" s="100">
        <v>543.53999999997995</v>
      </c>
      <c r="E2260" s="84"/>
      <c r="F2260" s="85"/>
      <c r="G2260" s="79">
        <f t="shared" si="170"/>
        <v>0.41173142853987216</v>
      </c>
      <c r="H2260" s="80">
        <f t="shared" si="171"/>
        <v>1.2092500849384684</v>
      </c>
      <c r="I2260" s="61"/>
      <c r="J2260" s="61"/>
      <c r="K2260" s="61"/>
      <c r="L2260" s="61"/>
      <c r="M2260" s="61"/>
    </row>
    <row r="2261" spans="1:13" ht="15.6">
      <c r="A2261" s="92">
        <v>543.54999999997904</v>
      </c>
      <c r="B2261" s="84">
        <f t="shared" si="169"/>
        <v>644164115.88414299</v>
      </c>
      <c r="C2261" s="84">
        <f t="shared" si="157"/>
        <v>587585464.12037206</v>
      </c>
      <c r="D2261" s="92">
        <v>543.54999999997904</v>
      </c>
      <c r="E2261" s="84"/>
      <c r="F2261" s="85"/>
      <c r="G2261" s="79">
        <f t="shared" si="170"/>
        <v>0.41173142853987216</v>
      </c>
      <c r="H2261" s="80">
        <f t="shared" si="171"/>
        <v>1.2100980218219037</v>
      </c>
      <c r="I2261" s="61"/>
      <c r="J2261" s="61"/>
      <c r="K2261" s="61"/>
      <c r="L2261" s="61"/>
      <c r="M2261" s="61"/>
    </row>
    <row r="2262" spans="1:13" ht="15.6">
      <c r="A2262" s="100">
        <v>543.55999999997903</v>
      </c>
      <c r="B2262" s="84">
        <f t="shared" si="169"/>
        <v>644575847.31268287</v>
      </c>
      <c r="C2262" s="84">
        <f t="shared" si="157"/>
        <v>587997195.54891181</v>
      </c>
      <c r="D2262" s="100">
        <v>543.55999999997903</v>
      </c>
      <c r="E2262" s="84"/>
      <c r="F2262" s="85"/>
      <c r="G2262" s="79">
        <f t="shared" si="170"/>
        <v>0.41173142853987216</v>
      </c>
      <c r="H2262" s="80">
        <f t="shared" si="171"/>
        <v>1.2109459587053386</v>
      </c>
      <c r="I2262" s="61"/>
      <c r="J2262" s="61"/>
      <c r="K2262" s="61"/>
      <c r="L2262" s="61"/>
      <c r="M2262" s="61"/>
    </row>
    <row r="2263" spans="1:13" ht="15.6">
      <c r="A2263" s="92">
        <v>543.56999999997902</v>
      </c>
      <c r="B2263" s="84">
        <f t="shared" si="169"/>
        <v>644987578.74122274</v>
      </c>
      <c r="C2263" s="84">
        <f t="shared" si="157"/>
        <v>588408926.9774518</v>
      </c>
      <c r="D2263" s="92">
        <v>543.56999999997902</v>
      </c>
      <c r="E2263" s="84"/>
      <c r="F2263" s="85"/>
      <c r="G2263" s="79">
        <f t="shared" si="170"/>
        <v>0.41173142853987216</v>
      </c>
      <c r="H2263" s="80">
        <f t="shared" si="171"/>
        <v>1.2117938955887742</v>
      </c>
      <c r="I2263" s="61"/>
      <c r="J2263" s="61"/>
      <c r="K2263" s="61"/>
      <c r="L2263" s="61"/>
      <c r="M2263" s="61"/>
    </row>
    <row r="2264" spans="1:13" ht="15.6">
      <c r="A2264" s="100">
        <v>543.57999999997901</v>
      </c>
      <c r="B2264" s="84">
        <f t="shared" si="169"/>
        <v>645399310.16976261</v>
      </c>
      <c r="C2264" s="84">
        <f t="shared" si="157"/>
        <v>588820658.40599155</v>
      </c>
      <c r="D2264" s="100">
        <v>543.57999999997901</v>
      </c>
      <c r="E2264" s="84"/>
      <c r="F2264" s="85"/>
      <c r="G2264" s="79">
        <f t="shared" si="170"/>
        <v>0.41173142853987216</v>
      </c>
      <c r="H2264" s="80">
        <f t="shared" si="171"/>
        <v>1.212641832472209</v>
      </c>
      <c r="I2264" s="61"/>
      <c r="J2264" s="61"/>
      <c r="K2264" s="61"/>
      <c r="L2264" s="61"/>
      <c r="M2264" s="61"/>
    </row>
    <row r="2265" spans="1:13" ht="15.6">
      <c r="A2265" s="92">
        <v>543.589999999979</v>
      </c>
      <c r="B2265" s="84">
        <f t="shared" si="169"/>
        <v>645811041.59830248</v>
      </c>
      <c r="C2265" s="84">
        <f t="shared" si="157"/>
        <v>589232389.83453155</v>
      </c>
      <c r="D2265" s="92">
        <v>543.589999999979</v>
      </c>
      <c r="E2265" s="84"/>
      <c r="F2265" s="85"/>
      <c r="G2265" s="79">
        <f t="shared" si="170"/>
        <v>0.41173142853987216</v>
      </c>
      <c r="H2265" s="80">
        <f t="shared" si="171"/>
        <v>1.2134897693556443</v>
      </c>
      <c r="I2265" s="61"/>
      <c r="J2265" s="61"/>
      <c r="K2265" s="61"/>
      <c r="L2265" s="61"/>
      <c r="M2265" s="61"/>
    </row>
    <row r="2266" spans="1:13" ht="15.6">
      <c r="A2266" s="100">
        <v>543.59999999997899</v>
      </c>
      <c r="B2266" s="84">
        <f t="shared" si="169"/>
        <v>646222773.02684236</v>
      </c>
      <c r="C2266" s="84">
        <f t="shared" si="157"/>
        <v>589644121.2630713</v>
      </c>
      <c r="D2266" s="100">
        <v>543.59999999997899</v>
      </c>
      <c r="E2266" s="84"/>
      <c r="F2266" s="85"/>
      <c r="G2266" s="79">
        <f t="shared" si="170"/>
        <v>0.41173142853987216</v>
      </c>
      <c r="H2266" s="80">
        <f t="shared" si="171"/>
        <v>1.2143377062390792</v>
      </c>
      <c r="I2266" s="61"/>
      <c r="J2266" s="61"/>
      <c r="K2266" s="61"/>
      <c r="L2266" s="61"/>
      <c r="M2266" s="61"/>
    </row>
    <row r="2267" spans="1:13" ht="15.6">
      <c r="A2267" s="92">
        <v>543.60999999997898</v>
      </c>
      <c r="B2267" s="84">
        <f t="shared" si="169"/>
        <v>646634504.45538223</v>
      </c>
      <c r="C2267" s="84">
        <f t="shared" si="157"/>
        <v>590055852.69161129</v>
      </c>
      <c r="D2267" s="92">
        <v>543.60999999997898</v>
      </c>
      <c r="E2267" s="84"/>
      <c r="F2267" s="85"/>
      <c r="G2267" s="79">
        <f t="shared" si="170"/>
        <v>0.41173142853987216</v>
      </c>
      <c r="H2267" s="80">
        <f t="shared" si="171"/>
        <v>1.2151856431225145</v>
      </c>
      <c r="I2267" s="61"/>
      <c r="J2267" s="61"/>
      <c r="K2267" s="61"/>
      <c r="L2267" s="61"/>
      <c r="M2267" s="61"/>
    </row>
    <row r="2268" spans="1:13" ht="15.6">
      <c r="A2268" s="100">
        <v>543.61999999997897</v>
      </c>
      <c r="B2268" s="84">
        <f t="shared" si="169"/>
        <v>647046235.8839221</v>
      </c>
      <c r="C2268" s="84">
        <f t="shared" si="157"/>
        <v>590467584.12015104</v>
      </c>
      <c r="D2268" s="100">
        <v>543.61999999997897</v>
      </c>
      <c r="E2268" s="84"/>
      <c r="F2268" s="85"/>
      <c r="G2268" s="79">
        <f t="shared" si="170"/>
        <v>0.41173142853987216</v>
      </c>
      <c r="H2268" s="80">
        <f t="shared" si="171"/>
        <v>1.2160335800059494</v>
      </c>
      <c r="I2268" s="61"/>
      <c r="J2268" s="61"/>
      <c r="K2268" s="61"/>
      <c r="L2268" s="61"/>
      <c r="M2268" s="61"/>
    </row>
    <row r="2269" spans="1:13" ht="15.6">
      <c r="A2269" s="92">
        <v>543.62999999997896</v>
      </c>
      <c r="B2269" s="84">
        <f t="shared" si="169"/>
        <v>647457967.31246197</v>
      </c>
      <c r="C2269" s="84">
        <f t="shared" si="157"/>
        <v>590879315.54869103</v>
      </c>
      <c r="D2269" s="92">
        <v>543.62999999997896</v>
      </c>
      <c r="E2269" s="84"/>
      <c r="F2269" s="85"/>
      <c r="G2269" s="79">
        <f t="shared" si="170"/>
        <v>0.41173142853987216</v>
      </c>
      <c r="H2269" s="80">
        <f t="shared" si="171"/>
        <v>1.2168815168893847</v>
      </c>
      <c r="I2269" s="61"/>
      <c r="J2269" s="61"/>
      <c r="K2269" s="61"/>
      <c r="L2269" s="61"/>
      <c r="M2269" s="61"/>
    </row>
    <row r="2270" spans="1:13" ht="15.6">
      <c r="A2270" s="100">
        <v>543.63999999997895</v>
      </c>
      <c r="B2270" s="84">
        <f t="shared" si="169"/>
        <v>647869698.74100184</v>
      </c>
      <c r="C2270" s="84">
        <f t="shared" si="157"/>
        <v>591291046.97723079</v>
      </c>
      <c r="D2270" s="100">
        <v>543.63999999997895</v>
      </c>
      <c r="E2270" s="84"/>
      <c r="F2270" s="85"/>
      <c r="G2270" s="79">
        <f t="shared" si="170"/>
        <v>0.41173142853987216</v>
      </c>
      <c r="H2270" s="80">
        <f t="shared" si="171"/>
        <v>1.2177294537728196</v>
      </c>
      <c r="I2270" s="61"/>
      <c r="J2270" s="61"/>
      <c r="K2270" s="61"/>
      <c r="L2270" s="61"/>
      <c r="M2270" s="61"/>
    </row>
    <row r="2271" spans="1:13" ht="15.6">
      <c r="A2271" s="92">
        <v>543.64999999997895</v>
      </c>
      <c r="B2271" s="84">
        <f t="shared" ref="B2271:B2305" si="172">B2270+($B$2306-$B$2206)/100</f>
        <v>648281430.16954172</v>
      </c>
      <c r="C2271" s="84">
        <f t="shared" si="157"/>
        <v>591702778.40577078</v>
      </c>
      <c r="D2271" s="92">
        <v>543.64999999997895</v>
      </c>
      <c r="E2271" s="84"/>
      <c r="F2271" s="85"/>
      <c r="G2271" s="79">
        <f t="shared" si="170"/>
        <v>0.41173142853987216</v>
      </c>
      <c r="H2271" s="80">
        <f t="shared" si="171"/>
        <v>1.2185773906562549</v>
      </c>
      <c r="I2271" s="61"/>
      <c r="J2271" s="61"/>
      <c r="K2271" s="61"/>
      <c r="L2271" s="61"/>
      <c r="M2271" s="61"/>
    </row>
    <row r="2272" spans="1:13" ht="15.6">
      <c r="A2272" s="100">
        <v>543.65999999997905</v>
      </c>
      <c r="B2272" s="84">
        <f t="shared" si="172"/>
        <v>648693161.59808159</v>
      </c>
      <c r="C2272" s="84">
        <f t="shared" si="157"/>
        <v>592114509.83431053</v>
      </c>
      <c r="D2272" s="100">
        <v>543.65999999997905</v>
      </c>
      <c r="E2272" s="84"/>
      <c r="F2272" s="85"/>
      <c r="G2272" s="79">
        <f t="shared" si="170"/>
        <v>0.41173142853987216</v>
      </c>
      <c r="H2272" s="80">
        <f t="shared" si="171"/>
        <v>1.2194253275396898</v>
      </c>
      <c r="I2272" s="61"/>
      <c r="J2272" s="61"/>
      <c r="K2272" s="61"/>
      <c r="L2272" s="61"/>
      <c r="M2272" s="61"/>
    </row>
    <row r="2273" spans="1:13" ht="15.6">
      <c r="A2273" s="92">
        <v>543.66999999997904</v>
      </c>
      <c r="B2273" s="84">
        <f t="shared" si="172"/>
        <v>649104893.02662146</v>
      </c>
      <c r="C2273" s="84">
        <f t="shared" si="157"/>
        <v>592526241.26285052</v>
      </c>
      <c r="D2273" s="92">
        <v>543.66999999997904</v>
      </c>
      <c r="E2273" s="84"/>
      <c r="F2273" s="85"/>
      <c r="G2273" s="79">
        <f t="shared" si="170"/>
        <v>0.41173142853987216</v>
      </c>
      <c r="H2273" s="80">
        <f t="shared" si="171"/>
        <v>1.2202732644231253</v>
      </c>
      <c r="I2273" s="61"/>
      <c r="J2273" s="61"/>
      <c r="K2273" s="61"/>
      <c r="L2273" s="61"/>
      <c r="M2273" s="61"/>
    </row>
    <row r="2274" spans="1:13" ht="15.6">
      <c r="A2274" s="100">
        <v>543.67999999997903</v>
      </c>
      <c r="B2274" s="84">
        <f t="shared" si="172"/>
        <v>649516624.45516133</v>
      </c>
      <c r="C2274" s="84">
        <f t="shared" si="157"/>
        <v>592937972.69139028</v>
      </c>
      <c r="D2274" s="100">
        <v>543.67999999997903</v>
      </c>
      <c r="E2274" s="84"/>
      <c r="F2274" s="85"/>
      <c r="G2274" s="79">
        <f t="shared" si="170"/>
        <v>0.41173142853987216</v>
      </c>
      <c r="H2274" s="80">
        <f t="shared" si="171"/>
        <v>1.2211212013065602</v>
      </c>
      <c r="I2274" s="61"/>
      <c r="J2274" s="61"/>
      <c r="K2274" s="61"/>
      <c r="L2274" s="61"/>
      <c r="M2274" s="61"/>
    </row>
    <row r="2275" spans="1:13" ht="15.6">
      <c r="A2275" s="92">
        <v>543.68999999997902</v>
      </c>
      <c r="B2275" s="84">
        <f t="shared" si="172"/>
        <v>649928355.88370121</v>
      </c>
      <c r="C2275" s="84">
        <f t="shared" si="157"/>
        <v>593349704.11993027</v>
      </c>
      <c r="D2275" s="92">
        <v>543.68999999997902</v>
      </c>
      <c r="E2275" s="84"/>
      <c r="F2275" s="85"/>
      <c r="G2275" s="79">
        <f t="shared" si="170"/>
        <v>0.41173142853987216</v>
      </c>
      <c r="H2275" s="80">
        <f t="shared" si="171"/>
        <v>1.2219691381899955</v>
      </c>
      <c r="I2275" s="61"/>
      <c r="J2275" s="61"/>
      <c r="K2275" s="61"/>
      <c r="L2275" s="61"/>
      <c r="M2275" s="61"/>
    </row>
    <row r="2276" spans="1:13" ht="15.6">
      <c r="A2276" s="100">
        <v>543.69999999997901</v>
      </c>
      <c r="B2276" s="84">
        <f t="shared" si="172"/>
        <v>650340087.31224108</v>
      </c>
      <c r="C2276" s="84">
        <f t="shared" si="157"/>
        <v>593761435.54847002</v>
      </c>
      <c r="D2276" s="100">
        <v>543.69999999997901</v>
      </c>
      <c r="E2276" s="84"/>
      <c r="F2276" s="85"/>
      <c r="G2276" s="79">
        <f t="shared" si="170"/>
        <v>0.41173142853987216</v>
      </c>
      <c r="H2276" s="80">
        <f t="shared" si="171"/>
        <v>1.2228170750734304</v>
      </c>
      <c r="I2276" s="61"/>
      <c r="J2276" s="61"/>
      <c r="K2276" s="61"/>
      <c r="L2276" s="61"/>
      <c r="M2276" s="61"/>
    </row>
    <row r="2277" spans="1:13" ht="15.6">
      <c r="A2277" s="92">
        <v>543.709999999979</v>
      </c>
      <c r="B2277" s="84">
        <f t="shared" si="172"/>
        <v>650751818.74078095</v>
      </c>
      <c r="C2277" s="84">
        <f t="shared" si="157"/>
        <v>594173166.97701001</v>
      </c>
      <c r="D2277" s="92">
        <v>543.709999999979</v>
      </c>
      <c r="E2277" s="84"/>
      <c r="F2277" s="85"/>
      <c r="G2277" s="79">
        <f t="shared" si="170"/>
        <v>0.41173142853987216</v>
      </c>
      <c r="H2277" s="80">
        <f t="shared" si="171"/>
        <v>1.2236650119568657</v>
      </c>
      <c r="I2277" s="61"/>
      <c r="J2277" s="61"/>
      <c r="K2277" s="61"/>
      <c r="L2277" s="61"/>
      <c r="M2277" s="61"/>
    </row>
    <row r="2278" spans="1:13" ht="15.6">
      <c r="A2278" s="100">
        <v>543.719999999979</v>
      </c>
      <c r="B2278" s="84">
        <f t="shared" si="172"/>
        <v>651163550.16932082</v>
      </c>
      <c r="C2278" s="84">
        <f t="shared" si="157"/>
        <v>594584898.40554976</v>
      </c>
      <c r="D2278" s="100">
        <v>543.719999999979</v>
      </c>
      <c r="E2278" s="84"/>
      <c r="F2278" s="85"/>
      <c r="G2278" s="79">
        <f t="shared" si="170"/>
        <v>0.41173142853987216</v>
      </c>
      <c r="H2278" s="80">
        <f t="shared" si="171"/>
        <v>1.2245129488403006</v>
      </c>
      <c r="I2278" s="61"/>
      <c r="J2278" s="61"/>
      <c r="K2278" s="61"/>
      <c r="L2278" s="61"/>
      <c r="M2278" s="61"/>
    </row>
    <row r="2279" spans="1:13" ht="15.6">
      <c r="A2279" s="92">
        <v>543.72999999997899</v>
      </c>
      <c r="B2279" s="84">
        <f t="shared" si="172"/>
        <v>651575281.59786069</v>
      </c>
      <c r="C2279" s="84">
        <f t="shared" si="157"/>
        <v>594996629.83408976</v>
      </c>
      <c r="D2279" s="92">
        <v>543.72999999997899</v>
      </c>
      <c r="E2279" s="84"/>
      <c r="F2279" s="85"/>
      <c r="G2279" s="79">
        <f t="shared" si="170"/>
        <v>0.41173142853987216</v>
      </c>
      <c r="H2279" s="80">
        <f t="shared" si="171"/>
        <v>1.2253608857237359</v>
      </c>
      <c r="I2279" s="61"/>
      <c r="J2279" s="61"/>
      <c r="K2279" s="61"/>
      <c r="L2279" s="61"/>
      <c r="M2279" s="61"/>
    </row>
    <row r="2280" spans="1:13" ht="15.6">
      <c r="A2280" s="100">
        <v>543.73999999997898</v>
      </c>
      <c r="B2280" s="84">
        <f t="shared" si="172"/>
        <v>651987013.02640057</v>
      </c>
      <c r="C2280" s="84">
        <f t="shared" si="157"/>
        <v>595408361.26262951</v>
      </c>
      <c r="D2280" s="100">
        <v>543.73999999997898</v>
      </c>
      <c r="E2280" s="84"/>
      <c r="F2280" s="85"/>
      <c r="G2280" s="79">
        <f t="shared" si="170"/>
        <v>0.41173142853987216</v>
      </c>
      <c r="H2280" s="80">
        <f t="shared" si="171"/>
        <v>1.2262088226071708</v>
      </c>
      <c r="I2280" s="61"/>
      <c r="J2280" s="61"/>
      <c r="K2280" s="61"/>
      <c r="L2280" s="61"/>
      <c r="M2280" s="61"/>
    </row>
    <row r="2281" spans="1:13" ht="15.6">
      <c r="A2281" s="92">
        <v>543.74999999997897</v>
      </c>
      <c r="B2281" s="84">
        <f t="shared" si="172"/>
        <v>652398744.45494044</v>
      </c>
      <c r="C2281" s="84">
        <f t="shared" si="157"/>
        <v>595820092.6911695</v>
      </c>
      <c r="D2281" s="92">
        <v>543.74999999997897</v>
      </c>
      <c r="E2281" s="84"/>
      <c r="F2281" s="85"/>
      <c r="G2281" s="79">
        <f t="shared" si="170"/>
        <v>0.41173142853987216</v>
      </c>
      <c r="H2281" s="80">
        <f t="shared" si="171"/>
        <v>1.2270567594906061</v>
      </c>
      <c r="I2281" s="61"/>
      <c r="J2281" s="61"/>
      <c r="K2281" s="61"/>
      <c r="L2281" s="61"/>
      <c r="M2281" s="61"/>
    </row>
    <row r="2282" spans="1:13" ht="15.6">
      <c r="A2282" s="100">
        <v>543.75999999997896</v>
      </c>
      <c r="B2282" s="84">
        <f t="shared" si="172"/>
        <v>652810475.88348031</v>
      </c>
      <c r="C2282" s="84">
        <f t="shared" si="157"/>
        <v>596231824.11970925</v>
      </c>
      <c r="D2282" s="100">
        <v>543.75999999997896</v>
      </c>
      <c r="E2282" s="84"/>
      <c r="F2282" s="85"/>
      <c r="G2282" s="79">
        <f t="shared" si="170"/>
        <v>0.41173142853987216</v>
      </c>
      <c r="H2282" s="80">
        <f t="shared" si="171"/>
        <v>1.227904696374041</v>
      </c>
      <c r="I2282" s="61"/>
      <c r="J2282" s="61"/>
      <c r="K2282" s="61"/>
      <c r="L2282" s="61"/>
      <c r="M2282" s="61"/>
    </row>
    <row r="2283" spans="1:13" ht="15.6">
      <c r="A2283" s="92">
        <v>543.76999999997895</v>
      </c>
      <c r="B2283" s="84">
        <f t="shared" si="172"/>
        <v>653222207.31202018</v>
      </c>
      <c r="C2283" s="84">
        <f t="shared" si="157"/>
        <v>596643555.54824924</v>
      </c>
      <c r="D2283" s="92">
        <v>543.76999999997895</v>
      </c>
      <c r="E2283" s="84"/>
      <c r="F2283" s="85"/>
      <c r="G2283" s="79">
        <f t="shared" ref="G2283:G2346" si="173">(B2283-B2282)/10^6</f>
        <v>0.41173142853987216</v>
      </c>
      <c r="H2283" s="80">
        <f t="shared" si="171"/>
        <v>1.2287526332574765</v>
      </c>
      <c r="I2283" s="61"/>
      <c r="J2283" s="61"/>
      <c r="K2283" s="61"/>
      <c r="L2283" s="61"/>
      <c r="M2283" s="61"/>
    </row>
    <row r="2284" spans="1:13" ht="15.6">
      <c r="A2284" s="100">
        <v>543.77999999997905</v>
      </c>
      <c r="B2284" s="84">
        <f t="shared" si="172"/>
        <v>653633938.74056005</v>
      </c>
      <c r="C2284" s="84">
        <f t="shared" si="157"/>
        <v>597055286.976789</v>
      </c>
      <c r="D2284" s="100">
        <v>543.77999999997905</v>
      </c>
      <c r="E2284" s="84"/>
      <c r="F2284" s="85"/>
      <c r="G2284" s="79">
        <f t="shared" si="173"/>
        <v>0.41173142853987216</v>
      </c>
      <c r="H2284" s="80">
        <f t="shared" si="171"/>
        <v>1.2296005701409114</v>
      </c>
      <c r="I2284" s="61"/>
      <c r="J2284" s="61"/>
      <c r="K2284" s="61"/>
      <c r="L2284" s="61"/>
      <c r="M2284" s="61"/>
    </row>
    <row r="2285" spans="1:13" ht="15.6">
      <c r="A2285" s="92">
        <v>543.78999999997905</v>
      </c>
      <c r="B2285" s="84">
        <f t="shared" si="172"/>
        <v>654045670.16909993</v>
      </c>
      <c r="C2285" s="84">
        <f t="shared" si="157"/>
        <v>597467018.40532899</v>
      </c>
      <c r="D2285" s="92">
        <v>543.78999999997905</v>
      </c>
      <c r="E2285" s="84"/>
      <c r="F2285" s="85"/>
      <c r="G2285" s="79">
        <f t="shared" si="173"/>
        <v>0.41173142853987216</v>
      </c>
      <c r="H2285" s="80">
        <f t="shared" si="171"/>
        <v>1.2304485070243467</v>
      </c>
      <c r="I2285" s="61"/>
      <c r="J2285" s="61"/>
      <c r="K2285" s="61"/>
      <c r="L2285" s="61"/>
      <c r="M2285" s="61"/>
    </row>
    <row r="2286" spans="1:13" ht="15.6">
      <c r="A2286" s="100">
        <v>543.79999999997904</v>
      </c>
      <c r="B2286" s="84">
        <f t="shared" si="172"/>
        <v>654457401.5976398</v>
      </c>
      <c r="C2286" s="84">
        <f t="shared" si="157"/>
        <v>597878749.83386874</v>
      </c>
      <c r="D2286" s="100">
        <v>543.79999999997904</v>
      </c>
      <c r="E2286" s="84"/>
      <c r="F2286" s="85"/>
      <c r="G2286" s="79">
        <f t="shared" si="173"/>
        <v>0.41173142853987216</v>
      </c>
      <c r="H2286" s="80">
        <f t="shared" si="171"/>
        <v>1.2312964439077816</v>
      </c>
      <c r="I2286" s="61"/>
      <c r="J2286" s="61"/>
      <c r="K2286" s="61"/>
      <c r="L2286" s="61"/>
      <c r="M2286" s="61"/>
    </row>
    <row r="2287" spans="1:13" ht="15.6">
      <c r="A2287" s="92">
        <v>543.80999999997903</v>
      </c>
      <c r="B2287" s="84">
        <f t="shared" si="172"/>
        <v>654869133.02617967</v>
      </c>
      <c r="C2287" s="84">
        <f t="shared" si="157"/>
        <v>598290481.26240873</v>
      </c>
      <c r="D2287" s="92">
        <v>543.80999999997903</v>
      </c>
      <c r="E2287" s="84"/>
      <c r="F2287" s="85"/>
      <c r="G2287" s="79">
        <f t="shared" si="173"/>
        <v>0.41173142853987216</v>
      </c>
      <c r="H2287" s="80">
        <f t="shared" si="171"/>
        <v>1.2321443807912169</v>
      </c>
      <c r="I2287" s="61"/>
      <c r="J2287" s="61"/>
      <c r="K2287" s="61"/>
      <c r="L2287" s="61"/>
      <c r="M2287" s="61"/>
    </row>
    <row r="2288" spans="1:13" ht="15.6">
      <c r="A2288" s="100">
        <v>543.81999999997902</v>
      </c>
      <c r="B2288" s="84">
        <f t="shared" si="172"/>
        <v>655280864.45471954</v>
      </c>
      <c r="C2288" s="84">
        <f t="shared" si="157"/>
        <v>598702212.69094849</v>
      </c>
      <c r="D2288" s="100">
        <v>543.81999999997902</v>
      </c>
      <c r="E2288" s="84"/>
      <c r="F2288" s="85"/>
      <c r="G2288" s="79">
        <f t="shared" si="173"/>
        <v>0.41173142853987216</v>
      </c>
      <c r="H2288" s="80">
        <f t="shared" si="171"/>
        <v>1.2329923176746518</v>
      </c>
      <c r="I2288" s="61"/>
      <c r="J2288" s="61"/>
      <c r="K2288" s="61"/>
      <c r="L2288" s="61"/>
      <c r="M2288" s="61"/>
    </row>
    <row r="2289" spans="1:13" ht="15.6">
      <c r="A2289" s="92">
        <v>543.82999999997901</v>
      </c>
      <c r="B2289" s="84">
        <f t="shared" si="172"/>
        <v>655692595.88325942</v>
      </c>
      <c r="C2289" s="84">
        <f t="shared" si="157"/>
        <v>599113944.11948848</v>
      </c>
      <c r="D2289" s="92">
        <v>543.82999999997901</v>
      </c>
      <c r="E2289" s="84"/>
      <c r="F2289" s="85"/>
      <c r="G2289" s="79">
        <f t="shared" si="173"/>
        <v>0.41173142853987216</v>
      </c>
      <c r="H2289" s="80">
        <f t="shared" si="171"/>
        <v>1.2338402545580871</v>
      </c>
      <c r="I2289" s="61"/>
      <c r="J2289" s="61"/>
      <c r="K2289" s="61"/>
      <c r="L2289" s="61"/>
      <c r="M2289" s="61"/>
    </row>
    <row r="2290" spans="1:13" ht="15.6">
      <c r="A2290" s="100">
        <v>543.839999999979</v>
      </c>
      <c r="B2290" s="84">
        <f t="shared" si="172"/>
        <v>656104327.31179929</v>
      </c>
      <c r="C2290" s="84">
        <f t="shared" si="157"/>
        <v>599525675.54802823</v>
      </c>
      <c r="D2290" s="100">
        <v>543.839999999979</v>
      </c>
      <c r="E2290" s="84"/>
      <c r="F2290" s="85"/>
      <c r="G2290" s="79">
        <f t="shared" si="173"/>
        <v>0.41173142853987216</v>
      </c>
      <c r="H2290" s="80">
        <f t="shared" si="171"/>
        <v>1.234688191441522</v>
      </c>
      <c r="I2290" s="61"/>
      <c r="J2290" s="61"/>
      <c r="K2290" s="61"/>
      <c r="L2290" s="61"/>
      <c r="M2290" s="61"/>
    </row>
    <row r="2291" spans="1:13" ht="15.6">
      <c r="A2291" s="92">
        <v>543.84999999997899</v>
      </c>
      <c r="B2291" s="84">
        <f t="shared" si="172"/>
        <v>656516058.74033916</v>
      </c>
      <c r="C2291" s="84">
        <f t="shared" si="157"/>
        <v>599937406.97656822</v>
      </c>
      <c r="D2291" s="92">
        <v>543.84999999997899</v>
      </c>
      <c r="E2291" s="84"/>
      <c r="F2291" s="85"/>
      <c r="G2291" s="79">
        <f t="shared" si="173"/>
        <v>0.41173142853987216</v>
      </c>
      <c r="H2291" s="80">
        <f t="shared" si="171"/>
        <v>1.2355361283249573</v>
      </c>
      <c r="I2291" s="61"/>
      <c r="J2291" s="61"/>
      <c r="K2291" s="61"/>
      <c r="L2291" s="61"/>
      <c r="M2291" s="61"/>
    </row>
    <row r="2292" spans="1:13" ht="15.6">
      <c r="A2292" s="100">
        <v>543.85999999997898</v>
      </c>
      <c r="B2292" s="84">
        <f t="shared" si="172"/>
        <v>656927790.16887903</v>
      </c>
      <c r="C2292" s="84">
        <f t="shared" si="157"/>
        <v>600349138.40510798</v>
      </c>
      <c r="D2292" s="100">
        <v>543.85999999997898</v>
      </c>
      <c r="E2292" s="84"/>
      <c r="F2292" s="85"/>
      <c r="G2292" s="79">
        <f t="shared" si="173"/>
        <v>0.41173142853987216</v>
      </c>
      <c r="H2292" s="80">
        <f t="shared" si="171"/>
        <v>1.2363840652083922</v>
      </c>
      <c r="I2292" s="61"/>
      <c r="J2292" s="61"/>
      <c r="K2292" s="61"/>
      <c r="L2292" s="61"/>
      <c r="M2292" s="61"/>
    </row>
    <row r="2293" spans="1:13" ht="15.6">
      <c r="A2293" s="92">
        <v>543.86999999997897</v>
      </c>
      <c r="B2293" s="84">
        <f t="shared" si="172"/>
        <v>657339521.5974189</v>
      </c>
      <c r="C2293" s="84">
        <f t="shared" si="157"/>
        <v>600760869.83364797</v>
      </c>
      <c r="D2293" s="92">
        <v>543.86999999997897</v>
      </c>
      <c r="E2293" s="84"/>
      <c r="F2293" s="85"/>
      <c r="G2293" s="79">
        <f t="shared" si="173"/>
        <v>0.41173142853987216</v>
      </c>
      <c r="H2293" s="80">
        <f t="shared" si="171"/>
        <v>1.2372320020918277</v>
      </c>
      <c r="I2293" s="61"/>
      <c r="J2293" s="61"/>
      <c r="K2293" s="61"/>
      <c r="L2293" s="61"/>
      <c r="M2293" s="61"/>
    </row>
    <row r="2294" spans="1:13" ht="15.6">
      <c r="A2294" s="100">
        <v>543.87999999997896</v>
      </c>
      <c r="B2294" s="84">
        <f t="shared" si="172"/>
        <v>657751253.02595878</v>
      </c>
      <c r="C2294" s="84">
        <f t="shared" si="157"/>
        <v>601172601.26218772</v>
      </c>
      <c r="D2294" s="100">
        <v>543.87999999997896</v>
      </c>
      <c r="E2294" s="84"/>
      <c r="F2294" s="85"/>
      <c r="G2294" s="79">
        <f t="shared" si="173"/>
        <v>0.41173142853987216</v>
      </c>
      <c r="H2294" s="80">
        <f t="shared" si="171"/>
        <v>1.2380799389752626</v>
      </c>
      <c r="I2294" s="61"/>
      <c r="J2294" s="61"/>
      <c r="K2294" s="61"/>
      <c r="L2294" s="61"/>
      <c r="M2294" s="61"/>
    </row>
    <row r="2295" spans="1:13" ht="15.6">
      <c r="A2295" s="92">
        <v>543.88999999997895</v>
      </c>
      <c r="B2295" s="84">
        <f t="shared" si="172"/>
        <v>658162984.45449865</v>
      </c>
      <c r="C2295" s="84">
        <f t="shared" si="157"/>
        <v>601584332.69072771</v>
      </c>
      <c r="D2295" s="92">
        <v>543.88999999997895</v>
      </c>
      <c r="E2295" s="84"/>
      <c r="F2295" s="85"/>
      <c r="G2295" s="79">
        <f t="shared" si="173"/>
        <v>0.41173142853987216</v>
      </c>
      <c r="H2295" s="80">
        <f t="shared" si="171"/>
        <v>1.2389278758586979</v>
      </c>
      <c r="I2295" s="61"/>
      <c r="J2295" s="61"/>
      <c r="K2295" s="61"/>
      <c r="L2295" s="61"/>
      <c r="M2295" s="61"/>
    </row>
    <row r="2296" spans="1:13" ht="15.6">
      <c r="A2296" s="100">
        <v>543.89999999997895</v>
      </c>
      <c r="B2296" s="84">
        <f t="shared" si="172"/>
        <v>658574715.88303852</v>
      </c>
      <c r="C2296" s="84">
        <f t="shared" si="157"/>
        <v>601996064.11926746</v>
      </c>
      <c r="D2296" s="100">
        <v>543.89999999997895</v>
      </c>
      <c r="E2296" s="84"/>
      <c r="F2296" s="85"/>
      <c r="G2296" s="79">
        <f t="shared" si="173"/>
        <v>0.41173142853987216</v>
      </c>
      <c r="H2296" s="80">
        <f t="shared" si="171"/>
        <v>1.2397758127421328</v>
      </c>
      <c r="I2296" s="61"/>
      <c r="J2296" s="61"/>
      <c r="K2296" s="61"/>
      <c r="L2296" s="61"/>
      <c r="M2296" s="61"/>
    </row>
    <row r="2297" spans="1:13" ht="15.6">
      <c r="A2297" s="92">
        <v>543.90999999997905</v>
      </c>
      <c r="B2297" s="84">
        <f t="shared" si="172"/>
        <v>658986447.31157839</v>
      </c>
      <c r="C2297" s="84">
        <f t="shared" si="157"/>
        <v>602407795.54780746</v>
      </c>
      <c r="D2297" s="92">
        <v>543.90999999997905</v>
      </c>
      <c r="E2297" s="84"/>
      <c r="F2297" s="85"/>
      <c r="G2297" s="79">
        <f t="shared" si="173"/>
        <v>0.41173142853987216</v>
      </c>
      <c r="H2297" s="80">
        <f t="shared" si="171"/>
        <v>1.2406237496255681</v>
      </c>
      <c r="I2297" s="61"/>
      <c r="J2297" s="61"/>
      <c r="K2297" s="61"/>
      <c r="L2297" s="61"/>
      <c r="M2297" s="61"/>
    </row>
    <row r="2298" spans="1:13" ht="15.6">
      <c r="A2298" s="100">
        <v>543.91999999997904</v>
      </c>
      <c r="B2298" s="84">
        <f t="shared" si="172"/>
        <v>659398178.74011827</v>
      </c>
      <c r="C2298" s="84">
        <f t="shared" si="157"/>
        <v>602819526.97634721</v>
      </c>
      <c r="D2298" s="100">
        <v>543.91999999997904</v>
      </c>
      <c r="E2298" s="84"/>
      <c r="F2298" s="85"/>
      <c r="G2298" s="79">
        <f t="shared" si="173"/>
        <v>0.41173142853987216</v>
      </c>
      <c r="H2298" s="80">
        <f t="shared" si="171"/>
        <v>1.241471686509003</v>
      </c>
      <c r="I2298" s="61"/>
      <c r="J2298" s="61"/>
      <c r="K2298" s="61"/>
      <c r="L2298" s="61"/>
      <c r="M2298" s="61"/>
    </row>
    <row r="2299" spans="1:13" ht="15.6">
      <c r="A2299" s="92">
        <v>543.92999999997903</v>
      </c>
      <c r="B2299" s="84">
        <f t="shared" si="172"/>
        <v>659809910.16865814</v>
      </c>
      <c r="C2299" s="84">
        <f t="shared" si="157"/>
        <v>603231258.4048872</v>
      </c>
      <c r="D2299" s="92">
        <v>543.92999999997903</v>
      </c>
      <c r="E2299" s="84"/>
      <c r="F2299" s="85"/>
      <c r="G2299" s="79">
        <f t="shared" si="173"/>
        <v>0.41173142853987216</v>
      </c>
      <c r="H2299" s="80">
        <f t="shared" si="171"/>
        <v>1.2423196233924383</v>
      </c>
      <c r="I2299" s="61"/>
      <c r="J2299" s="61"/>
      <c r="K2299" s="61"/>
      <c r="L2299" s="61"/>
      <c r="M2299" s="61"/>
    </row>
    <row r="2300" spans="1:13" ht="15.6">
      <c r="A2300" s="100">
        <v>543.93999999997902</v>
      </c>
      <c r="B2300" s="84">
        <f t="shared" si="172"/>
        <v>660221641.59719801</v>
      </c>
      <c r="C2300" s="84">
        <f t="shared" si="157"/>
        <v>603642989.83342695</v>
      </c>
      <c r="D2300" s="100">
        <v>543.93999999997902</v>
      </c>
      <c r="E2300" s="84"/>
      <c r="F2300" s="85"/>
      <c r="G2300" s="79">
        <f t="shared" si="173"/>
        <v>0.41173142853987216</v>
      </c>
      <c r="H2300" s="80">
        <f t="shared" si="171"/>
        <v>1.2431675602758732</v>
      </c>
      <c r="I2300" s="61"/>
      <c r="J2300" s="61"/>
      <c r="K2300" s="61"/>
      <c r="L2300" s="61"/>
      <c r="M2300" s="61"/>
    </row>
    <row r="2301" spans="1:13" ht="15.6">
      <c r="A2301" s="92">
        <v>543.94999999997901</v>
      </c>
      <c r="B2301" s="84">
        <f t="shared" si="172"/>
        <v>660633373.02573788</v>
      </c>
      <c r="C2301" s="84">
        <f t="shared" si="157"/>
        <v>604054721.26196694</v>
      </c>
      <c r="D2301" s="92">
        <v>543.94999999997901</v>
      </c>
      <c r="E2301" s="84"/>
      <c r="F2301" s="85"/>
      <c r="G2301" s="79">
        <f t="shared" si="173"/>
        <v>0.41173142853987216</v>
      </c>
      <c r="H2301" s="80">
        <f t="shared" si="171"/>
        <v>1.2440154971593085</v>
      </c>
      <c r="I2301" s="61"/>
      <c r="J2301" s="61"/>
      <c r="K2301" s="61"/>
      <c r="L2301" s="61"/>
      <c r="M2301" s="61"/>
    </row>
    <row r="2302" spans="1:13" ht="15.6">
      <c r="A2302" s="100">
        <v>543.959999999979</v>
      </c>
      <c r="B2302" s="84">
        <f t="shared" si="172"/>
        <v>661045104.45427775</v>
      </c>
      <c r="C2302" s="84">
        <f t="shared" ref="C2302:C2406" si="174">B2302-$B$6</f>
        <v>604466452.6905067</v>
      </c>
      <c r="D2302" s="100">
        <v>543.959999999979</v>
      </c>
      <c r="E2302" s="84"/>
      <c r="F2302" s="85"/>
      <c r="G2302" s="79">
        <f t="shared" si="173"/>
        <v>0.41173142853987216</v>
      </c>
      <c r="H2302" s="80">
        <f t="shared" si="171"/>
        <v>1.2448634340427434</v>
      </c>
      <c r="I2302" s="61"/>
      <c r="J2302" s="61"/>
      <c r="K2302" s="61"/>
      <c r="L2302" s="61"/>
      <c r="M2302" s="61"/>
    </row>
    <row r="2303" spans="1:13" ht="15.6">
      <c r="A2303" s="92">
        <v>543.969999999979</v>
      </c>
      <c r="B2303" s="84">
        <f t="shared" si="172"/>
        <v>661456835.88281763</v>
      </c>
      <c r="C2303" s="84">
        <f t="shared" si="174"/>
        <v>604878184.11904669</v>
      </c>
      <c r="D2303" s="92">
        <v>543.969999999979</v>
      </c>
      <c r="E2303" s="84"/>
      <c r="F2303" s="85"/>
      <c r="G2303" s="79">
        <f t="shared" si="173"/>
        <v>0.41173142853987216</v>
      </c>
      <c r="H2303" s="80">
        <f t="shared" si="171"/>
        <v>1.2457113709261789</v>
      </c>
      <c r="I2303" s="61"/>
      <c r="J2303" s="61"/>
      <c r="K2303" s="61"/>
      <c r="L2303" s="61"/>
      <c r="M2303" s="61"/>
    </row>
    <row r="2304" spans="1:13" ht="15.6">
      <c r="A2304" s="100">
        <v>543.97999999997899</v>
      </c>
      <c r="B2304" s="84">
        <f t="shared" si="172"/>
        <v>661868567.3113575</v>
      </c>
      <c r="C2304" s="84">
        <f t="shared" si="174"/>
        <v>605289915.54758644</v>
      </c>
      <c r="D2304" s="100">
        <v>543.97999999997899</v>
      </c>
      <c r="E2304" s="84"/>
      <c r="F2304" s="85"/>
      <c r="G2304" s="79">
        <f t="shared" si="173"/>
        <v>0.41173142853987216</v>
      </c>
      <c r="H2304" s="80">
        <f t="shared" si="171"/>
        <v>1.2465593078096138</v>
      </c>
      <c r="I2304" s="61"/>
      <c r="J2304" s="61"/>
      <c r="K2304" s="61"/>
      <c r="L2304" s="61"/>
      <c r="M2304" s="61"/>
    </row>
    <row r="2305" spans="1:13" ht="15.6">
      <c r="A2305" s="92">
        <v>543.98999999997898</v>
      </c>
      <c r="B2305" s="84">
        <f t="shared" si="172"/>
        <v>662280298.73989737</v>
      </c>
      <c r="C2305" s="84">
        <f t="shared" si="174"/>
        <v>605701646.97612643</v>
      </c>
      <c r="D2305" s="92">
        <v>543.98999999997898</v>
      </c>
      <c r="E2305" s="84"/>
      <c r="F2305" s="85"/>
      <c r="G2305" s="79">
        <f t="shared" si="173"/>
        <v>0.41173142853987216</v>
      </c>
      <c r="H2305" s="80">
        <f t="shared" si="171"/>
        <v>1.2474072446930491</v>
      </c>
      <c r="I2305" s="61"/>
      <c r="J2305" s="61"/>
      <c r="K2305" s="61"/>
      <c r="L2305" s="61"/>
      <c r="M2305" s="61"/>
    </row>
    <row r="2306" spans="1:13" ht="15.6">
      <c r="A2306" s="101">
        <v>543.99999999997897</v>
      </c>
      <c r="B2306" s="102">
        <v>662692030.16843998</v>
      </c>
      <c r="C2306" s="103">
        <f t="shared" si="174"/>
        <v>606113378.40466905</v>
      </c>
      <c r="D2306" s="101">
        <v>543.99999999997897</v>
      </c>
      <c r="E2306" s="103"/>
      <c r="F2306" s="88"/>
      <c r="G2306" s="79">
        <f t="shared" si="173"/>
        <v>0.41173142854261396</v>
      </c>
      <c r="H2306" s="80">
        <f t="shared" si="171"/>
        <v>1.2482551815764897</v>
      </c>
      <c r="I2306" s="61"/>
      <c r="J2306" s="61"/>
      <c r="K2306" s="61"/>
      <c r="L2306" s="61"/>
      <c r="M2306" s="61"/>
    </row>
    <row r="2307" spans="1:13" ht="15.6">
      <c r="A2307" s="92">
        <v>544.00999999997896</v>
      </c>
      <c r="B2307" s="84">
        <f t="shared" ref="B2307:B2370" si="175">B2306+($B$2406-$B$2306)/100</f>
        <v>663113749.17879975</v>
      </c>
      <c r="C2307" s="84">
        <f t="shared" si="174"/>
        <v>606535097.41502881</v>
      </c>
      <c r="D2307" s="92">
        <v>544.00999999997896</v>
      </c>
      <c r="E2307" s="84"/>
      <c r="F2307" s="85"/>
      <c r="G2307" s="79">
        <f t="shared" si="173"/>
        <v>0.42171901035976411</v>
      </c>
      <c r="H2307" s="80">
        <f t="shared" si="171"/>
        <v>1.2491236873026568</v>
      </c>
      <c r="I2307" s="61"/>
      <c r="J2307" s="61"/>
      <c r="K2307" s="61"/>
      <c r="L2307" s="61"/>
      <c r="M2307" s="61"/>
    </row>
    <row r="2308" spans="1:13" ht="15.6">
      <c r="A2308" s="100">
        <v>544.01999999997895</v>
      </c>
      <c r="B2308" s="84">
        <f t="shared" si="175"/>
        <v>663535468.18915951</v>
      </c>
      <c r="C2308" s="84">
        <f t="shared" si="174"/>
        <v>606956816.42538857</v>
      </c>
      <c r="D2308" s="100">
        <v>544.01999999997895</v>
      </c>
      <c r="E2308" s="84"/>
      <c r="F2308" s="85"/>
      <c r="G2308" s="79">
        <f t="shared" si="173"/>
        <v>0.42171901035976411</v>
      </c>
      <c r="H2308" s="80">
        <f t="shared" si="171"/>
        <v>1.2499921930288238</v>
      </c>
      <c r="I2308" s="61"/>
      <c r="J2308" s="61"/>
      <c r="K2308" s="61"/>
      <c r="L2308" s="61"/>
      <c r="M2308" s="61"/>
    </row>
    <row r="2309" spans="1:13" ht="15.6">
      <c r="A2309" s="92">
        <v>544.02999999997905</v>
      </c>
      <c r="B2309" s="84">
        <f t="shared" si="175"/>
        <v>663957187.19951928</v>
      </c>
      <c r="C2309" s="84">
        <f t="shared" si="174"/>
        <v>607378535.43574834</v>
      </c>
      <c r="D2309" s="92">
        <v>544.02999999997905</v>
      </c>
      <c r="E2309" s="84"/>
      <c r="F2309" s="85"/>
      <c r="G2309" s="79">
        <f t="shared" si="173"/>
        <v>0.42171901035976411</v>
      </c>
      <c r="H2309" s="80">
        <f t="shared" si="171"/>
        <v>1.2508606987549908</v>
      </c>
      <c r="I2309" s="61"/>
      <c r="J2309" s="61"/>
      <c r="K2309" s="61"/>
      <c r="L2309" s="61"/>
      <c r="M2309" s="61"/>
    </row>
    <row r="2310" spans="1:13" ht="15.6">
      <c r="A2310" s="100">
        <v>544.03999999997905</v>
      </c>
      <c r="B2310" s="84">
        <f t="shared" si="175"/>
        <v>664378906.20987904</v>
      </c>
      <c r="C2310" s="84">
        <f t="shared" si="174"/>
        <v>607800254.4461081</v>
      </c>
      <c r="D2310" s="100">
        <v>544.03999999997905</v>
      </c>
      <c r="E2310" s="84"/>
      <c r="F2310" s="85"/>
      <c r="G2310" s="79">
        <f t="shared" si="173"/>
        <v>0.42171901035976411</v>
      </c>
      <c r="H2310" s="80">
        <f t="shared" si="171"/>
        <v>1.2517292044811579</v>
      </c>
      <c r="I2310" s="61"/>
      <c r="J2310" s="61"/>
      <c r="K2310" s="61"/>
      <c r="L2310" s="61"/>
      <c r="M2310" s="61"/>
    </row>
    <row r="2311" spans="1:13" ht="15.6">
      <c r="A2311" s="92">
        <v>544.04999999997904</v>
      </c>
      <c r="B2311" s="84">
        <f t="shared" si="175"/>
        <v>664800625.2202388</v>
      </c>
      <c r="C2311" s="84">
        <f t="shared" si="174"/>
        <v>608221973.45646787</v>
      </c>
      <c r="D2311" s="92">
        <v>544.04999999997904</v>
      </c>
      <c r="E2311" s="84"/>
      <c r="F2311" s="85"/>
      <c r="G2311" s="79">
        <f t="shared" si="173"/>
        <v>0.42171901035976411</v>
      </c>
      <c r="H2311" s="80">
        <f t="shared" si="171"/>
        <v>1.2525977102073249</v>
      </c>
      <c r="I2311" s="61"/>
      <c r="J2311" s="61"/>
      <c r="K2311" s="61"/>
      <c r="L2311" s="61"/>
      <c r="M2311" s="61"/>
    </row>
    <row r="2312" spans="1:13" ht="15.6">
      <c r="A2312" s="100">
        <v>544.05999999997903</v>
      </c>
      <c r="B2312" s="84">
        <f t="shared" si="175"/>
        <v>665222344.23059857</v>
      </c>
      <c r="C2312" s="84">
        <f t="shared" si="174"/>
        <v>608643692.46682763</v>
      </c>
      <c r="D2312" s="100">
        <v>544.05999999997903</v>
      </c>
      <c r="E2312" s="84"/>
      <c r="F2312" s="85"/>
      <c r="G2312" s="79">
        <f t="shared" si="173"/>
        <v>0.42171901035976411</v>
      </c>
      <c r="H2312" s="80">
        <f t="shared" ref="H2312:H2375" si="176">C2312/$C$2006</f>
        <v>1.2534662159334919</v>
      </c>
      <c r="I2312" s="61"/>
      <c r="J2312" s="61"/>
      <c r="K2312" s="61"/>
      <c r="L2312" s="61"/>
      <c r="M2312" s="61"/>
    </row>
    <row r="2313" spans="1:13" ht="15.6">
      <c r="A2313" s="92">
        <v>544.06999999997902</v>
      </c>
      <c r="B2313" s="84">
        <f t="shared" si="175"/>
        <v>665644063.24095833</v>
      </c>
      <c r="C2313" s="84">
        <f t="shared" si="174"/>
        <v>609065411.4771874</v>
      </c>
      <c r="D2313" s="92">
        <v>544.06999999997902</v>
      </c>
      <c r="E2313" s="84"/>
      <c r="F2313" s="85"/>
      <c r="G2313" s="79">
        <f t="shared" si="173"/>
        <v>0.42171901035976411</v>
      </c>
      <c r="H2313" s="80">
        <f t="shared" si="176"/>
        <v>1.2543347216596588</v>
      </c>
      <c r="I2313" s="61"/>
      <c r="J2313" s="61"/>
      <c r="K2313" s="61"/>
      <c r="L2313" s="61"/>
      <c r="M2313" s="61"/>
    </row>
    <row r="2314" spans="1:13" ht="15.6">
      <c r="A2314" s="100">
        <v>544.07999999997901</v>
      </c>
      <c r="B2314" s="84">
        <f t="shared" si="175"/>
        <v>666065782.2513181</v>
      </c>
      <c r="C2314" s="84">
        <f t="shared" si="174"/>
        <v>609487130.48754716</v>
      </c>
      <c r="D2314" s="100">
        <v>544.07999999997901</v>
      </c>
      <c r="E2314" s="84"/>
      <c r="F2314" s="85"/>
      <c r="G2314" s="79">
        <f t="shared" si="173"/>
        <v>0.42171901035976411</v>
      </c>
      <c r="H2314" s="80">
        <f t="shared" si="176"/>
        <v>1.2552032273858258</v>
      </c>
      <c r="I2314" s="61"/>
      <c r="J2314" s="61"/>
      <c r="K2314" s="61"/>
      <c r="L2314" s="61"/>
      <c r="M2314" s="61"/>
    </row>
    <row r="2315" spans="1:13" ht="15.6">
      <c r="A2315" s="92">
        <v>544.089999999979</v>
      </c>
      <c r="B2315" s="84">
        <f t="shared" si="175"/>
        <v>666487501.26167786</v>
      </c>
      <c r="C2315" s="84">
        <f t="shared" si="174"/>
        <v>609908849.49790692</v>
      </c>
      <c r="D2315" s="92">
        <v>544.089999999979</v>
      </c>
      <c r="E2315" s="84"/>
      <c r="F2315" s="85"/>
      <c r="G2315" s="79">
        <f t="shared" si="173"/>
        <v>0.42171901035976411</v>
      </c>
      <c r="H2315" s="80">
        <f t="shared" si="176"/>
        <v>1.2560717331119928</v>
      </c>
      <c r="I2315" s="61"/>
      <c r="J2315" s="61"/>
      <c r="K2315" s="61"/>
      <c r="L2315" s="61"/>
      <c r="M2315" s="61"/>
    </row>
    <row r="2316" spans="1:13" ht="15.6">
      <c r="A2316" s="100">
        <v>544.09999999997899</v>
      </c>
      <c r="B2316" s="84">
        <f t="shared" si="175"/>
        <v>666909220.27203763</v>
      </c>
      <c r="C2316" s="84">
        <f t="shared" si="174"/>
        <v>610330568.50826669</v>
      </c>
      <c r="D2316" s="100">
        <v>544.09999999997899</v>
      </c>
      <c r="E2316" s="84"/>
      <c r="F2316" s="85"/>
      <c r="G2316" s="79">
        <f t="shared" si="173"/>
        <v>0.42171901035976411</v>
      </c>
      <c r="H2316" s="80">
        <f t="shared" si="176"/>
        <v>1.2569402388381599</v>
      </c>
      <c r="I2316" s="61"/>
      <c r="J2316" s="61"/>
      <c r="K2316" s="61"/>
      <c r="L2316" s="61"/>
      <c r="M2316" s="61"/>
    </row>
    <row r="2317" spans="1:13" ht="15.6">
      <c r="A2317" s="92">
        <v>544.10999999997898</v>
      </c>
      <c r="B2317" s="84">
        <f t="shared" si="175"/>
        <v>667330939.28239739</v>
      </c>
      <c r="C2317" s="84">
        <f t="shared" si="174"/>
        <v>610752287.51862645</v>
      </c>
      <c r="D2317" s="92">
        <v>544.10999999997898</v>
      </c>
      <c r="E2317" s="84"/>
      <c r="F2317" s="85"/>
      <c r="G2317" s="79">
        <f t="shared" si="173"/>
        <v>0.42171901035976411</v>
      </c>
      <c r="H2317" s="80">
        <f t="shared" si="176"/>
        <v>1.2578087445643269</v>
      </c>
      <c r="I2317" s="61"/>
      <c r="J2317" s="61"/>
      <c r="K2317" s="61"/>
      <c r="L2317" s="61"/>
      <c r="M2317" s="61"/>
    </row>
    <row r="2318" spans="1:13" ht="15.6">
      <c r="A2318" s="100">
        <v>544.11999999997897</v>
      </c>
      <c r="B2318" s="84">
        <f t="shared" si="175"/>
        <v>667752658.29275715</v>
      </c>
      <c r="C2318" s="84">
        <f t="shared" si="174"/>
        <v>611174006.52898622</v>
      </c>
      <c r="D2318" s="100">
        <v>544.11999999997897</v>
      </c>
      <c r="E2318" s="84"/>
      <c r="F2318" s="85"/>
      <c r="G2318" s="79">
        <f t="shared" si="173"/>
        <v>0.42171901035976411</v>
      </c>
      <c r="H2318" s="80">
        <f t="shared" si="176"/>
        <v>1.2586772502904939</v>
      </c>
      <c r="I2318" s="61"/>
      <c r="J2318" s="61"/>
      <c r="K2318" s="61"/>
      <c r="L2318" s="61"/>
      <c r="M2318" s="61"/>
    </row>
    <row r="2319" spans="1:13" ht="15.6">
      <c r="A2319" s="92">
        <v>544.12999999997896</v>
      </c>
      <c r="B2319" s="84">
        <f t="shared" si="175"/>
        <v>668174377.30311692</v>
      </c>
      <c r="C2319" s="84">
        <f t="shared" si="174"/>
        <v>611595725.53934598</v>
      </c>
      <c r="D2319" s="92">
        <v>544.12999999997896</v>
      </c>
      <c r="E2319" s="84"/>
      <c r="F2319" s="85"/>
      <c r="G2319" s="79">
        <f t="shared" si="173"/>
        <v>0.42171901035976411</v>
      </c>
      <c r="H2319" s="80">
        <f t="shared" si="176"/>
        <v>1.259545756016661</v>
      </c>
      <c r="I2319" s="61"/>
      <c r="J2319" s="61"/>
      <c r="K2319" s="61"/>
      <c r="L2319" s="61"/>
      <c r="M2319" s="61"/>
    </row>
    <row r="2320" spans="1:13" ht="15.6">
      <c r="A2320" s="100">
        <v>544.13999999997895</v>
      </c>
      <c r="B2320" s="84">
        <f t="shared" si="175"/>
        <v>668596096.31347668</v>
      </c>
      <c r="C2320" s="84">
        <f t="shared" si="174"/>
        <v>612017444.54970574</v>
      </c>
      <c r="D2320" s="100">
        <v>544.13999999997895</v>
      </c>
      <c r="E2320" s="84"/>
      <c r="F2320" s="85"/>
      <c r="G2320" s="79">
        <f t="shared" si="173"/>
        <v>0.42171901035976411</v>
      </c>
      <c r="H2320" s="80">
        <f t="shared" si="176"/>
        <v>1.260414261742828</v>
      </c>
      <c r="I2320" s="61"/>
      <c r="J2320" s="61"/>
      <c r="K2320" s="61"/>
      <c r="L2320" s="61"/>
      <c r="M2320" s="61"/>
    </row>
    <row r="2321" spans="1:13" ht="15.6">
      <c r="A2321" s="92">
        <v>544.14999999997895</v>
      </c>
      <c r="B2321" s="84">
        <f t="shared" si="175"/>
        <v>669017815.32383645</v>
      </c>
      <c r="C2321" s="84">
        <f t="shared" si="174"/>
        <v>612439163.56006551</v>
      </c>
      <c r="D2321" s="92">
        <v>544.14999999997895</v>
      </c>
      <c r="E2321" s="84"/>
      <c r="F2321" s="85"/>
      <c r="G2321" s="79">
        <f t="shared" si="173"/>
        <v>0.42171901035976411</v>
      </c>
      <c r="H2321" s="80">
        <f t="shared" si="176"/>
        <v>1.2612827674689948</v>
      </c>
      <c r="I2321" s="61"/>
      <c r="J2321" s="61"/>
      <c r="K2321" s="61"/>
      <c r="L2321" s="61"/>
      <c r="M2321" s="61"/>
    </row>
    <row r="2322" spans="1:13" ht="15.6">
      <c r="A2322" s="100">
        <v>544.15999999997905</v>
      </c>
      <c r="B2322" s="84">
        <f t="shared" si="175"/>
        <v>669439534.33419621</v>
      </c>
      <c r="C2322" s="84">
        <f t="shared" si="174"/>
        <v>612860882.57042527</v>
      </c>
      <c r="D2322" s="100">
        <v>544.15999999997905</v>
      </c>
      <c r="E2322" s="84"/>
      <c r="F2322" s="85"/>
      <c r="G2322" s="79">
        <f t="shared" si="173"/>
        <v>0.42171901035976411</v>
      </c>
      <c r="H2322" s="80">
        <f t="shared" si="176"/>
        <v>1.2621512731951618</v>
      </c>
      <c r="I2322" s="61"/>
      <c r="J2322" s="61"/>
      <c r="K2322" s="61"/>
      <c r="L2322" s="61"/>
      <c r="M2322" s="61"/>
    </row>
    <row r="2323" spans="1:13" ht="15.6">
      <c r="A2323" s="92">
        <v>544.16999999997904</v>
      </c>
      <c r="B2323" s="84">
        <f t="shared" si="175"/>
        <v>669861253.34455597</v>
      </c>
      <c r="C2323" s="84">
        <f t="shared" si="174"/>
        <v>613282601.58078504</v>
      </c>
      <c r="D2323" s="92">
        <v>544.16999999997904</v>
      </c>
      <c r="E2323" s="84"/>
      <c r="F2323" s="85"/>
      <c r="G2323" s="79">
        <f t="shared" si="173"/>
        <v>0.42171901035976411</v>
      </c>
      <c r="H2323" s="80">
        <f t="shared" si="176"/>
        <v>1.2630197789213289</v>
      </c>
      <c r="I2323" s="61"/>
      <c r="J2323" s="61"/>
      <c r="K2323" s="61"/>
      <c r="L2323" s="61"/>
      <c r="M2323" s="61"/>
    </row>
    <row r="2324" spans="1:13" ht="15.6">
      <c r="A2324" s="100">
        <v>544.17999999997903</v>
      </c>
      <c r="B2324" s="84">
        <f t="shared" si="175"/>
        <v>670282972.35491574</v>
      </c>
      <c r="C2324" s="84">
        <f t="shared" si="174"/>
        <v>613704320.5911448</v>
      </c>
      <c r="D2324" s="100">
        <v>544.17999999997903</v>
      </c>
      <c r="E2324" s="84"/>
      <c r="F2324" s="85"/>
      <c r="G2324" s="79">
        <f t="shared" si="173"/>
        <v>0.42171901035976411</v>
      </c>
      <c r="H2324" s="80">
        <f t="shared" si="176"/>
        <v>1.2638882846474959</v>
      </c>
      <c r="I2324" s="61"/>
      <c r="J2324" s="61"/>
      <c r="K2324" s="61"/>
      <c r="L2324" s="61"/>
      <c r="M2324" s="61"/>
    </row>
    <row r="2325" spans="1:13" ht="15.6">
      <c r="A2325" s="92">
        <v>544.18999999997902</v>
      </c>
      <c r="B2325" s="84">
        <f t="shared" si="175"/>
        <v>670704691.3652755</v>
      </c>
      <c r="C2325" s="84">
        <f t="shared" si="174"/>
        <v>614126039.60150456</v>
      </c>
      <c r="D2325" s="92">
        <v>544.18999999997902</v>
      </c>
      <c r="E2325" s="84"/>
      <c r="F2325" s="85"/>
      <c r="G2325" s="79">
        <f t="shared" si="173"/>
        <v>0.42171901035976411</v>
      </c>
      <c r="H2325" s="80">
        <f t="shared" si="176"/>
        <v>1.264756790373663</v>
      </c>
      <c r="I2325" s="61"/>
      <c r="J2325" s="61"/>
      <c r="K2325" s="61"/>
      <c r="L2325" s="61"/>
      <c r="M2325" s="61"/>
    </row>
    <row r="2326" spans="1:13" ht="15.6">
      <c r="A2326" s="100">
        <v>544.19999999997901</v>
      </c>
      <c r="B2326" s="84">
        <f t="shared" si="175"/>
        <v>671126410.37563527</v>
      </c>
      <c r="C2326" s="84">
        <f t="shared" si="174"/>
        <v>614547758.61186433</v>
      </c>
      <c r="D2326" s="100">
        <v>544.19999999997901</v>
      </c>
      <c r="E2326" s="84"/>
      <c r="F2326" s="85"/>
      <c r="G2326" s="79">
        <f t="shared" si="173"/>
        <v>0.42171901035976411</v>
      </c>
      <c r="H2326" s="80">
        <f t="shared" si="176"/>
        <v>1.26562529609983</v>
      </c>
      <c r="I2326" s="61"/>
      <c r="J2326" s="61"/>
      <c r="K2326" s="61"/>
      <c r="L2326" s="61"/>
      <c r="M2326" s="61"/>
    </row>
    <row r="2327" spans="1:13" ht="15.6">
      <c r="A2327" s="92">
        <v>544.209999999979</v>
      </c>
      <c r="B2327" s="84">
        <f t="shared" si="175"/>
        <v>671548129.38599503</v>
      </c>
      <c r="C2327" s="84">
        <f t="shared" si="174"/>
        <v>614969477.62222409</v>
      </c>
      <c r="D2327" s="92">
        <v>544.209999999979</v>
      </c>
      <c r="E2327" s="84"/>
      <c r="F2327" s="85"/>
      <c r="G2327" s="79">
        <f t="shared" si="173"/>
        <v>0.42171901035976411</v>
      </c>
      <c r="H2327" s="80">
        <f t="shared" si="176"/>
        <v>1.266493801825997</v>
      </c>
      <c r="I2327" s="61"/>
      <c r="J2327" s="61"/>
      <c r="K2327" s="61"/>
      <c r="L2327" s="61"/>
      <c r="M2327" s="61"/>
    </row>
    <row r="2328" spans="1:13" ht="15.6">
      <c r="A2328" s="100">
        <v>544.219999999979</v>
      </c>
      <c r="B2328" s="84">
        <f t="shared" si="175"/>
        <v>671969848.39635479</v>
      </c>
      <c r="C2328" s="84">
        <f t="shared" si="174"/>
        <v>615391196.63258386</v>
      </c>
      <c r="D2328" s="100">
        <v>544.219999999979</v>
      </c>
      <c r="E2328" s="84"/>
      <c r="F2328" s="85"/>
      <c r="G2328" s="79">
        <f t="shared" si="173"/>
        <v>0.42171901035976411</v>
      </c>
      <c r="H2328" s="80">
        <f t="shared" si="176"/>
        <v>1.2673623075521641</v>
      </c>
      <c r="I2328" s="61"/>
      <c r="J2328" s="61"/>
      <c r="K2328" s="61"/>
      <c r="L2328" s="61"/>
      <c r="M2328" s="61"/>
    </row>
    <row r="2329" spans="1:13" ht="15.6">
      <c r="A2329" s="92">
        <v>544.22999999997899</v>
      </c>
      <c r="B2329" s="84">
        <f t="shared" si="175"/>
        <v>672391567.40671456</v>
      </c>
      <c r="C2329" s="84">
        <f t="shared" si="174"/>
        <v>615812915.64294362</v>
      </c>
      <c r="D2329" s="92">
        <v>544.22999999997899</v>
      </c>
      <c r="E2329" s="84"/>
      <c r="F2329" s="85"/>
      <c r="G2329" s="79">
        <f t="shared" si="173"/>
        <v>0.42171901035976411</v>
      </c>
      <c r="H2329" s="80">
        <f t="shared" si="176"/>
        <v>1.2682308132783309</v>
      </c>
      <c r="I2329" s="61"/>
      <c r="J2329" s="61"/>
      <c r="K2329" s="61"/>
      <c r="L2329" s="61"/>
      <c r="M2329" s="61"/>
    </row>
    <row r="2330" spans="1:13" ht="15.6">
      <c r="A2330" s="100">
        <v>544.23999999997898</v>
      </c>
      <c r="B2330" s="84">
        <f t="shared" si="175"/>
        <v>672813286.41707432</v>
      </c>
      <c r="C2330" s="84">
        <f t="shared" si="174"/>
        <v>616234634.65330338</v>
      </c>
      <c r="D2330" s="100">
        <v>544.23999999997898</v>
      </c>
      <c r="E2330" s="84"/>
      <c r="F2330" s="85"/>
      <c r="G2330" s="79">
        <f t="shared" si="173"/>
        <v>0.42171901035976411</v>
      </c>
      <c r="H2330" s="80">
        <f t="shared" si="176"/>
        <v>1.2690993190044979</v>
      </c>
      <c r="I2330" s="61"/>
      <c r="J2330" s="61"/>
      <c r="K2330" s="61"/>
      <c r="L2330" s="61"/>
      <c r="M2330" s="61"/>
    </row>
    <row r="2331" spans="1:13" ht="15.6">
      <c r="A2331" s="92">
        <v>544.24999999997897</v>
      </c>
      <c r="B2331" s="84">
        <f t="shared" si="175"/>
        <v>673235005.42743409</v>
      </c>
      <c r="C2331" s="84">
        <f t="shared" si="174"/>
        <v>616656353.66366315</v>
      </c>
      <c r="D2331" s="92">
        <v>544.24999999997897</v>
      </c>
      <c r="E2331" s="84"/>
      <c r="F2331" s="85"/>
      <c r="G2331" s="79">
        <f t="shared" si="173"/>
        <v>0.42171901035976411</v>
      </c>
      <c r="H2331" s="80">
        <f t="shared" si="176"/>
        <v>1.2699678247306649</v>
      </c>
      <c r="I2331" s="61"/>
      <c r="J2331" s="61"/>
      <c r="K2331" s="61"/>
      <c r="L2331" s="61"/>
      <c r="M2331" s="61"/>
    </row>
    <row r="2332" spans="1:13" ht="15.6">
      <c r="A2332" s="100">
        <v>544.25999999997896</v>
      </c>
      <c r="B2332" s="84">
        <f t="shared" si="175"/>
        <v>673656724.43779385</v>
      </c>
      <c r="C2332" s="84">
        <f t="shared" si="174"/>
        <v>617078072.67402291</v>
      </c>
      <c r="D2332" s="100">
        <v>544.25999999997896</v>
      </c>
      <c r="E2332" s="84"/>
      <c r="F2332" s="85"/>
      <c r="G2332" s="79">
        <f t="shared" si="173"/>
        <v>0.42171901035976411</v>
      </c>
      <c r="H2332" s="80">
        <f t="shared" si="176"/>
        <v>1.270836330456832</v>
      </c>
      <c r="I2332" s="61"/>
      <c r="J2332" s="61"/>
      <c r="K2332" s="61"/>
      <c r="L2332" s="61"/>
      <c r="M2332" s="61"/>
    </row>
    <row r="2333" spans="1:13" ht="15.6">
      <c r="A2333" s="92">
        <v>544.26999999997895</v>
      </c>
      <c r="B2333" s="84">
        <f t="shared" si="175"/>
        <v>674078443.44815361</v>
      </c>
      <c r="C2333" s="84">
        <f t="shared" si="174"/>
        <v>617499791.68438268</v>
      </c>
      <c r="D2333" s="92">
        <v>544.26999999997895</v>
      </c>
      <c r="E2333" s="84"/>
      <c r="F2333" s="85"/>
      <c r="G2333" s="79">
        <f t="shared" si="173"/>
        <v>0.42171901035976411</v>
      </c>
      <c r="H2333" s="80">
        <f t="shared" si="176"/>
        <v>1.271704836182999</v>
      </c>
      <c r="I2333" s="61"/>
      <c r="J2333" s="61"/>
      <c r="K2333" s="61"/>
      <c r="L2333" s="61"/>
      <c r="M2333" s="61"/>
    </row>
    <row r="2334" spans="1:13" ht="15.6">
      <c r="A2334" s="100">
        <v>544.27999999997905</v>
      </c>
      <c r="B2334" s="84">
        <f t="shared" si="175"/>
        <v>674500162.45851338</v>
      </c>
      <c r="C2334" s="84">
        <f t="shared" si="174"/>
        <v>617921510.69474244</v>
      </c>
      <c r="D2334" s="100">
        <v>544.27999999997905</v>
      </c>
      <c r="E2334" s="84"/>
      <c r="F2334" s="85"/>
      <c r="G2334" s="79">
        <f t="shared" si="173"/>
        <v>0.42171901035976411</v>
      </c>
      <c r="H2334" s="80">
        <f t="shared" si="176"/>
        <v>1.272573341909166</v>
      </c>
      <c r="I2334" s="61"/>
      <c r="J2334" s="61"/>
      <c r="K2334" s="61"/>
      <c r="L2334" s="61"/>
      <c r="M2334" s="61"/>
    </row>
    <row r="2335" spans="1:13" ht="15.6">
      <c r="A2335" s="92">
        <v>544.28999999997905</v>
      </c>
      <c r="B2335" s="84">
        <f t="shared" si="175"/>
        <v>674921881.46887314</v>
      </c>
      <c r="C2335" s="84">
        <f t="shared" si="174"/>
        <v>618343229.70510221</v>
      </c>
      <c r="D2335" s="92">
        <v>544.28999999997905</v>
      </c>
      <c r="E2335" s="84"/>
      <c r="F2335" s="85"/>
      <c r="G2335" s="79">
        <f t="shared" si="173"/>
        <v>0.42171901035976411</v>
      </c>
      <c r="H2335" s="80">
        <f t="shared" si="176"/>
        <v>1.2734418476353331</v>
      </c>
      <c r="I2335" s="61"/>
      <c r="J2335" s="61"/>
      <c r="K2335" s="61"/>
      <c r="L2335" s="61"/>
      <c r="M2335" s="61"/>
    </row>
    <row r="2336" spans="1:13" ht="15.6">
      <c r="A2336" s="100">
        <v>544.29999999997904</v>
      </c>
      <c r="B2336" s="84">
        <f t="shared" si="175"/>
        <v>675343600.47923291</v>
      </c>
      <c r="C2336" s="84">
        <f t="shared" si="174"/>
        <v>618764948.71546197</v>
      </c>
      <c r="D2336" s="100">
        <v>544.29999999997904</v>
      </c>
      <c r="E2336" s="84"/>
      <c r="F2336" s="85"/>
      <c r="G2336" s="79">
        <f t="shared" si="173"/>
        <v>0.42171901035976411</v>
      </c>
      <c r="H2336" s="80">
        <f t="shared" si="176"/>
        <v>1.2743103533615001</v>
      </c>
      <c r="I2336" s="61"/>
      <c r="J2336" s="61"/>
      <c r="K2336" s="61"/>
      <c r="L2336" s="61"/>
      <c r="M2336" s="61"/>
    </row>
    <row r="2337" spans="1:13" ht="15.6">
      <c r="A2337" s="92">
        <v>544.30999999997903</v>
      </c>
      <c r="B2337" s="84">
        <f t="shared" si="175"/>
        <v>675765319.48959267</v>
      </c>
      <c r="C2337" s="84">
        <f t="shared" si="174"/>
        <v>619186667.72582173</v>
      </c>
      <c r="D2337" s="92">
        <v>544.30999999997903</v>
      </c>
      <c r="E2337" s="84"/>
      <c r="F2337" s="85"/>
      <c r="G2337" s="79">
        <f t="shared" si="173"/>
        <v>0.42171901035976411</v>
      </c>
      <c r="H2337" s="80">
        <f t="shared" si="176"/>
        <v>1.2751788590876669</v>
      </c>
      <c r="I2337" s="61"/>
      <c r="J2337" s="61"/>
      <c r="K2337" s="61"/>
      <c r="L2337" s="61"/>
      <c r="M2337" s="61"/>
    </row>
    <row r="2338" spans="1:13" ht="15.6">
      <c r="A2338" s="100">
        <v>544.31999999997902</v>
      </c>
      <c r="B2338" s="84">
        <f t="shared" si="175"/>
        <v>676187038.49995244</v>
      </c>
      <c r="C2338" s="84">
        <f t="shared" si="174"/>
        <v>619608386.7361815</v>
      </c>
      <c r="D2338" s="100">
        <v>544.31999999997902</v>
      </c>
      <c r="E2338" s="84"/>
      <c r="F2338" s="85"/>
      <c r="G2338" s="79">
        <f t="shared" si="173"/>
        <v>0.42171901035976411</v>
      </c>
      <c r="H2338" s="80">
        <f t="shared" si="176"/>
        <v>1.276047364813834</v>
      </c>
      <c r="I2338" s="61"/>
      <c r="J2338" s="61"/>
      <c r="K2338" s="61"/>
      <c r="L2338" s="61"/>
      <c r="M2338" s="61"/>
    </row>
    <row r="2339" spans="1:13" ht="15.6">
      <c r="A2339" s="92">
        <v>544.32999999997901</v>
      </c>
      <c r="B2339" s="84">
        <f t="shared" si="175"/>
        <v>676608757.5103122</v>
      </c>
      <c r="C2339" s="84">
        <f t="shared" si="174"/>
        <v>620030105.74654126</v>
      </c>
      <c r="D2339" s="92">
        <v>544.32999999997901</v>
      </c>
      <c r="E2339" s="84"/>
      <c r="F2339" s="85"/>
      <c r="G2339" s="79">
        <f t="shared" si="173"/>
        <v>0.42171901035976411</v>
      </c>
      <c r="H2339" s="80">
        <f t="shared" si="176"/>
        <v>1.276915870540001</v>
      </c>
      <c r="I2339" s="61"/>
      <c r="J2339" s="61"/>
      <c r="K2339" s="61"/>
      <c r="L2339" s="61"/>
      <c r="M2339" s="61"/>
    </row>
    <row r="2340" spans="1:13" ht="15.6">
      <c r="A2340" s="100">
        <v>544.339999999979</v>
      </c>
      <c r="B2340" s="84">
        <f t="shared" si="175"/>
        <v>677030476.52067196</v>
      </c>
      <c r="C2340" s="84">
        <f t="shared" si="174"/>
        <v>620451824.75690103</v>
      </c>
      <c r="D2340" s="100">
        <v>544.339999999979</v>
      </c>
      <c r="E2340" s="84"/>
      <c r="F2340" s="85"/>
      <c r="G2340" s="79">
        <f t="shared" si="173"/>
        <v>0.42171901035976411</v>
      </c>
      <c r="H2340" s="80">
        <f t="shared" si="176"/>
        <v>1.277784376266168</v>
      </c>
      <c r="I2340" s="61"/>
      <c r="J2340" s="61"/>
      <c r="K2340" s="61"/>
      <c r="L2340" s="61"/>
      <c r="M2340" s="61"/>
    </row>
    <row r="2341" spans="1:13" ht="15.6">
      <c r="A2341" s="92">
        <v>544.34999999997899</v>
      </c>
      <c r="B2341" s="84">
        <f t="shared" si="175"/>
        <v>677452195.53103173</v>
      </c>
      <c r="C2341" s="84">
        <f t="shared" si="174"/>
        <v>620873543.76726079</v>
      </c>
      <c r="D2341" s="92">
        <v>544.34999999997899</v>
      </c>
      <c r="E2341" s="84"/>
      <c r="F2341" s="85"/>
      <c r="G2341" s="79">
        <f t="shared" si="173"/>
        <v>0.42171901035976411</v>
      </c>
      <c r="H2341" s="80">
        <f t="shared" si="176"/>
        <v>1.2786528819923351</v>
      </c>
      <c r="I2341" s="61"/>
      <c r="J2341" s="61"/>
      <c r="K2341" s="61"/>
      <c r="L2341" s="61"/>
      <c r="M2341" s="61"/>
    </row>
    <row r="2342" spans="1:13" ht="15.6">
      <c r="A2342" s="100">
        <v>544.35999999997898</v>
      </c>
      <c r="B2342" s="84">
        <f t="shared" si="175"/>
        <v>677873914.54139149</v>
      </c>
      <c r="C2342" s="84">
        <f t="shared" si="174"/>
        <v>621295262.77762055</v>
      </c>
      <c r="D2342" s="100">
        <v>544.35999999997898</v>
      </c>
      <c r="E2342" s="84"/>
      <c r="F2342" s="85"/>
      <c r="G2342" s="79">
        <f t="shared" si="173"/>
        <v>0.42171901035976411</v>
      </c>
      <c r="H2342" s="80">
        <f t="shared" si="176"/>
        <v>1.2795213877185021</v>
      </c>
      <c r="I2342" s="61"/>
      <c r="J2342" s="61"/>
      <c r="K2342" s="61"/>
      <c r="L2342" s="61"/>
      <c r="M2342" s="61"/>
    </row>
    <row r="2343" spans="1:13" ht="15.6">
      <c r="A2343" s="92">
        <v>544.36999999997897</v>
      </c>
      <c r="B2343" s="84">
        <f t="shared" si="175"/>
        <v>678295633.55175126</v>
      </c>
      <c r="C2343" s="84">
        <f t="shared" si="174"/>
        <v>621716981.78798032</v>
      </c>
      <c r="D2343" s="92">
        <v>544.36999999997897</v>
      </c>
      <c r="E2343" s="84"/>
      <c r="F2343" s="85"/>
      <c r="G2343" s="79">
        <f t="shared" si="173"/>
        <v>0.42171901035976411</v>
      </c>
      <c r="H2343" s="80">
        <f t="shared" si="176"/>
        <v>1.2803898934446691</v>
      </c>
      <c r="I2343" s="61"/>
      <c r="J2343" s="61"/>
      <c r="K2343" s="61"/>
      <c r="L2343" s="61"/>
      <c r="M2343" s="61"/>
    </row>
    <row r="2344" spans="1:13" ht="15.6">
      <c r="A2344" s="100">
        <v>544.37999999997896</v>
      </c>
      <c r="B2344" s="84">
        <f t="shared" si="175"/>
        <v>678717352.56211102</v>
      </c>
      <c r="C2344" s="84">
        <f t="shared" si="174"/>
        <v>622138700.79834008</v>
      </c>
      <c r="D2344" s="100">
        <v>544.37999999997896</v>
      </c>
      <c r="E2344" s="84"/>
      <c r="F2344" s="85"/>
      <c r="G2344" s="79">
        <f t="shared" si="173"/>
        <v>0.42171901035976411</v>
      </c>
      <c r="H2344" s="80">
        <f t="shared" si="176"/>
        <v>1.2812583991708362</v>
      </c>
      <c r="I2344" s="61"/>
      <c r="J2344" s="61"/>
      <c r="K2344" s="61"/>
      <c r="L2344" s="61"/>
      <c r="M2344" s="61"/>
    </row>
    <row r="2345" spans="1:13" ht="15.6">
      <c r="A2345" s="92">
        <v>544.38999999997895</v>
      </c>
      <c r="B2345" s="84">
        <f t="shared" si="175"/>
        <v>679139071.57247078</v>
      </c>
      <c r="C2345" s="84">
        <f t="shared" si="174"/>
        <v>622560419.80869985</v>
      </c>
      <c r="D2345" s="92">
        <v>544.38999999997895</v>
      </c>
      <c r="E2345" s="84"/>
      <c r="F2345" s="85"/>
      <c r="G2345" s="79">
        <f t="shared" si="173"/>
        <v>0.42171901035976411</v>
      </c>
      <c r="H2345" s="80">
        <f t="shared" si="176"/>
        <v>1.282126904897003</v>
      </c>
      <c r="I2345" s="61"/>
      <c r="J2345" s="61"/>
      <c r="K2345" s="61"/>
      <c r="L2345" s="61"/>
      <c r="M2345" s="61"/>
    </row>
    <row r="2346" spans="1:13" ht="15.6">
      <c r="A2346" s="100">
        <v>544.39999999997895</v>
      </c>
      <c r="B2346" s="84">
        <f t="shared" si="175"/>
        <v>679560790.58283055</v>
      </c>
      <c r="C2346" s="84">
        <f t="shared" si="174"/>
        <v>622982138.81905961</v>
      </c>
      <c r="D2346" s="100">
        <v>544.39999999997895</v>
      </c>
      <c r="E2346" s="84"/>
      <c r="F2346" s="85"/>
      <c r="G2346" s="79">
        <f t="shared" si="173"/>
        <v>0.42171901035976411</v>
      </c>
      <c r="H2346" s="80">
        <f t="shared" si="176"/>
        <v>1.28299541062317</v>
      </c>
      <c r="I2346" s="61"/>
      <c r="J2346" s="61"/>
      <c r="K2346" s="61"/>
      <c r="L2346" s="61"/>
      <c r="M2346" s="61"/>
    </row>
    <row r="2347" spans="1:13" ht="15.6">
      <c r="A2347" s="92">
        <v>544.40999999997905</v>
      </c>
      <c r="B2347" s="84">
        <f t="shared" si="175"/>
        <v>679982509.59319031</v>
      </c>
      <c r="C2347" s="84">
        <f t="shared" si="174"/>
        <v>623403857.82941937</v>
      </c>
      <c r="D2347" s="92">
        <v>544.40999999997905</v>
      </c>
      <c r="E2347" s="84"/>
      <c r="F2347" s="85"/>
      <c r="G2347" s="79">
        <f t="shared" ref="G2347:G2405" si="177">(B2347-B2346)/10^6</f>
        <v>0.42171901035976411</v>
      </c>
      <c r="H2347" s="80">
        <f t="shared" si="176"/>
        <v>1.2838639163493371</v>
      </c>
      <c r="I2347" s="61"/>
      <c r="J2347" s="61"/>
      <c r="K2347" s="61"/>
      <c r="L2347" s="61"/>
      <c r="M2347" s="61"/>
    </row>
    <row r="2348" spans="1:13" ht="15.6">
      <c r="A2348" s="100">
        <v>544.41999999997904</v>
      </c>
      <c r="B2348" s="84">
        <f t="shared" si="175"/>
        <v>680404228.60355008</v>
      </c>
      <c r="C2348" s="84">
        <f t="shared" si="174"/>
        <v>623825576.83977914</v>
      </c>
      <c r="D2348" s="100">
        <v>544.41999999997904</v>
      </c>
      <c r="E2348" s="84"/>
      <c r="F2348" s="85"/>
      <c r="G2348" s="79">
        <f t="shared" si="177"/>
        <v>0.42171901035976411</v>
      </c>
      <c r="H2348" s="80">
        <f t="shared" si="176"/>
        <v>1.2847324220755041</v>
      </c>
      <c r="I2348" s="61"/>
      <c r="J2348" s="61"/>
      <c r="K2348" s="61"/>
      <c r="L2348" s="61"/>
      <c r="M2348" s="61"/>
    </row>
    <row r="2349" spans="1:13" ht="15.6">
      <c r="A2349" s="92">
        <v>544.42999999997903</v>
      </c>
      <c r="B2349" s="84">
        <f t="shared" si="175"/>
        <v>680825947.61390984</v>
      </c>
      <c r="C2349" s="84">
        <f t="shared" si="174"/>
        <v>624247295.8501389</v>
      </c>
      <c r="D2349" s="92">
        <v>544.42999999997903</v>
      </c>
      <c r="E2349" s="84"/>
      <c r="F2349" s="85"/>
      <c r="G2349" s="79">
        <f t="shared" si="177"/>
        <v>0.42171901035976411</v>
      </c>
      <c r="H2349" s="80">
        <f t="shared" si="176"/>
        <v>1.2856009278016711</v>
      </c>
      <c r="I2349" s="61"/>
      <c r="J2349" s="61"/>
      <c r="K2349" s="61"/>
      <c r="L2349" s="61"/>
      <c r="M2349" s="61"/>
    </row>
    <row r="2350" spans="1:13" ht="15.6">
      <c r="A2350" s="100">
        <v>544.43999999997902</v>
      </c>
      <c r="B2350" s="84">
        <f t="shared" si="175"/>
        <v>681247666.6242696</v>
      </c>
      <c r="C2350" s="84">
        <f t="shared" si="174"/>
        <v>624669014.86049867</v>
      </c>
      <c r="D2350" s="100">
        <v>544.43999999997902</v>
      </c>
      <c r="E2350" s="84"/>
      <c r="F2350" s="85"/>
      <c r="G2350" s="79">
        <f t="shared" si="177"/>
        <v>0.42171901035976411</v>
      </c>
      <c r="H2350" s="80">
        <f t="shared" si="176"/>
        <v>1.2864694335278382</v>
      </c>
      <c r="I2350" s="61"/>
      <c r="J2350" s="61"/>
      <c r="K2350" s="61"/>
      <c r="L2350" s="61"/>
      <c r="M2350" s="61"/>
    </row>
    <row r="2351" spans="1:13" ht="15.6">
      <c r="A2351" s="92">
        <v>544.44999999997901</v>
      </c>
      <c r="B2351" s="84">
        <f t="shared" si="175"/>
        <v>681669385.63462937</v>
      </c>
      <c r="C2351" s="84">
        <f t="shared" si="174"/>
        <v>625090733.87085843</v>
      </c>
      <c r="D2351" s="92">
        <v>544.44999999997901</v>
      </c>
      <c r="E2351" s="84"/>
      <c r="F2351" s="85"/>
      <c r="G2351" s="79">
        <f t="shared" si="177"/>
        <v>0.42171901035976411</v>
      </c>
      <c r="H2351" s="80">
        <f t="shared" si="176"/>
        <v>1.2873379392540052</v>
      </c>
      <c r="I2351" s="61"/>
      <c r="J2351" s="61"/>
      <c r="K2351" s="61"/>
      <c r="L2351" s="61"/>
      <c r="M2351" s="61"/>
    </row>
    <row r="2352" spans="1:13" ht="15.6">
      <c r="A2352" s="100">
        <v>544.459999999979</v>
      </c>
      <c r="B2352" s="84">
        <f t="shared" si="175"/>
        <v>682091104.64498913</v>
      </c>
      <c r="C2352" s="84">
        <f t="shared" si="174"/>
        <v>625512452.88121819</v>
      </c>
      <c r="D2352" s="100">
        <v>544.459999999979</v>
      </c>
      <c r="E2352" s="84"/>
      <c r="F2352" s="85"/>
      <c r="G2352" s="79">
        <f t="shared" si="177"/>
        <v>0.42171901035976411</v>
      </c>
      <c r="H2352" s="80">
        <f t="shared" si="176"/>
        <v>1.2882064449801722</v>
      </c>
      <c r="I2352" s="61"/>
      <c r="J2352" s="61"/>
      <c r="K2352" s="61"/>
      <c r="L2352" s="61"/>
      <c r="M2352" s="61"/>
    </row>
    <row r="2353" spans="1:13" ht="15.6">
      <c r="A2353" s="92">
        <v>544.469999999979</v>
      </c>
      <c r="B2353" s="84">
        <f t="shared" si="175"/>
        <v>682512823.6553489</v>
      </c>
      <c r="C2353" s="84">
        <f t="shared" si="174"/>
        <v>625934171.89157796</v>
      </c>
      <c r="D2353" s="92">
        <v>544.469999999979</v>
      </c>
      <c r="E2353" s="84"/>
      <c r="F2353" s="85"/>
      <c r="G2353" s="79">
        <f t="shared" si="177"/>
        <v>0.42171901035976411</v>
      </c>
      <c r="H2353" s="80">
        <f t="shared" si="176"/>
        <v>1.289074950706339</v>
      </c>
      <c r="I2353" s="61"/>
      <c r="J2353" s="61"/>
      <c r="K2353" s="61"/>
      <c r="L2353" s="61"/>
      <c r="M2353" s="61"/>
    </row>
    <row r="2354" spans="1:13" ht="15.6">
      <c r="A2354" s="100">
        <v>544.47999999997899</v>
      </c>
      <c r="B2354" s="84">
        <f t="shared" si="175"/>
        <v>682934542.66570866</v>
      </c>
      <c r="C2354" s="84">
        <f t="shared" si="174"/>
        <v>626355890.90193772</v>
      </c>
      <c r="D2354" s="100">
        <v>544.47999999997899</v>
      </c>
      <c r="E2354" s="84"/>
      <c r="F2354" s="85"/>
      <c r="G2354" s="79">
        <f t="shared" si="177"/>
        <v>0.42171901035976411</v>
      </c>
      <c r="H2354" s="80">
        <f t="shared" si="176"/>
        <v>1.2899434564325061</v>
      </c>
      <c r="I2354" s="61"/>
      <c r="J2354" s="61"/>
      <c r="K2354" s="61"/>
      <c r="L2354" s="61"/>
      <c r="M2354" s="61"/>
    </row>
    <row r="2355" spans="1:13" ht="15.6">
      <c r="A2355" s="92">
        <v>544.48999999997898</v>
      </c>
      <c r="B2355" s="84">
        <f t="shared" si="175"/>
        <v>683356261.67606843</v>
      </c>
      <c r="C2355" s="84">
        <f t="shared" si="174"/>
        <v>626777609.91229749</v>
      </c>
      <c r="D2355" s="92">
        <v>544.48999999997898</v>
      </c>
      <c r="E2355" s="84"/>
      <c r="F2355" s="85"/>
      <c r="G2355" s="79">
        <f t="shared" si="177"/>
        <v>0.42171901035976411</v>
      </c>
      <c r="H2355" s="80">
        <f t="shared" si="176"/>
        <v>1.2908119621586731</v>
      </c>
      <c r="I2355" s="61"/>
      <c r="J2355" s="61"/>
      <c r="K2355" s="61"/>
      <c r="L2355" s="61"/>
      <c r="M2355" s="61"/>
    </row>
    <row r="2356" spans="1:13" ht="15.6">
      <c r="A2356" s="100">
        <v>544.49999999997897</v>
      </c>
      <c r="B2356" s="84">
        <f t="shared" si="175"/>
        <v>683777980.68642819</v>
      </c>
      <c r="C2356" s="84">
        <f t="shared" si="174"/>
        <v>627199328.92265725</v>
      </c>
      <c r="D2356" s="100">
        <v>544.49999999997897</v>
      </c>
      <c r="E2356" s="84"/>
      <c r="F2356" s="85"/>
      <c r="G2356" s="79">
        <f t="shared" si="177"/>
        <v>0.42171901035976411</v>
      </c>
      <c r="H2356" s="80">
        <f t="shared" si="176"/>
        <v>1.2916804678848401</v>
      </c>
      <c r="I2356" s="61"/>
      <c r="J2356" s="61"/>
      <c r="K2356" s="61"/>
      <c r="L2356" s="61"/>
      <c r="M2356" s="61"/>
    </row>
    <row r="2357" spans="1:13" ht="15.6">
      <c r="A2357" s="92">
        <v>544.50999999997896</v>
      </c>
      <c r="B2357" s="84">
        <f t="shared" si="175"/>
        <v>684199699.69678795</v>
      </c>
      <c r="C2357" s="84">
        <f t="shared" si="174"/>
        <v>627621047.93301702</v>
      </c>
      <c r="D2357" s="92">
        <v>544.50999999997896</v>
      </c>
      <c r="E2357" s="84"/>
      <c r="F2357" s="85"/>
      <c r="G2357" s="79">
        <f t="shared" si="177"/>
        <v>0.42171901035976411</v>
      </c>
      <c r="H2357" s="80">
        <f t="shared" si="176"/>
        <v>1.2925489736110072</v>
      </c>
      <c r="I2357" s="61"/>
      <c r="J2357" s="61"/>
      <c r="K2357" s="61"/>
      <c r="L2357" s="61"/>
      <c r="M2357" s="61"/>
    </row>
    <row r="2358" spans="1:13" ht="15.6">
      <c r="A2358" s="100">
        <v>544.51999999997895</v>
      </c>
      <c r="B2358" s="84">
        <f t="shared" si="175"/>
        <v>684621418.70714772</v>
      </c>
      <c r="C2358" s="84">
        <f t="shared" si="174"/>
        <v>628042766.94337678</v>
      </c>
      <c r="D2358" s="100">
        <v>544.51999999997895</v>
      </c>
      <c r="E2358" s="84"/>
      <c r="F2358" s="85"/>
      <c r="G2358" s="79">
        <f t="shared" si="177"/>
        <v>0.42171901035976411</v>
      </c>
      <c r="H2358" s="80">
        <f t="shared" si="176"/>
        <v>1.2934174793371742</v>
      </c>
      <c r="I2358" s="61"/>
      <c r="J2358" s="61"/>
      <c r="K2358" s="61"/>
      <c r="L2358" s="61"/>
      <c r="M2358" s="61"/>
    </row>
    <row r="2359" spans="1:13" ht="15.6">
      <c r="A2359" s="92">
        <v>544.52999999997905</v>
      </c>
      <c r="B2359" s="84">
        <f t="shared" si="175"/>
        <v>685043137.71750748</v>
      </c>
      <c r="C2359" s="84">
        <f t="shared" si="174"/>
        <v>628464485.95373654</v>
      </c>
      <c r="D2359" s="92">
        <v>544.52999999997905</v>
      </c>
      <c r="E2359" s="84"/>
      <c r="F2359" s="85"/>
      <c r="G2359" s="79">
        <f t="shared" si="177"/>
        <v>0.42171901035976411</v>
      </c>
      <c r="H2359" s="80">
        <f t="shared" si="176"/>
        <v>1.2942859850633412</v>
      </c>
      <c r="I2359" s="61"/>
      <c r="J2359" s="61"/>
      <c r="K2359" s="61"/>
      <c r="L2359" s="61"/>
      <c r="M2359" s="61"/>
    </row>
    <row r="2360" spans="1:13" ht="15.6">
      <c r="A2360" s="100">
        <v>544.53999999997905</v>
      </c>
      <c r="B2360" s="84">
        <f t="shared" si="175"/>
        <v>685464856.72786725</v>
      </c>
      <c r="C2360" s="84">
        <f t="shared" si="174"/>
        <v>628886204.96409631</v>
      </c>
      <c r="D2360" s="100">
        <v>544.53999999997905</v>
      </c>
      <c r="E2360" s="84"/>
      <c r="F2360" s="85"/>
      <c r="G2360" s="79">
        <f t="shared" si="177"/>
        <v>0.42171901035976411</v>
      </c>
      <c r="H2360" s="80">
        <f t="shared" si="176"/>
        <v>1.2951544907895083</v>
      </c>
      <c r="I2360" s="61"/>
      <c r="J2360" s="61"/>
      <c r="K2360" s="61"/>
      <c r="L2360" s="61"/>
      <c r="M2360" s="61"/>
    </row>
    <row r="2361" spans="1:13" ht="15.6">
      <c r="A2361" s="92">
        <v>544.54999999997904</v>
      </c>
      <c r="B2361" s="84">
        <f t="shared" si="175"/>
        <v>685886575.73822701</v>
      </c>
      <c r="C2361" s="84">
        <f t="shared" si="174"/>
        <v>629307923.97445607</v>
      </c>
      <c r="D2361" s="92">
        <v>544.54999999997904</v>
      </c>
      <c r="E2361" s="84"/>
      <c r="F2361" s="85"/>
      <c r="G2361" s="79">
        <f t="shared" si="177"/>
        <v>0.42171901035976411</v>
      </c>
      <c r="H2361" s="80">
        <f t="shared" si="176"/>
        <v>1.2960229965156751</v>
      </c>
      <c r="I2361" s="61"/>
      <c r="J2361" s="61"/>
      <c r="K2361" s="61"/>
      <c r="L2361" s="61"/>
      <c r="M2361" s="61"/>
    </row>
    <row r="2362" spans="1:13" ht="15.6">
      <c r="A2362" s="100">
        <v>544.55999999997903</v>
      </c>
      <c r="B2362" s="84">
        <f t="shared" si="175"/>
        <v>686308294.74858677</v>
      </c>
      <c r="C2362" s="84">
        <f t="shared" si="174"/>
        <v>629729642.98481584</v>
      </c>
      <c r="D2362" s="100">
        <v>544.55999999997903</v>
      </c>
      <c r="E2362" s="84"/>
      <c r="F2362" s="85"/>
      <c r="G2362" s="79">
        <f t="shared" si="177"/>
        <v>0.42171901035976411</v>
      </c>
      <c r="H2362" s="80">
        <f t="shared" si="176"/>
        <v>1.2968915022418421</v>
      </c>
      <c r="I2362" s="61"/>
      <c r="J2362" s="61"/>
      <c r="K2362" s="61"/>
      <c r="L2362" s="61"/>
      <c r="M2362" s="61"/>
    </row>
    <row r="2363" spans="1:13" ht="15.6">
      <c r="A2363" s="92">
        <v>544.56999999997902</v>
      </c>
      <c r="B2363" s="84">
        <f t="shared" si="175"/>
        <v>686730013.75894654</v>
      </c>
      <c r="C2363" s="84">
        <f t="shared" si="174"/>
        <v>630151361.9951756</v>
      </c>
      <c r="D2363" s="92">
        <v>544.56999999997902</v>
      </c>
      <c r="E2363" s="84"/>
      <c r="F2363" s="85"/>
      <c r="G2363" s="79">
        <f t="shared" si="177"/>
        <v>0.42171901035976411</v>
      </c>
      <c r="H2363" s="80">
        <f t="shared" si="176"/>
        <v>1.2977600079680092</v>
      </c>
      <c r="I2363" s="61"/>
      <c r="J2363" s="61"/>
      <c r="K2363" s="61"/>
      <c r="L2363" s="61"/>
      <c r="M2363" s="61"/>
    </row>
    <row r="2364" spans="1:13" ht="15.6">
      <c r="A2364" s="100">
        <v>544.57999999997901</v>
      </c>
      <c r="B2364" s="84">
        <f t="shared" si="175"/>
        <v>687151732.7693063</v>
      </c>
      <c r="C2364" s="84">
        <f t="shared" si="174"/>
        <v>630573081.00553536</v>
      </c>
      <c r="D2364" s="100">
        <v>544.57999999997901</v>
      </c>
      <c r="E2364" s="84"/>
      <c r="F2364" s="85"/>
      <c r="G2364" s="79">
        <f t="shared" si="177"/>
        <v>0.42171901035976411</v>
      </c>
      <c r="H2364" s="80">
        <f t="shared" si="176"/>
        <v>1.2986285136941762</v>
      </c>
      <c r="I2364" s="61"/>
      <c r="J2364" s="61"/>
      <c r="K2364" s="61"/>
      <c r="L2364" s="61"/>
      <c r="M2364" s="61"/>
    </row>
    <row r="2365" spans="1:13" ht="15.6">
      <c r="A2365" s="92">
        <v>544.589999999979</v>
      </c>
      <c r="B2365" s="84">
        <f t="shared" si="175"/>
        <v>687573451.77966607</v>
      </c>
      <c r="C2365" s="84">
        <f t="shared" si="174"/>
        <v>630994800.01589513</v>
      </c>
      <c r="D2365" s="92">
        <v>544.589999999979</v>
      </c>
      <c r="E2365" s="84"/>
      <c r="F2365" s="85"/>
      <c r="G2365" s="79">
        <f t="shared" si="177"/>
        <v>0.42171901035976411</v>
      </c>
      <c r="H2365" s="80">
        <f t="shared" si="176"/>
        <v>1.2994970194203432</v>
      </c>
      <c r="I2365" s="61"/>
      <c r="J2365" s="61"/>
      <c r="K2365" s="61"/>
      <c r="L2365" s="61"/>
      <c r="M2365" s="61"/>
    </row>
    <row r="2366" spans="1:13" ht="15.6">
      <c r="A2366" s="100">
        <v>544.59999999997899</v>
      </c>
      <c r="B2366" s="84">
        <f t="shared" si="175"/>
        <v>687995170.79002583</v>
      </c>
      <c r="C2366" s="84">
        <f t="shared" si="174"/>
        <v>631416519.02625489</v>
      </c>
      <c r="D2366" s="100">
        <v>544.59999999997899</v>
      </c>
      <c r="E2366" s="84"/>
      <c r="F2366" s="85"/>
      <c r="G2366" s="79">
        <f t="shared" si="177"/>
        <v>0.42171901035976411</v>
      </c>
      <c r="H2366" s="80">
        <f t="shared" si="176"/>
        <v>1.3003655251465103</v>
      </c>
      <c r="I2366" s="61"/>
      <c r="J2366" s="61"/>
      <c r="K2366" s="61"/>
      <c r="L2366" s="61"/>
      <c r="M2366" s="61"/>
    </row>
    <row r="2367" spans="1:13" ht="15.6">
      <c r="A2367" s="92">
        <v>544.60999999997898</v>
      </c>
      <c r="B2367" s="84">
        <f t="shared" si="175"/>
        <v>688416889.80038559</v>
      </c>
      <c r="C2367" s="84">
        <f t="shared" si="174"/>
        <v>631838238.03661466</v>
      </c>
      <c r="D2367" s="92">
        <v>544.60999999997898</v>
      </c>
      <c r="E2367" s="84"/>
      <c r="F2367" s="85"/>
      <c r="G2367" s="79">
        <f t="shared" si="177"/>
        <v>0.42171901035976411</v>
      </c>
      <c r="H2367" s="80">
        <f t="shared" si="176"/>
        <v>1.3012340308726773</v>
      </c>
      <c r="I2367" s="61"/>
      <c r="J2367" s="61"/>
      <c r="K2367" s="61"/>
      <c r="L2367" s="61"/>
      <c r="M2367" s="61"/>
    </row>
    <row r="2368" spans="1:13" ht="15.6">
      <c r="A2368" s="100">
        <v>544.61999999997897</v>
      </c>
      <c r="B2368" s="84">
        <f t="shared" si="175"/>
        <v>688838608.81074536</v>
      </c>
      <c r="C2368" s="84">
        <f t="shared" si="174"/>
        <v>632259957.04697442</v>
      </c>
      <c r="D2368" s="100">
        <v>544.61999999997897</v>
      </c>
      <c r="E2368" s="84"/>
      <c r="F2368" s="85"/>
      <c r="G2368" s="79">
        <f t="shared" si="177"/>
        <v>0.42171901035976411</v>
      </c>
      <c r="H2368" s="80">
        <f t="shared" si="176"/>
        <v>1.3021025365988443</v>
      </c>
      <c r="I2368" s="61"/>
      <c r="J2368" s="61"/>
      <c r="K2368" s="61"/>
      <c r="L2368" s="61"/>
      <c r="M2368" s="61"/>
    </row>
    <row r="2369" spans="1:13" ht="15.6">
      <c r="A2369" s="92">
        <v>544.62999999997896</v>
      </c>
      <c r="B2369" s="84">
        <f t="shared" si="175"/>
        <v>689260327.82110512</v>
      </c>
      <c r="C2369" s="84">
        <f t="shared" si="174"/>
        <v>632681676.05733418</v>
      </c>
      <c r="D2369" s="92">
        <v>544.62999999997896</v>
      </c>
      <c r="E2369" s="84"/>
      <c r="F2369" s="85"/>
      <c r="G2369" s="79">
        <f t="shared" si="177"/>
        <v>0.42171901035976411</v>
      </c>
      <c r="H2369" s="80">
        <f t="shared" si="176"/>
        <v>1.3029710423250112</v>
      </c>
      <c r="I2369" s="61"/>
      <c r="J2369" s="61"/>
      <c r="K2369" s="61"/>
      <c r="L2369" s="61"/>
      <c r="M2369" s="61"/>
    </row>
    <row r="2370" spans="1:13" ht="15.6">
      <c r="A2370" s="100">
        <v>544.63999999997804</v>
      </c>
      <c r="B2370" s="84">
        <f t="shared" si="175"/>
        <v>689682046.83146489</v>
      </c>
      <c r="C2370" s="84">
        <f t="shared" si="174"/>
        <v>633103395.06769395</v>
      </c>
      <c r="D2370" s="100">
        <v>544.63999999997804</v>
      </c>
      <c r="E2370" s="84"/>
      <c r="F2370" s="85"/>
      <c r="G2370" s="79">
        <f t="shared" si="177"/>
        <v>0.42171901035976411</v>
      </c>
      <c r="H2370" s="80">
        <f t="shared" si="176"/>
        <v>1.3038395480511782</v>
      </c>
      <c r="I2370" s="61"/>
      <c r="J2370" s="61"/>
      <c r="K2370" s="61"/>
      <c r="L2370" s="61"/>
      <c r="M2370" s="61"/>
    </row>
    <row r="2371" spans="1:13" ht="15.6">
      <c r="A2371" s="92">
        <v>544.64999999997804</v>
      </c>
      <c r="B2371" s="84">
        <f t="shared" ref="B2371:B2405" si="178">B2370+($B$2406-$B$2306)/100</f>
        <v>690103765.84182465</v>
      </c>
      <c r="C2371" s="84">
        <f t="shared" si="174"/>
        <v>633525114.07805371</v>
      </c>
      <c r="D2371" s="92">
        <v>544.64999999997804</v>
      </c>
      <c r="E2371" s="84"/>
      <c r="F2371" s="85"/>
      <c r="G2371" s="79">
        <f t="shared" si="177"/>
        <v>0.42171901035976411</v>
      </c>
      <c r="H2371" s="80">
        <f t="shared" si="176"/>
        <v>1.3047080537773452</v>
      </c>
      <c r="I2371" s="61"/>
      <c r="J2371" s="61"/>
      <c r="K2371" s="61"/>
      <c r="L2371" s="61"/>
      <c r="M2371" s="61"/>
    </row>
    <row r="2372" spans="1:13" ht="15.6">
      <c r="A2372" s="100">
        <v>544.65999999997803</v>
      </c>
      <c r="B2372" s="84">
        <f t="shared" si="178"/>
        <v>690525484.85218441</v>
      </c>
      <c r="C2372" s="84">
        <f t="shared" si="174"/>
        <v>633946833.08841348</v>
      </c>
      <c r="D2372" s="100">
        <v>544.65999999997803</v>
      </c>
      <c r="E2372" s="84"/>
      <c r="F2372" s="85"/>
      <c r="G2372" s="79">
        <f t="shared" si="177"/>
        <v>0.42171901035976411</v>
      </c>
      <c r="H2372" s="80">
        <f t="shared" si="176"/>
        <v>1.3055765595035123</v>
      </c>
      <c r="I2372" s="61"/>
      <c r="J2372" s="61"/>
      <c r="K2372" s="61"/>
      <c r="L2372" s="61"/>
      <c r="M2372" s="61"/>
    </row>
    <row r="2373" spans="1:13" ht="15.6">
      <c r="A2373" s="92">
        <v>544.66999999997802</v>
      </c>
      <c r="B2373" s="84">
        <f t="shared" si="178"/>
        <v>690947203.86254418</v>
      </c>
      <c r="C2373" s="84">
        <f t="shared" si="174"/>
        <v>634368552.09877324</v>
      </c>
      <c r="D2373" s="92">
        <v>544.66999999997802</v>
      </c>
      <c r="E2373" s="84"/>
      <c r="F2373" s="85"/>
      <c r="G2373" s="79">
        <f t="shared" si="177"/>
        <v>0.42171901035976411</v>
      </c>
      <c r="H2373" s="80">
        <f t="shared" si="176"/>
        <v>1.3064450652296793</v>
      </c>
      <c r="I2373" s="61"/>
      <c r="J2373" s="61"/>
      <c r="K2373" s="61"/>
      <c r="L2373" s="61"/>
      <c r="M2373" s="61"/>
    </row>
    <row r="2374" spans="1:13" ht="15.6">
      <c r="A2374" s="100">
        <v>544.67999999997801</v>
      </c>
      <c r="B2374" s="84">
        <f t="shared" si="178"/>
        <v>691368922.87290394</v>
      </c>
      <c r="C2374" s="84">
        <f t="shared" si="174"/>
        <v>634790271.10913301</v>
      </c>
      <c r="D2374" s="100">
        <v>544.67999999997801</v>
      </c>
      <c r="E2374" s="84"/>
      <c r="F2374" s="85"/>
      <c r="G2374" s="79">
        <f t="shared" si="177"/>
        <v>0.42171901035976411</v>
      </c>
      <c r="H2374" s="80">
        <f t="shared" si="176"/>
        <v>1.3073135709558463</v>
      </c>
      <c r="I2374" s="61"/>
      <c r="J2374" s="61"/>
      <c r="K2374" s="61"/>
      <c r="L2374" s="61"/>
      <c r="M2374" s="61"/>
    </row>
    <row r="2375" spans="1:13" ht="15.6">
      <c r="A2375" s="92">
        <v>544.689999999978</v>
      </c>
      <c r="B2375" s="84">
        <f t="shared" si="178"/>
        <v>691790641.88326371</v>
      </c>
      <c r="C2375" s="84">
        <f t="shared" si="174"/>
        <v>635211990.11949277</v>
      </c>
      <c r="D2375" s="92">
        <v>544.689999999978</v>
      </c>
      <c r="E2375" s="84"/>
      <c r="F2375" s="85"/>
      <c r="G2375" s="79">
        <f t="shared" si="177"/>
        <v>0.42171901035976411</v>
      </c>
      <c r="H2375" s="80">
        <f t="shared" si="176"/>
        <v>1.3081820766820134</v>
      </c>
      <c r="I2375" s="61"/>
      <c r="J2375" s="61"/>
      <c r="K2375" s="61"/>
      <c r="L2375" s="61"/>
      <c r="M2375" s="61"/>
    </row>
    <row r="2376" spans="1:13" ht="15.6">
      <c r="A2376" s="100">
        <v>544.69999999997799</v>
      </c>
      <c r="B2376" s="84">
        <f t="shared" si="178"/>
        <v>692212360.89362347</v>
      </c>
      <c r="C2376" s="84">
        <f t="shared" si="174"/>
        <v>635633709.12985253</v>
      </c>
      <c r="D2376" s="100">
        <v>544.69999999997799</v>
      </c>
      <c r="E2376" s="84"/>
      <c r="F2376" s="85"/>
      <c r="G2376" s="79">
        <f t="shared" si="177"/>
        <v>0.42171901035976411</v>
      </c>
      <c r="H2376" s="80">
        <f t="shared" ref="H2376:H2406" si="179">C2376/$C$2006</f>
        <v>1.3090505824081804</v>
      </c>
      <c r="I2376" s="61"/>
      <c r="J2376" s="61"/>
      <c r="K2376" s="61"/>
      <c r="L2376" s="61"/>
      <c r="M2376" s="61"/>
    </row>
    <row r="2377" spans="1:13" ht="15.6">
      <c r="A2377" s="92">
        <v>544.70999999997798</v>
      </c>
      <c r="B2377" s="84">
        <f t="shared" si="178"/>
        <v>692634079.90398324</v>
      </c>
      <c r="C2377" s="84">
        <f t="shared" si="174"/>
        <v>636055428.1402123</v>
      </c>
      <c r="D2377" s="92">
        <v>544.70999999997798</v>
      </c>
      <c r="E2377" s="84"/>
      <c r="F2377" s="85"/>
      <c r="G2377" s="79">
        <f t="shared" si="177"/>
        <v>0.42171901035976411</v>
      </c>
      <c r="H2377" s="80">
        <f t="shared" si="179"/>
        <v>1.3099190881343472</v>
      </c>
      <c r="I2377" s="61"/>
      <c r="J2377" s="61"/>
      <c r="K2377" s="61"/>
      <c r="L2377" s="61"/>
      <c r="M2377" s="61"/>
    </row>
    <row r="2378" spans="1:13" ht="15.6">
      <c r="A2378" s="100">
        <v>544.71999999997797</v>
      </c>
      <c r="B2378" s="84">
        <f t="shared" si="178"/>
        <v>693055798.914343</v>
      </c>
      <c r="C2378" s="84">
        <f t="shared" si="174"/>
        <v>636477147.15057206</v>
      </c>
      <c r="D2378" s="100">
        <v>544.71999999997797</v>
      </c>
      <c r="E2378" s="84"/>
      <c r="F2378" s="85"/>
      <c r="G2378" s="79">
        <f t="shared" si="177"/>
        <v>0.42171901035976411</v>
      </c>
      <c r="H2378" s="80">
        <f t="shared" si="179"/>
        <v>1.3107875938605142</v>
      </c>
      <c r="I2378" s="61"/>
      <c r="J2378" s="61"/>
      <c r="K2378" s="61"/>
      <c r="L2378" s="61"/>
      <c r="M2378" s="61"/>
    </row>
    <row r="2379" spans="1:13" ht="15.6">
      <c r="A2379" s="92">
        <v>544.72999999997796</v>
      </c>
      <c r="B2379" s="84">
        <f t="shared" si="178"/>
        <v>693477517.92470276</v>
      </c>
      <c r="C2379" s="84">
        <f t="shared" si="174"/>
        <v>636898866.16093183</v>
      </c>
      <c r="D2379" s="92">
        <v>544.72999999997796</v>
      </c>
      <c r="E2379" s="84"/>
      <c r="F2379" s="85"/>
      <c r="G2379" s="79">
        <f t="shared" si="177"/>
        <v>0.42171901035976411</v>
      </c>
      <c r="H2379" s="80">
        <f t="shared" si="179"/>
        <v>1.3116560995866813</v>
      </c>
      <c r="I2379" s="61"/>
      <c r="J2379" s="61"/>
      <c r="K2379" s="61"/>
      <c r="L2379" s="61"/>
      <c r="M2379" s="61"/>
    </row>
    <row r="2380" spans="1:13" ht="15.6">
      <c r="A2380" s="100">
        <v>544.73999999997795</v>
      </c>
      <c r="B2380" s="84">
        <f t="shared" si="178"/>
        <v>693899236.93506253</v>
      </c>
      <c r="C2380" s="84">
        <f t="shared" si="174"/>
        <v>637320585.17129159</v>
      </c>
      <c r="D2380" s="100">
        <v>544.73999999997795</v>
      </c>
      <c r="E2380" s="84"/>
      <c r="F2380" s="85"/>
      <c r="G2380" s="79">
        <f t="shared" si="177"/>
        <v>0.42171901035976411</v>
      </c>
      <c r="H2380" s="80">
        <f t="shared" si="179"/>
        <v>1.3125246053128483</v>
      </c>
      <c r="I2380" s="61"/>
      <c r="J2380" s="61"/>
      <c r="K2380" s="61"/>
      <c r="L2380" s="61"/>
      <c r="M2380" s="61"/>
    </row>
    <row r="2381" spans="1:13" ht="15.6">
      <c r="A2381" s="92">
        <v>544.74999999997794</v>
      </c>
      <c r="B2381" s="84">
        <f t="shared" si="178"/>
        <v>694320955.94542229</v>
      </c>
      <c r="C2381" s="84">
        <f t="shared" si="174"/>
        <v>637742304.18165135</v>
      </c>
      <c r="D2381" s="92">
        <v>544.74999999997794</v>
      </c>
      <c r="E2381" s="84"/>
      <c r="F2381" s="85"/>
      <c r="G2381" s="79">
        <f t="shared" si="177"/>
        <v>0.42171901035976411</v>
      </c>
      <c r="H2381" s="80">
        <f t="shared" si="179"/>
        <v>1.3133931110390153</v>
      </c>
      <c r="I2381" s="61"/>
      <c r="J2381" s="61"/>
      <c r="K2381" s="61"/>
      <c r="L2381" s="61"/>
      <c r="M2381" s="61"/>
    </row>
    <row r="2382" spans="1:13" ht="15.6">
      <c r="A2382" s="100">
        <v>544.75999999997805</v>
      </c>
      <c r="B2382" s="84">
        <f t="shared" si="178"/>
        <v>694742674.95578206</v>
      </c>
      <c r="C2382" s="84">
        <f t="shared" si="174"/>
        <v>638164023.19201112</v>
      </c>
      <c r="D2382" s="100">
        <v>544.75999999997805</v>
      </c>
      <c r="E2382" s="84"/>
      <c r="F2382" s="85"/>
      <c r="G2382" s="79">
        <f t="shared" si="177"/>
        <v>0.42171901035976411</v>
      </c>
      <c r="H2382" s="80">
        <f t="shared" si="179"/>
        <v>1.3142616167651824</v>
      </c>
      <c r="I2382" s="61"/>
      <c r="J2382" s="61"/>
      <c r="K2382" s="61"/>
      <c r="L2382" s="61"/>
      <c r="M2382" s="61"/>
    </row>
    <row r="2383" spans="1:13" ht="15.6">
      <c r="A2383" s="92">
        <v>544.76999999997804</v>
      </c>
      <c r="B2383" s="84">
        <f t="shared" si="178"/>
        <v>695164393.96614182</v>
      </c>
      <c r="C2383" s="84">
        <f t="shared" si="174"/>
        <v>638585742.20237088</v>
      </c>
      <c r="D2383" s="92">
        <v>544.76999999997804</v>
      </c>
      <c r="E2383" s="84"/>
      <c r="F2383" s="85"/>
      <c r="G2383" s="79">
        <f t="shared" si="177"/>
        <v>0.42171901035976411</v>
      </c>
      <c r="H2383" s="80">
        <f t="shared" si="179"/>
        <v>1.3151301224913494</v>
      </c>
      <c r="I2383" s="61"/>
      <c r="J2383" s="61"/>
      <c r="K2383" s="61"/>
      <c r="L2383" s="61"/>
      <c r="M2383" s="61"/>
    </row>
    <row r="2384" spans="1:13" ht="15.6">
      <c r="A2384" s="100">
        <v>544.77999999997803</v>
      </c>
      <c r="B2384" s="84">
        <f t="shared" si="178"/>
        <v>695586112.97650158</v>
      </c>
      <c r="C2384" s="84">
        <f t="shared" si="174"/>
        <v>639007461.21273065</v>
      </c>
      <c r="D2384" s="100">
        <v>544.77999999997803</v>
      </c>
      <c r="E2384" s="84"/>
      <c r="F2384" s="85"/>
      <c r="G2384" s="79">
        <f t="shared" si="177"/>
        <v>0.42171901035976411</v>
      </c>
      <c r="H2384" s="80">
        <f t="shared" si="179"/>
        <v>1.3159986282175165</v>
      </c>
      <c r="I2384" s="61"/>
      <c r="J2384" s="61"/>
      <c r="K2384" s="61"/>
      <c r="L2384" s="61"/>
      <c r="M2384" s="61"/>
    </row>
    <row r="2385" spans="1:13" ht="15.6">
      <c r="A2385" s="92">
        <v>544.78999999997802</v>
      </c>
      <c r="B2385" s="84">
        <f t="shared" si="178"/>
        <v>696007831.98686135</v>
      </c>
      <c r="C2385" s="84">
        <f t="shared" si="174"/>
        <v>639429180.22309041</v>
      </c>
      <c r="D2385" s="92">
        <v>544.78999999997802</v>
      </c>
      <c r="E2385" s="84"/>
      <c r="F2385" s="85"/>
      <c r="G2385" s="79">
        <f t="shared" si="177"/>
        <v>0.42171901035976411</v>
      </c>
      <c r="H2385" s="80">
        <f t="shared" si="179"/>
        <v>1.3168671339436833</v>
      </c>
      <c r="I2385" s="61"/>
      <c r="J2385" s="61"/>
      <c r="K2385" s="61"/>
      <c r="L2385" s="61"/>
      <c r="M2385" s="61"/>
    </row>
    <row r="2386" spans="1:13" ht="15.6">
      <c r="A2386" s="100">
        <v>544.79999999997801</v>
      </c>
      <c r="B2386" s="84">
        <f t="shared" si="178"/>
        <v>696429550.99722111</v>
      </c>
      <c r="C2386" s="84">
        <f t="shared" si="174"/>
        <v>639850899.23345017</v>
      </c>
      <c r="D2386" s="100">
        <v>544.79999999997801</v>
      </c>
      <c r="E2386" s="84"/>
      <c r="F2386" s="85"/>
      <c r="G2386" s="79">
        <f t="shared" si="177"/>
        <v>0.42171901035976411</v>
      </c>
      <c r="H2386" s="80">
        <f t="shared" si="179"/>
        <v>1.3177356396698503</v>
      </c>
      <c r="I2386" s="61"/>
      <c r="J2386" s="61"/>
      <c r="K2386" s="61"/>
      <c r="L2386" s="61"/>
      <c r="M2386" s="61"/>
    </row>
    <row r="2387" spans="1:13" ht="15.6">
      <c r="A2387" s="92">
        <v>544.809999999978</v>
      </c>
      <c r="B2387" s="84">
        <f t="shared" si="178"/>
        <v>696851270.00758088</v>
      </c>
      <c r="C2387" s="84">
        <f t="shared" si="174"/>
        <v>640272618.24380994</v>
      </c>
      <c r="D2387" s="92">
        <v>544.809999999978</v>
      </c>
      <c r="E2387" s="84"/>
      <c r="F2387" s="85"/>
      <c r="G2387" s="79">
        <f t="shared" si="177"/>
        <v>0.42171901035976411</v>
      </c>
      <c r="H2387" s="80">
        <f t="shared" si="179"/>
        <v>1.3186041453960173</v>
      </c>
      <c r="I2387" s="61"/>
      <c r="J2387" s="61"/>
      <c r="K2387" s="61"/>
      <c r="L2387" s="61"/>
      <c r="M2387" s="61"/>
    </row>
    <row r="2388" spans="1:13" ht="15.6">
      <c r="A2388" s="100">
        <v>544.81999999997799</v>
      </c>
      <c r="B2388" s="84">
        <f t="shared" si="178"/>
        <v>697272989.01794064</v>
      </c>
      <c r="C2388" s="84">
        <f t="shared" si="174"/>
        <v>640694337.2541697</v>
      </c>
      <c r="D2388" s="100">
        <v>544.81999999997799</v>
      </c>
      <c r="E2388" s="84"/>
      <c r="F2388" s="85"/>
      <c r="G2388" s="79">
        <f t="shared" si="177"/>
        <v>0.42171901035976411</v>
      </c>
      <c r="H2388" s="80">
        <f t="shared" si="179"/>
        <v>1.3194726511221844</v>
      </c>
      <c r="I2388" s="61"/>
      <c r="J2388" s="61"/>
      <c r="K2388" s="61"/>
      <c r="L2388" s="61"/>
      <c r="M2388" s="61"/>
    </row>
    <row r="2389" spans="1:13" ht="15.6">
      <c r="A2389" s="92">
        <v>544.82999999997799</v>
      </c>
      <c r="B2389" s="84">
        <f t="shared" si="178"/>
        <v>697694708.0283004</v>
      </c>
      <c r="C2389" s="84">
        <f t="shared" si="174"/>
        <v>641116056.26452947</v>
      </c>
      <c r="D2389" s="92">
        <v>544.82999999997799</v>
      </c>
      <c r="E2389" s="84"/>
      <c r="F2389" s="85"/>
      <c r="G2389" s="79">
        <f t="shared" si="177"/>
        <v>0.42171901035976411</v>
      </c>
      <c r="H2389" s="80">
        <f t="shared" si="179"/>
        <v>1.3203411568483514</v>
      </c>
      <c r="I2389" s="61"/>
      <c r="J2389" s="61"/>
      <c r="K2389" s="61"/>
      <c r="L2389" s="61"/>
      <c r="M2389" s="61"/>
    </row>
    <row r="2390" spans="1:13" ht="15.6">
      <c r="A2390" s="100">
        <v>544.83999999997798</v>
      </c>
      <c r="B2390" s="84">
        <f t="shared" si="178"/>
        <v>698116427.03866017</v>
      </c>
      <c r="C2390" s="84">
        <f t="shared" si="174"/>
        <v>641537775.27488923</v>
      </c>
      <c r="D2390" s="100">
        <v>544.83999999997798</v>
      </c>
      <c r="E2390" s="84"/>
      <c r="F2390" s="85"/>
      <c r="G2390" s="79">
        <f t="shared" si="177"/>
        <v>0.42171901035976411</v>
      </c>
      <c r="H2390" s="80">
        <f t="shared" si="179"/>
        <v>1.3212096625745184</v>
      </c>
      <c r="I2390" s="61"/>
      <c r="J2390" s="61"/>
      <c r="K2390" s="61"/>
      <c r="L2390" s="61"/>
      <c r="M2390" s="61"/>
    </row>
    <row r="2391" spans="1:13" ht="15.6">
      <c r="A2391" s="92">
        <v>544.84999999997797</v>
      </c>
      <c r="B2391" s="84">
        <f t="shared" si="178"/>
        <v>698538146.04901993</v>
      </c>
      <c r="C2391" s="84">
        <f t="shared" si="174"/>
        <v>641959494.28524899</v>
      </c>
      <c r="D2391" s="92">
        <v>544.84999999997797</v>
      </c>
      <c r="E2391" s="84"/>
      <c r="F2391" s="85"/>
      <c r="G2391" s="79">
        <f t="shared" si="177"/>
        <v>0.42171901035976411</v>
      </c>
      <c r="H2391" s="80">
        <f t="shared" si="179"/>
        <v>1.3220781683006855</v>
      </c>
      <c r="I2391" s="61"/>
      <c r="J2391" s="61"/>
      <c r="K2391" s="61"/>
      <c r="L2391" s="61"/>
      <c r="M2391" s="61"/>
    </row>
    <row r="2392" spans="1:13" ht="15.6">
      <c r="A2392" s="100">
        <v>544.85999999997796</v>
      </c>
      <c r="B2392" s="84">
        <f t="shared" si="178"/>
        <v>698959865.0593797</v>
      </c>
      <c r="C2392" s="84">
        <f t="shared" si="174"/>
        <v>642381213.29560876</v>
      </c>
      <c r="D2392" s="100">
        <v>544.85999999997796</v>
      </c>
      <c r="E2392" s="84"/>
      <c r="F2392" s="85"/>
      <c r="G2392" s="79">
        <f t="shared" si="177"/>
        <v>0.42171901035976411</v>
      </c>
      <c r="H2392" s="80">
        <f t="shared" si="179"/>
        <v>1.3229466740268525</v>
      </c>
      <c r="I2392" s="61"/>
      <c r="J2392" s="61"/>
      <c r="K2392" s="61"/>
      <c r="L2392" s="61"/>
      <c r="M2392" s="61"/>
    </row>
    <row r="2393" spans="1:13" ht="15.6">
      <c r="A2393" s="92">
        <v>544.86999999997795</v>
      </c>
      <c r="B2393" s="84">
        <f t="shared" si="178"/>
        <v>699381584.06973946</v>
      </c>
      <c r="C2393" s="84">
        <f t="shared" si="174"/>
        <v>642802932.30596852</v>
      </c>
      <c r="D2393" s="92">
        <v>544.86999999997795</v>
      </c>
      <c r="E2393" s="84"/>
      <c r="F2393" s="85"/>
      <c r="G2393" s="79">
        <f t="shared" si="177"/>
        <v>0.42171901035976411</v>
      </c>
      <c r="H2393" s="80">
        <f t="shared" si="179"/>
        <v>1.3238151797530193</v>
      </c>
      <c r="I2393" s="61"/>
      <c r="J2393" s="61"/>
      <c r="K2393" s="61"/>
      <c r="L2393" s="61"/>
      <c r="M2393" s="61"/>
    </row>
    <row r="2394" spans="1:13" ht="15.6">
      <c r="A2394" s="100">
        <v>544.87999999997805</v>
      </c>
      <c r="B2394" s="84">
        <f t="shared" si="178"/>
        <v>699803303.08009923</v>
      </c>
      <c r="C2394" s="84">
        <f t="shared" si="174"/>
        <v>643224651.31632829</v>
      </c>
      <c r="D2394" s="100">
        <v>544.87999999997805</v>
      </c>
      <c r="E2394" s="84"/>
      <c r="F2394" s="85"/>
      <c r="G2394" s="79">
        <f t="shared" si="177"/>
        <v>0.42171901035976411</v>
      </c>
      <c r="H2394" s="80">
        <f t="shared" si="179"/>
        <v>1.3246836854791864</v>
      </c>
      <c r="I2394" s="61"/>
      <c r="J2394" s="61"/>
      <c r="K2394" s="61"/>
      <c r="L2394" s="61"/>
      <c r="M2394" s="61"/>
    </row>
    <row r="2395" spans="1:13" ht="15.6">
      <c r="A2395" s="92">
        <v>544.88999999997804</v>
      </c>
      <c r="B2395" s="84">
        <f t="shared" si="178"/>
        <v>700225022.09045899</v>
      </c>
      <c r="C2395" s="84">
        <f t="shared" si="174"/>
        <v>643646370.32668805</v>
      </c>
      <c r="D2395" s="92">
        <v>544.88999999997804</v>
      </c>
      <c r="E2395" s="84"/>
      <c r="F2395" s="85"/>
      <c r="G2395" s="79">
        <f t="shared" si="177"/>
        <v>0.42171901035976411</v>
      </c>
      <c r="H2395" s="80">
        <f t="shared" si="179"/>
        <v>1.3255521912053534</v>
      </c>
      <c r="I2395" s="61"/>
      <c r="J2395" s="61"/>
      <c r="K2395" s="61"/>
      <c r="L2395" s="61"/>
      <c r="M2395" s="61"/>
    </row>
    <row r="2396" spans="1:13" ht="15.6">
      <c r="A2396" s="100">
        <v>544.89999999997804</v>
      </c>
      <c r="B2396" s="84">
        <f t="shared" si="178"/>
        <v>700646741.10081875</v>
      </c>
      <c r="C2396" s="84">
        <f t="shared" si="174"/>
        <v>644068089.33704782</v>
      </c>
      <c r="D2396" s="100">
        <v>544.89999999997804</v>
      </c>
      <c r="E2396" s="84"/>
      <c r="F2396" s="85"/>
      <c r="G2396" s="79">
        <f t="shared" si="177"/>
        <v>0.42171901035976411</v>
      </c>
      <c r="H2396" s="80">
        <f t="shared" si="179"/>
        <v>1.3264206969315204</v>
      </c>
      <c r="I2396" s="61"/>
      <c r="J2396" s="61"/>
      <c r="K2396" s="61"/>
      <c r="L2396" s="61"/>
      <c r="M2396" s="61"/>
    </row>
    <row r="2397" spans="1:13" ht="15.6">
      <c r="A2397" s="92">
        <v>544.90999999997803</v>
      </c>
      <c r="B2397" s="84">
        <f t="shared" si="178"/>
        <v>701068460.11117852</v>
      </c>
      <c r="C2397" s="84">
        <f t="shared" si="174"/>
        <v>644489808.34740758</v>
      </c>
      <c r="D2397" s="92">
        <v>544.90999999997803</v>
      </c>
      <c r="E2397" s="84"/>
      <c r="F2397" s="85"/>
      <c r="G2397" s="79">
        <f t="shared" si="177"/>
        <v>0.42171901035976411</v>
      </c>
      <c r="H2397" s="80">
        <f t="shared" si="179"/>
        <v>1.3272892026576875</v>
      </c>
      <c r="I2397" s="61"/>
      <c r="J2397" s="61"/>
      <c r="K2397" s="61"/>
      <c r="L2397" s="61"/>
      <c r="M2397" s="61"/>
    </row>
    <row r="2398" spans="1:13" ht="15.6">
      <c r="A2398" s="100">
        <v>544.91999999997802</v>
      </c>
      <c r="B2398" s="84">
        <f t="shared" si="178"/>
        <v>701490179.12153828</v>
      </c>
      <c r="C2398" s="84">
        <f t="shared" si="174"/>
        <v>644911527.35776734</v>
      </c>
      <c r="D2398" s="100">
        <v>544.91999999997802</v>
      </c>
      <c r="E2398" s="84"/>
      <c r="F2398" s="85"/>
      <c r="G2398" s="79">
        <f t="shared" si="177"/>
        <v>0.42171901035976411</v>
      </c>
      <c r="H2398" s="80">
        <f t="shared" si="179"/>
        <v>1.3281577083838545</v>
      </c>
      <c r="I2398" s="61"/>
      <c r="J2398" s="61"/>
      <c r="K2398" s="61"/>
      <c r="L2398" s="61"/>
      <c r="M2398" s="61"/>
    </row>
    <row r="2399" spans="1:13" ht="15.6">
      <c r="A2399" s="92">
        <v>544.92999999997801</v>
      </c>
      <c r="B2399" s="84">
        <f t="shared" si="178"/>
        <v>701911898.13189805</v>
      </c>
      <c r="C2399" s="84">
        <f t="shared" si="174"/>
        <v>645333246.36812711</v>
      </c>
      <c r="D2399" s="92">
        <v>544.92999999997801</v>
      </c>
      <c r="E2399" s="84"/>
      <c r="F2399" s="85"/>
      <c r="G2399" s="79">
        <f t="shared" si="177"/>
        <v>0.42171901035976411</v>
      </c>
      <c r="H2399" s="80">
        <f t="shared" si="179"/>
        <v>1.3290262141100215</v>
      </c>
      <c r="I2399" s="61"/>
      <c r="J2399" s="61"/>
      <c r="K2399" s="61"/>
      <c r="L2399" s="61"/>
      <c r="M2399" s="61"/>
    </row>
    <row r="2400" spans="1:13" ht="15.6">
      <c r="A2400" s="100">
        <v>544.939999999978</v>
      </c>
      <c r="B2400" s="84">
        <f t="shared" si="178"/>
        <v>702333617.14225781</v>
      </c>
      <c r="C2400" s="84">
        <f t="shared" si="174"/>
        <v>645754965.37848687</v>
      </c>
      <c r="D2400" s="100">
        <v>544.939999999978</v>
      </c>
      <c r="E2400" s="84"/>
      <c r="F2400" s="85"/>
      <c r="G2400" s="79">
        <f t="shared" si="177"/>
        <v>0.42171901035976411</v>
      </c>
      <c r="H2400" s="80">
        <f t="shared" si="179"/>
        <v>1.3298947198361886</v>
      </c>
      <c r="I2400" s="61"/>
      <c r="J2400" s="61"/>
      <c r="K2400" s="61"/>
      <c r="L2400" s="61"/>
      <c r="M2400" s="61"/>
    </row>
    <row r="2401" spans="1:13" ht="15.6">
      <c r="A2401" s="92">
        <v>544.94999999997799</v>
      </c>
      <c r="B2401" s="84">
        <f t="shared" si="178"/>
        <v>702755336.15261757</v>
      </c>
      <c r="C2401" s="84">
        <f t="shared" si="174"/>
        <v>646176684.38884664</v>
      </c>
      <c r="D2401" s="92">
        <v>544.94999999997799</v>
      </c>
      <c r="E2401" s="84"/>
      <c r="F2401" s="85"/>
      <c r="G2401" s="79">
        <f t="shared" si="177"/>
        <v>0.42171901035976411</v>
      </c>
      <c r="H2401" s="80">
        <f t="shared" si="179"/>
        <v>1.3307632255623554</v>
      </c>
      <c r="I2401" s="61"/>
      <c r="J2401" s="61"/>
      <c r="K2401" s="61"/>
      <c r="L2401" s="61"/>
      <c r="M2401" s="61"/>
    </row>
    <row r="2402" spans="1:13" ht="15.6">
      <c r="A2402" s="100">
        <v>544.95999999997798</v>
      </c>
      <c r="B2402" s="84">
        <f t="shared" si="178"/>
        <v>703177055.16297734</v>
      </c>
      <c r="C2402" s="84">
        <f t="shared" si="174"/>
        <v>646598403.3992064</v>
      </c>
      <c r="D2402" s="100">
        <v>544.95999999997798</v>
      </c>
      <c r="E2402" s="84"/>
      <c r="F2402" s="85"/>
      <c r="G2402" s="79">
        <f t="shared" si="177"/>
        <v>0.42171901035976411</v>
      </c>
      <c r="H2402" s="80">
        <f t="shared" si="179"/>
        <v>1.3316317312885224</v>
      </c>
      <c r="I2402" s="61"/>
      <c r="J2402" s="61"/>
      <c r="K2402" s="61"/>
      <c r="L2402" s="61"/>
      <c r="M2402" s="61"/>
    </row>
    <row r="2403" spans="1:13" ht="15.6">
      <c r="A2403" s="92">
        <v>544.96999999997797</v>
      </c>
      <c r="B2403" s="84">
        <f t="shared" si="178"/>
        <v>703598774.1733371</v>
      </c>
      <c r="C2403" s="84">
        <f t="shared" si="174"/>
        <v>647020122.40956616</v>
      </c>
      <c r="D2403" s="92">
        <v>544.96999999997797</v>
      </c>
      <c r="E2403" s="84"/>
      <c r="F2403" s="85"/>
      <c r="G2403" s="79">
        <f t="shared" si="177"/>
        <v>0.42171901035976411</v>
      </c>
      <c r="H2403" s="80">
        <f t="shared" si="179"/>
        <v>1.3325002370146894</v>
      </c>
      <c r="I2403" s="61"/>
      <c r="J2403" s="61"/>
      <c r="K2403" s="61"/>
      <c r="L2403" s="61"/>
      <c r="M2403" s="61"/>
    </row>
    <row r="2404" spans="1:13" ht="15.6">
      <c r="A2404" s="100">
        <v>544.97999999997796</v>
      </c>
      <c r="B2404" s="84">
        <f t="shared" si="178"/>
        <v>704020493.18369687</v>
      </c>
      <c r="C2404" s="84">
        <f t="shared" si="174"/>
        <v>647441841.41992593</v>
      </c>
      <c r="D2404" s="100">
        <v>544.97999999997796</v>
      </c>
      <c r="E2404" s="84"/>
      <c r="F2404" s="85"/>
      <c r="G2404" s="79">
        <f t="shared" si="177"/>
        <v>0.42171901035976411</v>
      </c>
      <c r="H2404" s="80">
        <f t="shared" si="179"/>
        <v>1.3333687427408565</v>
      </c>
      <c r="I2404" s="61"/>
      <c r="J2404" s="61"/>
      <c r="K2404" s="61"/>
      <c r="L2404" s="61"/>
      <c r="M2404" s="61"/>
    </row>
    <row r="2405" spans="1:13" ht="15.6">
      <c r="A2405" s="92">
        <v>544.98999999997795</v>
      </c>
      <c r="B2405" s="84">
        <f t="shared" si="178"/>
        <v>704442212.19405663</v>
      </c>
      <c r="C2405" s="84">
        <f t="shared" si="174"/>
        <v>647863560.43028569</v>
      </c>
      <c r="D2405" s="92">
        <v>544.98999999997795</v>
      </c>
      <c r="E2405" s="84"/>
      <c r="F2405" s="85"/>
      <c r="G2405" s="79">
        <f t="shared" si="177"/>
        <v>0.42171901035976411</v>
      </c>
      <c r="H2405" s="80">
        <f t="shared" si="179"/>
        <v>1.3342372484670235</v>
      </c>
      <c r="I2405" s="61"/>
      <c r="J2405" s="61"/>
      <c r="K2405" s="61"/>
      <c r="L2405" s="61"/>
      <c r="M2405" s="61"/>
    </row>
    <row r="2406" spans="1:13" ht="15.6">
      <c r="A2406" s="101">
        <v>544.99999999997794</v>
      </c>
      <c r="B2406" s="102">
        <v>704863931.20441997</v>
      </c>
      <c r="C2406" s="103">
        <f t="shared" si="174"/>
        <v>648285279.44064903</v>
      </c>
      <c r="D2406" s="101">
        <v>544.99999999997794</v>
      </c>
      <c r="E2406" s="102"/>
      <c r="F2406" s="104"/>
      <c r="G2406" s="61"/>
      <c r="H2406" s="80">
        <f t="shared" si="179"/>
        <v>1.3351057541931979</v>
      </c>
      <c r="I2406" s="61"/>
      <c r="J2406" s="61"/>
      <c r="K2406" s="61"/>
      <c r="L2406" s="61"/>
      <c r="M2406" s="61"/>
    </row>
  </sheetData>
  <mergeCells count="7">
    <mergeCell ref="X8:X10"/>
    <mergeCell ref="D1:E1"/>
    <mergeCell ref="A4:F4"/>
    <mergeCell ref="P5:X5"/>
    <mergeCell ref="P6:P7"/>
    <mergeCell ref="Q6:R6"/>
    <mergeCell ref="T6:T7"/>
  </mergeCells>
  <conditionalFormatting sqref="O7:O32">
    <cfRule type="containsText" dxfId="17" priority="2" operator="containsText" text="ບໍ່ຄວນຜະລິດໄຟ">
      <formula>NOT(ISERROR(SEARCH("ບໍ່ຄວນຜະລິດໄຟ",O7)))</formula>
    </cfRule>
    <cfRule type="containsText" dxfId="16" priority="3" operator="containsText" text="ຜະລິດໄຟໄດ້">
      <formula>NOT(ISERROR(SEARCH("ຜະລິດໄຟໄດ້",O7)))</formula>
    </cfRule>
    <cfRule type="containsText" dxfId="15" priority="4" operator="containsText" text="ຄວນພິຈາລະນາ">
      <formula>NOT(ISERROR(SEARCH("ຄວນພິຈາລະນາ",O7)))</formula>
    </cfRule>
    <cfRule type="containsText" dxfId="14" priority="5" operator="containsText" text="ບໍ່ຄວນຜະລິດໄຟ">
      <formula>NOT(ISERROR(SEARCH("ບໍ່ຄວນຜະລິດໄຟ",O7)))</formula>
    </cfRule>
    <cfRule type="containsText" dxfId="13" priority="6" operator="containsText" text="ຄວນພິຈາລະນາ">
      <formula>NOT(ISERROR(SEARCH("ຄວນພິຈາລະນາ",O7)))</formula>
    </cfRule>
    <cfRule type="containsText" dxfId="12" priority="7" operator="containsText" text="ຜະລິດໄຟໄດ້">
      <formula>NOT(ISERROR(SEARCH("ຜະລິດໄຟໄດ້",O7)))</formula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{FB1769A4-5C6E-438F-877A-947D248FCF51}</x14:id>
        </ext>
      </extLst>
    </cfRule>
    <cfRule type="cellIs" dxfId="11" priority="9" operator="greaterThan">
      <formula>"ບໍ່ຄວນຜະລິດໄຟ"</formula>
    </cfRule>
    <cfRule type="cellIs" dxfId="10" priority="10" operator="greaterThan">
      <formula>"ບໍ່ຄວນຜະລິດໄຟ"</formula>
    </cfRule>
    <cfRule type="cellIs" dxfId="9" priority="11" operator="greaterThan">
      <formula>"ຜະລິດໄຟໄດ້"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1769A4-5C6E-438F-877A-947D248FCF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O7:O32</xm:sqref>
        </x14:conditionalFormatting>
        <x14:conditionalFormatting xmlns:xm="http://schemas.microsoft.com/office/excel/2006/main">
          <x14:cfRule type="iconSet" priority="1" id="{EF6ADA68-FCE8-4B82-968C-EFCD2282FB8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W8:W10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5F-839B-4280-8FD0-9B4DCF3D7406}">
  <dimension ref="A1:AH808"/>
  <sheetViews>
    <sheetView topLeftCell="N1" zoomScale="70" zoomScaleNormal="70" workbookViewId="0">
      <selection activeCell="M3" sqref="M3"/>
    </sheetView>
  </sheetViews>
  <sheetFormatPr defaultColWidth="9.109375" defaultRowHeight="15.6"/>
  <cols>
    <col min="1" max="1" width="14.6640625" style="95" customWidth="1"/>
    <col min="2" max="4" width="14.6640625" style="61" customWidth="1"/>
    <col min="5" max="5" width="12.6640625" style="61" customWidth="1"/>
    <col min="6" max="6" width="14.6640625" style="61" customWidth="1"/>
    <col min="7" max="7" width="13.109375" style="61" customWidth="1"/>
    <col min="8" max="8" width="15" style="61" customWidth="1"/>
    <col min="9" max="9" width="19.33203125" style="61" customWidth="1"/>
    <col min="10" max="10" width="15.44140625" style="61" customWidth="1"/>
    <col min="11" max="11" width="14.44140625" style="61" customWidth="1"/>
    <col min="12" max="12" width="14.5546875" style="61" customWidth="1"/>
    <col min="13" max="13" width="16.6640625" style="61" customWidth="1"/>
    <col min="14" max="14" width="9.109375" style="61"/>
    <col min="15" max="15" width="9.88671875" style="61" customWidth="1"/>
    <col min="16" max="16" width="9.109375" style="61"/>
    <col min="17" max="17" width="17.5546875" style="61" bestFit="1" customWidth="1"/>
    <col min="18" max="18" width="18.5546875" style="61" customWidth="1"/>
    <col min="19" max="19" width="14.88671875" style="61" customWidth="1"/>
    <col min="20" max="21" width="9.109375" style="61"/>
    <col min="22" max="22" width="15" style="61" customWidth="1"/>
    <col min="23" max="23" width="9.109375" style="61"/>
    <col min="24" max="24" width="18" style="61" customWidth="1"/>
    <col min="25" max="32" width="9.109375" style="61"/>
    <col min="33" max="33" width="15" style="61" customWidth="1"/>
    <col min="34" max="34" width="15.33203125" style="61" customWidth="1"/>
    <col min="35" max="16384" width="9.109375" style="61"/>
  </cols>
  <sheetData>
    <row r="1" spans="1:34" s="109" customFormat="1" ht="36">
      <c r="A1" s="105" t="s">
        <v>89</v>
      </c>
      <c r="B1" s="106" t="s">
        <v>62</v>
      </c>
      <c r="C1" s="107"/>
      <c r="D1" s="481" t="s">
        <v>63</v>
      </c>
      <c r="E1" s="481"/>
      <c r="F1" s="108" t="s">
        <v>53</v>
      </c>
      <c r="G1" s="108" t="s">
        <v>64</v>
      </c>
      <c r="H1" s="107"/>
      <c r="I1" s="107"/>
      <c r="J1" s="107"/>
      <c r="L1" s="110" t="s">
        <v>65</v>
      </c>
      <c r="M1" s="111" t="s">
        <v>66</v>
      </c>
    </row>
    <row r="2" spans="1:34" s="109" customFormat="1" ht="18.600000000000001">
      <c r="A2" s="112" t="s">
        <v>90</v>
      </c>
      <c r="B2" s="113">
        <v>427</v>
      </c>
      <c r="C2" s="114" t="s">
        <v>67</v>
      </c>
      <c r="D2" s="115">
        <f>VLOOKUP(B2,$A$8:$C$808,2)</f>
        <v>30580000</v>
      </c>
      <c r="E2" s="114" t="s">
        <v>68</v>
      </c>
      <c r="F2" s="116">
        <f>D2/30580000</f>
        <v>1</v>
      </c>
      <c r="G2" s="117">
        <f>D3-D2</f>
        <v>436857.14285669848</v>
      </c>
      <c r="H2" s="118" t="s">
        <v>68</v>
      </c>
      <c r="I2" s="119">
        <f>B3-B2</f>
        <v>0.10000000000002274</v>
      </c>
      <c r="J2" s="118" t="s">
        <v>54</v>
      </c>
      <c r="L2" s="120">
        <f>VLOOKUP(M2,$B$8:$C$808,2)</f>
        <v>422.000000000005</v>
      </c>
      <c r="M2" s="121">
        <v>8737142.8571627196</v>
      </c>
    </row>
    <row r="3" spans="1:34" s="109" customFormat="1" ht="18.600000000000001">
      <c r="A3" s="112" t="s">
        <v>91</v>
      </c>
      <c r="B3" s="113">
        <v>427.1</v>
      </c>
      <c r="C3" s="114" t="s">
        <v>67</v>
      </c>
      <c r="D3" s="115">
        <f>VLOOKUP(B3,$A$8:$C$808,2)</f>
        <v>31016857.142856698</v>
      </c>
      <c r="E3" s="114" t="s">
        <v>68</v>
      </c>
      <c r="F3" s="116">
        <f>D3/30580000</f>
        <v>1.0142857142856998</v>
      </c>
      <c r="G3" s="117">
        <f>I3*G2/I2</f>
        <v>4368571.4285659911</v>
      </c>
      <c r="H3" s="118" t="s">
        <v>70</v>
      </c>
      <c r="I3" s="118">
        <v>1</v>
      </c>
      <c r="J3" s="118" t="s">
        <v>54</v>
      </c>
      <c r="L3" s="120">
        <f>VLOOKUP(M3,$B$8:$C$808,2)</f>
        <v>425.17000000000201</v>
      </c>
      <c r="M3" s="122">
        <v>22585514.2857216</v>
      </c>
    </row>
    <row r="4" spans="1:34" s="109" customFormat="1" ht="18.600000000000001">
      <c r="A4" s="112"/>
      <c r="B4" s="123"/>
      <c r="C4" s="123"/>
      <c r="D4" s="123"/>
      <c r="E4" s="123"/>
      <c r="F4" s="123"/>
      <c r="G4" s="123"/>
      <c r="H4" s="123"/>
      <c r="I4" s="123"/>
      <c r="J4" s="123"/>
      <c r="K4" s="124" t="s">
        <v>64</v>
      </c>
      <c r="L4" s="125">
        <f>L3-L2</f>
        <v>3.1699999999970032</v>
      </c>
      <c r="M4" s="126">
        <f>M3-M2</f>
        <v>13848371.42855888</v>
      </c>
    </row>
    <row r="5" spans="1:34">
      <c r="A5" s="127" t="s">
        <v>92</v>
      </c>
      <c r="B5" s="127" t="s">
        <v>68</v>
      </c>
      <c r="C5" s="127" t="s">
        <v>92</v>
      </c>
      <c r="D5" s="127" t="s">
        <v>31</v>
      </c>
      <c r="E5" s="127" t="s">
        <v>93</v>
      </c>
      <c r="F5" s="127" t="s">
        <v>31</v>
      </c>
      <c r="G5" s="127" t="s">
        <v>93</v>
      </c>
    </row>
    <row r="6" spans="1:34" ht="20.399999999999999">
      <c r="A6" s="127" t="s">
        <v>34</v>
      </c>
      <c r="B6" s="127" t="s">
        <v>94</v>
      </c>
      <c r="C6" s="127" t="s">
        <v>34</v>
      </c>
      <c r="D6" s="127" t="s">
        <v>94</v>
      </c>
      <c r="E6" s="127" t="s">
        <v>94</v>
      </c>
      <c r="F6" s="127" t="s">
        <v>94</v>
      </c>
      <c r="G6" s="127" t="s">
        <v>94</v>
      </c>
      <c r="R6" s="221" t="s">
        <v>95</v>
      </c>
      <c r="S6" s="222"/>
      <c r="T6" s="222"/>
      <c r="U6" s="222"/>
      <c r="V6" s="222"/>
      <c r="W6" s="222"/>
      <c r="X6" s="222"/>
      <c r="Y6" s="222"/>
      <c r="Z6" s="223"/>
      <c r="AA6"/>
    </row>
    <row r="7" spans="1:34" ht="36">
      <c r="A7" s="128" t="s">
        <v>96</v>
      </c>
      <c r="B7" s="128" t="s">
        <v>97</v>
      </c>
      <c r="C7" s="128" t="s">
        <v>96</v>
      </c>
      <c r="D7" s="128" t="s">
        <v>98</v>
      </c>
      <c r="E7" s="128" t="s">
        <v>99</v>
      </c>
      <c r="F7" s="128" t="s">
        <v>100</v>
      </c>
      <c r="G7" s="128" t="s">
        <v>101</v>
      </c>
      <c r="I7" s="129" t="s">
        <v>102</v>
      </c>
      <c r="J7" s="130" t="s">
        <v>103</v>
      </c>
      <c r="K7" s="131" t="s">
        <v>104</v>
      </c>
      <c r="L7" s="130" t="s">
        <v>105</v>
      </c>
      <c r="M7" s="129" t="s">
        <v>106</v>
      </c>
      <c r="R7" s="212" t="s">
        <v>44</v>
      </c>
      <c r="S7" s="224" t="s">
        <v>45</v>
      </c>
      <c r="T7" s="225"/>
      <c r="U7" s="211"/>
      <c r="V7" s="185" t="s">
        <v>46</v>
      </c>
      <c r="W7" s="186" t="s">
        <v>47</v>
      </c>
      <c r="X7" s="187" t="s">
        <v>48</v>
      </c>
      <c r="Y7" s="187" t="s">
        <v>49</v>
      </c>
      <c r="Z7" s="188" t="s">
        <v>50</v>
      </c>
      <c r="AA7"/>
      <c r="AD7" s="226" t="s">
        <v>107</v>
      </c>
      <c r="AG7" s="298" t="s">
        <v>78</v>
      </c>
      <c r="AH7" s="298" t="s">
        <v>79</v>
      </c>
    </row>
    <row r="8" spans="1:34" ht="18" customHeight="1">
      <c r="A8" s="129">
        <v>420</v>
      </c>
      <c r="B8" s="132">
        <v>2.7810642677650301E-5</v>
      </c>
      <c r="C8" s="133">
        <v>420.00000000000603</v>
      </c>
      <c r="D8" s="133">
        <v>40.820000000027797</v>
      </c>
      <c r="E8" s="134">
        <v>57.170868347377898</v>
      </c>
      <c r="F8" s="135">
        <v>2.7810642677650299E-11</v>
      </c>
      <c r="G8" s="134">
        <v>9.0943893648300598E-11</v>
      </c>
      <c r="I8" s="129">
        <v>420</v>
      </c>
      <c r="J8" s="130">
        <v>40820000.000027798</v>
      </c>
      <c r="K8" s="131">
        <v>40.820000000027797</v>
      </c>
      <c r="L8" s="136">
        <v>0</v>
      </c>
      <c r="M8" s="136">
        <v>0</v>
      </c>
      <c r="R8" s="212"/>
      <c r="S8" s="212" t="s">
        <v>51</v>
      </c>
      <c r="T8" s="213" t="s">
        <v>52</v>
      </c>
      <c r="U8" s="214"/>
      <c r="V8" s="189"/>
      <c r="W8" s="190" t="s">
        <v>44</v>
      </c>
      <c r="X8" s="190" t="s">
        <v>52</v>
      </c>
      <c r="Y8" s="186" t="s">
        <v>53</v>
      </c>
      <c r="Z8" s="191" t="s">
        <v>54</v>
      </c>
      <c r="AA8"/>
      <c r="AC8" s="61">
        <v>1</v>
      </c>
      <c r="AD8" s="249">
        <v>426.1</v>
      </c>
      <c r="AF8" s="61">
        <v>426</v>
      </c>
      <c r="AG8" s="299" t="s">
        <v>108</v>
      </c>
      <c r="AH8" s="300">
        <v>4.13</v>
      </c>
    </row>
    <row r="9" spans="1:34" ht="18.600000000000001">
      <c r="A9" s="129">
        <v>420.01</v>
      </c>
      <c r="B9" s="132">
        <v>43685.714313486598</v>
      </c>
      <c r="C9" s="133">
        <v>420.01000000000602</v>
      </c>
      <c r="D9" s="133">
        <v>40.863685714313497</v>
      </c>
      <c r="E9" s="134">
        <v>57.2320528211674</v>
      </c>
      <c r="F9" s="135">
        <v>4.3685714313486598E-2</v>
      </c>
      <c r="G9" s="134">
        <v>0.14285714294796101</v>
      </c>
      <c r="H9" s="137">
        <f>D9-D8</f>
        <v>4.3685714285700783E-2</v>
      </c>
      <c r="I9" s="129">
        <v>420.01</v>
      </c>
      <c r="J9" s="130">
        <v>40863685.7143135</v>
      </c>
      <c r="K9" s="131">
        <v>40.863685714313497</v>
      </c>
      <c r="L9" s="130">
        <v>43685.714285679198</v>
      </c>
      <c r="M9" s="129">
        <v>0.142857142857158</v>
      </c>
      <c r="P9" s="138"/>
      <c r="R9" s="212">
        <v>418</v>
      </c>
      <c r="S9" s="215">
        <v>0</v>
      </c>
      <c r="T9" s="216">
        <v>0</v>
      </c>
      <c r="U9" s="214"/>
      <c r="V9" s="189"/>
      <c r="W9" s="190"/>
      <c r="X9" s="190"/>
      <c r="Y9" s="217"/>
      <c r="Z9" s="199"/>
      <c r="AA9"/>
      <c r="AC9" s="61">
        <v>2</v>
      </c>
      <c r="AD9" s="249">
        <v>425.13</v>
      </c>
      <c r="AF9" s="61">
        <v>424</v>
      </c>
      <c r="AG9" s="299" t="s">
        <v>109</v>
      </c>
      <c r="AH9" s="300">
        <v>4.2</v>
      </c>
    </row>
    <row r="10" spans="1:34" ht="20.399999999999999">
      <c r="A10" s="129">
        <v>420.02</v>
      </c>
      <c r="B10" s="132">
        <v>87371.428599158899</v>
      </c>
      <c r="C10" s="133">
        <v>420.02000000000601</v>
      </c>
      <c r="D10" s="133">
        <v>40.907371428599198</v>
      </c>
      <c r="E10" s="134">
        <v>57.293237294956803</v>
      </c>
      <c r="F10" s="135">
        <v>8.7371428599158904E-2</v>
      </c>
      <c r="G10" s="134">
        <v>0.28571428580496699</v>
      </c>
      <c r="H10" s="137">
        <f t="shared" ref="H10:H73" si="0">D10-D9</f>
        <v>4.3685714285700783E-2</v>
      </c>
      <c r="I10" s="129">
        <v>420.02</v>
      </c>
      <c r="J10" s="130">
        <v>40907371.428599201</v>
      </c>
      <c r="K10" s="131">
        <v>40.907371428599198</v>
      </c>
      <c r="L10" s="130">
        <v>87371.428571358294</v>
      </c>
      <c r="M10" s="129">
        <v>0.28571428571431601</v>
      </c>
      <c r="O10" s="138"/>
      <c r="P10" s="138"/>
      <c r="R10" s="218">
        <v>419.00000000000102</v>
      </c>
      <c r="S10" s="218">
        <v>36451428.57</v>
      </c>
      <c r="T10" s="219">
        <f>S10/1000000</f>
        <v>36.451428569999997</v>
      </c>
      <c r="U10" s="214"/>
      <c r="V10" s="192" t="s">
        <v>55</v>
      </c>
      <c r="W10" s="124">
        <v>425</v>
      </c>
      <c r="X10" s="244">
        <f>_xll.SRS1Splines.Functions25.Linear_Interp($R$10:$R$21,$T$10:$T$21,W10)</f>
        <v>62.662857142886899</v>
      </c>
      <c r="Y10" s="194">
        <f>IFERROR((X10 - $X$12) / ($X$11- $X$12) * 100, 0)</f>
        <v>71.42857142858135</v>
      </c>
      <c r="Z10" s="199">
        <f>W11-W10</f>
        <v>2</v>
      </c>
      <c r="AA10"/>
      <c r="AC10" s="61">
        <v>3</v>
      </c>
      <c r="AD10" s="249">
        <v>424.72</v>
      </c>
      <c r="AF10" s="61">
        <v>422</v>
      </c>
      <c r="AG10" s="299" t="s">
        <v>110</v>
      </c>
      <c r="AH10" s="300">
        <v>4.29</v>
      </c>
    </row>
    <row r="11" spans="1:34" ht="20.399999999999999">
      <c r="A11" s="129">
        <v>420.03</v>
      </c>
      <c r="B11" s="132">
        <v>131057.142884838</v>
      </c>
      <c r="C11" s="133">
        <v>420.030000000006</v>
      </c>
      <c r="D11" s="133">
        <v>40.9510571428848</v>
      </c>
      <c r="E11" s="134">
        <v>57.354421768746299</v>
      </c>
      <c r="F11" s="135">
        <v>0.131057142884838</v>
      </c>
      <c r="G11" s="134">
        <v>0.42857142866199599</v>
      </c>
      <c r="H11" s="137">
        <f t="shared" si="0"/>
        <v>4.3685714285601307E-2</v>
      </c>
      <c r="I11" s="129">
        <v>420.03</v>
      </c>
      <c r="J11" s="130">
        <v>40951057.142884798</v>
      </c>
      <c r="K11" s="131">
        <v>40.9510571428848</v>
      </c>
      <c r="L11" s="130">
        <v>131057.142857037</v>
      </c>
      <c r="M11" s="129">
        <v>0.42857142857147401</v>
      </c>
      <c r="O11" s="138"/>
      <c r="R11" s="218">
        <v>420</v>
      </c>
      <c r="S11" s="218">
        <v>40820000.000027798</v>
      </c>
      <c r="T11" s="219">
        <f>S11/1000000</f>
        <v>40.820000000027797</v>
      </c>
      <c r="U11" s="214"/>
      <c r="V11" s="195" t="s">
        <v>56</v>
      </c>
      <c r="W11" s="195">
        <v>427</v>
      </c>
      <c r="X11" s="244">
        <f>_xll.SRS1Splines.Functions25.Linear_Interp($R$10:$R$21,$T$10:$T$21,W11)</f>
        <v>71.400000000026296</v>
      </c>
      <c r="Y11" s="194">
        <f>IFERROR((X11 - $X$12) / ($X$11- $X$12) * 100, 0)</f>
        <v>100</v>
      </c>
      <c r="Z11" s="200"/>
      <c r="AA11"/>
      <c r="AC11" s="61">
        <v>4</v>
      </c>
      <c r="AD11" s="249">
        <v>424.89</v>
      </c>
      <c r="AF11" s="61">
        <v>420</v>
      </c>
      <c r="AG11" s="299" t="s">
        <v>111</v>
      </c>
      <c r="AH11" s="300">
        <v>5.29</v>
      </c>
    </row>
    <row r="12" spans="1:34" ht="20.399999999999999">
      <c r="A12" s="129">
        <v>420.04</v>
      </c>
      <c r="B12" s="132">
        <v>174742.85717051101</v>
      </c>
      <c r="C12" s="133">
        <v>420.04000000000599</v>
      </c>
      <c r="D12" s="133">
        <v>40.9947428571705</v>
      </c>
      <c r="E12" s="134">
        <v>57.415606242535702</v>
      </c>
      <c r="F12" s="135">
        <v>0.174742857170511</v>
      </c>
      <c r="G12" s="134">
        <v>0.57142857151900195</v>
      </c>
      <c r="H12" s="137">
        <f t="shared" si="0"/>
        <v>4.3685714285700783E-2</v>
      </c>
      <c r="I12" s="129">
        <v>420.04</v>
      </c>
      <c r="J12" s="130">
        <v>40994742.857170798</v>
      </c>
      <c r="K12" s="131">
        <v>40.994742857170799</v>
      </c>
      <c r="L12" s="130">
        <v>174742.85714296301</v>
      </c>
      <c r="M12" s="129">
        <v>0.57142857142943504</v>
      </c>
      <c r="R12" s="218">
        <v>420.99999999999898</v>
      </c>
      <c r="S12" s="218">
        <v>45188571.428595297</v>
      </c>
      <c r="T12" s="219">
        <f t="shared" ref="T12:T21" si="1">S12/1000000</f>
        <v>45.188571428595296</v>
      </c>
      <c r="U12" s="214"/>
      <c r="V12" s="197" t="s">
        <v>57</v>
      </c>
      <c r="W12" s="197">
        <v>420</v>
      </c>
      <c r="X12" s="244">
        <f>_xll.SRS1Splines.Functions25.Linear_Interp($R$10:$R$21,$T$10:$T$21,W12)</f>
        <v>40.820000000027797</v>
      </c>
      <c r="Y12" s="194">
        <f>IFERROR((X12 - $X$12) / ($X$11- $X$12) * 100, 0)</f>
        <v>0</v>
      </c>
      <c r="Z12" s="201"/>
      <c r="AA12"/>
      <c r="AC12" s="61">
        <v>5</v>
      </c>
      <c r="AD12" s="249">
        <v>424.48</v>
      </c>
    </row>
    <row r="13" spans="1:34" ht="20.399999999999999">
      <c r="A13" s="129">
        <v>420.05</v>
      </c>
      <c r="B13" s="132">
        <v>218428.571456187</v>
      </c>
      <c r="C13" s="133">
        <v>420.05000000000598</v>
      </c>
      <c r="D13" s="133">
        <v>41.038428571456201</v>
      </c>
      <c r="E13" s="134">
        <v>57.476790716325198</v>
      </c>
      <c r="F13" s="135">
        <v>0.21842857145618699</v>
      </c>
      <c r="G13" s="134">
        <v>0.71428571437601895</v>
      </c>
      <c r="H13" s="137">
        <f t="shared" si="0"/>
        <v>4.3685714285700783E-2</v>
      </c>
      <c r="I13" s="129">
        <v>420.05</v>
      </c>
      <c r="J13" s="130">
        <v>41038428.571456403</v>
      </c>
      <c r="K13" s="131">
        <v>41.0384285714564</v>
      </c>
      <c r="L13" s="130">
        <v>218428.571428642</v>
      </c>
      <c r="M13" s="129">
        <v>0.71428571428659304</v>
      </c>
      <c r="R13" s="218">
        <v>421.99999999999801</v>
      </c>
      <c r="S13" s="218">
        <v>49557142.857162699</v>
      </c>
      <c r="T13" s="219">
        <f t="shared" si="1"/>
        <v>49.557142857162702</v>
      </c>
      <c r="U13" s="144"/>
      <c r="V13" s="211"/>
      <c r="W13" s="211"/>
      <c r="X13" s="211"/>
      <c r="Y13" s="211"/>
      <c r="Z13" s="211"/>
      <c r="AA13"/>
      <c r="AC13" s="61">
        <v>6</v>
      </c>
      <c r="AD13" s="249">
        <v>423.34</v>
      </c>
    </row>
    <row r="14" spans="1:34" ht="20.399999999999999">
      <c r="A14" s="129">
        <v>420.06</v>
      </c>
      <c r="B14" s="132">
        <v>262114.28574186299</v>
      </c>
      <c r="C14" s="133">
        <v>420.06000000000603</v>
      </c>
      <c r="D14" s="133">
        <v>41.082114285741902</v>
      </c>
      <c r="E14" s="134">
        <v>57.5379751901147</v>
      </c>
      <c r="F14" s="135">
        <v>0.26211428574186302</v>
      </c>
      <c r="G14" s="134">
        <v>0.85714285723303696</v>
      </c>
      <c r="H14" s="137">
        <f t="shared" si="0"/>
        <v>4.3685714285700783E-2</v>
      </c>
      <c r="I14" s="129">
        <v>420.06</v>
      </c>
      <c r="J14" s="130">
        <v>41082114.285742097</v>
      </c>
      <c r="K14" s="131">
        <v>41.082114285742101</v>
      </c>
      <c r="L14" s="130">
        <v>262114.28571432101</v>
      </c>
      <c r="M14" s="129">
        <v>0.85714285714375105</v>
      </c>
      <c r="R14" s="218">
        <v>422.99999999999699</v>
      </c>
      <c r="S14" s="218">
        <v>53925714.285730198</v>
      </c>
      <c r="T14" s="219">
        <f t="shared" si="1"/>
        <v>53.925714285730201</v>
      </c>
      <c r="U14" s="144"/>
      <c r="V14" s="211"/>
      <c r="W14" s="211"/>
      <c r="X14" s="211"/>
      <c r="Y14" s="211"/>
      <c r="Z14" s="211"/>
      <c r="AA14"/>
      <c r="AC14" s="61">
        <v>7</v>
      </c>
      <c r="AD14" s="249">
        <v>423.69</v>
      </c>
    </row>
    <row r="15" spans="1:34" ht="20.399999999999999">
      <c r="A15" s="129">
        <v>420.07</v>
      </c>
      <c r="B15" s="132">
        <v>305800.00002753502</v>
      </c>
      <c r="C15" s="133">
        <v>420.07000000000602</v>
      </c>
      <c r="D15" s="133">
        <v>41.125800000027503</v>
      </c>
      <c r="E15" s="134">
        <v>57.599159663904103</v>
      </c>
      <c r="F15" s="135">
        <v>0.30580000002753499</v>
      </c>
      <c r="G15" s="134">
        <v>1.00000000009004</v>
      </c>
      <c r="H15" s="137">
        <f t="shared" si="0"/>
        <v>4.3685714285601307E-2</v>
      </c>
      <c r="I15" s="129">
        <v>420.07</v>
      </c>
      <c r="J15" s="130">
        <v>41125800.000027798</v>
      </c>
      <c r="K15" s="131">
        <v>41.125800000027802</v>
      </c>
      <c r="L15" s="130">
        <v>305800</v>
      </c>
      <c r="M15" s="129">
        <v>1.0000000000009099</v>
      </c>
      <c r="R15" s="218">
        <v>423.99999999999602</v>
      </c>
      <c r="S15" s="218">
        <v>58294285.7142976</v>
      </c>
      <c r="T15" s="219">
        <f t="shared" si="1"/>
        <v>58.294285714297601</v>
      </c>
      <c r="U15" s="144"/>
      <c r="V15" s="211"/>
      <c r="W15" s="211"/>
      <c r="X15" s="211"/>
      <c r="Y15" s="211"/>
      <c r="Z15" s="211"/>
      <c r="AA15"/>
      <c r="AC15" s="61">
        <v>8</v>
      </c>
      <c r="AD15" s="249">
        <v>424.21</v>
      </c>
    </row>
    <row r="16" spans="1:34" ht="20.399999999999999">
      <c r="A16" s="129">
        <v>420.08</v>
      </c>
      <c r="B16" s="132">
        <v>349485.71431321098</v>
      </c>
      <c r="C16" s="133">
        <v>420.08000000000601</v>
      </c>
      <c r="D16" s="133">
        <v>41.169485714313197</v>
      </c>
      <c r="E16" s="134">
        <v>57.660344137693599</v>
      </c>
      <c r="F16" s="135">
        <v>0.34948571431321102</v>
      </c>
      <c r="G16" s="134">
        <v>1.14285714294706</v>
      </c>
      <c r="H16" s="137">
        <f t="shared" si="0"/>
        <v>4.3685714285693678E-2</v>
      </c>
      <c r="I16" s="129">
        <v>420.08</v>
      </c>
      <c r="J16" s="130">
        <v>41169485.7143135</v>
      </c>
      <c r="K16" s="131">
        <v>41.169485714313502</v>
      </c>
      <c r="L16" s="130">
        <v>349485.71428567899</v>
      </c>
      <c r="M16" s="129">
        <v>1.1428571428580701</v>
      </c>
      <c r="R16" s="218">
        <v>424.999999999995</v>
      </c>
      <c r="S16" s="218">
        <v>62662857.142865099</v>
      </c>
      <c r="T16" s="219">
        <f t="shared" si="1"/>
        <v>62.6628571428651</v>
      </c>
      <c r="U16" s="144"/>
      <c r="V16" s="211"/>
      <c r="W16" s="211"/>
      <c r="X16" s="211"/>
      <c r="Y16" s="211"/>
      <c r="Z16" s="211"/>
      <c r="AA16"/>
      <c r="AC16" s="61">
        <v>9</v>
      </c>
      <c r="AD16" s="249">
        <v>425.45</v>
      </c>
    </row>
    <row r="17" spans="1:30" ht="20.399999999999999">
      <c r="A17" s="129">
        <v>420.09</v>
      </c>
      <c r="B17" s="132">
        <v>393171.42859888298</v>
      </c>
      <c r="C17" s="133">
        <v>420.090000000006</v>
      </c>
      <c r="D17" s="133">
        <v>41.213171428598898</v>
      </c>
      <c r="E17" s="134">
        <v>57.721528611483002</v>
      </c>
      <c r="F17" s="135">
        <v>0.39317142859888299</v>
      </c>
      <c r="G17" s="134">
        <v>1.28571428580407</v>
      </c>
      <c r="H17" s="137">
        <f t="shared" si="0"/>
        <v>4.3685714285700783E-2</v>
      </c>
      <c r="I17" s="129">
        <v>420.09</v>
      </c>
      <c r="J17" s="130">
        <v>41213171.428599201</v>
      </c>
      <c r="K17" s="131">
        <v>41.213171428599203</v>
      </c>
      <c r="L17" s="130">
        <v>393171.42857135797</v>
      </c>
      <c r="M17" s="129">
        <v>1.28571428571522</v>
      </c>
      <c r="R17" s="218">
        <v>425.999999999995</v>
      </c>
      <c r="S17" s="218">
        <v>67031428.571432598</v>
      </c>
      <c r="T17" s="219">
        <f t="shared" si="1"/>
        <v>67.031428571432599</v>
      </c>
      <c r="U17" s="144"/>
      <c r="V17" s="211"/>
      <c r="W17" s="211"/>
      <c r="X17" s="211"/>
      <c r="Y17" s="211"/>
      <c r="Z17" s="211"/>
      <c r="AA17"/>
      <c r="AC17" s="61">
        <v>10</v>
      </c>
      <c r="AD17" s="249">
        <v>426.45</v>
      </c>
    </row>
    <row r="18" spans="1:30" ht="20.399999999999999">
      <c r="A18" s="129">
        <v>420.1</v>
      </c>
      <c r="B18" s="132">
        <v>436857.142884559</v>
      </c>
      <c r="C18" s="133">
        <v>420.10000000000599</v>
      </c>
      <c r="D18" s="133">
        <v>41.256857142884598</v>
      </c>
      <c r="E18" s="134">
        <v>57.782713085272498</v>
      </c>
      <c r="F18" s="135">
        <v>0.43685714288455901</v>
      </c>
      <c r="G18" s="134">
        <v>1.42857142866108</v>
      </c>
      <c r="H18" s="137">
        <f t="shared" si="0"/>
        <v>4.3685714285700783E-2</v>
      </c>
      <c r="I18" s="129">
        <v>420.1</v>
      </c>
      <c r="J18" s="130">
        <v>41256857.142885096</v>
      </c>
      <c r="K18" s="131">
        <v>41.256857142885103</v>
      </c>
      <c r="L18" s="130">
        <v>436857.142857283</v>
      </c>
      <c r="M18" s="129">
        <v>1.4285714285731901</v>
      </c>
      <c r="R18" s="218">
        <v>426.99999999999397</v>
      </c>
      <c r="S18" s="218">
        <v>71400000</v>
      </c>
      <c r="T18" s="219">
        <f t="shared" si="1"/>
        <v>71.400000000000006</v>
      </c>
      <c r="U18" s="144"/>
      <c r="V18" s="211"/>
      <c r="W18" s="211"/>
      <c r="X18" s="211"/>
      <c r="Y18" s="211"/>
      <c r="Z18" s="211"/>
      <c r="AA18"/>
      <c r="AC18" s="61">
        <v>11</v>
      </c>
      <c r="AD18" s="249">
        <v>426.86</v>
      </c>
    </row>
    <row r="19" spans="1:30" ht="20.399999999999999">
      <c r="A19" s="129">
        <v>420.11</v>
      </c>
      <c r="B19" s="132">
        <v>480542.857170231</v>
      </c>
      <c r="C19" s="133">
        <v>420.11000000000598</v>
      </c>
      <c r="D19" s="133">
        <v>41.3005428571702</v>
      </c>
      <c r="E19" s="134">
        <v>57.843897559062</v>
      </c>
      <c r="F19" s="135">
        <v>0.48054285717023099</v>
      </c>
      <c r="G19" s="134">
        <v>1.57142857151809</v>
      </c>
      <c r="H19" s="137">
        <f t="shared" si="0"/>
        <v>4.3685714285601307E-2</v>
      </c>
      <c r="I19" s="129">
        <v>420.11</v>
      </c>
      <c r="J19" s="130">
        <v>41300542.857170798</v>
      </c>
      <c r="K19" s="131">
        <v>41.300542857170797</v>
      </c>
      <c r="L19" s="130">
        <v>480542.85714296298</v>
      </c>
      <c r="M19" s="129">
        <v>1.57142857143034</v>
      </c>
      <c r="R19" s="218">
        <v>427.99999999999301</v>
      </c>
      <c r="S19" s="218">
        <v>75768571.428567499</v>
      </c>
      <c r="T19" s="219">
        <f t="shared" si="1"/>
        <v>75.768571428567498</v>
      </c>
      <c r="U19" s="144"/>
      <c r="V19" s="211"/>
      <c r="W19" s="211"/>
      <c r="X19" s="211"/>
      <c r="Y19" s="211"/>
      <c r="Z19" s="211"/>
      <c r="AA19"/>
      <c r="AC19" s="61">
        <v>12</v>
      </c>
      <c r="AD19" s="1">
        <v>426.96</v>
      </c>
    </row>
    <row r="20" spans="1:30" ht="18">
      <c r="A20" s="129">
        <v>420.12</v>
      </c>
      <c r="B20" s="132">
        <v>524228.57145590702</v>
      </c>
      <c r="C20" s="133">
        <v>420.12000000000597</v>
      </c>
      <c r="D20" s="133">
        <v>41.344228571455901</v>
      </c>
      <c r="E20" s="134">
        <v>57.905082032851404</v>
      </c>
      <c r="F20" s="135">
        <v>0.52422857145590696</v>
      </c>
      <c r="G20" s="134">
        <v>1.71428571437511</v>
      </c>
      <c r="H20" s="137">
        <f t="shared" si="0"/>
        <v>4.3685714285700783E-2</v>
      </c>
      <c r="I20" s="129">
        <v>420.12</v>
      </c>
      <c r="J20" s="130">
        <v>41344228.571456403</v>
      </c>
      <c r="K20" s="131">
        <v>41.344228571456398</v>
      </c>
      <c r="L20" s="130">
        <v>524228.57142864203</v>
      </c>
      <c r="M20" s="129">
        <v>1.7142857142875001</v>
      </c>
      <c r="R20" s="218">
        <v>429</v>
      </c>
      <c r="S20" s="218">
        <v>75768571.428567499</v>
      </c>
      <c r="T20" s="219">
        <f t="shared" si="1"/>
        <v>75.768571428567498</v>
      </c>
      <c r="U20" s="144"/>
      <c r="V20" s="211"/>
      <c r="W20" s="211"/>
      <c r="X20" s="211"/>
      <c r="Y20" s="211"/>
      <c r="Z20" s="211"/>
      <c r="AA20"/>
    </row>
    <row r="21" spans="1:30" ht="18">
      <c r="A21" s="129">
        <v>420.13</v>
      </c>
      <c r="B21" s="132">
        <v>567914.28574158298</v>
      </c>
      <c r="C21" s="133">
        <v>420.13000000000602</v>
      </c>
      <c r="D21" s="133">
        <v>41.387914285741601</v>
      </c>
      <c r="E21" s="134">
        <v>57.966266506640899</v>
      </c>
      <c r="F21" s="135">
        <v>0.56791428574158298</v>
      </c>
      <c r="G21" s="134">
        <v>1.85714285723212</v>
      </c>
      <c r="H21" s="137">
        <f t="shared" si="0"/>
        <v>4.3685714285700783E-2</v>
      </c>
      <c r="I21" s="129">
        <v>420.13</v>
      </c>
      <c r="J21" s="130">
        <v>41387914.285742097</v>
      </c>
      <c r="K21" s="131">
        <v>41.387914285742099</v>
      </c>
      <c r="L21" s="130">
        <v>567914.28571432095</v>
      </c>
      <c r="M21" s="129">
        <v>1.85714285714466</v>
      </c>
      <c r="O21" s="139"/>
      <c r="P21" s="140"/>
      <c r="Q21" s="139"/>
      <c r="R21" s="218">
        <v>430</v>
      </c>
      <c r="S21" s="218">
        <v>75768571.428567499</v>
      </c>
      <c r="T21" s="219">
        <f t="shared" si="1"/>
        <v>75.768571428567498</v>
      </c>
      <c r="U21" s="144"/>
      <c r="V21" s="211"/>
      <c r="W21" s="211"/>
      <c r="X21" s="211"/>
      <c r="Y21" s="211"/>
      <c r="Z21" s="211"/>
      <c r="AA21"/>
    </row>
    <row r="22" spans="1:30" ht="18">
      <c r="A22" s="129">
        <v>420.14</v>
      </c>
      <c r="B22" s="132">
        <v>611600.00002725597</v>
      </c>
      <c r="C22" s="133">
        <v>420.14000000000601</v>
      </c>
      <c r="D22" s="133">
        <v>41.431600000027302</v>
      </c>
      <c r="E22" s="134">
        <v>58.027450980430302</v>
      </c>
      <c r="F22" s="135">
        <v>0.61160000002725601</v>
      </c>
      <c r="G22" s="134">
        <v>2.00000000008913</v>
      </c>
      <c r="H22" s="137">
        <f t="shared" si="0"/>
        <v>4.3685714285700783E-2</v>
      </c>
      <c r="I22" s="129">
        <v>420.14</v>
      </c>
      <c r="J22" s="130">
        <v>41431600.000027798</v>
      </c>
      <c r="K22" s="131">
        <v>41.4316000000278</v>
      </c>
      <c r="L22" s="130">
        <v>611600</v>
      </c>
      <c r="M22" s="129">
        <v>2.0000000000018199</v>
      </c>
      <c r="O22" s="139"/>
      <c r="P22" s="140"/>
      <c r="Q22" s="139"/>
      <c r="R22" s="211"/>
      <c r="S22" s="211"/>
      <c r="T22" s="211"/>
      <c r="U22" s="211"/>
      <c r="V22" s="211"/>
      <c r="W22" s="211"/>
      <c r="X22" s="211"/>
      <c r="Y22" s="211"/>
      <c r="Z22" s="211"/>
      <c r="AA22"/>
    </row>
    <row r="23" spans="1:30">
      <c r="A23" s="129">
        <v>420.15</v>
      </c>
      <c r="B23" s="132">
        <v>655285.71431293199</v>
      </c>
      <c r="C23" s="133">
        <v>420.150000000006</v>
      </c>
      <c r="D23" s="133">
        <v>41.475285714312903</v>
      </c>
      <c r="E23" s="134">
        <v>58.088635454219798</v>
      </c>
      <c r="F23" s="135">
        <v>0.65528571431293203</v>
      </c>
      <c r="G23" s="134">
        <v>2.1428571429461498</v>
      </c>
      <c r="H23" s="137">
        <f t="shared" si="0"/>
        <v>4.3685714285601307E-2</v>
      </c>
      <c r="I23" s="129">
        <v>420.15</v>
      </c>
      <c r="J23" s="130">
        <v>41475285.7143135</v>
      </c>
      <c r="K23" s="131">
        <v>41.4752857143135</v>
      </c>
      <c r="L23" s="130">
        <v>655285.71428567905</v>
      </c>
      <c r="M23" s="129">
        <v>2.14285714285898</v>
      </c>
      <c r="O23" s="139"/>
      <c r="P23" s="140"/>
      <c r="Q23" s="139"/>
      <c r="R23"/>
      <c r="S23"/>
      <c r="T23"/>
      <c r="U23"/>
      <c r="V23"/>
      <c r="W23"/>
      <c r="X23"/>
      <c r="Y23"/>
      <c r="Z23"/>
      <c r="AA23"/>
    </row>
    <row r="24" spans="1:30">
      <c r="A24" s="129">
        <v>420.16</v>
      </c>
      <c r="B24" s="132">
        <v>698971.42859860405</v>
      </c>
      <c r="C24" s="133">
        <v>420.16000000000599</v>
      </c>
      <c r="D24" s="133">
        <v>41.518971428598597</v>
      </c>
      <c r="E24" s="134">
        <v>58.1498199280093</v>
      </c>
      <c r="F24" s="135">
        <v>0.69897142859860395</v>
      </c>
      <c r="G24" s="134">
        <v>2.2857142858031501</v>
      </c>
      <c r="H24" s="137">
        <f t="shared" si="0"/>
        <v>4.3685714285693678E-2</v>
      </c>
      <c r="I24" s="129">
        <v>420.16</v>
      </c>
      <c r="J24" s="130">
        <v>41518971.428599402</v>
      </c>
      <c r="K24" s="131">
        <v>41.5189714285994</v>
      </c>
      <c r="L24" s="130">
        <v>698971.42857160396</v>
      </c>
      <c r="M24" s="129">
        <v>2.2857142857169399</v>
      </c>
      <c r="O24" s="139"/>
      <c r="P24" s="140"/>
      <c r="Q24" s="139"/>
      <c r="R24"/>
      <c r="S24"/>
      <c r="T24"/>
      <c r="U24"/>
      <c r="V24"/>
      <c r="W24"/>
      <c r="X24"/>
      <c r="Y24"/>
      <c r="Z24"/>
      <c r="AA24"/>
    </row>
    <row r="25" spans="1:30">
      <c r="A25" s="129">
        <v>420.17</v>
      </c>
      <c r="B25" s="132">
        <v>742657.14288427995</v>
      </c>
      <c r="C25" s="133">
        <v>420.17000000000598</v>
      </c>
      <c r="D25" s="133">
        <v>41.562657142884298</v>
      </c>
      <c r="E25" s="134">
        <v>58.211004401798697</v>
      </c>
      <c r="F25" s="135">
        <v>0.74265714288427997</v>
      </c>
      <c r="G25" s="134">
        <v>2.4285714286601698</v>
      </c>
      <c r="H25" s="137">
        <f t="shared" si="0"/>
        <v>4.3685714285700783E-2</v>
      </c>
      <c r="I25" s="129">
        <v>420.17</v>
      </c>
      <c r="J25" s="130">
        <v>41562657.142885096</v>
      </c>
      <c r="K25" s="131">
        <v>41.562657142885101</v>
      </c>
      <c r="L25" s="130">
        <v>742657.142857283</v>
      </c>
      <c r="M25" s="129">
        <v>2.4285714285741</v>
      </c>
      <c r="O25" s="139"/>
      <c r="P25" s="140"/>
      <c r="Q25" s="139"/>
      <c r="R25"/>
      <c r="S25"/>
      <c r="T25"/>
      <c r="U25"/>
      <c r="V25"/>
      <c r="W25"/>
      <c r="X25"/>
      <c r="Y25"/>
      <c r="Z25"/>
      <c r="AA25"/>
    </row>
    <row r="26" spans="1:30">
      <c r="A26" s="129">
        <v>420.18</v>
      </c>
      <c r="B26" s="132">
        <v>786342.85716995201</v>
      </c>
      <c r="C26" s="133">
        <v>420.18000000000598</v>
      </c>
      <c r="D26" s="133">
        <v>41.606342857169999</v>
      </c>
      <c r="E26" s="134">
        <v>58.272188875588199</v>
      </c>
      <c r="F26" s="135">
        <v>0.786342857169952</v>
      </c>
      <c r="G26" s="134">
        <v>2.5714285715171799</v>
      </c>
      <c r="H26" s="137">
        <f t="shared" si="0"/>
        <v>4.3685714285700783E-2</v>
      </c>
      <c r="I26" s="129">
        <v>420.18</v>
      </c>
      <c r="J26" s="130">
        <v>41606342.857170798</v>
      </c>
      <c r="K26" s="131">
        <v>41.606342857170802</v>
      </c>
      <c r="L26" s="130">
        <v>786342.85714296298</v>
      </c>
      <c r="M26" s="129">
        <v>2.5714285714312499</v>
      </c>
      <c r="O26" s="139"/>
      <c r="P26" s="140"/>
      <c r="Q26" s="139"/>
      <c r="R26"/>
      <c r="S26"/>
      <c r="T26"/>
      <c r="U26"/>
      <c r="V26"/>
      <c r="W26"/>
      <c r="X26"/>
      <c r="Y26"/>
      <c r="Z26"/>
      <c r="AA26"/>
    </row>
    <row r="27" spans="1:30">
      <c r="A27" s="129">
        <v>420.19</v>
      </c>
      <c r="B27" s="132">
        <v>830028.57145562803</v>
      </c>
      <c r="C27" s="133">
        <v>420.19000000000602</v>
      </c>
      <c r="D27" s="133">
        <v>41.6500285714556</v>
      </c>
      <c r="E27" s="134">
        <v>58.333373349377602</v>
      </c>
      <c r="F27" s="135">
        <v>0.83002857145562803</v>
      </c>
      <c r="G27" s="134">
        <v>2.7142857143741899</v>
      </c>
      <c r="H27" s="137">
        <f t="shared" si="0"/>
        <v>4.3685714285601307E-2</v>
      </c>
      <c r="I27" s="129">
        <v>420.19</v>
      </c>
      <c r="J27" s="130">
        <v>41650028.571456403</v>
      </c>
      <c r="K27" s="131">
        <v>41.650028571456403</v>
      </c>
      <c r="L27" s="130">
        <v>830028.57142864203</v>
      </c>
      <c r="M27" s="129">
        <v>2.71428571428841</v>
      </c>
      <c r="O27" s="139"/>
      <c r="P27" s="140"/>
      <c r="Q27" s="139"/>
      <c r="R27"/>
      <c r="S27"/>
      <c r="T27"/>
      <c r="U27"/>
      <c r="V27"/>
      <c r="W27"/>
      <c r="X27"/>
      <c r="Y27"/>
      <c r="Z27"/>
      <c r="AA27"/>
    </row>
    <row r="28" spans="1:30">
      <c r="A28" s="129">
        <v>420.2</v>
      </c>
      <c r="B28" s="132">
        <v>873714.28574130405</v>
      </c>
      <c r="C28" s="133">
        <v>420.20000000000601</v>
      </c>
      <c r="D28" s="133">
        <v>41.693714285741301</v>
      </c>
      <c r="E28" s="134">
        <v>58.394557823167098</v>
      </c>
      <c r="F28" s="135">
        <v>0.87371428574130405</v>
      </c>
      <c r="G28" s="134">
        <v>2.8571428572312101</v>
      </c>
      <c r="H28" s="137">
        <f t="shared" si="0"/>
        <v>4.3685714285700783E-2</v>
      </c>
      <c r="I28" s="129">
        <v>420.2</v>
      </c>
      <c r="J28" s="130">
        <v>41693714.285742097</v>
      </c>
      <c r="K28" s="131">
        <v>41.693714285742097</v>
      </c>
      <c r="L28" s="130">
        <v>873714.28571432095</v>
      </c>
      <c r="M28" s="129">
        <v>2.8571428571455701</v>
      </c>
      <c r="O28" s="139"/>
      <c r="P28" s="140"/>
      <c r="Q28" s="139"/>
      <c r="R28"/>
      <c r="S28"/>
      <c r="T28"/>
      <c r="U28"/>
      <c r="V28"/>
      <c r="W28"/>
      <c r="X28"/>
      <c r="Y28"/>
      <c r="Z28"/>
      <c r="AA28"/>
    </row>
    <row r="29" spans="1:30">
      <c r="A29" s="129">
        <v>420.21</v>
      </c>
      <c r="B29" s="132">
        <v>917400.00002697599</v>
      </c>
      <c r="C29" s="133">
        <v>420.210000000006</v>
      </c>
      <c r="D29" s="133">
        <v>41.737400000027002</v>
      </c>
      <c r="E29" s="134">
        <v>58.455742296956601</v>
      </c>
      <c r="F29" s="135">
        <v>0.91740000002697597</v>
      </c>
      <c r="G29" s="134">
        <v>3.0000000000882201</v>
      </c>
      <c r="H29" s="137">
        <f t="shared" si="0"/>
        <v>4.3685714285700783E-2</v>
      </c>
      <c r="I29" s="129">
        <v>420.21</v>
      </c>
      <c r="J29" s="130">
        <v>41737400.000027798</v>
      </c>
      <c r="K29" s="131">
        <v>41.737400000027797</v>
      </c>
      <c r="L29" s="130">
        <v>917400</v>
      </c>
      <c r="M29" s="129">
        <v>3.0000000000027298</v>
      </c>
      <c r="O29" s="139"/>
      <c r="P29" s="140"/>
      <c r="Q29" s="139"/>
    </row>
    <row r="30" spans="1:30">
      <c r="A30" s="129">
        <v>420.22</v>
      </c>
      <c r="B30" s="132">
        <v>961085.71431265201</v>
      </c>
      <c r="C30" s="133">
        <v>420.220000000006</v>
      </c>
      <c r="D30" s="133">
        <v>41.781085714312702</v>
      </c>
      <c r="E30" s="134">
        <v>58.516926770745997</v>
      </c>
      <c r="F30" s="135">
        <v>0.961085714312652</v>
      </c>
      <c r="G30" s="134">
        <v>3.1428571429452301</v>
      </c>
      <c r="H30" s="137">
        <f t="shared" si="0"/>
        <v>4.3685714285700783E-2</v>
      </c>
      <c r="I30" s="129">
        <v>420.22</v>
      </c>
      <c r="J30" s="130">
        <v>41781085.714313701</v>
      </c>
      <c r="K30" s="131">
        <v>41.781085714313697</v>
      </c>
      <c r="L30" s="130">
        <v>961085.71428593202</v>
      </c>
      <c r="M30" s="129">
        <v>3.1428571428607102</v>
      </c>
      <c r="O30" s="139"/>
      <c r="P30" s="140"/>
      <c r="Q30" s="139"/>
      <c r="R30" s="140"/>
      <c r="S30" s="139"/>
    </row>
    <row r="31" spans="1:30">
      <c r="A31" s="129">
        <v>420.23</v>
      </c>
      <c r="B31" s="132">
        <v>1004771.42859832</v>
      </c>
      <c r="C31" s="133">
        <v>420.23000000000599</v>
      </c>
      <c r="D31" s="133">
        <v>41.824771428598297</v>
      </c>
      <c r="E31" s="134">
        <v>58.578111244535499</v>
      </c>
      <c r="F31" s="135">
        <v>1.00477142859832</v>
      </c>
      <c r="G31" s="134">
        <v>3.2857142858022401</v>
      </c>
      <c r="H31" s="137">
        <f t="shared" si="0"/>
        <v>4.3685714285594202E-2</v>
      </c>
      <c r="I31" s="129">
        <v>420.23</v>
      </c>
      <c r="J31" s="130">
        <v>41824771.428599402</v>
      </c>
      <c r="K31" s="131">
        <v>41.824771428599398</v>
      </c>
      <c r="L31" s="130">
        <v>1004771.42857161</v>
      </c>
      <c r="M31" s="129">
        <v>3.2857142857178698</v>
      </c>
      <c r="O31" s="139"/>
      <c r="P31" s="140"/>
      <c r="Q31" s="139"/>
      <c r="R31" s="140"/>
      <c r="S31" s="139"/>
    </row>
    <row r="32" spans="1:30">
      <c r="A32" s="129">
        <v>420.24</v>
      </c>
      <c r="B32" s="132">
        <v>1048457.142884</v>
      </c>
      <c r="C32" s="133">
        <v>420.24000000000598</v>
      </c>
      <c r="D32" s="133">
        <v>41.868457142883997</v>
      </c>
      <c r="E32" s="134">
        <v>58.639295718324902</v>
      </c>
      <c r="F32" s="135">
        <v>1.0484571428839999</v>
      </c>
      <c r="G32" s="134">
        <v>3.4285714286592599</v>
      </c>
      <c r="H32" s="137">
        <f t="shared" si="0"/>
        <v>4.3685714285700783E-2</v>
      </c>
      <c r="I32" s="129">
        <v>420.24</v>
      </c>
      <c r="J32" s="130">
        <v>41868457.142885096</v>
      </c>
      <c r="K32" s="131">
        <v>41.868457142885099</v>
      </c>
      <c r="L32" s="130">
        <v>1048457.14285729</v>
      </c>
      <c r="M32" s="129">
        <v>3.4285714285750299</v>
      </c>
      <c r="O32" s="139"/>
      <c r="P32" s="140"/>
      <c r="Q32" s="139"/>
      <c r="R32" s="140"/>
      <c r="S32" s="139"/>
    </row>
    <row r="33" spans="1:19">
      <c r="A33" s="129">
        <v>420.25</v>
      </c>
      <c r="B33" s="132">
        <v>1092142.8571696701</v>
      </c>
      <c r="C33" s="133">
        <v>420.25000000000603</v>
      </c>
      <c r="D33" s="133">
        <v>41.912142857169698</v>
      </c>
      <c r="E33" s="134">
        <v>58.700480192114398</v>
      </c>
      <c r="F33" s="135">
        <v>1.0921428571696701</v>
      </c>
      <c r="G33" s="134">
        <v>3.5714285715162601</v>
      </c>
      <c r="H33" s="137">
        <f t="shared" si="0"/>
        <v>4.3685714285700783E-2</v>
      </c>
      <c r="I33" s="129">
        <v>420.25</v>
      </c>
      <c r="J33" s="130">
        <v>41912142.857170798</v>
      </c>
      <c r="K33" s="131">
        <v>41.912142857170799</v>
      </c>
      <c r="L33" s="130">
        <v>1092142.85714297</v>
      </c>
      <c r="M33" s="129">
        <v>3.5714285714321901</v>
      </c>
      <c r="O33" s="139"/>
      <c r="P33" s="140"/>
      <c r="Q33" s="139"/>
      <c r="R33" s="140"/>
      <c r="S33" s="139"/>
    </row>
    <row r="34" spans="1:19">
      <c r="A34" s="129">
        <v>420.26</v>
      </c>
      <c r="B34" s="132">
        <v>1135828.5714553499</v>
      </c>
      <c r="C34" s="133">
        <v>420.26000000000602</v>
      </c>
      <c r="D34" s="133">
        <v>41.955828571455399</v>
      </c>
      <c r="E34" s="134">
        <v>58.761664665903901</v>
      </c>
      <c r="F34" s="135">
        <v>1.13582857145535</v>
      </c>
      <c r="G34" s="134">
        <v>3.7142857143732799</v>
      </c>
      <c r="H34" s="137">
        <f t="shared" si="0"/>
        <v>4.3685714285700783E-2</v>
      </c>
      <c r="I34" s="129">
        <v>420.26</v>
      </c>
      <c r="J34" s="130">
        <v>41955828.571456403</v>
      </c>
      <c r="K34" s="131">
        <v>41.9558285714565</v>
      </c>
      <c r="L34" s="130">
        <v>1135828.5714286501</v>
      </c>
      <c r="M34" s="129">
        <v>3.71428571428934</v>
      </c>
      <c r="O34" s="139"/>
      <c r="P34" s="140"/>
      <c r="Q34" s="139"/>
      <c r="R34" s="140"/>
      <c r="S34" s="139"/>
    </row>
    <row r="35" spans="1:19">
      <c r="A35" s="129">
        <v>420.27</v>
      </c>
      <c r="B35" s="132">
        <v>1179514.28574102</v>
      </c>
      <c r="C35" s="133">
        <v>420.27000000000601</v>
      </c>
      <c r="D35" s="133">
        <v>41.999514285741</v>
      </c>
      <c r="E35" s="134">
        <v>58.822849139693297</v>
      </c>
      <c r="F35" s="135">
        <v>1.1795142857410199</v>
      </c>
      <c r="G35" s="134">
        <v>3.8571428572303001</v>
      </c>
      <c r="H35" s="137">
        <f t="shared" si="0"/>
        <v>4.3685714285601307E-2</v>
      </c>
      <c r="I35" s="129">
        <v>420.27</v>
      </c>
      <c r="J35" s="130">
        <v>41999514.285742097</v>
      </c>
      <c r="K35" s="131">
        <v>41.999514285742102</v>
      </c>
      <c r="L35" s="130">
        <v>1179514.2857143299</v>
      </c>
      <c r="M35" s="129">
        <v>3.8571428571465001</v>
      </c>
      <c r="O35" s="139"/>
      <c r="P35" s="140"/>
      <c r="Q35" s="139"/>
      <c r="R35" s="140"/>
      <c r="S35" s="139"/>
    </row>
    <row r="36" spans="1:19">
      <c r="A36" s="129">
        <v>420.28</v>
      </c>
      <c r="B36" s="132">
        <v>1223200.0000267001</v>
      </c>
      <c r="C36" s="133">
        <v>420.280000000006</v>
      </c>
      <c r="D36" s="133">
        <v>42.043200000026701</v>
      </c>
      <c r="E36" s="134">
        <v>58.884033613482799</v>
      </c>
      <c r="F36" s="135">
        <v>1.2232000000267</v>
      </c>
      <c r="G36" s="134">
        <v>4.0000000000873097</v>
      </c>
      <c r="H36" s="137">
        <f t="shared" si="0"/>
        <v>4.3685714285700783E-2</v>
      </c>
      <c r="I36" s="129">
        <v>420.28</v>
      </c>
      <c r="J36" s="130">
        <v>42043200.000027798</v>
      </c>
      <c r="K36" s="131">
        <v>42.043200000027802</v>
      </c>
      <c r="L36" s="130">
        <v>1223200.00000001</v>
      </c>
      <c r="M36" s="129">
        <v>4.0000000000036602</v>
      </c>
      <c r="O36" s="139"/>
      <c r="P36" s="140"/>
      <c r="Q36" s="139"/>
      <c r="R36" s="140"/>
      <c r="S36" s="139"/>
    </row>
    <row r="37" spans="1:19">
      <c r="A37" s="129">
        <v>420.29</v>
      </c>
      <c r="B37" s="132">
        <v>1266885.7143123799</v>
      </c>
      <c r="C37" s="133">
        <v>420.29000000000599</v>
      </c>
      <c r="D37" s="133">
        <v>42.086885714312402</v>
      </c>
      <c r="E37" s="134">
        <v>58.945218087272202</v>
      </c>
      <c r="F37" s="135">
        <v>1.26688571431238</v>
      </c>
      <c r="G37" s="134">
        <v>4.1428571429443304</v>
      </c>
      <c r="H37" s="137">
        <f t="shared" si="0"/>
        <v>4.3685714285700783E-2</v>
      </c>
      <c r="I37" s="129">
        <v>420.29</v>
      </c>
      <c r="J37" s="130">
        <v>42086885.714313701</v>
      </c>
      <c r="K37" s="131">
        <v>42.086885714313702</v>
      </c>
      <c r="L37" s="130">
        <v>1266885.7142859299</v>
      </c>
      <c r="M37" s="129">
        <v>4.1428571428616197</v>
      </c>
      <c r="O37" s="139"/>
      <c r="P37" s="140"/>
      <c r="Q37" s="139"/>
      <c r="R37" s="140"/>
      <c r="S37" s="139"/>
    </row>
    <row r="38" spans="1:19">
      <c r="A38" s="129">
        <v>420.3</v>
      </c>
      <c r="B38" s="132">
        <v>1310571.42859805</v>
      </c>
      <c r="C38" s="133">
        <v>420.30000000000598</v>
      </c>
      <c r="D38" s="133">
        <v>42.130571428598103</v>
      </c>
      <c r="E38" s="134">
        <v>59.006402561061698</v>
      </c>
      <c r="F38" s="135">
        <v>1.3105714285980501</v>
      </c>
      <c r="G38" s="134">
        <v>4.2857142858013404</v>
      </c>
      <c r="H38" s="137">
        <f t="shared" si="0"/>
        <v>4.3685714285700783E-2</v>
      </c>
      <c r="I38" s="129">
        <v>420.3</v>
      </c>
      <c r="J38" s="130">
        <v>42130571.428599402</v>
      </c>
      <c r="K38" s="131">
        <v>42.130571428599403</v>
      </c>
      <c r="L38" s="130">
        <v>1310571.42857161</v>
      </c>
      <c r="M38" s="129">
        <v>4.2857142857187798</v>
      </c>
      <c r="O38" s="139"/>
      <c r="P38" s="140"/>
      <c r="Q38" s="139"/>
      <c r="R38" s="140"/>
      <c r="S38" s="139"/>
    </row>
    <row r="39" spans="1:19">
      <c r="A39" s="129">
        <v>420.31</v>
      </c>
      <c r="B39" s="132">
        <v>1354257.1428837201</v>
      </c>
      <c r="C39" s="133">
        <v>420.31000000000603</v>
      </c>
      <c r="D39" s="133">
        <v>42.174257142883697</v>
      </c>
      <c r="E39" s="134">
        <v>59.067587034851201</v>
      </c>
      <c r="F39" s="135">
        <v>1.35425714288372</v>
      </c>
      <c r="G39" s="134">
        <v>4.4285714286583504</v>
      </c>
      <c r="H39" s="137">
        <f t="shared" si="0"/>
        <v>4.3685714285594202E-2</v>
      </c>
      <c r="I39" s="129">
        <v>420.31</v>
      </c>
      <c r="J39" s="130">
        <v>42174257.142885096</v>
      </c>
      <c r="K39" s="131">
        <v>42.174257142885097</v>
      </c>
      <c r="L39" s="130">
        <v>1354257.1428572901</v>
      </c>
      <c r="M39" s="129">
        <v>4.4285714285759399</v>
      </c>
      <c r="O39" s="139"/>
      <c r="P39" s="140"/>
      <c r="Q39" s="139"/>
      <c r="R39" s="140"/>
      <c r="S39" s="139"/>
    </row>
    <row r="40" spans="1:19">
      <c r="A40" s="129">
        <v>420.32</v>
      </c>
      <c r="B40" s="132">
        <v>1397942.8571694</v>
      </c>
      <c r="C40" s="133">
        <v>420.32000000000602</v>
      </c>
      <c r="D40" s="133">
        <v>42.217942857169398</v>
      </c>
      <c r="E40" s="134">
        <v>59.128771508640597</v>
      </c>
      <c r="F40" s="135">
        <v>1.3979428571693999</v>
      </c>
      <c r="G40" s="134">
        <v>4.5714285715153702</v>
      </c>
      <c r="H40" s="137">
        <f t="shared" si="0"/>
        <v>4.3685714285700783E-2</v>
      </c>
      <c r="I40" s="129">
        <v>420.32</v>
      </c>
      <c r="J40" s="130">
        <v>42217942.857170798</v>
      </c>
      <c r="K40" s="131">
        <v>42.217942857170797</v>
      </c>
      <c r="L40" s="130">
        <v>1397942.85714297</v>
      </c>
      <c r="M40" s="129">
        <v>4.5714285714331</v>
      </c>
      <c r="O40" s="139"/>
      <c r="P40" s="140"/>
      <c r="Q40" s="139"/>
      <c r="R40" s="140"/>
      <c r="S40" s="139"/>
    </row>
    <row r="41" spans="1:19">
      <c r="A41" s="129">
        <v>420.33</v>
      </c>
      <c r="B41" s="132">
        <v>1441628.5714550701</v>
      </c>
      <c r="C41" s="133">
        <v>420.33000000000601</v>
      </c>
      <c r="D41" s="133">
        <v>42.261628571455098</v>
      </c>
      <c r="E41" s="134">
        <v>59.189955982430099</v>
      </c>
      <c r="F41" s="135">
        <v>1.4416285714550701</v>
      </c>
      <c r="G41" s="134">
        <v>4.7142857143723802</v>
      </c>
      <c r="H41" s="137">
        <f t="shared" si="0"/>
        <v>4.3685714285700783E-2</v>
      </c>
      <c r="I41" s="129">
        <v>420.33</v>
      </c>
      <c r="J41" s="130">
        <v>42261628.571456403</v>
      </c>
      <c r="K41" s="131">
        <v>42.261628571456399</v>
      </c>
      <c r="L41" s="130">
        <v>1441628.5714286501</v>
      </c>
      <c r="M41" s="129">
        <v>4.7142857142902503</v>
      </c>
    </row>
    <row r="42" spans="1:19">
      <c r="A42" s="129">
        <v>420.34</v>
      </c>
      <c r="B42" s="132">
        <v>1485314.2857407499</v>
      </c>
      <c r="C42" s="133">
        <v>420.340000000006</v>
      </c>
      <c r="D42" s="133">
        <v>42.305314285740799</v>
      </c>
      <c r="E42" s="134">
        <v>59.251140456219503</v>
      </c>
      <c r="F42" s="135">
        <v>1.48531428574075</v>
      </c>
      <c r="G42" s="134">
        <v>4.8571428572294</v>
      </c>
      <c r="H42" s="137">
        <f t="shared" si="0"/>
        <v>4.3685714285700783E-2</v>
      </c>
      <c r="I42" s="129">
        <v>420.34</v>
      </c>
      <c r="J42" s="130">
        <v>42305314.285742097</v>
      </c>
      <c r="K42" s="131">
        <v>42.305314285742099</v>
      </c>
      <c r="L42" s="130">
        <v>1485314.2857143299</v>
      </c>
      <c r="M42" s="129">
        <v>4.8571428571474096</v>
      </c>
    </row>
    <row r="43" spans="1:19">
      <c r="A43" s="129">
        <v>420.35</v>
      </c>
      <c r="B43" s="132">
        <v>1529000.00002642</v>
      </c>
      <c r="C43" s="133">
        <v>420.35000000000599</v>
      </c>
      <c r="D43" s="133">
        <v>42.3490000000264</v>
      </c>
      <c r="E43" s="134">
        <v>59.312324930008998</v>
      </c>
      <c r="F43" s="135">
        <v>1.5290000000264199</v>
      </c>
      <c r="G43" s="134">
        <v>5.0000000000864002</v>
      </c>
      <c r="H43" s="137">
        <f t="shared" si="0"/>
        <v>4.3685714285601307E-2</v>
      </c>
      <c r="I43" s="129">
        <v>420.35</v>
      </c>
      <c r="J43" s="130">
        <v>42349000.000028104</v>
      </c>
      <c r="K43" s="131">
        <v>42.349000000028099</v>
      </c>
      <c r="L43" s="130">
        <v>1529000.0000002601</v>
      </c>
      <c r="M43" s="129">
        <v>5.0000000000054001</v>
      </c>
    </row>
    <row r="44" spans="1:19">
      <c r="A44" s="129">
        <v>420.36</v>
      </c>
      <c r="B44" s="132">
        <v>1572685.7143121001</v>
      </c>
      <c r="C44" s="133">
        <v>420.36000000000598</v>
      </c>
      <c r="D44" s="133">
        <v>42.392685714312101</v>
      </c>
      <c r="E44" s="134">
        <v>59.373509403798501</v>
      </c>
      <c r="F44" s="135">
        <v>1.5726857143121</v>
      </c>
      <c r="G44" s="134">
        <v>5.14285714294342</v>
      </c>
      <c r="H44" s="137">
        <f t="shared" si="0"/>
        <v>4.3685714285700783E-2</v>
      </c>
      <c r="I44" s="129">
        <v>420.36</v>
      </c>
      <c r="J44" s="130">
        <v>42392685.714313701</v>
      </c>
      <c r="K44" s="131">
        <v>42.3926857143137</v>
      </c>
      <c r="L44" s="130">
        <v>1572685.7142859399</v>
      </c>
      <c r="M44" s="129">
        <v>5.1428571428625602</v>
      </c>
    </row>
    <row r="45" spans="1:19">
      <c r="A45" s="129">
        <v>420.37</v>
      </c>
      <c r="B45" s="132">
        <v>1616371.4285977699</v>
      </c>
      <c r="C45" s="133">
        <v>420.37000000000597</v>
      </c>
      <c r="D45" s="133">
        <v>42.436371428597802</v>
      </c>
      <c r="E45" s="134">
        <v>59.434693877587897</v>
      </c>
      <c r="F45" s="135">
        <v>1.6163714285977699</v>
      </c>
      <c r="G45" s="134">
        <v>5.2857142858004202</v>
      </c>
      <c r="H45" s="137">
        <f t="shared" si="0"/>
        <v>4.3685714285700783E-2</v>
      </c>
      <c r="I45" s="129">
        <v>420.37</v>
      </c>
      <c r="J45" s="130">
        <v>42436371.428599402</v>
      </c>
      <c r="K45" s="131">
        <v>42.436371428599401</v>
      </c>
      <c r="L45" s="130">
        <v>1616371.42857162</v>
      </c>
      <c r="M45" s="129">
        <v>5.2857142857197097</v>
      </c>
    </row>
    <row r="46" spans="1:19">
      <c r="A46" s="129">
        <v>420.38</v>
      </c>
      <c r="B46" s="132">
        <v>1660057.14288345</v>
      </c>
      <c r="C46" s="133">
        <v>420.38000000000602</v>
      </c>
      <c r="D46" s="133">
        <v>42.480057142883503</v>
      </c>
      <c r="E46" s="134">
        <v>59.495878351377399</v>
      </c>
      <c r="F46" s="135">
        <v>1.6600571428834501</v>
      </c>
      <c r="G46" s="134">
        <v>5.42857142865744</v>
      </c>
      <c r="H46" s="137">
        <f t="shared" si="0"/>
        <v>4.3685714285700783E-2</v>
      </c>
      <c r="I46" s="129">
        <v>420.38</v>
      </c>
      <c r="J46" s="130">
        <v>42480057.142885096</v>
      </c>
      <c r="K46" s="131">
        <v>42.480057142885101</v>
      </c>
      <c r="L46" s="130">
        <v>1660057.1428572999</v>
      </c>
      <c r="M46" s="129">
        <v>5.4285714285768698</v>
      </c>
    </row>
    <row r="47" spans="1:19">
      <c r="A47" s="129">
        <v>420.39</v>
      </c>
      <c r="B47" s="132">
        <v>1703742.8571691201</v>
      </c>
      <c r="C47" s="133">
        <v>420.39000000000601</v>
      </c>
      <c r="D47" s="133">
        <v>42.523742857169097</v>
      </c>
      <c r="E47" s="134">
        <v>59.557062825166803</v>
      </c>
      <c r="F47" s="135">
        <v>1.70374285716912</v>
      </c>
      <c r="G47" s="134">
        <v>5.5714285715144598</v>
      </c>
      <c r="H47" s="137">
        <f t="shared" si="0"/>
        <v>4.3685714285594202E-2</v>
      </c>
      <c r="I47" s="129">
        <v>420.39</v>
      </c>
      <c r="J47" s="130">
        <v>42523742.857170798</v>
      </c>
      <c r="K47" s="131">
        <v>42.523742857170802</v>
      </c>
      <c r="L47" s="130">
        <v>1703742.85714298</v>
      </c>
      <c r="M47" s="129">
        <v>5.5714285714340299</v>
      </c>
    </row>
    <row r="48" spans="1:19">
      <c r="A48" s="141">
        <v>420.4</v>
      </c>
      <c r="B48" s="132">
        <v>1747428.57145479</v>
      </c>
      <c r="C48" s="133">
        <v>420.400000000006</v>
      </c>
      <c r="D48" s="133">
        <v>42.567428571454798</v>
      </c>
      <c r="E48" s="134">
        <v>59.618247298956298</v>
      </c>
      <c r="F48" s="135">
        <v>1.7474285714547899</v>
      </c>
      <c r="G48" s="134">
        <v>5.71428571437146</v>
      </c>
      <c r="H48" s="137">
        <f t="shared" si="0"/>
        <v>4.3685714285700783E-2</v>
      </c>
      <c r="I48" s="129">
        <v>420.4</v>
      </c>
      <c r="J48" s="130">
        <v>42567428.571456499</v>
      </c>
      <c r="K48" s="131">
        <v>42.567428571456503</v>
      </c>
      <c r="L48" s="130">
        <v>1747428.5714286601</v>
      </c>
      <c r="M48" s="129">
        <v>5.71428571429119</v>
      </c>
    </row>
    <row r="49" spans="1:13">
      <c r="A49" s="129">
        <v>420.41</v>
      </c>
      <c r="B49" s="132">
        <v>1791114.28574047</v>
      </c>
      <c r="C49" s="133">
        <v>420.41000000000599</v>
      </c>
      <c r="D49" s="133">
        <v>42.611114285740499</v>
      </c>
      <c r="E49" s="134">
        <v>59.679431772745801</v>
      </c>
      <c r="F49" s="135">
        <v>1.79111428574047</v>
      </c>
      <c r="G49" s="134">
        <v>5.8571428572284798</v>
      </c>
      <c r="H49" s="137">
        <f t="shared" si="0"/>
        <v>4.3685714285700783E-2</v>
      </c>
      <c r="I49" s="129">
        <v>420.41</v>
      </c>
      <c r="J49" s="130">
        <v>42611114.285742402</v>
      </c>
      <c r="K49" s="131">
        <v>42.611114285742403</v>
      </c>
      <c r="L49" s="130">
        <v>1791114.28571459</v>
      </c>
      <c r="M49" s="129">
        <v>5.8571428571491699</v>
      </c>
    </row>
    <row r="50" spans="1:13">
      <c r="A50" s="129">
        <v>420.42</v>
      </c>
      <c r="B50" s="132">
        <v>1834800.0000261399</v>
      </c>
      <c r="C50" s="133">
        <v>420.42000000000598</v>
      </c>
      <c r="D50" s="133">
        <v>42.6548000000261</v>
      </c>
      <c r="E50" s="134">
        <v>59.740616246535197</v>
      </c>
      <c r="F50" s="135">
        <v>1.83480000002614</v>
      </c>
      <c r="G50" s="134">
        <v>6.0000000000854898</v>
      </c>
      <c r="H50" s="137">
        <f t="shared" si="0"/>
        <v>4.3685714285601307E-2</v>
      </c>
      <c r="I50" s="129">
        <v>420.42</v>
      </c>
      <c r="J50" s="130">
        <v>42654800.000028104</v>
      </c>
      <c r="K50" s="131">
        <v>42.654800000028096</v>
      </c>
      <c r="L50" s="130">
        <v>1834800.0000002701</v>
      </c>
      <c r="M50" s="129">
        <v>6.00000000000633</v>
      </c>
    </row>
    <row r="51" spans="1:13">
      <c r="A51" s="129">
        <v>420.43</v>
      </c>
      <c r="B51" s="132">
        <v>1878485.71431182</v>
      </c>
      <c r="C51" s="133">
        <v>420.43000000000598</v>
      </c>
      <c r="D51" s="133">
        <v>42.698485714311801</v>
      </c>
      <c r="E51" s="134">
        <v>59.8018007203247</v>
      </c>
      <c r="F51" s="135">
        <v>1.8784857143118201</v>
      </c>
      <c r="G51" s="134">
        <v>6.1428571429425096</v>
      </c>
      <c r="H51" s="137">
        <f t="shared" si="0"/>
        <v>4.3685714285700783E-2</v>
      </c>
      <c r="I51" s="129">
        <v>420.43</v>
      </c>
      <c r="J51" s="130">
        <v>42698485.714313701</v>
      </c>
      <c r="K51" s="131">
        <v>42.698485714313698</v>
      </c>
      <c r="L51" s="130">
        <v>1878485.7142859499</v>
      </c>
      <c r="M51" s="129">
        <v>6.1428571428634902</v>
      </c>
    </row>
    <row r="52" spans="1:13">
      <c r="A52" s="129">
        <v>420.44</v>
      </c>
      <c r="B52" s="132">
        <v>1922171.4285974901</v>
      </c>
      <c r="C52" s="133">
        <v>420.44000000000602</v>
      </c>
      <c r="D52" s="133">
        <v>42.742171428597501</v>
      </c>
      <c r="E52" s="134">
        <v>59.862985194114103</v>
      </c>
      <c r="F52" s="135">
        <v>1.92217142859749</v>
      </c>
      <c r="G52" s="134">
        <v>6.2857142857995099</v>
      </c>
      <c r="H52" s="137">
        <f t="shared" si="0"/>
        <v>4.3685714285700783E-2</v>
      </c>
      <c r="I52" s="129">
        <v>420.44</v>
      </c>
      <c r="J52" s="130">
        <v>42742171.428599402</v>
      </c>
      <c r="K52" s="131">
        <v>42.742171428599399</v>
      </c>
      <c r="L52" s="130">
        <v>1922171.42857163</v>
      </c>
      <c r="M52" s="129">
        <v>6.2857142857206503</v>
      </c>
    </row>
    <row r="53" spans="1:13">
      <c r="A53" s="129">
        <v>420.45</v>
      </c>
      <c r="B53" s="132">
        <v>1965857.1428831699</v>
      </c>
      <c r="C53" s="133">
        <v>420.45000000000601</v>
      </c>
      <c r="D53" s="133">
        <v>42.785857142883202</v>
      </c>
      <c r="E53" s="134">
        <v>59.924169667903598</v>
      </c>
      <c r="F53" s="135">
        <v>1.9658571428831699</v>
      </c>
      <c r="G53" s="134">
        <v>6.4285714286565296</v>
      </c>
      <c r="H53" s="137">
        <f t="shared" si="0"/>
        <v>4.3685714285700783E-2</v>
      </c>
      <c r="I53" s="129">
        <v>420.45</v>
      </c>
      <c r="J53" s="130">
        <v>42785857.142885096</v>
      </c>
      <c r="K53" s="131">
        <v>42.785857142885099</v>
      </c>
      <c r="L53" s="130">
        <v>1965857.1428573099</v>
      </c>
      <c r="M53" s="129">
        <v>6.4285714285778104</v>
      </c>
    </row>
    <row r="54" spans="1:13">
      <c r="A54" s="129">
        <v>420.46</v>
      </c>
      <c r="B54" s="132">
        <v>2009542.85716884</v>
      </c>
      <c r="C54" s="133">
        <v>420.460000000006</v>
      </c>
      <c r="D54" s="133">
        <v>42.829542857168803</v>
      </c>
      <c r="E54" s="134">
        <v>59.985354141693101</v>
      </c>
      <c r="F54" s="135">
        <v>2.0095428571688401</v>
      </c>
      <c r="G54" s="134">
        <v>6.5714285715135503</v>
      </c>
      <c r="H54" s="137">
        <f t="shared" si="0"/>
        <v>4.3685714285601307E-2</v>
      </c>
      <c r="I54" s="129">
        <v>420.46</v>
      </c>
      <c r="J54" s="130">
        <v>42829542.857170798</v>
      </c>
      <c r="K54" s="131">
        <v>42.8295428571708</v>
      </c>
      <c r="L54" s="130">
        <v>2009542.85714298</v>
      </c>
      <c r="M54" s="129">
        <v>6.5714285714349598</v>
      </c>
    </row>
    <row r="55" spans="1:13">
      <c r="A55" s="129">
        <v>420.47</v>
      </c>
      <c r="B55" s="132">
        <v>2053228.5714545101</v>
      </c>
      <c r="C55" s="133">
        <v>420.470000000006</v>
      </c>
      <c r="D55" s="133">
        <v>42.873228571454497</v>
      </c>
      <c r="E55" s="134">
        <v>60.046538615482497</v>
      </c>
      <c r="F55" s="135">
        <v>2.0532285714545102</v>
      </c>
      <c r="G55" s="134">
        <v>6.7142857143705497</v>
      </c>
      <c r="H55" s="137">
        <f t="shared" si="0"/>
        <v>4.3685714285693678E-2</v>
      </c>
      <c r="I55" s="129">
        <v>420.47</v>
      </c>
      <c r="J55" s="130">
        <v>42873228.571456701</v>
      </c>
      <c r="K55" s="131">
        <v>42.8732285714567</v>
      </c>
      <c r="L55" s="130">
        <v>2053228.5714289199</v>
      </c>
      <c r="M55" s="129">
        <v>6.7142857142929504</v>
      </c>
    </row>
    <row r="56" spans="1:13">
      <c r="A56" s="129">
        <v>420.48</v>
      </c>
      <c r="B56" s="132">
        <v>2096914.28574019</v>
      </c>
      <c r="C56" s="133">
        <v>420.48000000000599</v>
      </c>
      <c r="D56" s="133">
        <v>42.916914285740198</v>
      </c>
      <c r="E56" s="134">
        <v>60.107723089272</v>
      </c>
      <c r="F56" s="135">
        <v>2.0969142857401901</v>
      </c>
      <c r="G56" s="134">
        <v>6.8571428572275703</v>
      </c>
      <c r="H56" s="137">
        <f t="shared" si="0"/>
        <v>4.3685714285700783E-2</v>
      </c>
      <c r="I56" s="129">
        <v>420.48</v>
      </c>
      <c r="J56" s="130">
        <v>42916914.285742402</v>
      </c>
      <c r="K56" s="131">
        <v>42.916914285742401</v>
      </c>
      <c r="L56" s="130">
        <v>2096914.2857146</v>
      </c>
      <c r="M56" s="129">
        <v>6.8571428571501096</v>
      </c>
    </row>
    <row r="57" spans="1:13">
      <c r="A57" s="129">
        <v>420.49</v>
      </c>
      <c r="B57" s="132">
        <v>2140600.00002586</v>
      </c>
      <c r="C57" s="133">
        <v>420.49000000000598</v>
      </c>
      <c r="D57" s="133">
        <v>42.960600000025899</v>
      </c>
      <c r="E57" s="134">
        <v>60.168907563061403</v>
      </c>
      <c r="F57" s="135">
        <v>2.1406000000258598</v>
      </c>
      <c r="G57" s="134">
        <v>7.0000000000845803</v>
      </c>
      <c r="H57" s="137">
        <f t="shared" si="0"/>
        <v>4.3685714285700783E-2</v>
      </c>
      <c r="I57" s="129">
        <v>420.49</v>
      </c>
      <c r="J57" s="130">
        <v>42960600.000028104</v>
      </c>
      <c r="K57" s="131">
        <v>42.960600000028101</v>
      </c>
      <c r="L57" s="130">
        <v>2140600.0000002799</v>
      </c>
      <c r="M57" s="129">
        <v>7.00000000000726</v>
      </c>
    </row>
    <row r="58" spans="1:13">
      <c r="A58" s="129">
        <v>420.5</v>
      </c>
      <c r="B58" s="132">
        <v>2184285.7143115401</v>
      </c>
      <c r="C58" s="133">
        <v>420.50000000000603</v>
      </c>
      <c r="D58" s="133">
        <v>43.0042857143115</v>
      </c>
      <c r="E58" s="134">
        <v>60.230092036850898</v>
      </c>
      <c r="F58" s="135">
        <v>2.1842857143115402</v>
      </c>
      <c r="G58" s="134">
        <v>7.1428571429415904</v>
      </c>
      <c r="H58" s="137">
        <f t="shared" si="0"/>
        <v>4.3685714285601307E-2</v>
      </c>
      <c r="I58" s="129">
        <v>420.5</v>
      </c>
      <c r="J58" s="130">
        <v>43004285.714313798</v>
      </c>
      <c r="K58" s="131">
        <v>43.004285714313802</v>
      </c>
      <c r="L58" s="130">
        <v>2184285.7142859502</v>
      </c>
      <c r="M58" s="129">
        <v>7.1428571428644201</v>
      </c>
    </row>
    <row r="59" spans="1:13">
      <c r="A59" s="129">
        <v>420.51</v>
      </c>
      <c r="B59" s="132">
        <v>2227971.42859721</v>
      </c>
      <c r="C59" s="133">
        <v>420.51000000000602</v>
      </c>
      <c r="D59" s="133">
        <v>43.047971428597201</v>
      </c>
      <c r="E59" s="134">
        <v>60.291276510640401</v>
      </c>
      <c r="F59" s="135">
        <v>2.2279714285972099</v>
      </c>
      <c r="G59" s="134">
        <v>7.2857142857986004</v>
      </c>
      <c r="H59" s="137">
        <f t="shared" si="0"/>
        <v>4.3685714285700783E-2</v>
      </c>
      <c r="I59" s="129">
        <v>420.51</v>
      </c>
      <c r="J59" s="130">
        <v>43047971.428599402</v>
      </c>
      <c r="K59" s="131">
        <v>43.047971428599404</v>
      </c>
      <c r="L59" s="130">
        <v>2227971.4285716298</v>
      </c>
      <c r="M59" s="129">
        <v>7.2857142857215802</v>
      </c>
    </row>
    <row r="60" spans="1:13">
      <c r="A60" s="129">
        <v>420.52</v>
      </c>
      <c r="B60" s="132">
        <v>2271657.1428828901</v>
      </c>
      <c r="C60" s="133">
        <v>420.52000000000601</v>
      </c>
      <c r="D60" s="133">
        <v>43.091657142882902</v>
      </c>
      <c r="E60" s="134">
        <v>60.352460984429797</v>
      </c>
      <c r="F60" s="135">
        <v>2.2716571428828898</v>
      </c>
      <c r="G60" s="134">
        <v>7.4285714286556201</v>
      </c>
      <c r="H60" s="137">
        <f t="shared" si="0"/>
        <v>4.3685714285700783E-2</v>
      </c>
      <c r="I60" s="129">
        <v>420.52</v>
      </c>
      <c r="J60" s="130">
        <v>43091657.142885096</v>
      </c>
      <c r="K60" s="131">
        <v>43.091657142885097</v>
      </c>
      <c r="L60" s="130">
        <v>2271657.1428573099</v>
      </c>
      <c r="M60" s="129">
        <v>7.4285714285787403</v>
      </c>
    </row>
    <row r="61" spans="1:13">
      <c r="A61" s="129">
        <v>420.53</v>
      </c>
      <c r="B61" s="132">
        <v>2315342.8571685702</v>
      </c>
      <c r="C61" s="133">
        <v>420.530000000006</v>
      </c>
      <c r="D61" s="133">
        <v>43.135342857168602</v>
      </c>
      <c r="E61" s="134">
        <v>60.4136454582193</v>
      </c>
      <c r="F61" s="135">
        <v>2.3153428571685701</v>
      </c>
      <c r="G61" s="134">
        <v>7.5714285715126399</v>
      </c>
      <c r="H61" s="137">
        <f t="shared" si="0"/>
        <v>4.3685714285700783E-2</v>
      </c>
      <c r="I61" s="129">
        <v>420.53</v>
      </c>
      <c r="J61" s="130">
        <v>43135342.857170798</v>
      </c>
      <c r="K61" s="131">
        <v>43.135342857170798</v>
      </c>
      <c r="L61" s="130">
        <v>2315342.85714299</v>
      </c>
      <c r="M61" s="129">
        <v>7.5714285714359004</v>
      </c>
    </row>
    <row r="62" spans="1:13">
      <c r="A62" s="129">
        <v>420.54</v>
      </c>
      <c r="B62" s="132">
        <v>2359028.57145424</v>
      </c>
      <c r="C62" s="133">
        <v>420.54000000000599</v>
      </c>
      <c r="D62" s="133">
        <v>43.179028571454197</v>
      </c>
      <c r="E62" s="134">
        <v>60.474829932008703</v>
      </c>
      <c r="F62" s="135">
        <v>2.3590285714542398</v>
      </c>
      <c r="G62" s="134">
        <v>7.7142857143696499</v>
      </c>
      <c r="H62" s="137">
        <f t="shared" si="0"/>
        <v>4.3685714285594202E-2</v>
      </c>
      <c r="I62" s="129">
        <v>420.54</v>
      </c>
      <c r="J62" s="130">
        <v>43179028.571456701</v>
      </c>
      <c r="K62" s="131">
        <v>43.179028571456698</v>
      </c>
      <c r="L62" s="130">
        <v>2359028.5714289201</v>
      </c>
      <c r="M62" s="129">
        <v>7.7142857142938803</v>
      </c>
    </row>
    <row r="63" spans="1:13">
      <c r="A63" s="129">
        <v>420.54999999999899</v>
      </c>
      <c r="B63" s="132">
        <v>2402714.2857399099</v>
      </c>
      <c r="C63" s="133">
        <v>420.55000000000598</v>
      </c>
      <c r="D63" s="133">
        <v>43.222714285739897</v>
      </c>
      <c r="E63" s="134">
        <v>60.536014405798198</v>
      </c>
      <c r="F63" s="135">
        <v>2.40271428573991</v>
      </c>
      <c r="G63" s="134">
        <v>7.8571428572266697</v>
      </c>
      <c r="H63" s="137">
        <f t="shared" si="0"/>
        <v>4.3685714285700783E-2</v>
      </c>
      <c r="I63" s="129">
        <v>420.54999999999899</v>
      </c>
      <c r="J63" s="130">
        <v>43222714.285737902</v>
      </c>
      <c r="K63" s="131">
        <v>43.222714285737901</v>
      </c>
      <c r="L63" s="130">
        <v>2402714.2857101299</v>
      </c>
      <c r="M63" s="129">
        <v>7.8571428571364201</v>
      </c>
    </row>
    <row r="64" spans="1:13">
      <c r="A64" s="129">
        <v>420.55999999999898</v>
      </c>
      <c r="B64" s="132">
        <v>2446400.00002559</v>
      </c>
      <c r="C64" s="133">
        <v>420.56000000000603</v>
      </c>
      <c r="D64" s="133">
        <v>43.266400000025598</v>
      </c>
      <c r="E64" s="134">
        <v>60.597198879587701</v>
      </c>
      <c r="F64" s="135">
        <v>2.4464000000255899</v>
      </c>
      <c r="G64" s="134">
        <v>8.00000000008367</v>
      </c>
      <c r="H64" s="137">
        <f t="shared" si="0"/>
        <v>4.3685714285700783E-2</v>
      </c>
      <c r="I64" s="129">
        <v>420.55999999999898</v>
      </c>
      <c r="J64" s="130">
        <v>43266400.000023603</v>
      </c>
      <c r="K64" s="131">
        <v>43.266400000023602</v>
      </c>
      <c r="L64" s="130">
        <v>2446399.99999581</v>
      </c>
      <c r="M64" s="129">
        <v>7.9999999999935802</v>
      </c>
    </row>
    <row r="65" spans="1:13">
      <c r="A65" s="129">
        <v>420.56999999999903</v>
      </c>
      <c r="B65" s="132">
        <v>2490085.7143112598</v>
      </c>
      <c r="C65" s="133">
        <v>420.57000000000602</v>
      </c>
      <c r="D65" s="133">
        <v>43.310085714311299</v>
      </c>
      <c r="E65" s="134">
        <v>60.658383353377097</v>
      </c>
      <c r="F65" s="135">
        <v>2.49008571431126</v>
      </c>
      <c r="G65" s="134">
        <v>8.1428571429406897</v>
      </c>
      <c r="H65" s="137">
        <f t="shared" si="0"/>
        <v>4.3685714285700783E-2</v>
      </c>
      <c r="I65" s="129">
        <v>420.56999999999903</v>
      </c>
      <c r="J65" s="130">
        <v>43310085.714309499</v>
      </c>
      <c r="K65" s="131">
        <v>43.310085714309501</v>
      </c>
      <c r="L65" s="130">
        <v>2490085.7142817499</v>
      </c>
      <c r="M65" s="129">
        <v>8.1428571428515699</v>
      </c>
    </row>
    <row r="66" spans="1:13">
      <c r="A66" s="129">
        <v>420.57999999999902</v>
      </c>
      <c r="B66" s="132">
        <v>2533771.4285969399</v>
      </c>
      <c r="C66" s="133">
        <v>420.58000000000601</v>
      </c>
      <c r="D66" s="133">
        <v>43.3537714285969</v>
      </c>
      <c r="E66" s="134">
        <v>60.7195678271666</v>
      </c>
      <c r="F66" s="135">
        <v>2.5337714285969399</v>
      </c>
      <c r="G66" s="134">
        <v>8.2857142857977095</v>
      </c>
      <c r="H66" s="137">
        <f t="shared" si="0"/>
        <v>4.3685714285601307E-2</v>
      </c>
      <c r="I66" s="129">
        <v>420.57999999999902</v>
      </c>
      <c r="J66" s="130">
        <v>43353771.4285952</v>
      </c>
      <c r="K66" s="131">
        <v>43.353771428595202</v>
      </c>
      <c r="L66" s="130">
        <v>2533771.4285674202</v>
      </c>
      <c r="M66" s="129">
        <v>8.2857142857087194</v>
      </c>
    </row>
    <row r="67" spans="1:13">
      <c r="A67" s="129">
        <v>420.58999999999901</v>
      </c>
      <c r="B67" s="132">
        <v>2577457.1428826102</v>
      </c>
      <c r="C67" s="133">
        <v>420.590000000006</v>
      </c>
      <c r="D67" s="133">
        <v>43.397457142882601</v>
      </c>
      <c r="E67" s="134">
        <v>60.780752300956003</v>
      </c>
      <c r="F67" s="135">
        <v>2.5774571428826101</v>
      </c>
      <c r="G67" s="134">
        <v>8.4285714286547098</v>
      </c>
      <c r="H67" s="137">
        <f t="shared" si="0"/>
        <v>4.3685714285700783E-2</v>
      </c>
      <c r="I67" s="129">
        <v>420.58999999999901</v>
      </c>
      <c r="J67" s="130">
        <v>43397457.142880902</v>
      </c>
      <c r="K67" s="131">
        <v>43.397457142880903</v>
      </c>
      <c r="L67" s="130">
        <v>2577457.1428530999</v>
      </c>
      <c r="M67" s="129">
        <v>8.4285714285658795</v>
      </c>
    </row>
    <row r="68" spans="1:13">
      <c r="A68" s="129">
        <v>420.599999999999</v>
      </c>
      <c r="B68" s="132">
        <v>2621142.8571682898</v>
      </c>
      <c r="C68" s="133">
        <v>420.60000000000599</v>
      </c>
      <c r="D68" s="133">
        <v>43.441142857168302</v>
      </c>
      <c r="E68" s="134">
        <v>60.841936774745498</v>
      </c>
      <c r="F68" s="135">
        <v>2.62114285716829</v>
      </c>
      <c r="G68" s="134">
        <v>8.5714285715117295</v>
      </c>
      <c r="H68" s="137">
        <f t="shared" si="0"/>
        <v>4.3685714285700783E-2</v>
      </c>
      <c r="I68" s="129">
        <v>420.599999999999</v>
      </c>
      <c r="J68" s="130">
        <v>43441142.857166603</v>
      </c>
      <c r="K68" s="131">
        <v>43.441142857166597</v>
      </c>
      <c r="L68" s="130">
        <v>2621142.8571387799</v>
      </c>
      <c r="M68" s="129">
        <v>8.5714285714230396</v>
      </c>
    </row>
    <row r="69" spans="1:13">
      <c r="A69" s="129">
        <v>420.60999999999899</v>
      </c>
      <c r="B69" s="132">
        <v>2664828.5714539601</v>
      </c>
      <c r="C69" s="133">
        <v>420.61000000000598</v>
      </c>
      <c r="D69" s="133">
        <v>43.484828571454003</v>
      </c>
      <c r="E69" s="134">
        <v>60.903121248535001</v>
      </c>
      <c r="F69" s="135">
        <v>2.6648285714539601</v>
      </c>
      <c r="G69" s="134">
        <v>8.7142857143687404</v>
      </c>
      <c r="H69" s="137">
        <f t="shared" si="0"/>
        <v>4.3685714285700783E-2</v>
      </c>
      <c r="I69" s="129">
        <v>420.60999999999899</v>
      </c>
      <c r="J69" s="130">
        <v>43484828.571452297</v>
      </c>
      <c r="K69" s="131">
        <v>43.484828571452297</v>
      </c>
      <c r="L69" s="130">
        <v>2664828.57142446</v>
      </c>
      <c r="M69" s="129">
        <v>8.7142857142801997</v>
      </c>
    </row>
    <row r="70" spans="1:13">
      <c r="A70" s="129">
        <v>420.61999999999898</v>
      </c>
      <c r="B70" s="132">
        <v>2708514.2857396398</v>
      </c>
      <c r="C70" s="133">
        <v>420.62000000000597</v>
      </c>
      <c r="D70" s="133">
        <v>43.528514285739597</v>
      </c>
      <c r="E70" s="134">
        <v>60.964305722324397</v>
      </c>
      <c r="F70" s="135">
        <v>2.70851428573964</v>
      </c>
      <c r="G70" s="134">
        <v>8.8571428572257496</v>
      </c>
      <c r="H70" s="137">
        <f t="shared" si="0"/>
        <v>4.3685714285594202E-2</v>
      </c>
      <c r="I70" s="129">
        <v>420.61999999999898</v>
      </c>
      <c r="J70" s="130">
        <v>43528514.285737902</v>
      </c>
      <c r="K70" s="131">
        <v>43.528514285737899</v>
      </c>
      <c r="L70" s="130">
        <v>2708514.2857101401</v>
      </c>
      <c r="M70" s="129">
        <v>8.8571428571373492</v>
      </c>
    </row>
    <row r="71" spans="1:13">
      <c r="A71" s="129">
        <v>420.62999999999897</v>
      </c>
      <c r="B71" s="132">
        <v>2752200.0000253101</v>
      </c>
      <c r="C71" s="133">
        <v>420.63000000000602</v>
      </c>
      <c r="D71" s="133">
        <v>43.572200000025298</v>
      </c>
      <c r="E71" s="134">
        <v>61.0254901961139</v>
      </c>
      <c r="F71" s="135">
        <v>2.7522000000253102</v>
      </c>
      <c r="G71" s="134">
        <v>9.0000000000827605</v>
      </c>
      <c r="H71" s="137">
        <f t="shared" si="0"/>
        <v>4.3685714285700783E-2</v>
      </c>
      <c r="I71" s="129">
        <v>420.62999999999897</v>
      </c>
      <c r="J71" s="130">
        <v>43572200.000023603</v>
      </c>
      <c r="K71" s="131">
        <v>43.572200000023599</v>
      </c>
      <c r="L71" s="130">
        <v>2752199.9999958202</v>
      </c>
      <c r="M71" s="129">
        <v>8.9999999999945093</v>
      </c>
    </row>
    <row r="72" spans="1:13">
      <c r="A72" s="129">
        <v>420.63999999999902</v>
      </c>
      <c r="B72" s="132">
        <v>2795885.7143109799</v>
      </c>
      <c r="C72" s="133">
        <v>420.64000000000601</v>
      </c>
      <c r="D72" s="133">
        <v>43.615885714310998</v>
      </c>
      <c r="E72" s="134">
        <v>61.086674669903303</v>
      </c>
      <c r="F72" s="135">
        <v>2.7958857143109799</v>
      </c>
      <c r="G72" s="134">
        <v>9.1428571429397802</v>
      </c>
      <c r="H72" s="137">
        <f t="shared" si="0"/>
        <v>4.3685714285700783E-2</v>
      </c>
      <c r="I72" s="129">
        <v>420.63999999999902</v>
      </c>
      <c r="J72" s="130">
        <v>43615885.714309603</v>
      </c>
      <c r="K72" s="131">
        <v>43.615885714309499</v>
      </c>
      <c r="L72" s="130">
        <v>2795885.7142817499</v>
      </c>
      <c r="M72" s="129">
        <v>9.1428571428525007</v>
      </c>
    </row>
    <row r="73" spans="1:13">
      <c r="A73" s="129">
        <v>420.64999999999901</v>
      </c>
      <c r="B73" s="132">
        <v>2839571.42859666</v>
      </c>
      <c r="C73" s="133">
        <v>420.650000000006</v>
      </c>
      <c r="D73" s="133">
        <v>43.659571428596699</v>
      </c>
      <c r="E73" s="134">
        <v>61.147859143692799</v>
      </c>
      <c r="F73" s="135">
        <v>2.8395714285966598</v>
      </c>
      <c r="G73" s="134">
        <v>9.2857142857967894</v>
      </c>
      <c r="H73" s="137">
        <f t="shared" si="0"/>
        <v>4.3685714285700783E-2</v>
      </c>
      <c r="I73" s="129">
        <v>420.64999999999901</v>
      </c>
      <c r="J73" s="130">
        <v>43659571.4285952</v>
      </c>
      <c r="K73" s="131">
        <v>43.6595714285952</v>
      </c>
      <c r="L73" s="130">
        <v>2839571.42856743</v>
      </c>
      <c r="M73" s="129">
        <v>9.2857142857096608</v>
      </c>
    </row>
    <row r="74" spans="1:13">
      <c r="A74" s="129">
        <v>420.659999999999</v>
      </c>
      <c r="B74" s="132">
        <v>2883257.1428823299</v>
      </c>
      <c r="C74" s="133">
        <v>420.66000000000599</v>
      </c>
      <c r="D74" s="133">
        <v>43.7032571428823</v>
      </c>
      <c r="E74" s="134">
        <v>61.209043617482301</v>
      </c>
      <c r="F74" s="135">
        <v>2.8832571428823299</v>
      </c>
      <c r="G74" s="134">
        <v>9.4285714286538003</v>
      </c>
      <c r="H74" s="137">
        <f t="shared" ref="H74:H137" si="2">D74-D73</f>
        <v>4.3685714285601307E-2</v>
      </c>
      <c r="I74" s="129">
        <v>420.659999999999</v>
      </c>
      <c r="J74" s="130">
        <v>43703257.142880902</v>
      </c>
      <c r="K74" s="131">
        <v>43.703257142880901</v>
      </c>
      <c r="L74" s="130">
        <v>2883257.1428531101</v>
      </c>
      <c r="M74" s="129">
        <v>9.4285714285668192</v>
      </c>
    </row>
    <row r="75" spans="1:13">
      <c r="A75" s="129">
        <v>420.66999999999899</v>
      </c>
      <c r="B75" s="132">
        <v>2926942.85716801</v>
      </c>
      <c r="C75" s="133">
        <v>420.67000000000598</v>
      </c>
      <c r="D75" s="133">
        <v>43.746942857168001</v>
      </c>
      <c r="E75" s="134">
        <v>61.270228091271697</v>
      </c>
      <c r="F75" s="135">
        <v>2.9269428571680098</v>
      </c>
      <c r="G75" s="134">
        <v>9.57142857151082</v>
      </c>
      <c r="H75" s="137">
        <f t="shared" si="2"/>
        <v>4.3685714285700783E-2</v>
      </c>
      <c r="I75" s="129">
        <v>420.66999999999899</v>
      </c>
      <c r="J75" s="130">
        <v>43746942.857166603</v>
      </c>
      <c r="K75" s="131">
        <v>43.746942857166601</v>
      </c>
      <c r="L75" s="130">
        <v>2926942.8571387902</v>
      </c>
      <c r="M75" s="129">
        <v>9.5714285714239704</v>
      </c>
    </row>
    <row r="76" spans="1:13">
      <c r="A76" s="129">
        <v>420.67999999999898</v>
      </c>
      <c r="B76" s="132">
        <v>2970628.5714536798</v>
      </c>
      <c r="C76" s="133">
        <v>420.68000000000598</v>
      </c>
      <c r="D76" s="133">
        <v>43.790628571453702</v>
      </c>
      <c r="E76" s="134">
        <v>61.3314125650612</v>
      </c>
      <c r="F76" s="135">
        <v>2.97062857145368</v>
      </c>
      <c r="G76" s="134">
        <v>9.7142857143678292</v>
      </c>
      <c r="H76" s="137">
        <f t="shared" si="2"/>
        <v>4.3685714285700783E-2</v>
      </c>
      <c r="I76" s="129">
        <v>420.67999999999898</v>
      </c>
      <c r="J76" s="130">
        <v>43790628.571452297</v>
      </c>
      <c r="K76" s="131">
        <v>43.790628571452302</v>
      </c>
      <c r="L76" s="130">
        <v>2970628.5714244698</v>
      </c>
      <c r="M76" s="129">
        <v>9.7142857142811305</v>
      </c>
    </row>
    <row r="77" spans="1:13">
      <c r="A77" s="129">
        <v>420.68999999999897</v>
      </c>
      <c r="B77" s="132">
        <v>3014314.2857393599</v>
      </c>
      <c r="C77" s="133">
        <v>420.69000000000602</v>
      </c>
      <c r="D77" s="133">
        <v>43.834314285739403</v>
      </c>
      <c r="E77" s="134">
        <v>61.392597038850603</v>
      </c>
      <c r="F77" s="135">
        <v>3.0143142857393599</v>
      </c>
      <c r="G77" s="134">
        <v>9.8571428572248401</v>
      </c>
      <c r="H77" s="137">
        <f t="shared" si="2"/>
        <v>4.3685714285700783E-2</v>
      </c>
      <c r="I77" s="129">
        <v>420.68999999999897</v>
      </c>
      <c r="J77" s="130">
        <v>43834314.285737902</v>
      </c>
      <c r="K77" s="131">
        <v>43.834314285737896</v>
      </c>
      <c r="L77" s="130">
        <v>3014314.2857101499</v>
      </c>
      <c r="M77" s="129">
        <v>9.8571428571382906</v>
      </c>
    </row>
    <row r="78" spans="1:13">
      <c r="A78" s="129">
        <v>420.69999999999902</v>
      </c>
      <c r="B78" s="132">
        <v>3058000.0000250302</v>
      </c>
      <c r="C78" s="133">
        <v>420.70000000000601</v>
      </c>
      <c r="D78" s="133">
        <v>43.878000000024997</v>
      </c>
      <c r="E78" s="134">
        <v>61.453781512640099</v>
      </c>
      <c r="F78" s="135">
        <v>3.05800000002503</v>
      </c>
      <c r="G78" s="134">
        <v>10.000000000081799</v>
      </c>
      <c r="H78" s="137">
        <f t="shared" si="2"/>
        <v>4.3685714285594202E-2</v>
      </c>
      <c r="I78" s="129">
        <v>420.69999999999902</v>
      </c>
      <c r="J78" s="130">
        <v>43878000.000023901</v>
      </c>
      <c r="K78" s="131">
        <v>43.878000000023903</v>
      </c>
      <c r="L78" s="130">
        <v>3057999.9999960801</v>
      </c>
      <c r="M78" s="129">
        <v>9.9999999999962697</v>
      </c>
    </row>
    <row r="79" spans="1:13">
      <c r="A79" s="129">
        <v>420.70999999999901</v>
      </c>
      <c r="B79" s="132">
        <v>3101685.7143107001</v>
      </c>
      <c r="C79" s="133">
        <v>420.710000000006</v>
      </c>
      <c r="D79" s="133">
        <v>43.921685714310698</v>
      </c>
      <c r="E79" s="134">
        <v>61.514965986429601</v>
      </c>
      <c r="F79" s="135">
        <v>3.1016857143107002</v>
      </c>
      <c r="G79" s="134">
        <v>10.142857142938899</v>
      </c>
      <c r="H79" s="137">
        <f t="shared" si="2"/>
        <v>4.3685714285700783E-2</v>
      </c>
      <c r="I79" s="129">
        <v>420.70999999999901</v>
      </c>
      <c r="J79" s="130">
        <v>43921685.714309603</v>
      </c>
      <c r="K79" s="131">
        <v>43.921685714309596</v>
      </c>
      <c r="L79" s="130">
        <v>3101685.7142817602</v>
      </c>
      <c r="M79" s="129">
        <v>10.1428571428534</v>
      </c>
    </row>
    <row r="80" spans="1:13">
      <c r="A80" s="142">
        <v>420.719999999999</v>
      </c>
      <c r="B80" s="132">
        <v>3145371.4285963802</v>
      </c>
      <c r="C80" s="143">
        <v>420.720000000006</v>
      </c>
      <c r="D80" s="143">
        <v>43.965371428596399</v>
      </c>
      <c r="E80" s="134">
        <v>61.576150460218997</v>
      </c>
      <c r="F80" s="135">
        <v>3.1453714285963801</v>
      </c>
      <c r="G80" s="134">
        <v>10.285714285795899</v>
      </c>
      <c r="H80" s="137">
        <f t="shared" si="2"/>
        <v>4.3685714285700783E-2</v>
      </c>
      <c r="I80" s="129">
        <v>420.719999999999</v>
      </c>
      <c r="J80" s="130">
        <v>43965371.4285952</v>
      </c>
      <c r="K80" s="131">
        <v>43.965371428595198</v>
      </c>
      <c r="L80" s="130">
        <v>3145371.4285674398</v>
      </c>
      <c r="M80" s="129">
        <v>10.285714285710601</v>
      </c>
    </row>
    <row r="81" spans="1:14">
      <c r="A81" s="129">
        <v>420.729999999999</v>
      </c>
      <c r="B81" s="132">
        <v>3189057.14288205</v>
      </c>
      <c r="C81" s="133">
        <v>420.73000000000599</v>
      </c>
      <c r="D81" s="133">
        <v>44.009057142882099</v>
      </c>
      <c r="E81" s="134">
        <v>61.6373349340085</v>
      </c>
      <c r="F81" s="135">
        <v>3.1890571428820502</v>
      </c>
      <c r="G81" s="134">
        <v>10.4285714286529</v>
      </c>
      <c r="H81" s="137">
        <f t="shared" si="2"/>
        <v>4.3685714285700783E-2</v>
      </c>
      <c r="I81" s="129">
        <v>420.729999999999</v>
      </c>
      <c r="J81" s="130">
        <v>44009057.142880902</v>
      </c>
      <c r="K81" s="131">
        <v>44.009057142880899</v>
      </c>
      <c r="L81" s="130">
        <v>3189057.1428531199</v>
      </c>
      <c r="M81" s="129">
        <v>10.4285714285677</v>
      </c>
    </row>
    <row r="82" spans="1:14">
      <c r="A82" s="129">
        <v>420.73999999999899</v>
      </c>
      <c r="B82" s="132">
        <v>3232742.8571677301</v>
      </c>
      <c r="C82" s="133">
        <v>420.74000000000598</v>
      </c>
      <c r="D82" s="133">
        <v>44.052742857167701</v>
      </c>
      <c r="E82" s="134">
        <v>61.698519407797903</v>
      </c>
      <c r="F82" s="135">
        <v>3.2327428571677301</v>
      </c>
      <c r="G82" s="134">
        <v>10.5714285715099</v>
      </c>
      <c r="H82" s="137">
        <f t="shared" si="2"/>
        <v>4.3685714285601307E-2</v>
      </c>
      <c r="I82" s="129">
        <v>420.73999999999899</v>
      </c>
      <c r="J82" s="130">
        <v>44052742.857166603</v>
      </c>
      <c r="K82" s="131">
        <v>44.052742857166599</v>
      </c>
      <c r="L82" s="130">
        <v>3232742.8571388</v>
      </c>
      <c r="M82" s="129">
        <v>10.571428571424899</v>
      </c>
    </row>
    <row r="83" spans="1:14">
      <c r="A83" s="129">
        <v>420.74999999999898</v>
      </c>
      <c r="B83" s="132">
        <v>3276428.5714534</v>
      </c>
      <c r="C83" s="133">
        <v>420.75000000000603</v>
      </c>
      <c r="D83" s="133">
        <v>44.096428571453401</v>
      </c>
      <c r="E83" s="134">
        <v>61.759703881587399</v>
      </c>
      <c r="F83" s="135">
        <v>3.2764285714533998</v>
      </c>
      <c r="G83" s="134">
        <v>10.7142857143669</v>
      </c>
      <c r="H83" s="137">
        <f t="shared" si="2"/>
        <v>4.3685714285700783E-2</v>
      </c>
      <c r="I83" s="129">
        <v>420.74999999999898</v>
      </c>
      <c r="J83" s="130">
        <v>44096428.571452297</v>
      </c>
      <c r="K83" s="131">
        <v>44.0964285714523</v>
      </c>
      <c r="L83" s="130">
        <v>3276428.5714244801</v>
      </c>
      <c r="M83" s="129">
        <v>10.7142857142821</v>
      </c>
      <c r="N83" s="144">
        <f>E86-E80</f>
        <v>0.36710684273680272</v>
      </c>
    </row>
    <row r="84" spans="1:14">
      <c r="A84" s="129">
        <v>420.75999999999902</v>
      </c>
      <c r="B84" s="132">
        <v>3320114.28573908</v>
      </c>
      <c r="C84" s="133">
        <v>420.76000000000602</v>
      </c>
      <c r="D84" s="133">
        <v>44.140114285739102</v>
      </c>
      <c r="E84" s="134">
        <v>61.820888355376901</v>
      </c>
      <c r="F84" s="135">
        <v>3.3201142857390802</v>
      </c>
      <c r="G84" s="134">
        <v>10.8571428572239</v>
      </c>
      <c r="H84" s="137">
        <f t="shared" si="2"/>
        <v>4.3685714285700783E-2</v>
      </c>
      <c r="I84" s="129">
        <v>420.75999999999902</v>
      </c>
      <c r="J84" s="130">
        <v>44140114.2857382</v>
      </c>
      <c r="K84" s="131">
        <v>44.1401142857382</v>
      </c>
      <c r="L84" s="130">
        <v>3320114.2857104102</v>
      </c>
      <c r="M84" s="129">
        <v>10.857142857140101</v>
      </c>
    </row>
    <row r="85" spans="1:14">
      <c r="A85" s="129">
        <v>420.76999999999902</v>
      </c>
      <c r="B85" s="132">
        <v>3363800.0000247499</v>
      </c>
      <c r="C85" s="133">
        <v>420.77000000000601</v>
      </c>
      <c r="D85" s="133">
        <v>44.183800000024803</v>
      </c>
      <c r="E85" s="134">
        <v>61.882072829166297</v>
      </c>
      <c r="F85" s="135">
        <v>3.3638000000247499</v>
      </c>
      <c r="G85" s="134">
        <v>11.000000000080901</v>
      </c>
      <c r="H85" s="137">
        <f t="shared" si="2"/>
        <v>4.3685714285700783E-2</v>
      </c>
      <c r="I85" s="129">
        <v>420.76999999999902</v>
      </c>
      <c r="J85" s="130">
        <v>44183800.000023901</v>
      </c>
      <c r="K85" s="131">
        <v>44.183800000023901</v>
      </c>
      <c r="L85" s="130">
        <v>3363799.9999960898</v>
      </c>
      <c r="M85" s="129">
        <v>10.9999999999972</v>
      </c>
    </row>
    <row r="86" spans="1:14">
      <c r="A86" s="142">
        <v>420.77999999999901</v>
      </c>
      <c r="B86" s="132">
        <v>3407485.71431043</v>
      </c>
      <c r="C86" s="143">
        <v>420.780000000006</v>
      </c>
      <c r="D86" s="143">
        <v>44.227485714310397</v>
      </c>
      <c r="E86" s="134">
        <v>61.9432573029558</v>
      </c>
      <c r="F86" s="135">
        <v>3.4074857143104298</v>
      </c>
      <c r="G86" s="134">
        <v>11.142857142938</v>
      </c>
      <c r="H86" s="137">
        <f t="shared" si="2"/>
        <v>4.3685714285594202E-2</v>
      </c>
      <c r="I86" s="129">
        <v>420.77999999999901</v>
      </c>
      <c r="J86" s="130">
        <v>44227485.714309603</v>
      </c>
      <c r="K86" s="131">
        <v>44.227485714309601</v>
      </c>
      <c r="L86" s="130">
        <v>3407485.7142817699</v>
      </c>
      <c r="M86" s="129">
        <v>11.1428571428544</v>
      </c>
    </row>
    <row r="87" spans="1:14">
      <c r="A87" s="129">
        <v>420.789999999999</v>
      </c>
      <c r="B87" s="132">
        <v>3451171.4285960998</v>
      </c>
      <c r="C87" s="133">
        <v>420.79000000000599</v>
      </c>
      <c r="D87" s="133">
        <v>44.271171428596098</v>
      </c>
      <c r="E87" s="134">
        <v>62.004441776745203</v>
      </c>
      <c r="F87" s="135">
        <v>3.4511714285960999</v>
      </c>
      <c r="G87" s="134">
        <v>11.285714285795001</v>
      </c>
      <c r="H87" s="137">
        <f t="shared" si="2"/>
        <v>4.3685714285700783E-2</v>
      </c>
      <c r="I87" s="129">
        <v>420.789999999999</v>
      </c>
      <c r="J87" s="130">
        <v>44271171.4285952</v>
      </c>
      <c r="K87" s="131">
        <v>44.271171428595203</v>
      </c>
      <c r="L87" s="130">
        <v>3451171.42856745</v>
      </c>
      <c r="M87" s="129">
        <v>11.285714285711499</v>
      </c>
    </row>
    <row r="88" spans="1:14">
      <c r="A88" s="129">
        <v>420.79999999999899</v>
      </c>
      <c r="B88" s="132">
        <v>3494857.1428817799</v>
      </c>
      <c r="C88" s="133">
        <v>420.80000000000598</v>
      </c>
      <c r="D88" s="133">
        <v>44.314857142881799</v>
      </c>
      <c r="E88" s="134">
        <v>62.065626250534699</v>
      </c>
      <c r="F88" s="135">
        <v>3.4948571428817798</v>
      </c>
      <c r="G88" s="134">
        <v>11.428571428652001</v>
      </c>
      <c r="H88" s="137">
        <f t="shared" si="2"/>
        <v>4.3685714285700783E-2</v>
      </c>
      <c r="I88" s="129">
        <v>420.79999999999899</v>
      </c>
      <c r="J88" s="130">
        <v>44314857.142880902</v>
      </c>
      <c r="K88" s="131">
        <v>44.314857142880903</v>
      </c>
      <c r="L88" s="130">
        <v>3494857.1428531301</v>
      </c>
      <c r="M88" s="129">
        <v>11.4285714285687</v>
      </c>
    </row>
    <row r="89" spans="1:14">
      <c r="A89" s="129">
        <v>420.80999999999898</v>
      </c>
      <c r="B89" s="132">
        <v>3538542.8571674498</v>
      </c>
      <c r="C89" s="133">
        <v>420.81000000000603</v>
      </c>
      <c r="D89" s="133">
        <v>44.3585428571675</v>
      </c>
      <c r="E89" s="134">
        <v>62.126810724324201</v>
      </c>
      <c r="F89" s="135">
        <v>3.53854285716745</v>
      </c>
      <c r="G89" s="134">
        <v>11.571428571508999</v>
      </c>
      <c r="H89" s="137">
        <f t="shared" si="2"/>
        <v>4.3685714285700783E-2</v>
      </c>
      <c r="I89" s="129">
        <v>420.80999999999898</v>
      </c>
      <c r="J89" s="130">
        <v>44358542.857166603</v>
      </c>
      <c r="K89" s="131">
        <v>44.358542857166597</v>
      </c>
      <c r="L89" s="130">
        <v>3538542.8571388102</v>
      </c>
      <c r="M89" s="129">
        <v>11.5714285714258</v>
      </c>
    </row>
    <row r="90" spans="1:14">
      <c r="A90" s="129">
        <v>420.81999999999903</v>
      </c>
      <c r="B90" s="132">
        <v>3582228.5714531299</v>
      </c>
      <c r="C90" s="133">
        <v>420.82000000000602</v>
      </c>
      <c r="D90" s="133">
        <v>44.402228571453101</v>
      </c>
      <c r="E90" s="134">
        <v>62.187995198113597</v>
      </c>
      <c r="F90" s="135">
        <v>3.5822285714531299</v>
      </c>
      <c r="G90" s="134">
        <v>11.714285714366</v>
      </c>
      <c r="H90" s="137">
        <f t="shared" si="2"/>
        <v>4.3685714285601307E-2</v>
      </c>
      <c r="I90" s="129">
        <v>420.81999999999903</v>
      </c>
      <c r="J90" s="130">
        <v>44402228.571452498</v>
      </c>
      <c r="K90" s="131">
        <v>44.402228571452497</v>
      </c>
      <c r="L90" s="130">
        <v>3582228.5714247399</v>
      </c>
      <c r="M90" s="129">
        <v>11.7142857142838</v>
      </c>
    </row>
    <row r="91" spans="1:14">
      <c r="A91" s="129">
        <v>420.82999999999902</v>
      </c>
      <c r="B91" s="132">
        <v>3625914.2857388002</v>
      </c>
      <c r="C91" s="133">
        <v>420.83000000000601</v>
      </c>
      <c r="D91" s="133">
        <v>44.445914285738802</v>
      </c>
      <c r="E91" s="134">
        <v>62.2491796719031</v>
      </c>
      <c r="F91" s="135">
        <v>3.6259142857388</v>
      </c>
      <c r="G91" s="134">
        <v>11.857142857223</v>
      </c>
      <c r="H91" s="137">
        <f t="shared" si="2"/>
        <v>4.3685714285700783E-2</v>
      </c>
      <c r="I91" s="129">
        <v>420.82999999999902</v>
      </c>
      <c r="J91" s="130">
        <v>44445914.2857382</v>
      </c>
      <c r="K91" s="131">
        <v>44.445914285738198</v>
      </c>
      <c r="L91" s="130">
        <v>3625914.28571042</v>
      </c>
      <c r="M91" s="129">
        <v>11.857142857141</v>
      </c>
    </row>
    <row r="92" spans="1:14">
      <c r="A92" s="129">
        <v>420.83999999999901</v>
      </c>
      <c r="B92" s="132">
        <v>3669600.0000244798</v>
      </c>
      <c r="C92" s="133">
        <v>420.840000000006</v>
      </c>
      <c r="D92" s="133">
        <v>44.489600000024502</v>
      </c>
      <c r="E92" s="134">
        <v>62.310364145692603</v>
      </c>
      <c r="F92" s="135">
        <v>3.6696000000244799</v>
      </c>
      <c r="G92" s="134">
        <v>12.00000000008</v>
      </c>
      <c r="H92" s="137">
        <f t="shared" si="2"/>
        <v>4.3685714285700783E-2</v>
      </c>
      <c r="I92" s="129">
        <v>420.83999999999901</v>
      </c>
      <c r="J92" s="130">
        <v>44489600.000023901</v>
      </c>
      <c r="K92" s="131">
        <v>44.489600000023898</v>
      </c>
      <c r="L92" s="130">
        <v>3669599.9999961001</v>
      </c>
      <c r="M92" s="129">
        <v>11.999999999998099</v>
      </c>
    </row>
    <row r="93" spans="1:14">
      <c r="A93" s="129">
        <v>420.849999999999</v>
      </c>
      <c r="B93" s="132">
        <v>3713285.7143101501</v>
      </c>
      <c r="C93" s="133">
        <v>420.85000000000599</v>
      </c>
      <c r="D93" s="133">
        <v>44.533285714310203</v>
      </c>
      <c r="E93" s="134">
        <v>62.371548619481999</v>
      </c>
      <c r="F93" s="135">
        <v>3.7132857143101501</v>
      </c>
      <c r="G93" s="134">
        <v>12.142857142937</v>
      </c>
      <c r="H93" s="137">
        <f t="shared" si="2"/>
        <v>4.3685714285700783E-2</v>
      </c>
      <c r="I93" s="129">
        <v>420.849999999999</v>
      </c>
      <c r="J93" s="130">
        <v>44533285.714309603</v>
      </c>
      <c r="K93" s="131">
        <v>44.533285714309599</v>
      </c>
      <c r="L93" s="130">
        <v>3713285.7142817802</v>
      </c>
      <c r="M93" s="129">
        <v>12.1428571428553</v>
      </c>
    </row>
    <row r="94" spans="1:14">
      <c r="A94" s="129">
        <v>420.85999999999899</v>
      </c>
      <c r="B94" s="132">
        <v>3756971.4285958302</v>
      </c>
      <c r="C94" s="133">
        <v>420.86000000000598</v>
      </c>
      <c r="D94" s="133">
        <v>44.576971428595797</v>
      </c>
      <c r="E94" s="134">
        <v>62.432733093271501</v>
      </c>
      <c r="F94" s="135">
        <v>3.75697142859583</v>
      </c>
      <c r="G94" s="134">
        <v>12.2857142857941</v>
      </c>
      <c r="H94" s="137">
        <f t="shared" si="2"/>
        <v>4.3685714285594202E-2</v>
      </c>
      <c r="I94" s="129">
        <v>420.85999999999899</v>
      </c>
      <c r="J94" s="130">
        <v>44576971.428595297</v>
      </c>
      <c r="K94" s="131">
        <v>44.5769714285953</v>
      </c>
      <c r="L94" s="130">
        <v>3756971.42856745</v>
      </c>
      <c r="M94" s="129">
        <v>12.285714285712499</v>
      </c>
    </row>
    <row r="95" spans="1:14">
      <c r="A95" s="129">
        <v>420.86999999999898</v>
      </c>
      <c r="B95" s="132">
        <v>3800657.1428815001</v>
      </c>
      <c r="C95" s="133">
        <v>420.87000000000597</v>
      </c>
      <c r="D95" s="133">
        <v>44.620657142881498</v>
      </c>
      <c r="E95" s="134">
        <v>62.493917567060898</v>
      </c>
      <c r="F95" s="135">
        <v>3.8006571428815001</v>
      </c>
      <c r="G95" s="134">
        <v>12.4285714286511</v>
      </c>
      <c r="H95" s="137">
        <f t="shared" si="2"/>
        <v>4.3685714285700783E-2</v>
      </c>
      <c r="I95" s="129">
        <v>420.86999999999898</v>
      </c>
      <c r="J95" s="130">
        <v>44620657.142880902</v>
      </c>
      <c r="K95" s="131">
        <v>44.620657142880901</v>
      </c>
      <c r="L95" s="130">
        <v>3800657.1428531301</v>
      </c>
      <c r="M95" s="129">
        <v>12.428571428569599</v>
      </c>
    </row>
    <row r="96" spans="1:14">
      <c r="A96" s="129">
        <v>420.87999999999897</v>
      </c>
      <c r="B96" s="132">
        <v>3844342.8571671699</v>
      </c>
      <c r="C96" s="133">
        <v>420.88000000000602</v>
      </c>
      <c r="D96" s="133">
        <v>44.664342857167199</v>
      </c>
      <c r="E96" s="134">
        <v>62.5551020408504</v>
      </c>
      <c r="F96" s="135">
        <v>3.8443428571671698</v>
      </c>
      <c r="G96" s="134">
        <v>12.5714285715081</v>
      </c>
      <c r="H96" s="137">
        <f t="shared" si="2"/>
        <v>4.3685714285700783E-2</v>
      </c>
      <c r="I96" s="129">
        <v>420.87999999999897</v>
      </c>
      <c r="J96" s="130">
        <v>44664342.857166603</v>
      </c>
      <c r="K96" s="131">
        <v>44.664342857166602</v>
      </c>
      <c r="L96" s="130">
        <v>3844342.8571388102</v>
      </c>
      <c r="M96" s="129">
        <v>12.5714285714268</v>
      </c>
    </row>
    <row r="97" spans="1:13">
      <c r="A97" s="129">
        <v>420.88999999999902</v>
      </c>
      <c r="B97" s="132">
        <v>3888028.57145285</v>
      </c>
      <c r="C97" s="133">
        <v>420.89000000000601</v>
      </c>
      <c r="D97" s="133">
        <v>44.7080285714529</v>
      </c>
      <c r="E97" s="134">
        <v>62.616286514639903</v>
      </c>
      <c r="F97" s="135">
        <v>3.8880285714528502</v>
      </c>
      <c r="G97" s="134">
        <v>12.714285714365101</v>
      </c>
      <c r="H97" s="137">
        <f t="shared" si="2"/>
        <v>4.3685714285700783E-2</v>
      </c>
      <c r="I97" s="129">
        <v>420.88999999999902</v>
      </c>
      <c r="J97" s="130">
        <v>44708028.571452498</v>
      </c>
      <c r="K97" s="131">
        <v>44.708028571452502</v>
      </c>
      <c r="L97" s="130">
        <v>3888028.5714247501</v>
      </c>
      <c r="M97" s="129">
        <v>12.7142857142848</v>
      </c>
    </row>
    <row r="98" spans="1:13">
      <c r="A98" s="129">
        <v>420.89999999999901</v>
      </c>
      <c r="B98" s="132">
        <v>3931714.2857385199</v>
      </c>
      <c r="C98" s="133">
        <v>420.900000000006</v>
      </c>
      <c r="D98" s="133">
        <v>44.751714285738501</v>
      </c>
      <c r="E98" s="134">
        <v>62.677470988429299</v>
      </c>
      <c r="F98" s="135">
        <v>3.9317142857385199</v>
      </c>
      <c r="G98" s="134">
        <v>12.857142857222099</v>
      </c>
      <c r="H98" s="137">
        <f t="shared" si="2"/>
        <v>4.3685714285601307E-2</v>
      </c>
      <c r="I98" s="129">
        <v>420.89999999999901</v>
      </c>
      <c r="J98" s="130">
        <v>44751714.2857382</v>
      </c>
      <c r="K98" s="131">
        <v>44.751714285738203</v>
      </c>
      <c r="L98" s="130">
        <v>3931714.2857104298</v>
      </c>
      <c r="M98" s="129">
        <v>12.8571428571419</v>
      </c>
    </row>
    <row r="99" spans="1:13">
      <c r="A99" s="129">
        <v>420.909999999999</v>
      </c>
      <c r="B99" s="132">
        <v>3975400.0000242</v>
      </c>
      <c r="C99" s="133">
        <v>420.91000000000599</v>
      </c>
      <c r="D99" s="133">
        <v>44.795400000024202</v>
      </c>
      <c r="E99" s="134">
        <v>62.738655462218802</v>
      </c>
      <c r="F99" s="135">
        <v>3.9754000000241998</v>
      </c>
      <c r="G99" s="134">
        <v>13.000000000079099</v>
      </c>
      <c r="H99" s="137">
        <f t="shared" si="2"/>
        <v>4.3685714285700783E-2</v>
      </c>
      <c r="I99" s="129">
        <v>420.909999999999</v>
      </c>
      <c r="J99" s="130">
        <v>44795400.000023901</v>
      </c>
      <c r="K99" s="131">
        <v>44.795400000023903</v>
      </c>
      <c r="L99" s="130">
        <v>3975399.9999961099</v>
      </c>
      <c r="M99" s="129">
        <v>12.999999999999099</v>
      </c>
    </row>
    <row r="100" spans="1:13">
      <c r="A100" s="129">
        <v>420.91999999999899</v>
      </c>
      <c r="B100" s="132">
        <v>4019085.7143098698</v>
      </c>
      <c r="C100" s="133">
        <v>420.92000000000598</v>
      </c>
      <c r="D100" s="133">
        <v>44.839085714309903</v>
      </c>
      <c r="E100" s="134">
        <v>62.799839936008198</v>
      </c>
      <c r="F100" s="135">
        <v>4.0190857143098704</v>
      </c>
      <c r="G100" s="134">
        <v>13.1428571429361</v>
      </c>
      <c r="H100" s="137">
        <f t="shared" si="2"/>
        <v>4.3685714285700783E-2</v>
      </c>
      <c r="I100" s="129">
        <v>420.91999999999899</v>
      </c>
      <c r="J100" s="130">
        <v>44839085.714309603</v>
      </c>
      <c r="K100" s="131">
        <v>44.839085714309597</v>
      </c>
      <c r="L100" s="130">
        <v>4019085.7142818002</v>
      </c>
      <c r="M100" s="129">
        <v>13.1428571428563</v>
      </c>
    </row>
    <row r="101" spans="1:13">
      <c r="A101" s="129">
        <v>420.92999999999898</v>
      </c>
      <c r="B101" s="132">
        <v>4062771.4285955499</v>
      </c>
      <c r="C101" s="133">
        <v>420.93000000000598</v>
      </c>
      <c r="D101" s="133">
        <v>44.882771428595603</v>
      </c>
      <c r="E101" s="134">
        <v>62.8610244097977</v>
      </c>
      <c r="F101" s="135">
        <v>4.0627714285955498</v>
      </c>
      <c r="G101" s="134">
        <v>13.285714285793199</v>
      </c>
      <c r="H101" s="137">
        <f t="shared" si="2"/>
        <v>4.3685714285700783E-2</v>
      </c>
      <c r="I101" s="129">
        <v>420.92999999999898</v>
      </c>
      <c r="J101" s="130">
        <v>44882771.428595297</v>
      </c>
      <c r="K101" s="131">
        <v>44.882771428595298</v>
      </c>
      <c r="L101" s="130">
        <v>4062771.4285674798</v>
      </c>
      <c r="M101" s="129">
        <v>13.2857142857134</v>
      </c>
    </row>
    <row r="102" spans="1:13">
      <c r="A102" s="129">
        <v>420.93999999999897</v>
      </c>
      <c r="B102" s="132">
        <v>4106457.1428812202</v>
      </c>
      <c r="C102" s="133">
        <v>420.94000000000602</v>
      </c>
      <c r="D102" s="133">
        <v>44.926457142881198</v>
      </c>
      <c r="E102" s="134">
        <v>62.922208883587103</v>
      </c>
      <c r="F102" s="135">
        <v>4.1064571428812204</v>
      </c>
      <c r="G102" s="134">
        <v>13.4285714286502</v>
      </c>
      <c r="H102" s="137">
        <f t="shared" si="2"/>
        <v>4.3685714285594202E-2</v>
      </c>
      <c r="I102" s="129">
        <v>420.93999999999897</v>
      </c>
      <c r="J102" s="130">
        <v>44926457.142880999</v>
      </c>
      <c r="K102" s="131">
        <v>44.926457142880999</v>
      </c>
      <c r="L102" s="130">
        <v>4106457.1428531599</v>
      </c>
      <c r="M102" s="129">
        <v>13.428571428570599</v>
      </c>
    </row>
    <row r="103" spans="1:13">
      <c r="A103" s="129">
        <v>420.94999999999902</v>
      </c>
      <c r="B103" s="132">
        <v>4150142.8571668901</v>
      </c>
      <c r="C103" s="133">
        <v>420.95000000000601</v>
      </c>
      <c r="D103" s="133">
        <v>44.970142857166898</v>
      </c>
      <c r="E103" s="134">
        <v>62.983393357376599</v>
      </c>
      <c r="F103" s="135">
        <v>4.1501428571668901</v>
      </c>
      <c r="G103" s="134">
        <v>13.5714285715072</v>
      </c>
      <c r="H103" s="137">
        <f t="shared" si="2"/>
        <v>4.3685714285700783E-2</v>
      </c>
      <c r="I103" s="129">
        <v>420.94999999999902</v>
      </c>
      <c r="J103" s="130">
        <v>44970142.857166901</v>
      </c>
      <c r="K103" s="131">
        <v>44.970142857166898</v>
      </c>
      <c r="L103" s="130">
        <v>4150142.8571390999</v>
      </c>
      <c r="M103" s="129">
        <v>13.5714285714286</v>
      </c>
    </row>
    <row r="104" spans="1:13">
      <c r="A104" s="129">
        <v>420.95999999999901</v>
      </c>
      <c r="B104" s="132">
        <v>4193828.5714525701</v>
      </c>
      <c r="C104" s="133">
        <v>420.96000000000498</v>
      </c>
      <c r="D104" s="133">
        <v>45.013828571452599</v>
      </c>
      <c r="E104" s="134">
        <v>63.044577831166102</v>
      </c>
      <c r="F104" s="135">
        <v>4.1938285714525696</v>
      </c>
      <c r="G104" s="134">
        <v>13.7142857143642</v>
      </c>
      <c r="H104" s="137">
        <f t="shared" si="2"/>
        <v>4.3685714285700783E-2</v>
      </c>
      <c r="I104" s="129">
        <v>420.95999999999901</v>
      </c>
      <c r="J104" s="130">
        <v>45013828.571452603</v>
      </c>
      <c r="K104" s="131">
        <v>45.013828571452599</v>
      </c>
      <c r="L104" s="130">
        <v>4193828.5714247702</v>
      </c>
      <c r="M104" s="129">
        <v>13.714285714285801</v>
      </c>
    </row>
    <row r="105" spans="1:13">
      <c r="A105" s="129">
        <v>420.969999999999</v>
      </c>
      <c r="B105" s="132">
        <v>4237514.28573824</v>
      </c>
      <c r="C105" s="133">
        <v>420.97000000000497</v>
      </c>
      <c r="D105" s="133">
        <v>45.0575142857383</v>
      </c>
      <c r="E105" s="134">
        <v>63.105762304955498</v>
      </c>
      <c r="F105" s="135">
        <v>4.2375142857382402</v>
      </c>
      <c r="G105" s="134">
        <v>13.8571428572212</v>
      </c>
      <c r="H105" s="137">
        <f t="shared" si="2"/>
        <v>4.3685714285700783E-2</v>
      </c>
      <c r="I105" s="129">
        <v>420.969999999999</v>
      </c>
      <c r="J105" s="130">
        <v>45057514.285738297</v>
      </c>
      <c r="K105" s="131">
        <v>45.0575142857383</v>
      </c>
      <c r="L105" s="130">
        <v>4237514.2857104596</v>
      </c>
      <c r="M105" s="129">
        <v>13.8571428571429</v>
      </c>
    </row>
    <row r="106" spans="1:13">
      <c r="A106" s="129">
        <v>420.979999999999</v>
      </c>
      <c r="B106" s="132">
        <v>4281200.0000239201</v>
      </c>
      <c r="C106" s="133">
        <v>420.98000000000502</v>
      </c>
      <c r="D106" s="133">
        <v>45.101200000023901</v>
      </c>
      <c r="E106" s="134">
        <v>63.166946778745</v>
      </c>
      <c r="F106" s="135">
        <v>4.2812000000239196</v>
      </c>
      <c r="G106" s="134">
        <v>14.000000000078201</v>
      </c>
      <c r="H106" s="137">
        <f t="shared" si="2"/>
        <v>4.3685714285601307E-2</v>
      </c>
      <c r="I106" s="129">
        <v>420.979999999999</v>
      </c>
      <c r="J106" s="130">
        <v>45101200.000023901</v>
      </c>
      <c r="K106" s="131">
        <v>45.101200000023901</v>
      </c>
      <c r="L106" s="130">
        <v>4281199.9999961397</v>
      </c>
      <c r="M106" s="129">
        <v>14.000000000000099</v>
      </c>
    </row>
    <row r="107" spans="1:13">
      <c r="A107" s="129">
        <v>420.98999999999899</v>
      </c>
      <c r="B107" s="132">
        <v>4324885.7143095899</v>
      </c>
      <c r="C107" s="133">
        <v>420.99000000000501</v>
      </c>
      <c r="D107" s="133">
        <v>45.144885714309602</v>
      </c>
      <c r="E107" s="134">
        <v>63.228131252534403</v>
      </c>
      <c r="F107" s="135">
        <v>4.3248857143095902</v>
      </c>
      <c r="G107" s="134">
        <v>14.142857142935201</v>
      </c>
      <c r="H107" s="137">
        <f t="shared" si="2"/>
        <v>4.3685714285700783E-2</v>
      </c>
      <c r="I107" s="129">
        <v>420.98999999999899</v>
      </c>
      <c r="J107" s="130">
        <v>45144885.714309603</v>
      </c>
      <c r="K107" s="131">
        <v>45.144885714309602</v>
      </c>
      <c r="L107" s="130">
        <v>4324885.7142818198</v>
      </c>
      <c r="M107" s="129">
        <v>14.1428571428573</v>
      </c>
    </row>
    <row r="108" spans="1:13">
      <c r="A108" s="129">
        <v>420.99999999999898</v>
      </c>
      <c r="B108" s="132">
        <v>4368571.42859527</v>
      </c>
      <c r="C108" s="133">
        <v>421.000000000005</v>
      </c>
      <c r="D108" s="133">
        <v>45.188571428595303</v>
      </c>
      <c r="E108" s="134">
        <v>63.289315726323899</v>
      </c>
      <c r="F108" s="135">
        <v>4.3685714285952697</v>
      </c>
      <c r="G108" s="134">
        <v>14.285714285792199</v>
      </c>
      <c r="H108" s="137">
        <f t="shared" si="2"/>
        <v>4.3685714285700783E-2</v>
      </c>
      <c r="I108" s="129">
        <v>420.99999999999898</v>
      </c>
      <c r="J108" s="130">
        <v>45188571.428595297</v>
      </c>
      <c r="K108" s="131">
        <v>45.188571428595303</v>
      </c>
      <c r="L108" s="130">
        <v>4368571.4285675101</v>
      </c>
      <c r="M108" s="129">
        <v>14.2857142857144</v>
      </c>
    </row>
    <row r="109" spans="1:13">
      <c r="A109" s="129">
        <v>421.00999999999902</v>
      </c>
      <c r="B109" s="132">
        <v>4412257.1428809399</v>
      </c>
      <c r="C109" s="133">
        <v>421.01000000000499</v>
      </c>
      <c r="D109" s="133">
        <v>45.232257142880897</v>
      </c>
      <c r="E109" s="134">
        <v>63.350500200113402</v>
      </c>
      <c r="F109" s="135">
        <v>4.4122571428809403</v>
      </c>
      <c r="G109" s="134">
        <v>14.4285714286492</v>
      </c>
      <c r="H109" s="137">
        <f t="shared" si="2"/>
        <v>4.3685714285594202E-2</v>
      </c>
      <c r="I109" s="129">
        <v>421.00999999999902</v>
      </c>
      <c r="J109" s="130">
        <v>45232257.1428812</v>
      </c>
      <c r="K109" s="131">
        <v>45.232257142881203</v>
      </c>
      <c r="L109" s="130">
        <v>4412257.1428534295</v>
      </c>
      <c r="M109" s="129">
        <v>14.4285714285724</v>
      </c>
    </row>
    <row r="110" spans="1:13">
      <c r="A110" s="129">
        <v>421.01999999999902</v>
      </c>
      <c r="B110" s="132">
        <v>4455942.85716662</v>
      </c>
      <c r="C110" s="133">
        <v>421.02000000000498</v>
      </c>
      <c r="D110" s="133">
        <v>45.275942857166598</v>
      </c>
      <c r="E110" s="134">
        <v>63.411684673902798</v>
      </c>
      <c r="F110" s="135">
        <v>4.4559428571666198</v>
      </c>
      <c r="G110" s="134">
        <v>14.571428571506299</v>
      </c>
      <c r="H110" s="137">
        <f t="shared" si="2"/>
        <v>4.3685714285700783E-2</v>
      </c>
      <c r="I110" s="129">
        <v>421.01999999999902</v>
      </c>
      <c r="J110" s="130">
        <v>45275942.857166901</v>
      </c>
      <c r="K110" s="131">
        <v>45.275942857166903</v>
      </c>
      <c r="L110" s="130">
        <v>4455942.8571391096</v>
      </c>
      <c r="M110" s="129">
        <v>14.5714285714296</v>
      </c>
    </row>
    <row r="111" spans="1:13">
      <c r="A111" s="129">
        <v>421.02999999999901</v>
      </c>
      <c r="B111" s="132">
        <v>4499628.5714522898</v>
      </c>
      <c r="C111" s="133">
        <v>421.03000000000497</v>
      </c>
      <c r="D111" s="133">
        <v>45.319628571452299</v>
      </c>
      <c r="E111" s="134">
        <v>63.4728691476923</v>
      </c>
      <c r="F111" s="135">
        <v>4.4996285714522903</v>
      </c>
      <c r="G111" s="134">
        <v>14.714285714363299</v>
      </c>
      <c r="H111" s="137">
        <f t="shared" si="2"/>
        <v>4.3685714285700783E-2</v>
      </c>
      <c r="I111" s="129">
        <v>421.02999999999901</v>
      </c>
      <c r="J111" s="130">
        <v>45319628.571452603</v>
      </c>
      <c r="K111" s="131">
        <v>45.319628571452597</v>
      </c>
      <c r="L111" s="130">
        <v>4499628.5714247897</v>
      </c>
      <c r="M111" s="129">
        <v>14.714285714286699</v>
      </c>
    </row>
    <row r="112" spans="1:13">
      <c r="A112" s="129">
        <v>421.039999999999</v>
      </c>
      <c r="B112" s="132">
        <v>4543314.2857379699</v>
      </c>
      <c r="C112" s="133">
        <v>421.04000000000502</v>
      </c>
      <c r="D112" s="133">
        <v>45.363314285737999</v>
      </c>
      <c r="E112" s="134">
        <v>63.534053621481704</v>
      </c>
      <c r="F112" s="135">
        <v>4.5433142857379698</v>
      </c>
      <c r="G112" s="134">
        <v>14.8571428572203</v>
      </c>
      <c r="H112" s="137">
        <f t="shared" si="2"/>
        <v>4.3685714285700783E-2</v>
      </c>
      <c r="I112" s="129">
        <v>421.039999999999</v>
      </c>
      <c r="J112" s="130">
        <v>45363314.285738297</v>
      </c>
      <c r="K112" s="131">
        <v>45.363314285738298</v>
      </c>
      <c r="L112" s="130">
        <v>4543314.2857104698</v>
      </c>
      <c r="M112" s="129">
        <v>14.8571428571439</v>
      </c>
    </row>
    <row r="113" spans="1:13">
      <c r="A113" s="129">
        <v>421.04999999999899</v>
      </c>
      <c r="B113" s="132">
        <v>4587000.0000236398</v>
      </c>
      <c r="C113" s="133">
        <v>421.05000000000501</v>
      </c>
      <c r="D113" s="133">
        <v>45.4070000000237</v>
      </c>
      <c r="E113" s="134">
        <v>63.595238095271199</v>
      </c>
      <c r="F113" s="135">
        <v>4.5870000000236404</v>
      </c>
      <c r="G113" s="134">
        <v>15.0000000000773</v>
      </c>
      <c r="H113" s="137">
        <f t="shared" si="2"/>
        <v>4.3685714285700783E-2</v>
      </c>
      <c r="I113" s="129">
        <v>421.04999999999899</v>
      </c>
      <c r="J113" s="130">
        <v>45407000.000023901</v>
      </c>
      <c r="K113" s="131">
        <v>45.407000000023899</v>
      </c>
      <c r="L113" s="130">
        <v>4586999.9999961499</v>
      </c>
      <c r="M113" s="129">
        <v>15.000000000001</v>
      </c>
    </row>
    <row r="114" spans="1:13">
      <c r="A114" s="129">
        <v>421.05999999999898</v>
      </c>
      <c r="B114" s="132">
        <v>4630685.7143093199</v>
      </c>
      <c r="C114" s="133">
        <v>421.060000000005</v>
      </c>
      <c r="D114" s="133">
        <v>45.450685714309301</v>
      </c>
      <c r="E114" s="134">
        <v>63.656422569060702</v>
      </c>
      <c r="F114" s="135">
        <v>4.6306857143093199</v>
      </c>
      <c r="G114" s="134">
        <v>15.1428571429343</v>
      </c>
      <c r="H114" s="137">
        <f t="shared" si="2"/>
        <v>4.3685714285601307E-2</v>
      </c>
      <c r="I114" s="129">
        <v>421.05999999999898</v>
      </c>
      <c r="J114" s="130">
        <v>45450685.714309603</v>
      </c>
      <c r="K114" s="131">
        <v>45.4506857143096</v>
      </c>
      <c r="L114" s="130">
        <v>4630685.71428183</v>
      </c>
      <c r="M114" s="129">
        <v>15.142857142858199</v>
      </c>
    </row>
    <row r="115" spans="1:13">
      <c r="A115" s="129">
        <v>421.06999999999903</v>
      </c>
      <c r="B115" s="132">
        <v>4674371.4285949897</v>
      </c>
      <c r="C115" s="133">
        <v>421.070000000005</v>
      </c>
      <c r="D115" s="133">
        <v>45.494371428595002</v>
      </c>
      <c r="E115" s="134">
        <v>63.717607042850098</v>
      </c>
      <c r="F115" s="135">
        <v>4.6743714285949904</v>
      </c>
      <c r="G115" s="134">
        <v>15.2857142857913</v>
      </c>
      <c r="H115" s="137">
        <f t="shared" si="2"/>
        <v>4.3685714285700783E-2</v>
      </c>
      <c r="I115" s="129">
        <v>421.06999999999903</v>
      </c>
      <c r="J115" s="130">
        <v>45494371.428595603</v>
      </c>
      <c r="K115" s="131">
        <v>45.4943714285955</v>
      </c>
      <c r="L115" s="130">
        <v>4674371.4285677504</v>
      </c>
      <c r="M115" s="129">
        <v>15.2857142857162</v>
      </c>
    </row>
    <row r="116" spans="1:13">
      <c r="A116" s="129">
        <v>421.07999999999902</v>
      </c>
      <c r="B116" s="132">
        <v>4718057.1428806596</v>
      </c>
      <c r="C116" s="133">
        <v>421.08000000000499</v>
      </c>
      <c r="D116" s="133">
        <v>45.538057142880703</v>
      </c>
      <c r="E116" s="134">
        <v>63.7787915166396</v>
      </c>
      <c r="F116" s="135">
        <v>4.7180571428806601</v>
      </c>
      <c r="G116" s="134">
        <v>15.428571428648301</v>
      </c>
      <c r="H116" s="137">
        <f t="shared" si="2"/>
        <v>4.3685714285700783E-2</v>
      </c>
      <c r="I116" s="129">
        <v>421.07999999999902</v>
      </c>
      <c r="J116" s="130">
        <v>45538057.1428812</v>
      </c>
      <c r="K116" s="131">
        <v>45.5380571428812</v>
      </c>
      <c r="L116" s="130">
        <v>4718057.1428534295</v>
      </c>
      <c r="M116" s="129">
        <v>15.428571428573299</v>
      </c>
    </row>
    <row r="117" spans="1:13">
      <c r="A117" s="129">
        <v>421.08999999999901</v>
      </c>
      <c r="B117" s="132">
        <v>4761742.8571663396</v>
      </c>
      <c r="C117" s="133">
        <v>421.09000000000498</v>
      </c>
      <c r="D117" s="133">
        <v>45.581742857166297</v>
      </c>
      <c r="E117" s="134">
        <v>63.839975990429103</v>
      </c>
      <c r="F117" s="135">
        <v>4.7617428571663396</v>
      </c>
      <c r="G117" s="134">
        <v>15.5714285715054</v>
      </c>
      <c r="H117" s="137">
        <f t="shared" si="2"/>
        <v>4.3685714285594202E-2</v>
      </c>
      <c r="I117" s="129">
        <v>421.08999999999901</v>
      </c>
      <c r="J117" s="130">
        <v>45581742.857166901</v>
      </c>
      <c r="K117" s="131">
        <v>45.581742857166901</v>
      </c>
      <c r="L117" s="130">
        <v>4761742.8571391096</v>
      </c>
      <c r="M117" s="129">
        <v>15.5714285714305</v>
      </c>
    </row>
    <row r="118" spans="1:13">
      <c r="A118" s="129">
        <v>421.099999999999</v>
      </c>
      <c r="B118" s="132">
        <v>4805428.5714520197</v>
      </c>
      <c r="C118" s="133">
        <v>421.10000000000502</v>
      </c>
      <c r="D118" s="133">
        <v>45.625428571451998</v>
      </c>
      <c r="E118" s="134">
        <v>63.901160464218499</v>
      </c>
      <c r="F118" s="135">
        <v>4.80542857145202</v>
      </c>
      <c r="G118" s="134">
        <v>15.714285714362401</v>
      </c>
      <c r="H118" s="137">
        <f t="shared" si="2"/>
        <v>4.3685714285700783E-2</v>
      </c>
      <c r="I118" s="129">
        <v>421.099999999999</v>
      </c>
      <c r="J118" s="130">
        <v>45625428.571452603</v>
      </c>
      <c r="K118" s="131">
        <v>45.625428571452602</v>
      </c>
      <c r="L118" s="130">
        <v>4805428.5714247897</v>
      </c>
      <c r="M118" s="129">
        <v>15.7142857142876</v>
      </c>
    </row>
    <row r="119" spans="1:13">
      <c r="A119" s="129">
        <v>421.10999999999899</v>
      </c>
      <c r="B119" s="132">
        <v>4849114.2857376896</v>
      </c>
      <c r="C119" s="133">
        <v>421.11000000000502</v>
      </c>
      <c r="D119" s="133">
        <v>45.669114285737699</v>
      </c>
      <c r="E119" s="134">
        <v>63.962344938008002</v>
      </c>
      <c r="F119" s="135">
        <v>4.8491142857376897</v>
      </c>
      <c r="G119" s="134">
        <v>15.857142857219401</v>
      </c>
      <c r="H119" s="137">
        <f t="shared" si="2"/>
        <v>4.3685714285700783E-2</v>
      </c>
      <c r="I119" s="129">
        <v>421.10999999999899</v>
      </c>
      <c r="J119" s="130">
        <v>45669114.285738297</v>
      </c>
      <c r="K119" s="131">
        <v>45.669114285738303</v>
      </c>
      <c r="L119" s="130">
        <v>4849114.2857104698</v>
      </c>
      <c r="M119" s="129">
        <v>15.857142857144799</v>
      </c>
    </row>
    <row r="120" spans="1:13">
      <c r="A120" s="129">
        <v>421.11999999999898</v>
      </c>
      <c r="B120" s="132">
        <v>4892800.0000233604</v>
      </c>
      <c r="C120" s="133">
        <v>421.12000000000501</v>
      </c>
      <c r="D120" s="133">
        <v>45.7128000000234</v>
      </c>
      <c r="E120" s="134">
        <v>64.023529411797398</v>
      </c>
      <c r="F120" s="135">
        <v>4.8928000000233602</v>
      </c>
      <c r="G120" s="134">
        <v>16.000000000076401</v>
      </c>
      <c r="H120" s="137">
        <f t="shared" si="2"/>
        <v>4.3685714285700783E-2</v>
      </c>
      <c r="I120" s="129">
        <v>421.11999999999898</v>
      </c>
      <c r="J120" s="130">
        <v>45712800.000023901</v>
      </c>
      <c r="K120" s="131">
        <v>45.712800000023897</v>
      </c>
      <c r="L120" s="130">
        <v>4892799.9999961499</v>
      </c>
      <c r="M120" s="129">
        <v>16.000000000002</v>
      </c>
    </row>
    <row r="121" spans="1:13">
      <c r="A121" s="129">
        <v>421.12999999999897</v>
      </c>
      <c r="B121" s="132">
        <v>4936485.7143090405</v>
      </c>
      <c r="C121" s="133">
        <v>421.130000000005</v>
      </c>
      <c r="D121" s="133">
        <v>45.756485714309001</v>
      </c>
      <c r="E121" s="134">
        <v>64.084713885586893</v>
      </c>
      <c r="F121" s="135">
        <v>4.9364857143090397</v>
      </c>
      <c r="G121" s="134">
        <v>16.142857142933401</v>
      </c>
      <c r="H121" s="137">
        <f t="shared" si="2"/>
        <v>4.3685714285601307E-2</v>
      </c>
      <c r="I121" s="129">
        <v>421.12999999999897</v>
      </c>
      <c r="J121" s="130">
        <v>45756485.714309603</v>
      </c>
      <c r="K121" s="131">
        <v>45.756485714309598</v>
      </c>
      <c r="L121" s="130">
        <v>4936485.71428183</v>
      </c>
      <c r="M121" s="129">
        <v>16.1428571428591</v>
      </c>
    </row>
    <row r="122" spans="1:13">
      <c r="A122" s="129">
        <v>421.13999999999902</v>
      </c>
      <c r="B122" s="132">
        <v>4980171.4285947103</v>
      </c>
      <c r="C122" s="133">
        <v>421.14000000000499</v>
      </c>
      <c r="D122" s="133">
        <v>45.800171428594702</v>
      </c>
      <c r="E122" s="134">
        <v>64.145898359376403</v>
      </c>
      <c r="F122" s="135">
        <v>4.9801714285947103</v>
      </c>
      <c r="G122" s="134">
        <v>16.285714285790402</v>
      </c>
      <c r="H122" s="137">
        <f t="shared" si="2"/>
        <v>4.3685714285700783E-2</v>
      </c>
      <c r="I122" s="129">
        <v>421.13999999999902</v>
      </c>
      <c r="J122" s="130">
        <v>45800171.428595603</v>
      </c>
      <c r="K122" s="131">
        <v>45.800171428595498</v>
      </c>
      <c r="L122" s="130">
        <v>4980171.4285677504</v>
      </c>
      <c r="M122" s="129">
        <v>16.285714285717098</v>
      </c>
    </row>
    <row r="123" spans="1:13">
      <c r="A123" s="129">
        <v>421.14999999999901</v>
      </c>
      <c r="B123" s="132">
        <v>5023857.1428803802</v>
      </c>
      <c r="C123" s="133">
        <v>421.15000000000498</v>
      </c>
      <c r="D123" s="133">
        <v>45.843857142880402</v>
      </c>
      <c r="E123" s="134">
        <v>64.207082833165799</v>
      </c>
      <c r="F123" s="135">
        <v>5.02385714288038</v>
      </c>
      <c r="G123" s="134">
        <v>16.428571428647398</v>
      </c>
      <c r="H123" s="137">
        <f t="shared" si="2"/>
        <v>4.3685714285700783E-2</v>
      </c>
      <c r="I123" s="129">
        <v>421.14999999999901</v>
      </c>
      <c r="J123" s="130">
        <v>45843857.1428812</v>
      </c>
      <c r="K123" s="131">
        <v>45.843857142881198</v>
      </c>
      <c r="L123" s="130">
        <v>5023857.1428534295</v>
      </c>
      <c r="M123" s="129">
        <v>16.428571428574202</v>
      </c>
    </row>
    <row r="124" spans="1:13">
      <c r="A124" s="129">
        <v>421.159999999999</v>
      </c>
      <c r="B124" s="132">
        <v>5067542.8571660602</v>
      </c>
      <c r="C124" s="133">
        <v>421.16000000000503</v>
      </c>
      <c r="D124" s="133">
        <v>45.887542857166103</v>
      </c>
      <c r="E124" s="134">
        <v>64.268267306955295</v>
      </c>
      <c r="F124" s="135">
        <v>5.0675428571660603</v>
      </c>
      <c r="G124" s="134">
        <v>16.571428571504399</v>
      </c>
      <c r="H124" s="137">
        <f t="shared" si="2"/>
        <v>4.3685714285700783E-2</v>
      </c>
      <c r="I124" s="129">
        <v>421.159999999999</v>
      </c>
      <c r="J124" s="130">
        <v>45887542.857166901</v>
      </c>
      <c r="K124" s="131">
        <v>45.887542857166899</v>
      </c>
      <c r="L124" s="130">
        <v>5067542.8571391096</v>
      </c>
      <c r="M124" s="129">
        <v>16.571428571431401</v>
      </c>
    </row>
    <row r="125" spans="1:13">
      <c r="A125" s="129">
        <v>421.16999999999899</v>
      </c>
      <c r="B125" s="132">
        <v>5111228.5714517403</v>
      </c>
      <c r="C125" s="133">
        <v>421.17000000000502</v>
      </c>
      <c r="D125" s="133">
        <v>45.931228571451697</v>
      </c>
      <c r="E125" s="134">
        <v>64.329451780744705</v>
      </c>
      <c r="F125" s="135">
        <v>5.1112285714517398</v>
      </c>
      <c r="G125" s="134">
        <v>16.714285714361498</v>
      </c>
      <c r="H125" s="137">
        <f t="shared" si="2"/>
        <v>4.3685714285594202E-2</v>
      </c>
      <c r="I125" s="129">
        <v>421.16999999999899</v>
      </c>
      <c r="J125" s="130">
        <v>45931228.571452603</v>
      </c>
      <c r="K125" s="131">
        <v>45.9312285714526</v>
      </c>
      <c r="L125" s="130">
        <v>5111228.5714247897</v>
      </c>
      <c r="M125" s="129">
        <v>16.714285714288501</v>
      </c>
    </row>
    <row r="126" spans="1:13">
      <c r="A126" s="129">
        <v>421.17999999999898</v>
      </c>
      <c r="B126" s="132">
        <v>5154914.2857374102</v>
      </c>
      <c r="C126" s="133">
        <v>421.18000000000501</v>
      </c>
      <c r="D126" s="133">
        <v>45.974914285737398</v>
      </c>
      <c r="E126" s="134">
        <v>64.390636254534201</v>
      </c>
      <c r="F126" s="135">
        <v>5.1549142857374104</v>
      </c>
      <c r="G126" s="134">
        <v>16.857142857218498</v>
      </c>
      <c r="H126" s="137">
        <f t="shared" si="2"/>
        <v>4.3685714285700783E-2</v>
      </c>
      <c r="I126" s="129">
        <v>421.17999999999898</v>
      </c>
      <c r="J126" s="130">
        <v>45974914.285738297</v>
      </c>
      <c r="K126" s="131">
        <v>45.974914285738301</v>
      </c>
      <c r="L126" s="130">
        <v>5154914.2857104698</v>
      </c>
      <c r="M126" s="129">
        <v>16.8571428571457</v>
      </c>
    </row>
    <row r="127" spans="1:13">
      <c r="A127" s="129">
        <v>421.18999999999897</v>
      </c>
      <c r="B127" s="132">
        <v>5198600.00002308</v>
      </c>
      <c r="C127" s="133">
        <v>421.190000000005</v>
      </c>
      <c r="D127" s="133">
        <v>46.018600000023099</v>
      </c>
      <c r="E127" s="134">
        <v>64.451820728323696</v>
      </c>
      <c r="F127" s="135">
        <v>5.1986000000230801</v>
      </c>
      <c r="G127" s="134">
        <v>17.000000000075499</v>
      </c>
      <c r="H127" s="137">
        <f t="shared" si="2"/>
        <v>4.3685714285700783E-2</v>
      </c>
      <c r="I127" s="129">
        <v>421.18999999999897</v>
      </c>
      <c r="J127" s="130">
        <v>46018600.000023901</v>
      </c>
      <c r="K127" s="131">
        <v>46.018600000023902</v>
      </c>
      <c r="L127" s="130">
        <v>5198599.9999961499</v>
      </c>
      <c r="M127" s="129">
        <v>17.000000000002899</v>
      </c>
    </row>
    <row r="128" spans="1:13">
      <c r="A128" s="129">
        <v>421.19999999999902</v>
      </c>
      <c r="B128" s="132">
        <v>5242285.7143087601</v>
      </c>
      <c r="C128" s="133">
        <v>421.20000000000499</v>
      </c>
      <c r="D128" s="133">
        <v>46.0622857143088</v>
      </c>
      <c r="E128" s="134">
        <v>64.513005202113106</v>
      </c>
      <c r="F128" s="135">
        <v>5.2422857143087596</v>
      </c>
      <c r="G128" s="134">
        <v>17.142857142932499</v>
      </c>
      <c r="H128" s="137">
        <f t="shared" si="2"/>
        <v>4.3685714285700783E-2</v>
      </c>
      <c r="I128" s="129">
        <v>421.19999999999902</v>
      </c>
      <c r="J128" s="130">
        <v>46062285.714309901</v>
      </c>
      <c r="K128" s="131">
        <v>46.062285714309901</v>
      </c>
      <c r="L128" s="130">
        <v>5242285.7142820703</v>
      </c>
      <c r="M128" s="129">
        <v>17.142857142860802</v>
      </c>
    </row>
    <row r="129" spans="1:13">
      <c r="A129" s="129">
        <v>421.20999999999901</v>
      </c>
      <c r="B129" s="132">
        <v>5285971.42859443</v>
      </c>
      <c r="C129" s="133">
        <v>421.21000000000498</v>
      </c>
      <c r="D129" s="133">
        <v>46.105971428594401</v>
      </c>
      <c r="E129" s="134">
        <v>64.574189675902602</v>
      </c>
      <c r="F129" s="135">
        <v>5.2859714285944301</v>
      </c>
      <c r="G129" s="134">
        <v>17.285714285789499</v>
      </c>
      <c r="H129" s="137">
        <f t="shared" si="2"/>
        <v>4.3685714285601307E-2</v>
      </c>
      <c r="I129" s="129">
        <v>421.20999999999901</v>
      </c>
      <c r="J129" s="130">
        <v>46105971.428595498</v>
      </c>
      <c r="K129" s="131">
        <v>46.105971428595502</v>
      </c>
      <c r="L129" s="130">
        <v>5285971.4285677401</v>
      </c>
      <c r="M129" s="129">
        <v>17.285714285718001</v>
      </c>
    </row>
    <row r="130" spans="1:13">
      <c r="A130" s="129">
        <v>421.219999999999</v>
      </c>
      <c r="B130" s="132">
        <v>5329657.1428801101</v>
      </c>
      <c r="C130" s="133">
        <v>421.22000000000497</v>
      </c>
      <c r="D130" s="133">
        <v>46.149657142880102</v>
      </c>
      <c r="E130" s="134">
        <v>64.635374149691998</v>
      </c>
      <c r="F130" s="135">
        <v>5.3296571428801096</v>
      </c>
      <c r="G130" s="134">
        <v>17.428571428646499</v>
      </c>
      <c r="H130" s="137">
        <f t="shared" si="2"/>
        <v>4.3685714285700783E-2</v>
      </c>
      <c r="I130" s="129">
        <v>421.219999999999</v>
      </c>
      <c r="J130" s="130">
        <v>46149657.1428812</v>
      </c>
      <c r="K130" s="131">
        <v>46.149657142881203</v>
      </c>
      <c r="L130" s="130">
        <v>5329657.1428534202</v>
      </c>
      <c r="M130" s="129">
        <v>17.428571428575101</v>
      </c>
    </row>
    <row r="131" spans="1:13">
      <c r="A131" s="129">
        <v>421.229999999999</v>
      </c>
      <c r="B131" s="132">
        <v>5373342.8571657799</v>
      </c>
      <c r="C131" s="133">
        <v>421.23000000000502</v>
      </c>
      <c r="D131" s="133">
        <v>46.193342857165803</v>
      </c>
      <c r="E131" s="134">
        <v>64.696558623481494</v>
      </c>
      <c r="F131" s="135">
        <v>5.3733428571657802</v>
      </c>
      <c r="G131" s="134">
        <v>17.5714285715035</v>
      </c>
      <c r="H131" s="137">
        <f t="shared" si="2"/>
        <v>4.3685714285700783E-2</v>
      </c>
      <c r="I131" s="129">
        <v>421.229999999999</v>
      </c>
      <c r="J131" s="130">
        <v>46193342.857166901</v>
      </c>
      <c r="K131" s="131">
        <v>46.193342857166897</v>
      </c>
      <c r="L131" s="130">
        <v>5373342.8571391003</v>
      </c>
      <c r="M131" s="129">
        <v>17.5714285714323</v>
      </c>
    </row>
    <row r="132" spans="1:13">
      <c r="A132" s="129">
        <v>421.23999999999899</v>
      </c>
      <c r="B132" s="132">
        <v>5417028.57145146</v>
      </c>
      <c r="C132" s="133">
        <v>421.24000000000501</v>
      </c>
      <c r="D132" s="133">
        <v>46.237028571451503</v>
      </c>
      <c r="E132" s="134">
        <v>64.757743097271003</v>
      </c>
      <c r="F132" s="135">
        <v>5.4170285714514597</v>
      </c>
      <c r="G132" s="134">
        <v>17.714285714360599</v>
      </c>
      <c r="H132" s="137">
        <f t="shared" si="2"/>
        <v>4.3685714285700783E-2</v>
      </c>
      <c r="I132" s="129">
        <v>421.23999999999899</v>
      </c>
      <c r="J132" s="130">
        <v>46237028.571452603</v>
      </c>
      <c r="K132" s="131">
        <v>46.237028571452598</v>
      </c>
      <c r="L132" s="130">
        <v>5417028.5714247804</v>
      </c>
      <c r="M132" s="129">
        <v>17.714285714289399</v>
      </c>
    </row>
    <row r="133" spans="1:13">
      <c r="A133" s="129">
        <v>421.24999999999898</v>
      </c>
      <c r="B133" s="132">
        <v>5460714.2857371299</v>
      </c>
      <c r="C133" s="133">
        <v>421.250000000005</v>
      </c>
      <c r="D133" s="133">
        <v>46.280714285737098</v>
      </c>
      <c r="E133" s="134">
        <v>64.818927571060399</v>
      </c>
      <c r="F133" s="135">
        <v>5.4607142857371302</v>
      </c>
      <c r="G133" s="134">
        <v>17.8571428572176</v>
      </c>
      <c r="H133" s="137">
        <f t="shared" si="2"/>
        <v>4.3685714285594202E-2</v>
      </c>
      <c r="I133" s="129">
        <v>421.24999999999898</v>
      </c>
      <c r="J133" s="130">
        <v>46280714.285738297</v>
      </c>
      <c r="K133" s="131">
        <v>46.280714285738298</v>
      </c>
      <c r="L133" s="130">
        <v>5460714.2857104596</v>
      </c>
      <c r="M133" s="129">
        <v>17.857142857146599</v>
      </c>
    </row>
    <row r="134" spans="1:13">
      <c r="A134" s="129">
        <v>421.25999999999902</v>
      </c>
      <c r="B134" s="132">
        <v>5504400.00002281</v>
      </c>
      <c r="C134" s="133">
        <v>421.26000000000499</v>
      </c>
      <c r="D134" s="133">
        <v>46.324400000022798</v>
      </c>
      <c r="E134" s="134">
        <v>64.880112044849895</v>
      </c>
      <c r="F134" s="135">
        <v>5.5044000000228097</v>
      </c>
      <c r="G134" s="134">
        <v>18.0000000000746</v>
      </c>
      <c r="H134" s="137">
        <f t="shared" si="2"/>
        <v>4.3685714285700783E-2</v>
      </c>
      <c r="I134" s="129">
        <v>421.25999999999902</v>
      </c>
      <c r="J134" s="130">
        <v>46324400.000024199</v>
      </c>
      <c r="K134" s="131">
        <v>46.324400000024198</v>
      </c>
      <c r="L134" s="130">
        <v>5504399.9999963902</v>
      </c>
      <c r="M134" s="129">
        <v>18.000000000004501</v>
      </c>
    </row>
    <row r="135" spans="1:13">
      <c r="A135" s="129">
        <v>421.26999999999902</v>
      </c>
      <c r="B135" s="132">
        <v>5548085.7143084798</v>
      </c>
      <c r="C135" s="133">
        <v>421.27000000000498</v>
      </c>
      <c r="D135" s="133">
        <v>46.368085714308499</v>
      </c>
      <c r="E135" s="134">
        <v>64.941296518639305</v>
      </c>
      <c r="F135" s="135">
        <v>5.5480857143084803</v>
      </c>
      <c r="G135" s="134">
        <v>18.1428571429316</v>
      </c>
      <c r="H135" s="137">
        <f t="shared" si="2"/>
        <v>4.3685714285700783E-2</v>
      </c>
      <c r="I135" s="129">
        <v>421.26999999999902</v>
      </c>
      <c r="J135" s="130">
        <v>46368085.714309901</v>
      </c>
      <c r="K135" s="131">
        <v>46.368085714309899</v>
      </c>
      <c r="L135" s="130">
        <v>5548085.7142820703</v>
      </c>
      <c r="M135" s="129">
        <v>18.1428571428617</v>
      </c>
    </row>
    <row r="136" spans="1:13">
      <c r="A136" s="129">
        <v>421.27999999999901</v>
      </c>
      <c r="B136" s="132">
        <v>5591771.4285941496</v>
      </c>
      <c r="C136" s="133">
        <v>421.28000000000497</v>
      </c>
      <c r="D136" s="133">
        <v>46.4117714285942</v>
      </c>
      <c r="E136" s="134">
        <v>65.002480992428801</v>
      </c>
      <c r="F136" s="135">
        <v>5.59177142859415</v>
      </c>
      <c r="G136" s="134">
        <v>18.2857142857886</v>
      </c>
      <c r="H136" s="137">
        <f t="shared" si="2"/>
        <v>4.3685714285700783E-2</v>
      </c>
      <c r="I136" s="129">
        <v>421.27999999999901</v>
      </c>
      <c r="J136" s="130">
        <v>46411771.428595498</v>
      </c>
      <c r="K136" s="131">
        <v>46.4117714285955</v>
      </c>
      <c r="L136" s="130">
        <v>5591771.4285677401</v>
      </c>
      <c r="M136" s="129">
        <v>18.2857142857189</v>
      </c>
    </row>
    <row r="137" spans="1:13">
      <c r="A137" s="129">
        <v>421.289999999999</v>
      </c>
      <c r="B137" s="132">
        <v>5635457.1428798297</v>
      </c>
      <c r="C137" s="133">
        <v>421.29000000000502</v>
      </c>
      <c r="D137" s="133">
        <v>46.455457142879801</v>
      </c>
      <c r="E137" s="134">
        <v>65.063665466218296</v>
      </c>
      <c r="F137" s="135">
        <v>5.6354571428798304</v>
      </c>
      <c r="G137" s="134">
        <v>18.428571428645601</v>
      </c>
      <c r="H137" s="137">
        <f t="shared" si="2"/>
        <v>4.3685714285601307E-2</v>
      </c>
      <c r="I137" s="129">
        <v>421.289999999999</v>
      </c>
      <c r="J137" s="130">
        <v>46455457.1428812</v>
      </c>
      <c r="K137" s="131">
        <v>46.455457142881201</v>
      </c>
      <c r="L137" s="130">
        <v>5635457.1428534202</v>
      </c>
      <c r="M137" s="129">
        <v>18.428571428575999</v>
      </c>
    </row>
    <row r="138" spans="1:13">
      <c r="A138" s="129">
        <v>421.29999999999899</v>
      </c>
      <c r="B138" s="132">
        <v>5679142.8571655098</v>
      </c>
      <c r="C138" s="133">
        <v>421.30000000000501</v>
      </c>
      <c r="D138" s="133">
        <v>46.499142857165502</v>
      </c>
      <c r="E138" s="134">
        <v>65.124849940007707</v>
      </c>
      <c r="F138" s="135">
        <v>5.6791428571655098</v>
      </c>
      <c r="G138" s="134">
        <v>18.571428571502601</v>
      </c>
      <c r="H138" s="137">
        <f t="shared" ref="H138:H201" si="3">D138-D137</f>
        <v>4.3685714285700783E-2</v>
      </c>
      <c r="I138" s="129">
        <v>421.29999999999899</v>
      </c>
      <c r="J138" s="130">
        <v>46499142.857166901</v>
      </c>
      <c r="K138" s="131">
        <v>46.499142857166902</v>
      </c>
      <c r="L138" s="130">
        <v>5679142.8571391003</v>
      </c>
      <c r="M138" s="129">
        <v>18.571428571433199</v>
      </c>
    </row>
    <row r="139" spans="1:13">
      <c r="A139" s="129">
        <v>421.30999999999898</v>
      </c>
      <c r="B139" s="132">
        <v>5722828.5714511797</v>
      </c>
      <c r="C139" s="133">
        <v>421.310000000005</v>
      </c>
      <c r="D139" s="133">
        <v>46.542828571451203</v>
      </c>
      <c r="E139" s="134">
        <v>65.186034413797202</v>
      </c>
      <c r="F139" s="135">
        <v>5.7228285714511804</v>
      </c>
      <c r="G139" s="134">
        <v>18.714285714359701</v>
      </c>
      <c r="H139" s="137">
        <f t="shared" si="3"/>
        <v>4.3685714285700783E-2</v>
      </c>
      <c r="I139" s="129">
        <v>421.30999999999898</v>
      </c>
      <c r="J139" s="130">
        <v>46542828.571452603</v>
      </c>
      <c r="K139" s="131">
        <v>46.542828571452603</v>
      </c>
      <c r="L139" s="130">
        <v>5722828.5714247804</v>
      </c>
      <c r="M139" s="129">
        <v>18.714285714290298</v>
      </c>
    </row>
    <row r="140" spans="1:13">
      <c r="A140" s="129">
        <v>421.31999999999903</v>
      </c>
      <c r="B140" s="132">
        <v>5766514.2857368505</v>
      </c>
      <c r="C140" s="133">
        <v>421.320000000005</v>
      </c>
      <c r="D140" s="133">
        <v>46.586514285736897</v>
      </c>
      <c r="E140" s="134">
        <v>65.247218887586598</v>
      </c>
      <c r="F140" s="135">
        <v>5.7665142857368501</v>
      </c>
      <c r="G140" s="134">
        <v>18.857142857216701</v>
      </c>
      <c r="H140" s="137">
        <f t="shared" si="3"/>
        <v>4.3685714285693678E-2</v>
      </c>
      <c r="I140" s="129">
        <v>421.31999999999903</v>
      </c>
      <c r="J140" s="130">
        <v>46586514.285738498</v>
      </c>
      <c r="K140" s="131">
        <v>46.586514285738502</v>
      </c>
      <c r="L140" s="130">
        <v>5766514.2857107101</v>
      </c>
      <c r="M140" s="129">
        <v>18.8571428571483</v>
      </c>
    </row>
    <row r="141" spans="1:13">
      <c r="A141" s="129">
        <v>421.32999999999902</v>
      </c>
      <c r="B141" s="132">
        <v>5810200.0000225296</v>
      </c>
      <c r="C141" s="133">
        <v>421.33000000000499</v>
      </c>
      <c r="D141" s="133">
        <v>46.630200000022498</v>
      </c>
      <c r="E141" s="134">
        <v>65.308403361376094</v>
      </c>
      <c r="F141" s="135">
        <v>5.8102000000225296</v>
      </c>
      <c r="G141" s="134">
        <v>19.000000000073701</v>
      </c>
      <c r="H141" s="137">
        <f t="shared" si="3"/>
        <v>4.3685714285601307E-2</v>
      </c>
      <c r="I141" s="129">
        <v>421.32999999999902</v>
      </c>
      <c r="J141" s="130">
        <v>46630200.000024199</v>
      </c>
      <c r="K141" s="131">
        <v>46.630200000024203</v>
      </c>
      <c r="L141" s="130">
        <v>5810199.9999963902</v>
      </c>
      <c r="M141" s="129">
        <v>19.0000000000055</v>
      </c>
    </row>
    <row r="142" spans="1:13">
      <c r="A142" s="129">
        <v>421.33999999999901</v>
      </c>
      <c r="B142" s="132">
        <v>5853885.7143082004</v>
      </c>
      <c r="C142" s="133">
        <v>421.34000000000498</v>
      </c>
      <c r="D142" s="133">
        <v>46.673885714308199</v>
      </c>
      <c r="E142" s="134">
        <v>65.369587835165603</v>
      </c>
      <c r="F142" s="135">
        <v>5.8538857143082001</v>
      </c>
      <c r="G142" s="134">
        <v>19.142857142930701</v>
      </c>
      <c r="H142" s="137">
        <f t="shared" si="3"/>
        <v>4.3685714285700783E-2</v>
      </c>
      <c r="I142" s="129">
        <v>421.33999999999901</v>
      </c>
      <c r="J142" s="130">
        <v>46673885.714309901</v>
      </c>
      <c r="K142" s="131">
        <v>46.673885714309897</v>
      </c>
      <c r="L142" s="130">
        <v>5853885.71428206</v>
      </c>
      <c r="M142" s="129">
        <v>19.142857142862599</v>
      </c>
    </row>
    <row r="143" spans="1:13">
      <c r="A143" s="129">
        <v>421.349999999999</v>
      </c>
      <c r="B143" s="132">
        <v>5897571.4285938796</v>
      </c>
      <c r="C143" s="133">
        <v>421.35000000000502</v>
      </c>
      <c r="D143" s="133">
        <v>46.717571428593899</v>
      </c>
      <c r="E143" s="134">
        <v>65.430772308955</v>
      </c>
      <c r="F143" s="135">
        <v>5.8975714285938796</v>
      </c>
      <c r="G143" s="134">
        <v>19.285714285787702</v>
      </c>
      <c r="H143" s="137">
        <f t="shared" si="3"/>
        <v>4.3685714285700783E-2</v>
      </c>
      <c r="I143" s="129">
        <v>421.349999999999</v>
      </c>
      <c r="J143" s="130">
        <v>46717571.428595498</v>
      </c>
      <c r="K143" s="131">
        <v>46.717571428595498</v>
      </c>
      <c r="L143" s="130">
        <v>5897571.4285677299</v>
      </c>
      <c r="M143" s="129">
        <v>19.285714285719699</v>
      </c>
    </row>
    <row r="144" spans="1:13">
      <c r="A144" s="129">
        <v>421.35999999999899</v>
      </c>
      <c r="B144" s="132">
        <v>5941257.1428795503</v>
      </c>
      <c r="C144" s="133">
        <v>421.36000000000502</v>
      </c>
      <c r="D144" s="133">
        <v>46.7612571428796</v>
      </c>
      <c r="E144" s="134">
        <v>65.491956782744495</v>
      </c>
      <c r="F144" s="135">
        <v>5.9412571428795502</v>
      </c>
      <c r="G144" s="134">
        <v>19.428571428644702</v>
      </c>
      <c r="H144" s="137">
        <f t="shared" si="3"/>
        <v>4.3685714285700783E-2</v>
      </c>
      <c r="I144" s="129">
        <v>421.35999999999899</v>
      </c>
      <c r="J144" s="130">
        <v>46761257.1428812</v>
      </c>
      <c r="K144" s="131">
        <v>46.761257142881199</v>
      </c>
      <c r="L144" s="130">
        <v>5941257.1428533997</v>
      </c>
      <c r="M144" s="129">
        <v>19.428571428576898</v>
      </c>
    </row>
    <row r="145" spans="1:13">
      <c r="A145" s="129">
        <v>421.36999999999898</v>
      </c>
      <c r="B145" s="132">
        <v>5984942.8571652304</v>
      </c>
      <c r="C145" s="133">
        <v>421.37000000000501</v>
      </c>
      <c r="D145" s="133">
        <v>46.804942857165202</v>
      </c>
      <c r="E145" s="134">
        <v>65.553141256533905</v>
      </c>
      <c r="F145" s="135">
        <v>5.9849428571652297</v>
      </c>
      <c r="G145" s="134">
        <v>19.571428571501698</v>
      </c>
      <c r="H145" s="137">
        <f t="shared" si="3"/>
        <v>4.3685714285601307E-2</v>
      </c>
      <c r="I145" s="129">
        <v>421.36999999999898</v>
      </c>
      <c r="J145" s="130">
        <v>46804942.857166901</v>
      </c>
      <c r="K145" s="131">
        <v>46.8049428571669</v>
      </c>
      <c r="L145" s="130">
        <v>5984942.8571390696</v>
      </c>
      <c r="M145" s="129">
        <v>19.571428571434001</v>
      </c>
    </row>
    <row r="146" spans="1:13">
      <c r="A146" s="129">
        <v>421.37999999999897</v>
      </c>
      <c r="B146" s="132">
        <v>6028628.5714509003</v>
      </c>
      <c r="C146" s="133">
        <v>421.380000000005</v>
      </c>
      <c r="D146" s="133">
        <v>46.848628571450902</v>
      </c>
      <c r="E146" s="134">
        <v>65.614325730323401</v>
      </c>
      <c r="F146" s="135">
        <v>6.0286285714509003</v>
      </c>
      <c r="G146" s="134">
        <v>19.714285714358699</v>
      </c>
      <c r="H146" s="137">
        <f t="shared" si="3"/>
        <v>4.3685714285700783E-2</v>
      </c>
      <c r="I146" s="129">
        <v>421.37999999999897</v>
      </c>
      <c r="J146" s="130">
        <v>46848628.571452603</v>
      </c>
      <c r="K146" s="131">
        <v>46.848628571452601</v>
      </c>
      <c r="L146" s="130">
        <v>6028628.5714247497</v>
      </c>
      <c r="M146" s="129">
        <v>19.714285714291101</v>
      </c>
    </row>
    <row r="147" spans="1:13">
      <c r="A147" s="129">
        <v>421.38999999999902</v>
      </c>
      <c r="B147" s="132">
        <v>6072314.2857365701</v>
      </c>
      <c r="C147" s="133">
        <v>421.39000000000499</v>
      </c>
      <c r="D147" s="133">
        <v>46.892314285736603</v>
      </c>
      <c r="E147" s="134">
        <v>65.675510204112896</v>
      </c>
      <c r="F147" s="135">
        <v>6.0723142857365699</v>
      </c>
      <c r="G147" s="134">
        <v>19.857142857215699</v>
      </c>
      <c r="H147" s="137">
        <f t="shared" si="3"/>
        <v>4.3685714285700783E-2</v>
      </c>
      <c r="I147" s="129">
        <v>421.38999999999902</v>
      </c>
      <c r="J147" s="130">
        <v>46892314.285738498</v>
      </c>
      <c r="K147" s="131">
        <v>46.8923142857385</v>
      </c>
      <c r="L147" s="130">
        <v>6072314.2857106803</v>
      </c>
      <c r="M147" s="129">
        <v>19.8571428571491</v>
      </c>
    </row>
    <row r="148" spans="1:13">
      <c r="A148" s="129">
        <v>421.39999999999901</v>
      </c>
      <c r="B148" s="132">
        <v>6116000.0000222502</v>
      </c>
      <c r="C148" s="133">
        <v>421.40000000000498</v>
      </c>
      <c r="D148" s="133">
        <v>46.936000000022297</v>
      </c>
      <c r="E148" s="134">
        <v>65.736694677902307</v>
      </c>
      <c r="F148" s="135">
        <v>6.1160000000222503</v>
      </c>
      <c r="G148" s="134">
        <v>20.000000000072799</v>
      </c>
      <c r="H148" s="137">
        <f t="shared" si="3"/>
        <v>4.3685714285693678E-2</v>
      </c>
      <c r="I148" s="129">
        <v>421.39999999999901</v>
      </c>
      <c r="J148" s="130">
        <v>46936000.000024199</v>
      </c>
      <c r="K148" s="131">
        <v>46.936000000024201</v>
      </c>
      <c r="L148" s="130">
        <v>6115999.9999963604</v>
      </c>
      <c r="M148" s="129">
        <v>20.000000000006299</v>
      </c>
    </row>
    <row r="149" spans="1:13">
      <c r="A149" s="129">
        <v>421.409999999999</v>
      </c>
      <c r="B149" s="132">
        <v>6159685.7143079201</v>
      </c>
      <c r="C149" s="133">
        <v>421.41000000000503</v>
      </c>
      <c r="D149" s="133">
        <v>46.979685714307898</v>
      </c>
      <c r="E149" s="134">
        <v>65.797879151691802</v>
      </c>
      <c r="F149" s="135">
        <v>6.15968571430792</v>
      </c>
      <c r="G149" s="134">
        <v>20.142857142929799</v>
      </c>
      <c r="H149" s="137">
        <f t="shared" si="3"/>
        <v>4.3685714285601307E-2</v>
      </c>
      <c r="I149" s="129">
        <v>421.409999999999</v>
      </c>
      <c r="J149" s="130">
        <v>46979685.714309797</v>
      </c>
      <c r="K149" s="131">
        <v>46.979685714309802</v>
      </c>
      <c r="L149" s="130">
        <v>6159685.7142820302</v>
      </c>
      <c r="M149" s="129">
        <v>20.142857142863399</v>
      </c>
    </row>
    <row r="150" spans="1:13">
      <c r="A150" s="129">
        <v>421.41999999999899</v>
      </c>
      <c r="B150" s="132">
        <v>6203371.4285936002</v>
      </c>
      <c r="C150" s="133">
        <v>421.42000000000502</v>
      </c>
      <c r="D150" s="133">
        <v>47.023371428593599</v>
      </c>
      <c r="E150" s="134">
        <v>65.859063625481198</v>
      </c>
      <c r="F150" s="135">
        <v>6.2033714285936004</v>
      </c>
      <c r="G150" s="134">
        <v>20.285714285786799</v>
      </c>
      <c r="H150" s="137">
        <f t="shared" si="3"/>
        <v>4.3685714285700783E-2</v>
      </c>
      <c r="I150" s="129">
        <v>421.41999999999899</v>
      </c>
      <c r="J150" s="130">
        <v>47023371.428595498</v>
      </c>
      <c r="K150" s="131">
        <v>47.023371428595503</v>
      </c>
      <c r="L150" s="130">
        <v>6203371.4285677001</v>
      </c>
      <c r="M150" s="129">
        <v>20.285714285720498</v>
      </c>
    </row>
    <row r="151" spans="1:13">
      <c r="A151" s="129">
        <v>421.42999999999898</v>
      </c>
      <c r="B151" s="132">
        <v>6247057.14287927</v>
      </c>
      <c r="C151" s="133">
        <v>421.43000000000501</v>
      </c>
      <c r="D151" s="133">
        <v>47.0670571428793</v>
      </c>
      <c r="E151" s="134">
        <v>65.920248099270694</v>
      </c>
      <c r="F151" s="135">
        <v>6.2470571428792701</v>
      </c>
      <c r="G151" s="134">
        <v>20.428571428643799</v>
      </c>
      <c r="H151" s="137">
        <f t="shared" si="3"/>
        <v>4.3685714285700783E-2</v>
      </c>
      <c r="I151" s="129">
        <v>421.42999999999898</v>
      </c>
      <c r="J151" s="130">
        <v>47067057.1428812</v>
      </c>
      <c r="K151" s="131">
        <v>47.067057142881197</v>
      </c>
      <c r="L151" s="130">
        <v>6247057.1428533699</v>
      </c>
      <c r="M151" s="129">
        <v>20.428571428577701</v>
      </c>
    </row>
    <row r="152" spans="1:13">
      <c r="A152" s="129">
        <v>421.43999999999897</v>
      </c>
      <c r="B152" s="132">
        <v>6290742.8571649501</v>
      </c>
      <c r="C152" s="133">
        <v>421.440000000005</v>
      </c>
      <c r="D152" s="133">
        <v>47.110742857165</v>
      </c>
      <c r="E152" s="134">
        <v>65.981432573060104</v>
      </c>
      <c r="F152" s="135">
        <v>6.2907428571649504</v>
      </c>
      <c r="G152" s="134">
        <v>20.5714285715008</v>
      </c>
      <c r="H152" s="137">
        <f t="shared" si="3"/>
        <v>4.3685714285700783E-2</v>
      </c>
      <c r="I152" s="129">
        <v>421.43999999999897</v>
      </c>
      <c r="J152" s="130">
        <v>47110742.857166797</v>
      </c>
      <c r="K152" s="131">
        <v>47.110742857166798</v>
      </c>
      <c r="L152" s="130">
        <v>6290742.85713905</v>
      </c>
      <c r="M152" s="129">
        <v>20.571428571434801</v>
      </c>
    </row>
    <row r="153" spans="1:13">
      <c r="A153" s="129">
        <v>421.44999999999902</v>
      </c>
      <c r="B153" s="132">
        <v>6334428.57145062</v>
      </c>
      <c r="C153" s="133">
        <v>421.45000000000499</v>
      </c>
      <c r="D153" s="133">
        <v>47.154428571450602</v>
      </c>
      <c r="E153" s="134">
        <v>66.0426170468496</v>
      </c>
      <c r="F153" s="135">
        <v>6.3344285714506201</v>
      </c>
      <c r="G153" s="134">
        <v>20.7142857143578</v>
      </c>
      <c r="H153" s="137">
        <f t="shared" si="3"/>
        <v>4.3685714285601307E-2</v>
      </c>
      <c r="I153" s="129">
        <v>421.44999999999902</v>
      </c>
      <c r="J153" s="130">
        <v>47154428.571452796</v>
      </c>
      <c r="K153" s="131">
        <v>47.154428571452797</v>
      </c>
      <c r="L153" s="130">
        <v>6334428.5714249797</v>
      </c>
      <c r="M153" s="129">
        <v>20.714285714292799</v>
      </c>
    </row>
    <row r="154" spans="1:13">
      <c r="A154" s="129">
        <v>421.45999999999901</v>
      </c>
      <c r="B154" s="132">
        <v>6378114.2857363001</v>
      </c>
      <c r="C154" s="133">
        <v>421.46000000000498</v>
      </c>
      <c r="D154" s="133">
        <v>47.198114285736303</v>
      </c>
      <c r="E154" s="134">
        <v>66.103801520639095</v>
      </c>
      <c r="F154" s="135">
        <v>6.3781142857362996</v>
      </c>
      <c r="G154" s="134">
        <v>20.8571428572148</v>
      </c>
      <c r="H154" s="137">
        <f t="shared" si="3"/>
        <v>4.3685714285700783E-2</v>
      </c>
      <c r="I154" s="129">
        <v>421.45999999999901</v>
      </c>
      <c r="J154" s="130">
        <v>47198114.285738498</v>
      </c>
      <c r="K154" s="131">
        <v>47.198114285738498</v>
      </c>
      <c r="L154" s="130">
        <v>6378114.2857106598</v>
      </c>
      <c r="M154" s="129">
        <v>20.857142857149899</v>
      </c>
    </row>
    <row r="155" spans="1:13">
      <c r="A155" s="129">
        <v>421.469999999999</v>
      </c>
      <c r="B155" s="132">
        <v>6421800.0000219699</v>
      </c>
      <c r="C155" s="133">
        <v>421.47000000000497</v>
      </c>
      <c r="D155" s="133">
        <v>47.241800000022003</v>
      </c>
      <c r="E155" s="134">
        <v>66.164985994428505</v>
      </c>
      <c r="F155" s="135">
        <v>6.4218000000219702</v>
      </c>
      <c r="G155" s="134">
        <v>21.0000000000718</v>
      </c>
      <c r="H155" s="137">
        <f t="shared" si="3"/>
        <v>4.3685714285700783E-2</v>
      </c>
      <c r="I155" s="129">
        <v>421.469999999999</v>
      </c>
      <c r="J155" s="130">
        <v>47241800.000024103</v>
      </c>
      <c r="K155" s="131">
        <v>47.241800000024099</v>
      </c>
      <c r="L155" s="130">
        <v>6421799.9999963297</v>
      </c>
      <c r="M155" s="129">
        <v>21.000000000007098</v>
      </c>
    </row>
    <row r="156" spans="1:13">
      <c r="A156" s="129">
        <v>421.479999999999</v>
      </c>
      <c r="B156" s="132">
        <v>6465485.7143076397</v>
      </c>
      <c r="C156" s="133">
        <v>421.48000000000502</v>
      </c>
      <c r="D156" s="133">
        <v>47.285485714307697</v>
      </c>
      <c r="E156" s="134">
        <v>66.226170468218001</v>
      </c>
      <c r="F156" s="135">
        <v>6.4654857143076399</v>
      </c>
      <c r="G156" s="134">
        <v>21.1428571429289</v>
      </c>
      <c r="H156" s="137">
        <f t="shared" si="3"/>
        <v>4.3685714285693678E-2</v>
      </c>
      <c r="I156" s="129">
        <v>421.479999999999</v>
      </c>
      <c r="J156" s="130">
        <v>47285485.714309797</v>
      </c>
      <c r="K156" s="131">
        <v>47.2854857143098</v>
      </c>
      <c r="L156" s="130">
        <v>6465485.7142820098</v>
      </c>
      <c r="M156" s="129">
        <v>21.142857142864301</v>
      </c>
    </row>
    <row r="157" spans="1:13">
      <c r="A157" s="129">
        <v>421.48999999999899</v>
      </c>
      <c r="B157" s="132">
        <v>6509171.4285933198</v>
      </c>
      <c r="C157" s="133">
        <v>421.49000000000501</v>
      </c>
      <c r="D157" s="133">
        <v>47.329171428593298</v>
      </c>
      <c r="E157" s="134">
        <v>66.287354942007497</v>
      </c>
      <c r="F157" s="135">
        <v>6.5091714285933202</v>
      </c>
      <c r="G157" s="134">
        <v>21.2857142857859</v>
      </c>
      <c r="H157" s="137">
        <f t="shared" si="3"/>
        <v>4.3685714285601307E-2</v>
      </c>
      <c r="I157" s="129">
        <v>421.48999999999899</v>
      </c>
      <c r="J157" s="130">
        <v>47329171.428595498</v>
      </c>
      <c r="K157" s="131">
        <v>47.329171428595501</v>
      </c>
      <c r="L157" s="130">
        <v>6509171.4285676898</v>
      </c>
      <c r="M157" s="129">
        <v>21.285714285721401</v>
      </c>
    </row>
    <row r="158" spans="1:13">
      <c r="A158" s="129">
        <v>421.49999999999898</v>
      </c>
      <c r="B158" s="132">
        <v>6552857.1428789999</v>
      </c>
      <c r="C158" s="133">
        <v>421.500000000005</v>
      </c>
      <c r="D158" s="133">
        <v>47.372857142878999</v>
      </c>
      <c r="E158" s="134">
        <v>66.348539415796907</v>
      </c>
      <c r="F158" s="135">
        <v>6.5528571428789997</v>
      </c>
      <c r="G158" s="134">
        <v>21.428571428642901</v>
      </c>
      <c r="H158" s="137">
        <f t="shared" si="3"/>
        <v>4.3685714285700783E-2</v>
      </c>
      <c r="I158" s="129">
        <v>421.49999999999898</v>
      </c>
      <c r="J158" s="130">
        <v>47372857.1428812</v>
      </c>
      <c r="K158" s="131">
        <v>47.372857142881202</v>
      </c>
      <c r="L158" s="130">
        <v>6552857.1428533597</v>
      </c>
      <c r="M158" s="129">
        <v>21.4285714285786</v>
      </c>
    </row>
    <row r="159" spans="1:13">
      <c r="A159" s="129">
        <v>421.50999999999902</v>
      </c>
      <c r="B159" s="132">
        <v>6596542.8571646698</v>
      </c>
      <c r="C159" s="133">
        <v>421.51000000000499</v>
      </c>
      <c r="D159" s="133">
        <v>47.4165428571647</v>
      </c>
      <c r="E159" s="134">
        <v>66.409723889586402</v>
      </c>
      <c r="F159" s="135">
        <v>6.5965428571646703</v>
      </c>
      <c r="G159" s="134">
        <v>21.571428571499901</v>
      </c>
      <c r="H159" s="137">
        <f t="shared" si="3"/>
        <v>4.3685714285700783E-2</v>
      </c>
      <c r="I159" s="129">
        <v>421.50999999999902</v>
      </c>
      <c r="J159" s="130">
        <v>47416542.857167102</v>
      </c>
      <c r="K159" s="131">
        <v>47.416542857167101</v>
      </c>
      <c r="L159" s="130">
        <v>6596542.8571392903</v>
      </c>
      <c r="M159" s="129">
        <v>21.571428571436499</v>
      </c>
    </row>
    <row r="160" spans="1:13">
      <c r="A160" s="129">
        <v>421.51999999999902</v>
      </c>
      <c r="B160" s="132">
        <v>6640228.5714503396</v>
      </c>
      <c r="C160" s="133">
        <v>421.52000000000498</v>
      </c>
      <c r="D160" s="133">
        <v>47.460228571450401</v>
      </c>
      <c r="E160" s="134">
        <v>66.470908363375798</v>
      </c>
      <c r="F160" s="135">
        <v>6.64022857145034</v>
      </c>
      <c r="G160" s="134">
        <v>21.714285714356901</v>
      </c>
      <c r="H160" s="137">
        <f t="shared" si="3"/>
        <v>4.3685714285700783E-2</v>
      </c>
      <c r="I160" s="129">
        <v>421.51999999999902</v>
      </c>
      <c r="J160" s="130">
        <v>47460228.571452796</v>
      </c>
      <c r="K160" s="131">
        <v>47.460228571452802</v>
      </c>
      <c r="L160" s="130">
        <v>6640228.5714249704</v>
      </c>
      <c r="M160" s="129">
        <v>21.714285714293698</v>
      </c>
    </row>
    <row r="161" spans="1:13">
      <c r="A161" s="129">
        <v>421.52999999999901</v>
      </c>
      <c r="B161" s="132">
        <v>6683914.2857360197</v>
      </c>
      <c r="C161" s="133">
        <v>421.53000000000497</v>
      </c>
      <c r="D161" s="133">
        <v>47.503914285736002</v>
      </c>
      <c r="E161" s="134">
        <v>66.532092837165294</v>
      </c>
      <c r="F161" s="135">
        <v>6.6839142857360203</v>
      </c>
      <c r="G161" s="134">
        <v>21.857142857213901</v>
      </c>
      <c r="H161" s="137">
        <f t="shared" si="3"/>
        <v>4.3685714285601307E-2</v>
      </c>
      <c r="I161" s="129">
        <v>421.52999999999901</v>
      </c>
      <c r="J161" s="130">
        <v>47503914.285738401</v>
      </c>
      <c r="K161" s="131">
        <v>47.503914285738396</v>
      </c>
      <c r="L161" s="130">
        <v>6683914.2857106403</v>
      </c>
      <c r="M161" s="129">
        <v>21.857142857150802</v>
      </c>
    </row>
    <row r="162" spans="1:13">
      <c r="A162" s="129">
        <v>421.539999999999</v>
      </c>
      <c r="B162" s="132">
        <v>6727600.0000216896</v>
      </c>
      <c r="C162" s="133">
        <v>421.54000000000502</v>
      </c>
      <c r="D162" s="133">
        <v>47.547600000021703</v>
      </c>
      <c r="E162" s="134">
        <v>66.593277310954804</v>
      </c>
      <c r="F162" s="135">
        <v>6.72760000002169</v>
      </c>
      <c r="G162" s="134">
        <v>22.000000000070902</v>
      </c>
      <c r="H162" s="137">
        <f t="shared" si="3"/>
        <v>4.3685714285700783E-2</v>
      </c>
      <c r="I162" s="129">
        <v>421.539999999999</v>
      </c>
      <c r="J162" s="130">
        <v>47547600.000024103</v>
      </c>
      <c r="K162" s="131">
        <v>47.547600000024097</v>
      </c>
      <c r="L162" s="130">
        <v>6727599.9999963101</v>
      </c>
      <c r="M162" s="129">
        <v>22.000000000007901</v>
      </c>
    </row>
    <row r="163" spans="1:13">
      <c r="A163" s="129">
        <v>421.54999999999899</v>
      </c>
      <c r="B163" s="132">
        <v>6771285.7143073697</v>
      </c>
      <c r="C163" s="133">
        <v>421.55000000000501</v>
      </c>
      <c r="D163" s="133">
        <v>47.591285714307404</v>
      </c>
      <c r="E163" s="134">
        <v>66.6544617847442</v>
      </c>
      <c r="F163" s="135">
        <v>6.7712857143073704</v>
      </c>
      <c r="G163" s="134">
        <v>22.142857142928001</v>
      </c>
      <c r="H163" s="137">
        <f t="shared" si="3"/>
        <v>4.3685714285700783E-2</v>
      </c>
      <c r="I163" s="129">
        <v>421.54999999999899</v>
      </c>
      <c r="J163" s="130">
        <v>47591285.714309797</v>
      </c>
      <c r="K163" s="131">
        <v>47.591285714309798</v>
      </c>
      <c r="L163" s="130">
        <v>6771285.7142819902</v>
      </c>
      <c r="M163" s="129">
        <v>22.1428571428651</v>
      </c>
    </row>
    <row r="164" spans="1:13">
      <c r="A164" s="129">
        <v>421.55999999999898</v>
      </c>
      <c r="B164" s="132">
        <v>6814971.4285930404</v>
      </c>
      <c r="C164" s="133">
        <v>421.560000000005</v>
      </c>
      <c r="D164" s="133">
        <v>47.634971428592998</v>
      </c>
      <c r="E164" s="134">
        <v>66.715646258533695</v>
      </c>
      <c r="F164" s="135">
        <v>6.8149714285930401</v>
      </c>
      <c r="G164" s="134">
        <v>22.285714285785001</v>
      </c>
      <c r="H164" s="137">
        <f t="shared" si="3"/>
        <v>4.3685714285594202E-2</v>
      </c>
      <c r="I164" s="129">
        <v>421.55999999999898</v>
      </c>
      <c r="J164" s="130">
        <v>47634971.428595498</v>
      </c>
      <c r="K164" s="131">
        <v>47.634971428595499</v>
      </c>
      <c r="L164" s="130">
        <v>6814971.42856766</v>
      </c>
      <c r="M164" s="129">
        <v>22.2857142857222</v>
      </c>
    </row>
    <row r="165" spans="1:13">
      <c r="A165" s="129">
        <v>421.56999999999903</v>
      </c>
      <c r="B165" s="132">
        <v>6858657.1428787196</v>
      </c>
      <c r="C165" s="133">
        <v>421.570000000005</v>
      </c>
      <c r="D165" s="133">
        <v>47.678657142878698</v>
      </c>
      <c r="E165" s="134">
        <v>66.776830732323106</v>
      </c>
      <c r="F165" s="135">
        <v>6.8586571428787204</v>
      </c>
      <c r="G165" s="134">
        <v>22.428571428642002</v>
      </c>
      <c r="H165" s="137">
        <f t="shared" si="3"/>
        <v>4.3685714285700783E-2</v>
      </c>
      <c r="I165" s="129">
        <v>421.56999999999903</v>
      </c>
      <c r="J165" s="130">
        <v>47678657.142881401</v>
      </c>
      <c r="K165" s="131">
        <v>47.678657142881399</v>
      </c>
      <c r="L165" s="130">
        <v>6858657.1428535897</v>
      </c>
      <c r="M165" s="129">
        <v>22.428571428580199</v>
      </c>
    </row>
    <row r="166" spans="1:13">
      <c r="A166" s="129">
        <v>421.57999999999902</v>
      </c>
      <c r="B166" s="132">
        <v>6902342.8571643904</v>
      </c>
      <c r="C166" s="133">
        <v>421.58000000000499</v>
      </c>
      <c r="D166" s="133">
        <v>47.722342857164399</v>
      </c>
      <c r="E166" s="134">
        <v>66.838015206112601</v>
      </c>
      <c r="F166" s="135">
        <v>6.9023428571643901</v>
      </c>
      <c r="G166" s="134">
        <v>22.571428571498998</v>
      </c>
      <c r="H166" s="137">
        <f t="shared" si="3"/>
        <v>4.3685714285700783E-2</v>
      </c>
      <c r="I166" s="129">
        <v>421.57999999999902</v>
      </c>
      <c r="J166" s="130">
        <v>47722342.857167102</v>
      </c>
      <c r="K166" s="131">
        <v>47.722342857167099</v>
      </c>
      <c r="L166" s="130">
        <v>6902342.8571392596</v>
      </c>
      <c r="M166" s="129">
        <v>22.571428571437298</v>
      </c>
    </row>
    <row r="167" spans="1:13">
      <c r="A167" s="129">
        <v>421.58999999999901</v>
      </c>
      <c r="B167" s="132">
        <v>6946028.5714500695</v>
      </c>
      <c r="C167" s="133">
        <v>421.59000000000498</v>
      </c>
      <c r="D167" s="133">
        <v>47.7660285714501</v>
      </c>
      <c r="E167" s="134">
        <v>66.899199679902097</v>
      </c>
      <c r="F167" s="135">
        <v>6.9460285714500696</v>
      </c>
      <c r="G167" s="134">
        <v>22.714285714355999</v>
      </c>
      <c r="H167" s="137">
        <f t="shared" si="3"/>
        <v>4.3685714285700783E-2</v>
      </c>
      <c r="I167" s="129">
        <v>421.58999999999901</v>
      </c>
      <c r="J167" s="130">
        <v>47766028.5714527</v>
      </c>
      <c r="K167" s="131">
        <v>47.766028571452701</v>
      </c>
      <c r="L167" s="130">
        <v>6946028.5714249397</v>
      </c>
      <c r="M167" s="129">
        <v>22.714285714294501</v>
      </c>
    </row>
    <row r="168" spans="1:13">
      <c r="A168" s="129">
        <v>421.599999999999</v>
      </c>
      <c r="B168" s="132">
        <v>6989714.2857357403</v>
      </c>
      <c r="C168" s="133">
        <v>421.60000000000502</v>
      </c>
      <c r="D168" s="133">
        <v>47.809714285735801</v>
      </c>
      <c r="E168" s="134">
        <v>66.960384153691507</v>
      </c>
      <c r="F168" s="135">
        <v>6.9897142857357402</v>
      </c>
      <c r="G168" s="134">
        <v>22.857142857212999</v>
      </c>
      <c r="H168" s="137">
        <f t="shared" si="3"/>
        <v>4.3685714285700783E-2</v>
      </c>
      <c r="I168" s="129">
        <v>421.599999999999</v>
      </c>
      <c r="J168" s="130">
        <v>47809714.285738401</v>
      </c>
      <c r="K168" s="131">
        <v>47.809714285738401</v>
      </c>
      <c r="L168" s="130">
        <v>6989714.2857106104</v>
      </c>
      <c r="M168" s="129">
        <v>22.857142857151601</v>
      </c>
    </row>
    <row r="169" spans="1:13">
      <c r="A169" s="129">
        <v>421.60999999999899</v>
      </c>
      <c r="B169" s="132">
        <v>7033400.0000214204</v>
      </c>
      <c r="C169" s="133">
        <v>421.61000000000502</v>
      </c>
      <c r="D169" s="133">
        <v>47.853400000021402</v>
      </c>
      <c r="E169" s="134">
        <v>67.021568627481003</v>
      </c>
      <c r="F169" s="135">
        <v>7.0334000000214196</v>
      </c>
      <c r="G169" s="134">
        <v>23.000000000069999</v>
      </c>
      <c r="H169" s="137">
        <f t="shared" si="3"/>
        <v>4.3685714285601307E-2</v>
      </c>
      <c r="I169" s="129">
        <v>421.60999999999899</v>
      </c>
      <c r="J169" s="130">
        <v>47853400.000024103</v>
      </c>
      <c r="K169" s="131">
        <v>47.853400000024102</v>
      </c>
      <c r="L169" s="130">
        <v>7033399.9999962803</v>
      </c>
      <c r="M169" s="129">
        <v>23.0000000000088</v>
      </c>
    </row>
    <row r="170" spans="1:13">
      <c r="A170" s="129">
        <v>421.61999999999898</v>
      </c>
      <c r="B170" s="132">
        <v>7077085.7143070903</v>
      </c>
      <c r="C170" s="133">
        <v>421.62000000000501</v>
      </c>
      <c r="D170" s="133">
        <v>47.897085714307103</v>
      </c>
      <c r="E170" s="134">
        <v>67.082753101270399</v>
      </c>
      <c r="F170" s="135">
        <v>7.0770857143070902</v>
      </c>
      <c r="G170" s="134">
        <v>23.142857142927099</v>
      </c>
      <c r="H170" s="137">
        <f t="shared" si="3"/>
        <v>4.3685714285700783E-2</v>
      </c>
      <c r="I170" s="129">
        <v>421.61999999999898</v>
      </c>
      <c r="J170" s="130">
        <v>47897085.714309797</v>
      </c>
      <c r="K170" s="131">
        <v>47.897085714309803</v>
      </c>
      <c r="L170" s="130">
        <v>7077085.7142819604</v>
      </c>
      <c r="M170" s="129">
        <v>23.1428571428659</v>
      </c>
    </row>
    <row r="171" spans="1:13">
      <c r="A171" s="129">
        <v>421.62999999999897</v>
      </c>
      <c r="B171" s="132">
        <v>7120771.4285927601</v>
      </c>
      <c r="C171" s="133">
        <v>421.630000000005</v>
      </c>
      <c r="D171" s="133">
        <v>47.940771428592797</v>
      </c>
      <c r="E171" s="134">
        <v>67.143937575059894</v>
      </c>
      <c r="F171" s="135">
        <v>7.1207714285927599</v>
      </c>
      <c r="G171" s="134">
        <v>23.285714285784099</v>
      </c>
      <c r="H171" s="137">
        <f t="shared" si="3"/>
        <v>4.3685714285693678E-2</v>
      </c>
      <c r="I171" s="129">
        <v>421.62999999999897</v>
      </c>
      <c r="J171" s="130">
        <v>47940771.428595401</v>
      </c>
      <c r="K171" s="131">
        <v>47.940771428595397</v>
      </c>
      <c r="L171" s="130">
        <v>7120771.4285676396</v>
      </c>
      <c r="M171" s="129">
        <v>23.285714285723099</v>
      </c>
    </row>
    <row r="172" spans="1:13">
      <c r="A172" s="129">
        <v>421.63999999999902</v>
      </c>
      <c r="B172" s="132">
        <v>7164457.1428784402</v>
      </c>
      <c r="C172" s="133">
        <v>421.64000000000499</v>
      </c>
      <c r="D172" s="133">
        <v>47.984457142878398</v>
      </c>
      <c r="E172" s="134">
        <v>67.205122048849404</v>
      </c>
      <c r="F172" s="135">
        <v>7.1644571428784403</v>
      </c>
      <c r="G172" s="134">
        <v>23.428571428641099</v>
      </c>
      <c r="H172" s="137">
        <f t="shared" si="3"/>
        <v>4.3685714285601307E-2</v>
      </c>
      <c r="I172" s="129">
        <v>421.63999999999902</v>
      </c>
      <c r="J172" s="130">
        <v>47984457.142881401</v>
      </c>
      <c r="K172" s="131">
        <v>47.984457142881404</v>
      </c>
      <c r="L172" s="130">
        <v>7164457.1428535702</v>
      </c>
      <c r="M172" s="129">
        <v>23.428571428581002</v>
      </c>
    </row>
    <row r="173" spans="1:13">
      <c r="A173" s="129">
        <v>421.64999999999799</v>
      </c>
      <c r="B173" s="132">
        <v>7208142.8571641101</v>
      </c>
      <c r="C173" s="133">
        <v>421.65000000000498</v>
      </c>
      <c r="D173" s="133">
        <v>48.028142857164099</v>
      </c>
      <c r="E173" s="134">
        <v>67.2663065226388</v>
      </c>
      <c r="F173" s="135">
        <v>7.20814285716411</v>
      </c>
      <c r="G173" s="134">
        <v>23.5714285714981</v>
      </c>
      <c r="H173" s="137">
        <f t="shared" si="3"/>
        <v>4.3685714285700783E-2</v>
      </c>
      <c r="I173" s="129">
        <v>421.64999999999799</v>
      </c>
      <c r="J173" s="130">
        <v>48028142.857162602</v>
      </c>
      <c r="K173" s="131">
        <v>48.028142857162599</v>
      </c>
      <c r="L173" s="130">
        <v>7208142.8571347697</v>
      </c>
      <c r="M173" s="129">
        <v>23.571428571423599</v>
      </c>
    </row>
    <row r="174" spans="1:13">
      <c r="A174" s="129">
        <v>421.65999999999798</v>
      </c>
      <c r="B174" s="132">
        <v>7251828.5714497901</v>
      </c>
      <c r="C174" s="133">
        <v>421.66000000000503</v>
      </c>
      <c r="D174" s="133">
        <v>48.071828571449799</v>
      </c>
      <c r="E174" s="134">
        <v>67.327490996428295</v>
      </c>
      <c r="F174" s="135">
        <v>7.2518285714497903</v>
      </c>
      <c r="G174" s="134">
        <v>23.7142857143551</v>
      </c>
      <c r="H174" s="137">
        <f t="shared" si="3"/>
        <v>4.3685714285700783E-2</v>
      </c>
      <c r="I174" s="129">
        <v>421.65999999999798</v>
      </c>
      <c r="J174" s="130">
        <v>48071828.571448296</v>
      </c>
      <c r="K174" s="131">
        <v>48.0718285714483</v>
      </c>
      <c r="L174" s="130">
        <v>7251828.5714204498</v>
      </c>
      <c r="M174" s="129">
        <v>23.714285714280699</v>
      </c>
    </row>
    <row r="175" spans="1:13">
      <c r="A175" s="129">
        <v>421.66999999999803</v>
      </c>
      <c r="B175" s="132">
        <v>7295514.28573546</v>
      </c>
      <c r="C175" s="133">
        <v>421.67000000000502</v>
      </c>
      <c r="D175" s="133">
        <v>48.1155142857355</v>
      </c>
      <c r="E175" s="134">
        <v>67.388675470217706</v>
      </c>
      <c r="F175" s="135">
        <v>7.29551428573546</v>
      </c>
      <c r="G175" s="134">
        <v>23.8571428572121</v>
      </c>
      <c r="H175" s="137">
        <f t="shared" si="3"/>
        <v>4.3685714285700783E-2</v>
      </c>
      <c r="I175" s="129">
        <v>421.66999999999803</v>
      </c>
      <c r="J175" s="130">
        <v>48115514.285734199</v>
      </c>
      <c r="K175" s="131">
        <v>48.1155142857342</v>
      </c>
      <c r="L175" s="130">
        <v>7295514.2857063804</v>
      </c>
      <c r="M175" s="129">
        <v>23.857142857138701</v>
      </c>
    </row>
    <row r="176" spans="1:13">
      <c r="A176" s="129">
        <v>421.67999999999802</v>
      </c>
      <c r="B176" s="132">
        <v>7339200.0000211401</v>
      </c>
      <c r="C176" s="133">
        <v>421.68000000000501</v>
      </c>
      <c r="D176" s="133">
        <v>48.159200000021102</v>
      </c>
      <c r="E176" s="134">
        <v>67.449859944007201</v>
      </c>
      <c r="F176" s="135">
        <v>7.3392000000211404</v>
      </c>
      <c r="G176" s="134">
        <v>24.0000000000691</v>
      </c>
      <c r="H176" s="137">
        <f t="shared" si="3"/>
        <v>4.3685714285601307E-2</v>
      </c>
      <c r="I176" s="129">
        <v>421.67999999999802</v>
      </c>
      <c r="J176" s="130">
        <v>48159200.000019804</v>
      </c>
      <c r="K176" s="131">
        <v>48.159200000019901</v>
      </c>
      <c r="L176" s="130">
        <v>7339199.9999920502</v>
      </c>
      <c r="M176" s="129">
        <v>23.999999999995801</v>
      </c>
    </row>
    <row r="177" spans="1:13">
      <c r="A177" s="129">
        <v>421.68999999999801</v>
      </c>
      <c r="B177" s="132">
        <v>7382885.7143068099</v>
      </c>
      <c r="C177" s="133">
        <v>421.690000000005</v>
      </c>
      <c r="D177" s="133">
        <v>48.202885714306802</v>
      </c>
      <c r="E177" s="134">
        <v>67.511044417796697</v>
      </c>
      <c r="F177" s="135">
        <v>7.3828857143068101</v>
      </c>
      <c r="G177" s="134">
        <v>24.142857142926101</v>
      </c>
      <c r="H177" s="137">
        <f t="shared" si="3"/>
        <v>4.3685714285700783E-2</v>
      </c>
      <c r="I177" s="129">
        <v>421.68999999999801</v>
      </c>
      <c r="J177" s="130">
        <v>48202885.714305498</v>
      </c>
      <c r="K177" s="131">
        <v>48.202885714305502</v>
      </c>
      <c r="L177" s="130">
        <v>7382885.7142777201</v>
      </c>
      <c r="M177" s="129">
        <v>24.142857142853</v>
      </c>
    </row>
    <row r="178" spans="1:13">
      <c r="A178" s="129">
        <v>421.699999999998</v>
      </c>
      <c r="B178" s="132">
        <v>7426571.42859249</v>
      </c>
      <c r="C178" s="133">
        <v>421.70000000000499</v>
      </c>
      <c r="D178" s="133">
        <v>48.246571428592503</v>
      </c>
      <c r="E178" s="134">
        <v>67.572228891586093</v>
      </c>
      <c r="F178" s="135">
        <v>7.4265714285924904</v>
      </c>
      <c r="G178" s="134">
        <v>24.285714285783101</v>
      </c>
      <c r="H178" s="137">
        <f t="shared" si="3"/>
        <v>4.3685714285700783E-2</v>
      </c>
      <c r="I178" s="129">
        <v>421.699999999998</v>
      </c>
      <c r="J178" s="130">
        <v>48246571.428591199</v>
      </c>
      <c r="K178" s="131">
        <v>48.246571428591203</v>
      </c>
      <c r="L178" s="130">
        <v>7426571.4285633899</v>
      </c>
      <c r="M178" s="129">
        <v>24.2857142857101</v>
      </c>
    </row>
    <row r="179" spans="1:13">
      <c r="A179" s="129">
        <v>421.70999999999799</v>
      </c>
      <c r="B179" s="132">
        <v>7470257.1428781599</v>
      </c>
      <c r="C179" s="133">
        <v>421.71000000000498</v>
      </c>
      <c r="D179" s="133">
        <v>48.290257142878197</v>
      </c>
      <c r="E179" s="134">
        <v>67.633413365375603</v>
      </c>
      <c r="F179" s="135">
        <v>7.4702571428781601</v>
      </c>
      <c r="G179" s="134">
        <v>24.4285714286402</v>
      </c>
      <c r="H179" s="137">
        <f t="shared" si="3"/>
        <v>4.3685714285693678E-2</v>
      </c>
      <c r="I179" s="129">
        <v>421.70999999999799</v>
      </c>
      <c r="J179" s="130">
        <v>48290257.142876901</v>
      </c>
      <c r="K179" s="131">
        <v>48.290257142876897</v>
      </c>
      <c r="L179" s="130">
        <v>7470257.14284907</v>
      </c>
      <c r="M179" s="129">
        <v>24.428571428567199</v>
      </c>
    </row>
    <row r="180" spans="1:13">
      <c r="A180" s="129">
        <v>421.71999999999798</v>
      </c>
      <c r="B180" s="132">
        <v>7513942.8571638297</v>
      </c>
      <c r="C180" s="133">
        <v>421.72000000000497</v>
      </c>
      <c r="D180" s="133">
        <v>48.333942857163798</v>
      </c>
      <c r="E180" s="134">
        <v>67.694597839164999</v>
      </c>
      <c r="F180" s="135">
        <v>7.5139428571638298</v>
      </c>
      <c r="G180" s="134">
        <v>24.571428571497201</v>
      </c>
      <c r="H180" s="137">
        <f t="shared" si="3"/>
        <v>4.3685714285601307E-2</v>
      </c>
      <c r="I180" s="129">
        <v>421.71999999999798</v>
      </c>
      <c r="J180" s="130">
        <v>48333942.857162498</v>
      </c>
      <c r="K180" s="131">
        <v>48.333942857162498</v>
      </c>
      <c r="L180" s="130">
        <v>7513942.8571347399</v>
      </c>
      <c r="M180" s="129">
        <v>24.571428571424399</v>
      </c>
    </row>
    <row r="181" spans="1:13">
      <c r="A181" s="129">
        <v>421.72999999999797</v>
      </c>
      <c r="B181" s="132">
        <v>7557628.5714495098</v>
      </c>
      <c r="C181" s="133">
        <v>421.73000000000502</v>
      </c>
      <c r="D181" s="133">
        <v>48.377628571449499</v>
      </c>
      <c r="E181" s="134">
        <v>67.755782312954494</v>
      </c>
      <c r="F181" s="135">
        <v>7.5576285714495102</v>
      </c>
      <c r="G181" s="134">
        <v>24.714285714354201</v>
      </c>
      <c r="H181" s="137">
        <f t="shared" si="3"/>
        <v>4.3685714285700783E-2</v>
      </c>
      <c r="I181" s="129">
        <v>421.72999999999797</v>
      </c>
      <c r="J181" s="130">
        <v>48377628.571448199</v>
      </c>
      <c r="K181" s="131">
        <v>48.377628571448199</v>
      </c>
      <c r="L181" s="130">
        <v>7557628.57142042</v>
      </c>
      <c r="M181" s="129">
        <v>24.714285714281498</v>
      </c>
    </row>
    <row r="182" spans="1:13">
      <c r="A182" s="129">
        <v>421.73999999999802</v>
      </c>
      <c r="B182" s="132">
        <v>7601314.2857351797</v>
      </c>
      <c r="C182" s="133">
        <v>421.74000000000501</v>
      </c>
      <c r="D182" s="133">
        <v>48.4213142857352</v>
      </c>
      <c r="E182" s="134">
        <v>67.816966786744004</v>
      </c>
      <c r="F182" s="135">
        <v>7.6013142857351799</v>
      </c>
      <c r="G182" s="134">
        <v>24.857142857211201</v>
      </c>
      <c r="H182" s="137">
        <f t="shared" si="3"/>
        <v>4.3685714285700783E-2</v>
      </c>
      <c r="I182" s="129">
        <v>421.73999999999802</v>
      </c>
      <c r="J182" s="130">
        <v>48421314.285734102</v>
      </c>
      <c r="K182" s="131">
        <v>48.421314285734098</v>
      </c>
      <c r="L182" s="130">
        <v>7601314.2857063496</v>
      </c>
      <c r="M182" s="129">
        <v>24.8571428571395</v>
      </c>
    </row>
    <row r="183" spans="1:13">
      <c r="A183" s="129">
        <v>421.74999999999801</v>
      </c>
      <c r="B183" s="132">
        <v>7645000.0000208598</v>
      </c>
      <c r="C183" s="133">
        <v>421.750000000005</v>
      </c>
      <c r="D183" s="133">
        <v>48.4650000000209</v>
      </c>
      <c r="E183" s="134">
        <v>67.8781512605334</v>
      </c>
      <c r="F183" s="135">
        <v>7.6450000000208602</v>
      </c>
      <c r="G183" s="134">
        <v>25.000000000068201</v>
      </c>
      <c r="H183" s="137">
        <f t="shared" si="3"/>
        <v>4.3685714285700783E-2</v>
      </c>
      <c r="I183" s="129">
        <v>421.74999999999801</v>
      </c>
      <c r="J183" s="130">
        <v>48465000.000019804</v>
      </c>
      <c r="K183" s="131">
        <v>48.465000000019799</v>
      </c>
      <c r="L183" s="130">
        <v>7644999.9999920204</v>
      </c>
      <c r="M183" s="129">
        <v>24.9999999999966</v>
      </c>
    </row>
    <row r="184" spans="1:13">
      <c r="A184" s="129">
        <v>421.759999999998</v>
      </c>
      <c r="B184" s="132">
        <v>7688685.7143065296</v>
      </c>
      <c r="C184" s="133">
        <v>421.76000000000499</v>
      </c>
      <c r="D184" s="133">
        <v>48.508685714306502</v>
      </c>
      <c r="E184" s="134">
        <v>67.939335734322896</v>
      </c>
      <c r="F184" s="135">
        <v>7.6886857143065299</v>
      </c>
      <c r="G184" s="134">
        <v>25.142857142925202</v>
      </c>
      <c r="H184" s="137">
        <f t="shared" si="3"/>
        <v>4.3685714285601307E-2</v>
      </c>
      <c r="I184" s="129">
        <v>421.759999999998</v>
      </c>
      <c r="J184" s="130">
        <v>48508685.714305498</v>
      </c>
      <c r="K184" s="131">
        <v>48.5086857143055</v>
      </c>
      <c r="L184" s="130">
        <v>7688685.7142776903</v>
      </c>
      <c r="M184" s="129">
        <v>25.142857142853799</v>
      </c>
    </row>
    <row r="185" spans="1:13">
      <c r="A185" s="129">
        <v>421.76999999999799</v>
      </c>
      <c r="B185" s="132">
        <v>7732371.4285922097</v>
      </c>
      <c r="C185" s="133">
        <v>421.77000000000498</v>
      </c>
      <c r="D185" s="133">
        <v>48.552371428592203</v>
      </c>
      <c r="E185" s="134">
        <v>68.000520208112306</v>
      </c>
      <c r="F185" s="135">
        <v>7.7323714285922103</v>
      </c>
      <c r="G185" s="134">
        <v>25.285714285782198</v>
      </c>
      <c r="H185" s="137">
        <f t="shared" si="3"/>
        <v>4.3685714285700783E-2</v>
      </c>
      <c r="I185" s="129">
        <v>421.76999999999799</v>
      </c>
      <c r="J185" s="130">
        <v>48552371.428591199</v>
      </c>
      <c r="K185" s="131">
        <v>48.552371428591201</v>
      </c>
      <c r="L185" s="130">
        <v>7732371.4285633704</v>
      </c>
      <c r="M185" s="129">
        <v>25.285714285710899</v>
      </c>
    </row>
    <row r="186" spans="1:13">
      <c r="A186" s="129">
        <v>421.77999999999798</v>
      </c>
      <c r="B186" s="132">
        <v>7776057.1428778796</v>
      </c>
      <c r="C186" s="133">
        <v>421.78000000000497</v>
      </c>
      <c r="D186" s="133">
        <v>48.596057142877903</v>
      </c>
      <c r="E186" s="134">
        <v>68.061704681901801</v>
      </c>
      <c r="F186" s="135">
        <v>7.77605714287788</v>
      </c>
      <c r="G186" s="134">
        <v>25.428571428639199</v>
      </c>
      <c r="H186" s="137">
        <f t="shared" si="3"/>
        <v>4.3685714285700783E-2</v>
      </c>
      <c r="I186" s="129">
        <v>421.77999999999798</v>
      </c>
      <c r="J186" s="130">
        <v>48596057.142876796</v>
      </c>
      <c r="K186" s="131">
        <v>48.596057142876901</v>
      </c>
      <c r="L186" s="130">
        <v>7776057.1428490505</v>
      </c>
      <c r="M186" s="129">
        <v>25.428571428568102</v>
      </c>
    </row>
    <row r="187" spans="1:13">
      <c r="A187" s="129">
        <v>421.78999999999797</v>
      </c>
      <c r="B187" s="132">
        <v>7819742.8571635503</v>
      </c>
      <c r="C187" s="133">
        <v>421.79000000000502</v>
      </c>
      <c r="D187" s="133">
        <v>48.639742857163597</v>
      </c>
      <c r="E187" s="134">
        <v>68.122889155691297</v>
      </c>
      <c r="F187" s="135">
        <v>7.8197428571635497</v>
      </c>
      <c r="G187" s="134">
        <v>25.571428571496298</v>
      </c>
      <c r="H187" s="137">
        <f t="shared" si="3"/>
        <v>4.3685714285693678E-2</v>
      </c>
      <c r="I187" s="129">
        <v>421.78999999999797</v>
      </c>
      <c r="J187" s="130">
        <v>48639742.857162498</v>
      </c>
      <c r="K187" s="131">
        <v>48.639742857162503</v>
      </c>
      <c r="L187" s="130">
        <v>7819742.8571347203</v>
      </c>
      <c r="M187" s="129">
        <v>25.571428571425201</v>
      </c>
    </row>
    <row r="188" spans="1:13">
      <c r="A188" s="129">
        <v>421.79999999999802</v>
      </c>
      <c r="B188" s="132">
        <v>7863428.5714492304</v>
      </c>
      <c r="C188" s="133">
        <v>421.80000000000501</v>
      </c>
      <c r="D188" s="133">
        <v>48.683428571449198</v>
      </c>
      <c r="E188" s="134">
        <v>68.184073629480693</v>
      </c>
      <c r="F188" s="135">
        <v>7.86342857144923</v>
      </c>
      <c r="G188" s="134">
        <v>25.714285714353299</v>
      </c>
      <c r="H188" s="137">
        <f t="shared" si="3"/>
        <v>4.3685714285601307E-2</v>
      </c>
      <c r="I188" s="129">
        <v>421.79999999999802</v>
      </c>
      <c r="J188" s="130">
        <v>48683428.571448401</v>
      </c>
      <c r="K188" s="131">
        <v>48.683428571448403</v>
      </c>
      <c r="L188" s="130">
        <v>7863428.57142065</v>
      </c>
      <c r="M188" s="129">
        <v>25.7142857142832</v>
      </c>
    </row>
    <row r="189" spans="1:13">
      <c r="A189" s="129">
        <v>421.80999999999801</v>
      </c>
      <c r="B189" s="132">
        <v>7907114.2857349096</v>
      </c>
      <c r="C189" s="133">
        <v>421.810000000005</v>
      </c>
      <c r="D189" s="133">
        <v>48.727114285734899</v>
      </c>
      <c r="E189" s="134">
        <v>68.245258103270203</v>
      </c>
      <c r="F189" s="135">
        <v>7.9071142857349104</v>
      </c>
      <c r="G189" s="134">
        <v>25.857142857210299</v>
      </c>
      <c r="H189" s="137">
        <f t="shared" si="3"/>
        <v>4.3685714285700783E-2</v>
      </c>
      <c r="I189" s="129">
        <v>421.80999999999801</v>
      </c>
      <c r="J189" s="130">
        <v>48727114.285734102</v>
      </c>
      <c r="K189" s="131">
        <v>48.727114285734103</v>
      </c>
      <c r="L189" s="130">
        <v>7907114.2857063198</v>
      </c>
      <c r="M189" s="129">
        <v>25.8571428571403</v>
      </c>
    </row>
    <row r="190" spans="1:13">
      <c r="A190" s="129">
        <v>421.819999999998</v>
      </c>
      <c r="B190" s="132">
        <v>7950800.0000205804</v>
      </c>
      <c r="C190" s="133">
        <v>421.820000000005</v>
      </c>
      <c r="D190" s="133">
        <v>48.7708000000206</v>
      </c>
      <c r="E190" s="134">
        <v>68.306442577059599</v>
      </c>
      <c r="F190" s="135">
        <v>7.9508000000205801</v>
      </c>
      <c r="G190" s="134">
        <v>26.000000000067299</v>
      </c>
      <c r="H190" s="137">
        <f t="shared" si="3"/>
        <v>4.3685714285700783E-2</v>
      </c>
      <c r="I190" s="129">
        <v>421.819999999998</v>
      </c>
      <c r="J190" s="130">
        <v>48770800.000019804</v>
      </c>
      <c r="K190" s="131">
        <v>48.770800000019797</v>
      </c>
      <c r="L190" s="130">
        <v>7950799.9999919999</v>
      </c>
      <c r="M190" s="129">
        <v>25.999999999997499</v>
      </c>
    </row>
    <row r="191" spans="1:13">
      <c r="A191" s="129">
        <v>421.82999999999799</v>
      </c>
      <c r="B191" s="132">
        <v>7994485.7143062605</v>
      </c>
      <c r="C191" s="133">
        <v>421.83000000000499</v>
      </c>
      <c r="D191" s="133">
        <v>48.814485714306301</v>
      </c>
      <c r="E191" s="134">
        <v>68.367627050849094</v>
      </c>
      <c r="F191" s="135">
        <v>7.9944857143062604</v>
      </c>
      <c r="G191" s="134">
        <v>26.142857142924299</v>
      </c>
      <c r="H191" s="137">
        <f t="shared" si="3"/>
        <v>4.3685714285700783E-2</v>
      </c>
      <c r="I191" s="129">
        <v>421.82999999999799</v>
      </c>
      <c r="J191" s="130">
        <v>48814485.714305498</v>
      </c>
      <c r="K191" s="131">
        <v>48.814485714305498</v>
      </c>
      <c r="L191" s="130">
        <v>7994485.71427768</v>
      </c>
      <c r="M191" s="129">
        <v>26.142857142854599</v>
      </c>
    </row>
    <row r="192" spans="1:13">
      <c r="A192" s="129">
        <v>421.83999999999799</v>
      </c>
      <c r="B192" s="132">
        <v>8038171.4285919303</v>
      </c>
      <c r="C192" s="133">
        <v>421.84000000000498</v>
      </c>
      <c r="D192" s="133">
        <v>48.858171428591902</v>
      </c>
      <c r="E192" s="134">
        <v>68.428811524638604</v>
      </c>
      <c r="F192" s="135">
        <v>8.0381714285919301</v>
      </c>
      <c r="G192" s="134">
        <v>26.2857142857813</v>
      </c>
      <c r="H192" s="137">
        <f t="shared" si="3"/>
        <v>4.3685714285601307E-2</v>
      </c>
      <c r="I192" s="129">
        <v>421.83999999999799</v>
      </c>
      <c r="J192" s="130">
        <v>48858171.428591102</v>
      </c>
      <c r="K192" s="131">
        <v>48.858171428591099</v>
      </c>
      <c r="L192" s="130">
        <v>8038171.4285633499</v>
      </c>
      <c r="M192" s="129">
        <v>26.285714285711801</v>
      </c>
    </row>
    <row r="193" spans="1:13">
      <c r="A193" s="129">
        <v>421.84999999999798</v>
      </c>
      <c r="B193" s="132">
        <v>8081857.1428776104</v>
      </c>
      <c r="C193" s="133">
        <v>421.85000000000502</v>
      </c>
      <c r="D193" s="133">
        <v>48.901857142877603</v>
      </c>
      <c r="E193" s="134">
        <v>68.489995998428</v>
      </c>
      <c r="F193" s="135">
        <v>8.0818571428776096</v>
      </c>
      <c r="G193" s="134">
        <v>26.4285714286383</v>
      </c>
      <c r="H193" s="137">
        <f t="shared" si="3"/>
        <v>4.3685714285700783E-2</v>
      </c>
      <c r="I193" s="129">
        <v>421.84999999999798</v>
      </c>
      <c r="J193" s="130">
        <v>48901857.142876796</v>
      </c>
      <c r="K193" s="131">
        <v>48.9018571428768</v>
      </c>
      <c r="L193" s="130">
        <v>8081857.1428490197</v>
      </c>
      <c r="M193" s="129">
        <v>26.428571428568901</v>
      </c>
    </row>
    <row r="194" spans="1:13">
      <c r="A194" s="129">
        <v>421.85999999999802</v>
      </c>
      <c r="B194" s="132">
        <v>8125542.8571632802</v>
      </c>
      <c r="C194" s="133">
        <v>421.86000000000502</v>
      </c>
      <c r="D194" s="133">
        <v>48.945542857163304</v>
      </c>
      <c r="E194" s="134">
        <v>68.551180472217496</v>
      </c>
      <c r="F194" s="135">
        <v>8.1255428571632802</v>
      </c>
      <c r="G194" s="134">
        <v>26.571428571495399</v>
      </c>
      <c r="H194" s="137">
        <f t="shared" si="3"/>
        <v>4.3685714285700783E-2</v>
      </c>
      <c r="I194" s="129">
        <v>421.85999999999802</v>
      </c>
      <c r="J194" s="130">
        <v>48945542.857162699</v>
      </c>
      <c r="K194" s="131">
        <v>48.9455428571627</v>
      </c>
      <c r="L194" s="130">
        <v>8125542.8571349503</v>
      </c>
      <c r="M194" s="129">
        <v>26.5714285714269</v>
      </c>
    </row>
    <row r="195" spans="1:13">
      <c r="A195" s="129">
        <v>421.86999999999802</v>
      </c>
      <c r="B195" s="132">
        <v>8169228.5714489501</v>
      </c>
      <c r="C195" s="133">
        <v>421.87000000000501</v>
      </c>
      <c r="D195" s="133">
        <v>48.989228571448997</v>
      </c>
      <c r="E195" s="134">
        <v>68.612364946006906</v>
      </c>
      <c r="F195" s="135">
        <v>8.1692285714489508</v>
      </c>
      <c r="G195" s="134">
        <v>26.7142857143524</v>
      </c>
      <c r="H195" s="137">
        <f t="shared" si="3"/>
        <v>4.3685714285693678E-2</v>
      </c>
      <c r="I195" s="129">
        <v>421.86999999999802</v>
      </c>
      <c r="J195" s="130">
        <v>48989228.571448401</v>
      </c>
      <c r="K195" s="131">
        <v>48.9892285714484</v>
      </c>
      <c r="L195" s="130">
        <v>8169228.5714206202</v>
      </c>
      <c r="M195" s="129">
        <v>26.714285714283999</v>
      </c>
    </row>
    <row r="196" spans="1:13">
      <c r="A196" s="129">
        <v>421.87999999999801</v>
      </c>
      <c r="B196" s="132">
        <v>8212914.2857346302</v>
      </c>
      <c r="C196" s="133">
        <v>421.880000000005</v>
      </c>
      <c r="D196" s="133">
        <v>49.032914285734599</v>
      </c>
      <c r="E196" s="134">
        <v>68.673549419796402</v>
      </c>
      <c r="F196" s="135">
        <v>8.2129142857346302</v>
      </c>
      <c r="G196" s="134">
        <v>26.8571428572094</v>
      </c>
      <c r="H196" s="137">
        <f t="shared" si="3"/>
        <v>4.3685714285601307E-2</v>
      </c>
      <c r="I196" s="129">
        <v>421.87999999999801</v>
      </c>
      <c r="J196" s="130">
        <v>49032914.285734102</v>
      </c>
      <c r="K196" s="131">
        <v>49.032914285734101</v>
      </c>
      <c r="L196" s="130">
        <v>8212914.2857063003</v>
      </c>
      <c r="M196" s="129">
        <v>26.857142857141099</v>
      </c>
    </row>
    <row r="197" spans="1:13">
      <c r="A197" s="129">
        <v>421.889999999998</v>
      </c>
      <c r="B197" s="132">
        <v>8256600.0000203</v>
      </c>
      <c r="C197" s="133">
        <v>421.89000000000499</v>
      </c>
      <c r="D197" s="133">
        <v>49.076600000020299</v>
      </c>
      <c r="E197" s="134">
        <v>68.734733893585897</v>
      </c>
      <c r="F197" s="135">
        <v>8.2566000000203008</v>
      </c>
      <c r="G197" s="134">
        <v>27.0000000000664</v>
      </c>
      <c r="H197" s="137">
        <f t="shared" si="3"/>
        <v>4.3685714285700783E-2</v>
      </c>
      <c r="I197" s="129">
        <v>421.889999999998</v>
      </c>
      <c r="J197" s="130">
        <v>49076600.000019804</v>
      </c>
      <c r="K197" s="131">
        <v>49.076600000019802</v>
      </c>
      <c r="L197" s="130">
        <v>8256599.9999919804</v>
      </c>
      <c r="M197" s="129">
        <v>26.999999999998298</v>
      </c>
    </row>
    <row r="198" spans="1:13">
      <c r="A198" s="129">
        <v>421.89999999999799</v>
      </c>
      <c r="B198" s="132">
        <v>8300285.7143059801</v>
      </c>
      <c r="C198" s="133">
        <v>421.90000000000498</v>
      </c>
      <c r="D198" s="133">
        <v>49.120285714306</v>
      </c>
      <c r="E198" s="134">
        <v>68.795918367375293</v>
      </c>
      <c r="F198" s="135">
        <v>8.3002857143059803</v>
      </c>
      <c r="G198" s="134">
        <v>27.1428571429234</v>
      </c>
      <c r="H198" s="137">
        <f t="shared" si="3"/>
        <v>4.3685714285700783E-2</v>
      </c>
      <c r="I198" s="129">
        <v>421.89999999999799</v>
      </c>
      <c r="J198" s="130">
        <v>49120285.714305401</v>
      </c>
      <c r="K198" s="131">
        <v>49.120285714305403</v>
      </c>
      <c r="L198" s="130">
        <v>8300285.7142776502</v>
      </c>
      <c r="M198" s="129">
        <v>27.142857142855402</v>
      </c>
    </row>
    <row r="199" spans="1:13">
      <c r="A199" s="129">
        <v>421.90999999999798</v>
      </c>
      <c r="B199" s="132">
        <v>8343971.42859165</v>
      </c>
      <c r="C199" s="133">
        <v>421.91000000000503</v>
      </c>
      <c r="D199" s="133">
        <v>49.163971428591701</v>
      </c>
      <c r="E199" s="134">
        <v>68.857102841164803</v>
      </c>
      <c r="F199" s="135">
        <v>8.3439714285916509</v>
      </c>
      <c r="G199" s="134">
        <v>27.285714285780401</v>
      </c>
      <c r="H199" s="137">
        <f t="shared" si="3"/>
        <v>4.3685714285700783E-2</v>
      </c>
      <c r="I199" s="129">
        <v>421.90999999999798</v>
      </c>
      <c r="J199" s="130">
        <v>49163971.428591102</v>
      </c>
      <c r="K199" s="131">
        <v>49.163971428591097</v>
      </c>
      <c r="L199" s="130">
        <v>8343971.4285633303</v>
      </c>
      <c r="M199" s="129">
        <v>27.285714285712601</v>
      </c>
    </row>
    <row r="200" spans="1:13">
      <c r="A200" s="129">
        <v>421.91999999999803</v>
      </c>
      <c r="B200" s="132">
        <v>8387657.1428773301</v>
      </c>
      <c r="C200" s="133">
        <v>421.92000000000502</v>
      </c>
      <c r="D200" s="133">
        <v>49.207657142877302</v>
      </c>
      <c r="E200" s="134">
        <v>68.918287314954298</v>
      </c>
      <c r="F200" s="135">
        <v>8.3876571428773303</v>
      </c>
      <c r="G200" s="134">
        <v>27.428571428637401</v>
      </c>
      <c r="H200" s="137">
        <f t="shared" si="3"/>
        <v>4.3685714285601307E-2</v>
      </c>
      <c r="I200" s="129">
        <v>421.91999999999803</v>
      </c>
      <c r="J200" s="130">
        <v>49207657.142876998</v>
      </c>
      <c r="K200" s="131">
        <v>49.207657142876997</v>
      </c>
      <c r="L200" s="130">
        <v>8387657.1428492498</v>
      </c>
      <c r="M200" s="129">
        <v>27.428571428570599</v>
      </c>
    </row>
    <row r="201" spans="1:13">
      <c r="A201" s="129">
        <v>421.92999999999802</v>
      </c>
      <c r="B201" s="132">
        <v>8431342.8571630009</v>
      </c>
      <c r="C201" s="133">
        <v>421.93000000000501</v>
      </c>
      <c r="D201" s="133">
        <v>49.251342857163003</v>
      </c>
      <c r="E201" s="134">
        <v>68.979471788743695</v>
      </c>
      <c r="F201" s="135">
        <v>8.4313428571629991</v>
      </c>
      <c r="G201" s="134">
        <v>27.571428571494401</v>
      </c>
      <c r="H201" s="137">
        <f t="shared" si="3"/>
        <v>4.3685714285700783E-2</v>
      </c>
      <c r="I201" s="129">
        <v>421.92999999999802</v>
      </c>
      <c r="J201" s="130">
        <v>49251342.857162699</v>
      </c>
      <c r="K201" s="131">
        <v>49.251342857162697</v>
      </c>
      <c r="L201" s="130">
        <v>8431342.8571349196</v>
      </c>
      <c r="M201" s="129">
        <v>27.571428571427699</v>
      </c>
    </row>
    <row r="202" spans="1:13">
      <c r="A202" s="129">
        <v>421.93999999999801</v>
      </c>
      <c r="B202" s="132">
        <v>8475028.5714486707</v>
      </c>
      <c r="C202" s="133">
        <v>421.940000000005</v>
      </c>
      <c r="D202" s="133">
        <v>49.295028571448697</v>
      </c>
      <c r="E202" s="134">
        <v>69.040656262533204</v>
      </c>
      <c r="F202" s="135">
        <v>8.4750285714486804</v>
      </c>
      <c r="G202" s="134">
        <v>27.714285714351501</v>
      </c>
      <c r="H202" s="137">
        <f t="shared" ref="H202:H265" si="4">D202-D201</f>
        <v>4.3685714285693678E-2</v>
      </c>
      <c r="I202" s="129">
        <v>421.93999999999801</v>
      </c>
      <c r="J202" s="130">
        <v>49295028.571448401</v>
      </c>
      <c r="K202" s="131">
        <v>49.295028571448398</v>
      </c>
      <c r="L202" s="130">
        <v>8475028.5714206006</v>
      </c>
      <c r="M202" s="129">
        <v>27.714285714284799</v>
      </c>
    </row>
    <row r="203" spans="1:13">
      <c r="A203" s="129">
        <v>421.949999999998</v>
      </c>
      <c r="B203" s="132">
        <v>8518714.2857343499</v>
      </c>
      <c r="C203" s="133">
        <v>421.95000000000499</v>
      </c>
      <c r="D203" s="133">
        <v>49.338714285734397</v>
      </c>
      <c r="E203" s="134">
        <v>69.1018407363226</v>
      </c>
      <c r="F203" s="135">
        <v>8.5187142857343492</v>
      </c>
      <c r="G203" s="134">
        <v>27.857142857208501</v>
      </c>
      <c r="H203" s="137">
        <f t="shared" si="4"/>
        <v>4.3685714285700783E-2</v>
      </c>
      <c r="I203" s="129">
        <v>421.949999999998</v>
      </c>
      <c r="J203" s="130">
        <v>49338714.285734102</v>
      </c>
      <c r="K203" s="131">
        <v>49.338714285734099</v>
      </c>
      <c r="L203" s="130">
        <v>8518714.2857062705</v>
      </c>
      <c r="M203" s="129">
        <v>27.857142857142001</v>
      </c>
    </row>
    <row r="204" spans="1:13">
      <c r="A204" s="129">
        <v>421.95999999999799</v>
      </c>
      <c r="B204" s="132">
        <v>8562400.0000200197</v>
      </c>
      <c r="C204" s="133">
        <v>421.96000000000498</v>
      </c>
      <c r="D204" s="133">
        <v>49.382400000019999</v>
      </c>
      <c r="E204" s="134">
        <v>69.163025210112096</v>
      </c>
      <c r="F204" s="135">
        <v>8.5624000000200198</v>
      </c>
      <c r="G204" s="134">
        <v>28.000000000065501</v>
      </c>
      <c r="H204" s="137">
        <f t="shared" si="4"/>
        <v>4.3685714285601307E-2</v>
      </c>
      <c r="I204" s="129">
        <v>421.95999999999799</v>
      </c>
      <c r="J204" s="130">
        <v>49382400.000019804</v>
      </c>
      <c r="K204" s="131">
        <v>49.3824000000198</v>
      </c>
      <c r="L204" s="130">
        <v>8562399.9999919496</v>
      </c>
      <c r="M204" s="129">
        <v>27.999999999999101</v>
      </c>
    </row>
    <row r="205" spans="1:13">
      <c r="A205" s="129">
        <v>421.96999999999798</v>
      </c>
      <c r="B205" s="132">
        <v>8606085.7143057007</v>
      </c>
      <c r="C205" s="133">
        <v>421.97000000000497</v>
      </c>
      <c r="D205" s="133">
        <v>49.4260857143057</v>
      </c>
      <c r="E205" s="134">
        <v>69.224209683901506</v>
      </c>
      <c r="F205" s="135">
        <v>8.6060857143056992</v>
      </c>
      <c r="G205" s="134">
        <v>28.142857142922502</v>
      </c>
      <c r="H205" s="137">
        <f t="shared" si="4"/>
        <v>4.3685714285700783E-2</v>
      </c>
      <c r="I205" s="129">
        <v>421.96999999999798</v>
      </c>
      <c r="J205" s="130">
        <v>49426085.714305401</v>
      </c>
      <c r="K205" s="131">
        <v>49.426085714305401</v>
      </c>
      <c r="L205" s="130">
        <v>8606085.7142776307</v>
      </c>
      <c r="M205" s="129">
        <v>28.1428571428563</v>
      </c>
    </row>
    <row r="206" spans="1:13">
      <c r="A206" s="129">
        <v>421.97999999999797</v>
      </c>
      <c r="B206" s="132">
        <v>8649771.4285913706</v>
      </c>
      <c r="C206" s="133">
        <v>421.98000000000502</v>
      </c>
      <c r="D206" s="133">
        <v>49.4697714285914</v>
      </c>
      <c r="E206" s="134">
        <v>69.285394157691002</v>
      </c>
      <c r="F206" s="135">
        <v>8.6497714285913698</v>
      </c>
      <c r="G206" s="134">
        <v>28.285714285779498</v>
      </c>
      <c r="H206" s="137">
        <f t="shared" si="4"/>
        <v>4.3685714285700783E-2</v>
      </c>
      <c r="I206" s="129">
        <v>421.97999999999797</v>
      </c>
      <c r="J206" s="130">
        <v>49469771.428591102</v>
      </c>
      <c r="K206" s="131">
        <v>49.469771428591102</v>
      </c>
      <c r="L206" s="130">
        <v>8649771.4285633005</v>
      </c>
      <c r="M206" s="129">
        <v>28.2857142857134</v>
      </c>
    </row>
    <row r="207" spans="1:13">
      <c r="A207" s="129">
        <v>421.98999999999802</v>
      </c>
      <c r="B207" s="132">
        <v>8693457.1428770497</v>
      </c>
      <c r="C207" s="133">
        <v>421.99000000000501</v>
      </c>
      <c r="D207" s="133">
        <v>49.513457142877101</v>
      </c>
      <c r="E207" s="134">
        <v>69.346578631480497</v>
      </c>
      <c r="F207" s="135">
        <v>8.6934571428770493</v>
      </c>
      <c r="G207" s="134">
        <v>28.428571428636499</v>
      </c>
      <c r="H207" s="137">
        <f t="shared" si="4"/>
        <v>4.3685714285700783E-2</v>
      </c>
      <c r="I207" s="129">
        <v>421.98999999999802</v>
      </c>
      <c r="J207" s="130">
        <v>49513457.142876998</v>
      </c>
      <c r="K207" s="131">
        <v>49.513457142877002</v>
      </c>
      <c r="L207" s="130">
        <v>8693457.1428492293</v>
      </c>
      <c r="M207" s="129">
        <v>28.428571428571399</v>
      </c>
    </row>
    <row r="208" spans="1:13">
      <c r="A208" s="129">
        <v>421.99999999999801</v>
      </c>
      <c r="B208" s="132">
        <v>8737142.8571627196</v>
      </c>
      <c r="C208" s="133">
        <v>422.000000000005</v>
      </c>
      <c r="D208" s="133">
        <v>49.557142857162702</v>
      </c>
      <c r="E208" s="134">
        <v>69.407763105269893</v>
      </c>
      <c r="F208" s="135">
        <v>8.7371428571627199</v>
      </c>
      <c r="G208" s="134">
        <v>28.571428571493499</v>
      </c>
      <c r="H208" s="137">
        <f t="shared" si="4"/>
        <v>4.3685714285601307E-2</v>
      </c>
      <c r="I208" s="129">
        <v>421.99999999999801</v>
      </c>
      <c r="J208" s="130">
        <v>49557142.857162699</v>
      </c>
      <c r="K208" s="131">
        <v>49.557142857162702</v>
      </c>
      <c r="L208" s="130">
        <v>8737142.8571348991</v>
      </c>
      <c r="M208" s="129">
        <v>28.571428571428498</v>
      </c>
    </row>
    <row r="209" spans="1:13">
      <c r="A209" s="129">
        <v>422.009999999998</v>
      </c>
      <c r="B209" s="132">
        <v>8780828.5714484006</v>
      </c>
      <c r="C209" s="133">
        <v>422.01000000000499</v>
      </c>
      <c r="D209" s="133">
        <v>49.600828571448403</v>
      </c>
      <c r="E209" s="134">
        <v>69.468947579059403</v>
      </c>
      <c r="F209" s="135">
        <v>8.7808285714483993</v>
      </c>
      <c r="G209" s="134">
        <v>28.714285714350499</v>
      </c>
      <c r="H209" s="137">
        <f t="shared" si="4"/>
        <v>4.3685714285700783E-2</v>
      </c>
      <c r="I209" s="129">
        <v>422.009999999998</v>
      </c>
      <c r="J209" s="130">
        <v>49600828.571448401</v>
      </c>
      <c r="K209" s="131">
        <v>49.600828571448403</v>
      </c>
      <c r="L209" s="130">
        <v>8780828.5714205801</v>
      </c>
      <c r="M209" s="129">
        <v>28.714285714285701</v>
      </c>
    </row>
    <row r="210" spans="1:13">
      <c r="A210" s="129">
        <v>422.01999999999799</v>
      </c>
      <c r="B210" s="132">
        <v>8824514.2857340705</v>
      </c>
      <c r="C210" s="133">
        <v>422.02000000000498</v>
      </c>
      <c r="D210" s="133">
        <v>49.644514285734097</v>
      </c>
      <c r="E210" s="134">
        <v>69.530132052848799</v>
      </c>
      <c r="F210" s="135">
        <v>8.8245142857340699</v>
      </c>
      <c r="G210" s="134">
        <v>28.857142857207599</v>
      </c>
      <c r="H210" s="137">
        <f t="shared" si="4"/>
        <v>4.3685714285693678E-2</v>
      </c>
      <c r="I210" s="129">
        <v>422.01999999999799</v>
      </c>
      <c r="J210" s="130">
        <v>49644514.285734102</v>
      </c>
      <c r="K210" s="131">
        <v>49.644514285734097</v>
      </c>
      <c r="L210" s="130">
        <v>8824514.2857062593</v>
      </c>
      <c r="M210" s="129">
        <v>28.857142857142801</v>
      </c>
    </row>
    <row r="211" spans="1:13">
      <c r="A211" s="129">
        <v>422.02999999999798</v>
      </c>
      <c r="B211" s="132">
        <v>8868200.0000197403</v>
      </c>
      <c r="C211" s="133">
        <v>422.03000000000497</v>
      </c>
      <c r="D211" s="133">
        <v>49.688200000019698</v>
      </c>
      <c r="E211" s="134">
        <v>69.591316526638295</v>
      </c>
      <c r="F211" s="135">
        <v>8.8682000000197405</v>
      </c>
      <c r="G211" s="134">
        <v>29.000000000064599</v>
      </c>
      <c r="H211" s="137">
        <f t="shared" si="4"/>
        <v>4.3685714285601307E-2</v>
      </c>
      <c r="I211" s="129">
        <v>422.02999999999798</v>
      </c>
      <c r="J211" s="130">
        <v>49688200.000019699</v>
      </c>
      <c r="K211" s="131">
        <v>49.688200000019698</v>
      </c>
      <c r="L211" s="130">
        <v>8868199.9999919403</v>
      </c>
      <c r="M211" s="129">
        <v>29</v>
      </c>
    </row>
    <row r="212" spans="1:13">
      <c r="A212" s="129">
        <v>422.03999999999797</v>
      </c>
      <c r="B212" s="132">
        <v>8911885.7143054195</v>
      </c>
      <c r="C212" s="133">
        <v>422.04000000000502</v>
      </c>
      <c r="D212" s="133">
        <v>49.731885714305399</v>
      </c>
      <c r="E212" s="134">
        <v>69.652501000427804</v>
      </c>
      <c r="F212" s="135">
        <v>8.91188571430542</v>
      </c>
      <c r="G212" s="134">
        <v>29.142857142921599</v>
      </c>
      <c r="H212" s="137">
        <f t="shared" si="4"/>
        <v>4.3685714285700783E-2</v>
      </c>
      <c r="I212" s="129">
        <v>422.03999999999797</v>
      </c>
      <c r="J212" s="130">
        <v>49731885.714305401</v>
      </c>
      <c r="K212" s="131">
        <v>49.731885714305399</v>
      </c>
      <c r="L212" s="130">
        <v>8911885.7142776195</v>
      </c>
      <c r="M212" s="129">
        <v>29.142857142857199</v>
      </c>
    </row>
    <row r="213" spans="1:13">
      <c r="A213" s="129">
        <v>422.04999999999802</v>
      </c>
      <c r="B213" s="132">
        <v>8955571.4285910893</v>
      </c>
      <c r="C213" s="133">
        <v>422.05000000000501</v>
      </c>
      <c r="D213" s="133">
        <v>49.7755714285911</v>
      </c>
      <c r="E213" s="134">
        <v>69.713685474217201</v>
      </c>
      <c r="F213" s="135">
        <v>8.9555714285910906</v>
      </c>
      <c r="G213" s="134">
        <v>29.285714285778599</v>
      </c>
      <c r="H213" s="137">
        <f t="shared" si="4"/>
        <v>4.3685714285700783E-2</v>
      </c>
      <c r="I213" s="129">
        <v>422.04999999999802</v>
      </c>
      <c r="J213" s="130">
        <v>49775571.428591304</v>
      </c>
      <c r="K213" s="131">
        <v>49.775571428591299</v>
      </c>
      <c r="L213" s="130">
        <v>8955571.4285635408</v>
      </c>
      <c r="M213" s="129">
        <v>29.285714285715098</v>
      </c>
    </row>
    <row r="214" spans="1:13">
      <c r="A214" s="129">
        <v>422.05999999999801</v>
      </c>
      <c r="B214" s="132">
        <v>8999257.1428767703</v>
      </c>
      <c r="C214" s="133">
        <v>422.06000000000398</v>
      </c>
      <c r="D214" s="133">
        <v>49.819257142876801</v>
      </c>
      <c r="E214" s="134">
        <v>69.774869948006696</v>
      </c>
      <c r="F214" s="135">
        <v>8.99925714287677</v>
      </c>
      <c r="G214" s="134">
        <v>29.4285714286356</v>
      </c>
      <c r="H214" s="137">
        <f t="shared" si="4"/>
        <v>4.3685714285700783E-2</v>
      </c>
      <c r="I214" s="129">
        <v>422.05999999999801</v>
      </c>
      <c r="J214" s="130">
        <v>49819257.142876998</v>
      </c>
      <c r="K214" s="131">
        <v>49.819257142876999</v>
      </c>
      <c r="L214" s="130">
        <v>8999257.14284922</v>
      </c>
      <c r="M214" s="129">
        <v>29.428571428572301</v>
      </c>
    </row>
    <row r="215" spans="1:13">
      <c r="A215" s="129">
        <v>422.069999999998</v>
      </c>
      <c r="B215" s="132">
        <v>9042942.8571624495</v>
      </c>
      <c r="C215" s="133">
        <v>422.07000000000397</v>
      </c>
      <c r="D215" s="133">
        <v>49.862942857162501</v>
      </c>
      <c r="E215" s="134">
        <v>69.836054421796106</v>
      </c>
      <c r="F215" s="135">
        <v>9.0429428571624495</v>
      </c>
      <c r="G215" s="134">
        <v>29.5714285714926</v>
      </c>
      <c r="H215" s="137">
        <f t="shared" si="4"/>
        <v>4.3685714285700783E-2</v>
      </c>
      <c r="I215" s="129">
        <v>422.069999999998</v>
      </c>
      <c r="J215" s="130">
        <v>49862942.857162699</v>
      </c>
      <c r="K215" s="131">
        <v>49.8629428571627</v>
      </c>
      <c r="L215" s="130">
        <v>9042942.8571348991</v>
      </c>
      <c r="M215" s="129">
        <v>29.571428571429401</v>
      </c>
    </row>
    <row r="216" spans="1:13">
      <c r="A216" s="129">
        <v>422.07999999999799</v>
      </c>
      <c r="B216" s="132">
        <v>9086628.5714481194</v>
      </c>
      <c r="C216" s="133">
        <v>422.08000000000402</v>
      </c>
      <c r="D216" s="133">
        <v>49.906628571448103</v>
      </c>
      <c r="E216" s="134">
        <v>69.897238895585602</v>
      </c>
      <c r="F216" s="135">
        <v>9.0866285714481201</v>
      </c>
      <c r="G216" s="134">
        <v>29.7142857143496</v>
      </c>
      <c r="H216" s="137">
        <f t="shared" si="4"/>
        <v>4.3685714285601307E-2</v>
      </c>
      <c r="I216" s="129">
        <v>422.07999999999799</v>
      </c>
      <c r="J216" s="130">
        <v>49906628.571448401</v>
      </c>
      <c r="K216" s="131">
        <v>49.906628571448401</v>
      </c>
      <c r="L216" s="130">
        <v>9086628.5714205801</v>
      </c>
      <c r="M216" s="129">
        <v>29.7142857142866</v>
      </c>
    </row>
    <row r="217" spans="1:13">
      <c r="A217" s="129">
        <v>422.08999999999799</v>
      </c>
      <c r="B217" s="132">
        <v>9130314.2857338004</v>
      </c>
      <c r="C217" s="133">
        <v>422.09000000000401</v>
      </c>
      <c r="D217" s="133">
        <v>49.950314285733803</v>
      </c>
      <c r="E217" s="134">
        <v>69.958423369375097</v>
      </c>
      <c r="F217" s="135">
        <v>9.1303142857337996</v>
      </c>
      <c r="G217" s="134">
        <v>29.8571428572067</v>
      </c>
      <c r="H217" s="137">
        <f t="shared" si="4"/>
        <v>4.3685714285700783E-2</v>
      </c>
      <c r="I217" s="129">
        <v>422.08999999999799</v>
      </c>
      <c r="J217" s="130">
        <v>49950314.285734102</v>
      </c>
      <c r="K217" s="131">
        <v>49.950314285734102</v>
      </c>
      <c r="L217" s="130">
        <v>9130314.2857062593</v>
      </c>
      <c r="M217" s="129">
        <v>29.857142857143799</v>
      </c>
    </row>
    <row r="218" spans="1:13">
      <c r="A218" s="129">
        <v>422.09999999999798</v>
      </c>
      <c r="B218" s="132">
        <v>9174000.0000194702</v>
      </c>
      <c r="C218" s="133">
        <v>422.100000000004</v>
      </c>
      <c r="D218" s="133">
        <v>49.994000000019497</v>
      </c>
      <c r="E218" s="134">
        <v>70.019607843164493</v>
      </c>
      <c r="F218" s="135">
        <v>9.1740000000194701</v>
      </c>
      <c r="G218" s="134">
        <v>30.0000000000637</v>
      </c>
      <c r="H218" s="137">
        <f t="shared" si="4"/>
        <v>4.3685714285693678E-2</v>
      </c>
      <c r="I218" s="129">
        <v>422.09999999999798</v>
      </c>
      <c r="J218" s="130">
        <v>49994000.000019699</v>
      </c>
      <c r="K218" s="131">
        <v>49.994000000019703</v>
      </c>
      <c r="L218" s="130">
        <v>9173999.9999919403</v>
      </c>
      <c r="M218" s="129">
        <v>30.000000000000899</v>
      </c>
    </row>
    <row r="219" spans="1:13">
      <c r="A219" s="129">
        <v>422.10999999999802</v>
      </c>
      <c r="B219" s="132">
        <v>9217685.7143051401</v>
      </c>
      <c r="C219" s="133">
        <v>422.11000000000399</v>
      </c>
      <c r="D219" s="133">
        <v>50.037685714305198</v>
      </c>
      <c r="E219" s="134">
        <v>70.080792316954003</v>
      </c>
      <c r="F219" s="135">
        <v>9.2176857143051407</v>
      </c>
      <c r="G219" s="134">
        <v>30.1428571429207</v>
      </c>
      <c r="H219" s="137">
        <f t="shared" si="4"/>
        <v>4.3685714285700783E-2</v>
      </c>
      <c r="I219" s="129">
        <v>422.10999999999802</v>
      </c>
      <c r="J219" s="130">
        <v>50037685.714305699</v>
      </c>
      <c r="K219" s="131">
        <v>50.037685714305702</v>
      </c>
      <c r="L219" s="130">
        <v>9217685.7142778598</v>
      </c>
      <c r="M219" s="129">
        <v>30.142857142858901</v>
      </c>
    </row>
    <row r="220" spans="1:13">
      <c r="A220" s="129">
        <v>422.11999999999802</v>
      </c>
      <c r="B220" s="132">
        <v>9261371.4285908192</v>
      </c>
      <c r="C220" s="133">
        <v>422.12000000000398</v>
      </c>
      <c r="D220" s="133">
        <v>50.081371428590799</v>
      </c>
      <c r="E220" s="134">
        <v>70.141976790743499</v>
      </c>
      <c r="F220" s="135">
        <v>9.2613714285908202</v>
      </c>
      <c r="G220" s="134">
        <v>30.285714285777701</v>
      </c>
      <c r="H220" s="137">
        <f t="shared" si="4"/>
        <v>4.3685714285601307E-2</v>
      </c>
      <c r="I220" s="129">
        <v>422.11999999999802</v>
      </c>
      <c r="J220" s="130">
        <v>50081371.428591304</v>
      </c>
      <c r="K220" s="131">
        <v>50.081371428591297</v>
      </c>
      <c r="L220" s="130">
        <v>9261371.4285635408</v>
      </c>
      <c r="M220" s="129">
        <v>30.285714285716001</v>
      </c>
    </row>
    <row r="221" spans="1:13">
      <c r="A221" s="129">
        <v>422.12999999999801</v>
      </c>
      <c r="B221" s="132">
        <v>9305057.1428764891</v>
      </c>
      <c r="C221" s="133">
        <v>422.13000000000397</v>
      </c>
      <c r="D221" s="133">
        <v>50.1250571428765</v>
      </c>
      <c r="E221" s="134">
        <v>70.203161264532895</v>
      </c>
      <c r="F221" s="135">
        <v>9.3050571428764908</v>
      </c>
      <c r="G221" s="134">
        <v>30.428571428634701</v>
      </c>
      <c r="H221" s="137">
        <f t="shared" si="4"/>
        <v>4.3685714285700783E-2</v>
      </c>
      <c r="I221" s="129">
        <v>422.12999999999801</v>
      </c>
      <c r="J221" s="130">
        <v>50125057.142876998</v>
      </c>
      <c r="K221" s="131">
        <v>50.125057142876997</v>
      </c>
      <c r="L221" s="130">
        <v>9305057.14284922</v>
      </c>
      <c r="M221" s="129">
        <v>30.4285714285732</v>
      </c>
    </row>
    <row r="222" spans="1:13">
      <c r="A222" s="129">
        <v>422.139999999998</v>
      </c>
      <c r="B222" s="132">
        <v>9348742.8571621701</v>
      </c>
      <c r="C222" s="133">
        <v>422.14000000000402</v>
      </c>
      <c r="D222" s="133">
        <v>50.168742857162201</v>
      </c>
      <c r="E222" s="134">
        <v>70.264345738322405</v>
      </c>
      <c r="F222" s="135">
        <v>9.3487428571621702</v>
      </c>
      <c r="G222" s="134">
        <v>30.571428571491701</v>
      </c>
      <c r="H222" s="137">
        <f t="shared" si="4"/>
        <v>4.3685714285700783E-2</v>
      </c>
      <c r="I222" s="129">
        <v>422.139999999998</v>
      </c>
      <c r="J222" s="130">
        <v>50168742.857162699</v>
      </c>
      <c r="K222" s="131">
        <v>50.168742857162698</v>
      </c>
      <c r="L222" s="130">
        <v>9348742.8571348991</v>
      </c>
      <c r="M222" s="129">
        <v>30.5714285714303</v>
      </c>
    </row>
    <row r="223" spans="1:13">
      <c r="A223" s="129">
        <v>422.14999999999799</v>
      </c>
      <c r="B223" s="132">
        <v>9392428.57144784</v>
      </c>
      <c r="C223" s="133">
        <v>422.15000000000401</v>
      </c>
      <c r="D223" s="133">
        <v>50.212428571447802</v>
      </c>
      <c r="E223" s="134">
        <v>70.325530212111801</v>
      </c>
      <c r="F223" s="135">
        <v>9.3924285714478408</v>
      </c>
      <c r="G223" s="134">
        <v>30.714285714348701</v>
      </c>
      <c r="H223" s="137">
        <f t="shared" si="4"/>
        <v>4.3685714285601307E-2</v>
      </c>
      <c r="I223" s="129">
        <v>422.14999999999799</v>
      </c>
      <c r="J223" s="130">
        <v>50212428.571448401</v>
      </c>
      <c r="K223" s="131">
        <v>50.212428571448399</v>
      </c>
      <c r="L223" s="130">
        <v>9392428.5714205801</v>
      </c>
      <c r="M223" s="129">
        <v>30.714285714287499</v>
      </c>
    </row>
    <row r="224" spans="1:13">
      <c r="A224" s="129">
        <v>422.15999999999798</v>
      </c>
      <c r="B224" s="132">
        <v>9436114.2857335191</v>
      </c>
      <c r="C224" s="133">
        <v>422.160000000004</v>
      </c>
      <c r="D224" s="133">
        <v>50.256114285733503</v>
      </c>
      <c r="E224" s="134">
        <v>70.386714685901296</v>
      </c>
      <c r="F224" s="135">
        <v>9.4361142857335203</v>
      </c>
      <c r="G224" s="134">
        <v>30.857142857205702</v>
      </c>
      <c r="H224" s="137">
        <f t="shared" si="4"/>
        <v>4.3685714285700783E-2</v>
      </c>
      <c r="I224" s="129">
        <v>422.15999999999798</v>
      </c>
      <c r="J224" s="130">
        <v>50256114.285734102</v>
      </c>
      <c r="K224" s="131">
        <v>50.2561142857341</v>
      </c>
      <c r="L224" s="130">
        <v>9436114.2857062593</v>
      </c>
      <c r="M224" s="129">
        <v>30.857142857144702</v>
      </c>
    </row>
    <row r="225" spans="1:13">
      <c r="A225" s="129">
        <v>422.16999999999803</v>
      </c>
      <c r="B225" s="132">
        <v>9479800.0000191908</v>
      </c>
      <c r="C225" s="133">
        <v>422.17000000000399</v>
      </c>
      <c r="D225" s="133">
        <v>50.299800000019196</v>
      </c>
      <c r="E225" s="134">
        <v>70.447899159690706</v>
      </c>
      <c r="F225" s="135">
        <v>9.4798000000191909</v>
      </c>
      <c r="G225" s="134">
        <v>31.000000000062801</v>
      </c>
      <c r="H225" s="137">
        <f t="shared" si="4"/>
        <v>4.3685714285693678E-2</v>
      </c>
      <c r="I225" s="129">
        <v>422.16999999999803</v>
      </c>
      <c r="J225" s="130">
        <v>50299800.000019997</v>
      </c>
      <c r="K225" s="131">
        <v>50.299800000019999</v>
      </c>
      <c r="L225" s="130">
        <v>9479799.9999921806</v>
      </c>
      <c r="M225" s="129">
        <v>31.000000000002601</v>
      </c>
    </row>
    <row r="226" spans="1:13">
      <c r="A226" s="129">
        <v>422.17999999999802</v>
      </c>
      <c r="B226" s="132">
        <v>9523485.7143048607</v>
      </c>
      <c r="C226" s="133">
        <v>422.18000000000399</v>
      </c>
      <c r="D226" s="133">
        <v>50.343485714304897</v>
      </c>
      <c r="E226" s="134">
        <v>70.509083633480202</v>
      </c>
      <c r="F226" s="135">
        <v>9.5234857143048597</v>
      </c>
      <c r="G226" s="134">
        <v>31.142857142919802</v>
      </c>
      <c r="H226" s="137">
        <f t="shared" si="4"/>
        <v>4.3685714285700783E-2</v>
      </c>
      <c r="I226" s="129">
        <v>422.17999999999802</v>
      </c>
      <c r="J226" s="130">
        <v>50343485.714305699</v>
      </c>
      <c r="K226" s="131">
        <v>50.3434857143057</v>
      </c>
      <c r="L226" s="130">
        <v>9523485.7142778598</v>
      </c>
      <c r="M226" s="129">
        <v>31.1428571428598</v>
      </c>
    </row>
    <row r="227" spans="1:13">
      <c r="A227" s="129">
        <v>422.18999999999801</v>
      </c>
      <c r="B227" s="132">
        <v>9567171.4285905398</v>
      </c>
      <c r="C227" s="133">
        <v>422.19000000000398</v>
      </c>
      <c r="D227" s="133">
        <v>50.387171428590499</v>
      </c>
      <c r="E227" s="134">
        <v>70.570268107269698</v>
      </c>
      <c r="F227" s="135">
        <v>9.5671714285905392</v>
      </c>
      <c r="G227" s="134">
        <v>31.285714285776798</v>
      </c>
      <c r="H227" s="137">
        <f t="shared" si="4"/>
        <v>4.3685714285601307E-2</v>
      </c>
      <c r="I227" s="129">
        <v>422.18999999999801</v>
      </c>
      <c r="J227" s="130">
        <v>50387171.428591304</v>
      </c>
      <c r="K227" s="131">
        <v>50.387171428591301</v>
      </c>
      <c r="L227" s="130">
        <v>9567171.4285635408</v>
      </c>
      <c r="M227" s="129">
        <v>31.285714285716899</v>
      </c>
    </row>
    <row r="228" spans="1:13">
      <c r="A228" s="129">
        <v>422.199999999998</v>
      </c>
      <c r="B228" s="132">
        <v>9610857.1428762097</v>
      </c>
      <c r="C228" s="133">
        <v>422.20000000000402</v>
      </c>
      <c r="D228" s="133">
        <v>50.430857142876199</v>
      </c>
      <c r="E228" s="134">
        <v>70.631452581059094</v>
      </c>
      <c r="F228" s="135">
        <v>9.6108571428762097</v>
      </c>
      <c r="G228" s="134">
        <v>31.428571428633798</v>
      </c>
      <c r="H228" s="137">
        <f t="shared" si="4"/>
        <v>4.3685714285700783E-2</v>
      </c>
      <c r="I228" s="129">
        <v>422.199999999998</v>
      </c>
      <c r="J228" s="130">
        <v>50430857.142876998</v>
      </c>
      <c r="K228" s="131">
        <v>50.430857142877002</v>
      </c>
      <c r="L228" s="130">
        <v>9610857.14284922</v>
      </c>
      <c r="M228" s="129">
        <v>31.428571428574099</v>
      </c>
    </row>
    <row r="229" spans="1:13">
      <c r="A229" s="129">
        <v>422.20999999999799</v>
      </c>
      <c r="B229" s="132">
        <v>9654542.8571618907</v>
      </c>
      <c r="C229" s="133">
        <v>422.21000000000402</v>
      </c>
      <c r="D229" s="133">
        <v>50.4745428571619</v>
      </c>
      <c r="E229" s="134">
        <v>70.692637054848603</v>
      </c>
      <c r="F229" s="135">
        <v>9.6545428571618892</v>
      </c>
      <c r="G229" s="134">
        <v>31.571428571490799</v>
      </c>
      <c r="H229" s="137">
        <f t="shared" si="4"/>
        <v>4.3685714285700783E-2</v>
      </c>
      <c r="I229" s="129">
        <v>422.20999999999799</v>
      </c>
      <c r="J229" s="130">
        <v>50474542.857162699</v>
      </c>
      <c r="K229" s="131">
        <v>50.474542857162703</v>
      </c>
      <c r="L229" s="130">
        <v>9654542.8571348991</v>
      </c>
      <c r="M229" s="129">
        <v>31.571428571431301</v>
      </c>
    </row>
    <row r="230" spans="1:13">
      <c r="A230" s="129">
        <v>422.21999999999798</v>
      </c>
      <c r="B230" s="132">
        <v>9698228.5714475606</v>
      </c>
      <c r="C230" s="133">
        <v>422.22000000000401</v>
      </c>
      <c r="D230" s="133">
        <v>50.518228571447601</v>
      </c>
      <c r="E230" s="134">
        <v>70.753821528637999</v>
      </c>
      <c r="F230" s="135">
        <v>9.6982285714475598</v>
      </c>
      <c r="G230" s="134">
        <v>31.714285714347799</v>
      </c>
      <c r="H230" s="137">
        <f t="shared" si="4"/>
        <v>4.3685714285700783E-2</v>
      </c>
      <c r="I230" s="129">
        <v>422.21999999999798</v>
      </c>
      <c r="J230" s="130">
        <v>50518228.571448401</v>
      </c>
      <c r="K230" s="131">
        <v>50.518228571448397</v>
      </c>
      <c r="L230" s="130">
        <v>9698228.5714205801</v>
      </c>
      <c r="M230" s="129">
        <v>31.714285714288401</v>
      </c>
    </row>
    <row r="231" spans="1:13">
      <c r="A231" s="129">
        <v>422.22999999999797</v>
      </c>
      <c r="B231" s="132">
        <v>9741914.2857332397</v>
      </c>
      <c r="C231" s="133">
        <v>422.230000000004</v>
      </c>
      <c r="D231" s="133">
        <v>50.561914285733202</v>
      </c>
      <c r="E231" s="134">
        <v>70.815006002427495</v>
      </c>
      <c r="F231" s="135">
        <v>9.7419142857332393</v>
      </c>
      <c r="G231" s="134">
        <v>31.857142857204799</v>
      </c>
      <c r="H231" s="137">
        <f t="shared" si="4"/>
        <v>4.3685714285601307E-2</v>
      </c>
      <c r="I231" s="129">
        <v>422.22999999999797</v>
      </c>
      <c r="J231" s="130">
        <v>50561914.285734102</v>
      </c>
      <c r="K231" s="131">
        <v>50.561914285734098</v>
      </c>
      <c r="L231" s="130">
        <v>9741914.2857062593</v>
      </c>
      <c r="M231" s="129">
        <v>31.8571428571456</v>
      </c>
    </row>
    <row r="232" spans="1:13">
      <c r="A232" s="129">
        <v>422.23999999999802</v>
      </c>
      <c r="B232" s="132">
        <v>9785600.0000189096</v>
      </c>
      <c r="C232" s="133">
        <v>422.24000000000399</v>
      </c>
      <c r="D232" s="133">
        <v>50.605600000018903</v>
      </c>
      <c r="E232" s="134">
        <v>70.876190476217005</v>
      </c>
      <c r="F232" s="135">
        <v>9.7856000000189098</v>
      </c>
      <c r="G232" s="134">
        <v>32.000000000061803</v>
      </c>
      <c r="H232" s="137">
        <f t="shared" si="4"/>
        <v>4.3685714285700783E-2</v>
      </c>
      <c r="I232" s="129">
        <v>422.23999999999802</v>
      </c>
      <c r="J232" s="130">
        <v>50605600.000019997</v>
      </c>
      <c r="K232" s="131">
        <v>50.605600000019997</v>
      </c>
      <c r="L232" s="130">
        <v>9785599.9999921806</v>
      </c>
      <c r="M232" s="129">
        <v>32.000000000003503</v>
      </c>
    </row>
    <row r="233" spans="1:13">
      <c r="A233" s="129">
        <v>422.24999999999801</v>
      </c>
      <c r="B233" s="132">
        <v>9829285.7143045906</v>
      </c>
      <c r="C233" s="133">
        <v>422.25000000000398</v>
      </c>
      <c r="D233" s="133">
        <v>50.649285714304597</v>
      </c>
      <c r="E233" s="134">
        <v>70.937374950006401</v>
      </c>
      <c r="F233" s="135">
        <v>9.8292857143045893</v>
      </c>
      <c r="G233" s="134">
        <v>32.142857142918899</v>
      </c>
      <c r="H233" s="137">
        <f t="shared" si="4"/>
        <v>4.3685714285693678E-2</v>
      </c>
      <c r="I233" s="129">
        <v>422.24999999999801</v>
      </c>
      <c r="J233" s="130">
        <v>50649285.714305699</v>
      </c>
      <c r="K233" s="131">
        <v>50.649285714305698</v>
      </c>
      <c r="L233" s="130">
        <v>9829285.7142778598</v>
      </c>
      <c r="M233" s="129">
        <v>32.142857142860699</v>
      </c>
    </row>
    <row r="234" spans="1:13">
      <c r="A234" s="129">
        <v>422.259999999998</v>
      </c>
      <c r="B234" s="132">
        <v>9872971.4285902604</v>
      </c>
      <c r="C234" s="133">
        <v>422.26000000000403</v>
      </c>
      <c r="D234" s="133">
        <v>50.692971428590297</v>
      </c>
      <c r="E234" s="134">
        <v>70.998559423795896</v>
      </c>
      <c r="F234" s="135">
        <v>9.8729714285902599</v>
      </c>
      <c r="G234" s="134">
        <v>32.285714285775903</v>
      </c>
      <c r="H234" s="137">
        <f t="shared" si="4"/>
        <v>4.3685714285700783E-2</v>
      </c>
      <c r="I234" s="129">
        <v>422.259999999998</v>
      </c>
      <c r="J234" s="130">
        <v>50692971.428591304</v>
      </c>
      <c r="K234" s="131">
        <v>50.692971428591299</v>
      </c>
      <c r="L234" s="130">
        <v>9872971.4285635408</v>
      </c>
      <c r="M234" s="129">
        <v>32.285714285717802</v>
      </c>
    </row>
    <row r="235" spans="1:13">
      <c r="A235" s="129">
        <v>422.26999999999799</v>
      </c>
      <c r="B235" s="132">
        <v>9916657.1428759303</v>
      </c>
      <c r="C235" s="133">
        <v>422.27000000000402</v>
      </c>
      <c r="D235" s="133">
        <v>50.736657142875899</v>
      </c>
      <c r="E235" s="134">
        <v>71.059743897585307</v>
      </c>
      <c r="F235" s="135">
        <v>9.9166571428759305</v>
      </c>
      <c r="G235" s="134">
        <v>32.4285714286329</v>
      </c>
      <c r="H235" s="137">
        <f t="shared" si="4"/>
        <v>4.3685714285601307E-2</v>
      </c>
      <c r="I235" s="129">
        <v>422.26999999999799</v>
      </c>
      <c r="J235" s="130">
        <v>50736657.142876998</v>
      </c>
      <c r="K235" s="131">
        <v>50.736657142877</v>
      </c>
      <c r="L235" s="130">
        <v>9916657.14284922</v>
      </c>
      <c r="M235" s="129">
        <v>32.428571428574998</v>
      </c>
    </row>
    <row r="236" spans="1:13">
      <c r="A236" s="129">
        <v>422.27999999999798</v>
      </c>
      <c r="B236" s="132">
        <v>9960342.8571616095</v>
      </c>
      <c r="C236" s="133">
        <v>422.28000000000401</v>
      </c>
      <c r="D236" s="133">
        <v>50.7803428571616</v>
      </c>
      <c r="E236" s="134">
        <v>71.120928371374802</v>
      </c>
      <c r="F236" s="135">
        <v>9.9603428571616099</v>
      </c>
      <c r="G236" s="134">
        <v>32.571428571489903</v>
      </c>
      <c r="H236" s="137">
        <f t="shared" si="4"/>
        <v>4.3685714285700783E-2</v>
      </c>
      <c r="I236" s="129">
        <v>422.27999999999798</v>
      </c>
      <c r="J236" s="130">
        <v>50780342.857162699</v>
      </c>
      <c r="K236" s="131">
        <v>50.780342857162701</v>
      </c>
      <c r="L236" s="130">
        <v>9960342.8571348991</v>
      </c>
      <c r="M236" s="129">
        <v>32.5714285714322</v>
      </c>
    </row>
    <row r="237" spans="1:13">
      <c r="A237" s="129">
        <v>422.28999999999797</v>
      </c>
      <c r="B237" s="132">
        <v>10004028.5714473</v>
      </c>
      <c r="C237" s="133">
        <v>422.290000000004</v>
      </c>
      <c r="D237" s="133">
        <v>50.8240285714473</v>
      </c>
      <c r="E237" s="134">
        <v>71.182112845164298</v>
      </c>
      <c r="F237" s="135">
        <v>10.0040285714473</v>
      </c>
      <c r="G237" s="134">
        <v>32.7142857143469</v>
      </c>
      <c r="H237" s="137">
        <f t="shared" si="4"/>
        <v>4.3685714285700783E-2</v>
      </c>
      <c r="I237" s="129">
        <v>422.28999999999797</v>
      </c>
      <c r="J237" s="130">
        <v>50824028.571448401</v>
      </c>
      <c r="K237" s="131">
        <v>50.824028571448402</v>
      </c>
      <c r="L237" s="130">
        <v>10004028.571420601</v>
      </c>
      <c r="M237" s="129">
        <v>32.714285714289304</v>
      </c>
    </row>
    <row r="238" spans="1:13">
      <c r="A238" s="129">
        <v>422.29999999999802</v>
      </c>
      <c r="B238" s="132">
        <v>10047714.285732999</v>
      </c>
      <c r="C238" s="133">
        <v>422.30000000000399</v>
      </c>
      <c r="D238" s="133">
        <v>50.867714285733001</v>
      </c>
      <c r="E238" s="134">
        <v>71.243297318953694</v>
      </c>
      <c r="F238" s="135">
        <v>10.047714285733001</v>
      </c>
      <c r="G238" s="134">
        <v>32.857142857203897</v>
      </c>
      <c r="H238" s="137">
        <f t="shared" si="4"/>
        <v>4.3685714285700783E-2</v>
      </c>
      <c r="I238" s="129">
        <v>422.29999999999802</v>
      </c>
      <c r="J238" s="130">
        <v>50867714.285734303</v>
      </c>
      <c r="K238" s="131">
        <v>50.867714285734301</v>
      </c>
      <c r="L238" s="130">
        <v>10047714.2857065</v>
      </c>
      <c r="M238" s="129">
        <v>32.857142857147302</v>
      </c>
    </row>
    <row r="239" spans="1:13">
      <c r="A239" s="129">
        <v>422.30999999999801</v>
      </c>
      <c r="B239" s="132">
        <v>10091400.0000186</v>
      </c>
      <c r="C239" s="133">
        <v>422.31000000000398</v>
      </c>
      <c r="D239" s="133">
        <v>50.911400000018602</v>
      </c>
      <c r="E239" s="134">
        <v>71.304481792743204</v>
      </c>
      <c r="F239" s="135">
        <v>10.0914000000186</v>
      </c>
      <c r="G239" s="134">
        <v>33.000000000060901</v>
      </c>
      <c r="H239" s="137">
        <f t="shared" si="4"/>
        <v>4.3685714285601307E-2</v>
      </c>
      <c r="I239" s="129">
        <v>422.30999999999801</v>
      </c>
      <c r="J239" s="130">
        <v>50911400.000019997</v>
      </c>
      <c r="K239" s="131">
        <v>50.911400000020002</v>
      </c>
      <c r="L239" s="130">
        <v>10091399.999992199</v>
      </c>
      <c r="M239" s="129">
        <v>33.000000000004498</v>
      </c>
    </row>
    <row r="240" spans="1:13">
      <c r="A240" s="129">
        <v>422.319999999998</v>
      </c>
      <c r="B240" s="132">
        <v>10135085.7143043</v>
      </c>
      <c r="C240" s="133">
        <v>422.32000000000397</v>
      </c>
      <c r="D240" s="133">
        <v>50.955085714304303</v>
      </c>
      <c r="E240" s="134">
        <v>71.3656662665326</v>
      </c>
      <c r="F240" s="135">
        <v>10.135085714304299</v>
      </c>
      <c r="G240" s="134">
        <v>33.142857142917997</v>
      </c>
      <c r="H240" s="137">
        <f t="shared" si="4"/>
        <v>4.3685714285700783E-2</v>
      </c>
      <c r="I240" s="129">
        <v>422.319999999998</v>
      </c>
      <c r="J240" s="130">
        <v>50955085.714305699</v>
      </c>
      <c r="K240" s="131">
        <v>50.955085714305703</v>
      </c>
      <c r="L240" s="130">
        <v>10135085.714277901</v>
      </c>
      <c r="M240" s="129">
        <v>33.142857142861601</v>
      </c>
    </row>
    <row r="241" spans="1:13">
      <c r="A241" s="129">
        <v>422.32999999999799</v>
      </c>
      <c r="B241" s="132">
        <v>10178771.42859</v>
      </c>
      <c r="C241" s="133">
        <v>422.33000000000402</v>
      </c>
      <c r="D241" s="133">
        <v>50.998771428589997</v>
      </c>
      <c r="E241" s="134">
        <v>71.426850740322095</v>
      </c>
      <c r="F241" s="135">
        <v>10.17877142859</v>
      </c>
      <c r="G241" s="134">
        <v>33.285714285775001</v>
      </c>
      <c r="H241" s="137">
        <f t="shared" si="4"/>
        <v>4.3685714285693678E-2</v>
      </c>
      <c r="I241" s="129">
        <v>422.32999999999799</v>
      </c>
      <c r="J241" s="130">
        <v>50998771.428591304</v>
      </c>
      <c r="K241" s="131">
        <v>50.998771428591297</v>
      </c>
      <c r="L241" s="130">
        <v>10178771.4285636</v>
      </c>
      <c r="M241" s="129">
        <v>33.285714285718797</v>
      </c>
    </row>
    <row r="242" spans="1:13">
      <c r="A242" s="129">
        <v>422.33999999999799</v>
      </c>
      <c r="B242" s="132">
        <v>10222457.142875699</v>
      </c>
      <c r="C242" s="133">
        <v>422.34000000000401</v>
      </c>
      <c r="D242" s="133">
        <v>51.042457142875698</v>
      </c>
      <c r="E242" s="134">
        <v>71.488035214111605</v>
      </c>
      <c r="F242" s="135">
        <v>10.222457142875699</v>
      </c>
      <c r="G242" s="134">
        <v>33.428571428631997</v>
      </c>
      <c r="H242" s="137">
        <f t="shared" si="4"/>
        <v>4.3685714285700783E-2</v>
      </c>
      <c r="I242" s="129">
        <v>422.33999999999799</v>
      </c>
      <c r="J242" s="130">
        <v>51042457.142876998</v>
      </c>
      <c r="K242" s="131">
        <v>51.042457142876998</v>
      </c>
      <c r="L242" s="130">
        <v>10222457.142849199</v>
      </c>
      <c r="M242" s="129">
        <v>33.4285714285759</v>
      </c>
    </row>
    <row r="243" spans="1:13">
      <c r="A243" s="129">
        <v>422.34999999999798</v>
      </c>
      <c r="B243" s="132">
        <v>10266142.8571613</v>
      </c>
      <c r="C243" s="133">
        <v>422.350000000004</v>
      </c>
      <c r="D243" s="133">
        <v>51.086142857161299</v>
      </c>
      <c r="E243" s="134">
        <v>71.549219687901001</v>
      </c>
      <c r="F243" s="135">
        <v>10.2661428571613</v>
      </c>
      <c r="G243" s="134">
        <v>33.571428571489001</v>
      </c>
      <c r="H243" s="137">
        <f t="shared" si="4"/>
        <v>4.3685714285601307E-2</v>
      </c>
      <c r="I243" s="129">
        <v>422.34999999999798</v>
      </c>
      <c r="J243" s="130">
        <v>51086142.857162699</v>
      </c>
      <c r="K243" s="131">
        <v>51.086142857162699</v>
      </c>
      <c r="L243" s="130">
        <v>10266142.857134899</v>
      </c>
      <c r="M243" s="129">
        <v>33.571428571433103</v>
      </c>
    </row>
    <row r="244" spans="1:13">
      <c r="A244" s="129">
        <v>422.35999999999802</v>
      </c>
      <c r="B244" s="132">
        <v>10309828.571447</v>
      </c>
      <c r="C244" s="133">
        <v>422.36000000000399</v>
      </c>
      <c r="D244" s="133">
        <v>51.129828571447</v>
      </c>
      <c r="E244" s="134">
        <v>71.610404161690496</v>
      </c>
      <c r="F244" s="135">
        <v>10.309828571446999</v>
      </c>
      <c r="G244" s="134">
        <v>33.714285714345998</v>
      </c>
      <c r="H244" s="137">
        <f t="shared" si="4"/>
        <v>4.3685714285700783E-2</v>
      </c>
      <c r="I244" s="129">
        <v>422.35999999999802</v>
      </c>
      <c r="J244" s="130">
        <v>51129828.571448602</v>
      </c>
      <c r="K244" s="131">
        <v>51.129828571448598</v>
      </c>
      <c r="L244" s="130">
        <v>10309828.5714208</v>
      </c>
      <c r="M244" s="129">
        <v>33.714285714291101</v>
      </c>
    </row>
    <row r="245" spans="1:13">
      <c r="A245" s="129">
        <v>422.36999999999802</v>
      </c>
      <c r="B245" s="132">
        <v>10353514.2857327</v>
      </c>
      <c r="C245" s="133">
        <v>422.37000000000398</v>
      </c>
      <c r="D245" s="133">
        <v>51.173514285732701</v>
      </c>
      <c r="E245" s="134">
        <v>71.671588635479907</v>
      </c>
      <c r="F245" s="135">
        <v>10.3535142857327</v>
      </c>
      <c r="G245" s="134">
        <v>33.857142857203002</v>
      </c>
      <c r="H245" s="137">
        <f t="shared" si="4"/>
        <v>4.3685714285700783E-2</v>
      </c>
      <c r="I245" s="129">
        <v>422.36999999999802</v>
      </c>
      <c r="J245" s="130">
        <v>51173514.285734303</v>
      </c>
      <c r="K245" s="131">
        <v>51.173514285734299</v>
      </c>
      <c r="L245" s="130">
        <v>10353514.2857065</v>
      </c>
      <c r="M245" s="129">
        <v>33.857142857148197</v>
      </c>
    </row>
    <row r="246" spans="1:13">
      <c r="A246" s="129">
        <v>422.37999999999801</v>
      </c>
      <c r="B246" s="132">
        <v>10397200.000018399</v>
      </c>
      <c r="C246" s="133">
        <v>422.38000000000397</v>
      </c>
      <c r="D246" s="133">
        <v>51.217200000018401</v>
      </c>
      <c r="E246" s="134">
        <v>71.732773109269402</v>
      </c>
      <c r="F246" s="135">
        <v>10.397200000018399</v>
      </c>
      <c r="G246" s="134">
        <v>34.000000000059998</v>
      </c>
      <c r="H246" s="137">
        <f t="shared" si="4"/>
        <v>4.3685714285700783E-2</v>
      </c>
      <c r="I246" s="129">
        <v>422.37999999999801</v>
      </c>
      <c r="J246" s="130">
        <v>51217200.000019997</v>
      </c>
      <c r="K246" s="131">
        <v>51.21720000002</v>
      </c>
      <c r="L246" s="130">
        <v>10397199.999992199</v>
      </c>
      <c r="M246" s="129">
        <v>34.0000000000054</v>
      </c>
    </row>
    <row r="247" spans="1:13">
      <c r="A247" s="129">
        <v>422.389999999998</v>
      </c>
      <c r="B247" s="132">
        <v>10440885.714304</v>
      </c>
      <c r="C247" s="133">
        <v>422.39000000000402</v>
      </c>
      <c r="D247" s="133">
        <v>51.260885714304003</v>
      </c>
      <c r="E247" s="134">
        <v>71.793957583058898</v>
      </c>
      <c r="F247" s="135">
        <v>10.440885714304001</v>
      </c>
      <c r="G247" s="134">
        <v>34.142857142917002</v>
      </c>
      <c r="H247" s="137">
        <f t="shared" si="4"/>
        <v>4.3685714285601307E-2</v>
      </c>
      <c r="I247" s="129">
        <v>422.389999999998</v>
      </c>
      <c r="J247" s="130">
        <v>51260885.714305699</v>
      </c>
      <c r="K247" s="131">
        <v>51.260885714305701</v>
      </c>
      <c r="L247" s="130">
        <v>10440885.714277901</v>
      </c>
      <c r="M247" s="129">
        <v>34.142857142862603</v>
      </c>
    </row>
    <row r="248" spans="1:13">
      <c r="A248" s="129">
        <v>422.39999999999799</v>
      </c>
      <c r="B248" s="132">
        <v>10484571.4285897</v>
      </c>
      <c r="C248" s="133">
        <v>422.40000000000401</v>
      </c>
      <c r="D248" s="133">
        <v>51.304571428589703</v>
      </c>
      <c r="E248" s="134">
        <v>71.855142056848294</v>
      </c>
      <c r="F248" s="135">
        <v>10.4845714285897</v>
      </c>
      <c r="G248" s="134">
        <v>34.285714285774098</v>
      </c>
      <c r="H248" s="137">
        <f t="shared" si="4"/>
        <v>4.3685714285700783E-2</v>
      </c>
      <c r="I248" s="129">
        <v>422.39999999999799</v>
      </c>
      <c r="J248" s="130">
        <v>51304571.4285914</v>
      </c>
      <c r="K248" s="131">
        <v>51.304571428591402</v>
      </c>
      <c r="L248" s="130">
        <v>10484571.4285636</v>
      </c>
      <c r="M248" s="129">
        <v>34.285714285719699</v>
      </c>
    </row>
    <row r="249" spans="1:13">
      <c r="A249" s="129">
        <v>422.40999999999798</v>
      </c>
      <c r="B249" s="132">
        <v>10528257.142875399</v>
      </c>
      <c r="C249" s="133">
        <v>422.410000000004</v>
      </c>
      <c r="D249" s="133">
        <v>51.348257142875397</v>
      </c>
      <c r="E249" s="134">
        <v>71.916326530637804</v>
      </c>
      <c r="F249" s="135">
        <v>10.5282571428754</v>
      </c>
      <c r="G249" s="134">
        <v>34.428571428631102</v>
      </c>
      <c r="H249" s="137">
        <f t="shared" si="4"/>
        <v>4.3685714285693678E-2</v>
      </c>
      <c r="I249" s="129">
        <v>422.40999999999798</v>
      </c>
      <c r="J249" s="130">
        <v>51348257.142876998</v>
      </c>
      <c r="K249" s="131">
        <v>51.348257142877003</v>
      </c>
      <c r="L249" s="130">
        <v>10528257.142849199</v>
      </c>
      <c r="M249" s="129">
        <v>34.428571428576902</v>
      </c>
    </row>
    <row r="250" spans="1:13">
      <c r="A250" s="129">
        <v>422.41999999999803</v>
      </c>
      <c r="B250" s="132">
        <v>10571942.857161099</v>
      </c>
      <c r="C250" s="133">
        <v>422.42000000000399</v>
      </c>
      <c r="D250" s="133">
        <v>51.391942857161098</v>
      </c>
      <c r="E250" s="134">
        <v>71.977511004427299</v>
      </c>
      <c r="F250" s="135">
        <v>10.571942857161099</v>
      </c>
      <c r="G250" s="134">
        <v>34.571428571488099</v>
      </c>
      <c r="H250" s="137">
        <f t="shared" si="4"/>
        <v>4.3685714285700783E-2</v>
      </c>
      <c r="I250" s="129">
        <v>422.41999999999803</v>
      </c>
      <c r="J250" s="130">
        <v>51391942.857162997</v>
      </c>
      <c r="K250" s="131">
        <v>51.391942857163002</v>
      </c>
      <c r="L250" s="130">
        <v>10571942.857135201</v>
      </c>
      <c r="M250" s="129">
        <v>34.5714285714349</v>
      </c>
    </row>
    <row r="251" spans="1:13">
      <c r="A251" s="129">
        <v>422.42999999999802</v>
      </c>
      <c r="B251" s="132">
        <v>10615628.5714467</v>
      </c>
      <c r="C251" s="133">
        <v>422.43000000000399</v>
      </c>
      <c r="D251" s="133">
        <v>51.435628571446699</v>
      </c>
      <c r="E251" s="134">
        <v>72.038695478216695</v>
      </c>
      <c r="F251" s="135">
        <v>10.615628571446701</v>
      </c>
      <c r="G251" s="134">
        <v>34.714285714345102</v>
      </c>
      <c r="H251" s="137">
        <f t="shared" si="4"/>
        <v>4.3685714285601307E-2</v>
      </c>
      <c r="I251" s="129">
        <v>422.42999999999802</v>
      </c>
      <c r="J251" s="130">
        <v>51435628.571448602</v>
      </c>
      <c r="K251" s="131">
        <v>51.435628571448603</v>
      </c>
      <c r="L251" s="130">
        <v>10615628.5714208</v>
      </c>
      <c r="M251" s="129">
        <v>34.714285714291996</v>
      </c>
    </row>
    <row r="252" spans="1:13">
      <c r="A252" s="129">
        <v>422.43999999999801</v>
      </c>
      <c r="B252" s="132">
        <v>10659314.2857324</v>
      </c>
      <c r="C252" s="133">
        <v>422.44000000000398</v>
      </c>
      <c r="D252" s="133">
        <v>51.4793142857324</v>
      </c>
      <c r="E252" s="134">
        <v>72.099879952006205</v>
      </c>
      <c r="F252" s="135">
        <v>10.6593142857324</v>
      </c>
      <c r="G252" s="134">
        <v>34.857142857202099</v>
      </c>
      <c r="H252" s="137">
        <f t="shared" si="4"/>
        <v>4.3685714285700783E-2</v>
      </c>
      <c r="I252" s="129">
        <v>422.43999999999801</v>
      </c>
      <c r="J252" s="130">
        <v>51479314.285734303</v>
      </c>
      <c r="K252" s="131">
        <v>51.479314285734297</v>
      </c>
      <c r="L252" s="130">
        <v>10659314.2857065</v>
      </c>
      <c r="M252" s="129">
        <v>34.857142857149199</v>
      </c>
    </row>
    <row r="253" spans="1:13">
      <c r="A253" s="129">
        <v>422.449999999998</v>
      </c>
      <c r="B253" s="132">
        <v>10703000.000018099</v>
      </c>
      <c r="C253" s="133">
        <v>422.45000000000402</v>
      </c>
      <c r="D253" s="133">
        <v>51.523000000018101</v>
      </c>
      <c r="E253" s="134">
        <v>72.161064425795601</v>
      </c>
      <c r="F253" s="135">
        <v>10.7030000000181</v>
      </c>
      <c r="G253" s="134">
        <v>35.000000000059103</v>
      </c>
      <c r="H253" s="137">
        <f t="shared" si="4"/>
        <v>4.3685714285700783E-2</v>
      </c>
      <c r="I253" s="129">
        <v>422.449999999998</v>
      </c>
      <c r="J253" s="130">
        <v>51523000.000019997</v>
      </c>
      <c r="K253" s="131">
        <v>51.523000000019998</v>
      </c>
      <c r="L253" s="130">
        <v>10702999.999992199</v>
      </c>
      <c r="M253" s="129">
        <v>35.000000000006303</v>
      </c>
    </row>
    <row r="254" spans="1:13">
      <c r="A254" s="129">
        <v>422.45999999999799</v>
      </c>
      <c r="B254" s="132">
        <v>10746685.714303801</v>
      </c>
      <c r="C254" s="133">
        <v>422.46000000000402</v>
      </c>
      <c r="D254" s="133">
        <v>51.566685714303802</v>
      </c>
      <c r="E254" s="134">
        <v>72.222248899585097</v>
      </c>
      <c r="F254" s="135">
        <v>10.746685714303799</v>
      </c>
      <c r="G254" s="134">
        <v>35.1428571429161</v>
      </c>
      <c r="H254" s="137">
        <f t="shared" si="4"/>
        <v>4.3685714285700783E-2</v>
      </c>
      <c r="I254" s="129">
        <v>422.45999999999799</v>
      </c>
      <c r="J254" s="130">
        <v>51566685.714305699</v>
      </c>
      <c r="K254" s="131">
        <v>51.566685714305699</v>
      </c>
      <c r="L254" s="130">
        <v>10746685.714277901</v>
      </c>
      <c r="M254" s="129">
        <v>35.142857142863498</v>
      </c>
    </row>
    <row r="255" spans="1:13">
      <c r="A255" s="129">
        <v>422.46999999999798</v>
      </c>
      <c r="B255" s="132">
        <v>10790371.4285894</v>
      </c>
      <c r="C255" s="133">
        <v>422.47000000000401</v>
      </c>
      <c r="D255" s="133">
        <v>51.610371428589403</v>
      </c>
      <c r="E255" s="134">
        <v>72.283433373374507</v>
      </c>
      <c r="F255" s="135">
        <v>10.790371428589401</v>
      </c>
      <c r="G255" s="134">
        <v>35.285714285773103</v>
      </c>
      <c r="H255" s="137">
        <f t="shared" si="4"/>
        <v>4.3685714285601307E-2</v>
      </c>
      <c r="I255" s="129">
        <v>422.46999999999798</v>
      </c>
      <c r="J255" s="130">
        <v>51610371.4285914</v>
      </c>
      <c r="K255" s="131">
        <v>51.610371428591399</v>
      </c>
      <c r="L255" s="130">
        <v>10790371.4285636</v>
      </c>
      <c r="M255" s="129">
        <v>35.285714285720701</v>
      </c>
    </row>
    <row r="256" spans="1:13">
      <c r="A256" s="129">
        <v>422.47999999999797</v>
      </c>
      <c r="B256" s="132">
        <v>10834057.1428751</v>
      </c>
      <c r="C256" s="133">
        <v>422.480000000004</v>
      </c>
      <c r="D256" s="133">
        <v>51.654057142875097</v>
      </c>
      <c r="E256" s="134">
        <v>72.344617847164002</v>
      </c>
      <c r="F256" s="135">
        <v>10.8340571428751</v>
      </c>
      <c r="G256" s="134">
        <v>35.4285714286301</v>
      </c>
      <c r="H256" s="137">
        <f t="shared" si="4"/>
        <v>4.3685714285693678E-2</v>
      </c>
      <c r="I256" s="129">
        <v>422.47999999999797</v>
      </c>
      <c r="J256" s="130">
        <v>51654057.142876998</v>
      </c>
      <c r="K256" s="131">
        <v>51.654057142877001</v>
      </c>
      <c r="L256" s="130">
        <v>10834057.142849199</v>
      </c>
      <c r="M256" s="129">
        <v>35.428571428577797</v>
      </c>
    </row>
    <row r="257" spans="1:13">
      <c r="A257" s="129">
        <v>422.48999999999802</v>
      </c>
      <c r="B257" s="132">
        <v>10877742.857160799</v>
      </c>
      <c r="C257" s="133">
        <v>422.49000000000399</v>
      </c>
      <c r="D257" s="133">
        <v>51.697742857160797</v>
      </c>
      <c r="E257" s="134">
        <v>72.405802320953498</v>
      </c>
      <c r="F257" s="135">
        <v>10.877742857160801</v>
      </c>
      <c r="G257" s="134">
        <v>35.571428571487203</v>
      </c>
      <c r="H257" s="137">
        <f t="shared" si="4"/>
        <v>4.3685714285700783E-2</v>
      </c>
      <c r="I257" s="129">
        <v>422.48999999999802</v>
      </c>
      <c r="J257" s="130">
        <v>51697742.857162997</v>
      </c>
      <c r="K257" s="131">
        <v>51.697742857163</v>
      </c>
      <c r="L257" s="130">
        <v>10877742.857135201</v>
      </c>
      <c r="M257" s="129">
        <v>35.571428571435803</v>
      </c>
    </row>
    <row r="258" spans="1:13">
      <c r="A258" s="129">
        <v>422.49999999999801</v>
      </c>
      <c r="B258" s="132">
        <v>10921428.5714464</v>
      </c>
      <c r="C258" s="133">
        <v>422.50000000000398</v>
      </c>
      <c r="D258" s="133">
        <v>51.741428571446498</v>
      </c>
      <c r="E258" s="134">
        <v>72.466986794742894</v>
      </c>
      <c r="F258" s="135">
        <v>10.9214285714464</v>
      </c>
      <c r="G258" s="134">
        <v>35.7142857143442</v>
      </c>
      <c r="H258" s="137">
        <f t="shared" si="4"/>
        <v>4.3685714285700783E-2</v>
      </c>
      <c r="I258" s="129">
        <v>422.49999999999801</v>
      </c>
      <c r="J258" s="130">
        <v>51741428.571448602</v>
      </c>
      <c r="K258" s="131">
        <v>51.741428571448601</v>
      </c>
      <c r="L258" s="130">
        <v>10921428.5714208</v>
      </c>
      <c r="M258" s="129">
        <v>35.714285714292899</v>
      </c>
    </row>
    <row r="259" spans="1:13">
      <c r="A259" s="129">
        <v>422.509999999998</v>
      </c>
      <c r="B259" s="132">
        <v>10965114.2857321</v>
      </c>
      <c r="C259" s="133">
        <v>422.51000000000403</v>
      </c>
      <c r="D259" s="133">
        <v>51.785114285732099</v>
      </c>
      <c r="E259" s="134">
        <v>72.528171268532404</v>
      </c>
      <c r="F259" s="135">
        <v>10.965114285732099</v>
      </c>
      <c r="G259" s="134">
        <v>35.857142857201197</v>
      </c>
      <c r="H259" s="137">
        <f t="shared" si="4"/>
        <v>4.3685714285601307E-2</v>
      </c>
      <c r="I259" s="129">
        <v>422.509999999998</v>
      </c>
      <c r="J259" s="130">
        <v>51785114.285734303</v>
      </c>
      <c r="K259" s="131">
        <v>51.785114285734302</v>
      </c>
      <c r="L259" s="130">
        <v>10965114.2857065</v>
      </c>
      <c r="M259" s="129">
        <v>35.857142857150102</v>
      </c>
    </row>
    <row r="260" spans="1:13">
      <c r="A260" s="129">
        <v>422.51999999999799</v>
      </c>
      <c r="B260" s="132">
        <v>11008800.000017799</v>
      </c>
      <c r="C260" s="133">
        <v>422.52000000000402</v>
      </c>
      <c r="D260" s="133">
        <v>51.8288000000178</v>
      </c>
      <c r="E260" s="134">
        <v>72.589355742321899</v>
      </c>
      <c r="F260" s="135">
        <v>11.0088000000178</v>
      </c>
      <c r="G260" s="134">
        <v>36.000000000058201</v>
      </c>
      <c r="H260" s="137">
        <f t="shared" si="4"/>
        <v>4.3685714285700783E-2</v>
      </c>
      <c r="I260" s="129">
        <v>422.51999999999799</v>
      </c>
      <c r="J260" s="130">
        <v>51828800.000019997</v>
      </c>
      <c r="K260" s="131">
        <v>51.828800000020003</v>
      </c>
      <c r="L260" s="130">
        <v>11008799.999992199</v>
      </c>
      <c r="M260" s="129">
        <v>36.000000000007198</v>
      </c>
    </row>
    <row r="261" spans="1:13">
      <c r="A261" s="129">
        <v>422.52999999999798</v>
      </c>
      <c r="B261" s="132">
        <v>11052485.714303499</v>
      </c>
      <c r="C261" s="133">
        <v>422.53000000000401</v>
      </c>
      <c r="D261" s="133">
        <v>51.872485714303501</v>
      </c>
      <c r="E261" s="134">
        <v>72.650540216111295</v>
      </c>
      <c r="F261" s="135">
        <v>11.052485714303501</v>
      </c>
      <c r="G261" s="134">
        <v>36.142857142915197</v>
      </c>
      <c r="H261" s="137">
        <f t="shared" si="4"/>
        <v>4.3685714285700783E-2</v>
      </c>
      <c r="I261" s="129">
        <v>422.52999999999798</v>
      </c>
      <c r="J261" s="130">
        <v>51872485.714305699</v>
      </c>
      <c r="K261" s="131">
        <v>51.872485714305697</v>
      </c>
      <c r="L261" s="130">
        <v>11052485.714277901</v>
      </c>
      <c r="M261" s="129">
        <v>36.142857142864401</v>
      </c>
    </row>
    <row r="262" spans="1:13">
      <c r="A262" s="129">
        <v>422.53999999999797</v>
      </c>
      <c r="B262" s="132">
        <v>11096171.4285891</v>
      </c>
      <c r="C262" s="133">
        <v>422.540000000004</v>
      </c>
      <c r="D262" s="133">
        <v>51.916171428589202</v>
      </c>
      <c r="E262" s="134">
        <v>72.711724689900805</v>
      </c>
      <c r="F262" s="135">
        <v>11.0961714285891</v>
      </c>
      <c r="G262" s="134">
        <v>36.285714285772201</v>
      </c>
      <c r="H262" s="137">
        <f t="shared" si="4"/>
        <v>4.3685714285700783E-2</v>
      </c>
      <c r="I262" s="129">
        <v>422.53999999999797</v>
      </c>
      <c r="J262" s="130">
        <v>51916171.4285914</v>
      </c>
      <c r="K262" s="131">
        <v>51.916171428591397</v>
      </c>
      <c r="L262" s="130">
        <v>11096171.4285636</v>
      </c>
      <c r="M262" s="129">
        <v>36.285714285721603</v>
      </c>
    </row>
    <row r="263" spans="1:13">
      <c r="A263" s="129">
        <v>422.54999999999802</v>
      </c>
      <c r="B263" s="132">
        <v>11139857.1428748</v>
      </c>
      <c r="C263" s="133">
        <v>422.55000000000399</v>
      </c>
      <c r="D263" s="133">
        <v>51.959857142874803</v>
      </c>
      <c r="E263" s="134">
        <v>72.772909163690201</v>
      </c>
      <c r="F263" s="135">
        <v>11.139857142874799</v>
      </c>
      <c r="G263" s="134">
        <v>36.428571428629198</v>
      </c>
      <c r="H263" s="137">
        <f t="shared" si="4"/>
        <v>4.3685714285601307E-2</v>
      </c>
      <c r="I263" s="129">
        <v>422.54999999999802</v>
      </c>
      <c r="J263" s="130">
        <v>51959857.142877303</v>
      </c>
      <c r="K263" s="131">
        <v>51.959857142877297</v>
      </c>
      <c r="L263" s="130">
        <v>11139857.142849499</v>
      </c>
      <c r="M263" s="129">
        <v>36.428571428579502</v>
      </c>
    </row>
    <row r="264" spans="1:13">
      <c r="A264" s="129">
        <v>422.55999999999801</v>
      </c>
      <c r="B264" s="132">
        <v>11183542.857160499</v>
      </c>
      <c r="C264" s="133">
        <v>422.56000000000398</v>
      </c>
      <c r="D264" s="133">
        <v>52.003542857160497</v>
      </c>
      <c r="E264" s="134">
        <v>72.834093637479697</v>
      </c>
      <c r="F264" s="135">
        <v>11.1835428571605</v>
      </c>
      <c r="G264" s="134">
        <v>36.571428571486301</v>
      </c>
      <c r="H264" s="137">
        <f t="shared" si="4"/>
        <v>4.3685714285693678E-2</v>
      </c>
      <c r="I264" s="129">
        <v>422.55999999999801</v>
      </c>
      <c r="J264" s="130">
        <v>52003542.857162997</v>
      </c>
      <c r="K264" s="131">
        <v>52.003542857162998</v>
      </c>
      <c r="L264" s="130">
        <v>11183542.857135201</v>
      </c>
      <c r="M264" s="129">
        <v>36.571428571436698</v>
      </c>
    </row>
    <row r="265" spans="1:13">
      <c r="A265" s="129">
        <v>422.569999999998</v>
      </c>
      <c r="B265" s="132">
        <v>11227228.571446201</v>
      </c>
      <c r="C265" s="133">
        <v>422.57000000000397</v>
      </c>
      <c r="D265" s="133">
        <v>52.047228571446198</v>
      </c>
      <c r="E265" s="134">
        <v>72.895278111269207</v>
      </c>
      <c r="F265" s="135">
        <v>11.227228571446201</v>
      </c>
      <c r="G265" s="134">
        <v>36.714285714343298</v>
      </c>
      <c r="H265" s="137">
        <f t="shared" si="4"/>
        <v>4.3685714285700783E-2</v>
      </c>
      <c r="I265" s="129">
        <v>422.569999999998</v>
      </c>
      <c r="J265" s="130">
        <v>52047228.571448699</v>
      </c>
      <c r="K265" s="131">
        <v>52.047228571448699</v>
      </c>
      <c r="L265" s="130">
        <v>11227228.571420901</v>
      </c>
      <c r="M265" s="129">
        <v>36.714285714293901</v>
      </c>
    </row>
    <row r="266" spans="1:13">
      <c r="A266" s="129">
        <v>422.57999999999799</v>
      </c>
      <c r="B266" s="132">
        <v>11270914.2857318</v>
      </c>
      <c r="C266" s="133">
        <v>422.58000000000402</v>
      </c>
      <c r="D266" s="133">
        <v>52.090914285731898</v>
      </c>
      <c r="E266" s="134">
        <v>72.956462585058603</v>
      </c>
      <c r="F266" s="135">
        <v>11.2709142857318</v>
      </c>
      <c r="G266" s="134">
        <v>36.857142857200301</v>
      </c>
      <c r="H266" s="137">
        <f t="shared" ref="H266:H329" si="5">D266-D265</f>
        <v>4.3685714285700783E-2</v>
      </c>
      <c r="I266" s="129">
        <v>422.57999999999799</v>
      </c>
      <c r="J266" s="130">
        <v>52090914.285734303</v>
      </c>
      <c r="K266" s="131">
        <v>52.0909142857343</v>
      </c>
      <c r="L266" s="130">
        <v>11270914.2857065</v>
      </c>
      <c r="M266" s="129">
        <v>36.857142857150997</v>
      </c>
    </row>
    <row r="267" spans="1:13">
      <c r="A267" s="129">
        <v>422.58999999999799</v>
      </c>
      <c r="B267" s="132">
        <v>11314600.0000175</v>
      </c>
      <c r="C267" s="133">
        <v>422.59000000000401</v>
      </c>
      <c r="D267" s="133">
        <v>52.1346000000175</v>
      </c>
      <c r="E267" s="134">
        <v>73.017647058848098</v>
      </c>
      <c r="F267" s="135">
        <v>11.314600000017499</v>
      </c>
      <c r="G267" s="134">
        <v>37.000000000057298</v>
      </c>
      <c r="H267" s="137">
        <f t="shared" si="5"/>
        <v>4.3685714285601307E-2</v>
      </c>
      <c r="I267" s="129">
        <v>422.58999999999799</v>
      </c>
      <c r="J267" s="130">
        <v>52134600.000019997</v>
      </c>
      <c r="K267" s="131">
        <v>52.134600000020001</v>
      </c>
      <c r="L267" s="130">
        <v>11314599.999992199</v>
      </c>
      <c r="M267" s="129">
        <v>37.0000000000082</v>
      </c>
    </row>
    <row r="268" spans="1:13">
      <c r="A268" s="129">
        <v>422.59999999999798</v>
      </c>
      <c r="B268" s="132">
        <v>11358285.714303199</v>
      </c>
      <c r="C268" s="133">
        <v>422.600000000004</v>
      </c>
      <c r="D268" s="133">
        <v>52.1782857143032</v>
      </c>
      <c r="E268" s="134">
        <v>73.078831532637494</v>
      </c>
      <c r="F268" s="135">
        <v>11.3582857143032</v>
      </c>
      <c r="G268" s="134">
        <v>37.142857142914302</v>
      </c>
      <c r="H268" s="137">
        <f t="shared" si="5"/>
        <v>4.3685714285700783E-2</v>
      </c>
      <c r="I268" s="129">
        <v>422.59999999999798</v>
      </c>
      <c r="J268" s="130">
        <v>52178285.714305699</v>
      </c>
      <c r="K268" s="131">
        <v>52.178285714305702</v>
      </c>
      <c r="L268" s="130">
        <v>11358285.714277901</v>
      </c>
      <c r="M268" s="129">
        <v>37.142857142865303</v>
      </c>
    </row>
    <row r="269" spans="1:13">
      <c r="A269" s="129">
        <v>422.60999999999802</v>
      </c>
      <c r="B269" s="132">
        <v>11401971.428588901</v>
      </c>
      <c r="C269" s="133">
        <v>422.61000000000399</v>
      </c>
      <c r="D269" s="133">
        <v>52.221971428588901</v>
      </c>
      <c r="E269" s="134">
        <v>73.140016006427004</v>
      </c>
      <c r="F269" s="135">
        <v>11.401971428588899</v>
      </c>
      <c r="G269" s="134">
        <v>37.285714285771299</v>
      </c>
      <c r="H269" s="137">
        <f t="shared" si="5"/>
        <v>4.3685714285700783E-2</v>
      </c>
      <c r="I269" s="129">
        <v>422.60999999999802</v>
      </c>
      <c r="J269" s="130">
        <v>52221971.428591602</v>
      </c>
      <c r="K269" s="131">
        <v>52.221971428591601</v>
      </c>
      <c r="L269" s="130">
        <v>11401971.4285638</v>
      </c>
      <c r="M269" s="129">
        <v>37.285714285723301</v>
      </c>
    </row>
    <row r="270" spans="1:13">
      <c r="A270" s="129">
        <v>422.61999999999802</v>
      </c>
      <c r="B270" s="132">
        <v>11445657.1428745</v>
      </c>
      <c r="C270" s="133">
        <v>422.62000000000398</v>
      </c>
      <c r="D270" s="133">
        <v>52.265657142874602</v>
      </c>
      <c r="E270" s="134">
        <v>73.201200480216499</v>
      </c>
      <c r="F270" s="135">
        <v>11.4456571428745</v>
      </c>
      <c r="G270" s="134">
        <v>37.428571428628302</v>
      </c>
      <c r="H270" s="137">
        <f t="shared" si="5"/>
        <v>4.3685714285700783E-2</v>
      </c>
      <c r="I270" s="129">
        <v>422.61999999999802</v>
      </c>
      <c r="J270" s="130">
        <v>52265657.142877303</v>
      </c>
      <c r="K270" s="131">
        <v>52.265657142877302</v>
      </c>
      <c r="L270" s="130">
        <v>11445657.142849499</v>
      </c>
      <c r="M270" s="129">
        <v>37.428571428580497</v>
      </c>
    </row>
    <row r="271" spans="1:13">
      <c r="A271" s="129">
        <v>422.62999999999801</v>
      </c>
      <c r="B271" s="132">
        <v>11489342.857160199</v>
      </c>
      <c r="C271" s="133">
        <v>422.63000000000397</v>
      </c>
      <c r="D271" s="133">
        <v>52.309342857160203</v>
      </c>
      <c r="E271" s="134">
        <v>73.262384954005896</v>
      </c>
      <c r="F271" s="135">
        <v>11.489342857160199</v>
      </c>
      <c r="G271" s="134">
        <v>37.571428571485399</v>
      </c>
      <c r="H271" s="137">
        <f t="shared" si="5"/>
        <v>4.3685714285601307E-2</v>
      </c>
      <c r="I271" s="129">
        <v>422.62999999999801</v>
      </c>
      <c r="J271" s="130">
        <v>52309342.857162997</v>
      </c>
      <c r="K271" s="131">
        <v>52.309342857163003</v>
      </c>
      <c r="L271" s="130">
        <v>11489342.857135201</v>
      </c>
      <c r="M271" s="129">
        <v>37.5714285714376</v>
      </c>
    </row>
    <row r="272" spans="1:13">
      <c r="A272" s="129">
        <v>422.639999999998</v>
      </c>
      <c r="B272" s="132">
        <v>11533028.571445899</v>
      </c>
      <c r="C272" s="133">
        <v>422.64000000000402</v>
      </c>
      <c r="D272" s="133">
        <v>52.353028571445897</v>
      </c>
      <c r="E272" s="134">
        <v>73.323569427795405</v>
      </c>
      <c r="F272" s="135">
        <v>11.5330285714459</v>
      </c>
      <c r="G272" s="134">
        <v>37.714285714342402</v>
      </c>
      <c r="H272" s="137">
        <f t="shared" si="5"/>
        <v>4.3685714285693678E-2</v>
      </c>
      <c r="I272" s="129">
        <v>422.639999999998</v>
      </c>
      <c r="J272" s="130">
        <v>52353028.571448699</v>
      </c>
      <c r="K272" s="131">
        <v>52.353028571448696</v>
      </c>
      <c r="L272" s="130">
        <v>11533028.571420901</v>
      </c>
      <c r="M272" s="129">
        <v>37.714285714294803</v>
      </c>
    </row>
    <row r="273" spans="1:13">
      <c r="A273" s="129">
        <v>422.64999999999799</v>
      </c>
      <c r="B273" s="132">
        <v>11576714.285731601</v>
      </c>
      <c r="C273" s="133">
        <v>422.65000000000401</v>
      </c>
      <c r="D273" s="133">
        <v>52.396714285731598</v>
      </c>
      <c r="E273" s="134">
        <v>73.384753901584801</v>
      </c>
      <c r="F273" s="135">
        <v>11.576714285731599</v>
      </c>
      <c r="G273" s="134">
        <v>37.857142857199399</v>
      </c>
      <c r="H273" s="137">
        <f t="shared" si="5"/>
        <v>4.3685714285700783E-2</v>
      </c>
      <c r="I273" s="129">
        <v>422.64999999999799</v>
      </c>
      <c r="J273" s="130">
        <v>52396714.285734303</v>
      </c>
      <c r="K273" s="131">
        <v>52.396714285734298</v>
      </c>
      <c r="L273" s="130">
        <v>11576714.2857065</v>
      </c>
      <c r="M273" s="129">
        <v>37.857142857151899</v>
      </c>
    </row>
    <row r="274" spans="1:13">
      <c r="A274" s="129">
        <v>422.65999999999798</v>
      </c>
      <c r="B274" s="132">
        <v>11620400.0000172</v>
      </c>
      <c r="C274" s="133">
        <v>422.660000000004</v>
      </c>
      <c r="D274" s="133">
        <v>52.440400000017199</v>
      </c>
      <c r="E274" s="134">
        <v>73.445938375374297</v>
      </c>
      <c r="F274" s="135">
        <v>11.620400000017201</v>
      </c>
      <c r="G274" s="134">
        <v>38.000000000056403</v>
      </c>
      <c r="H274" s="137">
        <f t="shared" si="5"/>
        <v>4.3685714285601307E-2</v>
      </c>
      <c r="I274" s="129">
        <v>422.65999999999798</v>
      </c>
      <c r="J274" s="130">
        <v>52440400.000019997</v>
      </c>
      <c r="K274" s="131">
        <v>52.440400000019999</v>
      </c>
      <c r="L274" s="130">
        <v>11620399.999992199</v>
      </c>
      <c r="M274" s="129">
        <v>38.000000000009102</v>
      </c>
    </row>
    <row r="275" spans="1:13">
      <c r="A275" s="129">
        <v>422.66999999999803</v>
      </c>
      <c r="B275" s="132">
        <v>11664085.714302899</v>
      </c>
      <c r="C275" s="133">
        <v>422.67000000000399</v>
      </c>
      <c r="D275" s="133">
        <v>52.4840857143029</v>
      </c>
      <c r="E275" s="134">
        <v>73.507122849163693</v>
      </c>
      <c r="F275" s="135">
        <v>11.6640857143029</v>
      </c>
      <c r="G275" s="134">
        <v>38.1428571429134</v>
      </c>
      <c r="H275" s="137">
        <f t="shared" si="5"/>
        <v>4.3685714285700783E-2</v>
      </c>
      <c r="I275" s="129">
        <v>422.66999999999803</v>
      </c>
      <c r="J275" s="130">
        <v>52484085.714305997</v>
      </c>
      <c r="K275" s="131">
        <v>52.484085714305998</v>
      </c>
      <c r="L275" s="130">
        <v>11664085.714278201</v>
      </c>
      <c r="M275" s="129">
        <v>38.142857142867101</v>
      </c>
    </row>
    <row r="276" spans="1:13">
      <c r="A276" s="129">
        <v>422.67999999999802</v>
      </c>
      <c r="B276" s="132">
        <v>11707771.428588601</v>
      </c>
      <c r="C276" s="133">
        <v>422.68000000000399</v>
      </c>
      <c r="D276" s="133">
        <v>52.527771428588601</v>
      </c>
      <c r="E276" s="134">
        <v>73.568307322953203</v>
      </c>
      <c r="F276" s="135">
        <v>11.7077714285886</v>
      </c>
      <c r="G276" s="134">
        <v>38.285714285770403</v>
      </c>
      <c r="H276" s="137">
        <f t="shared" si="5"/>
        <v>4.3685714285700783E-2</v>
      </c>
      <c r="I276" s="129">
        <v>422.67999999999802</v>
      </c>
      <c r="J276" s="130">
        <v>52527771.428591602</v>
      </c>
      <c r="K276" s="131">
        <v>52.527771428591599</v>
      </c>
      <c r="L276" s="130">
        <v>11707771.4285638</v>
      </c>
      <c r="M276" s="129">
        <v>38.285714285724197</v>
      </c>
    </row>
    <row r="277" spans="1:13">
      <c r="A277" s="129">
        <v>422.68999999999801</v>
      </c>
      <c r="B277" s="132">
        <v>11751457.1428743</v>
      </c>
      <c r="C277" s="133">
        <v>422.69000000000398</v>
      </c>
      <c r="D277" s="133">
        <v>52.571457142874301</v>
      </c>
      <c r="E277" s="134">
        <v>73.629491796742698</v>
      </c>
      <c r="F277" s="135">
        <v>11.751457142874299</v>
      </c>
      <c r="G277" s="134">
        <v>38.4285714286274</v>
      </c>
      <c r="H277" s="137">
        <f t="shared" si="5"/>
        <v>4.3685714285700783E-2</v>
      </c>
      <c r="I277" s="129">
        <v>422.68999999999801</v>
      </c>
      <c r="J277" s="130">
        <v>52571457.142877303</v>
      </c>
      <c r="K277" s="131">
        <v>52.5714571428773</v>
      </c>
      <c r="L277" s="130">
        <v>11751457.142849499</v>
      </c>
      <c r="M277" s="129">
        <v>38.4285714285814</v>
      </c>
    </row>
    <row r="278" spans="1:13">
      <c r="A278" s="129">
        <v>422.699999999998</v>
      </c>
      <c r="B278" s="132">
        <v>11795142.8571599</v>
      </c>
      <c r="C278" s="133">
        <v>422.70000000000402</v>
      </c>
      <c r="D278" s="133">
        <v>52.615142857160002</v>
      </c>
      <c r="E278" s="134">
        <v>73.690676270532094</v>
      </c>
      <c r="F278" s="135">
        <v>11.795142857159901</v>
      </c>
      <c r="G278" s="134">
        <v>38.571428571484397</v>
      </c>
      <c r="H278" s="137">
        <f t="shared" si="5"/>
        <v>4.3685714285700783E-2</v>
      </c>
      <c r="I278" s="129">
        <v>422.699999999998</v>
      </c>
      <c r="J278" s="130">
        <v>52615142.857162997</v>
      </c>
      <c r="K278" s="131">
        <v>52.615142857163001</v>
      </c>
      <c r="L278" s="130">
        <v>11795142.857135201</v>
      </c>
      <c r="M278" s="129">
        <v>38.571428571438602</v>
      </c>
    </row>
    <row r="279" spans="1:13">
      <c r="A279" s="129">
        <v>422.70999999999799</v>
      </c>
      <c r="B279" s="132">
        <v>11838828.571445599</v>
      </c>
      <c r="C279" s="133">
        <v>422.71000000000402</v>
      </c>
      <c r="D279" s="133">
        <v>52.658828571445603</v>
      </c>
      <c r="E279" s="134">
        <v>73.751860744321604</v>
      </c>
      <c r="F279" s="135">
        <v>11.8388285714456</v>
      </c>
      <c r="G279" s="134">
        <v>38.714285714341401</v>
      </c>
      <c r="H279" s="137">
        <f t="shared" si="5"/>
        <v>4.3685714285601307E-2</v>
      </c>
      <c r="I279" s="129">
        <v>422.70999999999799</v>
      </c>
      <c r="J279" s="130">
        <v>52658828.571448699</v>
      </c>
      <c r="K279" s="131">
        <v>52.658828571448701</v>
      </c>
      <c r="L279" s="130">
        <v>11838828.571420901</v>
      </c>
      <c r="M279" s="129">
        <v>38.714285714295698</v>
      </c>
    </row>
    <row r="280" spans="1:13">
      <c r="A280" s="129">
        <v>422.71999999999798</v>
      </c>
      <c r="B280" s="132">
        <v>11882514.285731301</v>
      </c>
      <c r="C280" s="133">
        <v>422.72000000000401</v>
      </c>
      <c r="D280" s="133">
        <v>52.702514285731297</v>
      </c>
      <c r="E280" s="134">
        <v>73.8130452181111</v>
      </c>
      <c r="F280" s="135">
        <v>11.8825142857313</v>
      </c>
      <c r="G280" s="134">
        <v>38.857142857198497</v>
      </c>
      <c r="H280" s="137">
        <f t="shared" si="5"/>
        <v>4.3685714285693678E-2</v>
      </c>
      <c r="I280" s="129">
        <v>422.71999999999798</v>
      </c>
      <c r="J280" s="130">
        <v>52702514.285734303</v>
      </c>
      <c r="K280" s="131">
        <v>52.702514285734303</v>
      </c>
      <c r="L280" s="130">
        <v>11882514.2857065</v>
      </c>
      <c r="M280" s="129">
        <v>38.857142857152901</v>
      </c>
    </row>
    <row r="281" spans="1:13">
      <c r="A281" s="129">
        <v>422.72999999999797</v>
      </c>
      <c r="B281" s="132">
        <v>11926200.000017</v>
      </c>
      <c r="C281" s="133">
        <v>422.730000000004</v>
      </c>
      <c r="D281" s="133">
        <v>52.746200000016998</v>
      </c>
      <c r="E281" s="134">
        <v>73.874229691900496</v>
      </c>
      <c r="F281" s="135">
        <v>11.926200000016999</v>
      </c>
      <c r="G281" s="134">
        <v>39.0000000000555</v>
      </c>
      <c r="H281" s="137">
        <f t="shared" si="5"/>
        <v>4.3685714285700783E-2</v>
      </c>
      <c r="I281" s="129">
        <v>422.72999999999797</v>
      </c>
      <c r="J281" s="130">
        <v>52746200.000019997</v>
      </c>
      <c r="K281" s="131">
        <v>52.746200000020004</v>
      </c>
      <c r="L281" s="130">
        <v>11926199.999992199</v>
      </c>
      <c r="M281" s="129">
        <v>39.000000000009997</v>
      </c>
    </row>
    <row r="282" spans="1:13">
      <c r="A282" s="129">
        <v>422.73999999999802</v>
      </c>
      <c r="B282" s="132">
        <v>11969885.714302599</v>
      </c>
      <c r="C282" s="133">
        <v>422.74000000000399</v>
      </c>
      <c r="D282" s="133">
        <v>52.789885714302599</v>
      </c>
      <c r="E282" s="134">
        <v>73.935414165690005</v>
      </c>
      <c r="F282" s="135">
        <v>11.969885714302601</v>
      </c>
      <c r="G282" s="134">
        <v>39.142857142912497</v>
      </c>
      <c r="H282" s="137">
        <f t="shared" si="5"/>
        <v>4.3685714285601307E-2</v>
      </c>
      <c r="I282" s="129">
        <v>422.73999999999802</v>
      </c>
      <c r="J282" s="130">
        <v>52789885.714305997</v>
      </c>
      <c r="K282" s="131">
        <v>52.789885714306003</v>
      </c>
      <c r="L282" s="130">
        <v>11969885.714278201</v>
      </c>
      <c r="M282" s="129">
        <v>39.142857142868003</v>
      </c>
    </row>
    <row r="283" spans="1:13">
      <c r="A283" s="129">
        <v>422.74999999999699</v>
      </c>
      <c r="B283" s="132">
        <v>12013571.428588299</v>
      </c>
      <c r="C283" s="133">
        <v>422.75000000000398</v>
      </c>
      <c r="D283" s="133">
        <v>52.8335714285883</v>
      </c>
      <c r="E283" s="134">
        <v>73.996598639479402</v>
      </c>
      <c r="F283" s="135">
        <v>12.0135714285883</v>
      </c>
      <c r="G283" s="134">
        <v>39.285714285769501</v>
      </c>
      <c r="H283" s="137">
        <f t="shared" si="5"/>
        <v>4.3685714285700783E-2</v>
      </c>
      <c r="I283" s="129">
        <v>422.74999999999699</v>
      </c>
      <c r="J283" s="130">
        <v>52833571.428587198</v>
      </c>
      <c r="K283" s="131">
        <v>52.833571428587199</v>
      </c>
      <c r="L283" s="130">
        <v>12013571.4285594</v>
      </c>
      <c r="M283" s="129">
        <v>39.285714285710597</v>
      </c>
    </row>
    <row r="284" spans="1:13">
      <c r="A284" s="129">
        <v>422.75999999999698</v>
      </c>
      <c r="B284" s="132">
        <v>12057257.142874001</v>
      </c>
      <c r="C284" s="133">
        <v>422.76000000000403</v>
      </c>
      <c r="D284" s="133">
        <v>52.877257142874001</v>
      </c>
      <c r="E284" s="134">
        <v>74.057783113268897</v>
      </c>
      <c r="F284" s="135">
        <v>12.057257142874001</v>
      </c>
      <c r="G284" s="134">
        <v>39.428571428626498</v>
      </c>
      <c r="H284" s="137">
        <f t="shared" si="5"/>
        <v>4.3685714285700783E-2</v>
      </c>
      <c r="I284" s="129">
        <v>422.75999999999698</v>
      </c>
      <c r="J284" s="130">
        <v>52877257.142872803</v>
      </c>
      <c r="K284" s="131">
        <v>52.8772571428728</v>
      </c>
      <c r="L284" s="130">
        <v>12057257.142844999</v>
      </c>
      <c r="M284" s="129">
        <v>39.4285714285677</v>
      </c>
    </row>
    <row r="285" spans="1:13">
      <c r="A285" s="129">
        <v>422.76999999999703</v>
      </c>
      <c r="B285" s="132">
        <v>12100942.8571597</v>
      </c>
      <c r="C285" s="133">
        <v>422.77000000000402</v>
      </c>
      <c r="D285" s="133">
        <v>52.920942857159702</v>
      </c>
      <c r="E285" s="134">
        <v>74.118967587058293</v>
      </c>
      <c r="F285" s="135">
        <v>12.1009428571597</v>
      </c>
      <c r="G285" s="134">
        <v>39.571428571483501</v>
      </c>
      <c r="H285" s="137">
        <f t="shared" si="5"/>
        <v>4.3685714285700783E-2</v>
      </c>
      <c r="I285" s="129">
        <v>422.76999999999703</v>
      </c>
      <c r="J285" s="130">
        <v>52920942.857158802</v>
      </c>
      <c r="K285" s="131">
        <v>52.920942857158799</v>
      </c>
      <c r="L285" s="130">
        <v>12100942.857131001</v>
      </c>
      <c r="M285" s="129">
        <v>39.571428571425699</v>
      </c>
    </row>
    <row r="286" spans="1:13">
      <c r="A286" s="129">
        <v>422.77999999999702</v>
      </c>
      <c r="B286" s="132">
        <v>12144628.571445299</v>
      </c>
      <c r="C286" s="133">
        <v>422.78000000000401</v>
      </c>
      <c r="D286" s="133">
        <v>52.964628571445303</v>
      </c>
      <c r="E286" s="134">
        <v>74.180152060847803</v>
      </c>
      <c r="F286" s="135">
        <v>12.144628571445301</v>
      </c>
      <c r="G286" s="134">
        <v>39.714285714340498</v>
      </c>
      <c r="H286" s="137">
        <f t="shared" si="5"/>
        <v>4.3685714285601307E-2</v>
      </c>
      <c r="I286" s="129">
        <v>422.77999999999702</v>
      </c>
      <c r="J286" s="130">
        <v>52964628.571444497</v>
      </c>
      <c r="K286" s="131">
        <v>52.9646285714445</v>
      </c>
      <c r="L286" s="130">
        <v>12144628.5714167</v>
      </c>
      <c r="M286" s="129">
        <v>39.714285714282902</v>
      </c>
    </row>
    <row r="287" spans="1:13">
      <c r="A287" s="129">
        <v>422.78999999999701</v>
      </c>
      <c r="B287" s="132">
        <v>12188314.285731001</v>
      </c>
      <c r="C287" s="133">
        <v>422.790000000004</v>
      </c>
      <c r="D287" s="133">
        <v>53.008314285730997</v>
      </c>
      <c r="E287" s="134">
        <v>74.241336534637298</v>
      </c>
      <c r="F287" s="135">
        <v>12.188314285731</v>
      </c>
      <c r="G287" s="134">
        <v>39.857142857197601</v>
      </c>
      <c r="H287" s="137">
        <f t="shared" si="5"/>
        <v>4.3685714285693678E-2</v>
      </c>
      <c r="I287" s="129">
        <v>422.78999999999701</v>
      </c>
      <c r="J287" s="130">
        <v>53008314.285730101</v>
      </c>
      <c r="K287" s="131">
        <v>53.008314285730101</v>
      </c>
      <c r="L287" s="130">
        <v>12188314.285702299</v>
      </c>
      <c r="M287" s="129">
        <v>39.857142857139998</v>
      </c>
    </row>
    <row r="288" spans="1:13">
      <c r="A288" s="129">
        <v>422.799999999997</v>
      </c>
      <c r="B288" s="132">
        <v>12232000.0000167</v>
      </c>
      <c r="C288" s="133">
        <v>422.80000000000399</v>
      </c>
      <c r="D288" s="133">
        <v>53.052000000016697</v>
      </c>
      <c r="E288" s="134">
        <v>74.302521008426694</v>
      </c>
      <c r="F288" s="135">
        <v>12.232000000016701</v>
      </c>
      <c r="G288" s="134">
        <v>40.000000000054598</v>
      </c>
      <c r="H288" s="137">
        <f t="shared" si="5"/>
        <v>4.3685714285700783E-2</v>
      </c>
      <c r="I288" s="129">
        <v>422.799999999997</v>
      </c>
      <c r="J288" s="130">
        <v>53052000.000015803</v>
      </c>
      <c r="K288" s="131">
        <v>53.052000000015802</v>
      </c>
      <c r="L288" s="130">
        <v>12231999.999988001</v>
      </c>
      <c r="M288" s="129">
        <v>39.9999999999972</v>
      </c>
    </row>
    <row r="289" spans="1:13">
      <c r="A289" s="129">
        <v>422.80999999999699</v>
      </c>
      <c r="B289" s="132">
        <v>12275685.7143024</v>
      </c>
      <c r="C289" s="133">
        <v>422.81000000000398</v>
      </c>
      <c r="D289" s="133">
        <v>53.095685714302398</v>
      </c>
      <c r="E289" s="134">
        <v>74.363705482216204</v>
      </c>
      <c r="F289" s="135">
        <v>12.2756857143024</v>
      </c>
      <c r="G289" s="134">
        <v>40.142857142911602</v>
      </c>
      <c r="H289" s="137">
        <f t="shared" si="5"/>
        <v>4.3685714285700783E-2</v>
      </c>
      <c r="I289" s="129">
        <v>422.80999999999699</v>
      </c>
      <c r="J289" s="130">
        <v>53095685.714301497</v>
      </c>
      <c r="K289" s="131">
        <v>53.095685714301503</v>
      </c>
      <c r="L289" s="130">
        <v>12275685.7142737</v>
      </c>
      <c r="M289" s="129">
        <v>40.142857142854297</v>
      </c>
    </row>
    <row r="290" spans="1:13">
      <c r="A290" s="129">
        <v>422.81999999999698</v>
      </c>
      <c r="B290" s="132">
        <v>12319371.428587999</v>
      </c>
      <c r="C290" s="133">
        <v>422.82000000000397</v>
      </c>
      <c r="D290" s="133">
        <v>53.139371428587999</v>
      </c>
      <c r="E290" s="134">
        <v>74.4248899560056</v>
      </c>
      <c r="F290" s="135">
        <v>12.319371428587999</v>
      </c>
      <c r="G290" s="134">
        <v>40.285714285768599</v>
      </c>
      <c r="H290" s="137">
        <f t="shared" si="5"/>
        <v>4.3685714285601307E-2</v>
      </c>
      <c r="I290" s="129">
        <v>422.81999999999698</v>
      </c>
      <c r="J290" s="130">
        <v>53139371.428587198</v>
      </c>
      <c r="K290" s="131">
        <v>53.139371428587197</v>
      </c>
      <c r="L290" s="130">
        <v>12319371.4285594</v>
      </c>
      <c r="M290" s="129">
        <v>40.285714285711499</v>
      </c>
    </row>
    <row r="291" spans="1:13">
      <c r="A291" s="129">
        <v>422.82999999999703</v>
      </c>
      <c r="B291" s="132">
        <v>12363057.142873701</v>
      </c>
      <c r="C291" s="133">
        <v>422.83000000000402</v>
      </c>
      <c r="D291" s="133">
        <v>53.1830571428737</v>
      </c>
      <c r="E291" s="134">
        <v>74.486074429795096</v>
      </c>
      <c r="F291" s="135">
        <v>12.3630571428737</v>
      </c>
      <c r="G291" s="134">
        <v>40.428571428625602</v>
      </c>
      <c r="H291" s="137">
        <f t="shared" si="5"/>
        <v>4.3685714285700783E-2</v>
      </c>
      <c r="I291" s="129">
        <v>422.82999999999703</v>
      </c>
      <c r="J291" s="130">
        <v>53183057.142873101</v>
      </c>
      <c r="K291" s="131">
        <v>53.183057142873103</v>
      </c>
      <c r="L291" s="130">
        <v>12363057.142845299</v>
      </c>
      <c r="M291" s="129">
        <v>40.428571428569498</v>
      </c>
    </row>
    <row r="292" spans="1:13">
      <c r="A292" s="129">
        <v>422.83999999999702</v>
      </c>
      <c r="B292" s="132">
        <v>12406742.8571594</v>
      </c>
      <c r="C292" s="133">
        <v>422.84000000000401</v>
      </c>
      <c r="D292" s="133">
        <v>53.226742857159401</v>
      </c>
      <c r="E292" s="134">
        <v>74.547258903584606</v>
      </c>
      <c r="F292" s="135">
        <v>12.406742857159401</v>
      </c>
      <c r="G292" s="134">
        <v>40.571428571482599</v>
      </c>
      <c r="H292" s="137">
        <f t="shared" si="5"/>
        <v>4.3685714285700783E-2</v>
      </c>
      <c r="I292" s="129">
        <v>422.83999999999702</v>
      </c>
      <c r="J292" s="130">
        <v>53226742.857158802</v>
      </c>
      <c r="K292" s="131">
        <v>53.226742857158797</v>
      </c>
      <c r="L292" s="130">
        <v>12406742.857131001</v>
      </c>
      <c r="M292" s="129">
        <v>40.571428571426601</v>
      </c>
    </row>
    <row r="293" spans="1:13">
      <c r="A293" s="129">
        <v>422.84999999999701</v>
      </c>
      <c r="B293" s="132">
        <v>12450428.5714451</v>
      </c>
      <c r="C293" s="133">
        <v>422.850000000004</v>
      </c>
      <c r="D293" s="133">
        <v>53.270428571445102</v>
      </c>
      <c r="E293" s="134">
        <v>74.608443377374002</v>
      </c>
      <c r="F293" s="135">
        <v>12.4504285714451</v>
      </c>
      <c r="G293" s="134">
        <v>40.714285714339603</v>
      </c>
      <c r="H293" s="137">
        <f t="shared" si="5"/>
        <v>4.3685714285700783E-2</v>
      </c>
      <c r="I293" s="129">
        <v>422.84999999999701</v>
      </c>
      <c r="J293" s="130">
        <v>53270428.571444497</v>
      </c>
      <c r="K293" s="131">
        <v>53.270428571444498</v>
      </c>
      <c r="L293" s="130">
        <v>12450428.5714167</v>
      </c>
      <c r="M293" s="129">
        <v>40.714285714283797</v>
      </c>
    </row>
    <row r="294" spans="1:13">
      <c r="A294" s="129">
        <v>422.859999999997</v>
      </c>
      <c r="B294" s="132">
        <v>12494114.285730699</v>
      </c>
      <c r="C294" s="133">
        <v>422.86000000000399</v>
      </c>
      <c r="D294" s="133">
        <v>53.314114285730703</v>
      </c>
      <c r="E294" s="134">
        <v>74.669627851163497</v>
      </c>
      <c r="F294" s="135">
        <v>12.494114285730699</v>
      </c>
      <c r="G294" s="134">
        <v>40.8571428571966</v>
      </c>
      <c r="H294" s="137">
        <f t="shared" si="5"/>
        <v>4.3685714285601307E-2</v>
      </c>
      <c r="I294" s="129">
        <v>422.859999999997</v>
      </c>
      <c r="J294" s="130">
        <v>53314114.285730101</v>
      </c>
      <c r="K294" s="131">
        <v>53.314114285730099</v>
      </c>
      <c r="L294" s="130">
        <v>12494114.285702299</v>
      </c>
      <c r="M294" s="129">
        <v>40.857142857141</v>
      </c>
    </row>
    <row r="295" spans="1:13">
      <c r="A295" s="129">
        <v>422.86999999999699</v>
      </c>
      <c r="B295" s="132">
        <v>12537800.000016401</v>
      </c>
      <c r="C295" s="133">
        <v>422.87000000000398</v>
      </c>
      <c r="D295" s="133">
        <v>53.357800000016397</v>
      </c>
      <c r="E295" s="134">
        <v>74.730812324953007</v>
      </c>
      <c r="F295" s="135">
        <v>12.5378000000164</v>
      </c>
      <c r="G295" s="134">
        <v>41.000000000053703</v>
      </c>
      <c r="H295" s="137">
        <f t="shared" si="5"/>
        <v>4.3685714285693678E-2</v>
      </c>
      <c r="I295" s="129">
        <v>422.86999999999699</v>
      </c>
      <c r="J295" s="130">
        <v>53357800.000015803</v>
      </c>
      <c r="K295" s="131">
        <v>53.3578000000158</v>
      </c>
      <c r="L295" s="130">
        <v>12537799.999988001</v>
      </c>
      <c r="M295" s="129">
        <v>40.999999999998103</v>
      </c>
    </row>
    <row r="296" spans="1:13">
      <c r="A296" s="129">
        <v>422.87999999999698</v>
      </c>
      <c r="B296" s="132">
        <v>12581485.7143021</v>
      </c>
      <c r="C296" s="133">
        <v>422.88000000000397</v>
      </c>
      <c r="D296" s="133">
        <v>53.401485714302098</v>
      </c>
      <c r="E296" s="134">
        <v>74.791996798742403</v>
      </c>
      <c r="F296" s="135">
        <v>12.581485714302101</v>
      </c>
      <c r="G296" s="134">
        <v>41.1428571429107</v>
      </c>
      <c r="H296" s="137">
        <f t="shared" si="5"/>
        <v>4.3685714285700783E-2</v>
      </c>
      <c r="I296" s="129">
        <v>422.87999999999698</v>
      </c>
      <c r="J296" s="130">
        <v>53401485.714301497</v>
      </c>
      <c r="K296" s="131">
        <v>53.401485714301501</v>
      </c>
      <c r="L296" s="130">
        <v>12581485.7142737</v>
      </c>
      <c r="M296" s="129">
        <v>41.142857142855298</v>
      </c>
    </row>
    <row r="297" spans="1:13">
      <c r="A297" s="129">
        <v>422.88999999999697</v>
      </c>
      <c r="B297" s="132">
        <v>12625171.4285878</v>
      </c>
      <c r="C297" s="133">
        <v>422.89000000000402</v>
      </c>
      <c r="D297" s="133">
        <v>53.445171428587798</v>
      </c>
      <c r="E297" s="134">
        <v>74.853181272531899</v>
      </c>
      <c r="F297" s="135">
        <v>12.6251714285878</v>
      </c>
      <c r="G297" s="134">
        <v>41.285714285767703</v>
      </c>
      <c r="H297" s="137">
        <f t="shared" si="5"/>
        <v>4.3685714285700783E-2</v>
      </c>
      <c r="I297" s="129">
        <v>422.88999999999697</v>
      </c>
      <c r="J297" s="130">
        <v>53445171.428587198</v>
      </c>
      <c r="K297" s="131">
        <v>53.445171428587201</v>
      </c>
      <c r="L297" s="130">
        <v>12625171.4285594</v>
      </c>
      <c r="M297" s="129">
        <v>41.285714285712501</v>
      </c>
    </row>
    <row r="298" spans="1:13">
      <c r="A298" s="129">
        <v>422.89999999999702</v>
      </c>
      <c r="B298" s="132">
        <v>12668857.142873401</v>
      </c>
      <c r="C298" s="133">
        <v>422.90000000000401</v>
      </c>
      <c r="D298" s="133">
        <v>53.4888571428734</v>
      </c>
      <c r="E298" s="134">
        <v>74.914365746321295</v>
      </c>
      <c r="F298" s="135">
        <v>12.668857142873399</v>
      </c>
      <c r="G298" s="134">
        <v>41.4285714286247</v>
      </c>
      <c r="H298" s="137">
        <f t="shared" si="5"/>
        <v>4.3685714285601307E-2</v>
      </c>
      <c r="I298" s="129">
        <v>422.89999999999702</v>
      </c>
      <c r="J298" s="130">
        <v>53488857.142873101</v>
      </c>
      <c r="K298" s="131">
        <v>53.488857142873101</v>
      </c>
      <c r="L298" s="130">
        <v>12668857.142845299</v>
      </c>
      <c r="M298" s="129">
        <v>41.4285714285704</v>
      </c>
    </row>
    <row r="299" spans="1:13">
      <c r="A299" s="129">
        <v>422.90999999999701</v>
      </c>
      <c r="B299" s="132">
        <v>12712542.8571591</v>
      </c>
      <c r="C299" s="133">
        <v>422.910000000004</v>
      </c>
      <c r="D299" s="133">
        <v>53.5325428571591</v>
      </c>
      <c r="E299" s="134">
        <v>74.975550220110804</v>
      </c>
      <c r="F299" s="135">
        <v>12.7125428571591</v>
      </c>
      <c r="G299" s="134">
        <v>41.571428571481697</v>
      </c>
      <c r="H299" s="137">
        <f t="shared" si="5"/>
        <v>4.3685714285700783E-2</v>
      </c>
      <c r="I299" s="129">
        <v>422.90999999999701</v>
      </c>
      <c r="J299" s="130">
        <v>53532542.857158802</v>
      </c>
      <c r="K299" s="131">
        <v>53.532542857158802</v>
      </c>
      <c r="L299" s="130">
        <v>12712542.857131001</v>
      </c>
      <c r="M299" s="129">
        <v>41.571428571427603</v>
      </c>
    </row>
    <row r="300" spans="1:13">
      <c r="A300" s="129">
        <v>422.919999999997</v>
      </c>
      <c r="B300" s="132">
        <v>12756228.5714448</v>
      </c>
      <c r="C300" s="133">
        <v>422.92000000000399</v>
      </c>
      <c r="D300" s="133">
        <v>53.576228571444801</v>
      </c>
      <c r="E300" s="134">
        <v>75.0367346939003</v>
      </c>
      <c r="F300" s="135">
        <v>12.756228571444799</v>
      </c>
      <c r="G300" s="134">
        <v>41.7142857143387</v>
      </c>
      <c r="H300" s="137">
        <f t="shared" si="5"/>
        <v>4.3685714285700783E-2</v>
      </c>
      <c r="I300" s="129">
        <v>422.919999999997</v>
      </c>
      <c r="J300" s="130">
        <v>53576228.571444497</v>
      </c>
      <c r="K300" s="131">
        <v>53.576228571444503</v>
      </c>
      <c r="L300" s="130">
        <v>12756228.5714167</v>
      </c>
      <c r="M300" s="129">
        <v>41.714285714284799</v>
      </c>
    </row>
    <row r="301" spans="1:13">
      <c r="A301" s="129">
        <v>422.92999999999699</v>
      </c>
      <c r="B301" s="132">
        <v>12799914.2857305</v>
      </c>
      <c r="C301" s="133">
        <v>422.93000000000399</v>
      </c>
      <c r="D301" s="133">
        <v>53.619914285730502</v>
      </c>
      <c r="E301" s="134">
        <v>75.097919167689696</v>
      </c>
      <c r="F301" s="135">
        <v>12.7999142857305</v>
      </c>
      <c r="G301" s="134">
        <v>41.857142857195697</v>
      </c>
      <c r="H301" s="137">
        <f t="shared" si="5"/>
        <v>4.3685714285700783E-2</v>
      </c>
      <c r="I301" s="129">
        <v>422.92999999999699</v>
      </c>
      <c r="J301" s="130">
        <v>53619914.285730198</v>
      </c>
      <c r="K301" s="131">
        <v>53.619914285730196</v>
      </c>
      <c r="L301" s="130">
        <v>12799914.2857024</v>
      </c>
      <c r="M301" s="129">
        <v>41.857142857141902</v>
      </c>
    </row>
    <row r="302" spans="1:13">
      <c r="A302" s="129">
        <v>422.93999999999699</v>
      </c>
      <c r="B302" s="132">
        <v>12843600.000016101</v>
      </c>
      <c r="C302" s="133">
        <v>422.94000000000398</v>
      </c>
      <c r="D302" s="133">
        <v>53.663600000016103</v>
      </c>
      <c r="E302" s="134">
        <v>75.159103641479206</v>
      </c>
      <c r="F302" s="135">
        <v>12.843600000016099</v>
      </c>
      <c r="G302" s="134">
        <v>42.0000000000528</v>
      </c>
      <c r="H302" s="137">
        <f t="shared" si="5"/>
        <v>4.3685714285601307E-2</v>
      </c>
      <c r="I302" s="129">
        <v>422.93999999999699</v>
      </c>
      <c r="J302" s="130">
        <v>53663600.0000159</v>
      </c>
      <c r="K302" s="131">
        <v>53.663600000015897</v>
      </c>
      <c r="L302" s="130">
        <v>12843599.9999881</v>
      </c>
      <c r="M302" s="129">
        <v>41.999999999999098</v>
      </c>
    </row>
    <row r="303" spans="1:13">
      <c r="A303" s="129">
        <v>422.94999999999698</v>
      </c>
      <c r="B303" s="132">
        <v>12887285.7143018</v>
      </c>
      <c r="C303" s="133">
        <v>422.95000000000402</v>
      </c>
      <c r="D303" s="133">
        <v>53.707285714301797</v>
      </c>
      <c r="E303" s="134">
        <v>75.220288115268602</v>
      </c>
      <c r="F303" s="135">
        <v>12.8872857143018</v>
      </c>
      <c r="G303" s="134">
        <v>42.142857142909797</v>
      </c>
      <c r="H303" s="137">
        <f t="shared" si="5"/>
        <v>4.3685714285693678E-2</v>
      </c>
      <c r="I303" s="129">
        <v>422.94999999999698</v>
      </c>
      <c r="J303" s="130">
        <v>53707285.714301497</v>
      </c>
      <c r="K303" s="131">
        <v>53.707285714301499</v>
      </c>
      <c r="L303" s="130">
        <v>12887285.7142737</v>
      </c>
      <c r="M303" s="129">
        <v>42.1428571428563</v>
      </c>
    </row>
    <row r="304" spans="1:13">
      <c r="A304" s="129">
        <v>422.95999999999702</v>
      </c>
      <c r="B304" s="132">
        <v>12930971.4285875</v>
      </c>
      <c r="C304" s="133">
        <v>422.96000000000402</v>
      </c>
      <c r="D304" s="133">
        <v>53.750971428587498</v>
      </c>
      <c r="E304" s="134">
        <v>75.281472589058097</v>
      </c>
      <c r="F304" s="135">
        <v>12.930971428587499</v>
      </c>
      <c r="G304" s="134">
        <v>42.285714285766801</v>
      </c>
      <c r="H304" s="137">
        <f t="shared" si="5"/>
        <v>4.3685714285700783E-2</v>
      </c>
      <c r="I304" s="129">
        <v>422.95999999999702</v>
      </c>
      <c r="J304" s="130">
        <v>53750971.428587496</v>
      </c>
      <c r="K304" s="131">
        <v>53.750971428587498</v>
      </c>
      <c r="L304" s="130">
        <v>12930971.4285597</v>
      </c>
      <c r="M304" s="129">
        <v>42.285714285714299</v>
      </c>
    </row>
    <row r="305" spans="1:13">
      <c r="A305" s="129">
        <v>422.96999999999701</v>
      </c>
      <c r="B305" s="132">
        <v>12974657.1428732</v>
      </c>
      <c r="C305" s="133">
        <v>422.97000000000401</v>
      </c>
      <c r="D305" s="133">
        <v>53.794657142873199</v>
      </c>
      <c r="E305" s="134">
        <v>75.342657062847593</v>
      </c>
      <c r="F305" s="135">
        <v>12.9746571428732</v>
      </c>
      <c r="G305" s="134">
        <v>42.428571428623798</v>
      </c>
      <c r="H305" s="137">
        <f t="shared" si="5"/>
        <v>4.3685714285700783E-2</v>
      </c>
      <c r="I305" s="129">
        <v>422.96999999999701</v>
      </c>
      <c r="J305" s="130">
        <v>53794657.142873198</v>
      </c>
      <c r="K305" s="131">
        <v>53.794657142873199</v>
      </c>
      <c r="L305" s="130">
        <v>12974657.1428454</v>
      </c>
      <c r="M305" s="129">
        <v>42.428571428571502</v>
      </c>
    </row>
    <row r="306" spans="1:13">
      <c r="A306" s="129">
        <v>422.97999999999701</v>
      </c>
      <c r="B306" s="132">
        <v>13018342.857158801</v>
      </c>
      <c r="C306" s="133">
        <v>422.980000000004</v>
      </c>
      <c r="D306" s="133">
        <v>53.8383428571588</v>
      </c>
      <c r="E306" s="134">
        <v>75.403841536637003</v>
      </c>
      <c r="F306" s="135">
        <v>13.0183428571588</v>
      </c>
      <c r="G306" s="134">
        <v>42.571428571480801</v>
      </c>
      <c r="H306" s="137">
        <f t="shared" si="5"/>
        <v>4.3685714285601307E-2</v>
      </c>
      <c r="I306" s="129">
        <v>422.97999999999701</v>
      </c>
      <c r="J306" s="130">
        <v>53838342.857158802</v>
      </c>
      <c r="K306" s="131">
        <v>53.8383428571588</v>
      </c>
      <c r="L306" s="130">
        <v>13018342.857131001</v>
      </c>
      <c r="M306" s="129">
        <v>42.571428571428598</v>
      </c>
    </row>
    <row r="307" spans="1:13">
      <c r="A307" s="129">
        <v>422.989999999997</v>
      </c>
      <c r="B307" s="132">
        <v>13062028.5714445</v>
      </c>
      <c r="C307" s="133">
        <v>422.99000000000399</v>
      </c>
      <c r="D307" s="133">
        <v>53.882028571444501</v>
      </c>
      <c r="E307" s="134">
        <v>75.465026010426499</v>
      </c>
      <c r="F307" s="135">
        <v>13.0620285714445</v>
      </c>
      <c r="G307" s="134">
        <v>42.714285714337798</v>
      </c>
      <c r="H307" s="137">
        <f t="shared" si="5"/>
        <v>4.3685714285700783E-2</v>
      </c>
      <c r="I307" s="129">
        <v>422.989999999997</v>
      </c>
      <c r="J307" s="130">
        <v>53882028.571444497</v>
      </c>
      <c r="K307" s="131">
        <v>53.882028571444501</v>
      </c>
      <c r="L307" s="130">
        <v>13062028.5714167</v>
      </c>
      <c r="M307" s="129">
        <v>42.714285714285801</v>
      </c>
    </row>
    <row r="308" spans="1:13">
      <c r="A308" s="129">
        <v>422.99999999999699</v>
      </c>
      <c r="B308" s="132">
        <v>13105714.2857302</v>
      </c>
      <c r="C308" s="133">
        <v>423.00000000000398</v>
      </c>
      <c r="D308" s="133">
        <v>53.925714285730201</v>
      </c>
      <c r="E308" s="134">
        <v>75.526210484215895</v>
      </c>
      <c r="F308" s="135">
        <v>13.105714285730199</v>
      </c>
      <c r="G308" s="134">
        <v>42.857142857194802</v>
      </c>
      <c r="H308" s="137">
        <f t="shared" si="5"/>
        <v>4.3685714285700783E-2</v>
      </c>
      <c r="I308" s="129">
        <v>422.99999999999699</v>
      </c>
      <c r="J308" s="130">
        <v>53925714.285730198</v>
      </c>
      <c r="K308" s="131">
        <v>53.925714285730201</v>
      </c>
      <c r="L308" s="130">
        <v>13105714.2857024</v>
      </c>
      <c r="M308" s="129">
        <v>42.857142857142897</v>
      </c>
    </row>
    <row r="309" spans="1:13">
      <c r="A309" s="129">
        <v>423.00999999999698</v>
      </c>
      <c r="B309" s="132">
        <v>13149400.0000159</v>
      </c>
      <c r="C309" s="133">
        <v>423.01000000000403</v>
      </c>
      <c r="D309" s="133">
        <v>53.969400000015902</v>
      </c>
      <c r="E309" s="134">
        <v>75.587394958005405</v>
      </c>
      <c r="F309" s="135">
        <v>13.1494000000159</v>
      </c>
      <c r="G309" s="134">
        <v>43.000000000051799</v>
      </c>
      <c r="H309" s="137">
        <f t="shared" si="5"/>
        <v>4.3685714285700783E-2</v>
      </c>
      <c r="I309" s="129">
        <v>423.00999999999698</v>
      </c>
      <c r="J309" s="130">
        <v>53969400.0000159</v>
      </c>
      <c r="K309" s="131">
        <v>53.969400000015902</v>
      </c>
      <c r="L309" s="130">
        <v>13149399.9999881</v>
      </c>
      <c r="M309" s="129">
        <v>43.000000000000099</v>
      </c>
    </row>
    <row r="310" spans="1:13">
      <c r="A310" s="129">
        <v>423.01999999999703</v>
      </c>
      <c r="B310" s="132">
        <v>13193085.7143015</v>
      </c>
      <c r="C310" s="133">
        <v>423.02000000000402</v>
      </c>
      <c r="D310" s="133">
        <v>54.013085714301504</v>
      </c>
      <c r="E310" s="134">
        <v>75.6485794317949</v>
      </c>
      <c r="F310" s="135">
        <v>13.1930857143015</v>
      </c>
      <c r="G310" s="134">
        <v>43.142857142908902</v>
      </c>
      <c r="H310" s="137">
        <f t="shared" si="5"/>
        <v>4.3685714285601307E-2</v>
      </c>
      <c r="I310" s="129">
        <v>423.01999999999703</v>
      </c>
      <c r="J310" s="130">
        <v>54013085.714301802</v>
      </c>
      <c r="K310" s="131">
        <v>54.013085714301802</v>
      </c>
      <c r="L310" s="130">
        <v>13193085.714274</v>
      </c>
      <c r="M310" s="129">
        <v>43.142857142858098</v>
      </c>
    </row>
    <row r="311" spans="1:13">
      <c r="A311" s="129">
        <v>423.02999999999702</v>
      </c>
      <c r="B311" s="132">
        <v>13236771.4285872</v>
      </c>
      <c r="C311" s="133">
        <v>423.03000000000401</v>
      </c>
      <c r="D311" s="133">
        <v>54.056771428587197</v>
      </c>
      <c r="E311" s="134">
        <v>75.709763905584296</v>
      </c>
      <c r="F311" s="135">
        <v>13.2367714285872</v>
      </c>
      <c r="G311" s="134">
        <v>43.285714285765899</v>
      </c>
      <c r="H311" s="137">
        <f t="shared" si="5"/>
        <v>4.3685714285693678E-2</v>
      </c>
      <c r="I311" s="129">
        <v>423.02999999999702</v>
      </c>
      <c r="J311" s="130">
        <v>54056771.428587496</v>
      </c>
      <c r="K311" s="131">
        <v>54.056771428587503</v>
      </c>
      <c r="L311" s="130">
        <v>13236771.4285597</v>
      </c>
      <c r="M311" s="129">
        <v>43.285714285715201</v>
      </c>
    </row>
    <row r="312" spans="1:13">
      <c r="A312" s="129">
        <v>423.03999999999701</v>
      </c>
      <c r="B312" s="132">
        <v>13280457.1428729</v>
      </c>
      <c r="C312" s="133">
        <v>423.040000000004</v>
      </c>
      <c r="D312" s="133">
        <v>54.100457142872898</v>
      </c>
      <c r="E312" s="134">
        <v>75.770948379373806</v>
      </c>
      <c r="F312" s="135">
        <v>13.280457142872899</v>
      </c>
      <c r="G312" s="134">
        <v>43.428571428622902</v>
      </c>
      <c r="H312" s="137">
        <f t="shared" si="5"/>
        <v>4.3685714285700783E-2</v>
      </c>
      <c r="I312" s="129">
        <v>423.03999999999701</v>
      </c>
      <c r="J312" s="130">
        <v>54100457.142873198</v>
      </c>
      <c r="K312" s="131">
        <v>54.100457142873204</v>
      </c>
      <c r="L312" s="130">
        <v>13280457.1428454</v>
      </c>
      <c r="M312" s="129">
        <v>43.428571428572397</v>
      </c>
    </row>
    <row r="313" spans="1:13">
      <c r="A313" s="129">
        <v>423.049999999997</v>
      </c>
      <c r="B313" s="132">
        <v>13324142.857158599</v>
      </c>
      <c r="C313" s="133">
        <v>423.05000000000399</v>
      </c>
      <c r="D313" s="133">
        <v>54.144142857158599</v>
      </c>
      <c r="E313" s="134">
        <v>75.832132853163202</v>
      </c>
      <c r="F313" s="135">
        <v>13.3241428571586</v>
      </c>
      <c r="G313" s="134">
        <v>43.571428571479899</v>
      </c>
      <c r="H313" s="137">
        <f t="shared" si="5"/>
        <v>4.3685714285700783E-2</v>
      </c>
      <c r="I313" s="129">
        <v>423.049999999997</v>
      </c>
      <c r="J313" s="130">
        <v>54144142.857158802</v>
      </c>
      <c r="K313" s="131">
        <v>54.144142857158798</v>
      </c>
      <c r="L313" s="130">
        <v>13324142.857131001</v>
      </c>
      <c r="M313" s="129">
        <v>43.5714285714295</v>
      </c>
    </row>
    <row r="314" spans="1:13">
      <c r="A314" s="129">
        <v>423.05999999999699</v>
      </c>
      <c r="B314" s="132">
        <v>13367828.5714442</v>
      </c>
      <c r="C314" s="133">
        <v>423.06000000000398</v>
      </c>
      <c r="D314" s="133">
        <v>54.1878285714442</v>
      </c>
      <c r="E314" s="134">
        <v>75.893317326952697</v>
      </c>
      <c r="F314" s="135">
        <v>13.3678285714442</v>
      </c>
      <c r="G314" s="134">
        <v>43.714285714336903</v>
      </c>
      <c r="H314" s="137">
        <f t="shared" si="5"/>
        <v>4.3685714285601307E-2</v>
      </c>
      <c r="I314" s="129">
        <v>423.05999999999699</v>
      </c>
      <c r="J314" s="130">
        <v>54187828.571444497</v>
      </c>
      <c r="K314" s="131">
        <v>54.187828571444498</v>
      </c>
      <c r="L314" s="130">
        <v>13367828.5714167</v>
      </c>
      <c r="M314" s="129">
        <v>43.714285714286703</v>
      </c>
    </row>
    <row r="315" spans="1:13">
      <c r="A315" s="129">
        <v>423.06999999999698</v>
      </c>
      <c r="B315" s="132">
        <v>13411514.2857299</v>
      </c>
      <c r="C315" s="133">
        <v>423.07000000000397</v>
      </c>
      <c r="D315" s="133">
        <v>54.231514285729901</v>
      </c>
      <c r="E315" s="134">
        <v>75.954501800742193</v>
      </c>
      <c r="F315" s="135">
        <v>13.411514285729901</v>
      </c>
      <c r="G315" s="134">
        <v>43.857142857193899</v>
      </c>
      <c r="H315" s="137">
        <f t="shared" si="5"/>
        <v>4.3685714285700783E-2</v>
      </c>
      <c r="I315" s="129">
        <v>423.06999999999698</v>
      </c>
      <c r="J315" s="130">
        <v>54231514.285730198</v>
      </c>
      <c r="K315" s="131">
        <v>54.231514285730199</v>
      </c>
      <c r="L315" s="130">
        <v>13411514.2857024</v>
      </c>
      <c r="M315" s="129">
        <v>43.857142857143899</v>
      </c>
    </row>
    <row r="316" spans="1:13">
      <c r="A316" s="129">
        <v>423.07999999999703</v>
      </c>
      <c r="B316" s="132">
        <v>13455200.0000156</v>
      </c>
      <c r="C316" s="133">
        <v>423.08000000000402</v>
      </c>
      <c r="D316" s="133">
        <v>54.275200000015602</v>
      </c>
      <c r="E316" s="134">
        <v>76.015686274531603</v>
      </c>
      <c r="F316" s="135">
        <v>13.4552000000156</v>
      </c>
      <c r="G316" s="134">
        <v>44.000000000050903</v>
      </c>
      <c r="H316" s="137">
        <f t="shared" si="5"/>
        <v>4.3685714285700783E-2</v>
      </c>
      <c r="I316" s="129">
        <v>423.07999999999703</v>
      </c>
      <c r="J316" s="130">
        <v>54275200.000016101</v>
      </c>
      <c r="K316" s="131">
        <v>54.275200000016099</v>
      </c>
      <c r="L316" s="130">
        <v>13455199.999988301</v>
      </c>
      <c r="M316" s="129">
        <v>44.000000000001798</v>
      </c>
    </row>
    <row r="317" spans="1:13">
      <c r="A317" s="129">
        <v>423.08999999999702</v>
      </c>
      <c r="B317" s="132">
        <v>13498885.714301201</v>
      </c>
      <c r="C317" s="133">
        <v>423.09000000000401</v>
      </c>
      <c r="D317" s="133">
        <v>54.318885714301302</v>
      </c>
      <c r="E317" s="134">
        <v>76.076870748321099</v>
      </c>
      <c r="F317" s="135">
        <v>13.498885714301201</v>
      </c>
      <c r="G317" s="134">
        <v>44.1428571429079</v>
      </c>
      <c r="H317" s="137">
        <f t="shared" si="5"/>
        <v>4.3685714285700783E-2</v>
      </c>
      <c r="I317" s="129">
        <v>423.08999999999702</v>
      </c>
      <c r="J317" s="130">
        <v>54318885.714301802</v>
      </c>
      <c r="K317" s="131">
        <v>54.3188857143018</v>
      </c>
      <c r="L317" s="130">
        <v>13498885.714274</v>
      </c>
      <c r="M317" s="129">
        <v>44.142857142859</v>
      </c>
    </row>
    <row r="318" spans="1:13">
      <c r="A318" s="129">
        <v>423.09999999999701</v>
      </c>
      <c r="B318" s="132">
        <v>13542571.4285869</v>
      </c>
      <c r="C318" s="133">
        <v>423.100000000004</v>
      </c>
      <c r="D318" s="133">
        <v>54.362571428586897</v>
      </c>
      <c r="E318" s="134">
        <v>76.138055222110594</v>
      </c>
      <c r="F318" s="135">
        <v>13.5425714285869</v>
      </c>
      <c r="G318" s="134">
        <v>44.285714285764897</v>
      </c>
      <c r="H318" s="137">
        <f t="shared" si="5"/>
        <v>4.3685714285594202E-2</v>
      </c>
      <c r="I318" s="129">
        <v>423.09999999999701</v>
      </c>
      <c r="J318" s="130">
        <v>54362571.428587496</v>
      </c>
      <c r="K318" s="131">
        <v>54.362571428587501</v>
      </c>
      <c r="L318" s="130">
        <v>13542571.4285597</v>
      </c>
      <c r="M318" s="129">
        <v>44.285714285716097</v>
      </c>
    </row>
    <row r="319" spans="1:13">
      <c r="A319" s="129">
        <v>423.109999999997</v>
      </c>
      <c r="B319" s="132">
        <v>13586257.1428726</v>
      </c>
      <c r="C319" s="133">
        <v>423.11000000000399</v>
      </c>
      <c r="D319" s="133">
        <v>54.406257142872597</v>
      </c>
      <c r="E319" s="134">
        <v>76.199239695900005</v>
      </c>
      <c r="F319" s="135">
        <v>13.586257142872601</v>
      </c>
      <c r="G319" s="134">
        <v>44.428571428622</v>
      </c>
      <c r="H319" s="137">
        <f t="shared" si="5"/>
        <v>4.3685714285700783E-2</v>
      </c>
      <c r="I319" s="129">
        <v>423.109999999997</v>
      </c>
      <c r="J319" s="130">
        <v>54406257.142873198</v>
      </c>
      <c r="K319" s="131">
        <v>54.406257142873201</v>
      </c>
      <c r="L319" s="130">
        <v>13586257.1428454</v>
      </c>
      <c r="M319" s="129">
        <v>44.428571428573299</v>
      </c>
    </row>
    <row r="320" spans="1:13">
      <c r="A320" s="129">
        <v>423.11999999999699</v>
      </c>
      <c r="B320" s="132">
        <v>13629942.8571583</v>
      </c>
      <c r="C320" s="133">
        <v>423.12000000000398</v>
      </c>
      <c r="D320" s="133">
        <v>54.449942857158298</v>
      </c>
      <c r="E320" s="134">
        <v>76.2604241696895</v>
      </c>
      <c r="F320" s="135">
        <v>13.6299428571583</v>
      </c>
      <c r="G320" s="134">
        <v>44.571428571478997</v>
      </c>
      <c r="H320" s="137">
        <f t="shared" si="5"/>
        <v>4.3685714285700783E-2</v>
      </c>
      <c r="I320" s="129">
        <v>423.11999999999699</v>
      </c>
      <c r="J320" s="130">
        <v>54449942.857158802</v>
      </c>
      <c r="K320" s="131">
        <v>54.449942857158803</v>
      </c>
      <c r="L320" s="130">
        <v>13629942.857131001</v>
      </c>
      <c r="M320" s="129">
        <v>44.571428571430502</v>
      </c>
    </row>
    <row r="321" spans="1:13">
      <c r="A321" s="129">
        <v>423.12999999999698</v>
      </c>
      <c r="B321" s="132">
        <v>13673628.5714439</v>
      </c>
      <c r="C321" s="133">
        <v>423.13000000000397</v>
      </c>
      <c r="D321" s="133">
        <v>54.493628571443999</v>
      </c>
      <c r="E321" s="134">
        <v>76.321608643478896</v>
      </c>
      <c r="F321" s="135">
        <v>13.673628571443899</v>
      </c>
      <c r="G321" s="134">
        <v>44.714285714336</v>
      </c>
      <c r="H321" s="137">
        <f t="shared" si="5"/>
        <v>4.3685714285700783E-2</v>
      </c>
      <c r="I321" s="129">
        <v>423.12999999999698</v>
      </c>
      <c r="J321" s="130">
        <v>54493628.571444497</v>
      </c>
      <c r="K321" s="131">
        <v>54.493628571444503</v>
      </c>
      <c r="L321" s="130">
        <v>13673628.5714167</v>
      </c>
      <c r="M321" s="129">
        <v>44.714285714287598</v>
      </c>
    </row>
    <row r="322" spans="1:13">
      <c r="A322" s="129">
        <v>423.13999999999697</v>
      </c>
      <c r="B322" s="132">
        <v>13717314.2857296</v>
      </c>
      <c r="C322" s="133">
        <v>423.14000000000402</v>
      </c>
      <c r="D322" s="133">
        <v>54.5373142857296</v>
      </c>
      <c r="E322" s="134">
        <v>76.382793117268406</v>
      </c>
      <c r="F322" s="135">
        <v>13.7173142857296</v>
      </c>
      <c r="G322" s="134">
        <v>44.857142857192997</v>
      </c>
      <c r="H322" s="137">
        <f t="shared" si="5"/>
        <v>4.3685714285601307E-2</v>
      </c>
      <c r="I322" s="129">
        <v>423.13999999999697</v>
      </c>
      <c r="J322" s="130">
        <v>54537314.285730198</v>
      </c>
      <c r="K322" s="131">
        <v>54.537314285730197</v>
      </c>
      <c r="L322" s="130">
        <v>13717314.2857024</v>
      </c>
      <c r="M322" s="129">
        <v>44.857142857144801</v>
      </c>
    </row>
    <row r="323" spans="1:13">
      <c r="A323" s="129">
        <v>423.14999999999702</v>
      </c>
      <c r="B323" s="132">
        <v>13761000.0000153</v>
      </c>
      <c r="C323" s="133">
        <v>423.15000000000401</v>
      </c>
      <c r="D323" s="133">
        <v>54.581000000015301</v>
      </c>
      <c r="E323" s="134">
        <v>76.443977591057802</v>
      </c>
      <c r="F323" s="135">
        <v>13.761000000015301</v>
      </c>
      <c r="G323" s="134">
        <v>45.000000000050001</v>
      </c>
      <c r="H323" s="137">
        <f t="shared" si="5"/>
        <v>4.3685714285700783E-2</v>
      </c>
      <c r="I323" s="129">
        <v>423.14999999999702</v>
      </c>
      <c r="J323" s="130">
        <v>54581000.000016101</v>
      </c>
      <c r="K323" s="131">
        <v>54.581000000016097</v>
      </c>
      <c r="L323" s="130">
        <v>13760999.999988301</v>
      </c>
      <c r="M323" s="129">
        <v>45.0000000000027</v>
      </c>
    </row>
    <row r="324" spans="1:13">
      <c r="A324" s="129">
        <v>423.15999999999701</v>
      </c>
      <c r="B324" s="132">
        <v>13804685.714300999</v>
      </c>
      <c r="C324" s="133">
        <v>423.16000000000298</v>
      </c>
      <c r="D324" s="133">
        <v>54.624685714301002</v>
      </c>
      <c r="E324" s="134">
        <v>76.505162064847298</v>
      </c>
      <c r="F324" s="135">
        <v>13.804685714301</v>
      </c>
      <c r="G324" s="134">
        <v>45.142857142906998</v>
      </c>
      <c r="H324" s="137">
        <f t="shared" si="5"/>
        <v>4.3685714285700783E-2</v>
      </c>
      <c r="I324" s="129">
        <v>423.15999999999701</v>
      </c>
      <c r="J324" s="130">
        <v>54624685.714301802</v>
      </c>
      <c r="K324" s="131">
        <v>54.624685714301798</v>
      </c>
      <c r="L324" s="130">
        <v>13804685.714274</v>
      </c>
      <c r="M324" s="129">
        <v>45.142857142859903</v>
      </c>
    </row>
    <row r="325" spans="1:13">
      <c r="A325" s="129">
        <v>423.169999999997</v>
      </c>
      <c r="B325" s="132">
        <v>13848371.4285866</v>
      </c>
      <c r="C325" s="133">
        <v>423.17000000000297</v>
      </c>
      <c r="D325" s="133">
        <v>54.668371428586703</v>
      </c>
      <c r="E325" s="134">
        <v>76.566346538636793</v>
      </c>
      <c r="F325" s="135">
        <v>13.848371428586599</v>
      </c>
      <c r="G325" s="134">
        <v>45.285714285764001</v>
      </c>
      <c r="H325" s="137">
        <f t="shared" si="5"/>
        <v>4.3685714285700783E-2</v>
      </c>
      <c r="I325" s="129">
        <v>423.169999999997</v>
      </c>
      <c r="J325" s="130">
        <v>54668371.428587496</v>
      </c>
      <c r="K325" s="131">
        <v>54.668371428587498</v>
      </c>
      <c r="L325" s="130">
        <v>13848371.4285597</v>
      </c>
      <c r="M325" s="129">
        <v>45.285714285716999</v>
      </c>
    </row>
    <row r="326" spans="1:13">
      <c r="A326" s="129">
        <v>423.17999999999699</v>
      </c>
      <c r="B326" s="132">
        <v>13892057.1428723</v>
      </c>
      <c r="C326" s="133">
        <v>423.18000000000302</v>
      </c>
      <c r="D326" s="133">
        <v>54.712057142872297</v>
      </c>
      <c r="E326" s="134">
        <v>76.627531012426203</v>
      </c>
      <c r="F326" s="135">
        <v>13.8920571428723</v>
      </c>
      <c r="G326" s="134">
        <v>45.428571428621098</v>
      </c>
      <c r="H326" s="137">
        <f t="shared" si="5"/>
        <v>4.3685714285594202E-2</v>
      </c>
      <c r="I326" s="129">
        <v>423.17999999999699</v>
      </c>
      <c r="J326" s="130">
        <v>54712057.142873198</v>
      </c>
      <c r="K326" s="131">
        <v>54.712057142873199</v>
      </c>
      <c r="L326" s="130">
        <v>13892057.1428454</v>
      </c>
      <c r="M326" s="129">
        <v>45.428571428574202</v>
      </c>
    </row>
    <row r="327" spans="1:13">
      <c r="A327" s="129">
        <v>423.18999999999699</v>
      </c>
      <c r="B327" s="132">
        <v>13935742.857158</v>
      </c>
      <c r="C327" s="133">
        <v>423.19000000000301</v>
      </c>
      <c r="D327" s="133">
        <v>54.755742857157998</v>
      </c>
      <c r="E327" s="134">
        <v>76.688715486215699</v>
      </c>
      <c r="F327" s="135">
        <v>13.935742857158001</v>
      </c>
      <c r="G327" s="134">
        <v>45.571428571478101</v>
      </c>
      <c r="H327" s="137">
        <f t="shared" si="5"/>
        <v>4.3685714285700783E-2</v>
      </c>
      <c r="I327" s="129">
        <v>423.18999999999699</v>
      </c>
      <c r="J327" s="130">
        <v>54755742.857158802</v>
      </c>
      <c r="K327" s="131">
        <v>54.755742857158801</v>
      </c>
      <c r="L327" s="130">
        <v>13935742.857131001</v>
      </c>
      <c r="M327" s="129">
        <v>45.571428571431397</v>
      </c>
    </row>
    <row r="328" spans="1:13">
      <c r="A328" s="129">
        <v>423.19999999999698</v>
      </c>
      <c r="B328" s="132">
        <v>13979428.571443699</v>
      </c>
      <c r="C328" s="133">
        <v>423.200000000003</v>
      </c>
      <c r="D328" s="133">
        <v>54.799428571443698</v>
      </c>
      <c r="E328" s="134">
        <v>76.749899960005095</v>
      </c>
      <c r="F328" s="135">
        <v>13.9794285714437</v>
      </c>
      <c r="G328" s="134">
        <v>45.714285714335098</v>
      </c>
      <c r="H328" s="137">
        <f t="shared" si="5"/>
        <v>4.3685714285700783E-2</v>
      </c>
      <c r="I328" s="129">
        <v>423.19999999999698</v>
      </c>
      <c r="J328" s="130">
        <v>54799428.571444497</v>
      </c>
      <c r="K328" s="131">
        <v>54.799428571444501</v>
      </c>
      <c r="L328" s="130">
        <v>13979428.5714167</v>
      </c>
      <c r="M328" s="129">
        <v>45.714285714288501</v>
      </c>
    </row>
    <row r="329" spans="1:13">
      <c r="A329" s="129">
        <v>423.20999999999702</v>
      </c>
      <c r="B329" s="132">
        <v>14023114.2857293</v>
      </c>
      <c r="C329" s="133">
        <v>423.21000000000299</v>
      </c>
      <c r="D329" s="133">
        <v>54.8431142857293</v>
      </c>
      <c r="E329" s="134">
        <v>76.811084433794605</v>
      </c>
      <c r="F329" s="135">
        <v>14.023114285729299</v>
      </c>
      <c r="G329" s="134">
        <v>45.857142857192102</v>
      </c>
      <c r="H329" s="137">
        <f t="shared" si="5"/>
        <v>4.3685714285601307E-2</v>
      </c>
      <c r="I329" s="129">
        <v>423.20999999999702</v>
      </c>
      <c r="J329" s="130">
        <v>54843114.285730399</v>
      </c>
      <c r="K329" s="131">
        <v>54.843114285730401</v>
      </c>
      <c r="L329" s="130">
        <v>14023114.285702599</v>
      </c>
      <c r="M329" s="129">
        <v>45.857142857146499</v>
      </c>
    </row>
    <row r="330" spans="1:13">
      <c r="A330" s="129">
        <v>423.21999999999701</v>
      </c>
      <c r="B330" s="132">
        <v>14066800.000015</v>
      </c>
      <c r="C330" s="133">
        <v>423.22000000000298</v>
      </c>
      <c r="D330" s="133">
        <v>54.886800000015</v>
      </c>
      <c r="E330" s="134">
        <v>76.8722689075841</v>
      </c>
      <c r="F330" s="135">
        <v>14.066800000015</v>
      </c>
      <c r="G330" s="134">
        <v>46.000000000049099</v>
      </c>
      <c r="H330" s="137">
        <f t="shared" ref="H330:H393" si="6">D330-D329</f>
        <v>4.3685714285700783E-2</v>
      </c>
      <c r="I330" s="129">
        <v>423.21999999999701</v>
      </c>
      <c r="J330" s="130">
        <v>54886800.000016101</v>
      </c>
      <c r="K330" s="131">
        <v>54.886800000016102</v>
      </c>
      <c r="L330" s="130">
        <v>14066799.999988301</v>
      </c>
      <c r="M330" s="129">
        <v>46.000000000003602</v>
      </c>
    </row>
    <row r="331" spans="1:13">
      <c r="A331" s="129">
        <v>423.22999999999701</v>
      </c>
      <c r="B331" s="132">
        <v>14110485.7143007</v>
      </c>
      <c r="C331" s="133">
        <v>423.23000000000297</v>
      </c>
      <c r="D331" s="133">
        <v>54.930485714300701</v>
      </c>
      <c r="E331" s="134">
        <v>76.933453381373496</v>
      </c>
      <c r="F331" s="135">
        <v>14.110485714300699</v>
      </c>
      <c r="G331" s="134">
        <v>46.142857142906102</v>
      </c>
      <c r="H331" s="137">
        <f t="shared" si="6"/>
        <v>4.3685714285700783E-2</v>
      </c>
      <c r="I331" s="129">
        <v>423.22999999999701</v>
      </c>
      <c r="J331" s="130">
        <v>54930485.714301802</v>
      </c>
      <c r="K331" s="131">
        <v>54.930485714301803</v>
      </c>
      <c r="L331" s="130">
        <v>14110485.714274</v>
      </c>
      <c r="M331" s="129">
        <v>46.142857142860798</v>
      </c>
    </row>
    <row r="332" spans="1:13">
      <c r="A332" s="129">
        <v>423.239999999997</v>
      </c>
      <c r="B332" s="132">
        <v>14154171.428586399</v>
      </c>
      <c r="C332" s="133">
        <v>423.24000000000302</v>
      </c>
      <c r="D332" s="133">
        <v>54.974171428586402</v>
      </c>
      <c r="E332" s="134">
        <v>76.994637855163006</v>
      </c>
      <c r="F332" s="135">
        <v>14.1541714285864</v>
      </c>
      <c r="G332" s="134">
        <v>46.285714285763099</v>
      </c>
      <c r="H332" s="137">
        <f t="shared" si="6"/>
        <v>4.3685714285700783E-2</v>
      </c>
      <c r="I332" s="129">
        <v>423.239999999997</v>
      </c>
      <c r="J332" s="130">
        <v>54974171.428587496</v>
      </c>
      <c r="K332" s="131">
        <v>54.974171428587503</v>
      </c>
      <c r="L332" s="130">
        <v>14154171.4285597</v>
      </c>
      <c r="M332" s="129">
        <v>46.285714285718001</v>
      </c>
    </row>
    <row r="333" spans="1:13">
      <c r="A333" s="129">
        <v>423.24999999999699</v>
      </c>
      <c r="B333" s="132">
        <v>14197857.142872</v>
      </c>
      <c r="C333" s="133">
        <v>423.25000000000301</v>
      </c>
      <c r="D333" s="133">
        <v>55.017857142872003</v>
      </c>
      <c r="E333" s="134">
        <v>77.055822328952402</v>
      </c>
      <c r="F333" s="135">
        <v>14.197857142872</v>
      </c>
      <c r="G333" s="134">
        <v>46.428571428620202</v>
      </c>
      <c r="H333" s="137">
        <f t="shared" si="6"/>
        <v>4.3685714285601307E-2</v>
      </c>
      <c r="I333" s="129">
        <v>423.24999999999699</v>
      </c>
      <c r="J333" s="130">
        <v>55017857.142873198</v>
      </c>
      <c r="K333" s="131">
        <v>55.017857142873197</v>
      </c>
      <c r="L333" s="130">
        <v>14197857.1428454</v>
      </c>
      <c r="M333" s="129">
        <v>46.428571428575097</v>
      </c>
    </row>
    <row r="334" spans="1:13">
      <c r="A334" s="129">
        <v>423.25999999999698</v>
      </c>
      <c r="B334" s="132">
        <v>14241542.8571577</v>
      </c>
      <c r="C334" s="133">
        <v>423.260000000003</v>
      </c>
      <c r="D334" s="133">
        <v>55.061542857157697</v>
      </c>
      <c r="E334" s="134">
        <v>77.117006802741898</v>
      </c>
      <c r="F334" s="135">
        <v>14.2415428571577</v>
      </c>
      <c r="G334" s="134">
        <v>46.571428571477199</v>
      </c>
      <c r="H334" s="137">
        <f t="shared" si="6"/>
        <v>4.3685714285693678E-2</v>
      </c>
      <c r="I334" s="129">
        <v>423.25999999999698</v>
      </c>
      <c r="J334" s="130">
        <v>55061542.857158802</v>
      </c>
      <c r="K334" s="131">
        <v>55.061542857158798</v>
      </c>
      <c r="L334" s="130">
        <v>14241542.857131001</v>
      </c>
      <c r="M334" s="129">
        <v>46.5714285714322</v>
      </c>
    </row>
    <row r="335" spans="1:13">
      <c r="A335" s="129">
        <v>423.26999999999703</v>
      </c>
      <c r="B335" s="132">
        <v>14285228.571443399</v>
      </c>
      <c r="C335" s="133">
        <v>423.27000000000299</v>
      </c>
      <c r="D335" s="133">
        <v>55.105228571443398</v>
      </c>
      <c r="E335" s="134">
        <v>77.178191276531393</v>
      </c>
      <c r="F335" s="135">
        <v>14.285228571443399</v>
      </c>
      <c r="G335" s="134">
        <v>46.714285714334203</v>
      </c>
      <c r="H335" s="137">
        <f t="shared" si="6"/>
        <v>4.3685714285700783E-2</v>
      </c>
      <c r="I335" s="129">
        <v>423.26999999999703</v>
      </c>
      <c r="J335" s="130">
        <v>55105228.571444802</v>
      </c>
      <c r="K335" s="131">
        <v>55.105228571444798</v>
      </c>
      <c r="L335" s="130">
        <v>14285228.571417</v>
      </c>
      <c r="M335" s="129">
        <v>46.714285714290199</v>
      </c>
    </row>
    <row r="336" spans="1:13">
      <c r="A336" s="129">
        <v>423.27999999999702</v>
      </c>
      <c r="B336" s="132">
        <v>14328914.285729101</v>
      </c>
      <c r="C336" s="133">
        <v>423.28000000000299</v>
      </c>
      <c r="D336" s="133">
        <v>55.148914285729099</v>
      </c>
      <c r="E336" s="134">
        <v>77.239375750320804</v>
      </c>
      <c r="F336" s="135">
        <v>14.3289142857291</v>
      </c>
      <c r="G336" s="134">
        <v>46.857142857191199</v>
      </c>
      <c r="H336" s="137">
        <f t="shared" si="6"/>
        <v>4.3685714285700783E-2</v>
      </c>
      <c r="I336" s="129">
        <v>423.27999999999702</v>
      </c>
      <c r="J336" s="130">
        <v>55148914.285730399</v>
      </c>
      <c r="K336" s="131">
        <v>55.148914285730399</v>
      </c>
      <c r="L336" s="130">
        <v>14328914.285702599</v>
      </c>
      <c r="M336" s="129">
        <v>46.857142857147402</v>
      </c>
    </row>
    <row r="337" spans="1:13">
      <c r="A337" s="129">
        <v>423.28999999999701</v>
      </c>
      <c r="B337" s="132">
        <v>14372600.0000147</v>
      </c>
      <c r="C337" s="133">
        <v>423.29000000000298</v>
      </c>
      <c r="D337" s="133">
        <v>55.1926000000147</v>
      </c>
      <c r="E337" s="134">
        <v>77.300560224110299</v>
      </c>
      <c r="F337" s="135">
        <v>14.3726000000147</v>
      </c>
      <c r="G337" s="134">
        <v>47.000000000048203</v>
      </c>
      <c r="H337" s="137">
        <f t="shared" si="6"/>
        <v>4.3685714285601307E-2</v>
      </c>
      <c r="I337" s="129">
        <v>423.28999999999701</v>
      </c>
      <c r="J337" s="130">
        <v>55192600.000016101</v>
      </c>
      <c r="K337" s="131">
        <v>55.1926000000161</v>
      </c>
      <c r="L337" s="130">
        <v>14372599.999988301</v>
      </c>
      <c r="M337" s="129">
        <v>47.000000000004498</v>
      </c>
    </row>
    <row r="338" spans="1:13">
      <c r="A338" s="129">
        <v>423.299999999997</v>
      </c>
      <c r="B338" s="132">
        <v>14416285.7143004</v>
      </c>
      <c r="C338" s="133">
        <v>423.30000000000302</v>
      </c>
      <c r="D338" s="133">
        <v>55.236285714300401</v>
      </c>
      <c r="E338" s="134">
        <v>77.361744697899695</v>
      </c>
      <c r="F338" s="135">
        <v>14.4162857143004</v>
      </c>
      <c r="G338" s="134">
        <v>47.1428571429052</v>
      </c>
      <c r="H338" s="137">
        <f t="shared" si="6"/>
        <v>4.3685714285700783E-2</v>
      </c>
      <c r="I338" s="129">
        <v>423.299999999997</v>
      </c>
      <c r="J338" s="130">
        <v>55236285.714301802</v>
      </c>
      <c r="K338" s="131">
        <v>55.2362857143018</v>
      </c>
      <c r="L338" s="130">
        <v>14416285.714274</v>
      </c>
      <c r="M338" s="129">
        <v>47.1428571428617</v>
      </c>
    </row>
    <row r="339" spans="1:13">
      <c r="A339" s="129">
        <v>423.30999999999699</v>
      </c>
      <c r="B339" s="132">
        <v>14459971.428586099</v>
      </c>
      <c r="C339" s="133">
        <v>423.31000000000301</v>
      </c>
      <c r="D339" s="133">
        <v>55.279971428586101</v>
      </c>
      <c r="E339" s="134">
        <v>77.422929171689205</v>
      </c>
      <c r="F339" s="135">
        <v>14.459971428586099</v>
      </c>
      <c r="G339" s="134">
        <v>47.285714285762197</v>
      </c>
      <c r="H339" s="137">
        <f t="shared" si="6"/>
        <v>4.3685714285700783E-2</v>
      </c>
      <c r="I339" s="129">
        <v>423.30999999999699</v>
      </c>
      <c r="J339" s="130">
        <v>55279971.428587496</v>
      </c>
      <c r="K339" s="131">
        <v>55.279971428587501</v>
      </c>
      <c r="L339" s="130">
        <v>14459971.4285597</v>
      </c>
      <c r="M339" s="129">
        <v>47.285714285718797</v>
      </c>
    </row>
    <row r="340" spans="1:13">
      <c r="A340" s="129">
        <v>423.31999999999698</v>
      </c>
      <c r="B340" s="132">
        <v>14503657.142871801</v>
      </c>
      <c r="C340" s="133">
        <v>423.32000000000301</v>
      </c>
      <c r="D340" s="133">
        <v>55.323657142871802</v>
      </c>
      <c r="E340" s="134">
        <v>77.484113645478701</v>
      </c>
      <c r="F340" s="135">
        <v>14.5036571428718</v>
      </c>
      <c r="G340" s="134">
        <v>47.4285714286192</v>
      </c>
      <c r="H340" s="137">
        <f t="shared" si="6"/>
        <v>4.3685714285700783E-2</v>
      </c>
      <c r="I340" s="129">
        <v>423.31999999999698</v>
      </c>
      <c r="J340" s="130">
        <v>55323657.142873101</v>
      </c>
      <c r="K340" s="131">
        <v>55.323657142873103</v>
      </c>
      <c r="L340" s="130">
        <v>14503657.142845299</v>
      </c>
      <c r="M340" s="129">
        <v>47.4285714285759</v>
      </c>
    </row>
    <row r="341" spans="1:13">
      <c r="A341" s="129">
        <v>423.32999999999703</v>
      </c>
      <c r="B341" s="132">
        <v>14547342.8571574</v>
      </c>
      <c r="C341" s="133">
        <v>423.330000000003</v>
      </c>
      <c r="D341" s="133">
        <v>55.367342857157396</v>
      </c>
      <c r="E341" s="134">
        <v>77.545298119268097</v>
      </c>
      <c r="F341" s="135">
        <v>14.5473428571574</v>
      </c>
      <c r="G341" s="134">
        <v>47.571428571476297</v>
      </c>
      <c r="H341" s="137">
        <f t="shared" si="6"/>
        <v>4.3685714285594202E-2</v>
      </c>
      <c r="I341" s="129">
        <v>423.32999999999703</v>
      </c>
      <c r="J341" s="130">
        <v>55367342.8571591</v>
      </c>
      <c r="K341" s="131">
        <v>55.367342857159102</v>
      </c>
      <c r="L341" s="130">
        <v>14547342.8571313</v>
      </c>
      <c r="M341" s="129">
        <v>47.571428571433898</v>
      </c>
    </row>
    <row r="342" spans="1:13">
      <c r="A342" s="129">
        <v>423.33999999999702</v>
      </c>
      <c r="B342" s="132">
        <v>14591028.5714431</v>
      </c>
      <c r="C342" s="133">
        <v>423.34000000000299</v>
      </c>
      <c r="D342" s="133">
        <v>55.411028571443097</v>
      </c>
      <c r="E342" s="134">
        <v>77.606482593057606</v>
      </c>
      <c r="F342" s="135">
        <v>14.591028571443101</v>
      </c>
      <c r="G342" s="134">
        <v>47.7142857143333</v>
      </c>
      <c r="H342" s="137">
        <f t="shared" si="6"/>
        <v>4.3685714285700783E-2</v>
      </c>
      <c r="I342" s="129">
        <v>423.33999999999702</v>
      </c>
      <c r="J342" s="130">
        <v>55411028.571444698</v>
      </c>
      <c r="K342" s="131">
        <v>55.411028571444703</v>
      </c>
      <c r="L342" s="130">
        <v>14591028.5714169</v>
      </c>
      <c r="M342" s="129">
        <v>47.714285714291002</v>
      </c>
    </row>
    <row r="343" spans="1:13">
      <c r="A343" s="129">
        <v>423.34999999999701</v>
      </c>
      <c r="B343" s="132">
        <v>14634714.285728799</v>
      </c>
      <c r="C343" s="133">
        <v>423.35000000000298</v>
      </c>
      <c r="D343" s="133">
        <v>55.454714285728798</v>
      </c>
      <c r="E343" s="134">
        <v>77.667667066847002</v>
      </c>
      <c r="F343" s="135">
        <v>14.6347142857288</v>
      </c>
      <c r="G343" s="134">
        <v>47.857142857190297</v>
      </c>
      <c r="H343" s="137">
        <f t="shared" si="6"/>
        <v>4.3685714285700783E-2</v>
      </c>
      <c r="I343" s="129">
        <v>423.34999999999701</v>
      </c>
      <c r="J343" s="130">
        <v>55454714.285730399</v>
      </c>
      <c r="K343" s="131">
        <v>55.454714285730397</v>
      </c>
      <c r="L343" s="130">
        <v>14634714.285702599</v>
      </c>
      <c r="M343" s="129">
        <v>47.857142857148197</v>
      </c>
    </row>
    <row r="344" spans="1:13">
      <c r="A344" s="129">
        <v>423.359999999997</v>
      </c>
      <c r="B344" s="132">
        <v>14678400.000014501</v>
      </c>
      <c r="C344" s="133">
        <v>423.36000000000303</v>
      </c>
      <c r="D344" s="133">
        <v>55.498400000014499</v>
      </c>
      <c r="E344" s="134">
        <v>77.728851540636498</v>
      </c>
      <c r="F344" s="135">
        <v>14.6784000000145</v>
      </c>
      <c r="G344" s="134">
        <v>48.000000000047301</v>
      </c>
      <c r="H344" s="137">
        <f t="shared" si="6"/>
        <v>4.3685714285700783E-2</v>
      </c>
      <c r="I344" s="129">
        <v>423.359999999997</v>
      </c>
      <c r="J344" s="130">
        <v>55498400.000016101</v>
      </c>
      <c r="K344" s="131">
        <v>55.498400000016098</v>
      </c>
      <c r="L344" s="130">
        <v>14678399.999988301</v>
      </c>
      <c r="M344" s="129">
        <v>48.0000000000054</v>
      </c>
    </row>
    <row r="345" spans="1:13">
      <c r="A345" s="129">
        <v>423.36999999999699</v>
      </c>
      <c r="B345" s="132">
        <v>14722085.7143001</v>
      </c>
      <c r="C345" s="133">
        <v>423.37000000000302</v>
      </c>
      <c r="D345" s="133">
        <v>55.5420857143001</v>
      </c>
      <c r="E345" s="134">
        <v>77.790036014425993</v>
      </c>
      <c r="F345" s="135">
        <v>14.7220857143001</v>
      </c>
      <c r="G345" s="134">
        <v>48.142857142904298</v>
      </c>
      <c r="H345" s="137">
        <f t="shared" si="6"/>
        <v>4.3685714285601307E-2</v>
      </c>
      <c r="I345" s="129">
        <v>423.36999999999699</v>
      </c>
      <c r="J345" s="130">
        <v>55542085.714301802</v>
      </c>
      <c r="K345" s="131">
        <v>55.542085714301798</v>
      </c>
      <c r="L345" s="130">
        <v>14722085.714274</v>
      </c>
      <c r="M345" s="129">
        <v>48.142857142862503</v>
      </c>
    </row>
    <row r="346" spans="1:13">
      <c r="A346" s="129">
        <v>423.37999999999698</v>
      </c>
      <c r="B346" s="132">
        <v>14765771.428585799</v>
      </c>
      <c r="C346" s="133">
        <v>423.38000000000301</v>
      </c>
      <c r="D346" s="133">
        <v>55.585771428585801</v>
      </c>
      <c r="E346" s="134">
        <v>77.851220488215404</v>
      </c>
      <c r="F346" s="135">
        <v>14.765771428585801</v>
      </c>
      <c r="G346" s="134">
        <v>48.285714285761301</v>
      </c>
      <c r="H346" s="137">
        <f t="shared" si="6"/>
        <v>4.3685714285700783E-2</v>
      </c>
      <c r="I346" s="129">
        <v>423.37999999999698</v>
      </c>
      <c r="J346" s="130">
        <v>55585771.428587496</v>
      </c>
      <c r="K346" s="131">
        <v>55.5857714285874</v>
      </c>
      <c r="L346" s="130">
        <v>14765771.4285597</v>
      </c>
      <c r="M346" s="129">
        <v>48.285714285719699</v>
      </c>
    </row>
    <row r="347" spans="1:13">
      <c r="A347" s="129">
        <v>423.38999999999697</v>
      </c>
      <c r="B347" s="132">
        <v>14809457.142871501</v>
      </c>
      <c r="C347" s="133">
        <v>423.390000000003</v>
      </c>
      <c r="D347" s="133">
        <v>55.629457142871502</v>
      </c>
      <c r="E347" s="134">
        <v>77.912404962004899</v>
      </c>
      <c r="F347" s="135">
        <v>14.8094571428715</v>
      </c>
      <c r="G347" s="134">
        <v>48.428571428618298</v>
      </c>
      <c r="H347" s="137">
        <f t="shared" si="6"/>
        <v>4.3685714285700783E-2</v>
      </c>
      <c r="I347" s="129">
        <v>423.38999999999697</v>
      </c>
      <c r="J347" s="130">
        <v>55629457.142873101</v>
      </c>
      <c r="K347" s="131">
        <v>55.6294571428731</v>
      </c>
      <c r="L347" s="130">
        <v>14809457.142845299</v>
      </c>
      <c r="M347" s="129">
        <v>48.428571428576802</v>
      </c>
    </row>
    <row r="348" spans="1:13">
      <c r="A348" s="129">
        <v>423.39999999999702</v>
      </c>
      <c r="B348" s="132">
        <v>14853142.857157201</v>
      </c>
      <c r="C348" s="133">
        <v>423.40000000000299</v>
      </c>
      <c r="D348" s="133">
        <v>55.673142857157202</v>
      </c>
      <c r="E348" s="134">
        <v>77.973589435794295</v>
      </c>
      <c r="F348" s="135">
        <v>14.8531428571572</v>
      </c>
      <c r="G348" s="134">
        <v>48.571428571475401</v>
      </c>
      <c r="H348" s="137">
        <f t="shared" si="6"/>
        <v>4.3685714285700783E-2</v>
      </c>
      <c r="I348" s="129">
        <v>423.39999999999702</v>
      </c>
      <c r="J348" s="130">
        <v>55673142.857159004</v>
      </c>
      <c r="K348" s="131">
        <v>55.673142857159</v>
      </c>
      <c r="L348" s="130">
        <v>14853142.8571313</v>
      </c>
      <c r="M348" s="129">
        <v>48.571428571434801</v>
      </c>
    </row>
    <row r="349" spans="1:13">
      <c r="A349" s="129">
        <v>423.40999999999701</v>
      </c>
      <c r="B349" s="132">
        <v>14896828.5714428</v>
      </c>
      <c r="C349" s="133">
        <v>423.41000000000298</v>
      </c>
      <c r="D349" s="133">
        <v>55.716828571442797</v>
      </c>
      <c r="E349" s="134">
        <v>78.034773909583805</v>
      </c>
      <c r="F349" s="135">
        <v>14.8968285714428</v>
      </c>
      <c r="G349" s="134">
        <v>48.714285714332398</v>
      </c>
      <c r="H349" s="137">
        <f t="shared" si="6"/>
        <v>4.3685714285594202E-2</v>
      </c>
      <c r="I349" s="129">
        <v>423.40999999999701</v>
      </c>
      <c r="J349" s="130">
        <v>55716828.571444698</v>
      </c>
      <c r="K349" s="131">
        <v>55.716828571444701</v>
      </c>
      <c r="L349" s="130">
        <v>14896828.5714169</v>
      </c>
      <c r="M349" s="129">
        <v>48.714285714291897</v>
      </c>
    </row>
    <row r="350" spans="1:13">
      <c r="A350" s="129">
        <v>423.419999999997</v>
      </c>
      <c r="B350" s="132">
        <v>14940514.285728499</v>
      </c>
      <c r="C350" s="133">
        <v>423.42000000000297</v>
      </c>
      <c r="D350" s="133">
        <v>55.760514285728497</v>
      </c>
      <c r="E350" s="134">
        <v>78.095958383373301</v>
      </c>
      <c r="F350" s="135">
        <v>14.940514285728501</v>
      </c>
      <c r="G350" s="134">
        <v>48.857142857189402</v>
      </c>
      <c r="H350" s="137">
        <f t="shared" si="6"/>
        <v>4.3685714285700783E-2</v>
      </c>
      <c r="I350" s="129">
        <v>423.419999999997</v>
      </c>
      <c r="J350" s="130">
        <v>55760514.285730399</v>
      </c>
      <c r="K350" s="131">
        <v>55.760514285730402</v>
      </c>
      <c r="L350" s="130">
        <v>14940514.285702599</v>
      </c>
      <c r="M350" s="129">
        <v>48.8571428571491</v>
      </c>
    </row>
    <row r="351" spans="1:13">
      <c r="A351" s="129">
        <v>423.42999999999699</v>
      </c>
      <c r="B351" s="132">
        <v>14984200.000014201</v>
      </c>
      <c r="C351" s="133">
        <v>423.43000000000302</v>
      </c>
      <c r="D351" s="133">
        <v>55.804200000014198</v>
      </c>
      <c r="E351" s="134">
        <v>78.157142857162697</v>
      </c>
      <c r="F351" s="135">
        <v>14.9842000000142</v>
      </c>
      <c r="G351" s="134">
        <v>49.000000000046398</v>
      </c>
      <c r="H351" s="137">
        <f t="shared" si="6"/>
        <v>4.3685714285700783E-2</v>
      </c>
      <c r="I351" s="129">
        <v>423.42999999999699</v>
      </c>
      <c r="J351" s="130">
        <v>55804200.000016101</v>
      </c>
      <c r="K351" s="131">
        <v>55.804200000016102</v>
      </c>
      <c r="L351" s="130">
        <v>14984199.999988301</v>
      </c>
      <c r="M351" s="129">
        <v>49.000000000006203</v>
      </c>
    </row>
    <row r="352" spans="1:13">
      <c r="A352" s="129">
        <v>423.43999999999699</v>
      </c>
      <c r="B352" s="132">
        <v>15027885.7142999</v>
      </c>
      <c r="C352" s="133">
        <v>423.44000000000301</v>
      </c>
      <c r="D352" s="133">
        <v>55.847885714299899</v>
      </c>
      <c r="E352" s="134">
        <v>78.218327330952206</v>
      </c>
      <c r="F352" s="135">
        <v>15.0278857142999</v>
      </c>
      <c r="G352" s="134">
        <v>49.142857142903402</v>
      </c>
      <c r="H352" s="137">
        <f t="shared" si="6"/>
        <v>4.3685714285700783E-2</v>
      </c>
      <c r="I352" s="129">
        <v>423.43999999999699</v>
      </c>
      <c r="J352" s="130">
        <v>55847885.714301802</v>
      </c>
      <c r="K352" s="131">
        <v>55.847885714301803</v>
      </c>
      <c r="L352" s="130">
        <v>15027885.714274</v>
      </c>
      <c r="M352" s="129">
        <v>49.142857142863299</v>
      </c>
    </row>
    <row r="353" spans="1:13">
      <c r="A353" s="129">
        <v>423.44999999999698</v>
      </c>
      <c r="B353" s="132">
        <v>15071571.4285855</v>
      </c>
      <c r="C353" s="133">
        <v>423.450000000003</v>
      </c>
      <c r="D353" s="133">
        <v>55.8915714285855</v>
      </c>
      <c r="E353" s="134">
        <v>78.279511804741603</v>
      </c>
      <c r="F353" s="135">
        <v>15.0715714285855</v>
      </c>
      <c r="G353" s="134">
        <v>49.285714285760399</v>
      </c>
      <c r="H353" s="137">
        <f t="shared" si="6"/>
        <v>4.3685714285601307E-2</v>
      </c>
      <c r="I353" s="129">
        <v>423.44999999999698</v>
      </c>
      <c r="J353" s="130">
        <v>55891571.428587399</v>
      </c>
      <c r="K353" s="131">
        <v>55.891571428587397</v>
      </c>
      <c r="L353" s="130">
        <v>15071571.428559599</v>
      </c>
      <c r="M353" s="129">
        <v>49.285714285720502</v>
      </c>
    </row>
    <row r="354" spans="1:13">
      <c r="A354" s="129">
        <v>423.45999999999702</v>
      </c>
      <c r="B354" s="132">
        <v>15115257.142871199</v>
      </c>
      <c r="C354" s="133">
        <v>423.46000000000299</v>
      </c>
      <c r="D354" s="133">
        <v>55.935257142871201</v>
      </c>
      <c r="E354" s="134">
        <v>78.340696278531098</v>
      </c>
      <c r="F354" s="135">
        <v>15.115257142871201</v>
      </c>
      <c r="G354" s="134">
        <v>49.428571428617403</v>
      </c>
      <c r="H354" s="137">
        <f t="shared" si="6"/>
        <v>4.3685714285700783E-2</v>
      </c>
      <c r="I354" s="129">
        <v>423.45999999999702</v>
      </c>
      <c r="J354" s="130">
        <v>55935257.142873302</v>
      </c>
      <c r="K354" s="131">
        <v>55.935257142873297</v>
      </c>
      <c r="L354" s="130">
        <v>15115257.1428455</v>
      </c>
      <c r="M354" s="129">
        <v>49.428571428578401</v>
      </c>
    </row>
    <row r="355" spans="1:13">
      <c r="A355" s="129">
        <v>423.46999999999701</v>
      </c>
      <c r="B355" s="132">
        <v>15158942.857156901</v>
      </c>
      <c r="C355" s="133">
        <v>423.47000000000298</v>
      </c>
      <c r="D355" s="133">
        <v>55.978942857156902</v>
      </c>
      <c r="E355" s="134">
        <v>78.401880752320594</v>
      </c>
      <c r="F355" s="135">
        <v>15.1589428571569</v>
      </c>
      <c r="G355" s="134">
        <v>49.571428571474399</v>
      </c>
      <c r="H355" s="137">
        <f t="shared" si="6"/>
        <v>4.3685714285700783E-2</v>
      </c>
      <c r="I355" s="129">
        <v>423.46999999999701</v>
      </c>
      <c r="J355" s="130">
        <v>55978942.857159004</v>
      </c>
      <c r="K355" s="131">
        <v>55.978942857158998</v>
      </c>
      <c r="L355" s="130">
        <v>15158942.8571312</v>
      </c>
      <c r="M355" s="129">
        <v>49.571428571435597</v>
      </c>
    </row>
    <row r="356" spans="1:13">
      <c r="A356" s="129">
        <v>423.47999999999701</v>
      </c>
      <c r="B356" s="132">
        <v>15202628.5714426</v>
      </c>
      <c r="C356" s="133">
        <v>423.48000000000297</v>
      </c>
      <c r="D356" s="133">
        <v>56.022628571442603</v>
      </c>
      <c r="E356" s="134">
        <v>78.463065226110004</v>
      </c>
      <c r="F356" s="135">
        <v>15.202628571442601</v>
      </c>
      <c r="G356" s="134">
        <v>49.714285714331403</v>
      </c>
      <c r="H356" s="137">
        <f t="shared" si="6"/>
        <v>4.3685714285700783E-2</v>
      </c>
      <c r="I356" s="129">
        <v>423.47999999999701</v>
      </c>
      <c r="J356" s="130">
        <v>56022628.571444698</v>
      </c>
      <c r="K356" s="131">
        <v>56.022628571444699</v>
      </c>
      <c r="L356" s="130">
        <v>15202628.5714169</v>
      </c>
      <c r="M356" s="129">
        <v>49.714285714292799</v>
      </c>
    </row>
    <row r="357" spans="1:13">
      <c r="A357" s="129">
        <v>423.489999999997</v>
      </c>
      <c r="B357" s="132">
        <v>15246314.285728199</v>
      </c>
      <c r="C357" s="133">
        <v>423.49000000000302</v>
      </c>
      <c r="D357" s="133">
        <v>56.066314285728197</v>
      </c>
      <c r="E357" s="134">
        <v>78.524249699899499</v>
      </c>
      <c r="F357" s="135">
        <v>15.2463142857282</v>
      </c>
      <c r="G357" s="134">
        <v>49.857142857188499</v>
      </c>
      <c r="H357" s="137">
        <f t="shared" si="6"/>
        <v>4.3685714285594202E-2</v>
      </c>
      <c r="I357" s="129">
        <v>423.489999999997</v>
      </c>
      <c r="J357" s="130">
        <v>56066314.285730399</v>
      </c>
      <c r="K357" s="131">
        <v>56.0663142857304</v>
      </c>
      <c r="L357" s="130">
        <v>15246314.285702599</v>
      </c>
      <c r="M357" s="129">
        <v>49.857142857149903</v>
      </c>
    </row>
    <row r="358" spans="1:13">
      <c r="A358" s="129">
        <v>423.49999999999699</v>
      </c>
      <c r="B358" s="132">
        <v>15290000.000013901</v>
      </c>
      <c r="C358" s="133">
        <v>423.50000000000301</v>
      </c>
      <c r="D358" s="133">
        <v>56.110000000013898</v>
      </c>
      <c r="E358" s="134">
        <v>78.585434173688995</v>
      </c>
      <c r="F358" s="135">
        <v>15.290000000013899</v>
      </c>
      <c r="G358" s="134">
        <v>50.000000000045503</v>
      </c>
      <c r="H358" s="137">
        <f t="shared" si="6"/>
        <v>4.3685714285700783E-2</v>
      </c>
      <c r="I358" s="129">
        <v>423.49999999999699</v>
      </c>
      <c r="J358" s="130">
        <v>56110000.000016101</v>
      </c>
      <c r="K358" s="131">
        <v>56.1100000000161</v>
      </c>
      <c r="L358" s="130">
        <v>15289999.999988301</v>
      </c>
      <c r="M358" s="129">
        <v>50.000000000006999</v>
      </c>
    </row>
    <row r="359" spans="1:13">
      <c r="A359" s="129">
        <v>423.50999999999698</v>
      </c>
      <c r="B359" s="132">
        <v>15333685.714299601</v>
      </c>
      <c r="C359" s="133">
        <v>423.510000000003</v>
      </c>
      <c r="D359" s="133">
        <v>56.153685714299598</v>
      </c>
      <c r="E359" s="134">
        <v>78.646618647478405</v>
      </c>
      <c r="F359" s="135">
        <v>15.3336857142996</v>
      </c>
      <c r="G359" s="134">
        <v>50.1428571429025</v>
      </c>
      <c r="H359" s="137">
        <f t="shared" si="6"/>
        <v>4.3685714285700783E-2</v>
      </c>
      <c r="I359" s="129">
        <v>423.50999999999698</v>
      </c>
      <c r="J359" s="130">
        <v>56153685.714301698</v>
      </c>
      <c r="K359" s="131">
        <v>56.153685714301702</v>
      </c>
      <c r="L359" s="130">
        <v>15333685.7142739</v>
      </c>
      <c r="M359" s="129">
        <v>50.142857142864202</v>
      </c>
    </row>
    <row r="360" spans="1:13">
      <c r="A360" s="129">
        <v>423.51999999999703</v>
      </c>
      <c r="B360" s="132">
        <v>15377371.4285853</v>
      </c>
      <c r="C360" s="133">
        <v>423.52000000000299</v>
      </c>
      <c r="D360" s="133">
        <v>56.197371428585299</v>
      </c>
      <c r="E360" s="134">
        <v>78.707803121267901</v>
      </c>
      <c r="F360" s="135">
        <v>15.377371428585301</v>
      </c>
      <c r="G360" s="134">
        <v>50.285714285759497</v>
      </c>
      <c r="H360" s="137">
        <f t="shared" si="6"/>
        <v>4.3685714285700783E-2</v>
      </c>
      <c r="I360" s="129">
        <v>423.51999999999703</v>
      </c>
      <c r="J360" s="130">
        <v>56197371.428587697</v>
      </c>
      <c r="K360" s="131">
        <v>56.197371428587701</v>
      </c>
      <c r="L360" s="130">
        <v>15377371.428559899</v>
      </c>
      <c r="M360" s="129">
        <v>50.2857142857222</v>
      </c>
    </row>
    <row r="361" spans="1:13">
      <c r="A361" s="129">
        <v>423.52999999999702</v>
      </c>
      <c r="B361" s="132">
        <v>15421057.142870899</v>
      </c>
      <c r="C361" s="133">
        <v>423.53000000000299</v>
      </c>
      <c r="D361" s="133">
        <v>56.241057142870901</v>
      </c>
      <c r="E361" s="134">
        <v>78.768987595057297</v>
      </c>
      <c r="F361" s="135">
        <v>15.4210571428709</v>
      </c>
      <c r="G361" s="134">
        <v>50.4285714286165</v>
      </c>
      <c r="H361" s="137">
        <f t="shared" si="6"/>
        <v>4.3685714285601307E-2</v>
      </c>
      <c r="I361" s="129">
        <v>423.52999999999702</v>
      </c>
      <c r="J361" s="130">
        <v>56241057.142873302</v>
      </c>
      <c r="K361" s="131">
        <v>56.241057142873302</v>
      </c>
      <c r="L361" s="130">
        <v>15421057.1428455</v>
      </c>
      <c r="M361" s="129">
        <v>50.428571428579303</v>
      </c>
    </row>
    <row r="362" spans="1:13">
      <c r="A362" s="129">
        <v>423.53999999999701</v>
      </c>
      <c r="B362" s="132">
        <v>15464742.857156601</v>
      </c>
      <c r="C362" s="133">
        <v>423.54000000000298</v>
      </c>
      <c r="D362" s="133">
        <v>56.284742857156601</v>
      </c>
      <c r="E362" s="134">
        <v>78.830172068846807</v>
      </c>
      <c r="F362" s="135">
        <v>15.464742857156599</v>
      </c>
      <c r="G362" s="134">
        <v>50.571428571473497</v>
      </c>
      <c r="H362" s="137">
        <f t="shared" si="6"/>
        <v>4.3685714285700783E-2</v>
      </c>
      <c r="I362" s="129">
        <v>423.53999999999701</v>
      </c>
      <c r="J362" s="130">
        <v>56284742.857159004</v>
      </c>
      <c r="K362" s="131">
        <v>56.284742857159003</v>
      </c>
      <c r="L362" s="130">
        <v>15464742.8571312</v>
      </c>
      <c r="M362" s="129">
        <v>50.5714285714364</v>
      </c>
    </row>
    <row r="363" spans="1:13">
      <c r="A363" s="129">
        <v>423.549999999997</v>
      </c>
      <c r="B363" s="132">
        <v>15508428.5714423</v>
      </c>
      <c r="C363" s="133">
        <v>423.55000000000302</v>
      </c>
      <c r="D363" s="133">
        <v>56.328428571442302</v>
      </c>
      <c r="E363" s="134">
        <v>78.891356542636302</v>
      </c>
      <c r="F363" s="135">
        <v>15.5084285714423</v>
      </c>
      <c r="G363" s="134">
        <v>50.714285714330501</v>
      </c>
      <c r="H363" s="137">
        <f t="shared" si="6"/>
        <v>4.3685714285700783E-2</v>
      </c>
      <c r="I363" s="129">
        <v>423.549999999997</v>
      </c>
      <c r="J363" s="130">
        <v>56328428.571444698</v>
      </c>
      <c r="K363" s="131">
        <v>56.328428571444697</v>
      </c>
      <c r="L363" s="130">
        <v>15508428.5714169</v>
      </c>
      <c r="M363" s="129">
        <v>50.714285714293602</v>
      </c>
    </row>
    <row r="364" spans="1:13">
      <c r="A364" s="129">
        <v>423.55999999999699</v>
      </c>
      <c r="B364" s="132">
        <v>15552114.285728</v>
      </c>
      <c r="C364" s="133">
        <v>423.56000000000301</v>
      </c>
      <c r="D364" s="133">
        <v>56.372114285728003</v>
      </c>
      <c r="E364" s="134">
        <v>78.952541016425698</v>
      </c>
      <c r="F364" s="135">
        <v>15.552114285728001</v>
      </c>
      <c r="G364" s="134">
        <v>50.857142857187597</v>
      </c>
      <c r="H364" s="137">
        <f t="shared" si="6"/>
        <v>4.3685714285700783E-2</v>
      </c>
      <c r="I364" s="129">
        <v>423.55999999999699</v>
      </c>
      <c r="J364" s="130">
        <v>56372114.285730399</v>
      </c>
      <c r="K364" s="131">
        <v>56.372114285730397</v>
      </c>
      <c r="L364" s="130">
        <v>15552114.285702599</v>
      </c>
      <c r="M364" s="129">
        <v>50.857142857150698</v>
      </c>
    </row>
    <row r="365" spans="1:13">
      <c r="A365" s="129">
        <v>423.56999999999698</v>
      </c>
      <c r="B365" s="132">
        <v>15595800.000013599</v>
      </c>
      <c r="C365" s="133">
        <v>423.57000000000301</v>
      </c>
      <c r="D365" s="133">
        <v>56.415800000013597</v>
      </c>
      <c r="E365" s="134">
        <v>79.013725490215194</v>
      </c>
      <c r="F365" s="135">
        <v>15.5958000000136</v>
      </c>
      <c r="G365" s="134">
        <v>51.000000000044601</v>
      </c>
      <c r="H365" s="137">
        <f t="shared" si="6"/>
        <v>4.3685714285594202E-2</v>
      </c>
      <c r="I365" s="129">
        <v>423.56999999999698</v>
      </c>
      <c r="J365" s="130">
        <v>56415800.000015996</v>
      </c>
      <c r="K365" s="131">
        <v>56.415800000015999</v>
      </c>
      <c r="L365" s="130">
        <v>15595799.9999882</v>
      </c>
      <c r="M365" s="129">
        <v>51.000000000007901</v>
      </c>
    </row>
    <row r="366" spans="1:13">
      <c r="A366" s="129">
        <v>423.57999999999703</v>
      </c>
      <c r="B366" s="132">
        <v>15639485.714299301</v>
      </c>
      <c r="C366" s="133">
        <v>423.580000000003</v>
      </c>
      <c r="D366" s="133">
        <v>56.459485714299298</v>
      </c>
      <c r="E366" s="134">
        <v>79.074909964004604</v>
      </c>
      <c r="F366" s="135">
        <v>15.639485714299299</v>
      </c>
      <c r="G366" s="134">
        <v>51.142857142901597</v>
      </c>
      <c r="H366" s="137">
        <f t="shared" si="6"/>
        <v>4.3685714285700783E-2</v>
      </c>
      <c r="I366" s="129">
        <v>423.57999999999703</v>
      </c>
      <c r="J366" s="130">
        <v>56459485.714302003</v>
      </c>
      <c r="K366" s="131">
        <v>56.459485714301998</v>
      </c>
      <c r="L366" s="130">
        <v>15639485.7142742</v>
      </c>
      <c r="M366" s="129">
        <v>51.1428571428659</v>
      </c>
    </row>
    <row r="367" spans="1:13">
      <c r="A367" s="129">
        <v>423.58999999999702</v>
      </c>
      <c r="B367" s="132">
        <v>15683171.428585</v>
      </c>
      <c r="C367" s="133">
        <v>423.59000000000299</v>
      </c>
      <c r="D367" s="133">
        <v>56.503171428584999</v>
      </c>
      <c r="E367" s="134">
        <v>79.1360944377941</v>
      </c>
      <c r="F367" s="135">
        <v>15.683171428585</v>
      </c>
      <c r="G367" s="134">
        <v>51.285714285758601</v>
      </c>
      <c r="H367" s="137">
        <f t="shared" si="6"/>
        <v>4.3685714285700783E-2</v>
      </c>
      <c r="I367" s="129">
        <v>423.58999999999702</v>
      </c>
      <c r="J367" s="130">
        <v>56503171.428587601</v>
      </c>
      <c r="K367" s="131">
        <v>56.503171428587599</v>
      </c>
      <c r="L367" s="130">
        <v>15683171.428559801</v>
      </c>
      <c r="M367" s="129">
        <v>51.285714285723003</v>
      </c>
    </row>
    <row r="368" spans="1:13">
      <c r="A368" s="129">
        <v>423.59999999999701</v>
      </c>
      <c r="B368" s="132">
        <v>15726857.1428707</v>
      </c>
      <c r="C368" s="133">
        <v>423.60000000000298</v>
      </c>
      <c r="D368" s="133">
        <v>56.546857142870699</v>
      </c>
      <c r="E368" s="134">
        <v>79.197278911583595</v>
      </c>
      <c r="F368" s="135">
        <v>15.726857142870699</v>
      </c>
      <c r="G368" s="134">
        <v>51.428571428615598</v>
      </c>
      <c r="H368" s="137">
        <f t="shared" si="6"/>
        <v>4.3685714285700783E-2</v>
      </c>
      <c r="I368" s="129">
        <v>423.59999999999701</v>
      </c>
      <c r="J368" s="130">
        <v>56546857.142873302</v>
      </c>
      <c r="K368" s="131">
        <v>56.5468571428733</v>
      </c>
      <c r="L368" s="130">
        <v>15726857.1428455</v>
      </c>
      <c r="M368" s="129">
        <v>51.428571428580099</v>
      </c>
    </row>
    <row r="369" spans="1:13">
      <c r="A369" s="129">
        <v>423.609999999997</v>
      </c>
      <c r="B369" s="132">
        <v>15770542.857156301</v>
      </c>
      <c r="C369" s="133">
        <v>423.61000000000303</v>
      </c>
      <c r="D369" s="133">
        <v>56.590542857156301</v>
      </c>
      <c r="E369" s="134">
        <v>79.258463385373005</v>
      </c>
      <c r="F369" s="135">
        <v>15.7705428571563</v>
      </c>
      <c r="G369" s="134">
        <v>51.571428571472602</v>
      </c>
      <c r="H369" s="137">
        <f t="shared" si="6"/>
        <v>4.3685714285601307E-2</v>
      </c>
      <c r="I369" s="129">
        <v>423.609999999997</v>
      </c>
      <c r="J369" s="130">
        <v>56590542.857159004</v>
      </c>
      <c r="K369" s="131">
        <v>56.590542857159001</v>
      </c>
      <c r="L369" s="130">
        <v>15770542.8571312</v>
      </c>
      <c r="M369" s="129">
        <v>51.571428571437302</v>
      </c>
    </row>
    <row r="370" spans="1:13">
      <c r="A370" s="129">
        <v>423.61999999999699</v>
      </c>
      <c r="B370" s="132">
        <v>15814228.571442001</v>
      </c>
      <c r="C370" s="133">
        <v>423.62000000000302</v>
      </c>
      <c r="D370" s="133">
        <v>56.634228571442002</v>
      </c>
      <c r="E370" s="134">
        <v>79.319647859162501</v>
      </c>
      <c r="F370" s="135">
        <v>15.814228571441999</v>
      </c>
      <c r="G370" s="134">
        <v>51.714285714329598</v>
      </c>
      <c r="H370" s="137">
        <f t="shared" si="6"/>
        <v>4.3685714285700783E-2</v>
      </c>
      <c r="I370" s="129">
        <v>423.61999999999699</v>
      </c>
      <c r="J370" s="130">
        <v>56634228.571444698</v>
      </c>
      <c r="K370" s="131">
        <v>56.634228571444702</v>
      </c>
      <c r="L370" s="130">
        <v>15814228.5714169</v>
      </c>
      <c r="M370" s="129">
        <v>51.714285714294398</v>
      </c>
    </row>
    <row r="371" spans="1:13">
      <c r="A371" s="129">
        <v>423.62999999999698</v>
      </c>
      <c r="B371" s="132">
        <v>15857914.2857277</v>
      </c>
      <c r="C371" s="133">
        <v>423.63000000000301</v>
      </c>
      <c r="D371" s="133">
        <v>56.677914285727702</v>
      </c>
      <c r="E371" s="134">
        <v>79.380832332951897</v>
      </c>
      <c r="F371" s="135">
        <v>15.8579142857277</v>
      </c>
      <c r="G371" s="134">
        <v>51.857142857186602</v>
      </c>
      <c r="H371" s="137">
        <f t="shared" si="6"/>
        <v>4.3685714285700783E-2</v>
      </c>
      <c r="I371" s="129">
        <v>423.62999999999698</v>
      </c>
      <c r="J371" s="130">
        <v>56677914.285730302</v>
      </c>
      <c r="K371" s="131">
        <v>56.677914285730303</v>
      </c>
      <c r="L371" s="130">
        <v>15857914.2857025</v>
      </c>
      <c r="M371" s="129">
        <v>51.857142857151601</v>
      </c>
    </row>
    <row r="372" spans="1:13">
      <c r="A372" s="129">
        <v>423.63999999999697</v>
      </c>
      <c r="B372" s="132">
        <v>15901600.000013299</v>
      </c>
      <c r="C372" s="133">
        <v>423.640000000003</v>
      </c>
      <c r="D372" s="133">
        <v>56.721600000013403</v>
      </c>
      <c r="E372" s="134">
        <v>79.442016806741407</v>
      </c>
      <c r="F372" s="135">
        <v>15.9016000000133</v>
      </c>
      <c r="G372" s="134">
        <v>52.000000000043698</v>
      </c>
      <c r="H372" s="137">
        <f t="shared" si="6"/>
        <v>4.3685714285700783E-2</v>
      </c>
      <c r="I372" s="129">
        <v>423.63999999999697</v>
      </c>
      <c r="J372" s="130">
        <v>56721600.000015996</v>
      </c>
      <c r="K372" s="131">
        <v>56.721600000015997</v>
      </c>
      <c r="L372" s="130">
        <v>15901599.9999882</v>
      </c>
      <c r="M372" s="129">
        <v>52.000000000008797</v>
      </c>
    </row>
    <row r="373" spans="1:13">
      <c r="A373" s="129">
        <v>423.64999999999702</v>
      </c>
      <c r="B373" s="132">
        <v>15945285.714299001</v>
      </c>
      <c r="C373" s="133">
        <v>423.65000000000299</v>
      </c>
      <c r="D373" s="133">
        <v>56.765285714298997</v>
      </c>
      <c r="E373" s="134">
        <v>79.503201280530902</v>
      </c>
      <c r="F373" s="135">
        <v>15.945285714299001</v>
      </c>
      <c r="G373" s="134">
        <v>52.142857142900702</v>
      </c>
      <c r="H373" s="137">
        <f t="shared" si="6"/>
        <v>4.3685714285594202E-2</v>
      </c>
      <c r="I373" s="129">
        <v>423.64999999999702</v>
      </c>
      <c r="J373" s="130">
        <v>56765285.714301899</v>
      </c>
      <c r="K373" s="131">
        <v>56.765285714301903</v>
      </c>
      <c r="L373" s="130">
        <v>15945285.714274099</v>
      </c>
      <c r="M373" s="129">
        <v>52.142857142866703</v>
      </c>
    </row>
    <row r="374" spans="1:13">
      <c r="A374" s="129">
        <v>423.65999999999701</v>
      </c>
      <c r="B374" s="132">
        <v>15988971.4285847</v>
      </c>
      <c r="C374" s="133">
        <v>423.66000000000298</v>
      </c>
      <c r="D374" s="133">
        <v>56.808971428584698</v>
      </c>
      <c r="E374" s="134">
        <v>79.564385754320298</v>
      </c>
      <c r="F374" s="135">
        <v>15.9889714285847</v>
      </c>
      <c r="G374" s="134">
        <v>52.285714285757699</v>
      </c>
      <c r="H374" s="137">
        <f t="shared" si="6"/>
        <v>4.3685714285700783E-2</v>
      </c>
      <c r="I374" s="129">
        <v>423.65999999999701</v>
      </c>
      <c r="J374" s="130">
        <v>56808971.428587601</v>
      </c>
      <c r="K374" s="131">
        <v>56.808971428587597</v>
      </c>
      <c r="L374" s="130">
        <v>15988971.428559801</v>
      </c>
      <c r="M374" s="129">
        <v>52.285714285723799</v>
      </c>
    </row>
    <row r="375" spans="1:13">
      <c r="A375" s="129">
        <v>423.669999999997</v>
      </c>
      <c r="B375" s="132">
        <v>16032657.1428704</v>
      </c>
      <c r="C375" s="133">
        <v>423.67000000000297</v>
      </c>
      <c r="D375" s="133">
        <v>56.852657142870399</v>
      </c>
      <c r="E375" s="134">
        <v>79.625570228109794</v>
      </c>
      <c r="F375" s="135">
        <v>16.032657142870399</v>
      </c>
      <c r="G375" s="134">
        <v>52.428571428614703</v>
      </c>
      <c r="H375" s="137">
        <f t="shared" si="6"/>
        <v>4.3685714285700783E-2</v>
      </c>
      <c r="I375" s="129">
        <v>423.669999999997</v>
      </c>
      <c r="J375" s="130">
        <v>56852657.142873302</v>
      </c>
      <c r="K375" s="131">
        <v>56.852657142873298</v>
      </c>
      <c r="L375" s="130">
        <v>16032657.1428455</v>
      </c>
      <c r="M375" s="129">
        <v>52.428571428581002</v>
      </c>
    </row>
    <row r="376" spans="1:13">
      <c r="A376" s="129">
        <v>423.67999999999699</v>
      </c>
      <c r="B376" s="132">
        <v>16076342.857155999</v>
      </c>
      <c r="C376" s="133">
        <v>423.68000000000302</v>
      </c>
      <c r="D376" s="133">
        <v>56.8963428571561</v>
      </c>
      <c r="E376" s="134">
        <v>79.686754701899204</v>
      </c>
      <c r="F376" s="135">
        <v>16.076342857156</v>
      </c>
      <c r="G376" s="134">
        <v>52.571428571471699</v>
      </c>
      <c r="H376" s="137">
        <f t="shared" si="6"/>
        <v>4.3685714285700783E-2</v>
      </c>
      <c r="I376" s="129">
        <v>423.67999999999699</v>
      </c>
      <c r="J376" s="130">
        <v>56896342.857159004</v>
      </c>
      <c r="K376" s="131">
        <v>56.896342857158999</v>
      </c>
      <c r="L376" s="130">
        <v>16076342.8571312</v>
      </c>
      <c r="M376" s="129">
        <v>52.571428571438098</v>
      </c>
    </row>
    <row r="377" spans="1:13">
      <c r="A377" s="129">
        <v>423.68999999999699</v>
      </c>
      <c r="B377" s="132">
        <v>16120028.571441701</v>
      </c>
      <c r="C377" s="133">
        <v>423.69000000000301</v>
      </c>
      <c r="D377" s="133">
        <v>56.940028571441701</v>
      </c>
      <c r="E377" s="134">
        <v>79.7479391756887</v>
      </c>
      <c r="F377" s="135">
        <v>16.120028571441701</v>
      </c>
      <c r="G377" s="134">
        <v>52.714285714328703</v>
      </c>
      <c r="H377" s="137">
        <f t="shared" si="6"/>
        <v>4.3685714285601307E-2</v>
      </c>
      <c r="I377" s="129">
        <v>423.68999999999699</v>
      </c>
      <c r="J377" s="130">
        <v>56940028.571444601</v>
      </c>
      <c r="K377" s="131">
        <v>56.9400285714446</v>
      </c>
      <c r="L377" s="130">
        <v>16120028.571416801</v>
      </c>
      <c r="M377" s="129">
        <v>52.714285714295301</v>
      </c>
    </row>
    <row r="378" spans="1:13">
      <c r="A378" s="129">
        <v>423.69999999999698</v>
      </c>
      <c r="B378" s="132">
        <v>16163714.2857274</v>
      </c>
      <c r="C378" s="133">
        <v>423.700000000003</v>
      </c>
      <c r="D378" s="133">
        <v>56.983714285727402</v>
      </c>
      <c r="E378" s="134">
        <v>79.809123649478195</v>
      </c>
      <c r="F378" s="135">
        <v>16.163714285727401</v>
      </c>
      <c r="G378" s="134">
        <v>52.8571428571857</v>
      </c>
      <c r="H378" s="137">
        <f t="shared" si="6"/>
        <v>4.3685714285700783E-2</v>
      </c>
      <c r="I378" s="129">
        <v>423.69999999999698</v>
      </c>
      <c r="J378" s="130">
        <v>56983714.285730302</v>
      </c>
      <c r="K378" s="131">
        <v>56.983714285730301</v>
      </c>
      <c r="L378" s="130">
        <v>16163714.2857025</v>
      </c>
      <c r="M378" s="129">
        <v>52.857142857152397</v>
      </c>
    </row>
    <row r="379" spans="1:13">
      <c r="A379" s="129">
        <v>423.70999999999702</v>
      </c>
      <c r="B379" s="132">
        <v>16207400.0000131</v>
      </c>
      <c r="C379" s="133">
        <v>423.71000000000299</v>
      </c>
      <c r="D379" s="133">
        <v>57.027400000013102</v>
      </c>
      <c r="E379" s="134">
        <v>79.870308123267606</v>
      </c>
      <c r="F379" s="135">
        <v>16.207400000013099</v>
      </c>
      <c r="G379" s="134">
        <v>53.000000000042697</v>
      </c>
      <c r="H379" s="137">
        <f t="shared" si="6"/>
        <v>4.3685714285700783E-2</v>
      </c>
      <c r="I379" s="129">
        <v>423.70999999999702</v>
      </c>
      <c r="J379" s="130">
        <v>57027400.000016198</v>
      </c>
      <c r="K379" s="131">
        <v>57.0274000000162</v>
      </c>
      <c r="L379" s="130">
        <v>16207399.999988399</v>
      </c>
      <c r="M379" s="129">
        <v>53.000000000010402</v>
      </c>
    </row>
    <row r="380" spans="1:13">
      <c r="A380" s="129">
        <v>423.71999999999701</v>
      </c>
      <c r="B380" s="132">
        <v>16251085.714298701</v>
      </c>
      <c r="C380" s="133">
        <v>423.72000000000298</v>
      </c>
      <c r="D380" s="133">
        <v>57.071085714298803</v>
      </c>
      <c r="E380" s="134">
        <v>79.931492597057101</v>
      </c>
      <c r="F380" s="135">
        <v>16.2510857142987</v>
      </c>
      <c r="G380" s="134">
        <v>53.1428571428998</v>
      </c>
      <c r="H380" s="137">
        <f t="shared" si="6"/>
        <v>4.3685714285700783E-2</v>
      </c>
      <c r="I380" s="129">
        <v>423.71999999999701</v>
      </c>
      <c r="J380" s="130">
        <v>57071085.714301899</v>
      </c>
      <c r="K380" s="131">
        <v>57.071085714301901</v>
      </c>
      <c r="L380" s="130">
        <v>16251085.714274099</v>
      </c>
      <c r="M380" s="129">
        <v>53.142857142867499</v>
      </c>
    </row>
    <row r="381" spans="1:13">
      <c r="A381" s="129">
        <v>423.72999999999701</v>
      </c>
      <c r="B381" s="132">
        <v>16294771.428584401</v>
      </c>
      <c r="C381" s="133">
        <v>423.73000000000297</v>
      </c>
      <c r="D381" s="133">
        <v>57.114771428584397</v>
      </c>
      <c r="E381" s="134">
        <v>79.992677070846497</v>
      </c>
      <c r="F381" s="135">
        <v>16.294771428584401</v>
      </c>
      <c r="G381" s="134">
        <v>53.285714285756796</v>
      </c>
      <c r="H381" s="137">
        <f t="shared" si="6"/>
        <v>4.3685714285594202E-2</v>
      </c>
      <c r="I381" s="129">
        <v>423.72999999999701</v>
      </c>
      <c r="J381" s="130">
        <v>57114771.428587601</v>
      </c>
      <c r="K381" s="131">
        <v>57.114771428587602</v>
      </c>
      <c r="L381" s="130">
        <v>16294771.428559801</v>
      </c>
      <c r="M381" s="129">
        <v>53.285714285724701</v>
      </c>
    </row>
    <row r="382" spans="1:13">
      <c r="A382" s="129">
        <v>423.739999999997</v>
      </c>
      <c r="B382" s="132">
        <v>16338457.1428701</v>
      </c>
      <c r="C382" s="133">
        <v>423.74000000000302</v>
      </c>
      <c r="D382" s="133">
        <v>57.158457142870098</v>
      </c>
      <c r="E382" s="134">
        <v>80.053861544636007</v>
      </c>
      <c r="F382" s="135">
        <v>16.338457142870102</v>
      </c>
      <c r="G382" s="134">
        <v>53.4285714286138</v>
      </c>
      <c r="H382" s="137">
        <f t="shared" si="6"/>
        <v>4.3685714285700783E-2</v>
      </c>
      <c r="I382" s="129">
        <v>423.739999999997</v>
      </c>
      <c r="J382" s="130">
        <v>57158457.142873302</v>
      </c>
      <c r="K382" s="131">
        <v>57.158457142873303</v>
      </c>
      <c r="L382" s="130">
        <v>16338457.1428455</v>
      </c>
      <c r="M382" s="129">
        <v>53.428571428581797</v>
      </c>
    </row>
    <row r="383" spans="1:13">
      <c r="A383" s="129">
        <v>423.74999999999699</v>
      </c>
      <c r="B383" s="132">
        <v>16382142.8571558</v>
      </c>
      <c r="C383" s="133">
        <v>423.75000000000301</v>
      </c>
      <c r="D383" s="133">
        <v>57.202142857155799</v>
      </c>
      <c r="E383" s="134">
        <v>80.115046018425403</v>
      </c>
      <c r="F383" s="135">
        <v>16.382142857155799</v>
      </c>
      <c r="G383" s="134">
        <v>53.571428571470797</v>
      </c>
      <c r="H383" s="137">
        <f t="shared" si="6"/>
        <v>4.3685714285700783E-2</v>
      </c>
      <c r="I383" s="129">
        <v>423.74999999999699</v>
      </c>
      <c r="J383" s="130">
        <v>57202142.857158899</v>
      </c>
      <c r="K383" s="131">
        <v>57.202142857158897</v>
      </c>
      <c r="L383" s="130">
        <v>16382142.857131099</v>
      </c>
      <c r="M383" s="129">
        <v>53.571428571439</v>
      </c>
    </row>
    <row r="384" spans="1:13">
      <c r="A384" s="129">
        <v>423.75999999999698</v>
      </c>
      <c r="B384" s="132">
        <v>16425828.571441401</v>
      </c>
      <c r="C384" s="133">
        <v>423.760000000003</v>
      </c>
      <c r="D384" s="133">
        <v>57.2458285714415</v>
      </c>
      <c r="E384" s="134">
        <v>80.176230492214899</v>
      </c>
      <c r="F384" s="135">
        <v>16.4258285714414</v>
      </c>
      <c r="G384" s="134">
        <v>53.714285714327801</v>
      </c>
      <c r="H384" s="137">
        <f t="shared" si="6"/>
        <v>4.3685714285700783E-2</v>
      </c>
      <c r="I384" s="129">
        <v>423.75999999999698</v>
      </c>
      <c r="J384" s="130">
        <v>57245828.571444601</v>
      </c>
      <c r="K384" s="131">
        <v>57.245828571444598</v>
      </c>
      <c r="L384" s="130">
        <v>16425828.571416801</v>
      </c>
      <c r="M384" s="129">
        <v>53.714285714296103</v>
      </c>
    </row>
    <row r="385" spans="1:13">
      <c r="A385" s="129">
        <v>423.76999999999703</v>
      </c>
      <c r="B385" s="132">
        <v>16469514.2857271</v>
      </c>
      <c r="C385" s="133">
        <v>423.77000000000299</v>
      </c>
      <c r="D385" s="133">
        <v>57.289514285727101</v>
      </c>
      <c r="E385" s="134">
        <v>80.237414966004394</v>
      </c>
      <c r="F385" s="135">
        <v>16.469514285727101</v>
      </c>
      <c r="G385" s="134">
        <v>53.857142857184797</v>
      </c>
      <c r="H385" s="137">
        <f t="shared" si="6"/>
        <v>4.3685714285601307E-2</v>
      </c>
      <c r="I385" s="129">
        <v>423.76999999999703</v>
      </c>
      <c r="J385" s="130">
        <v>57289514.285730503</v>
      </c>
      <c r="K385" s="131">
        <v>57.289514285730498</v>
      </c>
      <c r="L385" s="130">
        <v>16469514.2857027</v>
      </c>
      <c r="M385" s="129">
        <v>53.857142857154102</v>
      </c>
    </row>
    <row r="386" spans="1:13">
      <c r="A386" s="129">
        <v>423.77999999999702</v>
      </c>
      <c r="B386" s="132">
        <v>16513200.0000128</v>
      </c>
      <c r="C386" s="133">
        <v>423.78000000000299</v>
      </c>
      <c r="D386" s="133">
        <v>57.333200000012802</v>
      </c>
      <c r="E386" s="134">
        <v>80.298599439793804</v>
      </c>
      <c r="F386" s="135">
        <v>16.513200000012802</v>
      </c>
      <c r="G386" s="134">
        <v>54.000000000041801</v>
      </c>
      <c r="H386" s="137">
        <f t="shared" si="6"/>
        <v>4.3685714285700783E-2</v>
      </c>
      <c r="I386" s="129">
        <v>423.77999999999702</v>
      </c>
      <c r="J386" s="130">
        <v>57333200.000016198</v>
      </c>
      <c r="K386" s="131">
        <v>57.333200000016198</v>
      </c>
      <c r="L386" s="130">
        <v>16513199.999988399</v>
      </c>
      <c r="M386" s="129">
        <v>54.000000000011198</v>
      </c>
    </row>
    <row r="387" spans="1:13">
      <c r="A387" s="129">
        <v>423.78999999999701</v>
      </c>
      <c r="B387" s="132">
        <v>16556885.7142985</v>
      </c>
      <c r="C387" s="133">
        <v>423.79000000000298</v>
      </c>
      <c r="D387" s="133">
        <v>57.376885714298503</v>
      </c>
      <c r="E387" s="134">
        <v>80.3597839135833</v>
      </c>
      <c r="F387" s="135">
        <v>16.556885714298499</v>
      </c>
      <c r="G387" s="134">
        <v>54.142857142898798</v>
      </c>
      <c r="H387" s="137">
        <f t="shared" si="6"/>
        <v>4.3685714285700783E-2</v>
      </c>
      <c r="I387" s="129">
        <v>423.78999999999701</v>
      </c>
      <c r="J387" s="130">
        <v>57376885.714301899</v>
      </c>
      <c r="K387" s="131">
        <v>57.376885714301899</v>
      </c>
      <c r="L387" s="130">
        <v>16556885.714274099</v>
      </c>
      <c r="M387" s="129">
        <v>54.142857142868401</v>
      </c>
    </row>
    <row r="388" spans="1:13">
      <c r="A388" s="129">
        <v>423.799999999997</v>
      </c>
      <c r="B388" s="132">
        <v>16600571.428584101</v>
      </c>
      <c r="C388" s="133">
        <v>423.80000000000302</v>
      </c>
      <c r="D388" s="133">
        <v>57.420571428584203</v>
      </c>
      <c r="E388" s="134">
        <v>80.420968387372795</v>
      </c>
      <c r="F388" s="135">
        <v>16.6005714285841</v>
      </c>
      <c r="G388" s="134">
        <v>54.285714285755901</v>
      </c>
      <c r="H388" s="137">
        <f t="shared" si="6"/>
        <v>4.3685714285700783E-2</v>
      </c>
      <c r="I388" s="129">
        <v>423.799999999997</v>
      </c>
      <c r="J388" s="130">
        <v>57420571.428587601</v>
      </c>
      <c r="K388" s="131">
        <v>57.4205714285876</v>
      </c>
      <c r="L388" s="130">
        <v>16600571.428559801</v>
      </c>
      <c r="M388" s="129">
        <v>54.285714285725497</v>
      </c>
    </row>
    <row r="389" spans="1:13">
      <c r="A389" s="129">
        <v>423.80999999999699</v>
      </c>
      <c r="B389" s="132">
        <v>16644257.1428698</v>
      </c>
      <c r="C389" s="133">
        <v>423.81000000000301</v>
      </c>
      <c r="D389" s="133">
        <v>57.464257142869798</v>
      </c>
      <c r="E389" s="134">
        <v>80.482152861162206</v>
      </c>
      <c r="F389" s="135">
        <v>16.644257142869801</v>
      </c>
      <c r="G389" s="134">
        <v>54.428571428612898</v>
      </c>
      <c r="H389" s="137">
        <f t="shared" si="6"/>
        <v>4.3685714285594202E-2</v>
      </c>
      <c r="I389" s="129">
        <v>423.80999999999699</v>
      </c>
      <c r="J389" s="130">
        <v>57464257.142873198</v>
      </c>
      <c r="K389" s="131">
        <v>57.464257142873201</v>
      </c>
      <c r="L389" s="130">
        <v>16644257.1428454</v>
      </c>
      <c r="M389" s="129">
        <v>54.4285714285827</v>
      </c>
    </row>
    <row r="390" spans="1:13">
      <c r="A390" s="129">
        <v>423.81999999999698</v>
      </c>
      <c r="B390" s="132">
        <v>16687942.8571555</v>
      </c>
      <c r="C390" s="133">
        <v>423.82000000000301</v>
      </c>
      <c r="D390" s="133">
        <v>57.507942857155498</v>
      </c>
      <c r="E390" s="134">
        <v>80.543337334951701</v>
      </c>
      <c r="F390" s="135">
        <v>16.687942857155502</v>
      </c>
      <c r="G390" s="134">
        <v>54.571428571469902</v>
      </c>
      <c r="H390" s="137">
        <f t="shared" si="6"/>
        <v>4.3685714285700783E-2</v>
      </c>
      <c r="I390" s="129">
        <v>423.81999999999698</v>
      </c>
      <c r="J390" s="130">
        <v>57507942.857158899</v>
      </c>
      <c r="K390" s="131">
        <v>57.507942857158902</v>
      </c>
      <c r="L390" s="130">
        <v>16687942.857131099</v>
      </c>
      <c r="M390" s="129">
        <v>54.571428571439803</v>
      </c>
    </row>
    <row r="391" spans="1:13">
      <c r="A391" s="129">
        <v>423.82999999999703</v>
      </c>
      <c r="B391" s="132">
        <v>16731628.5714412</v>
      </c>
      <c r="C391" s="133">
        <v>423.830000000003</v>
      </c>
      <c r="D391" s="133">
        <v>57.551628571441199</v>
      </c>
      <c r="E391" s="134">
        <v>80.604521808741097</v>
      </c>
      <c r="F391" s="135">
        <v>16.731628571441199</v>
      </c>
      <c r="G391" s="134">
        <v>54.714285714326898</v>
      </c>
      <c r="H391" s="137">
        <f t="shared" si="6"/>
        <v>4.3685714285700783E-2</v>
      </c>
      <c r="I391" s="129">
        <v>423.82999999999703</v>
      </c>
      <c r="J391" s="130">
        <v>57551628.571444802</v>
      </c>
      <c r="K391" s="131">
        <v>57.551628571444802</v>
      </c>
      <c r="L391" s="130">
        <v>16731628.571417</v>
      </c>
      <c r="M391" s="129">
        <v>54.714285714297802</v>
      </c>
    </row>
    <row r="392" spans="1:13">
      <c r="A392" s="129">
        <v>423.83999999999702</v>
      </c>
      <c r="B392" s="132">
        <v>16775314.285726801</v>
      </c>
      <c r="C392" s="133">
        <v>423.84000000000299</v>
      </c>
      <c r="D392" s="133">
        <v>57.595314285726801</v>
      </c>
      <c r="E392" s="134">
        <v>80.665706282530607</v>
      </c>
      <c r="F392" s="135">
        <v>16.7753142857268</v>
      </c>
      <c r="G392" s="134">
        <v>54.857142857183902</v>
      </c>
      <c r="H392" s="137">
        <f t="shared" si="6"/>
        <v>4.3685714285601307E-2</v>
      </c>
      <c r="I392" s="129">
        <v>423.83999999999702</v>
      </c>
      <c r="J392" s="130">
        <v>57595314.285730503</v>
      </c>
      <c r="K392" s="131">
        <v>57.595314285730502</v>
      </c>
      <c r="L392" s="130">
        <v>16775314.2857027</v>
      </c>
      <c r="M392" s="129">
        <v>54.857142857154898</v>
      </c>
    </row>
    <row r="393" spans="1:13">
      <c r="A393" s="129">
        <v>423.84999999999599</v>
      </c>
      <c r="B393" s="132">
        <v>16819000.000012498</v>
      </c>
      <c r="C393" s="133">
        <v>423.85000000000298</v>
      </c>
      <c r="D393" s="133">
        <v>57.639000000012501</v>
      </c>
      <c r="E393" s="134">
        <v>80.726890756320003</v>
      </c>
      <c r="F393" s="135">
        <v>16.819000000012501</v>
      </c>
      <c r="G393" s="134">
        <v>55.000000000040899</v>
      </c>
      <c r="H393" s="137">
        <f t="shared" si="6"/>
        <v>4.3685714285700783E-2</v>
      </c>
      <c r="I393" s="129">
        <v>423.84999999999599</v>
      </c>
      <c r="J393" s="130">
        <v>57639000.000011697</v>
      </c>
      <c r="K393" s="131">
        <v>57.639000000011698</v>
      </c>
      <c r="L393" s="130">
        <v>16818999.999983899</v>
      </c>
      <c r="M393" s="129">
        <v>54.999999999997399</v>
      </c>
    </row>
    <row r="394" spans="1:13">
      <c r="A394" s="129">
        <v>423.85999999999598</v>
      </c>
      <c r="B394" s="132">
        <v>16862685.7142982</v>
      </c>
      <c r="C394" s="133">
        <v>423.86000000000303</v>
      </c>
      <c r="D394" s="133">
        <v>57.682685714298202</v>
      </c>
      <c r="E394" s="134">
        <v>80.788075230109499</v>
      </c>
      <c r="F394" s="135">
        <v>16.862685714298198</v>
      </c>
      <c r="G394" s="134">
        <v>55.142857142897903</v>
      </c>
      <c r="H394" s="137">
        <f t="shared" ref="H394:H457" si="7">D394-D393</f>
        <v>4.3685714285700783E-2</v>
      </c>
      <c r="I394" s="129">
        <v>423.85999999999598</v>
      </c>
      <c r="J394" s="130">
        <v>57682685.714297399</v>
      </c>
      <c r="K394" s="131">
        <v>57.682685714297399</v>
      </c>
      <c r="L394" s="130">
        <v>16862685.714269601</v>
      </c>
      <c r="M394" s="129">
        <v>55.142857142854602</v>
      </c>
    </row>
    <row r="395" spans="1:13">
      <c r="A395" s="129">
        <v>423.86999999999603</v>
      </c>
      <c r="B395" s="132">
        <v>16906371.428583901</v>
      </c>
      <c r="C395" s="133">
        <v>423.87000000000302</v>
      </c>
      <c r="D395" s="133">
        <v>57.726371428583903</v>
      </c>
      <c r="E395" s="134">
        <v>80.849259703898994</v>
      </c>
      <c r="F395" s="135">
        <v>16.906371428583899</v>
      </c>
      <c r="G395" s="134">
        <v>55.285714285754999</v>
      </c>
      <c r="H395" s="137">
        <f t="shared" si="7"/>
        <v>4.3685714285700783E-2</v>
      </c>
      <c r="I395" s="129">
        <v>423.86999999999603</v>
      </c>
      <c r="J395" s="130">
        <v>57726371.428583302</v>
      </c>
      <c r="K395" s="131">
        <v>57.726371428583299</v>
      </c>
      <c r="L395" s="130">
        <v>16906371.4285555</v>
      </c>
      <c r="M395" s="129">
        <v>55.285714285712501</v>
      </c>
    </row>
    <row r="396" spans="1:13">
      <c r="A396" s="129">
        <v>423.87999999999602</v>
      </c>
      <c r="B396" s="132">
        <v>16950057.142869499</v>
      </c>
      <c r="C396" s="133">
        <v>423.88000000000301</v>
      </c>
      <c r="D396" s="133">
        <v>57.770057142869497</v>
      </c>
      <c r="E396" s="134">
        <v>80.910444177688404</v>
      </c>
      <c r="F396" s="135">
        <v>16.9500571428695</v>
      </c>
      <c r="G396" s="134">
        <v>55.428571428612003</v>
      </c>
      <c r="H396" s="137">
        <f t="shared" si="7"/>
        <v>4.3685714285594202E-2</v>
      </c>
      <c r="I396" s="129">
        <v>423.87999999999602</v>
      </c>
      <c r="J396" s="130">
        <v>57770057.142869003</v>
      </c>
      <c r="K396" s="131">
        <v>57.770057142869</v>
      </c>
      <c r="L396" s="130">
        <v>16950057.142841201</v>
      </c>
      <c r="M396" s="129">
        <v>55.428571428569697</v>
      </c>
    </row>
    <row r="397" spans="1:13">
      <c r="A397" s="129">
        <v>423.88999999999601</v>
      </c>
      <c r="B397" s="132">
        <v>16993742.8571552</v>
      </c>
      <c r="C397" s="133">
        <v>423.890000000003</v>
      </c>
      <c r="D397" s="133">
        <v>57.813742857155198</v>
      </c>
      <c r="E397" s="134">
        <v>80.9716286514779</v>
      </c>
      <c r="F397" s="135">
        <v>16.993742857155201</v>
      </c>
      <c r="G397" s="134">
        <v>55.571428571468999</v>
      </c>
      <c r="H397" s="137">
        <f t="shared" si="7"/>
        <v>4.3685714285700783E-2</v>
      </c>
      <c r="I397" s="129">
        <v>423.88999999999601</v>
      </c>
      <c r="J397" s="130">
        <v>57813742.857154697</v>
      </c>
      <c r="K397" s="131">
        <v>57.813742857154701</v>
      </c>
      <c r="L397" s="130">
        <v>16993742.857126899</v>
      </c>
      <c r="M397" s="129">
        <v>55.5714285714268</v>
      </c>
    </row>
    <row r="398" spans="1:13">
      <c r="A398" s="129">
        <v>423.899999999996</v>
      </c>
      <c r="B398" s="132">
        <v>17037428.571440902</v>
      </c>
      <c r="C398" s="133">
        <v>423.90000000000299</v>
      </c>
      <c r="D398" s="133">
        <v>57.857428571440899</v>
      </c>
      <c r="E398" s="134">
        <v>81.032813125267296</v>
      </c>
      <c r="F398" s="135">
        <v>17.037428571440898</v>
      </c>
      <c r="G398" s="134">
        <v>55.714285714326003</v>
      </c>
      <c r="H398" s="137">
        <f t="shared" si="7"/>
        <v>4.3685714285700783E-2</v>
      </c>
      <c r="I398" s="129">
        <v>423.899999999996</v>
      </c>
      <c r="J398" s="130">
        <v>57857428.571440302</v>
      </c>
      <c r="K398" s="131">
        <v>57.857428571440302</v>
      </c>
      <c r="L398" s="130">
        <v>17037428.5714125</v>
      </c>
      <c r="M398" s="129">
        <v>55.714285714284003</v>
      </c>
    </row>
    <row r="399" spans="1:13">
      <c r="A399" s="129">
        <v>423.90999999999599</v>
      </c>
      <c r="B399" s="132">
        <v>17081114.285726599</v>
      </c>
      <c r="C399" s="133">
        <v>423.91000000000298</v>
      </c>
      <c r="D399" s="133">
        <v>57.901114285726599</v>
      </c>
      <c r="E399" s="134">
        <v>81.093997599056806</v>
      </c>
      <c r="F399" s="135">
        <v>17.081114285726599</v>
      </c>
      <c r="G399" s="134">
        <v>55.857142857183</v>
      </c>
      <c r="H399" s="137">
        <f t="shared" si="7"/>
        <v>4.3685714285700783E-2</v>
      </c>
      <c r="I399" s="129">
        <v>423.90999999999599</v>
      </c>
      <c r="J399" s="130">
        <v>57901114.285726003</v>
      </c>
      <c r="K399" s="131">
        <v>57.901114285726003</v>
      </c>
      <c r="L399" s="130">
        <v>17081114.285698202</v>
      </c>
      <c r="M399" s="129">
        <v>55.857142857141099</v>
      </c>
    </row>
    <row r="400" spans="1:13">
      <c r="A400" s="129">
        <v>423.91999999999598</v>
      </c>
      <c r="B400" s="132">
        <v>17124800.0000122</v>
      </c>
      <c r="C400" s="133">
        <v>423.92000000000297</v>
      </c>
      <c r="D400" s="133">
        <v>57.944800000012201</v>
      </c>
      <c r="E400" s="134">
        <v>81.155182072846301</v>
      </c>
      <c r="F400" s="135">
        <v>17.1248000000122</v>
      </c>
      <c r="G400" s="134">
        <v>56.000000000039996</v>
      </c>
      <c r="H400" s="137">
        <f t="shared" si="7"/>
        <v>4.3685714285601307E-2</v>
      </c>
      <c r="I400" s="129">
        <v>423.91999999999598</v>
      </c>
      <c r="J400" s="130">
        <v>57944800.000011697</v>
      </c>
      <c r="K400" s="131">
        <v>57.944800000011703</v>
      </c>
      <c r="L400" s="130">
        <v>17124799.999983899</v>
      </c>
      <c r="M400" s="129">
        <v>55.999999999998302</v>
      </c>
    </row>
    <row r="401" spans="1:13">
      <c r="A401" s="129">
        <v>423.92999999999603</v>
      </c>
      <c r="B401" s="132">
        <v>17168485.714297902</v>
      </c>
      <c r="C401" s="133">
        <v>423.93000000000302</v>
      </c>
      <c r="D401" s="133">
        <v>57.988485714297902</v>
      </c>
      <c r="E401" s="134">
        <v>81.216366546635697</v>
      </c>
      <c r="F401" s="135">
        <v>17.168485714297901</v>
      </c>
      <c r="G401" s="134">
        <v>56.142857142897</v>
      </c>
      <c r="H401" s="137">
        <f t="shared" si="7"/>
        <v>4.3685714285700783E-2</v>
      </c>
      <c r="I401" s="129">
        <v>423.92999999999603</v>
      </c>
      <c r="J401" s="130">
        <v>57988485.7142976</v>
      </c>
      <c r="K401" s="131">
        <v>57.988485714297603</v>
      </c>
      <c r="L401" s="130">
        <v>17168485.714269798</v>
      </c>
      <c r="M401" s="129">
        <v>56.142857142856201</v>
      </c>
    </row>
    <row r="402" spans="1:13">
      <c r="A402" s="129">
        <v>423.93999999999602</v>
      </c>
      <c r="B402" s="132">
        <v>17212171.4285836</v>
      </c>
      <c r="C402" s="133">
        <v>423.94000000000301</v>
      </c>
      <c r="D402" s="133">
        <v>58.032171428583602</v>
      </c>
      <c r="E402" s="134">
        <v>81.277551020425193</v>
      </c>
      <c r="F402" s="135">
        <v>17.212171428583598</v>
      </c>
      <c r="G402" s="134">
        <v>56.285714285754104</v>
      </c>
      <c r="H402" s="137">
        <f t="shared" si="7"/>
        <v>4.3685714285700783E-2</v>
      </c>
      <c r="I402" s="129">
        <v>423.93999999999602</v>
      </c>
      <c r="J402" s="130">
        <v>58032171.428583302</v>
      </c>
      <c r="K402" s="131">
        <v>58.032171428583297</v>
      </c>
      <c r="L402" s="130">
        <v>17212171.4285555</v>
      </c>
      <c r="M402" s="129">
        <v>56.285714285713397</v>
      </c>
    </row>
    <row r="403" spans="1:13">
      <c r="A403" s="129">
        <v>423.94999999999601</v>
      </c>
      <c r="B403" s="132">
        <v>17255857.142869301</v>
      </c>
      <c r="C403" s="133">
        <v>423.950000000003</v>
      </c>
      <c r="D403" s="133">
        <v>58.075857142869303</v>
      </c>
      <c r="E403" s="134">
        <v>81.338735494214603</v>
      </c>
      <c r="F403" s="135">
        <v>17.255857142869299</v>
      </c>
      <c r="G403" s="134">
        <v>56.4285714286111</v>
      </c>
      <c r="H403" s="137">
        <f t="shared" si="7"/>
        <v>4.3685714285700783E-2</v>
      </c>
      <c r="I403" s="129">
        <v>423.94999999999601</v>
      </c>
      <c r="J403" s="130">
        <v>58075857.142869003</v>
      </c>
      <c r="K403" s="131">
        <v>58.075857142868998</v>
      </c>
      <c r="L403" s="130">
        <v>17255857.142841201</v>
      </c>
      <c r="M403" s="129">
        <v>56.4285714285705</v>
      </c>
    </row>
    <row r="404" spans="1:13">
      <c r="A404" s="129">
        <v>423.959999999996</v>
      </c>
      <c r="B404" s="132">
        <v>17299542.857154898</v>
      </c>
      <c r="C404" s="133">
        <v>423.96000000000299</v>
      </c>
      <c r="D404" s="133">
        <v>58.119542857154897</v>
      </c>
      <c r="E404" s="134">
        <v>81.399919968004099</v>
      </c>
      <c r="F404" s="135">
        <v>17.299542857154901</v>
      </c>
      <c r="G404" s="134">
        <v>56.571428571468097</v>
      </c>
      <c r="H404" s="137">
        <f t="shared" si="7"/>
        <v>4.3685714285594202E-2</v>
      </c>
      <c r="I404" s="129">
        <v>423.959999999996</v>
      </c>
      <c r="J404" s="130">
        <v>58119542.857154697</v>
      </c>
      <c r="K404" s="131">
        <v>58.119542857154698</v>
      </c>
      <c r="L404" s="130">
        <v>17299542.857126899</v>
      </c>
      <c r="M404" s="129">
        <v>56.571428571427703</v>
      </c>
    </row>
    <row r="405" spans="1:13">
      <c r="A405" s="129">
        <v>423.96999999999599</v>
      </c>
      <c r="B405" s="132">
        <v>17343228.5714406</v>
      </c>
      <c r="C405" s="133">
        <v>423.97000000000298</v>
      </c>
      <c r="D405" s="133">
        <v>58.163228571440598</v>
      </c>
      <c r="E405" s="134">
        <v>81.461104441793594</v>
      </c>
      <c r="F405" s="135">
        <v>17.343228571440601</v>
      </c>
      <c r="G405" s="134">
        <v>56.714285714325101</v>
      </c>
      <c r="H405" s="137">
        <f t="shared" si="7"/>
        <v>4.3685714285700783E-2</v>
      </c>
      <c r="I405" s="129">
        <v>423.96999999999599</v>
      </c>
      <c r="J405" s="130">
        <v>58163228.571440302</v>
      </c>
      <c r="K405" s="131">
        <v>58.1632285714403</v>
      </c>
      <c r="L405" s="130">
        <v>17343228.5714125</v>
      </c>
      <c r="M405" s="129">
        <v>56.714285714284799</v>
      </c>
    </row>
    <row r="406" spans="1:13">
      <c r="A406" s="129">
        <v>423.97999999999598</v>
      </c>
      <c r="B406" s="132">
        <v>17386914.285726301</v>
      </c>
      <c r="C406" s="133">
        <v>423.98000000000297</v>
      </c>
      <c r="D406" s="133">
        <v>58.206914285726299</v>
      </c>
      <c r="E406" s="134">
        <v>81.522288915583005</v>
      </c>
      <c r="F406" s="135">
        <v>17.386914285726299</v>
      </c>
      <c r="G406" s="134">
        <v>56.857142857182097</v>
      </c>
      <c r="H406" s="137">
        <f t="shared" si="7"/>
        <v>4.3685714285700783E-2</v>
      </c>
      <c r="I406" s="129">
        <v>423.97999999999598</v>
      </c>
      <c r="J406" s="130">
        <v>58206914.285726003</v>
      </c>
      <c r="K406" s="131">
        <v>58.206914285726</v>
      </c>
      <c r="L406" s="130">
        <v>17386914.285698202</v>
      </c>
      <c r="M406" s="129">
        <v>56.857142857142001</v>
      </c>
    </row>
    <row r="407" spans="1:13">
      <c r="A407" s="129">
        <v>423.98999999999597</v>
      </c>
      <c r="B407" s="132">
        <v>17430600.000011999</v>
      </c>
      <c r="C407" s="133">
        <v>423.99000000000302</v>
      </c>
      <c r="D407" s="133">
        <v>58.250600000012</v>
      </c>
      <c r="E407" s="134">
        <v>81.5834733893725</v>
      </c>
      <c r="F407" s="135">
        <v>17.430600000011999</v>
      </c>
      <c r="G407" s="134">
        <v>57.000000000039101</v>
      </c>
      <c r="H407" s="137">
        <f t="shared" si="7"/>
        <v>4.3685714285700783E-2</v>
      </c>
      <c r="I407" s="129">
        <v>423.98999999999597</v>
      </c>
      <c r="J407" s="130">
        <v>58250600.000011697</v>
      </c>
      <c r="K407" s="131">
        <v>58.250600000011701</v>
      </c>
      <c r="L407" s="130">
        <v>17430599.999983899</v>
      </c>
      <c r="M407" s="129">
        <v>56.999999999999098</v>
      </c>
    </row>
    <row r="408" spans="1:13">
      <c r="A408" s="129">
        <v>423.99999999999602</v>
      </c>
      <c r="B408" s="132">
        <v>17474285.7142976</v>
      </c>
      <c r="C408" s="133">
        <v>424.00000000000301</v>
      </c>
      <c r="D408" s="133">
        <v>58.294285714297601</v>
      </c>
      <c r="E408" s="134">
        <v>81.644657863161996</v>
      </c>
      <c r="F408" s="135">
        <v>17.474285714297601</v>
      </c>
      <c r="G408" s="134">
        <v>57.142857142896098</v>
      </c>
      <c r="H408" s="137">
        <f t="shared" si="7"/>
        <v>4.3685714285601307E-2</v>
      </c>
      <c r="I408" s="129">
        <v>423.99999999999602</v>
      </c>
      <c r="J408" s="130">
        <v>58294285.7142976</v>
      </c>
      <c r="K408" s="131">
        <v>58.294285714297601</v>
      </c>
      <c r="L408" s="130">
        <v>17474285.714269798</v>
      </c>
      <c r="M408" s="129">
        <v>57.142857142857103</v>
      </c>
    </row>
    <row r="409" spans="1:13">
      <c r="A409" s="129">
        <v>424.00999999999601</v>
      </c>
      <c r="B409" s="132">
        <v>17517971.428583302</v>
      </c>
      <c r="C409" s="133">
        <v>424.010000000003</v>
      </c>
      <c r="D409" s="133">
        <v>58.337971428583302</v>
      </c>
      <c r="E409" s="134">
        <v>81.705842336951406</v>
      </c>
      <c r="F409" s="135">
        <v>17.517971428583301</v>
      </c>
      <c r="G409" s="134">
        <v>57.285714285753102</v>
      </c>
      <c r="H409" s="137">
        <f t="shared" si="7"/>
        <v>4.3685714285700783E-2</v>
      </c>
      <c r="I409" s="129">
        <v>424.00999999999601</v>
      </c>
      <c r="J409" s="130">
        <v>58337971.428583302</v>
      </c>
      <c r="K409" s="131">
        <v>58.337971428583302</v>
      </c>
      <c r="L409" s="130">
        <v>17517971.4285555</v>
      </c>
      <c r="M409" s="129">
        <v>57.285714285714199</v>
      </c>
    </row>
    <row r="410" spans="1:13">
      <c r="A410" s="129">
        <v>424.019999999996</v>
      </c>
      <c r="B410" s="132">
        <v>17561657.142868999</v>
      </c>
      <c r="C410" s="133">
        <v>424.02000000000299</v>
      </c>
      <c r="D410" s="133">
        <v>58.381657142869003</v>
      </c>
      <c r="E410" s="134">
        <v>81.767026810740902</v>
      </c>
      <c r="F410" s="135">
        <v>17.561657142868999</v>
      </c>
      <c r="G410" s="134">
        <v>57.428571428610098</v>
      </c>
      <c r="H410" s="137">
        <f t="shared" si="7"/>
        <v>4.3685714285700783E-2</v>
      </c>
      <c r="I410" s="129">
        <v>424.019999999996</v>
      </c>
      <c r="J410" s="130">
        <v>58381657.142869003</v>
      </c>
      <c r="K410" s="131">
        <v>58.381657142869003</v>
      </c>
      <c r="L410" s="130">
        <v>17561657.142841201</v>
      </c>
      <c r="M410" s="129">
        <v>57.428571428571402</v>
      </c>
    </row>
    <row r="411" spans="1:13">
      <c r="A411" s="129">
        <v>424.02999999999599</v>
      </c>
      <c r="B411" s="132">
        <v>17605342.857154701</v>
      </c>
      <c r="C411" s="133">
        <v>424.03000000000299</v>
      </c>
      <c r="D411" s="133">
        <v>58.425342857154703</v>
      </c>
      <c r="E411" s="134">
        <v>81.828211284530298</v>
      </c>
      <c r="F411" s="135">
        <v>17.605342857154699</v>
      </c>
      <c r="G411" s="134">
        <v>57.571428571467202</v>
      </c>
      <c r="H411" s="137">
        <f t="shared" si="7"/>
        <v>4.3685714285700783E-2</v>
      </c>
      <c r="I411" s="129">
        <v>424.02999999999599</v>
      </c>
      <c r="J411" s="130">
        <v>58425342.8571546</v>
      </c>
      <c r="K411" s="131">
        <v>58.425342857154597</v>
      </c>
      <c r="L411" s="130">
        <v>17605342.857126798</v>
      </c>
      <c r="M411" s="129">
        <v>57.571428571428498</v>
      </c>
    </row>
    <row r="412" spans="1:13">
      <c r="A412" s="129">
        <v>424.03999999999598</v>
      </c>
      <c r="B412" s="132">
        <v>17649028.571440302</v>
      </c>
      <c r="C412" s="133">
        <v>424.04000000000298</v>
      </c>
      <c r="D412" s="133">
        <v>58.469028571440298</v>
      </c>
      <c r="E412" s="134">
        <v>81.889395758319793</v>
      </c>
      <c r="F412" s="135">
        <v>17.649028571440301</v>
      </c>
      <c r="G412" s="134">
        <v>57.714285714324198</v>
      </c>
      <c r="H412" s="137">
        <f t="shared" si="7"/>
        <v>4.3685714285594202E-2</v>
      </c>
      <c r="I412" s="129">
        <v>424.03999999999598</v>
      </c>
      <c r="J412" s="130">
        <v>58469028.571440302</v>
      </c>
      <c r="K412" s="131">
        <v>58.469028571440298</v>
      </c>
      <c r="L412" s="130">
        <v>17649028.5714125</v>
      </c>
      <c r="M412" s="129">
        <v>57.714285714285701</v>
      </c>
    </row>
    <row r="413" spans="1:13">
      <c r="A413" s="129">
        <v>424.04999999999598</v>
      </c>
      <c r="B413" s="132">
        <v>17692714.285726</v>
      </c>
      <c r="C413" s="133">
        <v>424.05000000000302</v>
      </c>
      <c r="D413" s="133">
        <v>58.512714285725998</v>
      </c>
      <c r="E413" s="134">
        <v>81.950580232109303</v>
      </c>
      <c r="F413" s="135">
        <v>17.692714285726002</v>
      </c>
      <c r="G413" s="134">
        <v>57.857142857181202</v>
      </c>
      <c r="H413" s="137">
        <f t="shared" si="7"/>
        <v>4.3685714285700783E-2</v>
      </c>
      <c r="I413" s="129">
        <v>424.04999999999598</v>
      </c>
      <c r="J413" s="130">
        <v>58512714.285726003</v>
      </c>
      <c r="K413" s="131">
        <v>58.512714285725998</v>
      </c>
      <c r="L413" s="130">
        <v>17692714.285698202</v>
      </c>
      <c r="M413" s="129">
        <v>57.857142857142797</v>
      </c>
    </row>
    <row r="414" spans="1:13">
      <c r="A414" s="129">
        <v>424.05999999999602</v>
      </c>
      <c r="B414" s="132">
        <v>17736400.000011701</v>
      </c>
      <c r="C414" s="133">
        <v>424.06000000000301</v>
      </c>
      <c r="D414" s="133">
        <v>58.556400000011699</v>
      </c>
      <c r="E414" s="134">
        <v>82.011764705898699</v>
      </c>
      <c r="F414" s="135">
        <v>17.736400000011699</v>
      </c>
      <c r="G414" s="134">
        <v>58.000000000038199</v>
      </c>
      <c r="H414" s="137">
        <f t="shared" si="7"/>
        <v>4.3685714285700783E-2</v>
      </c>
      <c r="I414" s="129">
        <v>424.05999999999602</v>
      </c>
      <c r="J414" s="130">
        <v>58556400.000011899</v>
      </c>
      <c r="K414" s="131">
        <v>58.556400000011898</v>
      </c>
      <c r="L414" s="130">
        <v>17736399.9999841</v>
      </c>
      <c r="M414" s="129">
        <v>58.000000000000803</v>
      </c>
    </row>
    <row r="415" spans="1:13">
      <c r="A415" s="129">
        <v>424.06999999999601</v>
      </c>
      <c r="B415" s="132">
        <v>17780085.714297399</v>
      </c>
      <c r="C415" s="133">
        <v>424.07000000000301</v>
      </c>
      <c r="D415" s="133">
        <v>58.6000857142974</v>
      </c>
      <c r="E415" s="134">
        <v>82.072949179688194</v>
      </c>
      <c r="F415" s="135">
        <v>17.7800857142974</v>
      </c>
      <c r="G415" s="134">
        <v>58.142857142895203</v>
      </c>
      <c r="H415" s="137">
        <f t="shared" si="7"/>
        <v>4.3685714285700783E-2</v>
      </c>
      <c r="I415" s="129">
        <v>424.06999999999601</v>
      </c>
      <c r="J415" s="130">
        <v>58600085.7142976</v>
      </c>
      <c r="K415" s="131">
        <v>58.600085714297599</v>
      </c>
      <c r="L415" s="130">
        <v>17780085.714269798</v>
      </c>
      <c r="M415" s="129">
        <v>58.142857142857999</v>
      </c>
    </row>
    <row r="416" spans="1:13">
      <c r="A416" s="129">
        <v>424.07999999999601</v>
      </c>
      <c r="B416" s="132">
        <v>17823771.428583</v>
      </c>
      <c r="C416" s="133">
        <v>424.080000000003</v>
      </c>
      <c r="D416" s="133">
        <v>58.643771428583001</v>
      </c>
      <c r="E416" s="134">
        <v>82.134133653477605</v>
      </c>
      <c r="F416" s="135">
        <v>17.823771428583001</v>
      </c>
      <c r="G416" s="134">
        <v>58.285714285752199</v>
      </c>
      <c r="H416" s="137">
        <f t="shared" si="7"/>
        <v>4.3685714285601307E-2</v>
      </c>
      <c r="I416" s="129">
        <v>424.07999999999601</v>
      </c>
      <c r="J416" s="130">
        <v>58643771.428583302</v>
      </c>
      <c r="K416" s="131">
        <v>58.6437714285833</v>
      </c>
      <c r="L416" s="130">
        <v>17823771.4285555</v>
      </c>
      <c r="M416" s="129">
        <v>58.285714285715102</v>
      </c>
    </row>
    <row r="417" spans="1:13">
      <c r="A417" s="129">
        <v>424.089999999996</v>
      </c>
      <c r="B417" s="132">
        <v>17867457.142868701</v>
      </c>
      <c r="C417" s="133">
        <v>424.09000000000299</v>
      </c>
      <c r="D417" s="133">
        <v>58.687457142868702</v>
      </c>
      <c r="E417" s="134">
        <v>82.1953181272671</v>
      </c>
      <c r="F417" s="135">
        <v>17.867457142868702</v>
      </c>
      <c r="G417" s="134">
        <v>58.428571428609203</v>
      </c>
      <c r="H417" s="137">
        <f t="shared" si="7"/>
        <v>4.3685714285700783E-2</v>
      </c>
      <c r="I417" s="129">
        <v>424.089999999996</v>
      </c>
      <c r="J417" s="130">
        <v>58687457.142869003</v>
      </c>
      <c r="K417" s="131">
        <v>58.687457142869</v>
      </c>
      <c r="L417" s="130">
        <v>17867457.142841201</v>
      </c>
      <c r="M417" s="129">
        <v>58.428571428572297</v>
      </c>
    </row>
    <row r="418" spans="1:13">
      <c r="A418" s="129">
        <v>424.09999999999599</v>
      </c>
      <c r="B418" s="132">
        <v>17911142.857154399</v>
      </c>
      <c r="C418" s="133">
        <v>424.10000000000298</v>
      </c>
      <c r="D418" s="133">
        <v>58.731142857154403</v>
      </c>
      <c r="E418" s="134">
        <v>82.256502601056596</v>
      </c>
      <c r="F418" s="135">
        <v>17.911142857154399</v>
      </c>
      <c r="G418" s="134">
        <v>58.5714285714662</v>
      </c>
      <c r="H418" s="137">
        <f t="shared" si="7"/>
        <v>4.3685714285700783E-2</v>
      </c>
      <c r="I418" s="129">
        <v>424.09999999999599</v>
      </c>
      <c r="J418" s="130">
        <v>58731142.8571546</v>
      </c>
      <c r="K418" s="131">
        <v>58.731142857154602</v>
      </c>
      <c r="L418" s="130">
        <v>17911142.857126798</v>
      </c>
      <c r="M418" s="129">
        <v>58.571428571429401</v>
      </c>
    </row>
    <row r="419" spans="1:13">
      <c r="A419" s="129">
        <v>424.10999999999598</v>
      </c>
      <c r="B419" s="132">
        <v>17954828.571440101</v>
      </c>
      <c r="C419" s="133">
        <v>424.11000000000303</v>
      </c>
      <c r="D419" s="133">
        <v>58.774828571440104</v>
      </c>
      <c r="E419" s="134">
        <v>82.317687074846006</v>
      </c>
      <c r="F419" s="135">
        <v>17.9548285714401</v>
      </c>
      <c r="G419" s="134">
        <v>58.714285714323303</v>
      </c>
      <c r="H419" s="137">
        <f t="shared" si="7"/>
        <v>4.3685714285700783E-2</v>
      </c>
      <c r="I419" s="129">
        <v>424.10999999999598</v>
      </c>
      <c r="J419" s="130">
        <v>58774828.571440302</v>
      </c>
      <c r="K419" s="131">
        <v>58.774828571440302</v>
      </c>
      <c r="L419" s="130">
        <v>17954828.5714125</v>
      </c>
      <c r="M419" s="129">
        <v>58.714285714286603</v>
      </c>
    </row>
    <row r="420" spans="1:13">
      <c r="A420" s="129">
        <v>424.11999999999603</v>
      </c>
      <c r="B420" s="132">
        <v>17998514.285725702</v>
      </c>
      <c r="C420" s="133">
        <v>424.12000000000302</v>
      </c>
      <c r="D420" s="133">
        <v>58.818514285725698</v>
      </c>
      <c r="E420" s="134">
        <v>82.378871548635502</v>
      </c>
      <c r="F420" s="135">
        <v>17.998514285725701</v>
      </c>
      <c r="G420" s="134">
        <v>58.8571428571803</v>
      </c>
      <c r="H420" s="137">
        <f t="shared" si="7"/>
        <v>4.3685714285594202E-2</v>
      </c>
      <c r="I420" s="129">
        <v>424.11999999999603</v>
      </c>
      <c r="J420" s="130">
        <v>58818514.285726197</v>
      </c>
      <c r="K420" s="131">
        <v>58.818514285726202</v>
      </c>
      <c r="L420" s="130">
        <v>17998514.285698399</v>
      </c>
      <c r="M420" s="129">
        <v>58.857142857144602</v>
      </c>
    </row>
    <row r="421" spans="1:13">
      <c r="A421" s="129">
        <v>424.12999999999602</v>
      </c>
      <c r="B421" s="132">
        <v>18042200.000011399</v>
      </c>
      <c r="C421" s="133">
        <v>424.13000000000301</v>
      </c>
      <c r="D421" s="133">
        <v>58.862200000011399</v>
      </c>
      <c r="E421" s="134">
        <v>82.440056022424898</v>
      </c>
      <c r="F421" s="135">
        <v>18.042200000011398</v>
      </c>
      <c r="G421" s="134">
        <v>59.000000000037303</v>
      </c>
      <c r="H421" s="137">
        <f t="shared" si="7"/>
        <v>4.3685714285700783E-2</v>
      </c>
      <c r="I421" s="129">
        <v>424.12999999999602</v>
      </c>
      <c r="J421" s="130">
        <v>58862200.000011899</v>
      </c>
      <c r="K421" s="131">
        <v>58.862200000011903</v>
      </c>
      <c r="L421" s="130">
        <v>18042199.9999841</v>
      </c>
      <c r="M421" s="129">
        <v>59.000000000001698</v>
      </c>
    </row>
    <row r="422" spans="1:13">
      <c r="A422" s="129">
        <v>424.13999999999601</v>
      </c>
      <c r="B422" s="132">
        <v>18085885.714297101</v>
      </c>
      <c r="C422" s="133">
        <v>424.140000000003</v>
      </c>
      <c r="D422" s="133">
        <v>58.905885714297099</v>
      </c>
      <c r="E422" s="134">
        <v>82.501240496214393</v>
      </c>
      <c r="F422" s="135">
        <v>18.085885714297099</v>
      </c>
      <c r="G422" s="134">
        <v>59.1428571428943</v>
      </c>
      <c r="H422" s="137">
        <f t="shared" si="7"/>
        <v>4.3685714285700783E-2</v>
      </c>
      <c r="I422" s="129">
        <v>424.13999999999601</v>
      </c>
      <c r="J422" s="130">
        <v>58905885.7142976</v>
      </c>
      <c r="K422" s="131">
        <v>58.905885714297597</v>
      </c>
      <c r="L422" s="130">
        <v>18085885.714269798</v>
      </c>
      <c r="M422" s="129">
        <v>59.142857142858901</v>
      </c>
    </row>
    <row r="423" spans="1:13">
      <c r="A423" s="129">
        <v>424.149999999996</v>
      </c>
      <c r="B423" s="132">
        <v>18129571.428582799</v>
      </c>
      <c r="C423" s="133">
        <v>424.15000000000299</v>
      </c>
      <c r="D423" s="133">
        <v>58.9495714285828</v>
      </c>
      <c r="E423" s="134">
        <v>82.562424970003903</v>
      </c>
      <c r="F423" s="135">
        <v>18.1295714285828</v>
      </c>
      <c r="G423" s="134">
        <v>59.285714285751297</v>
      </c>
      <c r="H423" s="137">
        <f t="shared" si="7"/>
        <v>4.3685714285700783E-2</v>
      </c>
      <c r="I423" s="129">
        <v>424.149999999996</v>
      </c>
      <c r="J423" s="130">
        <v>58949571.428583302</v>
      </c>
      <c r="K423" s="131">
        <v>58.949571428583297</v>
      </c>
      <c r="L423" s="130">
        <v>18129571.4285555</v>
      </c>
      <c r="M423" s="129">
        <v>59.285714285715997</v>
      </c>
    </row>
    <row r="424" spans="1:13">
      <c r="A424" s="129">
        <v>424.15999999999599</v>
      </c>
      <c r="B424" s="132">
        <v>18173257.1428684</v>
      </c>
      <c r="C424" s="133">
        <v>424.16000000000298</v>
      </c>
      <c r="D424" s="133">
        <v>58.993257142868401</v>
      </c>
      <c r="E424" s="134">
        <v>82.623609443793299</v>
      </c>
      <c r="F424" s="135">
        <v>18.173257142868401</v>
      </c>
      <c r="G424" s="134">
        <v>59.428571428608301</v>
      </c>
      <c r="H424" s="137">
        <f t="shared" si="7"/>
        <v>4.3685714285601307E-2</v>
      </c>
      <c r="I424" s="129">
        <v>424.15999999999599</v>
      </c>
      <c r="J424" s="130">
        <v>58993257.142869003</v>
      </c>
      <c r="K424" s="131">
        <v>58.993257142868998</v>
      </c>
      <c r="L424" s="130">
        <v>18173257.142841201</v>
      </c>
      <c r="M424" s="129">
        <v>59.4285714285732</v>
      </c>
    </row>
    <row r="425" spans="1:13">
      <c r="A425" s="129">
        <v>424.16999999999598</v>
      </c>
      <c r="B425" s="132">
        <v>18216942.857154101</v>
      </c>
      <c r="C425" s="133">
        <v>424.17000000000297</v>
      </c>
      <c r="D425" s="133">
        <v>59.036942857154102</v>
      </c>
      <c r="E425" s="134">
        <v>82.684793917582795</v>
      </c>
      <c r="F425" s="135">
        <v>18.216942857154098</v>
      </c>
      <c r="G425" s="134">
        <v>59.571428571465297</v>
      </c>
      <c r="H425" s="137">
        <f t="shared" si="7"/>
        <v>4.3685714285700783E-2</v>
      </c>
      <c r="I425" s="129">
        <v>424.16999999999598</v>
      </c>
      <c r="J425" s="130">
        <v>59036942.8571546</v>
      </c>
      <c r="K425" s="131">
        <v>59.0369428571546</v>
      </c>
      <c r="L425" s="130">
        <v>18216942.857126798</v>
      </c>
      <c r="M425" s="129">
        <v>59.571428571430303</v>
      </c>
    </row>
    <row r="426" spans="1:13">
      <c r="A426" s="129">
        <v>424.17999999999603</v>
      </c>
      <c r="B426" s="132">
        <v>18260628.571439799</v>
      </c>
      <c r="C426" s="133">
        <v>424.18000000000302</v>
      </c>
      <c r="D426" s="133">
        <v>59.080628571439803</v>
      </c>
      <c r="E426" s="134">
        <v>82.745978391372205</v>
      </c>
      <c r="F426" s="135">
        <v>18.260628571439799</v>
      </c>
      <c r="G426" s="134">
        <v>59.714285714322401</v>
      </c>
      <c r="H426" s="137">
        <f t="shared" si="7"/>
        <v>4.3685714285700783E-2</v>
      </c>
      <c r="I426" s="129">
        <v>424.17999999999603</v>
      </c>
      <c r="J426" s="130">
        <v>59080628.5714406</v>
      </c>
      <c r="K426" s="131">
        <v>59.080628571440599</v>
      </c>
      <c r="L426" s="130">
        <v>18260628.571412802</v>
      </c>
      <c r="M426" s="129">
        <v>59.714285714288302</v>
      </c>
    </row>
    <row r="427" spans="1:13">
      <c r="A427" s="129">
        <v>424.18999999999602</v>
      </c>
      <c r="B427" s="132">
        <v>18304314.2857255</v>
      </c>
      <c r="C427" s="133">
        <v>424.19000000000301</v>
      </c>
      <c r="D427" s="133">
        <v>59.124314285725497</v>
      </c>
      <c r="E427" s="134">
        <v>82.8071628651617</v>
      </c>
      <c r="F427" s="135">
        <v>18.3043142857255</v>
      </c>
      <c r="G427" s="134">
        <v>59.857142857179397</v>
      </c>
      <c r="H427" s="137">
        <f t="shared" si="7"/>
        <v>4.3685714285693678E-2</v>
      </c>
      <c r="I427" s="129">
        <v>424.18999999999602</v>
      </c>
      <c r="J427" s="130">
        <v>59124314.285726197</v>
      </c>
      <c r="K427" s="131">
        <v>59.1243142857262</v>
      </c>
      <c r="L427" s="130">
        <v>18304314.285698399</v>
      </c>
      <c r="M427" s="129">
        <v>59.857142857145497</v>
      </c>
    </row>
    <row r="428" spans="1:13">
      <c r="A428" s="129">
        <v>424.19999999999601</v>
      </c>
      <c r="B428" s="132">
        <v>18348000.000011101</v>
      </c>
      <c r="C428" s="133">
        <v>424.200000000003</v>
      </c>
      <c r="D428" s="133">
        <v>59.168000000011098</v>
      </c>
      <c r="E428" s="134">
        <v>82.868347338951196</v>
      </c>
      <c r="F428" s="135">
        <v>18.348000000011101</v>
      </c>
      <c r="G428" s="134">
        <v>60.000000000036401</v>
      </c>
      <c r="H428" s="137">
        <f t="shared" si="7"/>
        <v>4.3685714285601307E-2</v>
      </c>
      <c r="I428" s="129">
        <v>424.19999999999601</v>
      </c>
      <c r="J428" s="130">
        <v>59168000.000011899</v>
      </c>
      <c r="K428" s="131">
        <v>59.168000000011901</v>
      </c>
      <c r="L428" s="130">
        <v>18347999.9999841</v>
      </c>
      <c r="M428" s="129">
        <v>60.000000000002601</v>
      </c>
    </row>
    <row r="429" spans="1:13">
      <c r="A429" s="129">
        <v>424.209999999996</v>
      </c>
      <c r="B429" s="132">
        <v>18391685.714296799</v>
      </c>
      <c r="C429" s="133">
        <v>424.21000000000299</v>
      </c>
      <c r="D429" s="133">
        <v>59.211685714296799</v>
      </c>
      <c r="E429" s="134">
        <v>82.929531812740606</v>
      </c>
      <c r="F429" s="135">
        <v>18.391685714296798</v>
      </c>
      <c r="G429" s="134">
        <v>60.142857142893398</v>
      </c>
      <c r="H429" s="137">
        <f t="shared" si="7"/>
        <v>4.3685714285700783E-2</v>
      </c>
      <c r="I429" s="129">
        <v>424.209999999996</v>
      </c>
      <c r="J429" s="130">
        <v>59211685.7142976</v>
      </c>
      <c r="K429" s="131">
        <v>59.211685714297602</v>
      </c>
      <c r="L429" s="130">
        <v>18391685.714269798</v>
      </c>
      <c r="M429" s="129">
        <v>60.142857142859803</v>
      </c>
    </row>
    <row r="430" spans="1:13">
      <c r="A430" s="129">
        <v>424.21999999999599</v>
      </c>
      <c r="B430" s="132">
        <v>18435371.428582501</v>
      </c>
      <c r="C430" s="133">
        <v>424.22000000000298</v>
      </c>
      <c r="D430" s="133">
        <v>59.2553714285825</v>
      </c>
      <c r="E430" s="134">
        <v>82.990716286530102</v>
      </c>
      <c r="F430" s="135">
        <v>18.435371428582499</v>
      </c>
      <c r="G430" s="134">
        <v>60.285714285750402</v>
      </c>
      <c r="H430" s="137">
        <f t="shared" si="7"/>
        <v>4.3685714285700783E-2</v>
      </c>
      <c r="I430" s="129">
        <v>424.21999999999599</v>
      </c>
      <c r="J430" s="130">
        <v>59255371.428583302</v>
      </c>
      <c r="K430" s="131">
        <v>59.255371428583302</v>
      </c>
      <c r="L430" s="130">
        <v>18435371.4285555</v>
      </c>
      <c r="M430" s="129">
        <v>60.285714285716899</v>
      </c>
    </row>
    <row r="431" spans="1:13">
      <c r="A431" s="129">
        <v>424.22999999999598</v>
      </c>
      <c r="B431" s="132">
        <v>18479057.142868102</v>
      </c>
      <c r="C431" s="133">
        <v>424.23000000000297</v>
      </c>
      <c r="D431" s="133">
        <v>59.2990571428682</v>
      </c>
      <c r="E431" s="134">
        <v>83.051900760319498</v>
      </c>
      <c r="F431" s="135">
        <v>18.479057142868101</v>
      </c>
      <c r="G431" s="134">
        <v>60.428571428607398</v>
      </c>
      <c r="H431" s="137">
        <f t="shared" si="7"/>
        <v>4.3685714285700783E-2</v>
      </c>
      <c r="I431" s="129">
        <v>424.22999999999598</v>
      </c>
      <c r="J431" s="130">
        <v>59299057.142869003</v>
      </c>
      <c r="K431" s="131">
        <v>59.299057142869003</v>
      </c>
      <c r="L431" s="130">
        <v>18479057.142841201</v>
      </c>
      <c r="M431" s="129">
        <v>60.428571428574102</v>
      </c>
    </row>
    <row r="432" spans="1:13">
      <c r="A432" s="129">
        <v>424.23999999999597</v>
      </c>
      <c r="B432" s="132">
        <v>18522742.857153799</v>
      </c>
      <c r="C432" s="133">
        <v>424.24000000000302</v>
      </c>
      <c r="D432" s="133">
        <v>59.342742857153802</v>
      </c>
      <c r="E432" s="134">
        <v>83.113085234108993</v>
      </c>
      <c r="F432" s="135">
        <v>18.522742857153801</v>
      </c>
      <c r="G432" s="134">
        <v>60.571428571464402</v>
      </c>
      <c r="H432" s="137">
        <f t="shared" si="7"/>
        <v>4.3685714285601307E-2</v>
      </c>
      <c r="I432" s="129">
        <v>424.23999999999597</v>
      </c>
      <c r="J432" s="130">
        <v>59342742.8571546</v>
      </c>
      <c r="K432" s="131">
        <v>59.342742857154597</v>
      </c>
      <c r="L432" s="130">
        <v>18522742.857126798</v>
      </c>
      <c r="M432" s="129">
        <v>60.571428571431298</v>
      </c>
    </row>
    <row r="433" spans="1:13">
      <c r="A433" s="129">
        <v>424.24999999999602</v>
      </c>
      <c r="B433" s="132">
        <v>18566428.571439501</v>
      </c>
      <c r="C433" s="133">
        <v>424.25000000000301</v>
      </c>
      <c r="D433" s="133">
        <v>59.386428571439502</v>
      </c>
      <c r="E433" s="134">
        <v>83.174269707898503</v>
      </c>
      <c r="F433" s="135">
        <v>18.566428571439499</v>
      </c>
      <c r="G433" s="134">
        <v>60.714285714321399</v>
      </c>
      <c r="H433" s="137">
        <f t="shared" si="7"/>
        <v>4.3685714285700783E-2</v>
      </c>
      <c r="I433" s="129">
        <v>424.24999999999602</v>
      </c>
      <c r="J433" s="130">
        <v>59386428.5714406</v>
      </c>
      <c r="K433" s="131">
        <v>59.386428571440597</v>
      </c>
      <c r="L433" s="130">
        <v>18566428.571412802</v>
      </c>
      <c r="M433" s="129">
        <v>60.714285714289197</v>
      </c>
    </row>
    <row r="434" spans="1:13">
      <c r="A434" s="129">
        <v>424.25999999999601</v>
      </c>
      <c r="B434" s="132">
        <v>18610114.285725199</v>
      </c>
      <c r="C434" s="133">
        <v>424.26000000000198</v>
      </c>
      <c r="D434" s="133">
        <v>59.430114285725203</v>
      </c>
      <c r="E434" s="134">
        <v>83.235454181687899</v>
      </c>
      <c r="F434" s="135">
        <v>18.610114285725199</v>
      </c>
      <c r="G434" s="134">
        <v>60.857142857178502</v>
      </c>
      <c r="H434" s="137">
        <f t="shared" si="7"/>
        <v>4.3685714285700783E-2</v>
      </c>
      <c r="I434" s="129">
        <v>424.25999999999601</v>
      </c>
      <c r="J434" s="130">
        <v>59430114.285726197</v>
      </c>
      <c r="K434" s="131">
        <v>59.430114285726198</v>
      </c>
      <c r="L434" s="130">
        <v>18610114.285698399</v>
      </c>
      <c r="M434" s="129">
        <v>60.8571428571464</v>
      </c>
    </row>
    <row r="435" spans="1:13">
      <c r="A435" s="129">
        <v>424.269999999996</v>
      </c>
      <c r="B435" s="132">
        <v>18653800.0000108</v>
      </c>
      <c r="C435" s="133">
        <v>424.27000000000203</v>
      </c>
      <c r="D435" s="133">
        <v>59.473800000010897</v>
      </c>
      <c r="E435" s="134">
        <v>83.296638655477395</v>
      </c>
      <c r="F435" s="135">
        <v>18.653800000010801</v>
      </c>
      <c r="G435" s="134">
        <v>61.000000000035499</v>
      </c>
      <c r="H435" s="137">
        <f t="shared" si="7"/>
        <v>4.3685714285693678E-2</v>
      </c>
      <c r="I435" s="129">
        <v>424.269999999996</v>
      </c>
      <c r="J435" s="130">
        <v>59473800.000011899</v>
      </c>
      <c r="K435" s="131">
        <v>59.473800000011899</v>
      </c>
      <c r="L435" s="130">
        <v>18653799.9999841</v>
      </c>
      <c r="M435" s="129">
        <v>61.000000000003503</v>
      </c>
    </row>
    <row r="436" spans="1:13">
      <c r="A436" s="129">
        <v>424.27999999999599</v>
      </c>
      <c r="B436" s="132">
        <v>18697485.714296501</v>
      </c>
      <c r="C436" s="133">
        <v>424.28000000000202</v>
      </c>
      <c r="D436" s="133">
        <v>59.517485714296498</v>
      </c>
      <c r="E436" s="134">
        <v>83.357823129266805</v>
      </c>
      <c r="F436" s="135">
        <v>18.697485714296501</v>
      </c>
      <c r="G436" s="134">
        <v>61.142857142892503</v>
      </c>
      <c r="H436" s="137">
        <f t="shared" si="7"/>
        <v>4.3685714285601307E-2</v>
      </c>
      <c r="I436" s="129">
        <v>424.27999999999599</v>
      </c>
      <c r="J436" s="130">
        <v>59517485.7142976</v>
      </c>
      <c r="K436" s="131">
        <v>59.517485714297599</v>
      </c>
      <c r="L436" s="130">
        <v>18697485.714269798</v>
      </c>
      <c r="M436" s="129">
        <v>61.142857142860699</v>
      </c>
    </row>
    <row r="437" spans="1:13">
      <c r="A437" s="129">
        <v>424.28999999999598</v>
      </c>
      <c r="B437" s="132">
        <v>18741171.428582199</v>
      </c>
      <c r="C437" s="133">
        <v>424.29000000000201</v>
      </c>
      <c r="D437" s="133">
        <v>59.561171428582199</v>
      </c>
      <c r="E437" s="134">
        <v>83.419007603056301</v>
      </c>
      <c r="F437" s="135">
        <v>18.741171428582199</v>
      </c>
      <c r="G437" s="134">
        <v>61.285714285749499</v>
      </c>
      <c r="H437" s="137">
        <f t="shared" si="7"/>
        <v>4.3685714285700783E-2</v>
      </c>
      <c r="I437" s="129">
        <v>424.28999999999598</v>
      </c>
      <c r="J437" s="130">
        <v>59561171.428583302</v>
      </c>
      <c r="K437" s="131">
        <v>59.5611714285833</v>
      </c>
      <c r="L437" s="130">
        <v>18741171.4285555</v>
      </c>
      <c r="M437" s="129">
        <v>61.285714285717901</v>
      </c>
    </row>
    <row r="438" spans="1:13">
      <c r="A438" s="129">
        <v>424.29999999999598</v>
      </c>
      <c r="B438" s="132">
        <v>18784857.1428679</v>
      </c>
      <c r="C438" s="133">
        <v>424.300000000002</v>
      </c>
      <c r="D438" s="133">
        <v>59.6048571428679</v>
      </c>
      <c r="E438" s="134">
        <v>83.480192076845796</v>
      </c>
      <c r="F438" s="135">
        <v>18.784857142867899</v>
      </c>
      <c r="G438" s="134">
        <v>61.428571428606503</v>
      </c>
      <c r="H438" s="137">
        <f t="shared" si="7"/>
        <v>4.3685714285700783E-2</v>
      </c>
      <c r="I438" s="129">
        <v>424.29999999999598</v>
      </c>
      <c r="J438" s="130">
        <v>59604857.142869003</v>
      </c>
      <c r="K438" s="131">
        <v>59.604857142869001</v>
      </c>
      <c r="L438" s="130">
        <v>18784857.142841201</v>
      </c>
      <c r="M438" s="129">
        <v>61.428571428574998</v>
      </c>
    </row>
    <row r="439" spans="1:13">
      <c r="A439" s="129">
        <v>424.30999999999602</v>
      </c>
      <c r="B439" s="132">
        <v>18828542.857153501</v>
      </c>
      <c r="C439" s="133">
        <v>424.31000000000199</v>
      </c>
      <c r="D439" s="133">
        <v>59.6485428571536</v>
      </c>
      <c r="E439" s="134">
        <v>83.541376550635206</v>
      </c>
      <c r="F439" s="135">
        <v>18.828542857153501</v>
      </c>
      <c r="G439" s="134">
        <v>61.5714285714635</v>
      </c>
      <c r="H439" s="137">
        <f t="shared" si="7"/>
        <v>4.3685714285700783E-2</v>
      </c>
      <c r="I439" s="129">
        <v>424.30999999999602</v>
      </c>
      <c r="J439" s="130">
        <v>59648542.857154898</v>
      </c>
      <c r="K439" s="131">
        <v>59.648542857154901</v>
      </c>
      <c r="L439" s="130">
        <v>18828542.8571271</v>
      </c>
      <c r="M439" s="129">
        <v>61.571428571433003</v>
      </c>
    </row>
    <row r="440" spans="1:13">
      <c r="A440" s="129">
        <v>424.31999999999601</v>
      </c>
      <c r="B440" s="132">
        <v>18872228.571439199</v>
      </c>
      <c r="C440" s="133">
        <v>424.32000000000198</v>
      </c>
      <c r="D440" s="133">
        <v>59.692228571439202</v>
      </c>
      <c r="E440" s="134">
        <v>83.602561024424702</v>
      </c>
      <c r="F440" s="135">
        <v>18.872228571439202</v>
      </c>
      <c r="G440" s="134">
        <v>61.714285714320503</v>
      </c>
      <c r="H440" s="137">
        <f t="shared" si="7"/>
        <v>4.3685714285601307E-2</v>
      </c>
      <c r="I440" s="129">
        <v>424.31999999999601</v>
      </c>
      <c r="J440" s="130">
        <v>59692228.5714406</v>
      </c>
      <c r="K440" s="131">
        <v>59.692228571440602</v>
      </c>
      <c r="L440" s="130">
        <v>18872228.571412802</v>
      </c>
      <c r="M440" s="129">
        <v>61.714285714290099</v>
      </c>
    </row>
    <row r="441" spans="1:13">
      <c r="A441" s="129">
        <v>424.32999999999601</v>
      </c>
      <c r="B441" s="132">
        <v>18915914.285724901</v>
      </c>
      <c r="C441" s="133">
        <v>424.33000000000197</v>
      </c>
      <c r="D441" s="133">
        <v>59.735914285724903</v>
      </c>
      <c r="E441" s="134">
        <v>83.663745498214098</v>
      </c>
      <c r="F441" s="135">
        <v>18.915914285724899</v>
      </c>
      <c r="G441" s="134">
        <v>61.8571428571776</v>
      </c>
      <c r="H441" s="137">
        <f t="shared" si="7"/>
        <v>4.3685714285700783E-2</v>
      </c>
      <c r="I441" s="129">
        <v>424.32999999999601</v>
      </c>
      <c r="J441" s="130">
        <v>59735914.285726197</v>
      </c>
      <c r="K441" s="131">
        <v>59.735914285726302</v>
      </c>
      <c r="L441" s="130">
        <v>18915914.2856985</v>
      </c>
      <c r="M441" s="129">
        <v>61.857142857147302</v>
      </c>
    </row>
    <row r="442" spans="1:13">
      <c r="A442" s="129">
        <v>424.339999999996</v>
      </c>
      <c r="B442" s="132">
        <v>18959600.000010598</v>
      </c>
      <c r="C442" s="133">
        <v>424.34000000000202</v>
      </c>
      <c r="D442" s="133">
        <v>59.779600000010603</v>
      </c>
      <c r="E442" s="134">
        <v>83.724929972003594</v>
      </c>
      <c r="F442" s="135">
        <v>18.9596000000106</v>
      </c>
      <c r="G442" s="134">
        <v>62.000000000034603</v>
      </c>
      <c r="H442" s="137">
        <f t="shared" si="7"/>
        <v>4.3685714285700783E-2</v>
      </c>
      <c r="I442" s="129">
        <v>424.339999999996</v>
      </c>
      <c r="J442" s="130">
        <v>59779600.000011899</v>
      </c>
      <c r="K442" s="131">
        <v>59.779600000011897</v>
      </c>
      <c r="L442" s="130">
        <v>18959599.9999841</v>
      </c>
      <c r="M442" s="129">
        <v>62.000000000004498</v>
      </c>
    </row>
    <row r="443" spans="1:13">
      <c r="A443" s="129">
        <v>424.34999999999599</v>
      </c>
      <c r="B443" s="132">
        <v>19003285.714296199</v>
      </c>
      <c r="C443" s="133">
        <v>424.35000000000201</v>
      </c>
      <c r="D443" s="133">
        <v>59.823285714296198</v>
      </c>
      <c r="E443" s="134">
        <v>83.786114445793004</v>
      </c>
      <c r="F443" s="135">
        <v>19.003285714296201</v>
      </c>
      <c r="G443" s="134">
        <v>62.1428571428916</v>
      </c>
      <c r="H443" s="137">
        <f t="shared" si="7"/>
        <v>4.3685714285594202E-2</v>
      </c>
      <c r="I443" s="129">
        <v>424.34999999999599</v>
      </c>
      <c r="J443" s="130">
        <v>59823285.7142976</v>
      </c>
      <c r="K443" s="131">
        <v>59.823285714297597</v>
      </c>
      <c r="L443" s="130">
        <v>19003285.714269798</v>
      </c>
      <c r="M443" s="129">
        <v>62.142857142861601</v>
      </c>
    </row>
    <row r="444" spans="1:13">
      <c r="A444" s="129">
        <v>424.35999999999598</v>
      </c>
      <c r="B444" s="132">
        <v>19046971.428581901</v>
      </c>
      <c r="C444" s="133">
        <v>424.360000000002</v>
      </c>
      <c r="D444" s="133">
        <v>59.866971428581898</v>
      </c>
      <c r="E444" s="134">
        <v>83.847298919582499</v>
      </c>
      <c r="F444" s="135">
        <v>19.046971428581902</v>
      </c>
      <c r="G444" s="134">
        <v>62.285714285748597</v>
      </c>
      <c r="H444" s="137">
        <f t="shared" si="7"/>
        <v>4.3685714285700783E-2</v>
      </c>
      <c r="I444" s="129">
        <v>424.35999999999598</v>
      </c>
      <c r="J444" s="130">
        <v>59866971.428583302</v>
      </c>
      <c r="K444" s="131">
        <v>59.866971428583298</v>
      </c>
      <c r="L444" s="130">
        <v>19046971.4285555</v>
      </c>
      <c r="M444" s="129">
        <v>62.285714285718797</v>
      </c>
    </row>
    <row r="445" spans="1:13">
      <c r="A445" s="129">
        <v>424.36999999999603</v>
      </c>
      <c r="B445" s="132">
        <v>19090657.142867599</v>
      </c>
      <c r="C445" s="133">
        <v>424.37000000000199</v>
      </c>
      <c r="D445" s="133">
        <v>59.910657142867599</v>
      </c>
      <c r="E445" s="134">
        <v>83.908483393371995</v>
      </c>
      <c r="F445" s="135">
        <v>19.090657142867599</v>
      </c>
      <c r="G445" s="134">
        <v>62.428571428605601</v>
      </c>
      <c r="H445" s="137">
        <f t="shared" si="7"/>
        <v>4.3685714285700783E-2</v>
      </c>
      <c r="I445" s="129">
        <v>424.36999999999603</v>
      </c>
      <c r="J445" s="130">
        <v>59910657.142869197</v>
      </c>
      <c r="K445" s="131">
        <v>59.910657142869198</v>
      </c>
      <c r="L445" s="130">
        <v>19090657.142841399</v>
      </c>
      <c r="M445" s="129">
        <v>62.428571428576703</v>
      </c>
    </row>
    <row r="446" spans="1:13">
      <c r="A446" s="129">
        <v>424.37999999999602</v>
      </c>
      <c r="B446" s="132">
        <v>19134342.8571533</v>
      </c>
      <c r="C446" s="133">
        <v>424.38000000000198</v>
      </c>
      <c r="D446" s="133">
        <v>59.9543428571533</v>
      </c>
      <c r="E446" s="134">
        <v>83.969667867161405</v>
      </c>
      <c r="F446" s="135">
        <v>19.1343428571533</v>
      </c>
      <c r="G446" s="134">
        <v>62.571428571462597</v>
      </c>
      <c r="H446" s="137">
        <f t="shared" si="7"/>
        <v>4.3685714285700783E-2</v>
      </c>
      <c r="I446" s="129">
        <v>424.37999999999602</v>
      </c>
      <c r="J446" s="130">
        <v>59954342.857154898</v>
      </c>
      <c r="K446" s="131">
        <v>59.954342857154899</v>
      </c>
      <c r="L446" s="130">
        <v>19134342.8571271</v>
      </c>
      <c r="M446" s="129">
        <v>62.571428571433898</v>
      </c>
    </row>
    <row r="447" spans="1:13">
      <c r="A447" s="129">
        <v>424.38999999999601</v>
      </c>
      <c r="B447" s="132">
        <v>19178028.571438901</v>
      </c>
      <c r="C447" s="133">
        <v>424.39000000000198</v>
      </c>
      <c r="D447" s="133">
        <v>59.998028571439001</v>
      </c>
      <c r="E447" s="134">
        <v>84.030852340950901</v>
      </c>
      <c r="F447" s="135">
        <v>19.178028571438901</v>
      </c>
      <c r="G447" s="134">
        <v>62.714285714319601</v>
      </c>
      <c r="H447" s="137">
        <f t="shared" si="7"/>
        <v>4.3685714285700783E-2</v>
      </c>
      <c r="I447" s="129">
        <v>424.38999999999601</v>
      </c>
      <c r="J447" s="130">
        <v>59998028.5714406</v>
      </c>
      <c r="K447" s="131">
        <v>59.998028571440599</v>
      </c>
      <c r="L447" s="130">
        <v>19178028.571412802</v>
      </c>
      <c r="M447" s="129">
        <v>62.714285714291101</v>
      </c>
    </row>
    <row r="448" spans="1:13">
      <c r="A448" s="129">
        <v>424.399999999996</v>
      </c>
      <c r="B448" s="132">
        <v>19221714.285724599</v>
      </c>
      <c r="C448" s="133">
        <v>424.40000000000202</v>
      </c>
      <c r="D448" s="133">
        <v>60.041714285724602</v>
      </c>
      <c r="E448" s="134">
        <v>84.092036814740396</v>
      </c>
      <c r="F448" s="135">
        <v>19.221714285724602</v>
      </c>
      <c r="G448" s="134">
        <v>62.857142857176598</v>
      </c>
      <c r="H448" s="137">
        <f t="shared" si="7"/>
        <v>4.3685714285601307E-2</v>
      </c>
      <c r="I448" s="129">
        <v>424.399999999996</v>
      </c>
      <c r="J448" s="130">
        <v>60041714.285726197</v>
      </c>
      <c r="K448" s="131">
        <v>60.0417142857263</v>
      </c>
      <c r="L448" s="130">
        <v>19221714.2856985</v>
      </c>
      <c r="M448" s="129">
        <v>62.857142857148197</v>
      </c>
    </row>
    <row r="449" spans="1:13">
      <c r="A449" s="129">
        <v>424.40999999999599</v>
      </c>
      <c r="B449" s="132">
        <v>19265400.0000103</v>
      </c>
      <c r="C449" s="133">
        <v>424.41000000000201</v>
      </c>
      <c r="D449" s="133">
        <v>60.085400000010303</v>
      </c>
      <c r="E449" s="134">
        <v>84.153221288529807</v>
      </c>
      <c r="F449" s="135">
        <v>19.265400000010299</v>
      </c>
      <c r="G449" s="134">
        <v>63.000000000033602</v>
      </c>
      <c r="H449" s="137">
        <f t="shared" si="7"/>
        <v>4.3685714285700783E-2</v>
      </c>
      <c r="I449" s="129">
        <v>424.40999999999599</v>
      </c>
      <c r="J449" s="130">
        <v>60085400.000011899</v>
      </c>
      <c r="K449" s="131">
        <v>60.085400000011902</v>
      </c>
      <c r="L449" s="130">
        <v>19265399.9999841</v>
      </c>
      <c r="M449" s="129">
        <v>63.0000000000054</v>
      </c>
    </row>
    <row r="450" spans="1:13">
      <c r="A450" s="129">
        <v>424.41999999999598</v>
      </c>
      <c r="B450" s="132">
        <v>19309085.714295998</v>
      </c>
      <c r="C450" s="133">
        <v>424.42000000000201</v>
      </c>
      <c r="D450" s="133">
        <v>60.129085714295996</v>
      </c>
      <c r="E450" s="134">
        <v>84.214405762319302</v>
      </c>
      <c r="F450" s="135">
        <v>19.309085714296</v>
      </c>
      <c r="G450" s="134">
        <v>63.142857142890698</v>
      </c>
      <c r="H450" s="137">
        <f t="shared" si="7"/>
        <v>4.3685714285693678E-2</v>
      </c>
      <c r="I450" s="129">
        <v>424.41999999999598</v>
      </c>
      <c r="J450" s="130">
        <v>60129085.7142976</v>
      </c>
      <c r="K450" s="131">
        <v>60.129085714297602</v>
      </c>
      <c r="L450" s="130">
        <v>19309085.714269798</v>
      </c>
      <c r="M450" s="129">
        <v>63.142857142862503</v>
      </c>
    </row>
    <row r="451" spans="1:13">
      <c r="A451" s="129">
        <v>424.42999999999603</v>
      </c>
      <c r="B451" s="132">
        <v>19352771.428581599</v>
      </c>
      <c r="C451" s="133">
        <v>424.430000000002</v>
      </c>
      <c r="D451" s="133">
        <v>60.172771428581598</v>
      </c>
      <c r="E451" s="134">
        <v>84.275590236108698</v>
      </c>
      <c r="F451" s="135">
        <v>19.352771428581601</v>
      </c>
      <c r="G451" s="134">
        <v>63.285714285747702</v>
      </c>
      <c r="H451" s="137">
        <f t="shared" si="7"/>
        <v>4.3685714285601307E-2</v>
      </c>
      <c r="I451" s="129">
        <v>424.42999999999603</v>
      </c>
      <c r="J451" s="130">
        <v>60172771.428583503</v>
      </c>
      <c r="K451" s="131">
        <v>60.172771428583502</v>
      </c>
      <c r="L451" s="130">
        <v>19352771.428555701</v>
      </c>
      <c r="M451" s="129">
        <v>63.285714285720502</v>
      </c>
    </row>
    <row r="452" spans="1:13">
      <c r="A452" s="129">
        <v>424.43999999999602</v>
      </c>
      <c r="B452" s="132">
        <v>19396457.142867301</v>
      </c>
      <c r="C452" s="133">
        <v>424.44000000000199</v>
      </c>
      <c r="D452" s="133">
        <v>60.216457142867299</v>
      </c>
      <c r="E452" s="134">
        <v>84.336774709898194</v>
      </c>
      <c r="F452" s="135">
        <v>19.396457142867298</v>
      </c>
      <c r="G452" s="134">
        <v>63.428571428604698</v>
      </c>
      <c r="H452" s="137">
        <f t="shared" si="7"/>
        <v>4.3685714285700783E-2</v>
      </c>
      <c r="I452" s="129">
        <v>424.43999999999602</v>
      </c>
      <c r="J452" s="130">
        <v>60216457.142869197</v>
      </c>
      <c r="K452" s="131">
        <v>60.216457142869203</v>
      </c>
      <c r="L452" s="130">
        <v>19396457.142841399</v>
      </c>
      <c r="M452" s="129">
        <v>63.428571428577698</v>
      </c>
    </row>
    <row r="453" spans="1:13">
      <c r="A453" s="129">
        <v>424.44999999999601</v>
      </c>
      <c r="B453" s="132">
        <v>19440142.857152998</v>
      </c>
      <c r="C453" s="133">
        <v>424.45000000000198</v>
      </c>
      <c r="D453" s="133">
        <v>60.260142857152999</v>
      </c>
      <c r="E453" s="134">
        <v>84.397959183687703</v>
      </c>
      <c r="F453" s="135">
        <v>19.440142857152999</v>
      </c>
      <c r="G453" s="134">
        <v>63.571428571461702</v>
      </c>
      <c r="H453" s="137">
        <f t="shared" si="7"/>
        <v>4.3685714285700783E-2</v>
      </c>
      <c r="I453" s="129">
        <v>424.44999999999601</v>
      </c>
      <c r="J453" s="130">
        <v>60260142.857154898</v>
      </c>
      <c r="K453" s="131">
        <v>60.260142857154896</v>
      </c>
      <c r="L453" s="130">
        <v>19440142.8571271</v>
      </c>
      <c r="M453" s="129">
        <v>63.571428571434801</v>
      </c>
    </row>
    <row r="454" spans="1:13">
      <c r="A454" s="129">
        <v>424.459999999996</v>
      </c>
      <c r="B454" s="132">
        <v>19483828.5714387</v>
      </c>
      <c r="C454" s="133">
        <v>424.46000000000203</v>
      </c>
      <c r="D454" s="133">
        <v>60.3038285714387</v>
      </c>
      <c r="E454" s="134">
        <v>84.4591436574771</v>
      </c>
      <c r="F454" s="135">
        <v>19.4838285714387</v>
      </c>
      <c r="G454" s="134">
        <v>63.714285714318699</v>
      </c>
      <c r="H454" s="137">
        <f t="shared" si="7"/>
        <v>4.3685714285700783E-2</v>
      </c>
      <c r="I454" s="129">
        <v>424.459999999996</v>
      </c>
      <c r="J454" s="130">
        <v>60303828.5714406</v>
      </c>
      <c r="K454" s="131">
        <v>60.303828571440597</v>
      </c>
      <c r="L454" s="130">
        <v>19483828.571412802</v>
      </c>
      <c r="M454" s="129">
        <v>63.714285714291996</v>
      </c>
    </row>
    <row r="455" spans="1:13">
      <c r="A455" s="129">
        <v>424.46999999999599</v>
      </c>
      <c r="B455" s="132">
        <v>19527514.285724301</v>
      </c>
      <c r="C455" s="133">
        <v>424.47000000000202</v>
      </c>
      <c r="D455" s="133">
        <v>60.347514285724301</v>
      </c>
      <c r="E455" s="134">
        <v>84.520328131266595</v>
      </c>
      <c r="F455" s="135">
        <v>19.527514285724301</v>
      </c>
      <c r="G455" s="134">
        <v>63.857142857175702</v>
      </c>
      <c r="H455" s="137">
        <f t="shared" si="7"/>
        <v>4.3685714285601307E-2</v>
      </c>
      <c r="I455" s="129">
        <v>424.46999999999599</v>
      </c>
      <c r="J455" s="130">
        <v>60347514.285726197</v>
      </c>
      <c r="K455" s="131">
        <v>60.347514285726199</v>
      </c>
      <c r="L455" s="130">
        <v>19527514.2856985</v>
      </c>
      <c r="M455" s="129">
        <v>63.8571428571491</v>
      </c>
    </row>
    <row r="456" spans="1:13">
      <c r="A456" s="129">
        <v>424.47999999999598</v>
      </c>
      <c r="B456" s="132">
        <v>19571200.000009999</v>
      </c>
      <c r="C456" s="133">
        <v>424.48000000000201</v>
      </c>
      <c r="D456" s="133">
        <v>60.391200000010002</v>
      </c>
      <c r="E456" s="134">
        <v>84.581512605056005</v>
      </c>
      <c r="F456" s="135">
        <v>19.571200000009998</v>
      </c>
      <c r="G456" s="134">
        <v>64.000000000032699</v>
      </c>
      <c r="H456" s="137">
        <f t="shared" si="7"/>
        <v>4.3685714285700783E-2</v>
      </c>
      <c r="I456" s="129">
        <v>424.47999999999598</v>
      </c>
      <c r="J456" s="130">
        <v>60391200.000011899</v>
      </c>
      <c r="K456" s="131">
        <v>60.391200000011899</v>
      </c>
      <c r="L456" s="130">
        <v>19571199.9999841</v>
      </c>
      <c r="M456" s="129">
        <v>64.000000000006295</v>
      </c>
    </row>
    <row r="457" spans="1:13">
      <c r="A457" s="129">
        <v>424.48999999999597</v>
      </c>
      <c r="B457" s="132">
        <v>19614885.7142957</v>
      </c>
      <c r="C457" s="133">
        <v>424.490000000002</v>
      </c>
      <c r="D457" s="133">
        <v>60.434885714295703</v>
      </c>
      <c r="E457" s="134">
        <v>84.642697078845501</v>
      </c>
      <c r="F457" s="135">
        <v>19.614885714295699</v>
      </c>
      <c r="G457" s="134">
        <v>64.142857142889795</v>
      </c>
      <c r="H457" s="137">
        <f t="shared" si="7"/>
        <v>4.3685714285700783E-2</v>
      </c>
      <c r="I457" s="129">
        <v>424.48999999999597</v>
      </c>
      <c r="J457" s="130">
        <v>60434885.7142976</v>
      </c>
      <c r="K457" s="131">
        <v>60.4348857142976</v>
      </c>
      <c r="L457" s="130">
        <v>19614885.714269798</v>
      </c>
      <c r="M457" s="129">
        <v>64.142857142863406</v>
      </c>
    </row>
    <row r="458" spans="1:13">
      <c r="A458" s="129">
        <v>424.49999999999602</v>
      </c>
      <c r="B458" s="132">
        <v>19658571.428581402</v>
      </c>
      <c r="C458" s="133">
        <v>424.50000000000199</v>
      </c>
      <c r="D458" s="133">
        <v>60.478571428581397</v>
      </c>
      <c r="E458" s="134">
        <v>84.703881552634996</v>
      </c>
      <c r="F458" s="135">
        <v>19.6585714285814</v>
      </c>
      <c r="G458" s="134">
        <v>64.285714285746806</v>
      </c>
      <c r="H458" s="137">
        <f t="shared" ref="H458:H521" si="8">D458-D457</f>
        <v>4.3685714285693678E-2</v>
      </c>
      <c r="I458" s="129">
        <v>424.49999999999602</v>
      </c>
      <c r="J458" s="130">
        <v>60478571.428583503</v>
      </c>
      <c r="K458" s="131">
        <v>60.4785714285835</v>
      </c>
      <c r="L458" s="130">
        <v>19658571.428555701</v>
      </c>
      <c r="M458" s="129">
        <v>64.285714285721397</v>
      </c>
    </row>
    <row r="459" spans="1:13">
      <c r="A459" s="129">
        <v>424.50999999999601</v>
      </c>
      <c r="B459" s="132">
        <v>19702257.142866999</v>
      </c>
      <c r="C459" s="133">
        <v>424.51000000000198</v>
      </c>
      <c r="D459" s="133">
        <v>60.522257142866998</v>
      </c>
      <c r="E459" s="134">
        <v>84.765066026424407</v>
      </c>
      <c r="F459" s="135">
        <v>19.702257142867001</v>
      </c>
      <c r="G459" s="134">
        <v>64.428571428603803</v>
      </c>
      <c r="H459" s="137">
        <f t="shared" si="8"/>
        <v>4.3685714285601307E-2</v>
      </c>
      <c r="I459" s="129">
        <v>424.50999999999601</v>
      </c>
      <c r="J459" s="130">
        <v>60522257.142869197</v>
      </c>
      <c r="K459" s="131">
        <v>60.522257142869201</v>
      </c>
      <c r="L459" s="130">
        <v>19702257.142841399</v>
      </c>
      <c r="M459" s="129">
        <v>64.428571428578607</v>
      </c>
    </row>
    <row r="460" spans="1:13">
      <c r="A460" s="129">
        <v>424.519999999996</v>
      </c>
      <c r="B460" s="132">
        <v>19745942.8571527</v>
      </c>
      <c r="C460" s="133">
        <v>424.52000000000203</v>
      </c>
      <c r="D460" s="133">
        <v>60.565942857152699</v>
      </c>
      <c r="E460" s="134">
        <v>84.826250500213902</v>
      </c>
      <c r="F460" s="135">
        <v>19.745942857152698</v>
      </c>
      <c r="G460" s="134">
        <v>64.5714285714608</v>
      </c>
      <c r="H460" s="137">
        <f t="shared" si="8"/>
        <v>4.3685714285700783E-2</v>
      </c>
      <c r="I460" s="129">
        <v>424.519999999996</v>
      </c>
      <c r="J460" s="130">
        <v>60565942.857154898</v>
      </c>
      <c r="K460" s="131">
        <v>60.565942857154901</v>
      </c>
      <c r="L460" s="130">
        <v>19745942.8571271</v>
      </c>
      <c r="M460" s="129">
        <v>64.571428571435703</v>
      </c>
    </row>
    <row r="461" spans="1:13">
      <c r="A461" s="129">
        <v>424.52999999999599</v>
      </c>
      <c r="B461" s="132">
        <v>19789628.571438398</v>
      </c>
      <c r="C461" s="133">
        <v>424.53000000000202</v>
      </c>
      <c r="D461" s="133">
        <v>60.6096285714384</v>
      </c>
      <c r="E461" s="134">
        <v>84.887434974003298</v>
      </c>
      <c r="F461" s="135">
        <v>19.789628571438399</v>
      </c>
      <c r="G461" s="134">
        <v>64.714285714317796</v>
      </c>
      <c r="H461" s="137">
        <f t="shared" si="8"/>
        <v>4.3685714285700783E-2</v>
      </c>
      <c r="I461" s="129">
        <v>424.52999999999599</v>
      </c>
      <c r="J461" s="130">
        <v>60609628.5714406</v>
      </c>
      <c r="K461" s="131">
        <v>60.609628571440602</v>
      </c>
      <c r="L461" s="130">
        <v>19789628.571412802</v>
      </c>
      <c r="M461" s="129">
        <v>64.714285714292899</v>
      </c>
    </row>
    <row r="462" spans="1:13">
      <c r="A462" s="129">
        <v>424.53999999999598</v>
      </c>
      <c r="B462" s="132">
        <v>19833314.2857241</v>
      </c>
      <c r="C462" s="133">
        <v>424.54000000000201</v>
      </c>
      <c r="D462" s="133">
        <v>60.6533142857241</v>
      </c>
      <c r="E462" s="134">
        <v>84.948619447792794</v>
      </c>
      <c r="F462" s="135">
        <v>19.8333142857241</v>
      </c>
      <c r="G462" s="134">
        <v>64.857142857174793</v>
      </c>
      <c r="H462" s="137">
        <f t="shared" si="8"/>
        <v>4.3685714285700783E-2</v>
      </c>
      <c r="I462" s="129">
        <v>424.53999999999598</v>
      </c>
      <c r="J462" s="130">
        <v>60653314.285726301</v>
      </c>
      <c r="K462" s="131">
        <v>60.653314285726303</v>
      </c>
      <c r="L462" s="130">
        <v>19833314.2856985</v>
      </c>
      <c r="M462" s="129">
        <v>64.857142857150095</v>
      </c>
    </row>
    <row r="463" spans="1:13">
      <c r="A463" s="129">
        <v>424.54999999999598</v>
      </c>
      <c r="B463" s="132">
        <v>19877000.000009701</v>
      </c>
      <c r="C463" s="133">
        <v>424.550000000002</v>
      </c>
      <c r="D463" s="133">
        <v>60.697000000009702</v>
      </c>
      <c r="E463" s="134">
        <v>85.009803921582304</v>
      </c>
      <c r="F463" s="135">
        <v>19.877000000009701</v>
      </c>
      <c r="G463" s="134">
        <v>65.000000000031804</v>
      </c>
      <c r="H463" s="137">
        <f t="shared" si="8"/>
        <v>4.3685714285601307E-2</v>
      </c>
      <c r="I463" s="129">
        <v>424.54999999999598</v>
      </c>
      <c r="J463" s="130">
        <v>60697000.000011899</v>
      </c>
      <c r="K463" s="131">
        <v>60.697000000011897</v>
      </c>
      <c r="L463" s="130">
        <v>19876999.9999841</v>
      </c>
      <c r="M463" s="129">
        <v>65.000000000007205</v>
      </c>
    </row>
    <row r="464" spans="1:13">
      <c r="A464" s="129">
        <v>424.55999999999602</v>
      </c>
      <c r="B464" s="132">
        <v>19920685.714295398</v>
      </c>
      <c r="C464" s="133">
        <v>424.56000000000199</v>
      </c>
      <c r="D464" s="133">
        <v>60.740685714295402</v>
      </c>
      <c r="E464" s="134">
        <v>85.0709883953717</v>
      </c>
      <c r="F464" s="135">
        <v>19.920685714295399</v>
      </c>
      <c r="G464" s="134">
        <v>65.1428571428889</v>
      </c>
      <c r="H464" s="137">
        <f t="shared" si="8"/>
        <v>4.3685714285700783E-2</v>
      </c>
      <c r="I464" s="129">
        <v>424.55999999999602</v>
      </c>
      <c r="J464" s="130">
        <v>60740685.714297898</v>
      </c>
      <c r="K464" s="131">
        <v>60.740685714297904</v>
      </c>
      <c r="L464" s="130">
        <v>19920685.7142701</v>
      </c>
      <c r="M464" s="129">
        <v>65.142857142865196</v>
      </c>
    </row>
    <row r="465" spans="1:13">
      <c r="A465" s="129">
        <v>424.56999999999601</v>
      </c>
      <c r="B465" s="132">
        <v>19964371.4285811</v>
      </c>
      <c r="C465" s="133">
        <v>424.57000000000198</v>
      </c>
      <c r="D465" s="133">
        <v>60.784371428581103</v>
      </c>
      <c r="E465" s="134">
        <v>85.132172869161195</v>
      </c>
      <c r="F465" s="135">
        <v>19.964371428581099</v>
      </c>
      <c r="G465" s="134">
        <v>65.285714285745897</v>
      </c>
      <c r="H465" s="137">
        <f t="shared" si="8"/>
        <v>4.3685714285700783E-2</v>
      </c>
      <c r="I465" s="129">
        <v>424.56999999999601</v>
      </c>
      <c r="J465" s="130">
        <v>60784371.428583503</v>
      </c>
      <c r="K465" s="131">
        <v>60.784371428583498</v>
      </c>
      <c r="L465" s="130">
        <v>19964371.428555701</v>
      </c>
      <c r="M465" s="129">
        <v>65.285714285722406</v>
      </c>
    </row>
    <row r="466" spans="1:13">
      <c r="A466" s="129">
        <v>424.57999999999601</v>
      </c>
      <c r="B466" s="132">
        <v>20008057.142866801</v>
      </c>
      <c r="C466" s="133">
        <v>424.58000000000197</v>
      </c>
      <c r="D466" s="133">
        <v>60.828057142866797</v>
      </c>
      <c r="E466" s="134">
        <v>85.193357342950605</v>
      </c>
      <c r="F466" s="135">
        <v>20.0080571428668</v>
      </c>
      <c r="G466" s="134">
        <v>65.428571428602893</v>
      </c>
      <c r="H466" s="137">
        <f t="shared" si="8"/>
        <v>4.3685714285693678E-2</v>
      </c>
      <c r="I466" s="129">
        <v>424.57999999999601</v>
      </c>
      <c r="J466" s="130">
        <v>60828057.142869197</v>
      </c>
      <c r="K466" s="131">
        <v>60.828057142869199</v>
      </c>
      <c r="L466" s="130">
        <v>20008057.142841399</v>
      </c>
      <c r="M466" s="129">
        <v>65.428571428579502</v>
      </c>
    </row>
    <row r="467" spans="1:13">
      <c r="A467" s="129">
        <v>424.589999999996</v>
      </c>
      <c r="B467" s="132">
        <v>20051742.857152399</v>
      </c>
      <c r="C467" s="133">
        <v>424.59000000000202</v>
      </c>
      <c r="D467" s="133">
        <v>60.871742857152398</v>
      </c>
      <c r="E467" s="134">
        <v>85.254541816740101</v>
      </c>
      <c r="F467" s="135">
        <v>20.051742857152401</v>
      </c>
      <c r="G467" s="134">
        <v>65.571428571459904</v>
      </c>
      <c r="H467" s="137">
        <f t="shared" si="8"/>
        <v>4.3685714285601307E-2</v>
      </c>
      <c r="I467" s="129">
        <v>424.589999999996</v>
      </c>
      <c r="J467" s="130">
        <v>60871742.857154898</v>
      </c>
      <c r="K467" s="131">
        <v>60.871742857154899</v>
      </c>
      <c r="L467" s="130">
        <v>20051742.8571271</v>
      </c>
      <c r="M467" s="129">
        <v>65.571428571436698</v>
      </c>
    </row>
    <row r="468" spans="1:13">
      <c r="A468" s="129">
        <v>424.59999999999599</v>
      </c>
      <c r="B468" s="132">
        <v>20095428.5714381</v>
      </c>
      <c r="C468" s="133">
        <v>424.60000000000201</v>
      </c>
      <c r="D468" s="133">
        <v>60.915428571438099</v>
      </c>
      <c r="E468" s="134">
        <v>85.315726290529597</v>
      </c>
      <c r="F468" s="135">
        <v>20.095428571438099</v>
      </c>
      <c r="G468" s="134">
        <v>65.714285714316901</v>
      </c>
      <c r="H468" s="137">
        <f t="shared" si="8"/>
        <v>4.3685714285700783E-2</v>
      </c>
      <c r="I468" s="129">
        <v>424.59999999999599</v>
      </c>
      <c r="J468" s="130">
        <v>60915428.5714406</v>
      </c>
      <c r="K468" s="131">
        <v>60.9154285714406</v>
      </c>
      <c r="L468" s="130">
        <v>20095428.571412802</v>
      </c>
      <c r="M468" s="129">
        <v>65.714285714293794</v>
      </c>
    </row>
    <row r="469" spans="1:13">
      <c r="A469" s="129">
        <v>424.60999999999598</v>
      </c>
      <c r="B469" s="132">
        <v>20139114.285723802</v>
      </c>
      <c r="C469" s="133">
        <v>424.610000000002</v>
      </c>
      <c r="D469" s="133">
        <v>60.9591142857238</v>
      </c>
      <c r="E469" s="134">
        <v>85.376910764319007</v>
      </c>
      <c r="F469" s="135">
        <v>20.139114285723799</v>
      </c>
      <c r="G469" s="134">
        <v>65.857142857173898</v>
      </c>
      <c r="H469" s="137">
        <f t="shared" si="8"/>
        <v>4.3685714285700783E-2</v>
      </c>
      <c r="I469" s="129">
        <v>424.60999999999598</v>
      </c>
      <c r="J469" s="130">
        <v>60959114.285726301</v>
      </c>
      <c r="K469" s="131">
        <v>60.959114285726301</v>
      </c>
      <c r="L469" s="130">
        <v>20139114.2856985</v>
      </c>
      <c r="M469" s="129">
        <v>65.857142857151004</v>
      </c>
    </row>
    <row r="470" spans="1:13">
      <c r="A470" s="129">
        <v>424.61999999999603</v>
      </c>
      <c r="B470" s="132">
        <v>20182800.000009499</v>
      </c>
      <c r="C470" s="133">
        <v>424.62000000000199</v>
      </c>
      <c r="D470" s="133">
        <v>61.002800000009501</v>
      </c>
      <c r="E470" s="134">
        <v>85.438095238108502</v>
      </c>
      <c r="F470" s="135">
        <v>20.1828000000095</v>
      </c>
      <c r="G470" s="134">
        <v>66.000000000030894</v>
      </c>
      <c r="H470" s="137">
        <f t="shared" si="8"/>
        <v>4.3685714285700783E-2</v>
      </c>
      <c r="I470" s="129">
        <v>424.61999999999603</v>
      </c>
      <c r="J470" s="130">
        <v>61002800.000012197</v>
      </c>
      <c r="K470" s="131">
        <v>61.002800000012201</v>
      </c>
      <c r="L470" s="130">
        <v>20182799.999984398</v>
      </c>
      <c r="M470" s="129">
        <v>66.000000000008995</v>
      </c>
    </row>
    <row r="471" spans="1:13">
      <c r="A471" s="129">
        <v>424.62999999999602</v>
      </c>
      <c r="B471" s="132">
        <v>20226485.7142951</v>
      </c>
      <c r="C471" s="133">
        <v>424.63000000000198</v>
      </c>
      <c r="D471" s="133">
        <v>61.046485714295102</v>
      </c>
      <c r="E471" s="134">
        <v>85.499279711897998</v>
      </c>
      <c r="F471" s="135">
        <v>20.226485714295102</v>
      </c>
      <c r="G471" s="134">
        <v>66.142857142887905</v>
      </c>
      <c r="H471" s="137">
        <f t="shared" si="8"/>
        <v>4.3685714285601307E-2</v>
      </c>
      <c r="I471" s="129">
        <v>424.62999999999602</v>
      </c>
      <c r="J471" s="130">
        <v>61046485.714297898</v>
      </c>
      <c r="K471" s="131">
        <v>61.046485714297901</v>
      </c>
      <c r="L471" s="130">
        <v>20226485.7142701</v>
      </c>
      <c r="M471" s="129">
        <v>66.142857142866106</v>
      </c>
    </row>
    <row r="472" spans="1:13">
      <c r="A472" s="129">
        <v>424.63999999999601</v>
      </c>
      <c r="B472" s="132">
        <v>20270171.428580798</v>
      </c>
      <c r="C472" s="133">
        <v>424.64000000000198</v>
      </c>
      <c r="D472" s="133">
        <v>61.090171428580803</v>
      </c>
      <c r="E472" s="134">
        <v>85.560464185687394</v>
      </c>
      <c r="F472" s="135">
        <v>20.270171428580799</v>
      </c>
      <c r="G472" s="134">
        <v>66.285714285744902</v>
      </c>
      <c r="H472" s="137">
        <f t="shared" si="8"/>
        <v>4.3685714285700783E-2</v>
      </c>
      <c r="I472" s="129">
        <v>424.63999999999601</v>
      </c>
      <c r="J472" s="130">
        <v>61090171.4285836</v>
      </c>
      <c r="K472" s="131">
        <v>61.090171428583602</v>
      </c>
      <c r="L472" s="130">
        <v>20270171.428555802</v>
      </c>
      <c r="M472" s="129">
        <v>66.285714285723301</v>
      </c>
    </row>
    <row r="473" spans="1:13">
      <c r="A473" s="129">
        <v>424.649999999996</v>
      </c>
      <c r="B473" s="132">
        <v>20313857.1428665</v>
      </c>
      <c r="C473" s="133">
        <v>424.65000000000202</v>
      </c>
      <c r="D473" s="133">
        <v>61.133857142866503</v>
      </c>
      <c r="E473" s="134">
        <v>85.621648659476904</v>
      </c>
      <c r="F473" s="135">
        <v>20.3138571428665</v>
      </c>
      <c r="G473" s="134">
        <v>66.428571428601998</v>
      </c>
      <c r="H473" s="137">
        <f t="shared" si="8"/>
        <v>4.3685714285700783E-2</v>
      </c>
      <c r="I473" s="129">
        <v>424.649999999996</v>
      </c>
      <c r="J473" s="130">
        <v>61133857.142869197</v>
      </c>
      <c r="K473" s="131">
        <v>61.133857142869203</v>
      </c>
      <c r="L473" s="130">
        <v>20313857.142841399</v>
      </c>
      <c r="M473" s="129">
        <v>66.428571428580497</v>
      </c>
    </row>
    <row r="474" spans="1:13">
      <c r="A474" s="129">
        <v>424.65999999999599</v>
      </c>
      <c r="B474" s="132">
        <v>20357542.857152201</v>
      </c>
      <c r="C474" s="133">
        <v>424.66000000000201</v>
      </c>
      <c r="D474" s="133">
        <v>61.177542857152197</v>
      </c>
      <c r="E474" s="134">
        <v>85.6828331332663</v>
      </c>
      <c r="F474" s="135">
        <v>20.3575428571522</v>
      </c>
      <c r="G474" s="134">
        <v>66.571428571458995</v>
      </c>
      <c r="H474" s="137">
        <f t="shared" si="8"/>
        <v>4.3685714285693678E-2</v>
      </c>
      <c r="I474" s="129">
        <v>424.65999999999599</v>
      </c>
      <c r="J474" s="130">
        <v>61177542.857154898</v>
      </c>
      <c r="K474" s="131">
        <v>61.177542857154897</v>
      </c>
      <c r="L474" s="130">
        <v>20357542.8571271</v>
      </c>
      <c r="M474" s="129">
        <v>66.571428571437593</v>
      </c>
    </row>
    <row r="475" spans="1:13">
      <c r="A475" s="129">
        <v>424.66999999999598</v>
      </c>
      <c r="B475" s="132">
        <v>20401228.571437798</v>
      </c>
      <c r="C475" s="133">
        <v>424.67000000000201</v>
      </c>
      <c r="D475" s="133">
        <v>61.221228571437798</v>
      </c>
      <c r="E475" s="134">
        <v>85.744017607055795</v>
      </c>
      <c r="F475" s="135">
        <v>20.401228571437802</v>
      </c>
      <c r="G475" s="134">
        <v>66.714285714316006</v>
      </c>
      <c r="H475" s="137">
        <f t="shared" si="8"/>
        <v>4.3685714285601307E-2</v>
      </c>
      <c r="I475" s="129">
        <v>424.66999999999598</v>
      </c>
      <c r="J475" s="130">
        <v>61221228.5714406</v>
      </c>
      <c r="K475" s="131">
        <v>61.221228571440598</v>
      </c>
      <c r="L475" s="130">
        <v>20401228.571412802</v>
      </c>
      <c r="M475" s="129">
        <v>66.714285714294803</v>
      </c>
    </row>
    <row r="476" spans="1:13">
      <c r="A476" s="129">
        <v>424.67999999999603</v>
      </c>
      <c r="B476" s="132">
        <v>20444914.2857235</v>
      </c>
      <c r="C476" s="133">
        <v>424.680000000002</v>
      </c>
      <c r="D476" s="133">
        <v>61.264914285723499</v>
      </c>
      <c r="E476" s="134">
        <v>85.805202080845206</v>
      </c>
      <c r="F476" s="135">
        <v>20.444914285723499</v>
      </c>
      <c r="G476" s="134">
        <v>66.857142857173002</v>
      </c>
      <c r="H476" s="137">
        <f t="shared" si="8"/>
        <v>4.3685714285700783E-2</v>
      </c>
      <c r="I476" s="129">
        <v>424.67999999999603</v>
      </c>
      <c r="J476" s="130">
        <v>61264914.285726503</v>
      </c>
      <c r="K476" s="131">
        <v>61.264914285726498</v>
      </c>
      <c r="L476" s="130">
        <v>20444914.285698701</v>
      </c>
      <c r="M476" s="129">
        <v>66.857142857152795</v>
      </c>
    </row>
    <row r="477" spans="1:13">
      <c r="A477" s="129">
        <v>424.68999999999602</v>
      </c>
      <c r="B477" s="132">
        <v>20488600.000009201</v>
      </c>
      <c r="C477" s="133">
        <v>424.69000000000199</v>
      </c>
      <c r="D477" s="133">
        <v>61.3086000000092</v>
      </c>
      <c r="E477" s="134">
        <v>85.866386554634701</v>
      </c>
      <c r="F477" s="135">
        <v>20.4886000000092</v>
      </c>
      <c r="G477" s="134">
        <v>67.000000000029999</v>
      </c>
      <c r="H477" s="137">
        <f t="shared" si="8"/>
        <v>4.3685714285700783E-2</v>
      </c>
      <c r="I477" s="129">
        <v>424.68999999999602</v>
      </c>
      <c r="J477" s="130">
        <v>61308600.000012197</v>
      </c>
      <c r="K477" s="131">
        <v>61.308600000012198</v>
      </c>
      <c r="L477" s="130">
        <v>20488599.999984398</v>
      </c>
      <c r="M477" s="129">
        <v>67.000000000009905</v>
      </c>
    </row>
    <row r="478" spans="1:13">
      <c r="A478" s="129">
        <v>424.69999999999601</v>
      </c>
      <c r="B478" s="132">
        <v>20532285.714294899</v>
      </c>
      <c r="C478" s="133">
        <v>424.70000000000198</v>
      </c>
      <c r="D478" s="133">
        <v>61.352285714294901</v>
      </c>
      <c r="E478" s="134">
        <v>85.927571028424197</v>
      </c>
      <c r="F478" s="135">
        <v>20.5322857142949</v>
      </c>
      <c r="G478" s="134">
        <v>67.142857142886996</v>
      </c>
      <c r="H478" s="137">
        <f t="shared" si="8"/>
        <v>4.3685714285700783E-2</v>
      </c>
      <c r="I478" s="129">
        <v>424.69999999999601</v>
      </c>
      <c r="J478" s="130">
        <v>61352285.714297898</v>
      </c>
      <c r="K478" s="131">
        <v>61.352285714297899</v>
      </c>
      <c r="L478" s="130">
        <v>20532285.7142701</v>
      </c>
      <c r="M478" s="129">
        <v>67.142857142867101</v>
      </c>
    </row>
    <row r="479" spans="1:13">
      <c r="A479" s="129">
        <v>424.709999999996</v>
      </c>
      <c r="B479" s="132">
        <v>20575971.4285805</v>
      </c>
      <c r="C479" s="133">
        <v>424.71000000000203</v>
      </c>
      <c r="D479" s="133">
        <v>61.395971428580502</v>
      </c>
      <c r="E479" s="134">
        <v>85.988755502213607</v>
      </c>
      <c r="F479" s="135">
        <v>20.575971428580502</v>
      </c>
      <c r="G479" s="134">
        <v>67.285714285744007</v>
      </c>
      <c r="H479" s="137">
        <f t="shared" si="8"/>
        <v>4.3685714285601307E-2</v>
      </c>
      <c r="I479" s="129">
        <v>424.709999999996</v>
      </c>
      <c r="J479" s="130">
        <v>61395971.4285836</v>
      </c>
      <c r="K479" s="131">
        <v>61.3959714285836</v>
      </c>
      <c r="L479" s="130">
        <v>20575971.428555802</v>
      </c>
      <c r="M479" s="129">
        <v>67.285714285724197</v>
      </c>
    </row>
    <row r="480" spans="1:13">
      <c r="A480" s="129">
        <v>424.71999999999599</v>
      </c>
      <c r="B480" s="132">
        <v>20619657.142866202</v>
      </c>
      <c r="C480" s="133">
        <v>424.72000000000202</v>
      </c>
      <c r="D480" s="133">
        <v>61.439657142866203</v>
      </c>
      <c r="E480" s="134">
        <v>86.049939976003103</v>
      </c>
      <c r="F480" s="135">
        <v>20.619657142866199</v>
      </c>
      <c r="G480" s="134">
        <v>67.428571428601103</v>
      </c>
      <c r="H480" s="137">
        <f t="shared" si="8"/>
        <v>4.3685714285700783E-2</v>
      </c>
      <c r="I480" s="129">
        <v>424.71999999999599</v>
      </c>
      <c r="J480" s="130">
        <v>61439657.142869197</v>
      </c>
      <c r="K480" s="131">
        <v>61.439657142869201</v>
      </c>
      <c r="L480" s="130">
        <v>20619657.142841399</v>
      </c>
      <c r="M480" s="129">
        <v>67.428571428581407</v>
      </c>
    </row>
    <row r="481" spans="1:13">
      <c r="A481" s="129">
        <v>424.72999999999598</v>
      </c>
      <c r="B481" s="132">
        <v>20663342.857151899</v>
      </c>
      <c r="C481" s="133">
        <v>424.73000000000201</v>
      </c>
      <c r="D481" s="133">
        <v>61.483342857151897</v>
      </c>
      <c r="E481" s="134">
        <v>86.111124449792499</v>
      </c>
      <c r="F481" s="135">
        <v>20.6633428571519</v>
      </c>
      <c r="G481" s="134">
        <v>67.5714285714581</v>
      </c>
      <c r="H481" s="137">
        <f t="shared" si="8"/>
        <v>4.3685714285693678E-2</v>
      </c>
      <c r="I481" s="129">
        <v>424.72999999999598</v>
      </c>
      <c r="J481" s="130">
        <v>61483342.857154898</v>
      </c>
      <c r="K481" s="131">
        <v>61.483342857154902</v>
      </c>
      <c r="L481" s="130">
        <v>20663342.8571271</v>
      </c>
      <c r="M481" s="129">
        <v>67.571428571438503</v>
      </c>
    </row>
    <row r="482" spans="1:13">
      <c r="A482" s="129">
        <v>424.73999999999597</v>
      </c>
      <c r="B482" s="132">
        <v>20707028.5714375</v>
      </c>
      <c r="C482" s="133">
        <v>424.740000000002</v>
      </c>
      <c r="D482" s="133">
        <v>61.527028571437597</v>
      </c>
      <c r="E482" s="134">
        <v>86.172308923581994</v>
      </c>
      <c r="F482" s="135">
        <v>20.707028571437501</v>
      </c>
      <c r="G482" s="134">
        <v>67.714285714315096</v>
      </c>
      <c r="H482" s="137">
        <f t="shared" si="8"/>
        <v>4.3685714285700783E-2</v>
      </c>
      <c r="I482" s="129">
        <v>424.73999999999597</v>
      </c>
      <c r="J482" s="130">
        <v>61527028.5714406</v>
      </c>
      <c r="K482" s="131">
        <v>61.527028571440603</v>
      </c>
      <c r="L482" s="130">
        <v>20707028.571412802</v>
      </c>
      <c r="M482" s="129">
        <v>67.714285714295698</v>
      </c>
    </row>
    <row r="483" spans="1:13">
      <c r="A483" s="129">
        <v>424.74999999999602</v>
      </c>
      <c r="B483" s="132">
        <v>20750714.285723198</v>
      </c>
      <c r="C483" s="133">
        <v>424.75000000000199</v>
      </c>
      <c r="D483" s="133">
        <v>61.570714285723199</v>
      </c>
      <c r="E483" s="134">
        <v>86.233493397371504</v>
      </c>
      <c r="F483" s="135">
        <v>20.750714285723198</v>
      </c>
      <c r="G483" s="134">
        <v>67.857142857172093</v>
      </c>
      <c r="H483" s="137">
        <f t="shared" si="8"/>
        <v>4.3685714285601307E-2</v>
      </c>
      <c r="I483" s="129">
        <v>424.74999999999602</v>
      </c>
      <c r="J483" s="130">
        <v>61570714.285726503</v>
      </c>
      <c r="K483" s="131">
        <v>61.570714285726503</v>
      </c>
      <c r="L483" s="130">
        <v>20750714.285698701</v>
      </c>
      <c r="M483" s="129">
        <v>67.857142857153704</v>
      </c>
    </row>
    <row r="484" spans="1:13">
      <c r="A484" s="129">
        <v>424.75999999999601</v>
      </c>
      <c r="B484" s="132">
        <v>20794400.0000089</v>
      </c>
      <c r="C484" s="133">
        <v>424.76000000000198</v>
      </c>
      <c r="D484" s="133">
        <v>61.614400000008899</v>
      </c>
      <c r="E484" s="134">
        <v>86.2946778711609</v>
      </c>
      <c r="F484" s="135">
        <v>20.794400000008899</v>
      </c>
      <c r="G484" s="134">
        <v>68.000000000029104</v>
      </c>
      <c r="H484" s="137">
        <f t="shared" si="8"/>
        <v>4.3685714285700783E-2</v>
      </c>
      <c r="I484" s="129">
        <v>424.75999999999601</v>
      </c>
      <c r="J484" s="130">
        <v>61614400.000012197</v>
      </c>
      <c r="K484" s="131">
        <v>61.614400000012203</v>
      </c>
      <c r="L484" s="130">
        <v>20794399.999984398</v>
      </c>
      <c r="M484" s="129">
        <v>68.0000000000108</v>
      </c>
    </row>
    <row r="485" spans="1:13">
      <c r="A485" s="129">
        <v>424.769999999996</v>
      </c>
      <c r="B485" s="132">
        <v>20838085.714294601</v>
      </c>
      <c r="C485" s="133">
        <v>424.77000000000203</v>
      </c>
      <c r="D485" s="133">
        <v>61.6580857142946</v>
      </c>
      <c r="E485" s="134">
        <v>86.355862344950395</v>
      </c>
      <c r="F485" s="135">
        <v>20.8380857142946</v>
      </c>
      <c r="G485" s="134">
        <v>68.142857142886101</v>
      </c>
      <c r="H485" s="137">
        <f t="shared" si="8"/>
        <v>4.3685714285700783E-2</v>
      </c>
      <c r="I485" s="129">
        <v>424.769999999996</v>
      </c>
      <c r="J485" s="130">
        <v>61658085.714297898</v>
      </c>
      <c r="K485" s="131">
        <v>61.658085714297897</v>
      </c>
      <c r="L485" s="130">
        <v>20838085.7142701</v>
      </c>
      <c r="M485" s="129">
        <v>68.142857142867996</v>
      </c>
    </row>
    <row r="486" spans="1:13">
      <c r="A486" s="129">
        <v>424.77999999999599</v>
      </c>
      <c r="B486" s="132">
        <v>20881771.428580299</v>
      </c>
      <c r="C486" s="133">
        <v>424.78000000000202</v>
      </c>
      <c r="D486" s="133">
        <v>61.701771428580301</v>
      </c>
      <c r="E486" s="134">
        <v>86.417046818739806</v>
      </c>
      <c r="F486" s="135">
        <v>20.881771428580301</v>
      </c>
      <c r="G486" s="134">
        <v>68.285714285743097</v>
      </c>
      <c r="H486" s="137">
        <f t="shared" si="8"/>
        <v>4.3685714285700783E-2</v>
      </c>
      <c r="I486" s="129">
        <v>424.77999999999599</v>
      </c>
      <c r="J486" s="130">
        <v>61701771.4285836</v>
      </c>
      <c r="K486" s="131">
        <v>61.701771428583598</v>
      </c>
      <c r="L486" s="130">
        <v>20881771.428555802</v>
      </c>
      <c r="M486" s="129">
        <v>68.285714285725206</v>
      </c>
    </row>
    <row r="487" spans="1:13">
      <c r="A487" s="129">
        <v>424.78999999999598</v>
      </c>
      <c r="B487" s="132">
        <v>20925457.1428659</v>
      </c>
      <c r="C487" s="133">
        <v>424.79000000000201</v>
      </c>
      <c r="D487" s="133">
        <v>61.745457142865902</v>
      </c>
      <c r="E487" s="134">
        <v>86.478231292529301</v>
      </c>
      <c r="F487" s="135">
        <v>20.925457142865898</v>
      </c>
      <c r="G487" s="134">
        <v>68.428571428600193</v>
      </c>
      <c r="H487" s="137">
        <f t="shared" si="8"/>
        <v>4.3685714285601307E-2</v>
      </c>
      <c r="I487" s="129">
        <v>424.78999999999598</v>
      </c>
      <c r="J487" s="130">
        <v>61745457.142869197</v>
      </c>
      <c r="K487" s="131">
        <v>61.745457142869199</v>
      </c>
      <c r="L487" s="130">
        <v>20925457.142841499</v>
      </c>
      <c r="M487" s="129">
        <v>68.428571428582302</v>
      </c>
    </row>
    <row r="488" spans="1:13">
      <c r="A488" s="129">
        <v>424.79999999999598</v>
      </c>
      <c r="B488" s="132">
        <v>20969142.857151601</v>
      </c>
      <c r="C488" s="133">
        <v>424.800000000002</v>
      </c>
      <c r="D488" s="133">
        <v>61.789142857151603</v>
      </c>
      <c r="E488" s="134">
        <v>86.539415766318797</v>
      </c>
      <c r="F488" s="135">
        <v>20.969142857151599</v>
      </c>
      <c r="G488" s="134">
        <v>68.571428571457105</v>
      </c>
      <c r="H488" s="137">
        <f t="shared" si="8"/>
        <v>4.3685714285700783E-2</v>
      </c>
      <c r="I488" s="129">
        <v>424.79999999999598</v>
      </c>
      <c r="J488" s="130">
        <v>61789142.857154898</v>
      </c>
      <c r="K488" s="131">
        <v>61.7891428571549</v>
      </c>
      <c r="L488" s="130">
        <v>20969142.8571271</v>
      </c>
      <c r="M488" s="129">
        <v>68.571428571439498</v>
      </c>
    </row>
    <row r="489" spans="1:13">
      <c r="A489" s="129">
        <v>424.80999999999602</v>
      </c>
      <c r="B489" s="132">
        <v>21012828.571437299</v>
      </c>
      <c r="C489" s="133">
        <v>424.81000000000199</v>
      </c>
      <c r="D489" s="133">
        <v>61.832828571437297</v>
      </c>
      <c r="E489" s="134">
        <v>86.600600240108193</v>
      </c>
      <c r="F489" s="135">
        <v>21.0128285714373</v>
      </c>
      <c r="G489" s="134">
        <v>68.714285714314201</v>
      </c>
      <c r="H489" s="137">
        <f t="shared" si="8"/>
        <v>4.3685714285693678E-2</v>
      </c>
      <c r="I489" s="129">
        <v>424.80999999999602</v>
      </c>
      <c r="J489" s="130">
        <v>61832828.571440898</v>
      </c>
      <c r="K489" s="131">
        <v>61.832828571440899</v>
      </c>
      <c r="L489" s="130">
        <v>21012828.5714131</v>
      </c>
      <c r="M489" s="129">
        <v>68.714285714297503</v>
      </c>
    </row>
    <row r="490" spans="1:13">
      <c r="A490" s="129">
        <v>424.81999999999601</v>
      </c>
      <c r="B490" s="132">
        <v>21056514.2857229</v>
      </c>
      <c r="C490" s="133">
        <v>424.82000000000198</v>
      </c>
      <c r="D490" s="133">
        <v>61.876514285722997</v>
      </c>
      <c r="E490" s="134">
        <v>86.661784713897703</v>
      </c>
      <c r="F490" s="135">
        <v>21.056514285722901</v>
      </c>
      <c r="G490" s="134">
        <v>68.857142857171198</v>
      </c>
      <c r="H490" s="137">
        <f t="shared" si="8"/>
        <v>4.3685714285700783E-2</v>
      </c>
      <c r="I490" s="129">
        <v>424.81999999999601</v>
      </c>
      <c r="J490" s="130">
        <v>61876514.285726503</v>
      </c>
      <c r="K490" s="131">
        <v>61.8765142857265</v>
      </c>
      <c r="L490" s="130">
        <v>21056514.285698701</v>
      </c>
      <c r="M490" s="129">
        <v>68.857142857154599</v>
      </c>
    </row>
    <row r="491" spans="1:13">
      <c r="A491" s="129">
        <v>424.82999999999601</v>
      </c>
      <c r="B491" s="132">
        <v>21100200.000008602</v>
      </c>
      <c r="C491" s="133">
        <v>424.83000000000197</v>
      </c>
      <c r="D491" s="133">
        <v>61.920200000008599</v>
      </c>
      <c r="E491" s="134">
        <v>86.722969187687099</v>
      </c>
      <c r="F491" s="135">
        <v>21.100200000008599</v>
      </c>
      <c r="G491" s="134">
        <v>69.000000000028194</v>
      </c>
      <c r="H491" s="137">
        <f t="shared" si="8"/>
        <v>4.3685714285601307E-2</v>
      </c>
      <c r="I491" s="129">
        <v>424.82999999999601</v>
      </c>
      <c r="J491" s="130">
        <v>61920200.000012197</v>
      </c>
      <c r="K491" s="131">
        <v>61.920200000012201</v>
      </c>
      <c r="L491" s="130">
        <v>21100199.999984398</v>
      </c>
      <c r="M491" s="129">
        <v>69.000000000011795</v>
      </c>
    </row>
    <row r="492" spans="1:13">
      <c r="A492" s="129">
        <v>424.839999999996</v>
      </c>
      <c r="B492" s="132">
        <v>21143885.714294299</v>
      </c>
      <c r="C492" s="133">
        <v>424.84000000000202</v>
      </c>
      <c r="D492" s="133">
        <v>61.9638857142943</v>
      </c>
      <c r="E492" s="134">
        <v>86.784153661476594</v>
      </c>
      <c r="F492" s="135">
        <v>21.143885714294299</v>
      </c>
      <c r="G492" s="134">
        <v>69.142857142885205</v>
      </c>
      <c r="H492" s="137">
        <f t="shared" si="8"/>
        <v>4.3685714285700783E-2</v>
      </c>
      <c r="I492" s="129">
        <v>424.839999999996</v>
      </c>
      <c r="J492" s="130">
        <v>61963885.714297898</v>
      </c>
      <c r="K492" s="131">
        <v>61.963885714297902</v>
      </c>
      <c r="L492" s="130">
        <v>21143885.7142701</v>
      </c>
      <c r="M492" s="129">
        <v>69.142857142868905</v>
      </c>
    </row>
    <row r="493" spans="1:13">
      <c r="A493" s="129">
        <v>424.84999999999599</v>
      </c>
      <c r="B493" s="132">
        <v>21187571.428580001</v>
      </c>
      <c r="C493" s="133">
        <v>424.85000000000201</v>
      </c>
      <c r="D493" s="133">
        <v>62.00757142858</v>
      </c>
      <c r="E493" s="134">
        <v>86.845338135266104</v>
      </c>
      <c r="F493" s="135">
        <v>21.18757142858</v>
      </c>
      <c r="G493" s="134">
        <v>69.285714285742202</v>
      </c>
      <c r="H493" s="137">
        <f t="shared" si="8"/>
        <v>4.3685714285700783E-2</v>
      </c>
      <c r="I493" s="129">
        <v>424.84999999999599</v>
      </c>
      <c r="J493" s="130">
        <v>62007571.4285836</v>
      </c>
      <c r="K493" s="131">
        <v>62.007571428583603</v>
      </c>
      <c r="L493" s="130">
        <v>21187571.428555802</v>
      </c>
      <c r="M493" s="129">
        <v>69.285714285726101</v>
      </c>
    </row>
    <row r="494" spans="1:13">
      <c r="A494" s="129">
        <v>424.85999999999598</v>
      </c>
      <c r="B494" s="132">
        <v>21231257.142865598</v>
      </c>
      <c r="C494" s="133">
        <v>424.860000000002</v>
      </c>
      <c r="D494" s="133">
        <v>62.051257142865701</v>
      </c>
      <c r="E494" s="134">
        <v>86.9065226090555</v>
      </c>
      <c r="F494" s="135">
        <v>21.231257142865601</v>
      </c>
      <c r="G494" s="134">
        <v>69.428571428599199</v>
      </c>
      <c r="H494" s="137">
        <f t="shared" si="8"/>
        <v>4.3685714285700783E-2</v>
      </c>
      <c r="I494" s="129">
        <v>424.85999999999598</v>
      </c>
      <c r="J494" s="130">
        <v>62051257.142869301</v>
      </c>
      <c r="K494" s="131">
        <v>62.051257142869297</v>
      </c>
      <c r="L494" s="130">
        <v>21231257.142841499</v>
      </c>
      <c r="M494" s="129">
        <v>69.428571428583297</v>
      </c>
    </row>
    <row r="495" spans="1:13">
      <c r="A495" s="129">
        <v>424.86999999999603</v>
      </c>
      <c r="B495" s="132">
        <v>21274942.8571513</v>
      </c>
      <c r="C495" s="133">
        <v>424.87000000000199</v>
      </c>
      <c r="D495" s="133">
        <v>62.094942857151302</v>
      </c>
      <c r="E495" s="134">
        <v>86.967707082844996</v>
      </c>
      <c r="F495" s="135">
        <v>21.274942857151299</v>
      </c>
      <c r="G495" s="134">
        <v>69.571428571456195</v>
      </c>
      <c r="H495" s="137">
        <f t="shared" si="8"/>
        <v>4.3685714285601307E-2</v>
      </c>
      <c r="I495" s="129">
        <v>424.86999999999603</v>
      </c>
      <c r="J495" s="130">
        <v>62094942.857155196</v>
      </c>
      <c r="K495" s="131">
        <v>62.094942857155203</v>
      </c>
      <c r="L495" s="130">
        <v>21274942.857127398</v>
      </c>
      <c r="M495" s="129">
        <v>69.571428571441302</v>
      </c>
    </row>
    <row r="496" spans="1:13">
      <c r="A496" s="129">
        <v>424.87999999999602</v>
      </c>
      <c r="B496" s="132">
        <v>21318628.571437001</v>
      </c>
      <c r="C496" s="133">
        <v>424.88000000000198</v>
      </c>
      <c r="D496" s="133">
        <v>62.138628571437003</v>
      </c>
      <c r="E496" s="134">
        <v>87.028891556634406</v>
      </c>
      <c r="F496" s="135">
        <v>21.318628571436999</v>
      </c>
      <c r="G496" s="134">
        <v>69.714285714313306</v>
      </c>
      <c r="H496" s="137">
        <f t="shared" si="8"/>
        <v>4.3685714285700783E-2</v>
      </c>
      <c r="I496" s="129">
        <v>424.87999999999602</v>
      </c>
      <c r="J496" s="130">
        <v>62138628.571440898</v>
      </c>
      <c r="K496" s="131">
        <v>62.138628571440897</v>
      </c>
      <c r="L496" s="130">
        <v>21318628.5714131</v>
      </c>
      <c r="M496" s="129">
        <v>69.714285714298398</v>
      </c>
    </row>
    <row r="497" spans="1:13">
      <c r="A497" s="129">
        <v>424.88999999999601</v>
      </c>
      <c r="B497" s="132">
        <v>21362314.285722699</v>
      </c>
      <c r="C497" s="133">
        <v>424.89000000000198</v>
      </c>
      <c r="D497" s="133">
        <v>62.182314285722697</v>
      </c>
      <c r="E497" s="134">
        <v>87.090076030423901</v>
      </c>
      <c r="F497" s="135">
        <v>21.3623142857227</v>
      </c>
      <c r="G497" s="134">
        <v>69.857142857170302</v>
      </c>
      <c r="H497" s="137">
        <f t="shared" si="8"/>
        <v>4.3685714285693678E-2</v>
      </c>
      <c r="I497" s="129">
        <v>424.88999999999601</v>
      </c>
      <c r="J497" s="130">
        <v>62182314.285726599</v>
      </c>
      <c r="K497" s="131">
        <v>62.182314285726598</v>
      </c>
      <c r="L497" s="130">
        <v>21362314.285698801</v>
      </c>
      <c r="M497" s="129">
        <v>69.857142857155594</v>
      </c>
    </row>
    <row r="498" spans="1:13">
      <c r="A498" s="129">
        <v>424.899999999996</v>
      </c>
      <c r="B498" s="132">
        <v>21406000.0000083</v>
      </c>
      <c r="C498" s="133">
        <v>424.90000000000202</v>
      </c>
      <c r="D498" s="133">
        <v>62.226000000008298</v>
      </c>
      <c r="E498" s="134">
        <v>87.151260504213397</v>
      </c>
      <c r="F498" s="135">
        <v>21.406000000008301</v>
      </c>
      <c r="G498" s="134">
        <v>70.000000000027299</v>
      </c>
      <c r="H498" s="137">
        <f t="shared" si="8"/>
        <v>4.3685714285601307E-2</v>
      </c>
      <c r="I498" s="129">
        <v>424.899999999996</v>
      </c>
      <c r="J498" s="130">
        <v>62226000.000012197</v>
      </c>
      <c r="K498" s="131">
        <v>62.226000000012199</v>
      </c>
      <c r="L498" s="130">
        <v>21405999.999984398</v>
      </c>
      <c r="M498" s="129">
        <v>70.000000000012804</v>
      </c>
    </row>
    <row r="499" spans="1:13">
      <c r="A499" s="129">
        <v>424.90999999999599</v>
      </c>
      <c r="B499" s="132">
        <v>21449685.714294001</v>
      </c>
      <c r="C499" s="133">
        <v>424.91000000000201</v>
      </c>
      <c r="D499" s="133">
        <v>62.269685714293999</v>
      </c>
      <c r="E499" s="134">
        <v>87.212444978002793</v>
      </c>
      <c r="F499" s="135">
        <v>21.449685714293999</v>
      </c>
      <c r="G499" s="134">
        <v>70.142857142884296</v>
      </c>
      <c r="H499" s="137">
        <f t="shared" si="8"/>
        <v>4.3685714285700783E-2</v>
      </c>
      <c r="I499" s="129">
        <v>424.90999999999599</v>
      </c>
      <c r="J499" s="130">
        <v>62269685.714297898</v>
      </c>
      <c r="K499" s="131">
        <v>62.2696857142979</v>
      </c>
      <c r="L499" s="130">
        <v>21449685.7142701</v>
      </c>
      <c r="M499" s="129">
        <v>70.1428571428699</v>
      </c>
    </row>
    <row r="500" spans="1:13">
      <c r="A500" s="129">
        <v>424.91999999999598</v>
      </c>
      <c r="B500" s="132">
        <v>21493371.428579699</v>
      </c>
      <c r="C500" s="133">
        <v>424.92000000000201</v>
      </c>
      <c r="D500" s="133">
        <v>62.3133714285797</v>
      </c>
      <c r="E500" s="134">
        <v>87.273629451792303</v>
      </c>
      <c r="F500" s="135">
        <v>21.4933714285797</v>
      </c>
      <c r="G500" s="134">
        <v>70.285714285741307</v>
      </c>
      <c r="H500" s="137">
        <f t="shared" si="8"/>
        <v>4.3685714285700783E-2</v>
      </c>
      <c r="I500" s="129">
        <v>424.91999999999598</v>
      </c>
      <c r="J500" s="130">
        <v>62313371.4285836</v>
      </c>
      <c r="K500" s="131">
        <v>62.313371428583601</v>
      </c>
      <c r="L500" s="130">
        <v>21493371.428555802</v>
      </c>
      <c r="M500" s="129">
        <v>70.285714285727096</v>
      </c>
    </row>
    <row r="501" spans="1:13">
      <c r="A501" s="129">
        <v>424.92999999999603</v>
      </c>
      <c r="B501" s="132">
        <v>21537057.142865401</v>
      </c>
      <c r="C501" s="133">
        <v>424.930000000002</v>
      </c>
      <c r="D501" s="133">
        <v>62.357057142865401</v>
      </c>
      <c r="E501" s="134">
        <v>87.334813925581699</v>
      </c>
      <c r="F501" s="135">
        <v>21.5370571428654</v>
      </c>
      <c r="G501" s="134">
        <v>70.428571428598303</v>
      </c>
      <c r="H501" s="137">
        <f t="shared" si="8"/>
        <v>4.3685714285700783E-2</v>
      </c>
      <c r="I501" s="129">
        <v>424.92999999999603</v>
      </c>
      <c r="J501" s="130">
        <v>62357057.142869502</v>
      </c>
      <c r="K501" s="131">
        <v>62.3570571428695</v>
      </c>
      <c r="L501" s="130">
        <v>21537057.1428417</v>
      </c>
      <c r="M501" s="129">
        <v>70.428571428585101</v>
      </c>
    </row>
    <row r="502" spans="1:13">
      <c r="A502" s="129">
        <v>424.93999999999602</v>
      </c>
      <c r="B502" s="132">
        <v>21580742.857151002</v>
      </c>
      <c r="C502" s="133">
        <v>424.94000000000199</v>
      </c>
      <c r="D502" s="133">
        <v>62.400742857151002</v>
      </c>
      <c r="E502" s="134">
        <v>87.395998399371194</v>
      </c>
      <c r="F502" s="135">
        <v>21.580742857151002</v>
      </c>
      <c r="G502" s="134">
        <v>70.5714285714553</v>
      </c>
      <c r="H502" s="137">
        <f t="shared" si="8"/>
        <v>4.3685714285601307E-2</v>
      </c>
      <c r="I502" s="129">
        <v>424.93999999999602</v>
      </c>
      <c r="J502" s="130">
        <v>62400742.857155196</v>
      </c>
      <c r="K502" s="131">
        <v>62.400742857155201</v>
      </c>
      <c r="L502" s="130">
        <v>21580742.857127398</v>
      </c>
      <c r="M502" s="129">
        <v>70.571428571442297</v>
      </c>
    </row>
    <row r="503" spans="1:13">
      <c r="A503" s="129">
        <v>424.94999999999499</v>
      </c>
      <c r="B503" s="132">
        <v>21624428.571436699</v>
      </c>
      <c r="C503" s="133">
        <v>424.95000000000198</v>
      </c>
      <c r="D503" s="133">
        <v>62.444428571436703</v>
      </c>
      <c r="E503" s="134">
        <v>87.457182873160704</v>
      </c>
      <c r="F503" s="135">
        <v>21.624428571436699</v>
      </c>
      <c r="G503" s="134">
        <v>70.714285714312396</v>
      </c>
      <c r="H503" s="137">
        <f t="shared" si="8"/>
        <v>4.3685714285700783E-2</v>
      </c>
      <c r="I503" s="129">
        <v>424.94999999999499</v>
      </c>
      <c r="J503" s="130">
        <v>62444428.571436398</v>
      </c>
      <c r="K503" s="131">
        <v>62.444428571436397</v>
      </c>
      <c r="L503" s="130">
        <v>21624428.5714086</v>
      </c>
      <c r="M503" s="129">
        <v>70.714285714284799</v>
      </c>
    </row>
    <row r="504" spans="1:13">
      <c r="A504" s="129">
        <v>424.95999999999498</v>
      </c>
      <c r="B504" s="132">
        <v>21668114.285722401</v>
      </c>
      <c r="C504" s="133">
        <v>424.96000000000203</v>
      </c>
      <c r="D504" s="133">
        <v>62.488114285722403</v>
      </c>
      <c r="E504" s="134">
        <v>87.5183673469501</v>
      </c>
      <c r="F504" s="135">
        <v>21.6681142857224</v>
      </c>
      <c r="G504" s="134">
        <v>70.857142857169407</v>
      </c>
      <c r="H504" s="137">
        <f t="shared" si="8"/>
        <v>4.3685714285700783E-2</v>
      </c>
      <c r="I504" s="129">
        <v>424.95999999999498</v>
      </c>
      <c r="J504" s="130">
        <v>62488114.285722099</v>
      </c>
      <c r="K504" s="131">
        <v>62.488114285722098</v>
      </c>
      <c r="L504" s="130">
        <v>21668114.285694301</v>
      </c>
      <c r="M504" s="129">
        <v>70.857142857141994</v>
      </c>
    </row>
    <row r="505" spans="1:13">
      <c r="A505" s="129">
        <v>424.96999999999503</v>
      </c>
      <c r="B505" s="132">
        <v>21711800.000008099</v>
      </c>
      <c r="C505" s="133">
        <v>424.97000000000202</v>
      </c>
      <c r="D505" s="133">
        <v>62.531800000008097</v>
      </c>
      <c r="E505" s="134">
        <v>87.579551820739596</v>
      </c>
      <c r="F505" s="135">
        <v>21.7118000000081</v>
      </c>
      <c r="G505" s="134">
        <v>71.000000000026404</v>
      </c>
      <c r="H505" s="137">
        <f t="shared" si="8"/>
        <v>4.3685714285693678E-2</v>
      </c>
      <c r="I505" s="129">
        <v>424.96999999999503</v>
      </c>
      <c r="J505" s="130">
        <v>62531800.000008099</v>
      </c>
      <c r="K505" s="131">
        <v>62.531800000008097</v>
      </c>
      <c r="L505" s="130">
        <v>21711799.999980301</v>
      </c>
      <c r="M505" s="129">
        <v>71</v>
      </c>
    </row>
    <row r="506" spans="1:13">
      <c r="A506" s="129">
        <v>424.97999999999502</v>
      </c>
      <c r="B506" s="132">
        <v>21755485.7142937</v>
      </c>
      <c r="C506" s="133">
        <v>424.98000000000201</v>
      </c>
      <c r="D506" s="133">
        <v>62.575485714293698</v>
      </c>
      <c r="E506" s="134">
        <v>87.640736294529006</v>
      </c>
      <c r="F506" s="135">
        <v>21.755485714293702</v>
      </c>
      <c r="G506" s="134">
        <v>71.1428571428834</v>
      </c>
      <c r="H506" s="137">
        <f t="shared" si="8"/>
        <v>4.3685714285601307E-2</v>
      </c>
      <c r="I506" s="129">
        <v>424.97999999999502</v>
      </c>
      <c r="J506" s="130">
        <v>62575485.714293703</v>
      </c>
      <c r="K506" s="131">
        <v>62.575485714293698</v>
      </c>
      <c r="L506" s="130">
        <v>21755485.714265902</v>
      </c>
      <c r="M506" s="129">
        <v>71.142857142857096</v>
      </c>
    </row>
    <row r="507" spans="1:13">
      <c r="A507" s="129">
        <v>424.98999999999501</v>
      </c>
      <c r="B507" s="132">
        <v>21799171.428579401</v>
      </c>
      <c r="C507" s="133">
        <v>424.990000000002</v>
      </c>
      <c r="D507" s="133">
        <v>62.619171428579399</v>
      </c>
      <c r="E507" s="134">
        <v>87.701920768318502</v>
      </c>
      <c r="F507" s="135">
        <v>21.799171428579399</v>
      </c>
      <c r="G507" s="134">
        <v>71.285714285740397</v>
      </c>
      <c r="H507" s="137">
        <f t="shared" si="8"/>
        <v>4.3685714285700783E-2</v>
      </c>
      <c r="I507" s="129">
        <v>424.98999999999501</v>
      </c>
      <c r="J507" s="130">
        <v>62619171.428579397</v>
      </c>
      <c r="K507" s="131">
        <v>62.619171428579399</v>
      </c>
      <c r="L507" s="130">
        <v>21799171.428551599</v>
      </c>
      <c r="M507" s="129">
        <v>71.285714285714306</v>
      </c>
    </row>
    <row r="508" spans="1:13">
      <c r="A508" s="129">
        <v>424.999999999995</v>
      </c>
      <c r="B508" s="132">
        <v>21842857.142865099</v>
      </c>
      <c r="C508" s="133">
        <v>425.00000000000199</v>
      </c>
      <c r="D508" s="133">
        <v>62.6628571428651</v>
      </c>
      <c r="E508" s="134">
        <v>87.763105242107997</v>
      </c>
      <c r="F508" s="135">
        <v>21.8428571428651</v>
      </c>
      <c r="G508" s="134">
        <v>71.428571428597394</v>
      </c>
      <c r="H508" s="137">
        <f t="shared" si="8"/>
        <v>4.3685714285700783E-2</v>
      </c>
      <c r="I508" s="129">
        <v>424.999999999995</v>
      </c>
      <c r="J508" s="130">
        <v>62662857.142865099</v>
      </c>
      <c r="K508" s="131">
        <v>62.6628571428651</v>
      </c>
      <c r="L508" s="130">
        <v>21842857.142837301</v>
      </c>
      <c r="M508" s="129">
        <v>71.428571428571502</v>
      </c>
    </row>
    <row r="509" spans="1:13">
      <c r="A509" s="129">
        <v>425.00999999999499</v>
      </c>
      <c r="B509" s="132">
        <v>21886542.857150801</v>
      </c>
      <c r="C509" s="133">
        <v>425.01000000000198</v>
      </c>
      <c r="D509" s="133">
        <v>62.706542857150801</v>
      </c>
      <c r="E509" s="134">
        <v>87.824289715897393</v>
      </c>
      <c r="F509" s="135">
        <v>21.886542857150801</v>
      </c>
      <c r="G509" s="134">
        <v>71.571428571454405</v>
      </c>
      <c r="H509" s="137">
        <f t="shared" si="8"/>
        <v>4.3685714285700783E-2</v>
      </c>
      <c r="I509" s="129">
        <v>425.00999999999499</v>
      </c>
      <c r="J509" s="130">
        <v>62706542.857150704</v>
      </c>
      <c r="K509" s="131">
        <v>62.706542857150701</v>
      </c>
      <c r="L509" s="130">
        <v>21886542.857122902</v>
      </c>
      <c r="M509" s="129">
        <v>71.571428571428498</v>
      </c>
    </row>
    <row r="510" spans="1:13">
      <c r="A510" s="129">
        <v>425.01999999999498</v>
      </c>
      <c r="B510" s="132">
        <v>21930228.571436401</v>
      </c>
      <c r="C510" s="133">
        <v>425.02000000000203</v>
      </c>
      <c r="D510" s="133">
        <v>62.750228571436402</v>
      </c>
      <c r="E510" s="134">
        <v>87.885474189686903</v>
      </c>
      <c r="F510" s="135">
        <v>21.930228571436398</v>
      </c>
      <c r="G510" s="134">
        <v>71.714285714311401</v>
      </c>
      <c r="H510" s="137">
        <f t="shared" si="8"/>
        <v>4.3685714285601307E-2</v>
      </c>
      <c r="I510" s="129">
        <v>425.01999999999498</v>
      </c>
      <c r="J510" s="130">
        <v>62750228.571436398</v>
      </c>
      <c r="K510" s="131">
        <v>62.750228571436402</v>
      </c>
      <c r="L510" s="130">
        <v>21930228.5714086</v>
      </c>
      <c r="M510" s="129">
        <v>71.714285714285495</v>
      </c>
    </row>
    <row r="511" spans="1:13">
      <c r="A511" s="129">
        <v>425.02999999999503</v>
      </c>
      <c r="B511" s="132">
        <v>21973914.285722099</v>
      </c>
      <c r="C511" s="133">
        <v>425.03000000000202</v>
      </c>
      <c r="D511" s="133">
        <v>62.793914285722103</v>
      </c>
      <c r="E511" s="134">
        <v>87.946658663476398</v>
      </c>
      <c r="F511" s="135">
        <v>21.973914285722099</v>
      </c>
      <c r="G511" s="134">
        <v>71.857142857168398</v>
      </c>
      <c r="H511" s="137">
        <f t="shared" si="8"/>
        <v>4.3685714285700783E-2</v>
      </c>
      <c r="I511" s="129">
        <v>425.02999999999503</v>
      </c>
      <c r="J511" s="130">
        <v>62793914.285722204</v>
      </c>
      <c r="K511" s="131">
        <v>62.793914285722202</v>
      </c>
      <c r="L511" s="130">
        <v>21973914.285694499</v>
      </c>
      <c r="M511" s="129">
        <v>71.857142857143302</v>
      </c>
    </row>
    <row r="512" spans="1:13">
      <c r="A512" s="129">
        <v>425.03999999999502</v>
      </c>
      <c r="B512" s="132">
        <v>22017600.000007801</v>
      </c>
      <c r="C512" s="133">
        <v>425.04000000000201</v>
      </c>
      <c r="D512" s="133">
        <v>62.837600000007797</v>
      </c>
      <c r="E512" s="134">
        <v>88.007843137265795</v>
      </c>
      <c r="F512" s="135">
        <v>22.0176000000078</v>
      </c>
      <c r="G512" s="134">
        <v>72.000000000025494</v>
      </c>
      <c r="H512" s="137">
        <f t="shared" si="8"/>
        <v>4.3685714285693678E-2</v>
      </c>
      <c r="I512" s="129">
        <v>425.03999999999502</v>
      </c>
      <c r="J512" s="130">
        <v>62837600.000007898</v>
      </c>
      <c r="K512" s="131">
        <v>62.837600000007903</v>
      </c>
      <c r="L512" s="130">
        <v>22017599.999980099</v>
      </c>
      <c r="M512" s="129">
        <v>72.000000000000298</v>
      </c>
    </row>
    <row r="513" spans="1:13">
      <c r="A513" s="129">
        <v>425.04999999999501</v>
      </c>
      <c r="B513" s="132">
        <v>22061285.714293499</v>
      </c>
      <c r="C513" s="133">
        <v>425.050000000002</v>
      </c>
      <c r="D513" s="133">
        <v>62.881285714293497</v>
      </c>
      <c r="E513" s="134">
        <v>88.069027611055304</v>
      </c>
      <c r="F513" s="135">
        <v>22.061285714293501</v>
      </c>
      <c r="G513" s="134">
        <v>72.142857142882505</v>
      </c>
      <c r="H513" s="137">
        <f t="shared" si="8"/>
        <v>4.3685714285700783E-2</v>
      </c>
      <c r="I513" s="129">
        <v>425.04999999999501</v>
      </c>
      <c r="J513" s="130">
        <v>62881285.714293502</v>
      </c>
      <c r="K513" s="131">
        <v>62.881285714293497</v>
      </c>
      <c r="L513" s="130">
        <v>22061285.7142657</v>
      </c>
      <c r="M513" s="129">
        <v>72.142857142857295</v>
      </c>
    </row>
    <row r="514" spans="1:13">
      <c r="A514" s="129">
        <v>425.059999999995</v>
      </c>
      <c r="B514" s="132">
        <v>22104971.428579099</v>
      </c>
      <c r="C514" s="133">
        <v>425.06000000000199</v>
      </c>
      <c r="D514" s="133">
        <v>62.924971428579099</v>
      </c>
      <c r="E514" s="134">
        <v>88.1302120848447</v>
      </c>
      <c r="F514" s="135">
        <v>22.104971428579098</v>
      </c>
      <c r="G514" s="134">
        <v>72.285714285739502</v>
      </c>
      <c r="H514" s="137">
        <f t="shared" si="8"/>
        <v>4.3685714285601307E-2</v>
      </c>
      <c r="I514" s="129">
        <v>425.059999999995</v>
      </c>
      <c r="J514" s="130">
        <v>62924971.428579196</v>
      </c>
      <c r="K514" s="131">
        <v>62.924971428579099</v>
      </c>
      <c r="L514" s="130">
        <v>22104971.428551398</v>
      </c>
      <c r="M514" s="129">
        <v>72.285714285714306</v>
      </c>
    </row>
    <row r="515" spans="1:13">
      <c r="A515" s="129">
        <v>425.06999999999499</v>
      </c>
      <c r="B515" s="132">
        <v>22148657.142864801</v>
      </c>
      <c r="C515" s="133">
        <v>425.07000000000198</v>
      </c>
      <c r="D515" s="133">
        <v>62.968657142864799</v>
      </c>
      <c r="E515" s="134">
        <v>88.191396558634196</v>
      </c>
      <c r="F515" s="135">
        <v>22.148657142864799</v>
      </c>
      <c r="G515" s="134">
        <v>72.428571428596499</v>
      </c>
      <c r="H515" s="137">
        <f t="shared" si="8"/>
        <v>4.3685714285700783E-2</v>
      </c>
      <c r="I515" s="129">
        <v>425.06999999999499</v>
      </c>
      <c r="J515" s="130">
        <v>62968657.142864801</v>
      </c>
      <c r="K515" s="131">
        <v>62.968657142864799</v>
      </c>
      <c r="L515" s="130">
        <v>22148657.142836999</v>
      </c>
      <c r="M515" s="129">
        <v>72.428571428571402</v>
      </c>
    </row>
    <row r="516" spans="1:13">
      <c r="A516" s="129">
        <v>425.07999999999498</v>
      </c>
      <c r="B516" s="132">
        <v>22192342.857150499</v>
      </c>
      <c r="C516" s="133">
        <v>425.08000000000197</v>
      </c>
      <c r="D516" s="133">
        <v>63.0123428571505</v>
      </c>
      <c r="E516" s="134">
        <v>88.252581032423706</v>
      </c>
      <c r="F516" s="135">
        <v>22.1923428571505</v>
      </c>
      <c r="G516" s="134">
        <v>72.571428571453495</v>
      </c>
      <c r="H516" s="137">
        <f t="shared" si="8"/>
        <v>4.3685714285700783E-2</v>
      </c>
      <c r="I516" s="129">
        <v>425.07999999999498</v>
      </c>
      <c r="J516" s="130">
        <v>63012342.857150398</v>
      </c>
      <c r="K516" s="131">
        <v>63.012342857150401</v>
      </c>
      <c r="L516" s="130">
        <v>22192342.8571226</v>
      </c>
      <c r="M516" s="129">
        <v>72.571428571428399</v>
      </c>
    </row>
    <row r="517" spans="1:13">
      <c r="A517" s="129">
        <v>425.08999999999497</v>
      </c>
      <c r="B517" s="132">
        <v>22236028.5714362</v>
      </c>
      <c r="C517" s="133">
        <v>425.09000000000202</v>
      </c>
      <c r="D517" s="133">
        <v>63.056028571436201</v>
      </c>
      <c r="E517" s="134">
        <v>88.313765506213102</v>
      </c>
      <c r="F517" s="135">
        <v>22.236028571436201</v>
      </c>
      <c r="G517" s="134">
        <v>72.714285714310506</v>
      </c>
      <c r="H517" s="137">
        <f t="shared" si="8"/>
        <v>4.3685714285700783E-2</v>
      </c>
      <c r="I517" s="129">
        <v>425.08999999999497</v>
      </c>
      <c r="J517" s="130">
        <v>63056028.5714361</v>
      </c>
      <c r="K517" s="131">
        <v>63.056028571436102</v>
      </c>
      <c r="L517" s="130">
        <v>22236028.571408302</v>
      </c>
      <c r="M517" s="129">
        <v>72.714285714285396</v>
      </c>
    </row>
    <row r="518" spans="1:13">
      <c r="A518" s="129">
        <v>425.09999999999502</v>
      </c>
      <c r="B518" s="132">
        <v>22279714.285721801</v>
      </c>
      <c r="C518" s="133">
        <v>425.10000000000201</v>
      </c>
      <c r="D518" s="133">
        <v>63.099714285721802</v>
      </c>
      <c r="E518" s="134">
        <v>88.374949980002597</v>
      </c>
      <c r="F518" s="135">
        <v>22.279714285721798</v>
      </c>
      <c r="G518" s="134">
        <v>72.857142857167503</v>
      </c>
      <c r="H518" s="137">
        <f t="shared" si="8"/>
        <v>4.3685714285601307E-2</v>
      </c>
      <c r="I518" s="129">
        <v>425.09999999999502</v>
      </c>
      <c r="J518" s="130">
        <v>63099714.285721898</v>
      </c>
      <c r="K518" s="131">
        <v>63.099714285721902</v>
      </c>
      <c r="L518" s="130">
        <v>22279714.2856941</v>
      </c>
      <c r="M518" s="129">
        <v>72.857142857143202</v>
      </c>
    </row>
    <row r="519" spans="1:13">
      <c r="A519" s="129">
        <v>425.10999999999501</v>
      </c>
      <c r="B519" s="132">
        <v>22323400.000007499</v>
      </c>
      <c r="C519" s="133">
        <v>425.110000000002</v>
      </c>
      <c r="D519" s="133">
        <v>63.143400000007503</v>
      </c>
      <c r="E519" s="134">
        <v>88.436134453791993</v>
      </c>
      <c r="F519" s="135">
        <v>22.323400000007499</v>
      </c>
      <c r="G519" s="134">
        <v>73.000000000024599</v>
      </c>
      <c r="H519" s="137">
        <f t="shared" si="8"/>
        <v>4.3685714285700783E-2</v>
      </c>
      <c r="I519" s="129">
        <v>425.10999999999501</v>
      </c>
      <c r="J519" s="130">
        <v>63143400.0000076</v>
      </c>
      <c r="K519" s="131">
        <v>63.143400000007603</v>
      </c>
      <c r="L519" s="130">
        <v>22323399.999979801</v>
      </c>
      <c r="M519" s="129">
        <v>73.000000000000199</v>
      </c>
    </row>
    <row r="520" spans="1:13">
      <c r="A520" s="129">
        <v>425.119999999995</v>
      </c>
      <c r="B520" s="132">
        <v>22367085.714293201</v>
      </c>
      <c r="C520" s="133">
        <v>425.12000000000199</v>
      </c>
      <c r="D520" s="133">
        <v>63.187085714293197</v>
      </c>
      <c r="E520" s="134">
        <v>88.497318927581503</v>
      </c>
      <c r="F520" s="135">
        <v>22.3670857142932</v>
      </c>
      <c r="G520" s="134">
        <v>73.142857142881596</v>
      </c>
      <c r="H520" s="137">
        <f t="shared" si="8"/>
        <v>4.3685714285693678E-2</v>
      </c>
      <c r="I520" s="129">
        <v>425.119999999995</v>
      </c>
      <c r="J520" s="130">
        <v>63187085.714293197</v>
      </c>
      <c r="K520" s="131">
        <v>63.187085714293197</v>
      </c>
      <c r="L520" s="130">
        <v>22367085.714265399</v>
      </c>
      <c r="M520" s="129">
        <v>73.142857142857196</v>
      </c>
    </row>
    <row r="521" spans="1:13">
      <c r="A521" s="129">
        <v>425.12999999999499</v>
      </c>
      <c r="B521" s="132">
        <v>22410771.428578898</v>
      </c>
      <c r="C521" s="133">
        <v>425.13000000000198</v>
      </c>
      <c r="D521" s="133">
        <v>63.230771428578898</v>
      </c>
      <c r="E521" s="134">
        <v>88.558503401370999</v>
      </c>
      <c r="F521" s="135">
        <v>22.410771428578901</v>
      </c>
      <c r="G521" s="134">
        <v>73.285714285738607</v>
      </c>
      <c r="H521" s="137">
        <f t="shared" si="8"/>
        <v>4.3685714285700783E-2</v>
      </c>
      <c r="I521" s="129">
        <v>425.12999999999499</v>
      </c>
      <c r="J521" s="130">
        <v>63230771.428578801</v>
      </c>
      <c r="K521" s="131">
        <v>63.230771428578798</v>
      </c>
      <c r="L521" s="130">
        <v>22410771.428551</v>
      </c>
      <c r="M521" s="129">
        <v>73.285714285714207</v>
      </c>
    </row>
    <row r="522" spans="1:13">
      <c r="A522" s="129">
        <v>425.13999999999498</v>
      </c>
      <c r="B522" s="132">
        <v>22454457.142864499</v>
      </c>
      <c r="C522" s="133">
        <v>425.14000000000198</v>
      </c>
      <c r="D522" s="133">
        <v>63.274457142864499</v>
      </c>
      <c r="E522" s="134">
        <v>88.619687875160395</v>
      </c>
      <c r="F522" s="135">
        <v>22.454457142864499</v>
      </c>
      <c r="G522" s="134">
        <v>73.428571428595603</v>
      </c>
      <c r="H522" s="137">
        <f t="shared" ref="H522:H585" si="9">D522-D521</f>
        <v>4.3685714285601307E-2</v>
      </c>
      <c r="I522" s="129">
        <v>425.13999999999498</v>
      </c>
      <c r="J522" s="130">
        <v>63274457.142864503</v>
      </c>
      <c r="K522" s="131">
        <v>63.274457142864499</v>
      </c>
      <c r="L522" s="130">
        <v>22454457.142836701</v>
      </c>
      <c r="M522" s="129">
        <v>73.428571428571303</v>
      </c>
    </row>
    <row r="523" spans="1:13">
      <c r="A523" s="129">
        <v>425.14999999999498</v>
      </c>
      <c r="B523" s="132">
        <v>22498142.857150201</v>
      </c>
      <c r="C523" s="133">
        <v>425.15000000000202</v>
      </c>
      <c r="D523" s="133">
        <v>63.3181428571502</v>
      </c>
      <c r="E523" s="134">
        <v>88.680872348949904</v>
      </c>
      <c r="F523" s="135">
        <v>22.498142857150199</v>
      </c>
      <c r="G523" s="134">
        <v>73.5714285714526</v>
      </c>
      <c r="H523" s="137">
        <f t="shared" si="9"/>
        <v>4.3685714285700783E-2</v>
      </c>
      <c r="I523" s="129">
        <v>425.14999999999498</v>
      </c>
      <c r="J523" s="130">
        <v>63318142.8571501</v>
      </c>
      <c r="K523" s="131">
        <v>63.3181428571501</v>
      </c>
      <c r="L523" s="130">
        <v>22498142.857122298</v>
      </c>
      <c r="M523" s="129">
        <v>73.571428571428299</v>
      </c>
    </row>
    <row r="524" spans="1:13">
      <c r="A524" s="129">
        <v>425.15999999999502</v>
      </c>
      <c r="B524" s="132">
        <v>22541828.571435899</v>
      </c>
      <c r="C524" s="133">
        <v>425.16000000000201</v>
      </c>
      <c r="D524" s="133">
        <v>63.3618285714359</v>
      </c>
      <c r="E524" s="134">
        <v>88.742056822739301</v>
      </c>
      <c r="F524" s="135">
        <v>22.5418285714359</v>
      </c>
      <c r="G524" s="134">
        <v>73.714285714309597</v>
      </c>
      <c r="H524" s="137">
        <f t="shared" si="9"/>
        <v>4.3685714285700783E-2</v>
      </c>
      <c r="I524" s="129">
        <v>425.15999999999502</v>
      </c>
      <c r="J524" s="130">
        <v>63361828.571436003</v>
      </c>
      <c r="K524" s="131">
        <v>63.361828571436</v>
      </c>
      <c r="L524" s="130">
        <v>22541828.571408201</v>
      </c>
      <c r="M524" s="129">
        <v>73.714285714286106</v>
      </c>
    </row>
    <row r="525" spans="1:13">
      <c r="A525" s="129">
        <v>425.16999999999501</v>
      </c>
      <c r="B525" s="132">
        <v>22585514.2857216</v>
      </c>
      <c r="C525" s="133">
        <v>425.17000000000201</v>
      </c>
      <c r="D525" s="133">
        <v>63.405514285721601</v>
      </c>
      <c r="E525" s="134">
        <v>88.803241296528796</v>
      </c>
      <c r="F525" s="135">
        <v>22.585514285721601</v>
      </c>
      <c r="G525" s="134">
        <v>73.857142857166593</v>
      </c>
      <c r="H525" s="137">
        <f t="shared" si="9"/>
        <v>4.3685714285700783E-2</v>
      </c>
      <c r="I525" s="129">
        <v>425.16999999999501</v>
      </c>
      <c r="J525" s="130">
        <v>63405514.2857216</v>
      </c>
      <c r="K525" s="131">
        <v>63.405514285721601</v>
      </c>
      <c r="L525" s="130">
        <v>22585514.285693798</v>
      </c>
      <c r="M525" s="129">
        <v>73.857142857143103</v>
      </c>
    </row>
    <row r="526" spans="1:13">
      <c r="A526" s="129">
        <v>425.179999999995</v>
      </c>
      <c r="B526" s="132">
        <v>22629200.000007201</v>
      </c>
      <c r="C526" s="133">
        <v>425.180000000002</v>
      </c>
      <c r="D526" s="133">
        <v>63.449200000007203</v>
      </c>
      <c r="E526" s="134">
        <v>88.864425770318306</v>
      </c>
      <c r="F526" s="135">
        <v>22.629200000007199</v>
      </c>
      <c r="G526" s="134">
        <v>74.000000000023604</v>
      </c>
      <c r="H526" s="137">
        <f t="shared" si="9"/>
        <v>4.3685714285601307E-2</v>
      </c>
      <c r="I526" s="129">
        <v>425.179999999995</v>
      </c>
      <c r="J526" s="130">
        <v>63449200.000007302</v>
      </c>
      <c r="K526" s="131">
        <v>63.449200000007302</v>
      </c>
      <c r="L526" s="130">
        <v>22629199.9999795</v>
      </c>
      <c r="M526" s="129">
        <v>74.000000000000099</v>
      </c>
    </row>
    <row r="527" spans="1:13">
      <c r="A527" s="129">
        <v>425.189999999995</v>
      </c>
      <c r="B527" s="132">
        <v>22672885.714292899</v>
      </c>
      <c r="C527" s="133">
        <v>425.19000000000199</v>
      </c>
      <c r="D527" s="133">
        <v>63.492885714292903</v>
      </c>
      <c r="E527" s="134">
        <v>88.925610244107702</v>
      </c>
      <c r="F527" s="135">
        <v>22.672885714292899</v>
      </c>
      <c r="G527" s="134">
        <v>74.1428571428807</v>
      </c>
      <c r="H527" s="137">
        <f t="shared" si="9"/>
        <v>4.3685714285700783E-2</v>
      </c>
      <c r="I527" s="129">
        <v>425.189999999995</v>
      </c>
      <c r="J527" s="130">
        <v>63492885.714292899</v>
      </c>
      <c r="K527" s="131">
        <v>63.492885714292903</v>
      </c>
      <c r="L527" s="130">
        <v>22672885.714265101</v>
      </c>
      <c r="M527" s="129">
        <v>74.142857142857096</v>
      </c>
    </row>
    <row r="528" spans="1:13">
      <c r="A528" s="129">
        <v>425.19999999999499</v>
      </c>
      <c r="B528" s="132">
        <v>22716571.4285786</v>
      </c>
      <c r="C528" s="133">
        <v>425.20000000000198</v>
      </c>
      <c r="D528" s="133">
        <v>63.536571428578597</v>
      </c>
      <c r="E528" s="134">
        <v>88.986794717897197</v>
      </c>
      <c r="F528" s="135">
        <v>22.7165714285786</v>
      </c>
      <c r="G528" s="134">
        <v>74.285714285737697</v>
      </c>
      <c r="H528" s="137">
        <f t="shared" si="9"/>
        <v>4.3685714285693678E-2</v>
      </c>
      <c r="I528" s="129">
        <v>425.19999999999499</v>
      </c>
      <c r="J528" s="130">
        <v>63536571.428578503</v>
      </c>
      <c r="K528" s="131">
        <v>63.536571428578497</v>
      </c>
      <c r="L528" s="130">
        <v>22716571.428550702</v>
      </c>
      <c r="M528" s="129">
        <v>74.285714285714107</v>
      </c>
    </row>
    <row r="529" spans="1:15">
      <c r="A529" s="129">
        <v>425.20999999999498</v>
      </c>
      <c r="B529" s="132">
        <v>22760257.142864302</v>
      </c>
      <c r="C529" s="133">
        <v>425.21000000000203</v>
      </c>
      <c r="D529" s="133">
        <v>63.580257142864298</v>
      </c>
      <c r="E529" s="134">
        <v>89.047979191686593</v>
      </c>
      <c r="F529" s="135">
        <v>22.760257142864301</v>
      </c>
      <c r="G529" s="134">
        <v>74.428571428594694</v>
      </c>
      <c r="H529" s="137">
        <f t="shared" si="9"/>
        <v>4.3685714285700783E-2</v>
      </c>
      <c r="I529" s="129">
        <v>425.20999999999498</v>
      </c>
      <c r="J529" s="130">
        <v>63580257.142864197</v>
      </c>
      <c r="K529" s="131">
        <v>63.580257142864198</v>
      </c>
      <c r="L529" s="130">
        <v>22760257.142836399</v>
      </c>
      <c r="M529" s="129">
        <v>74.428571428571203</v>
      </c>
    </row>
    <row r="530" spans="1:15">
      <c r="A530" s="129">
        <v>425.21999999999503</v>
      </c>
      <c r="B530" s="132">
        <v>22803942.857149899</v>
      </c>
      <c r="C530" s="133">
        <v>425.22000000000202</v>
      </c>
      <c r="D530" s="133">
        <v>63.623942857149899</v>
      </c>
      <c r="E530" s="134">
        <v>89.109163665476103</v>
      </c>
      <c r="F530" s="135">
        <v>22.803942857149899</v>
      </c>
      <c r="G530" s="134">
        <v>74.571428571451705</v>
      </c>
      <c r="H530" s="137">
        <f t="shared" si="9"/>
        <v>4.3685714285601307E-2</v>
      </c>
      <c r="I530" s="129">
        <v>425.21999999999503</v>
      </c>
      <c r="J530" s="130">
        <v>63623942.857150003</v>
      </c>
      <c r="K530" s="131">
        <v>63.623942857149999</v>
      </c>
      <c r="L530" s="130">
        <v>22803942.857122201</v>
      </c>
      <c r="M530" s="129">
        <v>74.571428571428996</v>
      </c>
    </row>
    <row r="531" spans="1:15">
      <c r="A531" s="129">
        <v>425.22999999999502</v>
      </c>
      <c r="B531" s="132">
        <v>22847628.571435601</v>
      </c>
      <c r="C531" s="133">
        <v>425.23000000000201</v>
      </c>
      <c r="D531" s="133">
        <v>63.6676285714356</v>
      </c>
      <c r="E531" s="134">
        <v>89.170348139265599</v>
      </c>
      <c r="F531" s="135">
        <v>22.8476285714356</v>
      </c>
      <c r="G531" s="134">
        <v>74.714285714308701</v>
      </c>
      <c r="H531" s="137">
        <f t="shared" si="9"/>
        <v>4.3685714285700783E-2</v>
      </c>
      <c r="I531" s="129">
        <v>425.22999999999502</v>
      </c>
      <c r="J531" s="130">
        <v>63667628.571435697</v>
      </c>
      <c r="K531" s="131">
        <v>63.667628571435699</v>
      </c>
      <c r="L531" s="130">
        <v>22847628.571407899</v>
      </c>
      <c r="M531" s="129">
        <v>74.714285714286007</v>
      </c>
    </row>
    <row r="532" spans="1:15">
      <c r="A532" s="129">
        <v>425.23999999999501</v>
      </c>
      <c r="B532" s="132">
        <v>22891314.285721298</v>
      </c>
      <c r="C532" s="133">
        <v>425.240000000002</v>
      </c>
      <c r="D532" s="133">
        <v>63.711314285721301</v>
      </c>
      <c r="E532" s="134">
        <v>89.231532613054995</v>
      </c>
      <c r="F532" s="135">
        <v>22.8913142857213</v>
      </c>
      <c r="G532" s="134">
        <v>74.857142857165698</v>
      </c>
      <c r="H532" s="137">
        <f t="shared" si="9"/>
        <v>4.3685714285700783E-2</v>
      </c>
      <c r="I532" s="129">
        <v>425.23999999999501</v>
      </c>
      <c r="J532" s="130">
        <v>63711314.285721302</v>
      </c>
      <c r="K532" s="131">
        <v>63.711314285721301</v>
      </c>
      <c r="L532" s="130">
        <v>22891314.2856935</v>
      </c>
      <c r="M532" s="129">
        <v>74.857142857143003</v>
      </c>
    </row>
    <row r="533" spans="1:15">
      <c r="A533" s="129">
        <v>425.249999999995</v>
      </c>
      <c r="B533" s="132">
        <v>22935000.000007</v>
      </c>
      <c r="C533" s="133">
        <v>425.25000000000199</v>
      </c>
      <c r="D533" s="133">
        <v>63.755000000007001</v>
      </c>
      <c r="E533" s="134">
        <v>89.292717086844505</v>
      </c>
      <c r="F533" s="135">
        <v>22.935000000007001</v>
      </c>
      <c r="G533" s="134">
        <v>75.000000000022695</v>
      </c>
      <c r="H533" s="137">
        <f t="shared" si="9"/>
        <v>4.3685714285700783E-2</v>
      </c>
      <c r="I533" s="129">
        <v>425.249999999995</v>
      </c>
      <c r="J533" s="130">
        <v>63755000.000007004</v>
      </c>
      <c r="K533" s="131">
        <v>63.755000000007001</v>
      </c>
      <c r="L533" s="130">
        <v>22934999.999979202</v>
      </c>
      <c r="M533" s="129">
        <v>75</v>
      </c>
    </row>
    <row r="534" spans="1:15">
      <c r="A534" s="129">
        <v>425.25999999999499</v>
      </c>
      <c r="B534" s="132">
        <v>22978685.714292601</v>
      </c>
      <c r="C534" s="133">
        <v>425.26000000000198</v>
      </c>
      <c r="D534" s="133">
        <v>63.798685714292603</v>
      </c>
      <c r="E534" s="134">
        <v>89.353901560633901</v>
      </c>
      <c r="F534" s="135">
        <v>22.978685714292599</v>
      </c>
      <c r="G534" s="134">
        <v>75.142857142879805</v>
      </c>
      <c r="H534" s="137">
        <f t="shared" si="9"/>
        <v>4.3685714285601307E-2</v>
      </c>
      <c r="I534" s="129">
        <v>425.25999999999499</v>
      </c>
      <c r="J534" s="130">
        <v>63798685.714292601</v>
      </c>
      <c r="K534" s="131">
        <v>63.798685714292603</v>
      </c>
      <c r="L534" s="130">
        <v>22978685.714264799</v>
      </c>
      <c r="M534" s="129">
        <v>75.142857142856997</v>
      </c>
    </row>
    <row r="535" spans="1:15">
      <c r="A535" s="129">
        <v>425.26999999999498</v>
      </c>
      <c r="B535" s="132">
        <v>23022371.428578299</v>
      </c>
      <c r="C535" s="133">
        <v>425.27000000000203</v>
      </c>
      <c r="D535" s="133">
        <v>63.842371428578303</v>
      </c>
      <c r="E535" s="134">
        <v>89.415086034423396</v>
      </c>
      <c r="F535" s="135">
        <v>23.0223714285783</v>
      </c>
      <c r="G535" s="134">
        <v>75.285714285736802</v>
      </c>
      <c r="H535" s="137">
        <f t="shared" si="9"/>
        <v>4.3685714285700783E-2</v>
      </c>
      <c r="I535" s="129">
        <v>425.26999999999498</v>
      </c>
      <c r="J535" s="130">
        <v>63842371.428578198</v>
      </c>
      <c r="K535" s="131">
        <v>63.842371428578197</v>
      </c>
      <c r="L535" s="130">
        <v>23022371.4285504</v>
      </c>
      <c r="M535" s="129">
        <v>75.285714285713993</v>
      </c>
    </row>
    <row r="536" spans="1:15">
      <c r="A536" s="129">
        <v>425.27999999999503</v>
      </c>
      <c r="B536" s="132">
        <v>23066057.142864</v>
      </c>
      <c r="C536" s="133">
        <v>425.28000000000202</v>
      </c>
      <c r="D536" s="133">
        <v>63.886057142863997</v>
      </c>
      <c r="E536" s="134">
        <v>89.476270508212806</v>
      </c>
      <c r="F536" s="135">
        <v>23.066057142864</v>
      </c>
      <c r="G536" s="134">
        <v>75.428571428593798</v>
      </c>
      <c r="H536" s="137">
        <f t="shared" si="9"/>
        <v>4.3685714285693678E-2</v>
      </c>
      <c r="I536" s="129">
        <v>425.27999999999503</v>
      </c>
      <c r="J536" s="130">
        <v>63886057.142864101</v>
      </c>
      <c r="K536" s="131">
        <v>63.886057142864097</v>
      </c>
      <c r="L536" s="130">
        <v>23066057.142836299</v>
      </c>
      <c r="M536" s="129">
        <v>75.4285714285719</v>
      </c>
    </row>
    <row r="537" spans="1:15">
      <c r="A537" s="129">
        <v>425.28999999999502</v>
      </c>
      <c r="B537" s="132">
        <v>23109742.857149601</v>
      </c>
      <c r="C537" s="133">
        <v>425.29000000000201</v>
      </c>
      <c r="D537" s="133">
        <v>63.929742857149698</v>
      </c>
      <c r="E537" s="134">
        <v>89.537454982002302</v>
      </c>
      <c r="F537" s="135">
        <v>23.109742857149602</v>
      </c>
      <c r="G537" s="134">
        <v>75.571428571450795</v>
      </c>
      <c r="H537" s="137">
        <f t="shared" si="9"/>
        <v>4.3685714285700783E-2</v>
      </c>
      <c r="I537" s="129">
        <v>425.28999999999502</v>
      </c>
      <c r="J537" s="130">
        <v>63929742.857149698</v>
      </c>
      <c r="K537" s="131">
        <v>63.929742857149698</v>
      </c>
      <c r="L537" s="130">
        <v>23109742.8571219</v>
      </c>
      <c r="M537" s="129">
        <v>75.571428571428896</v>
      </c>
    </row>
    <row r="538" spans="1:15">
      <c r="A538" s="129">
        <v>425.29999999999501</v>
      </c>
      <c r="B538" s="132">
        <v>23153428.571435299</v>
      </c>
      <c r="C538" s="133">
        <v>425.300000000002</v>
      </c>
      <c r="D538" s="133">
        <v>63.973428571435299</v>
      </c>
      <c r="E538" s="134">
        <v>89.598639455791798</v>
      </c>
      <c r="F538" s="135">
        <v>23.153428571435299</v>
      </c>
      <c r="G538" s="134">
        <v>75.714285714307806</v>
      </c>
      <c r="H538" s="137">
        <f t="shared" si="9"/>
        <v>4.3685714285601307E-2</v>
      </c>
      <c r="I538" s="129">
        <v>425.29999999999501</v>
      </c>
      <c r="J538" s="130">
        <v>63973428.571435399</v>
      </c>
      <c r="K538" s="131">
        <v>63.973428571435399</v>
      </c>
      <c r="L538" s="130">
        <v>23153428.571407601</v>
      </c>
      <c r="M538" s="129">
        <v>75.714285714285893</v>
      </c>
    </row>
    <row r="539" spans="1:15">
      <c r="A539" s="129">
        <v>425.309999999995</v>
      </c>
      <c r="B539" s="132">
        <v>23197114.285721</v>
      </c>
      <c r="C539" s="133">
        <v>425.31000000000199</v>
      </c>
      <c r="D539" s="133">
        <v>64.017114285720993</v>
      </c>
      <c r="E539" s="134">
        <v>89.659823929581194</v>
      </c>
      <c r="F539" s="135">
        <v>23.197114285721</v>
      </c>
      <c r="G539" s="134">
        <v>75.857142857164803</v>
      </c>
      <c r="H539" s="137">
        <f t="shared" si="9"/>
        <v>4.3685714285693678E-2</v>
      </c>
      <c r="I539" s="129">
        <v>425.309999999995</v>
      </c>
      <c r="J539" s="130">
        <v>64017114.285720997</v>
      </c>
      <c r="K539" s="131">
        <v>64.017114285720993</v>
      </c>
      <c r="L539" s="130">
        <v>23197114.285693198</v>
      </c>
      <c r="M539" s="129">
        <v>75.857142857142904</v>
      </c>
    </row>
    <row r="540" spans="1:15">
      <c r="A540" s="129">
        <v>425.31999999999499</v>
      </c>
      <c r="B540" s="132">
        <v>23240800.000006702</v>
      </c>
      <c r="C540" s="133">
        <v>425.32000000000198</v>
      </c>
      <c r="D540" s="133">
        <v>64.060800000006694</v>
      </c>
      <c r="E540" s="134">
        <v>89.721008403370703</v>
      </c>
      <c r="F540" s="135">
        <v>23.240800000006701</v>
      </c>
      <c r="G540" s="134">
        <v>76.000000000021799</v>
      </c>
      <c r="H540" s="137">
        <f t="shared" si="9"/>
        <v>4.3685714285700783E-2</v>
      </c>
      <c r="I540" s="129">
        <v>425.31999999999499</v>
      </c>
      <c r="J540" s="130">
        <v>64060800.000006601</v>
      </c>
      <c r="K540" s="131">
        <v>64.060800000006694</v>
      </c>
      <c r="L540" s="130">
        <v>23240799.999978799</v>
      </c>
      <c r="M540" s="129">
        <v>75.999999999999901</v>
      </c>
    </row>
    <row r="541" spans="1:15">
      <c r="A541" s="129">
        <v>425.32999999999498</v>
      </c>
      <c r="B541" s="132">
        <v>23284485.714292299</v>
      </c>
      <c r="C541" s="133">
        <v>425.33000000000197</v>
      </c>
      <c r="D541" s="133">
        <v>64.104485714292395</v>
      </c>
      <c r="E541" s="134">
        <v>89.782192877160099</v>
      </c>
      <c r="F541" s="135">
        <v>23.284485714292298</v>
      </c>
      <c r="G541" s="134">
        <v>76.142857142878896</v>
      </c>
      <c r="H541" s="137">
        <f t="shared" si="9"/>
        <v>4.3685714285700783E-2</v>
      </c>
      <c r="I541" s="129">
        <v>425.32999999999498</v>
      </c>
      <c r="J541" s="130">
        <v>64104485.714292303</v>
      </c>
      <c r="K541" s="131">
        <v>64.104485714292295</v>
      </c>
      <c r="L541" s="130">
        <v>23284485.714264501</v>
      </c>
      <c r="M541" s="129">
        <v>76.142857142856897</v>
      </c>
    </row>
    <row r="542" spans="1:15">
      <c r="A542" s="129">
        <v>425.33999999999497</v>
      </c>
      <c r="B542" s="132">
        <v>23328171.428578001</v>
      </c>
      <c r="C542" s="133">
        <v>425.34000000000202</v>
      </c>
      <c r="D542" s="133">
        <v>64.148171428577996</v>
      </c>
      <c r="E542" s="134">
        <v>89.843377350949595</v>
      </c>
      <c r="F542" s="135">
        <v>23.328171428577999</v>
      </c>
      <c r="G542" s="134">
        <v>76.285714285735907</v>
      </c>
      <c r="H542" s="137">
        <f t="shared" si="9"/>
        <v>4.3685714285601307E-2</v>
      </c>
      <c r="I542" s="129">
        <v>425.33999999999497</v>
      </c>
      <c r="J542" s="130">
        <v>64148171.4285779</v>
      </c>
      <c r="K542" s="131">
        <v>64.148171428577896</v>
      </c>
      <c r="L542" s="130">
        <v>23328171.428550102</v>
      </c>
      <c r="M542" s="129">
        <v>76.285714285713894</v>
      </c>
    </row>
    <row r="543" spans="1:15">
      <c r="A543" s="129">
        <v>425.34999999999502</v>
      </c>
      <c r="B543" s="132">
        <v>23371857.142863698</v>
      </c>
      <c r="C543" s="133">
        <v>425.35000000000201</v>
      </c>
      <c r="D543" s="133">
        <v>64.191857142863697</v>
      </c>
      <c r="E543" s="134">
        <v>89.904561824739105</v>
      </c>
      <c r="F543" s="135">
        <v>23.3718571428637</v>
      </c>
      <c r="G543" s="134">
        <v>76.428571428592903</v>
      </c>
      <c r="H543" s="137">
        <f t="shared" si="9"/>
        <v>4.3685714285700783E-2</v>
      </c>
      <c r="I543" s="142">
        <v>425.34999999999502</v>
      </c>
      <c r="J543" s="145">
        <v>64191857.142863803</v>
      </c>
      <c r="K543" s="146">
        <v>64.191857142863796</v>
      </c>
      <c r="L543" s="145">
        <v>23371857.142836001</v>
      </c>
      <c r="M543" s="129">
        <v>76.4285714285718</v>
      </c>
    </row>
    <row r="544" spans="1:15">
      <c r="A544" s="129">
        <v>425.35999999999501</v>
      </c>
      <c r="B544" s="132">
        <v>23415542.8571494</v>
      </c>
      <c r="C544" s="133">
        <v>425.36000000000098</v>
      </c>
      <c r="D544" s="133">
        <v>64.235542857149397</v>
      </c>
      <c r="E544" s="134">
        <v>89.965746298528501</v>
      </c>
      <c r="F544" s="135">
        <v>23.415542857149401</v>
      </c>
      <c r="G544" s="134">
        <v>76.5714285714499</v>
      </c>
      <c r="H544" s="137">
        <f t="shared" si="9"/>
        <v>4.3685714285700783E-2</v>
      </c>
      <c r="I544" s="142">
        <v>425.35999999999501</v>
      </c>
      <c r="J544" s="145">
        <v>64235542.8571494</v>
      </c>
      <c r="K544" s="146">
        <v>64.235542857149397</v>
      </c>
      <c r="L544" s="145">
        <v>23415542.857121602</v>
      </c>
      <c r="M544" s="129">
        <v>76.571428571428797</v>
      </c>
      <c r="O544" s="147"/>
    </row>
    <row r="545" spans="1:16">
      <c r="A545" s="129">
        <v>425.369999999995</v>
      </c>
      <c r="B545" s="132">
        <v>23459228.571435001</v>
      </c>
      <c r="C545" s="133">
        <v>425.37000000000103</v>
      </c>
      <c r="D545" s="133">
        <v>64.279228571435098</v>
      </c>
      <c r="E545" s="134">
        <v>90.026930772317996</v>
      </c>
      <c r="F545" s="135">
        <v>23.459228571434998</v>
      </c>
      <c r="G545" s="134">
        <v>76.714285714306897</v>
      </c>
      <c r="H545" s="137">
        <f t="shared" si="9"/>
        <v>4.3685714285700783E-2</v>
      </c>
      <c r="I545" s="142">
        <v>425.369999999995</v>
      </c>
      <c r="J545" s="145">
        <v>64279228.571435101</v>
      </c>
      <c r="K545" s="146">
        <v>64.279228571435098</v>
      </c>
      <c r="L545" s="145">
        <v>23459228.571407299</v>
      </c>
      <c r="M545" s="129">
        <v>76.714285714285793</v>
      </c>
    </row>
    <row r="546" spans="1:16">
      <c r="A546" s="129">
        <v>425.37999999999499</v>
      </c>
      <c r="B546" s="132">
        <v>23502914.285720699</v>
      </c>
      <c r="C546" s="133">
        <v>425.38000000000102</v>
      </c>
      <c r="D546" s="133">
        <v>64.322914285720699</v>
      </c>
      <c r="E546" s="134">
        <v>90.088115246107407</v>
      </c>
      <c r="F546" s="135">
        <v>23.502914285720699</v>
      </c>
      <c r="G546" s="134">
        <v>76.857142857163893</v>
      </c>
      <c r="H546" s="137">
        <f t="shared" si="9"/>
        <v>4.3685714285601307E-2</v>
      </c>
      <c r="I546" s="142">
        <v>425.37999999999499</v>
      </c>
      <c r="J546" s="145">
        <v>64322914.285720699</v>
      </c>
      <c r="K546" s="146">
        <v>64.322914285720699</v>
      </c>
      <c r="L546" s="145">
        <v>23502914.2856929</v>
      </c>
      <c r="M546" s="142">
        <v>76.857142857142804</v>
      </c>
    </row>
    <row r="547" spans="1:16">
      <c r="A547" s="129">
        <v>425.38999999999498</v>
      </c>
      <c r="B547" s="132">
        <v>23546600.0000064</v>
      </c>
      <c r="C547" s="133">
        <v>425.39000000000101</v>
      </c>
      <c r="D547" s="133">
        <v>64.3666000000064</v>
      </c>
      <c r="E547" s="134">
        <v>90.149299719896902</v>
      </c>
      <c r="F547" s="135">
        <v>23.5466000000064</v>
      </c>
      <c r="G547" s="134">
        <v>77.000000000020904</v>
      </c>
      <c r="H547" s="137">
        <f t="shared" si="9"/>
        <v>4.3685714285700783E-2</v>
      </c>
      <c r="I547" s="142">
        <v>425.38999999999498</v>
      </c>
      <c r="J547" s="145">
        <v>64366600.000006303</v>
      </c>
      <c r="K547" s="146">
        <v>64.366600000006301</v>
      </c>
      <c r="L547" s="145">
        <v>23546599.999978501</v>
      </c>
      <c r="M547" s="142">
        <v>76.999999999999801</v>
      </c>
    </row>
    <row r="548" spans="1:16">
      <c r="A548" s="129">
        <v>425.39999999999498</v>
      </c>
      <c r="B548" s="132">
        <v>23590285.714292102</v>
      </c>
      <c r="C548" s="133">
        <v>425.400000000001</v>
      </c>
      <c r="D548" s="133">
        <v>64.410285714292101</v>
      </c>
      <c r="E548" s="134">
        <v>90.210484193686398</v>
      </c>
      <c r="F548" s="135">
        <v>23.590285714292101</v>
      </c>
      <c r="G548" s="134">
        <v>77.142857142877901</v>
      </c>
      <c r="H548" s="137">
        <f t="shared" si="9"/>
        <v>4.3685714285700783E-2</v>
      </c>
      <c r="I548" s="142">
        <v>425.39999999999498</v>
      </c>
      <c r="J548" s="145">
        <v>64410285.714291997</v>
      </c>
      <c r="K548" s="146">
        <v>64.410285714292002</v>
      </c>
      <c r="L548" s="145">
        <v>23590285.714264199</v>
      </c>
      <c r="M548" s="142">
        <v>77.142857142856798</v>
      </c>
    </row>
    <row r="549" spans="1:16">
      <c r="A549" s="129">
        <v>425.40999999999502</v>
      </c>
      <c r="B549" s="132">
        <v>23633971.428577699</v>
      </c>
      <c r="C549" s="133">
        <v>425.41000000000099</v>
      </c>
      <c r="D549" s="133">
        <v>64.453971428577702</v>
      </c>
      <c r="E549" s="134">
        <v>90.271668667475794</v>
      </c>
      <c r="F549" s="135">
        <v>23.633971428577699</v>
      </c>
      <c r="G549" s="134">
        <v>77.285714285734898</v>
      </c>
      <c r="H549" s="137">
        <f t="shared" si="9"/>
        <v>4.3685714285601307E-2</v>
      </c>
      <c r="I549" s="142">
        <v>425.40999999999502</v>
      </c>
      <c r="J549" s="145">
        <v>64453971.4285779</v>
      </c>
      <c r="K549" s="146">
        <v>64.453971428577901</v>
      </c>
      <c r="L549" s="145">
        <v>23633971.428550102</v>
      </c>
      <c r="M549" s="142">
        <v>77.285714285714704</v>
      </c>
      <c r="P549" s="138">
        <f>K557-K546</f>
        <v>0.48054285714249545</v>
      </c>
    </row>
    <row r="550" spans="1:16">
      <c r="A550" s="129">
        <v>425.41999999999501</v>
      </c>
      <c r="B550" s="132">
        <v>23677657.1428634</v>
      </c>
      <c r="C550" s="133">
        <v>425.42000000000098</v>
      </c>
      <c r="D550" s="133">
        <v>64.497657142863403</v>
      </c>
      <c r="E550" s="134">
        <v>90.332853141265304</v>
      </c>
      <c r="F550" s="135">
        <v>23.677657142863399</v>
      </c>
      <c r="G550" s="134">
        <v>77.428571428591994</v>
      </c>
      <c r="H550" s="137">
        <f t="shared" si="9"/>
        <v>4.3685714285700783E-2</v>
      </c>
      <c r="I550" s="142">
        <v>425.41999999999501</v>
      </c>
      <c r="J550" s="145">
        <v>64497657.142863497</v>
      </c>
      <c r="K550" s="146">
        <v>64.497657142863503</v>
      </c>
      <c r="L550" s="145">
        <v>23677657.142835699</v>
      </c>
      <c r="M550" s="142">
        <v>77.428571428571701</v>
      </c>
    </row>
    <row r="551" spans="1:16">
      <c r="A551" s="129">
        <v>425.429999999995</v>
      </c>
      <c r="B551" s="132">
        <v>23721342.857149102</v>
      </c>
      <c r="C551" s="133">
        <v>425.43000000000097</v>
      </c>
      <c r="D551" s="133">
        <v>64.541342857149104</v>
      </c>
      <c r="E551" s="134">
        <v>90.394037615054799</v>
      </c>
      <c r="F551" s="135">
        <v>23.7213428571491</v>
      </c>
      <c r="G551" s="134">
        <v>77.571428571449005</v>
      </c>
      <c r="H551" s="137">
        <f t="shared" si="9"/>
        <v>4.3685714285700783E-2</v>
      </c>
      <c r="I551" s="142">
        <v>425.429999999995</v>
      </c>
      <c r="J551" s="145">
        <v>64541342.857149102</v>
      </c>
      <c r="K551" s="146">
        <v>64.541342857149104</v>
      </c>
      <c r="L551" s="145">
        <v>23721342.8571213</v>
      </c>
      <c r="M551" s="142">
        <v>77.571428571428697</v>
      </c>
    </row>
    <row r="552" spans="1:16">
      <c r="A552" s="129">
        <v>425.439999999995</v>
      </c>
      <c r="B552" s="132">
        <v>23765028.5714348</v>
      </c>
      <c r="C552" s="133">
        <v>425.44000000000102</v>
      </c>
      <c r="D552" s="133">
        <v>64.585028571434805</v>
      </c>
      <c r="E552" s="134">
        <v>90.455222088844195</v>
      </c>
      <c r="F552" s="135">
        <v>23.765028571434801</v>
      </c>
      <c r="G552" s="134">
        <v>77.714285714306001</v>
      </c>
      <c r="H552" s="137">
        <f t="shared" si="9"/>
        <v>4.3685714285700783E-2</v>
      </c>
      <c r="I552" s="142">
        <v>425.439999999995</v>
      </c>
      <c r="J552" s="145">
        <v>64585028.571434803</v>
      </c>
      <c r="K552" s="146">
        <v>64.585028571434805</v>
      </c>
      <c r="L552" s="145">
        <v>23765028.571407001</v>
      </c>
      <c r="M552" s="142">
        <v>77.714285714285694</v>
      </c>
    </row>
    <row r="553" spans="1:16">
      <c r="A553" s="129">
        <v>425.44999999999499</v>
      </c>
      <c r="B553" s="132">
        <v>23808714.285720401</v>
      </c>
      <c r="C553" s="133">
        <v>425.45000000000101</v>
      </c>
      <c r="D553" s="133">
        <v>64.628714285720406</v>
      </c>
      <c r="E553" s="134">
        <v>90.516406562633705</v>
      </c>
      <c r="F553" s="135">
        <v>23.808714285720399</v>
      </c>
      <c r="G553" s="134">
        <v>77.857142857162998</v>
      </c>
      <c r="H553" s="137">
        <f t="shared" si="9"/>
        <v>4.3685714285601307E-2</v>
      </c>
      <c r="I553" s="142">
        <v>425.44999999999499</v>
      </c>
      <c r="J553" s="145">
        <v>64628714.285720401</v>
      </c>
      <c r="K553" s="146">
        <v>64.628714285720406</v>
      </c>
      <c r="L553" s="145">
        <v>23808714.285692599</v>
      </c>
      <c r="M553" s="142">
        <v>77.857142857142705</v>
      </c>
    </row>
    <row r="554" spans="1:16">
      <c r="A554" s="129">
        <v>425.45999999999498</v>
      </c>
      <c r="B554" s="132">
        <v>23852400.000006098</v>
      </c>
      <c r="C554" s="133">
        <v>425.460000000001</v>
      </c>
      <c r="D554" s="133">
        <v>64.672400000006107</v>
      </c>
      <c r="E554" s="134">
        <v>90.577591036423101</v>
      </c>
      <c r="F554" s="135">
        <v>23.852400000006099</v>
      </c>
      <c r="G554" s="134">
        <v>78.000000000019995</v>
      </c>
      <c r="H554" s="137">
        <f t="shared" si="9"/>
        <v>4.3685714285700783E-2</v>
      </c>
      <c r="I554" s="142">
        <v>425.45999999999498</v>
      </c>
      <c r="J554" s="145">
        <v>64672400.000005998</v>
      </c>
      <c r="K554" s="146">
        <v>64.672400000005993</v>
      </c>
      <c r="L554" s="145">
        <v>23852399.9999782</v>
      </c>
      <c r="M554" s="142">
        <v>77.999999999999702</v>
      </c>
    </row>
    <row r="555" spans="1:16">
      <c r="A555" s="129">
        <v>425.46999999999503</v>
      </c>
      <c r="B555" s="132">
        <v>23896085.7142918</v>
      </c>
      <c r="C555" s="133">
        <v>425.47000000000099</v>
      </c>
      <c r="D555" s="133">
        <v>64.716085714291793</v>
      </c>
      <c r="E555" s="134">
        <v>90.638775510212596</v>
      </c>
      <c r="F555" s="135">
        <v>23.8960857142918</v>
      </c>
      <c r="G555" s="134">
        <v>78.142857142877006</v>
      </c>
      <c r="H555" s="137">
        <f t="shared" si="9"/>
        <v>4.3685714285686572E-2</v>
      </c>
      <c r="I555" s="142">
        <v>425.46999999999503</v>
      </c>
      <c r="J555" s="145">
        <v>64716085.7142919</v>
      </c>
      <c r="K555" s="146">
        <v>64.716085714291907</v>
      </c>
      <c r="L555" s="145">
        <v>23896085.714264099</v>
      </c>
      <c r="M555" s="142">
        <v>78.142857142857594</v>
      </c>
    </row>
    <row r="556" spans="1:16">
      <c r="A556" s="129">
        <v>425.47999999999502</v>
      </c>
      <c r="B556" s="132">
        <v>23939771.428577501</v>
      </c>
      <c r="C556" s="133">
        <v>425.48000000000098</v>
      </c>
      <c r="D556" s="133">
        <v>64.759771428577494</v>
      </c>
      <c r="E556" s="134">
        <v>90.699959984002106</v>
      </c>
      <c r="F556" s="135">
        <v>23.939771428577501</v>
      </c>
      <c r="G556" s="134">
        <v>78.285714285734002</v>
      </c>
      <c r="H556" s="137">
        <f t="shared" si="9"/>
        <v>4.3685714285700783E-2</v>
      </c>
      <c r="I556" s="142">
        <v>425.47999999999502</v>
      </c>
      <c r="J556" s="145">
        <v>64759771.428577498</v>
      </c>
      <c r="K556" s="146">
        <v>64.759771428577594</v>
      </c>
      <c r="L556" s="145">
        <v>23939771.4285498</v>
      </c>
      <c r="M556" s="142">
        <v>78.285714285714604</v>
      </c>
    </row>
    <row r="557" spans="1:16">
      <c r="A557" s="129">
        <v>425.48999999999501</v>
      </c>
      <c r="B557" s="132">
        <v>23983457.142863099</v>
      </c>
      <c r="C557" s="133">
        <v>425.49000000000098</v>
      </c>
      <c r="D557" s="133">
        <v>64.803457142863195</v>
      </c>
      <c r="E557" s="134">
        <v>90.761144457791502</v>
      </c>
      <c r="F557" s="135">
        <v>23.983457142863099</v>
      </c>
      <c r="G557" s="134">
        <v>78.428571428590999</v>
      </c>
      <c r="H557" s="137">
        <f t="shared" si="9"/>
        <v>4.3685714285700783E-2</v>
      </c>
      <c r="I557" s="142">
        <v>425.48999999999501</v>
      </c>
      <c r="J557" s="145">
        <v>64803457.142863199</v>
      </c>
      <c r="K557" s="146">
        <v>64.803457142863195</v>
      </c>
      <c r="L557" s="145">
        <v>23983457.142835401</v>
      </c>
      <c r="M557" s="142">
        <v>78.428571428571601</v>
      </c>
    </row>
    <row r="558" spans="1:16">
      <c r="A558" s="129">
        <v>425.499999999995</v>
      </c>
      <c r="B558" s="132">
        <v>24027142.8571488</v>
      </c>
      <c r="C558" s="133">
        <v>425.50000000000102</v>
      </c>
      <c r="D558" s="133">
        <v>64.847142857148796</v>
      </c>
      <c r="E558" s="134">
        <v>90.822328931580998</v>
      </c>
      <c r="F558" s="135">
        <v>24.027142857148799</v>
      </c>
      <c r="G558" s="134">
        <v>78.571428571448095</v>
      </c>
      <c r="H558" s="137">
        <f t="shared" si="9"/>
        <v>4.3685714285601307E-2</v>
      </c>
      <c r="I558" s="142">
        <v>425.499999999995</v>
      </c>
      <c r="J558" s="145">
        <v>64847142.857148796</v>
      </c>
      <c r="K558" s="146">
        <v>64.847142857148796</v>
      </c>
      <c r="L558" s="145">
        <v>24027142.857120998</v>
      </c>
      <c r="M558" s="142">
        <v>78.571428571428598</v>
      </c>
    </row>
    <row r="559" spans="1:16">
      <c r="A559" s="129">
        <v>425.50999999999499</v>
      </c>
      <c r="B559" s="132">
        <v>24070828.571434502</v>
      </c>
      <c r="C559" s="133">
        <v>425.51000000000101</v>
      </c>
      <c r="D559" s="133">
        <v>64.890828571434497</v>
      </c>
      <c r="E559" s="134">
        <v>90.883513405370394</v>
      </c>
      <c r="F559" s="135">
        <v>24.0708285714345</v>
      </c>
      <c r="G559" s="134">
        <v>78.714285714305106</v>
      </c>
      <c r="H559" s="137">
        <f t="shared" si="9"/>
        <v>4.3685714285700783E-2</v>
      </c>
      <c r="I559" s="142">
        <v>425.50999999999499</v>
      </c>
      <c r="J559" s="145">
        <v>64890828.571434498</v>
      </c>
      <c r="K559" s="146">
        <v>64.890828571434497</v>
      </c>
      <c r="L559" s="145">
        <v>24070828.5714067</v>
      </c>
      <c r="M559" s="142">
        <v>78.714285714285595</v>
      </c>
    </row>
    <row r="560" spans="1:16">
      <c r="A560" s="129">
        <v>425.51999999999498</v>
      </c>
      <c r="B560" s="132">
        <v>24114514.285720199</v>
      </c>
      <c r="C560" s="133">
        <v>425.520000000001</v>
      </c>
      <c r="D560" s="133">
        <v>64.934514285720198</v>
      </c>
      <c r="E560" s="134">
        <v>90.944697879159904</v>
      </c>
      <c r="F560" s="135">
        <v>24.114514285720201</v>
      </c>
      <c r="G560" s="134">
        <v>78.857142857162103</v>
      </c>
      <c r="H560" s="137">
        <f t="shared" si="9"/>
        <v>4.3685714285700783E-2</v>
      </c>
      <c r="I560" s="142">
        <v>425.51999999999498</v>
      </c>
      <c r="J560" s="145">
        <v>64934514.285720102</v>
      </c>
      <c r="K560" s="146">
        <v>64.934514285720098</v>
      </c>
      <c r="L560" s="145">
        <v>24114514.285692301</v>
      </c>
      <c r="M560" s="142">
        <v>78.857142857142605</v>
      </c>
      <c r="P560" s="138"/>
    </row>
    <row r="561" spans="1:16">
      <c r="A561" s="129">
        <v>425.52999999999503</v>
      </c>
      <c r="B561" s="132">
        <v>24158200.0000058</v>
      </c>
      <c r="C561" s="133">
        <v>425.530000000001</v>
      </c>
      <c r="D561" s="133">
        <v>64.978200000005799</v>
      </c>
      <c r="E561" s="134">
        <v>91.005882352949399</v>
      </c>
      <c r="F561" s="135">
        <v>24.158200000005799</v>
      </c>
      <c r="G561" s="134">
        <v>79.000000000019099</v>
      </c>
      <c r="H561" s="137">
        <f t="shared" si="9"/>
        <v>4.3685714285601307E-2</v>
      </c>
      <c r="I561" s="142">
        <v>425.52999999999503</v>
      </c>
      <c r="J561" s="145">
        <v>64978200.000005998</v>
      </c>
      <c r="K561" s="146">
        <v>64.978200000005998</v>
      </c>
      <c r="L561" s="145">
        <v>24158199.9999782</v>
      </c>
      <c r="M561" s="142">
        <v>79.000000000000497</v>
      </c>
    </row>
    <row r="562" spans="1:16">
      <c r="A562" s="129">
        <v>425.53999999999502</v>
      </c>
      <c r="B562" s="132">
        <v>24201885.714291502</v>
      </c>
      <c r="C562" s="133">
        <v>425.54000000000099</v>
      </c>
      <c r="D562" s="133">
        <v>65.0218857142915</v>
      </c>
      <c r="E562" s="134">
        <v>91.067066826738795</v>
      </c>
      <c r="F562" s="135">
        <v>24.2018857142915</v>
      </c>
      <c r="G562" s="134">
        <v>79.142857142876096</v>
      </c>
      <c r="H562" s="137">
        <f t="shared" si="9"/>
        <v>4.3685714285700783E-2</v>
      </c>
      <c r="I562" s="142">
        <v>425.53999999999502</v>
      </c>
      <c r="J562" s="145">
        <v>65021885.714291602</v>
      </c>
      <c r="K562" s="146">
        <v>65.021885714291599</v>
      </c>
      <c r="L562" s="145">
        <v>24201885.714263801</v>
      </c>
      <c r="M562" s="142">
        <v>79.142857142857494</v>
      </c>
    </row>
    <row r="563" spans="1:16">
      <c r="A563" s="129">
        <v>425.54999999999501</v>
      </c>
      <c r="B563" s="132">
        <v>24245571.4285772</v>
      </c>
      <c r="C563" s="133">
        <v>425.55000000000098</v>
      </c>
      <c r="D563" s="133">
        <v>65.065571428577201</v>
      </c>
      <c r="E563" s="134">
        <v>91.128251300528305</v>
      </c>
      <c r="F563" s="135">
        <v>24.2455714285772</v>
      </c>
      <c r="G563" s="134">
        <v>79.285714285733107</v>
      </c>
      <c r="H563" s="137">
        <f t="shared" si="9"/>
        <v>4.3685714285700783E-2</v>
      </c>
      <c r="I563" s="142">
        <v>425.54999999999501</v>
      </c>
      <c r="J563" s="145">
        <v>65065571.4285772</v>
      </c>
      <c r="K563" s="146">
        <v>65.065571428577201</v>
      </c>
      <c r="L563" s="145">
        <v>24245571.428549401</v>
      </c>
      <c r="M563" s="142">
        <v>79.285714285714505</v>
      </c>
    </row>
    <row r="564" spans="1:16">
      <c r="A564" s="129">
        <v>425.559999999995</v>
      </c>
      <c r="B564" s="132">
        <v>24289257.142862901</v>
      </c>
      <c r="C564" s="133">
        <v>425.56000000000103</v>
      </c>
      <c r="D564" s="133">
        <v>65.109257142862901</v>
      </c>
      <c r="E564" s="134">
        <v>91.189435774317701</v>
      </c>
      <c r="F564" s="135">
        <v>24.289257142862901</v>
      </c>
      <c r="G564" s="134">
        <v>79.428571428590104</v>
      </c>
      <c r="H564" s="137">
        <f t="shared" si="9"/>
        <v>4.3685714285700783E-2</v>
      </c>
      <c r="I564" s="142">
        <v>425.559999999995</v>
      </c>
      <c r="J564" s="145">
        <v>65109257.142862901</v>
      </c>
      <c r="K564" s="146">
        <v>65.109257142862901</v>
      </c>
      <c r="L564" s="145">
        <v>24289257.142835099</v>
      </c>
      <c r="M564" s="142">
        <v>79.428571428571502</v>
      </c>
      <c r="P564" s="138"/>
    </row>
    <row r="565" spans="1:16">
      <c r="A565" s="129">
        <v>425.56999999999499</v>
      </c>
      <c r="B565" s="132">
        <v>24332942.857148498</v>
      </c>
      <c r="C565" s="133">
        <v>425.57000000000102</v>
      </c>
      <c r="D565" s="133">
        <v>65.152942857148503</v>
      </c>
      <c r="E565" s="134">
        <v>91.250620248107197</v>
      </c>
      <c r="F565" s="135">
        <v>24.332942857148499</v>
      </c>
      <c r="G565" s="134">
        <v>79.5714285714471</v>
      </c>
      <c r="H565" s="137">
        <f t="shared" si="9"/>
        <v>4.3685714285601307E-2</v>
      </c>
      <c r="I565" s="142">
        <v>425.56999999999499</v>
      </c>
      <c r="J565" s="145">
        <v>65152942.857148498</v>
      </c>
      <c r="K565" s="146">
        <v>65.152942857148503</v>
      </c>
      <c r="L565" s="145">
        <v>24332942.8571207</v>
      </c>
      <c r="M565" s="142">
        <v>79.571428571428498</v>
      </c>
      <c r="P565" s="138"/>
    </row>
    <row r="566" spans="1:16">
      <c r="A566" s="129">
        <v>425.57999999999498</v>
      </c>
      <c r="B566" s="132">
        <v>24376628.5714342</v>
      </c>
      <c r="C566" s="133">
        <v>425.58000000000101</v>
      </c>
      <c r="D566" s="133">
        <v>65.196628571434204</v>
      </c>
      <c r="E566" s="134">
        <v>91.311804721896706</v>
      </c>
      <c r="F566" s="135">
        <v>24.3766285714342</v>
      </c>
      <c r="G566" s="134">
        <v>79.714285714304197</v>
      </c>
      <c r="H566" s="137">
        <f t="shared" si="9"/>
        <v>4.3685714285700783E-2</v>
      </c>
      <c r="I566" s="142">
        <v>425.57999999999498</v>
      </c>
      <c r="J566" s="145">
        <v>65196628.571434103</v>
      </c>
      <c r="K566" s="146">
        <v>65.196628571434104</v>
      </c>
      <c r="L566" s="145">
        <v>24376628.571406301</v>
      </c>
      <c r="M566" s="142">
        <v>79.714285714285495</v>
      </c>
    </row>
    <row r="567" spans="1:16">
      <c r="A567" s="129">
        <v>425.58999999999497</v>
      </c>
      <c r="B567" s="132">
        <v>24420314.285719901</v>
      </c>
      <c r="C567" s="133">
        <v>425.590000000001</v>
      </c>
      <c r="D567" s="133">
        <v>65.240314285719904</v>
      </c>
      <c r="E567" s="134">
        <v>91.372989195686102</v>
      </c>
      <c r="F567" s="135">
        <v>24.4203142857199</v>
      </c>
      <c r="G567" s="134">
        <v>79.857142857161193</v>
      </c>
      <c r="H567" s="137">
        <f t="shared" si="9"/>
        <v>4.3685714285700783E-2</v>
      </c>
      <c r="I567" s="142">
        <v>425.58999999999497</v>
      </c>
      <c r="J567" s="145">
        <v>65240314.285719797</v>
      </c>
      <c r="K567" s="146">
        <v>65.240314285719805</v>
      </c>
      <c r="L567" s="145">
        <v>24420314.285691999</v>
      </c>
      <c r="M567" s="142">
        <v>79.857142857142506</v>
      </c>
    </row>
    <row r="568" spans="1:16">
      <c r="A568" s="129">
        <v>425.59999999999502</v>
      </c>
      <c r="B568" s="132">
        <v>24464000.000005599</v>
      </c>
      <c r="C568" s="133">
        <v>425.60000000000099</v>
      </c>
      <c r="D568" s="133">
        <v>65.284000000005605</v>
      </c>
      <c r="E568" s="134">
        <v>91.434173669475598</v>
      </c>
      <c r="F568" s="135">
        <v>24.464000000005601</v>
      </c>
      <c r="G568" s="134">
        <v>80.000000000018204</v>
      </c>
      <c r="H568" s="137">
        <f t="shared" si="9"/>
        <v>4.3685714285700783E-2</v>
      </c>
      <c r="I568" s="142">
        <v>425.59999999999502</v>
      </c>
      <c r="J568" s="145">
        <v>65284000.0000057</v>
      </c>
      <c r="K568" s="146">
        <v>65.284000000005705</v>
      </c>
      <c r="L568" s="145">
        <v>24463999.999977902</v>
      </c>
      <c r="M568" s="142">
        <v>80.000000000000398</v>
      </c>
    </row>
    <row r="569" spans="1:16">
      <c r="A569" s="129">
        <v>425.60999999999501</v>
      </c>
      <c r="B569" s="132">
        <v>24507685.7142912</v>
      </c>
      <c r="C569" s="133">
        <v>425.61000000000098</v>
      </c>
      <c r="D569" s="133">
        <v>65.327685714291206</v>
      </c>
      <c r="E569" s="134">
        <v>91.495358143265094</v>
      </c>
      <c r="F569" s="135">
        <v>24.507685714291199</v>
      </c>
      <c r="G569" s="134">
        <v>80.142857142875201</v>
      </c>
      <c r="H569" s="137">
        <f t="shared" si="9"/>
        <v>4.3685714285601307E-2</v>
      </c>
      <c r="I569" s="142">
        <v>425.60999999999501</v>
      </c>
      <c r="J569" s="145">
        <v>65327685.714291297</v>
      </c>
      <c r="K569" s="146">
        <v>65.327685714291306</v>
      </c>
      <c r="L569" s="145">
        <v>24507685.714263499</v>
      </c>
      <c r="M569" s="142">
        <v>80.142857142857395</v>
      </c>
    </row>
    <row r="570" spans="1:16">
      <c r="A570" s="129">
        <v>425.619999999995</v>
      </c>
      <c r="B570" s="132">
        <v>24551371.428576902</v>
      </c>
      <c r="C570" s="133">
        <v>425.62000000000103</v>
      </c>
      <c r="D570" s="133">
        <v>65.371371428576893</v>
      </c>
      <c r="E570" s="134">
        <v>91.556542617054504</v>
      </c>
      <c r="F570" s="135">
        <v>24.5513714285769</v>
      </c>
      <c r="G570" s="134">
        <v>80.285714285732197</v>
      </c>
      <c r="H570" s="137">
        <f t="shared" si="9"/>
        <v>4.3685714285686572E-2</v>
      </c>
      <c r="I570" s="142">
        <v>425.619999999995</v>
      </c>
      <c r="J570" s="145">
        <v>65371371.428576902</v>
      </c>
      <c r="K570" s="146">
        <v>65.371371428576893</v>
      </c>
      <c r="L570" s="145">
        <v>24551371.4285491</v>
      </c>
      <c r="M570" s="142">
        <v>80.285714285714405</v>
      </c>
    </row>
    <row r="571" spans="1:16">
      <c r="A571" s="129">
        <v>425.62999999999499</v>
      </c>
      <c r="B571" s="132">
        <v>24595057.142862599</v>
      </c>
      <c r="C571" s="133">
        <v>425.63000000000102</v>
      </c>
      <c r="D571" s="133">
        <v>65.415057142862594</v>
      </c>
      <c r="E571" s="134">
        <v>91.617727090843999</v>
      </c>
      <c r="F571" s="135">
        <v>24.595057142862601</v>
      </c>
      <c r="G571" s="134">
        <v>80.428571428589194</v>
      </c>
      <c r="H571" s="137">
        <f t="shared" si="9"/>
        <v>4.3685714285700783E-2</v>
      </c>
      <c r="I571" s="142">
        <v>425.62999999999499</v>
      </c>
      <c r="J571" s="145">
        <v>65415057.142862603</v>
      </c>
      <c r="K571" s="146">
        <v>65.415057142862594</v>
      </c>
      <c r="L571" s="145">
        <v>24595057.142834801</v>
      </c>
      <c r="M571" s="142">
        <v>80.428571428571402</v>
      </c>
    </row>
    <row r="572" spans="1:16">
      <c r="A572" s="129">
        <v>425.63999999999498</v>
      </c>
      <c r="B572" s="132">
        <v>24638742.857148301</v>
      </c>
      <c r="C572" s="133">
        <v>425.64000000000101</v>
      </c>
      <c r="D572" s="133">
        <v>65.458742857148295</v>
      </c>
      <c r="E572" s="134">
        <v>91.678911564633395</v>
      </c>
      <c r="F572" s="135">
        <v>24.638742857148301</v>
      </c>
      <c r="G572" s="134">
        <v>80.571428571446205</v>
      </c>
      <c r="H572" s="137">
        <f t="shared" si="9"/>
        <v>4.3685714285700783E-2</v>
      </c>
      <c r="I572" s="142">
        <v>425.63999999999498</v>
      </c>
      <c r="J572" s="145">
        <v>65458742.8571482</v>
      </c>
      <c r="K572" s="146">
        <v>65.458742857148195</v>
      </c>
      <c r="L572" s="145">
        <v>24638742.857120398</v>
      </c>
      <c r="M572" s="142">
        <v>80.571428571428399</v>
      </c>
    </row>
    <row r="573" spans="1:16">
      <c r="A573" s="129">
        <v>425.64999999999498</v>
      </c>
      <c r="B573" s="132">
        <v>24682428.571433902</v>
      </c>
      <c r="C573" s="133">
        <v>425.650000000001</v>
      </c>
      <c r="D573" s="133">
        <v>65.502428571433896</v>
      </c>
      <c r="E573" s="134">
        <v>91.740096038422905</v>
      </c>
      <c r="F573" s="135">
        <v>24.682428571433899</v>
      </c>
      <c r="G573" s="134">
        <v>80.714285714303301</v>
      </c>
      <c r="H573" s="137">
        <f t="shared" si="9"/>
        <v>4.3685714285601307E-2</v>
      </c>
      <c r="I573" s="142">
        <v>425.64999999999498</v>
      </c>
      <c r="J573" s="145">
        <v>65502428.571433797</v>
      </c>
      <c r="K573" s="146">
        <v>65.502428571433796</v>
      </c>
      <c r="L573" s="145">
        <v>24682428.571405999</v>
      </c>
      <c r="M573" s="142">
        <v>80.714285714285396</v>
      </c>
    </row>
    <row r="574" spans="1:16">
      <c r="A574" s="129">
        <v>425.65999999999502</v>
      </c>
      <c r="B574" s="132">
        <v>24726114.2857196</v>
      </c>
      <c r="C574" s="133">
        <v>425.66000000000099</v>
      </c>
      <c r="D574" s="133">
        <v>65.546114285719597</v>
      </c>
      <c r="E574" s="134">
        <v>91.801280512212301</v>
      </c>
      <c r="F574" s="135">
        <v>24.7261142857196</v>
      </c>
      <c r="G574" s="134">
        <v>80.857142857160298</v>
      </c>
      <c r="H574" s="137">
        <f t="shared" si="9"/>
        <v>4.3685714285700783E-2</v>
      </c>
      <c r="I574" s="142">
        <v>425.65999999999502</v>
      </c>
      <c r="J574" s="145">
        <v>65546114.2857197</v>
      </c>
      <c r="K574" s="146">
        <v>65.546114285719696</v>
      </c>
      <c r="L574" s="145">
        <v>24726114.285691898</v>
      </c>
      <c r="M574" s="142">
        <v>80.857142857143302</v>
      </c>
    </row>
    <row r="575" spans="1:16">
      <c r="A575" s="129">
        <v>425.66999999999501</v>
      </c>
      <c r="B575" s="132">
        <v>24769800.000005301</v>
      </c>
      <c r="C575" s="133">
        <v>425.67000000000098</v>
      </c>
      <c r="D575" s="133">
        <v>65.589800000005297</v>
      </c>
      <c r="E575" s="134">
        <v>91.862464986001797</v>
      </c>
      <c r="F575" s="135">
        <v>24.769800000005301</v>
      </c>
      <c r="G575" s="134">
        <v>81.000000000017295</v>
      </c>
      <c r="H575" s="137">
        <f t="shared" si="9"/>
        <v>4.3685714285700783E-2</v>
      </c>
      <c r="I575" s="142">
        <v>425.66999999999501</v>
      </c>
      <c r="J575" s="145">
        <v>65589800.000005402</v>
      </c>
      <c r="K575" s="146">
        <v>65.589800000005397</v>
      </c>
      <c r="L575" s="145">
        <v>24769799.9999776</v>
      </c>
      <c r="M575" s="142">
        <v>81.000000000000298</v>
      </c>
    </row>
    <row r="576" spans="1:16">
      <c r="A576" s="129">
        <v>425.679999999995</v>
      </c>
      <c r="B576" s="132">
        <v>24813485.714290999</v>
      </c>
      <c r="C576" s="133">
        <v>425.68000000000097</v>
      </c>
      <c r="D576" s="133">
        <v>65.633485714290998</v>
      </c>
      <c r="E576" s="134">
        <v>91.923649459791307</v>
      </c>
      <c r="F576" s="135">
        <v>24.813485714291001</v>
      </c>
      <c r="G576" s="134">
        <v>81.142857142874306</v>
      </c>
      <c r="H576" s="137">
        <f t="shared" si="9"/>
        <v>4.3685714285700783E-2</v>
      </c>
      <c r="I576" s="142">
        <v>425.679999999995</v>
      </c>
      <c r="J576" s="145">
        <v>65633485.714290999</v>
      </c>
      <c r="K576" s="146">
        <v>65.633485714290998</v>
      </c>
      <c r="L576" s="145">
        <v>24813485.714263201</v>
      </c>
      <c r="M576" s="142">
        <v>81.142857142857295</v>
      </c>
    </row>
    <row r="577" spans="1:13">
      <c r="A577" s="129">
        <v>425.689999999995</v>
      </c>
      <c r="B577" s="132">
        <v>24857171.4285766</v>
      </c>
      <c r="C577" s="133">
        <v>425.69000000000102</v>
      </c>
      <c r="D577" s="133">
        <v>65.6771714285766</v>
      </c>
      <c r="E577" s="134">
        <v>91.984833933580703</v>
      </c>
      <c r="F577" s="135">
        <v>24.857171428576599</v>
      </c>
      <c r="G577" s="134">
        <v>81.285714285731302</v>
      </c>
      <c r="H577" s="137">
        <f t="shared" si="9"/>
        <v>4.3685714285601307E-2</v>
      </c>
      <c r="I577" s="142">
        <v>425.689999999995</v>
      </c>
      <c r="J577" s="145">
        <v>65677171.428576604</v>
      </c>
      <c r="K577" s="146">
        <v>65.6771714285766</v>
      </c>
      <c r="L577" s="145">
        <v>24857171.428548802</v>
      </c>
      <c r="M577" s="142">
        <v>81.285714285714306</v>
      </c>
    </row>
    <row r="578" spans="1:13">
      <c r="A578" s="129">
        <v>425.69999999999499</v>
      </c>
      <c r="B578" s="132">
        <v>24900857.142862301</v>
      </c>
      <c r="C578" s="133">
        <v>425.70000000000101</v>
      </c>
      <c r="D578" s="133">
        <v>65.7208571428623</v>
      </c>
      <c r="E578" s="134">
        <v>92.046018407370198</v>
      </c>
      <c r="F578" s="135">
        <v>24.9008571428623</v>
      </c>
      <c r="G578" s="134">
        <v>81.428571428588299</v>
      </c>
      <c r="H578" s="137">
        <f t="shared" si="9"/>
        <v>4.3685714285700783E-2</v>
      </c>
      <c r="I578" s="142">
        <v>425.69999999999499</v>
      </c>
      <c r="J578" s="145">
        <v>65720857.142862298</v>
      </c>
      <c r="K578" s="146">
        <v>65.7208571428623</v>
      </c>
      <c r="L578" s="145">
        <v>24900857.142834499</v>
      </c>
      <c r="M578" s="142">
        <v>81.428571428571303</v>
      </c>
    </row>
    <row r="579" spans="1:13">
      <c r="A579" s="129">
        <v>425.70999999999498</v>
      </c>
      <c r="B579" s="132">
        <v>24944542.857147999</v>
      </c>
      <c r="C579" s="133">
        <v>425.710000000001</v>
      </c>
      <c r="D579" s="133">
        <v>65.764542857148001</v>
      </c>
      <c r="E579" s="134">
        <v>92.107202881159594</v>
      </c>
      <c r="F579" s="135">
        <v>24.944542857148001</v>
      </c>
      <c r="G579" s="134">
        <v>81.571428571445296</v>
      </c>
      <c r="H579" s="137">
        <f t="shared" si="9"/>
        <v>4.3685714285700783E-2</v>
      </c>
      <c r="I579" s="142">
        <v>425.70999999999498</v>
      </c>
      <c r="J579" s="145">
        <v>65764542.857147902</v>
      </c>
      <c r="K579" s="146">
        <v>65.764542857147902</v>
      </c>
      <c r="L579" s="145">
        <v>24944542.8571201</v>
      </c>
      <c r="M579" s="142">
        <v>81.571428571428299</v>
      </c>
    </row>
    <row r="580" spans="1:13">
      <c r="A580" s="129">
        <v>425.71999999999503</v>
      </c>
      <c r="B580" s="132">
        <v>24988228.571433701</v>
      </c>
      <c r="C580" s="133">
        <v>425.72000000000099</v>
      </c>
      <c r="D580" s="133">
        <v>65.808228571433702</v>
      </c>
      <c r="E580" s="134">
        <v>92.168387354949104</v>
      </c>
      <c r="F580" s="135">
        <v>24.988228571433702</v>
      </c>
      <c r="G580" s="134">
        <v>81.714285714302306</v>
      </c>
      <c r="H580" s="137">
        <f t="shared" si="9"/>
        <v>4.3685714285700783E-2</v>
      </c>
      <c r="I580" s="142">
        <v>425.71999999999503</v>
      </c>
      <c r="J580" s="145">
        <v>65808228.571433797</v>
      </c>
      <c r="K580" s="146">
        <v>65.808228571433801</v>
      </c>
      <c r="L580" s="145">
        <v>24988228.571405999</v>
      </c>
      <c r="M580" s="142">
        <v>81.714285714286206</v>
      </c>
    </row>
    <row r="581" spans="1:13">
      <c r="A581" s="129">
        <v>425.72999999999502</v>
      </c>
      <c r="B581" s="132">
        <v>25031914.285719302</v>
      </c>
      <c r="C581" s="133">
        <v>425.73000000000098</v>
      </c>
      <c r="D581" s="133">
        <v>65.851914285719303</v>
      </c>
      <c r="E581" s="134">
        <v>92.229571828738599</v>
      </c>
      <c r="F581" s="135">
        <v>25.031914285719299</v>
      </c>
      <c r="G581" s="134">
        <v>81.857142857159403</v>
      </c>
      <c r="H581" s="137">
        <f t="shared" si="9"/>
        <v>4.3685714285601307E-2</v>
      </c>
      <c r="I581" s="142">
        <v>425.72999999999502</v>
      </c>
      <c r="J581" s="145">
        <v>65851914.285719402</v>
      </c>
      <c r="K581" s="146">
        <v>65.851914285719403</v>
      </c>
      <c r="L581" s="145">
        <v>25031914.2856916</v>
      </c>
      <c r="M581" s="142">
        <v>81.857142857143202</v>
      </c>
    </row>
    <row r="582" spans="1:13">
      <c r="A582" s="129">
        <v>425.73999999999501</v>
      </c>
      <c r="B582" s="132">
        <v>25075600.000004999</v>
      </c>
      <c r="C582" s="133">
        <v>425.74000000000098</v>
      </c>
      <c r="D582" s="133">
        <v>65.895600000005004</v>
      </c>
      <c r="E582" s="134">
        <v>92.290756302527996</v>
      </c>
      <c r="F582" s="135">
        <v>25.075600000005</v>
      </c>
      <c r="G582" s="134">
        <v>82.000000000016399</v>
      </c>
      <c r="H582" s="137">
        <f t="shared" si="9"/>
        <v>4.3685714285700783E-2</v>
      </c>
      <c r="I582" s="142">
        <v>425.73999999999501</v>
      </c>
      <c r="J582" s="145">
        <v>65895600.000005104</v>
      </c>
      <c r="K582" s="146">
        <v>65.895600000005103</v>
      </c>
      <c r="L582" s="145">
        <v>25075599.999977302</v>
      </c>
      <c r="M582" s="142">
        <v>82.000000000000199</v>
      </c>
    </row>
    <row r="583" spans="1:13">
      <c r="A583" s="129">
        <v>425.749999999995</v>
      </c>
      <c r="B583" s="132">
        <v>25119285.714290701</v>
      </c>
      <c r="C583" s="133">
        <v>425.75000000000102</v>
      </c>
      <c r="D583" s="133">
        <v>65.939285714290705</v>
      </c>
      <c r="E583" s="134">
        <v>92.351940776317505</v>
      </c>
      <c r="F583" s="135">
        <v>25.119285714290701</v>
      </c>
      <c r="G583" s="134">
        <v>82.142857142873396</v>
      </c>
      <c r="H583" s="137">
        <f t="shared" si="9"/>
        <v>4.3685714285700783E-2</v>
      </c>
      <c r="I583" s="129">
        <v>425.749999999995</v>
      </c>
      <c r="J583" s="130">
        <v>65939285.714290701</v>
      </c>
      <c r="K583" s="131">
        <v>65.939285714290705</v>
      </c>
      <c r="L583" s="130">
        <v>25119285.714262899</v>
      </c>
      <c r="M583" s="129">
        <v>82.142857142857196</v>
      </c>
    </row>
    <row r="584" spans="1:13">
      <c r="A584" s="129">
        <v>425.75999999999499</v>
      </c>
      <c r="B584" s="132">
        <v>25162971.428576399</v>
      </c>
      <c r="C584" s="133">
        <v>425.76000000000101</v>
      </c>
      <c r="D584" s="133">
        <v>65.982971428576406</v>
      </c>
      <c r="E584" s="134">
        <v>92.413125250106901</v>
      </c>
      <c r="F584" s="135">
        <v>25.162971428576402</v>
      </c>
      <c r="G584" s="134">
        <v>82.285714285730407</v>
      </c>
      <c r="H584" s="137">
        <f t="shared" si="9"/>
        <v>4.3685714285700783E-2</v>
      </c>
      <c r="I584" s="129">
        <v>425.75999999999499</v>
      </c>
      <c r="J584" s="130">
        <v>65982971.428576298</v>
      </c>
      <c r="K584" s="131">
        <v>65.982971428576306</v>
      </c>
      <c r="L584" s="130">
        <v>25162971.4285485</v>
      </c>
      <c r="M584" s="129">
        <v>82.285714285714207</v>
      </c>
    </row>
    <row r="585" spans="1:13">
      <c r="A585" s="129">
        <v>425.76999999999498</v>
      </c>
      <c r="B585" s="132">
        <v>25206657.142862</v>
      </c>
      <c r="C585" s="133">
        <v>425.770000000001</v>
      </c>
      <c r="D585" s="133">
        <v>66.026657142862007</v>
      </c>
      <c r="E585" s="134">
        <v>92.474309723896397</v>
      </c>
      <c r="F585" s="135">
        <v>25.206657142861999</v>
      </c>
      <c r="G585" s="134">
        <v>82.428571428587404</v>
      </c>
      <c r="H585" s="137">
        <f t="shared" si="9"/>
        <v>4.3685714285601307E-2</v>
      </c>
      <c r="I585" s="129">
        <v>425.76999999999498</v>
      </c>
      <c r="J585" s="130">
        <v>66026657.142862</v>
      </c>
      <c r="K585" s="131">
        <v>66.026657142862007</v>
      </c>
      <c r="L585" s="130">
        <v>25206657.142834201</v>
      </c>
      <c r="M585" s="129">
        <v>82.428571428571203</v>
      </c>
    </row>
    <row r="586" spans="1:13">
      <c r="A586" s="129">
        <v>425.77999999999503</v>
      </c>
      <c r="B586" s="132">
        <v>25250342.857147701</v>
      </c>
      <c r="C586" s="133">
        <v>425.780000000001</v>
      </c>
      <c r="D586" s="133">
        <v>66.070342857147693</v>
      </c>
      <c r="E586" s="134">
        <v>92.535494197685793</v>
      </c>
      <c r="F586" s="135">
        <v>25.2503428571477</v>
      </c>
      <c r="G586" s="134">
        <v>82.5714285714444</v>
      </c>
      <c r="H586" s="137">
        <f t="shared" ref="H586:H649" si="10">D586-D585</f>
        <v>4.3685714285686572E-2</v>
      </c>
      <c r="I586" s="129">
        <v>425.77999999999503</v>
      </c>
      <c r="J586" s="130">
        <v>66070342.857147902</v>
      </c>
      <c r="K586" s="131">
        <v>66.070342857147807</v>
      </c>
      <c r="L586" s="130">
        <v>25250342.8571201</v>
      </c>
      <c r="M586" s="129">
        <v>82.571428571429095</v>
      </c>
    </row>
    <row r="587" spans="1:13">
      <c r="A587" s="129">
        <v>425.78999999999502</v>
      </c>
      <c r="B587" s="132">
        <v>25294028.571433399</v>
      </c>
      <c r="C587" s="133">
        <v>425.79000000000099</v>
      </c>
      <c r="D587" s="133">
        <v>66.114028571433394</v>
      </c>
      <c r="E587" s="134">
        <v>92.596678671475303</v>
      </c>
      <c r="F587" s="135">
        <v>25.294028571433401</v>
      </c>
      <c r="G587" s="134">
        <v>82.714285714301397</v>
      </c>
      <c r="H587" s="137">
        <f t="shared" si="10"/>
        <v>4.3685714285700783E-2</v>
      </c>
      <c r="I587" s="129">
        <v>425.78999999999502</v>
      </c>
      <c r="J587" s="130">
        <v>66114028.571433499</v>
      </c>
      <c r="K587" s="131">
        <v>66.114028571433494</v>
      </c>
      <c r="L587" s="130">
        <v>25294028.571405701</v>
      </c>
      <c r="M587" s="129">
        <v>82.714285714286106</v>
      </c>
    </row>
    <row r="588" spans="1:13">
      <c r="A588" s="129">
        <v>425.79999999999501</v>
      </c>
      <c r="B588" s="132">
        <v>25337714.2857191</v>
      </c>
      <c r="C588" s="133">
        <v>425.80000000000098</v>
      </c>
      <c r="D588" s="133">
        <v>66.157714285719095</v>
      </c>
      <c r="E588" s="134">
        <v>92.657863145264798</v>
      </c>
      <c r="F588" s="135">
        <v>25.337714285719098</v>
      </c>
      <c r="G588" s="134">
        <v>82.857142857158493</v>
      </c>
      <c r="H588" s="137">
        <f t="shared" si="10"/>
        <v>4.3685714285700783E-2</v>
      </c>
      <c r="I588" s="129">
        <v>425.79999999999501</v>
      </c>
      <c r="J588" s="130">
        <v>66157714.285719097</v>
      </c>
      <c r="K588" s="131">
        <v>66.157714285719095</v>
      </c>
      <c r="L588" s="130">
        <v>25337714.285691299</v>
      </c>
      <c r="M588" s="129">
        <v>82.857142857143103</v>
      </c>
    </row>
    <row r="589" spans="1:13">
      <c r="A589" s="129">
        <v>425.809999999995</v>
      </c>
      <c r="B589" s="132">
        <v>25381400.000004701</v>
      </c>
      <c r="C589" s="133">
        <v>425.81000000000103</v>
      </c>
      <c r="D589" s="133">
        <v>66.201400000004696</v>
      </c>
      <c r="E589" s="134">
        <v>92.719047619054294</v>
      </c>
      <c r="F589" s="135">
        <v>25.3814000000047</v>
      </c>
      <c r="G589" s="134">
        <v>83.000000000015405</v>
      </c>
      <c r="H589" s="137">
        <f t="shared" si="10"/>
        <v>4.3685714285601307E-2</v>
      </c>
      <c r="I589" s="129">
        <v>425.809999999995</v>
      </c>
      <c r="J589" s="130">
        <v>66201400.000004798</v>
      </c>
      <c r="K589" s="131">
        <v>66.201400000004796</v>
      </c>
      <c r="L589" s="130">
        <v>25381399.999977</v>
      </c>
      <c r="M589" s="129">
        <v>83.000000000000099</v>
      </c>
    </row>
    <row r="590" spans="1:13">
      <c r="A590" s="129">
        <v>425.81999999999499</v>
      </c>
      <c r="B590" s="132">
        <v>25425085.714290399</v>
      </c>
      <c r="C590" s="133">
        <v>425.82000000000102</v>
      </c>
      <c r="D590" s="133">
        <v>66.245085714290397</v>
      </c>
      <c r="E590" s="134">
        <v>92.780232092843704</v>
      </c>
      <c r="F590" s="135">
        <v>25.4250857142904</v>
      </c>
      <c r="G590" s="134">
        <v>83.142857142872501</v>
      </c>
      <c r="H590" s="137">
        <f t="shared" si="10"/>
        <v>4.3685714285700783E-2</v>
      </c>
      <c r="I590" s="129">
        <v>425.81999999999499</v>
      </c>
      <c r="J590" s="130">
        <v>66245085.714290403</v>
      </c>
      <c r="K590" s="131">
        <v>66.245085714290397</v>
      </c>
      <c r="L590" s="130">
        <v>25425085.714262601</v>
      </c>
      <c r="M590" s="129">
        <v>83.142857142857096</v>
      </c>
    </row>
    <row r="591" spans="1:13">
      <c r="A591" s="129">
        <v>425.82999999999498</v>
      </c>
      <c r="B591" s="132">
        <v>25468771.428576101</v>
      </c>
      <c r="C591" s="133">
        <v>425.83000000000101</v>
      </c>
      <c r="D591" s="133">
        <v>66.288771428576098</v>
      </c>
      <c r="E591" s="134">
        <v>92.8414165666332</v>
      </c>
      <c r="F591" s="135">
        <v>25.468771428576101</v>
      </c>
      <c r="G591" s="134">
        <v>83.285714285729497</v>
      </c>
      <c r="H591" s="137">
        <f t="shared" si="10"/>
        <v>4.3685714285700783E-2</v>
      </c>
      <c r="I591" s="129">
        <v>425.82999999999498</v>
      </c>
      <c r="J591" s="130">
        <v>66288771.428576</v>
      </c>
      <c r="K591" s="131">
        <v>66.288771428575998</v>
      </c>
      <c r="L591" s="130">
        <v>25468771.428548198</v>
      </c>
      <c r="M591" s="129">
        <v>83.285714285714107</v>
      </c>
    </row>
    <row r="592" spans="1:13">
      <c r="A592" s="129">
        <v>425.83999999999497</v>
      </c>
      <c r="B592" s="132">
        <v>25512457.142861702</v>
      </c>
      <c r="C592" s="133">
        <v>425.840000000001</v>
      </c>
      <c r="D592" s="133">
        <v>66.332457142861799</v>
      </c>
      <c r="E592" s="134">
        <v>92.902601040422596</v>
      </c>
      <c r="F592" s="135">
        <v>25.512457142861699</v>
      </c>
      <c r="G592" s="134">
        <v>83.428571428586494</v>
      </c>
      <c r="H592" s="137">
        <f t="shared" si="10"/>
        <v>4.3685714285700783E-2</v>
      </c>
      <c r="I592" s="129">
        <v>425.83999999999497</v>
      </c>
      <c r="J592" s="130">
        <v>66332457.142861702</v>
      </c>
      <c r="K592" s="131">
        <v>66.332457142861699</v>
      </c>
      <c r="L592" s="130">
        <v>25512457.1428339</v>
      </c>
      <c r="M592" s="129">
        <v>83.428571428571104</v>
      </c>
    </row>
    <row r="593" spans="1:16">
      <c r="A593" s="129">
        <v>425.84999999999502</v>
      </c>
      <c r="B593" s="132">
        <v>25556142.857147399</v>
      </c>
      <c r="C593" s="133">
        <v>425.85000000000099</v>
      </c>
      <c r="D593" s="133">
        <v>66.3761428571474</v>
      </c>
      <c r="E593" s="134">
        <v>92.963785514212105</v>
      </c>
      <c r="F593" s="135">
        <v>25.5561428571474</v>
      </c>
      <c r="G593" s="134">
        <v>83.571428571443505</v>
      </c>
      <c r="H593" s="137">
        <f t="shared" si="10"/>
        <v>4.3685714285601307E-2</v>
      </c>
      <c r="I593" s="129">
        <v>425.84999999999502</v>
      </c>
      <c r="J593" s="130">
        <v>66376142.8571475</v>
      </c>
      <c r="K593" s="131">
        <v>66.376142857147499</v>
      </c>
      <c r="L593" s="130">
        <v>25556142.857119702</v>
      </c>
      <c r="M593" s="129">
        <v>83.571428571428996</v>
      </c>
    </row>
    <row r="594" spans="1:16">
      <c r="A594" s="129">
        <v>425.85999999999501</v>
      </c>
      <c r="B594" s="132">
        <v>25599828.571433101</v>
      </c>
      <c r="C594" s="133">
        <v>425.86000000000098</v>
      </c>
      <c r="D594" s="133">
        <v>66.419828571433101</v>
      </c>
      <c r="E594" s="134">
        <v>93.024969988001502</v>
      </c>
      <c r="F594" s="135">
        <v>25.5998285714331</v>
      </c>
      <c r="G594" s="134">
        <v>83.714285714300502</v>
      </c>
      <c r="H594" s="137">
        <f t="shared" si="10"/>
        <v>4.3685714285700783E-2</v>
      </c>
      <c r="I594" s="129">
        <v>425.85999999999501</v>
      </c>
      <c r="J594" s="130">
        <v>66419828.571433201</v>
      </c>
      <c r="K594" s="131">
        <v>66.4198285714332</v>
      </c>
      <c r="L594" s="130">
        <v>25599828.5714054</v>
      </c>
      <c r="M594" s="129">
        <v>83.714285714286007</v>
      </c>
    </row>
    <row r="595" spans="1:16">
      <c r="A595" s="129">
        <v>425.869999999995</v>
      </c>
      <c r="B595" s="132">
        <v>25643514.285718799</v>
      </c>
      <c r="C595" s="133">
        <v>425.87000000000103</v>
      </c>
      <c r="D595" s="133">
        <v>66.463514285718801</v>
      </c>
      <c r="E595" s="134">
        <v>93.086154461790997</v>
      </c>
      <c r="F595" s="135">
        <v>25.643514285718801</v>
      </c>
      <c r="G595" s="134">
        <v>83.857142857157498</v>
      </c>
      <c r="H595" s="137">
        <f t="shared" si="10"/>
        <v>4.3685714285700783E-2</v>
      </c>
      <c r="I595" s="142">
        <v>425.869999999995</v>
      </c>
      <c r="J595" s="145">
        <v>66463514.285718799</v>
      </c>
      <c r="K595" s="146">
        <v>66.463514285718801</v>
      </c>
      <c r="L595" s="145">
        <v>25643514.285691001</v>
      </c>
      <c r="M595" s="142">
        <v>83.857142857143003</v>
      </c>
    </row>
    <row r="596" spans="1:16">
      <c r="A596" s="129">
        <v>425.87999999999499</v>
      </c>
      <c r="B596" s="132">
        <v>25687200.0000044</v>
      </c>
      <c r="C596" s="133">
        <v>425.88000000000102</v>
      </c>
      <c r="D596" s="133">
        <v>66.507200000004502</v>
      </c>
      <c r="E596" s="134">
        <v>93.147338935580507</v>
      </c>
      <c r="F596" s="135">
        <v>25.687200000004399</v>
      </c>
      <c r="G596" s="134">
        <v>84.000000000014595</v>
      </c>
      <c r="H596" s="137">
        <f t="shared" si="10"/>
        <v>4.3685714285700783E-2</v>
      </c>
      <c r="I596" s="142">
        <v>425.87999999999499</v>
      </c>
      <c r="J596" s="145">
        <v>66507200.000004403</v>
      </c>
      <c r="K596" s="146">
        <v>66.507200000004403</v>
      </c>
      <c r="L596" s="145">
        <v>25687199.999976601</v>
      </c>
      <c r="M596" s="142">
        <v>84</v>
      </c>
    </row>
    <row r="597" spans="1:16">
      <c r="A597" s="129">
        <v>425.88999999999498</v>
      </c>
      <c r="B597" s="132">
        <v>25730885.714290101</v>
      </c>
      <c r="C597" s="133">
        <v>425.89000000000101</v>
      </c>
      <c r="D597" s="133">
        <v>66.550885714290104</v>
      </c>
      <c r="E597" s="134">
        <v>93.208523409369903</v>
      </c>
      <c r="F597" s="135">
        <v>25.7308857142901</v>
      </c>
      <c r="G597" s="134">
        <v>84.142857142871605</v>
      </c>
      <c r="H597" s="137">
        <f t="shared" si="10"/>
        <v>4.3685714285601307E-2</v>
      </c>
      <c r="I597" s="142">
        <v>425.88999999999498</v>
      </c>
      <c r="J597" s="145">
        <v>66550885.714290097</v>
      </c>
      <c r="K597" s="146">
        <v>66.550885714290104</v>
      </c>
      <c r="L597" s="145">
        <v>25730885.714262299</v>
      </c>
      <c r="M597" s="142">
        <v>84.142857142856997</v>
      </c>
    </row>
    <row r="598" spans="1:16">
      <c r="A598" s="129">
        <v>425.89999999999498</v>
      </c>
      <c r="B598" s="132">
        <v>25774571.428575799</v>
      </c>
      <c r="C598" s="133">
        <v>425.900000000001</v>
      </c>
      <c r="D598" s="133">
        <v>66.594571428575804</v>
      </c>
      <c r="E598" s="134">
        <v>93.269707883159398</v>
      </c>
      <c r="F598" s="135">
        <v>25.774571428575801</v>
      </c>
      <c r="G598" s="134">
        <v>84.285714285728602</v>
      </c>
      <c r="H598" s="137">
        <f t="shared" si="10"/>
        <v>4.3685714285700783E-2</v>
      </c>
      <c r="I598" s="142">
        <v>425.89999999999498</v>
      </c>
      <c r="J598" s="145">
        <v>66594571.428575702</v>
      </c>
      <c r="K598" s="146">
        <v>66.594571428575705</v>
      </c>
      <c r="L598" s="145">
        <v>25774571.4285479</v>
      </c>
      <c r="M598" s="142">
        <v>84.285714285713993</v>
      </c>
    </row>
    <row r="599" spans="1:16">
      <c r="A599" s="129">
        <v>425.90999999999502</v>
      </c>
      <c r="B599" s="132">
        <v>25818257.1428615</v>
      </c>
      <c r="C599" s="133">
        <v>425.91000000000099</v>
      </c>
      <c r="D599" s="133">
        <v>66.638257142861505</v>
      </c>
      <c r="E599" s="134">
        <v>93.330892356948794</v>
      </c>
      <c r="F599" s="135">
        <v>25.818257142861501</v>
      </c>
      <c r="G599" s="134">
        <v>84.428571428585599</v>
      </c>
      <c r="H599" s="137">
        <f t="shared" si="10"/>
        <v>4.3685714285700783E-2</v>
      </c>
      <c r="I599" s="142">
        <v>425.90999999999502</v>
      </c>
      <c r="J599" s="145">
        <v>66638257.142861597</v>
      </c>
      <c r="K599" s="146">
        <v>66.638257142861605</v>
      </c>
      <c r="L599" s="145">
        <v>25818257.142833799</v>
      </c>
      <c r="M599" s="142">
        <v>84.4285714285719</v>
      </c>
    </row>
    <row r="600" spans="1:16">
      <c r="A600" s="129">
        <v>425.91999999999501</v>
      </c>
      <c r="B600" s="132">
        <v>25861942.857147101</v>
      </c>
      <c r="C600" s="133">
        <v>425.92000000000098</v>
      </c>
      <c r="D600" s="133">
        <v>66.681942857147106</v>
      </c>
      <c r="E600" s="134">
        <v>93.392076830738304</v>
      </c>
      <c r="F600" s="135">
        <v>25.861942857147099</v>
      </c>
      <c r="G600" s="134">
        <v>84.571428571442596</v>
      </c>
      <c r="H600" s="137">
        <f t="shared" si="10"/>
        <v>4.3685714285601307E-2</v>
      </c>
      <c r="I600" s="142">
        <v>425.91999999999501</v>
      </c>
      <c r="J600" s="145">
        <v>66681942.857147202</v>
      </c>
      <c r="K600" s="146">
        <v>66.681942857147206</v>
      </c>
      <c r="L600" s="145">
        <v>25861942.8571194</v>
      </c>
      <c r="M600" s="142">
        <v>84.571428571428896</v>
      </c>
      <c r="O600" s="138"/>
    </row>
    <row r="601" spans="1:16">
      <c r="A601" s="129">
        <v>425.929999999995</v>
      </c>
      <c r="B601" s="132">
        <v>25905628.571432799</v>
      </c>
      <c r="C601" s="133">
        <v>425.93000000000097</v>
      </c>
      <c r="D601" s="133">
        <v>66.725628571432793</v>
      </c>
      <c r="E601" s="134">
        <v>93.4532613045278</v>
      </c>
      <c r="F601" s="135">
        <v>25.9056285714328</v>
      </c>
      <c r="G601" s="134">
        <v>84.714285714299606</v>
      </c>
      <c r="H601" s="137">
        <f t="shared" si="10"/>
        <v>4.3685714285686572E-2</v>
      </c>
      <c r="I601" s="142">
        <v>425.929999999995</v>
      </c>
      <c r="J601" s="145">
        <v>66725628.571432903</v>
      </c>
      <c r="K601" s="146">
        <v>66.725628571432907</v>
      </c>
      <c r="L601" s="145">
        <v>25905628.571405102</v>
      </c>
      <c r="M601" s="142">
        <v>84.714285714285893</v>
      </c>
    </row>
    <row r="602" spans="1:16">
      <c r="A602" s="129">
        <v>425.939999999995</v>
      </c>
      <c r="B602" s="132">
        <v>25949314.285718501</v>
      </c>
      <c r="C602" s="133">
        <v>425.94000000000102</v>
      </c>
      <c r="D602" s="133">
        <v>66.769314285718494</v>
      </c>
      <c r="E602" s="134">
        <v>93.514445778317196</v>
      </c>
      <c r="F602" s="135">
        <v>25.949314285718501</v>
      </c>
      <c r="G602" s="134">
        <v>84.857142857156603</v>
      </c>
      <c r="H602" s="137">
        <f t="shared" si="10"/>
        <v>4.3685714285700783E-2</v>
      </c>
      <c r="I602" s="142">
        <v>425.939999999995</v>
      </c>
      <c r="J602" s="145">
        <v>66769314.285718501</v>
      </c>
      <c r="K602" s="146">
        <v>66.769314285718494</v>
      </c>
      <c r="L602" s="145">
        <v>25949314.285690699</v>
      </c>
      <c r="M602" s="142">
        <v>84.857142857142904</v>
      </c>
    </row>
    <row r="603" spans="1:16">
      <c r="A603" s="129">
        <v>425.94999999999499</v>
      </c>
      <c r="B603" s="132">
        <v>25993000.000004198</v>
      </c>
      <c r="C603" s="133">
        <v>425.95000000000101</v>
      </c>
      <c r="D603" s="133">
        <v>66.813000000004195</v>
      </c>
      <c r="E603" s="134">
        <v>93.575630252106706</v>
      </c>
      <c r="F603" s="135">
        <v>25.993000000004201</v>
      </c>
      <c r="G603" s="134">
        <v>85.0000000000136</v>
      </c>
      <c r="H603" s="137">
        <f t="shared" si="10"/>
        <v>4.3685714285700783E-2</v>
      </c>
      <c r="I603" s="142">
        <v>425.94999999999499</v>
      </c>
      <c r="J603" s="145">
        <v>66813000.000004202</v>
      </c>
      <c r="K603" s="146">
        <v>66.813000000004195</v>
      </c>
      <c r="L603" s="145">
        <v>25992999.9999764</v>
      </c>
      <c r="M603" s="142">
        <v>85</v>
      </c>
    </row>
    <row r="604" spans="1:16">
      <c r="A604" s="129">
        <v>425.95999999999498</v>
      </c>
      <c r="B604" s="132">
        <v>26036685.714289799</v>
      </c>
      <c r="C604" s="133">
        <v>425.960000000001</v>
      </c>
      <c r="D604" s="133">
        <v>66.856685714289895</v>
      </c>
      <c r="E604" s="134">
        <v>93.636814725896102</v>
      </c>
      <c r="F604" s="135">
        <v>26.036685714289799</v>
      </c>
      <c r="G604" s="134">
        <v>85.142857142870696</v>
      </c>
      <c r="H604" s="137">
        <f t="shared" si="10"/>
        <v>4.3685714285700783E-2</v>
      </c>
      <c r="I604" s="142">
        <v>425.95999999999498</v>
      </c>
      <c r="J604" s="145">
        <v>66856685.714289799</v>
      </c>
      <c r="K604" s="146">
        <v>66.856685714289796</v>
      </c>
      <c r="L604" s="145">
        <v>26036685.714262001</v>
      </c>
      <c r="M604" s="142">
        <v>85.142857142856997</v>
      </c>
    </row>
    <row r="605" spans="1:16">
      <c r="A605" s="129">
        <v>425.96999999999503</v>
      </c>
      <c r="B605" s="132">
        <v>26080371.428575501</v>
      </c>
      <c r="C605" s="133">
        <v>425.97000000000099</v>
      </c>
      <c r="D605" s="133">
        <v>66.900371428575497</v>
      </c>
      <c r="E605" s="134">
        <v>93.697999199685597</v>
      </c>
      <c r="F605" s="135">
        <v>26.0803714285755</v>
      </c>
      <c r="G605" s="134">
        <v>85.285714285727707</v>
      </c>
      <c r="H605" s="137">
        <f t="shared" si="10"/>
        <v>4.3685714285601307E-2</v>
      </c>
      <c r="I605" s="142">
        <v>425.96999999999503</v>
      </c>
      <c r="J605" s="145">
        <v>66900371.428575702</v>
      </c>
      <c r="K605" s="146">
        <v>66.900371428575696</v>
      </c>
      <c r="L605" s="145">
        <v>26080371.4285479</v>
      </c>
      <c r="M605" s="142">
        <v>85.285714285714803</v>
      </c>
    </row>
    <row r="606" spans="1:16">
      <c r="A606" s="129">
        <v>425.97999999999502</v>
      </c>
      <c r="B606" s="132">
        <v>26124057.142861199</v>
      </c>
      <c r="C606" s="133">
        <v>425.98000000000098</v>
      </c>
      <c r="D606" s="133">
        <v>66.944057142861197</v>
      </c>
      <c r="E606" s="134">
        <v>93.759183673475107</v>
      </c>
      <c r="F606" s="135">
        <v>26.124057142861201</v>
      </c>
      <c r="G606" s="134">
        <v>85.428571428584704</v>
      </c>
      <c r="H606" s="137">
        <f t="shared" si="10"/>
        <v>4.3685714285700783E-2</v>
      </c>
      <c r="I606" s="142">
        <v>425.97999999999502</v>
      </c>
      <c r="J606" s="145">
        <v>66944057.142861299</v>
      </c>
      <c r="K606" s="146">
        <v>66.944057142861297</v>
      </c>
      <c r="L606" s="145">
        <v>26124057.142833501</v>
      </c>
      <c r="M606" s="142">
        <v>85.4285714285718</v>
      </c>
    </row>
    <row r="607" spans="1:16">
      <c r="A607" s="129">
        <v>425.98999999999501</v>
      </c>
      <c r="B607" s="132">
        <v>26167742.8571469</v>
      </c>
      <c r="C607" s="133">
        <v>425.99000000000098</v>
      </c>
      <c r="D607" s="133">
        <v>66.987742857146898</v>
      </c>
      <c r="E607" s="134">
        <v>93.820368147264503</v>
      </c>
      <c r="F607" s="135">
        <v>26.167742857146902</v>
      </c>
      <c r="G607" s="134">
        <v>85.5714285714417</v>
      </c>
      <c r="H607" s="137">
        <f t="shared" si="10"/>
        <v>4.3685714285700783E-2</v>
      </c>
      <c r="I607" s="142">
        <v>425.98999999999501</v>
      </c>
      <c r="J607" s="145">
        <v>66987742.857147001</v>
      </c>
      <c r="K607" s="146">
        <v>66.987742857146998</v>
      </c>
      <c r="L607" s="145">
        <v>26167742.857119199</v>
      </c>
      <c r="M607" s="142">
        <v>85.571428571428896</v>
      </c>
    </row>
    <row r="608" spans="1:16">
      <c r="A608" s="129">
        <v>425.999999999995</v>
      </c>
      <c r="B608" s="132">
        <v>26211428.571432501</v>
      </c>
      <c r="C608" s="133">
        <v>426.00000000000102</v>
      </c>
      <c r="D608" s="133">
        <v>67.031428571432599</v>
      </c>
      <c r="E608" s="134">
        <v>93.881552621053999</v>
      </c>
      <c r="F608" s="135">
        <v>26.211428571432499</v>
      </c>
      <c r="G608" s="134">
        <v>85.714285714298697</v>
      </c>
      <c r="H608" s="137">
        <f t="shared" si="10"/>
        <v>4.3685714285700783E-2</v>
      </c>
      <c r="I608" s="142">
        <v>425.999999999995</v>
      </c>
      <c r="J608" s="145">
        <v>67031428.571432598</v>
      </c>
      <c r="K608" s="146">
        <v>67.031428571432599</v>
      </c>
      <c r="L608" s="145">
        <v>26211428.5714048</v>
      </c>
      <c r="M608" s="142">
        <v>85.714285714285893</v>
      </c>
      <c r="O608" s="138"/>
      <c r="P608" s="138"/>
    </row>
    <row r="609" spans="1:13">
      <c r="A609" s="129">
        <v>426.00999999999499</v>
      </c>
      <c r="B609" s="132">
        <v>26255114.285718199</v>
      </c>
      <c r="C609" s="133">
        <v>426.01000000000101</v>
      </c>
      <c r="D609" s="133">
        <v>67.0751142857182</v>
      </c>
      <c r="E609" s="134">
        <v>93.942737094843494</v>
      </c>
      <c r="F609" s="135">
        <v>26.2551142857182</v>
      </c>
      <c r="G609" s="134">
        <v>85.857142857155694</v>
      </c>
      <c r="H609" s="137">
        <f t="shared" si="10"/>
        <v>4.3685714285601307E-2</v>
      </c>
      <c r="I609" s="142">
        <v>426.00999999999499</v>
      </c>
      <c r="J609" s="145">
        <v>67075114.285718299</v>
      </c>
      <c r="K609" s="146">
        <v>67.0751142857183</v>
      </c>
      <c r="L609" s="145">
        <v>26255114.285690501</v>
      </c>
      <c r="M609" s="142">
        <v>85.857142857143103</v>
      </c>
    </row>
    <row r="610" spans="1:13">
      <c r="A610" s="129">
        <v>426.01999999999498</v>
      </c>
      <c r="B610" s="132">
        <v>26298800.0000039</v>
      </c>
      <c r="C610" s="133">
        <v>426.020000000001</v>
      </c>
      <c r="D610" s="133">
        <v>67.118800000003901</v>
      </c>
      <c r="E610" s="134">
        <v>94.003921568632904</v>
      </c>
      <c r="F610" s="135">
        <v>26.298800000003901</v>
      </c>
      <c r="G610" s="134">
        <v>86.000000000012705</v>
      </c>
      <c r="H610" s="137">
        <f t="shared" si="10"/>
        <v>4.3685714285700783E-2</v>
      </c>
      <c r="I610" s="142">
        <v>426.01999999999498</v>
      </c>
      <c r="J610" s="145">
        <v>67118800.000003994</v>
      </c>
      <c r="K610" s="146">
        <v>67.118800000004001</v>
      </c>
      <c r="L610" s="145">
        <v>26298799.999976199</v>
      </c>
      <c r="M610" s="142">
        <v>86.000000000000199</v>
      </c>
    </row>
    <row r="611" spans="1:13">
      <c r="A611" s="129">
        <v>426.02999999999503</v>
      </c>
      <c r="B611" s="132">
        <v>26342485.714289598</v>
      </c>
      <c r="C611" s="133">
        <v>426.030000000001</v>
      </c>
      <c r="D611" s="133">
        <v>67.162485714289602</v>
      </c>
      <c r="E611" s="134">
        <v>94.0651060424224</v>
      </c>
      <c r="F611" s="135">
        <v>26.342485714289602</v>
      </c>
      <c r="G611" s="134">
        <v>86.142857142869701</v>
      </c>
      <c r="H611" s="137">
        <f t="shared" si="10"/>
        <v>4.3685714285700783E-2</v>
      </c>
      <c r="I611" s="142">
        <v>426.02999999999503</v>
      </c>
      <c r="J611" s="145">
        <v>67162485.714289904</v>
      </c>
      <c r="K611" s="146">
        <v>67.1624857142899</v>
      </c>
      <c r="L611" s="145">
        <v>26342485.714262102</v>
      </c>
      <c r="M611" s="142">
        <v>86.142857142858205</v>
      </c>
    </row>
    <row r="612" spans="1:13">
      <c r="A612" s="129">
        <v>426.03999999999502</v>
      </c>
      <c r="B612" s="132">
        <v>26386171.428575199</v>
      </c>
      <c r="C612" s="133">
        <v>426.04000000000099</v>
      </c>
      <c r="D612" s="133">
        <v>67.206171428575203</v>
      </c>
      <c r="E612" s="134">
        <v>94.126290516211796</v>
      </c>
      <c r="F612" s="135">
        <v>26.386171428575199</v>
      </c>
      <c r="G612" s="134">
        <v>86.285714285726797</v>
      </c>
      <c r="H612" s="137">
        <f t="shared" si="10"/>
        <v>4.3685714285601307E-2</v>
      </c>
      <c r="I612" s="142">
        <v>426.03999999999502</v>
      </c>
      <c r="J612" s="145">
        <v>67206171.428575605</v>
      </c>
      <c r="K612" s="146">
        <v>67.206171428575601</v>
      </c>
      <c r="L612" s="145">
        <v>26386171.4285478</v>
      </c>
      <c r="M612" s="142">
        <v>86.2857142857154</v>
      </c>
    </row>
    <row r="613" spans="1:13">
      <c r="A613" s="129">
        <v>426.04999999999399</v>
      </c>
      <c r="B613" s="132">
        <v>26429857.142860901</v>
      </c>
      <c r="C613" s="133">
        <v>426.05000000000098</v>
      </c>
      <c r="D613" s="133">
        <v>67.249857142860904</v>
      </c>
      <c r="E613" s="134">
        <v>94.187474990001306</v>
      </c>
      <c r="F613" s="135">
        <v>26.4298571428609</v>
      </c>
      <c r="G613" s="134">
        <v>86.428571428583794</v>
      </c>
      <c r="H613" s="137">
        <f t="shared" si="10"/>
        <v>4.3685714285700783E-2</v>
      </c>
      <c r="I613" s="142">
        <v>426.04999999999399</v>
      </c>
      <c r="J613" s="145">
        <v>67249857.142856807</v>
      </c>
      <c r="K613" s="146">
        <v>67.249857142856797</v>
      </c>
      <c r="L613" s="145">
        <v>26429857.142829001</v>
      </c>
      <c r="M613" s="142">
        <v>86.428571428557902</v>
      </c>
    </row>
    <row r="614" spans="1:13">
      <c r="A614" s="129">
        <v>426.05999999999398</v>
      </c>
      <c r="B614" s="132">
        <v>26473542.857146598</v>
      </c>
      <c r="C614" s="133">
        <v>426.06000000000103</v>
      </c>
      <c r="D614" s="133">
        <v>67.293542857146605</v>
      </c>
      <c r="E614" s="134">
        <v>94.248659463790801</v>
      </c>
      <c r="F614" s="135">
        <v>26.473542857146601</v>
      </c>
      <c r="G614" s="134">
        <v>86.571428571440805</v>
      </c>
      <c r="H614" s="137">
        <f t="shared" si="10"/>
        <v>4.3685714285700783E-2</v>
      </c>
      <c r="I614" s="142">
        <v>426.05999999999398</v>
      </c>
      <c r="J614" s="145">
        <v>67293542.857142404</v>
      </c>
      <c r="K614" s="146">
        <v>67.293542857142498</v>
      </c>
      <c r="L614" s="145">
        <v>26473542.857114699</v>
      </c>
      <c r="M614" s="142">
        <v>86.571428571414998</v>
      </c>
    </row>
    <row r="615" spans="1:13">
      <c r="A615" s="129">
        <v>426.06999999999402</v>
      </c>
      <c r="B615" s="132">
        <v>26517228.5714323</v>
      </c>
      <c r="C615" s="133">
        <v>426.07000000000102</v>
      </c>
      <c r="D615" s="133">
        <v>67.337228571432306</v>
      </c>
      <c r="E615" s="134">
        <v>94.309843937580197</v>
      </c>
      <c r="F615" s="135">
        <v>26.517228571432302</v>
      </c>
      <c r="G615" s="134">
        <v>86.714285714297802</v>
      </c>
      <c r="H615" s="137">
        <f t="shared" si="10"/>
        <v>4.3685714285700783E-2</v>
      </c>
      <c r="I615" s="142">
        <v>426.06999999999402</v>
      </c>
      <c r="J615" s="145">
        <v>67337228.571428403</v>
      </c>
      <c r="K615" s="146">
        <v>67.337228571428398</v>
      </c>
      <c r="L615" s="145">
        <v>26517228.571400601</v>
      </c>
      <c r="M615" s="142">
        <v>86.714285714273004</v>
      </c>
    </row>
    <row r="616" spans="1:13">
      <c r="A616" s="129">
        <v>426.07999999999402</v>
      </c>
      <c r="B616" s="132">
        <v>26560914.285717901</v>
      </c>
      <c r="C616" s="133">
        <v>426.08000000000101</v>
      </c>
      <c r="D616" s="133">
        <v>67.380914285717907</v>
      </c>
      <c r="E616" s="134">
        <v>94.371028411369707</v>
      </c>
      <c r="F616" s="135">
        <v>26.560914285717899</v>
      </c>
      <c r="G616" s="134">
        <v>86.857142857154798</v>
      </c>
      <c r="H616" s="137">
        <f t="shared" si="10"/>
        <v>4.3685714285601307E-2</v>
      </c>
      <c r="I616" s="142">
        <v>426.07999999999402</v>
      </c>
      <c r="J616" s="145">
        <v>67380914.285714105</v>
      </c>
      <c r="K616" s="146">
        <v>67.380914285714098</v>
      </c>
      <c r="L616" s="145">
        <v>26560914.285686299</v>
      </c>
      <c r="M616" s="142">
        <v>86.857142857130199</v>
      </c>
    </row>
    <row r="617" spans="1:13">
      <c r="A617" s="129">
        <v>426.08999999999401</v>
      </c>
      <c r="B617" s="132">
        <v>26604600.000003599</v>
      </c>
      <c r="C617" s="133">
        <v>426.090000000001</v>
      </c>
      <c r="D617" s="133">
        <v>67.424600000003593</v>
      </c>
      <c r="E617" s="134">
        <v>94.432212885159103</v>
      </c>
      <c r="F617" s="135">
        <v>26.6046000000036</v>
      </c>
      <c r="G617" s="134">
        <v>87.000000000011795</v>
      </c>
      <c r="H617" s="137">
        <f t="shared" si="10"/>
        <v>4.3685714285686572E-2</v>
      </c>
      <c r="I617" s="129">
        <v>426.08999999999401</v>
      </c>
      <c r="J617" s="130">
        <v>67424599.999999702</v>
      </c>
      <c r="K617" s="131">
        <v>67.4245999999997</v>
      </c>
      <c r="L617" s="130">
        <v>26604599.9999719</v>
      </c>
      <c r="M617" s="129">
        <v>86.999999999987295</v>
      </c>
    </row>
    <row r="618" spans="1:13">
      <c r="A618" s="129">
        <v>426.099999999994</v>
      </c>
      <c r="B618" s="132">
        <v>26648285.7142893</v>
      </c>
      <c r="C618" s="133">
        <v>426.10000000000099</v>
      </c>
      <c r="D618" s="133">
        <v>67.468285714289294</v>
      </c>
      <c r="E618" s="134">
        <v>94.493397358948599</v>
      </c>
      <c r="F618" s="135">
        <v>26.648285714289301</v>
      </c>
      <c r="G618" s="134">
        <v>87.142857142868806</v>
      </c>
      <c r="H618" s="137">
        <f t="shared" si="10"/>
        <v>4.3685714285700783E-2</v>
      </c>
      <c r="I618" s="129">
        <v>426.099999999994</v>
      </c>
      <c r="J618" s="130">
        <v>67468285.714285403</v>
      </c>
      <c r="K618" s="131">
        <v>67.4682857142854</v>
      </c>
      <c r="L618" s="130">
        <v>26648285.714257602</v>
      </c>
      <c r="M618" s="129">
        <v>87.142857142844406</v>
      </c>
    </row>
    <row r="619" spans="1:13">
      <c r="A619" s="129">
        <v>426.10999999999399</v>
      </c>
      <c r="B619" s="132">
        <v>26691971.428575002</v>
      </c>
      <c r="C619" s="133">
        <v>426.11000000000098</v>
      </c>
      <c r="D619" s="133">
        <v>67.511971428574995</v>
      </c>
      <c r="E619" s="134">
        <v>94.554581832738094</v>
      </c>
      <c r="F619" s="135">
        <v>26.691971428574998</v>
      </c>
      <c r="G619" s="134">
        <v>87.285714285725803</v>
      </c>
      <c r="H619" s="137">
        <f t="shared" si="10"/>
        <v>4.3685714285700783E-2</v>
      </c>
      <c r="I619" s="129">
        <v>426.10999999999399</v>
      </c>
      <c r="J619" s="130">
        <v>67511971.428571105</v>
      </c>
      <c r="K619" s="131">
        <v>67.511971428571101</v>
      </c>
      <c r="L619" s="130">
        <v>26691971.428543299</v>
      </c>
      <c r="M619" s="129">
        <v>87.285714285701602</v>
      </c>
    </row>
    <row r="620" spans="1:13">
      <c r="A620" s="129">
        <v>426.11999999999398</v>
      </c>
      <c r="B620" s="132">
        <v>26735657.142860599</v>
      </c>
      <c r="C620" s="133">
        <v>426.12000000000103</v>
      </c>
      <c r="D620" s="133">
        <v>67.555657142860596</v>
      </c>
      <c r="E620" s="134">
        <v>94.615766306527505</v>
      </c>
      <c r="F620" s="135">
        <v>26.7356571428606</v>
      </c>
      <c r="G620" s="134">
        <v>87.428571428582899</v>
      </c>
      <c r="H620" s="137">
        <f t="shared" si="10"/>
        <v>4.3685714285601307E-2</v>
      </c>
      <c r="I620" s="129">
        <v>426.11999999999398</v>
      </c>
      <c r="J620" s="130">
        <v>67555657.142856702</v>
      </c>
      <c r="K620" s="131">
        <v>67.555657142856703</v>
      </c>
      <c r="L620" s="130">
        <v>26735657.1428289</v>
      </c>
      <c r="M620" s="129">
        <v>87.428571428558698</v>
      </c>
    </row>
    <row r="621" spans="1:13">
      <c r="A621" s="129">
        <v>426.12999999999403</v>
      </c>
      <c r="B621" s="132">
        <v>26779342.8571463</v>
      </c>
      <c r="C621" s="133">
        <v>426.13000000000102</v>
      </c>
      <c r="D621" s="133">
        <v>67.599342857146297</v>
      </c>
      <c r="E621" s="134">
        <v>94.676950780317</v>
      </c>
      <c r="F621" s="135">
        <v>26.7793428571463</v>
      </c>
      <c r="G621" s="134">
        <v>87.571428571439895</v>
      </c>
      <c r="H621" s="137">
        <f t="shared" si="10"/>
        <v>4.3685714285700783E-2</v>
      </c>
      <c r="I621" s="129">
        <v>426.12999999999403</v>
      </c>
      <c r="J621" s="130">
        <v>67599342.857142702</v>
      </c>
      <c r="K621" s="131">
        <v>67.599342857142702</v>
      </c>
      <c r="L621" s="130">
        <v>26779342.8571149</v>
      </c>
      <c r="M621" s="129">
        <v>87.571428571416703</v>
      </c>
    </row>
    <row r="622" spans="1:13">
      <c r="A622" s="129">
        <v>426.13999999999402</v>
      </c>
      <c r="B622" s="132">
        <v>26823028.571431998</v>
      </c>
      <c r="C622" s="133">
        <v>426.14000000000101</v>
      </c>
      <c r="D622" s="133">
        <v>67.643028571431998</v>
      </c>
      <c r="E622" s="134">
        <v>94.738135254106396</v>
      </c>
      <c r="F622" s="135">
        <v>26.823028571432001</v>
      </c>
      <c r="G622" s="134">
        <v>87.714285714296906</v>
      </c>
      <c r="H622" s="137">
        <f t="shared" si="10"/>
        <v>4.3685714285700783E-2</v>
      </c>
      <c r="I622" s="129">
        <v>426.13999999999402</v>
      </c>
      <c r="J622" s="130">
        <v>67643028.571428403</v>
      </c>
      <c r="K622" s="131">
        <v>67.643028571428403</v>
      </c>
      <c r="L622" s="130">
        <v>26823028.571400601</v>
      </c>
      <c r="M622" s="129">
        <v>87.714285714273899</v>
      </c>
    </row>
    <row r="623" spans="1:13">
      <c r="A623" s="129">
        <v>426.14999999999401</v>
      </c>
      <c r="B623" s="132">
        <v>26866714.2857177</v>
      </c>
      <c r="C623" s="133">
        <v>426.150000000001</v>
      </c>
      <c r="D623" s="133">
        <v>67.686714285717699</v>
      </c>
      <c r="E623" s="134">
        <v>94.799319727895906</v>
      </c>
      <c r="F623" s="135">
        <v>26.866714285717698</v>
      </c>
      <c r="G623" s="134">
        <v>87.857142857153903</v>
      </c>
      <c r="H623" s="137">
        <f t="shared" si="10"/>
        <v>4.3685714285700783E-2</v>
      </c>
      <c r="I623" s="129">
        <v>426.14999999999401</v>
      </c>
      <c r="J623" s="130">
        <v>67686714.285714</v>
      </c>
      <c r="K623" s="131">
        <v>67.686714285714004</v>
      </c>
      <c r="L623" s="130">
        <v>26866714.285686199</v>
      </c>
      <c r="M623" s="129">
        <v>87.857142857130995</v>
      </c>
    </row>
    <row r="624" spans="1:13">
      <c r="A624" s="129">
        <v>426.159999999994</v>
      </c>
      <c r="B624" s="132">
        <v>26910400.000003301</v>
      </c>
      <c r="C624" s="133">
        <v>426.16000000000099</v>
      </c>
      <c r="D624" s="133">
        <v>67.7304000000033</v>
      </c>
      <c r="E624" s="134">
        <v>94.860504201685401</v>
      </c>
      <c r="F624" s="135">
        <v>26.9104000000033</v>
      </c>
      <c r="G624" s="134">
        <v>88.0000000000109</v>
      </c>
      <c r="H624" s="137">
        <f t="shared" si="10"/>
        <v>4.3685714285601307E-2</v>
      </c>
      <c r="I624" s="129">
        <v>426.159999999994</v>
      </c>
      <c r="J624" s="130">
        <v>67730399.999999702</v>
      </c>
      <c r="K624" s="131">
        <v>67.730399999999705</v>
      </c>
      <c r="L624" s="130">
        <v>26910399.9999719</v>
      </c>
      <c r="M624" s="129">
        <v>87.999999999988205</v>
      </c>
    </row>
    <row r="625" spans="1:13">
      <c r="A625" s="129">
        <v>426.16999999999399</v>
      </c>
      <c r="B625" s="132">
        <v>26954085.714288998</v>
      </c>
      <c r="C625" s="133">
        <v>426.17000000000098</v>
      </c>
      <c r="D625" s="133">
        <v>67.774085714289001</v>
      </c>
      <c r="E625" s="134">
        <v>94.921688675474797</v>
      </c>
      <c r="F625" s="135">
        <v>26.954085714289</v>
      </c>
      <c r="G625" s="134">
        <v>88.142857142867896</v>
      </c>
      <c r="H625" s="137">
        <f t="shared" si="10"/>
        <v>4.3685714285700783E-2</v>
      </c>
      <c r="I625" s="129">
        <v>426.16999999999399</v>
      </c>
      <c r="J625" s="130">
        <v>67774085.714285403</v>
      </c>
      <c r="K625" s="131">
        <v>67.774085714285405</v>
      </c>
      <c r="L625" s="130">
        <v>26954085.714257602</v>
      </c>
      <c r="M625" s="129">
        <v>88.142857142845301</v>
      </c>
    </row>
    <row r="626" spans="1:13">
      <c r="A626" s="129">
        <v>426.17999999999398</v>
      </c>
      <c r="B626" s="132">
        <v>26997771.4285747</v>
      </c>
      <c r="C626" s="133">
        <v>426.18000000000097</v>
      </c>
      <c r="D626" s="133">
        <v>67.817771428574702</v>
      </c>
      <c r="E626" s="134">
        <v>94.982873149264293</v>
      </c>
      <c r="F626" s="135">
        <v>26.997771428574701</v>
      </c>
      <c r="G626" s="134">
        <v>88.285714285724893</v>
      </c>
      <c r="H626" s="137">
        <f t="shared" si="10"/>
        <v>4.3685714285700783E-2</v>
      </c>
      <c r="I626" s="129">
        <v>426.17999999999398</v>
      </c>
      <c r="J626" s="130">
        <v>67817771.428571105</v>
      </c>
      <c r="K626" s="131">
        <v>67.817771428571106</v>
      </c>
      <c r="L626" s="130">
        <v>26997771.428543299</v>
      </c>
      <c r="M626" s="129">
        <v>88.285714285702497</v>
      </c>
    </row>
    <row r="627" spans="1:13">
      <c r="A627" s="129">
        <v>426.18999999999397</v>
      </c>
      <c r="B627" s="132">
        <v>27041457.142860401</v>
      </c>
      <c r="C627" s="133">
        <v>426.19000000000102</v>
      </c>
      <c r="D627" s="133">
        <v>67.861457142860402</v>
      </c>
      <c r="E627" s="134">
        <v>95.044057623053703</v>
      </c>
      <c r="F627" s="135">
        <v>27.041457142860398</v>
      </c>
      <c r="G627" s="134">
        <v>88.428571428581904</v>
      </c>
      <c r="H627" s="137">
        <f t="shared" si="10"/>
        <v>4.3685714285700783E-2</v>
      </c>
      <c r="I627" s="129">
        <v>426.18999999999397</v>
      </c>
      <c r="J627" s="130">
        <v>67861457.142856807</v>
      </c>
      <c r="K627" s="131">
        <v>67.861457142856807</v>
      </c>
      <c r="L627" s="130">
        <v>27041457.142829001</v>
      </c>
      <c r="M627" s="129">
        <v>88.428571428559707</v>
      </c>
    </row>
    <row r="628" spans="1:13">
      <c r="A628" s="129">
        <v>426.19999999999402</v>
      </c>
      <c r="B628" s="132">
        <v>27085142.857145999</v>
      </c>
      <c r="C628" s="133">
        <v>426.20000000000101</v>
      </c>
      <c r="D628" s="133">
        <v>67.905142857146004</v>
      </c>
      <c r="E628" s="134">
        <v>95.105242096843199</v>
      </c>
      <c r="F628" s="135">
        <v>27.085142857146</v>
      </c>
      <c r="G628" s="134">
        <v>88.571428571439</v>
      </c>
      <c r="H628" s="137">
        <f t="shared" si="10"/>
        <v>4.3685714285601307E-2</v>
      </c>
      <c r="I628" s="129">
        <v>426.19999999999402</v>
      </c>
      <c r="J628" s="130">
        <v>67905142.857142702</v>
      </c>
      <c r="K628" s="131">
        <v>67.905142857142707</v>
      </c>
      <c r="L628" s="130">
        <v>27085142.8571149</v>
      </c>
      <c r="M628" s="129">
        <v>88.571428571417599</v>
      </c>
    </row>
    <row r="629" spans="1:13">
      <c r="A629" s="129">
        <v>426.20999999999401</v>
      </c>
      <c r="B629" s="132">
        <v>27128828.5714317</v>
      </c>
      <c r="C629" s="133">
        <v>426.210000000001</v>
      </c>
      <c r="D629" s="133">
        <v>67.948828571431704</v>
      </c>
      <c r="E629" s="134">
        <v>95.166426570632694</v>
      </c>
      <c r="F629" s="135">
        <v>27.128828571431701</v>
      </c>
      <c r="G629" s="134">
        <v>88.714285714295997</v>
      </c>
      <c r="H629" s="137">
        <f t="shared" si="10"/>
        <v>4.3685714285700783E-2</v>
      </c>
      <c r="I629" s="129">
        <v>426.20999999999401</v>
      </c>
      <c r="J629" s="130">
        <v>67948828.571428403</v>
      </c>
      <c r="K629" s="131">
        <v>67.948828571428393</v>
      </c>
      <c r="L629" s="130">
        <v>27128828.571400601</v>
      </c>
      <c r="M629" s="129">
        <v>88.714285714274794</v>
      </c>
    </row>
    <row r="630" spans="1:13">
      <c r="A630" s="129">
        <v>426.219999999994</v>
      </c>
      <c r="B630" s="132">
        <v>27172514.285717402</v>
      </c>
      <c r="C630" s="133">
        <v>426.22000000000099</v>
      </c>
      <c r="D630" s="133">
        <v>67.992514285717405</v>
      </c>
      <c r="E630" s="134">
        <v>95.227611044422105</v>
      </c>
      <c r="F630" s="135">
        <v>27.172514285717401</v>
      </c>
      <c r="G630" s="134">
        <v>88.857142857152994</v>
      </c>
      <c r="H630" s="137">
        <f t="shared" si="10"/>
        <v>4.3685714285700783E-2</v>
      </c>
      <c r="I630" s="129">
        <v>426.219999999994</v>
      </c>
      <c r="J630" s="130">
        <v>67992514.285714</v>
      </c>
      <c r="K630" s="131">
        <v>67.992514285713995</v>
      </c>
      <c r="L630" s="130">
        <v>27172514.285686199</v>
      </c>
      <c r="M630" s="129">
        <v>88.857142857131905</v>
      </c>
    </row>
    <row r="631" spans="1:13">
      <c r="A631" s="129">
        <v>426.22999999999399</v>
      </c>
      <c r="B631" s="132">
        <v>27216200.000003099</v>
      </c>
      <c r="C631" s="133">
        <v>426.23000000000098</v>
      </c>
      <c r="D631" s="133">
        <v>68.036200000003106</v>
      </c>
      <c r="E631" s="134">
        <v>95.2887955182116</v>
      </c>
      <c r="F631" s="135">
        <v>27.216200000003099</v>
      </c>
      <c r="G631" s="134">
        <v>89.000000000010004</v>
      </c>
      <c r="H631" s="137">
        <f t="shared" si="10"/>
        <v>4.3685714285700783E-2</v>
      </c>
      <c r="I631" s="129">
        <v>426.22999999999399</v>
      </c>
      <c r="J631" s="130">
        <v>68036199.999999702</v>
      </c>
      <c r="K631" s="131">
        <v>68.036199999999695</v>
      </c>
      <c r="L631" s="130">
        <v>27216199.9999719</v>
      </c>
      <c r="M631" s="129">
        <v>88.9999999999891</v>
      </c>
    </row>
    <row r="632" spans="1:13">
      <c r="A632" s="129">
        <v>426.23999999999398</v>
      </c>
      <c r="B632" s="132">
        <v>27259885.7142887</v>
      </c>
      <c r="C632" s="133">
        <v>426.24000000000098</v>
      </c>
      <c r="D632" s="133">
        <v>68.079885714288693</v>
      </c>
      <c r="E632" s="134">
        <v>95.349979992000996</v>
      </c>
      <c r="F632" s="135">
        <v>27.2598857142887</v>
      </c>
      <c r="G632" s="134">
        <v>89.142857142867001</v>
      </c>
      <c r="H632" s="137">
        <f t="shared" si="10"/>
        <v>4.3685714285587096E-2</v>
      </c>
      <c r="I632" s="129">
        <v>426.23999999999398</v>
      </c>
      <c r="J632" s="130">
        <v>68079885.714285403</v>
      </c>
      <c r="K632" s="131">
        <v>68.079885714285396</v>
      </c>
      <c r="L632" s="130">
        <v>27259885.714257602</v>
      </c>
      <c r="M632" s="129">
        <v>89.142857142846296</v>
      </c>
    </row>
    <row r="633" spans="1:13">
      <c r="A633" s="129">
        <v>426.24999999999397</v>
      </c>
      <c r="B633" s="132">
        <v>27303571.428574398</v>
      </c>
      <c r="C633" s="133">
        <v>426.25000000000102</v>
      </c>
      <c r="D633" s="133">
        <v>68.123571428574394</v>
      </c>
      <c r="E633" s="134">
        <v>95.411164465790506</v>
      </c>
      <c r="F633" s="135">
        <v>27.303571428574401</v>
      </c>
      <c r="G633" s="134">
        <v>89.285714285723998</v>
      </c>
      <c r="H633" s="137">
        <f t="shared" si="10"/>
        <v>4.3685714285700783E-2</v>
      </c>
      <c r="I633" s="129">
        <v>426.24999999999397</v>
      </c>
      <c r="J633" s="130">
        <v>68123571.428571105</v>
      </c>
      <c r="K633" s="131">
        <v>68.123571428571097</v>
      </c>
      <c r="L633" s="130">
        <v>27303571.428543299</v>
      </c>
      <c r="M633" s="129">
        <v>89.285714285703406</v>
      </c>
    </row>
    <row r="634" spans="1:13">
      <c r="A634" s="129">
        <v>426.25999999999402</v>
      </c>
      <c r="B634" s="132">
        <v>27347257.1428601</v>
      </c>
      <c r="C634" s="133">
        <v>426.26000000000101</v>
      </c>
      <c r="D634" s="133">
        <v>68.167257142860095</v>
      </c>
      <c r="E634" s="134">
        <v>95.472348939580002</v>
      </c>
      <c r="F634" s="135">
        <v>27.347257142860101</v>
      </c>
      <c r="G634" s="134">
        <v>89.428571428580995</v>
      </c>
      <c r="H634" s="137">
        <f t="shared" si="10"/>
        <v>4.3685714285700783E-2</v>
      </c>
      <c r="I634" s="129">
        <v>426.25999999999402</v>
      </c>
      <c r="J634" s="130">
        <v>68167257.142857</v>
      </c>
      <c r="K634" s="131">
        <v>68.167257142856997</v>
      </c>
      <c r="L634" s="130">
        <v>27347257.142829198</v>
      </c>
      <c r="M634" s="129">
        <v>89.428571428561398</v>
      </c>
    </row>
    <row r="635" spans="1:13">
      <c r="A635" s="129">
        <v>426.26999999999401</v>
      </c>
      <c r="B635" s="132">
        <v>27390942.857145801</v>
      </c>
      <c r="C635" s="133">
        <v>426.270000000001</v>
      </c>
      <c r="D635" s="133">
        <v>68.210942857145795</v>
      </c>
      <c r="E635" s="134">
        <v>95.533533413369398</v>
      </c>
      <c r="F635" s="135">
        <v>27.390942857145799</v>
      </c>
      <c r="G635" s="134">
        <v>89.571428571438005</v>
      </c>
      <c r="H635" s="137">
        <f t="shared" si="10"/>
        <v>4.3685714285700783E-2</v>
      </c>
      <c r="I635" s="129">
        <v>426.26999999999401</v>
      </c>
      <c r="J635" s="130">
        <v>68210942.857142702</v>
      </c>
      <c r="K635" s="131">
        <v>68.210942857142697</v>
      </c>
      <c r="L635" s="130">
        <v>27390942.8571149</v>
      </c>
      <c r="M635" s="129">
        <v>89.571428571418494</v>
      </c>
    </row>
    <row r="636" spans="1:13">
      <c r="A636" s="129">
        <v>426.279999999994</v>
      </c>
      <c r="B636" s="132">
        <v>27434628.571431398</v>
      </c>
      <c r="C636" s="133">
        <v>426.280000000001</v>
      </c>
      <c r="D636" s="133">
        <v>68.254628571431397</v>
      </c>
      <c r="E636" s="134">
        <v>95.594717887158893</v>
      </c>
      <c r="F636" s="135">
        <v>27.4346285714314</v>
      </c>
      <c r="G636" s="134">
        <v>89.714285714295102</v>
      </c>
      <c r="H636" s="137">
        <f t="shared" si="10"/>
        <v>4.3685714285601307E-2</v>
      </c>
      <c r="I636" s="129">
        <v>426.279999999994</v>
      </c>
      <c r="J636" s="130">
        <v>68254628.571428403</v>
      </c>
      <c r="K636" s="131">
        <v>68.254628571428398</v>
      </c>
      <c r="L636" s="130">
        <v>27434628.571400601</v>
      </c>
      <c r="M636" s="129">
        <v>89.714285714275704</v>
      </c>
    </row>
    <row r="637" spans="1:13">
      <c r="A637" s="129">
        <v>426.289999999994</v>
      </c>
      <c r="B637" s="132">
        <v>27478314.2857171</v>
      </c>
      <c r="C637" s="133">
        <v>426.29000000000099</v>
      </c>
      <c r="D637" s="133">
        <v>68.298314285717098</v>
      </c>
      <c r="E637" s="134">
        <v>95.655902360948303</v>
      </c>
      <c r="F637" s="135">
        <v>27.478314285717101</v>
      </c>
      <c r="G637" s="134">
        <v>89.857142857152098</v>
      </c>
      <c r="H637" s="137">
        <f t="shared" si="10"/>
        <v>4.3685714285700783E-2</v>
      </c>
      <c r="I637" s="129">
        <v>426.289999999994</v>
      </c>
      <c r="J637" s="130">
        <v>68298314.285714105</v>
      </c>
      <c r="K637" s="131">
        <v>68.298314285714099</v>
      </c>
      <c r="L637" s="130">
        <v>27478314.285686299</v>
      </c>
      <c r="M637" s="129">
        <v>89.857142857132899</v>
      </c>
    </row>
    <row r="638" spans="1:13">
      <c r="A638" s="129">
        <v>426.29999999999399</v>
      </c>
      <c r="B638" s="132">
        <v>27522000.000002801</v>
      </c>
      <c r="C638" s="133">
        <v>426.30000000000098</v>
      </c>
      <c r="D638" s="133">
        <v>68.342000000002798</v>
      </c>
      <c r="E638" s="134">
        <v>95.717086834737799</v>
      </c>
      <c r="F638" s="135">
        <v>27.522000000002802</v>
      </c>
      <c r="G638" s="134">
        <v>90.000000000009095</v>
      </c>
      <c r="H638" s="137">
        <f t="shared" si="10"/>
        <v>4.3685714285700783E-2</v>
      </c>
      <c r="I638" s="129">
        <v>426.29999999999399</v>
      </c>
      <c r="J638" s="130">
        <v>68341999.999999702</v>
      </c>
      <c r="K638" s="131">
        <v>68.3419999999997</v>
      </c>
      <c r="L638" s="130">
        <v>27521999.9999719</v>
      </c>
      <c r="M638" s="129">
        <v>89.999999999989996</v>
      </c>
    </row>
    <row r="639" spans="1:13">
      <c r="A639" s="129">
        <v>426.30999999999398</v>
      </c>
      <c r="B639" s="132">
        <v>27565685.714288499</v>
      </c>
      <c r="C639" s="133">
        <v>426.31000000000103</v>
      </c>
      <c r="D639" s="133">
        <v>68.385685714288499</v>
      </c>
      <c r="E639" s="134">
        <v>95.778271308527195</v>
      </c>
      <c r="F639" s="135">
        <v>27.565685714288499</v>
      </c>
      <c r="G639" s="134">
        <v>90.142857142866106</v>
      </c>
      <c r="H639" s="137">
        <f t="shared" si="10"/>
        <v>4.3685714285700783E-2</v>
      </c>
      <c r="I639" s="129">
        <v>426.30999999999398</v>
      </c>
      <c r="J639" s="130">
        <v>68385685.714285403</v>
      </c>
      <c r="K639" s="131">
        <v>68.385685714285401</v>
      </c>
      <c r="L639" s="130">
        <v>27565685.714257602</v>
      </c>
      <c r="M639" s="129">
        <v>90.142857142847205</v>
      </c>
    </row>
    <row r="640" spans="1:13">
      <c r="A640" s="129">
        <v>426.31999999999402</v>
      </c>
      <c r="B640" s="132">
        <v>27609371.4285741</v>
      </c>
      <c r="C640" s="133">
        <v>426.32000000000102</v>
      </c>
      <c r="D640" s="133">
        <v>68.4293714285741</v>
      </c>
      <c r="E640" s="134">
        <v>95.839455782316705</v>
      </c>
      <c r="F640" s="135">
        <v>27.6093714285741</v>
      </c>
      <c r="G640" s="134">
        <v>90.285714285723103</v>
      </c>
      <c r="H640" s="137">
        <f t="shared" si="10"/>
        <v>4.3685714285601307E-2</v>
      </c>
      <c r="I640" s="129">
        <v>426.31999999999402</v>
      </c>
      <c r="J640" s="130">
        <v>68429371.428571299</v>
      </c>
      <c r="K640" s="131">
        <v>68.429371428571301</v>
      </c>
      <c r="L640" s="130">
        <v>27609371.428543501</v>
      </c>
      <c r="M640" s="129">
        <v>90.285714285705097</v>
      </c>
    </row>
    <row r="641" spans="1:13">
      <c r="A641" s="129">
        <v>426.32999999999402</v>
      </c>
      <c r="B641" s="132">
        <v>27653057.142859802</v>
      </c>
      <c r="C641" s="133">
        <v>426.33000000000101</v>
      </c>
      <c r="D641" s="133">
        <v>68.473057142859801</v>
      </c>
      <c r="E641" s="134">
        <v>95.9006402561062</v>
      </c>
      <c r="F641" s="135">
        <v>27.653057142859801</v>
      </c>
      <c r="G641" s="134">
        <v>90.428571428580099</v>
      </c>
      <c r="H641" s="137">
        <f t="shared" si="10"/>
        <v>4.3685714285700783E-2</v>
      </c>
      <c r="I641" s="129">
        <v>426.32999999999402</v>
      </c>
      <c r="J641" s="130">
        <v>68473057.142857</v>
      </c>
      <c r="K641" s="131">
        <v>68.473057142857002</v>
      </c>
      <c r="L641" s="130">
        <v>27653057.142829198</v>
      </c>
      <c r="M641" s="129">
        <v>90.428571428562293</v>
      </c>
    </row>
    <row r="642" spans="1:13">
      <c r="A642" s="129">
        <v>426.33999999999401</v>
      </c>
      <c r="B642" s="132">
        <v>27696742.857145499</v>
      </c>
      <c r="C642" s="133">
        <v>426.340000000001</v>
      </c>
      <c r="D642" s="133">
        <v>68.516742857145502</v>
      </c>
      <c r="E642" s="134">
        <v>95.961824729895596</v>
      </c>
      <c r="F642" s="135">
        <v>27.696742857145502</v>
      </c>
      <c r="G642" s="134">
        <v>90.571428571437096</v>
      </c>
      <c r="H642" s="137">
        <f t="shared" si="10"/>
        <v>4.3685714285700783E-2</v>
      </c>
      <c r="I642" s="129">
        <v>426.33999999999401</v>
      </c>
      <c r="J642" s="130">
        <v>68516742.857142702</v>
      </c>
      <c r="K642" s="131">
        <v>68.516742857142702</v>
      </c>
      <c r="L642" s="130">
        <v>27696742.8571149</v>
      </c>
      <c r="M642" s="129">
        <v>90.571428571419403</v>
      </c>
    </row>
    <row r="643" spans="1:13">
      <c r="A643" s="129">
        <v>426.349999999994</v>
      </c>
      <c r="B643" s="132">
        <v>27740428.571431201</v>
      </c>
      <c r="C643" s="133">
        <v>426.35000000000099</v>
      </c>
      <c r="D643" s="133">
        <v>68.560428571431203</v>
      </c>
      <c r="E643" s="134">
        <v>96.023009203685106</v>
      </c>
      <c r="F643" s="135">
        <v>27.740428571431199</v>
      </c>
      <c r="G643" s="134">
        <v>90.714285714294206</v>
      </c>
      <c r="H643" s="137">
        <f t="shared" si="10"/>
        <v>4.3685714285700783E-2</v>
      </c>
      <c r="I643" s="129">
        <v>426.349999999994</v>
      </c>
      <c r="J643" s="130">
        <v>68560428.571428403</v>
      </c>
      <c r="K643" s="131">
        <v>68.560428571428403</v>
      </c>
      <c r="L643" s="130">
        <v>27740428.571400601</v>
      </c>
      <c r="M643" s="129">
        <v>90.714285714276599</v>
      </c>
    </row>
    <row r="644" spans="1:13">
      <c r="A644" s="129">
        <v>426.35999999999399</v>
      </c>
      <c r="B644" s="132">
        <v>27784114.285716798</v>
      </c>
      <c r="C644" s="133">
        <v>426.36000000000098</v>
      </c>
      <c r="D644" s="133">
        <v>68.604114285716804</v>
      </c>
      <c r="E644" s="134">
        <v>96.084193677474502</v>
      </c>
      <c r="F644" s="135">
        <v>27.7841142857168</v>
      </c>
      <c r="G644" s="134">
        <v>90.857142857151203</v>
      </c>
      <c r="H644" s="137">
        <f t="shared" si="10"/>
        <v>4.3685714285601307E-2</v>
      </c>
      <c r="I644" s="129">
        <v>426.35999999999399</v>
      </c>
      <c r="J644" s="130">
        <v>68604114.285714</v>
      </c>
      <c r="K644" s="131">
        <v>68.604114285714004</v>
      </c>
      <c r="L644" s="130">
        <v>27784114.285686199</v>
      </c>
      <c r="M644" s="129">
        <v>90.857142857133795</v>
      </c>
    </row>
    <row r="645" spans="1:13">
      <c r="A645" s="129">
        <v>426.36999999999398</v>
      </c>
      <c r="B645" s="132">
        <v>27827800.0000025</v>
      </c>
      <c r="C645" s="133">
        <v>426.37000000000103</v>
      </c>
      <c r="D645" s="133">
        <v>68.647800000002505</v>
      </c>
      <c r="E645" s="134">
        <v>96.145378151263998</v>
      </c>
      <c r="F645" s="135">
        <v>27.827800000002501</v>
      </c>
      <c r="G645" s="134">
        <v>91.0000000000082</v>
      </c>
      <c r="H645" s="137">
        <f t="shared" si="10"/>
        <v>4.3685714285700783E-2</v>
      </c>
      <c r="I645" s="129">
        <v>426.36999999999398</v>
      </c>
      <c r="J645" s="130">
        <v>68647799.999999702</v>
      </c>
      <c r="K645" s="131">
        <v>68.647799999999705</v>
      </c>
      <c r="L645" s="130">
        <v>27827799.9999719</v>
      </c>
      <c r="M645" s="129">
        <v>90.999999999990905</v>
      </c>
    </row>
    <row r="646" spans="1:13">
      <c r="A646" s="129">
        <v>426.37999999999403</v>
      </c>
      <c r="B646" s="132">
        <v>27871485.714288201</v>
      </c>
      <c r="C646" s="133">
        <v>426.38000000000102</v>
      </c>
      <c r="D646" s="133">
        <v>68.691485714288206</v>
      </c>
      <c r="E646" s="134">
        <v>96.206562625053493</v>
      </c>
      <c r="F646" s="135">
        <v>27.871485714288202</v>
      </c>
      <c r="G646" s="134">
        <v>91.142857142865196</v>
      </c>
      <c r="H646" s="137">
        <f t="shared" si="10"/>
        <v>4.3685714285700783E-2</v>
      </c>
      <c r="I646" s="129">
        <v>426.37999999999403</v>
      </c>
      <c r="J646" s="130">
        <v>68691485.714285702</v>
      </c>
      <c r="K646" s="131">
        <v>68.691485714285704</v>
      </c>
      <c r="L646" s="130">
        <v>27871485.7142579</v>
      </c>
      <c r="M646" s="129">
        <v>91.142857142848897</v>
      </c>
    </row>
    <row r="647" spans="1:13">
      <c r="A647" s="129">
        <v>426.38999999999402</v>
      </c>
      <c r="B647" s="132">
        <v>27915171.428573899</v>
      </c>
      <c r="C647" s="133">
        <v>426.39000000000101</v>
      </c>
      <c r="D647" s="133">
        <v>68.735171428573906</v>
      </c>
      <c r="E647" s="134">
        <v>96.267747098842904</v>
      </c>
      <c r="F647" s="135">
        <v>27.9151714285738</v>
      </c>
      <c r="G647" s="134">
        <v>91.285714285722193</v>
      </c>
      <c r="H647" s="137">
        <f t="shared" si="10"/>
        <v>4.3685714285700783E-2</v>
      </c>
      <c r="I647" s="129">
        <v>426.38999999999402</v>
      </c>
      <c r="J647" s="130">
        <v>68735171.428571299</v>
      </c>
      <c r="K647" s="131">
        <v>68.735171428571306</v>
      </c>
      <c r="L647" s="130">
        <v>27915171.428543501</v>
      </c>
      <c r="M647" s="129">
        <v>91.285714285706106</v>
      </c>
    </row>
    <row r="648" spans="1:13">
      <c r="A648" s="129">
        <v>426.39999999999401</v>
      </c>
      <c r="B648" s="132">
        <v>27958857.1428595</v>
      </c>
      <c r="C648" s="133">
        <v>426.400000000001</v>
      </c>
      <c r="D648" s="133">
        <v>68.778857142859493</v>
      </c>
      <c r="E648" s="134">
        <v>96.328931572632399</v>
      </c>
      <c r="F648" s="135">
        <v>27.9588571428595</v>
      </c>
      <c r="G648" s="134">
        <v>91.428571428579204</v>
      </c>
      <c r="H648" s="137">
        <f t="shared" si="10"/>
        <v>4.3685714285587096E-2</v>
      </c>
      <c r="I648" s="129">
        <v>426.39999999999401</v>
      </c>
      <c r="J648" s="130">
        <v>68778857.142857</v>
      </c>
      <c r="K648" s="131">
        <v>68.778857142857007</v>
      </c>
      <c r="L648" s="130">
        <v>27958857.142829198</v>
      </c>
      <c r="M648" s="129">
        <v>91.428571428563203</v>
      </c>
    </row>
    <row r="649" spans="1:13">
      <c r="A649" s="129">
        <v>426.409999999994</v>
      </c>
      <c r="B649" s="132">
        <v>28002542.857145201</v>
      </c>
      <c r="C649" s="133">
        <v>426.41000000000099</v>
      </c>
      <c r="D649" s="133">
        <v>68.822542857145194</v>
      </c>
      <c r="E649" s="134">
        <v>96.390116046421895</v>
      </c>
      <c r="F649" s="135">
        <v>28.002542857145201</v>
      </c>
      <c r="G649" s="134">
        <v>91.571428571436201</v>
      </c>
      <c r="H649" s="137">
        <f t="shared" si="10"/>
        <v>4.3685714285700783E-2</v>
      </c>
      <c r="I649" s="129">
        <v>426.409999999994</v>
      </c>
      <c r="J649" s="130">
        <v>68822542.857142702</v>
      </c>
      <c r="K649" s="131">
        <v>68.822542857142693</v>
      </c>
      <c r="L649" s="130">
        <v>28002542.8571149</v>
      </c>
      <c r="M649" s="129">
        <v>91.571428571420398</v>
      </c>
    </row>
    <row r="650" spans="1:13">
      <c r="A650" s="129">
        <v>426.41999999999399</v>
      </c>
      <c r="B650" s="132">
        <v>28046228.571430899</v>
      </c>
      <c r="C650" s="133">
        <v>426.42000000000098</v>
      </c>
      <c r="D650" s="133">
        <v>68.866228571430895</v>
      </c>
      <c r="E650" s="134">
        <v>96.451300520211305</v>
      </c>
      <c r="F650" s="135">
        <v>28.046228571430898</v>
      </c>
      <c r="G650" s="134">
        <v>91.714285714293297</v>
      </c>
      <c r="H650" s="137">
        <f t="shared" ref="H650:H713" si="11">D650-D649</f>
        <v>4.3685714285700783E-2</v>
      </c>
      <c r="I650" s="129">
        <v>426.41999999999399</v>
      </c>
      <c r="J650" s="130">
        <v>68866228.571428403</v>
      </c>
      <c r="K650" s="131">
        <v>68.866228571428394</v>
      </c>
      <c r="L650" s="130">
        <v>28046228.571400601</v>
      </c>
      <c r="M650" s="129">
        <v>91.714285714277494</v>
      </c>
    </row>
    <row r="651" spans="1:13">
      <c r="A651" s="129">
        <v>426.42999999999398</v>
      </c>
      <c r="B651" s="132">
        <v>28089914.2857165</v>
      </c>
      <c r="C651" s="133">
        <v>426.43000000000097</v>
      </c>
      <c r="D651" s="133">
        <v>68.909914285716596</v>
      </c>
      <c r="E651" s="134">
        <v>96.5124849940008</v>
      </c>
      <c r="F651" s="135">
        <v>28.0899142857165</v>
      </c>
      <c r="G651" s="134">
        <v>91.857142857150293</v>
      </c>
      <c r="H651" s="137">
        <f t="shared" si="11"/>
        <v>4.3685714285700783E-2</v>
      </c>
      <c r="I651" s="129">
        <v>426.42999999999398</v>
      </c>
      <c r="J651" s="130">
        <v>68909914.285714105</v>
      </c>
      <c r="K651" s="131">
        <v>68.909914285714095</v>
      </c>
      <c r="L651" s="130">
        <v>28089914.285686299</v>
      </c>
      <c r="M651" s="129">
        <v>91.857142857134704</v>
      </c>
    </row>
    <row r="652" spans="1:13">
      <c r="A652" s="129">
        <v>426.43999999999397</v>
      </c>
      <c r="B652" s="132">
        <v>28133600.000002202</v>
      </c>
      <c r="C652" s="133">
        <v>426.44000000000102</v>
      </c>
      <c r="D652" s="133">
        <v>68.953600000002197</v>
      </c>
      <c r="E652" s="134">
        <v>96.573669467790197</v>
      </c>
      <c r="F652" s="135">
        <v>28.1336000000022</v>
      </c>
      <c r="G652" s="134">
        <v>92.000000000007304</v>
      </c>
      <c r="H652" s="137">
        <f t="shared" si="11"/>
        <v>4.3685714285601307E-2</v>
      </c>
      <c r="I652" s="129">
        <v>426.43999999999397</v>
      </c>
      <c r="J652" s="130">
        <v>68953599.999999702</v>
      </c>
      <c r="K652" s="131">
        <v>68.953599999999696</v>
      </c>
      <c r="L652" s="130">
        <v>28133599.9999719</v>
      </c>
      <c r="M652" s="129">
        <v>91.9999999999919</v>
      </c>
    </row>
    <row r="653" spans="1:13">
      <c r="A653" s="129">
        <v>426.44999999999402</v>
      </c>
      <c r="B653" s="132">
        <v>28177285.714287899</v>
      </c>
      <c r="C653" s="133">
        <v>426.45000000000101</v>
      </c>
      <c r="D653" s="133">
        <v>68.997285714287898</v>
      </c>
      <c r="E653" s="134">
        <v>96.634853941579706</v>
      </c>
      <c r="F653" s="135">
        <v>28.177285714287901</v>
      </c>
      <c r="G653" s="134">
        <v>92.142857142864301</v>
      </c>
      <c r="H653" s="137">
        <f t="shared" si="11"/>
        <v>4.3685714285700783E-2</v>
      </c>
      <c r="I653" s="129">
        <v>426.44999999999402</v>
      </c>
      <c r="J653" s="130">
        <v>68997285.714285702</v>
      </c>
      <c r="K653" s="131">
        <v>68.997285714285695</v>
      </c>
      <c r="L653" s="130">
        <v>28177285.7142579</v>
      </c>
      <c r="M653" s="129">
        <v>92.142857142849806</v>
      </c>
    </row>
    <row r="654" spans="1:13">
      <c r="A654" s="129">
        <v>426.45999999999401</v>
      </c>
      <c r="B654" s="132">
        <v>28220971.428573601</v>
      </c>
      <c r="C654" s="133">
        <v>426.46</v>
      </c>
      <c r="D654" s="133">
        <v>69.040971428573599</v>
      </c>
      <c r="E654" s="134">
        <v>96.696038415369202</v>
      </c>
      <c r="F654" s="135">
        <v>28.220971428573598</v>
      </c>
      <c r="G654" s="134">
        <v>92.285714285721298</v>
      </c>
      <c r="H654" s="137">
        <f t="shared" si="11"/>
        <v>4.3685714285700783E-2</v>
      </c>
      <c r="I654" s="129">
        <v>426.45999999999401</v>
      </c>
      <c r="J654" s="130">
        <v>69040971.428571299</v>
      </c>
      <c r="K654" s="131">
        <v>69.040971428571297</v>
      </c>
      <c r="L654" s="130">
        <v>28220971.428543501</v>
      </c>
      <c r="M654" s="129">
        <v>92.285714285707002</v>
      </c>
    </row>
    <row r="655" spans="1:13">
      <c r="A655" s="129">
        <v>426.469999999994</v>
      </c>
      <c r="B655" s="132">
        <v>28264657.142859198</v>
      </c>
      <c r="C655" s="133">
        <v>426.47</v>
      </c>
      <c r="D655" s="133">
        <v>69.084657142859299</v>
      </c>
      <c r="E655" s="134">
        <v>96.757222889158598</v>
      </c>
      <c r="F655" s="135">
        <v>28.2646571428592</v>
      </c>
      <c r="G655" s="134">
        <v>92.428571428578294</v>
      </c>
      <c r="H655" s="137">
        <f t="shared" si="11"/>
        <v>4.3685714285700783E-2</v>
      </c>
      <c r="I655" s="129">
        <v>426.469999999994</v>
      </c>
      <c r="J655" s="130">
        <v>69084657.142857</v>
      </c>
      <c r="K655" s="131">
        <v>69.084657142856997</v>
      </c>
      <c r="L655" s="130">
        <v>28264657.142829198</v>
      </c>
      <c r="M655" s="129">
        <v>92.428571428564098</v>
      </c>
    </row>
    <row r="656" spans="1:13">
      <c r="A656" s="129">
        <v>426.47999999999399</v>
      </c>
      <c r="B656" s="132">
        <v>28308342.8571449</v>
      </c>
      <c r="C656" s="133">
        <v>426.48</v>
      </c>
      <c r="D656" s="133">
        <v>69.128342857144901</v>
      </c>
      <c r="E656" s="134">
        <v>96.818407362948093</v>
      </c>
      <c r="F656" s="135">
        <v>28.308342857144901</v>
      </c>
      <c r="G656" s="134">
        <v>92.571428571435305</v>
      </c>
      <c r="H656" s="137">
        <f t="shared" si="11"/>
        <v>4.3685714285601307E-2</v>
      </c>
      <c r="I656" s="129">
        <v>426.47999999999399</v>
      </c>
      <c r="J656" s="130">
        <v>69128342.857142702</v>
      </c>
      <c r="K656" s="131">
        <v>69.128342857142698</v>
      </c>
      <c r="L656" s="130">
        <v>28308342.8571149</v>
      </c>
      <c r="M656" s="129">
        <v>92.571428571421293</v>
      </c>
    </row>
    <row r="657" spans="1:13">
      <c r="A657" s="129">
        <v>426.48999999999398</v>
      </c>
      <c r="B657" s="132">
        <v>28352028.571430601</v>
      </c>
      <c r="C657" s="133">
        <v>426.49</v>
      </c>
      <c r="D657" s="133">
        <v>69.172028571430602</v>
      </c>
      <c r="E657" s="134">
        <v>96.879591836737504</v>
      </c>
      <c r="F657" s="135">
        <v>28.352028571430601</v>
      </c>
      <c r="G657" s="134">
        <v>92.714285714292302</v>
      </c>
      <c r="H657" s="137">
        <f t="shared" si="11"/>
        <v>4.3685714285700783E-2</v>
      </c>
      <c r="I657" s="129">
        <v>426.48999999999398</v>
      </c>
      <c r="J657" s="130">
        <v>69172028.571428403</v>
      </c>
      <c r="K657" s="131">
        <v>69.172028571428399</v>
      </c>
      <c r="L657" s="130">
        <v>28352028.571400601</v>
      </c>
      <c r="M657" s="129">
        <v>92.714285714278404</v>
      </c>
    </row>
    <row r="658" spans="1:13">
      <c r="A658" s="129">
        <v>426.49999999999397</v>
      </c>
      <c r="B658" s="132">
        <v>28395714.285716299</v>
      </c>
      <c r="C658" s="133">
        <v>426.5</v>
      </c>
      <c r="D658" s="133">
        <v>69.215714285716302</v>
      </c>
      <c r="E658" s="134">
        <v>96.940776310526999</v>
      </c>
      <c r="F658" s="135">
        <v>28.395714285716299</v>
      </c>
      <c r="G658" s="134">
        <v>92.857142857149398</v>
      </c>
      <c r="H658" s="137">
        <f t="shared" si="11"/>
        <v>4.3685714285700783E-2</v>
      </c>
      <c r="I658" s="129">
        <v>426.49999999999397</v>
      </c>
      <c r="J658" s="130">
        <v>69215714.285714105</v>
      </c>
      <c r="K658" s="131">
        <v>69.2157142857141</v>
      </c>
      <c r="L658" s="130">
        <v>28395714.285686299</v>
      </c>
      <c r="M658" s="129">
        <v>92.857142857135599</v>
      </c>
    </row>
    <row r="659" spans="1:13">
      <c r="A659" s="129">
        <v>426.50999999999402</v>
      </c>
      <c r="B659" s="132">
        <v>28439400.0000019</v>
      </c>
      <c r="C659" s="133">
        <v>426.51</v>
      </c>
      <c r="D659" s="133">
        <v>69.259400000001904</v>
      </c>
      <c r="E659" s="134">
        <v>97.001960784316395</v>
      </c>
      <c r="F659" s="135">
        <v>28.4394000000019</v>
      </c>
      <c r="G659" s="134">
        <v>93.000000000006395</v>
      </c>
      <c r="H659" s="137">
        <f t="shared" si="11"/>
        <v>4.3685714285601307E-2</v>
      </c>
      <c r="I659" s="129">
        <v>426.50999999999402</v>
      </c>
      <c r="J659" s="130">
        <v>69259400</v>
      </c>
      <c r="K659" s="131">
        <v>69.259399999999999</v>
      </c>
      <c r="L659" s="130">
        <v>28439399.999972198</v>
      </c>
      <c r="M659" s="129">
        <v>92.999999999993605</v>
      </c>
    </row>
    <row r="660" spans="1:13">
      <c r="A660" s="129">
        <v>426.51999999999401</v>
      </c>
      <c r="B660" s="132">
        <v>28483085.714287601</v>
      </c>
      <c r="C660" s="133">
        <v>426.52</v>
      </c>
      <c r="D660" s="133">
        <v>69.303085714287604</v>
      </c>
      <c r="E660" s="134">
        <v>97.063145258105905</v>
      </c>
      <c r="F660" s="135">
        <v>28.483085714287601</v>
      </c>
      <c r="G660" s="134">
        <v>93.142857142863406</v>
      </c>
      <c r="H660" s="137">
        <f t="shared" si="11"/>
        <v>4.3685714285700783E-2</v>
      </c>
      <c r="I660" s="129">
        <v>426.51999999999401</v>
      </c>
      <c r="J660" s="130">
        <v>69303085.714285702</v>
      </c>
      <c r="K660" s="131">
        <v>69.3030857142857</v>
      </c>
      <c r="L660" s="130">
        <v>28483085.7142579</v>
      </c>
      <c r="M660" s="129">
        <v>93.142857142850801</v>
      </c>
    </row>
    <row r="661" spans="1:13">
      <c r="A661" s="129">
        <v>426.529999999994</v>
      </c>
      <c r="B661" s="132">
        <v>28526771.428573299</v>
      </c>
      <c r="C661" s="133">
        <v>426.53</v>
      </c>
      <c r="D661" s="133">
        <v>69.346771428573305</v>
      </c>
      <c r="E661" s="134">
        <v>97.124329731895401</v>
      </c>
      <c r="F661" s="135">
        <v>28.526771428573301</v>
      </c>
      <c r="G661" s="134">
        <v>93.285714285720402</v>
      </c>
      <c r="H661" s="137">
        <f t="shared" si="11"/>
        <v>4.3685714285700783E-2</v>
      </c>
      <c r="I661" s="129">
        <v>426.529999999994</v>
      </c>
      <c r="J661" s="130">
        <v>69346771.428571299</v>
      </c>
      <c r="K661" s="131">
        <v>69.346771428571301</v>
      </c>
      <c r="L661" s="130">
        <v>28526771.428543501</v>
      </c>
      <c r="M661" s="129">
        <v>93.285714285707897</v>
      </c>
    </row>
    <row r="662" spans="1:13">
      <c r="A662" s="129">
        <v>426.539999999994</v>
      </c>
      <c r="B662" s="132">
        <v>28570457.142859001</v>
      </c>
      <c r="C662" s="133">
        <v>426.54</v>
      </c>
      <c r="D662" s="133">
        <v>69.390457142859006</v>
      </c>
      <c r="E662" s="134">
        <v>97.185514205684797</v>
      </c>
      <c r="F662" s="135">
        <v>28.570457142858999</v>
      </c>
      <c r="G662" s="134">
        <v>93.428571428577399</v>
      </c>
      <c r="H662" s="137">
        <f t="shared" si="11"/>
        <v>4.3685714285700783E-2</v>
      </c>
      <c r="I662" s="129">
        <v>426.539999999994</v>
      </c>
      <c r="J662" s="130">
        <v>69390457.142857</v>
      </c>
      <c r="K662" s="131">
        <v>69.390457142857002</v>
      </c>
      <c r="L662" s="130">
        <v>28570457.142829198</v>
      </c>
      <c r="M662" s="129">
        <v>93.428571428564993</v>
      </c>
    </row>
    <row r="663" spans="1:13">
      <c r="A663" s="129">
        <v>426.54999999999399</v>
      </c>
      <c r="B663" s="132">
        <v>28614142.857144602</v>
      </c>
      <c r="C663" s="133">
        <v>426.55</v>
      </c>
      <c r="D663" s="133">
        <v>69.434142857144593</v>
      </c>
      <c r="E663" s="134">
        <v>97.246698679474306</v>
      </c>
      <c r="F663" s="135">
        <v>28.6141428571446</v>
      </c>
      <c r="G663" s="134">
        <v>93.571428571434396</v>
      </c>
      <c r="H663" s="137">
        <f t="shared" si="11"/>
        <v>4.3685714285587096E-2</v>
      </c>
      <c r="I663" s="129">
        <v>426.54999999999399</v>
      </c>
      <c r="J663" s="130">
        <v>69434142.857142702</v>
      </c>
      <c r="K663" s="131">
        <v>69.434142857142703</v>
      </c>
      <c r="L663" s="130">
        <v>28614142.8571149</v>
      </c>
      <c r="M663" s="129">
        <v>93.571428571422203</v>
      </c>
    </row>
    <row r="664" spans="1:13">
      <c r="A664" s="129">
        <v>426.55999999999398</v>
      </c>
      <c r="B664" s="132">
        <v>28657828.571430299</v>
      </c>
      <c r="C664" s="133">
        <v>426.56</v>
      </c>
      <c r="D664" s="133">
        <v>69.477828571430294</v>
      </c>
      <c r="E664" s="134">
        <v>97.307883153263703</v>
      </c>
      <c r="F664" s="135">
        <v>28.657828571430301</v>
      </c>
      <c r="G664" s="134">
        <v>93.714285714291407</v>
      </c>
      <c r="H664" s="137">
        <f t="shared" si="11"/>
        <v>4.3685714285700783E-2</v>
      </c>
      <c r="I664" s="129">
        <v>426.55999999999398</v>
      </c>
      <c r="J664" s="130">
        <v>69477828.571428403</v>
      </c>
      <c r="K664" s="131">
        <v>69.477828571428404</v>
      </c>
      <c r="L664" s="130">
        <v>28657828.571400601</v>
      </c>
      <c r="M664" s="129">
        <v>93.714285714279399</v>
      </c>
    </row>
    <row r="665" spans="1:13">
      <c r="A665" s="129">
        <v>426.56999999999402</v>
      </c>
      <c r="B665" s="132">
        <v>28701514.285716001</v>
      </c>
      <c r="C665" s="133">
        <v>426.57</v>
      </c>
      <c r="D665" s="133">
        <v>69.521514285715995</v>
      </c>
      <c r="E665" s="134">
        <v>97.369067627053198</v>
      </c>
      <c r="F665" s="135">
        <v>28.701514285716001</v>
      </c>
      <c r="G665" s="134">
        <v>93.857142857148403</v>
      </c>
      <c r="H665" s="137">
        <f t="shared" si="11"/>
        <v>4.3685714285700783E-2</v>
      </c>
      <c r="I665" s="129">
        <v>426.56999999999402</v>
      </c>
      <c r="J665" s="130">
        <v>69521514.285714298</v>
      </c>
      <c r="K665" s="131">
        <v>69.521514285714304</v>
      </c>
      <c r="L665" s="130">
        <v>28701514.2856865</v>
      </c>
      <c r="M665" s="129">
        <v>93.857142857137305</v>
      </c>
    </row>
    <row r="666" spans="1:13">
      <c r="A666" s="129">
        <v>426.57999999999402</v>
      </c>
      <c r="B666" s="132">
        <v>28745200.000001699</v>
      </c>
      <c r="C666" s="133">
        <v>426.58</v>
      </c>
      <c r="D666" s="133">
        <v>69.565200000001695</v>
      </c>
      <c r="E666" s="134">
        <v>97.430252100842694</v>
      </c>
      <c r="F666" s="135">
        <v>28.745200000001699</v>
      </c>
      <c r="G666" s="134">
        <v>94.0000000000055</v>
      </c>
      <c r="H666" s="137">
        <f t="shared" si="11"/>
        <v>4.3685714285700783E-2</v>
      </c>
      <c r="I666" s="129">
        <v>426.57999999999402</v>
      </c>
      <c r="J666" s="130">
        <v>69565200</v>
      </c>
      <c r="K666" s="131">
        <v>69.565200000000004</v>
      </c>
      <c r="L666" s="130">
        <v>28745199.999972198</v>
      </c>
      <c r="M666" s="129">
        <v>93.9999999999945</v>
      </c>
    </row>
    <row r="667" spans="1:13">
      <c r="A667" s="129">
        <v>426.58999999999401</v>
      </c>
      <c r="B667" s="132">
        <v>28788885.7142873</v>
      </c>
      <c r="C667" s="133">
        <v>426.59</v>
      </c>
      <c r="D667" s="133">
        <v>69.608885714287396</v>
      </c>
      <c r="E667" s="134">
        <v>97.491436574632104</v>
      </c>
      <c r="F667" s="135">
        <v>28.7888857142873</v>
      </c>
      <c r="G667" s="134">
        <v>94.142857142862496</v>
      </c>
      <c r="H667" s="137">
        <f t="shared" si="11"/>
        <v>4.3685714285700783E-2</v>
      </c>
      <c r="I667" s="129">
        <v>426.58999999999401</v>
      </c>
      <c r="J667" s="130">
        <v>69608885.714285702</v>
      </c>
      <c r="K667" s="131">
        <v>69.608885714285705</v>
      </c>
      <c r="L667" s="130">
        <v>28788885.7142579</v>
      </c>
      <c r="M667" s="129">
        <v>94.142857142851597</v>
      </c>
    </row>
    <row r="668" spans="1:13">
      <c r="A668" s="129">
        <v>426.599999999994</v>
      </c>
      <c r="B668" s="132">
        <v>28832571.428573001</v>
      </c>
      <c r="C668" s="133">
        <v>426.6</v>
      </c>
      <c r="D668" s="133">
        <v>69.652571428572998</v>
      </c>
      <c r="E668" s="134">
        <v>97.552621048421599</v>
      </c>
      <c r="F668" s="135">
        <v>28.832571428573001</v>
      </c>
      <c r="G668" s="134">
        <v>94.285714285719493</v>
      </c>
      <c r="H668" s="137">
        <f t="shared" si="11"/>
        <v>4.3685714285601307E-2</v>
      </c>
      <c r="I668" s="129">
        <v>426.599999999994</v>
      </c>
      <c r="J668" s="130">
        <v>69652571.428571299</v>
      </c>
      <c r="K668" s="131">
        <v>69.652571428571306</v>
      </c>
      <c r="L668" s="130">
        <v>28832571.428543501</v>
      </c>
      <c r="M668" s="129">
        <v>94.285714285708806</v>
      </c>
    </row>
    <row r="669" spans="1:13">
      <c r="A669" s="129">
        <v>426.60999999999399</v>
      </c>
      <c r="B669" s="132">
        <v>28876257.142858699</v>
      </c>
      <c r="C669" s="133">
        <v>426.61</v>
      </c>
      <c r="D669" s="133">
        <v>69.696257142858698</v>
      </c>
      <c r="E669" s="134">
        <v>97.613805522211095</v>
      </c>
      <c r="F669" s="135">
        <v>28.876257142858702</v>
      </c>
      <c r="G669" s="134">
        <v>94.428571428576504</v>
      </c>
      <c r="H669" s="137">
        <f t="shared" si="11"/>
        <v>4.3685714285700783E-2</v>
      </c>
      <c r="I669" s="129">
        <v>426.60999999999399</v>
      </c>
      <c r="J669" s="130">
        <v>69696257.142857</v>
      </c>
      <c r="K669" s="131">
        <v>69.696257142856993</v>
      </c>
      <c r="L669" s="130">
        <v>28876257.142829198</v>
      </c>
      <c r="M669" s="129">
        <v>94.428571428565903</v>
      </c>
    </row>
    <row r="670" spans="1:13">
      <c r="A670" s="129">
        <v>426.61999999999398</v>
      </c>
      <c r="B670" s="132">
        <v>28919942.8571444</v>
      </c>
      <c r="C670" s="133">
        <v>426.62</v>
      </c>
      <c r="D670" s="133">
        <v>69.739942857144399</v>
      </c>
      <c r="E670" s="134">
        <v>97.674989996000505</v>
      </c>
      <c r="F670" s="135">
        <v>28.919942857144399</v>
      </c>
      <c r="G670" s="134">
        <v>94.571428571433501</v>
      </c>
      <c r="H670" s="137">
        <f t="shared" si="11"/>
        <v>4.3685714285700783E-2</v>
      </c>
      <c r="I670" s="129">
        <v>426.61999999999398</v>
      </c>
      <c r="J670" s="130">
        <v>69739942.857142702</v>
      </c>
      <c r="K670" s="131">
        <v>69.739942857142694</v>
      </c>
      <c r="L670" s="130">
        <v>28919942.8571149</v>
      </c>
      <c r="M670" s="129">
        <v>94.571428571423098</v>
      </c>
    </row>
    <row r="671" spans="1:13">
      <c r="A671" s="129">
        <v>426.62999999999403</v>
      </c>
      <c r="B671" s="132">
        <v>28963628.571430001</v>
      </c>
      <c r="C671" s="133">
        <v>426.63</v>
      </c>
      <c r="D671" s="133">
        <v>69.78362857143</v>
      </c>
      <c r="E671" s="134">
        <v>97.736174469790001</v>
      </c>
      <c r="F671" s="135">
        <v>28.96362857143</v>
      </c>
      <c r="G671" s="134">
        <v>94.714285714290497</v>
      </c>
      <c r="H671" s="137">
        <f t="shared" si="11"/>
        <v>4.3685714285601307E-2</v>
      </c>
      <c r="I671" s="129">
        <v>426.62999999999403</v>
      </c>
      <c r="J671" s="130">
        <v>69783628.571428597</v>
      </c>
      <c r="K671" s="131">
        <v>69.783628571428594</v>
      </c>
      <c r="L671" s="130">
        <v>28963628.571400799</v>
      </c>
      <c r="M671" s="129">
        <v>94.714285714281104</v>
      </c>
    </row>
    <row r="672" spans="1:13">
      <c r="A672" s="129">
        <v>426.63999999999402</v>
      </c>
      <c r="B672" s="132">
        <v>29007314.285715699</v>
      </c>
      <c r="C672" s="133">
        <v>426.64</v>
      </c>
      <c r="D672" s="133">
        <v>69.827314285715701</v>
      </c>
      <c r="E672" s="134">
        <v>97.797358943579397</v>
      </c>
      <c r="F672" s="135">
        <v>29.007314285715701</v>
      </c>
      <c r="G672" s="134">
        <v>94.857142857147494</v>
      </c>
      <c r="H672" s="137">
        <f t="shared" si="11"/>
        <v>4.3685714285700783E-2</v>
      </c>
      <c r="I672" s="129">
        <v>426.63999999999402</v>
      </c>
      <c r="J672" s="130">
        <v>69827314.285714298</v>
      </c>
      <c r="K672" s="131">
        <v>69.827314285714294</v>
      </c>
      <c r="L672" s="130">
        <v>29007314.2856865</v>
      </c>
      <c r="M672" s="129">
        <v>94.8571428571382</v>
      </c>
    </row>
    <row r="673" spans="1:13">
      <c r="A673" s="129">
        <v>426.64999999999401</v>
      </c>
      <c r="B673" s="132">
        <v>29051000.000001401</v>
      </c>
      <c r="C673" s="133">
        <v>426.65</v>
      </c>
      <c r="D673" s="133">
        <v>69.871000000001402</v>
      </c>
      <c r="E673" s="134">
        <v>97.858543417368907</v>
      </c>
      <c r="F673" s="135">
        <v>29.051000000001402</v>
      </c>
      <c r="G673" s="134">
        <v>95.000000000004505</v>
      </c>
      <c r="H673" s="137">
        <f t="shared" si="11"/>
        <v>4.3685714285700783E-2</v>
      </c>
      <c r="I673" s="129">
        <v>426.64999999999401</v>
      </c>
      <c r="J673" s="130">
        <v>69871000</v>
      </c>
      <c r="K673" s="131">
        <v>69.870999999999995</v>
      </c>
      <c r="L673" s="130">
        <v>29050999.999972198</v>
      </c>
      <c r="M673" s="129">
        <v>94.999999999995396</v>
      </c>
    </row>
    <row r="674" spans="1:13">
      <c r="A674" s="129">
        <v>426.659999999994</v>
      </c>
      <c r="B674" s="132">
        <v>29094685.714287098</v>
      </c>
      <c r="C674" s="133">
        <v>426.66</v>
      </c>
      <c r="D674" s="133">
        <v>69.914685714287103</v>
      </c>
      <c r="E674" s="134">
        <v>97.919727891158402</v>
      </c>
      <c r="F674" s="135">
        <v>29.094685714287099</v>
      </c>
      <c r="G674" s="134">
        <v>95.142857142861601</v>
      </c>
      <c r="H674" s="137">
        <f t="shared" si="11"/>
        <v>4.3685714285700783E-2</v>
      </c>
      <c r="I674" s="129">
        <v>426.659999999994</v>
      </c>
      <c r="J674" s="130">
        <v>69914685.714285702</v>
      </c>
      <c r="K674" s="131">
        <v>69.914685714285696</v>
      </c>
      <c r="L674" s="130">
        <v>29094685.7142579</v>
      </c>
      <c r="M674" s="129">
        <v>95.142857142852606</v>
      </c>
    </row>
    <row r="675" spans="1:13">
      <c r="A675" s="129">
        <v>426.66999999999399</v>
      </c>
      <c r="B675" s="132">
        <v>29138371.428572699</v>
      </c>
      <c r="C675" s="133">
        <v>426.67</v>
      </c>
      <c r="D675" s="133">
        <v>69.958371428572704</v>
      </c>
      <c r="E675" s="134">
        <v>97.980912364947798</v>
      </c>
      <c r="F675" s="135">
        <v>29.1383714285727</v>
      </c>
      <c r="G675" s="134">
        <v>95.285714285718598</v>
      </c>
      <c r="H675" s="137">
        <f t="shared" si="11"/>
        <v>4.3685714285601307E-2</v>
      </c>
      <c r="I675" s="129">
        <v>426.66999999999399</v>
      </c>
      <c r="J675" s="130">
        <v>69958371.428571299</v>
      </c>
      <c r="K675" s="131">
        <v>69.958371428571297</v>
      </c>
      <c r="L675" s="130">
        <v>29138371.428543501</v>
      </c>
      <c r="M675" s="129">
        <v>95.285714285709702</v>
      </c>
    </row>
    <row r="676" spans="1:13">
      <c r="A676" s="129">
        <v>426.67999999999398</v>
      </c>
      <c r="B676" s="132">
        <v>29182057.142858401</v>
      </c>
      <c r="C676" s="133">
        <v>426.68</v>
      </c>
      <c r="D676" s="133">
        <v>70.002057142858405</v>
      </c>
      <c r="E676" s="134">
        <v>98.042096838737294</v>
      </c>
      <c r="F676" s="135">
        <v>29.182057142858401</v>
      </c>
      <c r="G676" s="134">
        <v>95.428571428575594</v>
      </c>
      <c r="H676" s="137">
        <f t="shared" si="11"/>
        <v>4.3685714285700783E-2</v>
      </c>
      <c r="I676" s="129">
        <v>426.67999999999398</v>
      </c>
      <c r="J676" s="130">
        <v>70002057.142857</v>
      </c>
      <c r="K676" s="131">
        <v>70.002057142856998</v>
      </c>
      <c r="L676" s="130">
        <v>29182057.142829198</v>
      </c>
      <c r="M676" s="129">
        <v>95.428571428566897</v>
      </c>
    </row>
    <row r="677" spans="1:13">
      <c r="A677" s="129">
        <v>426.68999999999397</v>
      </c>
      <c r="B677" s="132">
        <v>29225742.857144099</v>
      </c>
      <c r="C677" s="133">
        <v>426.69</v>
      </c>
      <c r="D677" s="133">
        <v>70.045742857144106</v>
      </c>
      <c r="E677" s="134">
        <v>98.103281312526704</v>
      </c>
      <c r="F677" s="135">
        <v>29.225742857144098</v>
      </c>
      <c r="G677" s="134">
        <v>95.571428571432605</v>
      </c>
      <c r="H677" s="137">
        <f t="shared" si="11"/>
        <v>4.3685714285700783E-2</v>
      </c>
      <c r="I677" s="129">
        <v>426.68999999999397</v>
      </c>
      <c r="J677" s="130">
        <v>70045742.857142702</v>
      </c>
      <c r="K677" s="131">
        <v>70.045742857142699</v>
      </c>
      <c r="L677" s="130">
        <v>29225742.8571149</v>
      </c>
      <c r="M677" s="129">
        <v>95.571428571423994</v>
      </c>
    </row>
    <row r="678" spans="1:13">
      <c r="A678" s="129">
        <v>426.69999999999402</v>
      </c>
      <c r="B678" s="132">
        <v>29269428.5714298</v>
      </c>
      <c r="C678" s="133">
        <v>426.7</v>
      </c>
      <c r="D678" s="133">
        <v>70.089428571429806</v>
      </c>
      <c r="E678" s="134">
        <v>98.1644657863162</v>
      </c>
      <c r="F678" s="135">
        <v>29.269428571429799</v>
      </c>
      <c r="G678" s="134">
        <v>95.714285714289602</v>
      </c>
      <c r="H678" s="137">
        <f t="shared" si="11"/>
        <v>4.3685714285700783E-2</v>
      </c>
      <c r="I678" s="129">
        <v>426.69999999999402</v>
      </c>
      <c r="J678" s="130">
        <v>70089428.571428597</v>
      </c>
      <c r="K678" s="131">
        <v>70.089428571428599</v>
      </c>
      <c r="L678" s="130">
        <v>29269428.571400799</v>
      </c>
      <c r="M678" s="129">
        <v>95.714285714281999</v>
      </c>
    </row>
    <row r="679" spans="1:13">
      <c r="A679" s="129">
        <v>426.70999999999401</v>
      </c>
      <c r="B679" s="132">
        <v>29313114.285715401</v>
      </c>
      <c r="C679" s="133">
        <v>426.71</v>
      </c>
      <c r="D679" s="133">
        <v>70.133114285715493</v>
      </c>
      <c r="E679" s="134">
        <v>98.225650260105695</v>
      </c>
      <c r="F679" s="135">
        <v>29.3131142857154</v>
      </c>
      <c r="G679" s="134">
        <v>95.857142857146599</v>
      </c>
      <c r="H679" s="137">
        <f t="shared" si="11"/>
        <v>4.3685714285686572E-2</v>
      </c>
      <c r="I679" s="129">
        <v>426.70999999999401</v>
      </c>
      <c r="J679" s="130">
        <v>70133114.285714298</v>
      </c>
      <c r="K679" s="131">
        <v>70.133114285714299</v>
      </c>
      <c r="L679" s="130">
        <v>29313114.2856865</v>
      </c>
      <c r="M679" s="129">
        <v>95.857142857139195</v>
      </c>
    </row>
    <row r="680" spans="1:13">
      <c r="A680" s="129">
        <v>426.719999999994</v>
      </c>
      <c r="B680" s="132">
        <v>29356800.000001099</v>
      </c>
      <c r="C680" s="133">
        <v>426.72</v>
      </c>
      <c r="D680" s="133">
        <v>70.176800000001094</v>
      </c>
      <c r="E680" s="134">
        <v>98.286834733895105</v>
      </c>
      <c r="F680" s="135">
        <v>29.356800000001101</v>
      </c>
      <c r="G680" s="134">
        <v>96.000000000003595</v>
      </c>
      <c r="H680" s="137">
        <f t="shared" si="11"/>
        <v>4.3685714285601307E-2</v>
      </c>
      <c r="I680" s="129">
        <v>426.719999999994</v>
      </c>
      <c r="J680" s="130">
        <v>70176800</v>
      </c>
      <c r="K680" s="131">
        <v>70.1768</v>
      </c>
      <c r="L680" s="130">
        <v>29356799.999972198</v>
      </c>
      <c r="M680" s="129">
        <v>95.999999999996405</v>
      </c>
    </row>
    <row r="681" spans="1:13">
      <c r="A681" s="129">
        <v>426.72999999999399</v>
      </c>
      <c r="B681" s="132">
        <v>29400485.7142868</v>
      </c>
      <c r="C681" s="133">
        <v>426.73</v>
      </c>
      <c r="D681" s="133">
        <v>70.220485714286795</v>
      </c>
      <c r="E681" s="134">
        <v>98.348019207684601</v>
      </c>
      <c r="F681" s="135">
        <v>29.400485714286798</v>
      </c>
      <c r="G681" s="134">
        <v>96.142857142860606</v>
      </c>
      <c r="H681" s="137">
        <f t="shared" si="11"/>
        <v>4.3685714285700783E-2</v>
      </c>
      <c r="I681" s="129">
        <v>426.72999999999399</v>
      </c>
      <c r="J681" s="130">
        <v>70220485.714285702</v>
      </c>
      <c r="K681" s="131">
        <v>70.220485714285701</v>
      </c>
      <c r="L681" s="130">
        <v>29400485.7142579</v>
      </c>
      <c r="M681" s="129">
        <v>96.142857142853501</v>
      </c>
    </row>
    <row r="682" spans="1:13">
      <c r="A682" s="129">
        <v>426.73999999999398</v>
      </c>
      <c r="B682" s="132">
        <v>29444171.428572498</v>
      </c>
      <c r="C682" s="133">
        <v>426.74</v>
      </c>
      <c r="D682" s="133">
        <v>70.264171428572496</v>
      </c>
      <c r="E682" s="134">
        <v>98.409203681473997</v>
      </c>
      <c r="F682" s="135">
        <v>29.444171428572499</v>
      </c>
      <c r="G682" s="134">
        <v>96.285714285717702</v>
      </c>
      <c r="H682" s="137">
        <f t="shared" si="11"/>
        <v>4.3685714285700783E-2</v>
      </c>
      <c r="I682" s="129">
        <v>426.73999999999398</v>
      </c>
      <c r="J682" s="130">
        <v>70264171.428571299</v>
      </c>
      <c r="K682" s="131">
        <v>70.264171428571302</v>
      </c>
      <c r="L682" s="130">
        <v>29444171.428543501</v>
      </c>
      <c r="M682" s="129">
        <v>96.285714285710597</v>
      </c>
    </row>
    <row r="683" spans="1:13">
      <c r="A683" s="129">
        <v>426.74999999999397</v>
      </c>
      <c r="B683" s="132">
        <v>29487857.142858099</v>
      </c>
      <c r="C683" s="133">
        <v>426.75</v>
      </c>
      <c r="D683" s="133">
        <v>70.307857142858097</v>
      </c>
      <c r="E683" s="134">
        <v>98.470388155263507</v>
      </c>
      <c r="F683" s="135">
        <v>29.4878571428581</v>
      </c>
      <c r="G683" s="134">
        <v>96.428571428574699</v>
      </c>
      <c r="H683" s="137">
        <f t="shared" si="11"/>
        <v>4.3685714285601307E-2</v>
      </c>
      <c r="I683" s="129">
        <v>426.74999999999397</v>
      </c>
      <c r="J683" s="130">
        <v>70307857.142857</v>
      </c>
      <c r="K683" s="131">
        <v>70.307857142857003</v>
      </c>
      <c r="L683" s="130">
        <v>29487857.142829198</v>
      </c>
      <c r="M683" s="129">
        <v>96.428571428567807</v>
      </c>
    </row>
    <row r="684" spans="1:13">
      <c r="A684" s="129">
        <v>426.75999999999402</v>
      </c>
      <c r="B684" s="132">
        <v>29531542.857143801</v>
      </c>
      <c r="C684" s="133">
        <v>426.76</v>
      </c>
      <c r="D684" s="133">
        <v>70.351542857143798</v>
      </c>
      <c r="E684" s="134">
        <v>98.531572629052903</v>
      </c>
      <c r="F684" s="135">
        <v>29.531542857143801</v>
      </c>
      <c r="G684" s="134">
        <v>96.571428571431696</v>
      </c>
      <c r="H684" s="137">
        <f t="shared" si="11"/>
        <v>4.3685714285700783E-2</v>
      </c>
      <c r="I684" s="129">
        <v>426.75999999999402</v>
      </c>
      <c r="J684" s="130">
        <v>70351542.857143</v>
      </c>
      <c r="K684" s="131">
        <v>70.351542857143002</v>
      </c>
      <c r="L684" s="130">
        <v>29531542.857115202</v>
      </c>
      <c r="M684" s="129">
        <v>96.571428571425798</v>
      </c>
    </row>
    <row r="685" spans="1:13">
      <c r="A685" s="129">
        <v>426.76999999999401</v>
      </c>
      <c r="B685" s="132">
        <v>29575228.571429498</v>
      </c>
      <c r="C685" s="133">
        <v>426.77</v>
      </c>
      <c r="D685" s="133">
        <v>70.395228571429499</v>
      </c>
      <c r="E685" s="134">
        <v>98.592757102842398</v>
      </c>
      <c r="F685" s="135">
        <v>29.575228571429498</v>
      </c>
      <c r="G685" s="134">
        <v>96.714285714288707</v>
      </c>
      <c r="H685" s="137">
        <f t="shared" si="11"/>
        <v>4.3685714285700783E-2</v>
      </c>
      <c r="I685" s="129">
        <v>426.76999999999401</v>
      </c>
      <c r="J685" s="130">
        <v>70395228.571428597</v>
      </c>
      <c r="K685" s="131">
        <v>70.395228571428603</v>
      </c>
      <c r="L685" s="130">
        <v>29575228.571400799</v>
      </c>
      <c r="M685" s="129">
        <v>96.714285714282894</v>
      </c>
    </row>
    <row r="686" spans="1:13">
      <c r="A686" s="129">
        <v>426.779999999994</v>
      </c>
      <c r="B686" s="132">
        <v>29618914.2857152</v>
      </c>
      <c r="C686" s="133">
        <v>426.78</v>
      </c>
      <c r="D686" s="133">
        <v>70.4389142857152</v>
      </c>
      <c r="E686" s="134">
        <v>98.653941576631894</v>
      </c>
      <c r="F686" s="135">
        <v>29.618914285715199</v>
      </c>
      <c r="G686" s="134">
        <v>96.857142857145703</v>
      </c>
      <c r="H686" s="137">
        <f t="shared" si="11"/>
        <v>4.3685714285700783E-2</v>
      </c>
      <c r="I686" s="129">
        <v>426.779999999994</v>
      </c>
      <c r="J686" s="130">
        <v>70438914.285714298</v>
      </c>
      <c r="K686" s="131">
        <v>70.438914285714304</v>
      </c>
      <c r="L686" s="130">
        <v>29618914.2856865</v>
      </c>
      <c r="M686" s="129">
        <v>96.857142857140104</v>
      </c>
    </row>
    <row r="687" spans="1:13">
      <c r="A687" s="129">
        <v>426.789999999994</v>
      </c>
      <c r="B687" s="132">
        <v>29662600.000000801</v>
      </c>
      <c r="C687" s="133">
        <v>426.79</v>
      </c>
      <c r="D687" s="133">
        <v>70.482600000000801</v>
      </c>
      <c r="E687" s="134">
        <v>98.715126050421304</v>
      </c>
      <c r="F687" s="135">
        <v>29.662600000000801</v>
      </c>
      <c r="G687" s="134">
        <v>97.0000000000027</v>
      </c>
      <c r="H687" s="137">
        <f t="shared" si="11"/>
        <v>4.3685714285601307E-2</v>
      </c>
      <c r="I687" s="129">
        <v>426.789999999994</v>
      </c>
      <c r="J687" s="130">
        <v>70482600</v>
      </c>
      <c r="K687" s="131">
        <v>70.482600000000005</v>
      </c>
      <c r="L687" s="130">
        <v>29662599.999972198</v>
      </c>
      <c r="M687" s="129">
        <v>96.9999999999972</v>
      </c>
    </row>
    <row r="688" spans="1:13">
      <c r="A688" s="129">
        <v>426.79999999999399</v>
      </c>
      <c r="B688" s="132">
        <v>29706285.714286499</v>
      </c>
      <c r="C688" s="133">
        <v>426.8</v>
      </c>
      <c r="D688" s="133">
        <v>70.526285714286502</v>
      </c>
      <c r="E688" s="134">
        <v>98.7763105242108</v>
      </c>
      <c r="F688" s="135">
        <v>29.706285714286501</v>
      </c>
      <c r="G688" s="134">
        <v>97.142857142859796</v>
      </c>
      <c r="H688" s="137">
        <f t="shared" si="11"/>
        <v>4.3685714285700783E-2</v>
      </c>
      <c r="I688" s="129">
        <v>426.79999999999399</v>
      </c>
      <c r="J688" s="130">
        <v>70526285.714285702</v>
      </c>
      <c r="K688" s="131">
        <v>70.526285714285706</v>
      </c>
      <c r="L688" s="130">
        <v>29706285.7142579</v>
      </c>
      <c r="M688" s="129">
        <v>97.142857142854396</v>
      </c>
    </row>
    <row r="689" spans="1:13">
      <c r="A689" s="129">
        <v>426.80999999999398</v>
      </c>
      <c r="B689" s="132">
        <v>29749971.4285722</v>
      </c>
      <c r="C689" s="133">
        <v>426.81</v>
      </c>
      <c r="D689" s="133">
        <v>70.569971428572202</v>
      </c>
      <c r="E689" s="134">
        <v>98.837494998000295</v>
      </c>
      <c r="F689" s="135">
        <v>29.749971428572199</v>
      </c>
      <c r="G689" s="134">
        <v>97.285714285716793</v>
      </c>
      <c r="H689" s="137">
        <f t="shared" si="11"/>
        <v>4.3685714285700783E-2</v>
      </c>
      <c r="I689" s="129">
        <v>426.80999999999398</v>
      </c>
      <c r="J689" s="130">
        <v>70569971.428571299</v>
      </c>
      <c r="K689" s="131">
        <v>70.569971428571293</v>
      </c>
      <c r="L689" s="130">
        <v>29749971.428543501</v>
      </c>
      <c r="M689" s="129">
        <v>97.285714285711506</v>
      </c>
    </row>
    <row r="690" spans="1:13">
      <c r="A690" s="129">
        <v>426.81999999999402</v>
      </c>
      <c r="B690" s="132">
        <v>29793657.142857902</v>
      </c>
      <c r="C690" s="133">
        <v>426.82</v>
      </c>
      <c r="D690" s="133">
        <v>70.613657142857903</v>
      </c>
      <c r="E690" s="134">
        <v>98.898679471789706</v>
      </c>
      <c r="F690" s="135">
        <v>29.793657142857899</v>
      </c>
      <c r="G690" s="134">
        <v>97.428571428573804</v>
      </c>
      <c r="H690" s="137">
        <f t="shared" si="11"/>
        <v>4.3685714285700783E-2</v>
      </c>
      <c r="I690" s="129">
        <v>426.81999999999402</v>
      </c>
      <c r="J690" s="130">
        <v>70613657.142857298</v>
      </c>
      <c r="K690" s="131">
        <v>70.613657142857306</v>
      </c>
      <c r="L690" s="130">
        <v>29793657.1428295</v>
      </c>
      <c r="M690" s="129">
        <v>97.428571428569498</v>
      </c>
    </row>
    <row r="691" spans="1:13">
      <c r="A691" s="129">
        <v>426.82999999999402</v>
      </c>
      <c r="B691" s="132">
        <v>29837342.857143499</v>
      </c>
      <c r="C691" s="133">
        <v>426.83</v>
      </c>
      <c r="D691" s="133">
        <v>70.657342857143504</v>
      </c>
      <c r="E691" s="134">
        <v>98.959863945579201</v>
      </c>
      <c r="F691" s="135">
        <v>29.837342857143501</v>
      </c>
      <c r="G691" s="134">
        <v>97.571428571430801</v>
      </c>
      <c r="H691" s="137">
        <f t="shared" si="11"/>
        <v>4.3685714285601307E-2</v>
      </c>
      <c r="I691" s="129">
        <v>426.82999999999402</v>
      </c>
      <c r="J691" s="130">
        <v>70657342.857143</v>
      </c>
      <c r="K691" s="131">
        <v>70.657342857142993</v>
      </c>
      <c r="L691" s="130">
        <v>29837342.857115202</v>
      </c>
      <c r="M691" s="129">
        <v>97.571428571426694</v>
      </c>
    </row>
    <row r="692" spans="1:13">
      <c r="A692" s="129">
        <v>426.83999999999401</v>
      </c>
      <c r="B692" s="132">
        <v>29881028.5714292</v>
      </c>
      <c r="C692" s="133">
        <v>426.84</v>
      </c>
      <c r="D692" s="133">
        <v>70.701028571429205</v>
      </c>
      <c r="E692" s="134">
        <v>99.021048419368597</v>
      </c>
      <c r="F692" s="135">
        <v>29.881028571429201</v>
      </c>
      <c r="G692" s="134">
        <v>97.714285714287797</v>
      </c>
      <c r="H692" s="137">
        <f t="shared" si="11"/>
        <v>4.3685714285700783E-2</v>
      </c>
      <c r="I692" s="129">
        <v>426.83999999999401</v>
      </c>
      <c r="J692" s="130">
        <v>70701028.571428597</v>
      </c>
      <c r="K692" s="131">
        <v>70.701028571428594</v>
      </c>
      <c r="L692" s="130">
        <v>29881028.571400799</v>
      </c>
      <c r="M692" s="129">
        <v>97.714285714283903</v>
      </c>
    </row>
    <row r="693" spans="1:13">
      <c r="A693" s="129">
        <v>426.849999999994</v>
      </c>
      <c r="B693" s="132">
        <v>29924714.285714898</v>
      </c>
      <c r="C693" s="133">
        <v>426.85</v>
      </c>
      <c r="D693" s="133">
        <v>70.744714285714906</v>
      </c>
      <c r="E693" s="134">
        <v>99.082232893158107</v>
      </c>
      <c r="F693" s="135">
        <v>29.924714285714899</v>
      </c>
      <c r="G693" s="134">
        <v>97.857142857144794</v>
      </c>
      <c r="H693" s="137">
        <f t="shared" si="11"/>
        <v>4.3685714285700783E-2</v>
      </c>
      <c r="I693" s="129">
        <v>426.849999999994</v>
      </c>
      <c r="J693" s="130">
        <v>70744714.285714298</v>
      </c>
      <c r="K693" s="131">
        <v>70.744714285714295</v>
      </c>
      <c r="L693" s="130">
        <v>29924714.2856865</v>
      </c>
      <c r="M693" s="129">
        <v>97.857142857141</v>
      </c>
    </row>
    <row r="694" spans="1:13">
      <c r="A694" s="129">
        <v>426.85999999999399</v>
      </c>
      <c r="B694" s="132">
        <v>29968400.0000006</v>
      </c>
      <c r="C694" s="133">
        <v>426.86</v>
      </c>
      <c r="D694" s="133">
        <v>70.788400000000607</v>
      </c>
      <c r="E694" s="134">
        <v>99.143417366947602</v>
      </c>
      <c r="F694" s="135">
        <v>29.968400000000599</v>
      </c>
      <c r="G694" s="134">
        <v>98.000000000001805</v>
      </c>
      <c r="H694" s="137">
        <f t="shared" si="11"/>
        <v>4.3685714285700783E-2</v>
      </c>
      <c r="I694" s="129">
        <v>426.85999999999399</v>
      </c>
      <c r="J694" s="130">
        <v>70788400</v>
      </c>
      <c r="K694" s="131">
        <v>70.788399999999996</v>
      </c>
      <c r="L694" s="130">
        <v>29968399.999972198</v>
      </c>
      <c r="M694" s="129">
        <v>97.999999999998195</v>
      </c>
    </row>
    <row r="695" spans="1:13">
      <c r="A695" s="129">
        <v>426.86999999999398</v>
      </c>
      <c r="B695" s="132">
        <v>30012085.714286201</v>
      </c>
      <c r="C695" s="133">
        <v>426.87</v>
      </c>
      <c r="D695" s="133">
        <v>70.832085714286194</v>
      </c>
      <c r="E695" s="134">
        <v>99.204601840736998</v>
      </c>
      <c r="F695" s="135">
        <v>30.012085714286201</v>
      </c>
      <c r="G695" s="134">
        <v>98.142857142858801</v>
      </c>
      <c r="H695" s="137">
        <f t="shared" si="11"/>
        <v>4.3685714285587096E-2</v>
      </c>
      <c r="I695" s="129">
        <v>426.86999999999398</v>
      </c>
      <c r="J695" s="130">
        <v>70832085.714285702</v>
      </c>
      <c r="K695" s="131">
        <v>70.832085714285697</v>
      </c>
      <c r="L695" s="130">
        <v>30012085.7142579</v>
      </c>
      <c r="M695" s="129">
        <v>98.142857142855306</v>
      </c>
    </row>
    <row r="696" spans="1:13">
      <c r="A696" s="129">
        <v>426.87999999999403</v>
      </c>
      <c r="B696" s="132">
        <v>30055771.428571898</v>
      </c>
      <c r="C696" s="133">
        <v>426.88</v>
      </c>
      <c r="D696" s="133">
        <v>70.875771428571895</v>
      </c>
      <c r="E696" s="134">
        <v>99.265786314526494</v>
      </c>
      <c r="F696" s="135">
        <v>30.055771428571902</v>
      </c>
      <c r="G696" s="134">
        <v>98.285714285715898</v>
      </c>
      <c r="H696" s="137">
        <f t="shared" si="11"/>
        <v>4.3685714285700783E-2</v>
      </c>
      <c r="I696" s="129">
        <v>426.87999999999403</v>
      </c>
      <c r="J696" s="130">
        <v>70875771.428571597</v>
      </c>
      <c r="K696" s="131">
        <v>70.875771428571596</v>
      </c>
      <c r="L696" s="130">
        <v>30055771.428543799</v>
      </c>
      <c r="M696" s="129">
        <v>98.285714285713297</v>
      </c>
    </row>
    <row r="697" spans="1:13">
      <c r="A697" s="129">
        <v>426.88999999999402</v>
      </c>
      <c r="B697" s="132">
        <v>30099457.1428576</v>
      </c>
      <c r="C697" s="133">
        <v>426.89</v>
      </c>
      <c r="D697" s="133">
        <v>70.919457142857595</v>
      </c>
      <c r="E697" s="134">
        <v>99.326970788315904</v>
      </c>
      <c r="F697" s="135">
        <v>30.099457142857599</v>
      </c>
      <c r="G697" s="134">
        <v>98.428571428572894</v>
      </c>
      <c r="H697" s="137">
        <f t="shared" si="11"/>
        <v>4.3685714285700783E-2</v>
      </c>
      <c r="I697" s="129">
        <v>426.88999999999402</v>
      </c>
      <c r="J697" s="130">
        <v>70919457.142857298</v>
      </c>
      <c r="K697" s="131">
        <v>70.919457142857297</v>
      </c>
      <c r="L697" s="130">
        <v>30099457.1428295</v>
      </c>
      <c r="M697" s="129">
        <v>98.428571428570393</v>
      </c>
    </row>
    <row r="698" spans="1:13">
      <c r="A698" s="129">
        <v>426.89999999999401</v>
      </c>
      <c r="B698" s="132">
        <v>30143142.857143302</v>
      </c>
      <c r="C698" s="133">
        <v>426.9</v>
      </c>
      <c r="D698" s="133">
        <v>70.963142857143296</v>
      </c>
      <c r="E698" s="134">
        <v>99.3881552621054</v>
      </c>
      <c r="F698" s="135">
        <v>30.1431428571433</v>
      </c>
      <c r="G698" s="134">
        <v>98.571428571429905</v>
      </c>
      <c r="H698" s="137">
        <f t="shared" si="11"/>
        <v>4.3685714285700783E-2</v>
      </c>
      <c r="I698" s="129">
        <v>426.89999999999401</v>
      </c>
      <c r="J698" s="130">
        <v>70963142.857143</v>
      </c>
      <c r="K698" s="131">
        <v>70.963142857142998</v>
      </c>
      <c r="L698" s="130">
        <v>30143142.857115202</v>
      </c>
      <c r="M698" s="129">
        <v>98.571428571427603</v>
      </c>
    </row>
    <row r="699" spans="1:13">
      <c r="A699" s="129">
        <v>426.909999999994</v>
      </c>
      <c r="B699" s="132">
        <v>30186828.571428899</v>
      </c>
      <c r="C699" s="133">
        <v>426.91</v>
      </c>
      <c r="D699" s="133">
        <v>71.006828571428898</v>
      </c>
      <c r="E699" s="134">
        <v>99.449339735894895</v>
      </c>
      <c r="F699" s="135">
        <v>30.186828571428901</v>
      </c>
      <c r="G699" s="134">
        <v>98.714285714286902</v>
      </c>
      <c r="H699" s="137">
        <f t="shared" si="11"/>
        <v>4.3685714285601307E-2</v>
      </c>
      <c r="I699" s="129">
        <v>426.909999999994</v>
      </c>
      <c r="J699" s="130">
        <v>71006828.571428597</v>
      </c>
      <c r="K699" s="131">
        <v>71.006828571428599</v>
      </c>
      <c r="L699" s="130">
        <v>30186828.571400799</v>
      </c>
      <c r="M699" s="129">
        <v>98.714285714284799</v>
      </c>
    </row>
    <row r="700" spans="1:13">
      <c r="A700" s="129">
        <v>426.91999999999399</v>
      </c>
      <c r="B700" s="132">
        <v>30230514.2857146</v>
      </c>
      <c r="C700" s="133">
        <v>426.92</v>
      </c>
      <c r="D700" s="133">
        <v>71.050514285714598</v>
      </c>
      <c r="E700" s="134">
        <v>99.510524209684306</v>
      </c>
      <c r="F700" s="135">
        <v>30.230514285714602</v>
      </c>
      <c r="G700" s="134">
        <v>98.857142857143899</v>
      </c>
      <c r="H700" s="137">
        <f t="shared" si="11"/>
        <v>4.3685714285700783E-2</v>
      </c>
      <c r="I700" s="129">
        <v>426.91999999999399</v>
      </c>
      <c r="J700" s="130">
        <v>71050514.285714298</v>
      </c>
      <c r="K700" s="131">
        <v>71.0505142857143</v>
      </c>
      <c r="L700" s="130">
        <v>30230514.2856865</v>
      </c>
      <c r="M700" s="129">
        <v>98.857142857141895</v>
      </c>
    </row>
    <row r="701" spans="1:13">
      <c r="A701" s="129">
        <v>426.92999999999398</v>
      </c>
      <c r="B701" s="132">
        <v>30274200.000000302</v>
      </c>
      <c r="C701" s="133">
        <v>426.93</v>
      </c>
      <c r="D701" s="133">
        <v>71.094200000000299</v>
      </c>
      <c r="E701" s="134">
        <v>99.571708683473801</v>
      </c>
      <c r="F701" s="135">
        <v>30.274200000000299</v>
      </c>
      <c r="G701" s="134">
        <v>99.000000000000895</v>
      </c>
      <c r="H701" s="137">
        <f t="shared" si="11"/>
        <v>4.3685714285700783E-2</v>
      </c>
      <c r="I701" s="129">
        <v>426.92999999999398</v>
      </c>
      <c r="J701" s="130">
        <v>71094200</v>
      </c>
      <c r="K701" s="131">
        <v>71.094200000000001</v>
      </c>
      <c r="L701" s="130">
        <v>30274199.999972198</v>
      </c>
      <c r="M701" s="129">
        <v>98.999999999999105</v>
      </c>
    </row>
    <row r="702" spans="1:13">
      <c r="A702" s="129">
        <v>426.93999999999397</v>
      </c>
      <c r="B702" s="132">
        <v>30317885.714286</v>
      </c>
      <c r="C702" s="133">
        <v>426.94</v>
      </c>
      <c r="D702" s="133">
        <v>71.137885714286</v>
      </c>
      <c r="E702" s="134">
        <v>99.632893157263197</v>
      </c>
      <c r="F702" s="135">
        <v>30.3178857142859</v>
      </c>
      <c r="G702" s="134">
        <v>99.142857142857906</v>
      </c>
      <c r="H702" s="137">
        <f t="shared" si="11"/>
        <v>4.3685714285700783E-2</v>
      </c>
      <c r="I702" s="129">
        <v>426.93999999999397</v>
      </c>
      <c r="J702" s="130">
        <v>71137885.714285702</v>
      </c>
      <c r="K702" s="131">
        <v>71.137885714285702</v>
      </c>
      <c r="L702" s="130">
        <v>30317885.7142579</v>
      </c>
      <c r="M702" s="129">
        <v>99.142857142856201</v>
      </c>
    </row>
    <row r="703" spans="1:13">
      <c r="A703" s="129">
        <v>426.94999999999402</v>
      </c>
      <c r="B703" s="132">
        <v>30361571.4285716</v>
      </c>
      <c r="C703" s="133">
        <v>426.95</v>
      </c>
      <c r="D703" s="133">
        <v>71.181571428571601</v>
      </c>
      <c r="E703" s="134">
        <v>99.694077631052707</v>
      </c>
      <c r="F703" s="135">
        <v>30.361571428571601</v>
      </c>
      <c r="G703" s="134">
        <v>99.285714285714903</v>
      </c>
      <c r="H703" s="137">
        <f t="shared" si="11"/>
        <v>4.3685714285601307E-2</v>
      </c>
      <c r="I703" s="129">
        <v>426.94999999999402</v>
      </c>
      <c r="J703" s="130">
        <v>71181571.428571597</v>
      </c>
      <c r="K703" s="131">
        <v>71.181571428571601</v>
      </c>
      <c r="L703" s="130">
        <v>30361571.428543799</v>
      </c>
      <c r="M703" s="129">
        <v>99.285714285714207</v>
      </c>
    </row>
    <row r="704" spans="1:13">
      <c r="A704" s="129">
        <v>426.95999999999401</v>
      </c>
      <c r="B704" s="132">
        <v>30405257.142857298</v>
      </c>
      <c r="C704" s="133">
        <v>426.96</v>
      </c>
      <c r="D704" s="133">
        <v>71.225257142857302</v>
      </c>
      <c r="E704" s="134">
        <v>99.755262104842103</v>
      </c>
      <c r="F704" s="135">
        <v>30.405257142857302</v>
      </c>
      <c r="G704" s="134">
        <v>99.428571428571999</v>
      </c>
      <c r="H704" s="137">
        <f t="shared" si="11"/>
        <v>4.3685714285700783E-2</v>
      </c>
      <c r="I704" s="129">
        <v>426.95999999999401</v>
      </c>
      <c r="J704" s="130">
        <v>71225257.142857298</v>
      </c>
      <c r="K704" s="131">
        <v>71.225257142857302</v>
      </c>
      <c r="L704" s="130">
        <v>30405257.1428295</v>
      </c>
      <c r="M704" s="129">
        <v>99.428571428571402</v>
      </c>
    </row>
    <row r="705" spans="1:15">
      <c r="A705" s="129">
        <v>426.969999999994</v>
      </c>
      <c r="B705" s="132">
        <v>30448942.857143</v>
      </c>
      <c r="C705" s="133">
        <v>426.97</v>
      </c>
      <c r="D705" s="133">
        <v>71.268942857143003</v>
      </c>
      <c r="E705" s="134">
        <v>99.816446578631599</v>
      </c>
      <c r="F705" s="135">
        <v>30.448942857142999</v>
      </c>
      <c r="G705" s="134">
        <v>99.571428571428996</v>
      </c>
      <c r="H705" s="137">
        <f t="shared" si="11"/>
        <v>4.3685714285700783E-2</v>
      </c>
      <c r="I705" s="129">
        <v>426.969999999994</v>
      </c>
      <c r="J705" s="130">
        <v>71268942.857143</v>
      </c>
      <c r="K705" s="131">
        <v>71.268942857143003</v>
      </c>
      <c r="L705" s="130">
        <v>30448942.857115202</v>
      </c>
      <c r="M705" s="129">
        <v>99.571428571428498</v>
      </c>
    </row>
    <row r="706" spans="1:15">
      <c r="A706" s="129">
        <v>426.97999999999399</v>
      </c>
      <c r="B706" s="132">
        <v>30492628.571428601</v>
      </c>
      <c r="C706" s="133">
        <v>426.98</v>
      </c>
      <c r="D706" s="133">
        <v>71.312628571428704</v>
      </c>
      <c r="E706" s="134">
        <v>99.877631052421094</v>
      </c>
      <c r="F706" s="135">
        <v>30.4926285714287</v>
      </c>
      <c r="G706" s="134">
        <v>99.714285714286007</v>
      </c>
      <c r="H706" s="137">
        <f t="shared" si="11"/>
        <v>4.3685714285700783E-2</v>
      </c>
      <c r="I706" s="129">
        <v>426.97999999999399</v>
      </c>
      <c r="J706" s="130">
        <v>71312628.571428597</v>
      </c>
      <c r="K706" s="131">
        <v>71.312628571428604</v>
      </c>
      <c r="L706" s="130">
        <v>30492628.571400799</v>
      </c>
      <c r="M706" s="129">
        <v>99.714285714285694</v>
      </c>
    </row>
    <row r="707" spans="1:15">
      <c r="A707" s="129">
        <v>426.98999999999398</v>
      </c>
      <c r="B707" s="132">
        <v>30536314.285714298</v>
      </c>
      <c r="C707" s="133">
        <v>426.99</v>
      </c>
      <c r="D707" s="133">
        <v>71.356314285714305</v>
      </c>
      <c r="E707" s="134">
        <v>99.938815526210504</v>
      </c>
      <c r="F707" s="135">
        <v>30.536314285714301</v>
      </c>
      <c r="G707" s="134">
        <v>99.857142857143003</v>
      </c>
      <c r="H707" s="137">
        <f t="shared" si="11"/>
        <v>4.3685714285601307E-2</v>
      </c>
      <c r="I707" s="129">
        <v>426.98999999999398</v>
      </c>
      <c r="J707" s="130">
        <v>71356314.285714298</v>
      </c>
      <c r="K707" s="131">
        <v>71.356314285714305</v>
      </c>
      <c r="L707" s="130">
        <v>30536314.2856865</v>
      </c>
      <c r="M707" s="129">
        <v>99.857142857142904</v>
      </c>
      <c r="O707" s="138">
        <f>D708-D608</f>
        <v>4.3685714285674067</v>
      </c>
    </row>
    <row r="708" spans="1:15">
      <c r="A708" s="129">
        <v>426.99999999999397</v>
      </c>
      <c r="B708" s="148">
        <v>30580000</v>
      </c>
      <c r="C708" s="149">
        <v>427</v>
      </c>
      <c r="D708" s="149">
        <v>71.400000000000006</v>
      </c>
      <c r="E708" s="150">
        <v>100</v>
      </c>
      <c r="F708" s="151">
        <v>30.58</v>
      </c>
      <c r="G708" s="150">
        <v>100</v>
      </c>
      <c r="H708" s="137">
        <f t="shared" si="11"/>
        <v>4.3685714285700783E-2</v>
      </c>
      <c r="I708" s="129">
        <v>426.99999999999397</v>
      </c>
      <c r="J708" s="130">
        <v>71400000</v>
      </c>
      <c r="K708" s="131">
        <v>71.400000000000006</v>
      </c>
      <c r="L708" s="130">
        <v>30579999.999972198</v>
      </c>
      <c r="M708" s="129">
        <v>100</v>
      </c>
    </row>
    <row r="709" spans="1:15">
      <c r="A709" s="129">
        <v>427.00999999999402</v>
      </c>
      <c r="B709" s="132">
        <v>30623685.714285702</v>
      </c>
      <c r="C709" s="133">
        <v>427.01</v>
      </c>
      <c r="D709" s="133">
        <v>71.443685714285706</v>
      </c>
      <c r="E709" s="134">
        <v>100.061184473789</v>
      </c>
      <c r="F709" s="135">
        <v>30.623685714285699</v>
      </c>
      <c r="G709" s="134">
        <v>100.142857142857</v>
      </c>
      <c r="H709" s="137">
        <f t="shared" si="11"/>
        <v>4.3685714285700783E-2</v>
      </c>
      <c r="I709" s="129">
        <v>427.00999999999402</v>
      </c>
      <c r="J709" s="130">
        <v>71443685.714285895</v>
      </c>
      <c r="K709" s="131">
        <v>71.443685714285905</v>
      </c>
      <c r="L709" s="130">
        <v>30623685.714258101</v>
      </c>
      <c r="M709" s="129">
        <v>100.14285714285801</v>
      </c>
    </row>
    <row r="710" spans="1:15">
      <c r="A710" s="129">
        <v>427.01999999999401</v>
      </c>
      <c r="B710" s="132">
        <v>30667371.428571299</v>
      </c>
      <c r="C710" s="133">
        <v>427.02</v>
      </c>
      <c r="D710" s="133">
        <v>71.487371428571393</v>
      </c>
      <c r="E710" s="134">
        <v>100.12236894757901</v>
      </c>
      <c r="F710" s="135">
        <v>30.6673714285713</v>
      </c>
      <c r="G710" s="134">
        <v>100.28571428571399</v>
      </c>
      <c r="H710" s="137">
        <f t="shared" si="11"/>
        <v>4.3685714285686572E-2</v>
      </c>
      <c r="I710" s="129">
        <v>427.01999999999401</v>
      </c>
      <c r="J710" s="130">
        <v>71487371.428571597</v>
      </c>
      <c r="K710" s="131">
        <v>71.487371428571606</v>
      </c>
      <c r="L710" s="130">
        <v>30667371.428543799</v>
      </c>
      <c r="M710" s="129">
        <v>100.285714285715</v>
      </c>
    </row>
    <row r="711" spans="1:15">
      <c r="A711" s="129">
        <v>427.029999999994</v>
      </c>
      <c r="B711" s="132">
        <v>30711057.142857</v>
      </c>
      <c r="C711" s="133">
        <v>427.03</v>
      </c>
      <c r="D711" s="133">
        <v>71.531057142856994</v>
      </c>
      <c r="E711" s="134">
        <v>100.183553421368</v>
      </c>
      <c r="F711" s="135">
        <v>30.711057142857001</v>
      </c>
      <c r="G711" s="134">
        <v>100.428571428571</v>
      </c>
      <c r="H711" s="137">
        <f t="shared" si="11"/>
        <v>4.3685714285601307E-2</v>
      </c>
      <c r="I711" s="129">
        <v>427.029999999994</v>
      </c>
      <c r="J711" s="130">
        <v>71531057.142857298</v>
      </c>
      <c r="K711" s="131">
        <v>71.531057142857307</v>
      </c>
      <c r="L711" s="130">
        <v>30711057.1428295</v>
      </c>
      <c r="M711" s="129">
        <v>100.428571428572</v>
      </c>
    </row>
    <row r="712" spans="1:15">
      <c r="A712" s="129">
        <v>427.039999999994</v>
      </c>
      <c r="B712" s="132">
        <v>30754742.857142702</v>
      </c>
      <c r="C712" s="133">
        <v>427.04</v>
      </c>
      <c r="D712" s="133">
        <v>71.574742857142695</v>
      </c>
      <c r="E712" s="134">
        <v>100.244737895158</v>
      </c>
      <c r="F712" s="135">
        <v>30.754742857142698</v>
      </c>
      <c r="G712" s="134">
        <v>100.571428571428</v>
      </c>
      <c r="H712" s="137">
        <f t="shared" si="11"/>
        <v>4.3685714285700783E-2</v>
      </c>
      <c r="I712" s="129">
        <v>427.039999999994</v>
      </c>
      <c r="J712" s="130">
        <v>71574742.857142895</v>
      </c>
      <c r="K712" s="131">
        <v>71.574742857142894</v>
      </c>
      <c r="L712" s="130">
        <v>30754742.857115101</v>
      </c>
      <c r="M712" s="129">
        <v>100.571428571429</v>
      </c>
    </row>
    <row r="713" spans="1:15">
      <c r="A713" s="129">
        <v>427.04999999999399</v>
      </c>
      <c r="B713" s="132">
        <v>30798428.5714284</v>
      </c>
      <c r="C713" s="133">
        <v>427.05</v>
      </c>
      <c r="D713" s="133">
        <v>71.618428571428396</v>
      </c>
      <c r="E713" s="134">
        <v>100.30592236894699</v>
      </c>
      <c r="F713" s="135">
        <v>30.798428571428399</v>
      </c>
      <c r="G713" s="134">
        <v>100.714285714285</v>
      </c>
      <c r="H713" s="137">
        <f t="shared" si="11"/>
        <v>4.3685714285700783E-2</v>
      </c>
      <c r="I713" s="129">
        <v>427.04999999999399</v>
      </c>
      <c r="J713" s="130">
        <v>71618428.571428597</v>
      </c>
      <c r="K713" s="131">
        <v>71.618428571428595</v>
      </c>
      <c r="L713" s="130">
        <v>30798428.571400799</v>
      </c>
      <c r="M713" s="129">
        <v>100.71428571428601</v>
      </c>
    </row>
    <row r="714" spans="1:15">
      <c r="A714" s="129">
        <v>427.05999999999398</v>
      </c>
      <c r="B714" s="132">
        <v>30842114.285714</v>
      </c>
      <c r="C714" s="133">
        <v>427.06</v>
      </c>
      <c r="D714" s="133">
        <v>71.662114285714097</v>
      </c>
      <c r="E714" s="134">
        <v>100.367106842737</v>
      </c>
      <c r="F714" s="135">
        <v>30.842114285714</v>
      </c>
      <c r="G714" s="134">
        <v>100.85714285714199</v>
      </c>
      <c r="H714" s="137">
        <f t="shared" ref="H714:H777" si="12">D714-D713</f>
        <v>4.3685714285700783E-2</v>
      </c>
      <c r="I714" s="129">
        <v>427.05999999999398</v>
      </c>
      <c r="J714" s="130">
        <v>71662114.285714298</v>
      </c>
      <c r="K714" s="131">
        <v>71.662114285714296</v>
      </c>
      <c r="L714" s="130">
        <v>30842114.2856865</v>
      </c>
      <c r="M714" s="129">
        <v>100.857142857144</v>
      </c>
    </row>
    <row r="715" spans="1:15">
      <c r="A715" s="129">
        <v>427.06999999999402</v>
      </c>
      <c r="B715" s="132">
        <v>30885799.999999698</v>
      </c>
      <c r="C715" s="133">
        <v>427.07</v>
      </c>
      <c r="D715" s="133">
        <v>71.705799999999698</v>
      </c>
      <c r="E715" s="134">
        <v>100.428291316526</v>
      </c>
      <c r="F715" s="135">
        <v>30.885799999999701</v>
      </c>
      <c r="G715" s="134">
        <v>100.99999999999901</v>
      </c>
      <c r="H715" s="137">
        <f t="shared" si="12"/>
        <v>4.3685714285601307E-2</v>
      </c>
      <c r="I715" s="129">
        <v>427.06999999999402</v>
      </c>
      <c r="J715" s="130">
        <v>71705800.000000194</v>
      </c>
      <c r="K715" s="131">
        <v>71.705800000000195</v>
      </c>
      <c r="L715" s="130">
        <v>30885799.999972399</v>
      </c>
      <c r="M715" s="129">
        <v>101.000000000002</v>
      </c>
    </row>
    <row r="716" spans="1:15">
      <c r="A716" s="129">
        <v>427.07999999999402</v>
      </c>
      <c r="B716" s="132">
        <v>30929485.7142854</v>
      </c>
      <c r="C716" s="133">
        <v>427.08</v>
      </c>
      <c r="D716" s="133">
        <v>71.749485714285399</v>
      </c>
      <c r="E716" s="134">
        <v>100.48947579031601</v>
      </c>
      <c r="F716" s="135">
        <v>30.929485714285399</v>
      </c>
      <c r="G716" s="134">
        <v>101.142857142856</v>
      </c>
      <c r="H716" s="137">
        <f t="shared" si="12"/>
        <v>4.3685714285700783E-2</v>
      </c>
      <c r="I716" s="129">
        <v>427.07999999999402</v>
      </c>
      <c r="J716" s="130">
        <v>71749485.714285895</v>
      </c>
      <c r="K716" s="131">
        <v>71.749485714285896</v>
      </c>
      <c r="L716" s="130">
        <v>30929485.714258101</v>
      </c>
      <c r="M716" s="129">
        <v>101.142857142859</v>
      </c>
    </row>
    <row r="717" spans="1:15">
      <c r="A717" s="129">
        <v>427.08999999999401</v>
      </c>
      <c r="B717" s="132">
        <v>30973171.428571101</v>
      </c>
      <c r="C717" s="133">
        <v>427.09</v>
      </c>
      <c r="D717" s="133">
        <v>71.7931714285711</v>
      </c>
      <c r="E717" s="134">
        <v>100.55066026410501</v>
      </c>
      <c r="F717" s="135">
        <v>30.973171428571099</v>
      </c>
      <c r="G717" s="134">
        <v>101.285714285713</v>
      </c>
      <c r="H717" s="137">
        <f t="shared" si="12"/>
        <v>4.3685714285700783E-2</v>
      </c>
      <c r="I717" s="129">
        <v>427.08999999999401</v>
      </c>
      <c r="J717" s="130">
        <v>71793171.428571597</v>
      </c>
      <c r="K717" s="131">
        <v>71.793171428571597</v>
      </c>
      <c r="L717" s="130">
        <v>30973171.428543799</v>
      </c>
      <c r="M717" s="129">
        <v>101.285714285716</v>
      </c>
    </row>
    <row r="718" spans="1:15">
      <c r="A718" s="129">
        <v>427.099999999994</v>
      </c>
      <c r="B718" s="132">
        <v>31016857.142856698</v>
      </c>
      <c r="C718" s="133">
        <v>427.1</v>
      </c>
      <c r="D718" s="133">
        <v>71.8368571428568</v>
      </c>
      <c r="E718" s="134">
        <v>100.611844737895</v>
      </c>
      <c r="F718" s="135">
        <v>31.016857142856701</v>
      </c>
      <c r="G718" s="134">
        <v>101.42857142857</v>
      </c>
      <c r="H718" s="137">
        <f t="shared" si="12"/>
        <v>4.3685714285700783E-2</v>
      </c>
      <c r="I718" s="129">
        <v>427.099999999994</v>
      </c>
      <c r="J718" s="130">
        <v>71836857.142857194</v>
      </c>
      <c r="K718" s="131">
        <v>71.836857142857198</v>
      </c>
      <c r="L718" s="130">
        <v>31016857.1428294</v>
      </c>
      <c r="M718" s="129">
        <v>101.42857142857299</v>
      </c>
    </row>
    <row r="719" spans="1:15">
      <c r="A719" s="129">
        <v>427.10999999999399</v>
      </c>
      <c r="B719" s="132">
        <v>31060542.8571424</v>
      </c>
      <c r="C719" s="133">
        <v>427.11</v>
      </c>
      <c r="D719" s="133">
        <v>71.880542857142402</v>
      </c>
      <c r="E719" s="134">
        <v>100.673029211684</v>
      </c>
      <c r="F719" s="135">
        <v>31.060542857142401</v>
      </c>
      <c r="G719" s="134">
        <v>101.57142857142701</v>
      </c>
      <c r="H719" s="137">
        <f t="shared" si="12"/>
        <v>4.3685714285601307E-2</v>
      </c>
      <c r="I719" s="129">
        <v>427.10999999999399</v>
      </c>
      <c r="J719" s="130">
        <v>71880542.857142895</v>
      </c>
      <c r="K719" s="131">
        <v>71.880542857142899</v>
      </c>
      <c r="L719" s="130">
        <v>31060542.857115101</v>
      </c>
      <c r="M719" s="129">
        <v>101.57142857143</v>
      </c>
    </row>
    <row r="720" spans="1:15">
      <c r="A720" s="129">
        <v>427.11999999999398</v>
      </c>
      <c r="B720" s="132">
        <v>31104228.571428102</v>
      </c>
      <c r="C720" s="133">
        <v>427.12</v>
      </c>
      <c r="D720" s="133">
        <v>71.924228571428102</v>
      </c>
      <c r="E720" s="134">
        <v>100.734213685474</v>
      </c>
      <c r="F720" s="135">
        <v>31.104228571428099</v>
      </c>
      <c r="G720" s="134">
        <v>101.714285714284</v>
      </c>
      <c r="H720" s="137">
        <f t="shared" si="12"/>
        <v>4.3685714285700783E-2</v>
      </c>
      <c r="I720" s="129">
        <v>427.11999999999398</v>
      </c>
      <c r="J720" s="130">
        <v>71924228.571428597</v>
      </c>
      <c r="K720" s="131">
        <v>71.9242285714286</v>
      </c>
      <c r="L720" s="130">
        <v>31104228.571400799</v>
      </c>
      <c r="M720" s="129">
        <v>101.714285714287</v>
      </c>
    </row>
    <row r="721" spans="1:13">
      <c r="A721" s="129">
        <v>427.12999999999403</v>
      </c>
      <c r="B721" s="132">
        <v>31147914.285713799</v>
      </c>
      <c r="C721" s="133">
        <v>427.13</v>
      </c>
      <c r="D721" s="133">
        <v>71.967914285713803</v>
      </c>
      <c r="E721" s="134">
        <v>100.795398159263</v>
      </c>
      <c r="F721" s="135">
        <v>31.147914285713799</v>
      </c>
      <c r="G721" s="134">
        <v>101.857142857141</v>
      </c>
      <c r="H721" s="137">
        <f t="shared" si="12"/>
        <v>4.3685714285700783E-2</v>
      </c>
      <c r="I721" s="129">
        <v>427.12999999999403</v>
      </c>
      <c r="J721" s="130">
        <v>71967914.285714507</v>
      </c>
      <c r="K721" s="131">
        <v>71.9679142857145</v>
      </c>
      <c r="L721" s="130">
        <v>31147914.285686702</v>
      </c>
      <c r="M721" s="129">
        <v>101.85714285714501</v>
      </c>
    </row>
    <row r="722" spans="1:13">
      <c r="A722" s="129">
        <v>427.13999999999402</v>
      </c>
      <c r="B722" s="132">
        <v>31191599.9999994</v>
      </c>
      <c r="C722" s="133">
        <v>427.14</v>
      </c>
      <c r="D722" s="133">
        <v>72.011599999999405</v>
      </c>
      <c r="E722" s="134">
        <v>100.856582633052</v>
      </c>
      <c r="F722" s="135">
        <v>31.191599999999401</v>
      </c>
      <c r="G722" s="134">
        <v>101.999999999998</v>
      </c>
      <c r="H722" s="137">
        <f t="shared" si="12"/>
        <v>4.3685714285601307E-2</v>
      </c>
      <c r="I722" s="129">
        <v>427.13999999999402</v>
      </c>
      <c r="J722" s="130">
        <v>72011600.000000194</v>
      </c>
      <c r="K722" s="131">
        <v>72.0116000000002</v>
      </c>
      <c r="L722" s="130">
        <v>31191599.999972399</v>
      </c>
      <c r="M722" s="129">
        <v>102.000000000002</v>
      </c>
    </row>
    <row r="723" spans="1:13">
      <c r="A723" s="129">
        <v>427.14999999999299</v>
      </c>
      <c r="B723" s="132">
        <v>31235285.714285102</v>
      </c>
      <c r="C723" s="133">
        <v>427.15</v>
      </c>
      <c r="D723" s="133">
        <v>72.055285714285105</v>
      </c>
      <c r="E723" s="134">
        <v>100.91776710684201</v>
      </c>
      <c r="F723" s="135">
        <v>31.235285714285101</v>
      </c>
      <c r="G723" s="134">
        <v>102.14285714285499</v>
      </c>
      <c r="H723" s="137">
        <f t="shared" si="12"/>
        <v>4.3685714285700783E-2</v>
      </c>
      <c r="I723" s="129">
        <v>427.14999999999299</v>
      </c>
      <c r="J723" s="130">
        <v>72055285.714281395</v>
      </c>
      <c r="K723" s="131">
        <v>72.055285714281396</v>
      </c>
      <c r="L723" s="130">
        <v>31235285.714253601</v>
      </c>
      <c r="M723" s="129">
        <v>102.142857142845</v>
      </c>
    </row>
    <row r="724" spans="1:13">
      <c r="A724" s="129">
        <v>427.15999999999298</v>
      </c>
      <c r="B724" s="132">
        <v>31278971.4285708</v>
      </c>
      <c r="C724" s="133">
        <v>427.16</v>
      </c>
      <c r="D724" s="133">
        <v>72.098971428570806</v>
      </c>
      <c r="E724" s="134">
        <v>100.978951580631</v>
      </c>
      <c r="F724" s="135">
        <v>31.278971428570799</v>
      </c>
      <c r="G724" s="134">
        <v>102.285714285712</v>
      </c>
      <c r="H724" s="137">
        <f t="shared" si="12"/>
        <v>4.3685714285700783E-2</v>
      </c>
      <c r="I724" s="129">
        <v>427.15999999999298</v>
      </c>
      <c r="J724" s="130">
        <v>72098971.428567007</v>
      </c>
      <c r="K724" s="131">
        <v>72.098971428566998</v>
      </c>
      <c r="L724" s="130">
        <v>31278971.428539202</v>
      </c>
      <c r="M724" s="129">
        <v>102.285714285702</v>
      </c>
    </row>
    <row r="725" spans="1:13">
      <c r="A725" s="129">
        <v>427.16999999999302</v>
      </c>
      <c r="B725" s="132">
        <v>31322657.142856501</v>
      </c>
      <c r="C725" s="133">
        <v>427.17</v>
      </c>
      <c r="D725" s="133">
        <v>72.142657142856507</v>
      </c>
      <c r="E725" s="134">
        <v>101.040136054421</v>
      </c>
      <c r="F725" s="135">
        <v>31.322657142856499</v>
      </c>
      <c r="G725" s="134">
        <v>102.428571428569</v>
      </c>
      <c r="H725" s="137">
        <f t="shared" si="12"/>
        <v>4.3685714285700783E-2</v>
      </c>
      <c r="I725" s="129">
        <v>427.16999999999302</v>
      </c>
      <c r="J725" s="130">
        <v>72142657.142853007</v>
      </c>
      <c r="K725" s="131">
        <v>72.142657142852997</v>
      </c>
      <c r="L725" s="130">
        <v>31322657.142825201</v>
      </c>
      <c r="M725" s="129">
        <v>102.42857142856001</v>
      </c>
    </row>
    <row r="726" spans="1:13">
      <c r="A726" s="129">
        <v>427.17999999999302</v>
      </c>
      <c r="B726" s="132">
        <v>31366342.857142098</v>
      </c>
      <c r="C726" s="133">
        <v>427.18</v>
      </c>
      <c r="D726" s="133">
        <v>72.186342857142193</v>
      </c>
      <c r="E726" s="134">
        <v>101.10132052821</v>
      </c>
      <c r="F726" s="135">
        <v>31.366342857142101</v>
      </c>
      <c r="G726" s="134">
        <v>102.571428571426</v>
      </c>
      <c r="H726" s="137">
        <f t="shared" si="12"/>
        <v>4.3685714285686572E-2</v>
      </c>
      <c r="I726" s="129">
        <v>427.17999999999302</v>
      </c>
      <c r="J726" s="130">
        <v>72186342.857138604</v>
      </c>
      <c r="K726" s="131">
        <v>72.186342857138598</v>
      </c>
      <c r="L726" s="130">
        <v>31366342.857110798</v>
      </c>
      <c r="M726" s="129">
        <v>102.571428571417</v>
      </c>
    </row>
    <row r="727" spans="1:13">
      <c r="A727" s="129">
        <v>427.18999999999301</v>
      </c>
      <c r="B727" s="132">
        <v>31410028.5714278</v>
      </c>
      <c r="C727" s="133">
        <v>427.19</v>
      </c>
      <c r="D727" s="133">
        <v>72.230028571427795</v>
      </c>
      <c r="E727" s="134">
        <v>101.162505002</v>
      </c>
      <c r="F727" s="135">
        <v>31.410028571427802</v>
      </c>
      <c r="G727" s="134">
        <v>102.71428571428299</v>
      </c>
      <c r="H727" s="137">
        <f t="shared" si="12"/>
        <v>4.3685714285601307E-2</v>
      </c>
      <c r="I727" s="129">
        <v>427.18999999999301</v>
      </c>
      <c r="J727" s="130">
        <v>72230028.571424305</v>
      </c>
      <c r="K727" s="131">
        <v>72.230028571424299</v>
      </c>
      <c r="L727" s="130">
        <v>31410028.5713965</v>
      </c>
      <c r="M727" s="129">
        <v>102.714285714274</v>
      </c>
    </row>
    <row r="728" spans="1:13">
      <c r="A728" s="129">
        <v>427.199999999993</v>
      </c>
      <c r="B728" s="132">
        <v>31453714.285713501</v>
      </c>
      <c r="C728" s="133">
        <v>427.2</v>
      </c>
      <c r="D728" s="133">
        <v>72.273714285713496</v>
      </c>
      <c r="E728" s="134">
        <v>101.223689475789</v>
      </c>
      <c r="F728" s="135">
        <v>31.453714285713499</v>
      </c>
      <c r="G728" s="134">
        <v>102.85714285714</v>
      </c>
      <c r="H728" s="137">
        <f t="shared" si="12"/>
        <v>4.3685714285700783E-2</v>
      </c>
      <c r="I728" s="129">
        <v>427.199999999993</v>
      </c>
      <c r="J728" s="130">
        <v>72273714.285710007</v>
      </c>
      <c r="K728" s="131">
        <v>72.27371428571</v>
      </c>
      <c r="L728" s="130">
        <v>31453714.285682201</v>
      </c>
      <c r="M728" s="129">
        <v>102.857142857131</v>
      </c>
    </row>
    <row r="729" spans="1:13">
      <c r="A729" s="129">
        <v>427.20999999999299</v>
      </c>
      <c r="B729" s="132">
        <v>31497399.999999199</v>
      </c>
      <c r="C729" s="133">
        <v>427.21</v>
      </c>
      <c r="D729" s="133">
        <v>72.317399999999196</v>
      </c>
      <c r="E729" s="134">
        <v>101.28487394957899</v>
      </c>
      <c r="F729" s="135">
        <v>31.4973999999992</v>
      </c>
      <c r="G729" s="134">
        <v>102.999999999997</v>
      </c>
      <c r="H729" s="137">
        <f t="shared" si="12"/>
        <v>4.3685714285700783E-2</v>
      </c>
      <c r="I729" s="129">
        <v>427.20999999999299</v>
      </c>
      <c r="J729" s="130">
        <v>72317399.999995604</v>
      </c>
      <c r="K729" s="131">
        <v>72.317399999995601</v>
      </c>
      <c r="L729" s="130">
        <v>31497399.999967899</v>
      </c>
      <c r="M729" s="129">
        <v>102.999999999989</v>
      </c>
    </row>
    <row r="730" spans="1:13">
      <c r="A730" s="129">
        <v>427.21999999999298</v>
      </c>
      <c r="B730" s="132">
        <v>31541085.7142848</v>
      </c>
      <c r="C730" s="133">
        <v>427.22</v>
      </c>
      <c r="D730" s="133">
        <v>72.361085714284798</v>
      </c>
      <c r="E730" s="134">
        <v>101.34605842336801</v>
      </c>
      <c r="F730" s="135">
        <v>31.541085714284801</v>
      </c>
      <c r="G730" s="134">
        <v>103.142857142854</v>
      </c>
      <c r="H730" s="137">
        <f t="shared" si="12"/>
        <v>4.3685714285601307E-2</v>
      </c>
      <c r="I730" s="129">
        <v>427.21999999999298</v>
      </c>
      <c r="J730" s="130">
        <v>72361085.714281306</v>
      </c>
      <c r="K730" s="131">
        <v>72.361085714281302</v>
      </c>
      <c r="L730" s="130">
        <v>31541085.7142535</v>
      </c>
      <c r="M730" s="129">
        <v>103.142857142846</v>
      </c>
    </row>
    <row r="731" spans="1:13">
      <c r="A731" s="129">
        <v>427.22999999999303</v>
      </c>
      <c r="B731" s="132">
        <v>31584771.428570502</v>
      </c>
      <c r="C731" s="133">
        <v>427.23</v>
      </c>
      <c r="D731" s="133">
        <v>72.404771428570498</v>
      </c>
      <c r="E731" s="134">
        <v>101.407242897158</v>
      </c>
      <c r="F731" s="135">
        <v>31.584771428570502</v>
      </c>
      <c r="G731" s="134">
        <v>103.28571428571099</v>
      </c>
      <c r="H731" s="137">
        <f t="shared" si="12"/>
        <v>4.3685714285700783E-2</v>
      </c>
      <c r="I731" s="129">
        <v>427.22999999999303</v>
      </c>
      <c r="J731" s="130">
        <v>72404771.428567201</v>
      </c>
      <c r="K731" s="131">
        <v>72.404771428567201</v>
      </c>
      <c r="L731" s="130">
        <v>31584771.428539399</v>
      </c>
      <c r="M731" s="129">
        <v>103.285714285704</v>
      </c>
    </row>
    <row r="732" spans="1:13">
      <c r="A732" s="129">
        <v>427.23999999999302</v>
      </c>
      <c r="B732" s="132">
        <v>31628457.142856199</v>
      </c>
      <c r="C732" s="133">
        <v>427.24</v>
      </c>
      <c r="D732" s="133">
        <v>72.448457142856199</v>
      </c>
      <c r="E732" s="134">
        <v>101.468427370947</v>
      </c>
      <c r="F732" s="135">
        <v>31.628457142856199</v>
      </c>
      <c r="G732" s="134">
        <v>103.42857142856801</v>
      </c>
      <c r="H732" s="137">
        <f t="shared" si="12"/>
        <v>4.3685714285700783E-2</v>
      </c>
      <c r="I732" s="129">
        <v>427.23999999999302</v>
      </c>
      <c r="J732" s="130">
        <v>72448457.142852902</v>
      </c>
      <c r="K732" s="131">
        <v>72.448457142852902</v>
      </c>
      <c r="L732" s="130">
        <v>31628457.142825101</v>
      </c>
      <c r="M732" s="129">
        <v>103.428571428561</v>
      </c>
    </row>
    <row r="733" spans="1:13">
      <c r="A733" s="129">
        <v>427.24999999999301</v>
      </c>
      <c r="B733" s="132">
        <v>31672142.857141901</v>
      </c>
      <c r="C733" s="133">
        <v>427.25</v>
      </c>
      <c r="D733" s="133">
        <v>72.4921428571419</v>
      </c>
      <c r="E733" s="134">
        <v>101.529611844737</v>
      </c>
      <c r="F733" s="135">
        <v>31.6721428571419</v>
      </c>
      <c r="G733" s="134">
        <v>103.571428571425</v>
      </c>
      <c r="H733" s="137">
        <f t="shared" si="12"/>
        <v>4.3685714285700783E-2</v>
      </c>
      <c r="I733" s="129">
        <v>427.24999999999301</v>
      </c>
      <c r="J733" s="130">
        <v>72492142.857138604</v>
      </c>
      <c r="K733" s="131">
        <v>72.492142857138603</v>
      </c>
      <c r="L733" s="130">
        <v>31672142.857110798</v>
      </c>
      <c r="M733" s="129">
        <v>103.571428571418</v>
      </c>
    </row>
    <row r="734" spans="1:13">
      <c r="A734" s="129">
        <v>427.259999999993</v>
      </c>
      <c r="B734" s="132">
        <v>31715828.571427502</v>
      </c>
      <c r="C734" s="133">
        <v>427.26</v>
      </c>
      <c r="D734" s="133">
        <v>72.535828571427501</v>
      </c>
      <c r="E734" s="134">
        <v>101.590796318526</v>
      </c>
      <c r="F734" s="135">
        <v>31.715828571427501</v>
      </c>
      <c r="G734" s="134">
        <v>103.714285714282</v>
      </c>
      <c r="H734" s="137">
        <f t="shared" si="12"/>
        <v>4.3685714285601307E-2</v>
      </c>
      <c r="I734" s="129">
        <v>427.259999999993</v>
      </c>
      <c r="J734" s="130">
        <v>72535828.571424305</v>
      </c>
      <c r="K734" s="131">
        <v>72.535828571424304</v>
      </c>
      <c r="L734" s="130">
        <v>31715828.5713965</v>
      </c>
      <c r="M734" s="129">
        <v>103.71428571427499</v>
      </c>
    </row>
    <row r="735" spans="1:13">
      <c r="A735" s="129">
        <v>427.26999999999299</v>
      </c>
      <c r="B735" s="132">
        <v>31759514.2857132</v>
      </c>
      <c r="C735" s="133">
        <v>427.27</v>
      </c>
      <c r="D735" s="133">
        <v>72.579514285713202</v>
      </c>
      <c r="E735" s="134">
        <v>101.651980792315</v>
      </c>
      <c r="F735" s="135">
        <v>31.759514285713198</v>
      </c>
      <c r="G735" s="134">
        <v>103.857142857139</v>
      </c>
      <c r="H735" s="137">
        <f t="shared" si="12"/>
        <v>4.3685714285700783E-2</v>
      </c>
      <c r="I735" s="129">
        <v>427.26999999999299</v>
      </c>
      <c r="J735" s="130">
        <v>72579514.285709903</v>
      </c>
      <c r="K735" s="131">
        <v>72.579514285709905</v>
      </c>
      <c r="L735" s="130">
        <v>31759514.285682101</v>
      </c>
      <c r="M735" s="129">
        <v>103.857142857132</v>
      </c>
    </row>
    <row r="736" spans="1:13">
      <c r="A736" s="129">
        <v>427.27999999999298</v>
      </c>
      <c r="B736" s="132">
        <v>31803199.999998901</v>
      </c>
      <c r="C736" s="133">
        <v>427.28</v>
      </c>
      <c r="D736" s="133">
        <v>72.623199999998903</v>
      </c>
      <c r="E736" s="134">
        <v>101.71316526610499</v>
      </c>
      <c r="F736" s="135">
        <v>31.803199999998899</v>
      </c>
      <c r="G736" s="134">
        <v>103.99999999999601</v>
      </c>
      <c r="H736" s="137">
        <f t="shared" si="12"/>
        <v>4.3685714285700783E-2</v>
      </c>
      <c r="I736" s="129">
        <v>427.27999999999298</v>
      </c>
      <c r="J736" s="130">
        <v>72623199.999995604</v>
      </c>
      <c r="K736" s="131">
        <v>72.623199999995606</v>
      </c>
      <c r="L736" s="130">
        <v>31803199.999967799</v>
      </c>
      <c r="M736" s="129">
        <v>103.999999999989</v>
      </c>
    </row>
    <row r="737" spans="1:13">
      <c r="A737" s="129">
        <v>427.28999999999297</v>
      </c>
      <c r="B737" s="132">
        <v>31846885.714284599</v>
      </c>
      <c r="C737" s="133">
        <v>427.29</v>
      </c>
      <c r="D737" s="133">
        <v>72.666885714284604</v>
      </c>
      <c r="E737" s="134">
        <v>101.77434973989401</v>
      </c>
      <c r="F737" s="135">
        <v>31.8468857142846</v>
      </c>
      <c r="G737" s="134">
        <v>104.142857142853</v>
      </c>
      <c r="H737" s="137">
        <f t="shared" si="12"/>
        <v>4.3685714285700783E-2</v>
      </c>
      <c r="I737" s="129">
        <v>427.28999999999297</v>
      </c>
      <c r="J737" s="130">
        <v>72666885.714281306</v>
      </c>
      <c r="K737" s="131">
        <v>72.666885714281307</v>
      </c>
      <c r="L737" s="130">
        <v>31846885.7142535</v>
      </c>
      <c r="M737" s="129">
        <v>104.142857142846</v>
      </c>
    </row>
    <row r="738" spans="1:13">
      <c r="A738" s="129">
        <v>427.29999999999302</v>
      </c>
      <c r="B738" s="132">
        <v>31890571.4285702</v>
      </c>
      <c r="C738" s="133">
        <v>427.3</v>
      </c>
      <c r="D738" s="133">
        <v>72.710571428570205</v>
      </c>
      <c r="E738" s="134">
        <v>101.835534213684</v>
      </c>
      <c r="F738" s="135">
        <v>31.890571428570201</v>
      </c>
      <c r="G738" s="134">
        <v>104.28571428571</v>
      </c>
      <c r="H738" s="137">
        <f t="shared" si="12"/>
        <v>4.3685714285601307E-2</v>
      </c>
      <c r="I738" s="129">
        <v>427.29999999999302</v>
      </c>
      <c r="J738" s="130">
        <v>72710571.428567201</v>
      </c>
      <c r="K738" s="131">
        <v>72.710571428567206</v>
      </c>
      <c r="L738" s="130">
        <v>31890571.428539399</v>
      </c>
      <c r="M738" s="129">
        <v>104.285714285704</v>
      </c>
    </row>
    <row r="739" spans="1:13">
      <c r="A739" s="129">
        <v>427.30999999999301</v>
      </c>
      <c r="B739" s="132">
        <v>31934257.142855901</v>
      </c>
      <c r="C739" s="133">
        <v>427.31</v>
      </c>
      <c r="D739" s="133">
        <v>72.754257142855906</v>
      </c>
      <c r="E739" s="134">
        <v>101.896718687473</v>
      </c>
      <c r="F739" s="135">
        <v>31.934257142855898</v>
      </c>
      <c r="G739" s="134">
        <v>104.428571428567</v>
      </c>
      <c r="H739" s="137">
        <f t="shared" si="12"/>
        <v>4.3685714285700783E-2</v>
      </c>
      <c r="I739" s="129">
        <v>427.30999999999301</v>
      </c>
      <c r="J739" s="130">
        <v>72754257.142852902</v>
      </c>
      <c r="K739" s="131">
        <v>72.754257142852893</v>
      </c>
      <c r="L739" s="130">
        <v>31934257.142825101</v>
      </c>
      <c r="M739" s="129">
        <v>104.42857142856199</v>
      </c>
    </row>
    <row r="740" spans="1:13">
      <c r="A740" s="129">
        <v>427.319999999993</v>
      </c>
      <c r="B740" s="132">
        <v>31977942.857141599</v>
      </c>
      <c r="C740" s="133">
        <v>427.32</v>
      </c>
      <c r="D740" s="133">
        <v>72.797942857141607</v>
      </c>
      <c r="E740" s="134">
        <v>101.957903161263</v>
      </c>
      <c r="F740" s="135">
        <v>31.977942857141599</v>
      </c>
      <c r="G740" s="134">
        <v>104.57142857142399</v>
      </c>
      <c r="H740" s="137">
        <f t="shared" si="12"/>
        <v>4.3685714285700783E-2</v>
      </c>
      <c r="I740" s="129">
        <v>427.319999999993</v>
      </c>
      <c r="J740" s="130">
        <v>72797942.857138604</v>
      </c>
      <c r="K740" s="131">
        <v>72.797942857138594</v>
      </c>
      <c r="L740" s="130">
        <v>31977942.857110798</v>
      </c>
      <c r="M740" s="129">
        <v>104.57142857141901</v>
      </c>
    </row>
    <row r="741" spans="1:13">
      <c r="A741" s="129">
        <v>427.32999999999299</v>
      </c>
      <c r="B741" s="132">
        <v>32021628.571427301</v>
      </c>
      <c r="C741" s="133">
        <v>427.33</v>
      </c>
      <c r="D741" s="133">
        <v>72.841628571427293</v>
      </c>
      <c r="E741" s="134">
        <v>102.019087635052</v>
      </c>
      <c r="F741" s="135">
        <v>32.0216285714273</v>
      </c>
      <c r="G741" s="134">
        <v>104.714285714281</v>
      </c>
      <c r="H741" s="137">
        <f t="shared" si="12"/>
        <v>4.3685714285686572E-2</v>
      </c>
      <c r="I741" s="129">
        <v>427.32999999999299</v>
      </c>
      <c r="J741" s="130">
        <v>72841628.571424305</v>
      </c>
      <c r="K741" s="131">
        <v>72.841628571424295</v>
      </c>
      <c r="L741" s="130">
        <v>32021628.5713965</v>
      </c>
      <c r="M741" s="129">
        <v>104.714285714276</v>
      </c>
    </row>
    <row r="742" spans="1:13">
      <c r="A742" s="129">
        <v>427.33999999999298</v>
      </c>
      <c r="B742" s="132">
        <v>32065314.285712902</v>
      </c>
      <c r="C742" s="133">
        <v>427.34</v>
      </c>
      <c r="D742" s="133">
        <v>72.885314285712894</v>
      </c>
      <c r="E742" s="134">
        <v>102.080272108842</v>
      </c>
      <c r="F742" s="135">
        <v>32.065314285712901</v>
      </c>
      <c r="G742" s="134">
        <v>104.857142857138</v>
      </c>
      <c r="H742" s="137">
        <f t="shared" si="12"/>
        <v>4.3685714285601307E-2</v>
      </c>
      <c r="I742" s="129">
        <v>427.33999999999298</v>
      </c>
      <c r="J742" s="130">
        <v>72885314.285709903</v>
      </c>
      <c r="K742" s="131">
        <v>72.885314285709995</v>
      </c>
      <c r="L742" s="130">
        <v>32065314.285682101</v>
      </c>
      <c r="M742" s="129">
        <v>104.857142857133</v>
      </c>
    </row>
    <row r="743" spans="1:13">
      <c r="A743" s="129">
        <v>427.34999999999297</v>
      </c>
      <c r="B743" s="132">
        <v>32108999.999998599</v>
      </c>
      <c r="C743" s="133">
        <v>427.35</v>
      </c>
      <c r="D743" s="133">
        <v>72.928999999998595</v>
      </c>
      <c r="E743" s="134">
        <v>102.14145658263099</v>
      </c>
      <c r="F743" s="135">
        <v>32.108999999998602</v>
      </c>
      <c r="G743" s="134">
        <v>104.999999999995</v>
      </c>
      <c r="H743" s="137">
        <f t="shared" si="12"/>
        <v>4.3685714285700783E-2</v>
      </c>
      <c r="I743" s="129">
        <v>427.34999999999297</v>
      </c>
      <c r="J743" s="130">
        <v>72928999.999995604</v>
      </c>
      <c r="K743" s="131">
        <v>72.928999999995597</v>
      </c>
      <c r="L743" s="130">
        <v>32108999.999967799</v>
      </c>
      <c r="M743" s="129">
        <v>104.99999999999</v>
      </c>
    </row>
    <row r="744" spans="1:13">
      <c r="A744" s="129">
        <v>427.35999999999302</v>
      </c>
      <c r="B744" s="132">
        <v>32152685.714284301</v>
      </c>
      <c r="C744" s="133">
        <v>427.36</v>
      </c>
      <c r="D744" s="133">
        <v>72.972685714284296</v>
      </c>
      <c r="E744" s="134">
        <v>102.202641056421</v>
      </c>
      <c r="F744" s="135">
        <v>32.152685714284303</v>
      </c>
      <c r="G744" s="134">
        <v>105.14285714285199</v>
      </c>
      <c r="H744" s="137">
        <f t="shared" si="12"/>
        <v>4.3685714285700783E-2</v>
      </c>
      <c r="I744" s="129">
        <v>427.35999999999302</v>
      </c>
      <c r="J744" s="130">
        <v>72972685.714281499</v>
      </c>
      <c r="K744" s="131">
        <v>72.972685714281496</v>
      </c>
      <c r="L744" s="130">
        <v>32152685.714253701</v>
      </c>
      <c r="M744" s="129">
        <v>105.142857142848</v>
      </c>
    </row>
    <row r="745" spans="1:13">
      <c r="A745" s="129">
        <v>427.36999999999301</v>
      </c>
      <c r="B745" s="132">
        <v>32196371.428569999</v>
      </c>
      <c r="C745" s="133">
        <v>427.37</v>
      </c>
      <c r="D745" s="133">
        <v>73.016371428569997</v>
      </c>
      <c r="E745" s="134">
        <v>102.26382553021</v>
      </c>
      <c r="F745" s="135">
        <v>32.196371428569996</v>
      </c>
      <c r="G745" s="134">
        <v>105.28571428570901</v>
      </c>
      <c r="H745" s="137">
        <f t="shared" si="12"/>
        <v>4.3685714285700783E-2</v>
      </c>
      <c r="I745" s="129">
        <v>427.36999999999301</v>
      </c>
      <c r="J745" s="130">
        <v>73016371.428567201</v>
      </c>
      <c r="K745" s="131">
        <v>73.016371428567197</v>
      </c>
      <c r="L745" s="130">
        <v>32196371.428539399</v>
      </c>
      <c r="M745" s="129">
        <v>105.285714285705</v>
      </c>
    </row>
    <row r="746" spans="1:13">
      <c r="A746" s="129">
        <v>427.379999999993</v>
      </c>
      <c r="B746" s="132">
        <v>32240057.1428556</v>
      </c>
      <c r="C746" s="133">
        <v>427.38</v>
      </c>
      <c r="D746" s="133">
        <v>73.060057142855598</v>
      </c>
      <c r="E746" s="134">
        <v>102.325010003999</v>
      </c>
      <c r="F746" s="135">
        <v>32.240057142855598</v>
      </c>
      <c r="G746" s="134">
        <v>105.428571428566</v>
      </c>
      <c r="H746" s="137">
        <f t="shared" si="12"/>
        <v>4.3685714285601307E-2</v>
      </c>
      <c r="I746" s="129">
        <v>427.379999999993</v>
      </c>
      <c r="J746" s="130">
        <v>73060057.142852902</v>
      </c>
      <c r="K746" s="131">
        <v>73.060057142852898</v>
      </c>
      <c r="L746" s="130">
        <v>32240057.142825101</v>
      </c>
      <c r="M746" s="129">
        <v>105.428571428563</v>
      </c>
    </row>
    <row r="747" spans="1:13">
      <c r="A747" s="129">
        <v>427.38999999999299</v>
      </c>
      <c r="B747" s="132">
        <v>32283742.857141301</v>
      </c>
      <c r="C747" s="133">
        <v>427.39</v>
      </c>
      <c r="D747" s="133">
        <v>73.103742857141299</v>
      </c>
      <c r="E747" s="134">
        <v>102.386194477789</v>
      </c>
      <c r="F747" s="135">
        <v>32.283742857141299</v>
      </c>
      <c r="G747" s="134">
        <v>105.57142857142399</v>
      </c>
      <c r="H747" s="137">
        <f t="shared" si="12"/>
        <v>4.3685714285700783E-2</v>
      </c>
      <c r="I747" s="129">
        <v>427.38999999999299</v>
      </c>
      <c r="J747" s="130">
        <v>73103742.857138604</v>
      </c>
      <c r="K747" s="131">
        <v>73.103742857138599</v>
      </c>
      <c r="L747" s="130">
        <v>32283742.857110798</v>
      </c>
      <c r="M747" s="129">
        <v>105.57142857142</v>
      </c>
    </row>
    <row r="748" spans="1:13">
      <c r="A748" s="129">
        <v>427.39999999999299</v>
      </c>
      <c r="B748" s="132">
        <v>32327428.571426999</v>
      </c>
      <c r="C748" s="133">
        <v>427.4</v>
      </c>
      <c r="D748" s="133">
        <v>73.147428571427</v>
      </c>
      <c r="E748" s="134">
        <v>102.447378951578</v>
      </c>
      <c r="F748" s="135">
        <v>32.327428571426999</v>
      </c>
      <c r="G748" s="134">
        <v>105.714285714281</v>
      </c>
      <c r="H748" s="137">
        <f t="shared" si="12"/>
        <v>4.3685714285700783E-2</v>
      </c>
      <c r="I748" s="129">
        <v>427.39999999999299</v>
      </c>
      <c r="J748" s="130">
        <v>73147428.571424305</v>
      </c>
      <c r="K748" s="131">
        <v>73.1474285714243</v>
      </c>
      <c r="L748" s="130">
        <v>32327428.5713965</v>
      </c>
      <c r="M748" s="129">
        <v>105.714285714277</v>
      </c>
    </row>
    <row r="749" spans="1:13">
      <c r="A749" s="129">
        <v>427.40999999999298</v>
      </c>
      <c r="B749" s="132">
        <v>32371114.2857127</v>
      </c>
      <c r="C749" s="133">
        <v>427.41</v>
      </c>
      <c r="D749" s="133">
        <v>73.1911142857127</v>
      </c>
      <c r="E749" s="134">
        <v>102.508563425368</v>
      </c>
      <c r="F749" s="135">
        <v>32.3711142857127</v>
      </c>
      <c r="G749" s="134">
        <v>105.857142857138</v>
      </c>
      <c r="H749" s="137">
        <f t="shared" si="12"/>
        <v>4.3685714285700783E-2</v>
      </c>
      <c r="I749" s="129">
        <v>427.40999999999298</v>
      </c>
      <c r="J749" s="130">
        <v>73191114.285709903</v>
      </c>
      <c r="K749" s="131">
        <v>73.191114285709901</v>
      </c>
      <c r="L749" s="130">
        <v>32371114.285682101</v>
      </c>
      <c r="M749" s="129">
        <v>105.85714285713399</v>
      </c>
    </row>
    <row r="750" spans="1:13">
      <c r="A750" s="129">
        <v>427.41999999999302</v>
      </c>
      <c r="B750" s="132">
        <v>32414799.999998301</v>
      </c>
      <c r="C750" s="133">
        <v>427.42</v>
      </c>
      <c r="D750" s="133">
        <v>73.234799999998302</v>
      </c>
      <c r="E750" s="134">
        <v>102.56974789915699</v>
      </c>
      <c r="F750" s="135">
        <v>32.414799999998301</v>
      </c>
      <c r="G750" s="134">
        <v>105.999999999995</v>
      </c>
      <c r="H750" s="137">
        <f t="shared" si="12"/>
        <v>4.3685714285601307E-2</v>
      </c>
      <c r="I750" s="129">
        <v>427.41999999999302</v>
      </c>
      <c r="J750" s="130">
        <v>73234799.999995902</v>
      </c>
      <c r="K750" s="131">
        <v>73.2347999999959</v>
      </c>
      <c r="L750" s="130">
        <v>32414799.9999681</v>
      </c>
      <c r="M750" s="129">
        <v>105.999999999992</v>
      </c>
    </row>
    <row r="751" spans="1:13">
      <c r="A751" s="129">
        <v>427.42999999999302</v>
      </c>
      <c r="B751" s="132">
        <v>32458485.714283999</v>
      </c>
      <c r="C751" s="133">
        <v>427.43</v>
      </c>
      <c r="D751" s="133">
        <v>73.278485714284002</v>
      </c>
      <c r="E751" s="134">
        <v>102.630932372947</v>
      </c>
      <c r="F751" s="135">
        <v>32.458485714284002</v>
      </c>
      <c r="G751" s="134">
        <v>106.14285714285199</v>
      </c>
      <c r="H751" s="137">
        <f t="shared" si="12"/>
        <v>4.3685714285700783E-2</v>
      </c>
      <c r="I751" s="129">
        <v>427.42999999999302</v>
      </c>
      <c r="J751" s="130">
        <v>73278485.714281604</v>
      </c>
      <c r="K751" s="131">
        <v>73.278485714281601</v>
      </c>
      <c r="L751" s="130">
        <v>32458485.714253802</v>
      </c>
      <c r="M751" s="129">
        <v>106.142857142849</v>
      </c>
    </row>
    <row r="752" spans="1:13">
      <c r="A752" s="129">
        <v>427.43999999999301</v>
      </c>
      <c r="B752" s="132">
        <v>32502171.428569701</v>
      </c>
      <c r="C752" s="133">
        <v>427.44</v>
      </c>
      <c r="D752" s="133">
        <v>73.322171428569703</v>
      </c>
      <c r="E752" s="134">
        <v>102.692116846736</v>
      </c>
      <c r="F752" s="135">
        <v>32.502171428569703</v>
      </c>
      <c r="G752" s="134">
        <v>106.28571428570901</v>
      </c>
      <c r="H752" s="137">
        <f t="shared" si="12"/>
        <v>4.3685714285700783E-2</v>
      </c>
      <c r="I752" s="129">
        <v>427.43999999999301</v>
      </c>
      <c r="J752" s="130">
        <v>73322171.428567201</v>
      </c>
      <c r="K752" s="131">
        <v>73.322171428567202</v>
      </c>
      <c r="L752" s="130">
        <v>32502171.428539399</v>
      </c>
      <c r="M752" s="129">
        <v>106.28571428570601</v>
      </c>
    </row>
    <row r="753" spans="1:13">
      <c r="A753" s="129">
        <v>427.449999999993</v>
      </c>
      <c r="B753" s="132">
        <v>32545857.142855398</v>
      </c>
      <c r="C753" s="133">
        <v>427.45</v>
      </c>
      <c r="D753" s="133">
        <v>73.365857142855404</v>
      </c>
      <c r="E753" s="134">
        <v>102.75330132052601</v>
      </c>
      <c r="F753" s="135">
        <v>32.545857142855397</v>
      </c>
      <c r="G753" s="134">
        <v>106.428571428566</v>
      </c>
      <c r="H753" s="137">
        <f t="shared" si="12"/>
        <v>4.3685714285700783E-2</v>
      </c>
      <c r="I753" s="129">
        <v>427.449999999993</v>
      </c>
      <c r="J753" s="130">
        <v>73365857.142852902</v>
      </c>
      <c r="K753" s="131">
        <v>73.365857142852903</v>
      </c>
      <c r="L753" s="130">
        <v>32545857.142825101</v>
      </c>
      <c r="M753" s="129">
        <v>106.428571428563</v>
      </c>
    </row>
    <row r="754" spans="1:13">
      <c r="A754" s="129">
        <v>427.45999999999299</v>
      </c>
      <c r="B754" s="132">
        <v>32589542.857140999</v>
      </c>
      <c r="C754" s="133">
        <v>427.46</v>
      </c>
      <c r="D754" s="133">
        <v>73.409542857141005</v>
      </c>
      <c r="E754" s="134">
        <v>102.814485794315</v>
      </c>
      <c r="F754" s="135">
        <v>32.589542857140998</v>
      </c>
      <c r="G754" s="134">
        <v>106.571428571423</v>
      </c>
      <c r="H754" s="137">
        <f t="shared" si="12"/>
        <v>4.3685714285601307E-2</v>
      </c>
      <c r="I754" s="129">
        <v>427.45999999999299</v>
      </c>
      <c r="J754" s="130">
        <v>73409542.857138604</v>
      </c>
      <c r="K754" s="131">
        <v>73.409542857138604</v>
      </c>
      <c r="L754" s="130">
        <v>32589542.857110798</v>
      </c>
      <c r="M754" s="129">
        <v>106.571428571421</v>
      </c>
    </row>
    <row r="755" spans="1:13">
      <c r="A755" s="129">
        <v>427.46999999999298</v>
      </c>
      <c r="B755" s="132">
        <v>32633228.571426701</v>
      </c>
      <c r="C755" s="133">
        <v>427.47</v>
      </c>
      <c r="D755" s="133">
        <v>73.453228571426706</v>
      </c>
      <c r="E755" s="134">
        <v>102.875670268105</v>
      </c>
      <c r="F755" s="135">
        <v>32.633228571426699</v>
      </c>
      <c r="G755" s="134">
        <v>106.71428571428</v>
      </c>
      <c r="H755" s="137">
        <f t="shared" si="12"/>
        <v>4.3685714285700783E-2</v>
      </c>
      <c r="I755" s="129">
        <v>427.46999999999298</v>
      </c>
      <c r="J755" s="130">
        <v>73453228.571424305</v>
      </c>
      <c r="K755" s="131">
        <v>73.453228571424305</v>
      </c>
      <c r="L755" s="130">
        <v>32633228.5713965</v>
      </c>
      <c r="M755" s="129">
        <v>106.71428571427801</v>
      </c>
    </row>
    <row r="756" spans="1:13">
      <c r="A756" s="129">
        <v>427.47999999999303</v>
      </c>
      <c r="B756" s="132">
        <v>32676914.285712399</v>
      </c>
      <c r="C756" s="133">
        <v>427.48</v>
      </c>
      <c r="D756" s="133">
        <v>73.496914285712407</v>
      </c>
      <c r="E756" s="134">
        <v>102.936854741894</v>
      </c>
      <c r="F756" s="135">
        <v>32.6769142857124</v>
      </c>
      <c r="G756" s="134">
        <v>106.85714285713701</v>
      </c>
      <c r="H756" s="137">
        <f t="shared" si="12"/>
        <v>4.3685714285700783E-2</v>
      </c>
      <c r="I756" s="129">
        <v>427.47999999999303</v>
      </c>
      <c r="J756" s="130">
        <v>73496914.285710201</v>
      </c>
      <c r="K756" s="131">
        <v>73.496914285710204</v>
      </c>
      <c r="L756" s="130">
        <v>32676914.285682399</v>
      </c>
      <c r="M756" s="129">
        <v>106.857142857136</v>
      </c>
    </row>
    <row r="757" spans="1:13">
      <c r="A757" s="129">
        <v>427.48999999999302</v>
      </c>
      <c r="B757" s="132">
        <v>32720599.9999981</v>
      </c>
      <c r="C757" s="133">
        <v>427.49</v>
      </c>
      <c r="D757" s="133">
        <v>73.540599999998093</v>
      </c>
      <c r="E757" s="134">
        <v>102.998039215684</v>
      </c>
      <c r="F757" s="135">
        <v>32.7205999999981</v>
      </c>
      <c r="G757" s="134">
        <v>106.999999999994</v>
      </c>
      <c r="H757" s="137">
        <f t="shared" si="12"/>
        <v>4.3685714285686572E-2</v>
      </c>
      <c r="I757" s="129">
        <v>427.48999999999302</v>
      </c>
      <c r="J757" s="130">
        <v>73540599.999995902</v>
      </c>
      <c r="K757" s="131">
        <v>73.540599999995905</v>
      </c>
      <c r="L757" s="130">
        <v>32720599.9999681</v>
      </c>
      <c r="M757" s="129">
        <v>106.99999999999299</v>
      </c>
    </row>
    <row r="758" spans="1:13">
      <c r="A758" s="129">
        <v>427.49999999999301</v>
      </c>
      <c r="B758" s="132">
        <v>32764285.714283701</v>
      </c>
      <c r="C758" s="133">
        <v>427.5</v>
      </c>
      <c r="D758" s="133">
        <v>73.584285714283695</v>
      </c>
      <c r="E758" s="134">
        <v>103.059223689473</v>
      </c>
      <c r="F758" s="135">
        <v>32.764285714283702</v>
      </c>
      <c r="G758" s="134">
        <v>107.142857142851</v>
      </c>
      <c r="H758" s="137">
        <f t="shared" si="12"/>
        <v>4.3685714285601307E-2</v>
      </c>
      <c r="I758" s="129">
        <v>427.49999999999301</v>
      </c>
      <c r="J758" s="130">
        <v>73584285.714281604</v>
      </c>
      <c r="K758" s="131">
        <v>73.584285714281606</v>
      </c>
      <c r="L758" s="130">
        <v>32764285.714253802</v>
      </c>
      <c r="M758" s="129">
        <v>107.14285714285</v>
      </c>
    </row>
    <row r="759" spans="1:13">
      <c r="A759" s="129">
        <v>427.509999999993</v>
      </c>
      <c r="B759" s="132">
        <v>32807971.428569399</v>
      </c>
      <c r="C759" s="133">
        <v>427.51</v>
      </c>
      <c r="D759" s="133">
        <v>73.627971428569396</v>
      </c>
      <c r="E759" s="134">
        <v>103.120408163262</v>
      </c>
      <c r="F759" s="135">
        <v>32.807971428569402</v>
      </c>
      <c r="G759" s="134">
        <v>107.285714285708</v>
      </c>
      <c r="H759" s="137">
        <f t="shared" si="12"/>
        <v>4.3685714285700783E-2</v>
      </c>
      <c r="I759" s="129">
        <v>427.509999999993</v>
      </c>
      <c r="J759" s="130">
        <v>73627971.428567201</v>
      </c>
      <c r="K759" s="131">
        <v>73.627971428567193</v>
      </c>
      <c r="L759" s="130">
        <v>32807971.428539399</v>
      </c>
      <c r="M759" s="129">
        <v>107.285714285707</v>
      </c>
    </row>
    <row r="760" spans="1:13">
      <c r="A760" s="129">
        <v>427.51999999999299</v>
      </c>
      <c r="B760" s="132">
        <v>32851657.1428551</v>
      </c>
      <c r="C760" s="133">
        <v>427.52</v>
      </c>
      <c r="D760" s="133">
        <v>73.671657142855096</v>
      </c>
      <c r="E760" s="134">
        <v>103.18159263705201</v>
      </c>
      <c r="F760" s="135">
        <v>32.851657142855103</v>
      </c>
      <c r="G760" s="134">
        <v>107.42857142856499</v>
      </c>
      <c r="H760" s="137">
        <f t="shared" si="12"/>
        <v>4.3685714285700783E-2</v>
      </c>
      <c r="I760" s="129">
        <v>427.51999999999299</v>
      </c>
      <c r="J760" s="130">
        <v>73671657.142852902</v>
      </c>
      <c r="K760" s="131">
        <v>73.671657142852894</v>
      </c>
      <c r="L760" s="130">
        <v>32851657.142825101</v>
      </c>
      <c r="M760" s="129">
        <v>107.428571428564</v>
      </c>
    </row>
    <row r="761" spans="1:13">
      <c r="A761" s="129">
        <v>427.52999999999298</v>
      </c>
      <c r="B761" s="132">
        <v>32895342.857140701</v>
      </c>
      <c r="C761" s="133">
        <v>427.53</v>
      </c>
      <c r="D761" s="133">
        <v>73.715342857140797</v>
      </c>
      <c r="E761" s="134">
        <v>103.242777110841</v>
      </c>
      <c r="F761" s="135">
        <v>32.895342857140697</v>
      </c>
      <c r="G761" s="134">
        <v>107.571428571422</v>
      </c>
      <c r="H761" s="137">
        <f t="shared" si="12"/>
        <v>4.3685714285700783E-2</v>
      </c>
      <c r="I761" s="129">
        <v>427.52999999999298</v>
      </c>
      <c r="J761" s="130">
        <v>73715342.857138604</v>
      </c>
      <c r="K761" s="131">
        <v>73.715342857138594</v>
      </c>
      <c r="L761" s="130">
        <v>32895342.857110798</v>
      </c>
      <c r="M761" s="129">
        <v>107.571428571422</v>
      </c>
    </row>
    <row r="762" spans="1:13">
      <c r="A762" s="129">
        <v>427.53999999999297</v>
      </c>
      <c r="B762" s="132">
        <v>32939028.571426399</v>
      </c>
      <c r="C762" s="133">
        <v>427.54</v>
      </c>
      <c r="D762" s="133">
        <v>73.759028571426398</v>
      </c>
      <c r="E762" s="134">
        <v>103.303961584631</v>
      </c>
      <c r="F762" s="135">
        <v>32.939028571426398</v>
      </c>
      <c r="G762" s="134">
        <v>107.714285714279</v>
      </c>
      <c r="H762" s="137">
        <f t="shared" si="12"/>
        <v>4.3685714285601307E-2</v>
      </c>
      <c r="I762" s="129">
        <v>427.53999999999297</v>
      </c>
      <c r="J762" s="130">
        <v>73759028.571424305</v>
      </c>
      <c r="K762" s="131">
        <v>73.759028571424295</v>
      </c>
      <c r="L762" s="130">
        <v>32939028.5713965</v>
      </c>
      <c r="M762" s="129">
        <v>107.714285714279</v>
      </c>
    </row>
    <row r="763" spans="1:13">
      <c r="A763" s="129">
        <v>427.54999999999302</v>
      </c>
      <c r="B763" s="132">
        <v>32982714.285712101</v>
      </c>
      <c r="C763" s="133">
        <v>427.55</v>
      </c>
      <c r="D763" s="133">
        <v>73.802714285712099</v>
      </c>
      <c r="E763" s="134">
        <v>103.36514605842</v>
      </c>
      <c r="F763" s="135">
        <v>32.982714285712099</v>
      </c>
      <c r="G763" s="134">
        <v>107.857142857136</v>
      </c>
      <c r="H763" s="137">
        <f t="shared" si="12"/>
        <v>4.3685714285700783E-2</v>
      </c>
      <c r="I763" s="129">
        <v>427.54999999999302</v>
      </c>
      <c r="J763" s="130">
        <v>73802714.285710201</v>
      </c>
      <c r="K763" s="131">
        <v>73.802714285710195</v>
      </c>
      <c r="L763" s="130">
        <v>32982714.285682399</v>
      </c>
      <c r="M763" s="129">
        <v>107.85714285713701</v>
      </c>
    </row>
    <row r="764" spans="1:13">
      <c r="A764" s="129">
        <v>427.55999999999301</v>
      </c>
      <c r="B764" s="132">
        <v>33026399.999997798</v>
      </c>
      <c r="C764" s="133">
        <v>427.55999999999898</v>
      </c>
      <c r="D764" s="133">
        <v>73.8463999999978</v>
      </c>
      <c r="E764" s="134">
        <v>103.42633053221</v>
      </c>
      <c r="F764" s="135">
        <v>33.0263999999978</v>
      </c>
      <c r="G764" s="134">
        <v>107.99999999999299</v>
      </c>
      <c r="H764" s="137">
        <f t="shared" si="12"/>
        <v>4.3685714285700783E-2</v>
      </c>
      <c r="I764" s="129">
        <v>427.55999999999301</v>
      </c>
      <c r="J764" s="130">
        <v>73846399.999995902</v>
      </c>
      <c r="K764" s="131">
        <v>73.846399999995896</v>
      </c>
      <c r="L764" s="130">
        <v>33026399.9999681</v>
      </c>
      <c r="M764" s="129">
        <v>107.999999999994</v>
      </c>
    </row>
    <row r="765" spans="1:13">
      <c r="A765" s="129">
        <v>427.569999999993</v>
      </c>
      <c r="B765" s="132">
        <v>33070085.7142835</v>
      </c>
      <c r="C765" s="133">
        <v>427.56999999999903</v>
      </c>
      <c r="D765" s="133">
        <v>73.890085714283501</v>
      </c>
      <c r="E765" s="134">
        <v>103.487515005999</v>
      </c>
      <c r="F765" s="135">
        <v>33.070085714283501</v>
      </c>
      <c r="G765" s="134">
        <v>108.14285714285</v>
      </c>
      <c r="H765" s="137">
        <f t="shared" si="12"/>
        <v>4.3685714285700783E-2</v>
      </c>
      <c r="I765" s="129">
        <v>427.569999999993</v>
      </c>
      <c r="J765" s="130">
        <v>73890085.714281604</v>
      </c>
      <c r="K765" s="131">
        <v>73.890085714281597</v>
      </c>
      <c r="L765" s="130">
        <v>33070085.714253802</v>
      </c>
      <c r="M765" s="129">
        <v>108.142857142851</v>
      </c>
    </row>
    <row r="766" spans="1:13">
      <c r="A766" s="129">
        <v>427.57999999999299</v>
      </c>
      <c r="B766" s="132">
        <v>33113771.428569101</v>
      </c>
      <c r="C766" s="133">
        <v>427.57999999999902</v>
      </c>
      <c r="D766" s="133">
        <v>73.933771428569102</v>
      </c>
      <c r="E766" s="134">
        <v>103.54869947978899</v>
      </c>
      <c r="F766" s="135">
        <v>33.113771428569102</v>
      </c>
      <c r="G766" s="134">
        <v>108.285714285707</v>
      </c>
      <c r="H766" s="137">
        <f t="shared" si="12"/>
        <v>4.3685714285601307E-2</v>
      </c>
      <c r="I766" s="129">
        <v>427.57999999999299</v>
      </c>
      <c r="J766" s="130">
        <v>73933771.428567201</v>
      </c>
      <c r="K766" s="131">
        <v>73.933771428567198</v>
      </c>
      <c r="L766" s="130">
        <v>33113771.428539399</v>
      </c>
      <c r="M766" s="129">
        <v>108.285714285708</v>
      </c>
    </row>
    <row r="767" spans="1:13">
      <c r="A767" s="129">
        <v>427.58999999999298</v>
      </c>
      <c r="B767" s="132">
        <v>33157457.142854799</v>
      </c>
      <c r="C767" s="133">
        <v>427.58999999999901</v>
      </c>
      <c r="D767" s="133">
        <v>73.977457142854803</v>
      </c>
      <c r="E767" s="134">
        <v>103.60988395357801</v>
      </c>
      <c r="F767" s="135">
        <v>33.157457142854803</v>
      </c>
      <c r="G767" s="134">
        <v>108.428571428564</v>
      </c>
      <c r="H767" s="137">
        <f t="shared" si="12"/>
        <v>4.3685714285700783E-2</v>
      </c>
      <c r="I767" s="129">
        <v>427.58999999999298</v>
      </c>
      <c r="J767" s="130">
        <v>73977457.142852902</v>
      </c>
      <c r="K767" s="131">
        <v>73.977457142852899</v>
      </c>
      <c r="L767" s="130">
        <v>33157457.142825101</v>
      </c>
      <c r="M767" s="129">
        <v>108.42857142856499</v>
      </c>
    </row>
    <row r="768" spans="1:13">
      <c r="A768" s="129">
        <v>427.59999999999297</v>
      </c>
      <c r="B768" s="132">
        <v>33201142.8571405</v>
      </c>
      <c r="C768" s="133">
        <v>427.599999999999</v>
      </c>
      <c r="D768" s="133">
        <v>74.021142857140504</v>
      </c>
      <c r="E768" s="134">
        <v>103.671068427368</v>
      </c>
      <c r="F768" s="135">
        <v>33.201142857140503</v>
      </c>
      <c r="G768" s="134">
        <v>108.571428571421</v>
      </c>
      <c r="H768" s="137">
        <f t="shared" si="12"/>
        <v>4.3685714285700783E-2</v>
      </c>
      <c r="I768" s="129">
        <v>427.59999999999297</v>
      </c>
      <c r="J768" s="130">
        <v>74021142.857138604</v>
      </c>
      <c r="K768" s="131">
        <v>74.021142857138599</v>
      </c>
      <c r="L768" s="130">
        <v>33201142.857110798</v>
      </c>
      <c r="M768" s="129">
        <v>108.571428571422</v>
      </c>
    </row>
    <row r="769" spans="1:13">
      <c r="A769" s="129">
        <v>427.60999999999302</v>
      </c>
      <c r="B769" s="132">
        <v>33244828.571426101</v>
      </c>
      <c r="C769" s="133">
        <v>427.60999999999899</v>
      </c>
      <c r="D769" s="133">
        <v>74.064828571426105</v>
      </c>
      <c r="E769" s="134">
        <v>103.732252901157</v>
      </c>
      <c r="F769" s="135">
        <v>33.244828571426098</v>
      </c>
      <c r="G769" s="134">
        <v>108.71428571427801</v>
      </c>
      <c r="H769" s="137">
        <f t="shared" si="12"/>
        <v>4.3685714285601307E-2</v>
      </c>
      <c r="I769" s="129">
        <v>427.60999999999302</v>
      </c>
      <c r="J769" s="130">
        <v>74064828.571424499</v>
      </c>
      <c r="K769" s="131">
        <v>74.064828571424499</v>
      </c>
      <c r="L769" s="130">
        <v>33244828.571396701</v>
      </c>
      <c r="M769" s="129">
        <v>108.71428571428</v>
      </c>
    </row>
    <row r="770" spans="1:13">
      <c r="A770" s="129">
        <v>427.61999999999301</v>
      </c>
      <c r="B770" s="132">
        <v>33288514.285711799</v>
      </c>
      <c r="C770" s="133">
        <v>427.61999999999898</v>
      </c>
      <c r="D770" s="133">
        <v>74.108514285711806</v>
      </c>
      <c r="E770" s="134">
        <v>103.793437374947</v>
      </c>
      <c r="F770" s="135">
        <v>33.288514285711798</v>
      </c>
      <c r="G770" s="134">
        <v>108.857142857135</v>
      </c>
      <c r="H770" s="137">
        <f t="shared" si="12"/>
        <v>4.3685714285700783E-2</v>
      </c>
      <c r="I770" s="129">
        <v>427.61999999999301</v>
      </c>
      <c r="J770" s="130">
        <v>74108514.285710201</v>
      </c>
      <c r="K770" s="131">
        <v>74.1085142857102</v>
      </c>
      <c r="L770" s="130">
        <v>33288514.285682399</v>
      </c>
      <c r="M770" s="129">
        <v>108.857142857138</v>
      </c>
    </row>
    <row r="771" spans="1:13">
      <c r="A771" s="129">
        <v>427.629999999993</v>
      </c>
      <c r="B771" s="132">
        <v>33332199.9999975</v>
      </c>
      <c r="C771" s="133">
        <v>427.62999999999897</v>
      </c>
      <c r="D771" s="133">
        <v>74.152199999997507</v>
      </c>
      <c r="E771" s="134">
        <v>103.854621848736</v>
      </c>
      <c r="F771" s="135">
        <v>33.332199999997499</v>
      </c>
      <c r="G771" s="134">
        <v>108.999999999992</v>
      </c>
      <c r="H771" s="137">
        <f t="shared" si="12"/>
        <v>4.3685714285700783E-2</v>
      </c>
      <c r="I771" s="129">
        <v>427.629999999993</v>
      </c>
      <c r="J771" s="130">
        <v>74152199.999995902</v>
      </c>
      <c r="K771" s="131">
        <v>74.152199999995901</v>
      </c>
      <c r="L771" s="130">
        <v>33332199.9999681</v>
      </c>
      <c r="M771" s="129">
        <v>108.999999999995</v>
      </c>
    </row>
    <row r="772" spans="1:13">
      <c r="A772" s="129">
        <v>427.63999999999299</v>
      </c>
      <c r="B772" s="132">
        <v>33375885.714283202</v>
      </c>
      <c r="C772" s="133">
        <v>427.63999999999902</v>
      </c>
      <c r="D772" s="133">
        <v>74.195885714283193</v>
      </c>
      <c r="E772" s="134">
        <v>103.915806322525</v>
      </c>
      <c r="F772" s="135">
        <v>33.3758857142832</v>
      </c>
      <c r="G772" s="134">
        <v>109.142857142849</v>
      </c>
      <c r="H772" s="137">
        <f t="shared" si="12"/>
        <v>4.3685714285686572E-2</v>
      </c>
      <c r="I772" s="129">
        <v>427.63999999999299</v>
      </c>
      <c r="J772" s="130">
        <v>74195885.714281604</v>
      </c>
      <c r="K772" s="131">
        <v>74.195885714281602</v>
      </c>
      <c r="L772" s="130">
        <v>33375885.714253802</v>
      </c>
      <c r="M772" s="129">
        <v>109.14285714285199</v>
      </c>
    </row>
    <row r="773" spans="1:13">
      <c r="A773" s="129">
        <v>427.64999999999299</v>
      </c>
      <c r="B773" s="132">
        <v>33419571.428568799</v>
      </c>
      <c r="C773" s="133">
        <v>427.64999999999901</v>
      </c>
      <c r="D773" s="133">
        <v>74.239571428568894</v>
      </c>
      <c r="E773" s="134">
        <v>103.97699079631499</v>
      </c>
      <c r="F773" s="135">
        <v>33.419571428568801</v>
      </c>
      <c r="G773" s="134">
        <v>109.28571428570601</v>
      </c>
      <c r="H773" s="137">
        <f t="shared" si="12"/>
        <v>4.3685714285700783E-2</v>
      </c>
      <c r="I773" s="129">
        <v>427.64999999999299</v>
      </c>
      <c r="J773" s="130">
        <v>74239571.428567201</v>
      </c>
      <c r="K773" s="131">
        <v>74.239571428567203</v>
      </c>
      <c r="L773" s="130">
        <v>33419571.428539399</v>
      </c>
      <c r="M773" s="129">
        <v>109.28571428570901</v>
      </c>
    </row>
    <row r="774" spans="1:13">
      <c r="A774" s="129">
        <v>427.65999999999298</v>
      </c>
      <c r="B774" s="132">
        <v>33463257.142854501</v>
      </c>
      <c r="C774" s="133">
        <v>427.659999999999</v>
      </c>
      <c r="D774" s="133">
        <v>74.283257142854495</v>
      </c>
      <c r="E774" s="134">
        <v>104.03817527010401</v>
      </c>
      <c r="F774" s="135">
        <v>33.463257142854502</v>
      </c>
      <c r="G774" s="134">
        <v>109.428571428563</v>
      </c>
      <c r="H774" s="137">
        <f t="shared" si="12"/>
        <v>4.3685714285601307E-2</v>
      </c>
      <c r="I774" s="129">
        <v>427.65999999999298</v>
      </c>
      <c r="J774" s="130">
        <v>74283257.142852902</v>
      </c>
      <c r="K774" s="131">
        <v>74.283257142852904</v>
      </c>
      <c r="L774" s="130">
        <v>33463257.142825101</v>
      </c>
      <c r="M774" s="129">
        <v>109.428571428566</v>
      </c>
    </row>
    <row r="775" spans="1:13">
      <c r="A775" s="129">
        <v>427.66999999999302</v>
      </c>
      <c r="B775" s="132">
        <v>33506942.857140198</v>
      </c>
      <c r="C775" s="133">
        <v>427.66999999999899</v>
      </c>
      <c r="D775" s="133">
        <v>74.326942857140196</v>
      </c>
      <c r="E775" s="134">
        <v>104.099359743894</v>
      </c>
      <c r="F775" s="135">
        <v>33.506942857140203</v>
      </c>
      <c r="G775" s="134">
        <v>109.57142857142</v>
      </c>
      <c r="H775" s="137">
        <f t="shared" si="12"/>
        <v>4.3685714285700783E-2</v>
      </c>
      <c r="I775" s="129">
        <v>427.66999999999302</v>
      </c>
      <c r="J775" s="130">
        <v>74326942.857138798</v>
      </c>
      <c r="K775" s="131">
        <v>74.326942857138803</v>
      </c>
      <c r="L775" s="130">
        <v>33506942.857111</v>
      </c>
      <c r="M775" s="129">
        <v>109.57142857142399</v>
      </c>
    </row>
    <row r="776" spans="1:13">
      <c r="A776" s="129">
        <v>427.67999999999302</v>
      </c>
      <c r="B776" s="132">
        <v>33550628.5714259</v>
      </c>
      <c r="C776" s="133">
        <v>427.67999999999898</v>
      </c>
      <c r="D776" s="133">
        <v>74.370628571425897</v>
      </c>
      <c r="E776" s="134">
        <v>104.160544217683</v>
      </c>
      <c r="F776" s="135">
        <v>33.550628571425896</v>
      </c>
      <c r="G776" s="134">
        <v>109.714285714277</v>
      </c>
      <c r="H776" s="137">
        <f t="shared" si="12"/>
        <v>4.3685714285700783E-2</v>
      </c>
      <c r="I776" s="129">
        <v>427.67999999999302</v>
      </c>
      <c r="J776" s="130">
        <v>74370628.571424499</v>
      </c>
      <c r="K776" s="131">
        <v>74.370628571424504</v>
      </c>
      <c r="L776" s="130">
        <v>33550628.571396701</v>
      </c>
      <c r="M776" s="129">
        <v>109.714285714281</v>
      </c>
    </row>
    <row r="777" spans="1:13">
      <c r="A777" s="129">
        <v>427.68999999999301</v>
      </c>
      <c r="B777" s="132">
        <v>33594314.285711497</v>
      </c>
      <c r="C777" s="133">
        <v>427.68999999999897</v>
      </c>
      <c r="D777" s="133">
        <v>74.414314285711598</v>
      </c>
      <c r="E777" s="134">
        <v>104.221728691473</v>
      </c>
      <c r="F777" s="135">
        <v>33.594314285711498</v>
      </c>
      <c r="G777" s="134">
        <v>109.85714285713399</v>
      </c>
      <c r="H777" s="137">
        <f t="shared" si="12"/>
        <v>4.3685714285700783E-2</v>
      </c>
      <c r="I777" s="129">
        <v>427.68999999999301</v>
      </c>
      <c r="J777" s="130">
        <v>74414314.285710201</v>
      </c>
      <c r="K777" s="131">
        <v>74.414314285710205</v>
      </c>
      <c r="L777" s="130">
        <v>33594314.285682403</v>
      </c>
      <c r="M777" s="129">
        <v>109.857142857138</v>
      </c>
    </row>
    <row r="778" spans="1:13">
      <c r="A778" s="129">
        <v>427.699999999993</v>
      </c>
      <c r="B778" s="132">
        <v>33637999.999997199</v>
      </c>
      <c r="C778" s="133">
        <v>427.69999999999902</v>
      </c>
      <c r="D778" s="133">
        <v>74.457999999997199</v>
      </c>
      <c r="E778" s="134">
        <v>104.282913165262</v>
      </c>
      <c r="F778" s="135">
        <v>33.637999999997199</v>
      </c>
      <c r="G778" s="134">
        <v>109.999999999991</v>
      </c>
      <c r="H778" s="137">
        <f t="shared" ref="H778:H808" si="13">D778-D777</f>
        <v>4.3685714285601307E-2</v>
      </c>
      <c r="I778" s="129">
        <v>427.699999999993</v>
      </c>
      <c r="J778" s="130">
        <v>74457999.999995902</v>
      </c>
      <c r="K778" s="131">
        <v>74.457999999995906</v>
      </c>
      <c r="L778" s="130">
        <v>33637999.999968097</v>
      </c>
      <c r="M778" s="129">
        <v>109.99999999999601</v>
      </c>
    </row>
    <row r="779" spans="1:13">
      <c r="A779" s="129">
        <v>427.70999999999299</v>
      </c>
      <c r="B779" s="132">
        <v>33681685.7142829</v>
      </c>
      <c r="C779" s="133">
        <v>427.70999999999901</v>
      </c>
      <c r="D779" s="133">
        <v>74.5016857142829</v>
      </c>
      <c r="E779" s="134">
        <v>104.34409763905199</v>
      </c>
      <c r="F779" s="135">
        <v>33.681685714282899</v>
      </c>
      <c r="G779" s="134">
        <v>110.142857142848</v>
      </c>
      <c r="H779" s="137">
        <f t="shared" si="13"/>
        <v>4.3685714285700783E-2</v>
      </c>
      <c r="I779" s="129">
        <v>427.70999999999299</v>
      </c>
      <c r="J779" s="130">
        <v>74501685.714281604</v>
      </c>
      <c r="K779" s="131">
        <v>74.501685714281606</v>
      </c>
      <c r="L779" s="130">
        <v>33681685.714253798</v>
      </c>
      <c r="M779" s="129">
        <v>110.142857142853</v>
      </c>
    </row>
    <row r="780" spans="1:13">
      <c r="A780" s="129">
        <v>427.71999999999298</v>
      </c>
      <c r="B780" s="132">
        <v>33725371.428568602</v>
      </c>
      <c r="C780" s="133">
        <v>427.719999999999</v>
      </c>
      <c r="D780" s="133">
        <v>74.5453714285686</v>
      </c>
      <c r="E780" s="134">
        <v>104.40528211284099</v>
      </c>
      <c r="F780" s="135">
        <v>33.7253714285686</v>
      </c>
      <c r="G780" s="134">
        <v>110.285714285705</v>
      </c>
      <c r="H780" s="137">
        <f t="shared" si="13"/>
        <v>4.3685714285700783E-2</v>
      </c>
      <c r="I780" s="129">
        <v>427.71999999999298</v>
      </c>
      <c r="J780" s="130">
        <v>74545371.428567201</v>
      </c>
      <c r="K780" s="131">
        <v>74.545371428567194</v>
      </c>
      <c r="L780" s="130">
        <v>33725371.428539403</v>
      </c>
      <c r="M780" s="129">
        <v>110.28571428571</v>
      </c>
    </row>
    <row r="781" spans="1:13">
      <c r="A781" s="129">
        <v>427.72999999999303</v>
      </c>
      <c r="B781" s="132">
        <v>33769057.142854199</v>
      </c>
      <c r="C781" s="133">
        <v>427.729999999999</v>
      </c>
      <c r="D781" s="133">
        <v>74.589057142854202</v>
      </c>
      <c r="E781" s="134">
        <v>104.466466586631</v>
      </c>
      <c r="F781" s="135">
        <v>33.769057142854201</v>
      </c>
      <c r="G781" s="134">
        <v>110.42857142856199</v>
      </c>
      <c r="H781" s="137">
        <f t="shared" si="13"/>
        <v>4.3685714285601307E-2</v>
      </c>
      <c r="I781" s="129">
        <v>427.72999999999303</v>
      </c>
      <c r="J781" s="130">
        <v>74589057.1428532</v>
      </c>
      <c r="K781" s="131">
        <v>74.589057142853207</v>
      </c>
      <c r="L781" s="130">
        <v>33769057.142825402</v>
      </c>
      <c r="M781" s="129">
        <v>110.42857142856801</v>
      </c>
    </row>
    <row r="782" spans="1:13">
      <c r="A782" s="129">
        <v>427.73999999999302</v>
      </c>
      <c r="B782" s="132">
        <v>33812742.8571399</v>
      </c>
      <c r="C782" s="133">
        <v>427.73999999999899</v>
      </c>
      <c r="D782" s="133">
        <v>74.632742857139903</v>
      </c>
      <c r="E782" s="134">
        <v>104.52765106042</v>
      </c>
      <c r="F782" s="135">
        <v>33.812742857139902</v>
      </c>
      <c r="G782" s="134">
        <v>110.57142857141901</v>
      </c>
      <c r="H782" s="137">
        <f t="shared" si="13"/>
        <v>4.3685714285700783E-2</v>
      </c>
      <c r="I782" s="129">
        <v>427.73999999999302</v>
      </c>
      <c r="J782" s="130">
        <v>74632742.857138798</v>
      </c>
      <c r="K782" s="131">
        <v>74.632742857138794</v>
      </c>
      <c r="L782" s="130">
        <v>33812742.857111</v>
      </c>
      <c r="M782" s="129">
        <v>110.571428571425</v>
      </c>
    </row>
    <row r="783" spans="1:13">
      <c r="A783" s="129">
        <v>427.74999999999301</v>
      </c>
      <c r="B783" s="132">
        <v>33856428.571425602</v>
      </c>
      <c r="C783" s="133">
        <v>427.74999999999898</v>
      </c>
      <c r="D783" s="133">
        <v>74.676428571425603</v>
      </c>
      <c r="E783" s="134">
        <v>104.58883553421001</v>
      </c>
      <c r="F783" s="135">
        <v>33.856428571425603</v>
      </c>
      <c r="G783" s="134">
        <v>110.714285714276</v>
      </c>
      <c r="H783" s="137">
        <f t="shared" si="13"/>
        <v>4.3685714285700783E-2</v>
      </c>
      <c r="I783" s="129">
        <v>427.74999999999301</v>
      </c>
      <c r="J783" s="130">
        <v>74676428.571424499</v>
      </c>
      <c r="K783" s="131">
        <v>74.676428571424495</v>
      </c>
      <c r="L783" s="130">
        <v>33856428.571396701</v>
      </c>
      <c r="M783" s="129">
        <v>110.714285714282</v>
      </c>
    </row>
    <row r="784" spans="1:13">
      <c r="A784" s="129">
        <v>427.759999999993</v>
      </c>
      <c r="B784" s="132">
        <v>33900114.285711303</v>
      </c>
      <c r="C784" s="133">
        <v>427.75999999999902</v>
      </c>
      <c r="D784" s="133">
        <v>74.720114285711304</v>
      </c>
      <c r="E784" s="134">
        <v>104.650020007999</v>
      </c>
      <c r="F784" s="135">
        <v>33.900114285711297</v>
      </c>
      <c r="G784" s="134">
        <v>110.857142857133</v>
      </c>
      <c r="H784" s="137">
        <f t="shared" si="13"/>
        <v>4.3685714285700783E-2</v>
      </c>
      <c r="I784" s="129">
        <v>427.759999999993</v>
      </c>
      <c r="J784" s="130">
        <v>74720114.285710201</v>
      </c>
      <c r="K784" s="131">
        <v>74.720114285710196</v>
      </c>
      <c r="L784" s="130">
        <v>33900114.285682403</v>
      </c>
      <c r="M784" s="129">
        <v>110.857142857139</v>
      </c>
    </row>
    <row r="785" spans="1:13">
      <c r="A785" s="129">
        <v>427.76999999999299</v>
      </c>
      <c r="B785" s="132">
        <v>33943799.999996901</v>
      </c>
      <c r="C785" s="133">
        <v>427.76999999999902</v>
      </c>
      <c r="D785" s="133">
        <v>74.763799999996905</v>
      </c>
      <c r="E785" s="134">
        <v>104.711204481788</v>
      </c>
      <c r="F785" s="135">
        <v>33.943799999996898</v>
      </c>
      <c r="G785" s="134">
        <v>110.99999999999</v>
      </c>
      <c r="H785" s="137">
        <f t="shared" si="13"/>
        <v>4.3685714285601307E-2</v>
      </c>
      <c r="I785" s="129">
        <v>427.76999999999299</v>
      </c>
      <c r="J785" s="130">
        <v>74763799.999995902</v>
      </c>
      <c r="K785" s="131">
        <v>74.763799999995896</v>
      </c>
      <c r="L785" s="130">
        <v>33943799.999968097</v>
      </c>
      <c r="M785" s="129">
        <v>110.999999999997</v>
      </c>
    </row>
    <row r="786" spans="1:13">
      <c r="A786" s="129">
        <v>427.77999999999298</v>
      </c>
      <c r="B786" s="132">
        <v>33987485.714282602</v>
      </c>
      <c r="C786" s="133">
        <v>427.77999999999901</v>
      </c>
      <c r="D786" s="133">
        <v>74.807485714282606</v>
      </c>
      <c r="E786" s="134">
        <v>104.77238895557799</v>
      </c>
      <c r="F786" s="135">
        <v>33.987485714282599</v>
      </c>
      <c r="G786" s="134">
        <v>111.14285714284701</v>
      </c>
      <c r="H786" s="137">
        <f t="shared" si="13"/>
        <v>4.3685714285700783E-2</v>
      </c>
      <c r="I786" s="129">
        <v>427.77999999999298</v>
      </c>
      <c r="J786" s="130">
        <v>74807485.714281604</v>
      </c>
      <c r="K786" s="131">
        <v>74.807485714281597</v>
      </c>
      <c r="L786" s="130">
        <v>33987485.714253798</v>
      </c>
      <c r="M786" s="129">
        <v>111.142857142854</v>
      </c>
    </row>
    <row r="787" spans="1:13">
      <c r="A787" s="129">
        <v>427.78999999999297</v>
      </c>
      <c r="B787" s="132">
        <v>34031171.428568304</v>
      </c>
      <c r="C787" s="133">
        <v>427.789999999999</v>
      </c>
      <c r="D787" s="133">
        <v>74.851171428568307</v>
      </c>
      <c r="E787" s="134">
        <v>104.83357342936699</v>
      </c>
      <c r="F787" s="135">
        <v>34.0311714285683</v>
      </c>
      <c r="G787" s="134">
        <v>111.285714285704</v>
      </c>
      <c r="H787" s="137">
        <f t="shared" si="13"/>
        <v>4.3685714285700783E-2</v>
      </c>
      <c r="I787" s="129">
        <v>427.78999999999297</v>
      </c>
      <c r="J787" s="130">
        <v>74851171.428567201</v>
      </c>
      <c r="K787" s="131">
        <v>74.851171428567199</v>
      </c>
      <c r="L787" s="130">
        <v>34031171.428539403</v>
      </c>
      <c r="M787" s="129">
        <v>111.28571428571099</v>
      </c>
    </row>
    <row r="788" spans="1:13">
      <c r="A788" s="129">
        <v>427.79999999999302</v>
      </c>
      <c r="B788" s="132">
        <v>34074857.142853998</v>
      </c>
      <c r="C788" s="133">
        <v>427.79999999999899</v>
      </c>
      <c r="D788" s="133">
        <v>74.894857142853994</v>
      </c>
      <c r="E788" s="134">
        <v>104.894757903157</v>
      </c>
      <c r="F788" s="135">
        <v>34.074857142854</v>
      </c>
      <c r="G788" s="134">
        <v>111.428571428561</v>
      </c>
      <c r="H788" s="137">
        <f t="shared" si="13"/>
        <v>4.3685714285686572E-2</v>
      </c>
      <c r="I788" s="129">
        <v>427.79999999999302</v>
      </c>
      <c r="J788" s="130">
        <v>74894857.1428532</v>
      </c>
      <c r="K788" s="131">
        <v>74.894857142853198</v>
      </c>
      <c r="L788" s="130">
        <v>34074857.142825402</v>
      </c>
      <c r="M788" s="129">
        <v>111.428571428569</v>
      </c>
    </row>
    <row r="789" spans="1:13">
      <c r="A789" s="129">
        <v>427.80999999999301</v>
      </c>
      <c r="B789" s="132">
        <v>34118542.857139602</v>
      </c>
      <c r="C789" s="133">
        <v>427.80999999999898</v>
      </c>
      <c r="D789" s="133">
        <v>74.938542857139694</v>
      </c>
      <c r="E789" s="134">
        <v>104.955942376946</v>
      </c>
      <c r="F789" s="135">
        <v>34.118542857139602</v>
      </c>
      <c r="G789" s="134">
        <v>111.571428571418</v>
      </c>
      <c r="H789" s="137">
        <f t="shared" si="13"/>
        <v>4.3685714285700783E-2</v>
      </c>
      <c r="I789" s="129">
        <v>427.80999999999301</v>
      </c>
      <c r="J789" s="130">
        <v>74938542.857138798</v>
      </c>
      <c r="K789" s="131">
        <v>74.938542857138799</v>
      </c>
      <c r="L789" s="130">
        <v>34118542.857111</v>
      </c>
      <c r="M789" s="129">
        <v>111.571428571426</v>
      </c>
    </row>
    <row r="790" spans="1:13">
      <c r="A790" s="129">
        <v>427.819999999993</v>
      </c>
      <c r="B790" s="132">
        <v>34162228.571425296</v>
      </c>
      <c r="C790" s="133">
        <v>427.81999999999903</v>
      </c>
      <c r="D790" s="133">
        <v>74.982228571425296</v>
      </c>
      <c r="E790" s="134">
        <v>105.01712685073601</v>
      </c>
      <c r="F790" s="135">
        <v>34.162228571425302</v>
      </c>
      <c r="G790" s="134">
        <v>111.71428571427499</v>
      </c>
      <c r="H790" s="137">
        <f t="shared" si="13"/>
        <v>4.3685714285601307E-2</v>
      </c>
      <c r="I790" s="129">
        <v>427.819999999993</v>
      </c>
      <c r="J790" s="130">
        <v>74982228.571424499</v>
      </c>
      <c r="K790" s="131">
        <v>74.9822285714245</v>
      </c>
      <c r="L790" s="130">
        <v>34162228.571396701</v>
      </c>
      <c r="M790" s="129">
        <v>111.71428571428299</v>
      </c>
    </row>
    <row r="791" spans="1:13">
      <c r="A791" s="129">
        <v>427.82999999999299</v>
      </c>
      <c r="B791" s="132">
        <v>34205914.285710998</v>
      </c>
      <c r="C791" s="133">
        <v>427.82999999999902</v>
      </c>
      <c r="D791" s="133">
        <v>75.025914285710996</v>
      </c>
      <c r="E791" s="134">
        <v>105.078311324525</v>
      </c>
      <c r="F791" s="135">
        <v>34.205914285711003</v>
      </c>
      <c r="G791" s="134">
        <v>111.857142857132</v>
      </c>
      <c r="H791" s="137">
        <f t="shared" si="13"/>
        <v>4.3685714285700783E-2</v>
      </c>
      <c r="I791" s="129">
        <v>427.82999999999299</v>
      </c>
      <c r="J791" s="130">
        <v>75025914.285710201</v>
      </c>
      <c r="K791" s="131">
        <v>75.025914285710201</v>
      </c>
      <c r="L791" s="130">
        <v>34205914.285682403</v>
      </c>
      <c r="M791" s="129">
        <v>111.85714285714</v>
      </c>
    </row>
    <row r="792" spans="1:13">
      <c r="A792" s="129">
        <v>427.83999999999298</v>
      </c>
      <c r="B792" s="132">
        <v>34249599.999996699</v>
      </c>
      <c r="C792" s="133">
        <v>427.83999999999901</v>
      </c>
      <c r="D792" s="133">
        <v>75.069599999996697</v>
      </c>
      <c r="E792" s="134">
        <v>105.139495798315</v>
      </c>
      <c r="F792" s="135">
        <v>34.249599999996697</v>
      </c>
      <c r="G792" s="134">
        <v>111.999999999989</v>
      </c>
      <c r="H792" s="137">
        <f t="shared" si="13"/>
        <v>4.3685714285700783E-2</v>
      </c>
      <c r="I792" s="129">
        <v>427.83999999999298</v>
      </c>
      <c r="J792" s="130">
        <v>75069599.999995902</v>
      </c>
      <c r="K792" s="131">
        <v>75.069599999995901</v>
      </c>
      <c r="L792" s="130">
        <v>34249599.999968097</v>
      </c>
      <c r="M792" s="129">
        <v>111.999999999997</v>
      </c>
    </row>
    <row r="793" spans="1:13">
      <c r="A793" s="129">
        <v>427.84999999999297</v>
      </c>
      <c r="B793" s="132">
        <v>34293285.714282297</v>
      </c>
      <c r="C793" s="133">
        <v>427.849999999999</v>
      </c>
      <c r="D793" s="133">
        <v>75.113285714282298</v>
      </c>
      <c r="E793" s="134">
        <v>105.20068027210399</v>
      </c>
      <c r="F793" s="135">
        <v>34.293285714282298</v>
      </c>
      <c r="G793" s="134">
        <v>112.142857142846</v>
      </c>
      <c r="H793" s="137">
        <f t="shared" si="13"/>
        <v>4.3685714285601307E-2</v>
      </c>
      <c r="I793" s="129">
        <v>427.84999999999297</v>
      </c>
      <c r="J793" s="130">
        <v>75113285.714281604</v>
      </c>
      <c r="K793" s="131">
        <v>75.113285714281602</v>
      </c>
      <c r="L793" s="130">
        <v>34293285.714253798</v>
      </c>
      <c r="M793" s="129">
        <v>112.14285714285499</v>
      </c>
    </row>
    <row r="794" spans="1:13">
      <c r="A794" s="129">
        <v>427.85999999999302</v>
      </c>
      <c r="B794" s="132">
        <v>34336971.428567998</v>
      </c>
      <c r="C794" s="133">
        <v>427.85999999999899</v>
      </c>
      <c r="D794" s="133">
        <v>75.156971428567999</v>
      </c>
      <c r="E794" s="134">
        <v>105.261864745894</v>
      </c>
      <c r="F794" s="135">
        <v>34.336971428567999</v>
      </c>
      <c r="G794" s="134">
        <v>112.28571428570299</v>
      </c>
      <c r="H794" s="137">
        <f t="shared" si="13"/>
        <v>4.3685714285700783E-2</v>
      </c>
      <c r="I794" s="129">
        <v>427.85999999999302</v>
      </c>
      <c r="J794" s="130">
        <v>75156971.428567499</v>
      </c>
      <c r="K794" s="131">
        <v>75.156971428567502</v>
      </c>
      <c r="L794" s="130">
        <v>34336971.428539701</v>
      </c>
      <c r="M794" s="129">
        <v>112.285714285713</v>
      </c>
    </row>
    <row r="795" spans="1:13">
      <c r="A795" s="129">
        <v>427.86999999999301</v>
      </c>
      <c r="B795" s="132">
        <v>34380657.1428537</v>
      </c>
      <c r="C795" s="133">
        <v>427.86999999999898</v>
      </c>
      <c r="D795" s="133">
        <v>75.2006571428537</v>
      </c>
      <c r="E795" s="134">
        <v>105.323049219683</v>
      </c>
      <c r="F795" s="135">
        <v>34.3806571428537</v>
      </c>
      <c r="G795" s="134">
        <v>112.42857142856001</v>
      </c>
      <c r="H795" s="137">
        <f t="shared" si="13"/>
        <v>4.3685714285700783E-2</v>
      </c>
      <c r="I795" s="129">
        <v>427.86999999999301</v>
      </c>
      <c r="J795" s="130">
        <v>75200657.1428532</v>
      </c>
      <c r="K795" s="131">
        <v>75.200657142853203</v>
      </c>
      <c r="L795" s="130">
        <v>34380657.142825402</v>
      </c>
      <c r="M795" s="129">
        <v>112.42857142857</v>
      </c>
    </row>
    <row r="796" spans="1:13">
      <c r="A796" s="129">
        <v>427.879999999993</v>
      </c>
      <c r="B796" s="132">
        <v>34424342.857139401</v>
      </c>
      <c r="C796" s="133">
        <v>427.87999999999897</v>
      </c>
      <c r="D796" s="133">
        <v>75.244342857139401</v>
      </c>
      <c r="E796" s="134">
        <v>105.384233693472</v>
      </c>
      <c r="F796" s="135">
        <v>34.424342857139401</v>
      </c>
      <c r="G796" s="134">
        <v>112.571428571417</v>
      </c>
      <c r="H796" s="137">
        <f t="shared" si="13"/>
        <v>4.3685714285700783E-2</v>
      </c>
      <c r="I796" s="129">
        <v>427.879999999993</v>
      </c>
      <c r="J796" s="130">
        <v>75244342.857138902</v>
      </c>
      <c r="K796" s="131">
        <v>75.244342857138903</v>
      </c>
      <c r="L796" s="130">
        <v>34424342.857111096</v>
      </c>
      <c r="M796" s="129">
        <v>112.57142857142701</v>
      </c>
    </row>
    <row r="797" spans="1:13">
      <c r="A797" s="129">
        <v>427.88999999999299</v>
      </c>
      <c r="B797" s="132">
        <v>34468028.571424998</v>
      </c>
      <c r="C797" s="133">
        <v>427.88999999999902</v>
      </c>
      <c r="D797" s="133">
        <v>75.288028571425002</v>
      </c>
      <c r="E797" s="134">
        <v>105.44541816726201</v>
      </c>
      <c r="F797" s="135">
        <v>34.468028571425002</v>
      </c>
      <c r="G797" s="134">
        <v>112.714285714274</v>
      </c>
      <c r="H797" s="137">
        <f t="shared" si="13"/>
        <v>4.3685714285601307E-2</v>
      </c>
      <c r="I797" s="129">
        <v>427.88999999999299</v>
      </c>
      <c r="J797" s="130">
        <v>75288028.571424499</v>
      </c>
      <c r="K797" s="131">
        <v>75.288028571424505</v>
      </c>
      <c r="L797" s="130">
        <v>34468028.571396701</v>
      </c>
      <c r="M797" s="129">
        <v>112.714285714284</v>
      </c>
    </row>
    <row r="798" spans="1:13">
      <c r="A798" s="129">
        <v>427.89999999999299</v>
      </c>
      <c r="B798" s="132">
        <v>34511714.2857107</v>
      </c>
      <c r="C798" s="133">
        <v>427.89999999999901</v>
      </c>
      <c r="D798" s="133">
        <v>75.331714285710703</v>
      </c>
      <c r="E798" s="134">
        <v>105.506602641051</v>
      </c>
      <c r="F798" s="135">
        <v>34.511714285710703</v>
      </c>
      <c r="G798" s="134">
        <v>112.857142857131</v>
      </c>
      <c r="H798" s="137">
        <f t="shared" si="13"/>
        <v>4.3685714285700783E-2</v>
      </c>
      <c r="I798" s="129">
        <v>427.89999999999299</v>
      </c>
      <c r="J798" s="130">
        <v>75331714.285710201</v>
      </c>
      <c r="K798" s="131">
        <v>75.331714285710206</v>
      </c>
      <c r="L798" s="130">
        <v>34511714.285682403</v>
      </c>
      <c r="M798" s="129">
        <v>112.857142857141</v>
      </c>
    </row>
    <row r="799" spans="1:13">
      <c r="A799" s="129">
        <v>427.90999999999298</v>
      </c>
      <c r="B799" s="132">
        <v>34555399.999996401</v>
      </c>
      <c r="C799" s="133">
        <v>427.909999999999</v>
      </c>
      <c r="D799" s="133">
        <v>75.375399999996404</v>
      </c>
      <c r="E799" s="134">
        <v>105.567787114841</v>
      </c>
      <c r="F799" s="135">
        <v>34.555399999996403</v>
      </c>
      <c r="G799" s="134">
        <v>112.99999999998801</v>
      </c>
      <c r="H799" s="137">
        <f t="shared" si="13"/>
        <v>4.3685714285700783E-2</v>
      </c>
      <c r="I799" s="129">
        <v>427.90999999999298</v>
      </c>
      <c r="J799" s="130">
        <v>75375399.999995902</v>
      </c>
      <c r="K799" s="131">
        <v>75.375399999995906</v>
      </c>
      <c r="L799" s="130">
        <v>34555399.999968097</v>
      </c>
      <c r="M799" s="129">
        <v>112.999999999998</v>
      </c>
    </row>
    <row r="800" spans="1:13">
      <c r="A800" s="129">
        <v>427.91999999999302</v>
      </c>
      <c r="B800" s="132">
        <v>34599085.714282103</v>
      </c>
      <c r="C800" s="133">
        <v>427.91999999999899</v>
      </c>
      <c r="D800" s="133">
        <v>75.419085714282105</v>
      </c>
      <c r="E800" s="134">
        <v>105.62897158862999</v>
      </c>
      <c r="F800" s="135">
        <v>34.599085714282097</v>
      </c>
      <c r="G800" s="134">
        <v>113.142857142845</v>
      </c>
      <c r="H800" s="137">
        <f t="shared" si="13"/>
        <v>4.3685714285700783E-2</v>
      </c>
      <c r="I800" s="129">
        <v>427.91999999999302</v>
      </c>
      <c r="J800" s="130">
        <v>75419085.714281797</v>
      </c>
      <c r="K800" s="131">
        <v>75.419085714281806</v>
      </c>
      <c r="L800" s="130">
        <v>34599085.714253999</v>
      </c>
      <c r="M800" s="129">
        <v>113.142857142856</v>
      </c>
    </row>
    <row r="801" spans="1:13">
      <c r="A801" s="129">
        <v>427.92999999999302</v>
      </c>
      <c r="B801" s="132">
        <v>34642771.4285677</v>
      </c>
      <c r="C801" s="133">
        <v>427.92999999999898</v>
      </c>
      <c r="D801" s="133">
        <v>75.462771428567706</v>
      </c>
      <c r="E801" s="134">
        <v>105.69015606242</v>
      </c>
      <c r="F801" s="135">
        <v>34.642771428567698</v>
      </c>
      <c r="G801" s="134">
        <v>113.285714285702</v>
      </c>
      <c r="H801" s="137">
        <f t="shared" si="13"/>
        <v>4.3685714285601307E-2</v>
      </c>
      <c r="I801" s="129">
        <v>427.92999999999302</v>
      </c>
      <c r="J801" s="130">
        <v>75462771.428567499</v>
      </c>
      <c r="K801" s="131">
        <v>75.462771428567507</v>
      </c>
      <c r="L801" s="130">
        <v>34642771.428539701</v>
      </c>
      <c r="M801" s="129">
        <v>113.285714285713</v>
      </c>
    </row>
    <row r="802" spans="1:13">
      <c r="A802" s="129">
        <v>427.93999999999301</v>
      </c>
      <c r="B802" s="132">
        <v>34686457.142853402</v>
      </c>
      <c r="C802" s="133">
        <v>427.93999999999897</v>
      </c>
      <c r="D802" s="133">
        <v>75.506457142853407</v>
      </c>
      <c r="E802" s="134">
        <v>105.751340536209</v>
      </c>
      <c r="F802" s="135">
        <v>34.686457142853399</v>
      </c>
      <c r="G802" s="134">
        <v>113.428571428559</v>
      </c>
      <c r="H802" s="137">
        <f t="shared" si="13"/>
        <v>4.3685714285700783E-2</v>
      </c>
      <c r="I802" s="129">
        <v>427.93999999999301</v>
      </c>
      <c r="J802" s="130">
        <v>75506457.1428532</v>
      </c>
      <c r="K802" s="131">
        <v>75.506457142853193</v>
      </c>
      <c r="L802" s="130">
        <v>34686457.142825402</v>
      </c>
      <c r="M802" s="129">
        <v>113.428571428571</v>
      </c>
    </row>
    <row r="803" spans="1:13">
      <c r="A803" s="129">
        <v>427.949999999993</v>
      </c>
      <c r="B803" s="132">
        <v>34730142.857139103</v>
      </c>
      <c r="C803" s="133">
        <v>427.94999999999902</v>
      </c>
      <c r="D803" s="133">
        <v>75.550142857139093</v>
      </c>
      <c r="E803" s="134">
        <v>105.81252500999901</v>
      </c>
      <c r="F803" s="135">
        <v>34.7301428571391</v>
      </c>
      <c r="G803" s="134">
        <v>113.57142857141601</v>
      </c>
      <c r="H803" s="137">
        <f t="shared" si="13"/>
        <v>4.3685714285686572E-2</v>
      </c>
      <c r="I803" s="129">
        <v>427.949999999993</v>
      </c>
      <c r="J803" s="130">
        <v>75550142.857138902</v>
      </c>
      <c r="K803" s="131">
        <v>75.550142857138894</v>
      </c>
      <c r="L803" s="130">
        <v>34730142.857111096</v>
      </c>
      <c r="M803" s="129">
        <v>113.571428571428</v>
      </c>
    </row>
    <row r="804" spans="1:13">
      <c r="A804" s="129">
        <v>427.95999999999299</v>
      </c>
      <c r="B804" s="132">
        <v>34773828.571424797</v>
      </c>
      <c r="C804" s="133">
        <v>427.95999999999901</v>
      </c>
      <c r="D804" s="133">
        <v>75.593828571424794</v>
      </c>
      <c r="E804" s="134">
        <v>105.87370948378801</v>
      </c>
      <c r="F804" s="135">
        <v>34.773828571424801</v>
      </c>
      <c r="G804" s="134">
        <v>113.714285714273</v>
      </c>
      <c r="H804" s="137">
        <f t="shared" si="13"/>
        <v>4.3685714285700783E-2</v>
      </c>
      <c r="I804" s="129">
        <v>427.95999999999299</v>
      </c>
      <c r="J804" s="130">
        <v>75593828.571424499</v>
      </c>
      <c r="K804" s="131">
        <v>75.593828571424496</v>
      </c>
      <c r="L804" s="130">
        <v>34773828.571396701</v>
      </c>
      <c r="M804" s="129">
        <v>113.714285714285</v>
      </c>
    </row>
    <row r="805" spans="1:13">
      <c r="A805" s="129">
        <v>427.96999999999298</v>
      </c>
      <c r="B805" s="132">
        <v>34817514.285710402</v>
      </c>
      <c r="C805" s="133">
        <v>427.969999999999</v>
      </c>
      <c r="D805" s="133">
        <v>75.637514285710395</v>
      </c>
      <c r="E805" s="134">
        <v>105.934893957578</v>
      </c>
      <c r="F805" s="135">
        <v>34.817514285710402</v>
      </c>
      <c r="G805" s="134">
        <v>113.85714285713</v>
      </c>
      <c r="H805" s="137">
        <f t="shared" si="13"/>
        <v>4.3685714285601307E-2</v>
      </c>
      <c r="I805" s="129">
        <v>427.96999999999298</v>
      </c>
      <c r="J805" s="130">
        <v>75637514.285710201</v>
      </c>
      <c r="K805" s="131">
        <v>75.637514285710196</v>
      </c>
      <c r="L805" s="130">
        <v>34817514.285682403</v>
      </c>
      <c r="M805" s="129">
        <v>113.85714285714199</v>
      </c>
    </row>
    <row r="806" spans="1:13">
      <c r="A806" s="129">
        <v>427.97999999999303</v>
      </c>
      <c r="B806" s="132">
        <v>34861199.999996103</v>
      </c>
      <c r="C806" s="133">
        <v>427.979999999999</v>
      </c>
      <c r="D806" s="133">
        <v>75.681199999996096</v>
      </c>
      <c r="E806" s="134">
        <v>105.996078431367</v>
      </c>
      <c r="F806" s="135">
        <v>34.861199999996103</v>
      </c>
      <c r="G806" s="134">
        <v>113.999999999987</v>
      </c>
      <c r="H806" s="137">
        <f t="shared" si="13"/>
        <v>4.3685714285700783E-2</v>
      </c>
      <c r="I806" s="129">
        <v>427.97999999999303</v>
      </c>
      <c r="J806" s="130">
        <v>75681199.999996096</v>
      </c>
      <c r="K806" s="131">
        <v>75.681199999996096</v>
      </c>
      <c r="L806" s="130">
        <v>34861199.999968298</v>
      </c>
      <c r="M806" s="129">
        <v>114</v>
      </c>
    </row>
    <row r="807" spans="1:13">
      <c r="A807" s="129">
        <v>427.98999999999302</v>
      </c>
      <c r="B807" s="132">
        <v>34904885.714281797</v>
      </c>
      <c r="C807" s="133">
        <v>427.98999999999899</v>
      </c>
      <c r="D807" s="133">
        <v>75.724885714281797</v>
      </c>
      <c r="E807" s="134">
        <v>106.057262905157</v>
      </c>
      <c r="F807" s="135">
        <v>34.904885714281797</v>
      </c>
      <c r="G807" s="134">
        <v>114.14285714284399</v>
      </c>
      <c r="H807" s="137">
        <f t="shared" si="13"/>
        <v>4.3685714285700783E-2</v>
      </c>
      <c r="I807" s="129">
        <v>427.98999999999302</v>
      </c>
      <c r="J807" s="130">
        <v>75724885.714281797</v>
      </c>
      <c r="K807" s="131">
        <v>75.724885714281797</v>
      </c>
      <c r="L807" s="130">
        <v>34904885.714253999</v>
      </c>
      <c r="M807" s="129">
        <v>114.142857142857</v>
      </c>
    </row>
    <row r="808" spans="1:13">
      <c r="A808" s="129">
        <v>427.99999999999301</v>
      </c>
      <c r="B808" s="132">
        <v>34948571.428567499</v>
      </c>
      <c r="C808" s="133">
        <v>427.99999999999898</v>
      </c>
      <c r="D808" s="133">
        <v>75.768571428567498</v>
      </c>
      <c r="E808" s="134">
        <v>106.118447378946</v>
      </c>
      <c r="F808" s="135">
        <v>34.948571428567497</v>
      </c>
      <c r="G808" s="134">
        <v>114.285714285701</v>
      </c>
      <c r="H808" s="137">
        <f t="shared" si="13"/>
        <v>4.3685714285700783E-2</v>
      </c>
      <c r="I808" s="129">
        <v>427.99999999999301</v>
      </c>
      <c r="J808" s="130">
        <v>75768571.428567499</v>
      </c>
      <c r="K808" s="131">
        <v>75.768571428567498</v>
      </c>
      <c r="L808" s="130">
        <v>34948571.428539701</v>
      </c>
      <c r="M808" s="129">
        <v>114.28571428571399</v>
      </c>
    </row>
  </sheetData>
  <mergeCells count="1">
    <mergeCell ref="D1:E1"/>
  </mergeCells>
  <hyperlinks>
    <hyperlink ref="C710" location="'NK2'!A1" display="427.02" xr:uid="{F3CB1B63-B65E-46DF-B8EB-5BFC25BB682A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2B3A2B2-C7EC-4C05-889B-5E0EEFFFF98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Y10:Y12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FFC0-96CD-4FEF-A60A-CAA738AD219E}">
  <dimension ref="A1:P732"/>
  <sheetViews>
    <sheetView zoomScale="70" zoomScaleNormal="70" workbookViewId="0">
      <selection activeCell="M3" sqref="M3"/>
    </sheetView>
  </sheetViews>
  <sheetFormatPr defaultColWidth="9" defaultRowHeight="14.4"/>
  <cols>
    <col min="1" max="1" width="17.6640625" style="23" customWidth="1"/>
    <col min="2" max="2" width="23.109375" style="165" customWidth="1"/>
    <col min="3" max="3" width="20.5546875" style="165" customWidth="1"/>
    <col min="4" max="4" width="12.33203125" customWidth="1"/>
    <col min="5" max="5" width="17.88671875" customWidth="1"/>
    <col min="6" max="6" width="24.33203125" style="152" customWidth="1"/>
    <col min="8" max="8" width="18.6640625" customWidth="1"/>
    <col min="9" max="9" width="27.33203125" customWidth="1"/>
    <col min="10" max="10" width="28.5546875" customWidth="1"/>
    <col min="11" max="11" width="12" customWidth="1"/>
    <col min="12" max="12" width="11.33203125" customWidth="1"/>
  </cols>
  <sheetData>
    <row r="1" spans="1:13">
      <c r="C1" s="165" t="s">
        <v>112</v>
      </c>
    </row>
    <row r="2" spans="1:13" ht="15.6">
      <c r="H2" s="210" t="s">
        <v>113</v>
      </c>
    </row>
    <row r="3" spans="1:13" ht="18">
      <c r="A3" s="23" t="s">
        <v>114</v>
      </c>
      <c r="B3" s="165" t="s">
        <v>115</v>
      </c>
      <c r="C3" s="165" t="s">
        <v>116</v>
      </c>
      <c r="D3" s="152" t="s">
        <v>117</v>
      </c>
      <c r="E3" s="152" t="s">
        <v>106</v>
      </c>
      <c r="H3" s="153" t="s">
        <v>118</v>
      </c>
      <c r="I3" s="154" t="s">
        <v>115</v>
      </c>
      <c r="J3" s="154" t="s">
        <v>116</v>
      </c>
      <c r="K3" s="181" t="s">
        <v>119</v>
      </c>
      <c r="L3" s="181" t="s">
        <v>120</v>
      </c>
      <c r="M3" s="2" t="s">
        <v>121</v>
      </c>
    </row>
    <row r="4" spans="1:13">
      <c r="A4" s="175">
        <v>1019</v>
      </c>
      <c r="B4" s="176">
        <v>0</v>
      </c>
      <c r="C4" s="23">
        <f ca="1">FORECAST(A4,OFFSET($J$4:$J$12,MATCH(A4,$H$4:$H$12)-1,0,2),OFFSET($H$4:$H$12,MATCH(A4,$H$4:$H$12,1)-1,0,2))</f>
        <v>-10.987586206896481</v>
      </c>
      <c r="D4" s="160">
        <f>B4/$B$462</f>
        <v>0</v>
      </c>
      <c r="E4" s="160"/>
      <c r="H4" s="155">
        <v>1019</v>
      </c>
      <c r="I4" s="156">
        <v>0</v>
      </c>
      <c r="J4" s="156">
        <v>-10.9875862068965</v>
      </c>
      <c r="K4" s="181">
        <v>1050</v>
      </c>
      <c r="L4" s="181">
        <v>1047</v>
      </c>
      <c r="M4">
        <v>1051.3</v>
      </c>
    </row>
    <row r="5" spans="1:13">
      <c r="A5" s="175">
        <v>1020</v>
      </c>
      <c r="B5" s="177">
        <f>B4+($B$32-$B$4)/28</f>
        <v>0.39250000000000002</v>
      </c>
      <c r="C5" s="23">
        <f t="shared" ref="C5:C68" ca="1" si="0">FORECAST(A5,OFFSET($J$4:$J$12,MATCH(A5,$H$4:$H$12)-1,0,2),OFFSET($H$4:$H$12,MATCH(A5,$H$4:$H$12,1)-1,0,2))</f>
        <v>-10.595172413793023</v>
      </c>
      <c r="D5" s="160">
        <f>B5/$B$462</f>
        <v>2.7664223287283275E-2</v>
      </c>
      <c r="E5" s="160"/>
      <c r="G5" s="164"/>
      <c r="H5" s="157">
        <v>1047</v>
      </c>
      <c r="I5" s="156">
        <v>10.9875862068965</v>
      </c>
      <c r="J5" s="156">
        <v>0</v>
      </c>
    </row>
    <row r="6" spans="1:13">
      <c r="A6" s="175">
        <v>1021</v>
      </c>
      <c r="B6" s="177">
        <f>B5+($B$32-$B$4)/28</f>
        <v>0.78500000000000003</v>
      </c>
      <c r="C6" s="23">
        <f t="shared" ca="1" si="0"/>
        <v>-10.202758620689565</v>
      </c>
      <c r="D6" s="160">
        <f>B6/$B$462</f>
        <v>5.532844657456655E-2</v>
      </c>
      <c r="E6" s="160"/>
      <c r="G6" s="164"/>
      <c r="H6" s="157">
        <v>1048</v>
      </c>
      <c r="I6" s="156">
        <v>11.38</v>
      </c>
      <c r="J6" s="156">
        <v>0.392413793103501</v>
      </c>
    </row>
    <row r="7" spans="1:13">
      <c r="A7" s="175">
        <v>1022</v>
      </c>
      <c r="B7" s="177">
        <f t="shared" ref="B7:B31" si="1">B6+($B$32-$B$4)/28</f>
        <v>1.1775</v>
      </c>
      <c r="C7" s="23">
        <f t="shared" ca="1" si="0"/>
        <v>-9.8103448275861638</v>
      </c>
      <c r="D7" s="160">
        <f>B7/$B$462</f>
        <v>8.2992669861849833E-2</v>
      </c>
      <c r="E7" s="160"/>
      <c r="G7" s="164"/>
      <c r="H7" s="157">
        <v>1049</v>
      </c>
      <c r="I7" s="156">
        <v>12.615</v>
      </c>
      <c r="J7" s="156">
        <v>1.62741379310352</v>
      </c>
    </row>
    <row r="8" spans="1:13">
      <c r="A8" s="175">
        <v>1023</v>
      </c>
      <c r="B8" s="177">
        <f t="shared" si="1"/>
        <v>1.57</v>
      </c>
      <c r="C8" s="23">
        <f t="shared" ca="1" si="0"/>
        <v>-9.4179310344827059</v>
      </c>
      <c r="D8" s="160">
        <f t="shared" ref="D8:D16" si="2">B8/$B$462</f>
        <v>0.1106568931491331</v>
      </c>
      <c r="E8" s="160"/>
      <c r="G8" s="164"/>
      <c r="H8" s="157">
        <v>1050</v>
      </c>
      <c r="I8" s="156">
        <v>13.85</v>
      </c>
      <c r="J8" s="156">
        <v>2.8624137931034999</v>
      </c>
    </row>
    <row r="9" spans="1:13" ht="18">
      <c r="A9" s="175">
        <v>1024</v>
      </c>
      <c r="B9" s="177">
        <f t="shared" si="1"/>
        <v>1.9625000000000001</v>
      </c>
      <c r="C9" s="23">
        <f t="shared" ca="1" si="0"/>
        <v>-9.0255172413792479</v>
      </c>
      <c r="D9" s="160">
        <f t="shared" si="2"/>
        <v>0.1383211164364164</v>
      </c>
      <c r="E9" s="160"/>
      <c r="G9" s="182" t="s">
        <v>122</v>
      </c>
      <c r="H9" s="157">
        <v>1051</v>
      </c>
      <c r="I9" s="156">
        <v>14.110000000000699</v>
      </c>
      <c r="J9" s="156">
        <v>3.1224137931041902</v>
      </c>
    </row>
    <row r="10" spans="1:13">
      <c r="A10" s="175">
        <v>1025</v>
      </c>
      <c r="B10" s="177">
        <f t="shared" si="1"/>
        <v>2.355</v>
      </c>
      <c r="C10" s="23">
        <f t="shared" ca="1" si="0"/>
        <v>-8.63310344827579</v>
      </c>
      <c r="D10" s="160">
        <f t="shared" si="2"/>
        <v>0.16598533972369967</v>
      </c>
      <c r="E10" s="160"/>
      <c r="H10" s="157">
        <v>1052</v>
      </c>
      <c r="I10" s="156">
        <v>14.370000000001401</v>
      </c>
      <c r="J10" s="156">
        <v>3.3824137931048899</v>
      </c>
    </row>
    <row r="11" spans="1:13">
      <c r="A11" s="175">
        <v>1026</v>
      </c>
      <c r="B11" s="177">
        <f t="shared" si="1"/>
        <v>2.7475000000000001</v>
      </c>
      <c r="C11" s="23">
        <f t="shared" ca="1" si="0"/>
        <v>-8.2406896551723321</v>
      </c>
      <c r="D11" s="160">
        <f t="shared" si="2"/>
        <v>0.19364956301098293</v>
      </c>
      <c r="E11" s="160"/>
      <c r="H11" s="157">
        <v>1053</v>
      </c>
      <c r="I11" s="156">
        <v>14.630000000001999</v>
      </c>
      <c r="J11" s="156">
        <v>3.6424137931054998</v>
      </c>
    </row>
    <row r="12" spans="1:13">
      <c r="A12" s="175">
        <v>1027</v>
      </c>
      <c r="B12" s="177">
        <f t="shared" si="1"/>
        <v>3.14</v>
      </c>
      <c r="C12" s="23">
        <f t="shared" ca="1" si="0"/>
        <v>-7.848275862068931</v>
      </c>
      <c r="D12" s="160">
        <f t="shared" si="2"/>
        <v>0.2213137862982662</v>
      </c>
      <c r="E12" s="160"/>
      <c r="H12" s="157">
        <v>1054</v>
      </c>
      <c r="I12" s="156">
        <v>14.89</v>
      </c>
      <c r="J12" s="156">
        <v>3.9024137931034999</v>
      </c>
    </row>
    <row r="13" spans="1:13">
      <c r="A13" s="175">
        <v>1028</v>
      </c>
      <c r="B13" s="177">
        <f t="shared" si="1"/>
        <v>3.5325000000000002</v>
      </c>
      <c r="C13" s="23">
        <f t="shared" ca="1" si="0"/>
        <v>-7.4558620689654731</v>
      </c>
      <c r="D13" s="160">
        <f t="shared" si="2"/>
        <v>0.2489780095855495</v>
      </c>
      <c r="E13" s="160"/>
      <c r="H13" s="157">
        <v>1055</v>
      </c>
      <c r="I13" s="158"/>
      <c r="J13" s="158"/>
    </row>
    <row r="14" spans="1:13">
      <c r="A14" s="175">
        <v>1029</v>
      </c>
      <c r="B14" s="177">
        <f t="shared" si="1"/>
        <v>3.9250000000000003</v>
      </c>
      <c r="C14" s="23">
        <f t="shared" ca="1" si="0"/>
        <v>-7.0634482758620152</v>
      </c>
      <c r="D14" s="160">
        <f t="shared" si="2"/>
        <v>0.27664223287283279</v>
      </c>
      <c r="E14" s="160"/>
    </row>
    <row r="15" spans="1:13">
      <c r="A15" s="175">
        <v>1030</v>
      </c>
      <c r="B15" s="177">
        <f t="shared" si="1"/>
        <v>4.3174999999999999</v>
      </c>
      <c r="C15" s="23">
        <f t="shared" ca="1" si="0"/>
        <v>-6.6710344827585573</v>
      </c>
      <c r="D15" s="160">
        <f t="shared" si="2"/>
        <v>0.30430645616011603</v>
      </c>
      <c r="E15" s="160"/>
    </row>
    <row r="16" spans="1:13" ht="15.6">
      <c r="A16" s="175">
        <v>1031</v>
      </c>
      <c r="B16" s="177">
        <f t="shared" si="1"/>
        <v>4.71</v>
      </c>
      <c r="C16" s="23">
        <f t="shared" ca="1" si="0"/>
        <v>-6.2786206896550993</v>
      </c>
      <c r="D16" s="160">
        <f t="shared" si="2"/>
        <v>0.33197067944739933</v>
      </c>
      <c r="E16" s="160"/>
      <c r="H16" s="464" t="s">
        <v>46</v>
      </c>
      <c r="I16" s="186" t="s">
        <v>47</v>
      </c>
      <c r="J16" s="187" t="s">
        <v>48</v>
      </c>
      <c r="K16" s="187" t="s">
        <v>49</v>
      </c>
      <c r="L16" s="188" t="s">
        <v>50</v>
      </c>
    </row>
    <row r="17" spans="1:16" ht="15.6">
      <c r="A17" s="175">
        <v>1032</v>
      </c>
      <c r="B17" s="177">
        <f t="shared" si="1"/>
        <v>5.1025</v>
      </c>
      <c r="C17" s="23">
        <f t="shared" ca="1" si="0"/>
        <v>-5.8862068965516983</v>
      </c>
      <c r="D17" s="160">
        <f>B17/$B$462</f>
        <v>0.35963490273468257</v>
      </c>
      <c r="E17" s="160"/>
      <c r="H17" s="465"/>
      <c r="I17" s="190" t="s">
        <v>44</v>
      </c>
      <c r="J17" s="190" t="s">
        <v>52</v>
      </c>
      <c r="K17" s="186" t="s">
        <v>53</v>
      </c>
      <c r="L17" s="186" t="s">
        <v>54</v>
      </c>
      <c r="N17">
        <v>1049.3</v>
      </c>
      <c r="O17">
        <v>1048.75</v>
      </c>
    </row>
    <row r="18" spans="1:16" ht="18">
      <c r="A18" s="175">
        <v>1033</v>
      </c>
      <c r="B18" s="177">
        <f t="shared" si="1"/>
        <v>5.4950000000000001</v>
      </c>
      <c r="C18" s="23">
        <f t="shared" ca="1" si="0"/>
        <v>-5.4937931034482403</v>
      </c>
      <c r="D18" s="160">
        <f t="shared" ref="D18:D81" si="3">B18/$B$462</f>
        <v>0.38729912602196587</v>
      </c>
      <c r="E18" s="160"/>
      <c r="H18" s="192" t="s">
        <v>55</v>
      </c>
      <c r="I18" s="124">
        <v>1048.75</v>
      </c>
      <c r="J18" s="193">
        <f>_xll.SRS1Splines.Functions25.Linear_Interp($H$4:$H$12,$I$4:$I$12,I18)</f>
        <v>12.30625</v>
      </c>
      <c r="K18" s="202">
        <f>IFERROR((J18 - $J$20) / ($J$19- $J$20) * 100, 0)</f>
        <v>46.068244789785354</v>
      </c>
      <c r="L18" s="482">
        <f>I19-I18</f>
        <v>1.25</v>
      </c>
      <c r="N18">
        <v>12.985499999999901</v>
      </c>
      <c r="O18">
        <v>12.30625</v>
      </c>
      <c r="P18">
        <f>N18-O18</f>
        <v>0.67924999999990021</v>
      </c>
    </row>
    <row r="19" spans="1:16" ht="18">
      <c r="A19" s="175">
        <v>1034</v>
      </c>
      <c r="B19" s="177">
        <f t="shared" si="1"/>
        <v>5.8875000000000002</v>
      </c>
      <c r="C19" s="23">
        <f t="shared" ca="1" si="0"/>
        <v>-5.1013793103447824</v>
      </c>
      <c r="D19" s="160">
        <f t="shared" si="3"/>
        <v>0.41496334930924916</v>
      </c>
      <c r="E19" s="160"/>
      <c r="H19" s="195" t="s">
        <v>56</v>
      </c>
      <c r="I19" s="195">
        <v>1050</v>
      </c>
      <c r="J19" s="193">
        <f>_xll.SRS1Splines.Functions25.Linear_Interp($H$4:$H$12,$I$4:$I$12,I19)</f>
        <v>13.85</v>
      </c>
      <c r="K19" s="202">
        <f t="shared" ref="K19:K20" si="4">IFERROR((J19 - $J$20) / ($J$19- $J$20) * 100, 0)</f>
        <v>100</v>
      </c>
      <c r="L19" s="482"/>
    </row>
    <row r="20" spans="1:16" ht="18">
      <c r="A20" s="175">
        <v>1035</v>
      </c>
      <c r="B20" s="177">
        <f t="shared" si="1"/>
        <v>6.28</v>
      </c>
      <c r="C20" s="23">
        <f t="shared" ca="1" si="0"/>
        <v>-4.7089655172413245</v>
      </c>
      <c r="D20" s="160">
        <f t="shared" si="3"/>
        <v>0.4426275725965324</v>
      </c>
      <c r="E20" s="160"/>
      <c r="H20" s="197" t="s">
        <v>57</v>
      </c>
      <c r="I20" s="197">
        <v>1047</v>
      </c>
      <c r="J20" s="193">
        <f>_xll.SRS1Splines.Functions25.Linear_Interp($H$4:$H$12,$I$4:$I$12,I20)</f>
        <v>10.9875862068965</v>
      </c>
      <c r="K20" s="202">
        <f t="shared" si="4"/>
        <v>0</v>
      </c>
      <c r="L20" s="482"/>
    </row>
    <row r="21" spans="1:16">
      <c r="A21" s="175">
        <v>1036</v>
      </c>
      <c r="B21" s="177">
        <f t="shared" si="1"/>
        <v>6.6725000000000003</v>
      </c>
      <c r="C21" s="23">
        <f t="shared" ca="1" si="0"/>
        <v>-4.3165517241378666</v>
      </c>
      <c r="D21" s="160">
        <f t="shared" si="3"/>
        <v>0.4702917958838157</v>
      </c>
      <c r="E21" s="160"/>
    </row>
    <row r="22" spans="1:16">
      <c r="A22" s="175">
        <v>1037</v>
      </c>
      <c r="B22" s="177">
        <f t="shared" si="1"/>
        <v>7.0650000000000004</v>
      </c>
      <c r="C22" s="23">
        <f t="shared" ca="1" si="0"/>
        <v>-3.9241379310344655</v>
      </c>
      <c r="D22" s="160">
        <f t="shared" si="3"/>
        <v>0.497956019171099</v>
      </c>
      <c r="E22" s="160"/>
    </row>
    <row r="23" spans="1:16">
      <c r="A23" s="175">
        <v>1038</v>
      </c>
      <c r="B23" s="177">
        <f t="shared" si="1"/>
        <v>7.4575000000000005</v>
      </c>
      <c r="C23" s="23">
        <f t="shared" ca="1" si="0"/>
        <v>-3.5317241379310076</v>
      </c>
      <c r="D23" s="160">
        <f t="shared" si="3"/>
        <v>0.52562024245838224</v>
      </c>
      <c r="E23" s="160"/>
    </row>
    <row r="24" spans="1:16">
      <c r="A24" s="175">
        <v>1039</v>
      </c>
      <c r="B24" s="177">
        <f t="shared" si="1"/>
        <v>7.8500000000000005</v>
      </c>
      <c r="C24" s="23">
        <f t="shared" ca="1" si="0"/>
        <v>-3.1393103448275497</v>
      </c>
      <c r="D24" s="160">
        <f t="shared" si="3"/>
        <v>0.55328446574566559</v>
      </c>
      <c r="E24" s="160"/>
    </row>
    <row r="25" spans="1:16">
      <c r="A25" s="175">
        <v>1040</v>
      </c>
      <c r="B25" s="177">
        <f t="shared" si="1"/>
        <v>8.2424999999999997</v>
      </c>
      <c r="C25" s="23">
        <f t="shared" ca="1" si="0"/>
        <v>-2.7468965517240918</v>
      </c>
      <c r="D25" s="160">
        <f t="shared" si="3"/>
        <v>0.58094868903294872</v>
      </c>
      <c r="E25" s="160"/>
    </row>
    <row r="26" spans="1:16">
      <c r="A26" s="175">
        <v>1041</v>
      </c>
      <c r="B26" s="177">
        <f t="shared" si="1"/>
        <v>8.6349999999999998</v>
      </c>
      <c r="C26" s="23">
        <f t="shared" ca="1" si="0"/>
        <v>-2.3544827586206338</v>
      </c>
      <c r="D26" s="160">
        <f t="shared" si="3"/>
        <v>0.60861291232023207</v>
      </c>
      <c r="E26" s="160"/>
    </row>
    <row r="27" spans="1:16">
      <c r="A27" s="175">
        <v>1042</v>
      </c>
      <c r="B27" s="177">
        <f t="shared" si="1"/>
        <v>9.0274999999999999</v>
      </c>
      <c r="C27" s="23">
        <f t="shared" ca="1" si="0"/>
        <v>-1.9620689655172328</v>
      </c>
      <c r="D27" s="160">
        <f t="shared" si="3"/>
        <v>0.63627713560751531</v>
      </c>
      <c r="E27" s="160"/>
    </row>
    <row r="28" spans="1:16">
      <c r="A28" s="175">
        <v>1043</v>
      </c>
      <c r="B28" s="177">
        <f t="shared" si="1"/>
        <v>9.42</v>
      </c>
      <c r="C28" s="23">
        <f t="shared" ca="1" si="0"/>
        <v>-1.5696551724137748</v>
      </c>
      <c r="D28" s="160">
        <f t="shared" si="3"/>
        <v>0.66394135889479866</v>
      </c>
      <c r="E28" s="160"/>
    </row>
    <row r="29" spans="1:16">
      <c r="A29" s="175">
        <v>1044</v>
      </c>
      <c r="B29" s="177">
        <f t="shared" si="1"/>
        <v>9.8125</v>
      </c>
      <c r="C29" s="23">
        <f t="shared" ca="1" si="0"/>
        <v>-1.1772413793103169</v>
      </c>
      <c r="D29" s="160">
        <f t="shared" si="3"/>
        <v>0.6916055821820819</v>
      </c>
      <c r="E29" s="160"/>
    </row>
    <row r="30" spans="1:16">
      <c r="A30" s="175">
        <v>1045</v>
      </c>
      <c r="B30" s="177">
        <f t="shared" si="1"/>
        <v>10.205</v>
      </c>
      <c r="C30" s="23">
        <f t="shared" ca="1" si="0"/>
        <v>-0.784827586206859</v>
      </c>
      <c r="D30" s="160">
        <f>B30/$B$462</f>
        <v>0.71926980546936514</v>
      </c>
      <c r="E30" s="160"/>
    </row>
    <row r="31" spans="1:16">
      <c r="A31" s="175">
        <v>1046</v>
      </c>
      <c r="B31" s="177">
        <f t="shared" si="1"/>
        <v>10.5975</v>
      </c>
      <c r="C31" s="23">
        <f t="shared" ca="1" si="0"/>
        <v>-0.39241379310340108</v>
      </c>
      <c r="D31" s="160">
        <f t="shared" si="3"/>
        <v>0.74693402875664849</v>
      </c>
      <c r="E31" s="160"/>
    </row>
    <row r="32" spans="1:16">
      <c r="A32" s="170">
        <v>1047</v>
      </c>
      <c r="B32" s="171">
        <v>10.99</v>
      </c>
      <c r="C32" s="171">
        <v>0</v>
      </c>
      <c r="D32" s="179">
        <f t="shared" si="3"/>
        <v>0.77459825204393173</v>
      </c>
      <c r="E32" s="179"/>
      <c r="F32" s="180" t="s">
        <v>123</v>
      </c>
    </row>
    <row r="33" spans="1:6">
      <c r="A33" s="162">
        <v>1047.01</v>
      </c>
      <c r="B33" s="165">
        <f>B32+($I$6-$I$5)/100</f>
        <v>10.993924137931035</v>
      </c>
      <c r="C33" s="165">
        <f t="shared" ca="1" si="0"/>
        <v>3.9241379310510638E-3</v>
      </c>
      <c r="D33" s="178">
        <f>B33/$B$462</f>
        <v>0.77487483351637565</v>
      </c>
      <c r="E33" s="178"/>
      <c r="F33" s="159"/>
    </row>
    <row r="34" spans="1:6">
      <c r="A34" s="162">
        <v>1047.02</v>
      </c>
      <c r="B34" s="165">
        <f t="shared" ref="B34:B97" si="5">B33+($I$6-$I$5)/100</f>
        <v>10.99784827586207</v>
      </c>
      <c r="C34" s="165">
        <f t="shared" ca="1" si="0"/>
        <v>7.8482758621021276E-3</v>
      </c>
      <c r="D34" s="178">
        <f t="shared" si="3"/>
        <v>0.77515141498881968</v>
      </c>
      <c r="E34" s="178"/>
      <c r="F34" s="159"/>
    </row>
    <row r="35" spans="1:6">
      <c r="A35" s="162">
        <v>1047.03</v>
      </c>
      <c r="B35" s="165">
        <f t="shared" si="5"/>
        <v>11.001772413793105</v>
      </c>
      <c r="C35" s="165">
        <f t="shared" ca="1" si="0"/>
        <v>1.1772413793096348E-2</v>
      </c>
      <c r="D35" s="178">
        <f t="shared" si="3"/>
        <v>0.77542799646126359</v>
      </c>
      <c r="E35" s="178"/>
      <c r="F35" s="159"/>
    </row>
    <row r="36" spans="1:6">
      <c r="A36" s="162">
        <v>1047.04</v>
      </c>
      <c r="B36" s="165">
        <f t="shared" si="5"/>
        <v>11.005696551724141</v>
      </c>
      <c r="C36" s="165">
        <f t="shared" ca="1" si="0"/>
        <v>1.5696551724147412E-2</v>
      </c>
      <c r="D36" s="178">
        <f t="shared" si="3"/>
        <v>0.77570457793370751</v>
      </c>
      <c r="E36" s="178"/>
      <c r="F36" s="159"/>
    </row>
    <row r="37" spans="1:6">
      <c r="A37" s="162">
        <v>1047.05</v>
      </c>
      <c r="B37" s="165">
        <f t="shared" si="5"/>
        <v>11.009620689655176</v>
      </c>
      <c r="C37" s="165">
        <f t="shared" ca="1" si="0"/>
        <v>1.9620689655198476E-2</v>
      </c>
      <c r="D37" s="178">
        <f t="shared" si="3"/>
        <v>0.77598115940615153</v>
      </c>
      <c r="E37" s="178"/>
      <c r="F37" s="159"/>
    </row>
    <row r="38" spans="1:6">
      <c r="A38" s="162">
        <v>1047.06</v>
      </c>
      <c r="B38" s="165">
        <f t="shared" si="5"/>
        <v>11.013544827586211</v>
      </c>
      <c r="C38" s="165">
        <f t="shared" ca="1" si="0"/>
        <v>2.3544827586192696E-2</v>
      </c>
      <c r="D38" s="178">
        <f t="shared" si="3"/>
        <v>0.77625774087859545</v>
      </c>
      <c r="E38" s="178"/>
      <c r="F38" s="159"/>
    </row>
    <row r="39" spans="1:6">
      <c r="A39" s="162">
        <v>1047.07</v>
      </c>
      <c r="B39" s="165">
        <f t="shared" si="5"/>
        <v>11.017468965517246</v>
      </c>
      <c r="C39" s="165">
        <f t="shared" ca="1" si="0"/>
        <v>2.746896551724376E-2</v>
      </c>
      <c r="D39" s="178">
        <f t="shared" si="3"/>
        <v>0.77653432235103947</v>
      </c>
      <c r="E39" s="178"/>
      <c r="F39" s="159"/>
    </row>
    <row r="40" spans="1:6">
      <c r="A40" s="162">
        <v>1047.08</v>
      </c>
      <c r="B40" s="165">
        <f t="shared" si="5"/>
        <v>11.021393103448281</v>
      </c>
      <c r="C40" s="165">
        <f t="shared" ca="1" si="0"/>
        <v>3.1393103448294823E-2</v>
      </c>
      <c r="D40" s="178">
        <f t="shared" si="3"/>
        <v>0.77681090382348339</v>
      </c>
      <c r="E40" s="178"/>
      <c r="F40" s="159"/>
    </row>
    <row r="41" spans="1:6">
      <c r="A41" s="162">
        <v>1047.0899999999999</v>
      </c>
      <c r="B41" s="165">
        <f t="shared" si="5"/>
        <v>11.025317241379316</v>
      </c>
      <c r="C41" s="165">
        <f t="shared" ca="1" si="0"/>
        <v>3.5317241379289044E-2</v>
      </c>
      <c r="D41" s="178">
        <f t="shared" si="3"/>
        <v>0.7770874852959273</v>
      </c>
      <c r="E41" s="178"/>
      <c r="F41" s="159"/>
    </row>
    <row r="42" spans="1:6">
      <c r="A42" s="162">
        <v>1047.0999999999999</v>
      </c>
      <c r="B42" s="165">
        <f t="shared" si="5"/>
        <v>11.029241379310351</v>
      </c>
      <c r="C42" s="165">
        <f t="shared" ca="1" si="0"/>
        <v>3.9241379310340108E-2</v>
      </c>
      <c r="D42" s="178">
        <f t="shared" si="3"/>
        <v>0.77736406676837133</v>
      </c>
      <c r="E42" s="178"/>
      <c r="F42" s="159"/>
    </row>
    <row r="43" spans="1:6">
      <c r="A43" s="162">
        <v>1047.1099999999999</v>
      </c>
      <c r="B43" s="165">
        <f t="shared" si="5"/>
        <v>11.033165517241386</v>
      </c>
      <c r="C43" s="165">
        <f t="shared" ca="1" si="0"/>
        <v>4.3165517241391171E-2</v>
      </c>
      <c r="D43" s="178">
        <f t="shared" si="3"/>
        <v>0.77764064824081525</v>
      </c>
      <c r="E43" s="178"/>
      <c r="F43" s="159"/>
    </row>
    <row r="44" spans="1:6">
      <c r="A44" s="162">
        <v>1047.1199999999999</v>
      </c>
      <c r="B44" s="165">
        <f t="shared" si="5"/>
        <v>11.037089655172421</v>
      </c>
      <c r="C44" s="165">
        <f t="shared" ca="1" si="0"/>
        <v>4.7089655172385392E-2</v>
      </c>
      <c r="D44" s="178">
        <f t="shared" si="3"/>
        <v>0.77791722971325916</v>
      </c>
      <c r="E44" s="178"/>
      <c r="F44" s="159"/>
    </row>
    <row r="45" spans="1:6">
      <c r="A45" s="162">
        <v>1047.1300000000001</v>
      </c>
      <c r="B45" s="165">
        <f t="shared" si="5"/>
        <v>11.041013793103456</v>
      </c>
      <c r="C45" s="165">
        <f t="shared" ca="1" si="0"/>
        <v>5.1013793103550142E-2</v>
      </c>
      <c r="D45" s="178">
        <f t="shared" si="3"/>
        <v>0.77819381118570319</v>
      </c>
      <c r="E45" s="178"/>
      <c r="F45" s="159"/>
    </row>
    <row r="46" spans="1:6">
      <c r="A46" s="162">
        <v>1047.1400000000001</v>
      </c>
      <c r="B46" s="165">
        <f t="shared" si="5"/>
        <v>11.044937931034491</v>
      </c>
      <c r="C46" s="165">
        <f t="shared" ca="1" si="0"/>
        <v>5.4937931034544363E-2</v>
      </c>
      <c r="D46" s="178">
        <f>B46/$B$462</f>
        <v>0.7784703926581471</v>
      </c>
      <c r="E46" s="178"/>
      <c r="F46" s="159"/>
    </row>
    <row r="47" spans="1:6">
      <c r="A47" s="162">
        <v>1047.1500000000001</v>
      </c>
      <c r="B47" s="165">
        <f t="shared" si="5"/>
        <v>11.048862068965526</v>
      </c>
      <c r="C47" s="165">
        <f t="shared" ca="1" si="0"/>
        <v>5.8862068965595427E-2</v>
      </c>
      <c r="D47" s="178">
        <f t="shared" si="3"/>
        <v>0.77874697413059102</v>
      </c>
      <c r="E47" s="178"/>
      <c r="F47" s="159"/>
    </row>
    <row r="48" spans="1:6">
      <c r="A48" s="162">
        <v>1047.1600000000001</v>
      </c>
      <c r="B48" s="165">
        <f t="shared" si="5"/>
        <v>11.052786206896561</v>
      </c>
      <c r="C48" s="165">
        <f t="shared" ca="1" si="0"/>
        <v>6.2786206896589647E-2</v>
      </c>
      <c r="D48" s="178">
        <f t="shared" si="3"/>
        <v>0.77902355560303505</v>
      </c>
      <c r="E48" s="178"/>
      <c r="F48" s="159"/>
    </row>
    <row r="49" spans="1:6">
      <c r="A49" s="162">
        <v>1047.17</v>
      </c>
      <c r="B49" s="165">
        <f t="shared" si="5"/>
        <v>11.056710344827597</v>
      </c>
      <c r="C49" s="165">
        <f t="shared" ca="1" si="0"/>
        <v>6.6710344827640711E-2</v>
      </c>
      <c r="D49" s="178">
        <f>B49/$B$462</f>
        <v>0.77930013707547896</v>
      </c>
      <c r="E49" s="178"/>
      <c r="F49" s="159"/>
    </row>
    <row r="50" spans="1:6">
      <c r="A50" s="162">
        <v>1047.18</v>
      </c>
      <c r="B50" s="165">
        <f t="shared" si="5"/>
        <v>11.060634482758632</v>
      </c>
      <c r="C50" s="165">
        <f t="shared" ca="1" si="0"/>
        <v>7.0634482758691775E-2</v>
      </c>
      <c r="D50" s="178">
        <f t="shared" si="3"/>
        <v>0.77957671854792288</v>
      </c>
      <c r="E50" s="178"/>
      <c r="F50" s="159"/>
    </row>
    <row r="51" spans="1:6">
      <c r="A51" s="162">
        <v>1047.19</v>
      </c>
      <c r="B51" s="165">
        <f t="shared" si="5"/>
        <v>11.064558620689667</v>
      </c>
      <c r="C51" s="165">
        <f t="shared" ca="1" si="0"/>
        <v>7.4558620689685995E-2</v>
      </c>
      <c r="D51" s="178">
        <f t="shared" si="3"/>
        <v>0.7798533000203669</v>
      </c>
      <c r="E51" s="178"/>
      <c r="F51" s="159"/>
    </row>
    <row r="52" spans="1:6">
      <c r="A52" s="162">
        <v>1047.2</v>
      </c>
      <c r="B52" s="165">
        <f t="shared" si="5"/>
        <v>11.068482758620702</v>
      </c>
      <c r="C52" s="165">
        <f t="shared" ca="1" si="0"/>
        <v>7.8482758620737059E-2</v>
      </c>
      <c r="D52" s="178">
        <f t="shared" si="3"/>
        <v>0.78012988149281082</v>
      </c>
      <c r="E52" s="178"/>
      <c r="F52" s="159"/>
    </row>
    <row r="53" spans="1:6">
      <c r="A53" s="162">
        <v>1047.21</v>
      </c>
      <c r="B53" s="165">
        <f t="shared" si="5"/>
        <v>11.072406896551737</v>
      </c>
      <c r="C53" s="165">
        <f t="shared" ca="1" si="0"/>
        <v>8.2406896551788122E-2</v>
      </c>
      <c r="D53" s="178">
        <f t="shared" si="3"/>
        <v>0.78040646296525473</v>
      </c>
      <c r="E53" s="178"/>
      <c r="F53" s="159"/>
    </row>
    <row r="54" spans="1:6">
      <c r="A54" s="162">
        <v>1047.22</v>
      </c>
      <c r="B54" s="165">
        <f t="shared" si="5"/>
        <v>11.076331034482772</v>
      </c>
      <c r="C54" s="165">
        <f t="shared" ca="1" si="0"/>
        <v>8.6331034482782343E-2</v>
      </c>
      <c r="D54" s="178">
        <f t="shared" si="3"/>
        <v>0.78068304443769876</v>
      </c>
      <c r="E54" s="178"/>
      <c r="F54" s="159"/>
    </row>
    <row r="55" spans="1:6">
      <c r="A55" s="162">
        <v>1047.23</v>
      </c>
      <c r="B55" s="165">
        <f t="shared" si="5"/>
        <v>11.080255172413807</v>
      </c>
      <c r="C55" s="165">
        <f t="shared" ca="1" si="0"/>
        <v>9.0255172413833407E-2</v>
      </c>
      <c r="D55" s="178">
        <f t="shared" si="3"/>
        <v>0.78095962591014267</v>
      </c>
      <c r="E55" s="178"/>
      <c r="F55" s="159"/>
    </row>
    <row r="56" spans="1:6">
      <c r="A56" s="162">
        <v>1047.24</v>
      </c>
      <c r="B56" s="165">
        <f t="shared" si="5"/>
        <v>11.084179310344842</v>
      </c>
      <c r="C56" s="165">
        <f t="shared" ca="1" si="0"/>
        <v>9.417931034488447E-2</v>
      </c>
      <c r="D56" s="178">
        <f t="shared" si="3"/>
        <v>0.7812362073825867</v>
      </c>
      <c r="E56" s="178"/>
      <c r="F56" s="159"/>
    </row>
    <row r="57" spans="1:6">
      <c r="A57" s="162">
        <v>1047.25</v>
      </c>
      <c r="B57" s="165">
        <f t="shared" si="5"/>
        <v>11.088103448275877</v>
      </c>
      <c r="C57" s="165">
        <f t="shared" ca="1" si="0"/>
        <v>9.8103448275878691E-2</v>
      </c>
      <c r="D57" s="178">
        <f t="shared" si="3"/>
        <v>0.78151278885503062</v>
      </c>
      <c r="E57" s="178"/>
      <c r="F57" s="159"/>
    </row>
    <row r="58" spans="1:6">
      <c r="A58" s="162">
        <v>1047.26</v>
      </c>
      <c r="B58" s="165">
        <f t="shared" si="5"/>
        <v>11.092027586206912</v>
      </c>
      <c r="C58" s="165">
        <f t="shared" ca="1" si="0"/>
        <v>0.10202758620692975</v>
      </c>
      <c r="D58" s="178">
        <f t="shared" si="3"/>
        <v>0.78178937032747453</v>
      </c>
      <c r="E58" s="178"/>
      <c r="F58" s="159"/>
    </row>
    <row r="59" spans="1:6">
      <c r="A59" s="162">
        <v>1047.27</v>
      </c>
      <c r="B59" s="165">
        <f t="shared" si="5"/>
        <v>11.095951724137947</v>
      </c>
      <c r="C59" s="165">
        <f t="shared" ca="1" si="0"/>
        <v>0.10595172413798082</v>
      </c>
      <c r="D59" s="178">
        <f t="shared" si="3"/>
        <v>0.78206595179991856</v>
      </c>
      <c r="E59" s="178"/>
      <c r="F59" s="159"/>
    </row>
    <row r="60" spans="1:6">
      <c r="A60" s="162">
        <v>1047.28</v>
      </c>
      <c r="B60" s="165">
        <f t="shared" si="5"/>
        <v>11.099875862068982</v>
      </c>
      <c r="C60" s="165">
        <f t="shared" ca="1" si="0"/>
        <v>0.10987586206897504</v>
      </c>
      <c r="D60" s="178">
        <f t="shared" si="3"/>
        <v>0.78234253327236247</v>
      </c>
      <c r="E60" s="178"/>
      <c r="F60" s="159"/>
    </row>
    <row r="61" spans="1:6">
      <c r="A61" s="162">
        <v>1047.29</v>
      </c>
      <c r="B61" s="165">
        <f t="shared" si="5"/>
        <v>11.103800000000017</v>
      </c>
      <c r="C61" s="165">
        <f t="shared" ca="1" si="0"/>
        <v>0.1138000000000261</v>
      </c>
      <c r="D61" s="178">
        <f t="shared" si="3"/>
        <v>0.78261911474480639</v>
      </c>
      <c r="E61" s="178"/>
      <c r="F61" s="159"/>
    </row>
    <row r="62" spans="1:6">
      <c r="A62" s="162">
        <v>1047.3</v>
      </c>
      <c r="B62" s="165">
        <f t="shared" si="5"/>
        <v>11.107724137931053</v>
      </c>
      <c r="C62" s="165">
        <f t="shared" ca="1" si="0"/>
        <v>0.11772413793107717</v>
      </c>
      <c r="D62" s="178">
        <f>B62/$B$462</f>
        <v>0.78289569621725041</v>
      </c>
      <c r="E62" s="178"/>
      <c r="F62" s="159"/>
    </row>
    <row r="63" spans="1:6">
      <c r="A63" s="162">
        <v>1047.31</v>
      </c>
      <c r="B63" s="165">
        <f t="shared" si="5"/>
        <v>11.111648275862088</v>
      </c>
      <c r="C63" s="165">
        <f t="shared" ca="1" si="0"/>
        <v>0.12164827586207139</v>
      </c>
      <c r="D63" s="178">
        <f t="shared" si="3"/>
        <v>0.78317227768969433</v>
      </c>
      <c r="E63" s="178"/>
      <c r="F63" s="159"/>
    </row>
    <row r="64" spans="1:6">
      <c r="A64" s="162">
        <v>1047.32</v>
      </c>
      <c r="B64" s="165">
        <f t="shared" si="5"/>
        <v>11.115572413793123</v>
      </c>
      <c r="C64" s="165">
        <f t="shared" ca="1" si="0"/>
        <v>0.12557241379312245</v>
      </c>
      <c r="D64" s="178">
        <f t="shared" si="3"/>
        <v>0.78344885916213824</v>
      </c>
      <c r="E64" s="178"/>
      <c r="F64" s="159"/>
    </row>
    <row r="65" spans="1:6">
      <c r="A65" s="162">
        <v>1047.33</v>
      </c>
      <c r="B65" s="165">
        <f t="shared" si="5"/>
        <v>11.119496551724158</v>
      </c>
      <c r="C65" s="165">
        <f t="shared" ca="1" si="0"/>
        <v>0.12949655172417351</v>
      </c>
      <c r="D65" s="178">
        <f t="shared" si="3"/>
        <v>0.78372544063458227</v>
      </c>
      <c r="E65" s="178"/>
      <c r="F65" s="159"/>
    </row>
    <row r="66" spans="1:6">
      <c r="A66" s="162">
        <v>1047.3399999999999</v>
      </c>
      <c r="B66" s="165">
        <f t="shared" si="5"/>
        <v>11.123420689655193</v>
      </c>
      <c r="C66" s="165">
        <f t="shared" ca="1" si="0"/>
        <v>0.13342068965516773</v>
      </c>
      <c r="D66" s="178">
        <f t="shared" si="3"/>
        <v>0.78400202210702619</v>
      </c>
      <c r="E66" s="178"/>
      <c r="F66" s="159"/>
    </row>
    <row r="67" spans="1:6">
      <c r="A67" s="162">
        <v>1047.3499999999999</v>
      </c>
      <c r="B67" s="165">
        <f t="shared" si="5"/>
        <v>11.127344827586228</v>
      </c>
      <c r="C67" s="165">
        <f t="shared" ca="1" si="0"/>
        <v>0.1373448275862188</v>
      </c>
      <c r="D67" s="178">
        <f t="shared" si="3"/>
        <v>0.7842786035794701</v>
      </c>
      <c r="E67" s="178"/>
      <c r="F67" s="159"/>
    </row>
    <row r="68" spans="1:6">
      <c r="A68" s="162">
        <v>1047.3599999999999</v>
      </c>
      <c r="B68" s="165">
        <f t="shared" si="5"/>
        <v>11.131268965517263</v>
      </c>
      <c r="C68" s="165">
        <f t="shared" ca="1" si="0"/>
        <v>0.14126896551726986</v>
      </c>
      <c r="D68" s="178">
        <f t="shared" si="3"/>
        <v>0.78455518505191413</v>
      </c>
      <c r="E68" s="178"/>
      <c r="F68" s="159"/>
    </row>
    <row r="69" spans="1:6">
      <c r="A69" s="162">
        <v>1047.3699999999999</v>
      </c>
      <c r="B69" s="165">
        <f t="shared" si="5"/>
        <v>11.135193103448298</v>
      </c>
      <c r="C69" s="165">
        <f t="shared" ref="C69:C134" ca="1" si="6">FORECAST(A69,OFFSET($J$4:$J$12,MATCH(A69,$H$4:$H$12)-1,0,2),OFFSET($H$4:$H$12,MATCH(A69,$H$4:$H$12,1)-1,0,2))</f>
        <v>0.14519310344826408</v>
      </c>
      <c r="D69" s="178">
        <f t="shared" si="3"/>
        <v>0.78483176652435804</v>
      </c>
      <c r="E69" s="178"/>
      <c r="F69" s="159"/>
    </row>
    <row r="70" spans="1:6">
      <c r="A70" s="162">
        <v>1047.3800000000001</v>
      </c>
      <c r="B70" s="165">
        <f t="shared" si="5"/>
        <v>11.139117241379333</v>
      </c>
      <c r="C70" s="165">
        <f t="shared" ca="1" si="6"/>
        <v>0.14911724137937199</v>
      </c>
      <c r="D70" s="178">
        <f t="shared" si="3"/>
        <v>0.78510834799680196</v>
      </c>
      <c r="E70" s="178"/>
      <c r="F70" s="159"/>
    </row>
    <row r="71" spans="1:6">
      <c r="A71" s="162">
        <v>1047.3900000000001</v>
      </c>
      <c r="B71" s="165">
        <f t="shared" si="5"/>
        <v>11.143041379310368</v>
      </c>
      <c r="C71" s="165">
        <f t="shared" ca="1" si="6"/>
        <v>0.15304137931042305</v>
      </c>
      <c r="D71" s="178">
        <f t="shared" si="3"/>
        <v>0.78538492946924598</v>
      </c>
      <c r="E71" s="178"/>
      <c r="F71" s="159"/>
    </row>
    <row r="72" spans="1:6">
      <c r="A72" s="162">
        <v>1047.4000000000001</v>
      </c>
      <c r="B72" s="165">
        <f t="shared" si="5"/>
        <v>11.146965517241403</v>
      </c>
      <c r="C72" s="165">
        <f t="shared" ca="1" si="6"/>
        <v>0.15696551724147412</v>
      </c>
      <c r="D72" s="178">
        <f t="shared" si="3"/>
        <v>0.7856615109416899</v>
      </c>
      <c r="E72" s="178"/>
      <c r="F72" s="159"/>
    </row>
    <row r="73" spans="1:6">
      <c r="A73" s="162">
        <v>1047.4100000000001</v>
      </c>
      <c r="B73" s="165">
        <f t="shared" si="5"/>
        <v>11.150889655172438</v>
      </c>
      <c r="C73" s="165">
        <f t="shared" ca="1" si="6"/>
        <v>0.16088965517246834</v>
      </c>
      <c r="D73" s="178">
        <f t="shared" si="3"/>
        <v>0.78593809241413393</v>
      </c>
      <c r="E73" s="178"/>
      <c r="F73" s="159"/>
    </row>
    <row r="74" spans="1:6">
      <c r="A74" s="162">
        <v>1047.42</v>
      </c>
      <c r="B74" s="165">
        <f t="shared" si="5"/>
        <v>11.154813793103473</v>
      </c>
      <c r="C74" s="165">
        <f t="shared" ca="1" si="6"/>
        <v>0.1648137931035194</v>
      </c>
      <c r="D74" s="178">
        <f t="shared" si="3"/>
        <v>0.78621467388657784</v>
      </c>
      <c r="E74" s="178"/>
      <c r="F74" s="159"/>
    </row>
    <row r="75" spans="1:6">
      <c r="A75" s="162">
        <v>1047.43</v>
      </c>
      <c r="B75" s="165">
        <f t="shared" si="5"/>
        <v>11.158737931034509</v>
      </c>
      <c r="C75" s="165">
        <f t="shared" ca="1" si="6"/>
        <v>0.16873793103457047</v>
      </c>
      <c r="D75" s="178">
        <f t="shared" si="3"/>
        <v>0.78649125535902176</v>
      </c>
      <c r="E75" s="178"/>
      <c r="F75" s="159"/>
    </row>
    <row r="76" spans="1:6">
      <c r="A76" s="162">
        <v>1047.44</v>
      </c>
      <c r="B76" s="165">
        <f t="shared" si="5"/>
        <v>11.162662068965544</v>
      </c>
      <c r="C76" s="165">
        <f t="shared" ca="1" si="6"/>
        <v>0.17266206896556469</v>
      </c>
      <c r="D76" s="178">
        <f t="shared" si="3"/>
        <v>0.78676783683146578</v>
      </c>
      <c r="E76" s="178"/>
      <c r="F76" s="159"/>
    </row>
    <row r="77" spans="1:6">
      <c r="A77" s="162">
        <v>1047.45</v>
      </c>
      <c r="B77" s="165">
        <f t="shared" si="5"/>
        <v>11.166586206896579</v>
      </c>
      <c r="C77" s="165">
        <f t="shared" ca="1" si="6"/>
        <v>0.17658620689661575</v>
      </c>
      <c r="D77" s="178">
        <f t="shared" si="3"/>
        <v>0.7870444183039097</v>
      </c>
      <c r="E77" s="178"/>
      <c r="F77" s="159"/>
    </row>
    <row r="78" spans="1:6">
      <c r="A78" s="162">
        <v>1047.46</v>
      </c>
      <c r="B78" s="165">
        <f t="shared" si="5"/>
        <v>11.170510344827614</v>
      </c>
      <c r="C78" s="165">
        <f t="shared" ca="1" si="6"/>
        <v>0.18051034482766681</v>
      </c>
      <c r="D78" s="178">
        <f t="shared" si="3"/>
        <v>0.78732099977635361</v>
      </c>
      <c r="E78" s="178"/>
      <c r="F78" s="159"/>
    </row>
    <row r="79" spans="1:6">
      <c r="A79" s="162">
        <v>1047.47</v>
      </c>
      <c r="B79" s="165">
        <f t="shared" si="5"/>
        <v>11.174434482758649</v>
      </c>
      <c r="C79" s="165">
        <f t="shared" ca="1" si="6"/>
        <v>0.18443448275866103</v>
      </c>
      <c r="D79" s="178">
        <f t="shared" si="3"/>
        <v>0.78759758124879764</v>
      </c>
      <c r="E79" s="178"/>
      <c r="F79" s="159"/>
    </row>
    <row r="80" spans="1:6">
      <c r="A80" s="162">
        <v>1047.48</v>
      </c>
      <c r="B80" s="165">
        <f t="shared" si="5"/>
        <v>11.178358620689684</v>
      </c>
      <c r="C80" s="165">
        <f t="shared" ca="1" si="6"/>
        <v>0.1883586206897121</v>
      </c>
      <c r="D80" s="178">
        <f t="shared" si="3"/>
        <v>0.78787416272124156</v>
      </c>
      <c r="E80" s="178"/>
      <c r="F80" s="159"/>
    </row>
    <row r="81" spans="1:6">
      <c r="A81" s="162">
        <v>1047.49</v>
      </c>
      <c r="B81" s="165">
        <f t="shared" si="5"/>
        <v>11.182282758620719</v>
      </c>
      <c r="C81" s="165">
        <f t="shared" ca="1" si="6"/>
        <v>0.19228275862076316</v>
      </c>
      <c r="D81" s="178">
        <f t="shared" si="3"/>
        <v>0.78815074419368547</v>
      </c>
      <c r="E81" s="178"/>
      <c r="F81" s="159"/>
    </row>
    <row r="82" spans="1:6">
      <c r="A82" s="162">
        <v>1047.5</v>
      </c>
      <c r="B82" s="165">
        <f t="shared" si="5"/>
        <v>11.186206896551754</v>
      </c>
      <c r="C82" s="165">
        <f t="shared" ca="1" si="6"/>
        <v>0.19620689655175738</v>
      </c>
      <c r="D82" s="178">
        <f t="shared" ref="D82:D145" si="7">B82/$B$462</f>
        <v>0.7884273256661295</v>
      </c>
      <c r="E82" s="178"/>
      <c r="F82" s="159"/>
    </row>
    <row r="83" spans="1:6">
      <c r="A83" s="162">
        <v>1047.51</v>
      </c>
      <c r="B83" s="165">
        <f t="shared" si="5"/>
        <v>11.190131034482789</v>
      </c>
      <c r="C83" s="165">
        <f t="shared" ca="1" si="6"/>
        <v>0.20013103448280845</v>
      </c>
      <c r="D83" s="178">
        <f t="shared" si="7"/>
        <v>0.78870390713857341</v>
      </c>
      <c r="E83" s="178"/>
      <c r="F83" s="159"/>
    </row>
    <row r="84" spans="1:6">
      <c r="A84" s="162">
        <v>1047.52</v>
      </c>
      <c r="B84" s="165">
        <f t="shared" si="5"/>
        <v>11.194055172413824</v>
      </c>
      <c r="C84" s="165">
        <f t="shared" ca="1" si="6"/>
        <v>0.20405517241385951</v>
      </c>
      <c r="D84" s="178">
        <f t="shared" si="7"/>
        <v>0.78898048861101733</v>
      </c>
      <c r="E84" s="178"/>
      <c r="F84" s="159"/>
    </row>
    <row r="85" spans="1:6">
      <c r="A85" s="162">
        <v>1047.53</v>
      </c>
      <c r="B85" s="165">
        <f t="shared" si="5"/>
        <v>11.197979310344859</v>
      </c>
      <c r="C85" s="165">
        <f t="shared" ca="1" si="6"/>
        <v>0.20797931034485373</v>
      </c>
      <c r="D85" s="178">
        <f t="shared" si="7"/>
        <v>0.78925707008346135</v>
      </c>
      <c r="E85" s="178"/>
      <c r="F85" s="159"/>
    </row>
    <row r="86" spans="1:6">
      <c r="A86" s="162">
        <v>1047.54</v>
      </c>
      <c r="B86" s="165">
        <f t="shared" si="5"/>
        <v>11.201903448275894</v>
      </c>
      <c r="C86" s="165">
        <f t="shared" ca="1" si="6"/>
        <v>0.21190344827590479</v>
      </c>
      <c r="D86" s="178">
        <f t="shared" si="7"/>
        <v>0.78953365155590527</v>
      </c>
      <c r="E86" s="178"/>
      <c r="F86" s="159"/>
    </row>
    <row r="87" spans="1:6">
      <c r="A87" s="162">
        <v>1047.55</v>
      </c>
      <c r="B87" s="165">
        <f t="shared" si="5"/>
        <v>11.205827586206929</v>
      </c>
      <c r="C87" s="165">
        <f t="shared" ca="1" si="6"/>
        <v>0.21582758620695586</v>
      </c>
      <c r="D87" s="178">
        <f t="shared" si="7"/>
        <v>0.7898102330283493</v>
      </c>
      <c r="E87" s="178"/>
      <c r="F87" s="159"/>
    </row>
    <row r="88" spans="1:6">
      <c r="A88" s="162">
        <v>1047.56</v>
      </c>
      <c r="B88" s="165">
        <f t="shared" si="5"/>
        <v>11.209751724137965</v>
      </c>
      <c r="C88" s="165">
        <f t="shared" ca="1" si="6"/>
        <v>0.21975172413795008</v>
      </c>
      <c r="D88" s="178">
        <f t="shared" si="7"/>
        <v>0.79008681450079321</v>
      </c>
      <c r="E88" s="178"/>
      <c r="F88" s="159"/>
    </row>
    <row r="89" spans="1:6">
      <c r="A89" s="162">
        <v>1047.57</v>
      </c>
      <c r="B89" s="165">
        <f t="shared" si="5"/>
        <v>11.213675862069</v>
      </c>
      <c r="C89" s="165">
        <f t="shared" ca="1" si="6"/>
        <v>0.22367586206900114</v>
      </c>
      <c r="D89" s="178">
        <f t="shared" si="7"/>
        <v>0.79036339597323713</v>
      </c>
      <c r="E89" s="178"/>
      <c r="F89" s="159"/>
    </row>
    <row r="90" spans="1:6">
      <c r="A90" s="162">
        <v>1047.58</v>
      </c>
      <c r="B90" s="165">
        <f t="shared" si="5"/>
        <v>11.217600000000035</v>
      </c>
      <c r="C90" s="165">
        <f t="shared" ca="1" si="6"/>
        <v>0.2276000000000522</v>
      </c>
      <c r="D90" s="178">
        <f t="shared" si="7"/>
        <v>0.79063997744568115</v>
      </c>
      <c r="E90" s="178"/>
      <c r="F90" s="159"/>
    </row>
    <row r="91" spans="1:6">
      <c r="A91" s="162">
        <v>1047.5899999999999</v>
      </c>
      <c r="B91" s="165">
        <f t="shared" si="5"/>
        <v>11.22152413793107</v>
      </c>
      <c r="C91" s="165">
        <f t="shared" ca="1" si="6"/>
        <v>0.23152413793104643</v>
      </c>
      <c r="D91" s="178">
        <f t="shared" si="7"/>
        <v>0.79091655891812507</v>
      </c>
      <c r="E91" s="178"/>
      <c r="F91" s="159"/>
    </row>
    <row r="92" spans="1:6">
      <c r="A92" s="162">
        <v>1047.5999999999999</v>
      </c>
      <c r="B92" s="165">
        <f t="shared" si="5"/>
        <v>11.225448275862105</v>
      </c>
      <c r="C92" s="165">
        <f t="shared" ca="1" si="6"/>
        <v>0.23544827586209749</v>
      </c>
      <c r="D92" s="178">
        <f t="shared" si="7"/>
        <v>0.79119314039056898</v>
      </c>
      <c r="E92" s="178"/>
      <c r="F92" s="159"/>
    </row>
    <row r="93" spans="1:6">
      <c r="A93" s="162">
        <v>1047.6099999999999</v>
      </c>
      <c r="B93" s="165">
        <f t="shared" si="5"/>
        <v>11.22937241379314</v>
      </c>
      <c r="C93" s="165">
        <f t="shared" ca="1" si="6"/>
        <v>0.23937241379314855</v>
      </c>
      <c r="D93" s="178">
        <f t="shared" si="7"/>
        <v>0.79146972186301301</v>
      </c>
      <c r="E93" s="178"/>
      <c r="F93" s="159"/>
    </row>
    <row r="94" spans="1:6">
      <c r="A94" s="162">
        <v>1047.6199999999999</v>
      </c>
      <c r="B94" s="165">
        <f t="shared" si="5"/>
        <v>11.233296551724175</v>
      </c>
      <c r="C94" s="165">
        <f t="shared" ca="1" si="6"/>
        <v>0.24329655172414277</v>
      </c>
      <c r="D94" s="178">
        <f t="shared" si="7"/>
        <v>0.79174630333545692</v>
      </c>
      <c r="E94" s="178"/>
      <c r="F94" s="159"/>
    </row>
    <row r="95" spans="1:6">
      <c r="A95" s="162">
        <v>1047.6300000000001</v>
      </c>
      <c r="B95" s="165">
        <f t="shared" si="5"/>
        <v>11.23722068965521</v>
      </c>
      <c r="C95" s="165">
        <f t="shared" ca="1" si="6"/>
        <v>0.24722068965525068</v>
      </c>
      <c r="D95" s="178">
        <f t="shared" si="7"/>
        <v>0.79202288480790084</v>
      </c>
      <c r="E95" s="178"/>
      <c r="F95" s="159"/>
    </row>
    <row r="96" spans="1:6">
      <c r="A96" s="162">
        <v>1047.6400000000001</v>
      </c>
      <c r="B96" s="165">
        <f t="shared" si="5"/>
        <v>11.241144827586245</v>
      </c>
      <c r="C96" s="165">
        <f t="shared" ca="1" si="6"/>
        <v>0.25114482758630174</v>
      </c>
      <c r="D96" s="178">
        <f t="shared" si="7"/>
        <v>0.79229946628034487</v>
      </c>
      <c r="E96" s="178"/>
      <c r="F96" s="159"/>
    </row>
    <row r="97" spans="1:6">
      <c r="A97" s="162">
        <v>1047.6500000000001</v>
      </c>
      <c r="B97" s="165">
        <f t="shared" si="5"/>
        <v>11.24506896551728</v>
      </c>
      <c r="C97" s="165">
        <f t="shared" ca="1" si="6"/>
        <v>0.25506896551735281</v>
      </c>
      <c r="D97" s="178">
        <f t="shared" si="7"/>
        <v>0.79257604775278878</v>
      </c>
      <c r="E97" s="178"/>
      <c r="F97" s="159"/>
    </row>
    <row r="98" spans="1:6">
      <c r="A98" s="162">
        <v>1047.6600000000001</v>
      </c>
      <c r="B98" s="165">
        <f t="shared" ref="B98:B131" si="8">B97+($I$6-$I$5)/100</f>
        <v>11.248993103448315</v>
      </c>
      <c r="C98" s="165">
        <f t="shared" ca="1" si="6"/>
        <v>0.25899310344834703</v>
      </c>
      <c r="D98" s="178">
        <f t="shared" si="7"/>
        <v>0.7928526292252327</v>
      </c>
      <c r="E98" s="178"/>
      <c r="F98" s="159"/>
    </row>
    <row r="99" spans="1:6">
      <c r="A99" s="162">
        <v>1047.67</v>
      </c>
      <c r="B99" s="165">
        <f t="shared" si="8"/>
        <v>11.25291724137935</v>
      </c>
      <c r="C99" s="165">
        <f t="shared" ca="1" si="6"/>
        <v>0.26291724137939809</v>
      </c>
      <c r="D99" s="178">
        <f t="shared" si="7"/>
        <v>0.79312921069767672</v>
      </c>
      <c r="E99" s="178"/>
      <c r="F99" s="159"/>
    </row>
    <row r="100" spans="1:6">
      <c r="A100" s="162">
        <v>1047.68</v>
      </c>
      <c r="B100" s="165">
        <f t="shared" si="8"/>
        <v>11.256841379310385</v>
      </c>
      <c r="C100" s="165">
        <f t="shared" ca="1" si="6"/>
        <v>0.26684137931044916</v>
      </c>
      <c r="D100" s="178">
        <f t="shared" si="7"/>
        <v>0.79340579217012064</v>
      </c>
      <c r="E100" s="178"/>
      <c r="F100" s="159"/>
    </row>
    <row r="101" spans="1:6">
      <c r="A101" s="162">
        <v>1047.69</v>
      </c>
      <c r="B101" s="165">
        <f t="shared" si="8"/>
        <v>11.26076551724142</v>
      </c>
      <c r="C101" s="165">
        <f t="shared" ca="1" si="6"/>
        <v>0.27076551724144338</v>
      </c>
      <c r="D101" s="178">
        <f t="shared" si="7"/>
        <v>0.79368237364256455</v>
      </c>
      <c r="E101" s="178"/>
      <c r="F101" s="159"/>
    </row>
    <row r="102" spans="1:6">
      <c r="A102" s="162">
        <v>1047.7</v>
      </c>
      <c r="B102" s="165">
        <f t="shared" si="8"/>
        <v>11.264689655172456</v>
      </c>
      <c r="C102" s="165">
        <f t="shared" ca="1" si="6"/>
        <v>0.27468965517249444</v>
      </c>
      <c r="D102" s="178">
        <f t="shared" si="7"/>
        <v>0.79395895511500858</v>
      </c>
      <c r="E102" s="178"/>
      <c r="F102" s="159"/>
    </row>
    <row r="103" spans="1:6">
      <c r="A103" s="162">
        <v>1047.71</v>
      </c>
      <c r="B103" s="165">
        <f t="shared" si="8"/>
        <v>11.268613793103491</v>
      </c>
      <c r="C103" s="165">
        <f t="shared" ca="1" si="6"/>
        <v>0.2786137931035455</v>
      </c>
      <c r="D103" s="178">
        <f t="shared" si="7"/>
        <v>0.7942355365874525</v>
      </c>
      <c r="E103" s="178"/>
      <c r="F103" s="159"/>
    </row>
    <row r="104" spans="1:6">
      <c r="A104" s="162">
        <v>1047.72</v>
      </c>
      <c r="B104" s="165">
        <f t="shared" si="8"/>
        <v>11.272537931034526</v>
      </c>
      <c r="C104" s="165">
        <f t="shared" ca="1" si="6"/>
        <v>0.28253793103453972</v>
      </c>
      <c r="D104" s="178">
        <f t="shared" si="7"/>
        <v>0.79451211805989652</v>
      </c>
      <c r="E104" s="178"/>
      <c r="F104" s="159"/>
    </row>
    <row r="105" spans="1:6">
      <c r="A105" s="162">
        <v>1047.73</v>
      </c>
      <c r="B105" s="165">
        <f t="shared" si="8"/>
        <v>11.276462068965561</v>
      </c>
      <c r="C105" s="165">
        <f t="shared" ca="1" si="6"/>
        <v>0.28646206896559079</v>
      </c>
      <c r="D105" s="178">
        <f t="shared" si="7"/>
        <v>0.79478869953234044</v>
      </c>
      <c r="E105" s="178"/>
      <c r="F105" s="159"/>
    </row>
    <row r="106" spans="1:6">
      <c r="A106" s="162">
        <v>1047.74</v>
      </c>
      <c r="B106" s="165">
        <f t="shared" si="8"/>
        <v>11.280386206896596</v>
      </c>
      <c r="C106" s="165">
        <f t="shared" ca="1" si="6"/>
        <v>0.29038620689664185</v>
      </c>
      <c r="D106" s="178">
        <f t="shared" si="7"/>
        <v>0.79506528100478435</v>
      </c>
      <c r="E106" s="178"/>
      <c r="F106" s="159"/>
    </row>
    <row r="107" spans="1:6">
      <c r="A107" s="162">
        <v>1047.75</v>
      </c>
      <c r="B107" s="165">
        <f t="shared" si="8"/>
        <v>11.284310344827631</v>
      </c>
      <c r="C107" s="165">
        <f t="shared" ca="1" si="6"/>
        <v>0.29431034482763607</v>
      </c>
      <c r="D107" s="178">
        <f t="shared" si="7"/>
        <v>0.79534186247722838</v>
      </c>
      <c r="E107" s="178"/>
      <c r="F107" s="159"/>
    </row>
    <row r="108" spans="1:6">
      <c r="A108" s="162">
        <v>1047.76</v>
      </c>
      <c r="B108" s="165">
        <f t="shared" si="8"/>
        <v>11.288234482758666</v>
      </c>
      <c r="C108" s="165">
        <f t="shared" ca="1" si="6"/>
        <v>0.29823448275868714</v>
      </c>
      <c r="D108" s="178">
        <f t="shared" si="7"/>
        <v>0.79561844394967229</v>
      </c>
      <c r="E108" s="178"/>
      <c r="F108" s="159"/>
    </row>
    <row r="109" spans="1:6">
      <c r="A109" s="162">
        <v>1047.77</v>
      </c>
      <c r="B109" s="165">
        <f t="shared" si="8"/>
        <v>11.292158620689701</v>
      </c>
      <c r="C109" s="165">
        <f t="shared" ca="1" si="6"/>
        <v>0.3021586206897382</v>
      </c>
      <c r="D109" s="178">
        <f t="shared" si="7"/>
        <v>0.79589502542211621</v>
      </c>
      <c r="E109" s="178"/>
      <c r="F109" s="159"/>
    </row>
    <row r="110" spans="1:6">
      <c r="A110" s="162">
        <v>1047.78</v>
      </c>
      <c r="B110" s="165">
        <f t="shared" si="8"/>
        <v>11.296082758620736</v>
      </c>
      <c r="C110" s="165">
        <f t="shared" ca="1" si="6"/>
        <v>0.30608275862073242</v>
      </c>
      <c r="D110" s="178">
        <f t="shared" si="7"/>
        <v>0.79617160689456024</v>
      </c>
      <c r="E110" s="178"/>
      <c r="F110" s="159"/>
    </row>
    <row r="111" spans="1:6">
      <c r="A111" s="162">
        <v>1047.79</v>
      </c>
      <c r="B111" s="165">
        <f t="shared" si="8"/>
        <v>11.300006896551771</v>
      </c>
      <c r="C111" s="165">
        <f t="shared" ca="1" si="6"/>
        <v>0.31000689655178348</v>
      </c>
      <c r="D111" s="178">
        <f t="shared" si="7"/>
        <v>0.79644818836700415</v>
      </c>
      <c r="E111" s="178"/>
      <c r="F111" s="159"/>
    </row>
    <row r="112" spans="1:6">
      <c r="A112" s="162">
        <v>1047.8</v>
      </c>
      <c r="B112" s="165">
        <f t="shared" si="8"/>
        <v>11.303931034482806</v>
      </c>
      <c r="C112" s="165">
        <f t="shared" ca="1" si="6"/>
        <v>0.31393103448283455</v>
      </c>
      <c r="D112" s="178">
        <f t="shared" si="7"/>
        <v>0.79672476983944807</v>
      </c>
      <c r="E112" s="178"/>
      <c r="F112" s="159"/>
    </row>
    <row r="113" spans="1:6">
      <c r="A113" s="162">
        <v>1047.81</v>
      </c>
      <c r="B113" s="165">
        <f t="shared" si="8"/>
        <v>11.307855172413841</v>
      </c>
      <c r="C113" s="165">
        <f t="shared" ca="1" si="6"/>
        <v>0.31785517241382877</v>
      </c>
      <c r="D113" s="178">
        <f t="shared" si="7"/>
        <v>0.79700135131189209</v>
      </c>
      <c r="E113" s="178"/>
      <c r="F113" s="159"/>
    </row>
    <row r="114" spans="1:6">
      <c r="A114" s="162">
        <v>1047.82</v>
      </c>
      <c r="B114" s="165">
        <f t="shared" si="8"/>
        <v>11.311779310344876</v>
      </c>
      <c r="C114" s="165">
        <f t="shared" ca="1" si="6"/>
        <v>0.32177931034487983</v>
      </c>
      <c r="D114" s="178">
        <f t="shared" si="7"/>
        <v>0.79727793278433601</v>
      </c>
      <c r="E114" s="178"/>
      <c r="F114" s="159"/>
    </row>
    <row r="115" spans="1:6">
      <c r="A115" s="162">
        <v>1047.83</v>
      </c>
      <c r="B115" s="165">
        <f t="shared" si="8"/>
        <v>11.315703448275912</v>
      </c>
      <c r="C115" s="165">
        <f t="shared" ca="1" si="6"/>
        <v>0.32570344827587405</v>
      </c>
      <c r="D115" s="178">
        <f t="shared" si="7"/>
        <v>0.79755451425677992</v>
      </c>
      <c r="E115" s="178"/>
      <c r="F115" s="159"/>
    </row>
    <row r="116" spans="1:6">
      <c r="A116" s="162">
        <v>1047.8399999999999</v>
      </c>
      <c r="B116" s="165">
        <f t="shared" si="8"/>
        <v>11.319627586206947</v>
      </c>
      <c r="C116" s="165">
        <f t="shared" ca="1" si="6"/>
        <v>0.32962758620692512</v>
      </c>
      <c r="D116" s="178">
        <f t="shared" si="7"/>
        <v>0.79783109572922395</v>
      </c>
      <c r="E116" s="178"/>
      <c r="F116" s="159"/>
    </row>
    <row r="117" spans="1:6">
      <c r="A117" s="162">
        <v>1047.8499999999999</v>
      </c>
      <c r="B117" s="165">
        <f t="shared" si="8"/>
        <v>11.323551724137982</v>
      </c>
      <c r="C117" s="165">
        <f t="shared" ca="1" si="6"/>
        <v>0.33355172413797618</v>
      </c>
      <c r="D117" s="178">
        <f t="shared" si="7"/>
        <v>0.79810767720166786</v>
      </c>
      <c r="E117" s="178"/>
      <c r="F117" s="159"/>
    </row>
    <row r="118" spans="1:6">
      <c r="A118" s="162">
        <v>1047.8599999999999</v>
      </c>
      <c r="B118" s="165">
        <f t="shared" si="8"/>
        <v>11.327475862069017</v>
      </c>
      <c r="C118" s="165">
        <f t="shared" ca="1" si="6"/>
        <v>0.3374758620689704</v>
      </c>
      <c r="D118" s="178">
        <f t="shared" si="7"/>
        <v>0.79838425867411178</v>
      </c>
      <c r="E118" s="178"/>
      <c r="F118" s="159"/>
    </row>
    <row r="119" spans="1:6">
      <c r="A119" s="162">
        <v>1047.8699999999999</v>
      </c>
      <c r="B119" s="165">
        <f t="shared" si="8"/>
        <v>11.331400000000052</v>
      </c>
      <c r="C119" s="165">
        <f t="shared" ca="1" si="6"/>
        <v>0.34140000000002146</v>
      </c>
      <c r="D119" s="178">
        <f t="shared" si="7"/>
        <v>0.79866084014655581</v>
      </c>
      <c r="E119" s="178"/>
      <c r="F119" s="159"/>
    </row>
    <row r="120" spans="1:6">
      <c r="A120" s="162">
        <v>1047.8800000000001</v>
      </c>
      <c r="B120" s="165">
        <f t="shared" si="8"/>
        <v>11.335324137931087</v>
      </c>
      <c r="C120" s="165">
        <f t="shared" ca="1" si="6"/>
        <v>0.34532413793112937</v>
      </c>
      <c r="D120" s="178">
        <f t="shared" si="7"/>
        <v>0.79893742161899972</v>
      </c>
      <c r="E120" s="178"/>
      <c r="F120" s="159"/>
    </row>
    <row r="121" spans="1:6">
      <c r="A121" s="162">
        <v>1047.8900000000001</v>
      </c>
      <c r="B121" s="165">
        <f t="shared" si="8"/>
        <v>11.339248275862122</v>
      </c>
      <c r="C121" s="165">
        <f t="shared" ca="1" si="6"/>
        <v>0.34924827586218044</v>
      </c>
      <c r="D121" s="178">
        <f t="shared" si="7"/>
        <v>0.79921400309144375</v>
      </c>
      <c r="E121" s="178"/>
      <c r="F121" s="159"/>
    </row>
    <row r="122" spans="1:6">
      <c r="A122" s="162">
        <v>1047.9000000000001</v>
      </c>
      <c r="B122" s="165">
        <f t="shared" si="8"/>
        <v>11.343172413793157</v>
      </c>
      <c r="C122" s="165">
        <f t="shared" ca="1" si="6"/>
        <v>0.3531724137932315</v>
      </c>
      <c r="D122" s="178">
        <f t="shared" si="7"/>
        <v>0.79949058456388766</v>
      </c>
      <c r="E122" s="178"/>
      <c r="F122" s="159"/>
    </row>
    <row r="123" spans="1:6">
      <c r="A123" s="162">
        <v>1047.9100000000001</v>
      </c>
      <c r="B123" s="165">
        <f t="shared" si="8"/>
        <v>11.347096551724192</v>
      </c>
      <c r="C123" s="165">
        <f t="shared" ca="1" si="6"/>
        <v>0.35709655172422572</v>
      </c>
      <c r="D123" s="178">
        <f t="shared" si="7"/>
        <v>0.79976716603633158</v>
      </c>
      <c r="E123" s="178"/>
      <c r="F123" s="159"/>
    </row>
    <row r="124" spans="1:6">
      <c r="A124" s="162">
        <v>1047.92</v>
      </c>
      <c r="B124" s="165">
        <f t="shared" si="8"/>
        <v>11.351020689655227</v>
      </c>
      <c r="C124" s="165">
        <f t="shared" ca="1" si="6"/>
        <v>0.36102068965527678</v>
      </c>
      <c r="D124" s="178">
        <f t="shared" si="7"/>
        <v>0.8000437475087756</v>
      </c>
      <c r="E124" s="178"/>
      <c r="F124" s="159"/>
    </row>
    <row r="125" spans="1:6">
      <c r="A125" s="162">
        <v>1047.93</v>
      </c>
      <c r="B125" s="165">
        <f t="shared" si="8"/>
        <v>11.354944827586262</v>
      </c>
      <c r="C125" s="165">
        <f t="shared" ca="1" si="6"/>
        <v>0.36494482758632785</v>
      </c>
      <c r="D125" s="178">
        <f t="shared" si="7"/>
        <v>0.80032032898121952</v>
      </c>
      <c r="E125" s="178"/>
      <c r="F125" s="159"/>
    </row>
    <row r="126" spans="1:6">
      <c r="A126" s="162">
        <v>1047.94</v>
      </c>
      <c r="B126" s="165">
        <f t="shared" si="8"/>
        <v>11.358868965517297</v>
      </c>
      <c r="C126" s="165">
        <f t="shared" ca="1" si="6"/>
        <v>0.36886896551732207</v>
      </c>
      <c r="D126" s="178">
        <f t="shared" si="7"/>
        <v>0.80059691045366344</v>
      </c>
      <c r="E126" s="178"/>
      <c r="F126" s="159"/>
    </row>
    <row r="127" spans="1:6">
      <c r="A127" s="162">
        <v>1047.95</v>
      </c>
      <c r="B127" s="165">
        <f t="shared" si="8"/>
        <v>11.362793103448332</v>
      </c>
      <c r="C127" s="165">
        <f t="shared" ca="1" si="6"/>
        <v>0.37279310344837313</v>
      </c>
      <c r="D127" s="178">
        <f t="shared" si="7"/>
        <v>0.80087349192610746</v>
      </c>
      <c r="E127" s="178"/>
      <c r="F127" s="159"/>
    </row>
    <row r="128" spans="1:6">
      <c r="A128" s="162">
        <v>1047.96</v>
      </c>
      <c r="B128" s="165">
        <f t="shared" si="8"/>
        <v>11.366717241379368</v>
      </c>
      <c r="C128" s="165">
        <f t="shared" ca="1" si="6"/>
        <v>0.37671724137942419</v>
      </c>
      <c r="D128" s="178">
        <f t="shared" si="7"/>
        <v>0.80115007339855138</v>
      </c>
      <c r="E128" s="178"/>
      <c r="F128" s="159"/>
    </row>
    <row r="129" spans="1:6">
      <c r="A129" s="162">
        <v>1047.97</v>
      </c>
      <c r="B129" s="165">
        <f t="shared" si="8"/>
        <v>11.370641379310403</v>
      </c>
      <c r="C129" s="165">
        <f t="shared" ca="1" si="6"/>
        <v>0.38064137931041842</v>
      </c>
      <c r="D129" s="178">
        <f t="shared" si="7"/>
        <v>0.80142665487099529</v>
      </c>
      <c r="E129" s="178"/>
      <c r="F129" s="159"/>
    </row>
    <row r="130" spans="1:6">
      <c r="A130" s="162">
        <v>1047.98</v>
      </c>
      <c r="B130" s="165">
        <f t="shared" si="8"/>
        <v>11.374565517241438</v>
      </c>
      <c r="C130" s="165">
        <f t="shared" ca="1" si="6"/>
        <v>0.38456551724146948</v>
      </c>
      <c r="D130" s="178">
        <f t="shared" si="7"/>
        <v>0.80170323634343932</v>
      </c>
      <c r="E130" s="178"/>
      <c r="F130" s="159"/>
    </row>
    <row r="131" spans="1:6">
      <c r="A131" s="162">
        <v>1047.99</v>
      </c>
      <c r="B131" s="165">
        <f t="shared" si="8"/>
        <v>11.378489655172473</v>
      </c>
      <c r="C131" s="165">
        <f t="shared" ca="1" si="6"/>
        <v>0.38848965517252054</v>
      </c>
      <c r="D131" s="178">
        <f t="shared" si="7"/>
        <v>0.80197981781588323</v>
      </c>
      <c r="E131" s="178"/>
    </row>
    <row r="132" spans="1:6">
      <c r="A132" s="163">
        <v>1048</v>
      </c>
      <c r="B132" s="166">
        <v>11.38</v>
      </c>
      <c r="C132" s="166">
        <v>0.39</v>
      </c>
      <c r="D132" s="178">
        <f t="shared" si="7"/>
        <v>0.80208627008734701</v>
      </c>
      <c r="E132" s="178"/>
      <c r="F132" s="159"/>
    </row>
    <row r="133" spans="1:6">
      <c r="A133" s="23">
        <v>1048.01</v>
      </c>
      <c r="B133" s="165">
        <v>11.39235</v>
      </c>
      <c r="C133" s="165">
        <f t="shared" ca="1" si="6"/>
        <v>0.40476379310371158</v>
      </c>
      <c r="D133" s="178">
        <f t="shared" si="7"/>
        <v>0.80295672399205509</v>
      </c>
      <c r="E133" s="178"/>
      <c r="F133" s="159"/>
    </row>
    <row r="134" spans="1:6">
      <c r="A134" s="23">
        <v>1048.02</v>
      </c>
      <c r="B134" s="167">
        <f>B133+(B135-B133)/2</f>
        <v>11.4047</v>
      </c>
      <c r="C134" s="165">
        <f t="shared" ca="1" si="6"/>
        <v>0.41711379310368102</v>
      </c>
      <c r="D134" s="178">
        <f t="shared" si="7"/>
        <v>0.80382717789676328</v>
      </c>
      <c r="E134" s="178"/>
      <c r="F134" s="159"/>
    </row>
    <row r="135" spans="1:6">
      <c r="A135" s="23">
        <v>1048.03</v>
      </c>
      <c r="B135" s="165">
        <v>11.41705</v>
      </c>
      <c r="C135" s="165">
        <f t="shared" ref="C135:C198" ca="1" si="9">FORECAST(A135,OFFSET($J$4:$J$12,MATCH(A135,$H$4:$H$12)-1,0,2),OFFSET($H$4:$H$12,MATCH(A135,$H$4:$H$12,1)-1,0,2))</f>
        <v>0.42946379310365046</v>
      </c>
      <c r="D135" s="178">
        <f t="shared" si="7"/>
        <v>0.80469763180147136</v>
      </c>
      <c r="E135" s="178"/>
      <c r="F135" s="159"/>
    </row>
    <row r="136" spans="1:6">
      <c r="A136" s="23">
        <v>1048.04</v>
      </c>
      <c r="B136" s="165">
        <v>11.429399999999999</v>
      </c>
      <c r="C136" s="165">
        <f t="shared" ca="1" si="9"/>
        <v>0.4418137931036199</v>
      </c>
      <c r="D136" s="178">
        <f t="shared" si="7"/>
        <v>0.80556808570617955</v>
      </c>
      <c r="E136" s="178"/>
      <c r="F136" s="159"/>
    </row>
    <row r="137" spans="1:6">
      <c r="A137" s="23">
        <v>1048.05</v>
      </c>
      <c r="B137" s="165">
        <v>11.4417499999999</v>
      </c>
      <c r="C137" s="165">
        <f t="shared" ca="1" si="9"/>
        <v>0.45416379310358934</v>
      </c>
      <c r="D137" s="178">
        <f t="shared" si="7"/>
        <v>0.80643853961088063</v>
      </c>
      <c r="E137" s="178"/>
      <c r="F137" s="159"/>
    </row>
    <row r="138" spans="1:6">
      <c r="A138" s="23">
        <v>1048.06</v>
      </c>
      <c r="B138" s="165">
        <v>11.454099999999899</v>
      </c>
      <c r="C138" s="165">
        <f t="shared" ca="1" si="9"/>
        <v>0.46651379310355878</v>
      </c>
      <c r="D138" s="178">
        <f t="shared" si="7"/>
        <v>0.80730899351558871</v>
      </c>
      <c r="E138" s="178"/>
      <c r="F138" s="159"/>
    </row>
    <row r="139" spans="1:6">
      <c r="A139" s="23">
        <v>1048.07</v>
      </c>
      <c r="B139" s="165">
        <v>11.466449999999901</v>
      </c>
      <c r="C139" s="165">
        <f t="shared" ca="1" si="9"/>
        <v>0.47886379310352822</v>
      </c>
      <c r="D139" s="178">
        <f t="shared" si="7"/>
        <v>0.80817944742029701</v>
      </c>
      <c r="E139" s="178"/>
      <c r="F139" s="159"/>
    </row>
    <row r="140" spans="1:6">
      <c r="A140" s="23">
        <v>1048.08</v>
      </c>
      <c r="B140" s="165">
        <v>11.4787999999999</v>
      </c>
      <c r="C140" s="165">
        <f t="shared" ca="1" si="9"/>
        <v>0.49121379310349766</v>
      </c>
      <c r="D140" s="178">
        <f t="shared" si="7"/>
        <v>0.80904990132500509</v>
      </c>
      <c r="E140" s="178"/>
      <c r="F140" s="159"/>
    </row>
    <row r="141" spans="1:6">
      <c r="A141" s="23">
        <v>1048.0899999999999</v>
      </c>
      <c r="B141" s="165">
        <v>11.4911499999999</v>
      </c>
      <c r="C141" s="165">
        <f t="shared" ca="1" si="9"/>
        <v>0.50356379310346711</v>
      </c>
      <c r="D141" s="178">
        <f t="shared" si="7"/>
        <v>0.80992035522971328</v>
      </c>
      <c r="E141" s="178"/>
      <c r="F141" s="159"/>
    </row>
    <row r="142" spans="1:6">
      <c r="A142" s="23">
        <v>1048.0999999999999</v>
      </c>
      <c r="B142" s="165">
        <v>11.503499999999899</v>
      </c>
      <c r="C142" s="165">
        <f t="shared" ca="1" si="9"/>
        <v>0.51591379310343655</v>
      </c>
      <c r="D142" s="178">
        <f t="shared" si="7"/>
        <v>0.81079080913442136</v>
      </c>
      <c r="E142" s="178"/>
      <c r="F142" s="159"/>
    </row>
    <row r="143" spans="1:6">
      <c r="A143" s="23">
        <v>1048.1099999999999</v>
      </c>
      <c r="B143" s="165">
        <v>11.515849999999901</v>
      </c>
      <c r="C143" s="165">
        <f t="shared" ca="1" si="9"/>
        <v>0.52826379310363336</v>
      </c>
      <c r="D143" s="178">
        <f t="shared" si="7"/>
        <v>0.81166126303912955</v>
      </c>
      <c r="E143" s="178"/>
      <c r="F143" s="159"/>
    </row>
    <row r="144" spans="1:6">
      <c r="A144" s="23">
        <v>1048.1199999999999</v>
      </c>
      <c r="B144" s="165">
        <v>11.528199999999901</v>
      </c>
      <c r="C144" s="165">
        <f t="shared" ca="1" si="9"/>
        <v>0.5406137931036028</v>
      </c>
      <c r="D144" s="178">
        <f t="shared" si="7"/>
        <v>0.81253171694383775</v>
      </c>
      <c r="E144" s="178"/>
      <c r="F144" s="159"/>
    </row>
    <row r="145" spans="1:6">
      <c r="A145" s="23">
        <v>1048.1300000000001</v>
      </c>
      <c r="B145" s="165">
        <v>11.540550000000099</v>
      </c>
      <c r="C145" s="165">
        <f t="shared" ca="1" si="9"/>
        <v>0.55296379310379962</v>
      </c>
      <c r="D145" s="178">
        <f t="shared" si="7"/>
        <v>0.81340217084855992</v>
      </c>
      <c r="E145" s="178"/>
      <c r="F145" s="159"/>
    </row>
    <row r="146" spans="1:6">
      <c r="A146" s="23">
        <v>1048.1400000000001</v>
      </c>
      <c r="B146" s="165">
        <v>11.552900000000101</v>
      </c>
      <c r="C146" s="165">
        <f t="shared" ca="1" si="9"/>
        <v>0.56531379310376906</v>
      </c>
      <c r="D146" s="178">
        <f t="shared" ref="D146:D209" si="10">B146/$B$462</f>
        <v>0.81427262475326811</v>
      </c>
      <c r="E146" s="178"/>
      <c r="F146" s="159"/>
    </row>
    <row r="147" spans="1:6">
      <c r="A147" s="23">
        <v>1048.1500000000001</v>
      </c>
      <c r="B147" s="165">
        <v>11.5652500000001</v>
      </c>
      <c r="C147" s="165">
        <f t="shared" ca="1" si="9"/>
        <v>0.5776637931037385</v>
      </c>
      <c r="D147" s="178">
        <f t="shared" si="10"/>
        <v>0.81514307865797619</v>
      </c>
      <c r="E147" s="178"/>
      <c r="F147" s="159"/>
    </row>
    <row r="148" spans="1:6">
      <c r="A148" s="23">
        <v>1048.1600000000001</v>
      </c>
      <c r="B148" s="165">
        <v>11.5776000000001</v>
      </c>
      <c r="C148" s="165">
        <f t="shared" ca="1" si="9"/>
        <v>0.59001379310370794</v>
      </c>
      <c r="D148" s="178">
        <f t="shared" si="10"/>
        <v>0.81601353256268438</v>
      </c>
      <c r="E148" s="178"/>
      <c r="F148" s="159"/>
    </row>
    <row r="149" spans="1:6">
      <c r="A149" s="23">
        <v>1048.17</v>
      </c>
      <c r="B149" s="165">
        <v>11.589950000000099</v>
      </c>
      <c r="C149" s="165">
        <f t="shared" ca="1" si="9"/>
        <v>0.60236379310367738</v>
      </c>
      <c r="D149" s="178">
        <f t="shared" si="10"/>
        <v>0.81688398646739246</v>
      </c>
      <c r="E149" s="178"/>
      <c r="F149" s="159"/>
    </row>
    <row r="150" spans="1:6">
      <c r="A150" s="23">
        <v>1048.18</v>
      </c>
      <c r="B150" s="165">
        <v>11.602300000000101</v>
      </c>
      <c r="C150" s="165">
        <f t="shared" ca="1" si="9"/>
        <v>0.61471379310364682</v>
      </c>
      <c r="D150" s="178">
        <f t="shared" si="10"/>
        <v>0.81775444037210077</v>
      </c>
      <c r="E150" s="178"/>
      <c r="F150" s="159"/>
    </row>
    <row r="151" spans="1:6">
      <c r="A151" s="23">
        <v>1048.19</v>
      </c>
      <c r="B151" s="165">
        <v>11.614650000000101</v>
      </c>
      <c r="C151" s="165">
        <f t="shared" ca="1" si="9"/>
        <v>0.62706379310361626</v>
      </c>
      <c r="D151" s="178">
        <f t="shared" si="10"/>
        <v>0.81862489427680885</v>
      </c>
      <c r="E151" s="178"/>
      <c r="F151" s="159"/>
    </row>
    <row r="152" spans="1:6">
      <c r="A152" s="23">
        <v>1048.2</v>
      </c>
      <c r="B152" s="165">
        <v>11.6270000000001</v>
      </c>
      <c r="C152" s="165">
        <f t="shared" ca="1" si="9"/>
        <v>0.63941379310381308</v>
      </c>
      <c r="D152" s="178">
        <f t="shared" si="10"/>
        <v>0.81949534818151704</v>
      </c>
      <c r="E152" s="178"/>
      <c r="F152" s="159"/>
    </row>
    <row r="153" spans="1:6">
      <c r="A153" s="23">
        <v>1048.21</v>
      </c>
      <c r="B153" s="165">
        <v>11.6393500000001</v>
      </c>
      <c r="C153" s="165">
        <f t="shared" ca="1" si="9"/>
        <v>0.65176379310378252</v>
      </c>
      <c r="D153" s="178">
        <f t="shared" si="10"/>
        <v>0.82036580208622512</v>
      </c>
      <c r="E153" s="178"/>
      <c r="F153" s="159"/>
    </row>
    <row r="154" spans="1:6">
      <c r="A154" s="23">
        <v>1048.22</v>
      </c>
      <c r="B154" s="165">
        <v>11.6517</v>
      </c>
      <c r="C154" s="165">
        <f t="shared" ca="1" si="9"/>
        <v>0.66411379310375196</v>
      </c>
      <c r="D154" s="178">
        <f t="shared" si="10"/>
        <v>0.8212362559909262</v>
      </c>
      <c r="E154" s="178"/>
      <c r="F154" s="159"/>
    </row>
    <row r="155" spans="1:6">
      <c r="A155" s="23">
        <v>1048.23</v>
      </c>
      <c r="B155" s="165">
        <v>11.66405</v>
      </c>
      <c r="C155" s="165">
        <f t="shared" ca="1" si="9"/>
        <v>0.6764637931037214</v>
      </c>
      <c r="D155" s="178">
        <f t="shared" si="10"/>
        <v>0.82210670989563439</v>
      </c>
      <c r="E155" s="178"/>
      <c r="F155" s="159"/>
    </row>
    <row r="156" spans="1:6">
      <c r="A156" s="23">
        <v>1048.24</v>
      </c>
      <c r="B156" s="165">
        <v>11.676399999999999</v>
      </c>
      <c r="C156" s="165">
        <f t="shared" ca="1" si="9"/>
        <v>0.68881379310369084</v>
      </c>
      <c r="D156" s="178">
        <f t="shared" si="10"/>
        <v>0.82297716380034247</v>
      </c>
      <c r="E156" s="178"/>
      <c r="F156" s="159"/>
    </row>
    <row r="157" spans="1:6">
      <c r="A157" s="23">
        <v>1048.25</v>
      </c>
      <c r="B157" s="165">
        <v>11.688750000000001</v>
      </c>
      <c r="C157" s="165">
        <f t="shared" ca="1" si="9"/>
        <v>0.70116379310366028</v>
      </c>
      <c r="D157" s="178">
        <f t="shared" si="10"/>
        <v>0.82384761770505077</v>
      </c>
      <c r="E157" s="178"/>
      <c r="F157" s="159"/>
    </row>
    <row r="158" spans="1:6">
      <c r="A158" s="23">
        <v>1048.26</v>
      </c>
      <c r="B158" s="165">
        <v>11.7011</v>
      </c>
      <c r="C158" s="165">
        <f t="shared" ca="1" si="9"/>
        <v>0.71351379310362972</v>
      </c>
      <c r="D158" s="178">
        <f t="shared" si="10"/>
        <v>0.82471807160975885</v>
      </c>
      <c r="E158" s="178"/>
      <c r="F158" s="159"/>
    </row>
    <row r="159" spans="1:6">
      <c r="A159" s="23">
        <v>1048.27</v>
      </c>
      <c r="B159" s="165">
        <v>11.71345</v>
      </c>
      <c r="C159" s="165">
        <f t="shared" ca="1" si="9"/>
        <v>0.72586379310359916</v>
      </c>
      <c r="D159" s="178">
        <f t="shared" si="10"/>
        <v>0.82558852551446693</v>
      </c>
      <c r="E159" s="178"/>
      <c r="F159" s="159"/>
    </row>
    <row r="160" spans="1:6">
      <c r="A160" s="23">
        <v>1048.28</v>
      </c>
      <c r="B160" s="165">
        <v>11.7258</v>
      </c>
      <c r="C160" s="165">
        <f t="shared" ca="1" si="9"/>
        <v>0.73821379310356861</v>
      </c>
      <c r="D160" s="178">
        <f t="shared" si="10"/>
        <v>0.82645897941917512</v>
      </c>
      <c r="E160" s="178"/>
      <c r="F160" s="159"/>
    </row>
    <row r="161" spans="1:6">
      <c r="A161" s="23">
        <v>1048.29</v>
      </c>
      <c r="B161" s="165">
        <v>11.738149999999999</v>
      </c>
      <c r="C161" s="165">
        <f t="shared" ca="1" si="9"/>
        <v>0.75056379310353805</v>
      </c>
      <c r="D161" s="178">
        <f t="shared" si="10"/>
        <v>0.8273294333238832</v>
      </c>
      <c r="E161" s="178"/>
      <c r="F161" s="159"/>
    </row>
    <row r="162" spans="1:6">
      <c r="A162" s="23">
        <v>1048.3</v>
      </c>
      <c r="B162" s="165">
        <v>11.750500000000001</v>
      </c>
      <c r="C162" s="165">
        <f t="shared" ca="1" si="9"/>
        <v>0.76291379310350749</v>
      </c>
      <c r="D162" s="178">
        <f t="shared" si="10"/>
        <v>0.8281998872285915</v>
      </c>
      <c r="E162" s="178"/>
      <c r="F162" s="159"/>
    </row>
    <row r="163" spans="1:6">
      <c r="A163" s="23">
        <v>1048.31</v>
      </c>
      <c r="B163" s="165">
        <v>11.762849999999901</v>
      </c>
      <c r="C163" s="165">
        <f t="shared" ca="1" si="9"/>
        <v>0.77526379310347693</v>
      </c>
      <c r="D163" s="178">
        <f t="shared" si="10"/>
        <v>0.82907034113329259</v>
      </c>
      <c r="E163" s="178"/>
      <c r="F163" s="159"/>
    </row>
    <row r="164" spans="1:6">
      <c r="A164" s="23">
        <v>1048.32</v>
      </c>
      <c r="B164" s="165">
        <v>11.7751999999999</v>
      </c>
      <c r="C164" s="165">
        <f t="shared" ca="1" si="9"/>
        <v>0.78761379310367374</v>
      </c>
      <c r="D164" s="178">
        <f t="shared" si="10"/>
        <v>0.82994079503800067</v>
      </c>
      <c r="E164" s="178"/>
      <c r="F164" s="159"/>
    </row>
    <row r="165" spans="1:6">
      <c r="A165" s="23">
        <v>1048.33</v>
      </c>
      <c r="B165" s="165">
        <v>11.7875499999999</v>
      </c>
      <c r="C165" s="165">
        <f t="shared" ca="1" si="9"/>
        <v>0.79996379310364318</v>
      </c>
      <c r="D165" s="178">
        <f t="shared" si="10"/>
        <v>0.83081124894270886</v>
      </c>
      <c r="E165" s="178"/>
      <c r="F165" s="159"/>
    </row>
    <row r="166" spans="1:6">
      <c r="A166" s="23">
        <v>1048.3399999999999</v>
      </c>
      <c r="B166" s="165">
        <v>11.7998999999999</v>
      </c>
      <c r="C166" s="165">
        <f t="shared" ca="1" si="9"/>
        <v>0.81231379310361262</v>
      </c>
      <c r="D166" s="178">
        <f t="shared" si="10"/>
        <v>0.83168170284741694</v>
      </c>
      <c r="E166" s="178"/>
      <c r="F166" s="159"/>
    </row>
    <row r="167" spans="1:6">
      <c r="A167" s="23">
        <v>1048.3499999999999</v>
      </c>
      <c r="B167" s="165">
        <v>11.812249999999899</v>
      </c>
      <c r="C167" s="165">
        <f t="shared" ca="1" si="9"/>
        <v>0.82466379310358207</v>
      </c>
      <c r="D167" s="178">
        <f t="shared" si="10"/>
        <v>0.83255215675212502</v>
      </c>
      <c r="E167" s="178"/>
      <c r="F167" s="159"/>
    </row>
    <row r="168" spans="1:6">
      <c r="A168" s="23">
        <v>1048.3599999999999</v>
      </c>
      <c r="B168" s="165">
        <v>11.824599999999901</v>
      </c>
      <c r="C168" s="165">
        <f t="shared" ca="1" si="9"/>
        <v>0.83701379310355151</v>
      </c>
      <c r="D168" s="178">
        <f t="shared" si="10"/>
        <v>0.83342261065683332</v>
      </c>
      <c r="E168" s="178"/>
      <c r="F168" s="159"/>
    </row>
    <row r="169" spans="1:6">
      <c r="A169" s="23">
        <v>1048.3699999999999</v>
      </c>
      <c r="B169" s="165">
        <v>11.8369499999999</v>
      </c>
      <c r="C169" s="165">
        <f t="shared" ca="1" si="9"/>
        <v>0.84936379310352095</v>
      </c>
      <c r="D169" s="178">
        <f t="shared" si="10"/>
        <v>0.8342930645615414</v>
      </c>
      <c r="E169" s="178"/>
      <c r="F169" s="159"/>
    </row>
    <row r="170" spans="1:6">
      <c r="A170" s="23">
        <v>1048.3800000000001</v>
      </c>
      <c r="B170" s="165">
        <v>11.849300000000101</v>
      </c>
      <c r="C170" s="165">
        <f t="shared" ca="1" si="9"/>
        <v>0.86171379310371776</v>
      </c>
      <c r="D170" s="178">
        <f t="shared" si="10"/>
        <v>0.83516351846626369</v>
      </c>
      <c r="E170" s="178"/>
      <c r="F170" s="159"/>
    </row>
    <row r="171" spans="1:6">
      <c r="A171" s="23">
        <v>1048.3900000000001</v>
      </c>
      <c r="B171" s="165">
        <v>11.8616500000001</v>
      </c>
      <c r="C171" s="165">
        <f t="shared" ca="1" si="9"/>
        <v>0.8740637931036872</v>
      </c>
      <c r="D171" s="178">
        <f t="shared" si="10"/>
        <v>0.83603397237097188</v>
      </c>
      <c r="E171" s="178"/>
      <c r="F171" s="159"/>
    </row>
    <row r="172" spans="1:6">
      <c r="A172" s="23">
        <v>1048.4000000000001</v>
      </c>
      <c r="B172" s="165">
        <v>11.8740000000001</v>
      </c>
      <c r="C172" s="165">
        <f t="shared" ca="1" si="9"/>
        <v>0.88641379310365664</v>
      </c>
      <c r="D172" s="178">
        <f t="shared" si="10"/>
        <v>0.83690442627567996</v>
      </c>
      <c r="E172" s="178"/>
      <c r="F172" s="159"/>
    </row>
    <row r="173" spans="1:6">
      <c r="A173" s="23">
        <v>1048.4100000000001</v>
      </c>
      <c r="B173" s="165">
        <v>11.8863500000001</v>
      </c>
      <c r="C173" s="165">
        <f t="shared" ca="1" si="9"/>
        <v>0.89876379310385346</v>
      </c>
      <c r="D173" s="178">
        <f t="shared" si="10"/>
        <v>0.83777488018038804</v>
      </c>
      <c r="E173" s="178"/>
      <c r="F173" s="159"/>
    </row>
    <row r="174" spans="1:6">
      <c r="A174" s="23">
        <v>1048.42</v>
      </c>
      <c r="B174" s="165">
        <v>11.898700000000099</v>
      </c>
      <c r="C174" s="165">
        <f t="shared" ca="1" si="9"/>
        <v>0.9111137931038229</v>
      </c>
      <c r="D174" s="178">
        <f t="shared" si="10"/>
        <v>0.83864533408509623</v>
      </c>
      <c r="E174" s="178"/>
      <c r="F174" s="159"/>
    </row>
    <row r="175" spans="1:6">
      <c r="A175" s="23">
        <v>1048.43</v>
      </c>
      <c r="B175" s="165">
        <v>11.911050000000101</v>
      </c>
      <c r="C175" s="165">
        <f t="shared" ca="1" si="9"/>
        <v>0.92346379310379234</v>
      </c>
      <c r="D175" s="178">
        <f t="shared" si="10"/>
        <v>0.83951578798980442</v>
      </c>
      <c r="E175" s="178"/>
      <c r="F175" s="159"/>
    </row>
    <row r="176" spans="1:6">
      <c r="A176" s="23">
        <v>1048.44</v>
      </c>
      <c r="B176" s="165">
        <v>11.9234000000001</v>
      </c>
      <c r="C176" s="165">
        <f t="shared" ca="1" si="9"/>
        <v>0.93581379310376178</v>
      </c>
      <c r="D176" s="178">
        <f t="shared" si="10"/>
        <v>0.84038624189451261</v>
      </c>
      <c r="E176" s="178"/>
      <c r="F176" s="159"/>
    </row>
    <row r="177" spans="1:6">
      <c r="A177" s="23">
        <v>1048.45</v>
      </c>
      <c r="B177" s="165">
        <v>11.9357500000001</v>
      </c>
      <c r="C177" s="165">
        <f t="shared" ca="1" si="9"/>
        <v>0.94816379310373122</v>
      </c>
      <c r="D177" s="178">
        <f t="shared" si="10"/>
        <v>0.84125669579922069</v>
      </c>
      <c r="E177" s="178"/>
      <c r="F177" s="159"/>
    </row>
    <row r="178" spans="1:6">
      <c r="A178" s="23">
        <v>1048.46</v>
      </c>
      <c r="B178" s="165">
        <v>11.9481000000001</v>
      </c>
      <c r="C178" s="165">
        <f t="shared" ca="1" si="9"/>
        <v>0.96051379310370066</v>
      </c>
      <c r="D178" s="178">
        <f t="shared" si="10"/>
        <v>0.84212714970392888</v>
      </c>
      <c r="E178" s="178"/>
      <c r="F178" s="159"/>
    </row>
    <row r="179" spans="1:6">
      <c r="A179" s="23">
        <v>1048.47</v>
      </c>
      <c r="B179" s="165">
        <v>11.96045</v>
      </c>
      <c r="C179" s="165">
        <f t="shared" ca="1" si="9"/>
        <v>0.9728637931036701</v>
      </c>
      <c r="D179" s="178">
        <f t="shared" si="10"/>
        <v>0.84299760360862996</v>
      </c>
      <c r="E179" s="178"/>
      <c r="F179" s="159"/>
    </row>
    <row r="180" spans="1:6">
      <c r="A180" s="23">
        <v>1048.48</v>
      </c>
      <c r="B180" s="165">
        <v>11.972799999999999</v>
      </c>
      <c r="C180" s="165">
        <f t="shared" ca="1" si="9"/>
        <v>0.98521379310363955</v>
      </c>
      <c r="D180" s="178">
        <f t="shared" si="10"/>
        <v>0.84386805751333804</v>
      </c>
      <c r="E180" s="178"/>
      <c r="F180" s="159"/>
    </row>
    <row r="181" spans="1:6">
      <c r="A181" s="23">
        <v>1048.49</v>
      </c>
      <c r="B181" s="165">
        <v>11.985150000000001</v>
      </c>
      <c r="C181" s="165">
        <f t="shared" ca="1" si="9"/>
        <v>0.99756379310360899</v>
      </c>
      <c r="D181" s="178">
        <f t="shared" si="10"/>
        <v>0.84473851141804635</v>
      </c>
      <c r="E181" s="178"/>
      <c r="F181" s="159"/>
    </row>
    <row r="182" spans="1:6">
      <c r="A182" s="23">
        <v>1048.5</v>
      </c>
      <c r="B182" s="165">
        <v>11.9975</v>
      </c>
      <c r="C182" s="165">
        <f t="shared" ca="1" si="9"/>
        <v>1.0099137931035784</v>
      </c>
      <c r="D182" s="178">
        <f t="shared" si="10"/>
        <v>0.84560896532275442</v>
      </c>
      <c r="E182" s="178"/>
      <c r="F182" s="159"/>
    </row>
    <row r="183" spans="1:6">
      <c r="A183" s="23">
        <v>1048.51</v>
      </c>
      <c r="B183" s="165">
        <v>12.00985</v>
      </c>
      <c r="C183" s="165">
        <f t="shared" ca="1" si="9"/>
        <v>1.0222637931035479</v>
      </c>
      <c r="D183" s="178">
        <f t="shared" si="10"/>
        <v>0.8464794192274625</v>
      </c>
      <c r="E183" s="178"/>
      <c r="F183" s="159"/>
    </row>
    <row r="184" spans="1:6">
      <c r="A184" s="23">
        <v>1048.52</v>
      </c>
      <c r="B184" s="165">
        <v>12.0222</v>
      </c>
      <c r="C184" s="165">
        <f t="shared" ca="1" si="9"/>
        <v>1.0346137931035173</v>
      </c>
      <c r="D184" s="178">
        <f t="shared" si="10"/>
        <v>0.84734987313217069</v>
      </c>
      <c r="E184" s="178"/>
      <c r="F184" s="159"/>
    </row>
    <row r="185" spans="1:6">
      <c r="A185" s="23">
        <v>1048.53</v>
      </c>
      <c r="B185" s="165">
        <v>12.034549999999999</v>
      </c>
      <c r="C185" s="165">
        <f t="shared" ca="1" si="9"/>
        <v>1.0469637931037141</v>
      </c>
      <c r="D185" s="178">
        <f t="shared" si="10"/>
        <v>0.84822032703687877</v>
      </c>
      <c r="E185" s="178"/>
      <c r="F185" s="159"/>
    </row>
    <row r="186" spans="1:6">
      <c r="A186" s="23">
        <v>1048.54</v>
      </c>
      <c r="B186" s="165">
        <v>12.046900000000001</v>
      </c>
      <c r="C186" s="165">
        <f t="shared" ca="1" si="9"/>
        <v>1.0593137931036836</v>
      </c>
      <c r="D186" s="178">
        <f t="shared" si="10"/>
        <v>0.84909078094158708</v>
      </c>
      <c r="E186" s="178"/>
      <c r="F186" s="159"/>
    </row>
    <row r="187" spans="1:6">
      <c r="A187" s="23">
        <v>1048.55</v>
      </c>
      <c r="B187" s="165">
        <v>12.05925</v>
      </c>
      <c r="C187" s="165">
        <f t="shared" ca="1" si="9"/>
        <v>1.071663793103653</v>
      </c>
      <c r="D187" s="178">
        <f t="shared" si="10"/>
        <v>0.84996123484629515</v>
      </c>
      <c r="E187" s="178"/>
      <c r="F187" s="159"/>
    </row>
    <row r="188" spans="1:6">
      <c r="A188" s="23">
        <v>1048.56</v>
      </c>
      <c r="B188" s="165">
        <v>12.071599999999901</v>
      </c>
      <c r="C188" s="165">
        <f t="shared" ca="1" si="9"/>
        <v>1.0840137931036224</v>
      </c>
      <c r="D188" s="178">
        <f t="shared" si="10"/>
        <v>0.85083168875099624</v>
      </c>
      <c r="E188" s="178"/>
      <c r="F188" s="159"/>
    </row>
    <row r="189" spans="1:6">
      <c r="A189" s="23">
        <v>1048.57</v>
      </c>
      <c r="B189" s="165">
        <v>12.0839499999999</v>
      </c>
      <c r="C189" s="165">
        <f t="shared" ca="1" si="9"/>
        <v>1.0963637931035919</v>
      </c>
      <c r="D189" s="178">
        <f t="shared" si="10"/>
        <v>0.85170214265570443</v>
      </c>
      <c r="E189" s="178"/>
      <c r="F189" s="159"/>
    </row>
    <row r="190" spans="1:6">
      <c r="A190" s="23">
        <v>1048.58</v>
      </c>
      <c r="B190" s="165">
        <v>12.0962999999999</v>
      </c>
      <c r="C190" s="165">
        <f t="shared" ca="1" si="9"/>
        <v>1.1087137931035613</v>
      </c>
      <c r="D190" s="178">
        <f t="shared" si="10"/>
        <v>0.85257259656041251</v>
      </c>
      <c r="E190" s="178"/>
      <c r="F190" s="159"/>
    </row>
    <row r="191" spans="1:6">
      <c r="A191" s="23">
        <v>1048.5899999999999</v>
      </c>
      <c r="B191" s="165">
        <v>12.1086499999999</v>
      </c>
      <c r="C191" s="165">
        <f t="shared" ca="1" si="9"/>
        <v>1.1210637931035308</v>
      </c>
      <c r="D191" s="178">
        <f t="shared" si="10"/>
        <v>0.8534430504651207</v>
      </c>
      <c r="E191" s="178"/>
      <c r="F191" s="159"/>
    </row>
    <row r="192" spans="1:6">
      <c r="A192" s="23">
        <v>1048.5999999999999</v>
      </c>
      <c r="B192" s="165">
        <v>12.120999999999899</v>
      </c>
      <c r="C192" s="165">
        <f t="shared" ca="1" si="9"/>
        <v>1.1334137931035002</v>
      </c>
      <c r="D192" s="178">
        <f t="shared" si="10"/>
        <v>0.85431350436982878</v>
      </c>
      <c r="E192" s="178"/>
      <c r="F192" s="159"/>
    </row>
    <row r="193" spans="1:6">
      <c r="A193" s="23">
        <v>1048.6099999999999</v>
      </c>
      <c r="B193" s="165">
        <v>12.133349999999901</v>
      </c>
      <c r="C193" s="165">
        <f t="shared" ca="1" si="9"/>
        <v>1.1457637931034697</v>
      </c>
      <c r="D193" s="178">
        <f t="shared" si="10"/>
        <v>0.85518395827453708</v>
      </c>
      <c r="E193" s="178"/>
      <c r="F193" s="159"/>
    </row>
    <row r="194" spans="1:6">
      <c r="A194" s="23">
        <v>1048.6199999999999</v>
      </c>
      <c r="B194" s="165">
        <v>12.1456999999999</v>
      </c>
      <c r="C194" s="165">
        <f t="shared" ca="1" si="9"/>
        <v>1.1581137931034391</v>
      </c>
      <c r="D194" s="178">
        <f t="shared" si="10"/>
        <v>0.85605441217924516</v>
      </c>
      <c r="E194" s="178"/>
      <c r="F194" s="159"/>
    </row>
    <row r="195" spans="1:6">
      <c r="A195" s="23">
        <v>1048.6300000000001</v>
      </c>
      <c r="B195" s="165">
        <v>12.158050000000101</v>
      </c>
      <c r="C195" s="165">
        <f t="shared" ca="1" si="9"/>
        <v>1.1704637931038633</v>
      </c>
      <c r="D195" s="178">
        <f t="shared" si="10"/>
        <v>0.85692486608396745</v>
      </c>
      <c r="E195" s="178"/>
      <c r="F195" s="159"/>
    </row>
    <row r="196" spans="1:6">
      <c r="A196" s="23">
        <v>1048.6400000000001</v>
      </c>
      <c r="B196" s="165">
        <v>12.1704000000001</v>
      </c>
      <c r="C196" s="165">
        <f t="shared" ca="1" si="9"/>
        <v>1.1828137931038327</v>
      </c>
      <c r="D196" s="178">
        <f t="shared" si="10"/>
        <v>0.85779531998867553</v>
      </c>
      <c r="E196" s="178"/>
      <c r="F196" s="159"/>
    </row>
    <row r="197" spans="1:6">
      <c r="A197" s="23">
        <v>1048.6500000000001</v>
      </c>
      <c r="B197" s="165">
        <v>12.1827500000001</v>
      </c>
      <c r="C197" s="165">
        <f t="shared" ca="1" si="9"/>
        <v>1.1951637931038022</v>
      </c>
      <c r="D197" s="178">
        <f t="shared" si="10"/>
        <v>0.85866577389338372</v>
      </c>
      <c r="E197" s="178"/>
      <c r="F197" s="159"/>
    </row>
    <row r="198" spans="1:6">
      <c r="A198" s="23">
        <v>1048.6600000000001</v>
      </c>
      <c r="B198" s="165">
        <v>12.1951000000001</v>
      </c>
      <c r="C198" s="165">
        <f t="shared" ca="1" si="9"/>
        <v>1.2075137931037716</v>
      </c>
      <c r="D198" s="178">
        <f t="shared" si="10"/>
        <v>0.8595362277980918</v>
      </c>
      <c r="E198" s="178"/>
      <c r="F198" s="159"/>
    </row>
    <row r="199" spans="1:6">
      <c r="A199" s="23">
        <v>1048.67</v>
      </c>
      <c r="B199" s="165">
        <v>12.207450000000099</v>
      </c>
      <c r="C199" s="165">
        <f t="shared" ref="C199:C262" ca="1" si="11">FORECAST(A199,OFFSET($J$4:$J$12,MATCH(A199,$H$4:$H$12)-1,0,2),OFFSET($H$4:$H$12,MATCH(A199,$H$4:$H$12,1)-1,0,2))</f>
        <v>1.219863793103741</v>
      </c>
      <c r="D199" s="178">
        <f t="shared" si="10"/>
        <v>0.86040668170279988</v>
      </c>
      <c r="E199" s="178"/>
      <c r="F199" s="159"/>
    </row>
    <row r="200" spans="1:6">
      <c r="A200" s="23">
        <v>1048.68</v>
      </c>
      <c r="B200" s="165">
        <v>12.219800000000101</v>
      </c>
      <c r="C200" s="165">
        <f t="shared" ca="1" si="11"/>
        <v>1.2322137931037105</v>
      </c>
      <c r="D200" s="178">
        <f t="shared" si="10"/>
        <v>0.86127713560750818</v>
      </c>
      <c r="E200" s="178"/>
      <c r="F200" s="159"/>
    </row>
    <row r="201" spans="1:6">
      <c r="A201" s="23">
        <v>1048.69</v>
      </c>
      <c r="B201" s="165">
        <v>12.2321500000001</v>
      </c>
      <c r="C201" s="165">
        <f t="shared" ca="1" si="11"/>
        <v>1.2445637931036799</v>
      </c>
      <c r="D201" s="178">
        <f t="shared" si="10"/>
        <v>0.86214758951221626</v>
      </c>
      <c r="E201" s="178"/>
      <c r="F201" s="159"/>
    </row>
    <row r="202" spans="1:6">
      <c r="A202" s="23">
        <v>1048.7</v>
      </c>
      <c r="B202" s="165">
        <v>12.2445000000001</v>
      </c>
      <c r="C202" s="165">
        <f t="shared" ca="1" si="11"/>
        <v>1.2569137931036494</v>
      </c>
      <c r="D202" s="178">
        <f t="shared" si="10"/>
        <v>0.86301804341692445</v>
      </c>
      <c r="E202" s="178"/>
      <c r="F202" s="159"/>
    </row>
    <row r="203" spans="1:6">
      <c r="A203" s="23">
        <v>1048.71</v>
      </c>
      <c r="B203" s="165">
        <v>12.256850000000099</v>
      </c>
      <c r="C203" s="165">
        <f t="shared" ca="1" si="11"/>
        <v>1.2692637931036188</v>
      </c>
      <c r="D203" s="178">
        <f t="shared" si="10"/>
        <v>0.86388849732163253</v>
      </c>
      <c r="E203" s="178"/>
      <c r="F203" s="159"/>
    </row>
    <row r="204" spans="1:6">
      <c r="A204" s="23">
        <v>1048.72</v>
      </c>
      <c r="B204" s="165">
        <v>12.2692</v>
      </c>
      <c r="C204" s="165">
        <f t="shared" ca="1" si="11"/>
        <v>1.2816137931035883</v>
      </c>
      <c r="D204" s="178">
        <f t="shared" si="10"/>
        <v>0.86475895122633362</v>
      </c>
      <c r="E204" s="178"/>
      <c r="F204" s="159"/>
    </row>
    <row r="205" spans="1:6">
      <c r="A205" s="23">
        <v>1048.73</v>
      </c>
      <c r="B205" s="165">
        <v>12.281549999999999</v>
      </c>
      <c r="C205" s="165">
        <f t="shared" ca="1" si="11"/>
        <v>1.2939637931037851</v>
      </c>
      <c r="D205" s="178">
        <f t="shared" si="10"/>
        <v>0.86562940513104181</v>
      </c>
      <c r="E205" s="178"/>
      <c r="F205" s="159"/>
    </row>
    <row r="206" spans="1:6">
      <c r="A206" s="23">
        <v>1048.74</v>
      </c>
      <c r="B206" s="165">
        <v>12.293900000000001</v>
      </c>
      <c r="C206" s="165">
        <f t="shared" ca="1" si="11"/>
        <v>1.3063137931037545</v>
      </c>
      <c r="D206" s="178">
        <f t="shared" si="10"/>
        <v>0.86649985903575</v>
      </c>
      <c r="E206" s="178"/>
      <c r="F206" s="159"/>
    </row>
    <row r="207" spans="1:6">
      <c r="A207" s="23">
        <v>1048.75</v>
      </c>
      <c r="B207" s="165">
        <v>12.30625</v>
      </c>
      <c r="C207" s="165">
        <f t="shared" ca="1" si="11"/>
        <v>1.3186637931037239</v>
      </c>
      <c r="D207" s="178">
        <f t="shared" si="10"/>
        <v>0.86737031294045819</v>
      </c>
      <c r="E207" s="178"/>
      <c r="F207" s="159"/>
    </row>
    <row r="208" spans="1:6">
      <c r="A208" s="23">
        <v>1048.76</v>
      </c>
      <c r="B208" s="165">
        <v>12.3186</v>
      </c>
      <c r="C208" s="165">
        <f t="shared" ca="1" si="11"/>
        <v>1.3310137931036934</v>
      </c>
      <c r="D208" s="178">
        <f t="shared" si="10"/>
        <v>0.86824076684516627</v>
      </c>
      <c r="E208" s="178"/>
      <c r="F208" s="159"/>
    </row>
    <row r="209" spans="1:6">
      <c r="A209" s="23">
        <v>1048.77</v>
      </c>
      <c r="B209" s="165">
        <v>12.33095</v>
      </c>
      <c r="C209" s="165">
        <f t="shared" ca="1" si="11"/>
        <v>1.3433637931036628</v>
      </c>
      <c r="D209" s="178">
        <f t="shared" si="10"/>
        <v>0.86911122074987435</v>
      </c>
      <c r="E209" s="178"/>
      <c r="F209" s="159"/>
    </row>
    <row r="210" spans="1:6">
      <c r="A210" s="23">
        <v>1048.78</v>
      </c>
      <c r="B210" s="165">
        <v>12.343299999999999</v>
      </c>
      <c r="C210" s="165">
        <f t="shared" ca="1" si="11"/>
        <v>1.3557137931036323</v>
      </c>
      <c r="D210" s="178">
        <f t="shared" ref="D210:D273" si="12">B210/$B$462</f>
        <v>0.86998167465458254</v>
      </c>
      <c r="E210" s="178"/>
      <c r="F210" s="159"/>
    </row>
    <row r="211" spans="1:6">
      <c r="A211" s="23">
        <v>1048.79</v>
      </c>
      <c r="B211" s="165">
        <v>12.355650000000001</v>
      </c>
      <c r="C211" s="165">
        <f t="shared" ca="1" si="11"/>
        <v>1.3680637931036017</v>
      </c>
      <c r="D211" s="178">
        <f t="shared" si="12"/>
        <v>0.87085212855929073</v>
      </c>
      <c r="E211" s="178"/>
      <c r="F211" s="159"/>
    </row>
    <row r="212" spans="1:6">
      <c r="A212" s="23">
        <v>1048.8</v>
      </c>
      <c r="B212" s="165">
        <v>12.368</v>
      </c>
      <c r="C212" s="165">
        <f t="shared" ca="1" si="11"/>
        <v>1.3804137931035712</v>
      </c>
      <c r="D212" s="178">
        <f t="shared" si="12"/>
        <v>0.87172258246399892</v>
      </c>
      <c r="E212" s="178"/>
      <c r="F212" s="159"/>
    </row>
    <row r="213" spans="1:6">
      <c r="A213" s="23">
        <v>1048.81</v>
      </c>
      <c r="B213" s="165">
        <v>12.38035</v>
      </c>
      <c r="C213" s="165">
        <f t="shared" ca="1" si="11"/>
        <v>1.3927637931035406</v>
      </c>
      <c r="D213" s="178">
        <f t="shared" si="12"/>
        <v>0.872593036368707</v>
      </c>
      <c r="E213" s="178"/>
      <c r="F213" s="159"/>
    </row>
    <row r="214" spans="1:6">
      <c r="A214" s="23">
        <v>1048.82</v>
      </c>
      <c r="B214" s="165">
        <v>12.3926999999999</v>
      </c>
      <c r="C214" s="165">
        <f t="shared" ca="1" si="11"/>
        <v>1.40511379310351</v>
      </c>
      <c r="D214" s="178">
        <f t="shared" si="12"/>
        <v>0.87346349027340808</v>
      </c>
      <c r="E214" s="178"/>
      <c r="F214" s="159"/>
    </row>
    <row r="215" spans="1:6">
      <c r="A215" s="23">
        <v>1048.83</v>
      </c>
      <c r="B215" s="165">
        <v>12.4050499999999</v>
      </c>
      <c r="C215" s="165">
        <f t="shared" ca="1" si="11"/>
        <v>1.4174637931034795</v>
      </c>
      <c r="D215" s="178">
        <f t="shared" si="12"/>
        <v>0.87433394417811627</v>
      </c>
      <c r="E215" s="178"/>
      <c r="F215" s="159"/>
    </row>
    <row r="216" spans="1:6">
      <c r="A216" s="23">
        <v>1048.8399999999999</v>
      </c>
      <c r="B216" s="165">
        <v>12.417399999999899</v>
      </c>
      <c r="C216" s="165">
        <f t="shared" ca="1" si="11"/>
        <v>1.4298137931034489</v>
      </c>
      <c r="D216" s="178">
        <f t="shared" si="12"/>
        <v>0.87520439808282435</v>
      </c>
      <c r="E216" s="178"/>
      <c r="F216" s="159"/>
    </row>
    <row r="217" spans="1:6">
      <c r="A217" s="23">
        <v>1048.8499999999999</v>
      </c>
      <c r="B217" s="165">
        <v>12.429749999999901</v>
      </c>
      <c r="C217" s="165">
        <f t="shared" ca="1" si="11"/>
        <v>1.4421637931036457</v>
      </c>
      <c r="D217" s="178">
        <f t="shared" si="12"/>
        <v>0.87607485198753265</v>
      </c>
      <c r="E217" s="178"/>
      <c r="F217" s="159"/>
    </row>
    <row r="218" spans="1:6">
      <c r="A218" s="23">
        <v>1048.8599999999999</v>
      </c>
      <c r="B218" s="165">
        <v>12.4420999999999</v>
      </c>
      <c r="C218" s="165">
        <f t="shared" ca="1" si="11"/>
        <v>1.4545137931036152</v>
      </c>
      <c r="D218" s="178">
        <f t="shared" si="12"/>
        <v>0.87694530589224073</v>
      </c>
      <c r="E218" s="178"/>
      <c r="F218" s="159"/>
    </row>
    <row r="219" spans="1:6">
      <c r="A219" s="23">
        <v>1048.8699999999999</v>
      </c>
      <c r="B219" s="165">
        <v>12.4544499999999</v>
      </c>
      <c r="C219" s="165">
        <f t="shared" ca="1" si="11"/>
        <v>1.4668637931035846</v>
      </c>
      <c r="D219" s="178">
        <f t="shared" si="12"/>
        <v>0.87781575979694881</v>
      </c>
      <c r="E219" s="178"/>
      <c r="F219" s="159"/>
    </row>
    <row r="220" spans="1:6">
      <c r="A220" s="23">
        <v>1048.8800000000001</v>
      </c>
      <c r="B220" s="165">
        <v>12.4668000000002</v>
      </c>
      <c r="C220" s="165">
        <f t="shared" ca="1" si="11"/>
        <v>1.4792137931037814</v>
      </c>
      <c r="D220" s="178">
        <f t="shared" si="12"/>
        <v>0.8786862137016781</v>
      </c>
      <c r="E220" s="178"/>
      <c r="F220" s="159"/>
    </row>
    <row r="221" spans="1:6">
      <c r="A221" s="23">
        <v>1048.8900000000001</v>
      </c>
      <c r="B221" s="165">
        <v>12.4791500000001</v>
      </c>
      <c r="C221" s="165">
        <f t="shared" ca="1" si="11"/>
        <v>1.4915637931037509</v>
      </c>
      <c r="D221" s="178">
        <f t="shared" si="12"/>
        <v>0.87955666760637929</v>
      </c>
      <c r="E221" s="178"/>
      <c r="F221" s="159"/>
    </row>
    <row r="222" spans="1:6">
      <c r="A222" s="23">
        <v>1048.9000000000001</v>
      </c>
      <c r="B222" s="165">
        <v>12.4915000000001</v>
      </c>
      <c r="C222" s="165">
        <f t="shared" ca="1" si="11"/>
        <v>1.5039137931037203</v>
      </c>
      <c r="D222" s="178">
        <f t="shared" si="12"/>
        <v>0.88042712151108737</v>
      </c>
      <c r="E222" s="178"/>
      <c r="F222" s="159"/>
    </row>
    <row r="223" spans="1:6">
      <c r="A223" s="23">
        <v>1048.9100000000001</v>
      </c>
      <c r="B223" s="165">
        <v>12.503850000000099</v>
      </c>
      <c r="C223" s="165">
        <f t="shared" ca="1" si="11"/>
        <v>1.5162637931036897</v>
      </c>
      <c r="D223" s="178">
        <f t="shared" si="12"/>
        <v>0.88129757541579556</v>
      </c>
      <c r="E223" s="178"/>
      <c r="F223" s="159"/>
    </row>
    <row r="224" spans="1:6">
      <c r="A224" s="23">
        <v>1048.92</v>
      </c>
      <c r="B224" s="165">
        <v>12.516200000000101</v>
      </c>
      <c r="C224" s="165">
        <f t="shared" ca="1" si="11"/>
        <v>1.5286137931036592</v>
      </c>
      <c r="D224" s="178">
        <f t="shared" si="12"/>
        <v>0.88216802932050375</v>
      </c>
      <c r="E224" s="178"/>
      <c r="F224" s="159"/>
    </row>
    <row r="225" spans="1:6">
      <c r="A225" s="23">
        <v>1048.93</v>
      </c>
      <c r="B225" s="165">
        <v>12.5285500000001</v>
      </c>
      <c r="C225" s="165">
        <f t="shared" ca="1" si="11"/>
        <v>1.5409637931036286</v>
      </c>
      <c r="D225" s="178">
        <f t="shared" si="12"/>
        <v>0.88303848322521183</v>
      </c>
      <c r="E225" s="178"/>
      <c r="F225" s="159"/>
    </row>
    <row r="226" spans="1:6">
      <c r="A226" s="23">
        <v>1048.94</v>
      </c>
      <c r="B226" s="165">
        <v>12.5409000000001</v>
      </c>
      <c r="C226" s="165">
        <f t="shared" ca="1" si="11"/>
        <v>1.5533137931038254</v>
      </c>
      <c r="D226" s="178">
        <f t="shared" si="12"/>
        <v>0.88390893712992002</v>
      </c>
      <c r="E226" s="178"/>
      <c r="F226" s="159"/>
    </row>
    <row r="227" spans="1:6">
      <c r="A227" s="23">
        <v>1048.95</v>
      </c>
      <c r="B227" s="165">
        <v>12.5532500000001</v>
      </c>
      <c r="C227" s="165">
        <f t="shared" ca="1" si="11"/>
        <v>1.5656637931037949</v>
      </c>
      <c r="D227" s="178">
        <f t="shared" si="12"/>
        <v>0.8847793910346281</v>
      </c>
      <c r="E227" s="178"/>
      <c r="F227" s="159"/>
    </row>
    <row r="228" spans="1:6">
      <c r="A228" s="23">
        <v>1048.96</v>
      </c>
      <c r="B228" s="165">
        <v>12.565600000000099</v>
      </c>
      <c r="C228" s="165">
        <f t="shared" ca="1" si="11"/>
        <v>1.5780137931037643</v>
      </c>
      <c r="D228" s="178">
        <f t="shared" si="12"/>
        <v>0.88564984493933629</v>
      </c>
      <c r="E228" s="178"/>
      <c r="F228" s="159"/>
    </row>
    <row r="229" spans="1:6">
      <c r="A229" s="23">
        <v>1048.97</v>
      </c>
      <c r="B229" s="165">
        <v>12.577950000000101</v>
      </c>
      <c r="C229" s="165">
        <f t="shared" ca="1" si="11"/>
        <v>1.5903637931037338</v>
      </c>
      <c r="D229" s="178">
        <f t="shared" si="12"/>
        <v>0.88652029884404449</v>
      </c>
      <c r="E229" s="178"/>
      <c r="F229" s="159"/>
    </row>
    <row r="230" spans="1:6">
      <c r="A230" s="23">
        <v>1048.98</v>
      </c>
      <c r="B230" s="165">
        <v>12.590299999999999</v>
      </c>
      <c r="C230" s="165">
        <f t="shared" ca="1" si="11"/>
        <v>1.6027137931037032</v>
      </c>
      <c r="D230" s="178">
        <f t="shared" si="12"/>
        <v>0.88739075274874546</v>
      </c>
      <c r="E230" s="178"/>
      <c r="F230" s="159"/>
    </row>
    <row r="231" spans="1:6">
      <c r="A231" s="23">
        <v>1048.99</v>
      </c>
      <c r="B231" s="165">
        <v>12.602650000000001</v>
      </c>
      <c r="C231" s="165">
        <f t="shared" ca="1" si="11"/>
        <v>1.6150637931036727</v>
      </c>
      <c r="D231" s="178">
        <f t="shared" si="12"/>
        <v>0.88826120665345376</v>
      </c>
      <c r="E231" s="178"/>
      <c r="F231" s="159"/>
    </row>
    <row r="232" spans="1:6">
      <c r="A232" s="163">
        <v>1049</v>
      </c>
      <c r="B232" s="166">
        <v>12.62</v>
      </c>
      <c r="C232" s="166">
        <v>1.63</v>
      </c>
      <c r="D232" s="178">
        <f t="shared" si="12"/>
        <v>0.88948407104589788</v>
      </c>
      <c r="E232" s="178"/>
      <c r="F232" s="159"/>
    </row>
    <row r="233" spans="1:6">
      <c r="A233" s="23">
        <v>1049.01</v>
      </c>
      <c r="B233" s="165">
        <v>12.62735</v>
      </c>
      <c r="C233" s="165">
        <f t="shared" ca="1" si="11"/>
        <v>1.6397637931036115</v>
      </c>
      <c r="D233" s="178">
        <f t="shared" si="12"/>
        <v>0.89000211446287003</v>
      </c>
      <c r="E233" s="178"/>
      <c r="F233" s="159"/>
    </row>
    <row r="234" spans="1:6">
      <c r="A234" s="23">
        <v>1049.02</v>
      </c>
      <c r="B234" s="165">
        <v>12.639699999999999</v>
      </c>
      <c r="C234" s="165">
        <f t="shared" ca="1" si="11"/>
        <v>1.652113793103581</v>
      </c>
      <c r="D234" s="178">
        <f t="shared" si="12"/>
        <v>0.89087256836757811</v>
      </c>
      <c r="E234" s="178"/>
      <c r="F234" s="159"/>
    </row>
    <row r="235" spans="1:6">
      <c r="A235" s="23">
        <v>1049.03</v>
      </c>
      <c r="B235" s="165">
        <v>12.652049999999999</v>
      </c>
      <c r="C235" s="165">
        <f t="shared" ca="1" si="11"/>
        <v>1.6644637931035504</v>
      </c>
      <c r="D235" s="178">
        <f t="shared" si="12"/>
        <v>0.89174302227228619</v>
      </c>
      <c r="E235" s="178"/>
      <c r="F235" s="159"/>
    </row>
    <row r="236" spans="1:6">
      <c r="A236" s="23">
        <v>1049.04</v>
      </c>
      <c r="B236" s="165">
        <v>12.664400000000001</v>
      </c>
      <c r="C236" s="165">
        <f t="shared" ca="1" si="11"/>
        <v>1.6768137931035199</v>
      </c>
      <c r="D236" s="178">
        <f t="shared" si="12"/>
        <v>0.89261347617699449</v>
      </c>
      <c r="E236" s="178"/>
      <c r="F236" s="159"/>
    </row>
    <row r="237" spans="1:6">
      <c r="A237" s="23">
        <v>1049.05</v>
      </c>
      <c r="B237" s="165">
        <v>12.67675</v>
      </c>
      <c r="C237" s="165">
        <f t="shared" ca="1" si="11"/>
        <v>1.6891637931034893</v>
      </c>
      <c r="D237" s="178">
        <f t="shared" si="12"/>
        <v>0.89348393008170257</v>
      </c>
      <c r="E237" s="178"/>
      <c r="F237" s="159"/>
    </row>
    <row r="238" spans="1:6">
      <c r="A238" s="23">
        <v>1049.06</v>
      </c>
      <c r="B238" s="165">
        <v>12.6891</v>
      </c>
      <c r="C238" s="165">
        <f t="shared" ca="1" si="11"/>
        <v>1.7015137931034587</v>
      </c>
      <c r="D238" s="178">
        <f t="shared" si="12"/>
        <v>0.89435438398641076</v>
      </c>
      <c r="E238" s="178"/>
      <c r="F238" s="159"/>
    </row>
    <row r="239" spans="1:6">
      <c r="A239" s="23">
        <v>1049.07</v>
      </c>
      <c r="B239" s="165">
        <v>12.7014499999999</v>
      </c>
      <c r="C239" s="165">
        <f t="shared" ca="1" si="11"/>
        <v>1.7138637931034282</v>
      </c>
      <c r="D239" s="178">
        <f t="shared" si="12"/>
        <v>0.89522483789111185</v>
      </c>
      <c r="E239" s="178"/>
      <c r="F239" s="159"/>
    </row>
    <row r="240" spans="1:6">
      <c r="A240" s="23">
        <v>1049.08</v>
      </c>
      <c r="B240" s="165">
        <v>12.7137999999999</v>
      </c>
      <c r="C240" s="165">
        <f t="shared" ca="1" si="11"/>
        <v>1.7262137931033976</v>
      </c>
      <c r="D240" s="178">
        <f t="shared" si="12"/>
        <v>0.89609529179581993</v>
      </c>
      <c r="E240" s="178"/>
      <c r="F240" s="159"/>
    </row>
    <row r="241" spans="1:6">
      <c r="A241" s="23">
        <v>1049.0899999999999</v>
      </c>
      <c r="B241" s="165">
        <v>12.726149999999899</v>
      </c>
      <c r="C241" s="165">
        <f t="shared" ca="1" si="11"/>
        <v>1.7385637931035944</v>
      </c>
      <c r="D241" s="178">
        <f t="shared" si="12"/>
        <v>0.89696574570052812</v>
      </c>
      <c r="E241" s="178"/>
      <c r="F241" s="159"/>
    </row>
    <row r="242" spans="1:6">
      <c r="A242" s="23">
        <v>1049.0999999999999</v>
      </c>
      <c r="B242" s="165">
        <v>12.738499999999901</v>
      </c>
      <c r="C242" s="165">
        <f t="shared" ca="1" si="11"/>
        <v>1.7509137931035639</v>
      </c>
      <c r="D242" s="178">
        <f t="shared" si="12"/>
        <v>0.89783619960523631</v>
      </c>
      <c r="E242" s="178"/>
      <c r="F242" s="159"/>
    </row>
    <row r="243" spans="1:6">
      <c r="A243" s="23">
        <v>1049.1099999999999</v>
      </c>
      <c r="B243" s="165">
        <v>12.7508499999999</v>
      </c>
      <c r="C243" s="165">
        <f t="shared" ca="1" si="11"/>
        <v>1.7632637931035333</v>
      </c>
      <c r="D243" s="178">
        <f t="shared" si="12"/>
        <v>0.8987066535099445</v>
      </c>
      <c r="E243" s="178"/>
      <c r="F243" s="159"/>
    </row>
    <row r="244" spans="1:6">
      <c r="A244" s="23">
        <v>1049.1199999999999</v>
      </c>
      <c r="B244" s="165">
        <v>12.7631999999999</v>
      </c>
      <c r="C244" s="165">
        <f t="shared" ca="1" si="11"/>
        <v>1.7756137931035028</v>
      </c>
      <c r="D244" s="178">
        <f t="shared" si="12"/>
        <v>0.89957710741465258</v>
      </c>
      <c r="E244" s="178"/>
      <c r="F244" s="159"/>
    </row>
    <row r="245" spans="1:6">
      <c r="A245" s="23">
        <v>1049.1300000000001</v>
      </c>
      <c r="B245" s="165">
        <v>12.7755500000002</v>
      </c>
      <c r="C245" s="165">
        <f t="shared" ca="1" si="11"/>
        <v>1.7879637931036996</v>
      </c>
      <c r="D245" s="178">
        <f t="shared" si="12"/>
        <v>0.90044756131938186</v>
      </c>
      <c r="E245" s="178"/>
      <c r="F245" s="159"/>
    </row>
    <row r="246" spans="1:6">
      <c r="A246" s="23">
        <v>1049.1400000000001</v>
      </c>
      <c r="B246" s="165">
        <v>12.7879000000001</v>
      </c>
      <c r="C246" s="165">
        <f t="shared" ca="1" si="11"/>
        <v>1.800313793103669</v>
      </c>
      <c r="D246" s="178">
        <f t="shared" si="12"/>
        <v>0.90131801522408295</v>
      </c>
      <c r="E246" s="178"/>
      <c r="F246" s="159"/>
    </row>
    <row r="247" spans="1:6">
      <c r="A247" s="23">
        <v>1049.1500000000001</v>
      </c>
      <c r="B247" s="165">
        <v>12.8002500000001</v>
      </c>
      <c r="C247" s="165">
        <f t="shared" ca="1" si="11"/>
        <v>1.8126637931036385</v>
      </c>
      <c r="D247" s="178">
        <f t="shared" si="12"/>
        <v>0.90218846912879114</v>
      </c>
      <c r="E247" s="178"/>
      <c r="F247" s="159"/>
    </row>
    <row r="248" spans="1:6">
      <c r="A248" s="23">
        <v>1049.1600000000001</v>
      </c>
      <c r="B248" s="165">
        <v>12.812600000000099</v>
      </c>
      <c r="C248" s="165">
        <f t="shared" ca="1" si="11"/>
        <v>1.8250137931036079</v>
      </c>
      <c r="D248" s="178">
        <f t="shared" si="12"/>
        <v>0.90305892303349922</v>
      </c>
      <c r="E248" s="178"/>
      <c r="F248" s="159"/>
    </row>
    <row r="249" spans="1:6">
      <c r="A249" s="23">
        <v>1049.17</v>
      </c>
      <c r="B249" s="165">
        <v>12.824950000000101</v>
      </c>
      <c r="C249" s="165">
        <f t="shared" ca="1" si="11"/>
        <v>1.8373637931035773</v>
      </c>
      <c r="D249" s="178">
        <f t="shared" si="12"/>
        <v>0.90392937693820752</v>
      </c>
      <c r="E249" s="178"/>
      <c r="F249" s="159"/>
    </row>
    <row r="250" spans="1:6">
      <c r="A250" s="23">
        <v>1049.18</v>
      </c>
      <c r="B250" s="165">
        <v>12.8373000000001</v>
      </c>
      <c r="C250" s="165">
        <f t="shared" ca="1" si="11"/>
        <v>1.8497137931037742</v>
      </c>
      <c r="D250" s="178">
        <f t="shared" si="12"/>
        <v>0.9047998308429156</v>
      </c>
      <c r="E250" s="178"/>
      <c r="F250" s="159"/>
    </row>
    <row r="251" spans="1:6">
      <c r="A251" s="23">
        <v>1049.19</v>
      </c>
      <c r="B251" s="165">
        <v>12.8496500000001</v>
      </c>
      <c r="C251" s="165">
        <f t="shared" ca="1" si="11"/>
        <v>1.8620637931037436</v>
      </c>
      <c r="D251" s="178">
        <f t="shared" si="12"/>
        <v>0.90567028474762368</v>
      </c>
      <c r="E251" s="178"/>
      <c r="F251" s="159"/>
    </row>
    <row r="252" spans="1:6">
      <c r="A252" s="23">
        <v>1049.2</v>
      </c>
      <c r="B252" s="165">
        <v>12.8620000000001</v>
      </c>
      <c r="C252" s="165">
        <f t="shared" ca="1" si="11"/>
        <v>1.874413793103713</v>
      </c>
      <c r="D252" s="178">
        <f t="shared" si="12"/>
        <v>0.90654073865233187</v>
      </c>
      <c r="E252" s="178"/>
      <c r="F252" s="159"/>
    </row>
    <row r="253" spans="1:6">
      <c r="A253" s="23">
        <v>1049.21</v>
      </c>
      <c r="B253" s="165">
        <v>12.874350000000099</v>
      </c>
      <c r="C253" s="165">
        <f t="shared" ca="1" si="11"/>
        <v>1.8867637931036825</v>
      </c>
      <c r="D253" s="178">
        <f t="shared" si="12"/>
        <v>0.90741119255703995</v>
      </c>
      <c r="E253" s="178"/>
      <c r="F253" s="159"/>
    </row>
    <row r="254" spans="1:6">
      <c r="A254" s="23">
        <v>1049.22</v>
      </c>
      <c r="B254" s="165">
        <v>12.886700000000101</v>
      </c>
      <c r="C254" s="165">
        <f t="shared" ca="1" si="11"/>
        <v>1.8991137931036519</v>
      </c>
      <c r="D254" s="178">
        <f t="shared" si="12"/>
        <v>0.90828164646174825</v>
      </c>
      <c r="E254" s="178"/>
      <c r="F254" s="159"/>
    </row>
    <row r="255" spans="1:6">
      <c r="A255" s="23">
        <v>1049.23</v>
      </c>
      <c r="B255" s="165">
        <v>12.899050000000001</v>
      </c>
      <c r="C255" s="165">
        <f t="shared" ca="1" si="11"/>
        <v>1.9114637931036214</v>
      </c>
      <c r="D255" s="178">
        <f t="shared" si="12"/>
        <v>0.90915210036644933</v>
      </c>
      <c r="E255" s="178"/>
      <c r="F255" s="159"/>
    </row>
    <row r="256" spans="1:6">
      <c r="A256" s="23">
        <v>1049.24</v>
      </c>
      <c r="B256" s="165">
        <v>12.9114</v>
      </c>
      <c r="C256" s="165">
        <f t="shared" ca="1" si="11"/>
        <v>1.9238137931035908</v>
      </c>
      <c r="D256" s="178">
        <f t="shared" si="12"/>
        <v>0.91002255427115741</v>
      </c>
      <c r="E256" s="178"/>
      <c r="F256" s="159"/>
    </row>
    <row r="257" spans="1:6">
      <c r="A257" s="23">
        <v>1049.25</v>
      </c>
      <c r="B257" s="165">
        <v>12.92375</v>
      </c>
      <c r="C257" s="165">
        <f t="shared" ca="1" si="11"/>
        <v>1.9361637931035602</v>
      </c>
      <c r="D257" s="178">
        <f t="shared" si="12"/>
        <v>0.9108930081758656</v>
      </c>
      <c r="E257" s="178"/>
      <c r="F257" s="159"/>
    </row>
    <row r="258" spans="1:6">
      <c r="A258" s="23">
        <v>1049.26</v>
      </c>
      <c r="B258" s="165">
        <v>12.9361</v>
      </c>
      <c r="C258" s="165">
        <f t="shared" ca="1" si="11"/>
        <v>1.9485137931035297</v>
      </c>
      <c r="D258" s="178">
        <f t="shared" si="12"/>
        <v>0.91176346208057368</v>
      </c>
      <c r="E258" s="178"/>
      <c r="F258" s="159"/>
    </row>
    <row r="259" spans="1:6">
      <c r="A259" s="23">
        <v>1049.27</v>
      </c>
      <c r="B259" s="165">
        <v>12.948449999999999</v>
      </c>
      <c r="C259" s="165">
        <f t="shared" ca="1" si="11"/>
        <v>1.9608637931034991</v>
      </c>
      <c r="D259" s="178">
        <f t="shared" si="12"/>
        <v>0.91263391598528187</v>
      </c>
      <c r="E259" s="178"/>
      <c r="F259" s="159"/>
    </row>
    <row r="260" spans="1:6">
      <c r="A260" s="23">
        <v>1049.28</v>
      </c>
      <c r="B260" s="165">
        <v>12.960800000000001</v>
      </c>
      <c r="C260" s="165">
        <f t="shared" ca="1" si="11"/>
        <v>1.9732137931034686</v>
      </c>
      <c r="D260" s="178">
        <f t="shared" si="12"/>
        <v>0.91350436988999006</v>
      </c>
      <c r="E260" s="178"/>
      <c r="F260" s="159"/>
    </row>
    <row r="261" spans="1:6">
      <c r="A261" s="23">
        <v>1049.29</v>
      </c>
      <c r="B261" s="165">
        <v>12.97315</v>
      </c>
      <c r="C261" s="165">
        <f t="shared" ca="1" si="11"/>
        <v>1.985563793103438</v>
      </c>
      <c r="D261" s="178">
        <f t="shared" si="12"/>
        <v>0.91437482379469814</v>
      </c>
      <c r="E261" s="178"/>
      <c r="F261" s="159"/>
    </row>
    <row r="262" spans="1:6">
      <c r="A262" s="23">
        <v>1049.3</v>
      </c>
      <c r="B262" s="165">
        <v>12.9855</v>
      </c>
      <c r="C262" s="165">
        <f t="shared" ca="1" si="11"/>
        <v>1.9979137931036348</v>
      </c>
      <c r="D262" s="178">
        <f t="shared" si="12"/>
        <v>0.91524527769940633</v>
      </c>
      <c r="E262" s="178"/>
      <c r="F262" s="159"/>
    </row>
    <row r="263" spans="1:6">
      <c r="A263" s="23">
        <v>1049.31</v>
      </c>
      <c r="B263" s="165">
        <v>12.99785</v>
      </c>
      <c r="C263" s="165">
        <f t="shared" ref="C263:C326" ca="1" si="13">FORECAST(A263,OFFSET($J$4:$J$12,MATCH(A263,$H$4:$H$12)-1,0,2),OFFSET($H$4:$H$12,MATCH(A263,$H$4:$H$12,1)-1,0,2))</f>
        <v>2.0102637931036043</v>
      </c>
      <c r="D263" s="178">
        <f t="shared" si="12"/>
        <v>0.91611573160411441</v>
      </c>
      <c r="E263" s="178"/>
      <c r="F263" s="159"/>
    </row>
    <row r="264" spans="1:6">
      <c r="A264" s="23">
        <v>1049.32</v>
      </c>
      <c r="B264" s="165">
        <v>13.0101999999999</v>
      </c>
      <c r="C264" s="165">
        <f t="shared" ca="1" si="13"/>
        <v>2.0226137931035737</v>
      </c>
      <c r="D264" s="178">
        <f t="shared" si="12"/>
        <v>0.9169861855088155</v>
      </c>
      <c r="E264" s="178"/>
      <c r="F264" s="159"/>
    </row>
    <row r="265" spans="1:6">
      <c r="A265" s="23">
        <v>1049.33</v>
      </c>
      <c r="B265" s="165">
        <v>13.022549999999899</v>
      </c>
      <c r="C265" s="165">
        <f t="shared" ca="1" si="13"/>
        <v>2.0349637931035431</v>
      </c>
      <c r="D265" s="178">
        <f t="shared" si="12"/>
        <v>0.91785663941352369</v>
      </c>
      <c r="E265" s="178"/>
      <c r="F265" s="159"/>
    </row>
    <row r="266" spans="1:6">
      <c r="A266" s="23">
        <v>1049.3399999999999</v>
      </c>
      <c r="B266" s="165">
        <v>13.034899999999899</v>
      </c>
      <c r="C266" s="165">
        <f t="shared" ca="1" si="13"/>
        <v>2.0473137931035126</v>
      </c>
      <c r="D266" s="178">
        <f t="shared" si="12"/>
        <v>0.91872709331823177</v>
      </c>
      <c r="E266" s="178"/>
      <c r="F266" s="159"/>
    </row>
    <row r="267" spans="1:6">
      <c r="A267" s="23">
        <v>1049.3499999999999</v>
      </c>
      <c r="B267" s="165">
        <v>13.047249999999901</v>
      </c>
      <c r="C267" s="165">
        <f t="shared" ca="1" si="13"/>
        <v>2.059663793103482</v>
      </c>
      <c r="D267" s="178">
        <f t="shared" si="12"/>
        <v>0.91959754722294007</v>
      </c>
      <c r="E267" s="178"/>
      <c r="F267" s="159"/>
    </row>
    <row r="268" spans="1:6">
      <c r="A268" s="23">
        <v>1049.3599999999999</v>
      </c>
      <c r="B268" s="165">
        <v>13.0595999999999</v>
      </c>
      <c r="C268" s="165">
        <f t="shared" ca="1" si="13"/>
        <v>2.0720137931034515</v>
      </c>
      <c r="D268" s="178">
        <f t="shared" si="12"/>
        <v>0.92046800112764815</v>
      </c>
      <c r="E268" s="178"/>
      <c r="F268" s="159"/>
    </row>
    <row r="269" spans="1:6">
      <c r="A269" s="23">
        <v>1049.3699999999999</v>
      </c>
      <c r="B269" s="165">
        <v>13.0719499999999</v>
      </c>
      <c r="C269" s="165">
        <f t="shared" ca="1" si="13"/>
        <v>2.0843637931034209</v>
      </c>
      <c r="D269" s="178">
        <f t="shared" si="12"/>
        <v>0.92133845503235634</v>
      </c>
      <c r="E269" s="178"/>
      <c r="F269" s="159"/>
    </row>
    <row r="270" spans="1:6">
      <c r="A270" s="23">
        <v>1049.3800000000001</v>
      </c>
      <c r="B270" s="165">
        <v>13.0843000000002</v>
      </c>
      <c r="C270" s="165">
        <f t="shared" ca="1" si="13"/>
        <v>2.0967137931036177</v>
      </c>
      <c r="D270" s="178">
        <f t="shared" si="12"/>
        <v>0.92220890893708563</v>
      </c>
      <c r="E270" s="178"/>
      <c r="F270" s="159"/>
    </row>
    <row r="271" spans="1:6">
      <c r="A271" s="23">
        <v>1049.3900000000001</v>
      </c>
      <c r="B271" s="165">
        <v>13.096650000000199</v>
      </c>
      <c r="C271" s="165">
        <f t="shared" ca="1" si="13"/>
        <v>2.1090637931038145</v>
      </c>
      <c r="D271" s="178">
        <f t="shared" si="12"/>
        <v>0.9230793628417937</v>
      </c>
      <c r="E271" s="178"/>
      <c r="F271" s="159"/>
    </row>
    <row r="272" spans="1:6">
      <c r="A272" s="23">
        <v>1049.4000000000001</v>
      </c>
      <c r="B272" s="165">
        <v>13.109000000000099</v>
      </c>
      <c r="C272" s="165">
        <f t="shared" ca="1" si="13"/>
        <v>2.121413793103784</v>
      </c>
      <c r="D272" s="178">
        <f t="shared" si="12"/>
        <v>0.92394981674649479</v>
      </c>
      <c r="E272" s="178"/>
      <c r="F272" s="159"/>
    </row>
    <row r="273" spans="1:6">
      <c r="A273" s="23">
        <v>1049.4100000000001</v>
      </c>
      <c r="B273" s="165">
        <v>13.121350000000101</v>
      </c>
      <c r="C273" s="165">
        <f t="shared" ca="1" si="13"/>
        <v>2.1337637931037534</v>
      </c>
      <c r="D273" s="178">
        <f t="shared" si="12"/>
        <v>0.92482027065120309</v>
      </c>
      <c r="E273" s="178"/>
      <c r="F273" s="159"/>
    </row>
    <row r="274" spans="1:6">
      <c r="A274" s="23">
        <v>1049.42</v>
      </c>
      <c r="B274" s="165">
        <v>13.133700000000101</v>
      </c>
      <c r="C274" s="165">
        <f t="shared" ca="1" si="13"/>
        <v>2.1461137931037229</v>
      </c>
      <c r="D274" s="178">
        <f t="shared" ref="D274:D337" si="14">B274/$B$462</f>
        <v>0.92569072455591117</v>
      </c>
      <c r="E274" s="178"/>
      <c r="F274" s="159"/>
    </row>
    <row r="275" spans="1:6">
      <c r="A275" s="23">
        <v>1049.43</v>
      </c>
      <c r="B275" s="165">
        <v>13.1460500000001</v>
      </c>
      <c r="C275" s="165">
        <f t="shared" ca="1" si="13"/>
        <v>2.1584637931036923</v>
      </c>
      <c r="D275" s="178">
        <f t="shared" si="14"/>
        <v>0.92656117846061936</v>
      </c>
      <c r="E275" s="178"/>
      <c r="F275" s="159"/>
    </row>
    <row r="276" spans="1:6">
      <c r="A276" s="23">
        <v>1049.44</v>
      </c>
      <c r="B276" s="165">
        <v>13.1584000000001</v>
      </c>
      <c r="C276" s="165">
        <f t="shared" ca="1" si="13"/>
        <v>2.1708137931036617</v>
      </c>
      <c r="D276" s="178">
        <f t="shared" si="14"/>
        <v>0.92743163236532744</v>
      </c>
      <c r="E276" s="178"/>
      <c r="F276" s="159"/>
    </row>
    <row r="277" spans="1:6">
      <c r="A277" s="23">
        <v>1049.45</v>
      </c>
      <c r="B277" s="165">
        <v>13.170750000000099</v>
      </c>
      <c r="C277" s="165">
        <f t="shared" ca="1" si="13"/>
        <v>2.1831637931036312</v>
      </c>
      <c r="D277" s="178">
        <f t="shared" si="14"/>
        <v>0.92830208627003552</v>
      </c>
      <c r="E277" s="178"/>
      <c r="F277" s="159"/>
    </row>
    <row r="278" spans="1:6">
      <c r="A278" s="23">
        <v>1049.46</v>
      </c>
      <c r="B278" s="165">
        <v>13.183100000000101</v>
      </c>
      <c r="C278" s="165">
        <f t="shared" ca="1" si="13"/>
        <v>2.1955137931036006</v>
      </c>
      <c r="D278" s="178">
        <f t="shared" si="14"/>
        <v>0.92917254017474382</v>
      </c>
      <c r="E278" s="178"/>
      <c r="F278" s="159"/>
    </row>
    <row r="279" spans="1:6">
      <c r="A279" s="23">
        <v>1049.47</v>
      </c>
      <c r="B279" s="165">
        <v>13.1954500000001</v>
      </c>
      <c r="C279" s="165">
        <f t="shared" ca="1" si="13"/>
        <v>2.2078637931035701</v>
      </c>
      <c r="D279" s="178">
        <f t="shared" si="14"/>
        <v>0.9300429940794519</v>
      </c>
      <c r="E279" s="178"/>
      <c r="F279" s="159"/>
    </row>
    <row r="280" spans="1:6">
      <c r="A280" s="23">
        <v>1049.48</v>
      </c>
      <c r="B280" s="165">
        <v>13.2078000000001</v>
      </c>
      <c r="C280" s="165">
        <f t="shared" ca="1" si="13"/>
        <v>2.2202137931035395</v>
      </c>
      <c r="D280" s="178">
        <f t="shared" si="14"/>
        <v>0.93091344798416009</v>
      </c>
      <c r="E280" s="178"/>
      <c r="F280" s="159"/>
    </row>
    <row r="281" spans="1:6">
      <c r="A281" s="23">
        <v>1049.49</v>
      </c>
      <c r="B281" s="165">
        <v>13.22015</v>
      </c>
      <c r="C281" s="165">
        <f t="shared" ca="1" si="13"/>
        <v>2.2325637931035089</v>
      </c>
      <c r="D281" s="178">
        <f t="shared" si="14"/>
        <v>0.93178390188886118</v>
      </c>
      <c r="E281" s="178"/>
      <c r="F281" s="159"/>
    </row>
    <row r="282" spans="1:6">
      <c r="A282" s="23">
        <v>1049.5</v>
      </c>
      <c r="B282" s="165">
        <v>13.2325</v>
      </c>
      <c r="C282" s="165">
        <f t="shared" ca="1" si="13"/>
        <v>2.2449137931034784</v>
      </c>
      <c r="D282" s="178">
        <f t="shared" si="14"/>
        <v>0.93265435579356926</v>
      </c>
      <c r="E282" s="178"/>
      <c r="F282" s="159"/>
    </row>
    <row r="283" spans="1:6">
      <c r="A283" s="23">
        <v>1049.51</v>
      </c>
      <c r="B283" s="165">
        <v>13.24485</v>
      </c>
      <c r="C283" s="165">
        <f t="shared" ca="1" si="13"/>
        <v>2.2572637931036752</v>
      </c>
      <c r="D283" s="178">
        <f t="shared" si="14"/>
        <v>0.93352480969827745</v>
      </c>
      <c r="E283" s="178"/>
      <c r="F283" s="159"/>
    </row>
    <row r="284" spans="1:6">
      <c r="A284" s="23">
        <v>1049.52</v>
      </c>
      <c r="B284" s="165">
        <v>13.257199999999999</v>
      </c>
      <c r="C284" s="165">
        <f t="shared" ca="1" si="13"/>
        <v>2.2696137931036446</v>
      </c>
      <c r="D284" s="178">
        <f t="shared" si="14"/>
        <v>0.93439526360298553</v>
      </c>
      <c r="E284" s="178"/>
      <c r="F284" s="159"/>
    </row>
    <row r="285" spans="1:6">
      <c r="A285" s="23">
        <v>1049.53</v>
      </c>
      <c r="B285" s="165">
        <v>13.269550000000001</v>
      </c>
      <c r="C285" s="165">
        <f t="shared" ca="1" si="13"/>
        <v>2.2819637931036141</v>
      </c>
      <c r="D285" s="178">
        <f t="shared" si="14"/>
        <v>0.93526571750769383</v>
      </c>
      <c r="E285" s="178"/>
      <c r="F285" s="159"/>
    </row>
    <row r="286" spans="1:6">
      <c r="A286" s="23">
        <v>1049.54</v>
      </c>
      <c r="B286" s="165">
        <v>13.2819</v>
      </c>
      <c r="C286" s="165">
        <f t="shared" ca="1" si="13"/>
        <v>2.2943137931035835</v>
      </c>
      <c r="D286" s="178">
        <f t="shared" si="14"/>
        <v>0.93613617141240191</v>
      </c>
      <c r="E286" s="178"/>
      <c r="F286" s="159"/>
    </row>
    <row r="287" spans="1:6">
      <c r="A287" s="23">
        <v>1049.55</v>
      </c>
      <c r="B287" s="165">
        <v>13.29425</v>
      </c>
      <c r="C287" s="165">
        <f t="shared" ca="1" si="13"/>
        <v>2.306663793103553</v>
      </c>
      <c r="D287" s="178">
        <f t="shared" si="14"/>
        <v>0.93700662531710999</v>
      </c>
      <c r="E287" s="178"/>
      <c r="F287" s="159"/>
    </row>
    <row r="288" spans="1:6">
      <c r="A288" s="23">
        <v>1049.56</v>
      </c>
      <c r="B288" s="165">
        <v>13.3066</v>
      </c>
      <c r="C288" s="165">
        <f t="shared" ca="1" si="13"/>
        <v>2.3190137931035224</v>
      </c>
      <c r="D288" s="178">
        <f t="shared" si="14"/>
        <v>0.93787707922181818</v>
      </c>
      <c r="E288" s="178"/>
      <c r="F288" s="159"/>
    </row>
    <row r="289" spans="1:6">
      <c r="A289" s="23">
        <v>1049.57</v>
      </c>
      <c r="B289" s="165">
        <v>13.3189499999999</v>
      </c>
      <c r="C289" s="165">
        <f t="shared" ca="1" si="13"/>
        <v>2.3313637931034918</v>
      </c>
      <c r="D289" s="178">
        <f t="shared" si="14"/>
        <v>0.93874753312651926</v>
      </c>
      <c r="E289" s="178"/>
      <c r="F289" s="159"/>
    </row>
    <row r="290" spans="1:6">
      <c r="A290" s="23">
        <v>1049.58</v>
      </c>
      <c r="B290" s="165">
        <v>13.331299999999899</v>
      </c>
      <c r="C290" s="165">
        <f t="shared" ca="1" si="13"/>
        <v>2.3437137931034613</v>
      </c>
      <c r="D290" s="178">
        <f t="shared" si="14"/>
        <v>0.93961798703122734</v>
      </c>
      <c r="E290" s="178"/>
      <c r="F290" s="159"/>
    </row>
    <row r="291" spans="1:6">
      <c r="A291" s="23">
        <v>1049.5899999999999</v>
      </c>
      <c r="B291" s="165">
        <v>13.343649999999901</v>
      </c>
      <c r="C291" s="165">
        <f t="shared" ca="1" si="13"/>
        <v>2.3560637931034307</v>
      </c>
      <c r="D291" s="178">
        <f t="shared" si="14"/>
        <v>0.94048844093593564</v>
      </c>
      <c r="E291" s="178"/>
      <c r="F291" s="159"/>
    </row>
    <row r="292" spans="1:6">
      <c r="A292" s="23">
        <v>1049.5999999999999</v>
      </c>
      <c r="B292" s="165">
        <v>13.3559999999999</v>
      </c>
      <c r="C292" s="165">
        <f t="shared" ca="1" si="13"/>
        <v>2.3684137931034002</v>
      </c>
      <c r="D292" s="178">
        <f t="shared" si="14"/>
        <v>0.94135889484064372</v>
      </c>
      <c r="E292" s="178"/>
      <c r="F292" s="159"/>
    </row>
    <row r="293" spans="1:6">
      <c r="A293" s="23">
        <v>1049.6099999999999</v>
      </c>
      <c r="B293" s="165">
        <v>13.3683499999999</v>
      </c>
      <c r="C293" s="165">
        <f t="shared" ca="1" si="13"/>
        <v>2.3807637931033696</v>
      </c>
      <c r="D293" s="178">
        <f t="shared" si="14"/>
        <v>0.94222934874535191</v>
      </c>
      <c r="E293" s="178"/>
      <c r="F293" s="159"/>
    </row>
    <row r="294" spans="1:6">
      <c r="A294" s="23">
        <v>1049.6199999999999</v>
      </c>
      <c r="B294" s="165">
        <v>13.3806999999999</v>
      </c>
      <c r="C294" s="165">
        <f t="shared" ca="1" si="13"/>
        <v>2.393113793103339</v>
      </c>
      <c r="D294" s="178">
        <f t="shared" si="14"/>
        <v>0.94309980265005999</v>
      </c>
      <c r="E294" s="178"/>
      <c r="F294" s="159"/>
    </row>
    <row r="295" spans="1:6">
      <c r="A295" s="23">
        <v>1049.6300000000001</v>
      </c>
      <c r="B295" s="165">
        <v>13.3930500000002</v>
      </c>
      <c r="C295" s="165">
        <f t="shared" ca="1" si="13"/>
        <v>2.4054637931037632</v>
      </c>
      <c r="D295" s="178">
        <f t="shared" si="14"/>
        <v>0.94397025655478928</v>
      </c>
      <c r="E295" s="178"/>
      <c r="F295" s="159"/>
    </row>
    <row r="296" spans="1:6">
      <c r="A296" s="23">
        <v>1049.6400000000001</v>
      </c>
      <c r="B296" s="165">
        <v>13.4054000000001</v>
      </c>
      <c r="C296" s="165">
        <f t="shared" ca="1" si="13"/>
        <v>2.4178137931037327</v>
      </c>
      <c r="D296" s="178">
        <f t="shared" si="14"/>
        <v>0.94484071045949036</v>
      </c>
      <c r="E296" s="178"/>
      <c r="F296" s="159"/>
    </row>
    <row r="297" spans="1:6">
      <c r="A297" s="23">
        <v>1049.6500000000001</v>
      </c>
      <c r="B297" s="165">
        <v>13.417750000000099</v>
      </c>
      <c r="C297" s="165">
        <f t="shared" ca="1" si="13"/>
        <v>2.4301637931037021</v>
      </c>
      <c r="D297" s="178">
        <f t="shared" si="14"/>
        <v>0.94571116436419855</v>
      </c>
      <c r="E297" s="178"/>
      <c r="F297" s="159"/>
    </row>
    <row r="298" spans="1:6">
      <c r="A298" s="23">
        <v>1049.6600000000001</v>
      </c>
      <c r="B298" s="165">
        <v>13.430100000000101</v>
      </c>
      <c r="C298" s="165">
        <f t="shared" ca="1" si="13"/>
        <v>2.4425137931036716</v>
      </c>
      <c r="D298" s="178">
        <f t="shared" si="14"/>
        <v>0.94658161826890674</v>
      </c>
      <c r="E298" s="178"/>
      <c r="F298" s="159"/>
    </row>
    <row r="299" spans="1:6">
      <c r="A299" s="23">
        <v>1049.67</v>
      </c>
      <c r="B299" s="165">
        <v>13.4424500000001</v>
      </c>
      <c r="C299" s="165">
        <f t="shared" ca="1" si="13"/>
        <v>2.454863793103641</v>
      </c>
      <c r="D299" s="178">
        <f t="shared" si="14"/>
        <v>0.94745207217361493</v>
      </c>
      <c r="E299" s="178"/>
      <c r="F299" s="159"/>
    </row>
    <row r="300" spans="1:6">
      <c r="A300" s="23">
        <v>1049.68</v>
      </c>
      <c r="B300" s="165">
        <v>13.4548000000001</v>
      </c>
      <c r="C300" s="165">
        <f t="shared" ca="1" si="13"/>
        <v>2.4672137931036104</v>
      </c>
      <c r="D300" s="178">
        <f t="shared" si="14"/>
        <v>0.94832252607832301</v>
      </c>
      <c r="E300" s="178"/>
      <c r="F300" s="159"/>
    </row>
    <row r="301" spans="1:6">
      <c r="A301" s="23">
        <v>1049.69</v>
      </c>
      <c r="B301" s="165">
        <v>13.4671500000001</v>
      </c>
      <c r="C301" s="165">
        <f t="shared" ca="1" si="13"/>
        <v>2.4795637931035799</v>
      </c>
      <c r="D301" s="178">
        <f t="shared" si="14"/>
        <v>0.94919297998303109</v>
      </c>
      <c r="E301" s="178"/>
      <c r="F301" s="159"/>
    </row>
    <row r="302" spans="1:6">
      <c r="A302" s="23">
        <v>1049.7</v>
      </c>
      <c r="B302" s="165">
        <v>13.479500000000099</v>
      </c>
      <c r="C302" s="165">
        <f t="shared" ca="1" si="13"/>
        <v>2.4919137931035493</v>
      </c>
      <c r="D302" s="178">
        <f t="shared" si="14"/>
        <v>0.95006343388773928</v>
      </c>
      <c r="E302" s="178"/>
      <c r="F302" s="159"/>
    </row>
    <row r="303" spans="1:6">
      <c r="A303" s="23">
        <v>1049.71</v>
      </c>
      <c r="B303" s="165">
        <v>13.491850000000101</v>
      </c>
      <c r="C303" s="165">
        <f t="shared" ca="1" si="13"/>
        <v>2.5042637931035188</v>
      </c>
      <c r="D303" s="178">
        <f t="shared" si="14"/>
        <v>0.95093388779244747</v>
      </c>
      <c r="E303" s="178"/>
      <c r="F303" s="159"/>
    </row>
    <row r="304" spans="1:6">
      <c r="A304" s="23">
        <v>1049.72</v>
      </c>
      <c r="B304" s="165">
        <v>13.5042000000001</v>
      </c>
      <c r="C304" s="165">
        <f t="shared" ca="1" si="13"/>
        <v>2.5166137931037156</v>
      </c>
      <c r="D304" s="178">
        <f t="shared" si="14"/>
        <v>0.95180434169715566</v>
      </c>
      <c r="E304" s="178"/>
      <c r="F304" s="159"/>
    </row>
    <row r="305" spans="1:6">
      <c r="A305" s="23">
        <v>1049.73</v>
      </c>
      <c r="B305" s="165">
        <v>13.516550000000001</v>
      </c>
      <c r="C305" s="165">
        <f t="shared" ca="1" si="13"/>
        <v>2.528963793103685</v>
      </c>
      <c r="D305" s="178">
        <f t="shared" si="14"/>
        <v>0.95267479560185675</v>
      </c>
      <c r="E305" s="178"/>
      <c r="F305" s="159"/>
    </row>
    <row r="306" spans="1:6">
      <c r="A306" s="23">
        <v>1049.74</v>
      </c>
      <c r="B306" s="165">
        <v>13.5289</v>
      </c>
      <c r="C306" s="165">
        <f t="shared" ca="1" si="13"/>
        <v>2.5413137931036545</v>
      </c>
      <c r="D306" s="178">
        <f t="shared" si="14"/>
        <v>0.95354524950656483</v>
      </c>
      <c r="E306" s="178"/>
      <c r="F306" s="159"/>
    </row>
    <row r="307" spans="1:6">
      <c r="A307" s="23">
        <v>1049.75</v>
      </c>
      <c r="B307" s="165">
        <v>13.54125</v>
      </c>
      <c r="C307" s="165">
        <f t="shared" ca="1" si="13"/>
        <v>2.5536637931036239</v>
      </c>
      <c r="D307" s="178">
        <f t="shared" si="14"/>
        <v>0.95441570341127302</v>
      </c>
      <c r="E307" s="178"/>
      <c r="F307" s="159"/>
    </row>
    <row r="308" spans="1:6">
      <c r="A308" s="23">
        <v>1049.76</v>
      </c>
      <c r="B308" s="165">
        <v>13.553599999999999</v>
      </c>
      <c r="C308" s="165">
        <f t="shared" ca="1" si="13"/>
        <v>2.5660137931035933</v>
      </c>
      <c r="D308" s="178">
        <f t="shared" si="14"/>
        <v>0.9552861573159811</v>
      </c>
      <c r="E308" s="178"/>
      <c r="F308" s="159"/>
    </row>
    <row r="309" spans="1:6">
      <c r="A309" s="23">
        <v>1049.77</v>
      </c>
      <c r="B309" s="165">
        <v>13.565950000000001</v>
      </c>
      <c r="C309" s="165">
        <f t="shared" ca="1" si="13"/>
        <v>2.5783637931035628</v>
      </c>
      <c r="D309" s="178">
        <f t="shared" si="14"/>
        <v>0.9561566112206894</v>
      </c>
      <c r="E309" s="178"/>
      <c r="F309" s="159"/>
    </row>
    <row r="310" spans="1:6">
      <c r="A310" s="23">
        <v>1049.78</v>
      </c>
      <c r="B310" s="165">
        <v>13.5783</v>
      </c>
      <c r="C310" s="165">
        <f t="shared" ca="1" si="13"/>
        <v>2.5907137931035322</v>
      </c>
      <c r="D310" s="178">
        <f t="shared" si="14"/>
        <v>0.95702706512539748</v>
      </c>
      <c r="E310" s="178"/>
      <c r="F310" s="159"/>
    </row>
    <row r="311" spans="1:6">
      <c r="A311" s="23">
        <v>1049.79</v>
      </c>
      <c r="B311" s="165">
        <v>13.59065</v>
      </c>
      <c r="C311" s="165">
        <f t="shared" ca="1" si="13"/>
        <v>2.6030637931035017</v>
      </c>
      <c r="D311" s="178">
        <f t="shared" si="14"/>
        <v>0.95789751903010567</v>
      </c>
      <c r="E311" s="178"/>
      <c r="F311" s="159"/>
    </row>
    <row r="312" spans="1:6">
      <c r="A312" s="23">
        <v>1049.8</v>
      </c>
      <c r="B312" s="165">
        <v>13.603</v>
      </c>
      <c r="C312" s="165">
        <f t="shared" ca="1" si="13"/>
        <v>2.6154137931034711</v>
      </c>
      <c r="D312" s="178">
        <f t="shared" si="14"/>
        <v>0.95876797293481375</v>
      </c>
      <c r="E312" s="178"/>
      <c r="F312" s="159"/>
    </row>
    <row r="313" spans="1:6">
      <c r="A313" s="23">
        <v>1049.81</v>
      </c>
      <c r="B313" s="165">
        <v>13.6153499999999</v>
      </c>
      <c r="C313" s="165">
        <f t="shared" ca="1" si="13"/>
        <v>2.6277637931034405</v>
      </c>
      <c r="D313" s="178">
        <f t="shared" si="14"/>
        <v>0.95963842683951484</v>
      </c>
      <c r="E313" s="178"/>
      <c r="F313" s="159"/>
    </row>
    <row r="314" spans="1:6">
      <c r="A314" s="23">
        <v>1049.82</v>
      </c>
      <c r="B314" s="165">
        <v>13.6276999999999</v>
      </c>
      <c r="C314" s="165">
        <f t="shared" ca="1" si="13"/>
        <v>2.64011379310341</v>
      </c>
      <c r="D314" s="178">
        <f t="shared" si="14"/>
        <v>0.96050888074422303</v>
      </c>
      <c r="E314" s="178"/>
      <c r="F314" s="159"/>
    </row>
    <row r="315" spans="1:6">
      <c r="A315" s="23">
        <v>1049.83</v>
      </c>
      <c r="B315" s="165">
        <v>13.640049999999899</v>
      </c>
      <c r="C315" s="165">
        <f t="shared" ca="1" si="13"/>
        <v>2.6524637931033794</v>
      </c>
      <c r="D315" s="178">
        <f t="shared" si="14"/>
        <v>0.96137933464893111</v>
      </c>
      <c r="E315" s="178"/>
      <c r="F315" s="159"/>
    </row>
    <row r="316" spans="1:6">
      <c r="A316" s="23">
        <v>1049.8399999999999</v>
      </c>
      <c r="B316" s="165">
        <v>13.652399999999901</v>
      </c>
      <c r="C316" s="165">
        <f t="shared" ca="1" si="13"/>
        <v>2.6648137931035762</v>
      </c>
      <c r="D316" s="178">
        <f t="shared" si="14"/>
        <v>0.96224978855363941</v>
      </c>
      <c r="E316" s="178"/>
      <c r="F316" s="159"/>
    </row>
    <row r="317" spans="1:6">
      <c r="A317" s="23">
        <v>1049.8499999999999</v>
      </c>
      <c r="B317" s="165">
        <v>13.6647499999999</v>
      </c>
      <c r="C317" s="165">
        <f t="shared" ca="1" si="13"/>
        <v>2.6771637931035457</v>
      </c>
      <c r="D317" s="178">
        <f t="shared" si="14"/>
        <v>0.96312024245834749</v>
      </c>
      <c r="E317" s="178"/>
      <c r="F317" s="159"/>
    </row>
    <row r="318" spans="1:6">
      <c r="A318" s="23">
        <v>1049.8599999999999</v>
      </c>
      <c r="B318" s="165">
        <v>13.6770999999999</v>
      </c>
      <c r="C318" s="165">
        <f t="shared" ca="1" si="13"/>
        <v>2.6895137931035151</v>
      </c>
      <c r="D318" s="178">
        <f t="shared" si="14"/>
        <v>0.96399069636305557</v>
      </c>
      <c r="E318" s="178"/>
      <c r="F318" s="159"/>
    </row>
    <row r="319" spans="1:6">
      <c r="A319" s="23">
        <v>1049.8699999999999</v>
      </c>
      <c r="B319" s="165">
        <v>13.6894499999999</v>
      </c>
      <c r="C319" s="165">
        <f t="shared" ca="1" si="13"/>
        <v>2.7018637931034846</v>
      </c>
      <c r="D319" s="178">
        <f t="shared" si="14"/>
        <v>0.96486115026776376</v>
      </c>
      <c r="E319" s="178"/>
      <c r="F319" s="159"/>
    </row>
    <row r="320" spans="1:6">
      <c r="A320" s="23">
        <v>1049.8800000000001</v>
      </c>
      <c r="B320" s="165">
        <v>13.7018000000001</v>
      </c>
      <c r="C320" s="165">
        <f t="shared" ca="1" si="13"/>
        <v>2.7142137931036814</v>
      </c>
      <c r="D320" s="178">
        <f t="shared" si="14"/>
        <v>0.96573160417248605</v>
      </c>
      <c r="E320" s="178"/>
      <c r="F320" s="159"/>
    </row>
    <row r="321" spans="1:6">
      <c r="A321" s="23">
        <v>1049.8900000000001</v>
      </c>
      <c r="B321" s="165">
        <v>13.7141500000001</v>
      </c>
      <c r="C321" s="165">
        <f t="shared" ca="1" si="13"/>
        <v>2.7265637931036508</v>
      </c>
      <c r="D321" s="178">
        <f t="shared" si="14"/>
        <v>0.96660205807719413</v>
      </c>
      <c r="E321" s="178"/>
      <c r="F321" s="159"/>
    </row>
    <row r="322" spans="1:6">
      <c r="A322" s="23">
        <v>1049.9000000000001</v>
      </c>
      <c r="B322" s="165">
        <v>13.726500000000099</v>
      </c>
      <c r="C322" s="165">
        <f t="shared" ca="1" si="13"/>
        <v>2.7389137931036203</v>
      </c>
      <c r="D322" s="178">
        <f t="shared" si="14"/>
        <v>0.96747251198190221</v>
      </c>
      <c r="E322" s="178"/>
      <c r="F322" s="159"/>
    </row>
    <row r="323" spans="1:6">
      <c r="A323" s="23">
        <v>1049.9100000000001</v>
      </c>
      <c r="B323" s="165">
        <v>13.738850000000101</v>
      </c>
      <c r="C323" s="165">
        <f t="shared" ca="1" si="13"/>
        <v>2.7512637931035897</v>
      </c>
      <c r="D323" s="178">
        <f t="shared" si="14"/>
        <v>0.96834296588661051</v>
      </c>
      <c r="E323" s="178"/>
      <c r="F323" s="159"/>
    </row>
    <row r="324" spans="1:6">
      <c r="A324" s="23">
        <v>1049.92</v>
      </c>
      <c r="B324" s="165">
        <v>13.7512000000001</v>
      </c>
      <c r="C324" s="165">
        <f t="shared" ca="1" si="13"/>
        <v>2.7636137931035591</v>
      </c>
      <c r="D324" s="178">
        <f t="shared" si="14"/>
        <v>0.96921341979131859</v>
      </c>
      <c r="E324" s="178"/>
      <c r="F324" s="159"/>
    </row>
    <row r="325" spans="1:6">
      <c r="A325" s="23">
        <v>1049.93</v>
      </c>
      <c r="B325" s="165">
        <v>13.7635500000001</v>
      </c>
      <c r="C325" s="165">
        <f t="shared" ca="1" si="13"/>
        <v>2.775963793103756</v>
      </c>
      <c r="D325" s="178">
        <f t="shared" si="14"/>
        <v>0.97008387369602678</v>
      </c>
      <c r="E325" s="178"/>
      <c r="F325" s="159"/>
    </row>
    <row r="326" spans="1:6">
      <c r="A326" s="23">
        <v>1049.94</v>
      </c>
      <c r="B326" s="165">
        <v>13.7759000000001</v>
      </c>
      <c r="C326" s="165">
        <f t="shared" ca="1" si="13"/>
        <v>2.7883137931037254</v>
      </c>
      <c r="D326" s="178">
        <f t="shared" si="14"/>
        <v>0.97095432760073486</v>
      </c>
      <c r="E326" s="178"/>
      <c r="F326" s="159"/>
    </row>
    <row r="327" spans="1:6">
      <c r="A327" s="23">
        <v>1049.95</v>
      </c>
      <c r="B327" s="165">
        <v>13.788250000000099</v>
      </c>
      <c r="C327" s="165">
        <f t="shared" ref="C327:C390" ca="1" si="15">FORECAST(A327,OFFSET($J$4:$J$12,MATCH(A327,$H$4:$H$12)-1,0,2),OFFSET($H$4:$H$12,MATCH(A327,$H$4:$H$12,1)-1,0,2))</f>
        <v>2.8006637931036948</v>
      </c>
      <c r="D327" s="178">
        <f t="shared" si="14"/>
        <v>0.97182478150544294</v>
      </c>
      <c r="E327" s="178"/>
      <c r="F327" s="159"/>
    </row>
    <row r="328" spans="1:6">
      <c r="A328" s="23">
        <v>1049.96</v>
      </c>
      <c r="B328" s="165">
        <v>13.800599999999999</v>
      </c>
      <c r="C328" s="165">
        <f t="shared" ca="1" si="15"/>
        <v>2.8130137931036643</v>
      </c>
      <c r="D328" s="178">
        <f t="shared" si="14"/>
        <v>0.97269523541014413</v>
      </c>
      <c r="E328" s="178"/>
      <c r="F328" s="159"/>
    </row>
    <row r="329" spans="1:6">
      <c r="A329" s="23">
        <v>1049.97</v>
      </c>
      <c r="B329" s="165">
        <v>13.812950000000001</v>
      </c>
      <c r="C329" s="165">
        <f t="shared" ca="1" si="15"/>
        <v>2.8253637931036337</v>
      </c>
      <c r="D329" s="178">
        <f t="shared" si="14"/>
        <v>0.97356568931485232</v>
      </c>
      <c r="E329" s="178"/>
      <c r="F329" s="159"/>
    </row>
    <row r="330" spans="1:6">
      <c r="A330" s="23">
        <v>1049.98</v>
      </c>
      <c r="B330" s="165">
        <v>13.8253</v>
      </c>
      <c r="C330" s="165">
        <f t="shared" ca="1" si="15"/>
        <v>2.8377137931036032</v>
      </c>
      <c r="D330" s="178">
        <f t="shared" si="14"/>
        <v>0.97443614321956051</v>
      </c>
      <c r="E330" s="178"/>
      <c r="F330" s="159"/>
    </row>
    <row r="331" spans="1:6">
      <c r="A331" s="23">
        <v>1049.99</v>
      </c>
      <c r="B331" s="165">
        <v>13.83765</v>
      </c>
      <c r="C331" s="165">
        <f t="shared" ca="1" si="15"/>
        <v>2.8500637931035726</v>
      </c>
      <c r="D331" s="178">
        <f t="shared" si="14"/>
        <v>0.97530659712426859</v>
      </c>
      <c r="E331" s="178"/>
      <c r="F331" s="159"/>
    </row>
    <row r="332" spans="1:6">
      <c r="A332" s="163">
        <v>1050</v>
      </c>
      <c r="B332" s="166">
        <v>13.85</v>
      </c>
      <c r="C332" s="166">
        <v>2.86</v>
      </c>
      <c r="D332" s="178">
        <f t="shared" si="14"/>
        <v>0.97617705102897667</v>
      </c>
      <c r="E332" s="178"/>
      <c r="F332" s="159"/>
    </row>
    <row r="333" spans="1:6">
      <c r="A333" s="23">
        <v>1050.01</v>
      </c>
      <c r="B333" s="165">
        <v>13.852600000000001</v>
      </c>
      <c r="C333" s="165">
        <f t="shared" ca="1" si="15"/>
        <v>2.8650137931034578</v>
      </c>
      <c r="D333" s="178">
        <f t="shared" si="14"/>
        <v>0.97636030448259958</v>
      </c>
      <c r="E333" s="178"/>
      <c r="F333" s="159"/>
    </row>
    <row r="334" spans="1:6">
      <c r="A334" s="23">
        <v>1050.02</v>
      </c>
      <c r="B334" s="165">
        <v>13.8552</v>
      </c>
      <c r="C334" s="165">
        <f t="shared" ca="1" si="15"/>
        <v>2.8676137931034873</v>
      </c>
      <c r="D334" s="178">
        <f t="shared" si="14"/>
        <v>0.97654355793622227</v>
      </c>
      <c r="E334" s="178"/>
      <c r="F334" s="159"/>
    </row>
    <row r="335" spans="1:6">
      <c r="A335" s="23">
        <v>1050.03</v>
      </c>
      <c r="B335" s="165">
        <v>13.857799999999999</v>
      </c>
      <c r="C335" s="165">
        <f t="shared" ca="1" si="15"/>
        <v>2.8702137931035168</v>
      </c>
      <c r="D335" s="178">
        <f t="shared" si="14"/>
        <v>0.97672681138984496</v>
      </c>
      <c r="E335" s="178"/>
      <c r="F335" s="159"/>
    </row>
    <row r="336" spans="1:6">
      <c r="A336" s="23">
        <v>1050.04</v>
      </c>
      <c r="B336" s="165">
        <v>13.8604</v>
      </c>
      <c r="C336" s="165">
        <f t="shared" ca="1" si="15"/>
        <v>2.8728137931034894</v>
      </c>
      <c r="D336" s="178">
        <f t="shared" si="14"/>
        <v>0.97691006484346787</v>
      </c>
      <c r="E336" s="178"/>
      <c r="F336" s="159"/>
    </row>
    <row r="337" spans="1:6">
      <c r="A337" s="23">
        <v>1050.05</v>
      </c>
      <c r="B337" s="165">
        <v>13.863</v>
      </c>
      <c r="C337" s="165">
        <f t="shared" ca="1" si="15"/>
        <v>2.8754137931035189</v>
      </c>
      <c r="D337" s="178">
        <f t="shared" si="14"/>
        <v>0.97709331829709056</v>
      </c>
      <c r="E337" s="178"/>
      <c r="F337" s="159"/>
    </row>
    <row r="338" spans="1:6">
      <c r="A338" s="23">
        <v>1050.06</v>
      </c>
      <c r="B338" s="165">
        <v>13.865600000000001</v>
      </c>
      <c r="C338" s="165">
        <f t="shared" ca="1" si="15"/>
        <v>2.8780137931034915</v>
      </c>
      <c r="D338" s="178">
        <f t="shared" ref="D338:D401" si="16">B338/$B$462</f>
        <v>0.97727657175071336</v>
      </c>
      <c r="E338" s="178"/>
      <c r="F338" s="159"/>
    </row>
    <row r="339" spans="1:6">
      <c r="A339" s="23">
        <v>1050.07</v>
      </c>
      <c r="B339" s="165">
        <v>13.8682</v>
      </c>
      <c r="C339" s="165">
        <f t="shared" ca="1" si="15"/>
        <v>2.8806137931035209</v>
      </c>
      <c r="D339" s="178">
        <f t="shared" si="16"/>
        <v>0.97745982520433605</v>
      </c>
      <c r="E339" s="178"/>
      <c r="F339" s="159"/>
    </row>
    <row r="340" spans="1:6">
      <c r="A340" s="23">
        <v>1050.08</v>
      </c>
      <c r="B340" s="165">
        <v>13.870799999999999</v>
      </c>
      <c r="C340" s="165">
        <f t="shared" ca="1" si="15"/>
        <v>2.8832137931034936</v>
      </c>
      <c r="D340" s="178">
        <f t="shared" si="16"/>
        <v>0.97764307865795885</v>
      </c>
      <c r="E340" s="178"/>
      <c r="F340" s="159"/>
    </row>
    <row r="341" spans="1:6">
      <c r="A341" s="23">
        <v>1050.0899999999999</v>
      </c>
      <c r="B341" s="165">
        <v>13.8734</v>
      </c>
      <c r="C341" s="165">
        <f t="shared" ca="1" si="15"/>
        <v>2.885813793103523</v>
      </c>
      <c r="D341" s="178">
        <f t="shared" si="16"/>
        <v>0.97782633211158165</v>
      </c>
      <c r="E341" s="178"/>
      <c r="F341" s="159"/>
    </row>
    <row r="342" spans="1:6">
      <c r="A342" s="23">
        <v>1050.0999999999999</v>
      </c>
      <c r="B342" s="165">
        <v>13.875999999999999</v>
      </c>
      <c r="C342" s="165">
        <f t="shared" ca="1" si="15"/>
        <v>2.8884137931035525</v>
      </c>
      <c r="D342" s="178">
        <f t="shared" si="16"/>
        <v>0.97800958556520434</v>
      </c>
      <c r="E342" s="178"/>
      <c r="F342" s="159"/>
    </row>
    <row r="343" spans="1:6">
      <c r="A343" s="23">
        <v>1050.1099999999999</v>
      </c>
      <c r="B343" s="165">
        <v>13.8786000000001</v>
      </c>
      <c r="C343" s="165">
        <f t="shared" ca="1" si="15"/>
        <v>2.8910137931035251</v>
      </c>
      <c r="D343" s="178">
        <f t="shared" si="16"/>
        <v>0.97819283901883425</v>
      </c>
      <c r="E343" s="178"/>
      <c r="F343" s="159"/>
    </row>
    <row r="344" spans="1:6">
      <c r="A344" s="23">
        <v>1050.1199999999999</v>
      </c>
      <c r="B344" s="165">
        <v>13.881200000000099</v>
      </c>
      <c r="C344" s="165">
        <f t="shared" ca="1" si="15"/>
        <v>2.8936137931035546</v>
      </c>
      <c r="D344" s="178">
        <f t="shared" si="16"/>
        <v>0.97837609247245694</v>
      </c>
      <c r="E344" s="178"/>
      <c r="F344" s="159"/>
    </row>
    <row r="345" spans="1:6">
      <c r="A345" s="23">
        <v>1050.1300000000001</v>
      </c>
      <c r="B345" s="165">
        <v>13.8838000000001</v>
      </c>
      <c r="C345" s="165">
        <f t="shared" ca="1" si="15"/>
        <v>2.8962137931035841</v>
      </c>
      <c r="D345" s="178">
        <f t="shared" si="16"/>
        <v>0.97855934592607985</v>
      </c>
      <c r="E345" s="178"/>
      <c r="F345" s="159"/>
    </row>
    <row r="346" spans="1:6">
      <c r="A346" s="23">
        <v>1050.1400000000001</v>
      </c>
      <c r="B346" s="165">
        <v>13.8864000000001</v>
      </c>
      <c r="C346" s="165">
        <f t="shared" ca="1" si="15"/>
        <v>2.8988137931036135</v>
      </c>
      <c r="D346" s="178">
        <f t="shared" si="16"/>
        <v>0.97874259937970254</v>
      </c>
      <c r="E346" s="178"/>
      <c r="F346" s="159"/>
    </row>
    <row r="347" spans="1:6">
      <c r="A347" s="23">
        <v>1050.1500000000001</v>
      </c>
      <c r="B347" s="165">
        <v>13.889000000000101</v>
      </c>
      <c r="C347" s="165">
        <f t="shared" ca="1" si="15"/>
        <v>2.9014137931035862</v>
      </c>
      <c r="D347" s="178">
        <f t="shared" si="16"/>
        <v>0.97892585283332534</v>
      </c>
      <c r="E347" s="178"/>
      <c r="F347" s="159"/>
    </row>
    <row r="348" spans="1:6">
      <c r="A348" s="23">
        <v>1050.1600000000001</v>
      </c>
      <c r="B348" s="165">
        <v>13.8916000000001</v>
      </c>
      <c r="C348" s="165">
        <f t="shared" ca="1" si="15"/>
        <v>2.9040137931036156</v>
      </c>
      <c r="D348" s="178">
        <f t="shared" si="16"/>
        <v>0.97910910628694803</v>
      </c>
      <c r="E348" s="178"/>
      <c r="F348" s="159"/>
    </row>
    <row r="349" spans="1:6">
      <c r="A349" s="23">
        <v>1050.17</v>
      </c>
      <c r="B349" s="165">
        <v>13.894200000000099</v>
      </c>
      <c r="C349" s="165">
        <f t="shared" ca="1" si="15"/>
        <v>2.9066137931036451</v>
      </c>
      <c r="D349" s="178">
        <f t="shared" si="16"/>
        <v>0.97929235974057083</v>
      </c>
      <c r="E349" s="178"/>
      <c r="F349" s="159"/>
    </row>
    <row r="350" spans="1:6">
      <c r="A350" s="23">
        <v>1050.18</v>
      </c>
      <c r="B350" s="165">
        <v>13.8968000000001</v>
      </c>
      <c r="C350" s="165">
        <f t="shared" ca="1" si="15"/>
        <v>2.9092137931036177</v>
      </c>
      <c r="D350" s="178">
        <f t="shared" si="16"/>
        <v>0.97947561319419363</v>
      </c>
      <c r="E350" s="178"/>
      <c r="F350" s="159"/>
    </row>
    <row r="351" spans="1:6">
      <c r="A351" s="23">
        <v>1050.19</v>
      </c>
      <c r="B351" s="165">
        <v>13.899400000000099</v>
      </c>
      <c r="C351" s="165">
        <f t="shared" ca="1" si="15"/>
        <v>2.9118137931036472</v>
      </c>
      <c r="D351" s="178">
        <f t="shared" si="16"/>
        <v>0.97965886664781632</v>
      </c>
      <c r="E351" s="178"/>
      <c r="F351" s="159"/>
    </row>
    <row r="352" spans="1:6">
      <c r="A352" s="23">
        <v>1050.2</v>
      </c>
      <c r="B352" s="165">
        <v>13.9020000000002</v>
      </c>
      <c r="C352" s="165">
        <f t="shared" ca="1" si="15"/>
        <v>2.9144137931036198</v>
      </c>
      <c r="D352" s="178">
        <f t="shared" si="16"/>
        <v>0.97984212010144622</v>
      </c>
      <c r="E352" s="178"/>
      <c r="F352" s="159"/>
    </row>
    <row r="353" spans="1:6">
      <c r="A353" s="23">
        <v>1050.21</v>
      </c>
      <c r="B353" s="165">
        <v>13.904600000000199</v>
      </c>
      <c r="C353" s="165">
        <f t="shared" ca="1" si="15"/>
        <v>2.9170137931036493</v>
      </c>
      <c r="D353" s="178">
        <f t="shared" si="16"/>
        <v>0.98002537355506891</v>
      </c>
      <c r="E353" s="178"/>
      <c r="F353" s="159"/>
    </row>
    <row r="354" spans="1:6">
      <c r="A354" s="23">
        <v>1050.22</v>
      </c>
      <c r="B354" s="165">
        <v>13.9072000000002</v>
      </c>
      <c r="C354" s="165">
        <f t="shared" ca="1" si="15"/>
        <v>2.9196137931036219</v>
      </c>
      <c r="D354" s="178">
        <f t="shared" si="16"/>
        <v>0.98020862700869171</v>
      </c>
      <c r="E354" s="178"/>
      <c r="F354" s="159"/>
    </row>
    <row r="355" spans="1:6">
      <c r="A355" s="23">
        <v>1050.23</v>
      </c>
      <c r="B355" s="165">
        <v>13.9098000000002</v>
      </c>
      <c r="C355" s="165">
        <f t="shared" ca="1" si="15"/>
        <v>2.9222137931036514</v>
      </c>
      <c r="D355" s="178">
        <f t="shared" si="16"/>
        <v>0.98039188046231451</v>
      </c>
      <c r="E355" s="178"/>
      <c r="F355" s="159"/>
    </row>
    <row r="356" spans="1:6">
      <c r="A356" s="23">
        <v>1050.24</v>
      </c>
      <c r="B356" s="165">
        <v>13.912400000000201</v>
      </c>
      <c r="C356" s="165">
        <f t="shared" ca="1" si="15"/>
        <v>2.924813793103624</v>
      </c>
      <c r="D356" s="178">
        <f t="shared" si="16"/>
        <v>0.98057513391593731</v>
      </c>
      <c r="E356" s="178"/>
      <c r="F356" s="159"/>
    </row>
    <row r="357" spans="1:6">
      <c r="A357" s="23">
        <v>1050.25</v>
      </c>
      <c r="B357" s="165">
        <v>13.9150000000002</v>
      </c>
      <c r="C357" s="165">
        <f t="shared" ca="1" si="15"/>
        <v>2.9274137931036535</v>
      </c>
      <c r="D357" s="178">
        <f t="shared" si="16"/>
        <v>0.98075838736956</v>
      </c>
      <c r="E357" s="178"/>
      <c r="F357" s="159"/>
    </row>
    <row r="358" spans="1:6">
      <c r="A358" s="23">
        <v>1050.26</v>
      </c>
      <c r="B358" s="165">
        <v>13.917600000000199</v>
      </c>
      <c r="C358" s="165">
        <f t="shared" ca="1" si="15"/>
        <v>2.9300137931036829</v>
      </c>
      <c r="D358" s="178">
        <f t="shared" si="16"/>
        <v>0.9809416408231828</v>
      </c>
      <c r="E358" s="178"/>
      <c r="F358" s="159"/>
    </row>
    <row r="359" spans="1:6">
      <c r="A359" s="23">
        <v>1050.27</v>
      </c>
      <c r="B359" s="165">
        <v>13.9202000000002</v>
      </c>
      <c r="C359" s="165">
        <f t="shared" ca="1" si="15"/>
        <v>2.9326137931036556</v>
      </c>
      <c r="D359" s="178">
        <f t="shared" si="16"/>
        <v>0.9811248942768056</v>
      </c>
      <c r="E359" s="178"/>
      <c r="F359" s="159"/>
    </row>
    <row r="360" spans="1:6">
      <c r="A360" s="23">
        <v>1050.28</v>
      </c>
      <c r="B360" s="165">
        <v>13.922800000000199</v>
      </c>
      <c r="C360" s="165">
        <f t="shared" ca="1" si="15"/>
        <v>2.935213793103685</v>
      </c>
      <c r="D360" s="178">
        <f t="shared" si="16"/>
        <v>0.98130814773042829</v>
      </c>
      <c r="E360" s="178"/>
      <c r="F360" s="159"/>
    </row>
    <row r="361" spans="1:6">
      <c r="A361" s="23">
        <v>1050.29</v>
      </c>
      <c r="B361" s="165">
        <v>13.925400000000201</v>
      </c>
      <c r="C361" s="165">
        <f t="shared" ca="1" si="15"/>
        <v>2.9378137931036576</v>
      </c>
      <c r="D361" s="178">
        <f t="shared" si="16"/>
        <v>0.9814914011840512</v>
      </c>
      <c r="E361" s="178"/>
      <c r="F361" s="159"/>
    </row>
    <row r="362" spans="1:6">
      <c r="A362" s="23">
        <v>1050.3</v>
      </c>
      <c r="B362" s="165">
        <v>13.9280000000002</v>
      </c>
      <c r="C362" s="165">
        <f t="shared" ca="1" si="15"/>
        <v>2.9404137931036871</v>
      </c>
      <c r="D362" s="178">
        <f t="shared" si="16"/>
        <v>0.98167465463767389</v>
      </c>
      <c r="E362" s="178"/>
      <c r="F362" s="159"/>
    </row>
    <row r="363" spans="1:6">
      <c r="A363" s="23">
        <v>1050.31</v>
      </c>
      <c r="B363" s="165">
        <v>13.930600000000201</v>
      </c>
      <c r="C363" s="165">
        <f t="shared" ca="1" si="15"/>
        <v>2.9430137931036597</v>
      </c>
      <c r="D363" s="178">
        <f t="shared" si="16"/>
        <v>0.98185790809129669</v>
      </c>
      <c r="E363" s="178"/>
      <c r="F363" s="159"/>
    </row>
    <row r="364" spans="1:6">
      <c r="A364" s="23">
        <v>1050.32</v>
      </c>
      <c r="B364" s="165">
        <v>13.9332000000002</v>
      </c>
      <c r="C364" s="165">
        <f t="shared" ca="1" si="15"/>
        <v>2.9456137931036892</v>
      </c>
      <c r="D364" s="178">
        <f t="shared" si="16"/>
        <v>0.98204116154491938</v>
      </c>
      <c r="E364" s="178"/>
      <c r="F364" s="159"/>
    </row>
    <row r="365" spans="1:6">
      <c r="A365" s="23">
        <v>1050.33</v>
      </c>
      <c r="B365" s="165">
        <v>13.935800000000199</v>
      </c>
      <c r="C365" s="165">
        <f t="shared" ca="1" si="15"/>
        <v>2.9482137931036618</v>
      </c>
      <c r="D365" s="178">
        <f t="shared" si="16"/>
        <v>0.98222441499854218</v>
      </c>
      <c r="E365" s="178"/>
      <c r="F365" s="159"/>
    </row>
    <row r="366" spans="1:6">
      <c r="A366" s="23">
        <v>1050.3399999999999</v>
      </c>
      <c r="B366" s="165">
        <v>13.9384000000002</v>
      </c>
      <c r="C366" s="165">
        <f t="shared" ca="1" si="15"/>
        <v>2.9508137931036913</v>
      </c>
      <c r="D366" s="178">
        <f t="shared" si="16"/>
        <v>0.98240766845216498</v>
      </c>
      <c r="E366" s="178"/>
      <c r="F366" s="159"/>
    </row>
    <row r="367" spans="1:6">
      <c r="A367" s="23">
        <v>1050.3499999999999</v>
      </c>
      <c r="B367" s="165">
        <v>13.9410000000002</v>
      </c>
      <c r="C367" s="165">
        <f t="shared" ca="1" si="15"/>
        <v>2.9534137931037208</v>
      </c>
      <c r="D367" s="178">
        <f t="shared" si="16"/>
        <v>0.98259092190578767</v>
      </c>
      <c r="E367" s="178"/>
      <c r="F367" s="159"/>
    </row>
    <row r="368" spans="1:6">
      <c r="A368" s="23">
        <v>1050.3599999999999</v>
      </c>
      <c r="B368" s="165">
        <v>13.943600000000201</v>
      </c>
      <c r="C368" s="165">
        <f t="shared" ca="1" si="15"/>
        <v>2.9560137931036934</v>
      </c>
      <c r="D368" s="178">
        <f t="shared" si="16"/>
        <v>0.98277417535941058</v>
      </c>
      <c r="E368" s="178"/>
      <c r="F368" s="159"/>
    </row>
    <row r="369" spans="1:6">
      <c r="A369" s="23">
        <v>1050.3699999999999</v>
      </c>
      <c r="B369" s="165">
        <v>13.9462000000002</v>
      </c>
      <c r="C369" s="165">
        <f t="shared" ca="1" si="15"/>
        <v>2.9586137931037229</v>
      </c>
      <c r="D369" s="178">
        <f t="shared" si="16"/>
        <v>0.98295742881303327</v>
      </c>
      <c r="E369" s="178"/>
      <c r="F369" s="159"/>
    </row>
    <row r="370" spans="1:6">
      <c r="A370" s="23">
        <v>1050.3800000000001</v>
      </c>
      <c r="B370" s="165">
        <v>13.948800000000301</v>
      </c>
      <c r="C370" s="165">
        <f t="shared" ca="1" si="15"/>
        <v>2.9612137931037523</v>
      </c>
      <c r="D370" s="178">
        <f t="shared" si="16"/>
        <v>0.98314068226666307</v>
      </c>
      <c r="E370" s="178"/>
      <c r="F370" s="159"/>
    </row>
    <row r="371" spans="1:6">
      <c r="A371" s="23">
        <v>1050.3900000000001</v>
      </c>
      <c r="B371" s="165">
        <v>13.9514000000003</v>
      </c>
      <c r="C371" s="165">
        <f t="shared" ca="1" si="15"/>
        <v>2.9638137931037818</v>
      </c>
      <c r="D371" s="178">
        <f t="shared" si="16"/>
        <v>0.98332393572028587</v>
      </c>
      <c r="E371" s="178"/>
      <c r="F371" s="159"/>
    </row>
    <row r="372" spans="1:6">
      <c r="A372" s="23">
        <v>1050.4000000000001</v>
      </c>
      <c r="B372" s="165">
        <v>13.954000000000301</v>
      </c>
      <c r="C372" s="165">
        <f t="shared" ca="1" si="15"/>
        <v>2.9664137931037544</v>
      </c>
      <c r="D372" s="178">
        <f t="shared" si="16"/>
        <v>0.98350718917390867</v>
      </c>
      <c r="E372" s="178"/>
      <c r="F372" s="159"/>
    </row>
    <row r="373" spans="1:6">
      <c r="A373" s="23">
        <v>1050.4100000000001</v>
      </c>
      <c r="B373" s="165">
        <v>13.9566000000003</v>
      </c>
      <c r="C373" s="165">
        <f t="shared" ca="1" si="15"/>
        <v>2.9690137931037839</v>
      </c>
      <c r="D373" s="178">
        <f t="shared" si="16"/>
        <v>0.98369044262753136</v>
      </c>
      <c r="E373" s="178"/>
      <c r="F373" s="159"/>
    </row>
    <row r="374" spans="1:6">
      <c r="A374" s="23">
        <v>1050.42</v>
      </c>
      <c r="B374" s="165">
        <v>13.959200000000299</v>
      </c>
      <c r="C374" s="165">
        <f t="shared" ca="1" si="15"/>
        <v>2.9716137931038134</v>
      </c>
      <c r="D374" s="178">
        <f t="shared" si="16"/>
        <v>0.98387369608115416</v>
      </c>
      <c r="E374" s="178"/>
      <c r="F374" s="159"/>
    </row>
    <row r="375" spans="1:6">
      <c r="A375" s="23">
        <v>1050.43</v>
      </c>
      <c r="B375" s="165">
        <v>13.9618000000003</v>
      </c>
      <c r="C375" s="165">
        <f t="shared" ca="1" si="15"/>
        <v>2.974213793103786</v>
      </c>
      <c r="D375" s="178">
        <f t="shared" si="16"/>
        <v>0.98405694953477696</v>
      </c>
      <c r="E375" s="178"/>
      <c r="F375" s="159"/>
    </row>
    <row r="376" spans="1:6">
      <c r="A376" s="23">
        <v>1050.44</v>
      </c>
      <c r="B376" s="165">
        <v>13.9644000000003</v>
      </c>
      <c r="C376" s="165">
        <f t="shared" ca="1" si="15"/>
        <v>2.9768137931038154</v>
      </c>
      <c r="D376" s="178">
        <f t="shared" si="16"/>
        <v>0.98424020298839965</v>
      </c>
      <c r="E376" s="178"/>
      <c r="F376" s="159"/>
    </row>
    <row r="377" spans="1:6">
      <c r="A377" s="23">
        <v>1050.45</v>
      </c>
      <c r="B377" s="165">
        <v>13.967000000000301</v>
      </c>
      <c r="C377" s="165">
        <f t="shared" ca="1" si="15"/>
        <v>2.9794137931037881</v>
      </c>
      <c r="D377" s="178">
        <f t="shared" si="16"/>
        <v>0.98442345644202256</v>
      </c>
      <c r="E377" s="178"/>
      <c r="F377" s="159"/>
    </row>
    <row r="378" spans="1:6">
      <c r="A378" s="23">
        <v>1050.46</v>
      </c>
      <c r="B378" s="165">
        <v>13.9696000000003</v>
      </c>
      <c r="C378" s="165">
        <f t="shared" ca="1" si="15"/>
        <v>2.9820137931038175</v>
      </c>
      <c r="D378" s="178">
        <f t="shared" si="16"/>
        <v>0.98460670989564525</v>
      </c>
      <c r="E378" s="178"/>
      <c r="F378" s="159"/>
    </row>
    <row r="379" spans="1:6">
      <c r="A379" s="23">
        <v>1050.47</v>
      </c>
      <c r="B379" s="165">
        <v>13.972200000000299</v>
      </c>
      <c r="C379" s="165">
        <f t="shared" ca="1" si="15"/>
        <v>2.9846137931037902</v>
      </c>
      <c r="D379" s="178">
        <f t="shared" si="16"/>
        <v>0.98478996334926794</v>
      </c>
      <c r="E379" s="178"/>
      <c r="F379" s="159"/>
    </row>
    <row r="380" spans="1:6">
      <c r="A380" s="23">
        <v>1050.48</v>
      </c>
      <c r="B380" s="165">
        <v>13.9748000000003</v>
      </c>
      <c r="C380" s="165">
        <f t="shared" ca="1" si="15"/>
        <v>2.9872137931038196</v>
      </c>
      <c r="D380" s="178">
        <f t="shared" si="16"/>
        <v>0.98497321680289074</v>
      </c>
      <c r="E380" s="178"/>
      <c r="F380" s="159"/>
    </row>
    <row r="381" spans="1:6">
      <c r="A381" s="23">
        <v>1050.49</v>
      </c>
      <c r="B381" s="165">
        <v>13.9774000000003</v>
      </c>
      <c r="C381" s="165">
        <f t="shared" ca="1" si="15"/>
        <v>2.9898137931038491</v>
      </c>
      <c r="D381" s="178">
        <f t="shared" si="16"/>
        <v>0.98515647025651354</v>
      </c>
      <c r="E381" s="178"/>
      <c r="F381" s="159"/>
    </row>
    <row r="382" spans="1:6">
      <c r="A382" s="23">
        <v>1050.5</v>
      </c>
      <c r="B382" s="165">
        <v>13.980000000000301</v>
      </c>
      <c r="C382" s="165">
        <f t="shared" ca="1" si="15"/>
        <v>2.9924137931038217</v>
      </c>
      <c r="D382" s="178">
        <f t="shared" si="16"/>
        <v>0.98533972371013634</v>
      </c>
      <c r="E382" s="178"/>
      <c r="F382" s="159"/>
    </row>
    <row r="383" spans="1:6">
      <c r="A383" s="23">
        <v>1050.51</v>
      </c>
      <c r="B383" s="165">
        <v>13.982600000000399</v>
      </c>
      <c r="C383" s="165">
        <f t="shared" ca="1" si="15"/>
        <v>2.9950137931038512</v>
      </c>
      <c r="D383" s="178">
        <f t="shared" si="16"/>
        <v>0.98552297716376602</v>
      </c>
      <c r="E383" s="178"/>
      <c r="F383" s="159"/>
    </row>
    <row r="384" spans="1:6">
      <c r="A384" s="23">
        <v>1050.52</v>
      </c>
      <c r="B384" s="165">
        <v>13.9852000000004</v>
      </c>
      <c r="C384" s="165">
        <f t="shared" ca="1" si="15"/>
        <v>2.9976137931038238</v>
      </c>
      <c r="D384" s="178">
        <f t="shared" si="16"/>
        <v>0.98570623061738893</v>
      </c>
      <c r="E384" s="178"/>
      <c r="F384" s="159"/>
    </row>
    <row r="385" spans="1:6">
      <c r="A385" s="23">
        <v>1050.53</v>
      </c>
      <c r="B385" s="165">
        <v>13.9878000000004</v>
      </c>
      <c r="C385" s="165">
        <f t="shared" ca="1" si="15"/>
        <v>3.0002137931038533</v>
      </c>
      <c r="D385" s="178">
        <f t="shared" si="16"/>
        <v>0.98588948407101162</v>
      </c>
      <c r="E385" s="178"/>
      <c r="F385" s="159"/>
    </row>
    <row r="386" spans="1:6">
      <c r="A386" s="23">
        <v>1050.54</v>
      </c>
      <c r="B386" s="165">
        <v>13.990400000000401</v>
      </c>
      <c r="C386" s="165">
        <f t="shared" ca="1" si="15"/>
        <v>3.0028137931038259</v>
      </c>
      <c r="D386" s="178">
        <f t="shared" si="16"/>
        <v>0.98607273752463442</v>
      </c>
      <c r="E386" s="178"/>
      <c r="F386" s="159"/>
    </row>
    <row r="387" spans="1:6">
      <c r="A387" s="23">
        <v>1050.55</v>
      </c>
      <c r="B387" s="165">
        <v>13.9930000000004</v>
      </c>
      <c r="C387" s="165">
        <f t="shared" ca="1" si="15"/>
        <v>3.0054137931038554</v>
      </c>
      <c r="D387" s="178">
        <f t="shared" si="16"/>
        <v>0.98625599097825722</v>
      </c>
      <c r="E387" s="178"/>
      <c r="F387" s="159"/>
    </row>
    <row r="388" spans="1:6">
      <c r="A388" s="23">
        <v>1050.56</v>
      </c>
      <c r="B388" s="165">
        <v>13.995600000000399</v>
      </c>
      <c r="C388" s="165">
        <f t="shared" ca="1" si="15"/>
        <v>3.008013793103828</v>
      </c>
      <c r="D388" s="178">
        <f t="shared" si="16"/>
        <v>0.98643924443187991</v>
      </c>
      <c r="E388" s="178"/>
      <c r="F388" s="159"/>
    </row>
    <row r="389" spans="1:6">
      <c r="A389" s="23">
        <v>1050.57</v>
      </c>
      <c r="B389" s="165">
        <v>13.9982000000004</v>
      </c>
      <c r="C389" s="165">
        <f t="shared" ca="1" si="15"/>
        <v>3.0106137931038575</v>
      </c>
      <c r="D389" s="178">
        <f t="shared" si="16"/>
        <v>0.98662249788550271</v>
      </c>
      <c r="E389" s="178"/>
      <c r="F389" s="159"/>
    </row>
    <row r="390" spans="1:6">
      <c r="A390" s="23">
        <v>1050.58</v>
      </c>
      <c r="B390" s="165">
        <v>14.0008000000004</v>
      </c>
      <c r="C390" s="165">
        <f t="shared" ca="1" si="15"/>
        <v>3.0132137931038869</v>
      </c>
      <c r="D390" s="178">
        <f t="shared" si="16"/>
        <v>0.98680575133912551</v>
      </c>
      <c r="E390" s="178"/>
      <c r="F390" s="159"/>
    </row>
    <row r="391" spans="1:6">
      <c r="A391" s="23">
        <v>1050.5899999999999</v>
      </c>
      <c r="B391" s="165">
        <v>14.003400000000401</v>
      </c>
      <c r="C391" s="165">
        <f t="shared" ref="C391:C454" ca="1" si="17">FORECAST(A391,OFFSET($J$4:$J$12,MATCH(A391,$H$4:$H$12)-1,0,2),OFFSET($H$4:$H$12,MATCH(A391,$H$4:$H$12,1)-1,0,2))</f>
        <v>3.0158137931038596</v>
      </c>
      <c r="D391" s="178">
        <f t="shared" si="16"/>
        <v>0.98698900479274831</v>
      </c>
      <c r="E391" s="178"/>
      <c r="F391" s="159"/>
    </row>
    <row r="392" spans="1:6">
      <c r="A392" s="23">
        <v>1050.5999999999999</v>
      </c>
      <c r="B392" s="165">
        <v>14.0060000000004</v>
      </c>
      <c r="C392" s="165">
        <f t="shared" ca="1" si="17"/>
        <v>3.018413793103889</v>
      </c>
      <c r="D392" s="178">
        <f t="shared" si="16"/>
        <v>0.987172258246371</v>
      </c>
      <c r="E392" s="178"/>
      <c r="F392" s="159"/>
    </row>
    <row r="393" spans="1:6">
      <c r="A393" s="23">
        <v>1050.6099999999999</v>
      </c>
      <c r="B393" s="165">
        <v>14.008600000000399</v>
      </c>
      <c r="C393" s="165">
        <f t="shared" ca="1" si="17"/>
        <v>3.0210137931038616</v>
      </c>
      <c r="D393" s="178">
        <f t="shared" si="16"/>
        <v>0.98735551169999369</v>
      </c>
      <c r="E393" s="178"/>
      <c r="F393" s="159"/>
    </row>
    <row r="394" spans="1:6">
      <c r="A394" s="23">
        <v>1050.6199999999999</v>
      </c>
      <c r="B394" s="165">
        <v>14.0112000000004</v>
      </c>
      <c r="C394" s="165">
        <f t="shared" ca="1" si="17"/>
        <v>3.0236137931038911</v>
      </c>
      <c r="D394" s="178">
        <f t="shared" si="16"/>
        <v>0.9875387651536166</v>
      </c>
      <c r="E394" s="178"/>
      <c r="F394" s="159"/>
    </row>
    <row r="395" spans="1:6">
      <c r="A395" s="23">
        <v>1050.6300000000001</v>
      </c>
      <c r="B395" s="165">
        <v>14.013800000000501</v>
      </c>
      <c r="C395" s="165">
        <f t="shared" ca="1" si="17"/>
        <v>3.0262137931039206</v>
      </c>
      <c r="D395" s="178">
        <f t="shared" si="16"/>
        <v>0.9877220186072464</v>
      </c>
      <c r="E395" s="178"/>
      <c r="F395" s="159"/>
    </row>
    <row r="396" spans="1:6">
      <c r="A396" s="23">
        <v>1050.6400000000001</v>
      </c>
      <c r="B396" s="165">
        <v>14.0164000000005</v>
      </c>
      <c r="C396" s="165">
        <f t="shared" ca="1" si="17"/>
        <v>3.02881379310395</v>
      </c>
      <c r="D396" s="178">
        <f t="shared" si="16"/>
        <v>0.9879052720608692</v>
      </c>
      <c r="E396" s="178"/>
      <c r="F396" s="159"/>
    </row>
    <row r="397" spans="1:6">
      <c r="A397" s="23">
        <v>1050.6500000000001</v>
      </c>
      <c r="B397" s="165">
        <v>14.019000000000499</v>
      </c>
      <c r="C397" s="165">
        <f t="shared" ca="1" si="17"/>
        <v>3.0314137931039795</v>
      </c>
      <c r="D397" s="178">
        <f t="shared" si="16"/>
        <v>0.98808852551449189</v>
      </c>
      <c r="E397" s="178"/>
      <c r="F397" s="159"/>
    </row>
    <row r="398" spans="1:6">
      <c r="A398" s="23">
        <v>1050.6600000000001</v>
      </c>
      <c r="B398" s="165">
        <v>14.0216000000005</v>
      </c>
      <c r="C398" s="165">
        <f t="shared" ca="1" si="17"/>
        <v>3.0340137931039521</v>
      </c>
      <c r="D398" s="178">
        <f t="shared" si="16"/>
        <v>0.98827177896811469</v>
      </c>
      <c r="E398" s="178"/>
      <c r="F398" s="159"/>
    </row>
    <row r="399" spans="1:6">
      <c r="A399" s="23">
        <v>1050.67</v>
      </c>
      <c r="B399" s="165">
        <v>14.0242000000005</v>
      </c>
      <c r="C399" s="165">
        <f t="shared" ca="1" si="17"/>
        <v>3.0366137931039816</v>
      </c>
      <c r="D399" s="178">
        <f t="shared" si="16"/>
        <v>0.98845503242173738</v>
      </c>
      <c r="E399" s="178"/>
      <c r="F399" s="159"/>
    </row>
    <row r="400" spans="1:6">
      <c r="A400" s="23">
        <v>1050.68</v>
      </c>
      <c r="B400" s="165">
        <v>14.026800000000501</v>
      </c>
      <c r="C400" s="165">
        <f t="shared" ca="1" si="17"/>
        <v>3.0392137931039542</v>
      </c>
      <c r="D400" s="178">
        <f t="shared" si="16"/>
        <v>0.98863828587536029</v>
      </c>
      <c r="E400" s="178"/>
      <c r="F400" s="159"/>
    </row>
    <row r="401" spans="1:6">
      <c r="A401" s="23">
        <v>1050.69</v>
      </c>
      <c r="B401" s="165">
        <v>14.0294000000005</v>
      </c>
      <c r="C401" s="165">
        <f t="shared" ca="1" si="17"/>
        <v>3.0418137931039837</v>
      </c>
      <c r="D401" s="178">
        <f t="shared" si="16"/>
        <v>0.98882153932898298</v>
      </c>
      <c r="E401" s="178"/>
      <c r="F401" s="159"/>
    </row>
    <row r="402" spans="1:6">
      <c r="A402" s="23">
        <v>1050.7</v>
      </c>
      <c r="B402" s="165">
        <v>14.032000000000499</v>
      </c>
      <c r="C402" s="165">
        <f t="shared" ca="1" si="17"/>
        <v>3.0444137931039563</v>
      </c>
      <c r="D402" s="178">
        <f t="shared" ref="D402:D465" si="18">B402/$B$462</f>
        <v>0.98900479278260567</v>
      </c>
      <c r="E402" s="178"/>
      <c r="F402" s="159"/>
    </row>
    <row r="403" spans="1:6">
      <c r="A403" s="23">
        <v>1050.71</v>
      </c>
      <c r="B403" s="165">
        <v>14.0346000000005</v>
      </c>
      <c r="C403" s="165">
        <f t="shared" ca="1" si="17"/>
        <v>3.0470137931039858</v>
      </c>
      <c r="D403" s="178">
        <f t="shared" si="18"/>
        <v>0.98918804623622858</v>
      </c>
      <c r="E403" s="178"/>
      <c r="F403" s="159"/>
    </row>
    <row r="404" spans="1:6">
      <c r="A404" s="23">
        <v>1050.72</v>
      </c>
      <c r="B404" s="165">
        <v>14.0372000000005</v>
      </c>
      <c r="C404" s="165">
        <f t="shared" ca="1" si="17"/>
        <v>3.0496137931039584</v>
      </c>
      <c r="D404" s="178">
        <f t="shared" si="18"/>
        <v>0.98937129968985127</v>
      </c>
      <c r="E404" s="178"/>
      <c r="F404" s="159"/>
    </row>
    <row r="405" spans="1:6">
      <c r="A405" s="23">
        <v>1050.73</v>
      </c>
      <c r="B405" s="165">
        <v>14.039800000000501</v>
      </c>
      <c r="C405" s="165">
        <f t="shared" ca="1" si="17"/>
        <v>3.0522137931039879</v>
      </c>
      <c r="D405" s="178">
        <f t="shared" si="18"/>
        <v>0.98955455314347407</v>
      </c>
      <c r="E405" s="178"/>
      <c r="F405" s="159"/>
    </row>
    <row r="406" spans="1:6">
      <c r="A406" s="23">
        <v>1050.74</v>
      </c>
      <c r="B406" s="165">
        <v>14.0424000000005</v>
      </c>
      <c r="C406" s="165">
        <f t="shared" ca="1" si="17"/>
        <v>3.0548137931040173</v>
      </c>
      <c r="D406" s="178">
        <f t="shared" si="18"/>
        <v>0.98973780659709676</v>
      </c>
      <c r="E406" s="178"/>
      <c r="F406" s="159"/>
    </row>
    <row r="407" spans="1:6">
      <c r="A407" s="23">
        <v>1050.75</v>
      </c>
      <c r="B407" s="165">
        <v>14.045000000000501</v>
      </c>
      <c r="C407" s="165">
        <f t="shared" ca="1" si="17"/>
        <v>3.05741379310399</v>
      </c>
      <c r="D407" s="178">
        <f t="shared" si="18"/>
        <v>0.98992106005071967</v>
      </c>
      <c r="E407" s="178"/>
      <c r="F407" s="159"/>
    </row>
    <row r="408" spans="1:6">
      <c r="A408" s="23">
        <v>1050.76</v>
      </c>
      <c r="B408" s="165">
        <v>14.0476000000005</v>
      </c>
      <c r="C408" s="165">
        <f t="shared" ca="1" si="17"/>
        <v>3.0600137931040194</v>
      </c>
      <c r="D408" s="178">
        <f t="shared" si="18"/>
        <v>0.99010431350434236</v>
      </c>
      <c r="E408" s="178"/>
      <c r="F408" s="159"/>
    </row>
    <row r="409" spans="1:6">
      <c r="A409" s="23">
        <v>1050.77</v>
      </c>
      <c r="B409" s="165">
        <v>14.050200000000499</v>
      </c>
      <c r="C409" s="165">
        <f t="shared" ca="1" si="17"/>
        <v>3.0626137931039921</v>
      </c>
      <c r="D409" s="178">
        <f t="shared" si="18"/>
        <v>0.99028756695796505</v>
      </c>
      <c r="E409" s="178"/>
      <c r="F409" s="159"/>
    </row>
    <row r="410" spans="1:6">
      <c r="A410" s="23">
        <v>1050.78</v>
      </c>
      <c r="B410" s="165">
        <v>14.0528000000005</v>
      </c>
      <c r="C410" s="165">
        <f t="shared" ca="1" si="17"/>
        <v>3.0652137931040215</v>
      </c>
      <c r="D410" s="178">
        <f t="shared" si="18"/>
        <v>0.99047082041158796</v>
      </c>
      <c r="E410" s="178"/>
      <c r="F410" s="159"/>
    </row>
    <row r="411" spans="1:6">
      <c r="A411" s="23">
        <v>1050.79</v>
      </c>
      <c r="B411" s="165">
        <v>14.0554000000005</v>
      </c>
      <c r="C411" s="165">
        <f t="shared" ca="1" si="17"/>
        <v>3.0678137931039942</v>
      </c>
      <c r="D411" s="178">
        <f t="shared" si="18"/>
        <v>0.99065407386521065</v>
      </c>
      <c r="E411" s="178"/>
      <c r="F411" s="159"/>
    </row>
    <row r="412" spans="1:6">
      <c r="A412" s="23">
        <v>1050.8</v>
      </c>
      <c r="B412" s="165">
        <v>14.058000000000501</v>
      </c>
      <c r="C412" s="165">
        <f t="shared" ca="1" si="17"/>
        <v>3.0704137931040236</v>
      </c>
      <c r="D412" s="178">
        <f t="shared" si="18"/>
        <v>0.99083732731883345</v>
      </c>
      <c r="E412" s="178"/>
      <c r="F412" s="159"/>
    </row>
    <row r="413" spans="1:6">
      <c r="A413" s="23">
        <v>1050.81</v>
      </c>
      <c r="B413" s="165">
        <v>14.0606000000005</v>
      </c>
      <c r="C413" s="165">
        <f t="shared" ca="1" si="17"/>
        <v>3.0730137931040531</v>
      </c>
      <c r="D413" s="178">
        <f t="shared" si="18"/>
        <v>0.99102058077245625</v>
      </c>
      <c r="E413" s="178"/>
      <c r="F413" s="159"/>
    </row>
    <row r="414" spans="1:6">
      <c r="A414" s="23">
        <v>1050.82</v>
      </c>
      <c r="B414" s="165">
        <v>14.063200000000601</v>
      </c>
      <c r="C414" s="165">
        <f t="shared" ca="1" si="17"/>
        <v>3.0756137931040257</v>
      </c>
      <c r="D414" s="178">
        <f t="shared" si="18"/>
        <v>0.99120383422608604</v>
      </c>
      <c r="E414" s="178"/>
      <c r="F414" s="159"/>
    </row>
    <row r="415" spans="1:6">
      <c r="A415" s="23">
        <v>1050.83</v>
      </c>
      <c r="B415" s="165">
        <v>14.0658000000006</v>
      </c>
      <c r="C415" s="165">
        <f t="shared" ca="1" si="17"/>
        <v>3.0782137931040552</v>
      </c>
      <c r="D415" s="178">
        <f t="shared" si="18"/>
        <v>0.99138708767970873</v>
      </c>
      <c r="E415" s="178"/>
      <c r="F415" s="159"/>
    </row>
    <row r="416" spans="1:6">
      <c r="A416" s="23">
        <v>1050.8399999999999</v>
      </c>
      <c r="B416" s="165">
        <v>14.068400000000601</v>
      </c>
      <c r="C416" s="165">
        <f t="shared" ca="1" si="17"/>
        <v>3.0808137931040278</v>
      </c>
      <c r="D416" s="178">
        <f t="shared" si="18"/>
        <v>0.99157034113333165</v>
      </c>
      <c r="E416" s="178"/>
      <c r="F416" s="159"/>
    </row>
    <row r="417" spans="1:6">
      <c r="A417" s="23">
        <v>1050.8499999999999</v>
      </c>
      <c r="B417" s="165">
        <v>14.0710000000006</v>
      </c>
      <c r="C417" s="165">
        <f t="shared" ca="1" si="17"/>
        <v>3.0834137931040573</v>
      </c>
      <c r="D417" s="178">
        <f t="shared" si="18"/>
        <v>0.99175359458695433</v>
      </c>
      <c r="E417" s="178"/>
      <c r="F417" s="159"/>
    </row>
    <row r="418" spans="1:6">
      <c r="A418" s="23">
        <v>1050.8599999999999</v>
      </c>
      <c r="B418" s="165">
        <v>14.073600000000599</v>
      </c>
      <c r="C418" s="165">
        <f t="shared" ca="1" si="17"/>
        <v>3.0860137931040299</v>
      </c>
      <c r="D418" s="178">
        <f t="shared" si="18"/>
        <v>0.99193684804057702</v>
      </c>
      <c r="E418" s="178"/>
      <c r="F418" s="159"/>
    </row>
    <row r="419" spans="1:6">
      <c r="A419" s="23">
        <v>1050.8699999999999</v>
      </c>
      <c r="B419" s="165">
        <v>14.0762000000006</v>
      </c>
      <c r="C419" s="165">
        <f t="shared" ca="1" si="17"/>
        <v>3.0886137931040594</v>
      </c>
      <c r="D419" s="178">
        <f t="shared" si="18"/>
        <v>0.99212010149419994</v>
      </c>
      <c r="E419" s="178"/>
      <c r="F419" s="159"/>
    </row>
    <row r="420" spans="1:6">
      <c r="A420" s="23">
        <v>1050.8800000000001</v>
      </c>
      <c r="B420" s="165">
        <v>14.0788000000006</v>
      </c>
      <c r="C420" s="165">
        <f t="shared" ca="1" si="17"/>
        <v>3.0912137931040888</v>
      </c>
      <c r="D420" s="178">
        <f t="shared" si="18"/>
        <v>0.99230335494782262</v>
      </c>
      <c r="E420" s="178"/>
      <c r="F420" s="159"/>
    </row>
    <row r="421" spans="1:6">
      <c r="A421" s="23">
        <v>1050.8900000000001</v>
      </c>
      <c r="B421" s="165">
        <v>14.081400000000601</v>
      </c>
      <c r="C421" s="165">
        <f t="shared" ca="1" si="17"/>
        <v>3.0938137931041183</v>
      </c>
      <c r="D421" s="178">
        <f t="shared" si="18"/>
        <v>0.99248660840144542</v>
      </c>
      <c r="E421" s="178"/>
      <c r="F421" s="159"/>
    </row>
    <row r="422" spans="1:6">
      <c r="A422" s="23">
        <v>1050.9000000000001</v>
      </c>
      <c r="B422" s="165">
        <v>14.0840000000006</v>
      </c>
      <c r="C422" s="165">
        <f t="shared" ca="1" si="17"/>
        <v>3.0964137931041478</v>
      </c>
      <c r="D422" s="178">
        <f t="shared" si="18"/>
        <v>0.99266986185506811</v>
      </c>
      <c r="E422" s="178"/>
      <c r="F422" s="159"/>
    </row>
    <row r="423" spans="1:6">
      <c r="A423" s="23">
        <v>1050.9100000000001</v>
      </c>
      <c r="B423" s="165">
        <v>14.086600000000701</v>
      </c>
      <c r="C423" s="165">
        <f t="shared" ca="1" si="17"/>
        <v>3.0990137931041204</v>
      </c>
      <c r="D423" s="178">
        <f t="shared" si="18"/>
        <v>0.99285311530869802</v>
      </c>
      <c r="E423" s="178"/>
      <c r="F423" s="159"/>
    </row>
    <row r="424" spans="1:6">
      <c r="A424" s="23">
        <v>1050.92</v>
      </c>
      <c r="B424" s="165">
        <v>14.0892000000007</v>
      </c>
      <c r="C424" s="165">
        <f t="shared" ca="1" si="17"/>
        <v>3.1016137931041499</v>
      </c>
      <c r="D424" s="178">
        <f t="shared" si="18"/>
        <v>0.99303636876232071</v>
      </c>
      <c r="E424" s="178"/>
      <c r="F424" s="159"/>
    </row>
    <row r="425" spans="1:6">
      <c r="A425" s="23">
        <v>1050.93</v>
      </c>
      <c r="B425" s="165">
        <v>14.091800000000701</v>
      </c>
      <c r="C425" s="165">
        <f t="shared" ca="1" si="17"/>
        <v>3.1042137931041225</v>
      </c>
      <c r="D425" s="178">
        <f t="shared" si="18"/>
        <v>0.99321962221594362</v>
      </c>
      <c r="E425" s="178"/>
      <c r="F425" s="159"/>
    </row>
    <row r="426" spans="1:6">
      <c r="A426" s="23">
        <v>1050.94</v>
      </c>
      <c r="B426" s="165">
        <v>14.0944000000007</v>
      </c>
      <c r="C426" s="165">
        <f t="shared" ca="1" si="17"/>
        <v>3.106813793104152</v>
      </c>
      <c r="D426" s="178">
        <f t="shared" si="18"/>
        <v>0.99340287566956631</v>
      </c>
      <c r="E426" s="178"/>
      <c r="F426" s="159"/>
    </row>
    <row r="427" spans="1:6">
      <c r="A427" s="23">
        <v>1050.95</v>
      </c>
      <c r="B427" s="165">
        <v>14.097000000000699</v>
      </c>
      <c r="C427" s="165">
        <f t="shared" ca="1" si="17"/>
        <v>3.1094137931041246</v>
      </c>
      <c r="D427" s="178">
        <f t="shared" si="18"/>
        <v>0.993586129123189</v>
      </c>
      <c r="E427" s="178"/>
      <c r="F427" s="159"/>
    </row>
    <row r="428" spans="1:6">
      <c r="A428" s="23">
        <v>1050.96</v>
      </c>
      <c r="B428" s="165">
        <v>14.0996000000007</v>
      </c>
      <c r="C428" s="165">
        <f t="shared" ca="1" si="17"/>
        <v>3.112013793104154</v>
      </c>
      <c r="D428" s="178">
        <f t="shared" si="18"/>
        <v>0.99376938257681191</v>
      </c>
      <c r="E428" s="178"/>
      <c r="F428" s="159"/>
    </row>
    <row r="429" spans="1:6">
      <c r="A429" s="23">
        <v>1050.97</v>
      </c>
      <c r="B429" s="165">
        <v>14.1022000000007</v>
      </c>
      <c r="C429" s="165">
        <f t="shared" ca="1" si="17"/>
        <v>3.1146137931041835</v>
      </c>
      <c r="D429" s="178">
        <f t="shared" si="18"/>
        <v>0.9939526360304346</v>
      </c>
      <c r="E429" s="178"/>
      <c r="F429" s="159"/>
    </row>
    <row r="430" spans="1:6">
      <c r="A430" s="23">
        <v>1050.98</v>
      </c>
      <c r="B430" s="165">
        <v>14.104800000000701</v>
      </c>
      <c r="C430" s="165">
        <f t="shared" ca="1" si="17"/>
        <v>3.1172137931041561</v>
      </c>
      <c r="D430" s="178">
        <f t="shared" si="18"/>
        <v>0.9941358894840574</v>
      </c>
      <c r="E430" s="178"/>
      <c r="F430" s="159"/>
    </row>
    <row r="431" spans="1:6">
      <c r="A431" s="23">
        <v>1050.99</v>
      </c>
      <c r="B431" s="165">
        <v>14.1074000000007</v>
      </c>
      <c r="C431" s="165">
        <f t="shared" ca="1" si="17"/>
        <v>3.1198137931041856</v>
      </c>
      <c r="D431" s="178">
        <f t="shared" si="18"/>
        <v>0.99431914293768009</v>
      </c>
      <c r="E431" s="178"/>
      <c r="F431" s="159"/>
    </row>
    <row r="432" spans="1:6">
      <c r="A432" s="163">
        <v>1051</v>
      </c>
      <c r="B432" s="166">
        <v>14.110000000000699</v>
      </c>
      <c r="C432" s="166">
        <v>3.12</v>
      </c>
      <c r="D432" s="178">
        <f t="shared" si="18"/>
        <v>0.99450239639130289</v>
      </c>
      <c r="E432" s="178"/>
      <c r="F432" s="159"/>
    </row>
    <row r="433" spans="1:6">
      <c r="A433" s="23">
        <v>1051.01</v>
      </c>
      <c r="B433" s="165">
        <v>14.1126000000007</v>
      </c>
      <c r="C433" s="165">
        <f t="shared" ca="1" si="17"/>
        <v>3.1250137931041877</v>
      </c>
      <c r="D433" s="178">
        <f t="shared" si="18"/>
        <v>0.99468564984492569</v>
      </c>
      <c r="E433" s="178"/>
      <c r="F433" s="159"/>
    </row>
    <row r="434" spans="1:6">
      <c r="A434" s="23">
        <v>1051.02</v>
      </c>
      <c r="B434" s="165">
        <v>14.1152000000007</v>
      </c>
      <c r="C434" s="165">
        <f t="shared" ca="1" si="17"/>
        <v>3.1276137931042172</v>
      </c>
      <c r="D434" s="178">
        <f t="shared" si="18"/>
        <v>0.99486890329854838</v>
      </c>
      <c r="E434" s="178"/>
      <c r="F434" s="159"/>
    </row>
    <row r="435" spans="1:6">
      <c r="A435" s="23">
        <v>1051.03</v>
      </c>
      <c r="B435" s="165">
        <v>14.117800000000701</v>
      </c>
      <c r="C435" s="165">
        <f t="shared" ca="1" si="17"/>
        <v>3.1302137931041898</v>
      </c>
      <c r="D435" s="178">
        <f t="shared" si="18"/>
        <v>0.99505215675217129</v>
      </c>
      <c r="E435" s="178"/>
      <c r="F435" s="159"/>
    </row>
    <row r="436" spans="1:6">
      <c r="A436" s="23">
        <v>1051.04</v>
      </c>
      <c r="B436" s="165">
        <v>14.1204000000007</v>
      </c>
      <c r="C436" s="165">
        <f t="shared" ca="1" si="17"/>
        <v>3.1328137931042193</v>
      </c>
      <c r="D436" s="178">
        <f t="shared" si="18"/>
        <v>0.99523541020579398</v>
      </c>
      <c r="E436" s="178"/>
      <c r="F436" s="159"/>
    </row>
    <row r="437" spans="1:6">
      <c r="A437" s="23">
        <v>1051.05</v>
      </c>
      <c r="B437" s="165">
        <v>14.123000000000699</v>
      </c>
      <c r="C437" s="165">
        <f t="shared" ca="1" si="17"/>
        <v>3.1354137931041919</v>
      </c>
      <c r="D437" s="178">
        <f t="shared" si="18"/>
        <v>0.99541866365941667</v>
      </c>
      <c r="E437" s="178"/>
      <c r="F437" s="159"/>
    </row>
    <row r="438" spans="1:6">
      <c r="A438" s="23">
        <v>1051.06</v>
      </c>
      <c r="B438" s="165">
        <v>14.1256000000007</v>
      </c>
      <c r="C438" s="165">
        <f t="shared" ca="1" si="17"/>
        <v>3.1380137931042213</v>
      </c>
      <c r="D438" s="178">
        <f t="shared" si="18"/>
        <v>0.99560191711303947</v>
      </c>
      <c r="E438" s="178"/>
      <c r="F438" s="159"/>
    </row>
    <row r="439" spans="1:6">
      <c r="A439" s="23">
        <v>1051.07</v>
      </c>
      <c r="B439" s="165">
        <v>14.1282000000007</v>
      </c>
      <c r="C439" s="165">
        <f t="shared" ca="1" si="17"/>
        <v>3.1406137931042508</v>
      </c>
      <c r="D439" s="178">
        <f t="shared" si="18"/>
        <v>0.99578517056666227</v>
      </c>
      <c r="E439" s="178"/>
      <c r="F439" s="159"/>
    </row>
    <row r="440" spans="1:6">
      <c r="A440" s="23">
        <v>1051.08</v>
      </c>
      <c r="B440" s="165">
        <v>14.130800000000701</v>
      </c>
      <c r="C440" s="165">
        <f t="shared" ca="1" si="17"/>
        <v>3.1432137931042234</v>
      </c>
      <c r="D440" s="178">
        <f t="shared" si="18"/>
        <v>0.99596842402028507</v>
      </c>
      <c r="E440" s="178"/>
      <c r="F440" s="159"/>
    </row>
    <row r="441" spans="1:6">
      <c r="A441" s="23">
        <v>1051.0899999999999</v>
      </c>
      <c r="B441" s="165">
        <v>14.1334000000007</v>
      </c>
      <c r="C441" s="165">
        <f t="shared" ca="1" si="17"/>
        <v>3.1458137931042529</v>
      </c>
      <c r="D441" s="178">
        <f t="shared" si="18"/>
        <v>0.99615167747390776</v>
      </c>
      <c r="E441" s="178"/>
      <c r="F441" s="159"/>
    </row>
    <row r="442" spans="1:6">
      <c r="A442" s="23">
        <v>1051.0999999999999</v>
      </c>
      <c r="B442" s="165">
        <v>14.136000000000699</v>
      </c>
      <c r="C442" s="165">
        <f t="shared" ca="1" si="17"/>
        <v>3.1484137931042255</v>
      </c>
      <c r="D442" s="178">
        <f t="shared" si="18"/>
        <v>0.99633493092753056</v>
      </c>
      <c r="E442" s="178"/>
      <c r="F442" s="159"/>
    </row>
    <row r="443" spans="1:6">
      <c r="A443" s="23">
        <v>1051.1099999999999</v>
      </c>
      <c r="B443" s="165">
        <v>14.1386000000007</v>
      </c>
      <c r="C443" s="165">
        <f t="shared" ca="1" si="17"/>
        <v>3.151013793104255</v>
      </c>
      <c r="D443" s="178">
        <f t="shared" si="18"/>
        <v>0.99651818438115336</v>
      </c>
      <c r="E443" s="178"/>
      <c r="F443" s="159"/>
    </row>
    <row r="444" spans="1:6">
      <c r="A444" s="23">
        <v>1051.1199999999999</v>
      </c>
      <c r="B444" s="165">
        <v>14.141200000000699</v>
      </c>
      <c r="C444" s="165">
        <f t="shared" ca="1" si="17"/>
        <v>3.1536137931042276</v>
      </c>
      <c r="D444" s="178">
        <f t="shared" si="18"/>
        <v>0.99670143783477605</v>
      </c>
      <c r="E444" s="178"/>
      <c r="F444" s="159"/>
    </row>
    <row r="445" spans="1:6">
      <c r="A445" s="23">
        <v>1051.1300000000001</v>
      </c>
      <c r="B445" s="165">
        <v>14.1438000000008</v>
      </c>
      <c r="C445" s="165">
        <f t="shared" ca="1" si="17"/>
        <v>3.1562137931043139</v>
      </c>
      <c r="D445" s="178">
        <f t="shared" si="18"/>
        <v>0.99688469128840596</v>
      </c>
      <c r="E445" s="178"/>
      <c r="F445" s="159"/>
    </row>
    <row r="446" spans="1:6">
      <c r="A446" s="23">
        <v>1051.1400000000001</v>
      </c>
      <c r="B446" s="165">
        <v>14.146400000000799</v>
      </c>
      <c r="C446" s="165">
        <f t="shared" ca="1" si="17"/>
        <v>3.1588137931043434</v>
      </c>
      <c r="D446" s="178">
        <f t="shared" si="18"/>
        <v>0.99706794474202864</v>
      </c>
      <c r="E446" s="178"/>
      <c r="F446" s="159"/>
    </row>
    <row r="447" spans="1:6">
      <c r="A447" s="23">
        <v>1051.1500000000001</v>
      </c>
      <c r="B447" s="165">
        <v>14.1490000000008</v>
      </c>
      <c r="C447" s="165">
        <f t="shared" ca="1" si="17"/>
        <v>3.161413793104316</v>
      </c>
      <c r="D447" s="178">
        <f t="shared" si="18"/>
        <v>0.99725119819565144</v>
      </c>
      <c r="E447" s="178"/>
      <c r="F447" s="159"/>
    </row>
    <row r="448" spans="1:6">
      <c r="A448" s="23">
        <v>1051.1600000000001</v>
      </c>
      <c r="B448" s="165">
        <v>14.1516000000008</v>
      </c>
      <c r="C448" s="165">
        <f t="shared" ca="1" si="17"/>
        <v>3.1640137931043455</v>
      </c>
      <c r="D448" s="178">
        <f t="shared" si="18"/>
        <v>0.99743445164927425</v>
      </c>
      <c r="E448" s="178"/>
      <c r="F448" s="159"/>
    </row>
    <row r="449" spans="1:6">
      <c r="A449" s="23">
        <v>1051.17</v>
      </c>
      <c r="B449" s="165">
        <v>14.154200000000801</v>
      </c>
      <c r="C449" s="165">
        <f t="shared" ca="1" si="17"/>
        <v>3.1666137931043181</v>
      </c>
      <c r="D449" s="178">
        <f t="shared" si="18"/>
        <v>0.99761770510289705</v>
      </c>
      <c r="E449" s="178"/>
      <c r="F449" s="159"/>
    </row>
    <row r="450" spans="1:6">
      <c r="A450" s="23">
        <v>1051.18</v>
      </c>
      <c r="B450" s="165">
        <v>14.1568000000008</v>
      </c>
      <c r="C450" s="165">
        <f t="shared" ca="1" si="17"/>
        <v>3.1692137931043476</v>
      </c>
      <c r="D450" s="178">
        <f t="shared" si="18"/>
        <v>0.99780095855651973</v>
      </c>
      <c r="E450" s="178"/>
      <c r="F450" s="159"/>
    </row>
    <row r="451" spans="1:6">
      <c r="A451" s="23">
        <v>1051.19</v>
      </c>
      <c r="B451" s="165">
        <v>14.159400000000799</v>
      </c>
      <c r="C451" s="165">
        <f t="shared" ca="1" si="17"/>
        <v>3.1718137931043202</v>
      </c>
      <c r="D451" s="178">
        <f t="shared" si="18"/>
        <v>0.99798421201014242</v>
      </c>
      <c r="E451" s="178"/>
      <c r="F451" s="159"/>
    </row>
    <row r="452" spans="1:6">
      <c r="A452" s="23">
        <v>1051.2</v>
      </c>
      <c r="B452" s="165">
        <v>14.1620000000008</v>
      </c>
      <c r="C452" s="165">
        <f t="shared" ca="1" si="17"/>
        <v>3.1744137931043497</v>
      </c>
      <c r="D452" s="178">
        <f t="shared" si="18"/>
        <v>0.99816746546376534</v>
      </c>
      <c r="E452" s="178"/>
      <c r="F452" s="159"/>
    </row>
    <row r="453" spans="1:6">
      <c r="A453" s="23">
        <v>1051.21</v>
      </c>
      <c r="B453" s="165">
        <v>14.164600000000799</v>
      </c>
      <c r="C453" s="165">
        <f t="shared" ca="1" si="17"/>
        <v>3.1770137931043791</v>
      </c>
      <c r="D453" s="178">
        <f t="shared" si="18"/>
        <v>0.99835071891738802</v>
      </c>
      <c r="E453" s="178"/>
      <c r="F453" s="159"/>
    </row>
    <row r="454" spans="1:6">
      <c r="A454" s="23">
        <v>1051.22</v>
      </c>
      <c r="B454" s="165">
        <v>14.1672000000009</v>
      </c>
      <c r="C454" s="165">
        <f t="shared" ca="1" si="17"/>
        <v>3.1796137931043518</v>
      </c>
      <c r="D454" s="178">
        <f t="shared" si="18"/>
        <v>0.99853397237101793</v>
      </c>
      <c r="E454" s="178"/>
      <c r="F454" s="159"/>
    </row>
    <row r="455" spans="1:6">
      <c r="A455" s="23">
        <v>1051.23</v>
      </c>
      <c r="B455" s="165">
        <v>14.169800000000899</v>
      </c>
      <c r="C455" s="165">
        <f t="shared" ref="C455:C518" ca="1" si="19">FORECAST(A455,OFFSET($J$4:$J$12,MATCH(A455,$H$4:$H$12)-1,0,2),OFFSET($H$4:$H$12,MATCH(A455,$H$4:$H$12,1)-1,0,2))</f>
        <v>3.1822137931043812</v>
      </c>
      <c r="D455" s="178">
        <f t="shared" si="18"/>
        <v>0.99871722582464062</v>
      </c>
      <c r="E455" s="178"/>
      <c r="F455" s="159"/>
    </row>
    <row r="456" spans="1:6">
      <c r="A456" s="23">
        <v>1051.24</v>
      </c>
      <c r="B456" s="165">
        <v>14.1724000000009</v>
      </c>
      <c r="C456" s="165">
        <f t="shared" ca="1" si="19"/>
        <v>3.1848137931043539</v>
      </c>
      <c r="D456" s="178">
        <f t="shared" si="18"/>
        <v>0.99890047927826342</v>
      </c>
      <c r="E456" s="178"/>
      <c r="F456" s="159"/>
    </row>
    <row r="457" spans="1:6">
      <c r="A457" s="23">
        <v>1051.25</v>
      </c>
      <c r="B457" s="165">
        <v>14.1750000000009</v>
      </c>
      <c r="C457" s="165">
        <f t="shared" ca="1" si="19"/>
        <v>3.1874137931043833</v>
      </c>
      <c r="D457" s="178">
        <f t="shared" si="18"/>
        <v>0.99908373273188622</v>
      </c>
      <c r="E457" s="178"/>
      <c r="F457" s="159"/>
    </row>
    <row r="458" spans="1:6">
      <c r="A458" s="23">
        <v>1051.26</v>
      </c>
      <c r="B458" s="165">
        <v>14.177600000000901</v>
      </c>
      <c r="C458" s="165">
        <f t="shared" ca="1" si="19"/>
        <v>3.190013793104356</v>
      </c>
      <c r="D458" s="178">
        <f t="shared" si="18"/>
        <v>0.99926698618550902</v>
      </c>
      <c r="E458" s="178"/>
      <c r="F458" s="159"/>
    </row>
    <row r="459" spans="1:6">
      <c r="A459" s="23">
        <v>1051.27</v>
      </c>
      <c r="B459" s="165">
        <v>14.1802000000009</v>
      </c>
      <c r="C459" s="165">
        <f t="shared" ca="1" si="19"/>
        <v>3.1926137931043854</v>
      </c>
      <c r="D459" s="178">
        <f t="shared" si="18"/>
        <v>0.99945023963913171</v>
      </c>
      <c r="E459" s="178"/>
      <c r="F459" s="159"/>
    </row>
    <row r="460" spans="1:6">
      <c r="A460" s="23">
        <v>1051.28</v>
      </c>
      <c r="B460" s="165">
        <v>14.182800000000899</v>
      </c>
      <c r="C460" s="165">
        <f t="shared" ca="1" si="19"/>
        <v>3.195213793104358</v>
      </c>
      <c r="D460" s="178">
        <f t="shared" si="18"/>
        <v>0.9996334930927544</v>
      </c>
      <c r="E460" s="178"/>
      <c r="F460" s="159"/>
    </row>
    <row r="461" spans="1:6">
      <c r="A461" s="23">
        <v>1051.29</v>
      </c>
      <c r="B461" s="165">
        <v>14.1854000000009</v>
      </c>
      <c r="C461" s="165">
        <f t="shared" ca="1" si="19"/>
        <v>3.1978137931043875</v>
      </c>
      <c r="D461" s="178">
        <f t="shared" si="18"/>
        <v>0.99981674654637731</v>
      </c>
      <c r="E461" s="178"/>
      <c r="F461" s="159"/>
    </row>
    <row r="462" spans="1:6">
      <c r="A462" s="170">
        <v>1051.3</v>
      </c>
      <c r="B462" s="171">
        <v>14.188000000000899</v>
      </c>
      <c r="C462" s="171">
        <f t="shared" ca="1" si="19"/>
        <v>3.200413793104417</v>
      </c>
      <c r="D462" s="174">
        <v>1</v>
      </c>
      <c r="E462" s="174"/>
      <c r="F462" s="173" t="s">
        <v>124</v>
      </c>
    </row>
    <row r="463" spans="1:6">
      <c r="A463" s="23">
        <v>1051.31</v>
      </c>
      <c r="B463" s="165">
        <v>14.1906000000009</v>
      </c>
      <c r="C463" s="165">
        <f t="shared" ca="1" si="19"/>
        <v>3.2030137931043896</v>
      </c>
      <c r="D463" s="178">
        <f t="shared" si="18"/>
        <v>1.0001832534536228</v>
      </c>
      <c r="E463" s="178"/>
      <c r="F463" s="159"/>
    </row>
    <row r="464" spans="1:6">
      <c r="A464" s="23">
        <v>1051.32</v>
      </c>
      <c r="B464" s="165">
        <v>14.1932000000009</v>
      </c>
      <c r="C464" s="165">
        <f t="shared" ca="1" si="19"/>
        <v>3.2056137931044191</v>
      </c>
      <c r="D464" s="178">
        <f t="shared" si="18"/>
        <v>1.0003665069072456</v>
      </c>
      <c r="E464" s="178"/>
      <c r="F464" s="159"/>
    </row>
    <row r="465" spans="1:6">
      <c r="A465" s="23">
        <v>1051.33</v>
      </c>
      <c r="B465" s="165">
        <v>14.195800000000901</v>
      </c>
      <c r="C465" s="165">
        <f t="shared" ca="1" si="19"/>
        <v>3.2082137931043917</v>
      </c>
      <c r="D465" s="178">
        <f t="shared" si="18"/>
        <v>1.0005497603608684</v>
      </c>
      <c r="E465" s="178"/>
      <c r="F465" s="159"/>
    </row>
    <row r="466" spans="1:6">
      <c r="A466" s="23">
        <v>1051.3399999999999</v>
      </c>
      <c r="B466" s="165">
        <v>14.1984000000009</v>
      </c>
      <c r="C466" s="165">
        <f t="shared" ca="1" si="19"/>
        <v>3.2108137931044212</v>
      </c>
      <c r="D466" s="178">
        <f t="shared" ref="D466:D529" si="20">B466/$B$462</f>
        <v>1.0007330138144912</v>
      </c>
      <c r="E466" s="178"/>
      <c r="F466" s="159"/>
    </row>
    <row r="467" spans="1:6">
      <c r="A467" s="23">
        <v>1051.3499999999999</v>
      </c>
      <c r="B467" s="165">
        <v>14.201000000000899</v>
      </c>
      <c r="C467" s="165">
        <f t="shared" ca="1" si="19"/>
        <v>3.2134137931043938</v>
      </c>
      <c r="D467" s="178">
        <f t="shared" si="20"/>
        <v>1.0009162672681138</v>
      </c>
      <c r="E467" s="178"/>
      <c r="F467" s="159"/>
    </row>
    <row r="468" spans="1:6">
      <c r="A468" s="23">
        <v>1051.3599999999999</v>
      </c>
      <c r="B468" s="165">
        <v>14.2036000000009</v>
      </c>
      <c r="C468" s="165">
        <f t="shared" ca="1" si="19"/>
        <v>3.2160137931044233</v>
      </c>
      <c r="D468" s="178">
        <f t="shared" si="20"/>
        <v>1.0010995207217366</v>
      </c>
      <c r="E468" s="178"/>
      <c r="F468" s="159"/>
    </row>
    <row r="469" spans="1:6">
      <c r="A469" s="23">
        <v>1051.3699999999999</v>
      </c>
      <c r="B469" s="165">
        <v>14.2062000000009</v>
      </c>
      <c r="C469" s="165">
        <f t="shared" ca="1" si="19"/>
        <v>3.2186137931044527</v>
      </c>
      <c r="D469" s="178">
        <f t="shared" si="20"/>
        <v>1.0012827741753594</v>
      </c>
      <c r="E469" s="178"/>
      <c r="F469" s="159"/>
    </row>
    <row r="470" spans="1:6">
      <c r="A470" s="23">
        <v>1051.3800000000001</v>
      </c>
      <c r="B470" s="165">
        <v>14.208800000001</v>
      </c>
      <c r="C470" s="165">
        <f t="shared" ca="1" si="19"/>
        <v>3.2212137931044822</v>
      </c>
      <c r="D470" s="178">
        <f t="shared" si="20"/>
        <v>1.0014660276289893</v>
      </c>
      <c r="E470" s="178"/>
      <c r="F470" s="159"/>
    </row>
    <row r="471" spans="1:6">
      <c r="A471" s="23">
        <v>1051.3900000000001</v>
      </c>
      <c r="B471" s="165">
        <v>14.211400000000999</v>
      </c>
      <c r="C471" s="165">
        <f t="shared" ca="1" si="19"/>
        <v>3.2238137931045117</v>
      </c>
      <c r="D471" s="178">
        <f t="shared" si="20"/>
        <v>1.0016492810826119</v>
      </c>
      <c r="E471" s="178"/>
      <c r="F471" s="159"/>
    </row>
    <row r="472" spans="1:6">
      <c r="A472" s="23">
        <v>1051.4000000000001</v>
      </c>
      <c r="B472" s="165">
        <v>14.214000000001001</v>
      </c>
      <c r="C472" s="165">
        <f t="shared" ca="1" si="19"/>
        <v>3.2264137931044843</v>
      </c>
      <c r="D472" s="178">
        <f t="shared" si="20"/>
        <v>1.0018325345362349</v>
      </c>
      <c r="E472" s="178"/>
      <c r="F472" s="159"/>
    </row>
    <row r="473" spans="1:6">
      <c r="A473" s="23">
        <v>1051.4100000000001</v>
      </c>
      <c r="B473" s="165">
        <v>14.216600000001</v>
      </c>
      <c r="C473" s="165">
        <f t="shared" ca="1" si="19"/>
        <v>3.2290137931045138</v>
      </c>
      <c r="D473" s="178">
        <f t="shared" si="20"/>
        <v>1.0020157879898575</v>
      </c>
      <c r="E473" s="178"/>
      <c r="F473" s="159"/>
    </row>
    <row r="474" spans="1:6">
      <c r="A474" s="23">
        <v>1051.42</v>
      </c>
      <c r="B474" s="165">
        <v>14.219200000001001</v>
      </c>
      <c r="C474" s="165">
        <f t="shared" ca="1" si="19"/>
        <v>3.2316137931044864</v>
      </c>
      <c r="D474" s="178">
        <f t="shared" si="20"/>
        <v>1.0021990414434803</v>
      </c>
      <c r="E474" s="178"/>
      <c r="F474" s="159"/>
    </row>
    <row r="475" spans="1:6">
      <c r="A475" s="23">
        <v>1051.43</v>
      </c>
      <c r="B475" s="165">
        <v>14.221800000001</v>
      </c>
      <c r="C475" s="165">
        <f t="shared" ca="1" si="19"/>
        <v>3.2342137931045158</v>
      </c>
      <c r="D475" s="178">
        <f t="shared" si="20"/>
        <v>1.0023822948971031</v>
      </c>
      <c r="E475" s="178"/>
      <c r="F475" s="159"/>
    </row>
    <row r="476" spans="1:6">
      <c r="A476" s="23">
        <v>1051.44</v>
      </c>
      <c r="B476" s="165">
        <v>14.224400000000999</v>
      </c>
      <c r="C476" s="165">
        <f t="shared" ca="1" si="19"/>
        <v>3.2368137931045453</v>
      </c>
      <c r="D476" s="178">
        <f t="shared" si="20"/>
        <v>1.0025655483507259</v>
      </c>
      <c r="E476" s="178"/>
      <c r="F476" s="159"/>
    </row>
    <row r="477" spans="1:6">
      <c r="A477" s="23">
        <v>1051.45</v>
      </c>
      <c r="B477" s="165">
        <v>14.227000000001</v>
      </c>
      <c r="C477" s="165">
        <f t="shared" ca="1" si="19"/>
        <v>3.2394137931045179</v>
      </c>
      <c r="D477" s="178">
        <f t="shared" si="20"/>
        <v>1.0027488018043487</v>
      </c>
      <c r="E477" s="178"/>
      <c r="F477" s="159"/>
    </row>
    <row r="478" spans="1:6">
      <c r="A478" s="23">
        <v>1051.46</v>
      </c>
      <c r="B478" s="165">
        <v>14.229600000001</v>
      </c>
      <c r="C478" s="165">
        <f t="shared" ca="1" si="19"/>
        <v>3.2420137931045474</v>
      </c>
      <c r="D478" s="178">
        <f t="shared" si="20"/>
        <v>1.0029320552579712</v>
      </c>
      <c r="E478" s="178"/>
      <c r="F478" s="159"/>
    </row>
    <row r="479" spans="1:6">
      <c r="A479" s="23">
        <v>1051.47</v>
      </c>
      <c r="B479" s="165">
        <v>14.232200000001001</v>
      </c>
      <c r="C479" s="165">
        <f t="shared" ca="1" si="19"/>
        <v>3.24461379310452</v>
      </c>
      <c r="D479" s="178">
        <f t="shared" si="20"/>
        <v>1.0031153087115943</v>
      </c>
      <c r="E479" s="178"/>
      <c r="F479" s="159"/>
    </row>
    <row r="480" spans="1:6">
      <c r="A480" s="23">
        <v>1051.48</v>
      </c>
      <c r="B480" s="165">
        <v>14.234800000001</v>
      </c>
      <c r="C480" s="165">
        <f t="shared" ca="1" si="19"/>
        <v>3.2472137931045495</v>
      </c>
      <c r="D480" s="178">
        <f t="shared" si="20"/>
        <v>1.0032985621652168</v>
      </c>
      <c r="E480" s="178"/>
      <c r="F480" s="159"/>
    </row>
    <row r="481" spans="1:6">
      <c r="A481" s="23">
        <v>1051.49</v>
      </c>
      <c r="B481" s="165">
        <v>14.237400000000999</v>
      </c>
      <c r="C481" s="165">
        <f t="shared" ca="1" si="19"/>
        <v>3.2498137931045221</v>
      </c>
      <c r="D481" s="178">
        <f t="shared" si="20"/>
        <v>1.0034818156188396</v>
      </c>
      <c r="E481" s="178"/>
      <c r="F481" s="159"/>
    </row>
    <row r="482" spans="1:6">
      <c r="A482" s="23">
        <v>1051.5</v>
      </c>
      <c r="B482" s="165">
        <v>14.240000000001</v>
      </c>
      <c r="C482" s="165">
        <f t="shared" ca="1" si="19"/>
        <v>3.2524137931045516</v>
      </c>
      <c r="D482" s="178">
        <f t="shared" si="20"/>
        <v>1.0036650690724624</v>
      </c>
      <c r="E482" s="178"/>
      <c r="F482" s="159"/>
    </row>
    <row r="483" spans="1:6">
      <c r="A483" s="23">
        <v>1051.51</v>
      </c>
      <c r="B483" s="165">
        <v>14.242600000001</v>
      </c>
      <c r="C483" s="165">
        <f t="shared" ca="1" si="19"/>
        <v>3.2550137931045242</v>
      </c>
      <c r="D483" s="178">
        <f t="shared" si="20"/>
        <v>1.0038483225260852</v>
      </c>
      <c r="E483" s="178"/>
      <c r="F483" s="159"/>
    </row>
    <row r="484" spans="1:6">
      <c r="A484" s="168">
        <v>1051.52</v>
      </c>
      <c r="B484" s="169">
        <v>14.2452000000011</v>
      </c>
      <c r="C484" s="165">
        <f t="shared" ca="1" si="19"/>
        <v>3.2576137931045537</v>
      </c>
      <c r="D484" s="178">
        <f t="shared" si="20"/>
        <v>1.0040315759797152</v>
      </c>
      <c r="E484" s="178"/>
      <c r="F484" s="159"/>
    </row>
    <row r="485" spans="1:6">
      <c r="A485" s="23">
        <v>1051.53</v>
      </c>
      <c r="B485" s="165">
        <v>14.247800000001099</v>
      </c>
      <c r="C485" s="165">
        <f t="shared" ca="1" si="19"/>
        <v>3.2602137931045831</v>
      </c>
      <c r="D485" s="178">
        <f t="shared" si="20"/>
        <v>1.0042148294333377</v>
      </c>
      <c r="E485" s="178"/>
      <c r="F485" s="159"/>
    </row>
    <row r="486" spans="1:6">
      <c r="A486" s="23">
        <v>1051.54</v>
      </c>
      <c r="B486" s="165">
        <v>14.2504000000011</v>
      </c>
      <c r="C486" s="165">
        <f t="shared" ca="1" si="19"/>
        <v>3.2628137931045558</v>
      </c>
      <c r="D486" s="178">
        <f t="shared" si="20"/>
        <v>1.0043980828869605</v>
      </c>
      <c r="E486" s="178"/>
      <c r="F486" s="159"/>
    </row>
    <row r="487" spans="1:6">
      <c r="A487" s="23">
        <v>1051.55</v>
      </c>
      <c r="B487" s="165">
        <v>14.2530000000011</v>
      </c>
      <c r="C487" s="165">
        <f t="shared" ca="1" si="19"/>
        <v>3.2654137931045852</v>
      </c>
      <c r="D487" s="178">
        <f t="shared" si="20"/>
        <v>1.0045813363405833</v>
      </c>
      <c r="E487" s="178"/>
      <c r="F487" s="159"/>
    </row>
    <row r="488" spans="1:6">
      <c r="A488" s="23">
        <v>1051.56</v>
      </c>
      <c r="B488" s="165">
        <v>14.255600000001101</v>
      </c>
      <c r="C488" s="165">
        <f t="shared" ca="1" si="19"/>
        <v>3.2680137931045579</v>
      </c>
      <c r="D488" s="178">
        <f t="shared" si="20"/>
        <v>1.0047645897942061</v>
      </c>
      <c r="E488" s="178"/>
      <c r="F488" s="159"/>
    </row>
    <row r="489" spans="1:6">
      <c r="A489" s="23">
        <v>1051.57</v>
      </c>
      <c r="B489" s="165">
        <v>14.2582000000011</v>
      </c>
      <c r="C489" s="165">
        <f t="shared" ca="1" si="19"/>
        <v>3.2706137931045873</v>
      </c>
      <c r="D489" s="178">
        <f t="shared" si="20"/>
        <v>1.0049478432478289</v>
      </c>
      <c r="E489" s="178"/>
      <c r="F489" s="159"/>
    </row>
    <row r="490" spans="1:6">
      <c r="A490" s="23">
        <v>1051.58</v>
      </c>
      <c r="B490" s="165">
        <v>14.260800000001099</v>
      </c>
      <c r="C490" s="165">
        <f t="shared" ca="1" si="19"/>
        <v>3.27321379310456</v>
      </c>
      <c r="D490" s="178">
        <f t="shared" si="20"/>
        <v>1.0051310967014515</v>
      </c>
      <c r="E490" s="178"/>
      <c r="F490" s="159"/>
    </row>
    <row r="491" spans="1:6">
      <c r="A491" s="23">
        <v>1051.5899999999999</v>
      </c>
      <c r="B491" s="165">
        <v>14.2634000000011</v>
      </c>
      <c r="C491" s="165">
        <f t="shared" ca="1" si="19"/>
        <v>3.2758137931045894</v>
      </c>
      <c r="D491" s="178">
        <f t="shared" si="20"/>
        <v>1.0053143501550745</v>
      </c>
      <c r="E491" s="178"/>
      <c r="F491" s="159"/>
    </row>
    <row r="492" spans="1:6">
      <c r="A492" s="23">
        <v>1051.5999999999999</v>
      </c>
      <c r="B492" s="165">
        <v>14.2660000000011</v>
      </c>
      <c r="C492" s="165">
        <f t="shared" ca="1" si="19"/>
        <v>3.2784137931046189</v>
      </c>
      <c r="D492" s="178">
        <f t="shared" si="20"/>
        <v>1.0054976036086971</v>
      </c>
      <c r="E492" s="178"/>
      <c r="F492" s="159"/>
    </row>
    <row r="493" spans="1:6">
      <c r="A493" s="23">
        <v>1051.6099999999999</v>
      </c>
      <c r="B493" s="165">
        <v>14.268600000001101</v>
      </c>
      <c r="C493" s="165">
        <f t="shared" ca="1" si="19"/>
        <v>3.2810137931045915</v>
      </c>
      <c r="D493" s="178">
        <f t="shared" si="20"/>
        <v>1.0056808570623199</v>
      </c>
      <c r="E493" s="178"/>
      <c r="F493" s="159"/>
    </row>
    <row r="494" spans="1:6">
      <c r="A494" s="23">
        <v>1051.6199999999999</v>
      </c>
      <c r="B494" s="165">
        <v>14.2712000000011</v>
      </c>
      <c r="C494" s="165">
        <f t="shared" ca="1" si="19"/>
        <v>3.283613793104621</v>
      </c>
      <c r="D494" s="178">
        <f t="shared" si="20"/>
        <v>1.0058641105159427</v>
      </c>
      <c r="E494" s="178"/>
      <c r="F494" s="159"/>
    </row>
    <row r="495" spans="1:6">
      <c r="A495" s="23">
        <v>1051.6300000000001</v>
      </c>
      <c r="B495" s="165">
        <v>14.2738000000012</v>
      </c>
      <c r="C495" s="165">
        <f t="shared" ca="1" si="19"/>
        <v>3.2862137931046504</v>
      </c>
      <c r="D495" s="178">
        <f t="shared" si="20"/>
        <v>1.0060473639695726</v>
      </c>
      <c r="E495" s="178"/>
      <c r="F495" s="159"/>
    </row>
    <row r="496" spans="1:6">
      <c r="A496" s="23">
        <v>1051.6400000000001</v>
      </c>
      <c r="B496" s="165">
        <v>14.2764000000012</v>
      </c>
      <c r="C496" s="165">
        <f t="shared" ca="1" si="19"/>
        <v>3.2888137931046799</v>
      </c>
      <c r="D496" s="178">
        <f t="shared" si="20"/>
        <v>1.0062306174231952</v>
      </c>
      <c r="E496" s="178"/>
      <c r="F496" s="159"/>
    </row>
    <row r="497" spans="1:6">
      <c r="A497" s="23">
        <v>1051.6500000000001</v>
      </c>
      <c r="B497" s="165">
        <v>14.279000000001201</v>
      </c>
      <c r="C497" s="165">
        <f t="shared" ca="1" si="19"/>
        <v>3.2914137931046525</v>
      </c>
      <c r="D497" s="178">
        <f t="shared" si="20"/>
        <v>1.0064138708768182</v>
      </c>
      <c r="E497" s="178"/>
      <c r="F497" s="159"/>
    </row>
    <row r="498" spans="1:6">
      <c r="A498" s="23">
        <v>1051.6600000000001</v>
      </c>
      <c r="B498" s="165">
        <v>14.2816000000012</v>
      </c>
      <c r="C498" s="165">
        <f t="shared" ca="1" si="19"/>
        <v>3.294013793104682</v>
      </c>
      <c r="D498" s="178">
        <f t="shared" si="20"/>
        <v>1.0065971243304408</v>
      </c>
      <c r="E498" s="178"/>
      <c r="F498" s="159"/>
    </row>
    <row r="499" spans="1:6">
      <c r="A499" s="23">
        <v>1051.67</v>
      </c>
      <c r="B499" s="165">
        <v>14.284200000001199</v>
      </c>
      <c r="C499" s="165">
        <f t="shared" ca="1" si="19"/>
        <v>3.2966137931047115</v>
      </c>
      <c r="D499" s="178">
        <f t="shared" si="20"/>
        <v>1.0067803777840636</v>
      </c>
      <c r="E499" s="178"/>
      <c r="F499" s="159"/>
    </row>
    <row r="500" spans="1:6">
      <c r="A500" s="23">
        <v>1051.68</v>
      </c>
      <c r="B500" s="165">
        <v>14.2868000000012</v>
      </c>
      <c r="C500" s="165">
        <f t="shared" ca="1" si="19"/>
        <v>3.2992137931046841</v>
      </c>
      <c r="D500" s="178">
        <f t="shared" si="20"/>
        <v>1.0069636312376864</v>
      </c>
      <c r="E500" s="178"/>
      <c r="F500" s="159"/>
    </row>
    <row r="501" spans="1:6">
      <c r="A501" s="23">
        <v>1051.69</v>
      </c>
      <c r="B501" s="165">
        <v>14.2894000000012</v>
      </c>
      <c r="C501" s="165">
        <f t="shared" ca="1" si="19"/>
        <v>3.3018137931047136</v>
      </c>
      <c r="D501" s="178">
        <f t="shared" si="20"/>
        <v>1.0071468846913092</v>
      </c>
      <c r="E501" s="178"/>
      <c r="F501" s="159"/>
    </row>
    <row r="502" spans="1:6">
      <c r="A502" s="23">
        <v>1051.7</v>
      </c>
      <c r="B502" s="165">
        <v>14.292000000001201</v>
      </c>
      <c r="C502" s="165">
        <f t="shared" ca="1" si="19"/>
        <v>3.3044137931046862</v>
      </c>
      <c r="D502" s="178">
        <f t="shared" si="20"/>
        <v>1.007330138144932</v>
      </c>
      <c r="E502" s="178"/>
      <c r="F502" s="159"/>
    </row>
    <row r="503" spans="1:6">
      <c r="A503" s="23">
        <v>1051.71</v>
      </c>
      <c r="B503" s="165">
        <v>14.2946000000012</v>
      </c>
      <c r="C503" s="165">
        <f t="shared" ca="1" si="19"/>
        <v>3.3070137931047157</v>
      </c>
      <c r="D503" s="178">
        <f t="shared" si="20"/>
        <v>1.0075133915985546</v>
      </c>
      <c r="E503" s="178"/>
      <c r="F503" s="159"/>
    </row>
    <row r="504" spans="1:6">
      <c r="A504" s="23">
        <v>1051.72</v>
      </c>
      <c r="B504" s="165">
        <v>14.297200000001199</v>
      </c>
      <c r="C504" s="165">
        <f t="shared" ca="1" si="19"/>
        <v>3.3096137931046883</v>
      </c>
      <c r="D504" s="178">
        <f t="shared" si="20"/>
        <v>1.0076966450521774</v>
      </c>
      <c r="E504" s="178"/>
      <c r="F504" s="159"/>
    </row>
    <row r="505" spans="1:6">
      <c r="A505" s="23">
        <v>1051.73</v>
      </c>
      <c r="B505" s="165">
        <v>14.2998000000012</v>
      </c>
      <c r="C505" s="165">
        <f t="shared" ca="1" si="19"/>
        <v>3.3122137931047178</v>
      </c>
      <c r="D505" s="178">
        <f t="shared" si="20"/>
        <v>1.0078798985058002</v>
      </c>
      <c r="E505" s="178"/>
      <c r="F505" s="159"/>
    </row>
    <row r="506" spans="1:6">
      <c r="A506" s="23">
        <v>1051.74</v>
      </c>
      <c r="B506" s="165">
        <v>14.302400000001199</v>
      </c>
      <c r="C506" s="165">
        <f t="shared" ca="1" si="19"/>
        <v>3.3148137931046904</v>
      </c>
      <c r="D506" s="178">
        <f t="shared" si="20"/>
        <v>1.008063151959423</v>
      </c>
      <c r="E506" s="178"/>
      <c r="F506" s="159"/>
    </row>
    <row r="507" spans="1:6">
      <c r="A507" s="23">
        <v>1051.75</v>
      </c>
      <c r="B507" s="165">
        <v>14.305000000001201</v>
      </c>
      <c r="C507" s="165">
        <f t="shared" ca="1" si="19"/>
        <v>3.3174137931047198</v>
      </c>
      <c r="D507" s="178">
        <f t="shared" si="20"/>
        <v>1.0082464054130458</v>
      </c>
      <c r="E507" s="178"/>
      <c r="F507" s="159"/>
    </row>
    <row r="508" spans="1:6">
      <c r="A508" s="23">
        <v>1051.76</v>
      </c>
      <c r="B508" s="165">
        <v>14.3076000000012</v>
      </c>
      <c r="C508" s="165">
        <f t="shared" ca="1" si="19"/>
        <v>3.3200137931047493</v>
      </c>
      <c r="D508" s="178">
        <f t="shared" si="20"/>
        <v>1.0084296588666686</v>
      </c>
      <c r="E508" s="178"/>
      <c r="F508" s="159"/>
    </row>
    <row r="509" spans="1:6">
      <c r="A509" s="23">
        <v>1051.77</v>
      </c>
      <c r="B509" s="165">
        <v>14.310200000001201</v>
      </c>
      <c r="C509" s="165">
        <f t="shared" ca="1" si="19"/>
        <v>3.3226137931047219</v>
      </c>
      <c r="D509" s="178">
        <f t="shared" si="20"/>
        <v>1.0086129123202914</v>
      </c>
      <c r="E509" s="178"/>
      <c r="F509" s="159"/>
    </row>
    <row r="510" spans="1:6">
      <c r="A510" s="23">
        <v>1051.78</v>
      </c>
      <c r="B510" s="165">
        <v>14.3128000000012</v>
      </c>
      <c r="C510" s="165">
        <f t="shared" ca="1" si="19"/>
        <v>3.3252137931047514</v>
      </c>
      <c r="D510" s="178">
        <f t="shared" si="20"/>
        <v>1.008796165773914</v>
      </c>
      <c r="E510" s="178"/>
      <c r="F510" s="159"/>
    </row>
    <row r="511" spans="1:6">
      <c r="A511" s="23">
        <v>1051.79</v>
      </c>
      <c r="B511" s="165">
        <v>14.315400000001199</v>
      </c>
      <c r="C511" s="165">
        <f t="shared" ca="1" si="19"/>
        <v>3.327813793104724</v>
      </c>
      <c r="D511" s="178">
        <f t="shared" si="20"/>
        <v>1.0089794192275368</v>
      </c>
      <c r="E511" s="178"/>
      <c r="F511" s="159"/>
    </row>
    <row r="512" spans="1:6">
      <c r="A512" s="23">
        <v>1051.8</v>
      </c>
      <c r="B512" s="165">
        <v>14.3180000000012</v>
      </c>
      <c r="C512" s="165">
        <f t="shared" ca="1" si="19"/>
        <v>3.3304137931047535</v>
      </c>
      <c r="D512" s="178">
        <f t="shared" si="20"/>
        <v>1.0091626726811596</v>
      </c>
      <c r="E512" s="178"/>
      <c r="F512" s="159"/>
    </row>
    <row r="513" spans="1:6">
      <c r="A513" s="23">
        <v>1051.81</v>
      </c>
      <c r="B513" s="165">
        <v>14.3206000000012</v>
      </c>
      <c r="C513" s="165">
        <f t="shared" ca="1" si="19"/>
        <v>3.3330137931047261</v>
      </c>
      <c r="D513" s="178">
        <f t="shared" si="20"/>
        <v>1.0093459261347824</v>
      </c>
      <c r="E513" s="178"/>
      <c r="F513" s="159"/>
    </row>
    <row r="514" spans="1:6">
      <c r="A514" s="23">
        <v>1051.82</v>
      </c>
      <c r="B514" s="165">
        <v>14.323200000001201</v>
      </c>
      <c r="C514" s="165">
        <f t="shared" ca="1" si="19"/>
        <v>3.3356137931047556</v>
      </c>
      <c r="D514" s="178">
        <f t="shared" si="20"/>
        <v>1.0095291795884052</v>
      </c>
      <c r="E514" s="178"/>
      <c r="F514" s="159"/>
    </row>
    <row r="515" spans="1:6">
      <c r="A515" s="23">
        <v>1051.83</v>
      </c>
      <c r="B515" s="165">
        <v>14.325800000001299</v>
      </c>
      <c r="C515" s="165">
        <f t="shared" ca="1" si="19"/>
        <v>3.3382137931047851</v>
      </c>
      <c r="D515" s="178">
        <f t="shared" si="20"/>
        <v>1.0097124330420348</v>
      </c>
      <c r="E515" s="178"/>
      <c r="F515" s="159"/>
    </row>
    <row r="516" spans="1:6">
      <c r="A516" s="23">
        <v>1051.8399999999999</v>
      </c>
      <c r="B516" s="165">
        <v>14.328400000001301</v>
      </c>
      <c r="C516" s="165">
        <f t="shared" ca="1" si="19"/>
        <v>3.3408137931047577</v>
      </c>
      <c r="D516" s="178">
        <f t="shared" si="20"/>
        <v>1.0098956864956579</v>
      </c>
      <c r="E516" s="178"/>
      <c r="F516" s="159"/>
    </row>
    <row r="517" spans="1:6">
      <c r="A517" s="23">
        <v>1051.8499999999999</v>
      </c>
      <c r="B517" s="165">
        <v>14.3310000000013</v>
      </c>
      <c r="C517" s="165">
        <f t="shared" ca="1" si="19"/>
        <v>3.3434137931047871</v>
      </c>
      <c r="D517" s="178">
        <f t="shared" si="20"/>
        <v>1.0100789399492804</v>
      </c>
      <c r="E517" s="178"/>
      <c r="F517" s="159"/>
    </row>
    <row r="518" spans="1:6">
      <c r="A518" s="23">
        <v>1051.8599999999999</v>
      </c>
      <c r="B518" s="165">
        <v>14.333600000001301</v>
      </c>
      <c r="C518" s="165">
        <f t="shared" ca="1" si="19"/>
        <v>3.3460137931047598</v>
      </c>
      <c r="D518" s="178">
        <f t="shared" si="20"/>
        <v>1.0102621934029032</v>
      </c>
      <c r="E518" s="178"/>
      <c r="F518" s="159"/>
    </row>
    <row r="519" spans="1:6">
      <c r="A519" s="23">
        <v>1051.8699999999999</v>
      </c>
      <c r="B519" s="165">
        <v>14.3362000000013</v>
      </c>
      <c r="C519" s="165">
        <f t="shared" ref="C519:C582" ca="1" si="21">FORECAST(A519,OFFSET($J$4:$J$12,MATCH(A519,$H$4:$H$12)-1,0,2),OFFSET($H$4:$H$12,MATCH(A519,$H$4:$H$12,1)-1,0,2))</f>
        <v>3.3486137931047892</v>
      </c>
      <c r="D519" s="178">
        <f t="shared" si="20"/>
        <v>1.010445446856526</v>
      </c>
      <c r="E519" s="178"/>
      <c r="F519" s="159"/>
    </row>
    <row r="520" spans="1:6">
      <c r="A520" s="23">
        <v>1051.8800000000001</v>
      </c>
      <c r="B520" s="165">
        <v>14.338800000001299</v>
      </c>
      <c r="C520" s="165">
        <f t="shared" ca="1" si="21"/>
        <v>3.3512137931048187</v>
      </c>
      <c r="D520" s="178">
        <f t="shared" si="20"/>
        <v>1.0106287003101488</v>
      </c>
      <c r="E520" s="178"/>
      <c r="F520" s="159"/>
    </row>
    <row r="521" spans="1:6">
      <c r="A521" s="23">
        <v>1051.8900000000001</v>
      </c>
      <c r="B521" s="165">
        <v>14.3414000000013</v>
      </c>
      <c r="C521" s="165">
        <f t="shared" ca="1" si="21"/>
        <v>3.3538137931048482</v>
      </c>
      <c r="D521" s="178">
        <f t="shared" si="20"/>
        <v>1.0108119537637716</v>
      </c>
      <c r="E521" s="178"/>
      <c r="F521" s="159"/>
    </row>
    <row r="522" spans="1:6">
      <c r="A522" s="23">
        <v>1051.9000000000001</v>
      </c>
      <c r="B522" s="165">
        <v>14.3440000000013</v>
      </c>
      <c r="C522" s="165">
        <f t="shared" ca="1" si="21"/>
        <v>3.3564137931048208</v>
      </c>
      <c r="D522" s="178">
        <f t="shared" si="20"/>
        <v>1.0109952072173942</v>
      </c>
      <c r="E522" s="178"/>
      <c r="F522" s="159"/>
    </row>
    <row r="523" spans="1:6">
      <c r="A523" s="23">
        <v>1051.9100000000001</v>
      </c>
      <c r="B523" s="165">
        <v>14.346600000001301</v>
      </c>
      <c r="C523" s="165">
        <f t="shared" ca="1" si="21"/>
        <v>3.3590137931048503</v>
      </c>
      <c r="D523" s="178">
        <f t="shared" si="20"/>
        <v>1.0111784606710172</v>
      </c>
      <c r="E523" s="178"/>
      <c r="F523" s="159"/>
    </row>
    <row r="524" spans="1:6">
      <c r="A524" s="23">
        <v>1051.92</v>
      </c>
      <c r="B524" s="165">
        <v>14.3492000000013</v>
      </c>
      <c r="C524" s="165">
        <f t="shared" ca="1" si="21"/>
        <v>3.3616137931048797</v>
      </c>
      <c r="D524" s="178">
        <f t="shared" si="20"/>
        <v>1.0113617141246398</v>
      </c>
      <c r="E524" s="178"/>
      <c r="F524" s="159"/>
    </row>
    <row r="525" spans="1:6">
      <c r="A525" s="23">
        <v>1051.93</v>
      </c>
      <c r="B525" s="165">
        <v>14.351800000001401</v>
      </c>
      <c r="C525" s="165">
        <f t="shared" ca="1" si="21"/>
        <v>3.3642137931048524</v>
      </c>
      <c r="D525" s="178">
        <f t="shared" si="20"/>
        <v>1.0115449675782697</v>
      </c>
      <c r="E525" s="178"/>
      <c r="F525" s="159"/>
    </row>
    <row r="526" spans="1:6">
      <c r="A526" s="23">
        <v>1051.94</v>
      </c>
      <c r="B526" s="165">
        <v>14.3544000000014</v>
      </c>
      <c r="C526" s="165">
        <f t="shared" ca="1" si="21"/>
        <v>3.3668137931048818</v>
      </c>
      <c r="D526" s="178">
        <f t="shared" si="20"/>
        <v>1.0117282210318925</v>
      </c>
      <c r="E526" s="178"/>
      <c r="F526" s="159"/>
    </row>
    <row r="527" spans="1:6">
      <c r="A527" s="23">
        <v>1051.95</v>
      </c>
      <c r="B527" s="165">
        <v>14.357000000001401</v>
      </c>
      <c r="C527" s="165">
        <f t="shared" ca="1" si="21"/>
        <v>3.3694137931048544</v>
      </c>
      <c r="D527" s="178">
        <f t="shared" si="20"/>
        <v>1.0119114744855153</v>
      </c>
      <c r="E527" s="178"/>
      <c r="F527" s="159"/>
    </row>
    <row r="528" spans="1:6">
      <c r="A528" s="23">
        <v>1051.96</v>
      </c>
      <c r="B528" s="165">
        <v>14.3596000000014</v>
      </c>
      <c r="C528" s="165">
        <f t="shared" ca="1" si="21"/>
        <v>3.3720137931048839</v>
      </c>
      <c r="D528" s="178">
        <f t="shared" si="20"/>
        <v>1.0120947279391379</v>
      </c>
      <c r="E528" s="178"/>
      <c r="F528" s="159"/>
    </row>
    <row r="529" spans="1:6">
      <c r="A529" s="23">
        <v>1051.97</v>
      </c>
      <c r="B529" s="165">
        <v>14.362200000001399</v>
      </c>
      <c r="C529" s="165">
        <f t="shared" ca="1" si="21"/>
        <v>3.3746137931048565</v>
      </c>
      <c r="D529" s="178">
        <f t="shared" si="20"/>
        <v>1.0122779813927607</v>
      </c>
      <c r="E529" s="178"/>
      <c r="F529" s="159"/>
    </row>
    <row r="530" spans="1:6">
      <c r="A530" s="23">
        <v>1051.98</v>
      </c>
      <c r="B530" s="165">
        <v>14.3648000000014</v>
      </c>
      <c r="C530" s="165">
        <f t="shared" ca="1" si="21"/>
        <v>3.377213793104886</v>
      </c>
      <c r="D530" s="178">
        <f t="shared" ref="D530:D593" si="22">B530/$B$462</f>
        <v>1.0124612348463835</v>
      </c>
      <c r="E530" s="178"/>
      <c r="F530" s="159"/>
    </row>
    <row r="531" spans="1:6">
      <c r="A531" s="23">
        <v>1051.99</v>
      </c>
      <c r="B531" s="165">
        <v>14.3674000000014</v>
      </c>
      <c r="C531" s="165">
        <f t="shared" ca="1" si="21"/>
        <v>3.3798137931049155</v>
      </c>
      <c r="D531" s="178">
        <f t="shared" si="22"/>
        <v>1.0126444883000063</v>
      </c>
      <c r="E531" s="178"/>
      <c r="F531" s="159"/>
    </row>
    <row r="532" spans="1:6">
      <c r="A532" s="163">
        <v>1052</v>
      </c>
      <c r="B532" s="166">
        <v>14.370000000001401</v>
      </c>
      <c r="C532" s="166">
        <v>3.38</v>
      </c>
      <c r="D532" s="178">
        <f t="shared" si="22"/>
        <v>1.0128277417536291</v>
      </c>
      <c r="E532" s="178"/>
      <c r="F532" s="159"/>
    </row>
    <row r="533" spans="1:6">
      <c r="A533" s="23">
        <v>1052.01</v>
      </c>
      <c r="B533" s="165">
        <v>14.3726000000014</v>
      </c>
      <c r="C533" s="165">
        <f t="shared" ca="1" si="21"/>
        <v>3.3850137931048607</v>
      </c>
      <c r="D533" s="178">
        <f t="shared" si="22"/>
        <v>1.0130109952072519</v>
      </c>
      <c r="E533" s="178"/>
      <c r="F533" s="159"/>
    </row>
    <row r="534" spans="1:6">
      <c r="A534" s="23">
        <v>1052.02</v>
      </c>
      <c r="B534" s="165">
        <v>14.375200000001399</v>
      </c>
      <c r="C534" s="165">
        <f t="shared" ca="1" si="21"/>
        <v>3.3876137931048902</v>
      </c>
      <c r="D534" s="178">
        <f t="shared" si="22"/>
        <v>1.0131942486608745</v>
      </c>
      <c r="E534" s="178"/>
      <c r="F534" s="159"/>
    </row>
    <row r="535" spans="1:6">
      <c r="A535" s="23">
        <v>1052.03</v>
      </c>
      <c r="B535" s="165">
        <v>14.3778000000014</v>
      </c>
      <c r="C535" s="165">
        <f t="shared" ca="1" si="21"/>
        <v>3.3902137931049197</v>
      </c>
      <c r="D535" s="178">
        <f t="shared" si="22"/>
        <v>1.0133775021144973</v>
      </c>
      <c r="E535" s="178"/>
      <c r="F535" s="159"/>
    </row>
    <row r="536" spans="1:6">
      <c r="A536" s="23">
        <v>1052.04</v>
      </c>
      <c r="B536" s="165">
        <v>14.3804000000014</v>
      </c>
      <c r="C536" s="165">
        <f t="shared" ca="1" si="21"/>
        <v>3.3928137931048923</v>
      </c>
      <c r="D536" s="178">
        <f t="shared" si="22"/>
        <v>1.0135607555681201</v>
      </c>
      <c r="E536" s="178"/>
      <c r="F536" s="159"/>
    </row>
    <row r="537" spans="1:6">
      <c r="A537" s="23">
        <v>1052.05</v>
      </c>
      <c r="B537" s="165">
        <v>14.383000000001401</v>
      </c>
      <c r="C537" s="165">
        <f t="shared" ca="1" si="21"/>
        <v>3.3954137931049218</v>
      </c>
      <c r="D537" s="178">
        <f t="shared" si="22"/>
        <v>1.0137440090217429</v>
      </c>
      <c r="E537" s="178"/>
      <c r="F537" s="159"/>
    </row>
    <row r="538" spans="1:6">
      <c r="A538" s="23">
        <v>1052.06</v>
      </c>
      <c r="B538" s="165">
        <v>14.3856000000014</v>
      </c>
      <c r="C538" s="165">
        <f t="shared" ca="1" si="21"/>
        <v>3.3980137931048944</v>
      </c>
      <c r="D538" s="178">
        <f t="shared" si="22"/>
        <v>1.0139272624753657</v>
      </c>
      <c r="E538" s="178"/>
      <c r="F538" s="159"/>
    </row>
    <row r="539" spans="1:6">
      <c r="A539" s="23">
        <v>1052.07</v>
      </c>
      <c r="B539" s="165">
        <v>14.388200000001399</v>
      </c>
      <c r="C539" s="165">
        <f t="shared" ca="1" si="21"/>
        <v>3.4006137931049238</v>
      </c>
      <c r="D539" s="178">
        <f t="shared" si="22"/>
        <v>1.0141105159289883</v>
      </c>
      <c r="E539" s="178"/>
      <c r="F539" s="159"/>
    </row>
    <row r="540" spans="1:6">
      <c r="A540" s="23">
        <v>1052.08</v>
      </c>
      <c r="B540" s="165">
        <v>14.3908000000014</v>
      </c>
      <c r="C540" s="165">
        <f t="shared" ca="1" si="21"/>
        <v>3.4032137931048965</v>
      </c>
      <c r="D540" s="178">
        <f t="shared" si="22"/>
        <v>1.0142937693826113</v>
      </c>
      <c r="E540" s="178"/>
      <c r="F540" s="159"/>
    </row>
    <row r="541" spans="1:6">
      <c r="A541" s="23">
        <v>1052.0899999999999</v>
      </c>
      <c r="B541" s="165">
        <v>14.3934000000014</v>
      </c>
      <c r="C541" s="165">
        <f t="shared" ca="1" si="21"/>
        <v>3.4058137931049259</v>
      </c>
      <c r="D541" s="178">
        <f t="shared" si="22"/>
        <v>1.0144770228362339</v>
      </c>
      <c r="E541" s="178"/>
      <c r="F541" s="159"/>
    </row>
    <row r="542" spans="1:6">
      <c r="A542" s="23">
        <v>1052.0999999999999</v>
      </c>
      <c r="B542" s="165">
        <v>14.396000000001401</v>
      </c>
      <c r="C542" s="165">
        <f t="shared" ca="1" si="21"/>
        <v>3.4084137931048986</v>
      </c>
      <c r="D542" s="178">
        <f t="shared" si="22"/>
        <v>1.0146602762898567</v>
      </c>
      <c r="E542" s="178"/>
      <c r="F542" s="159"/>
    </row>
    <row r="543" spans="1:6">
      <c r="A543" s="23">
        <v>1052.1099999999999</v>
      </c>
      <c r="B543" s="165">
        <v>14.3986000000014</v>
      </c>
      <c r="C543" s="165">
        <f t="shared" ca="1" si="21"/>
        <v>3.411013793104928</v>
      </c>
      <c r="D543" s="178">
        <f t="shared" si="22"/>
        <v>1.0148435297434795</v>
      </c>
      <c r="E543" s="178"/>
      <c r="F543" s="159"/>
    </row>
    <row r="544" spans="1:6">
      <c r="A544" s="23">
        <v>1052.1199999999999</v>
      </c>
      <c r="B544" s="165">
        <v>14.401200000001401</v>
      </c>
      <c r="C544" s="165">
        <f t="shared" ca="1" si="21"/>
        <v>3.4136137931049575</v>
      </c>
      <c r="D544" s="178">
        <f t="shared" si="22"/>
        <v>1.0150267831971023</v>
      </c>
      <c r="E544" s="178"/>
      <c r="F544" s="159"/>
    </row>
    <row r="545" spans="1:6">
      <c r="A545" s="23">
        <v>1052.1300000000001</v>
      </c>
      <c r="B545" s="165">
        <v>14.4038000000015</v>
      </c>
      <c r="C545" s="165">
        <f t="shared" ca="1" si="21"/>
        <v>3.416213793104987</v>
      </c>
      <c r="D545" s="178">
        <f t="shared" si="22"/>
        <v>1.0152100366507322</v>
      </c>
      <c r="E545" s="178"/>
      <c r="F545" s="159"/>
    </row>
    <row r="546" spans="1:6">
      <c r="A546" s="23">
        <v>1052.1400000000001</v>
      </c>
      <c r="B546" s="165">
        <v>14.406400000001501</v>
      </c>
      <c r="C546" s="165">
        <f t="shared" ca="1" si="21"/>
        <v>3.4188137931050164</v>
      </c>
      <c r="D546" s="178">
        <f t="shared" si="22"/>
        <v>1.015393290104355</v>
      </c>
      <c r="E546" s="178"/>
      <c r="F546" s="159"/>
    </row>
    <row r="547" spans="1:6">
      <c r="A547" s="23">
        <v>1052.1500000000001</v>
      </c>
      <c r="B547" s="165">
        <v>14.4090000000015</v>
      </c>
      <c r="C547" s="165">
        <f t="shared" ca="1" si="21"/>
        <v>3.4214137931049891</v>
      </c>
      <c r="D547" s="178">
        <f t="shared" si="22"/>
        <v>1.0155765435579776</v>
      </c>
      <c r="E547" s="178"/>
      <c r="F547" s="159"/>
    </row>
    <row r="548" spans="1:6">
      <c r="A548" s="23">
        <v>1052.1600000000001</v>
      </c>
      <c r="B548" s="165">
        <v>14.411600000001499</v>
      </c>
      <c r="C548" s="165">
        <f t="shared" ca="1" si="21"/>
        <v>3.4240137931050185</v>
      </c>
      <c r="D548" s="178">
        <f t="shared" si="22"/>
        <v>1.0157597970116004</v>
      </c>
      <c r="E548" s="178"/>
      <c r="F548" s="159"/>
    </row>
    <row r="549" spans="1:6">
      <c r="A549" s="23">
        <v>1052.17</v>
      </c>
      <c r="B549" s="165">
        <v>14.4142000000015</v>
      </c>
      <c r="C549" s="165">
        <f t="shared" ca="1" si="21"/>
        <v>3.4266137931049911</v>
      </c>
      <c r="D549" s="178">
        <f t="shared" si="22"/>
        <v>1.0159430504652232</v>
      </c>
      <c r="E549" s="178"/>
      <c r="F549" s="159"/>
    </row>
    <row r="550" spans="1:6">
      <c r="A550" s="23">
        <v>1052.18</v>
      </c>
      <c r="B550" s="165">
        <v>14.4168000000015</v>
      </c>
      <c r="C550" s="165">
        <f t="shared" ca="1" si="21"/>
        <v>3.4292137931050206</v>
      </c>
      <c r="D550" s="178">
        <f t="shared" si="22"/>
        <v>1.016126303918846</v>
      </c>
      <c r="E550" s="178"/>
      <c r="F550" s="159"/>
    </row>
    <row r="551" spans="1:6">
      <c r="A551" s="23">
        <v>1052.19</v>
      </c>
      <c r="B551" s="165">
        <v>14.419400000001501</v>
      </c>
      <c r="C551" s="165">
        <f t="shared" ca="1" si="21"/>
        <v>3.4318137931049932</v>
      </c>
      <c r="D551" s="178">
        <f t="shared" si="22"/>
        <v>1.0163095573724688</v>
      </c>
      <c r="E551" s="178"/>
      <c r="F551" s="159"/>
    </row>
    <row r="552" spans="1:6">
      <c r="A552" s="23">
        <v>1052.2</v>
      </c>
      <c r="B552" s="165">
        <v>14.4220000000015</v>
      </c>
      <c r="C552" s="165">
        <f t="shared" ca="1" si="21"/>
        <v>3.4344137931050227</v>
      </c>
      <c r="D552" s="178">
        <f t="shared" si="22"/>
        <v>1.0164928108260916</v>
      </c>
      <c r="E552" s="178"/>
      <c r="F552" s="159"/>
    </row>
    <row r="553" spans="1:6">
      <c r="A553" s="23">
        <v>1052.21</v>
      </c>
      <c r="B553" s="165">
        <v>14.424600000001501</v>
      </c>
      <c r="C553" s="165">
        <f t="shared" ca="1" si="21"/>
        <v>3.4370137931049953</v>
      </c>
      <c r="D553" s="178">
        <f t="shared" si="22"/>
        <v>1.0166760642797144</v>
      </c>
      <c r="E553" s="178"/>
      <c r="F553" s="159"/>
    </row>
    <row r="554" spans="1:6">
      <c r="A554" s="23">
        <v>1052.22</v>
      </c>
      <c r="B554" s="165">
        <v>14.4272000000015</v>
      </c>
      <c r="C554" s="165">
        <f t="shared" ca="1" si="21"/>
        <v>3.4396137931050248</v>
      </c>
      <c r="D554" s="178">
        <f t="shared" si="22"/>
        <v>1.0168593177333369</v>
      </c>
      <c r="E554" s="178"/>
      <c r="F554" s="159"/>
    </row>
    <row r="555" spans="1:6">
      <c r="A555" s="23">
        <v>1052.23</v>
      </c>
      <c r="B555" s="165">
        <v>14.429800000001499</v>
      </c>
      <c r="C555" s="165">
        <f t="shared" ca="1" si="21"/>
        <v>3.4422137931050543</v>
      </c>
      <c r="D555" s="178">
        <f t="shared" si="22"/>
        <v>1.0170425711869597</v>
      </c>
      <c r="E555" s="178"/>
      <c r="F555" s="159"/>
    </row>
    <row r="556" spans="1:6">
      <c r="A556" s="23">
        <v>1052.24</v>
      </c>
      <c r="B556" s="165">
        <v>14.4324000000015</v>
      </c>
      <c r="C556" s="165">
        <f t="shared" ca="1" si="21"/>
        <v>3.4448137931050269</v>
      </c>
      <c r="D556" s="178">
        <f t="shared" si="22"/>
        <v>1.0172258246405825</v>
      </c>
      <c r="E556" s="178"/>
      <c r="F556" s="159"/>
    </row>
    <row r="557" spans="1:6">
      <c r="A557" s="23">
        <v>1052.25</v>
      </c>
      <c r="B557" s="165">
        <v>14.4350000000015</v>
      </c>
      <c r="C557" s="165">
        <f t="shared" ca="1" si="21"/>
        <v>3.4474137931050564</v>
      </c>
      <c r="D557" s="178">
        <f t="shared" si="22"/>
        <v>1.0174090780942053</v>
      </c>
      <c r="E557" s="178"/>
      <c r="F557" s="159"/>
    </row>
    <row r="558" spans="1:6">
      <c r="A558" s="23">
        <v>1052.26</v>
      </c>
      <c r="B558" s="165">
        <v>14.437600000001501</v>
      </c>
      <c r="C558" s="165">
        <f t="shared" ca="1" si="21"/>
        <v>3.450013793105029</v>
      </c>
      <c r="D558" s="178">
        <f t="shared" si="22"/>
        <v>1.0175923315478281</v>
      </c>
      <c r="E558" s="178"/>
      <c r="F558" s="159"/>
    </row>
    <row r="559" spans="1:6">
      <c r="A559" s="23">
        <v>1052.27</v>
      </c>
      <c r="B559" s="165">
        <v>14.4402000000015</v>
      </c>
      <c r="C559" s="165">
        <f t="shared" ca="1" si="21"/>
        <v>3.4526137931050584</v>
      </c>
      <c r="D559" s="178">
        <f t="shared" si="22"/>
        <v>1.0177755850014509</v>
      </c>
      <c r="E559" s="178"/>
      <c r="F559" s="159"/>
    </row>
    <row r="560" spans="1:6">
      <c r="A560" s="23">
        <v>1052.28</v>
      </c>
      <c r="B560" s="165">
        <v>14.442800000001601</v>
      </c>
      <c r="C560" s="165">
        <f t="shared" ca="1" si="21"/>
        <v>3.4552137931050311</v>
      </c>
      <c r="D560" s="178">
        <f t="shared" si="22"/>
        <v>1.0179588384550806</v>
      </c>
      <c r="E560" s="178"/>
      <c r="F560" s="159"/>
    </row>
    <row r="561" spans="1:6">
      <c r="A561" s="23">
        <v>1052.29</v>
      </c>
      <c r="B561" s="165">
        <v>14.4454000000016</v>
      </c>
      <c r="C561" s="165">
        <f t="shared" ca="1" si="21"/>
        <v>3.4578137931050605</v>
      </c>
      <c r="D561" s="178">
        <f t="shared" si="22"/>
        <v>1.0181420919087034</v>
      </c>
      <c r="E561" s="178"/>
      <c r="F561" s="159"/>
    </row>
    <row r="562" spans="1:6">
      <c r="A562" s="23">
        <v>1052.3</v>
      </c>
      <c r="B562" s="165">
        <v>14.448000000001599</v>
      </c>
      <c r="C562" s="165">
        <f t="shared" ca="1" si="21"/>
        <v>3.4604137931050332</v>
      </c>
      <c r="D562" s="178">
        <f t="shared" si="22"/>
        <v>1.0183253453623262</v>
      </c>
      <c r="E562" s="178"/>
      <c r="F562" s="159"/>
    </row>
    <row r="563" spans="1:6">
      <c r="A563" s="23">
        <v>1052.31</v>
      </c>
      <c r="B563" s="165">
        <v>14.4506000000016</v>
      </c>
      <c r="C563" s="165">
        <f t="shared" ca="1" si="21"/>
        <v>3.4630137931050626</v>
      </c>
      <c r="D563" s="178">
        <f t="shared" si="22"/>
        <v>1.018508598815949</v>
      </c>
      <c r="E563" s="178"/>
      <c r="F563" s="159"/>
    </row>
    <row r="564" spans="1:6">
      <c r="A564" s="23">
        <v>1052.32</v>
      </c>
      <c r="B564" s="165">
        <v>14.453200000001599</v>
      </c>
      <c r="C564" s="165">
        <f t="shared" ca="1" si="21"/>
        <v>3.4656137931050353</v>
      </c>
      <c r="D564" s="178">
        <f t="shared" si="22"/>
        <v>1.0186918522695716</v>
      </c>
      <c r="E564" s="178"/>
      <c r="F564" s="159"/>
    </row>
    <row r="565" spans="1:6">
      <c r="A565" s="23">
        <v>1052.33</v>
      </c>
      <c r="B565" s="165">
        <v>14.4558000000016</v>
      </c>
      <c r="C565" s="165">
        <f t="shared" ca="1" si="21"/>
        <v>3.4682137931050647</v>
      </c>
      <c r="D565" s="178">
        <f t="shared" si="22"/>
        <v>1.0188751057231946</v>
      </c>
      <c r="E565" s="178"/>
      <c r="F565" s="159"/>
    </row>
    <row r="566" spans="1:6">
      <c r="A566" s="23">
        <v>1052.3399999999999</v>
      </c>
      <c r="B566" s="165">
        <v>14.4584000000016</v>
      </c>
      <c r="C566" s="165">
        <f t="shared" ca="1" si="21"/>
        <v>3.4708137931050942</v>
      </c>
      <c r="D566" s="178">
        <f t="shared" si="22"/>
        <v>1.0190583591768172</v>
      </c>
      <c r="E566" s="178"/>
      <c r="F566" s="159"/>
    </row>
    <row r="567" spans="1:6">
      <c r="A567" s="23">
        <v>1052.3499999999999</v>
      </c>
      <c r="B567" s="165">
        <v>14.461000000001601</v>
      </c>
      <c r="C567" s="165">
        <f t="shared" ca="1" si="21"/>
        <v>3.4734137931050668</v>
      </c>
      <c r="D567" s="178">
        <f t="shared" si="22"/>
        <v>1.01924161263044</v>
      </c>
      <c r="E567" s="178"/>
      <c r="F567" s="159"/>
    </row>
    <row r="568" spans="1:6">
      <c r="A568" s="23">
        <v>1052.3599999999999</v>
      </c>
      <c r="B568" s="165">
        <v>14.4636000000016</v>
      </c>
      <c r="C568" s="165">
        <f t="shared" ca="1" si="21"/>
        <v>3.4760137931050963</v>
      </c>
      <c r="D568" s="178">
        <f t="shared" si="22"/>
        <v>1.0194248660840628</v>
      </c>
      <c r="E568" s="178"/>
      <c r="F568" s="159"/>
    </row>
    <row r="569" spans="1:6">
      <c r="A569" s="23">
        <v>1052.3699999999999</v>
      </c>
      <c r="B569" s="165">
        <v>14.466200000001599</v>
      </c>
      <c r="C569" s="165">
        <f t="shared" ca="1" si="21"/>
        <v>3.4786137931050689</v>
      </c>
      <c r="D569" s="178">
        <f t="shared" si="22"/>
        <v>1.0196081195376856</v>
      </c>
      <c r="E569" s="178"/>
      <c r="F569" s="159"/>
    </row>
    <row r="570" spans="1:6">
      <c r="A570" s="23">
        <v>1052.3800000000001</v>
      </c>
      <c r="B570" s="165">
        <v>14.4688000000016</v>
      </c>
      <c r="C570" s="165">
        <f t="shared" ca="1" si="21"/>
        <v>3.4812137931051552</v>
      </c>
      <c r="D570" s="178">
        <f t="shared" si="22"/>
        <v>1.0197913729913084</v>
      </c>
      <c r="E570" s="178"/>
      <c r="F570" s="159"/>
    </row>
    <row r="571" spans="1:6">
      <c r="A571" s="23">
        <v>1052.3900000000001</v>
      </c>
      <c r="B571" s="165">
        <v>14.471400000001699</v>
      </c>
      <c r="C571" s="165">
        <f t="shared" ca="1" si="21"/>
        <v>3.4838137931051278</v>
      </c>
      <c r="D571" s="178">
        <f t="shared" si="22"/>
        <v>1.0199746264449381</v>
      </c>
      <c r="E571" s="178"/>
      <c r="F571" s="159"/>
    </row>
    <row r="572" spans="1:6">
      <c r="A572" s="23">
        <v>1052.4000000000001</v>
      </c>
      <c r="B572" s="165">
        <v>14.4740000000017</v>
      </c>
      <c r="C572" s="165">
        <f t="shared" ca="1" si="21"/>
        <v>3.4864137931051573</v>
      </c>
      <c r="D572" s="178">
        <f t="shared" si="22"/>
        <v>1.0201578798985609</v>
      </c>
      <c r="E572" s="178"/>
      <c r="F572" s="159"/>
    </row>
    <row r="573" spans="1:6">
      <c r="A573" s="23">
        <v>1052.4100000000001</v>
      </c>
      <c r="B573" s="165">
        <v>14.476600000001699</v>
      </c>
      <c r="C573" s="165">
        <f t="shared" ca="1" si="21"/>
        <v>3.4890137931051299</v>
      </c>
      <c r="D573" s="178">
        <f t="shared" si="22"/>
        <v>1.0203411333521837</v>
      </c>
      <c r="E573" s="178"/>
      <c r="F573" s="159"/>
    </row>
    <row r="574" spans="1:6">
      <c r="A574" s="23">
        <v>1052.42</v>
      </c>
      <c r="B574" s="165">
        <v>14.4792000000017</v>
      </c>
      <c r="C574" s="165">
        <f t="shared" ca="1" si="21"/>
        <v>3.4916137931051594</v>
      </c>
      <c r="D574" s="178">
        <f t="shared" si="22"/>
        <v>1.0205243868058065</v>
      </c>
      <c r="E574" s="178"/>
      <c r="F574" s="159"/>
    </row>
    <row r="575" spans="1:6">
      <c r="A575" s="23">
        <v>1052.43</v>
      </c>
      <c r="B575" s="165">
        <v>14.4818000000017</v>
      </c>
      <c r="C575" s="165">
        <f t="shared" ca="1" si="21"/>
        <v>3.4942137931051889</v>
      </c>
      <c r="D575" s="178">
        <f t="shared" si="22"/>
        <v>1.0207076402594293</v>
      </c>
      <c r="E575" s="178"/>
      <c r="F575" s="159"/>
    </row>
    <row r="576" spans="1:6">
      <c r="A576" s="23">
        <v>1052.44</v>
      </c>
      <c r="B576" s="165">
        <v>14.484400000001701</v>
      </c>
      <c r="C576" s="165">
        <f t="shared" ca="1" si="21"/>
        <v>3.4968137931051615</v>
      </c>
      <c r="D576" s="178">
        <f t="shared" si="22"/>
        <v>1.0208908937130521</v>
      </c>
      <c r="E576" s="178"/>
      <c r="F576" s="159"/>
    </row>
    <row r="577" spans="1:6">
      <c r="A577" s="23">
        <v>1052.45</v>
      </c>
      <c r="B577" s="165">
        <v>14.4870000000017</v>
      </c>
      <c r="C577" s="165">
        <f t="shared" ca="1" si="21"/>
        <v>3.499413793105191</v>
      </c>
      <c r="D577" s="178">
        <f t="shared" si="22"/>
        <v>1.0210741471666747</v>
      </c>
      <c r="E577" s="178"/>
      <c r="F577" s="159"/>
    </row>
    <row r="578" spans="1:6">
      <c r="A578" s="23">
        <v>1052.46</v>
      </c>
      <c r="B578" s="165">
        <v>14.489600000001699</v>
      </c>
      <c r="C578" s="165">
        <f t="shared" ca="1" si="21"/>
        <v>3.5020137931051636</v>
      </c>
      <c r="D578" s="178">
        <f t="shared" si="22"/>
        <v>1.0212574006202975</v>
      </c>
      <c r="E578" s="178"/>
      <c r="F578" s="159"/>
    </row>
    <row r="579" spans="1:6">
      <c r="A579" s="23">
        <v>1052.47</v>
      </c>
      <c r="B579" s="165">
        <v>14.4922000000017</v>
      </c>
      <c r="C579" s="165">
        <f t="shared" ca="1" si="21"/>
        <v>3.5046137931051931</v>
      </c>
      <c r="D579" s="178">
        <f t="shared" si="22"/>
        <v>1.0214406540739203</v>
      </c>
      <c r="E579" s="178"/>
      <c r="F579" s="159"/>
    </row>
    <row r="580" spans="1:6">
      <c r="A580" s="23">
        <v>1052.48</v>
      </c>
      <c r="B580" s="165">
        <v>14.4948000000017</v>
      </c>
      <c r="C580" s="165">
        <f t="shared" ca="1" si="21"/>
        <v>3.5072137931051657</v>
      </c>
      <c r="D580" s="178">
        <f t="shared" si="22"/>
        <v>1.0216239075275431</v>
      </c>
      <c r="E580" s="178"/>
      <c r="F580" s="159"/>
    </row>
    <row r="581" spans="1:6">
      <c r="A581" s="23">
        <v>1052.49</v>
      </c>
      <c r="B581" s="165">
        <v>14.497400000001701</v>
      </c>
      <c r="C581" s="165">
        <f t="shared" ca="1" si="21"/>
        <v>3.5098137931051951</v>
      </c>
      <c r="D581" s="178">
        <f t="shared" si="22"/>
        <v>1.0218071609811659</v>
      </c>
      <c r="E581" s="178"/>
      <c r="F581" s="159"/>
    </row>
    <row r="582" spans="1:6">
      <c r="A582" s="23">
        <v>1052.5</v>
      </c>
      <c r="B582" s="165">
        <v>14.5000000000017</v>
      </c>
      <c r="C582" s="165">
        <f t="shared" ca="1" si="21"/>
        <v>3.5124137931051678</v>
      </c>
      <c r="D582" s="178">
        <f t="shared" si="22"/>
        <v>1.0219904144347887</v>
      </c>
      <c r="E582" s="178"/>
      <c r="F582" s="159"/>
    </row>
    <row r="583" spans="1:6">
      <c r="A583" s="23">
        <v>1052.51</v>
      </c>
      <c r="B583" s="165">
        <v>14.502600000001699</v>
      </c>
      <c r="C583" s="165">
        <f t="shared" ref="C583:C646" ca="1" si="23">FORECAST(A583,OFFSET($J$4:$J$12,MATCH(A583,$H$4:$H$12)-1,0,2),OFFSET($H$4:$H$12,MATCH(A583,$H$4:$H$12,1)-1,0,2))</f>
        <v>3.5150137931051972</v>
      </c>
      <c r="D583" s="178">
        <f t="shared" si="22"/>
        <v>1.0221736678884112</v>
      </c>
      <c r="E583" s="178"/>
      <c r="F583" s="159"/>
    </row>
    <row r="584" spans="1:6">
      <c r="A584" s="23">
        <v>1052.52</v>
      </c>
      <c r="B584" s="165">
        <v>14.5052000000017</v>
      </c>
      <c r="C584" s="165">
        <f t="shared" ca="1" si="23"/>
        <v>3.5176137931051699</v>
      </c>
      <c r="D584" s="178">
        <f t="shared" si="22"/>
        <v>1.0223569213420343</v>
      </c>
      <c r="E584" s="178"/>
      <c r="F584" s="159"/>
    </row>
    <row r="585" spans="1:6">
      <c r="A585" s="23">
        <v>1052.53</v>
      </c>
      <c r="B585" s="165">
        <v>14.5078000000017</v>
      </c>
      <c r="C585" s="165">
        <f t="shared" ca="1" si="23"/>
        <v>3.5202137931051993</v>
      </c>
      <c r="D585" s="178">
        <f t="shared" si="22"/>
        <v>1.0225401747956568</v>
      </c>
      <c r="E585" s="178"/>
      <c r="F585" s="159"/>
    </row>
    <row r="586" spans="1:6">
      <c r="A586" s="23">
        <v>1052.54</v>
      </c>
      <c r="B586" s="165">
        <v>14.510400000001701</v>
      </c>
      <c r="C586" s="165">
        <f t="shared" ca="1" si="23"/>
        <v>3.5228137931052288</v>
      </c>
      <c r="D586" s="178">
        <f t="shared" si="22"/>
        <v>1.0227234282492796</v>
      </c>
      <c r="E586" s="178"/>
      <c r="F586" s="159"/>
    </row>
    <row r="587" spans="1:6">
      <c r="A587" s="23">
        <v>1052.55</v>
      </c>
      <c r="B587" s="165">
        <v>14.5130000000017</v>
      </c>
      <c r="C587" s="165">
        <f t="shared" ca="1" si="23"/>
        <v>3.5254137931052014</v>
      </c>
      <c r="D587" s="178">
        <f t="shared" si="22"/>
        <v>1.0229066817029024</v>
      </c>
      <c r="E587" s="178"/>
      <c r="F587" s="159"/>
    </row>
    <row r="588" spans="1:6">
      <c r="A588" s="23">
        <v>1052.56</v>
      </c>
      <c r="B588" s="165">
        <v>14.515600000001699</v>
      </c>
      <c r="C588" s="165">
        <f t="shared" ca="1" si="23"/>
        <v>3.5280137931052309</v>
      </c>
      <c r="D588" s="178">
        <f t="shared" si="22"/>
        <v>1.0230899351565252</v>
      </c>
      <c r="E588" s="178"/>
      <c r="F588" s="159"/>
    </row>
    <row r="589" spans="1:6">
      <c r="A589" s="23">
        <v>1052.57</v>
      </c>
      <c r="B589" s="165">
        <v>14.5182000000017</v>
      </c>
      <c r="C589" s="165">
        <f t="shared" ca="1" si="23"/>
        <v>3.5306137931052035</v>
      </c>
      <c r="D589" s="178">
        <f t="shared" si="22"/>
        <v>1.023273188610148</v>
      </c>
      <c r="E589" s="178"/>
      <c r="F589" s="159"/>
    </row>
    <row r="590" spans="1:6">
      <c r="A590" s="23">
        <v>1052.58</v>
      </c>
      <c r="B590" s="165">
        <v>14.520800000001699</v>
      </c>
      <c r="C590" s="165">
        <f t="shared" ca="1" si="23"/>
        <v>3.533213793105233</v>
      </c>
      <c r="D590" s="178">
        <f t="shared" si="22"/>
        <v>1.0234564420637706</v>
      </c>
      <c r="E590" s="178"/>
      <c r="F590" s="159"/>
    </row>
    <row r="591" spans="1:6">
      <c r="A591" s="23">
        <v>1052.5899999999999</v>
      </c>
      <c r="B591" s="165">
        <v>14.523400000001701</v>
      </c>
      <c r="C591" s="165">
        <f t="shared" ca="1" si="23"/>
        <v>3.5358137931052056</v>
      </c>
      <c r="D591" s="178">
        <f t="shared" si="22"/>
        <v>1.0236396955173936</v>
      </c>
      <c r="E591" s="178"/>
      <c r="F591" s="159"/>
    </row>
    <row r="592" spans="1:6">
      <c r="A592" s="23">
        <v>1052.5999999999999</v>
      </c>
      <c r="B592" s="165">
        <v>14.5260000000017</v>
      </c>
      <c r="C592" s="165">
        <f t="shared" ca="1" si="23"/>
        <v>3.5384137931052351</v>
      </c>
      <c r="D592" s="178">
        <f t="shared" si="22"/>
        <v>1.0238229489710162</v>
      </c>
      <c r="E592" s="178"/>
      <c r="F592" s="159"/>
    </row>
    <row r="593" spans="1:6">
      <c r="A593" s="23">
        <v>1052.6099999999999</v>
      </c>
      <c r="B593" s="165">
        <v>14.528600000001701</v>
      </c>
      <c r="C593" s="165">
        <f t="shared" ca="1" si="23"/>
        <v>3.5410137931052077</v>
      </c>
      <c r="D593" s="178">
        <f t="shared" si="22"/>
        <v>1.024006202424639</v>
      </c>
      <c r="E593" s="178"/>
      <c r="F593" s="159"/>
    </row>
    <row r="594" spans="1:6">
      <c r="A594" s="23">
        <v>1052.6199999999999</v>
      </c>
      <c r="B594" s="165">
        <v>14.5312000000017</v>
      </c>
      <c r="C594" s="165">
        <f t="shared" ca="1" si="23"/>
        <v>3.5436137931052372</v>
      </c>
      <c r="D594" s="178">
        <f t="shared" ref="D594:D657" si="24">B594/$B$462</f>
        <v>1.0241894558782618</v>
      </c>
      <c r="E594" s="178"/>
      <c r="F594" s="159"/>
    </row>
    <row r="595" spans="1:6">
      <c r="A595" s="23">
        <v>1052.6300000000001</v>
      </c>
      <c r="B595" s="165">
        <v>14.533800000001801</v>
      </c>
      <c r="C595" s="165">
        <f t="shared" ca="1" si="23"/>
        <v>3.5462137931053235</v>
      </c>
      <c r="D595" s="178">
        <f t="shared" si="24"/>
        <v>1.0243727093318917</v>
      </c>
      <c r="E595" s="178"/>
      <c r="F595" s="159"/>
    </row>
    <row r="596" spans="1:6">
      <c r="A596" s="23">
        <v>1052.6400000000001</v>
      </c>
      <c r="B596" s="165">
        <v>14.5364000000018</v>
      </c>
      <c r="C596" s="165">
        <f t="shared" ca="1" si="23"/>
        <v>3.5488137931052961</v>
      </c>
      <c r="D596" s="178">
        <f t="shared" si="24"/>
        <v>1.0245559627855143</v>
      </c>
      <c r="E596" s="178"/>
      <c r="F596" s="159"/>
    </row>
    <row r="597" spans="1:6">
      <c r="A597" s="23">
        <v>1052.6500000000001</v>
      </c>
      <c r="B597" s="165">
        <v>14.539000000001799</v>
      </c>
      <c r="C597" s="165">
        <f t="shared" ca="1" si="23"/>
        <v>3.5514137931053256</v>
      </c>
      <c r="D597" s="178">
        <f t="shared" si="24"/>
        <v>1.0247392162391371</v>
      </c>
      <c r="E597" s="178"/>
      <c r="F597" s="159"/>
    </row>
    <row r="598" spans="1:6">
      <c r="A598" s="23">
        <v>1052.6600000000001</v>
      </c>
      <c r="B598" s="165">
        <v>14.5416000000018</v>
      </c>
      <c r="C598" s="165">
        <f t="shared" ca="1" si="23"/>
        <v>3.5540137931052982</v>
      </c>
      <c r="D598" s="178">
        <f t="shared" si="24"/>
        <v>1.0249224696927599</v>
      </c>
      <c r="E598" s="178"/>
      <c r="F598" s="159"/>
    </row>
    <row r="599" spans="1:6">
      <c r="A599" s="23">
        <v>1052.67</v>
      </c>
      <c r="B599" s="165">
        <v>14.544200000001799</v>
      </c>
      <c r="C599" s="165">
        <f t="shared" ca="1" si="23"/>
        <v>3.5566137931053277</v>
      </c>
      <c r="D599" s="178">
        <f t="shared" si="24"/>
        <v>1.0251057231463827</v>
      </c>
      <c r="E599" s="178"/>
      <c r="F599" s="159"/>
    </row>
    <row r="600" spans="1:6">
      <c r="A600" s="23">
        <v>1052.68</v>
      </c>
      <c r="B600" s="165">
        <v>14.546800000001801</v>
      </c>
      <c r="C600" s="165">
        <f t="shared" ca="1" si="23"/>
        <v>3.5592137931053003</v>
      </c>
      <c r="D600" s="178">
        <f t="shared" si="24"/>
        <v>1.0252889766000055</v>
      </c>
      <c r="E600" s="178"/>
      <c r="F600" s="159"/>
    </row>
    <row r="601" spans="1:6">
      <c r="A601" s="23">
        <v>1052.69</v>
      </c>
      <c r="B601" s="165">
        <v>14.5494000000018</v>
      </c>
      <c r="C601" s="165">
        <f t="shared" ca="1" si="23"/>
        <v>3.5618137931053298</v>
      </c>
      <c r="D601" s="178">
        <f t="shared" si="24"/>
        <v>1.0254722300536283</v>
      </c>
      <c r="E601" s="178"/>
      <c r="F601" s="159"/>
    </row>
    <row r="602" spans="1:6">
      <c r="A602" s="23">
        <v>1052.7</v>
      </c>
      <c r="B602" s="165">
        <v>14.552000000001801</v>
      </c>
      <c r="C602" s="165">
        <f t="shared" ca="1" si="23"/>
        <v>3.5644137931053024</v>
      </c>
      <c r="D602" s="178">
        <f t="shared" si="24"/>
        <v>1.0256554835072511</v>
      </c>
      <c r="E602" s="178"/>
      <c r="F602" s="159"/>
    </row>
    <row r="603" spans="1:6">
      <c r="A603" s="23">
        <v>1052.71</v>
      </c>
      <c r="B603" s="165">
        <v>14.5546000000018</v>
      </c>
      <c r="C603" s="165">
        <f t="shared" ca="1" si="23"/>
        <v>3.5670137931053318</v>
      </c>
      <c r="D603" s="178">
        <f t="shared" si="24"/>
        <v>1.0258387369608737</v>
      </c>
      <c r="E603" s="178"/>
      <c r="F603" s="159"/>
    </row>
    <row r="604" spans="1:6">
      <c r="A604" s="23">
        <v>1052.72</v>
      </c>
      <c r="B604" s="165">
        <v>14.557200000001799</v>
      </c>
      <c r="C604" s="165">
        <f t="shared" ca="1" si="23"/>
        <v>3.5696137931053045</v>
      </c>
      <c r="D604" s="178">
        <f t="shared" si="24"/>
        <v>1.0260219904144965</v>
      </c>
      <c r="E604" s="178"/>
      <c r="F604" s="159"/>
    </row>
    <row r="605" spans="1:6">
      <c r="A605" s="23">
        <v>1052.73</v>
      </c>
      <c r="B605" s="165">
        <v>14.5598000000018</v>
      </c>
      <c r="C605" s="165">
        <f t="shared" ca="1" si="23"/>
        <v>3.5722137931053339</v>
      </c>
      <c r="D605" s="178">
        <f t="shared" si="24"/>
        <v>1.0262052438681193</v>
      </c>
      <c r="E605" s="178"/>
      <c r="F605" s="159"/>
    </row>
    <row r="606" spans="1:6">
      <c r="A606" s="23">
        <v>1052.74</v>
      </c>
      <c r="B606" s="165">
        <v>14.5624000000018</v>
      </c>
      <c r="C606" s="165">
        <f t="shared" ca="1" si="23"/>
        <v>3.5748137931053634</v>
      </c>
      <c r="D606" s="178">
        <f t="shared" si="24"/>
        <v>1.0263884973217421</v>
      </c>
      <c r="E606" s="178"/>
      <c r="F606" s="159"/>
    </row>
    <row r="607" spans="1:6">
      <c r="A607" s="23">
        <v>1052.75</v>
      </c>
      <c r="B607" s="165">
        <v>14.565000000001801</v>
      </c>
      <c r="C607" s="165">
        <f t="shared" ca="1" si="23"/>
        <v>3.577413793105336</v>
      </c>
      <c r="D607" s="178">
        <f t="shared" si="24"/>
        <v>1.0265717507753649</v>
      </c>
      <c r="E607" s="178"/>
      <c r="F607" s="159"/>
    </row>
    <row r="608" spans="1:6">
      <c r="A608" s="23">
        <v>1052.76</v>
      </c>
      <c r="B608" s="165">
        <v>14.5676000000018</v>
      </c>
      <c r="C608" s="165">
        <f t="shared" ca="1" si="23"/>
        <v>3.5800137931053655</v>
      </c>
      <c r="D608" s="178">
        <f t="shared" si="24"/>
        <v>1.0267550042289877</v>
      </c>
      <c r="E608" s="178"/>
      <c r="F608" s="159"/>
    </row>
    <row r="609" spans="1:6">
      <c r="A609" s="23">
        <v>1052.77</v>
      </c>
      <c r="B609" s="165">
        <v>14.570200000001901</v>
      </c>
      <c r="C609" s="165">
        <f t="shared" ca="1" si="23"/>
        <v>3.5826137931053381</v>
      </c>
      <c r="D609" s="178">
        <f t="shared" si="24"/>
        <v>1.0269382576826174</v>
      </c>
      <c r="E609" s="178"/>
      <c r="F609" s="159"/>
    </row>
    <row r="610" spans="1:6">
      <c r="A610" s="23">
        <v>1052.78</v>
      </c>
      <c r="B610" s="165">
        <v>14.5728000000019</v>
      </c>
      <c r="C610" s="165">
        <f t="shared" ca="1" si="23"/>
        <v>3.5852137931053676</v>
      </c>
      <c r="D610" s="178">
        <f t="shared" si="24"/>
        <v>1.0271215111362402</v>
      </c>
      <c r="E610" s="178"/>
      <c r="F610" s="159"/>
    </row>
    <row r="611" spans="1:6">
      <c r="A611" s="23">
        <v>1052.79</v>
      </c>
      <c r="B611" s="165">
        <v>14.575400000001901</v>
      </c>
      <c r="C611" s="165">
        <f t="shared" ca="1" si="23"/>
        <v>3.5878137931053402</v>
      </c>
      <c r="D611" s="178">
        <f t="shared" si="24"/>
        <v>1.027304764589863</v>
      </c>
      <c r="E611" s="178"/>
      <c r="F611" s="159"/>
    </row>
    <row r="612" spans="1:6">
      <c r="A612" s="23">
        <v>1052.8</v>
      </c>
      <c r="B612" s="165">
        <v>14.5780000000019</v>
      </c>
      <c r="C612" s="165">
        <f t="shared" ca="1" si="23"/>
        <v>3.5904137931053697</v>
      </c>
      <c r="D612" s="178">
        <f t="shared" si="24"/>
        <v>1.0274880180434858</v>
      </c>
      <c r="E612" s="178"/>
      <c r="F612" s="159"/>
    </row>
    <row r="613" spans="1:6">
      <c r="A613" s="23">
        <v>1052.81</v>
      </c>
      <c r="B613" s="165">
        <v>14.580600000001899</v>
      </c>
      <c r="C613" s="165">
        <f t="shared" ca="1" si="23"/>
        <v>3.5930137931053423</v>
      </c>
      <c r="D613" s="178">
        <f t="shared" si="24"/>
        <v>1.0276712714971086</v>
      </c>
      <c r="E613" s="178"/>
      <c r="F613" s="159"/>
    </row>
    <row r="614" spans="1:6">
      <c r="A614" s="23">
        <v>1052.82</v>
      </c>
      <c r="B614" s="165">
        <v>14.5832000000019</v>
      </c>
      <c r="C614" s="165">
        <f t="shared" ca="1" si="23"/>
        <v>3.5956137931053718</v>
      </c>
      <c r="D614" s="178">
        <f t="shared" si="24"/>
        <v>1.0278545249507314</v>
      </c>
      <c r="E614" s="178"/>
      <c r="F614" s="159"/>
    </row>
    <row r="615" spans="1:6">
      <c r="A615" s="23">
        <v>1052.83</v>
      </c>
      <c r="B615" s="165">
        <v>14.5858000000019</v>
      </c>
      <c r="C615" s="165">
        <f t="shared" ca="1" si="23"/>
        <v>3.5982137931053444</v>
      </c>
      <c r="D615" s="178">
        <f t="shared" si="24"/>
        <v>1.028037778404354</v>
      </c>
      <c r="E615" s="178"/>
      <c r="F615" s="159"/>
    </row>
    <row r="616" spans="1:6">
      <c r="A616" s="23">
        <v>1052.8399999999999</v>
      </c>
      <c r="B616" s="165">
        <v>14.588400000001901</v>
      </c>
      <c r="C616" s="165">
        <f t="shared" ca="1" si="23"/>
        <v>3.6008137931053739</v>
      </c>
      <c r="D616" s="178">
        <f t="shared" si="24"/>
        <v>1.028221031857977</v>
      </c>
      <c r="E616" s="178"/>
      <c r="F616" s="159"/>
    </row>
    <row r="617" spans="1:6">
      <c r="A617" s="23">
        <v>1052.8499999999999</v>
      </c>
      <c r="B617" s="165">
        <v>14.5910000000019</v>
      </c>
      <c r="C617" s="165">
        <f t="shared" ca="1" si="23"/>
        <v>3.6034137931054033</v>
      </c>
      <c r="D617" s="178">
        <f t="shared" si="24"/>
        <v>1.0284042853115996</v>
      </c>
      <c r="E617" s="178"/>
      <c r="F617" s="159"/>
    </row>
    <row r="618" spans="1:6">
      <c r="A618" s="23">
        <v>1052.8599999999999</v>
      </c>
      <c r="B618" s="165">
        <v>14.593600000001899</v>
      </c>
      <c r="C618" s="165">
        <f t="shared" ca="1" si="23"/>
        <v>3.606013793105376</v>
      </c>
      <c r="D618" s="178">
        <f t="shared" si="24"/>
        <v>1.0285875387652224</v>
      </c>
      <c r="E618" s="178"/>
      <c r="F618" s="159"/>
    </row>
    <row r="619" spans="1:6">
      <c r="A619" s="23">
        <v>1052.8699999999999</v>
      </c>
      <c r="B619" s="165">
        <v>14.5962000000019</v>
      </c>
      <c r="C619" s="165">
        <f t="shared" ca="1" si="23"/>
        <v>3.6086137931054054</v>
      </c>
      <c r="D619" s="178">
        <f t="shared" si="24"/>
        <v>1.0287707922188452</v>
      </c>
      <c r="E619" s="178"/>
      <c r="F619" s="159"/>
    </row>
    <row r="620" spans="1:6">
      <c r="A620" s="23">
        <v>1052.8800000000001</v>
      </c>
      <c r="B620" s="165">
        <v>14.598800000002001</v>
      </c>
      <c r="C620" s="165">
        <f t="shared" ca="1" si="23"/>
        <v>3.6112137931054349</v>
      </c>
      <c r="D620" s="178">
        <f t="shared" si="24"/>
        <v>1.0289540456724751</v>
      </c>
      <c r="E620" s="178"/>
      <c r="F620" s="159"/>
    </row>
    <row r="621" spans="1:6">
      <c r="A621" s="23">
        <v>1052.8900000000001</v>
      </c>
      <c r="B621" s="165">
        <v>14.601400000002</v>
      </c>
      <c r="C621" s="165">
        <f t="shared" ca="1" si="23"/>
        <v>3.6138137931054644</v>
      </c>
      <c r="D621" s="178">
        <f t="shared" si="24"/>
        <v>1.0291372991260976</v>
      </c>
      <c r="E621" s="178"/>
      <c r="F621" s="159"/>
    </row>
    <row r="622" spans="1:6">
      <c r="A622" s="23">
        <v>1052.9000000000001</v>
      </c>
      <c r="B622" s="165">
        <v>14.604000000001999</v>
      </c>
      <c r="C622" s="165">
        <f t="shared" ca="1" si="23"/>
        <v>3.616413793105437</v>
      </c>
      <c r="D622" s="178">
        <f t="shared" si="24"/>
        <v>1.0293205525797204</v>
      </c>
      <c r="E622" s="178"/>
      <c r="F622" s="159"/>
    </row>
    <row r="623" spans="1:6">
      <c r="A623" s="23">
        <v>1052.9100000000001</v>
      </c>
      <c r="B623" s="165">
        <v>14.606600000002</v>
      </c>
      <c r="C623" s="165">
        <f t="shared" ca="1" si="23"/>
        <v>3.6190137931054664</v>
      </c>
      <c r="D623" s="178">
        <f t="shared" si="24"/>
        <v>1.0295038060333432</v>
      </c>
      <c r="E623" s="178"/>
      <c r="F623" s="159"/>
    </row>
    <row r="624" spans="1:6">
      <c r="A624" s="23">
        <v>1052.92</v>
      </c>
      <c r="B624" s="165">
        <v>14.609200000002</v>
      </c>
      <c r="C624" s="165">
        <f t="shared" ca="1" si="23"/>
        <v>3.6216137931054391</v>
      </c>
      <c r="D624" s="178">
        <f t="shared" si="24"/>
        <v>1.029687059486966</v>
      </c>
      <c r="E624" s="178"/>
      <c r="F624" s="159"/>
    </row>
    <row r="625" spans="1:6">
      <c r="A625" s="23">
        <v>1052.93</v>
      </c>
      <c r="B625" s="165">
        <v>14.611800000002001</v>
      </c>
      <c r="C625" s="165">
        <f t="shared" ca="1" si="23"/>
        <v>3.6242137931054685</v>
      </c>
      <c r="D625" s="178">
        <f t="shared" si="24"/>
        <v>1.0298703129405888</v>
      </c>
      <c r="E625" s="178"/>
      <c r="F625" s="159"/>
    </row>
    <row r="626" spans="1:6">
      <c r="A626" s="23">
        <v>1052.94</v>
      </c>
      <c r="B626" s="165">
        <v>14.614400000002</v>
      </c>
      <c r="C626" s="165">
        <f t="shared" ca="1" si="23"/>
        <v>3.626813793105498</v>
      </c>
      <c r="D626" s="178">
        <f t="shared" si="24"/>
        <v>1.0300535663942116</v>
      </c>
      <c r="E626" s="178"/>
      <c r="F626" s="159"/>
    </row>
    <row r="627" spans="1:6">
      <c r="A627" s="23">
        <v>1052.95</v>
      </c>
      <c r="B627" s="165">
        <v>14.617000000001999</v>
      </c>
      <c r="C627" s="165">
        <f t="shared" ca="1" si="23"/>
        <v>3.6294137931054706</v>
      </c>
      <c r="D627" s="178">
        <f t="shared" si="24"/>
        <v>1.0302368198478342</v>
      </c>
      <c r="E627" s="178"/>
      <c r="F627" s="159"/>
    </row>
    <row r="628" spans="1:6">
      <c r="A628" s="23">
        <v>1052.96</v>
      </c>
      <c r="B628" s="165">
        <v>14.619600000002</v>
      </c>
      <c r="C628" s="165">
        <f t="shared" ca="1" si="23"/>
        <v>3.6320137931055001</v>
      </c>
      <c r="D628" s="178">
        <f t="shared" si="24"/>
        <v>1.030420073301457</v>
      </c>
      <c r="E628" s="178"/>
      <c r="F628" s="159"/>
    </row>
    <row r="629" spans="1:6">
      <c r="A629" s="23">
        <v>1052.97</v>
      </c>
      <c r="B629" s="165">
        <v>14.622200000002</v>
      </c>
      <c r="C629" s="165">
        <f t="shared" ca="1" si="23"/>
        <v>3.6346137931054727</v>
      </c>
      <c r="D629" s="178">
        <f t="shared" si="24"/>
        <v>1.0306033267550798</v>
      </c>
      <c r="E629" s="178"/>
      <c r="F629" s="159"/>
    </row>
    <row r="630" spans="1:6">
      <c r="A630" s="23">
        <v>1052.98</v>
      </c>
      <c r="B630" s="165">
        <v>14.624800000002001</v>
      </c>
      <c r="C630" s="165">
        <f t="shared" ca="1" si="23"/>
        <v>3.6372137931055022</v>
      </c>
      <c r="D630" s="178">
        <f t="shared" si="24"/>
        <v>1.0307865802087026</v>
      </c>
      <c r="E630" s="178"/>
      <c r="F630" s="159"/>
    </row>
    <row r="631" spans="1:6">
      <c r="A631" s="23">
        <v>1052.99</v>
      </c>
      <c r="B631" s="165">
        <v>14.627400000002</v>
      </c>
      <c r="C631" s="165">
        <f t="shared" ca="1" si="23"/>
        <v>3.6398137931054748</v>
      </c>
      <c r="D631" s="178">
        <f t="shared" si="24"/>
        <v>1.0309698336623254</v>
      </c>
      <c r="E631" s="178"/>
      <c r="F631" s="159"/>
    </row>
    <row r="632" spans="1:6">
      <c r="A632" s="163">
        <v>1053</v>
      </c>
      <c r="B632" s="166">
        <v>14.630000000001999</v>
      </c>
      <c r="C632" s="166">
        <v>3.64</v>
      </c>
      <c r="D632" s="178">
        <f t="shared" si="24"/>
        <v>1.031153087115948</v>
      </c>
      <c r="E632" s="178"/>
      <c r="F632" s="159"/>
    </row>
    <row r="633" spans="1:6">
      <c r="A633" s="23">
        <v>1053.01</v>
      </c>
      <c r="B633" s="165">
        <v>14.632600000002</v>
      </c>
      <c r="C633" s="165">
        <f t="shared" ca="1" si="23"/>
        <v>3.6450137931054201</v>
      </c>
      <c r="D633" s="178">
        <f t="shared" si="24"/>
        <v>1.031336340569571</v>
      </c>
      <c r="E633" s="178"/>
      <c r="F633" s="159"/>
    </row>
    <row r="634" spans="1:6">
      <c r="A634" s="23">
        <v>1053.02</v>
      </c>
      <c r="B634" s="165">
        <v>14.635200000001999</v>
      </c>
      <c r="C634" s="165">
        <f t="shared" ca="1" si="23"/>
        <v>3.6476137931053927</v>
      </c>
      <c r="D634" s="178">
        <f t="shared" si="24"/>
        <v>1.0315195940231936</v>
      </c>
      <c r="E634" s="178"/>
      <c r="F634" s="159"/>
    </row>
    <row r="635" spans="1:6">
      <c r="A635" s="23">
        <v>1053.03</v>
      </c>
      <c r="B635" s="165">
        <v>14.637800000002001</v>
      </c>
      <c r="C635" s="165">
        <f t="shared" ca="1" si="23"/>
        <v>3.6502137931054222</v>
      </c>
      <c r="D635" s="178">
        <f t="shared" si="24"/>
        <v>1.0317028474768164</v>
      </c>
      <c r="E635" s="178"/>
      <c r="F635" s="159"/>
    </row>
    <row r="636" spans="1:6">
      <c r="A636" s="23">
        <v>1053.04</v>
      </c>
      <c r="B636" s="165">
        <v>14.640400000002</v>
      </c>
      <c r="C636" s="165">
        <f t="shared" ca="1" si="23"/>
        <v>3.6528137931053948</v>
      </c>
      <c r="D636" s="178">
        <f t="shared" si="24"/>
        <v>1.0318861009304392</v>
      </c>
      <c r="E636" s="178"/>
      <c r="F636" s="159"/>
    </row>
    <row r="637" spans="1:6">
      <c r="A637" s="23">
        <v>1053.05</v>
      </c>
      <c r="B637" s="165">
        <v>14.643000000002001</v>
      </c>
      <c r="C637" s="165">
        <f t="shared" ca="1" si="23"/>
        <v>3.6554137931053674</v>
      </c>
      <c r="D637" s="178">
        <f t="shared" si="24"/>
        <v>1.032069354384062</v>
      </c>
      <c r="E637" s="178"/>
      <c r="F637" s="159"/>
    </row>
    <row r="638" spans="1:6">
      <c r="A638" s="23">
        <v>1053.06</v>
      </c>
      <c r="B638" s="165">
        <v>14.645600000002</v>
      </c>
      <c r="C638" s="165">
        <f t="shared" ca="1" si="23"/>
        <v>3.65801379310534</v>
      </c>
      <c r="D638" s="178">
        <f t="shared" si="24"/>
        <v>1.0322526078376848</v>
      </c>
      <c r="E638" s="178"/>
      <c r="F638" s="159"/>
    </row>
    <row r="639" spans="1:6">
      <c r="A639" s="23">
        <v>1053.07</v>
      </c>
      <c r="B639" s="165">
        <v>14.648200000001999</v>
      </c>
      <c r="C639" s="165">
        <f t="shared" ca="1" si="23"/>
        <v>3.6606137931053127</v>
      </c>
      <c r="D639" s="178">
        <f t="shared" si="24"/>
        <v>1.0324358612913076</v>
      </c>
      <c r="E639" s="178"/>
      <c r="F639" s="159"/>
    </row>
    <row r="640" spans="1:6">
      <c r="A640" s="23">
        <v>1053.08</v>
      </c>
      <c r="B640" s="165">
        <v>14.650800000002</v>
      </c>
      <c r="C640" s="165">
        <f t="shared" ca="1" si="23"/>
        <v>3.6632137931052853</v>
      </c>
      <c r="D640" s="178">
        <f t="shared" si="24"/>
        <v>1.0326191147449304</v>
      </c>
      <c r="E640" s="178"/>
      <c r="F640" s="159"/>
    </row>
    <row r="641" spans="1:6">
      <c r="A641" s="23">
        <v>1053.0899999999999</v>
      </c>
      <c r="B641" s="165">
        <v>14.653400000002</v>
      </c>
      <c r="C641" s="165">
        <f t="shared" ca="1" si="23"/>
        <v>3.6658137931052579</v>
      </c>
      <c r="D641" s="178">
        <f t="shared" si="24"/>
        <v>1.032802368198553</v>
      </c>
      <c r="E641" s="178"/>
      <c r="F641" s="159"/>
    </row>
    <row r="642" spans="1:6">
      <c r="A642" s="23">
        <v>1053.0999999999999</v>
      </c>
      <c r="B642" s="165">
        <v>14.656000000002001</v>
      </c>
      <c r="C642" s="165">
        <f t="shared" ca="1" si="23"/>
        <v>3.6684137931052305</v>
      </c>
      <c r="D642" s="178">
        <f t="shared" si="24"/>
        <v>1.032985621652176</v>
      </c>
      <c r="E642" s="178"/>
      <c r="F642" s="159"/>
    </row>
    <row r="643" spans="1:6">
      <c r="A643" s="23">
        <v>1053.1099999999999</v>
      </c>
      <c r="B643" s="165">
        <v>14.658600000002</v>
      </c>
      <c r="C643" s="165">
        <f t="shared" ca="1" si="23"/>
        <v>3.6710137931052031</v>
      </c>
      <c r="D643" s="178">
        <f t="shared" si="24"/>
        <v>1.0331688751057986</v>
      </c>
      <c r="E643" s="178"/>
      <c r="F643" s="159"/>
    </row>
    <row r="644" spans="1:6">
      <c r="A644" s="23">
        <v>1053.1199999999999</v>
      </c>
      <c r="B644" s="165">
        <v>14.661200000001999</v>
      </c>
      <c r="C644" s="165">
        <f t="shared" ca="1" si="23"/>
        <v>3.6736137931051758</v>
      </c>
      <c r="D644" s="178">
        <f t="shared" si="24"/>
        <v>1.0333521285594214</v>
      </c>
      <c r="E644" s="178"/>
      <c r="F644" s="159"/>
    </row>
    <row r="645" spans="1:6">
      <c r="A645" s="23">
        <v>1053.1300000000001</v>
      </c>
      <c r="B645" s="165">
        <v>14.6638000000021</v>
      </c>
      <c r="C645" s="165">
        <f t="shared" ca="1" si="23"/>
        <v>3.6762137931052621</v>
      </c>
      <c r="D645" s="178">
        <f t="shared" si="24"/>
        <v>1.0335353820130513</v>
      </c>
      <c r="E645" s="178"/>
      <c r="F645" s="159"/>
    </row>
    <row r="646" spans="1:6">
      <c r="A646" s="23">
        <v>1053.1400000000001</v>
      </c>
      <c r="B646" s="165">
        <v>14.666400000002101</v>
      </c>
      <c r="C646" s="165">
        <f t="shared" ca="1" si="23"/>
        <v>3.6788137931052347</v>
      </c>
      <c r="D646" s="178">
        <f t="shared" si="24"/>
        <v>1.0337186354666741</v>
      </c>
      <c r="E646" s="178"/>
      <c r="F646" s="159"/>
    </row>
    <row r="647" spans="1:6">
      <c r="A647" s="23">
        <v>1053.1500000000001</v>
      </c>
      <c r="B647" s="165">
        <v>14.6690000000021</v>
      </c>
      <c r="C647" s="165">
        <f t="shared" ref="C647:C710" ca="1" si="25">FORECAST(A647,OFFSET($J$4:$J$12,MATCH(A647,$H$4:$H$12)-1,0,2),OFFSET($H$4:$H$12,MATCH(A647,$H$4:$H$12,1)-1,0,2))</f>
        <v>3.6814137931052073</v>
      </c>
      <c r="D647" s="178">
        <f t="shared" si="24"/>
        <v>1.0339018889202967</v>
      </c>
      <c r="E647" s="178"/>
      <c r="F647" s="159"/>
    </row>
    <row r="648" spans="1:6">
      <c r="A648" s="23">
        <v>1053.1600000000001</v>
      </c>
      <c r="B648" s="165">
        <v>14.671600000002099</v>
      </c>
      <c r="C648" s="165">
        <f t="shared" ca="1" si="25"/>
        <v>3.68401379310518</v>
      </c>
      <c r="D648" s="178">
        <f t="shared" si="24"/>
        <v>1.0340851423739195</v>
      </c>
      <c r="E648" s="178"/>
      <c r="F648" s="159"/>
    </row>
    <row r="649" spans="1:6">
      <c r="A649" s="23">
        <v>1053.17</v>
      </c>
      <c r="B649" s="165">
        <v>14.6742000000021</v>
      </c>
      <c r="C649" s="165">
        <f t="shared" ca="1" si="25"/>
        <v>3.6866137931051526</v>
      </c>
      <c r="D649" s="178">
        <f t="shared" si="24"/>
        <v>1.0342683958275423</v>
      </c>
      <c r="E649" s="178"/>
      <c r="F649" s="159"/>
    </row>
    <row r="650" spans="1:6">
      <c r="A650" s="23">
        <v>1053.18</v>
      </c>
      <c r="B650" s="165">
        <v>14.6768000000021</v>
      </c>
      <c r="C650" s="165">
        <f t="shared" ca="1" si="25"/>
        <v>3.6892137931051252</v>
      </c>
      <c r="D650" s="178">
        <f t="shared" si="24"/>
        <v>1.0344516492811651</v>
      </c>
      <c r="E650" s="178"/>
      <c r="F650" s="159"/>
    </row>
    <row r="651" spans="1:6">
      <c r="A651" s="23">
        <v>1053.19</v>
      </c>
      <c r="B651" s="165">
        <v>14.679400000002101</v>
      </c>
      <c r="C651" s="165">
        <f t="shared" ca="1" si="25"/>
        <v>3.6918137931050978</v>
      </c>
      <c r="D651" s="178">
        <f t="shared" si="24"/>
        <v>1.0346349027347879</v>
      </c>
      <c r="E651" s="178"/>
      <c r="F651" s="159"/>
    </row>
    <row r="652" spans="1:6">
      <c r="A652" s="23">
        <v>1053.2</v>
      </c>
      <c r="B652" s="165">
        <v>14.6820000000021</v>
      </c>
      <c r="C652" s="165">
        <f t="shared" ca="1" si="25"/>
        <v>3.6944137931050705</v>
      </c>
      <c r="D652" s="178">
        <f t="shared" si="24"/>
        <v>1.0348181561884107</v>
      </c>
      <c r="E652" s="178"/>
      <c r="F652" s="159"/>
    </row>
    <row r="653" spans="1:6">
      <c r="A653" s="23">
        <v>1053.21</v>
      </c>
      <c r="B653" s="165">
        <v>14.684600000002099</v>
      </c>
      <c r="C653" s="165">
        <f t="shared" ca="1" si="25"/>
        <v>3.6970137931050431</v>
      </c>
      <c r="D653" s="178">
        <f t="shared" si="24"/>
        <v>1.0350014096420332</v>
      </c>
      <c r="E653" s="178"/>
      <c r="F653" s="159"/>
    </row>
    <row r="654" spans="1:6">
      <c r="A654" s="23">
        <v>1053.22</v>
      </c>
      <c r="B654" s="165">
        <v>14.6872000000021</v>
      </c>
      <c r="C654" s="165">
        <f t="shared" ca="1" si="25"/>
        <v>3.6996137931050157</v>
      </c>
      <c r="D654" s="178">
        <f t="shared" si="24"/>
        <v>1.035184663095656</v>
      </c>
      <c r="E654" s="178"/>
      <c r="F654" s="159"/>
    </row>
    <row r="655" spans="1:6">
      <c r="A655" s="23">
        <v>1053.23</v>
      </c>
      <c r="B655" s="165">
        <v>14.6898000000021</v>
      </c>
      <c r="C655" s="165">
        <f t="shared" ca="1" si="25"/>
        <v>3.7022137931049883</v>
      </c>
      <c r="D655" s="178">
        <f t="shared" si="24"/>
        <v>1.0353679165492788</v>
      </c>
      <c r="E655" s="178"/>
      <c r="F655" s="159"/>
    </row>
    <row r="656" spans="1:6">
      <c r="A656" s="23">
        <v>1053.24</v>
      </c>
      <c r="B656" s="165">
        <v>14.692400000002101</v>
      </c>
      <c r="C656" s="165">
        <f t="shared" ca="1" si="25"/>
        <v>3.704813793104961</v>
      </c>
      <c r="D656" s="178">
        <f t="shared" si="24"/>
        <v>1.0355511700029016</v>
      </c>
      <c r="E656" s="178"/>
      <c r="F656" s="159"/>
    </row>
    <row r="657" spans="1:6">
      <c r="A657" s="23">
        <v>1053.25</v>
      </c>
      <c r="B657" s="165">
        <v>14.6950000000021</v>
      </c>
      <c r="C657" s="165">
        <f t="shared" ca="1" si="25"/>
        <v>3.7074137931049904</v>
      </c>
      <c r="D657" s="178">
        <f t="shared" si="24"/>
        <v>1.0357344234565244</v>
      </c>
      <c r="E657" s="178"/>
      <c r="F657" s="159"/>
    </row>
    <row r="658" spans="1:6">
      <c r="A658" s="23">
        <v>1053.26</v>
      </c>
      <c r="B658" s="165">
        <v>14.6976000000022</v>
      </c>
      <c r="C658" s="165">
        <f t="shared" ca="1" si="25"/>
        <v>3.710013793104963</v>
      </c>
      <c r="D658" s="178">
        <f t="shared" ref="D658:D721" si="26">B658/$B$462</f>
        <v>1.0359176769101544</v>
      </c>
      <c r="E658" s="178"/>
      <c r="F658" s="159"/>
    </row>
    <row r="659" spans="1:6">
      <c r="A659" s="23">
        <v>1053.27</v>
      </c>
      <c r="B659" s="165">
        <v>14.7002000000022</v>
      </c>
      <c r="C659" s="165">
        <f t="shared" ca="1" si="25"/>
        <v>3.7126137931049357</v>
      </c>
      <c r="D659" s="178">
        <f t="shared" si="26"/>
        <v>1.0361009303637769</v>
      </c>
      <c r="E659" s="178"/>
      <c r="F659" s="159"/>
    </row>
    <row r="660" spans="1:6">
      <c r="A660" s="23">
        <v>1053.28</v>
      </c>
      <c r="B660" s="165">
        <v>14.702800000002201</v>
      </c>
      <c r="C660" s="165">
        <f t="shared" ca="1" si="25"/>
        <v>3.7152137931049083</v>
      </c>
      <c r="D660" s="178">
        <f t="shared" si="26"/>
        <v>1.0362841838173997</v>
      </c>
      <c r="E660" s="178"/>
      <c r="F660" s="159"/>
    </row>
    <row r="661" spans="1:6">
      <c r="A661" s="23">
        <v>1053.29</v>
      </c>
      <c r="B661" s="165">
        <v>14.7054000000022</v>
      </c>
      <c r="C661" s="165">
        <f t="shared" ca="1" si="25"/>
        <v>3.7178137931048809</v>
      </c>
      <c r="D661" s="178">
        <f t="shared" si="26"/>
        <v>1.0364674372710225</v>
      </c>
      <c r="E661" s="178"/>
      <c r="F661" s="159"/>
    </row>
    <row r="662" spans="1:6">
      <c r="A662" s="23">
        <v>1053.3</v>
      </c>
      <c r="B662" s="165">
        <v>14.708000000002199</v>
      </c>
      <c r="C662" s="165">
        <f t="shared" ca="1" si="25"/>
        <v>3.7204137931048535</v>
      </c>
      <c r="D662" s="178">
        <f t="shared" si="26"/>
        <v>1.0366506907246453</v>
      </c>
      <c r="E662" s="178"/>
      <c r="F662" s="159"/>
    </row>
    <row r="663" spans="1:6">
      <c r="A663" s="23">
        <v>1053.31</v>
      </c>
      <c r="B663" s="165">
        <v>14.7106000000022</v>
      </c>
      <c r="C663" s="165">
        <f t="shared" ca="1" si="25"/>
        <v>3.7230137931048262</v>
      </c>
      <c r="D663" s="178">
        <f t="shared" si="26"/>
        <v>1.0368339441782681</v>
      </c>
      <c r="E663" s="178"/>
      <c r="F663" s="159"/>
    </row>
    <row r="664" spans="1:6">
      <c r="A664" s="23">
        <v>1053.32</v>
      </c>
      <c r="B664" s="165">
        <v>14.7132000000022</v>
      </c>
      <c r="C664" s="165">
        <f t="shared" ca="1" si="25"/>
        <v>3.7256137931047988</v>
      </c>
      <c r="D664" s="178">
        <f t="shared" si="26"/>
        <v>1.0370171976318907</v>
      </c>
      <c r="E664" s="178"/>
      <c r="F664" s="159"/>
    </row>
    <row r="665" spans="1:6">
      <c r="A665" s="23">
        <v>1053.33</v>
      </c>
      <c r="B665" s="165">
        <v>14.715800000002201</v>
      </c>
      <c r="C665" s="165">
        <f t="shared" ca="1" si="25"/>
        <v>3.7282137931047714</v>
      </c>
      <c r="D665" s="178">
        <f t="shared" si="26"/>
        <v>1.0372004510855137</v>
      </c>
      <c r="E665" s="178"/>
      <c r="F665" s="159"/>
    </row>
    <row r="666" spans="1:6">
      <c r="A666" s="23">
        <v>1053.3399999999999</v>
      </c>
      <c r="B666" s="165">
        <v>14.7184000000022</v>
      </c>
      <c r="C666" s="165">
        <f t="shared" ca="1" si="25"/>
        <v>3.730813793104744</v>
      </c>
      <c r="D666" s="178">
        <f t="shared" si="26"/>
        <v>1.0373837045391363</v>
      </c>
      <c r="E666" s="178"/>
      <c r="F666" s="159"/>
    </row>
    <row r="667" spans="1:6">
      <c r="A667" s="23">
        <v>1053.3499999999999</v>
      </c>
      <c r="B667" s="165">
        <v>14.721000000002199</v>
      </c>
      <c r="C667" s="165">
        <f t="shared" ca="1" si="25"/>
        <v>3.7334137931047167</v>
      </c>
      <c r="D667" s="178">
        <f t="shared" si="26"/>
        <v>1.0375669579927591</v>
      </c>
      <c r="E667" s="178"/>
      <c r="F667" s="159"/>
    </row>
    <row r="668" spans="1:6">
      <c r="A668" s="23">
        <v>1053.3599999999999</v>
      </c>
      <c r="B668" s="165">
        <v>14.7236000000022</v>
      </c>
      <c r="C668" s="165">
        <f t="shared" ca="1" si="25"/>
        <v>3.7360137931047461</v>
      </c>
      <c r="D668" s="178">
        <f t="shared" si="26"/>
        <v>1.0377502114463819</v>
      </c>
      <c r="E668" s="178"/>
      <c r="F668" s="159"/>
    </row>
    <row r="669" spans="1:6">
      <c r="A669" s="23">
        <v>1053.3699999999999</v>
      </c>
      <c r="B669" s="165">
        <v>14.7262000000022</v>
      </c>
      <c r="C669" s="165">
        <f t="shared" ca="1" si="25"/>
        <v>3.7386137931047188</v>
      </c>
      <c r="D669" s="178">
        <f t="shared" si="26"/>
        <v>1.0379334649000047</v>
      </c>
      <c r="E669" s="178"/>
      <c r="F669" s="159"/>
    </row>
    <row r="670" spans="1:6">
      <c r="A670" s="23">
        <v>1053.3800000000001</v>
      </c>
      <c r="B670" s="165">
        <v>14.7288000000023</v>
      </c>
      <c r="C670" s="165">
        <f t="shared" ca="1" si="25"/>
        <v>3.7412137931047482</v>
      </c>
      <c r="D670" s="178">
        <f t="shared" si="26"/>
        <v>1.0381167183536344</v>
      </c>
      <c r="E670" s="178"/>
      <c r="F670" s="159"/>
    </row>
    <row r="671" spans="1:6">
      <c r="A671" s="23">
        <v>1053.3900000000001</v>
      </c>
      <c r="B671" s="165">
        <v>14.731400000002299</v>
      </c>
      <c r="C671" s="165">
        <f t="shared" ca="1" si="25"/>
        <v>3.7438137931047208</v>
      </c>
      <c r="D671" s="178">
        <f t="shared" si="26"/>
        <v>1.0382999718072572</v>
      </c>
      <c r="E671" s="178"/>
      <c r="F671" s="159"/>
    </row>
    <row r="672" spans="1:6">
      <c r="A672" s="23">
        <v>1053.4000000000001</v>
      </c>
      <c r="B672" s="165">
        <v>14.7340000000023</v>
      </c>
      <c r="C672" s="165">
        <f t="shared" ca="1" si="25"/>
        <v>3.7464137931046935</v>
      </c>
      <c r="D672" s="178">
        <f t="shared" si="26"/>
        <v>1.03848322526088</v>
      </c>
      <c r="E672" s="178"/>
      <c r="F672" s="159"/>
    </row>
    <row r="673" spans="1:6">
      <c r="A673" s="23">
        <v>1053.4100000000001</v>
      </c>
      <c r="B673" s="165">
        <v>14.7366000000023</v>
      </c>
      <c r="C673" s="165">
        <f t="shared" ca="1" si="25"/>
        <v>3.7490137931046661</v>
      </c>
      <c r="D673" s="178">
        <f t="shared" si="26"/>
        <v>1.0386664787145028</v>
      </c>
      <c r="E673" s="178"/>
      <c r="F673" s="159"/>
    </row>
    <row r="674" spans="1:6">
      <c r="A674" s="23">
        <v>1053.42</v>
      </c>
      <c r="B674" s="165">
        <v>14.739200000002301</v>
      </c>
      <c r="C674" s="165">
        <f t="shared" ca="1" si="25"/>
        <v>3.7516137931046387</v>
      </c>
      <c r="D674" s="178">
        <f t="shared" si="26"/>
        <v>1.0388497321681256</v>
      </c>
      <c r="E674" s="178"/>
      <c r="F674" s="159"/>
    </row>
    <row r="675" spans="1:6">
      <c r="A675" s="23">
        <v>1053.43</v>
      </c>
      <c r="B675" s="165">
        <v>14.7418000000023</v>
      </c>
      <c r="C675" s="165">
        <f t="shared" ca="1" si="25"/>
        <v>3.7542137931046113</v>
      </c>
      <c r="D675" s="178">
        <f t="shared" si="26"/>
        <v>1.0390329856217484</v>
      </c>
      <c r="E675" s="178"/>
      <c r="F675" s="159"/>
    </row>
    <row r="676" spans="1:6">
      <c r="A676" s="23">
        <v>1053.44</v>
      </c>
      <c r="B676" s="165">
        <v>14.744400000002299</v>
      </c>
      <c r="C676" s="165">
        <f t="shared" ca="1" si="25"/>
        <v>3.756813793104584</v>
      </c>
      <c r="D676" s="178">
        <f t="shared" si="26"/>
        <v>1.039216239075371</v>
      </c>
      <c r="E676" s="178"/>
      <c r="F676" s="159"/>
    </row>
    <row r="677" spans="1:6">
      <c r="A677" s="23">
        <v>1053.45</v>
      </c>
      <c r="B677" s="165">
        <v>14.7470000000023</v>
      </c>
      <c r="C677" s="165">
        <f t="shared" ca="1" si="25"/>
        <v>3.7594137931045566</v>
      </c>
      <c r="D677" s="178">
        <f t="shared" si="26"/>
        <v>1.039399492528994</v>
      </c>
      <c r="E677" s="178"/>
      <c r="F677" s="159"/>
    </row>
    <row r="678" spans="1:6">
      <c r="A678" s="23">
        <v>1053.46</v>
      </c>
      <c r="B678" s="165">
        <v>14.7496000000023</v>
      </c>
      <c r="C678" s="165">
        <f t="shared" ca="1" si="25"/>
        <v>3.7620137931045292</v>
      </c>
      <c r="D678" s="178">
        <f t="shared" si="26"/>
        <v>1.0395827459826166</v>
      </c>
      <c r="E678" s="178"/>
      <c r="F678" s="159"/>
    </row>
    <row r="679" spans="1:6">
      <c r="A679" s="23">
        <v>1053.47</v>
      </c>
      <c r="B679" s="165">
        <v>14.752200000002301</v>
      </c>
      <c r="C679" s="165">
        <f t="shared" ca="1" si="25"/>
        <v>3.7646137931045587</v>
      </c>
      <c r="D679" s="178">
        <f t="shared" si="26"/>
        <v>1.0397659994362394</v>
      </c>
      <c r="E679" s="178"/>
      <c r="F679" s="159"/>
    </row>
    <row r="680" spans="1:6">
      <c r="A680" s="23">
        <v>1053.48</v>
      </c>
      <c r="B680" s="165">
        <v>14.7548000000023</v>
      </c>
      <c r="C680" s="165">
        <f t="shared" ca="1" si="25"/>
        <v>3.7672137931045313</v>
      </c>
      <c r="D680" s="178">
        <f t="shared" si="26"/>
        <v>1.0399492528898622</v>
      </c>
      <c r="E680" s="178"/>
      <c r="F680" s="159"/>
    </row>
    <row r="681" spans="1:6">
      <c r="A681" s="23">
        <v>1053.49</v>
      </c>
      <c r="B681" s="165">
        <v>14.757400000002299</v>
      </c>
      <c r="C681" s="165">
        <f t="shared" ca="1" si="25"/>
        <v>3.7698137931045039</v>
      </c>
      <c r="D681" s="178">
        <f t="shared" si="26"/>
        <v>1.040132506343485</v>
      </c>
      <c r="E681" s="178"/>
      <c r="F681" s="159"/>
    </row>
    <row r="682" spans="1:6">
      <c r="A682" s="23">
        <v>1053.49999999999</v>
      </c>
      <c r="B682" s="165">
        <v>14.7599999999997</v>
      </c>
      <c r="C682" s="165">
        <f t="shared" ca="1" si="25"/>
        <v>3.7724137931018618</v>
      </c>
      <c r="D682" s="178">
        <f t="shared" si="26"/>
        <v>1.0403157597969244</v>
      </c>
      <c r="E682" s="178"/>
      <c r="F682" s="159"/>
    </row>
    <row r="683" spans="1:6">
      <c r="A683" s="23">
        <v>1053.50999999999</v>
      </c>
      <c r="B683" s="165">
        <v>14.762599999999701</v>
      </c>
      <c r="C683" s="165">
        <f t="shared" ca="1" si="25"/>
        <v>3.7750137931018344</v>
      </c>
      <c r="D683" s="178">
        <f t="shared" si="26"/>
        <v>1.0404990132505472</v>
      </c>
      <c r="E683" s="178"/>
      <c r="F683" s="159"/>
    </row>
    <row r="684" spans="1:6">
      <c r="A684" s="23">
        <v>1053.51999999999</v>
      </c>
      <c r="B684" s="165">
        <v>14.7651999999997</v>
      </c>
      <c r="C684" s="165">
        <f t="shared" ca="1" si="25"/>
        <v>3.777613793101807</v>
      </c>
      <c r="D684" s="178">
        <f t="shared" si="26"/>
        <v>1.04068226670417</v>
      </c>
      <c r="E684" s="178"/>
      <c r="F684" s="159"/>
    </row>
    <row r="685" spans="1:6">
      <c r="A685" s="23">
        <v>1053.52999999999</v>
      </c>
      <c r="B685" s="165">
        <v>14.767799999999699</v>
      </c>
      <c r="C685" s="165">
        <f t="shared" ca="1" si="25"/>
        <v>3.7802137931017796</v>
      </c>
      <c r="D685" s="178">
        <f t="shared" si="26"/>
        <v>1.0408655201577928</v>
      </c>
      <c r="E685" s="178"/>
      <c r="F685" s="159"/>
    </row>
    <row r="686" spans="1:6">
      <c r="A686" s="23">
        <v>1053.53999999999</v>
      </c>
      <c r="B686" s="165">
        <v>14.7703999999997</v>
      </c>
      <c r="C686" s="165">
        <f t="shared" ca="1" si="25"/>
        <v>3.7828137931017523</v>
      </c>
      <c r="D686" s="178">
        <f t="shared" si="26"/>
        <v>1.0410487736114156</v>
      </c>
      <c r="E686" s="178"/>
      <c r="F686" s="159"/>
    </row>
    <row r="687" spans="1:6">
      <c r="A687" s="23">
        <v>1053.54999999999</v>
      </c>
      <c r="B687" s="165">
        <v>14.772999999999699</v>
      </c>
      <c r="C687" s="165">
        <f t="shared" ca="1" si="25"/>
        <v>3.7854137931017249</v>
      </c>
      <c r="D687" s="178">
        <f t="shared" si="26"/>
        <v>1.0412320270650384</v>
      </c>
      <c r="E687" s="178"/>
      <c r="F687" s="159"/>
    </row>
    <row r="688" spans="1:6">
      <c r="A688" s="23">
        <v>1053.5599999999899</v>
      </c>
      <c r="B688" s="165">
        <v>14.775599999999701</v>
      </c>
      <c r="C688" s="165">
        <f t="shared" ca="1" si="25"/>
        <v>3.7880137931017543</v>
      </c>
      <c r="D688" s="178">
        <f t="shared" si="26"/>
        <v>1.0414152805186612</v>
      </c>
      <c r="E688" s="178"/>
      <c r="F688" s="159"/>
    </row>
    <row r="689" spans="1:6">
      <c r="A689" s="23">
        <v>1053.5699999999899</v>
      </c>
      <c r="B689" s="165">
        <v>14.7781999999997</v>
      </c>
      <c r="C689" s="165">
        <f t="shared" ca="1" si="25"/>
        <v>3.790613793101727</v>
      </c>
      <c r="D689" s="178">
        <f t="shared" si="26"/>
        <v>1.0415985339722837</v>
      </c>
      <c r="E689" s="178"/>
      <c r="F689" s="159"/>
    </row>
    <row r="690" spans="1:6">
      <c r="A690" s="23">
        <v>1053.5799999999899</v>
      </c>
      <c r="B690" s="165">
        <v>14.780799999999701</v>
      </c>
      <c r="C690" s="165">
        <f t="shared" ca="1" si="25"/>
        <v>3.7932137931016996</v>
      </c>
      <c r="D690" s="178">
        <f t="shared" si="26"/>
        <v>1.0417817874259068</v>
      </c>
      <c r="E690" s="178"/>
      <c r="F690" s="159"/>
    </row>
    <row r="691" spans="1:6">
      <c r="A691" s="23">
        <v>1053.5899999999899</v>
      </c>
      <c r="B691" s="165">
        <v>14.7833999999997</v>
      </c>
      <c r="C691" s="165">
        <f t="shared" ca="1" si="25"/>
        <v>3.7958137931016722</v>
      </c>
      <c r="D691" s="178">
        <f t="shared" si="26"/>
        <v>1.0419650408795293</v>
      </c>
      <c r="E691" s="178"/>
      <c r="F691" s="159"/>
    </row>
    <row r="692" spans="1:6">
      <c r="A692" s="23">
        <v>1053.5999999999899</v>
      </c>
      <c r="B692" s="165">
        <v>14.785999999999699</v>
      </c>
      <c r="C692" s="165">
        <f t="shared" ca="1" si="25"/>
        <v>3.7984137931016448</v>
      </c>
      <c r="D692" s="178">
        <f t="shared" si="26"/>
        <v>1.0421482943331521</v>
      </c>
      <c r="E692" s="178"/>
      <c r="F692" s="159"/>
    </row>
    <row r="693" spans="1:6">
      <c r="A693" s="23">
        <v>1053.6099999999899</v>
      </c>
      <c r="B693" s="165">
        <v>14.7885999999997</v>
      </c>
      <c r="C693" s="165">
        <f t="shared" ca="1" si="25"/>
        <v>3.8010137931016175</v>
      </c>
      <c r="D693" s="178">
        <f t="shared" si="26"/>
        <v>1.0423315477867749</v>
      </c>
      <c r="E693" s="178"/>
      <c r="F693" s="159"/>
    </row>
    <row r="694" spans="1:6">
      <c r="A694" s="23">
        <v>1053.6199999999899</v>
      </c>
      <c r="B694" s="165">
        <v>14.7911999999997</v>
      </c>
      <c r="C694" s="165">
        <f t="shared" ca="1" si="25"/>
        <v>3.8036137931015901</v>
      </c>
      <c r="D694" s="178">
        <f t="shared" si="26"/>
        <v>1.0425148012403977</v>
      </c>
      <c r="E694" s="178"/>
      <c r="F694" s="159"/>
    </row>
    <row r="695" spans="1:6">
      <c r="A695" s="23">
        <v>1053.6299999999901</v>
      </c>
      <c r="B695" s="165">
        <v>14.7937999999998</v>
      </c>
      <c r="C695" s="165">
        <f t="shared" ca="1" si="25"/>
        <v>3.8062137931016196</v>
      </c>
      <c r="D695" s="178">
        <f t="shared" si="26"/>
        <v>1.0426980546940274</v>
      </c>
      <c r="E695" s="178"/>
      <c r="F695" s="159"/>
    </row>
    <row r="696" spans="1:6">
      <c r="A696" s="23">
        <v>1053.6399999999901</v>
      </c>
      <c r="B696" s="165">
        <v>14.796399999999799</v>
      </c>
      <c r="C696" s="165">
        <f t="shared" ca="1" si="25"/>
        <v>3.8088137931015922</v>
      </c>
      <c r="D696" s="178">
        <f t="shared" si="26"/>
        <v>1.0428813081476502</v>
      </c>
      <c r="E696" s="178"/>
      <c r="F696" s="159"/>
    </row>
    <row r="697" spans="1:6">
      <c r="A697" s="23">
        <v>1053.6499999999901</v>
      </c>
      <c r="B697" s="165">
        <v>14.798999999999801</v>
      </c>
      <c r="C697" s="165">
        <f t="shared" ca="1" si="25"/>
        <v>3.8114137931015648</v>
      </c>
      <c r="D697" s="178">
        <f t="shared" si="26"/>
        <v>1.043064561601273</v>
      </c>
      <c r="E697" s="178"/>
      <c r="F697" s="159"/>
    </row>
    <row r="698" spans="1:6">
      <c r="A698" s="23">
        <v>1053.6599999999901</v>
      </c>
      <c r="B698" s="165">
        <v>14.8015999999998</v>
      </c>
      <c r="C698" s="165">
        <f t="shared" ca="1" si="25"/>
        <v>3.8140137931015374</v>
      </c>
      <c r="D698" s="178">
        <f t="shared" si="26"/>
        <v>1.0432478150548958</v>
      </c>
      <c r="E698" s="178"/>
      <c r="F698" s="159"/>
    </row>
    <row r="699" spans="1:6">
      <c r="A699" s="23">
        <v>1053.6699999999901</v>
      </c>
      <c r="B699" s="165">
        <v>14.804199999999801</v>
      </c>
      <c r="C699" s="165">
        <f t="shared" ca="1" si="25"/>
        <v>3.8166137931015669</v>
      </c>
      <c r="D699" s="178">
        <f t="shared" si="26"/>
        <v>1.0434310685085186</v>
      </c>
      <c r="E699" s="178"/>
      <c r="F699" s="159"/>
    </row>
    <row r="700" spans="1:6">
      <c r="A700" s="23">
        <v>1053.6799999999901</v>
      </c>
      <c r="B700" s="165">
        <v>14.8067999999998</v>
      </c>
      <c r="C700" s="165">
        <f t="shared" ca="1" si="25"/>
        <v>3.8192137931015395</v>
      </c>
      <c r="D700" s="178">
        <f t="shared" si="26"/>
        <v>1.0436143219621414</v>
      </c>
      <c r="E700" s="178"/>
      <c r="F700" s="159"/>
    </row>
    <row r="701" spans="1:6">
      <c r="A701" s="23">
        <v>1053.6899999999901</v>
      </c>
      <c r="B701" s="165">
        <v>14.809399999999799</v>
      </c>
      <c r="C701" s="165">
        <f t="shared" ca="1" si="25"/>
        <v>3.8218137931015121</v>
      </c>
      <c r="D701" s="178">
        <f t="shared" si="26"/>
        <v>1.043797575415764</v>
      </c>
      <c r="E701" s="178"/>
      <c r="F701" s="159"/>
    </row>
    <row r="702" spans="1:6">
      <c r="A702" s="23">
        <v>1053.69999999999</v>
      </c>
      <c r="B702" s="165">
        <v>14.8119999999998</v>
      </c>
      <c r="C702" s="165">
        <f t="shared" ca="1" si="25"/>
        <v>3.8244137931014848</v>
      </c>
      <c r="D702" s="178">
        <f t="shared" si="26"/>
        <v>1.0439808288693868</v>
      </c>
      <c r="E702" s="178"/>
      <c r="F702" s="159"/>
    </row>
    <row r="703" spans="1:6">
      <c r="A703" s="23">
        <v>1053.70999999999</v>
      </c>
      <c r="B703" s="165">
        <v>14.8145999999998</v>
      </c>
      <c r="C703" s="165">
        <f t="shared" ca="1" si="25"/>
        <v>3.8270137931014574</v>
      </c>
      <c r="D703" s="178">
        <f t="shared" si="26"/>
        <v>1.0441640823230096</v>
      </c>
      <c r="E703" s="178"/>
      <c r="F703" s="159"/>
    </row>
    <row r="704" spans="1:6">
      <c r="A704" s="23">
        <v>1053.71999999999</v>
      </c>
      <c r="B704" s="165">
        <v>14.817199999999801</v>
      </c>
      <c r="C704" s="165">
        <f t="shared" ca="1" si="25"/>
        <v>3.82961379310143</v>
      </c>
      <c r="D704" s="178">
        <f t="shared" si="26"/>
        <v>1.0443473357766324</v>
      </c>
      <c r="E704" s="178"/>
      <c r="F704" s="159"/>
    </row>
    <row r="705" spans="1:6">
      <c r="A705" s="23">
        <v>1053.72999999999</v>
      </c>
      <c r="B705" s="165">
        <v>14.8197999999998</v>
      </c>
      <c r="C705" s="165">
        <f t="shared" ca="1" si="25"/>
        <v>3.8322137931014026</v>
      </c>
      <c r="D705" s="178">
        <f t="shared" si="26"/>
        <v>1.0445305892302552</v>
      </c>
      <c r="E705" s="178"/>
      <c r="F705" s="159"/>
    </row>
    <row r="706" spans="1:6">
      <c r="A706" s="23">
        <v>1053.73999999999</v>
      </c>
      <c r="B706" s="165">
        <v>14.822399999999799</v>
      </c>
      <c r="C706" s="165">
        <f t="shared" ca="1" si="25"/>
        <v>3.8348137931013753</v>
      </c>
      <c r="D706" s="178">
        <f t="shared" si="26"/>
        <v>1.0447138426838778</v>
      </c>
      <c r="E706" s="178"/>
      <c r="F706" s="159"/>
    </row>
    <row r="707" spans="1:6">
      <c r="A707" s="23">
        <v>1053.74999999999</v>
      </c>
      <c r="B707" s="165">
        <v>14.8249999999998</v>
      </c>
      <c r="C707" s="165">
        <f t="shared" ca="1" si="25"/>
        <v>3.8374137931013479</v>
      </c>
      <c r="D707" s="178">
        <f t="shared" si="26"/>
        <v>1.0448970961375008</v>
      </c>
      <c r="E707" s="178"/>
      <c r="F707" s="159"/>
    </row>
    <row r="708" spans="1:6">
      <c r="A708" s="23">
        <v>1053.75999999999</v>
      </c>
      <c r="B708" s="165">
        <v>14.827599999999901</v>
      </c>
      <c r="C708" s="165">
        <f t="shared" ca="1" si="25"/>
        <v>3.8400137931013205</v>
      </c>
      <c r="D708" s="178">
        <f t="shared" si="26"/>
        <v>1.0450803495911305</v>
      </c>
      <c r="E708" s="178"/>
      <c r="F708" s="159"/>
    </row>
    <row r="709" spans="1:6">
      <c r="A709" s="23">
        <v>1053.76999999999</v>
      </c>
      <c r="B709" s="165">
        <v>14.8301999999999</v>
      </c>
      <c r="C709" s="165">
        <f t="shared" ca="1" si="25"/>
        <v>3.8426137931012931</v>
      </c>
      <c r="D709" s="178">
        <f t="shared" si="26"/>
        <v>1.0452636030447533</v>
      </c>
      <c r="E709" s="178"/>
      <c r="F709" s="159"/>
    </row>
    <row r="710" spans="1:6">
      <c r="A710" s="23">
        <v>1053.77999999999</v>
      </c>
      <c r="B710" s="165">
        <v>14.832799999999899</v>
      </c>
      <c r="C710" s="165">
        <f t="shared" ca="1" si="25"/>
        <v>3.8452137931013226</v>
      </c>
      <c r="D710" s="178">
        <f t="shared" si="26"/>
        <v>1.0454468564983761</v>
      </c>
      <c r="E710" s="178"/>
      <c r="F710" s="159"/>
    </row>
    <row r="711" spans="1:6">
      <c r="A711" s="23">
        <v>1053.78999999999</v>
      </c>
      <c r="B711" s="165">
        <v>14.8353999999999</v>
      </c>
      <c r="C711" s="165">
        <f t="shared" ref="C711:C731" ca="1" si="27">FORECAST(A711,OFFSET($J$4:$J$12,MATCH(A711,$H$4:$H$12)-1,0,2),OFFSET($H$4:$H$12,MATCH(A711,$H$4:$H$12,1)-1,0,2))</f>
        <v>3.8478137931012952</v>
      </c>
      <c r="D711" s="178">
        <f t="shared" si="26"/>
        <v>1.0456301099519989</v>
      </c>
      <c r="E711" s="178"/>
      <c r="F711" s="159"/>
    </row>
    <row r="712" spans="1:6">
      <c r="A712" s="23">
        <v>1053.79999999999</v>
      </c>
      <c r="B712" s="165">
        <v>14.8379999999999</v>
      </c>
      <c r="C712" s="165">
        <f t="shared" ca="1" si="27"/>
        <v>3.8504137931012679</v>
      </c>
      <c r="D712" s="178">
        <f t="shared" si="26"/>
        <v>1.0458133634056215</v>
      </c>
      <c r="E712" s="178"/>
      <c r="F712" s="159"/>
    </row>
    <row r="713" spans="1:6">
      <c r="A713" s="23">
        <v>1053.8099999999899</v>
      </c>
      <c r="B713" s="165">
        <v>14.840599999999901</v>
      </c>
      <c r="C713" s="165">
        <f t="shared" ca="1" si="27"/>
        <v>3.8530137931012405</v>
      </c>
      <c r="D713" s="178">
        <f t="shared" si="26"/>
        <v>1.0459966168592445</v>
      </c>
      <c r="E713" s="178"/>
      <c r="F713" s="159"/>
    </row>
    <row r="714" spans="1:6">
      <c r="A714" s="23">
        <v>1053.8199999999899</v>
      </c>
      <c r="B714" s="165">
        <v>14.8431999999999</v>
      </c>
      <c r="C714" s="165">
        <f t="shared" ca="1" si="27"/>
        <v>3.8556137931012131</v>
      </c>
      <c r="D714" s="178">
        <f t="shared" si="26"/>
        <v>1.0461798703128671</v>
      </c>
      <c r="E714" s="178"/>
      <c r="F714" s="159"/>
    </row>
    <row r="715" spans="1:6">
      <c r="A715" s="23">
        <v>1053.8299999999899</v>
      </c>
      <c r="B715" s="165">
        <v>14.845799999999899</v>
      </c>
      <c r="C715" s="165">
        <f t="shared" ca="1" si="27"/>
        <v>3.8582137931011857</v>
      </c>
      <c r="D715" s="178">
        <f t="shared" si="26"/>
        <v>1.0463631237664899</v>
      </c>
      <c r="E715" s="178"/>
      <c r="F715" s="159"/>
    </row>
    <row r="716" spans="1:6">
      <c r="A716" s="23">
        <v>1053.8399999999899</v>
      </c>
      <c r="B716" s="165">
        <v>14.8483999999999</v>
      </c>
      <c r="C716" s="165">
        <f t="shared" ca="1" si="27"/>
        <v>3.8608137931011584</v>
      </c>
      <c r="D716" s="178">
        <f t="shared" si="26"/>
        <v>1.0465463772201127</v>
      </c>
      <c r="E716" s="178"/>
      <c r="F716" s="159"/>
    </row>
    <row r="717" spans="1:6">
      <c r="A717" s="23">
        <v>1053.8499999999899</v>
      </c>
      <c r="B717" s="165">
        <v>14.8509999999999</v>
      </c>
      <c r="C717" s="165">
        <f t="shared" ca="1" si="27"/>
        <v>3.863413793101131</v>
      </c>
      <c r="D717" s="178">
        <f t="shared" si="26"/>
        <v>1.0467296306737355</v>
      </c>
      <c r="E717" s="178"/>
      <c r="F717" s="159"/>
    </row>
    <row r="718" spans="1:6">
      <c r="A718" s="23">
        <v>1053.8599999999899</v>
      </c>
      <c r="B718" s="165">
        <v>14.853599999999901</v>
      </c>
      <c r="C718" s="165">
        <f t="shared" ca="1" si="27"/>
        <v>3.8660137931011036</v>
      </c>
      <c r="D718" s="178">
        <f t="shared" si="26"/>
        <v>1.0469128841273583</v>
      </c>
      <c r="E718" s="178"/>
      <c r="F718" s="159"/>
    </row>
    <row r="719" spans="1:6">
      <c r="A719" s="23">
        <v>1053.8699999999899</v>
      </c>
      <c r="B719" s="165">
        <v>14.8561999999999</v>
      </c>
      <c r="C719" s="165">
        <f t="shared" ca="1" si="27"/>
        <v>3.8686137931010762</v>
      </c>
      <c r="D719" s="178">
        <f t="shared" si="26"/>
        <v>1.0470961375809811</v>
      </c>
      <c r="E719" s="178"/>
      <c r="F719" s="159"/>
    </row>
    <row r="720" spans="1:6">
      <c r="A720" s="23">
        <v>1053.8799999999901</v>
      </c>
      <c r="B720" s="165">
        <v>14.8588</v>
      </c>
      <c r="C720" s="165">
        <f t="shared" ca="1" si="27"/>
        <v>3.8712137931011057</v>
      </c>
      <c r="D720" s="178">
        <f t="shared" si="26"/>
        <v>1.0472793910346108</v>
      </c>
      <c r="E720" s="178"/>
      <c r="F720" s="159"/>
    </row>
    <row r="721" spans="1:6">
      <c r="A721" s="23">
        <v>1053.8899999999901</v>
      </c>
      <c r="B721" s="165">
        <v>14.8614</v>
      </c>
      <c r="C721" s="165">
        <f t="shared" ca="1" si="27"/>
        <v>3.8738137931011352</v>
      </c>
      <c r="D721" s="178">
        <f t="shared" si="26"/>
        <v>1.0474626444882336</v>
      </c>
      <c r="E721" s="178"/>
      <c r="F721" s="159"/>
    </row>
    <row r="722" spans="1:6">
      <c r="A722" s="23">
        <v>1053.8999999999901</v>
      </c>
      <c r="B722" s="165">
        <v>14.864000000000001</v>
      </c>
      <c r="C722" s="165">
        <f t="shared" ca="1" si="27"/>
        <v>3.8764137931011078</v>
      </c>
      <c r="D722" s="178">
        <f t="shared" ref="D722:D732" si="28">B722/$B$462</f>
        <v>1.0476458979418564</v>
      </c>
      <c r="E722" s="178"/>
      <c r="F722" s="159"/>
    </row>
    <row r="723" spans="1:6">
      <c r="A723" s="23">
        <v>1053.9099999999901</v>
      </c>
      <c r="B723" s="165">
        <v>14.8666</v>
      </c>
      <c r="C723" s="165">
        <f t="shared" ca="1" si="27"/>
        <v>3.8790137931010804</v>
      </c>
      <c r="D723" s="178">
        <f t="shared" si="28"/>
        <v>1.0478291513954792</v>
      </c>
      <c r="E723" s="178"/>
      <c r="F723" s="159"/>
    </row>
    <row r="724" spans="1:6">
      <c r="A724" s="23">
        <v>1053.9199999999901</v>
      </c>
      <c r="B724" s="165">
        <v>14.869199999999999</v>
      </c>
      <c r="C724" s="165">
        <f t="shared" ca="1" si="27"/>
        <v>3.881613793101053</v>
      </c>
      <c r="D724" s="178">
        <f t="shared" si="28"/>
        <v>1.0480124048491017</v>
      </c>
      <c r="E724" s="178"/>
      <c r="F724" s="159"/>
    </row>
    <row r="725" spans="1:6">
      <c r="A725" s="23">
        <v>1053.9299999999901</v>
      </c>
      <c r="B725" s="165">
        <v>14.8718</v>
      </c>
      <c r="C725" s="165">
        <f t="shared" ca="1" si="27"/>
        <v>3.8842137931010257</v>
      </c>
      <c r="D725" s="178">
        <f t="shared" si="28"/>
        <v>1.0481956583027248</v>
      </c>
      <c r="E725" s="178"/>
      <c r="F725" s="159"/>
    </row>
    <row r="726" spans="1:6">
      <c r="A726" s="23">
        <v>1053.9399999999901</v>
      </c>
      <c r="B726" s="165">
        <v>14.8744</v>
      </c>
      <c r="C726" s="165">
        <f t="shared" ca="1" si="27"/>
        <v>3.8868137931009983</v>
      </c>
      <c r="D726" s="178">
        <f t="shared" si="28"/>
        <v>1.0483789117563473</v>
      </c>
      <c r="E726" s="178"/>
      <c r="F726" s="159"/>
    </row>
    <row r="727" spans="1:6">
      <c r="A727" s="23">
        <v>1053.94999999999</v>
      </c>
      <c r="B727" s="165">
        <v>14.877000000000001</v>
      </c>
      <c r="C727" s="165">
        <f t="shared" ca="1" si="27"/>
        <v>3.8894137931009709</v>
      </c>
      <c r="D727" s="178">
        <f t="shared" si="28"/>
        <v>1.0485621652099701</v>
      </c>
      <c r="E727" s="178"/>
      <c r="F727" s="159"/>
    </row>
    <row r="728" spans="1:6">
      <c r="A728" s="23">
        <v>1053.95999999999</v>
      </c>
      <c r="B728" s="165">
        <v>14.8796</v>
      </c>
      <c r="C728" s="165">
        <f t="shared" ca="1" si="27"/>
        <v>3.8920137931009435</v>
      </c>
      <c r="D728" s="178">
        <f t="shared" si="28"/>
        <v>1.0487454186635929</v>
      </c>
      <c r="E728" s="178"/>
      <c r="F728" s="159"/>
    </row>
    <row r="729" spans="1:6">
      <c r="A729" s="23">
        <v>1053.96999999999</v>
      </c>
      <c r="B729" s="165">
        <v>14.882199999999999</v>
      </c>
      <c r="C729" s="165">
        <f t="shared" ca="1" si="27"/>
        <v>3.8946137931009162</v>
      </c>
      <c r="D729" s="178">
        <f t="shared" si="28"/>
        <v>1.0489286721172157</v>
      </c>
      <c r="E729" s="178"/>
      <c r="F729" s="159"/>
    </row>
    <row r="730" spans="1:6">
      <c r="A730" s="23">
        <v>1053.97999999999</v>
      </c>
      <c r="B730" s="165">
        <v>14.8848</v>
      </c>
      <c r="C730" s="165">
        <f t="shared" ca="1" si="27"/>
        <v>3.8972137931008888</v>
      </c>
      <c r="D730" s="178">
        <f t="shared" si="28"/>
        <v>1.0491119255708385</v>
      </c>
      <c r="E730" s="178"/>
      <c r="F730" s="159"/>
    </row>
    <row r="731" spans="1:6">
      <c r="A731" s="23">
        <v>1053.98999999999</v>
      </c>
      <c r="B731" s="165">
        <v>14.8874</v>
      </c>
      <c r="C731" s="165">
        <f t="shared" ca="1" si="27"/>
        <v>3.8998137931008614</v>
      </c>
      <c r="D731" s="178">
        <f t="shared" si="28"/>
        <v>1.0492951790244611</v>
      </c>
      <c r="E731" s="178"/>
      <c r="F731" s="159"/>
    </row>
    <row r="732" spans="1:6">
      <c r="A732" s="163">
        <v>1053.99999999999</v>
      </c>
      <c r="B732" s="166">
        <v>14.89</v>
      </c>
      <c r="C732" s="166">
        <v>3.39</v>
      </c>
      <c r="D732" s="178">
        <f t="shared" si="28"/>
        <v>1.0494784324780841</v>
      </c>
      <c r="E732" s="178"/>
      <c r="F732" s="159"/>
    </row>
  </sheetData>
  <mergeCells count="2">
    <mergeCell ref="H16:H17"/>
    <mergeCell ref="L18:L20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6509C88-D297-4632-92F2-1139D01F703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K18:K20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E9CB-CC65-46E9-AD4F-F4828579AA81}">
  <dimension ref="A1:R589"/>
  <sheetViews>
    <sheetView topLeftCell="D1" workbookViewId="0">
      <selection activeCell="M3" sqref="M3"/>
    </sheetView>
  </sheetViews>
  <sheetFormatPr defaultRowHeight="14.4"/>
  <cols>
    <col min="1" max="1" width="20.6640625" customWidth="1"/>
    <col min="2" max="2" width="16.44140625" customWidth="1"/>
    <col min="3" max="4" width="23.44140625" customWidth="1"/>
    <col min="5" max="5" width="12" customWidth="1"/>
    <col min="6" max="6" width="17" customWidth="1"/>
    <col min="11" max="11" width="17.5546875" customWidth="1"/>
    <col min="12" max="12" width="27.6640625" customWidth="1"/>
    <col min="13" max="13" width="23.109375" customWidth="1"/>
    <col min="14" max="15" width="12.44140625" customWidth="1"/>
  </cols>
  <sheetData>
    <row r="1" spans="1:18" ht="15.6">
      <c r="A1" s="483" t="s">
        <v>125</v>
      </c>
      <c r="B1" s="483"/>
      <c r="K1" s="210" t="s">
        <v>126</v>
      </c>
    </row>
    <row r="2" spans="1:18" ht="18">
      <c r="A2" s="23" t="s">
        <v>114</v>
      </c>
      <c r="B2" s="165"/>
      <c r="C2" s="165" t="s">
        <v>115</v>
      </c>
      <c r="D2" s="165" t="s">
        <v>116</v>
      </c>
      <c r="E2" s="152" t="s">
        <v>117</v>
      </c>
      <c r="F2" s="152" t="s">
        <v>106</v>
      </c>
      <c r="K2" s="153" t="s">
        <v>118</v>
      </c>
      <c r="L2" s="154" t="s">
        <v>115</v>
      </c>
      <c r="M2" s="154" t="s">
        <v>116</v>
      </c>
      <c r="N2" s="181" t="s">
        <v>119</v>
      </c>
      <c r="O2" s="181" t="s">
        <v>120</v>
      </c>
      <c r="P2" s="2" t="s">
        <v>121</v>
      </c>
      <c r="Q2" s="2" t="s">
        <v>127</v>
      </c>
    </row>
    <row r="3" spans="1:18">
      <c r="A3" s="184">
        <v>248</v>
      </c>
      <c r="B3" s="184"/>
      <c r="C3" s="164">
        <v>0.12</v>
      </c>
      <c r="D3" s="166">
        <f t="shared" ref="D3:D66" si="0">C3-$C$203</f>
        <v>-5.3999999999999992E-2</v>
      </c>
      <c r="E3" s="206">
        <f>C3/$C$453</f>
        <v>0.54794520547945202</v>
      </c>
      <c r="G3">
        <v>0.12</v>
      </c>
      <c r="K3" s="155">
        <v>248</v>
      </c>
      <c r="L3" s="183">
        <v>0.12</v>
      </c>
      <c r="M3" s="156">
        <f>L3-$L$4</f>
        <v>-3.6000000000000004E-2</v>
      </c>
      <c r="N3" s="181">
        <v>252</v>
      </c>
      <c r="O3" s="181">
        <v>249</v>
      </c>
      <c r="P3">
        <v>252.5</v>
      </c>
      <c r="Q3">
        <v>250.7</v>
      </c>
    </row>
    <row r="4" spans="1:18">
      <c r="A4" s="152">
        <v>248.01</v>
      </c>
      <c r="B4" s="152"/>
      <c r="C4" s="203">
        <f>C3+(($L$4-$L$3)/100)</f>
        <v>0.12035999999999999</v>
      </c>
      <c r="D4" s="165">
        <f t="shared" si="0"/>
        <v>-5.3639999999999993E-2</v>
      </c>
      <c r="E4" s="207">
        <f>C4/$C$453</f>
        <v>0.54958904109589035</v>
      </c>
      <c r="K4" s="155">
        <v>249</v>
      </c>
      <c r="L4" s="183">
        <v>0.156</v>
      </c>
      <c r="M4" s="156">
        <f t="shared" ref="M4:M8" si="1">L4-$L$4</f>
        <v>0</v>
      </c>
    </row>
    <row r="5" spans="1:18">
      <c r="A5" s="152">
        <v>248.02</v>
      </c>
      <c r="B5" s="152"/>
      <c r="C5" s="203">
        <f t="shared" ref="C5:C68" si="2">C4+(($L$4-$L$3)/100)</f>
        <v>0.12071999999999999</v>
      </c>
      <c r="D5" s="165">
        <f t="shared" si="0"/>
        <v>-5.3279999999999994E-2</v>
      </c>
      <c r="E5" s="207">
        <f t="shared" ref="E5:E68" si="3">C5/$C$453</f>
        <v>0.55123287671232879</v>
      </c>
      <c r="K5" s="155">
        <v>250</v>
      </c>
      <c r="L5" s="183">
        <v>0.17399999999999999</v>
      </c>
      <c r="M5" s="156">
        <f t="shared" si="1"/>
        <v>1.7999999999999988E-2</v>
      </c>
    </row>
    <row r="6" spans="1:18">
      <c r="A6" s="152">
        <v>248.03</v>
      </c>
      <c r="B6" s="152"/>
      <c r="C6" s="203">
        <f t="shared" si="2"/>
        <v>0.12107999999999999</v>
      </c>
      <c r="D6" s="165">
        <f t="shared" si="0"/>
        <v>-5.2919999999999995E-2</v>
      </c>
      <c r="E6" s="207">
        <f t="shared" si="3"/>
        <v>0.55287671232876712</v>
      </c>
      <c r="K6" s="155">
        <v>251</v>
      </c>
      <c r="L6" s="183">
        <v>0.192</v>
      </c>
      <c r="M6" s="156">
        <f t="shared" si="1"/>
        <v>3.6000000000000004E-2</v>
      </c>
    </row>
    <row r="7" spans="1:18">
      <c r="A7" s="152">
        <v>248.04</v>
      </c>
      <c r="B7" s="152"/>
      <c r="C7" s="203">
        <f t="shared" si="2"/>
        <v>0.12143999999999999</v>
      </c>
      <c r="D7" s="165">
        <f t="shared" si="0"/>
        <v>-5.2559999999999996E-2</v>
      </c>
      <c r="E7" s="207">
        <f t="shared" si="3"/>
        <v>0.55452054794520544</v>
      </c>
      <c r="K7" s="155">
        <v>252</v>
      </c>
      <c r="L7" s="183">
        <v>0.21</v>
      </c>
      <c r="M7" s="156">
        <f t="shared" si="1"/>
        <v>5.3999999999999992E-2</v>
      </c>
    </row>
    <row r="8" spans="1:18">
      <c r="A8" s="152">
        <v>248.05</v>
      </c>
      <c r="B8" s="152"/>
      <c r="C8" s="203">
        <f t="shared" si="2"/>
        <v>0.12179999999999999</v>
      </c>
      <c r="D8" s="165">
        <f t="shared" si="0"/>
        <v>-5.2199999999999996E-2</v>
      </c>
      <c r="E8" s="207">
        <f t="shared" si="3"/>
        <v>0.55616438356164377</v>
      </c>
      <c r="K8" s="155">
        <v>253</v>
      </c>
      <c r="L8" s="183">
        <v>0.22781999999999999</v>
      </c>
      <c r="M8" s="156">
        <f t="shared" si="1"/>
        <v>7.1819999999999995E-2</v>
      </c>
    </row>
    <row r="9" spans="1:18">
      <c r="A9" s="152">
        <v>248.06</v>
      </c>
      <c r="B9" s="152"/>
      <c r="C9" s="203">
        <f t="shared" si="2"/>
        <v>0.12215999999999999</v>
      </c>
      <c r="D9" s="165">
        <f t="shared" si="0"/>
        <v>-5.1839999999999997E-2</v>
      </c>
      <c r="E9" s="207">
        <f t="shared" si="3"/>
        <v>0.5578082191780821</v>
      </c>
      <c r="K9" s="155">
        <v>254</v>
      </c>
      <c r="L9" s="183"/>
      <c r="M9" s="156"/>
    </row>
    <row r="10" spans="1:18">
      <c r="A10" s="152">
        <v>248.07</v>
      </c>
      <c r="B10" s="152"/>
      <c r="C10" s="203">
        <f t="shared" si="2"/>
        <v>0.12251999999999999</v>
      </c>
      <c r="D10" s="165">
        <f t="shared" si="0"/>
        <v>-5.1479999999999998E-2</v>
      </c>
      <c r="E10" s="207">
        <f t="shared" si="3"/>
        <v>0.55945205479452054</v>
      </c>
    </row>
    <row r="11" spans="1:18">
      <c r="A11" s="152">
        <v>248.08</v>
      </c>
      <c r="B11" s="152"/>
      <c r="C11" s="203">
        <f t="shared" si="2"/>
        <v>0.12287999999999999</v>
      </c>
      <c r="D11" s="165">
        <f t="shared" si="0"/>
        <v>-5.1119999999999999E-2</v>
      </c>
      <c r="E11" s="207">
        <f t="shared" si="3"/>
        <v>0.56109589041095886</v>
      </c>
    </row>
    <row r="12" spans="1:18" ht="15.6">
      <c r="A12" s="152">
        <v>248.09</v>
      </c>
      <c r="B12" s="152"/>
      <c r="C12" s="203">
        <f t="shared" si="2"/>
        <v>0.12323999999999999</v>
      </c>
      <c r="D12" s="165">
        <f t="shared" si="0"/>
        <v>-5.076E-2</v>
      </c>
      <c r="E12" s="207">
        <f t="shared" si="3"/>
        <v>0.56273972602739719</v>
      </c>
      <c r="K12" s="464" t="s">
        <v>46</v>
      </c>
      <c r="L12" s="186" t="s">
        <v>47</v>
      </c>
      <c r="M12" s="187" t="s">
        <v>48</v>
      </c>
      <c r="N12" s="187" t="s">
        <v>49</v>
      </c>
      <c r="O12" s="188" t="s">
        <v>50</v>
      </c>
    </row>
    <row r="13" spans="1:18" ht="15.6">
      <c r="A13" s="152">
        <v>248.1</v>
      </c>
      <c r="B13" s="152"/>
      <c r="C13" s="203">
        <f t="shared" si="2"/>
        <v>0.12359999999999999</v>
      </c>
      <c r="D13" s="165">
        <f t="shared" si="0"/>
        <v>-5.04E-2</v>
      </c>
      <c r="E13" s="207">
        <f t="shared" si="3"/>
        <v>0.56438356164383552</v>
      </c>
      <c r="K13" s="465"/>
      <c r="L13" s="190" t="s">
        <v>44</v>
      </c>
      <c r="M13" s="190" t="s">
        <v>52</v>
      </c>
      <c r="N13" s="186" t="s">
        <v>53</v>
      </c>
      <c r="O13" s="186" t="s">
        <v>54</v>
      </c>
    </row>
    <row r="14" spans="1:18" ht="18">
      <c r="A14" s="152">
        <v>248.11</v>
      </c>
      <c r="B14" s="152"/>
      <c r="C14" s="203">
        <f t="shared" si="2"/>
        <v>0.12395999999999999</v>
      </c>
      <c r="D14" s="165">
        <f t="shared" si="0"/>
        <v>-5.0040000000000001E-2</v>
      </c>
      <c r="E14" s="207">
        <f t="shared" si="3"/>
        <v>0.56602739726027396</v>
      </c>
      <c r="K14" s="192" t="s">
        <v>55</v>
      </c>
      <c r="L14" s="124">
        <v>249</v>
      </c>
      <c r="M14" s="193">
        <f>_xll.SRS1Splines.Functions25.Linear_Interp($K$3:$K$8,$L$3:$L$8,L14)</f>
        <v>0.156</v>
      </c>
      <c r="N14" s="202">
        <f>IFERROR((M14 - $M$16) / ($M$15- $M$16) * 100, 0)</f>
        <v>-94.707520891364851</v>
      </c>
      <c r="O14" s="482">
        <f>L15-L14</f>
        <v>3.5</v>
      </c>
      <c r="Q14" t="s">
        <v>128</v>
      </c>
    </row>
    <row r="15" spans="1:18" ht="18">
      <c r="A15" s="152">
        <v>248.12</v>
      </c>
      <c r="B15" s="152"/>
      <c r="C15" s="203">
        <f t="shared" si="2"/>
        <v>0.12431999999999999</v>
      </c>
      <c r="D15" s="165">
        <f t="shared" si="0"/>
        <v>-4.9680000000000002E-2</v>
      </c>
      <c r="E15" s="207">
        <f t="shared" si="3"/>
        <v>0.56767123287671228</v>
      </c>
      <c r="K15" s="195" t="s">
        <v>56</v>
      </c>
      <c r="L15" s="195">
        <v>252.5</v>
      </c>
      <c r="M15" s="196">
        <f>_xll.SRS1Splines.Functions25.Linear_Interp($K$3:$K$8,$L$3:$L$8,L15)</f>
        <v>0.21890999999999999</v>
      </c>
      <c r="N15" s="202">
        <f>IFERROR((M15 - $M$16) / ($M$15- $M$16) * 100, 0)</f>
        <v>100</v>
      </c>
      <c r="O15" s="482"/>
      <c r="Q15" s="195" t="s">
        <v>56</v>
      </c>
      <c r="R15" s="195">
        <v>252</v>
      </c>
    </row>
    <row r="16" spans="1:18" ht="18">
      <c r="A16" s="152">
        <v>248.13</v>
      </c>
      <c r="B16" s="152"/>
      <c r="C16" s="203">
        <f t="shared" si="2"/>
        <v>0.12467999999999999</v>
      </c>
      <c r="D16" s="165">
        <f t="shared" si="0"/>
        <v>-4.9320000000000003E-2</v>
      </c>
      <c r="E16" s="207">
        <f t="shared" si="3"/>
        <v>0.56931506849315061</v>
      </c>
      <c r="K16" s="197" t="s">
        <v>57</v>
      </c>
      <c r="L16" s="197">
        <v>250.7</v>
      </c>
      <c r="M16" s="198">
        <f>_xll.SRS1Splines.Functions25.Linear_Interp($K$3:$K$8,$L$3:$L$8,L16)</f>
        <v>0.18659999999999999</v>
      </c>
      <c r="N16" s="202">
        <f>IFERROR((M16 - $M$16) / ($M$15- $M$16) * 100, 0)</f>
        <v>0</v>
      </c>
      <c r="O16" s="482"/>
      <c r="Q16" s="197" t="s">
        <v>57</v>
      </c>
      <c r="R16" s="197">
        <v>249</v>
      </c>
    </row>
    <row r="17" spans="1:5">
      <c r="A17" s="152">
        <v>248.14</v>
      </c>
      <c r="B17" s="152"/>
      <c r="C17" s="203">
        <f t="shared" si="2"/>
        <v>0.12503999999999998</v>
      </c>
      <c r="D17" s="165">
        <f t="shared" si="0"/>
        <v>-4.8960000000000004E-2</v>
      </c>
      <c r="E17" s="207">
        <f t="shared" si="3"/>
        <v>0.57095890410958894</v>
      </c>
    </row>
    <row r="18" spans="1:5">
      <c r="A18" s="152">
        <v>248.15</v>
      </c>
      <c r="B18" s="152"/>
      <c r="C18" s="203">
        <f t="shared" si="2"/>
        <v>0.12539999999999998</v>
      </c>
      <c r="D18" s="165">
        <f t="shared" si="0"/>
        <v>-4.8600000000000004E-2</v>
      </c>
      <c r="E18" s="207">
        <f t="shared" si="3"/>
        <v>0.57260273972602738</v>
      </c>
    </row>
    <row r="19" spans="1:5">
      <c r="A19" s="152">
        <v>248.16</v>
      </c>
      <c r="B19" s="152"/>
      <c r="C19" s="203">
        <f t="shared" si="2"/>
        <v>0.12575999999999998</v>
      </c>
      <c r="D19" s="165">
        <f t="shared" si="0"/>
        <v>-4.8240000000000005E-2</v>
      </c>
      <c r="E19" s="207">
        <f t="shared" si="3"/>
        <v>0.5742465753424657</v>
      </c>
    </row>
    <row r="20" spans="1:5">
      <c r="A20" s="152">
        <v>248.17</v>
      </c>
      <c r="B20" s="152"/>
      <c r="C20" s="203">
        <f t="shared" si="2"/>
        <v>0.12611999999999998</v>
      </c>
      <c r="D20" s="165">
        <f t="shared" si="0"/>
        <v>-4.7880000000000006E-2</v>
      </c>
      <c r="E20" s="207">
        <f t="shared" si="3"/>
        <v>0.57589041095890403</v>
      </c>
    </row>
    <row r="21" spans="1:5">
      <c r="A21" s="152">
        <v>248.18</v>
      </c>
      <c r="B21" s="152"/>
      <c r="C21" s="203">
        <f t="shared" si="2"/>
        <v>0.12647999999999998</v>
      </c>
      <c r="D21" s="165">
        <f t="shared" si="0"/>
        <v>-4.7520000000000007E-2</v>
      </c>
      <c r="E21" s="207">
        <f t="shared" si="3"/>
        <v>0.57753424657534236</v>
      </c>
    </row>
    <row r="22" spans="1:5">
      <c r="A22" s="152">
        <v>248.19</v>
      </c>
      <c r="B22" s="152"/>
      <c r="C22" s="203">
        <f t="shared" si="2"/>
        <v>0.12683999999999998</v>
      </c>
      <c r="D22" s="165">
        <f t="shared" si="0"/>
        <v>-4.7160000000000007E-2</v>
      </c>
      <c r="E22" s="207">
        <f t="shared" si="3"/>
        <v>0.57917808219178069</v>
      </c>
    </row>
    <row r="23" spans="1:5">
      <c r="A23" s="152">
        <v>248.2</v>
      </c>
      <c r="B23" s="152"/>
      <c r="C23" s="203">
        <f t="shared" si="2"/>
        <v>0.12719999999999998</v>
      </c>
      <c r="D23" s="165">
        <f t="shared" si="0"/>
        <v>-4.6800000000000008E-2</v>
      </c>
      <c r="E23" s="207">
        <f t="shared" si="3"/>
        <v>0.58082191780821912</v>
      </c>
    </row>
    <row r="24" spans="1:5">
      <c r="A24" s="152">
        <v>248.21</v>
      </c>
      <c r="B24" s="152"/>
      <c r="C24" s="203">
        <f t="shared" si="2"/>
        <v>0.12755999999999998</v>
      </c>
      <c r="D24" s="165">
        <f t="shared" si="0"/>
        <v>-4.6440000000000009E-2</v>
      </c>
      <c r="E24" s="207">
        <f t="shared" si="3"/>
        <v>0.58246575342465745</v>
      </c>
    </row>
    <row r="25" spans="1:5">
      <c r="A25" s="152">
        <v>248.22</v>
      </c>
      <c r="B25" s="152"/>
      <c r="C25" s="203">
        <f t="shared" si="2"/>
        <v>0.12791999999999998</v>
      </c>
      <c r="D25" s="165">
        <f t="shared" si="0"/>
        <v>-4.608000000000001E-2</v>
      </c>
      <c r="E25" s="207">
        <f t="shared" si="3"/>
        <v>0.58410958904109578</v>
      </c>
    </row>
    <row r="26" spans="1:5">
      <c r="A26" s="152">
        <v>248.23</v>
      </c>
      <c r="B26" s="152"/>
      <c r="C26" s="203">
        <f t="shared" si="2"/>
        <v>0.12827999999999998</v>
      </c>
      <c r="D26" s="165">
        <f t="shared" si="0"/>
        <v>-4.5720000000000011E-2</v>
      </c>
      <c r="E26" s="207">
        <f t="shared" si="3"/>
        <v>0.58575342465753411</v>
      </c>
    </row>
    <row r="27" spans="1:5">
      <c r="A27" s="152">
        <v>248.24</v>
      </c>
      <c r="B27" s="152"/>
      <c r="C27" s="203">
        <f t="shared" si="2"/>
        <v>0.12863999999999998</v>
      </c>
      <c r="D27" s="165">
        <f t="shared" si="0"/>
        <v>-4.5360000000000011E-2</v>
      </c>
      <c r="E27" s="207">
        <f t="shared" si="3"/>
        <v>0.58739726027397254</v>
      </c>
    </row>
    <row r="28" spans="1:5">
      <c r="A28" s="152">
        <v>248.25</v>
      </c>
      <c r="B28" s="152"/>
      <c r="C28" s="203">
        <f t="shared" si="2"/>
        <v>0.12899999999999998</v>
      </c>
      <c r="D28" s="165">
        <f t="shared" si="0"/>
        <v>-4.5000000000000012E-2</v>
      </c>
      <c r="E28" s="207">
        <f t="shared" si="3"/>
        <v>0.58904109589041087</v>
      </c>
    </row>
    <row r="29" spans="1:5">
      <c r="A29" s="152">
        <v>248.26</v>
      </c>
      <c r="B29" s="152"/>
      <c r="C29" s="203">
        <f t="shared" si="2"/>
        <v>0.12935999999999998</v>
      </c>
      <c r="D29" s="165">
        <f t="shared" si="0"/>
        <v>-4.4640000000000013E-2</v>
      </c>
      <c r="E29" s="207">
        <f t="shared" si="3"/>
        <v>0.5906849315068492</v>
      </c>
    </row>
    <row r="30" spans="1:5">
      <c r="A30" s="152">
        <v>248.27</v>
      </c>
      <c r="B30" s="152"/>
      <c r="C30" s="203">
        <f t="shared" si="2"/>
        <v>0.12971999999999997</v>
      </c>
      <c r="D30" s="165">
        <f t="shared" si="0"/>
        <v>-4.4280000000000014E-2</v>
      </c>
      <c r="E30" s="207">
        <f t="shared" si="3"/>
        <v>0.59232876712328753</v>
      </c>
    </row>
    <row r="31" spans="1:5">
      <c r="A31" s="152">
        <v>248.280000000001</v>
      </c>
      <c r="B31" s="152"/>
      <c r="C31" s="203">
        <f t="shared" si="2"/>
        <v>0.13007999999999997</v>
      </c>
      <c r="D31" s="165">
        <f t="shared" si="0"/>
        <v>-4.3920000000000015E-2</v>
      </c>
      <c r="E31" s="207">
        <f t="shared" si="3"/>
        <v>0.59397260273972585</v>
      </c>
    </row>
    <row r="32" spans="1:5">
      <c r="A32" s="152">
        <v>248.29000000000099</v>
      </c>
      <c r="B32" s="152"/>
      <c r="C32" s="203">
        <f t="shared" si="2"/>
        <v>0.13043999999999997</v>
      </c>
      <c r="D32" s="165">
        <f t="shared" si="0"/>
        <v>-4.3560000000000015E-2</v>
      </c>
      <c r="E32" s="207">
        <f t="shared" si="3"/>
        <v>0.59561643835616429</v>
      </c>
    </row>
    <row r="33" spans="1:5">
      <c r="A33" s="152">
        <v>248.30000000000101</v>
      </c>
      <c r="B33" s="152"/>
      <c r="C33" s="203">
        <f t="shared" si="2"/>
        <v>0.13079999999999997</v>
      </c>
      <c r="D33" s="165">
        <f t="shared" si="0"/>
        <v>-4.3200000000000016E-2</v>
      </c>
      <c r="E33" s="207">
        <f t="shared" si="3"/>
        <v>0.59726027397260262</v>
      </c>
    </row>
    <row r="34" spans="1:5">
      <c r="A34" s="152">
        <v>248.310000000001</v>
      </c>
      <c r="B34" s="152"/>
      <c r="C34" s="203">
        <f t="shared" si="2"/>
        <v>0.13115999999999997</v>
      </c>
      <c r="D34" s="165">
        <f t="shared" si="0"/>
        <v>-4.2840000000000017E-2</v>
      </c>
      <c r="E34" s="207">
        <f t="shared" si="3"/>
        <v>0.59890410958904094</v>
      </c>
    </row>
    <row r="35" spans="1:5">
      <c r="A35" s="152">
        <v>248.32000000000099</v>
      </c>
      <c r="B35" s="152"/>
      <c r="C35" s="203">
        <f t="shared" si="2"/>
        <v>0.13151999999999997</v>
      </c>
      <c r="D35" s="165">
        <f t="shared" si="0"/>
        <v>-4.2480000000000018E-2</v>
      </c>
      <c r="E35" s="207">
        <f t="shared" si="3"/>
        <v>0.60054794520547927</v>
      </c>
    </row>
    <row r="36" spans="1:5">
      <c r="A36" s="152">
        <v>248.33000000000101</v>
      </c>
      <c r="B36" s="152"/>
      <c r="C36" s="203">
        <f t="shared" si="2"/>
        <v>0.13187999999999997</v>
      </c>
      <c r="D36" s="165">
        <f t="shared" si="0"/>
        <v>-4.2120000000000019E-2</v>
      </c>
      <c r="E36" s="207">
        <f t="shared" si="3"/>
        <v>0.60219178082191771</v>
      </c>
    </row>
    <row r="37" spans="1:5">
      <c r="A37" s="152">
        <v>248.340000000001</v>
      </c>
      <c r="B37" s="152"/>
      <c r="C37" s="203">
        <f t="shared" si="2"/>
        <v>0.13223999999999997</v>
      </c>
      <c r="D37" s="165">
        <f t="shared" si="0"/>
        <v>-4.1760000000000019E-2</v>
      </c>
      <c r="E37" s="207">
        <f t="shared" si="3"/>
        <v>0.60383561643835604</v>
      </c>
    </row>
    <row r="38" spans="1:5">
      <c r="A38" s="152">
        <v>248.35000000000099</v>
      </c>
      <c r="B38" s="152"/>
      <c r="C38" s="203">
        <f t="shared" si="2"/>
        <v>0.13259999999999997</v>
      </c>
      <c r="D38" s="165">
        <f t="shared" si="0"/>
        <v>-4.140000000000002E-2</v>
      </c>
      <c r="E38" s="207">
        <f t="shared" si="3"/>
        <v>0.60547945205479436</v>
      </c>
    </row>
    <row r="39" spans="1:5">
      <c r="A39" s="152">
        <v>248.36000000000101</v>
      </c>
      <c r="B39" s="152"/>
      <c r="C39" s="203">
        <f t="shared" si="2"/>
        <v>0.13295999999999997</v>
      </c>
      <c r="D39" s="165">
        <f t="shared" si="0"/>
        <v>-4.1040000000000021E-2</v>
      </c>
      <c r="E39" s="207">
        <f t="shared" si="3"/>
        <v>0.60712328767123269</v>
      </c>
    </row>
    <row r="40" spans="1:5">
      <c r="A40" s="152">
        <v>248.370000000001</v>
      </c>
      <c r="B40" s="152"/>
      <c r="C40" s="203">
        <f t="shared" si="2"/>
        <v>0.13331999999999997</v>
      </c>
      <c r="D40" s="165">
        <f t="shared" si="0"/>
        <v>-4.0680000000000022E-2</v>
      </c>
      <c r="E40" s="207">
        <f t="shared" si="3"/>
        <v>0.60876712328767113</v>
      </c>
    </row>
    <row r="41" spans="1:5">
      <c r="A41" s="152">
        <v>248.38000000000099</v>
      </c>
      <c r="B41" s="152"/>
      <c r="C41" s="203">
        <f t="shared" si="2"/>
        <v>0.13367999999999997</v>
      </c>
      <c r="D41" s="165">
        <f t="shared" si="0"/>
        <v>-4.0320000000000022E-2</v>
      </c>
      <c r="E41" s="207">
        <f t="shared" si="3"/>
        <v>0.61041095890410946</v>
      </c>
    </row>
    <row r="42" spans="1:5">
      <c r="A42" s="152">
        <v>248.39000000000101</v>
      </c>
      <c r="B42" s="152"/>
      <c r="C42" s="203">
        <f t="shared" si="2"/>
        <v>0.13403999999999996</v>
      </c>
      <c r="D42" s="165">
        <f t="shared" si="0"/>
        <v>-3.9960000000000023E-2</v>
      </c>
      <c r="E42" s="207">
        <f t="shared" si="3"/>
        <v>0.61205479452054778</v>
      </c>
    </row>
    <row r="43" spans="1:5">
      <c r="A43" s="152">
        <v>248.400000000001</v>
      </c>
      <c r="B43" s="152"/>
      <c r="C43" s="203">
        <f t="shared" si="2"/>
        <v>0.13439999999999996</v>
      </c>
      <c r="D43" s="165">
        <f t="shared" si="0"/>
        <v>-3.9600000000000024E-2</v>
      </c>
      <c r="E43" s="207">
        <f t="shared" si="3"/>
        <v>0.61369863013698611</v>
      </c>
    </row>
    <row r="44" spans="1:5">
      <c r="A44" s="152">
        <v>248.41000000000099</v>
      </c>
      <c r="B44" s="152"/>
      <c r="C44" s="203">
        <f t="shared" si="2"/>
        <v>0.13475999999999996</v>
      </c>
      <c r="D44" s="165">
        <f t="shared" si="0"/>
        <v>-3.9240000000000025E-2</v>
      </c>
      <c r="E44" s="207">
        <f t="shared" si="3"/>
        <v>0.61534246575342444</v>
      </c>
    </row>
    <row r="45" spans="1:5">
      <c r="A45" s="152">
        <v>248.42000000000101</v>
      </c>
      <c r="B45" s="152"/>
      <c r="C45" s="203">
        <f t="shared" si="2"/>
        <v>0.13511999999999996</v>
      </c>
      <c r="D45" s="165">
        <f t="shared" si="0"/>
        <v>-3.8880000000000026E-2</v>
      </c>
      <c r="E45" s="207">
        <f t="shared" si="3"/>
        <v>0.61698630136986288</v>
      </c>
    </row>
    <row r="46" spans="1:5">
      <c r="A46" s="152">
        <v>248.430000000001</v>
      </c>
      <c r="B46" s="152"/>
      <c r="C46" s="203">
        <f t="shared" si="2"/>
        <v>0.13547999999999996</v>
      </c>
      <c r="D46" s="165">
        <f t="shared" si="0"/>
        <v>-3.8520000000000026E-2</v>
      </c>
      <c r="E46" s="207">
        <f t="shared" si="3"/>
        <v>0.6186301369863012</v>
      </c>
    </row>
    <row r="47" spans="1:5">
      <c r="A47" s="152">
        <v>248.44000000000099</v>
      </c>
      <c r="B47" s="152"/>
      <c r="C47" s="203">
        <f t="shared" si="2"/>
        <v>0.13583999999999996</v>
      </c>
      <c r="D47" s="165">
        <f t="shared" si="0"/>
        <v>-3.8160000000000027E-2</v>
      </c>
      <c r="E47" s="207">
        <f t="shared" si="3"/>
        <v>0.62027397260273953</v>
      </c>
    </row>
    <row r="48" spans="1:5">
      <c r="A48" s="152">
        <v>248.45000000000101</v>
      </c>
      <c r="B48" s="152"/>
      <c r="C48" s="203">
        <f t="shared" si="2"/>
        <v>0.13619999999999996</v>
      </c>
      <c r="D48" s="165">
        <f t="shared" si="0"/>
        <v>-3.7800000000000028E-2</v>
      </c>
      <c r="E48" s="207">
        <f t="shared" si="3"/>
        <v>0.62191780821917786</v>
      </c>
    </row>
    <row r="49" spans="1:5">
      <c r="A49" s="152">
        <v>248.460000000001</v>
      </c>
      <c r="B49" s="152"/>
      <c r="C49" s="203">
        <f t="shared" si="2"/>
        <v>0.13655999999999996</v>
      </c>
      <c r="D49" s="165">
        <f t="shared" si="0"/>
        <v>-3.7440000000000029E-2</v>
      </c>
      <c r="E49" s="207">
        <f t="shared" si="3"/>
        <v>0.6235616438356163</v>
      </c>
    </row>
    <row r="50" spans="1:5">
      <c r="A50" s="152">
        <v>248.47000000000099</v>
      </c>
      <c r="B50" s="152"/>
      <c r="C50" s="203">
        <f t="shared" si="2"/>
        <v>0.13691999999999996</v>
      </c>
      <c r="D50" s="165">
        <f t="shared" si="0"/>
        <v>-3.708000000000003E-2</v>
      </c>
      <c r="E50" s="207">
        <f t="shared" si="3"/>
        <v>0.62520547945205462</v>
      </c>
    </row>
    <row r="51" spans="1:5">
      <c r="A51" s="152">
        <v>248.48000000000101</v>
      </c>
      <c r="B51" s="152"/>
      <c r="C51" s="203">
        <f t="shared" si="2"/>
        <v>0.13727999999999996</v>
      </c>
      <c r="D51" s="165">
        <f t="shared" si="0"/>
        <v>-3.672000000000003E-2</v>
      </c>
      <c r="E51" s="207">
        <f t="shared" si="3"/>
        <v>0.62684931506849295</v>
      </c>
    </row>
    <row r="52" spans="1:5">
      <c r="A52" s="152">
        <v>248.490000000001</v>
      </c>
      <c r="B52" s="152"/>
      <c r="C52" s="203">
        <f t="shared" si="2"/>
        <v>0.13763999999999996</v>
      </c>
      <c r="D52" s="165">
        <f t="shared" si="0"/>
        <v>-3.6360000000000031E-2</v>
      </c>
      <c r="E52" s="207">
        <f t="shared" si="3"/>
        <v>0.62849315068493128</v>
      </c>
    </row>
    <row r="53" spans="1:5">
      <c r="A53" s="152">
        <v>248.50000000000099</v>
      </c>
      <c r="B53" s="152"/>
      <c r="C53" s="203">
        <f t="shared" si="2"/>
        <v>0.13799999999999996</v>
      </c>
      <c r="D53" s="165">
        <f t="shared" si="0"/>
        <v>-3.6000000000000032E-2</v>
      </c>
      <c r="E53" s="207">
        <f t="shared" si="3"/>
        <v>0.63013698630136972</v>
      </c>
    </row>
    <row r="54" spans="1:5">
      <c r="A54" s="152">
        <v>248.51000000000101</v>
      </c>
      <c r="B54" s="152"/>
      <c r="C54" s="203">
        <f t="shared" si="2"/>
        <v>0.13835999999999996</v>
      </c>
      <c r="D54" s="165">
        <f t="shared" si="0"/>
        <v>-3.5640000000000033E-2</v>
      </c>
      <c r="E54" s="207">
        <f t="shared" si="3"/>
        <v>0.63178082191780804</v>
      </c>
    </row>
    <row r="55" spans="1:5">
      <c r="A55" s="152">
        <v>248.520000000001</v>
      </c>
      <c r="B55" s="152"/>
      <c r="C55" s="203">
        <f t="shared" si="2"/>
        <v>0.13871999999999995</v>
      </c>
      <c r="D55" s="165">
        <f t="shared" si="0"/>
        <v>-3.5280000000000034E-2</v>
      </c>
      <c r="E55" s="207">
        <f t="shared" si="3"/>
        <v>0.63342465753424637</v>
      </c>
    </row>
    <row r="56" spans="1:5">
      <c r="A56" s="152">
        <v>248.530000000001</v>
      </c>
      <c r="B56" s="152"/>
      <c r="C56" s="203">
        <f t="shared" si="2"/>
        <v>0.13907999999999995</v>
      </c>
      <c r="D56" s="165">
        <f t="shared" si="0"/>
        <v>-3.4920000000000034E-2</v>
      </c>
      <c r="E56" s="207">
        <f t="shared" si="3"/>
        <v>0.6350684931506847</v>
      </c>
    </row>
    <row r="57" spans="1:5">
      <c r="A57" s="152">
        <v>248.54000000000099</v>
      </c>
      <c r="B57" s="152"/>
      <c r="C57" s="203">
        <f t="shared" si="2"/>
        <v>0.13943999999999995</v>
      </c>
      <c r="D57" s="165">
        <f t="shared" si="0"/>
        <v>-3.4560000000000035E-2</v>
      </c>
      <c r="E57" s="207">
        <f t="shared" si="3"/>
        <v>0.63671232876712303</v>
      </c>
    </row>
    <row r="58" spans="1:5">
      <c r="A58" s="152">
        <v>248.55000000000101</v>
      </c>
      <c r="B58" s="152"/>
      <c r="C58" s="203">
        <f t="shared" si="2"/>
        <v>0.13979999999999995</v>
      </c>
      <c r="D58" s="165">
        <f t="shared" si="0"/>
        <v>-3.4200000000000036E-2</v>
      </c>
      <c r="E58" s="207">
        <f t="shared" si="3"/>
        <v>0.63835616438356146</v>
      </c>
    </row>
    <row r="59" spans="1:5">
      <c r="A59" s="152">
        <v>248.560000000001</v>
      </c>
      <c r="B59" s="152"/>
      <c r="C59" s="203">
        <f t="shared" si="2"/>
        <v>0.14015999999999995</v>
      </c>
      <c r="D59" s="165">
        <f t="shared" si="0"/>
        <v>-3.3840000000000037E-2</v>
      </c>
      <c r="E59" s="207">
        <f t="shared" si="3"/>
        <v>0.63999999999999979</v>
      </c>
    </row>
    <row r="60" spans="1:5">
      <c r="A60" s="152">
        <v>248.57000000000099</v>
      </c>
      <c r="B60" s="152"/>
      <c r="C60" s="203">
        <f t="shared" si="2"/>
        <v>0.14051999999999995</v>
      </c>
      <c r="D60" s="165">
        <f t="shared" si="0"/>
        <v>-3.3480000000000038E-2</v>
      </c>
      <c r="E60" s="207">
        <f t="shared" si="3"/>
        <v>0.64164383561643812</v>
      </c>
    </row>
    <row r="61" spans="1:5">
      <c r="A61" s="152">
        <v>248.58000000000101</v>
      </c>
      <c r="B61" s="152"/>
      <c r="C61" s="203">
        <f t="shared" si="2"/>
        <v>0.14087999999999995</v>
      </c>
      <c r="D61" s="165">
        <f t="shared" si="0"/>
        <v>-3.3120000000000038E-2</v>
      </c>
      <c r="E61" s="207">
        <f t="shared" si="3"/>
        <v>0.64328767123287645</v>
      </c>
    </row>
    <row r="62" spans="1:5">
      <c r="A62" s="152">
        <v>248.590000000001</v>
      </c>
      <c r="B62" s="152"/>
      <c r="C62" s="203">
        <f t="shared" si="2"/>
        <v>0.14123999999999995</v>
      </c>
      <c r="D62" s="165">
        <f t="shared" si="0"/>
        <v>-3.2760000000000039E-2</v>
      </c>
      <c r="E62" s="207">
        <f t="shared" si="3"/>
        <v>0.64493150684931488</v>
      </c>
    </row>
    <row r="63" spans="1:5">
      <c r="A63" s="152">
        <v>248.60000000000099</v>
      </c>
      <c r="B63" s="152"/>
      <c r="C63" s="203">
        <f t="shared" si="2"/>
        <v>0.14159999999999995</v>
      </c>
      <c r="D63" s="165">
        <f t="shared" si="0"/>
        <v>-3.240000000000004E-2</v>
      </c>
      <c r="E63" s="207">
        <f t="shared" si="3"/>
        <v>0.64657534246575321</v>
      </c>
    </row>
    <row r="64" spans="1:5">
      <c r="A64" s="152">
        <v>248.61000000000101</v>
      </c>
      <c r="B64" s="152"/>
      <c r="C64" s="203">
        <f t="shared" si="2"/>
        <v>0.14195999999999995</v>
      </c>
      <c r="D64" s="165">
        <f t="shared" si="0"/>
        <v>-3.2040000000000041E-2</v>
      </c>
      <c r="E64" s="207">
        <f t="shared" si="3"/>
        <v>0.64821917808219154</v>
      </c>
    </row>
    <row r="65" spans="1:5">
      <c r="A65" s="152">
        <v>248.620000000001</v>
      </c>
      <c r="B65" s="152"/>
      <c r="C65" s="203">
        <f t="shared" si="2"/>
        <v>0.14231999999999995</v>
      </c>
      <c r="D65" s="165">
        <f t="shared" si="0"/>
        <v>-3.1680000000000041E-2</v>
      </c>
      <c r="E65" s="207">
        <f t="shared" si="3"/>
        <v>0.64986301369862987</v>
      </c>
    </row>
    <row r="66" spans="1:5">
      <c r="A66" s="152">
        <v>248.63000000000099</v>
      </c>
      <c r="B66" s="152"/>
      <c r="C66" s="203">
        <f t="shared" si="2"/>
        <v>0.14267999999999995</v>
      </c>
      <c r="D66" s="165">
        <f t="shared" si="0"/>
        <v>-3.1320000000000042E-2</v>
      </c>
      <c r="E66" s="207">
        <f t="shared" si="3"/>
        <v>0.65150684931506819</v>
      </c>
    </row>
    <row r="67" spans="1:5">
      <c r="A67" s="152">
        <v>248.64000000000101</v>
      </c>
      <c r="B67" s="152"/>
      <c r="C67" s="203">
        <f t="shared" si="2"/>
        <v>0.14303999999999994</v>
      </c>
      <c r="D67" s="165">
        <f t="shared" ref="D67:D130" si="4">C67-$C$203</f>
        <v>-3.0960000000000043E-2</v>
      </c>
      <c r="E67" s="207">
        <f t="shared" si="3"/>
        <v>0.65315068493150663</v>
      </c>
    </row>
    <row r="68" spans="1:5">
      <c r="A68" s="152">
        <v>248.650000000001</v>
      </c>
      <c r="B68" s="152"/>
      <c r="C68" s="203">
        <f t="shared" si="2"/>
        <v>0.14339999999999994</v>
      </c>
      <c r="D68" s="165">
        <f t="shared" si="4"/>
        <v>-3.0600000000000044E-2</v>
      </c>
      <c r="E68" s="207">
        <f t="shared" si="3"/>
        <v>0.65479452054794496</v>
      </c>
    </row>
    <row r="69" spans="1:5">
      <c r="A69" s="152">
        <v>248.66000000000099</v>
      </c>
      <c r="B69" s="152"/>
      <c r="C69" s="203">
        <f t="shared" ref="C69:C102" si="5">C68+(($L$4-$L$3)/100)</f>
        <v>0.14375999999999994</v>
      </c>
      <c r="D69" s="165">
        <f t="shared" si="4"/>
        <v>-3.0240000000000045E-2</v>
      </c>
      <c r="E69" s="207">
        <f t="shared" ref="E69:E132" si="6">C69/$C$453</f>
        <v>0.65643835616438329</v>
      </c>
    </row>
    <row r="70" spans="1:5">
      <c r="A70" s="152">
        <v>248.67000000000101</v>
      </c>
      <c r="B70" s="152"/>
      <c r="C70" s="203">
        <f t="shared" si="5"/>
        <v>0.14411999999999994</v>
      </c>
      <c r="D70" s="165">
        <f t="shared" si="4"/>
        <v>-2.9880000000000045E-2</v>
      </c>
      <c r="E70" s="207">
        <f t="shared" si="6"/>
        <v>0.65808219178082161</v>
      </c>
    </row>
    <row r="71" spans="1:5">
      <c r="A71" s="152">
        <v>248.680000000001</v>
      </c>
      <c r="B71" s="152"/>
      <c r="C71" s="203">
        <f t="shared" si="5"/>
        <v>0.14447999999999994</v>
      </c>
      <c r="D71" s="165">
        <f t="shared" si="4"/>
        <v>-2.9520000000000046E-2</v>
      </c>
      <c r="E71" s="207">
        <f t="shared" si="6"/>
        <v>0.65972602739726005</v>
      </c>
    </row>
    <row r="72" spans="1:5">
      <c r="A72" s="152">
        <v>248.69000000000099</v>
      </c>
      <c r="B72" s="152"/>
      <c r="C72" s="203">
        <f t="shared" si="5"/>
        <v>0.14483999999999994</v>
      </c>
      <c r="D72" s="165">
        <f t="shared" si="4"/>
        <v>-2.9160000000000047E-2</v>
      </c>
      <c r="E72" s="207">
        <f t="shared" si="6"/>
        <v>0.66136986301369838</v>
      </c>
    </row>
    <row r="73" spans="1:5">
      <c r="A73" s="152">
        <v>248.70000000000101</v>
      </c>
      <c r="B73" s="152"/>
      <c r="C73" s="203">
        <f t="shared" si="5"/>
        <v>0.14519999999999994</v>
      </c>
      <c r="D73" s="165">
        <f t="shared" si="4"/>
        <v>-2.8800000000000048E-2</v>
      </c>
      <c r="E73" s="207">
        <f t="shared" si="6"/>
        <v>0.66301369863013671</v>
      </c>
    </row>
    <row r="74" spans="1:5">
      <c r="A74" s="152">
        <v>248.710000000001</v>
      </c>
      <c r="B74" s="152"/>
      <c r="C74" s="203">
        <f t="shared" si="5"/>
        <v>0.14555999999999994</v>
      </c>
      <c r="D74" s="165">
        <f t="shared" si="4"/>
        <v>-2.8440000000000049E-2</v>
      </c>
      <c r="E74" s="207">
        <f t="shared" si="6"/>
        <v>0.66465753424657503</v>
      </c>
    </row>
    <row r="75" spans="1:5">
      <c r="A75" s="152">
        <v>248.72000000000099</v>
      </c>
      <c r="B75" s="152"/>
      <c r="C75" s="203">
        <f t="shared" si="5"/>
        <v>0.14591999999999994</v>
      </c>
      <c r="D75" s="165">
        <f t="shared" si="4"/>
        <v>-2.8080000000000049E-2</v>
      </c>
      <c r="E75" s="207">
        <f t="shared" si="6"/>
        <v>0.66630136986301347</v>
      </c>
    </row>
    <row r="76" spans="1:5">
      <c r="A76" s="152">
        <v>248.73000000000101</v>
      </c>
      <c r="B76" s="152"/>
      <c r="C76" s="203">
        <f t="shared" si="5"/>
        <v>0.14627999999999994</v>
      </c>
      <c r="D76" s="165">
        <f t="shared" si="4"/>
        <v>-2.772000000000005E-2</v>
      </c>
      <c r="E76" s="207">
        <f t="shared" si="6"/>
        <v>0.6679452054794518</v>
      </c>
    </row>
    <row r="77" spans="1:5">
      <c r="A77" s="152">
        <v>248.740000000001</v>
      </c>
      <c r="B77" s="152"/>
      <c r="C77" s="203">
        <f t="shared" si="5"/>
        <v>0.14663999999999994</v>
      </c>
      <c r="D77" s="165">
        <f t="shared" si="4"/>
        <v>-2.7360000000000051E-2</v>
      </c>
      <c r="E77" s="207">
        <f t="shared" si="6"/>
        <v>0.66958904109589013</v>
      </c>
    </row>
    <row r="78" spans="1:5">
      <c r="A78" s="152">
        <v>248.75000000000099</v>
      </c>
      <c r="B78" s="152"/>
      <c r="C78" s="203">
        <f t="shared" si="5"/>
        <v>0.14699999999999994</v>
      </c>
      <c r="D78" s="165">
        <f t="shared" si="4"/>
        <v>-2.7000000000000052E-2</v>
      </c>
      <c r="E78" s="207">
        <f t="shared" si="6"/>
        <v>0.67123287671232845</v>
      </c>
    </row>
    <row r="79" spans="1:5">
      <c r="A79" s="152">
        <v>248.76000000000101</v>
      </c>
      <c r="B79" s="152"/>
      <c r="C79" s="203">
        <f t="shared" si="5"/>
        <v>0.14735999999999994</v>
      </c>
      <c r="D79" s="165">
        <f t="shared" si="4"/>
        <v>-2.6640000000000053E-2</v>
      </c>
      <c r="E79" s="207">
        <f t="shared" si="6"/>
        <v>0.67287671232876678</v>
      </c>
    </row>
    <row r="80" spans="1:5">
      <c r="A80" s="152">
        <v>248.770000000001</v>
      </c>
      <c r="B80" s="152"/>
      <c r="C80" s="203">
        <f t="shared" si="5"/>
        <v>0.14771999999999993</v>
      </c>
      <c r="D80" s="165">
        <f t="shared" si="4"/>
        <v>-2.6280000000000053E-2</v>
      </c>
      <c r="E80" s="207">
        <f t="shared" si="6"/>
        <v>0.67452054794520522</v>
      </c>
    </row>
    <row r="81" spans="1:5">
      <c r="A81" s="152">
        <v>248.780000000001</v>
      </c>
      <c r="B81" s="152"/>
      <c r="C81" s="203">
        <f t="shared" si="5"/>
        <v>0.14807999999999993</v>
      </c>
      <c r="D81" s="165">
        <f t="shared" si="4"/>
        <v>-2.5920000000000054E-2</v>
      </c>
      <c r="E81" s="207">
        <f t="shared" si="6"/>
        <v>0.67616438356164354</v>
      </c>
    </row>
    <row r="82" spans="1:5">
      <c r="A82" s="152">
        <v>248.79000000000099</v>
      </c>
      <c r="B82" s="152"/>
      <c r="C82" s="203">
        <f t="shared" si="5"/>
        <v>0.14843999999999993</v>
      </c>
      <c r="D82" s="165">
        <f t="shared" si="4"/>
        <v>-2.5560000000000055E-2</v>
      </c>
      <c r="E82" s="207">
        <f t="shared" si="6"/>
        <v>0.67780821917808187</v>
      </c>
    </row>
    <row r="83" spans="1:5">
      <c r="A83" s="152">
        <v>248.800000000002</v>
      </c>
      <c r="B83" s="152"/>
      <c r="C83" s="203">
        <f t="shared" si="5"/>
        <v>0.14879999999999993</v>
      </c>
      <c r="D83" s="165">
        <f t="shared" si="4"/>
        <v>-2.5200000000000056E-2</v>
      </c>
      <c r="E83" s="207">
        <f t="shared" si="6"/>
        <v>0.6794520547945202</v>
      </c>
    </row>
    <row r="84" spans="1:5">
      <c r="A84" s="152">
        <v>248.81000000000199</v>
      </c>
      <c r="B84" s="152"/>
      <c r="C84" s="203">
        <f t="shared" si="5"/>
        <v>0.14915999999999993</v>
      </c>
      <c r="D84" s="165">
        <f t="shared" si="4"/>
        <v>-2.4840000000000056E-2</v>
      </c>
      <c r="E84" s="207">
        <f t="shared" si="6"/>
        <v>0.68109589041095864</v>
      </c>
    </row>
    <row r="85" spans="1:5">
      <c r="A85" s="152">
        <v>248.82000000000201</v>
      </c>
      <c r="B85" s="152"/>
      <c r="C85" s="203">
        <f t="shared" si="5"/>
        <v>0.14951999999999993</v>
      </c>
      <c r="D85" s="165">
        <f t="shared" si="4"/>
        <v>-2.4480000000000057E-2</v>
      </c>
      <c r="E85" s="207">
        <f t="shared" si="6"/>
        <v>0.68273972602739696</v>
      </c>
    </row>
    <row r="86" spans="1:5">
      <c r="A86" s="152">
        <v>248.830000000002</v>
      </c>
      <c r="B86" s="152"/>
      <c r="C86" s="203">
        <f t="shared" si="5"/>
        <v>0.14987999999999993</v>
      </c>
      <c r="D86" s="165">
        <f t="shared" si="4"/>
        <v>-2.4120000000000058E-2</v>
      </c>
      <c r="E86" s="207">
        <f t="shared" si="6"/>
        <v>0.68438356164383529</v>
      </c>
    </row>
    <row r="87" spans="1:5">
      <c r="A87" s="152">
        <v>248.84000000000199</v>
      </c>
      <c r="B87" s="152"/>
      <c r="C87" s="203">
        <f t="shared" si="5"/>
        <v>0.15023999999999993</v>
      </c>
      <c r="D87" s="165">
        <f t="shared" si="4"/>
        <v>-2.3760000000000059E-2</v>
      </c>
      <c r="E87" s="207">
        <f t="shared" si="6"/>
        <v>0.68602739726027362</v>
      </c>
    </row>
    <row r="88" spans="1:5">
      <c r="A88" s="152">
        <v>248.85000000000201</v>
      </c>
      <c r="B88" s="152"/>
      <c r="C88" s="203">
        <f t="shared" si="5"/>
        <v>0.15059999999999993</v>
      </c>
      <c r="D88" s="165">
        <f t="shared" si="4"/>
        <v>-2.340000000000006E-2</v>
      </c>
      <c r="E88" s="207">
        <f t="shared" si="6"/>
        <v>0.68767123287671195</v>
      </c>
    </row>
    <row r="89" spans="1:5">
      <c r="A89" s="152">
        <v>248.860000000002</v>
      </c>
      <c r="B89" s="152"/>
      <c r="C89" s="203">
        <f t="shared" si="5"/>
        <v>0.15095999999999993</v>
      </c>
      <c r="D89" s="165">
        <f t="shared" si="4"/>
        <v>-2.304000000000006E-2</v>
      </c>
      <c r="E89" s="207">
        <f t="shared" si="6"/>
        <v>0.68931506849315038</v>
      </c>
    </row>
    <row r="90" spans="1:5">
      <c r="A90" s="152">
        <v>248.87000000000199</v>
      </c>
      <c r="B90" s="152"/>
      <c r="C90" s="203">
        <f t="shared" si="5"/>
        <v>0.15131999999999993</v>
      </c>
      <c r="D90" s="165">
        <f t="shared" si="4"/>
        <v>-2.2680000000000061E-2</v>
      </c>
      <c r="E90" s="207">
        <f t="shared" si="6"/>
        <v>0.69095890410958871</v>
      </c>
    </row>
    <row r="91" spans="1:5">
      <c r="A91" s="152">
        <v>248.88000000000201</v>
      </c>
      <c r="B91" s="152"/>
      <c r="C91" s="203">
        <f t="shared" si="5"/>
        <v>0.15167999999999993</v>
      </c>
      <c r="D91" s="165">
        <f t="shared" si="4"/>
        <v>-2.2320000000000062E-2</v>
      </c>
      <c r="E91" s="207">
        <f t="shared" si="6"/>
        <v>0.69260273972602704</v>
      </c>
    </row>
    <row r="92" spans="1:5">
      <c r="A92" s="152">
        <v>248.890000000002</v>
      </c>
      <c r="B92" s="152"/>
      <c r="C92" s="203">
        <f t="shared" si="5"/>
        <v>0.15203999999999993</v>
      </c>
      <c r="D92" s="165">
        <f t="shared" si="4"/>
        <v>-2.1960000000000063E-2</v>
      </c>
      <c r="E92" s="207">
        <f t="shared" si="6"/>
        <v>0.69424657534246537</v>
      </c>
    </row>
    <row r="93" spans="1:5">
      <c r="A93" s="152">
        <v>248.900000000002</v>
      </c>
      <c r="B93" s="152"/>
      <c r="C93" s="203">
        <f t="shared" si="5"/>
        <v>0.15239999999999992</v>
      </c>
      <c r="D93" s="165">
        <f t="shared" si="4"/>
        <v>-2.1600000000000064E-2</v>
      </c>
      <c r="E93" s="207">
        <f t="shared" si="6"/>
        <v>0.6958904109589038</v>
      </c>
    </row>
    <row r="94" spans="1:5">
      <c r="A94" s="152">
        <v>248.91000000000199</v>
      </c>
      <c r="B94" s="152"/>
      <c r="C94" s="203">
        <f t="shared" si="5"/>
        <v>0.15275999999999992</v>
      </c>
      <c r="D94" s="165">
        <f t="shared" si="4"/>
        <v>-2.1240000000000064E-2</v>
      </c>
      <c r="E94" s="207">
        <f t="shared" si="6"/>
        <v>0.69753424657534213</v>
      </c>
    </row>
    <row r="95" spans="1:5">
      <c r="A95" s="152">
        <v>248.92000000000201</v>
      </c>
      <c r="B95" s="152"/>
      <c r="C95" s="203">
        <f t="shared" si="5"/>
        <v>0.15311999999999992</v>
      </c>
      <c r="D95" s="165">
        <f t="shared" si="4"/>
        <v>-2.0880000000000065E-2</v>
      </c>
      <c r="E95" s="207">
        <f t="shared" si="6"/>
        <v>0.69917808219178046</v>
      </c>
    </row>
    <row r="96" spans="1:5">
      <c r="A96" s="152">
        <v>248.930000000002</v>
      </c>
      <c r="B96" s="152"/>
      <c r="C96" s="203">
        <f t="shared" si="5"/>
        <v>0.15347999999999992</v>
      </c>
      <c r="D96" s="165">
        <f t="shared" si="4"/>
        <v>-2.0520000000000066E-2</v>
      </c>
      <c r="E96" s="207">
        <f t="shared" si="6"/>
        <v>0.70082191780821879</v>
      </c>
    </row>
    <row r="97" spans="1:7">
      <c r="A97" s="152">
        <v>248.94000000000199</v>
      </c>
      <c r="B97" s="152"/>
      <c r="C97" s="203">
        <f t="shared" si="5"/>
        <v>0.15383999999999992</v>
      </c>
      <c r="D97" s="165">
        <f t="shared" si="4"/>
        <v>-2.0160000000000067E-2</v>
      </c>
      <c r="E97" s="207">
        <f t="shared" si="6"/>
        <v>0.70246575342465722</v>
      </c>
    </row>
    <row r="98" spans="1:7">
      <c r="A98" s="152">
        <v>248.95000000000201</v>
      </c>
      <c r="B98" s="152"/>
      <c r="C98" s="203">
        <f t="shared" si="5"/>
        <v>0.15419999999999992</v>
      </c>
      <c r="D98" s="165">
        <f t="shared" si="4"/>
        <v>-1.9800000000000068E-2</v>
      </c>
      <c r="E98" s="207">
        <f t="shared" si="6"/>
        <v>0.70410958904109555</v>
      </c>
    </row>
    <row r="99" spans="1:7">
      <c r="A99" s="152">
        <v>248.960000000002</v>
      </c>
      <c r="B99" s="152"/>
      <c r="C99" s="203">
        <f t="shared" si="5"/>
        <v>0.15455999999999992</v>
      </c>
      <c r="D99" s="165">
        <f t="shared" si="4"/>
        <v>-1.9440000000000068E-2</v>
      </c>
      <c r="E99" s="207">
        <f t="shared" si="6"/>
        <v>0.70575342465753388</v>
      </c>
      <c r="G99" s="26"/>
    </row>
    <row r="100" spans="1:7">
      <c r="A100" s="152">
        <v>248.97000000000199</v>
      </c>
      <c r="B100" s="152"/>
      <c r="C100" s="203">
        <f t="shared" si="5"/>
        <v>0.15491999999999992</v>
      </c>
      <c r="D100" s="165">
        <f t="shared" si="4"/>
        <v>-1.9080000000000069E-2</v>
      </c>
      <c r="E100" s="207">
        <f t="shared" si="6"/>
        <v>0.70739726027397221</v>
      </c>
      <c r="G100" s="26"/>
    </row>
    <row r="101" spans="1:7">
      <c r="A101" s="152">
        <v>248.98000000000201</v>
      </c>
      <c r="B101" s="152"/>
      <c r="C101" s="203">
        <f t="shared" si="5"/>
        <v>0.15527999999999992</v>
      </c>
      <c r="D101" s="165">
        <f t="shared" si="4"/>
        <v>-1.872000000000007E-2</v>
      </c>
      <c r="E101" s="207">
        <f t="shared" si="6"/>
        <v>0.70904109589041053</v>
      </c>
      <c r="G101" s="26"/>
    </row>
    <row r="102" spans="1:7">
      <c r="A102" s="152">
        <v>248.990000000002</v>
      </c>
      <c r="B102" s="152"/>
      <c r="C102" s="203">
        <f t="shared" si="5"/>
        <v>0.15563999999999992</v>
      </c>
      <c r="D102" s="165">
        <f t="shared" si="4"/>
        <v>-1.8360000000000071E-2</v>
      </c>
      <c r="E102" s="207">
        <f t="shared" si="6"/>
        <v>0.71068493150684897</v>
      </c>
      <c r="G102" s="26"/>
    </row>
    <row r="103" spans="1:7">
      <c r="A103" s="184">
        <v>249</v>
      </c>
      <c r="B103" s="184">
        <f t="shared" ref="B103:B166" si="7">B104-180</f>
        <v>156000</v>
      </c>
      <c r="C103" s="164">
        <f>B103/10^6</f>
        <v>0.156</v>
      </c>
      <c r="D103" s="166">
        <f t="shared" si="4"/>
        <v>-1.7999999999999988E-2</v>
      </c>
      <c r="E103" s="207">
        <f t="shared" si="6"/>
        <v>0.71232876712328763</v>
      </c>
      <c r="G103">
        <v>0.156</v>
      </c>
    </row>
    <row r="104" spans="1:7">
      <c r="A104" s="152">
        <v>249.01</v>
      </c>
      <c r="B104" s="152">
        <f t="shared" si="7"/>
        <v>156180</v>
      </c>
      <c r="C104">
        <f t="shared" ref="C104:C166" si="8">B104/10^6</f>
        <v>0.15618000000000001</v>
      </c>
      <c r="D104" s="165">
        <f t="shared" si="4"/>
        <v>-1.7819999999999975E-2</v>
      </c>
      <c r="E104" s="207">
        <f t="shared" si="6"/>
        <v>0.71315068493150691</v>
      </c>
    </row>
    <row r="105" spans="1:7">
      <c r="A105" s="152">
        <v>249.02</v>
      </c>
      <c r="B105" s="152">
        <f t="shared" si="7"/>
        <v>156360</v>
      </c>
      <c r="C105">
        <f t="shared" si="8"/>
        <v>0.15636</v>
      </c>
      <c r="D105" s="165">
        <f t="shared" si="4"/>
        <v>-1.7639999999999989E-2</v>
      </c>
      <c r="E105" s="207">
        <f t="shared" si="6"/>
        <v>0.71397260273972607</v>
      </c>
    </row>
    <row r="106" spans="1:7">
      <c r="A106" s="152">
        <v>249.03</v>
      </c>
      <c r="B106" s="152">
        <f t="shared" si="7"/>
        <v>156540</v>
      </c>
      <c r="C106">
        <f t="shared" si="8"/>
        <v>0.15654000000000001</v>
      </c>
      <c r="D106" s="165">
        <f t="shared" si="4"/>
        <v>-1.7459999999999976E-2</v>
      </c>
      <c r="E106" s="207">
        <f t="shared" si="6"/>
        <v>0.71479452054794523</v>
      </c>
    </row>
    <row r="107" spans="1:7">
      <c r="A107" s="152">
        <v>249.04</v>
      </c>
      <c r="B107" s="152">
        <f t="shared" si="7"/>
        <v>156720</v>
      </c>
      <c r="C107">
        <f t="shared" si="8"/>
        <v>0.15672</v>
      </c>
      <c r="D107" s="165">
        <f t="shared" si="4"/>
        <v>-1.727999999999999E-2</v>
      </c>
      <c r="E107" s="207">
        <f t="shared" si="6"/>
        <v>0.7156164383561644</v>
      </c>
    </row>
    <row r="108" spans="1:7">
      <c r="A108" s="152">
        <v>249.05</v>
      </c>
      <c r="B108" s="152">
        <f t="shared" si="7"/>
        <v>156900</v>
      </c>
      <c r="C108">
        <f t="shared" si="8"/>
        <v>0.15690000000000001</v>
      </c>
      <c r="D108" s="165">
        <f t="shared" si="4"/>
        <v>-1.7099999999999976E-2</v>
      </c>
      <c r="E108" s="207">
        <f t="shared" si="6"/>
        <v>0.71643835616438356</v>
      </c>
    </row>
    <row r="109" spans="1:7">
      <c r="A109" s="152">
        <v>249.06</v>
      </c>
      <c r="B109" s="152">
        <f t="shared" si="7"/>
        <v>157080</v>
      </c>
      <c r="C109">
        <f t="shared" si="8"/>
        <v>0.15708</v>
      </c>
      <c r="D109" s="165">
        <f t="shared" si="4"/>
        <v>-1.6919999999999991E-2</v>
      </c>
      <c r="E109" s="207">
        <f t="shared" si="6"/>
        <v>0.71726027397260272</v>
      </c>
    </row>
    <row r="110" spans="1:7">
      <c r="A110" s="152">
        <v>249.07</v>
      </c>
      <c r="B110" s="152">
        <f t="shared" si="7"/>
        <v>157260</v>
      </c>
      <c r="C110">
        <f t="shared" si="8"/>
        <v>0.15726000000000001</v>
      </c>
      <c r="D110" s="165">
        <f t="shared" si="4"/>
        <v>-1.6739999999999977E-2</v>
      </c>
      <c r="E110" s="207">
        <f t="shared" si="6"/>
        <v>0.718082191780822</v>
      </c>
    </row>
    <row r="111" spans="1:7">
      <c r="A111" s="152">
        <v>249.08</v>
      </c>
      <c r="B111" s="152">
        <f t="shared" si="7"/>
        <v>157440</v>
      </c>
      <c r="C111">
        <f t="shared" si="8"/>
        <v>0.15744</v>
      </c>
      <c r="D111" s="165">
        <f t="shared" si="4"/>
        <v>-1.6559999999999991E-2</v>
      </c>
      <c r="E111" s="207">
        <f t="shared" si="6"/>
        <v>0.71890410958904105</v>
      </c>
    </row>
    <row r="112" spans="1:7">
      <c r="A112" s="152">
        <v>249.09</v>
      </c>
      <c r="B112" s="152">
        <f t="shared" si="7"/>
        <v>157620</v>
      </c>
      <c r="C112">
        <f t="shared" si="8"/>
        <v>0.15762000000000001</v>
      </c>
      <c r="D112" s="165">
        <f t="shared" si="4"/>
        <v>-1.6379999999999978E-2</v>
      </c>
      <c r="E112" s="207">
        <f t="shared" si="6"/>
        <v>0.71972602739726033</v>
      </c>
    </row>
    <row r="113" spans="1:5">
      <c r="A113" s="152">
        <v>249.1</v>
      </c>
      <c r="B113" s="152">
        <f t="shared" si="7"/>
        <v>157800</v>
      </c>
      <c r="C113">
        <f t="shared" si="8"/>
        <v>0.1578</v>
      </c>
      <c r="D113" s="165">
        <f t="shared" si="4"/>
        <v>-1.6199999999999992E-2</v>
      </c>
      <c r="E113" s="207">
        <f t="shared" si="6"/>
        <v>0.72054794520547938</v>
      </c>
    </row>
    <row r="114" spans="1:5">
      <c r="A114" s="152">
        <v>249.11</v>
      </c>
      <c r="B114" s="152">
        <f t="shared" si="7"/>
        <v>157980</v>
      </c>
      <c r="C114">
        <f t="shared" si="8"/>
        <v>0.15798000000000001</v>
      </c>
      <c r="D114" s="165">
        <f t="shared" si="4"/>
        <v>-1.6019999999999979E-2</v>
      </c>
      <c r="E114" s="207">
        <f t="shared" si="6"/>
        <v>0.72136986301369865</v>
      </c>
    </row>
    <row r="115" spans="1:5">
      <c r="A115" s="152">
        <v>249.12</v>
      </c>
      <c r="B115" s="152">
        <f t="shared" si="7"/>
        <v>158160</v>
      </c>
      <c r="C115">
        <f t="shared" si="8"/>
        <v>0.15816</v>
      </c>
      <c r="D115" s="165">
        <f t="shared" si="4"/>
        <v>-1.5839999999999993E-2</v>
      </c>
      <c r="E115" s="207">
        <f t="shared" si="6"/>
        <v>0.72219178082191782</v>
      </c>
    </row>
    <row r="116" spans="1:5">
      <c r="A116" s="152">
        <v>249.13</v>
      </c>
      <c r="B116" s="152">
        <f t="shared" si="7"/>
        <v>158340</v>
      </c>
      <c r="C116">
        <f t="shared" si="8"/>
        <v>0.15834000000000001</v>
      </c>
      <c r="D116" s="165">
        <f t="shared" si="4"/>
        <v>-1.5659999999999979E-2</v>
      </c>
      <c r="E116" s="207">
        <f t="shared" si="6"/>
        <v>0.72301369863013698</v>
      </c>
    </row>
    <row r="117" spans="1:5">
      <c r="A117" s="152">
        <v>249.14</v>
      </c>
      <c r="B117" s="152">
        <f t="shared" si="7"/>
        <v>158520</v>
      </c>
      <c r="C117">
        <f t="shared" si="8"/>
        <v>0.15851999999999999</v>
      </c>
      <c r="D117" s="165">
        <f t="shared" si="4"/>
        <v>-1.5479999999999994E-2</v>
      </c>
      <c r="E117" s="207">
        <f t="shared" si="6"/>
        <v>0.72383561643835614</v>
      </c>
    </row>
    <row r="118" spans="1:5">
      <c r="A118" s="152">
        <v>249.15</v>
      </c>
      <c r="B118" s="152">
        <f t="shared" si="7"/>
        <v>158700</v>
      </c>
      <c r="C118">
        <f t="shared" si="8"/>
        <v>0.15870000000000001</v>
      </c>
      <c r="D118" s="165">
        <f t="shared" si="4"/>
        <v>-1.529999999999998E-2</v>
      </c>
      <c r="E118" s="207">
        <f t="shared" si="6"/>
        <v>0.72465753424657542</v>
      </c>
    </row>
    <row r="119" spans="1:5">
      <c r="A119" s="152">
        <v>249.16</v>
      </c>
      <c r="B119" s="152">
        <f t="shared" si="7"/>
        <v>158880</v>
      </c>
      <c r="C119">
        <f t="shared" si="8"/>
        <v>0.15887999999999999</v>
      </c>
      <c r="D119" s="165">
        <f t="shared" si="4"/>
        <v>-1.5119999999999995E-2</v>
      </c>
      <c r="E119" s="207">
        <f t="shared" si="6"/>
        <v>0.72547945205479447</v>
      </c>
    </row>
    <row r="120" spans="1:5">
      <c r="A120" s="152">
        <v>249.17</v>
      </c>
      <c r="B120" s="152">
        <f t="shared" si="7"/>
        <v>159060</v>
      </c>
      <c r="C120">
        <f t="shared" si="8"/>
        <v>0.15906000000000001</v>
      </c>
      <c r="D120" s="165">
        <f t="shared" si="4"/>
        <v>-1.4939999999999981E-2</v>
      </c>
      <c r="E120" s="207">
        <f t="shared" si="6"/>
        <v>0.72630136986301375</v>
      </c>
    </row>
    <row r="121" spans="1:5">
      <c r="A121" s="152">
        <v>249.18</v>
      </c>
      <c r="B121" s="152">
        <f t="shared" si="7"/>
        <v>159240</v>
      </c>
      <c r="C121">
        <f t="shared" si="8"/>
        <v>0.15923999999999999</v>
      </c>
      <c r="D121" s="165">
        <f t="shared" si="4"/>
        <v>-1.4759999999999995E-2</v>
      </c>
      <c r="E121" s="207">
        <f t="shared" si="6"/>
        <v>0.7271232876712328</v>
      </c>
    </row>
    <row r="122" spans="1:5">
      <c r="A122" s="152">
        <v>249.19</v>
      </c>
      <c r="B122" s="152">
        <f t="shared" si="7"/>
        <v>159420</v>
      </c>
      <c r="C122">
        <f t="shared" si="8"/>
        <v>0.15942000000000001</v>
      </c>
      <c r="D122" s="165">
        <f t="shared" si="4"/>
        <v>-1.4579999999999982E-2</v>
      </c>
      <c r="E122" s="207">
        <f t="shared" si="6"/>
        <v>0.72794520547945207</v>
      </c>
    </row>
    <row r="123" spans="1:5">
      <c r="A123" s="152">
        <v>249.2</v>
      </c>
      <c r="B123" s="152">
        <f t="shared" si="7"/>
        <v>159600</v>
      </c>
      <c r="C123">
        <f t="shared" si="8"/>
        <v>0.15959999999999999</v>
      </c>
      <c r="D123" s="165">
        <f t="shared" si="4"/>
        <v>-1.4399999999999996E-2</v>
      </c>
      <c r="E123" s="207">
        <f t="shared" si="6"/>
        <v>0.72876712328767124</v>
      </c>
    </row>
    <row r="124" spans="1:5">
      <c r="A124" s="152">
        <v>249.21</v>
      </c>
      <c r="B124" s="152">
        <f t="shared" si="7"/>
        <v>159780</v>
      </c>
      <c r="C124">
        <f t="shared" si="8"/>
        <v>0.15978000000000001</v>
      </c>
      <c r="D124" s="165">
        <f t="shared" si="4"/>
        <v>-1.4219999999999983E-2</v>
      </c>
      <c r="E124" s="207">
        <f t="shared" si="6"/>
        <v>0.7295890410958904</v>
      </c>
    </row>
    <row r="125" spans="1:5">
      <c r="A125" s="152">
        <v>249.22</v>
      </c>
      <c r="B125" s="152">
        <f t="shared" si="7"/>
        <v>159960</v>
      </c>
      <c r="C125">
        <f t="shared" si="8"/>
        <v>0.15995999999999999</v>
      </c>
      <c r="D125" s="165">
        <f t="shared" si="4"/>
        <v>-1.4039999999999997E-2</v>
      </c>
      <c r="E125" s="207">
        <f t="shared" si="6"/>
        <v>0.73041095890410956</v>
      </c>
    </row>
    <row r="126" spans="1:5">
      <c r="A126" s="152">
        <v>249.23</v>
      </c>
      <c r="B126" s="152">
        <f t="shared" si="7"/>
        <v>160140</v>
      </c>
      <c r="C126">
        <f t="shared" si="8"/>
        <v>0.16014</v>
      </c>
      <c r="D126" s="165">
        <f t="shared" si="4"/>
        <v>-1.3859999999999983E-2</v>
      </c>
      <c r="E126" s="207">
        <f t="shared" si="6"/>
        <v>0.73123287671232884</v>
      </c>
    </row>
    <row r="127" spans="1:5">
      <c r="A127" s="152">
        <v>249.24</v>
      </c>
      <c r="B127" s="152">
        <f t="shared" si="7"/>
        <v>160320</v>
      </c>
      <c r="C127">
        <f t="shared" si="8"/>
        <v>0.16031999999999999</v>
      </c>
      <c r="D127" s="165">
        <f t="shared" si="4"/>
        <v>-1.3679999999999998E-2</v>
      </c>
      <c r="E127" s="207">
        <f t="shared" si="6"/>
        <v>0.73205479452054789</v>
      </c>
    </row>
    <row r="128" spans="1:5">
      <c r="A128" s="152">
        <v>249.25</v>
      </c>
      <c r="B128" s="152">
        <f t="shared" si="7"/>
        <v>160500</v>
      </c>
      <c r="C128">
        <f t="shared" si="8"/>
        <v>0.1605</v>
      </c>
      <c r="D128" s="165">
        <f t="shared" si="4"/>
        <v>-1.3499999999999984E-2</v>
      </c>
      <c r="E128" s="207">
        <f t="shared" si="6"/>
        <v>0.73287671232876717</v>
      </c>
    </row>
    <row r="129" spans="1:5">
      <c r="A129" s="152">
        <v>249.26</v>
      </c>
      <c r="B129" s="152">
        <f t="shared" si="7"/>
        <v>160680</v>
      </c>
      <c r="C129">
        <f t="shared" si="8"/>
        <v>0.16067999999999999</v>
      </c>
      <c r="D129" s="165">
        <f t="shared" si="4"/>
        <v>-1.3319999999999999E-2</v>
      </c>
      <c r="E129" s="207">
        <f t="shared" si="6"/>
        <v>0.73369863013698622</v>
      </c>
    </row>
    <row r="130" spans="1:5">
      <c r="A130" s="152">
        <v>249.27</v>
      </c>
      <c r="B130" s="152">
        <f t="shared" si="7"/>
        <v>160860</v>
      </c>
      <c r="C130">
        <f t="shared" si="8"/>
        <v>0.16086</v>
      </c>
      <c r="D130" s="165">
        <f t="shared" si="4"/>
        <v>-1.3139999999999985E-2</v>
      </c>
      <c r="E130" s="207">
        <f t="shared" si="6"/>
        <v>0.73452054794520549</v>
      </c>
    </row>
    <row r="131" spans="1:5">
      <c r="A131" s="152">
        <v>249.280000000001</v>
      </c>
      <c r="B131" s="152">
        <f t="shared" si="7"/>
        <v>161040</v>
      </c>
      <c r="C131">
        <f t="shared" si="8"/>
        <v>0.16103999999999999</v>
      </c>
      <c r="D131" s="165">
        <f t="shared" ref="D131:D194" si="9">C131-$C$203</f>
        <v>-1.2959999999999999E-2</v>
      </c>
      <c r="E131" s="207">
        <f t="shared" si="6"/>
        <v>0.73534246575342466</v>
      </c>
    </row>
    <row r="132" spans="1:5">
      <c r="A132" s="152">
        <v>249.29000000000099</v>
      </c>
      <c r="B132" s="152">
        <f t="shared" si="7"/>
        <v>161220</v>
      </c>
      <c r="C132">
        <f t="shared" si="8"/>
        <v>0.16122</v>
      </c>
      <c r="D132" s="165">
        <f t="shared" si="9"/>
        <v>-1.2779999999999986E-2</v>
      </c>
      <c r="E132" s="207">
        <f t="shared" si="6"/>
        <v>0.73616438356164382</v>
      </c>
    </row>
    <row r="133" spans="1:5">
      <c r="A133" s="152">
        <v>249.30000000000101</v>
      </c>
      <c r="B133" s="152">
        <f t="shared" si="7"/>
        <v>161400</v>
      </c>
      <c r="C133">
        <f t="shared" si="8"/>
        <v>0.16139999999999999</v>
      </c>
      <c r="D133" s="165">
        <f t="shared" si="9"/>
        <v>-1.26E-2</v>
      </c>
      <c r="E133" s="207">
        <f t="shared" ref="E133:E196" si="10">C133/$C$453</f>
        <v>0.73698630136986298</v>
      </c>
    </row>
    <row r="134" spans="1:5">
      <c r="A134" s="152">
        <v>249.310000000001</v>
      </c>
      <c r="B134" s="152">
        <f t="shared" si="7"/>
        <v>161580</v>
      </c>
      <c r="C134">
        <f t="shared" si="8"/>
        <v>0.16158</v>
      </c>
      <c r="D134" s="165">
        <f t="shared" si="9"/>
        <v>-1.2419999999999987E-2</v>
      </c>
      <c r="E134" s="207">
        <f t="shared" si="10"/>
        <v>0.73780821917808215</v>
      </c>
    </row>
    <row r="135" spans="1:5">
      <c r="A135" s="152">
        <v>249.32000000000099</v>
      </c>
      <c r="B135" s="152">
        <f t="shared" si="7"/>
        <v>161760</v>
      </c>
      <c r="C135">
        <f t="shared" si="8"/>
        <v>0.16175999999999999</v>
      </c>
      <c r="D135" s="165">
        <f t="shared" si="9"/>
        <v>-1.2240000000000001E-2</v>
      </c>
      <c r="E135" s="207">
        <f t="shared" si="10"/>
        <v>0.73863013698630131</v>
      </c>
    </row>
    <row r="136" spans="1:5">
      <c r="A136" s="152">
        <v>249.33000000000101</v>
      </c>
      <c r="B136" s="152">
        <f t="shared" si="7"/>
        <v>161940</v>
      </c>
      <c r="C136">
        <f t="shared" si="8"/>
        <v>0.16194</v>
      </c>
      <c r="D136" s="165">
        <f t="shared" si="9"/>
        <v>-1.2059999999999987E-2</v>
      </c>
      <c r="E136" s="207">
        <f t="shared" si="10"/>
        <v>0.73945205479452059</v>
      </c>
    </row>
    <row r="137" spans="1:5">
      <c r="A137" s="152">
        <v>249.340000000001</v>
      </c>
      <c r="B137" s="152">
        <f t="shared" si="7"/>
        <v>162120</v>
      </c>
      <c r="C137">
        <f t="shared" si="8"/>
        <v>0.16211999999999999</v>
      </c>
      <c r="D137" s="165">
        <f t="shared" si="9"/>
        <v>-1.1880000000000002E-2</v>
      </c>
      <c r="E137" s="207">
        <f t="shared" si="10"/>
        <v>0.74027397260273964</v>
      </c>
    </row>
    <row r="138" spans="1:5">
      <c r="A138" s="152">
        <v>249.35000000000099</v>
      </c>
      <c r="B138" s="152">
        <f t="shared" si="7"/>
        <v>162300</v>
      </c>
      <c r="C138">
        <f t="shared" si="8"/>
        <v>0.1623</v>
      </c>
      <c r="D138" s="165">
        <f t="shared" si="9"/>
        <v>-1.1699999999999988E-2</v>
      </c>
      <c r="E138" s="207">
        <f t="shared" si="10"/>
        <v>0.74109589041095891</v>
      </c>
    </row>
    <row r="139" spans="1:5">
      <c r="A139" s="152">
        <v>249.36000000000101</v>
      </c>
      <c r="B139" s="152">
        <f t="shared" si="7"/>
        <v>162480</v>
      </c>
      <c r="C139">
        <f t="shared" si="8"/>
        <v>0.16248000000000001</v>
      </c>
      <c r="D139" s="165">
        <f t="shared" si="9"/>
        <v>-1.1519999999999975E-2</v>
      </c>
      <c r="E139" s="207">
        <f t="shared" si="10"/>
        <v>0.74191780821917819</v>
      </c>
    </row>
    <row r="140" spans="1:5">
      <c r="A140" s="152">
        <v>249.370000000001</v>
      </c>
      <c r="B140" s="152">
        <f t="shared" si="7"/>
        <v>162660</v>
      </c>
      <c r="C140">
        <f t="shared" si="8"/>
        <v>0.16266</v>
      </c>
      <c r="D140" s="165">
        <f t="shared" si="9"/>
        <v>-1.1339999999999989E-2</v>
      </c>
      <c r="E140" s="207">
        <f t="shared" si="10"/>
        <v>0.74273972602739724</v>
      </c>
    </row>
    <row r="141" spans="1:5">
      <c r="A141" s="152">
        <v>249.38000000000099</v>
      </c>
      <c r="B141" s="152">
        <f t="shared" si="7"/>
        <v>162840</v>
      </c>
      <c r="C141">
        <f t="shared" si="8"/>
        <v>0.16284000000000001</v>
      </c>
      <c r="D141" s="165">
        <f t="shared" si="9"/>
        <v>-1.1159999999999975E-2</v>
      </c>
      <c r="E141" s="207">
        <f t="shared" si="10"/>
        <v>0.74356164383561651</v>
      </c>
    </row>
    <row r="142" spans="1:5">
      <c r="A142" s="152">
        <v>249.39000000000101</v>
      </c>
      <c r="B142" s="152">
        <f t="shared" si="7"/>
        <v>163020</v>
      </c>
      <c r="C142">
        <f t="shared" si="8"/>
        <v>0.16302</v>
      </c>
      <c r="D142" s="165">
        <f t="shared" si="9"/>
        <v>-1.097999999999999E-2</v>
      </c>
      <c r="E142" s="207">
        <f t="shared" si="10"/>
        <v>0.74438356164383557</v>
      </c>
    </row>
    <row r="143" spans="1:5">
      <c r="A143" s="152">
        <v>249.400000000001</v>
      </c>
      <c r="B143" s="152">
        <f t="shared" si="7"/>
        <v>163200</v>
      </c>
      <c r="C143">
        <f t="shared" si="8"/>
        <v>0.16320000000000001</v>
      </c>
      <c r="D143" s="165">
        <f t="shared" si="9"/>
        <v>-1.0799999999999976E-2</v>
      </c>
      <c r="E143" s="207">
        <f t="shared" si="10"/>
        <v>0.74520547945205484</v>
      </c>
    </row>
    <row r="144" spans="1:5">
      <c r="A144" s="152">
        <v>249.41000000000099</v>
      </c>
      <c r="B144" s="152">
        <f t="shared" si="7"/>
        <v>163380</v>
      </c>
      <c r="C144">
        <f t="shared" si="8"/>
        <v>0.16338</v>
      </c>
      <c r="D144" s="165">
        <f t="shared" si="9"/>
        <v>-1.0619999999999991E-2</v>
      </c>
      <c r="E144" s="207">
        <f t="shared" si="10"/>
        <v>0.74602739726027401</v>
      </c>
    </row>
    <row r="145" spans="1:5">
      <c r="A145" s="152">
        <v>249.42000000000101</v>
      </c>
      <c r="B145" s="152">
        <f t="shared" si="7"/>
        <v>163560</v>
      </c>
      <c r="C145">
        <f t="shared" si="8"/>
        <v>0.16356000000000001</v>
      </c>
      <c r="D145" s="165">
        <f t="shared" si="9"/>
        <v>-1.0439999999999977E-2</v>
      </c>
      <c r="E145" s="207">
        <f t="shared" si="10"/>
        <v>0.74684931506849317</v>
      </c>
    </row>
    <row r="146" spans="1:5">
      <c r="A146" s="152">
        <v>249.430000000001</v>
      </c>
      <c r="B146" s="152">
        <f t="shared" si="7"/>
        <v>163740</v>
      </c>
      <c r="C146">
        <f t="shared" si="8"/>
        <v>0.16374</v>
      </c>
      <c r="D146" s="165">
        <f t="shared" si="9"/>
        <v>-1.0259999999999991E-2</v>
      </c>
      <c r="E146" s="207">
        <f t="shared" si="10"/>
        <v>0.74767123287671233</v>
      </c>
    </row>
    <row r="147" spans="1:5">
      <c r="A147" s="152">
        <v>249.44000000000099</v>
      </c>
      <c r="B147" s="152">
        <f t="shared" si="7"/>
        <v>163920</v>
      </c>
      <c r="C147">
        <f t="shared" si="8"/>
        <v>0.16392000000000001</v>
      </c>
      <c r="D147" s="165">
        <f t="shared" si="9"/>
        <v>-1.0079999999999978E-2</v>
      </c>
      <c r="E147" s="207">
        <f t="shared" si="10"/>
        <v>0.74849315068493161</v>
      </c>
    </row>
    <row r="148" spans="1:5">
      <c r="A148" s="152">
        <v>249.45000000000101</v>
      </c>
      <c r="B148" s="152">
        <f t="shared" si="7"/>
        <v>164100</v>
      </c>
      <c r="C148">
        <f t="shared" si="8"/>
        <v>0.1641</v>
      </c>
      <c r="D148" s="165">
        <f t="shared" si="9"/>
        <v>-9.8999999999999921E-3</v>
      </c>
      <c r="E148" s="207">
        <f t="shared" si="10"/>
        <v>0.74931506849315066</v>
      </c>
    </row>
    <row r="149" spans="1:5">
      <c r="A149" s="152">
        <v>249.460000000001</v>
      </c>
      <c r="B149" s="152">
        <f t="shared" si="7"/>
        <v>164280</v>
      </c>
      <c r="C149">
        <f t="shared" si="8"/>
        <v>0.16428000000000001</v>
      </c>
      <c r="D149" s="165">
        <f t="shared" si="9"/>
        <v>-9.7199999999999787E-3</v>
      </c>
      <c r="E149" s="207">
        <f t="shared" si="10"/>
        <v>0.75013698630136993</v>
      </c>
    </row>
    <row r="150" spans="1:5">
      <c r="A150" s="152">
        <v>249.47000000000099</v>
      </c>
      <c r="B150" s="152">
        <f t="shared" si="7"/>
        <v>164460</v>
      </c>
      <c r="C150">
        <f t="shared" si="8"/>
        <v>0.16446</v>
      </c>
      <c r="D150" s="165">
        <f t="shared" si="9"/>
        <v>-9.5399999999999929E-3</v>
      </c>
      <c r="E150" s="207">
        <f t="shared" si="10"/>
        <v>0.75095890410958899</v>
      </c>
    </row>
    <row r="151" spans="1:5">
      <c r="A151" s="152">
        <v>249.48000000000101</v>
      </c>
      <c r="B151" s="152">
        <f t="shared" si="7"/>
        <v>164640</v>
      </c>
      <c r="C151">
        <f t="shared" si="8"/>
        <v>0.16464000000000001</v>
      </c>
      <c r="D151" s="165">
        <f t="shared" si="9"/>
        <v>-9.3599999999999794E-3</v>
      </c>
      <c r="E151" s="207">
        <f t="shared" si="10"/>
        <v>0.75178082191780826</v>
      </c>
    </row>
    <row r="152" spans="1:5">
      <c r="A152" s="152">
        <v>249.490000000001</v>
      </c>
      <c r="B152" s="152">
        <f t="shared" si="7"/>
        <v>164820</v>
      </c>
      <c r="C152">
        <f t="shared" si="8"/>
        <v>0.16481999999999999</v>
      </c>
      <c r="D152" s="165">
        <f t="shared" si="9"/>
        <v>-9.1799999999999937E-3</v>
      </c>
      <c r="E152" s="207">
        <f t="shared" si="10"/>
        <v>0.75260273972602743</v>
      </c>
    </row>
    <row r="153" spans="1:5">
      <c r="A153" s="152">
        <v>249.50000000000099</v>
      </c>
      <c r="B153" s="152">
        <f t="shared" si="7"/>
        <v>165000</v>
      </c>
      <c r="C153">
        <f t="shared" si="8"/>
        <v>0.16500000000000001</v>
      </c>
      <c r="D153" s="165">
        <f t="shared" si="9"/>
        <v>-8.9999999999999802E-3</v>
      </c>
      <c r="E153" s="207">
        <f t="shared" si="10"/>
        <v>0.75342465753424659</v>
      </c>
    </row>
    <row r="154" spans="1:5">
      <c r="A154" s="152">
        <v>249.51000000000101</v>
      </c>
      <c r="B154" s="152">
        <f t="shared" si="7"/>
        <v>165180</v>
      </c>
      <c r="C154">
        <f t="shared" si="8"/>
        <v>0.16517999999999999</v>
      </c>
      <c r="D154" s="165">
        <f t="shared" si="9"/>
        <v>-8.8199999999999945E-3</v>
      </c>
      <c r="E154" s="207">
        <f t="shared" si="10"/>
        <v>0.75424657534246575</v>
      </c>
    </row>
    <row r="155" spans="1:5">
      <c r="A155" s="152">
        <v>249.520000000001</v>
      </c>
      <c r="B155" s="152">
        <f t="shared" si="7"/>
        <v>165360</v>
      </c>
      <c r="C155">
        <f t="shared" si="8"/>
        <v>0.16536000000000001</v>
      </c>
      <c r="D155" s="165">
        <f t="shared" si="9"/>
        <v>-8.639999999999981E-3</v>
      </c>
      <c r="E155" s="207">
        <f t="shared" si="10"/>
        <v>0.75506849315068492</v>
      </c>
    </row>
    <row r="156" spans="1:5">
      <c r="A156" s="152">
        <v>249.530000000001</v>
      </c>
      <c r="B156" s="152">
        <f t="shared" si="7"/>
        <v>165540</v>
      </c>
      <c r="C156">
        <f t="shared" si="8"/>
        <v>0.16553999999999999</v>
      </c>
      <c r="D156" s="165">
        <f t="shared" si="9"/>
        <v>-8.4599999999999953E-3</v>
      </c>
      <c r="E156" s="207">
        <f t="shared" si="10"/>
        <v>0.75589041095890408</v>
      </c>
    </row>
    <row r="157" spans="1:5">
      <c r="A157" s="152">
        <v>249.54000000000099</v>
      </c>
      <c r="B157" s="152">
        <f t="shared" si="7"/>
        <v>165720</v>
      </c>
      <c r="C157">
        <f t="shared" si="8"/>
        <v>0.16572000000000001</v>
      </c>
      <c r="D157" s="165">
        <f t="shared" si="9"/>
        <v>-8.2799999999999818E-3</v>
      </c>
      <c r="E157" s="207">
        <f t="shared" si="10"/>
        <v>0.75671232876712335</v>
      </c>
    </row>
    <row r="158" spans="1:5">
      <c r="A158" s="152">
        <v>249.55000000000101</v>
      </c>
      <c r="B158" s="152">
        <f t="shared" si="7"/>
        <v>165900</v>
      </c>
      <c r="C158">
        <f t="shared" si="8"/>
        <v>0.16589999999999999</v>
      </c>
      <c r="D158" s="165">
        <f t="shared" si="9"/>
        <v>-8.0999999999999961E-3</v>
      </c>
      <c r="E158" s="207">
        <f t="shared" si="10"/>
        <v>0.75753424657534241</v>
      </c>
    </row>
    <row r="159" spans="1:5">
      <c r="A159" s="152">
        <v>249.560000000001</v>
      </c>
      <c r="B159" s="152">
        <f t="shared" si="7"/>
        <v>166080</v>
      </c>
      <c r="C159">
        <f t="shared" si="8"/>
        <v>0.16608000000000001</v>
      </c>
      <c r="D159" s="165">
        <f t="shared" si="9"/>
        <v>-7.9199999999999826E-3</v>
      </c>
      <c r="E159" s="207">
        <f t="shared" si="10"/>
        <v>0.75835616438356168</v>
      </c>
    </row>
    <row r="160" spans="1:5">
      <c r="A160" s="152">
        <v>249.57000000000099</v>
      </c>
      <c r="B160" s="152">
        <f t="shared" si="7"/>
        <v>166260</v>
      </c>
      <c r="C160">
        <f t="shared" si="8"/>
        <v>0.16625999999999999</v>
      </c>
      <c r="D160" s="165">
        <f t="shared" si="9"/>
        <v>-7.7399999999999969E-3</v>
      </c>
      <c r="E160" s="207">
        <f t="shared" si="10"/>
        <v>0.75917808219178073</v>
      </c>
    </row>
    <row r="161" spans="1:5">
      <c r="A161" s="152">
        <v>249.58000000000101</v>
      </c>
      <c r="B161" s="152">
        <f t="shared" si="7"/>
        <v>166440</v>
      </c>
      <c r="C161">
        <f t="shared" si="8"/>
        <v>0.16644</v>
      </c>
      <c r="D161" s="165">
        <f t="shared" si="9"/>
        <v>-7.5599999999999834E-3</v>
      </c>
      <c r="E161" s="207">
        <f t="shared" si="10"/>
        <v>0.76</v>
      </c>
    </row>
    <row r="162" spans="1:5">
      <c r="A162" s="152">
        <v>249.590000000001</v>
      </c>
      <c r="B162" s="152">
        <f t="shared" si="7"/>
        <v>166620</v>
      </c>
      <c r="C162">
        <f t="shared" si="8"/>
        <v>0.16661999999999999</v>
      </c>
      <c r="D162" s="165">
        <f t="shared" si="9"/>
        <v>-7.3799999999999977E-3</v>
      </c>
      <c r="E162" s="207">
        <f t="shared" si="10"/>
        <v>0.76082191780821917</v>
      </c>
    </row>
    <row r="163" spans="1:5">
      <c r="A163" s="152">
        <v>249.60000000000099</v>
      </c>
      <c r="B163" s="152">
        <f t="shared" si="7"/>
        <v>166800</v>
      </c>
      <c r="C163">
        <f t="shared" si="8"/>
        <v>0.1668</v>
      </c>
      <c r="D163" s="165">
        <f t="shared" si="9"/>
        <v>-7.1999999999999842E-3</v>
      </c>
      <c r="E163" s="207">
        <f t="shared" si="10"/>
        <v>0.76164383561643834</v>
      </c>
    </row>
    <row r="164" spans="1:5">
      <c r="A164" s="152">
        <v>249.61000000000101</v>
      </c>
      <c r="B164" s="152">
        <f t="shared" si="7"/>
        <v>166980</v>
      </c>
      <c r="C164">
        <f t="shared" si="8"/>
        <v>0.16697999999999999</v>
      </c>
      <c r="D164" s="165">
        <f t="shared" si="9"/>
        <v>-7.0199999999999985E-3</v>
      </c>
      <c r="E164" s="207">
        <f t="shared" si="10"/>
        <v>0.7624657534246575</v>
      </c>
    </row>
    <row r="165" spans="1:5">
      <c r="A165" s="152">
        <v>249.620000000001</v>
      </c>
      <c r="B165" s="152">
        <f t="shared" si="7"/>
        <v>167160</v>
      </c>
      <c r="C165">
        <f t="shared" si="8"/>
        <v>0.16716</v>
      </c>
      <c r="D165" s="165">
        <f t="shared" si="9"/>
        <v>-6.839999999999985E-3</v>
      </c>
      <c r="E165" s="207">
        <f t="shared" si="10"/>
        <v>0.76328767123287677</v>
      </c>
    </row>
    <row r="166" spans="1:5">
      <c r="A166" s="152">
        <v>249.63000000000099</v>
      </c>
      <c r="B166" s="152">
        <f t="shared" si="7"/>
        <v>167340</v>
      </c>
      <c r="C166">
        <f t="shared" si="8"/>
        <v>0.16733999999999999</v>
      </c>
      <c r="D166" s="165">
        <f t="shared" si="9"/>
        <v>-6.6599999999999993E-3</v>
      </c>
      <c r="E166" s="207">
        <f t="shared" si="10"/>
        <v>0.76410958904109583</v>
      </c>
    </row>
    <row r="167" spans="1:5">
      <c r="A167" s="152">
        <v>249.64000000000101</v>
      </c>
      <c r="B167" s="152">
        <f t="shared" ref="B167:B201" si="11">B168-180</f>
        <v>167520</v>
      </c>
      <c r="C167">
        <f t="shared" ref="C167:C202" si="12">B167/10^6</f>
        <v>0.16752</v>
      </c>
      <c r="D167" s="165">
        <f t="shared" si="9"/>
        <v>-6.4799999999999858E-3</v>
      </c>
      <c r="E167" s="207">
        <f t="shared" si="10"/>
        <v>0.7649315068493151</v>
      </c>
    </row>
    <row r="168" spans="1:5">
      <c r="A168" s="152">
        <v>249.650000000001</v>
      </c>
      <c r="B168" s="152">
        <f t="shared" si="11"/>
        <v>167700</v>
      </c>
      <c r="C168">
        <f t="shared" si="12"/>
        <v>0.16769999999999999</v>
      </c>
      <c r="D168" s="165">
        <f t="shared" si="9"/>
        <v>-6.3E-3</v>
      </c>
      <c r="E168" s="207">
        <f t="shared" si="10"/>
        <v>0.76575342465753415</v>
      </c>
    </row>
    <row r="169" spans="1:5">
      <c r="A169" s="152">
        <v>249.66000000000099</v>
      </c>
      <c r="B169" s="152">
        <f t="shared" si="11"/>
        <v>167880</v>
      </c>
      <c r="C169">
        <f t="shared" si="12"/>
        <v>0.16788</v>
      </c>
      <c r="D169" s="165">
        <f t="shared" si="9"/>
        <v>-6.1199999999999866E-3</v>
      </c>
      <c r="E169" s="207">
        <f t="shared" si="10"/>
        <v>0.76657534246575343</v>
      </c>
    </row>
    <row r="170" spans="1:5">
      <c r="A170" s="152">
        <v>249.67000000000101</v>
      </c>
      <c r="B170" s="152">
        <f t="shared" si="11"/>
        <v>168060</v>
      </c>
      <c r="C170">
        <f t="shared" si="12"/>
        <v>0.16805999999999999</v>
      </c>
      <c r="D170" s="165">
        <f t="shared" si="9"/>
        <v>-5.9400000000000008E-3</v>
      </c>
      <c r="E170" s="207">
        <f t="shared" si="10"/>
        <v>0.76739726027397259</v>
      </c>
    </row>
    <row r="171" spans="1:5">
      <c r="A171" s="152">
        <v>249.680000000001</v>
      </c>
      <c r="B171" s="152">
        <f t="shared" si="11"/>
        <v>168240</v>
      </c>
      <c r="C171">
        <f t="shared" si="12"/>
        <v>0.16824</v>
      </c>
      <c r="D171" s="165">
        <f t="shared" si="9"/>
        <v>-5.7599999999999874E-3</v>
      </c>
      <c r="E171" s="207">
        <f t="shared" si="10"/>
        <v>0.76821917808219176</v>
      </c>
    </row>
    <row r="172" spans="1:5">
      <c r="A172" s="152">
        <v>249.69000000000099</v>
      </c>
      <c r="B172" s="152">
        <f t="shared" si="11"/>
        <v>168420</v>
      </c>
      <c r="C172">
        <f t="shared" si="12"/>
        <v>0.16841999999999999</v>
      </c>
      <c r="D172" s="165">
        <f t="shared" si="9"/>
        <v>-5.5800000000000016E-3</v>
      </c>
      <c r="E172" s="207">
        <f t="shared" si="10"/>
        <v>0.76904109589041092</v>
      </c>
    </row>
    <row r="173" spans="1:5">
      <c r="A173" s="152">
        <v>249.70000000000101</v>
      </c>
      <c r="B173" s="152">
        <f t="shared" si="11"/>
        <v>168600</v>
      </c>
      <c r="C173">
        <f t="shared" si="12"/>
        <v>0.1686</v>
      </c>
      <c r="D173" s="165">
        <f t="shared" si="9"/>
        <v>-5.3999999999999881E-3</v>
      </c>
      <c r="E173" s="207">
        <f t="shared" si="10"/>
        <v>0.76986301369863008</v>
      </c>
    </row>
    <row r="174" spans="1:5">
      <c r="A174" s="152">
        <v>249.710000000002</v>
      </c>
      <c r="B174" s="152">
        <f t="shared" si="11"/>
        <v>168780</v>
      </c>
      <c r="C174">
        <f t="shared" si="12"/>
        <v>0.16878000000000001</v>
      </c>
      <c r="D174" s="165">
        <f t="shared" si="9"/>
        <v>-5.2199999999999747E-3</v>
      </c>
      <c r="E174" s="207">
        <f t="shared" si="10"/>
        <v>0.77068493150684936</v>
      </c>
    </row>
    <row r="175" spans="1:5">
      <c r="A175" s="152">
        <v>249.72000000000199</v>
      </c>
      <c r="B175" s="152">
        <f t="shared" si="11"/>
        <v>168960</v>
      </c>
      <c r="C175">
        <f t="shared" si="12"/>
        <v>0.16896</v>
      </c>
      <c r="D175" s="165">
        <f t="shared" si="9"/>
        <v>-5.0399999999999889E-3</v>
      </c>
      <c r="E175" s="207">
        <f t="shared" si="10"/>
        <v>0.77150684931506852</v>
      </c>
    </row>
    <row r="176" spans="1:5">
      <c r="A176" s="152">
        <v>249.73000000000201</v>
      </c>
      <c r="B176" s="152">
        <f t="shared" si="11"/>
        <v>169140</v>
      </c>
      <c r="C176">
        <f t="shared" si="12"/>
        <v>0.16914000000000001</v>
      </c>
      <c r="D176" s="165">
        <f t="shared" si="9"/>
        <v>-4.8599999999999755E-3</v>
      </c>
      <c r="E176" s="207">
        <f t="shared" si="10"/>
        <v>0.77232876712328768</v>
      </c>
    </row>
    <row r="177" spans="1:5">
      <c r="A177" s="152">
        <v>249.740000000002</v>
      </c>
      <c r="B177" s="152">
        <f t="shared" si="11"/>
        <v>169320</v>
      </c>
      <c r="C177">
        <f t="shared" si="12"/>
        <v>0.16932</v>
      </c>
      <c r="D177" s="165">
        <f t="shared" si="9"/>
        <v>-4.6799999999999897E-3</v>
      </c>
      <c r="E177" s="207">
        <f t="shared" si="10"/>
        <v>0.77315068493150685</v>
      </c>
    </row>
    <row r="178" spans="1:5">
      <c r="A178" s="152">
        <v>249.75000000000199</v>
      </c>
      <c r="B178" s="152">
        <f t="shared" si="11"/>
        <v>169500</v>
      </c>
      <c r="C178">
        <f t="shared" si="12"/>
        <v>0.16950000000000001</v>
      </c>
      <c r="D178" s="165">
        <f t="shared" si="9"/>
        <v>-4.4999999999999762E-3</v>
      </c>
      <c r="E178" s="207">
        <f t="shared" si="10"/>
        <v>0.77397260273972612</v>
      </c>
    </row>
    <row r="179" spans="1:5">
      <c r="A179" s="152">
        <v>249.76000000000201</v>
      </c>
      <c r="B179" s="152">
        <f t="shared" si="11"/>
        <v>169680</v>
      </c>
      <c r="C179">
        <f t="shared" si="12"/>
        <v>0.16968</v>
      </c>
      <c r="D179" s="165">
        <f t="shared" si="9"/>
        <v>-4.3199999999999905E-3</v>
      </c>
      <c r="E179" s="207">
        <f t="shared" si="10"/>
        <v>0.77479452054794518</v>
      </c>
    </row>
    <row r="180" spans="1:5">
      <c r="A180" s="152">
        <v>249.770000000002</v>
      </c>
      <c r="B180" s="152">
        <f t="shared" si="11"/>
        <v>169860</v>
      </c>
      <c r="C180">
        <f t="shared" si="12"/>
        <v>0.16986000000000001</v>
      </c>
      <c r="D180" s="165">
        <f t="shared" si="9"/>
        <v>-4.139999999999977E-3</v>
      </c>
      <c r="E180" s="207">
        <f t="shared" si="10"/>
        <v>0.77561643835616445</v>
      </c>
    </row>
    <row r="181" spans="1:5">
      <c r="A181" s="152">
        <v>249.78000000000199</v>
      </c>
      <c r="B181" s="152">
        <f t="shared" si="11"/>
        <v>170040</v>
      </c>
      <c r="C181">
        <f t="shared" si="12"/>
        <v>0.17004</v>
      </c>
      <c r="D181" s="165">
        <f t="shared" si="9"/>
        <v>-3.9599999999999913E-3</v>
      </c>
      <c r="E181" s="207">
        <f t="shared" si="10"/>
        <v>0.7764383561643835</v>
      </c>
    </row>
    <row r="182" spans="1:5">
      <c r="A182" s="152">
        <v>249.79000000000201</v>
      </c>
      <c r="B182" s="152">
        <f t="shared" si="11"/>
        <v>170220</v>
      </c>
      <c r="C182">
        <f t="shared" si="12"/>
        <v>0.17022000000000001</v>
      </c>
      <c r="D182" s="165">
        <f t="shared" si="9"/>
        <v>-3.7799999999999778E-3</v>
      </c>
      <c r="E182" s="207">
        <f t="shared" si="10"/>
        <v>0.77726027397260278</v>
      </c>
    </row>
    <row r="183" spans="1:5">
      <c r="A183" s="152">
        <v>249.800000000002</v>
      </c>
      <c r="B183" s="152">
        <f t="shared" si="11"/>
        <v>170400</v>
      </c>
      <c r="C183">
        <f t="shared" si="12"/>
        <v>0.1704</v>
      </c>
      <c r="D183" s="165">
        <f t="shared" si="9"/>
        <v>-3.5999999999999921E-3</v>
      </c>
      <c r="E183" s="207">
        <f t="shared" si="10"/>
        <v>0.77808219178082194</v>
      </c>
    </row>
    <row r="184" spans="1:5">
      <c r="A184" s="152">
        <v>249.81000000000199</v>
      </c>
      <c r="B184" s="152">
        <f t="shared" si="11"/>
        <v>170580</v>
      </c>
      <c r="C184">
        <f t="shared" si="12"/>
        <v>0.17058000000000001</v>
      </c>
      <c r="D184" s="165">
        <f t="shared" si="9"/>
        <v>-3.4199999999999786E-3</v>
      </c>
      <c r="E184" s="207">
        <f t="shared" si="10"/>
        <v>0.7789041095890411</v>
      </c>
    </row>
    <row r="185" spans="1:5">
      <c r="A185" s="152">
        <v>249.82000000000201</v>
      </c>
      <c r="B185" s="152">
        <f t="shared" si="11"/>
        <v>170760</v>
      </c>
      <c r="C185">
        <f t="shared" si="12"/>
        <v>0.17076</v>
      </c>
      <c r="D185" s="165">
        <f t="shared" si="9"/>
        <v>-3.2399999999999929E-3</v>
      </c>
      <c r="E185" s="207">
        <f t="shared" si="10"/>
        <v>0.77972602739726027</v>
      </c>
    </row>
    <row r="186" spans="1:5">
      <c r="A186" s="152">
        <v>249.830000000002</v>
      </c>
      <c r="B186" s="152">
        <f t="shared" si="11"/>
        <v>170940</v>
      </c>
      <c r="C186">
        <f t="shared" si="12"/>
        <v>0.17094000000000001</v>
      </c>
      <c r="D186" s="165">
        <f t="shared" si="9"/>
        <v>-3.0599999999999794E-3</v>
      </c>
      <c r="E186" s="207">
        <f t="shared" si="10"/>
        <v>0.78054794520547954</v>
      </c>
    </row>
    <row r="187" spans="1:5">
      <c r="A187" s="152">
        <v>249.84000000000199</v>
      </c>
      <c r="B187" s="152">
        <f t="shared" si="11"/>
        <v>171120</v>
      </c>
      <c r="C187">
        <f t="shared" si="12"/>
        <v>0.17111999999999999</v>
      </c>
      <c r="D187" s="165">
        <f t="shared" si="9"/>
        <v>-2.8799999999999937E-3</v>
      </c>
      <c r="E187" s="207">
        <f t="shared" si="10"/>
        <v>0.7813698630136986</v>
      </c>
    </row>
    <row r="188" spans="1:5">
      <c r="A188" s="152">
        <v>249.85000000000201</v>
      </c>
      <c r="B188" s="152">
        <f t="shared" si="11"/>
        <v>171300</v>
      </c>
      <c r="C188">
        <f t="shared" si="12"/>
        <v>0.17130000000000001</v>
      </c>
      <c r="D188" s="165">
        <f t="shared" si="9"/>
        <v>-2.6999999999999802E-3</v>
      </c>
      <c r="E188" s="207">
        <f t="shared" si="10"/>
        <v>0.78219178082191787</v>
      </c>
    </row>
    <row r="189" spans="1:5">
      <c r="A189" s="152">
        <v>249.860000000002</v>
      </c>
      <c r="B189" s="152">
        <f t="shared" si="11"/>
        <v>171480</v>
      </c>
      <c r="C189">
        <f t="shared" si="12"/>
        <v>0.17147999999999999</v>
      </c>
      <c r="D189" s="165">
        <f t="shared" si="9"/>
        <v>-2.5199999999999945E-3</v>
      </c>
      <c r="E189" s="207">
        <f t="shared" si="10"/>
        <v>0.78301369863013692</v>
      </c>
    </row>
    <row r="190" spans="1:5">
      <c r="A190" s="152">
        <v>249.87000000000199</v>
      </c>
      <c r="B190" s="152">
        <f t="shared" si="11"/>
        <v>171660</v>
      </c>
      <c r="C190">
        <f t="shared" si="12"/>
        <v>0.17166000000000001</v>
      </c>
      <c r="D190" s="165">
        <f t="shared" si="9"/>
        <v>-2.339999999999981E-3</v>
      </c>
      <c r="E190" s="207">
        <f t="shared" si="10"/>
        <v>0.7838356164383562</v>
      </c>
    </row>
    <row r="191" spans="1:5">
      <c r="A191" s="152">
        <v>249.88000000000201</v>
      </c>
      <c r="B191" s="152">
        <f t="shared" si="11"/>
        <v>171840</v>
      </c>
      <c r="C191">
        <f t="shared" si="12"/>
        <v>0.17183999999999999</v>
      </c>
      <c r="D191" s="165">
        <f t="shared" si="9"/>
        <v>-2.1599999999999953E-3</v>
      </c>
      <c r="E191" s="207">
        <f t="shared" si="10"/>
        <v>0.78465753424657536</v>
      </c>
    </row>
    <row r="192" spans="1:5">
      <c r="A192" s="152">
        <v>249.890000000002</v>
      </c>
      <c r="B192" s="152">
        <f t="shared" si="11"/>
        <v>172020</v>
      </c>
      <c r="C192">
        <f t="shared" si="12"/>
        <v>0.17202000000000001</v>
      </c>
      <c r="D192" s="165">
        <f t="shared" si="9"/>
        <v>-1.9799999999999818E-3</v>
      </c>
      <c r="E192" s="207">
        <f t="shared" si="10"/>
        <v>0.78547945205479452</v>
      </c>
    </row>
    <row r="193" spans="1:9">
      <c r="A193" s="152">
        <v>249.900000000002</v>
      </c>
      <c r="B193" s="152">
        <f t="shared" si="11"/>
        <v>172200</v>
      </c>
      <c r="C193">
        <f t="shared" si="12"/>
        <v>0.17219999999999999</v>
      </c>
      <c r="D193" s="165">
        <f t="shared" si="9"/>
        <v>-1.799999999999996E-3</v>
      </c>
      <c r="E193" s="207">
        <f t="shared" si="10"/>
        <v>0.78630136986301369</v>
      </c>
    </row>
    <row r="194" spans="1:9">
      <c r="A194" s="152">
        <v>249.91000000000199</v>
      </c>
      <c r="B194" s="152">
        <f t="shared" si="11"/>
        <v>172380</v>
      </c>
      <c r="C194">
        <f t="shared" si="12"/>
        <v>0.17238000000000001</v>
      </c>
      <c r="D194" s="165">
        <f t="shared" si="9"/>
        <v>-1.6199999999999826E-3</v>
      </c>
      <c r="E194" s="207">
        <f t="shared" si="10"/>
        <v>0.78712328767123285</v>
      </c>
    </row>
    <row r="195" spans="1:9">
      <c r="A195" s="152">
        <v>249.92000000000201</v>
      </c>
      <c r="B195" s="152">
        <f t="shared" si="11"/>
        <v>172560</v>
      </c>
      <c r="C195">
        <f t="shared" si="12"/>
        <v>0.17255999999999999</v>
      </c>
      <c r="D195" s="165">
        <f t="shared" ref="D195:D201" si="13">C195-$C$203</f>
        <v>-1.4399999999999968E-3</v>
      </c>
      <c r="E195" s="207">
        <f t="shared" si="10"/>
        <v>0.78794520547945202</v>
      </c>
    </row>
    <row r="196" spans="1:9">
      <c r="A196" s="152">
        <v>249.930000000002</v>
      </c>
      <c r="B196" s="152">
        <f t="shared" si="11"/>
        <v>172740</v>
      </c>
      <c r="C196">
        <f t="shared" si="12"/>
        <v>0.17274</v>
      </c>
      <c r="D196" s="165">
        <f t="shared" si="13"/>
        <v>-1.2599999999999834E-3</v>
      </c>
      <c r="E196" s="207">
        <f t="shared" si="10"/>
        <v>0.78876712328767129</v>
      </c>
    </row>
    <row r="197" spans="1:9">
      <c r="A197" s="152">
        <v>249.94000000000199</v>
      </c>
      <c r="B197" s="152">
        <f t="shared" si="11"/>
        <v>172920</v>
      </c>
      <c r="C197">
        <f t="shared" si="12"/>
        <v>0.17291999999999999</v>
      </c>
      <c r="D197" s="165">
        <f t="shared" si="13"/>
        <v>-1.0799999999999976E-3</v>
      </c>
      <c r="E197" s="207">
        <f t="shared" ref="E197:E260" si="14">C197/$C$453</f>
        <v>0.78958904109589034</v>
      </c>
    </row>
    <row r="198" spans="1:9">
      <c r="A198" s="152">
        <v>249.95000000000201</v>
      </c>
      <c r="B198" s="152">
        <f t="shared" si="11"/>
        <v>173100</v>
      </c>
      <c r="C198">
        <f t="shared" si="12"/>
        <v>0.1731</v>
      </c>
      <c r="D198" s="165">
        <f t="shared" si="13"/>
        <v>-8.9999999999998415E-4</v>
      </c>
      <c r="E198" s="207">
        <f t="shared" si="14"/>
        <v>0.79041095890410962</v>
      </c>
    </row>
    <row r="199" spans="1:9">
      <c r="A199" s="152">
        <v>249.960000000002</v>
      </c>
      <c r="B199" s="152">
        <f t="shared" si="11"/>
        <v>173280</v>
      </c>
      <c r="C199">
        <f t="shared" si="12"/>
        <v>0.17327999999999999</v>
      </c>
      <c r="D199" s="165">
        <f t="shared" si="13"/>
        <v>-7.1999999999999842E-4</v>
      </c>
      <c r="E199" s="207">
        <f t="shared" si="14"/>
        <v>0.79123287671232867</v>
      </c>
    </row>
    <row r="200" spans="1:9">
      <c r="A200" s="152">
        <v>249.97000000000199</v>
      </c>
      <c r="B200" s="152">
        <f t="shared" si="11"/>
        <v>173460</v>
      </c>
      <c r="C200">
        <f t="shared" si="12"/>
        <v>0.17346</v>
      </c>
      <c r="D200" s="165">
        <f t="shared" si="13"/>
        <v>-5.3999999999998494E-4</v>
      </c>
      <c r="E200" s="207">
        <f t="shared" si="14"/>
        <v>0.79205479452054794</v>
      </c>
    </row>
    <row r="201" spans="1:9">
      <c r="A201" s="152">
        <v>249.98000000000201</v>
      </c>
      <c r="B201" s="152">
        <f t="shared" si="11"/>
        <v>173640</v>
      </c>
      <c r="C201">
        <f t="shared" si="12"/>
        <v>0.17363999999999999</v>
      </c>
      <c r="D201" s="165">
        <f t="shared" si="13"/>
        <v>-3.5999999999999921E-4</v>
      </c>
      <c r="E201" s="207">
        <f t="shared" si="14"/>
        <v>0.79287671232876711</v>
      </c>
    </row>
    <row r="202" spans="1:9">
      <c r="A202" s="152">
        <v>249.990000000002</v>
      </c>
      <c r="B202" s="152">
        <f>B203-180</f>
        <v>173820</v>
      </c>
      <c r="C202">
        <f t="shared" si="12"/>
        <v>0.17382</v>
      </c>
      <c r="D202" s="165">
        <f>C202-$C$203</f>
        <v>-1.7999999999998573E-4</v>
      </c>
      <c r="E202" s="207">
        <f t="shared" si="14"/>
        <v>0.79369863013698627</v>
      </c>
    </row>
    <row r="203" spans="1:9">
      <c r="A203" s="172">
        <v>250</v>
      </c>
      <c r="B203" s="172">
        <v>174000</v>
      </c>
      <c r="C203" s="172">
        <f>B203/10^6</f>
        <v>0.17399999999999999</v>
      </c>
      <c r="D203" s="172">
        <v>0</v>
      </c>
      <c r="E203" s="179">
        <f t="shared" si="14"/>
        <v>0.79452054794520544</v>
      </c>
      <c r="F203" s="172" t="s">
        <v>123</v>
      </c>
      <c r="G203">
        <v>0.17399999999999999</v>
      </c>
    </row>
    <row r="204" spans="1:9">
      <c r="A204">
        <v>250.01</v>
      </c>
      <c r="B204">
        <v>174180</v>
      </c>
      <c r="C204">
        <f t="shared" ref="C204:C267" si="15">B204/10^6</f>
        <v>0.17418</v>
      </c>
      <c r="D204" s="165">
        <f>C204-$C$203</f>
        <v>1.8000000000001348E-4</v>
      </c>
      <c r="E204" s="207">
        <f t="shared" si="14"/>
        <v>0.79534246575342471</v>
      </c>
      <c r="I204">
        <f>B204-B205</f>
        <v>-180</v>
      </c>
    </row>
    <row r="205" spans="1:9">
      <c r="A205">
        <v>250.02</v>
      </c>
      <c r="B205">
        <v>174360</v>
      </c>
      <c r="C205">
        <f t="shared" si="15"/>
        <v>0.17435999999999999</v>
      </c>
      <c r="D205" s="165">
        <f t="shared" ref="D205:D268" si="16">C205-$C$203</f>
        <v>3.5999999999999921E-4</v>
      </c>
      <c r="E205" s="207">
        <f t="shared" si="14"/>
        <v>0.79616438356164376</v>
      </c>
      <c r="I205">
        <f t="shared" ref="I205:I214" si="17">B205-B206</f>
        <v>-180</v>
      </c>
    </row>
    <row r="206" spans="1:9">
      <c r="A206">
        <v>250.03</v>
      </c>
      <c r="B206">
        <v>174540</v>
      </c>
      <c r="C206">
        <f t="shared" si="15"/>
        <v>0.17454</v>
      </c>
      <c r="D206" s="165">
        <f t="shared" si="16"/>
        <v>5.4000000000001269E-4</v>
      </c>
      <c r="E206" s="207">
        <f t="shared" si="14"/>
        <v>0.79698630136986304</v>
      </c>
      <c r="I206">
        <f t="shared" si="17"/>
        <v>-180</v>
      </c>
    </row>
    <row r="207" spans="1:9">
      <c r="A207">
        <v>250.04</v>
      </c>
      <c r="B207">
        <v>174720</v>
      </c>
      <c r="C207">
        <f t="shared" si="15"/>
        <v>0.17471999999999999</v>
      </c>
      <c r="D207" s="165">
        <f t="shared" si="16"/>
        <v>7.1999999999999842E-4</v>
      </c>
      <c r="E207" s="207">
        <f t="shared" si="14"/>
        <v>0.79780821917808209</v>
      </c>
      <c r="I207">
        <f t="shared" si="17"/>
        <v>-180</v>
      </c>
    </row>
    <row r="208" spans="1:9">
      <c r="A208">
        <v>250.05</v>
      </c>
      <c r="B208">
        <v>174900</v>
      </c>
      <c r="C208">
        <f t="shared" si="15"/>
        <v>0.1749</v>
      </c>
      <c r="D208" s="165">
        <f t="shared" si="16"/>
        <v>9.000000000000119E-4</v>
      </c>
      <c r="E208" s="207">
        <f t="shared" si="14"/>
        <v>0.79863013698630136</v>
      </c>
      <c r="I208">
        <f t="shared" si="17"/>
        <v>-180</v>
      </c>
    </row>
    <row r="209" spans="1:9">
      <c r="A209">
        <v>250.06</v>
      </c>
      <c r="B209">
        <v>175080</v>
      </c>
      <c r="C209">
        <f t="shared" si="15"/>
        <v>0.17508000000000001</v>
      </c>
      <c r="D209" s="165">
        <f t="shared" si="16"/>
        <v>1.0800000000000254E-3</v>
      </c>
      <c r="E209" s="207">
        <f t="shared" si="14"/>
        <v>0.79945205479452064</v>
      </c>
      <c r="I209">
        <f t="shared" si="17"/>
        <v>-180</v>
      </c>
    </row>
    <row r="210" spans="1:9">
      <c r="A210">
        <v>250.07</v>
      </c>
      <c r="B210">
        <v>175260</v>
      </c>
      <c r="C210">
        <f t="shared" si="15"/>
        <v>0.17526</v>
      </c>
      <c r="D210" s="165">
        <f t="shared" si="16"/>
        <v>1.2600000000000111E-3</v>
      </c>
      <c r="E210" s="207">
        <f t="shared" si="14"/>
        <v>0.80027397260273969</v>
      </c>
      <c r="I210">
        <f t="shared" si="17"/>
        <v>-180</v>
      </c>
    </row>
    <row r="211" spans="1:9">
      <c r="A211">
        <v>250.08</v>
      </c>
      <c r="B211">
        <f>B210+180</f>
        <v>175440</v>
      </c>
      <c r="C211">
        <f t="shared" si="15"/>
        <v>0.17544000000000001</v>
      </c>
      <c r="D211" s="165">
        <f t="shared" si="16"/>
        <v>1.4400000000000246E-3</v>
      </c>
      <c r="E211" s="207">
        <f t="shared" si="14"/>
        <v>0.80109589041095897</v>
      </c>
      <c r="I211">
        <f t="shared" si="17"/>
        <v>-180</v>
      </c>
    </row>
    <row r="212" spans="1:9">
      <c r="A212">
        <v>250.09</v>
      </c>
      <c r="B212">
        <v>175620</v>
      </c>
      <c r="C212">
        <f t="shared" si="15"/>
        <v>0.17562</v>
      </c>
      <c r="D212" s="165">
        <f t="shared" si="16"/>
        <v>1.6200000000000103E-3</v>
      </c>
      <c r="E212" s="207">
        <f t="shared" si="14"/>
        <v>0.80191780821917802</v>
      </c>
      <c r="I212">
        <f t="shared" si="17"/>
        <v>-180</v>
      </c>
    </row>
    <row r="213" spans="1:9">
      <c r="A213">
        <v>250.1</v>
      </c>
      <c r="B213">
        <v>175800</v>
      </c>
      <c r="C213">
        <f t="shared" si="15"/>
        <v>0.17580000000000001</v>
      </c>
      <c r="D213" s="165">
        <f t="shared" si="16"/>
        <v>1.8000000000000238E-3</v>
      </c>
      <c r="E213" s="207">
        <f t="shared" si="14"/>
        <v>0.80273972602739729</v>
      </c>
      <c r="I213">
        <f t="shared" si="17"/>
        <v>-180</v>
      </c>
    </row>
    <row r="214" spans="1:9">
      <c r="A214">
        <v>250.11</v>
      </c>
      <c r="B214">
        <v>175980</v>
      </c>
      <c r="C214">
        <f t="shared" si="15"/>
        <v>0.17598</v>
      </c>
      <c r="D214" s="165">
        <f t="shared" si="16"/>
        <v>1.9800000000000095E-3</v>
      </c>
      <c r="E214" s="207">
        <f t="shared" si="14"/>
        <v>0.80356164383561646</v>
      </c>
      <c r="I214">
        <f t="shared" si="17"/>
        <v>-180</v>
      </c>
    </row>
    <row r="215" spans="1:9">
      <c r="A215">
        <v>250.12</v>
      </c>
      <c r="B215">
        <v>176160</v>
      </c>
      <c r="C215">
        <f t="shared" si="15"/>
        <v>0.17616000000000001</v>
      </c>
      <c r="D215" s="165">
        <f t="shared" si="16"/>
        <v>2.160000000000023E-3</v>
      </c>
      <c r="E215" s="207">
        <f t="shared" si="14"/>
        <v>0.80438356164383562</v>
      </c>
    </row>
    <row r="216" spans="1:9">
      <c r="A216">
        <v>250.13</v>
      </c>
      <c r="B216">
        <v>176340</v>
      </c>
      <c r="C216">
        <f t="shared" si="15"/>
        <v>0.17634</v>
      </c>
      <c r="D216" s="165">
        <f t="shared" si="16"/>
        <v>2.3400000000000087E-3</v>
      </c>
      <c r="E216" s="207">
        <f t="shared" si="14"/>
        <v>0.80520547945205478</v>
      </c>
    </row>
    <row r="217" spans="1:9">
      <c r="A217">
        <v>250.14</v>
      </c>
      <c r="B217">
        <v>176520</v>
      </c>
      <c r="C217">
        <f t="shared" si="15"/>
        <v>0.17652000000000001</v>
      </c>
      <c r="D217" s="165">
        <f t="shared" si="16"/>
        <v>2.5200000000000222E-3</v>
      </c>
      <c r="E217" s="207">
        <f t="shared" si="14"/>
        <v>0.80602739726027406</v>
      </c>
    </row>
    <row r="218" spans="1:9">
      <c r="A218">
        <v>250.15</v>
      </c>
      <c r="B218">
        <v>176700</v>
      </c>
      <c r="C218">
        <f t="shared" si="15"/>
        <v>0.1767</v>
      </c>
      <c r="D218" s="165">
        <f t="shared" si="16"/>
        <v>2.7000000000000079E-3</v>
      </c>
      <c r="E218" s="207">
        <f t="shared" si="14"/>
        <v>0.80684931506849311</v>
      </c>
    </row>
    <row r="219" spans="1:9">
      <c r="A219">
        <v>250.16</v>
      </c>
      <c r="B219">
        <v>176880</v>
      </c>
      <c r="C219">
        <f t="shared" si="15"/>
        <v>0.17688000000000001</v>
      </c>
      <c r="D219" s="165">
        <f t="shared" si="16"/>
        <v>2.8800000000000214E-3</v>
      </c>
      <c r="E219" s="207">
        <f t="shared" si="14"/>
        <v>0.80767123287671239</v>
      </c>
    </row>
    <row r="220" spans="1:9">
      <c r="A220">
        <v>250.17</v>
      </c>
      <c r="B220">
        <v>177060</v>
      </c>
      <c r="C220">
        <f t="shared" si="15"/>
        <v>0.17706</v>
      </c>
      <c r="D220" s="165">
        <f t="shared" si="16"/>
        <v>3.0600000000000072E-3</v>
      </c>
      <c r="E220" s="207">
        <f t="shared" si="14"/>
        <v>0.80849315068493144</v>
      </c>
    </row>
    <row r="221" spans="1:9">
      <c r="A221">
        <v>250.18</v>
      </c>
      <c r="B221">
        <v>177240</v>
      </c>
      <c r="C221">
        <f t="shared" si="15"/>
        <v>0.17724000000000001</v>
      </c>
      <c r="D221" s="165">
        <f t="shared" si="16"/>
        <v>3.2400000000000206E-3</v>
      </c>
      <c r="E221" s="207">
        <f t="shared" si="14"/>
        <v>0.80931506849315071</v>
      </c>
    </row>
    <row r="222" spans="1:9">
      <c r="A222">
        <v>250.19</v>
      </c>
      <c r="B222">
        <v>177420</v>
      </c>
      <c r="C222">
        <f t="shared" si="15"/>
        <v>0.17741999999999999</v>
      </c>
      <c r="D222" s="165">
        <f t="shared" si="16"/>
        <v>3.4200000000000064E-3</v>
      </c>
      <c r="E222" s="207">
        <f t="shared" si="14"/>
        <v>0.81013698630136988</v>
      </c>
    </row>
    <row r="223" spans="1:9">
      <c r="A223">
        <v>250.2</v>
      </c>
      <c r="B223">
        <v>177600</v>
      </c>
      <c r="C223">
        <f t="shared" si="15"/>
        <v>0.17760000000000001</v>
      </c>
      <c r="D223" s="165">
        <f t="shared" si="16"/>
        <v>3.6000000000000199E-3</v>
      </c>
      <c r="E223" s="207">
        <f t="shared" si="14"/>
        <v>0.81095890410958904</v>
      </c>
    </row>
    <row r="224" spans="1:9">
      <c r="A224">
        <v>250.21</v>
      </c>
      <c r="B224">
        <v>177780</v>
      </c>
      <c r="C224">
        <f t="shared" si="15"/>
        <v>0.17777999999999999</v>
      </c>
      <c r="D224" s="165">
        <f t="shared" si="16"/>
        <v>3.7800000000000056E-3</v>
      </c>
      <c r="E224" s="207">
        <f t="shared" si="14"/>
        <v>0.8117808219178082</v>
      </c>
    </row>
    <row r="225" spans="1:5">
      <c r="A225">
        <v>250.22</v>
      </c>
      <c r="B225">
        <v>177960</v>
      </c>
      <c r="C225">
        <f t="shared" si="15"/>
        <v>0.17796000000000001</v>
      </c>
      <c r="D225" s="165">
        <f t="shared" si="16"/>
        <v>3.9600000000000191E-3</v>
      </c>
      <c r="E225" s="207">
        <f t="shared" si="14"/>
        <v>0.81260273972602748</v>
      </c>
    </row>
    <row r="226" spans="1:5">
      <c r="A226">
        <v>250.23</v>
      </c>
      <c r="B226">
        <v>178140</v>
      </c>
      <c r="C226">
        <f t="shared" si="15"/>
        <v>0.17813999999999999</v>
      </c>
      <c r="D226" s="165">
        <f t="shared" si="16"/>
        <v>4.1400000000000048E-3</v>
      </c>
      <c r="E226" s="207">
        <f t="shared" si="14"/>
        <v>0.81342465753424653</v>
      </c>
    </row>
    <row r="227" spans="1:5">
      <c r="A227">
        <v>250.24</v>
      </c>
      <c r="B227">
        <v>178320</v>
      </c>
      <c r="C227">
        <f t="shared" si="15"/>
        <v>0.17832000000000001</v>
      </c>
      <c r="D227" s="165">
        <f t="shared" si="16"/>
        <v>4.3200000000000183E-3</v>
      </c>
      <c r="E227" s="207">
        <f t="shared" si="14"/>
        <v>0.81424657534246581</v>
      </c>
    </row>
    <row r="228" spans="1:5">
      <c r="A228">
        <v>250.25</v>
      </c>
      <c r="B228">
        <v>178500</v>
      </c>
      <c r="C228">
        <f t="shared" si="15"/>
        <v>0.17849999999999999</v>
      </c>
      <c r="D228" s="165">
        <f t="shared" si="16"/>
        <v>4.500000000000004E-3</v>
      </c>
      <c r="E228" s="207">
        <f t="shared" si="14"/>
        <v>0.81506849315068486</v>
      </c>
    </row>
    <row r="229" spans="1:5">
      <c r="A229">
        <v>250.26</v>
      </c>
      <c r="B229">
        <v>178680</v>
      </c>
      <c r="C229">
        <f t="shared" si="15"/>
        <v>0.17868000000000001</v>
      </c>
      <c r="D229" s="165">
        <f t="shared" si="16"/>
        <v>4.6800000000000175E-3</v>
      </c>
      <c r="E229" s="207">
        <f t="shared" si="14"/>
        <v>0.81589041095890413</v>
      </c>
    </row>
    <row r="230" spans="1:5">
      <c r="A230">
        <v>250.27</v>
      </c>
      <c r="B230">
        <v>178860</v>
      </c>
      <c r="C230">
        <f t="shared" si="15"/>
        <v>0.17885999999999999</v>
      </c>
      <c r="D230" s="165">
        <f t="shared" si="16"/>
        <v>4.8600000000000032E-3</v>
      </c>
      <c r="E230" s="207">
        <f t="shared" si="14"/>
        <v>0.8167123287671233</v>
      </c>
    </row>
    <row r="231" spans="1:5">
      <c r="A231">
        <v>250.28</v>
      </c>
      <c r="B231">
        <v>179040</v>
      </c>
      <c r="C231">
        <f t="shared" si="15"/>
        <v>0.17904</v>
      </c>
      <c r="D231" s="165">
        <f t="shared" si="16"/>
        <v>5.0400000000000167E-3</v>
      </c>
      <c r="E231" s="207">
        <f t="shared" si="14"/>
        <v>0.81753424657534246</v>
      </c>
    </row>
    <row r="232" spans="1:5">
      <c r="A232">
        <v>250.29</v>
      </c>
      <c r="B232">
        <v>179220</v>
      </c>
      <c r="C232">
        <f t="shared" si="15"/>
        <v>0.17921999999999999</v>
      </c>
      <c r="D232" s="165">
        <f t="shared" si="16"/>
        <v>5.2200000000000024E-3</v>
      </c>
      <c r="E232" s="207">
        <f t="shared" si="14"/>
        <v>0.81835616438356162</v>
      </c>
    </row>
    <row r="233" spans="1:5">
      <c r="A233">
        <v>250.3</v>
      </c>
      <c r="B233">
        <v>179400</v>
      </c>
      <c r="C233">
        <f t="shared" si="15"/>
        <v>0.1794</v>
      </c>
      <c r="D233" s="165">
        <f t="shared" si="16"/>
        <v>5.4000000000000159E-3</v>
      </c>
      <c r="E233" s="207">
        <f t="shared" si="14"/>
        <v>0.81917808219178079</v>
      </c>
    </row>
    <row r="234" spans="1:5">
      <c r="A234">
        <v>250.31</v>
      </c>
      <c r="B234">
        <v>179580</v>
      </c>
      <c r="C234">
        <f t="shared" si="15"/>
        <v>0.17957999999999999</v>
      </c>
      <c r="D234" s="165">
        <f t="shared" si="16"/>
        <v>5.5800000000000016E-3</v>
      </c>
      <c r="E234" s="207">
        <f t="shared" si="14"/>
        <v>0.82</v>
      </c>
    </row>
    <row r="235" spans="1:5">
      <c r="A235">
        <v>250.32</v>
      </c>
      <c r="B235">
        <v>179760</v>
      </c>
      <c r="C235">
        <f t="shared" si="15"/>
        <v>0.17976</v>
      </c>
      <c r="D235" s="165">
        <f t="shared" si="16"/>
        <v>5.7600000000000151E-3</v>
      </c>
      <c r="E235" s="207">
        <f t="shared" si="14"/>
        <v>0.82082191780821923</v>
      </c>
    </row>
    <row r="236" spans="1:5">
      <c r="A236">
        <v>250.33</v>
      </c>
      <c r="B236">
        <v>179760</v>
      </c>
      <c r="C236">
        <f t="shared" si="15"/>
        <v>0.17976</v>
      </c>
      <c r="D236" s="165">
        <f t="shared" si="16"/>
        <v>5.7600000000000151E-3</v>
      </c>
      <c r="E236" s="207">
        <f t="shared" si="14"/>
        <v>0.82082191780821923</v>
      </c>
    </row>
    <row r="237" spans="1:5">
      <c r="A237">
        <v>250.34</v>
      </c>
      <c r="B237">
        <v>180120</v>
      </c>
      <c r="C237">
        <f t="shared" si="15"/>
        <v>0.18012</v>
      </c>
      <c r="D237" s="165">
        <f t="shared" si="16"/>
        <v>6.1200000000000143E-3</v>
      </c>
      <c r="E237" s="207">
        <f t="shared" si="14"/>
        <v>0.82246575342465755</v>
      </c>
    </row>
    <row r="238" spans="1:5">
      <c r="A238">
        <v>250.35</v>
      </c>
      <c r="B238">
        <v>180300</v>
      </c>
      <c r="C238">
        <f t="shared" si="15"/>
        <v>0.18029999999999999</v>
      </c>
      <c r="D238" s="165">
        <f t="shared" si="16"/>
        <v>6.3E-3</v>
      </c>
      <c r="E238" s="207">
        <f t="shared" si="14"/>
        <v>0.82328767123287661</v>
      </c>
    </row>
    <row r="239" spans="1:5">
      <c r="A239">
        <v>250.36</v>
      </c>
      <c r="B239">
        <v>180480</v>
      </c>
      <c r="C239">
        <f t="shared" si="15"/>
        <v>0.18048</v>
      </c>
      <c r="D239" s="165">
        <f t="shared" si="16"/>
        <v>6.4800000000000135E-3</v>
      </c>
      <c r="E239" s="207">
        <f t="shared" si="14"/>
        <v>0.82410958904109588</v>
      </c>
    </row>
    <row r="240" spans="1:5">
      <c r="A240">
        <v>250.37</v>
      </c>
      <c r="B240">
        <v>180660</v>
      </c>
      <c r="C240">
        <f t="shared" si="15"/>
        <v>0.18065999999999999</v>
      </c>
      <c r="D240" s="165">
        <f t="shared" si="16"/>
        <v>6.6599999999999993E-3</v>
      </c>
      <c r="E240" s="207">
        <f t="shared" si="14"/>
        <v>0.82493150684931504</v>
      </c>
    </row>
    <row r="241" spans="1:5">
      <c r="A241">
        <v>250.38</v>
      </c>
      <c r="B241">
        <v>180840</v>
      </c>
      <c r="C241">
        <f t="shared" si="15"/>
        <v>0.18084</v>
      </c>
      <c r="D241" s="165">
        <f t="shared" si="16"/>
        <v>6.8400000000000127E-3</v>
      </c>
      <c r="E241" s="207">
        <f t="shared" si="14"/>
        <v>0.82575342465753421</v>
      </c>
    </row>
    <row r="242" spans="1:5">
      <c r="A242">
        <v>250.39</v>
      </c>
      <c r="B242">
        <v>181020</v>
      </c>
      <c r="C242">
        <f t="shared" si="15"/>
        <v>0.18101999999999999</v>
      </c>
      <c r="D242" s="165">
        <f t="shared" si="16"/>
        <v>7.0199999999999985E-3</v>
      </c>
      <c r="E242" s="207">
        <f t="shared" si="14"/>
        <v>0.82657534246575337</v>
      </c>
    </row>
    <row r="243" spans="1:5">
      <c r="A243">
        <v>250.4</v>
      </c>
      <c r="B243">
        <v>181200</v>
      </c>
      <c r="C243">
        <f t="shared" si="15"/>
        <v>0.1812</v>
      </c>
      <c r="D243" s="165">
        <f t="shared" si="16"/>
        <v>7.2000000000000119E-3</v>
      </c>
      <c r="E243" s="207">
        <f t="shared" si="14"/>
        <v>0.82739726027397265</v>
      </c>
    </row>
    <row r="244" spans="1:5">
      <c r="A244">
        <v>250.41</v>
      </c>
      <c r="B244">
        <v>181380</v>
      </c>
      <c r="C244">
        <f t="shared" si="15"/>
        <v>0.18138000000000001</v>
      </c>
      <c r="D244" s="165">
        <f t="shared" si="16"/>
        <v>7.3800000000000254E-3</v>
      </c>
      <c r="E244" s="207">
        <f t="shared" si="14"/>
        <v>0.82821917808219181</v>
      </c>
    </row>
    <row r="245" spans="1:5">
      <c r="A245">
        <v>250.42</v>
      </c>
      <c r="B245">
        <v>181560</v>
      </c>
      <c r="C245">
        <f t="shared" si="15"/>
        <v>0.18156</v>
      </c>
      <c r="D245" s="165">
        <f t="shared" si="16"/>
        <v>7.5600000000000112E-3</v>
      </c>
      <c r="E245" s="207">
        <f t="shared" si="14"/>
        <v>0.82904109589041097</v>
      </c>
    </row>
    <row r="246" spans="1:5">
      <c r="A246">
        <v>250.43</v>
      </c>
      <c r="B246">
        <v>181740</v>
      </c>
      <c r="C246">
        <f t="shared" si="15"/>
        <v>0.18174000000000001</v>
      </c>
      <c r="D246" s="165">
        <f t="shared" si="16"/>
        <v>7.7400000000000246E-3</v>
      </c>
      <c r="E246" s="207">
        <f t="shared" si="14"/>
        <v>0.82986301369863025</v>
      </c>
    </row>
    <row r="247" spans="1:5">
      <c r="A247">
        <v>250.44</v>
      </c>
      <c r="B247">
        <v>181920</v>
      </c>
      <c r="C247">
        <f t="shared" si="15"/>
        <v>0.18192</v>
      </c>
      <c r="D247" s="165">
        <f t="shared" si="16"/>
        <v>7.9200000000000104E-3</v>
      </c>
      <c r="E247" s="207">
        <f t="shared" si="14"/>
        <v>0.8306849315068493</v>
      </c>
    </row>
    <row r="248" spans="1:5">
      <c r="A248">
        <v>250.45</v>
      </c>
      <c r="B248">
        <v>182100</v>
      </c>
      <c r="C248">
        <f t="shared" si="15"/>
        <v>0.18210000000000001</v>
      </c>
      <c r="D248" s="165">
        <f t="shared" si="16"/>
        <v>8.1000000000000238E-3</v>
      </c>
      <c r="E248" s="207">
        <f t="shared" si="14"/>
        <v>0.83150684931506857</v>
      </c>
    </row>
    <row r="249" spans="1:5">
      <c r="A249">
        <v>250.46</v>
      </c>
      <c r="B249">
        <v>182280</v>
      </c>
      <c r="C249">
        <f t="shared" si="15"/>
        <v>0.18228</v>
      </c>
      <c r="D249" s="165">
        <f t="shared" si="16"/>
        <v>8.2800000000000096E-3</v>
      </c>
      <c r="E249" s="207">
        <f t="shared" si="14"/>
        <v>0.83232876712328763</v>
      </c>
    </row>
    <row r="250" spans="1:5">
      <c r="A250">
        <v>250.47</v>
      </c>
      <c r="B250">
        <v>182460</v>
      </c>
      <c r="C250">
        <f t="shared" si="15"/>
        <v>0.18246000000000001</v>
      </c>
      <c r="D250" s="165">
        <f t="shared" si="16"/>
        <v>8.4600000000000231E-3</v>
      </c>
      <c r="E250" s="207">
        <f t="shared" si="14"/>
        <v>0.8331506849315069</v>
      </c>
    </row>
    <row r="251" spans="1:5">
      <c r="A251">
        <v>250.48</v>
      </c>
      <c r="B251">
        <v>182640</v>
      </c>
      <c r="C251">
        <f t="shared" si="15"/>
        <v>0.18264</v>
      </c>
      <c r="D251" s="165">
        <f t="shared" si="16"/>
        <v>8.6400000000000088E-3</v>
      </c>
      <c r="E251" s="207">
        <f t="shared" si="14"/>
        <v>0.83397260273972607</v>
      </c>
    </row>
    <row r="252" spans="1:5">
      <c r="A252">
        <v>250.49</v>
      </c>
      <c r="B252">
        <v>182820</v>
      </c>
      <c r="C252">
        <f t="shared" si="15"/>
        <v>0.18282000000000001</v>
      </c>
      <c r="D252" s="165">
        <f t="shared" si="16"/>
        <v>8.8200000000000223E-3</v>
      </c>
      <c r="E252" s="207">
        <f t="shared" si="14"/>
        <v>0.83479452054794523</v>
      </c>
    </row>
    <row r="253" spans="1:5">
      <c r="A253">
        <v>250.5</v>
      </c>
      <c r="B253">
        <v>183000</v>
      </c>
      <c r="C253">
        <f t="shared" si="15"/>
        <v>0.183</v>
      </c>
      <c r="D253" s="165">
        <f t="shared" si="16"/>
        <v>9.000000000000008E-3</v>
      </c>
      <c r="E253" s="207">
        <f t="shared" si="14"/>
        <v>0.83561643835616439</v>
      </c>
    </row>
    <row r="254" spans="1:5">
      <c r="A254">
        <v>250.51</v>
      </c>
      <c r="B254">
        <v>183180</v>
      </c>
      <c r="C254">
        <f t="shared" si="15"/>
        <v>0.18318000000000001</v>
      </c>
      <c r="D254" s="165">
        <f t="shared" si="16"/>
        <v>9.1800000000000215E-3</v>
      </c>
      <c r="E254" s="207">
        <f t="shared" si="14"/>
        <v>0.83643835616438356</v>
      </c>
    </row>
    <row r="255" spans="1:5">
      <c r="A255">
        <v>250.52</v>
      </c>
      <c r="B255">
        <v>183360</v>
      </c>
      <c r="C255">
        <f t="shared" si="15"/>
        <v>0.18336</v>
      </c>
      <c r="D255" s="165">
        <f t="shared" si="16"/>
        <v>9.3600000000000072E-3</v>
      </c>
      <c r="E255" s="207">
        <f t="shared" si="14"/>
        <v>0.83726027397260272</v>
      </c>
    </row>
    <row r="256" spans="1:5">
      <c r="A256">
        <v>250.53</v>
      </c>
      <c r="B256">
        <v>183540</v>
      </c>
      <c r="C256">
        <f t="shared" si="15"/>
        <v>0.18354000000000001</v>
      </c>
      <c r="D256" s="165">
        <f t="shared" si="16"/>
        <v>9.5400000000000207E-3</v>
      </c>
      <c r="E256" s="207">
        <f t="shared" si="14"/>
        <v>0.83808219178082199</v>
      </c>
    </row>
    <row r="257" spans="1:5">
      <c r="A257">
        <v>250.54</v>
      </c>
      <c r="B257">
        <v>183720</v>
      </c>
      <c r="C257">
        <f t="shared" si="15"/>
        <v>0.18371999999999999</v>
      </c>
      <c r="D257" s="165">
        <f t="shared" si="16"/>
        <v>9.7200000000000064E-3</v>
      </c>
      <c r="E257" s="207">
        <f t="shared" si="14"/>
        <v>0.83890410958904105</v>
      </c>
    </row>
    <row r="258" spans="1:5">
      <c r="A258">
        <v>250.55</v>
      </c>
      <c r="B258">
        <v>183900</v>
      </c>
      <c r="C258">
        <f t="shared" si="15"/>
        <v>0.18390000000000001</v>
      </c>
      <c r="D258" s="165">
        <f t="shared" si="16"/>
        <v>9.9000000000000199E-3</v>
      </c>
      <c r="E258" s="207">
        <f t="shared" si="14"/>
        <v>0.83972602739726032</v>
      </c>
    </row>
    <row r="259" spans="1:5">
      <c r="A259">
        <v>250.56</v>
      </c>
      <c r="B259">
        <v>184080</v>
      </c>
      <c r="C259">
        <f t="shared" si="15"/>
        <v>0.18407999999999999</v>
      </c>
      <c r="D259" s="165">
        <f t="shared" si="16"/>
        <v>1.0080000000000006E-2</v>
      </c>
      <c r="E259" s="207">
        <f t="shared" si="14"/>
        <v>0.84054794520547937</v>
      </c>
    </row>
    <row r="260" spans="1:5">
      <c r="A260">
        <v>250.57</v>
      </c>
      <c r="B260">
        <v>184260</v>
      </c>
      <c r="C260">
        <f t="shared" si="15"/>
        <v>0.18426000000000001</v>
      </c>
      <c r="D260" s="165">
        <f t="shared" si="16"/>
        <v>1.0260000000000019E-2</v>
      </c>
      <c r="E260" s="207">
        <f t="shared" si="14"/>
        <v>0.84136986301369865</v>
      </c>
    </row>
    <row r="261" spans="1:5">
      <c r="A261">
        <v>250.58</v>
      </c>
      <c r="B261">
        <v>184440</v>
      </c>
      <c r="C261">
        <f t="shared" si="15"/>
        <v>0.18443999999999999</v>
      </c>
      <c r="D261" s="165">
        <f t="shared" si="16"/>
        <v>1.0440000000000005E-2</v>
      </c>
      <c r="E261" s="207">
        <f t="shared" ref="E261:E324" si="18">C261/$C$453</f>
        <v>0.84219178082191781</v>
      </c>
    </row>
    <row r="262" spans="1:5">
      <c r="A262">
        <v>250.59</v>
      </c>
      <c r="B262">
        <v>184620</v>
      </c>
      <c r="C262">
        <f t="shared" si="15"/>
        <v>0.18462000000000001</v>
      </c>
      <c r="D262" s="165">
        <f t="shared" si="16"/>
        <v>1.0620000000000018E-2</v>
      </c>
      <c r="E262" s="207">
        <f t="shared" si="18"/>
        <v>0.84301369863013698</v>
      </c>
    </row>
    <row r="263" spans="1:5">
      <c r="A263">
        <v>250.6</v>
      </c>
      <c r="B263">
        <v>184800</v>
      </c>
      <c r="C263">
        <f t="shared" si="15"/>
        <v>0.18479999999999999</v>
      </c>
      <c r="D263" s="165">
        <f t="shared" si="16"/>
        <v>1.0800000000000004E-2</v>
      </c>
      <c r="E263" s="207">
        <f t="shared" si="18"/>
        <v>0.84383561643835614</v>
      </c>
    </row>
    <row r="264" spans="1:5">
      <c r="A264">
        <v>250.61</v>
      </c>
      <c r="B264">
        <v>184980</v>
      </c>
      <c r="C264">
        <f t="shared" si="15"/>
        <v>0.18498000000000001</v>
      </c>
      <c r="D264" s="165">
        <f t="shared" si="16"/>
        <v>1.0980000000000018E-2</v>
      </c>
      <c r="E264" s="207">
        <f t="shared" si="18"/>
        <v>0.84465753424657541</v>
      </c>
    </row>
    <row r="265" spans="1:5">
      <c r="A265">
        <v>250.62</v>
      </c>
      <c r="B265">
        <v>185160</v>
      </c>
      <c r="C265">
        <f t="shared" si="15"/>
        <v>0.18515999999999999</v>
      </c>
      <c r="D265" s="165">
        <f t="shared" si="16"/>
        <v>1.1160000000000003E-2</v>
      </c>
      <c r="E265" s="207">
        <f t="shared" si="18"/>
        <v>0.84547945205479447</v>
      </c>
    </row>
    <row r="266" spans="1:5">
      <c r="A266">
        <v>250.63</v>
      </c>
      <c r="B266">
        <v>185340</v>
      </c>
      <c r="C266">
        <f t="shared" si="15"/>
        <v>0.18534</v>
      </c>
      <c r="D266" s="165">
        <f t="shared" si="16"/>
        <v>1.1340000000000017E-2</v>
      </c>
      <c r="E266" s="207">
        <f t="shared" si="18"/>
        <v>0.84630136986301374</v>
      </c>
    </row>
    <row r="267" spans="1:5">
      <c r="A267">
        <v>250.64</v>
      </c>
      <c r="B267">
        <v>185520</v>
      </c>
      <c r="C267">
        <f t="shared" si="15"/>
        <v>0.18551999999999999</v>
      </c>
      <c r="D267" s="165">
        <f t="shared" si="16"/>
        <v>1.1520000000000002E-2</v>
      </c>
      <c r="E267" s="207">
        <f t="shared" si="18"/>
        <v>0.84712328767123279</v>
      </c>
    </row>
    <row r="268" spans="1:5">
      <c r="A268">
        <v>250.65</v>
      </c>
      <c r="B268">
        <v>185700</v>
      </c>
      <c r="C268">
        <f t="shared" ref="C268:C331" si="19">B268/10^6</f>
        <v>0.1857</v>
      </c>
      <c r="D268" s="165">
        <f t="shared" si="16"/>
        <v>1.1700000000000016E-2</v>
      </c>
      <c r="E268" s="207">
        <f t="shared" si="18"/>
        <v>0.84794520547945207</v>
      </c>
    </row>
    <row r="269" spans="1:5">
      <c r="A269">
        <v>250.66</v>
      </c>
      <c r="B269">
        <v>185880</v>
      </c>
      <c r="C269">
        <f t="shared" si="19"/>
        <v>0.18587999999999999</v>
      </c>
      <c r="D269" s="165">
        <f t="shared" ref="D269:D332" si="20">C269-$C$203</f>
        <v>1.1880000000000002E-2</v>
      </c>
      <c r="E269" s="207">
        <f t="shared" si="18"/>
        <v>0.84876712328767123</v>
      </c>
    </row>
    <row r="270" spans="1:5">
      <c r="A270">
        <v>250.67</v>
      </c>
      <c r="B270">
        <v>186060</v>
      </c>
      <c r="C270">
        <f t="shared" si="19"/>
        <v>0.18606</v>
      </c>
      <c r="D270" s="165">
        <f t="shared" si="20"/>
        <v>1.2060000000000015E-2</v>
      </c>
      <c r="E270" s="207">
        <f t="shared" si="18"/>
        <v>0.8495890410958904</v>
      </c>
    </row>
    <row r="271" spans="1:5">
      <c r="A271">
        <v>250.68</v>
      </c>
      <c r="B271">
        <v>186240</v>
      </c>
      <c r="C271">
        <f t="shared" si="19"/>
        <v>0.18623999999999999</v>
      </c>
      <c r="D271" s="165">
        <f t="shared" si="20"/>
        <v>1.2240000000000001E-2</v>
      </c>
      <c r="E271" s="207">
        <f t="shared" si="18"/>
        <v>0.85041095890410956</v>
      </c>
    </row>
    <row r="272" spans="1:5">
      <c r="A272">
        <v>250.69</v>
      </c>
      <c r="B272">
        <v>186240</v>
      </c>
      <c r="C272">
        <f t="shared" si="19"/>
        <v>0.18623999999999999</v>
      </c>
      <c r="D272" s="165">
        <f t="shared" si="20"/>
        <v>1.2240000000000001E-2</v>
      </c>
      <c r="E272" s="207">
        <f t="shared" si="18"/>
        <v>0.85041095890410956</v>
      </c>
    </row>
    <row r="273" spans="1:6">
      <c r="A273" s="172">
        <v>250.7</v>
      </c>
      <c r="B273" s="172">
        <v>186600</v>
      </c>
      <c r="C273" s="172">
        <f t="shared" si="19"/>
        <v>0.18659999999999999</v>
      </c>
      <c r="D273" s="171">
        <f t="shared" si="20"/>
        <v>1.26E-2</v>
      </c>
      <c r="E273" s="179">
        <f t="shared" si="18"/>
        <v>0.85205479452054789</v>
      </c>
      <c r="F273" s="172" t="s">
        <v>127</v>
      </c>
    </row>
    <row r="274" spans="1:6">
      <c r="A274">
        <v>250.71</v>
      </c>
      <c r="B274">
        <v>186780</v>
      </c>
      <c r="C274">
        <f t="shared" si="19"/>
        <v>0.18678</v>
      </c>
      <c r="D274" s="165">
        <f t="shared" si="20"/>
        <v>1.2780000000000014E-2</v>
      </c>
      <c r="E274" s="207">
        <f t="shared" si="18"/>
        <v>0.85287671232876716</v>
      </c>
    </row>
    <row r="275" spans="1:6">
      <c r="A275">
        <v>250.72</v>
      </c>
      <c r="B275">
        <v>186980</v>
      </c>
      <c r="C275">
        <f t="shared" si="19"/>
        <v>0.18698000000000001</v>
      </c>
      <c r="D275" s="165">
        <f t="shared" si="20"/>
        <v>1.2980000000000019E-2</v>
      </c>
      <c r="E275" s="207">
        <f t="shared" si="18"/>
        <v>0.85378995433789961</v>
      </c>
    </row>
    <row r="276" spans="1:6">
      <c r="A276">
        <v>250.73</v>
      </c>
      <c r="B276">
        <v>187140</v>
      </c>
      <c r="C276">
        <f t="shared" si="19"/>
        <v>0.18714</v>
      </c>
      <c r="D276" s="165">
        <f t="shared" si="20"/>
        <v>1.3140000000000013E-2</v>
      </c>
      <c r="E276" s="207">
        <f t="shared" si="18"/>
        <v>0.85452054794520549</v>
      </c>
    </row>
    <row r="277" spans="1:6">
      <c r="A277">
        <v>250.74</v>
      </c>
      <c r="B277">
        <v>187320</v>
      </c>
      <c r="C277">
        <f t="shared" si="19"/>
        <v>0.18731999999999999</v>
      </c>
      <c r="D277" s="165">
        <f t="shared" si="20"/>
        <v>1.3319999999999999E-2</v>
      </c>
      <c r="E277" s="207">
        <f t="shared" si="18"/>
        <v>0.85534246575342454</v>
      </c>
    </row>
    <row r="278" spans="1:6">
      <c r="A278">
        <v>250.75</v>
      </c>
      <c r="B278">
        <v>187500</v>
      </c>
      <c r="C278">
        <f t="shared" si="19"/>
        <v>0.1875</v>
      </c>
      <c r="D278" s="165">
        <f t="shared" si="20"/>
        <v>1.3500000000000012E-2</v>
      </c>
      <c r="E278" s="207">
        <f t="shared" si="18"/>
        <v>0.85616438356164382</v>
      </c>
    </row>
    <row r="279" spans="1:6">
      <c r="A279">
        <v>250.76</v>
      </c>
      <c r="B279">
        <v>187680</v>
      </c>
      <c r="C279">
        <f t="shared" si="19"/>
        <v>0.18768000000000001</v>
      </c>
      <c r="D279" s="165">
        <f t="shared" si="20"/>
        <v>1.3680000000000025E-2</v>
      </c>
      <c r="E279" s="207">
        <f t="shared" si="18"/>
        <v>0.85698630136986309</v>
      </c>
    </row>
    <row r="280" spans="1:6">
      <c r="A280">
        <v>250.77</v>
      </c>
      <c r="B280">
        <v>187860</v>
      </c>
      <c r="C280">
        <f t="shared" si="19"/>
        <v>0.18786</v>
      </c>
      <c r="D280" s="165">
        <f t="shared" si="20"/>
        <v>1.3860000000000011E-2</v>
      </c>
      <c r="E280" s="207">
        <f t="shared" si="18"/>
        <v>0.85780821917808214</v>
      </c>
    </row>
    <row r="281" spans="1:6">
      <c r="A281">
        <v>250.78</v>
      </c>
      <c r="B281">
        <v>188040</v>
      </c>
      <c r="C281">
        <f t="shared" si="19"/>
        <v>0.18804000000000001</v>
      </c>
      <c r="D281" s="165">
        <f t="shared" si="20"/>
        <v>1.4040000000000025E-2</v>
      </c>
      <c r="E281" s="207">
        <f t="shared" si="18"/>
        <v>0.85863013698630142</v>
      </c>
    </row>
    <row r="282" spans="1:6">
      <c r="A282">
        <v>250.79</v>
      </c>
      <c r="B282">
        <v>188220</v>
      </c>
      <c r="C282">
        <f t="shared" si="19"/>
        <v>0.18822</v>
      </c>
      <c r="D282" s="165">
        <f t="shared" si="20"/>
        <v>1.422000000000001E-2</v>
      </c>
      <c r="E282" s="207">
        <f t="shared" si="18"/>
        <v>0.85945205479452058</v>
      </c>
    </row>
    <row r="283" spans="1:6">
      <c r="A283">
        <v>250.8</v>
      </c>
      <c r="B283">
        <v>188400</v>
      </c>
      <c r="C283">
        <f t="shared" si="19"/>
        <v>0.18840000000000001</v>
      </c>
      <c r="D283" s="165">
        <f t="shared" si="20"/>
        <v>1.4400000000000024E-2</v>
      </c>
      <c r="E283" s="207">
        <f t="shared" si="18"/>
        <v>0.86027397260273974</v>
      </c>
    </row>
    <row r="284" spans="1:6">
      <c r="A284">
        <v>250.81</v>
      </c>
      <c r="B284">
        <v>188580</v>
      </c>
      <c r="C284">
        <f t="shared" si="19"/>
        <v>0.18858</v>
      </c>
      <c r="D284" s="165">
        <f t="shared" si="20"/>
        <v>1.458000000000001E-2</v>
      </c>
      <c r="E284" s="207">
        <f t="shared" si="18"/>
        <v>0.86109589041095891</v>
      </c>
    </row>
    <row r="285" spans="1:6">
      <c r="A285">
        <v>250.82</v>
      </c>
      <c r="B285">
        <v>188760</v>
      </c>
      <c r="C285">
        <f>B285/10^6</f>
        <v>0.18876000000000001</v>
      </c>
      <c r="D285" s="165">
        <f t="shared" si="20"/>
        <v>1.4760000000000023E-2</v>
      </c>
      <c r="E285" s="207">
        <f t="shared" si="18"/>
        <v>0.86191780821917818</v>
      </c>
    </row>
    <row r="286" spans="1:6">
      <c r="A286">
        <v>250.83</v>
      </c>
      <c r="B286">
        <v>188940</v>
      </c>
      <c r="C286">
        <f t="shared" si="19"/>
        <v>0.18894</v>
      </c>
      <c r="D286" s="165">
        <f t="shared" si="20"/>
        <v>1.4940000000000009E-2</v>
      </c>
      <c r="E286" s="207">
        <f t="shared" si="18"/>
        <v>0.86273972602739724</v>
      </c>
    </row>
    <row r="287" spans="1:6">
      <c r="A287">
        <v>250.84</v>
      </c>
      <c r="B287">
        <v>189120</v>
      </c>
      <c r="C287">
        <f t="shared" si="19"/>
        <v>0.18912000000000001</v>
      </c>
      <c r="D287" s="165">
        <f t="shared" si="20"/>
        <v>1.5120000000000022E-2</v>
      </c>
      <c r="E287" s="207">
        <f t="shared" si="18"/>
        <v>0.86356164383561651</v>
      </c>
    </row>
    <row r="288" spans="1:6">
      <c r="A288">
        <v>250.85</v>
      </c>
      <c r="B288">
        <v>189300</v>
      </c>
      <c r="C288">
        <f t="shared" si="19"/>
        <v>0.1893</v>
      </c>
      <c r="D288" s="165">
        <f t="shared" si="20"/>
        <v>1.5300000000000008E-2</v>
      </c>
      <c r="E288" s="207">
        <f t="shared" si="18"/>
        <v>0.86438356164383556</v>
      </c>
    </row>
    <row r="289" spans="1:7">
      <c r="A289">
        <v>250.86</v>
      </c>
      <c r="B289">
        <v>189480</v>
      </c>
      <c r="C289">
        <f t="shared" si="19"/>
        <v>0.18948000000000001</v>
      </c>
      <c r="D289" s="165">
        <f t="shared" si="20"/>
        <v>1.5480000000000022E-2</v>
      </c>
      <c r="E289" s="207">
        <f t="shared" si="18"/>
        <v>0.86520547945205484</v>
      </c>
    </row>
    <row r="290" spans="1:7">
      <c r="A290">
        <v>250.87</v>
      </c>
      <c r="B290">
        <v>189660</v>
      </c>
      <c r="C290">
        <f t="shared" si="19"/>
        <v>0.18966</v>
      </c>
      <c r="D290" s="165">
        <f t="shared" si="20"/>
        <v>1.5660000000000007E-2</v>
      </c>
      <c r="E290" s="207">
        <f t="shared" si="18"/>
        <v>0.866027397260274</v>
      </c>
    </row>
    <row r="291" spans="1:7">
      <c r="A291">
        <v>250.88</v>
      </c>
      <c r="B291">
        <v>189840</v>
      </c>
      <c r="C291">
        <f t="shared" si="19"/>
        <v>0.18984000000000001</v>
      </c>
      <c r="D291" s="165">
        <f t="shared" si="20"/>
        <v>1.5840000000000021E-2</v>
      </c>
      <c r="E291" s="207">
        <f t="shared" si="18"/>
        <v>0.86684931506849316</v>
      </c>
    </row>
    <row r="292" spans="1:7">
      <c r="A292">
        <v>250.89</v>
      </c>
      <c r="B292">
        <v>190020</v>
      </c>
      <c r="C292">
        <f t="shared" si="19"/>
        <v>0.19001999999999999</v>
      </c>
      <c r="D292" s="165">
        <f t="shared" si="20"/>
        <v>1.6020000000000006E-2</v>
      </c>
      <c r="E292" s="207">
        <f t="shared" si="18"/>
        <v>0.86767123287671233</v>
      </c>
    </row>
    <row r="293" spans="1:7">
      <c r="A293">
        <v>250.9</v>
      </c>
      <c r="B293">
        <v>190200</v>
      </c>
      <c r="C293">
        <f t="shared" si="19"/>
        <v>0.19020000000000001</v>
      </c>
      <c r="D293" s="165">
        <f t="shared" si="20"/>
        <v>1.620000000000002E-2</v>
      </c>
      <c r="E293" s="207">
        <f t="shared" si="18"/>
        <v>0.86849315068493149</v>
      </c>
    </row>
    <row r="294" spans="1:7">
      <c r="A294">
        <v>250.91</v>
      </c>
      <c r="B294">
        <v>190380</v>
      </c>
      <c r="C294">
        <f t="shared" si="19"/>
        <v>0.19037999999999999</v>
      </c>
      <c r="D294" s="165">
        <f t="shared" si="20"/>
        <v>1.6380000000000006E-2</v>
      </c>
      <c r="E294" s="207">
        <f t="shared" si="18"/>
        <v>0.86931506849315066</v>
      </c>
    </row>
    <row r="295" spans="1:7">
      <c r="A295">
        <v>250.92</v>
      </c>
      <c r="B295">
        <v>190560</v>
      </c>
      <c r="C295">
        <f t="shared" si="19"/>
        <v>0.19056000000000001</v>
      </c>
      <c r="D295" s="165">
        <f t="shared" si="20"/>
        <v>1.6560000000000019E-2</v>
      </c>
      <c r="E295" s="207">
        <f t="shared" si="18"/>
        <v>0.87013698630136993</v>
      </c>
    </row>
    <row r="296" spans="1:7">
      <c r="A296">
        <v>250.93</v>
      </c>
      <c r="B296">
        <v>190740</v>
      </c>
      <c r="C296">
        <f t="shared" si="19"/>
        <v>0.19073999999999999</v>
      </c>
      <c r="D296" s="165">
        <f t="shared" si="20"/>
        <v>1.6740000000000005E-2</v>
      </c>
      <c r="E296" s="207">
        <f t="shared" si="18"/>
        <v>0.87095890410958898</v>
      </c>
    </row>
    <row r="297" spans="1:7">
      <c r="A297">
        <v>250.94</v>
      </c>
      <c r="B297">
        <v>190920</v>
      </c>
      <c r="C297">
        <f t="shared" si="19"/>
        <v>0.19092000000000001</v>
      </c>
      <c r="D297" s="165">
        <f t="shared" si="20"/>
        <v>1.6920000000000018E-2</v>
      </c>
      <c r="E297" s="207">
        <f t="shared" si="18"/>
        <v>0.87178082191780826</v>
      </c>
    </row>
    <row r="298" spans="1:7">
      <c r="A298">
        <v>250.95</v>
      </c>
      <c r="B298">
        <v>191100</v>
      </c>
      <c r="C298">
        <f t="shared" si="19"/>
        <v>0.19109999999999999</v>
      </c>
      <c r="D298" s="165">
        <f t="shared" si="20"/>
        <v>1.7100000000000004E-2</v>
      </c>
      <c r="E298" s="207">
        <f t="shared" si="18"/>
        <v>0.87260273972602731</v>
      </c>
    </row>
    <row r="299" spans="1:7">
      <c r="A299">
        <v>250.96</v>
      </c>
      <c r="B299">
        <v>191280</v>
      </c>
      <c r="C299">
        <f t="shared" si="19"/>
        <v>0.19128000000000001</v>
      </c>
      <c r="D299" s="165">
        <f t="shared" si="20"/>
        <v>1.7280000000000018E-2</v>
      </c>
      <c r="E299" s="207">
        <f t="shared" si="18"/>
        <v>0.87342465753424658</v>
      </c>
    </row>
    <row r="300" spans="1:7">
      <c r="A300">
        <v>250.97</v>
      </c>
      <c r="B300">
        <v>191460</v>
      </c>
      <c r="C300">
        <f t="shared" si="19"/>
        <v>0.19145999999999999</v>
      </c>
      <c r="D300" s="165">
        <f t="shared" si="20"/>
        <v>1.7460000000000003E-2</v>
      </c>
      <c r="E300" s="207">
        <f t="shared" si="18"/>
        <v>0.87424657534246575</v>
      </c>
    </row>
    <row r="301" spans="1:7">
      <c r="A301">
        <v>250.98</v>
      </c>
      <c r="B301">
        <v>191640</v>
      </c>
      <c r="C301">
        <f t="shared" si="19"/>
        <v>0.19164</v>
      </c>
      <c r="D301" s="165">
        <f t="shared" si="20"/>
        <v>1.7640000000000017E-2</v>
      </c>
      <c r="E301" s="207">
        <f t="shared" si="18"/>
        <v>0.87506849315068491</v>
      </c>
    </row>
    <row r="302" spans="1:7">
      <c r="A302">
        <v>250.99</v>
      </c>
      <c r="B302">
        <v>191820</v>
      </c>
      <c r="C302">
        <f t="shared" si="19"/>
        <v>0.19181999999999999</v>
      </c>
      <c r="D302" s="165">
        <f t="shared" si="20"/>
        <v>1.7820000000000003E-2</v>
      </c>
      <c r="E302" s="207">
        <f t="shared" si="18"/>
        <v>0.87589041095890408</v>
      </c>
    </row>
    <row r="303" spans="1:7">
      <c r="A303" s="164">
        <v>251</v>
      </c>
      <c r="B303" s="164">
        <v>192000</v>
      </c>
      <c r="C303" s="164">
        <f t="shared" si="19"/>
        <v>0.192</v>
      </c>
      <c r="D303" s="166">
        <f t="shared" si="20"/>
        <v>1.8000000000000016E-2</v>
      </c>
      <c r="E303" s="207">
        <f t="shared" si="18"/>
        <v>0.87671232876712335</v>
      </c>
      <c r="G303">
        <v>0.192</v>
      </c>
    </row>
    <row r="304" spans="1:7">
      <c r="A304">
        <v>251.01</v>
      </c>
      <c r="B304">
        <v>192180</v>
      </c>
      <c r="C304">
        <f t="shared" si="19"/>
        <v>0.19217999999999999</v>
      </c>
      <c r="D304" s="165">
        <f t="shared" si="20"/>
        <v>1.8180000000000002E-2</v>
      </c>
      <c r="E304" s="207">
        <f t="shared" si="18"/>
        <v>0.8775342465753424</v>
      </c>
    </row>
    <row r="305" spans="1:5">
      <c r="A305">
        <v>251.02</v>
      </c>
      <c r="B305">
        <v>192360</v>
      </c>
      <c r="C305">
        <f t="shared" si="19"/>
        <v>0.19236</v>
      </c>
      <c r="D305" s="165">
        <f t="shared" si="20"/>
        <v>1.8360000000000015E-2</v>
      </c>
      <c r="E305" s="207">
        <f t="shared" si="18"/>
        <v>0.87835616438356168</v>
      </c>
    </row>
    <row r="306" spans="1:5">
      <c r="A306">
        <v>251.03</v>
      </c>
      <c r="B306">
        <v>192540</v>
      </c>
      <c r="C306">
        <f t="shared" si="19"/>
        <v>0.19253999999999999</v>
      </c>
      <c r="D306" s="165">
        <f t="shared" si="20"/>
        <v>1.8540000000000001E-2</v>
      </c>
      <c r="E306" s="207">
        <f t="shared" si="18"/>
        <v>0.87917808219178073</v>
      </c>
    </row>
    <row r="307" spans="1:5">
      <c r="A307">
        <v>251.04</v>
      </c>
      <c r="B307">
        <v>192720</v>
      </c>
      <c r="C307">
        <f t="shared" si="19"/>
        <v>0.19272</v>
      </c>
      <c r="D307" s="165">
        <f t="shared" si="20"/>
        <v>1.8720000000000014E-2</v>
      </c>
      <c r="E307" s="207">
        <f t="shared" si="18"/>
        <v>0.88</v>
      </c>
    </row>
    <row r="308" spans="1:5">
      <c r="A308">
        <v>251.05</v>
      </c>
      <c r="B308">
        <v>192900</v>
      </c>
      <c r="C308">
        <f t="shared" si="19"/>
        <v>0.19289999999999999</v>
      </c>
      <c r="D308" s="165">
        <f t="shared" si="20"/>
        <v>1.89E-2</v>
      </c>
      <c r="E308" s="207">
        <f t="shared" si="18"/>
        <v>0.88082191780821917</v>
      </c>
    </row>
    <row r="309" spans="1:5">
      <c r="A309">
        <v>251.06</v>
      </c>
      <c r="B309">
        <v>193080</v>
      </c>
      <c r="C309">
        <f t="shared" si="19"/>
        <v>0.19308</v>
      </c>
      <c r="D309" s="165">
        <f t="shared" si="20"/>
        <v>1.9080000000000014E-2</v>
      </c>
      <c r="E309" s="207">
        <f t="shared" si="18"/>
        <v>0.88164383561643833</v>
      </c>
    </row>
    <row r="310" spans="1:5">
      <c r="A310">
        <v>251.07</v>
      </c>
      <c r="B310">
        <v>193260</v>
      </c>
      <c r="C310">
        <f t="shared" si="19"/>
        <v>0.19325999999999999</v>
      </c>
      <c r="D310" s="165">
        <f t="shared" si="20"/>
        <v>1.9259999999999999E-2</v>
      </c>
      <c r="E310" s="207">
        <f t="shared" si="18"/>
        <v>0.8824657534246575</v>
      </c>
    </row>
    <row r="311" spans="1:5">
      <c r="A311">
        <v>251.08</v>
      </c>
      <c r="B311">
        <v>193400</v>
      </c>
      <c r="C311">
        <f t="shared" si="19"/>
        <v>0.19339999999999999</v>
      </c>
      <c r="D311" s="165">
        <f t="shared" si="20"/>
        <v>1.9400000000000001E-2</v>
      </c>
      <c r="E311" s="207">
        <f t="shared" si="18"/>
        <v>0.88310502283105019</v>
      </c>
    </row>
    <row r="312" spans="1:5">
      <c r="A312">
        <v>251.09</v>
      </c>
      <c r="B312">
        <v>193620</v>
      </c>
      <c r="C312">
        <f t="shared" si="19"/>
        <v>0.19361999999999999</v>
      </c>
      <c r="D312" s="165">
        <f t="shared" si="20"/>
        <v>1.9619999999999999E-2</v>
      </c>
      <c r="E312" s="207">
        <f t="shared" si="18"/>
        <v>0.88410958904109582</v>
      </c>
    </row>
    <row r="313" spans="1:5">
      <c r="A313">
        <v>251.1</v>
      </c>
      <c r="B313">
        <v>193800</v>
      </c>
      <c r="C313">
        <f t="shared" si="19"/>
        <v>0.1938</v>
      </c>
      <c r="D313" s="165">
        <f t="shared" si="20"/>
        <v>1.9800000000000012E-2</v>
      </c>
      <c r="E313" s="207">
        <f t="shared" si="18"/>
        <v>0.8849315068493151</v>
      </c>
    </row>
    <row r="314" spans="1:5">
      <c r="A314">
        <v>251.11</v>
      </c>
      <c r="B314">
        <v>193980</v>
      </c>
      <c r="C314">
        <f t="shared" si="19"/>
        <v>0.19398000000000001</v>
      </c>
      <c r="D314" s="165">
        <f t="shared" si="20"/>
        <v>1.9980000000000026E-2</v>
      </c>
      <c r="E314" s="207">
        <f t="shared" si="18"/>
        <v>0.88575342465753426</v>
      </c>
    </row>
    <row r="315" spans="1:5">
      <c r="A315">
        <v>251.12</v>
      </c>
      <c r="B315">
        <v>194160</v>
      </c>
      <c r="C315">
        <f t="shared" si="19"/>
        <v>0.19416</v>
      </c>
      <c r="D315" s="165">
        <f t="shared" si="20"/>
        <v>2.0160000000000011E-2</v>
      </c>
      <c r="E315" s="207">
        <f t="shared" si="18"/>
        <v>0.88657534246575342</v>
      </c>
    </row>
    <row r="316" spans="1:5">
      <c r="A316">
        <v>251.13</v>
      </c>
      <c r="B316">
        <v>194340</v>
      </c>
      <c r="C316">
        <f t="shared" si="19"/>
        <v>0.19434000000000001</v>
      </c>
      <c r="D316" s="165">
        <f t="shared" si="20"/>
        <v>2.0340000000000025E-2</v>
      </c>
      <c r="E316" s="207">
        <f t="shared" si="18"/>
        <v>0.8873972602739727</v>
      </c>
    </row>
    <row r="317" spans="1:5">
      <c r="A317">
        <v>251.14</v>
      </c>
      <c r="B317">
        <v>194520</v>
      </c>
      <c r="C317">
        <f t="shared" si="19"/>
        <v>0.19452</v>
      </c>
      <c r="D317" s="165">
        <f t="shared" si="20"/>
        <v>2.052000000000001E-2</v>
      </c>
      <c r="E317" s="207">
        <f t="shared" si="18"/>
        <v>0.88821917808219175</v>
      </c>
    </row>
    <row r="318" spans="1:5">
      <c r="A318">
        <v>251.15</v>
      </c>
      <c r="B318">
        <v>194700</v>
      </c>
      <c r="C318">
        <f t="shared" si="19"/>
        <v>0.19470000000000001</v>
      </c>
      <c r="D318" s="165">
        <f t="shared" si="20"/>
        <v>2.0700000000000024E-2</v>
      </c>
      <c r="E318" s="207">
        <f t="shared" si="18"/>
        <v>0.88904109589041103</v>
      </c>
    </row>
    <row r="319" spans="1:5">
      <c r="A319">
        <v>251.16</v>
      </c>
      <c r="B319">
        <v>194880</v>
      </c>
      <c r="C319">
        <f t="shared" si="19"/>
        <v>0.19488</v>
      </c>
      <c r="D319" s="165">
        <f t="shared" si="20"/>
        <v>2.088000000000001E-2</v>
      </c>
      <c r="E319" s="207">
        <f t="shared" si="18"/>
        <v>0.88986301369863008</v>
      </c>
    </row>
    <row r="320" spans="1:5">
      <c r="A320">
        <v>251.17</v>
      </c>
      <c r="B320">
        <v>195060</v>
      </c>
      <c r="C320">
        <f t="shared" si="19"/>
        <v>0.19506000000000001</v>
      </c>
      <c r="D320" s="165">
        <f t="shared" si="20"/>
        <v>2.1060000000000023E-2</v>
      </c>
      <c r="E320" s="207">
        <f t="shared" si="18"/>
        <v>0.89068493150684935</v>
      </c>
    </row>
    <row r="321" spans="1:5">
      <c r="A321">
        <v>251.18</v>
      </c>
      <c r="B321">
        <v>195240</v>
      </c>
      <c r="C321">
        <f t="shared" si="19"/>
        <v>0.19524</v>
      </c>
      <c r="D321" s="165">
        <f t="shared" si="20"/>
        <v>2.1240000000000009E-2</v>
      </c>
      <c r="E321" s="207">
        <f t="shared" si="18"/>
        <v>0.89150684931506852</v>
      </c>
    </row>
    <row r="322" spans="1:5">
      <c r="A322">
        <v>251.19</v>
      </c>
      <c r="B322">
        <v>195420</v>
      </c>
      <c r="C322">
        <f t="shared" si="19"/>
        <v>0.19542000000000001</v>
      </c>
      <c r="D322" s="165">
        <f t="shared" si="20"/>
        <v>2.1420000000000022E-2</v>
      </c>
      <c r="E322" s="207">
        <f t="shared" si="18"/>
        <v>0.89232876712328768</v>
      </c>
    </row>
    <row r="323" spans="1:5">
      <c r="A323">
        <v>251.2</v>
      </c>
      <c r="B323">
        <v>195600</v>
      </c>
      <c r="C323">
        <f t="shared" si="19"/>
        <v>0.1956</v>
      </c>
      <c r="D323" s="165">
        <f t="shared" si="20"/>
        <v>2.1600000000000008E-2</v>
      </c>
      <c r="E323" s="207">
        <f t="shared" si="18"/>
        <v>0.89315068493150684</v>
      </c>
    </row>
    <row r="324" spans="1:5">
      <c r="A324">
        <v>251.21</v>
      </c>
      <c r="B324">
        <v>195780</v>
      </c>
      <c r="C324">
        <f t="shared" si="19"/>
        <v>0.19578000000000001</v>
      </c>
      <c r="D324" s="165">
        <f t="shared" si="20"/>
        <v>2.1780000000000022E-2</v>
      </c>
      <c r="E324" s="207">
        <f t="shared" si="18"/>
        <v>0.89397260273972612</v>
      </c>
    </row>
    <row r="325" spans="1:5">
      <c r="A325">
        <v>251.22</v>
      </c>
      <c r="B325">
        <v>195960</v>
      </c>
      <c r="C325">
        <f t="shared" si="19"/>
        <v>0.19596</v>
      </c>
      <c r="D325" s="165">
        <f t="shared" si="20"/>
        <v>2.1960000000000007E-2</v>
      </c>
      <c r="E325" s="207">
        <f t="shared" ref="E325:E388" si="21">C325/$C$453</f>
        <v>0.89479452054794517</v>
      </c>
    </row>
    <row r="326" spans="1:5">
      <c r="A326">
        <v>251.23</v>
      </c>
      <c r="B326">
        <v>196140</v>
      </c>
      <c r="C326">
        <f t="shared" si="19"/>
        <v>0.19614000000000001</v>
      </c>
      <c r="D326" s="165">
        <f t="shared" si="20"/>
        <v>2.2140000000000021E-2</v>
      </c>
      <c r="E326" s="207">
        <f t="shared" si="21"/>
        <v>0.89561643835616445</v>
      </c>
    </row>
    <row r="327" spans="1:5">
      <c r="A327">
        <v>251.24</v>
      </c>
      <c r="B327">
        <v>196320</v>
      </c>
      <c r="C327">
        <f t="shared" si="19"/>
        <v>0.19631999999999999</v>
      </c>
      <c r="D327" s="165">
        <f t="shared" si="20"/>
        <v>2.2320000000000007E-2</v>
      </c>
      <c r="E327" s="207">
        <f t="shared" si="21"/>
        <v>0.8964383561643835</v>
      </c>
    </row>
    <row r="328" spans="1:5">
      <c r="A328">
        <v>251.25</v>
      </c>
      <c r="B328">
        <v>196320</v>
      </c>
      <c r="C328">
        <f t="shared" si="19"/>
        <v>0.19631999999999999</v>
      </c>
      <c r="D328" s="165">
        <f t="shared" si="20"/>
        <v>2.2320000000000007E-2</v>
      </c>
      <c r="E328" s="207">
        <f t="shared" si="21"/>
        <v>0.8964383561643835</v>
      </c>
    </row>
    <row r="329" spans="1:5">
      <c r="A329">
        <v>251.26</v>
      </c>
      <c r="B329">
        <v>196500</v>
      </c>
      <c r="C329">
        <f t="shared" si="19"/>
        <v>0.19650000000000001</v>
      </c>
      <c r="D329" s="165">
        <f t="shared" si="20"/>
        <v>2.250000000000002E-2</v>
      </c>
      <c r="E329" s="207">
        <f t="shared" si="21"/>
        <v>0.89726027397260277</v>
      </c>
    </row>
    <row r="330" spans="1:5">
      <c r="A330">
        <v>251.27</v>
      </c>
      <c r="B330">
        <v>196860</v>
      </c>
      <c r="C330">
        <f t="shared" si="19"/>
        <v>0.19686000000000001</v>
      </c>
      <c r="D330" s="165">
        <f t="shared" si="20"/>
        <v>2.2860000000000019E-2</v>
      </c>
      <c r="E330" s="207">
        <f t="shared" si="21"/>
        <v>0.8989041095890411</v>
      </c>
    </row>
    <row r="331" spans="1:5">
      <c r="A331">
        <v>251.28</v>
      </c>
      <c r="B331">
        <v>197040</v>
      </c>
      <c r="C331">
        <f t="shared" si="19"/>
        <v>0.19703999999999999</v>
      </c>
      <c r="D331" s="165">
        <f t="shared" si="20"/>
        <v>2.3040000000000005E-2</v>
      </c>
      <c r="E331" s="207">
        <f t="shared" si="21"/>
        <v>0.89972602739726026</v>
      </c>
    </row>
    <row r="332" spans="1:5">
      <c r="A332">
        <v>251.29</v>
      </c>
      <c r="B332">
        <v>197220</v>
      </c>
      <c r="C332">
        <f t="shared" ref="C332:C395" si="22">B332/10^6</f>
        <v>0.19722000000000001</v>
      </c>
      <c r="D332" s="165">
        <f t="shared" si="20"/>
        <v>2.3220000000000018E-2</v>
      </c>
      <c r="E332" s="207">
        <f t="shared" si="21"/>
        <v>0.90054794520547943</v>
      </c>
    </row>
    <row r="333" spans="1:5">
      <c r="A333">
        <v>251.3</v>
      </c>
      <c r="B333">
        <v>197400</v>
      </c>
      <c r="C333">
        <f t="shared" si="22"/>
        <v>0.19739999999999999</v>
      </c>
      <c r="D333" s="165">
        <f t="shared" ref="D333:D396" si="23">C333-$C$203</f>
        <v>2.3400000000000004E-2</v>
      </c>
      <c r="E333" s="207">
        <f t="shared" si="21"/>
        <v>0.90136986301369859</v>
      </c>
    </row>
    <row r="334" spans="1:5">
      <c r="A334">
        <v>251.31</v>
      </c>
      <c r="B334">
        <v>197580</v>
      </c>
      <c r="C334">
        <f t="shared" si="22"/>
        <v>0.19758000000000001</v>
      </c>
      <c r="D334" s="165">
        <f t="shared" si="23"/>
        <v>2.3580000000000018E-2</v>
      </c>
      <c r="E334" s="207">
        <f t="shared" si="21"/>
        <v>0.90219178082191787</v>
      </c>
    </row>
    <row r="335" spans="1:5">
      <c r="A335">
        <v>251.32</v>
      </c>
      <c r="B335">
        <v>197760</v>
      </c>
      <c r="C335">
        <f t="shared" si="22"/>
        <v>0.19775999999999999</v>
      </c>
      <c r="D335" s="165">
        <f t="shared" si="23"/>
        <v>2.3760000000000003E-2</v>
      </c>
      <c r="E335" s="207">
        <f t="shared" si="21"/>
        <v>0.90301369863013692</v>
      </c>
    </row>
    <row r="336" spans="1:5">
      <c r="A336">
        <v>251.33</v>
      </c>
      <c r="B336">
        <v>197940</v>
      </c>
      <c r="C336">
        <f t="shared" si="22"/>
        <v>0.19794</v>
      </c>
      <c r="D336" s="165">
        <f t="shared" si="23"/>
        <v>2.3940000000000017E-2</v>
      </c>
      <c r="E336" s="207">
        <f t="shared" si="21"/>
        <v>0.90383561643835619</v>
      </c>
    </row>
    <row r="337" spans="1:5">
      <c r="A337">
        <v>251.34</v>
      </c>
      <c r="B337">
        <v>198120</v>
      </c>
      <c r="C337">
        <f t="shared" si="22"/>
        <v>0.19811999999999999</v>
      </c>
      <c r="D337" s="165">
        <f t="shared" si="23"/>
        <v>2.4120000000000003E-2</v>
      </c>
      <c r="E337" s="207">
        <f t="shared" si="21"/>
        <v>0.90465753424657525</v>
      </c>
    </row>
    <row r="338" spans="1:5">
      <c r="A338">
        <v>251.35</v>
      </c>
      <c r="B338">
        <v>198300</v>
      </c>
      <c r="C338">
        <f t="shared" si="22"/>
        <v>0.1983</v>
      </c>
      <c r="D338" s="165">
        <f t="shared" si="23"/>
        <v>2.4300000000000016E-2</v>
      </c>
      <c r="E338" s="207">
        <f t="shared" si="21"/>
        <v>0.90547945205479452</v>
      </c>
    </row>
    <row r="339" spans="1:5">
      <c r="A339">
        <v>251.36</v>
      </c>
      <c r="B339">
        <v>198480</v>
      </c>
      <c r="C339">
        <f t="shared" si="22"/>
        <v>0.19847999999999999</v>
      </c>
      <c r="D339" s="165">
        <f t="shared" si="23"/>
        <v>2.4480000000000002E-2</v>
      </c>
      <c r="E339" s="207">
        <f t="shared" si="21"/>
        <v>0.90630136986301368</v>
      </c>
    </row>
    <row r="340" spans="1:5">
      <c r="A340">
        <v>251.37</v>
      </c>
      <c r="B340">
        <v>198660</v>
      </c>
      <c r="C340">
        <f t="shared" si="22"/>
        <v>0.19866</v>
      </c>
      <c r="D340" s="165">
        <f t="shared" si="23"/>
        <v>2.4660000000000015E-2</v>
      </c>
      <c r="E340" s="207">
        <f t="shared" si="21"/>
        <v>0.90712328767123285</v>
      </c>
    </row>
    <row r="341" spans="1:5">
      <c r="A341">
        <v>251.38</v>
      </c>
      <c r="B341">
        <v>198840</v>
      </c>
      <c r="C341">
        <f t="shared" si="22"/>
        <v>0.19883999999999999</v>
      </c>
      <c r="D341" s="165">
        <f t="shared" si="23"/>
        <v>2.4840000000000001E-2</v>
      </c>
      <c r="E341" s="207">
        <f t="shared" si="21"/>
        <v>0.90794520547945201</v>
      </c>
    </row>
    <row r="342" spans="1:5">
      <c r="A342">
        <v>251.39</v>
      </c>
      <c r="B342">
        <v>199020</v>
      </c>
      <c r="C342">
        <f t="shared" si="22"/>
        <v>0.19902</v>
      </c>
      <c r="D342" s="165">
        <f t="shared" si="23"/>
        <v>2.5020000000000014E-2</v>
      </c>
      <c r="E342" s="207">
        <f t="shared" si="21"/>
        <v>0.90876712328767129</v>
      </c>
    </row>
    <row r="343" spans="1:5">
      <c r="A343">
        <v>251.4</v>
      </c>
      <c r="B343">
        <v>199200</v>
      </c>
      <c r="C343">
        <f t="shared" si="22"/>
        <v>0.19919999999999999</v>
      </c>
      <c r="D343" s="165">
        <f t="shared" si="23"/>
        <v>2.52E-2</v>
      </c>
      <c r="E343" s="207">
        <f t="shared" si="21"/>
        <v>0.90958904109589034</v>
      </c>
    </row>
    <row r="344" spans="1:5">
      <c r="A344">
        <v>251.41</v>
      </c>
      <c r="B344">
        <v>199380</v>
      </c>
      <c r="C344">
        <f t="shared" si="22"/>
        <v>0.19938</v>
      </c>
      <c r="D344" s="165">
        <f t="shared" si="23"/>
        <v>2.5380000000000014E-2</v>
      </c>
      <c r="E344" s="207">
        <f t="shared" si="21"/>
        <v>0.91041095890410961</v>
      </c>
    </row>
    <row r="345" spans="1:5">
      <c r="A345">
        <v>251.42</v>
      </c>
      <c r="B345">
        <v>199560</v>
      </c>
      <c r="C345">
        <f t="shared" si="22"/>
        <v>0.19955999999999999</v>
      </c>
      <c r="D345" s="165">
        <f t="shared" si="23"/>
        <v>2.5559999999999999E-2</v>
      </c>
      <c r="E345" s="207">
        <f t="shared" si="21"/>
        <v>0.91123287671232867</v>
      </c>
    </row>
    <row r="346" spans="1:5">
      <c r="A346">
        <v>251.43</v>
      </c>
      <c r="B346">
        <v>199740</v>
      </c>
      <c r="C346">
        <f t="shared" si="22"/>
        <v>0.19974</v>
      </c>
      <c r="D346" s="165">
        <f t="shared" si="23"/>
        <v>2.5740000000000013E-2</v>
      </c>
      <c r="E346" s="207">
        <f t="shared" si="21"/>
        <v>0.91205479452054794</v>
      </c>
    </row>
    <row r="347" spans="1:5">
      <c r="A347">
        <v>251.44</v>
      </c>
      <c r="B347">
        <v>199920</v>
      </c>
      <c r="C347">
        <f t="shared" si="22"/>
        <v>0.19991999999999999</v>
      </c>
      <c r="D347" s="165">
        <f t="shared" si="23"/>
        <v>2.5919999999999999E-2</v>
      </c>
      <c r="E347" s="207">
        <f t="shared" si="21"/>
        <v>0.9128767123287671</v>
      </c>
    </row>
    <row r="348" spans="1:5">
      <c r="A348">
        <v>251.45</v>
      </c>
      <c r="B348">
        <v>200100</v>
      </c>
      <c r="C348">
        <f t="shared" si="22"/>
        <v>0.2001</v>
      </c>
      <c r="D348" s="165">
        <f t="shared" si="23"/>
        <v>2.6100000000000012E-2</v>
      </c>
      <c r="E348" s="207">
        <f t="shared" si="21"/>
        <v>0.91369863013698627</v>
      </c>
    </row>
    <row r="349" spans="1:5">
      <c r="A349">
        <v>251.46</v>
      </c>
      <c r="B349">
        <v>200280</v>
      </c>
      <c r="C349">
        <f t="shared" si="22"/>
        <v>0.20028000000000001</v>
      </c>
      <c r="D349" s="165">
        <f t="shared" si="23"/>
        <v>2.6280000000000026E-2</v>
      </c>
      <c r="E349" s="207">
        <f t="shared" si="21"/>
        <v>0.91452054794520554</v>
      </c>
    </row>
    <row r="350" spans="1:5">
      <c r="A350">
        <v>251.47</v>
      </c>
      <c r="B350">
        <v>200460</v>
      </c>
      <c r="C350">
        <f t="shared" si="22"/>
        <v>0.20046</v>
      </c>
      <c r="D350" s="165">
        <f t="shared" si="23"/>
        <v>2.6460000000000011E-2</v>
      </c>
      <c r="E350" s="207">
        <f t="shared" si="21"/>
        <v>0.91534246575342471</v>
      </c>
    </row>
    <row r="351" spans="1:5">
      <c r="A351">
        <v>251.48</v>
      </c>
      <c r="B351">
        <v>200640</v>
      </c>
      <c r="C351">
        <f t="shared" si="22"/>
        <v>0.20064000000000001</v>
      </c>
      <c r="D351" s="165">
        <f t="shared" si="23"/>
        <v>2.6640000000000025E-2</v>
      </c>
      <c r="E351" s="207">
        <f t="shared" si="21"/>
        <v>0.91616438356164387</v>
      </c>
    </row>
    <row r="352" spans="1:5">
      <c r="A352">
        <v>251.49</v>
      </c>
      <c r="B352">
        <v>200820</v>
      </c>
      <c r="C352">
        <f t="shared" si="22"/>
        <v>0.20082</v>
      </c>
      <c r="D352" s="165">
        <f t="shared" si="23"/>
        <v>2.682000000000001E-2</v>
      </c>
      <c r="E352" s="207">
        <f t="shared" si="21"/>
        <v>0.91698630136986303</v>
      </c>
    </row>
    <row r="353" spans="1:5">
      <c r="A353">
        <v>251.5</v>
      </c>
      <c r="B353">
        <v>201000</v>
      </c>
      <c r="C353">
        <f t="shared" si="22"/>
        <v>0.20100000000000001</v>
      </c>
      <c r="D353" s="165">
        <f t="shared" si="23"/>
        <v>2.7000000000000024E-2</v>
      </c>
      <c r="E353" s="207">
        <f t="shared" si="21"/>
        <v>0.9178082191780822</v>
      </c>
    </row>
    <row r="354" spans="1:5">
      <c r="A354">
        <v>251.51</v>
      </c>
      <c r="B354">
        <v>201180</v>
      </c>
      <c r="C354">
        <f t="shared" si="22"/>
        <v>0.20118</v>
      </c>
      <c r="D354" s="165">
        <f t="shared" si="23"/>
        <v>2.718000000000001E-2</v>
      </c>
      <c r="E354" s="207">
        <f t="shared" si="21"/>
        <v>0.91863013698630136</v>
      </c>
    </row>
    <row r="355" spans="1:5">
      <c r="A355">
        <v>251.52</v>
      </c>
      <c r="B355">
        <v>201360</v>
      </c>
      <c r="C355">
        <f t="shared" si="22"/>
        <v>0.20136000000000001</v>
      </c>
      <c r="D355" s="165">
        <f t="shared" si="23"/>
        <v>2.7360000000000023E-2</v>
      </c>
      <c r="E355" s="207">
        <f t="shared" si="21"/>
        <v>0.91945205479452063</v>
      </c>
    </row>
    <row r="356" spans="1:5">
      <c r="A356">
        <v>251.53</v>
      </c>
      <c r="B356">
        <v>201540</v>
      </c>
      <c r="C356">
        <f t="shared" si="22"/>
        <v>0.20154</v>
      </c>
      <c r="D356" s="165">
        <f t="shared" si="23"/>
        <v>2.7540000000000009E-2</v>
      </c>
      <c r="E356" s="207">
        <f t="shared" si="21"/>
        <v>0.92027397260273969</v>
      </c>
    </row>
    <row r="357" spans="1:5">
      <c r="A357">
        <v>251.54</v>
      </c>
      <c r="B357">
        <v>201720</v>
      </c>
      <c r="C357">
        <f t="shared" si="22"/>
        <v>0.20172000000000001</v>
      </c>
      <c r="D357" s="165">
        <f t="shared" si="23"/>
        <v>2.7720000000000022E-2</v>
      </c>
      <c r="E357" s="207">
        <f t="shared" si="21"/>
        <v>0.92109589041095896</v>
      </c>
    </row>
    <row r="358" spans="1:5">
      <c r="A358">
        <v>251.55</v>
      </c>
      <c r="B358">
        <v>201900</v>
      </c>
      <c r="C358">
        <f t="shared" si="22"/>
        <v>0.2019</v>
      </c>
      <c r="D358" s="165">
        <f t="shared" si="23"/>
        <v>2.7900000000000008E-2</v>
      </c>
      <c r="E358" s="207">
        <f t="shared" si="21"/>
        <v>0.92191780821917801</v>
      </c>
    </row>
    <row r="359" spans="1:5">
      <c r="A359">
        <v>251.56</v>
      </c>
      <c r="B359">
        <v>202080</v>
      </c>
      <c r="C359">
        <f t="shared" si="22"/>
        <v>0.20208000000000001</v>
      </c>
      <c r="D359" s="165">
        <f t="shared" si="23"/>
        <v>2.8080000000000022E-2</v>
      </c>
      <c r="E359" s="207">
        <f t="shared" si="21"/>
        <v>0.92273972602739729</v>
      </c>
    </row>
    <row r="360" spans="1:5">
      <c r="A360">
        <v>251.57</v>
      </c>
      <c r="B360">
        <v>202260</v>
      </c>
      <c r="C360">
        <f t="shared" si="22"/>
        <v>0.20226</v>
      </c>
      <c r="D360" s="165">
        <f t="shared" si="23"/>
        <v>2.8260000000000007E-2</v>
      </c>
      <c r="E360" s="207">
        <f t="shared" si="21"/>
        <v>0.92356164383561645</v>
      </c>
    </row>
    <row r="361" spans="1:5">
      <c r="A361">
        <v>251.58</v>
      </c>
      <c r="B361">
        <v>202440</v>
      </c>
      <c r="C361">
        <f t="shared" si="22"/>
        <v>0.20244000000000001</v>
      </c>
      <c r="D361" s="165">
        <f t="shared" si="23"/>
        <v>2.8440000000000021E-2</v>
      </c>
      <c r="E361" s="207">
        <f t="shared" si="21"/>
        <v>0.92438356164383562</v>
      </c>
    </row>
    <row r="362" spans="1:5">
      <c r="A362">
        <v>251.59</v>
      </c>
      <c r="B362">
        <v>202620</v>
      </c>
      <c r="C362">
        <f t="shared" si="22"/>
        <v>0.20261999999999999</v>
      </c>
      <c r="D362" s="165">
        <f t="shared" si="23"/>
        <v>2.8620000000000007E-2</v>
      </c>
      <c r="E362" s="207">
        <f t="shared" si="21"/>
        <v>0.92520547945205478</v>
      </c>
    </row>
    <row r="363" spans="1:5">
      <c r="A363">
        <v>251.6</v>
      </c>
      <c r="B363">
        <v>202800</v>
      </c>
      <c r="C363">
        <f t="shared" si="22"/>
        <v>0.20280000000000001</v>
      </c>
      <c r="D363" s="165">
        <f t="shared" si="23"/>
        <v>2.880000000000002E-2</v>
      </c>
      <c r="E363" s="207">
        <f t="shared" si="21"/>
        <v>0.92602739726027405</v>
      </c>
    </row>
    <row r="364" spans="1:5">
      <c r="A364">
        <v>251.61</v>
      </c>
      <c r="B364">
        <v>202980</v>
      </c>
      <c r="C364">
        <f t="shared" si="22"/>
        <v>0.20297999999999999</v>
      </c>
      <c r="D364" s="165">
        <f t="shared" si="23"/>
        <v>2.8980000000000006E-2</v>
      </c>
      <c r="E364" s="207">
        <f t="shared" si="21"/>
        <v>0.92684931506849311</v>
      </c>
    </row>
    <row r="365" spans="1:5">
      <c r="A365">
        <v>251.62</v>
      </c>
      <c r="B365">
        <v>203160</v>
      </c>
      <c r="C365">
        <f t="shared" si="22"/>
        <v>0.20316000000000001</v>
      </c>
      <c r="D365" s="165">
        <f t="shared" si="23"/>
        <v>2.9160000000000019E-2</v>
      </c>
      <c r="E365" s="207">
        <f t="shared" si="21"/>
        <v>0.92767123287671238</v>
      </c>
    </row>
    <row r="366" spans="1:5">
      <c r="A366">
        <v>251.63</v>
      </c>
      <c r="B366">
        <v>203340</v>
      </c>
      <c r="C366">
        <f t="shared" si="22"/>
        <v>0.20333999999999999</v>
      </c>
      <c r="D366" s="165">
        <f t="shared" si="23"/>
        <v>2.9340000000000005E-2</v>
      </c>
      <c r="E366" s="207">
        <f t="shared" si="21"/>
        <v>0.92849315068493143</v>
      </c>
    </row>
    <row r="367" spans="1:5">
      <c r="A367">
        <v>251.64</v>
      </c>
      <c r="B367">
        <v>203520</v>
      </c>
      <c r="C367">
        <f t="shared" si="22"/>
        <v>0.20352000000000001</v>
      </c>
      <c r="D367" s="165">
        <f t="shared" si="23"/>
        <v>2.9520000000000018E-2</v>
      </c>
      <c r="E367" s="207">
        <f t="shared" si="21"/>
        <v>0.92931506849315071</v>
      </c>
    </row>
    <row r="368" spans="1:5">
      <c r="A368">
        <v>251.65</v>
      </c>
      <c r="B368">
        <v>203700</v>
      </c>
      <c r="C368">
        <f t="shared" si="22"/>
        <v>0.20369999999999999</v>
      </c>
      <c r="D368" s="165">
        <f t="shared" si="23"/>
        <v>2.9700000000000004E-2</v>
      </c>
      <c r="E368" s="207">
        <f t="shared" si="21"/>
        <v>0.93013698630136987</v>
      </c>
    </row>
    <row r="369" spans="1:5">
      <c r="A369">
        <v>251.66</v>
      </c>
      <c r="B369">
        <v>203880</v>
      </c>
      <c r="C369">
        <f t="shared" si="22"/>
        <v>0.20388000000000001</v>
      </c>
      <c r="D369" s="165">
        <f t="shared" si="23"/>
        <v>2.9880000000000018E-2</v>
      </c>
      <c r="E369" s="207">
        <f t="shared" si="21"/>
        <v>0.93095890410958904</v>
      </c>
    </row>
    <row r="370" spans="1:5">
      <c r="A370">
        <v>251.67</v>
      </c>
      <c r="B370">
        <v>204060</v>
      </c>
      <c r="C370">
        <f t="shared" si="22"/>
        <v>0.20405999999999999</v>
      </c>
      <c r="D370" s="165">
        <f t="shared" si="23"/>
        <v>3.0060000000000003E-2</v>
      </c>
      <c r="E370" s="207">
        <f t="shared" si="21"/>
        <v>0.9317808219178082</v>
      </c>
    </row>
    <row r="371" spans="1:5">
      <c r="A371">
        <v>251.68</v>
      </c>
      <c r="B371">
        <v>204240</v>
      </c>
      <c r="C371">
        <f t="shared" si="22"/>
        <v>0.20424</v>
      </c>
      <c r="D371" s="165">
        <f t="shared" si="23"/>
        <v>3.0240000000000017E-2</v>
      </c>
      <c r="E371" s="207">
        <f t="shared" si="21"/>
        <v>0.93260273972602736</v>
      </c>
    </row>
    <row r="372" spans="1:5">
      <c r="A372">
        <v>251.69</v>
      </c>
      <c r="B372">
        <v>204420</v>
      </c>
      <c r="C372">
        <f t="shared" si="22"/>
        <v>0.20441999999999999</v>
      </c>
      <c r="D372" s="165">
        <f t="shared" si="23"/>
        <v>3.0420000000000003E-2</v>
      </c>
      <c r="E372" s="207">
        <f t="shared" si="21"/>
        <v>0.93342465753424653</v>
      </c>
    </row>
    <row r="373" spans="1:5">
      <c r="A373">
        <v>251.7</v>
      </c>
      <c r="B373">
        <v>204600</v>
      </c>
      <c r="C373">
        <f t="shared" si="22"/>
        <v>0.2046</v>
      </c>
      <c r="D373" s="165">
        <f t="shared" si="23"/>
        <v>3.0600000000000016E-2</v>
      </c>
      <c r="E373" s="207">
        <f t="shared" si="21"/>
        <v>0.9342465753424658</v>
      </c>
    </row>
    <row r="374" spans="1:5">
      <c r="A374">
        <v>251.71</v>
      </c>
      <c r="B374">
        <v>204780</v>
      </c>
      <c r="C374">
        <f t="shared" si="22"/>
        <v>0.20477999999999999</v>
      </c>
      <c r="D374" s="165">
        <f t="shared" si="23"/>
        <v>3.0780000000000002E-2</v>
      </c>
      <c r="E374" s="207">
        <f t="shared" si="21"/>
        <v>0.93506849315068485</v>
      </c>
    </row>
    <row r="375" spans="1:5">
      <c r="A375">
        <v>251.72</v>
      </c>
      <c r="B375">
        <v>204960</v>
      </c>
      <c r="C375">
        <f t="shared" si="22"/>
        <v>0.20496</v>
      </c>
      <c r="D375" s="165">
        <f t="shared" si="23"/>
        <v>3.0960000000000015E-2</v>
      </c>
      <c r="E375" s="207">
        <f t="shared" si="21"/>
        <v>0.93589041095890413</v>
      </c>
    </row>
    <row r="376" spans="1:5">
      <c r="A376">
        <v>251.73</v>
      </c>
      <c r="B376">
        <v>205140</v>
      </c>
      <c r="C376">
        <f t="shared" si="22"/>
        <v>0.20513999999999999</v>
      </c>
      <c r="D376" s="165">
        <f t="shared" si="23"/>
        <v>3.1140000000000001E-2</v>
      </c>
      <c r="E376" s="207">
        <f t="shared" si="21"/>
        <v>0.93671232876712318</v>
      </c>
    </row>
    <row r="377" spans="1:5">
      <c r="A377">
        <v>251.74</v>
      </c>
      <c r="B377">
        <v>205320</v>
      </c>
      <c r="C377">
        <f t="shared" si="22"/>
        <v>0.20532</v>
      </c>
      <c r="D377" s="165">
        <f t="shared" si="23"/>
        <v>3.1320000000000014E-2</v>
      </c>
      <c r="E377" s="207">
        <f t="shared" si="21"/>
        <v>0.93753424657534246</v>
      </c>
    </row>
    <row r="378" spans="1:5">
      <c r="A378">
        <v>251.75</v>
      </c>
      <c r="B378">
        <v>205500</v>
      </c>
      <c r="C378">
        <f t="shared" si="22"/>
        <v>0.20549999999999999</v>
      </c>
      <c r="D378" s="165">
        <f t="shared" si="23"/>
        <v>3.15E-2</v>
      </c>
      <c r="E378" s="207">
        <f t="shared" si="21"/>
        <v>0.93835616438356162</v>
      </c>
    </row>
    <row r="379" spans="1:5">
      <c r="A379">
        <v>251.76</v>
      </c>
      <c r="B379">
        <v>205680</v>
      </c>
      <c r="C379">
        <f t="shared" si="22"/>
        <v>0.20568</v>
      </c>
      <c r="D379" s="165">
        <f t="shared" si="23"/>
        <v>3.1680000000000014E-2</v>
      </c>
      <c r="E379" s="207">
        <f t="shared" si="21"/>
        <v>0.93917808219178078</v>
      </c>
    </row>
    <row r="380" spans="1:5">
      <c r="A380">
        <v>251.77</v>
      </c>
      <c r="B380">
        <v>205860</v>
      </c>
      <c r="C380">
        <f t="shared" si="22"/>
        <v>0.20585999999999999</v>
      </c>
      <c r="D380" s="165">
        <f t="shared" si="23"/>
        <v>3.1859999999999999E-2</v>
      </c>
      <c r="E380" s="207">
        <f t="shared" si="21"/>
        <v>0.94</v>
      </c>
    </row>
    <row r="381" spans="1:5">
      <c r="A381">
        <v>251.78</v>
      </c>
      <c r="B381">
        <v>206040</v>
      </c>
      <c r="C381">
        <f t="shared" si="22"/>
        <v>0.20604</v>
      </c>
      <c r="D381" s="165">
        <f t="shared" si="23"/>
        <v>3.2040000000000013E-2</v>
      </c>
      <c r="E381" s="207">
        <f t="shared" si="21"/>
        <v>0.94082191780821922</v>
      </c>
    </row>
    <row r="382" spans="1:5">
      <c r="A382">
        <v>251.79</v>
      </c>
      <c r="B382">
        <v>206220</v>
      </c>
      <c r="C382">
        <f t="shared" si="22"/>
        <v>0.20621999999999999</v>
      </c>
      <c r="D382" s="165">
        <f t="shared" si="23"/>
        <v>3.2219999999999999E-2</v>
      </c>
      <c r="E382" s="207">
        <f t="shared" si="21"/>
        <v>0.94164383561643827</v>
      </c>
    </row>
    <row r="383" spans="1:5">
      <c r="A383">
        <v>251.8</v>
      </c>
      <c r="B383">
        <v>206400</v>
      </c>
      <c r="C383">
        <f t="shared" si="22"/>
        <v>0.2064</v>
      </c>
      <c r="D383" s="165">
        <f t="shared" si="23"/>
        <v>3.2400000000000012E-2</v>
      </c>
      <c r="E383" s="207">
        <f t="shared" si="21"/>
        <v>0.94246575342465755</v>
      </c>
    </row>
    <row r="384" spans="1:5">
      <c r="A384">
        <v>251.81</v>
      </c>
      <c r="B384">
        <v>206580</v>
      </c>
      <c r="C384">
        <f t="shared" si="22"/>
        <v>0.20658000000000001</v>
      </c>
      <c r="D384" s="165">
        <f t="shared" si="23"/>
        <v>3.2580000000000026E-2</v>
      </c>
      <c r="E384" s="207">
        <f t="shared" si="21"/>
        <v>0.94328767123287682</v>
      </c>
    </row>
    <row r="385" spans="1:5">
      <c r="A385">
        <v>251.82</v>
      </c>
      <c r="B385">
        <v>206760</v>
      </c>
      <c r="C385">
        <f t="shared" si="22"/>
        <v>0.20676</v>
      </c>
      <c r="D385" s="165">
        <f t="shared" si="23"/>
        <v>3.2760000000000011E-2</v>
      </c>
      <c r="E385" s="207">
        <f t="shared" si="21"/>
        <v>0.94410958904109588</v>
      </c>
    </row>
    <row r="386" spans="1:5">
      <c r="A386">
        <v>251.83</v>
      </c>
      <c r="B386">
        <v>206940</v>
      </c>
      <c r="C386">
        <f t="shared" si="22"/>
        <v>0.20694000000000001</v>
      </c>
      <c r="D386" s="165">
        <f t="shared" si="23"/>
        <v>3.2940000000000025E-2</v>
      </c>
      <c r="E386" s="207">
        <f t="shared" si="21"/>
        <v>0.94493150684931515</v>
      </c>
    </row>
    <row r="387" spans="1:5">
      <c r="A387">
        <v>251.84</v>
      </c>
      <c r="B387">
        <v>207120</v>
      </c>
      <c r="C387">
        <f t="shared" si="22"/>
        <v>0.20712</v>
      </c>
      <c r="D387" s="165">
        <f t="shared" si="23"/>
        <v>3.3120000000000011E-2</v>
      </c>
      <c r="E387" s="207">
        <f t="shared" si="21"/>
        <v>0.9457534246575342</v>
      </c>
    </row>
    <row r="388" spans="1:5">
      <c r="A388">
        <v>251.85</v>
      </c>
      <c r="B388">
        <v>207300</v>
      </c>
      <c r="C388">
        <f t="shared" si="22"/>
        <v>0.20730000000000001</v>
      </c>
      <c r="D388" s="165">
        <f t="shared" si="23"/>
        <v>3.3300000000000024E-2</v>
      </c>
      <c r="E388" s="207">
        <f t="shared" si="21"/>
        <v>0.94657534246575348</v>
      </c>
    </row>
    <row r="389" spans="1:5">
      <c r="A389">
        <v>251.86</v>
      </c>
      <c r="B389">
        <v>207480</v>
      </c>
      <c r="C389">
        <f t="shared" si="22"/>
        <v>0.20748</v>
      </c>
      <c r="D389" s="165">
        <f t="shared" si="23"/>
        <v>3.348000000000001E-2</v>
      </c>
      <c r="E389" s="207">
        <f t="shared" ref="E389:E454" si="24">C389/$C$453</f>
        <v>0.94739726027397264</v>
      </c>
    </row>
    <row r="390" spans="1:5">
      <c r="A390">
        <v>251.87</v>
      </c>
      <c r="B390">
        <v>207660</v>
      </c>
      <c r="C390">
        <f t="shared" si="22"/>
        <v>0.20766000000000001</v>
      </c>
      <c r="D390" s="165">
        <f t="shared" si="23"/>
        <v>3.3660000000000023E-2</v>
      </c>
      <c r="E390" s="207">
        <f t="shared" si="24"/>
        <v>0.9482191780821918</v>
      </c>
    </row>
    <row r="391" spans="1:5">
      <c r="A391">
        <v>251.88</v>
      </c>
      <c r="B391">
        <v>207840</v>
      </c>
      <c r="C391">
        <f t="shared" si="22"/>
        <v>0.20784</v>
      </c>
      <c r="D391" s="165">
        <f t="shared" si="23"/>
        <v>3.3840000000000009E-2</v>
      </c>
      <c r="E391" s="207">
        <f t="shared" si="24"/>
        <v>0.94904109589041097</v>
      </c>
    </row>
    <row r="392" spans="1:5">
      <c r="A392">
        <v>251.89</v>
      </c>
      <c r="B392">
        <v>208020</v>
      </c>
      <c r="C392">
        <f t="shared" si="22"/>
        <v>0.20802000000000001</v>
      </c>
      <c r="D392" s="165">
        <f t="shared" si="23"/>
        <v>3.4020000000000022E-2</v>
      </c>
      <c r="E392" s="207">
        <f t="shared" si="24"/>
        <v>0.94986301369863013</v>
      </c>
    </row>
    <row r="393" spans="1:5">
      <c r="A393">
        <v>251.9</v>
      </c>
      <c r="B393">
        <v>208200</v>
      </c>
      <c r="C393">
        <f t="shared" si="22"/>
        <v>0.2082</v>
      </c>
      <c r="D393" s="165">
        <f t="shared" si="23"/>
        <v>3.4200000000000008E-2</v>
      </c>
      <c r="E393" s="207">
        <f t="shared" si="24"/>
        <v>0.9506849315068493</v>
      </c>
    </row>
    <row r="394" spans="1:5">
      <c r="A394">
        <v>251.91</v>
      </c>
      <c r="B394">
        <v>208380</v>
      </c>
      <c r="C394">
        <f t="shared" si="22"/>
        <v>0.20838000000000001</v>
      </c>
      <c r="D394" s="165">
        <f t="shared" si="23"/>
        <v>3.4380000000000022E-2</v>
      </c>
      <c r="E394" s="207">
        <f t="shared" si="24"/>
        <v>0.95150684931506857</v>
      </c>
    </row>
    <row r="395" spans="1:5">
      <c r="A395">
        <v>251.92</v>
      </c>
      <c r="B395">
        <v>208560</v>
      </c>
      <c r="C395">
        <f t="shared" si="22"/>
        <v>0.20856</v>
      </c>
      <c r="D395" s="165">
        <f t="shared" si="23"/>
        <v>3.4560000000000007E-2</v>
      </c>
      <c r="E395" s="207">
        <f t="shared" si="24"/>
        <v>0.95232876712328762</v>
      </c>
    </row>
    <row r="396" spans="1:5">
      <c r="A396">
        <v>251.93</v>
      </c>
      <c r="B396">
        <v>208740</v>
      </c>
      <c r="C396">
        <f t="shared" ref="C396:C452" si="25">B396/10^6</f>
        <v>0.20874000000000001</v>
      </c>
      <c r="D396" s="165">
        <f t="shared" si="23"/>
        <v>3.4740000000000021E-2</v>
      </c>
      <c r="E396" s="207">
        <f t="shared" si="24"/>
        <v>0.9531506849315069</v>
      </c>
    </row>
    <row r="397" spans="1:5">
      <c r="A397">
        <v>251.94</v>
      </c>
      <c r="B397">
        <v>208920</v>
      </c>
      <c r="C397">
        <f t="shared" si="25"/>
        <v>0.20891999999999999</v>
      </c>
      <c r="D397" s="165">
        <f t="shared" ref="D397:D460" si="26">C397-$C$203</f>
        <v>3.4920000000000007E-2</v>
      </c>
      <c r="E397" s="207">
        <f t="shared" si="24"/>
        <v>0.95397260273972595</v>
      </c>
    </row>
    <row r="398" spans="1:5">
      <c r="A398">
        <v>251.95</v>
      </c>
      <c r="B398">
        <v>209100</v>
      </c>
      <c r="C398">
        <f t="shared" si="25"/>
        <v>0.20910000000000001</v>
      </c>
      <c r="D398" s="165">
        <f t="shared" si="26"/>
        <v>3.510000000000002E-2</v>
      </c>
      <c r="E398" s="207">
        <f t="shared" si="24"/>
        <v>0.95479452054794522</v>
      </c>
    </row>
    <row r="399" spans="1:5">
      <c r="A399">
        <v>251.96</v>
      </c>
      <c r="B399">
        <v>209280</v>
      </c>
      <c r="C399">
        <f t="shared" si="25"/>
        <v>0.20927999999999999</v>
      </c>
      <c r="D399" s="165">
        <f t="shared" si="26"/>
        <v>3.5280000000000006E-2</v>
      </c>
      <c r="E399" s="207">
        <f t="shared" si="24"/>
        <v>0.95561643835616439</v>
      </c>
    </row>
    <row r="400" spans="1:5">
      <c r="A400">
        <v>251.97</v>
      </c>
      <c r="B400">
        <v>209406</v>
      </c>
      <c r="C400">
        <f t="shared" si="25"/>
        <v>0.20940600000000001</v>
      </c>
      <c r="D400" s="165">
        <f t="shared" si="26"/>
        <v>3.5406000000000021E-2</v>
      </c>
      <c r="E400" s="207">
        <f t="shared" si="24"/>
        <v>0.9561917808219178</v>
      </c>
    </row>
    <row r="401" spans="1:7">
      <c r="A401">
        <v>251.98</v>
      </c>
      <c r="B401">
        <v>209640</v>
      </c>
      <c r="C401">
        <f t="shared" si="25"/>
        <v>0.20963999999999999</v>
      </c>
      <c r="D401" s="165">
        <f t="shared" si="26"/>
        <v>3.5640000000000005E-2</v>
      </c>
      <c r="E401" s="207">
        <f t="shared" si="24"/>
        <v>0.95726027397260272</v>
      </c>
    </row>
    <row r="402" spans="1:7">
      <c r="A402">
        <v>251.99</v>
      </c>
      <c r="B402">
        <v>209820</v>
      </c>
      <c r="C402">
        <f t="shared" si="25"/>
        <v>0.20982000000000001</v>
      </c>
      <c r="D402" s="165">
        <f t="shared" si="26"/>
        <v>3.5820000000000018E-2</v>
      </c>
      <c r="E402" s="207">
        <f t="shared" si="24"/>
        <v>0.95808219178082199</v>
      </c>
    </row>
    <row r="403" spans="1:7">
      <c r="A403" s="164">
        <v>252</v>
      </c>
      <c r="B403" s="164">
        <v>210000</v>
      </c>
      <c r="C403" s="164">
        <f t="shared" si="25"/>
        <v>0.21</v>
      </c>
      <c r="D403" s="166">
        <f t="shared" si="26"/>
        <v>3.6000000000000004E-2</v>
      </c>
      <c r="E403" s="207">
        <f t="shared" si="24"/>
        <v>0.95890410958904104</v>
      </c>
      <c r="G403">
        <v>0.21</v>
      </c>
    </row>
    <row r="404" spans="1:7">
      <c r="A404">
        <v>252.01</v>
      </c>
      <c r="B404">
        <v>210180</v>
      </c>
      <c r="C404">
        <f t="shared" si="25"/>
        <v>0.21018000000000001</v>
      </c>
      <c r="D404" s="165">
        <f t="shared" si="26"/>
        <v>3.6180000000000018E-2</v>
      </c>
      <c r="E404" s="207">
        <f t="shared" si="24"/>
        <v>0.95972602739726032</v>
      </c>
    </row>
    <row r="405" spans="1:7">
      <c r="A405">
        <v>252.02</v>
      </c>
      <c r="B405">
        <v>210360</v>
      </c>
      <c r="C405">
        <f t="shared" si="25"/>
        <v>0.21035999999999999</v>
      </c>
      <c r="D405" s="165">
        <f t="shared" si="26"/>
        <v>3.6360000000000003E-2</v>
      </c>
      <c r="E405" s="207">
        <f t="shared" si="24"/>
        <v>0.96054794520547937</v>
      </c>
    </row>
    <row r="406" spans="1:7">
      <c r="A406">
        <v>252.03</v>
      </c>
      <c r="B406">
        <v>210540</v>
      </c>
      <c r="C406">
        <f t="shared" si="25"/>
        <v>0.21054</v>
      </c>
      <c r="D406" s="165">
        <f t="shared" si="26"/>
        <v>3.6540000000000017E-2</v>
      </c>
      <c r="E406" s="207">
        <f t="shared" si="24"/>
        <v>0.96136986301369864</v>
      </c>
    </row>
    <row r="407" spans="1:7">
      <c r="A407">
        <v>252.04</v>
      </c>
      <c r="B407">
        <v>210720</v>
      </c>
      <c r="C407">
        <f t="shared" si="25"/>
        <v>0.21071999999999999</v>
      </c>
      <c r="D407" s="165">
        <f t="shared" si="26"/>
        <v>3.6720000000000003E-2</v>
      </c>
      <c r="E407" s="207">
        <f t="shared" si="24"/>
        <v>0.96219178082191781</v>
      </c>
    </row>
    <row r="408" spans="1:7">
      <c r="A408">
        <v>252.05</v>
      </c>
      <c r="B408">
        <v>210900</v>
      </c>
      <c r="C408">
        <f t="shared" si="25"/>
        <v>0.2109</v>
      </c>
      <c r="D408" s="165">
        <f t="shared" si="26"/>
        <v>3.6900000000000016E-2</v>
      </c>
      <c r="E408" s="207">
        <f t="shared" si="24"/>
        <v>0.96301369863013697</v>
      </c>
    </row>
    <row r="409" spans="1:7">
      <c r="A409">
        <v>252.06</v>
      </c>
      <c r="B409">
        <v>211080</v>
      </c>
      <c r="C409">
        <f t="shared" si="25"/>
        <v>0.21107999999999999</v>
      </c>
      <c r="D409" s="165">
        <f t="shared" si="26"/>
        <v>3.7080000000000002E-2</v>
      </c>
      <c r="E409" s="207">
        <f t="shared" si="24"/>
        <v>0.96383561643835614</v>
      </c>
    </row>
    <row r="410" spans="1:7">
      <c r="A410">
        <v>252.07</v>
      </c>
      <c r="B410">
        <v>211260</v>
      </c>
      <c r="C410">
        <f t="shared" si="25"/>
        <v>0.21126</v>
      </c>
      <c r="D410" s="165">
        <f t="shared" si="26"/>
        <v>3.7260000000000015E-2</v>
      </c>
      <c r="E410" s="207">
        <f t="shared" si="24"/>
        <v>0.96465753424657541</v>
      </c>
    </row>
    <row r="411" spans="1:7">
      <c r="A411">
        <v>252.08</v>
      </c>
      <c r="B411">
        <v>211440</v>
      </c>
      <c r="C411">
        <f t="shared" si="25"/>
        <v>0.21143999999999999</v>
      </c>
      <c r="D411" s="165">
        <f t="shared" si="26"/>
        <v>3.7440000000000001E-2</v>
      </c>
      <c r="E411" s="207">
        <f t="shared" si="24"/>
        <v>0.96547945205479446</v>
      </c>
    </row>
    <row r="412" spans="1:7">
      <c r="A412">
        <v>252.09</v>
      </c>
      <c r="B412">
        <v>211620</v>
      </c>
      <c r="C412">
        <f t="shared" si="25"/>
        <v>0.21162</v>
      </c>
      <c r="D412" s="165">
        <f t="shared" si="26"/>
        <v>3.7620000000000015E-2</v>
      </c>
      <c r="E412" s="207">
        <f t="shared" si="24"/>
        <v>0.96630136986301374</v>
      </c>
    </row>
    <row r="413" spans="1:7">
      <c r="A413">
        <v>252.1</v>
      </c>
      <c r="B413">
        <v>211800</v>
      </c>
      <c r="C413">
        <f t="shared" si="25"/>
        <v>0.21179999999999999</v>
      </c>
      <c r="D413" s="165">
        <f t="shared" si="26"/>
        <v>3.78E-2</v>
      </c>
      <c r="E413" s="207">
        <f t="shared" si="24"/>
        <v>0.96712328767123279</v>
      </c>
    </row>
    <row r="414" spans="1:7">
      <c r="A414">
        <v>252.11</v>
      </c>
      <c r="B414">
        <v>211980</v>
      </c>
      <c r="C414">
        <f t="shared" si="25"/>
        <v>0.21198</v>
      </c>
      <c r="D414" s="165">
        <f t="shared" si="26"/>
        <v>3.7980000000000014E-2</v>
      </c>
      <c r="E414" s="207">
        <f t="shared" si="24"/>
        <v>0.96794520547945206</v>
      </c>
    </row>
    <row r="415" spans="1:7">
      <c r="A415">
        <v>252.12</v>
      </c>
      <c r="B415">
        <v>212160</v>
      </c>
      <c r="C415">
        <f t="shared" si="25"/>
        <v>0.21215999999999999</v>
      </c>
      <c r="D415" s="165">
        <f t="shared" si="26"/>
        <v>3.8159999999999999E-2</v>
      </c>
      <c r="E415" s="207">
        <f t="shared" si="24"/>
        <v>0.96876712328767123</v>
      </c>
    </row>
    <row r="416" spans="1:7">
      <c r="A416">
        <v>252.13</v>
      </c>
      <c r="B416">
        <v>212340</v>
      </c>
      <c r="C416">
        <f t="shared" si="25"/>
        <v>0.21234</v>
      </c>
      <c r="D416" s="165">
        <f t="shared" si="26"/>
        <v>3.8340000000000013E-2</v>
      </c>
      <c r="E416" s="207">
        <f t="shared" si="24"/>
        <v>0.96958904109589039</v>
      </c>
    </row>
    <row r="417" spans="1:5">
      <c r="A417">
        <v>252.14</v>
      </c>
      <c r="B417">
        <v>212520</v>
      </c>
      <c r="C417">
        <f t="shared" si="25"/>
        <v>0.21251999999999999</v>
      </c>
      <c r="D417" s="165">
        <f t="shared" si="26"/>
        <v>3.8519999999999999E-2</v>
      </c>
      <c r="E417" s="207">
        <f t="shared" si="24"/>
        <v>0.97041095890410956</v>
      </c>
    </row>
    <row r="418" spans="1:5">
      <c r="A418">
        <v>252.15</v>
      </c>
      <c r="B418">
        <v>212700</v>
      </c>
      <c r="C418">
        <f t="shared" si="25"/>
        <v>0.2127</v>
      </c>
      <c r="D418" s="165">
        <f t="shared" si="26"/>
        <v>3.8700000000000012E-2</v>
      </c>
      <c r="E418" s="207">
        <f t="shared" si="24"/>
        <v>0.97123287671232872</v>
      </c>
    </row>
    <row r="419" spans="1:5">
      <c r="A419">
        <v>252.16</v>
      </c>
      <c r="B419">
        <v>212880</v>
      </c>
      <c r="C419">
        <f t="shared" si="25"/>
        <v>0.21288000000000001</v>
      </c>
      <c r="D419" s="165">
        <f t="shared" si="26"/>
        <v>3.8880000000000026E-2</v>
      </c>
      <c r="E419" s="207">
        <f t="shared" si="24"/>
        <v>0.97205479452054799</v>
      </c>
    </row>
    <row r="420" spans="1:5">
      <c r="A420">
        <v>252.17</v>
      </c>
      <c r="B420">
        <v>213060</v>
      </c>
      <c r="C420">
        <f t="shared" si="25"/>
        <v>0.21306</v>
      </c>
      <c r="D420" s="165">
        <f t="shared" si="26"/>
        <v>3.9060000000000011E-2</v>
      </c>
      <c r="E420" s="207">
        <f t="shared" si="24"/>
        <v>0.97287671232876716</v>
      </c>
    </row>
    <row r="421" spans="1:5">
      <c r="A421">
        <v>252.18</v>
      </c>
      <c r="B421">
        <v>213240</v>
      </c>
      <c r="C421">
        <f t="shared" si="25"/>
        <v>0.21324000000000001</v>
      </c>
      <c r="D421" s="165">
        <f t="shared" si="26"/>
        <v>3.9240000000000025E-2</v>
      </c>
      <c r="E421" s="207">
        <f t="shared" si="24"/>
        <v>0.97369863013698632</v>
      </c>
    </row>
    <row r="422" spans="1:5">
      <c r="A422">
        <v>252.19</v>
      </c>
      <c r="B422">
        <v>213420</v>
      </c>
      <c r="C422">
        <f t="shared" si="25"/>
        <v>0.21342</v>
      </c>
      <c r="D422" s="165">
        <f t="shared" si="26"/>
        <v>3.9420000000000011E-2</v>
      </c>
      <c r="E422" s="207">
        <f t="shared" si="24"/>
        <v>0.97452054794520548</v>
      </c>
    </row>
    <row r="423" spans="1:5">
      <c r="A423">
        <v>252.2</v>
      </c>
      <c r="B423">
        <v>213600</v>
      </c>
      <c r="C423">
        <f t="shared" si="25"/>
        <v>0.21360000000000001</v>
      </c>
      <c r="D423" s="165">
        <f t="shared" si="26"/>
        <v>3.9600000000000024E-2</v>
      </c>
      <c r="E423" s="207">
        <f t="shared" si="24"/>
        <v>0.97534246575342476</v>
      </c>
    </row>
    <row r="424" spans="1:5">
      <c r="A424">
        <v>252.21</v>
      </c>
      <c r="B424">
        <v>213780</v>
      </c>
      <c r="C424">
        <f t="shared" si="25"/>
        <v>0.21378</v>
      </c>
      <c r="D424" s="165">
        <f t="shared" si="26"/>
        <v>3.978000000000001E-2</v>
      </c>
      <c r="E424" s="207">
        <f t="shared" si="24"/>
        <v>0.97616438356164381</v>
      </c>
    </row>
    <row r="425" spans="1:5">
      <c r="A425">
        <v>252.22</v>
      </c>
      <c r="B425">
        <v>213960</v>
      </c>
      <c r="C425">
        <f t="shared" si="25"/>
        <v>0.21396000000000001</v>
      </c>
      <c r="D425" s="165">
        <f t="shared" si="26"/>
        <v>3.9960000000000023E-2</v>
      </c>
      <c r="E425" s="207">
        <f t="shared" si="24"/>
        <v>0.97698630136986309</v>
      </c>
    </row>
    <row r="426" spans="1:5">
      <c r="A426">
        <v>252.23</v>
      </c>
      <c r="B426">
        <v>214140</v>
      </c>
      <c r="C426">
        <f t="shared" si="25"/>
        <v>0.21414</v>
      </c>
      <c r="D426" s="165">
        <f t="shared" si="26"/>
        <v>4.0140000000000009E-2</v>
      </c>
      <c r="E426" s="207">
        <f t="shared" si="24"/>
        <v>0.97780821917808214</v>
      </c>
    </row>
    <row r="427" spans="1:5">
      <c r="A427">
        <v>252.24</v>
      </c>
      <c r="B427">
        <v>214320</v>
      </c>
      <c r="C427">
        <f t="shared" si="25"/>
        <v>0.21432000000000001</v>
      </c>
      <c r="D427" s="165">
        <f t="shared" si="26"/>
        <v>4.0320000000000022E-2</v>
      </c>
      <c r="E427" s="207">
        <f t="shared" si="24"/>
        <v>0.97863013698630141</v>
      </c>
    </row>
    <row r="428" spans="1:5">
      <c r="A428">
        <v>252.25</v>
      </c>
      <c r="B428">
        <v>214500</v>
      </c>
      <c r="C428">
        <f t="shared" si="25"/>
        <v>0.2145</v>
      </c>
      <c r="D428" s="165">
        <f t="shared" si="26"/>
        <v>4.0500000000000008E-2</v>
      </c>
      <c r="E428" s="207">
        <f t="shared" si="24"/>
        <v>0.97945205479452058</v>
      </c>
    </row>
    <row r="429" spans="1:5">
      <c r="A429">
        <v>252.26</v>
      </c>
      <c r="B429">
        <v>214680</v>
      </c>
      <c r="C429">
        <f t="shared" si="25"/>
        <v>0.21468000000000001</v>
      </c>
      <c r="D429" s="165">
        <f t="shared" si="26"/>
        <v>4.0680000000000022E-2</v>
      </c>
      <c r="E429" s="207">
        <f t="shared" si="24"/>
        <v>0.98027397260273974</v>
      </c>
    </row>
    <row r="430" spans="1:5">
      <c r="A430">
        <v>252.27</v>
      </c>
      <c r="B430">
        <v>214860</v>
      </c>
      <c r="C430">
        <f t="shared" si="25"/>
        <v>0.21486</v>
      </c>
      <c r="D430" s="165">
        <f t="shared" si="26"/>
        <v>4.0860000000000007E-2</v>
      </c>
      <c r="E430" s="207">
        <f t="shared" si="24"/>
        <v>0.9810958904109589</v>
      </c>
    </row>
    <row r="431" spans="1:5">
      <c r="A431">
        <v>252.28</v>
      </c>
      <c r="B431">
        <v>215040</v>
      </c>
      <c r="C431">
        <f t="shared" si="25"/>
        <v>0.21504000000000001</v>
      </c>
      <c r="D431" s="165">
        <f t="shared" si="26"/>
        <v>4.1040000000000021E-2</v>
      </c>
      <c r="E431" s="207">
        <f t="shared" si="24"/>
        <v>0.98191780821917807</v>
      </c>
    </row>
    <row r="432" spans="1:5">
      <c r="A432">
        <v>252.29</v>
      </c>
      <c r="B432">
        <v>215220</v>
      </c>
      <c r="C432">
        <f t="shared" si="25"/>
        <v>0.21521999999999999</v>
      </c>
      <c r="D432" s="165">
        <f t="shared" si="26"/>
        <v>4.1220000000000007E-2</v>
      </c>
      <c r="E432" s="207">
        <f t="shared" si="24"/>
        <v>0.98273972602739723</v>
      </c>
    </row>
    <row r="433" spans="1:5">
      <c r="A433">
        <v>252.3</v>
      </c>
      <c r="B433">
        <v>215400</v>
      </c>
      <c r="C433">
        <f t="shared" si="25"/>
        <v>0.21540000000000001</v>
      </c>
      <c r="D433" s="165">
        <f t="shared" si="26"/>
        <v>4.140000000000002E-2</v>
      </c>
      <c r="E433" s="207">
        <f t="shared" si="24"/>
        <v>0.98356164383561651</v>
      </c>
    </row>
    <row r="434" spans="1:5">
      <c r="A434">
        <v>252.31</v>
      </c>
      <c r="B434">
        <v>215580</v>
      </c>
      <c r="C434">
        <f t="shared" si="25"/>
        <v>0.21557999999999999</v>
      </c>
      <c r="D434" s="165">
        <f t="shared" si="26"/>
        <v>4.1580000000000006E-2</v>
      </c>
      <c r="E434" s="207">
        <f t="shared" si="24"/>
        <v>0.98438356164383556</v>
      </c>
    </row>
    <row r="435" spans="1:5">
      <c r="A435">
        <v>252.32</v>
      </c>
      <c r="B435">
        <v>215760</v>
      </c>
      <c r="C435">
        <f t="shared" si="25"/>
        <v>0.21576000000000001</v>
      </c>
      <c r="D435" s="165">
        <f t="shared" si="26"/>
        <v>4.1760000000000019E-2</v>
      </c>
      <c r="E435" s="207">
        <f t="shared" si="24"/>
        <v>0.98520547945205483</v>
      </c>
    </row>
    <row r="436" spans="1:5">
      <c r="A436">
        <v>252.33</v>
      </c>
      <c r="B436">
        <v>215940</v>
      </c>
      <c r="C436">
        <f t="shared" si="25"/>
        <v>0.21593999999999999</v>
      </c>
      <c r="D436" s="165">
        <f t="shared" si="26"/>
        <v>4.1940000000000005E-2</v>
      </c>
      <c r="E436" s="207">
        <f t="shared" si="24"/>
        <v>0.98602739726027389</v>
      </c>
    </row>
    <row r="437" spans="1:5">
      <c r="A437">
        <v>252.34</v>
      </c>
      <c r="B437">
        <v>216120</v>
      </c>
      <c r="C437">
        <f t="shared" si="25"/>
        <v>0.21612000000000001</v>
      </c>
      <c r="D437" s="165">
        <f t="shared" si="26"/>
        <v>4.2120000000000019E-2</v>
      </c>
      <c r="E437" s="207">
        <f t="shared" si="24"/>
        <v>0.98684931506849316</v>
      </c>
    </row>
    <row r="438" spans="1:5">
      <c r="A438">
        <v>252.35</v>
      </c>
      <c r="B438">
        <v>216300</v>
      </c>
      <c r="C438">
        <f t="shared" si="25"/>
        <v>0.21629999999999999</v>
      </c>
      <c r="D438" s="165">
        <f t="shared" si="26"/>
        <v>4.2300000000000004E-2</v>
      </c>
      <c r="E438" s="207">
        <f t="shared" si="24"/>
        <v>0.98767123287671232</v>
      </c>
    </row>
    <row r="439" spans="1:5">
      <c r="A439">
        <v>252.36</v>
      </c>
      <c r="B439">
        <v>216480</v>
      </c>
      <c r="C439">
        <f t="shared" si="25"/>
        <v>0.21648000000000001</v>
      </c>
      <c r="D439" s="165">
        <f t="shared" si="26"/>
        <v>4.2480000000000018E-2</v>
      </c>
      <c r="E439" s="207">
        <f t="shared" si="24"/>
        <v>0.98849315068493149</v>
      </c>
    </row>
    <row r="440" spans="1:5">
      <c r="A440">
        <v>252.37</v>
      </c>
      <c r="B440">
        <v>216660</v>
      </c>
      <c r="C440">
        <f t="shared" si="25"/>
        <v>0.21665999999999999</v>
      </c>
      <c r="D440" s="165">
        <f t="shared" si="26"/>
        <v>4.2660000000000003E-2</v>
      </c>
      <c r="E440" s="207">
        <f t="shared" si="24"/>
        <v>0.98931506849315065</v>
      </c>
    </row>
    <row r="441" spans="1:5">
      <c r="A441">
        <v>252.38</v>
      </c>
      <c r="B441">
        <v>216840</v>
      </c>
      <c r="C441">
        <f t="shared" si="25"/>
        <v>0.21684</v>
      </c>
      <c r="D441" s="165">
        <f t="shared" si="26"/>
        <v>4.2840000000000017E-2</v>
      </c>
      <c r="E441" s="207">
        <f t="shared" si="24"/>
        <v>0.99013698630136993</v>
      </c>
    </row>
    <row r="442" spans="1:5">
      <c r="A442">
        <v>252.39</v>
      </c>
      <c r="B442">
        <v>217020</v>
      </c>
      <c r="C442">
        <f t="shared" si="25"/>
        <v>0.21701999999999999</v>
      </c>
      <c r="D442" s="165">
        <f t="shared" si="26"/>
        <v>4.3020000000000003E-2</v>
      </c>
      <c r="E442" s="207">
        <f t="shared" si="24"/>
        <v>0.99095890410958898</v>
      </c>
    </row>
    <row r="443" spans="1:5">
      <c r="A443">
        <v>252.4</v>
      </c>
      <c r="B443">
        <v>217200</v>
      </c>
      <c r="C443">
        <f t="shared" si="25"/>
        <v>0.2172</v>
      </c>
      <c r="D443" s="165">
        <f t="shared" si="26"/>
        <v>4.3200000000000016E-2</v>
      </c>
      <c r="E443" s="207">
        <f t="shared" si="24"/>
        <v>0.99178082191780825</v>
      </c>
    </row>
    <row r="444" spans="1:5">
      <c r="A444">
        <v>252.41</v>
      </c>
      <c r="B444">
        <v>217380</v>
      </c>
      <c r="C444">
        <f t="shared" si="25"/>
        <v>0.21737999999999999</v>
      </c>
      <c r="D444" s="165">
        <f t="shared" si="26"/>
        <v>4.3380000000000002E-2</v>
      </c>
      <c r="E444" s="207">
        <f t="shared" si="24"/>
        <v>0.99260273972602731</v>
      </c>
    </row>
    <row r="445" spans="1:5">
      <c r="A445">
        <v>252.42</v>
      </c>
      <c r="B445">
        <v>217560</v>
      </c>
      <c r="C445">
        <f t="shared" si="25"/>
        <v>0.21756</v>
      </c>
      <c r="D445" s="165">
        <f t="shared" si="26"/>
        <v>4.3560000000000015E-2</v>
      </c>
      <c r="E445" s="207">
        <f t="shared" si="24"/>
        <v>0.99342465753424658</v>
      </c>
    </row>
    <row r="446" spans="1:5">
      <c r="A446">
        <v>252.43</v>
      </c>
      <c r="B446">
        <v>217740</v>
      </c>
      <c r="C446">
        <f t="shared" si="25"/>
        <v>0.21773999999999999</v>
      </c>
      <c r="D446" s="165">
        <f t="shared" si="26"/>
        <v>4.3740000000000001E-2</v>
      </c>
      <c r="E446" s="207">
        <f t="shared" si="24"/>
        <v>0.99424657534246574</v>
      </c>
    </row>
    <row r="447" spans="1:5">
      <c r="A447">
        <v>252.44</v>
      </c>
      <c r="B447">
        <v>217740</v>
      </c>
      <c r="C447">
        <f t="shared" si="25"/>
        <v>0.21773999999999999</v>
      </c>
      <c r="D447" s="165">
        <f t="shared" si="26"/>
        <v>4.3740000000000001E-2</v>
      </c>
      <c r="E447" s="207">
        <f t="shared" si="24"/>
        <v>0.99424657534246574</v>
      </c>
    </row>
    <row r="448" spans="1:5">
      <c r="A448">
        <v>252.45</v>
      </c>
      <c r="B448">
        <v>218100</v>
      </c>
      <c r="C448">
        <f t="shared" si="25"/>
        <v>0.21809999999999999</v>
      </c>
      <c r="D448" s="165">
        <f t="shared" si="26"/>
        <v>4.41E-2</v>
      </c>
      <c r="E448" s="207">
        <f t="shared" si="24"/>
        <v>0.99589041095890407</v>
      </c>
    </row>
    <row r="449" spans="1:8">
      <c r="A449">
        <v>252.46</v>
      </c>
      <c r="B449">
        <v>218280</v>
      </c>
      <c r="C449">
        <f t="shared" si="25"/>
        <v>0.21828</v>
      </c>
      <c r="D449" s="165">
        <f t="shared" si="26"/>
        <v>4.4280000000000014E-2</v>
      </c>
      <c r="E449" s="207">
        <f t="shared" si="24"/>
        <v>0.99671232876712335</v>
      </c>
    </row>
    <row r="450" spans="1:8">
      <c r="A450">
        <v>252.47</v>
      </c>
      <c r="B450">
        <v>218460</v>
      </c>
      <c r="C450">
        <f t="shared" si="25"/>
        <v>0.21845999999999999</v>
      </c>
      <c r="D450" s="165">
        <f t="shared" si="26"/>
        <v>4.446E-2</v>
      </c>
      <c r="E450" s="207">
        <f t="shared" si="24"/>
        <v>0.9975342465753424</v>
      </c>
      <c r="H450">
        <f t="shared" ref="H450:H452" si="27">C450-C449</f>
        <v>1.7999999999998573E-4</v>
      </c>
    </row>
    <row r="451" spans="1:8">
      <c r="A451">
        <v>252.48</v>
      </c>
      <c r="B451">
        <v>218640</v>
      </c>
      <c r="C451">
        <f t="shared" si="25"/>
        <v>0.21864</v>
      </c>
      <c r="D451" s="165">
        <f t="shared" si="26"/>
        <v>4.4640000000000013E-2</v>
      </c>
      <c r="E451" s="207">
        <f t="shared" si="24"/>
        <v>0.99835616438356167</v>
      </c>
      <c r="H451">
        <f t="shared" si="27"/>
        <v>1.8000000000001348E-4</v>
      </c>
    </row>
    <row r="452" spans="1:8">
      <c r="A452">
        <v>252.49</v>
      </c>
      <c r="B452">
        <v>218820</v>
      </c>
      <c r="C452">
        <f t="shared" si="25"/>
        <v>0.21881999999999999</v>
      </c>
      <c r="D452" s="165">
        <f t="shared" si="26"/>
        <v>4.4819999999999999E-2</v>
      </c>
      <c r="E452" s="207">
        <f t="shared" si="24"/>
        <v>0.99917808219178073</v>
      </c>
      <c r="H452">
        <f t="shared" si="27"/>
        <v>1.7999999999998573E-4</v>
      </c>
    </row>
    <row r="453" spans="1:8">
      <c r="A453" s="172">
        <v>252.5</v>
      </c>
      <c r="B453" s="172">
        <v>219000</v>
      </c>
      <c r="C453" s="172">
        <f>B453/10^6</f>
        <v>0.219</v>
      </c>
      <c r="D453" s="171">
        <f t="shared" si="26"/>
        <v>4.5000000000000012E-2</v>
      </c>
      <c r="E453" s="204">
        <f t="shared" ref="E453:E516" si="28">C453/$C$453</f>
        <v>1</v>
      </c>
      <c r="F453" s="172" t="s">
        <v>124</v>
      </c>
      <c r="H453">
        <f>C453-C452</f>
        <v>1.8000000000001348E-4</v>
      </c>
    </row>
    <row r="454" spans="1:8">
      <c r="A454">
        <v>252.51</v>
      </c>
      <c r="B454">
        <v>217380</v>
      </c>
      <c r="C454" s="209">
        <f>C453+(($C$503-$C$453)/50)</f>
        <v>0.21917639999999999</v>
      </c>
      <c r="D454" s="165">
        <f t="shared" si="26"/>
        <v>4.5176400000000005E-2</v>
      </c>
      <c r="E454" s="207">
        <f t="shared" si="24"/>
        <v>1.0008054794520547</v>
      </c>
    </row>
    <row r="455" spans="1:8">
      <c r="A455">
        <v>252.52</v>
      </c>
      <c r="B455">
        <v>217560</v>
      </c>
      <c r="C455" s="209">
        <f t="shared" ref="C455:C502" si="29">C454+(($C$503-$C$453)/50)</f>
        <v>0.21935279999999999</v>
      </c>
      <c r="D455" s="165">
        <f t="shared" si="26"/>
        <v>4.5352799999999999E-2</v>
      </c>
      <c r="E455" s="207">
        <f t="shared" si="28"/>
        <v>1.0016109589041096</v>
      </c>
    </row>
    <row r="456" spans="1:8">
      <c r="A456">
        <v>252.53</v>
      </c>
      <c r="B456">
        <v>217740</v>
      </c>
      <c r="C456" s="209">
        <f t="shared" si="29"/>
        <v>0.21952919999999998</v>
      </c>
      <c r="D456" s="165">
        <f t="shared" si="26"/>
        <v>4.5529199999999992E-2</v>
      </c>
      <c r="E456" s="207">
        <f t="shared" si="28"/>
        <v>1.0024164383561642</v>
      </c>
    </row>
    <row r="457" spans="1:8">
      <c r="A457">
        <v>252.54</v>
      </c>
      <c r="B457">
        <v>217740</v>
      </c>
      <c r="C457" s="209">
        <f t="shared" si="29"/>
        <v>0.21970559999999997</v>
      </c>
      <c r="D457" s="165">
        <f t="shared" si="26"/>
        <v>4.5705599999999985E-2</v>
      </c>
      <c r="E457" s="207">
        <f t="shared" si="28"/>
        <v>1.0032219178082191</v>
      </c>
    </row>
    <row r="458" spans="1:8">
      <c r="A458">
        <v>252.55</v>
      </c>
      <c r="B458">
        <v>218100</v>
      </c>
      <c r="C458" s="209">
        <f t="shared" si="29"/>
        <v>0.21988199999999997</v>
      </c>
      <c r="D458" s="165">
        <f t="shared" si="26"/>
        <v>4.5881999999999978E-2</v>
      </c>
      <c r="E458" s="207">
        <f t="shared" si="28"/>
        <v>1.0040273972602738</v>
      </c>
    </row>
    <row r="459" spans="1:8">
      <c r="A459">
        <v>252.56</v>
      </c>
      <c r="B459">
        <v>218280</v>
      </c>
      <c r="C459" s="209">
        <f t="shared" si="29"/>
        <v>0.22005839999999996</v>
      </c>
      <c r="D459" s="165">
        <f t="shared" si="26"/>
        <v>4.6058399999999972E-2</v>
      </c>
      <c r="E459" s="207">
        <f t="shared" si="28"/>
        <v>1.0048328767123287</v>
      </c>
    </row>
    <row r="460" spans="1:8">
      <c r="A460">
        <v>252.57</v>
      </c>
      <c r="B460">
        <v>218460</v>
      </c>
      <c r="C460" s="209">
        <f t="shared" si="29"/>
        <v>0.22023479999999995</v>
      </c>
      <c r="D460" s="165">
        <f t="shared" si="26"/>
        <v>4.6234799999999965E-2</v>
      </c>
      <c r="E460" s="207">
        <f t="shared" si="28"/>
        <v>1.0056383561643834</v>
      </c>
    </row>
    <row r="461" spans="1:8">
      <c r="A461">
        <v>252.58</v>
      </c>
      <c r="B461">
        <v>218640</v>
      </c>
      <c r="C461" s="209">
        <f t="shared" si="29"/>
        <v>0.22041119999999995</v>
      </c>
      <c r="D461" s="165">
        <f t="shared" ref="D461:D524" si="30">C461-$C$203</f>
        <v>4.6411199999999958E-2</v>
      </c>
      <c r="E461" s="207">
        <f t="shared" si="28"/>
        <v>1.006443835616438</v>
      </c>
    </row>
    <row r="462" spans="1:8">
      <c r="A462">
        <v>252.59</v>
      </c>
      <c r="B462">
        <v>218820</v>
      </c>
      <c r="C462" s="209">
        <f t="shared" si="29"/>
        <v>0.22058759999999994</v>
      </c>
      <c r="D462" s="165">
        <f t="shared" si="30"/>
        <v>4.6587599999999951E-2</v>
      </c>
      <c r="E462" s="207">
        <f t="shared" si="28"/>
        <v>1.0072493150684929</v>
      </c>
    </row>
    <row r="463" spans="1:8">
      <c r="A463">
        <v>252.6</v>
      </c>
      <c r="B463">
        <v>219000</v>
      </c>
      <c r="C463" s="209">
        <f t="shared" si="29"/>
        <v>0.22076399999999993</v>
      </c>
      <c r="D463" s="165">
        <f t="shared" si="30"/>
        <v>4.6763999999999945E-2</v>
      </c>
      <c r="E463" s="207">
        <f t="shared" si="28"/>
        <v>1.0080547945205476</v>
      </c>
    </row>
    <row r="464" spans="1:8">
      <c r="A464">
        <v>252.61</v>
      </c>
      <c r="B464">
        <v>220980</v>
      </c>
      <c r="C464" s="209">
        <f t="shared" si="29"/>
        <v>0.22094039999999993</v>
      </c>
      <c r="D464" s="165">
        <f t="shared" si="30"/>
        <v>4.6940399999999938E-2</v>
      </c>
      <c r="E464" s="207">
        <f t="shared" si="28"/>
        <v>1.0088602739726025</v>
      </c>
    </row>
    <row r="465" spans="1:5">
      <c r="A465">
        <v>252.62</v>
      </c>
      <c r="B465">
        <v>221160</v>
      </c>
      <c r="C465" s="209">
        <f t="shared" si="29"/>
        <v>0.22111679999999992</v>
      </c>
      <c r="D465" s="165">
        <f t="shared" si="30"/>
        <v>4.7116799999999931E-2</v>
      </c>
      <c r="E465" s="207">
        <f t="shared" si="28"/>
        <v>1.0096657534246571</v>
      </c>
    </row>
    <row r="466" spans="1:5">
      <c r="A466">
        <v>252.63</v>
      </c>
      <c r="B466">
        <v>221340</v>
      </c>
      <c r="C466" s="209">
        <f t="shared" si="29"/>
        <v>0.22129319999999991</v>
      </c>
      <c r="D466" s="165">
        <f t="shared" si="30"/>
        <v>4.7293199999999924E-2</v>
      </c>
      <c r="E466" s="207">
        <f t="shared" si="28"/>
        <v>1.010471232876712</v>
      </c>
    </row>
    <row r="467" spans="1:5">
      <c r="A467">
        <v>252.64</v>
      </c>
      <c r="B467">
        <v>221520</v>
      </c>
      <c r="C467" s="209">
        <f t="shared" si="29"/>
        <v>0.22146959999999991</v>
      </c>
      <c r="D467" s="165">
        <f t="shared" si="30"/>
        <v>4.7469599999999917E-2</v>
      </c>
      <c r="E467" s="207">
        <f t="shared" si="28"/>
        <v>1.0112767123287667</v>
      </c>
    </row>
    <row r="468" spans="1:5">
      <c r="A468">
        <v>252.65</v>
      </c>
      <c r="B468">
        <v>221700</v>
      </c>
      <c r="C468" s="209">
        <f t="shared" si="29"/>
        <v>0.2216459999999999</v>
      </c>
      <c r="D468" s="165">
        <f t="shared" si="30"/>
        <v>4.7645999999999911E-2</v>
      </c>
      <c r="E468" s="207">
        <f t="shared" si="28"/>
        <v>1.0120821917808214</v>
      </c>
    </row>
    <row r="469" spans="1:5">
      <c r="A469">
        <v>252.66</v>
      </c>
      <c r="B469">
        <v>221880</v>
      </c>
      <c r="C469" s="209">
        <f t="shared" si="29"/>
        <v>0.22182239999999989</v>
      </c>
      <c r="D469" s="165">
        <f t="shared" si="30"/>
        <v>4.7822399999999904E-2</v>
      </c>
      <c r="E469" s="207">
        <f t="shared" si="28"/>
        <v>1.0128876712328763</v>
      </c>
    </row>
    <row r="470" spans="1:5">
      <c r="A470">
        <v>252.67</v>
      </c>
      <c r="B470">
        <v>222060</v>
      </c>
      <c r="C470" s="209">
        <f t="shared" si="29"/>
        <v>0.22199879999999989</v>
      </c>
      <c r="D470" s="165">
        <f t="shared" si="30"/>
        <v>4.7998799999999897E-2</v>
      </c>
      <c r="E470" s="207">
        <f t="shared" si="28"/>
        <v>1.0136931506849309</v>
      </c>
    </row>
    <row r="471" spans="1:5">
      <c r="A471">
        <v>252.68</v>
      </c>
      <c r="B471">
        <v>222240</v>
      </c>
      <c r="C471" s="209">
        <f t="shared" si="29"/>
        <v>0.22217519999999988</v>
      </c>
      <c r="D471" s="165">
        <f t="shared" si="30"/>
        <v>4.817519999999989E-2</v>
      </c>
      <c r="E471" s="207">
        <f t="shared" si="28"/>
        <v>1.0144986301369858</v>
      </c>
    </row>
    <row r="472" spans="1:5">
      <c r="A472">
        <v>252.69</v>
      </c>
      <c r="B472">
        <v>222420</v>
      </c>
      <c r="C472" s="209">
        <f t="shared" si="29"/>
        <v>0.22235159999999987</v>
      </c>
      <c r="D472" s="165">
        <f t="shared" si="30"/>
        <v>4.8351599999999884E-2</v>
      </c>
      <c r="E472" s="207">
        <f t="shared" si="28"/>
        <v>1.0153041095890405</v>
      </c>
    </row>
    <row r="473" spans="1:5">
      <c r="A473">
        <v>252.7</v>
      </c>
      <c r="B473">
        <v>222600</v>
      </c>
      <c r="C473" s="209">
        <f t="shared" si="29"/>
        <v>0.22252799999999986</v>
      </c>
      <c r="D473" s="165">
        <f t="shared" si="30"/>
        <v>4.8527999999999877E-2</v>
      </c>
      <c r="E473" s="207">
        <f t="shared" si="28"/>
        <v>1.0161095890410952</v>
      </c>
    </row>
    <row r="474" spans="1:5">
      <c r="A474">
        <v>252.71</v>
      </c>
      <c r="B474">
        <v>222780</v>
      </c>
      <c r="C474" s="209">
        <f t="shared" si="29"/>
        <v>0.22270439999999986</v>
      </c>
      <c r="D474" s="165">
        <f t="shared" si="30"/>
        <v>4.870439999999987E-2</v>
      </c>
      <c r="E474" s="207">
        <f t="shared" si="28"/>
        <v>1.0169150684931501</v>
      </c>
    </row>
    <row r="475" spans="1:5">
      <c r="A475">
        <v>252.72</v>
      </c>
      <c r="B475">
        <v>222960</v>
      </c>
      <c r="C475" s="209">
        <f t="shared" si="29"/>
        <v>0.22288079999999985</v>
      </c>
      <c r="D475" s="165">
        <f t="shared" si="30"/>
        <v>4.8880799999999863E-2</v>
      </c>
      <c r="E475" s="207">
        <f t="shared" si="28"/>
        <v>1.0177205479452047</v>
      </c>
    </row>
    <row r="476" spans="1:5">
      <c r="A476">
        <v>252.73</v>
      </c>
      <c r="B476">
        <v>223140</v>
      </c>
      <c r="C476" s="209">
        <f t="shared" si="29"/>
        <v>0.22305719999999984</v>
      </c>
      <c r="D476" s="165">
        <f t="shared" si="30"/>
        <v>4.9057199999999856E-2</v>
      </c>
      <c r="E476" s="207">
        <f t="shared" si="28"/>
        <v>1.0185260273972596</v>
      </c>
    </row>
    <row r="477" spans="1:5">
      <c r="A477">
        <v>252.74</v>
      </c>
      <c r="B477">
        <v>223320</v>
      </c>
      <c r="C477" s="209">
        <f t="shared" si="29"/>
        <v>0.22323359999999984</v>
      </c>
      <c r="D477" s="165">
        <f t="shared" si="30"/>
        <v>4.923359999999985E-2</v>
      </c>
      <c r="E477" s="207">
        <f t="shared" si="28"/>
        <v>1.0193315068493143</v>
      </c>
    </row>
    <row r="478" spans="1:5">
      <c r="A478">
        <v>252.75</v>
      </c>
      <c r="B478">
        <v>223500</v>
      </c>
      <c r="C478" s="209">
        <f t="shared" si="29"/>
        <v>0.22340999999999983</v>
      </c>
      <c r="D478" s="165">
        <f t="shared" si="30"/>
        <v>4.9409999999999843E-2</v>
      </c>
      <c r="E478" s="207">
        <f t="shared" si="28"/>
        <v>1.0201369863013692</v>
      </c>
    </row>
    <row r="479" spans="1:5">
      <c r="A479">
        <v>252.76</v>
      </c>
      <c r="B479">
        <v>223680</v>
      </c>
      <c r="C479" s="209">
        <f t="shared" si="29"/>
        <v>0.22358639999999982</v>
      </c>
      <c r="D479" s="165">
        <f t="shared" si="30"/>
        <v>4.9586399999999836E-2</v>
      </c>
      <c r="E479" s="207">
        <f t="shared" si="28"/>
        <v>1.0209424657534238</v>
      </c>
    </row>
    <row r="480" spans="1:5">
      <c r="A480">
        <v>252.77</v>
      </c>
      <c r="B480">
        <v>223860</v>
      </c>
      <c r="C480" s="209">
        <f t="shared" si="29"/>
        <v>0.22376279999999982</v>
      </c>
      <c r="D480" s="165">
        <f t="shared" si="30"/>
        <v>4.9762799999999829E-2</v>
      </c>
      <c r="E480" s="207">
        <f t="shared" si="28"/>
        <v>1.0217479452054785</v>
      </c>
    </row>
    <row r="481" spans="1:5">
      <c r="A481">
        <v>252.78</v>
      </c>
      <c r="B481">
        <v>224040</v>
      </c>
      <c r="C481" s="209">
        <f t="shared" si="29"/>
        <v>0.22393919999999981</v>
      </c>
      <c r="D481" s="165">
        <f t="shared" si="30"/>
        <v>4.9939199999999823E-2</v>
      </c>
      <c r="E481" s="207">
        <f t="shared" si="28"/>
        <v>1.0225534246575334</v>
      </c>
    </row>
    <row r="482" spans="1:5">
      <c r="A482">
        <v>252.79</v>
      </c>
      <c r="B482">
        <v>224220</v>
      </c>
      <c r="C482" s="209">
        <f t="shared" si="29"/>
        <v>0.2241155999999998</v>
      </c>
      <c r="D482" s="165">
        <f t="shared" si="30"/>
        <v>5.0115599999999816E-2</v>
      </c>
      <c r="E482" s="207">
        <f t="shared" si="28"/>
        <v>1.0233589041095881</v>
      </c>
    </row>
    <row r="483" spans="1:5">
      <c r="A483">
        <v>252.8</v>
      </c>
      <c r="B483">
        <v>224400</v>
      </c>
      <c r="C483" s="209">
        <f t="shared" si="29"/>
        <v>0.2242919999999998</v>
      </c>
      <c r="D483" s="165">
        <f t="shared" si="30"/>
        <v>5.0291999999999809E-2</v>
      </c>
      <c r="E483" s="207">
        <f t="shared" si="28"/>
        <v>1.024164383561643</v>
      </c>
    </row>
    <row r="484" spans="1:5">
      <c r="A484">
        <v>252.81</v>
      </c>
      <c r="B484">
        <v>224580</v>
      </c>
      <c r="C484" s="209">
        <f t="shared" si="29"/>
        <v>0.22446839999999979</v>
      </c>
      <c r="D484" s="165">
        <f t="shared" si="30"/>
        <v>5.0468399999999802E-2</v>
      </c>
      <c r="E484" s="207">
        <f t="shared" si="28"/>
        <v>1.0249698630136976</v>
      </c>
    </row>
    <row r="485" spans="1:5">
      <c r="A485">
        <v>252.82</v>
      </c>
      <c r="B485">
        <v>224760</v>
      </c>
      <c r="C485" s="209">
        <f t="shared" si="29"/>
        <v>0.22464479999999978</v>
      </c>
      <c r="D485" s="165">
        <f t="shared" si="30"/>
        <v>5.0644799999999796E-2</v>
      </c>
      <c r="E485" s="207">
        <f t="shared" si="28"/>
        <v>1.0257753424657525</v>
      </c>
    </row>
    <row r="486" spans="1:5">
      <c r="A486">
        <v>252.83</v>
      </c>
      <c r="B486">
        <v>224940</v>
      </c>
      <c r="C486" s="209">
        <f t="shared" si="29"/>
        <v>0.22482119999999978</v>
      </c>
      <c r="D486" s="165">
        <f t="shared" si="30"/>
        <v>5.0821199999999789E-2</v>
      </c>
      <c r="E486" s="207">
        <f t="shared" si="28"/>
        <v>1.0265808219178072</v>
      </c>
    </row>
    <row r="487" spans="1:5">
      <c r="A487">
        <v>252.84</v>
      </c>
      <c r="B487">
        <v>225120</v>
      </c>
      <c r="C487" s="209">
        <f t="shared" si="29"/>
        <v>0.22499759999999977</v>
      </c>
      <c r="D487" s="165">
        <f t="shared" si="30"/>
        <v>5.0997599999999782E-2</v>
      </c>
      <c r="E487" s="207">
        <f t="shared" si="28"/>
        <v>1.0273863013698619</v>
      </c>
    </row>
    <row r="488" spans="1:5">
      <c r="A488">
        <v>252.85</v>
      </c>
      <c r="B488">
        <v>225300</v>
      </c>
      <c r="C488" s="209">
        <f t="shared" si="29"/>
        <v>0.22517399999999976</v>
      </c>
      <c r="D488" s="165">
        <f t="shared" si="30"/>
        <v>5.1173999999999775E-2</v>
      </c>
      <c r="E488" s="207">
        <f t="shared" si="28"/>
        <v>1.0281917808219168</v>
      </c>
    </row>
    <row r="489" spans="1:5">
      <c r="A489">
        <v>252.86</v>
      </c>
      <c r="B489">
        <v>225480</v>
      </c>
      <c r="C489" s="209">
        <f t="shared" si="29"/>
        <v>0.22535039999999976</v>
      </c>
      <c r="D489" s="165">
        <f t="shared" si="30"/>
        <v>5.1350399999999768E-2</v>
      </c>
      <c r="E489" s="207">
        <f t="shared" si="28"/>
        <v>1.0289972602739714</v>
      </c>
    </row>
    <row r="490" spans="1:5">
      <c r="A490">
        <v>252.87</v>
      </c>
      <c r="B490">
        <v>225660</v>
      </c>
      <c r="C490" s="209">
        <f t="shared" si="29"/>
        <v>0.22552679999999975</v>
      </c>
      <c r="D490" s="165">
        <f t="shared" si="30"/>
        <v>5.1526799999999762E-2</v>
      </c>
      <c r="E490" s="207">
        <f t="shared" si="28"/>
        <v>1.0298027397260263</v>
      </c>
    </row>
    <row r="491" spans="1:5">
      <c r="A491">
        <v>252.88</v>
      </c>
      <c r="B491">
        <v>225660</v>
      </c>
      <c r="C491" s="209">
        <f t="shared" si="29"/>
        <v>0.22570319999999974</v>
      </c>
      <c r="D491" s="165">
        <f t="shared" si="30"/>
        <v>5.1703199999999755E-2</v>
      </c>
      <c r="E491" s="207">
        <f t="shared" si="28"/>
        <v>1.030608219178081</v>
      </c>
    </row>
    <row r="492" spans="1:5">
      <c r="A492">
        <v>252.89</v>
      </c>
      <c r="B492">
        <v>226020</v>
      </c>
      <c r="C492" s="209">
        <f t="shared" si="29"/>
        <v>0.22587959999999974</v>
      </c>
      <c r="D492" s="165">
        <f t="shared" si="30"/>
        <v>5.1879599999999748E-2</v>
      </c>
      <c r="E492" s="207">
        <f t="shared" si="28"/>
        <v>1.0314136986301359</v>
      </c>
    </row>
    <row r="493" spans="1:5">
      <c r="A493">
        <v>252.9</v>
      </c>
      <c r="B493">
        <v>226200</v>
      </c>
      <c r="C493" s="209">
        <f t="shared" si="29"/>
        <v>0.22605599999999973</v>
      </c>
      <c r="D493" s="165">
        <f t="shared" si="30"/>
        <v>5.2055999999999741E-2</v>
      </c>
      <c r="E493" s="207">
        <f t="shared" si="28"/>
        <v>1.0322191780821905</v>
      </c>
    </row>
    <row r="494" spans="1:5">
      <c r="A494">
        <v>252.91</v>
      </c>
      <c r="B494">
        <v>226380</v>
      </c>
      <c r="C494" s="209">
        <f t="shared" si="29"/>
        <v>0.22623239999999972</v>
      </c>
      <c r="D494" s="165">
        <f t="shared" si="30"/>
        <v>5.2232399999999735E-2</v>
      </c>
      <c r="E494" s="207">
        <f t="shared" si="28"/>
        <v>1.0330246575342452</v>
      </c>
    </row>
    <row r="495" spans="1:5">
      <c r="A495">
        <v>252.92</v>
      </c>
      <c r="B495">
        <v>226560</v>
      </c>
      <c r="C495" s="209">
        <f t="shared" si="29"/>
        <v>0.22640879999999972</v>
      </c>
      <c r="D495" s="165">
        <f t="shared" si="30"/>
        <v>5.2408799999999728E-2</v>
      </c>
      <c r="E495" s="207">
        <f t="shared" si="28"/>
        <v>1.0338301369863001</v>
      </c>
    </row>
    <row r="496" spans="1:5">
      <c r="A496">
        <v>252.93</v>
      </c>
      <c r="B496">
        <v>226740</v>
      </c>
      <c r="C496" s="209">
        <f t="shared" si="29"/>
        <v>0.22658519999999971</v>
      </c>
      <c r="D496" s="165">
        <f t="shared" si="30"/>
        <v>5.2585199999999721E-2</v>
      </c>
      <c r="E496" s="207">
        <f t="shared" si="28"/>
        <v>1.0346356164383548</v>
      </c>
    </row>
    <row r="497" spans="1:7">
      <c r="A497">
        <v>252.94</v>
      </c>
      <c r="B497">
        <v>226920</v>
      </c>
      <c r="C497" s="209">
        <f t="shared" si="29"/>
        <v>0.2267615999999997</v>
      </c>
      <c r="D497" s="165">
        <f t="shared" si="30"/>
        <v>5.2761599999999714E-2</v>
      </c>
      <c r="E497" s="207">
        <f t="shared" si="28"/>
        <v>1.0354410958904097</v>
      </c>
    </row>
    <row r="498" spans="1:7">
      <c r="A498">
        <v>252.95</v>
      </c>
      <c r="B498">
        <v>227100</v>
      </c>
      <c r="C498" s="209">
        <f t="shared" si="29"/>
        <v>0.2269379999999997</v>
      </c>
      <c r="D498" s="165">
        <f t="shared" si="30"/>
        <v>5.2937999999999708E-2</v>
      </c>
      <c r="E498" s="207">
        <f t="shared" si="28"/>
        <v>1.0362465753424643</v>
      </c>
    </row>
    <row r="499" spans="1:7">
      <c r="A499">
        <v>252.96</v>
      </c>
      <c r="B499">
        <v>227280</v>
      </c>
      <c r="C499" s="209">
        <f t="shared" si="29"/>
        <v>0.22711439999999969</v>
      </c>
      <c r="D499" s="165">
        <f t="shared" si="30"/>
        <v>5.3114399999999701E-2</v>
      </c>
      <c r="E499" s="207">
        <f t="shared" si="28"/>
        <v>1.0370520547945192</v>
      </c>
    </row>
    <row r="500" spans="1:7">
      <c r="A500">
        <v>252.97</v>
      </c>
      <c r="B500">
        <v>227460</v>
      </c>
      <c r="C500" s="209">
        <f t="shared" si="29"/>
        <v>0.22729079999999968</v>
      </c>
      <c r="D500" s="165">
        <f t="shared" si="30"/>
        <v>5.3290799999999694E-2</v>
      </c>
      <c r="E500" s="207">
        <f t="shared" si="28"/>
        <v>1.0378575342465739</v>
      </c>
    </row>
    <row r="501" spans="1:7">
      <c r="A501">
        <v>252.98</v>
      </c>
      <c r="B501">
        <v>227640</v>
      </c>
      <c r="C501" s="209">
        <f t="shared" si="29"/>
        <v>0.22746719999999968</v>
      </c>
      <c r="D501" s="165">
        <f t="shared" si="30"/>
        <v>5.3467199999999687E-2</v>
      </c>
      <c r="E501" s="207">
        <f t="shared" si="28"/>
        <v>1.0386630136986286</v>
      </c>
    </row>
    <row r="502" spans="1:7">
      <c r="A502">
        <v>252.99</v>
      </c>
      <c r="B502">
        <v>227820</v>
      </c>
      <c r="C502" s="209">
        <f t="shared" si="29"/>
        <v>0.22764359999999967</v>
      </c>
      <c r="D502" s="165">
        <f t="shared" si="30"/>
        <v>5.364359999999968E-2</v>
      </c>
      <c r="E502" s="207">
        <f t="shared" si="28"/>
        <v>1.0394684931506835</v>
      </c>
      <c r="G502" s="161">
        <f>C502+(($C$503-$C$453)/50)</f>
        <v>0.22781999999999966</v>
      </c>
    </row>
    <row r="503" spans="1:7">
      <c r="A503" s="164">
        <v>253</v>
      </c>
      <c r="B503" s="205">
        <v>227820</v>
      </c>
      <c r="C503" s="205">
        <f t="shared" ref="C503:C523" si="31">B503/10^6</f>
        <v>0.22781999999999999</v>
      </c>
      <c r="D503" s="166">
        <f t="shared" si="30"/>
        <v>5.3820000000000007E-2</v>
      </c>
      <c r="E503" s="208">
        <f t="shared" si="28"/>
        <v>1.0402739726027397</v>
      </c>
      <c r="G503">
        <v>0.2278</v>
      </c>
    </row>
    <row r="504" spans="1:7">
      <c r="A504">
        <v>253.01</v>
      </c>
      <c r="B504">
        <v>227820</v>
      </c>
      <c r="C504">
        <f t="shared" si="31"/>
        <v>0.22781999999999999</v>
      </c>
      <c r="D504" s="165">
        <f t="shared" si="30"/>
        <v>5.3820000000000007E-2</v>
      </c>
      <c r="E504" s="208">
        <f t="shared" si="28"/>
        <v>1.0402739726027397</v>
      </c>
    </row>
    <row r="505" spans="1:7">
      <c r="A505">
        <v>253.02</v>
      </c>
      <c r="B505">
        <v>227820</v>
      </c>
      <c r="C505">
        <f t="shared" si="31"/>
        <v>0.22781999999999999</v>
      </c>
      <c r="D505" s="165">
        <f t="shared" si="30"/>
        <v>5.3820000000000007E-2</v>
      </c>
      <c r="E505" s="208">
        <f t="shared" si="28"/>
        <v>1.0402739726027397</v>
      </c>
    </row>
    <row r="506" spans="1:7">
      <c r="A506">
        <v>253.03</v>
      </c>
      <c r="B506">
        <v>227820</v>
      </c>
      <c r="C506">
        <f t="shared" si="31"/>
        <v>0.22781999999999999</v>
      </c>
      <c r="D506" s="165">
        <f t="shared" si="30"/>
        <v>5.3820000000000007E-2</v>
      </c>
      <c r="E506" s="208">
        <f t="shared" si="28"/>
        <v>1.0402739726027397</v>
      </c>
    </row>
    <row r="507" spans="1:7">
      <c r="A507">
        <v>253.04</v>
      </c>
      <c r="B507">
        <v>227820</v>
      </c>
      <c r="C507">
        <f t="shared" si="31"/>
        <v>0.22781999999999999</v>
      </c>
      <c r="D507" s="165">
        <f t="shared" si="30"/>
        <v>5.3820000000000007E-2</v>
      </c>
      <c r="E507" s="208">
        <f t="shared" si="28"/>
        <v>1.0402739726027397</v>
      </c>
    </row>
    <row r="508" spans="1:7">
      <c r="A508">
        <v>253.05</v>
      </c>
      <c r="B508">
        <v>227820</v>
      </c>
      <c r="C508">
        <f t="shared" si="31"/>
        <v>0.22781999999999999</v>
      </c>
      <c r="D508" s="165">
        <f t="shared" si="30"/>
        <v>5.3820000000000007E-2</v>
      </c>
      <c r="E508" s="208">
        <f t="shared" si="28"/>
        <v>1.0402739726027397</v>
      </c>
    </row>
    <row r="509" spans="1:7">
      <c r="A509">
        <v>253.06</v>
      </c>
      <c r="B509">
        <v>227820</v>
      </c>
      <c r="C509">
        <f t="shared" si="31"/>
        <v>0.22781999999999999</v>
      </c>
      <c r="D509" s="165">
        <f t="shared" si="30"/>
        <v>5.3820000000000007E-2</v>
      </c>
      <c r="E509" s="208">
        <f t="shared" si="28"/>
        <v>1.0402739726027397</v>
      </c>
    </row>
    <row r="510" spans="1:7">
      <c r="A510">
        <v>253.07</v>
      </c>
      <c r="B510">
        <v>227820</v>
      </c>
      <c r="C510">
        <f t="shared" si="31"/>
        <v>0.22781999999999999</v>
      </c>
      <c r="D510" s="165">
        <f t="shared" si="30"/>
        <v>5.3820000000000007E-2</v>
      </c>
      <c r="E510" s="208">
        <f t="shared" si="28"/>
        <v>1.0402739726027397</v>
      </c>
    </row>
    <row r="511" spans="1:7">
      <c r="A511">
        <v>253.08</v>
      </c>
      <c r="B511">
        <v>227820</v>
      </c>
      <c r="C511">
        <f t="shared" si="31"/>
        <v>0.22781999999999999</v>
      </c>
      <c r="D511" s="165">
        <f t="shared" si="30"/>
        <v>5.3820000000000007E-2</v>
      </c>
      <c r="E511" s="208">
        <f t="shared" si="28"/>
        <v>1.0402739726027397</v>
      </c>
    </row>
    <row r="512" spans="1:7">
      <c r="A512">
        <v>253.09</v>
      </c>
      <c r="B512">
        <v>227820</v>
      </c>
      <c r="C512">
        <f t="shared" si="31"/>
        <v>0.22781999999999999</v>
      </c>
      <c r="D512" s="165">
        <f t="shared" si="30"/>
        <v>5.3820000000000007E-2</v>
      </c>
      <c r="E512" s="208">
        <f t="shared" si="28"/>
        <v>1.0402739726027397</v>
      </c>
    </row>
    <row r="513" spans="1:5">
      <c r="A513">
        <v>253.1</v>
      </c>
      <c r="B513">
        <v>227820</v>
      </c>
      <c r="C513">
        <f t="shared" si="31"/>
        <v>0.22781999999999999</v>
      </c>
      <c r="D513" s="165">
        <f t="shared" si="30"/>
        <v>5.3820000000000007E-2</v>
      </c>
      <c r="E513" s="208">
        <f t="shared" si="28"/>
        <v>1.0402739726027397</v>
      </c>
    </row>
    <row r="514" spans="1:5">
      <c r="A514">
        <v>253.11</v>
      </c>
      <c r="B514">
        <v>227820</v>
      </c>
      <c r="C514">
        <f t="shared" si="31"/>
        <v>0.22781999999999999</v>
      </c>
      <c r="D514" s="165">
        <f t="shared" si="30"/>
        <v>5.3820000000000007E-2</v>
      </c>
      <c r="E514" s="208">
        <f t="shared" si="28"/>
        <v>1.0402739726027397</v>
      </c>
    </row>
    <row r="515" spans="1:5">
      <c r="A515">
        <v>253.12</v>
      </c>
      <c r="B515">
        <v>227820</v>
      </c>
      <c r="C515">
        <f t="shared" si="31"/>
        <v>0.22781999999999999</v>
      </c>
      <c r="D515" s="165">
        <f t="shared" si="30"/>
        <v>5.3820000000000007E-2</v>
      </c>
      <c r="E515" s="208">
        <f t="shared" si="28"/>
        <v>1.0402739726027397</v>
      </c>
    </row>
    <row r="516" spans="1:5">
      <c r="A516">
        <v>253.13</v>
      </c>
      <c r="B516">
        <v>227820</v>
      </c>
      <c r="C516">
        <f t="shared" si="31"/>
        <v>0.22781999999999999</v>
      </c>
      <c r="D516" s="165">
        <f t="shared" si="30"/>
        <v>5.3820000000000007E-2</v>
      </c>
      <c r="E516" s="208">
        <f t="shared" si="28"/>
        <v>1.0402739726027397</v>
      </c>
    </row>
    <row r="517" spans="1:5">
      <c r="A517">
        <v>253.14</v>
      </c>
      <c r="B517">
        <v>227820</v>
      </c>
      <c r="C517">
        <f t="shared" si="31"/>
        <v>0.22781999999999999</v>
      </c>
      <c r="D517" s="165">
        <f t="shared" si="30"/>
        <v>5.3820000000000007E-2</v>
      </c>
      <c r="E517" s="208">
        <f t="shared" ref="E517:E580" si="32">C517/$C$453</f>
        <v>1.0402739726027397</v>
      </c>
    </row>
    <row r="518" spans="1:5">
      <c r="A518">
        <v>253.15</v>
      </c>
      <c r="B518">
        <v>227820</v>
      </c>
      <c r="C518">
        <f t="shared" si="31"/>
        <v>0.22781999999999999</v>
      </c>
      <c r="D518" s="165">
        <f t="shared" si="30"/>
        <v>5.3820000000000007E-2</v>
      </c>
      <c r="E518" s="208">
        <f t="shared" si="32"/>
        <v>1.0402739726027397</v>
      </c>
    </row>
    <row r="519" spans="1:5">
      <c r="A519">
        <v>253.16</v>
      </c>
      <c r="B519">
        <v>227820</v>
      </c>
      <c r="C519">
        <f t="shared" si="31"/>
        <v>0.22781999999999999</v>
      </c>
      <c r="D519" s="165">
        <f t="shared" si="30"/>
        <v>5.3820000000000007E-2</v>
      </c>
      <c r="E519" s="208">
        <f t="shared" si="32"/>
        <v>1.0402739726027397</v>
      </c>
    </row>
    <row r="520" spans="1:5">
      <c r="A520">
        <v>253.17</v>
      </c>
      <c r="B520">
        <v>227820</v>
      </c>
      <c r="C520">
        <f t="shared" si="31"/>
        <v>0.22781999999999999</v>
      </c>
      <c r="D520" s="165">
        <f t="shared" si="30"/>
        <v>5.3820000000000007E-2</v>
      </c>
      <c r="E520" s="208">
        <f t="shared" si="32"/>
        <v>1.0402739726027397</v>
      </c>
    </row>
    <row r="521" spans="1:5">
      <c r="A521">
        <v>253.18</v>
      </c>
      <c r="B521">
        <v>227820</v>
      </c>
      <c r="C521">
        <f t="shared" si="31"/>
        <v>0.22781999999999999</v>
      </c>
      <c r="D521" s="165">
        <f t="shared" si="30"/>
        <v>5.3820000000000007E-2</v>
      </c>
      <c r="E521" s="208">
        <f t="shared" si="32"/>
        <v>1.0402739726027397</v>
      </c>
    </row>
    <row r="522" spans="1:5">
      <c r="A522">
        <v>253.19</v>
      </c>
      <c r="B522">
        <v>227820</v>
      </c>
      <c r="C522">
        <f t="shared" si="31"/>
        <v>0.22781999999999999</v>
      </c>
      <c r="D522" s="165">
        <f t="shared" si="30"/>
        <v>5.3820000000000007E-2</v>
      </c>
      <c r="E522" s="208">
        <f t="shared" si="32"/>
        <v>1.0402739726027397</v>
      </c>
    </row>
    <row r="523" spans="1:5">
      <c r="A523">
        <v>253.2</v>
      </c>
      <c r="B523">
        <v>227820</v>
      </c>
      <c r="C523">
        <f t="shared" si="31"/>
        <v>0.22781999999999999</v>
      </c>
      <c r="D523" s="165">
        <f t="shared" si="30"/>
        <v>5.3820000000000007E-2</v>
      </c>
      <c r="E523" s="208">
        <f t="shared" si="32"/>
        <v>1.0402739726027397</v>
      </c>
    </row>
    <row r="524" spans="1:5">
      <c r="A524">
        <v>253.21</v>
      </c>
      <c r="B524">
        <v>227820</v>
      </c>
      <c r="C524">
        <f t="shared" ref="C524:C587" si="33">B524/10^6</f>
        <v>0.22781999999999999</v>
      </c>
      <c r="D524" s="165">
        <f t="shared" si="30"/>
        <v>5.3820000000000007E-2</v>
      </c>
      <c r="E524" s="208">
        <f t="shared" si="32"/>
        <v>1.0402739726027397</v>
      </c>
    </row>
    <row r="525" spans="1:5">
      <c r="A525">
        <v>253.22</v>
      </c>
      <c r="B525">
        <v>227820</v>
      </c>
      <c r="C525">
        <f t="shared" si="33"/>
        <v>0.22781999999999999</v>
      </c>
      <c r="D525" s="165">
        <f t="shared" ref="D525:D588" si="34">C525-$C$203</f>
        <v>5.3820000000000007E-2</v>
      </c>
      <c r="E525" s="208">
        <f t="shared" si="32"/>
        <v>1.0402739726027397</v>
      </c>
    </row>
    <row r="526" spans="1:5">
      <c r="A526">
        <v>253.23</v>
      </c>
      <c r="B526">
        <v>227820</v>
      </c>
      <c r="C526">
        <f t="shared" si="33"/>
        <v>0.22781999999999999</v>
      </c>
      <c r="D526" s="165">
        <f t="shared" si="34"/>
        <v>5.3820000000000007E-2</v>
      </c>
      <c r="E526" s="208">
        <f t="shared" si="32"/>
        <v>1.0402739726027397</v>
      </c>
    </row>
    <row r="527" spans="1:5">
      <c r="A527">
        <v>253.24</v>
      </c>
      <c r="B527">
        <v>227820</v>
      </c>
      <c r="C527">
        <f t="shared" si="33"/>
        <v>0.22781999999999999</v>
      </c>
      <c r="D527" s="165">
        <f t="shared" si="34"/>
        <v>5.3820000000000007E-2</v>
      </c>
      <c r="E527" s="208">
        <f t="shared" si="32"/>
        <v>1.0402739726027397</v>
      </c>
    </row>
    <row r="528" spans="1:5">
      <c r="A528">
        <v>253.25</v>
      </c>
      <c r="B528">
        <v>227820</v>
      </c>
      <c r="C528">
        <f t="shared" si="33"/>
        <v>0.22781999999999999</v>
      </c>
      <c r="D528" s="165">
        <f t="shared" si="34"/>
        <v>5.3820000000000007E-2</v>
      </c>
      <c r="E528" s="208">
        <f t="shared" si="32"/>
        <v>1.0402739726027397</v>
      </c>
    </row>
    <row r="529" spans="1:5">
      <c r="A529">
        <v>253.26</v>
      </c>
      <c r="B529">
        <v>227820</v>
      </c>
      <c r="C529">
        <f t="shared" si="33"/>
        <v>0.22781999999999999</v>
      </c>
      <c r="D529" s="165">
        <f t="shared" si="34"/>
        <v>5.3820000000000007E-2</v>
      </c>
      <c r="E529" s="208">
        <f t="shared" si="32"/>
        <v>1.0402739726027397</v>
      </c>
    </row>
    <row r="530" spans="1:5">
      <c r="A530">
        <v>253.27</v>
      </c>
      <c r="B530">
        <v>227820</v>
      </c>
      <c r="C530">
        <f t="shared" si="33"/>
        <v>0.22781999999999999</v>
      </c>
      <c r="D530" s="165">
        <f t="shared" si="34"/>
        <v>5.3820000000000007E-2</v>
      </c>
      <c r="E530" s="208">
        <f t="shared" si="32"/>
        <v>1.0402739726027397</v>
      </c>
    </row>
    <row r="531" spans="1:5">
      <c r="A531">
        <v>253.28</v>
      </c>
      <c r="B531">
        <v>227820</v>
      </c>
      <c r="C531">
        <f t="shared" si="33"/>
        <v>0.22781999999999999</v>
      </c>
      <c r="D531" s="165">
        <f t="shared" si="34"/>
        <v>5.3820000000000007E-2</v>
      </c>
      <c r="E531" s="208">
        <f t="shared" si="32"/>
        <v>1.0402739726027397</v>
      </c>
    </row>
    <row r="532" spans="1:5">
      <c r="A532">
        <v>253.29</v>
      </c>
      <c r="B532">
        <v>227820</v>
      </c>
      <c r="C532">
        <f t="shared" si="33"/>
        <v>0.22781999999999999</v>
      </c>
      <c r="D532" s="165">
        <f t="shared" si="34"/>
        <v>5.3820000000000007E-2</v>
      </c>
      <c r="E532" s="208">
        <f t="shared" si="32"/>
        <v>1.0402739726027397</v>
      </c>
    </row>
    <row r="533" spans="1:5">
      <c r="A533">
        <v>253.3</v>
      </c>
      <c r="B533">
        <v>227820</v>
      </c>
      <c r="C533">
        <f t="shared" si="33"/>
        <v>0.22781999999999999</v>
      </c>
      <c r="D533" s="165">
        <f t="shared" si="34"/>
        <v>5.3820000000000007E-2</v>
      </c>
      <c r="E533" s="208">
        <f t="shared" si="32"/>
        <v>1.0402739726027397</v>
      </c>
    </row>
    <row r="534" spans="1:5">
      <c r="A534">
        <v>253.31</v>
      </c>
      <c r="B534">
        <v>227820</v>
      </c>
      <c r="C534">
        <f t="shared" si="33"/>
        <v>0.22781999999999999</v>
      </c>
      <c r="D534" s="165">
        <f t="shared" si="34"/>
        <v>5.3820000000000007E-2</v>
      </c>
      <c r="E534" s="208">
        <f t="shared" si="32"/>
        <v>1.0402739726027397</v>
      </c>
    </row>
    <row r="535" spans="1:5">
      <c r="A535">
        <v>253.32</v>
      </c>
      <c r="B535">
        <v>227820</v>
      </c>
      <c r="C535">
        <f t="shared" si="33"/>
        <v>0.22781999999999999</v>
      </c>
      <c r="D535" s="165">
        <f t="shared" si="34"/>
        <v>5.3820000000000007E-2</v>
      </c>
      <c r="E535" s="208">
        <f t="shared" si="32"/>
        <v>1.0402739726027397</v>
      </c>
    </row>
    <row r="536" spans="1:5">
      <c r="A536">
        <v>253.33</v>
      </c>
      <c r="B536">
        <v>227820</v>
      </c>
      <c r="C536">
        <f t="shared" si="33"/>
        <v>0.22781999999999999</v>
      </c>
      <c r="D536" s="165">
        <f t="shared" si="34"/>
        <v>5.3820000000000007E-2</v>
      </c>
      <c r="E536" s="208">
        <f t="shared" si="32"/>
        <v>1.0402739726027397</v>
      </c>
    </row>
    <row r="537" spans="1:5">
      <c r="A537">
        <v>253.34</v>
      </c>
      <c r="B537">
        <v>227820</v>
      </c>
      <c r="C537">
        <f t="shared" si="33"/>
        <v>0.22781999999999999</v>
      </c>
      <c r="D537" s="165">
        <f t="shared" si="34"/>
        <v>5.3820000000000007E-2</v>
      </c>
      <c r="E537" s="208">
        <f t="shared" si="32"/>
        <v>1.0402739726027397</v>
      </c>
    </row>
    <row r="538" spans="1:5">
      <c r="A538">
        <v>253.35</v>
      </c>
      <c r="B538">
        <v>227820</v>
      </c>
      <c r="C538">
        <f t="shared" si="33"/>
        <v>0.22781999999999999</v>
      </c>
      <c r="D538" s="165">
        <f t="shared" si="34"/>
        <v>5.3820000000000007E-2</v>
      </c>
      <c r="E538" s="208">
        <f t="shared" si="32"/>
        <v>1.0402739726027397</v>
      </c>
    </row>
    <row r="539" spans="1:5">
      <c r="A539">
        <v>253.36</v>
      </c>
      <c r="B539">
        <v>227820</v>
      </c>
      <c r="C539">
        <f t="shared" si="33"/>
        <v>0.22781999999999999</v>
      </c>
      <c r="D539" s="165">
        <f t="shared" si="34"/>
        <v>5.3820000000000007E-2</v>
      </c>
      <c r="E539" s="208">
        <f t="shared" si="32"/>
        <v>1.0402739726027397</v>
      </c>
    </row>
    <row r="540" spans="1:5">
      <c r="A540">
        <v>253.37</v>
      </c>
      <c r="B540">
        <v>227820</v>
      </c>
      <c r="C540">
        <f t="shared" si="33"/>
        <v>0.22781999999999999</v>
      </c>
      <c r="D540" s="165">
        <f t="shared" si="34"/>
        <v>5.3820000000000007E-2</v>
      </c>
      <c r="E540" s="208">
        <f t="shared" si="32"/>
        <v>1.0402739726027397</v>
      </c>
    </row>
    <row r="541" spans="1:5">
      <c r="A541">
        <v>253.38</v>
      </c>
      <c r="B541">
        <v>227820</v>
      </c>
      <c r="C541">
        <f t="shared" si="33"/>
        <v>0.22781999999999999</v>
      </c>
      <c r="D541" s="165">
        <f t="shared" si="34"/>
        <v>5.3820000000000007E-2</v>
      </c>
      <c r="E541" s="208">
        <f t="shared" si="32"/>
        <v>1.0402739726027397</v>
      </c>
    </row>
    <row r="542" spans="1:5">
      <c r="A542">
        <v>253.39</v>
      </c>
      <c r="B542">
        <v>227820</v>
      </c>
      <c r="C542">
        <f t="shared" si="33"/>
        <v>0.22781999999999999</v>
      </c>
      <c r="D542" s="165">
        <f t="shared" si="34"/>
        <v>5.3820000000000007E-2</v>
      </c>
      <c r="E542" s="208">
        <f t="shared" si="32"/>
        <v>1.0402739726027397</v>
      </c>
    </row>
    <row r="543" spans="1:5">
      <c r="A543">
        <v>253.4</v>
      </c>
      <c r="B543">
        <v>227820</v>
      </c>
      <c r="C543">
        <f t="shared" si="33"/>
        <v>0.22781999999999999</v>
      </c>
      <c r="D543" s="165">
        <f t="shared" si="34"/>
        <v>5.3820000000000007E-2</v>
      </c>
      <c r="E543" s="208">
        <f t="shared" si="32"/>
        <v>1.0402739726027397</v>
      </c>
    </row>
    <row r="544" spans="1:5">
      <c r="A544">
        <v>253.41</v>
      </c>
      <c r="B544">
        <v>227820</v>
      </c>
      <c r="C544">
        <f t="shared" si="33"/>
        <v>0.22781999999999999</v>
      </c>
      <c r="D544" s="165">
        <f t="shared" si="34"/>
        <v>5.3820000000000007E-2</v>
      </c>
      <c r="E544" s="208">
        <f t="shared" si="32"/>
        <v>1.0402739726027397</v>
      </c>
    </row>
    <row r="545" spans="1:5">
      <c r="A545">
        <v>253.42</v>
      </c>
      <c r="B545">
        <v>227820</v>
      </c>
      <c r="C545">
        <f t="shared" si="33"/>
        <v>0.22781999999999999</v>
      </c>
      <c r="D545" s="165">
        <f t="shared" si="34"/>
        <v>5.3820000000000007E-2</v>
      </c>
      <c r="E545" s="208">
        <f t="shared" si="32"/>
        <v>1.0402739726027397</v>
      </c>
    </row>
    <row r="546" spans="1:5">
      <c r="A546">
        <v>253.43</v>
      </c>
      <c r="B546">
        <v>227820</v>
      </c>
      <c r="C546">
        <f t="shared" si="33"/>
        <v>0.22781999999999999</v>
      </c>
      <c r="D546" s="165">
        <f t="shared" si="34"/>
        <v>5.3820000000000007E-2</v>
      </c>
      <c r="E546" s="208">
        <f t="shared" si="32"/>
        <v>1.0402739726027397</v>
      </c>
    </row>
    <row r="547" spans="1:5">
      <c r="A547">
        <v>253.44</v>
      </c>
      <c r="B547">
        <v>227820</v>
      </c>
      <c r="C547">
        <f t="shared" si="33"/>
        <v>0.22781999999999999</v>
      </c>
      <c r="D547" s="165">
        <f t="shared" si="34"/>
        <v>5.3820000000000007E-2</v>
      </c>
      <c r="E547" s="208">
        <f t="shared" si="32"/>
        <v>1.0402739726027397</v>
      </c>
    </row>
    <row r="548" spans="1:5">
      <c r="A548">
        <v>253.45</v>
      </c>
      <c r="B548">
        <v>227820</v>
      </c>
      <c r="C548">
        <f t="shared" si="33"/>
        <v>0.22781999999999999</v>
      </c>
      <c r="D548" s="165">
        <f t="shared" si="34"/>
        <v>5.3820000000000007E-2</v>
      </c>
      <c r="E548" s="208">
        <f t="shared" si="32"/>
        <v>1.0402739726027397</v>
      </c>
    </row>
    <row r="549" spans="1:5">
      <c r="A549">
        <v>253.46</v>
      </c>
      <c r="B549">
        <v>227820</v>
      </c>
      <c r="C549">
        <f t="shared" si="33"/>
        <v>0.22781999999999999</v>
      </c>
      <c r="D549" s="165">
        <f t="shared" si="34"/>
        <v>5.3820000000000007E-2</v>
      </c>
      <c r="E549" s="208">
        <f t="shared" si="32"/>
        <v>1.0402739726027397</v>
      </c>
    </row>
    <row r="550" spans="1:5">
      <c r="A550">
        <v>253.47</v>
      </c>
      <c r="B550">
        <v>227820</v>
      </c>
      <c r="C550">
        <f t="shared" si="33"/>
        <v>0.22781999999999999</v>
      </c>
      <c r="D550" s="165">
        <f t="shared" si="34"/>
        <v>5.3820000000000007E-2</v>
      </c>
      <c r="E550" s="208">
        <f t="shared" si="32"/>
        <v>1.0402739726027397</v>
      </c>
    </row>
    <row r="551" spans="1:5">
      <c r="A551">
        <v>253.48</v>
      </c>
      <c r="B551">
        <v>227820</v>
      </c>
      <c r="C551">
        <f t="shared" si="33"/>
        <v>0.22781999999999999</v>
      </c>
      <c r="D551" s="165">
        <f t="shared" si="34"/>
        <v>5.3820000000000007E-2</v>
      </c>
      <c r="E551" s="208">
        <f t="shared" si="32"/>
        <v>1.0402739726027397</v>
      </c>
    </row>
    <row r="552" spans="1:5">
      <c r="A552">
        <v>253.49</v>
      </c>
      <c r="B552">
        <v>227820</v>
      </c>
      <c r="C552">
        <f t="shared" si="33"/>
        <v>0.22781999999999999</v>
      </c>
      <c r="D552" s="165">
        <f t="shared" si="34"/>
        <v>5.3820000000000007E-2</v>
      </c>
      <c r="E552" s="208">
        <f t="shared" si="32"/>
        <v>1.0402739726027397</v>
      </c>
    </row>
    <row r="553" spans="1:5">
      <c r="A553">
        <v>253.5</v>
      </c>
      <c r="B553">
        <v>227820</v>
      </c>
      <c r="C553">
        <f t="shared" si="33"/>
        <v>0.22781999999999999</v>
      </c>
      <c r="D553" s="165">
        <f t="shared" si="34"/>
        <v>5.3820000000000007E-2</v>
      </c>
      <c r="E553" s="208">
        <f t="shared" si="32"/>
        <v>1.0402739726027397</v>
      </c>
    </row>
    <row r="554" spans="1:5">
      <c r="A554">
        <v>253.51</v>
      </c>
      <c r="B554">
        <v>227820</v>
      </c>
      <c r="C554">
        <f t="shared" si="33"/>
        <v>0.22781999999999999</v>
      </c>
      <c r="D554" s="165">
        <f t="shared" si="34"/>
        <v>5.3820000000000007E-2</v>
      </c>
      <c r="E554" s="208">
        <f t="shared" si="32"/>
        <v>1.0402739726027397</v>
      </c>
    </row>
    <row r="555" spans="1:5">
      <c r="A555">
        <v>253.52</v>
      </c>
      <c r="B555">
        <v>227820</v>
      </c>
      <c r="C555">
        <f t="shared" si="33"/>
        <v>0.22781999999999999</v>
      </c>
      <c r="D555" s="165">
        <f t="shared" si="34"/>
        <v>5.3820000000000007E-2</v>
      </c>
      <c r="E555" s="208">
        <f t="shared" si="32"/>
        <v>1.0402739726027397</v>
      </c>
    </row>
    <row r="556" spans="1:5">
      <c r="A556">
        <v>253.53</v>
      </c>
      <c r="B556">
        <v>227820</v>
      </c>
      <c r="C556">
        <f t="shared" si="33"/>
        <v>0.22781999999999999</v>
      </c>
      <c r="D556" s="165">
        <f t="shared" si="34"/>
        <v>5.3820000000000007E-2</v>
      </c>
      <c r="E556" s="208">
        <f t="shared" si="32"/>
        <v>1.0402739726027397</v>
      </c>
    </row>
    <row r="557" spans="1:5">
      <c r="A557">
        <v>253.54</v>
      </c>
      <c r="B557">
        <v>227820</v>
      </c>
      <c r="C557">
        <f t="shared" si="33"/>
        <v>0.22781999999999999</v>
      </c>
      <c r="D557" s="165">
        <f t="shared" si="34"/>
        <v>5.3820000000000007E-2</v>
      </c>
      <c r="E557" s="208">
        <f t="shared" si="32"/>
        <v>1.0402739726027397</v>
      </c>
    </row>
    <row r="558" spans="1:5">
      <c r="A558">
        <v>253.55</v>
      </c>
      <c r="B558">
        <v>227820</v>
      </c>
      <c r="C558">
        <f t="shared" si="33"/>
        <v>0.22781999999999999</v>
      </c>
      <c r="D558" s="165">
        <f t="shared" si="34"/>
        <v>5.3820000000000007E-2</v>
      </c>
      <c r="E558" s="208">
        <f t="shared" si="32"/>
        <v>1.0402739726027397</v>
      </c>
    </row>
    <row r="559" spans="1:5">
      <c r="A559">
        <v>253.56</v>
      </c>
      <c r="B559">
        <v>227820</v>
      </c>
      <c r="C559">
        <f t="shared" si="33"/>
        <v>0.22781999999999999</v>
      </c>
      <c r="D559" s="165">
        <f t="shared" si="34"/>
        <v>5.3820000000000007E-2</v>
      </c>
      <c r="E559" s="208">
        <f t="shared" si="32"/>
        <v>1.0402739726027397</v>
      </c>
    </row>
    <row r="560" spans="1:5">
      <c r="A560">
        <v>253.57</v>
      </c>
      <c r="B560">
        <v>227820</v>
      </c>
      <c r="C560">
        <f t="shared" si="33"/>
        <v>0.22781999999999999</v>
      </c>
      <c r="D560" s="165">
        <f t="shared" si="34"/>
        <v>5.3820000000000007E-2</v>
      </c>
      <c r="E560" s="208">
        <f t="shared" si="32"/>
        <v>1.0402739726027397</v>
      </c>
    </row>
    <row r="561" spans="1:5">
      <c r="A561">
        <v>253.58</v>
      </c>
      <c r="B561">
        <v>227820</v>
      </c>
      <c r="C561">
        <f t="shared" si="33"/>
        <v>0.22781999999999999</v>
      </c>
      <c r="D561" s="165">
        <f t="shared" si="34"/>
        <v>5.3820000000000007E-2</v>
      </c>
      <c r="E561" s="208">
        <f t="shared" si="32"/>
        <v>1.0402739726027397</v>
      </c>
    </row>
    <row r="562" spans="1:5">
      <c r="A562">
        <v>253.59</v>
      </c>
      <c r="B562">
        <v>227820</v>
      </c>
      <c r="C562">
        <f t="shared" si="33"/>
        <v>0.22781999999999999</v>
      </c>
      <c r="D562" s="165">
        <f t="shared" si="34"/>
        <v>5.3820000000000007E-2</v>
      </c>
      <c r="E562" s="208">
        <f t="shared" si="32"/>
        <v>1.0402739726027397</v>
      </c>
    </row>
    <row r="563" spans="1:5">
      <c r="A563">
        <v>253.6</v>
      </c>
      <c r="B563">
        <v>227820</v>
      </c>
      <c r="C563">
        <f t="shared" si="33"/>
        <v>0.22781999999999999</v>
      </c>
      <c r="D563" s="165">
        <f t="shared" si="34"/>
        <v>5.3820000000000007E-2</v>
      </c>
      <c r="E563" s="208">
        <f t="shared" si="32"/>
        <v>1.0402739726027397</v>
      </c>
    </row>
    <row r="564" spans="1:5">
      <c r="A564">
        <v>253.61</v>
      </c>
      <c r="B564">
        <v>227820</v>
      </c>
      <c r="C564">
        <f t="shared" si="33"/>
        <v>0.22781999999999999</v>
      </c>
      <c r="D564" s="165">
        <f t="shared" si="34"/>
        <v>5.3820000000000007E-2</v>
      </c>
      <c r="E564" s="208">
        <f t="shared" si="32"/>
        <v>1.0402739726027397</v>
      </c>
    </row>
    <row r="565" spans="1:5">
      <c r="A565">
        <v>253.62</v>
      </c>
      <c r="B565">
        <v>227820</v>
      </c>
      <c r="C565">
        <f t="shared" si="33"/>
        <v>0.22781999999999999</v>
      </c>
      <c r="D565" s="165">
        <f t="shared" si="34"/>
        <v>5.3820000000000007E-2</v>
      </c>
      <c r="E565" s="208">
        <f t="shared" si="32"/>
        <v>1.0402739726027397</v>
      </c>
    </row>
    <row r="566" spans="1:5">
      <c r="A566">
        <v>253.63</v>
      </c>
      <c r="B566">
        <v>227820</v>
      </c>
      <c r="C566">
        <f t="shared" si="33"/>
        <v>0.22781999999999999</v>
      </c>
      <c r="D566" s="165">
        <f t="shared" si="34"/>
        <v>5.3820000000000007E-2</v>
      </c>
      <c r="E566" s="208">
        <f t="shared" si="32"/>
        <v>1.0402739726027397</v>
      </c>
    </row>
    <row r="567" spans="1:5">
      <c r="A567">
        <v>253.64</v>
      </c>
      <c r="B567">
        <v>227820</v>
      </c>
      <c r="C567">
        <f t="shared" si="33"/>
        <v>0.22781999999999999</v>
      </c>
      <c r="D567" s="165">
        <f t="shared" si="34"/>
        <v>5.3820000000000007E-2</v>
      </c>
      <c r="E567" s="208">
        <f t="shared" si="32"/>
        <v>1.0402739726027397</v>
      </c>
    </row>
    <row r="568" spans="1:5">
      <c r="A568">
        <v>253.65</v>
      </c>
      <c r="B568">
        <v>227820</v>
      </c>
      <c r="C568">
        <f t="shared" si="33"/>
        <v>0.22781999999999999</v>
      </c>
      <c r="D568" s="165">
        <f t="shared" si="34"/>
        <v>5.3820000000000007E-2</v>
      </c>
      <c r="E568" s="208">
        <f t="shared" si="32"/>
        <v>1.0402739726027397</v>
      </c>
    </row>
    <row r="569" spans="1:5">
      <c r="A569">
        <v>253.66</v>
      </c>
      <c r="B569">
        <v>227820</v>
      </c>
      <c r="C569">
        <f t="shared" si="33"/>
        <v>0.22781999999999999</v>
      </c>
      <c r="D569" s="165">
        <f t="shared" si="34"/>
        <v>5.3820000000000007E-2</v>
      </c>
      <c r="E569" s="208">
        <f t="shared" si="32"/>
        <v>1.0402739726027397</v>
      </c>
    </row>
    <row r="570" spans="1:5">
      <c r="A570">
        <v>253.67</v>
      </c>
      <c r="B570">
        <v>227820</v>
      </c>
      <c r="C570">
        <f t="shared" si="33"/>
        <v>0.22781999999999999</v>
      </c>
      <c r="D570" s="165">
        <f t="shared" si="34"/>
        <v>5.3820000000000007E-2</v>
      </c>
      <c r="E570" s="208">
        <f t="shared" si="32"/>
        <v>1.0402739726027397</v>
      </c>
    </row>
    <row r="571" spans="1:5">
      <c r="A571">
        <v>253.68</v>
      </c>
      <c r="B571">
        <v>227820</v>
      </c>
      <c r="C571">
        <f t="shared" si="33"/>
        <v>0.22781999999999999</v>
      </c>
      <c r="D571" s="165">
        <f t="shared" si="34"/>
        <v>5.3820000000000007E-2</v>
      </c>
      <c r="E571" s="208">
        <f t="shared" si="32"/>
        <v>1.0402739726027397</v>
      </c>
    </row>
    <row r="572" spans="1:5">
      <c r="A572">
        <v>253.69</v>
      </c>
      <c r="B572">
        <v>227820</v>
      </c>
      <c r="C572">
        <f t="shared" si="33"/>
        <v>0.22781999999999999</v>
      </c>
      <c r="D572" s="165">
        <f t="shared" si="34"/>
        <v>5.3820000000000007E-2</v>
      </c>
      <c r="E572" s="208">
        <f t="shared" si="32"/>
        <v>1.0402739726027397</v>
      </c>
    </row>
    <row r="573" spans="1:5">
      <c r="A573">
        <v>253.7</v>
      </c>
      <c r="B573">
        <v>227820</v>
      </c>
      <c r="C573">
        <f t="shared" si="33"/>
        <v>0.22781999999999999</v>
      </c>
      <c r="D573" s="165">
        <f t="shared" si="34"/>
        <v>5.3820000000000007E-2</v>
      </c>
      <c r="E573" s="208">
        <f t="shared" si="32"/>
        <v>1.0402739726027397</v>
      </c>
    </row>
    <row r="574" spans="1:5">
      <c r="A574">
        <v>253.71</v>
      </c>
      <c r="B574">
        <v>227820</v>
      </c>
      <c r="C574">
        <f t="shared" si="33"/>
        <v>0.22781999999999999</v>
      </c>
      <c r="D574" s="165">
        <f t="shared" si="34"/>
        <v>5.3820000000000007E-2</v>
      </c>
      <c r="E574" s="208">
        <f t="shared" si="32"/>
        <v>1.0402739726027397</v>
      </c>
    </row>
    <row r="575" spans="1:5">
      <c r="A575">
        <v>253.72</v>
      </c>
      <c r="B575">
        <v>227820</v>
      </c>
      <c r="C575">
        <f t="shared" si="33"/>
        <v>0.22781999999999999</v>
      </c>
      <c r="D575" s="165">
        <f t="shared" si="34"/>
        <v>5.3820000000000007E-2</v>
      </c>
      <c r="E575" s="208">
        <f t="shared" si="32"/>
        <v>1.0402739726027397</v>
      </c>
    </row>
    <row r="576" spans="1:5">
      <c r="A576">
        <v>253.73</v>
      </c>
      <c r="B576">
        <v>227820</v>
      </c>
      <c r="C576">
        <f t="shared" si="33"/>
        <v>0.22781999999999999</v>
      </c>
      <c r="D576" s="165">
        <f t="shared" si="34"/>
        <v>5.3820000000000007E-2</v>
      </c>
      <c r="E576" s="208">
        <f t="shared" si="32"/>
        <v>1.0402739726027397</v>
      </c>
    </row>
    <row r="577" spans="1:5">
      <c r="A577">
        <v>253.74</v>
      </c>
      <c r="B577">
        <v>227820</v>
      </c>
      <c r="C577">
        <f t="shared" si="33"/>
        <v>0.22781999999999999</v>
      </c>
      <c r="D577" s="165">
        <f t="shared" si="34"/>
        <v>5.3820000000000007E-2</v>
      </c>
      <c r="E577" s="208">
        <f t="shared" si="32"/>
        <v>1.0402739726027397</v>
      </c>
    </row>
    <row r="578" spans="1:5">
      <c r="A578">
        <v>253.75</v>
      </c>
      <c r="B578">
        <v>227820</v>
      </c>
      <c r="C578">
        <f t="shared" si="33"/>
        <v>0.22781999999999999</v>
      </c>
      <c r="D578" s="165">
        <f t="shared" si="34"/>
        <v>5.3820000000000007E-2</v>
      </c>
      <c r="E578" s="208">
        <f t="shared" si="32"/>
        <v>1.0402739726027397</v>
      </c>
    </row>
    <row r="579" spans="1:5">
      <c r="A579">
        <v>253.76</v>
      </c>
      <c r="B579">
        <v>227820</v>
      </c>
      <c r="C579">
        <f t="shared" si="33"/>
        <v>0.22781999999999999</v>
      </c>
      <c r="D579" s="165">
        <f t="shared" si="34"/>
        <v>5.3820000000000007E-2</v>
      </c>
      <c r="E579" s="208">
        <f t="shared" si="32"/>
        <v>1.0402739726027397</v>
      </c>
    </row>
    <row r="580" spans="1:5">
      <c r="A580">
        <v>253.77</v>
      </c>
      <c r="B580">
        <v>227820</v>
      </c>
      <c r="C580">
        <f t="shared" si="33"/>
        <v>0.22781999999999999</v>
      </c>
      <c r="D580" s="165">
        <f t="shared" si="34"/>
        <v>5.3820000000000007E-2</v>
      </c>
      <c r="E580" s="208">
        <f t="shared" si="32"/>
        <v>1.0402739726027397</v>
      </c>
    </row>
    <row r="581" spans="1:5">
      <c r="A581">
        <v>253.78</v>
      </c>
      <c r="B581">
        <v>227820</v>
      </c>
      <c r="C581">
        <f t="shared" si="33"/>
        <v>0.22781999999999999</v>
      </c>
      <c r="D581" s="165">
        <f t="shared" si="34"/>
        <v>5.3820000000000007E-2</v>
      </c>
      <c r="E581" s="208">
        <f t="shared" ref="E581:E589" si="35">C581/$C$453</f>
        <v>1.0402739726027397</v>
      </c>
    </row>
    <row r="582" spans="1:5">
      <c r="A582">
        <v>253.79</v>
      </c>
      <c r="B582">
        <v>227820</v>
      </c>
      <c r="C582">
        <f t="shared" si="33"/>
        <v>0.22781999999999999</v>
      </c>
      <c r="D582" s="165">
        <f t="shared" si="34"/>
        <v>5.3820000000000007E-2</v>
      </c>
      <c r="E582" s="208">
        <f t="shared" si="35"/>
        <v>1.0402739726027397</v>
      </c>
    </row>
    <row r="583" spans="1:5">
      <c r="A583">
        <v>253.8</v>
      </c>
      <c r="B583">
        <v>227820</v>
      </c>
      <c r="C583">
        <f t="shared" si="33"/>
        <v>0.22781999999999999</v>
      </c>
      <c r="D583" s="165">
        <f t="shared" si="34"/>
        <v>5.3820000000000007E-2</v>
      </c>
      <c r="E583" s="208">
        <f t="shared" si="35"/>
        <v>1.0402739726027397</v>
      </c>
    </row>
    <row r="584" spans="1:5">
      <c r="A584">
        <v>253.81</v>
      </c>
      <c r="B584">
        <v>227820</v>
      </c>
      <c r="C584">
        <f t="shared" si="33"/>
        <v>0.22781999999999999</v>
      </c>
      <c r="D584" s="165">
        <f t="shared" si="34"/>
        <v>5.3820000000000007E-2</v>
      </c>
      <c r="E584" s="208">
        <f t="shared" si="35"/>
        <v>1.0402739726027397</v>
      </c>
    </row>
    <row r="585" spans="1:5">
      <c r="A585">
        <v>253.82</v>
      </c>
      <c r="B585">
        <v>227820</v>
      </c>
      <c r="C585">
        <f t="shared" si="33"/>
        <v>0.22781999999999999</v>
      </c>
      <c r="D585" s="165">
        <f t="shared" si="34"/>
        <v>5.3820000000000007E-2</v>
      </c>
      <c r="E585" s="208">
        <f t="shared" si="35"/>
        <v>1.0402739726027397</v>
      </c>
    </row>
    <row r="586" spans="1:5">
      <c r="A586">
        <v>253.83</v>
      </c>
      <c r="B586">
        <v>227820</v>
      </c>
      <c r="C586">
        <f t="shared" si="33"/>
        <v>0.22781999999999999</v>
      </c>
      <c r="D586" s="165">
        <f t="shared" si="34"/>
        <v>5.3820000000000007E-2</v>
      </c>
      <c r="E586" s="208">
        <f t="shared" si="35"/>
        <v>1.0402739726027397</v>
      </c>
    </row>
    <row r="587" spans="1:5">
      <c r="A587">
        <v>253.84</v>
      </c>
      <c r="B587">
        <v>227820</v>
      </c>
      <c r="C587">
        <f t="shared" si="33"/>
        <v>0.22781999999999999</v>
      </c>
      <c r="D587" s="165">
        <f t="shared" si="34"/>
        <v>5.3820000000000007E-2</v>
      </c>
      <c r="E587" s="208">
        <f t="shared" si="35"/>
        <v>1.0402739726027397</v>
      </c>
    </row>
    <row r="588" spans="1:5">
      <c r="A588">
        <v>253.85</v>
      </c>
      <c r="B588">
        <v>227820</v>
      </c>
      <c r="C588">
        <f t="shared" ref="C588:C589" si="36">B588/10^6</f>
        <v>0.22781999999999999</v>
      </c>
      <c r="D588" s="165">
        <f t="shared" si="34"/>
        <v>5.3820000000000007E-2</v>
      </c>
      <c r="E588" s="208">
        <f t="shared" si="35"/>
        <v>1.0402739726027397</v>
      </c>
    </row>
    <row r="589" spans="1:5">
      <c r="A589">
        <v>253.86</v>
      </c>
      <c r="B589">
        <v>227820</v>
      </c>
      <c r="C589">
        <f t="shared" si="36"/>
        <v>0.22781999999999999</v>
      </c>
      <c r="D589" s="165">
        <f t="shared" ref="D589" si="37">C589-$C$203</f>
        <v>5.3820000000000007E-2</v>
      </c>
      <c r="E589" s="208">
        <f t="shared" si="35"/>
        <v>1.0402739726027397</v>
      </c>
    </row>
  </sheetData>
  <mergeCells count="3">
    <mergeCell ref="A1:B1"/>
    <mergeCell ref="K12:K13"/>
    <mergeCell ref="O14:O16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888FC92-98A1-4618-84AC-700682C4964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N14:N16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388B-E285-4CA1-9FAA-C2E842D9750B}">
  <dimension ref="A1:AP7103"/>
  <sheetViews>
    <sheetView topLeftCell="R16" zoomScale="55" zoomScaleNormal="55" workbookViewId="0">
      <selection activeCell="Y13" sqref="Y13"/>
    </sheetView>
  </sheetViews>
  <sheetFormatPr defaultRowHeight="14.4"/>
  <cols>
    <col min="2" max="2" width="15.6640625" customWidth="1"/>
    <col min="3" max="3" width="44.5546875" customWidth="1"/>
    <col min="6" max="7" width="14.5546875" customWidth="1"/>
    <col min="9" max="9" width="18.33203125" customWidth="1"/>
    <col min="10" max="10" width="14.6640625" customWidth="1"/>
    <col min="11" max="11" width="10.109375" bestFit="1" customWidth="1"/>
    <col min="12" max="13" width="11.109375" bestFit="1" customWidth="1"/>
    <col min="15" max="15" width="15.44140625" customWidth="1"/>
    <col min="16" max="16" width="11" customWidth="1"/>
    <col min="18" max="20" width="14.33203125" customWidth="1"/>
    <col min="23" max="23" width="2.6640625" customWidth="1"/>
    <col min="24" max="24" width="10.88671875" customWidth="1"/>
    <col min="25" max="25" width="15" customWidth="1"/>
    <col min="26" max="26" width="11.5546875" customWidth="1"/>
    <col min="28" max="30" width="15.109375" customWidth="1"/>
    <col min="39" max="39" width="10.109375" customWidth="1"/>
    <col min="40" max="40" width="22.109375" customWidth="1"/>
    <col min="41" max="41" width="10.5546875" customWidth="1"/>
    <col min="42" max="42" width="16.5546875" customWidth="1"/>
  </cols>
  <sheetData>
    <row r="1" spans="1:42" ht="30">
      <c r="A1" s="459" t="s">
        <v>129</v>
      </c>
      <c r="B1" s="460"/>
      <c r="C1" s="460"/>
      <c r="D1" s="3">
        <v>1000000</v>
      </c>
      <c r="E1" s="459" t="s">
        <v>130</v>
      </c>
      <c r="F1" s="460"/>
      <c r="G1" s="460"/>
      <c r="H1" s="461"/>
      <c r="I1" s="4" t="s">
        <v>129</v>
      </c>
      <c r="J1" s="4" t="s">
        <v>130</v>
      </c>
      <c r="K1" s="5"/>
      <c r="M1" s="227"/>
      <c r="N1" s="462" t="s">
        <v>131</v>
      </c>
      <c r="O1" s="463"/>
      <c r="P1" s="463"/>
      <c r="Q1" s="463"/>
      <c r="R1" s="463"/>
      <c r="S1" s="463"/>
      <c r="T1" s="463"/>
      <c r="U1" s="463"/>
      <c r="V1" s="473"/>
      <c r="W1" s="228"/>
      <c r="X1" s="462" t="s">
        <v>132</v>
      </c>
      <c r="Y1" s="463"/>
      <c r="Z1" s="463"/>
      <c r="AA1" s="463"/>
      <c r="AB1" s="463"/>
      <c r="AC1" s="463"/>
      <c r="AD1" s="463"/>
      <c r="AE1" s="463"/>
      <c r="AF1" s="463"/>
    </row>
    <row r="2" spans="1:42" ht="31.2">
      <c r="A2" s="6" t="s">
        <v>34</v>
      </c>
      <c r="B2" s="7" t="s">
        <v>35</v>
      </c>
      <c r="C2" s="7" t="s">
        <v>36</v>
      </c>
      <c r="D2" s="8"/>
      <c r="E2" s="9" t="s">
        <v>37</v>
      </c>
      <c r="F2" s="7" t="s">
        <v>35</v>
      </c>
      <c r="G2" s="7" t="s">
        <v>38</v>
      </c>
      <c r="H2" s="10" t="s">
        <v>34</v>
      </c>
      <c r="I2" s="11" t="s">
        <v>39</v>
      </c>
      <c r="J2" s="11" t="s">
        <v>40</v>
      </c>
      <c r="K2" s="5"/>
      <c r="M2" s="229"/>
      <c r="N2" s="474" t="s">
        <v>44</v>
      </c>
      <c r="O2" s="475" t="s">
        <v>133</v>
      </c>
      <c r="P2" s="476"/>
      <c r="Q2" s="211"/>
      <c r="R2" s="464" t="s">
        <v>46</v>
      </c>
      <c r="S2" s="186" t="s">
        <v>47</v>
      </c>
      <c r="T2" s="187" t="s">
        <v>48</v>
      </c>
      <c r="U2" s="187" t="s">
        <v>49</v>
      </c>
      <c r="V2" s="188" t="s">
        <v>50</v>
      </c>
      <c r="W2" s="230"/>
      <c r="X2" s="474" t="s">
        <v>44</v>
      </c>
      <c r="Y2" s="475" t="s">
        <v>133</v>
      </c>
      <c r="Z2" s="476"/>
      <c r="AA2" s="211"/>
      <c r="AB2" s="464" t="s">
        <v>46</v>
      </c>
      <c r="AC2" s="186" t="s">
        <v>47</v>
      </c>
      <c r="AD2" s="231" t="s">
        <v>48</v>
      </c>
      <c r="AE2" s="187" t="s">
        <v>49</v>
      </c>
      <c r="AF2" s="188" t="s">
        <v>50</v>
      </c>
      <c r="AL2" t="s">
        <v>174</v>
      </c>
    </row>
    <row r="3" spans="1:42" ht="21">
      <c r="A3" s="12">
        <v>934</v>
      </c>
      <c r="B3" s="13"/>
      <c r="C3" s="13">
        <v>0</v>
      </c>
      <c r="D3" s="14"/>
      <c r="E3" s="15">
        <v>874</v>
      </c>
      <c r="F3" s="16">
        <f>'[2]NP Inflow data'!C3</f>
        <v>0</v>
      </c>
      <c r="G3" s="16">
        <v>0</v>
      </c>
      <c r="H3" s="17">
        <v>874</v>
      </c>
      <c r="I3" s="11"/>
      <c r="J3" s="11">
        <v>0</v>
      </c>
      <c r="M3" s="232"/>
      <c r="N3" s="474"/>
      <c r="O3" s="212" t="s">
        <v>51</v>
      </c>
      <c r="P3" s="213" t="s">
        <v>52</v>
      </c>
      <c r="Q3" s="214"/>
      <c r="R3" s="465"/>
      <c r="S3" s="190" t="s">
        <v>44</v>
      </c>
      <c r="T3" s="190" t="s">
        <v>52</v>
      </c>
      <c r="U3" s="186" t="s">
        <v>53</v>
      </c>
      <c r="V3" s="191" t="s">
        <v>54</v>
      </c>
      <c r="W3" s="233"/>
      <c r="X3" s="474"/>
      <c r="Y3" s="212" t="s">
        <v>51</v>
      </c>
      <c r="Z3" s="213" t="s">
        <v>52</v>
      </c>
      <c r="AA3" s="211"/>
      <c r="AB3" s="465"/>
      <c r="AC3" s="190" t="s">
        <v>44</v>
      </c>
      <c r="AD3" s="190" t="s">
        <v>52</v>
      </c>
      <c r="AE3" s="186" t="s">
        <v>53</v>
      </c>
      <c r="AF3" s="191" t="s">
        <v>54</v>
      </c>
      <c r="AL3" s="484" t="s">
        <v>44</v>
      </c>
      <c r="AM3" s="444" t="s">
        <v>171</v>
      </c>
      <c r="AN3" s="444" t="s">
        <v>175</v>
      </c>
      <c r="AO3" s="444" t="s">
        <v>172</v>
      </c>
      <c r="AP3" s="444" t="s">
        <v>79</v>
      </c>
    </row>
    <row r="4" spans="1:42" ht="21">
      <c r="A4" s="12">
        <v>934.01</v>
      </c>
      <c r="B4" s="13"/>
      <c r="C4" s="13">
        <f>B4-$B$24</f>
        <v>0</v>
      </c>
      <c r="D4" s="14"/>
      <c r="E4" s="15">
        <v>874.01</v>
      </c>
      <c r="F4" s="16">
        <f>'[2]NP Inflow data'!C4</f>
        <v>2.9450066736981698E-5</v>
      </c>
      <c r="G4" s="16">
        <f>F4-$F$3103</f>
        <v>-8.0984090699332629</v>
      </c>
      <c r="H4" s="17">
        <v>874.01</v>
      </c>
      <c r="I4" s="11">
        <v>47910.31</v>
      </c>
      <c r="J4" s="11">
        <v>3585.27</v>
      </c>
      <c r="M4" s="232"/>
      <c r="N4" s="218">
        <v>935</v>
      </c>
      <c r="O4" s="218">
        <v>47910.31</v>
      </c>
      <c r="P4" s="219">
        <f>O4/1000000</f>
        <v>4.7910309999999998E-2</v>
      </c>
      <c r="Q4" s="214"/>
      <c r="R4" s="192" t="s">
        <v>55</v>
      </c>
      <c r="S4" s="124">
        <v>994</v>
      </c>
      <c r="T4" s="220">
        <f>_xll.SRS1Splines.Functions25.Linear_Interp($N$4:$N$67,$P$4:$P$67,S4)</f>
        <v>114.84219041999999</v>
      </c>
      <c r="U4" s="194">
        <f>IFERROR((T4 - $T$6) / ($T$5- $T$6) * 100, 0)</f>
        <v>94.736694809120209</v>
      </c>
      <c r="V4" s="466">
        <f>S5-S4</f>
        <v>1</v>
      </c>
      <c r="W4" s="233"/>
      <c r="X4" s="234">
        <v>874</v>
      </c>
      <c r="Y4" s="235">
        <v>0</v>
      </c>
      <c r="Z4" s="236">
        <f>Y4/1000000</f>
        <v>0</v>
      </c>
      <c r="AA4" s="211"/>
      <c r="AB4" s="192" t="s">
        <v>55</v>
      </c>
      <c r="AC4" s="237">
        <v>908</v>
      </c>
      <c r="AD4" s="258">
        <f>_xll.SRS1Splines.Functions25.Linear_Interp($X$4:$X$46,$Z$4:$Z$46,AC4)</f>
        <v>13.12429225</v>
      </c>
      <c r="AE4" s="238">
        <f>IFERROR((AD4 - $AD$6) / ($AD$5- $AD$6) * 100, 0)</f>
        <v>68.428121634104016</v>
      </c>
      <c r="AF4" s="469">
        <f>AC5-AC4</f>
        <v>1</v>
      </c>
      <c r="AL4" s="484"/>
      <c r="AM4" s="444" t="s">
        <v>54</v>
      </c>
      <c r="AN4" s="444" t="s">
        <v>173</v>
      </c>
      <c r="AO4" s="444" t="s">
        <v>150</v>
      </c>
      <c r="AP4" s="444" t="s">
        <v>176</v>
      </c>
    </row>
    <row r="5" spans="1:42" ht="21">
      <c r="A5" s="12">
        <v>934.02</v>
      </c>
      <c r="B5" s="13"/>
      <c r="C5" s="13">
        <f>B5-$B$24</f>
        <v>0</v>
      </c>
      <c r="D5" s="14"/>
      <c r="E5" s="15">
        <v>874.02</v>
      </c>
      <c r="F5" s="16">
        <f>'[2]NP Inflow data'!C5</f>
        <v>5.8903975438117603E-5</v>
      </c>
      <c r="G5" s="16">
        <f t="shared" ref="G5:G68" si="0">F5-$F$3103</f>
        <v>-8.0983796160245625</v>
      </c>
      <c r="H5" s="17">
        <v>874.02</v>
      </c>
      <c r="I5" s="11">
        <v>462875.58465387003</v>
      </c>
      <c r="J5" s="11">
        <v>10159.93</v>
      </c>
      <c r="M5" s="232"/>
      <c r="N5" s="218">
        <v>936</v>
      </c>
      <c r="O5" s="218">
        <v>63031.62</v>
      </c>
      <c r="P5" s="219">
        <f>O5/1000000</f>
        <v>6.3031619999999997E-2</v>
      </c>
      <c r="Q5" s="214"/>
      <c r="R5" s="195" t="s">
        <v>56</v>
      </c>
      <c r="S5" s="195">
        <v>995</v>
      </c>
      <c r="T5" s="267">
        <f>_xll.SRS1Splines.Functions25.Linear_Interp($N$4:$N$67,$P$4:$P$67,S5)</f>
        <v>121.16321179000001</v>
      </c>
      <c r="U5" s="194">
        <f t="shared" ref="U5:U6" si="1">IFERROR((T5 - $T$6) / ($T$5- $T$6) * 100, 0)</f>
        <v>100</v>
      </c>
      <c r="V5" s="467"/>
      <c r="W5" s="472"/>
      <c r="X5" s="239">
        <v>875</v>
      </c>
      <c r="Y5" s="235">
        <v>3585.27</v>
      </c>
      <c r="Z5" s="236">
        <f t="shared" ref="Z5:Z46" si="2">Y5/1000000</f>
        <v>3.5852699999999998E-3</v>
      </c>
      <c r="AA5" s="211"/>
      <c r="AB5" s="195" t="s">
        <v>56</v>
      </c>
      <c r="AC5" s="240">
        <v>909</v>
      </c>
      <c r="AD5" s="259">
        <f>_xll.SRS1Splines.Functions25.Linear_Interp($X$4:$X$46,$Z$4:$Z$46,AC5)</f>
        <v>15.443158220000001</v>
      </c>
      <c r="AE5" s="238">
        <f t="shared" ref="AE5:AE6" si="3">IFERROR((AD5 - $AD$6) / ($AD$5- $AD$6) * 100, 0)</f>
        <v>100</v>
      </c>
      <c r="AF5" s="470"/>
      <c r="AL5" s="5">
        <v>995</v>
      </c>
      <c r="AM5" s="5">
        <f>AL5-909</f>
        <v>86</v>
      </c>
      <c r="AN5" s="443">
        <v>10.89</v>
      </c>
      <c r="AO5" s="443">
        <v>8</v>
      </c>
      <c r="AP5" s="443">
        <f>(AN5*3600)/(AO5*10^3)</f>
        <v>4.9005000000000001</v>
      </c>
    </row>
    <row r="6" spans="1:42" ht="21">
      <c r="A6" s="12">
        <v>934.03</v>
      </c>
      <c r="B6" s="13"/>
      <c r="C6" s="13">
        <f t="shared" ref="C6:C69" si="4">B6-$B$24</f>
        <v>0</v>
      </c>
      <c r="D6" s="14"/>
      <c r="E6" s="15">
        <v>874.03</v>
      </c>
      <c r="F6" s="16">
        <f>'[2]NP Inflow data'!C6</f>
        <v>8.8365568067561901E-5</v>
      </c>
      <c r="G6" s="16">
        <f t="shared" si="0"/>
        <v>-8.0983501544319321</v>
      </c>
      <c r="H6" s="17">
        <v>874.03</v>
      </c>
      <c r="I6" s="11">
        <v>590368.79160028603</v>
      </c>
      <c r="J6" s="11">
        <v>19248.28</v>
      </c>
      <c r="M6" s="232"/>
      <c r="N6" s="218">
        <v>937</v>
      </c>
      <c r="O6" s="218">
        <v>80392.88</v>
      </c>
      <c r="P6" s="219">
        <f t="shared" ref="P6:P67" si="5">O6/1000000</f>
        <v>8.039288E-2</v>
      </c>
      <c r="Q6" s="214"/>
      <c r="R6" s="197" t="s">
        <v>57</v>
      </c>
      <c r="S6" s="197">
        <v>955</v>
      </c>
      <c r="T6" s="268">
        <f>_xll.SRS1Splines.Functions25.Linear_Interp($N$4:$N$67,$P$4:$P$67,S6)</f>
        <v>1.0671668000000001</v>
      </c>
      <c r="U6" s="194">
        <f t="shared" si="1"/>
        <v>0</v>
      </c>
      <c r="V6" s="468"/>
      <c r="W6" s="472"/>
      <c r="X6" s="239">
        <v>876</v>
      </c>
      <c r="Y6" s="235">
        <v>10159.93</v>
      </c>
      <c r="Z6" s="236">
        <f t="shared" si="2"/>
        <v>1.0159930000000001E-2</v>
      </c>
      <c r="AA6" s="211"/>
      <c r="AB6" s="197" t="s">
        <v>57</v>
      </c>
      <c r="AC6" s="250">
        <v>905</v>
      </c>
      <c r="AD6" s="260">
        <f>_xll.SRS1Splines.Functions25.Linear_Interp($X$4:$X$46,$Z$4:$Z$46,AC6)</f>
        <v>8.0984385200000002</v>
      </c>
      <c r="AE6" s="238">
        <f t="shared" si="3"/>
        <v>0</v>
      </c>
      <c r="AF6" s="471"/>
      <c r="AL6" s="5">
        <v>994</v>
      </c>
      <c r="AM6" s="445">
        <f t="shared" ref="AM6:AM45" si="6">AL6-909</f>
        <v>85</v>
      </c>
      <c r="AN6" s="446">
        <f>AN5-(1.89/40)</f>
        <v>10.842750000000001</v>
      </c>
      <c r="AO6" s="443">
        <f>AO5-(4.5/40)</f>
        <v>7.8875000000000002</v>
      </c>
      <c r="AP6" s="443">
        <f t="shared" ref="AP6:AP45" si="7">(AN6*3600)/(AO6*10^3)</f>
        <v>4.9488304278922346</v>
      </c>
    </row>
    <row r="7" spans="1:42" ht="21">
      <c r="A7" s="12">
        <v>934.04</v>
      </c>
      <c r="B7" s="13"/>
      <c r="C7" s="13">
        <f>B7-$B$24</f>
        <v>0</v>
      </c>
      <c r="D7" s="14"/>
      <c r="E7" s="15">
        <v>874.04</v>
      </c>
      <c r="F7" s="16">
        <f>'[2]NP Inflow data'!C7</f>
        <v>1.17838686589469E-4</v>
      </c>
      <c r="G7" s="16">
        <f t="shared" si="0"/>
        <v>-8.0983206813134103</v>
      </c>
      <c r="H7" s="17">
        <v>874.04</v>
      </c>
      <c r="I7" s="11">
        <v>734342.60420696798</v>
      </c>
      <c r="J7" s="11">
        <v>29645.99</v>
      </c>
      <c r="M7" s="232"/>
      <c r="N7" s="218">
        <v>938</v>
      </c>
      <c r="O7" s="218">
        <v>99998.37</v>
      </c>
      <c r="P7" s="219">
        <f t="shared" si="5"/>
        <v>9.9998369999999989E-2</v>
      </c>
      <c r="Q7" s="144"/>
      <c r="R7" s="211"/>
      <c r="S7" s="211"/>
      <c r="T7" s="211"/>
      <c r="U7" s="211"/>
      <c r="V7" s="211"/>
      <c r="W7" s="472"/>
      <c r="X7" s="239">
        <v>877</v>
      </c>
      <c r="Y7" s="235">
        <v>19248.28</v>
      </c>
      <c r="Z7" s="236">
        <f t="shared" si="2"/>
        <v>1.924828E-2</v>
      </c>
      <c r="AA7" s="211"/>
      <c r="AB7" s="211"/>
      <c r="AC7" s="211"/>
      <c r="AD7" s="211"/>
      <c r="AE7" s="211"/>
      <c r="AF7" s="211"/>
      <c r="AL7" s="5">
        <v>993</v>
      </c>
      <c r="AM7" s="445">
        <f t="shared" si="6"/>
        <v>84</v>
      </c>
      <c r="AN7" s="446">
        <f t="shared" ref="AN7:AN44" si="8">AN6-(1.89/40)</f>
        <v>10.795500000000001</v>
      </c>
      <c r="AO7" s="443">
        <f t="shared" ref="AO7:AO44" si="9">AO6-(4.5/40)</f>
        <v>7.7750000000000004</v>
      </c>
      <c r="AP7" s="443">
        <f t="shared" si="7"/>
        <v>4.9985594855305466</v>
      </c>
    </row>
    <row r="8" spans="1:42" ht="21">
      <c r="A8" s="12">
        <v>934.05</v>
      </c>
      <c r="B8" s="13"/>
      <c r="C8" s="13">
        <f>B8-$B$24</f>
        <v>0</v>
      </c>
      <c r="D8" s="14"/>
      <c r="E8" s="15">
        <v>874.05</v>
      </c>
      <c r="F8" s="16">
        <f>'[2]NP Inflow data'!C8</f>
        <v>1.47327172967992E-4</v>
      </c>
      <c r="G8" s="16">
        <f t="shared" si="0"/>
        <v>-8.0982911928270322</v>
      </c>
      <c r="H8" s="17">
        <v>874.05</v>
      </c>
      <c r="I8" s="11">
        <v>894791.00076640898</v>
      </c>
      <c r="J8" s="11">
        <v>41359.71</v>
      </c>
      <c r="M8" s="232"/>
      <c r="N8" s="218">
        <v>939</v>
      </c>
      <c r="O8" s="218">
        <v>121847.27</v>
      </c>
      <c r="P8" s="219">
        <f t="shared" si="5"/>
        <v>0.12184727000000001</v>
      </c>
      <c r="Q8" s="144"/>
      <c r="R8" s="211"/>
      <c r="S8" s="211"/>
      <c r="T8" s="211"/>
      <c r="U8" s="211"/>
      <c r="V8" s="211"/>
      <c r="W8" s="233"/>
      <c r="X8" s="239">
        <v>878</v>
      </c>
      <c r="Y8" s="235">
        <v>29645.99</v>
      </c>
      <c r="Z8" s="236">
        <f t="shared" si="2"/>
        <v>2.9645990000000001E-2</v>
      </c>
      <c r="AA8" s="211"/>
      <c r="AB8" s="211"/>
      <c r="AC8" s="211"/>
      <c r="AD8" s="211"/>
      <c r="AE8" s="211"/>
      <c r="AF8" s="211"/>
      <c r="AL8" s="5">
        <v>992</v>
      </c>
      <c r="AM8" s="445">
        <f t="shared" si="6"/>
        <v>83</v>
      </c>
      <c r="AN8" s="446">
        <f t="shared" si="8"/>
        <v>10.748250000000001</v>
      </c>
      <c r="AO8" s="443">
        <f t="shared" si="9"/>
        <v>7.6625000000000005</v>
      </c>
      <c r="AP8" s="443">
        <f t="shared" si="7"/>
        <v>5.0497487765089719</v>
      </c>
    </row>
    <row r="9" spans="1:42" ht="21">
      <c r="A9" s="18">
        <v>934.06</v>
      </c>
      <c r="B9" s="13"/>
      <c r="C9" s="13">
        <f t="shared" si="4"/>
        <v>0</v>
      </c>
      <c r="D9" s="14"/>
      <c r="E9" s="15">
        <v>874.06</v>
      </c>
      <c r="F9" s="16">
        <f>'[2]NP Inflow data'!C9</f>
        <v>1.7683486916728701E-4</v>
      </c>
      <c r="G9" s="16">
        <f t="shared" si="0"/>
        <v>-8.0982616851308329</v>
      </c>
      <c r="H9" s="17">
        <v>874.06</v>
      </c>
      <c r="I9" s="11">
        <v>1070975.1471415199</v>
      </c>
      <c r="J9" s="11">
        <v>54362.71</v>
      </c>
      <c r="M9" s="232"/>
      <c r="N9" s="218">
        <v>940</v>
      </c>
      <c r="O9" s="218">
        <v>145838.97</v>
      </c>
      <c r="P9" s="219">
        <f t="shared" si="5"/>
        <v>0.14583897000000001</v>
      </c>
      <c r="Q9" s="144"/>
      <c r="R9" s="211"/>
      <c r="S9" s="211"/>
      <c r="T9" s="211"/>
      <c r="U9" s="211"/>
      <c r="V9" s="211"/>
      <c r="W9" s="233"/>
      <c r="X9" s="239">
        <v>879</v>
      </c>
      <c r="Y9" s="235">
        <v>41359.71</v>
      </c>
      <c r="Z9" s="236">
        <f t="shared" si="2"/>
        <v>4.1359710000000001E-2</v>
      </c>
      <c r="AA9" s="211"/>
      <c r="AB9" s="211"/>
      <c r="AC9" s="211"/>
      <c r="AD9" s="211"/>
      <c r="AE9" s="211"/>
      <c r="AF9" s="211"/>
      <c r="AL9" s="5">
        <v>991</v>
      </c>
      <c r="AM9" s="445">
        <f t="shared" si="6"/>
        <v>82</v>
      </c>
      <c r="AN9" s="446">
        <f t="shared" si="8"/>
        <v>10.701000000000001</v>
      </c>
      <c r="AO9" s="443">
        <f t="shared" si="9"/>
        <v>7.5500000000000007</v>
      </c>
      <c r="AP9" s="443">
        <f t="shared" si="7"/>
        <v>5.1024635761589394</v>
      </c>
    </row>
    <row r="10" spans="1:42" ht="21">
      <c r="A10" s="12">
        <v>934.07</v>
      </c>
      <c r="B10" s="13"/>
      <c r="C10" s="13">
        <f t="shared" si="4"/>
        <v>0</v>
      </c>
      <c r="D10" s="14"/>
      <c r="E10" s="15">
        <v>874.07</v>
      </c>
      <c r="F10" s="16">
        <f>'[2]NP Inflow data'!C10</f>
        <v>2.06365617151843E-4</v>
      </c>
      <c r="G10" s="16">
        <f t="shared" si="0"/>
        <v>-8.098232154382849</v>
      </c>
      <c r="H10" s="17">
        <v>874.07</v>
      </c>
      <c r="I10" s="11">
        <v>1262154.5936151401</v>
      </c>
      <c r="J10" s="11">
        <v>68712.45</v>
      </c>
      <c r="M10" s="232"/>
      <c r="N10" s="218">
        <v>941</v>
      </c>
      <c r="O10" s="218">
        <v>171872.64000000001</v>
      </c>
      <c r="P10" s="219">
        <f t="shared" si="5"/>
        <v>0.17187264000000002</v>
      </c>
      <c r="Q10" s="144"/>
      <c r="R10" s="211"/>
      <c r="S10" s="211"/>
      <c r="T10" s="211"/>
      <c r="U10" s="211"/>
      <c r="V10" s="211"/>
      <c r="W10" s="233"/>
      <c r="X10" s="239">
        <v>880</v>
      </c>
      <c r="Y10" s="235">
        <v>54362.71</v>
      </c>
      <c r="Z10" s="236">
        <f t="shared" si="2"/>
        <v>5.4362710000000002E-2</v>
      </c>
      <c r="AA10" s="211"/>
      <c r="AB10" s="211"/>
      <c r="AC10" s="211"/>
      <c r="AD10" s="211"/>
      <c r="AE10" s="211"/>
      <c r="AF10" s="211"/>
      <c r="AL10" s="5">
        <v>990</v>
      </c>
      <c r="AM10" s="445">
        <f t="shared" si="6"/>
        <v>81</v>
      </c>
      <c r="AN10" s="446">
        <f t="shared" si="8"/>
        <v>10.65375</v>
      </c>
      <c r="AO10" s="443">
        <f t="shared" si="9"/>
        <v>7.4375000000000009</v>
      </c>
      <c r="AP10" s="443">
        <f t="shared" si="7"/>
        <v>5.156773109243697</v>
      </c>
    </row>
    <row r="11" spans="1:42" ht="21">
      <c r="A11" s="12">
        <v>934.08</v>
      </c>
      <c r="B11" s="13"/>
      <c r="C11" s="13">
        <f t="shared" si="4"/>
        <v>0</v>
      </c>
      <c r="D11" s="14"/>
      <c r="E11" s="15">
        <v>874.08</v>
      </c>
      <c r="F11" s="16">
        <f>'[2]NP Inflow data'!C11</f>
        <v>2.35923258885142E-4</v>
      </c>
      <c r="G11" s="16">
        <f t="shared" si="0"/>
        <v>-8.0982025967411158</v>
      </c>
      <c r="H11" s="17">
        <v>874.08</v>
      </c>
      <c r="I11" s="11">
        <v>1468355.11603284</v>
      </c>
      <c r="J11" s="11">
        <v>84434.79</v>
      </c>
      <c r="M11" s="232"/>
      <c r="N11" s="218">
        <v>942</v>
      </c>
      <c r="O11" s="218">
        <v>199951.79</v>
      </c>
      <c r="P11" s="219">
        <f t="shared" si="5"/>
        <v>0.19995179000000002</v>
      </c>
      <c r="Q11" s="144"/>
      <c r="R11" s="211"/>
      <c r="S11" s="211"/>
      <c r="T11" s="211"/>
      <c r="U11" s="211"/>
      <c r="V11" s="211"/>
      <c r="W11" s="233"/>
      <c r="X11" s="239">
        <v>881</v>
      </c>
      <c r="Y11" s="235">
        <v>68712.45</v>
      </c>
      <c r="Z11" s="236">
        <f t="shared" si="2"/>
        <v>6.8712449999999994E-2</v>
      </c>
      <c r="AA11" s="211"/>
      <c r="AB11" s="211"/>
      <c r="AC11" s="211"/>
      <c r="AD11" s="211"/>
      <c r="AE11" s="211"/>
      <c r="AF11" s="211"/>
      <c r="AL11" s="5">
        <v>989</v>
      </c>
      <c r="AM11" s="445">
        <f t="shared" si="6"/>
        <v>80</v>
      </c>
      <c r="AN11" s="446">
        <f t="shared" si="8"/>
        <v>10.6065</v>
      </c>
      <c r="AO11" s="443">
        <f t="shared" si="9"/>
        <v>7.3250000000000011</v>
      </c>
      <c r="AP11" s="443">
        <f t="shared" si="7"/>
        <v>5.2127508532423201</v>
      </c>
    </row>
    <row r="12" spans="1:42" ht="21">
      <c r="A12" s="12">
        <v>934.09</v>
      </c>
      <c r="B12" s="13"/>
      <c r="C12" s="13">
        <f t="shared" si="4"/>
        <v>0</v>
      </c>
      <c r="D12" s="14"/>
      <c r="E12" s="15">
        <v>874.09</v>
      </c>
      <c r="F12" s="16">
        <f>'[2]NP Inflow data'!C12</f>
        <v>2.65511636331676E-4</v>
      </c>
      <c r="G12" s="16">
        <f t="shared" si="0"/>
        <v>-8.098173008363668</v>
      </c>
      <c r="H12" s="17">
        <v>874.09</v>
      </c>
      <c r="I12" s="11">
        <v>1689875.67014176</v>
      </c>
      <c r="J12" s="11">
        <v>101512.76</v>
      </c>
      <c r="M12" s="232"/>
      <c r="N12" s="218">
        <v>943</v>
      </c>
      <c r="O12" s="218">
        <v>230117.13</v>
      </c>
      <c r="P12" s="219">
        <f t="shared" si="5"/>
        <v>0.23011713</v>
      </c>
      <c r="Q12" s="144"/>
      <c r="R12" s="211"/>
      <c r="S12" s="211"/>
      <c r="T12" s="211"/>
      <c r="U12" s="211"/>
      <c r="V12" s="211"/>
      <c r="W12" s="233"/>
      <c r="X12" s="239">
        <v>882</v>
      </c>
      <c r="Y12" s="235">
        <v>84434.79</v>
      </c>
      <c r="Z12" s="236">
        <f t="shared" si="2"/>
        <v>8.4434789999999996E-2</v>
      </c>
      <c r="AA12" s="211"/>
      <c r="AB12" s="211"/>
      <c r="AC12" s="211"/>
      <c r="AD12" s="211"/>
      <c r="AE12" s="211"/>
      <c r="AF12" s="211"/>
      <c r="AL12" s="5">
        <v>988</v>
      </c>
      <c r="AM12" s="445">
        <f t="shared" si="6"/>
        <v>79</v>
      </c>
      <c r="AN12" s="446">
        <f t="shared" si="8"/>
        <v>10.55925</v>
      </c>
      <c r="AO12" s="443">
        <f t="shared" si="9"/>
        <v>7.2125000000000012</v>
      </c>
      <c r="AP12" s="443">
        <f t="shared" si="7"/>
        <v>5.2704748700173312</v>
      </c>
    </row>
    <row r="13" spans="1:42" ht="21">
      <c r="A13" s="12">
        <v>934.1</v>
      </c>
      <c r="B13" s="13"/>
      <c r="C13" s="13">
        <f t="shared" si="4"/>
        <v>0</v>
      </c>
      <c r="D13" s="14"/>
      <c r="E13" s="15">
        <v>874.1</v>
      </c>
      <c r="F13" s="16">
        <f>'[2]NP Inflow data'!C13</f>
        <v>2.9513459145559702E-4</v>
      </c>
      <c r="G13" s="16">
        <f t="shared" si="0"/>
        <v>-8.0981433854085445</v>
      </c>
      <c r="H13" s="17">
        <v>874.1</v>
      </c>
      <c r="I13" s="11">
        <v>1929996.3975184199</v>
      </c>
      <c r="J13" s="11">
        <v>120305.69</v>
      </c>
      <c r="M13" s="232"/>
      <c r="N13" s="218">
        <v>944</v>
      </c>
      <c r="O13" s="218">
        <v>262815.33</v>
      </c>
      <c r="P13" s="219">
        <f t="shared" si="5"/>
        <v>0.26281533000000001</v>
      </c>
      <c r="Q13" s="144"/>
      <c r="R13" s="211"/>
      <c r="S13" s="211"/>
      <c r="T13" s="211"/>
      <c r="U13" s="211"/>
      <c r="V13" s="211"/>
      <c r="W13" s="233"/>
      <c r="X13" s="239">
        <v>883</v>
      </c>
      <c r="Y13" s="235">
        <v>101512.76</v>
      </c>
      <c r="Z13" s="236">
        <f t="shared" si="2"/>
        <v>0.10151275999999999</v>
      </c>
      <c r="AA13" s="211"/>
      <c r="AB13" s="211"/>
      <c r="AC13" s="211"/>
      <c r="AD13" s="211"/>
      <c r="AE13" s="211"/>
      <c r="AF13" s="211"/>
      <c r="AL13" s="5">
        <v>987</v>
      </c>
      <c r="AM13" s="445">
        <f t="shared" si="6"/>
        <v>78</v>
      </c>
      <c r="AN13" s="446">
        <f t="shared" si="8"/>
        <v>10.512</v>
      </c>
      <c r="AO13" s="443">
        <f t="shared" si="9"/>
        <v>7.1000000000000014</v>
      </c>
      <c r="AP13" s="443">
        <f t="shared" si="7"/>
        <v>5.330028169014084</v>
      </c>
    </row>
    <row r="14" spans="1:42" ht="21">
      <c r="A14" s="12">
        <v>934.11</v>
      </c>
      <c r="B14" s="13"/>
      <c r="C14" s="13">
        <f t="shared" si="4"/>
        <v>0</v>
      </c>
      <c r="D14" s="14"/>
      <c r="E14" s="15">
        <v>874.11</v>
      </c>
      <c r="F14" s="16">
        <f>'[2]NP Inflow data'!C14</f>
        <v>3.2479596622105999E-4</v>
      </c>
      <c r="G14" s="16">
        <f t="shared" si="0"/>
        <v>-8.0981137240337784</v>
      </c>
      <c r="H14" s="17">
        <v>874.11</v>
      </c>
      <c r="I14" s="11">
        <v>2197237.0596261602</v>
      </c>
      <c r="J14" s="11">
        <v>140863.69</v>
      </c>
      <c r="M14" s="232"/>
      <c r="N14" s="218">
        <v>945</v>
      </c>
      <c r="O14" s="218">
        <v>299206.56</v>
      </c>
      <c r="P14" s="219">
        <f t="shared" si="5"/>
        <v>0.29920656000000001</v>
      </c>
      <c r="Q14" s="144"/>
      <c r="R14" s="211"/>
      <c r="S14" s="211"/>
      <c r="T14" s="211"/>
      <c r="U14" s="211"/>
      <c r="V14" s="211"/>
      <c r="W14" s="233"/>
      <c r="X14" s="239">
        <v>884</v>
      </c>
      <c r="Y14" s="235">
        <v>120305.69</v>
      </c>
      <c r="Z14" s="236">
        <f t="shared" si="2"/>
        <v>0.12030569000000001</v>
      </c>
      <c r="AA14" s="211"/>
      <c r="AB14" s="211"/>
      <c r="AC14" s="211"/>
      <c r="AD14" s="211"/>
      <c r="AE14" s="211"/>
      <c r="AF14" s="211"/>
      <c r="AL14" s="5">
        <v>986</v>
      </c>
      <c r="AM14" s="445">
        <f t="shared" si="6"/>
        <v>77</v>
      </c>
      <c r="AN14" s="446">
        <f t="shared" si="8"/>
        <v>10.46475</v>
      </c>
      <c r="AO14" s="443">
        <f t="shared" si="9"/>
        <v>6.9875000000000016</v>
      </c>
      <c r="AP14" s="443">
        <f t="shared" si="7"/>
        <v>5.3914991055456154</v>
      </c>
    </row>
    <row r="15" spans="1:42" ht="21">
      <c r="A15" s="12">
        <v>934.12</v>
      </c>
      <c r="B15" s="13"/>
      <c r="C15" s="13">
        <f t="shared" si="4"/>
        <v>0</v>
      </c>
      <c r="D15" s="14"/>
      <c r="E15" s="15">
        <v>874.12</v>
      </c>
      <c r="F15" s="16">
        <f>'[2]NP Inflow data'!C15</f>
        <v>3.54499602592219E-4</v>
      </c>
      <c r="G15" s="16">
        <f t="shared" si="0"/>
        <v>-8.0980840203974083</v>
      </c>
      <c r="H15" s="17">
        <v>874.12</v>
      </c>
      <c r="I15" s="11">
        <v>2483957.2111687702</v>
      </c>
      <c r="J15" s="11">
        <v>163106.32</v>
      </c>
      <c r="M15" s="232"/>
      <c r="N15" s="218">
        <v>946</v>
      </c>
      <c r="O15" s="218">
        <v>338250.39</v>
      </c>
      <c r="P15" s="219">
        <f t="shared" si="5"/>
        <v>0.33825039000000001</v>
      </c>
      <c r="Q15" s="144"/>
      <c r="R15" s="211"/>
      <c r="S15" s="211"/>
      <c r="T15" s="211"/>
      <c r="U15" s="211"/>
      <c r="V15" s="211"/>
      <c r="W15" s="233"/>
      <c r="X15" s="239">
        <v>885</v>
      </c>
      <c r="Y15" s="235">
        <v>140863.69</v>
      </c>
      <c r="Z15" s="236">
        <f t="shared" si="2"/>
        <v>0.14086369000000001</v>
      </c>
      <c r="AA15" s="211"/>
      <c r="AB15" s="211"/>
      <c r="AC15" s="211"/>
      <c r="AD15" s="211"/>
      <c r="AE15" s="211"/>
      <c r="AF15" s="211"/>
      <c r="AL15" s="5">
        <v>985</v>
      </c>
      <c r="AM15" s="445">
        <f t="shared" si="6"/>
        <v>76</v>
      </c>
      <c r="AN15" s="446">
        <f t="shared" si="8"/>
        <v>10.4175</v>
      </c>
      <c r="AO15" s="443">
        <f t="shared" si="9"/>
        <v>6.8750000000000018</v>
      </c>
      <c r="AP15" s="443">
        <f t="shared" si="7"/>
        <v>5.4549818181818166</v>
      </c>
    </row>
    <row r="16" spans="1:42" ht="21">
      <c r="A16" s="12">
        <v>934.13</v>
      </c>
      <c r="B16" s="13"/>
      <c r="C16" s="13">
        <f t="shared" si="4"/>
        <v>0</v>
      </c>
      <c r="D16" s="14"/>
      <c r="E16" s="15">
        <v>874.13</v>
      </c>
      <c r="F16" s="16">
        <f>'[2]NP Inflow data'!C16</f>
        <v>3.8424934253322902E-4</v>
      </c>
      <c r="G16" s="16">
        <f t="shared" si="0"/>
        <v>-8.0980542706574674</v>
      </c>
      <c r="H16" s="17">
        <v>874.13</v>
      </c>
      <c r="I16" s="11">
        <v>2785647.5478834598</v>
      </c>
      <c r="J16" s="11">
        <v>187207.3</v>
      </c>
      <c r="M16" s="232"/>
      <c r="N16" s="218">
        <v>947</v>
      </c>
      <c r="O16" s="218">
        <v>379332.77</v>
      </c>
      <c r="P16" s="219">
        <f t="shared" si="5"/>
        <v>0.37933277000000004</v>
      </c>
      <c r="Q16" s="144"/>
      <c r="R16" s="211"/>
      <c r="S16" s="211"/>
      <c r="T16" s="211"/>
      <c r="U16" s="211"/>
      <c r="V16" s="211"/>
      <c r="W16" s="233"/>
      <c r="X16" s="239">
        <v>886</v>
      </c>
      <c r="Y16" s="235">
        <v>163106.32</v>
      </c>
      <c r="Z16" s="236">
        <f t="shared" si="2"/>
        <v>0.16310632</v>
      </c>
      <c r="AA16" s="211"/>
      <c r="AB16" s="211"/>
      <c r="AC16" s="211"/>
      <c r="AD16" s="211"/>
      <c r="AE16" s="211"/>
      <c r="AF16" s="211"/>
      <c r="AL16" s="5">
        <v>984</v>
      </c>
      <c r="AM16" s="445">
        <f t="shared" si="6"/>
        <v>75</v>
      </c>
      <c r="AN16" s="446">
        <f t="shared" si="8"/>
        <v>10.37025</v>
      </c>
      <c r="AO16" s="443">
        <f t="shared" si="9"/>
        <v>6.762500000000002</v>
      </c>
      <c r="AP16" s="443">
        <f t="shared" si="7"/>
        <v>5.5205767097966714</v>
      </c>
    </row>
    <row r="17" spans="1:42" ht="21">
      <c r="A17" s="12">
        <v>934.14</v>
      </c>
      <c r="B17" s="13"/>
      <c r="C17" s="13">
        <f t="shared" si="4"/>
        <v>0</v>
      </c>
      <c r="D17" s="14"/>
      <c r="E17" s="15">
        <v>874.14</v>
      </c>
      <c r="F17" s="16">
        <f>'[2]NP Inflow data'!C17</f>
        <v>4.1404902800824399E-4</v>
      </c>
      <c r="G17" s="16">
        <f t="shared" si="0"/>
        <v>-8.0980244709719926</v>
      </c>
      <c r="H17" s="17">
        <v>874.14</v>
      </c>
      <c r="I17" s="11">
        <v>3100547.6015495299</v>
      </c>
      <c r="J17" s="11">
        <v>213768.83</v>
      </c>
      <c r="M17" s="232"/>
      <c r="N17" s="218">
        <v>948</v>
      </c>
      <c r="O17" s="218">
        <v>422213.97</v>
      </c>
      <c r="P17" s="219">
        <f t="shared" si="5"/>
        <v>0.42221396999999999</v>
      </c>
      <c r="Q17" s="144"/>
      <c r="R17" s="211"/>
      <c r="S17" s="211"/>
      <c r="T17" s="211"/>
      <c r="U17" s="211"/>
      <c r="V17" s="211"/>
      <c r="W17" s="233"/>
      <c r="X17" s="239">
        <v>887</v>
      </c>
      <c r="Y17" s="235">
        <v>187207.3</v>
      </c>
      <c r="Z17" s="236">
        <f t="shared" si="2"/>
        <v>0.18720729999999999</v>
      </c>
      <c r="AA17" s="211"/>
      <c r="AB17" s="211"/>
      <c r="AC17" s="211"/>
      <c r="AD17" s="211"/>
      <c r="AE17" s="211"/>
      <c r="AF17" s="211"/>
      <c r="AL17" s="5">
        <v>983</v>
      </c>
      <c r="AM17" s="445">
        <f t="shared" si="6"/>
        <v>74</v>
      </c>
      <c r="AN17" s="446">
        <f t="shared" si="8"/>
        <v>10.323</v>
      </c>
      <c r="AO17" s="443">
        <f t="shared" si="9"/>
        <v>6.6500000000000021</v>
      </c>
      <c r="AP17" s="443">
        <f t="shared" si="7"/>
        <v>5.5883909774436082</v>
      </c>
    </row>
    <row r="18" spans="1:42" ht="21">
      <c r="A18" s="12">
        <v>934.15</v>
      </c>
      <c r="B18" s="13"/>
      <c r="C18" s="13">
        <f t="shared" si="4"/>
        <v>0</v>
      </c>
      <c r="D18" s="14"/>
      <c r="E18" s="15">
        <v>874.15</v>
      </c>
      <c r="F18" s="16">
        <f>'[2]NP Inflow data'!C18</f>
        <v>4.4390250098141697E-4</v>
      </c>
      <c r="G18" s="16">
        <f t="shared" si="0"/>
        <v>-8.0979946174990189</v>
      </c>
      <c r="H18" s="17">
        <v>874.15</v>
      </c>
      <c r="I18" s="11">
        <v>3429611.8862425201</v>
      </c>
      <c r="J18" s="11">
        <v>243706.22</v>
      </c>
      <c r="M18" s="232"/>
      <c r="N18" s="218">
        <v>949</v>
      </c>
      <c r="O18" s="218">
        <v>467023.97</v>
      </c>
      <c r="P18" s="219">
        <f t="shared" si="5"/>
        <v>0.46702396999999995</v>
      </c>
      <c r="Q18" s="144"/>
      <c r="R18" s="211"/>
      <c r="S18" s="211"/>
      <c r="T18" s="211"/>
      <c r="U18" s="211"/>
      <c r="V18" s="211"/>
      <c r="W18" s="233"/>
      <c r="X18" s="239">
        <v>888</v>
      </c>
      <c r="Y18" s="235">
        <v>213768.83</v>
      </c>
      <c r="Z18" s="236">
        <f t="shared" si="2"/>
        <v>0.21376882999999999</v>
      </c>
      <c r="AA18" s="211"/>
      <c r="AB18" s="211"/>
      <c r="AC18" s="211"/>
      <c r="AD18" s="211"/>
      <c r="AE18" s="211"/>
      <c r="AF18" s="211"/>
      <c r="AL18" s="5">
        <v>982</v>
      </c>
      <c r="AM18" s="445">
        <f t="shared" si="6"/>
        <v>73</v>
      </c>
      <c r="AN18" s="446">
        <f t="shared" si="8"/>
        <v>10.27575</v>
      </c>
      <c r="AO18" s="443">
        <f t="shared" si="9"/>
        <v>6.5375000000000023</v>
      </c>
      <c r="AP18" s="443">
        <f t="shared" si="7"/>
        <v>5.6585391969407253</v>
      </c>
    </row>
    <row r="19" spans="1:42" ht="21">
      <c r="A19" s="18">
        <v>934.16</v>
      </c>
      <c r="B19" s="13"/>
      <c r="C19" s="13">
        <f t="shared" si="4"/>
        <v>0</v>
      </c>
      <c r="D19" s="14"/>
      <c r="E19" s="15">
        <v>874.16</v>
      </c>
      <c r="F19" s="16">
        <f>'[2]NP Inflow data'!C19</f>
        <v>4.7381360341690299E-4</v>
      </c>
      <c r="G19" s="16">
        <f t="shared" si="0"/>
        <v>-8.0979647063965832</v>
      </c>
      <c r="H19" s="17">
        <v>874.16</v>
      </c>
      <c r="I19" s="11">
        <v>3773470.3313161498</v>
      </c>
      <c r="J19" s="11">
        <v>276350.32</v>
      </c>
      <c r="M19" s="232"/>
      <c r="N19" s="218">
        <v>950</v>
      </c>
      <c r="O19" s="218">
        <v>513848.55</v>
      </c>
      <c r="P19" s="219">
        <f t="shared" si="5"/>
        <v>0.51384854999999996</v>
      </c>
      <c r="Q19" s="144"/>
      <c r="R19" s="211"/>
      <c r="S19" s="211"/>
      <c r="T19" s="211"/>
      <c r="U19" s="211"/>
      <c r="V19" s="211"/>
      <c r="W19" s="233"/>
      <c r="X19" s="239">
        <v>889</v>
      </c>
      <c r="Y19" s="235">
        <v>243706.22</v>
      </c>
      <c r="Z19" s="236">
        <f t="shared" si="2"/>
        <v>0.24370622</v>
      </c>
      <c r="AA19" s="211"/>
      <c r="AB19" s="211"/>
      <c r="AC19" s="211"/>
      <c r="AD19" s="211"/>
      <c r="AE19" s="211"/>
      <c r="AF19" s="211"/>
      <c r="AL19" s="5">
        <v>981</v>
      </c>
      <c r="AM19" s="445">
        <f t="shared" si="6"/>
        <v>72</v>
      </c>
      <c r="AN19" s="446">
        <f t="shared" si="8"/>
        <v>10.2285</v>
      </c>
      <c r="AO19" s="443">
        <f t="shared" si="9"/>
        <v>6.4250000000000025</v>
      </c>
      <c r="AP19" s="443">
        <f t="shared" si="7"/>
        <v>5.7311439688715931</v>
      </c>
    </row>
    <row r="20" spans="1:42" ht="21">
      <c r="A20" s="12">
        <v>934.17</v>
      </c>
      <c r="B20" s="13"/>
      <c r="C20" s="13">
        <f t="shared" si="4"/>
        <v>0</v>
      </c>
      <c r="D20" s="14"/>
      <c r="E20" s="15">
        <v>874.17</v>
      </c>
      <c r="F20" s="16">
        <f>'[2]NP Inflow data'!C20</f>
        <v>5.0378617727885695E-4</v>
      </c>
      <c r="G20" s="16">
        <f t="shared" si="0"/>
        <v>-8.0979347338227221</v>
      </c>
      <c r="H20" s="17">
        <v>874.17</v>
      </c>
      <c r="I20" s="11">
        <v>4131433.3043898102</v>
      </c>
      <c r="J20" s="11">
        <v>311505.11</v>
      </c>
      <c r="M20" s="232"/>
      <c r="N20" s="218">
        <v>951</v>
      </c>
      <c r="O20" s="218">
        <v>562593.80000000005</v>
      </c>
      <c r="P20" s="219">
        <f t="shared" si="5"/>
        <v>0.56259380000000003</v>
      </c>
      <c r="Q20" s="144"/>
      <c r="R20" s="211"/>
      <c r="S20" s="211"/>
      <c r="T20" s="211"/>
      <c r="U20" s="211"/>
      <c r="V20" s="211"/>
      <c r="W20" s="233"/>
      <c r="X20" s="239">
        <v>890</v>
      </c>
      <c r="Y20" s="235">
        <v>276350.32</v>
      </c>
      <c r="Z20" s="236">
        <f t="shared" si="2"/>
        <v>0.27635031999999998</v>
      </c>
      <c r="AA20" s="211"/>
      <c r="AB20" s="211"/>
      <c r="AC20" s="211"/>
      <c r="AD20" s="211"/>
      <c r="AE20" s="211"/>
      <c r="AF20" s="211"/>
      <c r="AL20" s="5">
        <v>980</v>
      </c>
      <c r="AM20" s="445">
        <f t="shared" si="6"/>
        <v>71</v>
      </c>
      <c r="AN20" s="446">
        <f t="shared" si="8"/>
        <v>10.18125</v>
      </c>
      <c r="AO20" s="443">
        <f t="shared" si="9"/>
        <v>6.3125000000000027</v>
      </c>
      <c r="AP20" s="443">
        <f t="shared" si="7"/>
        <v>5.8063366336633635</v>
      </c>
    </row>
    <row r="21" spans="1:42" ht="21">
      <c r="A21" s="12">
        <v>934.18</v>
      </c>
      <c r="B21" s="13"/>
      <c r="C21" s="13">
        <f t="shared" si="4"/>
        <v>0</v>
      </c>
      <c r="D21" s="14"/>
      <c r="E21" s="15">
        <v>874.18</v>
      </c>
      <c r="F21" s="16">
        <f>'[2]NP Inflow data'!C21</f>
        <v>5.3382406453143197E-4</v>
      </c>
      <c r="G21" s="16">
        <f t="shared" si="0"/>
        <v>-8.097904695935469</v>
      </c>
      <c r="H21" s="17">
        <v>874.18</v>
      </c>
      <c r="I21" s="11">
        <v>4503063.8644918501</v>
      </c>
      <c r="J21" s="11">
        <v>355912.23</v>
      </c>
      <c r="M21" s="232"/>
      <c r="N21" s="218">
        <v>952</v>
      </c>
      <c r="O21" s="218">
        <v>613200.22</v>
      </c>
      <c r="P21" s="219">
        <f t="shared" si="5"/>
        <v>0.61320021999999996</v>
      </c>
      <c r="Q21" s="144"/>
      <c r="R21" s="211"/>
      <c r="S21" s="211"/>
      <c r="T21" s="211"/>
      <c r="U21" s="211"/>
      <c r="V21" s="211"/>
      <c r="W21" s="233"/>
      <c r="X21" s="239">
        <v>891</v>
      </c>
      <c r="Y21" s="235">
        <v>311505.11</v>
      </c>
      <c r="Z21" s="236">
        <f t="shared" si="2"/>
        <v>0.31150510999999997</v>
      </c>
      <c r="AA21" s="211"/>
      <c r="AB21" s="211"/>
      <c r="AC21" s="211"/>
      <c r="AD21" s="211"/>
      <c r="AE21" s="211"/>
      <c r="AF21" s="211"/>
      <c r="AL21" s="5">
        <v>979</v>
      </c>
      <c r="AM21" s="445">
        <f t="shared" si="6"/>
        <v>70</v>
      </c>
      <c r="AN21" s="446">
        <f t="shared" si="8"/>
        <v>10.134</v>
      </c>
      <c r="AO21" s="443">
        <f t="shared" si="9"/>
        <v>6.2000000000000028</v>
      </c>
      <c r="AP21" s="443">
        <f t="shared" si="7"/>
        <v>5.8842580645161267</v>
      </c>
    </row>
    <row r="22" spans="1:42" ht="21">
      <c r="A22" s="12">
        <v>934.19</v>
      </c>
      <c r="B22" s="13"/>
      <c r="C22" s="13">
        <f t="shared" si="4"/>
        <v>0</v>
      </c>
      <c r="D22" s="14"/>
      <c r="E22" s="15">
        <v>874.19</v>
      </c>
      <c r="F22" s="16">
        <f>'[2]NP Inflow data'!C22</f>
        <v>5.6393110713912498E-4</v>
      </c>
      <c r="G22" s="16">
        <f t="shared" si="0"/>
        <v>-8.0978745888928607</v>
      </c>
      <c r="H22" s="17">
        <v>874.19</v>
      </c>
      <c r="I22" s="11">
        <v>4888672.8639135398</v>
      </c>
      <c r="J22" s="11">
        <v>405147.17</v>
      </c>
      <c r="M22" s="232"/>
      <c r="N22" s="218">
        <v>953</v>
      </c>
      <c r="O22" s="218">
        <v>665710.14</v>
      </c>
      <c r="P22" s="219">
        <f t="shared" si="5"/>
        <v>0.66571014000000006</v>
      </c>
      <c r="Q22" s="144"/>
      <c r="R22" s="211"/>
      <c r="S22" s="211"/>
      <c r="T22" s="211"/>
      <c r="U22" s="211"/>
      <c r="V22" s="211"/>
      <c r="W22" s="233"/>
      <c r="X22" s="239">
        <v>892</v>
      </c>
      <c r="Y22" s="235">
        <v>355912.23</v>
      </c>
      <c r="Z22" s="236">
        <f t="shared" si="2"/>
        <v>0.35591223</v>
      </c>
      <c r="AA22" s="211"/>
      <c r="AB22" s="211"/>
      <c r="AC22" s="211"/>
      <c r="AD22" s="211"/>
      <c r="AE22" s="211"/>
      <c r="AF22" s="211"/>
      <c r="AL22" s="5">
        <v>978</v>
      </c>
      <c r="AM22" s="445">
        <f t="shared" si="6"/>
        <v>69</v>
      </c>
      <c r="AN22" s="446">
        <f t="shared" si="8"/>
        <v>10.08675</v>
      </c>
      <c r="AO22" s="443">
        <f t="shared" si="9"/>
        <v>6.087500000000003</v>
      </c>
      <c r="AP22" s="443">
        <f t="shared" si="7"/>
        <v>5.9650595482546178</v>
      </c>
    </row>
    <row r="23" spans="1:42" ht="21">
      <c r="A23" s="12">
        <v>934.2</v>
      </c>
      <c r="B23" s="13"/>
      <c r="C23" s="13">
        <f t="shared" si="4"/>
        <v>0</v>
      </c>
      <c r="D23" s="14"/>
      <c r="E23" s="15">
        <v>874.2</v>
      </c>
      <c r="F23" s="16">
        <f>'[2]NP Inflow data'!C23</f>
        <v>5.9411114706540698E-4</v>
      </c>
      <c r="G23" s="16">
        <f t="shared" si="0"/>
        <v>-8.097844408852934</v>
      </c>
      <c r="H23" s="17">
        <v>874.2</v>
      </c>
      <c r="I23" s="11">
        <v>5289531.4704227801</v>
      </c>
      <c r="J23" s="11">
        <v>491763.97</v>
      </c>
      <c r="M23" s="232"/>
      <c r="N23" s="218">
        <v>954</v>
      </c>
      <c r="O23" s="218">
        <v>720296.66</v>
      </c>
      <c r="P23" s="219">
        <f t="shared" si="5"/>
        <v>0.72029666000000003</v>
      </c>
      <c r="Q23" s="144"/>
      <c r="R23" s="211"/>
      <c r="S23" s="211"/>
      <c r="T23" s="211"/>
      <c r="U23" s="211"/>
      <c r="V23" s="211"/>
      <c r="W23" s="233"/>
      <c r="X23" s="239">
        <v>893</v>
      </c>
      <c r="Y23" s="235">
        <v>405147.17</v>
      </c>
      <c r="Z23" s="236">
        <f t="shared" si="2"/>
        <v>0.40514717</v>
      </c>
      <c r="AA23" s="211"/>
      <c r="AB23" s="211"/>
      <c r="AC23" s="211"/>
      <c r="AD23" s="211"/>
      <c r="AE23" s="211"/>
      <c r="AF23" s="211"/>
      <c r="AL23" s="5">
        <v>977</v>
      </c>
      <c r="AM23" s="445">
        <f t="shared" si="6"/>
        <v>68</v>
      </c>
      <c r="AN23" s="446">
        <f t="shared" si="8"/>
        <v>10.0395</v>
      </c>
      <c r="AO23" s="443">
        <f t="shared" si="9"/>
        <v>5.9750000000000032</v>
      </c>
      <c r="AP23" s="443">
        <f t="shared" si="7"/>
        <v>6.0489037656903735</v>
      </c>
    </row>
    <row r="24" spans="1:42" ht="21">
      <c r="A24" s="12">
        <v>934.21</v>
      </c>
      <c r="B24" s="13"/>
      <c r="C24" s="13">
        <f t="shared" si="4"/>
        <v>0</v>
      </c>
      <c r="D24" s="14"/>
      <c r="E24" s="15">
        <v>874.21</v>
      </c>
      <c r="F24" s="16">
        <f>'[2]NP Inflow data'!C24</f>
        <v>6.24368026274772E-4</v>
      </c>
      <c r="G24" s="16">
        <f t="shared" si="0"/>
        <v>-8.0978141519737257</v>
      </c>
      <c r="H24" s="17">
        <v>874.21</v>
      </c>
      <c r="I24" s="11">
        <v>7836788.2099999897</v>
      </c>
      <c r="J24" s="11">
        <v>571655.64</v>
      </c>
      <c r="M24" s="232"/>
      <c r="N24" s="248">
        <v>955</v>
      </c>
      <c r="O24" s="248">
        <v>1067166.8</v>
      </c>
      <c r="P24" s="219">
        <f t="shared" si="5"/>
        <v>1.0671668000000001</v>
      </c>
      <c r="Q24" s="144"/>
      <c r="R24" s="211"/>
      <c r="S24" s="211"/>
      <c r="T24" s="211"/>
      <c r="U24" s="211"/>
      <c r="V24" s="211"/>
      <c r="W24" s="233"/>
      <c r="X24" s="239">
        <v>894</v>
      </c>
      <c r="Y24" s="235">
        <v>491763.97</v>
      </c>
      <c r="Z24" s="236">
        <f t="shared" si="2"/>
        <v>0.49176396999999999</v>
      </c>
      <c r="AA24" s="211"/>
      <c r="AB24" s="211"/>
      <c r="AC24" s="211"/>
      <c r="AD24" s="211"/>
      <c r="AE24" s="211"/>
      <c r="AF24" s="211"/>
      <c r="AL24" s="5">
        <v>976</v>
      </c>
      <c r="AM24" s="445">
        <f t="shared" si="6"/>
        <v>67</v>
      </c>
      <c r="AN24" s="446">
        <f t="shared" si="8"/>
        <v>9.9922500000000003</v>
      </c>
      <c r="AO24" s="443">
        <f t="shared" si="9"/>
        <v>5.8625000000000034</v>
      </c>
      <c r="AP24" s="443">
        <f t="shared" si="7"/>
        <v>6.1359658848614034</v>
      </c>
    </row>
    <row r="25" spans="1:42" ht="21">
      <c r="A25" s="12">
        <v>934.22</v>
      </c>
      <c r="B25" s="13"/>
      <c r="C25" s="13">
        <f t="shared" si="4"/>
        <v>0</v>
      </c>
      <c r="D25" s="14"/>
      <c r="E25" s="15">
        <v>874.22</v>
      </c>
      <c r="F25" s="16">
        <f>'[2]NP Inflow data'!C25</f>
        <v>6.5470558673137605E-4</v>
      </c>
      <c r="G25" s="16">
        <f t="shared" si="0"/>
        <v>-8.097783814413269</v>
      </c>
      <c r="H25" s="17">
        <v>874.22</v>
      </c>
      <c r="I25" s="11">
        <v>7950425.3199999901</v>
      </c>
      <c r="J25" s="11">
        <v>662654.26</v>
      </c>
      <c r="M25" s="232"/>
      <c r="N25" s="218">
        <v>956</v>
      </c>
      <c r="O25" s="218">
        <v>1180803.9099999999</v>
      </c>
      <c r="P25" s="219">
        <f t="shared" si="5"/>
        <v>1.1808039099999998</v>
      </c>
      <c r="Q25" s="144"/>
      <c r="R25" s="211"/>
      <c r="S25" s="211"/>
      <c r="T25" s="211"/>
      <c r="U25" s="211"/>
      <c r="V25" s="211"/>
      <c r="W25" s="233"/>
      <c r="X25" s="239">
        <v>895</v>
      </c>
      <c r="Y25" s="235">
        <v>571655.64</v>
      </c>
      <c r="Z25" s="236">
        <f t="shared" si="2"/>
        <v>0.57165564000000002</v>
      </c>
      <c r="AA25" s="211"/>
      <c r="AB25" s="211"/>
      <c r="AC25" s="211"/>
      <c r="AD25" s="211"/>
      <c r="AE25" s="211"/>
      <c r="AF25" s="211"/>
      <c r="AL25" s="5">
        <v>975</v>
      </c>
      <c r="AM25" s="445">
        <f t="shared" si="6"/>
        <v>66</v>
      </c>
      <c r="AN25" s="446">
        <f t="shared" si="8"/>
        <v>9.9450000000000003</v>
      </c>
      <c r="AO25" s="443">
        <f t="shared" si="9"/>
        <v>5.7500000000000036</v>
      </c>
      <c r="AP25" s="443">
        <f t="shared" si="7"/>
        <v>6.2264347826086919</v>
      </c>
    </row>
    <row r="26" spans="1:42" ht="21">
      <c r="A26" s="12">
        <v>934.23</v>
      </c>
      <c r="B26" s="13"/>
      <c r="C26" s="13">
        <f t="shared" si="4"/>
        <v>0</v>
      </c>
      <c r="D26" s="14"/>
      <c r="E26" s="15">
        <v>874.23</v>
      </c>
      <c r="F26" s="16">
        <f>'[2]NP Inflow data'!C26</f>
        <v>6.8512767039937198E-4</v>
      </c>
      <c r="G26" s="16">
        <f t="shared" si="0"/>
        <v>-8.0977533923296008</v>
      </c>
      <c r="H26" s="17">
        <v>874.23</v>
      </c>
      <c r="I26" s="11">
        <v>8089245.8199999901</v>
      </c>
      <c r="J26" s="11">
        <v>853756.31</v>
      </c>
      <c r="M26" s="232"/>
      <c r="N26" s="218">
        <v>957</v>
      </c>
      <c r="O26" s="218">
        <v>1319624.4099999999</v>
      </c>
      <c r="P26" s="219">
        <f t="shared" si="5"/>
        <v>1.3196244099999999</v>
      </c>
      <c r="Q26" s="144"/>
      <c r="R26" s="211"/>
      <c r="S26" s="211"/>
      <c r="T26" s="211"/>
      <c r="U26" s="211"/>
      <c r="V26" s="211"/>
      <c r="W26" s="233"/>
      <c r="X26" s="239">
        <v>896</v>
      </c>
      <c r="Y26" s="235">
        <v>662654.26</v>
      </c>
      <c r="Z26" s="236">
        <f t="shared" si="2"/>
        <v>0.66265426000000005</v>
      </c>
      <c r="AA26" s="211"/>
      <c r="AB26" s="211"/>
      <c r="AC26" s="211"/>
      <c r="AD26" s="211"/>
      <c r="AE26" s="211"/>
      <c r="AF26" s="211"/>
      <c r="AL26" s="5">
        <v>974</v>
      </c>
      <c r="AM26" s="445">
        <f t="shared" si="6"/>
        <v>65</v>
      </c>
      <c r="AN26" s="446">
        <f t="shared" si="8"/>
        <v>9.8977500000000003</v>
      </c>
      <c r="AO26" s="443">
        <f t="shared" si="9"/>
        <v>5.6375000000000037</v>
      </c>
      <c r="AP26" s="443">
        <f t="shared" si="7"/>
        <v>6.3205144124168475</v>
      </c>
    </row>
    <row r="27" spans="1:42" ht="21">
      <c r="A27" s="12">
        <v>934.24</v>
      </c>
      <c r="B27" s="13"/>
      <c r="C27" s="13">
        <f t="shared" si="4"/>
        <v>0</v>
      </c>
      <c r="D27" s="14"/>
      <c r="E27" s="15">
        <v>874.24</v>
      </c>
      <c r="F27" s="16">
        <f>'[2]NP Inflow data'!C27</f>
        <v>7.1563811924291502E-4</v>
      </c>
      <c r="G27" s="16">
        <f t="shared" si="0"/>
        <v>-8.0977228818807578</v>
      </c>
      <c r="H27" s="17">
        <v>874.24</v>
      </c>
      <c r="I27" s="11">
        <v>8255996.4799999902</v>
      </c>
      <c r="J27" s="11">
        <v>1138472.17</v>
      </c>
      <c r="M27" s="232"/>
      <c r="N27" s="218">
        <v>958</v>
      </c>
      <c r="O27" s="218">
        <v>1486375.07</v>
      </c>
      <c r="P27" s="219">
        <f t="shared" si="5"/>
        <v>1.48637507</v>
      </c>
      <c r="Q27" s="144"/>
      <c r="R27" s="211"/>
      <c r="S27" s="211"/>
      <c r="T27" s="211"/>
      <c r="U27" s="211"/>
      <c r="V27" s="211"/>
      <c r="W27" s="233"/>
      <c r="X27" s="239">
        <v>897</v>
      </c>
      <c r="Y27" s="235">
        <v>853756.31</v>
      </c>
      <c r="Z27" s="236">
        <f t="shared" si="2"/>
        <v>0.85375631000000007</v>
      </c>
      <c r="AA27" s="211"/>
      <c r="AB27" s="211"/>
      <c r="AC27" s="211"/>
      <c r="AD27" s="211"/>
      <c r="AE27" s="211"/>
      <c r="AF27" s="211"/>
      <c r="AL27" s="5">
        <v>973</v>
      </c>
      <c r="AM27" s="445">
        <f t="shared" si="6"/>
        <v>64</v>
      </c>
      <c r="AN27" s="446">
        <f t="shared" si="8"/>
        <v>9.8505000000000003</v>
      </c>
      <c r="AO27" s="443">
        <f t="shared" si="9"/>
        <v>5.5250000000000039</v>
      </c>
      <c r="AP27" s="443">
        <f t="shared" si="7"/>
        <v>6.4184253393665118</v>
      </c>
    </row>
    <row r="28" spans="1:42" ht="21">
      <c r="A28" s="12">
        <v>934.25</v>
      </c>
      <c r="B28" s="13"/>
      <c r="C28" s="13">
        <f t="shared" si="4"/>
        <v>0</v>
      </c>
      <c r="D28" s="14"/>
      <c r="E28" s="15">
        <v>874.25</v>
      </c>
      <c r="F28" s="16">
        <f>'[2]NP Inflow data'!C28</f>
        <v>7.4624077522615899E-4</v>
      </c>
      <c r="G28" s="16">
        <f t="shared" si="0"/>
        <v>-8.0976922792247734</v>
      </c>
      <c r="H28" s="17">
        <v>874.25</v>
      </c>
      <c r="I28" s="11">
        <v>8456470.3899999894</v>
      </c>
      <c r="J28" s="11">
        <v>1571490.25</v>
      </c>
      <c r="M28" s="232"/>
      <c r="N28" s="218">
        <v>959</v>
      </c>
      <c r="O28" s="218">
        <v>1686848.98</v>
      </c>
      <c r="P28" s="219">
        <f t="shared" si="5"/>
        <v>1.6868489799999999</v>
      </c>
      <c r="Q28" s="144"/>
      <c r="R28" s="211"/>
      <c r="S28" s="211"/>
      <c r="T28" s="211"/>
      <c r="U28" s="211"/>
      <c r="V28" s="211"/>
      <c r="W28" s="233"/>
      <c r="X28" s="239">
        <v>898</v>
      </c>
      <c r="Y28" s="235">
        <v>1138472.17</v>
      </c>
      <c r="Z28" s="236">
        <f t="shared" si="2"/>
        <v>1.13847217</v>
      </c>
      <c r="AA28" s="211"/>
      <c r="AB28" s="211"/>
      <c r="AC28" s="211"/>
      <c r="AD28" s="211"/>
      <c r="AE28" s="211"/>
      <c r="AF28" s="211"/>
      <c r="AL28" s="5">
        <v>972</v>
      </c>
      <c r="AM28" s="445">
        <f t="shared" si="6"/>
        <v>63</v>
      </c>
      <c r="AN28" s="446">
        <f t="shared" si="8"/>
        <v>9.8032500000000002</v>
      </c>
      <c r="AO28" s="443">
        <f t="shared" si="9"/>
        <v>5.4125000000000041</v>
      </c>
      <c r="AP28" s="443">
        <f t="shared" si="7"/>
        <v>6.5204064665126982</v>
      </c>
    </row>
    <row r="29" spans="1:42" ht="21">
      <c r="A29" s="18">
        <v>934.26</v>
      </c>
      <c r="B29" s="13"/>
      <c r="C29" s="13">
        <f t="shared" si="4"/>
        <v>0</v>
      </c>
      <c r="D29" s="14"/>
      <c r="E29" s="15">
        <v>874.26</v>
      </c>
      <c r="F29" s="16">
        <f>'[2]NP Inflow data'!C29</f>
        <v>7.7693948031325698E-4</v>
      </c>
      <c r="G29" s="16">
        <f t="shared" si="0"/>
        <v>-8.0976615805196861</v>
      </c>
      <c r="H29" s="17">
        <v>874.26</v>
      </c>
      <c r="I29" s="11">
        <v>8699886.8199999891</v>
      </c>
      <c r="J29" s="11">
        <v>2184561.21</v>
      </c>
      <c r="M29" s="232"/>
      <c r="N29" s="218">
        <v>960</v>
      </c>
      <c r="O29" s="218">
        <v>1930265.41</v>
      </c>
      <c r="P29" s="219">
        <f t="shared" si="5"/>
        <v>1.9302654099999998</v>
      </c>
      <c r="Q29" s="144"/>
      <c r="R29" s="211"/>
      <c r="S29" s="211"/>
      <c r="T29" s="211"/>
      <c r="U29" s="211"/>
      <c r="V29" s="211"/>
      <c r="W29" s="233"/>
      <c r="X29" s="239">
        <v>899</v>
      </c>
      <c r="Y29" s="235">
        <v>1571490.25</v>
      </c>
      <c r="Z29" s="236">
        <f t="shared" si="2"/>
        <v>1.5714902500000001</v>
      </c>
      <c r="AA29" s="211"/>
      <c r="AB29" s="211"/>
      <c r="AC29" s="211"/>
      <c r="AD29" s="211"/>
      <c r="AE29" s="211"/>
      <c r="AF29" s="211"/>
      <c r="AL29" s="5">
        <v>971</v>
      </c>
      <c r="AM29" s="445">
        <f t="shared" si="6"/>
        <v>62</v>
      </c>
      <c r="AN29" s="446">
        <f t="shared" si="8"/>
        <v>9.7560000000000002</v>
      </c>
      <c r="AO29" s="443">
        <f t="shared" si="9"/>
        <v>5.3000000000000043</v>
      </c>
      <c r="AP29" s="443">
        <f t="shared" si="7"/>
        <v>6.6267169811320699</v>
      </c>
    </row>
    <row r="30" spans="1:42" ht="21">
      <c r="A30" s="12">
        <v>934.27</v>
      </c>
      <c r="B30" s="13"/>
      <c r="C30" s="13">
        <f t="shared" si="4"/>
        <v>0</v>
      </c>
      <c r="D30" s="14"/>
      <c r="E30" s="15">
        <v>874.27</v>
      </c>
      <c r="F30" s="16">
        <f>'[2]NP Inflow data'!C30</f>
        <v>8.0773807646836605E-4</v>
      </c>
      <c r="G30" s="16">
        <f t="shared" si="0"/>
        <v>-8.0976307819235327</v>
      </c>
      <c r="H30" s="17">
        <v>874.27</v>
      </c>
      <c r="I30" s="11">
        <v>9052948.5499999896</v>
      </c>
      <c r="J30" s="11">
        <v>2948280.79</v>
      </c>
      <c r="M30" s="232"/>
      <c r="N30" s="218">
        <v>961</v>
      </c>
      <c r="O30" s="218">
        <v>2283327.14</v>
      </c>
      <c r="P30" s="219">
        <f t="shared" si="5"/>
        <v>2.2833271399999999</v>
      </c>
      <c r="Q30" s="144"/>
      <c r="R30" s="211"/>
      <c r="S30" s="211"/>
      <c r="T30" s="211"/>
      <c r="U30" s="211"/>
      <c r="V30" s="211"/>
      <c r="W30" s="233"/>
      <c r="X30" s="239">
        <v>900</v>
      </c>
      <c r="Y30" s="235">
        <v>2184561.21</v>
      </c>
      <c r="Z30" s="236">
        <f t="shared" si="2"/>
        <v>2.18456121</v>
      </c>
      <c r="AA30" s="211"/>
      <c r="AB30" s="211"/>
      <c r="AC30" s="211"/>
      <c r="AD30" s="211"/>
      <c r="AE30" s="211"/>
      <c r="AF30" s="211"/>
      <c r="AL30" s="5">
        <v>970</v>
      </c>
      <c r="AM30" s="445">
        <f t="shared" si="6"/>
        <v>61</v>
      </c>
      <c r="AN30" s="446">
        <f t="shared" si="8"/>
        <v>9.7087500000000002</v>
      </c>
      <c r="AO30" s="443">
        <f t="shared" si="9"/>
        <v>5.1875000000000044</v>
      </c>
      <c r="AP30" s="443">
        <f t="shared" si="7"/>
        <v>6.7376385542168613</v>
      </c>
    </row>
    <row r="31" spans="1:42" ht="21">
      <c r="A31" s="12">
        <v>934.28</v>
      </c>
      <c r="B31" s="13"/>
      <c r="C31" s="13">
        <f t="shared" si="4"/>
        <v>0</v>
      </c>
      <c r="D31" s="14"/>
      <c r="E31" s="15">
        <v>874.28</v>
      </c>
      <c r="F31" s="16">
        <f>'[2]NP Inflow data'!C31</f>
        <v>8.3864040565563699E-4</v>
      </c>
      <c r="G31" s="16">
        <f t="shared" si="0"/>
        <v>-8.0975998795943447</v>
      </c>
      <c r="H31" s="17">
        <v>874.28</v>
      </c>
      <c r="I31" s="11">
        <v>9530574.1199999899</v>
      </c>
      <c r="J31" s="11">
        <v>4433247.97</v>
      </c>
      <c r="M31" s="232"/>
      <c r="N31" s="218">
        <v>962</v>
      </c>
      <c r="O31" s="218">
        <v>2760952.71</v>
      </c>
      <c r="P31" s="219">
        <f t="shared" si="5"/>
        <v>2.7609527099999998</v>
      </c>
      <c r="Q31" s="144"/>
      <c r="R31" s="211"/>
      <c r="S31" s="211"/>
      <c r="T31" s="211"/>
      <c r="U31" s="211"/>
      <c r="V31" s="211"/>
      <c r="W31" s="233"/>
      <c r="X31" s="239">
        <v>901</v>
      </c>
      <c r="Y31" s="235">
        <v>2948280.79</v>
      </c>
      <c r="Z31" s="236">
        <f t="shared" si="2"/>
        <v>2.9482807900000001</v>
      </c>
      <c r="AA31" s="211"/>
      <c r="AB31" s="211"/>
      <c r="AC31" s="211"/>
      <c r="AD31" s="211"/>
      <c r="AE31" s="211"/>
      <c r="AF31" s="211"/>
      <c r="AL31" s="5">
        <v>969</v>
      </c>
      <c r="AM31" s="445">
        <f t="shared" si="6"/>
        <v>60</v>
      </c>
      <c r="AN31" s="446">
        <f t="shared" si="8"/>
        <v>9.6615000000000002</v>
      </c>
      <c r="AO31" s="443">
        <f t="shared" si="9"/>
        <v>5.0750000000000046</v>
      </c>
      <c r="AP31" s="443">
        <f t="shared" si="7"/>
        <v>6.8534778325123096</v>
      </c>
    </row>
    <row r="32" spans="1:42" ht="21">
      <c r="A32" s="12">
        <v>934.29</v>
      </c>
      <c r="B32" s="13"/>
      <c r="C32" s="13">
        <f t="shared" si="4"/>
        <v>0</v>
      </c>
      <c r="D32" s="14"/>
      <c r="E32" s="15">
        <v>874.29</v>
      </c>
      <c r="F32" s="16">
        <f>'[2]NP Inflow data'!C32</f>
        <v>8.69650309839227E-4</v>
      </c>
      <c r="G32" s="16">
        <f t="shared" si="0"/>
        <v>-8.0975688696901607</v>
      </c>
      <c r="H32" s="17">
        <v>874.29</v>
      </c>
      <c r="I32" s="11">
        <v>10256988.630000001</v>
      </c>
      <c r="J32" s="11">
        <v>5546044.5999999996</v>
      </c>
      <c r="M32" s="232"/>
      <c r="N32" s="218">
        <v>963</v>
      </c>
      <c r="O32" s="218">
        <v>3487367.22</v>
      </c>
      <c r="P32" s="219">
        <f t="shared" si="5"/>
        <v>3.4873672200000003</v>
      </c>
      <c r="Q32" s="144"/>
      <c r="R32" s="211"/>
      <c r="S32" s="211"/>
      <c r="T32" s="211"/>
      <c r="U32" s="211"/>
      <c r="V32" s="211"/>
      <c r="W32" s="233"/>
      <c r="X32" s="239">
        <v>902</v>
      </c>
      <c r="Y32" s="235">
        <v>4433247.97</v>
      </c>
      <c r="Z32" s="236">
        <f t="shared" si="2"/>
        <v>4.43324797</v>
      </c>
      <c r="AA32" s="211"/>
      <c r="AB32" s="211"/>
      <c r="AC32" s="211"/>
      <c r="AD32" s="211"/>
      <c r="AE32" s="211"/>
      <c r="AF32" s="211"/>
      <c r="AL32" s="5">
        <v>968</v>
      </c>
      <c r="AM32" s="445">
        <f t="shared" si="6"/>
        <v>59</v>
      </c>
      <c r="AN32" s="446">
        <f t="shared" si="8"/>
        <v>9.6142500000000002</v>
      </c>
      <c r="AO32" s="443">
        <f>AO31-(4.5/40)</f>
        <v>4.9625000000000048</v>
      </c>
      <c r="AP32" s="443">
        <f t="shared" si="7"/>
        <v>6.974569269521405</v>
      </c>
    </row>
    <row r="33" spans="1:42" ht="21">
      <c r="A33" s="12">
        <v>934.3</v>
      </c>
      <c r="B33" s="13"/>
      <c r="C33" s="13">
        <f t="shared" si="4"/>
        <v>0</v>
      </c>
      <c r="D33" s="14"/>
      <c r="E33" s="15">
        <v>874.3</v>
      </c>
      <c r="F33" s="16">
        <f>'[2]NP Inflow data'!C33</f>
        <v>9.0077163098328805E-4</v>
      </c>
      <c r="G33" s="16">
        <f t="shared" si="0"/>
        <v>-8.0975377483690174</v>
      </c>
      <c r="H33" s="17">
        <v>874.3</v>
      </c>
      <c r="I33" s="11">
        <v>10813792.130000001</v>
      </c>
      <c r="J33" s="11">
        <v>6764413.5499999998</v>
      </c>
      <c r="M33" s="232"/>
      <c r="N33" s="218">
        <v>964</v>
      </c>
      <c r="O33" s="218">
        <v>4044170.72</v>
      </c>
      <c r="P33" s="219">
        <f t="shared" si="5"/>
        <v>4.0441707200000003</v>
      </c>
      <c r="Q33" s="144"/>
      <c r="R33" s="211"/>
      <c r="S33" s="211"/>
      <c r="T33" s="211"/>
      <c r="U33" s="211"/>
      <c r="V33" s="211"/>
      <c r="W33" s="233"/>
      <c r="X33" s="239">
        <v>903</v>
      </c>
      <c r="Y33" s="235">
        <v>5546044.5999999996</v>
      </c>
      <c r="Z33" s="236">
        <f t="shared" si="2"/>
        <v>5.5460445999999992</v>
      </c>
      <c r="AA33" s="211"/>
      <c r="AB33" s="211"/>
      <c r="AC33" s="211"/>
      <c r="AD33" s="211"/>
      <c r="AE33" s="211"/>
      <c r="AF33" s="211"/>
      <c r="AL33" s="5">
        <v>967</v>
      </c>
      <c r="AM33" s="445">
        <f t="shared" si="6"/>
        <v>58</v>
      </c>
      <c r="AN33" s="446">
        <f t="shared" si="8"/>
        <v>9.5670000000000002</v>
      </c>
      <c r="AO33" s="443">
        <f t="shared" si="9"/>
        <v>4.850000000000005</v>
      </c>
      <c r="AP33" s="443">
        <f t="shared" si="7"/>
        <v>7.1012783505154564</v>
      </c>
    </row>
    <row r="34" spans="1:42" ht="18">
      <c r="A34" s="12">
        <v>934.31</v>
      </c>
      <c r="B34" s="13"/>
      <c r="C34" s="13">
        <f t="shared" si="4"/>
        <v>0</v>
      </c>
      <c r="D34" s="14"/>
      <c r="E34" s="15">
        <v>874.31</v>
      </c>
      <c r="F34" s="16">
        <f>'[2]NP Inflow data'!C34</f>
        <v>9.3200821105197495E-4</v>
      </c>
      <c r="G34" s="16">
        <f t="shared" si="0"/>
        <v>-8.0975065117889482</v>
      </c>
      <c r="H34" s="17">
        <v>874.31</v>
      </c>
      <c r="I34" s="11">
        <v>11960062.76</v>
      </c>
      <c r="J34" s="11">
        <v>8098438.5199999996</v>
      </c>
      <c r="M34" s="211"/>
      <c r="N34" s="218">
        <v>965</v>
      </c>
      <c r="O34" s="218">
        <v>5190441.3499999996</v>
      </c>
      <c r="P34" s="219">
        <f t="shared" si="5"/>
        <v>5.1904413499999995</v>
      </c>
      <c r="Q34" s="144"/>
      <c r="R34" s="211"/>
      <c r="S34" s="211"/>
      <c r="T34" s="211"/>
      <c r="U34" s="211"/>
      <c r="V34" s="211"/>
      <c r="W34" s="233"/>
      <c r="X34" s="239">
        <v>904</v>
      </c>
      <c r="Y34" s="235">
        <v>6764413.5499999998</v>
      </c>
      <c r="Z34" s="236">
        <f t="shared" si="2"/>
        <v>6.7644135499999996</v>
      </c>
      <c r="AA34" s="211"/>
      <c r="AB34" s="211"/>
      <c r="AC34" s="211"/>
      <c r="AD34" s="211"/>
      <c r="AE34" s="211"/>
      <c r="AF34" s="211"/>
      <c r="AL34" s="5">
        <v>966</v>
      </c>
      <c r="AM34" s="445">
        <f t="shared" si="6"/>
        <v>57</v>
      </c>
      <c r="AN34" s="446">
        <f t="shared" si="8"/>
        <v>9.5197500000000002</v>
      </c>
      <c r="AO34" s="443">
        <f t="shared" si="9"/>
        <v>4.7375000000000052</v>
      </c>
      <c r="AP34" s="443">
        <f t="shared" si="7"/>
        <v>7.2340052770448464</v>
      </c>
    </row>
    <row r="35" spans="1:42" ht="18">
      <c r="A35" s="12">
        <v>934.32</v>
      </c>
      <c r="B35" s="13"/>
      <c r="C35" s="13">
        <f t="shared" si="4"/>
        <v>0</v>
      </c>
      <c r="D35" s="14"/>
      <c r="E35" s="15">
        <v>874.32</v>
      </c>
      <c r="F35" s="16">
        <f>'[2]NP Inflow data'!C35</f>
        <v>9.6336389200979997E-4</v>
      </c>
      <c r="G35" s="16">
        <f t="shared" si="0"/>
        <v>-8.0974751561079898</v>
      </c>
      <c r="H35" s="17">
        <v>874.32</v>
      </c>
      <c r="I35" s="11">
        <v>13360012.710000001</v>
      </c>
      <c r="J35" s="11">
        <v>11041358.434227601</v>
      </c>
      <c r="M35" s="211"/>
      <c r="N35" s="218">
        <v>966</v>
      </c>
      <c r="O35" s="218">
        <v>6590391.2999999998</v>
      </c>
      <c r="P35" s="219">
        <f t="shared" si="5"/>
        <v>6.5903912999999994</v>
      </c>
      <c r="Q35" s="144"/>
      <c r="R35" s="211"/>
      <c r="S35" s="211"/>
      <c r="T35" s="211"/>
      <c r="U35" s="211"/>
      <c r="V35" s="211"/>
      <c r="W35" s="233"/>
      <c r="X35" s="251">
        <v>905</v>
      </c>
      <c r="Y35" s="252">
        <v>8098438.5199999996</v>
      </c>
      <c r="Z35" s="236">
        <f t="shared" si="2"/>
        <v>8.0984385200000002</v>
      </c>
      <c r="AA35" s="211"/>
      <c r="AB35" s="211"/>
      <c r="AC35" s="211"/>
      <c r="AD35" s="211"/>
      <c r="AE35" s="211"/>
      <c r="AF35" s="211"/>
      <c r="AL35" s="5">
        <v>965</v>
      </c>
      <c r="AM35" s="445">
        <f t="shared" si="6"/>
        <v>56</v>
      </c>
      <c r="AN35" s="446">
        <f t="shared" si="8"/>
        <v>9.4725000000000001</v>
      </c>
      <c r="AO35" s="443">
        <f t="shared" si="9"/>
        <v>4.6250000000000053</v>
      </c>
      <c r="AP35" s="443">
        <f t="shared" si="7"/>
        <v>7.3731891891891808</v>
      </c>
    </row>
    <row r="36" spans="1:42" ht="18">
      <c r="A36" s="12">
        <v>934.33</v>
      </c>
      <c r="B36" s="13"/>
      <c r="C36" s="13">
        <f t="shared" si="4"/>
        <v>0</v>
      </c>
      <c r="D36" s="14"/>
      <c r="E36" s="15">
        <v>874.33</v>
      </c>
      <c r="F36" s="16">
        <f>'[2]NP Inflow data'!C36</f>
        <v>9.9484251582020308E-4</v>
      </c>
      <c r="G36" s="16">
        <f t="shared" si="0"/>
        <v>-8.0974436774841791</v>
      </c>
      <c r="H36" s="17">
        <v>874.33</v>
      </c>
      <c r="I36" s="11">
        <v>14978551.279999999</v>
      </c>
      <c r="J36" s="11">
        <v>14353804.6633981</v>
      </c>
      <c r="M36" s="211"/>
      <c r="N36" s="218">
        <v>967</v>
      </c>
      <c r="O36" s="218">
        <v>8208929.8700000001</v>
      </c>
      <c r="P36" s="219">
        <f t="shared" si="5"/>
        <v>8.2089298700000004</v>
      </c>
      <c r="Q36" s="144"/>
      <c r="R36" s="211"/>
      <c r="S36" s="211"/>
      <c r="T36" s="211"/>
      <c r="U36" s="211"/>
      <c r="V36" s="211"/>
      <c r="W36" s="233"/>
      <c r="X36" s="239">
        <v>906</v>
      </c>
      <c r="Y36" s="235">
        <v>9544763.5299999993</v>
      </c>
      <c r="Z36" s="236">
        <f t="shared" si="2"/>
        <v>9.5447635299999991</v>
      </c>
      <c r="AA36" s="211"/>
      <c r="AB36" s="211"/>
      <c r="AC36" s="211"/>
      <c r="AD36" s="211"/>
      <c r="AE36" s="211"/>
      <c r="AF36" s="211"/>
      <c r="AL36" s="5">
        <v>964</v>
      </c>
      <c r="AM36" s="445">
        <f t="shared" si="6"/>
        <v>55</v>
      </c>
      <c r="AN36" s="446">
        <f t="shared" si="8"/>
        <v>9.4252500000000001</v>
      </c>
      <c r="AO36" s="443">
        <f t="shared" si="9"/>
        <v>4.5125000000000055</v>
      </c>
      <c r="AP36" s="443">
        <f t="shared" si="7"/>
        <v>7.5193130193905731</v>
      </c>
    </row>
    <row r="37" spans="1:42" ht="18">
      <c r="A37" s="12">
        <v>934.34</v>
      </c>
      <c r="B37" s="13"/>
      <c r="C37" s="13">
        <f t="shared" si="4"/>
        <v>0</v>
      </c>
      <c r="D37" s="14"/>
      <c r="E37" s="15">
        <v>874.34</v>
      </c>
      <c r="F37" s="16">
        <f>'[2]NP Inflow data'!C37</f>
        <v>1.0264479244477E-3</v>
      </c>
      <c r="G37" s="16">
        <f t="shared" si="0"/>
        <v>-8.0974120720755529</v>
      </c>
      <c r="H37" s="17">
        <v>874.34</v>
      </c>
      <c r="I37" s="11">
        <v>16787069.699999999</v>
      </c>
      <c r="J37" s="11">
        <v>18324829.4941919</v>
      </c>
      <c r="M37" s="211"/>
      <c r="N37" s="218">
        <v>968</v>
      </c>
      <c r="O37" s="218">
        <v>10017448.289999999</v>
      </c>
      <c r="P37" s="219">
        <f t="shared" si="5"/>
        <v>10.017448289999999</v>
      </c>
      <c r="Q37" s="144"/>
      <c r="R37" s="211"/>
      <c r="S37" s="211"/>
      <c r="T37" s="211"/>
      <c r="U37" s="211"/>
      <c r="V37" s="211"/>
      <c r="W37" s="233"/>
      <c r="X37" s="239">
        <v>907</v>
      </c>
      <c r="Y37" s="235">
        <v>11172695.640000001</v>
      </c>
      <c r="Z37" s="236">
        <f t="shared" si="2"/>
        <v>11.172695640000001</v>
      </c>
      <c r="AA37" s="211"/>
      <c r="AB37" s="211"/>
      <c r="AC37" s="211"/>
      <c r="AD37" s="211"/>
      <c r="AE37" s="211"/>
      <c r="AF37" s="211"/>
      <c r="AL37" s="5">
        <v>963</v>
      </c>
      <c r="AM37" s="445">
        <f t="shared" si="6"/>
        <v>54</v>
      </c>
      <c r="AN37" s="446">
        <f t="shared" si="8"/>
        <v>9.3780000000000001</v>
      </c>
      <c r="AO37" s="443">
        <f t="shared" si="9"/>
        <v>4.4000000000000057</v>
      </c>
      <c r="AP37" s="443">
        <f t="shared" si="7"/>
        <v>7.6729090909090818</v>
      </c>
    </row>
    <row r="38" spans="1:42" ht="18">
      <c r="A38" s="12">
        <v>934.35</v>
      </c>
      <c r="B38" s="13"/>
      <c r="C38" s="13">
        <f t="shared" si="4"/>
        <v>0</v>
      </c>
      <c r="D38" s="14"/>
      <c r="E38" s="15">
        <v>874.35</v>
      </c>
      <c r="F38" s="16">
        <f>'[2]NP Inflow data'!C38</f>
        <v>1.0581839598564301E-3</v>
      </c>
      <c r="G38" s="16">
        <f t="shared" si="0"/>
        <v>-8.0973803360401444</v>
      </c>
      <c r="H38" s="17">
        <v>874.35</v>
      </c>
      <c r="I38" s="11">
        <v>18758542.030000001</v>
      </c>
      <c r="J38" s="11">
        <v>23043158.219999999</v>
      </c>
      <c r="M38" s="211"/>
      <c r="N38" s="218">
        <v>969</v>
      </c>
      <c r="O38" s="218">
        <v>11988920.619999999</v>
      </c>
      <c r="P38" s="219">
        <f t="shared" si="5"/>
        <v>11.98892062</v>
      </c>
      <c r="Q38" s="144"/>
      <c r="R38" s="211"/>
      <c r="S38" s="211"/>
      <c r="T38" s="211"/>
      <c r="U38" s="211"/>
      <c r="V38" s="211"/>
      <c r="W38" s="233"/>
      <c r="X38" s="239">
        <v>908</v>
      </c>
      <c r="Y38" s="235">
        <v>13124292.25</v>
      </c>
      <c r="Z38" s="236">
        <f t="shared" si="2"/>
        <v>13.12429225</v>
      </c>
      <c r="AA38" s="211"/>
      <c r="AB38" s="211"/>
      <c r="AC38" s="211"/>
      <c r="AD38" s="211"/>
      <c r="AE38" s="211"/>
      <c r="AF38" s="211"/>
      <c r="AL38" s="5">
        <v>962</v>
      </c>
      <c r="AM38" s="445">
        <f t="shared" si="6"/>
        <v>53</v>
      </c>
      <c r="AN38" s="446">
        <f t="shared" si="8"/>
        <v>9.3307500000000001</v>
      </c>
      <c r="AO38" s="443">
        <f t="shared" si="9"/>
        <v>4.2875000000000059</v>
      </c>
      <c r="AP38" s="443">
        <f t="shared" si="7"/>
        <v>7.8345655976676278</v>
      </c>
    </row>
    <row r="39" spans="1:42" ht="18">
      <c r="A39" s="18">
        <v>934.36</v>
      </c>
      <c r="B39" s="13"/>
      <c r="C39" s="13">
        <f t="shared" si="4"/>
        <v>0</v>
      </c>
      <c r="D39" s="14"/>
      <c r="E39" s="15">
        <v>874.36</v>
      </c>
      <c r="F39" s="16">
        <f>'[2]NP Inflow data'!C39</f>
        <v>1.09005446401056E-3</v>
      </c>
      <c r="G39" s="16">
        <f t="shared" si="0"/>
        <v>-8.0973484655359904</v>
      </c>
      <c r="H39" s="17">
        <v>874.36</v>
      </c>
      <c r="I39" s="11">
        <v>20892612.510000002</v>
      </c>
      <c r="J39" s="11">
        <v>24326557.140000001</v>
      </c>
      <c r="M39" s="211"/>
      <c r="N39" s="218">
        <v>970</v>
      </c>
      <c r="O39" s="218">
        <v>14122991.1</v>
      </c>
      <c r="P39" s="219">
        <f t="shared" si="5"/>
        <v>14.1229911</v>
      </c>
      <c r="Q39" s="144"/>
      <c r="R39" s="211"/>
      <c r="S39" s="211"/>
      <c r="T39" s="211"/>
      <c r="U39" s="211"/>
      <c r="V39" s="211"/>
      <c r="W39" s="233"/>
      <c r="X39" s="251">
        <v>909</v>
      </c>
      <c r="Y39" s="252">
        <v>15443158.220000001</v>
      </c>
      <c r="Z39" s="236">
        <f t="shared" si="2"/>
        <v>15.443158220000001</v>
      </c>
      <c r="AA39" s="211"/>
      <c r="AB39" s="211"/>
      <c r="AC39" s="211"/>
      <c r="AD39" s="211"/>
      <c r="AE39" s="211"/>
      <c r="AF39" s="211"/>
      <c r="AL39" s="5">
        <v>961</v>
      </c>
      <c r="AM39" s="445">
        <f t="shared" si="6"/>
        <v>52</v>
      </c>
      <c r="AN39" s="446">
        <f t="shared" si="8"/>
        <v>9.2835000000000001</v>
      </c>
      <c r="AO39" s="443">
        <f t="shared" si="9"/>
        <v>4.175000000000006</v>
      </c>
      <c r="AP39" s="443">
        <f t="shared" si="7"/>
        <v>8.0049341317365137</v>
      </c>
    </row>
    <row r="40" spans="1:42" ht="18">
      <c r="A40" s="12">
        <v>934.37</v>
      </c>
      <c r="B40" s="13"/>
      <c r="C40" s="13">
        <f t="shared" si="4"/>
        <v>0</v>
      </c>
      <c r="D40" s="14"/>
      <c r="E40" s="15">
        <v>874.37</v>
      </c>
      <c r="F40" s="16">
        <f>'[2]NP Inflow data'!C40</f>
        <v>1.12206327887425E-3</v>
      </c>
      <c r="G40" s="16">
        <f t="shared" si="0"/>
        <v>-8.097316456721126</v>
      </c>
      <c r="H40" s="17">
        <v>874.37</v>
      </c>
      <c r="I40" s="11">
        <v>23182941.600000001</v>
      </c>
      <c r="J40" s="11">
        <v>25666956.079999998</v>
      </c>
      <c r="M40" s="211"/>
      <c r="N40" s="218">
        <v>971</v>
      </c>
      <c r="O40" s="218">
        <v>16413320.189999999</v>
      </c>
      <c r="P40" s="219">
        <f t="shared" si="5"/>
        <v>16.41332019</v>
      </c>
      <c r="Q40" s="144"/>
      <c r="R40" s="211"/>
      <c r="S40" s="211"/>
      <c r="T40" s="211"/>
      <c r="U40" s="211"/>
      <c r="V40" s="211"/>
      <c r="W40" s="233"/>
      <c r="X40" s="239">
        <v>909.5</v>
      </c>
      <c r="Y40" s="235">
        <v>16726557.140000001</v>
      </c>
      <c r="Z40" s="236">
        <f t="shared" si="2"/>
        <v>16.726557140000001</v>
      </c>
      <c r="AA40" s="211"/>
      <c r="AB40" s="211"/>
      <c r="AC40" s="211"/>
      <c r="AD40" s="211"/>
      <c r="AE40" s="211"/>
      <c r="AF40" s="211"/>
      <c r="AL40" s="5">
        <v>960</v>
      </c>
      <c r="AM40" s="445">
        <f t="shared" si="6"/>
        <v>51</v>
      </c>
      <c r="AN40" s="446">
        <f t="shared" si="8"/>
        <v>9.2362500000000001</v>
      </c>
      <c r="AO40" s="443">
        <f t="shared" si="9"/>
        <v>4.0625000000000062</v>
      </c>
      <c r="AP40" s="443">
        <f t="shared" si="7"/>
        <v>8.1847384615384495</v>
      </c>
    </row>
    <row r="41" spans="1:42" ht="18">
      <c r="A41" s="12">
        <v>934.38</v>
      </c>
      <c r="B41" s="13"/>
      <c r="C41" s="13">
        <f t="shared" si="4"/>
        <v>0</v>
      </c>
      <c r="D41" s="14"/>
      <c r="E41" s="15">
        <v>874.38</v>
      </c>
      <c r="F41" s="16">
        <f>'[2]NP Inflow data'!C41</f>
        <v>1.15421424641164E-3</v>
      </c>
      <c r="G41" s="16">
        <f t="shared" si="0"/>
        <v>-8.0972843057535879</v>
      </c>
      <c r="H41" s="17">
        <v>874.38</v>
      </c>
      <c r="I41" s="11">
        <v>25628411.370000001</v>
      </c>
      <c r="J41" s="11">
        <v>27063354.190000001</v>
      </c>
      <c r="M41" s="211"/>
      <c r="N41" s="218">
        <v>972</v>
      </c>
      <c r="O41" s="218">
        <v>18858789.960000001</v>
      </c>
      <c r="P41" s="219">
        <f t="shared" si="5"/>
        <v>18.858789959999999</v>
      </c>
      <c r="Q41" s="144"/>
      <c r="R41" s="211"/>
      <c r="S41" s="211"/>
      <c r="T41" s="211"/>
      <c r="U41" s="211"/>
      <c r="V41" s="211"/>
      <c r="W41" s="233"/>
      <c r="X41" s="239">
        <v>910</v>
      </c>
      <c r="Y41" s="235">
        <v>18066956.079999998</v>
      </c>
      <c r="Z41" s="236">
        <f t="shared" si="2"/>
        <v>18.066956079999997</v>
      </c>
      <c r="AA41" s="211"/>
      <c r="AB41" s="211"/>
      <c r="AC41" s="211"/>
      <c r="AD41" s="211"/>
      <c r="AE41" s="211"/>
      <c r="AF41" s="211"/>
      <c r="AL41" s="5">
        <v>959</v>
      </c>
      <c r="AM41" s="445">
        <f t="shared" si="6"/>
        <v>50</v>
      </c>
      <c r="AN41" s="446">
        <f t="shared" si="8"/>
        <v>9.1890000000000001</v>
      </c>
      <c r="AO41" s="443">
        <f t="shared" si="9"/>
        <v>3.9500000000000064</v>
      </c>
      <c r="AP41" s="443">
        <f t="shared" si="7"/>
        <v>8.3747848101265685</v>
      </c>
    </row>
    <row r="42" spans="1:42" ht="18">
      <c r="A42" s="12">
        <v>934.39</v>
      </c>
      <c r="B42" s="13"/>
      <c r="C42" s="13">
        <f t="shared" si="4"/>
        <v>0</v>
      </c>
      <c r="D42" s="14"/>
      <c r="E42" s="15">
        <v>874.39</v>
      </c>
      <c r="F42" s="16">
        <f>'[2]NP Inflow data'!C42</f>
        <v>1.1865112085868801E-3</v>
      </c>
      <c r="G42" s="16">
        <f t="shared" si="0"/>
        <v>-8.097252008791413</v>
      </c>
      <c r="H42" s="17">
        <v>874.39</v>
      </c>
      <c r="I42" s="11">
        <v>28224602.93</v>
      </c>
      <c r="J42" s="11">
        <v>28514887.800000001</v>
      </c>
      <c r="M42" s="211"/>
      <c r="N42" s="218">
        <v>973</v>
      </c>
      <c r="O42" s="218">
        <v>21454981.52</v>
      </c>
      <c r="P42" s="219">
        <f t="shared" si="5"/>
        <v>21.45498152</v>
      </c>
      <c r="Q42" s="144"/>
      <c r="R42" s="211"/>
      <c r="S42" s="211"/>
      <c r="T42" s="211"/>
      <c r="U42" s="211"/>
      <c r="V42" s="211"/>
      <c r="W42" s="233"/>
      <c r="X42" s="239">
        <v>910.5</v>
      </c>
      <c r="Y42" s="235">
        <v>19463354.190000001</v>
      </c>
      <c r="Z42" s="236">
        <f t="shared" si="2"/>
        <v>19.46335419</v>
      </c>
      <c r="AA42" s="211"/>
      <c r="AB42" s="211"/>
      <c r="AC42" s="211"/>
      <c r="AD42" s="211"/>
      <c r="AE42" s="211"/>
      <c r="AF42" s="211"/>
      <c r="AL42" s="5">
        <v>958</v>
      </c>
      <c r="AM42" s="445">
        <f t="shared" si="6"/>
        <v>49</v>
      </c>
      <c r="AN42" s="446">
        <f t="shared" si="8"/>
        <v>9.14175</v>
      </c>
      <c r="AO42" s="443">
        <f t="shared" si="9"/>
        <v>3.8375000000000066</v>
      </c>
      <c r="AP42" s="443">
        <f t="shared" si="7"/>
        <v>8.5759739413680656</v>
      </c>
    </row>
    <row r="43" spans="1:42" ht="18">
      <c r="A43" s="12">
        <v>934.4</v>
      </c>
      <c r="B43" s="13"/>
      <c r="C43" s="13">
        <f t="shared" si="4"/>
        <v>0</v>
      </c>
      <c r="D43" s="14"/>
      <c r="E43" s="15">
        <v>874.4</v>
      </c>
      <c r="F43" s="16">
        <f>'[2]NP Inflow data'!C43</f>
        <v>1.2189580073641499E-3</v>
      </c>
      <c r="G43" s="16">
        <f t="shared" si="0"/>
        <v>-8.0972195619926364</v>
      </c>
      <c r="H43" s="17">
        <v>874.4</v>
      </c>
      <c r="I43" s="11">
        <v>31011176.289999999</v>
      </c>
      <c r="J43" s="11">
        <v>30034618.899999999</v>
      </c>
      <c r="M43" s="211"/>
      <c r="N43" s="218">
        <v>974</v>
      </c>
      <c r="O43" s="218">
        <v>24241554.879999999</v>
      </c>
      <c r="P43" s="219">
        <f t="shared" si="5"/>
        <v>24.241554879999999</v>
      </c>
      <c r="Q43" s="144"/>
      <c r="R43" s="211"/>
      <c r="S43" s="211"/>
      <c r="T43" s="211"/>
      <c r="U43" s="211"/>
      <c r="V43" s="211"/>
      <c r="W43" s="233"/>
      <c r="X43" s="239">
        <v>911</v>
      </c>
      <c r="Y43" s="235">
        <v>20914887.800000001</v>
      </c>
      <c r="Z43" s="236">
        <f t="shared" si="2"/>
        <v>20.914887800000002</v>
      </c>
      <c r="AA43" s="211"/>
      <c r="AB43" s="211"/>
      <c r="AC43" s="211"/>
      <c r="AD43" s="211"/>
      <c r="AE43" s="211"/>
      <c r="AF43" s="211"/>
      <c r="AL43" s="5">
        <v>957</v>
      </c>
      <c r="AM43" s="445">
        <f t="shared" si="6"/>
        <v>48</v>
      </c>
      <c r="AN43" s="446">
        <f t="shared" si="8"/>
        <v>9.0945</v>
      </c>
      <c r="AO43" s="443">
        <f t="shared" si="9"/>
        <v>3.7250000000000068</v>
      </c>
      <c r="AP43" s="443">
        <f t="shared" si="7"/>
        <v>8.7893154362415942</v>
      </c>
    </row>
    <row r="44" spans="1:42" ht="18">
      <c r="A44" s="12">
        <v>934.41</v>
      </c>
      <c r="B44" s="13"/>
      <c r="C44" s="13">
        <f t="shared" si="4"/>
        <v>0</v>
      </c>
      <c r="D44" s="14"/>
      <c r="E44" s="15">
        <v>874.41</v>
      </c>
      <c r="F44" s="16">
        <f>'[2]NP Inflow data'!C44</f>
        <v>1.2515584847075799E-3</v>
      </c>
      <c r="G44" s="16">
        <f t="shared" si="0"/>
        <v>-8.0971869615152929</v>
      </c>
      <c r="H44" s="17">
        <v>874.41</v>
      </c>
      <c r="I44" s="11">
        <v>33952383.100000001</v>
      </c>
      <c r="J44" s="11">
        <v>31622166.25</v>
      </c>
      <c r="M44" s="211"/>
      <c r="N44" s="218">
        <v>975</v>
      </c>
      <c r="O44" s="218">
        <v>27182761.690000001</v>
      </c>
      <c r="P44" s="219">
        <f t="shared" si="5"/>
        <v>27.182761690000003</v>
      </c>
      <c r="Q44" s="144"/>
      <c r="R44" s="211"/>
      <c r="S44" s="211"/>
      <c r="T44" s="211"/>
      <c r="U44" s="211"/>
      <c r="V44" s="211"/>
      <c r="W44" s="233"/>
      <c r="X44" s="239">
        <v>911.5</v>
      </c>
      <c r="Y44" s="235">
        <v>22434618.899999999</v>
      </c>
      <c r="Z44" s="236">
        <f t="shared" si="2"/>
        <v>22.4346189</v>
      </c>
      <c r="AA44" s="211"/>
      <c r="AB44" s="211"/>
      <c r="AC44" s="211"/>
      <c r="AD44" s="211"/>
      <c r="AE44" s="211"/>
      <c r="AF44" s="211"/>
      <c r="AL44" s="5">
        <v>956</v>
      </c>
      <c r="AM44" s="445">
        <f t="shared" si="6"/>
        <v>47</v>
      </c>
      <c r="AN44" s="446">
        <f t="shared" si="8"/>
        <v>9.04725</v>
      </c>
      <c r="AO44" s="443">
        <f t="shared" si="9"/>
        <v>3.6125000000000069</v>
      </c>
      <c r="AP44" s="443">
        <f t="shared" si="7"/>
        <v>9.0159446366781832</v>
      </c>
    </row>
    <row r="45" spans="1:42" ht="18">
      <c r="A45" s="12">
        <v>934.42</v>
      </c>
      <c r="B45" s="13"/>
      <c r="C45" s="13">
        <f t="shared" si="4"/>
        <v>0</v>
      </c>
      <c r="D45" s="14"/>
      <c r="E45" s="15">
        <v>874.42</v>
      </c>
      <c r="F45" s="16">
        <f>'[2]NP Inflow data'!C45</f>
        <v>1.2843164825813299E-3</v>
      </c>
      <c r="G45" s="16">
        <f t="shared" si="0"/>
        <v>-8.0971542035174195</v>
      </c>
      <c r="H45" s="17">
        <v>874.42</v>
      </c>
      <c r="I45" s="11">
        <v>37058218.880000003</v>
      </c>
      <c r="J45" s="11">
        <v>33239714.850000001</v>
      </c>
      <c r="M45" s="211"/>
      <c r="N45" s="218">
        <v>976</v>
      </c>
      <c r="O45" s="218">
        <v>30288597.469999999</v>
      </c>
      <c r="P45" s="219">
        <f t="shared" si="5"/>
        <v>30.288597469999999</v>
      </c>
      <c r="Q45" s="144"/>
      <c r="R45" s="211"/>
      <c r="S45" s="211"/>
      <c r="T45" s="211"/>
      <c r="U45" s="211"/>
      <c r="V45" s="211"/>
      <c r="W45" s="233"/>
      <c r="X45" s="239">
        <v>912</v>
      </c>
      <c r="Y45" s="235">
        <v>24022166.25</v>
      </c>
      <c r="Z45" s="236">
        <f t="shared" si="2"/>
        <v>24.022166250000001</v>
      </c>
      <c r="AA45" s="211"/>
      <c r="AB45" s="211"/>
      <c r="AC45" s="211"/>
      <c r="AD45" s="211"/>
      <c r="AE45" s="211"/>
      <c r="AF45" s="211"/>
      <c r="AL45" s="5">
        <v>955</v>
      </c>
      <c r="AM45" s="5">
        <f t="shared" si="6"/>
        <v>46</v>
      </c>
      <c r="AN45" s="443">
        <v>9</v>
      </c>
      <c r="AO45" s="443">
        <v>3.5</v>
      </c>
      <c r="AP45" s="443">
        <f t="shared" si="7"/>
        <v>9.257142857142858</v>
      </c>
    </row>
    <row r="46" spans="1:42" ht="18">
      <c r="A46" s="12">
        <v>934.43</v>
      </c>
      <c r="B46" s="13"/>
      <c r="C46" s="13">
        <f t="shared" si="4"/>
        <v>0</v>
      </c>
      <c r="D46" s="14"/>
      <c r="E46" s="15">
        <v>874.43</v>
      </c>
      <c r="F46" s="16">
        <f>'[2]NP Inflow data'!C46</f>
        <v>1.3172358429495599E-3</v>
      </c>
      <c r="G46" s="16">
        <f t="shared" si="0"/>
        <v>-8.0971212841570512</v>
      </c>
      <c r="H46" s="17">
        <v>874.43</v>
      </c>
      <c r="I46" s="11">
        <v>40324780.859999999</v>
      </c>
      <c r="J46" s="11">
        <v>43216942.727587499</v>
      </c>
      <c r="M46" s="211"/>
      <c r="N46" s="218">
        <v>977</v>
      </c>
      <c r="O46" s="218">
        <v>33555159.450000003</v>
      </c>
      <c r="P46" s="219">
        <f t="shared" si="5"/>
        <v>33.555159450000005</v>
      </c>
      <c r="Q46" s="211"/>
      <c r="R46" s="211"/>
      <c r="S46" s="211"/>
      <c r="T46" s="211"/>
      <c r="U46" s="211"/>
      <c r="V46" s="211"/>
      <c r="W46" s="243"/>
      <c r="X46" s="253">
        <v>912.5</v>
      </c>
      <c r="Y46" s="235">
        <v>25639714.850000001</v>
      </c>
      <c r="Z46" s="236">
        <f t="shared" si="2"/>
        <v>25.639714850000001</v>
      </c>
      <c r="AA46" s="211"/>
      <c r="AB46" s="211"/>
      <c r="AC46" s="211"/>
      <c r="AD46" s="211"/>
      <c r="AE46" s="211"/>
      <c r="AF46" s="211"/>
    </row>
    <row r="47" spans="1:42" ht="18">
      <c r="A47" s="12">
        <v>934.44</v>
      </c>
      <c r="B47" s="13"/>
      <c r="C47" s="13">
        <f t="shared" si="4"/>
        <v>0</v>
      </c>
      <c r="D47" s="14"/>
      <c r="E47" s="15">
        <v>874.44</v>
      </c>
      <c r="F47" s="16">
        <f>'[2]NP Inflow data'!C47</f>
        <v>1.3503204077768001E-3</v>
      </c>
      <c r="G47" s="16">
        <f t="shared" si="0"/>
        <v>-8.097088199592223</v>
      </c>
      <c r="H47" s="17">
        <v>874.44</v>
      </c>
      <c r="I47" s="11">
        <v>43750180.159999996</v>
      </c>
      <c r="J47" s="11">
        <v>47725944.933284402</v>
      </c>
      <c r="M47" s="211"/>
      <c r="N47" s="218">
        <v>978</v>
      </c>
      <c r="O47" s="218">
        <v>36980558.75</v>
      </c>
      <c r="P47" s="219">
        <f t="shared" si="5"/>
        <v>36.98055875</v>
      </c>
      <c r="Q47" s="211"/>
      <c r="R47" s="211"/>
      <c r="S47" s="211"/>
      <c r="T47" s="211"/>
      <c r="U47" s="211"/>
      <c r="V47" s="211"/>
      <c r="W47" s="243"/>
      <c r="X47" s="211"/>
      <c r="Y47" s="211"/>
      <c r="Z47" s="254"/>
      <c r="AA47" s="211"/>
      <c r="AB47" s="211"/>
      <c r="AC47" s="211"/>
      <c r="AD47" s="211"/>
      <c r="AE47" s="211"/>
      <c r="AF47" s="211"/>
    </row>
    <row r="48" spans="1:42" ht="18">
      <c r="A48" s="12">
        <v>934.45</v>
      </c>
      <c r="B48" s="13"/>
      <c r="C48" s="13">
        <f t="shared" si="4"/>
        <v>0</v>
      </c>
      <c r="D48" s="14"/>
      <c r="E48" s="15">
        <v>874.45</v>
      </c>
      <c r="F48" s="16">
        <f>'[2]NP Inflow data'!C48</f>
        <v>1.3835740190264499E-3</v>
      </c>
      <c r="G48" s="16">
        <f t="shared" si="0"/>
        <v>-8.0970549459809735</v>
      </c>
      <c r="H48" s="17">
        <v>874.45</v>
      </c>
      <c r="I48" s="11">
        <v>47333459.579999998</v>
      </c>
      <c r="J48" s="11">
        <v>52441093.1851179</v>
      </c>
      <c r="M48" s="211"/>
      <c r="N48" s="218">
        <v>979</v>
      </c>
      <c r="O48" s="218">
        <v>40563838.170000002</v>
      </c>
      <c r="P48" s="219">
        <f t="shared" si="5"/>
        <v>40.563838170000004</v>
      </c>
      <c r="Q48" s="211"/>
      <c r="R48" s="211"/>
      <c r="S48" s="211"/>
      <c r="T48" s="211"/>
      <c r="U48" s="211"/>
      <c r="V48" s="211"/>
      <c r="W48" s="243"/>
      <c r="X48" s="211"/>
      <c r="Y48" s="211"/>
      <c r="Z48" s="211"/>
      <c r="AA48" s="211"/>
      <c r="AB48" s="211"/>
      <c r="AC48" s="211"/>
      <c r="AD48" s="211"/>
      <c r="AE48" s="211"/>
      <c r="AF48" s="211"/>
    </row>
    <row r="49" spans="1:32" ht="18">
      <c r="A49" s="18">
        <v>934.46</v>
      </c>
      <c r="B49" s="13"/>
      <c r="C49" s="13">
        <f t="shared" si="4"/>
        <v>0</v>
      </c>
      <c r="D49" s="14"/>
      <c r="E49" s="15">
        <v>874.46</v>
      </c>
      <c r="F49" s="16">
        <f>'[2]NP Inflow data'!C49</f>
        <v>1.4170005186630299E-3</v>
      </c>
      <c r="G49" s="16">
        <f t="shared" si="0"/>
        <v>-8.0970215194813377</v>
      </c>
      <c r="H49" s="17">
        <v>874.46</v>
      </c>
      <c r="I49" s="11">
        <v>51061644.659999996</v>
      </c>
      <c r="J49" s="11">
        <v>57334655.872751102</v>
      </c>
      <c r="M49" s="211"/>
      <c r="N49" s="218">
        <v>980</v>
      </c>
      <c r="O49" s="218">
        <v>44292023.25</v>
      </c>
      <c r="P49" s="219">
        <f t="shared" si="5"/>
        <v>44.29202325</v>
      </c>
      <c r="Q49" s="211"/>
      <c r="R49" s="211"/>
      <c r="S49" s="211"/>
      <c r="T49" s="211"/>
      <c r="U49" s="211"/>
      <c r="V49" s="211"/>
      <c r="W49" s="243"/>
      <c r="X49" s="211"/>
      <c r="Y49" s="211"/>
      <c r="Z49" s="211"/>
      <c r="AA49" s="211"/>
      <c r="AB49" s="211"/>
      <c r="AC49" s="211"/>
      <c r="AD49" s="211"/>
      <c r="AE49" s="211"/>
      <c r="AF49" s="211"/>
    </row>
    <row r="50" spans="1:32" ht="18">
      <c r="A50" s="12">
        <v>934.47</v>
      </c>
      <c r="B50" s="13"/>
      <c r="C50" s="13">
        <f t="shared" si="4"/>
        <v>0</v>
      </c>
      <c r="D50" s="14"/>
      <c r="E50" s="15">
        <v>874.47</v>
      </c>
      <c r="F50" s="16">
        <f>'[2]NP Inflow data'!C50</f>
        <v>1.45060374865071E-3</v>
      </c>
      <c r="G50" s="16">
        <f t="shared" si="0"/>
        <v>-8.0969879162513489</v>
      </c>
      <c r="H50" s="17">
        <v>874.47</v>
      </c>
      <c r="I50" s="11">
        <v>54934512.509999998</v>
      </c>
      <c r="J50" s="11"/>
      <c r="M50" s="211"/>
      <c r="N50" s="218">
        <v>981</v>
      </c>
      <c r="O50" s="218">
        <v>48164891.100000001</v>
      </c>
      <c r="P50" s="219">
        <f t="shared" si="5"/>
        <v>48.164891099999998</v>
      </c>
      <c r="Q50" s="211"/>
      <c r="R50" s="211"/>
      <c r="S50" s="211"/>
      <c r="T50" s="211"/>
      <c r="U50" s="211"/>
      <c r="V50" s="211"/>
      <c r="W50" s="243"/>
      <c r="X50" s="211"/>
      <c r="Y50" s="211"/>
      <c r="Z50" s="211"/>
      <c r="AA50" s="211"/>
      <c r="AB50" s="211"/>
      <c r="AC50" s="211"/>
      <c r="AD50" s="211"/>
      <c r="AE50" s="211"/>
      <c r="AF50" s="211"/>
    </row>
    <row r="51" spans="1:32" ht="18">
      <c r="A51" s="12">
        <v>934.48</v>
      </c>
      <c r="B51" s="13"/>
      <c r="C51" s="13">
        <f t="shared" si="4"/>
        <v>0</v>
      </c>
      <c r="D51" s="14"/>
      <c r="E51" s="15">
        <v>874.48</v>
      </c>
      <c r="F51" s="16">
        <f>'[2]NP Inflow data'!C51</f>
        <v>1.4843875509536399E-3</v>
      </c>
      <c r="G51" s="16">
        <f t="shared" si="0"/>
        <v>-8.0969541324490457</v>
      </c>
      <c r="H51" s="17">
        <v>874.48</v>
      </c>
      <c r="I51" s="11">
        <v>58955418.609999999</v>
      </c>
      <c r="J51" s="11"/>
      <c r="M51" s="211"/>
      <c r="N51" s="218">
        <v>982</v>
      </c>
      <c r="O51" s="218">
        <v>52185797.200000003</v>
      </c>
      <c r="P51" s="219">
        <f t="shared" si="5"/>
        <v>52.185797200000003</v>
      </c>
      <c r="Q51" s="211"/>
      <c r="R51" s="211"/>
      <c r="S51" s="211"/>
      <c r="T51" s="211"/>
      <c r="U51" s="211"/>
      <c r="V51" s="211"/>
      <c r="W51" s="243"/>
      <c r="X51" s="211"/>
      <c r="Y51" s="211"/>
      <c r="Z51" s="211"/>
      <c r="AA51" s="211"/>
      <c r="AB51" s="211"/>
      <c r="AC51" s="211"/>
      <c r="AD51" s="211"/>
      <c r="AE51" s="211"/>
      <c r="AF51" s="211"/>
    </row>
    <row r="52" spans="1:32" ht="18">
      <c r="A52" s="12">
        <v>934.49</v>
      </c>
      <c r="B52" s="13"/>
      <c r="C52" s="13">
        <f t="shared" si="4"/>
        <v>0</v>
      </c>
      <c r="D52" s="14"/>
      <c r="E52" s="15">
        <v>874.49</v>
      </c>
      <c r="F52" s="16">
        <f>'[2]NP Inflow data'!C52</f>
        <v>1.51835576753597E-3</v>
      </c>
      <c r="G52" s="16">
        <f t="shared" si="0"/>
        <v>-8.0969201642324649</v>
      </c>
      <c r="H52" s="17">
        <v>874.49</v>
      </c>
      <c r="I52" s="11">
        <v>63126835.200000003</v>
      </c>
      <c r="J52" s="11"/>
      <c r="M52" s="211"/>
      <c r="N52" s="218">
        <v>983</v>
      </c>
      <c r="O52" s="218">
        <v>56357213.789999999</v>
      </c>
      <c r="P52" s="219">
        <f t="shared" si="5"/>
        <v>56.357213789999996</v>
      </c>
      <c r="Q52" s="211"/>
      <c r="R52" s="211"/>
      <c r="S52" s="211"/>
      <c r="T52" s="211"/>
      <c r="U52" s="211"/>
      <c r="V52" s="211"/>
      <c r="W52" s="243"/>
      <c r="X52" s="211"/>
      <c r="Y52" s="211"/>
      <c r="Z52" s="211"/>
      <c r="AA52" s="211"/>
      <c r="AB52" s="211"/>
      <c r="AC52" s="211"/>
      <c r="AD52" s="211"/>
      <c r="AE52" s="211"/>
      <c r="AF52" s="211"/>
    </row>
    <row r="53" spans="1:32" ht="18">
      <c r="A53" s="12">
        <v>934.5</v>
      </c>
      <c r="B53" s="13"/>
      <c r="C53" s="13">
        <f t="shared" si="4"/>
        <v>0</v>
      </c>
      <c r="D53" s="14"/>
      <c r="E53" s="15">
        <v>874.5</v>
      </c>
      <c r="F53" s="16">
        <f>'[2]NP Inflow data'!C53</f>
        <v>1.55251224036185E-3</v>
      </c>
      <c r="G53" s="16">
        <f t="shared" si="0"/>
        <v>-8.0968860077596378</v>
      </c>
      <c r="H53" s="17">
        <v>874.5</v>
      </c>
      <c r="I53" s="11">
        <v>67476573.629999995</v>
      </c>
      <c r="J53" s="11"/>
      <c r="M53" s="211"/>
      <c r="N53" s="218">
        <v>984</v>
      </c>
      <c r="O53" s="218">
        <v>60706952.219999999</v>
      </c>
      <c r="P53" s="219">
        <f t="shared" si="5"/>
        <v>60.706952219999998</v>
      </c>
      <c r="Q53" s="211"/>
      <c r="R53" s="211"/>
      <c r="S53" s="211"/>
      <c r="T53" s="211"/>
      <c r="U53" s="211"/>
      <c r="V53" s="211"/>
      <c r="W53" s="243"/>
      <c r="X53" s="211"/>
      <c r="Y53" s="211"/>
      <c r="Z53" s="211"/>
      <c r="AA53" s="211"/>
      <c r="AB53" s="211"/>
      <c r="AC53" s="211"/>
      <c r="AD53" s="211"/>
      <c r="AE53" s="211"/>
      <c r="AF53" s="211"/>
    </row>
    <row r="54" spans="1:32" ht="18">
      <c r="A54" s="12">
        <v>934.51</v>
      </c>
      <c r="B54" s="13"/>
      <c r="C54" s="13">
        <f t="shared" si="4"/>
        <v>0</v>
      </c>
      <c r="D54" s="14"/>
      <c r="E54" s="15">
        <v>874.51</v>
      </c>
      <c r="F54" s="16">
        <f>'[2]NP Inflow data'!C54</f>
        <v>1.58686081139545E-3</v>
      </c>
      <c r="G54" s="16">
        <f t="shared" si="0"/>
        <v>-8.0968516591886051</v>
      </c>
      <c r="H54" s="17">
        <v>874.51</v>
      </c>
      <c r="I54" s="11">
        <v>71951150.75</v>
      </c>
      <c r="J54" s="11"/>
      <c r="M54" s="211"/>
      <c r="N54" s="218">
        <v>985</v>
      </c>
      <c r="O54" s="218">
        <v>65181529.340000004</v>
      </c>
      <c r="P54" s="219">
        <f t="shared" si="5"/>
        <v>65.181529339999997</v>
      </c>
      <c r="Q54" s="211"/>
      <c r="R54" s="211"/>
      <c r="S54" s="211"/>
      <c r="T54" s="211"/>
      <c r="U54" s="211"/>
      <c r="V54" s="211"/>
      <c r="W54" s="243"/>
      <c r="X54" s="211"/>
      <c r="Y54" s="211"/>
      <c r="Z54" s="211"/>
      <c r="AA54" s="211"/>
      <c r="AB54" s="211"/>
      <c r="AC54" s="211"/>
      <c r="AD54" s="211"/>
      <c r="AE54" s="211"/>
      <c r="AF54" s="211"/>
    </row>
    <row r="55" spans="1:32" ht="18">
      <c r="A55" s="12">
        <v>934.52</v>
      </c>
      <c r="B55" s="13"/>
      <c r="C55" s="13">
        <f t="shared" si="4"/>
        <v>0</v>
      </c>
      <c r="D55" s="14"/>
      <c r="E55" s="15">
        <v>874.52</v>
      </c>
      <c r="F55" s="16">
        <f>'[2]NP Inflow data'!C55</f>
        <v>1.62140532260091E-3</v>
      </c>
      <c r="G55" s="16">
        <f t="shared" si="0"/>
        <v>-8.0968171146773997</v>
      </c>
      <c r="H55" s="17">
        <v>874.52</v>
      </c>
      <c r="I55" s="11">
        <v>76552806.870000005</v>
      </c>
      <c r="J55" s="11"/>
      <c r="M55" s="211"/>
      <c r="N55" s="218">
        <v>986</v>
      </c>
      <c r="O55" s="218">
        <v>69783185.459999993</v>
      </c>
      <c r="P55" s="219">
        <f t="shared" si="5"/>
        <v>69.783185459999999</v>
      </c>
      <c r="Q55" s="211"/>
      <c r="R55" s="211"/>
      <c r="S55" s="211"/>
      <c r="T55" s="211"/>
      <c r="U55" s="211"/>
      <c r="V55" s="211"/>
      <c r="W55" s="243"/>
      <c r="X55" s="211"/>
      <c r="Y55" s="211"/>
      <c r="Z55" s="211"/>
      <c r="AA55" s="211"/>
      <c r="AB55" s="211"/>
      <c r="AC55" s="211"/>
      <c r="AD55" s="211"/>
      <c r="AE55" s="211"/>
      <c r="AF55" s="211"/>
    </row>
    <row r="56" spans="1:32" ht="18">
      <c r="A56" s="12">
        <v>934.53</v>
      </c>
      <c r="B56" s="13"/>
      <c r="C56" s="13">
        <f t="shared" si="4"/>
        <v>0</v>
      </c>
      <c r="D56" s="14"/>
      <c r="E56" s="15">
        <v>874.53</v>
      </c>
      <c r="F56" s="16">
        <f>'[2]NP Inflow data'!C56</f>
        <v>1.65614961594239E-3</v>
      </c>
      <c r="G56" s="16">
        <f t="shared" si="0"/>
        <v>-8.0967823703840587</v>
      </c>
      <c r="H56" s="17">
        <v>874.53</v>
      </c>
      <c r="I56" s="11">
        <v>81303100.980000004</v>
      </c>
      <c r="J56" s="11"/>
      <c r="M56" s="211"/>
      <c r="N56" s="218">
        <v>987</v>
      </c>
      <c r="O56" s="218">
        <v>74533479.569999993</v>
      </c>
      <c r="P56" s="219">
        <f t="shared" si="5"/>
        <v>74.533479569999997</v>
      </c>
      <c r="Q56" s="211"/>
      <c r="R56" s="211"/>
      <c r="S56" s="211"/>
      <c r="T56" s="211"/>
      <c r="U56" s="211"/>
      <c r="V56" s="211"/>
      <c r="W56" s="243"/>
      <c r="X56" s="211"/>
      <c r="Y56" s="211"/>
      <c r="Z56" s="211"/>
      <c r="AA56" s="211"/>
      <c r="AB56" s="211"/>
      <c r="AC56" s="211"/>
      <c r="AD56" s="211"/>
      <c r="AE56" s="211"/>
      <c r="AF56" s="211"/>
    </row>
    <row r="57" spans="1:32" ht="18">
      <c r="A57" s="12">
        <v>934.54</v>
      </c>
      <c r="B57" s="13"/>
      <c r="C57" s="13">
        <f t="shared" si="4"/>
        <v>0</v>
      </c>
      <c r="D57" s="14"/>
      <c r="E57" s="15">
        <v>874.54</v>
      </c>
      <c r="F57" s="16">
        <f>'[2]NP Inflow data'!C57</f>
        <v>1.69109753338404E-3</v>
      </c>
      <c r="G57" s="16">
        <f t="shared" si="0"/>
        <v>-8.0967474224666169</v>
      </c>
      <c r="H57" s="17">
        <v>874.54</v>
      </c>
      <c r="I57" s="11">
        <v>87502886.890000001</v>
      </c>
      <c r="J57" s="11"/>
      <c r="M57" s="211"/>
      <c r="N57" s="218">
        <v>988</v>
      </c>
      <c r="O57" s="218">
        <v>80733265.480000004</v>
      </c>
      <c r="P57" s="219">
        <f t="shared" si="5"/>
        <v>80.73326548</v>
      </c>
      <c r="Q57" s="211"/>
      <c r="R57" s="211"/>
      <c r="S57" s="211"/>
      <c r="T57" s="211"/>
      <c r="U57" s="211"/>
      <c r="V57" s="211"/>
      <c r="W57" s="243"/>
      <c r="X57" s="211"/>
      <c r="Y57" s="211"/>
      <c r="Z57" s="211"/>
      <c r="AA57" s="211"/>
      <c r="AB57" s="211"/>
      <c r="AC57" s="211"/>
      <c r="AD57" s="211"/>
      <c r="AE57" s="211"/>
      <c r="AF57" s="211"/>
    </row>
    <row r="58" spans="1:32" ht="18">
      <c r="A58" s="12">
        <v>934.55</v>
      </c>
      <c r="B58" s="13"/>
      <c r="C58" s="13">
        <f t="shared" si="4"/>
        <v>0</v>
      </c>
      <c r="D58" s="14"/>
      <c r="E58" s="15">
        <v>874.55</v>
      </c>
      <c r="F58" s="16">
        <f>'[2]NP Inflow data'!C58</f>
        <v>1.72625291689002E-3</v>
      </c>
      <c r="G58" s="16">
        <f t="shared" si="0"/>
        <v>-8.0967122670831095</v>
      </c>
      <c r="H58" s="17">
        <v>874.55</v>
      </c>
      <c r="I58" s="11">
        <v>92781950.140000001</v>
      </c>
      <c r="J58" s="11"/>
      <c r="M58" s="211"/>
      <c r="N58" s="218">
        <v>989</v>
      </c>
      <c r="O58" s="218">
        <v>86012328.730000004</v>
      </c>
      <c r="P58" s="219">
        <f t="shared" si="5"/>
        <v>86.012328730000007</v>
      </c>
      <c r="Q58" s="211"/>
      <c r="R58" s="211"/>
      <c r="S58" s="211"/>
      <c r="T58" s="211"/>
      <c r="U58" s="211"/>
      <c r="V58" s="211"/>
      <c r="W58" s="243"/>
      <c r="X58" s="211"/>
      <c r="Y58" s="211"/>
      <c r="Z58" s="211"/>
      <c r="AA58" s="211"/>
      <c r="AB58" s="211"/>
      <c r="AC58" s="211"/>
      <c r="AD58" s="211"/>
      <c r="AE58" s="211"/>
      <c r="AF58" s="211"/>
    </row>
    <row r="59" spans="1:32" ht="18">
      <c r="A59" s="18">
        <v>934.56</v>
      </c>
      <c r="B59" s="13"/>
      <c r="C59" s="13">
        <f t="shared" si="4"/>
        <v>0</v>
      </c>
      <c r="D59" s="14"/>
      <c r="E59" s="15">
        <v>874.56</v>
      </c>
      <c r="F59" s="16">
        <f>'[2]NP Inflow data'!C59</f>
        <v>1.7616196084244799E-3</v>
      </c>
      <c r="G59" s="16">
        <f t="shared" si="0"/>
        <v>-8.0966769003915751</v>
      </c>
      <c r="H59" s="17">
        <v>874.56</v>
      </c>
      <c r="I59" s="11">
        <v>98215716.950000003</v>
      </c>
      <c r="J59" s="11"/>
      <c r="M59" s="211"/>
      <c r="N59" s="218">
        <v>990</v>
      </c>
      <c r="O59" s="218">
        <v>91446095.540000007</v>
      </c>
      <c r="P59" s="219">
        <f t="shared" si="5"/>
        <v>91.446095540000002</v>
      </c>
      <c r="Q59" s="211"/>
      <c r="R59" s="211"/>
      <c r="S59" s="211"/>
      <c r="T59" s="211"/>
      <c r="U59" s="211"/>
      <c r="V59" s="211"/>
      <c r="W59" s="243"/>
      <c r="X59" s="211"/>
      <c r="Y59" s="211"/>
      <c r="Z59" s="211"/>
      <c r="AA59" s="211"/>
      <c r="AB59" s="211"/>
      <c r="AC59" s="211"/>
      <c r="AD59" s="211"/>
      <c r="AE59" s="211"/>
      <c r="AF59" s="211"/>
    </row>
    <row r="60" spans="1:32" ht="18">
      <c r="A60" s="12">
        <v>934.57</v>
      </c>
      <c r="B60" s="13"/>
      <c r="C60" s="13">
        <f t="shared" si="4"/>
        <v>0</v>
      </c>
      <c r="D60" s="14"/>
      <c r="E60" s="15">
        <v>874.57</v>
      </c>
      <c r="F60" s="16">
        <f>'[2]NP Inflow data'!C60</f>
        <v>1.79720144995198E-3</v>
      </c>
      <c r="G60" s="16">
        <f t="shared" si="0"/>
        <v>-8.0966413185500485</v>
      </c>
      <c r="H60" s="17">
        <v>874.57</v>
      </c>
      <c r="I60" s="11">
        <v>103803919.23999999</v>
      </c>
      <c r="J60" s="11"/>
      <c r="M60" s="211"/>
      <c r="N60" s="218">
        <v>991</v>
      </c>
      <c r="O60" s="218">
        <v>97034297.829999998</v>
      </c>
      <c r="P60" s="219">
        <f t="shared" si="5"/>
        <v>97.03429783</v>
      </c>
      <c r="Q60" s="211"/>
      <c r="R60" s="211"/>
      <c r="S60" s="211"/>
      <c r="T60" s="211"/>
      <c r="U60" s="211"/>
      <c r="V60" s="211"/>
      <c r="W60" s="243"/>
      <c r="X60" s="211"/>
      <c r="Y60" s="211"/>
      <c r="Z60" s="211"/>
      <c r="AA60" s="211"/>
      <c r="AB60" s="211"/>
      <c r="AC60" s="211"/>
      <c r="AD60" s="211"/>
      <c r="AE60" s="211"/>
      <c r="AF60" s="211"/>
    </row>
    <row r="61" spans="1:32" ht="18">
      <c r="A61" s="12">
        <v>934.58</v>
      </c>
      <c r="B61" s="13"/>
      <c r="C61" s="13">
        <f t="shared" si="4"/>
        <v>0</v>
      </c>
      <c r="D61" s="14"/>
      <c r="E61" s="15">
        <v>874.58</v>
      </c>
      <c r="F61" s="16">
        <f>'[2]NP Inflow data'!C61</f>
        <v>1.8330022834358601E-3</v>
      </c>
      <c r="G61" s="16">
        <f t="shared" si="0"/>
        <v>-8.096605517716565</v>
      </c>
      <c r="H61" s="17">
        <v>874.58</v>
      </c>
      <c r="I61" s="11">
        <v>109554894</v>
      </c>
      <c r="J61" s="11"/>
      <c r="M61" s="211"/>
      <c r="N61" s="218">
        <v>992</v>
      </c>
      <c r="O61" s="218">
        <v>102785272.59</v>
      </c>
      <c r="P61" s="219">
        <f t="shared" si="5"/>
        <v>102.78527259000001</v>
      </c>
      <c r="Q61" s="211"/>
      <c r="R61" s="211"/>
      <c r="S61" s="211"/>
      <c r="T61" s="211"/>
      <c r="U61" s="211"/>
      <c r="V61" s="211"/>
      <c r="W61" s="243"/>
      <c r="X61" s="211"/>
      <c r="Y61" s="211"/>
      <c r="Z61" s="211"/>
      <c r="AA61" s="211"/>
      <c r="AB61" s="211"/>
      <c r="AC61" s="211"/>
      <c r="AD61" s="211"/>
      <c r="AE61" s="211"/>
      <c r="AF61" s="211"/>
    </row>
    <row r="62" spans="1:32" ht="18">
      <c r="A62" s="12">
        <v>934.59</v>
      </c>
      <c r="B62" s="13"/>
      <c r="C62" s="13">
        <f t="shared" si="4"/>
        <v>0</v>
      </c>
      <c r="D62" s="14"/>
      <c r="E62" s="15">
        <v>874.59</v>
      </c>
      <c r="F62" s="16">
        <f>'[2]NP Inflow data'!C62</f>
        <v>1.8690259508406901E-3</v>
      </c>
      <c r="G62" s="16">
        <f t="shared" si="0"/>
        <v>-8.0965694940491595</v>
      </c>
      <c r="H62" s="17">
        <v>874.59</v>
      </c>
      <c r="I62" s="11">
        <v>115477359.59999999</v>
      </c>
      <c r="J62" s="11"/>
      <c r="M62" s="211"/>
      <c r="N62" s="218">
        <v>993</v>
      </c>
      <c r="O62" s="218">
        <v>108707738.19</v>
      </c>
      <c r="P62" s="219">
        <f t="shared" si="5"/>
        <v>108.70773819</v>
      </c>
      <c r="Q62" s="211"/>
      <c r="R62" s="211"/>
      <c r="S62" s="211"/>
      <c r="T62" s="211"/>
      <c r="U62" s="211"/>
      <c r="V62" s="211"/>
      <c r="W62" s="243"/>
      <c r="X62" s="211"/>
      <c r="Y62" s="211"/>
      <c r="Z62" s="211"/>
      <c r="AA62" s="211"/>
      <c r="AB62" s="211"/>
      <c r="AC62" s="211"/>
      <c r="AD62" s="211"/>
      <c r="AE62" s="211"/>
      <c r="AF62" s="211"/>
    </row>
    <row r="63" spans="1:32" ht="18">
      <c r="A63" s="12">
        <v>934.6</v>
      </c>
      <c r="B63" s="13"/>
      <c r="C63" s="13">
        <f t="shared" si="4"/>
        <v>0</v>
      </c>
      <c r="D63" s="14"/>
      <c r="E63" s="15">
        <v>874.6</v>
      </c>
      <c r="F63" s="16">
        <f>'[2]NP Inflow data'!C63</f>
        <v>1.9052762941306201E-3</v>
      </c>
      <c r="G63" s="16">
        <f t="shared" si="0"/>
        <v>-8.0965332437058688</v>
      </c>
      <c r="H63" s="17">
        <v>874.6</v>
      </c>
      <c r="I63" s="11">
        <v>121611811.83</v>
      </c>
      <c r="J63" s="11"/>
      <c r="M63" s="211"/>
      <c r="N63" s="218">
        <v>994</v>
      </c>
      <c r="O63" s="218">
        <v>114842190.42</v>
      </c>
      <c r="P63" s="219">
        <f t="shared" si="5"/>
        <v>114.84219042000001</v>
      </c>
      <c r="Q63" s="211"/>
      <c r="R63" s="211"/>
      <c r="S63" s="211"/>
      <c r="T63" s="211"/>
      <c r="U63" s="211"/>
      <c r="V63" s="211"/>
      <c r="W63" s="243"/>
      <c r="X63" s="211"/>
      <c r="Y63" s="211"/>
      <c r="Z63" s="211"/>
      <c r="AA63" s="211"/>
      <c r="AB63" s="211"/>
      <c r="AC63" s="211"/>
      <c r="AD63" s="211"/>
      <c r="AE63" s="211"/>
      <c r="AF63" s="211"/>
    </row>
    <row r="64" spans="1:32" ht="18">
      <c r="A64" s="12">
        <v>934.61</v>
      </c>
      <c r="B64" s="13"/>
      <c r="C64" s="13">
        <f t="shared" si="4"/>
        <v>0</v>
      </c>
      <c r="D64" s="14"/>
      <c r="E64" s="15">
        <v>874.61</v>
      </c>
      <c r="F64" s="16">
        <f>'[2]NP Inflow data'!C64</f>
        <v>1.9417571552698E-3</v>
      </c>
      <c r="G64" s="16">
        <f t="shared" si="0"/>
        <v>-8.0964967628447297</v>
      </c>
      <c r="H64" s="17">
        <v>874.61</v>
      </c>
      <c r="I64" s="11">
        <v>127932833.2</v>
      </c>
      <c r="J64" s="11"/>
      <c r="M64" s="211"/>
      <c r="N64" s="255">
        <v>995</v>
      </c>
      <c r="O64" s="255">
        <v>121163211.79000001</v>
      </c>
      <c r="P64" s="256">
        <f t="shared" si="5"/>
        <v>121.16321179000001</v>
      </c>
      <c r="Q64" s="211"/>
      <c r="R64" s="211"/>
      <c r="S64" s="211"/>
      <c r="T64" s="211"/>
      <c r="U64" s="211"/>
      <c r="V64" s="211"/>
      <c r="W64" s="243"/>
      <c r="X64" s="211"/>
      <c r="Y64" s="211"/>
      <c r="Z64" s="211"/>
      <c r="AA64" s="211"/>
      <c r="AB64" s="211"/>
      <c r="AC64" s="211"/>
      <c r="AD64" s="211"/>
      <c r="AE64" s="211"/>
      <c r="AF64" s="211"/>
    </row>
    <row r="65" spans="1:32" ht="18">
      <c r="A65" s="12">
        <v>934.62</v>
      </c>
      <c r="B65" s="13"/>
      <c r="C65" s="13">
        <f t="shared" si="4"/>
        <v>0</v>
      </c>
      <c r="D65" s="14"/>
      <c r="E65" s="15">
        <v>874.62</v>
      </c>
      <c r="F65" s="16">
        <f>'[2]NP Inflow data'!C65</f>
        <v>1.9784723762223898E-3</v>
      </c>
      <c r="G65" s="16">
        <f t="shared" si="0"/>
        <v>-8.0964600476237774</v>
      </c>
      <c r="H65" s="17">
        <v>874.62</v>
      </c>
      <c r="I65" s="11">
        <v>134440530.94999999</v>
      </c>
      <c r="J65" s="11"/>
      <c r="M65" s="211"/>
      <c r="N65" s="218">
        <v>996</v>
      </c>
      <c r="O65" s="218">
        <v>127670909.54000001</v>
      </c>
      <c r="P65" s="219">
        <f t="shared" si="5"/>
        <v>127.67090954000001</v>
      </c>
      <c r="Q65" s="211"/>
      <c r="R65" s="211"/>
      <c r="S65" s="211"/>
      <c r="T65" s="211"/>
      <c r="U65" s="211"/>
      <c r="V65" s="211"/>
      <c r="W65" s="243"/>
      <c r="X65" s="211"/>
      <c r="Y65" s="211"/>
      <c r="Z65" s="211"/>
      <c r="AA65" s="211"/>
      <c r="AB65" s="211"/>
      <c r="AC65" s="211"/>
      <c r="AD65" s="211"/>
      <c r="AE65" s="211"/>
      <c r="AF65" s="211"/>
    </row>
    <row r="66" spans="1:32" ht="18">
      <c r="A66" s="12">
        <v>934.63</v>
      </c>
      <c r="B66" s="13"/>
      <c r="C66" s="13">
        <f t="shared" si="4"/>
        <v>0</v>
      </c>
      <c r="D66" s="14"/>
      <c r="E66" s="15">
        <v>874.63</v>
      </c>
      <c r="F66" s="16">
        <f>'[2]NP Inflow data'!C66</f>
        <v>2.0154257989525399E-3</v>
      </c>
      <c r="G66" s="16">
        <f t="shared" si="0"/>
        <v>-8.0964230942010484</v>
      </c>
      <c r="H66" s="17">
        <v>874.63</v>
      </c>
      <c r="I66" s="11">
        <v>141129751.03999999</v>
      </c>
      <c r="J66" s="11"/>
      <c r="M66" s="211"/>
      <c r="N66" s="218">
        <v>997</v>
      </c>
      <c r="O66" s="218">
        <v>134360129.63</v>
      </c>
      <c r="P66" s="219">
        <f t="shared" si="5"/>
        <v>134.36012962999999</v>
      </c>
      <c r="Q66" s="211"/>
      <c r="R66" s="211"/>
      <c r="S66" s="211"/>
      <c r="T66" s="211"/>
      <c r="U66" s="211"/>
      <c r="V66" s="211"/>
      <c r="W66" s="243"/>
      <c r="X66" s="211"/>
      <c r="Y66" s="211"/>
      <c r="Z66" s="211"/>
      <c r="AA66" s="211"/>
      <c r="AB66" s="211"/>
      <c r="AC66" s="211"/>
      <c r="AD66" s="211"/>
      <c r="AE66" s="211"/>
      <c r="AF66" s="211"/>
    </row>
    <row r="67" spans="1:32" ht="18">
      <c r="A67" s="12">
        <v>934.64</v>
      </c>
      <c r="B67" s="13"/>
      <c r="C67" s="13">
        <f t="shared" si="4"/>
        <v>0</v>
      </c>
      <c r="D67" s="14"/>
      <c r="E67" s="15">
        <v>874.64</v>
      </c>
      <c r="F67" s="16">
        <f>'[2]NP Inflow data'!C67</f>
        <v>2.0526212654244E-3</v>
      </c>
      <c r="G67" s="16">
        <f t="shared" si="0"/>
        <v>-8.0963858987345763</v>
      </c>
      <c r="H67" s="17">
        <v>874.64</v>
      </c>
      <c r="I67" s="11">
        <v>147964711.25999901</v>
      </c>
      <c r="J67" s="11"/>
      <c r="M67" s="211"/>
      <c r="N67" s="218">
        <v>998</v>
      </c>
      <c r="O67" s="218">
        <v>141195089.84999901</v>
      </c>
      <c r="P67" s="219">
        <f t="shared" si="5"/>
        <v>141.19508984999902</v>
      </c>
      <c r="Q67" s="211"/>
      <c r="R67" s="211"/>
      <c r="S67" s="211"/>
      <c r="T67" s="211"/>
      <c r="U67" s="211"/>
      <c r="V67" s="211"/>
      <c r="W67" s="243"/>
      <c r="X67" s="211"/>
      <c r="Y67" s="211"/>
      <c r="Z67" s="211"/>
      <c r="AA67" s="211"/>
      <c r="AB67" s="211"/>
      <c r="AC67" s="211"/>
      <c r="AD67" s="211"/>
      <c r="AE67" s="211"/>
      <c r="AF67" s="211"/>
    </row>
    <row r="68" spans="1:32" ht="18">
      <c r="A68" s="12">
        <v>934.65</v>
      </c>
      <c r="B68" s="13"/>
      <c r="C68" s="13">
        <f t="shared" si="4"/>
        <v>0</v>
      </c>
      <c r="D68" s="14"/>
      <c r="E68" s="15">
        <v>874.65</v>
      </c>
      <c r="F68" s="16">
        <f>'[2]NP Inflow data'!C68</f>
        <v>2.0900626176021302E-3</v>
      </c>
      <c r="G68" s="16">
        <f t="shared" si="0"/>
        <v>-8.0963484573823976</v>
      </c>
      <c r="H68" s="17">
        <v>874.65</v>
      </c>
      <c r="I68" s="11">
        <v>145979944.37075633</v>
      </c>
      <c r="J68" s="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43"/>
      <c r="X68" s="211"/>
      <c r="Y68" s="211"/>
      <c r="Z68" s="211"/>
      <c r="AA68" s="211"/>
      <c r="AB68" s="211"/>
      <c r="AC68" s="211"/>
      <c r="AD68" s="211"/>
      <c r="AE68" s="211"/>
      <c r="AF68" s="211"/>
    </row>
    <row r="69" spans="1:32" ht="18">
      <c r="A69" s="18">
        <v>934.66</v>
      </c>
      <c r="B69" s="13"/>
      <c r="C69" s="13">
        <f t="shared" si="4"/>
        <v>0</v>
      </c>
      <c r="D69" s="14"/>
      <c r="E69" s="15">
        <v>874.66</v>
      </c>
      <c r="F69" s="16">
        <f>'[2]NP Inflow data'!C69</f>
        <v>2.12775369744989E-3</v>
      </c>
      <c r="G69" s="16">
        <f t="shared" ref="G69:G132" si="10">F69-$F$3103</f>
        <v>-8.0963107663025511</v>
      </c>
      <c r="H69" s="17">
        <v>874.66</v>
      </c>
      <c r="I69" s="11">
        <v>153211676.62001872</v>
      </c>
      <c r="J69" s="11"/>
      <c r="R69" s="211"/>
      <c r="S69" s="211"/>
      <c r="T69" s="211"/>
      <c r="Z69" s="211"/>
      <c r="AA69" s="211"/>
      <c r="AB69" s="211"/>
      <c r="AC69" s="211"/>
      <c r="AD69" s="211"/>
    </row>
    <row r="70" spans="1:32" ht="18">
      <c r="A70" s="12">
        <v>934.67</v>
      </c>
      <c r="B70" s="13"/>
      <c r="C70" s="13">
        <f t="shared" ref="C70:C133" si="11">B70-$B$24</f>
        <v>0</v>
      </c>
      <c r="D70" s="14"/>
      <c r="E70" s="15">
        <v>874.67</v>
      </c>
      <c r="F70" s="16">
        <f>'[2]NP Inflow data'!C70</f>
        <v>2.1656983469318198E-3</v>
      </c>
      <c r="G70" s="16">
        <f t="shared" si="10"/>
        <v>-8.0962728216530682</v>
      </c>
      <c r="H70" s="17">
        <v>874.67</v>
      </c>
      <c r="I70" s="11">
        <v>160624920.21029323</v>
      </c>
      <c r="J70" s="11"/>
      <c r="R70" s="211"/>
      <c r="S70" s="211"/>
      <c r="T70" s="211"/>
      <c r="Z70" s="211"/>
      <c r="AA70" s="211"/>
      <c r="AB70" s="211"/>
      <c r="AC70" s="211"/>
      <c r="AD70" s="211"/>
    </row>
    <row r="71" spans="1:32">
      <c r="A71" s="12">
        <v>934.68</v>
      </c>
      <c r="B71" s="13"/>
      <c r="C71" s="13">
        <f t="shared" si="11"/>
        <v>0</v>
      </c>
      <c r="D71" s="14"/>
      <c r="E71" s="15">
        <v>874.68</v>
      </c>
      <c r="F71" s="16">
        <f>'[2]NP Inflow data'!C71</f>
        <v>2.2039004080120798E-3</v>
      </c>
      <c r="G71" s="16">
        <f t="shared" si="10"/>
        <v>-8.0962346195919874</v>
      </c>
      <c r="H71" s="17">
        <v>874.68</v>
      </c>
      <c r="I71" s="11">
        <v>168222231.98950759</v>
      </c>
      <c r="J71" s="11"/>
    </row>
    <row r="72" spans="1:32">
      <c r="A72" s="12">
        <v>934.69</v>
      </c>
      <c r="B72" s="13"/>
      <c r="C72" s="13">
        <f t="shared" si="11"/>
        <v>0</v>
      </c>
      <c r="D72" s="14"/>
      <c r="E72" s="15">
        <v>874.69</v>
      </c>
      <c r="F72" s="16">
        <f>'[2]NP Inflow data'!C72</f>
        <v>2.2423637226552701E-3</v>
      </c>
      <c r="G72" s="16">
        <f t="shared" si="10"/>
        <v>-8.0961961562773457</v>
      </c>
      <c r="H72" s="17">
        <v>874.69</v>
      </c>
      <c r="I72" s="11">
        <v>176008666.96433678</v>
      </c>
      <c r="J72" s="11"/>
    </row>
    <row r="73" spans="1:32">
      <c r="A73" s="12">
        <v>934.7</v>
      </c>
      <c r="B73" s="13"/>
      <c r="C73" s="13">
        <f t="shared" si="11"/>
        <v>0</v>
      </c>
      <c r="D73" s="14"/>
      <c r="E73" s="15">
        <v>874.7</v>
      </c>
      <c r="F73" s="16">
        <f>'[2]NP Inflow data'!C73</f>
        <v>2.2810921328246599E-3</v>
      </c>
      <c r="G73" s="16">
        <f t="shared" si="10"/>
        <v>-8.0961574278671762</v>
      </c>
      <c r="H73" s="17">
        <v>874.7</v>
      </c>
      <c r="I73" s="11">
        <v>183973709.0929538</v>
      </c>
      <c r="J73" s="11"/>
    </row>
    <row r="74" spans="1:32">
      <c r="A74" s="12">
        <v>934.71</v>
      </c>
      <c r="B74" s="13"/>
      <c r="C74" s="13">
        <f t="shared" si="11"/>
        <v>0</v>
      </c>
      <c r="D74" s="14"/>
      <c r="E74" s="15">
        <v>874.71</v>
      </c>
      <c r="F74" s="16">
        <f>'[2]NP Inflow data'!C74</f>
        <v>2.3200894804848498E-3</v>
      </c>
      <c r="G74" s="16">
        <f t="shared" si="10"/>
        <v>-8.0961184305195157</v>
      </c>
      <c r="H74" s="17">
        <v>874.71</v>
      </c>
      <c r="I74" s="11">
        <v>192117134.9760491</v>
      </c>
      <c r="J74" s="11"/>
    </row>
    <row r="75" spans="1:32">
      <c r="A75">
        <v>934.72</v>
      </c>
      <c r="C75" s="13">
        <f t="shared" si="11"/>
        <v>0</v>
      </c>
      <c r="E75">
        <v>874.72</v>
      </c>
      <c r="F75" s="16">
        <f>'[2]NP Inflow data'!C75</f>
        <v>2.35935960759998E-3</v>
      </c>
      <c r="G75" s="16">
        <f t="shared" si="10"/>
        <v>-8.0960791603923994</v>
      </c>
      <c r="H75">
        <v>874.72</v>
      </c>
    </row>
    <row r="76" spans="1:32">
      <c r="A76">
        <v>934.73</v>
      </c>
      <c r="C76" s="13">
        <f t="shared" si="11"/>
        <v>0</v>
      </c>
      <c r="E76">
        <v>874.73</v>
      </c>
      <c r="F76" s="16">
        <f>'[2]NP Inflow data'!C76</f>
        <v>2.3989063561342199E-3</v>
      </c>
      <c r="G76" s="16">
        <f t="shared" si="10"/>
        <v>-8.0960396136438657</v>
      </c>
      <c r="H76">
        <v>874.73</v>
      </c>
    </row>
    <row r="77" spans="1:32">
      <c r="A77">
        <v>934.74</v>
      </c>
      <c r="C77" s="13">
        <f t="shared" si="11"/>
        <v>0</v>
      </c>
      <c r="E77">
        <v>874.74</v>
      </c>
      <c r="F77" s="16">
        <f>'[2]NP Inflow data'!C77</f>
        <v>2.43873356805172E-3</v>
      </c>
      <c r="G77" s="16">
        <f t="shared" si="10"/>
        <v>-8.095999786431948</v>
      </c>
      <c r="H77">
        <v>874.74</v>
      </c>
    </row>
    <row r="78" spans="1:32">
      <c r="A78">
        <v>934.75</v>
      </c>
      <c r="C78" s="13">
        <f t="shared" si="11"/>
        <v>0</v>
      </c>
      <c r="E78">
        <v>874.75</v>
      </c>
      <c r="F78" s="16">
        <f>'[2]NP Inflow data'!C78</f>
        <v>2.47884508531662E-3</v>
      </c>
      <c r="G78" s="16">
        <f t="shared" si="10"/>
        <v>-8.0959596749146829</v>
      </c>
      <c r="H78">
        <v>874.75</v>
      </c>
    </row>
    <row r="79" spans="1:32">
      <c r="A79">
        <v>934.76</v>
      </c>
      <c r="C79" s="13">
        <f t="shared" si="11"/>
        <v>0</v>
      </c>
      <c r="E79">
        <v>874.76</v>
      </c>
      <c r="F79" s="16">
        <f>'[2]NP Inflow data'!C79</f>
        <v>2.5192447498930898E-3</v>
      </c>
      <c r="G79" s="16">
        <f t="shared" si="10"/>
        <v>-8.0959192752501075</v>
      </c>
      <c r="H79">
        <v>874.76</v>
      </c>
    </row>
    <row r="80" spans="1:32">
      <c r="A80">
        <v>934.77</v>
      </c>
      <c r="C80" s="13">
        <f t="shared" si="11"/>
        <v>0</v>
      </c>
      <c r="E80">
        <v>874.77</v>
      </c>
      <c r="F80" s="16">
        <f>'[2]NP Inflow data'!C80</f>
        <v>2.5599364037452799E-3</v>
      </c>
      <c r="G80" s="16">
        <f t="shared" si="10"/>
        <v>-8.0958785835962548</v>
      </c>
      <c r="H80">
        <v>874.77</v>
      </c>
    </row>
    <row r="81" spans="1:8">
      <c r="A81">
        <v>934.78</v>
      </c>
      <c r="C81" s="13">
        <f t="shared" si="11"/>
        <v>0</v>
      </c>
      <c r="E81">
        <v>874.78</v>
      </c>
      <c r="F81" s="16">
        <f>'[2]NP Inflow data'!C81</f>
        <v>2.6009238888373499E-3</v>
      </c>
      <c r="G81" s="16">
        <f t="shared" si="10"/>
        <v>-8.0958375961111635</v>
      </c>
      <c r="H81">
        <v>874.78</v>
      </c>
    </row>
    <row r="82" spans="1:8">
      <c r="A82">
        <v>934.79</v>
      </c>
      <c r="C82" s="13">
        <f t="shared" si="11"/>
        <v>0</v>
      </c>
      <c r="E82">
        <v>874.79</v>
      </c>
      <c r="F82" s="16">
        <f>'[2]NP Inflow data'!C82</f>
        <v>2.6422110471334402E-3</v>
      </c>
      <c r="G82" s="16">
        <f t="shared" si="10"/>
        <v>-8.0957963089528668</v>
      </c>
      <c r="H82">
        <v>874.79</v>
      </c>
    </row>
    <row r="83" spans="1:8">
      <c r="A83">
        <v>934.8</v>
      </c>
      <c r="C83" s="13">
        <f t="shared" si="11"/>
        <v>0</v>
      </c>
      <c r="E83">
        <v>874.8</v>
      </c>
      <c r="F83" s="16">
        <f>'[2]NP Inflow data'!C83</f>
        <v>2.68380172059771E-3</v>
      </c>
      <c r="G83" s="16">
        <f t="shared" si="10"/>
        <v>-8.0957547182794016</v>
      </c>
      <c r="H83">
        <v>874.8</v>
      </c>
    </row>
    <row r="84" spans="1:8">
      <c r="A84">
        <v>934.81</v>
      </c>
      <c r="C84" s="13">
        <f t="shared" si="11"/>
        <v>0</v>
      </c>
      <c r="E84">
        <v>874.81</v>
      </c>
      <c r="F84" s="16">
        <f>'[2]NP Inflow data'!C84</f>
        <v>2.7256997511943201E-3</v>
      </c>
      <c r="G84" s="16">
        <f t="shared" si="10"/>
        <v>-8.0957128202488065</v>
      </c>
      <c r="H84">
        <v>874.81</v>
      </c>
    </row>
    <row r="85" spans="1:8">
      <c r="A85">
        <v>934.82</v>
      </c>
      <c r="C85" s="13">
        <f t="shared" si="11"/>
        <v>0</v>
      </c>
      <c r="E85">
        <v>874.82</v>
      </c>
      <c r="F85" s="16">
        <f>'[2]NP Inflow data'!C85</f>
        <v>2.7679089808879099E-3</v>
      </c>
      <c r="G85" s="16">
        <f t="shared" si="10"/>
        <v>-8.0956706110191128</v>
      </c>
      <c r="H85">
        <v>874.82</v>
      </c>
    </row>
    <row r="86" spans="1:8">
      <c r="A86">
        <v>934.83</v>
      </c>
      <c r="C86" s="13">
        <f t="shared" si="11"/>
        <v>0</v>
      </c>
      <c r="E86">
        <v>874.83</v>
      </c>
      <c r="F86" s="16">
        <f>'[2]NP Inflow data'!C86</f>
        <v>2.81043325164166E-3</v>
      </c>
      <c r="G86" s="16">
        <f t="shared" si="10"/>
        <v>-8.0956280867483592</v>
      </c>
      <c r="H86">
        <v>874.83</v>
      </c>
    </row>
    <row r="87" spans="1:8">
      <c r="A87">
        <v>934.84</v>
      </c>
      <c r="C87" s="13">
        <f t="shared" si="11"/>
        <v>0</v>
      </c>
      <c r="E87">
        <v>874.84</v>
      </c>
      <c r="F87" s="16">
        <f>'[2]NP Inflow data'!C87</f>
        <v>2.8532764054202001E-3</v>
      </c>
      <c r="G87" s="16">
        <f t="shared" si="10"/>
        <v>-8.0955852435945808</v>
      </c>
      <c r="H87">
        <v>874.84</v>
      </c>
    </row>
    <row r="88" spans="1:8">
      <c r="A88">
        <v>934.85</v>
      </c>
      <c r="C88" s="13">
        <f t="shared" si="11"/>
        <v>0</v>
      </c>
      <c r="E88">
        <v>874.85</v>
      </c>
      <c r="F88" s="16">
        <f>'[2]NP Inflow data'!C88</f>
        <v>2.8964422841876998E-3</v>
      </c>
      <c r="G88" s="16">
        <f t="shared" si="10"/>
        <v>-8.0955420777158125</v>
      </c>
      <c r="H88">
        <v>874.85</v>
      </c>
    </row>
    <row r="89" spans="1:8">
      <c r="A89">
        <v>934.86</v>
      </c>
      <c r="C89" s="13">
        <f t="shared" si="11"/>
        <v>0</v>
      </c>
      <c r="E89">
        <v>874.86</v>
      </c>
      <c r="F89" s="16">
        <f>'[2]NP Inflow data'!C89</f>
        <v>2.93993472990831E-3</v>
      </c>
      <c r="G89" s="16">
        <f t="shared" si="10"/>
        <v>-8.0954985852700911</v>
      </c>
      <c r="H89">
        <v>874.86</v>
      </c>
    </row>
    <row r="90" spans="1:8">
      <c r="A90">
        <v>934.87</v>
      </c>
      <c r="C90" s="13">
        <f t="shared" si="11"/>
        <v>0</v>
      </c>
      <c r="E90">
        <v>874.87</v>
      </c>
      <c r="F90" s="16">
        <f>'[2]NP Inflow data'!C90</f>
        <v>2.9837575845461802E-3</v>
      </c>
      <c r="G90" s="16">
        <f t="shared" si="10"/>
        <v>-8.0954547624154536</v>
      </c>
      <c r="H90">
        <v>874.87</v>
      </c>
    </row>
    <row r="91" spans="1:8">
      <c r="A91">
        <v>934.88</v>
      </c>
      <c r="C91" s="13">
        <f t="shared" si="11"/>
        <v>0</v>
      </c>
      <c r="E91">
        <v>874.88</v>
      </c>
      <c r="F91" s="16">
        <f>'[2]NP Inflow data'!C91</f>
        <v>3.0279146900654701E-3</v>
      </c>
      <c r="G91" s="16">
        <f t="shared" si="10"/>
        <v>-8.0954106053099348</v>
      </c>
      <c r="H91">
        <v>874.88</v>
      </c>
    </row>
    <row r="92" spans="1:8">
      <c r="A92">
        <v>934.89</v>
      </c>
      <c r="C92" s="13">
        <f t="shared" si="11"/>
        <v>0</v>
      </c>
      <c r="E92">
        <v>874.89</v>
      </c>
      <c r="F92" s="16">
        <f>'[2]NP Inflow data'!C92</f>
        <v>3.0724098884303201E-3</v>
      </c>
      <c r="G92" s="16">
        <f t="shared" si="10"/>
        <v>-8.0953661101115699</v>
      </c>
      <c r="H92">
        <v>874.89</v>
      </c>
    </row>
    <row r="93" spans="1:8">
      <c r="A93">
        <v>934.9</v>
      </c>
      <c r="C93" s="13">
        <f t="shared" si="11"/>
        <v>0</v>
      </c>
      <c r="E93">
        <v>874.9</v>
      </c>
      <c r="F93" s="16">
        <f>'[2]NP Inflow data'!C93</f>
        <v>3.1172470216048998E-3</v>
      </c>
      <c r="G93" s="16">
        <f t="shared" si="10"/>
        <v>-8.0953212729783957</v>
      </c>
      <c r="H93">
        <v>874.9</v>
      </c>
    </row>
    <row r="94" spans="1:8">
      <c r="A94">
        <v>934.91</v>
      </c>
      <c r="C94" s="13">
        <f t="shared" si="11"/>
        <v>0</v>
      </c>
      <c r="E94">
        <v>874.91</v>
      </c>
      <c r="F94" s="16">
        <f>'[2]NP Inflow data'!C94</f>
        <v>3.1624299315533601E-3</v>
      </c>
      <c r="G94" s="16">
        <f t="shared" si="10"/>
        <v>-8.0952760900684471</v>
      </c>
      <c r="H94">
        <v>874.91</v>
      </c>
    </row>
    <row r="95" spans="1:8">
      <c r="A95">
        <v>934.92</v>
      </c>
      <c r="C95" s="13">
        <f t="shared" si="11"/>
        <v>0</v>
      </c>
      <c r="E95">
        <v>874.92</v>
      </c>
      <c r="F95" s="16">
        <f>'[2]NP Inflow data'!C95</f>
        <v>3.2079624602398501E-3</v>
      </c>
      <c r="G95" s="16">
        <f t="shared" si="10"/>
        <v>-8.095230557539761</v>
      </c>
      <c r="H95">
        <v>874.92</v>
      </c>
    </row>
    <row r="96" spans="1:8">
      <c r="A96">
        <v>934.93</v>
      </c>
      <c r="C96" s="13">
        <f t="shared" si="11"/>
        <v>0</v>
      </c>
      <c r="E96">
        <v>874.93</v>
      </c>
      <c r="F96" s="16">
        <f>'[2]NP Inflow data'!C96</f>
        <v>3.2538484496285299E-3</v>
      </c>
      <c r="G96" s="16">
        <f t="shared" si="10"/>
        <v>-8.0951846715503724</v>
      </c>
      <c r="H96">
        <v>874.93</v>
      </c>
    </row>
    <row r="97" spans="1:8">
      <c r="A97">
        <v>934.94</v>
      </c>
      <c r="C97" s="13">
        <f t="shared" si="11"/>
        <v>0</v>
      </c>
      <c r="E97">
        <v>874.94</v>
      </c>
      <c r="F97" s="16">
        <f>'[2]NP Inflow data'!C97</f>
        <v>3.3000917416840699E-3</v>
      </c>
      <c r="G97" s="16">
        <f t="shared" si="10"/>
        <v>-8.0951384282583163</v>
      </c>
      <c r="H97">
        <v>874.94</v>
      </c>
    </row>
    <row r="98" spans="1:8">
      <c r="A98">
        <v>934.95</v>
      </c>
      <c r="C98" s="13">
        <f t="shared" si="11"/>
        <v>0</v>
      </c>
      <c r="E98">
        <v>874.95</v>
      </c>
      <c r="F98" s="16">
        <f>'[2]NP Inflow data'!C98</f>
        <v>3.3466961783695901E-3</v>
      </c>
      <c r="G98" s="16">
        <f t="shared" si="10"/>
        <v>-8.0950918238216314</v>
      </c>
      <c r="H98">
        <v>874.95</v>
      </c>
    </row>
    <row r="99" spans="1:8">
      <c r="A99">
        <v>934.96</v>
      </c>
      <c r="C99" s="13">
        <f t="shared" si="11"/>
        <v>0</v>
      </c>
      <c r="E99">
        <v>874.96</v>
      </c>
      <c r="F99" s="16">
        <f>'[2]NP Inflow data'!C99</f>
        <v>3.3936656016497601E-3</v>
      </c>
      <c r="G99" s="16">
        <f t="shared" si="10"/>
        <v>-8.0950448543983509</v>
      </c>
      <c r="H99">
        <v>874.96</v>
      </c>
    </row>
    <row r="100" spans="1:8">
      <c r="A100">
        <v>934.97</v>
      </c>
      <c r="C100" s="13">
        <f t="shared" si="11"/>
        <v>0</v>
      </c>
      <c r="E100">
        <v>874.97</v>
      </c>
      <c r="F100" s="16">
        <f>'[2]NP Inflow data'!C100</f>
        <v>3.44100385348873E-3</v>
      </c>
      <c r="G100" s="16">
        <f t="shared" si="10"/>
        <v>-8.0949975161465115</v>
      </c>
      <c r="H100">
        <v>874.97</v>
      </c>
    </row>
    <row r="101" spans="1:8">
      <c r="A101">
        <v>934.98</v>
      </c>
      <c r="C101" s="13">
        <f t="shared" si="11"/>
        <v>0</v>
      </c>
      <c r="E101">
        <v>874.98</v>
      </c>
      <c r="F101" s="16">
        <f>'[2]NP Inflow data'!C101</f>
        <v>3.4887147758506502E-3</v>
      </c>
      <c r="G101" s="16">
        <f t="shared" si="10"/>
        <v>-8.0949498052241502</v>
      </c>
      <c r="H101">
        <v>874.98</v>
      </c>
    </row>
    <row r="102" spans="1:8">
      <c r="A102">
        <v>934.99</v>
      </c>
      <c r="C102" s="13">
        <f t="shared" si="11"/>
        <v>0</v>
      </c>
      <c r="E102">
        <v>874.99</v>
      </c>
      <c r="F102" s="16">
        <f>'[2]NP Inflow data'!C102</f>
        <v>3.5368022106996898E-3</v>
      </c>
      <c r="G102" s="16">
        <f t="shared" si="10"/>
        <v>-8.0949017177893001</v>
      </c>
      <c r="H102">
        <v>874.99</v>
      </c>
    </row>
    <row r="103" spans="1:8">
      <c r="A103">
        <v>935</v>
      </c>
      <c r="B103" s="19">
        <f>'[2]NP Inflow data'!F103</f>
        <v>4.7910309999999998E-2</v>
      </c>
      <c r="C103" s="13">
        <f t="shared" si="11"/>
        <v>4.7910309999999998E-2</v>
      </c>
      <c r="E103">
        <v>875</v>
      </c>
      <c r="F103" s="16">
        <f>'[2]NP Inflow data'!C103</f>
        <v>3.5852700000000002E-3</v>
      </c>
      <c r="G103" s="16">
        <f t="shared" si="10"/>
        <v>-8.0948532499999999</v>
      </c>
      <c r="H103">
        <v>875</v>
      </c>
    </row>
    <row r="104" spans="1:8">
      <c r="A104">
        <v>935.01</v>
      </c>
      <c r="B104" s="19">
        <f>'[2]NP Inflow data'!F104</f>
        <v>4.8056789551495498E-2</v>
      </c>
      <c r="C104" s="13">
        <f t="shared" si="11"/>
        <v>4.8056789551495498E-2</v>
      </c>
      <c r="E104">
        <v>875.01</v>
      </c>
      <c r="F104" s="16">
        <f>'[2]NP Inflow data'!C104</f>
        <v>3.63412113314157E-3</v>
      </c>
      <c r="G104" s="16">
        <f t="shared" si="10"/>
        <v>-8.0948043988668594</v>
      </c>
      <c r="H104">
        <v>875.01</v>
      </c>
    </row>
    <row r="105" spans="1:8">
      <c r="A105">
        <v>935.02</v>
      </c>
      <c r="B105" s="19">
        <f>'[2]NP Inflow data'!F105</f>
        <v>4.8203271943404097E-2</v>
      </c>
      <c r="C105" s="13">
        <f t="shared" si="11"/>
        <v>4.8203271943404097E-2</v>
      </c>
      <c r="E105">
        <v>875.02</v>
      </c>
      <c r="F105" s="16">
        <f>'[2]NP Inflow data'!C105</f>
        <v>3.68335518921779E-3</v>
      </c>
      <c r="G105" s="16">
        <f t="shared" si="10"/>
        <v>-8.0947551648107829</v>
      </c>
      <c r="H105">
        <v>875.02</v>
      </c>
    </row>
    <row r="106" spans="1:8">
      <c r="A106">
        <v>935.03</v>
      </c>
      <c r="B106" s="19">
        <f>'[2]NP Inflow data'!F106</f>
        <v>4.8349760016139103E-2</v>
      </c>
      <c r="C106" s="13">
        <f t="shared" si="11"/>
        <v>4.8349760016139103E-2</v>
      </c>
      <c r="E106">
        <v>875.03</v>
      </c>
      <c r="F106" s="16">
        <f>'[2]NP Inflow data'!C106</f>
        <v>3.7329708947478899E-3</v>
      </c>
      <c r="G106" s="16">
        <f t="shared" si="10"/>
        <v>-8.0947055491052531</v>
      </c>
      <c r="H106">
        <v>875.03</v>
      </c>
    </row>
    <row r="107" spans="1:8">
      <c r="A107">
        <v>935.04</v>
      </c>
      <c r="B107" s="19">
        <f>'[2]NP Inflow data'!F107</f>
        <v>4.8496256610113399E-2</v>
      </c>
      <c r="C107" s="13">
        <f t="shared" si="11"/>
        <v>4.8496256610113399E-2</v>
      </c>
      <c r="E107">
        <v>875.04</v>
      </c>
      <c r="F107" s="16">
        <f>'[2]NP Inflow data'!C107</f>
        <v>3.7829669762510999E-3</v>
      </c>
      <c r="G107" s="16">
        <f t="shared" si="10"/>
        <v>-8.094655553023749</v>
      </c>
      <c r="H107">
        <v>875.04</v>
      </c>
    </row>
    <row r="108" spans="1:8">
      <c r="A108">
        <v>935.05</v>
      </c>
      <c r="B108" s="19">
        <f>'[2]NP Inflow data'!F108</f>
        <v>4.86427645657403E-2</v>
      </c>
      <c r="C108" s="13">
        <f t="shared" si="11"/>
        <v>4.86427645657403E-2</v>
      </c>
      <c r="E108">
        <v>875.05</v>
      </c>
      <c r="F108" s="16">
        <f>'[2]NP Inflow data'!C108</f>
        <v>3.8333421602466402E-3</v>
      </c>
      <c r="G108" s="16">
        <f t="shared" si="10"/>
        <v>-8.0946051778397532</v>
      </c>
      <c r="H108">
        <v>875.05</v>
      </c>
    </row>
    <row r="109" spans="1:8">
      <c r="A109">
        <v>935.06</v>
      </c>
      <c r="B109" s="19">
        <f>'[2]NP Inflow data'!F109</f>
        <v>4.8789286723433002E-2</v>
      </c>
      <c r="C109" s="13">
        <f t="shared" si="11"/>
        <v>4.8789286723433002E-2</v>
      </c>
      <c r="E109">
        <v>875.06</v>
      </c>
      <c r="F109" s="16">
        <f>'[2]NP Inflow data'!C109</f>
        <v>3.8840951732537501E-3</v>
      </c>
      <c r="G109" s="16">
        <f t="shared" si="10"/>
        <v>-8.0945544248267467</v>
      </c>
      <c r="H109">
        <v>875.06</v>
      </c>
    </row>
    <row r="110" spans="1:8">
      <c r="A110">
        <v>935.07</v>
      </c>
      <c r="B110" s="19">
        <f>'[2]NP Inflow data'!F110</f>
        <v>4.8935825923606201E-2</v>
      </c>
      <c r="C110" s="13">
        <f t="shared" si="11"/>
        <v>4.8935825923606201E-2</v>
      </c>
      <c r="E110">
        <v>875.07</v>
      </c>
      <c r="F110" s="16">
        <f>'[2]NP Inflow data'!C110</f>
        <v>3.9352247417922303E-3</v>
      </c>
      <c r="G110" s="16">
        <f t="shared" si="10"/>
        <v>-8.0945032952582086</v>
      </c>
      <c r="H110">
        <v>875.07</v>
      </c>
    </row>
    <row r="111" spans="1:8">
      <c r="A111">
        <v>935.08</v>
      </c>
      <c r="B111" s="19">
        <f>'[2]NP Inflow data'!F111</f>
        <v>4.9082385006669699E-2</v>
      </c>
      <c r="C111" s="13">
        <f t="shared" si="11"/>
        <v>4.9082385006669699E-2</v>
      </c>
      <c r="E111">
        <v>875.08</v>
      </c>
      <c r="F111" s="16">
        <f>'[2]NP Inflow data'!C111</f>
        <v>3.9867295923801602E-3</v>
      </c>
      <c r="G111" s="16">
        <f t="shared" si="10"/>
        <v>-8.0944517904076196</v>
      </c>
      <c r="H111">
        <v>875.08</v>
      </c>
    </row>
    <row r="112" spans="1:8">
      <c r="A112">
        <v>935.09</v>
      </c>
      <c r="B112" s="19">
        <f>'[2]NP Inflow data'!F112</f>
        <v>4.9228966813038399E-2</v>
      </c>
      <c r="C112" s="13">
        <f t="shared" si="11"/>
        <v>4.9228966813038399E-2</v>
      </c>
      <c r="E112">
        <v>875.09</v>
      </c>
      <c r="F112" s="16">
        <f>'[2]NP Inflow data'!C112</f>
        <v>4.0386084515373396E-3</v>
      </c>
      <c r="G112" s="16">
        <f t="shared" si="10"/>
        <v>-8.0943999115484626</v>
      </c>
      <c r="H112">
        <v>875.09</v>
      </c>
    </row>
    <row r="113" spans="1:8">
      <c r="A113">
        <v>935.1</v>
      </c>
      <c r="B113" s="19">
        <f>'[2]NP Inflow data'!F113</f>
        <v>4.9375574183125402E-2</v>
      </c>
      <c r="C113" s="13">
        <f t="shared" si="11"/>
        <v>4.9375574183125402E-2</v>
      </c>
      <c r="E113">
        <v>875.1</v>
      </c>
      <c r="F113" s="16">
        <f>'[2]NP Inflow data'!C113</f>
        <v>4.0908600457830102E-3</v>
      </c>
      <c r="G113" s="16">
        <f t="shared" si="10"/>
        <v>-8.0943476599542166</v>
      </c>
      <c r="H113">
        <v>875.1</v>
      </c>
    </row>
    <row r="114" spans="1:8">
      <c r="A114">
        <v>935.11</v>
      </c>
      <c r="B114" s="19">
        <f>'[2]NP Inflow data'!F114</f>
        <v>4.9522209957343799E-2</v>
      </c>
      <c r="C114" s="13">
        <f t="shared" si="11"/>
        <v>4.9522209957343799E-2</v>
      </c>
      <c r="E114">
        <v>875.11</v>
      </c>
      <c r="F114" s="16">
        <f>'[2]NP Inflow data'!C114</f>
        <v>4.1434831016363798E-3</v>
      </c>
      <c r="G114" s="16">
        <f t="shared" si="10"/>
        <v>-8.0942950368983642</v>
      </c>
      <c r="H114">
        <v>875.11</v>
      </c>
    </row>
    <row r="115" spans="1:8">
      <c r="A115">
        <v>935.12</v>
      </c>
      <c r="B115" s="19">
        <f>'[2]NP Inflow data'!F115</f>
        <v>4.96688769761068E-2</v>
      </c>
      <c r="C115" s="13">
        <f t="shared" si="11"/>
        <v>4.96688769761068E-2</v>
      </c>
      <c r="E115">
        <v>875.12</v>
      </c>
      <c r="F115" s="16">
        <f>'[2]NP Inflow data'!C115</f>
        <v>4.19647634561669E-3</v>
      </c>
      <c r="G115" s="16">
        <f t="shared" si="10"/>
        <v>-8.0942420436543827</v>
      </c>
      <c r="H115">
        <v>875.12</v>
      </c>
    </row>
    <row r="116" spans="1:8">
      <c r="A116">
        <v>935.13</v>
      </c>
      <c r="B116" s="19">
        <f>'[2]NP Inflow data'!F116</f>
        <v>4.9815578079827498E-2</v>
      </c>
      <c r="C116" s="13">
        <f t="shared" si="11"/>
        <v>4.9815578079827498E-2</v>
      </c>
      <c r="E116">
        <v>875.13</v>
      </c>
      <c r="F116" s="16">
        <f>'[2]NP Inflow data'!C116</f>
        <v>4.2498385042431704E-3</v>
      </c>
      <c r="G116" s="16">
        <f t="shared" si="10"/>
        <v>-8.0941886814957567</v>
      </c>
      <c r="H116">
        <v>875.13</v>
      </c>
    </row>
    <row r="117" spans="1:8">
      <c r="A117">
        <v>935.14</v>
      </c>
      <c r="B117" s="19">
        <f>'[2]NP Inflow data'!F117</f>
        <v>4.9962316108919103E-2</v>
      </c>
      <c r="C117" s="13">
        <f t="shared" si="11"/>
        <v>4.9962316108919103E-2</v>
      </c>
      <c r="E117">
        <v>875.14</v>
      </c>
      <c r="F117" s="16">
        <f>'[2]NP Inflow data'!C117</f>
        <v>4.30356830403504E-3</v>
      </c>
      <c r="G117" s="16">
        <f t="shared" si="10"/>
        <v>-8.0941349516959651</v>
      </c>
      <c r="H117">
        <v>875.14</v>
      </c>
    </row>
    <row r="118" spans="1:8">
      <c r="A118">
        <v>935.15</v>
      </c>
      <c r="B118" s="19">
        <f>'[2]NP Inflow data'!F118</f>
        <v>5.0109093903794699E-2</v>
      </c>
      <c r="C118" s="13">
        <f t="shared" si="11"/>
        <v>5.0109093903794699E-2</v>
      </c>
      <c r="E118">
        <v>875.15</v>
      </c>
      <c r="F118" s="16">
        <f>'[2]NP Inflow data'!C118</f>
        <v>4.3576644715115397E-3</v>
      </c>
      <c r="G118" s="16">
        <f t="shared" si="10"/>
        <v>-8.0940808555284889</v>
      </c>
      <c r="H118">
        <v>875.15</v>
      </c>
    </row>
    <row r="119" spans="1:8">
      <c r="A119">
        <v>935.16</v>
      </c>
      <c r="B119" s="19">
        <f>'[2]NP Inflow data'!F119</f>
        <v>5.0255914304867498E-2</v>
      </c>
      <c r="C119" s="13">
        <f t="shared" si="11"/>
        <v>5.0255914304867498E-2</v>
      </c>
      <c r="E119">
        <v>875.16</v>
      </c>
      <c r="F119" s="16">
        <f>'[2]NP Inflow data'!C119</f>
        <v>4.4121257331918998E-3</v>
      </c>
      <c r="G119" s="16">
        <f t="shared" si="10"/>
        <v>-8.0940263942668089</v>
      </c>
      <c r="H119">
        <v>875.16</v>
      </c>
    </row>
    <row r="120" spans="1:8">
      <c r="A120">
        <v>935.17</v>
      </c>
      <c r="B120" s="19">
        <f>'[2]NP Inflow data'!F120</f>
        <v>5.0402780152550501E-2</v>
      </c>
      <c r="C120" s="13">
        <f t="shared" si="11"/>
        <v>5.0402780152550501E-2</v>
      </c>
      <c r="E120">
        <v>875.17</v>
      </c>
      <c r="F120" s="16">
        <f>'[2]NP Inflow data'!C120</f>
        <v>4.4669508155953403E-3</v>
      </c>
      <c r="G120" s="16">
        <f t="shared" si="10"/>
        <v>-8.0939715691844043</v>
      </c>
      <c r="H120">
        <v>875.17</v>
      </c>
    </row>
    <row r="121" spans="1:8">
      <c r="A121">
        <v>935.18</v>
      </c>
      <c r="B121" s="19">
        <f>'[2]NP Inflow data'!F121</f>
        <v>5.0549694287257099E-2</v>
      </c>
      <c r="C121" s="13">
        <f t="shared" si="11"/>
        <v>5.0549694287257099E-2</v>
      </c>
      <c r="E121">
        <v>875.18</v>
      </c>
      <c r="F121" s="16">
        <f>'[2]NP Inflow data'!C121</f>
        <v>4.5221384452410899E-3</v>
      </c>
      <c r="G121" s="16">
        <f t="shared" si="10"/>
        <v>-8.0939163815547595</v>
      </c>
      <c r="H121">
        <v>875.18</v>
      </c>
    </row>
    <row r="122" spans="1:8">
      <c r="A122">
        <v>935.19</v>
      </c>
      <c r="B122" s="19">
        <f>'[2]NP Inflow data'!F122</f>
        <v>5.06966595494018E-2</v>
      </c>
      <c r="C122" s="13">
        <f t="shared" si="11"/>
        <v>5.06966595494018E-2</v>
      </c>
      <c r="E122">
        <v>875.19</v>
      </c>
      <c r="F122" s="16">
        <f>'[2]NP Inflow data'!C122</f>
        <v>4.5776873486490103E-3</v>
      </c>
      <c r="G122" s="16">
        <f t="shared" si="10"/>
        <v>-8.0938608326513517</v>
      </c>
      <c r="H122">
        <v>875.19</v>
      </c>
    </row>
    <row r="123" spans="1:8">
      <c r="A123">
        <v>935.2</v>
      </c>
      <c r="B123" s="19">
        <f>'[2]NP Inflow data'!F123</f>
        <v>5.0843678779394698E-2</v>
      </c>
      <c r="C123" s="13">
        <f t="shared" si="11"/>
        <v>5.0843678779394698E-2</v>
      </c>
      <c r="E123">
        <v>875.2</v>
      </c>
      <c r="F123" s="16">
        <f>'[2]NP Inflow data'!C123</f>
        <v>4.6335962523370803E-3</v>
      </c>
      <c r="G123" s="16">
        <f t="shared" si="10"/>
        <v>-8.0938049237476637</v>
      </c>
      <c r="H123">
        <v>875.2</v>
      </c>
    </row>
    <row r="124" spans="1:8">
      <c r="A124">
        <v>935.21</v>
      </c>
      <c r="B124" s="19">
        <f>'[2]NP Inflow data'!F124</f>
        <v>5.0990754817650398E-2</v>
      </c>
      <c r="C124" s="13">
        <f t="shared" si="11"/>
        <v>5.0990754817650398E-2</v>
      </c>
      <c r="E124">
        <v>875.21</v>
      </c>
      <c r="F124" s="16">
        <f>'[2]NP Inflow data'!C124</f>
        <v>4.6898638828251496E-3</v>
      </c>
      <c r="G124" s="16">
        <f t="shared" si="10"/>
        <v>-8.0937486561171745</v>
      </c>
      <c r="H124">
        <v>875.21</v>
      </c>
    </row>
    <row r="125" spans="1:8">
      <c r="A125">
        <v>935.22</v>
      </c>
      <c r="B125" s="19">
        <f>'[2]NP Inflow data'!F125</f>
        <v>5.1137890504582097E-2</v>
      </c>
      <c r="C125" s="13">
        <f t="shared" si="11"/>
        <v>5.1137890504582097E-2</v>
      </c>
      <c r="E125">
        <v>875.22</v>
      </c>
      <c r="F125" s="16">
        <f>'[2]NP Inflow data'!C125</f>
        <v>4.74648896663244E-3</v>
      </c>
      <c r="G125" s="16">
        <f t="shared" si="10"/>
        <v>-8.0936920310333669</v>
      </c>
      <c r="H125">
        <v>875.22</v>
      </c>
    </row>
    <row r="126" spans="1:8">
      <c r="A126">
        <v>935.23</v>
      </c>
      <c r="B126" s="19">
        <f>'[2]NP Inflow data'!F126</f>
        <v>5.1285088680602997E-2</v>
      </c>
      <c r="C126" s="13">
        <f t="shared" si="11"/>
        <v>5.1285088680602997E-2</v>
      </c>
      <c r="E126">
        <v>875.23</v>
      </c>
      <c r="F126" s="16">
        <f>'[2]NP Inflow data'!C126</f>
        <v>4.8034702302781904E-3</v>
      </c>
      <c r="G126" s="16">
        <f t="shared" si="10"/>
        <v>-8.0936350497697216</v>
      </c>
      <c r="H126">
        <v>875.23</v>
      </c>
    </row>
    <row r="127" spans="1:8">
      <c r="A127">
        <v>935.24</v>
      </c>
      <c r="B127" s="19">
        <f>'[2]NP Inflow data'!F127</f>
        <v>5.1432352186126302E-2</v>
      </c>
      <c r="C127" s="13">
        <f t="shared" si="11"/>
        <v>5.1432352186126302E-2</v>
      </c>
      <c r="E127">
        <v>875.24</v>
      </c>
      <c r="F127" s="16">
        <f>'[2]NP Inflow data'!C127</f>
        <v>4.8608064002816304E-3</v>
      </c>
      <c r="G127" s="16">
        <f t="shared" si="10"/>
        <v>-8.0935777135997178</v>
      </c>
      <c r="H127">
        <v>875.24</v>
      </c>
    </row>
    <row r="128" spans="1:8">
      <c r="A128">
        <v>935.25</v>
      </c>
      <c r="B128" s="19">
        <f>'[2]NP Inflow data'!F128</f>
        <v>5.1579683861564897E-2</v>
      </c>
      <c r="C128" s="13">
        <f t="shared" si="11"/>
        <v>5.1579683861564897E-2</v>
      </c>
      <c r="E128">
        <v>875.25</v>
      </c>
      <c r="F128" s="16">
        <f>'[2]NP Inflow data'!C128</f>
        <v>4.9184962031619903E-3</v>
      </c>
      <c r="G128" s="16">
        <f t="shared" si="10"/>
        <v>-8.0935200237968381</v>
      </c>
      <c r="H128">
        <v>875.25</v>
      </c>
    </row>
    <row r="129" spans="1:8">
      <c r="A129">
        <v>935.26</v>
      </c>
      <c r="B129" s="19">
        <f>'[2]NP Inflow data'!F129</f>
        <v>5.1727086547332199E-2</v>
      </c>
      <c r="C129" s="13">
        <f t="shared" si="11"/>
        <v>5.1727086547332199E-2</v>
      </c>
      <c r="E129">
        <v>875.26</v>
      </c>
      <c r="F129" s="16">
        <f>'[2]NP Inflow data'!C129</f>
        <v>4.9765383654384798E-3</v>
      </c>
      <c r="G129" s="16">
        <f t="shared" si="10"/>
        <v>-8.0934619816345617</v>
      </c>
      <c r="H129">
        <v>875.26</v>
      </c>
    </row>
    <row r="130" spans="1:8">
      <c r="A130">
        <v>935.27</v>
      </c>
      <c r="B130" s="19">
        <f>'[2]NP Inflow data'!F130</f>
        <v>5.1874563083841203E-2</v>
      </c>
      <c r="C130" s="13">
        <f t="shared" si="11"/>
        <v>5.1874563083841203E-2</v>
      </c>
      <c r="E130">
        <v>875.27</v>
      </c>
      <c r="F130" s="16">
        <f>'[2]NP Inflow data'!C130</f>
        <v>5.0349316136303604E-3</v>
      </c>
      <c r="G130" s="16">
        <f t="shared" si="10"/>
        <v>-8.0934035883863693</v>
      </c>
      <c r="H130">
        <v>875.27</v>
      </c>
    </row>
    <row r="131" spans="1:8">
      <c r="A131">
        <v>935.28</v>
      </c>
      <c r="B131" s="19">
        <f>'[2]NP Inflow data'!F131</f>
        <v>5.20221163115051E-2</v>
      </c>
      <c r="C131" s="13">
        <f t="shared" si="11"/>
        <v>5.20221163115051E-2</v>
      </c>
      <c r="E131">
        <v>875.28</v>
      </c>
      <c r="F131" s="16">
        <f>'[2]NP Inflow data'!C131</f>
        <v>5.0936746742568303E-3</v>
      </c>
      <c r="G131" s="16">
        <f t="shared" si="10"/>
        <v>-8.0933448453257437</v>
      </c>
      <c r="H131">
        <v>875.28</v>
      </c>
    </row>
    <row r="132" spans="1:8">
      <c r="A132">
        <v>935.29</v>
      </c>
      <c r="B132" s="19">
        <f>'[2]NP Inflow data'!F132</f>
        <v>5.2169749070737098E-2</v>
      </c>
      <c r="C132" s="13">
        <f t="shared" si="11"/>
        <v>5.2169749070737098E-2</v>
      </c>
      <c r="E132">
        <v>875.29</v>
      </c>
      <c r="F132" s="16">
        <f>'[2]NP Inflow data'!C132</f>
        <v>5.1527662738371297E-3</v>
      </c>
      <c r="G132" s="16">
        <f t="shared" si="10"/>
        <v>-8.0932857537261622</v>
      </c>
      <c r="H132">
        <v>875.29</v>
      </c>
    </row>
    <row r="133" spans="1:8">
      <c r="A133">
        <v>935.3</v>
      </c>
      <c r="B133" s="19">
        <f>'[2]NP Inflow data'!F133</f>
        <v>5.2317464201950201E-2</v>
      </c>
      <c r="C133" s="13">
        <f t="shared" si="11"/>
        <v>5.2317464201950201E-2</v>
      </c>
      <c r="E133">
        <v>875.3</v>
      </c>
      <c r="F133" s="16">
        <f>'[2]NP Inflow data'!C133</f>
        <v>5.2122051388904999E-3</v>
      </c>
      <c r="G133" s="16">
        <f t="shared" ref="G133:G196" si="12">F133-$F$3103</f>
        <v>-8.0932263148611092</v>
      </c>
      <c r="H133">
        <v>875.3</v>
      </c>
    </row>
    <row r="134" spans="1:8">
      <c r="A134">
        <v>935.31</v>
      </c>
      <c r="B134" s="19">
        <f>'[2]NP Inflow data'!F134</f>
        <v>5.2465264545557597E-2</v>
      </c>
      <c r="C134" s="13">
        <f t="shared" ref="C134:C197" si="13">B134-$B$24</f>
        <v>5.2465264545557597E-2</v>
      </c>
      <c r="E134">
        <v>875.31</v>
      </c>
      <c r="F134" s="16">
        <f>'[2]NP Inflow data'!C134</f>
        <v>5.2719899959361499E-3</v>
      </c>
      <c r="G134" s="16">
        <f t="shared" si="12"/>
        <v>-8.0931665300040638</v>
      </c>
      <c r="H134">
        <v>875.31</v>
      </c>
    </row>
    <row r="135" spans="1:8">
      <c r="A135">
        <v>935.32</v>
      </c>
      <c r="B135" s="19">
        <f>'[2]NP Inflow data'!F135</f>
        <v>5.2613152941974203E-2</v>
      </c>
      <c r="C135" s="13">
        <f t="shared" si="13"/>
        <v>5.2613152941974203E-2</v>
      </c>
      <c r="E135">
        <v>875.32</v>
      </c>
      <c r="F135" s="16">
        <f>'[2]NP Inflow data'!C135</f>
        <v>5.3321195714940003E-3</v>
      </c>
      <c r="G135" s="16">
        <f t="shared" si="12"/>
        <v>-8.0931064004285069</v>
      </c>
      <c r="H135">
        <v>875.32</v>
      </c>
    </row>
    <row r="136" spans="1:8">
      <c r="A136">
        <v>935.33</v>
      </c>
      <c r="B136" s="19">
        <f>'[2]NP Inflow data'!F136</f>
        <v>5.2761132231609699E-2</v>
      </c>
      <c r="C136" s="13">
        <f t="shared" si="13"/>
        <v>5.2761132231609699E-2</v>
      </c>
      <c r="E136">
        <v>875.33</v>
      </c>
      <c r="F136" s="16">
        <f>'[2]NP Inflow data'!C136</f>
        <v>5.3925925920819198E-3</v>
      </c>
      <c r="G136" s="16">
        <f t="shared" si="12"/>
        <v>-8.0930459274079176</v>
      </c>
      <c r="H136">
        <v>875.33</v>
      </c>
    </row>
    <row r="137" spans="1:8">
      <c r="A137">
        <v>935.34</v>
      </c>
      <c r="B137" s="19">
        <f>'[2]NP Inflow data'!F137</f>
        <v>5.2909205254878897E-2</v>
      </c>
      <c r="C137" s="13">
        <f t="shared" si="13"/>
        <v>5.2909205254878897E-2</v>
      </c>
      <c r="E137">
        <v>875.34</v>
      </c>
      <c r="F137" s="16">
        <f>'[2]NP Inflow data'!C137</f>
        <v>5.4534077842198197E-3</v>
      </c>
      <c r="G137" s="16">
        <f t="shared" si="12"/>
        <v>-8.0929851122157803</v>
      </c>
      <c r="H137">
        <v>875.34</v>
      </c>
    </row>
    <row r="138" spans="1:8">
      <c r="A138">
        <v>935.35</v>
      </c>
      <c r="B138" s="19">
        <f>'[2]NP Inflow data'!F138</f>
        <v>5.3057374852194999E-2</v>
      </c>
      <c r="C138" s="13">
        <f t="shared" si="13"/>
        <v>5.3057374852194999E-2</v>
      </c>
      <c r="E138">
        <v>875.35</v>
      </c>
      <c r="F138" s="16">
        <f>'[2]NP Inflow data'!C138</f>
        <v>5.5145638744269199E-3</v>
      </c>
      <c r="G138" s="16">
        <f t="shared" si="12"/>
        <v>-8.0929239561255741</v>
      </c>
      <c r="H138">
        <v>875.35</v>
      </c>
    </row>
    <row r="139" spans="1:8">
      <c r="A139">
        <v>935.36</v>
      </c>
      <c r="B139" s="19">
        <f>'[2]NP Inflow data'!F139</f>
        <v>5.3205643863971197E-2</v>
      </c>
      <c r="C139" s="13">
        <f t="shared" si="13"/>
        <v>5.3205643863971197E-2</v>
      </c>
      <c r="E139">
        <v>875.36</v>
      </c>
      <c r="F139" s="16">
        <f>'[2]NP Inflow data'!C139</f>
        <v>5.5760595892224603E-3</v>
      </c>
      <c r="G139" s="16">
        <f t="shared" si="12"/>
        <v>-8.0928624604107782</v>
      </c>
      <c r="H139">
        <v>875.36</v>
      </c>
    </row>
    <row r="140" spans="1:8">
      <c r="A140">
        <v>935.37</v>
      </c>
      <c r="B140" s="19">
        <f>'[2]NP Inflow data'!F140</f>
        <v>5.3354015130620602E-2</v>
      </c>
      <c r="C140" s="13">
        <f t="shared" si="13"/>
        <v>5.3354015130620602E-2</v>
      </c>
      <c r="E140">
        <v>875.37</v>
      </c>
      <c r="F140" s="16">
        <f>'[2]NP Inflow data'!C140</f>
        <v>5.6378936551256496E-3</v>
      </c>
      <c r="G140" s="16">
        <f t="shared" si="12"/>
        <v>-8.0928006263448751</v>
      </c>
      <c r="H140">
        <v>875.37</v>
      </c>
    </row>
    <row r="141" spans="1:8">
      <c r="A141">
        <v>935.38</v>
      </c>
      <c r="B141" s="19">
        <f>'[2]NP Inflow data'!F141</f>
        <v>5.3502491492556301E-2</v>
      </c>
      <c r="C141" s="13">
        <f t="shared" si="13"/>
        <v>5.3502491492556301E-2</v>
      </c>
      <c r="E141">
        <v>875.38</v>
      </c>
      <c r="F141" s="16">
        <f>'[2]NP Inflow data'!C141</f>
        <v>5.70006479865574E-3</v>
      </c>
      <c r="G141" s="16">
        <f t="shared" si="12"/>
        <v>-8.0927384552013439</v>
      </c>
      <c r="H141">
        <v>875.38</v>
      </c>
    </row>
    <row r="142" spans="1:8">
      <c r="A142">
        <v>935.39</v>
      </c>
      <c r="B142" s="19">
        <f>'[2]NP Inflow data'!F142</f>
        <v>5.3651075790191398E-2</v>
      </c>
      <c r="C142" s="13">
        <f t="shared" si="13"/>
        <v>5.3651075790191398E-2</v>
      </c>
      <c r="E142">
        <v>875.39</v>
      </c>
      <c r="F142" s="16">
        <f>'[2]NP Inflow data'!C142</f>
        <v>5.7625717463319504E-3</v>
      </c>
      <c r="G142" s="16">
        <f t="shared" si="12"/>
        <v>-8.0926759482536674</v>
      </c>
      <c r="H142">
        <v>875.39</v>
      </c>
    </row>
    <row r="143" spans="1:8">
      <c r="A143">
        <v>935.4</v>
      </c>
      <c r="B143" s="19">
        <f>'[2]NP Inflow data'!F143</f>
        <v>5.3799770863939202E-2</v>
      </c>
      <c r="C143" s="13">
        <f t="shared" si="13"/>
        <v>5.3799770863939202E-2</v>
      </c>
      <c r="E143">
        <v>875.4</v>
      </c>
      <c r="F143" s="16">
        <f>'[2]NP Inflow data'!C143</f>
        <v>5.8254132246735096E-3</v>
      </c>
      <c r="G143" s="16">
        <f t="shared" si="12"/>
        <v>-8.0926131067753264</v>
      </c>
      <c r="H143">
        <v>875.4</v>
      </c>
    </row>
    <row r="144" spans="1:8">
      <c r="A144">
        <v>935.41</v>
      </c>
      <c r="B144" s="19">
        <f>'[2]NP Inflow data'!F144</f>
        <v>5.39485795542127E-2</v>
      </c>
      <c r="C144" s="13">
        <f t="shared" si="13"/>
        <v>5.39485795542127E-2</v>
      </c>
      <c r="E144">
        <v>875.41</v>
      </c>
      <c r="F144" s="16">
        <f>'[2]NP Inflow data'!C144</f>
        <v>5.8885879601996496E-3</v>
      </c>
      <c r="G144" s="16">
        <f t="shared" si="12"/>
        <v>-8.0925499320398</v>
      </c>
      <c r="H144">
        <v>875.41</v>
      </c>
    </row>
    <row r="145" spans="1:8">
      <c r="A145">
        <v>935.42</v>
      </c>
      <c r="B145" s="19">
        <f>'[2]NP Inflow data'!F145</f>
        <v>5.4097504701425103E-2</v>
      </c>
      <c r="C145" s="13">
        <f t="shared" si="13"/>
        <v>5.4097504701425103E-2</v>
      </c>
      <c r="E145">
        <v>875.42</v>
      </c>
      <c r="F145" s="16">
        <f>'[2]NP Inflow data'!C145</f>
        <v>5.9520946794295896E-3</v>
      </c>
      <c r="G145" s="16">
        <f t="shared" si="12"/>
        <v>-8.0924864253205708</v>
      </c>
      <c r="H145">
        <v>875.42</v>
      </c>
    </row>
    <row r="146" spans="1:8">
      <c r="A146">
        <v>935.43</v>
      </c>
      <c r="B146" s="19">
        <f>'[2]NP Inflow data'!F146</f>
        <v>5.42465491459896E-2</v>
      </c>
      <c r="C146" s="13">
        <f t="shared" si="13"/>
        <v>5.42465491459896E-2</v>
      </c>
      <c r="E146">
        <v>875.43</v>
      </c>
      <c r="F146" s="16">
        <f>'[2]NP Inflow data'!C146</f>
        <v>6.0159321088825704E-3</v>
      </c>
      <c r="G146" s="16">
        <f t="shared" si="12"/>
        <v>-8.092422587891118</v>
      </c>
      <c r="H146">
        <v>875.43</v>
      </c>
    </row>
    <row r="147" spans="1:8">
      <c r="A147">
        <v>935.44</v>
      </c>
      <c r="B147" s="19">
        <f>'[2]NP Inflow data'!F147</f>
        <v>5.4395715728320901E-2</v>
      </c>
      <c r="C147" s="13">
        <f t="shared" si="13"/>
        <v>5.4395715728320901E-2</v>
      </c>
      <c r="E147">
        <v>875.44</v>
      </c>
      <c r="F147" s="16">
        <f>'[2]NP Inflow data'!C147</f>
        <v>6.0800989750785499E-3</v>
      </c>
      <c r="G147" s="16">
        <f t="shared" si="12"/>
        <v>-8.0923584210249224</v>
      </c>
      <c r="H147">
        <v>875.44</v>
      </c>
    </row>
    <row r="148" spans="1:8">
      <c r="A148">
        <v>935.45</v>
      </c>
      <c r="B148" s="19">
        <f>'[2]NP Inflow data'!F148</f>
        <v>5.4545007288828898E-2</v>
      </c>
      <c r="C148" s="13">
        <f t="shared" si="13"/>
        <v>5.4545007288828898E-2</v>
      </c>
      <c r="E148">
        <v>875.45</v>
      </c>
      <c r="F148" s="16">
        <f>'[2]NP Inflow data'!C148</f>
        <v>6.1445940045352903E-3</v>
      </c>
      <c r="G148" s="16">
        <f t="shared" si="12"/>
        <v>-8.0922939259954649</v>
      </c>
      <c r="H148">
        <v>875.45</v>
      </c>
    </row>
    <row r="149" spans="1:8">
      <c r="A149">
        <v>935.46</v>
      </c>
      <c r="B149" s="19">
        <f>'[2]NP Inflow data'!F149</f>
        <v>5.4694426667928397E-2</v>
      </c>
      <c r="C149" s="13">
        <f t="shared" si="13"/>
        <v>5.4694426667928397E-2</v>
      </c>
      <c r="E149">
        <v>875.46</v>
      </c>
      <c r="F149" s="16">
        <f>'[2]NP Inflow data'!C149</f>
        <v>6.2094159237727599E-3</v>
      </c>
      <c r="G149" s="16">
        <f t="shared" si="12"/>
        <v>-8.0922291040762282</v>
      </c>
      <c r="H149">
        <v>875.46</v>
      </c>
    </row>
    <row r="150" spans="1:8">
      <c r="A150">
        <v>935.47</v>
      </c>
      <c r="B150" s="19">
        <f>'[2]NP Inflow data'!F150</f>
        <v>5.4843976706032499E-2</v>
      </c>
      <c r="C150" s="13">
        <f t="shared" si="13"/>
        <v>5.4843976706032499E-2</v>
      </c>
      <c r="E150">
        <v>875.47</v>
      </c>
      <c r="F150" s="16">
        <f>'[2]NP Inflow data'!C150</f>
        <v>6.2745634593101797E-3</v>
      </c>
      <c r="G150" s="16">
        <f t="shared" si="12"/>
        <v>-8.0921639565406895</v>
      </c>
      <c r="H150">
        <v>875.47</v>
      </c>
    </row>
    <row r="151" spans="1:8">
      <c r="A151">
        <v>935.48</v>
      </c>
      <c r="B151" s="19">
        <f>'[2]NP Inflow data'!F151</f>
        <v>5.4993660243554301E-2</v>
      </c>
      <c r="C151" s="13">
        <f t="shared" si="13"/>
        <v>5.4993660243554301E-2</v>
      </c>
      <c r="E151">
        <v>875.48</v>
      </c>
      <c r="F151" s="16">
        <f>'[2]NP Inflow data'!C151</f>
        <v>6.3400353376667799E-3</v>
      </c>
      <c r="G151" s="16">
        <f t="shared" si="12"/>
        <v>-8.0920984846623334</v>
      </c>
      <c r="H151">
        <v>875.48</v>
      </c>
    </row>
    <row r="152" spans="1:8">
      <c r="A152">
        <v>935.49</v>
      </c>
      <c r="B152" s="19">
        <f>'[2]NP Inflow data'!F152</f>
        <v>5.5143480120907098E-2</v>
      </c>
      <c r="C152" s="13">
        <f t="shared" si="13"/>
        <v>5.5143480120907098E-2</v>
      </c>
      <c r="E152">
        <v>875.49</v>
      </c>
      <c r="F152" s="16">
        <f>'[2]NP Inflow data'!C152</f>
        <v>6.4058302853617901E-3</v>
      </c>
      <c r="G152" s="16">
        <f t="shared" si="12"/>
        <v>-8.0920326897146388</v>
      </c>
      <c r="H152">
        <v>875.49</v>
      </c>
    </row>
    <row r="153" spans="1:8">
      <c r="A153">
        <v>935.5</v>
      </c>
      <c r="B153" s="19">
        <f>'[2]NP Inflow data'!F153</f>
        <v>5.5293439178503899E-2</v>
      </c>
      <c r="C153" s="13">
        <f t="shared" si="13"/>
        <v>5.5293439178503899E-2</v>
      </c>
      <c r="E153">
        <v>875.5</v>
      </c>
      <c r="F153" s="16">
        <f>'[2]NP Inflow data'!C153</f>
        <v>6.4719470289144399E-3</v>
      </c>
      <c r="G153" s="16">
        <f t="shared" si="12"/>
        <v>-8.091966572971085</v>
      </c>
      <c r="H153">
        <v>875.5</v>
      </c>
    </row>
    <row r="154" spans="1:8">
      <c r="A154">
        <v>935.51</v>
      </c>
      <c r="B154" s="19">
        <f>'[2]NP Inflow data'!F154</f>
        <v>5.5443540256757899E-2</v>
      </c>
      <c r="C154" s="13">
        <f t="shared" si="13"/>
        <v>5.5443540256757899E-2</v>
      </c>
      <c r="E154">
        <v>875.51</v>
      </c>
      <c r="F154" s="16">
        <f>'[2]NP Inflow data'!C154</f>
        <v>6.5383842948439604E-3</v>
      </c>
      <c r="G154" s="16">
        <f t="shared" si="12"/>
        <v>-8.0919001357051563</v>
      </c>
      <c r="H154">
        <v>875.51</v>
      </c>
    </row>
    <row r="155" spans="1:8">
      <c r="A155">
        <v>935.52</v>
      </c>
      <c r="B155" s="19">
        <f>'[2]NP Inflow data'!F155</f>
        <v>5.5593786196082302E-2</v>
      </c>
      <c r="C155" s="13">
        <f t="shared" si="13"/>
        <v>5.5593786196082302E-2</v>
      </c>
      <c r="E155">
        <v>875.52</v>
      </c>
      <c r="F155" s="16">
        <f>'[2]NP Inflow data'!C155</f>
        <v>6.6051408096695699E-3</v>
      </c>
      <c r="G155" s="16">
        <f t="shared" si="12"/>
        <v>-8.0918333791903301</v>
      </c>
      <c r="H155">
        <v>875.52</v>
      </c>
    </row>
    <row r="156" spans="1:8">
      <c r="A156">
        <v>935.53</v>
      </c>
      <c r="B156" s="19">
        <f>'[2]NP Inflow data'!F156</f>
        <v>5.5744179836890097E-2</v>
      </c>
      <c r="C156" s="13">
        <f t="shared" si="13"/>
        <v>5.5744179836890097E-2</v>
      </c>
      <c r="E156">
        <v>875.53</v>
      </c>
      <c r="F156" s="16">
        <f>'[2]NP Inflow data'!C156</f>
        <v>6.6722152999105101E-3</v>
      </c>
      <c r="G156" s="16">
        <f t="shared" si="12"/>
        <v>-8.091766304700089</v>
      </c>
      <c r="H156">
        <v>875.53</v>
      </c>
    </row>
    <row r="157" spans="1:8">
      <c r="A157">
        <v>935.54</v>
      </c>
      <c r="B157" s="19">
        <f>'[2]NP Inflow data'!F157</f>
        <v>5.5894724019594597E-2</v>
      </c>
      <c r="C157" s="13">
        <f t="shared" si="13"/>
        <v>5.5894724019594597E-2</v>
      </c>
      <c r="E157">
        <v>875.54</v>
      </c>
      <c r="F157" s="16">
        <f>'[2]NP Inflow data'!C157</f>
        <v>6.739606492086E-3</v>
      </c>
      <c r="G157" s="16">
        <f t="shared" si="12"/>
        <v>-8.0916989135079138</v>
      </c>
      <c r="H157">
        <v>875.54</v>
      </c>
    </row>
    <row r="158" spans="1:8">
      <c r="A158">
        <v>935.55</v>
      </c>
      <c r="B158" s="19">
        <f>'[2]NP Inflow data'!F158</f>
        <v>5.6045421584608797E-2</v>
      </c>
      <c r="C158" s="13">
        <f t="shared" si="13"/>
        <v>5.6045421584608797E-2</v>
      </c>
      <c r="E158">
        <v>875.55</v>
      </c>
      <c r="F158" s="16">
        <f>'[2]NP Inflow data'!C158</f>
        <v>6.8073131127152804E-3</v>
      </c>
      <c r="G158" s="16">
        <f t="shared" si="12"/>
        <v>-8.0916312068872855</v>
      </c>
      <c r="H158">
        <v>875.55</v>
      </c>
    </row>
    <row r="159" spans="1:8">
      <c r="A159">
        <v>935.56</v>
      </c>
      <c r="B159" s="19">
        <f>'[2]NP Inflow data'!F159</f>
        <v>5.6196275372345998E-2</v>
      </c>
      <c r="C159" s="13">
        <f t="shared" si="13"/>
        <v>5.6196275372345998E-2</v>
      </c>
      <c r="E159">
        <v>875.56</v>
      </c>
      <c r="F159" s="16">
        <f>'[2]NP Inflow data'!C159</f>
        <v>6.8753338883175696E-3</v>
      </c>
      <c r="G159" s="16">
        <f t="shared" si="12"/>
        <v>-8.0915631861116832</v>
      </c>
      <c r="H159">
        <v>875.56</v>
      </c>
    </row>
    <row r="160" spans="1:8">
      <c r="A160">
        <v>935.57</v>
      </c>
      <c r="B160" s="19">
        <f>'[2]NP Inflow data'!F160</f>
        <v>5.6347288223220902E-2</v>
      </c>
      <c r="C160" s="13">
        <f t="shared" si="13"/>
        <v>5.6347288223220902E-2</v>
      </c>
      <c r="E160">
        <v>875.57</v>
      </c>
      <c r="F160" s="16">
        <f>'[2]NP Inflow data'!C160</f>
        <v>6.9436675454128804E-3</v>
      </c>
      <c r="G160" s="16">
        <f t="shared" si="12"/>
        <v>-8.0914948524545878</v>
      </c>
      <c r="H160">
        <v>875.57</v>
      </c>
    </row>
    <row r="161" spans="1:8">
      <c r="A161">
        <v>935.58</v>
      </c>
      <c r="B161" s="19">
        <f>'[2]NP Inflow data'!F161</f>
        <v>5.6498462977643299E-2</v>
      </c>
      <c r="C161" s="13">
        <f t="shared" si="13"/>
        <v>5.6498462977643299E-2</v>
      </c>
      <c r="E161">
        <v>875.58</v>
      </c>
      <c r="F161" s="16">
        <f>'[2]NP Inflow data'!C161</f>
        <v>7.0123128105188904E-3</v>
      </c>
      <c r="G161" s="16">
        <f t="shared" si="12"/>
        <v>-8.0914262071894818</v>
      </c>
      <c r="H161">
        <v>875.58</v>
      </c>
    </row>
    <row r="162" spans="1:8">
      <c r="A162">
        <v>935.59</v>
      </c>
      <c r="B162" s="19">
        <f>'[2]NP Inflow data'!F162</f>
        <v>5.6649802476028098E-2</v>
      </c>
      <c r="C162" s="13">
        <f t="shared" si="13"/>
        <v>5.6649802476028098E-2</v>
      </c>
      <c r="E162">
        <v>875.59</v>
      </c>
      <c r="F162" s="16">
        <f>'[2]NP Inflow data'!C162</f>
        <v>7.08126841015559E-3</v>
      </c>
      <c r="G162" s="16">
        <f t="shared" si="12"/>
        <v>-8.0913572515898444</v>
      </c>
      <c r="H162">
        <v>875.59</v>
      </c>
    </row>
    <row r="163" spans="1:8">
      <c r="A163">
        <v>935.6</v>
      </c>
      <c r="B163" s="19">
        <f>'[2]NP Inflow data'!F163</f>
        <v>5.6801309558788302E-2</v>
      </c>
      <c r="C163" s="13">
        <f t="shared" si="13"/>
        <v>5.6801309558788302E-2</v>
      </c>
      <c r="E163">
        <v>875.6</v>
      </c>
      <c r="F163" s="16">
        <f>'[2]NP Inflow data'!C163</f>
        <v>7.1505330708422302E-3</v>
      </c>
      <c r="G163" s="16">
        <f t="shared" si="12"/>
        <v>-8.0912879869291583</v>
      </c>
      <c r="H163">
        <v>875.6</v>
      </c>
    </row>
    <row r="164" spans="1:8">
      <c r="A164">
        <v>935.61</v>
      </c>
      <c r="B164" s="19">
        <f>'[2]NP Inflow data'!F164</f>
        <v>5.6952987066337203E-2</v>
      </c>
      <c r="C164" s="13">
        <f t="shared" si="13"/>
        <v>5.6952987066337203E-2</v>
      </c>
      <c r="E164">
        <v>875.61</v>
      </c>
      <c r="F164" s="16">
        <f>'[2]NP Inflow data'!C164</f>
        <v>7.2201055190980199E-3</v>
      </c>
      <c r="G164" s="16">
        <f t="shared" si="12"/>
        <v>-8.0912184144809025</v>
      </c>
      <c r="H164">
        <v>875.61</v>
      </c>
    </row>
    <row r="165" spans="1:8">
      <c r="A165">
        <v>935.62</v>
      </c>
      <c r="B165" s="19">
        <f>'[2]NP Inflow data'!F165</f>
        <v>5.7104837839087902E-2</v>
      </c>
      <c r="C165" s="13">
        <f t="shared" si="13"/>
        <v>5.7104837839087902E-2</v>
      </c>
      <c r="E165">
        <v>875.62</v>
      </c>
      <c r="F165" s="16">
        <f>'[2]NP Inflow data'!C165</f>
        <v>7.2899844814421902E-3</v>
      </c>
      <c r="G165" s="16">
        <f t="shared" si="12"/>
        <v>-8.0911485355185579</v>
      </c>
      <c r="H165">
        <v>875.62</v>
      </c>
    </row>
    <row r="166" spans="1:8">
      <c r="A166">
        <v>935.63</v>
      </c>
      <c r="B166" s="19">
        <f>'[2]NP Inflow data'!F166</f>
        <v>5.7256864717453497E-2</v>
      </c>
      <c r="C166" s="13">
        <f t="shared" si="13"/>
        <v>5.7256864717453497E-2</v>
      </c>
      <c r="E166">
        <v>875.63</v>
      </c>
      <c r="F166" s="16">
        <f>'[2]NP Inflow data'!C166</f>
        <v>7.3601686843939897E-3</v>
      </c>
      <c r="G166" s="16">
        <f t="shared" si="12"/>
        <v>-8.0910783513156055</v>
      </c>
      <c r="H166">
        <v>875.63</v>
      </c>
    </row>
    <row r="167" spans="1:8">
      <c r="A167">
        <v>935.64</v>
      </c>
      <c r="B167" s="19">
        <f>'[2]NP Inflow data'!F167</f>
        <v>5.7409070541847199E-2</v>
      </c>
      <c r="C167" s="13">
        <f t="shared" si="13"/>
        <v>5.7409070541847199E-2</v>
      </c>
      <c r="E167">
        <v>875.64</v>
      </c>
      <c r="F167" s="16">
        <f>'[2]NP Inflow data'!C167</f>
        <v>7.4306568544726202E-3</v>
      </c>
      <c r="G167" s="16">
        <f t="shared" si="12"/>
        <v>-8.0910078631455278</v>
      </c>
      <c r="H167">
        <v>875.64</v>
      </c>
    </row>
    <row r="168" spans="1:8">
      <c r="A168">
        <v>935.65</v>
      </c>
      <c r="B168" s="19">
        <f>'[2]NP Inflow data'!F168</f>
        <v>5.7561458152682099E-2</v>
      </c>
      <c r="C168" s="13">
        <f t="shared" si="13"/>
        <v>5.7561458152682099E-2</v>
      </c>
      <c r="E168">
        <v>875.65</v>
      </c>
      <c r="F168" s="16">
        <f>'[2]NP Inflow data'!C168</f>
        <v>7.5014477181973302E-3</v>
      </c>
      <c r="G168" s="16">
        <f t="shared" si="12"/>
        <v>-8.0909370722818021</v>
      </c>
      <c r="H168">
        <v>875.65</v>
      </c>
    </row>
    <row r="169" spans="1:8">
      <c r="A169">
        <v>935.66</v>
      </c>
      <c r="B169" s="19">
        <f>'[2]NP Inflow data'!F169</f>
        <v>5.7714030390371297E-2</v>
      </c>
      <c r="C169" s="13">
        <f t="shared" si="13"/>
        <v>5.7714030390371297E-2</v>
      </c>
      <c r="E169">
        <v>875.66</v>
      </c>
      <c r="F169" s="16">
        <f>'[2]NP Inflow data'!C169</f>
        <v>7.5725400020873503E-3</v>
      </c>
      <c r="G169" s="16">
        <f t="shared" si="12"/>
        <v>-8.090865979997913</v>
      </c>
      <c r="H169">
        <v>875.66</v>
      </c>
    </row>
    <row r="170" spans="1:8">
      <c r="A170">
        <v>935.67</v>
      </c>
      <c r="B170" s="19">
        <f>'[2]NP Inflow data'!F170</f>
        <v>5.7866790095327997E-2</v>
      </c>
      <c r="C170" s="13">
        <f t="shared" si="13"/>
        <v>5.7866790095327997E-2</v>
      </c>
      <c r="E170">
        <v>875.67</v>
      </c>
      <c r="F170" s="16">
        <f>'[2]NP Inflow data'!C170</f>
        <v>7.6439324326618898E-3</v>
      </c>
      <c r="G170" s="16">
        <f t="shared" si="12"/>
        <v>-8.0907945875673377</v>
      </c>
      <c r="H170">
        <v>875.67</v>
      </c>
    </row>
    <row r="171" spans="1:8">
      <c r="A171">
        <v>935.68</v>
      </c>
      <c r="B171" s="19">
        <f>'[2]NP Inflow data'!F171</f>
        <v>5.8019740107965401E-2</v>
      </c>
      <c r="C171" s="13">
        <f t="shared" si="13"/>
        <v>5.8019740107965401E-2</v>
      </c>
      <c r="E171">
        <v>875.68</v>
      </c>
      <c r="F171" s="16">
        <f>'[2]NP Inflow data'!C171</f>
        <v>7.7156237364401897E-3</v>
      </c>
      <c r="G171" s="16">
        <f t="shared" si="12"/>
        <v>-8.0907228962635607</v>
      </c>
      <c r="H171">
        <v>875.68</v>
      </c>
    </row>
    <row r="172" spans="1:8">
      <c r="A172">
        <v>935.69</v>
      </c>
      <c r="B172" s="19">
        <f>'[2]NP Inflow data'!F172</f>
        <v>5.8172883268698301E-2</v>
      </c>
      <c r="C172" s="13">
        <f t="shared" si="13"/>
        <v>5.8172883268698301E-2</v>
      </c>
      <c r="E172">
        <v>875.69</v>
      </c>
      <c r="F172" s="16">
        <f>'[2]NP Inflow data'!C172</f>
        <v>7.7876126399423103E-3</v>
      </c>
      <c r="G172" s="16">
        <f t="shared" si="12"/>
        <v>-8.0906509073600574</v>
      </c>
      <c r="H172">
        <v>875.69</v>
      </c>
    </row>
    <row r="173" spans="1:8">
      <c r="A173">
        <v>935.7</v>
      </c>
      <c r="B173" s="19">
        <f>'[2]NP Inflow data'!F173</f>
        <v>5.8326222417936398E-2</v>
      </c>
      <c r="C173" s="13">
        <f t="shared" si="13"/>
        <v>5.8326222417936398E-2</v>
      </c>
      <c r="E173">
        <v>875.7</v>
      </c>
      <c r="F173" s="16">
        <f>'[2]NP Inflow data'!C173</f>
        <v>7.8598978696858193E-3</v>
      </c>
      <c r="G173" s="16">
        <f t="shared" si="12"/>
        <v>-8.0905786221303142</v>
      </c>
      <c r="H173">
        <v>875.7</v>
      </c>
    </row>
    <row r="174" spans="1:8">
      <c r="A174">
        <v>935.71</v>
      </c>
      <c r="B174" s="19">
        <f>'[2]NP Inflow data'!F174</f>
        <v>5.84797603960946E-2</v>
      </c>
      <c r="C174" s="13">
        <f t="shared" si="13"/>
        <v>5.84797603960946E-2</v>
      </c>
      <c r="E174">
        <v>875.71</v>
      </c>
      <c r="F174" s="16">
        <f>'[2]NP Inflow data'!C174</f>
        <v>7.9324781521907806E-3</v>
      </c>
      <c r="G174" s="16">
        <f t="shared" si="12"/>
        <v>-8.0905060418478101</v>
      </c>
      <c r="H174">
        <v>875.71</v>
      </c>
    </row>
    <row r="175" spans="1:8">
      <c r="A175">
        <v>935.72</v>
      </c>
      <c r="B175" s="19">
        <f>'[2]NP Inflow data'!F175</f>
        <v>5.8633500043586001E-2</v>
      </c>
      <c r="C175" s="13">
        <f t="shared" si="13"/>
        <v>5.8633500043586001E-2</v>
      </c>
      <c r="E175">
        <v>875.72</v>
      </c>
      <c r="F175" s="16">
        <f>'[2]NP Inflow data'!C175</f>
        <v>8.0053522139764202E-3</v>
      </c>
      <c r="G175" s="16">
        <f t="shared" si="12"/>
        <v>-8.0904331677860242</v>
      </c>
      <c r="H175">
        <v>875.72</v>
      </c>
    </row>
    <row r="176" spans="1:8">
      <c r="A176">
        <v>935.73</v>
      </c>
      <c r="B176" s="19">
        <f>'[2]NP Inflow data'!F176</f>
        <v>5.8787444200823699E-2</v>
      </c>
      <c r="C176" s="13">
        <f t="shared" si="13"/>
        <v>5.8787444200823699E-2</v>
      </c>
      <c r="E176">
        <v>875.73</v>
      </c>
      <c r="F176" s="16">
        <f>'[2]NP Inflow data'!C176</f>
        <v>8.0785187815619608E-3</v>
      </c>
      <c r="G176" s="16">
        <f t="shared" si="12"/>
        <v>-8.0903600012184391</v>
      </c>
      <c r="H176">
        <v>875.73</v>
      </c>
    </row>
    <row r="177" spans="1:8">
      <c r="A177">
        <v>935.74</v>
      </c>
      <c r="B177" s="19">
        <f>'[2]NP Inflow data'!F177</f>
        <v>5.8941595708221002E-2</v>
      </c>
      <c r="C177" s="13">
        <f t="shared" si="13"/>
        <v>5.8941595708221002E-2</v>
      </c>
      <c r="E177">
        <v>875.74</v>
      </c>
      <c r="F177" s="16">
        <f>'[2]NP Inflow data'!C177</f>
        <v>8.1519765814666301E-3</v>
      </c>
      <c r="G177" s="16">
        <f t="shared" si="12"/>
        <v>-8.090286543418534</v>
      </c>
      <c r="H177">
        <v>875.74</v>
      </c>
    </row>
    <row r="178" spans="1:8">
      <c r="A178">
        <v>935.75</v>
      </c>
      <c r="B178" s="19">
        <f>'[2]NP Inflow data'!F178</f>
        <v>5.9095957406190898E-2</v>
      </c>
      <c r="C178" s="13">
        <f t="shared" si="13"/>
        <v>5.9095957406190898E-2</v>
      </c>
      <c r="E178">
        <v>875.75</v>
      </c>
      <c r="F178" s="16">
        <f>'[2]NP Inflow data'!C178</f>
        <v>8.2257243402096697E-3</v>
      </c>
      <c r="G178" s="16">
        <f t="shared" si="12"/>
        <v>-8.0902127956597898</v>
      </c>
      <c r="H178">
        <v>875.75</v>
      </c>
    </row>
    <row r="179" spans="1:8">
      <c r="A179">
        <v>935.76</v>
      </c>
      <c r="B179" s="19">
        <f>'[2]NP Inflow data'!F179</f>
        <v>5.9250532135146597E-2</v>
      </c>
      <c r="C179" s="13">
        <f t="shared" si="13"/>
        <v>5.9250532135146597E-2</v>
      </c>
      <c r="E179">
        <v>875.76</v>
      </c>
      <c r="F179" s="16">
        <f>'[2]NP Inflow data'!C179</f>
        <v>8.2997607843103005E-3</v>
      </c>
      <c r="G179" s="16">
        <f t="shared" si="12"/>
        <v>-8.090138759215689</v>
      </c>
      <c r="H179">
        <v>875.76</v>
      </c>
    </row>
    <row r="180" spans="1:8">
      <c r="A180">
        <v>935.77</v>
      </c>
      <c r="B180" s="19">
        <f>'[2]NP Inflow data'!F180</f>
        <v>5.9405322735501302E-2</v>
      </c>
      <c r="C180" s="13">
        <f t="shared" si="13"/>
        <v>5.9405322735501302E-2</v>
      </c>
      <c r="E180">
        <v>875.77</v>
      </c>
      <c r="F180" s="16">
        <f>'[2]NP Inflow data'!C180</f>
        <v>8.3740846402877503E-3</v>
      </c>
      <c r="G180" s="16">
        <f t="shared" si="12"/>
        <v>-8.0900644353597126</v>
      </c>
      <c r="H180">
        <v>875.77</v>
      </c>
    </row>
    <row r="181" spans="1:8">
      <c r="A181">
        <v>935.78</v>
      </c>
      <c r="B181" s="19">
        <f>'[2]NP Inflow data'!F181</f>
        <v>5.9560332047668002E-2</v>
      </c>
      <c r="C181" s="13">
        <f t="shared" si="13"/>
        <v>5.9560332047668002E-2</v>
      </c>
      <c r="E181">
        <v>875.78</v>
      </c>
      <c r="F181" s="16">
        <f>'[2]NP Inflow data'!C181</f>
        <v>8.4486946346612503E-3</v>
      </c>
      <c r="G181" s="16">
        <f t="shared" si="12"/>
        <v>-8.0899898253653397</v>
      </c>
      <c r="H181">
        <v>875.78</v>
      </c>
    </row>
    <row r="182" spans="1:8">
      <c r="A182">
        <v>935.79</v>
      </c>
      <c r="B182" s="19">
        <f>'[2]NP Inflow data'!F182</f>
        <v>5.9715562912059997E-2</v>
      </c>
      <c r="C182" s="13">
        <f t="shared" si="13"/>
        <v>5.9715562912059997E-2</v>
      </c>
      <c r="E182">
        <v>875.79</v>
      </c>
      <c r="F182" s="16">
        <f>'[2]NP Inflow data'!C182</f>
        <v>8.52358949395003E-3</v>
      </c>
      <c r="G182" s="16">
        <f t="shared" si="12"/>
        <v>-8.0899149305060494</v>
      </c>
      <c r="H182">
        <v>875.79</v>
      </c>
    </row>
    <row r="183" spans="1:8">
      <c r="A183">
        <v>935.8</v>
      </c>
      <c r="B183" s="19">
        <f>'[2]NP Inflow data'!F183</f>
        <v>5.9871018169090302E-2</v>
      </c>
      <c r="C183" s="13">
        <f t="shared" si="13"/>
        <v>5.9871018169090302E-2</v>
      </c>
      <c r="E183">
        <v>875.8</v>
      </c>
      <c r="F183" s="16">
        <f>'[2]NP Inflow data'!C183</f>
        <v>8.5987679446733103E-3</v>
      </c>
      <c r="G183" s="16">
        <f t="shared" si="12"/>
        <v>-8.089839752055326</v>
      </c>
      <c r="H183">
        <v>875.8</v>
      </c>
    </row>
    <row r="184" spans="1:8">
      <c r="A184">
        <v>935.81</v>
      </c>
      <c r="B184" s="19">
        <f>'[2]NP Inflow data'!F184</f>
        <v>6.0026700659172101E-2</v>
      </c>
      <c r="C184" s="13">
        <f t="shared" si="13"/>
        <v>6.0026700659172101E-2</v>
      </c>
      <c r="E184">
        <v>875.81</v>
      </c>
      <c r="F184" s="16">
        <f>'[2]NP Inflow data'!C184</f>
        <v>8.6742287133503293E-3</v>
      </c>
      <c r="G184" s="16">
        <f t="shared" si="12"/>
        <v>-8.0897642912866505</v>
      </c>
      <c r="H184">
        <v>875.81</v>
      </c>
    </row>
    <row r="185" spans="1:8">
      <c r="A185">
        <v>935.82</v>
      </c>
      <c r="B185" s="19">
        <f>'[2]NP Inflow data'!F185</f>
        <v>6.0182613222720401E-2</v>
      </c>
      <c r="C185" s="13">
        <f t="shared" si="13"/>
        <v>6.0182613222720401E-2</v>
      </c>
      <c r="E185">
        <v>875.82</v>
      </c>
      <c r="F185" s="16">
        <f>'[2]NP Inflow data'!C185</f>
        <v>8.7499705265011805E-3</v>
      </c>
      <c r="G185" s="16">
        <f t="shared" si="12"/>
        <v>-8.0896885494734985</v>
      </c>
      <c r="H185">
        <v>875.82</v>
      </c>
    </row>
    <row r="186" spans="1:8">
      <c r="A186">
        <v>935.83</v>
      </c>
      <c r="B186" s="19">
        <f>'[2]NP Inflow data'!F186</f>
        <v>6.0338758700144698E-2</v>
      </c>
      <c r="C186" s="13">
        <f t="shared" si="13"/>
        <v>6.0338758700144698E-2</v>
      </c>
      <c r="E186">
        <v>875.83</v>
      </c>
      <c r="F186" s="16">
        <f>'[2]NP Inflow data'!C186</f>
        <v>8.8259921106433707E-3</v>
      </c>
      <c r="G186" s="16">
        <f t="shared" si="12"/>
        <v>-8.089612527889356</v>
      </c>
      <c r="H186">
        <v>875.83</v>
      </c>
    </row>
    <row r="187" spans="1:8">
      <c r="A187">
        <v>935.84</v>
      </c>
      <c r="B187" s="19">
        <f>'[2]NP Inflow data'!F187</f>
        <v>6.0495139931860002E-2</v>
      </c>
      <c r="C187" s="13">
        <f t="shared" si="13"/>
        <v>6.0495139931860002E-2</v>
      </c>
      <c r="E187">
        <v>875.84</v>
      </c>
      <c r="F187" s="16">
        <f>'[2]NP Inflow data'!C187</f>
        <v>8.9022921922969692E-3</v>
      </c>
      <c r="G187" s="16">
        <f t="shared" si="12"/>
        <v>-8.0895362278077041</v>
      </c>
      <c r="H187">
        <v>875.84</v>
      </c>
    </row>
    <row r="188" spans="1:8">
      <c r="A188">
        <v>935.85</v>
      </c>
      <c r="B188" s="19">
        <f>'[2]NP Inflow data'!F188</f>
        <v>6.06517597582793E-2</v>
      </c>
      <c r="C188" s="13">
        <f t="shared" si="13"/>
        <v>6.06517597582793E-2</v>
      </c>
      <c r="E188">
        <v>875.85</v>
      </c>
      <c r="F188" s="16">
        <f>'[2]NP Inflow data'!C188</f>
        <v>8.9788694979812296E-3</v>
      </c>
      <c r="G188" s="16">
        <f t="shared" si="12"/>
        <v>-8.0894596505020182</v>
      </c>
      <c r="H188">
        <v>875.85</v>
      </c>
    </row>
    <row r="189" spans="1:8">
      <c r="A189">
        <v>935.86</v>
      </c>
      <c r="B189" s="19">
        <f>'[2]NP Inflow data'!F189</f>
        <v>6.0808621019815899E-2</v>
      </c>
      <c r="C189" s="13">
        <f t="shared" si="13"/>
        <v>6.0808621019815899E-2</v>
      </c>
      <c r="E189">
        <v>875.86</v>
      </c>
      <c r="F189" s="16">
        <f>'[2]NP Inflow data'!C189</f>
        <v>9.0557227542153798E-3</v>
      </c>
      <c r="G189" s="16">
        <f t="shared" si="12"/>
        <v>-8.0893827972457846</v>
      </c>
      <c r="H189">
        <v>875.86</v>
      </c>
    </row>
    <row r="190" spans="1:8">
      <c r="A190">
        <v>935.87</v>
      </c>
      <c r="B190" s="19">
        <f>'[2]NP Inflow data'!F190</f>
        <v>6.0965726556882802E-2</v>
      </c>
      <c r="C190" s="13">
        <f t="shared" si="13"/>
        <v>6.0965726556882802E-2</v>
      </c>
      <c r="E190">
        <v>875.87</v>
      </c>
      <c r="F190" s="16">
        <f>'[2]NP Inflow data'!C190</f>
        <v>9.1328506875186302E-3</v>
      </c>
      <c r="G190" s="16">
        <f t="shared" si="12"/>
        <v>-8.0893056693124823</v>
      </c>
      <c r="H190">
        <v>875.87</v>
      </c>
    </row>
    <row r="191" spans="1:8">
      <c r="A191">
        <v>935.88</v>
      </c>
      <c r="B191" s="19">
        <f>'[2]NP Inflow data'!F191</f>
        <v>6.1123079209893301E-2</v>
      </c>
      <c r="C191" s="13">
        <f t="shared" si="13"/>
        <v>6.1123079209893301E-2</v>
      </c>
      <c r="E191">
        <v>875.88</v>
      </c>
      <c r="F191" s="16">
        <f>'[2]NP Inflow data'!C191</f>
        <v>9.2102520244102207E-3</v>
      </c>
      <c r="G191" s="16">
        <f t="shared" si="12"/>
        <v>-8.0892282679755905</v>
      </c>
      <c r="H191">
        <v>875.88</v>
      </c>
    </row>
    <row r="192" spans="1:8">
      <c r="A192">
        <v>935.89</v>
      </c>
      <c r="B192" s="19">
        <f>'[2]NP Inflow data'!F192</f>
        <v>6.1280681819260503E-2</v>
      </c>
      <c r="C192" s="13">
        <f t="shared" si="13"/>
        <v>6.1280681819260503E-2</v>
      </c>
      <c r="E192">
        <v>875.89</v>
      </c>
      <c r="F192" s="16">
        <f>'[2]NP Inflow data'!C192</f>
        <v>9.2879254914093792E-3</v>
      </c>
      <c r="G192" s="16">
        <f t="shared" si="12"/>
        <v>-8.08915059450859</v>
      </c>
      <c r="H192">
        <v>875.89</v>
      </c>
    </row>
    <row r="193" spans="1:8">
      <c r="A193">
        <v>935.9</v>
      </c>
      <c r="B193" s="19">
        <f>'[2]NP Inflow data'!F193</f>
        <v>6.1438537225397397E-2</v>
      </c>
      <c r="C193" s="13">
        <f t="shared" si="13"/>
        <v>6.1438537225397397E-2</v>
      </c>
      <c r="E193">
        <v>875.9</v>
      </c>
      <c r="F193" s="16">
        <f>'[2]NP Inflow data'!C193</f>
        <v>9.3658698150353298E-3</v>
      </c>
      <c r="G193" s="16">
        <f t="shared" si="12"/>
        <v>-8.0890726501849652</v>
      </c>
      <c r="H193">
        <v>875.9</v>
      </c>
    </row>
    <row r="194" spans="1:8">
      <c r="A194">
        <v>935.91</v>
      </c>
      <c r="B194" s="19">
        <f>'[2]NP Inflow data'!F194</f>
        <v>6.1596648268717302E-2</v>
      </c>
      <c r="C194" s="13">
        <f t="shared" si="13"/>
        <v>6.1596648268717302E-2</v>
      </c>
      <c r="E194">
        <v>875.91</v>
      </c>
      <c r="F194" s="16">
        <f>'[2]NP Inflow data'!C194</f>
        <v>9.4440837218073108E-3</v>
      </c>
      <c r="G194" s="16">
        <f t="shared" si="12"/>
        <v>-8.0889944362781936</v>
      </c>
      <c r="H194">
        <v>875.91</v>
      </c>
    </row>
    <row r="195" spans="1:8">
      <c r="A195">
        <v>935.92</v>
      </c>
      <c r="B195" s="19">
        <f>'[2]NP Inflow data'!F195</f>
        <v>6.1755017789633299E-2</v>
      </c>
      <c r="C195" s="13">
        <f t="shared" si="13"/>
        <v>6.1755017789633299E-2</v>
      </c>
      <c r="E195">
        <v>875.92</v>
      </c>
      <c r="F195" s="16">
        <f>'[2]NP Inflow data'!C195</f>
        <v>9.52256593824455E-3</v>
      </c>
      <c r="G195" s="16">
        <f t="shared" si="12"/>
        <v>-8.0889159540617559</v>
      </c>
      <c r="H195">
        <v>875.92</v>
      </c>
    </row>
    <row r="196" spans="1:8">
      <c r="A196">
        <v>935.93</v>
      </c>
      <c r="B196" s="19">
        <f>'[2]NP Inflow data'!F196</f>
        <v>6.1913648628558603E-2</v>
      </c>
      <c r="C196" s="13">
        <f t="shared" si="13"/>
        <v>6.1913648628558603E-2</v>
      </c>
      <c r="E196">
        <v>875.93</v>
      </c>
      <c r="F196" s="16">
        <f>'[2]NP Inflow data'!C196</f>
        <v>9.6013151908662699E-3</v>
      </c>
      <c r="G196" s="16">
        <f t="shared" si="12"/>
        <v>-8.088837204809133</v>
      </c>
      <c r="H196">
        <v>875.93</v>
      </c>
    </row>
    <row r="197" spans="1:8">
      <c r="A197">
        <v>935.94</v>
      </c>
      <c r="B197" s="19">
        <f>'[2]NP Inflow data'!F197</f>
        <v>6.2072543625908E-2</v>
      </c>
      <c r="C197" s="13">
        <f t="shared" si="13"/>
        <v>6.2072543625908E-2</v>
      </c>
      <c r="E197">
        <v>875.94</v>
      </c>
      <c r="F197" s="16">
        <f>'[2]NP Inflow data'!C197</f>
        <v>9.6803302061926003E-3</v>
      </c>
      <c r="G197" s="16">
        <f t="shared" ref="G197:G260" si="14">F197-$F$3103</f>
        <v>-8.0887581897938077</v>
      </c>
      <c r="H197">
        <v>875.94</v>
      </c>
    </row>
    <row r="198" spans="1:8">
      <c r="A198">
        <v>935.95</v>
      </c>
      <c r="B198" s="19">
        <f>'[2]NP Inflow data'!F198</f>
        <v>6.2231705622091203E-2</v>
      </c>
      <c r="C198" s="13">
        <f t="shared" ref="C198:C261" si="15">B198-$B$24</f>
        <v>6.2231705622091203E-2</v>
      </c>
      <c r="E198">
        <v>875.95</v>
      </c>
      <c r="F198" s="16">
        <f>'[2]NP Inflow data'!C198</f>
        <v>9.7596097107409806E-3</v>
      </c>
      <c r="G198" s="16">
        <f t="shared" si="14"/>
        <v>-8.0886789102892589</v>
      </c>
      <c r="H198">
        <v>875.95</v>
      </c>
    </row>
    <row r="199" spans="1:8">
      <c r="A199">
        <v>935.96</v>
      </c>
      <c r="B199" s="19">
        <f>'[2]NP Inflow data'!F199</f>
        <v>6.2391137457522998E-2</v>
      </c>
      <c r="C199" s="13">
        <f t="shared" si="15"/>
        <v>6.2391137457522998E-2</v>
      </c>
      <c r="E199">
        <v>875.96</v>
      </c>
      <c r="F199" s="16">
        <f>'[2]NP Inflow data'!C199</f>
        <v>9.8391524310315302E-3</v>
      </c>
      <c r="G199" s="16">
        <f t="shared" si="14"/>
        <v>-8.0885993675689694</v>
      </c>
      <c r="H199">
        <v>875.96</v>
      </c>
    </row>
    <row r="200" spans="1:8">
      <c r="A200">
        <v>935.97</v>
      </c>
      <c r="B200" s="19">
        <f>'[2]NP Inflow data'!F200</f>
        <v>6.2550841972616705E-2</v>
      </c>
      <c r="C200" s="13">
        <f t="shared" si="15"/>
        <v>6.2550841972616705E-2</v>
      </c>
      <c r="E200">
        <v>875.97</v>
      </c>
      <c r="F200" s="16">
        <f>'[2]NP Inflow data'!C200</f>
        <v>9.9189570935834699E-3</v>
      </c>
      <c r="G200" s="16">
        <f t="shared" si="14"/>
        <v>-8.0885195629064164</v>
      </c>
      <c r="H200">
        <v>875.97</v>
      </c>
    </row>
    <row r="201" spans="1:8">
      <c r="A201">
        <v>935.98</v>
      </c>
      <c r="B201" s="19">
        <f>'[2]NP Inflow data'!F201</f>
        <v>6.27108220077853E-2</v>
      </c>
      <c r="C201" s="13">
        <f t="shared" si="15"/>
        <v>6.27108220077853E-2</v>
      </c>
      <c r="E201">
        <v>875.98</v>
      </c>
      <c r="F201" s="16">
        <f>'[2]NP Inflow data'!C201</f>
        <v>9.99902242491605E-3</v>
      </c>
      <c r="G201" s="16">
        <f t="shared" si="14"/>
        <v>-8.0884394975750844</v>
      </c>
      <c r="H201">
        <v>875.98</v>
      </c>
    </row>
    <row r="202" spans="1:8">
      <c r="A202">
        <v>935.99</v>
      </c>
      <c r="B202" s="19">
        <f>'[2]NP Inflow data'!F202</f>
        <v>6.2871080403441998E-2</v>
      </c>
      <c r="C202" s="13">
        <f t="shared" si="15"/>
        <v>6.2871080403441998E-2</v>
      </c>
      <c r="E202">
        <v>875.99</v>
      </c>
      <c r="F202" s="16">
        <f>'[2]NP Inflow data'!C202</f>
        <v>1.00793471515485E-2</v>
      </c>
      <c r="G202" s="16">
        <f t="shared" si="14"/>
        <v>-8.0883591728484525</v>
      </c>
      <c r="H202">
        <v>875.99</v>
      </c>
    </row>
    <row r="203" spans="1:8">
      <c r="A203">
        <v>936</v>
      </c>
      <c r="B203" s="19">
        <f>'[2]NP Inflow data'!F203</f>
        <v>6.3031619999999997E-2</v>
      </c>
      <c r="C203" s="13">
        <f t="shared" si="15"/>
        <v>6.3031619999999997E-2</v>
      </c>
      <c r="E203">
        <v>876</v>
      </c>
      <c r="F203" s="16">
        <f>'[2]NP Inflow data'!C203</f>
        <v>1.0159929999999999E-2</v>
      </c>
      <c r="G203" s="16">
        <f t="shared" si="14"/>
        <v>-8.0882785899999998</v>
      </c>
      <c r="H203">
        <v>876</v>
      </c>
    </row>
    <row r="204" spans="1:8">
      <c r="A204">
        <v>936.01</v>
      </c>
      <c r="B204" s="19">
        <f>'[2]NP Inflow data'!F204</f>
        <v>6.3192443037409202E-2</v>
      </c>
      <c r="C204" s="13">
        <f t="shared" si="15"/>
        <v>6.3192443037409202E-2</v>
      </c>
      <c r="E204">
        <v>876.01</v>
      </c>
      <c r="F204" s="16">
        <f>'[2]NP Inflow data'!C204</f>
        <v>1.02407696419965E-2</v>
      </c>
      <c r="G204" s="16">
        <f t="shared" si="14"/>
        <v>-8.0881977503580043</v>
      </c>
      <c r="H204">
        <v>876.01</v>
      </c>
    </row>
    <row r="205" spans="1:8">
      <c r="A205">
        <v>936.02</v>
      </c>
      <c r="B205" s="19">
        <f>'[2]NP Inflow data'!F205</f>
        <v>6.3353549353767094E-2</v>
      </c>
      <c r="C205" s="13">
        <f t="shared" si="15"/>
        <v>6.3353549353767094E-2</v>
      </c>
      <c r="E205">
        <v>876.02</v>
      </c>
      <c r="F205" s="16">
        <f>'[2]NP Inflow data'!C205</f>
        <v>1.0321864530090199E-2</v>
      </c>
      <c r="G205" s="16">
        <f t="shared" si="14"/>
        <v>-8.0881166554699107</v>
      </c>
      <c r="H205">
        <v>876.02</v>
      </c>
    </row>
    <row r="206" spans="1:8">
      <c r="A206">
        <v>936.03</v>
      </c>
      <c r="B206" s="19">
        <f>'[2]NP Inflow data'!F206</f>
        <v>6.3514938186708003E-2</v>
      </c>
      <c r="C206" s="13">
        <f t="shared" si="15"/>
        <v>6.3514938186708003E-2</v>
      </c>
      <c r="E206">
        <v>876.03</v>
      </c>
      <c r="F206" s="16">
        <f>'[2]NP Inflow data'!C206</f>
        <v>1.040321306204E-2</v>
      </c>
      <c r="G206" s="16">
        <f t="shared" si="14"/>
        <v>-8.0880353069379609</v>
      </c>
      <c r="H206">
        <v>876.03</v>
      </c>
    </row>
    <row r="207" spans="1:8">
      <c r="A207">
        <v>936.04</v>
      </c>
      <c r="B207" s="19">
        <f>'[2]NP Inflow data'!F207</f>
        <v>6.3676608773866106E-2</v>
      </c>
      <c r="C207" s="13">
        <f t="shared" si="15"/>
        <v>6.3676608773866106E-2</v>
      </c>
      <c r="E207">
        <v>876.04</v>
      </c>
      <c r="F207" s="16">
        <f>'[2]NP Inflow data'!C207</f>
        <v>1.0484813635605E-2</v>
      </c>
      <c r="G207" s="16">
        <f t="shared" si="14"/>
        <v>-8.0879537063643951</v>
      </c>
      <c r="H207">
        <v>876.04</v>
      </c>
    </row>
    <row r="208" spans="1:8">
      <c r="A208">
        <v>936.05</v>
      </c>
      <c r="B208" s="19">
        <f>'[2]NP Inflow data'!F208</f>
        <v>6.3838560352875606E-2</v>
      </c>
      <c r="C208" s="13">
        <f t="shared" si="15"/>
        <v>6.3838560352875606E-2</v>
      </c>
      <c r="E208">
        <v>876.05</v>
      </c>
      <c r="F208" s="16">
        <f>'[2]NP Inflow data'!C208</f>
        <v>1.0566664648544E-2</v>
      </c>
      <c r="G208" s="16">
        <f t="shared" si="14"/>
        <v>-8.087871855351457</v>
      </c>
      <c r="H208">
        <v>876.05</v>
      </c>
    </row>
    <row r="209" spans="1:8">
      <c r="A209">
        <v>936.06</v>
      </c>
      <c r="B209" s="19">
        <f>'[2]NP Inflow data'!F209</f>
        <v>6.4000792161371001E-2</v>
      </c>
      <c r="C209" s="13">
        <f t="shared" si="15"/>
        <v>6.4000792161371001E-2</v>
      </c>
      <c r="E209">
        <v>876.06</v>
      </c>
      <c r="F209" s="16">
        <f>'[2]NP Inflow data'!C209</f>
        <v>1.0648764498616001E-2</v>
      </c>
      <c r="G209" s="16">
        <f t="shared" si="14"/>
        <v>-8.0877897555013849</v>
      </c>
      <c r="H209">
        <v>876.06</v>
      </c>
    </row>
    <row r="210" spans="1:8">
      <c r="A210">
        <v>936.07</v>
      </c>
      <c r="B210" s="19">
        <f>'[2]NP Inflow data'!F210</f>
        <v>6.4163303436988395E-2</v>
      </c>
      <c r="C210" s="13">
        <f t="shared" si="15"/>
        <v>6.4163303436988395E-2</v>
      </c>
      <c r="E210">
        <v>876.07</v>
      </c>
      <c r="F210" s="16">
        <f>'[2]NP Inflow data'!C210</f>
        <v>1.07311115835808E-2</v>
      </c>
      <c r="G210" s="16">
        <f t="shared" si="14"/>
        <v>-8.0877074084164189</v>
      </c>
      <c r="H210">
        <v>876.07</v>
      </c>
    </row>
    <row r="211" spans="1:8">
      <c r="A211">
        <v>936.08</v>
      </c>
      <c r="B211" s="19">
        <f>'[2]NP Inflow data'!F211</f>
        <v>6.4326093417358204E-2</v>
      </c>
      <c r="C211" s="13">
        <f t="shared" si="15"/>
        <v>6.4326093417358204E-2</v>
      </c>
      <c r="E211">
        <v>876.08</v>
      </c>
      <c r="F211" s="16">
        <f>'[2]NP Inflow data'!C211</f>
        <v>1.0813704301195499E-2</v>
      </c>
      <c r="G211" s="16">
        <f t="shared" si="14"/>
        <v>-8.0876248156988044</v>
      </c>
      <c r="H211">
        <v>876.08</v>
      </c>
    </row>
    <row r="212" spans="1:8">
      <c r="A212">
        <v>936.09</v>
      </c>
      <c r="B212" s="19">
        <f>'[2]NP Inflow data'!F212</f>
        <v>6.4489161340116605E-2</v>
      </c>
      <c r="C212" s="13">
        <f t="shared" si="15"/>
        <v>6.4489161340116605E-2</v>
      </c>
      <c r="E212">
        <v>876.09</v>
      </c>
      <c r="F212" s="16">
        <f>'[2]NP Inflow data'!C212</f>
        <v>1.0896541049220001E-2</v>
      </c>
      <c r="G212" s="16">
        <f t="shared" si="14"/>
        <v>-8.0875419789507799</v>
      </c>
      <c r="H212">
        <v>876.09</v>
      </c>
    </row>
    <row r="213" spans="1:8">
      <c r="A213">
        <v>936.1</v>
      </c>
      <c r="B213" s="19">
        <f>'[2]NP Inflow data'!F213</f>
        <v>6.4652506442897995E-2</v>
      </c>
      <c r="C213" s="13">
        <f t="shared" si="15"/>
        <v>6.4652506442897995E-2</v>
      </c>
      <c r="E213">
        <v>876.1</v>
      </c>
      <c r="F213" s="16">
        <f>'[2]NP Inflow data'!C213</f>
        <v>1.09796202254131E-2</v>
      </c>
      <c r="G213" s="16">
        <f t="shared" si="14"/>
        <v>-8.0874588997745871</v>
      </c>
      <c r="H213">
        <v>876.1</v>
      </c>
    </row>
    <row r="214" spans="1:8">
      <c r="A214">
        <v>936.11</v>
      </c>
      <c r="B214" s="19">
        <f>'[2]NP Inflow data'!F214</f>
        <v>6.4816127963336606E-2</v>
      </c>
      <c r="C214" s="13">
        <f t="shared" si="15"/>
        <v>6.4816127963336606E-2</v>
      </c>
      <c r="E214">
        <v>876.11</v>
      </c>
      <c r="F214" s="16">
        <f>'[2]NP Inflow data'!C214</f>
        <v>1.10629402275339E-2</v>
      </c>
      <c r="G214" s="16">
        <f t="shared" si="14"/>
        <v>-8.0873755797724662</v>
      </c>
      <c r="H214">
        <v>876.11</v>
      </c>
    </row>
    <row r="215" spans="1:8">
      <c r="A215">
        <v>936.12</v>
      </c>
      <c r="B215" s="19">
        <f>'[2]NP Inflow data'!F215</f>
        <v>6.4980025139066699E-2</v>
      </c>
      <c r="C215" s="13">
        <f t="shared" si="15"/>
        <v>6.4980025139066699E-2</v>
      </c>
      <c r="E215">
        <v>876.12</v>
      </c>
      <c r="F215" s="16">
        <f>'[2]NP Inflow data'!C215</f>
        <v>1.11464994533412E-2</v>
      </c>
      <c r="G215" s="16">
        <f t="shared" si="14"/>
        <v>-8.0872920205466592</v>
      </c>
      <c r="H215">
        <v>876.12</v>
      </c>
    </row>
    <row r="216" spans="1:8">
      <c r="A216">
        <v>936.13</v>
      </c>
      <c r="B216" s="19">
        <f>'[2]NP Inflow data'!F216</f>
        <v>6.5144197207722507E-2</v>
      </c>
      <c r="C216" s="13">
        <f t="shared" si="15"/>
        <v>6.5144197207722507E-2</v>
      </c>
      <c r="E216">
        <v>876.13</v>
      </c>
      <c r="F216" s="16">
        <f>'[2]NP Inflow data'!C216</f>
        <v>1.1230296300594E-2</v>
      </c>
      <c r="G216" s="16">
        <f t="shared" si="14"/>
        <v>-8.0872082236994061</v>
      </c>
      <c r="H216">
        <v>876.13</v>
      </c>
    </row>
    <row r="217" spans="1:8">
      <c r="A217">
        <v>936.14</v>
      </c>
      <c r="B217" s="19">
        <f>'[2]NP Inflow data'!F217</f>
        <v>6.5308643406938302E-2</v>
      </c>
      <c r="C217" s="13">
        <f t="shared" si="15"/>
        <v>6.5308643406938302E-2</v>
      </c>
      <c r="E217">
        <v>876.14</v>
      </c>
      <c r="F217" s="16">
        <f>'[2]NP Inflow data'!C217</f>
        <v>1.13143291670511E-2</v>
      </c>
      <c r="G217" s="16">
        <f t="shared" si="14"/>
        <v>-8.0871241908329488</v>
      </c>
      <c r="H217">
        <v>876.14</v>
      </c>
    </row>
    <row r="218" spans="1:8">
      <c r="A218">
        <v>936.15</v>
      </c>
      <c r="B218" s="19">
        <f>'[2]NP Inflow data'!F218</f>
        <v>6.5473362974348498E-2</v>
      </c>
      <c r="C218" s="13">
        <f t="shared" si="15"/>
        <v>6.5473362974348498E-2</v>
      </c>
      <c r="E218">
        <v>876.15</v>
      </c>
      <c r="F218" s="16">
        <f>'[2]NP Inflow data'!C218</f>
        <v>1.13985964504717E-2</v>
      </c>
      <c r="G218" s="16">
        <f t="shared" si="14"/>
        <v>-8.0870399235495292</v>
      </c>
      <c r="H218">
        <v>876.15</v>
      </c>
    </row>
    <row r="219" spans="1:8">
      <c r="A219">
        <v>936.16</v>
      </c>
      <c r="B219" s="19">
        <f>'[2]NP Inflow data'!F219</f>
        <v>6.5638355147587202E-2</v>
      </c>
      <c r="C219" s="13">
        <f t="shared" si="15"/>
        <v>6.5638355147587202E-2</v>
      </c>
      <c r="E219">
        <v>876.16</v>
      </c>
      <c r="F219" s="16">
        <f>'[2]NP Inflow data'!C219</f>
        <v>1.14830965486144E-2</v>
      </c>
      <c r="G219" s="16">
        <f t="shared" si="14"/>
        <v>-8.0869554234513856</v>
      </c>
      <c r="H219">
        <v>876.16</v>
      </c>
    </row>
    <row r="220" spans="1:8">
      <c r="A220">
        <v>936.17</v>
      </c>
      <c r="B220" s="19">
        <f>'[2]NP Inflow data'!F220</f>
        <v>6.5803619164288896E-2</v>
      </c>
      <c r="C220" s="13">
        <f t="shared" si="15"/>
        <v>6.5803619164288896E-2</v>
      </c>
      <c r="E220">
        <v>876.17</v>
      </c>
      <c r="F220" s="16">
        <f>'[2]NP Inflow data'!C220</f>
        <v>1.15678278592384E-2</v>
      </c>
      <c r="G220" s="16">
        <f t="shared" si="14"/>
        <v>-8.0868706921407618</v>
      </c>
      <c r="H220">
        <v>876.17</v>
      </c>
    </row>
    <row r="221" spans="1:8">
      <c r="A221">
        <v>936.18</v>
      </c>
      <c r="B221" s="19">
        <f>'[2]NP Inflow data'!F221</f>
        <v>6.5969154262087701E-2</v>
      </c>
      <c r="C221" s="13">
        <f t="shared" si="15"/>
        <v>6.5969154262087701E-2</v>
      </c>
      <c r="E221">
        <v>876.18</v>
      </c>
      <c r="F221" s="16">
        <f>'[2]NP Inflow data'!C221</f>
        <v>1.1652788780102501E-2</v>
      </c>
      <c r="G221" s="16">
        <f t="shared" si="14"/>
        <v>-8.0867857312198979</v>
      </c>
      <c r="H221">
        <v>876.18</v>
      </c>
    </row>
    <row r="222" spans="1:8">
      <c r="A222">
        <v>936.19</v>
      </c>
      <c r="B222" s="19">
        <f>'[2]NP Inflow data'!F222</f>
        <v>6.6134959678619806E-2</v>
      </c>
      <c r="C222" s="13">
        <f t="shared" si="15"/>
        <v>6.6134959678619806E-2</v>
      </c>
      <c r="E222">
        <v>876.19</v>
      </c>
      <c r="F222" s="16">
        <f>'[2]NP Inflow data'!C222</f>
        <v>1.17379777089667E-2</v>
      </c>
      <c r="G222" s="16">
        <f t="shared" si="14"/>
        <v>-8.0867005422910339</v>
      </c>
      <c r="H222">
        <v>876.19</v>
      </c>
    </row>
    <row r="223" spans="1:8">
      <c r="A223">
        <v>936.2</v>
      </c>
      <c r="B223" s="19">
        <f>'[2]NP Inflow data'!F223</f>
        <v>6.6301034651515697E-2</v>
      </c>
      <c r="C223" s="13">
        <f t="shared" si="15"/>
        <v>6.6301034651515697E-2</v>
      </c>
      <c r="E223">
        <v>876.2</v>
      </c>
      <c r="F223" s="16">
        <f>'[2]NP Inflow data'!C223</f>
        <v>1.18233930435878E-2</v>
      </c>
      <c r="G223" s="16">
        <f t="shared" si="14"/>
        <v>-8.0866151269564117</v>
      </c>
      <c r="H223">
        <v>876.2</v>
      </c>
    </row>
    <row r="224" spans="1:8">
      <c r="A224">
        <v>936.21</v>
      </c>
      <c r="B224" s="19">
        <f>'[2]NP Inflow data'!F224</f>
        <v>6.6467378418411702E-2</v>
      </c>
      <c r="C224" s="13">
        <f t="shared" si="15"/>
        <v>6.6467378418411702E-2</v>
      </c>
      <c r="E224">
        <v>876.21</v>
      </c>
      <c r="F224" s="16">
        <f>'[2]NP Inflow data'!C224</f>
        <v>1.1909033181725899E-2</v>
      </c>
      <c r="G224" s="16">
        <f t="shared" si="14"/>
        <v>-8.0865294868182751</v>
      </c>
      <c r="H224">
        <v>876.21</v>
      </c>
    </row>
    <row r="225" spans="1:8">
      <c r="A225">
        <v>936.22</v>
      </c>
      <c r="B225" s="19">
        <f>'[2]NP Inflow data'!F225</f>
        <v>6.6633990216941996E-2</v>
      </c>
      <c r="C225" s="13">
        <f t="shared" si="15"/>
        <v>6.6633990216941996E-2</v>
      </c>
      <c r="E225">
        <v>876.22</v>
      </c>
      <c r="F225" s="16">
        <f>'[2]NP Inflow data'!C225</f>
        <v>1.1994896521139799E-2</v>
      </c>
      <c r="G225" s="16">
        <f t="shared" si="14"/>
        <v>-8.0864436234788606</v>
      </c>
      <c r="H225">
        <v>876.22</v>
      </c>
    </row>
    <row r="226" spans="1:8">
      <c r="A226">
        <v>936.23</v>
      </c>
      <c r="B226" s="19">
        <f>'[2]NP Inflow data'!F226</f>
        <v>6.6800869284740702E-2</v>
      </c>
      <c r="C226" s="13">
        <f t="shared" si="15"/>
        <v>6.6800869284740702E-2</v>
      </c>
      <c r="E226">
        <v>876.23</v>
      </c>
      <c r="F226" s="16">
        <f>'[2]NP Inflow data'!C226</f>
        <v>1.20809814595885E-2</v>
      </c>
      <c r="G226" s="16">
        <f t="shared" si="14"/>
        <v>-8.0863575385404118</v>
      </c>
      <c r="H226">
        <v>876.23</v>
      </c>
    </row>
    <row r="227" spans="1:8">
      <c r="A227">
        <v>936.24</v>
      </c>
      <c r="B227" s="19">
        <f>'[2]NP Inflow data'!F227</f>
        <v>6.6968014859442399E-2</v>
      </c>
      <c r="C227" s="13">
        <f t="shared" si="15"/>
        <v>6.6968014859442399E-2</v>
      </c>
      <c r="E227">
        <v>876.24</v>
      </c>
      <c r="F227" s="16">
        <f>'[2]NP Inflow data'!C227</f>
        <v>1.21672863948309E-2</v>
      </c>
      <c r="G227" s="16">
        <f t="shared" si="14"/>
        <v>-8.086271233605169</v>
      </c>
      <c r="H227">
        <v>876.24</v>
      </c>
    </row>
    <row r="228" spans="1:8">
      <c r="A228">
        <v>936.25</v>
      </c>
      <c r="B228" s="19">
        <f>'[2]NP Inflow data'!F228</f>
        <v>6.7135426178681096E-2</v>
      </c>
      <c r="C228" s="13">
        <f t="shared" si="15"/>
        <v>6.7135426178681096E-2</v>
      </c>
      <c r="E228">
        <v>876.25</v>
      </c>
      <c r="F228" s="16">
        <f>'[2]NP Inflow data'!C228</f>
        <v>1.22538097246259E-2</v>
      </c>
      <c r="G228" s="16">
        <f t="shared" si="14"/>
        <v>-8.0861847102753739</v>
      </c>
      <c r="H228">
        <v>876.25</v>
      </c>
    </row>
    <row r="229" spans="1:8">
      <c r="A229">
        <v>936.26</v>
      </c>
      <c r="B229" s="19">
        <f>'[2]NP Inflow data'!F229</f>
        <v>6.7303102480091304E-2</v>
      </c>
      <c r="C229" s="13">
        <f t="shared" si="15"/>
        <v>6.7303102480091304E-2</v>
      </c>
      <c r="E229">
        <v>876.26</v>
      </c>
      <c r="F229" s="16">
        <f>'[2]NP Inflow data'!C229</f>
        <v>1.2340549846732499E-2</v>
      </c>
      <c r="G229" s="16">
        <f t="shared" si="14"/>
        <v>-8.0860979701532685</v>
      </c>
      <c r="H229">
        <v>876.26</v>
      </c>
    </row>
    <row r="230" spans="1:8">
      <c r="A230">
        <v>936.27</v>
      </c>
      <c r="B230" s="19">
        <f>'[2]NP Inflow data'!F230</f>
        <v>6.7471043001307199E-2</v>
      </c>
      <c r="C230" s="13">
        <f t="shared" si="15"/>
        <v>6.7471043001307199E-2</v>
      </c>
      <c r="E230">
        <v>876.27</v>
      </c>
      <c r="F230" s="16">
        <f>'[2]NP Inflow data'!C230</f>
        <v>1.2427505158909599E-2</v>
      </c>
      <c r="G230" s="16">
        <f t="shared" si="14"/>
        <v>-8.0860110148410911</v>
      </c>
      <c r="H230">
        <v>876.27</v>
      </c>
    </row>
    <row r="231" spans="1:8">
      <c r="A231">
        <v>936.28</v>
      </c>
      <c r="B231" s="19">
        <f>'[2]NP Inflow data'!F231</f>
        <v>6.7639246979963E-2</v>
      </c>
      <c r="C231" s="13">
        <f t="shared" si="15"/>
        <v>6.7639246979963E-2</v>
      </c>
      <c r="E231">
        <v>876.28</v>
      </c>
      <c r="F231" s="16">
        <f>'[2]NP Inflow data'!C231</f>
        <v>1.2514674058916099E-2</v>
      </c>
      <c r="G231" s="16">
        <f t="shared" si="14"/>
        <v>-8.0859238459410836</v>
      </c>
      <c r="H231">
        <v>876.28</v>
      </c>
    </row>
    <row r="232" spans="1:8">
      <c r="A232">
        <v>936.29</v>
      </c>
      <c r="B232" s="19">
        <f>'[2]NP Inflow data'!F232</f>
        <v>6.7807713653692994E-2</v>
      </c>
      <c r="C232" s="13">
        <f t="shared" si="15"/>
        <v>6.7807713653692994E-2</v>
      </c>
      <c r="E232">
        <v>876.29</v>
      </c>
      <c r="F232" s="16">
        <f>'[2]NP Inflow data'!C232</f>
        <v>1.2602054944511E-2</v>
      </c>
      <c r="G232" s="16">
        <f t="shared" si="14"/>
        <v>-8.0858364650554897</v>
      </c>
      <c r="H232">
        <v>876.29</v>
      </c>
    </row>
    <row r="233" spans="1:8">
      <c r="A233">
        <v>936.3</v>
      </c>
      <c r="B233" s="19">
        <f>'[2]NP Inflow data'!F233</f>
        <v>6.7976442260131595E-2</v>
      </c>
      <c r="C233" s="13">
        <f t="shared" si="15"/>
        <v>6.7976442260131595E-2</v>
      </c>
      <c r="E233">
        <v>876.3</v>
      </c>
      <c r="F233" s="16">
        <f>'[2]NP Inflow data'!C233</f>
        <v>1.26896462134531E-2</v>
      </c>
      <c r="G233" s="16">
        <f t="shared" si="14"/>
        <v>-8.0857488737865477</v>
      </c>
      <c r="H233">
        <v>876.3</v>
      </c>
    </row>
    <row r="234" spans="1:8">
      <c r="A234">
        <v>936.31</v>
      </c>
      <c r="B234" s="19">
        <f>'[2]NP Inflow data'!F234</f>
        <v>6.8145432036912895E-2</v>
      </c>
      <c r="C234" s="13">
        <f t="shared" si="15"/>
        <v>6.8145432036912895E-2</v>
      </c>
      <c r="E234">
        <v>876.31</v>
      </c>
      <c r="F234" s="16">
        <f>'[2]NP Inflow data'!C234</f>
        <v>1.27774462635015E-2</v>
      </c>
      <c r="G234" s="16">
        <f t="shared" si="14"/>
        <v>-8.0856610737364996</v>
      </c>
      <c r="H234">
        <v>876.31</v>
      </c>
    </row>
    <row r="235" spans="1:8">
      <c r="A235">
        <v>936.32</v>
      </c>
      <c r="B235" s="19">
        <f>'[2]NP Inflow data'!F235</f>
        <v>6.8314682221673306E-2</v>
      </c>
      <c r="C235" s="13">
        <f t="shared" si="15"/>
        <v>6.8314682221673306E-2</v>
      </c>
      <c r="E235">
        <v>876.32</v>
      </c>
      <c r="F235" s="16">
        <f>'[2]NP Inflow data'!C235</f>
        <v>1.2865453492415999E-2</v>
      </c>
      <c r="G235" s="16">
        <f t="shared" si="14"/>
        <v>-8.0855730665075836</v>
      </c>
      <c r="H235">
        <v>876.32</v>
      </c>
    </row>
    <row r="236" spans="1:8">
      <c r="A236">
        <v>936.33</v>
      </c>
      <c r="B236" s="19">
        <f>'[2]NP Inflow data'!F236</f>
        <v>6.8484192052043105E-2</v>
      </c>
      <c r="C236" s="13">
        <f t="shared" si="15"/>
        <v>6.8484192052043105E-2</v>
      </c>
      <c r="E236">
        <v>876.33</v>
      </c>
      <c r="F236" s="16">
        <f>'[2]NP Inflow data'!C236</f>
        <v>1.29536662979536E-2</v>
      </c>
      <c r="G236" s="16">
        <f t="shared" si="14"/>
        <v>-8.0854848537020469</v>
      </c>
      <c r="H236">
        <v>876.33</v>
      </c>
    </row>
    <row r="237" spans="1:8">
      <c r="A237">
        <v>936.34</v>
      </c>
      <c r="B237" s="19">
        <f>'[2]NP Inflow data'!F237</f>
        <v>6.8653960765658606E-2</v>
      </c>
      <c r="C237" s="13">
        <f t="shared" si="15"/>
        <v>6.8653960765658606E-2</v>
      </c>
      <c r="E237">
        <v>876.34</v>
      </c>
      <c r="F237" s="16">
        <f>'[2]NP Inflow data'!C237</f>
        <v>1.30420830778742E-2</v>
      </c>
      <c r="G237" s="16">
        <f t="shared" si="14"/>
        <v>-8.0853964369221263</v>
      </c>
      <c r="H237">
        <v>876.34</v>
      </c>
    </row>
    <row r="238" spans="1:8">
      <c r="A238">
        <v>936.35</v>
      </c>
      <c r="B238" s="19">
        <f>'[2]NP Inflow data'!F238</f>
        <v>6.8823987600153999E-2</v>
      </c>
      <c r="C238" s="13">
        <f t="shared" si="15"/>
        <v>6.8823987600153999E-2</v>
      </c>
      <c r="E238">
        <v>876.35</v>
      </c>
      <c r="F238" s="16">
        <f>'[2]NP Inflow data'!C238</f>
        <v>1.3130702229936699E-2</v>
      </c>
      <c r="G238" s="16">
        <f t="shared" si="14"/>
        <v>-8.0853078177700635</v>
      </c>
      <c r="H238">
        <v>876.35</v>
      </c>
    </row>
    <row r="239" spans="1:8">
      <c r="A239">
        <v>936.36</v>
      </c>
      <c r="B239" s="19">
        <f>'[2]NP Inflow data'!F239</f>
        <v>6.89942717931636E-2</v>
      </c>
      <c r="C239" s="13">
        <f t="shared" si="15"/>
        <v>6.89942717931636E-2</v>
      </c>
      <c r="E239">
        <v>876.36</v>
      </c>
      <c r="F239" s="16">
        <f>'[2]NP Inflow data'!C239</f>
        <v>1.3219522151900099E-2</v>
      </c>
      <c r="G239" s="16">
        <f t="shared" si="14"/>
        <v>-8.0852189978481004</v>
      </c>
      <c r="H239">
        <v>876.36</v>
      </c>
    </row>
    <row r="240" spans="1:8">
      <c r="A240">
        <v>936.37</v>
      </c>
      <c r="B240" s="19">
        <f>'[2]NP Inflow data'!F240</f>
        <v>6.9164812582321697E-2</v>
      </c>
      <c r="C240" s="13">
        <f t="shared" si="15"/>
        <v>6.9164812582321697E-2</v>
      </c>
      <c r="E240">
        <v>876.37</v>
      </c>
      <c r="F240" s="16">
        <f>'[2]NP Inflow data'!C240</f>
        <v>1.33085412415233E-2</v>
      </c>
      <c r="G240" s="16">
        <f t="shared" si="14"/>
        <v>-8.0851299787584772</v>
      </c>
      <c r="H240">
        <v>876.37</v>
      </c>
    </row>
    <row r="241" spans="1:8">
      <c r="A241">
        <v>936.38</v>
      </c>
      <c r="B241" s="19">
        <f>'[2]NP Inflow data'!F241</f>
        <v>6.9335609205262494E-2</v>
      </c>
      <c r="C241" s="13">
        <f t="shared" si="15"/>
        <v>6.9335609205262494E-2</v>
      </c>
      <c r="E241">
        <v>876.38</v>
      </c>
      <c r="F241" s="16">
        <f>'[2]NP Inflow data'!C241</f>
        <v>1.33977578965652E-2</v>
      </c>
      <c r="G241" s="16">
        <f t="shared" si="14"/>
        <v>-8.0850407621034357</v>
      </c>
      <c r="H241">
        <v>876.38</v>
      </c>
    </row>
    <row r="242" spans="1:8">
      <c r="A242">
        <v>936.39</v>
      </c>
      <c r="B242" s="19">
        <f>'[2]NP Inflow data'!F242</f>
        <v>6.9506660899620404E-2</v>
      </c>
      <c r="C242" s="13">
        <f t="shared" si="15"/>
        <v>6.9506660899620404E-2</v>
      </c>
      <c r="E242">
        <v>876.39</v>
      </c>
      <c r="F242" s="16">
        <f>'[2]NP Inflow data'!C242</f>
        <v>1.34871705147848E-2</v>
      </c>
      <c r="G242" s="16">
        <f t="shared" si="14"/>
        <v>-8.0849513494852161</v>
      </c>
      <c r="H242">
        <v>876.39</v>
      </c>
    </row>
    <row r="243" spans="1:8">
      <c r="A243">
        <v>936.4</v>
      </c>
      <c r="B243" s="19">
        <f>'[2]NP Inflow data'!F243</f>
        <v>6.9677966903029603E-2</v>
      </c>
      <c r="C243" s="13">
        <f t="shared" si="15"/>
        <v>6.9677966903029603E-2</v>
      </c>
      <c r="E243">
        <v>876.4</v>
      </c>
      <c r="F243" s="16">
        <f>'[2]NP Inflow data'!C243</f>
        <v>1.3576777493940999E-2</v>
      </c>
      <c r="G243" s="16">
        <f t="shared" si="14"/>
        <v>-8.0848617425060585</v>
      </c>
      <c r="H243">
        <v>876.4</v>
      </c>
    </row>
    <row r="244" spans="1:8">
      <c r="A244">
        <v>936.41</v>
      </c>
      <c r="B244" s="19">
        <f>'[2]NP Inflow data'!F244</f>
        <v>6.9849526453124394E-2</v>
      </c>
      <c r="C244" s="13">
        <f t="shared" si="15"/>
        <v>6.9849526453124394E-2</v>
      </c>
      <c r="E244">
        <v>876.41</v>
      </c>
      <c r="F244" s="16">
        <f>'[2]NP Inflow data'!C244</f>
        <v>1.36665772317926E-2</v>
      </c>
      <c r="G244" s="16">
        <f t="shared" si="14"/>
        <v>-8.0847719427682083</v>
      </c>
      <c r="H244">
        <v>876.41</v>
      </c>
    </row>
    <row r="245" spans="1:8">
      <c r="A245">
        <v>936.42</v>
      </c>
      <c r="B245" s="19">
        <f>'[2]NP Inflow data'!F245</f>
        <v>7.0021338787539106E-2</v>
      </c>
      <c r="C245" s="13">
        <f t="shared" si="15"/>
        <v>7.0021338787539106E-2</v>
      </c>
      <c r="E245">
        <v>876.42</v>
      </c>
      <c r="F245" s="16">
        <f>'[2]NP Inflow data'!C245</f>
        <v>1.37565681260988E-2</v>
      </c>
      <c r="G245" s="16">
        <f t="shared" si="14"/>
        <v>-8.0846819518739022</v>
      </c>
      <c r="H245">
        <v>876.42</v>
      </c>
    </row>
    <row r="246" spans="1:8">
      <c r="A246">
        <v>936.43</v>
      </c>
      <c r="B246" s="19">
        <f>'[2]NP Inflow data'!F246</f>
        <v>7.0193403143907998E-2</v>
      </c>
      <c r="C246" s="13">
        <f t="shared" si="15"/>
        <v>7.0193403143907998E-2</v>
      </c>
      <c r="E246">
        <v>876.43</v>
      </c>
      <c r="F246" s="16">
        <f>'[2]NP Inflow data'!C246</f>
        <v>1.38467485746183E-2</v>
      </c>
      <c r="G246" s="16">
        <f t="shared" si="14"/>
        <v>-8.0845917714253819</v>
      </c>
      <c r="H246">
        <v>876.43</v>
      </c>
    </row>
    <row r="247" spans="1:8">
      <c r="A247">
        <v>936.44</v>
      </c>
      <c r="B247" s="19">
        <f>'[2]NP Inflow data'!F247</f>
        <v>7.0365718759867302E-2</v>
      </c>
      <c r="C247" s="13">
        <f t="shared" si="15"/>
        <v>7.0365718759867302E-2</v>
      </c>
      <c r="E247">
        <v>876.44</v>
      </c>
      <c r="F247" s="16">
        <f>'[2]NP Inflow data'!C247</f>
        <v>1.3937116975111101E-2</v>
      </c>
      <c r="G247" s="16">
        <f t="shared" si="14"/>
        <v>-8.0845014030248894</v>
      </c>
      <c r="H247">
        <v>876.44</v>
      </c>
    </row>
    <row r="248" spans="1:8">
      <c r="A248">
        <v>936.45</v>
      </c>
      <c r="B248" s="19">
        <f>'[2]NP Inflow data'!F248</f>
        <v>7.0538284873047294E-2</v>
      </c>
      <c r="C248" s="13">
        <f t="shared" si="15"/>
        <v>7.0538284873047294E-2</v>
      </c>
      <c r="E248">
        <v>876.45</v>
      </c>
      <c r="F248" s="16">
        <f>'[2]NP Inflow data'!C248</f>
        <v>1.40276717253341E-2</v>
      </c>
      <c r="G248" s="16">
        <f t="shared" si="14"/>
        <v>-8.0844108482746666</v>
      </c>
      <c r="H248">
        <v>876.45</v>
      </c>
    </row>
    <row r="249" spans="1:8">
      <c r="A249">
        <v>936.46</v>
      </c>
      <c r="B249" s="19">
        <f>'[2]NP Inflow data'!F249</f>
        <v>7.0711100721084399E-2</v>
      </c>
      <c r="C249" s="13">
        <f t="shared" si="15"/>
        <v>7.0711100721084399E-2</v>
      </c>
      <c r="E249">
        <v>876.46</v>
      </c>
      <c r="F249" s="16">
        <f>'[2]NP Inflow data'!C249</f>
        <v>1.41184112230473E-2</v>
      </c>
      <c r="G249" s="16">
        <f t="shared" si="14"/>
        <v>-8.0843201087769536</v>
      </c>
      <c r="H249">
        <v>876.46</v>
      </c>
    </row>
    <row r="250" spans="1:8">
      <c r="A250">
        <v>936.47</v>
      </c>
      <c r="B250" s="19">
        <f>'[2]NP Inflow data'!F250</f>
        <v>7.0884165541612698E-2</v>
      </c>
      <c r="C250" s="13">
        <f t="shared" si="15"/>
        <v>7.0884165541612698E-2</v>
      </c>
      <c r="E250">
        <v>876.47</v>
      </c>
      <c r="F250" s="16">
        <f>'[2]NP Inflow data'!C250</f>
        <v>1.42093338660096E-2</v>
      </c>
      <c r="G250" s="16">
        <f t="shared" si="14"/>
        <v>-8.0842291861339906</v>
      </c>
      <c r="H250">
        <v>876.47</v>
      </c>
    </row>
    <row r="251" spans="1:8">
      <c r="A251">
        <v>936.48</v>
      </c>
      <c r="B251" s="19">
        <f>'[2]NP Inflow data'!F251</f>
        <v>7.1057478572266602E-2</v>
      </c>
      <c r="C251" s="13">
        <f t="shared" si="15"/>
        <v>7.1057478572266602E-2</v>
      </c>
      <c r="E251">
        <v>876.48</v>
      </c>
      <c r="F251" s="16">
        <f>'[2]NP Inflow data'!C251</f>
        <v>1.4300438051980001E-2</v>
      </c>
      <c r="G251" s="16">
        <f t="shared" si="14"/>
        <v>-8.0841380819480211</v>
      </c>
      <c r="H251">
        <v>876.48</v>
      </c>
    </row>
    <row r="252" spans="1:8">
      <c r="A252">
        <v>936.49</v>
      </c>
      <c r="B252" s="19">
        <f>'[2]NP Inflow data'!F252</f>
        <v>7.12310390506804E-2</v>
      </c>
      <c r="C252" s="13">
        <f t="shared" si="15"/>
        <v>7.12310390506804E-2</v>
      </c>
      <c r="E252">
        <v>876.49</v>
      </c>
      <c r="F252" s="16">
        <f>'[2]NP Inflow data'!C252</f>
        <v>1.43917221787172E-2</v>
      </c>
      <c r="G252" s="16">
        <f t="shared" si="14"/>
        <v>-8.0840467978212835</v>
      </c>
      <c r="H252">
        <v>876.49</v>
      </c>
    </row>
    <row r="253" spans="1:8">
      <c r="A253">
        <v>936.5</v>
      </c>
      <c r="B253" s="19">
        <f>'[2]NP Inflow data'!F253</f>
        <v>7.1404846214488296E-2</v>
      </c>
      <c r="C253" s="13">
        <f t="shared" si="15"/>
        <v>7.1404846214488296E-2</v>
      </c>
      <c r="E253">
        <v>876.5</v>
      </c>
      <c r="F253" s="16">
        <f>'[2]NP Inflow data'!C253</f>
        <v>1.44831846439804E-2</v>
      </c>
      <c r="G253" s="16">
        <f t="shared" si="14"/>
        <v>-8.0839553353560198</v>
      </c>
      <c r="H253">
        <v>876.5</v>
      </c>
    </row>
    <row r="254" spans="1:8">
      <c r="A254">
        <v>936.51</v>
      </c>
      <c r="B254" s="19">
        <f>'[2]NP Inflow data'!F254</f>
        <v>7.1578899301324606E-2</v>
      </c>
      <c r="C254" s="13">
        <f t="shared" si="15"/>
        <v>7.1578899301324606E-2</v>
      </c>
      <c r="E254">
        <v>876.51</v>
      </c>
      <c r="F254" s="16">
        <f>'[2]NP Inflow data'!C254</f>
        <v>1.45748238455284E-2</v>
      </c>
      <c r="G254" s="16">
        <f t="shared" si="14"/>
        <v>-8.0838636961544719</v>
      </c>
      <c r="H254">
        <v>876.51</v>
      </c>
    </row>
    <row r="255" spans="1:8">
      <c r="A255">
        <v>936.52</v>
      </c>
      <c r="B255" s="19">
        <f>'[2]NP Inflow data'!F255</f>
        <v>7.1753197548823505E-2</v>
      </c>
      <c r="C255" s="13">
        <f t="shared" si="15"/>
        <v>7.1753197548823505E-2</v>
      </c>
      <c r="E255">
        <v>876.52</v>
      </c>
      <c r="F255" s="16">
        <f>'[2]NP Inflow data'!C255</f>
        <v>1.4666638181120101E-2</v>
      </c>
      <c r="G255" s="16">
        <f t="shared" si="14"/>
        <v>-8.0837718818188797</v>
      </c>
      <c r="H255">
        <v>876.52</v>
      </c>
    </row>
    <row r="256" spans="1:8">
      <c r="A256">
        <v>936.53</v>
      </c>
      <c r="B256" s="19">
        <f>'[2]NP Inflow data'!F256</f>
        <v>7.1927740194619505E-2</v>
      </c>
      <c r="C256" s="13">
        <f t="shared" si="15"/>
        <v>7.1927740194619505E-2</v>
      </c>
      <c r="E256">
        <v>876.53</v>
      </c>
      <c r="F256" s="16">
        <f>'[2]NP Inflow data'!C256</f>
        <v>1.47586260485145E-2</v>
      </c>
      <c r="G256" s="16">
        <f t="shared" si="14"/>
        <v>-8.0836798939514853</v>
      </c>
      <c r="H256">
        <v>876.53</v>
      </c>
    </row>
    <row r="257" spans="1:8">
      <c r="A257">
        <v>936.54</v>
      </c>
      <c r="B257" s="19">
        <f>'[2]NP Inflow data'!F257</f>
        <v>7.2102526476346698E-2</v>
      </c>
      <c r="C257" s="13">
        <f t="shared" si="15"/>
        <v>7.2102526476346698E-2</v>
      </c>
      <c r="E257">
        <v>876.54</v>
      </c>
      <c r="F257" s="16">
        <f>'[2]NP Inflow data'!C257</f>
        <v>1.4850785845470499E-2</v>
      </c>
      <c r="G257" s="16">
        <f t="shared" si="14"/>
        <v>-8.0835877341545306</v>
      </c>
      <c r="H257">
        <v>876.54</v>
      </c>
    </row>
    <row r="258" spans="1:8">
      <c r="A258">
        <v>936.55</v>
      </c>
      <c r="B258" s="19">
        <f>'[2]NP Inflow data'!F258</f>
        <v>7.2277555631639401E-2</v>
      </c>
      <c r="C258" s="13">
        <f t="shared" si="15"/>
        <v>7.2277555631639401E-2</v>
      </c>
      <c r="E258">
        <v>876.55</v>
      </c>
      <c r="F258" s="16">
        <f>'[2]NP Inflow data'!C258</f>
        <v>1.49431159697471E-2</v>
      </c>
      <c r="G258" s="16">
        <f t="shared" si="14"/>
        <v>-8.0834954040302538</v>
      </c>
      <c r="H258">
        <v>876.55</v>
      </c>
    </row>
    <row r="259" spans="1:8">
      <c r="A259">
        <v>936.56</v>
      </c>
      <c r="B259" s="19">
        <f>'[2]NP Inflow data'!F259</f>
        <v>7.2452826898131997E-2</v>
      </c>
      <c r="C259" s="13">
        <f t="shared" si="15"/>
        <v>7.2452826898131997E-2</v>
      </c>
      <c r="E259">
        <v>876.56</v>
      </c>
      <c r="F259" s="16">
        <f>'[2]NP Inflow data'!C259</f>
        <v>1.5035614819103101E-2</v>
      </c>
      <c r="G259" s="16">
        <f t="shared" si="14"/>
        <v>-8.0834029051808969</v>
      </c>
      <c r="H259">
        <v>876.56</v>
      </c>
    </row>
    <row r="260" spans="1:8">
      <c r="A260">
        <v>936.57</v>
      </c>
      <c r="B260" s="19">
        <f>'[2]NP Inflow data'!F260</f>
        <v>7.2628339513460594E-2</v>
      </c>
      <c r="C260" s="13">
        <f t="shared" si="15"/>
        <v>7.2628339513460594E-2</v>
      </c>
      <c r="E260">
        <v>876.57</v>
      </c>
      <c r="F260" s="16">
        <f>'[2]NP Inflow data'!C260</f>
        <v>1.51282807912985E-2</v>
      </c>
      <c r="G260" s="16">
        <f t="shared" si="14"/>
        <v>-8.0833102392087017</v>
      </c>
      <c r="H260">
        <v>876.57</v>
      </c>
    </row>
    <row r="261" spans="1:8">
      <c r="A261">
        <v>936.58</v>
      </c>
      <c r="B261" s="19">
        <f>'[2]NP Inflow data'!F261</f>
        <v>7.2804092715255606E-2</v>
      </c>
      <c r="C261" s="13">
        <f t="shared" si="15"/>
        <v>7.2804092715255606E-2</v>
      </c>
      <c r="E261">
        <v>876.58</v>
      </c>
      <c r="F261" s="16">
        <f>'[2]NP Inflow data'!C261</f>
        <v>1.5221112284090199E-2</v>
      </c>
      <c r="G261" s="16">
        <f t="shared" ref="G261:G324" si="16">F261-$F$3103</f>
        <v>-8.0832174077159102</v>
      </c>
      <c r="H261">
        <v>876.58</v>
      </c>
    </row>
    <row r="262" spans="1:8">
      <c r="A262">
        <v>936.59</v>
      </c>
      <c r="B262" s="19">
        <f>'[2]NP Inflow data'!F262</f>
        <v>7.2980085741153305E-2</v>
      </c>
      <c r="C262" s="13">
        <f t="shared" ref="C262:C325" si="17">B262-$B$24</f>
        <v>7.2980085741153305E-2</v>
      </c>
      <c r="E262">
        <v>876.59</v>
      </c>
      <c r="F262" s="16">
        <f>'[2]NP Inflow data'!C262</f>
        <v>1.5314107695238201E-2</v>
      </c>
      <c r="G262" s="16">
        <f t="shared" si="16"/>
        <v>-8.0831244123047625</v>
      </c>
      <c r="H262">
        <v>876.59</v>
      </c>
    </row>
    <row r="263" spans="1:8">
      <c r="A263">
        <v>936.6</v>
      </c>
      <c r="B263" s="19">
        <f>'[2]NP Inflow data'!F263</f>
        <v>7.3156317828787898E-2</v>
      </c>
      <c r="C263" s="13">
        <f t="shared" si="17"/>
        <v>7.3156317828787898E-2</v>
      </c>
      <c r="E263">
        <v>876.6</v>
      </c>
      <c r="F263" s="16">
        <f>'[2]NP Inflow data'!C263</f>
        <v>1.54072654225014E-2</v>
      </c>
      <c r="G263" s="16">
        <f t="shared" si="16"/>
        <v>-8.0830312545774987</v>
      </c>
      <c r="H263">
        <v>876.6</v>
      </c>
    </row>
    <row r="264" spans="1:8">
      <c r="A264">
        <v>936.61</v>
      </c>
      <c r="B264" s="19">
        <f>'[2]NP Inflow data'!F264</f>
        <v>7.3332788215793698E-2</v>
      </c>
      <c r="C264" s="13">
        <f t="shared" si="17"/>
        <v>7.3332788215793698E-2</v>
      </c>
      <c r="E264">
        <v>876.61</v>
      </c>
      <c r="F264" s="16">
        <f>'[2]NP Inflow data'!C264</f>
        <v>1.5500583863638701E-2</v>
      </c>
      <c r="G264" s="16">
        <f t="shared" si="16"/>
        <v>-8.0829379361363607</v>
      </c>
      <c r="H264">
        <v>876.61</v>
      </c>
    </row>
    <row r="265" spans="1:8">
      <c r="A265">
        <v>936.62</v>
      </c>
      <c r="B265" s="19">
        <f>'[2]NP Inflow data'!F265</f>
        <v>7.3509496139804995E-2</v>
      </c>
      <c r="C265" s="13">
        <f t="shared" si="17"/>
        <v>7.3509496139804995E-2</v>
      </c>
      <c r="E265">
        <v>876.62</v>
      </c>
      <c r="F265" s="16">
        <f>'[2]NP Inflow data'!C265</f>
        <v>1.5594061416409E-2</v>
      </c>
      <c r="G265" s="16">
        <f t="shared" si="16"/>
        <v>-8.0828444585835904</v>
      </c>
      <c r="H265">
        <v>876.62</v>
      </c>
    </row>
    <row r="266" spans="1:8">
      <c r="A266">
        <v>936.63</v>
      </c>
      <c r="B266" s="19">
        <f>'[2]NP Inflow data'!F266</f>
        <v>7.3686440838456102E-2</v>
      </c>
      <c r="C266" s="13">
        <f t="shared" si="17"/>
        <v>7.3686440838456102E-2</v>
      </c>
      <c r="E266">
        <v>876.63</v>
      </c>
      <c r="F266" s="16">
        <f>'[2]NP Inflow data'!C266</f>
        <v>1.5687696478571302E-2</v>
      </c>
      <c r="G266" s="16">
        <f t="shared" si="16"/>
        <v>-8.0827508235214296</v>
      </c>
      <c r="H266">
        <v>876.63</v>
      </c>
    </row>
    <row r="267" spans="1:8">
      <c r="A267">
        <v>936.64</v>
      </c>
      <c r="B267" s="19">
        <f>'[2]NP Inflow data'!F267</f>
        <v>7.3863621549381198E-2</v>
      </c>
      <c r="C267" s="13">
        <f t="shared" si="17"/>
        <v>7.3863621549381198E-2</v>
      </c>
      <c r="E267">
        <v>876.64</v>
      </c>
      <c r="F267" s="16">
        <f>'[2]NP Inflow data'!C267</f>
        <v>1.5781487447884501E-2</v>
      </c>
      <c r="G267" s="16">
        <f t="shared" si="16"/>
        <v>-8.082657032552115</v>
      </c>
      <c r="H267">
        <v>876.64</v>
      </c>
    </row>
    <row r="268" spans="1:8">
      <c r="A268">
        <v>936.65</v>
      </c>
      <c r="B268" s="19">
        <f>'[2]NP Inflow data'!F268</f>
        <v>7.4041037510214597E-2</v>
      </c>
      <c r="C268" s="13">
        <f t="shared" si="17"/>
        <v>7.4041037510214597E-2</v>
      </c>
      <c r="E268">
        <v>876.65</v>
      </c>
      <c r="F268" s="16">
        <f>'[2]NP Inflow data'!C268</f>
        <v>1.5875432722107601E-2</v>
      </c>
      <c r="G268" s="16">
        <f t="shared" si="16"/>
        <v>-8.082563087277892</v>
      </c>
      <c r="H268">
        <v>876.65</v>
      </c>
    </row>
    <row r="269" spans="1:8">
      <c r="A269">
        <v>936.66</v>
      </c>
      <c r="B269" s="19">
        <f>'[2]NP Inflow data'!F269</f>
        <v>7.4218687958590698E-2</v>
      </c>
      <c r="C269" s="13">
        <f t="shared" si="17"/>
        <v>7.4218687958590698E-2</v>
      </c>
      <c r="E269">
        <v>876.66</v>
      </c>
      <c r="F269" s="16">
        <f>'[2]NP Inflow data'!C269</f>
        <v>1.5969530698999399E-2</v>
      </c>
      <c r="G269" s="16">
        <f t="shared" si="16"/>
        <v>-8.0824689893010007</v>
      </c>
      <c r="H269">
        <v>876.66</v>
      </c>
    </row>
    <row r="270" spans="1:8">
      <c r="A270">
        <v>936.67</v>
      </c>
      <c r="B270" s="19">
        <f>'[2]NP Inflow data'!F270</f>
        <v>7.4396572132143707E-2</v>
      </c>
      <c r="C270" s="13">
        <f t="shared" si="17"/>
        <v>7.4396572132143707E-2</v>
      </c>
      <c r="E270">
        <v>876.67</v>
      </c>
      <c r="F270" s="16">
        <f>'[2]NP Inflow data'!C270</f>
        <v>1.6063779776318898E-2</v>
      </c>
      <c r="G270" s="16">
        <f t="shared" si="16"/>
        <v>-8.0823747402236812</v>
      </c>
      <c r="H270">
        <v>876.67</v>
      </c>
    </row>
    <row r="271" spans="1:8">
      <c r="A271">
        <v>936.68</v>
      </c>
      <c r="B271" s="19">
        <f>'[2]NP Inflow data'!F271</f>
        <v>7.4574689268507799E-2</v>
      </c>
      <c r="C271" s="13">
        <f t="shared" si="17"/>
        <v>7.4574689268507799E-2</v>
      </c>
      <c r="E271">
        <v>876.68</v>
      </c>
      <c r="F271" s="16">
        <f>'[2]NP Inflow data'!C271</f>
        <v>1.6158178351824998E-2</v>
      </c>
      <c r="G271" s="16">
        <f t="shared" si="16"/>
        <v>-8.0822803416481754</v>
      </c>
      <c r="H271">
        <v>876.68</v>
      </c>
    </row>
    <row r="272" spans="1:8">
      <c r="A272">
        <v>936.69</v>
      </c>
      <c r="B272" s="19">
        <f>'[2]NP Inflow data'!F272</f>
        <v>7.47530386053194E-2</v>
      </c>
      <c r="C272" s="13">
        <f t="shared" si="17"/>
        <v>7.47530386053194E-2</v>
      </c>
      <c r="E272">
        <v>876.69</v>
      </c>
      <c r="F272" s="16">
        <f>'[2]NP Inflow data'!C272</f>
        <v>1.62527248232778E-2</v>
      </c>
      <c r="G272" s="16">
        <f t="shared" si="16"/>
        <v>-8.0821857951767218</v>
      </c>
      <c r="H272">
        <v>876.69</v>
      </c>
    </row>
    <row r="273" spans="1:8">
      <c r="A273">
        <v>936.7</v>
      </c>
      <c r="B273" s="19">
        <f>'[2]NP Inflow data'!F273</f>
        <v>7.49316193802088E-2</v>
      </c>
      <c r="C273" s="13">
        <f t="shared" si="17"/>
        <v>7.49316193802088E-2</v>
      </c>
      <c r="E273">
        <v>876.7</v>
      </c>
      <c r="F273" s="16">
        <f>'[2]NP Inflow data'!C273</f>
        <v>1.6347417588433999E-2</v>
      </c>
      <c r="G273" s="16">
        <f t="shared" si="16"/>
        <v>-8.0820911024115656</v>
      </c>
      <c r="H273">
        <v>876.7</v>
      </c>
    </row>
    <row r="274" spans="1:8">
      <c r="A274">
        <v>936.71</v>
      </c>
      <c r="B274" s="19">
        <f>'[2]NP Inflow data'!F274</f>
        <v>7.5110430830812105E-2</v>
      </c>
      <c r="C274" s="13">
        <f t="shared" si="17"/>
        <v>7.5110430830812105E-2</v>
      </c>
      <c r="E274">
        <v>876.71</v>
      </c>
      <c r="F274" s="16">
        <f>'[2]NP Inflow data'!C274</f>
        <v>1.6442255045053599E-2</v>
      </c>
      <c r="G274" s="16">
        <f t="shared" si="16"/>
        <v>-8.0819962649549471</v>
      </c>
      <c r="H274">
        <v>876.71</v>
      </c>
    </row>
    <row r="275" spans="1:8">
      <c r="A275">
        <v>936.72</v>
      </c>
      <c r="B275" s="19">
        <f>'[2]NP Inflow data'!F275</f>
        <v>7.5289472194763798E-2</v>
      </c>
      <c r="C275" s="13">
        <f t="shared" si="17"/>
        <v>7.5289472194763798E-2</v>
      </c>
      <c r="E275">
        <v>876.72</v>
      </c>
      <c r="F275" s="16">
        <f>'[2]NP Inflow data'!C275</f>
        <v>1.65372355908955E-2</v>
      </c>
      <c r="G275" s="16">
        <f t="shared" si="16"/>
        <v>-8.0819012844091045</v>
      </c>
      <c r="H275">
        <v>876.72</v>
      </c>
    </row>
    <row r="276" spans="1:8">
      <c r="A276">
        <v>936.73</v>
      </c>
      <c r="B276" s="19">
        <f>'[2]NP Inflow data'!F276</f>
        <v>7.5468742709698E-2</v>
      </c>
      <c r="C276" s="13">
        <f t="shared" si="17"/>
        <v>7.5468742709698E-2</v>
      </c>
      <c r="E276">
        <v>876.73</v>
      </c>
      <c r="F276" s="16">
        <f>'[2]NP Inflow data'!C276</f>
        <v>1.6632357623718699E-2</v>
      </c>
      <c r="G276" s="16">
        <f t="shared" si="16"/>
        <v>-8.0818061623762816</v>
      </c>
      <c r="H276">
        <v>876.73</v>
      </c>
    </row>
    <row r="277" spans="1:8">
      <c r="A277">
        <v>936.74</v>
      </c>
      <c r="B277" s="19">
        <f>'[2]NP Inflow data'!F277</f>
        <v>7.5648241613249095E-2</v>
      </c>
      <c r="C277" s="13">
        <f t="shared" si="17"/>
        <v>7.5648241613249095E-2</v>
      </c>
      <c r="E277">
        <v>876.74</v>
      </c>
      <c r="F277" s="16">
        <f>'[2]NP Inflow data'!C277</f>
        <v>1.6727619541282199E-2</v>
      </c>
      <c r="G277" s="16">
        <f t="shared" si="16"/>
        <v>-8.0817109004587184</v>
      </c>
      <c r="H277">
        <v>876.74</v>
      </c>
    </row>
    <row r="278" spans="1:8">
      <c r="A278">
        <v>936.75</v>
      </c>
      <c r="B278" s="19">
        <f>'[2]NP Inflow data'!F278</f>
        <v>7.5827968143051303E-2</v>
      </c>
      <c r="C278" s="13">
        <f t="shared" si="17"/>
        <v>7.5827968143051303E-2</v>
      </c>
      <c r="E278">
        <v>876.75</v>
      </c>
      <c r="F278" s="16">
        <f>'[2]NP Inflow data'!C278</f>
        <v>1.6823019741344699E-2</v>
      </c>
      <c r="G278" s="16">
        <f t="shared" si="16"/>
        <v>-8.0816155002586552</v>
      </c>
      <c r="H278">
        <v>876.75</v>
      </c>
    </row>
    <row r="279" spans="1:8">
      <c r="A279">
        <v>936.76</v>
      </c>
      <c r="B279" s="19">
        <f>'[2]NP Inflow data'!F279</f>
        <v>7.6007921536738896E-2</v>
      </c>
      <c r="C279" s="13">
        <f t="shared" si="17"/>
        <v>7.6007921536738896E-2</v>
      </c>
      <c r="E279">
        <v>876.76</v>
      </c>
      <c r="F279" s="16">
        <f>'[2]NP Inflow data'!C279</f>
        <v>1.69185566216653E-2</v>
      </c>
      <c r="G279" s="16">
        <f t="shared" si="16"/>
        <v>-8.0815199633783354</v>
      </c>
      <c r="H279">
        <v>876.76</v>
      </c>
    </row>
    <row r="280" spans="1:8">
      <c r="A280">
        <v>936.77</v>
      </c>
      <c r="B280" s="19">
        <f>'[2]NP Inflow data'!F280</f>
        <v>7.6188101031946204E-2</v>
      </c>
      <c r="C280" s="13">
        <f t="shared" si="17"/>
        <v>7.6188101031946204E-2</v>
      </c>
      <c r="E280">
        <v>876.77</v>
      </c>
      <c r="F280" s="16">
        <f>'[2]NP Inflow data'!C280</f>
        <v>1.7014228580002899E-2</v>
      </c>
      <c r="G280" s="16">
        <f t="shared" si="16"/>
        <v>-8.0814242914199976</v>
      </c>
      <c r="H280">
        <v>876.77</v>
      </c>
    </row>
    <row r="281" spans="1:8">
      <c r="A281">
        <v>936.78</v>
      </c>
      <c r="B281" s="19">
        <f>'[2]NP Inflow data'!F281</f>
        <v>7.6368505866307501E-2</v>
      </c>
      <c r="C281" s="13">
        <f t="shared" si="17"/>
        <v>7.6368505866307501E-2</v>
      </c>
      <c r="E281">
        <v>876.78</v>
      </c>
      <c r="F281" s="16">
        <f>'[2]NP Inflow data'!C281</f>
        <v>1.7110034014116499E-2</v>
      </c>
      <c r="G281" s="16">
        <f t="shared" si="16"/>
        <v>-8.0813284859858836</v>
      </c>
      <c r="H281">
        <v>876.78</v>
      </c>
    </row>
    <row r="282" spans="1:8">
      <c r="A282">
        <v>936.79</v>
      </c>
      <c r="B282" s="19">
        <f>'[2]NP Inflow data'!F282</f>
        <v>7.6549135277457103E-2</v>
      </c>
      <c r="C282" s="13">
        <f t="shared" si="17"/>
        <v>7.6549135277457103E-2</v>
      </c>
      <c r="E282">
        <v>876.79</v>
      </c>
      <c r="F282" s="16">
        <f>'[2]NP Inflow data'!C282</f>
        <v>1.72059713217649E-2</v>
      </c>
      <c r="G282" s="16">
        <f t="shared" si="16"/>
        <v>-8.0812325486782353</v>
      </c>
      <c r="H282">
        <v>876.79</v>
      </c>
    </row>
    <row r="283" spans="1:8">
      <c r="A283">
        <v>936.8</v>
      </c>
      <c r="B283" s="19">
        <f>'[2]NP Inflow data'!F283</f>
        <v>7.6729988503029201E-2</v>
      </c>
      <c r="C283" s="13">
        <f t="shared" si="17"/>
        <v>7.6729988503029201E-2</v>
      </c>
      <c r="E283">
        <v>876.8</v>
      </c>
      <c r="F283" s="16">
        <f>'[2]NP Inflow data'!C283</f>
        <v>1.7302038900707001E-2</v>
      </c>
      <c r="G283" s="16">
        <f t="shared" si="16"/>
        <v>-8.0811364810992927</v>
      </c>
      <c r="H283">
        <v>876.8</v>
      </c>
    </row>
    <row r="284" spans="1:8">
      <c r="A284">
        <v>936.81</v>
      </c>
      <c r="B284" s="19">
        <f>'[2]NP Inflow data'!F284</f>
        <v>7.6911064780658095E-2</v>
      </c>
      <c r="C284" s="13">
        <f t="shared" si="17"/>
        <v>7.6911064780658095E-2</v>
      </c>
      <c r="E284">
        <v>876.81</v>
      </c>
      <c r="F284" s="16">
        <f>'[2]NP Inflow data'!C284</f>
        <v>1.7398235148701899E-2</v>
      </c>
      <c r="G284" s="16">
        <f t="shared" si="16"/>
        <v>-8.0810402848512979</v>
      </c>
      <c r="H284">
        <v>876.81</v>
      </c>
    </row>
    <row r="285" spans="1:8">
      <c r="A285">
        <v>936.82</v>
      </c>
      <c r="B285" s="19">
        <f>'[2]NP Inflow data'!F285</f>
        <v>7.7092363347980197E-2</v>
      </c>
      <c r="C285" s="13">
        <f t="shared" si="17"/>
        <v>7.7092363347980197E-2</v>
      </c>
      <c r="E285">
        <v>876.82</v>
      </c>
      <c r="F285" s="16">
        <f>'[2]NP Inflow data'!C285</f>
        <v>1.7494558463509599E-2</v>
      </c>
      <c r="G285" s="16">
        <f t="shared" si="16"/>
        <v>-8.0809439615364909</v>
      </c>
      <c r="H285">
        <v>876.82</v>
      </c>
    </row>
    <row r="286" spans="1:8">
      <c r="A286">
        <v>936.83</v>
      </c>
      <c r="B286" s="19">
        <f>'[2]NP Inflow data'!F286</f>
        <v>7.7273883442625604E-2</v>
      </c>
      <c r="C286" s="13">
        <f t="shared" si="17"/>
        <v>7.7273883442625604E-2</v>
      </c>
      <c r="E286">
        <v>876.83</v>
      </c>
      <c r="F286" s="16">
        <f>'[2]NP Inflow data'!C286</f>
        <v>1.7591007242886699E-2</v>
      </c>
      <c r="G286" s="16">
        <f t="shared" si="16"/>
        <v>-8.0808475127571135</v>
      </c>
      <c r="H286">
        <v>876.83</v>
      </c>
    </row>
    <row r="287" spans="1:8">
      <c r="A287">
        <v>936.84</v>
      </c>
      <c r="B287" s="19">
        <f>'[2]NP Inflow data'!F287</f>
        <v>7.7455624302230602E-2</v>
      </c>
      <c r="C287" s="13">
        <f t="shared" si="17"/>
        <v>7.7455624302230602E-2</v>
      </c>
      <c r="E287">
        <v>876.84</v>
      </c>
      <c r="F287" s="16">
        <f>'[2]NP Inflow data'!C287</f>
        <v>1.76875798845933E-2</v>
      </c>
      <c r="G287" s="16">
        <f t="shared" si="16"/>
        <v>-8.0807509401154061</v>
      </c>
      <c r="H287">
        <v>876.84</v>
      </c>
    </row>
    <row r="288" spans="1:8">
      <c r="A288">
        <v>936.85</v>
      </c>
      <c r="B288" s="19">
        <f>'[2]NP Inflow data'!F288</f>
        <v>7.7637585164429604E-2</v>
      </c>
      <c r="C288" s="13">
        <f t="shared" si="17"/>
        <v>7.7637585164429604E-2</v>
      </c>
      <c r="E288">
        <v>876.85</v>
      </c>
      <c r="F288" s="16">
        <f>'[2]NP Inflow data'!C288</f>
        <v>1.7784274786388402E-2</v>
      </c>
      <c r="G288" s="16">
        <f t="shared" si="16"/>
        <v>-8.0806542452136121</v>
      </c>
      <c r="H288">
        <v>876.85</v>
      </c>
    </row>
    <row r="289" spans="1:8">
      <c r="A289">
        <v>936.86</v>
      </c>
      <c r="B289" s="19">
        <f>'[2]NP Inflow data'!F289</f>
        <v>7.78197652668568E-2</v>
      </c>
      <c r="C289" s="13">
        <f t="shared" si="17"/>
        <v>7.78197652668568E-2</v>
      </c>
      <c r="E289">
        <v>876.86</v>
      </c>
      <c r="F289" s="16">
        <f>'[2]NP Inflow data'!C289</f>
        <v>1.78810903460308E-2</v>
      </c>
      <c r="G289" s="16">
        <f t="shared" si="16"/>
        <v>-8.0805574296539699</v>
      </c>
      <c r="H289">
        <v>876.86</v>
      </c>
    </row>
    <row r="290" spans="1:8">
      <c r="A290">
        <v>936.87</v>
      </c>
      <c r="B290" s="19">
        <f>'[2]NP Inflow data'!F290</f>
        <v>7.8002163847146505E-2</v>
      </c>
      <c r="C290" s="13">
        <f t="shared" si="17"/>
        <v>7.8002163847146505E-2</v>
      </c>
      <c r="E290">
        <v>876.87</v>
      </c>
      <c r="F290" s="16">
        <f>'[2]NP Inflow data'!C290</f>
        <v>1.7978024961279499E-2</v>
      </c>
      <c r="G290" s="16">
        <f t="shared" si="16"/>
        <v>-8.0804604950387215</v>
      </c>
      <c r="H290">
        <v>876.87</v>
      </c>
    </row>
    <row r="291" spans="1:8">
      <c r="A291">
        <v>936.88</v>
      </c>
      <c r="B291" s="19">
        <f>'[2]NP Inflow data'!F291</f>
        <v>7.8184780142932994E-2</v>
      </c>
      <c r="C291" s="13">
        <f t="shared" si="17"/>
        <v>7.8184780142932994E-2</v>
      </c>
      <c r="E291">
        <v>876.88</v>
      </c>
      <c r="F291" s="16">
        <f>'[2]NP Inflow data'!C291</f>
        <v>1.8075077029893499E-2</v>
      </c>
      <c r="G291" s="16">
        <f t="shared" si="16"/>
        <v>-8.080363442970107</v>
      </c>
      <c r="H291">
        <v>876.88</v>
      </c>
    </row>
    <row r="292" spans="1:8">
      <c r="A292">
        <v>936.89</v>
      </c>
      <c r="B292" s="19">
        <f>'[2]NP Inflow data'!F292</f>
        <v>7.8367613391850596E-2</v>
      </c>
      <c r="C292" s="13">
        <f t="shared" si="17"/>
        <v>7.8367613391850596E-2</v>
      </c>
      <c r="E292">
        <v>876.89</v>
      </c>
      <c r="F292" s="16">
        <f>'[2]NP Inflow data'!C292</f>
        <v>1.81722449496316E-2</v>
      </c>
      <c r="G292" s="16">
        <f t="shared" si="16"/>
        <v>-8.0802662750503682</v>
      </c>
      <c r="H292">
        <v>876.89</v>
      </c>
    </row>
    <row r="293" spans="1:8">
      <c r="A293">
        <v>936.9</v>
      </c>
      <c r="B293" s="19">
        <f>'[2]NP Inflow data'!F293</f>
        <v>7.8550662831533502E-2</v>
      </c>
      <c r="C293" s="13">
        <f t="shared" si="17"/>
        <v>7.8550662831533502E-2</v>
      </c>
      <c r="E293">
        <v>876.9</v>
      </c>
      <c r="F293" s="16">
        <f>'[2]NP Inflow data'!C293</f>
        <v>1.82695271182527E-2</v>
      </c>
      <c r="G293" s="16">
        <f t="shared" si="16"/>
        <v>-8.0801689928817471</v>
      </c>
      <c r="H293">
        <v>876.9</v>
      </c>
    </row>
    <row r="294" spans="1:8">
      <c r="A294">
        <v>936.91</v>
      </c>
      <c r="B294" s="19">
        <f>'[2]NP Inflow data'!F294</f>
        <v>7.8733927699615999E-2</v>
      </c>
      <c r="C294" s="13">
        <f t="shared" si="17"/>
        <v>7.8733927699615999E-2</v>
      </c>
      <c r="E294">
        <v>876.91</v>
      </c>
      <c r="F294" s="16">
        <f>'[2]NP Inflow data'!C294</f>
        <v>1.8366921933515901E-2</v>
      </c>
      <c r="G294" s="16">
        <f t="shared" si="16"/>
        <v>-8.0800715980664837</v>
      </c>
      <c r="H294">
        <v>876.91</v>
      </c>
    </row>
    <row r="295" spans="1:8">
      <c r="A295">
        <v>936.92</v>
      </c>
      <c r="B295" s="19">
        <f>'[2]NP Inflow data'!F295</f>
        <v>7.8917407233732403E-2</v>
      </c>
      <c r="C295" s="13">
        <f t="shared" si="17"/>
        <v>7.8917407233732403E-2</v>
      </c>
      <c r="E295">
        <v>876.92</v>
      </c>
      <c r="F295" s="16">
        <f>'[2]NP Inflow data'!C295</f>
        <v>1.84644277931801E-2</v>
      </c>
      <c r="G295" s="16">
        <f t="shared" si="16"/>
        <v>-8.0799740922068199</v>
      </c>
      <c r="H295">
        <v>876.92</v>
      </c>
    </row>
    <row r="296" spans="1:8">
      <c r="A296">
        <v>936.93</v>
      </c>
      <c r="B296" s="19">
        <f>'[2]NP Inflow data'!F296</f>
        <v>7.9101100671517002E-2</v>
      </c>
      <c r="C296" s="13">
        <f t="shared" si="17"/>
        <v>7.9101100671517002E-2</v>
      </c>
      <c r="E296">
        <v>876.93</v>
      </c>
      <c r="F296" s="16">
        <f>'[2]NP Inflow data'!C296</f>
        <v>1.8562043095004099E-2</v>
      </c>
      <c r="G296" s="16">
        <f t="shared" si="16"/>
        <v>-8.079876476904996</v>
      </c>
      <c r="H296">
        <v>876.93</v>
      </c>
    </row>
    <row r="297" spans="1:8">
      <c r="A297">
        <v>936.94</v>
      </c>
      <c r="B297" s="19">
        <f>'[2]NP Inflow data'!F297</f>
        <v>7.9285007250606193E-2</v>
      </c>
      <c r="C297" s="13">
        <f t="shared" si="17"/>
        <v>7.9285007250606193E-2</v>
      </c>
      <c r="E297">
        <v>876.94</v>
      </c>
      <c r="F297" s="16">
        <f>'[2]NP Inflow data'!C297</f>
        <v>1.8659766236748001E-2</v>
      </c>
      <c r="G297" s="16">
        <f t="shared" si="16"/>
        <v>-8.0797787537632519</v>
      </c>
      <c r="H297">
        <v>876.94</v>
      </c>
    </row>
    <row r="298" spans="1:8">
      <c r="A298">
        <v>936.95</v>
      </c>
      <c r="B298" s="19">
        <f>'[2]NP Inflow data'!F298</f>
        <v>7.9469126208630003E-2</v>
      </c>
      <c r="C298" s="13">
        <f t="shared" si="17"/>
        <v>7.9469126208630003E-2</v>
      </c>
      <c r="E298">
        <v>876.95</v>
      </c>
      <c r="F298" s="16">
        <f>'[2]NP Inflow data'!C298</f>
        <v>1.8757595616168601E-2</v>
      </c>
      <c r="G298" s="16">
        <f t="shared" si="16"/>
        <v>-8.0796809243838315</v>
      </c>
      <c r="H298">
        <v>876.95</v>
      </c>
    </row>
    <row r="299" spans="1:8">
      <c r="A299">
        <v>936.96</v>
      </c>
      <c r="B299" s="19">
        <f>'[2]NP Inflow data'!F299</f>
        <v>7.9653456783224802E-2</v>
      </c>
      <c r="C299" s="13">
        <f t="shared" si="17"/>
        <v>7.9653456783224802E-2</v>
      </c>
      <c r="E299">
        <v>876.96</v>
      </c>
      <c r="F299" s="16">
        <f>'[2]NP Inflow data'!C299</f>
        <v>1.88555296310258E-2</v>
      </c>
      <c r="G299" s="16">
        <f t="shared" si="16"/>
        <v>-8.0795829903689746</v>
      </c>
      <c r="H299">
        <v>876.96</v>
      </c>
    </row>
    <row r="300" spans="1:8">
      <c r="A300">
        <v>936.97</v>
      </c>
      <c r="B300" s="19">
        <f>'[2]NP Inflow data'!F300</f>
        <v>7.9837998212025002E-2</v>
      </c>
      <c r="C300" s="13">
        <f t="shared" si="17"/>
        <v>7.9837998212025002E-2</v>
      </c>
      <c r="E300">
        <v>876.97</v>
      </c>
      <c r="F300" s="16">
        <f>'[2]NP Inflow data'!C300</f>
        <v>1.8953566679078701E-2</v>
      </c>
      <c r="G300" s="16">
        <f t="shared" si="16"/>
        <v>-8.0794849533209216</v>
      </c>
      <c r="H300">
        <v>876.97</v>
      </c>
    </row>
    <row r="301" spans="1:8">
      <c r="A301">
        <v>936.98</v>
      </c>
      <c r="B301" s="19">
        <f>'[2]NP Inflow data'!F301</f>
        <v>8.0022749732664697E-2</v>
      </c>
      <c r="C301" s="13">
        <f t="shared" si="17"/>
        <v>8.0022749732664697E-2</v>
      </c>
      <c r="E301">
        <v>876.98</v>
      </c>
      <c r="F301" s="16">
        <f>'[2]NP Inflow data'!C301</f>
        <v>1.9051705158086001E-2</v>
      </c>
      <c r="G301" s="16">
        <f t="shared" si="16"/>
        <v>-8.0793868148419143</v>
      </c>
      <c r="H301">
        <v>876.98</v>
      </c>
    </row>
    <row r="302" spans="1:8">
      <c r="A302">
        <v>936.99</v>
      </c>
      <c r="B302" s="19">
        <f>'[2]NP Inflow data'!F302</f>
        <v>8.0207710582778299E-2</v>
      </c>
      <c r="C302" s="13">
        <f t="shared" si="17"/>
        <v>8.0207710582778299E-2</v>
      </c>
      <c r="E302">
        <v>876.99</v>
      </c>
      <c r="F302" s="16">
        <f>'[2]NP Inflow data'!C302</f>
        <v>1.9149943465806799E-2</v>
      </c>
      <c r="G302" s="16">
        <f t="shared" si="16"/>
        <v>-8.0792885765341929</v>
      </c>
      <c r="H302">
        <v>876.99</v>
      </c>
    </row>
    <row r="303" spans="1:8">
      <c r="A303">
        <v>937</v>
      </c>
      <c r="B303" s="19">
        <f>'[2]NP Inflow data'!F303</f>
        <v>8.039288E-2</v>
      </c>
      <c r="C303" s="13">
        <f t="shared" si="17"/>
        <v>8.039288E-2</v>
      </c>
      <c r="E303">
        <v>877</v>
      </c>
      <c r="F303" s="16">
        <f>'[2]NP Inflow data'!C303</f>
        <v>1.924828E-2</v>
      </c>
      <c r="G303" s="16">
        <f t="shared" si="16"/>
        <v>-8.0791902400000009</v>
      </c>
      <c r="H303">
        <v>877</v>
      </c>
    </row>
    <row r="304" spans="1:8">
      <c r="A304">
        <v>937.01</v>
      </c>
      <c r="B304" s="19">
        <f>'[2]NP Inflow data'!F304</f>
        <v>8.0578257388146696E-2</v>
      </c>
      <c r="C304" s="13">
        <f t="shared" si="17"/>
        <v>8.0578257388146696E-2</v>
      </c>
      <c r="E304">
        <v>877.01</v>
      </c>
      <c r="F304" s="16">
        <f>'[2]NP Inflow data'!C304</f>
        <v>1.9346713501542202E-2</v>
      </c>
      <c r="G304" s="16">
        <f t="shared" si="16"/>
        <v>-8.0790918064984574</v>
      </c>
      <c r="H304">
        <v>877.01</v>
      </c>
    </row>
    <row r="305" spans="1:8">
      <c r="A305">
        <v>937.02</v>
      </c>
      <c r="B305" s="19">
        <f>'[2]NP Inflow data'!F305</f>
        <v>8.0763842815765596E-2</v>
      </c>
      <c r="C305" s="13">
        <f t="shared" si="17"/>
        <v>8.0763842815765596E-2</v>
      </c>
      <c r="E305">
        <v>877.02</v>
      </c>
      <c r="F305" s="16">
        <f>'[2]NP Inflow data'!C305</f>
        <v>1.9445244083780799E-2</v>
      </c>
      <c r="G305" s="16">
        <f t="shared" si="16"/>
        <v>-8.0789932759162202</v>
      </c>
      <c r="H305">
        <v>877.02</v>
      </c>
    </row>
    <row r="306" spans="1:8">
      <c r="A306">
        <v>937.03</v>
      </c>
      <c r="B306" s="19">
        <f>'[2]NP Inflow data'!F306</f>
        <v>8.0949636517586396E-2</v>
      </c>
      <c r="C306" s="13">
        <f t="shared" si="17"/>
        <v>8.0949636517586396E-2</v>
      </c>
      <c r="E306">
        <v>877.03</v>
      </c>
      <c r="F306" s="16">
        <f>'[2]NP Inflow data'!C306</f>
        <v>1.9543872203180698E-2</v>
      </c>
      <c r="G306" s="16">
        <f t="shared" si="16"/>
        <v>-8.0788946477968189</v>
      </c>
      <c r="H306">
        <v>877.03</v>
      </c>
    </row>
    <row r="307" spans="1:8">
      <c r="A307">
        <v>937.04</v>
      </c>
      <c r="B307" s="19">
        <f>'[2]NP Inflow data'!F307</f>
        <v>8.1135638728338802E-2</v>
      </c>
      <c r="C307" s="13">
        <f t="shared" si="17"/>
        <v>8.1135638728338802E-2</v>
      </c>
      <c r="E307">
        <v>877.04</v>
      </c>
      <c r="F307" s="16">
        <f>'[2]NP Inflow data'!C307</f>
        <v>1.96425983162072E-2</v>
      </c>
      <c r="G307" s="16">
        <f t="shared" si="16"/>
        <v>-8.0787959216837937</v>
      </c>
      <c r="H307">
        <v>877.04</v>
      </c>
    </row>
    <row r="308" spans="1:8">
      <c r="A308">
        <v>937.05</v>
      </c>
      <c r="B308" s="19">
        <f>'[2]NP Inflow data'!F308</f>
        <v>8.1321849682752606E-2</v>
      </c>
      <c r="C308" s="13">
        <f t="shared" si="17"/>
        <v>8.1321849682752606E-2</v>
      </c>
      <c r="E308">
        <v>877.05</v>
      </c>
      <c r="F308" s="16">
        <f>'[2]NP Inflow data'!C308</f>
        <v>1.97414228793251E-2</v>
      </c>
      <c r="G308" s="16">
        <f t="shared" si="16"/>
        <v>-8.078697097120676</v>
      </c>
      <c r="H308">
        <v>877.05</v>
      </c>
    </row>
    <row r="309" spans="1:8">
      <c r="A309">
        <v>937.06</v>
      </c>
      <c r="B309" s="19">
        <f>'[2]NP Inflow data'!F309</f>
        <v>8.1508269615557502E-2</v>
      </c>
      <c r="C309" s="13">
        <f t="shared" si="17"/>
        <v>8.1508269615557502E-2</v>
      </c>
      <c r="E309">
        <v>877.06</v>
      </c>
      <c r="F309" s="16">
        <f>'[2]NP Inflow data'!C309</f>
        <v>1.9840346348999699E-2</v>
      </c>
      <c r="G309" s="16">
        <f t="shared" si="16"/>
        <v>-8.0785981736510006</v>
      </c>
      <c r="H309">
        <v>877.06</v>
      </c>
    </row>
    <row r="310" spans="1:8">
      <c r="A310">
        <v>937.07</v>
      </c>
      <c r="B310" s="19">
        <f>'[2]NP Inflow data'!F310</f>
        <v>8.1694898761485293E-2</v>
      </c>
      <c r="C310" s="13">
        <f t="shared" si="17"/>
        <v>8.1694898761485293E-2</v>
      </c>
      <c r="E310">
        <v>877.07</v>
      </c>
      <c r="F310" s="16">
        <f>'[2]NP Inflow data'!C310</f>
        <v>1.9939369181696899E-2</v>
      </c>
      <c r="G310" s="16">
        <f t="shared" si="16"/>
        <v>-8.0784991508183026</v>
      </c>
      <c r="H310">
        <v>877.07</v>
      </c>
    </row>
    <row r="311" spans="1:8">
      <c r="A311">
        <v>937.08</v>
      </c>
      <c r="B311" s="19">
        <f>'[2]NP Inflow data'!F311</f>
        <v>8.1881737355261594E-2</v>
      </c>
      <c r="C311" s="13">
        <f t="shared" si="17"/>
        <v>8.1881737355261594E-2</v>
      </c>
      <c r="E311">
        <v>877.08</v>
      </c>
      <c r="F311" s="16">
        <f>'[2]NP Inflow data'!C311</f>
        <v>2.0038491833879801E-2</v>
      </c>
      <c r="G311" s="16">
        <f t="shared" si="16"/>
        <v>-8.0784000281661204</v>
      </c>
      <c r="H311">
        <v>877.08</v>
      </c>
    </row>
    <row r="312" spans="1:8">
      <c r="A312">
        <v>937.09</v>
      </c>
      <c r="B312" s="19">
        <f>'[2]NP Inflow data'!F312</f>
        <v>8.2068785631618194E-2</v>
      </c>
      <c r="C312" s="13">
        <f t="shared" si="17"/>
        <v>8.2068785631618194E-2</v>
      </c>
      <c r="E312">
        <v>877.09</v>
      </c>
      <c r="F312" s="16">
        <f>'[2]NP Inflow data'!C312</f>
        <v>2.01377147620143E-2</v>
      </c>
      <c r="G312" s="16">
        <f t="shared" si="16"/>
        <v>-8.0783008052379852</v>
      </c>
      <c r="H312">
        <v>877.09</v>
      </c>
    </row>
    <row r="313" spans="1:8">
      <c r="A313">
        <v>937.1</v>
      </c>
      <c r="B313" s="19">
        <f>'[2]NP Inflow data'!F313</f>
        <v>8.22560438252848E-2</v>
      </c>
      <c r="C313" s="13">
        <f t="shared" si="17"/>
        <v>8.22560438252848E-2</v>
      </c>
      <c r="E313">
        <v>877.1</v>
      </c>
      <c r="F313" s="16">
        <f>'[2]NP Inflow data'!C313</f>
        <v>2.02370384225657E-2</v>
      </c>
      <c r="G313" s="16">
        <f t="shared" si="16"/>
        <v>-8.0782014815774339</v>
      </c>
      <c r="H313">
        <v>877.1</v>
      </c>
    </row>
    <row r="314" spans="1:8">
      <c r="A314">
        <v>937.11</v>
      </c>
      <c r="B314" s="19">
        <f>'[2]NP Inflow data'!F314</f>
        <v>8.2443512170991204E-2</v>
      </c>
      <c r="C314" s="13">
        <f t="shared" si="17"/>
        <v>8.2443512170991204E-2</v>
      </c>
      <c r="E314">
        <v>877.11</v>
      </c>
      <c r="F314" s="16">
        <f>'[2]NP Inflow data'!C314</f>
        <v>2.0336463271998801E-2</v>
      </c>
      <c r="G314" s="16">
        <f t="shared" si="16"/>
        <v>-8.0781020567280013</v>
      </c>
      <c r="H314">
        <v>877.11</v>
      </c>
    </row>
    <row r="315" spans="1:8">
      <c r="A315">
        <v>937.12</v>
      </c>
      <c r="B315" s="19">
        <f>'[2]NP Inflow data'!F315</f>
        <v>8.26311909034671E-2</v>
      </c>
      <c r="C315" s="13">
        <f t="shared" si="17"/>
        <v>8.26311909034671E-2</v>
      </c>
      <c r="E315">
        <v>877.12</v>
      </c>
      <c r="F315" s="16">
        <f>'[2]NP Inflow data'!C315</f>
        <v>2.0435989766778798E-2</v>
      </c>
      <c r="G315" s="16">
        <f t="shared" si="16"/>
        <v>-8.0780025302332206</v>
      </c>
      <c r="H315">
        <v>877.12</v>
      </c>
    </row>
    <row r="316" spans="1:8">
      <c r="A316">
        <v>937.13</v>
      </c>
      <c r="B316" s="19">
        <f>'[2]NP Inflow data'!F316</f>
        <v>8.2819080257442196E-2</v>
      </c>
      <c r="C316" s="13">
        <f t="shared" si="17"/>
        <v>8.2819080257442196E-2</v>
      </c>
      <c r="E316">
        <v>877.13</v>
      </c>
      <c r="F316" s="16">
        <f>'[2]NP Inflow data'!C316</f>
        <v>2.0535618363370801E-2</v>
      </c>
      <c r="G316" s="16">
        <f t="shared" si="16"/>
        <v>-8.0779029016366302</v>
      </c>
      <c r="H316">
        <v>877.13</v>
      </c>
    </row>
    <row r="317" spans="1:8">
      <c r="A317">
        <v>937.14</v>
      </c>
      <c r="B317" s="19">
        <f>'[2]NP Inflow data'!F317</f>
        <v>8.3007180467646297E-2</v>
      </c>
      <c r="C317" s="13">
        <f t="shared" si="17"/>
        <v>8.3007180467646297E-2</v>
      </c>
      <c r="E317">
        <v>877.14</v>
      </c>
      <c r="F317" s="16">
        <f>'[2]NP Inflow data'!C317</f>
        <v>2.0635349518239698E-2</v>
      </c>
      <c r="G317" s="16">
        <f t="shared" si="16"/>
        <v>-8.0778031704817597</v>
      </c>
      <c r="H317">
        <v>877.14</v>
      </c>
    </row>
    <row r="318" spans="1:8">
      <c r="A318">
        <v>937.15</v>
      </c>
      <c r="B318" s="19">
        <f>'[2]NP Inflow data'!F318</f>
        <v>8.3195491768809193E-2</v>
      </c>
      <c r="C318" s="13">
        <f t="shared" si="17"/>
        <v>8.3195491768809193E-2</v>
      </c>
      <c r="E318">
        <v>877.15</v>
      </c>
      <c r="F318" s="16">
        <f>'[2]NP Inflow data'!C318</f>
        <v>2.0735183687850701E-2</v>
      </c>
      <c r="G318" s="16">
        <f t="shared" si="16"/>
        <v>-8.0777033363121493</v>
      </c>
      <c r="H318">
        <v>877.15</v>
      </c>
    </row>
    <row r="319" spans="1:8">
      <c r="A319">
        <v>937.16</v>
      </c>
      <c r="B319" s="19">
        <f>'[2]NP Inflow data'!F319</f>
        <v>8.33840143956604E-2</v>
      </c>
      <c r="C319" s="13">
        <f t="shared" si="17"/>
        <v>8.33840143956604E-2</v>
      </c>
      <c r="E319">
        <v>877.16</v>
      </c>
      <c r="F319" s="16">
        <f>'[2]NP Inflow data'!C319</f>
        <v>2.0835121328668799E-2</v>
      </c>
      <c r="G319" s="16">
        <f t="shared" si="16"/>
        <v>-8.0776033986713323</v>
      </c>
      <c r="H319">
        <v>877.16</v>
      </c>
    </row>
    <row r="320" spans="1:8">
      <c r="A320">
        <v>937.17</v>
      </c>
      <c r="B320" s="19">
        <f>'[2]NP Inflow data'!F320</f>
        <v>8.3572748582929901E-2</v>
      </c>
      <c r="C320" s="13">
        <f t="shared" si="17"/>
        <v>8.3572748582929901E-2</v>
      </c>
      <c r="E320">
        <v>877.17</v>
      </c>
      <c r="F320" s="16">
        <f>'[2]NP Inflow data'!C320</f>
        <v>2.0935162897158899E-2</v>
      </c>
      <c r="G320" s="16">
        <f t="shared" si="16"/>
        <v>-8.0775033571028416</v>
      </c>
      <c r="H320">
        <v>877.17</v>
      </c>
    </row>
    <row r="321" spans="1:8">
      <c r="A321">
        <v>937.18</v>
      </c>
      <c r="B321" s="19">
        <f>'[2]NP Inflow data'!F321</f>
        <v>8.3761694565347294E-2</v>
      </c>
      <c r="C321" s="13">
        <f t="shared" si="17"/>
        <v>8.3761694565347294E-2</v>
      </c>
      <c r="E321">
        <v>877.18</v>
      </c>
      <c r="F321" s="16">
        <f>'[2]NP Inflow data'!C321</f>
        <v>2.1035308849786299E-2</v>
      </c>
      <c r="G321" s="16">
        <f t="shared" si="16"/>
        <v>-8.0774032111502141</v>
      </c>
      <c r="H321">
        <v>877.18</v>
      </c>
    </row>
    <row r="322" spans="1:8">
      <c r="A322">
        <v>937.19</v>
      </c>
      <c r="B322" s="19">
        <f>'[2]NP Inflow data'!F322</f>
        <v>8.3950852577644494E-2</v>
      </c>
      <c r="C322" s="13">
        <f t="shared" si="17"/>
        <v>8.3950852577644494E-2</v>
      </c>
      <c r="E322">
        <v>877.19</v>
      </c>
      <c r="F322" s="16">
        <f>'[2]NP Inflow data'!C322</f>
        <v>2.1135559643016999E-2</v>
      </c>
      <c r="G322" s="16">
        <f t="shared" si="16"/>
        <v>-8.0773029603569828</v>
      </c>
      <c r="H322">
        <v>877.19</v>
      </c>
    </row>
    <row r="323" spans="1:8">
      <c r="A323">
        <v>937.2</v>
      </c>
      <c r="B323" s="19">
        <f>'[2]NP Inflow data'!F323</f>
        <v>8.4140222854546906E-2</v>
      </c>
      <c r="C323" s="13">
        <f t="shared" si="17"/>
        <v>8.4140222854546906E-2</v>
      </c>
      <c r="E323">
        <v>877.2</v>
      </c>
      <c r="F323" s="16">
        <f>'[2]NP Inflow data'!C323</f>
        <v>2.12359157333139E-2</v>
      </c>
      <c r="G323" s="16">
        <f t="shared" si="16"/>
        <v>-8.0772026042666862</v>
      </c>
      <c r="H323">
        <v>877.2</v>
      </c>
    </row>
    <row r="324" spans="1:8">
      <c r="A324">
        <v>937.21</v>
      </c>
      <c r="B324" s="19">
        <f>'[2]NP Inflow data'!F324</f>
        <v>8.4329805630786403E-2</v>
      </c>
      <c r="C324" s="13">
        <f t="shared" si="17"/>
        <v>8.4329805630786403E-2</v>
      </c>
      <c r="E324">
        <v>877.21</v>
      </c>
      <c r="F324" s="16">
        <f>'[2]NP Inflow data'!C324</f>
        <v>2.1336377577143201E-2</v>
      </c>
      <c r="G324" s="16">
        <f t="shared" si="16"/>
        <v>-8.0771021424228575</v>
      </c>
      <c r="H324">
        <v>877.21</v>
      </c>
    </row>
    <row r="325" spans="1:8">
      <c r="A325">
        <v>937.22</v>
      </c>
      <c r="B325" s="19">
        <f>'[2]NP Inflow data'!F325</f>
        <v>8.4519601141092804E-2</v>
      </c>
      <c r="C325" s="13">
        <f t="shared" si="17"/>
        <v>8.4519601141092804E-2</v>
      </c>
      <c r="E325">
        <v>877.22</v>
      </c>
      <c r="F325" s="16">
        <f>'[2]NP Inflow data'!C325</f>
        <v>2.14369456309698E-2</v>
      </c>
      <c r="G325" s="16">
        <f t="shared" ref="G325:G388" si="18">F325-$F$3103</f>
        <v>-8.0770015743690298</v>
      </c>
      <c r="H325">
        <v>877.22</v>
      </c>
    </row>
    <row r="326" spans="1:8">
      <c r="A326">
        <v>937.23</v>
      </c>
      <c r="B326" s="19">
        <f>'[2]NP Inflow data'!F326</f>
        <v>8.4709609620195803E-2</v>
      </c>
      <c r="C326" s="13">
        <f t="shared" ref="C326:C389" si="19">B326-$B$24</f>
        <v>8.4709609620195803E-2</v>
      </c>
      <c r="E326">
        <v>877.23</v>
      </c>
      <c r="F326" s="16">
        <f>'[2]NP Inflow data'!C326</f>
        <v>2.15376203512588E-2</v>
      </c>
      <c r="G326" s="16">
        <f t="shared" si="18"/>
        <v>-8.0769008996487415</v>
      </c>
      <c r="H326">
        <v>877.23</v>
      </c>
    </row>
    <row r="327" spans="1:8">
      <c r="A327">
        <v>937.24</v>
      </c>
      <c r="B327" s="19">
        <f>'[2]NP Inflow data'!F327</f>
        <v>8.4899831302825093E-2</v>
      </c>
      <c r="C327" s="13">
        <f t="shared" si="19"/>
        <v>8.4899831302825093E-2</v>
      </c>
      <c r="E327">
        <v>877.24</v>
      </c>
      <c r="F327" s="16">
        <f>'[2]NP Inflow data'!C327</f>
        <v>2.1638402194475399E-2</v>
      </c>
      <c r="G327" s="16">
        <f t="shared" si="18"/>
        <v>-8.076800117805524</v>
      </c>
      <c r="H327">
        <v>877.24</v>
      </c>
    </row>
    <row r="328" spans="1:8">
      <c r="A328">
        <v>937.25</v>
      </c>
      <c r="B328" s="19">
        <f>'[2]NP Inflow data'!F328</f>
        <v>8.5090266423710495E-2</v>
      </c>
      <c r="C328" s="13">
        <f t="shared" si="19"/>
        <v>8.5090266423710495E-2</v>
      </c>
      <c r="E328">
        <v>877.25</v>
      </c>
      <c r="F328" s="16">
        <f>'[2]NP Inflow data'!C328</f>
        <v>2.1739291617084398E-2</v>
      </c>
      <c r="G328" s="16">
        <f t="shared" si="18"/>
        <v>-8.0766992283829158</v>
      </c>
      <c r="H328">
        <v>877.25</v>
      </c>
    </row>
    <row r="329" spans="1:8">
      <c r="A329">
        <v>937.26</v>
      </c>
      <c r="B329" s="19">
        <f>'[2]NP Inflow data'!F329</f>
        <v>8.5280915217581604E-2</v>
      </c>
      <c r="C329" s="13">
        <f t="shared" si="19"/>
        <v>8.5280915217581604E-2</v>
      </c>
      <c r="E329">
        <v>877.26</v>
      </c>
      <c r="F329" s="16">
        <f>'[2]NP Inflow data'!C329</f>
        <v>2.1840289075551099E-2</v>
      </c>
      <c r="G329" s="16">
        <f t="shared" si="18"/>
        <v>-8.07659823092445</v>
      </c>
      <c r="H329">
        <v>877.26</v>
      </c>
    </row>
    <row r="330" spans="1:8">
      <c r="A330">
        <v>937.27</v>
      </c>
      <c r="B330" s="19">
        <f>'[2]NP Inflow data'!F330</f>
        <v>8.5471777919168296E-2</v>
      </c>
      <c r="C330" s="13">
        <f t="shared" si="19"/>
        <v>8.5471777919168296E-2</v>
      </c>
      <c r="E330">
        <v>877.27</v>
      </c>
      <c r="F330" s="16">
        <f>'[2]NP Inflow data'!C330</f>
        <v>2.1941395026340401E-2</v>
      </c>
      <c r="G330" s="16">
        <f t="shared" si="18"/>
        <v>-8.0764971249736597</v>
      </c>
      <c r="H330">
        <v>877.27</v>
      </c>
    </row>
    <row r="331" spans="1:8">
      <c r="A331">
        <v>937.28</v>
      </c>
      <c r="B331" s="19">
        <f>'[2]NP Inflow data'!F331</f>
        <v>8.5662854763200305E-2</v>
      </c>
      <c r="C331" s="13">
        <f t="shared" si="19"/>
        <v>8.5662854763200305E-2</v>
      </c>
      <c r="E331">
        <v>877.28</v>
      </c>
      <c r="F331" s="16">
        <f>'[2]NP Inflow data'!C331</f>
        <v>2.20426099259174E-2</v>
      </c>
      <c r="G331" s="16">
        <f t="shared" si="18"/>
        <v>-8.0763959100740834</v>
      </c>
      <c r="H331">
        <v>877.28</v>
      </c>
    </row>
    <row r="332" spans="1:8">
      <c r="A332">
        <v>937.29</v>
      </c>
      <c r="B332" s="19">
        <f>'[2]NP Inflow data'!F332</f>
        <v>8.5854145984407201E-2</v>
      </c>
      <c r="C332" s="13">
        <f t="shared" si="19"/>
        <v>8.5854145984407201E-2</v>
      </c>
      <c r="E332">
        <v>877.29</v>
      </c>
      <c r="F332" s="16">
        <f>'[2]NP Inflow data'!C332</f>
        <v>2.21439342307472E-2</v>
      </c>
      <c r="G332" s="16">
        <f t="shared" si="18"/>
        <v>-8.0762945857692525</v>
      </c>
      <c r="H332">
        <v>877.29</v>
      </c>
    </row>
    <row r="333" spans="1:8">
      <c r="A333">
        <v>937.3</v>
      </c>
      <c r="B333" s="19">
        <f>'[2]NP Inflow data'!F333</f>
        <v>8.6045651817518901E-2</v>
      </c>
      <c r="C333" s="13">
        <f t="shared" si="19"/>
        <v>8.6045651817518901E-2</v>
      </c>
      <c r="E333">
        <v>877.3</v>
      </c>
      <c r="F333" s="16">
        <f>'[2]NP Inflow data'!C333</f>
        <v>2.2245368397294699E-2</v>
      </c>
      <c r="G333" s="16">
        <f t="shared" si="18"/>
        <v>-8.0761931516027055</v>
      </c>
      <c r="H333">
        <v>877.3</v>
      </c>
    </row>
    <row r="334" spans="1:8">
      <c r="A334">
        <v>937.31</v>
      </c>
      <c r="B334" s="19">
        <f>'[2]NP Inflow data'!F334</f>
        <v>8.6237372497265097E-2</v>
      </c>
      <c r="C334" s="13">
        <f t="shared" si="19"/>
        <v>8.6237372497265097E-2</v>
      </c>
      <c r="E334">
        <v>877.31</v>
      </c>
      <c r="F334" s="16">
        <f>'[2]NP Inflow data'!C334</f>
        <v>2.2346912882025099E-2</v>
      </c>
      <c r="G334" s="16">
        <f t="shared" si="18"/>
        <v>-8.0760916071179754</v>
      </c>
      <c r="H334">
        <v>877.31</v>
      </c>
    </row>
    <row r="335" spans="1:8">
      <c r="A335">
        <v>937.32</v>
      </c>
      <c r="B335" s="19">
        <f>'[2]NP Inflow data'!F335</f>
        <v>8.6429308258377593E-2</v>
      </c>
      <c r="C335" s="13">
        <f t="shared" si="19"/>
        <v>8.6429308258377593E-2</v>
      </c>
      <c r="E335">
        <v>877.32</v>
      </c>
      <c r="F335" s="16">
        <f>'[2]NP Inflow data'!C335</f>
        <v>2.2448568141404598E-2</v>
      </c>
      <c r="G335" s="16">
        <f t="shared" si="18"/>
        <v>-8.0759899518585954</v>
      </c>
      <c r="H335">
        <v>877.32</v>
      </c>
    </row>
    <row r="336" spans="1:8">
      <c r="A336">
        <v>937.33</v>
      </c>
      <c r="B336" s="19">
        <f>'[2]NP Inflow data'!F336</f>
        <v>8.6621459335581893E-2</v>
      </c>
      <c r="C336" s="13">
        <f t="shared" si="19"/>
        <v>8.6621459335581893E-2</v>
      </c>
      <c r="E336">
        <v>877.33</v>
      </c>
      <c r="F336" s="16">
        <f>'[2]NP Inflow data'!C336</f>
        <v>2.2550334631895801E-2</v>
      </c>
      <c r="G336" s="16">
        <f t="shared" si="18"/>
        <v>-8.0758881853681039</v>
      </c>
      <c r="H336">
        <v>877.33</v>
      </c>
    </row>
    <row r="337" spans="1:8">
      <c r="A337">
        <v>937.34</v>
      </c>
      <c r="B337" s="19">
        <f>'[2]NP Inflow data'!F337</f>
        <v>8.6813825963609897E-2</v>
      </c>
      <c r="C337" s="13">
        <f t="shared" si="19"/>
        <v>8.6813825963609897E-2</v>
      </c>
      <c r="E337">
        <v>877.34</v>
      </c>
      <c r="F337" s="16">
        <f>'[2]NP Inflow data'!C337</f>
        <v>2.26522128099651E-2</v>
      </c>
      <c r="G337" s="16">
        <f t="shared" si="18"/>
        <v>-8.075786307190036</v>
      </c>
      <c r="H337">
        <v>877.34</v>
      </c>
    </row>
    <row r="338" spans="1:8">
      <c r="A338">
        <v>937.35</v>
      </c>
      <c r="B338" s="19">
        <f>'[2]NP Inflow data'!F338</f>
        <v>8.7006408377191299E-2</v>
      </c>
      <c r="C338" s="13">
        <f t="shared" si="19"/>
        <v>8.7006408377191299E-2</v>
      </c>
      <c r="E338">
        <v>877.35</v>
      </c>
      <c r="F338" s="16">
        <f>'[2]NP Inflow data'!C338</f>
        <v>2.2754203132077402E-2</v>
      </c>
      <c r="G338" s="16">
        <f t="shared" si="18"/>
        <v>-8.0756843168679229</v>
      </c>
      <c r="H338">
        <v>877.35</v>
      </c>
    </row>
    <row r="339" spans="1:8">
      <c r="A339">
        <v>937.36</v>
      </c>
      <c r="B339" s="19">
        <f>'[2]NP Inflow data'!F339</f>
        <v>8.7199206811055793E-2</v>
      </c>
      <c r="C339" s="13">
        <f t="shared" si="19"/>
        <v>8.7199206811055793E-2</v>
      </c>
      <c r="E339">
        <v>877.36</v>
      </c>
      <c r="F339" s="16">
        <f>'[2]NP Inflow data'!C339</f>
        <v>2.2856306054697802E-2</v>
      </c>
      <c r="G339" s="16">
        <f t="shared" si="18"/>
        <v>-8.0755822139453031</v>
      </c>
      <c r="H339">
        <v>877.36</v>
      </c>
    </row>
    <row r="340" spans="1:8">
      <c r="A340">
        <v>937.37</v>
      </c>
      <c r="B340" s="19">
        <f>'[2]NP Inflow data'!F340</f>
        <v>8.7392221499933295E-2</v>
      </c>
      <c r="C340" s="13">
        <f t="shared" si="19"/>
        <v>8.7392221499933295E-2</v>
      </c>
      <c r="E340">
        <v>877.37</v>
      </c>
      <c r="F340" s="16">
        <f>'[2]NP Inflow data'!C340</f>
        <v>2.2958522034291402E-2</v>
      </c>
      <c r="G340" s="16">
        <f t="shared" si="18"/>
        <v>-8.0754799979657079</v>
      </c>
      <c r="H340">
        <v>877.37</v>
      </c>
    </row>
    <row r="341" spans="1:8">
      <c r="A341">
        <v>937.38</v>
      </c>
      <c r="B341" s="19">
        <f>'[2]NP Inflow data'!F341</f>
        <v>8.7585452678553305E-2</v>
      </c>
      <c r="C341" s="13">
        <f t="shared" si="19"/>
        <v>8.7585452678553305E-2</v>
      </c>
      <c r="E341">
        <v>877.38</v>
      </c>
      <c r="F341" s="16">
        <f>'[2]NP Inflow data'!C341</f>
        <v>2.3060851527323099E-2</v>
      </c>
      <c r="G341" s="16">
        <f t="shared" si="18"/>
        <v>-8.0753776684726777</v>
      </c>
      <c r="H341">
        <v>877.38</v>
      </c>
    </row>
    <row r="342" spans="1:8">
      <c r="A342">
        <v>937.39</v>
      </c>
      <c r="B342" s="19">
        <f>'[2]NP Inflow data'!F342</f>
        <v>8.77789005816456E-2</v>
      </c>
      <c r="C342" s="13">
        <f t="shared" si="19"/>
        <v>8.77789005816456E-2</v>
      </c>
      <c r="E342">
        <v>877.39</v>
      </c>
      <c r="F342" s="16">
        <f>'[2]NP Inflow data'!C342</f>
        <v>2.3163294990258099E-2</v>
      </c>
      <c r="G342" s="16">
        <f t="shared" si="18"/>
        <v>-8.0752752250097419</v>
      </c>
      <c r="H342">
        <v>877.39</v>
      </c>
    </row>
    <row r="343" spans="1:8">
      <c r="A343">
        <v>937.4</v>
      </c>
      <c r="B343" s="19">
        <f>'[2]NP Inflow data'!F343</f>
        <v>8.7972565443940096E-2</v>
      </c>
      <c r="C343" s="13">
        <f t="shared" si="19"/>
        <v>8.7972565443940096E-2</v>
      </c>
      <c r="E343">
        <v>877.4</v>
      </c>
      <c r="F343" s="16">
        <f>'[2]NP Inflow data'!C343</f>
        <v>2.32658528795615E-2</v>
      </c>
      <c r="G343" s="16">
        <f t="shared" si="18"/>
        <v>-8.0751726671204391</v>
      </c>
      <c r="H343">
        <v>877.4</v>
      </c>
    </row>
    <row r="344" spans="1:8">
      <c r="A344">
        <v>937.41</v>
      </c>
      <c r="B344" s="19">
        <f>'[2]NP Inflow data'!F344</f>
        <v>8.8166447500166403E-2</v>
      </c>
      <c r="C344" s="13">
        <f t="shared" si="19"/>
        <v>8.8166447500166403E-2</v>
      </c>
      <c r="E344">
        <v>877.41</v>
      </c>
      <c r="F344" s="16">
        <f>'[2]NP Inflow data'!C344</f>
        <v>2.3368525651698099E-2</v>
      </c>
      <c r="G344" s="16">
        <f t="shared" si="18"/>
        <v>-8.0750699943483024</v>
      </c>
      <c r="H344">
        <v>877.41</v>
      </c>
    </row>
    <row r="345" spans="1:8">
      <c r="A345">
        <v>937.42</v>
      </c>
      <c r="B345" s="19">
        <f>'[2]NP Inflow data'!F345</f>
        <v>8.8360546985054203E-2</v>
      </c>
      <c r="C345" s="13">
        <f t="shared" si="19"/>
        <v>8.8360546985054203E-2</v>
      </c>
      <c r="E345">
        <v>877.42</v>
      </c>
      <c r="F345" s="16">
        <f>'[2]NP Inflow data'!C345</f>
        <v>2.34713137631332E-2</v>
      </c>
      <c r="G345" s="16">
        <f t="shared" si="18"/>
        <v>-8.0749672062368667</v>
      </c>
      <c r="H345">
        <v>877.42</v>
      </c>
    </row>
    <row r="346" spans="1:8">
      <c r="A346">
        <v>937.43</v>
      </c>
      <c r="B346" s="19">
        <f>'[2]NP Inflow data'!F346</f>
        <v>8.85548641333333E-2</v>
      </c>
      <c r="C346" s="13">
        <f t="shared" si="19"/>
        <v>8.85548641333333E-2</v>
      </c>
      <c r="E346">
        <v>877.43</v>
      </c>
      <c r="F346" s="16">
        <f>'[2]NP Inflow data'!C346</f>
        <v>2.3574217670331798E-2</v>
      </c>
      <c r="G346" s="16">
        <f t="shared" si="18"/>
        <v>-8.0748643023296687</v>
      </c>
      <c r="H346">
        <v>877.43</v>
      </c>
    </row>
    <row r="347" spans="1:8">
      <c r="A347">
        <v>937.44</v>
      </c>
      <c r="B347" s="19">
        <f>'[2]NP Inflow data'!F347</f>
        <v>8.8749399179735594E-2</v>
      </c>
      <c r="C347" s="13">
        <f t="shared" si="19"/>
        <v>8.8749399179735594E-2</v>
      </c>
      <c r="E347">
        <v>877.44</v>
      </c>
      <c r="F347" s="16">
        <f>'[2]NP Inflow data'!C347</f>
        <v>2.3677237829760001E-2</v>
      </c>
      <c r="G347" s="16">
        <f t="shared" si="18"/>
        <v>-8.0747612821702397</v>
      </c>
      <c r="H347">
        <v>877.44</v>
      </c>
    </row>
    <row r="348" spans="1:8">
      <c r="A348">
        <v>937.45</v>
      </c>
      <c r="B348" s="19">
        <f>'[2]NP Inflow data'!F348</f>
        <v>8.8944152358986506E-2</v>
      </c>
      <c r="C348" s="13">
        <f t="shared" si="19"/>
        <v>8.8944152358986506E-2</v>
      </c>
      <c r="E348">
        <v>877.45</v>
      </c>
      <c r="F348" s="16">
        <f>'[2]NP Inflow data'!C348</f>
        <v>2.37803746978806E-2</v>
      </c>
      <c r="G348" s="16">
        <f t="shared" si="18"/>
        <v>-8.07465814530212</v>
      </c>
      <c r="H348">
        <v>877.45</v>
      </c>
    </row>
    <row r="349" spans="1:8">
      <c r="A349">
        <v>937.46</v>
      </c>
      <c r="B349" s="19">
        <f>'[2]NP Inflow data'!F349</f>
        <v>8.9139123905817894E-2</v>
      </c>
      <c r="C349" s="13">
        <f t="shared" si="19"/>
        <v>8.9139123905817894E-2</v>
      </c>
      <c r="E349">
        <v>877.46</v>
      </c>
      <c r="F349" s="16">
        <f>'[2]NP Inflow data'!C349</f>
        <v>2.38836287311599E-2</v>
      </c>
      <c r="G349" s="16">
        <f t="shared" si="18"/>
        <v>-8.074554891268841</v>
      </c>
      <c r="H349">
        <v>877.46</v>
      </c>
    </row>
    <row r="350" spans="1:8">
      <c r="A350">
        <v>937.47</v>
      </c>
      <c r="B350" s="19">
        <f>'[2]NP Inflow data'!F350</f>
        <v>8.9334314054959493E-2</v>
      </c>
      <c r="C350" s="13">
        <f t="shared" si="19"/>
        <v>8.9334314054959493E-2</v>
      </c>
      <c r="E350">
        <v>877.47</v>
      </c>
      <c r="F350" s="16">
        <f>'[2]NP Inflow data'!C350</f>
        <v>2.3987000386062801E-2</v>
      </c>
      <c r="G350" s="16">
        <f t="shared" si="18"/>
        <v>-8.0744515196139375</v>
      </c>
      <c r="H350">
        <v>877.47</v>
      </c>
    </row>
    <row r="351" spans="1:8">
      <c r="A351">
        <v>937.48</v>
      </c>
      <c r="B351" s="19">
        <f>'[2]NP Inflow data'!F351</f>
        <v>8.9529723041141096E-2</v>
      </c>
      <c r="C351" s="13">
        <f t="shared" si="19"/>
        <v>8.9529723041141096E-2</v>
      </c>
      <c r="E351">
        <v>877.48</v>
      </c>
      <c r="F351" s="16">
        <f>'[2]NP Inflow data'!C351</f>
        <v>2.4090490119054401E-2</v>
      </c>
      <c r="G351" s="16">
        <f t="shared" si="18"/>
        <v>-8.0743480298809462</v>
      </c>
      <c r="H351">
        <v>877.48</v>
      </c>
    </row>
    <row r="352" spans="1:8">
      <c r="A352">
        <v>937.49</v>
      </c>
      <c r="B352" s="19">
        <f>'[2]NP Inflow data'!F352</f>
        <v>8.9725351099092299E-2</v>
      </c>
      <c r="C352" s="13">
        <f t="shared" si="19"/>
        <v>8.9725351099092299E-2</v>
      </c>
      <c r="E352">
        <v>877.49</v>
      </c>
      <c r="F352" s="16">
        <f>'[2]NP Inflow data'!C352</f>
        <v>2.4194098386599801E-2</v>
      </c>
      <c r="G352" s="16">
        <f t="shared" si="18"/>
        <v>-8.0742444216134004</v>
      </c>
      <c r="H352">
        <v>877.49</v>
      </c>
    </row>
    <row r="353" spans="1:8">
      <c r="A353">
        <v>937.5</v>
      </c>
      <c r="B353" s="19">
        <f>'[2]NP Inflow data'!F353</f>
        <v>8.9921198463543003E-2</v>
      </c>
      <c r="C353" s="13">
        <f t="shared" si="19"/>
        <v>8.9921198463543003E-2</v>
      </c>
      <c r="E353">
        <v>877.5</v>
      </c>
      <c r="F353" s="16">
        <f>'[2]NP Inflow data'!C353</f>
        <v>2.4297825645164001E-2</v>
      </c>
      <c r="G353" s="16">
        <f t="shared" si="18"/>
        <v>-8.0741406943548366</v>
      </c>
      <c r="H353">
        <v>877.5</v>
      </c>
    </row>
    <row r="354" spans="1:8">
      <c r="A354">
        <v>937.51</v>
      </c>
      <c r="B354" s="19">
        <f>'[2]NP Inflow data'!F354</f>
        <v>9.0117265369222793E-2</v>
      </c>
      <c r="C354" s="13">
        <f t="shared" si="19"/>
        <v>9.0117265369222793E-2</v>
      </c>
      <c r="E354">
        <v>877.51</v>
      </c>
      <c r="F354" s="16">
        <f>'[2]NP Inflow data'!C354</f>
        <v>2.44016723512121E-2</v>
      </c>
      <c r="G354" s="16">
        <f t="shared" si="18"/>
        <v>-8.074036847648788</v>
      </c>
      <c r="H354">
        <v>877.51</v>
      </c>
    </row>
    <row r="355" spans="1:8">
      <c r="A355">
        <v>937.52</v>
      </c>
      <c r="B355" s="19">
        <f>'[2]NP Inflow data'!F355</f>
        <v>9.0313552050861598E-2</v>
      </c>
      <c r="C355" s="13">
        <f t="shared" si="19"/>
        <v>9.0313552050861598E-2</v>
      </c>
      <c r="E355">
        <v>877.52</v>
      </c>
      <c r="F355" s="16">
        <f>'[2]NP Inflow data'!C355</f>
        <v>2.4505638961209001E-2</v>
      </c>
      <c r="G355" s="16">
        <f t="shared" si="18"/>
        <v>-8.0739328810387914</v>
      </c>
      <c r="H355">
        <v>877.52</v>
      </c>
    </row>
    <row r="356" spans="1:8">
      <c r="A356">
        <v>937.53</v>
      </c>
      <c r="B356" s="19">
        <f>'[2]NP Inflow data'!F356</f>
        <v>9.0510058743189001E-2</v>
      </c>
      <c r="C356" s="13">
        <f t="shared" si="19"/>
        <v>9.0510058743189001E-2</v>
      </c>
      <c r="E356">
        <v>877.53</v>
      </c>
      <c r="F356" s="16">
        <f>'[2]NP Inflow data'!C356</f>
        <v>2.4609725931619999E-2</v>
      </c>
      <c r="G356" s="16">
        <f t="shared" si="18"/>
        <v>-8.0738287940683797</v>
      </c>
      <c r="H356">
        <v>877.53</v>
      </c>
    </row>
    <row r="357" spans="1:8">
      <c r="A357">
        <v>937.54</v>
      </c>
      <c r="B357" s="19">
        <f>'[2]NP Inflow data'!F357</f>
        <v>9.0706785680934807E-2</v>
      </c>
      <c r="C357" s="13">
        <f t="shared" si="19"/>
        <v>9.0706785680934807E-2</v>
      </c>
      <c r="E357">
        <v>877.54</v>
      </c>
      <c r="F357" s="16">
        <f>'[2]NP Inflow data'!C357</f>
        <v>2.4713933718910001E-2</v>
      </c>
      <c r="G357" s="16">
        <f t="shared" si="18"/>
        <v>-8.0737245862810898</v>
      </c>
      <c r="H357">
        <v>877.54</v>
      </c>
    </row>
    <row r="358" spans="1:8">
      <c r="A358">
        <v>937.55</v>
      </c>
      <c r="B358" s="19">
        <f>'[2]NP Inflow data'!F358</f>
        <v>9.0903733098828599E-2</v>
      </c>
      <c r="C358" s="13">
        <f t="shared" si="19"/>
        <v>9.0903733098828599E-2</v>
      </c>
      <c r="E358">
        <v>877.55</v>
      </c>
      <c r="F358" s="16">
        <f>'[2]NP Inflow data'!C358</f>
        <v>2.4818262779543999E-2</v>
      </c>
      <c r="G358" s="16">
        <f t="shared" si="18"/>
        <v>-8.0736202572204565</v>
      </c>
      <c r="H358">
        <v>877.55</v>
      </c>
    </row>
    <row r="359" spans="1:8">
      <c r="A359">
        <v>937.56</v>
      </c>
      <c r="B359" s="19">
        <f>'[2]NP Inflow data'!F359</f>
        <v>9.1100901231600306E-2</v>
      </c>
      <c r="C359" s="13">
        <f t="shared" si="19"/>
        <v>9.1100901231600306E-2</v>
      </c>
      <c r="E359">
        <v>877.56</v>
      </c>
      <c r="F359" s="16">
        <f>'[2]NP Inflow data'!C359</f>
        <v>2.4922713569987199E-2</v>
      </c>
      <c r="G359" s="16">
        <f t="shared" si="18"/>
        <v>-8.073515806430013</v>
      </c>
      <c r="H359">
        <v>877.56</v>
      </c>
    </row>
    <row r="360" spans="1:8">
      <c r="A360">
        <v>937.57</v>
      </c>
      <c r="B360" s="19">
        <f>'[2]NP Inflow data'!F360</f>
        <v>9.1298290313981803E-2</v>
      </c>
      <c r="C360" s="13">
        <f t="shared" si="19"/>
        <v>9.1298290313981803E-2</v>
      </c>
      <c r="E360">
        <v>877.57</v>
      </c>
      <c r="F360" s="16">
        <f>'[2]NP Inflow data'!C360</f>
        <v>2.5027286546705801E-2</v>
      </c>
      <c r="G360" s="16">
        <f t="shared" si="18"/>
        <v>-8.0734112334532941</v>
      </c>
      <c r="H360">
        <v>877.57</v>
      </c>
    </row>
    <row r="361" spans="1:8">
      <c r="A361">
        <v>937.58</v>
      </c>
      <c r="B361" s="19">
        <f>'[2]NP Inflow data'!F361</f>
        <v>9.1495900580698397E-2</v>
      </c>
      <c r="C361" s="13">
        <f t="shared" si="19"/>
        <v>9.1495900580698397E-2</v>
      </c>
      <c r="E361">
        <v>877.58</v>
      </c>
      <c r="F361" s="16">
        <f>'[2]NP Inflow data'!C361</f>
        <v>2.51319821661624E-2</v>
      </c>
      <c r="G361" s="16">
        <f t="shared" si="18"/>
        <v>-8.0733065378338384</v>
      </c>
      <c r="H361">
        <v>877.58</v>
      </c>
    </row>
    <row r="362" spans="1:8">
      <c r="A362">
        <v>937.59</v>
      </c>
      <c r="B362" s="19">
        <f>'[2]NP Inflow data'!F362</f>
        <v>9.16937322664821E-2</v>
      </c>
      <c r="C362" s="13">
        <f t="shared" si="19"/>
        <v>9.16937322664821E-2</v>
      </c>
      <c r="E362">
        <v>877.59</v>
      </c>
      <c r="F362" s="16">
        <f>'[2]NP Inflow data'!C362</f>
        <v>2.5236800884823201E-2</v>
      </c>
      <c r="G362" s="16">
        <f t="shared" si="18"/>
        <v>-8.0732017191151773</v>
      </c>
      <c r="H362">
        <v>877.59</v>
      </c>
    </row>
    <row r="363" spans="1:8">
      <c r="A363">
        <v>937.6</v>
      </c>
      <c r="B363" s="19">
        <f>'[2]NP Inflow data'!F363</f>
        <v>9.1891785606062495E-2</v>
      </c>
      <c r="C363" s="13">
        <f t="shared" si="19"/>
        <v>9.1891785606062495E-2</v>
      </c>
      <c r="E363">
        <v>877.6</v>
      </c>
      <c r="F363" s="16">
        <f>'[2]NP Inflow data'!C363</f>
        <v>2.5341743159153399E-2</v>
      </c>
      <c r="G363" s="16">
        <f t="shared" si="18"/>
        <v>-8.0730967768408473</v>
      </c>
      <c r="H363">
        <v>877.6</v>
      </c>
    </row>
    <row r="364" spans="1:8">
      <c r="A364">
        <v>937.61</v>
      </c>
      <c r="B364" s="19">
        <f>'[2]NP Inflow data'!F364</f>
        <v>9.2090060834169402E-2</v>
      </c>
      <c r="C364" s="13">
        <f t="shared" si="19"/>
        <v>9.2090060834169402E-2</v>
      </c>
      <c r="E364">
        <v>877.61</v>
      </c>
      <c r="F364" s="16">
        <f>'[2]NP Inflow data'!C364</f>
        <v>2.5446809445618002E-2</v>
      </c>
      <c r="G364" s="16">
        <f t="shared" si="18"/>
        <v>-8.0729917105543816</v>
      </c>
      <c r="H364">
        <v>877.61</v>
      </c>
    </row>
    <row r="365" spans="1:8">
      <c r="A365">
        <v>937.62</v>
      </c>
      <c r="B365" s="19">
        <f>'[2]NP Inflow data'!F365</f>
        <v>9.2288558185532596E-2</v>
      </c>
      <c r="C365" s="13">
        <f t="shared" si="19"/>
        <v>9.2288558185532596E-2</v>
      </c>
      <c r="E365">
        <v>877.62</v>
      </c>
      <c r="F365" s="16">
        <f>'[2]NP Inflow data'!C365</f>
        <v>2.5552000200682001E-2</v>
      </c>
      <c r="G365" s="16">
        <f t="shared" si="18"/>
        <v>-8.0728865197993187</v>
      </c>
      <c r="H365">
        <v>877.62</v>
      </c>
    </row>
    <row r="366" spans="1:8">
      <c r="A366">
        <v>937.63</v>
      </c>
      <c r="B366" s="19">
        <f>'[2]NP Inflow data'!F366</f>
        <v>9.2487277894881703E-2</v>
      </c>
      <c r="C366" s="13">
        <f t="shared" si="19"/>
        <v>9.2487277894881703E-2</v>
      </c>
      <c r="E366">
        <v>877.63</v>
      </c>
      <c r="F366" s="16">
        <f>'[2]NP Inflow data'!C366</f>
        <v>2.56573158808104E-2</v>
      </c>
      <c r="G366" s="16">
        <f t="shared" si="18"/>
        <v>-8.07278120411919</v>
      </c>
      <c r="H366">
        <v>877.63</v>
      </c>
    </row>
    <row r="367" spans="1:8">
      <c r="A367">
        <v>937.64</v>
      </c>
      <c r="B367" s="19">
        <f>'[2]NP Inflow data'!F367</f>
        <v>9.2686220196946598E-2</v>
      </c>
      <c r="C367" s="13">
        <f t="shared" si="19"/>
        <v>9.2686220196946598E-2</v>
      </c>
      <c r="E367">
        <v>877.64</v>
      </c>
      <c r="F367" s="16">
        <f>'[2]NP Inflow data'!C367</f>
        <v>2.57627569424684E-2</v>
      </c>
      <c r="G367" s="16">
        <f t="shared" si="18"/>
        <v>-8.0726757630575321</v>
      </c>
      <c r="H367">
        <v>877.64</v>
      </c>
    </row>
    <row r="368" spans="1:8">
      <c r="A368">
        <v>937.65</v>
      </c>
      <c r="B368" s="19">
        <f>'[2]NP Inflow data'!F368</f>
        <v>9.2885385326456904E-2</v>
      </c>
      <c r="C368" s="13">
        <f t="shared" si="19"/>
        <v>9.2885385326456904E-2</v>
      </c>
      <c r="E368">
        <v>877.65</v>
      </c>
      <c r="F368" s="16">
        <f>'[2]NP Inflow data'!C368</f>
        <v>2.5868323842121E-2</v>
      </c>
      <c r="G368" s="16">
        <f t="shared" si="18"/>
        <v>-8.07257019615788</v>
      </c>
      <c r="H368">
        <v>877.65</v>
      </c>
    </row>
    <row r="369" spans="1:8">
      <c r="A369">
        <v>937.66</v>
      </c>
      <c r="B369" s="19">
        <f>'[2]NP Inflow data'!F369</f>
        <v>9.3084773518142497E-2</v>
      </c>
      <c r="C369" s="13">
        <f t="shared" si="19"/>
        <v>9.3084773518142497E-2</v>
      </c>
      <c r="E369">
        <v>877.66</v>
      </c>
      <c r="F369" s="16">
        <f>'[2]NP Inflow data'!C369</f>
        <v>2.59740170362333E-2</v>
      </c>
      <c r="G369" s="16">
        <f t="shared" si="18"/>
        <v>-8.0724645029637667</v>
      </c>
      <c r="H369">
        <v>877.66</v>
      </c>
    </row>
    <row r="370" spans="1:8">
      <c r="A370">
        <v>937.67</v>
      </c>
      <c r="B370" s="19">
        <f>'[2]NP Inflow data'!F370</f>
        <v>9.3284385006732903E-2</v>
      </c>
      <c r="C370" s="13">
        <f t="shared" si="19"/>
        <v>9.3284385006732903E-2</v>
      </c>
      <c r="E370">
        <v>877.67</v>
      </c>
      <c r="F370" s="16">
        <f>'[2]NP Inflow data'!C370</f>
        <v>2.6079836981270199E-2</v>
      </c>
      <c r="G370" s="16">
        <f t="shared" si="18"/>
        <v>-8.0723586830187308</v>
      </c>
      <c r="H370">
        <v>877.67</v>
      </c>
    </row>
    <row r="371" spans="1:8">
      <c r="A371">
        <v>937.68</v>
      </c>
      <c r="B371" s="19">
        <f>'[2]NP Inflow data'!F371</f>
        <v>9.3484220026957998E-2</v>
      </c>
      <c r="C371" s="13">
        <f t="shared" si="19"/>
        <v>9.3484220026957998E-2</v>
      </c>
      <c r="E371">
        <v>877.68</v>
      </c>
      <c r="F371" s="16">
        <f>'[2]NP Inflow data'!C371</f>
        <v>2.61857841336968E-2</v>
      </c>
      <c r="G371" s="16">
        <f t="shared" si="18"/>
        <v>-8.0722527358663037</v>
      </c>
      <c r="H371">
        <v>877.68</v>
      </c>
    </row>
    <row r="372" spans="1:8">
      <c r="A372">
        <v>937.69</v>
      </c>
      <c r="B372" s="19">
        <f>'[2]NP Inflow data'!F372</f>
        <v>9.3684278813549696E-2</v>
      </c>
      <c r="C372" s="13">
        <f t="shared" si="19"/>
        <v>9.3684278813549696E-2</v>
      </c>
      <c r="E372">
        <v>877.69</v>
      </c>
      <c r="F372" s="16">
        <f>'[2]NP Inflow data'!C372</f>
        <v>2.6291858949979499E-2</v>
      </c>
      <c r="G372" s="16">
        <f t="shared" si="18"/>
        <v>-8.0721466610500201</v>
      </c>
      <c r="H372">
        <v>877.69</v>
      </c>
    </row>
    <row r="373" spans="1:8">
      <c r="A373">
        <v>937.7</v>
      </c>
      <c r="B373" s="19">
        <f>'[2]NP Inflow data'!F373</f>
        <v>9.3884561601233305E-2</v>
      </c>
      <c r="C373" s="13">
        <f t="shared" si="19"/>
        <v>9.3884561601233305E-2</v>
      </c>
      <c r="E373">
        <v>877.7</v>
      </c>
      <c r="F373" s="16">
        <f>'[2]NP Inflow data'!C373</f>
        <v>2.6398061886580799E-2</v>
      </c>
      <c r="G373" s="16">
        <f t="shared" si="18"/>
        <v>-8.0720404581134186</v>
      </c>
      <c r="H373">
        <v>877.7</v>
      </c>
    </row>
    <row r="374" spans="1:8">
      <c r="A374">
        <v>937.71</v>
      </c>
      <c r="B374" s="19">
        <f>'[2]NP Inflow data'!F374</f>
        <v>9.4085068624740795E-2</v>
      </c>
      <c r="C374" s="13">
        <f t="shared" si="19"/>
        <v>9.4085068624740795E-2</v>
      </c>
      <c r="E374">
        <v>877.71</v>
      </c>
      <c r="F374" s="16">
        <f>'[2]NP Inflow data'!C374</f>
        <v>2.6504393399966901E-2</v>
      </c>
      <c r="G374" s="16">
        <f t="shared" si="18"/>
        <v>-8.0719341266000342</v>
      </c>
      <c r="H374">
        <v>877.71</v>
      </c>
    </row>
    <row r="375" spans="1:8">
      <c r="A375">
        <v>937.72</v>
      </c>
      <c r="B375" s="19">
        <f>'[2]NP Inflow data'!F375</f>
        <v>9.4285800118801902E-2</v>
      </c>
      <c r="C375" s="13">
        <f t="shared" si="19"/>
        <v>9.4285800118801902E-2</v>
      </c>
      <c r="E375">
        <v>877.72</v>
      </c>
      <c r="F375" s="16">
        <f>'[2]NP Inflow data'!C375</f>
        <v>2.6610853946603001E-2</v>
      </c>
      <c r="G375" s="16">
        <f t="shared" si="18"/>
        <v>-8.0718276660533981</v>
      </c>
      <c r="H375">
        <v>877.72</v>
      </c>
    </row>
    <row r="376" spans="1:8">
      <c r="A376">
        <v>937.73</v>
      </c>
      <c r="B376" s="19">
        <f>'[2]NP Inflow data'!F376</f>
        <v>9.4486756318146306E-2</v>
      </c>
      <c r="C376" s="13">
        <f t="shared" si="19"/>
        <v>9.4486756318146306E-2</v>
      </c>
      <c r="E376">
        <v>877.73</v>
      </c>
      <c r="F376" s="16">
        <f>'[2]NP Inflow data'!C376</f>
        <v>2.6717443982954101E-2</v>
      </c>
      <c r="G376" s="16">
        <f t="shared" si="18"/>
        <v>-8.0717210760170452</v>
      </c>
      <c r="H376">
        <v>877.73</v>
      </c>
    </row>
    <row r="377" spans="1:8">
      <c r="A377">
        <v>937.74</v>
      </c>
      <c r="B377" s="19">
        <f>'[2]NP Inflow data'!F377</f>
        <v>9.4687937457503799E-2</v>
      </c>
      <c r="C377" s="13">
        <f t="shared" si="19"/>
        <v>9.4687937457503799E-2</v>
      </c>
      <c r="E377">
        <v>877.74</v>
      </c>
      <c r="F377" s="16">
        <f>'[2]NP Inflow data'!C377</f>
        <v>2.6824163965485301E-2</v>
      </c>
      <c r="G377" s="16">
        <f t="shared" si="18"/>
        <v>-8.0716143560345142</v>
      </c>
      <c r="H377">
        <v>877.74</v>
      </c>
    </row>
    <row r="378" spans="1:8">
      <c r="A378">
        <v>937.75</v>
      </c>
      <c r="B378" s="19">
        <f>'[2]NP Inflow data'!F378</f>
        <v>9.4889343771604004E-2</v>
      </c>
      <c r="C378" s="13">
        <f t="shared" si="19"/>
        <v>9.4889343771604004E-2</v>
      </c>
      <c r="E378">
        <v>877.75</v>
      </c>
      <c r="F378" s="16">
        <f>'[2]NP Inflow data'!C378</f>
        <v>2.6931014350661499E-2</v>
      </c>
      <c r="G378" s="16">
        <f t="shared" si="18"/>
        <v>-8.0715075056493379</v>
      </c>
      <c r="H378">
        <v>877.75</v>
      </c>
    </row>
    <row r="379" spans="1:8">
      <c r="A379">
        <v>937.76</v>
      </c>
      <c r="B379" s="19">
        <f>'[2]NP Inflow data'!F379</f>
        <v>9.5090975495176797E-2</v>
      </c>
      <c r="C379" s="13">
        <f t="shared" si="19"/>
        <v>9.5090975495176797E-2</v>
      </c>
      <c r="E379">
        <v>877.76</v>
      </c>
      <c r="F379" s="16">
        <f>'[2]NP Inflow data'!C379</f>
        <v>2.7037995594947899E-2</v>
      </c>
      <c r="G379" s="16">
        <f t="shared" si="18"/>
        <v>-8.0714005244050515</v>
      </c>
      <c r="H379">
        <v>877.76</v>
      </c>
    </row>
    <row r="380" spans="1:8">
      <c r="A380">
        <v>937.77</v>
      </c>
      <c r="B380" s="19">
        <f>'[2]NP Inflow data'!F380</f>
        <v>9.5292832862951898E-2</v>
      </c>
      <c r="C380" s="13">
        <f t="shared" si="19"/>
        <v>9.5292832862951898E-2</v>
      </c>
      <c r="E380">
        <v>877.77</v>
      </c>
      <c r="F380" s="16">
        <f>'[2]NP Inflow data'!C380</f>
        <v>2.71451081548095E-2</v>
      </c>
      <c r="G380" s="16">
        <f t="shared" si="18"/>
        <v>-8.0712934118451916</v>
      </c>
      <c r="H380">
        <v>877.77</v>
      </c>
    </row>
    <row r="381" spans="1:8">
      <c r="A381">
        <v>937.78</v>
      </c>
      <c r="B381" s="19">
        <f>'[2]NP Inflow data'!F381</f>
        <v>9.5494916109659003E-2</v>
      </c>
      <c r="C381" s="13">
        <f t="shared" si="19"/>
        <v>9.5494916109659003E-2</v>
      </c>
      <c r="E381">
        <v>877.78</v>
      </c>
      <c r="F381" s="16">
        <f>'[2]NP Inflow data'!C381</f>
        <v>2.72523524867113E-2</v>
      </c>
      <c r="G381" s="16">
        <f t="shared" si="18"/>
        <v>-8.0711861675132894</v>
      </c>
      <c r="H381">
        <v>877.78</v>
      </c>
    </row>
    <row r="382" spans="1:8">
      <c r="A382">
        <v>937.79</v>
      </c>
      <c r="B382" s="19">
        <f>'[2]NP Inflow data'!F382</f>
        <v>9.5697225470027805E-2</v>
      </c>
      <c r="C382" s="13">
        <f t="shared" si="19"/>
        <v>9.5697225470027805E-2</v>
      </c>
      <c r="E382">
        <v>877.79</v>
      </c>
      <c r="F382" s="16">
        <f>'[2]NP Inflow data'!C382</f>
        <v>2.7359729047118499E-2</v>
      </c>
      <c r="G382" s="16">
        <f t="shared" si="18"/>
        <v>-8.0710787909528818</v>
      </c>
      <c r="H382">
        <v>877.79</v>
      </c>
    </row>
    <row r="383" spans="1:8">
      <c r="A383">
        <v>937.8</v>
      </c>
      <c r="B383" s="19">
        <f>'[2]NP Inflow data'!F383</f>
        <v>9.5899761178788095E-2</v>
      </c>
      <c r="C383" s="13">
        <f t="shared" si="19"/>
        <v>9.5899761178788095E-2</v>
      </c>
      <c r="E383">
        <v>877.8</v>
      </c>
      <c r="F383" s="16">
        <f>'[2]NP Inflow data'!C383</f>
        <v>2.74672382924959E-2</v>
      </c>
      <c r="G383" s="16">
        <f t="shared" si="18"/>
        <v>-8.0709712817075037</v>
      </c>
      <c r="H383">
        <v>877.8</v>
      </c>
    </row>
    <row r="384" spans="1:8">
      <c r="A384">
        <v>937.81</v>
      </c>
      <c r="B384" s="19">
        <f>'[2]NP Inflow data'!F384</f>
        <v>9.6102523470669596E-2</v>
      </c>
      <c r="C384" s="13">
        <f t="shared" si="19"/>
        <v>9.6102523470669596E-2</v>
      </c>
      <c r="E384">
        <v>877.81</v>
      </c>
      <c r="F384" s="16">
        <f>'[2]NP Inflow data'!C384</f>
        <v>2.75748806793088E-2</v>
      </c>
      <c r="G384" s="16">
        <f t="shared" si="18"/>
        <v>-8.0708636393206916</v>
      </c>
      <c r="H384">
        <v>877.81</v>
      </c>
    </row>
    <row r="385" spans="1:8">
      <c r="A385">
        <v>937.82</v>
      </c>
      <c r="B385" s="19">
        <f>'[2]NP Inflow data'!F385</f>
        <v>9.6305512580404304E-2</v>
      </c>
      <c r="C385" s="13">
        <f t="shared" si="19"/>
        <v>9.6305512580404304E-2</v>
      </c>
      <c r="E385">
        <v>877.82</v>
      </c>
      <c r="F385" s="16">
        <f>'[2]NP Inflow data'!C385</f>
        <v>2.7682656664023399E-2</v>
      </c>
      <c r="G385" s="16">
        <f t="shared" si="18"/>
        <v>-8.0707558633359771</v>
      </c>
      <c r="H385">
        <v>877.82</v>
      </c>
    </row>
    <row r="386" spans="1:8">
      <c r="A386">
        <v>937.83</v>
      </c>
      <c r="B386" s="19">
        <f>'[2]NP Inflow data'!F386</f>
        <v>9.6508728742717501E-2</v>
      </c>
      <c r="C386" s="13">
        <f t="shared" si="19"/>
        <v>9.6508728742717501E-2</v>
      </c>
      <c r="E386">
        <v>877.83</v>
      </c>
      <c r="F386" s="16">
        <f>'[2]NP Inflow data'!C386</f>
        <v>2.7790566703102201E-2</v>
      </c>
      <c r="G386" s="16">
        <f t="shared" si="18"/>
        <v>-8.0706479532968984</v>
      </c>
      <c r="H386">
        <v>877.83</v>
      </c>
    </row>
    <row r="387" spans="1:8">
      <c r="A387">
        <v>937.84</v>
      </c>
      <c r="B387" s="19">
        <f>'[2]NP Inflow data'!F387</f>
        <v>9.6712172192341003E-2</v>
      </c>
      <c r="C387" s="13">
        <f t="shared" si="19"/>
        <v>9.6712172192341003E-2</v>
      </c>
      <c r="E387">
        <v>877.84</v>
      </c>
      <c r="F387" s="16">
        <f>'[2]NP Inflow data'!C387</f>
        <v>2.7898611253011601E-2</v>
      </c>
      <c r="G387" s="16">
        <f t="shared" si="18"/>
        <v>-8.0705399087469889</v>
      </c>
      <c r="H387">
        <v>877.84</v>
      </c>
    </row>
    <row r="388" spans="1:8">
      <c r="A388">
        <v>937.85</v>
      </c>
      <c r="B388" s="19">
        <f>'[2]NP Inflow data'!F388</f>
        <v>9.69158431640047E-2</v>
      </c>
      <c r="C388" s="13">
        <f t="shared" si="19"/>
        <v>9.69158431640047E-2</v>
      </c>
      <c r="E388">
        <v>877.85</v>
      </c>
      <c r="F388" s="16">
        <f>'[2]NP Inflow data'!C388</f>
        <v>2.8006790770216599E-2</v>
      </c>
      <c r="G388" s="16">
        <f t="shared" si="18"/>
        <v>-8.0704317292297834</v>
      </c>
      <c r="H388">
        <v>877.85</v>
      </c>
    </row>
    <row r="389" spans="1:8">
      <c r="A389">
        <v>937.86</v>
      </c>
      <c r="B389" s="19">
        <f>'[2]NP Inflow data'!F389</f>
        <v>9.7119741892438299E-2</v>
      </c>
      <c r="C389" s="13">
        <f t="shared" si="19"/>
        <v>9.7119741892438299E-2</v>
      </c>
      <c r="E389">
        <v>877.86</v>
      </c>
      <c r="F389" s="16">
        <f>'[2]NP Inflow data'!C389</f>
        <v>2.8115105711182201E-2</v>
      </c>
      <c r="G389" s="16">
        <f t="shared" ref="G389:G452" si="20">F389-$F$3103</f>
        <v>-8.0703234142888185</v>
      </c>
      <c r="H389">
        <v>877.86</v>
      </c>
    </row>
    <row r="390" spans="1:8">
      <c r="A390">
        <v>937.87</v>
      </c>
      <c r="B390" s="19">
        <f>'[2]NP Inflow data'!F390</f>
        <v>9.7323868612371495E-2</v>
      </c>
      <c r="C390" s="13">
        <f t="shared" ref="C390:C453" si="21">B390-$B$24</f>
        <v>9.7323868612371495E-2</v>
      </c>
      <c r="E390">
        <v>877.87</v>
      </c>
      <c r="F390" s="16">
        <f>'[2]NP Inflow data'!C390</f>
        <v>2.82235565323736E-2</v>
      </c>
      <c r="G390" s="16">
        <f t="shared" si="20"/>
        <v>-8.0702149634676275</v>
      </c>
      <c r="H390">
        <v>877.87</v>
      </c>
    </row>
    <row r="391" spans="1:8">
      <c r="A391">
        <v>937.88</v>
      </c>
      <c r="B391" s="19">
        <f>'[2]NP Inflow data'!F391</f>
        <v>9.7528223558533994E-2</v>
      </c>
      <c r="C391" s="13">
        <f t="shared" si="21"/>
        <v>9.7528223558533994E-2</v>
      </c>
      <c r="E391">
        <v>877.88</v>
      </c>
      <c r="F391" s="16">
        <f>'[2]NP Inflow data'!C391</f>
        <v>2.83321436902557E-2</v>
      </c>
      <c r="G391" s="16">
        <f t="shared" si="20"/>
        <v>-8.0701063763097451</v>
      </c>
      <c r="H391">
        <v>877.88</v>
      </c>
    </row>
    <row r="392" spans="1:8">
      <c r="A392">
        <v>937.89</v>
      </c>
      <c r="B392" s="19">
        <f>'[2]NP Inflow data'!F392</f>
        <v>9.77328069656557E-2</v>
      </c>
      <c r="C392" s="13">
        <f t="shared" si="21"/>
        <v>9.77328069656557E-2</v>
      </c>
      <c r="E392">
        <v>877.89</v>
      </c>
      <c r="F392" s="16">
        <f>'[2]NP Inflow data'!C392</f>
        <v>2.84408676412936E-2</v>
      </c>
      <c r="G392" s="16">
        <f t="shared" si="20"/>
        <v>-8.0699976523587065</v>
      </c>
      <c r="H392">
        <v>877.89</v>
      </c>
    </row>
    <row r="393" spans="1:8">
      <c r="A393">
        <v>937.9</v>
      </c>
      <c r="B393" s="19">
        <f>'[2]NP Inflow data'!F393</f>
        <v>9.7937619068466097E-2</v>
      </c>
      <c r="C393" s="13">
        <f t="shared" si="21"/>
        <v>9.7937619068466097E-2</v>
      </c>
      <c r="E393">
        <v>877.9</v>
      </c>
      <c r="F393" s="16">
        <f>'[2]NP Inflow data'!C393</f>
        <v>2.85497288419524E-2</v>
      </c>
      <c r="G393" s="16">
        <f t="shared" si="20"/>
        <v>-8.0698887911580481</v>
      </c>
      <c r="H393">
        <v>877.9</v>
      </c>
    </row>
    <row r="394" spans="1:8">
      <c r="A394">
        <v>937.91</v>
      </c>
      <c r="B394" s="19">
        <f>'[2]NP Inflow data'!F394</f>
        <v>9.81426601016952E-2</v>
      </c>
      <c r="C394" s="13">
        <f t="shared" si="21"/>
        <v>9.81426601016952E-2</v>
      </c>
      <c r="E394">
        <v>877.91</v>
      </c>
      <c r="F394" s="16">
        <f>'[2]NP Inflow data'!C394</f>
        <v>2.8658727748697099E-2</v>
      </c>
      <c r="G394" s="16">
        <f t="shared" si="20"/>
        <v>-8.0697797922513033</v>
      </c>
      <c r="H394">
        <v>877.91</v>
      </c>
    </row>
    <row r="395" spans="1:8">
      <c r="A395">
        <v>937.92</v>
      </c>
      <c r="B395" s="19">
        <f>'[2]NP Inflow data'!F395</f>
        <v>9.8347930300072495E-2</v>
      </c>
      <c r="C395" s="13">
        <f t="shared" si="21"/>
        <v>9.8347930300072495E-2</v>
      </c>
      <c r="E395">
        <v>877.92</v>
      </c>
      <c r="F395" s="16">
        <f>'[2]NP Inflow data'!C395</f>
        <v>2.8767864817992699E-2</v>
      </c>
      <c r="G395" s="16">
        <f t="shared" si="20"/>
        <v>-8.0696706551820068</v>
      </c>
      <c r="H395">
        <v>877.92</v>
      </c>
    </row>
    <row r="396" spans="1:8">
      <c r="A396">
        <v>937.93</v>
      </c>
      <c r="B396" s="19">
        <f>'[2]NP Inflow data'!F396</f>
        <v>9.8553429898327799E-2</v>
      </c>
      <c r="C396" s="13">
        <f t="shared" si="21"/>
        <v>9.8553429898327799E-2</v>
      </c>
      <c r="E396">
        <v>877.93</v>
      </c>
      <c r="F396" s="16">
        <f>'[2]NP Inflow data'!C396</f>
        <v>2.88771405063044E-2</v>
      </c>
      <c r="G396" s="16">
        <f t="shared" si="20"/>
        <v>-8.0695613794936953</v>
      </c>
      <c r="H396">
        <v>877.93</v>
      </c>
    </row>
    <row r="397" spans="1:8">
      <c r="A397">
        <v>937.94</v>
      </c>
      <c r="B397" s="19">
        <f>'[2]NP Inflow data'!F397</f>
        <v>9.8759159131193194E-2</v>
      </c>
      <c r="C397" s="13">
        <f t="shared" si="21"/>
        <v>9.8759159131193194E-2</v>
      </c>
      <c r="E397">
        <v>877.94</v>
      </c>
      <c r="F397" s="16">
        <f>'[2]NP Inflow data'!C397</f>
        <v>2.8986555270098399E-2</v>
      </c>
      <c r="G397" s="16">
        <f t="shared" si="20"/>
        <v>-8.0694519647299021</v>
      </c>
      <c r="H397">
        <v>877.94</v>
      </c>
    </row>
    <row r="398" spans="1:8">
      <c r="A398">
        <v>937.95</v>
      </c>
      <c r="B398" s="19">
        <f>'[2]NP Inflow data'!F398</f>
        <v>9.8965118233393795E-2</v>
      </c>
      <c r="C398" s="13">
        <f t="shared" si="21"/>
        <v>9.8965118233393795E-2</v>
      </c>
      <c r="E398">
        <v>877.95</v>
      </c>
      <c r="F398" s="16">
        <f>'[2]NP Inflow data'!C398</f>
        <v>2.9096109565837198E-2</v>
      </c>
      <c r="G398" s="16">
        <f t="shared" si="20"/>
        <v>-8.0693424104341638</v>
      </c>
      <c r="H398">
        <v>877.95</v>
      </c>
    </row>
    <row r="399" spans="1:8">
      <c r="A399">
        <v>937.96</v>
      </c>
      <c r="B399" s="19">
        <f>'[2]NP Inflow data'!F399</f>
        <v>9.9171307439661696E-2</v>
      </c>
      <c r="C399" s="13">
        <f t="shared" si="21"/>
        <v>9.9171307439661696E-2</v>
      </c>
      <c r="E399">
        <v>877.96</v>
      </c>
      <c r="F399" s="16">
        <f>'[2]NP Inflow data'!C399</f>
        <v>2.9205803849987201E-2</v>
      </c>
      <c r="G399" s="16">
        <f t="shared" si="20"/>
        <v>-8.0692327161500135</v>
      </c>
      <c r="H399">
        <v>877.96</v>
      </c>
    </row>
    <row r="400" spans="1:8">
      <c r="A400">
        <v>937.97</v>
      </c>
      <c r="B400" s="19">
        <f>'[2]NP Inflow data'!F400</f>
        <v>9.9377726984726494E-2</v>
      </c>
      <c r="C400" s="13">
        <f t="shared" si="21"/>
        <v>9.9377726984726494E-2</v>
      </c>
      <c r="E400">
        <v>877.97</v>
      </c>
      <c r="F400" s="16">
        <f>'[2]NP Inflow data'!C400</f>
        <v>2.9315638579013498E-2</v>
      </c>
      <c r="G400" s="16">
        <f t="shared" si="20"/>
        <v>-8.0691228814209861</v>
      </c>
      <c r="H400">
        <v>877.97</v>
      </c>
    </row>
    <row r="401" spans="1:8">
      <c r="A401">
        <v>937.98</v>
      </c>
      <c r="B401" s="19">
        <f>'[2]NP Inflow data'!F401</f>
        <v>9.9584377103317995E-2</v>
      </c>
      <c r="C401" s="13">
        <f t="shared" si="21"/>
        <v>9.9584377103317995E-2</v>
      </c>
      <c r="E401">
        <v>877.98</v>
      </c>
      <c r="F401" s="16">
        <f>'[2]NP Inflow data'!C401</f>
        <v>2.9425614209381001E-2</v>
      </c>
      <c r="G401" s="16">
        <f t="shared" si="20"/>
        <v>-8.0690129057906184</v>
      </c>
      <c r="H401">
        <v>877.98</v>
      </c>
    </row>
    <row r="402" spans="1:8">
      <c r="A402">
        <v>937.99</v>
      </c>
      <c r="B402" s="19">
        <f>'[2]NP Inflow data'!F402</f>
        <v>9.9791258030165905E-2</v>
      </c>
      <c r="C402" s="13">
        <f t="shared" si="21"/>
        <v>9.9791258030165905E-2</v>
      </c>
      <c r="E402">
        <v>877.99</v>
      </c>
      <c r="F402" s="16">
        <f>'[2]NP Inflow data'!C402</f>
        <v>2.9535731197554801E-2</v>
      </c>
      <c r="G402" s="16">
        <f t="shared" si="20"/>
        <v>-8.0689027888024452</v>
      </c>
      <c r="H402">
        <v>877.99</v>
      </c>
    </row>
    <row r="403" spans="1:8">
      <c r="A403">
        <v>938</v>
      </c>
      <c r="B403" s="19">
        <f>'[2]NP Inflow data'!F403</f>
        <v>9.9998370000000003E-2</v>
      </c>
      <c r="C403" s="13">
        <f t="shared" si="21"/>
        <v>9.9998370000000003E-2</v>
      </c>
      <c r="E403">
        <v>878</v>
      </c>
      <c r="F403" s="16">
        <f>'[2]NP Inflow data'!C403</f>
        <v>2.9645990000000001E-2</v>
      </c>
      <c r="G403" s="16">
        <f t="shared" si="20"/>
        <v>-8.0687925299999996</v>
      </c>
      <c r="H403">
        <v>878</v>
      </c>
    </row>
    <row r="404" spans="1:8">
      <c r="A404">
        <v>938.01</v>
      </c>
      <c r="B404" s="19">
        <f>'[2]NP Inflow data'!F404</f>
        <v>0.100205713178183</v>
      </c>
      <c r="C404" s="13">
        <f t="shared" si="21"/>
        <v>0.100205713178183</v>
      </c>
      <c r="E404">
        <v>878.01</v>
      </c>
      <c r="F404" s="16">
        <f>'[2]NP Inflow data'!C404</f>
        <v>2.9756390966484299E-2</v>
      </c>
      <c r="G404" s="16">
        <f t="shared" si="20"/>
        <v>-8.0686821290335153</v>
      </c>
      <c r="H404">
        <v>878.01</v>
      </c>
    </row>
    <row r="405" spans="1:8">
      <c r="A405">
        <v>938.02</v>
      </c>
      <c r="B405" s="19">
        <f>'[2]NP Inflow data'!F405</f>
        <v>0.100413287452608</v>
      </c>
      <c r="C405" s="13">
        <f t="shared" si="21"/>
        <v>0.100413287452608</v>
      </c>
      <c r="E405">
        <v>878.02</v>
      </c>
      <c r="F405" s="16">
        <f>'[2]NP Inflow data'!C405</f>
        <v>2.9866934019985799E-2</v>
      </c>
      <c r="G405" s="16">
        <f t="shared" si="20"/>
        <v>-8.0685715859800151</v>
      </c>
      <c r="H405">
        <v>878.02</v>
      </c>
    </row>
    <row r="406" spans="1:8">
      <c r="A406">
        <v>938.03</v>
      </c>
      <c r="B406" s="19">
        <f>'[2]NP Inflow data'!F406</f>
        <v>0.10062109264180299</v>
      </c>
      <c r="C406" s="13">
        <f t="shared" si="21"/>
        <v>0.10062109264180299</v>
      </c>
      <c r="E406">
        <v>878.03</v>
      </c>
      <c r="F406" s="16">
        <f>'[2]NP Inflow data'!C406</f>
        <v>2.9977618976785501E-2</v>
      </c>
      <c r="G406" s="16">
        <f t="shared" si="20"/>
        <v>-8.0684609010232151</v>
      </c>
      <c r="H406">
        <v>878.03</v>
      </c>
    </row>
    <row r="407" spans="1:8">
      <c r="A407">
        <v>938.04</v>
      </c>
      <c r="B407" s="19">
        <f>'[2]NP Inflow data'!F407</f>
        <v>0.100829128564295</v>
      </c>
      <c r="C407" s="13">
        <f t="shared" si="21"/>
        <v>0.100829128564295</v>
      </c>
      <c r="E407">
        <v>878.04</v>
      </c>
      <c r="F407" s="16">
        <f>'[2]NP Inflow data'!C407</f>
        <v>3.0088445653164202E-2</v>
      </c>
      <c r="G407" s="16">
        <f t="shared" si="20"/>
        <v>-8.0683500743468368</v>
      </c>
      <c r="H407">
        <v>878.04</v>
      </c>
    </row>
    <row r="408" spans="1:8">
      <c r="A408">
        <v>938.05</v>
      </c>
      <c r="B408" s="19">
        <f>'[2]NP Inflow data'!F408</f>
        <v>0.10103739503860901</v>
      </c>
      <c r="C408" s="13">
        <f t="shared" si="21"/>
        <v>0.10103739503860901</v>
      </c>
      <c r="E408">
        <v>878.05</v>
      </c>
      <c r="F408" s="16">
        <f>'[2]NP Inflow data'!C408</f>
        <v>3.0199413865402799E-2</v>
      </c>
      <c r="G408" s="16">
        <f t="shared" si="20"/>
        <v>-8.0682391061345982</v>
      </c>
      <c r="H408">
        <v>878.05</v>
      </c>
    </row>
    <row r="409" spans="1:8">
      <c r="A409">
        <v>938.06</v>
      </c>
      <c r="B409" s="19">
        <f>'[2]NP Inflow data'!F409</f>
        <v>0.101245891883273</v>
      </c>
      <c r="C409" s="13">
        <f t="shared" si="21"/>
        <v>0.101245891883273</v>
      </c>
      <c r="E409">
        <v>878.06</v>
      </c>
      <c r="F409" s="16">
        <f>'[2]NP Inflow data'!C409</f>
        <v>3.0310523429782101E-2</v>
      </c>
      <c r="G409" s="16">
        <f t="shared" si="20"/>
        <v>-8.0681279965702188</v>
      </c>
      <c r="H409">
        <v>878.06</v>
      </c>
    </row>
    <row r="410" spans="1:8">
      <c r="A410">
        <v>938.07</v>
      </c>
      <c r="B410" s="19">
        <f>'[2]NP Inflow data'!F410</f>
        <v>0.10145461891681599</v>
      </c>
      <c r="C410" s="13">
        <f t="shared" si="21"/>
        <v>0.10145461891681599</v>
      </c>
      <c r="E410">
        <v>878.07</v>
      </c>
      <c r="F410" s="16">
        <f>'[2]NP Inflow data'!C410</f>
        <v>3.0421774162584399E-2</v>
      </c>
      <c r="G410" s="16">
        <f t="shared" si="20"/>
        <v>-8.068016745837415</v>
      </c>
      <c r="H410">
        <v>878.07</v>
      </c>
    </row>
    <row r="411" spans="1:8">
      <c r="A411">
        <v>938.08</v>
      </c>
      <c r="B411" s="19">
        <f>'[2]NP Inflow data'!F411</f>
        <v>0.10166357595776</v>
      </c>
      <c r="C411" s="13">
        <f t="shared" si="21"/>
        <v>0.10166357595776</v>
      </c>
      <c r="E411">
        <v>878.08</v>
      </c>
      <c r="F411" s="16">
        <f>'[2]NP Inflow data'!C411</f>
        <v>3.0533165880087799E-2</v>
      </c>
      <c r="G411" s="16">
        <f t="shared" si="20"/>
        <v>-8.0679053541199117</v>
      </c>
      <c r="H411">
        <v>878.08</v>
      </c>
    </row>
    <row r="412" spans="1:8">
      <c r="A412">
        <v>938.09</v>
      </c>
      <c r="B412" s="19">
        <f>'[2]NP Inflow data'!F412</f>
        <v>0.10187276282463401</v>
      </c>
      <c r="C412" s="13">
        <f t="shared" si="21"/>
        <v>0.10187276282463401</v>
      </c>
      <c r="E412">
        <v>878.09</v>
      </c>
      <c r="F412" s="16">
        <f>'[2]NP Inflow data'!C412</f>
        <v>3.0644698398574598E-2</v>
      </c>
      <c r="G412" s="16">
        <f t="shared" si="20"/>
        <v>-8.0677938216014251</v>
      </c>
      <c r="H412">
        <v>878.09</v>
      </c>
    </row>
    <row r="413" spans="1:8">
      <c r="A413">
        <v>938.1</v>
      </c>
      <c r="B413" s="19">
        <f>'[2]NP Inflow data'!F413</f>
        <v>0.102082179335965</v>
      </c>
      <c r="C413" s="13">
        <f t="shared" si="21"/>
        <v>0.102082179335965</v>
      </c>
      <c r="E413">
        <v>878.1</v>
      </c>
      <c r="F413" s="16">
        <f>'[2]NP Inflow data'!C413</f>
        <v>3.0756371534325599E-2</v>
      </c>
      <c r="G413" s="16">
        <f t="shared" si="20"/>
        <v>-8.0676821484656749</v>
      </c>
      <c r="H413">
        <v>878.1</v>
      </c>
    </row>
    <row r="414" spans="1:8">
      <c r="A414">
        <v>938.11</v>
      </c>
      <c r="B414" s="19">
        <f>'[2]NP Inflow data'!F414</f>
        <v>0.10229182531028</v>
      </c>
      <c r="C414" s="13">
        <f t="shared" si="21"/>
        <v>0.10229182531028</v>
      </c>
      <c r="E414">
        <v>878.11</v>
      </c>
      <c r="F414" s="16">
        <f>'[2]NP Inflow data'!C414</f>
        <v>3.0868185103621701E-2</v>
      </c>
      <c r="G414" s="16">
        <f t="shared" si="20"/>
        <v>-8.067570334896379</v>
      </c>
      <c r="H414">
        <v>878.11</v>
      </c>
    </row>
    <row r="415" spans="1:8">
      <c r="A415">
        <v>938.12</v>
      </c>
      <c r="B415" s="19">
        <f>'[2]NP Inflow data'!F415</f>
        <v>0.102501700566106</v>
      </c>
      <c r="C415" s="13">
        <f t="shared" si="21"/>
        <v>0.102501700566106</v>
      </c>
      <c r="E415">
        <v>878.12</v>
      </c>
      <c r="F415" s="16">
        <f>'[2]NP Inflow data'!C415</f>
        <v>3.0980138922743702E-2</v>
      </c>
      <c r="G415" s="16">
        <f t="shared" si="20"/>
        <v>-8.0674583810772571</v>
      </c>
      <c r="H415">
        <v>878.12</v>
      </c>
    </row>
    <row r="416" spans="1:8">
      <c r="A416">
        <v>938.13</v>
      </c>
      <c r="B416" s="19">
        <f>'[2]NP Inflow data'!F416</f>
        <v>0.10271180492196801</v>
      </c>
      <c r="C416" s="13">
        <f t="shared" si="21"/>
        <v>0.10271180492196801</v>
      </c>
      <c r="E416">
        <v>878.13</v>
      </c>
      <c r="F416" s="16">
        <f>'[2]NP Inflow data'!C416</f>
        <v>3.1092232807972599E-2</v>
      </c>
      <c r="G416" s="16">
        <f t="shared" si="20"/>
        <v>-8.0673462871920272</v>
      </c>
      <c r="H416">
        <v>878.13</v>
      </c>
    </row>
    <row r="417" spans="1:8">
      <c r="A417">
        <v>938.14</v>
      </c>
      <c r="B417" s="19">
        <f>'[2]NP Inflow data'!F417</f>
        <v>0.10292213819639499</v>
      </c>
      <c r="C417" s="13">
        <f t="shared" si="21"/>
        <v>0.10292213819639499</v>
      </c>
      <c r="E417">
        <v>878.14</v>
      </c>
      <c r="F417" s="16">
        <f>'[2]NP Inflow data'!C417</f>
        <v>3.1204466575589101E-2</v>
      </c>
      <c r="G417" s="16">
        <f t="shared" si="20"/>
        <v>-8.0672340534244107</v>
      </c>
      <c r="H417">
        <v>878.14</v>
      </c>
    </row>
    <row r="418" spans="1:8">
      <c r="A418">
        <v>938.15</v>
      </c>
      <c r="B418" s="19">
        <f>'[2]NP Inflow data'!F418</f>
        <v>0.103132700207912</v>
      </c>
      <c r="C418" s="13">
        <f t="shared" si="21"/>
        <v>0.103132700207912</v>
      </c>
      <c r="E418">
        <v>878.15</v>
      </c>
      <c r="F418" s="16">
        <f>'[2]NP Inflow data'!C418</f>
        <v>3.1316840041874197E-2</v>
      </c>
      <c r="G418" s="16">
        <f t="shared" si="20"/>
        <v>-8.0671216799581256</v>
      </c>
      <c r="H418">
        <v>878.15</v>
      </c>
    </row>
    <row r="419" spans="1:8">
      <c r="A419">
        <v>938.16</v>
      </c>
      <c r="B419" s="19">
        <f>'[2]NP Inflow data'!F419</f>
        <v>0.10334349077504699</v>
      </c>
      <c r="C419" s="13">
        <f t="shared" si="21"/>
        <v>0.10334349077504699</v>
      </c>
      <c r="E419">
        <v>878.16</v>
      </c>
      <c r="F419" s="16">
        <f>'[2]NP Inflow data'!C419</f>
        <v>3.1429353023108599E-2</v>
      </c>
      <c r="G419" s="16">
        <f t="shared" si="20"/>
        <v>-8.0670091669768915</v>
      </c>
      <c r="H419">
        <v>878.16</v>
      </c>
    </row>
    <row r="420" spans="1:8">
      <c r="A420">
        <v>938.17</v>
      </c>
      <c r="B420" s="19">
        <f>'[2]NP Inflow data'!F420</f>
        <v>0.103554509716327</v>
      </c>
      <c r="C420" s="13">
        <f t="shared" si="21"/>
        <v>0.103554509716327</v>
      </c>
      <c r="E420">
        <v>878.17</v>
      </c>
      <c r="F420" s="16">
        <f>'[2]NP Inflow data'!C420</f>
        <v>3.15420053355734E-2</v>
      </c>
      <c r="G420" s="16">
        <f t="shared" si="20"/>
        <v>-8.0668965146644265</v>
      </c>
      <c r="H420">
        <v>878.17</v>
      </c>
    </row>
    <row r="421" spans="1:8">
      <c r="A421">
        <v>938.18</v>
      </c>
      <c r="B421" s="19">
        <f>'[2]NP Inflow data'!F421</f>
        <v>0.103765756850278</v>
      </c>
      <c r="C421" s="13">
        <f t="shared" si="21"/>
        <v>0.103765756850278</v>
      </c>
      <c r="E421">
        <v>878.18</v>
      </c>
      <c r="F421" s="16">
        <f>'[2]NP Inflow data'!C421</f>
        <v>3.1654796795549299E-2</v>
      </c>
      <c r="G421" s="16">
        <f t="shared" si="20"/>
        <v>-8.0667837232044501</v>
      </c>
      <c r="H421">
        <v>878.18</v>
      </c>
    </row>
    <row r="422" spans="1:8">
      <c r="A422">
        <v>938.19</v>
      </c>
      <c r="B422" s="19">
        <f>'[2]NP Inflow data'!F422</f>
        <v>0.10397723199542901</v>
      </c>
      <c r="C422" s="13">
        <f t="shared" si="21"/>
        <v>0.10397723199542901</v>
      </c>
      <c r="E422">
        <v>878.19</v>
      </c>
      <c r="F422" s="16">
        <f>'[2]NP Inflow data'!C422</f>
        <v>3.1767727219318399E-2</v>
      </c>
      <c r="G422" s="16">
        <f t="shared" si="20"/>
        <v>-8.0666707927806822</v>
      </c>
      <c r="H422">
        <v>878.19</v>
      </c>
    </row>
    <row r="423" spans="1:8">
      <c r="A423">
        <v>938.2</v>
      </c>
      <c r="B423" s="19">
        <f>'[2]NP Inflow data'!F423</f>
        <v>0.104188934970302</v>
      </c>
      <c r="C423" s="13">
        <f t="shared" si="21"/>
        <v>0.104188934970302</v>
      </c>
      <c r="E423">
        <v>878.2</v>
      </c>
      <c r="F423" s="16">
        <f>'[2]NP Inflow data'!C423</f>
        <v>3.1880796423159198E-2</v>
      </c>
      <c r="G423" s="16">
        <f t="shared" si="20"/>
        <v>-8.0665577235768406</v>
      </c>
      <c r="H423">
        <v>878.2</v>
      </c>
    </row>
    <row r="424" spans="1:8">
      <c r="A424">
        <v>938.21</v>
      </c>
      <c r="B424" s="19">
        <f>'[2]NP Inflow data'!F424</f>
        <v>0.104400865593427</v>
      </c>
      <c r="C424" s="13">
        <f t="shared" si="21"/>
        <v>0.104400865593427</v>
      </c>
      <c r="E424">
        <v>878.21</v>
      </c>
      <c r="F424" s="16">
        <f>'[2]NP Inflow data'!C424</f>
        <v>3.1994004223353703E-2</v>
      </c>
      <c r="G424" s="16">
        <f t="shared" si="20"/>
        <v>-8.0664445157766469</v>
      </c>
      <c r="H424">
        <v>878.21</v>
      </c>
    </row>
    <row r="425" spans="1:8">
      <c r="A425">
        <v>938.22</v>
      </c>
      <c r="B425" s="19">
        <f>'[2]NP Inflow data'!F425</f>
        <v>0.10461302368333</v>
      </c>
      <c r="C425" s="13">
        <f t="shared" si="21"/>
        <v>0.10461302368333</v>
      </c>
      <c r="E425">
        <v>878.22</v>
      </c>
      <c r="F425" s="16">
        <f>'[2]NP Inflow data'!C425</f>
        <v>3.2107350436182798E-2</v>
      </c>
      <c r="G425" s="16">
        <f t="shared" si="20"/>
        <v>-8.0663311695638171</v>
      </c>
      <c r="H425">
        <v>878.22</v>
      </c>
    </row>
    <row r="426" spans="1:8">
      <c r="A426">
        <v>938.23</v>
      </c>
      <c r="B426" s="19">
        <f>'[2]NP Inflow data'!F426</f>
        <v>0.104825409058538</v>
      </c>
      <c r="C426" s="13">
        <f t="shared" si="21"/>
        <v>0.104825409058538</v>
      </c>
      <c r="E426">
        <v>878.23</v>
      </c>
      <c r="F426" s="16">
        <f>'[2]NP Inflow data'!C426</f>
        <v>3.2220834877927297E-2</v>
      </c>
      <c r="G426" s="16">
        <f t="shared" si="20"/>
        <v>-8.0662176851220728</v>
      </c>
      <c r="H426">
        <v>878.23</v>
      </c>
    </row>
    <row r="427" spans="1:8">
      <c r="A427">
        <v>938.24</v>
      </c>
      <c r="B427" s="19">
        <f>'[2]NP Inflow data'!F427</f>
        <v>0.10503802153757801</v>
      </c>
      <c r="C427" s="13">
        <f t="shared" si="21"/>
        <v>0.10503802153757801</v>
      </c>
      <c r="E427">
        <v>878.24</v>
      </c>
      <c r="F427" s="16">
        <f>'[2]NP Inflow data'!C427</f>
        <v>3.2334457364868299E-2</v>
      </c>
      <c r="G427" s="16">
        <f t="shared" si="20"/>
        <v>-8.0661040626351319</v>
      </c>
      <c r="H427">
        <v>878.24</v>
      </c>
    </row>
    <row r="428" spans="1:8">
      <c r="A428">
        <v>938.25</v>
      </c>
      <c r="B428" s="19">
        <f>'[2]NP Inflow data'!F428</f>
        <v>0.105250860938977</v>
      </c>
      <c r="C428" s="13">
        <f t="shared" si="21"/>
        <v>0.105250860938977</v>
      </c>
      <c r="E428">
        <v>878.25</v>
      </c>
      <c r="F428" s="16">
        <f>'[2]NP Inflow data'!C428</f>
        <v>3.24482177132863E-2</v>
      </c>
      <c r="G428" s="16">
        <f t="shared" si="20"/>
        <v>-8.0659903022867141</v>
      </c>
      <c r="H428">
        <v>878.25</v>
      </c>
    </row>
    <row r="429" spans="1:8">
      <c r="A429">
        <v>938.26</v>
      </c>
      <c r="B429" s="19">
        <f>'[2]NP Inflow data'!F429</f>
        <v>0.105463927081261</v>
      </c>
      <c r="C429" s="13">
        <f t="shared" si="21"/>
        <v>0.105463927081261</v>
      </c>
      <c r="E429">
        <v>878.26</v>
      </c>
      <c r="F429" s="16">
        <f>'[2]NP Inflow data'!C429</f>
        <v>3.2562115739462501E-2</v>
      </c>
      <c r="G429" s="16">
        <f t="shared" si="20"/>
        <v>-8.0658764042605373</v>
      </c>
      <c r="H429">
        <v>878.26</v>
      </c>
    </row>
    <row r="430" spans="1:8">
      <c r="A430">
        <v>938.27</v>
      </c>
      <c r="B430" s="19">
        <f>'[2]NP Inflow data'!F430</f>
        <v>0.10567721978295699</v>
      </c>
      <c r="C430" s="13">
        <f t="shared" si="21"/>
        <v>0.10567721978295699</v>
      </c>
      <c r="E430">
        <v>878.27</v>
      </c>
      <c r="F430" s="16">
        <f>'[2]NP Inflow data'!C430</f>
        <v>3.2676151259677599E-2</v>
      </c>
      <c r="G430" s="16">
        <f t="shared" si="20"/>
        <v>-8.065762368740323</v>
      </c>
      <c r="H430">
        <v>878.27</v>
      </c>
    </row>
    <row r="431" spans="1:8">
      <c r="A431">
        <v>938.28</v>
      </c>
      <c r="B431" s="19">
        <f>'[2]NP Inflow data'!F431</f>
        <v>0.105890738862593</v>
      </c>
      <c r="C431" s="13">
        <f t="shared" si="21"/>
        <v>0.105890738862593</v>
      </c>
      <c r="E431">
        <v>878.28</v>
      </c>
      <c r="F431" s="16">
        <f>'[2]NP Inflow data'!C431</f>
        <v>3.27903240902125E-2</v>
      </c>
      <c r="G431" s="16">
        <f t="shared" si="20"/>
        <v>-8.0656481959097874</v>
      </c>
      <c r="H431">
        <v>878.28</v>
      </c>
    </row>
    <row r="432" spans="1:8">
      <c r="A432">
        <v>938.29</v>
      </c>
      <c r="B432" s="19">
        <f>'[2]NP Inflow data'!F432</f>
        <v>0.106104484138694</v>
      </c>
      <c r="C432" s="13">
        <f t="shared" si="21"/>
        <v>0.106104484138694</v>
      </c>
      <c r="E432">
        <v>878.29</v>
      </c>
      <c r="F432" s="16">
        <f>'[2]NP Inflow data'!C432</f>
        <v>3.29046340473481E-2</v>
      </c>
      <c r="G432" s="16">
        <f t="shared" si="20"/>
        <v>-8.065533885952652</v>
      </c>
      <c r="H432">
        <v>878.29</v>
      </c>
    </row>
    <row r="433" spans="1:8">
      <c r="A433">
        <v>938.3</v>
      </c>
      <c r="B433" s="19">
        <f>'[2]NP Inflow data'!F433</f>
        <v>0.106318455429787</v>
      </c>
      <c r="C433" s="13">
        <f t="shared" si="21"/>
        <v>0.106318455429787</v>
      </c>
      <c r="E433">
        <v>878.3</v>
      </c>
      <c r="F433" s="16">
        <f>'[2]NP Inflow data'!C433</f>
        <v>3.3019080947365102E-2</v>
      </c>
      <c r="G433" s="16">
        <f t="shared" si="20"/>
        <v>-8.0654194390526346</v>
      </c>
      <c r="H433">
        <v>878.3</v>
      </c>
    </row>
    <row r="434" spans="1:8">
      <c r="A434">
        <v>938.31</v>
      </c>
      <c r="B434" s="19">
        <f>'[2]NP Inflow data'!F434</f>
        <v>0.1065326525544</v>
      </c>
      <c r="C434" s="13">
        <f t="shared" si="21"/>
        <v>0.1065326525544</v>
      </c>
      <c r="E434">
        <v>878.31</v>
      </c>
      <c r="F434" s="16">
        <f>'[2]NP Inflow data'!C434</f>
        <v>3.3133664606544599E-2</v>
      </c>
      <c r="G434" s="16">
        <f t="shared" si="20"/>
        <v>-8.065304855393455</v>
      </c>
      <c r="H434">
        <v>878.31</v>
      </c>
    </row>
    <row r="435" spans="1:8">
      <c r="A435">
        <v>938.32</v>
      </c>
      <c r="B435" s="19">
        <f>'[2]NP Inflow data'!F435</f>
        <v>0.10674707533106199</v>
      </c>
      <c r="C435" s="13">
        <f t="shared" si="21"/>
        <v>0.10674707533106199</v>
      </c>
      <c r="E435">
        <v>878.32</v>
      </c>
      <c r="F435" s="16">
        <f>'[2]NP Inflow data'!C435</f>
        <v>3.3248384841168703E-2</v>
      </c>
      <c r="G435" s="16">
        <f t="shared" si="20"/>
        <v>-8.0651901351588311</v>
      </c>
      <c r="H435">
        <v>878.32</v>
      </c>
    </row>
    <row r="436" spans="1:8">
      <c r="A436">
        <v>938.33</v>
      </c>
      <c r="B436" s="19">
        <f>'[2]NP Inflow data'!F436</f>
        <v>0.106961723578294</v>
      </c>
      <c r="C436" s="13">
        <f t="shared" si="21"/>
        <v>0.106961723578294</v>
      </c>
      <c r="E436">
        <v>878.33</v>
      </c>
      <c r="F436" s="16">
        <f>'[2]NP Inflow data'!C436</f>
        <v>3.33632414675155E-2</v>
      </c>
      <c r="G436" s="16">
        <f t="shared" si="20"/>
        <v>-8.0650752785324844</v>
      </c>
      <c r="H436">
        <v>878.33</v>
      </c>
    </row>
    <row r="437" spans="1:8">
      <c r="A437">
        <v>938.34</v>
      </c>
      <c r="B437" s="19">
        <f>'[2]NP Inflow data'!F437</f>
        <v>0.107176597114625</v>
      </c>
      <c r="C437" s="13">
        <f t="shared" si="21"/>
        <v>0.107176597114625</v>
      </c>
      <c r="E437">
        <v>878.34</v>
      </c>
      <c r="F437" s="16">
        <f>'[2]NP Inflow data'!C437</f>
        <v>3.3478234301867402E-2</v>
      </c>
      <c r="G437" s="16">
        <f t="shared" si="20"/>
        <v>-8.0649602856981328</v>
      </c>
      <c r="H437">
        <v>878.34</v>
      </c>
    </row>
    <row r="438" spans="1:8">
      <c r="A438">
        <v>938.35</v>
      </c>
      <c r="B438" s="19">
        <f>'[2]NP Inflow data'!F438</f>
        <v>0.107391695758583</v>
      </c>
      <c r="C438" s="13">
        <f t="shared" si="21"/>
        <v>0.107391695758583</v>
      </c>
      <c r="E438">
        <v>878.35</v>
      </c>
      <c r="F438" s="16">
        <f>'[2]NP Inflow data'!C438</f>
        <v>3.3593363160505103E-2</v>
      </c>
      <c r="G438" s="16">
        <f t="shared" si="20"/>
        <v>-8.0648451568394943</v>
      </c>
      <c r="H438">
        <v>878.35</v>
      </c>
    </row>
    <row r="439" spans="1:8">
      <c r="A439">
        <v>938.36</v>
      </c>
      <c r="B439" s="19">
        <f>'[2]NP Inflow data'!F439</f>
        <v>0.107607019328695</v>
      </c>
      <c r="C439" s="13">
        <f t="shared" si="21"/>
        <v>0.107607019328695</v>
      </c>
      <c r="E439">
        <v>878.36</v>
      </c>
      <c r="F439" s="16">
        <f>'[2]NP Inflow data'!C439</f>
        <v>3.3708627859709503E-2</v>
      </c>
      <c r="G439" s="16">
        <f t="shared" si="20"/>
        <v>-8.0647298921402903</v>
      </c>
      <c r="H439">
        <v>878.36</v>
      </c>
    </row>
    <row r="440" spans="1:8">
      <c r="A440">
        <v>938.37</v>
      </c>
      <c r="B440" s="19">
        <f>'[2]NP Inflow data'!F440</f>
        <v>0.10782256764348599</v>
      </c>
      <c r="C440" s="13">
        <f t="shared" si="21"/>
        <v>0.10782256764348599</v>
      </c>
      <c r="E440">
        <v>878.37</v>
      </c>
      <c r="F440" s="16">
        <f>'[2]NP Inflow data'!C440</f>
        <v>3.3824028215761602E-2</v>
      </c>
      <c r="G440" s="16">
        <f t="shared" si="20"/>
        <v>-8.0646144917842388</v>
      </c>
      <c r="H440">
        <v>878.37</v>
      </c>
    </row>
    <row r="441" spans="1:8">
      <c r="A441">
        <v>938.38</v>
      </c>
      <c r="B441" s="19">
        <f>'[2]NP Inflow data'!F441</f>
        <v>0.10803834052148401</v>
      </c>
      <c r="C441" s="13">
        <f t="shared" si="21"/>
        <v>0.10803834052148401</v>
      </c>
      <c r="E441">
        <v>878.38</v>
      </c>
      <c r="F441" s="16">
        <f>'[2]NP Inflow data'!C441</f>
        <v>3.3939564044942E-2</v>
      </c>
      <c r="G441" s="16">
        <f t="shared" si="20"/>
        <v>-8.0644989559550577</v>
      </c>
      <c r="H441">
        <v>878.38</v>
      </c>
    </row>
    <row r="442" spans="1:8">
      <c r="A442">
        <v>938.39</v>
      </c>
      <c r="B442" s="19">
        <f>'[2]NP Inflow data'!F442</f>
        <v>0.108254337781215</v>
      </c>
      <c r="C442" s="13">
        <f t="shared" si="21"/>
        <v>0.108254337781215</v>
      </c>
      <c r="E442">
        <v>878.39</v>
      </c>
      <c r="F442" s="16">
        <f>'[2]NP Inflow data'!C442</f>
        <v>3.4055235163531802E-2</v>
      </c>
      <c r="G442" s="16">
        <f t="shared" si="20"/>
        <v>-8.0643832848364685</v>
      </c>
      <c r="H442">
        <v>878.39</v>
      </c>
    </row>
    <row r="443" spans="1:8">
      <c r="A443">
        <v>938.4</v>
      </c>
      <c r="B443" s="19">
        <f>'[2]NP Inflow data'!F443</f>
        <v>0.10847055924120701</v>
      </c>
      <c r="C443" s="13">
        <f t="shared" si="21"/>
        <v>0.10847055924120701</v>
      </c>
      <c r="E443">
        <v>878.4</v>
      </c>
      <c r="F443" s="16">
        <f>'[2]NP Inflow data'!C443</f>
        <v>3.4171041387811803E-2</v>
      </c>
      <c r="G443" s="16">
        <f t="shared" si="20"/>
        <v>-8.0642674786121891</v>
      </c>
      <c r="H443">
        <v>878.4</v>
      </c>
    </row>
    <row r="444" spans="1:8">
      <c r="A444">
        <v>938.41</v>
      </c>
      <c r="B444" s="19">
        <f>'[2]NP Inflow data'!F444</f>
        <v>0.10868700471998601</v>
      </c>
      <c r="C444" s="13">
        <f t="shared" si="21"/>
        <v>0.10868700471998601</v>
      </c>
      <c r="E444">
        <v>878.41</v>
      </c>
      <c r="F444" s="16">
        <f>'[2]NP Inflow data'!C444</f>
        <v>3.4286982534062899E-2</v>
      </c>
      <c r="G444" s="16">
        <f t="shared" si="20"/>
        <v>-8.0641515374659374</v>
      </c>
      <c r="H444">
        <v>878.41</v>
      </c>
    </row>
    <row r="445" spans="1:8">
      <c r="A445">
        <v>938.42</v>
      </c>
      <c r="B445" s="19">
        <f>'[2]NP Inflow data'!F445</f>
        <v>0.10890367403607901</v>
      </c>
      <c r="C445" s="13">
        <f t="shared" si="21"/>
        <v>0.10890367403607901</v>
      </c>
      <c r="E445">
        <v>878.42</v>
      </c>
      <c r="F445" s="16">
        <f>'[2]NP Inflow data'!C445</f>
        <v>3.44030584185658E-2</v>
      </c>
      <c r="G445" s="16">
        <f t="shared" si="20"/>
        <v>-8.0640354615814349</v>
      </c>
      <c r="H445">
        <v>878.42</v>
      </c>
    </row>
    <row r="446" spans="1:8">
      <c r="A446">
        <v>938.43</v>
      </c>
      <c r="B446" s="19">
        <f>'[2]NP Inflow data'!F446</f>
        <v>0.10912056700801299</v>
      </c>
      <c r="C446" s="13">
        <f t="shared" si="21"/>
        <v>0.10912056700801299</v>
      </c>
      <c r="E446">
        <v>878.43</v>
      </c>
      <c r="F446" s="16">
        <f>'[2]NP Inflow data'!C446</f>
        <v>3.45192688576016E-2</v>
      </c>
      <c r="G446" s="16">
        <f t="shared" si="20"/>
        <v>-8.0639192511423978</v>
      </c>
      <c r="H446">
        <v>878.43</v>
      </c>
    </row>
    <row r="447" spans="1:8">
      <c r="A447">
        <v>938.44</v>
      </c>
      <c r="B447" s="19">
        <f>'[2]NP Inflow data'!F447</f>
        <v>0.10933768345431701</v>
      </c>
      <c r="C447" s="13">
        <f t="shared" si="21"/>
        <v>0.10933768345431701</v>
      </c>
      <c r="E447">
        <v>878.44</v>
      </c>
      <c r="F447" s="16">
        <f>'[2]NP Inflow data'!C447</f>
        <v>3.4635613667452297E-2</v>
      </c>
      <c r="G447" s="16">
        <f t="shared" si="20"/>
        <v>-8.0638029063325476</v>
      </c>
      <c r="H447">
        <v>878.44</v>
      </c>
    </row>
    <row r="448" spans="1:8">
      <c r="A448">
        <v>938.45</v>
      </c>
      <c r="B448" s="19">
        <f>'[2]NP Inflow data'!F448</f>
        <v>0.109555023193512</v>
      </c>
      <c r="C448" s="13">
        <f t="shared" si="21"/>
        <v>0.109555023193512</v>
      </c>
      <c r="E448">
        <v>878.45</v>
      </c>
      <c r="F448" s="16">
        <f>'[2]NP Inflow data'!C448</f>
        <v>3.4752092664396203E-2</v>
      </c>
      <c r="G448" s="16">
        <f t="shared" si="20"/>
        <v>-8.0636864273356039</v>
      </c>
      <c r="H448">
        <v>878.45</v>
      </c>
    </row>
    <row r="449" spans="1:8">
      <c r="A449">
        <v>938.46</v>
      </c>
      <c r="B449" s="19">
        <f>'[2]NP Inflow data'!F449</f>
        <v>0.109772586044128</v>
      </c>
      <c r="C449" s="13">
        <f t="shared" si="21"/>
        <v>0.109772586044128</v>
      </c>
      <c r="E449">
        <v>878.46</v>
      </c>
      <c r="F449" s="16">
        <f>'[2]NP Inflow data'!C449</f>
        <v>3.4868705664715401E-2</v>
      </c>
      <c r="G449" s="16">
        <f t="shared" si="20"/>
        <v>-8.0635698143352847</v>
      </c>
      <c r="H449">
        <v>878.46</v>
      </c>
    </row>
    <row r="450" spans="1:8">
      <c r="A450">
        <v>938.47</v>
      </c>
      <c r="B450" s="19">
        <f>'[2]NP Inflow data'!F450</f>
        <v>0.109990371824693</v>
      </c>
      <c r="C450" s="13">
        <f t="shared" si="21"/>
        <v>0.109990371824693</v>
      </c>
      <c r="E450">
        <v>878.47</v>
      </c>
      <c r="F450" s="16">
        <f>'[2]NP Inflow data'!C450</f>
        <v>3.4985452484691003E-2</v>
      </c>
      <c r="G450" s="16">
        <f t="shared" si="20"/>
        <v>-8.0634530675153098</v>
      </c>
      <c r="H450">
        <v>878.47</v>
      </c>
    </row>
    <row r="451" spans="1:8">
      <c r="A451">
        <v>938.48</v>
      </c>
      <c r="B451" s="19">
        <f>'[2]NP Inflow data'!F451</f>
        <v>0.110208380353731</v>
      </c>
      <c r="C451" s="13">
        <f t="shared" si="21"/>
        <v>0.110208380353731</v>
      </c>
      <c r="E451">
        <v>878.48</v>
      </c>
      <c r="F451" s="16">
        <f>'[2]NP Inflow data'!C451</f>
        <v>3.5102332940603602E-2</v>
      </c>
      <c r="G451" s="16">
        <f t="shared" si="20"/>
        <v>-8.0633361870593969</v>
      </c>
      <c r="H451">
        <v>878.48</v>
      </c>
    </row>
    <row r="452" spans="1:8">
      <c r="A452">
        <v>938.49</v>
      </c>
      <c r="B452" s="19">
        <f>'[2]NP Inflow data'!F452</f>
        <v>0.11042661144977101</v>
      </c>
      <c r="C452" s="13">
        <f t="shared" si="21"/>
        <v>0.11042661144977101</v>
      </c>
      <c r="E452">
        <v>878.49</v>
      </c>
      <c r="F452" s="16">
        <f>'[2]NP Inflow data'!C452</f>
        <v>3.52193468487342E-2</v>
      </c>
      <c r="G452" s="16">
        <f t="shared" si="20"/>
        <v>-8.0632191731512659</v>
      </c>
      <c r="H452">
        <v>878.49</v>
      </c>
    </row>
    <row r="453" spans="1:8">
      <c r="A453">
        <v>938.5</v>
      </c>
      <c r="B453" s="19">
        <f>'[2]NP Inflow data'!F453</f>
        <v>0.11064506493134001</v>
      </c>
      <c r="C453" s="13">
        <f t="shared" si="21"/>
        <v>0.11064506493134001</v>
      </c>
      <c r="E453">
        <v>878.5</v>
      </c>
      <c r="F453" s="16">
        <f>'[2]NP Inflow data'!C453</f>
        <v>3.53364940253637E-2</v>
      </c>
      <c r="G453" s="16">
        <f t="shared" ref="G453:G516" si="22">F453-$F$3103</f>
        <v>-8.0631020259746364</v>
      </c>
      <c r="H453">
        <v>878.5</v>
      </c>
    </row>
    <row r="454" spans="1:8">
      <c r="A454">
        <v>938.51</v>
      </c>
      <c r="B454" s="19">
        <f>'[2]NP Inflow data'!F454</f>
        <v>0.110863740616963</v>
      </c>
      <c r="C454" s="13">
        <f t="shared" ref="C454:C517" si="23">B454-$B$24</f>
        <v>0.110863740616963</v>
      </c>
      <c r="E454">
        <v>878.51</v>
      </c>
      <c r="F454" s="16">
        <f>'[2]NP Inflow data'!C454</f>
        <v>3.5453774286772897E-2</v>
      </c>
      <c r="G454" s="16">
        <f t="shared" si="22"/>
        <v>-8.0629847457132264</v>
      </c>
      <c r="H454">
        <v>878.51</v>
      </c>
    </row>
    <row r="455" spans="1:8">
      <c r="A455">
        <v>938.52</v>
      </c>
      <c r="B455" s="19">
        <f>'[2]NP Inflow data'!F455</f>
        <v>0.111082638325168</v>
      </c>
      <c r="C455" s="13">
        <f t="shared" si="23"/>
        <v>0.111082638325168</v>
      </c>
      <c r="E455">
        <v>878.52</v>
      </c>
      <c r="F455" s="16">
        <f>'[2]NP Inflow data'!C455</f>
        <v>3.5571187449242599E-2</v>
      </c>
      <c r="G455" s="16">
        <f t="shared" si="22"/>
        <v>-8.0628673325507574</v>
      </c>
      <c r="H455">
        <v>878.52</v>
      </c>
    </row>
    <row r="456" spans="1:8">
      <c r="A456">
        <v>938.53</v>
      </c>
      <c r="B456" s="19">
        <f>'[2]NP Inflow data'!F456</f>
        <v>0.111301757874481</v>
      </c>
      <c r="C456" s="13">
        <f t="shared" si="23"/>
        <v>0.111301757874481</v>
      </c>
      <c r="E456">
        <v>878.53</v>
      </c>
      <c r="F456" s="16">
        <f>'[2]NP Inflow data'!C456</f>
        <v>3.5688733329053798E-2</v>
      </c>
      <c r="G456" s="16">
        <f t="shared" si="22"/>
        <v>-8.0627497866709472</v>
      </c>
      <c r="H456">
        <v>878.53</v>
      </c>
    </row>
    <row r="457" spans="1:8">
      <c r="A457">
        <v>938.54</v>
      </c>
      <c r="B457" s="19">
        <f>'[2]NP Inflow data'!F457</f>
        <v>0.11152109908343</v>
      </c>
      <c r="C457" s="13">
        <f t="shared" si="23"/>
        <v>0.11152109908343</v>
      </c>
      <c r="E457">
        <v>878.54</v>
      </c>
      <c r="F457" s="16">
        <f>'[2]NP Inflow data'!C457</f>
        <v>3.5806411742487297E-2</v>
      </c>
      <c r="G457" s="16">
        <f t="shared" si="22"/>
        <v>-8.0626321082575121</v>
      </c>
      <c r="H457">
        <v>878.54</v>
      </c>
    </row>
    <row r="458" spans="1:8">
      <c r="A458">
        <v>938.55</v>
      </c>
      <c r="B458" s="19">
        <f>'[2]NP Inflow data'!F458</f>
        <v>0.111740661770541</v>
      </c>
      <c r="C458" s="13">
        <f t="shared" si="23"/>
        <v>0.111740661770541</v>
      </c>
      <c r="E458">
        <v>878.55</v>
      </c>
      <c r="F458" s="16">
        <f>'[2]NP Inflow data'!C458</f>
        <v>3.5924222505823902E-2</v>
      </c>
      <c r="G458" s="16">
        <f t="shared" si="22"/>
        <v>-8.062514297494177</v>
      </c>
      <c r="H458">
        <v>878.55</v>
      </c>
    </row>
    <row r="459" spans="1:8">
      <c r="A459">
        <v>938.56</v>
      </c>
      <c r="B459" s="19">
        <f>'[2]NP Inflow data'!F459</f>
        <v>0.11196044575434</v>
      </c>
      <c r="C459" s="13">
        <f t="shared" si="23"/>
        <v>0.11196044575434</v>
      </c>
      <c r="E459">
        <v>878.56</v>
      </c>
      <c r="F459" s="16">
        <f>'[2]NP Inflow data'!C459</f>
        <v>3.6042165435344602E-2</v>
      </c>
      <c r="G459" s="16">
        <f t="shared" si="22"/>
        <v>-8.0623963545646564</v>
      </c>
      <c r="H459">
        <v>878.56</v>
      </c>
    </row>
    <row r="460" spans="1:8">
      <c r="A460">
        <v>938.57</v>
      </c>
      <c r="B460" s="19">
        <f>'[2]NP Inflow data'!F460</f>
        <v>0.112180450853358</v>
      </c>
      <c r="C460" s="13">
        <f t="shared" si="23"/>
        <v>0.112180450853358</v>
      </c>
      <c r="E460">
        <v>878.57</v>
      </c>
      <c r="F460" s="16">
        <f>'[2]NP Inflow data'!C460</f>
        <v>3.6160240347331597E-2</v>
      </c>
      <c r="G460" s="16">
        <f t="shared" si="22"/>
        <v>-8.0622782796526682</v>
      </c>
      <c r="H460">
        <v>878.57</v>
      </c>
    </row>
    <row r="461" spans="1:8">
      <c r="A461">
        <v>938.58</v>
      </c>
      <c r="B461" s="19">
        <f>'[2]NP Inflow data'!F461</f>
        <v>0.11240067688611501</v>
      </c>
      <c r="C461" s="13">
        <f t="shared" si="23"/>
        <v>0.11240067688611501</v>
      </c>
      <c r="E461">
        <v>878.58</v>
      </c>
      <c r="F461" s="16">
        <f>'[2]NP Inflow data'!C461</f>
        <v>3.62784470580629E-2</v>
      </c>
      <c r="G461" s="16">
        <f t="shared" si="22"/>
        <v>-8.0621600729419374</v>
      </c>
      <c r="H461">
        <v>878.58</v>
      </c>
    </row>
    <row r="462" spans="1:8">
      <c r="A462">
        <v>938.59</v>
      </c>
      <c r="B462" s="19">
        <f>'[2]NP Inflow data'!F462</f>
        <v>0.11262112367114201</v>
      </c>
      <c r="C462" s="13">
        <f t="shared" si="23"/>
        <v>0.11262112367114201</v>
      </c>
      <c r="E462">
        <v>878.59</v>
      </c>
      <c r="F462" s="16">
        <f>'[2]NP Inflow data'!C462</f>
        <v>3.63967853838209E-2</v>
      </c>
      <c r="G462" s="16">
        <f t="shared" si="22"/>
        <v>-8.0620417346161801</v>
      </c>
      <c r="H462">
        <v>878.59</v>
      </c>
    </row>
    <row r="463" spans="1:8">
      <c r="A463">
        <v>938.6</v>
      </c>
      <c r="B463" s="19">
        <f>'[2]NP Inflow data'!F463</f>
        <v>0.112841791026965</v>
      </c>
      <c r="C463" s="13">
        <f t="shared" si="23"/>
        <v>0.112841791026965</v>
      </c>
      <c r="E463">
        <v>878.6</v>
      </c>
      <c r="F463" s="16">
        <f>'[2]NP Inflow data'!C463</f>
        <v>3.6515255140886403E-2</v>
      </c>
      <c r="G463" s="16">
        <f t="shared" si="22"/>
        <v>-8.0619232648591144</v>
      </c>
      <c r="H463">
        <v>878.6</v>
      </c>
    </row>
    <row r="464" spans="1:8">
      <c r="A464">
        <v>938.61</v>
      </c>
      <c r="B464" s="19">
        <f>'[2]NP Inflow data'!F464</f>
        <v>0.11306267877211</v>
      </c>
      <c r="C464" s="13">
        <f t="shared" si="23"/>
        <v>0.11306267877211</v>
      </c>
      <c r="E464">
        <v>878.61</v>
      </c>
      <c r="F464" s="16">
        <f>'[2]NP Inflow data'!C464</f>
        <v>3.6633856145540301E-2</v>
      </c>
      <c r="G464" s="16">
        <f t="shared" si="22"/>
        <v>-8.0618046638544598</v>
      </c>
      <c r="H464">
        <v>878.61</v>
      </c>
    </row>
    <row r="465" spans="1:8">
      <c r="A465">
        <v>938.62</v>
      </c>
      <c r="B465" s="19">
        <f>'[2]NP Inflow data'!F465</f>
        <v>0.113283786725105</v>
      </c>
      <c r="C465" s="13">
        <f t="shared" si="23"/>
        <v>0.113283786725105</v>
      </c>
      <c r="E465">
        <v>878.62</v>
      </c>
      <c r="F465" s="16">
        <f>'[2]NP Inflow data'!C465</f>
        <v>3.6752588214063402E-2</v>
      </c>
      <c r="G465" s="16">
        <f t="shared" si="22"/>
        <v>-8.0616859317859362</v>
      </c>
      <c r="H465">
        <v>878.62</v>
      </c>
    </row>
    <row r="466" spans="1:8">
      <c r="A466">
        <v>938.63</v>
      </c>
      <c r="B466" s="19">
        <f>'[2]NP Inflow data'!F466</f>
        <v>0.113505114704476</v>
      </c>
      <c r="C466" s="13">
        <f t="shared" si="23"/>
        <v>0.113505114704476</v>
      </c>
      <c r="E466">
        <v>878.63</v>
      </c>
      <c r="F466" s="16">
        <f>'[2]NP Inflow data'!C466</f>
        <v>3.6871451162736602E-2</v>
      </c>
      <c r="G466" s="16">
        <f t="shared" si="22"/>
        <v>-8.0615670688372632</v>
      </c>
      <c r="H466">
        <v>878.63</v>
      </c>
    </row>
    <row r="467" spans="1:8">
      <c r="A467">
        <v>938.64</v>
      </c>
      <c r="B467" s="19">
        <f>'[2]NP Inflow data'!F467</f>
        <v>0.11372666252875099</v>
      </c>
      <c r="C467" s="13">
        <f t="shared" si="23"/>
        <v>0.11372666252875099</v>
      </c>
      <c r="E467">
        <v>878.64</v>
      </c>
      <c r="F467" s="16">
        <f>'[2]NP Inflow data'!C467</f>
        <v>3.6990444807840799E-2</v>
      </c>
      <c r="G467" s="16">
        <f t="shared" si="22"/>
        <v>-8.0614480751921587</v>
      </c>
      <c r="H467">
        <v>878.64</v>
      </c>
    </row>
    <row r="468" spans="1:8">
      <c r="A468">
        <v>938.65</v>
      </c>
      <c r="B468" s="19">
        <f>'[2]NP Inflow data'!F468</f>
        <v>0.11394843001645499</v>
      </c>
      <c r="C468" s="13">
        <f t="shared" si="23"/>
        <v>0.11394843001645499</v>
      </c>
      <c r="E468">
        <v>878.65</v>
      </c>
      <c r="F468" s="16">
        <f>'[2]NP Inflow data'!C468</f>
        <v>3.71095689656568E-2</v>
      </c>
      <c r="G468" s="16">
        <f t="shared" si="22"/>
        <v>-8.0613289510343442</v>
      </c>
      <c r="H468">
        <v>878.65</v>
      </c>
    </row>
    <row r="469" spans="1:8">
      <c r="A469">
        <v>938.66</v>
      </c>
      <c r="B469" s="19">
        <f>'[2]NP Inflow data'!F469</f>
        <v>0.11417041698611601</v>
      </c>
      <c r="C469" s="13">
        <f t="shared" si="23"/>
        <v>0.11417041698611601</v>
      </c>
      <c r="E469">
        <v>878.66</v>
      </c>
      <c r="F469" s="16">
        <f>'[2]NP Inflow data'!C469</f>
        <v>3.7228823452465497E-2</v>
      </c>
      <c r="G469" s="16">
        <f t="shared" si="22"/>
        <v>-8.0612096965475342</v>
      </c>
      <c r="H469">
        <v>878.66</v>
      </c>
    </row>
    <row r="470" spans="1:8">
      <c r="A470">
        <v>938.67</v>
      </c>
      <c r="B470" s="19">
        <f>'[2]NP Inflow data'!F470</f>
        <v>0.11439262325626</v>
      </c>
      <c r="C470" s="13">
        <f t="shared" si="23"/>
        <v>0.11439262325626</v>
      </c>
      <c r="E470">
        <v>878.67</v>
      </c>
      <c r="F470" s="16">
        <f>'[2]NP Inflow data'!C470</f>
        <v>3.7348208084547703E-2</v>
      </c>
      <c r="G470" s="16">
        <f t="shared" si="22"/>
        <v>-8.0610903119154518</v>
      </c>
      <c r="H470">
        <v>878.67</v>
      </c>
    </row>
    <row r="471" spans="1:8">
      <c r="A471">
        <v>938.68</v>
      </c>
      <c r="B471" s="19">
        <f>'[2]NP Inflow data'!F471</f>
        <v>0.114615048645414</v>
      </c>
      <c r="C471" s="13">
        <f t="shared" si="23"/>
        <v>0.114615048645414</v>
      </c>
      <c r="E471">
        <v>878.68</v>
      </c>
      <c r="F471" s="16">
        <f>'[2]NP Inflow data'!C471</f>
        <v>3.7467722678184399E-2</v>
      </c>
      <c r="G471" s="16">
        <f t="shared" si="22"/>
        <v>-8.060970797321815</v>
      </c>
      <c r="H471">
        <v>878.68</v>
      </c>
    </row>
    <row r="472" spans="1:8">
      <c r="A472">
        <v>938.69</v>
      </c>
      <c r="B472" s="19">
        <f>'[2]NP Inflow data'!F472</f>
        <v>0.114837692972108</v>
      </c>
      <c r="C472" s="13">
        <f t="shared" si="23"/>
        <v>0.114837692972108</v>
      </c>
      <c r="E472">
        <v>878.69</v>
      </c>
      <c r="F472" s="16">
        <f>'[2]NP Inflow data'!C472</f>
        <v>3.7587367049657698E-2</v>
      </c>
      <c r="G472" s="16">
        <f t="shared" si="22"/>
        <v>-8.0608511529503417</v>
      </c>
      <c r="H472">
        <v>878.69</v>
      </c>
    </row>
    <row r="473" spans="1:8">
      <c r="A473">
        <v>938.7</v>
      </c>
      <c r="B473" s="19">
        <f>'[2]NP Inflow data'!F473</f>
        <v>0.115060556054863</v>
      </c>
      <c r="C473" s="13">
        <f t="shared" si="23"/>
        <v>0.115060556054863</v>
      </c>
      <c r="E473">
        <v>878.7</v>
      </c>
      <c r="F473" s="16">
        <f>'[2]NP Inflow data'!C473</f>
        <v>3.7707141015245901E-2</v>
      </c>
      <c r="G473" s="16">
        <f t="shared" si="22"/>
        <v>-8.0607313789847534</v>
      </c>
      <c r="H473">
        <v>878.7</v>
      </c>
    </row>
    <row r="474" spans="1:8">
      <c r="A474">
        <v>938.71</v>
      </c>
      <c r="B474" s="19">
        <f>'[2]NP Inflow data'!F474</f>
        <v>0.11528363771220899</v>
      </c>
      <c r="C474" s="13">
        <f t="shared" si="23"/>
        <v>0.11528363771220899</v>
      </c>
      <c r="E474">
        <v>878.71</v>
      </c>
      <c r="F474" s="16">
        <f>'[2]NP Inflow data'!C474</f>
        <v>3.7827044391231003E-2</v>
      </c>
      <c r="G474" s="16">
        <f t="shared" si="22"/>
        <v>-8.0606114756087699</v>
      </c>
      <c r="H474">
        <v>878.71</v>
      </c>
    </row>
    <row r="475" spans="1:8">
      <c r="A475">
        <v>938.72</v>
      </c>
      <c r="B475" s="19">
        <f>'[2]NP Inflow data'!F475</f>
        <v>0.115506937762672</v>
      </c>
      <c r="C475" s="13">
        <f t="shared" si="23"/>
        <v>0.115506937762672</v>
      </c>
      <c r="E475">
        <v>878.72</v>
      </c>
      <c r="F475" s="16">
        <f>'[2]NP Inflow data'!C475</f>
        <v>3.7947076993894102E-2</v>
      </c>
      <c r="G475" s="16">
        <f t="shared" si="22"/>
        <v>-8.0604914430061054</v>
      </c>
      <c r="H475">
        <v>878.72</v>
      </c>
    </row>
    <row r="476" spans="1:8">
      <c r="A476">
        <v>938.73</v>
      </c>
      <c r="B476" s="19">
        <f>'[2]NP Inflow data'!F476</f>
        <v>0.11573045602477899</v>
      </c>
      <c r="C476" s="13">
        <f t="shared" si="23"/>
        <v>0.11573045602477899</v>
      </c>
      <c r="E476">
        <v>878.73</v>
      </c>
      <c r="F476" s="16">
        <f>'[2]NP Inflow data'!C476</f>
        <v>3.8067238639515902E-2</v>
      </c>
      <c r="G476" s="16">
        <f t="shared" si="22"/>
        <v>-8.0603712813604851</v>
      </c>
      <c r="H476">
        <v>878.73</v>
      </c>
    </row>
    <row r="477" spans="1:8">
      <c r="A477">
        <v>938.74</v>
      </c>
      <c r="B477" s="19">
        <f>'[2]NP Inflow data'!F477</f>
        <v>0.115954192317057</v>
      </c>
      <c r="C477" s="13">
        <f t="shared" si="23"/>
        <v>0.115954192317057</v>
      </c>
      <c r="E477">
        <v>878.74</v>
      </c>
      <c r="F477" s="16">
        <f>'[2]NP Inflow data'!C477</f>
        <v>3.81875291443773E-2</v>
      </c>
      <c r="G477" s="16">
        <f t="shared" si="22"/>
        <v>-8.0602509908556232</v>
      </c>
      <c r="H477">
        <v>878.74</v>
      </c>
    </row>
    <row r="478" spans="1:8">
      <c r="A478">
        <v>938.75</v>
      </c>
      <c r="B478" s="19">
        <f>'[2]NP Inflow data'!F478</f>
        <v>0.116178146458033</v>
      </c>
      <c r="C478" s="13">
        <f t="shared" si="23"/>
        <v>0.116178146458033</v>
      </c>
      <c r="E478">
        <v>878.75</v>
      </c>
      <c r="F478" s="16">
        <f>'[2]NP Inflow data'!C478</f>
        <v>3.83079483247592E-2</v>
      </c>
      <c r="G478" s="16">
        <f t="shared" si="22"/>
        <v>-8.0601305716752414</v>
      </c>
      <c r="H478">
        <v>878.75</v>
      </c>
    </row>
    <row r="479" spans="1:8">
      <c r="A479">
        <v>938.76</v>
      </c>
      <c r="B479" s="19">
        <f>'[2]NP Inflow data'!F479</f>
        <v>0.116402318266233</v>
      </c>
      <c r="C479" s="13">
        <f t="shared" si="23"/>
        <v>0.116402318266233</v>
      </c>
      <c r="E479">
        <v>878.76</v>
      </c>
      <c r="F479" s="16">
        <f>'[2]NP Inflow data'!C479</f>
        <v>3.8428495996942397E-2</v>
      </c>
      <c r="G479" s="16">
        <f t="shared" si="22"/>
        <v>-8.0600100240030574</v>
      </c>
      <c r="H479">
        <v>878.76</v>
      </c>
    </row>
    <row r="480" spans="1:8">
      <c r="A480">
        <v>938.77</v>
      </c>
      <c r="B480" s="19">
        <f>'[2]NP Inflow data'!F480</f>
        <v>0.11662670756018401</v>
      </c>
      <c r="C480" s="13">
        <f t="shared" si="23"/>
        <v>0.11662670756018401</v>
      </c>
      <c r="E480">
        <v>878.77</v>
      </c>
      <c r="F480" s="16">
        <f>'[2]NP Inflow data'!C480</f>
        <v>3.8549171977207898E-2</v>
      </c>
      <c r="G480" s="16">
        <f t="shared" si="22"/>
        <v>-8.0598893480227929</v>
      </c>
      <c r="H480">
        <v>878.77</v>
      </c>
    </row>
    <row r="481" spans="1:8">
      <c r="A481">
        <v>938.78</v>
      </c>
      <c r="B481" s="19">
        <f>'[2]NP Inflow data'!F481</f>
        <v>0.116851314158413</v>
      </c>
      <c r="C481" s="13">
        <f t="shared" si="23"/>
        <v>0.116851314158413</v>
      </c>
      <c r="E481">
        <v>878.78</v>
      </c>
      <c r="F481" s="16">
        <f>'[2]NP Inflow data'!C481</f>
        <v>3.8669976081836498E-2</v>
      </c>
      <c r="G481" s="16">
        <f t="shared" si="22"/>
        <v>-8.0597685439181639</v>
      </c>
      <c r="H481">
        <v>878.78</v>
      </c>
    </row>
    <row r="482" spans="1:8">
      <c r="A482">
        <v>938.79</v>
      </c>
      <c r="B482" s="19">
        <f>'[2]NP Inflow data'!F482</f>
        <v>0.117076137879447</v>
      </c>
      <c r="C482" s="13">
        <f t="shared" si="23"/>
        <v>0.117076137879447</v>
      </c>
      <c r="E482">
        <v>878.79</v>
      </c>
      <c r="F482" s="16">
        <f>'[2]NP Inflow data'!C482</f>
        <v>3.8790908127109003E-2</v>
      </c>
      <c r="G482" s="16">
        <f t="shared" si="22"/>
        <v>-8.0596476118728919</v>
      </c>
      <c r="H482">
        <v>878.79</v>
      </c>
    </row>
    <row r="483" spans="1:8">
      <c r="A483">
        <v>938.8</v>
      </c>
      <c r="B483" s="19">
        <f>'[2]NP Inflow data'!F483</f>
        <v>0.117301178541813</v>
      </c>
      <c r="C483" s="13">
        <f t="shared" si="23"/>
        <v>0.117301178541813</v>
      </c>
      <c r="E483">
        <v>878.8</v>
      </c>
      <c r="F483" s="16">
        <f>'[2]NP Inflow data'!C483</f>
        <v>3.8911967929306297E-2</v>
      </c>
      <c r="G483" s="16">
        <f t="shared" si="22"/>
        <v>-8.0595265520706931</v>
      </c>
      <c r="H483">
        <v>878.8</v>
      </c>
    </row>
    <row r="484" spans="1:8">
      <c r="A484">
        <v>938.81</v>
      </c>
      <c r="B484" s="19">
        <f>'[2]NP Inflow data'!F484</f>
        <v>0.117526435964037</v>
      </c>
      <c r="C484" s="13">
        <f t="shared" si="23"/>
        <v>0.117526435964037</v>
      </c>
      <c r="E484">
        <v>878.81</v>
      </c>
      <c r="F484" s="16">
        <f>'[2]NP Inflow data'!C484</f>
        <v>3.9033155304709299E-2</v>
      </c>
      <c r="G484" s="16">
        <f t="shared" si="22"/>
        <v>-8.0594053646952908</v>
      </c>
      <c r="H484">
        <v>878.81</v>
      </c>
    </row>
    <row r="485" spans="1:8">
      <c r="A485">
        <v>938.82</v>
      </c>
      <c r="B485" s="19">
        <f>'[2]NP Inflow data'!F485</f>
        <v>0.117751909964648</v>
      </c>
      <c r="C485" s="13">
        <f t="shared" si="23"/>
        <v>0.117751909964648</v>
      </c>
      <c r="E485">
        <v>878.82</v>
      </c>
      <c r="F485" s="16">
        <f>'[2]NP Inflow data'!C485</f>
        <v>3.9154470069600197E-2</v>
      </c>
      <c r="G485" s="16">
        <f t="shared" si="22"/>
        <v>-8.0592840499303993</v>
      </c>
      <c r="H485">
        <v>878.82</v>
      </c>
    </row>
    <row r="486" spans="1:8">
      <c r="A486">
        <v>938.83</v>
      </c>
      <c r="B486" s="19">
        <f>'[2]NP Inflow data'!F486</f>
        <v>0.11797760036216901</v>
      </c>
      <c r="C486" s="13">
        <f t="shared" si="23"/>
        <v>0.11797760036216901</v>
      </c>
      <c r="E486">
        <v>878.83</v>
      </c>
      <c r="F486" s="16">
        <f>'[2]NP Inflow data'!C486</f>
        <v>3.9275912040257203E-2</v>
      </c>
      <c r="G486" s="16">
        <f t="shared" si="22"/>
        <v>-8.0591626079597436</v>
      </c>
      <c r="H486">
        <v>878.83</v>
      </c>
    </row>
    <row r="487" spans="1:8">
      <c r="A487">
        <v>938.84</v>
      </c>
      <c r="B487" s="19">
        <f>'[2]NP Inflow data'!F487</f>
        <v>0.11820350697512901</v>
      </c>
      <c r="C487" s="13">
        <f t="shared" si="23"/>
        <v>0.11820350697512901</v>
      </c>
      <c r="E487">
        <v>878.84</v>
      </c>
      <c r="F487" s="16">
        <f>'[2]NP Inflow data'!C487</f>
        <v>3.9397481032962402E-2</v>
      </c>
      <c r="G487" s="16">
        <f t="shared" si="22"/>
        <v>-8.0590410389670382</v>
      </c>
      <c r="H487">
        <v>878.84</v>
      </c>
    </row>
    <row r="488" spans="1:8">
      <c r="A488">
        <v>938.85</v>
      </c>
      <c r="B488" s="19">
        <f>'[2]NP Inflow data'!F488</f>
        <v>0.118429629622054</v>
      </c>
      <c r="C488" s="13">
        <f t="shared" si="23"/>
        <v>0.118429629622054</v>
      </c>
      <c r="E488">
        <v>878.85</v>
      </c>
      <c r="F488" s="16">
        <f>'[2]NP Inflow data'!C488</f>
        <v>3.9519176863996801E-2</v>
      </c>
      <c r="G488" s="16">
        <f t="shared" si="22"/>
        <v>-8.0589193431360027</v>
      </c>
      <c r="H488">
        <v>878.85</v>
      </c>
    </row>
    <row r="489" spans="1:8">
      <c r="A489">
        <v>938.86</v>
      </c>
      <c r="B489" s="19">
        <f>'[2]NP Inflow data'!F489</f>
        <v>0.118655968121472</v>
      </c>
      <c r="C489" s="13">
        <f t="shared" si="23"/>
        <v>0.118655968121472</v>
      </c>
      <c r="E489">
        <v>878.86</v>
      </c>
      <c r="F489" s="16">
        <f>'[2]NP Inflow data'!C489</f>
        <v>3.9640999349641201E-2</v>
      </c>
      <c r="G489" s="16">
        <f t="shared" si="22"/>
        <v>-8.0587975206503586</v>
      </c>
      <c r="H489">
        <v>878.86</v>
      </c>
    </row>
    <row r="490" spans="1:8">
      <c r="A490">
        <v>938.87</v>
      </c>
      <c r="B490" s="19">
        <f>'[2]NP Inflow data'!F490</f>
        <v>0.118882522291908</v>
      </c>
      <c r="C490" s="13">
        <f t="shared" si="23"/>
        <v>0.118882522291908</v>
      </c>
      <c r="E490">
        <v>878.87</v>
      </c>
      <c r="F490" s="16">
        <f>'[2]NP Inflow data'!C490</f>
        <v>3.97629483061765E-2</v>
      </c>
      <c r="G490" s="16">
        <f t="shared" si="22"/>
        <v>-8.0586755716938239</v>
      </c>
      <c r="H490">
        <v>878.87</v>
      </c>
    </row>
    <row r="491" spans="1:8">
      <c r="A491">
        <v>938.88</v>
      </c>
      <c r="B491" s="19">
        <f>'[2]NP Inflow data'!F491</f>
        <v>0.11910929195189</v>
      </c>
      <c r="C491" s="13">
        <f t="shared" si="23"/>
        <v>0.11910929195189</v>
      </c>
      <c r="E491">
        <v>878.88</v>
      </c>
      <c r="F491" s="16">
        <f>'[2]NP Inflow data'!C491</f>
        <v>3.9885023549883498E-2</v>
      </c>
      <c r="G491" s="16">
        <f t="shared" si="22"/>
        <v>-8.0585534964501164</v>
      </c>
      <c r="H491">
        <v>878.88</v>
      </c>
    </row>
    <row r="492" spans="1:8">
      <c r="A492">
        <v>938.89</v>
      </c>
      <c r="B492" s="19">
        <f>'[2]NP Inflow data'!F492</f>
        <v>0.119336276919945</v>
      </c>
      <c r="C492" s="13">
        <f t="shared" si="23"/>
        <v>0.119336276919945</v>
      </c>
      <c r="E492">
        <v>878.89</v>
      </c>
      <c r="F492" s="16">
        <f>'[2]NP Inflow data'!C492</f>
        <v>4.00072248970431E-2</v>
      </c>
      <c r="G492" s="16">
        <f t="shared" si="22"/>
        <v>-8.0584312951029577</v>
      </c>
      <c r="H492">
        <v>878.89</v>
      </c>
    </row>
    <row r="493" spans="1:8">
      <c r="A493">
        <v>938.9</v>
      </c>
      <c r="B493" s="19">
        <f>'[2]NP Inflow data'!F493</f>
        <v>0.119563477014599</v>
      </c>
      <c r="C493" s="13">
        <f t="shared" si="23"/>
        <v>0.119563477014599</v>
      </c>
      <c r="E493">
        <v>878.9</v>
      </c>
      <c r="F493" s="16">
        <f>'[2]NP Inflow data'!C493</f>
        <v>4.0129552163936197E-2</v>
      </c>
      <c r="G493" s="16">
        <f t="shared" si="22"/>
        <v>-8.058308967836064</v>
      </c>
      <c r="H493">
        <v>878.9</v>
      </c>
    </row>
    <row r="494" spans="1:8">
      <c r="A494">
        <v>938.91</v>
      </c>
      <c r="B494" s="19">
        <f>'[2]NP Inflow data'!F494</f>
        <v>0.119790892054379</v>
      </c>
      <c r="C494" s="13">
        <f t="shared" si="23"/>
        <v>0.119790892054379</v>
      </c>
      <c r="E494">
        <v>878.91</v>
      </c>
      <c r="F494" s="16">
        <f>'[2]NP Inflow data'!C494</f>
        <v>4.0252005166843699E-2</v>
      </c>
      <c r="G494" s="16">
        <f t="shared" si="22"/>
        <v>-8.0581865148331566</v>
      </c>
      <c r="H494">
        <v>878.91</v>
      </c>
    </row>
    <row r="495" spans="1:8">
      <c r="A495">
        <v>938.92</v>
      </c>
      <c r="B495" s="19">
        <f>'[2]NP Inflow data'!F495</f>
        <v>0.120018521857813</v>
      </c>
      <c r="C495" s="13">
        <f t="shared" si="23"/>
        <v>0.120018521857813</v>
      </c>
      <c r="E495">
        <v>878.92</v>
      </c>
      <c r="F495" s="16">
        <f>'[2]NP Inflow data'!C495</f>
        <v>4.0374583722046303E-2</v>
      </c>
      <c r="G495" s="16">
        <f t="shared" si="22"/>
        <v>-8.0580639362779536</v>
      </c>
      <c r="H495">
        <v>878.92</v>
      </c>
    </row>
    <row r="496" spans="1:8">
      <c r="A496">
        <v>938.93</v>
      </c>
      <c r="B496" s="19">
        <f>'[2]NP Inflow data'!F496</f>
        <v>0.120246366243426</v>
      </c>
      <c r="C496" s="13">
        <f t="shared" si="23"/>
        <v>0.120246366243426</v>
      </c>
      <c r="E496">
        <v>878.93</v>
      </c>
      <c r="F496" s="16">
        <f>'[2]NP Inflow data'!C496</f>
        <v>4.0497287645824998E-2</v>
      </c>
      <c r="G496" s="16">
        <f t="shared" si="22"/>
        <v>-8.0579412323541746</v>
      </c>
      <c r="H496">
        <v>878.93</v>
      </c>
    </row>
    <row r="497" spans="1:8">
      <c r="A497">
        <v>938.94</v>
      </c>
      <c r="B497" s="19">
        <f>'[2]NP Inflow data'!F497</f>
        <v>0.12047442502974801</v>
      </c>
      <c r="C497" s="13">
        <f t="shared" si="23"/>
        <v>0.12047442502974801</v>
      </c>
      <c r="E497">
        <v>878.94</v>
      </c>
      <c r="F497" s="16">
        <f>'[2]NP Inflow data'!C497</f>
        <v>4.0620116754461998E-2</v>
      </c>
      <c r="G497" s="16">
        <f t="shared" si="22"/>
        <v>-8.0578184032455376</v>
      </c>
      <c r="H497">
        <v>878.94</v>
      </c>
    </row>
    <row r="498" spans="1:8">
      <c r="A498">
        <v>938.95</v>
      </c>
      <c r="B498" s="19">
        <f>'[2]NP Inflow data'!F498</f>
        <v>0.1207026980353</v>
      </c>
      <c r="C498" s="13">
        <f t="shared" si="23"/>
        <v>0.1207026980353</v>
      </c>
      <c r="E498">
        <v>878.95</v>
      </c>
      <c r="F498" s="16">
        <f>'[2]NP Inflow data'!C498</f>
        <v>4.0743070864235502E-2</v>
      </c>
      <c r="G498" s="16">
        <f t="shared" si="22"/>
        <v>-8.057695449135764</v>
      </c>
      <c r="H498">
        <v>878.95</v>
      </c>
    </row>
    <row r="499" spans="1:8">
      <c r="A499">
        <v>938.96</v>
      </c>
      <c r="B499" s="19">
        <f>'[2]NP Inflow data'!F499</f>
        <v>0.120931185078613</v>
      </c>
      <c r="C499" s="13">
        <f t="shared" si="23"/>
        <v>0.120931185078613</v>
      </c>
      <c r="E499">
        <v>878.96</v>
      </c>
      <c r="F499" s="16">
        <f>'[2]NP Inflow data'!C499</f>
        <v>4.0866149791427601E-2</v>
      </c>
      <c r="G499" s="16">
        <f t="shared" si="22"/>
        <v>-8.0575723702085718</v>
      </c>
      <c r="H499">
        <v>878.96</v>
      </c>
    </row>
    <row r="500" spans="1:8">
      <c r="A500">
        <v>938.97</v>
      </c>
      <c r="B500" s="19">
        <f>'[2]NP Inflow data'!F500</f>
        <v>0.12115988597821301</v>
      </c>
      <c r="C500" s="13">
        <f t="shared" si="23"/>
        <v>0.12115988597821301</v>
      </c>
      <c r="E500">
        <v>878.97</v>
      </c>
      <c r="F500" s="16">
        <f>'[2]NP Inflow data'!C500</f>
        <v>4.0989353352319201E-2</v>
      </c>
      <c r="G500" s="16">
        <f t="shared" si="22"/>
        <v>-8.0574491666476806</v>
      </c>
      <c r="H500">
        <v>878.97</v>
      </c>
    </row>
    <row r="501" spans="1:8">
      <c r="A501">
        <v>938.98</v>
      </c>
      <c r="B501" s="19">
        <f>'[2]NP Inflow data'!F501</f>
        <v>0.12138880055262601</v>
      </c>
      <c r="C501" s="13">
        <f t="shared" si="23"/>
        <v>0.12138880055262601</v>
      </c>
      <c r="E501">
        <v>878.98</v>
      </c>
      <c r="F501" s="16">
        <f>'[2]NP Inflow data'!C501</f>
        <v>4.1112681363191302E-2</v>
      </c>
      <c r="G501" s="16">
        <f t="shared" si="22"/>
        <v>-8.0573258386368085</v>
      </c>
      <c r="H501">
        <v>878.98</v>
      </c>
    </row>
    <row r="502" spans="1:8">
      <c r="A502">
        <v>938.99</v>
      </c>
      <c r="B502" s="19">
        <f>'[2]NP Inflow data'!F502</f>
        <v>0.121617928620379</v>
      </c>
      <c r="C502" s="13">
        <f t="shared" si="23"/>
        <v>0.121617928620379</v>
      </c>
      <c r="E502">
        <v>878.99</v>
      </c>
      <c r="F502" s="16">
        <f>'[2]NP Inflow data'!C502</f>
        <v>4.12361336403246E-2</v>
      </c>
      <c r="G502" s="16">
        <f t="shared" si="22"/>
        <v>-8.0572023863596751</v>
      </c>
      <c r="H502">
        <v>878.99</v>
      </c>
    </row>
    <row r="503" spans="1:8">
      <c r="A503">
        <v>939</v>
      </c>
      <c r="B503" s="19">
        <f>'[2]NP Inflow data'!F503</f>
        <v>0.12184726999999999</v>
      </c>
      <c r="C503" s="13">
        <f t="shared" si="23"/>
        <v>0.12184726999999999</v>
      </c>
      <c r="E503">
        <v>879</v>
      </c>
      <c r="F503" s="16">
        <f>'[2]NP Inflow data'!C503</f>
        <v>4.1359710000000001E-2</v>
      </c>
      <c r="G503" s="16">
        <f t="shared" si="22"/>
        <v>-8.0570788100000001</v>
      </c>
      <c r="H503">
        <v>879</v>
      </c>
    </row>
    <row r="504" spans="1:8">
      <c r="A504">
        <v>939.01</v>
      </c>
      <c r="B504" s="19">
        <f>'[2]NP Inflow data'!F504</f>
        <v>0.122076824521511</v>
      </c>
      <c r="C504" s="13">
        <f t="shared" si="23"/>
        <v>0.122076824521511</v>
      </c>
      <c r="E504">
        <v>879.01</v>
      </c>
      <c r="F504" s="16">
        <f>'[2]NP Inflow data'!C504</f>
        <v>4.14834103087902E-2</v>
      </c>
      <c r="G504" s="16">
        <f t="shared" si="22"/>
        <v>-8.0569551096912093</v>
      </c>
      <c r="H504">
        <v>879.01</v>
      </c>
    </row>
    <row r="505" spans="1:8">
      <c r="A505">
        <v>939.02</v>
      </c>
      <c r="B505" s="19">
        <f>'[2]NP Inflow data'!F505</f>
        <v>0.122306592060919</v>
      </c>
      <c r="C505" s="13">
        <f t="shared" si="23"/>
        <v>0.122306592060919</v>
      </c>
      <c r="E505">
        <v>879.02</v>
      </c>
      <c r="F505" s="16">
        <f>'[2]NP Inflow data'!C505</f>
        <v>4.16072346344349E-2</v>
      </c>
      <c r="G505" s="16">
        <f t="shared" si="22"/>
        <v>-8.0568312853655648</v>
      </c>
      <c r="H505">
        <v>879.02</v>
      </c>
    </row>
    <row r="506" spans="1:8">
      <c r="A506">
        <v>939.03</v>
      </c>
      <c r="B506" s="19">
        <f>'[2]NP Inflow data'!F506</f>
        <v>0.122536572505727</v>
      </c>
      <c r="C506" s="13">
        <f t="shared" si="23"/>
        <v>0.122536572505727</v>
      </c>
      <c r="E506">
        <v>879.03</v>
      </c>
      <c r="F506" s="16">
        <f>'[2]NP Inflow data'!C506</f>
        <v>4.1731183094965499E-2</v>
      </c>
      <c r="G506" s="16">
        <f t="shared" si="22"/>
        <v>-8.0567073369050348</v>
      </c>
      <c r="H506">
        <v>879.03</v>
      </c>
    </row>
    <row r="507" spans="1:8">
      <c r="A507">
        <v>939.04</v>
      </c>
      <c r="B507" s="19">
        <f>'[2]NP Inflow data'!F507</f>
        <v>0.12276676574343801</v>
      </c>
      <c r="C507" s="13">
        <f t="shared" si="23"/>
        <v>0.12276676574343801</v>
      </c>
      <c r="E507">
        <v>879.04</v>
      </c>
      <c r="F507" s="16">
        <f>'[2]NP Inflow data'!C507</f>
        <v>4.1855255808413601E-2</v>
      </c>
      <c r="G507" s="16">
        <f t="shared" si="22"/>
        <v>-8.0565832641915858</v>
      </c>
      <c r="H507">
        <v>879.04</v>
      </c>
    </row>
    <row r="508" spans="1:8">
      <c r="A508">
        <v>939.05</v>
      </c>
      <c r="B508" s="19">
        <f>'[2]NP Inflow data'!F508</f>
        <v>0.12299717166155601</v>
      </c>
      <c r="C508" s="13">
        <f t="shared" si="23"/>
        <v>0.12299717166155601</v>
      </c>
      <c r="E508">
        <v>879.05</v>
      </c>
      <c r="F508" s="16">
        <f>'[2]NP Inflow data'!C508</f>
        <v>4.1979452892810701E-2</v>
      </c>
      <c r="G508" s="16">
        <f t="shared" si="22"/>
        <v>-8.0564590671071894</v>
      </c>
      <c r="H508">
        <v>879.05</v>
      </c>
    </row>
    <row r="509" spans="1:8">
      <c r="A509">
        <v>939.06</v>
      </c>
      <c r="B509" s="19">
        <f>'[2]NP Inflow data'!F509</f>
        <v>0.123227790147584</v>
      </c>
      <c r="C509" s="13">
        <f t="shared" si="23"/>
        <v>0.123227790147584</v>
      </c>
      <c r="E509">
        <v>879.06</v>
      </c>
      <c r="F509" s="16">
        <f>'[2]NP Inflow data'!C509</f>
        <v>4.2103774466188203E-2</v>
      </c>
      <c r="G509" s="16">
        <f t="shared" si="22"/>
        <v>-8.0563347455338121</v>
      </c>
      <c r="H509">
        <v>879.06</v>
      </c>
    </row>
    <row r="510" spans="1:8">
      <c r="A510">
        <v>939.07</v>
      </c>
      <c r="B510" s="19">
        <f>'[2]NP Inflow data'!F510</f>
        <v>0.123458621089027</v>
      </c>
      <c r="C510" s="13">
        <f t="shared" si="23"/>
        <v>0.123458621089027</v>
      </c>
      <c r="E510">
        <v>879.07</v>
      </c>
      <c r="F510" s="16">
        <f>'[2]NP Inflow data'!C510</f>
        <v>4.2228220646579002E-2</v>
      </c>
      <c r="G510" s="16">
        <f t="shared" si="22"/>
        <v>-8.0562102993534204</v>
      </c>
      <c r="H510">
        <v>879.07</v>
      </c>
    </row>
    <row r="511" spans="1:8">
      <c r="A511">
        <v>939.08</v>
      </c>
      <c r="B511" s="19">
        <f>'[2]NP Inflow data'!F511</f>
        <v>0.123689664373383</v>
      </c>
      <c r="C511" s="13">
        <f t="shared" si="23"/>
        <v>0.123689664373383</v>
      </c>
      <c r="E511">
        <v>879.08</v>
      </c>
      <c r="F511" s="16">
        <f>'[2]NP Inflow data'!C511</f>
        <v>4.2352791552011701E-2</v>
      </c>
      <c r="G511" s="16">
        <f t="shared" si="22"/>
        <v>-8.0560857284479876</v>
      </c>
      <c r="H511">
        <v>879.08</v>
      </c>
    </row>
    <row r="512" spans="1:8">
      <c r="A512">
        <v>939.09</v>
      </c>
      <c r="B512" s="19">
        <f>'[2]NP Inflow data'!F512</f>
        <v>0.123920919888159</v>
      </c>
      <c r="C512" s="13">
        <f t="shared" si="23"/>
        <v>0.123920919888159</v>
      </c>
      <c r="E512">
        <v>879.09</v>
      </c>
      <c r="F512" s="16">
        <f>'[2]NP Inflow data'!C512</f>
        <v>4.2477487300519402E-2</v>
      </c>
      <c r="G512" s="16">
        <f t="shared" si="22"/>
        <v>-8.0559610326994804</v>
      </c>
      <c r="H512">
        <v>879.09</v>
      </c>
    </row>
    <row r="513" spans="1:8">
      <c r="A513">
        <v>939.1</v>
      </c>
      <c r="B513" s="19">
        <f>'[2]NP Inflow data'!F513</f>
        <v>0.124152387520856</v>
      </c>
      <c r="C513" s="13">
        <f t="shared" si="23"/>
        <v>0.124152387520856</v>
      </c>
      <c r="E513">
        <v>879.1</v>
      </c>
      <c r="F513" s="16">
        <f>'[2]NP Inflow data'!C513</f>
        <v>4.26023080101334E-2</v>
      </c>
      <c r="G513" s="16">
        <f t="shared" si="22"/>
        <v>-8.0558362119898668</v>
      </c>
      <c r="H513">
        <v>879.1</v>
      </c>
    </row>
    <row r="514" spans="1:8">
      <c r="A514">
        <v>939.11</v>
      </c>
      <c r="B514" s="19">
        <f>'[2]NP Inflow data'!F514</f>
        <v>0.12438406715898</v>
      </c>
      <c r="C514" s="13">
        <f t="shared" si="23"/>
        <v>0.12438406715898</v>
      </c>
      <c r="E514">
        <v>879.11</v>
      </c>
      <c r="F514" s="16">
        <f>'[2]NP Inflow data'!C514</f>
        <v>4.2727253798885298E-2</v>
      </c>
      <c r="G514" s="16">
        <f t="shared" si="22"/>
        <v>-8.055711266201115</v>
      </c>
      <c r="H514">
        <v>879.11</v>
      </c>
    </row>
    <row r="515" spans="1:8">
      <c r="A515">
        <v>939.12</v>
      </c>
      <c r="B515" s="19">
        <f>'[2]NP Inflow data'!F515</f>
        <v>0.124615958690031</v>
      </c>
      <c r="C515" s="13">
        <f t="shared" si="23"/>
        <v>0.124615958690031</v>
      </c>
      <c r="E515">
        <v>879.12</v>
      </c>
      <c r="F515" s="16">
        <f>'[2]NP Inflow data'!C515</f>
        <v>4.2852324784806599E-2</v>
      </c>
      <c r="G515" s="16">
        <f t="shared" si="22"/>
        <v>-8.0555861952151933</v>
      </c>
      <c r="H515">
        <v>879.12</v>
      </c>
    </row>
    <row r="516" spans="1:8">
      <c r="A516">
        <v>939.13</v>
      </c>
      <c r="B516" s="19">
        <f>'[2]NP Inflow data'!F516</f>
        <v>0.12484806200151501</v>
      </c>
      <c r="C516" s="13">
        <f t="shared" si="23"/>
        <v>0.12484806200151501</v>
      </c>
      <c r="E516">
        <v>879.13</v>
      </c>
      <c r="F516" s="16">
        <f>'[2]NP Inflow data'!C516</f>
        <v>4.2977521085928602E-2</v>
      </c>
      <c r="G516" s="16">
        <f t="shared" si="22"/>
        <v>-8.0554609989140715</v>
      </c>
      <c r="H516">
        <v>879.13</v>
      </c>
    </row>
    <row r="517" spans="1:8">
      <c r="A517">
        <v>939.14</v>
      </c>
      <c r="B517" s="19">
        <f>'[2]NP Inflow data'!F517</f>
        <v>0.12508037698093299</v>
      </c>
      <c r="C517" s="13">
        <f t="shared" si="23"/>
        <v>0.12508037698093299</v>
      </c>
      <c r="E517">
        <v>879.14</v>
      </c>
      <c r="F517" s="16">
        <f>'[2]NP Inflow data'!C517</f>
        <v>4.3102842820282997E-2</v>
      </c>
      <c r="G517" s="16">
        <f t="shared" ref="G517:G580" si="24">F517-$F$3103</f>
        <v>-8.055335677179718</v>
      </c>
      <c r="H517">
        <v>879.14</v>
      </c>
    </row>
    <row r="518" spans="1:8">
      <c r="A518">
        <v>939.15</v>
      </c>
      <c r="B518" s="19">
        <f>'[2]NP Inflow data'!F518</f>
        <v>0.125312903515789</v>
      </c>
      <c r="C518" s="13">
        <f t="shared" ref="C518:C581" si="25">B518-$B$24</f>
        <v>0.125312903515789</v>
      </c>
      <c r="E518">
        <v>879.15</v>
      </c>
      <c r="F518" s="16">
        <f>'[2]NP Inflow data'!C518</f>
        <v>4.32282901059012E-2</v>
      </c>
      <c r="G518" s="16">
        <f t="shared" si="24"/>
        <v>-8.0552102298940991</v>
      </c>
      <c r="H518">
        <v>879.15</v>
      </c>
    </row>
    <row r="519" spans="1:8">
      <c r="A519">
        <v>939.16</v>
      </c>
      <c r="B519" s="19">
        <f>'[2]NP Inflow data'!F519</f>
        <v>0.12554564149358599</v>
      </c>
      <c r="C519" s="13">
        <f t="shared" si="25"/>
        <v>0.12554564149358599</v>
      </c>
      <c r="E519">
        <v>879.16</v>
      </c>
      <c r="F519" s="16">
        <f>'[2]NP Inflow data'!C519</f>
        <v>4.3353863060814603E-2</v>
      </c>
      <c r="G519" s="16">
        <f t="shared" si="24"/>
        <v>-8.0550846569391847</v>
      </c>
      <c r="H519">
        <v>879.16</v>
      </c>
    </row>
    <row r="520" spans="1:8">
      <c r="A520">
        <v>939.17</v>
      </c>
      <c r="B520" s="19">
        <f>'[2]NP Inflow data'!F520</f>
        <v>0.12577859080182699</v>
      </c>
      <c r="C520" s="13">
        <f t="shared" si="25"/>
        <v>0.12577859080182699</v>
      </c>
      <c r="E520">
        <v>879.17</v>
      </c>
      <c r="F520" s="16">
        <f>'[2]NP Inflow data'!C520</f>
        <v>4.3479561803054803E-2</v>
      </c>
      <c r="G520" s="16">
        <f t="shared" si="24"/>
        <v>-8.054958958196945</v>
      </c>
      <c r="H520">
        <v>879.17</v>
      </c>
    </row>
    <row r="521" spans="1:8">
      <c r="A521">
        <v>939.18</v>
      </c>
      <c r="B521" s="19">
        <f>'[2]NP Inflow data'!F521</f>
        <v>0.12601175132801601</v>
      </c>
      <c r="C521" s="13">
        <f t="shared" si="25"/>
        <v>0.12601175132801601</v>
      </c>
      <c r="E521">
        <v>879.18</v>
      </c>
      <c r="F521" s="16">
        <f>'[2]NP Inflow data'!C521</f>
        <v>4.3605386450653302E-2</v>
      </c>
      <c r="G521" s="16">
        <f t="shared" si="24"/>
        <v>-8.0548331335493462</v>
      </c>
      <c r="H521">
        <v>879.18</v>
      </c>
    </row>
    <row r="522" spans="1:8">
      <c r="A522">
        <v>939.19</v>
      </c>
      <c r="B522" s="19">
        <f>'[2]NP Inflow data'!F522</f>
        <v>0.12624512295965801</v>
      </c>
      <c r="C522" s="13">
        <f t="shared" si="25"/>
        <v>0.12624512295965801</v>
      </c>
      <c r="E522">
        <v>879.19</v>
      </c>
      <c r="F522" s="16">
        <f>'[2]NP Inflow data'!C522</f>
        <v>4.3731337121643003E-2</v>
      </c>
      <c r="G522" s="16">
        <f t="shared" si="24"/>
        <v>-8.0547071828783565</v>
      </c>
      <c r="H522">
        <v>879.19</v>
      </c>
    </row>
    <row r="523" spans="1:8">
      <c r="A523">
        <v>939.2</v>
      </c>
      <c r="B523" s="19">
        <f>'[2]NP Inflow data'!F523</f>
        <v>0.12647870558425101</v>
      </c>
      <c r="C523" s="13">
        <f t="shared" si="25"/>
        <v>0.12647870558425101</v>
      </c>
      <c r="E523">
        <v>879.2</v>
      </c>
      <c r="F523" s="16">
        <f>'[2]NP Inflow data'!C523</f>
        <v>4.3857413934052403E-2</v>
      </c>
      <c r="G523" s="16">
        <f t="shared" si="24"/>
        <v>-8.0545811060659478</v>
      </c>
      <c r="H523">
        <v>879.2</v>
      </c>
    </row>
    <row r="524" spans="1:8">
      <c r="A524">
        <v>939.21</v>
      </c>
      <c r="B524" s="19">
        <f>'[2]NP Inflow data'!F524</f>
        <v>0.12671249908930099</v>
      </c>
      <c r="C524" s="13">
        <f t="shared" si="25"/>
        <v>0.12671249908930099</v>
      </c>
      <c r="E524">
        <v>879.21</v>
      </c>
      <c r="F524" s="16">
        <f>'[2]NP Inflow data'!C524</f>
        <v>4.3983617005914598E-2</v>
      </c>
      <c r="G524" s="16">
        <f t="shared" si="24"/>
        <v>-8.0544549029940864</v>
      </c>
      <c r="H524">
        <v>879.21</v>
      </c>
    </row>
    <row r="525" spans="1:8">
      <c r="A525">
        <v>939.22</v>
      </c>
      <c r="B525" s="19">
        <f>'[2]NP Inflow data'!F525</f>
        <v>0.126946503362311</v>
      </c>
      <c r="C525" s="13">
        <f t="shared" si="25"/>
        <v>0.126946503362311</v>
      </c>
      <c r="E525">
        <v>879.22</v>
      </c>
      <c r="F525" s="16">
        <f>'[2]NP Inflow data'!C525</f>
        <v>4.4109946455261E-2</v>
      </c>
      <c r="G525" s="16">
        <f t="shared" si="24"/>
        <v>-8.0543285735447387</v>
      </c>
      <c r="H525">
        <v>879.22</v>
      </c>
    </row>
    <row r="526" spans="1:8">
      <c r="A526">
        <v>939.23</v>
      </c>
      <c r="B526" s="19">
        <f>'[2]NP Inflow data'!F526</f>
        <v>0.12718071829078401</v>
      </c>
      <c r="C526" s="13">
        <f t="shared" si="25"/>
        <v>0.12718071829078401</v>
      </c>
      <c r="E526">
        <v>879.23</v>
      </c>
      <c r="F526" s="16">
        <f>'[2]NP Inflow data'!C526</f>
        <v>4.4236402400123102E-2</v>
      </c>
      <c r="G526" s="16">
        <f t="shared" si="24"/>
        <v>-8.0542021175998766</v>
      </c>
      <c r="H526">
        <v>879.23</v>
      </c>
    </row>
    <row r="527" spans="1:8">
      <c r="A527">
        <v>939.24</v>
      </c>
      <c r="B527" s="19">
        <f>'[2]NP Inflow data'!F527</f>
        <v>0.12741514376222299</v>
      </c>
      <c r="C527" s="13">
        <f t="shared" si="25"/>
        <v>0.12741514376222299</v>
      </c>
      <c r="E527">
        <v>879.24</v>
      </c>
      <c r="F527" s="16">
        <f>'[2]NP Inflow data'!C527</f>
        <v>4.4362984958532303E-2</v>
      </c>
      <c r="G527" s="16">
        <f t="shared" si="24"/>
        <v>-8.0540755350414681</v>
      </c>
      <c r="H527">
        <v>879.24</v>
      </c>
    </row>
    <row r="528" spans="1:8">
      <c r="A528">
        <v>939.25</v>
      </c>
      <c r="B528" s="19">
        <f>'[2]NP Inflow data'!F528</f>
        <v>0.12764977966413199</v>
      </c>
      <c r="C528" s="13">
        <f t="shared" si="25"/>
        <v>0.12764977966413199</v>
      </c>
      <c r="E528">
        <v>879.25</v>
      </c>
      <c r="F528" s="16">
        <f>'[2]NP Inflow data'!C528</f>
        <v>4.4489694248520201E-2</v>
      </c>
      <c r="G528" s="16">
        <f t="shared" si="24"/>
        <v>-8.0539488257514797</v>
      </c>
      <c r="H528">
        <v>879.25</v>
      </c>
    </row>
    <row r="529" spans="1:8">
      <c r="A529">
        <v>939.26</v>
      </c>
      <c r="B529" s="19">
        <f>'[2]NP Inflow data'!F529</f>
        <v>0.127884625884013</v>
      </c>
      <c r="C529" s="13">
        <f t="shared" si="25"/>
        <v>0.127884625884013</v>
      </c>
      <c r="E529">
        <v>879.26</v>
      </c>
      <c r="F529" s="16">
        <f>'[2]NP Inflow data'!C529</f>
        <v>4.4616530388118199E-2</v>
      </c>
      <c r="G529" s="16">
        <f t="shared" si="24"/>
        <v>-8.0538219896118814</v>
      </c>
      <c r="H529">
        <v>879.26</v>
      </c>
    </row>
    <row r="530" spans="1:8">
      <c r="A530">
        <v>939.27</v>
      </c>
      <c r="B530" s="19">
        <f>'[2]NP Inflow data'!F530</f>
        <v>0.12811968230936999</v>
      </c>
      <c r="C530" s="13">
        <f t="shared" si="25"/>
        <v>0.12811968230936999</v>
      </c>
      <c r="E530">
        <v>879.27</v>
      </c>
      <c r="F530" s="16">
        <f>'[2]NP Inflow data'!C530</f>
        <v>4.4743493495357903E-2</v>
      </c>
      <c r="G530" s="16">
        <f t="shared" si="24"/>
        <v>-8.0536950265046414</v>
      </c>
      <c r="H530">
        <v>879.27</v>
      </c>
    </row>
    <row r="531" spans="1:8">
      <c r="A531">
        <v>939.28</v>
      </c>
      <c r="B531" s="19">
        <f>'[2]NP Inflow data'!F531</f>
        <v>0.12835494882770501</v>
      </c>
      <c r="C531" s="13">
        <f t="shared" si="25"/>
        <v>0.12835494882770501</v>
      </c>
      <c r="E531">
        <v>879.28</v>
      </c>
      <c r="F531" s="16">
        <f>'[2]NP Inflow data'!C531</f>
        <v>4.4870583688270703E-2</v>
      </c>
      <c r="G531" s="16">
        <f t="shared" si="24"/>
        <v>-8.0535679363117296</v>
      </c>
      <c r="H531">
        <v>879.28</v>
      </c>
    </row>
    <row r="532" spans="1:8">
      <c r="A532">
        <v>939.29</v>
      </c>
      <c r="B532" s="19">
        <f>'[2]NP Inflow data'!F532</f>
        <v>0.12859042532652301</v>
      </c>
      <c r="C532" s="13">
        <f t="shared" si="25"/>
        <v>0.12859042532652301</v>
      </c>
      <c r="E532">
        <v>879.29</v>
      </c>
      <c r="F532" s="16">
        <f>'[2]NP Inflow data'!C532</f>
        <v>4.49978010848881E-2</v>
      </c>
      <c r="G532" s="16">
        <f t="shared" si="24"/>
        <v>-8.0534407189151125</v>
      </c>
      <c r="H532">
        <v>879.29</v>
      </c>
    </row>
    <row r="533" spans="1:8">
      <c r="A533">
        <v>939.3</v>
      </c>
      <c r="B533" s="19">
        <f>'[2]NP Inflow data'!F533</f>
        <v>0.128826111693325</v>
      </c>
      <c r="C533" s="13">
        <f t="shared" si="25"/>
        <v>0.128826111693325</v>
      </c>
      <c r="E533">
        <v>879.3</v>
      </c>
      <c r="F533" s="16">
        <f>'[2]NP Inflow data'!C533</f>
        <v>4.5125145803241597E-2</v>
      </c>
      <c r="G533" s="16">
        <f t="shared" si="24"/>
        <v>-8.0533133741967582</v>
      </c>
      <c r="H533">
        <v>879.3</v>
      </c>
    </row>
    <row r="534" spans="1:8">
      <c r="A534">
        <v>939.31</v>
      </c>
      <c r="B534" s="19">
        <f>'[2]NP Inflow data'!F534</f>
        <v>0.129062007815616</v>
      </c>
      <c r="C534" s="13">
        <f t="shared" si="25"/>
        <v>0.129062007815616</v>
      </c>
      <c r="E534">
        <v>879.31</v>
      </c>
      <c r="F534" s="16">
        <f>'[2]NP Inflow data'!C534</f>
        <v>4.5252617961362603E-2</v>
      </c>
      <c r="G534" s="16">
        <f t="shared" si="24"/>
        <v>-8.0531859020386367</v>
      </c>
      <c r="H534">
        <v>879.31</v>
      </c>
    </row>
    <row r="535" spans="1:8">
      <c r="A535">
        <v>939.32</v>
      </c>
      <c r="B535" s="19">
        <f>'[2]NP Inflow data'!F535</f>
        <v>0.12929811358090099</v>
      </c>
      <c r="C535" s="13">
        <f t="shared" si="25"/>
        <v>0.12929811358090099</v>
      </c>
      <c r="E535">
        <v>879.32</v>
      </c>
      <c r="F535" s="16">
        <f>'[2]NP Inflow data'!C535</f>
        <v>4.5380217677284201E-2</v>
      </c>
      <c r="G535" s="16">
        <f t="shared" si="24"/>
        <v>-8.0530583023227162</v>
      </c>
      <c r="H535">
        <v>879.32</v>
      </c>
    </row>
    <row r="536" spans="1:8">
      <c r="A536">
        <v>939.33</v>
      </c>
      <c r="B536" s="19">
        <f>'[2]NP Inflow data'!F536</f>
        <v>0.12953442887667799</v>
      </c>
      <c r="C536" s="13">
        <f t="shared" si="25"/>
        <v>0.12953442887667799</v>
      </c>
      <c r="E536">
        <v>879.33</v>
      </c>
      <c r="F536" s="16">
        <f>'[2]NP Inflow data'!C536</f>
        <v>4.5507945069034897E-2</v>
      </c>
      <c r="G536" s="16">
        <f t="shared" si="24"/>
        <v>-8.052930574930965</v>
      </c>
      <c r="H536">
        <v>879.33</v>
      </c>
    </row>
    <row r="537" spans="1:8">
      <c r="A537">
        <v>939.34</v>
      </c>
      <c r="B537" s="19">
        <f>'[2]NP Inflow data'!F537</f>
        <v>0.12977095359045299</v>
      </c>
      <c r="C537" s="13">
        <f t="shared" si="25"/>
        <v>0.12977095359045299</v>
      </c>
      <c r="E537">
        <v>879.34</v>
      </c>
      <c r="F537" s="16">
        <f>'[2]NP Inflow data'!C537</f>
        <v>4.5635800254647599E-2</v>
      </c>
      <c r="G537" s="16">
        <f t="shared" si="24"/>
        <v>-8.0528027197453529</v>
      </c>
      <c r="H537">
        <v>879.34</v>
      </c>
    </row>
    <row r="538" spans="1:8">
      <c r="A538">
        <v>939.35</v>
      </c>
      <c r="B538" s="19">
        <f>'[2]NP Inflow data'!F538</f>
        <v>0.130007687609728</v>
      </c>
      <c r="C538" s="13">
        <f t="shared" si="25"/>
        <v>0.130007687609728</v>
      </c>
      <c r="E538">
        <v>879.35</v>
      </c>
      <c r="F538" s="16">
        <f>'[2]NP Inflow data'!C538</f>
        <v>4.5763783352153801E-2</v>
      </c>
      <c r="G538" s="16">
        <f t="shared" si="24"/>
        <v>-8.0526747366478464</v>
      </c>
      <c r="H538">
        <v>879.35</v>
      </c>
    </row>
    <row r="539" spans="1:8">
      <c r="A539">
        <v>939.36</v>
      </c>
      <c r="B539" s="19">
        <f>'[2]NP Inflow data'!F539</f>
        <v>0.13024463082200699</v>
      </c>
      <c r="C539" s="13">
        <f t="shared" si="25"/>
        <v>0.13024463082200699</v>
      </c>
      <c r="E539">
        <v>879.36</v>
      </c>
      <c r="F539" s="16">
        <f>'[2]NP Inflow data'!C539</f>
        <v>4.5891894479584999E-2</v>
      </c>
      <c r="G539" s="16">
        <f t="shared" si="24"/>
        <v>-8.0525466255204154</v>
      </c>
      <c r="H539">
        <v>879.36</v>
      </c>
    </row>
    <row r="540" spans="1:8">
      <c r="A540">
        <v>939.37</v>
      </c>
      <c r="B540" s="19">
        <f>'[2]NP Inflow data'!F540</f>
        <v>0.130481783114794</v>
      </c>
      <c r="C540" s="13">
        <f t="shared" si="25"/>
        <v>0.130481783114794</v>
      </c>
      <c r="E540">
        <v>879.37</v>
      </c>
      <c r="F540" s="16">
        <f>'[2]NP Inflow data'!C540</f>
        <v>4.60201337549727E-2</v>
      </c>
      <c r="G540" s="16">
        <f t="shared" si="24"/>
        <v>-8.0524183862450283</v>
      </c>
      <c r="H540">
        <v>879.37</v>
      </c>
    </row>
    <row r="541" spans="1:8">
      <c r="A541">
        <v>939.38</v>
      </c>
      <c r="B541" s="19">
        <f>'[2]NP Inflow data'!F541</f>
        <v>0.13071914437559101</v>
      </c>
      <c r="C541" s="13">
        <f t="shared" si="25"/>
        <v>0.13071914437559101</v>
      </c>
      <c r="E541">
        <v>879.38</v>
      </c>
      <c r="F541" s="16">
        <f>'[2]NP Inflow data'!C541</f>
        <v>4.6148501296348399E-2</v>
      </c>
      <c r="G541" s="16">
        <f t="shared" si="24"/>
        <v>-8.0522900187036512</v>
      </c>
      <c r="H541">
        <v>879.38</v>
      </c>
    </row>
    <row r="542" spans="1:8">
      <c r="A542">
        <v>939.39</v>
      </c>
      <c r="B542" s="19">
        <f>'[2]NP Inflow data'!F542</f>
        <v>0.13095671449190099</v>
      </c>
      <c r="C542" s="13">
        <f t="shared" si="25"/>
        <v>0.13095671449190099</v>
      </c>
      <c r="E542">
        <v>879.39</v>
      </c>
      <c r="F542" s="16">
        <f>'[2]NP Inflow data'!C542</f>
        <v>4.6276997221743603E-2</v>
      </c>
      <c r="G542" s="16">
        <f t="shared" si="24"/>
        <v>-8.0521615227782561</v>
      </c>
      <c r="H542">
        <v>879.39</v>
      </c>
    </row>
    <row r="543" spans="1:8">
      <c r="A543">
        <v>939.4</v>
      </c>
      <c r="B543" s="19">
        <f>'[2]NP Inflow data'!F543</f>
        <v>0.13119449335122699</v>
      </c>
      <c r="C543" s="13">
        <f t="shared" si="25"/>
        <v>0.13119449335122699</v>
      </c>
      <c r="E543">
        <v>879.4</v>
      </c>
      <c r="F543" s="16">
        <f>'[2]NP Inflow data'!C543</f>
        <v>4.6405621649189703E-2</v>
      </c>
      <c r="G543" s="16">
        <f t="shared" si="24"/>
        <v>-8.0520328983508112</v>
      </c>
      <c r="H543">
        <v>879.4</v>
      </c>
    </row>
    <row r="544" spans="1:8">
      <c r="A544">
        <v>939.41</v>
      </c>
      <c r="B544" s="19">
        <f>'[2]NP Inflow data'!F544</f>
        <v>0.13143248084107401</v>
      </c>
      <c r="C544" s="13">
        <f t="shared" si="25"/>
        <v>0.13143248084107401</v>
      </c>
      <c r="E544">
        <v>879.41</v>
      </c>
      <c r="F544" s="16">
        <f>'[2]NP Inflow data'!C544</f>
        <v>4.65343746967182E-2</v>
      </c>
      <c r="G544" s="16">
        <f t="shared" si="24"/>
        <v>-8.0519041453032827</v>
      </c>
      <c r="H544">
        <v>879.41</v>
      </c>
    </row>
    <row r="545" spans="1:8">
      <c r="A545">
        <v>939.42</v>
      </c>
      <c r="B545" s="19">
        <f>'[2]NP Inflow data'!F545</f>
        <v>0.13167067684894301</v>
      </c>
      <c r="C545" s="13">
        <f t="shared" si="25"/>
        <v>0.13167067684894301</v>
      </c>
      <c r="E545">
        <v>879.42</v>
      </c>
      <c r="F545" s="16">
        <f>'[2]NP Inflow data'!C545</f>
        <v>4.66632564823607E-2</v>
      </c>
      <c r="G545" s="16">
        <f t="shared" si="24"/>
        <v>-8.0517752635176389</v>
      </c>
      <c r="H545">
        <v>879.42</v>
      </c>
    </row>
    <row r="546" spans="1:8">
      <c r="A546">
        <v>939.43</v>
      </c>
      <c r="B546" s="19">
        <f>'[2]NP Inflow data'!F546</f>
        <v>0.131909081262338</v>
      </c>
      <c r="C546" s="13">
        <f t="shared" si="25"/>
        <v>0.131909081262338</v>
      </c>
      <c r="E546">
        <v>879.43</v>
      </c>
      <c r="F546" s="16">
        <f>'[2]NP Inflow data'!C546</f>
        <v>4.6792267124148502E-2</v>
      </c>
      <c r="G546" s="16">
        <f t="shared" si="24"/>
        <v>-8.0516462528758517</v>
      </c>
      <c r="H546">
        <v>879.43</v>
      </c>
    </row>
    <row r="547" spans="1:8">
      <c r="A547">
        <v>939.44</v>
      </c>
      <c r="B547" s="19">
        <f>'[2]NP Inflow data'!F547</f>
        <v>0.132147693968765</v>
      </c>
      <c r="C547" s="13">
        <f t="shared" si="25"/>
        <v>0.132147693968765</v>
      </c>
      <c r="E547">
        <v>879.44</v>
      </c>
      <c r="F547" s="16">
        <f>'[2]NP Inflow data'!C547</f>
        <v>4.6921406740114802E-2</v>
      </c>
      <c r="G547" s="16">
        <f t="shared" si="24"/>
        <v>-8.0515171132598855</v>
      </c>
      <c r="H547">
        <v>879.44</v>
      </c>
    </row>
    <row r="548" spans="1:8">
      <c r="A548">
        <v>939.45</v>
      </c>
      <c r="B548" s="19">
        <f>'[2]NP Inflow data'!F548</f>
        <v>0.132386514855722</v>
      </c>
      <c r="C548" s="13">
        <f t="shared" si="25"/>
        <v>0.132386514855722</v>
      </c>
      <c r="E548">
        <v>879.45</v>
      </c>
      <c r="F548" s="16">
        <f>'[2]NP Inflow data'!C548</f>
        <v>4.70506754482879E-2</v>
      </c>
      <c r="G548" s="16">
        <f t="shared" si="24"/>
        <v>-8.0513878445517122</v>
      </c>
      <c r="H548">
        <v>879.45</v>
      </c>
    </row>
    <row r="549" spans="1:8">
      <c r="A549">
        <v>939.46</v>
      </c>
      <c r="B549" s="19">
        <f>'[2]NP Inflow data'!F549</f>
        <v>0.13262554381071401</v>
      </c>
      <c r="C549" s="13">
        <f t="shared" si="25"/>
        <v>0.13262554381071401</v>
      </c>
      <c r="E549">
        <v>879.46</v>
      </c>
      <c r="F549" s="16">
        <f>'[2]NP Inflow data'!C549</f>
        <v>4.7180073366700902E-2</v>
      </c>
      <c r="G549" s="16">
        <f t="shared" si="24"/>
        <v>-8.0512584466332999</v>
      </c>
      <c r="H549">
        <v>879.46</v>
      </c>
    </row>
    <row r="550" spans="1:8">
      <c r="A550">
        <v>939.47</v>
      </c>
      <c r="B550" s="19">
        <f>'[2]NP Inflow data'!F550</f>
        <v>0.132864780721244</v>
      </c>
      <c r="C550" s="13">
        <f t="shared" si="25"/>
        <v>0.132864780721244</v>
      </c>
      <c r="E550">
        <v>879.47</v>
      </c>
      <c r="F550" s="16">
        <f>'[2]NP Inflow data'!C550</f>
        <v>4.7309600613385301E-2</v>
      </c>
      <c r="G550" s="16">
        <f t="shared" si="24"/>
        <v>-8.0511289193866151</v>
      </c>
      <c r="H550">
        <v>879.47</v>
      </c>
    </row>
    <row r="551" spans="1:8">
      <c r="A551">
        <v>939.48</v>
      </c>
      <c r="B551" s="19">
        <f>'[2]NP Inflow data'!F551</f>
        <v>0.13310422547481601</v>
      </c>
      <c r="C551" s="13">
        <f t="shared" si="25"/>
        <v>0.13310422547481601</v>
      </c>
      <c r="E551">
        <v>879.48</v>
      </c>
      <c r="F551" s="16">
        <f>'[2]NP Inflow data'!C551</f>
        <v>4.7439257306372502E-2</v>
      </c>
      <c r="G551" s="16">
        <f t="shared" si="24"/>
        <v>-8.0509992626936278</v>
      </c>
      <c r="H551">
        <v>879.48</v>
      </c>
    </row>
    <row r="552" spans="1:8">
      <c r="A552">
        <v>939.49</v>
      </c>
      <c r="B552" s="19">
        <f>'[2]NP Inflow data'!F552</f>
        <v>0.13334387795893299</v>
      </c>
      <c r="C552" s="13">
        <f t="shared" si="25"/>
        <v>0.13334387795893299</v>
      </c>
      <c r="E552">
        <v>879.49</v>
      </c>
      <c r="F552" s="16">
        <f>'[2]NP Inflow data'!C552</f>
        <v>4.7569043563694E-2</v>
      </c>
      <c r="G552" s="16">
        <f t="shared" si="24"/>
        <v>-8.050869476436306</v>
      </c>
      <c r="H552">
        <v>879.49</v>
      </c>
    </row>
    <row r="553" spans="1:8">
      <c r="A553">
        <v>939.5</v>
      </c>
      <c r="B553" s="19">
        <f>'[2]NP Inflow data'!F553</f>
        <v>0.133583738061098</v>
      </c>
      <c r="C553" s="13">
        <f t="shared" si="25"/>
        <v>0.133583738061098</v>
      </c>
      <c r="E553">
        <v>879.5</v>
      </c>
      <c r="F553" s="16">
        <f>'[2]NP Inflow data'!C553</f>
        <v>4.7698959503381301E-2</v>
      </c>
      <c r="G553" s="16">
        <f t="shared" si="24"/>
        <v>-8.0507395604966181</v>
      </c>
      <c r="H553">
        <v>879.5</v>
      </c>
    </row>
    <row r="554" spans="1:8">
      <c r="A554">
        <v>939.51</v>
      </c>
      <c r="B554" s="19">
        <f>'[2]NP Inflow data'!F554</f>
        <v>0.13382380566881399</v>
      </c>
      <c r="C554" s="13">
        <f t="shared" si="25"/>
        <v>0.13382380566881399</v>
      </c>
      <c r="E554">
        <v>879.51</v>
      </c>
      <c r="F554" s="16">
        <f>'[2]NP Inflow data'!C554</f>
        <v>4.7829005243465901E-2</v>
      </c>
      <c r="G554" s="16">
        <f t="shared" si="24"/>
        <v>-8.050609514756534</v>
      </c>
      <c r="H554">
        <v>879.51</v>
      </c>
    </row>
    <row r="555" spans="1:8">
      <c r="A555">
        <v>939.52</v>
      </c>
      <c r="B555" s="19">
        <f>'[2]NP Inflow data'!F555</f>
        <v>0.134064080669585</v>
      </c>
      <c r="C555" s="13">
        <f t="shared" si="25"/>
        <v>0.134064080669585</v>
      </c>
      <c r="E555">
        <v>879.52</v>
      </c>
      <c r="F555" s="16">
        <f>'[2]NP Inflow data'!C555</f>
        <v>4.7959180901979301E-2</v>
      </c>
      <c r="G555" s="16">
        <f t="shared" si="24"/>
        <v>-8.05047933909802</v>
      </c>
      <c r="H555">
        <v>879.52</v>
      </c>
    </row>
    <row r="556" spans="1:8">
      <c r="A556">
        <v>939.53</v>
      </c>
      <c r="B556" s="19">
        <f>'[2]NP Inflow data'!F556</f>
        <v>0.134304562950912</v>
      </c>
      <c r="C556" s="13">
        <f t="shared" si="25"/>
        <v>0.134304562950912</v>
      </c>
      <c r="E556">
        <v>879.53</v>
      </c>
      <c r="F556" s="16">
        <f>'[2]NP Inflow data'!C556</f>
        <v>4.8089486596953002E-2</v>
      </c>
      <c r="G556" s="16">
        <f t="shared" si="24"/>
        <v>-8.0503490334030481</v>
      </c>
      <c r="H556">
        <v>879.53</v>
      </c>
    </row>
    <row r="557" spans="1:8">
      <c r="A557">
        <v>939.54</v>
      </c>
      <c r="B557" s="19">
        <f>'[2]NP Inflow data'!F557</f>
        <v>0.13454525240030099</v>
      </c>
      <c r="C557" s="13">
        <f t="shared" si="25"/>
        <v>0.13454525240030099</v>
      </c>
      <c r="E557">
        <v>879.54</v>
      </c>
      <c r="F557" s="16">
        <f>'[2]NP Inflow data'!C557</f>
        <v>4.8219922446418401E-2</v>
      </c>
      <c r="G557" s="16">
        <f t="shared" si="24"/>
        <v>-8.0502185975535809</v>
      </c>
      <c r="H557">
        <v>879.54</v>
      </c>
    </row>
    <row r="558" spans="1:8">
      <c r="A558">
        <v>939.55</v>
      </c>
      <c r="B558" s="19">
        <f>'[2]NP Inflow data'!F558</f>
        <v>0.13478614890525301</v>
      </c>
      <c r="C558" s="13">
        <f t="shared" si="25"/>
        <v>0.13478614890525301</v>
      </c>
      <c r="E558">
        <v>879.55</v>
      </c>
      <c r="F558" s="16">
        <f>'[2]NP Inflow data'!C558</f>
        <v>4.8350488568407103E-2</v>
      </c>
      <c r="G558" s="16">
        <f t="shared" si="24"/>
        <v>-8.0500880314315939</v>
      </c>
      <c r="H558">
        <v>879.55</v>
      </c>
    </row>
    <row r="559" spans="1:8">
      <c r="A559">
        <v>939.56</v>
      </c>
      <c r="B559" s="19">
        <f>'[2]NP Inflow data'!F559</f>
        <v>0.13502725235327201</v>
      </c>
      <c r="C559" s="13">
        <f t="shared" si="25"/>
        <v>0.13502725235327201</v>
      </c>
      <c r="E559">
        <v>879.56</v>
      </c>
      <c r="F559" s="16">
        <f>'[2]NP Inflow data'!C559</f>
        <v>4.8481185080950402E-2</v>
      </c>
      <c r="G559" s="16">
        <f t="shared" si="24"/>
        <v>-8.0499573349190499</v>
      </c>
      <c r="H559">
        <v>879.56</v>
      </c>
    </row>
    <row r="560" spans="1:8">
      <c r="A560">
        <v>939.57</v>
      </c>
      <c r="B560" s="19">
        <f>'[2]NP Inflow data'!F560</f>
        <v>0.13526856263186299</v>
      </c>
      <c r="C560" s="13">
        <f t="shared" si="25"/>
        <v>0.13526856263186299</v>
      </c>
      <c r="E560">
        <v>879.57</v>
      </c>
      <c r="F560" s="16">
        <f>'[2]NP Inflow data'!C560</f>
        <v>4.8612012102081499E-2</v>
      </c>
      <c r="G560" s="16">
        <f t="shared" si="24"/>
        <v>-8.0498265078979188</v>
      </c>
      <c r="H560">
        <v>879.57</v>
      </c>
    </row>
    <row r="561" spans="1:8">
      <c r="A561">
        <v>939.58</v>
      </c>
      <c r="B561" s="19">
        <f>'[2]NP Inflow data'!F561</f>
        <v>0.13551007962852499</v>
      </c>
      <c r="C561" s="13">
        <f t="shared" si="25"/>
        <v>0.13551007962852499</v>
      </c>
      <c r="E561">
        <v>879.58</v>
      </c>
      <c r="F561" s="16">
        <f>'[2]NP Inflow data'!C561</f>
        <v>4.87429697498288E-2</v>
      </c>
      <c r="G561" s="16">
        <f t="shared" si="24"/>
        <v>-8.0496955502501706</v>
      </c>
      <c r="H561">
        <v>879.58</v>
      </c>
    </row>
    <row r="562" spans="1:8">
      <c r="A562">
        <v>939.59</v>
      </c>
      <c r="B562" s="19">
        <f>'[2]NP Inflow data'!F562</f>
        <v>0.135751803230763</v>
      </c>
      <c r="C562" s="13">
        <f t="shared" si="25"/>
        <v>0.135751803230763</v>
      </c>
      <c r="E562">
        <v>879.59</v>
      </c>
      <c r="F562" s="16">
        <f>'[2]NP Inflow data'!C562</f>
        <v>4.8874058142225299E-2</v>
      </c>
      <c r="G562" s="16">
        <f t="shared" si="24"/>
        <v>-8.0495644618577753</v>
      </c>
      <c r="H562">
        <v>879.59</v>
      </c>
    </row>
    <row r="563" spans="1:8">
      <c r="A563">
        <v>939.6</v>
      </c>
      <c r="B563" s="19">
        <f>'[2]NP Inflow data'!F563</f>
        <v>0.135993733326081</v>
      </c>
      <c r="C563" s="13">
        <f t="shared" si="25"/>
        <v>0.135993733326081</v>
      </c>
      <c r="E563">
        <v>879.6</v>
      </c>
      <c r="F563" s="16">
        <f>'[2]NP Inflow data'!C563</f>
        <v>4.9005277397302399E-2</v>
      </c>
      <c r="G563" s="16">
        <f t="shared" si="24"/>
        <v>-8.0494332426026975</v>
      </c>
      <c r="H563">
        <v>879.6</v>
      </c>
    </row>
    <row r="564" spans="1:8">
      <c r="A564">
        <v>939.61</v>
      </c>
      <c r="B564" s="19">
        <f>'[2]NP Inflow data'!F564</f>
        <v>0.13623586980198099</v>
      </c>
      <c r="C564" s="13">
        <f t="shared" si="25"/>
        <v>0.13623586980198099</v>
      </c>
      <c r="E564">
        <v>879.61</v>
      </c>
      <c r="F564" s="16">
        <f>'[2]NP Inflow data'!C564</f>
        <v>4.9136627633091699E-2</v>
      </c>
      <c r="G564" s="16">
        <f t="shared" si="24"/>
        <v>-8.0493018923669091</v>
      </c>
      <c r="H564">
        <v>879.61</v>
      </c>
    </row>
    <row r="565" spans="1:8">
      <c r="A565">
        <v>939.62</v>
      </c>
      <c r="B565" s="19">
        <f>'[2]NP Inflow data'!F565</f>
        <v>0.13647821254596701</v>
      </c>
      <c r="C565" s="13">
        <f t="shared" si="25"/>
        <v>0.13647821254596701</v>
      </c>
      <c r="E565">
        <v>879.62</v>
      </c>
      <c r="F565" s="16">
        <f>'[2]NP Inflow data'!C565</f>
        <v>4.9268108967624701E-2</v>
      </c>
      <c r="G565" s="16">
        <f t="shared" si="24"/>
        <v>-8.0491704110323763</v>
      </c>
      <c r="H565">
        <v>879.62</v>
      </c>
    </row>
    <row r="566" spans="1:8">
      <c r="A566">
        <v>939.63</v>
      </c>
      <c r="B566" s="19">
        <f>'[2]NP Inflow data'!F566</f>
        <v>0.13672076144554199</v>
      </c>
      <c r="C566" s="13">
        <f t="shared" si="25"/>
        <v>0.13672076144554199</v>
      </c>
      <c r="E566">
        <v>879.63</v>
      </c>
      <c r="F566" s="16">
        <f>'[2]NP Inflow data'!C566</f>
        <v>4.9399721518932703E-2</v>
      </c>
      <c r="G566" s="16">
        <f t="shared" si="24"/>
        <v>-8.0490387984810674</v>
      </c>
      <c r="H566">
        <v>879.63</v>
      </c>
    </row>
    <row r="567" spans="1:8">
      <c r="A567">
        <v>939.64</v>
      </c>
      <c r="B567" s="19">
        <f>'[2]NP Inflow data'!F567</f>
        <v>0.136963516388209</v>
      </c>
      <c r="C567" s="13">
        <f t="shared" si="25"/>
        <v>0.136963516388209</v>
      </c>
      <c r="E567">
        <v>879.64</v>
      </c>
      <c r="F567" s="16">
        <f>'[2]NP Inflow data'!C567</f>
        <v>4.9531465405047402E-2</v>
      </c>
      <c r="G567" s="16">
        <f t="shared" si="24"/>
        <v>-8.0489070545949524</v>
      </c>
      <c r="H567">
        <v>879.64</v>
      </c>
    </row>
    <row r="568" spans="1:8">
      <c r="A568">
        <v>939.65</v>
      </c>
      <c r="B568" s="19">
        <f>'[2]NP Inflow data'!F568</f>
        <v>0.137206477261471</v>
      </c>
      <c r="C568" s="13">
        <f t="shared" si="25"/>
        <v>0.137206477261471</v>
      </c>
      <c r="E568">
        <v>879.65</v>
      </c>
      <c r="F568" s="16">
        <f>'[2]NP Inflow data'!C568</f>
        <v>4.9663340744000202E-2</v>
      </c>
      <c r="G568" s="16">
        <f t="shared" si="24"/>
        <v>-8.0487751792559994</v>
      </c>
      <c r="H568">
        <v>879.65</v>
      </c>
    </row>
    <row r="569" spans="1:8">
      <c r="A569">
        <v>939.66</v>
      </c>
      <c r="B569" s="19">
        <f>'[2]NP Inflow data'!F569</f>
        <v>0.13744964395283099</v>
      </c>
      <c r="C569" s="13">
        <f t="shared" si="25"/>
        <v>0.13744964395283099</v>
      </c>
      <c r="E569">
        <v>879.66</v>
      </c>
      <c r="F569" s="16">
        <f>'[2]NP Inflow data'!C569</f>
        <v>4.97953476538225E-2</v>
      </c>
      <c r="G569" s="16">
        <f t="shared" si="24"/>
        <v>-8.0486431723461784</v>
      </c>
      <c r="H569">
        <v>879.66</v>
      </c>
    </row>
    <row r="570" spans="1:8">
      <c r="A570">
        <v>939.67</v>
      </c>
      <c r="B570" s="19">
        <f>'[2]NP Inflow data'!F570</f>
        <v>0.137693016349792</v>
      </c>
      <c r="C570" s="13">
        <f t="shared" si="25"/>
        <v>0.137693016349792</v>
      </c>
      <c r="E570">
        <v>879.67</v>
      </c>
      <c r="F570" s="16">
        <f>'[2]NP Inflow data'!C570</f>
        <v>4.9927486252545998E-2</v>
      </c>
      <c r="G570" s="16">
        <f t="shared" si="24"/>
        <v>-8.0485110337474541</v>
      </c>
      <c r="H570">
        <v>879.67</v>
      </c>
    </row>
    <row r="571" spans="1:8">
      <c r="A571">
        <v>939.68</v>
      </c>
      <c r="B571" s="19">
        <f>'[2]NP Inflow data'!F571</f>
        <v>0.137936594339858</v>
      </c>
      <c r="C571" s="13">
        <f t="shared" si="25"/>
        <v>0.137936594339858</v>
      </c>
      <c r="E571">
        <v>879.68</v>
      </c>
      <c r="F571" s="16">
        <f>'[2]NP Inflow data'!C571</f>
        <v>5.00597566582019E-2</v>
      </c>
      <c r="G571" s="16">
        <f t="shared" si="24"/>
        <v>-8.0483787633417982</v>
      </c>
      <c r="H571">
        <v>879.68</v>
      </c>
    </row>
    <row r="572" spans="1:8">
      <c r="A572">
        <v>939.69</v>
      </c>
      <c r="B572" s="19">
        <f>'[2]NP Inflow data'!F572</f>
        <v>0.13818037781053499</v>
      </c>
      <c r="C572" s="13">
        <f t="shared" si="25"/>
        <v>0.13818037781053499</v>
      </c>
      <c r="E572">
        <v>879.69</v>
      </c>
      <c r="F572" s="16">
        <f>'[2]NP Inflow data'!C572</f>
        <v>5.0192158988823503E-2</v>
      </c>
      <c r="G572" s="16">
        <f t="shared" si="24"/>
        <v>-8.0482463610111772</v>
      </c>
      <c r="H572">
        <v>879.69</v>
      </c>
    </row>
    <row r="573" spans="1:8">
      <c r="A573">
        <v>939.7</v>
      </c>
      <c r="B573" s="19">
        <f>'[2]NP Inflow data'!F573</f>
        <v>0.13842436664932001</v>
      </c>
      <c r="C573" s="13">
        <f t="shared" si="25"/>
        <v>0.13842436664932001</v>
      </c>
      <c r="E573">
        <v>879.7</v>
      </c>
      <c r="F573" s="16">
        <f>'[2]NP Inflow data'!C573</f>
        <v>5.0324693362438999E-2</v>
      </c>
      <c r="G573" s="16">
        <f t="shared" si="24"/>
        <v>-8.0481138266375609</v>
      </c>
      <c r="H573">
        <v>879.7</v>
      </c>
    </row>
    <row r="574" spans="1:8">
      <c r="A574">
        <v>939.71</v>
      </c>
      <c r="B574" s="19">
        <f>'[2]NP Inflow data'!F574</f>
        <v>0.138668560743718</v>
      </c>
      <c r="C574" s="13">
        <f t="shared" si="25"/>
        <v>0.138668560743718</v>
      </c>
      <c r="E574">
        <v>879.71</v>
      </c>
      <c r="F574" s="16">
        <f>'[2]NP Inflow data'!C574</f>
        <v>5.0457359897081597E-2</v>
      </c>
      <c r="G574" s="16">
        <f t="shared" si="24"/>
        <v>-8.0479811601029194</v>
      </c>
      <c r="H574">
        <v>879.71</v>
      </c>
    </row>
    <row r="575" spans="1:8">
      <c r="A575">
        <v>939.72</v>
      </c>
      <c r="B575" s="19">
        <f>'[2]NP Inflow data'!F575</f>
        <v>0.13891295998123401</v>
      </c>
      <c r="C575" s="13">
        <f t="shared" si="25"/>
        <v>0.13891295998123401</v>
      </c>
      <c r="E575">
        <v>879.72</v>
      </c>
      <c r="F575" s="16">
        <f>'[2]NP Inflow data'!C575</f>
        <v>5.05901587107827E-2</v>
      </c>
      <c r="G575" s="16">
        <f t="shared" si="24"/>
        <v>-8.0478483612892173</v>
      </c>
      <c r="H575">
        <v>879.72</v>
      </c>
    </row>
    <row r="576" spans="1:8">
      <c r="A576">
        <v>939.73</v>
      </c>
      <c r="B576" s="19">
        <f>'[2]NP Inflow data'!F576</f>
        <v>0.13915756424937001</v>
      </c>
      <c r="C576" s="13">
        <f t="shared" si="25"/>
        <v>0.13915756424937001</v>
      </c>
      <c r="E576">
        <v>879.73</v>
      </c>
      <c r="F576" s="16">
        <f>'[2]NP Inflow data'!C576</f>
        <v>5.0723089921573698E-2</v>
      </c>
      <c r="G576" s="16">
        <f t="shared" si="24"/>
        <v>-8.0477154300784264</v>
      </c>
      <c r="H576">
        <v>879.73</v>
      </c>
    </row>
    <row r="577" spans="1:8">
      <c r="A577">
        <v>939.74</v>
      </c>
      <c r="B577" s="19">
        <f>'[2]NP Inflow data'!F577</f>
        <v>0.13940237343563</v>
      </c>
      <c r="C577" s="13">
        <f t="shared" si="25"/>
        <v>0.13940237343563</v>
      </c>
      <c r="E577">
        <v>879.74</v>
      </c>
      <c r="F577" s="16">
        <f>'[2]NP Inflow data'!C577</f>
        <v>5.0856153647486302E-2</v>
      </c>
      <c r="G577" s="16">
        <f t="shared" si="24"/>
        <v>-8.0475823663525148</v>
      </c>
      <c r="H577">
        <v>879.74</v>
      </c>
    </row>
    <row r="578" spans="1:8">
      <c r="A578">
        <v>939.75</v>
      </c>
      <c r="B578" s="19">
        <f>'[2]NP Inflow data'!F578</f>
        <v>0.13964738742751601</v>
      </c>
      <c r="C578" s="13">
        <f t="shared" si="25"/>
        <v>0.13964738742751601</v>
      </c>
      <c r="E578">
        <v>879.75</v>
      </c>
      <c r="F578" s="16">
        <f>'[2]NP Inflow data'!C578</f>
        <v>5.0989350006551797E-2</v>
      </c>
      <c r="G578" s="16">
        <f t="shared" si="24"/>
        <v>-8.0474491699934489</v>
      </c>
      <c r="H578">
        <v>879.75</v>
      </c>
    </row>
    <row r="579" spans="1:8">
      <c r="A579">
        <v>939.76</v>
      </c>
      <c r="B579" s="19">
        <f>'[2]NP Inflow data'!F579</f>
        <v>0.13989260611253099</v>
      </c>
      <c r="C579" s="13">
        <f t="shared" si="25"/>
        <v>0.13989260611253099</v>
      </c>
      <c r="E579">
        <v>879.76</v>
      </c>
      <c r="F579" s="16">
        <f>'[2]NP Inflow data'!C579</f>
        <v>5.1122679116801698E-2</v>
      </c>
      <c r="G579" s="16">
        <f t="shared" si="24"/>
        <v>-8.0473158408831988</v>
      </c>
      <c r="H579">
        <v>879.76</v>
      </c>
    </row>
    <row r="580" spans="1:8">
      <c r="A580">
        <v>939.77</v>
      </c>
      <c r="B580" s="19">
        <f>'[2]NP Inflow data'!F580</f>
        <v>0.14013802937818001</v>
      </c>
      <c r="C580" s="13">
        <f t="shared" si="25"/>
        <v>0.14013802937818001</v>
      </c>
      <c r="E580">
        <v>879.77</v>
      </c>
      <c r="F580" s="16">
        <f>'[2]NP Inflow data'!C580</f>
        <v>5.1256141096267603E-2</v>
      </c>
      <c r="G580" s="16">
        <f t="shared" si="24"/>
        <v>-8.0471823789037327</v>
      </c>
      <c r="H580">
        <v>879.77</v>
      </c>
    </row>
    <row r="581" spans="1:8">
      <c r="A581">
        <v>939.78</v>
      </c>
      <c r="B581" s="19">
        <f>'[2]NP Inflow data'!F581</f>
        <v>0.14038365711196499</v>
      </c>
      <c r="C581" s="13">
        <f t="shared" si="25"/>
        <v>0.14038365711196499</v>
      </c>
      <c r="E581">
        <v>879.78</v>
      </c>
      <c r="F581" s="16">
        <f>'[2]NP Inflow data'!C581</f>
        <v>5.1389736062980799E-2</v>
      </c>
      <c r="G581" s="16">
        <f t="shared" ref="G581:G644" si="26">F581-$F$3103</f>
        <v>-8.0470487839370186</v>
      </c>
      <c r="H581">
        <v>879.78</v>
      </c>
    </row>
    <row r="582" spans="1:8">
      <c r="A582">
        <v>939.79</v>
      </c>
      <c r="B582" s="19">
        <f>'[2]NP Inflow data'!F582</f>
        <v>0.14062948920138801</v>
      </c>
      <c r="C582" s="13">
        <f t="shared" ref="C582:C645" si="27">B582-$B$24</f>
        <v>0.14062948920138801</v>
      </c>
      <c r="E582">
        <v>879.79</v>
      </c>
      <c r="F582" s="16">
        <f>'[2]NP Inflow data'!C582</f>
        <v>5.1523464134973003E-2</v>
      </c>
      <c r="G582" s="16">
        <f t="shared" si="26"/>
        <v>-8.0469150558650266</v>
      </c>
      <c r="H582">
        <v>879.79</v>
      </c>
    </row>
    <row r="583" spans="1:8">
      <c r="A583">
        <v>939.8</v>
      </c>
      <c r="B583" s="19">
        <f>'[2]NP Inflow data'!F583</f>
        <v>0.14087552553395399</v>
      </c>
      <c r="C583" s="13">
        <f t="shared" si="27"/>
        <v>0.14087552553395399</v>
      </c>
      <c r="E583">
        <v>879.8</v>
      </c>
      <c r="F583" s="16">
        <f>'[2]NP Inflow data'!C583</f>
        <v>5.1657325430275597E-2</v>
      </c>
      <c r="G583" s="16">
        <f t="shared" si="26"/>
        <v>-8.046781194569725</v>
      </c>
      <c r="H583">
        <v>879.8</v>
      </c>
    </row>
    <row r="584" spans="1:8">
      <c r="A584">
        <v>939.81</v>
      </c>
      <c r="B584" s="19">
        <f>'[2]NP Inflow data'!F584</f>
        <v>0.141121765997166</v>
      </c>
      <c r="C584" s="13">
        <f t="shared" si="27"/>
        <v>0.141121765997166</v>
      </c>
      <c r="E584">
        <v>879.81</v>
      </c>
      <c r="F584" s="16">
        <f>'[2]NP Inflow data'!C584</f>
        <v>5.1791320066919999E-2</v>
      </c>
      <c r="G584" s="16">
        <f t="shared" si="26"/>
        <v>-8.04664719993308</v>
      </c>
      <c r="H584">
        <v>879.81</v>
      </c>
    </row>
    <row r="585" spans="1:8">
      <c r="A585">
        <v>939.82</v>
      </c>
      <c r="B585" s="19">
        <f>'[2]NP Inflow data'!F585</f>
        <v>0.14136821047852899</v>
      </c>
      <c r="C585" s="13">
        <f t="shared" si="27"/>
        <v>0.14136821047852899</v>
      </c>
      <c r="E585">
        <v>879.82</v>
      </c>
      <c r="F585" s="16">
        <f>'[2]NP Inflow data'!C585</f>
        <v>5.1925448162939397E-2</v>
      </c>
      <c r="G585" s="16">
        <f t="shared" si="26"/>
        <v>-8.0465130718370617</v>
      </c>
      <c r="H585">
        <v>879.82</v>
      </c>
    </row>
    <row r="586" spans="1:8">
      <c r="A586">
        <v>939.83</v>
      </c>
      <c r="B586" s="19">
        <f>'[2]NP Inflow data'!F586</f>
        <v>0.14161485886554001</v>
      </c>
      <c r="C586" s="13">
        <f t="shared" si="27"/>
        <v>0.14161485886554001</v>
      </c>
      <c r="E586">
        <v>879.83</v>
      </c>
      <c r="F586" s="16">
        <f>'[2]NP Inflow data'!C586</f>
        <v>5.2059709836362003E-2</v>
      </c>
      <c r="G586" s="16">
        <f t="shared" si="26"/>
        <v>-8.0463788101636382</v>
      </c>
      <c r="H586">
        <v>879.83</v>
      </c>
    </row>
    <row r="587" spans="1:8">
      <c r="A587">
        <v>939.84</v>
      </c>
      <c r="B587" s="19">
        <f>'[2]NP Inflow data'!F587</f>
        <v>0.141861711045707</v>
      </c>
      <c r="C587" s="13">
        <f t="shared" si="27"/>
        <v>0.141861711045707</v>
      </c>
      <c r="E587">
        <v>879.84</v>
      </c>
      <c r="F587" s="16">
        <f>'[2]NP Inflow data'!C587</f>
        <v>5.2194105205220998E-2</v>
      </c>
      <c r="G587" s="16">
        <f t="shared" si="26"/>
        <v>-8.0462444147947796</v>
      </c>
      <c r="H587">
        <v>879.84</v>
      </c>
    </row>
    <row r="588" spans="1:8">
      <c r="A588">
        <v>939.85</v>
      </c>
      <c r="B588" s="19">
        <f>'[2]NP Inflow data'!F588</f>
        <v>0.14210876690653099</v>
      </c>
      <c r="C588" s="13">
        <f t="shared" si="27"/>
        <v>0.14210876690653099</v>
      </c>
      <c r="E588">
        <v>879.85</v>
      </c>
      <c r="F588" s="16">
        <f>'[2]NP Inflow data'!C588</f>
        <v>5.2328634387547798E-2</v>
      </c>
      <c r="G588" s="16">
        <f t="shared" si="26"/>
        <v>-8.0461098856124522</v>
      </c>
      <c r="H588">
        <v>879.85</v>
      </c>
    </row>
    <row r="589" spans="1:8">
      <c r="A589">
        <v>939.86</v>
      </c>
      <c r="B589" s="19">
        <f>'[2]NP Inflow data'!F589</f>
        <v>0.142356026335517</v>
      </c>
      <c r="C589" s="13">
        <f t="shared" si="27"/>
        <v>0.142356026335517</v>
      </c>
      <c r="E589">
        <v>879.86</v>
      </c>
      <c r="F589" s="16">
        <f>'[2]NP Inflow data'!C589</f>
        <v>5.24632975013739E-2</v>
      </c>
      <c r="G589" s="16">
        <f t="shared" si="26"/>
        <v>-8.0459752224986261</v>
      </c>
      <c r="H589">
        <v>879.86</v>
      </c>
    </row>
    <row r="590" spans="1:8">
      <c r="A590">
        <v>939.87</v>
      </c>
      <c r="B590" s="19">
        <f>'[2]NP Inflow data'!F590</f>
        <v>0.142603489220167</v>
      </c>
      <c r="C590" s="13">
        <f t="shared" si="27"/>
        <v>0.142603489220167</v>
      </c>
      <c r="E590">
        <v>879.87</v>
      </c>
      <c r="F590" s="16">
        <f>'[2]NP Inflow data'!C590</f>
        <v>5.2598094664730803E-2</v>
      </c>
      <c r="G590" s="16">
        <f t="shared" si="26"/>
        <v>-8.0458404253352693</v>
      </c>
      <c r="H590">
        <v>879.87</v>
      </c>
    </row>
    <row r="591" spans="1:8">
      <c r="A591">
        <v>939.88</v>
      </c>
      <c r="B591" s="19">
        <f>'[2]NP Inflow data'!F591</f>
        <v>0.14285115544798499</v>
      </c>
      <c r="C591" s="13">
        <f t="shared" si="27"/>
        <v>0.14285115544798499</v>
      </c>
      <c r="E591">
        <v>879.88</v>
      </c>
      <c r="F591" s="16">
        <f>'[2]NP Inflow data'!C591</f>
        <v>5.2733025995650003E-2</v>
      </c>
      <c r="G591" s="16">
        <f t="shared" si="26"/>
        <v>-8.0457054940043502</v>
      </c>
      <c r="H591">
        <v>879.88</v>
      </c>
    </row>
    <row r="592" spans="1:8">
      <c r="A592">
        <v>939.89</v>
      </c>
      <c r="B592" s="19">
        <f>'[2]NP Inflow data'!F592</f>
        <v>0.143099024906473</v>
      </c>
      <c r="C592" s="13">
        <f t="shared" si="27"/>
        <v>0.143099024906473</v>
      </c>
      <c r="E592">
        <v>879.89</v>
      </c>
      <c r="F592" s="16">
        <f>'[2]NP Inflow data'!C592</f>
        <v>5.2868091612162903E-2</v>
      </c>
      <c r="G592" s="16">
        <f t="shared" si="26"/>
        <v>-8.0455704283878369</v>
      </c>
      <c r="H592">
        <v>879.89</v>
      </c>
    </row>
    <row r="593" spans="1:8">
      <c r="A593">
        <v>939.9</v>
      </c>
      <c r="B593" s="19">
        <f>'[2]NP Inflow data'!F593</f>
        <v>0.14334709748313401</v>
      </c>
      <c r="C593" s="13">
        <f t="shared" si="27"/>
        <v>0.14334709748313401</v>
      </c>
      <c r="E593">
        <v>879.9</v>
      </c>
      <c r="F593" s="16">
        <f>'[2]NP Inflow data'!C593</f>
        <v>5.3003291632301101E-2</v>
      </c>
      <c r="G593" s="16">
        <f t="shared" si="26"/>
        <v>-8.0454352283676993</v>
      </c>
      <c r="H593">
        <v>879.9</v>
      </c>
    </row>
    <row r="594" spans="1:8">
      <c r="A594">
        <v>939.91</v>
      </c>
      <c r="B594" s="19">
        <f>'[2]NP Inflow data'!F594</f>
        <v>0.14359537306547299</v>
      </c>
      <c r="C594" s="13">
        <f t="shared" si="27"/>
        <v>0.14359537306547299</v>
      </c>
      <c r="E594">
        <v>879.91</v>
      </c>
      <c r="F594" s="16">
        <f>'[2]NP Inflow data'!C594</f>
        <v>5.3138626174096003E-2</v>
      </c>
      <c r="G594" s="16">
        <f t="shared" si="26"/>
        <v>-8.0452998938259039</v>
      </c>
      <c r="H594">
        <v>879.91</v>
      </c>
    </row>
    <row r="595" spans="1:8">
      <c r="A595">
        <v>939.92</v>
      </c>
      <c r="B595" s="19">
        <f>'[2]NP Inflow data'!F595</f>
        <v>0.143843851540991</v>
      </c>
      <c r="C595" s="13">
        <f t="shared" si="27"/>
        <v>0.143843851540991</v>
      </c>
      <c r="E595">
        <v>879.92</v>
      </c>
      <c r="F595" s="16">
        <f>'[2]NP Inflow data'!C595</f>
        <v>5.3274095355579101E-2</v>
      </c>
      <c r="G595" s="16">
        <f t="shared" si="26"/>
        <v>-8.0451644246444207</v>
      </c>
      <c r="H595">
        <v>879.92</v>
      </c>
    </row>
    <row r="596" spans="1:8">
      <c r="A596">
        <v>939.93</v>
      </c>
      <c r="B596" s="19">
        <f>'[2]NP Inflow data'!F596</f>
        <v>0.144092532797193</v>
      </c>
      <c r="C596" s="13">
        <f t="shared" si="27"/>
        <v>0.144092532797193</v>
      </c>
      <c r="E596">
        <v>879.93</v>
      </c>
      <c r="F596" s="16">
        <f>'[2]NP Inflow data'!C596</f>
        <v>5.3409699294782002E-2</v>
      </c>
      <c r="G596" s="16">
        <f t="shared" si="26"/>
        <v>-8.0450288207052179</v>
      </c>
      <c r="H596">
        <v>879.93</v>
      </c>
    </row>
    <row r="597" spans="1:8">
      <c r="A597">
        <v>939.94</v>
      </c>
      <c r="B597" s="19">
        <f>'[2]NP Inflow data'!F597</f>
        <v>0.14434141672158399</v>
      </c>
      <c r="C597" s="13">
        <f t="shared" si="27"/>
        <v>0.14434141672158399</v>
      </c>
      <c r="E597">
        <v>879.94</v>
      </c>
      <c r="F597" s="16">
        <f>'[2]NP Inflow data'!C597</f>
        <v>5.3545438109737602E-2</v>
      </c>
      <c r="G597" s="16">
        <f t="shared" si="26"/>
        <v>-8.0448930818902618</v>
      </c>
      <c r="H597">
        <v>879.94</v>
      </c>
    </row>
    <row r="598" spans="1:8">
      <c r="A598">
        <v>939.95</v>
      </c>
      <c r="B598" s="19">
        <f>'[2]NP Inflow data'!F598</f>
        <v>0.144590503201661</v>
      </c>
      <c r="C598" s="13">
        <f t="shared" si="27"/>
        <v>0.144590503201661</v>
      </c>
      <c r="E598">
        <v>879.95</v>
      </c>
      <c r="F598" s="16">
        <f>'[2]NP Inflow data'!C598</f>
        <v>5.3681311918474299E-2</v>
      </c>
      <c r="G598" s="16">
        <f t="shared" si="26"/>
        <v>-8.0447572080815259</v>
      </c>
      <c r="H598">
        <v>879.95</v>
      </c>
    </row>
    <row r="599" spans="1:8">
      <c r="A599">
        <v>939.96</v>
      </c>
      <c r="B599" s="19">
        <f>'[2]NP Inflow data'!F599</f>
        <v>0.144839792124931</v>
      </c>
      <c r="C599" s="13">
        <f t="shared" si="27"/>
        <v>0.144839792124931</v>
      </c>
      <c r="E599">
        <v>879.96</v>
      </c>
      <c r="F599" s="16">
        <f>'[2]NP Inflow data'!C599</f>
        <v>5.3817320839025101E-2</v>
      </c>
      <c r="G599" s="16">
        <f t="shared" si="26"/>
        <v>-8.0446211991609751</v>
      </c>
      <c r="H599">
        <v>879.96</v>
      </c>
    </row>
    <row r="600" spans="1:8">
      <c r="A600">
        <v>939.97</v>
      </c>
      <c r="B600" s="19">
        <f>'[2]NP Inflow data'!F600</f>
        <v>0.14508928337889701</v>
      </c>
      <c r="C600" s="13">
        <f t="shared" si="27"/>
        <v>0.14508928337889701</v>
      </c>
      <c r="E600">
        <v>879.97</v>
      </c>
      <c r="F600" s="16">
        <f>'[2]NP Inflow data'!C600</f>
        <v>5.3953464989421697E-2</v>
      </c>
      <c r="G600" s="16">
        <f t="shared" si="26"/>
        <v>-8.0444850550105791</v>
      </c>
      <c r="H600">
        <v>879.97</v>
      </c>
    </row>
    <row r="601" spans="1:8">
      <c r="A601">
        <v>939.98</v>
      </c>
      <c r="B601" s="19">
        <f>'[2]NP Inflow data'!F601</f>
        <v>0.14533897685106201</v>
      </c>
      <c r="C601" s="13">
        <f t="shared" si="27"/>
        <v>0.14533897685106201</v>
      </c>
      <c r="E601">
        <v>879.98</v>
      </c>
      <c r="F601" s="16">
        <f>'[2]NP Inflow data'!C601</f>
        <v>5.4089744487695303E-2</v>
      </c>
      <c r="G601" s="16">
        <f t="shared" si="26"/>
        <v>-8.0443487755123044</v>
      </c>
      <c r="H601">
        <v>879.98</v>
      </c>
    </row>
    <row r="602" spans="1:8">
      <c r="A602">
        <v>939.99</v>
      </c>
      <c r="B602" s="19">
        <f>'[2]NP Inflow data'!F602</f>
        <v>0.14558887242892801</v>
      </c>
      <c r="C602" s="13">
        <f t="shared" si="27"/>
        <v>0.14558887242892801</v>
      </c>
      <c r="E602">
        <v>879.99</v>
      </c>
      <c r="F602" s="16">
        <f>'[2]NP Inflow data'!C602</f>
        <v>5.4226159451877601E-2</v>
      </c>
      <c r="G602" s="16">
        <f t="shared" si="26"/>
        <v>-8.0442123605481228</v>
      </c>
      <c r="H602">
        <v>879.99</v>
      </c>
    </row>
    <row r="603" spans="1:8">
      <c r="A603">
        <v>940</v>
      </c>
      <c r="B603" s="19">
        <f>'[2]NP Inflow data'!F603</f>
        <v>0.14583897000000001</v>
      </c>
      <c r="C603" s="13">
        <f t="shared" si="27"/>
        <v>0.14583897000000001</v>
      </c>
      <c r="E603">
        <v>880</v>
      </c>
      <c r="F603" s="16">
        <f>'[2]NP Inflow data'!C603</f>
        <v>5.4362710000000002E-2</v>
      </c>
      <c r="G603" s="16">
        <f t="shared" si="26"/>
        <v>-8.0440758100000007</v>
      </c>
      <c r="H603">
        <v>880</v>
      </c>
    </row>
    <row r="604" spans="1:8">
      <c r="A604">
        <v>940.01</v>
      </c>
      <c r="B604" s="19">
        <f>'[2]NP Inflow data'!F604</f>
        <v>0.146089269474943</v>
      </c>
      <c r="C604" s="13">
        <f t="shared" si="27"/>
        <v>0.146089269474943</v>
      </c>
      <c r="E604">
        <v>880.01</v>
      </c>
      <c r="F604" s="16">
        <f>'[2]NP Inflow data'!C604</f>
        <v>5.4499396239814299E-2</v>
      </c>
      <c r="G604" s="16">
        <f t="shared" si="26"/>
        <v>-8.043939123760186</v>
      </c>
      <c r="H604">
        <v>880.01</v>
      </c>
    </row>
    <row r="605" spans="1:8">
      <c r="A605">
        <v>940.02</v>
      </c>
      <c r="B605" s="19">
        <f>'[2]NP Inflow data'!F605</f>
        <v>0.146339770857075</v>
      </c>
      <c r="C605" s="13">
        <f t="shared" si="27"/>
        <v>0.146339770857075</v>
      </c>
      <c r="E605">
        <v>880.02</v>
      </c>
      <c r="F605" s="16">
        <f>'[2]NP Inflow data'!C605</f>
        <v>5.4636218237953303E-2</v>
      </c>
      <c r="G605" s="16">
        <f t="shared" si="26"/>
        <v>-8.0438023017620477</v>
      </c>
      <c r="H605">
        <v>880.02</v>
      </c>
    </row>
    <row r="606" spans="1:8">
      <c r="A606">
        <v>940.03</v>
      </c>
      <c r="B606" s="19">
        <f>'[2]NP Inflow data'!F606</f>
        <v>0.14659047417287599</v>
      </c>
      <c r="C606" s="13">
        <f t="shared" si="27"/>
        <v>0.14659047417287599</v>
      </c>
      <c r="E606">
        <v>880.03</v>
      </c>
      <c r="F606" s="16">
        <f>'[2]NP Inflow data'!C606</f>
        <v>5.4773176050770297E-2</v>
      </c>
      <c r="G606" s="16">
        <f t="shared" si="26"/>
        <v>-8.0436653439492307</v>
      </c>
      <c r="H606">
        <v>880.03</v>
      </c>
    </row>
    <row r="607" spans="1:8">
      <c r="A607">
        <v>940.04</v>
      </c>
      <c r="B607" s="19">
        <f>'[2]NP Inflow data'!F607</f>
        <v>0.146841379448828</v>
      </c>
      <c r="C607" s="13">
        <f t="shared" si="27"/>
        <v>0.146841379448828</v>
      </c>
      <c r="E607">
        <v>880.04</v>
      </c>
      <c r="F607" s="16">
        <f>'[2]NP Inflow data'!C607</f>
        <v>5.4910269734618503E-2</v>
      </c>
      <c r="G607" s="16">
        <f t="shared" si="26"/>
        <v>-8.043528250265382</v>
      </c>
      <c r="H607">
        <v>880.04</v>
      </c>
    </row>
    <row r="608" spans="1:8">
      <c r="A608">
        <v>940.05</v>
      </c>
      <c r="B608" s="19">
        <f>'[2]NP Inflow data'!F608</f>
        <v>0.14709248671141101</v>
      </c>
      <c r="C608" s="13">
        <f t="shared" si="27"/>
        <v>0.14709248671141101</v>
      </c>
      <c r="E608">
        <v>880.05</v>
      </c>
      <c r="F608" s="16">
        <f>'[2]NP Inflow data'!C608</f>
        <v>5.5047499345851097E-2</v>
      </c>
      <c r="G608" s="16">
        <f t="shared" si="26"/>
        <v>-8.0433910206541483</v>
      </c>
      <c r="H608">
        <v>880.05</v>
      </c>
    </row>
    <row r="609" spans="1:8">
      <c r="A609">
        <v>940.06</v>
      </c>
      <c r="B609" s="19">
        <f>'[2]NP Inflow data'!F609</f>
        <v>0.14734379598710501</v>
      </c>
      <c r="C609" s="13">
        <f t="shared" si="27"/>
        <v>0.14734379598710501</v>
      </c>
      <c r="E609">
        <v>880.06</v>
      </c>
      <c r="F609" s="16">
        <f>'[2]NP Inflow data'!C609</f>
        <v>5.5184864940821199E-2</v>
      </c>
      <c r="G609" s="16">
        <f t="shared" si="26"/>
        <v>-8.0432536550591784</v>
      </c>
      <c r="H609">
        <v>880.06</v>
      </c>
    </row>
    <row r="610" spans="1:8">
      <c r="A610">
        <v>940.07</v>
      </c>
      <c r="B610" s="19">
        <f>'[2]NP Inflow data'!F610</f>
        <v>0.14759530730239401</v>
      </c>
      <c r="C610" s="13">
        <f t="shared" si="27"/>
        <v>0.14759530730239401</v>
      </c>
      <c r="E610">
        <v>880.07</v>
      </c>
      <c r="F610" s="16">
        <f>'[2]NP Inflow data'!C610</f>
        <v>5.5322366575883603E-2</v>
      </c>
      <c r="G610" s="16">
        <f t="shared" si="26"/>
        <v>-8.0431161534241173</v>
      </c>
      <c r="H610">
        <v>880.07</v>
      </c>
    </row>
    <row r="611" spans="1:8">
      <c r="A611">
        <v>940.08</v>
      </c>
      <c r="B611" s="19">
        <f>'[2]NP Inflow data'!F611</f>
        <v>0.14784702068375299</v>
      </c>
      <c r="C611" s="13">
        <f t="shared" si="27"/>
        <v>0.14784702068375299</v>
      </c>
      <c r="E611">
        <v>880.08</v>
      </c>
      <c r="F611" s="16">
        <f>'[2]NP Inflow data'!C611</f>
        <v>5.5460004307388303E-2</v>
      </c>
      <c r="G611" s="16">
        <f t="shared" si="26"/>
        <v>-8.0429785156926119</v>
      </c>
      <c r="H611">
        <v>880.08</v>
      </c>
    </row>
    <row r="612" spans="1:8">
      <c r="A612">
        <v>940.09</v>
      </c>
      <c r="B612" s="19">
        <f>'[2]NP Inflow data'!F612</f>
        <v>0.14809893615766501</v>
      </c>
      <c r="C612" s="13">
        <f t="shared" si="27"/>
        <v>0.14809893615766501</v>
      </c>
      <c r="E612">
        <v>880.09</v>
      </c>
      <c r="F612" s="16">
        <f>'[2]NP Inflow data'!C612</f>
        <v>5.5597778191690199E-2</v>
      </c>
      <c r="G612" s="16">
        <f t="shared" si="26"/>
        <v>-8.0428407418083108</v>
      </c>
      <c r="H612">
        <v>880.09</v>
      </c>
    </row>
    <row r="613" spans="1:8">
      <c r="A613">
        <v>940.1</v>
      </c>
      <c r="B613" s="19">
        <f>'[2]NP Inflow data'!F613</f>
        <v>0.148351053750612</v>
      </c>
      <c r="C613" s="13">
        <f t="shared" si="27"/>
        <v>0.148351053750612</v>
      </c>
      <c r="E613">
        <v>880.1</v>
      </c>
      <c r="F613" s="16">
        <f>'[2]NP Inflow data'!C613</f>
        <v>5.5735688285142401E-2</v>
      </c>
      <c r="G613" s="16">
        <f t="shared" si="26"/>
        <v>-8.0427028317148572</v>
      </c>
      <c r="H613">
        <v>880.1</v>
      </c>
    </row>
    <row r="614" spans="1:8">
      <c r="A614">
        <v>940.11</v>
      </c>
      <c r="B614" s="19">
        <f>'[2]NP Inflow data'!F614</f>
        <v>0.14860337348907399</v>
      </c>
      <c r="C614" s="13">
        <f t="shared" si="27"/>
        <v>0.14860337348907399</v>
      </c>
      <c r="E614">
        <v>880.11</v>
      </c>
      <c r="F614" s="16">
        <f>'[2]NP Inflow data'!C614</f>
        <v>5.5873734644098103E-2</v>
      </c>
      <c r="G614" s="16">
        <f t="shared" si="26"/>
        <v>-8.0425647853559017</v>
      </c>
      <c r="H614">
        <v>880.11</v>
      </c>
    </row>
    <row r="615" spans="1:8">
      <c r="A615">
        <v>940.12</v>
      </c>
      <c r="B615" s="19">
        <f>'[2]NP Inflow data'!F615</f>
        <v>0.14885589539953001</v>
      </c>
      <c r="C615" s="13">
        <f t="shared" si="27"/>
        <v>0.14885589539953001</v>
      </c>
      <c r="E615">
        <v>880.12</v>
      </c>
      <c r="F615" s="16">
        <f>'[2]NP Inflow data'!C615</f>
        <v>5.6011917324910399E-2</v>
      </c>
      <c r="G615" s="16">
        <f t="shared" si="26"/>
        <v>-8.0424266026750892</v>
      </c>
      <c r="H615">
        <v>880.12</v>
      </c>
    </row>
    <row r="616" spans="1:8">
      <c r="A616">
        <v>940.13</v>
      </c>
      <c r="B616" s="19">
        <f>'[2]NP Inflow data'!F616</f>
        <v>0.14910861950846299</v>
      </c>
      <c r="C616" s="13">
        <f t="shared" si="27"/>
        <v>0.14910861950846299</v>
      </c>
      <c r="E616">
        <v>880.13</v>
      </c>
      <c r="F616" s="16">
        <f>'[2]NP Inflow data'!C616</f>
        <v>5.6150236383932697E-2</v>
      </c>
      <c r="G616" s="16">
        <f t="shared" si="26"/>
        <v>-8.0422882836160667</v>
      </c>
      <c r="H616">
        <v>880.13</v>
      </c>
    </row>
    <row r="617" spans="1:8">
      <c r="A617">
        <v>940.14</v>
      </c>
      <c r="B617" s="19">
        <f>'[2]NP Inflow data'!F617</f>
        <v>0.14936154584235301</v>
      </c>
      <c r="C617" s="13">
        <f t="shared" si="27"/>
        <v>0.14936154584235301</v>
      </c>
      <c r="E617">
        <v>880.14</v>
      </c>
      <c r="F617" s="16">
        <f>'[2]NP Inflow data'!C617</f>
        <v>5.6288691877517998E-2</v>
      </c>
      <c r="G617" s="16">
        <f t="shared" si="26"/>
        <v>-8.0421498281224828</v>
      </c>
      <c r="H617">
        <v>880.14</v>
      </c>
    </row>
    <row r="618" spans="1:8">
      <c r="A618">
        <v>940.15</v>
      </c>
      <c r="B618" s="19">
        <f>'[2]NP Inflow data'!F618</f>
        <v>0.14961467442768001</v>
      </c>
      <c r="C618" s="13">
        <f t="shared" si="27"/>
        <v>0.14961467442768001</v>
      </c>
      <c r="E618">
        <v>880.15</v>
      </c>
      <c r="F618" s="16">
        <f>'[2]NP Inflow data'!C618</f>
        <v>5.6427283862019499E-2</v>
      </c>
      <c r="G618" s="16">
        <f t="shared" si="26"/>
        <v>-8.0420112361379807</v>
      </c>
      <c r="H618">
        <v>880.15</v>
      </c>
    </row>
    <row r="619" spans="1:8">
      <c r="A619">
        <v>940.16</v>
      </c>
      <c r="B619" s="19">
        <f>'[2]NP Inflow data'!F619</f>
        <v>0.14986800529092401</v>
      </c>
      <c r="C619" s="13">
        <f t="shared" si="27"/>
        <v>0.14986800529092401</v>
      </c>
      <c r="E619">
        <v>880.16</v>
      </c>
      <c r="F619" s="16">
        <f>'[2]NP Inflow data'!C619</f>
        <v>5.6566012393790603E-2</v>
      </c>
      <c r="G619" s="16">
        <f t="shared" si="26"/>
        <v>-8.0418725076062092</v>
      </c>
      <c r="H619">
        <v>880.16</v>
      </c>
    </row>
    <row r="620" spans="1:8">
      <c r="A620">
        <v>940.17</v>
      </c>
      <c r="B620" s="19">
        <f>'[2]NP Inflow data'!F620</f>
        <v>0.15012153845856799</v>
      </c>
      <c r="C620" s="13">
        <f t="shared" si="27"/>
        <v>0.15012153845856799</v>
      </c>
      <c r="E620">
        <v>880.17</v>
      </c>
      <c r="F620" s="16">
        <f>'[2]NP Inflow data'!C620</f>
        <v>5.6704877529184197E-2</v>
      </c>
      <c r="G620" s="16">
        <f t="shared" si="26"/>
        <v>-8.0417336424708168</v>
      </c>
      <c r="H620">
        <v>880.17</v>
      </c>
    </row>
    <row r="621" spans="1:8">
      <c r="A621">
        <v>940.18</v>
      </c>
      <c r="B621" s="19">
        <f>'[2]NP Inflow data'!F621</f>
        <v>0.15037527395709099</v>
      </c>
      <c r="C621" s="13">
        <f t="shared" si="27"/>
        <v>0.15037527395709099</v>
      </c>
      <c r="E621">
        <v>880.18</v>
      </c>
      <c r="F621" s="16">
        <f>'[2]NP Inflow data'!C621</f>
        <v>5.6843879324553703E-2</v>
      </c>
      <c r="G621" s="16">
        <f t="shared" si="26"/>
        <v>-8.0415946406754468</v>
      </c>
      <c r="H621">
        <v>880.18</v>
      </c>
    </row>
    <row r="622" spans="1:8">
      <c r="A622">
        <v>940.19</v>
      </c>
      <c r="B622" s="19">
        <f>'[2]NP Inflow data'!F622</f>
        <v>0.150629211812976</v>
      </c>
      <c r="C622" s="13">
        <f t="shared" si="27"/>
        <v>0.150629211812976</v>
      </c>
      <c r="E622">
        <v>880.19</v>
      </c>
      <c r="F622" s="16">
        <f>'[2]NP Inflow data'!C622</f>
        <v>5.6983017836253799E-2</v>
      </c>
      <c r="G622" s="16">
        <f t="shared" si="26"/>
        <v>-8.0414555021637462</v>
      </c>
      <c r="H622">
        <v>880.19</v>
      </c>
    </row>
    <row r="623" spans="1:8">
      <c r="A623">
        <v>940.2</v>
      </c>
      <c r="B623" s="19">
        <f>'[2]NP Inflow data'!F623</f>
        <v>0.15088335205269901</v>
      </c>
      <c r="C623" s="13">
        <f t="shared" si="27"/>
        <v>0.15088335205269901</v>
      </c>
      <c r="E623">
        <v>880.2</v>
      </c>
      <c r="F623" s="16">
        <f>'[2]NP Inflow data'!C623</f>
        <v>5.71222931206345E-2</v>
      </c>
      <c r="G623" s="16">
        <f t="shared" si="26"/>
        <v>-8.0413162268793652</v>
      </c>
      <c r="H623">
        <v>880.2</v>
      </c>
    </row>
    <row r="624" spans="1:8">
      <c r="A624">
        <v>940.21</v>
      </c>
      <c r="B624" s="19">
        <f>'[2]NP Inflow data'!F624</f>
        <v>0.15113769470274399</v>
      </c>
      <c r="C624" s="13">
        <f t="shared" si="27"/>
        <v>0.15113769470274399</v>
      </c>
      <c r="E624">
        <v>880.21</v>
      </c>
      <c r="F624" s="16">
        <f>'[2]NP Inflow data'!C624</f>
        <v>5.7261705234050601E-2</v>
      </c>
      <c r="G624" s="16">
        <f t="shared" si="26"/>
        <v>-8.041176814765949</v>
      </c>
      <c r="H624">
        <v>880.21</v>
      </c>
    </row>
    <row r="625" spans="1:8">
      <c r="A625">
        <v>940.22</v>
      </c>
      <c r="B625" s="19">
        <f>'[2]NP Inflow data'!F625</f>
        <v>0.15139223978958999</v>
      </c>
      <c r="C625" s="13">
        <f t="shared" si="27"/>
        <v>0.15139223978958999</v>
      </c>
      <c r="E625">
        <v>880.22</v>
      </c>
      <c r="F625" s="16">
        <f>'[2]NP Inflow data'!C625</f>
        <v>5.7401254232855303E-2</v>
      </c>
      <c r="G625" s="16">
        <f t="shared" si="26"/>
        <v>-8.0410372657671445</v>
      </c>
      <c r="H625">
        <v>880.22</v>
      </c>
    </row>
    <row r="626" spans="1:8">
      <c r="A626">
        <v>940.23</v>
      </c>
      <c r="B626" s="19">
        <f>'[2]NP Inflow data'!F626</f>
        <v>0.15164698733971901</v>
      </c>
      <c r="C626" s="13">
        <f t="shared" si="27"/>
        <v>0.15164698733971901</v>
      </c>
      <c r="E626">
        <v>880.23</v>
      </c>
      <c r="F626" s="16">
        <f>'[2]NP Inflow data'!C626</f>
        <v>5.7540940173401799E-2</v>
      </c>
      <c r="G626" s="16">
        <f t="shared" si="26"/>
        <v>-8.0408975798265985</v>
      </c>
      <c r="H626">
        <v>880.23</v>
      </c>
    </row>
    <row r="627" spans="1:8">
      <c r="A627">
        <v>940.24</v>
      </c>
      <c r="B627" s="19">
        <f>'[2]NP Inflow data'!F627</f>
        <v>0.151901937379611</v>
      </c>
      <c r="C627" s="13">
        <f t="shared" si="27"/>
        <v>0.151901937379611</v>
      </c>
      <c r="E627">
        <v>880.24</v>
      </c>
      <c r="F627" s="16">
        <f>'[2]NP Inflow data'!C627</f>
        <v>5.7680763112043301E-2</v>
      </c>
      <c r="G627" s="16">
        <f t="shared" si="26"/>
        <v>-8.040757756887956</v>
      </c>
      <c r="H627">
        <v>880.24</v>
      </c>
    </row>
    <row r="628" spans="1:8">
      <c r="A628">
        <v>940.25</v>
      </c>
      <c r="B628" s="19">
        <f>'[2]NP Inflow data'!F628</f>
        <v>0.152157089935747</v>
      </c>
      <c r="C628" s="13">
        <f t="shared" si="27"/>
        <v>0.152157089935747</v>
      </c>
      <c r="E628">
        <v>880.25</v>
      </c>
      <c r="F628" s="16">
        <f>'[2]NP Inflow data'!C628</f>
        <v>5.78207231051329E-2</v>
      </c>
      <c r="G628" s="16">
        <f t="shared" si="26"/>
        <v>-8.0406177968948676</v>
      </c>
      <c r="H628">
        <v>880.25</v>
      </c>
    </row>
    <row r="629" spans="1:8">
      <c r="A629">
        <v>940.26</v>
      </c>
      <c r="B629" s="19">
        <f>'[2]NP Inflow data'!F629</f>
        <v>0.15241244503460699</v>
      </c>
      <c r="C629" s="13">
        <f t="shared" si="27"/>
        <v>0.15241244503460699</v>
      </c>
      <c r="E629">
        <v>880.26</v>
      </c>
      <c r="F629" s="16">
        <f>'[2]NP Inflow data'!C629</f>
        <v>5.7960820209023899E-2</v>
      </c>
      <c r="G629" s="16">
        <f t="shared" si="26"/>
        <v>-8.0404776997909764</v>
      </c>
      <c r="H629">
        <v>880.26</v>
      </c>
    </row>
    <row r="630" spans="1:8">
      <c r="A630">
        <v>940.27</v>
      </c>
      <c r="B630" s="19">
        <f>'[2]NP Inflow data'!F630</f>
        <v>0.152668002702672</v>
      </c>
      <c r="C630" s="13">
        <f t="shared" si="27"/>
        <v>0.152668002702672</v>
      </c>
      <c r="E630">
        <v>880.27</v>
      </c>
      <c r="F630" s="16">
        <f>'[2]NP Inflow data'!C630</f>
        <v>5.81010544800694E-2</v>
      </c>
      <c r="G630" s="16">
        <f t="shared" si="26"/>
        <v>-8.0403374655199311</v>
      </c>
      <c r="H630">
        <v>880.27</v>
      </c>
    </row>
    <row r="631" spans="1:8">
      <c r="A631">
        <v>940.28</v>
      </c>
      <c r="B631" s="19">
        <f>'[2]NP Inflow data'!F631</f>
        <v>0.15292376296642299</v>
      </c>
      <c r="C631" s="13">
        <f t="shared" si="27"/>
        <v>0.15292376296642299</v>
      </c>
      <c r="E631">
        <v>880.28</v>
      </c>
      <c r="F631" s="16">
        <f>'[2]NP Inflow data'!C631</f>
        <v>5.8241425974622701E-2</v>
      </c>
      <c r="G631" s="16">
        <f t="shared" si="26"/>
        <v>-8.0401970940253769</v>
      </c>
      <c r="H631">
        <v>880.28</v>
      </c>
    </row>
    <row r="632" spans="1:8">
      <c r="A632">
        <v>940.29</v>
      </c>
      <c r="B632" s="19">
        <f>'[2]NP Inflow data'!F632</f>
        <v>0.15317972585233999</v>
      </c>
      <c r="C632" s="13">
        <f t="shared" si="27"/>
        <v>0.15317972585233999</v>
      </c>
      <c r="E632">
        <v>880.29</v>
      </c>
      <c r="F632" s="16">
        <f>'[2]NP Inflow data'!C632</f>
        <v>5.8381934749036801E-2</v>
      </c>
      <c r="G632" s="16">
        <f t="shared" si="26"/>
        <v>-8.040056585250964</v>
      </c>
      <c r="H632">
        <v>880.29</v>
      </c>
    </row>
    <row r="633" spans="1:8">
      <c r="A633">
        <v>940.3</v>
      </c>
      <c r="B633" s="19">
        <f>'[2]NP Inflow data'!F633</f>
        <v>0.153435891386905</v>
      </c>
      <c r="C633" s="13">
        <f t="shared" si="27"/>
        <v>0.153435891386905</v>
      </c>
      <c r="E633">
        <v>880.3</v>
      </c>
      <c r="F633" s="16">
        <f>'[2]NP Inflow data'!C633</f>
        <v>5.8522580859665101E-2</v>
      </c>
      <c r="G633" s="16">
        <f t="shared" si="26"/>
        <v>-8.0399159391403359</v>
      </c>
      <c r="H633">
        <v>880.3</v>
      </c>
    </row>
    <row r="634" spans="1:8">
      <c r="A634">
        <v>940.31</v>
      </c>
      <c r="B634" s="19">
        <f>'[2]NP Inflow data'!F634</f>
        <v>0.15369225959659699</v>
      </c>
      <c r="C634" s="13">
        <f t="shared" si="27"/>
        <v>0.15369225959659699</v>
      </c>
      <c r="E634">
        <v>880.31</v>
      </c>
      <c r="F634" s="16">
        <f>'[2]NP Inflow data'!C634</f>
        <v>5.8663364362860702E-2</v>
      </c>
      <c r="G634" s="16">
        <f t="shared" si="26"/>
        <v>-8.0397751556371393</v>
      </c>
      <c r="H634">
        <v>880.31</v>
      </c>
    </row>
    <row r="635" spans="1:8">
      <c r="A635">
        <v>940.32</v>
      </c>
      <c r="B635" s="19">
        <f>'[2]NP Inflow data'!F635</f>
        <v>0.15394883050790001</v>
      </c>
      <c r="C635" s="13">
        <f t="shared" si="27"/>
        <v>0.15394883050790001</v>
      </c>
      <c r="E635">
        <v>880.32</v>
      </c>
      <c r="F635" s="16">
        <f>'[2]NP Inflow data'!C635</f>
        <v>5.8804285314978402E-2</v>
      </c>
      <c r="G635" s="16">
        <f t="shared" si="26"/>
        <v>-8.0396342346850211</v>
      </c>
      <c r="H635">
        <v>880.32</v>
      </c>
    </row>
    <row r="636" spans="1:8">
      <c r="A636">
        <v>940.33</v>
      </c>
      <c r="B636" s="19">
        <f>'[2]NP Inflow data'!F636</f>
        <v>0.15420560414728901</v>
      </c>
      <c r="C636" s="13">
        <f t="shared" si="27"/>
        <v>0.15420560414728901</v>
      </c>
      <c r="E636">
        <v>880.33</v>
      </c>
      <c r="F636" s="16">
        <f>'[2]NP Inflow data'!C636</f>
        <v>5.8945343772368201E-2</v>
      </c>
      <c r="G636" s="16">
        <f t="shared" si="26"/>
        <v>-8.0394931762276318</v>
      </c>
      <c r="H636">
        <v>880.33</v>
      </c>
    </row>
    <row r="637" spans="1:8">
      <c r="A637">
        <v>940.34</v>
      </c>
      <c r="B637" s="19">
        <f>'[2]NP Inflow data'!F637</f>
        <v>0.15446258054124801</v>
      </c>
      <c r="C637" s="13">
        <f t="shared" si="27"/>
        <v>0.15446258054124801</v>
      </c>
      <c r="E637">
        <v>880.34</v>
      </c>
      <c r="F637" s="16">
        <f>'[2]NP Inflow data'!C637</f>
        <v>5.9086539791384798E-2</v>
      </c>
      <c r="G637" s="16">
        <f t="shared" si="26"/>
        <v>-8.0393519802086146</v>
      </c>
      <c r="H637">
        <v>880.34</v>
      </c>
    </row>
    <row r="638" spans="1:8">
      <c r="A638">
        <v>940.35</v>
      </c>
      <c r="B638" s="19">
        <f>'[2]NP Inflow data'!F638</f>
        <v>0.15471975971625701</v>
      </c>
      <c r="C638" s="13">
        <f t="shared" si="27"/>
        <v>0.15471975971625701</v>
      </c>
      <c r="E638">
        <v>880.35</v>
      </c>
      <c r="F638" s="16">
        <f>'[2]NP Inflow data'!C638</f>
        <v>5.9227873428381497E-2</v>
      </c>
      <c r="G638" s="16">
        <f t="shared" si="26"/>
        <v>-8.0392106465716182</v>
      </c>
      <c r="H638">
        <v>880.35</v>
      </c>
    </row>
    <row r="639" spans="1:8">
      <c r="A639">
        <v>940.36</v>
      </c>
      <c r="B639" s="19">
        <f>'[2]NP Inflow data'!F639</f>
        <v>0.154977141698798</v>
      </c>
      <c r="C639" s="13">
        <f t="shared" si="27"/>
        <v>0.154977141698798</v>
      </c>
      <c r="E639">
        <v>880.36</v>
      </c>
      <c r="F639" s="16">
        <f>'[2]NP Inflow data'!C639</f>
        <v>5.9369344739711498E-2</v>
      </c>
      <c r="G639" s="16">
        <f t="shared" si="26"/>
        <v>-8.0390691752602894</v>
      </c>
      <c r="H639">
        <v>880.36</v>
      </c>
    </row>
    <row r="640" spans="1:8">
      <c r="A640">
        <v>940.37</v>
      </c>
      <c r="B640" s="19">
        <f>'[2]NP Inflow data'!F640</f>
        <v>0.155234726515349</v>
      </c>
      <c r="C640" s="13">
        <f t="shared" si="27"/>
        <v>0.155234726515349</v>
      </c>
      <c r="E640">
        <v>880.37</v>
      </c>
      <c r="F640" s="16">
        <f>'[2]NP Inflow data'!C640</f>
        <v>5.9510953781727903E-2</v>
      </c>
      <c r="G640" s="16">
        <f t="shared" si="26"/>
        <v>-8.0389275662182715</v>
      </c>
      <c r="H640">
        <v>880.37</v>
      </c>
    </row>
    <row r="641" spans="1:8">
      <c r="A641">
        <v>940.38</v>
      </c>
      <c r="B641" s="19">
        <f>'[2]NP Inflow data'!F641</f>
        <v>0.15549251419239299</v>
      </c>
      <c r="C641" s="13">
        <f t="shared" si="27"/>
        <v>0.15549251419239299</v>
      </c>
      <c r="E641">
        <v>880.38</v>
      </c>
      <c r="F641" s="16">
        <f>'[2]NP Inflow data'!C641</f>
        <v>5.9652700610784003E-2</v>
      </c>
      <c r="G641" s="16">
        <f t="shared" si="26"/>
        <v>-8.0387858193892168</v>
      </c>
      <c r="H641">
        <v>880.38</v>
      </c>
    </row>
    <row r="642" spans="1:8">
      <c r="A642">
        <v>940.39</v>
      </c>
      <c r="B642" s="19">
        <f>'[2]NP Inflow data'!F642</f>
        <v>0.15575050475641</v>
      </c>
      <c r="C642" s="13">
        <f t="shared" si="27"/>
        <v>0.15575050475641</v>
      </c>
      <c r="E642">
        <v>880.39</v>
      </c>
      <c r="F642" s="16">
        <f>'[2]NP Inflow data'!C642</f>
        <v>5.97945852832329E-2</v>
      </c>
      <c r="G642" s="16">
        <f t="shared" si="26"/>
        <v>-8.0386439347167666</v>
      </c>
      <c r="H642">
        <v>880.39</v>
      </c>
    </row>
    <row r="643" spans="1:8">
      <c r="A643">
        <v>940.4</v>
      </c>
      <c r="B643" s="19">
        <f>'[2]NP Inflow data'!F643</f>
        <v>0.15600869823388</v>
      </c>
      <c r="C643" s="13">
        <f t="shared" si="27"/>
        <v>0.15600869823388</v>
      </c>
      <c r="E643">
        <v>880.4</v>
      </c>
      <c r="F643" s="16">
        <f>'[2]NP Inflow data'!C643</f>
        <v>5.9936607855427697E-2</v>
      </c>
      <c r="G643" s="16">
        <f t="shared" si="26"/>
        <v>-8.0385019121445733</v>
      </c>
      <c r="H643">
        <v>880.4</v>
      </c>
    </row>
    <row r="644" spans="1:8">
      <c r="A644">
        <v>940.41</v>
      </c>
      <c r="B644" s="19">
        <f>'[2]NP Inflow data'!F644</f>
        <v>0.15626709465128399</v>
      </c>
      <c r="C644" s="13">
        <f t="shared" si="27"/>
        <v>0.15626709465128399</v>
      </c>
      <c r="E644">
        <v>880.41</v>
      </c>
      <c r="F644" s="16">
        <f>'[2]NP Inflow data'!C644</f>
        <v>6.0078768383721802E-2</v>
      </c>
      <c r="G644" s="16">
        <f t="shared" si="26"/>
        <v>-8.0383597516162784</v>
      </c>
      <c r="H644">
        <v>880.41</v>
      </c>
    </row>
    <row r="645" spans="1:8">
      <c r="A645">
        <v>940.42</v>
      </c>
      <c r="B645" s="19">
        <f>'[2]NP Inflow data'!F645</f>
        <v>0.156525694035103</v>
      </c>
      <c r="C645" s="13">
        <f t="shared" si="27"/>
        <v>0.156525694035103</v>
      </c>
      <c r="E645">
        <v>880.42</v>
      </c>
      <c r="F645" s="16">
        <f>'[2]NP Inflow data'!C645</f>
        <v>6.0221066924468401E-2</v>
      </c>
      <c r="G645" s="16">
        <f t="shared" ref="G645:G708" si="28">F645-$F$3103</f>
        <v>-8.0382174530755321</v>
      </c>
      <c r="H645">
        <v>880.42</v>
      </c>
    </row>
    <row r="646" spans="1:8">
      <c r="A646">
        <v>940.43</v>
      </c>
      <c r="B646" s="19">
        <f>'[2]NP Inflow data'!F646</f>
        <v>0.15678449641181699</v>
      </c>
      <c r="C646" s="13">
        <f t="shared" ref="C646:C709" si="29">B646-$B$24</f>
        <v>0.15678449641181699</v>
      </c>
      <c r="E646">
        <v>880.43</v>
      </c>
      <c r="F646" s="16">
        <f>'[2]NP Inflow data'!C646</f>
        <v>6.0363503534020403E-2</v>
      </c>
      <c r="G646" s="16">
        <f t="shared" si="28"/>
        <v>-8.0380750164659798</v>
      </c>
      <c r="H646">
        <v>880.43</v>
      </c>
    </row>
    <row r="647" spans="1:8">
      <c r="A647">
        <v>940.44</v>
      </c>
      <c r="B647" s="19">
        <f>'[2]NP Inflow data'!F647</f>
        <v>0.15704350180791099</v>
      </c>
      <c r="C647" s="13">
        <f t="shared" si="29"/>
        <v>0.15704350180791099</v>
      </c>
      <c r="E647">
        <v>880.44</v>
      </c>
      <c r="F647" s="16">
        <f>'[2]NP Inflow data'!C647</f>
        <v>6.0506078268732902E-2</v>
      </c>
      <c r="G647" s="16">
        <f t="shared" si="28"/>
        <v>-8.0379324417312681</v>
      </c>
      <c r="H647">
        <v>880.44</v>
      </c>
    </row>
    <row r="648" spans="1:8">
      <c r="A648">
        <v>940.45</v>
      </c>
      <c r="B648" s="19">
        <f>'[2]NP Inflow data'!F648</f>
        <v>0.15730271024985801</v>
      </c>
      <c r="C648" s="13">
        <f t="shared" si="29"/>
        <v>0.15730271024985801</v>
      </c>
      <c r="E648">
        <v>880.45</v>
      </c>
      <c r="F648" s="16">
        <f>'[2]NP Inflow data'!C648</f>
        <v>6.0648791184955801E-2</v>
      </c>
      <c r="G648" s="16">
        <f t="shared" si="28"/>
        <v>-8.0377897288150439</v>
      </c>
      <c r="H648">
        <v>880.45</v>
      </c>
    </row>
    <row r="649" spans="1:8">
      <c r="A649">
        <v>940.46</v>
      </c>
      <c r="B649" s="19">
        <f>'[2]NP Inflow data'!F649</f>
        <v>0.157562121764143</v>
      </c>
      <c r="C649" s="13">
        <f t="shared" si="29"/>
        <v>0.157562121764143</v>
      </c>
      <c r="E649">
        <v>880.46</v>
      </c>
      <c r="F649" s="16">
        <f>'[2]NP Inflow data'!C649</f>
        <v>6.07916423390438E-2</v>
      </c>
      <c r="G649" s="16">
        <f t="shared" si="28"/>
        <v>-8.037646877660956</v>
      </c>
      <c r="H649">
        <v>880.46</v>
      </c>
    </row>
    <row r="650" spans="1:8">
      <c r="A650">
        <v>940.47</v>
      </c>
      <c r="B650" s="19">
        <f>'[2]NP Inflow data'!F650</f>
        <v>0.157821736377245</v>
      </c>
      <c r="C650" s="13">
        <f t="shared" si="29"/>
        <v>0.157821736377245</v>
      </c>
      <c r="E650">
        <v>880.47</v>
      </c>
      <c r="F650" s="16">
        <f>'[2]NP Inflow data'!C650</f>
        <v>6.0934631787350098E-2</v>
      </c>
      <c r="G650" s="16">
        <f t="shared" si="28"/>
        <v>-8.0375038882126493</v>
      </c>
      <c r="H650">
        <v>880.47</v>
      </c>
    </row>
    <row r="651" spans="1:8">
      <c r="A651">
        <v>940.48</v>
      </c>
      <c r="B651" s="19">
        <f>'[2]NP Inflow data'!F651</f>
        <v>0.158081554115647</v>
      </c>
      <c r="C651" s="13">
        <f t="shared" si="29"/>
        <v>0.158081554115647</v>
      </c>
      <c r="E651">
        <v>880.48</v>
      </c>
      <c r="F651" s="16">
        <f>'[2]NP Inflow data'!C651</f>
        <v>6.1077759586227999E-2</v>
      </c>
      <c r="G651" s="16">
        <f t="shared" si="28"/>
        <v>-8.0373607604137725</v>
      </c>
      <c r="H651">
        <v>880.48</v>
      </c>
    </row>
    <row r="652" spans="1:8">
      <c r="A652">
        <v>940.49</v>
      </c>
      <c r="B652" s="19">
        <f>'[2]NP Inflow data'!F652</f>
        <v>0.15834157500582699</v>
      </c>
      <c r="C652" s="13">
        <f t="shared" si="29"/>
        <v>0.15834157500582699</v>
      </c>
      <c r="E652">
        <v>880.49</v>
      </c>
      <c r="F652" s="16">
        <f>'[2]NP Inflow data'!C652</f>
        <v>6.1221025792030599E-2</v>
      </c>
      <c r="G652" s="16">
        <f t="shared" si="28"/>
        <v>-8.0372174942079688</v>
      </c>
      <c r="H652">
        <v>880.49</v>
      </c>
    </row>
    <row r="653" spans="1:8">
      <c r="A653">
        <v>940.5</v>
      </c>
      <c r="B653" s="19">
        <f>'[2]NP Inflow data'!F653</f>
        <v>0.158601799074268</v>
      </c>
      <c r="C653" s="13">
        <f t="shared" si="29"/>
        <v>0.158601799074268</v>
      </c>
      <c r="E653">
        <v>880.5</v>
      </c>
      <c r="F653" s="16">
        <f>'[2]NP Inflow data'!C653</f>
        <v>6.1364430461111098E-2</v>
      </c>
      <c r="G653" s="16">
        <f t="shared" si="28"/>
        <v>-8.0370740895388888</v>
      </c>
      <c r="H653">
        <v>880.5</v>
      </c>
    </row>
    <row r="654" spans="1:8">
      <c r="A654">
        <v>940.51</v>
      </c>
      <c r="B654" s="19">
        <f>'[2]NP Inflow data'!F654</f>
        <v>0.15886222634744901</v>
      </c>
      <c r="C654" s="13">
        <f t="shared" si="29"/>
        <v>0.15886222634744901</v>
      </c>
      <c r="E654">
        <v>880.51</v>
      </c>
      <c r="F654" s="16">
        <f>'[2]NP Inflow data'!C654</f>
        <v>6.15079736498228E-2</v>
      </c>
      <c r="G654" s="16">
        <f t="shared" si="28"/>
        <v>-8.0369305463501775</v>
      </c>
      <c r="H654">
        <v>880.51</v>
      </c>
    </row>
    <row r="655" spans="1:8">
      <c r="A655">
        <v>940.52</v>
      </c>
      <c r="B655" s="19">
        <f>'[2]NP Inflow data'!F655</f>
        <v>0.15912285685185101</v>
      </c>
      <c r="C655" s="13">
        <f t="shared" si="29"/>
        <v>0.15912285685185101</v>
      </c>
      <c r="E655">
        <v>880.52</v>
      </c>
      <c r="F655" s="16">
        <f>'[2]NP Inflow data'!C655</f>
        <v>6.1651655414518697E-2</v>
      </c>
      <c r="G655" s="16">
        <f t="shared" si="28"/>
        <v>-8.0367868645854816</v>
      </c>
      <c r="H655">
        <v>880.52</v>
      </c>
    </row>
    <row r="656" spans="1:8">
      <c r="A656">
        <v>940.53</v>
      </c>
      <c r="B656" s="19">
        <f>'[2]NP Inflow data'!F656</f>
        <v>0.15938369061395499</v>
      </c>
      <c r="C656" s="13">
        <f t="shared" si="29"/>
        <v>0.15938369061395499</v>
      </c>
      <c r="E656">
        <v>880.53</v>
      </c>
      <c r="F656" s="16">
        <f>'[2]NP Inflow data'!C656</f>
        <v>6.1795475811552203E-2</v>
      </c>
      <c r="G656" s="16">
        <f t="shared" si="28"/>
        <v>-8.0366430441884482</v>
      </c>
      <c r="H656">
        <v>880.53</v>
      </c>
    </row>
    <row r="657" spans="1:8">
      <c r="A657">
        <v>940.54</v>
      </c>
      <c r="B657" s="19">
        <f>'[2]NP Inflow data'!F657</f>
        <v>0.15964472766024199</v>
      </c>
      <c r="C657" s="13">
        <f t="shared" si="29"/>
        <v>0.15964472766024199</v>
      </c>
      <c r="E657">
        <v>880.54</v>
      </c>
      <c r="F657" s="16">
        <f>'[2]NP Inflow data'!C657</f>
        <v>6.1939434897276303E-2</v>
      </c>
      <c r="G657" s="16">
        <f t="shared" si="28"/>
        <v>-8.036499085102724</v>
      </c>
      <c r="H657">
        <v>880.54</v>
      </c>
    </row>
    <row r="658" spans="1:8">
      <c r="A658">
        <v>940.55</v>
      </c>
      <c r="B658" s="19">
        <f>'[2]NP Inflow data'!F658</f>
        <v>0.15990596801719201</v>
      </c>
      <c r="C658" s="13">
        <f t="shared" si="29"/>
        <v>0.15990596801719201</v>
      </c>
      <c r="E658">
        <v>880.55</v>
      </c>
      <c r="F658" s="16">
        <f>'[2]NP Inflow data'!C658</f>
        <v>6.2083532728044302E-2</v>
      </c>
      <c r="G658" s="16">
        <f t="shared" si="28"/>
        <v>-8.036354987271956</v>
      </c>
      <c r="H658">
        <v>880.55</v>
      </c>
    </row>
    <row r="659" spans="1:8">
      <c r="A659">
        <v>940.56</v>
      </c>
      <c r="B659" s="19">
        <f>'[2]NP Inflow data'!F659</f>
        <v>0.16016741171128501</v>
      </c>
      <c r="C659" s="13">
        <f t="shared" si="29"/>
        <v>0.16016741171128501</v>
      </c>
      <c r="E659">
        <v>880.56</v>
      </c>
      <c r="F659" s="16">
        <f>'[2]NP Inflow data'!C659</f>
        <v>6.2227769360209399E-2</v>
      </c>
      <c r="G659" s="16">
        <f t="shared" si="28"/>
        <v>-8.0362107506397908</v>
      </c>
      <c r="H659">
        <v>880.56</v>
      </c>
    </row>
    <row r="660" spans="1:8">
      <c r="A660">
        <v>940.57</v>
      </c>
      <c r="B660" s="19">
        <f>'[2]NP Inflow data'!F660</f>
        <v>0.16042905876900601</v>
      </c>
      <c r="C660" s="13">
        <f t="shared" si="29"/>
        <v>0.16042905876900601</v>
      </c>
      <c r="E660">
        <v>880.57</v>
      </c>
      <c r="F660" s="16">
        <f>'[2]NP Inflow data'!C660</f>
        <v>6.23721448501263E-2</v>
      </c>
      <c r="G660" s="16">
        <f t="shared" si="28"/>
        <v>-8.0360663751498738</v>
      </c>
      <c r="H660">
        <v>880.57</v>
      </c>
    </row>
    <row r="661" spans="1:8">
      <c r="A661">
        <v>940.58</v>
      </c>
      <c r="B661" s="19">
        <f>'[2]NP Inflow data'!F661</f>
        <v>0.16069090921682999</v>
      </c>
      <c r="C661" s="13">
        <f t="shared" si="29"/>
        <v>0.16069090921682999</v>
      </c>
      <c r="E661">
        <v>880.58</v>
      </c>
      <c r="F661" s="16">
        <f>'[2]NP Inflow data'!C661</f>
        <v>6.2516659254145096E-2</v>
      </c>
      <c r="G661" s="16">
        <f t="shared" si="28"/>
        <v>-8.0359218607458551</v>
      </c>
      <c r="H661">
        <v>880.58</v>
      </c>
    </row>
    <row r="662" spans="1:8">
      <c r="A662">
        <v>940.59</v>
      </c>
      <c r="B662" s="19">
        <f>'[2]NP Inflow data'!F662</f>
        <v>0.16095296308123899</v>
      </c>
      <c r="C662" s="13">
        <f t="shared" si="29"/>
        <v>0.16095296308123899</v>
      </c>
      <c r="E662">
        <v>880.59</v>
      </c>
      <c r="F662" s="16">
        <f>'[2]NP Inflow data'!C662</f>
        <v>6.2661312628620403E-2</v>
      </c>
      <c r="G662" s="16">
        <f t="shared" si="28"/>
        <v>-8.03577720737138</v>
      </c>
      <c r="H662">
        <v>880.59</v>
      </c>
    </row>
    <row r="663" spans="1:8">
      <c r="A663">
        <v>940.6</v>
      </c>
      <c r="B663" s="19">
        <f>'[2]NP Inflow data'!F663</f>
        <v>0.161215220388714</v>
      </c>
      <c r="C663" s="13">
        <f t="shared" si="29"/>
        <v>0.161215220388714</v>
      </c>
      <c r="E663">
        <v>880.6</v>
      </c>
      <c r="F663" s="16">
        <f>'[2]NP Inflow data'!C663</f>
        <v>6.2806105029905607E-2</v>
      </c>
      <c r="G663" s="16">
        <f t="shared" si="28"/>
        <v>-8.0356324149700953</v>
      </c>
      <c r="H663">
        <v>880.6</v>
      </c>
    </row>
    <row r="664" spans="1:8">
      <c r="A664">
        <v>940.61</v>
      </c>
      <c r="B664" s="19">
        <f>'[2]NP Inflow data'!F664</f>
        <v>0.16147768116573599</v>
      </c>
      <c r="C664" s="13">
        <f t="shared" si="29"/>
        <v>0.16147768116573599</v>
      </c>
      <c r="E664">
        <v>880.61</v>
      </c>
      <c r="F664" s="16">
        <f>'[2]NP Inflow data'!C664</f>
        <v>6.2951036514353895E-2</v>
      </c>
      <c r="G664" s="16">
        <f t="shared" si="28"/>
        <v>-8.035487483485646</v>
      </c>
      <c r="H664">
        <v>880.61</v>
      </c>
    </row>
    <row r="665" spans="1:8">
      <c r="A665">
        <v>940.62</v>
      </c>
      <c r="B665" s="19">
        <f>'[2]NP Inflow data'!F665</f>
        <v>0.16174034543878699</v>
      </c>
      <c r="C665" s="13">
        <f t="shared" si="29"/>
        <v>0.16174034543878699</v>
      </c>
      <c r="E665">
        <v>880.62</v>
      </c>
      <c r="F665" s="16">
        <f>'[2]NP Inflow data'!C665</f>
        <v>6.30961071383183E-2</v>
      </c>
      <c r="G665" s="16">
        <f t="shared" si="28"/>
        <v>-8.0353424128616826</v>
      </c>
      <c r="H665">
        <v>880.62</v>
      </c>
    </row>
    <row r="666" spans="1:8">
      <c r="A666">
        <v>940.63</v>
      </c>
      <c r="B666" s="19">
        <f>'[2]NP Inflow data'!F666</f>
        <v>0.16200321323434499</v>
      </c>
      <c r="C666" s="13">
        <f t="shared" si="29"/>
        <v>0.16200321323434499</v>
      </c>
      <c r="E666">
        <v>880.63</v>
      </c>
      <c r="F666" s="16">
        <f>'[2]NP Inflow data'!C666</f>
        <v>6.3241316958152105E-2</v>
      </c>
      <c r="G666" s="16">
        <f t="shared" si="28"/>
        <v>-8.0351972030418484</v>
      </c>
      <c r="H666">
        <v>880.63</v>
      </c>
    </row>
    <row r="667" spans="1:8">
      <c r="A667">
        <v>940.64</v>
      </c>
      <c r="B667" s="19">
        <f>'[2]NP Inflow data'!F667</f>
        <v>0.162266284578892</v>
      </c>
      <c r="C667" s="13">
        <f t="shared" si="29"/>
        <v>0.162266284578892</v>
      </c>
      <c r="E667">
        <v>880.64</v>
      </c>
      <c r="F667" s="16">
        <f>'[2]NP Inflow data'!C667</f>
        <v>6.3386666030208594E-2</v>
      </c>
      <c r="G667" s="16">
        <f t="shared" si="28"/>
        <v>-8.0350518539697919</v>
      </c>
      <c r="H667">
        <v>880.64</v>
      </c>
    </row>
    <row r="668" spans="1:8">
      <c r="A668">
        <v>940.65</v>
      </c>
      <c r="B668" s="19">
        <f>'[2]NP Inflow data'!F668</f>
        <v>0.16252955949890899</v>
      </c>
      <c r="C668" s="13">
        <f t="shared" si="29"/>
        <v>0.16252955949890899</v>
      </c>
      <c r="E668">
        <v>880.65</v>
      </c>
      <c r="F668" s="16">
        <f>'[2]NP Inflow data'!C668</f>
        <v>6.3532154410840702E-2</v>
      </c>
      <c r="G668" s="16">
        <f t="shared" si="28"/>
        <v>-8.0349063655891602</v>
      </c>
      <c r="H668">
        <v>880.65</v>
      </c>
    </row>
    <row r="669" spans="1:8">
      <c r="A669">
        <v>940.66</v>
      </c>
      <c r="B669" s="19">
        <f>'[2]NP Inflow data'!F669</f>
        <v>0.162793038020877</v>
      </c>
      <c r="C669" s="13">
        <f t="shared" si="29"/>
        <v>0.162793038020877</v>
      </c>
      <c r="E669">
        <v>880.66</v>
      </c>
      <c r="F669" s="16">
        <f>'[2]NP Inflow data'!C669</f>
        <v>6.3677782156401894E-2</v>
      </c>
      <c r="G669" s="16">
        <f t="shared" si="28"/>
        <v>-8.0347607378435981</v>
      </c>
      <c r="H669">
        <v>880.66</v>
      </c>
    </row>
    <row r="670" spans="1:8">
      <c r="A670">
        <v>940.67</v>
      </c>
      <c r="B670" s="19">
        <f>'[2]NP Inflow data'!F670</f>
        <v>0.16305672017127501</v>
      </c>
      <c r="C670" s="13">
        <f t="shared" si="29"/>
        <v>0.16305672017127501</v>
      </c>
      <c r="E670">
        <v>880.67</v>
      </c>
      <c r="F670" s="16">
        <f>'[2]NP Inflow data'!C670</f>
        <v>6.3823549323245202E-2</v>
      </c>
      <c r="G670" s="16">
        <f t="shared" si="28"/>
        <v>-8.0346149706767545</v>
      </c>
      <c r="H670">
        <v>880.67</v>
      </c>
    </row>
    <row r="671" spans="1:8">
      <c r="A671">
        <v>940.68</v>
      </c>
      <c r="B671" s="19">
        <f>'[2]NP Inflow data'!F671</f>
        <v>0.16332060597658499</v>
      </c>
      <c r="C671" s="13">
        <f t="shared" si="29"/>
        <v>0.16332060597658499</v>
      </c>
      <c r="E671">
        <v>880.68</v>
      </c>
      <c r="F671" s="16">
        <f>'[2]NP Inflow data'!C671</f>
        <v>6.3969455967723798E-2</v>
      </c>
      <c r="G671" s="16">
        <f t="shared" si="28"/>
        <v>-8.034469064032276</v>
      </c>
      <c r="H671">
        <v>880.68</v>
      </c>
    </row>
    <row r="672" spans="1:8">
      <c r="A672">
        <v>940.69</v>
      </c>
      <c r="B672" s="19">
        <f>'[2]NP Inflow data'!F672</f>
        <v>0.16358469546328999</v>
      </c>
      <c r="C672" s="13">
        <f t="shared" si="29"/>
        <v>0.16358469546328999</v>
      </c>
      <c r="E672">
        <v>880.69</v>
      </c>
      <c r="F672" s="16">
        <f>'[2]NP Inflow data'!C672</f>
        <v>6.4115502146192702E-2</v>
      </c>
      <c r="G672" s="16">
        <f t="shared" si="28"/>
        <v>-8.0343230178538079</v>
      </c>
      <c r="H672">
        <v>880.69</v>
      </c>
    </row>
    <row r="673" spans="1:8">
      <c r="A673">
        <v>940.7</v>
      </c>
      <c r="B673" s="19">
        <f>'[2]NP Inflow data'!F673</f>
        <v>0.16384898865786501</v>
      </c>
      <c r="C673" s="13">
        <f t="shared" si="29"/>
        <v>0.16384898865786501</v>
      </c>
      <c r="E673">
        <v>880.7</v>
      </c>
      <c r="F673" s="16">
        <f>'[2]NP Inflow data'!C673</f>
        <v>6.42616879150016E-2</v>
      </c>
      <c r="G673" s="16">
        <f t="shared" si="28"/>
        <v>-8.0341768320849987</v>
      </c>
      <c r="H673">
        <v>880.7</v>
      </c>
    </row>
    <row r="674" spans="1:8">
      <c r="A674">
        <v>940.71</v>
      </c>
      <c r="B674" s="19">
        <f>'[2]NP Inflow data'!F674</f>
        <v>0.16411348558679301</v>
      </c>
      <c r="C674" s="13">
        <f t="shared" si="29"/>
        <v>0.16411348558679301</v>
      </c>
      <c r="E674">
        <v>880.71</v>
      </c>
      <c r="F674" s="16">
        <f>'[2]NP Inflow data'!C674</f>
        <v>6.4408013330505498E-2</v>
      </c>
      <c r="G674" s="16">
        <f t="shared" si="28"/>
        <v>-8.0340305066694953</v>
      </c>
      <c r="H674">
        <v>880.71</v>
      </c>
    </row>
    <row r="675" spans="1:8">
      <c r="A675">
        <v>940.72</v>
      </c>
      <c r="B675" s="19">
        <f>'[2]NP Inflow data'!F675</f>
        <v>0.16437818627655601</v>
      </c>
      <c r="C675" s="13">
        <f t="shared" si="29"/>
        <v>0.16437818627655601</v>
      </c>
      <c r="E675">
        <v>880.72</v>
      </c>
      <c r="F675" s="16">
        <f>'[2]NP Inflow data'!C675</f>
        <v>6.4554478449057401E-2</v>
      </c>
      <c r="G675" s="16">
        <f t="shared" si="28"/>
        <v>-8.0338840415509427</v>
      </c>
      <c r="H675">
        <v>880.72</v>
      </c>
    </row>
    <row r="676" spans="1:8">
      <c r="A676">
        <v>940.73</v>
      </c>
      <c r="B676" s="19">
        <f>'[2]NP Inflow data'!F676</f>
        <v>0.16464309075363301</v>
      </c>
      <c r="C676" s="13">
        <f t="shared" si="29"/>
        <v>0.16464309075363301</v>
      </c>
      <c r="E676">
        <v>880.73</v>
      </c>
      <c r="F676" s="16">
        <f>'[2]NP Inflow data'!C676</f>
        <v>6.4701083327010703E-2</v>
      </c>
      <c r="G676" s="16">
        <f t="shared" si="28"/>
        <v>-8.0337374366729897</v>
      </c>
      <c r="H676">
        <v>880.73</v>
      </c>
    </row>
    <row r="677" spans="1:8">
      <c r="A677">
        <v>940.74</v>
      </c>
      <c r="B677" s="19">
        <f>'[2]NP Inflow data'!F677</f>
        <v>0.16490819904450599</v>
      </c>
      <c r="C677" s="13">
        <f t="shared" si="29"/>
        <v>0.16490819904450599</v>
      </c>
      <c r="E677">
        <v>880.74</v>
      </c>
      <c r="F677" s="16">
        <f>'[2]NP Inflow data'!C677</f>
        <v>6.4847828020718395E-2</v>
      </c>
      <c r="G677" s="16">
        <f t="shared" si="28"/>
        <v>-8.0335906919792812</v>
      </c>
      <c r="H677">
        <v>880.74</v>
      </c>
    </row>
    <row r="678" spans="1:8">
      <c r="A678">
        <v>940.75</v>
      </c>
      <c r="B678" s="19">
        <f>'[2]NP Inflow data'!F678</f>
        <v>0.16517351117565501</v>
      </c>
      <c r="C678" s="13">
        <f t="shared" si="29"/>
        <v>0.16517351117565501</v>
      </c>
      <c r="E678">
        <v>880.75</v>
      </c>
      <c r="F678" s="16">
        <f>'[2]NP Inflow data'!C678</f>
        <v>6.4994712586533804E-2</v>
      </c>
      <c r="G678" s="16">
        <f t="shared" si="28"/>
        <v>-8.033443807413466</v>
      </c>
      <c r="H678">
        <v>880.75</v>
      </c>
    </row>
    <row r="679" spans="1:8">
      <c r="A679">
        <v>940.76</v>
      </c>
      <c r="B679" s="19">
        <f>'[2]NP Inflow data'!F679</f>
        <v>0.16543902717355999</v>
      </c>
      <c r="C679" s="13">
        <f t="shared" si="29"/>
        <v>0.16543902717355999</v>
      </c>
      <c r="E679">
        <v>880.76</v>
      </c>
      <c r="F679" s="16">
        <f>'[2]NP Inflow data'!C679</f>
        <v>6.51417370808101E-2</v>
      </c>
      <c r="G679" s="16">
        <f t="shared" si="28"/>
        <v>-8.0332967829191908</v>
      </c>
      <c r="H679">
        <v>880.76</v>
      </c>
    </row>
    <row r="680" spans="1:8">
      <c r="A680">
        <v>940.77</v>
      </c>
      <c r="B680" s="19">
        <f>'[2]NP Inflow data'!F680</f>
        <v>0.16570474706470301</v>
      </c>
      <c r="C680" s="13">
        <f t="shared" si="29"/>
        <v>0.16570474706470301</v>
      </c>
      <c r="E680">
        <v>880.77</v>
      </c>
      <c r="F680" s="16">
        <f>'[2]NP Inflow data'!C680</f>
        <v>6.52889015599004E-2</v>
      </c>
      <c r="G680" s="16">
        <f t="shared" si="28"/>
        <v>-8.033149618440099</v>
      </c>
      <c r="H680">
        <v>880.77</v>
      </c>
    </row>
    <row r="681" spans="1:8">
      <c r="A681">
        <v>940.78</v>
      </c>
      <c r="B681" s="19">
        <f>'[2]NP Inflow data'!F681</f>
        <v>0.165970670875564</v>
      </c>
      <c r="C681" s="13">
        <f t="shared" si="29"/>
        <v>0.165970670875564</v>
      </c>
      <c r="E681">
        <v>880.78</v>
      </c>
      <c r="F681" s="16">
        <f>'[2]NP Inflow data'!C681</f>
        <v>6.5436206080158002E-2</v>
      </c>
      <c r="G681" s="16">
        <f t="shared" si="28"/>
        <v>-8.0330023139198428</v>
      </c>
      <c r="H681">
        <v>880.78</v>
      </c>
    </row>
    <row r="682" spans="1:8">
      <c r="A682">
        <v>940.79</v>
      </c>
      <c r="B682" s="19">
        <f>'[2]NP Inflow data'!F682</f>
        <v>0.166236798632624</v>
      </c>
      <c r="C682" s="13">
        <f t="shared" si="29"/>
        <v>0.166236798632624</v>
      </c>
      <c r="E682">
        <v>880.79</v>
      </c>
      <c r="F682" s="16">
        <f>'[2]NP Inflow data'!C682</f>
        <v>6.5583650697935994E-2</v>
      </c>
      <c r="G682" s="16">
        <f t="shared" si="28"/>
        <v>-8.0328548693020636</v>
      </c>
      <c r="H682">
        <v>880.79</v>
      </c>
    </row>
    <row r="683" spans="1:8">
      <c r="A683">
        <v>940.8</v>
      </c>
      <c r="B683" s="19">
        <f>'[2]NP Inflow data'!F683</f>
        <v>0.166503130362363</v>
      </c>
      <c r="C683" s="13">
        <f t="shared" si="29"/>
        <v>0.166503130362363</v>
      </c>
      <c r="E683">
        <v>880.8</v>
      </c>
      <c r="F683" s="16">
        <f>'[2]NP Inflow data'!C683</f>
        <v>6.5731235469587701E-2</v>
      </c>
      <c r="G683" s="16">
        <f t="shared" si="28"/>
        <v>-8.0327072845304119</v>
      </c>
      <c r="H683">
        <v>880.8</v>
      </c>
    </row>
    <row r="684" spans="1:8">
      <c r="A684">
        <v>940.81</v>
      </c>
      <c r="B684" s="19">
        <f>'[2]NP Inflow data'!F684</f>
        <v>0.16676966609126201</v>
      </c>
      <c r="C684" s="13">
        <f t="shared" si="29"/>
        <v>0.16676966609126201</v>
      </c>
      <c r="E684">
        <v>880.81</v>
      </c>
      <c r="F684" s="16">
        <f>'[2]NP Inflow data'!C684</f>
        <v>6.5878960451466198E-2</v>
      </c>
      <c r="G684" s="16">
        <f t="shared" si="28"/>
        <v>-8.0325595595485346</v>
      </c>
      <c r="H684">
        <v>880.81</v>
      </c>
    </row>
    <row r="685" spans="1:8">
      <c r="A685">
        <v>940.82</v>
      </c>
      <c r="B685" s="19">
        <f>'[2]NP Inflow data'!F685</f>
        <v>0.16703640584580501</v>
      </c>
      <c r="C685" s="13">
        <f t="shared" si="29"/>
        <v>0.16703640584580501</v>
      </c>
      <c r="E685">
        <v>880.82</v>
      </c>
      <c r="F685" s="16">
        <f>'[2]NP Inflow data'!C685</f>
        <v>6.6026825699926406E-2</v>
      </c>
      <c r="G685" s="16">
        <f t="shared" si="28"/>
        <v>-8.0324116943000732</v>
      </c>
      <c r="H685">
        <v>880.82</v>
      </c>
    </row>
    <row r="686" spans="1:8">
      <c r="A686">
        <v>940.83</v>
      </c>
      <c r="B686" s="19">
        <f>'[2]NP Inflow data'!F686</f>
        <v>0.16730334965246499</v>
      </c>
      <c r="C686" s="13">
        <f t="shared" si="29"/>
        <v>0.16730334965246499</v>
      </c>
      <c r="E686">
        <v>880.83</v>
      </c>
      <c r="F686" s="16">
        <f>'[2]NP Inflow data'!C686</f>
        <v>6.6174831271318096E-2</v>
      </c>
      <c r="G686" s="16">
        <f t="shared" si="28"/>
        <v>-8.0322636887286816</v>
      </c>
      <c r="H686">
        <v>880.83</v>
      </c>
    </row>
    <row r="687" spans="1:8">
      <c r="A687">
        <v>940.84</v>
      </c>
      <c r="B687" s="19">
        <f>'[2]NP Inflow data'!F687</f>
        <v>0.16757049753772801</v>
      </c>
      <c r="C687" s="13">
        <f t="shared" si="29"/>
        <v>0.16757049753772801</v>
      </c>
      <c r="E687">
        <v>880.84</v>
      </c>
      <c r="F687" s="16">
        <f>'[2]NP Inflow data'!C687</f>
        <v>6.6322977221996204E-2</v>
      </c>
      <c r="G687" s="16">
        <f t="shared" si="28"/>
        <v>-8.0321155427780049</v>
      </c>
      <c r="H687">
        <v>880.84</v>
      </c>
    </row>
    <row r="688" spans="1:8">
      <c r="A688">
        <v>940.85</v>
      </c>
      <c r="B688" s="19">
        <f>'[2]NP Inflow data'!F688</f>
        <v>0.16783784952807301</v>
      </c>
      <c r="C688" s="13">
        <f t="shared" si="29"/>
        <v>0.16783784952807301</v>
      </c>
      <c r="E688">
        <v>880.85</v>
      </c>
      <c r="F688" s="16">
        <f>'[2]NP Inflow data'!C688</f>
        <v>6.6471263608313805E-2</v>
      </c>
      <c r="G688" s="16">
        <f t="shared" si="28"/>
        <v>-8.0319672563916864</v>
      </c>
      <c r="H688">
        <v>880.85</v>
      </c>
    </row>
    <row r="689" spans="1:8">
      <c r="A689">
        <v>940.86</v>
      </c>
      <c r="B689" s="19">
        <f>'[2]NP Inflow data'!F689</f>
        <v>0.168105405649982</v>
      </c>
      <c r="C689" s="13">
        <f t="shared" si="29"/>
        <v>0.168105405649982</v>
      </c>
      <c r="E689">
        <v>880.86</v>
      </c>
      <c r="F689" s="16">
        <f>'[2]NP Inflow data'!C689</f>
        <v>6.6619690486624306E-2</v>
      </c>
      <c r="G689" s="16">
        <f t="shared" si="28"/>
        <v>-8.0318188295133766</v>
      </c>
      <c r="H689">
        <v>880.86</v>
      </c>
    </row>
    <row r="690" spans="1:8">
      <c r="A690">
        <v>940.87</v>
      </c>
      <c r="B690" s="19">
        <f>'[2]NP Inflow data'!F690</f>
        <v>0.16837316592993401</v>
      </c>
      <c r="C690" s="13">
        <f t="shared" si="29"/>
        <v>0.16837316592993401</v>
      </c>
      <c r="E690">
        <v>880.87</v>
      </c>
      <c r="F690" s="16">
        <f>'[2]NP Inflow data'!C690</f>
        <v>6.6768257913280699E-2</v>
      </c>
      <c r="G690" s="16">
        <f t="shared" si="28"/>
        <v>-8.0316702620867186</v>
      </c>
      <c r="H690">
        <v>880.87</v>
      </c>
    </row>
    <row r="691" spans="1:8">
      <c r="A691">
        <v>940.88</v>
      </c>
      <c r="B691" s="19">
        <f>'[2]NP Inflow data'!F691</f>
        <v>0.168641130394411</v>
      </c>
      <c r="C691" s="13">
        <f t="shared" si="29"/>
        <v>0.168641130394411</v>
      </c>
      <c r="E691">
        <v>880.88</v>
      </c>
      <c r="F691" s="16">
        <f>'[2]NP Inflow data'!C691</f>
        <v>6.6916965944636295E-2</v>
      </c>
      <c r="G691" s="16">
        <f t="shared" si="28"/>
        <v>-8.0315215540553631</v>
      </c>
      <c r="H691">
        <v>880.88</v>
      </c>
    </row>
    <row r="692" spans="1:8">
      <c r="A692">
        <v>940.89</v>
      </c>
      <c r="B692" s="19">
        <f>'[2]NP Inflow data'!F692</f>
        <v>0.16890929906989299</v>
      </c>
      <c r="C692" s="13">
        <f t="shared" si="29"/>
        <v>0.16890929906989299</v>
      </c>
      <c r="E692">
        <v>880.89</v>
      </c>
      <c r="F692" s="16">
        <f>'[2]NP Inflow data'!C692</f>
        <v>6.7065814637044197E-2</v>
      </c>
      <c r="G692" s="16">
        <f t="shared" si="28"/>
        <v>-8.0313727053629567</v>
      </c>
      <c r="H692">
        <v>880.89</v>
      </c>
    </row>
    <row r="693" spans="1:8">
      <c r="A693">
        <v>940.9</v>
      </c>
      <c r="B693" s="19">
        <f>'[2]NP Inflow data'!F693</f>
        <v>0.16917767198285999</v>
      </c>
      <c r="C693" s="13">
        <f t="shared" si="29"/>
        <v>0.16917767198285999</v>
      </c>
      <c r="E693">
        <v>880.9</v>
      </c>
      <c r="F693" s="16">
        <f>'[2]NP Inflow data'!C693</f>
        <v>6.7214804046857604E-2</v>
      </c>
      <c r="G693" s="16">
        <f t="shared" si="28"/>
        <v>-8.0312237159531428</v>
      </c>
      <c r="H693">
        <v>880.9</v>
      </c>
    </row>
    <row r="694" spans="1:8">
      <c r="A694">
        <v>940.91</v>
      </c>
      <c r="B694" s="19">
        <f>'[2]NP Inflow data'!F694</f>
        <v>0.169446249159795</v>
      </c>
      <c r="C694" s="13">
        <f t="shared" si="29"/>
        <v>0.169446249159795</v>
      </c>
      <c r="E694">
        <v>880.91</v>
      </c>
      <c r="F694" s="16">
        <f>'[2]NP Inflow data'!C694</f>
        <v>6.7363934230429801E-2</v>
      </c>
      <c r="G694" s="16">
        <f t="shared" si="28"/>
        <v>-8.03107458576957</v>
      </c>
      <c r="H694">
        <v>880.91</v>
      </c>
    </row>
    <row r="695" spans="1:8">
      <c r="A695">
        <v>940.92</v>
      </c>
      <c r="B695" s="19">
        <f>'[2]NP Inflow data'!F695</f>
        <v>0.16971503062717599</v>
      </c>
      <c r="C695" s="13">
        <f t="shared" si="29"/>
        <v>0.16971503062717599</v>
      </c>
      <c r="E695">
        <v>880.92</v>
      </c>
      <c r="F695" s="16">
        <f>'[2]NP Inflow data'!C695</f>
        <v>6.7513205244113902E-2</v>
      </c>
      <c r="G695" s="16">
        <f t="shared" si="28"/>
        <v>-8.030925314755887</v>
      </c>
      <c r="H695">
        <v>880.92</v>
      </c>
    </row>
    <row r="696" spans="1:8">
      <c r="A696">
        <v>940.93</v>
      </c>
      <c r="B696" s="19">
        <f>'[2]NP Inflow data'!F696</f>
        <v>0.169984016411485</v>
      </c>
      <c r="C696" s="13">
        <f t="shared" si="29"/>
        <v>0.169984016411485</v>
      </c>
      <c r="E696">
        <v>880.93</v>
      </c>
      <c r="F696" s="16">
        <f>'[2]NP Inflow data'!C696</f>
        <v>6.7662617144262999E-2</v>
      </c>
      <c r="G696" s="16">
        <f t="shared" si="28"/>
        <v>-8.0307759028557371</v>
      </c>
      <c r="H696">
        <v>880.93</v>
      </c>
    </row>
    <row r="697" spans="1:8">
      <c r="A697">
        <v>940.94</v>
      </c>
      <c r="B697" s="19">
        <f>'[2]NP Inflow data'!F697</f>
        <v>0.170253206539205</v>
      </c>
      <c r="C697" s="13">
        <f t="shared" si="29"/>
        <v>0.170253206539205</v>
      </c>
      <c r="E697">
        <v>880.94</v>
      </c>
      <c r="F697" s="16">
        <f>'[2]NP Inflow data'!C697</f>
        <v>6.7812169987232204E-2</v>
      </c>
      <c r="G697" s="16">
        <f t="shared" si="28"/>
        <v>-8.0306263500127688</v>
      </c>
      <c r="H697">
        <v>880.94</v>
      </c>
    </row>
    <row r="698" spans="1:8">
      <c r="A698">
        <v>940.95</v>
      </c>
      <c r="B698" s="19">
        <f>'[2]NP Inflow data'!F698</f>
        <v>0.17052260103681099</v>
      </c>
      <c r="C698" s="13">
        <f t="shared" si="29"/>
        <v>0.17052260103681099</v>
      </c>
      <c r="E698">
        <v>880.95</v>
      </c>
      <c r="F698" s="16">
        <f>'[2]NP Inflow data'!C698</f>
        <v>6.7961863829371194E-2</v>
      </c>
      <c r="G698" s="16">
        <f t="shared" si="28"/>
        <v>-8.0304766561706291</v>
      </c>
      <c r="H698">
        <v>880.95</v>
      </c>
    </row>
    <row r="699" spans="1:8">
      <c r="A699">
        <v>940.96</v>
      </c>
      <c r="B699" s="19">
        <f>'[2]NP Inflow data'!F699</f>
        <v>0.17079219993078701</v>
      </c>
      <c r="C699" s="13">
        <f t="shared" si="29"/>
        <v>0.17079219993078701</v>
      </c>
      <c r="E699">
        <v>880.96</v>
      </c>
      <c r="F699" s="16">
        <f>'[2]NP Inflow data'!C699</f>
        <v>6.8111698727034806E-2</v>
      </c>
      <c r="G699" s="16">
        <f t="shared" si="28"/>
        <v>-8.0303268212729648</v>
      </c>
      <c r="H699">
        <v>880.96</v>
      </c>
    </row>
    <row r="700" spans="1:8">
      <c r="A700">
        <v>940.97</v>
      </c>
      <c r="B700" s="19">
        <f>'[2]NP Inflow data'!F700</f>
        <v>0.171062003247613</v>
      </c>
      <c r="C700" s="13">
        <f t="shared" si="29"/>
        <v>0.171062003247613</v>
      </c>
      <c r="E700">
        <v>880.97</v>
      </c>
      <c r="F700" s="16">
        <f>'[2]NP Inflow data'!C700</f>
        <v>6.8261674736576294E-2</v>
      </c>
      <c r="G700" s="16">
        <f t="shared" si="28"/>
        <v>-8.0301768452634246</v>
      </c>
      <c r="H700">
        <v>880.97</v>
      </c>
    </row>
    <row r="701" spans="1:8">
      <c r="A701">
        <v>940.98</v>
      </c>
      <c r="B701" s="19">
        <f>'[2]NP Inflow data'!F701</f>
        <v>0.17133201101376999</v>
      </c>
      <c r="C701" s="13">
        <f t="shared" si="29"/>
        <v>0.17133201101376999</v>
      </c>
      <c r="E701">
        <v>880.98</v>
      </c>
      <c r="F701" s="16">
        <f>'[2]NP Inflow data'!C701</f>
        <v>6.8411791914348902E-2</v>
      </c>
      <c r="G701" s="16">
        <f t="shared" si="28"/>
        <v>-8.0300267280856517</v>
      </c>
      <c r="H701">
        <v>880.98</v>
      </c>
    </row>
    <row r="702" spans="1:8">
      <c r="A702">
        <v>940.99</v>
      </c>
      <c r="B702" s="19">
        <f>'[2]NP Inflow data'!F702</f>
        <v>0.17160222325573901</v>
      </c>
      <c r="C702" s="13">
        <f t="shared" si="29"/>
        <v>0.17160222325573901</v>
      </c>
      <c r="E702">
        <v>880.99</v>
      </c>
      <c r="F702" s="16">
        <f>'[2]NP Inflow data'!C702</f>
        <v>6.8562050316705703E-2</v>
      </c>
      <c r="G702" s="16">
        <f t="shared" si="28"/>
        <v>-8.0298764696832947</v>
      </c>
      <c r="H702">
        <v>880.99</v>
      </c>
    </row>
    <row r="703" spans="1:8">
      <c r="A703">
        <v>941</v>
      </c>
      <c r="B703" s="19">
        <f>'[2]NP Inflow data'!F703</f>
        <v>0.17187263999999999</v>
      </c>
      <c r="C703" s="13">
        <f t="shared" si="29"/>
        <v>0.17187263999999999</v>
      </c>
      <c r="E703">
        <v>881</v>
      </c>
      <c r="F703" s="16">
        <f>'[2]NP Inflow data'!C703</f>
        <v>6.8712449999999994E-2</v>
      </c>
      <c r="G703" s="16">
        <f t="shared" si="28"/>
        <v>-8.0297260700000006</v>
      </c>
      <c r="H703">
        <v>881</v>
      </c>
    </row>
    <row r="704" spans="1:8">
      <c r="A704">
        <v>941.01</v>
      </c>
      <c r="B704" s="19">
        <f>'[2]NP Inflow data'!F704</f>
        <v>0.17214326127322599</v>
      </c>
      <c r="C704" s="13">
        <f t="shared" si="29"/>
        <v>0.17214326127322599</v>
      </c>
      <c r="E704">
        <v>881.01</v>
      </c>
      <c r="F704" s="16">
        <f>'[2]NP Inflow data'!C704</f>
        <v>6.8862990979811994E-2</v>
      </c>
      <c r="G704" s="16">
        <f t="shared" si="28"/>
        <v>-8.0295755290201889</v>
      </c>
      <c r="H704">
        <v>881.01</v>
      </c>
    </row>
    <row r="705" spans="1:8">
      <c r="A705">
        <v>941.02</v>
      </c>
      <c r="B705" s="19">
        <f>'[2]NP Inflow data'!F705</f>
        <v>0.17241408710285899</v>
      </c>
      <c r="C705" s="13">
        <f t="shared" si="29"/>
        <v>0.17241408710285899</v>
      </c>
      <c r="E705">
        <v>881.02</v>
      </c>
      <c r="F705" s="16">
        <f>'[2]NP Inflow data'!C705</f>
        <v>6.9013673108630297E-2</v>
      </c>
      <c r="G705" s="16">
        <f t="shared" si="28"/>
        <v>-8.02942484689137</v>
      </c>
      <c r="H705">
        <v>881.02</v>
      </c>
    </row>
    <row r="706" spans="1:8">
      <c r="A706">
        <v>941.03</v>
      </c>
      <c r="B706" s="19">
        <f>'[2]NP Inflow data'!F706</f>
        <v>0.17268511751653401</v>
      </c>
      <c r="C706" s="13">
        <f t="shared" si="29"/>
        <v>0.17268511751653401</v>
      </c>
      <c r="E706">
        <v>881.03</v>
      </c>
      <c r="F706" s="16">
        <f>'[2]NP Inflow data'!C706</f>
        <v>6.9164496198170805E-2</v>
      </c>
      <c r="G706" s="16">
        <f t="shared" si="28"/>
        <v>-8.029274023801829</v>
      </c>
      <c r="H706">
        <v>881.03</v>
      </c>
    </row>
    <row r="707" spans="1:8">
      <c r="A707">
        <v>941.04</v>
      </c>
      <c r="B707" s="19">
        <f>'[2]NP Inflow data'!F707</f>
        <v>0.17295635254188399</v>
      </c>
      <c r="C707" s="13">
        <f t="shared" si="29"/>
        <v>0.17295635254188399</v>
      </c>
      <c r="E707">
        <v>881.04</v>
      </c>
      <c r="F707" s="16">
        <f>'[2]NP Inflow data'!C707</f>
        <v>6.93154600601492E-2</v>
      </c>
      <c r="G707" s="16">
        <f t="shared" si="28"/>
        <v>-8.0291230599398506</v>
      </c>
      <c r="H707">
        <v>881.04</v>
      </c>
    </row>
    <row r="708" spans="1:8">
      <c r="A708">
        <v>941.05</v>
      </c>
      <c r="B708" s="19">
        <f>'[2]NP Inflow data'!F708</f>
        <v>0.17322779220654499</v>
      </c>
      <c r="C708" s="13">
        <f t="shared" si="29"/>
        <v>0.17322779220654499</v>
      </c>
      <c r="E708">
        <v>881.05</v>
      </c>
      <c r="F708" s="16">
        <f>'[2]NP Inflow data'!C708</f>
        <v>6.9466564506281206E-2</v>
      </c>
      <c r="G708" s="16">
        <f t="shared" si="28"/>
        <v>-8.0289719554937182</v>
      </c>
      <c r="H708">
        <v>881.05</v>
      </c>
    </row>
    <row r="709" spans="1:8">
      <c r="A709">
        <v>941.06</v>
      </c>
      <c r="B709" s="19">
        <f>'[2]NP Inflow data'!F709</f>
        <v>0.173499436538149</v>
      </c>
      <c r="C709" s="13">
        <f t="shared" si="29"/>
        <v>0.173499436538149</v>
      </c>
      <c r="E709">
        <v>881.06</v>
      </c>
      <c r="F709" s="16">
        <f>'[2]NP Inflow data'!C709</f>
        <v>6.96178093482826E-2</v>
      </c>
      <c r="G709" s="16">
        <f t="shared" ref="G709:G772" si="30">F709-$F$3103</f>
        <v>-8.0288207106517184</v>
      </c>
      <c r="H709">
        <v>881.06</v>
      </c>
    </row>
    <row r="710" spans="1:8">
      <c r="A710">
        <v>941.07</v>
      </c>
      <c r="B710" s="19">
        <f>'[2]NP Inflow data'!F710</f>
        <v>0.17377128556433599</v>
      </c>
      <c r="C710" s="13">
        <f t="shared" ref="C710:C773" si="31">B710-$B$24</f>
        <v>0.17377128556433599</v>
      </c>
      <c r="E710">
        <v>881.07</v>
      </c>
      <c r="F710" s="16">
        <f>'[2]NP Inflow data'!C710</f>
        <v>6.9769194397870896E-2</v>
      </c>
      <c r="G710" s="16">
        <f t="shared" si="30"/>
        <v>-8.0286693256021291</v>
      </c>
      <c r="H710">
        <v>881.07</v>
      </c>
    </row>
    <row r="711" spans="1:8">
      <c r="A711">
        <v>941.08</v>
      </c>
      <c r="B711" s="19">
        <f>'[2]NP Inflow data'!F711</f>
        <v>0.174043339312731</v>
      </c>
      <c r="C711" s="13">
        <f t="shared" si="31"/>
        <v>0.174043339312731</v>
      </c>
      <c r="E711">
        <v>881.08</v>
      </c>
      <c r="F711" s="16">
        <f>'[2]NP Inflow data'!C711</f>
        <v>6.9920719466758305E-2</v>
      </c>
      <c r="G711" s="16">
        <f t="shared" si="30"/>
        <v>-8.0285178005332423</v>
      </c>
      <c r="H711">
        <v>881.08</v>
      </c>
    </row>
    <row r="712" spans="1:8">
      <c r="A712">
        <v>941.09</v>
      </c>
      <c r="B712" s="19">
        <f>'[2]NP Inflow data'!F712</f>
        <v>0.174315597810974</v>
      </c>
      <c r="C712" s="13">
        <f t="shared" si="31"/>
        <v>0.174315597810974</v>
      </c>
      <c r="E712">
        <v>881.09</v>
      </c>
      <c r="F712" s="16">
        <f>'[2]NP Inflow data'!C712</f>
        <v>7.0072384366662396E-2</v>
      </c>
      <c r="G712" s="16">
        <f t="shared" si="30"/>
        <v>-8.0283661356333376</v>
      </c>
      <c r="H712">
        <v>881.09</v>
      </c>
    </row>
    <row r="713" spans="1:8">
      <c r="A713">
        <v>941.1</v>
      </c>
      <c r="B713" s="19">
        <f>'[2]NP Inflow data'!F713</f>
        <v>0.174588061086699</v>
      </c>
      <c r="C713" s="13">
        <f t="shared" si="31"/>
        <v>0.174588061086699</v>
      </c>
      <c r="E713">
        <v>881.1</v>
      </c>
      <c r="F713" s="16">
        <f>'[2]NP Inflow data'!C713</f>
        <v>7.0224188909298907E-2</v>
      </c>
      <c r="G713" s="16">
        <f t="shared" si="30"/>
        <v>-8.0282143310907017</v>
      </c>
      <c r="H713">
        <v>881.1</v>
      </c>
    </row>
    <row r="714" spans="1:8">
      <c r="A714">
        <v>941.11</v>
      </c>
      <c r="B714" s="19">
        <f>'[2]NP Inflow data'!F714</f>
        <v>0.174860729167539</v>
      </c>
      <c r="C714" s="13">
        <f t="shared" si="31"/>
        <v>0.174860729167539</v>
      </c>
      <c r="E714">
        <v>881.11</v>
      </c>
      <c r="F714" s="16">
        <f>'[2]NP Inflow data'!C714</f>
        <v>7.0376132906383601E-2</v>
      </c>
      <c r="G714" s="16">
        <f t="shared" si="30"/>
        <v>-8.0280623870936161</v>
      </c>
      <c r="H714">
        <v>881.11</v>
      </c>
    </row>
    <row r="715" spans="1:8">
      <c r="A715">
        <v>941.12</v>
      </c>
      <c r="B715" s="19">
        <f>'[2]NP Inflow data'!F715</f>
        <v>0.17513360208112799</v>
      </c>
      <c r="C715" s="13">
        <f t="shared" si="31"/>
        <v>0.17513360208112799</v>
      </c>
      <c r="E715">
        <v>881.12</v>
      </c>
      <c r="F715" s="16">
        <f>'[2]NP Inflow data'!C715</f>
        <v>7.0528216169632105E-2</v>
      </c>
      <c r="G715" s="16">
        <f t="shared" si="30"/>
        <v>-8.0279103038303674</v>
      </c>
      <c r="H715">
        <v>881.12</v>
      </c>
    </row>
    <row r="716" spans="1:8">
      <c r="A716">
        <v>941.13</v>
      </c>
      <c r="B716" s="19">
        <f>'[2]NP Inflow data'!F716</f>
        <v>0.175406679855102</v>
      </c>
      <c r="C716" s="13">
        <f t="shared" si="31"/>
        <v>0.175406679855102</v>
      </c>
      <c r="E716">
        <v>881.13</v>
      </c>
      <c r="F716" s="16">
        <f>'[2]NP Inflow data'!C716</f>
        <v>7.0680438510760404E-2</v>
      </c>
      <c r="G716" s="16">
        <f t="shared" si="30"/>
        <v>-8.0277580814892406</v>
      </c>
      <c r="H716">
        <v>881.13</v>
      </c>
    </row>
    <row r="717" spans="1:8">
      <c r="A717">
        <v>941.14</v>
      </c>
      <c r="B717" s="19">
        <f>'[2]NP Inflow data'!F717</f>
        <v>0.175679962517095</v>
      </c>
      <c r="C717" s="13">
        <f t="shared" si="31"/>
        <v>0.175679962517095</v>
      </c>
      <c r="E717">
        <v>881.14</v>
      </c>
      <c r="F717" s="16">
        <f>'[2]NP Inflow data'!C717</f>
        <v>7.0832799741484001E-2</v>
      </c>
      <c r="G717" s="16">
        <f t="shared" si="30"/>
        <v>-8.0276057202585154</v>
      </c>
      <c r="H717">
        <v>881.14</v>
      </c>
    </row>
    <row r="718" spans="1:8">
      <c r="A718">
        <v>941.15</v>
      </c>
      <c r="B718" s="19">
        <f>'[2]NP Inflow data'!F718</f>
        <v>0.17595345009474</v>
      </c>
      <c r="C718" s="13">
        <f t="shared" si="31"/>
        <v>0.17595345009474</v>
      </c>
      <c r="E718">
        <v>881.15</v>
      </c>
      <c r="F718" s="16">
        <f>'[2]NP Inflow data'!C718</f>
        <v>7.0985299673518798E-2</v>
      </c>
      <c r="G718" s="16">
        <f t="shared" si="30"/>
        <v>-8.0274532203264819</v>
      </c>
      <c r="H718">
        <v>881.15</v>
      </c>
    </row>
    <row r="719" spans="1:8">
      <c r="A719">
        <v>941.16</v>
      </c>
      <c r="B719" s="19">
        <f>'[2]NP Inflow data'!F719</f>
        <v>0.17622714261567199</v>
      </c>
      <c r="C719" s="13">
        <f t="shared" si="31"/>
        <v>0.17622714261567199</v>
      </c>
      <c r="E719">
        <v>881.16</v>
      </c>
      <c r="F719" s="16">
        <f>'[2]NP Inflow data'!C719</f>
        <v>7.1137938118580504E-2</v>
      </c>
      <c r="G719" s="16">
        <f t="shared" si="30"/>
        <v>-8.0273005818814198</v>
      </c>
      <c r="H719">
        <v>881.16</v>
      </c>
    </row>
    <row r="720" spans="1:8">
      <c r="A720">
        <v>941.17</v>
      </c>
      <c r="B720" s="19">
        <f>'[2]NP Inflow data'!F720</f>
        <v>0.17650104010752499</v>
      </c>
      <c r="C720" s="13">
        <f t="shared" si="31"/>
        <v>0.17650104010752499</v>
      </c>
      <c r="E720">
        <v>881.17</v>
      </c>
      <c r="F720" s="16">
        <f>'[2]NP Inflow data'!C720</f>
        <v>7.1290714888384898E-2</v>
      </c>
      <c r="G720" s="16">
        <f t="shared" si="30"/>
        <v>-8.0271478051116159</v>
      </c>
      <c r="H720">
        <v>881.17</v>
      </c>
    </row>
    <row r="721" spans="1:8">
      <c r="A721">
        <v>941.18</v>
      </c>
      <c r="B721" s="19">
        <f>'[2]NP Inflow data'!F721</f>
        <v>0.176775142597934</v>
      </c>
      <c r="C721" s="13">
        <f t="shared" si="31"/>
        <v>0.176775142597934</v>
      </c>
      <c r="E721">
        <v>881.18</v>
      </c>
      <c r="F721" s="16">
        <f>'[2]NP Inflow data'!C721</f>
        <v>7.1443629794647703E-2</v>
      </c>
      <c r="G721" s="16">
        <f t="shared" si="30"/>
        <v>-8.0269948902053532</v>
      </c>
      <c r="H721">
        <v>881.18</v>
      </c>
    </row>
    <row r="722" spans="1:8">
      <c r="A722">
        <v>941.19</v>
      </c>
      <c r="B722" s="19">
        <f>'[2]NP Inflow data'!F722</f>
        <v>0.17704945011453599</v>
      </c>
      <c r="C722" s="13">
        <f t="shared" si="31"/>
        <v>0.17704945011453599</v>
      </c>
      <c r="E722">
        <v>881.19</v>
      </c>
      <c r="F722" s="16">
        <f>'[2]NP Inflow data'!C722</f>
        <v>7.1596682649086404E-2</v>
      </c>
      <c r="G722" s="16">
        <f t="shared" si="30"/>
        <v>-8.0268418373509132</v>
      </c>
      <c r="H722">
        <v>881.19</v>
      </c>
    </row>
    <row r="723" spans="1:8">
      <c r="A723">
        <v>941.2</v>
      </c>
      <c r="B723" s="19">
        <f>'[2]NP Inflow data'!F723</f>
        <v>0.17732396268495801</v>
      </c>
      <c r="C723" s="13">
        <f t="shared" si="31"/>
        <v>0.17732396268495801</v>
      </c>
      <c r="E723">
        <v>881.2</v>
      </c>
      <c r="F723" s="16">
        <f>'[2]NP Inflow data'!C723</f>
        <v>7.1749873263413297E-2</v>
      </c>
      <c r="G723" s="16">
        <f t="shared" si="30"/>
        <v>-8.0266886467365861</v>
      </c>
      <c r="H723">
        <v>881.2</v>
      </c>
    </row>
    <row r="724" spans="1:8">
      <c r="A724">
        <v>941.21</v>
      </c>
      <c r="B724" s="19">
        <f>'[2]NP Inflow data'!F724</f>
        <v>0.17759868033683901</v>
      </c>
      <c r="C724" s="13">
        <f t="shared" si="31"/>
        <v>0.17759868033683901</v>
      </c>
      <c r="E724">
        <v>881.21</v>
      </c>
      <c r="F724" s="16">
        <f>'[2]NP Inflow data'!C724</f>
        <v>7.1903201449345894E-2</v>
      </c>
      <c r="G724" s="16">
        <f t="shared" si="30"/>
        <v>-8.0265353185506552</v>
      </c>
      <c r="H724">
        <v>881.21</v>
      </c>
    </row>
    <row r="725" spans="1:8">
      <c r="A725">
        <v>941.22</v>
      </c>
      <c r="B725" s="19">
        <f>'[2]NP Inflow data'!F725</f>
        <v>0.177873603097813</v>
      </c>
      <c r="C725" s="13">
        <f t="shared" si="31"/>
        <v>0.177873603097813</v>
      </c>
      <c r="E725">
        <v>881.22</v>
      </c>
      <c r="F725" s="16">
        <f>'[2]NP Inflow data'!C725</f>
        <v>7.2056667018600001E-2</v>
      </c>
      <c r="G725" s="16">
        <f t="shared" si="30"/>
        <v>-8.0263818529813999</v>
      </c>
      <c r="H725">
        <v>881.22</v>
      </c>
    </row>
    <row r="726" spans="1:8">
      <c r="A726">
        <v>941.23</v>
      </c>
      <c r="B726" s="19">
        <f>'[2]NP Inflow data'!F726</f>
        <v>0.17814873099551401</v>
      </c>
      <c r="C726" s="13">
        <f t="shared" si="31"/>
        <v>0.17814873099551401</v>
      </c>
      <c r="E726">
        <v>881.23</v>
      </c>
      <c r="F726" s="16">
        <f>'[2]NP Inflow data'!C726</f>
        <v>7.2210269782891204E-2</v>
      </c>
      <c r="G726" s="16">
        <f t="shared" si="30"/>
        <v>-8.026228250217109</v>
      </c>
      <c r="H726">
        <v>881.23</v>
      </c>
    </row>
    <row r="727" spans="1:8">
      <c r="A727">
        <v>941.24</v>
      </c>
      <c r="B727" s="19">
        <f>'[2]NP Inflow data'!F727</f>
        <v>0.17842406405757499</v>
      </c>
      <c r="C727" s="13">
        <f t="shared" si="31"/>
        <v>0.17842406405757499</v>
      </c>
      <c r="E727">
        <v>881.24</v>
      </c>
      <c r="F727" s="16">
        <f>'[2]NP Inflow data'!C727</f>
        <v>7.2364009553935293E-2</v>
      </c>
      <c r="G727" s="16">
        <f t="shared" si="30"/>
        <v>-8.0260745104460653</v>
      </c>
      <c r="H727">
        <v>881.24</v>
      </c>
    </row>
    <row r="728" spans="1:8">
      <c r="A728">
        <v>941.25</v>
      </c>
      <c r="B728" s="19">
        <f>'[2]NP Inflow data'!F728</f>
        <v>0.17869960231163201</v>
      </c>
      <c r="C728" s="13">
        <f t="shared" si="31"/>
        <v>0.17869960231163201</v>
      </c>
      <c r="E728">
        <v>881.25</v>
      </c>
      <c r="F728" s="16">
        <f>'[2]NP Inflow data'!C728</f>
        <v>7.2517886143448201E-2</v>
      </c>
      <c r="G728" s="16">
        <f t="shared" si="30"/>
        <v>-8.0259206338565523</v>
      </c>
      <c r="H728">
        <v>881.25</v>
      </c>
    </row>
    <row r="729" spans="1:8">
      <c r="A729">
        <v>941.26</v>
      </c>
      <c r="B729" s="19">
        <f>'[2]NP Inflow data'!F729</f>
        <v>0.17897534578531901</v>
      </c>
      <c r="C729" s="13">
        <f t="shared" si="31"/>
        <v>0.17897534578531901</v>
      </c>
      <c r="E729">
        <v>881.26</v>
      </c>
      <c r="F729" s="16">
        <f>'[2]NP Inflow data'!C729</f>
        <v>7.2671899363145498E-2</v>
      </c>
      <c r="G729" s="16">
        <f t="shared" si="30"/>
        <v>-8.0257666206368548</v>
      </c>
      <c r="H729">
        <v>881.26</v>
      </c>
    </row>
    <row r="730" spans="1:8">
      <c r="A730">
        <v>941.27</v>
      </c>
      <c r="B730" s="19">
        <f>'[2]NP Inflow data'!F730</f>
        <v>0.17925129450627</v>
      </c>
      <c r="C730" s="13">
        <f t="shared" si="31"/>
        <v>0.17925129450627</v>
      </c>
      <c r="E730">
        <v>881.27</v>
      </c>
      <c r="F730" s="16">
        <f>'[2]NP Inflow data'!C730</f>
        <v>7.2826049024742906E-2</v>
      </c>
      <c r="G730" s="16">
        <f t="shared" si="30"/>
        <v>-8.0256124709752577</v>
      </c>
      <c r="H730">
        <v>881.27</v>
      </c>
    </row>
    <row r="731" spans="1:8">
      <c r="A731">
        <v>941.28</v>
      </c>
      <c r="B731" s="19">
        <f>'[2]NP Inflow data'!F731</f>
        <v>0.17952744850211899</v>
      </c>
      <c r="C731" s="13">
        <f t="shared" si="31"/>
        <v>0.17952744850211899</v>
      </c>
      <c r="E731">
        <v>881.28</v>
      </c>
      <c r="F731" s="16">
        <f>'[2]NP Inflow data'!C731</f>
        <v>7.2980334939956398E-2</v>
      </c>
      <c r="G731" s="16">
        <f t="shared" si="30"/>
        <v>-8.0254581850600442</v>
      </c>
      <c r="H731">
        <v>881.28</v>
      </c>
    </row>
    <row r="732" spans="1:8">
      <c r="A732">
        <v>941.29</v>
      </c>
      <c r="B732" s="19">
        <f>'[2]NP Inflow data'!F732</f>
        <v>0.17980380780050101</v>
      </c>
      <c r="C732" s="13">
        <f t="shared" si="31"/>
        <v>0.17980380780050101</v>
      </c>
      <c r="E732">
        <v>881.29</v>
      </c>
      <c r="F732" s="16">
        <f>'[2]NP Inflow data'!C732</f>
        <v>7.3134756920501504E-2</v>
      </c>
      <c r="G732" s="16">
        <f t="shared" si="30"/>
        <v>-8.0253037630794992</v>
      </c>
      <c r="H732">
        <v>881.29</v>
      </c>
    </row>
    <row r="733" spans="1:8">
      <c r="A733">
        <v>941.3</v>
      </c>
      <c r="B733" s="19">
        <f>'[2]NP Inflow data'!F733</f>
        <v>0.18008037242904901</v>
      </c>
      <c r="C733" s="13">
        <f t="shared" si="31"/>
        <v>0.18008037242904901</v>
      </c>
      <c r="E733">
        <v>881.3</v>
      </c>
      <c r="F733" s="16">
        <f>'[2]NP Inflow data'!C733</f>
        <v>7.3289314778094097E-2</v>
      </c>
      <c r="G733" s="16">
        <f t="shared" si="30"/>
        <v>-8.025149205221906</v>
      </c>
      <c r="H733">
        <v>881.3</v>
      </c>
    </row>
    <row r="734" spans="1:8">
      <c r="A734">
        <v>941.31</v>
      </c>
      <c r="B734" s="19">
        <f>'[2]NP Inflow data'!F734</f>
        <v>0.18035714241539899</v>
      </c>
      <c r="C734" s="13">
        <f t="shared" si="31"/>
        <v>0.18035714241539899</v>
      </c>
      <c r="E734">
        <v>881.31</v>
      </c>
      <c r="F734" s="16">
        <f>'[2]NP Inflow data'!C734</f>
        <v>7.3444008324449903E-2</v>
      </c>
      <c r="G734" s="16">
        <f t="shared" si="30"/>
        <v>-8.0249945116755494</v>
      </c>
      <c r="H734">
        <v>881.31</v>
      </c>
    </row>
    <row r="735" spans="1:8">
      <c r="A735">
        <v>941.32</v>
      </c>
      <c r="B735" s="19">
        <f>'[2]NP Inflow data'!F735</f>
        <v>0.18063411778718699</v>
      </c>
      <c r="C735" s="13">
        <f t="shared" si="31"/>
        <v>0.18063411778718699</v>
      </c>
      <c r="E735">
        <v>881.32</v>
      </c>
      <c r="F735" s="16">
        <f>'[2]NP Inflow data'!C735</f>
        <v>7.3598837371286405E-2</v>
      </c>
      <c r="G735" s="16">
        <f t="shared" si="30"/>
        <v>-8.0248396826287145</v>
      </c>
      <c r="H735">
        <v>881.32</v>
      </c>
    </row>
    <row r="736" spans="1:8">
      <c r="A736">
        <v>941.33</v>
      </c>
      <c r="B736" s="19">
        <f>'[2]NP Inflow data'!F736</f>
        <v>0.180911298572041</v>
      </c>
      <c r="C736" s="13">
        <f t="shared" si="31"/>
        <v>0.180911298572041</v>
      </c>
      <c r="E736">
        <v>881.33</v>
      </c>
      <c r="F736" s="16">
        <f>'[2]NP Inflow data'!C736</f>
        <v>7.3753801730315899E-2</v>
      </c>
      <c r="G736" s="16">
        <f t="shared" si="30"/>
        <v>-8.0246847182696843</v>
      </c>
      <c r="H736">
        <v>881.33</v>
      </c>
    </row>
    <row r="737" spans="1:8">
      <c r="A737">
        <v>941.34</v>
      </c>
      <c r="B737" s="19">
        <f>'[2]NP Inflow data'!F737</f>
        <v>0.181188684797599</v>
      </c>
      <c r="C737" s="13">
        <f t="shared" si="31"/>
        <v>0.181188684797599</v>
      </c>
      <c r="E737">
        <v>881.34</v>
      </c>
      <c r="F737" s="16">
        <f>'[2]NP Inflow data'!C737</f>
        <v>7.3908901213255898E-2</v>
      </c>
      <c r="G737" s="16">
        <f t="shared" si="30"/>
        <v>-8.0245296187867439</v>
      </c>
      <c r="H737">
        <v>881.34</v>
      </c>
    </row>
    <row r="738" spans="1:8">
      <c r="A738">
        <v>941.35</v>
      </c>
      <c r="B738" s="19">
        <f>'[2]NP Inflow data'!F738</f>
        <v>0.18146627649149599</v>
      </c>
      <c r="C738" s="13">
        <f t="shared" si="31"/>
        <v>0.18146627649149599</v>
      </c>
      <c r="E738">
        <v>881.35</v>
      </c>
      <c r="F738" s="16">
        <f>'[2]NP Inflow data'!C738</f>
        <v>7.4064135631822001E-2</v>
      </c>
      <c r="G738" s="16">
        <f t="shared" si="30"/>
        <v>-8.0243743843681781</v>
      </c>
      <c r="H738">
        <v>881.35</v>
      </c>
    </row>
    <row r="739" spans="1:8">
      <c r="A739">
        <v>941.36</v>
      </c>
      <c r="B739" s="19">
        <f>'[2]NP Inflow data'!F739</f>
        <v>0.181744073681365</v>
      </c>
      <c r="C739" s="13">
        <f t="shared" si="31"/>
        <v>0.181744073681365</v>
      </c>
      <c r="E739">
        <v>881.36</v>
      </c>
      <c r="F739" s="16">
        <f>'[2]NP Inflow data'!C739</f>
        <v>7.4219504797730096E-2</v>
      </c>
      <c r="G739" s="16">
        <f t="shared" si="30"/>
        <v>-8.0242190152022701</v>
      </c>
      <c r="H739">
        <v>881.36</v>
      </c>
    </row>
    <row r="740" spans="1:8">
      <c r="A740">
        <v>941.37</v>
      </c>
      <c r="B740" s="19">
        <f>'[2]NP Inflow data'!F740</f>
        <v>0.18202207639484</v>
      </c>
      <c r="C740" s="13">
        <f t="shared" si="31"/>
        <v>0.18202207639484</v>
      </c>
      <c r="E740">
        <v>881.37</v>
      </c>
      <c r="F740" s="16">
        <f>'[2]NP Inflow data'!C740</f>
        <v>7.4375008522696004E-2</v>
      </c>
      <c r="G740" s="16">
        <f t="shared" si="30"/>
        <v>-8.0240635114773049</v>
      </c>
      <c r="H740">
        <v>881.37</v>
      </c>
    </row>
    <row r="741" spans="1:8">
      <c r="A741">
        <v>941.38</v>
      </c>
      <c r="B741" s="19">
        <f>'[2]NP Inflow data'!F741</f>
        <v>0.182300284659557</v>
      </c>
      <c r="C741" s="13">
        <f t="shared" si="31"/>
        <v>0.182300284659557</v>
      </c>
      <c r="E741">
        <v>881.38</v>
      </c>
      <c r="F741" s="16">
        <f>'[2]NP Inflow data'!C741</f>
        <v>7.4530646618435295E-2</v>
      </c>
      <c r="G741" s="16">
        <f t="shared" si="30"/>
        <v>-8.0239078733815656</v>
      </c>
      <c r="H741">
        <v>881.38</v>
      </c>
    </row>
    <row r="742" spans="1:8">
      <c r="A742">
        <v>941.39</v>
      </c>
      <c r="B742" s="19">
        <f>'[2]NP Inflow data'!F742</f>
        <v>0.18257869850314901</v>
      </c>
      <c r="C742" s="13">
        <f t="shared" si="31"/>
        <v>0.18257869850314901</v>
      </c>
      <c r="E742">
        <v>881.39</v>
      </c>
      <c r="F742" s="16">
        <f>'[2]NP Inflow data'!C742</f>
        <v>7.46864188966639E-2</v>
      </c>
      <c r="G742" s="16">
        <f t="shared" si="30"/>
        <v>-8.0237521011033355</v>
      </c>
      <c r="H742">
        <v>881.39</v>
      </c>
    </row>
    <row r="743" spans="1:8">
      <c r="A743">
        <v>941.4</v>
      </c>
      <c r="B743" s="19">
        <f>'[2]NP Inflow data'!F743</f>
        <v>0.18285731795325</v>
      </c>
      <c r="C743" s="13">
        <f t="shared" si="31"/>
        <v>0.18285731795325</v>
      </c>
      <c r="E743">
        <v>881.4</v>
      </c>
      <c r="F743" s="16">
        <f>'[2]NP Inflow data'!C743</f>
        <v>7.4842325169097404E-2</v>
      </c>
      <c r="G743" s="16">
        <f t="shared" si="30"/>
        <v>-8.0235961948309029</v>
      </c>
      <c r="H743">
        <v>881.4</v>
      </c>
    </row>
    <row r="744" spans="1:8">
      <c r="A744">
        <v>941.41</v>
      </c>
      <c r="B744" s="19">
        <f>'[2]NP Inflow data'!F744</f>
        <v>0.18313614303749501</v>
      </c>
      <c r="C744" s="13">
        <f t="shared" si="31"/>
        <v>0.18313614303749501</v>
      </c>
      <c r="E744">
        <v>881.41</v>
      </c>
      <c r="F744" s="16">
        <f>'[2]NP Inflow data'!C744</f>
        <v>7.4998365247451695E-2</v>
      </c>
      <c r="G744" s="16">
        <f t="shared" si="30"/>
        <v>-8.0234401547525493</v>
      </c>
      <c r="H744">
        <v>881.41</v>
      </c>
    </row>
    <row r="745" spans="1:8">
      <c r="A745">
        <v>941.42</v>
      </c>
      <c r="B745" s="19">
        <f>'[2]NP Inflow data'!F745</f>
        <v>0.18341517378351899</v>
      </c>
      <c r="C745" s="13">
        <f t="shared" si="31"/>
        <v>0.18341517378351899</v>
      </c>
      <c r="E745">
        <v>881.42</v>
      </c>
      <c r="F745" s="16">
        <f>'[2]NP Inflow data'!C745</f>
        <v>7.51545389434424E-2</v>
      </c>
      <c r="G745" s="16">
        <f t="shared" si="30"/>
        <v>-8.0232839810565579</v>
      </c>
      <c r="H745">
        <v>881.42</v>
      </c>
    </row>
    <row r="746" spans="1:8">
      <c r="A746">
        <v>941.43</v>
      </c>
      <c r="B746" s="19">
        <f>'[2]NP Inflow data'!F746</f>
        <v>0.183694410218954</v>
      </c>
      <c r="C746" s="13">
        <f t="shared" si="31"/>
        <v>0.183694410218954</v>
      </c>
      <c r="E746">
        <v>881.43</v>
      </c>
      <c r="F746" s="16">
        <f>'[2]NP Inflow data'!C746</f>
        <v>7.5310846068785395E-2</v>
      </c>
      <c r="G746" s="16">
        <f t="shared" si="30"/>
        <v>-8.0231276739312154</v>
      </c>
      <c r="H746">
        <v>881.43</v>
      </c>
    </row>
    <row r="747" spans="1:8">
      <c r="A747">
        <v>941.44</v>
      </c>
      <c r="B747" s="19">
        <f>'[2]NP Inflow data'!F747</f>
        <v>0.18397385237144001</v>
      </c>
      <c r="C747" s="13">
        <f t="shared" si="31"/>
        <v>0.18397385237144001</v>
      </c>
      <c r="E747">
        <v>881.44</v>
      </c>
      <c r="F747" s="16">
        <f>'[2]NP Inflow data'!C747</f>
        <v>7.5467286435198205E-2</v>
      </c>
      <c r="G747" s="16">
        <f t="shared" si="30"/>
        <v>-8.0229712335648014</v>
      </c>
      <c r="H747">
        <v>881.44</v>
      </c>
    </row>
    <row r="748" spans="1:8">
      <c r="A748">
        <v>941.45</v>
      </c>
      <c r="B748" s="19">
        <f>'[2]NP Inflow data'!F748</f>
        <v>0.18425350026860299</v>
      </c>
      <c r="C748" s="13">
        <f t="shared" si="31"/>
        <v>0.18425350026860299</v>
      </c>
      <c r="E748">
        <v>881.45</v>
      </c>
      <c r="F748" s="16">
        <f>'[2]NP Inflow data'!C748</f>
        <v>7.5623859854392905E-2</v>
      </c>
      <c r="G748" s="16">
        <f t="shared" si="30"/>
        <v>-8.0228146601456078</v>
      </c>
      <c r="H748">
        <v>881.45</v>
      </c>
    </row>
    <row r="749" spans="1:8">
      <c r="A749">
        <v>941.46</v>
      </c>
      <c r="B749" s="19">
        <f>'[2]NP Inflow data'!F749</f>
        <v>0.18453335393808101</v>
      </c>
      <c r="C749" s="13">
        <f t="shared" si="31"/>
        <v>0.18453335393808101</v>
      </c>
      <c r="E749">
        <v>881.46</v>
      </c>
      <c r="F749" s="16">
        <f>'[2]NP Inflow data'!C749</f>
        <v>7.5780566138087202E-2</v>
      </c>
      <c r="G749" s="16">
        <f t="shared" si="30"/>
        <v>-8.0226579538619127</v>
      </c>
      <c r="H749">
        <v>881.46</v>
      </c>
    </row>
    <row r="750" spans="1:8">
      <c r="A750">
        <v>941.47</v>
      </c>
      <c r="B750" s="19">
        <f>'[2]NP Inflow data'!F750</f>
        <v>0.18481341340750901</v>
      </c>
      <c r="C750" s="13">
        <f t="shared" si="31"/>
        <v>0.18481341340750901</v>
      </c>
      <c r="E750">
        <v>881.47</v>
      </c>
      <c r="F750" s="16">
        <f>'[2]NP Inflow data'!C750</f>
        <v>7.5937405097996694E-2</v>
      </c>
      <c r="G750" s="16">
        <f t="shared" si="30"/>
        <v>-8.0225011149020027</v>
      </c>
      <c r="H750">
        <v>881.47</v>
      </c>
    </row>
    <row r="751" spans="1:8">
      <c r="A751">
        <v>941.48</v>
      </c>
      <c r="B751" s="19">
        <f>'[2]NP Inflow data'!F751</f>
        <v>0.18509367870452101</v>
      </c>
      <c r="C751" s="13">
        <f t="shared" si="31"/>
        <v>0.18509367870452101</v>
      </c>
      <c r="E751">
        <v>881.48</v>
      </c>
      <c r="F751" s="16">
        <f>'[2]NP Inflow data'!C751</f>
        <v>7.6094376545837103E-2</v>
      </c>
      <c r="G751" s="16">
        <f t="shared" si="30"/>
        <v>-8.0223441434541627</v>
      </c>
      <c r="H751">
        <v>881.48</v>
      </c>
    </row>
    <row r="752" spans="1:8">
      <c r="A752">
        <v>941.49</v>
      </c>
      <c r="B752" s="19">
        <f>'[2]NP Inflow data'!F752</f>
        <v>0.18537414985674999</v>
      </c>
      <c r="C752" s="13">
        <f t="shared" si="31"/>
        <v>0.18537414985674999</v>
      </c>
      <c r="E752">
        <v>881.49</v>
      </c>
      <c r="F752" s="16">
        <f>'[2]NP Inflow data'!C752</f>
        <v>7.6251480293324403E-2</v>
      </c>
      <c r="G752" s="16">
        <f t="shared" si="30"/>
        <v>-8.0221870397066759</v>
      </c>
      <c r="H752">
        <v>881.49</v>
      </c>
    </row>
    <row r="753" spans="1:8">
      <c r="A753">
        <v>941.5</v>
      </c>
      <c r="B753" s="19">
        <f>'[2]NP Inflow data'!F753</f>
        <v>0.18565482689183199</v>
      </c>
      <c r="C753" s="13">
        <f t="shared" si="31"/>
        <v>0.18565482689183199</v>
      </c>
      <c r="E753">
        <v>881.5</v>
      </c>
      <c r="F753" s="16">
        <f>'[2]NP Inflow data'!C753</f>
        <v>7.6408716152174094E-2</v>
      </c>
      <c r="G753" s="16">
        <f t="shared" si="30"/>
        <v>-8.0220298038478255</v>
      </c>
      <c r="H753">
        <v>881.5</v>
      </c>
    </row>
    <row r="754" spans="1:8">
      <c r="A754">
        <v>941.51</v>
      </c>
      <c r="B754" s="19">
        <f>'[2]NP Inflow data'!F754</f>
        <v>0.18593570983739999</v>
      </c>
      <c r="C754" s="13">
        <f t="shared" si="31"/>
        <v>0.18593570983739999</v>
      </c>
      <c r="E754">
        <v>881.51</v>
      </c>
      <c r="F754" s="16">
        <f>'[2]NP Inflow data'!C754</f>
        <v>7.6566083934102094E-2</v>
      </c>
      <c r="G754" s="16">
        <f t="shared" si="30"/>
        <v>-8.0218724360658982</v>
      </c>
      <c r="H754">
        <v>881.51</v>
      </c>
    </row>
    <row r="755" spans="1:8">
      <c r="A755">
        <v>941.52</v>
      </c>
      <c r="B755" s="19">
        <f>'[2]NP Inflow data'!F755</f>
        <v>0.18621679872108901</v>
      </c>
      <c r="C755" s="13">
        <f t="shared" si="31"/>
        <v>0.18621679872108901</v>
      </c>
      <c r="E755">
        <v>881.52</v>
      </c>
      <c r="F755" s="16">
        <f>'[2]NP Inflow data'!C755</f>
        <v>7.6723583450824195E-2</v>
      </c>
      <c r="G755" s="16">
        <f t="shared" si="30"/>
        <v>-8.0217149365491753</v>
      </c>
      <c r="H755">
        <v>881.52</v>
      </c>
    </row>
    <row r="756" spans="1:8">
      <c r="A756">
        <v>941.53</v>
      </c>
      <c r="B756" s="19">
        <f>'[2]NP Inflow data'!F756</f>
        <v>0.18649809357053301</v>
      </c>
      <c r="C756" s="13">
        <f t="shared" si="31"/>
        <v>0.18649809357053301</v>
      </c>
      <c r="E756">
        <v>881.53</v>
      </c>
      <c r="F756" s="16">
        <f>'[2]NP Inflow data'!C756</f>
        <v>7.6881214514055995E-2</v>
      </c>
      <c r="G756" s="16">
        <f t="shared" si="30"/>
        <v>-8.0215573054859437</v>
      </c>
      <c r="H756">
        <v>881.53</v>
      </c>
    </row>
    <row r="757" spans="1:8">
      <c r="A757">
        <v>941.54</v>
      </c>
      <c r="B757" s="19">
        <f>'[2]NP Inflow data'!F757</f>
        <v>0.186779594413367</v>
      </c>
      <c r="C757" s="13">
        <f t="shared" si="31"/>
        <v>0.186779594413367</v>
      </c>
      <c r="E757">
        <v>881.54</v>
      </c>
      <c r="F757" s="16">
        <f>'[2]NP Inflow data'!C757</f>
        <v>7.7038976935513301E-2</v>
      </c>
      <c r="G757" s="16">
        <f t="shared" si="30"/>
        <v>-8.0213995430644864</v>
      </c>
      <c r="H757">
        <v>881.54</v>
      </c>
    </row>
    <row r="758" spans="1:8">
      <c r="A758">
        <v>941.55</v>
      </c>
      <c r="B758" s="19">
        <f>'[2]NP Inflow data'!F758</f>
        <v>0.18706130127722401</v>
      </c>
      <c r="C758" s="13">
        <f t="shared" si="31"/>
        <v>0.18706130127722401</v>
      </c>
      <c r="E758">
        <v>881.55</v>
      </c>
      <c r="F758" s="16">
        <f>'[2]NP Inflow data'!C758</f>
        <v>7.7196870526911807E-2</v>
      </c>
      <c r="G758" s="16">
        <f t="shared" si="30"/>
        <v>-8.0212416494730885</v>
      </c>
      <c r="H758">
        <v>881.55</v>
      </c>
    </row>
    <row r="759" spans="1:8">
      <c r="A759">
        <v>941.56</v>
      </c>
      <c r="B759" s="19">
        <f>'[2]NP Inflow data'!F759</f>
        <v>0.18734321418973901</v>
      </c>
      <c r="C759" s="13">
        <f t="shared" si="31"/>
        <v>0.18734321418973901</v>
      </c>
      <c r="E759">
        <v>881.56</v>
      </c>
      <c r="F759" s="16">
        <f>'[2]NP Inflow data'!C759</f>
        <v>7.7354895099967402E-2</v>
      </c>
      <c r="G759" s="16">
        <f t="shared" si="30"/>
        <v>-8.021083624900033</v>
      </c>
      <c r="H759">
        <v>881.56</v>
      </c>
    </row>
    <row r="760" spans="1:8">
      <c r="A760">
        <v>941.57</v>
      </c>
      <c r="B760" s="19">
        <f>'[2]NP Inflow data'!F760</f>
        <v>0.18762533317854899</v>
      </c>
      <c r="C760" s="13">
        <f t="shared" si="31"/>
        <v>0.18762533317854899</v>
      </c>
      <c r="E760">
        <v>881.57</v>
      </c>
      <c r="F760" s="16">
        <f>'[2]NP Inflow data'!C760</f>
        <v>7.7513050466397601E-2</v>
      </c>
      <c r="G760" s="16">
        <f t="shared" si="30"/>
        <v>-8.0209254695336032</v>
      </c>
      <c r="H760">
        <v>881.57</v>
      </c>
    </row>
    <row r="761" spans="1:8">
      <c r="A761">
        <v>941.58</v>
      </c>
      <c r="B761" s="19">
        <f>'[2]NP Inflow data'!F761</f>
        <v>0.187907658271283</v>
      </c>
      <c r="C761" s="13">
        <f t="shared" si="31"/>
        <v>0.187907658271283</v>
      </c>
      <c r="E761">
        <v>881.58</v>
      </c>
      <c r="F761" s="16">
        <f>'[2]NP Inflow data'!C761</f>
        <v>7.7671336437914504E-2</v>
      </c>
      <c r="G761" s="16">
        <f t="shared" si="30"/>
        <v>-8.0207671835620857</v>
      </c>
      <c r="H761">
        <v>881.58</v>
      </c>
    </row>
    <row r="762" spans="1:8">
      <c r="A762">
        <v>941.59</v>
      </c>
      <c r="B762" s="19">
        <f>'[2]NP Inflow data'!F762</f>
        <v>0.188190189495577</v>
      </c>
      <c r="C762" s="13">
        <f t="shared" si="31"/>
        <v>0.188190189495577</v>
      </c>
      <c r="E762">
        <v>881.59</v>
      </c>
      <c r="F762" s="16">
        <f>'[2]NP Inflow data'!C762</f>
        <v>7.7829752826235707E-2</v>
      </c>
      <c r="G762" s="16">
        <f t="shared" si="30"/>
        <v>-8.0206087671737638</v>
      </c>
      <c r="H762">
        <v>881.59</v>
      </c>
    </row>
    <row r="763" spans="1:8">
      <c r="A763">
        <v>941.6</v>
      </c>
      <c r="B763" s="19">
        <f>'[2]NP Inflow data'!F763</f>
        <v>0.188472926879067</v>
      </c>
      <c r="C763" s="13">
        <f t="shared" si="31"/>
        <v>0.188472926879067</v>
      </c>
      <c r="E763">
        <v>881.6</v>
      </c>
      <c r="F763" s="16">
        <f>'[2]NP Inflow data'!C763</f>
        <v>7.7988299443076906E-2</v>
      </c>
      <c r="G763" s="16">
        <f t="shared" si="30"/>
        <v>-8.0204502205569241</v>
      </c>
      <c r="H763">
        <v>881.6</v>
      </c>
    </row>
    <row r="764" spans="1:8">
      <c r="A764">
        <v>941.61</v>
      </c>
      <c r="B764" s="19">
        <f>'[2]NP Inflow data'!F764</f>
        <v>0.18875587044938499</v>
      </c>
      <c r="C764" s="13">
        <f t="shared" si="31"/>
        <v>0.18875587044938499</v>
      </c>
      <c r="E764">
        <v>881.61</v>
      </c>
      <c r="F764" s="16">
        <f>'[2]NP Inflow data'!C764</f>
        <v>7.8146976100153906E-2</v>
      </c>
      <c r="G764" s="16">
        <f t="shared" si="30"/>
        <v>-8.0202915438998463</v>
      </c>
      <c r="H764">
        <v>881.61</v>
      </c>
    </row>
    <row r="765" spans="1:8">
      <c r="A765">
        <v>941.62</v>
      </c>
      <c r="B765" s="19">
        <f>'[2]NP Inflow data'!F765</f>
        <v>0.18903902023416699</v>
      </c>
      <c r="C765" s="13">
        <f t="shared" si="31"/>
        <v>0.18903902023416699</v>
      </c>
      <c r="E765">
        <v>881.62</v>
      </c>
      <c r="F765" s="16">
        <f>'[2]NP Inflow data'!C765</f>
        <v>7.83057826091825E-2</v>
      </c>
      <c r="G765" s="16">
        <f t="shared" si="30"/>
        <v>-8.0201327373908171</v>
      </c>
      <c r="H765">
        <v>881.62</v>
      </c>
    </row>
    <row r="766" spans="1:8">
      <c r="A766">
        <v>941.63</v>
      </c>
      <c r="B766" s="19">
        <f>'[2]NP Inflow data'!F766</f>
        <v>0.189322376261048</v>
      </c>
      <c r="C766" s="13">
        <f t="shared" si="31"/>
        <v>0.189322376261048</v>
      </c>
      <c r="E766">
        <v>881.63</v>
      </c>
      <c r="F766" s="16">
        <f>'[2]NP Inflow data'!C766</f>
        <v>7.8464718781878301E-2</v>
      </c>
      <c r="G766" s="16">
        <f t="shared" si="30"/>
        <v>-8.0199738012181214</v>
      </c>
      <c r="H766">
        <v>881.63</v>
      </c>
    </row>
    <row r="767" spans="1:8">
      <c r="A767">
        <v>941.64</v>
      </c>
      <c r="B767" s="19">
        <f>'[2]NP Inflow data'!F767</f>
        <v>0.18960593855766</v>
      </c>
      <c r="C767" s="13">
        <f t="shared" si="31"/>
        <v>0.18960593855766</v>
      </c>
      <c r="E767">
        <v>881.64</v>
      </c>
      <c r="F767" s="16">
        <f>'[2]NP Inflow data'!C767</f>
        <v>7.8623784429957197E-2</v>
      </c>
      <c r="G767" s="16">
        <f t="shared" si="30"/>
        <v>-8.0198147355700424</v>
      </c>
      <c r="H767">
        <v>881.64</v>
      </c>
    </row>
    <row r="768" spans="1:8">
      <c r="A768">
        <v>941.65</v>
      </c>
      <c r="B768" s="19">
        <f>'[2]NP Inflow data'!F768</f>
        <v>0.189889707151638</v>
      </c>
      <c r="C768" s="13">
        <f t="shared" si="31"/>
        <v>0.189889707151638</v>
      </c>
      <c r="E768">
        <v>881.65</v>
      </c>
      <c r="F768" s="16">
        <f>'[2]NP Inflow data'!C768</f>
        <v>7.8782979365134898E-2</v>
      </c>
      <c r="G768" s="16">
        <f t="shared" si="30"/>
        <v>-8.0196555406348651</v>
      </c>
      <c r="H768">
        <v>881.65</v>
      </c>
    </row>
    <row r="769" spans="1:8">
      <c r="A769">
        <v>941.66</v>
      </c>
      <c r="B769" s="19">
        <f>'[2]NP Inflow data'!F769</f>
        <v>0.190173682070617</v>
      </c>
      <c r="C769" s="13">
        <f t="shared" si="31"/>
        <v>0.190173682070617</v>
      </c>
      <c r="E769">
        <v>881.66</v>
      </c>
      <c r="F769" s="16">
        <f>'[2]NP Inflow data'!C769</f>
        <v>7.8942303399127098E-2</v>
      </c>
      <c r="G769" s="16">
        <f t="shared" si="30"/>
        <v>-8.0194962166008725</v>
      </c>
      <c r="H769">
        <v>881.66</v>
      </c>
    </row>
    <row r="770" spans="1:8">
      <c r="A770">
        <v>941.67</v>
      </c>
      <c r="B770" s="19">
        <f>'[2]NP Inflow data'!F770</f>
        <v>0.190457863342231</v>
      </c>
      <c r="C770" s="13">
        <f t="shared" si="31"/>
        <v>0.190457863342231</v>
      </c>
      <c r="E770">
        <v>881.67</v>
      </c>
      <c r="F770" s="16">
        <f>'[2]NP Inflow data'!C770</f>
        <v>7.9101756343649701E-2</v>
      </c>
      <c r="G770" s="16">
        <f t="shared" si="30"/>
        <v>-8.0193367636563497</v>
      </c>
      <c r="H770">
        <v>881.67</v>
      </c>
    </row>
    <row r="771" spans="1:8">
      <c r="A771">
        <v>941.68</v>
      </c>
      <c r="B771" s="19">
        <f>'[2]NP Inflow data'!F771</f>
        <v>0.19074225099411399</v>
      </c>
      <c r="C771" s="13">
        <f t="shared" si="31"/>
        <v>0.19074225099411399</v>
      </c>
      <c r="E771">
        <v>881.68</v>
      </c>
      <c r="F771" s="16">
        <f>'[2]NP Inflow data'!C771</f>
        <v>7.9261338010418306E-2</v>
      </c>
      <c r="G771" s="16">
        <f t="shared" si="30"/>
        <v>-8.0191771819895816</v>
      </c>
      <c r="H771">
        <v>881.68</v>
      </c>
    </row>
    <row r="772" spans="1:8">
      <c r="A772">
        <v>941.69</v>
      </c>
      <c r="B772" s="19">
        <f>'[2]NP Inflow data'!F772</f>
        <v>0.19102684505390399</v>
      </c>
      <c r="C772" s="13">
        <f t="shared" si="31"/>
        <v>0.19102684505390399</v>
      </c>
      <c r="E772">
        <v>881.69</v>
      </c>
      <c r="F772" s="16">
        <f>'[2]NP Inflow data'!C772</f>
        <v>7.9421048211150494E-2</v>
      </c>
      <c r="G772" s="16">
        <f t="shared" si="30"/>
        <v>-8.0190174717888496</v>
      </c>
      <c r="H772">
        <v>881.69</v>
      </c>
    </row>
    <row r="773" spans="1:8">
      <c r="A773">
        <v>941.7</v>
      </c>
      <c r="B773" s="19">
        <f>'[2]NP Inflow data'!F773</f>
        <v>0.191311645549228</v>
      </c>
      <c r="C773" s="13">
        <f t="shared" si="31"/>
        <v>0.191311645549228</v>
      </c>
      <c r="E773">
        <v>881.7</v>
      </c>
      <c r="F773" s="16">
        <f>'[2]NP Inflow data'!C773</f>
        <v>7.9580886757558505E-2</v>
      </c>
      <c r="G773" s="16">
        <f t="shared" ref="G773:G836" si="32">F773-$F$3103</f>
        <v>-8.0188576332424422</v>
      </c>
      <c r="H773">
        <v>881.7</v>
      </c>
    </row>
    <row r="774" spans="1:8">
      <c r="A774">
        <v>941.71</v>
      </c>
      <c r="B774" s="19">
        <f>'[2]NP Inflow data'!F774</f>
        <v>0.19159665250772501</v>
      </c>
      <c r="C774" s="13">
        <f t="shared" ref="C774:C837" si="33">B774-$B$24</f>
        <v>0.19159665250772501</v>
      </c>
      <c r="E774">
        <v>881.71</v>
      </c>
      <c r="F774" s="16">
        <f>'[2]NP Inflow data'!C774</f>
        <v>7.9740853461359701E-2</v>
      </c>
      <c r="G774" s="16">
        <f t="shared" si="32"/>
        <v>-8.0186976665386407</v>
      </c>
      <c r="H774">
        <v>881.71</v>
      </c>
    </row>
    <row r="775" spans="1:8">
      <c r="A775">
        <v>941.72</v>
      </c>
      <c r="B775" s="19">
        <f>'[2]NP Inflow data'!F775</f>
        <v>0.191881865957027</v>
      </c>
      <c r="C775" s="13">
        <f t="shared" si="33"/>
        <v>0.191881865957027</v>
      </c>
      <c r="E775">
        <v>881.72</v>
      </c>
      <c r="F775" s="16">
        <f>'[2]NP Inflow data'!C775</f>
        <v>7.9900948134270094E-2</v>
      </c>
      <c r="G775" s="16">
        <f t="shared" si="32"/>
        <v>-8.0185375718657301</v>
      </c>
      <c r="H775">
        <v>881.72</v>
      </c>
    </row>
    <row r="776" spans="1:8">
      <c r="A776">
        <v>941.73</v>
      </c>
      <c r="B776" s="19">
        <f>'[2]NP Inflow data'!F776</f>
        <v>0.19216728592477</v>
      </c>
      <c r="C776" s="13">
        <f t="shared" si="33"/>
        <v>0.19216728592477</v>
      </c>
      <c r="E776">
        <v>881.73</v>
      </c>
      <c r="F776" s="16">
        <f>'[2]NP Inflow data'!C776</f>
        <v>8.0061170588005201E-2</v>
      </c>
      <c r="G776" s="16">
        <f t="shared" si="32"/>
        <v>-8.0183773494119954</v>
      </c>
      <c r="H776">
        <v>881.73</v>
      </c>
    </row>
    <row r="777" spans="1:8">
      <c r="A777">
        <v>941.74</v>
      </c>
      <c r="B777" s="19">
        <f>'[2]NP Inflow data'!F777</f>
        <v>0.192452912438588</v>
      </c>
      <c r="C777" s="13">
        <f t="shared" si="33"/>
        <v>0.192452912438588</v>
      </c>
      <c r="E777">
        <v>881.74</v>
      </c>
      <c r="F777" s="16">
        <f>'[2]NP Inflow data'!C777</f>
        <v>8.0221520634280993E-2</v>
      </c>
      <c r="G777" s="16">
        <f t="shared" si="32"/>
        <v>-8.0182169993657197</v>
      </c>
      <c r="H777">
        <v>881.74</v>
      </c>
    </row>
    <row r="778" spans="1:8">
      <c r="A778">
        <v>941.75</v>
      </c>
      <c r="B778" s="19">
        <f>'[2]NP Inflow data'!F778</f>
        <v>0.192738745526115</v>
      </c>
      <c r="C778" s="13">
        <f t="shared" si="33"/>
        <v>0.192738745526115</v>
      </c>
      <c r="E778">
        <v>881.75</v>
      </c>
      <c r="F778" s="16">
        <f>'[2]NP Inflow data'!C778</f>
        <v>8.0381998084813E-2</v>
      </c>
      <c r="G778" s="16">
        <f t="shared" si="32"/>
        <v>-8.018056521915188</v>
      </c>
      <c r="H778">
        <v>881.75</v>
      </c>
    </row>
    <row r="779" spans="1:8">
      <c r="A779">
        <v>941.76</v>
      </c>
      <c r="B779" s="19">
        <f>'[2]NP Inflow data'!F779</f>
        <v>0.19302478521498601</v>
      </c>
      <c r="C779" s="13">
        <f t="shared" si="33"/>
        <v>0.19302478521498601</v>
      </c>
      <c r="E779">
        <v>881.76</v>
      </c>
      <c r="F779" s="16">
        <f>'[2]NP Inflow data'!C779</f>
        <v>8.0542602751317194E-2</v>
      </c>
      <c r="G779" s="16">
        <f t="shared" si="32"/>
        <v>-8.0178959172486834</v>
      </c>
      <c r="H779">
        <v>881.76</v>
      </c>
    </row>
    <row r="780" spans="1:8">
      <c r="A780">
        <v>941.77</v>
      </c>
      <c r="B780" s="19">
        <f>'[2]NP Inflow data'!F780</f>
        <v>0.19331103153283399</v>
      </c>
      <c r="C780" s="13">
        <f t="shared" si="33"/>
        <v>0.19331103153283399</v>
      </c>
      <c r="E780">
        <v>881.77</v>
      </c>
      <c r="F780" s="16">
        <f>'[2]NP Inflow data'!C780</f>
        <v>8.0703334445509103E-2</v>
      </c>
      <c r="G780" s="16">
        <f t="shared" si="32"/>
        <v>-8.0177351855544909</v>
      </c>
      <c r="H780">
        <v>881.77</v>
      </c>
    </row>
    <row r="781" spans="1:8">
      <c r="A781">
        <v>941.78</v>
      </c>
      <c r="B781" s="19">
        <f>'[2]NP Inflow data'!F781</f>
        <v>0.193597484507294</v>
      </c>
      <c r="C781" s="13">
        <f t="shared" si="33"/>
        <v>0.193597484507294</v>
      </c>
      <c r="E781">
        <v>881.78</v>
      </c>
      <c r="F781" s="16">
        <f>'[2]NP Inflow data'!C781</f>
        <v>8.0864192979104701E-2</v>
      </c>
      <c r="G781" s="16">
        <f t="shared" si="32"/>
        <v>-8.0175743270208955</v>
      </c>
      <c r="H781">
        <v>881.78</v>
      </c>
    </row>
    <row r="782" spans="1:8">
      <c r="A782">
        <v>941.79</v>
      </c>
      <c r="B782" s="19">
        <f>'[2]NP Inflow data'!F782</f>
        <v>0.193884144166</v>
      </c>
      <c r="C782" s="13">
        <f t="shared" si="33"/>
        <v>0.193884144166</v>
      </c>
      <c r="E782">
        <v>881.79</v>
      </c>
      <c r="F782" s="16">
        <f>'[2]NP Inflow data'!C782</f>
        <v>8.10251781638196E-2</v>
      </c>
      <c r="G782" s="16">
        <f t="shared" si="32"/>
        <v>-8.0174133418361802</v>
      </c>
      <c r="H782">
        <v>881.79</v>
      </c>
    </row>
    <row r="783" spans="1:8">
      <c r="A783">
        <v>941.8</v>
      </c>
      <c r="B783" s="19">
        <f>'[2]NP Inflow data'!F783</f>
        <v>0.194171010536586</v>
      </c>
      <c r="C783" s="13">
        <f t="shared" si="33"/>
        <v>0.194171010536586</v>
      </c>
      <c r="E783">
        <v>881.8</v>
      </c>
      <c r="F783" s="16">
        <f>'[2]NP Inflow data'!C783</f>
        <v>8.1186289811369494E-2</v>
      </c>
      <c r="G783" s="16">
        <f t="shared" si="32"/>
        <v>-8.01725223018863</v>
      </c>
      <c r="H783">
        <v>881.8</v>
      </c>
    </row>
    <row r="784" spans="1:8">
      <c r="A784">
        <v>941.81</v>
      </c>
      <c r="B784" s="19">
        <f>'[2]NP Inflow data'!F784</f>
        <v>0.19445808364668701</v>
      </c>
      <c r="C784" s="13">
        <f t="shared" si="33"/>
        <v>0.19445808364668701</v>
      </c>
      <c r="E784">
        <v>881.81</v>
      </c>
      <c r="F784" s="16">
        <f>'[2]NP Inflow data'!C784</f>
        <v>8.1347527733470301E-2</v>
      </c>
      <c r="G784" s="16">
        <f t="shared" si="32"/>
        <v>-8.0170909922665299</v>
      </c>
      <c r="H784">
        <v>881.81</v>
      </c>
    </row>
    <row r="785" spans="1:8">
      <c r="A785">
        <v>941.82</v>
      </c>
      <c r="B785" s="19">
        <f>'[2]NP Inflow data'!F785</f>
        <v>0.19474536352394101</v>
      </c>
      <c r="C785" s="13">
        <f t="shared" si="33"/>
        <v>0.19474536352394101</v>
      </c>
      <c r="E785">
        <v>881.82</v>
      </c>
      <c r="F785" s="16">
        <f>'[2]NP Inflow data'!C785</f>
        <v>8.1508891741839604E-2</v>
      </c>
      <c r="G785" s="16">
        <f t="shared" si="32"/>
        <v>-8.0169296282581612</v>
      </c>
      <c r="H785">
        <v>881.82</v>
      </c>
    </row>
    <row r="786" spans="1:8">
      <c r="A786">
        <v>941.83</v>
      </c>
      <c r="B786" s="19">
        <f>'[2]NP Inflow data'!F786</f>
        <v>0.19503285019597499</v>
      </c>
      <c r="C786" s="13">
        <f t="shared" si="33"/>
        <v>0.19503285019597499</v>
      </c>
      <c r="E786">
        <v>881.83</v>
      </c>
      <c r="F786" s="16">
        <f>'[2]NP Inflow data'!C786</f>
        <v>8.1670381648189294E-2</v>
      </c>
      <c r="G786" s="16">
        <f t="shared" si="32"/>
        <v>-8.0167681383518108</v>
      </c>
      <c r="H786">
        <v>881.83</v>
      </c>
    </row>
    <row r="787" spans="1:8">
      <c r="A787">
        <v>941.84</v>
      </c>
      <c r="B787" s="19">
        <f>'[2]NP Inflow data'!F787</f>
        <v>0.19532054369042601</v>
      </c>
      <c r="C787" s="13">
        <f t="shared" si="33"/>
        <v>0.19532054369042601</v>
      </c>
      <c r="E787">
        <v>881.84</v>
      </c>
      <c r="F787" s="16">
        <f>'[2]NP Inflow data'!C787</f>
        <v>8.1831997264237094E-2</v>
      </c>
      <c r="G787" s="16">
        <f t="shared" si="32"/>
        <v>-8.0166065227357635</v>
      </c>
      <c r="H787">
        <v>881.84</v>
      </c>
    </row>
    <row r="788" spans="1:8">
      <c r="A788">
        <v>941.85</v>
      </c>
      <c r="B788" s="19">
        <f>'[2]NP Inflow data'!F788</f>
        <v>0.195608444034929</v>
      </c>
      <c r="C788" s="13">
        <f t="shared" si="33"/>
        <v>0.195608444034929</v>
      </c>
      <c r="E788">
        <v>881.85</v>
      </c>
      <c r="F788" s="16">
        <f>'[2]NP Inflow data'!C788</f>
        <v>8.1993738401698907E-2</v>
      </c>
      <c r="G788" s="16">
        <f t="shared" si="32"/>
        <v>-8.0164447815983007</v>
      </c>
      <c r="H788">
        <v>881.85</v>
      </c>
    </row>
    <row r="789" spans="1:8">
      <c r="A789">
        <v>941.86</v>
      </c>
      <c r="B789" s="19">
        <f>'[2]NP Inflow data'!F789</f>
        <v>0.195896551257118</v>
      </c>
      <c r="C789" s="13">
        <f t="shared" si="33"/>
        <v>0.195896551257118</v>
      </c>
      <c r="E789">
        <v>881.86</v>
      </c>
      <c r="F789" s="16">
        <f>'[2]NP Inflow data'!C789</f>
        <v>8.2155604872290094E-2</v>
      </c>
      <c r="G789" s="16">
        <f t="shared" si="32"/>
        <v>-8.0162829151277109</v>
      </c>
      <c r="H789">
        <v>881.86</v>
      </c>
    </row>
    <row r="790" spans="1:8">
      <c r="A790">
        <v>941.87</v>
      </c>
      <c r="B790" s="19">
        <f>'[2]NP Inflow data'!F790</f>
        <v>0.19618486538462701</v>
      </c>
      <c r="C790" s="13">
        <f t="shared" si="33"/>
        <v>0.19618486538462701</v>
      </c>
      <c r="E790">
        <v>881.87</v>
      </c>
      <c r="F790" s="16">
        <f>'[2]NP Inflow data'!C790</f>
        <v>8.2317596487726796E-2</v>
      </c>
      <c r="G790" s="16">
        <f t="shared" si="32"/>
        <v>-8.0161209235122737</v>
      </c>
      <c r="H790">
        <v>881.87</v>
      </c>
    </row>
    <row r="791" spans="1:8">
      <c r="A791">
        <v>941.88</v>
      </c>
      <c r="B791" s="19">
        <f>'[2]NP Inflow data'!F791</f>
        <v>0.19647338644509099</v>
      </c>
      <c r="C791" s="13">
        <f t="shared" si="33"/>
        <v>0.19647338644509099</v>
      </c>
      <c r="E791">
        <v>881.88</v>
      </c>
      <c r="F791" s="16">
        <f>'[2]NP Inflow data'!C791</f>
        <v>8.2479713059724596E-2</v>
      </c>
      <c r="G791" s="16">
        <f t="shared" si="32"/>
        <v>-8.0159588069402758</v>
      </c>
      <c r="H791">
        <v>881.88</v>
      </c>
    </row>
    <row r="792" spans="1:8">
      <c r="A792">
        <v>941.89</v>
      </c>
      <c r="B792" s="19">
        <f>'[2]NP Inflow data'!F792</f>
        <v>0.196762114466144</v>
      </c>
      <c r="C792" s="13">
        <f t="shared" si="33"/>
        <v>0.196762114466144</v>
      </c>
      <c r="E792">
        <v>881.89</v>
      </c>
      <c r="F792" s="16">
        <f>'[2]NP Inflow data'!C792</f>
        <v>8.2641954399999204E-2</v>
      </c>
      <c r="G792" s="16">
        <f t="shared" si="32"/>
        <v>-8.0157965656000005</v>
      </c>
      <c r="H792">
        <v>881.89</v>
      </c>
    </row>
    <row r="793" spans="1:8">
      <c r="A793">
        <v>941.9</v>
      </c>
      <c r="B793" s="19">
        <f>'[2]NP Inflow data'!F793</f>
        <v>0.19705104947541999</v>
      </c>
      <c r="C793" s="13">
        <f t="shared" si="33"/>
        <v>0.19705104947541999</v>
      </c>
      <c r="E793">
        <v>881.9</v>
      </c>
      <c r="F793" s="16">
        <f>'[2]NP Inflow data'!C793</f>
        <v>8.2804320320266397E-2</v>
      </c>
      <c r="G793" s="16">
        <f t="shared" si="32"/>
        <v>-8.0156341996797345</v>
      </c>
      <c r="H793">
        <v>881.9</v>
      </c>
    </row>
    <row r="794" spans="1:8">
      <c r="A794">
        <v>941.91</v>
      </c>
      <c r="B794" s="19">
        <f>'[2]NP Inflow data'!F794</f>
        <v>0.19734019150055401</v>
      </c>
      <c r="C794" s="13">
        <f t="shared" si="33"/>
        <v>0.19734019150055401</v>
      </c>
      <c r="E794">
        <v>881.91</v>
      </c>
      <c r="F794" s="16">
        <f>'[2]NP Inflow data'!C794</f>
        <v>8.2966810632241997E-2</v>
      </c>
      <c r="G794" s="16">
        <f t="shared" si="32"/>
        <v>-8.015471709367759</v>
      </c>
      <c r="H794">
        <v>881.91</v>
      </c>
    </row>
    <row r="795" spans="1:8">
      <c r="A795">
        <v>941.92</v>
      </c>
      <c r="B795" s="19">
        <f>'[2]NP Inflow data'!F795</f>
        <v>0.197629540569179</v>
      </c>
      <c r="C795" s="13">
        <f t="shared" si="33"/>
        <v>0.197629540569179</v>
      </c>
      <c r="E795">
        <v>881.92</v>
      </c>
      <c r="F795" s="16">
        <f>'[2]NP Inflow data'!C795</f>
        <v>8.3129425147641697E-2</v>
      </c>
      <c r="G795" s="16">
        <f t="shared" si="32"/>
        <v>-8.0153090948523591</v>
      </c>
      <c r="H795">
        <v>881.92</v>
      </c>
    </row>
    <row r="796" spans="1:8">
      <c r="A796">
        <v>941.93</v>
      </c>
      <c r="B796" s="19">
        <f>'[2]NP Inflow data'!F796</f>
        <v>0.19791909670892999</v>
      </c>
      <c r="C796" s="13">
        <f t="shared" si="33"/>
        <v>0.19791909670892999</v>
      </c>
      <c r="E796">
        <v>881.93</v>
      </c>
      <c r="F796" s="16">
        <f>'[2]NP Inflow data'!C796</f>
        <v>8.3292163678181305E-2</v>
      </c>
      <c r="G796" s="16">
        <f t="shared" si="32"/>
        <v>-8.0151463563218197</v>
      </c>
      <c r="H796">
        <v>881.93</v>
      </c>
    </row>
    <row r="797" spans="1:8">
      <c r="A797">
        <v>941.94</v>
      </c>
      <c r="B797" s="19">
        <f>'[2]NP Inflow data'!F797</f>
        <v>0.198208859947445</v>
      </c>
      <c r="C797" s="13">
        <f t="shared" si="33"/>
        <v>0.198208859947445</v>
      </c>
      <c r="E797">
        <v>881.94</v>
      </c>
      <c r="F797" s="16">
        <f>'[2]NP Inflow data'!C797</f>
        <v>8.3455026035578403E-2</v>
      </c>
      <c r="G797" s="16">
        <f t="shared" si="32"/>
        <v>-8.0149834939644222</v>
      </c>
      <c r="H797">
        <v>881.94</v>
      </c>
    </row>
    <row r="798" spans="1:8">
      <c r="A798">
        <v>941.95</v>
      </c>
      <c r="B798" s="19">
        <f>'[2]NP Inflow data'!F798</f>
        <v>0.19849883031235099</v>
      </c>
      <c r="C798" s="13">
        <f t="shared" si="33"/>
        <v>0.19849883031235099</v>
      </c>
      <c r="E798">
        <v>881.95</v>
      </c>
      <c r="F798" s="16">
        <f>'[2]NP Inflow data'!C798</f>
        <v>8.3618012031544994E-2</v>
      </c>
      <c r="G798" s="16">
        <f t="shared" si="32"/>
        <v>-8.0148205079684551</v>
      </c>
      <c r="H798">
        <v>881.95</v>
      </c>
    </row>
    <row r="799" spans="1:8">
      <c r="A799">
        <v>941.96</v>
      </c>
      <c r="B799" s="19">
        <f>'[2]NP Inflow data'!F799</f>
        <v>0.198789007831286</v>
      </c>
      <c r="C799" s="13">
        <f t="shared" si="33"/>
        <v>0.198789007831286</v>
      </c>
      <c r="E799">
        <v>881.96</v>
      </c>
      <c r="F799" s="16">
        <f>'[2]NP Inflow data'!C799</f>
        <v>8.3781121477798703E-2</v>
      </c>
      <c r="G799" s="16">
        <f t="shared" si="32"/>
        <v>-8.0146573985222016</v>
      </c>
      <c r="H799">
        <v>881.96</v>
      </c>
    </row>
    <row r="800" spans="1:8">
      <c r="A800">
        <v>941.97</v>
      </c>
      <c r="B800" s="19">
        <f>'[2]NP Inflow data'!F800</f>
        <v>0.199079392531884</v>
      </c>
      <c r="C800" s="13">
        <f t="shared" si="33"/>
        <v>0.199079392531884</v>
      </c>
      <c r="E800">
        <v>881.97</v>
      </c>
      <c r="F800" s="16">
        <f>'[2]NP Inflow data'!C800</f>
        <v>8.3944354186055406E-2</v>
      </c>
      <c r="G800" s="16">
        <f t="shared" si="32"/>
        <v>-8.0144941658139448</v>
      </c>
      <c r="H800">
        <v>881.97</v>
      </c>
    </row>
    <row r="801" spans="1:8">
      <c r="A801">
        <v>941.98</v>
      </c>
      <c r="B801" s="19">
        <f>'[2]NP Inflow data'!F801</f>
        <v>0.19936998444178</v>
      </c>
      <c r="C801" s="13">
        <f t="shared" si="33"/>
        <v>0.19936998444178</v>
      </c>
      <c r="E801">
        <v>881.98</v>
      </c>
      <c r="F801" s="16">
        <f>'[2]NP Inflow data'!C801</f>
        <v>8.4107709968030603E-2</v>
      </c>
      <c r="G801" s="16">
        <f t="shared" si="32"/>
        <v>-8.0143308100319697</v>
      </c>
      <c r="H801">
        <v>881.98</v>
      </c>
    </row>
    <row r="802" spans="1:8">
      <c r="A802">
        <v>941.99</v>
      </c>
      <c r="B802" s="19">
        <f>'[2]NP Inflow data'!F802</f>
        <v>0.199660783588607</v>
      </c>
      <c r="C802" s="13">
        <f t="shared" si="33"/>
        <v>0.199660783588607</v>
      </c>
      <c r="E802">
        <v>881.99</v>
      </c>
      <c r="F802" s="16">
        <f>'[2]NP Inflow data'!C802</f>
        <v>8.4271188635440197E-2</v>
      </c>
      <c r="G802" s="16">
        <f t="shared" si="32"/>
        <v>-8.0141673313645594</v>
      </c>
      <c r="H802">
        <v>881.99</v>
      </c>
    </row>
    <row r="803" spans="1:8">
      <c r="A803">
        <v>942</v>
      </c>
      <c r="B803" s="19">
        <f>'[2]NP Inflow data'!F803</f>
        <v>0.19995178999999999</v>
      </c>
      <c r="C803" s="13">
        <f t="shared" si="33"/>
        <v>0.19995178999999999</v>
      </c>
      <c r="E803">
        <v>882</v>
      </c>
      <c r="F803" s="16">
        <f>'[2]NP Inflow data'!C803</f>
        <v>8.4434789999999996E-2</v>
      </c>
      <c r="G803" s="16">
        <f t="shared" si="32"/>
        <v>-8.0140037300000007</v>
      </c>
      <c r="H803">
        <v>882</v>
      </c>
    </row>
    <row r="804" spans="1:8">
      <c r="A804">
        <v>942.01</v>
      </c>
      <c r="B804" s="19">
        <f>'[2]NP Inflow data'!F804</f>
        <v>0.20024300371686099</v>
      </c>
      <c r="C804" s="13">
        <f t="shared" si="33"/>
        <v>0.20024300371686099</v>
      </c>
      <c r="E804">
        <v>882.01</v>
      </c>
      <c r="F804" s="16">
        <f>'[2]NP Inflow data'!C804</f>
        <v>8.4598514003967007E-2</v>
      </c>
      <c r="G804" s="16">
        <f t="shared" si="32"/>
        <v>-8.013840005996034</v>
      </c>
      <c r="H804">
        <v>882.01</v>
      </c>
    </row>
    <row r="805" spans="1:8">
      <c r="A805">
        <v>942.02</v>
      </c>
      <c r="B805" s="19">
        <f>'[2]NP Inflow data'!F805</f>
        <v>0.200534424833165</v>
      </c>
      <c r="C805" s="13">
        <f t="shared" si="33"/>
        <v>0.200534424833165</v>
      </c>
      <c r="E805">
        <v>882.02</v>
      </c>
      <c r="F805" s="16">
        <f>'[2]NP Inflow data'!C805</f>
        <v>8.4762361111763704E-2</v>
      </c>
      <c r="G805" s="16">
        <f t="shared" si="32"/>
        <v>-8.0136761588882361</v>
      </c>
      <c r="H805">
        <v>882.02</v>
      </c>
    </row>
    <row r="806" spans="1:8">
      <c r="A806">
        <v>942.03</v>
      </c>
      <c r="B806" s="19">
        <f>'[2]NP Inflow data'!F806</f>
        <v>0.20082605345615301</v>
      </c>
      <c r="C806" s="13">
        <f t="shared" si="33"/>
        <v>0.20082605345615301</v>
      </c>
      <c r="E806">
        <v>882.03</v>
      </c>
      <c r="F806" s="16">
        <f>'[2]NP Inflow data'!C806</f>
        <v>8.4926331918353901E-2</v>
      </c>
      <c r="G806" s="16">
        <f t="shared" si="32"/>
        <v>-8.0135121880816467</v>
      </c>
      <c r="H806">
        <v>882.03</v>
      </c>
    </row>
    <row r="807" spans="1:8">
      <c r="A807">
        <v>942.04</v>
      </c>
      <c r="B807" s="19">
        <f>'[2]NP Inflow data'!F807</f>
        <v>0.20111788969306901</v>
      </c>
      <c r="C807" s="13">
        <f t="shared" si="33"/>
        <v>0.20111788969306901</v>
      </c>
      <c r="E807">
        <v>882.04</v>
      </c>
      <c r="F807" s="16">
        <f>'[2]NP Inflow data'!C807</f>
        <v>8.5090427018701398E-2</v>
      </c>
      <c r="G807" s="16">
        <f t="shared" si="32"/>
        <v>-8.0133480929812997</v>
      </c>
      <c r="H807">
        <v>882.04</v>
      </c>
    </row>
    <row r="808" spans="1:8">
      <c r="A808">
        <v>942.05</v>
      </c>
      <c r="B808" s="19">
        <f>'[2]NP Inflow data'!F808</f>
        <v>0.20140993365115301</v>
      </c>
      <c r="C808" s="13">
        <f t="shared" si="33"/>
        <v>0.20140993365115301</v>
      </c>
      <c r="E808">
        <v>882.05</v>
      </c>
      <c r="F808" s="16">
        <f>'[2]NP Inflow data'!C808</f>
        <v>8.5254647007769899E-2</v>
      </c>
      <c r="G808" s="16">
        <f t="shared" si="32"/>
        <v>-8.0131838729922311</v>
      </c>
      <c r="H808">
        <v>882.05</v>
      </c>
    </row>
    <row r="809" spans="1:8">
      <c r="A809">
        <v>942.06</v>
      </c>
      <c r="B809" s="19">
        <f>'[2]NP Inflow data'!F809</f>
        <v>0.20170218543764901</v>
      </c>
      <c r="C809" s="13">
        <f t="shared" si="33"/>
        <v>0.20170218543764901</v>
      </c>
      <c r="E809">
        <v>882.06</v>
      </c>
      <c r="F809" s="16">
        <f>'[2]NP Inflow data'!C809</f>
        <v>8.5418992480523398E-2</v>
      </c>
      <c r="G809" s="16">
        <f t="shared" si="32"/>
        <v>-8.0130195275194769</v>
      </c>
      <c r="H809">
        <v>882.06</v>
      </c>
    </row>
    <row r="810" spans="1:8">
      <c r="A810">
        <v>942.07</v>
      </c>
      <c r="B810" s="19">
        <f>'[2]NP Inflow data'!F810</f>
        <v>0.20199464515980201</v>
      </c>
      <c r="C810" s="13">
        <f t="shared" si="33"/>
        <v>0.20199464515980201</v>
      </c>
      <c r="E810">
        <v>882.07</v>
      </c>
      <c r="F810" s="16">
        <f>'[2]NP Inflow data'!C810</f>
        <v>8.5583464031927403E-2</v>
      </c>
      <c r="G810" s="16">
        <f t="shared" si="32"/>
        <v>-8.0128550559680729</v>
      </c>
      <c r="H810">
        <v>882.07</v>
      </c>
    </row>
    <row r="811" spans="1:8">
      <c r="A811">
        <v>942.08</v>
      </c>
      <c r="B811" s="19">
        <f>'[2]NP Inflow data'!F811</f>
        <v>0.202287312924848</v>
      </c>
      <c r="C811" s="13">
        <f t="shared" si="33"/>
        <v>0.202287312924848</v>
      </c>
      <c r="E811">
        <v>882.08</v>
      </c>
      <c r="F811" s="16">
        <f>'[2]NP Inflow data'!C811</f>
        <v>8.5748062256941995E-2</v>
      </c>
      <c r="G811" s="16">
        <f t="shared" si="32"/>
        <v>-8.0126904577430587</v>
      </c>
      <c r="H811">
        <v>882.08</v>
      </c>
    </row>
    <row r="812" spans="1:8">
      <c r="A812">
        <v>942.09</v>
      </c>
      <c r="B812" s="19">
        <f>'[2]NP Inflow data'!F812</f>
        <v>0.20258018884003201</v>
      </c>
      <c r="C812" s="13">
        <f t="shared" si="33"/>
        <v>0.20258018884003201</v>
      </c>
      <c r="E812">
        <v>882.09</v>
      </c>
      <c r="F812" s="16">
        <f>'[2]NP Inflow data'!C812</f>
        <v>8.5912787750533001E-2</v>
      </c>
      <c r="G812" s="16">
        <f t="shared" si="32"/>
        <v>-8.0125257322494665</v>
      </c>
      <c r="H812">
        <v>882.09</v>
      </c>
    </row>
    <row r="813" spans="1:8">
      <c r="A813">
        <v>942.1</v>
      </c>
      <c r="B813" s="19">
        <f>'[2]NP Inflow data'!F813</f>
        <v>0.202873273012597</v>
      </c>
      <c r="C813" s="13">
        <f t="shared" si="33"/>
        <v>0.202873273012597</v>
      </c>
      <c r="E813">
        <v>882.1</v>
      </c>
      <c r="F813" s="16">
        <f>'[2]NP Inflow data'!C813</f>
        <v>8.6077641107663999E-2</v>
      </c>
      <c r="G813" s="16">
        <f t="shared" si="32"/>
        <v>-8.0123608788923359</v>
      </c>
      <c r="H813">
        <v>882.1</v>
      </c>
    </row>
    <row r="814" spans="1:8">
      <c r="A814">
        <v>942.11</v>
      </c>
      <c r="B814" s="19">
        <f>'[2]NP Inflow data'!F814</f>
        <v>0.20316656554978399</v>
      </c>
      <c r="C814" s="13">
        <f t="shared" si="33"/>
        <v>0.20316656554978399</v>
      </c>
      <c r="E814">
        <v>882.11</v>
      </c>
      <c r="F814" s="16">
        <f>'[2]NP Inflow data'!C814</f>
        <v>8.6242622923298803E-2</v>
      </c>
      <c r="G814" s="16">
        <f t="shared" si="32"/>
        <v>-8.0121958970767011</v>
      </c>
      <c r="H814">
        <v>882.11</v>
      </c>
    </row>
    <row r="815" spans="1:8">
      <c r="A815">
        <v>942.12</v>
      </c>
      <c r="B815" s="19">
        <f>'[2]NP Inflow data'!F815</f>
        <v>0.203460066558837</v>
      </c>
      <c r="C815" s="13">
        <f t="shared" si="33"/>
        <v>0.203460066558837</v>
      </c>
      <c r="E815">
        <v>882.12</v>
      </c>
      <c r="F815" s="16">
        <f>'[2]NP Inflow data'!C815</f>
        <v>8.6407733792401395E-2</v>
      </c>
      <c r="G815" s="16">
        <f t="shared" si="32"/>
        <v>-8.0120307862075997</v>
      </c>
      <c r="H815">
        <v>882.12</v>
      </c>
    </row>
    <row r="816" spans="1:8">
      <c r="A816">
        <v>942.13</v>
      </c>
      <c r="B816" s="19">
        <f>'[2]NP Inflow data'!F816</f>
        <v>0.203753776146997</v>
      </c>
      <c r="C816" s="13">
        <f t="shared" si="33"/>
        <v>0.203753776146997</v>
      </c>
      <c r="E816">
        <v>882.13</v>
      </c>
      <c r="F816" s="16">
        <f>'[2]NP Inflow data'!C816</f>
        <v>8.6572974309935505E-2</v>
      </c>
      <c r="G816" s="16">
        <f t="shared" si="32"/>
        <v>-8.011865545690064</v>
      </c>
      <c r="H816">
        <v>882.13</v>
      </c>
    </row>
    <row r="817" spans="1:8">
      <c r="A817">
        <v>942.14</v>
      </c>
      <c r="B817" s="19">
        <f>'[2]NP Inflow data'!F817</f>
        <v>0.204047694421506</v>
      </c>
      <c r="C817" s="13">
        <f t="shared" si="33"/>
        <v>0.204047694421506</v>
      </c>
      <c r="E817">
        <v>882.14</v>
      </c>
      <c r="F817" s="16">
        <f>'[2]NP Inflow data'!C817</f>
        <v>8.6738345070864795E-2</v>
      </c>
      <c r="G817" s="16">
        <f t="shared" si="32"/>
        <v>-8.0117001749291354</v>
      </c>
      <c r="H817">
        <v>882.14</v>
      </c>
    </row>
    <row r="818" spans="1:8">
      <c r="A818">
        <v>942.15</v>
      </c>
      <c r="B818" s="19">
        <f>'[2]NP Inflow data'!F818</f>
        <v>0.204341821489608</v>
      </c>
      <c r="C818" s="13">
        <f t="shared" si="33"/>
        <v>0.204341821489608</v>
      </c>
      <c r="E818">
        <v>882.15</v>
      </c>
      <c r="F818" s="16">
        <f>'[2]NP Inflow data'!C818</f>
        <v>8.6903846670153204E-2</v>
      </c>
      <c r="G818" s="16">
        <f t="shared" si="32"/>
        <v>-8.0115346733298463</v>
      </c>
      <c r="H818">
        <v>882.15</v>
      </c>
    </row>
    <row r="819" spans="1:8">
      <c r="A819">
        <v>942.16</v>
      </c>
      <c r="B819" s="19">
        <f>'[2]NP Inflow data'!F819</f>
        <v>0.20463615745854299</v>
      </c>
      <c r="C819" s="13">
        <f t="shared" si="33"/>
        <v>0.20463615745854299</v>
      </c>
      <c r="E819">
        <v>882.16</v>
      </c>
      <c r="F819" s="16">
        <f>'[2]NP Inflow data'!C819</f>
        <v>8.7069479702764505E-2</v>
      </c>
      <c r="G819" s="16">
        <f t="shared" si="32"/>
        <v>-8.011369040297236</v>
      </c>
      <c r="H819">
        <v>882.16</v>
      </c>
    </row>
    <row r="820" spans="1:8">
      <c r="A820">
        <v>942.17</v>
      </c>
      <c r="B820" s="19">
        <f>'[2]NP Inflow data'!F820</f>
        <v>0.204930702435555</v>
      </c>
      <c r="C820" s="13">
        <f t="shared" si="33"/>
        <v>0.204930702435555</v>
      </c>
      <c r="E820">
        <v>882.17</v>
      </c>
      <c r="F820" s="16">
        <f>'[2]NP Inflow data'!C820</f>
        <v>8.7235244763662498E-2</v>
      </c>
      <c r="G820" s="16">
        <f t="shared" si="32"/>
        <v>-8.0112032752363369</v>
      </c>
      <c r="H820">
        <v>882.17</v>
      </c>
    </row>
    <row r="821" spans="1:8">
      <c r="A821">
        <v>942.18</v>
      </c>
      <c r="B821" s="19">
        <f>'[2]NP Inflow data'!F821</f>
        <v>0.20522545652788499</v>
      </c>
      <c r="C821" s="13">
        <f t="shared" si="33"/>
        <v>0.20522545652788499</v>
      </c>
      <c r="E821">
        <v>882.18</v>
      </c>
      <c r="F821" s="16">
        <f>'[2]NP Inflow data'!C821</f>
        <v>8.7401142447810901E-2</v>
      </c>
      <c r="G821" s="16">
        <f t="shared" si="32"/>
        <v>-8.0110373775521886</v>
      </c>
      <c r="H821">
        <v>882.18</v>
      </c>
    </row>
    <row r="822" spans="1:8">
      <c r="A822">
        <v>942.19</v>
      </c>
      <c r="B822" s="19">
        <f>'[2]NP Inflow data'!F822</f>
        <v>0.20552041984277999</v>
      </c>
      <c r="C822" s="13">
        <f t="shared" si="33"/>
        <v>0.20552041984277999</v>
      </c>
      <c r="E822">
        <v>882.19</v>
      </c>
      <c r="F822" s="16">
        <f>'[2]NP Inflow data'!C822</f>
        <v>8.7567173350175498E-2</v>
      </c>
      <c r="G822" s="16">
        <f t="shared" si="32"/>
        <v>-8.0108713466498251</v>
      </c>
      <c r="H822">
        <v>882.19</v>
      </c>
    </row>
    <row r="823" spans="1:8">
      <c r="A823">
        <v>942.2</v>
      </c>
      <c r="B823" s="19">
        <f>'[2]NP Inflow data'!F823</f>
        <v>0.205815592487475</v>
      </c>
      <c r="C823" s="13">
        <f t="shared" si="33"/>
        <v>0.205815592487475</v>
      </c>
      <c r="E823">
        <v>882.2</v>
      </c>
      <c r="F823" s="16">
        <f>'[2]NP Inflow data'!C823</f>
        <v>8.7733338065716301E-2</v>
      </c>
      <c r="G823" s="16">
        <f t="shared" si="32"/>
        <v>-8.0107051819342843</v>
      </c>
      <c r="H823">
        <v>882.2</v>
      </c>
    </row>
    <row r="824" spans="1:8">
      <c r="A824">
        <v>942.21</v>
      </c>
      <c r="B824" s="19">
        <f>'[2]NP Inflow data'!F824</f>
        <v>0.20611097456921501</v>
      </c>
      <c r="C824" s="13">
        <f t="shared" si="33"/>
        <v>0.20611097456921501</v>
      </c>
      <c r="E824">
        <v>882.21</v>
      </c>
      <c r="F824" s="16">
        <f>'[2]NP Inflow data'!C824</f>
        <v>8.7899637189398999E-2</v>
      </c>
      <c r="G824" s="16">
        <f t="shared" si="32"/>
        <v>-8.0105388828106019</v>
      </c>
      <c r="H824">
        <v>882.21</v>
      </c>
    </row>
    <row r="825" spans="1:8">
      <c r="A825">
        <v>942.22</v>
      </c>
      <c r="B825" s="19">
        <f>'[2]NP Inflow data'!F825</f>
        <v>0.206406566195242</v>
      </c>
      <c r="C825" s="13">
        <f t="shared" si="33"/>
        <v>0.206406566195242</v>
      </c>
      <c r="E825">
        <v>882.22</v>
      </c>
      <c r="F825" s="16">
        <f>'[2]NP Inflow data'!C825</f>
        <v>8.8066071316187294E-2</v>
      </c>
      <c r="G825" s="16">
        <f t="shared" si="32"/>
        <v>-8.0103724486838122</v>
      </c>
      <c r="H825">
        <v>882.22</v>
      </c>
    </row>
    <row r="826" spans="1:8">
      <c r="A826">
        <v>942.23</v>
      </c>
      <c r="B826" s="19">
        <f>'[2]NP Inflow data'!F826</f>
        <v>0.20670236747279999</v>
      </c>
      <c r="C826" s="13">
        <f t="shared" si="33"/>
        <v>0.20670236747279999</v>
      </c>
      <c r="E826">
        <v>882.23</v>
      </c>
      <c r="F826" s="16">
        <f>'[2]NP Inflow data'!C826</f>
        <v>8.8232641041045098E-2</v>
      </c>
      <c r="G826" s="16">
        <f t="shared" si="32"/>
        <v>-8.0102058789589545</v>
      </c>
      <c r="H826">
        <v>882.23</v>
      </c>
    </row>
    <row r="827" spans="1:8">
      <c r="A827">
        <v>942.24</v>
      </c>
      <c r="B827" s="19">
        <f>'[2]NP Inflow data'!F827</f>
        <v>0.20699837850913</v>
      </c>
      <c r="C827" s="13">
        <f t="shared" si="33"/>
        <v>0.20699837850913</v>
      </c>
      <c r="E827">
        <v>882.24</v>
      </c>
      <c r="F827" s="16">
        <f>'[2]NP Inflow data'!C827</f>
        <v>8.8399346958936198E-2</v>
      </c>
      <c r="G827" s="16">
        <f t="shared" si="32"/>
        <v>-8.0100391730410632</v>
      </c>
      <c r="H827">
        <v>882.24</v>
      </c>
    </row>
    <row r="828" spans="1:8">
      <c r="A828">
        <v>942.25</v>
      </c>
      <c r="B828" s="19">
        <f>'[2]NP Inflow data'!F828</f>
        <v>0.20729459941147399</v>
      </c>
      <c r="C828" s="13">
        <f t="shared" si="33"/>
        <v>0.20729459941147399</v>
      </c>
      <c r="E828">
        <v>882.25</v>
      </c>
      <c r="F828" s="16">
        <f>'[2]NP Inflow data'!C828</f>
        <v>8.8566189664824393E-2</v>
      </c>
      <c r="G828" s="16">
        <f t="shared" si="32"/>
        <v>-8.0098723303351758</v>
      </c>
      <c r="H828">
        <v>882.25</v>
      </c>
    </row>
    <row r="829" spans="1:8">
      <c r="A829">
        <v>942.26</v>
      </c>
      <c r="B829" s="19">
        <f>'[2]NP Inflow data'!F829</f>
        <v>0.20759103028707501</v>
      </c>
      <c r="C829" s="13">
        <f t="shared" si="33"/>
        <v>0.20759103028707501</v>
      </c>
      <c r="E829">
        <v>882.26</v>
      </c>
      <c r="F829" s="16">
        <f>'[2]NP Inflow data'!C829</f>
        <v>8.8733169753673402E-2</v>
      </c>
      <c r="G829" s="16">
        <f t="shared" si="32"/>
        <v>-8.0097053502463265</v>
      </c>
      <c r="H829">
        <v>882.26</v>
      </c>
    </row>
    <row r="830" spans="1:8">
      <c r="A830">
        <v>942.27</v>
      </c>
      <c r="B830" s="19">
        <f>'[2]NP Inflow data'!F830</f>
        <v>0.207887671243175</v>
      </c>
      <c r="C830" s="13">
        <f t="shared" si="33"/>
        <v>0.207887671243175</v>
      </c>
      <c r="E830">
        <v>882.27</v>
      </c>
      <c r="F830" s="16">
        <f>'[2]NP Inflow data'!C830</f>
        <v>8.8900287820447094E-2</v>
      </c>
      <c r="G830" s="16">
        <f t="shared" si="32"/>
        <v>-8.009538232179553</v>
      </c>
      <c r="H830">
        <v>882.27</v>
      </c>
    </row>
    <row r="831" spans="1:8">
      <c r="A831">
        <v>942.28</v>
      </c>
      <c r="B831" s="19">
        <f>'[2]NP Inflow data'!F831</f>
        <v>0.20818452238701601</v>
      </c>
      <c r="C831" s="13">
        <f t="shared" si="33"/>
        <v>0.20818452238701601</v>
      </c>
      <c r="E831">
        <v>882.28</v>
      </c>
      <c r="F831" s="16">
        <f>'[2]NP Inflow data'!C831</f>
        <v>8.9067544460109296E-2</v>
      </c>
      <c r="G831" s="16">
        <f t="shared" si="32"/>
        <v>-8.0093709755398912</v>
      </c>
      <c r="H831">
        <v>882.28</v>
      </c>
    </row>
    <row r="832" spans="1:8">
      <c r="A832">
        <v>942.29</v>
      </c>
      <c r="B832" s="19">
        <f>'[2]NP Inflow data'!F832</f>
        <v>0.208481583825841</v>
      </c>
      <c r="C832" s="13">
        <f t="shared" si="33"/>
        <v>0.208481583825841</v>
      </c>
      <c r="E832">
        <v>882.29</v>
      </c>
      <c r="F832" s="16">
        <f>'[2]NP Inflow data'!C832</f>
        <v>8.92349402676237E-2</v>
      </c>
      <c r="G832" s="16">
        <f t="shared" si="32"/>
        <v>-8.0092035797323771</v>
      </c>
      <c r="H832">
        <v>882.29</v>
      </c>
    </row>
    <row r="833" spans="1:8">
      <c r="A833">
        <v>942.3</v>
      </c>
      <c r="B833" s="19">
        <f>'[2]NP Inflow data'!F833</f>
        <v>0.208778855666891</v>
      </c>
      <c r="C833" s="13">
        <f t="shared" si="33"/>
        <v>0.208778855666891</v>
      </c>
      <c r="E833">
        <v>882.3</v>
      </c>
      <c r="F833" s="16">
        <f>'[2]NP Inflow data'!C833</f>
        <v>8.9402475837954201E-2</v>
      </c>
      <c r="G833" s="16">
        <f t="shared" si="32"/>
        <v>-8.0090360441620465</v>
      </c>
      <c r="H833">
        <v>882.3</v>
      </c>
    </row>
    <row r="834" spans="1:8">
      <c r="A834">
        <v>942.31</v>
      </c>
      <c r="B834" s="19">
        <f>'[2]NP Inflow data'!F834</f>
        <v>0.20907633801740999</v>
      </c>
      <c r="C834" s="13">
        <f t="shared" si="33"/>
        <v>0.20907633801740999</v>
      </c>
      <c r="E834">
        <v>882.31</v>
      </c>
      <c r="F834" s="16">
        <f>'[2]NP Inflow data'!C834</f>
        <v>8.9570151766064504E-2</v>
      </c>
      <c r="G834" s="16">
        <f t="shared" si="32"/>
        <v>-8.0088683682339354</v>
      </c>
      <c r="H834">
        <v>882.31</v>
      </c>
    </row>
    <row r="835" spans="1:8">
      <c r="A835">
        <v>942.32</v>
      </c>
      <c r="B835" s="19">
        <f>'[2]NP Inflow data'!F835</f>
        <v>0.209374030984642</v>
      </c>
      <c r="C835" s="13">
        <f t="shared" si="33"/>
        <v>0.209374030984642</v>
      </c>
      <c r="E835">
        <v>882.32</v>
      </c>
      <c r="F835" s="16">
        <f>'[2]NP Inflow data'!C835</f>
        <v>8.9737968646920505E-2</v>
      </c>
      <c r="G835" s="16">
        <f t="shared" si="32"/>
        <v>-8.0087005513530798</v>
      </c>
      <c r="H835">
        <v>882.32</v>
      </c>
    </row>
    <row r="836" spans="1:8">
      <c r="A836">
        <v>942.33</v>
      </c>
      <c r="B836" s="19">
        <f>'[2]NP Inflow data'!F836</f>
        <v>0.20967193467582401</v>
      </c>
      <c r="C836" s="13">
        <f t="shared" si="33"/>
        <v>0.20967193467582401</v>
      </c>
      <c r="E836">
        <v>882.33</v>
      </c>
      <c r="F836" s="16">
        <f>'[2]NP Inflow data'!C836</f>
        <v>8.9905927075482006E-2</v>
      </c>
      <c r="G836" s="16">
        <f t="shared" si="32"/>
        <v>-8.008532592924519</v>
      </c>
      <c r="H836">
        <v>882.33</v>
      </c>
    </row>
    <row r="837" spans="1:8">
      <c r="A837">
        <v>942.34</v>
      </c>
      <c r="B837" s="19">
        <f>'[2]NP Inflow data'!F837</f>
        <v>0.2099700491982</v>
      </c>
      <c r="C837" s="13">
        <f t="shared" si="33"/>
        <v>0.2099700491982</v>
      </c>
      <c r="E837">
        <v>882.34</v>
      </c>
      <c r="F837" s="16">
        <f>'[2]NP Inflow data'!C837</f>
        <v>9.0074027646714697E-2</v>
      </c>
      <c r="G837" s="16">
        <f t="shared" ref="G837:G900" si="34">F837-$F$3103</f>
        <v>-8.0083644923532855</v>
      </c>
      <c r="H837">
        <v>882.34</v>
      </c>
    </row>
    <row r="838" spans="1:8">
      <c r="A838">
        <v>942.35</v>
      </c>
      <c r="B838" s="19">
        <f>'[2]NP Inflow data'!F838</f>
        <v>0.21026837465901299</v>
      </c>
      <c r="C838" s="13">
        <f t="shared" ref="C838:C901" si="35">B838-$B$24</f>
        <v>0.21026837465901299</v>
      </c>
      <c r="E838">
        <v>882.35</v>
      </c>
      <c r="F838" s="16">
        <f>'[2]NP Inflow data'!C838</f>
        <v>9.0242270955582501E-2</v>
      </c>
      <c r="G838" s="16">
        <f t="shared" si="34"/>
        <v>-8.008196249044417</v>
      </c>
      <c r="H838">
        <v>882.35</v>
      </c>
    </row>
    <row r="839" spans="1:8">
      <c r="A839">
        <v>942.36</v>
      </c>
      <c r="B839" s="19">
        <f>'[2]NP Inflow data'!F839</f>
        <v>0.21056691116550599</v>
      </c>
      <c r="C839" s="13">
        <f t="shared" si="35"/>
        <v>0.21056691116550599</v>
      </c>
      <c r="E839">
        <v>882.36</v>
      </c>
      <c r="F839" s="16">
        <f>'[2]NP Inflow data'!C839</f>
        <v>9.0410657597049193E-2</v>
      </c>
      <c r="G839" s="16">
        <f t="shared" si="34"/>
        <v>-8.0080278624029511</v>
      </c>
      <c r="H839">
        <v>882.36</v>
      </c>
    </row>
    <row r="840" spans="1:8">
      <c r="A840">
        <v>942.37</v>
      </c>
      <c r="B840" s="19">
        <f>'[2]NP Inflow data'!F840</f>
        <v>0.21086565882492</v>
      </c>
      <c r="C840" s="13">
        <f t="shared" si="35"/>
        <v>0.21086565882492</v>
      </c>
      <c r="E840">
        <v>882.37</v>
      </c>
      <c r="F840" s="16">
        <f>'[2]NP Inflow data'!C840</f>
        <v>9.0579188166078503E-2</v>
      </c>
      <c r="G840" s="16">
        <f t="shared" si="34"/>
        <v>-8.007859331833922</v>
      </c>
      <c r="H840">
        <v>882.37</v>
      </c>
    </row>
    <row r="841" spans="1:8">
      <c r="A841">
        <v>942.38</v>
      </c>
      <c r="B841" s="19">
        <f>'[2]NP Inflow data'!F841</f>
        <v>0.21116461774449799</v>
      </c>
      <c r="C841" s="13">
        <f t="shared" si="35"/>
        <v>0.21116461774449799</v>
      </c>
      <c r="E841">
        <v>882.38</v>
      </c>
      <c r="F841" s="16">
        <f>'[2]NP Inflow data'!C841</f>
        <v>9.0747863257634301E-2</v>
      </c>
      <c r="G841" s="16">
        <f t="shared" si="34"/>
        <v>-8.0076906567423656</v>
      </c>
      <c r="H841">
        <v>882.38</v>
      </c>
    </row>
    <row r="842" spans="1:8">
      <c r="A842">
        <v>942.39</v>
      </c>
      <c r="B842" s="19">
        <f>'[2]NP Inflow data'!F842</f>
        <v>0.211463788031483</v>
      </c>
      <c r="C842" s="13">
        <f t="shared" si="35"/>
        <v>0.211463788031483</v>
      </c>
      <c r="E842">
        <v>882.39</v>
      </c>
      <c r="F842" s="16">
        <f>'[2]NP Inflow data'!C842</f>
        <v>9.0916683466680401E-2</v>
      </c>
      <c r="G842" s="16">
        <f t="shared" si="34"/>
        <v>-8.0075218365333196</v>
      </c>
      <c r="H842">
        <v>882.39</v>
      </c>
    </row>
    <row r="843" spans="1:8">
      <c r="A843">
        <v>942.4</v>
      </c>
      <c r="B843" s="19">
        <f>'[2]NP Inflow data'!F843</f>
        <v>0.21176316979311499</v>
      </c>
      <c r="C843" s="13">
        <f t="shared" si="35"/>
        <v>0.21176316979311499</v>
      </c>
      <c r="E843">
        <v>882.4</v>
      </c>
      <c r="F843" s="16">
        <f>'[2]NP Inflow data'!C843</f>
        <v>9.1085649388180506E-2</v>
      </c>
      <c r="G843" s="16">
        <f t="shared" si="34"/>
        <v>-8.00735287061182</v>
      </c>
      <c r="H843">
        <v>882.4</v>
      </c>
    </row>
    <row r="844" spans="1:8">
      <c r="A844">
        <v>942.41</v>
      </c>
      <c r="B844" s="19">
        <f>'[2]NP Inflow data'!F844</f>
        <v>0.21206276313663899</v>
      </c>
      <c r="C844" s="13">
        <f t="shared" si="35"/>
        <v>0.21206276313663899</v>
      </c>
      <c r="E844">
        <v>882.41</v>
      </c>
      <c r="F844" s="16">
        <f>'[2]NP Inflow data'!C844</f>
        <v>9.1254761617098404E-2</v>
      </c>
      <c r="G844" s="16">
        <f t="shared" si="34"/>
        <v>-8.0071837583829026</v>
      </c>
      <c r="H844">
        <v>882.41</v>
      </c>
    </row>
    <row r="845" spans="1:8">
      <c r="A845">
        <v>942.42</v>
      </c>
      <c r="B845" s="19">
        <f>'[2]NP Inflow data'!F845</f>
        <v>0.212362568169295</v>
      </c>
      <c r="C845" s="13">
        <f t="shared" si="35"/>
        <v>0.212362568169295</v>
      </c>
      <c r="E845">
        <v>882.42</v>
      </c>
      <c r="F845" s="16">
        <f>'[2]NP Inflow data'!C845</f>
        <v>9.1424020748398005E-2</v>
      </c>
      <c r="G845" s="16">
        <f t="shared" si="34"/>
        <v>-8.0070144992516017</v>
      </c>
      <c r="H845">
        <v>882.42</v>
      </c>
    </row>
    <row r="846" spans="1:8">
      <c r="A846">
        <v>942.43</v>
      </c>
      <c r="B846" s="19">
        <f>'[2]NP Inflow data'!F846</f>
        <v>0.21266258499832699</v>
      </c>
      <c r="C846" s="13">
        <f t="shared" si="35"/>
        <v>0.21266258499832699</v>
      </c>
      <c r="E846">
        <v>882.43</v>
      </c>
      <c r="F846" s="16">
        <f>'[2]NP Inflow data'!C846</f>
        <v>9.1593427377043096E-2</v>
      </c>
      <c r="G846" s="16">
        <f t="shared" si="34"/>
        <v>-8.0068450926229566</v>
      </c>
      <c r="H846">
        <v>882.43</v>
      </c>
    </row>
    <row r="847" spans="1:8">
      <c r="A847">
        <v>942.44</v>
      </c>
      <c r="B847" s="19">
        <f>'[2]NP Inflow data'!F847</f>
        <v>0.212962813730979</v>
      </c>
      <c r="C847" s="13">
        <f t="shared" si="35"/>
        <v>0.212962813730979</v>
      </c>
      <c r="E847">
        <v>882.44</v>
      </c>
      <c r="F847" s="16">
        <f>'[2]NP Inflow data'!C847</f>
        <v>9.1762982097999296E-2</v>
      </c>
      <c r="G847" s="16">
        <f t="shared" si="34"/>
        <v>-8.0066755379020016</v>
      </c>
      <c r="H847">
        <v>882.44</v>
      </c>
    </row>
    <row r="848" spans="1:8">
      <c r="A848">
        <v>942.45</v>
      </c>
      <c r="B848" s="19">
        <f>'[2]NP Inflow data'!F848</f>
        <v>0.21326325447448799</v>
      </c>
      <c r="C848" s="13">
        <f t="shared" si="35"/>
        <v>0.21326325447448799</v>
      </c>
      <c r="E848">
        <v>882.45</v>
      </c>
      <c r="F848" s="16">
        <f>'[2]NP Inflow data'!C848</f>
        <v>9.19326855062267E-2</v>
      </c>
      <c r="G848" s="16">
        <f t="shared" si="34"/>
        <v>-8.0065058344937743</v>
      </c>
      <c r="H848">
        <v>882.45</v>
      </c>
    </row>
    <row r="849" spans="1:8">
      <c r="A849">
        <v>942.46</v>
      </c>
      <c r="B849" s="19">
        <f>'[2]NP Inflow data'!F849</f>
        <v>0.21356390733609801</v>
      </c>
      <c r="C849" s="13">
        <f t="shared" si="35"/>
        <v>0.21356390733609801</v>
      </c>
      <c r="E849">
        <v>882.46</v>
      </c>
      <c r="F849" s="16">
        <f>'[2]NP Inflow data'!C849</f>
        <v>9.2102538196690897E-2</v>
      </c>
      <c r="G849" s="16">
        <f t="shared" si="34"/>
        <v>-8.0063359818033089</v>
      </c>
      <c r="H849">
        <v>882.46</v>
      </c>
    </row>
    <row r="850" spans="1:8">
      <c r="A850">
        <v>942.47</v>
      </c>
      <c r="B850" s="19">
        <f>'[2]NP Inflow data'!F850</f>
        <v>0.21386477242305299</v>
      </c>
      <c r="C850" s="13">
        <f t="shared" si="35"/>
        <v>0.21386477242305299</v>
      </c>
      <c r="E850">
        <v>882.47</v>
      </c>
      <c r="F850" s="16">
        <f>'[2]NP Inflow data'!C850</f>
        <v>9.2272540764355801E-2</v>
      </c>
      <c r="G850" s="16">
        <f t="shared" si="34"/>
        <v>-8.0061659792356448</v>
      </c>
      <c r="H850">
        <v>882.47</v>
      </c>
    </row>
    <row r="851" spans="1:8">
      <c r="A851">
        <v>942.48</v>
      </c>
      <c r="B851" s="19">
        <f>'[2]NP Inflow data'!F851</f>
        <v>0.21416584984259401</v>
      </c>
      <c r="C851" s="13">
        <f t="shared" si="35"/>
        <v>0.21416584984259401</v>
      </c>
      <c r="E851">
        <v>882.48</v>
      </c>
      <c r="F851" s="16">
        <f>'[2]NP Inflow data'!C851</f>
        <v>9.24426938041851E-2</v>
      </c>
      <c r="G851" s="16">
        <f t="shared" si="34"/>
        <v>-8.0059958261958144</v>
      </c>
      <c r="H851">
        <v>882.48</v>
      </c>
    </row>
    <row r="852" spans="1:8">
      <c r="A852">
        <v>942.49</v>
      </c>
      <c r="B852" s="19">
        <f>'[2]NP Inflow data'!F852</f>
        <v>0.21446713970196399</v>
      </c>
      <c r="C852" s="13">
        <f t="shared" si="35"/>
        <v>0.21446713970196399</v>
      </c>
      <c r="E852">
        <v>882.49</v>
      </c>
      <c r="F852" s="16">
        <f>'[2]NP Inflow data'!C852</f>
        <v>9.2612997911142705E-2</v>
      </c>
      <c r="G852" s="16">
        <f t="shared" si="34"/>
        <v>-8.0058255220888572</v>
      </c>
      <c r="H852">
        <v>882.49</v>
      </c>
    </row>
    <row r="853" spans="1:8">
      <c r="A853">
        <v>942.5</v>
      </c>
      <c r="B853" s="19">
        <f>'[2]NP Inflow data'!F853</f>
        <v>0.21476864210840599</v>
      </c>
      <c r="C853" s="13">
        <f t="shared" si="35"/>
        <v>0.21476864210840599</v>
      </c>
      <c r="E853">
        <v>882.5</v>
      </c>
      <c r="F853" s="16">
        <f>'[2]NP Inflow data'!C853</f>
        <v>9.2783453680192293E-2</v>
      </c>
      <c r="G853" s="16">
        <f t="shared" si="34"/>
        <v>-8.0056550663198074</v>
      </c>
      <c r="H853">
        <v>882.5</v>
      </c>
    </row>
    <row r="854" spans="1:8">
      <c r="A854">
        <v>942.51</v>
      </c>
      <c r="B854" s="19">
        <f>'[2]NP Inflow data'!F854</f>
        <v>0.21507035716916001</v>
      </c>
      <c r="C854" s="13">
        <f t="shared" si="35"/>
        <v>0.21507035716916001</v>
      </c>
      <c r="E854">
        <v>882.51</v>
      </c>
      <c r="F854" s="16">
        <f>'[2]NP Inflow data'!C854</f>
        <v>9.2954061706297705E-2</v>
      </c>
      <c r="G854" s="16">
        <f t="shared" si="34"/>
        <v>-8.0054844582937026</v>
      </c>
      <c r="H854">
        <v>882.51</v>
      </c>
    </row>
    <row r="855" spans="1:8">
      <c r="A855">
        <v>942.52</v>
      </c>
      <c r="B855" s="19">
        <f>'[2]NP Inflow data'!F855</f>
        <v>0.21537228499146999</v>
      </c>
      <c r="C855" s="13">
        <f t="shared" si="35"/>
        <v>0.21537228499146999</v>
      </c>
      <c r="E855">
        <v>882.52</v>
      </c>
      <c r="F855" s="16">
        <f>'[2]NP Inflow data'!C855</f>
        <v>9.3124822584422798E-2</v>
      </c>
      <c r="G855" s="16">
        <f t="shared" si="34"/>
        <v>-8.005313697415577</v>
      </c>
      <c r="H855">
        <v>882.52</v>
      </c>
    </row>
    <row r="856" spans="1:8">
      <c r="A856">
        <v>942.53</v>
      </c>
      <c r="B856" s="19">
        <f>'[2]NP Inflow data'!F856</f>
        <v>0.215674425682577</v>
      </c>
      <c r="C856" s="13">
        <f t="shared" si="35"/>
        <v>0.215674425682577</v>
      </c>
      <c r="E856">
        <v>882.53</v>
      </c>
      <c r="F856" s="16">
        <f>'[2]NP Inflow data'!C856</f>
        <v>9.3295736909531399E-2</v>
      </c>
      <c r="G856" s="16">
        <f t="shared" si="34"/>
        <v>-8.0051427830904682</v>
      </c>
      <c r="H856">
        <v>882.53</v>
      </c>
    </row>
    <row r="857" spans="1:8">
      <c r="A857">
        <v>942.54</v>
      </c>
      <c r="B857" s="19">
        <f>'[2]NP Inflow data'!F857</f>
        <v>0.21597677934972501</v>
      </c>
      <c r="C857" s="13">
        <f t="shared" si="35"/>
        <v>0.21597677934972501</v>
      </c>
      <c r="E857">
        <v>882.54</v>
      </c>
      <c r="F857" s="16">
        <f>'[2]NP Inflow data'!C857</f>
        <v>9.3466805276587198E-2</v>
      </c>
      <c r="G857" s="16">
        <f t="shared" si="34"/>
        <v>-8.0049717147234123</v>
      </c>
      <c r="H857">
        <v>882.54</v>
      </c>
    </row>
    <row r="858" spans="1:8">
      <c r="A858">
        <v>942.55</v>
      </c>
      <c r="B858" s="19">
        <f>'[2]NP Inflow data'!F858</f>
        <v>0.21627934610015501</v>
      </c>
      <c r="C858" s="13">
        <f t="shared" si="35"/>
        <v>0.21627934610015501</v>
      </c>
      <c r="E858">
        <v>882.55</v>
      </c>
      <c r="F858" s="16">
        <f>'[2]NP Inflow data'!C858</f>
        <v>9.3638028280553995E-2</v>
      </c>
      <c r="G858" s="16">
        <f t="shared" si="34"/>
        <v>-8.0048004917194469</v>
      </c>
      <c r="H858">
        <v>882.55</v>
      </c>
    </row>
    <row r="859" spans="1:8">
      <c r="A859">
        <v>942.56</v>
      </c>
      <c r="B859" s="19">
        <f>'[2]NP Inflow data'!F859</f>
        <v>0.21658212604110999</v>
      </c>
      <c r="C859" s="13">
        <f t="shared" si="35"/>
        <v>0.21658212604110999</v>
      </c>
      <c r="E859">
        <v>882.56</v>
      </c>
      <c r="F859" s="16">
        <f>'[2]NP Inflow data'!C859</f>
        <v>9.3809406516395702E-2</v>
      </c>
      <c r="G859" s="16">
        <f t="shared" si="34"/>
        <v>-8.0046291134836043</v>
      </c>
      <c r="H859">
        <v>882.56</v>
      </c>
    </row>
    <row r="860" spans="1:8">
      <c r="A860">
        <v>942.57</v>
      </c>
      <c r="B860" s="19">
        <f>'[2]NP Inflow data'!F860</f>
        <v>0.216885119279835</v>
      </c>
      <c r="C860" s="13">
        <f t="shared" si="35"/>
        <v>0.216885119279835</v>
      </c>
      <c r="E860">
        <v>882.57</v>
      </c>
      <c r="F860" s="16">
        <f>'[2]NP Inflow data'!C860</f>
        <v>9.3980940579078007E-2</v>
      </c>
      <c r="G860" s="16">
        <f t="shared" si="34"/>
        <v>-8.0044575794209223</v>
      </c>
      <c r="H860">
        <v>882.57</v>
      </c>
    </row>
    <row r="861" spans="1:8">
      <c r="A861">
        <v>942.58</v>
      </c>
      <c r="B861" s="19">
        <f>'[2]NP Inflow data'!F861</f>
        <v>0.21718832592356599</v>
      </c>
      <c r="C861" s="13">
        <f t="shared" si="35"/>
        <v>0.21718832592356599</v>
      </c>
      <c r="E861">
        <v>882.58</v>
      </c>
      <c r="F861" s="16">
        <f>'[2]NP Inflow data'!C861</f>
        <v>9.4152631063560699E-2</v>
      </c>
      <c r="G861" s="16">
        <f t="shared" si="34"/>
        <v>-8.0042858889364403</v>
      </c>
      <c r="H861">
        <v>882.58</v>
      </c>
    </row>
    <row r="862" spans="1:8">
      <c r="A862">
        <v>942.59</v>
      </c>
      <c r="B862" s="19">
        <f>'[2]NP Inflow data'!F862</f>
        <v>0.21749174607954699</v>
      </c>
      <c r="C862" s="13">
        <f t="shared" si="35"/>
        <v>0.21749174607954699</v>
      </c>
      <c r="E862">
        <v>882.59</v>
      </c>
      <c r="F862" s="16">
        <f>'[2]NP Inflow data'!C862</f>
        <v>9.4324478564809702E-2</v>
      </c>
      <c r="G862" s="16">
        <f t="shared" si="34"/>
        <v>-8.0041140414351908</v>
      </c>
      <c r="H862">
        <v>882.59</v>
      </c>
    </row>
    <row r="863" spans="1:8">
      <c r="A863">
        <v>942.6</v>
      </c>
      <c r="B863" s="19">
        <f>'[2]NP Inflow data'!F863</f>
        <v>0.21779537985502301</v>
      </c>
      <c r="C863" s="13">
        <f t="shared" si="35"/>
        <v>0.21779537985502301</v>
      </c>
      <c r="E863">
        <v>882.6</v>
      </c>
      <c r="F863" s="16">
        <f>'[2]NP Inflow data'!C863</f>
        <v>9.4496483677788706E-2</v>
      </c>
      <c r="G863" s="16">
        <f t="shared" si="34"/>
        <v>-8.0039420363222114</v>
      </c>
      <c r="H863">
        <v>882.6</v>
      </c>
    </row>
    <row r="864" spans="1:8">
      <c r="A864">
        <v>942.61</v>
      </c>
      <c r="B864" s="19">
        <f>'[2]NP Inflow data'!F864</f>
        <v>0.218099227357235</v>
      </c>
      <c r="C864" s="13">
        <f t="shared" si="35"/>
        <v>0.218099227357235</v>
      </c>
      <c r="E864">
        <v>882.61</v>
      </c>
      <c r="F864" s="16">
        <f>'[2]NP Inflow data'!C864</f>
        <v>9.4668646997461595E-2</v>
      </c>
      <c r="G864" s="16">
        <f t="shared" si="34"/>
        <v>-8.0037698730025379</v>
      </c>
      <c r="H864">
        <v>882.61</v>
      </c>
    </row>
    <row r="865" spans="1:8">
      <c r="A865">
        <v>942.62</v>
      </c>
      <c r="B865" s="19">
        <f>'[2]NP Inflow data'!F865</f>
        <v>0.21840328869342401</v>
      </c>
      <c r="C865" s="13">
        <f t="shared" si="35"/>
        <v>0.21840328869342401</v>
      </c>
      <c r="E865">
        <v>882.62</v>
      </c>
      <c r="F865" s="16">
        <f>'[2]NP Inflow data'!C865</f>
        <v>9.4840969118792098E-2</v>
      </c>
      <c r="G865" s="16">
        <f t="shared" si="34"/>
        <v>-8.0035975508812083</v>
      </c>
      <c r="H865">
        <v>882.62</v>
      </c>
    </row>
    <row r="866" spans="1:8">
      <c r="A866">
        <v>942.63</v>
      </c>
      <c r="B866" s="19">
        <f>'[2]NP Inflow data'!F866</f>
        <v>0.21870756397083399</v>
      </c>
      <c r="C866" s="13">
        <f t="shared" si="35"/>
        <v>0.21870756397083399</v>
      </c>
      <c r="E866">
        <v>882.63</v>
      </c>
      <c r="F866" s="16">
        <f>'[2]NP Inflow data'!C866</f>
        <v>9.5013450636744101E-2</v>
      </c>
      <c r="G866" s="16">
        <f t="shared" si="34"/>
        <v>-8.0034250693632565</v>
      </c>
      <c r="H866">
        <v>882.63</v>
      </c>
    </row>
    <row r="867" spans="1:8">
      <c r="A867">
        <v>942.64</v>
      </c>
      <c r="B867" s="19">
        <f>'[2]NP Inflow data'!F867</f>
        <v>0.219012053296707</v>
      </c>
      <c r="C867" s="13">
        <f t="shared" si="35"/>
        <v>0.219012053296707</v>
      </c>
      <c r="E867">
        <v>882.64</v>
      </c>
      <c r="F867" s="16">
        <f>'[2]NP Inflow data'!C867</f>
        <v>9.5186092146281195E-2</v>
      </c>
      <c r="G867" s="16">
        <f t="shared" si="34"/>
        <v>-8.0032524278537185</v>
      </c>
      <c r="H867">
        <v>882.64</v>
      </c>
    </row>
    <row r="868" spans="1:8">
      <c r="A868">
        <v>942.65</v>
      </c>
      <c r="B868" s="19">
        <f>'[2]NP Inflow data'!F868</f>
        <v>0.21931675677828499</v>
      </c>
      <c r="C868" s="13">
        <f t="shared" si="35"/>
        <v>0.21931675677828499</v>
      </c>
      <c r="E868">
        <v>882.65</v>
      </c>
      <c r="F868" s="16">
        <f>'[2]NP Inflow data'!C868</f>
        <v>9.5358894242367404E-2</v>
      </c>
      <c r="G868" s="16">
        <f t="shared" si="34"/>
        <v>-8.003079625757632</v>
      </c>
      <c r="H868">
        <v>882.65</v>
      </c>
    </row>
    <row r="869" spans="1:8">
      <c r="A869">
        <v>942.66</v>
      </c>
      <c r="B869" s="19">
        <f>'[2]NP Inflow data'!F869</f>
        <v>0.21962167452281001</v>
      </c>
      <c r="C869" s="13">
        <f t="shared" si="35"/>
        <v>0.21962167452281001</v>
      </c>
      <c r="E869">
        <v>882.66</v>
      </c>
      <c r="F869" s="16">
        <f>'[2]NP Inflow data'!C869</f>
        <v>9.5531857519966498E-2</v>
      </c>
      <c r="G869" s="16">
        <f t="shared" si="34"/>
        <v>-8.0029066624800329</v>
      </c>
      <c r="H869">
        <v>882.66</v>
      </c>
    </row>
    <row r="870" spans="1:8">
      <c r="A870">
        <v>942.67</v>
      </c>
      <c r="B870" s="19">
        <f>'[2]NP Inflow data'!F870</f>
        <v>0.21992680663752401</v>
      </c>
      <c r="C870" s="13">
        <f t="shared" si="35"/>
        <v>0.21992680663752401</v>
      </c>
      <c r="E870">
        <v>882.67</v>
      </c>
      <c r="F870" s="16">
        <f>'[2]NP Inflow data'!C870</f>
        <v>9.57049825740421E-2</v>
      </c>
      <c r="G870" s="16">
        <f t="shared" si="34"/>
        <v>-8.0027335374259589</v>
      </c>
      <c r="H870">
        <v>882.67</v>
      </c>
    </row>
    <row r="871" spans="1:8">
      <c r="A871">
        <v>942.68</v>
      </c>
      <c r="B871" s="19">
        <f>'[2]NP Inflow data'!F871</f>
        <v>0.22023215322966999</v>
      </c>
      <c r="C871" s="13">
        <f t="shared" si="35"/>
        <v>0.22023215322966999</v>
      </c>
      <c r="E871">
        <v>882.68</v>
      </c>
      <c r="F871" s="16">
        <f>'[2]NP Inflow data'!C871</f>
        <v>9.5878269999558202E-2</v>
      </c>
      <c r="G871" s="16">
        <f t="shared" si="34"/>
        <v>-8.0025602500004425</v>
      </c>
      <c r="H871">
        <v>882.68</v>
      </c>
    </row>
    <row r="872" spans="1:8">
      <c r="A872">
        <v>942.69</v>
      </c>
      <c r="B872" s="19">
        <f>'[2]NP Inflow data'!F872</f>
        <v>0.220537714406494</v>
      </c>
      <c r="C872" s="13">
        <f t="shared" si="35"/>
        <v>0.220537714406494</v>
      </c>
      <c r="E872">
        <v>882.69</v>
      </c>
      <c r="F872" s="16">
        <f>'[2]NP Inflow data'!C872</f>
        <v>9.6051720391480494E-2</v>
      </c>
      <c r="G872" s="16">
        <f t="shared" si="34"/>
        <v>-8.0023867996085194</v>
      </c>
      <c r="H872">
        <v>882.69</v>
      </c>
    </row>
    <row r="873" spans="1:8">
      <c r="A873">
        <v>942.7</v>
      </c>
      <c r="B873" s="19">
        <f>'[2]NP Inflow data'!F873</f>
        <v>0.22084349027523001</v>
      </c>
      <c r="C873" s="13">
        <f t="shared" si="35"/>
        <v>0.22084349027523001</v>
      </c>
      <c r="E873">
        <v>882.7</v>
      </c>
      <c r="F873" s="16">
        <f>'[2]NP Inflow data'!C873</f>
        <v>9.6225334344768904E-2</v>
      </c>
      <c r="G873" s="16">
        <f t="shared" si="34"/>
        <v>-8.002213185655231</v>
      </c>
      <c r="H873">
        <v>882.7</v>
      </c>
    </row>
    <row r="874" spans="1:8">
      <c r="A874">
        <v>942.71</v>
      </c>
      <c r="B874" s="19">
        <f>'[2]NP Inflow data'!F874</f>
        <v>0.221149480943125</v>
      </c>
      <c r="C874" s="13">
        <f t="shared" si="35"/>
        <v>0.221149480943125</v>
      </c>
      <c r="E874">
        <v>882.71</v>
      </c>
      <c r="F874" s="16">
        <f>'[2]NP Inflow data'!C874</f>
        <v>9.6399112454389105E-2</v>
      </c>
      <c r="G874" s="16">
        <f t="shared" si="34"/>
        <v>-8.0020394075456114</v>
      </c>
      <c r="H874">
        <v>882.71</v>
      </c>
    </row>
    <row r="875" spans="1:8">
      <c r="A875">
        <v>942.72</v>
      </c>
      <c r="B875" s="19">
        <f>'[2]NP Inflow data'!F875</f>
        <v>0.22145568651742001</v>
      </c>
      <c r="C875" s="13">
        <f t="shared" si="35"/>
        <v>0.22145568651742001</v>
      </c>
      <c r="E875">
        <v>882.72</v>
      </c>
      <c r="F875" s="16">
        <f>'[2]NP Inflow data'!C875</f>
        <v>9.6573055315304898E-2</v>
      </c>
      <c r="G875" s="16">
        <f t="shared" si="34"/>
        <v>-8.0018654646846947</v>
      </c>
      <c r="H875">
        <v>882.72</v>
      </c>
    </row>
    <row r="876" spans="1:8">
      <c r="A876">
        <v>942.73</v>
      </c>
      <c r="B876" s="19">
        <f>'[2]NP Inflow data'!F876</f>
        <v>0.22176210710535901</v>
      </c>
      <c r="C876" s="13">
        <f t="shared" si="35"/>
        <v>0.22176210710535901</v>
      </c>
      <c r="E876">
        <v>882.73</v>
      </c>
      <c r="F876" s="16">
        <f>'[2]NP Inflow data'!C876</f>
        <v>9.6747163522480098E-2</v>
      </c>
      <c r="G876" s="16">
        <f t="shared" si="34"/>
        <v>-8.0016913564775205</v>
      </c>
      <c r="H876">
        <v>882.73</v>
      </c>
    </row>
    <row r="877" spans="1:8">
      <c r="A877">
        <v>942.74</v>
      </c>
      <c r="B877" s="19">
        <f>'[2]NP Inflow data'!F877</f>
        <v>0.22206874281418301</v>
      </c>
      <c r="C877" s="13">
        <f t="shared" si="35"/>
        <v>0.22206874281418301</v>
      </c>
      <c r="E877">
        <v>882.74</v>
      </c>
      <c r="F877" s="16">
        <f>'[2]NP Inflow data'!C877</f>
        <v>9.6921437670878602E-2</v>
      </c>
      <c r="G877" s="16">
        <f t="shared" si="34"/>
        <v>-8.0015170823291211</v>
      </c>
      <c r="H877">
        <v>882.74</v>
      </c>
    </row>
    <row r="878" spans="1:8">
      <c r="A878">
        <v>942.75</v>
      </c>
      <c r="B878" s="19">
        <f>'[2]NP Inflow data'!F878</f>
        <v>0.222375593751134</v>
      </c>
      <c r="C878" s="13">
        <f t="shared" si="35"/>
        <v>0.222375593751134</v>
      </c>
      <c r="E878">
        <v>882.75</v>
      </c>
      <c r="F878" s="16">
        <f>'[2]NP Inflow data'!C878</f>
        <v>9.7095878355464099E-2</v>
      </c>
      <c r="G878" s="16">
        <f t="shared" si="34"/>
        <v>-8.0013426416445359</v>
      </c>
      <c r="H878">
        <v>882.75</v>
      </c>
    </row>
    <row r="879" spans="1:8">
      <c r="A879">
        <v>942.76</v>
      </c>
      <c r="B879" s="19">
        <f>'[2]NP Inflow data'!F879</f>
        <v>0.22268266002345599</v>
      </c>
      <c r="C879" s="13">
        <f t="shared" si="35"/>
        <v>0.22268266002345599</v>
      </c>
      <c r="E879">
        <v>882.76</v>
      </c>
      <c r="F879" s="16">
        <f>'[2]NP Inflow data'!C879</f>
        <v>9.7270486171200293E-2</v>
      </c>
      <c r="G879" s="16">
        <f t="shared" si="34"/>
        <v>-8.0011680338287992</v>
      </c>
      <c r="H879">
        <v>882.76</v>
      </c>
    </row>
    <row r="880" spans="1:8">
      <c r="A880">
        <v>942.77</v>
      </c>
      <c r="B880" s="19">
        <f>'[2]NP Inflow data'!F880</f>
        <v>0.22298994173838901</v>
      </c>
      <c r="C880" s="13">
        <f t="shared" si="35"/>
        <v>0.22298994173838901</v>
      </c>
      <c r="E880">
        <v>882.77</v>
      </c>
      <c r="F880" s="16">
        <f>'[2]NP Inflow data'!C880</f>
        <v>9.7445261713051304E-2</v>
      </c>
      <c r="G880" s="16">
        <f t="shared" si="34"/>
        <v>-8.0009932582869485</v>
      </c>
      <c r="H880">
        <v>882.77</v>
      </c>
    </row>
    <row r="881" spans="1:8">
      <c r="A881">
        <v>942.78</v>
      </c>
      <c r="B881" s="19">
        <f>'[2]NP Inflow data'!F881</f>
        <v>0.223297439003177</v>
      </c>
      <c r="C881" s="13">
        <f t="shared" si="35"/>
        <v>0.223297439003177</v>
      </c>
      <c r="E881">
        <v>882.78</v>
      </c>
      <c r="F881" s="16">
        <f>'[2]NP Inflow data'!C881</f>
        <v>9.7620205575980598E-2</v>
      </c>
      <c r="G881" s="16">
        <f t="shared" si="34"/>
        <v>-8.0008183144240199</v>
      </c>
      <c r="H881">
        <v>882.78</v>
      </c>
    </row>
    <row r="882" spans="1:8">
      <c r="A882">
        <v>942.79</v>
      </c>
      <c r="B882" s="19">
        <f>'[2]NP Inflow data'!F882</f>
        <v>0.223605151925061</v>
      </c>
      <c r="C882" s="13">
        <f t="shared" si="35"/>
        <v>0.223605151925061</v>
      </c>
      <c r="E882">
        <v>882.79</v>
      </c>
      <c r="F882" s="16">
        <f>'[2]NP Inflow data'!C882</f>
        <v>9.7795318354952199E-2</v>
      </c>
      <c r="G882" s="16">
        <f t="shared" si="34"/>
        <v>-8.0006432016450475</v>
      </c>
      <c r="H882">
        <v>882.79</v>
      </c>
    </row>
    <row r="883" spans="1:8">
      <c r="A883">
        <v>942.8</v>
      </c>
      <c r="B883" s="19">
        <f>'[2]NP Inflow data'!F883</f>
        <v>0.22391308061128401</v>
      </c>
      <c r="C883" s="13">
        <f t="shared" si="35"/>
        <v>0.22391308061128401</v>
      </c>
      <c r="E883">
        <v>882.8</v>
      </c>
      <c r="F883" s="16">
        <f>'[2]NP Inflow data'!C883</f>
        <v>9.7970600644929795E-2</v>
      </c>
      <c r="G883" s="16">
        <f t="shared" si="34"/>
        <v>-8.0004679193550707</v>
      </c>
      <c r="H883">
        <v>882.8</v>
      </c>
    </row>
    <row r="884" spans="1:8">
      <c r="A884">
        <v>942.81</v>
      </c>
      <c r="B884" s="19">
        <f>'[2]NP Inflow data'!F884</f>
        <v>0.22422122516908899</v>
      </c>
      <c r="C884" s="13">
        <f t="shared" si="35"/>
        <v>0.22422122516908899</v>
      </c>
      <c r="E884">
        <v>882.81</v>
      </c>
      <c r="F884" s="16">
        <f>'[2]NP Inflow data'!C884</f>
        <v>9.8146053040877201E-2</v>
      </c>
      <c r="G884" s="16">
        <f t="shared" si="34"/>
        <v>-8.0002924669591238</v>
      </c>
      <c r="H884">
        <v>882.81</v>
      </c>
    </row>
    <row r="885" spans="1:8">
      <c r="A885">
        <v>942.82</v>
      </c>
      <c r="B885" s="19">
        <f>'[2]NP Inflow data'!F885</f>
        <v>0.22452958570571999</v>
      </c>
      <c r="C885" s="13">
        <f t="shared" si="35"/>
        <v>0.22452958570571999</v>
      </c>
      <c r="E885">
        <v>882.82</v>
      </c>
      <c r="F885" s="16">
        <f>'[2]NP Inflow data'!C885</f>
        <v>9.8321676137760203E-2</v>
      </c>
      <c r="G885" s="16">
        <f t="shared" si="34"/>
        <v>-8.0001168438622408</v>
      </c>
      <c r="H885">
        <v>882.82</v>
      </c>
    </row>
    <row r="886" spans="1:8">
      <c r="A886">
        <v>942.83</v>
      </c>
      <c r="B886" s="19">
        <f>'[2]NP Inflow data'!F886</f>
        <v>0.224838162328413</v>
      </c>
      <c r="C886" s="13">
        <f t="shared" si="35"/>
        <v>0.224838162328413</v>
      </c>
      <c r="E886">
        <v>882.83</v>
      </c>
      <c r="F886" s="16">
        <f>'[2]NP Inflow data'!C886</f>
        <v>9.8497470530538603E-2</v>
      </c>
      <c r="G886" s="16">
        <f t="shared" si="34"/>
        <v>-7.9999410494694612</v>
      </c>
      <c r="H886">
        <v>882.83</v>
      </c>
    </row>
    <row r="887" spans="1:8">
      <c r="A887">
        <v>942.84</v>
      </c>
      <c r="B887" s="19">
        <f>'[2]NP Inflow data'!F887</f>
        <v>0.22514695514441499</v>
      </c>
      <c r="C887" s="13">
        <f t="shared" si="35"/>
        <v>0.22514695514441499</v>
      </c>
      <c r="E887">
        <v>882.84</v>
      </c>
      <c r="F887" s="16">
        <f>'[2]NP Inflow data'!C887</f>
        <v>9.8673436814178297E-2</v>
      </c>
      <c r="G887" s="16">
        <f t="shared" si="34"/>
        <v>-7.9997650831858218</v>
      </c>
      <c r="H887">
        <v>882.84</v>
      </c>
    </row>
    <row r="888" spans="1:8">
      <c r="A888">
        <v>942.85</v>
      </c>
      <c r="B888" s="19">
        <f>'[2]NP Inflow data'!F888</f>
        <v>0.22545596426096601</v>
      </c>
      <c r="C888" s="13">
        <f t="shared" si="35"/>
        <v>0.22545596426096601</v>
      </c>
      <c r="E888">
        <v>882.85</v>
      </c>
      <c r="F888" s="16">
        <f>'[2]NP Inflow data'!C888</f>
        <v>9.8849575583642907E-2</v>
      </c>
      <c r="G888" s="16">
        <f t="shared" si="34"/>
        <v>-7.9995889444163577</v>
      </c>
      <c r="H888">
        <v>882.85</v>
      </c>
    </row>
    <row r="889" spans="1:8">
      <c r="A889">
        <v>942.86</v>
      </c>
      <c r="B889" s="19">
        <f>'[2]NP Inflow data'!F889</f>
        <v>0.22576518978530999</v>
      </c>
      <c r="C889" s="13">
        <f t="shared" si="35"/>
        <v>0.22576518978530999</v>
      </c>
      <c r="E889">
        <v>882.86</v>
      </c>
      <c r="F889" s="16">
        <f>'[2]NP Inflow data'!C889</f>
        <v>9.9025887433896398E-2</v>
      </c>
      <c r="G889" s="16">
        <f t="shared" si="34"/>
        <v>-7.9994126325661039</v>
      </c>
      <c r="H889">
        <v>882.86</v>
      </c>
    </row>
    <row r="890" spans="1:8">
      <c r="A890">
        <v>942.87</v>
      </c>
      <c r="B890" s="19">
        <f>'[2]NP Inflow data'!F890</f>
        <v>0.22607463182468801</v>
      </c>
      <c r="C890" s="13">
        <f t="shared" si="35"/>
        <v>0.22607463182468801</v>
      </c>
      <c r="E890">
        <v>882.87</v>
      </c>
      <c r="F890" s="16">
        <f>'[2]NP Inflow data'!C890</f>
        <v>9.9202372959902502E-2</v>
      </c>
      <c r="G890" s="16">
        <f t="shared" si="34"/>
        <v>-7.9992361470400981</v>
      </c>
      <c r="H890">
        <v>882.87</v>
      </c>
    </row>
    <row r="891" spans="1:8">
      <c r="A891">
        <v>942.88</v>
      </c>
      <c r="B891" s="19">
        <f>'[2]NP Inflow data'!F891</f>
        <v>0.22638429048634401</v>
      </c>
      <c r="C891" s="13">
        <f t="shared" si="35"/>
        <v>0.22638429048634401</v>
      </c>
      <c r="E891">
        <v>882.88</v>
      </c>
      <c r="F891" s="16">
        <f>'[2]NP Inflow data'!C891</f>
        <v>9.9379032756625005E-2</v>
      </c>
      <c r="G891" s="16">
        <f t="shared" si="34"/>
        <v>-7.9990594872433753</v>
      </c>
      <c r="H891">
        <v>882.88</v>
      </c>
    </row>
    <row r="892" spans="1:8">
      <c r="A892">
        <v>942.89</v>
      </c>
      <c r="B892" s="19">
        <f>'[2]NP Inflow data'!F892</f>
        <v>0.226694165877519</v>
      </c>
      <c r="C892" s="13">
        <f t="shared" si="35"/>
        <v>0.226694165877519</v>
      </c>
      <c r="E892">
        <v>882.89</v>
      </c>
      <c r="F892" s="16">
        <f>'[2]NP Inflow data'!C892</f>
        <v>9.9555867419027694E-2</v>
      </c>
      <c r="G892" s="16">
        <f t="shared" si="34"/>
        <v>-7.9988826525809724</v>
      </c>
      <c r="H892">
        <v>882.89</v>
      </c>
    </row>
    <row r="893" spans="1:8">
      <c r="A893">
        <v>942.9</v>
      </c>
      <c r="B893" s="19">
        <f>'[2]NP Inflow data'!F893</f>
        <v>0.22700425810545499</v>
      </c>
      <c r="C893" s="13">
        <f t="shared" si="35"/>
        <v>0.22700425810545499</v>
      </c>
      <c r="E893">
        <v>882.9</v>
      </c>
      <c r="F893" s="16">
        <f>'[2]NP Inflow data'!C893</f>
        <v>9.9732877542074494E-2</v>
      </c>
      <c r="G893" s="16">
        <f t="shared" si="34"/>
        <v>-7.9987056424579261</v>
      </c>
      <c r="H893">
        <v>882.9</v>
      </c>
    </row>
    <row r="894" spans="1:8">
      <c r="A894">
        <v>942.91</v>
      </c>
      <c r="B894" s="19">
        <f>'[2]NP Inflow data'!F894</f>
        <v>0.22731456727739499</v>
      </c>
      <c r="C894" s="13">
        <f t="shared" si="35"/>
        <v>0.22731456727739499</v>
      </c>
      <c r="E894">
        <v>882.91</v>
      </c>
      <c r="F894" s="16">
        <f>'[2]NP Inflow data'!C894</f>
        <v>9.9910063720728998E-2</v>
      </c>
      <c r="G894" s="16">
        <f t="shared" si="34"/>
        <v>-7.9985284562792716</v>
      </c>
      <c r="H894">
        <v>882.91</v>
      </c>
    </row>
    <row r="895" spans="1:8">
      <c r="A895">
        <v>942.92</v>
      </c>
      <c r="B895" s="19">
        <f>'[2]NP Inflow data'!F895</f>
        <v>0.22762509350058099</v>
      </c>
      <c r="C895" s="13">
        <f t="shared" si="35"/>
        <v>0.22762509350058099</v>
      </c>
      <c r="E895">
        <v>882.92</v>
      </c>
      <c r="F895" s="16">
        <f>'[2]NP Inflow data'!C895</f>
        <v>0.10008742654995501</v>
      </c>
      <c r="G895" s="16">
        <f t="shared" si="34"/>
        <v>-7.9983510934500455</v>
      </c>
      <c r="H895">
        <v>882.92</v>
      </c>
    </row>
    <row r="896" spans="1:8">
      <c r="A896">
        <v>942.93</v>
      </c>
      <c r="B896" s="19">
        <f>'[2]NP Inflow data'!F896</f>
        <v>0.22793583688225499</v>
      </c>
      <c r="C896" s="13">
        <f t="shared" si="35"/>
        <v>0.22793583688225499</v>
      </c>
      <c r="E896">
        <v>882.93</v>
      </c>
      <c r="F896" s="16">
        <f>'[2]NP Inflow data'!C896</f>
        <v>0.100264966624717</v>
      </c>
      <c r="G896" s="16">
        <f t="shared" si="34"/>
        <v>-7.9981735533752829</v>
      </c>
      <c r="H896">
        <v>882.93</v>
      </c>
    </row>
    <row r="897" spans="1:8">
      <c r="A897">
        <v>942.94</v>
      </c>
      <c r="B897" s="19">
        <f>'[2]NP Inflow data'!F897</f>
        <v>0.22824679752966401</v>
      </c>
      <c r="C897" s="13">
        <f t="shared" si="35"/>
        <v>0.22824679752966401</v>
      </c>
      <c r="E897">
        <v>882.94</v>
      </c>
      <c r="F897" s="16">
        <f>'[2]NP Inflow data'!C897</f>
        <v>0.100442684539979</v>
      </c>
      <c r="G897" s="16">
        <f t="shared" si="34"/>
        <v>-7.9979958354600216</v>
      </c>
      <c r="H897">
        <v>882.94</v>
      </c>
    </row>
    <row r="898" spans="1:8">
      <c r="A898">
        <v>942.95</v>
      </c>
      <c r="B898" s="19">
        <f>'[2]NP Inflow data'!F898</f>
        <v>0.22855797555004101</v>
      </c>
      <c r="C898" s="13">
        <f t="shared" si="35"/>
        <v>0.22855797555004101</v>
      </c>
      <c r="E898">
        <v>882.95</v>
      </c>
      <c r="F898" s="16">
        <f>'[2]NP Inflow data'!C898</f>
        <v>0.100620580890703</v>
      </c>
      <c r="G898" s="16">
        <f t="shared" si="34"/>
        <v>-7.9978179391092974</v>
      </c>
      <c r="H898">
        <v>882.95</v>
      </c>
    </row>
    <row r="899" spans="1:8">
      <c r="A899">
        <v>942.96</v>
      </c>
      <c r="B899" s="19">
        <f>'[2]NP Inflow data'!F899</f>
        <v>0.22886937105063401</v>
      </c>
      <c r="C899" s="13">
        <f t="shared" si="35"/>
        <v>0.22886937105063401</v>
      </c>
      <c r="E899">
        <v>882.96</v>
      </c>
      <c r="F899" s="16">
        <f>'[2]NP Inflow data'!C899</f>
        <v>0.100798656271854</v>
      </c>
      <c r="G899" s="16">
        <f t="shared" si="34"/>
        <v>-7.9976398637281463</v>
      </c>
      <c r="H899">
        <v>882.96</v>
      </c>
    </row>
    <row r="900" spans="1:8">
      <c r="A900">
        <v>942.97</v>
      </c>
      <c r="B900" s="19">
        <f>'[2]NP Inflow data'!F900</f>
        <v>0.22918098413868401</v>
      </c>
      <c r="C900" s="13">
        <f t="shared" si="35"/>
        <v>0.22918098413868401</v>
      </c>
      <c r="E900">
        <v>882.97</v>
      </c>
      <c r="F900" s="16">
        <f>'[2]NP Inflow data'!C900</f>
        <v>0.100976911278395</v>
      </c>
      <c r="G900" s="16">
        <f t="shared" si="34"/>
        <v>-7.9974616087216051</v>
      </c>
      <c r="H900">
        <v>882.97</v>
      </c>
    </row>
    <row r="901" spans="1:8">
      <c r="A901">
        <v>942.98</v>
      </c>
      <c r="B901" s="19">
        <f>'[2]NP Inflow data'!F901</f>
        <v>0.229492814921433</v>
      </c>
      <c r="C901" s="13">
        <f t="shared" si="35"/>
        <v>0.229492814921433</v>
      </c>
      <c r="E901">
        <v>882.98</v>
      </c>
      <c r="F901" s="16">
        <f>'[2]NP Inflow data'!C901</f>
        <v>0.10115534650529</v>
      </c>
      <c r="G901" s="16">
        <f t="shared" ref="G901:G964" si="36">F901-$F$3103</f>
        <v>-7.9972831734947105</v>
      </c>
      <c r="H901">
        <v>882.98</v>
      </c>
    </row>
    <row r="902" spans="1:8">
      <c r="A902">
        <v>942.99</v>
      </c>
      <c r="B902" s="19">
        <f>'[2]NP Inflow data'!F902</f>
        <v>0.229804863506125</v>
      </c>
      <c r="C902" s="13">
        <f t="shared" ref="C902:C965" si="37">B902-$B$24</f>
        <v>0.229804863506125</v>
      </c>
      <c r="E902">
        <v>882.99</v>
      </c>
      <c r="F902" s="16">
        <f>'[2]NP Inflow data'!C902</f>
        <v>0.101333962547504</v>
      </c>
      <c r="G902" s="16">
        <f t="shared" si="36"/>
        <v>-7.9971045574524959</v>
      </c>
      <c r="H902">
        <v>882.99</v>
      </c>
    </row>
    <row r="903" spans="1:8">
      <c r="A903">
        <v>943</v>
      </c>
      <c r="B903" s="19">
        <f>'[2]NP Inflow data'!F903</f>
        <v>0.23011713</v>
      </c>
      <c r="C903" s="13">
        <f t="shared" si="37"/>
        <v>0.23011713</v>
      </c>
      <c r="E903">
        <v>883</v>
      </c>
      <c r="F903" s="16">
        <f>'[2]NP Inflow data'!C903</f>
        <v>0.10151275999999999</v>
      </c>
      <c r="G903" s="16">
        <f t="shared" si="36"/>
        <v>-7.9969257599999999</v>
      </c>
      <c r="H903">
        <v>883</v>
      </c>
    </row>
    <row r="904" spans="1:8">
      <c r="A904">
        <v>943.01</v>
      </c>
      <c r="B904" s="19">
        <f>'[2]NP Inflow data'!F904</f>
        <v>0.23042961486299801</v>
      </c>
      <c r="C904" s="13">
        <f t="shared" si="37"/>
        <v>0.23042961486299801</v>
      </c>
      <c r="E904">
        <v>883.01</v>
      </c>
      <c r="F904" s="16">
        <f>'[2]NP Inflow data'!C904</f>
        <v>0.101691739352649</v>
      </c>
      <c r="G904" s="16">
        <f t="shared" si="36"/>
        <v>-7.9967467806473511</v>
      </c>
      <c r="H904">
        <v>883.01</v>
      </c>
    </row>
    <row r="905" spans="1:8">
      <c r="A905">
        <v>943.02</v>
      </c>
      <c r="B905" s="19">
        <f>'[2]NP Inflow data'!F905</f>
        <v>0.23074231996583799</v>
      </c>
      <c r="C905" s="13">
        <f t="shared" si="37"/>
        <v>0.23074231996583799</v>
      </c>
      <c r="E905">
        <v>883.02</v>
      </c>
      <c r="F905" s="16">
        <f>'[2]NP Inflow data'!C905</f>
        <v>0.101870900674953</v>
      </c>
      <c r="G905" s="16">
        <f t="shared" si="36"/>
        <v>-7.996567619325047</v>
      </c>
      <c r="H905">
        <v>883.02</v>
      </c>
    </row>
    <row r="906" spans="1:8">
      <c r="A906">
        <v>943.03</v>
      </c>
      <c r="B906" s="19">
        <f>'[2]NP Inflow data'!F906</f>
        <v>0.23105524753193801</v>
      </c>
      <c r="C906" s="13">
        <f t="shared" si="37"/>
        <v>0.23105524753193801</v>
      </c>
      <c r="E906">
        <v>883.03</v>
      </c>
      <c r="F906" s="16">
        <f>'[2]NP Inflow data'!C906</f>
        <v>0.10205024393132101</v>
      </c>
      <c r="G906" s="16">
        <f t="shared" si="36"/>
        <v>-7.9963882760686795</v>
      </c>
      <c r="H906">
        <v>883.03</v>
      </c>
    </row>
    <row r="907" spans="1:8">
      <c r="A907">
        <v>943.04</v>
      </c>
      <c r="B907" s="19">
        <f>'[2]NP Inflow data'!F907</f>
        <v>0.23136839978471499</v>
      </c>
      <c r="C907" s="13">
        <f t="shared" si="37"/>
        <v>0.23136839978471499</v>
      </c>
      <c r="E907">
        <v>883.04</v>
      </c>
      <c r="F907" s="16">
        <f>'[2]NP Inflow data'!C907</f>
        <v>0.10222976908616201</v>
      </c>
      <c r="G907" s="16">
        <f t="shared" si="36"/>
        <v>-7.996208750913838</v>
      </c>
      <c r="H907">
        <v>883.04</v>
      </c>
    </row>
    <row r="908" spans="1:8">
      <c r="A908">
        <v>943.05</v>
      </c>
      <c r="B908" s="19">
        <f>'[2]NP Inflow data'!F908</f>
        <v>0.23168177894758499</v>
      </c>
      <c r="C908" s="13">
        <f t="shared" si="37"/>
        <v>0.23168177894758499</v>
      </c>
      <c r="E908">
        <v>883.05</v>
      </c>
      <c r="F908" s="16">
        <f>'[2]NP Inflow data'!C908</f>
        <v>0.102409476103885</v>
      </c>
      <c r="G908" s="16">
        <f t="shared" si="36"/>
        <v>-7.9960290438961152</v>
      </c>
      <c r="H908">
        <v>883.05</v>
      </c>
    </row>
    <row r="909" spans="1:8">
      <c r="A909">
        <v>943.06</v>
      </c>
      <c r="B909" s="19">
        <f>'[2]NP Inflow data'!F909</f>
        <v>0.23199538724396501</v>
      </c>
      <c r="C909" s="13">
        <f t="shared" si="37"/>
        <v>0.23199538724396501</v>
      </c>
      <c r="E909">
        <v>883.06</v>
      </c>
      <c r="F909" s="16">
        <f>'[2]NP Inflow data'!C909</f>
        <v>0.102589364948898</v>
      </c>
      <c r="G909" s="16">
        <f t="shared" si="36"/>
        <v>-7.9958491550511024</v>
      </c>
      <c r="H909">
        <v>883.06</v>
      </c>
    </row>
    <row r="910" spans="1:8">
      <c r="A910">
        <v>943.07</v>
      </c>
      <c r="B910" s="19">
        <f>'[2]NP Inflow data'!F910</f>
        <v>0.23230922689727401</v>
      </c>
      <c r="C910" s="13">
        <f t="shared" si="37"/>
        <v>0.23230922689727401</v>
      </c>
      <c r="E910">
        <v>883.07</v>
      </c>
      <c r="F910" s="16">
        <f>'[2]NP Inflow data'!C910</f>
        <v>0.10276943558561399</v>
      </c>
      <c r="G910" s="16">
        <f t="shared" si="36"/>
        <v>-7.9956690844143861</v>
      </c>
      <c r="H910">
        <v>883.07</v>
      </c>
    </row>
    <row r="911" spans="1:8">
      <c r="A911">
        <v>943.08</v>
      </c>
      <c r="B911" s="19">
        <f>'[2]NP Inflow data'!F911</f>
        <v>0.232623300130923</v>
      </c>
      <c r="C911" s="13">
        <f t="shared" si="37"/>
        <v>0.232623300130923</v>
      </c>
      <c r="E911">
        <v>883.08</v>
      </c>
      <c r="F911" s="16">
        <f>'[2]NP Inflow data'!C911</f>
        <v>0.102949687978438</v>
      </c>
      <c r="G911" s="16">
        <f t="shared" si="36"/>
        <v>-7.9954888320215618</v>
      </c>
      <c r="H911">
        <v>883.08</v>
      </c>
    </row>
    <row r="912" spans="1:8">
      <c r="A912">
        <v>943.09</v>
      </c>
      <c r="B912" s="19">
        <f>'[2]NP Inflow data'!F912</f>
        <v>0.232937609168332</v>
      </c>
      <c r="C912" s="13">
        <f t="shared" si="37"/>
        <v>0.232937609168332</v>
      </c>
      <c r="E912">
        <v>883.09</v>
      </c>
      <c r="F912" s="16">
        <f>'[2]NP Inflow data'!C912</f>
        <v>0.10313012209177901</v>
      </c>
      <c r="G912" s="16">
        <f t="shared" si="36"/>
        <v>-7.9953083979082216</v>
      </c>
      <c r="H912">
        <v>883.09</v>
      </c>
    </row>
    <row r="913" spans="1:8">
      <c r="A913">
        <v>943.1</v>
      </c>
      <c r="B913" s="19">
        <f>'[2]NP Inflow data'!F913</f>
        <v>0.23325215623291801</v>
      </c>
      <c r="C913" s="13">
        <f t="shared" si="37"/>
        <v>0.23325215623291801</v>
      </c>
      <c r="E913">
        <v>883.1</v>
      </c>
      <c r="F913" s="16">
        <f>'[2]NP Inflow data'!C913</f>
        <v>0.10331073789004699</v>
      </c>
      <c r="G913" s="16">
        <f t="shared" si="36"/>
        <v>-7.9951277821099529</v>
      </c>
      <c r="H913">
        <v>883.1</v>
      </c>
    </row>
    <row r="914" spans="1:8">
      <c r="A914">
        <v>943.11</v>
      </c>
      <c r="B914" s="19">
        <f>'[2]NP Inflow data'!F914</f>
        <v>0.23356694354809601</v>
      </c>
      <c r="C914" s="13">
        <f t="shared" si="37"/>
        <v>0.23356694354809601</v>
      </c>
      <c r="E914">
        <v>883.11</v>
      </c>
      <c r="F914" s="16">
        <f>'[2]NP Inflow data'!C914</f>
        <v>0.103491535337652</v>
      </c>
      <c r="G914" s="16">
        <f t="shared" si="36"/>
        <v>-7.9949469846623478</v>
      </c>
      <c r="H914">
        <v>883.11</v>
      </c>
    </row>
    <row r="915" spans="1:8">
      <c r="A915">
        <v>943.12</v>
      </c>
      <c r="B915" s="19">
        <f>'[2]NP Inflow data'!F915</f>
        <v>0.233881973337285</v>
      </c>
      <c r="C915" s="13">
        <f t="shared" si="37"/>
        <v>0.233881973337285</v>
      </c>
      <c r="E915">
        <v>883.12</v>
      </c>
      <c r="F915" s="16">
        <f>'[2]NP Inflow data'!C915</f>
        <v>0.103672514399003</v>
      </c>
      <c r="G915" s="16">
        <f t="shared" si="36"/>
        <v>-7.9947660056009973</v>
      </c>
      <c r="H915">
        <v>883.12</v>
      </c>
    </row>
    <row r="916" spans="1:8">
      <c r="A916">
        <v>943.13</v>
      </c>
      <c r="B916" s="19">
        <f>'[2]NP Inflow data'!F916</f>
        <v>0.234197247823899</v>
      </c>
      <c r="C916" s="13">
        <f t="shared" si="37"/>
        <v>0.234197247823899</v>
      </c>
      <c r="E916">
        <v>883.13</v>
      </c>
      <c r="F916" s="16">
        <f>'[2]NP Inflow data'!C916</f>
        <v>0.103853675038507</v>
      </c>
      <c r="G916" s="16">
        <f t="shared" si="36"/>
        <v>-7.9945848449614934</v>
      </c>
      <c r="H916">
        <v>883.13</v>
      </c>
    </row>
    <row r="917" spans="1:8">
      <c r="A917">
        <v>943.14</v>
      </c>
      <c r="B917" s="19">
        <f>'[2]NP Inflow data'!F917</f>
        <v>0.234512769231358</v>
      </c>
      <c r="C917" s="13">
        <f t="shared" si="37"/>
        <v>0.234512769231358</v>
      </c>
      <c r="E917">
        <v>883.14</v>
      </c>
      <c r="F917" s="16">
        <f>'[2]NP Inflow data'!C917</f>
        <v>0.104035017220575</v>
      </c>
      <c r="G917" s="16">
        <f t="shared" si="36"/>
        <v>-7.9944035027794254</v>
      </c>
      <c r="H917">
        <v>883.14</v>
      </c>
    </row>
    <row r="918" spans="1:8">
      <c r="A918">
        <v>943.15</v>
      </c>
      <c r="B918" s="19">
        <f>'[2]NP Inflow data'!F918</f>
        <v>0.234828539783076</v>
      </c>
      <c r="C918" s="13">
        <f t="shared" si="37"/>
        <v>0.234828539783076</v>
      </c>
      <c r="E918">
        <v>883.15</v>
      </c>
      <c r="F918" s="16">
        <f>'[2]NP Inflow data'!C918</f>
        <v>0.104216540909616</v>
      </c>
      <c r="G918" s="16">
        <f t="shared" si="36"/>
        <v>-7.9942219790903843</v>
      </c>
      <c r="H918">
        <v>883.15</v>
      </c>
    </row>
    <row r="919" spans="1:8">
      <c r="A919">
        <v>943.16</v>
      </c>
      <c r="B919" s="19">
        <f>'[2]NP Inflow data'!F919</f>
        <v>0.23514456170247</v>
      </c>
      <c r="C919" s="13">
        <f t="shared" si="37"/>
        <v>0.23514456170247</v>
      </c>
      <c r="E919">
        <v>883.16</v>
      </c>
      <c r="F919" s="16">
        <f>'[2]NP Inflow data'!C919</f>
        <v>0.104398246070038</v>
      </c>
      <c r="G919" s="16">
        <f t="shared" si="36"/>
        <v>-7.9940402739299623</v>
      </c>
      <c r="H919">
        <v>883.16</v>
      </c>
    </row>
    <row r="920" spans="1:8">
      <c r="A920">
        <v>943.17</v>
      </c>
      <c r="B920" s="19">
        <f>'[2]NP Inflow data'!F920</f>
        <v>0.23546083721295799</v>
      </c>
      <c r="C920" s="13">
        <f t="shared" si="37"/>
        <v>0.23546083721295799</v>
      </c>
      <c r="E920">
        <v>883.17</v>
      </c>
      <c r="F920" s="16">
        <f>'[2]NP Inflow data'!C920</f>
        <v>0.10458013266625101</v>
      </c>
      <c r="G920" s="16">
        <f t="shared" si="36"/>
        <v>-7.9938583873337494</v>
      </c>
      <c r="H920">
        <v>883.17</v>
      </c>
    </row>
    <row r="921" spans="1:8">
      <c r="A921">
        <v>943.18</v>
      </c>
      <c r="B921" s="19">
        <f>'[2]NP Inflow data'!F921</f>
        <v>0.235777368537956</v>
      </c>
      <c r="C921" s="13">
        <f t="shared" si="37"/>
        <v>0.235777368537956</v>
      </c>
      <c r="E921">
        <v>883.18</v>
      </c>
      <c r="F921" s="16">
        <f>'[2]NP Inflow data'!C921</f>
        <v>0.10476220066266401</v>
      </c>
      <c r="G921" s="16">
        <f t="shared" si="36"/>
        <v>-7.9936763193373359</v>
      </c>
      <c r="H921">
        <v>883.18</v>
      </c>
    </row>
    <row r="922" spans="1:8">
      <c r="A922">
        <v>943.19</v>
      </c>
      <c r="B922" s="19">
        <f>'[2]NP Inflow data'!F922</f>
        <v>0.23609415790088401</v>
      </c>
      <c r="C922" s="13">
        <f t="shared" si="37"/>
        <v>0.23609415790088401</v>
      </c>
      <c r="E922">
        <v>883.19</v>
      </c>
      <c r="F922" s="16">
        <f>'[2]NP Inflow data'!C922</f>
        <v>0.10494445002368701</v>
      </c>
      <c r="G922" s="16">
        <f t="shared" si="36"/>
        <v>-7.9934940699763128</v>
      </c>
      <c r="H922">
        <v>883.19</v>
      </c>
    </row>
    <row r="923" spans="1:8">
      <c r="A923">
        <v>943.2</v>
      </c>
      <c r="B923" s="19">
        <f>'[2]NP Inflow data'!F923</f>
        <v>0.23641120752515099</v>
      </c>
      <c r="C923" s="13">
        <f t="shared" si="37"/>
        <v>0.23641120752515099</v>
      </c>
      <c r="E923">
        <v>883.2</v>
      </c>
      <c r="F923" s="16">
        <f>'[2]NP Inflow data'!C923</f>
        <v>0.105126880713726</v>
      </c>
      <c r="G923" s="16">
        <f t="shared" si="36"/>
        <v>-7.993311639286274</v>
      </c>
      <c r="H923">
        <v>883.2</v>
      </c>
    </row>
    <row r="924" spans="1:8">
      <c r="A924">
        <v>943.21</v>
      </c>
      <c r="B924" s="19">
        <f>'[2]NP Inflow data'!F924</f>
        <v>0.23672851963417901</v>
      </c>
      <c r="C924" s="13">
        <f t="shared" si="37"/>
        <v>0.23672851963417901</v>
      </c>
      <c r="E924">
        <v>883.21</v>
      </c>
      <c r="F924" s="16">
        <f>'[2]NP Inflow data'!C924</f>
        <v>0.105309492697192</v>
      </c>
      <c r="G924" s="16">
        <f t="shared" si="36"/>
        <v>-7.9931290273028086</v>
      </c>
      <c r="H924">
        <v>883.21</v>
      </c>
    </row>
    <row r="925" spans="1:8">
      <c r="A925">
        <v>943.22</v>
      </c>
      <c r="B925" s="19">
        <f>'[2]NP Inflow data'!F925</f>
        <v>0.237046096451383</v>
      </c>
      <c r="C925" s="13">
        <f t="shared" si="37"/>
        <v>0.237046096451383</v>
      </c>
      <c r="E925">
        <v>883.22</v>
      </c>
      <c r="F925" s="16">
        <f>'[2]NP Inflow data'!C925</f>
        <v>0.105492285938493</v>
      </c>
      <c r="G925" s="16">
        <f t="shared" si="36"/>
        <v>-7.9929462340615069</v>
      </c>
      <c r="H925">
        <v>883.22</v>
      </c>
    </row>
    <row r="926" spans="1:8">
      <c r="A926">
        <v>943.23</v>
      </c>
      <c r="B926" s="19">
        <f>'[2]NP Inflow data'!F926</f>
        <v>0.23736394020018101</v>
      </c>
      <c r="C926" s="13">
        <f t="shared" si="37"/>
        <v>0.23736394020018101</v>
      </c>
      <c r="E926">
        <v>883.23</v>
      </c>
      <c r="F926" s="16">
        <f>'[2]NP Inflow data'!C926</f>
        <v>0.10567526040204001</v>
      </c>
      <c r="G926" s="16">
        <f t="shared" si="36"/>
        <v>-7.9927632595979601</v>
      </c>
      <c r="H926">
        <v>883.23</v>
      </c>
    </row>
    <row r="927" spans="1:8">
      <c r="A927">
        <v>943.24</v>
      </c>
      <c r="B927" s="19">
        <f>'[2]NP Inflow data'!F927</f>
        <v>0.23768205310398799</v>
      </c>
      <c r="C927" s="13">
        <f t="shared" si="37"/>
        <v>0.23768205310398799</v>
      </c>
      <c r="E927">
        <v>883.24</v>
      </c>
      <c r="F927" s="16">
        <f>'[2]NP Inflow data'!C927</f>
        <v>0.105858416052241</v>
      </c>
      <c r="G927" s="16">
        <f t="shared" si="36"/>
        <v>-7.9925801039477591</v>
      </c>
      <c r="H927">
        <v>883.24</v>
      </c>
    </row>
    <row r="928" spans="1:8">
      <c r="A928">
        <v>943.25</v>
      </c>
      <c r="B928" s="19">
        <f>'[2]NP Inflow data'!F928</f>
        <v>0.23800043738622201</v>
      </c>
      <c r="C928" s="13">
        <f t="shared" si="37"/>
        <v>0.23800043738622201</v>
      </c>
      <c r="E928">
        <v>883.25</v>
      </c>
      <c r="F928" s="16">
        <f>'[2]NP Inflow data'!C928</f>
        <v>0.10604175285350401</v>
      </c>
      <c r="G928" s="16">
        <f t="shared" si="36"/>
        <v>-7.9923967671464959</v>
      </c>
      <c r="H928">
        <v>883.25</v>
      </c>
    </row>
    <row r="929" spans="1:8">
      <c r="A929">
        <v>943.26</v>
      </c>
      <c r="B929" s="19">
        <f>'[2]NP Inflow data'!F929</f>
        <v>0.23831909527030001</v>
      </c>
      <c r="C929" s="13">
        <f t="shared" si="37"/>
        <v>0.23831909527030001</v>
      </c>
      <c r="E929">
        <v>883.26</v>
      </c>
      <c r="F929" s="16">
        <f>'[2]NP Inflow data'!C929</f>
        <v>0.10622527077023999</v>
      </c>
      <c r="G929" s="16">
        <f t="shared" si="36"/>
        <v>-7.99221324922976</v>
      </c>
      <c r="H929">
        <v>883.26</v>
      </c>
    </row>
    <row r="930" spans="1:8">
      <c r="A930">
        <v>943.27</v>
      </c>
      <c r="B930" s="19">
        <f>'[2]NP Inflow data'!F930</f>
        <v>0.23863802897963801</v>
      </c>
      <c r="C930" s="13">
        <f t="shared" si="37"/>
        <v>0.23863802897963801</v>
      </c>
      <c r="E930">
        <v>883.27</v>
      </c>
      <c r="F930" s="16">
        <f>'[2]NP Inflow data'!C930</f>
        <v>0.106408969766857</v>
      </c>
      <c r="G930" s="16">
        <f t="shared" si="36"/>
        <v>-7.9920295502331431</v>
      </c>
      <c r="H930">
        <v>883.27</v>
      </c>
    </row>
    <row r="931" spans="1:8">
      <c r="A931">
        <v>943.28</v>
      </c>
      <c r="B931" s="19">
        <f>'[2]NP Inflow data'!F931</f>
        <v>0.23895724073765201</v>
      </c>
      <c r="C931" s="13">
        <f t="shared" si="37"/>
        <v>0.23895724073765201</v>
      </c>
      <c r="E931">
        <v>883.28</v>
      </c>
      <c r="F931" s="16">
        <f>'[2]NP Inflow data'!C931</f>
        <v>0.106592849807764</v>
      </c>
      <c r="G931" s="16">
        <f t="shared" si="36"/>
        <v>-7.9918456701922365</v>
      </c>
      <c r="H931">
        <v>883.28</v>
      </c>
    </row>
    <row r="932" spans="1:8">
      <c r="A932">
        <v>943.29</v>
      </c>
      <c r="B932" s="19">
        <f>'[2]NP Inflow data'!F932</f>
        <v>0.23927673276775999</v>
      </c>
      <c r="C932" s="13">
        <f t="shared" si="37"/>
        <v>0.23927673276775999</v>
      </c>
      <c r="E932">
        <v>883.29</v>
      </c>
      <c r="F932" s="16">
        <f>'[2]NP Inflow data'!C932</f>
        <v>0.10677691085737</v>
      </c>
      <c r="G932" s="16">
        <f t="shared" si="36"/>
        <v>-7.9916616091426302</v>
      </c>
      <c r="H932">
        <v>883.29</v>
      </c>
    </row>
    <row r="933" spans="1:8">
      <c r="A933">
        <v>943.3</v>
      </c>
      <c r="B933" s="19">
        <f>'[2]NP Inflow data'!F933</f>
        <v>0.239596507293378</v>
      </c>
      <c r="C933" s="13">
        <f t="shared" si="37"/>
        <v>0.239596507293378</v>
      </c>
      <c r="E933">
        <v>883.3</v>
      </c>
      <c r="F933" s="16">
        <f>'[2]NP Inflow data'!C933</f>
        <v>0.10696115288008499</v>
      </c>
      <c r="G933" s="16">
        <f t="shared" si="36"/>
        <v>-7.9914773671199155</v>
      </c>
      <c r="H933">
        <v>883.3</v>
      </c>
    </row>
    <row r="934" spans="1:8">
      <c r="A934">
        <v>943.31</v>
      </c>
      <c r="B934" s="19">
        <f>'[2]NP Inflow data'!F934</f>
        <v>0.23991656653792201</v>
      </c>
      <c r="C934" s="13">
        <f t="shared" si="37"/>
        <v>0.23991656653792201</v>
      </c>
      <c r="E934">
        <v>883.31</v>
      </c>
      <c r="F934" s="16">
        <f>'[2]NP Inflow data'!C934</f>
        <v>0.107145575840316</v>
      </c>
      <c r="G934" s="16">
        <f t="shared" si="36"/>
        <v>-7.9912929441596843</v>
      </c>
      <c r="H934">
        <v>883.31</v>
      </c>
    </row>
    <row r="935" spans="1:8">
      <c r="A935">
        <v>943.32</v>
      </c>
      <c r="B935" s="19">
        <f>'[2]NP Inflow data'!F935</f>
        <v>0.24023691272481401</v>
      </c>
      <c r="C935" s="13">
        <f t="shared" si="37"/>
        <v>0.24023691272481401</v>
      </c>
      <c r="E935">
        <v>883.32</v>
      </c>
      <c r="F935" s="16">
        <f>'[2]NP Inflow data'!C935</f>
        <v>0.107330179702477</v>
      </c>
      <c r="G935" s="16">
        <f t="shared" si="36"/>
        <v>-7.9911083402975231</v>
      </c>
      <c r="H935">
        <v>883.32</v>
      </c>
    </row>
    <row r="936" spans="1:8">
      <c r="A936">
        <v>943.33</v>
      </c>
      <c r="B936" s="19">
        <f>'[2]NP Inflow data'!F936</f>
        <v>0.24055754807746199</v>
      </c>
      <c r="C936" s="13">
        <f t="shared" si="37"/>
        <v>0.24055754807746199</v>
      </c>
      <c r="E936">
        <v>883.33</v>
      </c>
      <c r="F936" s="16">
        <f>'[2]NP Inflow data'!C936</f>
        <v>0.10751496443097</v>
      </c>
      <c r="G936" s="16">
        <f t="shared" si="36"/>
        <v>-7.9909235555690303</v>
      </c>
      <c r="H936">
        <v>883.33</v>
      </c>
    </row>
    <row r="937" spans="1:8">
      <c r="A937">
        <v>943.34</v>
      </c>
      <c r="B937" s="19">
        <f>'[2]NP Inflow data'!F937</f>
        <v>0.24087847481928701</v>
      </c>
      <c r="C937" s="13">
        <f t="shared" si="37"/>
        <v>0.24087847481928701</v>
      </c>
      <c r="E937">
        <v>883.34</v>
      </c>
      <c r="F937" s="16">
        <f>'[2]NP Inflow data'!C937</f>
        <v>0.107699929990208</v>
      </c>
      <c r="G937" s="16">
        <f t="shared" si="36"/>
        <v>-7.9907385900097925</v>
      </c>
      <c r="H937">
        <v>883.34</v>
      </c>
    </row>
    <row r="938" spans="1:8">
      <c r="A938">
        <v>943.35</v>
      </c>
      <c r="B938" s="19">
        <f>'[2]NP Inflow data'!F938</f>
        <v>0.24119969517370601</v>
      </c>
      <c r="C938" s="13">
        <f t="shared" si="37"/>
        <v>0.24119969517370601</v>
      </c>
      <c r="E938">
        <v>883.35</v>
      </c>
      <c r="F938" s="16">
        <f>'[2]NP Inflow data'!C938</f>
        <v>0.1078850763446</v>
      </c>
      <c r="G938" s="16">
        <f t="shared" si="36"/>
        <v>-7.9905534436553998</v>
      </c>
      <c r="H938">
        <v>883.35</v>
      </c>
    </row>
    <row r="939" spans="1:8">
      <c r="A939">
        <v>943.36</v>
      </c>
      <c r="B939" s="19">
        <f>'[2]NP Inflow data'!F939</f>
        <v>0.24152121136413399</v>
      </c>
      <c r="C939" s="13">
        <f t="shared" si="37"/>
        <v>0.24152121136413399</v>
      </c>
      <c r="E939">
        <v>883.36</v>
      </c>
      <c r="F939" s="16">
        <f>'[2]NP Inflow data'!C939</f>
        <v>0.108070403458554</v>
      </c>
      <c r="G939" s="16">
        <f t="shared" si="36"/>
        <v>-7.990368116541446</v>
      </c>
      <c r="H939">
        <v>883.36</v>
      </c>
    </row>
    <row r="940" spans="1:8">
      <c r="A940">
        <v>943.37</v>
      </c>
      <c r="B940" s="19">
        <f>'[2]NP Inflow data'!F940</f>
        <v>0.24184302561398999</v>
      </c>
      <c r="C940" s="13">
        <f t="shared" si="37"/>
        <v>0.24184302561398999</v>
      </c>
      <c r="E940">
        <v>883.37</v>
      </c>
      <c r="F940" s="16">
        <f>'[2]NP Inflow data'!C940</f>
        <v>0.10825591129648</v>
      </c>
      <c r="G940" s="16">
        <f t="shared" si="36"/>
        <v>-7.9901826087035204</v>
      </c>
      <c r="H940">
        <v>883.37</v>
      </c>
    </row>
    <row r="941" spans="1:8">
      <c r="A941">
        <v>943.38</v>
      </c>
      <c r="B941" s="19">
        <f>'[2]NP Inflow data'!F941</f>
        <v>0.242165140146689</v>
      </c>
      <c r="C941" s="13">
        <f t="shared" si="37"/>
        <v>0.242165140146689</v>
      </c>
      <c r="E941">
        <v>883.38</v>
      </c>
      <c r="F941" s="16">
        <f>'[2]NP Inflow data'!C941</f>
        <v>0.108441599822787</v>
      </c>
      <c r="G941" s="16">
        <f t="shared" si="36"/>
        <v>-7.9899969201772132</v>
      </c>
      <c r="H941">
        <v>883.38</v>
      </c>
    </row>
    <row r="942" spans="1:8">
      <c r="A942">
        <v>943.39</v>
      </c>
      <c r="B942" s="19">
        <f>'[2]NP Inflow data'!F942</f>
        <v>0.24248755718564799</v>
      </c>
      <c r="C942" s="13">
        <f t="shared" si="37"/>
        <v>0.24248755718564799</v>
      </c>
      <c r="E942">
        <v>883.39</v>
      </c>
      <c r="F942" s="16">
        <f>'[2]NP Inflow data'!C942</f>
        <v>0.108627469001883</v>
      </c>
      <c r="G942" s="16">
        <f t="shared" si="36"/>
        <v>-7.9898110509981173</v>
      </c>
      <c r="H942">
        <v>883.39</v>
      </c>
    </row>
    <row r="943" spans="1:8">
      <c r="A943">
        <v>943.4</v>
      </c>
      <c r="B943" s="19">
        <f>'[2]NP Inflow data'!F943</f>
        <v>0.242810278954284</v>
      </c>
      <c r="C943" s="13">
        <f t="shared" si="37"/>
        <v>0.242810278954284</v>
      </c>
      <c r="E943">
        <v>883.4</v>
      </c>
      <c r="F943" s="16">
        <f>'[2]NP Inflow data'!C943</f>
        <v>0.10881351879817799</v>
      </c>
      <c r="G943" s="16">
        <f t="shared" si="36"/>
        <v>-7.989625001201822</v>
      </c>
      <c r="H943">
        <v>883.4</v>
      </c>
    </row>
    <row r="944" spans="1:8">
      <c r="A944">
        <v>943.41</v>
      </c>
      <c r="B944" s="19">
        <f>'[2]NP Inflow data'!F944</f>
        <v>0.24313330767601299</v>
      </c>
      <c r="C944" s="13">
        <f t="shared" si="37"/>
        <v>0.24313330767601299</v>
      </c>
      <c r="E944">
        <v>883.41</v>
      </c>
      <c r="F944" s="16">
        <f>'[2]NP Inflow data'!C944</f>
        <v>0.108999749176081</v>
      </c>
      <c r="G944" s="16">
        <f t="shared" si="36"/>
        <v>-7.9894387708239192</v>
      </c>
      <c r="H944">
        <v>883.41</v>
      </c>
    </row>
    <row r="945" spans="1:8">
      <c r="A945">
        <v>943.42</v>
      </c>
      <c r="B945" s="19">
        <f>'[2]NP Inflow data'!F945</f>
        <v>0.24345664557425301</v>
      </c>
      <c r="C945" s="13">
        <f t="shared" si="37"/>
        <v>0.24345664557425301</v>
      </c>
      <c r="E945">
        <v>883.42</v>
      </c>
      <c r="F945" s="16">
        <f>'[2]NP Inflow data'!C945</f>
        <v>0.109186160100001</v>
      </c>
      <c r="G945" s="16">
        <f t="shared" si="36"/>
        <v>-7.9892523598999992</v>
      </c>
      <c r="H945">
        <v>883.42</v>
      </c>
    </row>
    <row r="946" spans="1:8">
      <c r="A946">
        <v>943.43</v>
      </c>
      <c r="B946" s="19">
        <f>'[2]NP Inflow data'!F946</f>
        <v>0.24378029487242001</v>
      </c>
      <c r="C946" s="13">
        <f t="shared" si="37"/>
        <v>0.24378029487242001</v>
      </c>
      <c r="E946">
        <v>883.43</v>
      </c>
      <c r="F946" s="16">
        <f>'[2]NP Inflow data'!C946</f>
        <v>0.109372751534347</v>
      </c>
      <c r="G946" s="16">
        <f t="shared" si="36"/>
        <v>-7.989065768465653</v>
      </c>
      <c r="H946">
        <v>883.43</v>
      </c>
    </row>
    <row r="947" spans="1:8">
      <c r="A947">
        <v>943.44</v>
      </c>
      <c r="B947" s="19">
        <f>'[2]NP Inflow data'!F947</f>
        <v>0.24410425779393399</v>
      </c>
      <c r="C947" s="13">
        <f t="shared" si="37"/>
        <v>0.24410425779393399</v>
      </c>
      <c r="E947">
        <v>883.44</v>
      </c>
      <c r="F947" s="16">
        <f>'[2]NP Inflow data'!C947</f>
        <v>0.10955952344353</v>
      </c>
      <c r="G947" s="16">
        <f t="shared" si="36"/>
        <v>-7.9888789965564699</v>
      </c>
      <c r="H947">
        <v>883.44</v>
      </c>
    </row>
    <row r="948" spans="1:8">
      <c r="A948">
        <v>943.45</v>
      </c>
      <c r="B948" s="19">
        <f>'[2]NP Inflow data'!F948</f>
        <v>0.24442853656220501</v>
      </c>
      <c r="C948" s="13">
        <f t="shared" si="37"/>
        <v>0.24442853656220501</v>
      </c>
      <c r="E948">
        <v>883.45</v>
      </c>
      <c r="F948" s="16">
        <f>'[2]NP Inflow data'!C948</f>
        <v>0.109746475791955</v>
      </c>
      <c r="G948" s="16">
        <f t="shared" si="36"/>
        <v>-7.9886920442080456</v>
      </c>
      <c r="H948">
        <v>883.45</v>
      </c>
    </row>
    <row r="949" spans="1:8">
      <c r="A949">
        <v>943.46</v>
      </c>
      <c r="B949" s="19">
        <f>'[2]NP Inflow data'!F949</f>
        <v>0.244753133400652</v>
      </c>
      <c r="C949" s="13">
        <f t="shared" si="37"/>
        <v>0.244753133400652</v>
      </c>
      <c r="E949">
        <v>883.46</v>
      </c>
      <c r="F949" s="16">
        <f>'[2]NP Inflow data'!C949</f>
        <v>0.109933608544033</v>
      </c>
      <c r="G949" s="16">
        <f t="shared" si="36"/>
        <v>-7.9885049114559674</v>
      </c>
      <c r="H949">
        <v>883.46</v>
      </c>
    </row>
    <row r="950" spans="1:8">
      <c r="A950">
        <v>943.47</v>
      </c>
      <c r="B950" s="19">
        <f>'[2]NP Inflow data'!F950</f>
        <v>0.24507805053269399</v>
      </c>
      <c r="C950" s="13">
        <f t="shared" si="37"/>
        <v>0.24507805053269399</v>
      </c>
      <c r="E950">
        <v>883.47</v>
      </c>
      <c r="F950" s="16">
        <f>'[2]NP Inflow data'!C950</f>
        <v>0.110120921664173</v>
      </c>
      <c r="G950" s="16">
        <f t="shared" si="36"/>
        <v>-7.9883175983358274</v>
      </c>
      <c r="H950">
        <v>883.47</v>
      </c>
    </row>
    <row r="951" spans="1:8">
      <c r="A951">
        <v>943.48</v>
      </c>
      <c r="B951" s="19">
        <f>'[2]NP Inflow data'!F951</f>
        <v>0.245403290181745</v>
      </c>
      <c r="C951" s="13">
        <f t="shared" si="37"/>
        <v>0.245403290181745</v>
      </c>
      <c r="E951">
        <v>883.48</v>
      </c>
      <c r="F951" s="16">
        <f>'[2]NP Inflow data'!C951</f>
        <v>0.11030841511678401</v>
      </c>
      <c r="G951" s="16">
        <f t="shared" si="36"/>
        <v>-7.9881301048832158</v>
      </c>
      <c r="H951">
        <v>883.48</v>
      </c>
    </row>
    <row r="952" spans="1:8">
      <c r="A952">
        <v>943.49</v>
      </c>
      <c r="B952" s="19">
        <f>'[2]NP Inflow data'!F952</f>
        <v>0.24572885457122401</v>
      </c>
      <c r="C952" s="13">
        <f t="shared" si="37"/>
        <v>0.24572885457122401</v>
      </c>
      <c r="E952">
        <v>883.49</v>
      </c>
      <c r="F952" s="16">
        <f>'[2]NP Inflow data'!C952</f>
        <v>0.110496088866276</v>
      </c>
      <c r="G952" s="16">
        <f t="shared" si="36"/>
        <v>-7.9879424311337246</v>
      </c>
      <c r="H952">
        <v>883.49</v>
      </c>
    </row>
    <row r="953" spans="1:8">
      <c r="A953">
        <v>943.5</v>
      </c>
      <c r="B953" s="19">
        <f>'[2]NP Inflow data'!F953</f>
        <v>0.24605474592454599</v>
      </c>
      <c r="C953" s="13">
        <f t="shared" si="37"/>
        <v>0.24605474592454599</v>
      </c>
      <c r="E953">
        <v>883.5</v>
      </c>
      <c r="F953" s="16">
        <f>'[2]NP Inflow data'!C953</f>
        <v>0.110683942877057</v>
      </c>
      <c r="G953" s="16">
        <f t="shared" si="36"/>
        <v>-7.987754577122943</v>
      </c>
      <c r="H953">
        <v>883.5</v>
      </c>
    </row>
    <row r="954" spans="1:8">
      <c r="A954">
        <v>943.51</v>
      </c>
      <c r="B954" s="19">
        <f>'[2]NP Inflow data'!F954</f>
        <v>0.246380966465129</v>
      </c>
      <c r="C954" s="13">
        <f t="shared" si="37"/>
        <v>0.246380966465129</v>
      </c>
      <c r="E954">
        <v>883.51</v>
      </c>
      <c r="F954" s="16">
        <f>'[2]NP Inflow data'!C954</f>
        <v>0.110871977113536</v>
      </c>
      <c r="G954" s="16">
        <f t="shared" si="36"/>
        <v>-7.9875665428864639</v>
      </c>
      <c r="H954">
        <v>883.51</v>
      </c>
    </row>
    <row r="955" spans="1:8">
      <c r="A955">
        <v>943.52</v>
      </c>
      <c r="B955" s="19">
        <f>'[2]NP Inflow data'!F955</f>
        <v>0.24670751841638899</v>
      </c>
      <c r="C955" s="13">
        <f t="shared" si="37"/>
        <v>0.24670751841638899</v>
      </c>
      <c r="E955">
        <v>883.52</v>
      </c>
      <c r="F955" s="16">
        <f>'[2]NP Inflow data'!C955</f>
        <v>0.111060191540123</v>
      </c>
      <c r="G955" s="16">
        <f t="shared" si="36"/>
        <v>-7.9873783284598776</v>
      </c>
      <c r="H955">
        <v>883.52</v>
      </c>
    </row>
    <row r="956" spans="1:8">
      <c r="A956">
        <v>943.53</v>
      </c>
      <c r="B956" s="19">
        <f>'[2]NP Inflow data'!F956</f>
        <v>0.24703440400174201</v>
      </c>
      <c r="C956" s="13">
        <f t="shared" si="37"/>
        <v>0.24703440400174201</v>
      </c>
      <c r="E956">
        <v>883.53</v>
      </c>
      <c r="F956" s="16">
        <f>'[2]NP Inflow data'!C956</f>
        <v>0.111248586121226</v>
      </c>
      <c r="G956" s="16">
        <f t="shared" si="36"/>
        <v>-7.9871899338787742</v>
      </c>
      <c r="H956">
        <v>883.53</v>
      </c>
    </row>
    <row r="957" spans="1:8">
      <c r="A957">
        <v>943.54</v>
      </c>
      <c r="B957" s="19">
        <f>'[2]NP Inflow data'!F957</f>
        <v>0.24736162544460599</v>
      </c>
      <c r="C957" s="13">
        <f t="shared" si="37"/>
        <v>0.24736162544460599</v>
      </c>
      <c r="E957">
        <v>883.54</v>
      </c>
      <c r="F957" s="16">
        <f>'[2]NP Inflow data'!C957</f>
        <v>0.111437160821254</v>
      </c>
      <c r="G957" s="16">
        <f t="shared" si="36"/>
        <v>-7.9870013591787465</v>
      </c>
      <c r="H957">
        <v>883.54</v>
      </c>
    </row>
    <row r="958" spans="1:8">
      <c r="A958">
        <v>943.55</v>
      </c>
      <c r="B958" s="19">
        <f>'[2]NP Inflow data'!F958</f>
        <v>0.24768918496839701</v>
      </c>
      <c r="C958" s="13">
        <f t="shared" si="37"/>
        <v>0.24768918496839701</v>
      </c>
      <c r="E958">
        <v>883.55</v>
      </c>
      <c r="F958" s="16">
        <f>'[2]NP Inflow data'!C958</f>
        <v>0.111625915604617</v>
      </c>
      <c r="G958" s="16">
        <f t="shared" si="36"/>
        <v>-7.9868126043953831</v>
      </c>
      <c r="H958">
        <v>883.55</v>
      </c>
    </row>
    <row r="959" spans="1:8">
      <c r="A959">
        <v>943.56</v>
      </c>
      <c r="B959" s="19">
        <f>'[2]NP Inflow data'!F959</f>
        <v>0.24801708479653101</v>
      </c>
      <c r="C959" s="13">
        <f t="shared" si="37"/>
        <v>0.24801708479653101</v>
      </c>
      <c r="E959">
        <v>883.56</v>
      </c>
      <c r="F959" s="16">
        <f>'[2]NP Inflow data'!C959</f>
        <v>0.11181485043572401</v>
      </c>
      <c r="G959" s="16">
        <f t="shared" si="36"/>
        <v>-7.9866236695642758</v>
      </c>
      <c r="H959">
        <v>883.56</v>
      </c>
    </row>
    <row r="960" spans="1:8">
      <c r="A960">
        <v>943.57</v>
      </c>
      <c r="B960" s="19">
        <f>'[2]NP Inflow data'!F960</f>
        <v>0.24834532715242999</v>
      </c>
      <c r="C960" s="13">
        <f t="shared" si="37"/>
        <v>0.24834532715242999</v>
      </c>
      <c r="E960">
        <v>883.57</v>
      </c>
      <c r="F960" s="16">
        <f>'[2]NP Inflow data'!C960</f>
        <v>0.112003965278986</v>
      </c>
      <c r="G960" s="16">
        <f t="shared" si="36"/>
        <v>-7.986434554721014</v>
      </c>
      <c r="H960">
        <v>883.57</v>
      </c>
    </row>
    <row r="961" spans="1:8">
      <c r="A961">
        <v>943.58</v>
      </c>
      <c r="B961" s="19">
        <f>'[2]NP Inflow data'!F961</f>
        <v>0.248673914259502</v>
      </c>
      <c r="C961" s="13">
        <f t="shared" si="37"/>
        <v>0.248673914259502</v>
      </c>
      <c r="E961">
        <v>883.58</v>
      </c>
      <c r="F961" s="16">
        <f>'[2]NP Inflow data'!C961</f>
        <v>0.11219326009880699</v>
      </c>
      <c r="G961" s="16">
        <f t="shared" si="36"/>
        <v>-7.9862452599011933</v>
      </c>
      <c r="H961">
        <v>883.58</v>
      </c>
    </row>
    <row r="962" spans="1:8">
      <c r="A962">
        <v>943.59</v>
      </c>
      <c r="B962" s="19">
        <f>'[2]NP Inflow data'!F962</f>
        <v>0.24900284834116901</v>
      </c>
      <c r="C962" s="13">
        <f t="shared" si="37"/>
        <v>0.24900284834116901</v>
      </c>
      <c r="E962">
        <v>883.59</v>
      </c>
      <c r="F962" s="16">
        <f>'[2]NP Inflow data'!C962</f>
        <v>0.112382734859599</v>
      </c>
      <c r="G962" s="16">
        <f t="shared" si="36"/>
        <v>-7.986055785140401</v>
      </c>
      <c r="H962">
        <v>883.59</v>
      </c>
    </row>
    <row r="963" spans="1:8">
      <c r="A963">
        <v>943.6</v>
      </c>
      <c r="B963" s="19">
        <f>'[2]NP Inflow data'!F963</f>
        <v>0.249332131620845</v>
      </c>
      <c r="C963" s="13">
        <f t="shared" si="37"/>
        <v>0.249332131620845</v>
      </c>
      <c r="E963">
        <v>883.6</v>
      </c>
      <c r="F963" s="16">
        <f>'[2]NP Inflow data'!C963</f>
        <v>0.11257238952577001</v>
      </c>
      <c r="G963" s="16">
        <f t="shared" si="36"/>
        <v>-7.9858661304742302</v>
      </c>
      <c r="H963">
        <v>883.6</v>
      </c>
    </row>
    <row r="964" spans="1:8">
      <c r="A964">
        <v>943.61</v>
      </c>
      <c r="B964" s="19">
        <f>'[2]NP Inflow data'!F964</f>
        <v>0.249661766321949</v>
      </c>
      <c r="C964" s="13">
        <f t="shared" si="37"/>
        <v>0.249661766321949</v>
      </c>
      <c r="E964">
        <v>883.61</v>
      </c>
      <c r="F964" s="16">
        <f>'[2]NP Inflow data'!C964</f>
        <v>0.112762224061731</v>
      </c>
      <c r="G964" s="16">
        <f t="shared" si="36"/>
        <v>-7.9856762959382692</v>
      </c>
      <c r="H964">
        <v>883.61</v>
      </c>
    </row>
    <row r="965" spans="1:8">
      <c r="A965">
        <v>943.62</v>
      </c>
      <c r="B965" s="19">
        <f>'[2]NP Inflow data'!F965</f>
        <v>0.249991754667896</v>
      </c>
      <c r="C965" s="13">
        <f t="shared" si="37"/>
        <v>0.249991754667896</v>
      </c>
      <c r="E965">
        <v>883.62</v>
      </c>
      <c r="F965" s="16">
        <f>'[2]NP Inflow data'!C965</f>
        <v>0.11295223843188899</v>
      </c>
      <c r="G965" s="16">
        <f t="shared" ref="G965:G1028" si="38">F965-$F$3103</f>
        <v>-7.9854862815681109</v>
      </c>
      <c r="H965">
        <v>883.62</v>
      </c>
    </row>
    <row r="966" spans="1:8">
      <c r="A966">
        <v>943.63</v>
      </c>
      <c r="B966" s="19">
        <f>'[2]NP Inflow data'!F966</f>
        <v>0.25032209888210399</v>
      </c>
      <c r="C966" s="13">
        <f t="shared" ref="C966:C1029" si="39">B966-$B$24</f>
        <v>0.25032209888210399</v>
      </c>
      <c r="E966">
        <v>883.63</v>
      </c>
      <c r="F966" s="16">
        <f>'[2]NP Inflow data'!C966</f>
        <v>0.113142432600655</v>
      </c>
      <c r="G966" s="16">
        <f t="shared" si="38"/>
        <v>-7.9852960873993455</v>
      </c>
      <c r="H966">
        <v>883.63</v>
      </c>
    </row>
    <row r="967" spans="1:8">
      <c r="A967">
        <v>943.64</v>
      </c>
      <c r="B967" s="19">
        <f>'[2]NP Inflow data'!F967</f>
        <v>0.25065280118798999</v>
      </c>
      <c r="C967" s="13">
        <f t="shared" si="39"/>
        <v>0.25065280118798999</v>
      </c>
      <c r="E967">
        <v>883.64</v>
      </c>
      <c r="F967" s="16">
        <f>'[2]NP Inflow data'!C967</f>
        <v>0.11333280653243601</v>
      </c>
      <c r="G967" s="16">
        <f t="shared" si="38"/>
        <v>-7.985105713467564</v>
      </c>
      <c r="H967">
        <v>883.64</v>
      </c>
    </row>
    <row r="968" spans="1:8">
      <c r="A968">
        <v>943.65</v>
      </c>
      <c r="B968" s="19">
        <f>'[2]NP Inflow data'!F968</f>
        <v>0.25098386380896898</v>
      </c>
      <c r="C968" s="13">
        <f t="shared" si="39"/>
        <v>0.25098386380896898</v>
      </c>
      <c r="E968">
        <v>883.65</v>
      </c>
      <c r="F968" s="16">
        <f>'[2]NP Inflow data'!C968</f>
        <v>0.113523360191643</v>
      </c>
      <c r="G968" s="16">
        <f t="shared" si="38"/>
        <v>-7.9849151598083576</v>
      </c>
      <c r="H968">
        <v>883.65</v>
      </c>
    </row>
    <row r="969" spans="1:8">
      <c r="A969">
        <v>943.66</v>
      </c>
      <c r="B969" s="19">
        <f>'[2]NP Inflow data'!F969</f>
        <v>0.25131528896845801</v>
      </c>
      <c r="C969" s="13">
        <f t="shared" si="39"/>
        <v>0.25131528896845801</v>
      </c>
      <c r="E969">
        <v>883.66</v>
      </c>
      <c r="F969" s="16">
        <f>'[2]NP Inflow data'!C969</f>
        <v>0.113714093542684</v>
      </c>
      <c r="G969" s="16">
        <f t="shared" si="38"/>
        <v>-7.9847244264573165</v>
      </c>
      <c r="H969">
        <v>883.66</v>
      </c>
    </row>
    <row r="970" spans="1:8">
      <c r="A970">
        <v>943.67</v>
      </c>
      <c r="B970" s="19">
        <f>'[2]NP Inflow data'!F970</f>
        <v>0.25164707888987498</v>
      </c>
      <c r="C970" s="13">
        <f t="shared" si="39"/>
        <v>0.25164707888987498</v>
      </c>
      <c r="E970">
        <v>883.67</v>
      </c>
      <c r="F970" s="16">
        <f>'[2]NP Inflow data'!C970</f>
        <v>0.11390500654996701</v>
      </c>
      <c r="G970" s="16">
        <f t="shared" si="38"/>
        <v>-7.9845335134500335</v>
      </c>
      <c r="H970">
        <v>883.67</v>
      </c>
    </row>
    <row r="971" spans="1:8">
      <c r="A971">
        <v>943.68</v>
      </c>
      <c r="B971" s="19">
        <f>'[2]NP Inflow data'!F971</f>
        <v>0.251979235796636</v>
      </c>
      <c r="C971" s="13">
        <f t="shared" si="39"/>
        <v>0.251979235796636</v>
      </c>
      <c r="E971">
        <v>883.68</v>
      </c>
      <c r="F971" s="16">
        <f>'[2]NP Inflow data'!C971</f>
        <v>0.114096099177904</v>
      </c>
      <c r="G971" s="16">
        <f t="shared" si="38"/>
        <v>-7.9843424208220961</v>
      </c>
      <c r="H971">
        <v>883.68</v>
      </c>
    </row>
    <row r="972" spans="1:8">
      <c r="A972">
        <v>943.69</v>
      </c>
      <c r="B972" s="19">
        <f>'[2]NP Inflow data'!F972</f>
        <v>0.25231176191216098</v>
      </c>
      <c r="C972" s="13">
        <f t="shared" si="39"/>
        <v>0.25231176191216098</v>
      </c>
      <c r="E972">
        <v>883.69</v>
      </c>
      <c r="F972" s="16">
        <f>'[2]NP Inflow data'!C972</f>
        <v>0.114287371390903</v>
      </c>
      <c r="G972" s="16">
        <f t="shared" si="38"/>
        <v>-7.9841511486090972</v>
      </c>
      <c r="H972">
        <v>883.69</v>
      </c>
    </row>
    <row r="973" spans="1:8">
      <c r="A973">
        <v>943.7</v>
      </c>
      <c r="B973" s="19">
        <f>'[2]NP Inflow data'!F973</f>
        <v>0.25264465945985998</v>
      </c>
      <c r="C973" s="13">
        <f t="shared" si="39"/>
        <v>0.25264465945985998</v>
      </c>
      <c r="E973">
        <v>883.7</v>
      </c>
      <c r="F973" s="16">
        <f>'[2]NP Inflow data'!C973</f>
        <v>0.114478823153371</v>
      </c>
      <c r="G973" s="16">
        <f t="shared" si="38"/>
        <v>-7.9839596968466289</v>
      </c>
      <c r="H973">
        <v>883.7</v>
      </c>
    </row>
    <row r="974" spans="1:8">
      <c r="A974">
        <v>943.71</v>
      </c>
      <c r="B974" s="19">
        <f>'[2]NP Inflow data'!F974</f>
        <v>0.25297793066315299</v>
      </c>
      <c r="C974" s="13">
        <f t="shared" si="39"/>
        <v>0.25297793066315299</v>
      </c>
      <c r="E974">
        <v>883.71</v>
      </c>
      <c r="F974" s="16">
        <f>'[2]NP Inflow data'!C974</f>
        <v>0.114670454429718</v>
      </c>
      <c r="G974" s="16">
        <f t="shared" si="38"/>
        <v>-7.9837680655702821</v>
      </c>
      <c r="H974">
        <v>883.71</v>
      </c>
    </row>
    <row r="975" spans="1:8">
      <c r="A975">
        <v>943.72</v>
      </c>
      <c r="B975" s="19">
        <f>'[2]NP Inflow data'!F975</f>
        <v>0.25331157774545598</v>
      </c>
      <c r="C975" s="13">
        <f t="shared" si="39"/>
        <v>0.25331157774545598</v>
      </c>
      <c r="E975">
        <v>883.72</v>
      </c>
      <c r="F975" s="16">
        <f>'[2]NP Inflow data'!C975</f>
        <v>0.114862265184353</v>
      </c>
      <c r="G975" s="16">
        <f t="shared" si="38"/>
        <v>-7.983576254815647</v>
      </c>
      <c r="H975">
        <v>883.72</v>
      </c>
    </row>
    <row r="976" spans="1:8">
      <c r="A976">
        <v>943.73</v>
      </c>
      <c r="B976" s="19">
        <f>'[2]NP Inflow data'!F976</f>
        <v>0.25364560293018701</v>
      </c>
      <c r="C976" s="13">
        <f t="shared" si="39"/>
        <v>0.25364560293018701</v>
      </c>
      <c r="E976">
        <v>883.73</v>
      </c>
      <c r="F976" s="16">
        <f>'[2]NP Inflow data'!C976</f>
        <v>0.115054255381686</v>
      </c>
      <c r="G976" s="16">
        <f t="shared" si="38"/>
        <v>-7.983384264618314</v>
      </c>
      <c r="H976">
        <v>883.73</v>
      </c>
    </row>
    <row r="977" spans="1:8">
      <c r="A977">
        <v>943.74</v>
      </c>
      <c r="B977" s="19">
        <f>'[2]NP Inflow data'!F977</f>
        <v>0.25398000844076202</v>
      </c>
      <c r="C977" s="13">
        <f t="shared" si="39"/>
        <v>0.25398000844076202</v>
      </c>
      <c r="E977">
        <v>883.74</v>
      </c>
      <c r="F977" s="16">
        <f>'[2]NP Inflow data'!C977</f>
        <v>0.115246424986126</v>
      </c>
      <c r="G977" s="16">
        <f t="shared" si="38"/>
        <v>-7.9831920950138739</v>
      </c>
      <c r="H977">
        <v>883.74</v>
      </c>
    </row>
    <row r="978" spans="1:8">
      <c r="A978">
        <v>943.75</v>
      </c>
      <c r="B978" s="19">
        <f>'[2]NP Inflow data'!F978</f>
        <v>0.25431479650059702</v>
      </c>
      <c r="C978" s="13">
        <f t="shared" si="39"/>
        <v>0.25431479650059702</v>
      </c>
      <c r="E978">
        <v>883.75</v>
      </c>
      <c r="F978" s="16">
        <f>'[2]NP Inflow data'!C978</f>
        <v>0.11543877396208101</v>
      </c>
      <c r="G978" s="16">
        <f t="shared" si="38"/>
        <v>-7.982999746037919</v>
      </c>
      <c r="H978">
        <v>883.75</v>
      </c>
    </row>
    <row r="979" spans="1:8">
      <c r="A979">
        <v>943.76</v>
      </c>
      <c r="B979" s="19">
        <f>'[2]NP Inflow data'!F979</f>
        <v>0.25464996933311002</v>
      </c>
      <c r="C979" s="13">
        <f t="shared" si="39"/>
        <v>0.25464996933311002</v>
      </c>
      <c r="E979">
        <v>883.76</v>
      </c>
      <c r="F979" s="16">
        <f>'[2]NP Inflow data'!C979</f>
        <v>0.11563130227396</v>
      </c>
      <c r="G979" s="16">
        <f t="shared" si="38"/>
        <v>-7.9828072177260401</v>
      </c>
      <c r="H979">
        <v>883.76</v>
      </c>
    </row>
    <row r="980" spans="1:8">
      <c r="A980">
        <v>943.77</v>
      </c>
      <c r="B980" s="19">
        <f>'[2]NP Inflow data'!F980</f>
        <v>0.25498552916171602</v>
      </c>
      <c r="C980" s="13">
        <f t="shared" si="39"/>
        <v>0.25498552916171602</v>
      </c>
      <c r="E980">
        <v>883.77</v>
      </c>
      <c r="F980" s="16">
        <f>'[2]NP Inflow data'!C980</f>
        <v>0.115824009886174</v>
      </c>
      <c r="G980" s="16">
        <f t="shared" si="38"/>
        <v>-7.9826145101138266</v>
      </c>
      <c r="H980">
        <v>883.77</v>
      </c>
    </row>
    <row r="981" spans="1:8">
      <c r="A981">
        <v>943.78</v>
      </c>
      <c r="B981" s="19">
        <f>'[2]NP Inflow data'!F981</f>
        <v>0.25532147820983397</v>
      </c>
      <c r="C981" s="13">
        <f t="shared" si="39"/>
        <v>0.25532147820983397</v>
      </c>
      <c r="E981">
        <v>883.78</v>
      </c>
      <c r="F981" s="16">
        <f>'[2]NP Inflow data'!C981</f>
        <v>0.11601689676313</v>
      </c>
      <c r="G981" s="16">
        <f t="shared" si="38"/>
        <v>-7.9824216232368705</v>
      </c>
      <c r="H981">
        <v>883.78</v>
      </c>
    </row>
    <row r="982" spans="1:8">
      <c r="A982">
        <v>943.79</v>
      </c>
      <c r="B982" s="19">
        <f>'[2]NP Inflow data'!F982</f>
        <v>0.255657818700879</v>
      </c>
      <c r="C982" s="13">
        <f t="shared" si="39"/>
        <v>0.255657818700879</v>
      </c>
      <c r="E982">
        <v>883.79</v>
      </c>
      <c r="F982" s="16">
        <f>'[2]NP Inflow data'!C982</f>
        <v>0.116209962869238</v>
      </c>
      <c r="G982" s="16">
        <f t="shared" si="38"/>
        <v>-7.9822285571307621</v>
      </c>
      <c r="H982">
        <v>883.79</v>
      </c>
    </row>
    <row r="983" spans="1:8">
      <c r="A983">
        <v>943.8</v>
      </c>
      <c r="B983" s="19">
        <f>'[2]NP Inflow data'!F983</f>
        <v>0.255994552858268</v>
      </c>
      <c r="C983" s="13">
        <f t="shared" si="39"/>
        <v>0.255994552858268</v>
      </c>
      <c r="E983">
        <v>883.8</v>
      </c>
      <c r="F983" s="16">
        <f>'[2]NP Inflow data'!C983</f>
        <v>0.11640320816890699</v>
      </c>
      <c r="G983" s="16">
        <f t="shared" si="38"/>
        <v>-7.9820353118310932</v>
      </c>
      <c r="H983">
        <v>883.8</v>
      </c>
    </row>
    <row r="984" spans="1:8">
      <c r="A984">
        <v>943.81</v>
      </c>
      <c r="B984" s="19">
        <f>'[2]NP Inflow data'!F984</f>
        <v>0.25633168290541802</v>
      </c>
      <c r="C984" s="13">
        <f t="shared" si="39"/>
        <v>0.25633168290541802</v>
      </c>
      <c r="E984">
        <v>883.81</v>
      </c>
      <c r="F984" s="16">
        <f>'[2]NP Inflow data'!C984</f>
        <v>0.116596632626545</v>
      </c>
      <c r="G984" s="16">
        <f t="shared" si="38"/>
        <v>-7.9818418873734549</v>
      </c>
      <c r="H984">
        <v>883.81</v>
      </c>
    </row>
    <row r="985" spans="1:8">
      <c r="A985">
        <v>943.82</v>
      </c>
      <c r="B985" s="19">
        <f>'[2]NP Inflow data'!F985</f>
        <v>0.25666921106574903</v>
      </c>
      <c r="C985" s="13">
        <f t="shared" si="39"/>
        <v>0.25666921106574903</v>
      </c>
      <c r="E985">
        <v>883.82</v>
      </c>
      <c r="F985" s="16">
        <f>'[2]NP Inflow data'!C985</f>
        <v>0.11679023620656501</v>
      </c>
      <c r="G985" s="16">
        <f t="shared" si="38"/>
        <v>-7.9816482837934348</v>
      </c>
      <c r="H985">
        <v>883.82</v>
      </c>
    </row>
    <row r="986" spans="1:8">
      <c r="A986">
        <v>943.83</v>
      </c>
      <c r="B986" s="19">
        <f>'[2]NP Inflow data'!F986</f>
        <v>0.25700713956267002</v>
      </c>
      <c r="C986" s="13">
        <f t="shared" si="39"/>
        <v>0.25700713956267002</v>
      </c>
      <c r="E986">
        <v>883.83</v>
      </c>
      <c r="F986" s="16">
        <f>'[2]NP Inflow data'!C986</f>
        <v>0.11698401887337</v>
      </c>
      <c r="G986" s="16">
        <f t="shared" si="38"/>
        <v>-7.9814545011266302</v>
      </c>
      <c r="H986">
        <v>883.83</v>
      </c>
    </row>
    <row r="987" spans="1:8">
      <c r="A987">
        <v>943.84</v>
      </c>
      <c r="B987" s="19">
        <f>'[2]NP Inflow data'!F987</f>
        <v>0.257345470619602</v>
      </c>
      <c r="C987" s="13">
        <f t="shared" si="39"/>
        <v>0.257345470619602</v>
      </c>
      <c r="E987">
        <v>883.84</v>
      </c>
      <c r="F987" s="16">
        <f>'[2]NP Inflow data'!C987</f>
        <v>0.11717798059137299</v>
      </c>
      <c r="G987" s="16">
        <f t="shared" si="38"/>
        <v>-7.9812605394086269</v>
      </c>
      <c r="H987">
        <v>883.84</v>
      </c>
    </row>
    <row r="988" spans="1:8">
      <c r="A988">
        <v>943.85</v>
      </c>
      <c r="B988" s="19">
        <f>'[2]NP Inflow data'!F988</f>
        <v>0.25768420645996198</v>
      </c>
      <c r="C988" s="13">
        <f t="shared" si="39"/>
        <v>0.25768420645996198</v>
      </c>
      <c r="E988">
        <v>883.85</v>
      </c>
      <c r="F988" s="16">
        <f>'[2]NP Inflow data'!C988</f>
        <v>0.117372121324982</v>
      </c>
      <c r="G988" s="16">
        <f t="shared" si="38"/>
        <v>-7.9810663986750185</v>
      </c>
      <c r="H988">
        <v>883.85</v>
      </c>
    </row>
    <row r="989" spans="1:8">
      <c r="A989">
        <v>943.86</v>
      </c>
      <c r="B989" s="19">
        <f>'[2]NP Inflow data'!F989</f>
        <v>0.25802334930716497</v>
      </c>
      <c r="C989" s="13">
        <f t="shared" si="39"/>
        <v>0.25802334930716497</v>
      </c>
      <c r="E989">
        <v>883.86</v>
      </c>
      <c r="F989" s="16">
        <f>'[2]NP Inflow data'!C989</f>
        <v>0.117566441038606</v>
      </c>
      <c r="G989" s="16">
        <f t="shared" si="38"/>
        <v>-7.9808720789613945</v>
      </c>
      <c r="H989">
        <v>883.86</v>
      </c>
    </row>
    <row r="990" spans="1:8">
      <c r="A990">
        <v>943.87</v>
      </c>
      <c r="B990" s="19">
        <f>'[2]NP Inflow data'!F990</f>
        <v>0.25836290138462997</v>
      </c>
      <c r="C990" s="13">
        <f t="shared" si="39"/>
        <v>0.25836290138462997</v>
      </c>
      <c r="E990">
        <v>883.87</v>
      </c>
      <c r="F990" s="16">
        <f>'[2]NP Inflow data'!C990</f>
        <v>0.11776093969665399</v>
      </c>
      <c r="G990" s="16">
        <f t="shared" si="38"/>
        <v>-7.9806775803033458</v>
      </c>
      <c r="H990">
        <v>883.87</v>
      </c>
    </row>
    <row r="991" spans="1:8">
      <c r="A991">
        <v>943.88</v>
      </c>
      <c r="B991" s="19">
        <f>'[2]NP Inflow data'!F991</f>
        <v>0.25870286491577199</v>
      </c>
      <c r="C991" s="13">
        <f t="shared" si="39"/>
        <v>0.25870286491577199</v>
      </c>
      <c r="E991">
        <v>883.88</v>
      </c>
      <c r="F991" s="16">
        <f>'[2]NP Inflow data'!C991</f>
        <v>0.117955617263535</v>
      </c>
      <c r="G991" s="16">
        <f t="shared" si="38"/>
        <v>-7.9804829027364654</v>
      </c>
      <c r="H991">
        <v>883.88</v>
      </c>
    </row>
    <row r="992" spans="1:8">
      <c r="A992">
        <v>943.89</v>
      </c>
      <c r="B992" s="19">
        <f>'[2]NP Inflow data'!F992</f>
        <v>0.25904324212400798</v>
      </c>
      <c r="C992" s="13">
        <f t="shared" si="39"/>
        <v>0.25904324212400798</v>
      </c>
      <c r="E992">
        <v>883.89</v>
      </c>
      <c r="F992" s="16">
        <f>'[2]NP Inflow data'!C992</f>
        <v>0.118150473703658</v>
      </c>
      <c r="G992" s="16">
        <f t="shared" si="38"/>
        <v>-7.9802880462963426</v>
      </c>
      <c r="H992">
        <v>883.89</v>
      </c>
    </row>
    <row r="993" spans="1:8">
      <c r="A993">
        <v>943.9</v>
      </c>
      <c r="B993" s="19">
        <f>'[2]NP Inflow data'!F993</f>
        <v>0.25938403523275599</v>
      </c>
      <c r="C993" s="13">
        <f t="shared" si="39"/>
        <v>0.25938403523275599</v>
      </c>
      <c r="E993">
        <v>883.9</v>
      </c>
      <c r="F993" s="16">
        <f>'[2]NP Inflow data'!C993</f>
        <v>0.11834550898143301</v>
      </c>
      <c r="G993" s="16">
        <f t="shared" si="38"/>
        <v>-7.9800930110185675</v>
      </c>
      <c r="H993">
        <v>883.9</v>
      </c>
    </row>
    <row r="994" spans="1:8">
      <c r="A994">
        <v>943.91</v>
      </c>
      <c r="B994" s="19">
        <f>'[2]NP Inflow data'!F994</f>
        <v>0.25972524646542999</v>
      </c>
      <c r="C994" s="13">
        <f t="shared" si="39"/>
        <v>0.25972524646542999</v>
      </c>
      <c r="E994">
        <v>883.91</v>
      </c>
      <c r="F994" s="16">
        <f>'[2]NP Inflow data'!C994</f>
        <v>0.118540723061269</v>
      </c>
      <c r="G994" s="16">
        <f t="shared" si="38"/>
        <v>-7.9798977969387312</v>
      </c>
      <c r="H994">
        <v>883.91</v>
      </c>
    </row>
    <row r="995" spans="1:8">
      <c r="A995">
        <v>943.92</v>
      </c>
      <c r="B995" s="19">
        <f>'[2]NP Inflow data'!F995</f>
        <v>0.26006687804544898</v>
      </c>
      <c r="C995" s="13">
        <f t="shared" si="39"/>
        <v>0.26006687804544898</v>
      </c>
      <c r="E995">
        <v>883.92</v>
      </c>
      <c r="F995" s="16">
        <f>'[2]NP Inflow data'!C995</f>
        <v>0.11873611590757301</v>
      </c>
      <c r="G995" s="16">
        <f t="shared" si="38"/>
        <v>-7.9797024040924276</v>
      </c>
      <c r="H995">
        <v>883.92</v>
      </c>
    </row>
    <row r="996" spans="1:8">
      <c r="A996">
        <v>943.93</v>
      </c>
      <c r="B996" s="19">
        <f>'[2]NP Inflow data'!F996</f>
        <v>0.26040893219622901</v>
      </c>
      <c r="C996" s="13">
        <f t="shared" si="39"/>
        <v>0.26040893219622901</v>
      </c>
      <c r="E996">
        <v>883.93</v>
      </c>
      <c r="F996" s="16">
        <f>'[2]NP Inflow data'!C996</f>
        <v>0.11893168748475701</v>
      </c>
      <c r="G996" s="16">
        <f t="shared" si="38"/>
        <v>-7.9795068325152432</v>
      </c>
      <c r="H996">
        <v>883.93</v>
      </c>
    </row>
    <row r="997" spans="1:8">
      <c r="A997">
        <v>943.94</v>
      </c>
      <c r="B997" s="19">
        <f>'[2]NP Inflow data'!F997</f>
        <v>0.26075141114119099</v>
      </c>
      <c r="C997" s="13">
        <f t="shared" si="39"/>
        <v>0.26075141114119099</v>
      </c>
      <c r="E997">
        <v>883.94</v>
      </c>
      <c r="F997" s="16">
        <f>'[2]NP Inflow data'!C997</f>
        <v>0.11912743775723</v>
      </c>
      <c r="G997" s="16">
        <f t="shared" si="38"/>
        <v>-7.97931108224277</v>
      </c>
      <c r="H997">
        <v>883.94</v>
      </c>
    </row>
    <row r="998" spans="1:8">
      <c r="A998">
        <v>943.95</v>
      </c>
      <c r="B998" s="19">
        <f>'[2]NP Inflow data'!F998</f>
        <v>0.26109431710374298</v>
      </c>
      <c r="C998" s="13">
        <f t="shared" si="39"/>
        <v>0.26109431710374298</v>
      </c>
      <c r="E998">
        <v>883.95</v>
      </c>
      <c r="F998" s="16">
        <f>'[2]NP Inflow data'!C998</f>
        <v>0.119323366689397</v>
      </c>
      <c r="G998" s="16">
        <f t="shared" si="38"/>
        <v>-7.9791151533106035</v>
      </c>
      <c r="H998">
        <v>883.95</v>
      </c>
    </row>
    <row r="999" spans="1:8">
      <c r="A999">
        <v>943.96</v>
      </c>
      <c r="B999" s="19">
        <f>'[2]NP Inflow data'!F999</f>
        <v>0.26143765230730598</v>
      </c>
      <c r="C999" s="13">
        <f t="shared" si="39"/>
        <v>0.26143765230730598</v>
      </c>
      <c r="E999">
        <v>883.96</v>
      </c>
      <c r="F999" s="16">
        <f>'[2]NP Inflow data'!C999</f>
        <v>0.11951947424567</v>
      </c>
      <c r="G999" s="16">
        <f t="shared" si="38"/>
        <v>-7.9789190457543304</v>
      </c>
      <c r="H999">
        <v>883.96</v>
      </c>
    </row>
    <row r="1000" spans="1:8">
      <c r="A1000">
        <v>943.97</v>
      </c>
      <c r="B1000" s="19">
        <f>'[2]NP Inflow data'!F1000</f>
        <v>0.261781418975296</v>
      </c>
      <c r="C1000" s="13">
        <f t="shared" si="39"/>
        <v>0.261781418975296</v>
      </c>
      <c r="E1000">
        <v>883.97</v>
      </c>
      <c r="F1000" s="16">
        <f>'[2]NP Inflow data'!C1000</f>
        <v>0.119715760390458</v>
      </c>
      <c r="G1000" s="16">
        <f t="shared" si="38"/>
        <v>-7.9787227596095418</v>
      </c>
      <c r="H1000">
        <v>883.97</v>
      </c>
    </row>
    <row r="1001" spans="1:8">
      <c r="A1001">
        <v>943.98</v>
      </c>
      <c r="B1001" s="19">
        <f>'[2]NP Inflow data'!F1001</f>
        <v>0.26212561933113099</v>
      </c>
      <c r="C1001" s="13">
        <f t="shared" si="39"/>
        <v>0.26212561933113099</v>
      </c>
      <c r="E1001">
        <v>883.98</v>
      </c>
      <c r="F1001" s="16">
        <f>'[2]NP Inflow data'!C1001</f>
        <v>0.119912225088169</v>
      </c>
      <c r="G1001" s="16">
        <f t="shared" si="38"/>
        <v>-7.9785262949118314</v>
      </c>
      <c r="H1001">
        <v>883.98</v>
      </c>
    </row>
    <row r="1002" spans="1:8">
      <c r="A1002">
        <v>943.99</v>
      </c>
      <c r="B1002" s="19">
        <f>'[2]NP Inflow data'!F1002</f>
        <v>0.26247025559822701</v>
      </c>
      <c r="C1002" s="13">
        <f t="shared" si="39"/>
        <v>0.26247025559822701</v>
      </c>
      <c r="E1002">
        <v>883.99</v>
      </c>
      <c r="F1002" s="16">
        <f>'[2]NP Inflow data'!C1002</f>
        <v>0.120108868303214</v>
      </c>
      <c r="G1002" s="16">
        <f t="shared" si="38"/>
        <v>-7.9783296516967859</v>
      </c>
      <c r="H1002">
        <v>883.99</v>
      </c>
    </row>
    <row r="1003" spans="1:8">
      <c r="A1003">
        <v>944</v>
      </c>
      <c r="B1003" s="19">
        <f>'[2]NP Inflow data'!F1003</f>
        <v>0.26281533000000001</v>
      </c>
      <c r="C1003" s="13">
        <f t="shared" si="39"/>
        <v>0.26281533000000001</v>
      </c>
      <c r="E1003">
        <v>884</v>
      </c>
      <c r="F1003" s="16">
        <f>'[2]NP Inflow data'!C1003</f>
        <v>0.12030569000000001</v>
      </c>
      <c r="G1003" s="16">
        <f t="shared" si="38"/>
        <v>-7.9781328299999998</v>
      </c>
      <c r="H1003">
        <v>884</v>
      </c>
    </row>
    <row r="1004" spans="1:8">
      <c r="A1004">
        <v>944.01</v>
      </c>
      <c r="B1004" s="19">
        <f>'[2]NP Inflow data'!F1004</f>
        <v>0.263160844049317</v>
      </c>
      <c r="C1004" s="13">
        <f t="shared" si="39"/>
        <v>0.263160844049317</v>
      </c>
      <c r="E1004">
        <v>884.01</v>
      </c>
      <c r="F1004" s="16">
        <f>'[2]NP Inflow data'!C1004</f>
        <v>0.120502690123546</v>
      </c>
      <c r="G1004" s="16">
        <f t="shared" si="38"/>
        <v>-7.9779358298764542</v>
      </c>
      <c r="H1004">
        <v>884.01</v>
      </c>
    </row>
    <row r="1005" spans="1:8">
      <c r="A1005">
        <v>944.02</v>
      </c>
      <c r="B1005" s="19">
        <f>'[2]NP Inflow data'!F1005</f>
        <v>0.263506796416839</v>
      </c>
      <c r="C1005" s="13">
        <f t="shared" si="39"/>
        <v>0.263506796416839</v>
      </c>
      <c r="E1005">
        <v>884.02</v>
      </c>
      <c r="F1005" s="16">
        <f>'[2]NP Inflow data'!C1005</f>
        <v>0.12069986854130201</v>
      </c>
      <c r="G1005" s="16">
        <f t="shared" si="38"/>
        <v>-7.9777386514586981</v>
      </c>
      <c r="H1005">
        <v>884.02</v>
      </c>
    </row>
    <row r="1006" spans="1:8">
      <c r="A1006">
        <v>944.03</v>
      </c>
      <c r="B1006" s="19">
        <f>'[2]NP Inflow data'!F1006</f>
        <v>0.26385318506267802</v>
      </c>
      <c r="C1006" s="13">
        <f t="shared" si="39"/>
        <v>0.26385318506267802</v>
      </c>
      <c r="E1006">
        <v>884.03</v>
      </c>
      <c r="F1006" s="16">
        <f>'[2]NP Inflow data'!C1006</f>
        <v>0.12089722510133</v>
      </c>
      <c r="G1006" s="16">
        <f t="shared" si="38"/>
        <v>-7.9775412948986704</v>
      </c>
      <c r="H1006">
        <v>884.03</v>
      </c>
    </row>
    <row r="1007" spans="1:8">
      <c r="A1007">
        <v>944.04</v>
      </c>
      <c r="B1007" s="19">
        <f>'[2]NP Inflow data'!F1007</f>
        <v>0.26420000794694398</v>
      </c>
      <c r="C1007" s="13">
        <f t="shared" si="39"/>
        <v>0.26420000794694398</v>
      </c>
      <c r="E1007">
        <v>884.04</v>
      </c>
      <c r="F1007" s="16">
        <f>'[2]NP Inflow data'!C1007</f>
        <v>0.12109475965168801</v>
      </c>
      <c r="G1007" s="16">
        <f t="shared" si="38"/>
        <v>-7.9773437603483126</v>
      </c>
      <c r="H1007">
        <v>884.04</v>
      </c>
    </row>
    <row r="1008" spans="1:8">
      <c r="A1008">
        <v>944.05</v>
      </c>
      <c r="B1008" s="19">
        <f>'[2]NP Inflow data'!F1008</f>
        <v>0.26454726302974801</v>
      </c>
      <c r="C1008" s="13">
        <f t="shared" si="39"/>
        <v>0.26454726302974801</v>
      </c>
      <c r="E1008">
        <v>884.05</v>
      </c>
      <c r="F1008" s="16">
        <f>'[2]NP Inflow data'!C1008</f>
        <v>0.121292472040437</v>
      </c>
      <c r="G1008" s="16">
        <f t="shared" si="38"/>
        <v>-7.9771460479595628</v>
      </c>
      <c r="H1008">
        <v>884.05</v>
      </c>
    </row>
    <row r="1009" spans="1:8">
      <c r="A1009">
        <v>944.06</v>
      </c>
      <c r="B1009" s="19">
        <f>'[2]NP Inflow data'!F1009</f>
        <v>0.26489494827120202</v>
      </c>
      <c r="C1009" s="13">
        <f t="shared" si="39"/>
        <v>0.26489494827120202</v>
      </c>
      <c r="E1009">
        <v>884.06</v>
      </c>
      <c r="F1009" s="16">
        <f>'[2]NP Inflow data'!C1009</f>
        <v>0.121490362115637</v>
      </c>
      <c r="G1009" s="16">
        <f t="shared" si="38"/>
        <v>-7.9769481578843635</v>
      </c>
      <c r="H1009">
        <v>884.06</v>
      </c>
    </row>
    <row r="1010" spans="1:8">
      <c r="A1010">
        <v>944.07</v>
      </c>
      <c r="B1010" s="19">
        <f>'[2]NP Inflow data'!F1010</f>
        <v>0.26524306163142097</v>
      </c>
      <c r="C1010" s="13">
        <f t="shared" si="39"/>
        <v>0.26524306163142097</v>
      </c>
      <c r="E1010">
        <v>884.07</v>
      </c>
      <c r="F1010" s="16">
        <f>'[2]NP Inflow data'!C1010</f>
        <v>0.12168842972535</v>
      </c>
      <c r="G1010" s="16">
        <f t="shared" si="38"/>
        <v>-7.97675009027465</v>
      </c>
      <c r="H1010">
        <v>884.07</v>
      </c>
    </row>
    <row r="1011" spans="1:8">
      <c r="A1011">
        <v>944.08</v>
      </c>
      <c r="B1011" s="19">
        <f>'[2]NP Inflow data'!F1011</f>
        <v>0.265591601070507</v>
      </c>
      <c r="C1011" s="13">
        <f t="shared" si="39"/>
        <v>0.265591601070507</v>
      </c>
      <c r="E1011">
        <v>884.08</v>
      </c>
      <c r="F1011" s="16">
        <f>'[2]NP Inflow data'!C1011</f>
        <v>0.121886674717632</v>
      </c>
      <c r="G1011" s="16">
        <f t="shared" si="38"/>
        <v>-7.9765518452823683</v>
      </c>
      <c r="H1011">
        <v>884.08</v>
      </c>
    </row>
    <row r="1012" spans="1:8">
      <c r="A1012">
        <v>944.09</v>
      </c>
      <c r="B1012" s="19">
        <f>'[2]NP Inflow data'!F1012</f>
        <v>0.26594056454857501</v>
      </c>
      <c r="C1012" s="13">
        <f t="shared" si="39"/>
        <v>0.26594056454857501</v>
      </c>
      <c r="E1012">
        <v>884.09</v>
      </c>
      <c r="F1012" s="16">
        <f>'[2]NP Inflow data'!C1012</f>
        <v>0.12208509694054499</v>
      </c>
      <c r="G1012" s="16">
        <f t="shared" si="38"/>
        <v>-7.9763534230594555</v>
      </c>
      <c r="H1012">
        <v>884.09</v>
      </c>
    </row>
    <row r="1013" spans="1:8">
      <c r="A1013">
        <v>944.1</v>
      </c>
      <c r="B1013" s="19">
        <f>'[2]NP Inflow data'!F1013</f>
        <v>0.26628995002573702</v>
      </c>
      <c r="C1013" s="13">
        <f t="shared" si="39"/>
        <v>0.26628995002573702</v>
      </c>
      <c r="E1013">
        <v>884.1</v>
      </c>
      <c r="F1013" s="16">
        <f>'[2]NP Inflow data'!C1013</f>
        <v>0.12228369624214901</v>
      </c>
      <c r="G1013" s="16">
        <f t="shared" si="38"/>
        <v>-7.9761548237578515</v>
      </c>
      <c r="H1013">
        <v>884.1</v>
      </c>
    </row>
    <row r="1014" spans="1:8">
      <c r="A1014">
        <v>944.11</v>
      </c>
      <c r="B1014" s="19">
        <f>'[2]NP Inflow data'!F1014</f>
        <v>0.266639755462104</v>
      </c>
      <c r="C1014" s="13">
        <f t="shared" si="39"/>
        <v>0.266639755462104</v>
      </c>
      <c r="E1014">
        <v>884.11</v>
      </c>
      <c r="F1014" s="16">
        <f>'[2]NP Inflow data'!C1014</f>
        <v>0.12248247247050301</v>
      </c>
      <c r="G1014" s="16">
        <f t="shared" si="38"/>
        <v>-7.9759560475294968</v>
      </c>
      <c r="H1014">
        <v>884.11</v>
      </c>
    </row>
    <row r="1015" spans="1:8">
      <c r="A1015">
        <v>944.12</v>
      </c>
      <c r="B1015" s="19">
        <f>'[2]NP Inflow data'!F1015</f>
        <v>0.26698997881778602</v>
      </c>
      <c r="C1015" s="13">
        <f t="shared" si="39"/>
        <v>0.26698997881778602</v>
      </c>
      <c r="E1015">
        <v>884.12</v>
      </c>
      <c r="F1015" s="16">
        <f>'[2]NP Inflow data'!C1015</f>
        <v>0.122681425473669</v>
      </c>
      <c r="G1015" s="16">
        <f t="shared" si="38"/>
        <v>-7.9757570945263314</v>
      </c>
      <c r="H1015">
        <v>884.12</v>
      </c>
    </row>
    <row r="1016" spans="1:8">
      <c r="A1016">
        <v>944.13</v>
      </c>
      <c r="B1016" s="19">
        <f>'[2]NP Inflow data'!F1016</f>
        <v>0.267340618052894</v>
      </c>
      <c r="C1016" s="13">
        <f t="shared" si="39"/>
        <v>0.267340618052894</v>
      </c>
      <c r="E1016">
        <v>884.13</v>
      </c>
      <c r="F1016" s="16">
        <f>'[2]NP Inflow data'!C1016</f>
        <v>0.122880555099705</v>
      </c>
      <c r="G1016" s="16">
        <f t="shared" si="38"/>
        <v>-7.975557964900295</v>
      </c>
      <c r="H1016">
        <v>884.13</v>
      </c>
    </row>
    <row r="1017" spans="1:8">
      <c r="A1017">
        <v>944.14</v>
      </c>
      <c r="B1017" s="19">
        <f>'[2]NP Inflow data'!F1017</f>
        <v>0.267691671127541</v>
      </c>
      <c r="C1017" s="13">
        <f t="shared" si="39"/>
        <v>0.267691671127541</v>
      </c>
      <c r="E1017">
        <v>884.14</v>
      </c>
      <c r="F1017" s="16">
        <f>'[2]NP Inflow data'!C1017</f>
        <v>0.123079861196672</v>
      </c>
      <c r="G1017" s="16">
        <f t="shared" si="38"/>
        <v>-7.9753586588033283</v>
      </c>
      <c r="H1017">
        <v>884.14</v>
      </c>
    </row>
    <row r="1018" spans="1:8">
      <c r="A1018">
        <v>944.15</v>
      </c>
      <c r="B1018" s="19">
        <f>'[2]NP Inflow data'!F1018</f>
        <v>0.26804313600183599</v>
      </c>
      <c r="C1018" s="13">
        <f t="shared" si="39"/>
        <v>0.26804313600183599</v>
      </c>
      <c r="E1018">
        <v>884.15</v>
      </c>
      <c r="F1018" s="16">
        <f>'[2]NP Inflow data'!C1018</f>
        <v>0.12327934361263</v>
      </c>
      <c r="G1018" s="16">
        <f t="shared" si="38"/>
        <v>-7.9751591763873702</v>
      </c>
      <c r="H1018">
        <v>884.15</v>
      </c>
    </row>
    <row r="1019" spans="1:8">
      <c r="A1019">
        <v>944.16</v>
      </c>
      <c r="B1019" s="19">
        <f>'[2]NP Inflow data'!F1019</f>
        <v>0.26839501063589</v>
      </c>
      <c r="C1019" s="13">
        <f t="shared" si="39"/>
        <v>0.26839501063589</v>
      </c>
      <c r="E1019">
        <v>884.16</v>
      </c>
      <c r="F1019" s="16">
        <f>'[2]NP Inflow data'!C1019</f>
        <v>0.123479002195639</v>
      </c>
      <c r="G1019" s="16">
        <f t="shared" si="38"/>
        <v>-7.9749595178043613</v>
      </c>
      <c r="H1019">
        <v>884.16</v>
      </c>
    </row>
    <row r="1020" spans="1:8">
      <c r="A1020">
        <v>944.17</v>
      </c>
      <c r="B1020" s="19">
        <f>'[2]NP Inflow data'!F1020</f>
        <v>0.26874729298981498</v>
      </c>
      <c r="C1020" s="13">
        <f t="shared" si="39"/>
        <v>0.26874729298981498</v>
      </c>
      <c r="E1020">
        <v>884.17</v>
      </c>
      <c r="F1020" s="16">
        <f>'[2]NP Inflow data'!C1020</f>
        <v>0.123678836793758</v>
      </c>
      <c r="G1020" s="16">
        <f t="shared" si="38"/>
        <v>-7.9747596832062424</v>
      </c>
      <c r="H1020">
        <v>884.17</v>
      </c>
    </row>
    <row r="1021" spans="1:8">
      <c r="A1021">
        <v>944.18</v>
      </c>
      <c r="B1021" s="19">
        <f>'[2]NP Inflow data'!F1021</f>
        <v>0.26909998102372201</v>
      </c>
      <c r="C1021" s="13">
        <f t="shared" si="39"/>
        <v>0.26909998102372201</v>
      </c>
      <c r="E1021">
        <v>884.18</v>
      </c>
      <c r="F1021" s="16">
        <f>'[2]NP Inflow data'!C1021</f>
        <v>0.123878847255049</v>
      </c>
      <c r="G1021" s="16">
        <f t="shared" si="38"/>
        <v>-7.9745596727449515</v>
      </c>
      <c r="H1021">
        <v>884.18</v>
      </c>
    </row>
    <row r="1022" spans="1:8">
      <c r="A1022">
        <v>944.19</v>
      </c>
      <c r="B1022" s="19">
        <f>'[2]NP Inflow data'!F1022</f>
        <v>0.269453072697726</v>
      </c>
      <c r="C1022" s="13">
        <f t="shared" si="39"/>
        <v>0.269453072697726</v>
      </c>
      <c r="E1022">
        <v>884.19</v>
      </c>
      <c r="F1022" s="16">
        <f>'[2]NP Inflow data'!C1022</f>
        <v>0.124079033427573</v>
      </c>
      <c r="G1022" s="16">
        <f t="shared" si="38"/>
        <v>-7.9743594865724274</v>
      </c>
      <c r="H1022">
        <v>884.19</v>
      </c>
    </row>
    <row r="1023" spans="1:8">
      <c r="A1023">
        <v>944.2</v>
      </c>
      <c r="B1023" s="19">
        <f>'[2]NP Inflow data'!F1023</f>
        <v>0.26980656597192898</v>
      </c>
      <c r="C1023" s="13">
        <f t="shared" si="39"/>
        <v>0.26980656597192898</v>
      </c>
      <c r="E1023">
        <v>884.2</v>
      </c>
      <c r="F1023" s="16">
        <f>'[2]NP Inflow data'!C1023</f>
        <v>0.12427939515938501</v>
      </c>
      <c r="G1023" s="16">
        <f t="shared" si="38"/>
        <v>-7.9741591248406154</v>
      </c>
      <c r="H1023">
        <v>884.2</v>
      </c>
    </row>
    <row r="1024" spans="1:8">
      <c r="A1024">
        <v>944.21</v>
      </c>
      <c r="B1024" s="19">
        <f>'[2]NP Inflow data'!F1024</f>
        <v>0.27016045880644701</v>
      </c>
      <c r="C1024" s="13">
        <f t="shared" si="39"/>
        <v>0.27016045880644701</v>
      </c>
      <c r="E1024">
        <v>884.21</v>
      </c>
      <c r="F1024" s="16">
        <f>'[2]NP Inflow data'!C1024</f>
        <v>0.12447993229854799</v>
      </c>
      <c r="G1024" s="16">
        <f t="shared" si="38"/>
        <v>-7.9739585877014525</v>
      </c>
      <c r="H1024">
        <v>884.21</v>
      </c>
    </row>
    <row r="1025" spans="1:8">
      <c r="A1025">
        <v>944.22</v>
      </c>
      <c r="B1025" s="19">
        <f>'[2]NP Inflow data'!F1025</f>
        <v>0.27051474916139101</v>
      </c>
      <c r="C1025" s="13">
        <f t="shared" si="39"/>
        <v>0.27051474916139101</v>
      </c>
      <c r="E1025">
        <v>884.22</v>
      </c>
      <c r="F1025" s="16">
        <f>'[2]NP Inflow data'!C1025</f>
        <v>0.124680644693122</v>
      </c>
      <c r="G1025" s="16">
        <f t="shared" si="38"/>
        <v>-7.9737578753068785</v>
      </c>
      <c r="H1025">
        <v>884.22</v>
      </c>
    </row>
    <row r="1026" spans="1:8">
      <c r="A1026">
        <v>944.23</v>
      </c>
      <c r="B1026" s="19">
        <f>'[2]NP Inflow data'!F1026</f>
        <v>0.27086943499687099</v>
      </c>
      <c r="C1026" s="13">
        <f t="shared" si="39"/>
        <v>0.27086943499687099</v>
      </c>
      <c r="E1026">
        <v>884.23</v>
      </c>
      <c r="F1026" s="16">
        <f>'[2]NP Inflow data'!C1026</f>
        <v>0.124881532191166</v>
      </c>
      <c r="G1026" s="16">
        <f t="shared" si="38"/>
        <v>-7.9735569878088342</v>
      </c>
      <c r="H1026">
        <v>884.23</v>
      </c>
    </row>
    <row r="1027" spans="1:8">
      <c r="A1027">
        <v>944.24</v>
      </c>
      <c r="B1027" s="19">
        <f>'[2]NP Inflow data'!F1027</f>
        <v>0.27122451427299898</v>
      </c>
      <c r="C1027" s="13">
        <f t="shared" si="39"/>
        <v>0.27122451427299898</v>
      </c>
      <c r="E1027">
        <v>884.24</v>
      </c>
      <c r="F1027" s="16">
        <f>'[2]NP Inflow data'!C1027</f>
        <v>0.12508259464074201</v>
      </c>
      <c r="G1027" s="16">
        <f t="shared" si="38"/>
        <v>-7.9733559253592583</v>
      </c>
      <c r="H1027">
        <v>884.24</v>
      </c>
    </row>
    <row r="1028" spans="1:8">
      <c r="A1028">
        <v>944.25</v>
      </c>
      <c r="B1028" s="19">
        <f>'[2]NP Inflow data'!F1028</f>
        <v>0.271579984949886</v>
      </c>
      <c r="C1028" s="13">
        <f t="shared" si="39"/>
        <v>0.271579984949886</v>
      </c>
      <c r="E1028">
        <v>884.25</v>
      </c>
      <c r="F1028" s="16">
        <f>'[2]NP Inflow data'!C1028</f>
        <v>0.12528383188990799</v>
      </c>
      <c r="G1028" s="16">
        <f t="shared" si="38"/>
        <v>-7.9731546881100925</v>
      </c>
      <c r="H1028">
        <v>884.25</v>
      </c>
    </row>
    <row r="1029" spans="1:8">
      <c r="A1029">
        <v>944.26</v>
      </c>
      <c r="B1029" s="19">
        <f>'[2]NP Inflow data'!F1029</f>
        <v>0.27193584498764301</v>
      </c>
      <c r="C1029" s="13">
        <f t="shared" si="39"/>
        <v>0.27193584498764301</v>
      </c>
      <c r="E1029">
        <v>884.26</v>
      </c>
      <c r="F1029" s="16">
        <f>'[2]NP Inflow data'!C1029</f>
        <v>0.12548524378672599</v>
      </c>
      <c r="G1029" s="16">
        <f t="shared" ref="G1029:G1092" si="40">F1029-$F$3103</f>
        <v>-7.972953276213274</v>
      </c>
      <c r="H1029">
        <v>884.26</v>
      </c>
    </row>
    <row r="1030" spans="1:8">
      <c r="A1030">
        <v>944.27</v>
      </c>
      <c r="B1030" s="19">
        <f>'[2]NP Inflow data'!F1030</f>
        <v>0.27229209234638102</v>
      </c>
      <c r="C1030" s="13">
        <f t="shared" ref="C1030:C1093" si="41">B1030-$B$24</f>
        <v>0.27229209234638102</v>
      </c>
      <c r="E1030">
        <v>884.27</v>
      </c>
      <c r="F1030" s="16">
        <f>'[2]NP Inflow data'!C1030</f>
        <v>0.125686830179254</v>
      </c>
      <c r="G1030" s="16">
        <f t="shared" si="40"/>
        <v>-7.972751689820746</v>
      </c>
      <c r="H1030">
        <v>884.27</v>
      </c>
    </row>
    <row r="1031" spans="1:8">
      <c r="A1031">
        <v>944.28</v>
      </c>
      <c r="B1031" s="19">
        <f>'[2]NP Inflow data'!F1031</f>
        <v>0.27264872498621101</v>
      </c>
      <c r="C1031" s="13">
        <f t="shared" si="41"/>
        <v>0.27264872498621101</v>
      </c>
      <c r="E1031">
        <v>884.28</v>
      </c>
      <c r="F1031" s="16">
        <f>'[2]NP Inflow data'!C1031</f>
        <v>0.12588859091555299</v>
      </c>
      <c r="G1031" s="16">
        <f t="shared" si="40"/>
        <v>-7.9725499290844475</v>
      </c>
      <c r="H1031">
        <v>884.28</v>
      </c>
    </row>
    <row r="1032" spans="1:8">
      <c r="A1032">
        <v>944.29</v>
      </c>
      <c r="B1032" s="19">
        <f>'[2]NP Inflow data'!F1032</f>
        <v>0.273005740867243</v>
      </c>
      <c r="C1032" s="13">
        <f t="shared" si="41"/>
        <v>0.273005740867243</v>
      </c>
      <c r="E1032">
        <v>884.29</v>
      </c>
      <c r="F1032" s="16">
        <f>'[2]NP Inflow data'!C1032</f>
        <v>0.12609052584368199</v>
      </c>
      <c r="G1032" s="16">
        <f t="shared" si="40"/>
        <v>-7.9723479941563182</v>
      </c>
      <c r="H1032">
        <v>884.29</v>
      </c>
    </row>
    <row r="1033" spans="1:8">
      <c r="A1033">
        <v>944.3</v>
      </c>
      <c r="B1033" s="19">
        <f>'[2]NP Inflow data'!F1033</f>
        <v>0.273363137949589</v>
      </c>
      <c r="C1033" s="13">
        <f t="shared" si="41"/>
        <v>0.273363137949589</v>
      </c>
      <c r="E1033">
        <v>884.3</v>
      </c>
      <c r="F1033" s="16">
        <f>'[2]NP Inflow data'!C1033</f>
        <v>0.126292634811703</v>
      </c>
      <c r="G1033" s="16">
        <f t="shared" si="40"/>
        <v>-7.9721458851882971</v>
      </c>
      <c r="H1033">
        <v>884.3</v>
      </c>
    </row>
    <row r="1034" spans="1:8">
      <c r="A1034">
        <v>944.31</v>
      </c>
      <c r="B1034" s="19">
        <f>'[2]NP Inflow data'!F1034</f>
        <v>0.27372091419336098</v>
      </c>
      <c r="C1034" s="13">
        <f t="shared" si="41"/>
        <v>0.27372091419336098</v>
      </c>
      <c r="E1034">
        <v>884.31</v>
      </c>
      <c r="F1034" s="16">
        <f>'[2]NP Inflow data'!C1034</f>
        <v>0.12649491766767401</v>
      </c>
      <c r="G1034" s="16">
        <f t="shared" si="40"/>
        <v>-7.9719436023323258</v>
      </c>
      <c r="H1034">
        <v>884.31</v>
      </c>
    </row>
    <row r="1035" spans="1:8">
      <c r="A1035">
        <v>944.32</v>
      </c>
      <c r="B1035" s="19">
        <f>'[2]NP Inflow data'!F1035</f>
        <v>0.27407906755867201</v>
      </c>
      <c r="C1035" s="13">
        <f t="shared" si="41"/>
        <v>0.27407906755867201</v>
      </c>
      <c r="E1035">
        <v>884.32</v>
      </c>
      <c r="F1035" s="16">
        <f>'[2]NP Inflow data'!C1035</f>
        <v>0.12669737425965799</v>
      </c>
      <c r="G1035" s="16">
        <f t="shared" si="40"/>
        <v>-7.9717411457403422</v>
      </c>
      <c r="H1035">
        <v>884.32</v>
      </c>
    </row>
    <row r="1036" spans="1:8">
      <c r="A1036">
        <v>944.33</v>
      </c>
      <c r="B1036" s="19">
        <f>'[2]NP Inflow data'!F1036</f>
        <v>0.27443759600562601</v>
      </c>
      <c r="C1036" s="13">
        <f t="shared" si="41"/>
        <v>0.27443759600562601</v>
      </c>
      <c r="E1036">
        <v>884.33</v>
      </c>
      <c r="F1036" s="16">
        <f>'[2]NP Inflow data'!C1036</f>
        <v>0.12690000443571101</v>
      </c>
      <c r="G1036" s="16">
        <f t="shared" si="40"/>
        <v>-7.9715385155642888</v>
      </c>
      <c r="H1036">
        <v>884.33</v>
      </c>
    </row>
    <row r="1037" spans="1:8">
      <c r="A1037">
        <v>944.34</v>
      </c>
      <c r="B1037" s="19">
        <f>'[2]NP Inflow data'!F1037</f>
        <v>0.27479649749433799</v>
      </c>
      <c r="C1037" s="13">
        <f t="shared" si="41"/>
        <v>0.27479649749433799</v>
      </c>
      <c r="E1037">
        <v>884.34</v>
      </c>
      <c r="F1037" s="16">
        <f>'[2]NP Inflow data'!C1037</f>
        <v>0.12710280804389501</v>
      </c>
      <c r="G1037" s="16">
        <f t="shared" si="40"/>
        <v>-7.9713357119561055</v>
      </c>
      <c r="H1037">
        <v>884.34</v>
      </c>
    </row>
    <row r="1038" spans="1:8">
      <c r="A1038">
        <v>944.35</v>
      </c>
      <c r="B1038" s="19">
        <f>'[2]NP Inflow data'!F1038</f>
        <v>0.27515576998491897</v>
      </c>
      <c r="C1038" s="13">
        <f t="shared" si="41"/>
        <v>0.27515576998491897</v>
      </c>
      <c r="E1038">
        <v>884.35</v>
      </c>
      <c r="F1038" s="16">
        <f>'[2]NP Inflow data'!C1038</f>
        <v>0.12730578493226899</v>
      </c>
      <c r="G1038" s="16">
        <f t="shared" si="40"/>
        <v>-7.971132735067731</v>
      </c>
      <c r="H1038">
        <v>884.35</v>
      </c>
    </row>
    <row r="1039" spans="1:8">
      <c r="A1039">
        <v>944.36</v>
      </c>
      <c r="B1039" s="19">
        <f>'[2]NP Inflow data'!F1039</f>
        <v>0.27551541143747998</v>
      </c>
      <c r="C1039" s="13">
        <f t="shared" si="41"/>
        <v>0.27551541143747998</v>
      </c>
      <c r="E1039">
        <v>884.36</v>
      </c>
      <c r="F1039" s="16">
        <f>'[2]NP Inflow data'!C1039</f>
        <v>0.12750893494889501</v>
      </c>
      <c r="G1039" s="16">
        <f t="shared" si="40"/>
        <v>-7.9709295850511053</v>
      </c>
      <c r="H1039">
        <v>884.36</v>
      </c>
    </row>
    <row r="1040" spans="1:8">
      <c r="A1040">
        <v>944.37</v>
      </c>
      <c r="B1040" s="19">
        <f>'[2]NP Inflow data'!F1040</f>
        <v>0.27587541981213198</v>
      </c>
      <c r="C1040" s="13">
        <f t="shared" si="41"/>
        <v>0.27587541981213198</v>
      </c>
      <c r="E1040">
        <v>884.37</v>
      </c>
      <c r="F1040" s="16">
        <f>'[2]NP Inflow data'!C1040</f>
        <v>0.127712257941831</v>
      </c>
      <c r="G1040" s="16">
        <f t="shared" si="40"/>
        <v>-7.9707262620581689</v>
      </c>
      <c r="H1040">
        <v>884.37</v>
      </c>
    </row>
    <row r="1041" spans="1:8">
      <c r="A1041">
        <v>944.38</v>
      </c>
      <c r="B1041" s="19">
        <f>'[2]NP Inflow data'!F1041</f>
        <v>0.27623579306898599</v>
      </c>
      <c r="C1041" s="13">
        <f t="shared" si="41"/>
        <v>0.27623579306898599</v>
      </c>
      <c r="E1041">
        <v>884.38</v>
      </c>
      <c r="F1041" s="16">
        <f>'[2]NP Inflow data'!C1041</f>
        <v>0.127915753759137</v>
      </c>
      <c r="G1041" s="16">
        <f t="shared" si="40"/>
        <v>-7.9705227662408635</v>
      </c>
      <c r="H1041">
        <v>884.38</v>
      </c>
    </row>
    <row r="1042" spans="1:8">
      <c r="A1042">
        <v>944.39</v>
      </c>
      <c r="B1042" s="19">
        <f>'[2]NP Inflow data'!F1042</f>
        <v>0.27659652916815403</v>
      </c>
      <c r="C1042" s="13">
        <f t="shared" si="41"/>
        <v>0.27659652916815403</v>
      </c>
      <c r="E1042">
        <v>884.39</v>
      </c>
      <c r="F1042" s="16">
        <f>'[2]NP Inflow data'!C1042</f>
        <v>0.12811942224887499</v>
      </c>
      <c r="G1042" s="16">
        <f t="shared" si="40"/>
        <v>-7.9703190977511253</v>
      </c>
      <c r="H1042">
        <v>884.39</v>
      </c>
    </row>
    <row r="1043" spans="1:8">
      <c r="A1043">
        <v>944.4</v>
      </c>
      <c r="B1043" s="19">
        <f>'[2]NP Inflow data'!F1043</f>
        <v>0.276957626069745</v>
      </c>
      <c r="C1043" s="13">
        <f t="shared" si="41"/>
        <v>0.276957626069745</v>
      </c>
      <c r="E1043">
        <v>884.4</v>
      </c>
      <c r="F1043" s="16">
        <f>'[2]NP Inflow data'!C1043</f>
        <v>0.12832326325910301</v>
      </c>
      <c r="G1043" s="16">
        <f t="shared" si="40"/>
        <v>-7.9701152567408968</v>
      </c>
      <c r="H1043">
        <v>884.4</v>
      </c>
    </row>
    <row r="1044" spans="1:8">
      <c r="A1044">
        <v>944.41</v>
      </c>
      <c r="B1044" s="19">
        <f>'[2]NP Inflow data'!F1044</f>
        <v>0.27731908173387099</v>
      </c>
      <c r="C1044" s="13">
        <f t="shared" si="41"/>
        <v>0.27731908173387099</v>
      </c>
      <c r="E1044">
        <v>884.41</v>
      </c>
      <c r="F1044" s="16">
        <f>'[2]NP Inflow data'!C1044</f>
        <v>0.12852727663788199</v>
      </c>
      <c r="G1044" s="16">
        <f t="shared" si="40"/>
        <v>-7.9699112433621178</v>
      </c>
      <c r="H1044">
        <v>884.41</v>
      </c>
    </row>
    <row r="1045" spans="1:8">
      <c r="A1045">
        <v>944.42</v>
      </c>
      <c r="B1045" s="19">
        <f>'[2]NP Inflow data'!F1045</f>
        <v>0.27768089412064401</v>
      </c>
      <c r="C1045" s="13">
        <f t="shared" si="41"/>
        <v>0.27768089412064401</v>
      </c>
      <c r="E1045">
        <v>884.42</v>
      </c>
      <c r="F1045" s="16">
        <f>'[2]NP Inflow data'!C1045</f>
        <v>0.128731462233272</v>
      </c>
      <c r="G1045" s="16">
        <f t="shared" si="40"/>
        <v>-7.9697070577667279</v>
      </c>
      <c r="H1045">
        <v>884.42</v>
      </c>
    </row>
    <row r="1046" spans="1:8">
      <c r="A1046">
        <v>944.43</v>
      </c>
      <c r="B1046" s="19">
        <f>'[2]NP Inflow data'!F1046</f>
        <v>0.27804306119017302</v>
      </c>
      <c r="C1046" s="13">
        <f t="shared" si="41"/>
        <v>0.27804306119017302</v>
      </c>
      <c r="E1046">
        <v>884.43</v>
      </c>
      <c r="F1046" s="16">
        <f>'[2]NP Inflow data'!C1046</f>
        <v>0.128935819893333</v>
      </c>
      <c r="G1046" s="16">
        <f t="shared" si="40"/>
        <v>-7.9695027001066672</v>
      </c>
      <c r="H1046">
        <v>884.43</v>
      </c>
    </row>
    <row r="1047" spans="1:8">
      <c r="A1047">
        <v>944.44</v>
      </c>
      <c r="B1047" s="19">
        <f>'[2]NP Inflow data'!F1047</f>
        <v>0.278405580902575</v>
      </c>
      <c r="C1047" s="13">
        <f t="shared" si="41"/>
        <v>0.278405580902575</v>
      </c>
      <c r="E1047">
        <v>884.44</v>
      </c>
      <c r="F1047" s="16">
        <f>'[2]NP Inflow data'!C1047</f>
        <v>0.12914034946612701</v>
      </c>
      <c r="G1047" s="16">
        <f t="shared" si="40"/>
        <v>-7.9692981705338735</v>
      </c>
      <c r="H1047">
        <v>884.44</v>
      </c>
    </row>
    <row r="1048" spans="1:8">
      <c r="A1048">
        <v>944.45</v>
      </c>
      <c r="B1048" s="19">
        <f>'[2]NP Inflow data'!F1048</f>
        <v>0.27876845121795202</v>
      </c>
      <c r="C1048" s="13">
        <f t="shared" si="41"/>
        <v>0.27876845121795202</v>
      </c>
      <c r="E1048">
        <v>884.45</v>
      </c>
      <c r="F1048" s="16">
        <f>'[2]NP Inflow data'!C1048</f>
        <v>0.12934505079970901</v>
      </c>
      <c r="G1048" s="16">
        <f t="shared" si="40"/>
        <v>-7.969093469200291</v>
      </c>
      <c r="H1048">
        <v>884.45</v>
      </c>
    </row>
    <row r="1049" spans="1:8">
      <c r="A1049">
        <v>944.46</v>
      </c>
      <c r="B1049" s="19">
        <f>'[2]NP Inflow data'!F1049</f>
        <v>0.27913167009641898</v>
      </c>
      <c r="C1049" s="13">
        <f t="shared" si="41"/>
        <v>0.27913167009641898</v>
      </c>
      <c r="E1049">
        <v>884.46</v>
      </c>
      <c r="F1049" s="16">
        <f>'[2]NP Inflow data'!C1049</f>
        <v>0.129549923742142</v>
      </c>
      <c r="G1049" s="16">
        <f t="shared" si="40"/>
        <v>-7.9688885962578579</v>
      </c>
      <c r="H1049">
        <v>884.46</v>
      </c>
    </row>
    <row r="1050" spans="1:8">
      <c r="A1050">
        <v>944.47</v>
      </c>
      <c r="B1050" s="19">
        <f>'[2]NP Inflow data'!F1050</f>
        <v>0.27949523549808702</v>
      </c>
      <c r="C1050" s="13">
        <f t="shared" si="41"/>
        <v>0.27949523549808702</v>
      </c>
      <c r="E1050">
        <v>884.47</v>
      </c>
      <c r="F1050" s="16">
        <f>'[2]NP Inflow data'!C1050</f>
        <v>0.12975496814148599</v>
      </c>
      <c r="G1050" s="16">
        <f t="shared" si="40"/>
        <v>-7.968683551858514</v>
      </c>
      <c r="H1050">
        <v>884.47</v>
      </c>
    </row>
    <row r="1051" spans="1:8">
      <c r="A1051">
        <v>944.48</v>
      </c>
      <c r="B1051" s="19">
        <f>'[2]NP Inflow data'!F1051</f>
        <v>0.279859145383068</v>
      </c>
      <c r="C1051" s="13">
        <f t="shared" si="41"/>
        <v>0.279859145383068</v>
      </c>
      <c r="E1051">
        <v>884.48</v>
      </c>
      <c r="F1051" s="16">
        <f>'[2]NP Inflow data'!C1051</f>
        <v>0.12996018384579999</v>
      </c>
      <c r="G1051" s="16">
        <f t="shared" si="40"/>
        <v>-7.9684783361542006</v>
      </c>
      <c r="H1051">
        <v>884.48</v>
      </c>
    </row>
    <row r="1052" spans="1:8">
      <c r="A1052">
        <v>944.49</v>
      </c>
      <c r="B1052" s="19">
        <f>'[2]NP Inflow data'!F1052</f>
        <v>0.28022339771147198</v>
      </c>
      <c r="C1052" s="13">
        <f t="shared" si="41"/>
        <v>0.28022339771147198</v>
      </c>
      <c r="E1052">
        <v>884.49</v>
      </c>
      <c r="F1052" s="16">
        <f>'[2]NP Inflow data'!C1052</f>
        <v>0.13016557070314499</v>
      </c>
      <c r="G1052" s="16">
        <f t="shared" si="40"/>
        <v>-7.9682729492968551</v>
      </c>
      <c r="H1052">
        <v>884.49</v>
      </c>
    </row>
    <row r="1053" spans="1:8">
      <c r="A1053">
        <v>944.5</v>
      </c>
      <c r="B1053" s="19">
        <f>'[2]NP Inflow data'!F1053</f>
        <v>0.28058799044340899</v>
      </c>
      <c r="C1053" s="13">
        <f t="shared" si="41"/>
        <v>0.28058799044340899</v>
      </c>
      <c r="E1053">
        <v>884.5</v>
      </c>
      <c r="F1053" s="16">
        <f>'[2]NP Inflow data'!C1053</f>
        <v>0.13037112856158101</v>
      </c>
      <c r="G1053" s="16">
        <f t="shared" si="40"/>
        <v>-7.968067391438419</v>
      </c>
      <c r="H1053">
        <v>884.5</v>
      </c>
    </row>
    <row r="1054" spans="1:8">
      <c r="A1054">
        <v>944.51</v>
      </c>
      <c r="B1054" s="19">
        <f>'[2]NP Inflow data'!F1054</f>
        <v>0.28095292153899298</v>
      </c>
      <c r="C1054" s="13">
        <f t="shared" si="41"/>
        <v>0.28095292153899298</v>
      </c>
      <c r="E1054">
        <v>884.51</v>
      </c>
      <c r="F1054" s="16">
        <f>'[2]NP Inflow data'!C1054</f>
        <v>0.13057685726916801</v>
      </c>
      <c r="G1054" s="16">
        <f t="shared" si="40"/>
        <v>-7.9678616627308321</v>
      </c>
      <c r="H1054">
        <v>884.51</v>
      </c>
    </row>
    <row r="1055" spans="1:8">
      <c r="A1055">
        <v>944.52</v>
      </c>
      <c r="B1055" s="19">
        <f>'[2]NP Inflow data'!F1055</f>
        <v>0.28131818895833199</v>
      </c>
      <c r="C1055" s="13">
        <f t="shared" si="41"/>
        <v>0.28131818895833199</v>
      </c>
      <c r="E1055">
        <v>884.52</v>
      </c>
      <c r="F1055" s="16">
        <f>'[2]NP Inflow data'!C1055</f>
        <v>0.13078275667396499</v>
      </c>
      <c r="G1055" s="16">
        <f t="shared" si="40"/>
        <v>-7.967655763326035</v>
      </c>
      <c r="H1055">
        <v>884.52</v>
      </c>
    </row>
    <row r="1056" spans="1:8">
      <c r="A1056">
        <v>944.53</v>
      </c>
      <c r="B1056" s="19">
        <f>'[2]NP Inflow data'!F1056</f>
        <v>0.28168379066153898</v>
      </c>
      <c r="C1056" s="13">
        <f t="shared" si="41"/>
        <v>0.28168379066153898</v>
      </c>
      <c r="E1056">
        <v>884.53</v>
      </c>
      <c r="F1056" s="16">
        <f>'[2]NP Inflow data'!C1056</f>
        <v>0.13098882662403299</v>
      </c>
      <c r="G1056" s="16">
        <f t="shared" si="40"/>
        <v>-7.9674496933759675</v>
      </c>
      <c r="H1056">
        <v>884.53</v>
      </c>
    </row>
    <row r="1057" spans="1:8">
      <c r="A1057">
        <v>944.54</v>
      </c>
      <c r="B1057" s="19">
        <f>'[2]NP Inflow data'!F1057</f>
        <v>0.28204972460872402</v>
      </c>
      <c r="C1057" s="13">
        <f t="shared" si="41"/>
        <v>0.28204972460872402</v>
      </c>
      <c r="E1057">
        <v>884.54</v>
      </c>
      <c r="F1057" s="16">
        <f>'[2]NP Inflow data'!C1057</f>
        <v>0.13119506696743199</v>
      </c>
      <c r="G1057" s="16">
        <f t="shared" si="40"/>
        <v>-7.9672434530325678</v>
      </c>
      <c r="H1057">
        <v>884.54</v>
      </c>
    </row>
    <row r="1058" spans="1:8">
      <c r="A1058">
        <v>944.55</v>
      </c>
      <c r="B1058" s="19">
        <f>'[2]NP Inflow data'!F1058</f>
        <v>0.28241598875999901</v>
      </c>
      <c r="C1058" s="13">
        <f t="shared" si="41"/>
        <v>0.28241598875999901</v>
      </c>
      <c r="E1058">
        <v>884.55</v>
      </c>
      <c r="F1058" s="16">
        <f>'[2]NP Inflow data'!C1058</f>
        <v>0.13140147755222201</v>
      </c>
      <c r="G1058" s="16">
        <f t="shared" si="40"/>
        <v>-7.9670370424477781</v>
      </c>
      <c r="H1058">
        <v>884.55</v>
      </c>
    </row>
    <row r="1059" spans="1:8">
      <c r="A1059">
        <v>944.56</v>
      </c>
      <c r="B1059" s="19">
        <f>'[2]NP Inflow data'!F1059</f>
        <v>0.28278258107547399</v>
      </c>
      <c r="C1059" s="13">
        <f t="shared" si="41"/>
        <v>0.28278258107547399</v>
      </c>
      <c r="E1059">
        <v>884.56</v>
      </c>
      <c r="F1059" s="16">
        <f>'[2]NP Inflow data'!C1059</f>
        <v>0.13160805822646199</v>
      </c>
      <c r="G1059" s="16">
        <f t="shared" si="40"/>
        <v>-7.9668304617735384</v>
      </c>
      <c r="H1059">
        <v>884.56</v>
      </c>
    </row>
    <row r="1060" spans="1:8">
      <c r="A1060">
        <v>944.57</v>
      </c>
      <c r="B1060" s="19">
        <f>'[2]NP Inflow data'!F1060</f>
        <v>0.28314949951526402</v>
      </c>
      <c r="C1060" s="13">
        <f t="shared" si="41"/>
        <v>0.28314949951526402</v>
      </c>
      <c r="E1060">
        <v>884.57</v>
      </c>
      <c r="F1060" s="16">
        <f>'[2]NP Inflow data'!C1060</f>
        <v>0.131814808838215</v>
      </c>
      <c r="G1060" s="16">
        <f t="shared" si="40"/>
        <v>-7.9666237111617848</v>
      </c>
      <c r="H1060">
        <v>884.57</v>
      </c>
    </row>
    <row r="1061" spans="1:8">
      <c r="A1061">
        <v>944.58</v>
      </c>
      <c r="B1061" s="19">
        <f>'[2]NP Inflow data'!F1061</f>
        <v>0.28351674203947302</v>
      </c>
      <c r="C1061" s="13">
        <f t="shared" si="41"/>
        <v>0.28351674203947302</v>
      </c>
      <c r="E1061">
        <v>884.58</v>
      </c>
      <c r="F1061" s="16">
        <f>'[2]NP Inflow data'!C1061</f>
        <v>0.13202172923553701</v>
      </c>
      <c r="G1061" s="16">
        <f t="shared" si="40"/>
        <v>-7.9664167907644634</v>
      </c>
      <c r="H1061">
        <v>884.58</v>
      </c>
    </row>
    <row r="1062" spans="1:8">
      <c r="A1062">
        <v>944.59</v>
      </c>
      <c r="B1062" s="19">
        <f>'[2]NP Inflow data'!F1062</f>
        <v>0.28388430660821501</v>
      </c>
      <c r="C1062" s="13">
        <f t="shared" si="41"/>
        <v>0.28388430660821501</v>
      </c>
      <c r="E1062">
        <v>884.59</v>
      </c>
      <c r="F1062" s="16">
        <f>'[2]NP Inflow data'!C1062</f>
        <v>0.13222881926648899</v>
      </c>
      <c r="G1062" s="16">
        <f t="shared" si="40"/>
        <v>-7.9662097007335113</v>
      </c>
      <c r="H1062">
        <v>884.59</v>
      </c>
    </row>
    <row r="1063" spans="1:8">
      <c r="A1063">
        <v>944.6</v>
      </c>
      <c r="B1063" s="19">
        <f>'[2]NP Inflow data'!F1063</f>
        <v>0.284252191181601</v>
      </c>
      <c r="C1063" s="13">
        <f t="shared" si="41"/>
        <v>0.284252191181601</v>
      </c>
      <c r="E1063">
        <v>884.6</v>
      </c>
      <c r="F1063" s="16">
        <f>'[2]NP Inflow data'!C1063</f>
        <v>0.13243607877913199</v>
      </c>
      <c r="G1063" s="16">
        <f t="shared" si="40"/>
        <v>-7.9660024412208683</v>
      </c>
      <c r="H1063">
        <v>884.6</v>
      </c>
    </row>
    <row r="1064" spans="1:8">
      <c r="A1064">
        <v>944.61</v>
      </c>
      <c r="B1064" s="19">
        <f>'[2]NP Inflow data'!F1064</f>
        <v>0.28462039371974301</v>
      </c>
      <c r="C1064" s="13">
        <f t="shared" si="41"/>
        <v>0.28462039371974301</v>
      </c>
      <c r="E1064">
        <v>884.61</v>
      </c>
      <c r="F1064" s="16">
        <f>'[2]NP Inflow data'!C1064</f>
        <v>0.13264350762152599</v>
      </c>
      <c r="G1064" s="16">
        <f t="shared" si="40"/>
        <v>-7.9657950123784742</v>
      </c>
      <c r="H1064">
        <v>884.61</v>
      </c>
    </row>
    <row r="1065" spans="1:8">
      <c r="A1065">
        <v>944.62</v>
      </c>
      <c r="B1065" s="19">
        <f>'[2]NP Inflow data'!F1065</f>
        <v>0.28498891218275202</v>
      </c>
      <c r="C1065" s="13">
        <f t="shared" si="41"/>
        <v>0.28498891218275202</v>
      </c>
      <c r="E1065">
        <v>884.62</v>
      </c>
      <c r="F1065" s="16">
        <f>'[2]NP Inflow data'!C1065</f>
        <v>0.132851105641731</v>
      </c>
      <c r="G1065" s="16">
        <f t="shared" si="40"/>
        <v>-7.9655874143582688</v>
      </c>
      <c r="H1065">
        <v>884.62</v>
      </c>
    </row>
    <row r="1066" spans="1:8">
      <c r="A1066">
        <v>944.63</v>
      </c>
      <c r="B1066" s="19">
        <f>'[2]NP Inflow data'!F1066</f>
        <v>0.28535774453073798</v>
      </c>
      <c r="C1066" s="13">
        <f t="shared" si="41"/>
        <v>0.28535774453073798</v>
      </c>
      <c r="E1066">
        <v>884.63</v>
      </c>
      <c r="F1066" s="16">
        <f>'[2]NP Inflow data'!C1066</f>
        <v>0.133058872687806</v>
      </c>
      <c r="G1066" s="16">
        <f t="shared" si="40"/>
        <v>-7.9653796473121945</v>
      </c>
      <c r="H1066">
        <v>884.63</v>
      </c>
    </row>
    <row r="1067" spans="1:8">
      <c r="A1067">
        <v>944.64</v>
      </c>
      <c r="B1067" s="19">
        <f>'[2]NP Inflow data'!F1067</f>
        <v>0.28572688872381202</v>
      </c>
      <c r="C1067" s="13">
        <f t="shared" si="41"/>
        <v>0.28572688872381202</v>
      </c>
      <c r="E1067">
        <v>884.64</v>
      </c>
      <c r="F1067" s="16">
        <f>'[2]NP Inflow data'!C1067</f>
        <v>0.13326680860781201</v>
      </c>
      <c r="G1067" s="16">
        <f t="shared" si="40"/>
        <v>-7.9651717113921885</v>
      </c>
      <c r="H1067">
        <v>884.64</v>
      </c>
    </row>
    <row r="1068" spans="1:8">
      <c r="A1068">
        <v>944.65</v>
      </c>
      <c r="B1068" s="19">
        <f>'[2]NP Inflow data'!F1068</f>
        <v>0.28609634272208601</v>
      </c>
      <c r="C1068" s="13">
        <f t="shared" si="41"/>
        <v>0.28609634272208601</v>
      </c>
      <c r="E1068">
        <v>884.65</v>
      </c>
      <c r="F1068" s="16">
        <f>'[2]NP Inflow data'!C1068</f>
        <v>0.13347491324980801</v>
      </c>
      <c r="G1068" s="16">
        <f t="shared" si="40"/>
        <v>-7.9649636067501923</v>
      </c>
      <c r="H1068">
        <v>884.65</v>
      </c>
    </row>
    <row r="1069" spans="1:8">
      <c r="A1069">
        <v>944.66</v>
      </c>
      <c r="B1069" s="19">
        <f>'[2]NP Inflow data'!F1069</f>
        <v>0.286466104485671</v>
      </c>
      <c r="C1069" s="13">
        <f t="shared" si="41"/>
        <v>0.286466104485671</v>
      </c>
      <c r="E1069">
        <v>884.66</v>
      </c>
      <c r="F1069" s="16">
        <f>'[2]NP Inflow data'!C1069</f>
        <v>0.13368318646185501</v>
      </c>
      <c r="G1069" s="16">
        <f t="shared" si="40"/>
        <v>-7.9647553335381449</v>
      </c>
      <c r="H1069">
        <v>884.66</v>
      </c>
    </row>
    <row r="1070" spans="1:8">
      <c r="A1070">
        <v>944.67</v>
      </c>
      <c r="B1070" s="19">
        <f>'[2]NP Inflow data'!F1070</f>
        <v>0.28683617197467698</v>
      </c>
      <c r="C1070" s="13">
        <f t="shared" si="41"/>
        <v>0.28683617197467698</v>
      </c>
      <c r="E1070">
        <v>884.67</v>
      </c>
      <c r="F1070" s="16">
        <f>'[2]NP Inflow data'!C1070</f>
        <v>0.13389162809201299</v>
      </c>
      <c r="G1070" s="16">
        <f t="shared" si="40"/>
        <v>-7.9645468919079869</v>
      </c>
      <c r="H1070">
        <v>884.67</v>
      </c>
    </row>
    <row r="1071" spans="1:8">
      <c r="A1071">
        <v>944.68</v>
      </c>
      <c r="B1071" s="19">
        <f>'[2]NP Inflow data'!F1071</f>
        <v>0.28720654314921501</v>
      </c>
      <c r="C1071" s="13">
        <f t="shared" si="41"/>
        <v>0.28720654314921501</v>
      </c>
      <c r="E1071">
        <v>884.68</v>
      </c>
      <c r="F1071" s="16">
        <f>'[2]NP Inflow data'!C1071</f>
        <v>0.134100237988342</v>
      </c>
      <c r="G1071" s="16">
        <f t="shared" si="40"/>
        <v>-7.9643382820116582</v>
      </c>
      <c r="H1071">
        <v>884.68</v>
      </c>
    </row>
    <row r="1072" spans="1:8">
      <c r="A1072">
        <v>944.69</v>
      </c>
      <c r="B1072" s="19">
        <f>'[2]NP Inflow data'!F1072</f>
        <v>0.287577215969402</v>
      </c>
      <c r="C1072" s="13">
        <f t="shared" si="41"/>
        <v>0.287577215969402</v>
      </c>
      <c r="E1072">
        <v>884.69</v>
      </c>
      <c r="F1072" s="16">
        <f>'[2]NP Inflow data'!C1072</f>
        <v>0.13430901599890399</v>
      </c>
      <c r="G1072" s="16">
        <f t="shared" si="40"/>
        <v>-7.9641295040010966</v>
      </c>
      <c r="H1072">
        <v>884.69</v>
      </c>
    </row>
    <row r="1073" spans="1:8">
      <c r="A1073">
        <v>944.7</v>
      </c>
      <c r="B1073" s="19">
        <f>'[2]NP Inflow data'!F1073</f>
        <v>0.28794818839533898</v>
      </c>
      <c r="C1073" s="13">
        <f t="shared" si="41"/>
        <v>0.28794818839533898</v>
      </c>
      <c r="E1073">
        <v>884.7</v>
      </c>
      <c r="F1073" s="16">
        <f>'[2]NP Inflow data'!C1073</f>
        <v>0.134517961971754</v>
      </c>
      <c r="G1073" s="16">
        <f t="shared" si="40"/>
        <v>-7.9639205580282466</v>
      </c>
      <c r="H1073">
        <v>884.7</v>
      </c>
    </row>
    <row r="1074" spans="1:8">
      <c r="A1074">
        <v>944.71</v>
      </c>
      <c r="B1074" s="19">
        <f>'[2]NP Inflow data'!F1074</f>
        <v>0.28831945838714101</v>
      </c>
      <c r="C1074" s="13">
        <f t="shared" si="41"/>
        <v>0.28831945838714101</v>
      </c>
      <c r="E1074">
        <v>884.71</v>
      </c>
      <c r="F1074" s="16">
        <f>'[2]NP Inflow data'!C1074</f>
        <v>0.13472707575495399</v>
      </c>
      <c r="G1074" s="16">
        <f t="shared" si="40"/>
        <v>-7.9637114442450461</v>
      </c>
      <c r="H1074">
        <v>884.71</v>
      </c>
    </row>
    <row r="1075" spans="1:8">
      <c r="A1075">
        <v>944.72</v>
      </c>
      <c r="B1075" s="19">
        <f>'[2]NP Inflow data'!F1075</f>
        <v>0.28869102390492002</v>
      </c>
      <c r="C1075" s="13">
        <f t="shared" si="41"/>
        <v>0.28869102390492002</v>
      </c>
      <c r="E1075">
        <v>884.72</v>
      </c>
      <c r="F1075" s="16">
        <f>'[2]NP Inflow data'!C1075</f>
        <v>0.13493635719656499</v>
      </c>
      <c r="G1075" s="16">
        <f t="shared" si="40"/>
        <v>-7.9635021628034348</v>
      </c>
      <c r="H1075">
        <v>884.72</v>
      </c>
    </row>
    <row r="1076" spans="1:8">
      <c r="A1076">
        <v>944.73</v>
      </c>
      <c r="B1076" s="19">
        <f>'[2]NP Inflow data'!F1076</f>
        <v>0.28906288290878701</v>
      </c>
      <c r="C1076" s="13">
        <f t="shared" si="41"/>
        <v>0.28906288290878701</v>
      </c>
      <c r="E1076">
        <v>884.73</v>
      </c>
      <c r="F1076" s="16">
        <f>'[2]NP Inflow data'!C1076</f>
        <v>0.135145806144647</v>
      </c>
      <c r="G1076" s="16">
        <f t="shared" si="40"/>
        <v>-7.9632927138553535</v>
      </c>
      <c r="H1076">
        <v>884.73</v>
      </c>
    </row>
    <row r="1077" spans="1:8">
      <c r="A1077">
        <v>944.74</v>
      </c>
      <c r="B1077" s="19">
        <f>'[2]NP Inflow data'!F1077</f>
        <v>0.28943503335885301</v>
      </c>
      <c r="C1077" s="13">
        <f t="shared" si="41"/>
        <v>0.28943503335885301</v>
      </c>
      <c r="E1077">
        <v>884.74</v>
      </c>
      <c r="F1077" s="16">
        <f>'[2]NP Inflow data'!C1077</f>
        <v>0.13535542244726001</v>
      </c>
      <c r="G1077" s="16">
        <f t="shared" si="40"/>
        <v>-7.9630830975527402</v>
      </c>
      <c r="H1077">
        <v>884.74</v>
      </c>
    </row>
    <row r="1078" spans="1:8">
      <c r="A1078">
        <v>944.75</v>
      </c>
      <c r="B1078" s="19">
        <f>'[2]NP Inflow data'!F1078</f>
        <v>0.28980747321522798</v>
      </c>
      <c r="C1078" s="13">
        <f t="shared" si="41"/>
        <v>0.28980747321522798</v>
      </c>
      <c r="E1078">
        <v>884.75</v>
      </c>
      <c r="F1078" s="16">
        <f>'[2]NP Inflow data'!C1078</f>
        <v>0.13556520595246299</v>
      </c>
      <c r="G1078" s="16">
        <f t="shared" si="40"/>
        <v>-7.9628733140475374</v>
      </c>
      <c r="H1078">
        <v>884.75</v>
      </c>
    </row>
    <row r="1079" spans="1:8">
      <c r="A1079">
        <v>944.76</v>
      </c>
      <c r="B1079" s="19">
        <f>'[2]NP Inflow data'!F1079</f>
        <v>0.29018020043802401</v>
      </c>
      <c r="C1079" s="13">
        <f t="shared" si="41"/>
        <v>0.29018020043802401</v>
      </c>
      <c r="E1079">
        <v>884.76</v>
      </c>
      <c r="F1079" s="16">
        <f>'[2]NP Inflow data'!C1079</f>
        <v>0.13577515650831701</v>
      </c>
      <c r="G1079" s="16">
        <f t="shared" si="40"/>
        <v>-7.962663363491683</v>
      </c>
      <c r="H1079">
        <v>884.76</v>
      </c>
    </row>
    <row r="1080" spans="1:8">
      <c r="A1080">
        <v>944.77</v>
      </c>
      <c r="B1080" s="19">
        <f>'[2]NP Inflow data'!F1080</f>
        <v>0.29055321298735098</v>
      </c>
      <c r="C1080" s="13">
        <f t="shared" si="41"/>
        <v>0.29055321298735098</v>
      </c>
      <c r="E1080">
        <v>884.77</v>
      </c>
      <c r="F1080" s="16">
        <f>'[2]NP Inflow data'!C1080</f>
        <v>0.13598527396288199</v>
      </c>
      <c r="G1080" s="16">
        <f t="shared" si="40"/>
        <v>-7.9624532460371178</v>
      </c>
      <c r="H1080">
        <v>884.77</v>
      </c>
    </row>
    <row r="1081" spans="1:8">
      <c r="A1081">
        <v>944.78</v>
      </c>
      <c r="B1081" s="19">
        <f>'[2]NP Inflow data'!F1081</f>
        <v>0.29092650882332199</v>
      </c>
      <c r="C1081" s="13">
        <f t="shared" si="41"/>
        <v>0.29092650882332199</v>
      </c>
      <c r="E1081">
        <v>884.78</v>
      </c>
      <c r="F1081" s="16">
        <f>'[2]NP Inflow data'!C1081</f>
        <v>0.136195558164217</v>
      </c>
      <c r="G1081" s="16">
        <f t="shared" si="40"/>
        <v>-7.9622429618357833</v>
      </c>
      <c r="H1081">
        <v>884.78</v>
      </c>
    </row>
    <row r="1082" spans="1:8">
      <c r="A1082">
        <v>944.79</v>
      </c>
      <c r="B1082" s="19">
        <f>'[2]NP Inflow data'!F1082</f>
        <v>0.291300085906046</v>
      </c>
      <c r="C1082" s="13">
        <f t="shared" si="41"/>
        <v>0.291300085906046</v>
      </c>
      <c r="E1082">
        <v>884.79</v>
      </c>
      <c r="F1082" s="16">
        <f>'[2]NP Inflow data'!C1082</f>
        <v>0.13640600896038199</v>
      </c>
      <c r="G1082" s="16">
        <f t="shared" si="40"/>
        <v>-7.9620325110396184</v>
      </c>
      <c r="H1082">
        <v>884.79</v>
      </c>
    </row>
    <row r="1083" spans="1:8">
      <c r="A1083">
        <v>944.8</v>
      </c>
      <c r="B1083" s="19">
        <f>'[2]NP Inflow data'!F1083</f>
        <v>0.29167394219563503</v>
      </c>
      <c r="C1083" s="13">
        <f t="shared" si="41"/>
        <v>0.29167394219563503</v>
      </c>
      <c r="E1083">
        <v>884.8</v>
      </c>
      <c r="F1083" s="16">
        <f>'[2]NP Inflow data'!C1083</f>
        <v>0.13661662619943901</v>
      </c>
      <c r="G1083" s="16">
        <f t="shared" si="40"/>
        <v>-7.9618218938005612</v>
      </c>
      <c r="H1083">
        <v>884.8</v>
      </c>
    </row>
    <row r="1084" spans="1:8">
      <c r="A1084">
        <v>944.81</v>
      </c>
      <c r="B1084" s="19">
        <f>'[2]NP Inflow data'!F1084</f>
        <v>0.29204807565219998</v>
      </c>
      <c r="C1084" s="13">
        <f t="shared" si="41"/>
        <v>0.29204807565219998</v>
      </c>
      <c r="E1084">
        <v>884.81</v>
      </c>
      <c r="F1084" s="16">
        <f>'[2]NP Inflow data'!C1084</f>
        <v>0.13682740972944599</v>
      </c>
      <c r="G1084" s="16">
        <f t="shared" si="40"/>
        <v>-7.961611110270554</v>
      </c>
      <c r="H1084">
        <v>884.81</v>
      </c>
    </row>
    <row r="1085" spans="1:8">
      <c r="A1085">
        <v>944.82</v>
      </c>
      <c r="B1085" s="19">
        <f>'[2]NP Inflow data'!F1085</f>
        <v>0.29242248423585598</v>
      </c>
      <c r="C1085" s="13">
        <f t="shared" si="41"/>
        <v>0.29242248423585598</v>
      </c>
      <c r="E1085">
        <v>884.82</v>
      </c>
      <c r="F1085" s="16">
        <f>'[2]NP Inflow data'!C1085</f>
        <v>0.13703835939846601</v>
      </c>
      <c r="G1085" s="16">
        <f t="shared" si="40"/>
        <v>-7.9614001606015341</v>
      </c>
      <c r="H1085">
        <v>884.82</v>
      </c>
    </row>
    <row r="1086" spans="1:8">
      <c r="A1086">
        <v>944.83</v>
      </c>
      <c r="B1086" s="19">
        <f>'[2]NP Inflow data'!F1086</f>
        <v>0.29279716590670501</v>
      </c>
      <c r="C1086" s="13">
        <f t="shared" si="41"/>
        <v>0.29279716590670501</v>
      </c>
      <c r="E1086">
        <v>884.83</v>
      </c>
      <c r="F1086" s="16">
        <f>'[2]NP Inflow data'!C1086</f>
        <v>0.13724947505455401</v>
      </c>
      <c r="G1086" s="16">
        <f t="shared" si="40"/>
        <v>-7.9611890449454465</v>
      </c>
      <c r="H1086">
        <v>884.83</v>
      </c>
    </row>
    <row r="1087" spans="1:8">
      <c r="A1087">
        <v>944.84</v>
      </c>
      <c r="B1087" s="19">
        <f>'[2]NP Inflow data'!F1087</f>
        <v>0.29317211862486398</v>
      </c>
      <c r="C1087" s="13">
        <f t="shared" si="41"/>
        <v>0.29317211862486398</v>
      </c>
      <c r="E1087">
        <v>884.84</v>
      </c>
      <c r="F1087" s="16">
        <f>'[2]NP Inflow data'!C1087</f>
        <v>0.137460756545773</v>
      </c>
      <c r="G1087" s="16">
        <f t="shared" si="40"/>
        <v>-7.9609777634542276</v>
      </c>
      <c r="H1087">
        <v>884.84</v>
      </c>
    </row>
    <row r="1088" spans="1:8">
      <c r="A1088">
        <v>944.85</v>
      </c>
      <c r="B1088" s="19">
        <f>'[2]NP Inflow data'!F1088</f>
        <v>0.293547340350442</v>
      </c>
      <c r="C1088" s="13">
        <f t="shared" si="41"/>
        <v>0.293547340350442</v>
      </c>
      <c r="E1088">
        <v>884.85</v>
      </c>
      <c r="F1088" s="16">
        <f>'[2]NP Inflow data'!C1088</f>
        <v>0.13767220372018299</v>
      </c>
      <c r="G1088" s="16">
        <f t="shared" si="40"/>
        <v>-7.960766316279817</v>
      </c>
      <c r="H1088">
        <v>884.85</v>
      </c>
    </row>
    <row r="1089" spans="1:8">
      <c r="A1089">
        <v>944.86</v>
      </c>
      <c r="B1089" s="19">
        <f>'[2]NP Inflow data'!F1089</f>
        <v>0.29392282904355099</v>
      </c>
      <c r="C1089" s="13">
        <f t="shared" si="41"/>
        <v>0.29392282904355099</v>
      </c>
      <c r="E1089">
        <v>884.86</v>
      </c>
      <c r="F1089" s="16">
        <f>'[2]NP Inflow data'!C1089</f>
        <v>0.13788381642584299</v>
      </c>
      <c r="G1089" s="16">
        <f t="shared" si="40"/>
        <v>-7.9605547035741573</v>
      </c>
      <c r="H1089">
        <v>884.86</v>
      </c>
    </row>
    <row r="1090" spans="1:8">
      <c r="A1090">
        <v>944.87</v>
      </c>
      <c r="B1090" s="19">
        <f>'[2]NP Inflow data'!F1090</f>
        <v>0.29429858266430198</v>
      </c>
      <c r="C1090" s="13">
        <f t="shared" si="41"/>
        <v>0.29429858266430198</v>
      </c>
      <c r="E1090">
        <v>884.87</v>
      </c>
      <c r="F1090" s="16">
        <f>'[2]NP Inflow data'!C1090</f>
        <v>0.13809559451081399</v>
      </c>
      <c r="G1090" s="16">
        <f t="shared" si="40"/>
        <v>-7.9603429254891864</v>
      </c>
      <c r="H1090">
        <v>884.87</v>
      </c>
    </row>
    <row r="1091" spans="1:8">
      <c r="A1091">
        <v>944.88</v>
      </c>
      <c r="B1091" s="19">
        <f>'[2]NP Inflow data'!F1091</f>
        <v>0.29467459917280697</v>
      </c>
      <c r="C1091" s="13">
        <f t="shared" si="41"/>
        <v>0.29467459917280697</v>
      </c>
      <c r="E1091">
        <v>884.88</v>
      </c>
      <c r="F1091" s="16">
        <f>'[2]NP Inflow data'!C1091</f>
        <v>0.138307537823155</v>
      </c>
      <c r="G1091" s="16">
        <f t="shared" si="40"/>
        <v>-7.9601309821768451</v>
      </c>
      <c r="H1091">
        <v>884.88</v>
      </c>
    </row>
    <row r="1092" spans="1:8">
      <c r="A1092">
        <v>944.89</v>
      </c>
      <c r="B1092" s="19">
        <f>'[2]NP Inflow data'!F1092</f>
        <v>0.295050876529175</v>
      </c>
      <c r="C1092" s="13">
        <f t="shared" si="41"/>
        <v>0.295050876529175</v>
      </c>
      <c r="E1092">
        <v>884.89</v>
      </c>
      <c r="F1092" s="16">
        <f>'[2]NP Inflow data'!C1092</f>
        <v>0.13851964621092699</v>
      </c>
      <c r="G1092" s="16">
        <f t="shared" si="40"/>
        <v>-7.9599188737890731</v>
      </c>
      <c r="H1092">
        <v>884.89</v>
      </c>
    </row>
    <row r="1093" spans="1:8">
      <c r="A1093">
        <v>944.9</v>
      </c>
      <c r="B1093" s="19">
        <f>'[2]NP Inflow data'!F1093</f>
        <v>0.29542741269351802</v>
      </c>
      <c r="C1093" s="13">
        <f t="shared" si="41"/>
        <v>0.29542741269351802</v>
      </c>
      <c r="E1093">
        <v>884.9</v>
      </c>
      <c r="F1093" s="16">
        <f>'[2]NP Inflow data'!C1093</f>
        <v>0.13873191952218999</v>
      </c>
      <c r="G1093" s="16">
        <f t="shared" ref="G1093:G1156" si="42">F1093-$F$3103</f>
        <v>-7.9597066004778103</v>
      </c>
      <c r="H1093">
        <v>884.9</v>
      </c>
    </row>
    <row r="1094" spans="1:8">
      <c r="A1094">
        <v>944.91</v>
      </c>
      <c r="B1094" s="19">
        <f>'[2]NP Inflow data'!F1094</f>
        <v>0.295804205625947</v>
      </c>
      <c r="C1094" s="13">
        <f t="shared" ref="C1094:C1157" si="43">B1094-$B$24</f>
        <v>0.295804205625947</v>
      </c>
      <c r="E1094">
        <v>884.91</v>
      </c>
      <c r="F1094" s="16">
        <f>'[2]NP Inflow data'!C1094</f>
        <v>0.13894435760500301</v>
      </c>
      <c r="G1094" s="16">
        <f t="shared" si="42"/>
        <v>-7.9594941623949973</v>
      </c>
      <c r="H1094">
        <v>884.91</v>
      </c>
    </row>
    <row r="1095" spans="1:8">
      <c r="A1095">
        <v>944.92</v>
      </c>
      <c r="B1095" s="19">
        <f>'[2]NP Inflow data'!F1095</f>
        <v>0.29618125328657302</v>
      </c>
      <c r="C1095" s="13">
        <f t="shared" si="43"/>
        <v>0.29618125328657302</v>
      </c>
      <c r="E1095">
        <v>884.92</v>
      </c>
      <c r="F1095" s="16">
        <f>'[2]NP Inflow data'!C1095</f>
        <v>0.139156960307427</v>
      </c>
      <c r="G1095" s="16">
        <f t="shared" si="42"/>
        <v>-7.959281559692573</v>
      </c>
      <c r="H1095">
        <v>884.92</v>
      </c>
    </row>
    <row r="1096" spans="1:8">
      <c r="A1096">
        <v>944.93</v>
      </c>
      <c r="B1096" s="19">
        <f>'[2]NP Inflow data'!F1096</f>
        <v>0.29655855363550698</v>
      </c>
      <c r="C1096" s="13">
        <f t="shared" si="43"/>
        <v>0.29655855363550698</v>
      </c>
      <c r="E1096">
        <v>884.93</v>
      </c>
      <c r="F1096" s="16">
        <f>'[2]NP Inflow data'!C1096</f>
        <v>0.13936972747752099</v>
      </c>
      <c r="G1096" s="16">
        <f t="shared" si="42"/>
        <v>-7.959068792522479</v>
      </c>
      <c r="H1096">
        <v>884.93</v>
      </c>
    </row>
    <row r="1097" spans="1:8">
      <c r="A1097">
        <v>944.94</v>
      </c>
      <c r="B1097" s="19">
        <f>'[2]NP Inflow data'!F1097</f>
        <v>0.29693610463286402</v>
      </c>
      <c r="C1097" s="13">
        <f t="shared" si="43"/>
        <v>0.29693610463286402</v>
      </c>
      <c r="E1097">
        <v>884.94</v>
      </c>
      <c r="F1097" s="16">
        <f>'[2]NP Inflow data'!C1097</f>
        <v>0.13958265896334801</v>
      </c>
      <c r="G1097" s="16">
        <f t="shared" si="42"/>
        <v>-7.9588558610366524</v>
      </c>
      <c r="H1097">
        <v>884.94</v>
      </c>
    </row>
    <row r="1098" spans="1:8">
      <c r="A1098">
        <v>944.95</v>
      </c>
      <c r="B1098" s="19">
        <f>'[2]NP Inflow data'!F1098</f>
        <v>0.29731390423874698</v>
      </c>
      <c r="C1098" s="13">
        <f t="shared" si="43"/>
        <v>0.29731390423874698</v>
      </c>
      <c r="E1098">
        <v>884.95</v>
      </c>
      <c r="F1098" s="16">
        <f>'[2]NP Inflow data'!C1098</f>
        <v>0.13979575461296401</v>
      </c>
      <c r="G1098" s="16">
        <f t="shared" si="42"/>
        <v>-7.9586427653870366</v>
      </c>
      <c r="H1098">
        <v>884.95</v>
      </c>
    </row>
    <row r="1099" spans="1:8">
      <c r="A1099">
        <v>944.96</v>
      </c>
      <c r="B1099" s="19">
        <f>'[2]NP Inflow data'!F1099</f>
        <v>0.29769195041327201</v>
      </c>
      <c r="C1099" s="13">
        <f t="shared" si="43"/>
        <v>0.29769195041327201</v>
      </c>
      <c r="E1099">
        <v>884.96</v>
      </c>
      <c r="F1099" s="16">
        <f>'[2]NP Inflow data'!C1099</f>
        <v>0.14000901427442999</v>
      </c>
      <c r="G1099" s="16">
        <f t="shared" si="42"/>
        <v>-7.9584295057255705</v>
      </c>
      <c r="H1099">
        <v>884.96</v>
      </c>
    </row>
    <row r="1100" spans="1:8">
      <c r="A1100">
        <v>944.97</v>
      </c>
      <c r="B1100" s="19">
        <f>'[2]NP Inflow data'!F1100</f>
        <v>0.29807024111654801</v>
      </c>
      <c r="C1100" s="13">
        <f t="shared" si="43"/>
        <v>0.29807024111654801</v>
      </c>
      <c r="E1100">
        <v>884.97</v>
      </c>
      <c r="F1100" s="16">
        <f>'[2]NP Inflow data'!C1100</f>
        <v>0.14022243779580701</v>
      </c>
      <c r="G1100" s="16">
        <f t="shared" si="42"/>
        <v>-7.958216082204193</v>
      </c>
      <c r="H1100">
        <v>884.97</v>
      </c>
    </row>
    <row r="1101" spans="1:8">
      <c r="A1101">
        <v>944.98</v>
      </c>
      <c r="B1101" s="19">
        <f>'[2]NP Inflow data'!F1101</f>
        <v>0.29844877430868699</v>
      </c>
      <c r="C1101" s="13">
        <f t="shared" si="43"/>
        <v>0.29844877430868699</v>
      </c>
      <c r="E1101">
        <v>884.98</v>
      </c>
      <c r="F1101" s="16">
        <f>'[2]NP Inflow data'!C1101</f>
        <v>0.14043602502515401</v>
      </c>
      <c r="G1101" s="16">
        <f t="shared" si="42"/>
        <v>-7.9580024949748465</v>
      </c>
      <c r="H1101">
        <v>884.98</v>
      </c>
    </row>
    <row r="1102" spans="1:8">
      <c r="A1102">
        <v>944.99</v>
      </c>
      <c r="B1102" s="19">
        <f>'[2]NP Inflow data'!F1102</f>
        <v>0.29882754794980099</v>
      </c>
      <c r="C1102" s="13">
        <f t="shared" si="43"/>
        <v>0.29882754794980099</v>
      </c>
      <c r="E1102">
        <v>884.99</v>
      </c>
      <c r="F1102" s="16">
        <f>'[2]NP Inflow data'!C1102</f>
        <v>0.14064977581053201</v>
      </c>
      <c r="G1102" s="16">
        <f t="shared" si="42"/>
        <v>-7.9577887441894681</v>
      </c>
      <c r="H1102">
        <v>884.99</v>
      </c>
    </row>
    <row r="1103" spans="1:8">
      <c r="A1103">
        <v>945</v>
      </c>
      <c r="B1103" s="19">
        <f>'[2]NP Inflow data'!F1103</f>
        <v>0.29920656000000001</v>
      </c>
      <c r="C1103" s="13">
        <f t="shared" si="43"/>
        <v>0.29920656000000001</v>
      </c>
      <c r="E1103">
        <v>885</v>
      </c>
      <c r="F1103" s="16">
        <f>'[2]NP Inflow data'!C1103</f>
        <v>0.14086369000000001</v>
      </c>
      <c r="G1103" s="16">
        <f t="shared" si="42"/>
        <v>-7.9575748300000004</v>
      </c>
      <c r="H1103">
        <v>885</v>
      </c>
    </row>
    <row r="1104" spans="1:8">
      <c r="A1104">
        <v>945.01</v>
      </c>
      <c r="B1104" s="19">
        <f>'[2]NP Inflow data'!F1104</f>
        <v>0.29958580870830298</v>
      </c>
      <c r="C1104" s="13">
        <f t="shared" si="43"/>
        <v>0.29958580870830298</v>
      </c>
      <c r="E1104">
        <v>885.01</v>
      </c>
      <c r="F1104" s="16">
        <f>'[2]NP Inflow data'!C1104</f>
        <v>0.141077767493727</v>
      </c>
      <c r="G1104" s="16">
        <f t="shared" si="42"/>
        <v>-7.9573607525062728</v>
      </c>
      <c r="H1104">
        <v>885.01</v>
      </c>
    </row>
    <row r="1105" spans="1:8">
      <c r="A1105">
        <v>945.02</v>
      </c>
      <c r="B1105" s="19">
        <f>'[2]NP Inflow data'!F1105</f>
        <v>0.29996529347936102</v>
      </c>
      <c r="C1105" s="13">
        <f t="shared" si="43"/>
        <v>0.29996529347936102</v>
      </c>
      <c r="E1105">
        <v>885.02</v>
      </c>
      <c r="F1105" s="16">
        <f>'[2]NP Inflow data'!C1105</f>
        <v>0.141292008400316</v>
      </c>
      <c r="G1105" s="16">
        <f t="shared" si="42"/>
        <v>-7.9571465115996842</v>
      </c>
      <c r="H1105">
        <v>885.02</v>
      </c>
    </row>
    <row r="1106" spans="1:8">
      <c r="A1106">
        <v>945.03</v>
      </c>
      <c r="B1106" s="19">
        <f>'[2]NP Inflow data'!F1106</f>
        <v>0.30034501400673502</v>
      </c>
      <c r="C1106" s="13">
        <f t="shared" si="43"/>
        <v>0.30034501400673502</v>
      </c>
      <c r="E1106">
        <v>885.03</v>
      </c>
      <c r="F1106" s="16">
        <f>'[2]NP Inflow data'!C1106</f>
        <v>0.14150641288047799</v>
      </c>
      <c r="G1106" s="16">
        <f t="shared" si="42"/>
        <v>-7.9569321071195223</v>
      </c>
      <c r="H1106">
        <v>885.03</v>
      </c>
    </row>
    <row r="1107" spans="1:8">
      <c r="A1107">
        <v>945.04</v>
      </c>
      <c r="B1107" s="19">
        <f>'[2]NP Inflow data'!F1107</f>
        <v>0.30072496998398202</v>
      </c>
      <c r="C1107" s="13">
        <f t="shared" si="43"/>
        <v>0.30072496998398202</v>
      </c>
      <c r="E1107">
        <v>885.04</v>
      </c>
      <c r="F1107" s="16">
        <f>'[2]NP Inflow data'!C1107</f>
        <v>0.14172098109492301</v>
      </c>
      <c r="G1107" s="16">
        <f t="shared" si="42"/>
        <v>-7.9567175389050773</v>
      </c>
      <c r="H1107">
        <v>885.04</v>
      </c>
    </row>
    <row r="1108" spans="1:8">
      <c r="A1108">
        <v>945.05</v>
      </c>
      <c r="B1108" s="19">
        <f>'[2]NP Inflow data'!F1108</f>
        <v>0.30110516110466201</v>
      </c>
      <c r="C1108" s="13">
        <f t="shared" si="43"/>
        <v>0.30110516110466201</v>
      </c>
      <c r="E1108">
        <v>885.05</v>
      </c>
      <c r="F1108" s="16">
        <f>'[2]NP Inflow data'!C1108</f>
        <v>0.14193571320436199</v>
      </c>
      <c r="G1108" s="16">
        <f t="shared" si="42"/>
        <v>-7.9565028067956378</v>
      </c>
      <c r="H1108">
        <v>885.05</v>
      </c>
    </row>
    <row r="1109" spans="1:8">
      <c r="A1109">
        <v>945.06</v>
      </c>
      <c r="B1109" s="19">
        <f>'[2]NP Inflow data'!F1109</f>
        <v>0.30148558706233503</v>
      </c>
      <c r="C1109" s="13">
        <f t="shared" si="43"/>
        <v>0.30148558706233503</v>
      </c>
      <c r="E1109">
        <v>885.06</v>
      </c>
      <c r="F1109" s="16">
        <f>'[2]NP Inflow data'!C1109</f>
        <v>0.14215060936950699</v>
      </c>
      <c r="G1109" s="16">
        <f t="shared" si="42"/>
        <v>-7.9562879106304933</v>
      </c>
      <c r="H1109">
        <v>885.06</v>
      </c>
    </row>
    <row r="1110" spans="1:8">
      <c r="A1110">
        <v>945.07</v>
      </c>
      <c r="B1110" s="19">
        <f>'[2]NP Inflow data'!F1110</f>
        <v>0.30186624755056302</v>
      </c>
      <c r="C1110" s="13">
        <f t="shared" si="43"/>
        <v>0.30186624755056302</v>
      </c>
      <c r="E1110">
        <v>885.07</v>
      </c>
      <c r="F1110" s="16">
        <f>'[2]NP Inflow data'!C1110</f>
        <v>0.14236566975107001</v>
      </c>
      <c r="G1110" s="16">
        <f t="shared" si="42"/>
        <v>-7.9560728502489297</v>
      </c>
      <c r="H1110">
        <v>885.07</v>
      </c>
    </row>
    <row r="1111" spans="1:8">
      <c r="A1111">
        <v>945.08</v>
      </c>
      <c r="B1111" s="19">
        <f>'[2]NP Inflow data'!F1111</f>
        <v>0.30224714226289801</v>
      </c>
      <c r="C1111" s="13">
        <f t="shared" si="43"/>
        <v>0.30224714226289801</v>
      </c>
      <c r="E1111">
        <v>885.08</v>
      </c>
      <c r="F1111" s="16">
        <f>'[2]NP Inflow data'!C1111</f>
        <v>0.142580894509758</v>
      </c>
      <c r="G1111" s="16">
        <f t="shared" si="42"/>
        <v>-7.9558576254902418</v>
      </c>
      <c r="H1111">
        <v>885.08</v>
      </c>
    </row>
    <row r="1112" spans="1:8">
      <c r="A1112">
        <v>945.09</v>
      </c>
      <c r="B1112" s="19">
        <f>'[2]NP Inflow data'!F1112</f>
        <v>0.30262827089290401</v>
      </c>
      <c r="C1112" s="13">
        <f t="shared" si="43"/>
        <v>0.30262827089290401</v>
      </c>
      <c r="E1112">
        <v>885.09</v>
      </c>
      <c r="F1112" s="16">
        <f>'[2]NP Inflow data'!C1112</f>
        <v>0.14279628380628501</v>
      </c>
      <c r="G1112" s="16">
        <f t="shared" si="42"/>
        <v>-7.9556422361937154</v>
      </c>
      <c r="H1112">
        <v>885.09</v>
      </c>
    </row>
    <row r="1113" spans="1:8">
      <c r="A1113">
        <v>945.1</v>
      </c>
      <c r="B1113" s="19">
        <f>'[2]NP Inflow data'!F1113</f>
        <v>0.30300963313413898</v>
      </c>
      <c r="C1113" s="13">
        <f t="shared" si="43"/>
        <v>0.30300963313413898</v>
      </c>
      <c r="E1113">
        <v>885.1</v>
      </c>
      <c r="F1113" s="16">
        <f>'[2]NP Inflow data'!C1113</f>
        <v>0.14301183780136101</v>
      </c>
      <c r="G1113" s="16">
        <f t="shared" si="42"/>
        <v>-7.955426682198639</v>
      </c>
      <c r="H1113">
        <v>885.1</v>
      </c>
    </row>
    <row r="1114" spans="1:8">
      <c r="A1114">
        <v>945.11</v>
      </c>
      <c r="B1114" s="19">
        <f>'[2]NP Inflow data'!F1114</f>
        <v>0.303391228680162</v>
      </c>
      <c r="C1114" s="13">
        <f t="shared" si="43"/>
        <v>0.303391228680162</v>
      </c>
      <c r="E1114">
        <v>885.11</v>
      </c>
      <c r="F1114" s="16">
        <f>'[2]NP Inflow data'!C1114</f>
        <v>0.143227556655697</v>
      </c>
      <c r="G1114" s="16">
        <f t="shared" si="42"/>
        <v>-7.9552109633443031</v>
      </c>
      <c r="H1114">
        <v>885.11</v>
      </c>
    </row>
    <row r="1115" spans="1:8">
      <c r="A1115">
        <v>945.12</v>
      </c>
      <c r="B1115" s="19">
        <f>'[2]NP Inflow data'!F1115</f>
        <v>0.30377305722453302</v>
      </c>
      <c r="C1115" s="13">
        <f t="shared" si="43"/>
        <v>0.30377305722453302</v>
      </c>
      <c r="E1115">
        <v>885.12</v>
      </c>
      <c r="F1115" s="16">
        <f>'[2]NP Inflow data'!C1115</f>
        <v>0.14344344053000399</v>
      </c>
      <c r="G1115" s="16">
        <f t="shared" si="42"/>
        <v>-7.9549950794699962</v>
      </c>
      <c r="H1115">
        <v>885.12</v>
      </c>
    </row>
    <row r="1116" spans="1:8">
      <c r="A1116">
        <v>945.13</v>
      </c>
      <c r="B1116" s="19">
        <f>'[2]NP Inflow data'!F1116</f>
        <v>0.304155118460812</v>
      </c>
      <c r="C1116" s="13">
        <f t="shared" si="43"/>
        <v>0.304155118460812</v>
      </c>
      <c r="E1116">
        <v>885.13</v>
      </c>
      <c r="F1116" s="16">
        <f>'[2]NP Inflow data'!C1116</f>
        <v>0.143659489584993</v>
      </c>
      <c r="G1116" s="16">
        <f t="shared" si="42"/>
        <v>-7.9547790304150068</v>
      </c>
      <c r="H1116">
        <v>885.13</v>
      </c>
    </row>
    <row r="1117" spans="1:8">
      <c r="A1117">
        <v>945.14</v>
      </c>
      <c r="B1117" s="19">
        <f>'[2]NP Inflow data'!F1117</f>
        <v>0.30453741208255702</v>
      </c>
      <c r="C1117" s="13">
        <f t="shared" si="43"/>
        <v>0.30453741208255702</v>
      </c>
      <c r="E1117">
        <v>885.14</v>
      </c>
      <c r="F1117" s="16">
        <f>'[2]NP Inflow data'!C1117</f>
        <v>0.143875703981375</v>
      </c>
      <c r="G1117" s="16">
        <f t="shared" si="42"/>
        <v>-7.9545628160186252</v>
      </c>
      <c r="H1117">
        <v>885.14</v>
      </c>
    </row>
    <row r="1118" spans="1:8">
      <c r="A1118">
        <v>945.15</v>
      </c>
      <c r="B1118" s="19">
        <f>'[2]NP Inflow data'!F1118</f>
        <v>0.30491993778332699</v>
      </c>
      <c r="C1118" s="13">
        <f t="shared" si="43"/>
        <v>0.30491993778332699</v>
      </c>
      <c r="E1118">
        <v>885.15</v>
      </c>
      <c r="F1118" s="16">
        <f>'[2]NP Inflow data'!C1118</f>
        <v>0.144092083879862</v>
      </c>
      <c r="G1118" s="16">
        <f t="shared" si="42"/>
        <v>-7.9543464361201384</v>
      </c>
      <c r="H1118">
        <v>885.15</v>
      </c>
    </row>
    <row r="1119" spans="1:8">
      <c r="A1119">
        <v>945.16</v>
      </c>
      <c r="B1119" s="19">
        <f>'[2]NP Inflow data'!F1119</f>
        <v>0.30530269525668302</v>
      </c>
      <c r="C1119" s="13">
        <f t="shared" si="43"/>
        <v>0.30530269525668302</v>
      </c>
      <c r="E1119">
        <v>885.16</v>
      </c>
      <c r="F1119" s="16">
        <f>'[2]NP Inflow data'!C1119</f>
        <v>0.14430862944116299</v>
      </c>
      <c r="G1119" s="16">
        <f t="shared" si="42"/>
        <v>-7.9541298905588373</v>
      </c>
      <c r="H1119">
        <v>885.16</v>
      </c>
    </row>
    <row r="1120" spans="1:8">
      <c r="A1120">
        <v>945.17</v>
      </c>
      <c r="B1120" s="19">
        <f>'[2]NP Inflow data'!F1120</f>
        <v>0.30568568419618197</v>
      </c>
      <c r="C1120" s="13">
        <f t="shared" si="43"/>
        <v>0.30568568419618197</v>
      </c>
      <c r="E1120">
        <v>885.17</v>
      </c>
      <c r="F1120" s="16">
        <f>'[2]NP Inflow data'!C1120</f>
        <v>0.144525340825991</v>
      </c>
      <c r="G1120" s="16">
        <f t="shared" si="42"/>
        <v>-7.953913179174009</v>
      </c>
      <c r="H1120">
        <v>885.17</v>
      </c>
    </row>
    <row r="1121" spans="1:8">
      <c r="A1121">
        <v>945.18</v>
      </c>
      <c r="B1121" s="19">
        <f>'[2]NP Inflow data'!F1121</f>
        <v>0.30606890429538502</v>
      </c>
      <c r="C1121" s="13">
        <f t="shared" si="43"/>
        <v>0.30606890429538502</v>
      </c>
      <c r="E1121">
        <v>885.18</v>
      </c>
      <c r="F1121" s="16">
        <f>'[2]NP Inflow data'!C1121</f>
        <v>0.14474221819505501</v>
      </c>
      <c r="G1121" s="16">
        <f t="shared" si="42"/>
        <v>-7.9536963018049454</v>
      </c>
      <c r="H1121">
        <v>885.18</v>
      </c>
    </row>
    <row r="1122" spans="1:8">
      <c r="A1122">
        <v>945.19</v>
      </c>
      <c r="B1122" s="19">
        <f>'[2]NP Inflow data'!F1122</f>
        <v>0.30645235524785502</v>
      </c>
      <c r="C1122" s="13">
        <f t="shared" si="43"/>
        <v>0.30645235524785502</v>
      </c>
      <c r="E1122">
        <v>885.19</v>
      </c>
      <c r="F1122" s="16">
        <f>'[2]NP Inflow data'!C1122</f>
        <v>0.144959261709069</v>
      </c>
      <c r="G1122" s="16">
        <f t="shared" si="42"/>
        <v>-7.9534792582909315</v>
      </c>
      <c r="H1122">
        <v>885.19</v>
      </c>
    </row>
    <row r="1123" spans="1:8">
      <c r="A1123">
        <v>945.2</v>
      </c>
      <c r="B1123" s="19">
        <f>'[2]NP Inflow data'!F1123</f>
        <v>0.30683603674714299</v>
      </c>
      <c r="C1123" s="13">
        <f t="shared" si="43"/>
        <v>0.30683603674714299</v>
      </c>
      <c r="E1123">
        <v>885.2</v>
      </c>
      <c r="F1123" s="16">
        <f>'[2]NP Inflow data'!C1123</f>
        <v>0.14517647152874</v>
      </c>
      <c r="G1123" s="16">
        <f t="shared" si="42"/>
        <v>-7.9532620484712604</v>
      </c>
      <c r="H1123">
        <v>885.2</v>
      </c>
    </row>
    <row r="1124" spans="1:8">
      <c r="A1124">
        <v>945.21</v>
      </c>
      <c r="B1124" s="19">
        <f>'[2]NP Inflow data'!F1124</f>
        <v>0.307219948486811</v>
      </c>
      <c r="C1124" s="13">
        <f t="shared" si="43"/>
        <v>0.307219948486811</v>
      </c>
      <c r="E1124">
        <v>885.21</v>
      </c>
      <c r="F1124" s="16">
        <f>'[2]NP Inflow data'!C1124</f>
        <v>0.14539384781478101</v>
      </c>
      <c r="G1124" s="16">
        <f t="shared" si="42"/>
        <v>-7.9530446721852188</v>
      </c>
      <c r="H1124">
        <v>885.21</v>
      </c>
    </row>
    <row r="1125" spans="1:8">
      <c r="A1125">
        <v>945.22</v>
      </c>
      <c r="B1125" s="19">
        <f>'[2]NP Inflow data'!F1125</f>
        <v>0.30760409016042001</v>
      </c>
      <c r="C1125" s="13">
        <f t="shared" si="43"/>
        <v>0.30760409016042001</v>
      </c>
      <c r="E1125">
        <v>885.22</v>
      </c>
      <c r="F1125" s="16">
        <f>'[2]NP Inflow data'!C1125</f>
        <v>0.145611390727903</v>
      </c>
      <c r="G1125" s="16">
        <f t="shared" si="42"/>
        <v>-7.9528271292720971</v>
      </c>
      <c r="H1125">
        <v>885.22</v>
      </c>
    </row>
    <row r="1126" spans="1:8">
      <c r="A1126">
        <v>945.23</v>
      </c>
      <c r="B1126" s="19">
        <f>'[2]NP Inflow data'!F1126</f>
        <v>0.30798846146152897</v>
      </c>
      <c r="C1126" s="13">
        <f t="shared" si="43"/>
        <v>0.30798846146152897</v>
      </c>
      <c r="E1126">
        <v>885.23</v>
      </c>
      <c r="F1126" s="16">
        <f>'[2]NP Inflow data'!C1126</f>
        <v>0.145829100428816</v>
      </c>
      <c r="G1126" s="16">
        <f t="shared" si="42"/>
        <v>-7.9526094195711838</v>
      </c>
      <c r="H1126">
        <v>885.23</v>
      </c>
    </row>
    <row r="1127" spans="1:8">
      <c r="A1127">
        <v>945.24</v>
      </c>
      <c r="B1127" s="19">
        <f>'[2]NP Inflow data'!F1127</f>
        <v>0.30837306208369603</v>
      </c>
      <c r="C1127" s="13">
        <f t="shared" si="43"/>
        <v>0.30837306208369603</v>
      </c>
      <c r="E1127">
        <v>885.24</v>
      </c>
      <c r="F1127" s="16">
        <f>'[2]NP Inflow data'!C1127</f>
        <v>0.146046977078232</v>
      </c>
      <c r="G1127" s="16">
        <f t="shared" si="42"/>
        <v>-7.9523915429217684</v>
      </c>
      <c r="H1127">
        <v>885.24</v>
      </c>
    </row>
    <row r="1128" spans="1:8">
      <c r="A1128">
        <v>945.25</v>
      </c>
      <c r="B1128" s="19">
        <f>'[2]NP Inflow data'!F1128</f>
        <v>0.30875789172048201</v>
      </c>
      <c r="C1128" s="13">
        <f t="shared" si="43"/>
        <v>0.30875789172048201</v>
      </c>
      <c r="E1128">
        <v>885.25</v>
      </c>
      <c r="F1128" s="16">
        <f>'[2]NP Inflow data'!C1128</f>
        <v>0.14626502083686199</v>
      </c>
      <c r="G1128" s="16">
        <f t="shared" si="42"/>
        <v>-7.9521734991631385</v>
      </c>
      <c r="H1128">
        <v>885.25</v>
      </c>
    </row>
    <row r="1129" spans="1:8">
      <c r="A1129">
        <v>945.26</v>
      </c>
      <c r="B1129" s="19">
        <f>'[2]NP Inflow data'!F1129</f>
        <v>0.30914295006544501</v>
      </c>
      <c r="C1129" s="13">
        <f t="shared" si="43"/>
        <v>0.30914295006544501</v>
      </c>
      <c r="E1129">
        <v>885.26</v>
      </c>
      <c r="F1129" s="16">
        <f>'[2]NP Inflow data'!C1129</f>
        <v>0.14648323186541601</v>
      </c>
      <c r="G1129" s="16">
        <f t="shared" si="42"/>
        <v>-7.9519552881345845</v>
      </c>
      <c r="H1129">
        <v>885.26</v>
      </c>
    </row>
    <row r="1130" spans="1:8">
      <c r="A1130">
        <v>945.27</v>
      </c>
      <c r="B1130" s="19">
        <f>'[2]NP Inflow data'!F1130</f>
        <v>0.30952823681214398</v>
      </c>
      <c r="C1130" s="13">
        <f t="shared" si="43"/>
        <v>0.30952823681214398</v>
      </c>
      <c r="E1130">
        <v>885.27</v>
      </c>
      <c r="F1130" s="16">
        <f>'[2]NP Inflow data'!C1130</f>
        <v>0.14670161032460599</v>
      </c>
      <c r="G1130" s="16">
        <f t="shared" si="42"/>
        <v>-7.951736909675394</v>
      </c>
      <c r="H1130">
        <v>885.27</v>
      </c>
    </row>
    <row r="1131" spans="1:8">
      <c r="A1131">
        <v>945.28</v>
      </c>
      <c r="B1131" s="19">
        <f>'[2]NP Inflow data'!F1131</f>
        <v>0.30991375165413998</v>
      </c>
      <c r="C1131" s="13">
        <f t="shared" si="43"/>
        <v>0.30991375165413998</v>
      </c>
      <c r="E1131">
        <v>885.28</v>
      </c>
      <c r="F1131" s="16">
        <f>'[2]NP Inflow data'!C1131</f>
        <v>0.146920156375143</v>
      </c>
      <c r="G1131" s="16">
        <f t="shared" si="42"/>
        <v>-7.9515183636248574</v>
      </c>
      <c r="H1131">
        <v>885.28</v>
      </c>
    </row>
    <row r="1132" spans="1:8">
      <c r="A1132">
        <v>945.29</v>
      </c>
      <c r="B1132" s="19">
        <f>'[2]NP Inflow data'!F1132</f>
        <v>0.31029949428498999</v>
      </c>
      <c r="C1132" s="13">
        <f t="shared" si="43"/>
        <v>0.31029949428498999</v>
      </c>
      <c r="E1132">
        <v>885.29</v>
      </c>
      <c r="F1132" s="16">
        <f>'[2]NP Inflow data'!C1132</f>
        <v>0.147138870177737</v>
      </c>
      <c r="G1132" s="16">
        <f t="shared" si="42"/>
        <v>-7.9512996498222632</v>
      </c>
      <c r="H1132">
        <v>885.29</v>
      </c>
    </row>
    <row r="1133" spans="1:8">
      <c r="A1133">
        <v>945.3</v>
      </c>
      <c r="B1133" s="19">
        <f>'[2]NP Inflow data'!F1133</f>
        <v>0.31068546439825501</v>
      </c>
      <c r="C1133" s="13">
        <f t="shared" si="43"/>
        <v>0.31068546439825501</v>
      </c>
      <c r="E1133">
        <v>885.3</v>
      </c>
      <c r="F1133" s="16">
        <f>'[2]NP Inflow data'!C1133</f>
        <v>0.14735775189309899</v>
      </c>
      <c r="G1133" s="16">
        <f t="shared" si="42"/>
        <v>-7.9510807681069009</v>
      </c>
      <c r="H1133">
        <v>885.3</v>
      </c>
    </row>
    <row r="1134" spans="1:8">
      <c r="A1134">
        <v>945.31</v>
      </c>
      <c r="B1134" s="19">
        <f>'[2]NP Inflow data'!F1134</f>
        <v>0.31107166168749301</v>
      </c>
      <c r="C1134" s="13">
        <f t="shared" si="43"/>
        <v>0.31107166168749301</v>
      </c>
      <c r="E1134">
        <v>885.31</v>
      </c>
      <c r="F1134" s="16">
        <f>'[2]NP Inflow data'!C1134</f>
        <v>0.14757680168194101</v>
      </c>
      <c r="G1134" s="16">
        <f t="shared" si="42"/>
        <v>-7.950861718318059</v>
      </c>
      <c r="H1134">
        <v>885.31</v>
      </c>
    </row>
    <row r="1135" spans="1:8">
      <c r="A1135">
        <v>945.32</v>
      </c>
      <c r="B1135" s="19">
        <f>'[2]NP Inflow data'!F1135</f>
        <v>0.31145808584626899</v>
      </c>
      <c r="C1135" s="13">
        <f t="shared" si="43"/>
        <v>0.31145808584626899</v>
      </c>
      <c r="E1135">
        <v>885.32</v>
      </c>
      <c r="F1135" s="16">
        <f>'[2]NP Inflow data'!C1135</f>
        <v>0.14779601970497599</v>
      </c>
      <c r="G1135" s="16">
        <f t="shared" si="42"/>
        <v>-7.9506425002950243</v>
      </c>
      <c r="H1135">
        <v>885.32</v>
      </c>
    </row>
    <row r="1136" spans="1:8">
      <c r="A1136">
        <v>945.33</v>
      </c>
      <c r="B1136" s="19">
        <f>'[2]NP Inflow data'!F1136</f>
        <v>0.311844736568133</v>
      </c>
      <c r="C1136" s="13">
        <f t="shared" si="43"/>
        <v>0.311844736568133</v>
      </c>
      <c r="E1136">
        <v>885.33</v>
      </c>
      <c r="F1136" s="16">
        <f>'[2]NP Inflow data'!C1136</f>
        <v>0.14801540612291</v>
      </c>
      <c r="G1136" s="16">
        <f t="shared" si="42"/>
        <v>-7.9504231138770898</v>
      </c>
      <c r="H1136">
        <v>885.33</v>
      </c>
    </row>
    <row r="1137" spans="1:8">
      <c r="A1137">
        <v>945.34</v>
      </c>
      <c r="B1137" s="19">
        <f>'[2]NP Inflow data'!F1137</f>
        <v>0.31223161354664702</v>
      </c>
      <c r="C1137" s="13">
        <f t="shared" si="43"/>
        <v>0.31223161354664702</v>
      </c>
      <c r="E1137">
        <v>885.34</v>
      </c>
      <c r="F1137" s="16">
        <f>'[2]NP Inflow data'!C1137</f>
        <v>0.14823496109645601</v>
      </c>
      <c r="G1137" s="16">
        <f t="shared" si="42"/>
        <v>-7.950203558903544</v>
      </c>
      <c r="H1137">
        <v>885.34</v>
      </c>
    </row>
    <row r="1138" spans="1:8">
      <c r="A1138">
        <v>945.35</v>
      </c>
      <c r="B1138" s="19">
        <f>'[2]NP Inflow data'!F1138</f>
        <v>0.31261871647537298</v>
      </c>
      <c r="C1138" s="13">
        <f t="shared" si="43"/>
        <v>0.31261871647537298</v>
      </c>
      <c r="E1138">
        <v>885.35</v>
      </c>
      <c r="F1138" s="16">
        <f>'[2]NP Inflow data'!C1138</f>
        <v>0.14845468478632501</v>
      </c>
      <c r="G1138" s="16">
        <f t="shared" si="42"/>
        <v>-7.9499838352136756</v>
      </c>
      <c r="H1138">
        <v>885.35</v>
      </c>
    </row>
    <row r="1139" spans="1:8">
      <c r="A1139">
        <v>945.36</v>
      </c>
      <c r="B1139" s="19">
        <f>'[2]NP Inflow data'!F1139</f>
        <v>0.313006045047868</v>
      </c>
      <c r="C1139" s="13">
        <f t="shared" si="43"/>
        <v>0.313006045047868</v>
      </c>
      <c r="E1139">
        <v>885.36</v>
      </c>
      <c r="F1139" s="16">
        <f>'[2]NP Inflow data'!C1139</f>
        <v>0.148674577353229</v>
      </c>
      <c r="G1139" s="16">
        <f t="shared" si="42"/>
        <v>-7.9497639426467712</v>
      </c>
      <c r="H1139">
        <v>885.36</v>
      </c>
    </row>
    <row r="1140" spans="1:8">
      <c r="A1140">
        <v>945.37</v>
      </c>
      <c r="B1140" s="19">
        <f>'[2]NP Inflow data'!F1140</f>
        <v>0.31339359895769198</v>
      </c>
      <c r="C1140" s="13">
        <f t="shared" si="43"/>
        <v>0.31339359895769198</v>
      </c>
      <c r="E1140">
        <v>885.37</v>
      </c>
      <c r="F1140" s="16">
        <f>'[2]NP Inflow data'!C1140</f>
        <v>0.14889463895787799</v>
      </c>
      <c r="G1140" s="16">
        <f t="shared" si="42"/>
        <v>-7.9495438810421222</v>
      </c>
      <c r="H1140">
        <v>885.37</v>
      </c>
    </row>
    <row r="1141" spans="1:8">
      <c r="A1141">
        <v>945.38</v>
      </c>
      <c r="B1141" s="19">
        <f>'[2]NP Inflow data'!F1141</f>
        <v>0.31378137789840499</v>
      </c>
      <c r="C1141" s="13">
        <f t="shared" si="43"/>
        <v>0.31378137789840499</v>
      </c>
      <c r="E1141">
        <v>885.38</v>
      </c>
      <c r="F1141" s="16">
        <f>'[2]NP Inflow data'!C1141</f>
        <v>0.14911486976098301</v>
      </c>
      <c r="G1141" s="16">
        <f t="shared" si="42"/>
        <v>-7.949323650239017</v>
      </c>
      <c r="H1141">
        <v>885.38</v>
      </c>
    </row>
    <row r="1142" spans="1:8">
      <c r="A1142">
        <v>945.39</v>
      </c>
      <c r="B1142" s="19">
        <f>'[2]NP Inflow data'!F1142</f>
        <v>0.314169381563565</v>
      </c>
      <c r="C1142" s="13">
        <f t="shared" si="43"/>
        <v>0.314169381563565</v>
      </c>
      <c r="E1142">
        <v>885.39</v>
      </c>
      <c r="F1142" s="16">
        <f>'[2]NP Inflow data'!C1142</f>
        <v>0.14933526992325499</v>
      </c>
      <c r="G1142" s="16">
        <f t="shared" si="42"/>
        <v>-7.9491032500767451</v>
      </c>
      <c r="H1142">
        <v>885.39</v>
      </c>
    </row>
    <row r="1143" spans="1:8">
      <c r="A1143">
        <v>945.4</v>
      </c>
      <c r="B1143" s="19">
        <f>'[2]NP Inflow data'!F1143</f>
        <v>0.31455760964673202</v>
      </c>
      <c r="C1143" s="13">
        <f t="shared" si="43"/>
        <v>0.31455760964673202</v>
      </c>
      <c r="E1143">
        <v>885.4</v>
      </c>
      <c r="F1143" s="16">
        <f>'[2]NP Inflow data'!C1143</f>
        <v>0.149555839605405</v>
      </c>
      <c r="G1143" s="16">
        <f t="shared" si="42"/>
        <v>-7.9488826803945951</v>
      </c>
      <c r="H1143">
        <v>885.4</v>
      </c>
    </row>
    <row r="1144" spans="1:8">
      <c r="A1144">
        <v>945.41</v>
      </c>
      <c r="B1144" s="19">
        <f>'[2]NP Inflow data'!F1144</f>
        <v>0.31494606184146501</v>
      </c>
      <c r="C1144" s="13">
        <f t="shared" si="43"/>
        <v>0.31494606184146501</v>
      </c>
      <c r="E1144">
        <v>885.41</v>
      </c>
      <c r="F1144" s="16">
        <f>'[2]NP Inflow data'!C1144</f>
        <v>0.149776578968145</v>
      </c>
      <c r="G1144" s="16">
        <f t="shared" si="42"/>
        <v>-7.9486619410318555</v>
      </c>
      <c r="H1144">
        <v>885.41</v>
      </c>
    </row>
    <row r="1145" spans="1:8">
      <c r="A1145">
        <v>945.42</v>
      </c>
      <c r="B1145" s="19">
        <f>'[2]NP Inflow data'!F1145</f>
        <v>0.31533473784132299</v>
      </c>
      <c r="C1145" s="13">
        <f t="shared" si="43"/>
        <v>0.31533473784132299</v>
      </c>
      <c r="E1145">
        <v>885.42</v>
      </c>
      <c r="F1145" s="16">
        <f>'[2]NP Inflow data'!C1145</f>
        <v>0.149997488172184</v>
      </c>
      <c r="G1145" s="16">
        <f t="shared" si="42"/>
        <v>-7.9484410318278158</v>
      </c>
      <c r="H1145">
        <v>885.42</v>
      </c>
    </row>
    <row r="1146" spans="1:8">
      <c r="A1146">
        <v>945.43</v>
      </c>
      <c r="B1146" s="19">
        <f>'[2]NP Inflow data'!F1146</f>
        <v>0.31572363733986603</v>
      </c>
      <c r="C1146" s="13">
        <f t="shared" si="43"/>
        <v>0.31572363733986603</v>
      </c>
      <c r="E1146">
        <v>885.43</v>
      </c>
      <c r="F1146" s="16">
        <f>'[2]NP Inflow data'!C1146</f>
        <v>0.150218567378235</v>
      </c>
      <c r="G1146" s="16">
        <f t="shared" si="42"/>
        <v>-7.9482199526217654</v>
      </c>
      <c r="H1146">
        <v>885.43</v>
      </c>
    </row>
    <row r="1147" spans="1:8">
      <c r="A1147">
        <v>945.44</v>
      </c>
      <c r="B1147" s="19">
        <f>'[2]NP Inflow data'!F1147</f>
        <v>0.31611276003065703</v>
      </c>
      <c r="C1147" s="13">
        <f t="shared" si="43"/>
        <v>0.31611276003065703</v>
      </c>
      <c r="E1147">
        <v>885.44</v>
      </c>
      <c r="F1147" s="16">
        <f>'[2]NP Inflow data'!C1147</f>
        <v>0.15043981674701001</v>
      </c>
      <c r="G1147" s="16">
        <f t="shared" si="42"/>
        <v>-7.9479987032529902</v>
      </c>
      <c r="H1147">
        <v>885.44</v>
      </c>
    </row>
    <row r="1148" spans="1:8">
      <c r="A1148">
        <v>945.45</v>
      </c>
      <c r="B1148" s="19">
        <f>'[2]NP Inflow data'!F1148</f>
        <v>0.31650210560724701</v>
      </c>
      <c r="C1148" s="13">
        <f t="shared" si="43"/>
        <v>0.31650210560724701</v>
      </c>
      <c r="E1148">
        <v>885.45</v>
      </c>
      <c r="F1148" s="16">
        <f>'[2]NP Inflow data'!C1148</f>
        <v>0.150661236439215</v>
      </c>
      <c r="G1148" s="16">
        <f t="shared" si="42"/>
        <v>-7.9477772835607849</v>
      </c>
      <c r="H1148">
        <v>885.45</v>
      </c>
    </row>
    <row r="1149" spans="1:8">
      <c r="A1149">
        <v>945.46</v>
      </c>
      <c r="B1149" s="19">
        <f>'[2]NP Inflow data'!F1149</f>
        <v>0.31689167376319899</v>
      </c>
      <c r="C1149" s="13">
        <f t="shared" si="43"/>
        <v>0.31689167376319899</v>
      </c>
      <c r="E1149">
        <v>885.46</v>
      </c>
      <c r="F1149" s="16">
        <f>'[2]NP Inflow data'!C1149</f>
        <v>0.15088282661556399</v>
      </c>
      <c r="G1149" s="16">
        <f t="shared" si="42"/>
        <v>-7.9475556933844365</v>
      </c>
      <c r="H1149">
        <v>885.46</v>
      </c>
    </row>
    <row r="1150" spans="1:8">
      <c r="A1150">
        <v>945.47</v>
      </c>
      <c r="B1150" s="19">
        <f>'[2]NP Inflow data'!F1150</f>
        <v>0.31728146419207298</v>
      </c>
      <c r="C1150" s="13">
        <f t="shared" si="43"/>
        <v>0.31728146419207298</v>
      </c>
      <c r="E1150">
        <v>885.47</v>
      </c>
      <c r="F1150" s="16">
        <f>'[2]NP Inflow data'!C1150</f>
        <v>0.151104587436768</v>
      </c>
      <c r="G1150" s="16">
        <f t="shared" si="42"/>
        <v>-7.9473339325632324</v>
      </c>
      <c r="H1150">
        <v>885.47</v>
      </c>
    </row>
    <row r="1151" spans="1:8">
      <c r="A1151">
        <v>945.48</v>
      </c>
      <c r="B1151" s="19">
        <f>'[2]NP Inflow data'!F1151</f>
        <v>0.317671476587428</v>
      </c>
      <c r="C1151" s="13">
        <f t="shared" si="43"/>
        <v>0.317671476587428</v>
      </c>
      <c r="E1151">
        <v>885.48</v>
      </c>
      <c r="F1151" s="16">
        <f>'[2]NP Inflow data'!C1151</f>
        <v>0.151326519063538</v>
      </c>
      <c r="G1151" s="16">
        <f t="shared" si="42"/>
        <v>-7.9471120009364622</v>
      </c>
      <c r="H1151">
        <v>885.48</v>
      </c>
    </row>
    <row r="1152" spans="1:8">
      <c r="A1152">
        <v>945.49</v>
      </c>
      <c r="B1152" s="19">
        <f>'[2]NP Inflow data'!F1152</f>
        <v>0.31806171064282202</v>
      </c>
      <c r="C1152" s="13">
        <f t="shared" si="43"/>
        <v>0.31806171064282202</v>
      </c>
      <c r="E1152">
        <v>885.49</v>
      </c>
      <c r="F1152" s="16">
        <f>'[2]NP Inflow data'!C1152</f>
        <v>0.151548621656585</v>
      </c>
      <c r="G1152" s="16">
        <f t="shared" si="42"/>
        <v>-7.9468898983434153</v>
      </c>
      <c r="H1152">
        <v>885.49</v>
      </c>
    </row>
    <row r="1153" spans="1:8">
      <c r="A1153">
        <v>945.5</v>
      </c>
      <c r="B1153" s="19">
        <f>'[2]NP Inflow data'!F1153</f>
        <v>0.31845216605181598</v>
      </c>
      <c r="C1153" s="13">
        <f t="shared" si="43"/>
        <v>0.31845216605181598</v>
      </c>
      <c r="E1153">
        <v>885.5</v>
      </c>
      <c r="F1153" s="16">
        <f>'[2]NP Inflow data'!C1153</f>
        <v>0.151770895376619</v>
      </c>
      <c r="G1153" s="16">
        <f t="shared" si="42"/>
        <v>-7.9466676246233812</v>
      </c>
      <c r="H1153">
        <v>885.5</v>
      </c>
    </row>
    <row r="1154" spans="1:8">
      <c r="A1154">
        <v>945.51</v>
      </c>
      <c r="B1154" s="19">
        <f>'[2]NP Inflow data'!F1154</f>
        <v>0.31884284250796802</v>
      </c>
      <c r="C1154" s="13">
        <f t="shared" si="43"/>
        <v>0.31884284250796802</v>
      </c>
      <c r="E1154">
        <v>885.51</v>
      </c>
      <c r="F1154" s="16">
        <f>'[2]NP Inflow data'!C1154</f>
        <v>0.151993340384352</v>
      </c>
      <c r="G1154" s="16">
        <f t="shared" si="42"/>
        <v>-7.9464451796156483</v>
      </c>
      <c r="H1154">
        <v>885.51</v>
      </c>
    </row>
    <row r="1155" spans="1:8">
      <c r="A1155">
        <v>945.52</v>
      </c>
      <c r="B1155" s="19">
        <f>'[2]NP Inflow data'!F1155</f>
        <v>0.31923373970483798</v>
      </c>
      <c r="C1155" s="13">
        <f t="shared" si="43"/>
        <v>0.31923373970483798</v>
      </c>
      <c r="E1155">
        <v>885.52</v>
      </c>
      <c r="F1155" s="16">
        <f>'[2]NP Inflow data'!C1155</f>
        <v>0.15221595684049499</v>
      </c>
      <c r="G1155" s="16">
        <f t="shared" si="42"/>
        <v>-7.9462225631595054</v>
      </c>
      <c r="H1155">
        <v>885.52</v>
      </c>
    </row>
    <row r="1156" spans="1:8">
      <c r="A1156">
        <v>945.53</v>
      </c>
      <c r="B1156" s="19">
        <f>'[2]NP Inflow data'!F1156</f>
        <v>0.319624857335986</v>
      </c>
      <c r="C1156" s="13">
        <f t="shared" si="43"/>
        <v>0.319624857335986</v>
      </c>
      <c r="E1156">
        <v>885.53</v>
      </c>
      <c r="F1156" s="16">
        <f>'[2]NP Inflow data'!C1156</f>
        <v>0.15243874490575901</v>
      </c>
      <c r="G1156" s="16">
        <f t="shared" si="42"/>
        <v>-7.9459997750942408</v>
      </c>
      <c r="H1156">
        <v>885.53</v>
      </c>
    </row>
    <row r="1157" spans="1:8">
      <c r="A1157">
        <v>945.54</v>
      </c>
      <c r="B1157" s="19">
        <f>'[2]NP Inflow data'!F1157</f>
        <v>0.32001619509496898</v>
      </c>
      <c r="C1157" s="13">
        <f t="shared" si="43"/>
        <v>0.32001619509496898</v>
      </c>
      <c r="E1157">
        <v>885.54</v>
      </c>
      <c r="F1157" s="16">
        <f>'[2]NP Inflow data'!C1157</f>
        <v>0.152661704740853</v>
      </c>
      <c r="G1157" s="16">
        <f t="shared" ref="G1157:G1220" si="44">F1157-$F$3103</f>
        <v>-7.9457768152591468</v>
      </c>
      <c r="H1157">
        <v>885.54</v>
      </c>
    </row>
    <row r="1158" spans="1:8">
      <c r="A1158">
        <v>945.55</v>
      </c>
      <c r="B1158" s="19">
        <f>'[2]NP Inflow data'!F1158</f>
        <v>0.32040775267534799</v>
      </c>
      <c r="C1158" s="13">
        <f t="shared" ref="C1158:C1221" si="45">B1158-$B$24</f>
        <v>0.32040775267534799</v>
      </c>
      <c r="E1158">
        <v>885.55</v>
      </c>
      <c r="F1158" s="16">
        <f>'[2]NP Inflow data'!C1158</f>
        <v>0.15288483650649101</v>
      </c>
      <c r="G1158" s="16">
        <f t="shared" si="44"/>
        <v>-7.9455536834935092</v>
      </c>
      <c r="H1158">
        <v>885.55</v>
      </c>
    </row>
    <row r="1159" spans="1:8">
      <c r="A1159">
        <v>945.56</v>
      </c>
      <c r="B1159" s="19">
        <f>'[2]NP Inflow data'!F1159</f>
        <v>0.32079952977068199</v>
      </c>
      <c r="C1159" s="13">
        <f t="shared" si="45"/>
        <v>0.32079952977068199</v>
      </c>
      <c r="E1159">
        <v>885.56</v>
      </c>
      <c r="F1159" s="16">
        <f>'[2]NP Inflow data'!C1159</f>
        <v>0.15310814036338199</v>
      </c>
      <c r="G1159" s="16">
        <f t="shared" si="44"/>
        <v>-7.9453303796366184</v>
      </c>
      <c r="H1159">
        <v>885.56</v>
      </c>
    </row>
    <row r="1160" spans="1:8">
      <c r="A1160">
        <v>945.57</v>
      </c>
      <c r="B1160" s="19">
        <f>'[2]NP Inflow data'!F1160</f>
        <v>0.321191526074534</v>
      </c>
      <c r="C1160" s="13">
        <f t="shared" si="45"/>
        <v>0.321191526074534</v>
      </c>
      <c r="E1160">
        <v>885.57</v>
      </c>
      <c r="F1160" s="16">
        <f>'[2]NP Inflow data'!C1160</f>
        <v>0.15333161647224</v>
      </c>
      <c r="G1160" s="16">
        <f t="shared" si="44"/>
        <v>-7.9451069035277602</v>
      </c>
      <c r="H1160">
        <v>885.57</v>
      </c>
    </row>
    <row r="1161" spans="1:8">
      <c r="A1161">
        <v>945.58</v>
      </c>
      <c r="B1161" s="19">
        <f>'[2]NP Inflow data'!F1161</f>
        <v>0.32158374128045603</v>
      </c>
      <c r="C1161" s="13">
        <f t="shared" si="45"/>
        <v>0.32158374128045603</v>
      </c>
      <c r="E1161">
        <v>885.58</v>
      </c>
      <c r="F1161" s="16">
        <f>'[2]NP Inflow data'!C1161</f>
        <v>0.15355526499377101</v>
      </c>
      <c r="G1161" s="16">
        <f t="shared" si="44"/>
        <v>-7.9448832550062294</v>
      </c>
      <c r="H1161">
        <v>885.58</v>
      </c>
    </row>
    <row r="1162" spans="1:8">
      <c r="A1162">
        <v>945.59</v>
      </c>
      <c r="B1162" s="19">
        <f>'[2]NP Inflow data'!F1162</f>
        <v>0.32197617508200899</v>
      </c>
      <c r="C1162" s="13">
        <f t="shared" si="45"/>
        <v>0.32197617508200899</v>
      </c>
      <c r="E1162">
        <v>885.59</v>
      </c>
      <c r="F1162" s="16">
        <f>'[2]NP Inflow data'!C1162</f>
        <v>0.15377908608868901</v>
      </c>
      <c r="G1162" s="16">
        <f t="shared" si="44"/>
        <v>-7.944659433911311</v>
      </c>
      <c r="H1162">
        <v>885.59</v>
      </c>
    </row>
    <row r="1163" spans="1:8">
      <c r="A1163">
        <v>945.6</v>
      </c>
      <c r="B1163" s="19">
        <f>'[2]NP Inflow data'!F1163</f>
        <v>0.322368827172755</v>
      </c>
      <c r="C1163" s="13">
        <f t="shared" si="45"/>
        <v>0.322368827172755</v>
      </c>
      <c r="E1163">
        <v>885.6</v>
      </c>
      <c r="F1163" s="16">
        <f>'[2]NP Inflow data'!C1163</f>
        <v>0.15400307991770301</v>
      </c>
      <c r="G1163" s="16">
        <f t="shared" si="44"/>
        <v>-7.9444354400822972</v>
      </c>
      <c r="H1163">
        <v>885.6</v>
      </c>
    </row>
    <row r="1164" spans="1:8">
      <c r="A1164">
        <v>945.61</v>
      </c>
      <c r="B1164" s="19">
        <f>'[2]NP Inflow data'!F1164</f>
        <v>0.32276169724625098</v>
      </c>
      <c r="C1164" s="13">
        <f t="shared" si="45"/>
        <v>0.32276169724625098</v>
      </c>
      <c r="E1164">
        <v>885.61</v>
      </c>
      <c r="F1164" s="16">
        <f>'[2]NP Inflow data'!C1164</f>
        <v>0.15422724664152701</v>
      </c>
      <c r="G1164" s="16">
        <f t="shared" si="44"/>
        <v>-7.9442112733584729</v>
      </c>
      <c r="H1164">
        <v>885.61</v>
      </c>
    </row>
    <row r="1165" spans="1:8">
      <c r="A1165">
        <v>945.62</v>
      </c>
      <c r="B1165" s="19">
        <f>'[2]NP Inflow data'!F1165</f>
        <v>0.32315478499605799</v>
      </c>
      <c r="C1165" s="13">
        <f t="shared" si="45"/>
        <v>0.32315478499605799</v>
      </c>
      <c r="E1165">
        <v>885.62</v>
      </c>
      <c r="F1165" s="16">
        <f>'[2]NP Inflow data'!C1165</f>
        <v>0.15445158642086901</v>
      </c>
      <c r="G1165" s="16">
        <f t="shared" si="44"/>
        <v>-7.9439869335791311</v>
      </c>
      <c r="H1165">
        <v>885.62</v>
      </c>
    </row>
    <row r="1166" spans="1:8">
      <c r="A1166">
        <v>945.63</v>
      </c>
      <c r="B1166" s="19">
        <f>'[2]NP Inflow data'!F1166</f>
        <v>0.32354809011573399</v>
      </c>
      <c r="C1166" s="13">
        <f t="shared" si="45"/>
        <v>0.32354809011573399</v>
      </c>
      <c r="E1166">
        <v>885.63</v>
      </c>
      <c r="F1166" s="16">
        <f>'[2]NP Inflow data'!C1166</f>
        <v>0.154676099416442</v>
      </c>
      <c r="G1166" s="16">
        <f t="shared" si="44"/>
        <v>-7.9437624205835586</v>
      </c>
      <c r="H1166">
        <v>885.63</v>
      </c>
    </row>
    <row r="1167" spans="1:8">
      <c r="A1167">
        <v>945.64</v>
      </c>
      <c r="B1167" s="19">
        <f>'[2]NP Inflow data'!F1167</f>
        <v>0.323941612298839</v>
      </c>
      <c r="C1167" s="13">
        <f t="shared" si="45"/>
        <v>0.323941612298839</v>
      </c>
      <c r="E1167">
        <v>885.64</v>
      </c>
      <c r="F1167" s="16">
        <f>'[2]NP Inflow data'!C1167</f>
        <v>0.154900785788955</v>
      </c>
      <c r="G1167" s="16">
        <f t="shared" si="44"/>
        <v>-7.9435377342110449</v>
      </c>
      <c r="H1167">
        <v>885.64</v>
      </c>
    </row>
    <row r="1168" spans="1:8">
      <c r="A1168">
        <v>945.65</v>
      </c>
      <c r="B1168" s="19">
        <f>'[2]NP Inflow data'!F1168</f>
        <v>0.32433535123893198</v>
      </c>
      <c r="C1168" s="13">
        <f t="shared" si="45"/>
        <v>0.32433535123893198</v>
      </c>
      <c r="E1168">
        <v>885.65</v>
      </c>
      <c r="F1168" s="16">
        <f>'[2]NP Inflow data'!C1168</f>
        <v>0.15512564569912199</v>
      </c>
      <c r="G1168" s="16">
        <f t="shared" si="44"/>
        <v>-7.9433128743008785</v>
      </c>
      <c r="H1168">
        <v>885.65</v>
      </c>
    </row>
    <row r="1169" spans="1:8">
      <c r="A1169">
        <v>945.66</v>
      </c>
      <c r="B1169" s="19">
        <f>'[2]NP Inflow data'!F1169</f>
        <v>0.324729306629573</v>
      </c>
      <c r="C1169" s="13">
        <f t="shared" si="45"/>
        <v>0.324729306629573</v>
      </c>
      <c r="E1169">
        <v>885.66</v>
      </c>
      <c r="F1169" s="16">
        <f>'[2]NP Inflow data'!C1169</f>
        <v>0.15535067930765101</v>
      </c>
      <c r="G1169" s="16">
        <f t="shared" si="44"/>
        <v>-7.9430878406923489</v>
      </c>
      <c r="H1169">
        <v>885.66</v>
      </c>
    </row>
    <row r="1170" spans="1:8">
      <c r="A1170">
        <v>945.67</v>
      </c>
      <c r="B1170" s="19">
        <f>'[2]NP Inflow data'!F1170</f>
        <v>0.32512347816431902</v>
      </c>
      <c r="C1170" s="13">
        <f t="shared" si="45"/>
        <v>0.32512347816431902</v>
      </c>
      <c r="E1170">
        <v>885.67</v>
      </c>
      <c r="F1170" s="16">
        <f>'[2]NP Inflow data'!C1170</f>
        <v>0.155575886775254</v>
      </c>
      <c r="G1170" s="16">
        <f t="shared" si="44"/>
        <v>-7.9428626332247463</v>
      </c>
      <c r="H1170">
        <v>885.67</v>
      </c>
    </row>
    <row r="1171" spans="1:8">
      <c r="A1171">
        <v>945.68</v>
      </c>
      <c r="B1171" s="19">
        <f>'[2]NP Inflow data'!F1171</f>
        <v>0.32551786553673201</v>
      </c>
      <c r="C1171" s="13">
        <f t="shared" si="45"/>
        <v>0.32551786553673201</v>
      </c>
      <c r="E1171">
        <v>885.68</v>
      </c>
      <c r="F1171" s="16">
        <f>'[2]NP Inflow data'!C1171</f>
        <v>0.15580126826264201</v>
      </c>
      <c r="G1171" s="16">
        <f t="shared" si="44"/>
        <v>-7.9426372517373585</v>
      </c>
      <c r="H1171">
        <v>885.68</v>
      </c>
    </row>
    <row r="1172" spans="1:8">
      <c r="A1172">
        <v>945.69</v>
      </c>
      <c r="B1172" s="19">
        <f>'[2]NP Inflow data'!F1172</f>
        <v>0.32591246844037403</v>
      </c>
      <c r="C1172" s="13">
        <f t="shared" si="45"/>
        <v>0.32591246844037403</v>
      </c>
      <c r="E1172">
        <v>885.69</v>
      </c>
      <c r="F1172" s="16">
        <f>'[2]NP Inflow data'!C1172</f>
        <v>0.156026823930529</v>
      </c>
      <c r="G1172" s="16">
        <f t="shared" si="44"/>
        <v>-7.9424116960694713</v>
      </c>
      <c r="H1172">
        <v>885.69</v>
      </c>
    </row>
    <row r="1173" spans="1:8">
      <c r="A1173">
        <v>945.7</v>
      </c>
      <c r="B1173" s="19">
        <f>'[2]NP Inflow data'!F1173</f>
        <v>0.32630728656879598</v>
      </c>
      <c r="C1173" s="13">
        <f t="shared" si="45"/>
        <v>0.32630728656879598</v>
      </c>
      <c r="E1173">
        <v>885.7</v>
      </c>
      <c r="F1173" s="16">
        <f>'[2]NP Inflow data'!C1173</f>
        <v>0.15625255393962101</v>
      </c>
      <c r="G1173" s="16">
        <f t="shared" si="44"/>
        <v>-7.9421859660603795</v>
      </c>
      <c r="H1173">
        <v>885.7</v>
      </c>
    </row>
    <row r="1174" spans="1:8">
      <c r="A1174">
        <v>945.71</v>
      </c>
      <c r="B1174" s="19">
        <f>'[2]NP Inflow data'!F1174</f>
        <v>0.32670231961556101</v>
      </c>
      <c r="C1174" s="13">
        <f t="shared" si="45"/>
        <v>0.32670231961556101</v>
      </c>
      <c r="E1174">
        <v>885.71</v>
      </c>
      <c r="F1174" s="16">
        <f>'[2]NP Inflow data'!C1174</f>
        <v>0.15647845845062999</v>
      </c>
      <c r="G1174" s="16">
        <f t="shared" si="44"/>
        <v>-7.94196006154937</v>
      </c>
      <c r="H1174">
        <v>885.71</v>
      </c>
    </row>
    <row r="1175" spans="1:8">
      <c r="A1175">
        <v>945.72</v>
      </c>
      <c r="B1175" s="19">
        <f>'[2]NP Inflow data'!F1175</f>
        <v>0.32709756727422901</v>
      </c>
      <c r="C1175" s="13">
        <f t="shared" si="45"/>
        <v>0.32709756727422901</v>
      </c>
      <c r="E1175">
        <v>885.72</v>
      </c>
      <c r="F1175" s="16">
        <f>'[2]NP Inflow data'!C1175</f>
        <v>0.156704537624269</v>
      </c>
      <c r="G1175" s="16">
        <f t="shared" si="44"/>
        <v>-7.9417339823757311</v>
      </c>
      <c r="H1175">
        <v>885.72</v>
      </c>
    </row>
    <row r="1176" spans="1:8">
      <c r="A1176">
        <v>945.73</v>
      </c>
      <c r="B1176" s="19">
        <f>'[2]NP Inflow data'!F1176</f>
        <v>0.32749302923835899</v>
      </c>
      <c r="C1176" s="13">
        <f t="shared" si="45"/>
        <v>0.32749302923835899</v>
      </c>
      <c r="E1176">
        <v>885.73</v>
      </c>
      <c r="F1176" s="16">
        <f>'[2]NP Inflow data'!C1176</f>
        <v>0.15693079162124701</v>
      </c>
      <c r="G1176" s="16">
        <f t="shared" si="44"/>
        <v>-7.9415077283787534</v>
      </c>
      <c r="H1176">
        <v>885.73</v>
      </c>
    </row>
    <row r="1177" spans="1:8">
      <c r="A1177">
        <v>945.74</v>
      </c>
      <c r="B1177" s="19">
        <f>'[2]NP Inflow data'!F1177</f>
        <v>0.32788870520150998</v>
      </c>
      <c r="C1177" s="13">
        <f t="shared" si="45"/>
        <v>0.32788870520150998</v>
      </c>
      <c r="E1177">
        <v>885.74</v>
      </c>
      <c r="F1177" s="16">
        <f>'[2]NP Inflow data'!C1177</f>
        <v>0.15715722060227599</v>
      </c>
      <c r="G1177" s="16">
        <f t="shared" si="44"/>
        <v>-7.9412812993977244</v>
      </c>
      <c r="H1177">
        <v>885.74</v>
      </c>
    </row>
    <row r="1178" spans="1:8">
      <c r="A1178">
        <v>945.75</v>
      </c>
      <c r="B1178" s="19">
        <f>'[2]NP Inflow data'!F1178</f>
        <v>0.32828459485724198</v>
      </c>
      <c r="C1178" s="13">
        <f t="shared" si="45"/>
        <v>0.32828459485724198</v>
      </c>
      <c r="E1178">
        <v>885.75</v>
      </c>
      <c r="F1178" s="16">
        <f>'[2]NP Inflow data'!C1178</f>
        <v>0.157383824728067</v>
      </c>
      <c r="G1178" s="16">
        <f t="shared" si="44"/>
        <v>-7.9410546952719336</v>
      </c>
      <c r="H1178">
        <v>885.75</v>
      </c>
    </row>
    <row r="1179" spans="1:8">
      <c r="A1179">
        <v>945.76</v>
      </c>
      <c r="B1179" s="19">
        <f>'[2]NP Inflow data'!F1179</f>
        <v>0.32868069789911403</v>
      </c>
      <c r="C1179" s="13">
        <f t="shared" si="45"/>
        <v>0.32868069789911403</v>
      </c>
      <c r="E1179">
        <v>885.76</v>
      </c>
      <c r="F1179" s="16">
        <f>'[2]NP Inflow data'!C1179</f>
        <v>0.15761060415933001</v>
      </c>
      <c r="G1179" s="16">
        <f t="shared" si="44"/>
        <v>-7.9408279158406705</v>
      </c>
      <c r="H1179">
        <v>885.76</v>
      </c>
    </row>
    <row r="1180" spans="1:8">
      <c r="A1180">
        <v>945.77</v>
      </c>
      <c r="B1180" s="19">
        <f>'[2]NP Inflow data'!F1180</f>
        <v>0.32907701402068401</v>
      </c>
      <c r="C1180" s="13">
        <f t="shared" si="45"/>
        <v>0.32907701402068401</v>
      </c>
      <c r="E1180">
        <v>885.77</v>
      </c>
      <c r="F1180" s="16">
        <f>'[2]NP Inflow data'!C1180</f>
        <v>0.15783755905677799</v>
      </c>
      <c r="G1180" s="16">
        <f t="shared" si="44"/>
        <v>-7.9406009609432218</v>
      </c>
      <c r="H1180">
        <v>885.77</v>
      </c>
    </row>
    <row r="1181" spans="1:8">
      <c r="A1181">
        <v>945.78</v>
      </c>
      <c r="B1181" s="19">
        <f>'[2]NP Inflow data'!F1181</f>
        <v>0.32947354291551301</v>
      </c>
      <c r="C1181" s="13">
        <f t="shared" si="45"/>
        <v>0.32947354291551301</v>
      </c>
      <c r="E1181">
        <v>885.78</v>
      </c>
      <c r="F1181" s="16">
        <f>'[2]NP Inflow data'!C1181</f>
        <v>0.15806468958111999</v>
      </c>
      <c r="G1181" s="16">
        <f t="shared" si="44"/>
        <v>-7.9403738304188805</v>
      </c>
      <c r="H1181">
        <v>885.78</v>
      </c>
    </row>
    <row r="1182" spans="1:8">
      <c r="A1182">
        <v>945.79</v>
      </c>
      <c r="B1182" s="19">
        <f>'[2]NP Inflow data'!F1182</f>
        <v>0.32987028427715898</v>
      </c>
      <c r="C1182" s="13">
        <f t="shared" si="45"/>
        <v>0.32987028427715898</v>
      </c>
      <c r="E1182">
        <v>885.79</v>
      </c>
      <c r="F1182" s="16">
        <f>'[2]NP Inflow data'!C1182</f>
        <v>0.158291995893068</v>
      </c>
      <c r="G1182" s="16">
        <f t="shared" si="44"/>
        <v>-7.9401465241069324</v>
      </c>
      <c r="H1182">
        <v>885.79</v>
      </c>
    </row>
    <row r="1183" spans="1:8">
      <c r="A1183">
        <v>945.8</v>
      </c>
      <c r="B1183" s="19">
        <f>'[2]NP Inflow data'!F1183</f>
        <v>0.33026723779918199</v>
      </c>
      <c r="C1183" s="13">
        <f t="shared" si="45"/>
        <v>0.33026723779918199</v>
      </c>
      <c r="E1183">
        <v>885.8</v>
      </c>
      <c r="F1183" s="16">
        <f>'[2]NP Inflow data'!C1183</f>
        <v>0.15851947815333201</v>
      </c>
      <c r="G1183" s="16">
        <f t="shared" si="44"/>
        <v>-7.9399190418466681</v>
      </c>
      <c r="H1183">
        <v>885.8</v>
      </c>
    </row>
    <row r="1184" spans="1:8">
      <c r="A1184">
        <v>945.81</v>
      </c>
      <c r="B1184" s="19">
        <f>'[2]NP Inflow data'!F1184</f>
        <v>0.33066440317514001</v>
      </c>
      <c r="C1184" s="13">
        <f t="shared" si="45"/>
        <v>0.33066440317514001</v>
      </c>
      <c r="E1184">
        <v>885.81</v>
      </c>
      <c r="F1184" s="16">
        <f>'[2]NP Inflow data'!C1184</f>
        <v>0.15874713652262401</v>
      </c>
      <c r="G1184" s="16">
        <f t="shared" si="44"/>
        <v>-7.9396913834773759</v>
      </c>
      <c r="H1184">
        <v>885.81</v>
      </c>
    </row>
    <row r="1185" spans="1:8">
      <c r="A1185">
        <v>945.82</v>
      </c>
      <c r="B1185" s="19">
        <f>'[2]NP Inflow data'!F1185</f>
        <v>0.33106178009859899</v>
      </c>
      <c r="C1185" s="13">
        <f t="shared" si="45"/>
        <v>0.33106178009859899</v>
      </c>
      <c r="E1185">
        <v>885.82</v>
      </c>
      <c r="F1185" s="16">
        <f>'[2]NP Inflow data'!C1185</f>
        <v>0.15897497116165701</v>
      </c>
      <c r="G1185" s="16">
        <f t="shared" si="44"/>
        <v>-7.9394635488383436</v>
      </c>
      <c r="H1185">
        <v>885.82</v>
      </c>
    </row>
    <row r="1186" spans="1:8">
      <c r="A1186">
        <v>945.83</v>
      </c>
      <c r="B1186" s="19">
        <f>'[2]NP Inflow data'!F1186</f>
        <v>0.33145936826310801</v>
      </c>
      <c r="C1186" s="13">
        <f t="shared" si="45"/>
        <v>0.33145936826310801</v>
      </c>
      <c r="E1186">
        <v>885.83</v>
      </c>
      <c r="F1186" s="16">
        <f>'[2]NP Inflow data'!C1186</f>
        <v>0.15920298223113699</v>
      </c>
      <c r="G1186" s="16">
        <f t="shared" si="44"/>
        <v>-7.9392355377688633</v>
      </c>
      <c r="H1186">
        <v>885.83</v>
      </c>
    </row>
    <row r="1187" spans="1:8">
      <c r="A1187">
        <v>945.84</v>
      </c>
      <c r="B1187" s="19">
        <f>'[2]NP Inflow data'!F1187</f>
        <v>0.33185716736222998</v>
      </c>
      <c r="C1187" s="13">
        <f t="shared" si="45"/>
        <v>0.33185716736222998</v>
      </c>
      <c r="E1187">
        <v>885.84</v>
      </c>
      <c r="F1187" s="16">
        <f>'[2]NP Inflow data'!C1187</f>
        <v>0.159431169891778</v>
      </c>
      <c r="G1187" s="16">
        <f t="shared" si="44"/>
        <v>-7.9390073501082226</v>
      </c>
      <c r="H1187">
        <v>885.84</v>
      </c>
    </row>
    <row r="1188" spans="1:8">
      <c r="A1188">
        <v>945.85</v>
      </c>
      <c r="B1188" s="19">
        <f>'[2]NP Inflow data'!F1188</f>
        <v>0.33225517708952501</v>
      </c>
      <c r="C1188" s="13">
        <f t="shared" si="45"/>
        <v>0.33225517708952501</v>
      </c>
      <c r="E1188">
        <v>885.85</v>
      </c>
      <c r="F1188" s="16">
        <f>'[2]NP Inflow data'!C1188</f>
        <v>0.15965953430429</v>
      </c>
      <c r="G1188" s="16">
        <f t="shared" si="44"/>
        <v>-7.9387789856957101</v>
      </c>
      <c r="H1188">
        <v>885.85</v>
      </c>
    </row>
    <row r="1189" spans="1:8">
      <c r="A1189">
        <v>945.86</v>
      </c>
      <c r="B1189" s="19">
        <f>'[2]NP Inflow data'!F1189</f>
        <v>0.33265339713855202</v>
      </c>
      <c r="C1189" s="13">
        <f t="shared" si="45"/>
        <v>0.33265339713855202</v>
      </c>
      <c r="E1189">
        <v>885.86</v>
      </c>
      <c r="F1189" s="16">
        <f>'[2]NP Inflow data'!C1189</f>
        <v>0.15988807562938401</v>
      </c>
      <c r="G1189" s="16">
        <f t="shared" si="44"/>
        <v>-7.9385504443706161</v>
      </c>
      <c r="H1189">
        <v>885.86</v>
      </c>
    </row>
    <row r="1190" spans="1:8">
      <c r="A1190">
        <v>945.87</v>
      </c>
      <c r="B1190" s="19">
        <f>'[2]NP Inflow data'!F1190</f>
        <v>0.33305182720287102</v>
      </c>
      <c r="C1190" s="13">
        <f t="shared" si="45"/>
        <v>0.33305182720287102</v>
      </c>
      <c r="E1190">
        <v>885.87</v>
      </c>
      <c r="F1190" s="16">
        <f>'[2]NP Inflow data'!C1190</f>
        <v>0.16011679402777201</v>
      </c>
      <c r="G1190" s="16">
        <f t="shared" si="44"/>
        <v>-7.9383217259722283</v>
      </c>
      <c r="H1190">
        <v>885.87</v>
      </c>
    </row>
    <row r="1191" spans="1:8">
      <c r="A1191">
        <v>945.88</v>
      </c>
      <c r="B1191" s="19">
        <f>'[2]NP Inflow data'!F1191</f>
        <v>0.33345046697604103</v>
      </c>
      <c r="C1191" s="13">
        <f t="shared" si="45"/>
        <v>0.33345046697604103</v>
      </c>
      <c r="E1191">
        <v>885.88</v>
      </c>
      <c r="F1191" s="16">
        <f>'[2]NP Inflow data'!C1191</f>
        <v>0.16034568966016399</v>
      </c>
      <c r="G1191" s="16">
        <f t="shared" si="44"/>
        <v>-7.9380928303398361</v>
      </c>
      <c r="H1191">
        <v>885.88</v>
      </c>
    </row>
    <row r="1192" spans="1:8">
      <c r="A1192">
        <v>945.89</v>
      </c>
      <c r="B1192" s="19">
        <f>'[2]NP Inflow data'!F1192</f>
        <v>0.33384931615162</v>
      </c>
      <c r="C1192" s="13">
        <f t="shared" si="45"/>
        <v>0.33384931615162</v>
      </c>
      <c r="E1192">
        <v>885.89</v>
      </c>
      <c r="F1192" s="16">
        <f>'[2]NP Inflow data'!C1192</f>
        <v>0.160574762687271</v>
      </c>
      <c r="G1192" s="16">
        <f t="shared" si="44"/>
        <v>-7.9378637573127291</v>
      </c>
      <c r="H1192">
        <v>885.89</v>
      </c>
    </row>
    <row r="1193" spans="1:8">
      <c r="A1193">
        <v>945.9</v>
      </c>
      <c r="B1193" s="19">
        <f>'[2]NP Inflow data'!F1193</f>
        <v>0.33424837442316901</v>
      </c>
      <c r="C1193" s="13">
        <f t="shared" si="45"/>
        <v>0.33424837442316901</v>
      </c>
      <c r="E1193">
        <v>885.9</v>
      </c>
      <c r="F1193" s="16">
        <f>'[2]NP Inflow data'!C1193</f>
        <v>0.16080401326980501</v>
      </c>
      <c r="G1193" s="16">
        <f t="shared" si="44"/>
        <v>-7.9376345067301948</v>
      </c>
      <c r="H1193">
        <v>885.9</v>
      </c>
    </row>
    <row r="1194" spans="1:8">
      <c r="A1194">
        <v>945.91</v>
      </c>
      <c r="B1194" s="19">
        <f>'[2]NP Inflow data'!F1194</f>
        <v>0.33464764148424597</v>
      </c>
      <c r="C1194" s="13">
        <f t="shared" si="45"/>
        <v>0.33464764148424597</v>
      </c>
      <c r="E1194">
        <v>885.91</v>
      </c>
      <c r="F1194" s="16">
        <f>'[2]NP Inflow data'!C1194</f>
        <v>0.16103344156847599</v>
      </c>
      <c r="G1194" s="16">
        <f t="shared" si="44"/>
        <v>-7.9374050784315244</v>
      </c>
      <c r="H1194">
        <v>885.91</v>
      </c>
    </row>
    <row r="1195" spans="1:8">
      <c r="A1195">
        <v>945.92</v>
      </c>
      <c r="B1195" s="19">
        <f>'[2]NP Inflow data'!F1195</f>
        <v>0.335047117028411</v>
      </c>
      <c r="C1195" s="13">
        <f t="shared" si="45"/>
        <v>0.335047117028411</v>
      </c>
      <c r="E1195">
        <v>885.92</v>
      </c>
      <c r="F1195" s="16">
        <f>'[2]NP Inflow data'!C1195</f>
        <v>0.161263047743995</v>
      </c>
      <c r="G1195" s="16">
        <f t="shared" si="44"/>
        <v>-7.9371754722560048</v>
      </c>
      <c r="H1195">
        <v>885.92</v>
      </c>
    </row>
    <row r="1196" spans="1:8">
      <c r="A1196">
        <v>945.93</v>
      </c>
      <c r="B1196" s="19">
        <f>'[2]NP Inflow data'!F1196</f>
        <v>0.33544680074922201</v>
      </c>
      <c r="C1196" s="13">
        <f t="shared" si="45"/>
        <v>0.33544680074922201</v>
      </c>
      <c r="E1196">
        <v>885.93</v>
      </c>
      <c r="F1196" s="16">
        <f>'[2]NP Inflow data'!C1196</f>
        <v>0.16149283195707301</v>
      </c>
      <c r="G1196" s="16">
        <f t="shared" si="44"/>
        <v>-7.9369456880429272</v>
      </c>
      <c r="H1196">
        <v>885.93</v>
      </c>
    </row>
    <row r="1197" spans="1:8">
      <c r="A1197">
        <v>945.94</v>
      </c>
      <c r="B1197" s="19">
        <f>'[2]NP Inflow data'!F1197</f>
        <v>0.335846692340245</v>
      </c>
      <c r="C1197" s="13">
        <f t="shared" si="45"/>
        <v>0.335846692340245</v>
      </c>
      <c r="E1197">
        <v>885.94</v>
      </c>
      <c r="F1197" s="16">
        <f>'[2]NP Inflow data'!C1197</f>
        <v>0.16172279436842399</v>
      </c>
      <c r="G1197" s="16">
        <f t="shared" si="44"/>
        <v>-7.9367157256315766</v>
      </c>
      <c r="H1197">
        <v>885.94</v>
      </c>
    </row>
    <row r="1198" spans="1:8">
      <c r="A1198">
        <v>945.95</v>
      </c>
      <c r="B1198" s="19">
        <f>'[2]NP Inflow data'!F1198</f>
        <v>0.33624679149502801</v>
      </c>
      <c r="C1198" s="13">
        <f t="shared" si="45"/>
        <v>0.33624679149502801</v>
      </c>
      <c r="E1198">
        <v>885.95</v>
      </c>
      <c r="F1198" s="16">
        <f>'[2]NP Inflow data'!C1198</f>
        <v>0.161952935138753</v>
      </c>
      <c r="G1198" s="16">
        <f t="shared" si="44"/>
        <v>-7.9364855848612468</v>
      </c>
      <c r="H1198">
        <v>885.95</v>
      </c>
    </row>
    <row r="1199" spans="1:8">
      <c r="A1199">
        <v>945.96</v>
      </c>
      <c r="B1199" s="19">
        <f>'[2]NP Inflow data'!F1199</f>
        <v>0.33664709790713598</v>
      </c>
      <c r="C1199" s="13">
        <f t="shared" si="45"/>
        <v>0.33664709790713598</v>
      </c>
      <c r="E1199">
        <v>885.96</v>
      </c>
      <c r="F1199" s="16">
        <f>'[2]NP Inflow data'!C1199</f>
        <v>0.16218325442877499</v>
      </c>
      <c r="G1199" s="16">
        <f t="shared" si="44"/>
        <v>-7.9362552655712255</v>
      </c>
      <c r="H1199">
        <v>885.96</v>
      </c>
    </row>
    <row r="1200" spans="1:8">
      <c r="A1200">
        <v>945.97</v>
      </c>
      <c r="B1200" s="19">
        <f>'[2]NP Inflow data'!F1200</f>
        <v>0.337047611270128</v>
      </c>
      <c r="C1200" s="13">
        <f t="shared" si="45"/>
        <v>0.337047611270128</v>
      </c>
      <c r="E1200">
        <v>885.97</v>
      </c>
      <c r="F1200" s="16">
        <f>'[2]NP Inflow data'!C1200</f>
        <v>0.162413752399199</v>
      </c>
      <c r="G1200" s="16">
        <f t="shared" si="44"/>
        <v>-7.9360247676008013</v>
      </c>
      <c r="H1200">
        <v>885.97</v>
      </c>
    </row>
    <row r="1201" spans="1:8">
      <c r="A1201">
        <v>945.98</v>
      </c>
      <c r="B1201" s="19">
        <f>'[2]NP Inflow data'!F1201</f>
        <v>0.33744833127756302</v>
      </c>
      <c r="C1201" s="13">
        <f t="shared" si="45"/>
        <v>0.33744833127756302</v>
      </c>
      <c r="E1201">
        <v>885.98</v>
      </c>
      <c r="F1201" s="16">
        <f>'[2]NP Inflow data'!C1201</f>
        <v>0.16264442921073799</v>
      </c>
      <c r="G1201" s="16">
        <f t="shared" si="44"/>
        <v>-7.9357940907892619</v>
      </c>
      <c r="H1201">
        <v>885.98</v>
      </c>
    </row>
    <row r="1202" spans="1:8">
      <c r="A1202">
        <v>945.99</v>
      </c>
      <c r="B1202" s="19">
        <f>'[2]NP Inflow data'!F1202</f>
        <v>0.337849257623001</v>
      </c>
      <c r="C1202" s="13">
        <f t="shared" si="45"/>
        <v>0.337849257623001</v>
      </c>
      <c r="E1202">
        <v>885.99</v>
      </c>
      <c r="F1202" s="16">
        <f>'[2]NP Inflow data'!C1202</f>
        <v>0.16287528502410101</v>
      </c>
      <c r="G1202" s="16">
        <f t="shared" si="44"/>
        <v>-7.9355632349758993</v>
      </c>
      <c r="H1202">
        <v>885.99</v>
      </c>
    </row>
    <row r="1203" spans="1:8">
      <c r="A1203">
        <v>946</v>
      </c>
      <c r="B1203" s="19">
        <f>'[2]NP Inflow data'!F1203</f>
        <v>0.33825039000000001</v>
      </c>
      <c r="C1203" s="13">
        <f t="shared" si="45"/>
        <v>0.33825039000000001</v>
      </c>
      <c r="E1203">
        <v>886</v>
      </c>
      <c r="F1203" s="16">
        <f>'[2]NP Inflow data'!C1203</f>
        <v>0.16310632</v>
      </c>
      <c r="G1203" s="16">
        <f t="shared" si="44"/>
        <v>-7.9353322000000004</v>
      </c>
      <c r="H1203">
        <v>886</v>
      </c>
    </row>
    <row r="1204" spans="1:8">
      <c r="A1204">
        <v>946.01</v>
      </c>
      <c r="B1204" s="19">
        <f>'[2]NP Inflow data'!F1204</f>
        <v>0.33865172808341898</v>
      </c>
      <c r="C1204" s="13">
        <f t="shared" si="45"/>
        <v>0.33865172808341898</v>
      </c>
      <c r="E1204">
        <v>886.01</v>
      </c>
      <c r="F1204" s="16">
        <f>'[2]NP Inflow data'!C1204</f>
        <v>0.16333753436426399</v>
      </c>
      <c r="G1204" s="16">
        <f t="shared" si="44"/>
        <v>-7.935100985635736</v>
      </c>
      <c r="H1204">
        <v>886.01</v>
      </c>
    </row>
    <row r="1205" spans="1:8">
      <c r="A1205">
        <v>946.02</v>
      </c>
      <c r="B1205" s="19">
        <f>'[2]NP Inflow data'!F1205</f>
        <v>0.33905327147331099</v>
      </c>
      <c r="C1205" s="13">
        <f t="shared" si="45"/>
        <v>0.33905327147331099</v>
      </c>
      <c r="E1205">
        <v>886.02</v>
      </c>
      <c r="F1205" s="16">
        <f>'[2]NP Inflow data'!C1205</f>
        <v>0.16356892860319</v>
      </c>
      <c r="G1205" s="16">
        <f t="shared" si="44"/>
        <v>-7.9348695913968106</v>
      </c>
      <c r="H1205">
        <v>886.02</v>
      </c>
    </row>
    <row r="1206" spans="1:8">
      <c r="A1206">
        <v>946.03</v>
      </c>
      <c r="B1206" s="19">
        <f>'[2]NP Inflow data'!F1206</f>
        <v>0.33945501975102699</v>
      </c>
      <c r="C1206" s="13">
        <f t="shared" si="45"/>
        <v>0.33945501975102699</v>
      </c>
      <c r="E1206">
        <v>886.03</v>
      </c>
      <c r="F1206" s="16">
        <f>'[2]NP Inflow data'!C1206</f>
        <v>0.16380050326819601</v>
      </c>
      <c r="G1206" s="16">
        <f t="shared" si="44"/>
        <v>-7.934638016731804</v>
      </c>
      <c r="H1206">
        <v>886.03</v>
      </c>
    </row>
    <row r="1207" spans="1:8">
      <c r="A1207">
        <v>946.04</v>
      </c>
      <c r="B1207" s="19">
        <f>'[2]NP Inflow data'!F1207</f>
        <v>0.33985697249792102</v>
      </c>
      <c r="C1207" s="13">
        <f t="shared" si="45"/>
        <v>0.33985697249792102</v>
      </c>
      <c r="E1207">
        <v>886.04</v>
      </c>
      <c r="F1207" s="16">
        <f>'[2]NP Inflow data'!C1207</f>
        <v>0.164032258910697</v>
      </c>
      <c r="G1207" s="16">
        <f t="shared" si="44"/>
        <v>-7.9344062610893031</v>
      </c>
      <c r="H1207">
        <v>886.04</v>
      </c>
    </row>
    <row r="1208" spans="1:8">
      <c r="A1208">
        <v>946.05</v>
      </c>
      <c r="B1208" s="19">
        <f>'[2]NP Inflow data'!F1208</f>
        <v>0.34025912929534402</v>
      </c>
      <c r="C1208" s="13">
        <f t="shared" si="45"/>
        <v>0.34025912929534402</v>
      </c>
      <c r="E1208">
        <v>886.05</v>
      </c>
      <c r="F1208" s="16">
        <f>'[2]NP Inflow data'!C1208</f>
        <v>0.16426419608210899</v>
      </c>
      <c r="G1208" s="16">
        <f t="shared" si="44"/>
        <v>-7.9341743239178912</v>
      </c>
      <c r="H1208">
        <v>886.05</v>
      </c>
    </row>
    <row r="1209" spans="1:8">
      <c r="A1209">
        <v>946.06</v>
      </c>
      <c r="B1209" s="19">
        <f>'[2]NP Inflow data'!F1209</f>
        <v>0.34066148972464699</v>
      </c>
      <c r="C1209" s="13">
        <f t="shared" si="45"/>
        <v>0.34066148972464699</v>
      </c>
      <c r="E1209">
        <v>886.06</v>
      </c>
      <c r="F1209" s="16">
        <f>'[2]NP Inflow data'!C1209</f>
        <v>0.16449631533384901</v>
      </c>
      <c r="G1209" s="16">
        <f t="shared" si="44"/>
        <v>-7.9339422046661507</v>
      </c>
      <c r="H1209">
        <v>886.06</v>
      </c>
    </row>
    <row r="1210" spans="1:8">
      <c r="A1210">
        <v>946.07</v>
      </c>
      <c r="B1210" s="19">
        <f>'[2]NP Inflow data'!F1210</f>
        <v>0.34106405336718798</v>
      </c>
      <c r="C1210" s="13">
        <f t="shared" si="45"/>
        <v>0.34106405336718798</v>
      </c>
      <c r="E1210">
        <v>886.07</v>
      </c>
      <c r="F1210" s="16">
        <f>'[2]NP Inflow data'!C1210</f>
        <v>0.164728617217336</v>
      </c>
      <c r="G1210" s="16">
        <f t="shared" si="44"/>
        <v>-7.9337099027826641</v>
      </c>
      <c r="H1210">
        <v>886.07</v>
      </c>
    </row>
    <row r="1211" spans="1:8">
      <c r="A1211">
        <v>946.08</v>
      </c>
      <c r="B1211" s="19">
        <f>'[2]NP Inflow data'!F1211</f>
        <v>0.34146681980430899</v>
      </c>
      <c r="C1211" s="13">
        <f t="shared" si="45"/>
        <v>0.34146681980430899</v>
      </c>
      <c r="E1211">
        <v>886.08</v>
      </c>
      <c r="F1211" s="16">
        <f>'[2]NP Inflow data'!C1211</f>
        <v>0.16496110228398</v>
      </c>
      <c r="G1211" s="16">
        <f t="shared" si="44"/>
        <v>-7.9334774177160199</v>
      </c>
      <c r="H1211">
        <v>886.08</v>
      </c>
    </row>
    <row r="1212" spans="1:8">
      <c r="A1212">
        <v>946.09</v>
      </c>
      <c r="B1212" s="19">
        <f>'[2]NP Inflow data'!F1212</f>
        <v>0.341869788617367</v>
      </c>
      <c r="C1212" s="13">
        <f t="shared" si="45"/>
        <v>0.341869788617367</v>
      </c>
      <c r="E1212">
        <v>886.09</v>
      </c>
      <c r="F1212" s="16">
        <f>'[2]NP Inflow data'!C1212</f>
        <v>0.165193771085199</v>
      </c>
      <c r="G1212" s="16">
        <f t="shared" si="44"/>
        <v>-7.9332447489148015</v>
      </c>
      <c r="H1212">
        <v>886.09</v>
      </c>
    </row>
    <row r="1213" spans="1:8">
      <c r="A1213">
        <v>946.1</v>
      </c>
      <c r="B1213" s="19">
        <f>'[2]NP Inflow data'!F1213</f>
        <v>0.34227295938771402</v>
      </c>
      <c r="C1213" s="13">
        <f t="shared" si="45"/>
        <v>0.34227295938771402</v>
      </c>
      <c r="E1213">
        <v>886.1</v>
      </c>
      <c r="F1213" s="16">
        <f>'[2]NP Inflow data'!C1213</f>
        <v>0.165426624172411</v>
      </c>
      <c r="G1213" s="16">
        <f t="shared" si="44"/>
        <v>-7.9330118958275895</v>
      </c>
      <c r="H1213">
        <v>886.1</v>
      </c>
    </row>
    <row r="1214" spans="1:8">
      <c r="A1214">
        <v>946.11</v>
      </c>
      <c r="B1214" s="19">
        <f>'[2]NP Inflow data'!F1214</f>
        <v>0.34267633169670098</v>
      </c>
      <c r="C1214" s="13">
        <f t="shared" si="45"/>
        <v>0.34267633169670098</v>
      </c>
      <c r="E1214">
        <v>886.11</v>
      </c>
      <c r="F1214" s="16">
        <f>'[2]NP Inflow data'!C1214</f>
        <v>0.16565966209703201</v>
      </c>
      <c r="G1214" s="16">
        <f t="shared" si="44"/>
        <v>-7.9327788579029681</v>
      </c>
      <c r="H1214">
        <v>886.11</v>
      </c>
    </row>
    <row r="1215" spans="1:8">
      <c r="A1215">
        <v>946.12</v>
      </c>
      <c r="B1215" s="19">
        <f>'[2]NP Inflow data'!F1215</f>
        <v>0.34307990512568198</v>
      </c>
      <c r="C1215" s="13">
        <f t="shared" si="45"/>
        <v>0.34307990512568198</v>
      </c>
      <c r="E1215">
        <v>886.12</v>
      </c>
      <c r="F1215" s="16">
        <f>'[2]NP Inflow data'!C1215</f>
        <v>0.165892885410477</v>
      </c>
      <c r="G1215" s="16">
        <f t="shared" si="44"/>
        <v>-7.9325456345895233</v>
      </c>
      <c r="H1215">
        <v>886.12</v>
      </c>
    </row>
    <row r="1216" spans="1:8">
      <c r="A1216">
        <v>946.13</v>
      </c>
      <c r="B1216" s="19">
        <f>'[2]NP Inflow data'!F1216</f>
        <v>0.34348367925600698</v>
      </c>
      <c r="C1216" s="13">
        <f t="shared" si="45"/>
        <v>0.34348367925600698</v>
      </c>
      <c r="E1216">
        <v>886.13</v>
      </c>
      <c r="F1216" s="16">
        <f>'[2]NP Inflow data'!C1216</f>
        <v>0.16612629466416201</v>
      </c>
      <c r="G1216" s="16">
        <f t="shared" si="44"/>
        <v>-7.9323122253358385</v>
      </c>
      <c r="H1216">
        <v>886.13</v>
      </c>
    </row>
    <row r="1217" spans="1:8">
      <c r="A1217">
        <v>946.14</v>
      </c>
      <c r="B1217" s="19">
        <f>'[2]NP Inflow data'!F1217</f>
        <v>0.34388765366902901</v>
      </c>
      <c r="C1217" s="13">
        <f t="shared" si="45"/>
        <v>0.34388765366902901</v>
      </c>
      <c r="E1217">
        <v>886.14</v>
      </c>
      <c r="F1217" s="16">
        <f>'[2]NP Inflow data'!C1217</f>
        <v>0.166359890409505</v>
      </c>
      <c r="G1217" s="16">
        <f t="shared" si="44"/>
        <v>-7.932078629590495</v>
      </c>
      <c r="H1217">
        <v>886.14</v>
      </c>
    </row>
    <row r="1218" spans="1:8">
      <c r="A1218">
        <v>946.15</v>
      </c>
      <c r="B1218" s="19">
        <f>'[2]NP Inflow data'!F1218</f>
        <v>0.34429182794610003</v>
      </c>
      <c r="C1218" s="13">
        <f t="shared" si="45"/>
        <v>0.34429182794610003</v>
      </c>
      <c r="E1218">
        <v>886.15</v>
      </c>
      <c r="F1218" s="16">
        <f>'[2]NP Inflow data'!C1218</f>
        <v>0.16659367319792001</v>
      </c>
      <c r="G1218" s="16">
        <f t="shared" si="44"/>
        <v>-7.9318448468020799</v>
      </c>
      <c r="H1218">
        <v>886.15</v>
      </c>
    </row>
    <row r="1219" spans="1:8">
      <c r="A1219">
        <v>946.16</v>
      </c>
      <c r="B1219" s="19">
        <f>'[2]NP Inflow data'!F1219</f>
        <v>0.34469620166857201</v>
      </c>
      <c r="C1219" s="13">
        <f t="shared" si="45"/>
        <v>0.34469620166857201</v>
      </c>
      <c r="E1219">
        <v>886.16</v>
      </c>
      <c r="F1219" s="16">
        <f>'[2]NP Inflow data'!C1219</f>
        <v>0.166827643580825</v>
      </c>
      <c r="G1219" s="16">
        <f t="shared" si="44"/>
        <v>-7.9316108764191755</v>
      </c>
      <c r="H1219">
        <v>886.16</v>
      </c>
    </row>
    <row r="1220" spans="1:8">
      <c r="A1220">
        <v>946.17</v>
      </c>
      <c r="B1220" s="19">
        <f>'[2]NP Inflow data'!F1220</f>
        <v>0.34510077441779602</v>
      </c>
      <c r="C1220" s="13">
        <f t="shared" si="45"/>
        <v>0.34510077441779602</v>
      </c>
      <c r="E1220">
        <v>886.17</v>
      </c>
      <c r="F1220" s="16">
        <f>'[2]NP Inflow data'!C1220</f>
        <v>0.16706180210963401</v>
      </c>
      <c r="G1220" s="16">
        <f t="shared" si="44"/>
        <v>-7.931376717890366</v>
      </c>
      <c r="H1220">
        <v>886.17</v>
      </c>
    </row>
    <row r="1221" spans="1:8">
      <c r="A1221">
        <v>946.18</v>
      </c>
      <c r="B1221" s="19">
        <f>'[2]NP Inflow data'!F1221</f>
        <v>0.34550554577512499</v>
      </c>
      <c r="C1221" s="13">
        <f t="shared" si="45"/>
        <v>0.34550554577512499</v>
      </c>
      <c r="E1221">
        <v>886.18</v>
      </c>
      <c r="F1221" s="16">
        <f>'[2]NP Inflow data'!C1221</f>
        <v>0.167296149335766</v>
      </c>
      <c r="G1221" s="16">
        <f t="shared" ref="G1221:G1284" si="46">F1221-$F$3103</f>
        <v>-7.9311423706642339</v>
      </c>
      <c r="H1221">
        <v>886.18</v>
      </c>
    </row>
    <row r="1222" spans="1:8">
      <c r="A1222">
        <v>946.19</v>
      </c>
      <c r="B1222" s="19">
        <f>'[2]NP Inflow data'!F1222</f>
        <v>0.34591051532191602</v>
      </c>
      <c r="C1222" s="13">
        <f t="shared" ref="C1222:C1285" si="47">B1222-$B$24</f>
        <v>0.34591051532191602</v>
      </c>
      <c r="E1222">
        <v>886.19</v>
      </c>
      <c r="F1222" s="16">
        <f>'[2]NP Inflow data'!C1222</f>
        <v>0.16753068581063699</v>
      </c>
      <c r="G1222" s="16">
        <f t="shared" si="46"/>
        <v>-7.9309078341893633</v>
      </c>
      <c r="H1222">
        <v>886.19</v>
      </c>
    </row>
    <row r="1223" spans="1:8">
      <c r="A1223">
        <v>946.2</v>
      </c>
      <c r="B1223" s="19">
        <f>'[2]NP Inflow data'!F1223</f>
        <v>0.34631568263951101</v>
      </c>
      <c r="C1223" s="13">
        <f t="shared" si="47"/>
        <v>0.34631568263951101</v>
      </c>
      <c r="E1223">
        <v>886.2</v>
      </c>
      <c r="F1223" s="16">
        <f>'[2]NP Inflow data'!C1223</f>
        <v>0.16776541208566001</v>
      </c>
      <c r="G1223" s="16">
        <f t="shared" si="46"/>
        <v>-7.9306731079143402</v>
      </c>
      <c r="H1223">
        <v>886.2</v>
      </c>
    </row>
    <row r="1224" spans="1:8">
      <c r="A1224">
        <v>946.21</v>
      </c>
      <c r="B1224" s="19">
        <f>'[2]NP Inflow data'!F1224</f>
        <v>0.34672104730926701</v>
      </c>
      <c r="C1224" s="13">
        <f t="shared" si="47"/>
        <v>0.34672104730926701</v>
      </c>
      <c r="E1224">
        <v>886.21</v>
      </c>
      <c r="F1224" s="16">
        <f>'[2]NP Inflow data'!C1224</f>
        <v>0.16800032871225201</v>
      </c>
      <c r="G1224" s="16">
        <f t="shared" si="46"/>
        <v>-7.930438191287748</v>
      </c>
      <c r="H1224">
        <v>886.21</v>
      </c>
    </row>
    <row r="1225" spans="1:8">
      <c r="A1225">
        <v>946.22</v>
      </c>
      <c r="B1225" s="19">
        <f>'[2]NP Inflow data'!F1225</f>
        <v>0.347126608912535</v>
      </c>
      <c r="C1225" s="13">
        <f t="shared" si="47"/>
        <v>0.347126608912535</v>
      </c>
      <c r="E1225">
        <v>886.22</v>
      </c>
      <c r="F1225" s="16">
        <f>'[2]NP Inflow data'!C1225</f>
        <v>0.16823543624182999</v>
      </c>
      <c r="G1225" s="16">
        <f t="shared" si="46"/>
        <v>-7.9302030837581698</v>
      </c>
      <c r="H1225">
        <v>886.22</v>
      </c>
    </row>
    <row r="1226" spans="1:8">
      <c r="A1226">
        <v>946.23</v>
      </c>
      <c r="B1226" s="19">
        <f>'[2]NP Inflow data'!F1226</f>
        <v>0.34753236703066798</v>
      </c>
      <c r="C1226" s="13">
        <f t="shared" si="47"/>
        <v>0.34753236703066798</v>
      </c>
      <c r="E1226">
        <v>886.23</v>
      </c>
      <c r="F1226" s="16">
        <f>'[2]NP Inflow data'!C1226</f>
        <v>0.16847073522581099</v>
      </c>
      <c r="G1226" s="16">
        <f t="shared" si="46"/>
        <v>-7.9299677847741892</v>
      </c>
      <c r="H1226">
        <v>886.23</v>
      </c>
    </row>
    <row r="1227" spans="1:8">
      <c r="A1227">
        <v>946.24</v>
      </c>
      <c r="B1227" s="19">
        <f>'[2]NP Inflow data'!F1227</f>
        <v>0.347938321245018</v>
      </c>
      <c r="C1227" s="13">
        <f t="shared" si="47"/>
        <v>0.347938321245018</v>
      </c>
      <c r="E1227">
        <v>886.24</v>
      </c>
      <c r="F1227" s="16">
        <f>'[2]NP Inflow data'!C1227</f>
        <v>0.16870622621560999</v>
      </c>
      <c r="G1227" s="16">
        <f t="shared" si="46"/>
        <v>-7.9297322937843902</v>
      </c>
      <c r="H1227">
        <v>886.24</v>
      </c>
    </row>
    <row r="1228" spans="1:8">
      <c r="A1228">
        <v>946.25</v>
      </c>
      <c r="B1228" s="19">
        <f>'[2]NP Inflow data'!F1228</f>
        <v>0.34834447113693701</v>
      </c>
      <c r="C1228" s="13">
        <f t="shared" si="47"/>
        <v>0.34834447113693701</v>
      </c>
      <c r="E1228">
        <v>886.25</v>
      </c>
      <c r="F1228" s="16">
        <f>'[2]NP Inflow data'!C1228</f>
        <v>0.168941909762644</v>
      </c>
      <c r="G1228" s="16">
        <f t="shared" si="46"/>
        <v>-7.9294966102373561</v>
      </c>
      <c r="H1228">
        <v>886.25</v>
      </c>
    </row>
    <row r="1229" spans="1:8">
      <c r="A1229">
        <v>946.26</v>
      </c>
      <c r="B1229" s="19">
        <f>'[2]NP Inflow data'!F1229</f>
        <v>0.34875081628777599</v>
      </c>
      <c r="C1229" s="13">
        <f t="shared" si="47"/>
        <v>0.34875081628777599</v>
      </c>
      <c r="E1229">
        <v>886.26</v>
      </c>
      <c r="F1229" s="16">
        <f>'[2]NP Inflow data'!C1229</f>
        <v>0.16917778641832801</v>
      </c>
      <c r="G1229" s="16">
        <f t="shared" si="46"/>
        <v>-7.929260733581672</v>
      </c>
      <c r="H1229">
        <v>886.26</v>
      </c>
    </row>
    <row r="1230" spans="1:8">
      <c r="A1230">
        <v>946.27</v>
      </c>
      <c r="B1230" s="19">
        <f>'[2]NP Inflow data'!F1230</f>
        <v>0.349157356278888</v>
      </c>
      <c r="C1230" s="13">
        <f t="shared" si="47"/>
        <v>0.349157356278888</v>
      </c>
      <c r="E1230">
        <v>886.27</v>
      </c>
      <c r="F1230" s="16">
        <f>'[2]NP Inflow data'!C1230</f>
        <v>0.16941385673407899</v>
      </c>
      <c r="G1230" s="16">
        <f t="shared" si="46"/>
        <v>-7.9290246632659214</v>
      </c>
      <c r="H1230">
        <v>886.27</v>
      </c>
    </row>
    <row r="1231" spans="1:8">
      <c r="A1231">
        <v>946.28</v>
      </c>
      <c r="B1231" s="19">
        <f>'[2]NP Inflow data'!F1231</f>
        <v>0.34956409069162497</v>
      </c>
      <c r="C1231" s="13">
        <f t="shared" si="47"/>
        <v>0.34956409069162497</v>
      </c>
      <c r="E1231">
        <v>886.28</v>
      </c>
      <c r="F1231" s="16">
        <f>'[2]NP Inflow data'!C1231</f>
        <v>0.16965012126131301</v>
      </c>
      <c r="G1231" s="16">
        <f t="shared" si="46"/>
        <v>-7.9287883987386873</v>
      </c>
      <c r="H1231">
        <v>886.28</v>
      </c>
    </row>
    <row r="1232" spans="1:8">
      <c r="A1232">
        <v>946.29</v>
      </c>
      <c r="B1232" s="19">
        <f>'[2]NP Inflow data'!F1232</f>
        <v>0.34997101910733802</v>
      </c>
      <c r="C1232" s="13">
        <f t="shared" si="47"/>
        <v>0.34997101910733802</v>
      </c>
      <c r="E1232">
        <v>886.29</v>
      </c>
      <c r="F1232" s="16">
        <f>'[2]NP Inflow data'!C1232</f>
        <v>0.16988658055144601</v>
      </c>
      <c r="G1232" s="16">
        <f t="shared" si="46"/>
        <v>-7.9285519394485542</v>
      </c>
      <c r="H1232">
        <v>886.29</v>
      </c>
    </row>
    <row r="1233" spans="1:8">
      <c r="A1233">
        <v>946.3</v>
      </c>
      <c r="B1233" s="19">
        <f>'[2]NP Inflow data'!F1233</f>
        <v>0.35037814110738003</v>
      </c>
      <c r="C1233" s="13">
        <f t="shared" si="47"/>
        <v>0.35037814110738003</v>
      </c>
      <c r="E1233">
        <v>886.3</v>
      </c>
      <c r="F1233" s="16">
        <f>'[2]NP Inflow data'!C1233</f>
        <v>0.170123235155894</v>
      </c>
      <c r="G1233" s="16">
        <f t="shared" si="46"/>
        <v>-7.9283152848441061</v>
      </c>
      <c r="H1233">
        <v>886.3</v>
      </c>
    </row>
    <row r="1234" spans="1:8">
      <c r="A1234">
        <v>946.31</v>
      </c>
      <c r="B1234" s="19">
        <f>'[2]NP Inflow data'!F1234</f>
        <v>0.35078545627310298</v>
      </c>
      <c r="C1234" s="13">
        <f t="shared" si="47"/>
        <v>0.35078545627310298</v>
      </c>
      <c r="E1234">
        <v>886.31</v>
      </c>
      <c r="F1234" s="16">
        <f>'[2]NP Inflow data'!C1234</f>
        <v>0.17036008562607399</v>
      </c>
      <c r="G1234" s="16">
        <f t="shared" si="46"/>
        <v>-7.9280784343739263</v>
      </c>
      <c r="H1234">
        <v>886.31</v>
      </c>
    </row>
    <row r="1235" spans="1:8">
      <c r="A1235">
        <v>946.32</v>
      </c>
      <c r="B1235" s="19">
        <f>'[2]NP Inflow data'!F1235</f>
        <v>0.35119296418586299</v>
      </c>
      <c r="C1235" s="13">
        <f t="shared" si="47"/>
        <v>0.35119296418586299</v>
      </c>
      <c r="E1235">
        <v>886.32</v>
      </c>
      <c r="F1235" s="16">
        <f>'[2]NP Inflow data'!C1235</f>
        <v>0.170597132513404</v>
      </c>
      <c r="G1235" s="16">
        <f t="shared" si="46"/>
        <v>-7.9278413874865965</v>
      </c>
      <c r="H1235">
        <v>886.32</v>
      </c>
    </row>
    <row r="1236" spans="1:8">
      <c r="A1236">
        <v>946.33</v>
      </c>
      <c r="B1236" s="19">
        <f>'[2]NP Inflow data'!F1236</f>
        <v>0.351600664427003</v>
      </c>
      <c r="C1236" s="13">
        <f t="shared" si="47"/>
        <v>0.351600664427003</v>
      </c>
      <c r="E1236">
        <v>886.33</v>
      </c>
      <c r="F1236" s="16">
        <f>'[2]NP Inflow data'!C1236</f>
        <v>0.17083437636929399</v>
      </c>
      <c r="G1236" s="16">
        <f t="shared" si="46"/>
        <v>-7.9276041436307061</v>
      </c>
      <c r="H1236">
        <v>886.33</v>
      </c>
    </row>
    <row r="1237" spans="1:8">
      <c r="A1237">
        <v>946.34</v>
      </c>
      <c r="B1237" s="19">
        <f>'[2]NP Inflow data'!F1237</f>
        <v>0.35200855657787999</v>
      </c>
      <c r="C1237" s="13">
        <f t="shared" si="47"/>
        <v>0.35200855657787999</v>
      </c>
      <c r="E1237">
        <v>886.34</v>
      </c>
      <c r="F1237" s="16">
        <f>'[2]NP Inflow data'!C1237</f>
        <v>0.171071817745165</v>
      </c>
      <c r="G1237" s="16">
        <f t="shared" si="46"/>
        <v>-7.9273667022548349</v>
      </c>
      <c r="H1237">
        <v>886.34</v>
      </c>
    </row>
    <row r="1238" spans="1:8">
      <c r="A1238">
        <v>946.35</v>
      </c>
      <c r="B1238" s="19">
        <f>'[2]NP Inflow data'!F1238</f>
        <v>0.35241664021984598</v>
      </c>
      <c r="C1238" s="13">
        <f t="shared" si="47"/>
        <v>0.35241664021984598</v>
      </c>
      <c r="E1238">
        <v>886.35</v>
      </c>
      <c r="F1238" s="16">
        <f>'[2]NP Inflow data'!C1238</f>
        <v>0.17130945719243201</v>
      </c>
      <c r="G1238" s="16">
        <f t="shared" si="46"/>
        <v>-7.9271290628075679</v>
      </c>
      <c r="H1238">
        <v>886.35</v>
      </c>
    </row>
    <row r="1239" spans="1:8">
      <c r="A1239">
        <v>946.36</v>
      </c>
      <c r="B1239" s="19">
        <f>'[2]NP Inflow data'!F1239</f>
        <v>0.352824914934252</v>
      </c>
      <c r="C1239" s="13">
        <f t="shared" si="47"/>
        <v>0.352824914934252</v>
      </c>
      <c r="E1239">
        <v>886.36</v>
      </c>
      <c r="F1239" s="16">
        <f>'[2]NP Inflow data'!C1239</f>
        <v>0.171547295262511</v>
      </c>
      <c r="G1239" s="16">
        <f t="shared" si="46"/>
        <v>-7.9268912247374894</v>
      </c>
      <c r="H1239">
        <v>886.36</v>
      </c>
    </row>
    <row r="1240" spans="1:8">
      <c r="A1240">
        <v>946.37</v>
      </c>
      <c r="B1240" s="19">
        <f>'[2]NP Inflow data'!F1240</f>
        <v>0.35323338030245099</v>
      </c>
      <c r="C1240" s="13">
        <f t="shared" si="47"/>
        <v>0.35323338030245099</v>
      </c>
      <c r="E1240">
        <v>886.37</v>
      </c>
      <c r="F1240" s="16">
        <f>'[2]NP Inflow data'!C1240</f>
        <v>0.17178533250681799</v>
      </c>
      <c r="G1240" s="16">
        <f t="shared" si="46"/>
        <v>-7.9266531874931818</v>
      </c>
      <c r="H1240">
        <v>886.37</v>
      </c>
    </row>
    <row r="1241" spans="1:8">
      <c r="A1241">
        <v>946.38</v>
      </c>
      <c r="B1241" s="19">
        <f>'[2]NP Inflow data'!F1241</f>
        <v>0.35364203590579402</v>
      </c>
      <c r="C1241" s="13">
        <f t="shared" si="47"/>
        <v>0.35364203590579402</v>
      </c>
      <c r="E1241">
        <v>886.38</v>
      </c>
      <c r="F1241" s="16">
        <f>'[2]NP Inflow data'!C1241</f>
        <v>0.17202356947677</v>
      </c>
      <c r="G1241" s="16">
        <f t="shared" si="46"/>
        <v>-7.9264149505232302</v>
      </c>
      <c r="H1241">
        <v>886.38</v>
      </c>
    </row>
    <row r="1242" spans="1:8">
      <c r="A1242">
        <v>946.39</v>
      </c>
      <c r="B1242" s="19">
        <f>'[2]NP Inflow data'!F1242</f>
        <v>0.354050881325634</v>
      </c>
      <c r="C1242" s="13">
        <f t="shared" si="47"/>
        <v>0.354050881325634</v>
      </c>
      <c r="E1242">
        <v>886.39</v>
      </c>
      <c r="F1242" s="16">
        <f>'[2]NP Inflow data'!C1242</f>
        <v>0.172262006723783</v>
      </c>
      <c r="G1242" s="16">
        <f t="shared" si="46"/>
        <v>-7.926176513276217</v>
      </c>
      <c r="H1242">
        <v>886.39</v>
      </c>
    </row>
    <row r="1243" spans="1:8">
      <c r="A1243">
        <v>946.4</v>
      </c>
      <c r="B1243" s="19">
        <f>'[2]NP Inflow data'!F1243</f>
        <v>0.35445991614332301</v>
      </c>
      <c r="C1243" s="13">
        <f t="shared" si="47"/>
        <v>0.35445991614332301</v>
      </c>
      <c r="E1243">
        <v>886.4</v>
      </c>
      <c r="F1243" s="16">
        <f>'[2]NP Inflow data'!C1243</f>
        <v>0.17250064479927199</v>
      </c>
      <c r="G1243" s="16">
        <f t="shared" si="46"/>
        <v>-7.9259378752007281</v>
      </c>
      <c r="H1243">
        <v>886.4</v>
      </c>
    </row>
    <row r="1244" spans="1:8">
      <c r="A1244">
        <v>946.41</v>
      </c>
      <c r="B1244" s="19">
        <f>'[2]NP Inflow data'!F1244</f>
        <v>0.35486913994021202</v>
      </c>
      <c r="C1244" s="13">
        <f t="shared" si="47"/>
        <v>0.35486913994021202</v>
      </c>
      <c r="E1244">
        <v>886.41</v>
      </c>
      <c r="F1244" s="16">
        <f>'[2]NP Inflow data'!C1244</f>
        <v>0.17273948425465399</v>
      </c>
      <c r="G1244" s="16">
        <f t="shared" si="46"/>
        <v>-7.9256990357453461</v>
      </c>
      <c r="H1244">
        <v>886.41</v>
      </c>
    </row>
    <row r="1245" spans="1:8">
      <c r="A1245">
        <v>946.42</v>
      </c>
      <c r="B1245" s="19">
        <f>'[2]NP Inflow data'!F1245</f>
        <v>0.35527855229765398</v>
      </c>
      <c r="C1245" s="13">
        <f t="shared" si="47"/>
        <v>0.35527855229765398</v>
      </c>
      <c r="E1245">
        <v>886.42</v>
      </c>
      <c r="F1245" s="16">
        <f>'[2]NP Inflow data'!C1245</f>
        <v>0.172978525641345</v>
      </c>
      <c r="G1245" s="16">
        <f t="shared" si="46"/>
        <v>-7.925459994358655</v>
      </c>
      <c r="H1245">
        <v>886.42</v>
      </c>
    </row>
    <row r="1246" spans="1:8">
      <c r="A1246">
        <v>946.43</v>
      </c>
      <c r="B1246" s="19">
        <f>'[2]NP Inflow data'!F1246</f>
        <v>0.355688152797001</v>
      </c>
      <c r="C1246" s="13">
        <f t="shared" si="47"/>
        <v>0.355688152797001</v>
      </c>
      <c r="E1246">
        <v>886.43</v>
      </c>
      <c r="F1246" s="16">
        <f>'[2]NP Inflow data'!C1246</f>
        <v>0.17321776951076101</v>
      </c>
      <c r="G1246" s="16">
        <f t="shared" si="46"/>
        <v>-7.9252207504892391</v>
      </c>
      <c r="H1246">
        <v>886.43</v>
      </c>
    </row>
    <row r="1247" spans="1:8">
      <c r="A1247">
        <v>946.44</v>
      </c>
      <c r="B1247" s="19">
        <f>'[2]NP Inflow data'!F1247</f>
        <v>0.35609794101960801</v>
      </c>
      <c r="C1247" s="13">
        <f t="shared" si="47"/>
        <v>0.35609794101960801</v>
      </c>
      <c r="E1247">
        <v>886.44</v>
      </c>
      <c r="F1247" s="16">
        <f>'[2]NP Inflow data'!C1247</f>
        <v>0.17345721641432199</v>
      </c>
      <c r="G1247" s="16">
        <f t="shared" si="46"/>
        <v>-7.9249813035856782</v>
      </c>
      <c r="H1247">
        <v>886.44</v>
      </c>
    </row>
    <row r="1248" spans="1:8">
      <c r="A1248">
        <v>946.45</v>
      </c>
      <c r="B1248" s="19">
        <f>'[2]NP Inflow data'!F1248</f>
        <v>0.35650791654682001</v>
      </c>
      <c r="C1248" s="13">
        <f t="shared" si="47"/>
        <v>0.35650791654682001</v>
      </c>
      <c r="E1248">
        <v>886.45</v>
      </c>
      <c r="F1248" s="16">
        <f>'[2]NP Inflow data'!C1248</f>
        <v>0.173696866903437</v>
      </c>
      <c r="G1248" s="16">
        <f t="shared" si="46"/>
        <v>-7.9247416530965635</v>
      </c>
      <c r="H1248">
        <v>886.45</v>
      </c>
    </row>
    <row r="1249" spans="1:8">
      <c r="A1249">
        <v>946.46</v>
      </c>
      <c r="B1249" s="19">
        <f>'[2]NP Inflow data'!F1249</f>
        <v>0.356918078959992</v>
      </c>
      <c r="C1249" s="13">
        <f t="shared" si="47"/>
        <v>0.356918078959992</v>
      </c>
      <c r="E1249">
        <v>886.46</v>
      </c>
      <c r="F1249" s="16">
        <f>'[2]NP Inflow data'!C1249</f>
        <v>0.17393672152952599</v>
      </c>
      <c r="G1249" s="16">
        <f t="shared" si="46"/>
        <v>-7.924501798470474</v>
      </c>
      <c r="H1249">
        <v>886.46</v>
      </c>
    </row>
    <row r="1250" spans="1:8">
      <c r="A1250">
        <v>946.47</v>
      </c>
      <c r="B1250" s="19">
        <f>'[2]NP Inflow data'!F1250</f>
        <v>0.35732842784047703</v>
      </c>
      <c r="C1250" s="13">
        <f t="shared" si="47"/>
        <v>0.35732842784047703</v>
      </c>
      <c r="E1250">
        <v>886.47</v>
      </c>
      <c r="F1250" s="16">
        <f>'[2]NP Inflow data'!C1250</f>
        <v>0.17417678084400501</v>
      </c>
      <c r="G1250" s="16">
        <f t="shared" si="46"/>
        <v>-7.9242617391559955</v>
      </c>
      <c r="H1250">
        <v>886.47</v>
      </c>
    </row>
    <row r="1251" spans="1:8">
      <c r="A1251">
        <v>946.48</v>
      </c>
      <c r="B1251" s="19">
        <f>'[2]NP Inflow data'!F1251</f>
        <v>0.35773896276962702</v>
      </c>
      <c r="C1251" s="13">
        <f t="shared" si="47"/>
        <v>0.35773896276962702</v>
      </c>
      <c r="E1251">
        <v>886.48</v>
      </c>
      <c r="F1251" s="16">
        <f>'[2]NP Inflow data'!C1251</f>
        <v>0.17441704539829</v>
      </c>
      <c r="G1251" s="16">
        <f t="shared" si="46"/>
        <v>-7.9240214746017106</v>
      </c>
      <c r="H1251">
        <v>886.48</v>
      </c>
    </row>
    <row r="1252" spans="1:8">
      <c r="A1252">
        <v>946.49</v>
      </c>
      <c r="B1252" s="19">
        <f>'[2]NP Inflow data'!F1252</f>
        <v>0.35814968332879299</v>
      </c>
      <c r="C1252" s="13">
        <f t="shared" si="47"/>
        <v>0.35814968332879299</v>
      </c>
      <c r="E1252">
        <v>886.49</v>
      </c>
      <c r="F1252" s="16">
        <f>'[2]NP Inflow data'!C1252</f>
        <v>0.17465751574379701</v>
      </c>
      <c r="G1252" s="16">
        <f t="shared" si="46"/>
        <v>-7.9237810042562034</v>
      </c>
      <c r="H1252">
        <v>886.49</v>
      </c>
    </row>
    <row r="1253" spans="1:8">
      <c r="A1253">
        <v>946.5</v>
      </c>
      <c r="B1253" s="19">
        <f>'[2]NP Inflow data'!F1253</f>
        <v>0.35856058909932698</v>
      </c>
      <c r="C1253" s="13">
        <f t="shared" si="47"/>
        <v>0.35856058909932698</v>
      </c>
      <c r="E1253">
        <v>886.5</v>
      </c>
      <c r="F1253" s="16">
        <f>'[2]NP Inflow data'!C1253</f>
        <v>0.17489819243194199</v>
      </c>
      <c r="G1253" s="16">
        <f t="shared" si="46"/>
        <v>-7.923540327568058</v>
      </c>
      <c r="H1253">
        <v>886.5</v>
      </c>
    </row>
    <row r="1254" spans="1:8">
      <c r="A1254">
        <v>946.51</v>
      </c>
      <c r="B1254" s="19">
        <f>'[2]NP Inflow data'!F1254</f>
        <v>0.35897167966258198</v>
      </c>
      <c r="C1254" s="13">
        <f t="shared" si="47"/>
        <v>0.35897167966258198</v>
      </c>
      <c r="E1254">
        <v>886.51</v>
      </c>
      <c r="F1254" s="16">
        <f>'[2]NP Inflow data'!C1254</f>
        <v>0.175139076014142</v>
      </c>
      <c r="G1254" s="16">
        <f t="shared" si="46"/>
        <v>-7.9232994439858579</v>
      </c>
      <c r="H1254">
        <v>886.51</v>
      </c>
    </row>
    <row r="1255" spans="1:8">
      <c r="A1255">
        <v>946.52</v>
      </c>
      <c r="B1255" s="19">
        <f>'[2]NP Inflow data'!F1255</f>
        <v>0.35938295459990999</v>
      </c>
      <c r="C1255" s="13">
        <f t="shared" si="47"/>
        <v>0.35938295459990999</v>
      </c>
      <c r="E1255">
        <v>886.52</v>
      </c>
      <c r="F1255" s="16">
        <f>'[2]NP Inflow data'!C1255</f>
        <v>0.175380167041812</v>
      </c>
      <c r="G1255" s="16">
        <f t="shared" si="46"/>
        <v>-7.9230583529581882</v>
      </c>
      <c r="H1255">
        <v>886.52</v>
      </c>
    </row>
    <row r="1256" spans="1:8">
      <c r="A1256">
        <v>946.53</v>
      </c>
      <c r="B1256" s="19">
        <f>'[2]NP Inflow data'!F1256</f>
        <v>0.359794413492662</v>
      </c>
      <c r="C1256" s="13">
        <f t="shared" si="47"/>
        <v>0.359794413492662</v>
      </c>
      <c r="E1256">
        <v>886.53</v>
      </c>
      <c r="F1256" s="16">
        <f>'[2]NP Inflow data'!C1256</f>
        <v>0.175621466066369</v>
      </c>
      <c r="G1256" s="16">
        <f t="shared" si="46"/>
        <v>-7.9228170539336311</v>
      </c>
      <c r="H1256">
        <v>886.53</v>
      </c>
    </row>
    <row r="1257" spans="1:8">
      <c r="A1257">
        <v>946.54</v>
      </c>
      <c r="B1257" s="19">
        <f>'[2]NP Inflow data'!F1257</f>
        <v>0.36020605592219002</v>
      </c>
      <c r="C1257" s="13">
        <f t="shared" si="47"/>
        <v>0.36020605592219002</v>
      </c>
      <c r="E1257">
        <v>886.54</v>
      </c>
      <c r="F1257" s="16">
        <f>'[2]NP Inflow data'!C1257</f>
        <v>0.17586297363922901</v>
      </c>
      <c r="G1257" s="16">
        <f t="shared" si="46"/>
        <v>-7.922575546360771</v>
      </c>
      <c r="H1257">
        <v>886.54</v>
      </c>
    </row>
    <row r="1258" spans="1:8">
      <c r="A1258">
        <v>946.55</v>
      </c>
      <c r="B1258" s="19">
        <f>'[2]NP Inflow data'!F1258</f>
        <v>0.36061788146984702</v>
      </c>
      <c r="C1258" s="13">
        <f t="shared" si="47"/>
        <v>0.36061788146984702</v>
      </c>
      <c r="E1258">
        <v>886.55</v>
      </c>
      <c r="F1258" s="16">
        <f>'[2]NP Inflow data'!C1258</f>
        <v>0.176104690311808</v>
      </c>
      <c r="G1258" s="16">
        <f t="shared" si="46"/>
        <v>-7.922333829688192</v>
      </c>
      <c r="H1258">
        <v>886.55</v>
      </c>
    </row>
    <row r="1259" spans="1:8">
      <c r="A1259">
        <v>946.56</v>
      </c>
      <c r="B1259" s="19">
        <f>'[2]NP Inflow data'!F1259</f>
        <v>0.36102988971698502</v>
      </c>
      <c r="C1259" s="13">
        <f t="shared" si="47"/>
        <v>0.36102988971698502</v>
      </c>
      <c r="E1259">
        <v>886.56</v>
      </c>
      <c r="F1259" s="16">
        <f>'[2]NP Inflow data'!C1259</f>
        <v>0.17634661663552201</v>
      </c>
      <c r="G1259" s="16">
        <f t="shared" si="46"/>
        <v>-7.9220919033644783</v>
      </c>
      <c r="H1259">
        <v>886.56</v>
      </c>
    </row>
    <row r="1260" spans="1:8">
      <c r="A1260">
        <v>946.57</v>
      </c>
      <c r="B1260" s="19">
        <f>'[2]NP Inflow data'!F1260</f>
        <v>0.36144208024496</v>
      </c>
      <c r="C1260" s="13">
        <f t="shared" si="47"/>
        <v>0.36144208024496</v>
      </c>
      <c r="E1260">
        <v>886.57</v>
      </c>
      <c r="F1260" s="16">
        <f>'[2]NP Inflow data'!C1260</f>
        <v>0.17658875316179101</v>
      </c>
      <c r="G1260" s="16">
        <f t="shared" si="46"/>
        <v>-7.9218497668382089</v>
      </c>
      <c r="H1260">
        <v>886.57</v>
      </c>
    </row>
    <row r="1261" spans="1:8">
      <c r="A1261">
        <v>946.58</v>
      </c>
      <c r="B1261" s="19">
        <f>'[2]NP Inflow data'!F1261</f>
        <v>0.36185445263511401</v>
      </c>
      <c r="C1261" s="13">
        <f t="shared" si="47"/>
        <v>0.36185445263511401</v>
      </c>
      <c r="E1261">
        <v>886.58</v>
      </c>
      <c r="F1261" s="16">
        <f>'[2]NP Inflow data'!C1261</f>
        <v>0.17683110044202399</v>
      </c>
      <c r="G1261" s="16">
        <f t="shared" si="46"/>
        <v>-7.9216074195579758</v>
      </c>
      <c r="H1261">
        <v>886.58</v>
      </c>
    </row>
    <row r="1262" spans="1:8">
      <c r="A1262">
        <v>946.59</v>
      </c>
      <c r="B1262" s="19">
        <f>'[2]NP Inflow data'!F1262</f>
        <v>0.362267006468805</v>
      </c>
      <c r="C1262" s="13">
        <f t="shared" si="47"/>
        <v>0.362267006468805</v>
      </c>
      <c r="E1262">
        <v>886.59</v>
      </c>
      <c r="F1262" s="16">
        <f>'[2]NP Inflow data'!C1262</f>
        <v>0.17707365902764099</v>
      </c>
      <c r="G1262" s="16">
        <f t="shared" si="46"/>
        <v>-7.9213648609723588</v>
      </c>
      <c r="H1262">
        <v>886.59</v>
      </c>
    </row>
    <row r="1263" spans="1:8">
      <c r="A1263">
        <v>946.6</v>
      </c>
      <c r="B1263" s="19">
        <f>'[2]NP Inflow data'!F1263</f>
        <v>0.36267974132738501</v>
      </c>
      <c r="C1263" s="13">
        <f t="shared" si="47"/>
        <v>0.36267974132738501</v>
      </c>
      <c r="E1263">
        <v>886.6</v>
      </c>
      <c r="F1263" s="16">
        <f>'[2]NP Inflow data'!C1263</f>
        <v>0.17731642947005699</v>
      </c>
      <c r="G1263" s="16">
        <f t="shared" si="46"/>
        <v>-7.9211220905299431</v>
      </c>
      <c r="H1263">
        <v>886.6</v>
      </c>
    </row>
    <row r="1264" spans="1:8">
      <c r="A1264">
        <v>946.61</v>
      </c>
      <c r="B1264" s="19">
        <f>'[2]NP Inflow data'!F1264</f>
        <v>0.36309265679220498</v>
      </c>
      <c r="C1264" s="13">
        <f t="shared" si="47"/>
        <v>0.36309265679220498</v>
      </c>
      <c r="E1264">
        <v>886.61</v>
      </c>
      <c r="F1264" s="16">
        <f>'[2]NP Inflow data'!C1264</f>
        <v>0.17755941232069</v>
      </c>
      <c r="G1264" s="16">
        <f t="shared" si="46"/>
        <v>-7.9208791076793101</v>
      </c>
      <c r="H1264">
        <v>886.61</v>
      </c>
    </row>
    <row r="1265" spans="1:8">
      <c r="A1265">
        <v>946.62</v>
      </c>
      <c r="B1265" s="19">
        <f>'[2]NP Inflow data'!F1265</f>
        <v>0.36350575244461703</v>
      </c>
      <c r="C1265" s="13">
        <f t="shared" si="47"/>
        <v>0.36350575244461703</v>
      </c>
      <c r="E1265">
        <v>886.62</v>
      </c>
      <c r="F1265" s="16">
        <f>'[2]NP Inflow data'!C1265</f>
        <v>0.177802608130954</v>
      </c>
      <c r="G1265" s="16">
        <f t="shared" si="46"/>
        <v>-7.9206359118690459</v>
      </c>
      <c r="H1265">
        <v>886.62</v>
      </c>
    </row>
    <row r="1266" spans="1:8">
      <c r="A1266">
        <v>946.63</v>
      </c>
      <c r="B1266" s="19">
        <f>'[2]NP Inflow data'!F1266</f>
        <v>0.36391902786597402</v>
      </c>
      <c r="C1266" s="13">
        <f t="shared" si="47"/>
        <v>0.36391902786597402</v>
      </c>
      <c r="E1266">
        <v>886.63</v>
      </c>
      <c r="F1266" s="16">
        <f>'[2]NP Inflow data'!C1266</f>
        <v>0.178046017452267</v>
      </c>
      <c r="G1266" s="16">
        <f t="shared" si="46"/>
        <v>-7.9203925025477329</v>
      </c>
      <c r="H1266">
        <v>886.63</v>
      </c>
    </row>
    <row r="1267" spans="1:8">
      <c r="A1267">
        <v>946.64</v>
      </c>
      <c r="B1267" s="19">
        <f>'[2]NP Inflow data'!F1267</f>
        <v>0.36433248263762802</v>
      </c>
      <c r="C1267" s="13">
        <f t="shared" si="47"/>
        <v>0.36433248263762802</v>
      </c>
      <c r="E1267">
        <v>886.64</v>
      </c>
      <c r="F1267" s="16">
        <f>'[2]NP Inflow data'!C1267</f>
        <v>0.17828964083604501</v>
      </c>
      <c r="G1267" s="16">
        <f t="shared" si="46"/>
        <v>-7.9201488791639552</v>
      </c>
      <c r="H1267">
        <v>886.64</v>
      </c>
    </row>
    <row r="1268" spans="1:8">
      <c r="A1268">
        <v>946.65</v>
      </c>
      <c r="B1268" s="19">
        <f>'[2]NP Inflow data'!F1268</f>
        <v>0.36474611634093002</v>
      </c>
      <c r="C1268" s="13">
        <f t="shared" si="47"/>
        <v>0.36474611634093002</v>
      </c>
      <c r="E1268">
        <v>886.65</v>
      </c>
      <c r="F1268" s="16">
        <f>'[2]NP Inflow data'!C1268</f>
        <v>0.17853347883370299</v>
      </c>
      <c r="G1268" s="16">
        <f t="shared" si="46"/>
        <v>-7.919905041166297</v>
      </c>
      <c r="H1268">
        <v>886.65</v>
      </c>
    </row>
    <row r="1269" spans="1:8">
      <c r="A1269">
        <v>946.66</v>
      </c>
      <c r="B1269" s="19">
        <f>'[2]NP Inflow data'!F1269</f>
        <v>0.36515992855723201</v>
      </c>
      <c r="C1269" s="13">
        <f t="shared" si="47"/>
        <v>0.36515992855723201</v>
      </c>
      <c r="E1269">
        <v>886.66</v>
      </c>
      <c r="F1269" s="16">
        <f>'[2]NP Inflow data'!C1269</f>
        <v>0.178777531996657</v>
      </c>
      <c r="G1269" s="16">
        <f t="shared" si="46"/>
        <v>-7.9196609880033435</v>
      </c>
      <c r="H1269">
        <v>886.66</v>
      </c>
    </row>
    <row r="1270" spans="1:8">
      <c r="A1270">
        <v>946.67</v>
      </c>
      <c r="B1270" s="19">
        <f>'[2]NP Inflow data'!F1270</f>
        <v>0.36557391886788598</v>
      </c>
      <c r="C1270" s="13">
        <f t="shared" si="47"/>
        <v>0.36557391886788598</v>
      </c>
      <c r="E1270">
        <v>886.67</v>
      </c>
      <c r="F1270" s="16">
        <f>'[2]NP Inflow data'!C1270</f>
        <v>0.17902180087632499</v>
      </c>
      <c r="G1270" s="16">
        <f t="shared" si="46"/>
        <v>-7.9194167191236753</v>
      </c>
      <c r="H1270">
        <v>886.67</v>
      </c>
    </row>
    <row r="1271" spans="1:8">
      <c r="A1271">
        <v>946.68</v>
      </c>
      <c r="B1271" s="19">
        <f>'[2]NP Inflow data'!F1271</f>
        <v>0.365988086854245</v>
      </c>
      <c r="C1271" s="13">
        <f t="shared" si="47"/>
        <v>0.365988086854245</v>
      </c>
      <c r="E1271">
        <v>886.68</v>
      </c>
      <c r="F1271" s="16">
        <f>'[2]NP Inflow data'!C1271</f>
        <v>0.17926628602412101</v>
      </c>
      <c r="G1271" s="16">
        <f t="shared" si="46"/>
        <v>-7.9191722339758792</v>
      </c>
      <c r="H1271">
        <v>886.68</v>
      </c>
    </row>
    <row r="1272" spans="1:8">
      <c r="A1272">
        <v>946.69</v>
      </c>
      <c r="B1272" s="19">
        <f>'[2]NP Inflow data'!F1272</f>
        <v>0.36640243209766499</v>
      </c>
      <c r="C1272" s="13">
        <f t="shared" si="47"/>
        <v>0.36640243209766499</v>
      </c>
      <c r="E1272">
        <v>886.69</v>
      </c>
      <c r="F1272" s="16">
        <f>'[2]NP Inflow data'!C1272</f>
        <v>0.179510987991466</v>
      </c>
      <c r="G1272" s="16">
        <f t="shared" si="46"/>
        <v>-7.9189275320085342</v>
      </c>
      <c r="H1272">
        <v>886.69</v>
      </c>
    </row>
    <row r="1273" spans="1:8">
      <c r="A1273">
        <v>946.7</v>
      </c>
      <c r="B1273" s="19">
        <f>'[2]NP Inflow data'!F1273</f>
        <v>0.36681695417948901</v>
      </c>
      <c r="C1273" s="13">
        <f t="shared" si="47"/>
        <v>0.36681695417948901</v>
      </c>
      <c r="E1273">
        <v>886.7</v>
      </c>
      <c r="F1273" s="16">
        <f>'[2]NP Inflow data'!C1273</f>
        <v>0.17975590732976901</v>
      </c>
      <c r="G1273" s="16">
        <f t="shared" si="46"/>
        <v>-7.9186826126702314</v>
      </c>
      <c r="H1273">
        <v>886.7</v>
      </c>
    </row>
    <row r="1274" spans="1:8">
      <c r="A1274">
        <v>946.71</v>
      </c>
      <c r="B1274" s="19">
        <f>'[2]NP Inflow data'!F1274</f>
        <v>0.367231652681073</v>
      </c>
      <c r="C1274" s="13">
        <f t="shared" si="47"/>
        <v>0.367231652681073</v>
      </c>
      <c r="E1274">
        <v>886.71</v>
      </c>
      <c r="F1274" s="16">
        <f>'[2]NP Inflow data'!C1274</f>
        <v>0.18000104459044899</v>
      </c>
      <c r="G1274" s="16">
        <f t="shared" si="46"/>
        <v>-7.9184374754095508</v>
      </c>
      <c r="H1274">
        <v>886.71</v>
      </c>
    </row>
    <row r="1275" spans="1:8">
      <c r="A1275">
        <v>946.72</v>
      </c>
      <c r="B1275" s="19">
        <f>'[2]NP Inflow data'!F1275</f>
        <v>0.36764652718377</v>
      </c>
      <c r="C1275" s="13">
        <f t="shared" si="47"/>
        <v>0.36764652718377</v>
      </c>
      <c r="E1275">
        <v>886.72</v>
      </c>
      <c r="F1275" s="16">
        <f>'[2]NP Inflow data'!C1275</f>
        <v>0.18024640032492401</v>
      </c>
      <c r="G1275" s="16">
        <f t="shared" si="46"/>
        <v>-7.9181921196750764</v>
      </c>
      <c r="H1275">
        <v>886.72</v>
      </c>
    </row>
    <row r="1276" spans="1:8">
      <c r="A1276">
        <v>946.73</v>
      </c>
      <c r="B1276" s="19">
        <f>'[2]NP Inflow data'!F1276</f>
        <v>0.36806157726893102</v>
      </c>
      <c r="C1276" s="13">
        <f t="shared" si="47"/>
        <v>0.36806157726893102</v>
      </c>
      <c r="E1276">
        <v>886.73</v>
      </c>
      <c r="F1276" s="16">
        <f>'[2]NP Inflow data'!C1276</f>
        <v>0.18049197508460799</v>
      </c>
      <c r="G1276" s="16">
        <f t="shared" si="46"/>
        <v>-7.9179465449153925</v>
      </c>
      <c r="H1276">
        <v>886.73</v>
      </c>
    </row>
    <row r="1277" spans="1:8">
      <c r="A1277">
        <v>946.74</v>
      </c>
      <c r="B1277" s="19">
        <f>'[2]NP Inflow data'!F1277</f>
        <v>0.36847680251790799</v>
      </c>
      <c r="C1277" s="13">
        <f t="shared" si="47"/>
        <v>0.36847680251790799</v>
      </c>
      <c r="E1277">
        <v>886.74</v>
      </c>
      <c r="F1277" s="16">
        <f>'[2]NP Inflow data'!C1277</f>
        <v>0.18073776942091799</v>
      </c>
      <c r="G1277" s="16">
        <f t="shared" si="46"/>
        <v>-7.9177007505790824</v>
      </c>
      <c r="H1277">
        <v>886.74</v>
      </c>
    </row>
    <row r="1278" spans="1:8">
      <c r="A1278">
        <v>946.75</v>
      </c>
      <c r="B1278" s="19">
        <f>'[2]NP Inflow data'!F1278</f>
        <v>0.36889220251205401</v>
      </c>
      <c r="C1278" s="13">
        <f t="shared" si="47"/>
        <v>0.36889220251205401</v>
      </c>
      <c r="E1278">
        <v>886.75</v>
      </c>
      <c r="F1278" s="16">
        <f>'[2]NP Inflow data'!C1278</f>
        <v>0.18098378388527001</v>
      </c>
      <c r="G1278" s="16">
        <f t="shared" si="46"/>
        <v>-7.9174547361147303</v>
      </c>
      <c r="H1278">
        <v>886.75</v>
      </c>
    </row>
    <row r="1279" spans="1:8">
      <c r="A1279">
        <v>946.76</v>
      </c>
      <c r="B1279" s="19">
        <f>'[2]NP Inflow data'!F1279</f>
        <v>0.36930777683271998</v>
      </c>
      <c r="C1279" s="13">
        <f t="shared" si="47"/>
        <v>0.36930777683271998</v>
      </c>
      <c r="E1279">
        <v>886.76</v>
      </c>
      <c r="F1279" s="16">
        <f>'[2]NP Inflow data'!C1279</f>
        <v>0.18123001902908001</v>
      </c>
      <c r="G1279" s="16">
        <f t="shared" si="46"/>
        <v>-7.9172085009709203</v>
      </c>
      <c r="H1279">
        <v>886.76</v>
      </c>
    </row>
    <row r="1280" spans="1:8">
      <c r="A1280">
        <v>946.77</v>
      </c>
      <c r="B1280" s="19">
        <f>'[2]NP Inflow data'!F1280</f>
        <v>0.369723525061258</v>
      </c>
      <c r="C1280" s="13">
        <f t="shared" si="47"/>
        <v>0.369723525061258</v>
      </c>
      <c r="E1280">
        <v>886.77</v>
      </c>
      <c r="F1280" s="16">
        <f>'[2]NP Inflow data'!C1280</f>
        <v>0.18147647540376399</v>
      </c>
      <c r="G1280" s="16">
        <f t="shared" si="46"/>
        <v>-7.9169620445962359</v>
      </c>
      <c r="H1280">
        <v>886.77</v>
      </c>
    </row>
    <row r="1281" spans="1:8">
      <c r="A1281">
        <v>946.78</v>
      </c>
      <c r="B1281" s="19">
        <f>'[2]NP Inflow data'!F1281</f>
        <v>0.370139446779021</v>
      </c>
      <c r="C1281" s="13">
        <f t="shared" si="47"/>
        <v>0.370139446779021</v>
      </c>
      <c r="E1281">
        <v>886.78</v>
      </c>
      <c r="F1281" s="16">
        <f>'[2]NP Inflow data'!C1281</f>
        <v>0.18172315356074001</v>
      </c>
      <c r="G1281" s="16">
        <f t="shared" si="46"/>
        <v>-7.9167153664392602</v>
      </c>
      <c r="H1281">
        <v>886.78</v>
      </c>
    </row>
    <row r="1282" spans="1:8">
      <c r="A1282">
        <v>946.79</v>
      </c>
      <c r="B1282" s="19">
        <f>'[2]NP Inflow data'!F1282</f>
        <v>0.37055554156735998</v>
      </c>
      <c r="C1282" s="13">
        <f t="shared" si="47"/>
        <v>0.37055554156735998</v>
      </c>
      <c r="E1282">
        <v>886.79</v>
      </c>
      <c r="F1282" s="16">
        <f>'[2]NP Inflow data'!C1282</f>
        <v>0.181970054051422</v>
      </c>
      <c r="G1282" s="16">
        <f t="shared" si="46"/>
        <v>-7.9164684659485784</v>
      </c>
      <c r="H1282">
        <v>886.79</v>
      </c>
    </row>
    <row r="1283" spans="1:8">
      <c r="A1283">
        <v>946.8</v>
      </c>
      <c r="B1283" s="19">
        <f>'[2]NP Inflow data'!F1283</f>
        <v>0.370971809007628</v>
      </c>
      <c r="C1283" s="13">
        <f t="shared" si="47"/>
        <v>0.370971809007628</v>
      </c>
      <c r="E1283">
        <v>886.8</v>
      </c>
      <c r="F1283" s="16">
        <f>'[2]NP Inflow data'!C1283</f>
        <v>0.18221717742722601</v>
      </c>
      <c r="G1283" s="16">
        <f t="shared" si="46"/>
        <v>-7.9162213425727739</v>
      </c>
      <c r="H1283">
        <v>886.8</v>
      </c>
    </row>
    <row r="1284" spans="1:8">
      <c r="A1284">
        <v>946.81</v>
      </c>
      <c r="B1284" s="19">
        <f>'[2]NP Inflow data'!F1284</f>
        <v>0.37138824868117498</v>
      </c>
      <c r="C1284" s="13">
        <f t="shared" si="47"/>
        <v>0.37138824868117498</v>
      </c>
      <c r="E1284">
        <v>886.81</v>
      </c>
      <c r="F1284" s="16">
        <f>'[2]NP Inflow data'!C1284</f>
        <v>0.18246452423956999</v>
      </c>
      <c r="G1284" s="16">
        <f t="shared" si="46"/>
        <v>-7.9159739957604298</v>
      </c>
      <c r="H1284">
        <v>886.81</v>
      </c>
    </row>
    <row r="1285" spans="1:8">
      <c r="A1285">
        <v>946.82</v>
      </c>
      <c r="B1285" s="19">
        <f>'[2]NP Inflow data'!F1285</f>
        <v>0.37180486016935999</v>
      </c>
      <c r="C1285" s="13">
        <f t="shared" si="47"/>
        <v>0.37180486016935999</v>
      </c>
      <c r="E1285">
        <v>886.82</v>
      </c>
      <c r="F1285" s="16">
        <f>'[2]NP Inflow data'!C1285</f>
        <v>0.18271209503987201</v>
      </c>
      <c r="G1285" s="16">
        <f t="shared" ref="G1285:G1348" si="48">F1285-$F$3103</f>
        <v>-7.9157264249601278</v>
      </c>
      <c r="H1285">
        <v>886.82</v>
      </c>
    </row>
    <row r="1286" spans="1:8">
      <c r="A1286">
        <v>946.83</v>
      </c>
      <c r="B1286" s="19">
        <f>'[2]NP Inflow data'!F1286</f>
        <v>0.37222164305352401</v>
      </c>
      <c r="C1286" s="13">
        <f t="shared" ref="C1286:C1349" si="49">B1286-$B$24</f>
        <v>0.37222164305352401</v>
      </c>
      <c r="E1286">
        <v>886.83</v>
      </c>
      <c r="F1286" s="16">
        <f>'[2]NP Inflow data'!C1286</f>
        <v>0.182959890379542</v>
      </c>
      <c r="G1286" s="16">
        <f t="shared" si="48"/>
        <v>-7.9154786296204582</v>
      </c>
      <c r="H1286">
        <v>886.83</v>
      </c>
    </row>
    <row r="1287" spans="1:8">
      <c r="A1287">
        <v>946.84</v>
      </c>
      <c r="B1287" s="19">
        <f>'[2]NP Inflow data'!F1287</f>
        <v>0.37263859691502499</v>
      </c>
      <c r="C1287" s="13">
        <f t="shared" si="49"/>
        <v>0.37263859691502499</v>
      </c>
      <c r="E1287">
        <v>886.84</v>
      </c>
      <c r="F1287" s="16">
        <f>'[2]NP Inflow data'!C1287</f>
        <v>0.18320791081000001</v>
      </c>
      <c r="G1287" s="16">
        <f t="shared" si="48"/>
        <v>-7.91523060919</v>
      </c>
      <c r="H1287">
        <v>886.84</v>
      </c>
    </row>
    <row r="1288" spans="1:8">
      <c r="A1288">
        <v>946.85</v>
      </c>
      <c r="B1288" s="19">
        <f>'[2]NP Inflow data'!F1288</f>
        <v>0.37305572133521397</v>
      </c>
      <c r="C1288" s="13">
        <f t="shared" si="49"/>
        <v>0.37305572133521397</v>
      </c>
      <c r="E1288">
        <v>886.85</v>
      </c>
      <c r="F1288" s="16">
        <f>'[2]NP Inflow data'!C1288</f>
        <v>0.18345615688266101</v>
      </c>
      <c r="G1288" s="16">
        <f t="shared" si="48"/>
        <v>-7.914982363117339</v>
      </c>
      <c r="H1288">
        <v>886.85</v>
      </c>
    </row>
    <row r="1289" spans="1:8">
      <c r="A1289">
        <v>946.86</v>
      </c>
      <c r="B1289" s="19">
        <f>'[2]NP Inflow data'!F1289</f>
        <v>0.37347301589544302</v>
      </c>
      <c r="C1289" s="13">
        <f t="shared" si="49"/>
        <v>0.37347301589544302</v>
      </c>
      <c r="E1289">
        <v>886.86</v>
      </c>
      <c r="F1289" s="16">
        <f>'[2]NP Inflow data'!C1289</f>
        <v>0.18370462914894201</v>
      </c>
      <c r="G1289" s="16">
        <f t="shared" si="48"/>
        <v>-7.9147338908510578</v>
      </c>
      <c r="H1289">
        <v>886.86</v>
      </c>
    </row>
    <row r="1290" spans="1:8">
      <c r="A1290">
        <v>946.87</v>
      </c>
      <c r="B1290" s="19">
        <f>'[2]NP Inflow data'!F1290</f>
        <v>0.373890480177064</v>
      </c>
      <c r="C1290" s="13">
        <f t="shared" si="49"/>
        <v>0.373890480177064</v>
      </c>
      <c r="E1290">
        <v>886.87</v>
      </c>
      <c r="F1290" s="16">
        <f>'[2]NP Inflow data'!C1290</f>
        <v>0.183953328160259</v>
      </c>
      <c r="G1290" s="16">
        <f t="shared" si="48"/>
        <v>-7.9144851918397414</v>
      </c>
      <c r="H1290">
        <v>886.87</v>
      </c>
    </row>
    <row r="1291" spans="1:8">
      <c r="A1291">
        <v>946.88</v>
      </c>
      <c r="B1291" s="19">
        <f>'[2]NP Inflow data'!F1291</f>
        <v>0.37430811376142997</v>
      </c>
      <c r="C1291" s="13">
        <f t="shared" si="49"/>
        <v>0.37430811376142997</v>
      </c>
      <c r="E1291">
        <v>886.88</v>
      </c>
      <c r="F1291" s="16">
        <f>'[2]NP Inflow data'!C1291</f>
        <v>0.18420225446802799</v>
      </c>
      <c r="G1291" s="16">
        <f t="shared" si="48"/>
        <v>-7.9142362655319722</v>
      </c>
      <c r="H1291">
        <v>886.88</v>
      </c>
    </row>
    <row r="1292" spans="1:8">
      <c r="A1292">
        <v>946.89</v>
      </c>
      <c r="B1292" s="19">
        <f>'[2]NP Inflow data'!F1292</f>
        <v>0.37472591622989199</v>
      </c>
      <c r="C1292" s="13">
        <f t="shared" si="49"/>
        <v>0.37472591622989199</v>
      </c>
      <c r="E1292">
        <v>886.89</v>
      </c>
      <c r="F1292" s="16">
        <f>'[2]NP Inflow data'!C1292</f>
        <v>0.18445140862366499</v>
      </c>
      <c r="G1292" s="16">
        <f t="shared" si="48"/>
        <v>-7.9139871113763354</v>
      </c>
      <c r="H1292">
        <v>886.89</v>
      </c>
    </row>
    <row r="1293" spans="1:8">
      <c r="A1293">
        <v>946.9</v>
      </c>
      <c r="B1293" s="19">
        <f>'[2]NP Inflow data'!F1293</f>
        <v>0.37514388716380198</v>
      </c>
      <c r="C1293" s="13">
        <f t="shared" si="49"/>
        <v>0.37514388716380198</v>
      </c>
      <c r="E1293">
        <v>886.9</v>
      </c>
      <c r="F1293" s="16">
        <f>'[2]NP Inflow data'!C1293</f>
        <v>0.18470079117858701</v>
      </c>
      <c r="G1293" s="16">
        <f t="shared" si="48"/>
        <v>-7.9137377288214132</v>
      </c>
      <c r="H1293">
        <v>886.9</v>
      </c>
    </row>
    <row r="1294" spans="1:8">
      <c r="A1294">
        <v>946.91</v>
      </c>
      <c r="B1294" s="19">
        <f>'[2]NP Inflow data'!F1294</f>
        <v>0.37556202614451201</v>
      </c>
      <c r="C1294" s="13">
        <f t="shared" si="49"/>
        <v>0.37556202614451201</v>
      </c>
      <c r="E1294">
        <v>886.91</v>
      </c>
      <c r="F1294" s="16">
        <f>'[2]NP Inflow data'!C1294</f>
        <v>0.18495040268420901</v>
      </c>
      <c r="G1294" s="16">
        <f t="shared" si="48"/>
        <v>-7.9134881173157909</v>
      </c>
      <c r="H1294">
        <v>886.91</v>
      </c>
    </row>
    <row r="1295" spans="1:8">
      <c r="A1295">
        <v>946.92</v>
      </c>
      <c r="B1295" s="19">
        <f>'[2]NP Inflow data'!F1295</f>
        <v>0.375980332753375</v>
      </c>
      <c r="C1295" s="13">
        <f t="shared" si="49"/>
        <v>0.375980332753375</v>
      </c>
      <c r="E1295">
        <v>886.92</v>
      </c>
      <c r="F1295" s="16">
        <f>'[2]NP Inflow data'!C1295</f>
        <v>0.18520024369194801</v>
      </c>
      <c r="G1295" s="16">
        <f t="shared" si="48"/>
        <v>-7.9132382763080518</v>
      </c>
      <c r="H1295">
        <v>886.92</v>
      </c>
    </row>
    <row r="1296" spans="1:8">
      <c r="A1296">
        <v>946.93</v>
      </c>
      <c r="B1296" s="19">
        <f>'[2]NP Inflow data'!F1296</f>
        <v>0.37639880657174202</v>
      </c>
      <c r="C1296" s="13">
        <f t="shared" si="49"/>
        <v>0.37639880657174202</v>
      </c>
      <c r="E1296">
        <v>886.93</v>
      </c>
      <c r="F1296" s="16">
        <f>'[2]NP Inflow data'!C1296</f>
        <v>0.18545031475321999</v>
      </c>
      <c r="G1296" s="16">
        <f t="shared" si="48"/>
        <v>-7.9129882052467799</v>
      </c>
      <c r="H1296">
        <v>886.93</v>
      </c>
    </row>
    <row r="1297" spans="1:8">
      <c r="A1297">
        <v>946.94</v>
      </c>
      <c r="B1297" s="19">
        <f>'[2]NP Inflow data'!F1297</f>
        <v>0.37681744718096999</v>
      </c>
      <c r="C1297" s="13">
        <f t="shared" si="49"/>
        <v>0.37681744718096999</v>
      </c>
      <c r="E1297">
        <v>886.94</v>
      </c>
      <c r="F1297" s="16">
        <f>'[2]NP Inflow data'!C1297</f>
        <v>0.18570061641944299</v>
      </c>
      <c r="G1297" s="16">
        <f t="shared" si="48"/>
        <v>-7.912737903580557</v>
      </c>
      <c r="H1297">
        <v>886.94</v>
      </c>
    </row>
    <row r="1298" spans="1:8">
      <c r="A1298">
        <v>946.95</v>
      </c>
      <c r="B1298" s="19">
        <f>'[2]NP Inflow data'!F1298</f>
        <v>0.37723625416240097</v>
      </c>
      <c r="C1298" s="13">
        <f t="shared" si="49"/>
        <v>0.37723625416240097</v>
      </c>
      <c r="E1298">
        <v>886.95</v>
      </c>
      <c r="F1298" s="16">
        <f>'[2]NP Inflow data'!C1298</f>
        <v>0.18595114924202899</v>
      </c>
      <c r="G1298" s="16">
        <f t="shared" si="48"/>
        <v>-7.9124873707579715</v>
      </c>
      <c r="H1298">
        <v>886.95</v>
      </c>
    </row>
    <row r="1299" spans="1:8">
      <c r="A1299">
        <v>946.96</v>
      </c>
      <c r="B1299" s="19">
        <f>'[2]NP Inflow data'!F1299</f>
        <v>0.37765522709739202</v>
      </c>
      <c r="C1299" s="13">
        <f t="shared" si="49"/>
        <v>0.37765522709739202</v>
      </c>
      <c r="E1299">
        <v>886.96</v>
      </c>
      <c r="F1299" s="16">
        <f>'[2]NP Inflow data'!C1299</f>
        <v>0.186201913772396</v>
      </c>
      <c r="G1299" s="16">
        <f t="shared" si="48"/>
        <v>-7.9122366062276042</v>
      </c>
      <c r="H1299">
        <v>886.96</v>
      </c>
    </row>
    <row r="1300" spans="1:8">
      <c r="A1300">
        <v>946.97</v>
      </c>
      <c r="B1300" s="19">
        <f>'[2]NP Inflow data'!F1300</f>
        <v>0.37807436556729601</v>
      </c>
      <c r="C1300" s="13">
        <f t="shared" si="49"/>
        <v>0.37807436556729601</v>
      </c>
      <c r="E1300">
        <v>886.97</v>
      </c>
      <c r="F1300" s="16">
        <f>'[2]NP Inflow data'!C1300</f>
        <v>0.18645291056196001</v>
      </c>
      <c r="G1300" s="16">
        <f t="shared" si="48"/>
        <v>-7.9119856094380401</v>
      </c>
      <c r="H1300">
        <v>886.97</v>
      </c>
    </row>
    <row r="1301" spans="1:8">
      <c r="A1301">
        <v>946.98</v>
      </c>
      <c r="B1301" s="19">
        <f>'[2]NP Inflow data'!F1301</f>
        <v>0.378493669153464</v>
      </c>
      <c r="C1301" s="13">
        <f t="shared" si="49"/>
        <v>0.378493669153464</v>
      </c>
      <c r="E1301">
        <v>886.98</v>
      </c>
      <c r="F1301" s="16">
        <f>'[2]NP Inflow data'!C1301</f>
        <v>0.18670414016213799</v>
      </c>
      <c r="G1301" s="16">
        <f t="shared" si="48"/>
        <v>-7.9117343798378625</v>
      </c>
      <c r="H1301">
        <v>886.98</v>
      </c>
    </row>
    <row r="1302" spans="1:8">
      <c r="A1302">
        <v>946.99</v>
      </c>
      <c r="B1302" s="19">
        <f>'[2]NP Inflow data'!F1302</f>
        <v>0.37891313743724803</v>
      </c>
      <c r="C1302" s="13">
        <f t="shared" si="49"/>
        <v>0.37891313743724803</v>
      </c>
      <c r="E1302">
        <v>886.99</v>
      </c>
      <c r="F1302" s="16">
        <f>'[2]NP Inflow data'!C1302</f>
        <v>0.186955603124346</v>
      </c>
      <c r="G1302" s="16">
        <f t="shared" si="48"/>
        <v>-7.911482916875654</v>
      </c>
      <c r="H1302">
        <v>886.99</v>
      </c>
    </row>
    <row r="1303" spans="1:8">
      <c r="A1303">
        <v>947</v>
      </c>
      <c r="B1303" s="19">
        <f>'[2]NP Inflow data'!F1303</f>
        <v>0.37933276999999999</v>
      </c>
      <c r="C1303" s="13">
        <f t="shared" si="49"/>
        <v>0.37933276999999999</v>
      </c>
      <c r="E1303">
        <v>887</v>
      </c>
      <c r="F1303" s="16">
        <f>'[2]NP Inflow data'!C1303</f>
        <v>0.18720729999999999</v>
      </c>
      <c r="G1303" s="16">
        <f t="shared" si="48"/>
        <v>-7.9112312200000003</v>
      </c>
      <c r="H1303">
        <v>887</v>
      </c>
    </row>
    <row r="1304" spans="1:8">
      <c r="A1304">
        <v>947.01</v>
      </c>
      <c r="B1304" s="19">
        <f>'[2]NP Inflow data'!F1304</f>
        <v>0.37975256658328899</v>
      </c>
      <c r="C1304" s="13">
        <f t="shared" si="49"/>
        <v>0.37975256658328899</v>
      </c>
      <c r="E1304">
        <v>887.01</v>
      </c>
      <c r="F1304" s="16">
        <f>'[2]NP Inflow data'!C1304</f>
        <v>0.18745923145641699</v>
      </c>
      <c r="G1304" s="16">
        <f t="shared" si="48"/>
        <v>-7.910979288543583</v>
      </c>
      <c r="H1304">
        <v>887.01</v>
      </c>
    </row>
    <row r="1305" spans="1:8">
      <c r="A1305">
        <v>947.02</v>
      </c>
      <c r="B1305" s="19">
        <f>'[2]NP Inflow data'!F1305</f>
        <v>0.380172527569551</v>
      </c>
      <c r="C1305" s="13">
        <f t="shared" si="49"/>
        <v>0.380172527569551</v>
      </c>
      <c r="E1305">
        <v>887.02</v>
      </c>
      <c r="F1305" s="16">
        <f>'[2]NP Inflow data'!C1305</f>
        <v>0.18771139862452099</v>
      </c>
      <c r="G1305" s="16">
        <f t="shared" si="48"/>
        <v>-7.9107271213754791</v>
      </c>
      <c r="H1305">
        <v>887.02</v>
      </c>
    </row>
    <row r="1306" spans="1:8">
      <c r="A1306">
        <v>947.03</v>
      </c>
      <c r="B1306" s="19">
        <f>'[2]NP Inflow data'!F1306</f>
        <v>0.380592653501439</v>
      </c>
      <c r="C1306" s="13">
        <f t="shared" si="49"/>
        <v>0.380592653501439</v>
      </c>
      <c r="E1306">
        <v>887.03</v>
      </c>
      <c r="F1306" s="16">
        <f>'[2]NP Inflow data'!C1306</f>
        <v>0.187963802751135</v>
      </c>
      <c r="G1306" s="16">
        <f t="shared" si="48"/>
        <v>-7.9104747172488654</v>
      </c>
      <c r="H1306">
        <v>887.03</v>
      </c>
    </row>
    <row r="1307" spans="1:8">
      <c r="A1307">
        <v>947.04</v>
      </c>
      <c r="B1307" s="19">
        <f>'[2]NP Inflow data'!F1307</f>
        <v>0.38101294492160498</v>
      </c>
      <c r="C1307" s="13">
        <f t="shared" si="49"/>
        <v>0.38101294492160498</v>
      </c>
      <c r="E1307">
        <v>887.04</v>
      </c>
      <c r="F1307" s="16">
        <f>'[2]NP Inflow data'!C1307</f>
        <v>0.18821644508308499</v>
      </c>
      <c r="G1307" s="16">
        <f t="shared" si="48"/>
        <v>-7.9102220749169154</v>
      </c>
      <c r="H1307">
        <v>887.04</v>
      </c>
    </row>
    <row r="1308" spans="1:8">
      <c r="A1308">
        <v>947.05</v>
      </c>
      <c r="B1308" s="19">
        <f>'[2]NP Inflow data'!F1308</f>
        <v>0.38143340237270301</v>
      </c>
      <c r="C1308" s="13">
        <f t="shared" si="49"/>
        <v>0.38143340237270301</v>
      </c>
      <c r="E1308">
        <v>887.05</v>
      </c>
      <c r="F1308" s="16">
        <f>'[2]NP Inflow data'!C1308</f>
        <v>0.188469326867195</v>
      </c>
      <c r="G1308" s="16">
        <f t="shared" si="48"/>
        <v>-7.9099691931328051</v>
      </c>
      <c r="H1308">
        <v>887.05</v>
      </c>
    </row>
    <row r="1309" spans="1:8">
      <c r="A1309">
        <v>947.06</v>
      </c>
      <c r="B1309" s="19">
        <f>'[2]NP Inflow data'!F1309</f>
        <v>0.38185402639738503</v>
      </c>
      <c r="C1309" s="13">
        <f t="shared" si="49"/>
        <v>0.38185402639738503</v>
      </c>
      <c r="E1309">
        <v>887.06</v>
      </c>
      <c r="F1309" s="16">
        <f>'[2]NP Inflow data'!C1309</f>
        <v>0.18872244935028801</v>
      </c>
      <c r="G1309" s="16">
        <f t="shared" si="48"/>
        <v>-7.9097160706497123</v>
      </c>
      <c r="H1309">
        <v>887.06</v>
      </c>
    </row>
    <row r="1310" spans="1:8">
      <c r="A1310">
        <v>947.07</v>
      </c>
      <c r="B1310" s="19">
        <f>'[2]NP Inflow data'!F1310</f>
        <v>0.382274817538308</v>
      </c>
      <c r="C1310" s="13">
        <f t="shared" si="49"/>
        <v>0.382274817538308</v>
      </c>
      <c r="E1310">
        <v>887.07</v>
      </c>
      <c r="F1310" s="16">
        <f>'[2]NP Inflow data'!C1310</f>
        <v>0.18897581377919401</v>
      </c>
      <c r="G1310" s="16">
        <f t="shared" si="48"/>
        <v>-7.9094627062208058</v>
      </c>
      <c r="H1310">
        <v>887.07</v>
      </c>
    </row>
    <row r="1311" spans="1:8">
      <c r="A1311">
        <v>947.08</v>
      </c>
      <c r="B1311" s="19">
        <f>'[2]NP Inflow data'!F1311</f>
        <v>0.38269577633811602</v>
      </c>
      <c r="C1311" s="13">
        <f t="shared" si="49"/>
        <v>0.38269577633811602</v>
      </c>
      <c r="E1311">
        <v>887.08</v>
      </c>
      <c r="F1311" s="16">
        <f>'[2]NP Inflow data'!C1311</f>
        <v>0.18922942140072899</v>
      </c>
      <c r="G1311" s="16">
        <f t="shared" si="48"/>
        <v>-7.9092090985992716</v>
      </c>
      <c r="H1311">
        <v>887.08</v>
      </c>
    </row>
    <row r="1312" spans="1:8">
      <c r="A1312">
        <v>947.09</v>
      </c>
      <c r="B1312" s="19">
        <f>'[2]NP Inflow data'!F1312</f>
        <v>0.38311690333946702</v>
      </c>
      <c r="C1312" s="13">
        <f t="shared" si="49"/>
        <v>0.38311690333946702</v>
      </c>
      <c r="E1312">
        <v>887.09</v>
      </c>
      <c r="F1312" s="16">
        <f>'[2]NP Inflow data'!C1312</f>
        <v>0.189483273461722</v>
      </c>
      <c r="G1312" s="16">
        <f t="shared" si="48"/>
        <v>-7.9089552465382784</v>
      </c>
      <c r="H1312">
        <v>887.09</v>
      </c>
    </row>
    <row r="1313" spans="1:8">
      <c r="A1313">
        <v>947.1</v>
      </c>
      <c r="B1313" s="19">
        <f>'[2]NP Inflow data'!F1313</f>
        <v>0.38353819908501302</v>
      </c>
      <c r="C1313" s="13">
        <f t="shared" si="49"/>
        <v>0.38353819908501302</v>
      </c>
      <c r="E1313">
        <v>887.1</v>
      </c>
      <c r="F1313" s="16">
        <f>'[2]NP Inflow data'!C1313</f>
        <v>0.189737371208997</v>
      </c>
      <c r="G1313" s="16">
        <f t="shared" si="48"/>
        <v>-7.9087011487910033</v>
      </c>
      <c r="H1313">
        <v>887.1</v>
      </c>
    </row>
    <row r="1314" spans="1:8">
      <c r="A1314">
        <v>947.11</v>
      </c>
      <c r="B1314" s="19">
        <f>'[2]NP Inflow data'!F1314</f>
        <v>0.38395966411740701</v>
      </c>
      <c r="C1314" s="13">
        <f t="shared" si="49"/>
        <v>0.38395966411740701</v>
      </c>
      <c r="E1314">
        <v>887.11</v>
      </c>
      <c r="F1314" s="16">
        <f>'[2]NP Inflow data'!C1314</f>
        <v>0.18999171588937799</v>
      </c>
      <c r="G1314" s="16">
        <f t="shared" si="48"/>
        <v>-7.9084468041106222</v>
      </c>
      <c r="H1314">
        <v>887.11</v>
      </c>
    </row>
    <row r="1315" spans="1:8">
      <c r="A1315">
        <v>947.12</v>
      </c>
      <c r="B1315" s="19">
        <f>'[2]NP Inflow data'!F1315</f>
        <v>0.38438129897930101</v>
      </c>
      <c r="C1315" s="13">
        <f t="shared" si="49"/>
        <v>0.38438129897930101</v>
      </c>
      <c r="E1315">
        <v>887.12</v>
      </c>
      <c r="F1315" s="16">
        <f>'[2]NP Inflow data'!C1315</f>
        <v>0.19024630874969001</v>
      </c>
      <c r="G1315" s="16">
        <f t="shared" si="48"/>
        <v>-7.9081922112503102</v>
      </c>
      <c r="H1315">
        <v>887.12</v>
      </c>
    </row>
    <row r="1316" spans="1:8">
      <c r="A1316">
        <v>947.13</v>
      </c>
      <c r="B1316" s="19">
        <f>'[2]NP Inflow data'!F1316</f>
        <v>0.38480310421334901</v>
      </c>
      <c r="C1316" s="13">
        <f t="shared" si="49"/>
        <v>0.38480310421334901</v>
      </c>
      <c r="E1316">
        <v>887.13</v>
      </c>
      <c r="F1316" s="16">
        <f>'[2]NP Inflow data'!C1316</f>
        <v>0.19050115103675699</v>
      </c>
      <c r="G1316" s="16">
        <f t="shared" si="48"/>
        <v>-7.9079373689632435</v>
      </c>
      <c r="H1316">
        <v>887.13</v>
      </c>
    </row>
    <row r="1317" spans="1:8">
      <c r="A1317">
        <v>947.14</v>
      </c>
      <c r="B1317" s="19">
        <f>'[2]NP Inflow data'!F1317</f>
        <v>0.38522508036220399</v>
      </c>
      <c r="C1317" s="13">
        <f t="shared" si="49"/>
        <v>0.38522508036220399</v>
      </c>
      <c r="E1317">
        <v>887.14</v>
      </c>
      <c r="F1317" s="16">
        <f>'[2]NP Inflow data'!C1317</f>
        <v>0.19075624399740401</v>
      </c>
      <c r="G1317" s="16">
        <f t="shared" si="48"/>
        <v>-7.9076822760025962</v>
      </c>
      <c r="H1317">
        <v>887.14</v>
      </c>
    </row>
    <row r="1318" spans="1:8">
      <c r="A1318">
        <v>947.15</v>
      </c>
      <c r="B1318" s="19">
        <f>'[2]NP Inflow data'!F1318</f>
        <v>0.38564722796851703</v>
      </c>
      <c r="C1318" s="13">
        <f t="shared" si="49"/>
        <v>0.38564722796851703</v>
      </c>
      <c r="E1318">
        <v>887.15</v>
      </c>
      <c r="F1318" s="16">
        <f>'[2]NP Inflow data'!C1318</f>
        <v>0.19101158887845501</v>
      </c>
      <c r="G1318" s="16">
        <f t="shared" si="48"/>
        <v>-7.9074269311215453</v>
      </c>
      <c r="H1318">
        <v>887.15</v>
      </c>
    </row>
    <row r="1319" spans="1:8">
      <c r="A1319">
        <v>947.16</v>
      </c>
      <c r="B1319" s="19">
        <f>'[2]NP Inflow data'!F1319</f>
        <v>0.386069547574943</v>
      </c>
      <c r="C1319" s="13">
        <f t="shared" si="49"/>
        <v>0.386069547574943</v>
      </c>
      <c r="E1319">
        <v>887.16</v>
      </c>
      <c r="F1319" s="16">
        <f>'[2]NP Inflow data'!C1319</f>
        <v>0.191267186926734</v>
      </c>
      <c r="G1319" s="16">
        <f t="shared" si="48"/>
        <v>-7.9071713330732658</v>
      </c>
      <c r="H1319">
        <v>887.16</v>
      </c>
    </row>
    <row r="1320" spans="1:8">
      <c r="A1320">
        <v>947.17</v>
      </c>
      <c r="B1320" s="19">
        <f>'[2]NP Inflow data'!F1320</f>
        <v>0.38649203972413299</v>
      </c>
      <c r="C1320" s="13">
        <f t="shared" si="49"/>
        <v>0.38649203972413299</v>
      </c>
      <c r="E1320">
        <v>887.17</v>
      </c>
      <c r="F1320" s="16">
        <f>'[2]NP Inflow data'!C1320</f>
        <v>0.19152303938906601</v>
      </c>
      <c r="G1320" s="16">
        <f t="shared" si="48"/>
        <v>-7.9069154806109339</v>
      </c>
      <c r="H1320">
        <v>887.17</v>
      </c>
    </row>
    <row r="1321" spans="1:8">
      <c r="A1321">
        <v>947.18</v>
      </c>
      <c r="B1321" s="19">
        <f>'[2]NP Inflow data'!F1321</f>
        <v>0.38691470495874097</v>
      </c>
      <c r="C1321" s="13">
        <f t="shared" si="49"/>
        <v>0.38691470495874097</v>
      </c>
      <c r="E1321">
        <v>887.18</v>
      </c>
      <c r="F1321" s="16">
        <f>'[2]NP Inflow data'!C1321</f>
        <v>0.19177914751227601</v>
      </c>
      <c r="G1321" s="16">
        <f t="shared" si="48"/>
        <v>-7.9066593724877245</v>
      </c>
      <c r="H1321">
        <v>887.18</v>
      </c>
    </row>
    <row r="1322" spans="1:8">
      <c r="A1322">
        <v>947.19</v>
      </c>
      <c r="B1322" s="19">
        <f>'[2]NP Inflow data'!F1322</f>
        <v>0.38733754382142299</v>
      </c>
      <c r="C1322" s="13">
        <f t="shared" si="49"/>
        <v>0.38733754382142299</v>
      </c>
      <c r="E1322">
        <v>887.19</v>
      </c>
      <c r="F1322" s="16">
        <f>'[2]NP Inflow data'!C1322</f>
        <v>0.19203551254319001</v>
      </c>
      <c r="G1322" s="16">
        <f t="shared" si="48"/>
        <v>-7.9064030074568104</v>
      </c>
      <c r="H1322">
        <v>887.19</v>
      </c>
    </row>
    <row r="1323" spans="1:8">
      <c r="A1323">
        <v>947.2</v>
      </c>
      <c r="B1323" s="19">
        <f>'[2]NP Inflow data'!F1323</f>
        <v>0.38776055685482402</v>
      </c>
      <c r="C1323" s="13">
        <f t="shared" si="49"/>
        <v>0.38776055685482402</v>
      </c>
      <c r="E1323">
        <v>887.2</v>
      </c>
      <c r="F1323" s="16">
        <f>'[2]NP Inflow data'!C1323</f>
        <v>0.19229213572862799</v>
      </c>
      <c r="G1323" s="16">
        <f t="shared" si="48"/>
        <v>-7.9061463842713726</v>
      </c>
      <c r="H1323">
        <v>887.2</v>
      </c>
    </row>
    <row r="1324" spans="1:8">
      <c r="A1324">
        <v>947.21</v>
      </c>
      <c r="B1324" s="19">
        <f>'[2]NP Inflow data'!F1324</f>
        <v>0.38818374460160099</v>
      </c>
      <c r="C1324" s="13">
        <f t="shared" si="49"/>
        <v>0.38818374460160099</v>
      </c>
      <c r="E1324">
        <v>887.21</v>
      </c>
      <c r="F1324" s="16">
        <f>'[2]NP Inflow data'!C1324</f>
        <v>0.19254901831541599</v>
      </c>
      <c r="G1324" s="16">
        <f t="shared" si="48"/>
        <v>-7.9058895016845838</v>
      </c>
      <c r="H1324">
        <v>887.21</v>
      </c>
    </row>
    <row r="1325" spans="1:8">
      <c r="A1325">
        <v>947.22</v>
      </c>
      <c r="B1325" s="19">
        <f>'[2]NP Inflow data'!F1325</f>
        <v>0.38860710760440698</v>
      </c>
      <c r="C1325" s="13">
        <f t="shared" si="49"/>
        <v>0.38860710760440698</v>
      </c>
      <c r="E1325">
        <v>887.22</v>
      </c>
      <c r="F1325" s="16">
        <f>'[2]NP Inflow data'!C1325</f>
        <v>0.192806161550379</v>
      </c>
      <c r="G1325" s="16">
        <f t="shared" si="48"/>
        <v>-7.9056323584496209</v>
      </c>
      <c r="H1325">
        <v>887.22</v>
      </c>
    </row>
    <row r="1326" spans="1:8">
      <c r="A1326">
        <v>947.23</v>
      </c>
      <c r="B1326" s="19">
        <f>'[2]NP Inflow data'!F1326</f>
        <v>0.38903064640589302</v>
      </c>
      <c r="C1326" s="13">
        <f t="shared" si="49"/>
        <v>0.38903064640589302</v>
      </c>
      <c r="E1326">
        <v>887.23</v>
      </c>
      <c r="F1326" s="16">
        <f>'[2]NP Inflow data'!C1326</f>
        <v>0.193063566680342</v>
      </c>
      <c r="G1326" s="16">
        <f t="shared" si="48"/>
        <v>-7.905374953319658</v>
      </c>
      <c r="H1326">
        <v>887.23</v>
      </c>
    </row>
    <row r="1327" spans="1:8">
      <c r="A1327">
        <v>947.24</v>
      </c>
      <c r="B1327" s="19">
        <f>'[2]NP Inflow data'!F1327</f>
        <v>0.38945436154871399</v>
      </c>
      <c r="C1327" s="13">
        <f t="shared" si="49"/>
        <v>0.38945436154871399</v>
      </c>
      <c r="E1327">
        <v>887.24</v>
      </c>
      <c r="F1327" s="16">
        <f>'[2]NP Inflow data'!C1327</f>
        <v>0.193321234952128</v>
      </c>
      <c r="G1327" s="16">
        <f t="shared" si="48"/>
        <v>-7.9051172850478721</v>
      </c>
      <c r="H1327">
        <v>887.24</v>
      </c>
    </row>
    <row r="1328" spans="1:8">
      <c r="A1328">
        <v>947.25</v>
      </c>
      <c r="B1328" s="19">
        <f>'[2]NP Inflow data'!F1328</f>
        <v>0.38987825357552203</v>
      </c>
      <c r="C1328" s="13">
        <f t="shared" si="49"/>
        <v>0.38987825357552203</v>
      </c>
      <c r="E1328">
        <v>887.25</v>
      </c>
      <c r="F1328" s="16">
        <f>'[2]NP Inflow data'!C1328</f>
        <v>0.193579167612563</v>
      </c>
      <c r="G1328" s="16">
        <f t="shared" si="48"/>
        <v>-7.9048593523874375</v>
      </c>
      <c r="H1328">
        <v>887.25</v>
      </c>
    </row>
    <row r="1329" spans="1:8">
      <c r="A1329">
        <v>947.26</v>
      </c>
      <c r="B1329" s="19">
        <f>'[2]NP Inflow data'!F1329</f>
        <v>0.39030232302897</v>
      </c>
      <c r="C1329" s="13">
        <f t="shared" si="49"/>
        <v>0.39030232302897</v>
      </c>
      <c r="E1329">
        <v>887.26</v>
      </c>
      <c r="F1329" s="16">
        <f>'[2]NP Inflow data'!C1329</f>
        <v>0.193837365908471</v>
      </c>
      <c r="G1329" s="16">
        <f t="shared" si="48"/>
        <v>-7.9046011540915293</v>
      </c>
      <c r="H1329">
        <v>887.26</v>
      </c>
    </row>
    <row r="1330" spans="1:8">
      <c r="A1330">
        <v>947.27</v>
      </c>
      <c r="B1330" s="19">
        <f>'[2]NP Inflow data'!F1330</f>
        <v>0.39072657045171</v>
      </c>
      <c r="C1330" s="13">
        <f t="shared" si="49"/>
        <v>0.39072657045171</v>
      </c>
      <c r="E1330">
        <v>887.27</v>
      </c>
      <c r="F1330" s="16">
        <f>'[2]NP Inflow data'!C1330</f>
        <v>0.194095831086676</v>
      </c>
      <c r="G1330" s="16">
        <f t="shared" si="48"/>
        <v>-7.9043426889133244</v>
      </c>
      <c r="H1330">
        <v>887.27</v>
      </c>
    </row>
    <row r="1331" spans="1:8">
      <c r="A1331">
        <v>947.28</v>
      </c>
      <c r="B1331" s="19">
        <f>'[2]NP Inflow data'!F1331</f>
        <v>0.391150996386395</v>
      </c>
      <c r="C1331" s="13">
        <f t="shared" si="49"/>
        <v>0.391150996386395</v>
      </c>
      <c r="E1331">
        <v>887.28</v>
      </c>
      <c r="F1331" s="16">
        <f>'[2]NP Inflow data'!C1331</f>
        <v>0.194354564394003</v>
      </c>
      <c r="G1331" s="16">
        <f t="shared" si="48"/>
        <v>-7.904083955605997</v>
      </c>
      <c r="H1331">
        <v>887.28</v>
      </c>
    </row>
    <row r="1332" spans="1:8">
      <c r="A1332">
        <v>947.29</v>
      </c>
      <c r="B1332" s="19">
        <f>'[2]NP Inflow data'!F1332</f>
        <v>0.39157560137567898</v>
      </c>
      <c r="C1332" s="13">
        <f t="shared" si="49"/>
        <v>0.39157560137567898</v>
      </c>
      <c r="E1332">
        <v>887.29</v>
      </c>
      <c r="F1332" s="16">
        <f>'[2]NP Inflow data'!C1332</f>
        <v>0.19461356707727501</v>
      </c>
      <c r="G1332" s="16">
        <f t="shared" si="48"/>
        <v>-7.9038249529227249</v>
      </c>
      <c r="H1332">
        <v>887.29</v>
      </c>
    </row>
    <row r="1333" spans="1:8">
      <c r="A1333">
        <v>947.3</v>
      </c>
      <c r="B1333" s="19">
        <f>'[2]NP Inflow data'!F1333</f>
        <v>0.39200038596221298</v>
      </c>
      <c r="C1333" s="13">
        <f t="shared" si="49"/>
        <v>0.39200038596221298</v>
      </c>
      <c r="E1333">
        <v>887.3</v>
      </c>
      <c r="F1333" s="16">
        <f>'[2]NP Inflow data'!C1333</f>
        <v>0.19487284038331801</v>
      </c>
      <c r="G1333" s="16">
        <f t="shared" si="48"/>
        <v>-7.9035656796166824</v>
      </c>
      <c r="H1333">
        <v>887.3</v>
      </c>
    </row>
    <row r="1334" spans="1:8">
      <c r="A1334">
        <v>947.31</v>
      </c>
      <c r="B1334" s="19">
        <f>'[2]NP Inflow data'!F1334</f>
        <v>0.39242535068865098</v>
      </c>
      <c r="C1334" s="13">
        <f t="shared" si="49"/>
        <v>0.39242535068865098</v>
      </c>
      <c r="E1334">
        <v>887.31</v>
      </c>
      <c r="F1334" s="16">
        <f>'[2]NP Inflow data'!C1334</f>
        <v>0.19513238555895701</v>
      </c>
      <c r="G1334" s="16">
        <f t="shared" si="48"/>
        <v>-7.9033061344410429</v>
      </c>
      <c r="H1334">
        <v>887.31</v>
      </c>
    </row>
    <row r="1335" spans="1:8">
      <c r="A1335">
        <v>947.32</v>
      </c>
      <c r="B1335" s="19">
        <f>'[2]NP Inflow data'!F1335</f>
        <v>0.39285049609764999</v>
      </c>
      <c r="C1335" s="13">
        <f t="shared" si="49"/>
        <v>0.39285049609764999</v>
      </c>
      <c r="E1335">
        <v>887.32</v>
      </c>
      <c r="F1335" s="16">
        <f>'[2]NP Inflow data'!C1335</f>
        <v>0.19539220385101699</v>
      </c>
      <c r="G1335" s="16">
        <f t="shared" si="48"/>
        <v>-7.9030463161489832</v>
      </c>
      <c r="H1335">
        <v>887.32</v>
      </c>
    </row>
    <row r="1336" spans="1:8">
      <c r="A1336">
        <v>947.33</v>
      </c>
      <c r="B1336" s="19">
        <f>'[2]NP Inflow data'!F1336</f>
        <v>0.39327582273185402</v>
      </c>
      <c r="C1336" s="13">
        <f t="shared" si="49"/>
        <v>0.39327582273185402</v>
      </c>
      <c r="E1336">
        <v>887.33</v>
      </c>
      <c r="F1336" s="16">
        <f>'[2]NP Inflow data'!C1336</f>
        <v>0.19565229650631799</v>
      </c>
      <c r="G1336" s="16">
        <f t="shared" si="48"/>
        <v>-7.9027862234936821</v>
      </c>
      <c r="H1336">
        <v>887.33</v>
      </c>
    </row>
    <row r="1337" spans="1:8">
      <c r="A1337">
        <v>947.34</v>
      </c>
      <c r="B1337" s="19">
        <f>'[2]NP Inflow data'!F1337</f>
        <v>0.39370133113391997</v>
      </c>
      <c r="C1337" s="13">
        <f t="shared" si="49"/>
        <v>0.39370133113391997</v>
      </c>
      <c r="E1337">
        <v>887.34</v>
      </c>
      <c r="F1337" s="16">
        <f>'[2]NP Inflow data'!C1337</f>
        <v>0.19591266477168801</v>
      </c>
      <c r="G1337" s="16">
        <f t="shared" si="48"/>
        <v>-7.902525855228312</v>
      </c>
      <c r="H1337">
        <v>887.34</v>
      </c>
    </row>
    <row r="1338" spans="1:8">
      <c r="A1338">
        <v>947.35</v>
      </c>
      <c r="B1338" s="19">
        <f>'[2]NP Inflow data'!F1338</f>
        <v>0.3941270218465</v>
      </c>
      <c r="C1338" s="13">
        <f t="shared" si="49"/>
        <v>0.3941270218465</v>
      </c>
      <c r="E1338">
        <v>887.35</v>
      </c>
      <c r="F1338" s="16">
        <f>'[2]NP Inflow data'!C1338</f>
        <v>0.19617330989394999</v>
      </c>
      <c r="G1338" s="16">
        <f t="shared" si="48"/>
        <v>-7.9022652101060498</v>
      </c>
      <c r="H1338">
        <v>887.35</v>
      </c>
    </row>
    <row r="1339" spans="1:8">
      <c r="A1339">
        <v>947.36</v>
      </c>
      <c r="B1339" s="19">
        <f>'[2]NP Inflow data'!F1339</f>
        <v>0.39455289541224797</v>
      </c>
      <c r="C1339" s="13">
        <f t="shared" si="49"/>
        <v>0.39455289541224797</v>
      </c>
      <c r="E1339">
        <v>887.36</v>
      </c>
      <c r="F1339" s="16">
        <f>'[2]NP Inflow data'!C1339</f>
        <v>0.196434233119929</v>
      </c>
      <c r="G1339" s="16">
        <f t="shared" si="48"/>
        <v>-7.9020042868800715</v>
      </c>
      <c r="H1339">
        <v>887.36</v>
      </c>
    </row>
    <row r="1340" spans="1:8">
      <c r="A1340">
        <v>947.37</v>
      </c>
      <c r="B1340" s="19">
        <f>'[2]NP Inflow data'!F1340</f>
        <v>0.39497895237381597</v>
      </c>
      <c r="C1340" s="13">
        <f t="shared" si="49"/>
        <v>0.39497895237381597</v>
      </c>
      <c r="E1340">
        <v>887.37</v>
      </c>
      <c r="F1340" s="16">
        <f>'[2]NP Inflow data'!C1340</f>
        <v>0.19669543569644901</v>
      </c>
      <c r="G1340" s="16">
        <f t="shared" si="48"/>
        <v>-7.9017430843035514</v>
      </c>
      <c r="H1340">
        <v>887.37</v>
      </c>
    </row>
    <row r="1341" spans="1:8">
      <c r="A1341">
        <v>947.38</v>
      </c>
      <c r="B1341" s="19">
        <f>'[2]NP Inflow data'!F1341</f>
        <v>0.39540519327385798</v>
      </c>
      <c r="C1341" s="13">
        <f t="shared" si="49"/>
        <v>0.39540519327385798</v>
      </c>
      <c r="E1341">
        <v>887.38</v>
      </c>
      <c r="F1341" s="16">
        <f>'[2]NP Inflow data'!C1341</f>
        <v>0.19695691887033601</v>
      </c>
      <c r="G1341" s="16">
        <f t="shared" si="48"/>
        <v>-7.9014816011296638</v>
      </c>
      <c r="H1341">
        <v>887.38</v>
      </c>
    </row>
    <row r="1342" spans="1:8">
      <c r="A1342">
        <v>947.39</v>
      </c>
      <c r="B1342" s="19">
        <f>'[2]NP Inflow data'!F1342</f>
        <v>0.39583161865502497</v>
      </c>
      <c r="C1342" s="13">
        <f t="shared" si="49"/>
        <v>0.39583161865502497</v>
      </c>
      <c r="E1342">
        <v>887.39</v>
      </c>
      <c r="F1342" s="16">
        <f>'[2]NP Inflow data'!C1342</f>
        <v>0.19721868388841299</v>
      </c>
      <c r="G1342" s="16">
        <f t="shared" si="48"/>
        <v>-7.9012198361115873</v>
      </c>
      <c r="H1342">
        <v>887.39</v>
      </c>
    </row>
    <row r="1343" spans="1:8">
      <c r="A1343">
        <v>947.4</v>
      </c>
      <c r="B1343" s="19">
        <f>'[2]NP Inflow data'!F1343</f>
        <v>0.39625822905997099</v>
      </c>
      <c r="C1343" s="13">
        <f t="shared" si="49"/>
        <v>0.39625822905997099</v>
      </c>
      <c r="E1343">
        <v>887.4</v>
      </c>
      <c r="F1343" s="16">
        <f>'[2]NP Inflow data'!C1343</f>
        <v>0.19748073199750499</v>
      </c>
      <c r="G1343" s="16">
        <f t="shared" si="48"/>
        <v>-7.9009577880024953</v>
      </c>
      <c r="H1343">
        <v>887.4</v>
      </c>
    </row>
    <row r="1344" spans="1:8">
      <c r="A1344">
        <v>947.41</v>
      </c>
      <c r="B1344" s="19">
        <f>'[2]NP Inflow data'!F1344</f>
        <v>0.396685025031348</v>
      </c>
      <c r="C1344" s="13">
        <f t="shared" si="49"/>
        <v>0.396685025031348</v>
      </c>
      <c r="E1344">
        <v>887.41</v>
      </c>
      <c r="F1344" s="16">
        <f>'[2]NP Inflow data'!C1344</f>
        <v>0.19774306444443501</v>
      </c>
      <c r="G1344" s="16">
        <f t="shared" si="48"/>
        <v>-7.9006954555555655</v>
      </c>
      <c r="H1344">
        <v>887.41</v>
      </c>
    </row>
    <row r="1345" spans="1:8">
      <c r="A1345">
        <v>947.42</v>
      </c>
      <c r="B1345" s="19">
        <f>'[2]NP Inflow data'!F1345</f>
        <v>0.39711200711180999</v>
      </c>
      <c r="C1345" s="13">
        <f t="shared" si="49"/>
        <v>0.39711200711180999</v>
      </c>
      <c r="E1345">
        <v>887.42</v>
      </c>
      <c r="F1345" s="16">
        <f>'[2]NP Inflow data'!C1345</f>
        <v>0.19800568247603001</v>
      </c>
      <c r="G1345" s="16">
        <f t="shared" si="48"/>
        <v>-7.9004328375239705</v>
      </c>
      <c r="H1345">
        <v>887.42</v>
      </c>
    </row>
    <row r="1346" spans="1:8">
      <c r="A1346">
        <v>947.43</v>
      </c>
      <c r="B1346" s="19">
        <f>'[2]NP Inflow data'!F1346</f>
        <v>0.397539175844009</v>
      </c>
      <c r="C1346" s="13">
        <f t="shared" si="49"/>
        <v>0.397539175844009</v>
      </c>
      <c r="E1346">
        <v>887.43</v>
      </c>
      <c r="F1346" s="16">
        <f>'[2]NP Inflow data'!C1346</f>
        <v>0.19826858733911301</v>
      </c>
      <c r="G1346" s="16">
        <f t="shared" si="48"/>
        <v>-7.9001699326608872</v>
      </c>
      <c r="H1346">
        <v>887.43</v>
      </c>
    </row>
    <row r="1347" spans="1:8">
      <c r="A1347">
        <v>947.44</v>
      </c>
      <c r="B1347" s="19">
        <f>'[2]NP Inflow data'!F1347</f>
        <v>0.39796653177060198</v>
      </c>
      <c r="C1347" s="13">
        <f t="shared" si="49"/>
        <v>0.39796653177060198</v>
      </c>
      <c r="E1347">
        <v>887.44</v>
      </c>
      <c r="F1347" s="16">
        <f>'[2]NP Inflow data'!C1347</f>
        <v>0.19853178028051099</v>
      </c>
      <c r="G1347" s="16">
        <f t="shared" si="48"/>
        <v>-7.8999067397194889</v>
      </c>
      <c r="H1347">
        <v>887.44</v>
      </c>
    </row>
    <row r="1348" spans="1:8">
      <c r="A1348">
        <v>947.45</v>
      </c>
      <c r="B1348" s="19">
        <f>'[2]NP Inflow data'!F1348</f>
        <v>0.398394075434234</v>
      </c>
      <c r="C1348" s="13">
        <f t="shared" si="49"/>
        <v>0.398394075434234</v>
      </c>
      <c r="E1348">
        <v>887.45</v>
      </c>
      <c r="F1348" s="16">
        <f>'[2]NP Inflow data'!C1348</f>
        <v>0.19879526254704299</v>
      </c>
      <c r="G1348" s="16">
        <f t="shared" si="48"/>
        <v>-7.8996432574529569</v>
      </c>
      <c r="H1348">
        <v>887.45</v>
      </c>
    </row>
    <row r="1349" spans="1:8">
      <c r="A1349">
        <v>947.46</v>
      </c>
      <c r="B1349" s="19">
        <f>'[2]NP Inflow data'!F1349</f>
        <v>0.39882180737756001</v>
      </c>
      <c r="C1349" s="13">
        <f t="shared" si="49"/>
        <v>0.39882180737756001</v>
      </c>
      <c r="E1349">
        <v>887.46</v>
      </c>
      <c r="F1349" s="16">
        <f>'[2]NP Inflow data'!C1349</f>
        <v>0.19905903538553599</v>
      </c>
      <c r="G1349" s="16">
        <f t="shared" ref="G1349:G1412" si="50">F1349-$F$3103</f>
        <v>-7.8993794846144638</v>
      </c>
      <c r="H1349">
        <v>887.46</v>
      </c>
    </row>
    <row r="1350" spans="1:8">
      <c r="A1350">
        <v>947.47</v>
      </c>
      <c r="B1350" s="19">
        <f>'[2]NP Inflow data'!F1350</f>
        <v>0.39924972814323501</v>
      </c>
      <c r="C1350" s="13">
        <f t="shared" ref="C1350:C1413" si="51">B1350-$B$24</f>
        <v>0.39924972814323501</v>
      </c>
      <c r="E1350">
        <v>887.47</v>
      </c>
      <c r="F1350" s="16">
        <f>'[2]NP Inflow data'!C1350</f>
        <v>0.199323100042816</v>
      </c>
      <c r="G1350" s="16">
        <f t="shared" si="50"/>
        <v>-7.8991154199571838</v>
      </c>
      <c r="H1350">
        <v>887.47</v>
      </c>
    </row>
    <row r="1351" spans="1:8">
      <c r="A1351">
        <v>947.48</v>
      </c>
      <c r="B1351" s="19">
        <f>'[2]NP Inflow data'!F1351</f>
        <v>0.39967783827391101</v>
      </c>
      <c r="C1351" s="13">
        <f t="shared" si="51"/>
        <v>0.39967783827391101</v>
      </c>
      <c r="E1351">
        <v>887.48</v>
      </c>
      <c r="F1351" s="16">
        <f>'[2]NP Inflow data'!C1351</f>
        <v>0.199587457765705</v>
      </c>
      <c r="G1351" s="16">
        <f t="shared" si="50"/>
        <v>-7.8988510622342956</v>
      </c>
      <c r="H1351">
        <v>887.48</v>
      </c>
    </row>
    <row r="1352" spans="1:8">
      <c r="A1352">
        <v>947.49</v>
      </c>
      <c r="B1352" s="19">
        <f>'[2]NP Inflow data'!F1352</f>
        <v>0.40010613831224001</v>
      </c>
      <c r="C1352" s="13">
        <f t="shared" si="51"/>
        <v>0.40010613831224001</v>
      </c>
      <c r="E1352">
        <v>887.49</v>
      </c>
      <c r="F1352" s="16">
        <f>'[2]NP Inflow data'!C1352</f>
        <v>0.19985210980102899</v>
      </c>
      <c r="G1352" s="16">
        <f t="shared" si="50"/>
        <v>-7.8985864101989716</v>
      </c>
      <c r="H1352">
        <v>887.49</v>
      </c>
    </row>
    <row r="1353" spans="1:8">
      <c r="A1353">
        <v>947.5</v>
      </c>
      <c r="B1353" s="19">
        <f>'[2]NP Inflow data'!F1353</f>
        <v>0.40053462880087598</v>
      </c>
      <c r="C1353" s="13">
        <f t="shared" si="51"/>
        <v>0.40053462880087598</v>
      </c>
      <c r="E1353">
        <v>887.5</v>
      </c>
      <c r="F1353" s="16">
        <f>'[2]NP Inflow data'!C1353</f>
        <v>0.200117057395612</v>
      </c>
      <c r="G1353" s="16">
        <f t="shared" si="50"/>
        <v>-7.8983214626043878</v>
      </c>
      <c r="H1353">
        <v>887.5</v>
      </c>
    </row>
    <row r="1354" spans="1:8">
      <c r="A1354">
        <v>947.51</v>
      </c>
      <c r="B1354" s="19">
        <f>'[2]NP Inflow data'!F1354</f>
        <v>0.40096331028247101</v>
      </c>
      <c r="C1354" s="13">
        <f t="shared" si="51"/>
        <v>0.40096331028247101</v>
      </c>
      <c r="E1354">
        <v>887.51</v>
      </c>
      <c r="F1354" s="16">
        <f>'[2]NP Inflow data'!C1354</f>
        <v>0.200382301796279</v>
      </c>
      <c r="G1354" s="16">
        <f t="shared" si="50"/>
        <v>-7.8980562182037213</v>
      </c>
      <c r="H1354">
        <v>887.51</v>
      </c>
    </row>
    <row r="1355" spans="1:8">
      <c r="A1355">
        <v>947.52</v>
      </c>
      <c r="B1355" s="19">
        <f>'[2]NP Inflow data'!F1355</f>
        <v>0.40139218329967902</v>
      </c>
      <c r="C1355" s="13">
        <f t="shared" si="51"/>
        <v>0.40139218329967902</v>
      </c>
      <c r="E1355">
        <v>887.52</v>
      </c>
      <c r="F1355" s="16">
        <f>'[2]NP Inflow data'!C1355</f>
        <v>0.20064784424985399</v>
      </c>
      <c r="G1355" s="16">
        <f t="shared" si="50"/>
        <v>-7.8977906757501461</v>
      </c>
      <c r="H1355">
        <v>887.52</v>
      </c>
    </row>
    <row r="1356" spans="1:8">
      <c r="A1356">
        <v>947.53</v>
      </c>
      <c r="B1356" s="19">
        <f>'[2]NP Inflow data'!F1356</f>
        <v>0.40182124839515099</v>
      </c>
      <c r="C1356" s="13">
        <f t="shared" si="51"/>
        <v>0.40182124839515099</v>
      </c>
      <c r="E1356">
        <v>887.53</v>
      </c>
      <c r="F1356" s="16">
        <f>'[2]NP Inflow data'!C1356</f>
        <v>0.20091368600316101</v>
      </c>
      <c r="G1356" s="16">
        <f t="shared" si="50"/>
        <v>-7.8975248339968394</v>
      </c>
      <c r="H1356">
        <v>887.53</v>
      </c>
    </row>
    <row r="1357" spans="1:8">
      <c r="A1357">
        <v>947.54</v>
      </c>
      <c r="B1357" s="19">
        <f>'[2]NP Inflow data'!F1357</f>
        <v>0.40225050611154101</v>
      </c>
      <c r="C1357" s="13">
        <f t="shared" si="51"/>
        <v>0.40225050611154101</v>
      </c>
      <c r="E1357">
        <v>887.54</v>
      </c>
      <c r="F1357" s="16">
        <f>'[2]NP Inflow data'!C1357</f>
        <v>0.201179828303024</v>
      </c>
      <c r="G1357" s="16">
        <f t="shared" si="50"/>
        <v>-7.897258691696976</v>
      </c>
      <c r="H1357">
        <v>887.54</v>
      </c>
    </row>
    <row r="1358" spans="1:8">
      <c r="A1358">
        <v>947.55</v>
      </c>
      <c r="B1358" s="19">
        <f>'[2]NP Inflow data'!F1358</f>
        <v>0.402679956991501</v>
      </c>
      <c r="C1358" s="13">
        <f t="shared" si="51"/>
        <v>0.402679956991501</v>
      </c>
      <c r="E1358">
        <v>887.55</v>
      </c>
      <c r="F1358" s="16">
        <f>'[2]NP Inflow data'!C1358</f>
        <v>0.201446272396269</v>
      </c>
      <c r="G1358" s="16">
        <f t="shared" si="50"/>
        <v>-7.8969922476037313</v>
      </c>
      <c r="H1358">
        <v>887.55</v>
      </c>
    </row>
    <row r="1359" spans="1:8">
      <c r="A1359">
        <v>947.56</v>
      </c>
      <c r="B1359" s="19">
        <f>'[2]NP Inflow data'!F1359</f>
        <v>0.403109601577684</v>
      </c>
      <c r="C1359" s="13">
        <f t="shared" si="51"/>
        <v>0.403109601577684</v>
      </c>
      <c r="E1359">
        <v>887.56</v>
      </c>
      <c r="F1359" s="16">
        <f>'[2]NP Inflow data'!C1359</f>
        <v>0.20171301952972001</v>
      </c>
      <c r="G1359" s="16">
        <f t="shared" si="50"/>
        <v>-7.8967255004702803</v>
      </c>
      <c r="H1359">
        <v>887.56</v>
      </c>
    </row>
    <row r="1360" spans="1:8">
      <c r="A1360">
        <v>947.57</v>
      </c>
      <c r="B1360" s="19">
        <f>'[2]NP Inflow data'!F1360</f>
        <v>0.40353944041274897</v>
      </c>
      <c r="C1360" s="13">
        <f t="shared" si="51"/>
        <v>0.40353944041274897</v>
      </c>
      <c r="E1360">
        <v>887.57</v>
      </c>
      <c r="F1360" s="16">
        <f>'[2]NP Inflow data'!C1360</f>
        <v>0.20198007095020401</v>
      </c>
      <c r="G1360" s="16">
        <f t="shared" si="50"/>
        <v>-7.8964584490497964</v>
      </c>
      <c r="H1360">
        <v>887.57</v>
      </c>
    </row>
    <row r="1361" spans="1:8">
      <c r="A1361">
        <v>947.58</v>
      </c>
      <c r="B1361" s="19">
        <f>'[2]NP Inflow data'!F1361</f>
        <v>0.40396947403933697</v>
      </c>
      <c r="C1361" s="13">
        <f t="shared" si="51"/>
        <v>0.40396947403933697</v>
      </c>
      <c r="E1361">
        <v>887.58</v>
      </c>
      <c r="F1361" s="16">
        <f>'[2]NP Inflow data'!C1361</f>
        <v>0.20224742790453901</v>
      </c>
      <c r="G1361" s="16">
        <f t="shared" si="50"/>
        <v>-7.896191092095461</v>
      </c>
      <c r="H1361">
        <v>887.58</v>
      </c>
    </row>
    <row r="1362" spans="1:8">
      <c r="A1362">
        <v>947.59</v>
      </c>
      <c r="B1362" s="19">
        <f>'[2]NP Inflow data'!F1362</f>
        <v>0.40439970300010702</v>
      </c>
      <c r="C1362" s="13">
        <f t="shared" si="51"/>
        <v>0.40439970300010702</v>
      </c>
      <c r="E1362">
        <v>887.59</v>
      </c>
      <c r="F1362" s="16">
        <f>'[2]NP Inflow data'!C1362</f>
        <v>0.202515091639553</v>
      </c>
      <c r="G1362" s="16">
        <f t="shared" si="50"/>
        <v>-7.8959234283604474</v>
      </c>
      <c r="H1362">
        <v>887.59</v>
      </c>
    </row>
    <row r="1363" spans="1:8">
      <c r="A1363">
        <v>947.6</v>
      </c>
      <c r="B1363" s="19">
        <f>'[2]NP Inflow data'!F1363</f>
        <v>0.404830127837711</v>
      </c>
      <c r="C1363" s="13">
        <f t="shared" si="51"/>
        <v>0.404830127837711</v>
      </c>
      <c r="E1363">
        <v>887.6</v>
      </c>
      <c r="F1363" s="16">
        <f>'[2]NP Inflow data'!C1363</f>
        <v>0.202783063402071</v>
      </c>
      <c r="G1363" s="16">
        <f t="shared" si="50"/>
        <v>-7.8956554565979289</v>
      </c>
      <c r="H1363">
        <v>887.6</v>
      </c>
    </row>
    <row r="1364" spans="1:8">
      <c r="A1364">
        <v>947.61</v>
      </c>
      <c r="B1364" s="19">
        <f>'[2]NP Inflow data'!F1364</f>
        <v>0.40526074909480198</v>
      </c>
      <c r="C1364" s="13">
        <f t="shared" si="51"/>
        <v>0.40526074909480198</v>
      </c>
      <c r="E1364">
        <v>887.61</v>
      </c>
      <c r="F1364" s="16">
        <f>'[2]NP Inflow data'!C1364</f>
        <v>0.20305134443891601</v>
      </c>
      <c r="G1364" s="16">
        <f t="shared" si="50"/>
        <v>-7.8953871755610843</v>
      </c>
      <c r="H1364">
        <v>887.61</v>
      </c>
    </row>
    <row r="1365" spans="1:8">
      <c r="A1365">
        <v>947.62</v>
      </c>
      <c r="B1365" s="19">
        <f>'[2]NP Inflow data'!F1365</f>
        <v>0.405691567314033</v>
      </c>
      <c r="C1365" s="13">
        <f t="shared" si="51"/>
        <v>0.405691567314033</v>
      </c>
      <c r="E1365">
        <v>887.62</v>
      </c>
      <c r="F1365" s="16">
        <f>'[2]NP Inflow data'!C1365</f>
        <v>0.203319935996914</v>
      </c>
      <c r="G1365" s="16">
        <f t="shared" si="50"/>
        <v>-7.895118584003086</v>
      </c>
      <c r="H1365">
        <v>887.62</v>
      </c>
    </row>
    <row r="1366" spans="1:8">
      <c r="A1366">
        <v>947.63</v>
      </c>
      <c r="B1366" s="19">
        <f>'[2]NP Inflow data'!F1366</f>
        <v>0.40612258303805698</v>
      </c>
      <c r="C1366" s="13">
        <f t="shared" si="51"/>
        <v>0.40612258303805698</v>
      </c>
      <c r="E1366">
        <v>887.63</v>
      </c>
      <c r="F1366" s="16">
        <f>'[2]NP Inflow data'!C1366</f>
        <v>0.20358883932288799</v>
      </c>
      <c r="G1366" s="16">
        <f t="shared" si="50"/>
        <v>-7.8948496806771118</v>
      </c>
      <c r="H1366">
        <v>887.63</v>
      </c>
    </row>
    <row r="1367" spans="1:8">
      <c r="A1367">
        <v>947.64</v>
      </c>
      <c r="B1367" s="19">
        <f>'[2]NP Inflow data'!F1367</f>
        <v>0.40655379680952702</v>
      </c>
      <c r="C1367" s="13">
        <f t="shared" si="51"/>
        <v>0.40655379680952702</v>
      </c>
      <c r="E1367">
        <v>887.64</v>
      </c>
      <c r="F1367" s="16">
        <f>'[2]NP Inflow data'!C1367</f>
        <v>0.203858055663664</v>
      </c>
      <c r="G1367" s="16">
        <f t="shared" si="50"/>
        <v>-7.894580464336336</v>
      </c>
      <c r="H1367">
        <v>887.64</v>
      </c>
    </row>
    <row r="1368" spans="1:8">
      <c r="A1368">
        <v>947.65</v>
      </c>
      <c r="B1368" s="19">
        <f>'[2]NP Inflow data'!F1368</f>
        <v>0.40698520917109399</v>
      </c>
      <c r="C1368" s="13">
        <f t="shared" si="51"/>
        <v>0.40698520917109399</v>
      </c>
      <c r="E1368">
        <v>887.65</v>
      </c>
      <c r="F1368" s="16">
        <f>'[2]NP Inflow data'!C1368</f>
        <v>0.204127586266065</v>
      </c>
      <c r="G1368" s="16">
        <f t="shared" si="50"/>
        <v>-7.8943109337339354</v>
      </c>
      <c r="H1368">
        <v>887.65</v>
      </c>
    </row>
    <row r="1369" spans="1:8">
      <c r="A1369">
        <v>947.66</v>
      </c>
      <c r="B1369" s="19">
        <f>'[2]NP Inflow data'!F1369</f>
        <v>0.40741682066541302</v>
      </c>
      <c r="C1369" s="13">
        <f t="shared" si="51"/>
        <v>0.40741682066541302</v>
      </c>
      <c r="E1369">
        <v>887.66</v>
      </c>
      <c r="F1369" s="16">
        <f>'[2]NP Inflow data'!C1369</f>
        <v>0.20439743237691599</v>
      </c>
      <c r="G1369" s="16">
        <f t="shared" si="50"/>
        <v>-7.8940410876230844</v>
      </c>
      <c r="H1369">
        <v>887.66</v>
      </c>
    </row>
    <row r="1370" spans="1:8">
      <c r="A1370">
        <v>947.67</v>
      </c>
      <c r="B1370" s="19">
        <f>'[2]NP Inflow data'!F1370</f>
        <v>0.40784863183513498</v>
      </c>
      <c r="C1370" s="13">
        <f t="shared" si="51"/>
        <v>0.40784863183513498</v>
      </c>
      <c r="E1370">
        <v>887.67</v>
      </c>
      <c r="F1370" s="16">
        <f>'[2]NP Inflow data'!C1370</f>
        <v>0.20466759524304101</v>
      </c>
      <c r="G1370" s="16">
        <f t="shared" si="50"/>
        <v>-7.893770924756959</v>
      </c>
      <c r="H1370">
        <v>887.67</v>
      </c>
    </row>
    <row r="1371" spans="1:8">
      <c r="A1371">
        <v>947.68</v>
      </c>
      <c r="B1371" s="19">
        <f>'[2]NP Inflow data'!F1371</f>
        <v>0.40828064322291502</v>
      </c>
      <c r="C1371" s="13">
        <f t="shared" si="51"/>
        <v>0.40828064322291502</v>
      </c>
      <c r="E1371">
        <v>887.68</v>
      </c>
      <c r="F1371" s="16">
        <f>'[2]NP Inflow data'!C1371</f>
        <v>0.20493807611126499</v>
      </c>
      <c r="G1371" s="16">
        <f t="shared" si="50"/>
        <v>-7.8935004438887351</v>
      </c>
      <c r="H1371">
        <v>887.68</v>
      </c>
    </row>
    <row r="1372" spans="1:8">
      <c r="A1372">
        <v>947.69</v>
      </c>
      <c r="B1372" s="19">
        <f>'[2]NP Inflow data'!F1372</f>
        <v>0.408712855371408</v>
      </c>
      <c r="C1372" s="13">
        <f t="shared" si="51"/>
        <v>0.408712855371408</v>
      </c>
      <c r="E1372">
        <v>887.69</v>
      </c>
      <c r="F1372" s="16">
        <f>'[2]NP Inflow data'!C1372</f>
        <v>0.20520887622841499</v>
      </c>
      <c r="G1372" s="16">
        <f t="shared" si="50"/>
        <v>-7.8932296437715852</v>
      </c>
      <c r="H1372">
        <v>887.69</v>
      </c>
    </row>
    <row r="1373" spans="1:8">
      <c r="A1373">
        <v>947.7</v>
      </c>
      <c r="B1373" s="19">
        <f>'[2]NP Inflow data'!F1373</f>
        <v>0.40914526882325902</v>
      </c>
      <c r="C1373" s="13">
        <f t="shared" si="51"/>
        <v>0.40914526882325902</v>
      </c>
      <c r="E1373">
        <v>887.7</v>
      </c>
      <c r="F1373" s="16">
        <f>'[2]NP Inflow data'!C1373</f>
        <v>0.20547999684130999</v>
      </c>
      <c r="G1373" s="16">
        <f t="shared" si="50"/>
        <v>-7.8929585231586898</v>
      </c>
      <c r="H1373">
        <v>887.7</v>
      </c>
    </row>
    <row r="1374" spans="1:8">
      <c r="A1374">
        <v>947.71</v>
      </c>
      <c r="B1374" s="19">
        <f>'[2]NP Inflow data'!F1374</f>
        <v>0.409577884121124</v>
      </c>
      <c r="C1374" s="13">
        <f t="shared" si="51"/>
        <v>0.409577884121124</v>
      </c>
      <c r="E1374">
        <v>887.71</v>
      </c>
      <c r="F1374" s="16">
        <f>'[2]NP Inflow data'!C1374</f>
        <v>0.20575143919677699</v>
      </c>
      <c r="G1374" s="16">
        <f t="shared" si="50"/>
        <v>-7.8926870808032232</v>
      </c>
      <c r="H1374">
        <v>887.71</v>
      </c>
    </row>
    <row r="1375" spans="1:8">
      <c r="A1375">
        <v>947.72</v>
      </c>
      <c r="B1375" s="19">
        <f>'[2]NP Inflow data'!F1375</f>
        <v>0.41001070180765797</v>
      </c>
      <c r="C1375" s="13">
        <f t="shared" si="51"/>
        <v>0.41001070180765797</v>
      </c>
      <c r="E1375">
        <v>887.72</v>
      </c>
      <c r="F1375" s="16">
        <f>'[2]NP Inflow data'!C1375</f>
        <v>0.206023204541641</v>
      </c>
      <c r="G1375" s="16">
        <f t="shared" si="50"/>
        <v>-7.8924153154583596</v>
      </c>
      <c r="H1375">
        <v>887.72</v>
      </c>
    </row>
    <row r="1376" spans="1:8">
      <c r="A1376">
        <v>947.73</v>
      </c>
      <c r="B1376" s="19">
        <f>'[2]NP Inflow data'!F1376</f>
        <v>0.41044372242551103</v>
      </c>
      <c r="C1376" s="13">
        <f t="shared" si="51"/>
        <v>0.41044372242551103</v>
      </c>
      <c r="E1376">
        <v>887.73</v>
      </c>
      <c r="F1376" s="16">
        <f>'[2]NP Inflow data'!C1376</f>
        <v>0.20629529412272499</v>
      </c>
      <c r="G1376" s="16">
        <f t="shared" si="50"/>
        <v>-7.892143225877275</v>
      </c>
      <c r="H1376">
        <v>887.73</v>
      </c>
    </row>
    <row r="1377" spans="1:8">
      <c r="A1377">
        <v>947.74</v>
      </c>
      <c r="B1377" s="19">
        <f>'[2]NP Inflow data'!F1377</f>
        <v>0.41087694651733903</v>
      </c>
      <c r="C1377" s="13">
        <f t="shared" si="51"/>
        <v>0.41087694651733903</v>
      </c>
      <c r="E1377">
        <v>887.74</v>
      </c>
      <c r="F1377" s="16">
        <f>'[2]NP Inflow data'!C1377</f>
        <v>0.20656770918685499</v>
      </c>
      <c r="G1377" s="16">
        <f t="shared" si="50"/>
        <v>-7.8918708108131455</v>
      </c>
      <c r="H1377">
        <v>887.74</v>
      </c>
    </row>
    <row r="1378" spans="1:8">
      <c r="A1378">
        <v>947.75</v>
      </c>
      <c r="B1378" s="19">
        <f>'[2]NP Inflow data'!F1378</f>
        <v>0.41131037462579201</v>
      </c>
      <c r="C1378" s="13">
        <f t="shared" si="51"/>
        <v>0.41131037462579201</v>
      </c>
      <c r="E1378">
        <v>887.75</v>
      </c>
      <c r="F1378" s="16">
        <f>'[2]NP Inflow data'!C1378</f>
        <v>0.20684045098085499</v>
      </c>
      <c r="G1378" s="16">
        <f t="shared" si="50"/>
        <v>-7.8915980690191452</v>
      </c>
      <c r="H1378">
        <v>887.75</v>
      </c>
    </row>
    <row r="1379" spans="1:8">
      <c r="A1379">
        <v>947.76</v>
      </c>
      <c r="B1379" s="19">
        <f>'[2]NP Inflow data'!F1379</f>
        <v>0.41174400729352401</v>
      </c>
      <c r="C1379" s="13">
        <f t="shared" si="51"/>
        <v>0.41174400729352401</v>
      </c>
      <c r="E1379">
        <v>887.76</v>
      </c>
      <c r="F1379" s="16">
        <f>'[2]NP Inflow data'!C1379</f>
        <v>0.20711352075154901</v>
      </c>
      <c r="G1379" s="16">
        <f t="shared" si="50"/>
        <v>-7.8913249992484511</v>
      </c>
      <c r="H1379">
        <v>887.76</v>
      </c>
    </row>
    <row r="1380" spans="1:8">
      <c r="A1380">
        <v>947.77</v>
      </c>
      <c r="B1380" s="19">
        <f>'[2]NP Inflow data'!F1380</f>
        <v>0.412177845063188</v>
      </c>
      <c r="C1380" s="13">
        <f t="shared" si="51"/>
        <v>0.412177845063188</v>
      </c>
      <c r="E1380">
        <v>887.77</v>
      </c>
      <c r="F1380" s="16">
        <f>'[2]NP Inflow data'!C1380</f>
        <v>0.20738691974576201</v>
      </c>
      <c r="G1380" s="16">
        <f t="shared" si="50"/>
        <v>-7.8910516002542384</v>
      </c>
      <c r="H1380">
        <v>887.77</v>
      </c>
    </row>
    <row r="1381" spans="1:8">
      <c r="A1381">
        <v>947.78</v>
      </c>
      <c r="B1381" s="19">
        <f>'[2]NP Inflow data'!F1381</f>
        <v>0.41261188847743602</v>
      </c>
      <c r="C1381" s="13">
        <f t="shared" si="51"/>
        <v>0.41261188847743602</v>
      </c>
      <c r="E1381">
        <v>887.78</v>
      </c>
      <c r="F1381" s="16">
        <f>'[2]NP Inflow data'!C1381</f>
        <v>0.20766064921031699</v>
      </c>
      <c r="G1381" s="16">
        <f t="shared" si="50"/>
        <v>-7.890777870789683</v>
      </c>
      <c r="H1381">
        <v>887.78</v>
      </c>
    </row>
    <row r="1382" spans="1:8">
      <c r="A1382">
        <v>947.79</v>
      </c>
      <c r="B1382" s="19">
        <f>'[2]NP Inflow data'!F1382</f>
        <v>0.41304613807892099</v>
      </c>
      <c r="C1382" s="13">
        <f t="shared" si="51"/>
        <v>0.41304613807892099</v>
      </c>
      <c r="E1382">
        <v>887.79</v>
      </c>
      <c r="F1382" s="16">
        <f>'[2]NP Inflow data'!C1382</f>
        <v>0.20793471039204101</v>
      </c>
      <c r="G1382" s="16">
        <f t="shared" si="50"/>
        <v>-7.8905038096079592</v>
      </c>
      <c r="H1382">
        <v>887.79</v>
      </c>
    </row>
    <row r="1383" spans="1:8">
      <c r="A1383">
        <v>947.8</v>
      </c>
      <c r="B1383" s="19">
        <f>'[2]NP Inflow data'!F1383</f>
        <v>0.413480594410297</v>
      </c>
      <c r="C1383" s="13">
        <f t="shared" si="51"/>
        <v>0.413480594410297</v>
      </c>
      <c r="E1383">
        <v>887.8</v>
      </c>
      <c r="F1383" s="16">
        <f>'[2]NP Inflow data'!C1383</f>
        <v>0.20820910453775601</v>
      </c>
      <c r="G1383" s="16">
        <f t="shared" si="50"/>
        <v>-7.8902294154622439</v>
      </c>
      <c r="H1383">
        <v>887.8</v>
      </c>
    </row>
    <row r="1384" spans="1:8">
      <c r="A1384">
        <v>947.81</v>
      </c>
      <c r="B1384" s="19">
        <f>'[2]NP Inflow data'!F1384</f>
        <v>0.41391525801421503</v>
      </c>
      <c r="C1384" s="13">
        <f t="shared" si="51"/>
        <v>0.41391525801421503</v>
      </c>
      <c r="E1384">
        <v>887.81</v>
      </c>
      <c r="F1384" s="16">
        <f>'[2]NP Inflow data'!C1384</f>
        <v>0.20848383289428801</v>
      </c>
      <c r="G1384" s="16">
        <f t="shared" si="50"/>
        <v>-7.8899546871057122</v>
      </c>
      <c r="H1384">
        <v>887.81</v>
      </c>
    </row>
    <row r="1385" spans="1:8">
      <c r="A1385">
        <v>947.82</v>
      </c>
      <c r="B1385" s="19">
        <f>'[2]NP Inflow data'!F1385</f>
        <v>0.41435012943333399</v>
      </c>
      <c r="C1385" s="13">
        <f t="shared" si="51"/>
        <v>0.41435012943333399</v>
      </c>
      <c r="E1385">
        <v>887.82</v>
      </c>
      <c r="F1385" s="16">
        <f>'[2]NP Inflow data'!C1385</f>
        <v>0.20875889670846301</v>
      </c>
      <c r="G1385" s="16">
        <f t="shared" si="50"/>
        <v>-7.8896796232915376</v>
      </c>
      <c r="H1385">
        <v>887.82</v>
      </c>
    </row>
    <row r="1386" spans="1:8">
      <c r="A1386">
        <v>947.83</v>
      </c>
      <c r="B1386" s="19">
        <f>'[2]NP Inflow data'!F1386</f>
        <v>0.41478520921029599</v>
      </c>
      <c r="C1386" s="13">
        <f t="shared" si="51"/>
        <v>0.41478520921029599</v>
      </c>
      <c r="E1386">
        <v>887.83</v>
      </c>
      <c r="F1386" s="16">
        <f>'[2]NP Inflow data'!C1386</f>
        <v>0.20903429722710101</v>
      </c>
      <c r="G1386" s="16">
        <f t="shared" si="50"/>
        <v>-7.8894042227728995</v>
      </c>
      <c r="H1386">
        <v>887.83</v>
      </c>
    </row>
    <row r="1387" spans="1:8">
      <c r="A1387">
        <v>947.84</v>
      </c>
      <c r="B1387" s="19">
        <f>'[2]NP Inflow data'!F1387</f>
        <v>0.415220497887759</v>
      </c>
      <c r="C1387" s="13">
        <f t="shared" si="51"/>
        <v>0.415220497887759</v>
      </c>
      <c r="E1387">
        <v>887.84</v>
      </c>
      <c r="F1387" s="16">
        <f>'[2]NP Inflow data'!C1387</f>
        <v>0.209310035697028</v>
      </c>
      <c r="G1387" s="16">
        <f t="shared" si="50"/>
        <v>-7.8891284843029723</v>
      </c>
      <c r="H1387">
        <v>887.84</v>
      </c>
    </row>
    <row r="1388" spans="1:8">
      <c r="A1388">
        <v>947.85</v>
      </c>
      <c r="B1388" s="19">
        <f>'[2]NP Inflow data'!F1388</f>
        <v>0.41565599600837599</v>
      </c>
      <c r="C1388" s="13">
        <f t="shared" si="51"/>
        <v>0.41565599600837599</v>
      </c>
      <c r="E1388">
        <v>887.85</v>
      </c>
      <c r="F1388" s="16">
        <f>'[2]NP Inflow data'!C1388</f>
        <v>0.20958611336506999</v>
      </c>
      <c r="G1388" s="16">
        <f t="shared" si="50"/>
        <v>-7.8888524066349301</v>
      </c>
      <c r="H1388">
        <v>887.85</v>
      </c>
    </row>
    <row r="1389" spans="1:8">
      <c r="A1389">
        <v>947.86</v>
      </c>
      <c r="B1389" s="19">
        <f>'[2]NP Inflow data'!F1389</f>
        <v>0.41609170411480001</v>
      </c>
      <c r="C1389" s="13">
        <f t="shared" si="51"/>
        <v>0.41609170411480001</v>
      </c>
      <c r="E1389">
        <v>887.86</v>
      </c>
      <c r="F1389" s="16">
        <f>'[2]NP Inflow data'!C1389</f>
        <v>0.20986253147805001</v>
      </c>
      <c r="G1389" s="16">
        <f t="shared" si="50"/>
        <v>-7.88857598852195</v>
      </c>
      <c r="H1389">
        <v>887.86</v>
      </c>
    </row>
    <row r="1390" spans="1:8">
      <c r="A1390">
        <v>947.87</v>
      </c>
      <c r="B1390" s="19">
        <f>'[2]NP Inflow data'!F1390</f>
        <v>0.41652762274968302</v>
      </c>
      <c r="C1390" s="13">
        <f t="shared" si="51"/>
        <v>0.41652762274968302</v>
      </c>
      <c r="E1390">
        <v>887.87</v>
      </c>
      <c r="F1390" s="16">
        <f>'[2]NP Inflow data'!C1390</f>
        <v>0.21013929128279299</v>
      </c>
      <c r="G1390" s="16">
        <f t="shared" si="50"/>
        <v>-7.8882992287172069</v>
      </c>
      <c r="H1390">
        <v>887.87</v>
      </c>
    </row>
    <row r="1391" spans="1:8">
      <c r="A1391">
        <v>947.88</v>
      </c>
      <c r="B1391" s="19">
        <f>'[2]NP Inflow data'!F1391</f>
        <v>0.41696375245567902</v>
      </c>
      <c r="C1391" s="13">
        <f t="shared" si="51"/>
        <v>0.41696375245567902</v>
      </c>
      <c r="E1391">
        <v>887.88</v>
      </c>
      <c r="F1391" s="16">
        <f>'[2]NP Inflow data'!C1391</f>
        <v>0.210416394026123</v>
      </c>
      <c r="G1391" s="16">
        <f t="shared" si="50"/>
        <v>-7.888022125973877</v>
      </c>
      <c r="H1391">
        <v>887.88</v>
      </c>
    </row>
    <row r="1392" spans="1:8">
      <c r="A1392">
        <v>947.89</v>
      </c>
      <c r="B1392" s="19">
        <f>'[2]NP Inflow data'!F1392</f>
        <v>0.41740009377543902</v>
      </c>
      <c r="C1392" s="13">
        <f t="shared" si="51"/>
        <v>0.41740009377543902</v>
      </c>
      <c r="E1392">
        <v>887.89</v>
      </c>
      <c r="F1392" s="16">
        <f>'[2]NP Inflow data'!C1392</f>
        <v>0.21069384095486501</v>
      </c>
      <c r="G1392" s="16">
        <f t="shared" si="50"/>
        <v>-7.8877446790451353</v>
      </c>
      <c r="H1392">
        <v>887.89</v>
      </c>
    </row>
    <row r="1393" spans="1:8">
      <c r="A1393">
        <v>947.9</v>
      </c>
      <c r="B1393" s="19">
        <f>'[2]NP Inflow data'!F1393</f>
        <v>0.41783664725161801</v>
      </c>
      <c r="C1393" s="13">
        <f t="shared" si="51"/>
        <v>0.41783664725161801</v>
      </c>
      <c r="E1393">
        <v>887.9</v>
      </c>
      <c r="F1393" s="16">
        <f>'[2]NP Inflow data'!C1393</f>
        <v>0.21097163331584401</v>
      </c>
      <c r="G1393" s="16">
        <f t="shared" si="50"/>
        <v>-7.8874668866841562</v>
      </c>
      <c r="H1393">
        <v>887.9</v>
      </c>
    </row>
    <row r="1394" spans="1:8">
      <c r="A1394">
        <v>947.91</v>
      </c>
      <c r="B1394" s="19">
        <f>'[2]NP Inflow data'!F1394</f>
        <v>0.41827341342686702</v>
      </c>
      <c r="C1394" s="13">
        <f t="shared" si="51"/>
        <v>0.41827341342686702</v>
      </c>
      <c r="E1394">
        <v>887.91</v>
      </c>
      <c r="F1394" s="16">
        <f>'[2]NP Inflow data'!C1394</f>
        <v>0.21124977235588299</v>
      </c>
      <c r="G1394" s="16">
        <f t="shared" si="50"/>
        <v>-7.8871887476441174</v>
      </c>
      <c r="H1394">
        <v>887.91</v>
      </c>
    </row>
    <row r="1395" spans="1:8">
      <c r="A1395">
        <v>947.92</v>
      </c>
      <c r="B1395" s="19">
        <f>'[2]NP Inflow data'!F1395</f>
        <v>0.41871039284383899</v>
      </c>
      <c r="C1395" s="13">
        <f t="shared" si="51"/>
        <v>0.41871039284383899</v>
      </c>
      <c r="E1395">
        <v>887.92</v>
      </c>
      <c r="F1395" s="16">
        <f>'[2]NP Inflow data'!C1395</f>
        <v>0.21152825932180699</v>
      </c>
      <c r="G1395" s="16">
        <f t="shared" si="50"/>
        <v>-7.8869102606781931</v>
      </c>
      <c r="H1395">
        <v>887.92</v>
      </c>
    </row>
    <row r="1396" spans="1:8">
      <c r="A1396">
        <v>947.93</v>
      </c>
      <c r="B1396" s="19">
        <f>'[2]NP Inflow data'!F1396</f>
        <v>0.41914758604518798</v>
      </c>
      <c r="C1396" s="13">
        <f t="shared" si="51"/>
        <v>0.41914758604518798</v>
      </c>
      <c r="E1396">
        <v>887.93</v>
      </c>
      <c r="F1396" s="16">
        <f>'[2]NP Inflow data'!C1396</f>
        <v>0.21180709546044099</v>
      </c>
      <c r="G1396" s="16">
        <f t="shared" si="50"/>
        <v>-7.8866314245395595</v>
      </c>
      <c r="H1396">
        <v>887.93</v>
      </c>
    </row>
    <row r="1397" spans="1:8">
      <c r="A1397">
        <v>947.94</v>
      </c>
      <c r="B1397" s="19">
        <f>'[2]NP Inflow data'!F1397</f>
        <v>0.41958499357357099</v>
      </c>
      <c r="C1397" s="13">
        <f t="shared" si="51"/>
        <v>0.41958499357357099</v>
      </c>
      <c r="E1397">
        <v>887.94</v>
      </c>
      <c r="F1397" s="16">
        <f>'[2]NP Inflow data'!C1397</f>
        <v>0.21208628201861199</v>
      </c>
      <c r="G1397" s="16">
        <f t="shared" si="50"/>
        <v>-7.886352237981388</v>
      </c>
      <c r="H1397">
        <v>887.94</v>
      </c>
    </row>
    <row r="1398" spans="1:8">
      <c r="A1398">
        <v>947.95</v>
      </c>
      <c r="B1398" s="19">
        <f>'[2]NP Inflow data'!F1398</f>
        <v>0.42002261597162999</v>
      </c>
      <c r="C1398" s="13">
        <f t="shared" si="51"/>
        <v>0.42002261597162999</v>
      </c>
      <c r="E1398">
        <v>887.95</v>
      </c>
      <c r="F1398" s="16">
        <f>'[2]NP Inflow data'!C1398</f>
        <v>0.21236582024313799</v>
      </c>
      <c r="G1398" s="16">
        <f t="shared" si="50"/>
        <v>-7.8860726997568626</v>
      </c>
      <c r="H1398">
        <v>887.95</v>
      </c>
    </row>
    <row r="1399" spans="1:8">
      <c r="A1399">
        <v>947.96</v>
      </c>
      <c r="B1399" s="19">
        <f>'[2]NP Inflow data'!F1399</f>
        <v>0.42046045378202401</v>
      </c>
      <c r="C1399" s="13">
        <f t="shared" si="51"/>
        <v>0.42046045378202401</v>
      </c>
      <c r="E1399">
        <v>887.96</v>
      </c>
      <c r="F1399" s="16">
        <f>'[2]NP Inflow data'!C1399</f>
        <v>0.21264571138084701</v>
      </c>
      <c r="G1399" s="16">
        <f t="shared" si="50"/>
        <v>-7.8857928086191533</v>
      </c>
      <c r="H1399">
        <v>887.96</v>
      </c>
    </row>
    <row r="1400" spans="1:8">
      <c r="A1400">
        <v>947.97</v>
      </c>
      <c r="B1400" s="19">
        <f>'[2]NP Inflow data'!F1400</f>
        <v>0.42089850754740499</v>
      </c>
      <c r="C1400" s="13">
        <f t="shared" si="51"/>
        <v>0.42089850754740499</v>
      </c>
      <c r="E1400">
        <v>887.97</v>
      </c>
      <c r="F1400" s="16">
        <f>'[2]NP Inflow data'!C1400</f>
        <v>0.21292595667856301</v>
      </c>
      <c r="G1400" s="16">
        <f t="shared" si="50"/>
        <v>-7.8855125633214369</v>
      </c>
      <c r="H1400">
        <v>887.97</v>
      </c>
    </row>
    <row r="1401" spans="1:8">
      <c r="A1401">
        <v>947.98</v>
      </c>
      <c r="B1401" s="19">
        <f>'[2]NP Inflow data'!F1401</f>
        <v>0.421336777810426</v>
      </c>
      <c r="C1401" s="13">
        <f t="shared" si="51"/>
        <v>0.421336777810426</v>
      </c>
      <c r="E1401">
        <v>887.98</v>
      </c>
      <c r="F1401" s="16">
        <f>'[2]NP Inflow data'!C1401</f>
        <v>0.21320655738311101</v>
      </c>
      <c r="G1401" s="16">
        <f t="shared" si="50"/>
        <v>-7.8852319626168894</v>
      </c>
      <c r="H1401">
        <v>887.98</v>
      </c>
    </row>
    <row r="1402" spans="1:8">
      <c r="A1402">
        <v>947.99</v>
      </c>
      <c r="B1402" s="19">
        <f>'[2]NP Inflow data'!F1402</f>
        <v>0.42177526511374003</v>
      </c>
      <c r="C1402" s="13">
        <f t="shared" si="51"/>
        <v>0.42177526511374003</v>
      </c>
      <c r="E1402">
        <v>887.99</v>
      </c>
      <c r="F1402" s="16">
        <f>'[2]NP Inflow data'!C1402</f>
        <v>0.213487514741315</v>
      </c>
      <c r="G1402" s="16">
        <f t="shared" si="50"/>
        <v>-7.8849510052586851</v>
      </c>
      <c r="H1402">
        <v>887.99</v>
      </c>
    </row>
    <row r="1403" spans="1:8">
      <c r="A1403">
        <v>948</v>
      </c>
      <c r="B1403" s="19">
        <f>'[2]NP Inflow data'!F1403</f>
        <v>0.42221396999999999</v>
      </c>
      <c r="C1403" s="13">
        <f t="shared" si="51"/>
        <v>0.42221396999999999</v>
      </c>
      <c r="E1403">
        <v>888</v>
      </c>
      <c r="F1403" s="16">
        <f>'[2]NP Inflow data'!C1403</f>
        <v>0.21376882999999999</v>
      </c>
      <c r="G1403" s="16">
        <f t="shared" si="50"/>
        <v>-7.88466969</v>
      </c>
      <c r="H1403">
        <v>888</v>
      </c>
    </row>
    <row r="1404" spans="1:8">
      <c r="A1404">
        <v>948.01</v>
      </c>
      <c r="B1404" s="19">
        <f>'[2]NP Inflow data'!F1404</f>
        <v>0.42265289275940199</v>
      </c>
      <c r="C1404" s="13">
        <f t="shared" si="51"/>
        <v>0.42265289275940199</v>
      </c>
      <c r="E1404">
        <v>888.01</v>
      </c>
      <c r="F1404" s="16">
        <f>'[2]NP Inflow data'!C1404</f>
        <v>0.21405050419037699</v>
      </c>
      <c r="G1404" s="16">
        <f t="shared" si="50"/>
        <v>-7.8843880158096233</v>
      </c>
      <c r="H1404">
        <v>888.01</v>
      </c>
    </row>
    <row r="1405" spans="1:8">
      <c r="A1405">
        <v>948.02</v>
      </c>
      <c r="B1405" s="19">
        <f>'[2]NP Inflow data'!F1405</f>
        <v>0.42309203267231998</v>
      </c>
      <c r="C1405" s="13">
        <f t="shared" si="51"/>
        <v>0.42309203267231998</v>
      </c>
      <c r="E1405">
        <v>888.02</v>
      </c>
      <c r="F1405" s="16">
        <f>'[2]NP Inflow data'!C1405</f>
        <v>0.21433253748120401</v>
      </c>
      <c r="G1405" s="16">
        <f t="shared" si="50"/>
        <v>-7.884105982518796</v>
      </c>
      <c r="H1405">
        <v>888.02</v>
      </c>
    </row>
    <row r="1406" spans="1:8">
      <c r="A1406">
        <v>948.03</v>
      </c>
      <c r="B1406" s="19">
        <f>'[2]NP Inflow data'!F1406</f>
        <v>0.42353138876666901</v>
      </c>
      <c r="C1406" s="13">
        <f t="shared" si="51"/>
        <v>0.42353138876666901</v>
      </c>
      <c r="E1406">
        <v>888.03</v>
      </c>
      <c r="F1406" s="16">
        <f>'[2]NP Inflow data'!C1406</f>
        <v>0.21461492982562899</v>
      </c>
      <c r="G1406" s="16">
        <f t="shared" si="50"/>
        <v>-7.8838235901743712</v>
      </c>
      <c r="H1406">
        <v>888.03</v>
      </c>
    </row>
    <row r="1407" spans="1:8">
      <c r="A1407">
        <v>948.04</v>
      </c>
      <c r="B1407" s="19">
        <f>'[2]NP Inflow data'!F1407</f>
        <v>0.423970960070368</v>
      </c>
      <c r="C1407" s="13">
        <f t="shared" si="51"/>
        <v>0.423970960070368</v>
      </c>
      <c r="E1407">
        <v>888.04</v>
      </c>
      <c r="F1407" s="16">
        <f>'[2]NP Inflow data'!C1407</f>
        <v>0.214897681176797</v>
      </c>
      <c r="G1407" s="16">
        <f t="shared" si="50"/>
        <v>-7.8835408388232029</v>
      </c>
      <c r="H1407">
        <v>888.04</v>
      </c>
    </row>
    <row r="1408" spans="1:8">
      <c r="A1408">
        <v>948.05</v>
      </c>
      <c r="B1408" s="19">
        <f>'[2]NP Inflow data'!F1408</f>
        <v>0.42441074561133302</v>
      </c>
      <c r="C1408" s="13">
        <f t="shared" si="51"/>
        <v>0.42441074561133302</v>
      </c>
      <c r="E1408">
        <v>888.05</v>
      </c>
      <c r="F1408" s="16">
        <f>'[2]NP Inflow data'!C1408</f>
        <v>0.21518079148785499</v>
      </c>
      <c r="G1408" s="16">
        <f t="shared" si="50"/>
        <v>-7.8832577285121452</v>
      </c>
      <c r="H1408">
        <v>888.05</v>
      </c>
    </row>
    <row r="1409" spans="1:8">
      <c r="A1409">
        <v>948.06</v>
      </c>
      <c r="B1409" s="19">
        <f>'[2]NP Inflow data'!F1409</f>
        <v>0.42485074441748</v>
      </c>
      <c r="C1409" s="13">
        <f t="shared" si="51"/>
        <v>0.42485074441748</v>
      </c>
      <c r="E1409">
        <v>888.06</v>
      </c>
      <c r="F1409" s="16">
        <f>'[2]NP Inflow data'!C1409</f>
        <v>0.21546426071194799</v>
      </c>
      <c r="G1409" s="16">
        <f t="shared" si="50"/>
        <v>-7.8829742592880523</v>
      </c>
      <c r="H1409">
        <v>888.06</v>
      </c>
    </row>
    <row r="1410" spans="1:8">
      <c r="A1410">
        <v>948.07</v>
      </c>
      <c r="B1410" s="19">
        <f>'[2]NP Inflow data'!F1410</f>
        <v>0.42529095551673302</v>
      </c>
      <c r="C1410" s="13">
        <f t="shared" si="51"/>
        <v>0.42529095551673302</v>
      </c>
      <c r="E1410">
        <v>888.07</v>
      </c>
      <c r="F1410" s="16">
        <f>'[2]NP Inflow data'!C1410</f>
        <v>0.21574808880222701</v>
      </c>
      <c r="G1410" s="16">
        <f t="shared" si="50"/>
        <v>-7.8826904311977728</v>
      </c>
      <c r="H1410">
        <v>888.07</v>
      </c>
    </row>
    <row r="1411" spans="1:8">
      <c r="A1411">
        <v>948.08</v>
      </c>
      <c r="B1411" s="19">
        <f>'[2]NP Inflow data'!F1411</f>
        <v>0.425731377936997</v>
      </c>
      <c r="C1411" s="13">
        <f t="shared" si="51"/>
        <v>0.425731377936997</v>
      </c>
      <c r="E1411">
        <v>888.08</v>
      </c>
      <c r="F1411" s="16">
        <f>'[2]NP Inflow data'!C1411</f>
        <v>0.21603227571183001</v>
      </c>
      <c r="G1411" s="16">
        <f t="shared" si="50"/>
        <v>-7.8824062442881706</v>
      </c>
      <c r="H1411">
        <v>888.08</v>
      </c>
    </row>
    <row r="1412" spans="1:8">
      <c r="A1412">
        <v>948.09</v>
      </c>
      <c r="B1412" s="19">
        <f>'[2]NP Inflow data'!F1412</f>
        <v>0.42617201070619398</v>
      </c>
      <c r="C1412" s="13">
        <f t="shared" si="51"/>
        <v>0.42617201070619398</v>
      </c>
      <c r="E1412">
        <v>888.09</v>
      </c>
      <c r="F1412" s="16">
        <f>'[2]NP Inflow data'!C1412</f>
        <v>0.21631682139390701</v>
      </c>
      <c r="G1412" s="16">
        <f t="shared" si="50"/>
        <v>-7.8821216986060936</v>
      </c>
      <c r="H1412">
        <v>888.09</v>
      </c>
    </row>
    <row r="1413" spans="1:8">
      <c r="A1413">
        <v>948.1</v>
      </c>
      <c r="B1413" s="19">
        <f>'[2]NP Inflow data'!F1413</f>
        <v>0.42661285285224099</v>
      </c>
      <c r="C1413" s="13">
        <f t="shared" si="51"/>
        <v>0.42661285285224099</v>
      </c>
      <c r="E1413">
        <v>888.1</v>
      </c>
      <c r="F1413" s="16">
        <f>'[2]NP Inflow data'!C1413</f>
        <v>0.216601725801604</v>
      </c>
      <c r="G1413" s="16">
        <f t="shared" ref="G1413:G1476" si="52">F1413-$F$3103</f>
        <v>-7.8818367941983958</v>
      </c>
      <c r="H1413">
        <v>888.1</v>
      </c>
    </row>
    <row r="1414" spans="1:8">
      <c r="A1414">
        <v>948.11</v>
      </c>
      <c r="B1414" s="19">
        <f>'[2]NP Inflow data'!F1414</f>
        <v>0.42705390340305599</v>
      </c>
      <c r="C1414" s="13">
        <f t="shared" ref="C1414:C1477" si="53">B1414-$B$24</f>
        <v>0.42705390340305599</v>
      </c>
      <c r="E1414">
        <v>888.11</v>
      </c>
      <c r="F1414" s="16">
        <f>'[2]NP Inflow data'!C1414</f>
        <v>0.21688698888806801</v>
      </c>
      <c r="G1414" s="16">
        <f t="shared" si="52"/>
        <v>-7.8815515311119322</v>
      </c>
      <c r="H1414">
        <v>888.11</v>
      </c>
    </row>
    <row r="1415" spans="1:8">
      <c r="A1415">
        <v>948.12</v>
      </c>
      <c r="B1415" s="19">
        <f>'[2]NP Inflow data'!F1415</f>
        <v>0.42749516138655502</v>
      </c>
      <c r="C1415" s="13">
        <f t="shared" si="53"/>
        <v>0.42749516138655502</v>
      </c>
      <c r="E1415">
        <v>888.12</v>
      </c>
      <c r="F1415" s="16">
        <f>'[2]NP Inflow data'!C1415</f>
        <v>0.21717261060644399</v>
      </c>
      <c r="G1415" s="16">
        <f t="shared" si="52"/>
        <v>-7.881265909393556</v>
      </c>
      <c r="H1415">
        <v>888.12</v>
      </c>
    </row>
    <row r="1416" spans="1:8">
      <c r="A1416">
        <v>948.13</v>
      </c>
      <c r="B1416" s="19">
        <f>'[2]NP Inflow data'!F1416</f>
        <v>0.427936625830655</v>
      </c>
      <c r="C1416" s="13">
        <f t="shared" si="53"/>
        <v>0.427936625830655</v>
      </c>
      <c r="E1416">
        <v>888.13</v>
      </c>
      <c r="F1416" s="16">
        <f>'[2]NP Inflow data'!C1416</f>
        <v>0.21745859090987801</v>
      </c>
      <c r="G1416" s="16">
        <f t="shared" si="52"/>
        <v>-7.8809799290901221</v>
      </c>
      <c r="H1416">
        <v>888.13</v>
      </c>
    </row>
    <row r="1417" spans="1:8">
      <c r="A1417">
        <v>948.14</v>
      </c>
      <c r="B1417" s="19">
        <f>'[2]NP Inflow data'!F1417</f>
        <v>0.42837829576327202</v>
      </c>
      <c r="C1417" s="13">
        <f t="shared" si="53"/>
        <v>0.42837829576327202</v>
      </c>
      <c r="E1417">
        <v>888.14</v>
      </c>
      <c r="F1417" s="16">
        <f>'[2]NP Inflow data'!C1417</f>
        <v>0.21774492975151699</v>
      </c>
      <c r="G1417" s="16">
        <f t="shared" si="52"/>
        <v>-7.8806935902484829</v>
      </c>
      <c r="H1417">
        <v>888.14</v>
      </c>
    </row>
    <row r="1418" spans="1:8">
      <c r="A1418">
        <v>948.15</v>
      </c>
      <c r="B1418" s="19">
        <f>'[2]NP Inflow data'!F1418</f>
        <v>0.42882017021232499</v>
      </c>
      <c r="C1418" s="13">
        <f t="shared" si="53"/>
        <v>0.42882017021232499</v>
      </c>
      <c r="E1418">
        <v>888.15</v>
      </c>
      <c r="F1418" s="16">
        <f>'[2]NP Inflow data'!C1418</f>
        <v>0.21803162708450699</v>
      </c>
      <c r="G1418" s="16">
        <f t="shared" si="52"/>
        <v>-7.8804068929154933</v>
      </c>
      <c r="H1418">
        <v>888.15</v>
      </c>
    </row>
    <row r="1419" spans="1:8">
      <c r="A1419">
        <v>948.16</v>
      </c>
      <c r="B1419" s="19">
        <f>'[2]NP Inflow data'!F1419</f>
        <v>0.429262248205729</v>
      </c>
      <c r="C1419" s="13">
        <f t="shared" si="53"/>
        <v>0.429262248205729</v>
      </c>
      <c r="E1419">
        <v>888.16</v>
      </c>
      <c r="F1419" s="16">
        <f>'[2]NP Inflow data'!C1419</f>
        <v>0.21831868286199399</v>
      </c>
      <c r="G1419" s="16">
        <f t="shared" si="52"/>
        <v>-7.8801198371380066</v>
      </c>
      <c r="H1419">
        <v>888.16</v>
      </c>
    </row>
    <row r="1420" spans="1:8">
      <c r="A1420">
        <v>948.17</v>
      </c>
      <c r="B1420" s="19">
        <f>'[2]NP Inflow data'!F1420</f>
        <v>0.42970452877140097</v>
      </c>
      <c r="C1420" s="13">
        <f t="shared" si="53"/>
        <v>0.42970452877140097</v>
      </c>
      <c r="E1420">
        <v>888.17</v>
      </c>
      <c r="F1420" s="16">
        <f>'[2]NP Inflow data'!C1420</f>
        <v>0.218606097037124</v>
      </c>
      <c r="G1420" s="16">
        <f t="shared" si="52"/>
        <v>-7.8798324229628758</v>
      </c>
      <c r="H1420">
        <v>888.17</v>
      </c>
    </row>
    <row r="1421" spans="1:8">
      <c r="A1421">
        <v>948.18</v>
      </c>
      <c r="B1421" s="19">
        <f>'[2]NP Inflow data'!F1421</f>
        <v>0.43014701093725899</v>
      </c>
      <c r="C1421" s="13">
        <f t="shared" si="53"/>
        <v>0.43014701093725899</v>
      </c>
      <c r="E1421">
        <v>888.18</v>
      </c>
      <c r="F1421" s="16">
        <f>'[2]NP Inflow data'!C1421</f>
        <v>0.21889386956304299</v>
      </c>
      <c r="G1421" s="16">
        <f t="shared" si="52"/>
        <v>-7.8795446504369568</v>
      </c>
      <c r="H1421">
        <v>888.18</v>
      </c>
    </row>
    <row r="1422" spans="1:8">
      <c r="A1422">
        <v>948.19</v>
      </c>
      <c r="B1422" s="19">
        <f>'[2]NP Inflow data'!F1422</f>
        <v>0.43058969373122402</v>
      </c>
      <c r="C1422" s="13">
        <f t="shared" si="53"/>
        <v>0.43058969373122402</v>
      </c>
      <c r="E1422">
        <v>888.19</v>
      </c>
      <c r="F1422" s="16">
        <f>'[2]NP Inflow data'!C1422</f>
        <v>0.21918200039290101</v>
      </c>
      <c r="G1422" s="16">
        <f t="shared" si="52"/>
        <v>-7.8792565196070994</v>
      </c>
      <c r="H1422">
        <v>888.19</v>
      </c>
    </row>
    <row r="1423" spans="1:8">
      <c r="A1423">
        <v>948.2</v>
      </c>
      <c r="B1423" s="19">
        <f>'[2]NP Inflow data'!F1423</f>
        <v>0.431032576181203</v>
      </c>
      <c r="C1423" s="13">
        <f t="shared" si="53"/>
        <v>0.431032576181203</v>
      </c>
      <c r="E1423">
        <v>888.2</v>
      </c>
      <c r="F1423" s="16">
        <f>'[2]NP Inflow data'!C1423</f>
        <v>0.21947048947983699</v>
      </c>
      <c r="G1423" s="16">
        <f t="shared" si="52"/>
        <v>-7.8789680305201628</v>
      </c>
      <c r="H1423">
        <v>888.2</v>
      </c>
    </row>
    <row r="1424" spans="1:8">
      <c r="A1424">
        <v>948.21</v>
      </c>
      <c r="B1424" s="19">
        <f>'[2]NP Inflow data'!F1424</f>
        <v>0.431475657315118</v>
      </c>
      <c r="C1424" s="13">
        <f t="shared" si="53"/>
        <v>0.431475657315118</v>
      </c>
      <c r="E1424">
        <v>888.21</v>
      </c>
      <c r="F1424" s="16">
        <f>'[2]NP Inflow data'!C1424</f>
        <v>0.21975933677699999</v>
      </c>
      <c r="G1424" s="16">
        <f t="shared" si="52"/>
        <v>-7.8786791832230003</v>
      </c>
      <c r="H1424">
        <v>888.21</v>
      </c>
    </row>
    <row r="1425" spans="1:8">
      <c r="A1425">
        <v>948.22</v>
      </c>
      <c r="B1425" s="19">
        <f>'[2]NP Inflow data'!F1425</f>
        <v>0.431918936160886</v>
      </c>
      <c r="C1425" s="13">
        <f t="shared" si="53"/>
        <v>0.431918936160886</v>
      </c>
      <c r="E1425">
        <v>888.22</v>
      </c>
      <c r="F1425" s="16">
        <f>'[2]NP Inflow data'!C1425</f>
        <v>0.220048542237537</v>
      </c>
      <c r="G1425" s="16">
        <f t="shared" si="52"/>
        <v>-7.8783899777624633</v>
      </c>
      <c r="H1425">
        <v>888.22</v>
      </c>
    </row>
    <row r="1426" spans="1:8">
      <c r="A1426">
        <v>948.23</v>
      </c>
      <c r="B1426" s="19">
        <f>'[2]NP Inflow data'!F1426</f>
        <v>0.43236241174642298</v>
      </c>
      <c r="C1426" s="13">
        <f t="shared" si="53"/>
        <v>0.43236241174642298</v>
      </c>
      <c r="E1426">
        <v>888.23</v>
      </c>
      <c r="F1426" s="16">
        <f>'[2]NP Inflow data'!C1426</f>
        <v>0.22033810581459501</v>
      </c>
      <c r="G1426" s="16">
        <f t="shared" si="52"/>
        <v>-7.878100414185405</v>
      </c>
      <c r="H1426">
        <v>888.23</v>
      </c>
    </row>
    <row r="1427" spans="1:8">
      <c r="A1427">
        <v>948.24</v>
      </c>
      <c r="B1427" s="19">
        <f>'[2]NP Inflow data'!F1427</f>
        <v>0.43280608309964802</v>
      </c>
      <c r="C1427" s="13">
        <f t="shared" si="53"/>
        <v>0.43280608309964802</v>
      </c>
      <c r="E1427">
        <v>888.24</v>
      </c>
      <c r="F1427" s="16">
        <f>'[2]NP Inflow data'!C1427</f>
        <v>0.22062802746131799</v>
      </c>
      <c r="G1427" s="16">
        <f t="shared" si="52"/>
        <v>-7.877810492538682</v>
      </c>
      <c r="H1427">
        <v>888.24</v>
      </c>
    </row>
    <row r="1428" spans="1:8">
      <c r="A1428">
        <v>948.25</v>
      </c>
      <c r="B1428" s="19">
        <f>'[2]NP Inflow data'!F1428</f>
        <v>0.43324994924847499</v>
      </c>
      <c r="C1428" s="13">
        <f t="shared" si="53"/>
        <v>0.43324994924847499</v>
      </c>
      <c r="E1428">
        <v>888.25</v>
      </c>
      <c r="F1428" s="16">
        <f>'[2]NP Inflow data'!C1428</f>
        <v>0.220918307130853</v>
      </c>
      <c r="G1428" s="16">
        <f t="shared" si="52"/>
        <v>-7.8775202128691468</v>
      </c>
      <c r="H1428">
        <v>888.25</v>
      </c>
    </row>
    <row r="1429" spans="1:8">
      <c r="A1429">
        <v>948.26</v>
      </c>
      <c r="B1429" s="19">
        <f>'[2]NP Inflow data'!F1429</f>
        <v>0.43369400922082302</v>
      </c>
      <c r="C1429" s="13">
        <f t="shared" si="53"/>
        <v>0.43369400922082302</v>
      </c>
      <c r="E1429">
        <v>888.26</v>
      </c>
      <c r="F1429" s="16">
        <f>'[2]NP Inflow data'!C1429</f>
        <v>0.22120894477634601</v>
      </c>
      <c r="G1429" s="16">
        <f t="shared" si="52"/>
        <v>-7.8772295752236543</v>
      </c>
      <c r="H1429">
        <v>888.26</v>
      </c>
    </row>
    <row r="1430" spans="1:8">
      <c r="A1430">
        <v>948.27</v>
      </c>
      <c r="B1430" s="19">
        <f>'[2]NP Inflow data'!F1430</f>
        <v>0.43413826204460798</v>
      </c>
      <c r="C1430" s="13">
        <f t="shared" si="53"/>
        <v>0.43413826204460798</v>
      </c>
      <c r="E1430">
        <v>888.27</v>
      </c>
      <c r="F1430" s="16">
        <f>'[2]NP Inflow data'!C1430</f>
        <v>0.221499940350944</v>
      </c>
      <c r="G1430" s="16">
        <f t="shared" si="52"/>
        <v>-7.8769385796490559</v>
      </c>
      <c r="H1430">
        <v>888.27</v>
      </c>
    </row>
    <row r="1431" spans="1:8">
      <c r="A1431">
        <v>948.28</v>
      </c>
      <c r="B1431" s="19">
        <f>'[2]NP Inflow data'!F1431</f>
        <v>0.43458270674774802</v>
      </c>
      <c r="C1431" s="13">
        <f t="shared" si="53"/>
        <v>0.43458270674774802</v>
      </c>
      <c r="E1431">
        <v>888.28</v>
      </c>
      <c r="F1431" s="16">
        <f>'[2]NP Inflow data'!C1431</f>
        <v>0.221791293807792</v>
      </c>
      <c r="G1431" s="16">
        <f t="shared" si="52"/>
        <v>-7.8766472261922083</v>
      </c>
      <c r="H1431">
        <v>888.28</v>
      </c>
    </row>
    <row r="1432" spans="1:8">
      <c r="A1432">
        <v>948.29</v>
      </c>
      <c r="B1432" s="19">
        <f>'[2]NP Inflow data'!F1432</f>
        <v>0.43502734235815799</v>
      </c>
      <c r="C1432" s="13">
        <f t="shared" si="53"/>
        <v>0.43502734235815799</v>
      </c>
      <c r="E1432">
        <v>888.29</v>
      </c>
      <c r="F1432" s="16">
        <f>'[2]NP Inflow data'!C1432</f>
        <v>0.22208300510003701</v>
      </c>
      <c r="G1432" s="16">
        <f t="shared" si="52"/>
        <v>-7.8763555148999629</v>
      </c>
      <c r="H1432">
        <v>888.29</v>
      </c>
    </row>
    <row r="1433" spans="1:8">
      <c r="A1433">
        <v>948.3</v>
      </c>
      <c r="B1433" s="19">
        <f>'[2]NP Inflow data'!F1433</f>
        <v>0.43547216790375598</v>
      </c>
      <c r="C1433" s="13">
        <f t="shared" si="53"/>
        <v>0.43547216790375598</v>
      </c>
      <c r="E1433">
        <v>888.3</v>
      </c>
      <c r="F1433" s="16">
        <f>'[2]NP Inflow data'!C1433</f>
        <v>0.222375074180825</v>
      </c>
      <c r="G1433" s="16">
        <f t="shared" si="52"/>
        <v>-7.8760634458191756</v>
      </c>
      <c r="H1433">
        <v>888.3</v>
      </c>
    </row>
    <row r="1434" spans="1:8">
      <c r="A1434">
        <v>948.31</v>
      </c>
      <c r="B1434" s="19">
        <f>'[2]NP Inflow data'!F1434</f>
        <v>0.43591718241245903</v>
      </c>
      <c r="C1434" s="13">
        <f t="shared" si="53"/>
        <v>0.43591718241245903</v>
      </c>
      <c r="E1434">
        <v>888.31</v>
      </c>
      <c r="F1434" s="16">
        <f>'[2]NP Inflow data'!C1434</f>
        <v>0.22266750100330199</v>
      </c>
      <c r="G1434" s="16">
        <f t="shared" si="52"/>
        <v>-7.8757710189966978</v>
      </c>
      <c r="H1434">
        <v>888.31</v>
      </c>
    </row>
    <row r="1435" spans="1:8">
      <c r="A1435">
        <v>948.32</v>
      </c>
      <c r="B1435" s="19">
        <f>'[2]NP Inflow data'!F1435</f>
        <v>0.43636238491218898</v>
      </c>
      <c r="C1435" s="13">
        <f t="shared" si="53"/>
        <v>0.43636238491218898</v>
      </c>
      <c r="E1435">
        <v>888.32</v>
      </c>
      <c r="F1435" s="16">
        <f>'[2]NP Inflow data'!C1435</f>
        <v>0.222960285520617</v>
      </c>
      <c r="G1435" s="16">
        <f t="shared" si="52"/>
        <v>-7.8754782344793828</v>
      </c>
      <c r="H1435">
        <v>888.32</v>
      </c>
    </row>
    <row r="1436" spans="1:8">
      <c r="A1436">
        <v>948.33</v>
      </c>
      <c r="B1436" s="19">
        <f>'[2]NP Inflow data'!F1436</f>
        <v>0.436807774430852</v>
      </c>
      <c r="C1436" s="13">
        <f t="shared" si="53"/>
        <v>0.436807774430852</v>
      </c>
      <c r="E1436">
        <v>888.33</v>
      </c>
      <c r="F1436" s="16">
        <f>'[2]NP Inflow data'!C1436</f>
        <v>0.22325342768591</v>
      </c>
      <c r="G1436" s="16">
        <f t="shared" si="52"/>
        <v>-7.8751850923140898</v>
      </c>
      <c r="H1436">
        <v>888.33</v>
      </c>
    </row>
    <row r="1437" spans="1:8">
      <c r="A1437">
        <v>948.34</v>
      </c>
      <c r="B1437" s="19">
        <f>'[2]NP Inflow data'!F1437</f>
        <v>0.43725334999637</v>
      </c>
      <c r="C1437" s="13">
        <f t="shared" si="53"/>
        <v>0.43725334999637</v>
      </c>
      <c r="E1437">
        <v>888.34</v>
      </c>
      <c r="F1437" s="16">
        <f>'[2]NP Inflow data'!C1437</f>
        <v>0.22354692745233001</v>
      </c>
      <c r="G1437" s="16">
        <f t="shared" si="52"/>
        <v>-7.8748915925476703</v>
      </c>
      <c r="H1437">
        <v>888.34</v>
      </c>
    </row>
    <row r="1438" spans="1:8">
      <c r="A1438">
        <v>948.35</v>
      </c>
      <c r="B1438" s="19">
        <f>'[2]NP Inflow data'!F1438</f>
        <v>0.437699110636661</v>
      </c>
      <c r="C1438" s="13">
        <f t="shared" si="53"/>
        <v>0.437699110636661</v>
      </c>
      <c r="E1438">
        <v>888.35</v>
      </c>
      <c r="F1438" s="16">
        <f>'[2]NP Inflow data'!C1438</f>
        <v>0.22384078477302299</v>
      </c>
      <c r="G1438" s="16">
        <f t="shared" si="52"/>
        <v>-7.8745977352269776</v>
      </c>
      <c r="H1438">
        <v>888.35</v>
      </c>
    </row>
    <row r="1439" spans="1:8">
      <c r="A1439">
        <v>948.36</v>
      </c>
      <c r="B1439" s="19">
        <f>'[2]NP Inflow data'!F1439</f>
        <v>0.43814505537963999</v>
      </c>
      <c r="C1439" s="13">
        <f t="shared" si="53"/>
        <v>0.43814505537963999</v>
      </c>
      <c r="E1439">
        <v>888.36</v>
      </c>
      <c r="F1439" s="16">
        <f>'[2]NP Inflow data'!C1439</f>
        <v>0.224134999601136</v>
      </c>
      <c r="G1439" s="16">
        <f t="shared" si="52"/>
        <v>-7.8743035203988638</v>
      </c>
      <c r="H1439">
        <v>888.36</v>
      </c>
    </row>
    <row r="1440" spans="1:8">
      <c r="A1440">
        <v>948.37</v>
      </c>
      <c r="B1440" s="19">
        <f>'[2]NP Inflow data'!F1440</f>
        <v>0.43859118325322599</v>
      </c>
      <c r="C1440" s="13">
        <f t="shared" si="53"/>
        <v>0.43859118325322599</v>
      </c>
      <c r="E1440">
        <v>888.37</v>
      </c>
      <c r="F1440" s="16">
        <f>'[2]NP Inflow data'!C1440</f>
        <v>0.22442957188981499</v>
      </c>
      <c r="G1440" s="16">
        <f t="shared" si="52"/>
        <v>-7.8740089481101849</v>
      </c>
      <c r="H1440">
        <v>888.37</v>
      </c>
    </row>
    <row r="1441" spans="1:8">
      <c r="A1441">
        <v>948.38</v>
      </c>
      <c r="B1441" s="19">
        <f>'[2]NP Inflow data'!F1441</f>
        <v>0.43903749328533498</v>
      </c>
      <c r="C1441" s="13">
        <f t="shared" si="53"/>
        <v>0.43903749328533498</v>
      </c>
      <c r="E1441">
        <v>888.38</v>
      </c>
      <c r="F1441" s="16">
        <f>'[2]NP Inflow data'!C1441</f>
        <v>0.224724501592206</v>
      </c>
      <c r="G1441" s="16">
        <f t="shared" si="52"/>
        <v>-7.8737140184077941</v>
      </c>
      <c r="H1441">
        <v>888.38</v>
      </c>
    </row>
    <row r="1442" spans="1:8">
      <c r="A1442">
        <v>948.39</v>
      </c>
      <c r="B1442" s="19">
        <f>'[2]NP Inflow data'!F1442</f>
        <v>0.43948398450388299</v>
      </c>
      <c r="C1442" s="13">
        <f t="shared" si="53"/>
        <v>0.43948398450388299</v>
      </c>
      <c r="E1442">
        <v>888.39</v>
      </c>
      <c r="F1442" s="16">
        <f>'[2]NP Inflow data'!C1442</f>
        <v>0.225019788661454</v>
      </c>
      <c r="G1442" s="16">
        <f t="shared" si="52"/>
        <v>-7.8734187313385462</v>
      </c>
      <c r="H1442">
        <v>888.39</v>
      </c>
    </row>
    <row r="1443" spans="1:8">
      <c r="A1443">
        <v>948.4</v>
      </c>
      <c r="B1443" s="19">
        <f>'[2]NP Inflow data'!F1443</f>
        <v>0.43993065593678798</v>
      </c>
      <c r="C1443" s="13">
        <f t="shared" si="53"/>
        <v>0.43993065593678798</v>
      </c>
      <c r="E1443">
        <v>888.4</v>
      </c>
      <c r="F1443" s="16">
        <f>'[2]NP Inflow data'!C1443</f>
        <v>0.225315433050707</v>
      </c>
      <c r="G1443" s="16">
        <f t="shared" si="52"/>
        <v>-7.8731230869492936</v>
      </c>
      <c r="H1443">
        <v>888.4</v>
      </c>
    </row>
    <row r="1444" spans="1:8">
      <c r="A1444">
        <v>948.41</v>
      </c>
      <c r="B1444" s="19">
        <f>'[2]NP Inflow data'!F1444</f>
        <v>0.44037750661196601</v>
      </c>
      <c r="C1444" s="13">
        <f t="shared" si="53"/>
        <v>0.44037750661196601</v>
      </c>
      <c r="E1444">
        <v>888.41</v>
      </c>
      <c r="F1444" s="16">
        <f>'[2]NP Inflow data'!C1444</f>
        <v>0.22561143471310899</v>
      </c>
      <c r="G1444" s="16">
        <f t="shared" si="52"/>
        <v>-7.8728270852868913</v>
      </c>
      <c r="H1444">
        <v>888.41</v>
      </c>
    </row>
    <row r="1445" spans="1:8">
      <c r="A1445">
        <v>948.42</v>
      </c>
      <c r="B1445" s="19">
        <f>'[2]NP Inflow data'!F1445</f>
        <v>0.44082453555733497</v>
      </c>
      <c r="C1445" s="13">
        <f t="shared" si="53"/>
        <v>0.44082453555733497</v>
      </c>
      <c r="E1445">
        <v>888.42</v>
      </c>
      <c r="F1445" s="16">
        <f>'[2]NP Inflow data'!C1445</f>
        <v>0.22590779360180899</v>
      </c>
      <c r="G1445" s="16">
        <f t="shared" si="52"/>
        <v>-7.8725307263981916</v>
      </c>
      <c r="H1445">
        <v>888.42</v>
      </c>
    </row>
    <row r="1446" spans="1:8">
      <c r="A1446">
        <v>948.43</v>
      </c>
      <c r="B1446" s="19">
        <f>'[2]NP Inflow data'!F1446</f>
        <v>0.44127174180081102</v>
      </c>
      <c r="C1446" s="13">
        <f t="shared" si="53"/>
        <v>0.44127174180081102</v>
      </c>
      <c r="E1446">
        <v>888.43</v>
      </c>
      <c r="F1446" s="16">
        <f>'[2]NP Inflow data'!C1446</f>
        <v>0.22620450966995001</v>
      </c>
      <c r="G1446" s="16">
        <f t="shared" si="52"/>
        <v>-7.8722340103300503</v>
      </c>
      <c r="H1446">
        <v>888.43</v>
      </c>
    </row>
    <row r="1447" spans="1:8">
      <c r="A1447">
        <v>948.44</v>
      </c>
      <c r="B1447" s="19">
        <f>'[2]NP Inflow data'!F1447</f>
        <v>0.44171912437031602</v>
      </c>
      <c r="C1447" s="13">
        <f t="shared" si="53"/>
        <v>0.44171912437031602</v>
      </c>
      <c r="E1447">
        <v>888.44</v>
      </c>
      <c r="F1447" s="16">
        <f>'[2]NP Inflow data'!C1447</f>
        <v>0.226501582870684</v>
      </c>
      <c r="G1447" s="16">
        <f t="shared" si="52"/>
        <v>-7.8719369371293162</v>
      </c>
      <c r="H1447">
        <v>888.44</v>
      </c>
    </row>
    <row r="1448" spans="1:8">
      <c r="A1448">
        <v>948.45</v>
      </c>
      <c r="B1448" s="19">
        <f>'[2]NP Inflow data'!F1448</f>
        <v>0.442166682293757</v>
      </c>
      <c r="C1448" s="13">
        <f t="shared" si="53"/>
        <v>0.442166682293757</v>
      </c>
      <c r="E1448">
        <v>888.45</v>
      </c>
      <c r="F1448" s="16">
        <f>'[2]NP Inflow data'!C1448</f>
        <v>0.22679901315714901</v>
      </c>
      <c r="G1448" s="16">
        <f t="shared" si="52"/>
        <v>-7.8716395068428513</v>
      </c>
      <c r="H1448">
        <v>888.45</v>
      </c>
    </row>
    <row r="1449" spans="1:8">
      <c r="A1449">
        <v>948.46</v>
      </c>
      <c r="B1449" s="19">
        <f>'[2]NP Inflow data'!F1449</f>
        <v>0.44261441459905698</v>
      </c>
      <c r="C1449" s="13">
        <f t="shared" si="53"/>
        <v>0.44261441459905698</v>
      </c>
      <c r="E1449">
        <v>888.46</v>
      </c>
      <c r="F1449" s="16">
        <f>'[2]NP Inflow data'!C1449</f>
        <v>0.227096800482494</v>
      </c>
      <c r="G1449" s="16">
        <f t="shared" si="52"/>
        <v>-7.8713417195175062</v>
      </c>
      <c r="H1449">
        <v>888.46</v>
      </c>
    </row>
    <row r="1450" spans="1:8">
      <c r="A1450">
        <v>948.47</v>
      </c>
      <c r="B1450" s="19">
        <f>'[2]NP Inflow data'!F1450</f>
        <v>0.44306232031413001</v>
      </c>
      <c r="C1450" s="13">
        <f t="shared" si="53"/>
        <v>0.44306232031413001</v>
      </c>
      <c r="E1450">
        <v>888.47</v>
      </c>
      <c r="F1450" s="16">
        <f>'[2]NP Inflow data'!C1450</f>
        <v>0.22739494479986699</v>
      </c>
      <c r="G1450" s="16">
        <f t="shared" si="52"/>
        <v>-7.8710435752001331</v>
      </c>
      <c r="H1450">
        <v>888.47</v>
      </c>
    </row>
    <row r="1451" spans="1:8">
      <c r="A1451">
        <v>948.48</v>
      </c>
      <c r="B1451" s="19">
        <f>'[2]NP Inflow data'!F1451</f>
        <v>0.44351039846689599</v>
      </c>
      <c r="C1451" s="13">
        <f t="shared" si="53"/>
        <v>0.44351039846689599</v>
      </c>
      <c r="E1451">
        <v>888.48</v>
      </c>
      <c r="F1451" s="16">
        <f>'[2]NP Inflow data'!C1451</f>
        <v>0.22769344606241301</v>
      </c>
      <c r="G1451" s="16">
        <f t="shared" si="52"/>
        <v>-7.870745073937587</v>
      </c>
      <c r="H1451">
        <v>888.48</v>
      </c>
    </row>
    <row r="1452" spans="1:8">
      <c r="A1452">
        <v>948.49</v>
      </c>
      <c r="B1452" s="19">
        <f>'[2]NP Inflow data'!F1452</f>
        <v>0.44395864808527002</v>
      </c>
      <c r="C1452" s="13">
        <f t="shared" si="53"/>
        <v>0.44395864808527002</v>
      </c>
      <c r="E1452">
        <v>888.49</v>
      </c>
      <c r="F1452" s="16">
        <f>'[2]NP Inflow data'!C1452</f>
        <v>0.22799230422327799</v>
      </c>
      <c r="G1452" s="16">
        <f t="shared" si="52"/>
        <v>-7.8704462157767221</v>
      </c>
      <c r="H1452">
        <v>888.49</v>
      </c>
    </row>
    <row r="1453" spans="1:8">
      <c r="A1453">
        <v>948.5</v>
      </c>
      <c r="B1453" s="19">
        <f>'[2]NP Inflow data'!F1453</f>
        <v>0.44440706819716902</v>
      </c>
      <c r="C1453" s="13">
        <f t="shared" si="53"/>
        <v>0.44440706819716902</v>
      </c>
      <c r="E1453">
        <v>888.5</v>
      </c>
      <c r="F1453" s="16">
        <f>'[2]NP Inflow data'!C1453</f>
        <v>0.228291519235609</v>
      </c>
      <c r="G1453" s="16">
        <f t="shared" si="52"/>
        <v>-7.8701470007643914</v>
      </c>
      <c r="H1453">
        <v>888.5</v>
      </c>
    </row>
    <row r="1454" spans="1:8">
      <c r="A1454">
        <v>948.51</v>
      </c>
      <c r="B1454" s="19">
        <f>'[2]NP Inflow data'!F1454</f>
        <v>0.44485565783051101</v>
      </c>
      <c r="C1454" s="13">
        <f t="shared" si="53"/>
        <v>0.44485565783051101</v>
      </c>
      <c r="E1454">
        <v>888.51</v>
      </c>
      <c r="F1454" s="16">
        <f>'[2]NP Inflow data'!C1454</f>
        <v>0.22859109105255099</v>
      </c>
      <c r="G1454" s="16">
        <f t="shared" si="52"/>
        <v>-7.8698474289474492</v>
      </c>
      <c r="H1454">
        <v>888.51</v>
      </c>
    </row>
    <row r="1455" spans="1:8">
      <c r="A1455">
        <v>948.52</v>
      </c>
      <c r="B1455" s="19">
        <f>'[2]NP Inflow data'!F1455</f>
        <v>0.44530441601321202</v>
      </c>
      <c r="C1455" s="13">
        <f t="shared" si="53"/>
        <v>0.44530441601321202</v>
      </c>
      <c r="E1455">
        <v>888.52</v>
      </c>
      <c r="F1455" s="16">
        <f>'[2]NP Inflow data'!C1455</f>
        <v>0.228891019627251</v>
      </c>
      <c r="G1455" s="16">
        <f t="shared" si="52"/>
        <v>-7.8695475003727493</v>
      </c>
      <c r="H1455">
        <v>888.52</v>
      </c>
    </row>
    <row r="1456" spans="1:8">
      <c r="A1456">
        <v>948.53</v>
      </c>
      <c r="B1456" s="19">
        <f>'[2]NP Inflow data'!F1456</f>
        <v>0.44575334177318798</v>
      </c>
      <c r="C1456" s="13">
        <f t="shared" si="53"/>
        <v>0.44575334177318798</v>
      </c>
      <c r="E1456">
        <v>888.53</v>
      </c>
      <c r="F1456" s="16">
        <f>'[2]NP Inflow data'!C1456</f>
        <v>0.229191304912854</v>
      </c>
      <c r="G1456" s="16">
        <f t="shared" si="52"/>
        <v>-7.869247215087146</v>
      </c>
      <c r="H1456">
        <v>888.53</v>
      </c>
    </row>
    <row r="1457" spans="1:8">
      <c r="A1457">
        <v>948.54</v>
      </c>
      <c r="B1457" s="19">
        <f>'[2]NP Inflow data'!F1457</f>
        <v>0.44620243413835797</v>
      </c>
      <c r="C1457" s="13">
        <f t="shared" si="53"/>
        <v>0.44620243413835797</v>
      </c>
      <c r="E1457">
        <v>888.54</v>
      </c>
      <c r="F1457" s="16">
        <f>'[2]NP Inflow data'!C1457</f>
        <v>0.22949194686250701</v>
      </c>
      <c r="G1457" s="16">
        <f t="shared" si="52"/>
        <v>-7.8689465731374932</v>
      </c>
      <c r="H1457">
        <v>888.54</v>
      </c>
    </row>
    <row r="1458" spans="1:8">
      <c r="A1458">
        <v>948.55</v>
      </c>
      <c r="B1458" s="19">
        <f>'[2]NP Inflow data'!F1458</f>
        <v>0.44665169213663802</v>
      </c>
      <c r="C1458" s="13">
        <f t="shared" si="53"/>
        <v>0.44665169213663802</v>
      </c>
      <c r="E1458">
        <v>888.55</v>
      </c>
      <c r="F1458" s="16">
        <f>'[2]NP Inflow data'!C1458</f>
        <v>0.22979294542935699</v>
      </c>
      <c r="G1458" s="16">
        <f t="shared" si="52"/>
        <v>-7.8686455745706434</v>
      </c>
      <c r="H1458">
        <v>888.55</v>
      </c>
    </row>
    <row r="1459" spans="1:8">
      <c r="A1459">
        <v>948.56</v>
      </c>
      <c r="B1459" s="19">
        <f>'[2]NP Inflow data'!F1459</f>
        <v>0.447101114795944</v>
      </c>
      <c r="C1459" s="13">
        <f t="shared" si="53"/>
        <v>0.447101114795944</v>
      </c>
      <c r="E1459">
        <v>888.56</v>
      </c>
      <c r="F1459" s="16">
        <f>'[2]NP Inflow data'!C1459</f>
        <v>0.230094300566548</v>
      </c>
      <c r="G1459" s="16">
        <f t="shared" si="52"/>
        <v>-7.8683442194334523</v>
      </c>
      <c r="H1459">
        <v>888.56</v>
      </c>
    </row>
    <row r="1460" spans="1:8">
      <c r="A1460">
        <v>948.57</v>
      </c>
      <c r="B1460" s="19">
        <f>'[2]NP Inflow data'!F1460</f>
        <v>0.44755070114419798</v>
      </c>
      <c r="C1460" s="13">
        <f t="shared" si="53"/>
        <v>0.44755070114419798</v>
      </c>
      <c r="E1460">
        <v>888.57</v>
      </c>
      <c r="F1460" s="16">
        <f>'[2]NP Inflow data'!C1460</f>
        <v>0.23039601222723199</v>
      </c>
      <c r="G1460" s="16">
        <f t="shared" si="52"/>
        <v>-7.8680425077727678</v>
      </c>
      <c r="H1460">
        <v>888.57</v>
      </c>
    </row>
    <row r="1461" spans="1:8">
      <c r="A1461">
        <v>948.58</v>
      </c>
      <c r="B1461" s="19">
        <f>'[2]NP Inflow data'!F1461</f>
        <v>0.44800045020930801</v>
      </c>
      <c r="C1461" s="13">
        <f t="shared" si="53"/>
        <v>0.44800045020930801</v>
      </c>
      <c r="E1461">
        <v>888.58</v>
      </c>
      <c r="F1461" s="16">
        <f>'[2]NP Inflow data'!C1461</f>
        <v>0.230698080364546</v>
      </c>
      <c r="G1461" s="16">
        <f t="shared" si="52"/>
        <v>-7.8677404396354538</v>
      </c>
      <c r="H1461">
        <v>888.58</v>
      </c>
    </row>
    <row r="1462" spans="1:8">
      <c r="A1462">
        <v>948.59</v>
      </c>
      <c r="B1462" s="19">
        <f>'[2]NP Inflow data'!F1462</f>
        <v>0.448450361019196</v>
      </c>
      <c r="C1462" s="13">
        <f t="shared" si="53"/>
        <v>0.448450361019196</v>
      </c>
      <c r="E1462">
        <v>888.59</v>
      </c>
      <c r="F1462" s="16">
        <f>'[2]NP Inflow data'!C1462</f>
        <v>0.23100050493164101</v>
      </c>
      <c r="G1462" s="16">
        <f t="shared" si="52"/>
        <v>-7.8674380150683589</v>
      </c>
      <c r="H1462">
        <v>888.59</v>
      </c>
    </row>
    <row r="1463" spans="1:8">
      <c r="A1463">
        <v>948.6</v>
      </c>
      <c r="B1463" s="19">
        <f>'[2]NP Inflow data'!F1463</f>
        <v>0.44890043260177698</v>
      </c>
      <c r="C1463" s="13">
        <f t="shared" si="53"/>
        <v>0.44890043260177698</v>
      </c>
      <c r="E1463">
        <v>888.6</v>
      </c>
      <c r="F1463" s="16">
        <f>'[2]NP Inflow data'!C1463</f>
        <v>0.23130328588166199</v>
      </c>
      <c r="G1463" s="16">
        <f t="shared" si="52"/>
        <v>-7.8671352341183383</v>
      </c>
      <c r="H1463">
        <v>888.6</v>
      </c>
    </row>
    <row r="1464" spans="1:8">
      <c r="A1464">
        <v>948.61</v>
      </c>
      <c r="B1464" s="19">
        <f>'[2]NP Inflow data'!F1464</f>
        <v>0.44935066398496998</v>
      </c>
      <c r="C1464" s="13">
        <f t="shared" si="53"/>
        <v>0.44935066398496998</v>
      </c>
      <c r="E1464">
        <v>888.61</v>
      </c>
      <c r="F1464" s="16">
        <f>'[2]NP Inflow data'!C1464</f>
        <v>0.23160642316775701</v>
      </c>
      <c r="G1464" s="16">
        <f t="shared" si="52"/>
        <v>-7.8668320968322432</v>
      </c>
      <c r="H1464">
        <v>888.61</v>
      </c>
    </row>
    <row r="1465" spans="1:8">
      <c r="A1465">
        <v>948.62</v>
      </c>
      <c r="B1465" s="19">
        <f>'[2]NP Inflow data'!F1465</f>
        <v>0.44980105419668998</v>
      </c>
      <c r="C1465" s="13">
        <f t="shared" si="53"/>
        <v>0.44980105419668998</v>
      </c>
      <c r="E1465">
        <v>888.62</v>
      </c>
      <c r="F1465" s="16">
        <f>'[2]NP Inflow data'!C1465</f>
        <v>0.23190991674306999</v>
      </c>
      <c r="G1465" s="16">
        <f t="shared" si="52"/>
        <v>-7.8665286032569304</v>
      </c>
      <c r="H1465">
        <v>888.62</v>
      </c>
    </row>
    <row r="1466" spans="1:8">
      <c r="A1466">
        <v>948.63</v>
      </c>
      <c r="B1466" s="19">
        <f>'[2]NP Inflow data'!F1466</f>
        <v>0.450251602264855</v>
      </c>
      <c r="C1466" s="13">
        <f t="shared" si="53"/>
        <v>0.450251602264855</v>
      </c>
      <c r="E1466">
        <v>888.63</v>
      </c>
      <c r="F1466" s="16">
        <f>'[2]NP Inflow data'!C1466</f>
        <v>0.23221376656074799</v>
      </c>
      <c r="G1466" s="16">
        <f t="shared" si="52"/>
        <v>-7.8662247534392522</v>
      </c>
      <c r="H1466">
        <v>888.63</v>
      </c>
    </row>
    <row r="1467" spans="1:8">
      <c r="A1467">
        <v>948.64</v>
      </c>
      <c r="B1467" s="19">
        <f>'[2]NP Inflow data'!F1467</f>
        <v>0.45070230721738203</v>
      </c>
      <c r="C1467" s="13">
        <f t="shared" si="53"/>
        <v>0.45070230721738203</v>
      </c>
      <c r="E1467">
        <v>888.64</v>
      </c>
      <c r="F1467" s="16">
        <f>'[2]NP Inflow data'!C1467</f>
        <v>0.232517972573938</v>
      </c>
      <c r="G1467" s="16">
        <f t="shared" si="52"/>
        <v>-7.8659205474260618</v>
      </c>
      <c r="H1467">
        <v>888.64</v>
      </c>
    </row>
    <row r="1468" spans="1:8">
      <c r="A1468">
        <v>948.65</v>
      </c>
      <c r="B1468" s="19">
        <f>'[2]NP Inflow data'!F1468</f>
        <v>0.45115316808218803</v>
      </c>
      <c r="C1468" s="13">
        <f t="shared" si="53"/>
        <v>0.45115316808218803</v>
      </c>
      <c r="E1468">
        <v>888.65</v>
      </c>
      <c r="F1468" s="16">
        <f>'[2]NP Inflow data'!C1468</f>
        <v>0.23282253473578501</v>
      </c>
      <c r="G1468" s="16">
        <f t="shared" si="52"/>
        <v>-7.8656159852642151</v>
      </c>
      <c r="H1468">
        <v>888.65</v>
      </c>
    </row>
    <row r="1469" spans="1:8">
      <c r="A1469">
        <v>948.66</v>
      </c>
      <c r="B1469" s="19">
        <f>'[2]NP Inflow data'!F1469</f>
        <v>0.45160418388718798</v>
      </c>
      <c r="C1469" s="13">
        <f t="shared" si="53"/>
        <v>0.45160418388718798</v>
      </c>
      <c r="E1469">
        <v>888.66</v>
      </c>
      <c r="F1469" s="16">
        <f>'[2]NP Inflow data'!C1469</f>
        <v>0.23312745299943499</v>
      </c>
      <c r="G1469" s="16">
        <f t="shared" si="52"/>
        <v>-7.8653110670005653</v>
      </c>
      <c r="H1469">
        <v>888.66</v>
      </c>
    </row>
    <row r="1470" spans="1:8">
      <c r="A1470">
        <v>948.67</v>
      </c>
      <c r="B1470" s="19">
        <f>'[2]NP Inflow data'!F1470</f>
        <v>0.45205535366030097</v>
      </c>
      <c r="C1470" s="13">
        <f t="shared" si="53"/>
        <v>0.45205535366030097</v>
      </c>
      <c r="E1470">
        <v>888.67</v>
      </c>
      <c r="F1470" s="16">
        <f>'[2]NP Inflow data'!C1470</f>
        <v>0.23343272731803499</v>
      </c>
      <c r="G1470" s="16">
        <f t="shared" si="52"/>
        <v>-7.8650057926819654</v>
      </c>
      <c r="H1470">
        <v>888.67</v>
      </c>
    </row>
    <row r="1471" spans="1:8">
      <c r="A1471">
        <v>948.68</v>
      </c>
      <c r="B1471" s="19">
        <f>'[2]NP Inflow data'!F1471</f>
        <v>0.45250667642944398</v>
      </c>
      <c r="C1471" s="13">
        <f t="shared" si="53"/>
        <v>0.45250667642944398</v>
      </c>
      <c r="E1471">
        <v>888.68</v>
      </c>
      <c r="F1471" s="16">
        <f>'[2]NP Inflow data'!C1471</f>
        <v>0.233738357644731</v>
      </c>
      <c r="G1471" s="16">
        <f t="shared" si="52"/>
        <v>-7.8647001623552688</v>
      </c>
      <c r="H1471">
        <v>888.68</v>
      </c>
    </row>
    <row r="1472" spans="1:8">
      <c r="A1472">
        <v>948.69</v>
      </c>
      <c r="B1472" s="19">
        <f>'[2]NP Inflow data'!F1472</f>
        <v>0.45295815122253702</v>
      </c>
      <c r="C1472" s="13">
        <f t="shared" si="53"/>
        <v>0.45295815122253702</v>
      </c>
      <c r="E1472">
        <v>888.69</v>
      </c>
      <c r="F1472" s="16">
        <f>'[2]NP Inflow data'!C1472</f>
        <v>0.23404434393267201</v>
      </c>
      <c r="G1472" s="16">
        <f t="shared" si="52"/>
        <v>-7.8643941760673286</v>
      </c>
      <c r="H1472">
        <v>888.69</v>
      </c>
    </row>
    <row r="1473" spans="1:8">
      <c r="A1473">
        <v>948.7</v>
      </c>
      <c r="B1473" s="19">
        <f>'[2]NP Inflow data'!F1473</f>
        <v>0.45340977706748797</v>
      </c>
      <c r="C1473" s="13">
        <f t="shared" si="53"/>
        <v>0.45340977706748797</v>
      </c>
      <c r="E1473">
        <v>888.7</v>
      </c>
      <c r="F1473" s="16">
        <f>'[2]NP Inflow data'!C1473</f>
        <v>0.23435068613499799</v>
      </c>
      <c r="G1473" s="16">
        <f t="shared" si="52"/>
        <v>-7.8640878338650024</v>
      </c>
      <c r="H1473">
        <v>888.7</v>
      </c>
    </row>
    <row r="1474" spans="1:8">
      <c r="A1474">
        <v>948.71</v>
      </c>
      <c r="B1474" s="19">
        <f>'[2]NP Inflow data'!F1474</f>
        <v>0.45386155299221898</v>
      </c>
      <c r="C1474" s="13">
        <f t="shared" si="53"/>
        <v>0.45386155299221898</v>
      </c>
      <c r="E1474">
        <v>888.71</v>
      </c>
      <c r="F1474" s="16">
        <f>'[2]NP Inflow data'!C1474</f>
        <v>0.23465738420485699</v>
      </c>
      <c r="G1474" s="16">
        <f t="shared" si="52"/>
        <v>-7.8637811357951435</v>
      </c>
      <c r="H1474">
        <v>888.71</v>
      </c>
    </row>
    <row r="1475" spans="1:8">
      <c r="A1475">
        <v>948.72</v>
      </c>
      <c r="B1475" s="19">
        <f>'[2]NP Inflow data'!F1475</f>
        <v>0.454313478024647</v>
      </c>
      <c r="C1475" s="13">
        <f t="shared" si="53"/>
        <v>0.454313478024647</v>
      </c>
      <c r="E1475">
        <v>888.72</v>
      </c>
      <c r="F1475" s="16">
        <f>'[2]NP Inflow data'!C1475</f>
        <v>0.23496443809539699</v>
      </c>
      <c r="G1475" s="16">
        <f t="shared" si="52"/>
        <v>-7.8634740819046032</v>
      </c>
      <c r="H1475">
        <v>888.72</v>
      </c>
    </row>
    <row r="1476" spans="1:8">
      <c r="A1476">
        <v>948.73</v>
      </c>
      <c r="B1476" s="19">
        <f>'[2]NP Inflow data'!F1476</f>
        <v>0.45476555119268802</v>
      </c>
      <c r="C1476" s="13">
        <f t="shared" si="53"/>
        <v>0.45476555119268802</v>
      </c>
      <c r="E1476">
        <v>888.73</v>
      </c>
      <c r="F1476" s="16">
        <f>'[2]NP Inflow data'!C1476</f>
        <v>0.23527184775976401</v>
      </c>
      <c r="G1476" s="16">
        <f t="shared" si="52"/>
        <v>-7.8631666722402365</v>
      </c>
      <c r="H1476">
        <v>888.73</v>
      </c>
    </row>
    <row r="1477" spans="1:8">
      <c r="A1477">
        <v>948.74</v>
      </c>
      <c r="B1477" s="19">
        <f>'[2]NP Inflow data'!F1477</f>
        <v>0.45521777152426002</v>
      </c>
      <c r="C1477" s="13">
        <f t="shared" si="53"/>
        <v>0.45521777152426002</v>
      </c>
      <c r="E1477">
        <v>888.74</v>
      </c>
      <c r="F1477" s="16">
        <f>'[2]NP Inflow data'!C1477</f>
        <v>0.23557961315110301</v>
      </c>
      <c r="G1477" s="16">
        <f t="shared" ref="G1477:G1540" si="54">F1477-$F$3103</f>
        <v>-7.8628589068488974</v>
      </c>
      <c r="H1477">
        <v>888.74</v>
      </c>
    </row>
    <row r="1478" spans="1:8">
      <c r="A1478">
        <v>948.75</v>
      </c>
      <c r="B1478" s="19">
        <f>'[2]NP Inflow data'!F1478</f>
        <v>0.45567013804727902</v>
      </c>
      <c r="C1478" s="13">
        <f t="shared" ref="C1478:C1541" si="55">B1478-$B$24</f>
        <v>0.45567013804727902</v>
      </c>
      <c r="E1478">
        <v>888.75</v>
      </c>
      <c r="F1478" s="16">
        <f>'[2]NP Inflow data'!C1478</f>
        <v>0.23588773422256001</v>
      </c>
      <c r="G1478" s="16">
        <f t="shared" si="54"/>
        <v>-7.8625507857774402</v>
      </c>
      <c r="H1478">
        <v>888.75</v>
      </c>
    </row>
    <row r="1479" spans="1:8">
      <c r="A1479">
        <v>948.76</v>
      </c>
      <c r="B1479" s="19">
        <f>'[2]NP Inflow data'!F1479</f>
        <v>0.45612264978966199</v>
      </c>
      <c r="C1479" s="13">
        <f t="shared" si="55"/>
        <v>0.45612264978966199</v>
      </c>
      <c r="E1479">
        <v>888.76</v>
      </c>
      <c r="F1479" s="16">
        <f>'[2]NP Inflow data'!C1479</f>
        <v>0.23619621092728299</v>
      </c>
      <c r="G1479" s="16">
        <f t="shared" si="54"/>
        <v>-7.8622423090727169</v>
      </c>
      <c r="H1479">
        <v>888.76</v>
      </c>
    </row>
    <row r="1480" spans="1:8">
      <c r="A1480">
        <v>948.77</v>
      </c>
      <c r="B1480" s="19">
        <f>'[2]NP Inflow data'!F1480</f>
        <v>0.45657530577932598</v>
      </c>
      <c r="C1480" s="13">
        <f t="shared" si="55"/>
        <v>0.45657530577932598</v>
      </c>
      <c r="E1480">
        <v>888.77</v>
      </c>
      <c r="F1480" s="16">
        <f>'[2]NP Inflow data'!C1480</f>
        <v>0.23650504321841601</v>
      </c>
      <c r="G1480" s="16">
        <f t="shared" si="54"/>
        <v>-7.8619334767815845</v>
      </c>
      <c r="H1480">
        <v>888.77</v>
      </c>
    </row>
    <row r="1481" spans="1:8">
      <c r="A1481">
        <v>948.78</v>
      </c>
      <c r="B1481" s="19">
        <f>'[2]NP Inflow data'!F1481</f>
        <v>0.457028105044188</v>
      </c>
      <c r="C1481" s="13">
        <f t="shared" si="55"/>
        <v>0.457028105044188</v>
      </c>
      <c r="E1481">
        <v>888.78</v>
      </c>
      <c r="F1481" s="16">
        <f>'[2]NP Inflow data'!C1481</f>
        <v>0.23681423104910601</v>
      </c>
      <c r="G1481" s="16">
        <f t="shared" si="54"/>
        <v>-7.8616242889508943</v>
      </c>
      <c r="H1481">
        <v>888.78</v>
      </c>
    </row>
    <row r="1482" spans="1:8">
      <c r="A1482">
        <v>948.79</v>
      </c>
      <c r="B1482" s="19">
        <f>'[2]NP Inflow data'!F1482</f>
        <v>0.45748104661216499</v>
      </c>
      <c r="C1482" s="13">
        <f t="shared" si="55"/>
        <v>0.45748104661216499</v>
      </c>
      <c r="E1482">
        <v>888.79</v>
      </c>
      <c r="F1482" s="16">
        <f>'[2]NP Inflow data'!C1482</f>
        <v>0.23712377437250001</v>
      </c>
      <c r="G1482" s="16">
        <f t="shared" si="54"/>
        <v>-7.8613147456275003</v>
      </c>
      <c r="H1482">
        <v>888.79</v>
      </c>
    </row>
    <row r="1483" spans="1:8">
      <c r="A1483">
        <v>948.8</v>
      </c>
      <c r="B1483" s="19">
        <f>'[2]NP Inflow data'!F1483</f>
        <v>0.45793412951117402</v>
      </c>
      <c r="C1483" s="13">
        <f t="shared" si="55"/>
        <v>0.45793412951117402</v>
      </c>
      <c r="E1483">
        <v>888.8</v>
      </c>
      <c r="F1483" s="16">
        <f>'[2]NP Inflow data'!C1483</f>
        <v>0.23743367314174199</v>
      </c>
      <c r="G1483" s="16">
        <f t="shared" si="54"/>
        <v>-7.8610048468582585</v>
      </c>
      <c r="H1483">
        <v>888.8</v>
      </c>
    </row>
    <row r="1484" spans="1:8">
      <c r="A1484">
        <v>948.81</v>
      </c>
      <c r="B1484" s="19">
        <f>'[2]NP Inflow data'!F1484</f>
        <v>0.45838735276913101</v>
      </c>
      <c r="C1484" s="13">
        <f t="shared" si="55"/>
        <v>0.45838735276913101</v>
      </c>
      <c r="E1484">
        <v>888.81</v>
      </c>
      <c r="F1484" s="16">
        <f>'[2]NP Inflow data'!C1484</f>
        <v>0.23774392730998101</v>
      </c>
      <c r="G1484" s="16">
        <f t="shared" si="54"/>
        <v>-7.8606945926900194</v>
      </c>
      <c r="H1484">
        <v>888.81</v>
      </c>
    </row>
    <row r="1485" spans="1:8">
      <c r="A1485">
        <v>948.82</v>
      </c>
      <c r="B1485" s="19">
        <f>'[2]NP Inflow data'!F1485</f>
        <v>0.45884071541395899</v>
      </c>
      <c r="C1485" s="13">
        <f t="shared" si="55"/>
        <v>0.45884071541395899</v>
      </c>
      <c r="E1485">
        <v>888.82</v>
      </c>
      <c r="F1485" s="16">
        <f>'[2]NP Inflow data'!C1485</f>
        <v>0.23805453683036401</v>
      </c>
      <c r="G1485" s="16">
        <f t="shared" si="54"/>
        <v>-7.860383983169636</v>
      </c>
      <c r="H1485">
        <v>888.82</v>
      </c>
    </row>
    <row r="1486" spans="1:8">
      <c r="A1486">
        <v>948.83</v>
      </c>
      <c r="B1486" s="19">
        <f>'[2]NP Inflow data'!F1486</f>
        <v>0.459294216473564</v>
      </c>
      <c r="C1486" s="13">
        <f t="shared" si="55"/>
        <v>0.459294216473564</v>
      </c>
      <c r="E1486">
        <v>888.83</v>
      </c>
      <c r="F1486" s="16">
        <f>'[2]NP Inflow data'!C1486</f>
        <v>0.23836550165603099</v>
      </c>
      <c r="G1486" s="16">
        <f t="shared" si="54"/>
        <v>-7.8600730183439689</v>
      </c>
      <c r="H1486">
        <v>888.83</v>
      </c>
    </row>
    <row r="1487" spans="1:8">
      <c r="A1487">
        <v>948.84</v>
      </c>
      <c r="B1487" s="19">
        <f>'[2]NP Inflow data'!F1487</f>
        <v>0.45974785497586801</v>
      </c>
      <c r="C1487" s="13">
        <f t="shared" si="55"/>
        <v>0.45974785497586801</v>
      </c>
      <c r="E1487">
        <v>888.84</v>
      </c>
      <c r="F1487" s="16">
        <f>'[2]NP Inflow data'!C1487</f>
        <v>0.23867682174013299</v>
      </c>
      <c r="G1487" s="16">
        <f t="shared" si="54"/>
        <v>-7.8597616982598675</v>
      </c>
      <c r="H1487">
        <v>888.84</v>
      </c>
    </row>
    <row r="1488" spans="1:8">
      <c r="A1488">
        <v>948.85</v>
      </c>
      <c r="B1488" s="19">
        <f>'[2]NP Inflow data'!F1488</f>
        <v>0.46020162994878799</v>
      </c>
      <c r="C1488" s="13">
        <f t="shared" si="55"/>
        <v>0.46020162994878799</v>
      </c>
      <c r="E1488">
        <v>888.85</v>
      </c>
      <c r="F1488" s="16">
        <f>'[2]NP Inflow data'!C1488</f>
        <v>0.23898849703581401</v>
      </c>
      <c r="G1488" s="16">
        <f t="shared" si="54"/>
        <v>-7.8594500229641859</v>
      </c>
      <c r="H1488">
        <v>888.85</v>
      </c>
    </row>
    <row r="1489" spans="1:8">
      <c r="A1489">
        <v>948.86</v>
      </c>
      <c r="B1489" s="19">
        <f>'[2]NP Inflow data'!F1489</f>
        <v>0.46065554042024098</v>
      </c>
      <c r="C1489" s="13">
        <f t="shared" si="55"/>
        <v>0.46065554042024098</v>
      </c>
      <c r="E1489">
        <v>888.86</v>
      </c>
      <c r="F1489" s="16">
        <f>'[2]NP Inflow data'!C1489</f>
        <v>0.23930052749622099</v>
      </c>
      <c r="G1489" s="16">
        <f t="shared" si="54"/>
        <v>-7.8591379925037792</v>
      </c>
      <c r="H1489">
        <v>888.86</v>
      </c>
    </row>
    <row r="1490" spans="1:8">
      <c r="A1490">
        <v>948.87</v>
      </c>
      <c r="B1490" s="19">
        <f>'[2]NP Inflow data'!F1490</f>
        <v>0.46110958541814401</v>
      </c>
      <c r="C1490" s="13">
        <f t="shared" si="55"/>
        <v>0.46110958541814401</v>
      </c>
      <c r="E1490">
        <v>888.87</v>
      </c>
      <c r="F1490" s="16">
        <f>'[2]NP Inflow data'!C1490</f>
        <v>0.239612913074501</v>
      </c>
      <c r="G1490" s="16">
        <f t="shared" si="54"/>
        <v>-7.8588256069254996</v>
      </c>
      <c r="H1490">
        <v>888.87</v>
      </c>
    </row>
    <row r="1491" spans="1:8">
      <c r="A1491">
        <v>948.88</v>
      </c>
      <c r="B1491" s="19">
        <f>'[2]NP Inflow data'!F1491</f>
        <v>0.46156376397041399</v>
      </c>
      <c r="C1491" s="13">
        <f t="shared" si="55"/>
        <v>0.46156376397041399</v>
      </c>
      <c r="E1491">
        <v>888.88</v>
      </c>
      <c r="F1491" s="16">
        <f>'[2]NP Inflow data'!C1491</f>
        <v>0.23992565372379901</v>
      </c>
      <c r="G1491" s="16">
        <f t="shared" si="54"/>
        <v>-7.8585128662762012</v>
      </c>
      <c r="H1491">
        <v>888.88</v>
      </c>
    </row>
    <row r="1492" spans="1:8">
      <c r="A1492">
        <v>948.89</v>
      </c>
      <c r="B1492" s="19">
        <f>'[2]NP Inflow data'!F1492</f>
        <v>0.46201807510496701</v>
      </c>
      <c r="C1492" s="13">
        <f t="shared" si="55"/>
        <v>0.46201807510496701</v>
      </c>
      <c r="E1492">
        <v>888.89</v>
      </c>
      <c r="F1492" s="16">
        <f>'[2]NP Inflow data'!C1492</f>
        <v>0.240238749397261</v>
      </c>
      <c r="G1492" s="16">
        <f t="shared" si="54"/>
        <v>-7.8581997706027389</v>
      </c>
      <c r="H1492">
        <v>888.89</v>
      </c>
    </row>
    <row r="1493" spans="1:8">
      <c r="A1493">
        <v>948.9</v>
      </c>
      <c r="B1493" s="19">
        <f>'[2]NP Inflow data'!F1493</f>
        <v>0.46247251784971999</v>
      </c>
      <c r="C1493" s="13">
        <f t="shared" si="55"/>
        <v>0.46247251784971999</v>
      </c>
      <c r="E1493">
        <v>888.9</v>
      </c>
      <c r="F1493" s="16">
        <f>'[2]NP Inflow data'!C1493</f>
        <v>0.24055220004803399</v>
      </c>
      <c r="G1493" s="16">
        <f t="shared" si="54"/>
        <v>-7.857886319951966</v>
      </c>
      <c r="H1493">
        <v>888.9</v>
      </c>
    </row>
    <row r="1494" spans="1:8">
      <c r="A1494">
        <v>948.91</v>
      </c>
      <c r="B1494" s="19">
        <f>'[2]NP Inflow data'!F1494</f>
        <v>0.46292709123259101</v>
      </c>
      <c r="C1494" s="13">
        <f t="shared" si="55"/>
        <v>0.46292709123259101</v>
      </c>
      <c r="E1494">
        <v>888.91</v>
      </c>
      <c r="F1494" s="16">
        <f>'[2]NP Inflow data'!C1494</f>
        <v>0.240866005629264</v>
      </c>
      <c r="G1494" s="16">
        <f t="shared" si="54"/>
        <v>-7.8575725143707364</v>
      </c>
      <c r="H1494">
        <v>888.91</v>
      </c>
    </row>
    <row r="1495" spans="1:8">
      <c r="A1495">
        <v>948.92</v>
      </c>
      <c r="B1495" s="19">
        <f>'[2]NP Inflow data'!F1495</f>
        <v>0.46338179428149701</v>
      </c>
      <c r="C1495" s="13">
        <f t="shared" si="55"/>
        <v>0.46338179428149701</v>
      </c>
      <c r="E1495">
        <v>888.92</v>
      </c>
      <c r="F1495" s="16">
        <f>'[2]NP Inflow data'!C1495</f>
        <v>0.24118016609409601</v>
      </c>
      <c r="G1495" s="16">
        <f t="shared" si="54"/>
        <v>-7.8572583539059044</v>
      </c>
      <c r="H1495">
        <v>888.92</v>
      </c>
    </row>
    <row r="1496" spans="1:8">
      <c r="A1496">
        <v>948.93</v>
      </c>
      <c r="B1496" s="19">
        <f>'[2]NP Inflow data'!F1496</f>
        <v>0.46383662602435299</v>
      </c>
      <c r="C1496" s="13">
        <f t="shared" si="55"/>
        <v>0.46383662602435299</v>
      </c>
      <c r="E1496">
        <v>888.93</v>
      </c>
      <c r="F1496" s="16">
        <f>'[2]NP Inflow data'!C1496</f>
        <v>0.24149468139567801</v>
      </c>
      <c r="G1496" s="16">
        <f t="shared" si="54"/>
        <v>-7.8569438386043222</v>
      </c>
      <c r="H1496">
        <v>888.93</v>
      </c>
    </row>
    <row r="1497" spans="1:8">
      <c r="A1497">
        <v>948.94</v>
      </c>
      <c r="B1497" s="19">
        <f>'[2]NP Inflow data'!F1497</f>
        <v>0.464291585489082</v>
      </c>
      <c r="C1497" s="13">
        <f t="shared" si="55"/>
        <v>0.464291585489082</v>
      </c>
      <c r="E1497">
        <v>888.94</v>
      </c>
      <c r="F1497" s="16">
        <f>'[2]NP Inflow data'!C1497</f>
        <v>0.24180955148715799</v>
      </c>
      <c r="G1497" s="16">
        <f t="shared" si="54"/>
        <v>-7.8566289685128421</v>
      </c>
      <c r="H1497">
        <v>888.94</v>
      </c>
    </row>
    <row r="1498" spans="1:8">
      <c r="A1498">
        <v>948.95</v>
      </c>
      <c r="B1498" s="19">
        <f>'[2]NP Inflow data'!F1498</f>
        <v>0.46474667170359102</v>
      </c>
      <c r="C1498" s="13">
        <f t="shared" si="55"/>
        <v>0.46474667170359102</v>
      </c>
      <c r="E1498">
        <v>888.95</v>
      </c>
      <c r="F1498" s="16">
        <f>'[2]NP Inflow data'!C1498</f>
        <v>0.24212477632167601</v>
      </c>
      <c r="G1498" s="16">
        <f t="shared" si="54"/>
        <v>-7.8563137436783244</v>
      </c>
      <c r="H1498">
        <v>888.95</v>
      </c>
    </row>
    <row r="1499" spans="1:8">
      <c r="A1499">
        <v>948.96</v>
      </c>
      <c r="B1499" s="19">
        <f>'[2]NP Inflow data'!F1499</f>
        <v>0.46520188369580201</v>
      </c>
      <c r="C1499" s="13">
        <f t="shared" si="55"/>
        <v>0.46520188369580201</v>
      </c>
      <c r="E1499">
        <v>888.96</v>
      </c>
      <c r="F1499" s="16">
        <f>'[2]NP Inflow data'!C1499</f>
        <v>0.24244035585238199</v>
      </c>
      <c r="G1499" s="16">
        <f t="shared" si="54"/>
        <v>-7.8559981641476178</v>
      </c>
      <c r="H1499">
        <v>888.96</v>
      </c>
    </row>
    <row r="1500" spans="1:8">
      <c r="A1500">
        <v>948.97</v>
      </c>
      <c r="B1500" s="19">
        <f>'[2]NP Inflow data'!F1500</f>
        <v>0.46565722049363201</v>
      </c>
      <c r="C1500" s="13">
        <f t="shared" si="55"/>
        <v>0.46565722049363201</v>
      </c>
      <c r="E1500">
        <v>888.97</v>
      </c>
      <c r="F1500" s="16">
        <f>'[2]NP Inflow data'!C1500</f>
        <v>0.242756290032421</v>
      </c>
      <c r="G1500" s="16">
        <f t="shared" si="54"/>
        <v>-7.855682229967579</v>
      </c>
      <c r="H1500">
        <v>888.97</v>
      </c>
    </row>
    <row r="1501" spans="1:8">
      <c r="A1501">
        <v>948.98</v>
      </c>
      <c r="B1501" s="19">
        <f>'[2]NP Inflow data'!F1501</f>
        <v>0.46611268112499599</v>
      </c>
      <c r="C1501" s="13">
        <f t="shared" si="55"/>
        <v>0.46611268112499599</v>
      </c>
      <c r="E1501">
        <v>888.98</v>
      </c>
      <c r="F1501" s="16">
        <f>'[2]NP Inflow data'!C1501</f>
        <v>0.24307257881493899</v>
      </c>
      <c r="G1501" s="16">
        <f t="shared" si="54"/>
        <v>-7.8553659411850614</v>
      </c>
      <c r="H1501">
        <v>888.98</v>
      </c>
    </row>
    <row r="1502" spans="1:8">
      <c r="A1502">
        <v>948.99</v>
      </c>
      <c r="B1502" s="19">
        <f>'[2]NP Inflow data'!F1502</f>
        <v>0.46656826461781398</v>
      </c>
      <c r="C1502" s="13">
        <f t="shared" si="55"/>
        <v>0.46656826461781398</v>
      </c>
      <c r="E1502">
        <v>888.99</v>
      </c>
      <c r="F1502" s="16">
        <f>'[2]NP Inflow data'!C1502</f>
        <v>0.24338922215308401</v>
      </c>
      <c r="G1502" s="16">
        <f t="shared" si="54"/>
        <v>-7.8550492978469162</v>
      </c>
      <c r="H1502">
        <v>888.99</v>
      </c>
    </row>
    <row r="1503" spans="1:8">
      <c r="A1503">
        <v>949</v>
      </c>
      <c r="B1503" s="19">
        <f>'[2]NP Inflow data'!F1503</f>
        <v>0.46702397000000001</v>
      </c>
      <c r="C1503" s="13">
        <f t="shared" si="55"/>
        <v>0.46702397000000001</v>
      </c>
      <c r="E1503">
        <v>889</v>
      </c>
      <c r="F1503" s="16">
        <f>'[2]NP Inflow data'!C1503</f>
        <v>0.24370622</v>
      </c>
      <c r="G1503" s="16">
        <f t="shared" si="54"/>
        <v>-7.8547323000000002</v>
      </c>
      <c r="H1503">
        <v>889</v>
      </c>
    </row>
    <row r="1504" spans="1:8">
      <c r="A1504">
        <v>949.01</v>
      </c>
      <c r="B1504" s="19">
        <f>'[2]NP Inflow data'!F1504</f>
        <v>0.46747979710488002</v>
      </c>
      <c r="C1504" s="13">
        <f t="shared" si="55"/>
        <v>0.46747979710488002</v>
      </c>
      <c r="E1504">
        <v>889.01</v>
      </c>
      <c r="F1504" s="16">
        <f>'[2]NP Inflow data'!C1504</f>
        <v>0.24402357147092499</v>
      </c>
      <c r="G1504" s="16">
        <f t="shared" si="54"/>
        <v>-7.8544149485290751</v>
      </c>
      <c r="H1504">
        <v>889.01</v>
      </c>
    </row>
    <row r="1505" spans="1:8">
      <c r="A1505">
        <v>949.02</v>
      </c>
      <c r="B1505" s="19">
        <f>'[2]NP Inflow data'!F1505</f>
        <v>0.46793574898740498</v>
      </c>
      <c r="C1505" s="13">
        <f t="shared" si="55"/>
        <v>0.46793574898740498</v>
      </c>
      <c r="E1505">
        <v>889.02</v>
      </c>
      <c r="F1505" s="16">
        <f>'[2]NP Inflow data'!C1505</f>
        <v>0.24434127232945901</v>
      </c>
      <c r="G1505" s="16">
        <f t="shared" si="54"/>
        <v>-7.8540972476705413</v>
      </c>
      <c r="H1505">
        <v>889.02</v>
      </c>
    </row>
    <row r="1506" spans="1:8">
      <c r="A1506">
        <v>949.03</v>
      </c>
      <c r="B1506" s="19">
        <f>'[2]NP Inflow data'!F1506</f>
        <v>0.46839182950793601</v>
      </c>
      <c r="C1506" s="13">
        <f t="shared" si="55"/>
        <v>0.46839182950793601</v>
      </c>
      <c r="E1506">
        <v>889.03</v>
      </c>
      <c r="F1506" s="16">
        <f>'[2]NP Inflow data'!C1506</f>
        <v>0.24465931750129399</v>
      </c>
      <c r="G1506" s="16">
        <f t="shared" si="54"/>
        <v>-7.8537792024987061</v>
      </c>
      <c r="H1506">
        <v>889.03</v>
      </c>
    </row>
    <row r="1507" spans="1:8">
      <c r="A1507">
        <v>949.04</v>
      </c>
      <c r="B1507" s="19">
        <f>'[2]NP Inflow data'!F1507</f>
        <v>0.46884804252683199</v>
      </c>
      <c r="C1507" s="13">
        <f t="shared" si="55"/>
        <v>0.46884804252683199</v>
      </c>
      <c r="E1507">
        <v>889.04</v>
      </c>
      <c r="F1507" s="16">
        <f>'[2]NP Inflow data'!C1507</f>
        <v>0.24497770191211901</v>
      </c>
      <c r="G1507" s="16">
        <f t="shared" si="54"/>
        <v>-7.8534608180878811</v>
      </c>
      <c r="H1507">
        <v>889.04</v>
      </c>
    </row>
    <row r="1508" spans="1:8">
      <c r="A1508">
        <v>949.05</v>
      </c>
      <c r="B1508" s="19">
        <f>'[2]NP Inflow data'!F1508</f>
        <v>0.469304391904453</v>
      </c>
      <c r="C1508" s="13">
        <f t="shared" si="55"/>
        <v>0.469304391904453</v>
      </c>
      <c r="E1508">
        <v>889.05</v>
      </c>
      <c r="F1508" s="16">
        <f>'[2]NP Inflow data'!C1508</f>
        <v>0.24529642048762701</v>
      </c>
      <c r="G1508" s="16">
        <f t="shared" si="54"/>
        <v>-7.8531420995123735</v>
      </c>
      <c r="H1508">
        <v>889.05</v>
      </c>
    </row>
    <row r="1509" spans="1:8">
      <c r="A1509">
        <v>949.06</v>
      </c>
      <c r="B1509" s="19">
        <f>'[2]NP Inflow data'!F1509</f>
        <v>0.46976088150115902</v>
      </c>
      <c r="C1509" s="13">
        <f t="shared" si="55"/>
        <v>0.46976088150115902</v>
      </c>
      <c r="E1509">
        <v>889.06</v>
      </c>
      <c r="F1509" s="16">
        <f>'[2]NP Inflow data'!C1509</f>
        <v>0.24561546815350799</v>
      </c>
      <c r="G1509" s="16">
        <f t="shared" si="54"/>
        <v>-7.8528230518464923</v>
      </c>
      <c r="H1509">
        <v>889.06</v>
      </c>
    </row>
    <row r="1510" spans="1:8">
      <c r="A1510">
        <v>949.07</v>
      </c>
      <c r="B1510" s="19">
        <f>'[2]NP Inflow data'!F1510</f>
        <v>0.47021751517731403</v>
      </c>
      <c r="C1510" s="13">
        <f t="shared" si="55"/>
        <v>0.47021751517731403</v>
      </c>
      <c r="E1510">
        <v>889.07</v>
      </c>
      <c r="F1510" s="16">
        <f>'[2]NP Inflow data'!C1510</f>
        <v>0.245934839835457</v>
      </c>
      <c r="G1510" s="16">
        <f t="shared" si="54"/>
        <v>-7.8525036801645429</v>
      </c>
      <c r="H1510">
        <v>889.07</v>
      </c>
    </row>
    <row r="1511" spans="1:8">
      <c r="A1511">
        <v>949.08</v>
      </c>
      <c r="B1511" s="19">
        <f>'[2]NP Inflow data'!F1511</f>
        <v>0.470674296793268</v>
      </c>
      <c r="C1511" s="13">
        <f t="shared" si="55"/>
        <v>0.470674296793268</v>
      </c>
      <c r="E1511">
        <v>889.08</v>
      </c>
      <c r="F1511" s="16">
        <f>'[2]NP Inflow data'!C1511</f>
        <v>0.24625453045915799</v>
      </c>
      <c r="G1511" s="16">
        <f t="shared" si="54"/>
        <v>-7.8521839895408423</v>
      </c>
      <c r="H1511">
        <v>889.08</v>
      </c>
    </row>
    <row r="1512" spans="1:8">
      <c r="A1512">
        <v>949.09</v>
      </c>
      <c r="B1512" s="19">
        <f>'[2]NP Inflow data'!F1512</f>
        <v>0.47113123020938602</v>
      </c>
      <c r="C1512" s="13">
        <f t="shared" si="55"/>
        <v>0.47113123020938602</v>
      </c>
      <c r="E1512">
        <v>889.09</v>
      </c>
      <c r="F1512" s="16">
        <f>'[2]NP Inflow data'!C1512</f>
        <v>0.24657453495030601</v>
      </c>
      <c r="G1512" s="16">
        <f t="shared" si="54"/>
        <v>-7.8518639850496941</v>
      </c>
      <c r="H1512">
        <v>889.09</v>
      </c>
    </row>
    <row r="1513" spans="1:8">
      <c r="A1513">
        <v>949.1</v>
      </c>
      <c r="B1513" s="19">
        <f>'[2]NP Inflow data'!F1513</f>
        <v>0.47158831928602801</v>
      </c>
      <c r="C1513" s="13">
        <f t="shared" si="55"/>
        <v>0.47158831928602801</v>
      </c>
      <c r="E1513">
        <v>889.1</v>
      </c>
      <c r="F1513" s="16">
        <f>'[2]NP Inflow data'!C1513</f>
        <v>0.24689484823458999</v>
      </c>
      <c r="G1513" s="16">
        <f t="shared" si="54"/>
        <v>-7.8515436717654099</v>
      </c>
      <c r="H1513">
        <v>889.1</v>
      </c>
    </row>
    <row r="1514" spans="1:8">
      <c r="A1514">
        <v>949.11</v>
      </c>
      <c r="B1514" s="19">
        <f>'[2]NP Inflow data'!F1514</f>
        <v>0.47204556788355201</v>
      </c>
      <c r="C1514" s="13">
        <f t="shared" si="55"/>
        <v>0.47204556788355201</v>
      </c>
      <c r="E1514">
        <v>889.11</v>
      </c>
      <c r="F1514" s="16">
        <f>'[2]NP Inflow data'!C1514</f>
        <v>0.24721546523770399</v>
      </c>
      <c r="G1514" s="16">
        <f t="shared" si="54"/>
        <v>-7.8512230547622961</v>
      </c>
      <c r="H1514">
        <v>889.11</v>
      </c>
    </row>
    <row r="1515" spans="1:8">
      <c r="A1515">
        <v>949.12</v>
      </c>
      <c r="B1515" s="19">
        <f>'[2]NP Inflow data'!F1515</f>
        <v>0.47250297986231998</v>
      </c>
      <c r="C1515" s="13">
        <f t="shared" si="55"/>
        <v>0.47250297986231998</v>
      </c>
      <c r="E1515">
        <v>889.12</v>
      </c>
      <c r="F1515" s="16">
        <f>'[2]NP Inflow data'!C1515</f>
        <v>0.247536380885336</v>
      </c>
      <c r="G1515" s="16">
        <f t="shared" si="54"/>
        <v>-7.8509021391146643</v>
      </c>
      <c r="H1515">
        <v>889.12</v>
      </c>
    </row>
    <row r="1516" spans="1:8">
      <c r="A1516">
        <v>949.13</v>
      </c>
      <c r="B1516" s="19">
        <f>'[2]NP Inflow data'!F1516</f>
        <v>0.47296055908269002</v>
      </c>
      <c r="C1516" s="13">
        <f t="shared" si="55"/>
        <v>0.47296055908269002</v>
      </c>
      <c r="E1516">
        <v>889.13</v>
      </c>
      <c r="F1516" s="16">
        <f>'[2]NP Inflow data'!C1516</f>
        <v>0.24785759010318001</v>
      </c>
      <c r="G1516" s="16">
        <f t="shared" si="54"/>
        <v>-7.8505809298968199</v>
      </c>
      <c r="H1516">
        <v>889.13</v>
      </c>
    </row>
    <row r="1517" spans="1:8">
      <c r="A1517">
        <v>949.14</v>
      </c>
      <c r="B1517" s="19">
        <f>'[2]NP Inflow data'!F1517</f>
        <v>0.473418309405023</v>
      </c>
      <c r="C1517" s="13">
        <f t="shared" si="55"/>
        <v>0.473418309405023</v>
      </c>
      <c r="E1517">
        <v>889.14</v>
      </c>
      <c r="F1517" s="16">
        <f>'[2]NP Inflow data'!C1517</f>
        <v>0.24817908781692499</v>
      </c>
      <c r="G1517" s="16">
        <f t="shared" si="54"/>
        <v>-7.8502594321830754</v>
      </c>
      <c r="H1517">
        <v>889.14</v>
      </c>
    </row>
    <row r="1518" spans="1:8">
      <c r="A1518">
        <v>949.15</v>
      </c>
      <c r="B1518" s="19">
        <f>'[2]NP Inflow data'!F1518</f>
        <v>0.47387623468967699</v>
      </c>
      <c r="C1518" s="13">
        <f t="shared" si="55"/>
        <v>0.47387623468967699</v>
      </c>
      <c r="E1518">
        <v>889.15</v>
      </c>
      <c r="F1518" s="16">
        <f>'[2]NP Inflow data'!C1518</f>
        <v>0.248500868952263</v>
      </c>
      <c r="G1518" s="16">
        <f t="shared" si="54"/>
        <v>-7.8499376510477372</v>
      </c>
      <c r="H1518">
        <v>889.15</v>
      </c>
    </row>
    <row r="1519" spans="1:8">
      <c r="A1519">
        <v>949.16</v>
      </c>
      <c r="B1519" s="19">
        <f>'[2]NP Inflow data'!F1519</f>
        <v>0.47433433879701398</v>
      </c>
      <c r="C1519" s="13">
        <f t="shared" si="55"/>
        <v>0.47433433879701398</v>
      </c>
      <c r="E1519">
        <v>889.16</v>
      </c>
      <c r="F1519" s="16">
        <f>'[2]NP Inflow data'!C1519</f>
        <v>0.24882292843488499</v>
      </c>
      <c r="G1519" s="16">
        <f t="shared" si="54"/>
        <v>-7.8496155915651151</v>
      </c>
      <c r="H1519">
        <v>889.16</v>
      </c>
    </row>
    <row r="1520" spans="1:8">
      <c r="A1520">
        <v>949.17</v>
      </c>
      <c r="B1520" s="19">
        <f>'[2]NP Inflow data'!F1520</f>
        <v>0.47479262558739099</v>
      </c>
      <c r="C1520" s="13">
        <f t="shared" si="55"/>
        <v>0.47479262558739099</v>
      </c>
      <c r="E1520">
        <v>889.17</v>
      </c>
      <c r="F1520" s="16">
        <f>'[2]NP Inflow data'!C1520</f>
        <v>0.249145261190481</v>
      </c>
      <c r="G1520" s="16">
        <f t="shared" si="54"/>
        <v>-7.849293258809519</v>
      </c>
      <c r="H1520">
        <v>889.17</v>
      </c>
    </row>
    <row r="1521" spans="1:8">
      <c r="A1521">
        <v>949.18</v>
      </c>
      <c r="B1521" s="19">
        <f>'[2]NP Inflow data'!F1521</f>
        <v>0.47525109892117001</v>
      </c>
      <c r="C1521" s="13">
        <f t="shared" si="55"/>
        <v>0.47525109892117001</v>
      </c>
      <c r="E1521">
        <v>889.18</v>
      </c>
      <c r="F1521" s="16">
        <f>'[2]NP Inflow data'!C1521</f>
        <v>0.24946786214474301</v>
      </c>
      <c r="G1521" s="16">
        <f t="shared" si="54"/>
        <v>-7.8489706578552569</v>
      </c>
      <c r="H1521">
        <v>889.18</v>
      </c>
    </row>
    <row r="1522" spans="1:8">
      <c r="A1522">
        <v>949.19</v>
      </c>
      <c r="B1522" s="19">
        <f>'[2]NP Inflow data'!F1522</f>
        <v>0.47570976265871601</v>
      </c>
      <c r="C1522" s="13">
        <f t="shared" si="55"/>
        <v>0.47570976265871601</v>
      </c>
      <c r="E1522">
        <v>889.19</v>
      </c>
      <c r="F1522" s="16">
        <f>'[2]NP Inflow data'!C1522</f>
        <v>0.24979072622336601</v>
      </c>
      <c r="G1522" s="16">
        <f t="shared" si="54"/>
        <v>-7.8486477937766344</v>
      </c>
      <c r="H1522">
        <v>889.19</v>
      </c>
    </row>
    <row r="1523" spans="1:8">
      <c r="A1523">
        <v>949.2</v>
      </c>
      <c r="B1523" s="19">
        <f>'[2]NP Inflow data'!F1523</f>
        <v>0.47616862066037602</v>
      </c>
      <c r="C1523" s="13">
        <f t="shared" si="55"/>
        <v>0.47616862066037602</v>
      </c>
      <c r="E1523">
        <v>889.2</v>
      </c>
      <c r="F1523" s="16">
        <f>'[2]NP Inflow data'!C1523</f>
        <v>0.25011384835203299</v>
      </c>
      <c r="G1523" s="16">
        <f t="shared" si="54"/>
        <v>-7.8483246716479673</v>
      </c>
      <c r="H1523">
        <v>889.2</v>
      </c>
    </row>
    <row r="1524" spans="1:8">
      <c r="A1524">
        <v>949.21</v>
      </c>
      <c r="B1524" s="19">
        <f>'[2]NP Inflow data'!F1524</f>
        <v>0.47662767678651702</v>
      </c>
      <c r="C1524" s="13">
        <f t="shared" si="55"/>
        <v>0.47662767678651702</v>
      </c>
      <c r="E1524">
        <v>889.21</v>
      </c>
      <c r="F1524" s="16">
        <f>'[2]NP Inflow data'!C1524</f>
        <v>0.25043722345643998</v>
      </c>
      <c r="G1524" s="16">
        <f t="shared" si="54"/>
        <v>-7.8480012965435604</v>
      </c>
      <c r="H1524">
        <v>889.21</v>
      </c>
    </row>
    <row r="1525" spans="1:8">
      <c r="A1525">
        <v>949.22</v>
      </c>
      <c r="B1525" s="19">
        <f>'[2]NP Inflow data'!F1525</f>
        <v>0.47708693489749798</v>
      </c>
      <c r="C1525" s="13">
        <f t="shared" si="55"/>
        <v>0.47708693489749798</v>
      </c>
      <c r="E1525">
        <v>889.22</v>
      </c>
      <c r="F1525" s="16">
        <f>'[2]NP Inflow data'!C1525</f>
        <v>0.25076084646227598</v>
      </c>
      <c r="G1525" s="16">
        <f t="shared" si="54"/>
        <v>-7.8476776735377243</v>
      </c>
      <c r="H1525">
        <v>889.22</v>
      </c>
    </row>
    <row r="1526" spans="1:8">
      <c r="A1526">
        <v>949.23</v>
      </c>
      <c r="B1526" s="19">
        <f>'[2]NP Inflow data'!F1526</f>
        <v>0.477546398853678</v>
      </c>
      <c r="C1526" s="13">
        <f t="shared" si="55"/>
        <v>0.477546398853678</v>
      </c>
      <c r="E1526">
        <v>889.23</v>
      </c>
      <c r="F1526" s="16">
        <f>'[2]NP Inflow data'!C1526</f>
        <v>0.25108471229523299</v>
      </c>
      <c r="G1526" s="16">
        <f t="shared" si="54"/>
        <v>-7.8473538077047671</v>
      </c>
      <c r="H1526">
        <v>889.23</v>
      </c>
    </row>
    <row r="1527" spans="1:8">
      <c r="A1527">
        <v>949.24</v>
      </c>
      <c r="B1527" s="19">
        <f>'[2]NP Inflow data'!F1527</f>
        <v>0.47800607251541799</v>
      </c>
      <c r="C1527" s="13">
        <f t="shared" si="55"/>
        <v>0.47800607251541799</v>
      </c>
      <c r="E1527">
        <v>889.24</v>
      </c>
      <c r="F1527" s="16">
        <f>'[2]NP Inflow data'!C1527</f>
        <v>0.251408815881003</v>
      </c>
      <c r="G1527" s="16">
        <f t="shared" si="54"/>
        <v>-7.8470297041189969</v>
      </c>
      <c r="H1527">
        <v>889.24</v>
      </c>
    </row>
    <row r="1528" spans="1:8">
      <c r="A1528">
        <v>949.25</v>
      </c>
      <c r="B1528" s="19">
        <f>'[2]NP Inflow data'!F1528</f>
        <v>0.47846595974307699</v>
      </c>
      <c r="C1528" s="13">
        <f t="shared" si="55"/>
        <v>0.47846595974307699</v>
      </c>
      <c r="E1528">
        <v>889.25</v>
      </c>
      <c r="F1528" s="16">
        <f>'[2]NP Inflow data'!C1528</f>
        <v>0.25173315214527497</v>
      </c>
      <c r="G1528" s="16">
        <f t="shared" si="54"/>
        <v>-7.8467053678547254</v>
      </c>
      <c r="H1528">
        <v>889.25</v>
      </c>
    </row>
    <row r="1529" spans="1:8">
      <c r="A1529">
        <v>949.26</v>
      </c>
      <c r="B1529" s="19">
        <f>'[2]NP Inflow data'!F1529</f>
        <v>0.47892606439701502</v>
      </c>
      <c r="C1529" s="13">
        <f t="shared" si="55"/>
        <v>0.47892606439701502</v>
      </c>
      <c r="E1529">
        <v>889.26</v>
      </c>
      <c r="F1529" s="16">
        <f>'[2]NP Inflow data'!C1529</f>
        <v>0.25205771601374199</v>
      </c>
      <c r="G1529" s="16">
        <f t="shared" si="54"/>
        <v>-7.8463808039862579</v>
      </c>
      <c r="H1529">
        <v>889.26</v>
      </c>
    </row>
    <row r="1530" spans="1:8">
      <c r="A1530">
        <v>949.27</v>
      </c>
      <c r="B1530" s="19">
        <f>'[2]NP Inflow data'!F1530</f>
        <v>0.47938639033759201</v>
      </c>
      <c r="C1530" s="13">
        <f t="shared" si="55"/>
        <v>0.47938639033759201</v>
      </c>
      <c r="E1530">
        <v>889.27</v>
      </c>
      <c r="F1530" s="16">
        <f>'[2]NP Inflow data'!C1530</f>
        <v>0.25238250241209398</v>
      </c>
      <c r="G1530" s="16">
        <f t="shared" si="54"/>
        <v>-7.8460560175879062</v>
      </c>
      <c r="H1530">
        <v>889.27</v>
      </c>
    </row>
    <row r="1531" spans="1:8">
      <c r="A1531">
        <v>949.28</v>
      </c>
      <c r="B1531" s="19">
        <f>'[2]NP Inflow data'!F1531</f>
        <v>0.47984694142516698</v>
      </c>
      <c r="C1531" s="13">
        <f t="shared" si="55"/>
        <v>0.47984694142516698</v>
      </c>
      <c r="E1531">
        <v>889.28</v>
      </c>
      <c r="F1531" s="16">
        <f>'[2]NP Inflow data'!C1531</f>
        <v>0.25270750626602301</v>
      </c>
      <c r="G1531" s="16">
        <f t="shared" si="54"/>
        <v>-7.8457310137339773</v>
      </c>
      <c r="H1531">
        <v>889.28</v>
      </c>
    </row>
    <row r="1532" spans="1:8">
      <c r="A1532">
        <v>949.29</v>
      </c>
      <c r="B1532" s="19">
        <f>'[2]NP Inflow data'!F1532</f>
        <v>0.48030772152009998</v>
      </c>
      <c r="C1532" s="13">
        <f t="shared" si="55"/>
        <v>0.48030772152009998</v>
      </c>
      <c r="E1532">
        <v>889.29</v>
      </c>
      <c r="F1532" s="16">
        <f>'[2]NP Inflow data'!C1532</f>
        <v>0.253032722501219</v>
      </c>
      <c r="G1532" s="16">
        <f t="shared" si="54"/>
        <v>-7.8454057974987812</v>
      </c>
      <c r="H1532">
        <v>889.29</v>
      </c>
    </row>
    <row r="1533" spans="1:8">
      <c r="A1533">
        <v>949.3</v>
      </c>
      <c r="B1533" s="19">
        <f>'[2]NP Inflow data'!F1533</f>
        <v>0.48076873448274998</v>
      </c>
      <c r="C1533" s="13">
        <f t="shared" si="55"/>
        <v>0.48076873448274998</v>
      </c>
      <c r="E1533">
        <v>889.3</v>
      </c>
      <c r="F1533" s="16">
        <f>'[2]NP Inflow data'!C1533</f>
        <v>0.25335814604337298</v>
      </c>
      <c r="G1533" s="16">
        <f t="shared" si="54"/>
        <v>-7.8450803739566268</v>
      </c>
      <c r="H1533">
        <v>889.3</v>
      </c>
    </row>
    <row r="1534" spans="1:8">
      <c r="A1534">
        <v>949.31</v>
      </c>
      <c r="B1534" s="19">
        <f>'[2]NP Inflow data'!F1534</f>
        <v>0.48122998417347801</v>
      </c>
      <c r="C1534" s="13">
        <f t="shared" si="55"/>
        <v>0.48122998417347801</v>
      </c>
      <c r="E1534">
        <v>889.31</v>
      </c>
      <c r="F1534" s="16">
        <f>'[2]NP Inflow data'!C1534</f>
        <v>0.25368377181817697</v>
      </c>
      <c r="G1534" s="16">
        <f t="shared" si="54"/>
        <v>-7.8447547481818232</v>
      </c>
      <c r="H1534">
        <v>889.31</v>
      </c>
    </row>
    <row r="1535" spans="1:8">
      <c r="A1535">
        <v>949.32</v>
      </c>
      <c r="B1535" s="19">
        <f>'[2]NP Inflow data'!F1535</f>
        <v>0.48169147445264898</v>
      </c>
      <c r="C1535" s="13">
        <f t="shared" si="55"/>
        <v>0.48169147445264898</v>
      </c>
      <c r="E1535">
        <v>889.32</v>
      </c>
      <c r="F1535" s="16">
        <f>'[2]NP Inflow data'!C1535</f>
        <v>0.25400959475132501</v>
      </c>
      <c r="G1535" s="16">
        <f t="shared" si="54"/>
        <v>-7.8444289252486747</v>
      </c>
      <c r="H1535">
        <v>889.32</v>
      </c>
    </row>
    <row r="1536" spans="1:8">
      <c r="A1536">
        <v>949.33</v>
      </c>
      <c r="B1536" s="19">
        <f>'[2]NP Inflow data'!F1536</f>
        <v>0.482153209180611</v>
      </c>
      <c r="C1536" s="13">
        <f t="shared" si="55"/>
        <v>0.482153209180611</v>
      </c>
      <c r="E1536">
        <v>889.33</v>
      </c>
      <c r="F1536" s="16">
        <f>'[2]NP Inflow data'!C1536</f>
        <v>0.254335609768501</v>
      </c>
      <c r="G1536" s="16">
        <f t="shared" si="54"/>
        <v>-7.8441029102314994</v>
      </c>
      <c r="H1536">
        <v>889.33</v>
      </c>
    </row>
    <row r="1537" spans="1:8">
      <c r="A1537">
        <v>949.34</v>
      </c>
      <c r="B1537" s="19">
        <f>'[2]NP Inflow data'!F1537</f>
        <v>0.48261519221772903</v>
      </c>
      <c r="C1537" s="13">
        <f t="shared" si="55"/>
        <v>0.48261519221772903</v>
      </c>
      <c r="E1537">
        <v>889.34</v>
      </c>
      <c r="F1537" s="16">
        <f>'[2]NP Inflow data'!C1537</f>
        <v>0.25466181179539998</v>
      </c>
      <c r="G1537" s="16">
        <f t="shared" si="54"/>
        <v>-7.8437767082045999</v>
      </c>
      <c r="H1537">
        <v>889.34</v>
      </c>
    </row>
    <row r="1538" spans="1:8">
      <c r="A1538">
        <v>949.35</v>
      </c>
      <c r="B1538" s="19">
        <f>'[2]NP Inflow data'!F1538</f>
        <v>0.48307742742436399</v>
      </c>
      <c r="C1538" s="13">
        <f t="shared" si="55"/>
        <v>0.48307742742436399</v>
      </c>
      <c r="E1538">
        <v>889.35</v>
      </c>
      <c r="F1538" s="16">
        <f>'[2]NP Inflow data'!C1538</f>
        <v>0.25498819575771198</v>
      </c>
      <c r="G1538" s="16">
        <f t="shared" si="54"/>
        <v>-7.8434503242422879</v>
      </c>
      <c r="H1538">
        <v>889.35</v>
      </c>
    </row>
    <row r="1539" spans="1:8">
      <c r="A1539">
        <v>949.36</v>
      </c>
      <c r="B1539" s="19">
        <f>'[2]NP Inflow data'!F1539</f>
        <v>0.48353991866087498</v>
      </c>
      <c r="C1539" s="13">
        <f t="shared" si="55"/>
        <v>0.48353991866087498</v>
      </c>
      <c r="E1539">
        <v>889.36</v>
      </c>
      <c r="F1539" s="16">
        <f>'[2]NP Inflow data'!C1539</f>
        <v>0.25531475658112901</v>
      </c>
      <c r="G1539" s="16">
        <f t="shared" si="54"/>
        <v>-7.8431237634188715</v>
      </c>
      <c r="H1539">
        <v>889.36</v>
      </c>
    </row>
    <row r="1540" spans="1:8">
      <c r="A1540">
        <v>949.37</v>
      </c>
      <c r="B1540" s="19">
        <f>'[2]NP Inflow data'!F1540</f>
        <v>0.48400266978762102</v>
      </c>
      <c r="C1540" s="13">
        <f t="shared" si="55"/>
        <v>0.48400266978762102</v>
      </c>
      <c r="E1540">
        <v>889.37</v>
      </c>
      <c r="F1540" s="16">
        <f>'[2]NP Inflow data'!C1540</f>
        <v>0.255641489191342</v>
      </c>
      <c r="G1540" s="16">
        <f t="shared" si="54"/>
        <v>-7.8427970308086579</v>
      </c>
      <c r="H1540">
        <v>889.37</v>
      </c>
    </row>
    <row r="1541" spans="1:8">
      <c r="A1541">
        <v>949.38</v>
      </c>
      <c r="B1541" s="19">
        <f>'[2]NP Inflow data'!F1541</f>
        <v>0.48446568466496298</v>
      </c>
      <c r="C1541" s="13">
        <f t="shared" si="55"/>
        <v>0.48446568466496298</v>
      </c>
      <c r="E1541">
        <v>889.38</v>
      </c>
      <c r="F1541" s="16">
        <f>'[2]NP Inflow data'!C1541</f>
        <v>0.25596838851404102</v>
      </c>
      <c r="G1541" s="16">
        <f t="shared" ref="G1541:G1604" si="56">F1541-$F$3103</f>
        <v>-7.8424701314859595</v>
      </c>
      <c r="H1541">
        <v>889.38</v>
      </c>
    </row>
    <row r="1542" spans="1:8">
      <c r="A1542">
        <v>949.39</v>
      </c>
      <c r="B1542" s="19">
        <f>'[2]NP Inflow data'!F1542</f>
        <v>0.48492896715326</v>
      </c>
      <c r="C1542" s="13">
        <f t="shared" ref="C1542:C1605" si="57">B1542-$B$24</f>
        <v>0.48492896715326</v>
      </c>
      <c r="E1542">
        <v>889.39</v>
      </c>
      <c r="F1542" s="16">
        <f>'[2]NP Inflow data'!C1542</f>
        <v>0.256295449474919</v>
      </c>
      <c r="G1542" s="16">
        <f t="shared" si="56"/>
        <v>-7.842143070525081</v>
      </c>
      <c r="H1542">
        <v>889.39</v>
      </c>
    </row>
    <row r="1543" spans="1:8">
      <c r="A1543">
        <v>949.4</v>
      </c>
      <c r="B1543" s="19">
        <f>'[2]NP Inflow data'!F1543</f>
        <v>0.48539252111287201</v>
      </c>
      <c r="C1543" s="13">
        <f t="shared" si="57"/>
        <v>0.48539252111287201</v>
      </c>
      <c r="E1543">
        <v>889.4</v>
      </c>
      <c r="F1543" s="16">
        <f>'[2]NP Inflow data'!C1543</f>
        <v>0.25662266699966502</v>
      </c>
      <c r="G1543" s="16">
        <f t="shared" si="56"/>
        <v>-7.8418158530003348</v>
      </c>
      <c r="H1543">
        <v>889.4</v>
      </c>
    </row>
    <row r="1544" spans="1:8">
      <c r="A1544">
        <v>949.41</v>
      </c>
      <c r="B1544" s="19">
        <f>'[2]NP Inflow data'!F1544</f>
        <v>0.48585635040415798</v>
      </c>
      <c r="C1544" s="13">
        <f t="shared" si="57"/>
        <v>0.48585635040415798</v>
      </c>
      <c r="E1544">
        <v>889.41</v>
      </c>
      <c r="F1544" s="16">
        <f>'[2]NP Inflow data'!C1544</f>
        <v>0.25695003601397098</v>
      </c>
      <c r="G1544" s="16">
        <f t="shared" si="56"/>
        <v>-7.841488483986029</v>
      </c>
      <c r="H1544">
        <v>889.41</v>
      </c>
    </row>
    <row r="1545" spans="1:8">
      <c r="A1545">
        <v>949.42</v>
      </c>
      <c r="B1545" s="19">
        <f>'[2]NP Inflow data'!F1545</f>
        <v>0.48632045888747899</v>
      </c>
      <c r="C1545" s="13">
        <f t="shared" si="57"/>
        <v>0.48632045888747899</v>
      </c>
      <c r="E1545">
        <v>889.42</v>
      </c>
      <c r="F1545" s="16">
        <f>'[2]NP Inflow data'!C1545</f>
        <v>0.25727755144352799</v>
      </c>
      <c r="G1545" s="16">
        <f t="shared" si="56"/>
        <v>-7.8411609685564718</v>
      </c>
      <c r="H1545">
        <v>889.42</v>
      </c>
    </row>
    <row r="1546" spans="1:8">
      <c r="A1546">
        <v>949.43</v>
      </c>
      <c r="B1546" s="19">
        <f>'[2]NP Inflow data'!F1546</f>
        <v>0.48678485042319303</v>
      </c>
      <c r="C1546" s="13">
        <f t="shared" si="57"/>
        <v>0.48678485042319303</v>
      </c>
      <c r="E1546">
        <v>889.43</v>
      </c>
      <c r="F1546" s="16">
        <f>'[2]NP Inflow data'!C1546</f>
        <v>0.25760520821402799</v>
      </c>
      <c r="G1546" s="16">
        <f t="shared" si="56"/>
        <v>-7.8408333117859721</v>
      </c>
      <c r="H1546">
        <v>889.43</v>
      </c>
    </row>
    <row r="1547" spans="1:8">
      <c r="A1547">
        <v>949.44</v>
      </c>
      <c r="B1547" s="19">
        <f>'[2]NP Inflow data'!F1547</f>
        <v>0.487249528871667</v>
      </c>
      <c r="C1547" s="13">
        <f t="shared" si="57"/>
        <v>0.487249528871667</v>
      </c>
      <c r="E1547">
        <v>889.44</v>
      </c>
      <c r="F1547" s="16">
        <f>'[2]NP Inflow data'!C1547</f>
        <v>0.25793300125116397</v>
      </c>
      <c r="G1547" s="16">
        <f t="shared" si="56"/>
        <v>-7.8405055187488362</v>
      </c>
      <c r="H1547">
        <v>889.44</v>
      </c>
    </row>
    <row r="1548" spans="1:8">
      <c r="A1548">
        <v>949.45</v>
      </c>
      <c r="B1548" s="19">
        <f>'[2]NP Inflow data'!F1548</f>
        <v>0.48771449809324802</v>
      </c>
      <c r="C1548" s="13">
        <f t="shared" si="57"/>
        <v>0.48771449809324802</v>
      </c>
      <c r="E1548">
        <v>889.45</v>
      </c>
      <c r="F1548" s="16">
        <f>'[2]NP Inflow data'!C1548</f>
        <v>0.25826092548062102</v>
      </c>
      <c r="G1548" s="16">
        <f t="shared" si="56"/>
        <v>-7.8401775945193792</v>
      </c>
      <c r="H1548">
        <v>889.45</v>
      </c>
    </row>
    <row r="1549" spans="1:8">
      <c r="A1549">
        <v>949.46</v>
      </c>
      <c r="B1549" s="19">
        <f>'[2]NP Inflow data'!F1549</f>
        <v>0.48817976194830298</v>
      </c>
      <c r="C1549" s="13">
        <f t="shared" si="57"/>
        <v>0.48817976194830298</v>
      </c>
      <c r="E1549">
        <v>889.46</v>
      </c>
      <c r="F1549" s="16">
        <f>'[2]NP Inflow data'!C1549</f>
        <v>0.25858897582809198</v>
      </c>
      <c r="G1549" s="16">
        <f t="shared" si="56"/>
        <v>-7.8398495441719085</v>
      </c>
      <c r="H1549">
        <v>889.46</v>
      </c>
    </row>
    <row r="1550" spans="1:8">
      <c r="A1550">
        <v>949.47</v>
      </c>
      <c r="B1550" s="19">
        <f>'[2]NP Inflow data'!F1550</f>
        <v>0.48864532429718999</v>
      </c>
      <c r="C1550" s="13">
        <f t="shared" si="57"/>
        <v>0.48864532429718999</v>
      </c>
      <c r="E1550">
        <v>889.47</v>
      </c>
      <c r="F1550" s="16">
        <f>'[2]NP Inflow data'!C1550</f>
        <v>0.258917147219271</v>
      </c>
      <c r="G1550" s="16">
        <f t="shared" si="56"/>
        <v>-7.8395213727807294</v>
      </c>
      <c r="H1550">
        <v>889.47</v>
      </c>
    </row>
    <row r="1551" spans="1:8">
      <c r="A1551">
        <v>949.48</v>
      </c>
      <c r="B1551" s="19">
        <f>'[2]NP Inflow data'!F1551</f>
        <v>0.48911118900027101</v>
      </c>
      <c r="C1551" s="13">
        <f t="shared" si="57"/>
        <v>0.48911118900027101</v>
      </c>
      <c r="E1551">
        <v>889.48</v>
      </c>
      <c r="F1551" s="16">
        <f>'[2]NP Inflow data'!C1551</f>
        <v>0.259245434579846</v>
      </c>
      <c r="G1551" s="16">
        <f t="shared" si="56"/>
        <v>-7.8391930854201544</v>
      </c>
      <c r="H1551">
        <v>889.48</v>
      </c>
    </row>
    <row r="1552" spans="1:8">
      <c r="A1552">
        <v>949.49</v>
      </c>
      <c r="B1552" s="19">
        <f>'[2]NP Inflow data'!F1552</f>
        <v>0.48957735991790302</v>
      </c>
      <c r="C1552" s="13">
        <f t="shared" si="57"/>
        <v>0.48957735991790302</v>
      </c>
      <c r="E1552">
        <v>889.49</v>
      </c>
      <c r="F1552" s="16">
        <f>'[2]NP Inflow data'!C1552</f>
        <v>0.259573832835509</v>
      </c>
      <c r="G1552" s="16">
        <f t="shared" si="56"/>
        <v>-7.8388646871644916</v>
      </c>
      <c r="H1552">
        <v>889.49</v>
      </c>
    </row>
    <row r="1553" spans="1:8">
      <c r="A1553">
        <v>949.5</v>
      </c>
      <c r="B1553" s="19">
        <f>'[2]NP Inflow data'!F1553</f>
        <v>0.490043840910447</v>
      </c>
      <c r="C1553" s="13">
        <f t="shared" si="57"/>
        <v>0.490043840910447</v>
      </c>
      <c r="E1553">
        <v>889.5</v>
      </c>
      <c r="F1553" s="16">
        <f>'[2]NP Inflow data'!C1553</f>
        <v>0.25990233691195302</v>
      </c>
      <c r="G1553" s="16">
        <f t="shared" si="56"/>
        <v>-7.8385361830880473</v>
      </c>
      <c r="H1553">
        <v>889.5</v>
      </c>
    </row>
    <row r="1554" spans="1:8">
      <c r="A1554">
        <v>949.51</v>
      </c>
      <c r="B1554" s="19">
        <f>'[2]NP Inflow data'!F1554</f>
        <v>0.49051063583826299</v>
      </c>
      <c r="C1554" s="13">
        <f t="shared" si="57"/>
        <v>0.49051063583826299</v>
      </c>
      <c r="E1554">
        <v>889.51</v>
      </c>
      <c r="F1554" s="16">
        <f>'[2]NP Inflow data'!C1554</f>
        <v>0.26023094173486599</v>
      </c>
      <c r="G1554" s="16">
        <f t="shared" si="56"/>
        <v>-7.8382075782651341</v>
      </c>
      <c r="H1554">
        <v>889.51</v>
      </c>
    </row>
    <row r="1555" spans="1:8">
      <c r="A1555">
        <v>949.52</v>
      </c>
      <c r="B1555" s="19">
        <f>'[2]NP Inflow data'!F1555</f>
        <v>0.49097774856171</v>
      </c>
      <c r="C1555" s="13">
        <f t="shared" si="57"/>
        <v>0.49097774856171</v>
      </c>
      <c r="E1555">
        <v>889.52</v>
      </c>
      <c r="F1555" s="16">
        <f>'[2]NP Inflow data'!C1555</f>
        <v>0.26055964222994099</v>
      </c>
      <c r="G1555" s="16">
        <f t="shared" si="56"/>
        <v>-7.8378788777700592</v>
      </c>
      <c r="H1555">
        <v>889.52</v>
      </c>
    </row>
    <row r="1556" spans="1:8">
      <c r="A1556">
        <v>949.53</v>
      </c>
      <c r="B1556" s="19">
        <f>'[2]NP Inflow data'!F1556</f>
        <v>0.49144518294114797</v>
      </c>
      <c r="C1556" s="13">
        <f t="shared" si="57"/>
        <v>0.49144518294114797</v>
      </c>
      <c r="E1556">
        <v>889.53</v>
      </c>
      <c r="F1556" s="16">
        <f>'[2]NP Inflow data'!C1556</f>
        <v>0.26088843332286898</v>
      </c>
      <c r="G1556" s="16">
        <f t="shared" si="56"/>
        <v>-7.8375500866771315</v>
      </c>
      <c r="H1556">
        <v>889.53</v>
      </c>
    </row>
    <row r="1557" spans="1:8">
      <c r="A1557">
        <v>949.54</v>
      </c>
      <c r="B1557" s="19">
        <f>'[2]NP Inflow data'!F1557</f>
        <v>0.49191294283693698</v>
      </c>
      <c r="C1557" s="13">
        <f t="shared" si="57"/>
        <v>0.49191294283693698</v>
      </c>
      <c r="E1557">
        <v>889.54</v>
      </c>
      <c r="F1557" s="16">
        <f>'[2]NP Inflow data'!C1557</f>
        <v>0.26121730993934</v>
      </c>
      <c r="G1557" s="16">
        <f t="shared" si="56"/>
        <v>-7.83722121006066</v>
      </c>
      <c r="H1557">
        <v>889.54</v>
      </c>
    </row>
    <row r="1558" spans="1:8">
      <c r="A1558">
        <v>949.55</v>
      </c>
      <c r="B1558" s="19">
        <f>'[2]NP Inflow data'!F1558</f>
        <v>0.49238103210943601</v>
      </c>
      <c r="C1558" s="13">
        <f t="shared" si="57"/>
        <v>0.49238103210943601</v>
      </c>
      <c r="E1558">
        <v>889.55</v>
      </c>
      <c r="F1558" s="16">
        <f>'[2]NP Inflow data'!C1558</f>
        <v>0.26154626700504602</v>
      </c>
      <c r="G1558" s="16">
        <f t="shared" si="56"/>
        <v>-7.8368922529949545</v>
      </c>
      <c r="H1558">
        <v>889.55</v>
      </c>
    </row>
    <row r="1559" spans="1:8">
      <c r="A1559">
        <v>949.56</v>
      </c>
      <c r="B1559" s="19">
        <f>'[2]NP Inflow data'!F1559</f>
        <v>0.49284945461900598</v>
      </c>
      <c r="C1559" s="13">
        <f t="shared" si="57"/>
        <v>0.49284945461900598</v>
      </c>
      <c r="E1559">
        <v>889.56</v>
      </c>
      <c r="F1559" s="16">
        <f>'[2]NP Inflow data'!C1559</f>
        <v>0.261875299445677</v>
      </c>
      <c r="G1559" s="16">
        <f t="shared" si="56"/>
        <v>-7.8365632205543232</v>
      </c>
      <c r="H1559">
        <v>889.56</v>
      </c>
    </row>
    <row r="1560" spans="1:8">
      <c r="A1560">
        <v>949.57</v>
      </c>
      <c r="B1560" s="19">
        <f>'[2]NP Inflow data'!F1560</f>
        <v>0.49331821422601102</v>
      </c>
      <c r="C1560" s="13">
        <f t="shared" si="57"/>
        <v>0.49331821422601102</v>
      </c>
      <c r="E1560">
        <v>889.57</v>
      </c>
      <c r="F1560" s="16">
        <f>'[2]NP Inflow data'!C1560</f>
        <v>0.26220440218692898</v>
      </c>
      <c r="G1560" s="16">
        <f t="shared" si="56"/>
        <v>-7.8362341178130714</v>
      </c>
      <c r="H1560">
        <v>889.57</v>
      </c>
    </row>
    <row r="1561" spans="1:8">
      <c r="A1561">
        <v>949.58</v>
      </c>
      <c r="B1561" s="19">
        <f>'[2]NP Inflow data'!F1561</f>
        <v>0.49378731479080001</v>
      </c>
      <c r="C1561" s="13">
        <f t="shared" si="57"/>
        <v>0.49378731479080001</v>
      </c>
      <c r="E1561">
        <v>889.58</v>
      </c>
      <c r="F1561" s="16">
        <f>'[2]NP Inflow data'!C1561</f>
        <v>0.26253357015448497</v>
      </c>
      <c r="G1561" s="16">
        <f t="shared" si="56"/>
        <v>-7.8359049498455153</v>
      </c>
      <c r="H1561">
        <v>889.58</v>
      </c>
    </row>
    <row r="1562" spans="1:8">
      <c r="A1562">
        <v>949.59</v>
      </c>
      <c r="B1562" s="19">
        <f>'[2]NP Inflow data'!F1562</f>
        <v>0.49425676017373898</v>
      </c>
      <c r="C1562" s="13">
        <f t="shared" si="57"/>
        <v>0.49425676017373898</v>
      </c>
      <c r="E1562">
        <v>889.59</v>
      </c>
      <c r="F1562" s="16">
        <f>'[2]NP Inflow data'!C1562</f>
        <v>0.26286279827404002</v>
      </c>
      <c r="G1562" s="16">
        <f t="shared" si="56"/>
        <v>-7.8355757217259603</v>
      </c>
      <c r="H1562">
        <v>889.59</v>
      </c>
    </row>
    <row r="1563" spans="1:8">
      <c r="A1563">
        <v>949.6</v>
      </c>
      <c r="B1563" s="19">
        <f>'[2]NP Inflow data'!F1563</f>
        <v>0.49472655423518602</v>
      </c>
      <c r="C1563" s="13">
        <f t="shared" si="57"/>
        <v>0.49472655423518602</v>
      </c>
      <c r="E1563">
        <v>889.6</v>
      </c>
      <c r="F1563" s="16">
        <f>'[2]NP Inflow data'!C1563</f>
        <v>0.26319208147128398</v>
      </c>
      <c r="G1563" s="16">
        <f t="shared" si="56"/>
        <v>-7.8352464385287162</v>
      </c>
      <c r="H1563">
        <v>889.6</v>
      </c>
    </row>
    <row r="1564" spans="1:8">
      <c r="A1564">
        <v>949.61</v>
      </c>
      <c r="B1564" s="19">
        <f>'[2]NP Inflow data'!F1564</f>
        <v>0.49519670083550199</v>
      </c>
      <c r="C1564" s="13">
        <f t="shared" si="57"/>
        <v>0.49519670083550199</v>
      </c>
      <c r="E1564">
        <v>889.61</v>
      </c>
      <c r="F1564" s="16">
        <f>'[2]NP Inflow data'!C1564</f>
        <v>0.26352141467190998</v>
      </c>
      <c r="G1564" s="16">
        <f t="shared" si="56"/>
        <v>-7.8349171053280902</v>
      </c>
      <c r="H1564">
        <v>889.61</v>
      </c>
    </row>
    <row r="1565" spans="1:8">
      <c r="A1565">
        <v>949.62</v>
      </c>
      <c r="B1565" s="19">
        <f>'[2]NP Inflow data'!F1565</f>
        <v>0.49566720383504698</v>
      </c>
      <c r="C1565" s="13">
        <f t="shared" si="57"/>
        <v>0.49566720383504698</v>
      </c>
      <c r="E1565">
        <v>889.62</v>
      </c>
      <c r="F1565" s="16">
        <f>'[2]NP Inflow data'!C1565</f>
        <v>0.263850792801607</v>
      </c>
      <c r="G1565" s="16">
        <f t="shared" si="56"/>
        <v>-7.834587727198393</v>
      </c>
      <c r="H1565">
        <v>889.62</v>
      </c>
    </row>
    <row r="1566" spans="1:8">
      <c r="A1566">
        <v>949.63</v>
      </c>
      <c r="B1566" s="19">
        <f>'[2]NP Inflow data'!F1566</f>
        <v>0.49613806709418001</v>
      </c>
      <c r="C1566" s="13">
        <f t="shared" si="57"/>
        <v>0.49613806709418001</v>
      </c>
      <c r="E1566">
        <v>889.63</v>
      </c>
      <c r="F1566" s="16">
        <f>'[2]NP Inflow data'!C1566</f>
        <v>0.26418021078606801</v>
      </c>
      <c r="G1566" s="16">
        <f t="shared" si="56"/>
        <v>-7.834258309213932</v>
      </c>
      <c r="H1566">
        <v>889.63</v>
      </c>
    </row>
    <row r="1567" spans="1:8">
      <c r="A1567">
        <v>949.64</v>
      </c>
      <c r="B1567" s="19">
        <f>'[2]NP Inflow data'!F1567</f>
        <v>0.49660929447326102</v>
      </c>
      <c r="C1567" s="13">
        <f t="shared" si="57"/>
        <v>0.49660929447326102</v>
      </c>
      <c r="E1567">
        <v>889.64</v>
      </c>
      <c r="F1567" s="16">
        <f>'[2]NP Inflow data'!C1567</f>
        <v>0.26450966355098199</v>
      </c>
      <c r="G1567" s="16">
        <f t="shared" si="56"/>
        <v>-7.8339288564490186</v>
      </c>
      <c r="H1567">
        <v>889.64</v>
      </c>
    </row>
    <row r="1568" spans="1:8">
      <c r="A1568">
        <v>949.65</v>
      </c>
      <c r="B1568" s="19">
        <f>'[2]NP Inflow data'!F1568</f>
        <v>0.49708088983264898</v>
      </c>
      <c r="C1568" s="13">
        <f t="shared" si="57"/>
        <v>0.49708088983264898</v>
      </c>
      <c r="E1568">
        <v>889.65</v>
      </c>
      <c r="F1568" s="16">
        <f>'[2]NP Inflow data'!C1568</f>
        <v>0.264839146022042</v>
      </c>
      <c r="G1568" s="16">
        <f t="shared" si="56"/>
        <v>-7.8335993739779584</v>
      </c>
      <c r="H1568">
        <v>889.65</v>
      </c>
    </row>
    <row r="1569" spans="1:8">
      <c r="A1569">
        <v>949.66</v>
      </c>
      <c r="B1569" s="19">
        <f>'[2]NP Inflow data'!F1569</f>
        <v>0.49755285703270502</v>
      </c>
      <c r="C1569" s="13">
        <f t="shared" si="57"/>
        <v>0.49755285703270502</v>
      </c>
      <c r="E1569">
        <v>889.66</v>
      </c>
      <c r="F1569" s="16">
        <f>'[2]NP Inflow data'!C1569</f>
        <v>0.26516865312493798</v>
      </c>
      <c r="G1569" s="16">
        <f t="shared" si="56"/>
        <v>-7.833269866875062</v>
      </c>
      <c r="H1569">
        <v>889.66</v>
      </c>
    </row>
    <row r="1570" spans="1:8">
      <c r="A1570">
        <v>949.67</v>
      </c>
      <c r="B1570" s="19">
        <f>'[2]NP Inflow data'!F1570</f>
        <v>0.49802519993378802</v>
      </c>
      <c r="C1570" s="13">
        <f t="shared" si="57"/>
        <v>0.49802519993378802</v>
      </c>
      <c r="E1570">
        <v>889.67</v>
      </c>
      <c r="F1570" s="16">
        <f>'[2]NP Inflow data'!C1570</f>
        <v>0.265498179785361</v>
      </c>
      <c r="G1570" s="16">
        <f t="shared" si="56"/>
        <v>-7.8329403402146394</v>
      </c>
      <c r="H1570">
        <v>889.67</v>
      </c>
    </row>
    <row r="1571" spans="1:8">
      <c r="A1571">
        <v>949.68</v>
      </c>
      <c r="B1571" s="19">
        <f>'[2]NP Inflow data'!F1571</f>
        <v>0.49849792239625701</v>
      </c>
      <c r="C1571" s="13">
        <f t="shared" si="57"/>
        <v>0.49849792239625701</v>
      </c>
      <c r="E1571">
        <v>889.68</v>
      </c>
      <c r="F1571" s="16">
        <f>'[2]NP Inflow data'!C1571</f>
        <v>0.26582772092900198</v>
      </c>
      <c r="G1571" s="16">
        <f t="shared" si="56"/>
        <v>-7.8326107990709986</v>
      </c>
      <c r="H1571">
        <v>889.68</v>
      </c>
    </row>
    <row r="1572" spans="1:8">
      <c r="A1572">
        <v>949.69</v>
      </c>
      <c r="B1572" s="19">
        <f>'[2]NP Inflow data'!F1572</f>
        <v>0.49897102828047801</v>
      </c>
      <c r="C1572" s="13">
        <f t="shared" si="57"/>
        <v>0.49897102828047801</v>
      </c>
      <c r="E1572">
        <v>889.69</v>
      </c>
      <c r="F1572" s="16">
        <f>'[2]NP Inflow data'!C1572</f>
        <v>0.26615727148155599</v>
      </c>
      <c r="G1572" s="16">
        <f t="shared" si="56"/>
        <v>-7.8322812485184441</v>
      </c>
      <c r="H1572">
        <v>889.69</v>
      </c>
    </row>
    <row r="1573" spans="1:8">
      <c r="A1573">
        <v>949.7</v>
      </c>
      <c r="B1573" s="19">
        <f>'[2]NP Inflow data'!F1573</f>
        <v>0.49944452144680102</v>
      </c>
      <c r="C1573" s="13">
        <f t="shared" si="57"/>
        <v>0.49944452144680102</v>
      </c>
      <c r="E1573">
        <v>889.7</v>
      </c>
      <c r="F1573" s="16">
        <f>'[2]NP Inflow data'!C1573</f>
        <v>0.26648682636870702</v>
      </c>
      <c r="G1573" s="16">
        <f t="shared" si="56"/>
        <v>-7.831951693631293</v>
      </c>
      <c r="H1573">
        <v>889.7</v>
      </c>
    </row>
    <row r="1574" spans="1:8">
      <c r="A1574">
        <v>949.71</v>
      </c>
      <c r="B1574" s="19">
        <f>'[2]NP Inflow data'!F1574</f>
        <v>0.49991840575558799</v>
      </c>
      <c r="C1574" s="13">
        <f t="shared" si="57"/>
        <v>0.49991840575558799</v>
      </c>
      <c r="E1574">
        <v>889.71</v>
      </c>
      <c r="F1574" s="16">
        <f>'[2]NP Inflow data'!C1574</f>
        <v>0.26681638051614998</v>
      </c>
      <c r="G1574" s="16">
        <f t="shared" si="56"/>
        <v>-7.8316221394838506</v>
      </c>
      <c r="H1574">
        <v>889.71</v>
      </c>
    </row>
    <row r="1575" spans="1:8">
      <c r="A1575">
        <v>949.72</v>
      </c>
      <c r="B1575" s="19">
        <f>'[2]NP Inflow data'!F1575</f>
        <v>0.50039268506720203</v>
      </c>
      <c r="C1575" s="13">
        <f t="shared" si="57"/>
        <v>0.50039268506720203</v>
      </c>
      <c r="E1575">
        <v>889.72</v>
      </c>
      <c r="F1575" s="16">
        <f>'[2]NP Inflow data'!C1575</f>
        <v>0.267145928849574</v>
      </c>
      <c r="G1575" s="16">
        <f t="shared" si="56"/>
        <v>-7.8312925911504259</v>
      </c>
      <c r="H1575">
        <v>889.72</v>
      </c>
    </row>
    <row r="1576" spans="1:8">
      <c r="A1576">
        <v>949.73</v>
      </c>
      <c r="B1576" s="19">
        <f>'[2]NP Inflow data'!F1576</f>
        <v>0.50086736324200098</v>
      </c>
      <c r="C1576" s="13">
        <f t="shared" si="57"/>
        <v>0.50086736324200098</v>
      </c>
      <c r="E1576">
        <v>889.73</v>
      </c>
      <c r="F1576" s="16">
        <f>'[2]NP Inflow data'!C1576</f>
        <v>0.267475466294673</v>
      </c>
      <c r="G1576" s="16">
        <f t="shared" si="56"/>
        <v>-7.830963053705327</v>
      </c>
      <c r="H1576">
        <v>889.73</v>
      </c>
    </row>
    <row r="1577" spans="1:8">
      <c r="A1577">
        <v>949.74</v>
      </c>
      <c r="B1577" s="19">
        <f>'[2]NP Inflow data'!F1577</f>
        <v>0.50134244414034401</v>
      </c>
      <c r="C1577" s="13">
        <f t="shared" si="57"/>
        <v>0.50134244414034401</v>
      </c>
      <c r="E1577">
        <v>889.74</v>
      </c>
      <c r="F1577" s="16">
        <f>'[2]NP Inflow data'!C1577</f>
        <v>0.26780498777713502</v>
      </c>
      <c r="G1577" s="16">
        <f t="shared" si="56"/>
        <v>-7.8306335322228655</v>
      </c>
      <c r="H1577">
        <v>889.74</v>
      </c>
    </row>
    <row r="1578" spans="1:8">
      <c r="A1578">
        <v>949.75</v>
      </c>
      <c r="B1578" s="19">
        <f>'[2]NP Inflow data'!F1578</f>
        <v>0.50181793162259303</v>
      </c>
      <c r="C1578" s="13">
        <f t="shared" si="57"/>
        <v>0.50181793162259303</v>
      </c>
      <c r="E1578">
        <v>889.75</v>
      </c>
      <c r="F1578" s="16">
        <f>'[2]NP Inflow data'!C1578</f>
        <v>0.26813448822265401</v>
      </c>
      <c r="G1578" s="16">
        <f t="shared" si="56"/>
        <v>-7.830304031777346</v>
      </c>
      <c r="H1578">
        <v>889.75</v>
      </c>
    </row>
    <row r="1579" spans="1:8">
      <c r="A1579">
        <v>949.76</v>
      </c>
      <c r="B1579" s="19">
        <f>'[2]NP Inflow data'!F1579</f>
        <v>0.50229382954910595</v>
      </c>
      <c r="C1579" s="13">
        <f t="shared" si="57"/>
        <v>0.50229382954910595</v>
      </c>
      <c r="E1579">
        <v>889.76</v>
      </c>
      <c r="F1579" s="16">
        <f>'[2]NP Inflow data'!C1579</f>
        <v>0.26846396255691901</v>
      </c>
      <c r="G1579" s="16">
        <f t="shared" si="56"/>
        <v>-7.829974557443081</v>
      </c>
      <c r="H1579">
        <v>889.76</v>
      </c>
    </row>
    <row r="1580" spans="1:8">
      <c r="A1580">
        <v>949.77</v>
      </c>
      <c r="B1580" s="19">
        <f>'[2]NP Inflow data'!F1580</f>
        <v>0.50277014178024304</v>
      </c>
      <c r="C1580" s="13">
        <f t="shared" si="57"/>
        <v>0.50277014178024304</v>
      </c>
      <c r="E1580">
        <v>889.77</v>
      </c>
      <c r="F1580" s="16">
        <f>'[2]NP Inflow data'!C1580</f>
        <v>0.26879340570562099</v>
      </c>
      <c r="G1580" s="16">
        <f t="shared" si="56"/>
        <v>-7.8296451142943795</v>
      </c>
      <c r="H1580">
        <v>889.77</v>
      </c>
    </row>
    <row r="1581" spans="1:8">
      <c r="A1581">
        <v>949.78</v>
      </c>
      <c r="B1581" s="19">
        <f>'[2]NP Inflow data'!F1581</f>
        <v>0.50324687217636399</v>
      </c>
      <c r="C1581" s="13">
        <f t="shared" si="57"/>
        <v>0.50324687217636399</v>
      </c>
      <c r="E1581">
        <v>889.78</v>
      </c>
      <c r="F1581" s="16">
        <f>'[2]NP Inflow data'!C1581</f>
        <v>0.26912281259445298</v>
      </c>
      <c r="G1581" s="16">
        <f t="shared" si="56"/>
        <v>-7.8293157074055468</v>
      </c>
      <c r="H1581">
        <v>889.78</v>
      </c>
    </row>
    <row r="1582" spans="1:8">
      <c r="A1582">
        <v>949.79</v>
      </c>
      <c r="B1582" s="19">
        <f>'[2]NP Inflow data'!F1582</f>
        <v>0.50372402459782795</v>
      </c>
      <c r="C1582" s="13">
        <f t="shared" si="57"/>
        <v>0.50372402459782795</v>
      </c>
      <c r="E1582">
        <v>889.79</v>
      </c>
      <c r="F1582" s="16">
        <f>'[2]NP Inflow data'!C1582</f>
        <v>0.26945217814910399</v>
      </c>
      <c r="G1582" s="16">
        <f t="shared" si="56"/>
        <v>-7.8289863418508965</v>
      </c>
      <c r="H1582">
        <v>889.79</v>
      </c>
    </row>
    <row r="1583" spans="1:8">
      <c r="A1583">
        <v>949.8</v>
      </c>
      <c r="B1583" s="19">
        <f>'[2]NP Inflow data'!F1583</f>
        <v>0.50420160290499605</v>
      </c>
      <c r="C1583" s="13">
        <f t="shared" si="57"/>
        <v>0.50420160290499605</v>
      </c>
      <c r="E1583">
        <v>889.8</v>
      </c>
      <c r="F1583" s="16">
        <f>'[2]NP Inflow data'!C1583</f>
        <v>0.26978149729526602</v>
      </c>
      <c r="G1583" s="16">
        <f t="shared" si="56"/>
        <v>-7.8286570227047338</v>
      </c>
      <c r="H1583">
        <v>889.8</v>
      </c>
    </row>
    <row r="1584" spans="1:8">
      <c r="A1584">
        <v>949.81</v>
      </c>
      <c r="B1584" s="19">
        <f>'[2]NP Inflow data'!F1584</f>
        <v>0.504679610958227</v>
      </c>
      <c r="C1584" s="13">
        <f t="shared" si="57"/>
        <v>0.504679610958227</v>
      </c>
      <c r="E1584">
        <v>889.81</v>
      </c>
      <c r="F1584" s="16">
        <f>'[2]NP Inflow data'!C1584</f>
        <v>0.27011076495863001</v>
      </c>
      <c r="G1584" s="16">
        <f t="shared" si="56"/>
        <v>-7.8283277550413706</v>
      </c>
      <c r="H1584">
        <v>889.81</v>
      </c>
    </row>
    <row r="1585" spans="1:8">
      <c r="A1585">
        <v>949.82</v>
      </c>
      <c r="B1585" s="19">
        <f>'[2]NP Inflow data'!F1585</f>
        <v>0.50515805261788504</v>
      </c>
      <c r="C1585" s="13">
        <f t="shared" si="57"/>
        <v>0.50515805261788504</v>
      </c>
      <c r="E1585">
        <v>889.82</v>
      </c>
      <c r="F1585" s="16">
        <f>'[2]NP Inflow data'!C1585</f>
        <v>0.27043997606489001</v>
      </c>
      <c r="G1585" s="16">
        <f t="shared" si="56"/>
        <v>-7.8279985439351103</v>
      </c>
      <c r="H1585">
        <v>889.82</v>
      </c>
    </row>
    <row r="1586" spans="1:8">
      <c r="A1586">
        <v>949.83</v>
      </c>
      <c r="B1586" s="19">
        <f>'[2]NP Inflow data'!F1586</f>
        <v>0.50563693174432101</v>
      </c>
      <c r="C1586" s="13">
        <f t="shared" si="57"/>
        <v>0.50563693174432101</v>
      </c>
      <c r="E1586">
        <v>889.83</v>
      </c>
      <c r="F1586" s="16">
        <f>'[2]NP Inflow data'!C1586</f>
        <v>0.27076912553973098</v>
      </c>
      <c r="G1586" s="16">
        <f t="shared" si="56"/>
        <v>-7.8276693944602691</v>
      </c>
      <c r="H1586">
        <v>889.83</v>
      </c>
    </row>
    <row r="1587" spans="1:8">
      <c r="A1587">
        <v>949.84</v>
      </c>
      <c r="B1587" s="19">
        <f>'[2]NP Inflow data'!F1587</f>
        <v>0.50611625219789902</v>
      </c>
      <c r="C1587" s="13">
        <f t="shared" si="57"/>
        <v>0.50611625219789902</v>
      </c>
      <c r="E1587">
        <v>889.84</v>
      </c>
      <c r="F1587" s="16">
        <f>'[2]NP Inflow data'!C1587</f>
        <v>0.27109820830884701</v>
      </c>
      <c r="G1587" s="16">
        <f t="shared" si="56"/>
        <v>-7.8273403116911533</v>
      </c>
      <c r="H1587">
        <v>889.84</v>
      </c>
    </row>
    <row r="1588" spans="1:8">
      <c r="A1588">
        <v>949.85</v>
      </c>
      <c r="B1588" s="19">
        <f>'[2]NP Inflow data'!F1588</f>
        <v>0.50659601783897801</v>
      </c>
      <c r="C1588" s="13">
        <f t="shared" si="57"/>
        <v>0.50659601783897801</v>
      </c>
      <c r="E1588">
        <v>889.85</v>
      </c>
      <c r="F1588" s="16">
        <f>'[2]NP Inflow data'!C1588</f>
        <v>0.27142721929792901</v>
      </c>
      <c r="G1588" s="16">
        <f t="shared" si="56"/>
        <v>-7.827011300702071</v>
      </c>
      <c r="H1588">
        <v>889.85</v>
      </c>
    </row>
    <row r="1589" spans="1:8">
      <c r="A1589">
        <v>949.86</v>
      </c>
      <c r="B1589" s="19">
        <f>'[2]NP Inflow data'!F1589</f>
        <v>0.50707623252792</v>
      </c>
      <c r="C1589" s="13">
        <f t="shared" si="57"/>
        <v>0.50707623252792</v>
      </c>
      <c r="E1589">
        <v>889.86</v>
      </c>
      <c r="F1589" s="16">
        <f>'[2]NP Inflow data'!C1589</f>
        <v>0.27175615343266801</v>
      </c>
      <c r="G1589" s="16">
        <f t="shared" si="56"/>
        <v>-7.826682366567332</v>
      </c>
      <c r="H1589">
        <v>889.86</v>
      </c>
    </row>
    <row r="1590" spans="1:8">
      <c r="A1590">
        <v>949.87</v>
      </c>
      <c r="B1590" s="19">
        <f>'[2]NP Inflow data'!F1590</f>
        <v>0.50755690012508203</v>
      </c>
      <c r="C1590" s="13">
        <f t="shared" si="57"/>
        <v>0.50755690012508203</v>
      </c>
      <c r="E1590">
        <v>889.87</v>
      </c>
      <c r="F1590" s="16">
        <f>'[2]NP Inflow data'!C1590</f>
        <v>0.27208500563875498</v>
      </c>
      <c r="G1590" s="16">
        <f t="shared" si="56"/>
        <v>-7.8263535143612453</v>
      </c>
      <c r="H1590">
        <v>889.87</v>
      </c>
    </row>
    <row r="1591" spans="1:8">
      <c r="A1591">
        <v>949.88</v>
      </c>
      <c r="B1591" s="19">
        <f>'[2]NP Inflow data'!F1591</f>
        <v>0.50803802449082502</v>
      </c>
      <c r="C1591" s="13">
        <f t="shared" si="57"/>
        <v>0.50803802449082502</v>
      </c>
      <c r="E1591">
        <v>889.88</v>
      </c>
      <c r="F1591" s="16">
        <f>'[2]NP Inflow data'!C1591</f>
        <v>0.27241377084188101</v>
      </c>
      <c r="G1591" s="16">
        <f t="shared" si="56"/>
        <v>-7.826024749158119</v>
      </c>
      <c r="H1591">
        <v>889.88</v>
      </c>
    </row>
    <row r="1592" spans="1:8">
      <c r="A1592">
        <v>949.89</v>
      </c>
      <c r="B1592" s="19">
        <f>'[2]NP Inflow data'!F1592</f>
        <v>0.50851960948550901</v>
      </c>
      <c r="C1592" s="13">
        <f t="shared" si="57"/>
        <v>0.50851960948550901</v>
      </c>
      <c r="E1592">
        <v>889.89</v>
      </c>
      <c r="F1592" s="16">
        <f>'[2]NP Inflow data'!C1592</f>
        <v>0.272742443967738</v>
      </c>
      <c r="G1592" s="16">
        <f t="shared" si="56"/>
        <v>-7.825696076032262</v>
      </c>
      <c r="H1592">
        <v>889.89</v>
      </c>
    </row>
    <row r="1593" spans="1:8">
      <c r="A1593">
        <v>949.9</v>
      </c>
      <c r="B1593" s="19">
        <f>'[2]NP Inflow data'!F1593</f>
        <v>0.50900165896949401</v>
      </c>
      <c r="C1593" s="13">
        <f t="shared" si="57"/>
        <v>0.50900165896949401</v>
      </c>
      <c r="E1593">
        <v>889.9</v>
      </c>
      <c r="F1593" s="16">
        <f>'[2]NP Inflow data'!C1593</f>
        <v>0.27307101994201599</v>
      </c>
      <c r="G1593" s="16">
        <f t="shared" si="56"/>
        <v>-7.8253675000579843</v>
      </c>
      <c r="H1593">
        <v>889.9</v>
      </c>
    </row>
    <row r="1594" spans="1:8">
      <c r="A1594">
        <v>949.91</v>
      </c>
      <c r="B1594" s="19">
        <f>'[2]NP Inflow data'!F1594</f>
        <v>0.50948417680313796</v>
      </c>
      <c r="C1594" s="13">
        <f t="shared" si="57"/>
        <v>0.50948417680313796</v>
      </c>
      <c r="E1594">
        <v>889.91</v>
      </c>
      <c r="F1594" s="16">
        <f>'[2]NP Inflow data'!C1594</f>
        <v>0.273399493690406</v>
      </c>
      <c r="G1594" s="16">
        <f t="shared" si="56"/>
        <v>-7.8250390263095939</v>
      </c>
      <c r="H1594">
        <v>889.91</v>
      </c>
    </row>
    <row r="1595" spans="1:8">
      <c r="A1595">
        <v>949.92</v>
      </c>
      <c r="B1595" s="19">
        <f>'[2]NP Inflow data'!F1595</f>
        <v>0.50996716684680299</v>
      </c>
      <c r="C1595" s="13">
        <f t="shared" si="57"/>
        <v>0.50996716684680299</v>
      </c>
      <c r="E1595">
        <v>889.92</v>
      </c>
      <c r="F1595" s="16">
        <f>'[2]NP Inflow data'!C1595</f>
        <v>0.27372786013859901</v>
      </c>
      <c r="G1595" s="16">
        <f t="shared" si="56"/>
        <v>-7.8247106598614016</v>
      </c>
      <c r="H1595">
        <v>889.92</v>
      </c>
    </row>
    <row r="1596" spans="1:8">
      <c r="A1596">
        <v>949.93</v>
      </c>
      <c r="B1596" s="19">
        <f>'[2]NP Inflow data'!F1596</f>
        <v>0.51045063296084603</v>
      </c>
      <c r="C1596" s="13">
        <f t="shared" si="57"/>
        <v>0.51045063296084603</v>
      </c>
      <c r="E1596">
        <v>889.93</v>
      </c>
      <c r="F1596" s="16">
        <f>'[2]NP Inflow data'!C1596</f>
        <v>0.27405611421228698</v>
      </c>
      <c r="G1596" s="16">
        <f t="shared" si="56"/>
        <v>-7.8243824057877136</v>
      </c>
      <c r="H1596">
        <v>889.93</v>
      </c>
    </row>
    <row r="1597" spans="1:8">
      <c r="A1597">
        <v>949.94</v>
      </c>
      <c r="B1597" s="19">
        <f>'[2]NP Inflow data'!F1597</f>
        <v>0.51093457900563499</v>
      </c>
      <c r="C1597" s="13">
        <f t="shared" si="57"/>
        <v>0.51093457900563499</v>
      </c>
      <c r="E1597">
        <v>889.94</v>
      </c>
      <c r="F1597" s="16">
        <f>'[2]NP Inflow data'!C1597</f>
        <v>0.274384250837165</v>
      </c>
      <c r="G1597" s="16">
        <f t="shared" si="56"/>
        <v>-7.8240542691628354</v>
      </c>
      <c r="H1597">
        <v>889.94</v>
      </c>
    </row>
    <row r="1598" spans="1:8">
      <c r="A1598">
        <v>949.95</v>
      </c>
      <c r="B1598" s="19">
        <f>'[2]NP Inflow data'!F1598</f>
        <v>0.51141900884151703</v>
      </c>
      <c r="C1598" s="13">
        <f t="shared" si="57"/>
        <v>0.51141900884151703</v>
      </c>
      <c r="E1598">
        <v>889.95</v>
      </c>
      <c r="F1598" s="16">
        <f>'[2]NP Inflow data'!C1598</f>
        <v>0.27471226493891499</v>
      </c>
      <c r="G1598" s="16">
        <f t="shared" si="56"/>
        <v>-7.8237262550610849</v>
      </c>
      <c r="H1598">
        <v>889.95</v>
      </c>
    </row>
    <row r="1599" spans="1:8">
      <c r="A1599">
        <v>949.96</v>
      </c>
      <c r="B1599" s="19">
        <f>'[2]NP Inflow data'!F1599</f>
        <v>0.51190392632885695</v>
      </c>
      <c r="C1599" s="13">
        <f t="shared" si="57"/>
        <v>0.51190392632885695</v>
      </c>
      <c r="E1599">
        <v>889.96</v>
      </c>
      <c r="F1599" s="16">
        <f>'[2]NP Inflow data'!C1599</f>
        <v>0.27504015144323202</v>
      </c>
      <c r="G1599" s="16">
        <f t="shared" si="56"/>
        <v>-7.8233983685567683</v>
      </c>
      <c r="H1599">
        <v>889.96</v>
      </c>
    </row>
    <row r="1600" spans="1:8">
      <c r="A1600">
        <v>949.97</v>
      </c>
      <c r="B1600" s="19">
        <f>'[2]NP Inflow data'!F1600</f>
        <v>0.512389335328016</v>
      </c>
      <c r="C1600" s="13">
        <f t="shared" si="57"/>
        <v>0.512389335328016</v>
      </c>
      <c r="E1600">
        <v>889.97</v>
      </c>
      <c r="F1600" s="16">
        <f>'[2]NP Inflow data'!C1600</f>
        <v>0.27536790527580901</v>
      </c>
      <c r="G1600" s="16">
        <f t="shared" si="56"/>
        <v>-7.8230706147241911</v>
      </c>
      <c r="H1600">
        <v>889.97</v>
      </c>
    </row>
    <row r="1601" spans="1:8">
      <c r="A1601">
        <v>949.98</v>
      </c>
      <c r="B1601" s="19">
        <f>'[2]NP Inflow data'!F1601</f>
        <v>0.512875239699353</v>
      </c>
      <c r="C1601" s="13">
        <f t="shared" si="57"/>
        <v>0.512875239699353</v>
      </c>
      <c r="E1601">
        <v>889.98</v>
      </c>
      <c r="F1601" s="16">
        <f>'[2]NP Inflow data'!C1601</f>
        <v>0.27569552136233499</v>
      </c>
      <c r="G1601" s="16">
        <f t="shared" si="56"/>
        <v>-7.8227429986376649</v>
      </c>
      <c r="H1601">
        <v>889.98</v>
      </c>
    </row>
    <row r="1602" spans="1:8">
      <c r="A1602">
        <v>949.99</v>
      </c>
      <c r="B1602" s="19">
        <f>'[2]NP Inflow data'!F1602</f>
        <v>0.51336164330322798</v>
      </c>
      <c r="C1602" s="13">
        <f t="shared" si="57"/>
        <v>0.51336164330322798</v>
      </c>
      <c r="E1602">
        <v>889.99</v>
      </c>
      <c r="F1602" s="16">
        <f>'[2]NP Inflow data'!C1602</f>
        <v>0.27602299462850099</v>
      </c>
      <c r="G1602" s="16">
        <f t="shared" si="56"/>
        <v>-7.8224155253714995</v>
      </c>
      <c r="H1602">
        <v>889.99</v>
      </c>
    </row>
    <row r="1603" spans="1:8">
      <c r="A1603">
        <v>950</v>
      </c>
      <c r="B1603" s="19">
        <f>'[2]NP Inflow data'!F1603</f>
        <v>0.51384854999999996</v>
      </c>
      <c r="C1603" s="13">
        <f t="shared" si="57"/>
        <v>0.51384854999999996</v>
      </c>
      <c r="E1603">
        <v>890</v>
      </c>
      <c r="F1603" s="16">
        <f>'[2]NP Inflow data'!C1603</f>
        <v>0.27635031999999998</v>
      </c>
      <c r="G1603" s="16">
        <f t="shared" si="56"/>
        <v>-7.8220882000000005</v>
      </c>
      <c r="H1603">
        <v>890</v>
      </c>
    </row>
    <row r="1604" spans="1:8">
      <c r="A1604">
        <v>950.01</v>
      </c>
      <c r="B1604" s="19">
        <f>'[2]NP Inflow data'!F1604</f>
        <v>0.51433596050116703</v>
      </c>
      <c r="C1604" s="13">
        <f t="shared" si="57"/>
        <v>0.51433596050116703</v>
      </c>
      <c r="E1604">
        <v>890.01</v>
      </c>
      <c r="F1604" s="16">
        <f>'[2]NP Inflow data'!C1604</f>
        <v>0.27667749644290102</v>
      </c>
      <c r="G1604" s="16">
        <f t="shared" si="56"/>
        <v>-7.8217610235570989</v>
      </c>
      <c r="H1604">
        <v>890.01</v>
      </c>
    </row>
    <row r="1605" spans="1:8">
      <c r="A1605">
        <v>950.02</v>
      </c>
      <c r="B1605" s="19">
        <f>'[2]NP Inflow data'!F1605</f>
        <v>0.51482386292277504</v>
      </c>
      <c r="C1605" s="13">
        <f t="shared" si="57"/>
        <v>0.51482386292277504</v>
      </c>
      <c r="E1605">
        <v>890.02</v>
      </c>
      <c r="F1605" s="16">
        <f>'[2]NP Inflow data'!C1605</f>
        <v>0.277004539084795</v>
      </c>
      <c r="G1605" s="16">
        <f t="shared" ref="G1605:G1668" si="58">F1605-$F$3103</f>
        <v>-7.8214339809152049</v>
      </c>
      <c r="H1605">
        <v>890.02</v>
      </c>
    </row>
    <row r="1606" spans="1:8">
      <c r="A1606">
        <v>950.03</v>
      </c>
      <c r="B1606" s="19">
        <f>'[2]NP Inflow data'!F1606</f>
        <v>0.515312242232009</v>
      </c>
      <c r="C1606" s="13">
        <f t="shared" ref="C1606:C1669" si="59">B1606-$B$24</f>
        <v>0.515312242232009</v>
      </c>
      <c r="E1606">
        <v>890.03</v>
      </c>
      <c r="F1606" s="16">
        <f>'[2]NP Inflow data'!C1606</f>
        <v>0.27733146709365097</v>
      </c>
      <c r="G1606" s="16">
        <f t="shared" si="58"/>
        <v>-7.8211070529063491</v>
      </c>
      <c r="H1606">
        <v>890.03</v>
      </c>
    </row>
    <row r="1607" spans="1:8">
      <c r="A1607">
        <v>950.04</v>
      </c>
      <c r="B1607" s="19">
        <f>'[2]NP Inflow data'!F1607</f>
        <v>0.51580108339605302</v>
      </c>
      <c r="C1607" s="13">
        <f t="shared" si="59"/>
        <v>0.51580108339605302</v>
      </c>
      <c r="E1607">
        <v>890.04</v>
      </c>
      <c r="F1607" s="16">
        <f>'[2]NP Inflow data'!C1607</f>
        <v>0.27765829963743799</v>
      </c>
      <c r="G1607" s="16">
        <f t="shared" si="58"/>
        <v>-7.820780220362562</v>
      </c>
      <c r="H1607">
        <v>890.04</v>
      </c>
    </row>
    <row r="1608" spans="1:8">
      <c r="A1608">
        <v>950.05</v>
      </c>
      <c r="B1608" s="19">
        <f>'[2]NP Inflow data'!F1608</f>
        <v>0.51629037138209199</v>
      </c>
      <c r="C1608" s="13">
        <f t="shared" si="59"/>
        <v>0.51629037138209199</v>
      </c>
      <c r="E1608">
        <v>890.05</v>
      </c>
      <c r="F1608" s="16">
        <f>'[2]NP Inflow data'!C1608</f>
        <v>0.27798505588412697</v>
      </c>
      <c r="G1608" s="16">
        <f t="shared" si="58"/>
        <v>-7.8204534641158734</v>
      </c>
      <c r="H1608">
        <v>890.05</v>
      </c>
    </row>
    <row r="1609" spans="1:8">
      <c r="A1609">
        <v>950.06</v>
      </c>
      <c r="B1609" s="19">
        <f>'[2]NP Inflow data'!F1609</f>
        <v>0.51678009115730805</v>
      </c>
      <c r="C1609" s="13">
        <f t="shared" si="59"/>
        <v>0.51678009115730805</v>
      </c>
      <c r="E1609">
        <v>890.06</v>
      </c>
      <c r="F1609" s="16">
        <f>'[2]NP Inflow data'!C1609</f>
        <v>0.27831175500168798</v>
      </c>
      <c r="G1609" s="16">
        <f t="shared" si="58"/>
        <v>-7.8201267649983119</v>
      </c>
      <c r="H1609">
        <v>890.06</v>
      </c>
    </row>
    <row r="1610" spans="1:8">
      <c r="A1610">
        <v>950.07</v>
      </c>
      <c r="B1610" s="19">
        <f>'[2]NP Inflow data'!F1610</f>
        <v>0.51727022768889397</v>
      </c>
      <c r="C1610" s="13">
        <f t="shared" si="59"/>
        <v>0.51727022768889397</v>
      </c>
      <c r="E1610">
        <v>890.07</v>
      </c>
      <c r="F1610" s="16">
        <f>'[2]NP Inflow data'!C1610</f>
        <v>0.27863841615809298</v>
      </c>
      <c r="G1610" s="16">
        <f t="shared" si="58"/>
        <v>-7.8198001038419074</v>
      </c>
      <c r="H1610">
        <v>890.07</v>
      </c>
    </row>
    <row r="1611" spans="1:8">
      <c r="A1611">
        <v>950.08</v>
      </c>
      <c r="B1611" s="19">
        <f>'[2]NP Inflow data'!F1611</f>
        <v>0.51776076594402098</v>
      </c>
      <c r="C1611" s="13">
        <f t="shared" si="59"/>
        <v>0.51776076594402098</v>
      </c>
      <c r="E1611">
        <v>890.08</v>
      </c>
      <c r="F1611" s="16">
        <f>'[2]NP Inflow data'!C1611</f>
        <v>0.27896505852130499</v>
      </c>
      <c r="G1611" s="16">
        <f t="shared" si="58"/>
        <v>-7.8194734614786956</v>
      </c>
      <c r="H1611">
        <v>890.08</v>
      </c>
    </row>
    <row r="1612" spans="1:8">
      <c r="A1612">
        <v>950.09</v>
      </c>
      <c r="B1612" s="19">
        <f>'[2]NP Inflow data'!F1612</f>
        <v>0.51825169088987899</v>
      </c>
      <c r="C1612" s="13">
        <f t="shared" si="59"/>
        <v>0.51825169088987899</v>
      </c>
      <c r="E1612">
        <v>890.09</v>
      </c>
      <c r="F1612" s="16">
        <f>'[2]NP Inflow data'!C1612</f>
        <v>0.27929170125929698</v>
      </c>
      <c r="G1612" s="16">
        <f t="shared" si="58"/>
        <v>-7.8191468187407036</v>
      </c>
      <c r="H1612">
        <v>890.09</v>
      </c>
    </row>
    <row r="1613" spans="1:8">
      <c r="A1613">
        <v>950.1</v>
      </c>
      <c r="B1613" s="19">
        <f>'[2]NP Inflow data'!F1613</f>
        <v>0.518742987493654</v>
      </c>
      <c r="C1613" s="13">
        <f t="shared" si="59"/>
        <v>0.518742987493654</v>
      </c>
      <c r="E1613">
        <v>890.1</v>
      </c>
      <c r="F1613" s="16">
        <f>'[2]NP Inflow data'!C1613</f>
        <v>0.27961836354003899</v>
      </c>
      <c r="G1613" s="16">
        <f t="shared" si="58"/>
        <v>-7.8188201564599611</v>
      </c>
      <c r="H1613">
        <v>890.1</v>
      </c>
    </row>
    <row r="1614" spans="1:8">
      <c r="A1614">
        <v>950.11</v>
      </c>
      <c r="B1614" s="19">
        <f>'[2]NP Inflow data'!F1614</f>
        <v>0.51923464072252801</v>
      </c>
      <c r="C1614" s="13">
        <f t="shared" si="59"/>
        <v>0.51923464072252801</v>
      </c>
      <c r="E1614">
        <v>890.11</v>
      </c>
      <c r="F1614" s="16">
        <f>'[2]NP Inflow data'!C1614</f>
        <v>0.27994506453149998</v>
      </c>
      <c r="G1614" s="16">
        <f t="shared" si="58"/>
        <v>-7.8184934554685004</v>
      </c>
      <c r="H1614">
        <v>890.11</v>
      </c>
    </row>
    <row r="1615" spans="1:8">
      <c r="A1615">
        <v>950.12</v>
      </c>
      <c r="B1615" s="19">
        <f>'[2]NP Inflow data'!F1615</f>
        <v>0.51972663554368603</v>
      </c>
      <c r="C1615" s="13">
        <f t="shared" si="59"/>
        <v>0.51972663554368603</v>
      </c>
      <c r="E1615">
        <v>890.12</v>
      </c>
      <c r="F1615" s="16">
        <f>'[2]NP Inflow data'!C1615</f>
        <v>0.28027182340165102</v>
      </c>
      <c r="G1615" s="16">
        <f t="shared" si="58"/>
        <v>-7.8181666965983494</v>
      </c>
      <c r="H1615">
        <v>890.12</v>
      </c>
    </row>
    <row r="1616" spans="1:8">
      <c r="A1616">
        <v>950.13</v>
      </c>
      <c r="B1616" s="19">
        <f>'[2]NP Inflow data'!F1616</f>
        <v>0.52021895692431297</v>
      </c>
      <c r="C1616" s="13">
        <f t="shared" si="59"/>
        <v>0.52021895692431297</v>
      </c>
      <c r="E1616">
        <v>890.13</v>
      </c>
      <c r="F1616" s="16">
        <f>'[2]NP Inflow data'!C1616</f>
        <v>0.28059865931846101</v>
      </c>
      <c r="G1616" s="16">
        <f t="shared" si="58"/>
        <v>-7.8178398606815396</v>
      </c>
      <c r="H1616">
        <v>890.13</v>
      </c>
    </row>
    <row r="1617" spans="1:8">
      <c r="A1617">
        <v>950.14</v>
      </c>
      <c r="B1617" s="19">
        <f>'[2]NP Inflow data'!F1617</f>
        <v>0.52071158983159305</v>
      </c>
      <c r="C1617" s="13">
        <f t="shared" si="59"/>
        <v>0.52071158983159305</v>
      </c>
      <c r="E1617">
        <v>890.14</v>
      </c>
      <c r="F1617" s="16">
        <f>'[2]NP Inflow data'!C1617</f>
        <v>0.28092559144989998</v>
      </c>
      <c r="G1617" s="16">
        <f t="shared" si="58"/>
        <v>-7.8175129285501006</v>
      </c>
      <c r="H1617">
        <v>890.14</v>
      </c>
    </row>
    <row r="1618" spans="1:8">
      <c r="A1618">
        <v>950.15</v>
      </c>
      <c r="B1618" s="19">
        <f>'[2]NP Inflow data'!F1618</f>
        <v>0.52120451923270905</v>
      </c>
      <c r="C1618" s="13">
        <f t="shared" si="59"/>
        <v>0.52120451923270905</v>
      </c>
      <c r="E1618">
        <v>890.15</v>
      </c>
      <c r="F1618" s="16">
        <f>'[2]NP Inflow data'!C1618</f>
        <v>0.28125263896393699</v>
      </c>
      <c r="G1618" s="16">
        <f t="shared" si="58"/>
        <v>-7.817185881036063</v>
      </c>
      <c r="H1618">
        <v>890.15</v>
      </c>
    </row>
    <row r="1619" spans="1:8">
      <c r="A1619">
        <v>950.16</v>
      </c>
      <c r="B1619" s="19">
        <f>'[2]NP Inflow data'!F1619</f>
        <v>0.52169773009484799</v>
      </c>
      <c r="C1619" s="13">
        <f t="shared" si="59"/>
        <v>0.52169773009484799</v>
      </c>
      <c r="E1619">
        <v>890.16</v>
      </c>
      <c r="F1619" s="16">
        <f>'[2]NP Inflow data'!C1619</f>
        <v>0.28157982102854201</v>
      </c>
      <c r="G1619" s="16">
        <f t="shared" si="58"/>
        <v>-7.8168586989714584</v>
      </c>
      <c r="H1619">
        <v>890.16</v>
      </c>
    </row>
    <row r="1620" spans="1:8">
      <c r="A1620">
        <v>950.17</v>
      </c>
      <c r="B1620" s="19">
        <f>'[2]NP Inflow data'!F1620</f>
        <v>0.52219120738519198</v>
      </c>
      <c r="C1620" s="13">
        <f t="shared" si="59"/>
        <v>0.52219120738519198</v>
      </c>
      <c r="E1620">
        <v>890.17</v>
      </c>
      <c r="F1620" s="16">
        <f>'[2]NP Inflow data'!C1620</f>
        <v>0.28190715681168399</v>
      </c>
      <c r="G1620" s="16">
        <f t="shared" si="58"/>
        <v>-7.8165313631883162</v>
      </c>
      <c r="H1620">
        <v>890.17</v>
      </c>
    </row>
    <row r="1621" spans="1:8">
      <c r="A1621">
        <v>950.18</v>
      </c>
      <c r="B1621" s="19">
        <f>'[2]NP Inflow data'!F1621</f>
        <v>0.52268493607092503</v>
      </c>
      <c r="C1621" s="13">
        <f t="shared" si="59"/>
        <v>0.52268493607092503</v>
      </c>
      <c r="E1621">
        <v>890.18</v>
      </c>
      <c r="F1621" s="16">
        <f>'[2]NP Inflow data'!C1621</f>
        <v>0.28223466548133402</v>
      </c>
      <c r="G1621" s="16">
        <f t="shared" si="58"/>
        <v>-7.8162038545186663</v>
      </c>
      <c r="H1621">
        <v>890.18</v>
      </c>
    </row>
    <row r="1622" spans="1:8">
      <c r="A1622">
        <v>950.19</v>
      </c>
      <c r="B1622" s="19">
        <f>'[2]NP Inflow data'!F1622</f>
        <v>0.52317890111923904</v>
      </c>
      <c r="C1622" s="13">
        <f t="shared" si="59"/>
        <v>0.52317890111923904</v>
      </c>
      <c r="E1622">
        <v>890.19</v>
      </c>
      <c r="F1622" s="16">
        <f>'[2]NP Inflow data'!C1622</f>
        <v>0.28256236620546499</v>
      </c>
      <c r="G1622" s="16">
        <f t="shared" si="58"/>
        <v>-7.8158761537945356</v>
      </c>
      <c r="H1622">
        <v>890.19</v>
      </c>
    </row>
    <row r="1623" spans="1:8">
      <c r="A1623">
        <v>950.2</v>
      </c>
      <c r="B1623" s="19">
        <f>'[2]NP Inflow data'!F1623</f>
        <v>0.52367308749730601</v>
      </c>
      <c r="C1623" s="13">
        <f t="shared" si="59"/>
        <v>0.52367308749730601</v>
      </c>
      <c r="E1623">
        <v>890.2</v>
      </c>
      <c r="F1623" s="16">
        <f>'[2]NP Inflow data'!C1623</f>
        <v>0.28289027815203799</v>
      </c>
      <c r="G1623" s="16">
        <f t="shared" si="58"/>
        <v>-7.8155482418479618</v>
      </c>
      <c r="H1623">
        <v>890.2</v>
      </c>
    </row>
    <row r="1624" spans="1:8">
      <c r="A1624">
        <v>950.21</v>
      </c>
      <c r="B1624" s="19">
        <f>'[2]NP Inflow data'!F1624</f>
        <v>0.52416748017231496</v>
      </c>
      <c r="C1624" s="13">
        <f t="shared" si="59"/>
        <v>0.52416748017231496</v>
      </c>
      <c r="E1624">
        <v>890.21</v>
      </c>
      <c r="F1624" s="16">
        <f>'[2]NP Inflow data'!C1624</f>
        <v>0.28321842048902901</v>
      </c>
      <c r="G1624" s="16">
        <f t="shared" si="58"/>
        <v>-7.8152200995109711</v>
      </c>
      <c r="H1624">
        <v>890.21</v>
      </c>
    </row>
    <row r="1625" spans="1:8">
      <c r="A1625">
        <v>950.22</v>
      </c>
      <c r="B1625" s="19">
        <f>'[2]NP Inflow data'!F1625</f>
        <v>0.524662064111451</v>
      </c>
      <c r="C1625" s="13">
        <f t="shared" si="59"/>
        <v>0.524662064111451</v>
      </c>
      <c r="E1625">
        <v>890.22</v>
      </c>
      <c r="F1625" s="16">
        <f>'[2]NP Inflow data'!C1625</f>
        <v>0.28354681238440499</v>
      </c>
      <c r="G1625" s="16">
        <f t="shared" si="58"/>
        <v>-7.8148917076155948</v>
      </c>
      <c r="H1625">
        <v>890.22</v>
      </c>
    </row>
    <row r="1626" spans="1:8">
      <c r="A1626">
        <v>950.23</v>
      </c>
      <c r="B1626" s="19">
        <f>'[2]NP Inflow data'!F1626</f>
        <v>0.52515682428189903</v>
      </c>
      <c r="C1626" s="13">
        <f t="shared" si="59"/>
        <v>0.52515682428189903</v>
      </c>
      <c r="E1626">
        <v>890.23</v>
      </c>
      <c r="F1626" s="16">
        <f>'[2]NP Inflow data'!C1626</f>
        <v>0.28387547300613702</v>
      </c>
      <c r="G1626" s="16">
        <f t="shared" si="58"/>
        <v>-7.8145630469938627</v>
      </c>
      <c r="H1626">
        <v>890.23</v>
      </c>
    </row>
    <row r="1627" spans="1:8">
      <c r="A1627">
        <v>950.24</v>
      </c>
      <c r="B1627" s="19">
        <f>'[2]NP Inflow data'!F1627</f>
        <v>0.52565174565084205</v>
      </c>
      <c r="C1627" s="13">
        <f t="shared" si="59"/>
        <v>0.52565174565084205</v>
      </c>
      <c r="E1627">
        <v>890.24</v>
      </c>
      <c r="F1627" s="16">
        <f>'[2]NP Inflow data'!C1627</f>
        <v>0.284204421522194</v>
      </c>
      <c r="G1627" s="16">
        <f t="shared" si="58"/>
        <v>-7.8142340984778063</v>
      </c>
      <c r="H1627">
        <v>890.24</v>
      </c>
    </row>
    <row r="1628" spans="1:8">
      <c r="A1628">
        <v>950.25</v>
      </c>
      <c r="B1628" s="19">
        <f>'[2]NP Inflow data'!F1628</f>
        <v>0.52614681318546597</v>
      </c>
      <c r="C1628" s="13">
        <f t="shared" si="59"/>
        <v>0.52614681318546597</v>
      </c>
      <c r="E1628">
        <v>890.25</v>
      </c>
      <c r="F1628" s="16">
        <f>'[2]NP Inflow data'!C1628</f>
        <v>0.284533677100546</v>
      </c>
      <c r="G1628" s="16">
        <f t="shared" si="58"/>
        <v>-7.8139048428994542</v>
      </c>
      <c r="H1628">
        <v>890.25</v>
      </c>
    </row>
    <row r="1629" spans="1:8">
      <c r="A1629">
        <v>950.26</v>
      </c>
      <c r="B1629" s="19">
        <f>'[2]NP Inflow data'!F1629</f>
        <v>0.52664201185295301</v>
      </c>
      <c r="C1629" s="13">
        <f t="shared" si="59"/>
        <v>0.52664201185295301</v>
      </c>
      <c r="E1629">
        <v>890.26</v>
      </c>
      <c r="F1629" s="16">
        <f>'[2]NP Inflow data'!C1629</f>
        <v>0.28486325890916298</v>
      </c>
      <c r="G1629" s="16">
        <f t="shared" si="58"/>
        <v>-7.8135752610908371</v>
      </c>
      <c r="H1629">
        <v>890.26</v>
      </c>
    </row>
    <row r="1630" spans="1:8">
      <c r="A1630">
        <v>950.27</v>
      </c>
      <c r="B1630" s="19">
        <f>'[2]NP Inflow data'!F1630</f>
        <v>0.52713732662048896</v>
      </c>
      <c r="C1630" s="13">
        <f t="shared" si="59"/>
        <v>0.52713732662048896</v>
      </c>
      <c r="E1630">
        <v>890.27</v>
      </c>
      <c r="F1630" s="16">
        <f>'[2]NP Inflow data'!C1630</f>
        <v>0.28519318611601502</v>
      </c>
      <c r="G1630" s="16">
        <f t="shared" si="58"/>
        <v>-7.8132453338839856</v>
      </c>
      <c r="H1630">
        <v>890.27</v>
      </c>
    </row>
    <row r="1631" spans="1:8">
      <c r="A1631">
        <v>950.28</v>
      </c>
      <c r="B1631" s="19">
        <f>'[2]NP Inflow data'!F1631</f>
        <v>0.52763274245525804</v>
      </c>
      <c r="C1631" s="13">
        <f t="shared" si="59"/>
        <v>0.52763274245525804</v>
      </c>
      <c r="E1631">
        <v>890.28</v>
      </c>
      <c r="F1631" s="16">
        <f>'[2]NP Inflow data'!C1631</f>
        <v>0.28552347788907101</v>
      </c>
      <c r="G1631" s="16">
        <f t="shared" si="58"/>
        <v>-7.8129150421109292</v>
      </c>
      <c r="H1631">
        <v>890.28</v>
      </c>
    </row>
    <row r="1632" spans="1:8">
      <c r="A1632">
        <v>950.29</v>
      </c>
      <c r="B1632" s="19">
        <f>'[2]NP Inflow data'!F1632</f>
        <v>0.52812824432444305</v>
      </c>
      <c r="C1632" s="13">
        <f t="shared" si="59"/>
        <v>0.52812824432444305</v>
      </c>
      <c r="E1632">
        <v>890.29</v>
      </c>
      <c r="F1632" s="16">
        <f>'[2]NP Inflow data'!C1632</f>
        <v>0.28585415339629999</v>
      </c>
      <c r="G1632" s="16">
        <f t="shared" si="58"/>
        <v>-7.8125843666037005</v>
      </c>
      <c r="H1632">
        <v>890.29</v>
      </c>
    </row>
    <row r="1633" spans="1:8">
      <c r="A1633">
        <v>950.3</v>
      </c>
      <c r="B1633" s="19">
        <f>'[2]NP Inflow data'!F1633</f>
        <v>0.52862381719522999</v>
      </c>
      <c r="C1633" s="13">
        <f t="shared" si="59"/>
        <v>0.52862381719522999</v>
      </c>
      <c r="E1633">
        <v>890.3</v>
      </c>
      <c r="F1633" s="16">
        <f>'[2]NP Inflow data'!C1633</f>
        <v>0.28618523180567401</v>
      </c>
      <c r="G1633" s="16">
        <f t="shared" si="58"/>
        <v>-7.8122532881943263</v>
      </c>
      <c r="H1633">
        <v>890.3</v>
      </c>
    </row>
    <row r="1634" spans="1:8">
      <c r="A1634">
        <v>950.31</v>
      </c>
      <c r="B1634" s="19">
        <f>'[2]NP Inflow data'!F1634</f>
        <v>0.52911944603480299</v>
      </c>
      <c r="C1634" s="13">
        <f t="shared" si="59"/>
        <v>0.52911944603480299</v>
      </c>
      <c r="E1634">
        <v>890.31</v>
      </c>
      <c r="F1634" s="16">
        <f>'[2]NP Inflow data'!C1634</f>
        <v>0.28651673228516</v>
      </c>
      <c r="G1634" s="16">
        <f t="shared" si="58"/>
        <v>-7.8119217877148399</v>
      </c>
      <c r="H1634">
        <v>890.31</v>
      </c>
    </row>
    <row r="1635" spans="1:8">
      <c r="A1635">
        <v>950.32</v>
      </c>
      <c r="B1635" s="19">
        <f>'[2]NP Inflow data'!F1635</f>
        <v>0.52961511581035103</v>
      </c>
      <c r="C1635" s="13">
        <f t="shared" si="59"/>
        <v>0.52961511581035103</v>
      </c>
      <c r="E1635">
        <v>890.32</v>
      </c>
      <c r="F1635" s="16">
        <f>'[2]NP Inflow data'!C1635</f>
        <v>0.28684867400273301</v>
      </c>
      <c r="G1635" s="16">
        <f t="shared" si="58"/>
        <v>-7.8115898459972675</v>
      </c>
      <c r="H1635">
        <v>890.32</v>
      </c>
    </row>
    <row r="1636" spans="1:8">
      <c r="A1636">
        <v>950.33</v>
      </c>
      <c r="B1636" s="19">
        <f>'[2]NP Inflow data'!F1636</f>
        <v>0.53011081148904704</v>
      </c>
      <c r="C1636" s="13">
        <f t="shared" si="59"/>
        <v>0.53011081148904704</v>
      </c>
      <c r="E1636">
        <v>890.33</v>
      </c>
      <c r="F1636" s="16">
        <f>'[2]NP Inflow data'!C1636</f>
        <v>0.28718107612635402</v>
      </c>
      <c r="G1636" s="16">
        <f t="shared" si="58"/>
        <v>-7.8112574438736466</v>
      </c>
      <c r="H1636">
        <v>890.33</v>
      </c>
    </row>
    <row r="1637" spans="1:8">
      <c r="A1637">
        <v>950.34</v>
      </c>
      <c r="B1637" s="19">
        <f>'[2]NP Inflow data'!F1637</f>
        <v>0.53060651803808201</v>
      </c>
      <c r="C1637" s="13">
        <f t="shared" si="59"/>
        <v>0.53060651803808201</v>
      </c>
      <c r="E1637">
        <v>890.34</v>
      </c>
      <c r="F1637" s="16">
        <f>'[2]NP Inflow data'!C1637</f>
        <v>0.28751395782399802</v>
      </c>
      <c r="G1637" s="16">
        <f t="shared" si="58"/>
        <v>-7.8109245621760017</v>
      </c>
      <c r="H1637">
        <v>890.34</v>
      </c>
    </row>
    <row r="1638" spans="1:8">
      <c r="A1638">
        <v>950.35</v>
      </c>
      <c r="B1638" s="19">
        <f>'[2]NP Inflow data'!F1638</f>
        <v>0.53110222042463995</v>
      </c>
      <c r="C1638" s="13">
        <f t="shared" si="59"/>
        <v>0.53110222042463995</v>
      </c>
      <c r="E1638">
        <v>890.35</v>
      </c>
      <c r="F1638" s="16">
        <f>'[2]NP Inflow data'!C1638</f>
        <v>0.28784733826363401</v>
      </c>
      <c r="G1638" s="16">
        <f t="shared" si="58"/>
        <v>-7.810591181736366</v>
      </c>
      <c r="H1638">
        <v>890.35</v>
      </c>
    </row>
    <row r="1639" spans="1:8">
      <c r="A1639">
        <v>950.36</v>
      </c>
      <c r="B1639" s="19">
        <f>'[2]NP Inflow data'!F1639</f>
        <v>0.53159790361590498</v>
      </c>
      <c r="C1639" s="13">
        <f t="shared" si="59"/>
        <v>0.53159790361590498</v>
      </c>
      <c r="E1639">
        <v>890.36</v>
      </c>
      <c r="F1639" s="16">
        <f>'[2]NP Inflow data'!C1639</f>
        <v>0.28818123661323097</v>
      </c>
      <c r="G1639" s="16">
        <f t="shared" si="58"/>
        <v>-7.8102572833867692</v>
      </c>
      <c r="H1639">
        <v>890.36</v>
      </c>
    </row>
    <row r="1640" spans="1:8">
      <c r="A1640">
        <v>950.37</v>
      </c>
      <c r="B1640" s="19">
        <f>'[2]NP Inflow data'!F1640</f>
        <v>0.53209355257905999</v>
      </c>
      <c r="C1640" s="13">
        <f t="shared" si="59"/>
        <v>0.53209355257905999</v>
      </c>
      <c r="E1640">
        <v>890.37</v>
      </c>
      <c r="F1640" s="16">
        <f>'[2]NP Inflow data'!C1640</f>
        <v>0.28851567204076001</v>
      </c>
      <c r="G1640" s="16">
        <f t="shared" si="58"/>
        <v>-7.80992284795924</v>
      </c>
      <c r="H1640">
        <v>890.37</v>
      </c>
    </row>
    <row r="1641" spans="1:8">
      <c r="A1641">
        <v>950.38</v>
      </c>
      <c r="B1641" s="19">
        <f>'[2]NP Inflow data'!F1641</f>
        <v>0.532589152281292</v>
      </c>
      <c r="C1641" s="13">
        <f t="shared" si="59"/>
        <v>0.532589152281292</v>
      </c>
      <c r="E1641">
        <v>890.38</v>
      </c>
      <c r="F1641" s="16">
        <f>'[2]NP Inflow data'!C1641</f>
        <v>0.28885066371418899</v>
      </c>
      <c r="G1641" s="16">
        <f t="shared" si="58"/>
        <v>-7.8095878562858108</v>
      </c>
      <c r="H1641">
        <v>890.38</v>
      </c>
    </row>
    <row r="1642" spans="1:8">
      <c r="A1642">
        <v>950.39</v>
      </c>
      <c r="B1642" s="19">
        <f>'[2]NP Inflow data'!F1642</f>
        <v>0.53308468768978301</v>
      </c>
      <c r="C1642" s="13">
        <f t="shared" si="59"/>
        <v>0.53308468768978301</v>
      </c>
      <c r="E1642">
        <v>890.39</v>
      </c>
      <c r="F1642" s="16">
        <f>'[2]NP Inflow data'!C1642</f>
        <v>0.28918623080148897</v>
      </c>
      <c r="G1642" s="16">
        <f t="shared" si="58"/>
        <v>-7.8092522891985112</v>
      </c>
      <c r="H1642">
        <v>890.39</v>
      </c>
    </row>
    <row r="1643" spans="1:8">
      <c r="A1643">
        <v>950.4</v>
      </c>
      <c r="B1643" s="19">
        <f>'[2]NP Inflow data'!F1643</f>
        <v>0.53358014377171803</v>
      </c>
      <c r="C1643" s="13">
        <f t="shared" si="59"/>
        <v>0.53358014377171803</v>
      </c>
      <c r="E1643">
        <v>890.4</v>
      </c>
      <c r="F1643" s="16">
        <f>'[2]NP Inflow data'!C1643</f>
        <v>0.289522392470629</v>
      </c>
      <c r="G1643" s="16">
        <f t="shared" si="58"/>
        <v>-7.808916127529371</v>
      </c>
      <c r="H1643">
        <v>890.4</v>
      </c>
    </row>
    <row r="1644" spans="1:8">
      <c r="A1644">
        <v>950.41</v>
      </c>
      <c r="B1644" s="19">
        <f>'[2]NP Inflow data'!F1644</f>
        <v>0.53407550549428195</v>
      </c>
      <c r="C1644" s="13">
        <f t="shared" si="59"/>
        <v>0.53407550549428195</v>
      </c>
      <c r="E1644">
        <v>890.41</v>
      </c>
      <c r="F1644" s="16">
        <f>'[2]NP Inflow data'!C1644</f>
        <v>0.28985916788957999</v>
      </c>
      <c r="G1644" s="16">
        <f t="shared" si="58"/>
        <v>-7.8085793521104199</v>
      </c>
      <c r="H1644">
        <v>890.41</v>
      </c>
    </row>
    <row r="1645" spans="1:8">
      <c r="A1645">
        <v>950.42</v>
      </c>
      <c r="B1645" s="19">
        <f>'[2]NP Inflow data'!F1645</f>
        <v>0.53457075782465802</v>
      </c>
      <c r="C1645" s="13">
        <f t="shared" si="59"/>
        <v>0.53457075782465802</v>
      </c>
      <c r="E1645">
        <v>890.42</v>
      </c>
      <c r="F1645" s="16">
        <f>'[2]NP Inflow data'!C1645</f>
        <v>0.29019657622631001</v>
      </c>
      <c r="G1645" s="16">
        <f t="shared" si="58"/>
        <v>-7.8082419437736901</v>
      </c>
      <c r="H1645">
        <v>890.42</v>
      </c>
    </row>
    <row r="1646" spans="1:8">
      <c r="A1646">
        <v>950.43</v>
      </c>
      <c r="B1646" s="19">
        <f>'[2]NP Inflow data'!F1646</f>
        <v>0.535065885730031</v>
      </c>
      <c r="C1646" s="13">
        <f t="shared" si="59"/>
        <v>0.535065885730031</v>
      </c>
      <c r="E1646">
        <v>890.43</v>
      </c>
      <c r="F1646" s="16">
        <f>'[2]NP Inflow data'!C1646</f>
        <v>0.29053463664878898</v>
      </c>
      <c r="G1646" s="16">
        <f t="shared" si="58"/>
        <v>-7.8079038833512113</v>
      </c>
      <c r="H1646">
        <v>890.43</v>
      </c>
    </row>
    <row r="1647" spans="1:8">
      <c r="A1647">
        <v>950.44</v>
      </c>
      <c r="B1647" s="19">
        <f>'[2]NP Inflow data'!F1647</f>
        <v>0.53556087417759102</v>
      </c>
      <c r="C1647" s="13">
        <f t="shared" si="59"/>
        <v>0.53556087417759102</v>
      </c>
      <c r="E1647">
        <v>890.44</v>
      </c>
      <c r="F1647" s="16">
        <f>'[2]NP Inflow data'!C1647</f>
        <v>0.290873368324991</v>
      </c>
      <c r="G1647" s="16">
        <f t="shared" si="58"/>
        <v>-7.8075651516750089</v>
      </c>
      <c r="H1647">
        <v>890.44</v>
      </c>
    </row>
    <row r="1648" spans="1:8">
      <c r="A1648">
        <v>950.45</v>
      </c>
      <c r="B1648" s="19">
        <f>'[2]NP Inflow data'!F1648</f>
        <v>0.53605570813451098</v>
      </c>
      <c r="C1648" s="13">
        <f t="shared" si="59"/>
        <v>0.53605570813451098</v>
      </c>
      <c r="E1648">
        <v>890.45</v>
      </c>
      <c r="F1648" s="16">
        <f>'[2]NP Inflow data'!C1648</f>
        <v>0.29121279042287801</v>
      </c>
      <c r="G1648" s="16">
        <f t="shared" si="58"/>
        <v>-7.8072257295771221</v>
      </c>
      <c r="H1648">
        <v>890.45</v>
      </c>
    </row>
    <row r="1649" spans="1:8">
      <c r="A1649">
        <v>950.46</v>
      </c>
      <c r="B1649" s="19">
        <f>'[2]NP Inflow data'!F1649</f>
        <v>0.53655037256798099</v>
      </c>
      <c r="C1649" s="13">
        <f t="shared" si="59"/>
        <v>0.53655037256798099</v>
      </c>
      <c r="E1649">
        <v>890.46</v>
      </c>
      <c r="F1649" s="16">
        <f>'[2]NP Inflow data'!C1649</f>
        <v>0.291552922110423</v>
      </c>
      <c r="G1649" s="16">
        <f t="shared" si="58"/>
        <v>-7.8068855978895773</v>
      </c>
      <c r="H1649">
        <v>890.46</v>
      </c>
    </row>
    <row r="1650" spans="1:8">
      <c r="A1650">
        <v>950.47</v>
      </c>
      <c r="B1650" s="19">
        <f>'[2]NP Inflow data'!F1650</f>
        <v>0.53704485244518496</v>
      </c>
      <c r="C1650" s="13">
        <f t="shared" si="59"/>
        <v>0.53704485244518496</v>
      </c>
      <c r="E1650">
        <v>890.47</v>
      </c>
      <c r="F1650" s="16">
        <f>'[2]NP Inflow data'!C1650</f>
        <v>0.291893782555596</v>
      </c>
      <c r="G1650" s="16">
        <f t="shared" si="58"/>
        <v>-7.8065447374444039</v>
      </c>
      <c r="H1650">
        <v>890.47</v>
      </c>
    </row>
    <row r="1651" spans="1:8">
      <c r="A1651">
        <v>950.48</v>
      </c>
      <c r="B1651" s="19">
        <f>'[2]NP Inflow data'!F1651</f>
        <v>0.537539132733307</v>
      </c>
      <c r="C1651" s="13">
        <f t="shared" si="59"/>
        <v>0.537539132733307</v>
      </c>
      <c r="E1651">
        <v>890.48</v>
      </c>
      <c r="F1651" s="16">
        <f>'[2]NP Inflow data'!C1651</f>
        <v>0.29223539092636702</v>
      </c>
      <c r="G1651" s="16">
        <f t="shared" si="58"/>
        <v>-7.8062031290736336</v>
      </c>
      <c r="H1651">
        <v>890.48</v>
      </c>
    </row>
    <row r="1652" spans="1:8">
      <c r="A1652">
        <v>950.49</v>
      </c>
      <c r="B1652" s="19">
        <f>'[2]NP Inflow data'!F1652</f>
        <v>0.53803319839953201</v>
      </c>
      <c r="C1652" s="13">
        <f t="shared" si="59"/>
        <v>0.53803319839953201</v>
      </c>
      <c r="E1652">
        <v>890.49</v>
      </c>
      <c r="F1652" s="16">
        <f>'[2]NP Inflow data'!C1652</f>
        <v>0.29257776639070499</v>
      </c>
      <c r="G1652" s="16">
        <f t="shared" si="58"/>
        <v>-7.805860753609295</v>
      </c>
      <c r="H1652">
        <v>890.49</v>
      </c>
    </row>
    <row r="1653" spans="1:8">
      <c r="A1653">
        <v>950.5</v>
      </c>
      <c r="B1653" s="19">
        <f>'[2]NP Inflow data'!F1653</f>
        <v>0.53852703441104299</v>
      </c>
      <c r="C1653" s="13">
        <f t="shared" si="59"/>
        <v>0.53852703441104299</v>
      </c>
      <c r="E1653">
        <v>890.5</v>
      </c>
      <c r="F1653" s="16">
        <f>'[2]NP Inflow data'!C1653</f>
        <v>0.29292092811658099</v>
      </c>
      <c r="G1653" s="16">
        <f t="shared" si="58"/>
        <v>-7.8055175918834188</v>
      </c>
      <c r="H1653">
        <v>890.5</v>
      </c>
    </row>
    <row r="1654" spans="1:8">
      <c r="A1654">
        <v>950.51</v>
      </c>
      <c r="B1654" s="19">
        <f>'[2]NP Inflow data'!F1654</f>
        <v>0.53902062573502596</v>
      </c>
      <c r="C1654" s="13">
        <f t="shared" si="59"/>
        <v>0.53902062573502596</v>
      </c>
      <c r="E1654">
        <v>890.51</v>
      </c>
      <c r="F1654" s="16">
        <f>'[2]NP Inflow data'!C1654</f>
        <v>0.29326489527196298</v>
      </c>
      <c r="G1654" s="16">
        <f t="shared" si="58"/>
        <v>-7.8051736247280372</v>
      </c>
      <c r="H1654">
        <v>890.51</v>
      </c>
    </row>
    <row r="1655" spans="1:8">
      <c r="A1655">
        <v>950.52</v>
      </c>
      <c r="B1655" s="19">
        <f>'[2]NP Inflow data'!F1655</f>
        <v>0.53951395733866403</v>
      </c>
      <c r="C1655" s="13">
        <f t="shared" si="59"/>
        <v>0.53951395733866403</v>
      </c>
      <c r="E1655">
        <v>890.52</v>
      </c>
      <c r="F1655" s="16">
        <f>'[2]NP Inflow data'!C1655</f>
        <v>0.29360968702482099</v>
      </c>
      <c r="G1655" s="16">
        <f t="shared" si="58"/>
        <v>-7.8048288329751792</v>
      </c>
      <c r="H1655">
        <v>890.52</v>
      </c>
    </row>
    <row r="1656" spans="1:8">
      <c r="A1656">
        <v>950.53</v>
      </c>
      <c r="B1656" s="19">
        <f>'[2]NP Inflow data'!F1656</f>
        <v>0.54000701418914199</v>
      </c>
      <c r="C1656" s="13">
        <f t="shared" si="59"/>
        <v>0.54000701418914199</v>
      </c>
      <c r="E1656">
        <v>890.53</v>
      </c>
      <c r="F1656" s="16">
        <f>'[2]NP Inflow data'!C1656</f>
        <v>0.29395532254312601</v>
      </c>
      <c r="G1656" s="16">
        <f t="shared" si="58"/>
        <v>-7.8044831974568742</v>
      </c>
      <c r="H1656">
        <v>890.53</v>
      </c>
    </row>
    <row r="1657" spans="1:8">
      <c r="A1657">
        <v>950.54</v>
      </c>
      <c r="B1657" s="19">
        <f>'[2]NP Inflow data'!F1657</f>
        <v>0.54049978125364395</v>
      </c>
      <c r="C1657" s="13">
        <f t="shared" si="59"/>
        <v>0.54049978125364395</v>
      </c>
      <c r="E1657">
        <v>890.54</v>
      </c>
      <c r="F1657" s="16">
        <f>'[2]NP Inflow data'!C1657</f>
        <v>0.29430182099484598</v>
      </c>
      <c r="G1657" s="16">
        <f t="shared" si="58"/>
        <v>-7.8041366990051539</v>
      </c>
      <c r="H1657">
        <v>890.54</v>
      </c>
    </row>
    <row r="1658" spans="1:8">
      <c r="A1658">
        <v>950.55</v>
      </c>
      <c r="B1658" s="19">
        <f>'[2]NP Inflow data'!F1658</f>
        <v>0.54099224349935404</v>
      </c>
      <c r="C1658" s="13">
        <f t="shared" si="59"/>
        <v>0.54099224349935404</v>
      </c>
      <c r="E1658">
        <v>890.55</v>
      </c>
      <c r="F1658" s="16">
        <f>'[2]NP Inflow data'!C1658</f>
        <v>0.29464920154795199</v>
      </c>
      <c r="G1658" s="16">
        <f t="shared" si="58"/>
        <v>-7.8037893184520479</v>
      </c>
      <c r="H1658">
        <v>890.55</v>
      </c>
    </row>
    <row r="1659" spans="1:8">
      <c r="A1659">
        <v>950.56</v>
      </c>
      <c r="B1659" s="19">
        <f>'[2]NP Inflow data'!F1659</f>
        <v>0.54148438589345704</v>
      </c>
      <c r="C1659" s="13">
        <f t="shared" si="59"/>
        <v>0.54148438589345704</v>
      </c>
      <c r="E1659">
        <v>890.56</v>
      </c>
      <c r="F1659" s="16">
        <f>'[2]NP Inflow data'!C1659</f>
        <v>0.29499748337041298</v>
      </c>
      <c r="G1659" s="16">
        <f t="shared" si="58"/>
        <v>-7.8034410366295877</v>
      </c>
      <c r="H1659">
        <v>890.56</v>
      </c>
    </row>
    <row r="1660" spans="1:8">
      <c r="A1660">
        <v>950.57</v>
      </c>
      <c r="B1660" s="19">
        <f>'[2]NP Inflow data'!F1660</f>
        <v>0.54197619340314196</v>
      </c>
      <c r="C1660" s="13">
        <f t="shared" si="59"/>
        <v>0.54197619340314196</v>
      </c>
      <c r="E1660">
        <v>890.57</v>
      </c>
      <c r="F1660" s="16">
        <f>'[2]NP Inflow data'!C1660</f>
        <v>0.295346685630203</v>
      </c>
      <c r="G1660" s="16">
        <f t="shared" si="58"/>
        <v>-7.8030918343697975</v>
      </c>
      <c r="H1660">
        <v>890.57</v>
      </c>
    </row>
    <row r="1661" spans="1:8">
      <c r="A1661">
        <v>950.58</v>
      </c>
      <c r="B1661" s="19">
        <f>'[2]NP Inflow data'!F1661</f>
        <v>0.54246765099558303</v>
      </c>
      <c r="C1661" s="13">
        <f t="shared" si="59"/>
        <v>0.54246765099558303</v>
      </c>
      <c r="E1661">
        <v>890.58</v>
      </c>
      <c r="F1661" s="16">
        <f>'[2]NP Inflow data'!C1661</f>
        <v>0.29569682749528298</v>
      </c>
      <c r="G1661" s="16">
        <f t="shared" si="58"/>
        <v>-7.8027416925047168</v>
      </c>
      <c r="H1661">
        <v>890.58</v>
      </c>
    </row>
    <row r="1662" spans="1:8">
      <c r="A1662">
        <v>950.59</v>
      </c>
      <c r="B1662" s="19">
        <f>'[2]NP Inflow data'!F1662</f>
        <v>0.54295874363796903</v>
      </c>
      <c r="C1662" s="13">
        <f t="shared" si="59"/>
        <v>0.54295874363796903</v>
      </c>
      <c r="E1662">
        <v>890.59</v>
      </c>
      <c r="F1662" s="16">
        <f>'[2]NP Inflow data'!C1662</f>
        <v>0.29604792813362701</v>
      </c>
      <c r="G1662" s="16">
        <f t="shared" si="58"/>
        <v>-7.8023905918663736</v>
      </c>
      <c r="H1662">
        <v>890.59</v>
      </c>
    </row>
    <row r="1663" spans="1:8">
      <c r="A1663">
        <v>950.6</v>
      </c>
      <c r="B1663" s="19">
        <f>'[2]NP Inflow data'!F1663</f>
        <v>0.54344945629748498</v>
      </c>
      <c r="C1663" s="13">
        <f t="shared" si="59"/>
        <v>0.54344945629748498</v>
      </c>
      <c r="E1663">
        <v>890.6</v>
      </c>
      <c r="F1663" s="16">
        <f>'[2]NP Inflow data'!C1663</f>
        <v>0.29640000671320599</v>
      </c>
      <c r="G1663" s="16">
        <f t="shared" si="58"/>
        <v>-7.802038513286794</v>
      </c>
      <c r="H1663">
        <v>890.6</v>
      </c>
    </row>
    <row r="1664" spans="1:8">
      <c r="A1664">
        <v>950.61</v>
      </c>
      <c r="B1664" s="19">
        <f>'[2]NP Inflow data'!F1664</f>
        <v>0.54393977394131499</v>
      </c>
      <c r="C1664" s="13">
        <f t="shared" si="59"/>
        <v>0.54393977394131499</v>
      </c>
      <c r="E1664">
        <v>890.61</v>
      </c>
      <c r="F1664" s="16">
        <f>'[2]NP Inflow data'!C1664</f>
        <v>0.296753082401987</v>
      </c>
      <c r="G1664" s="16">
        <f t="shared" si="58"/>
        <v>-7.8016854375980129</v>
      </c>
      <c r="H1664">
        <v>890.61</v>
      </c>
    </row>
    <row r="1665" spans="1:8">
      <c r="A1665">
        <v>950.62</v>
      </c>
      <c r="B1665" s="19">
        <f>'[2]NP Inflow data'!F1665</f>
        <v>0.54442968153664295</v>
      </c>
      <c r="C1665" s="13">
        <f t="shared" si="59"/>
        <v>0.54442968153664295</v>
      </c>
      <c r="E1665">
        <v>890.62</v>
      </c>
      <c r="F1665" s="16">
        <f>'[2]NP Inflow data'!C1665</f>
        <v>0.29710717436794198</v>
      </c>
      <c r="G1665" s="16">
        <f t="shared" si="58"/>
        <v>-7.8013313456320583</v>
      </c>
      <c r="H1665">
        <v>890.62</v>
      </c>
    </row>
    <row r="1666" spans="1:8">
      <c r="A1666">
        <v>950.63</v>
      </c>
      <c r="B1666" s="19">
        <f>'[2]NP Inflow data'!F1666</f>
        <v>0.54491916405065299</v>
      </c>
      <c r="C1666" s="13">
        <f t="shared" si="59"/>
        <v>0.54491916405065299</v>
      </c>
      <c r="E1666">
        <v>890.63</v>
      </c>
      <c r="F1666" s="16">
        <f>'[2]NP Inflow data'!C1666</f>
        <v>0.29746230177903998</v>
      </c>
      <c r="G1666" s="16">
        <f t="shared" si="58"/>
        <v>-7.8009762182209599</v>
      </c>
      <c r="H1666">
        <v>890.63</v>
      </c>
    </row>
    <row r="1667" spans="1:8">
      <c r="A1667">
        <v>950.64</v>
      </c>
      <c r="B1667" s="19">
        <f>'[2]NP Inflow data'!F1667</f>
        <v>0.54540820645053001</v>
      </c>
      <c r="C1667" s="13">
        <f t="shared" si="59"/>
        <v>0.54540820645053001</v>
      </c>
      <c r="E1667">
        <v>890.64</v>
      </c>
      <c r="F1667" s="16">
        <f>'[2]NP Inflow data'!C1667</f>
        <v>0.29781848380324999</v>
      </c>
      <c r="G1667" s="16">
        <f t="shared" si="58"/>
        <v>-7.8006200361967499</v>
      </c>
      <c r="H1667">
        <v>890.64</v>
      </c>
    </row>
    <row r="1668" spans="1:8">
      <c r="A1668">
        <v>950.65</v>
      </c>
      <c r="B1668" s="19">
        <f>'[2]NP Inflow data'!F1668</f>
        <v>0.545896793703459</v>
      </c>
      <c r="C1668" s="13">
        <f t="shared" si="59"/>
        <v>0.545896793703459</v>
      </c>
      <c r="E1668">
        <v>890.65</v>
      </c>
      <c r="F1668" s="16">
        <f>'[2]NP Inflow data'!C1668</f>
        <v>0.29817573960854299</v>
      </c>
      <c r="G1668" s="16">
        <f t="shared" si="58"/>
        <v>-7.8002627803914573</v>
      </c>
      <c r="H1668">
        <v>890.65</v>
      </c>
    </row>
    <row r="1669" spans="1:8">
      <c r="A1669">
        <v>950.66</v>
      </c>
      <c r="B1669" s="19">
        <f>'[2]NP Inflow data'!F1669</f>
        <v>0.54638491077662299</v>
      </c>
      <c r="C1669" s="13">
        <f t="shared" si="59"/>
        <v>0.54638491077662299</v>
      </c>
      <c r="E1669">
        <v>890.66</v>
      </c>
      <c r="F1669" s="16">
        <f>'[2]NP Inflow data'!C1669</f>
        <v>0.29853408836288697</v>
      </c>
      <c r="G1669" s="16">
        <f t="shared" ref="G1669:G1732" si="60">F1669-$F$3103</f>
        <v>-7.7999044316371133</v>
      </c>
      <c r="H1669">
        <v>890.66</v>
      </c>
    </row>
    <row r="1670" spans="1:8">
      <c r="A1670">
        <v>950.67</v>
      </c>
      <c r="B1670" s="19">
        <f>'[2]NP Inflow data'!F1670</f>
        <v>0.54687254263720597</v>
      </c>
      <c r="C1670" s="13">
        <f t="shared" ref="C1670:C1733" si="61">B1670-$B$24</f>
        <v>0.54687254263720597</v>
      </c>
      <c r="E1670">
        <v>890.67</v>
      </c>
      <c r="F1670" s="16">
        <f>'[2]NP Inflow data'!C1670</f>
        <v>0.29889354923425399</v>
      </c>
      <c r="G1670" s="16">
        <f t="shared" si="60"/>
        <v>-7.799544970765746</v>
      </c>
      <c r="H1670">
        <v>890.67</v>
      </c>
    </row>
    <row r="1671" spans="1:8">
      <c r="A1671">
        <v>950.68</v>
      </c>
      <c r="B1671" s="19">
        <f>'[2]NP Inflow data'!F1671</f>
        <v>0.54735967425239296</v>
      </c>
      <c r="C1671" s="13">
        <f t="shared" si="61"/>
        <v>0.54735967425239296</v>
      </c>
      <c r="E1671">
        <v>890.68</v>
      </c>
      <c r="F1671" s="16">
        <f>'[2]NP Inflow data'!C1671</f>
        <v>0.29925414139061102</v>
      </c>
      <c r="G1671" s="16">
        <f t="shared" si="60"/>
        <v>-7.7991843786093895</v>
      </c>
      <c r="H1671">
        <v>890.68</v>
      </c>
    </row>
    <row r="1672" spans="1:8">
      <c r="A1672">
        <v>950.69</v>
      </c>
      <c r="B1672" s="19">
        <f>'[2]NP Inflow data'!F1672</f>
        <v>0.54784629058937395</v>
      </c>
      <c r="C1672" s="13">
        <f t="shared" si="61"/>
        <v>0.54784629058937395</v>
      </c>
      <c r="E1672">
        <v>890.69</v>
      </c>
      <c r="F1672" s="16">
        <f>'[2]NP Inflow data'!C1672</f>
        <v>0.299615883999933</v>
      </c>
      <c r="G1672" s="16">
        <f t="shared" si="60"/>
        <v>-7.7988226360000672</v>
      </c>
      <c r="H1672">
        <v>890.69</v>
      </c>
    </row>
    <row r="1673" spans="1:8">
      <c r="A1673">
        <v>950.7</v>
      </c>
      <c r="B1673" s="19">
        <f>'[2]NP Inflow data'!F1673</f>
        <v>0.54833237661532197</v>
      </c>
      <c r="C1673" s="13">
        <f t="shared" si="61"/>
        <v>0.54833237661532197</v>
      </c>
      <c r="E1673">
        <v>890.7</v>
      </c>
      <c r="F1673" s="16">
        <f>'[2]NP Inflow data'!C1673</f>
        <v>0.29997879623018198</v>
      </c>
      <c r="G1673" s="16">
        <f t="shared" si="60"/>
        <v>-7.7984597237698186</v>
      </c>
      <c r="H1673">
        <v>890.7</v>
      </c>
    </row>
    <row r="1674" spans="1:8">
      <c r="A1674">
        <v>950.71</v>
      </c>
      <c r="B1674" s="19">
        <f>'[2]NP Inflow data'!F1674</f>
        <v>0.54881791729742702</v>
      </c>
      <c r="C1674" s="13">
        <f t="shared" si="61"/>
        <v>0.54881791729742702</v>
      </c>
      <c r="E1674">
        <v>890.71</v>
      </c>
      <c r="F1674" s="16">
        <f>'[2]NP Inflow data'!C1674</f>
        <v>0.300342897249331</v>
      </c>
      <c r="G1674" s="16">
        <f t="shared" si="60"/>
        <v>-7.7980956227506688</v>
      </c>
      <c r="H1674">
        <v>890.71</v>
      </c>
    </row>
    <row r="1675" spans="1:8">
      <c r="A1675">
        <v>950.72</v>
      </c>
      <c r="B1675" s="19">
        <f>'[2]NP Inflow data'!F1675</f>
        <v>0.54930289760287299</v>
      </c>
      <c r="C1675" s="13">
        <f t="shared" si="61"/>
        <v>0.54930289760287299</v>
      </c>
      <c r="E1675">
        <v>890.72</v>
      </c>
      <c r="F1675" s="16">
        <f>'[2]NP Inflow data'!C1675</f>
        <v>0.30070820622535099</v>
      </c>
      <c r="G1675" s="16">
        <f t="shared" si="60"/>
        <v>-7.7977303137746494</v>
      </c>
      <c r="H1675">
        <v>890.72</v>
      </c>
    </row>
    <row r="1676" spans="1:8">
      <c r="A1676">
        <v>950.73</v>
      </c>
      <c r="B1676" s="19">
        <f>'[2]NP Inflow data'!F1676</f>
        <v>0.549787302498844</v>
      </c>
      <c r="C1676" s="13">
        <f t="shared" si="61"/>
        <v>0.549787302498844</v>
      </c>
      <c r="E1676">
        <v>890.73</v>
      </c>
      <c r="F1676" s="16">
        <f>'[2]NP Inflow data'!C1676</f>
        <v>0.30107474232620901</v>
      </c>
      <c r="G1676" s="16">
        <f t="shared" si="60"/>
        <v>-7.797363777673791</v>
      </c>
      <c r="H1676">
        <v>890.73</v>
      </c>
    </row>
    <row r="1677" spans="1:8">
      <c r="A1677">
        <v>950.74</v>
      </c>
      <c r="B1677" s="19">
        <f>'[2]NP Inflow data'!F1677</f>
        <v>0.55027111695252495</v>
      </c>
      <c r="C1677" s="13">
        <f t="shared" si="61"/>
        <v>0.55027111695252495</v>
      </c>
      <c r="E1677">
        <v>890.74</v>
      </c>
      <c r="F1677" s="16">
        <f>'[2]NP Inflow data'!C1677</f>
        <v>0.30144252471987798</v>
      </c>
      <c r="G1677" s="16">
        <f t="shared" si="60"/>
        <v>-7.7969959952801222</v>
      </c>
      <c r="H1677">
        <v>890.74</v>
      </c>
    </row>
    <row r="1678" spans="1:8">
      <c r="A1678">
        <v>950.75</v>
      </c>
      <c r="B1678" s="19">
        <f>'[2]NP Inflow data'!F1678</f>
        <v>0.55075432593109896</v>
      </c>
      <c r="C1678" s="13">
        <f t="shared" si="61"/>
        <v>0.55075432593109896</v>
      </c>
      <c r="E1678">
        <v>890.75</v>
      </c>
      <c r="F1678" s="16">
        <f>'[2]NP Inflow data'!C1678</f>
        <v>0.301811572574325</v>
      </c>
      <c r="G1678" s="16">
        <f t="shared" si="60"/>
        <v>-7.7966269474256755</v>
      </c>
      <c r="H1678">
        <v>890.75</v>
      </c>
    </row>
    <row r="1679" spans="1:8">
      <c r="A1679">
        <v>950.76</v>
      </c>
      <c r="B1679" s="19">
        <f>'[2]NP Inflow data'!F1679</f>
        <v>0.55123691440175204</v>
      </c>
      <c r="C1679" s="13">
        <f t="shared" si="61"/>
        <v>0.55123691440175204</v>
      </c>
      <c r="E1679">
        <v>890.76</v>
      </c>
      <c r="F1679" s="16">
        <f>'[2]NP Inflow data'!C1679</f>
        <v>0.30218190505752102</v>
      </c>
      <c r="G1679" s="16">
        <f t="shared" si="60"/>
        <v>-7.7962566149424788</v>
      </c>
      <c r="H1679">
        <v>890.76</v>
      </c>
    </row>
    <row r="1680" spans="1:8">
      <c r="A1680">
        <v>950.77</v>
      </c>
      <c r="B1680" s="19">
        <f>'[2]NP Inflow data'!F1680</f>
        <v>0.55171886733166697</v>
      </c>
      <c r="C1680" s="13">
        <f t="shared" si="61"/>
        <v>0.55171886733166697</v>
      </c>
      <c r="E1680">
        <v>890.77</v>
      </c>
      <c r="F1680" s="16">
        <f>'[2]NP Inflow data'!C1680</f>
        <v>0.30255354133743501</v>
      </c>
      <c r="G1680" s="16">
        <f t="shared" si="60"/>
        <v>-7.7958849786625652</v>
      </c>
      <c r="H1680">
        <v>890.77</v>
      </c>
    </row>
    <row r="1681" spans="1:8">
      <c r="A1681">
        <v>950.78</v>
      </c>
      <c r="B1681" s="19">
        <f>'[2]NP Inflow data'!F1681</f>
        <v>0.55220016968802899</v>
      </c>
      <c r="C1681" s="13">
        <f t="shared" si="61"/>
        <v>0.55220016968802899</v>
      </c>
      <c r="E1681">
        <v>890.78</v>
      </c>
      <c r="F1681" s="16">
        <f>'[2]NP Inflow data'!C1681</f>
        <v>0.30292650058203702</v>
      </c>
      <c r="G1681" s="16">
        <f t="shared" si="60"/>
        <v>-7.7955120194179628</v>
      </c>
      <c r="H1681">
        <v>890.78</v>
      </c>
    </row>
    <row r="1682" spans="1:8">
      <c r="A1682">
        <v>950.79</v>
      </c>
      <c r="B1682" s="19">
        <f>'[2]NP Inflow data'!F1682</f>
        <v>0.55268080643802198</v>
      </c>
      <c r="C1682" s="13">
        <f t="shared" si="61"/>
        <v>0.55268080643802198</v>
      </c>
      <c r="E1682">
        <v>890.79</v>
      </c>
      <c r="F1682" s="16">
        <f>'[2]NP Inflow data'!C1682</f>
        <v>0.30330080195929698</v>
      </c>
      <c r="G1682" s="16">
        <f t="shared" si="60"/>
        <v>-7.7951377180407029</v>
      </c>
      <c r="H1682">
        <v>890.79</v>
      </c>
    </row>
    <row r="1683" spans="1:8">
      <c r="A1683">
        <v>950.8</v>
      </c>
      <c r="B1683" s="19">
        <f>'[2]NP Inflow data'!F1683</f>
        <v>0.55316076254882995</v>
      </c>
      <c r="C1683" s="13">
        <f t="shared" si="61"/>
        <v>0.55316076254882995</v>
      </c>
      <c r="E1683">
        <v>890.8</v>
      </c>
      <c r="F1683" s="16">
        <f>'[2]NP Inflow data'!C1683</f>
        <v>0.30367646463718501</v>
      </c>
      <c r="G1683" s="16">
        <f t="shared" si="60"/>
        <v>-7.7947620553628152</v>
      </c>
      <c r="H1683">
        <v>890.8</v>
      </c>
    </row>
    <row r="1684" spans="1:8">
      <c r="A1684">
        <v>950.81</v>
      </c>
      <c r="B1684" s="19">
        <f>'[2]NP Inflow data'!F1684</f>
        <v>0.55364002298763704</v>
      </c>
      <c r="C1684" s="13">
        <f t="shared" si="61"/>
        <v>0.55364002298763704</v>
      </c>
      <c r="E1684">
        <v>890.81</v>
      </c>
      <c r="F1684" s="16">
        <f>'[2]NP Inflow data'!C1684</f>
        <v>0.30405350778366902</v>
      </c>
      <c r="G1684" s="16">
        <f t="shared" si="60"/>
        <v>-7.7943850122163312</v>
      </c>
      <c r="H1684">
        <v>890.81</v>
      </c>
    </row>
    <row r="1685" spans="1:8">
      <c r="A1685">
        <v>950.82</v>
      </c>
      <c r="B1685" s="19">
        <f>'[2]NP Inflow data'!F1685</f>
        <v>0.55411857272163401</v>
      </c>
      <c r="C1685" s="13">
        <f t="shared" si="61"/>
        <v>0.55411857272163401</v>
      </c>
      <c r="E1685">
        <v>890.82</v>
      </c>
      <c r="F1685" s="16">
        <f>'[2]NP Inflow data'!C1685</f>
        <v>0.30443195056672501</v>
      </c>
      <c r="G1685" s="16">
        <f t="shared" si="60"/>
        <v>-7.7940065694332752</v>
      </c>
      <c r="H1685">
        <v>890.82</v>
      </c>
    </row>
    <row r="1686" spans="1:8">
      <c r="A1686">
        <v>950.83</v>
      </c>
      <c r="B1686" s="19">
        <f>'[2]NP Inflow data'!F1686</f>
        <v>0.55459639671799399</v>
      </c>
      <c r="C1686" s="13">
        <f t="shared" si="61"/>
        <v>0.55459639671799399</v>
      </c>
      <c r="E1686">
        <v>890.83</v>
      </c>
      <c r="F1686" s="16">
        <f>'[2]NP Inflow data'!C1686</f>
        <v>0.30481181215431202</v>
      </c>
      <c r="G1686" s="16">
        <f t="shared" si="60"/>
        <v>-7.7936267078456885</v>
      </c>
      <c r="H1686">
        <v>890.83</v>
      </c>
    </row>
    <row r="1687" spans="1:8">
      <c r="A1687">
        <v>950.84</v>
      </c>
      <c r="B1687" s="19">
        <f>'[2]NP Inflow data'!F1687</f>
        <v>0.55507347994390599</v>
      </c>
      <c r="C1687" s="13">
        <f t="shared" si="61"/>
        <v>0.55507347994390599</v>
      </c>
      <c r="E1687">
        <v>890.84</v>
      </c>
      <c r="F1687" s="16">
        <f>'[2]NP Inflow data'!C1687</f>
        <v>0.305193111714406</v>
      </c>
      <c r="G1687" s="16">
        <f t="shared" si="60"/>
        <v>-7.7932454082855944</v>
      </c>
      <c r="H1687">
        <v>890.84</v>
      </c>
    </row>
    <row r="1688" spans="1:8">
      <c r="A1688">
        <v>950.85</v>
      </c>
      <c r="B1688" s="19">
        <f>'[2]NP Inflow data'!F1688</f>
        <v>0.55554980736655502</v>
      </c>
      <c r="C1688" s="13">
        <f t="shared" si="61"/>
        <v>0.55554980736655502</v>
      </c>
      <c r="E1688">
        <v>890.85</v>
      </c>
      <c r="F1688" s="16">
        <f>'[2]NP Inflow data'!C1688</f>
        <v>0.30557586841497603</v>
      </c>
      <c r="G1688" s="16">
        <f t="shared" si="60"/>
        <v>-7.7928626515850246</v>
      </c>
      <c r="H1688">
        <v>890.85</v>
      </c>
    </row>
    <row r="1689" spans="1:8">
      <c r="A1689">
        <v>950.86</v>
      </c>
      <c r="B1689" s="19">
        <f>'[2]NP Inflow data'!F1689</f>
        <v>0.55602536395312396</v>
      </c>
      <c r="C1689" s="13">
        <f t="shared" si="61"/>
        <v>0.55602536395312396</v>
      </c>
      <c r="E1689">
        <v>890.86</v>
      </c>
      <c r="F1689" s="16">
        <f>'[2]NP Inflow data'!C1689</f>
        <v>0.30596010142399099</v>
      </c>
      <c r="G1689" s="16">
        <f t="shared" si="60"/>
        <v>-7.7924784185760094</v>
      </c>
      <c r="H1689">
        <v>890.86</v>
      </c>
    </row>
    <row r="1690" spans="1:8">
      <c r="A1690">
        <v>950.87</v>
      </c>
      <c r="B1690" s="19">
        <f>'[2]NP Inflow data'!F1690</f>
        <v>0.55650013467079895</v>
      </c>
      <c r="C1690" s="13">
        <f t="shared" si="61"/>
        <v>0.55650013467079895</v>
      </c>
      <c r="E1690">
        <v>890.87</v>
      </c>
      <c r="F1690" s="16">
        <f>'[2]NP Inflow data'!C1690</f>
        <v>0.306345829909421</v>
      </c>
      <c r="G1690" s="16">
        <f t="shared" si="60"/>
        <v>-7.7920926900905796</v>
      </c>
      <c r="H1690">
        <v>890.87</v>
      </c>
    </row>
    <row r="1691" spans="1:8">
      <c r="A1691">
        <v>950.88</v>
      </c>
      <c r="B1691" s="19">
        <f>'[2]NP Inflow data'!F1691</f>
        <v>0.55697410448676299</v>
      </c>
      <c r="C1691" s="13">
        <f t="shared" si="61"/>
        <v>0.55697410448676299</v>
      </c>
      <c r="E1691">
        <v>890.88</v>
      </c>
      <c r="F1691" s="16">
        <f>'[2]NP Inflow data'!C1691</f>
        <v>0.30673307303923603</v>
      </c>
      <c r="G1691" s="16">
        <f t="shared" si="60"/>
        <v>-7.7917054469607638</v>
      </c>
      <c r="H1691">
        <v>890.88</v>
      </c>
    </row>
    <row r="1692" spans="1:8">
      <c r="A1692">
        <v>950.89</v>
      </c>
      <c r="B1692" s="19">
        <f>'[2]NP Inflow data'!F1692</f>
        <v>0.55744725836820197</v>
      </c>
      <c r="C1692" s="13">
        <f t="shared" si="61"/>
        <v>0.55744725836820197</v>
      </c>
      <c r="E1692">
        <v>890.89</v>
      </c>
      <c r="F1692" s="16">
        <f>'[2]NP Inflow data'!C1692</f>
        <v>0.30712184998140502</v>
      </c>
      <c r="G1692" s="16">
        <f t="shared" si="60"/>
        <v>-7.7913166700185954</v>
      </c>
      <c r="H1692">
        <v>890.89</v>
      </c>
    </row>
    <row r="1693" spans="1:8">
      <c r="A1693">
        <v>950.9</v>
      </c>
      <c r="B1693" s="19">
        <f>'[2]NP Inflow data'!F1693</f>
        <v>0.55791958128229802</v>
      </c>
      <c r="C1693" s="13">
        <f t="shared" si="61"/>
        <v>0.55791958128229802</v>
      </c>
      <c r="E1693">
        <v>890.9</v>
      </c>
      <c r="F1693" s="16">
        <f>'[2]NP Inflow data'!C1693</f>
        <v>0.30751217990389901</v>
      </c>
      <c r="G1693" s="16">
        <f t="shared" si="60"/>
        <v>-7.7909263400961013</v>
      </c>
      <c r="H1693">
        <v>890.9</v>
      </c>
    </row>
    <row r="1694" spans="1:8">
      <c r="A1694">
        <v>950.91</v>
      </c>
      <c r="B1694" s="19">
        <f>'[2]NP Inflow data'!F1694</f>
        <v>0.55839105819623602</v>
      </c>
      <c r="C1694" s="13">
        <f t="shared" si="61"/>
        <v>0.55839105819623602</v>
      </c>
      <c r="E1694">
        <v>890.91</v>
      </c>
      <c r="F1694" s="16">
        <f>'[2]NP Inflow data'!C1694</f>
        <v>0.30790408197468699</v>
      </c>
      <c r="G1694" s="16">
        <f t="shared" si="60"/>
        <v>-7.790534438025313</v>
      </c>
      <c r="H1694">
        <v>890.91</v>
      </c>
    </row>
    <row r="1695" spans="1:8">
      <c r="A1695">
        <v>950.92</v>
      </c>
      <c r="B1695" s="19">
        <f>'[2]NP Inflow data'!F1695</f>
        <v>0.558861674077201</v>
      </c>
      <c r="C1695" s="13">
        <f t="shared" si="61"/>
        <v>0.558861674077201</v>
      </c>
      <c r="E1695">
        <v>890.92</v>
      </c>
      <c r="F1695" s="16">
        <f>'[2]NP Inflow data'!C1695</f>
        <v>0.30829757536173802</v>
      </c>
      <c r="G1695" s="16">
        <f t="shared" si="60"/>
        <v>-7.7901409446382619</v>
      </c>
      <c r="H1695">
        <v>890.92</v>
      </c>
    </row>
    <row r="1696" spans="1:8">
      <c r="A1696">
        <v>950.93</v>
      </c>
      <c r="B1696" s="19">
        <f>'[2]NP Inflow data'!F1696</f>
        <v>0.55933141389237695</v>
      </c>
      <c r="C1696" s="13">
        <f t="shared" si="61"/>
        <v>0.55933141389237695</v>
      </c>
      <c r="E1696">
        <v>890.93</v>
      </c>
      <c r="F1696" s="16">
        <f>'[2]NP Inflow data'!C1696</f>
        <v>0.30869267923302202</v>
      </c>
      <c r="G1696" s="16">
        <f t="shared" si="60"/>
        <v>-7.7897458407669777</v>
      </c>
      <c r="H1696">
        <v>890.93</v>
      </c>
    </row>
    <row r="1697" spans="1:8">
      <c r="A1697">
        <v>950.94</v>
      </c>
      <c r="B1697" s="19">
        <f>'[2]NP Inflow data'!F1697</f>
        <v>0.55980026260895399</v>
      </c>
      <c r="C1697" s="13">
        <f t="shared" si="61"/>
        <v>0.55980026260895399</v>
      </c>
      <c r="E1697">
        <v>890.94</v>
      </c>
      <c r="F1697" s="16">
        <f>'[2]NP Inflow data'!C1697</f>
        <v>0.30908941275651403</v>
      </c>
      <c r="G1697" s="16">
        <f t="shared" si="60"/>
        <v>-7.7893491072434866</v>
      </c>
      <c r="H1697">
        <v>890.94</v>
      </c>
    </row>
    <row r="1698" spans="1:8">
      <c r="A1698">
        <v>950.95</v>
      </c>
      <c r="B1698" s="19">
        <f>'[2]NP Inflow data'!F1698</f>
        <v>0.56026820519410503</v>
      </c>
      <c r="C1698" s="13">
        <f t="shared" si="61"/>
        <v>0.56026820519410503</v>
      </c>
      <c r="E1698">
        <v>890.95</v>
      </c>
      <c r="F1698" s="16">
        <f>'[2]NP Inflow data'!C1698</f>
        <v>0.30948779510017399</v>
      </c>
      <c r="G1698" s="16">
        <f t="shared" si="60"/>
        <v>-7.7889507248998262</v>
      </c>
      <c r="H1698">
        <v>890.95</v>
      </c>
    </row>
    <row r="1699" spans="1:8">
      <c r="A1699">
        <v>950.96</v>
      </c>
      <c r="B1699" s="19">
        <f>'[2]NP Inflow data'!F1699</f>
        <v>0.56073522661501896</v>
      </c>
      <c r="C1699" s="13">
        <f t="shared" si="61"/>
        <v>0.56073522661501896</v>
      </c>
      <c r="E1699">
        <v>890.96</v>
      </c>
      <c r="F1699" s="16">
        <f>'[2]NP Inflow data'!C1699</f>
        <v>0.30988784543197601</v>
      </c>
      <c r="G1699" s="16">
        <f t="shared" si="60"/>
        <v>-7.7885506745680244</v>
      </c>
      <c r="H1699">
        <v>890.96</v>
      </c>
    </row>
    <row r="1700" spans="1:8">
      <c r="A1700">
        <v>950.97</v>
      </c>
      <c r="B1700" s="19">
        <f>'[2]NP Inflow data'!F1700</f>
        <v>0.561201311838882</v>
      </c>
      <c r="C1700" s="13">
        <f t="shared" si="61"/>
        <v>0.561201311838882</v>
      </c>
      <c r="E1700">
        <v>890.97</v>
      </c>
      <c r="F1700" s="16">
        <f>'[2]NP Inflow data'!C1700</f>
        <v>0.31028958291989001</v>
      </c>
      <c r="G1700" s="16">
        <f t="shared" si="60"/>
        <v>-7.78814893708011</v>
      </c>
      <c r="H1700">
        <v>890.97</v>
      </c>
    </row>
    <row r="1701" spans="1:8">
      <c r="A1701">
        <v>950.98</v>
      </c>
      <c r="B1701" s="19">
        <f>'[2]NP Inflow data'!F1701</f>
        <v>0.56166644583287695</v>
      </c>
      <c r="C1701" s="13">
        <f t="shared" si="61"/>
        <v>0.56166644583287695</v>
      </c>
      <c r="E1701">
        <v>890.98</v>
      </c>
      <c r="F1701" s="16">
        <f>'[2]NP Inflow data'!C1701</f>
        <v>0.31069302673188498</v>
      </c>
      <c r="G1701" s="16">
        <f t="shared" si="60"/>
        <v>-7.7877454932681154</v>
      </c>
      <c r="H1701">
        <v>890.98</v>
      </c>
    </row>
    <row r="1702" spans="1:8">
      <c r="A1702">
        <v>950.99</v>
      </c>
      <c r="B1702" s="19">
        <f>'[2]NP Inflow data'!F1702</f>
        <v>0.56213061356418803</v>
      </c>
      <c r="C1702" s="13">
        <f t="shared" si="61"/>
        <v>0.56213061356418803</v>
      </c>
      <c r="E1702">
        <v>890.99</v>
      </c>
      <c r="F1702" s="16">
        <f>'[2]NP Inflow data'!C1702</f>
        <v>0.31109819603593197</v>
      </c>
      <c r="G1702" s="16">
        <f t="shared" si="60"/>
        <v>-7.7873403239640684</v>
      </c>
      <c r="H1702">
        <v>890.99</v>
      </c>
    </row>
    <row r="1703" spans="1:8">
      <c r="A1703">
        <v>951</v>
      </c>
      <c r="B1703" s="19">
        <f>'[2]NP Inflow data'!F1703</f>
        <v>0.56259380000000003</v>
      </c>
      <c r="C1703" s="13">
        <f t="shared" si="61"/>
        <v>0.56259380000000003</v>
      </c>
      <c r="E1703">
        <v>891</v>
      </c>
      <c r="F1703" s="16">
        <f>'[2]NP Inflow data'!C1703</f>
        <v>0.31150510999999997</v>
      </c>
      <c r="G1703" s="16">
        <f t="shared" si="60"/>
        <v>-7.7869334100000005</v>
      </c>
      <c r="H1703">
        <v>891</v>
      </c>
    </row>
    <row r="1704" spans="1:8">
      <c r="A1704">
        <v>951.01</v>
      </c>
      <c r="B1704" s="19">
        <f>'[2]NP Inflow data'!F1704</f>
        <v>0.56305600193195005</v>
      </c>
      <c r="C1704" s="13">
        <f t="shared" si="61"/>
        <v>0.56305600193195005</v>
      </c>
      <c r="E1704">
        <v>891.01</v>
      </c>
      <c r="F1704" s="16">
        <f>'[2]NP Inflow data'!C1704</f>
        <v>0.31191377940610898</v>
      </c>
      <c r="G1704" s="16">
        <f t="shared" si="60"/>
        <v>-7.7865247405938911</v>
      </c>
      <c r="H1704">
        <v>891.01</v>
      </c>
    </row>
    <row r="1705" spans="1:8">
      <c r="A1705">
        <v>951.02</v>
      </c>
      <c r="B1705" s="19">
        <f>'[2]NP Inflow data'!F1705</f>
        <v>0.56351726344948905</v>
      </c>
      <c r="C1705" s="13">
        <f t="shared" si="61"/>
        <v>0.56351726344948905</v>
      </c>
      <c r="E1705">
        <v>891.02</v>
      </c>
      <c r="F1705" s="16">
        <f>'[2]NP Inflow data'!C1705</f>
        <v>0.31232418149247798</v>
      </c>
      <c r="G1705" s="16">
        <f t="shared" si="60"/>
        <v>-7.786114338507522</v>
      </c>
      <c r="H1705">
        <v>891.02</v>
      </c>
    </row>
    <row r="1706" spans="1:8">
      <c r="A1706">
        <v>951.03</v>
      </c>
      <c r="B1706" s="19">
        <f>'[2]NP Inflow data'!F1706</f>
        <v>0.56397764046651999</v>
      </c>
      <c r="C1706" s="13">
        <f t="shared" si="61"/>
        <v>0.56397764046651999</v>
      </c>
      <c r="E1706">
        <v>891.03</v>
      </c>
      <c r="F1706" s="16">
        <f>'[2]NP Inflow data'!C1706</f>
        <v>0.31273628511137902</v>
      </c>
      <c r="G1706" s="16">
        <f t="shared" si="60"/>
        <v>-7.7857022348886211</v>
      </c>
      <c r="H1706">
        <v>891.03</v>
      </c>
    </row>
    <row r="1707" spans="1:8">
      <c r="A1707">
        <v>951.04</v>
      </c>
      <c r="B1707" s="19">
        <f>'[2]NP Inflow data'!F1707</f>
        <v>0.56443718889694505</v>
      </c>
      <c r="C1707" s="13">
        <f t="shared" si="61"/>
        <v>0.56443718889694505</v>
      </c>
      <c r="E1707">
        <v>891.04</v>
      </c>
      <c r="F1707" s="16">
        <f>'[2]NP Inflow data'!C1707</f>
        <v>0.31315005911507998</v>
      </c>
      <c r="G1707" s="16">
        <f t="shared" si="60"/>
        <v>-7.78528846088492</v>
      </c>
      <c r="H1707">
        <v>891.04</v>
      </c>
    </row>
    <row r="1708" spans="1:8">
      <c r="A1708">
        <v>951.05</v>
      </c>
      <c r="B1708" s="19">
        <f>'[2]NP Inflow data'!F1708</f>
        <v>0.56489596465466696</v>
      </c>
      <c r="C1708" s="13">
        <f t="shared" si="61"/>
        <v>0.56489596465466696</v>
      </c>
      <c r="E1708">
        <v>891.05</v>
      </c>
      <c r="F1708" s="16">
        <f>'[2]NP Inflow data'!C1708</f>
        <v>0.31356547235585402</v>
      </c>
      <c r="G1708" s="16">
        <f t="shared" si="60"/>
        <v>-7.7848730476441466</v>
      </c>
      <c r="H1708">
        <v>891.05</v>
      </c>
    </row>
    <row r="1709" spans="1:8">
      <c r="A1709">
        <v>951.06</v>
      </c>
      <c r="B1709" s="19">
        <f>'[2]NP Inflow data'!F1709</f>
        <v>0.565354023653591</v>
      </c>
      <c r="C1709" s="13">
        <f t="shared" si="61"/>
        <v>0.565354023653591</v>
      </c>
      <c r="E1709">
        <v>891.06</v>
      </c>
      <c r="F1709" s="16">
        <f>'[2]NP Inflow data'!C1709</f>
        <v>0.31398249368596898</v>
      </c>
      <c r="G1709" s="16">
        <f t="shared" si="60"/>
        <v>-7.7844560263140314</v>
      </c>
      <c r="H1709">
        <v>891.06</v>
      </c>
    </row>
    <row r="1710" spans="1:8">
      <c r="A1710">
        <v>951.07</v>
      </c>
      <c r="B1710" s="19">
        <f>'[2]NP Inflow data'!F1710</f>
        <v>0.565811421807624</v>
      </c>
      <c r="C1710" s="13">
        <f t="shared" si="61"/>
        <v>0.565811421807624</v>
      </c>
      <c r="E1710">
        <v>891.07</v>
      </c>
      <c r="F1710" s="16">
        <f>'[2]NP Inflow data'!C1710</f>
        <v>0.31440109195770199</v>
      </c>
      <c r="G1710" s="16">
        <f t="shared" si="60"/>
        <v>-7.7840374280422981</v>
      </c>
      <c r="H1710">
        <v>891.07</v>
      </c>
    </row>
    <row r="1711" spans="1:8">
      <c r="A1711">
        <v>951.08</v>
      </c>
      <c r="B1711" s="19">
        <f>'[2]NP Inflow data'!F1711</f>
        <v>0.56626821503065905</v>
      </c>
      <c r="C1711" s="13">
        <f t="shared" si="61"/>
        <v>0.56626821503065905</v>
      </c>
      <c r="E1711">
        <v>891.08</v>
      </c>
      <c r="F1711" s="16">
        <f>'[2]NP Inflow data'!C1711</f>
        <v>0.31482123602331102</v>
      </c>
      <c r="G1711" s="16">
        <f t="shared" si="60"/>
        <v>-7.7836172839766888</v>
      </c>
      <c r="H1711">
        <v>891.08</v>
      </c>
    </row>
    <row r="1712" spans="1:8">
      <c r="A1712">
        <v>951.09</v>
      </c>
      <c r="B1712" s="19">
        <f>'[2]NP Inflow data'!F1712</f>
        <v>0.56672445923660497</v>
      </c>
      <c r="C1712" s="13">
        <f t="shared" si="61"/>
        <v>0.56672445923660497</v>
      </c>
      <c r="E1712">
        <v>891.09</v>
      </c>
      <c r="F1712" s="16">
        <f>'[2]NP Inflow data'!C1712</f>
        <v>0.315242894735074</v>
      </c>
      <c r="G1712" s="16">
        <f t="shared" si="60"/>
        <v>-7.7831956252649261</v>
      </c>
      <c r="H1712">
        <v>891.09</v>
      </c>
    </row>
    <row r="1713" spans="1:8">
      <c r="A1713">
        <v>951.1</v>
      </c>
      <c r="B1713" s="19">
        <f>'[2]NP Inflow data'!F1713</f>
        <v>0.56718021033936505</v>
      </c>
      <c r="C1713" s="13">
        <f t="shared" si="61"/>
        <v>0.56718021033936505</v>
      </c>
      <c r="E1713">
        <v>891.1</v>
      </c>
      <c r="F1713" s="16">
        <f>'[2]NP Inflow data'!C1713</f>
        <v>0.31566603694525902</v>
      </c>
      <c r="G1713" s="16">
        <f t="shared" si="60"/>
        <v>-7.7827724830547416</v>
      </c>
      <c r="H1713">
        <v>891.1</v>
      </c>
    </row>
    <row r="1714" spans="1:8">
      <c r="A1714">
        <v>951.11</v>
      </c>
      <c r="B1714" s="19">
        <f>'[2]NP Inflow data'!F1714</f>
        <v>0.56763552425284103</v>
      </c>
      <c r="C1714" s="13">
        <f t="shared" si="61"/>
        <v>0.56763552425284103</v>
      </c>
      <c r="E1714">
        <v>891.11</v>
      </c>
      <c r="F1714" s="16">
        <f>'[2]NP Inflow data'!C1714</f>
        <v>0.31609063150613698</v>
      </c>
      <c r="G1714" s="16">
        <f t="shared" si="60"/>
        <v>-7.7823478884938631</v>
      </c>
      <c r="H1714">
        <v>891.11</v>
      </c>
    </row>
    <row r="1715" spans="1:8">
      <c r="A1715">
        <v>951.12</v>
      </c>
      <c r="B1715" s="19">
        <f>'[2]NP Inflow data'!F1715</f>
        <v>0.56809045689093696</v>
      </c>
      <c r="C1715" s="13">
        <f t="shared" si="61"/>
        <v>0.56809045689093696</v>
      </c>
      <c r="E1715">
        <v>891.12</v>
      </c>
      <c r="F1715" s="16">
        <f>'[2]NP Inflow data'!C1715</f>
        <v>0.31651664726997902</v>
      </c>
      <c r="G1715" s="16">
        <f t="shared" si="60"/>
        <v>-7.7819218727300212</v>
      </c>
      <c r="H1715">
        <v>891.12</v>
      </c>
    </row>
    <row r="1716" spans="1:8">
      <c r="A1716">
        <v>951.13</v>
      </c>
      <c r="B1716" s="19">
        <f>'[2]NP Inflow data'!F1716</f>
        <v>0.56854506416755701</v>
      </c>
      <c r="C1716" s="13">
        <f t="shared" si="61"/>
        <v>0.56854506416755701</v>
      </c>
      <c r="E1716">
        <v>891.13</v>
      </c>
      <c r="F1716" s="16">
        <f>'[2]NP Inflow data'!C1716</f>
        <v>0.31694405308905399</v>
      </c>
      <c r="G1716" s="16">
        <f t="shared" si="60"/>
        <v>-7.7814944669109458</v>
      </c>
      <c r="H1716">
        <v>891.13</v>
      </c>
    </row>
    <row r="1717" spans="1:8">
      <c r="A1717">
        <v>951.14</v>
      </c>
      <c r="B1717" s="19">
        <f>'[2]NP Inflow data'!F1717</f>
        <v>0.56899940199660304</v>
      </c>
      <c r="C1717" s="13">
        <f t="shared" si="61"/>
        <v>0.56899940199660304</v>
      </c>
      <c r="E1717">
        <v>891.14</v>
      </c>
      <c r="F1717" s="16">
        <f>'[2]NP Inflow data'!C1717</f>
        <v>0.31737281781563198</v>
      </c>
      <c r="G1717" s="16">
        <f t="shared" si="60"/>
        <v>-7.7810657021843683</v>
      </c>
      <c r="H1717">
        <v>891.14</v>
      </c>
    </row>
    <row r="1718" spans="1:8">
      <c r="A1718">
        <v>951.15</v>
      </c>
      <c r="B1718" s="19">
        <f>'[2]NP Inflow data'!F1718</f>
        <v>0.56945352629197798</v>
      </c>
      <c r="C1718" s="13">
        <f t="shared" si="61"/>
        <v>0.56945352629197798</v>
      </c>
      <c r="E1718">
        <v>891.15</v>
      </c>
      <c r="F1718" s="16">
        <f>'[2]NP Inflow data'!C1718</f>
        <v>0.31780291030198499</v>
      </c>
      <c r="G1718" s="16">
        <f t="shared" si="60"/>
        <v>-7.7806356096980149</v>
      </c>
      <c r="H1718">
        <v>891.15</v>
      </c>
    </row>
    <row r="1719" spans="1:8">
      <c r="A1719">
        <v>951.16</v>
      </c>
      <c r="B1719" s="19">
        <f>'[2]NP Inflow data'!F1719</f>
        <v>0.56990749296758603</v>
      </c>
      <c r="C1719" s="13">
        <f t="shared" si="61"/>
        <v>0.56990749296758603</v>
      </c>
      <c r="E1719">
        <v>891.16</v>
      </c>
      <c r="F1719" s="16">
        <f>'[2]NP Inflow data'!C1719</f>
        <v>0.318234299400382</v>
      </c>
      <c r="G1719" s="16">
        <f t="shared" si="60"/>
        <v>-7.780204220599618</v>
      </c>
      <c r="H1719">
        <v>891.16</v>
      </c>
    </row>
    <row r="1720" spans="1:8">
      <c r="A1720">
        <v>951.17</v>
      </c>
      <c r="B1720" s="19">
        <f>'[2]NP Inflow data'!F1720</f>
        <v>0.57036135793733</v>
      </c>
      <c r="C1720" s="13">
        <f t="shared" si="61"/>
        <v>0.57036135793733</v>
      </c>
      <c r="E1720">
        <v>891.17</v>
      </c>
      <c r="F1720" s="16">
        <f>'[2]NP Inflow data'!C1720</f>
        <v>0.31866695396309302</v>
      </c>
      <c r="G1720" s="16">
        <f t="shared" si="60"/>
        <v>-7.7797715660369073</v>
      </c>
      <c r="H1720">
        <v>891.17</v>
      </c>
    </row>
    <row r="1721" spans="1:8">
      <c r="A1721">
        <v>951.18</v>
      </c>
      <c r="B1721" s="19">
        <f>'[2]NP Inflow data'!F1721</f>
        <v>0.57081517711511398</v>
      </c>
      <c r="C1721" s="13">
        <f t="shared" si="61"/>
        <v>0.57081517711511398</v>
      </c>
      <c r="E1721">
        <v>891.18</v>
      </c>
      <c r="F1721" s="16">
        <f>'[2]NP Inflow data'!C1721</f>
        <v>0.31910084284238899</v>
      </c>
      <c r="G1721" s="16">
        <f t="shared" si="60"/>
        <v>-7.7793376771576108</v>
      </c>
      <c r="H1721">
        <v>891.18</v>
      </c>
    </row>
    <row r="1722" spans="1:8">
      <c r="A1722">
        <v>951.19</v>
      </c>
      <c r="B1722" s="19">
        <f>'[2]NP Inflow data'!F1722</f>
        <v>0.57126900641484402</v>
      </c>
      <c r="C1722" s="13">
        <f t="shared" si="61"/>
        <v>0.57126900641484402</v>
      </c>
      <c r="E1722">
        <v>891.19</v>
      </c>
      <c r="F1722" s="16">
        <f>'[2]NP Inflow data'!C1722</f>
        <v>0.31953593489054599</v>
      </c>
      <c r="G1722" s="16">
        <f t="shared" si="60"/>
        <v>-7.7789025851094546</v>
      </c>
      <c r="H1722">
        <v>891.19</v>
      </c>
    </row>
    <row r="1723" spans="1:8">
      <c r="A1723">
        <v>951.2</v>
      </c>
      <c r="B1723" s="19">
        <f>'[2]NP Inflow data'!F1723</f>
        <v>0.57172290175041496</v>
      </c>
      <c r="C1723" s="13">
        <f t="shared" si="61"/>
        <v>0.57172290175041496</v>
      </c>
      <c r="E1723">
        <v>891.2</v>
      </c>
      <c r="F1723" s="16">
        <f>'[2]NP Inflow data'!C1723</f>
        <v>0.31997219895982199</v>
      </c>
      <c r="G1723" s="16">
        <f t="shared" si="60"/>
        <v>-7.7784663210401783</v>
      </c>
      <c r="H1723">
        <v>891.2</v>
      </c>
    </row>
    <row r="1724" spans="1:8">
      <c r="A1724">
        <v>951.21</v>
      </c>
      <c r="B1724" s="19">
        <f>'[2]NP Inflow data'!F1724</f>
        <v>0.57217691903573398</v>
      </c>
      <c r="C1724" s="13">
        <f t="shared" si="61"/>
        <v>0.57217691903573398</v>
      </c>
      <c r="E1724">
        <v>891.21</v>
      </c>
      <c r="F1724" s="16">
        <f>'[2]NP Inflow data'!C1724</f>
        <v>0.32040960390249401</v>
      </c>
      <c r="G1724" s="16">
        <f t="shared" si="60"/>
        <v>-7.7780289160975062</v>
      </c>
      <c r="H1724">
        <v>891.21</v>
      </c>
    </row>
    <row r="1725" spans="1:8">
      <c r="A1725">
        <v>951.22</v>
      </c>
      <c r="B1725" s="19">
        <f>'[2]NP Inflow data'!F1725</f>
        <v>0.57263111418470503</v>
      </c>
      <c r="C1725" s="13">
        <f t="shared" si="61"/>
        <v>0.57263111418470503</v>
      </c>
      <c r="E1725">
        <v>891.22</v>
      </c>
      <c r="F1725" s="16">
        <f>'[2]NP Inflow data'!C1725</f>
        <v>0.32084811857083101</v>
      </c>
      <c r="G1725" s="16">
        <f t="shared" si="60"/>
        <v>-7.777590401429169</v>
      </c>
      <c r="H1725">
        <v>891.22</v>
      </c>
    </row>
    <row r="1726" spans="1:8">
      <c r="A1726">
        <v>951.23</v>
      </c>
      <c r="B1726" s="19">
        <f>'[2]NP Inflow data'!F1726</f>
        <v>0.57308554311123105</v>
      </c>
      <c r="C1726" s="13">
        <f t="shared" si="61"/>
        <v>0.57308554311123105</v>
      </c>
      <c r="E1726">
        <v>891.23</v>
      </c>
      <c r="F1726" s="16">
        <f>'[2]NP Inflow data'!C1726</f>
        <v>0.32128771181710403</v>
      </c>
      <c r="G1726" s="16">
        <f t="shared" si="60"/>
        <v>-7.7771508081828964</v>
      </c>
      <c r="H1726">
        <v>891.23</v>
      </c>
    </row>
    <row r="1727" spans="1:8">
      <c r="A1727">
        <v>951.24</v>
      </c>
      <c r="B1727" s="19">
        <f>'[2]NP Inflow data'!F1727</f>
        <v>0.57354026172921502</v>
      </c>
      <c r="C1727" s="13">
        <f t="shared" si="61"/>
        <v>0.57354026172921502</v>
      </c>
      <c r="E1727">
        <v>891.24</v>
      </c>
      <c r="F1727" s="16">
        <f>'[2]NP Inflow data'!C1727</f>
        <v>0.321728352493584</v>
      </c>
      <c r="G1727" s="16">
        <f t="shared" si="60"/>
        <v>-7.7767101675064163</v>
      </c>
      <c r="H1727">
        <v>891.24</v>
      </c>
    </row>
    <row r="1728" spans="1:8">
      <c r="A1728">
        <v>951.25</v>
      </c>
      <c r="B1728" s="19">
        <f>'[2]NP Inflow data'!F1728</f>
        <v>0.57399532595255998</v>
      </c>
      <c r="C1728" s="13">
        <f t="shared" si="61"/>
        <v>0.57399532595255998</v>
      </c>
      <c r="E1728">
        <v>891.25</v>
      </c>
      <c r="F1728" s="16">
        <f>'[2]NP Inflow data'!C1728</f>
        <v>0.32217000945253998</v>
      </c>
      <c r="G1728" s="16">
        <f t="shared" si="60"/>
        <v>-7.7762685105474603</v>
      </c>
      <c r="H1728">
        <v>891.25</v>
      </c>
    </row>
    <row r="1729" spans="1:8">
      <c r="A1729">
        <v>951.26</v>
      </c>
      <c r="B1729" s="19">
        <f>'[2]NP Inflow data'!F1729</f>
        <v>0.57445079169516899</v>
      </c>
      <c r="C1729" s="13">
        <f t="shared" si="61"/>
        <v>0.57445079169516899</v>
      </c>
      <c r="E1729">
        <v>891.26</v>
      </c>
      <c r="F1729" s="16">
        <f>'[2]NP Inflow data'!C1729</f>
        <v>0.32261265154624202</v>
      </c>
      <c r="G1729" s="16">
        <f t="shared" si="60"/>
        <v>-7.775825868453758</v>
      </c>
      <c r="H1729">
        <v>891.26</v>
      </c>
    </row>
    <row r="1730" spans="1:8">
      <c r="A1730">
        <v>951.27</v>
      </c>
      <c r="B1730" s="19">
        <f>'[2]NP Inflow data'!F1730</f>
        <v>0.57490671487094602</v>
      </c>
      <c r="C1730" s="13">
        <f t="shared" si="61"/>
        <v>0.57490671487094602</v>
      </c>
      <c r="E1730">
        <v>891.27</v>
      </c>
      <c r="F1730" s="16">
        <f>'[2]NP Inflow data'!C1730</f>
        <v>0.323056247626962</v>
      </c>
      <c r="G1730" s="16">
        <f t="shared" si="60"/>
        <v>-7.7753822723730384</v>
      </c>
      <c r="H1730">
        <v>891.27</v>
      </c>
    </row>
    <row r="1731" spans="1:8">
      <c r="A1731">
        <v>951.28</v>
      </c>
      <c r="B1731" s="19">
        <f>'[2]NP Inflow data'!F1731</f>
        <v>0.57536315139379401</v>
      </c>
      <c r="C1731" s="13">
        <f t="shared" si="61"/>
        <v>0.57536315139379401</v>
      </c>
      <c r="E1731">
        <v>891.28</v>
      </c>
      <c r="F1731" s="16">
        <f>'[2]NP Inflow data'!C1731</f>
        <v>0.32350076654696802</v>
      </c>
      <c r="G1731" s="16">
        <f t="shared" si="60"/>
        <v>-7.774937753453032</v>
      </c>
      <c r="H1731">
        <v>891.28</v>
      </c>
    </row>
    <row r="1732" spans="1:8">
      <c r="A1732">
        <v>951.29</v>
      </c>
      <c r="B1732" s="19">
        <f>'[2]NP Inflow data'!F1732</f>
        <v>0.57582015717761603</v>
      </c>
      <c r="C1732" s="13">
        <f t="shared" si="61"/>
        <v>0.57582015717761603</v>
      </c>
      <c r="E1732">
        <v>891.29</v>
      </c>
      <c r="F1732" s="16">
        <f>'[2]NP Inflow data'!C1732</f>
        <v>0.32394617715853202</v>
      </c>
      <c r="G1732" s="16">
        <f t="shared" si="60"/>
        <v>-7.7744923428414685</v>
      </c>
      <c r="H1732">
        <v>891.29</v>
      </c>
    </row>
    <row r="1733" spans="1:8">
      <c r="A1733">
        <v>951.3</v>
      </c>
      <c r="B1733" s="19">
        <f>'[2]NP Inflow data'!F1733</f>
        <v>0.57627778813631503</v>
      </c>
      <c r="C1733" s="13">
        <f t="shared" si="61"/>
        <v>0.57627778813631503</v>
      </c>
      <c r="E1733">
        <v>891.3</v>
      </c>
      <c r="F1733" s="16">
        <f>'[2]NP Inflow data'!C1733</f>
        <v>0.324392448313923</v>
      </c>
      <c r="G1733" s="16">
        <f t="shared" ref="G1733:G1796" si="62">F1733-$F$3103</f>
        <v>-7.7740460716860769</v>
      </c>
      <c r="H1733">
        <v>891.3</v>
      </c>
    </row>
    <row r="1734" spans="1:8">
      <c r="A1734">
        <v>951.31</v>
      </c>
      <c r="B1734" s="19">
        <f>'[2]NP Inflow data'!F1734</f>
        <v>0.57673610018379495</v>
      </c>
      <c r="C1734" s="13">
        <f t="shared" ref="C1734:C1797" si="63">B1734-$B$24</f>
        <v>0.57673610018379495</v>
      </c>
      <c r="E1734">
        <v>891.31</v>
      </c>
      <c r="F1734" s="16">
        <f>'[2]NP Inflow data'!C1734</f>
        <v>0.324839548865412</v>
      </c>
      <c r="G1734" s="16">
        <f t="shared" si="62"/>
        <v>-7.7735989711345885</v>
      </c>
      <c r="H1734">
        <v>891.31</v>
      </c>
    </row>
    <row r="1735" spans="1:8">
      <c r="A1735">
        <v>951.32</v>
      </c>
      <c r="B1735" s="19">
        <f>'[2]NP Inflow data'!F1735</f>
        <v>0.57719514923396198</v>
      </c>
      <c r="C1735" s="13">
        <f t="shared" si="63"/>
        <v>0.57719514923396198</v>
      </c>
      <c r="E1735">
        <v>891.32</v>
      </c>
      <c r="F1735" s="16">
        <f>'[2]NP Inflow data'!C1735</f>
        <v>0.32528744766527501</v>
      </c>
      <c r="G1735" s="16">
        <f t="shared" si="62"/>
        <v>-7.7731510723347252</v>
      </c>
      <c r="H1735">
        <v>891.32</v>
      </c>
    </row>
    <row r="1736" spans="1:8">
      <c r="A1736">
        <v>951.33</v>
      </c>
      <c r="B1736" s="19">
        <f>'[2]NP Inflow data'!F1736</f>
        <v>0.57765499120071195</v>
      </c>
      <c r="C1736" s="13">
        <f t="shared" si="63"/>
        <v>0.57765499120071195</v>
      </c>
      <c r="E1736">
        <v>891.33</v>
      </c>
      <c r="F1736" s="16">
        <f>'[2]NP Inflow data'!C1736</f>
        <v>0.32573611356577098</v>
      </c>
      <c r="G1736" s="16">
        <f t="shared" si="62"/>
        <v>-7.7727024064342292</v>
      </c>
      <c r="H1736">
        <v>891.33</v>
      </c>
    </row>
    <row r="1737" spans="1:8">
      <c r="A1737">
        <v>951.34</v>
      </c>
      <c r="B1737" s="19">
        <f>'[2]NP Inflow data'!F1737</f>
        <v>0.57811568199795105</v>
      </c>
      <c r="C1737" s="13">
        <f t="shared" si="63"/>
        <v>0.57811568199795105</v>
      </c>
      <c r="E1737">
        <v>891.34</v>
      </c>
      <c r="F1737" s="16">
        <f>'[2]NP Inflow data'!C1737</f>
        <v>0.32618551541917501</v>
      </c>
      <c r="G1737" s="16">
        <f t="shared" si="62"/>
        <v>-7.7722530045808256</v>
      </c>
      <c r="H1737">
        <v>891.34</v>
      </c>
    </row>
    <row r="1738" spans="1:8">
      <c r="A1738">
        <v>951.35</v>
      </c>
      <c r="B1738" s="19">
        <f>'[2]NP Inflow data'!F1738</f>
        <v>0.57857727753958299</v>
      </c>
      <c r="C1738" s="13">
        <f t="shared" si="63"/>
        <v>0.57857727753958299</v>
      </c>
      <c r="E1738">
        <v>891.35</v>
      </c>
      <c r="F1738" s="16">
        <f>'[2]NP Inflow data'!C1738</f>
        <v>0.32663562207775798</v>
      </c>
      <c r="G1738" s="16">
        <f t="shared" si="62"/>
        <v>-7.7718028979222424</v>
      </c>
      <c r="H1738">
        <v>891.35</v>
      </c>
    </row>
    <row r="1739" spans="1:8">
      <c r="A1739">
        <v>951.36</v>
      </c>
      <c r="B1739" s="19">
        <f>'[2]NP Inflow data'!F1739</f>
        <v>0.57903983373951096</v>
      </c>
      <c r="C1739" s="13">
        <f t="shared" si="63"/>
        <v>0.57903983373951096</v>
      </c>
      <c r="E1739">
        <v>891.36</v>
      </c>
      <c r="F1739" s="16">
        <f>'[2]NP Inflow data'!C1739</f>
        <v>0.32708640239379</v>
      </c>
      <c r="G1739" s="16">
        <f t="shared" si="62"/>
        <v>-7.7713521176062104</v>
      </c>
      <c r="H1739">
        <v>891.36</v>
      </c>
    </row>
    <row r="1740" spans="1:8">
      <c r="A1740">
        <v>951.37</v>
      </c>
      <c r="B1740" s="19">
        <f>'[2]NP Inflow data'!F1740</f>
        <v>0.57950340651163901</v>
      </c>
      <c r="C1740" s="13">
        <f t="shared" si="63"/>
        <v>0.57950340651163901</v>
      </c>
      <c r="E1740">
        <v>891.37</v>
      </c>
      <c r="F1740" s="16">
        <f>'[2]NP Inflow data'!C1740</f>
        <v>0.327537825219541</v>
      </c>
      <c r="G1740" s="16">
        <f t="shared" si="62"/>
        <v>-7.7709006947804591</v>
      </c>
      <c r="H1740">
        <v>891.37</v>
      </c>
    </row>
    <row r="1741" spans="1:8">
      <c r="A1741">
        <v>951.38</v>
      </c>
      <c r="B1741" s="19">
        <f>'[2]NP Inflow data'!F1741</f>
        <v>0.57996805176986899</v>
      </c>
      <c r="C1741" s="13">
        <f t="shared" si="63"/>
        <v>0.57996805176986899</v>
      </c>
      <c r="E1741">
        <v>891.38</v>
      </c>
      <c r="F1741" s="16">
        <f>'[2]NP Inflow data'!C1741</f>
        <v>0.32798985940728198</v>
      </c>
      <c r="G1741" s="16">
        <f t="shared" si="62"/>
        <v>-7.7704486605927183</v>
      </c>
      <c r="H1741">
        <v>891.38</v>
      </c>
    </row>
    <row r="1742" spans="1:8">
      <c r="A1742">
        <v>951.39</v>
      </c>
      <c r="B1742" s="19">
        <f>'[2]NP Inflow data'!F1742</f>
        <v>0.58043382542810396</v>
      </c>
      <c r="C1742" s="13">
        <f t="shared" si="63"/>
        <v>0.58043382542810396</v>
      </c>
      <c r="E1742">
        <v>891.39</v>
      </c>
      <c r="F1742" s="16">
        <f>'[2]NP Inflow data'!C1742</f>
        <v>0.32844247380928199</v>
      </c>
      <c r="G1742" s="16">
        <f t="shared" si="62"/>
        <v>-7.7699960461907178</v>
      </c>
      <c r="H1742">
        <v>891.39</v>
      </c>
    </row>
    <row r="1743" spans="1:8">
      <c r="A1743">
        <v>951.4</v>
      </c>
      <c r="B1743" s="19">
        <f>'[2]NP Inflow data'!F1743</f>
        <v>0.58090078340024898</v>
      </c>
      <c r="C1743" s="13">
        <f t="shared" si="63"/>
        <v>0.58090078340024898</v>
      </c>
      <c r="E1743">
        <v>891.4</v>
      </c>
      <c r="F1743" s="16">
        <f>'[2]NP Inflow data'!C1743</f>
        <v>0.32889563727781301</v>
      </c>
      <c r="G1743" s="16">
        <f t="shared" si="62"/>
        <v>-7.7695428827221873</v>
      </c>
      <c r="H1743">
        <v>891.4</v>
      </c>
    </row>
    <row r="1744" spans="1:8">
      <c r="A1744">
        <v>951.41</v>
      </c>
      <c r="B1744" s="19">
        <f>'[2]NP Inflow data'!F1744</f>
        <v>0.581368981600205</v>
      </c>
      <c r="C1744" s="13">
        <f t="shared" si="63"/>
        <v>0.581368981600205</v>
      </c>
      <c r="E1744">
        <v>891.41</v>
      </c>
      <c r="F1744" s="16">
        <f>'[2]NP Inflow data'!C1744</f>
        <v>0.329349318665143</v>
      </c>
      <c r="G1744" s="16">
        <f t="shared" si="62"/>
        <v>-7.7690892013348574</v>
      </c>
      <c r="H1744">
        <v>891.41</v>
      </c>
    </row>
    <row r="1745" spans="1:8">
      <c r="A1745">
        <v>951.42</v>
      </c>
      <c r="B1745" s="19">
        <f>'[2]NP Inflow data'!F1745</f>
        <v>0.58183847594187599</v>
      </c>
      <c r="C1745" s="13">
        <f t="shared" si="63"/>
        <v>0.58183847594187599</v>
      </c>
      <c r="E1745">
        <v>891.42</v>
      </c>
      <c r="F1745" s="16">
        <f>'[2]NP Inflow data'!C1745</f>
        <v>0.32980348682354499</v>
      </c>
      <c r="G1745" s="16">
        <f t="shared" si="62"/>
        <v>-7.7686350331764551</v>
      </c>
      <c r="H1745">
        <v>891.42</v>
      </c>
    </row>
    <row r="1746" spans="1:8">
      <c r="A1746">
        <v>951.43</v>
      </c>
      <c r="B1746" s="19">
        <f>'[2]NP Inflow data'!F1746</f>
        <v>0.58230932233916599</v>
      </c>
      <c r="C1746" s="13">
        <f t="shared" si="63"/>
        <v>0.58230932233916599</v>
      </c>
      <c r="E1746">
        <v>891.43</v>
      </c>
      <c r="F1746" s="16">
        <f>'[2]NP Inflow data'!C1746</f>
        <v>0.33025811060528598</v>
      </c>
      <c r="G1746" s="16">
        <f t="shared" si="62"/>
        <v>-7.7681804093947147</v>
      </c>
      <c r="H1746">
        <v>891.43</v>
      </c>
    </row>
    <row r="1747" spans="1:8">
      <c r="A1747">
        <v>951.44</v>
      </c>
      <c r="B1747" s="19">
        <f>'[2]NP Inflow data'!F1747</f>
        <v>0.58278157670598296</v>
      </c>
      <c r="C1747" s="13">
        <f t="shared" si="63"/>
        <v>0.58278157670598296</v>
      </c>
      <c r="E1747">
        <v>891.44</v>
      </c>
      <c r="F1747" s="16">
        <f>'[2]NP Inflow data'!C1747</f>
        <v>0.33071315886264402</v>
      </c>
      <c r="G1747" s="16">
        <f t="shared" si="62"/>
        <v>-7.767725361137356</v>
      </c>
      <c r="H1747">
        <v>891.44</v>
      </c>
    </row>
    <row r="1748" spans="1:8">
      <c r="A1748">
        <v>951.45</v>
      </c>
      <c r="B1748" s="19">
        <f>'[2]NP Inflow data'!F1748</f>
        <v>0.58325529495621897</v>
      </c>
      <c r="C1748" s="13">
        <f t="shared" si="63"/>
        <v>0.58325529495621897</v>
      </c>
      <c r="E1748">
        <v>891.45</v>
      </c>
      <c r="F1748" s="16">
        <f>'[2]NP Inflow data'!C1748</f>
        <v>0.33116860044787799</v>
      </c>
      <c r="G1748" s="16">
        <f t="shared" si="62"/>
        <v>-7.7672699195521222</v>
      </c>
      <c r="H1748">
        <v>891.45</v>
      </c>
    </row>
    <row r="1749" spans="1:8">
      <c r="A1749">
        <v>951.46</v>
      </c>
      <c r="B1749" s="19">
        <f>'[2]NP Inflow data'!F1749</f>
        <v>0.58373053300378297</v>
      </c>
      <c r="C1749" s="13">
        <f t="shared" si="63"/>
        <v>0.58373053300378297</v>
      </c>
      <c r="E1749">
        <v>891.46</v>
      </c>
      <c r="F1749" s="16">
        <f>'[2]NP Inflow data'!C1749</f>
        <v>0.331624404213264</v>
      </c>
      <c r="G1749" s="16">
        <f t="shared" si="62"/>
        <v>-7.7668141157867359</v>
      </c>
      <c r="H1749">
        <v>891.46</v>
      </c>
    </row>
    <row r="1750" spans="1:8">
      <c r="A1750">
        <v>951.47</v>
      </c>
      <c r="B1750" s="19">
        <f>'[2]NP Inflow data'!F1750</f>
        <v>0.58420734676257802</v>
      </c>
      <c r="C1750" s="13">
        <f t="shared" si="63"/>
        <v>0.58420734676257802</v>
      </c>
      <c r="E1750">
        <v>891.47</v>
      </c>
      <c r="F1750" s="16">
        <f>'[2]NP Inflow data'!C1750</f>
        <v>0.33208053901107099</v>
      </c>
      <c r="G1750" s="16">
        <f t="shared" si="62"/>
        <v>-7.7663579809889294</v>
      </c>
      <c r="H1750">
        <v>891.47</v>
      </c>
    </row>
    <row r="1751" spans="1:8">
      <c r="A1751">
        <v>951.48</v>
      </c>
      <c r="B1751" s="19">
        <f>'[2]NP Inflow data'!F1751</f>
        <v>0.58468579214650696</v>
      </c>
      <c r="C1751" s="13">
        <f t="shared" si="63"/>
        <v>0.58468579214650696</v>
      </c>
      <c r="E1751">
        <v>891.48</v>
      </c>
      <c r="F1751" s="16">
        <f>'[2]NP Inflow data'!C1751</f>
        <v>0.33253697369356999</v>
      </c>
      <c r="G1751" s="16">
        <f t="shared" si="62"/>
        <v>-7.7659015463064298</v>
      </c>
      <c r="H1751">
        <v>891.48</v>
      </c>
    </row>
    <row r="1752" spans="1:8">
      <c r="A1752">
        <v>951.49</v>
      </c>
      <c r="B1752" s="19">
        <f>'[2]NP Inflow data'!F1752</f>
        <v>0.58516592506947296</v>
      </c>
      <c r="C1752" s="13">
        <f t="shared" si="63"/>
        <v>0.58516592506947296</v>
      </c>
      <c r="E1752">
        <v>891.49</v>
      </c>
      <c r="F1752" s="16">
        <f>'[2]NP Inflow data'!C1752</f>
        <v>0.33299367711303102</v>
      </c>
      <c r="G1752" s="16">
        <f t="shared" si="62"/>
        <v>-7.7654448428869696</v>
      </c>
      <c r="H1752">
        <v>891.49</v>
      </c>
    </row>
    <row r="1753" spans="1:8">
      <c r="A1753">
        <v>951.5</v>
      </c>
      <c r="B1753" s="19">
        <f>'[2]NP Inflow data'!F1753</f>
        <v>0.58564780144537998</v>
      </c>
      <c r="C1753" s="13">
        <f t="shared" si="63"/>
        <v>0.58564780144537998</v>
      </c>
      <c r="E1753">
        <v>891.5</v>
      </c>
      <c r="F1753" s="16">
        <f>'[2]NP Inflow data'!C1753</f>
        <v>0.333450618121725</v>
      </c>
      <c r="G1753" s="16">
        <f t="shared" si="62"/>
        <v>-7.7649879018782748</v>
      </c>
      <c r="H1753">
        <v>891.5</v>
      </c>
    </row>
    <row r="1754" spans="1:8">
      <c r="A1754">
        <v>951.51</v>
      </c>
      <c r="B1754" s="19">
        <f>'[2]NP Inflow data'!F1754</f>
        <v>0.58613147718813097</v>
      </c>
      <c r="C1754" s="13">
        <f t="shared" si="63"/>
        <v>0.58613147718813097</v>
      </c>
      <c r="E1754">
        <v>891.51</v>
      </c>
      <c r="F1754" s="16">
        <f>'[2]NP Inflow data'!C1754</f>
        <v>0.33390776557192098</v>
      </c>
      <c r="G1754" s="16">
        <f t="shared" si="62"/>
        <v>-7.7645307544280788</v>
      </c>
      <c r="H1754">
        <v>891.51</v>
      </c>
    </row>
    <row r="1755" spans="1:8">
      <c r="A1755">
        <v>951.52</v>
      </c>
      <c r="B1755" s="19">
        <f>'[2]NP Inflow data'!F1755</f>
        <v>0.58661700821162799</v>
      </c>
      <c r="C1755" s="13">
        <f t="shared" si="63"/>
        <v>0.58661700821162799</v>
      </c>
      <c r="E1755">
        <v>891.52</v>
      </c>
      <c r="F1755" s="16">
        <f>'[2]NP Inflow data'!C1755</f>
        <v>0.33436508831589001</v>
      </c>
      <c r="G1755" s="16">
        <f t="shared" si="62"/>
        <v>-7.7640734316841105</v>
      </c>
      <c r="H1755">
        <v>891.52</v>
      </c>
    </row>
    <row r="1756" spans="1:8">
      <c r="A1756">
        <v>951.53</v>
      </c>
      <c r="B1756" s="19">
        <f>'[2]NP Inflow data'!F1756</f>
        <v>0.58710445042977599</v>
      </c>
      <c r="C1756" s="13">
        <f t="shared" si="63"/>
        <v>0.58710445042977599</v>
      </c>
      <c r="E1756">
        <v>891.53</v>
      </c>
      <c r="F1756" s="16">
        <f>'[2]NP Inflow data'!C1756</f>
        <v>0.33482255520590198</v>
      </c>
      <c r="G1756" s="16">
        <f t="shared" si="62"/>
        <v>-7.7636159647940985</v>
      </c>
      <c r="H1756">
        <v>891.53</v>
      </c>
    </row>
    <row r="1757" spans="1:8">
      <c r="A1757">
        <v>951.54</v>
      </c>
      <c r="B1757" s="19">
        <f>'[2]NP Inflow data'!F1757</f>
        <v>0.58759385975647704</v>
      </c>
      <c r="C1757" s="13">
        <f t="shared" si="63"/>
        <v>0.58759385975647704</v>
      </c>
      <c r="E1757">
        <v>891.54</v>
      </c>
      <c r="F1757" s="16">
        <f>'[2]NP Inflow data'!C1757</f>
        <v>0.33528013509422699</v>
      </c>
      <c r="G1757" s="16">
        <f t="shared" si="62"/>
        <v>-7.7631583849057728</v>
      </c>
      <c r="H1757">
        <v>891.54</v>
      </c>
    </row>
    <row r="1758" spans="1:8">
      <c r="A1758">
        <v>951.55</v>
      </c>
      <c r="B1758" s="19">
        <f>'[2]NP Inflow data'!F1758</f>
        <v>0.58808529210563398</v>
      </c>
      <c r="C1758" s="13">
        <f t="shared" si="63"/>
        <v>0.58808529210563398</v>
      </c>
      <c r="E1758">
        <v>891.55</v>
      </c>
      <c r="F1758" s="16">
        <f>'[2]NP Inflow data'!C1758</f>
        <v>0.33573779683313598</v>
      </c>
      <c r="G1758" s="16">
        <f t="shared" si="62"/>
        <v>-7.7627007231668639</v>
      </c>
      <c r="H1758">
        <v>891.55</v>
      </c>
    </row>
    <row r="1759" spans="1:8">
      <c r="A1759">
        <v>951.56</v>
      </c>
      <c r="B1759" s="19">
        <f>'[2]NP Inflow data'!F1759</f>
        <v>0.58857880339114999</v>
      </c>
      <c r="C1759" s="13">
        <f t="shared" si="63"/>
        <v>0.58857880339114999</v>
      </c>
      <c r="E1759">
        <v>891.56</v>
      </c>
      <c r="F1759" s="16">
        <f>'[2]NP Inflow data'!C1759</f>
        <v>0.336195509274899</v>
      </c>
      <c r="G1759" s="16">
        <f t="shared" si="62"/>
        <v>-7.7622430107251015</v>
      </c>
      <c r="H1759">
        <v>891.56</v>
      </c>
    </row>
    <row r="1760" spans="1:8">
      <c r="A1760">
        <v>951.57</v>
      </c>
      <c r="B1760" s="19">
        <f>'[2]NP Inflow data'!F1760</f>
        <v>0.589074449526935</v>
      </c>
      <c r="C1760" s="13">
        <f t="shared" si="63"/>
        <v>0.589074449526935</v>
      </c>
      <c r="E1760">
        <v>891.57</v>
      </c>
      <c r="F1760" s="16">
        <f>'[2]NP Inflow data'!C1760</f>
        <v>0.33665324127179103</v>
      </c>
      <c r="G1760" s="16">
        <f t="shared" si="62"/>
        <v>-7.7617852787282091</v>
      </c>
      <c r="H1760">
        <v>891.57</v>
      </c>
    </row>
    <row r="1761" spans="1:8">
      <c r="A1761">
        <v>951.58</v>
      </c>
      <c r="B1761" s="19">
        <f>'[2]NP Inflow data'!F1761</f>
        <v>0.58957228642688098</v>
      </c>
      <c r="C1761" s="13">
        <f t="shared" si="63"/>
        <v>0.58957228642688098</v>
      </c>
      <c r="E1761">
        <v>891.58</v>
      </c>
      <c r="F1761" s="16">
        <f>'[2]NP Inflow data'!C1761</f>
        <v>0.33711096167607202</v>
      </c>
      <c r="G1761" s="16">
        <f t="shared" si="62"/>
        <v>-7.7613275583239281</v>
      </c>
      <c r="H1761">
        <v>891.58</v>
      </c>
    </row>
    <row r="1762" spans="1:8">
      <c r="A1762">
        <v>951.59</v>
      </c>
      <c r="B1762" s="19">
        <f>'[2]NP Inflow data'!F1762</f>
        <v>0.59007237000489499</v>
      </c>
      <c r="C1762" s="13">
        <f t="shared" si="63"/>
        <v>0.59007237000489499</v>
      </c>
      <c r="E1762">
        <v>891.59</v>
      </c>
      <c r="F1762" s="16">
        <f>'[2]NP Inflow data'!C1762</f>
        <v>0.33756863934001802</v>
      </c>
      <c r="G1762" s="16">
        <f t="shared" si="62"/>
        <v>-7.7608698806599818</v>
      </c>
      <c r="H1762">
        <v>891.59</v>
      </c>
    </row>
    <row r="1763" spans="1:8">
      <c r="A1763">
        <v>951.6</v>
      </c>
      <c r="B1763" s="19">
        <f>'[2]NP Inflow data'!F1763</f>
        <v>0.59057475617488198</v>
      </c>
      <c r="C1763" s="13">
        <f t="shared" si="63"/>
        <v>0.59057475617488198</v>
      </c>
      <c r="E1763">
        <v>891.6</v>
      </c>
      <c r="F1763" s="16">
        <f>'[2]NP Inflow data'!C1763</f>
        <v>0.33802624311589902</v>
      </c>
      <c r="G1763" s="16">
        <f t="shared" si="62"/>
        <v>-7.7604122768841011</v>
      </c>
      <c r="H1763">
        <v>891.6</v>
      </c>
    </row>
    <row r="1764" spans="1:8">
      <c r="A1764">
        <v>951.61</v>
      </c>
      <c r="B1764" s="19">
        <f>'[2]NP Inflow data'!F1764</f>
        <v>0.59107950085074401</v>
      </c>
      <c r="C1764" s="13">
        <f t="shared" si="63"/>
        <v>0.59107950085074401</v>
      </c>
      <c r="E1764">
        <v>891.61</v>
      </c>
      <c r="F1764" s="16">
        <f>'[2]NP Inflow data'!C1764</f>
        <v>0.33848374185598401</v>
      </c>
      <c r="G1764" s="16">
        <f t="shared" si="62"/>
        <v>-7.7599547781440164</v>
      </c>
      <c r="H1764">
        <v>891.61</v>
      </c>
    </row>
    <row r="1765" spans="1:8">
      <c r="A1765">
        <v>951.62</v>
      </c>
      <c r="B1765" s="19">
        <f>'[2]NP Inflow data'!F1765</f>
        <v>0.59158665994638404</v>
      </c>
      <c r="C1765" s="13">
        <f t="shared" si="63"/>
        <v>0.59158665994638404</v>
      </c>
      <c r="E1765">
        <v>891.62</v>
      </c>
      <c r="F1765" s="16">
        <f>'[2]NP Inflow data'!C1765</f>
        <v>0.33894110441254499</v>
      </c>
      <c r="G1765" s="16">
        <f t="shared" si="62"/>
        <v>-7.7594974155874556</v>
      </c>
      <c r="H1765">
        <v>891.62</v>
      </c>
    </row>
    <row r="1766" spans="1:8">
      <c r="A1766">
        <v>951.63</v>
      </c>
      <c r="B1766" s="19">
        <f>'[2]NP Inflow data'!F1766</f>
        <v>0.59209628937570602</v>
      </c>
      <c r="C1766" s="13">
        <f t="shared" si="63"/>
        <v>0.59209628937570602</v>
      </c>
      <c r="E1766">
        <v>891.63</v>
      </c>
      <c r="F1766" s="16">
        <f>'[2]NP Inflow data'!C1766</f>
        <v>0.33939829963785101</v>
      </c>
      <c r="G1766" s="16">
        <f t="shared" si="62"/>
        <v>-7.7590402203621496</v>
      </c>
      <c r="H1766">
        <v>891.63</v>
      </c>
    </row>
    <row r="1767" spans="1:8">
      <c r="A1767">
        <v>951.64</v>
      </c>
      <c r="B1767" s="19">
        <f>'[2]NP Inflow data'!F1767</f>
        <v>0.59260844505261401</v>
      </c>
      <c r="C1767" s="13">
        <f t="shared" si="63"/>
        <v>0.59260844505261401</v>
      </c>
      <c r="E1767">
        <v>891.64</v>
      </c>
      <c r="F1767" s="16">
        <f>'[2]NP Inflow data'!C1767</f>
        <v>0.339855296384173</v>
      </c>
      <c r="G1767" s="16">
        <f t="shared" si="62"/>
        <v>-7.758583223615827</v>
      </c>
      <c r="H1767">
        <v>891.64</v>
      </c>
    </row>
    <row r="1768" spans="1:8">
      <c r="A1768">
        <v>951.65</v>
      </c>
      <c r="B1768" s="19">
        <f>'[2]NP Inflow data'!F1768</f>
        <v>0.59312318289100896</v>
      </c>
      <c r="C1768" s="13">
        <f t="shared" si="63"/>
        <v>0.59312318289100896</v>
      </c>
      <c r="E1768">
        <v>891.65</v>
      </c>
      <c r="F1768" s="16">
        <f>'[2]NP Inflow data'!C1768</f>
        <v>0.34031206350378101</v>
      </c>
      <c r="G1768" s="16">
        <f t="shared" si="62"/>
        <v>-7.7581264564962193</v>
      </c>
      <c r="H1768">
        <v>891.65</v>
      </c>
    </row>
    <row r="1769" spans="1:8">
      <c r="A1769">
        <v>951.66</v>
      </c>
      <c r="B1769" s="19">
        <f>'[2]NP Inflow data'!F1769</f>
        <v>0.59364055880479505</v>
      </c>
      <c r="C1769" s="13">
        <f t="shared" si="63"/>
        <v>0.59364055880479505</v>
      </c>
      <c r="E1769">
        <v>891.66</v>
      </c>
      <c r="F1769" s="16">
        <f>'[2]NP Inflow data'!C1769</f>
        <v>0.34076856984894499</v>
      </c>
      <c r="G1769" s="16">
        <f t="shared" si="62"/>
        <v>-7.7576699501510555</v>
      </c>
      <c r="H1769">
        <v>891.66</v>
      </c>
    </row>
    <row r="1770" spans="1:8">
      <c r="A1770">
        <v>951.67</v>
      </c>
      <c r="B1770" s="19">
        <f>'[2]NP Inflow data'!F1770</f>
        <v>0.594160628707877</v>
      </c>
      <c r="C1770" s="13">
        <f t="shared" si="63"/>
        <v>0.594160628707877</v>
      </c>
      <c r="E1770">
        <v>891.67</v>
      </c>
      <c r="F1770" s="16">
        <f>'[2]NP Inflow data'!C1770</f>
        <v>0.34122478427193598</v>
      </c>
      <c r="G1770" s="16">
        <f t="shared" si="62"/>
        <v>-7.7572137357280644</v>
      </c>
      <c r="H1770">
        <v>891.67</v>
      </c>
    </row>
    <row r="1771" spans="1:8">
      <c r="A1771">
        <v>951.68</v>
      </c>
      <c r="B1771" s="19">
        <f>'[2]NP Inflow data'!F1771</f>
        <v>0.594683448514155</v>
      </c>
      <c r="C1771" s="13">
        <f t="shared" si="63"/>
        <v>0.594683448514155</v>
      </c>
      <c r="E1771">
        <v>891.68</v>
      </c>
      <c r="F1771" s="16">
        <f>'[2]NP Inflow data'!C1771</f>
        <v>0.34168067562502302</v>
      </c>
      <c r="G1771" s="16">
        <f t="shared" si="62"/>
        <v>-7.7567578443749774</v>
      </c>
      <c r="H1771">
        <v>891.68</v>
      </c>
    </row>
    <row r="1772" spans="1:8">
      <c r="A1772">
        <v>951.69</v>
      </c>
      <c r="B1772" s="19">
        <f>'[2]NP Inflow data'!F1772</f>
        <v>0.59520907413753998</v>
      </c>
      <c r="C1772" s="13">
        <f t="shared" si="63"/>
        <v>0.59520907413753998</v>
      </c>
      <c r="E1772">
        <v>891.69</v>
      </c>
      <c r="F1772" s="16">
        <f>'[2]NP Inflow data'!C1772</f>
        <v>0.34213621276048301</v>
      </c>
      <c r="G1772" s="16">
        <f t="shared" si="62"/>
        <v>-7.7563023072395172</v>
      </c>
      <c r="H1772">
        <v>891.69</v>
      </c>
    </row>
    <row r="1773" spans="1:8">
      <c r="A1773">
        <v>951.7</v>
      </c>
      <c r="B1773" s="19">
        <f>'[2]NP Inflow data'!F1773</f>
        <v>0.59573756149192403</v>
      </c>
      <c r="C1773" s="13">
        <f t="shared" si="63"/>
        <v>0.59573756149192403</v>
      </c>
      <c r="E1773">
        <v>891.7</v>
      </c>
      <c r="F1773" s="16">
        <f>'[2]NP Inflow data'!C1773</f>
        <v>0.34259136453057398</v>
      </c>
      <c r="G1773" s="16">
        <f t="shared" si="62"/>
        <v>-7.7558471554694259</v>
      </c>
      <c r="H1773">
        <v>891.7</v>
      </c>
    </row>
    <row r="1774" spans="1:8">
      <c r="A1774">
        <v>951.71</v>
      </c>
      <c r="B1774" s="19">
        <f>'[2]NP Inflow data'!F1774</f>
        <v>0.59626896649121397</v>
      </c>
      <c r="C1774" s="13">
        <f t="shared" si="63"/>
        <v>0.59626896649121397</v>
      </c>
      <c r="E1774">
        <v>891.71</v>
      </c>
      <c r="F1774" s="16">
        <f>'[2]NP Inflow data'!C1774</f>
        <v>0.343046099787573</v>
      </c>
      <c r="G1774" s="16">
        <f t="shared" si="62"/>
        <v>-7.7553924202124271</v>
      </c>
      <c r="H1774">
        <v>891.71</v>
      </c>
    </row>
    <row r="1775" spans="1:8">
      <c r="A1775">
        <v>951.72</v>
      </c>
      <c r="B1775" s="19">
        <f>'[2]NP Inflow data'!F1775</f>
        <v>0.59680334504931498</v>
      </c>
      <c r="C1775" s="13">
        <f t="shared" si="63"/>
        <v>0.59680334504931498</v>
      </c>
      <c r="E1775">
        <v>891.72</v>
      </c>
      <c r="F1775" s="16">
        <f>'[2]NP Inflow data'!C1775</f>
        <v>0.343500387383749</v>
      </c>
      <c r="G1775" s="16">
        <f t="shared" si="62"/>
        <v>-7.7549381326162514</v>
      </c>
      <c r="H1775">
        <v>891.72</v>
      </c>
    </row>
    <row r="1776" spans="1:8">
      <c r="A1776">
        <v>951.73</v>
      </c>
      <c r="B1776" s="19">
        <f>'[2]NP Inflow data'!F1776</f>
        <v>0.59734075308012902</v>
      </c>
      <c r="C1776" s="13">
        <f t="shared" si="63"/>
        <v>0.59734075308012902</v>
      </c>
      <c r="E1776">
        <v>891.73</v>
      </c>
      <c r="F1776" s="16">
        <f>'[2]NP Inflow data'!C1776</f>
        <v>0.34395419617137402</v>
      </c>
      <c r="G1776" s="16">
        <f t="shared" si="62"/>
        <v>-7.7544843238286258</v>
      </c>
      <c r="H1776">
        <v>891.73</v>
      </c>
    </row>
    <row r="1777" spans="1:8">
      <c r="A1777">
        <v>951.74</v>
      </c>
      <c r="B1777" s="19">
        <f>'[2]NP Inflow data'!F1777</f>
        <v>0.59788124649756003</v>
      </c>
      <c r="C1777" s="13">
        <f t="shared" si="63"/>
        <v>0.59788124649756003</v>
      </c>
      <c r="E1777">
        <v>891.74</v>
      </c>
      <c r="F1777" s="16">
        <f>'[2]NP Inflow data'!C1777</f>
        <v>0.344407495002716</v>
      </c>
      <c r="G1777" s="16">
        <f t="shared" si="62"/>
        <v>-7.7540310249972846</v>
      </c>
      <c r="H1777">
        <v>891.74</v>
      </c>
    </row>
    <row r="1778" spans="1:8">
      <c r="A1778">
        <v>951.75</v>
      </c>
      <c r="B1778" s="19">
        <f>'[2]NP Inflow data'!F1778</f>
        <v>0.59842488121551096</v>
      </c>
      <c r="C1778" s="13">
        <f t="shared" si="63"/>
        <v>0.59842488121551096</v>
      </c>
      <c r="E1778">
        <v>891.75</v>
      </c>
      <c r="F1778" s="16">
        <f>'[2]NP Inflow data'!C1778</f>
        <v>0.344860252730047</v>
      </c>
      <c r="G1778" s="16">
        <f t="shared" si="62"/>
        <v>-7.7535782672699529</v>
      </c>
      <c r="H1778">
        <v>891.75</v>
      </c>
    </row>
    <row r="1779" spans="1:8">
      <c r="A1779">
        <v>951.76</v>
      </c>
      <c r="B1779" s="19">
        <f>'[2]NP Inflow data'!F1779</f>
        <v>0.598971713147884</v>
      </c>
      <c r="C1779" s="13">
        <f t="shared" si="63"/>
        <v>0.598971713147884</v>
      </c>
      <c r="E1779">
        <v>891.76</v>
      </c>
      <c r="F1779" s="16">
        <f>'[2]NP Inflow data'!C1779</f>
        <v>0.34531243820563701</v>
      </c>
      <c r="G1779" s="16">
        <f t="shared" si="62"/>
        <v>-7.7531260817943632</v>
      </c>
      <c r="H1779">
        <v>891.76</v>
      </c>
    </row>
    <row r="1780" spans="1:8">
      <c r="A1780">
        <v>951.77</v>
      </c>
      <c r="B1780" s="19">
        <f>'[2]NP Inflow data'!F1780</f>
        <v>0.59952179820858398</v>
      </c>
      <c r="C1780" s="13">
        <f t="shared" si="63"/>
        <v>0.59952179820858398</v>
      </c>
      <c r="E1780">
        <v>891.77</v>
      </c>
      <c r="F1780" s="16">
        <f>'[2]NP Inflow data'!C1780</f>
        <v>0.34576402028175501</v>
      </c>
      <c r="G1780" s="16">
        <f t="shared" si="62"/>
        <v>-7.7526744997182453</v>
      </c>
      <c r="H1780">
        <v>891.77</v>
      </c>
    </row>
    <row r="1781" spans="1:8">
      <c r="A1781">
        <v>951.78</v>
      </c>
      <c r="B1781" s="19">
        <f>'[2]NP Inflow data'!F1781</f>
        <v>0.60007519231151296</v>
      </c>
      <c r="C1781" s="13">
        <f t="shared" si="63"/>
        <v>0.60007519231151296</v>
      </c>
      <c r="E1781">
        <v>891.78</v>
      </c>
      <c r="F1781" s="16">
        <f>'[2]NP Inflow data'!C1781</f>
        <v>0.34621496781067201</v>
      </c>
      <c r="G1781" s="16">
        <f t="shared" si="62"/>
        <v>-7.7522235521893279</v>
      </c>
      <c r="H1781">
        <v>891.78</v>
      </c>
    </row>
    <row r="1782" spans="1:8">
      <c r="A1782">
        <v>951.79</v>
      </c>
      <c r="B1782" s="19">
        <f>'[2]NP Inflow data'!F1782</f>
        <v>0.60063195137057401</v>
      </c>
      <c r="C1782" s="13">
        <f t="shared" si="63"/>
        <v>0.60063195137057401</v>
      </c>
      <c r="E1782">
        <v>891.79</v>
      </c>
      <c r="F1782" s="16">
        <f>'[2]NP Inflow data'!C1782</f>
        <v>0.346665249644659</v>
      </c>
      <c r="G1782" s="16">
        <f t="shared" si="62"/>
        <v>-7.7517732703553408</v>
      </c>
      <c r="H1782">
        <v>891.79</v>
      </c>
    </row>
    <row r="1783" spans="1:8">
      <c r="A1783">
        <v>951.8</v>
      </c>
      <c r="B1783" s="19">
        <f>'[2]NP Inflow data'!F1783</f>
        <v>0.60119213129967197</v>
      </c>
      <c r="C1783" s="13">
        <f t="shared" si="63"/>
        <v>0.60119213129967197</v>
      </c>
      <c r="E1783">
        <v>891.8</v>
      </c>
      <c r="F1783" s="16">
        <f>'[2]NP Inflow data'!C1783</f>
        <v>0.34711483463598503</v>
      </c>
      <c r="G1783" s="16">
        <f t="shared" si="62"/>
        <v>-7.7513236853640155</v>
      </c>
      <c r="H1783">
        <v>891.8</v>
      </c>
    </row>
    <row r="1784" spans="1:8">
      <c r="A1784">
        <v>951.81</v>
      </c>
      <c r="B1784" s="19">
        <f>'[2]NP Inflow data'!F1784</f>
        <v>0.60175578801270801</v>
      </c>
      <c r="C1784" s="13">
        <f t="shared" si="63"/>
        <v>0.60175578801270801</v>
      </c>
      <c r="E1784">
        <v>891.81</v>
      </c>
      <c r="F1784" s="16">
        <f>'[2]NP Inflow data'!C1784</f>
        <v>0.34756369163692202</v>
      </c>
      <c r="G1784" s="16">
        <f t="shared" si="62"/>
        <v>-7.7508748283630782</v>
      </c>
      <c r="H1784">
        <v>891.81</v>
      </c>
    </row>
    <row r="1785" spans="1:8">
      <c r="A1785">
        <v>951.82</v>
      </c>
      <c r="B1785" s="19">
        <f>'[2]NP Inflow data'!F1785</f>
        <v>0.60232297742359198</v>
      </c>
      <c r="C1785" s="13">
        <f t="shared" si="63"/>
        <v>0.60232297742359198</v>
      </c>
      <c r="E1785">
        <v>891.82</v>
      </c>
      <c r="F1785" s="16">
        <f>'[2]NP Inflow data'!C1785</f>
        <v>0.34801178949974299</v>
      </c>
      <c r="G1785" s="16">
        <f t="shared" si="62"/>
        <v>-7.7504267305002568</v>
      </c>
      <c r="H1785">
        <v>891.82</v>
      </c>
    </row>
    <row r="1786" spans="1:8">
      <c r="A1786">
        <v>951.83</v>
      </c>
      <c r="B1786" s="19">
        <f>'[2]NP Inflow data'!F1786</f>
        <v>0.60289375544621504</v>
      </c>
      <c r="C1786" s="13">
        <f t="shared" si="63"/>
        <v>0.60289375544621504</v>
      </c>
      <c r="E1786">
        <v>891.83</v>
      </c>
      <c r="F1786" s="16">
        <f>'[2]NP Inflow data'!C1786</f>
        <v>0.34845909707670902</v>
      </c>
      <c r="G1786" s="16">
        <f t="shared" si="62"/>
        <v>-7.7499794229232908</v>
      </c>
      <c r="H1786">
        <v>891.83</v>
      </c>
    </row>
    <row r="1787" spans="1:8">
      <c r="A1787">
        <v>951.84</v>
      </c>
      <c r="B1787" s="19">
        <f>'[2]NP Inflow data'!F1787</f>
        <v>0.60346817799448704</v>
      </c>
      <c r="C1787" s="13">
        <f t="shared" si="63"/>
        <v>0.60346817799448704</v>
      </c>
      <c r="E1787">
        <v>891.84</v>
      </c>
      <c r="F1787" s="16">
        <f>'[2]NP Inflow data'!C1787</f>
        <v>0.34890558322009602</v>
      </c>
      <c r="G1787" s="16">
        <f t="shared" si="62"/>
        <v>-7.7495329367799037</v>
      </c>
      <c r="H1787">
        <v>891.84</v>
      </c>
    </row>
    <row r="1788" spans="1:8">
      <c r="A1788">
        <v>951.85</v>
      </c>
      <c r="B1788" s="19">
        <f>'[2]NP Inflow data'!F1788</f>
        <v>0.60404630098231005</v>
      </c>
      <c r="C1788" s="13">
        <f t="shared" si="63"/>
        <v>0.60404630098231005</v>
      </c>
      <c r="E1788">
        <v>891.85</v>
      </c>
      <c r="F1788" s="16">
        <f>'[2]NP Inflow data'!C1788</f>
        <v>0.34935121678217401</v>
      </c>
      <c r="G1788" s="16">
        <f t="shared" si="62"/>
        <v>-7.7490873032178262</v>
      </c>
      <c r="H1788">
        <v>891.85</v>
      </c>
    </row>
    <row r="1789" spans="1:8">
      <c r="A1789">
        <v>951.86</v>
      </c>
      <c r="B1789" s="19">
        <f>'[2]NP Inflow data'!F1789</f>
        <v>0.604628180323588</v>
      </c>
      <c r="C1789" s="13">
        <f t="shared" si="63"/>
        <v>0.604628180323588</v>
      </c>
      <c r="E1789">
        <v>891.86</v>
      </c>
      <c r="F1789" s="16">
        <f>'[2]NP Inflow data'!C1789</f>
        <v>0.34979596661521301</v>
      </c>
      <c r="G1789" s="16">
        <f t="shared" si="62"/>
        <v>-7.7486425533847871</v>
      </c>
      <c r="H1789">
        <v>891.86</v>
      </c>
    </row>
    <row r="1790" spans="1:8">
      <c r="A1790">
        <v>951.87</v>
      </c>
      <c r="B1790" s="19">
        <f>'[2]NP Inflow data'!F1790</f>
        <v>0.60521387193222298</v>
      </c>
      <c r="C1790" s="13">
        <f t="shared" si="63"/>
        <v>0.60521387193222298</v>
      </c>
      <c r="E1790">
        <v>891.87</v>
      </c>
      <c r="F1790" s="16">
        <f>'[2]NP Inflow data'!C1790</f>
        <v>0.35023980157148299</v>
      </c>
      <c r="G1790" s="16">
        <f t="shared" si="62"/>
        <v>-7.748198718428517</v>
      </c>
      <c r="H1790">
        <v>891.87</v>
      </c>
    </row>
    <row r="1791" spans="1:8">
      <c r="A1791">
        <v>951.88</v>
      </c>
      <c r="B1791" s="19">
        <f>'[2]NP Inflow data'!F1791</f>
        <v>0.60580343172212003</v>
      </c>
      <c r="C1791" s="13">
        <f t="shared" si="63"/>
        <v>0.60580343172212003</v>
      </c>
      <c r="E1791">
        <v>891.88</v>
      </c>
      <c r="F1791" s="16">
        <f>'[2]NP Inflow data'!C1791</f>
        <v>0.35068269050325401</v>
      </c>
      <c r="G1791" s="16">
        <f t="shared" si="62"/>
        <v>-7.7477558294967466</v>
      </c>
      <c r="H1791">
        <v>891.88</v>
      </c>
    </row>
    <row r="1792" spans="1:8">
      <c r="A1792">
        <v>951.89</v>
      </c>
      <c r="B1792" s="19">
        <f>'[2]NP Inflow data'!F1792</f>
        <v>0.60639691560718001</v>
      </c>
      <c r="C1792" s="13">
        <f t="shared" si="63"/>
        <v>0.60639691560718001</v>
      </c>
      <c r="E1792">
        <v>891.89</v>
      </c>
      <c r="F1792" s="16">
        <f>'[2]NP Inflow data'!C1792</f>
        <v>0.35112460226279801</v>
      </c>
      <c r="G1792" s="16">
        <f t="shared" si="62"/>
        <v>-7.7473139177372019</v>
      </c>
      <c r="H1792">
        <v>891.89</v>
      </c>
    </row>
    <row r="1793" spans="1:8">
      <c r="A1793">
        <v>951.9</v>
      </c>
      <c r="B1793" s="19">
        <f>'[2]NP Inflow data'!F1793</f>
        <v>0.60699437950130897</v>
      </c>
      <c r="C1793" s="13">
        <f t="shared" si="63"/>
        <v>0.60699437950130897</v>
      </c>
      <c r="E1793">
        <v>891.9</v>
      </c>
      <c r="F1793" s="16">
        <f>'[2]NP Inflow data'!C1793</f>
        <v>0.35156550570238299</v>
      </c>
      <c r="G1793" s="16">
        <f t="shared" si="62"/>
        <v>-7.7468730142976172</v>
      </c>
      <c r="H1793">
        <v>891.9</v>
      </c>
    </row>
    <row r="1794" spans="1:8">
      <c r="A1794">
        <v>951.91</v>
      </c>
      <c r="B1794" s="19">
        <f>'[2]NP Inflow data'!F1794</f>
        <v>0.60759587931840697</v>
      </c>
      <c r="C1794" s="13">
        <f t="shared" si="63"/>
        <v>0.60759587931840697</v>
      </c>
      <c r="E1794">
        <v>891.91</v>
      </c>
      <c r="F1794" s="16">
        <f>'[2]NP Inflow data'!C1794</f>
        <v>0.35200536967427998</v>
      </c>
      <c r="G1794" s="16">
        <f t="shared" si="62"/>
        <v>-7.7464331503257204</v>
      </c>
      <c r="H1794">
        <v>891.91</v>
      </c>
    </row>
    <row r="1795" spans="1:8">
      <c r="A1795">
        <v>951.92</v>
      </c>
      <c r="B1795" s="19">
        <f>'[2]NP Inflow data'!F1795</f>
        <v>0.60820147097237998</v>
      </c>
      <c r="C1795" s="13">
        <f t="shared" si="63"/>
        <v>0.60820147097237998</v>
      </c>
      <c r="E1795">
        <v>891.92</v>
      </c>
      <c r="F1795" s="16">
        <f>'[2]NP Inflow data'!C1795</f>
        <v>0.35244416303075998</v>
      </c>
      <c r="G1795" s="16">
        <f t="shared" si="62"/>
        <v>-7.7459943569692404</v>
      </c>
      <c r="H1795">
        <v>891.92</v>
      </c>
    </row>
    <row r="1796" spans="1:8">
      <c r="A1796">
        <v>951.93</v>
      </c>
      <c r="B1796" s="19">
        <f>'[2]NP Inflow data'!F1796</f>
        <v>0.60881121037712904</v>
      </c>
      <c r="C1796" s="13">
        <f t="shared" si="63"/>
        <v>0.60881121037712904</v>
      </c>
      <c r="E1796">
        <v>891.93</v>
      </c>
      <c r="F1796" s="16">
        <f>'[2]NP Inflow data'!C1796</f>
        <v>0.352881854624092</v>
      </c>
      <c r="G1796" s="16">
        <f t="shared" si="62"/>
        <v>-7.7455566653759078</v>
      </c>
      <c r="H1796">
        <v>891.93</v>
      </c>
    </row>
    <row r="1797" spans="1:8">
      <c r="A1797">
        <v>951.94</v>
      </c>
      <c r="B1797" s="19">
        <f>'[2]NP Inflow data'!F1797</f>
        <v>0.609425153446565</v>
      </c>
      <c r="C1797" s="13">
        <f t="shared" si="63"/>
        <v>0.609425153446565</v>
      </c>
      <c r="E1797">
        <v>891.94</v>
      </c>
      <c r="F1797" s="16">
        <f>'[2]NP Inflow data'!C1797</f>
        <v>0.353318413306553</v>
      </c>
      <c r="G1797" s="16">
        <f t="shared" ref="G1797:G1860" si="64">F1797-$F$3103</f>
        <v>-7.745120106693447</v>
      </c>
      <c r="H1797">
        <v>891.94</v>
      </c>
    </row>
    <row r="1798" spans="1:8">
      <c r="A1798">
        <v>951.95</v>
      </c>
      <c r="B1798" s="19">
        <f>'[2]NP Inflow data'!F1798</f>
        <v>0.61004335609457805</v>
      </c>
      <c r="C1798" s="13">
        <f t="shared" ref="C1798:C1861" si="65">B1798-$B$24</f>
        <v>0.61004335609457805</v>
      </c>
      <c r="E1798">
        <v>891.95</v>
      </c>
      <c r="F1798" s="16">
        <f>'[2]NP Inflow data'!C1798</f>
        <v>0.35375380793040101</v>
      </c>
      <c r="G1798" s="16">
        <f t="shared" si="64"/>
        <v>-7.7446847120695992</v>
      </c>
      <c r="H1798">
        <v>891.95</v>
      </c>
    </row>
    <row r="1799" spans="1:8">
      <c r="A1799">
        <v>951.96</v>
      </c>
      <c r="B1799" s="19">
        <f>'[2]NP Inflow data'!F1799</f>
        <v>0.61066587423507701</v>
      </c>
      <c r="C1799" s="13">
        <f t="shared" si="65"/>
        <v>0.61066587423507701</v>
      </c>
      <c r="E1799">
        <v>891.96</v>
      </c>
      <c r="F1799" s="16">
        <f>'[2]NP Inflow data'!C1799</f>
        <v>0.354188007347913</v>
      </c>
      <c r="G1799" s="16">
        <f t="shared" si="64"/>
        <v>-7.7442505126520871</v>
      </c>
      <c r="H1799">
        <v>891.96</v>
      </c>
    </row>
    <row r="1800" spans="1:8">
      <c r="A1800">
        <v>951.97</v>
      </c>
      <c r="B1800" s="19">
        <f>'[2]NP Inflow data'!F1800</f>
        <v>0.61129276378196495</v>
      </c>
      <c r="C1800" s="13">
        <f t="shared" si="65"/>
        <v>0.61129276378196495</v>
      </c>
      <c r="E1800">
        <v>891.97</v>
      </c>
      <c r="F1800" s="16">
        <f>'[2]NP Inflow data'!C1800</f>
        <v>0.35462098041135898</v>
      </c>
      <c r="G1800" s="16">
        <f t="shared" si="64"/>
        <v>-7.7438175395886413</v>
      </c>
      <c r="H1800">
        <v>891.97</v>
      </c>
    </row>
    <row r="1801" spans="1:8">
      <c r="A1801">
        <v>951.98</v>
      </c>
      <c r="B1801" s="19">
        <f>'[2]NP Inflow data'!F1801</f>
        <v>0.61192408064914705</v>
      </c>
      <c r="C1801" s="13">
        <f t="shared" si="65"/>
        <v>0.61192408064914705</v>
      </c>
      <c r="E1801">
        <v>891.98</v>
      </c>
      <c r="F1801" s="16">
        <f>'[2]NP Inflow data'!C1801</f>
        <v>0.35505269597300798</v>
      </c>
      <c r="G1801" s="16">
        <f t="shared" si="64"/>
        <v>-7.7433858240269924</v>
      </c>
      <c r="H1801">
        <v>891.98</v>
      </c>
    </row>
    <row r="1802" spans="1:8">
      <c r="A1802">
        <v>951.99</v>
      </c>
      <c r="B1802" s="19">
        <f>'[2]NP Inflow data'!F1802</f>
        <v>0.61255988075052403</v>
      </c>
      <c r="C1802" s="13">
        <f t="shared" si="65"/>
        <v>0.61255988075052403</v>
      </c>
      <c r="E1802">
        <v>891.99</v>
      </c>
      <c r="F1802" s="16">
        <f>'[2]NP Inflow data'!C1802</f>
        <v>0.35548312288513201</v>
      </c>
      <c r="G1802" s="16">
        <f t="shared" si="64"/>
        <v>-7.7429553971148684</v>
      </c>
      <c r="H1802">
        <v>891.99</v>
      </c>
    </row>
    <row r="1803" spans="1:8">
      <c r="A1803">
        <v>952</v>
      </c>
      <c r="B1803" s="19">
        <f>'[2]NP Inflow data'!F1803</f>
        <v>0.61320021999999996</v>
      </c>
      <c r="C1803" s="13">
        <f t="shared" si="65"/>
        <v>0.61320021999999996</v>
      </c>
      <c r="E1803">
        <v>892</v>
      </c>
      <c r="F1803" s="16">
        <f>'[2]NP Inflow data'!C1803</f>
        <v>0.35591223</v>
      </c>
      <c r="G1803" s="16">
        <f t="shared" si="64"/>
        <v>-7.7425262899999998</v>
      </c>
      <c r="H1803">
        <v>892</v>
      </c>
    </row>
    <row r="1804" spans="1:8">
      <c r="A1804">
        <v>952.01</v>
      </c>
      <c r="B1804" s="19">
        <f>'[2]NP Inflow data'!F1804</f>
        <v>0.61384511026435795</v>
      </c>
      <c r="C1804" s="13">
        <f t="shared" si="65"/>
        <v>0.61384511026435795</v>
      </c>
      <c r="E1804">
        <v>892.01</v>
      </c>
      <c r="F1804" s="16">
        <f>'[2]NP Inflow data'!C1804</f>
        <v>0.35634000450715198</v>
      </c>
      <c r="G1804" s="16">
        <f t="shared" si="64"/>
        <v>-7.7420985154928479</v>
      </c>
      <c r="H1804">
        <v>892.01</v>
      </c>
    </row>
    <row r="1805" spans="1:8">
      <c r="A1805">
        <v>952.02</v>
      </c>
      <c r="B1805" s="19">
        <f>'[2]NP Inflow data'!F1805</f>
        <v>0.61449438722190197</v>
      </c>
      <c r="C1805" s="13">
        <f t="shared" si="65"/>
        <v>0.61449438722190197</v>
      </c>
      <c r="E1805">
        <v>892.02</v>
      </c>
      <c r="F1805" s="16">
        <f>'[2]NP Inflow data'!C1805</f>
        <v>0.35676650694520901</v>
      </c>
      <c r="G1805" s="16">
        <f t="shared" si="64"/>
        <v>-7.7416720130547914</v>
      </c>
      <c r="H1805">
        <v>892.02</v>
      </c>
    </row>
    <row r="1806" spans="1:8">
      <c r="A1806">
        <v>952.03</v>
      </c>
      <c r="B1806" s="19">
        <f>'[2]NP Inflow data'!F1806</f>
        <v>0.61514784250381405</v>
      </c>
      <c r="C1806" s="13">
        <f t="shared" si="65"/>
        <v>0.61514784250381405</v>
      </c>
      <c r="E1806">
        <v>892.03</v>
      </c>
      <c r="F1806" s="16">
        <f>'[2]NP Inflow data'!C1806</f>
        <v>0.35719181619005902</v>
      </c>
      <c r="G1806" s="16">
        <f t="shared" si="64"/>
        <v>-7.7412467038099413</v>
      </c>
      <c r="H1806">
        <v>892.03</v>
      </c>
    </row>
    <row r="1807" spans="1:8">
      <c r="A1807">
        <v>952.04</v>
      </c>
      <c r="B1807" s="19">
        <f>'[2]NP Inflow data'!F1807</f>
        <v>0.61580526774127797</v>
      </c>
      <c r="C1807" s="13">
        <f t="shared" si="65"/>
        <v>0.61580526774127797</v>
      </c>
      <c r="E1807">
        <v>892.04</v>
      </c>
      <c r="F1807" s="16">
        <f>'[2]NP Inflow data'!C1807</f>
        <v>0.357616011117591</v>
      </c>
      <c r="G1807" s="16">
        <f t="shared" si="64"/>
        <v>-7.7408225088824096</v>
      </c>
      <c r="H1807">
        <v>892.04</v>
      </c>
    </row>
    <row r="1808" spans="1:8">
      <c r="A1808">
        <v>952.05</v>
      </c>
      <c r="B1808" s="19">
        <f>'[2]NP Inflow data'!F1808</f>
        <v>0.616466454565475</v>
      </c>
      <c r="C1808" s="13">
        <f t="shared" si="65"/>
        <v>0.616466454565475</v>
      </c>
      <c r="E1808">
        <v>892.05</v>
      </c>
      <c r="F1808" s="16">
        <f>'[2]NP Inflow data'!C1808</f>
        <v>0.358039170603695</v>
      </c>
      <c r="G1808" s="16">
        <f t="shared" si="64"/>
        <v>-7.7403993493963048</v>
      </c>
      <c r="H1808">
        <v>892.05</v>
      </c>
    </row>
    <row r="1809" spans="1:8">
      <c r="A1809">
        <v>952.06</v>
      </c>
      <c r="B1809" s="19">
        <f>'[2]NP Inflow data'!F1809</f>
        <v>0.61713119460759103</v>
      </c>
      <c r="C1809" s="13">
        <f t="shared" si="65"/>
        <v>0.61713119460759103</v>
      </c>
      <c r="E1809">
        <v>892.06</v>
      </c>
      <c r="F1809" s="16">
        <f>'[2]NP Inflow data'!C1809</f>
        <v>0.358461373524261</v>
      </c>
      <c r="G1809" s="16">
        <f t="shared" si="64"/>
        <v>-7.7399771464757396</v>
      </c>
      <c r="H1809">
        <v>892.06</v>
      </c>
    </row>
    <row r="1810" spans="1:8">
      <c r="A1810">
        <v>952.07</v>
      </c>
      <c r="B1810" s="19">
        <f>'[2]NP Inflow data'!F1810</f>
        <v>0.61779927949881397</v>
      </c>
      <c r="C1810" s="13">
        <f t="shared" si="65"/>
        <v>0.61779927949881397</v>
      </c>
      <c r="E1810">
        <v>892.07</v>
      </c>
      <c r="F1810" s="16">
        <f>'[2]NP Inflow data'!C1810</f>
        <v>0.35888269875518303</v>
      </c>
      <c r="G1810" s="16">
        <f t="shared" si="64"/>
        <v>-7.7395558212448172</v>
      </c>
      <c r="H1810">
        <v>892.07</v>
      </c>
    </row>
    <row r="1811" spans="1:8">
      <c r="A1811">
        <v>952.08</v>
      </c>
      <c r="B1811" s="19">
        <f>'[2]NP Inflow data'!F1811</f>
        <v>0.61847050087031297</v>
      </c>
      <c r="C1811" s="13">
        <f t="shared" si="65"/>
        <v>0.61847050087031297</v>
      </c>
      <c r="E1811">
        <v>892.08</v>
      </c>
      <c r="F1811" s="16">
        <f>'[2]NP Inflow data'!C1811</f>
        <v>0.35930322517233898</v>
      </c>
      <c r="G1811" s="16">
        <f t="shared" si="64"/>
        <v>-7.739135294827661</v>
      </c>
      <c r="H1811">
        <v>892.08</v>
      </c>
    </row>
    <row r="1812" spans="1:8">
      <c r="A1812">
        <v>952.09</v>
      </c>
      <c r="B1812" s="19">
        <f>'[2]NP Inflow data'!F1812</f>
        <v>0.61914465035327904</v>
      </c>
      <c r="C1812" s="13">
        <f t="shared" si="65"/>
        <v>0.61914465035327904</v>
      </c>
      <c r="E1812">
        <v>892.09</v>
      </c>
      <c r="F1812" s="16">
        <f>'[2]NP Inflow data'!C1812</f>
        <v>0.359723031651626</v>
      </c>
      <c r="G1812" s="16">
        <f t="shared" si="64"/>
        <v>-7.7387154883483742</v>
      </c>
      <c r="H1812">
        <v>892.09</v>
      </c>
    </row>
    <row r="1813" spans="1:8">
      <c r="A1813">
        <v>952.1</v>
      </c>
      <c r="B1813" s="19">
        <f>'[2]NP Inflow data'!F1813</f>
        <v>0.61982151957889398</v>
      </c>
      <c r="C1813" s="13">
        <f t="shared" si="65"/>
        <v>0.61982151957889398</v>
      </c>
      <c r="E1813">
        <v>892.1</v>
      </c>
      <c r="F1813" s="16">
        <f>'[2]NP Inflow data'!C1813</f>
        <v>0.36014219706893102</v>
      </c>
      <c r="G1813" s="16">
        <f t="shared" si="64"/>
        <v>-7.7382963229310695</v>
      </c>
      <c r="H1813">
        <v>892.1</v>
      </c>
    </row>
    <row r="1814" spans="1:8">
      <c r="A1814">
        <v>952.11</v>
      </c>
      <c r="B1814" s="19">
        <f>'[2]NP Inflow data'!F1814</f>
        <v>0.62050090017834203</v>
      </c>
      <c r="C1814" s="13">
        <f t="shared" si="65"/>
        <v>0.62050090017834203</v>
      </c>
      <c r="E1814">
        <v>892.11</v>
      </c>
      <c r="F1814" s="16">
        <f>'[2]NP Inflow data'!C1814</f>
        <v>0.36056080030014398</v>
      </c>
      <c r="G1814" s="16">
        <f t="shared" si="64"/>
        <v>-7.7378777196998563</v>
      </c>
      <c r="H1814">
        <v>892.11</v>
      </c>
    </row>
    <row r="1815" spans="1:8">
      <c r="A1815">
        <v>952.12</v>
      </c>
      <c r="B1815" s="19">
        <f>'[2]NP Inflow data'!F1815</f>
        <v>0.621182583782806</v>
      </c>
      <c r="C1815" s="13">
        <f t="shared" si="65"/>
        <v>0.621182583782806</v>
      </c>
      <c r="E1815">
        <v>892.12</v>
      </c>
      <c r="F1815" s="16">
        <f>'[2]NP Inflow data'!C1815</f>
        <v>0.36097892022115502</v>
      </c>
      <c r="G1815" s="16">
        <f t="shared" si="64"/>
        <v>-7.7374595997788456</v>
      </c>
      <c r="H1815">
        <v>892.12</v>
      </c>
    </row>
    <row r="1816" spans="1:8">
      <c r="A1816">
        <v>952.13</v>
      </c>
      <c r="B1816" s="19">
        <f>'[2]NP Inflow data'!F1816</f>
        <v>0.62186636202346801</v>
      </c>
      <c r="C1816" s="13">
        <f t="shared" si="65"/>
        <v>0.62186636202346801</v>
      </c>
      <c r="E1816">
        <v>892.13</v>
      </c>
      <c r="F1816" s="16">
        <f>'[2]NP Inflow data'!C1816</f>
        <v>0.36139663570785302</v>
      </c>
      <c r="G1816" s="16">
        <f t="shared" si="64"/>
        <v>-7.7370418842921476</v>
      </c>
      <c r="H1816">
        <v>892.13</v>
      </c>
    </row>
    <row r="1817" spans="1:8">
      <c r="A1817">
        <v>952.14</v>
      </c>
      <c r="B1817" s="19">
        <f>'[2]NP Inflow data'!F1817</f>
        <v>0.62255202653151198</v>
      </c>
      <c r="C1817" s="13">
        <f t="shared" si="65"/>
        <v>0.62255202653151198</v>
      </c>
      <c r="E1817">
        <v>892.14</v>
      </c>
      <c r="F1817" s="16">
        <f>'[2]NP Inflow data'!C1817</f>
        <v>0.36181402563612802</v>
      </c>
      <c r="G1817" s="16">
        <f t="shared" si="64"/>
        <v>-7.7366244943638725</v>
      </c>
      <c r="H1817">
        <v>892.14</v>
      </c>
    </row>
    <row r="1818" spans="1:8">
      <c r="A1818">
        <v>952.15</v>
      </c>
      <c r="B1818" s="19">
        <f>'[2]NP Inflow data'!F1818</f>
        <v>0.62323936893812104</v>
      </c>
      <c r="C1818" s="13">
        <f t="shared" si="65"/>
        <v>0.62323936893812104</v>
      </c>
      <c r="E1818">
        <v>892.15</v>
      </c>
      <c r="F1818" s="16">
        <f>'[2]NP Inflow data'!C1818</f>
        <v>0.36223116888186802</v>
      </c>
      <c r="G1818" s="16">
        <f t="shared" si="64"/>
        <v>-7.7362073511181322</v>
      </c>
      <c r="H1818">
        <v>892.15</v>
      </c>
    </row>
    <row r="1819" spans="1:8">
      <c r="A1819">
        <v>952.16</v>
      </c>
      <c r="B1819" s="19">
        <f>'[2]NP Inflow data'!F1819</f>
        <v>0.62392818087447699</v>
      </c>
      <c r="C1819" s="13">
        <f t="shared" si="65"/>
        <v>0.62392818087447699</v>
      </c>
      <c r="E1819">
        <v>892.16</v>
      </c>
      <c r="F1819" s="16">
        <f>'[2]NP Inflow data'!C1819</f>
        <v>0.36264814432096298</v>
      </c>
      <c r="G1819" s="16">
        <f t="shared" si="64"/>
        <v>-7.7357903756790369</v>
      </c>
      <c r="H1819">
        <v>892.16</v>
      </c>
    </row>
    <row r="1820" spans="1:8">
      <c r="A1820">
        <v>952.17</v>
      </c>
      <c r="B1820" s="19">
        <f>'[2]NP Inflow data'!F1820</f>
        <v>0.62461825397176496</v>
      </c>
      <c r="C1820" s="13">
        <f t="shared" si="65"/>
        <v>0.62461825397176496</v>
      </c>
      <c r="E1820">
        <v>892.17</v>
      </c>
      <c r="F1820" s="16">
        <f>'[2]NP Inflow data'!C1820</f>
        <v>0.36306503082930203</v>
      </c>
      <c r="G1820" s="16">
        <f t="shared" si="64"/>
        <v>-7.7353734891706978</v>
      </c>
      <c r="H1820">
        <v>892.17</v>
      </c>
    </row>
    <row r="1821" spans="1:8">
      <c r="A1821">
        <v>952.18</v>
      </c>
      <c r="B1821" s="19">
        <f>'[2]NP Inflow data'!F1821</f>
        <v>0.62530937986116597</v>
      </c>
      <c r="C1821" s="13">
        <f t="shared" si="65"/>
        <v>0.62530937986116597</v>
      </c>
      <c r="E1821">
        <v>892.18</v>
      </c>
      <c r="F1821" s="16">
        <f>'[2]NP Inflow data'!C1821</f>
        <v>0.36348190728277502</v>
      </c>
      <c r="G1821" s="16">
        <f t="shared" si="64"/>
        <v>-7.7349566127172249</v>
      </c>
      <c r="H1821">
        <v>892.18</v>
      </c>
    </row>
    <row r="1822" spans="1:8">
      <c r="A1822">
        <v>952.19</v>
      </c>
      <c r="B1822" s="19">
        <f>'[2]NP Inflow data'!F1822</f>
        <v>0.62600135017387204</v>
      </c>
      <c r="C1822" s="13">
        <f t="shared" si="65"/>
        <v>0.62600135017387204</v>
      </c>
      <c r="E1822">
        <v>892.19</v>
      </c>
      <c r="F1822" s="16">
        <f>'[2]NP Inflow data'!C1822</f>
        <v>0.363898852557276</v>
      </c>
      <c r="G1822" s="16">
        <f t="shared" si="64"/>
        <v>-7.734539667442724</v>
      </c>
      <c r="H1822">
        <v>892.19</v>
      </c>
    </row>
    <row r="1823" spans="1:8">
      <c r="A1823">
        <v>952.2</v>
      </c>
      <c r="B1823" s="19">
        <f>'[2]NP Inflow data'!F1823</f>
        <v>0.62669395654104998</v>
      </c>
      <c r="C1823" s="13">
        <f t="shared" si="65"/>
        <v>0.62669395654104998</v>
      </c>
      <c r="E1823">
        <v>892.2</v>
      </c>
      <c r="F1823" s="16">
        <f>'[2]NP Inflow data'!C1823</f>
        <v>0.36431594552868501</v>
      </c>
      <c r="G1823" s="16">
        <f t="shared" si="64"/>
        <v>-7.7341225744713151</v>
      </c>
      <c r="H1823">
        <v>892.2</v>
      </c>
    </row>
    <row r="1824" spans="1:8">
      <c r="A1824">
        <v>952.21</v>
      </c>
      <c r="B1824" s="19">
        <f>'[2]NP Inflow data'!F1824</f>
        <v>0.62738699059389103</v>
      </c>
      <c r="C1824" s="13">
        <f t="shared" si="65"/>
        <v>0.62738699059389103</v>
      </c>
      <c r="E1824">
        <v>892.21</v>
      </c>
      <c r="F1824" s="16">
        <f>'[2]NP Inflow data'!C1824</f>
        <v>0.364733265072896</v>
      </c>
      <c r="G1824" s="16">
        <f t="shared" si="64"/>
        <v>-7.7337052549271039</v>
      </c>
      <c r="H1824">
        <v>892.21</v>
      </c>
    </row>
    <row r="1825" spans="1:8">
      <c r="A1825">
        <v>952.22</v>
      </c>
      <c r="B1825" s="19">
        <f>'[2]NP Inflow data'!F1825</f>
        <v>0.62808024396357798</v>
      </c>
      <c r="C1825" s="13">
        <f t="shared" si="65"/>
        <v>0.62808024396357798</v>
      </c>
      <c r="E1825">
        <v>892.22</v>
      </c>
      <c r="F1825" s="16">
        <f>'[2]NP Inflow data'!C1825</f>
        <v>0.36515089006579798</v>
      </c>
      <c r="G1825" s="16">
        <f t="shared" si="64"/>
        <v>-7.7332876299342024</v>
      </c>
      <c r="H1825">
        <v>892.22</v>
      </c>
    </row>
    <row r="1826" spans="1:8">
      <c r="A1826">
        <v>952.23</v>
      </c>
      <c r="B1826" s="19">
        <f>'[2]NP Inflow data'!F1826</f>
        <v>0.62877350828129397</v>
      </c>
      <c r="C1826" s="13">
        <f t="shared" si="65"/>
        <v>0.62877350828129397</v>
      </c>
      <c r="E1826">
        <v>892.23</v>
      </c>
      <c r="F1826" s="16">
        <f>'[2]NP Inflow data'!C1826</f>
        <v>0.36556889938328102</v>
      </c>
      <c r="G1826" s="16">
        <f t="shared" si="64"/>
        <v>-7.7328696206167189</v>
      </c>
      <c r="H1826">
        <v>892.23</v>
      </c>
    </row>
    <row r="1827" spans="1:8">
      <c r="A1827">
        <v>952.24</v>
      </c>
      <c r="B1827" s="19">
        <f>'[2]NP Inflow data'!F1827</f>
        <v>0.62946657517822202</v>
      </c>
      <c r="C1827" s="13">
        <f t="shared" si="65"/>
        <v>0.62946657517822202</v>
      </c>
      <c r="E1827">
        <v>892.24</v>
      </c>
      <c r="F1827" s="16">
        <f>'[2]NP Inflow data'!C1827</f>
        <v>0.36598737190123298</v>
      </c>
      <c r="G1827" s="16">
        <f t="shared" si="64"/>
        <v>-7.7324511480987672</v>
      </c>
      <c r="H1827">
        <v>892.24</v>
      </c>
    </row>
    <row r="1828" spans="1:8">
      <c r="A1828">
        <v>952.25</v>
      </c>
      <c r="B1828" s="19">
        <f>'[2]NP Inflow data'!F1828</f>
        <v>0.63015923628554504</v>
      </c>
      <c r="C1828" s="13">
        <f t="shared" si="65"/>
        <v>0.63015923628554504</v>
      </c>
      <c r="E1828">
        <v>892.25</v>
      </c>
      <c r="F1828" s="16">
        <f>'[2]NP Inflow data'!C1828</f>
        <v>0.36640638649554502</v>
      </c>
      <c r="G1828" s="16">
        <f t="shared" si="64"/>
        <v>-7.7320321335044548</v>
      </c>
      <c r="H1828">
        <v>892.25</v>
      </c>
    </row>
    <row r="1829" spans="1:8">
      <c r="A1829">
        <v>952.26</v>
      </c>
      <c r="B1829" s="19">
        <f>'[2]NP Inflow data'!F1829</f>
        <v>0.63085128323444695</v>
      </c>
      <c r="C1829" s="13">
        <f t="shared" si="65"/>
        <v>0.63085128323444695</v>
      </c>
      <c r="E1829">
        <v>892.26</v>
      </c>
      <c r="F1829" s="16">
        <f>'[2]NP Inflow data'!C1829</f>
        <v>0.36682602204210601</v>
      </c>
      <c r="G1829" s="16">
        <f t="shared" si="64"/>
        <v>-7.7316124979578937</v>
      </c>
      <c r="H1829">
        <v>892.26</v>
      </c>
    </row>
    <row r="1830" spans="1:8">
      <c r="A1830">
        <v>952.27</v>
      </c>
      <c r="B1830" s="19">
        <f>'[2]NP Inflow data'!F1830</f>
        <v>0.63154250765610898</v>
      </c>
      <c r="C1830" s="13">
        <f t="shared" si="65"/>
        <v>0.63154250765610898</v>
      </c>
      <c r="E1830">
        <v>892.27</v>
      </c>
      <c r="F1830" s="16">
        <f>'[2]NP Inflow data'!C1830</f>
        <v>0.367246357416804</v>
      </c>
      <c r="G1830" s="16">
        <f t="shared" si="64"/>
        <v>-7.7311921625831959</v>
      </c>
      <c r="H1830">
        <v>892.27</v>
      </c>
    </row>
    <row r="1831" spans="1:8">
      <c r="A1831">
        <v>952.28</v>
      </c>
      <c r="B1831" s="19">
        <f>'[2]NP Inflow data'!F1831</f>
        <v>0.63223270118171604</v>
      </c>
      <c r="C1831" s="13">
        <f t="shared" si="65"/>
        <v>0.63223270118171604</v>
      </c>
      <c r="E1831">
        <v>892.28</v>
      </c>
      <c r="F1831" s="16">
        <f>'[2]NP Inflow data'!C1831</f>
        <v>0.36766747149552997</v>
      </c>
      <c r="G1831" s="16">
        <f t="shared" si="64"/>
        <v>-7.7307710485044705</v>
      </c>
      <c r="H1831">
        <v>892.28</v>
      </c>
    </row>
    <row r="1832" spans="1:8">
      <c r="A1832">
        <v>952.29</v>
      </c>
      <c r="B1832" s="19">
        <f>'[2]NP Inflow data'!F1832</f>
        <v>0.63292165544245005</v>
      </c>
      <c r="C1832" s="13">
        <f t="shared" si="65"/>
        <v>0.63292165544245005</v>
      </c>
      <c r="E1832">
        <v>892.29</v>
      </c>
      <c r="F1832" s="16">
        <f>'[2]NP Inflow data'!C1832</f>
        <v>0.36808944315417302</v>
      </c>
      <c r="G1832" s="16">
        <f t="shared" si="64"/>
        <v>-7.7303490768458269</v>
      </c>
      <c r="H1832">
        <v>892.29</v>
      </c>
    </row>
    <row r="1833" spans="1:8">
      <c r="A1833">
        <v>952.3</v>
      </c>
      <c r="B1833" s="19">
        <f>'[2]NP Inflow data'!F1833</f>
        <v>0.63360916206949502</v>
      </c>
      <c r="C1833" s="13">
        <f t="shared" si="65"/>
        <v>0.63360916206949502</v>
      </c>
      <c r="E1833">
        <v>892.3</v>
      </c>
      <c r="F1833" s="16">
        <f>'[2]NP Inflow data'!C1833</f>
        <v>0.36851235126862197</v>
      </c>
      <c r="G1833" s="16">
        <f t="shared" si="64"/>
        <v>-7.7299261687313781</v>
      </c>
      <c r="H1833">
        <v>892.3</v>
      </c>
    </row>
    <row r="1834" spans="1:8">
      <c r="A1834">
        <v>952.31</v>
      </c>
      <c r="B1834" s="19">
        <f>'[2]NP Inflow data'!F1834</f>
        <v>0.63429501269403199</v>
      </c>
      <c r="C1834" s="13">
        <f t="shared" si="65"/>
        <v>0.63429501269403199</v>
      </c>
      <c r="E1834">
        <v>892.31</v>
      </c>
      <c r="F1834" s="16">
        <f>'[2]NP Inflow data'!C1834</f>
        <v>0.36893627471476598</v>
      </c>
      <c r="G1834" s="16">
        <f t="shared" si="64"/>
        <v>-7.729502245285234</v>
      </c>
      <c r="H1834">
        <v>892.31</v>
      </c>
    </row>
    <row r="1835" spans="1:8">
      <c r="A1835">
        <v>952.32</v>
      </c>
      <c r="B1835" s="19">
        <f>'[2]NP Inflow data'!F1835</f>
        <v>0.63497899894725396</v>
      </c>
      <c r="C1835" s="13">
        <f t="shared" si="65"/>
        <v>0.63497899894725396</v>
      </c>
      <c r="E1835">
        <v>892.32</v>
      </c>
      <c r="F1835" s="16">
        <f>'[2]NP Inflow data'!C1835</f>
        <v>0.36936129236850102</v>
      </c>
      <c r="G1835" s="16">
        <f t="shared" si="64"/>
        <v>-7.7290772276314996</v>
      </c>
      <c r="H1835">
        <v>892.32</v>
      </c>
    </row>
    <row r="1836" spans="1:8">
      <c r="A1836">
        <v>952.33</v>
      </c>
      <c r="B1836" s="19">
        <f>'[2]NP Inflow data'!F1836</f>
        <v>0.63566091246032796</v>
      </c>
      <c r="C1836" s="13">
        <f t="shared" si="65"/>
        <v>0.63566091246032796</v>
      </c>
      <c r="E1836">
        <v>892.33</v>
      </c>
      <c r="F1836" s="16">
        <f>'[2]NP Inflow data'!C1836</f>
        <v>0.36978748310570397</v>
      </c>
      <c r="G1836" s="16">
        <f t="shared" si="64"/>
        <v>-7.7286510368942967</v>
      </c>
      <c r="H1836">
        <v>892.33</v>
      </c>
    </row>
    <row r="1837" spans="1:8">
      <c r="A1837">
        <v>952.34</v>
      </c>
      <c r="B1837" s="19">
        <f>'[2]NP Inflow data'!F1837</f>
        <v>0.63634054486444402</v>
      </c>
      <c r="C1837" s="13">
        <f t="shared" si="65"/>
        <v>0.63634054486444402</v>
      </c>
      <c r="E1837">
        <v>892.34</v>
      </c>
      <c r="F1837" s="16">
        <f>'[2]NP Inflow data'!C1837</f>
        <v>0.370214925802271</v>
      </c>
      <c r="G1837" s="16">
        <f t="shared" si="64"/>
        <v>-7.7282235941977291</v>
      </c>
      <c r="H1837">
        <v>892.34</v>
      </c>
    </row>
    <row r="1838" spans="1:8">
      <c r="A1838">
        <v>952.35</v>
      </c>
      <c r="B1838" s="19">
        <f>'[2]NP Inflow data'!F1838</f>
        <v>0.63701768779078505</v>
      </c>
      <c r="C1838" s="13">
        <f t="shared" si="65"/>
        <v>0.63701768779078505</v>
      </c>
      <c r="E1838">
        <v>892.35</v>
      </c>
      <c r="F1838" s="16">
        <f>'[2]NP Inflow data'!C1838</f>
        <v>0.37064369933409103</v>
      </c>
      <c r="G1838" s="16">
        <f t="shared" si="64"/>
        <v>-7.7277948206659088</v>
      </c>
      <c r="H1838">
        <v>892.35</v>
      </c>
    </row>
    <row r="1839" spans="1:8">
      <c r="A1839">
        <v>952.36</v>
      </c>
      <c r="B1839" s="19">
        <f>'[2]NP Inflow data'!F1839</f>
        <v>0.63769213287053494</v>
      </c>
      <c r="C1839" s="13">
        <f t="shared" si="65"/>
        <v>0.63769213287053494</v>
      </c>
      <c r="E1839">
        <v>892.36</v>
      </c>
      <c r="F1839" s="16">
        <f>'[2]NP Inflow data'!C1839</f>
        <v>0.37107388257705398</v>
      </c>
      <c r="G1839" s="16">
        <f t="shared" si="64"/>
        <v>-7.7273646374229461</v>
      </c>
      <c r="H1839">
        <v>892.36</v>
      </c>
    </row>
    <row r="1840" spans="1:8">
      <c r="A1840">
        <v>952.37</v>
      </c>
      <c r="B1840" s="19">
        <f>'[2]NP Inflow data'!F1840</f>
        <v>0.63836367173487696</v>
      </c>
      <c r="C1840" s="13">
        <f t="shared" si="65"/>
        <v>0.63836367173487696</v>
      </c>
      <c r="E1840">
        <v>892.37</v>
      </c>
      <c r="F1840" s="16">
        <f>'[2]NP Inflow data'!C1840</f>
        <v>0.37150555440704802</v>
      </c>
      <c r="G1840" s="16">
        <f t="shared" si="64"/>
        <v>-7.726932965592952</v>
      </c>
      <c r="H1840">
        <v>892.37</v>
      </c>
    </row>
    <row r="1841" spans="1:8">
      <c r="A1841">
        <v>952.38</v>
      </c>
      <c r="B1841" s="19">
        <f>'[2]NP Inflow data'!F1841</f>
        <v>0.639032096014993</v>
      </c>
      <c r="C1841" s="13">
        <f t="shared" si="65"/>
        <v>0.639032096014993</v>
      </c>
      <c r="E1841">
        <v>892.38</v>
      </c>
      <c r="F1841" s="16">
        <f>'[2]NP Inflow data'!C1841</f>
        <v>0.37193879369996302</v>
      </c>
      <c r="G1841" s="16">
        <f t="shared" si="64"/>
        <v>-7.7264997263000375</v>
      </c>
      <c r="H1841">
        <v>892.38</v>
      </c>
    </row>
    <row r="1842" spans="1:8">
      <c r="A1842">
        <v>952.39</v>
      </c>
      <c r="B1842" s="19">
        <f>'[2]NP Inflow data'!F1842</f>
        <v>0.63969719734206598</v>
      </c>
      <c r="C1842" s="13">
        <f t="shared" si="65"/>
        <v>0.63969719734206598</v>
      </c>
      <c r="E1842">
        <v>892.39</v>
      </c>
      <c r="F1842" s="16">
        <f>'[2]NP Inflow data'!C1842</f>
        <v>0.37237367933168902</v>
      </c>
      <c r="G1842" s="16">
        <f t="shared" si="64"/>
        <v>-7.726064840668311</v>
      </c>
      <c r="H1842">
        <v>892.39</v>
      </c>
    </row>
    <row r="1843" spans="1:8">
      <c r="A1843">
        <v>952.4</v>
      </c>
      <c r="B1843" s="19">
        <f>'[2]NP Inflow data'!F1843</f>
        <v>0.64035876734728103</v>
      </c>
      <c r="C1843" s="13">
        <f t="shared" si="65"/>
        <v>0.64035876734728103</v>
      </c>
      <c r="E1843">
        <v>892.4</v>
      </c>
      <c r="F1843" s="16">
        <f>'[2]NP Inflow data'!C1843</f>
        <v>0.37281029017811401</v>
      </c>
      <c r="G1843" s="16">
        <f t="shared" si="64"/>
        <v>-7.7256282298218864</v>
      </c>
      <c r="H1843">
        <v>892.4</v>
      </c>
    </row>
    <row r="1844" spans="1:8">
      <c r="A1844">
        <v>952.41</v>
      </c>
      <c r="B1844" s="19">
        <f>'[2]NP Inflow data'!F1844</f>
        <v>0.64101659766181895</v>
      </c>
      <c r="C1844" s="13">
        <f t="shared" si="65"/>
        <v>0.64101659766181895</v>
      </c>
      <c r="E1844">
        <v>892.41</v>
      </c>
      <c r="F1844" s="16">
        <f>'[2]NP Inflow data'!C1844</f>
        <v>0.37324870511512898</v>
      </c>
      <c r="G1844" s="16">
        <f t="shared" si="64"/>
        <v>-7.725189814884871</v>
      </c>
      <c r="H1844">
        <v>892.41</v>
      </c>
    </row>
    <row r="1845" spans="1:8">
      <c r="A1845">
        <v>952.42</v>
      </c>
      <c r="B1845" s="19">
        <f>'[2]NP Inflow data'!F1845</f>
        <v>0.64167047991686399</v>
      </c>
      <c r="C1845" s="13">
        <f t="shared" si="65"/>
        <v>0.64167047991686399</v>
      </c>
      <c r="E1845">
        <v>892.42</v>
      </c>
      <c r="F1845" s="16">
        <f>'[2]NP Inflow data'!C1845</f>
        <v>0.37368900301862201</v>
      </c>
      <c r="G1845" s="16">
        <f t="shared" si="64"/>
        <v>-7.7247495169813778</v>
      </c>
      <c r="H1845">
        <v>892.42</v>
      </c>
    </row>
    <row r="1846" spans="1:8">
      <c r="A1846">
        <v>952.43</v>
      </c>
      <c r="B1846" s="19">
        <f>'[2]NP Inflow data'!F1846</f>
        <v>0.64232020574359805</v>
      </c>
      <c r="C1846" s="13">
        <f t="shared" si="65"/>
        <v>0.64232020574359805</v>
      </c>
      <c r="E1846">
        <v>892.43</v>
      </c>
      <c r="F1846" s="16">
        <f>'[2]NP Inflow data'!C1846</f>
        <v>0.374131262764483</v>
      </c>
      <c r="G1846" s="16">
        <f t="shared" si="64"/>
        <v>-7.7243072572355169</v>
      </c>
      <c r="H1846">
        <v>892.43</v>
      </c>
    </row>
    <row r="1847" spans="1:8">
      <c r="A1847">
        <v>952.44</v>
      </c>
      <c r="B1847" s="19">
        <f>'[2]NP Inflow data'!F1847</f>
        <v>0.64296556677321304</v>
      </c>
      <c r="C1847" s="13">
        <f t="shared" si="65"/>
        <v>0.64296556677321304</v>
      </c>
      <c r="E1847">
        <v>892.44</v>
      </c>
      <c r="F1847" s="16">
        <f>'[2]NP Inflow data'!C1847</f>
        <v>0.37457556322860602</v>
      </c>
      <c r="G1847" s="16">
        <f t="shared" si="64"/>
        <v>-7.7238629567713941</v>
      </c>
      <c r="H1847">
        <v>892.44</v>
      </c>
    </row>
    <row r="1848" spans="1:8">
      <c r="A1848">
        <v>952.45</v>
      </c>
      <c r="B1848" s="19">
        <f>'[2]NP Inflow data'!F1848</f>
        <v>0.64360635463687599</v>
      </c>
      <c r="C1848" s="13">
        <f t="shared" si="65"/>
        <v>0.64360635463687599</v>
      </c>
      <c r="E1848">
        <v>892.45</v>
      </c>
      <c r="F1848" s="16">
        <f>'[2]NP Inflow data'!C1848</f>
        <v>0.37502198328687097</v>
      </c>
      <c r="G1848" s="16">
        <f t="shared" si="64"/>
        <v>-7.7234165367131293</v>
      </c>
      <c r="H1848">
        <v>892.45</v>
      </c>
    </row>
    <row r="1849" spans="1:8">
      <c r="A1849">
        <v>952.46</v>
      </c>
      <c r="B1849" s="19">
        <f>'[2]NP Inflow data'!F1849</f>
        <v>0.64424236096577803</v>
      </c>
      <c r="C1849" s="13">
        <f t="shared" si="65"/>
        <v>0.64424236096577803</v>
      </c>
      <c r="E1849">
        <v>892.46</v>
      </c>
      <c r="F1849" s="16">
        <f>'[2]NP Inflow data'!C1849</f>
        <v>0.375470601815171</v>
      </c>
      <c r="G1849" s="16">
        <f t="shared" si="64"/>
        <v>-7.7229679181848292</v>
      </c>
      <c r="H1849">
        <v>892.46</v>
      </c>
    </row>
    <row r="1850" spans="1:8">
      <c r="A1850">
        <v>952.47</v>
      </c>
      <c r="B1850" s="19">
        <f>'[2]NP Inflow data'!F1850</f>
        <v>0.64487337739110195</v>
      </c>
      <c r="C1850" s="13">
        <f t="shared" si="65"/>
        <v>0.64487337739110195</v>
      </c>
      <c r="E1850">
        <v>892.47</v>
      </c>
      <c r="F1850" s="16">
        <f>'[2]NP Inflow data'!C1850</f>
        <v>0.37592149768939698</v>
      </c>
      <c r="G1850" s="16">
        <f t="shared" si="64"/>
        <v>-7.722517022310603</v>
      </c>
      <c r="H1850">
        <v>892.47</v>
      </c>
    </row>
    <row r="1851" spans="1:8">
      <c r="A1851">
        <v>952.48</v>
      </c>
      <c r="B1851" s="19">
        <f>'[2]NP Inflow data'!F1851</f>
        <v>0.64549919554403101</v>
      </c>
      <c r="C1851" s="13">
        <f t="shared" si="65"/>
        <v>0.64549919554403101</v>
      </c>
      <c r="E1851">
        <v>892.48</v>
      </c>
      <c r="F1851" s="16">
        <f>'[2]NP Inflow data'!C1851</f>
        <v>0.376374749785438</v>
      </c>
      <c r="G1851" s="16">
        <f t="shared" si="64"/>
        <v>-7.7220637702145618</v>
      </c>
      <c r="H1851">
        <v>892.48</v>
      </c>
    </row>
    <row r="1852" spans="1:8">
      <c r="A1852">
        <v>952.49</v>
      </c>
      <c r="B1852" s="19">
        <f>'[2]NP Inflow data'!F1852</f>
        <v>0.646119607055748</v>
      </c>
      <c r="C1852" s="13">
        <f t="shared" si="65"/>
        <v>0.646119607055748</v>
      </c>
      <c r="E1852">
        <v>892.49</v>
      </c>
      <c r="F1852" s="16">
        <f>'[2]NP Inflow data'!C1852</f>
        <v>0.376830436979183</v>
      </c>
      <c r="G1852" s="16">
        <f t="shared" si="64"/>
        <v>-7.7216080830208176</v>
      </c>
      <c r="H1852">
        <v>892.49</v>
      </c>
    </row>
    <row r="1853" spans="1:8">
      <c r="A1853">
        <v>952.5</v>
      </c>
      <c r="B1853" s="19">
        <f>'[2]NP Inflow data'!F1853</f>
        <v>0.64673440355743606</v>
      </c>
      <c r="C1853" s="13">
        <f t="shared" si="65"/>
        <v>0.64673440355743606</v>
      </c>
      <c r="E1853">
        <v>892.5</v>
      </c>
      <c r="F1853" s="16">
        <f>'[2]NP Inflow data'!C1853</f>
        <v>0.37728863814652103</v>
      </c>
      <c r="G1853" s="16">
        <f t="shared" si="64"/>
        <v>-7.7211498818534796</v>
      </c>
      <c r="H1853">
        <v>892.5</v>
      </c>
    </row>
    <row r="1854" spans="1:8">
      <c r="A1854">
        <v>952.51</v>
      </c>
      <c r="B1854" s="19">
        <f>'[2]NP Inflow data'!F1854</f>
        <v>0.64734337668027797</v>
      </c>
      <c r="C1854" s="13">
        <f t="shared" si="65"/>
        <v>0.64734337668027797</v>
      </c>
      <c r="E1854">
        <v>892.51</v>
      </c>
      <c r="F1854" s="16">
        <f>'[2]NP Inflow data'!C1854</f>
        <v>0.377749432163342</v>
      </c>
      <c r="G1854" s="16">
        <f t="shared" si="64"/>
        <v>-7.7206890878366581</v>
      </c>
      <c r="H1854">
        <v>892.51</v>
      </c>
    </row>
    <row r="1855" spans="1:8">
      <c r="A1855">
        <v>952.52</v>
      </c>
      <c r="B1855" s="19">
        <f>'[2]NP Inflow data'!F1855</f>
        <v>0.64794631805545699</v>
      </c>
      <c r="C1855" s="13">
        <f t="shared" si="65"/>
        <v>0.64794631805545699</v>
      </c>
      <c r="E1855">
        <v>892.52</v>
      </c>
      <c r="F1855" s="16">
        <f>'[2]NP Inflow data'!C1855</f>
        <v>0.37821289790553497</v>
      </c>
      <c r="G1855" s="16">
        <f t="shared" si="64"/>
        <v>-7.7202256220944649</v>
      </c>
      <c r="H1855">
        <v>892.52</v>
      </c>
    </row>
    <row r="1856" spans="1:8">
      <c r="A1856">
        <v>952.53</v>
      </c>
      <c r="B1856" s="19">
        <f>'[2]NP Inflow data'!F1856</f>
        <v>0.64854301931415603</v>
      </c>
      <c r="C1856" s="13">
        <f t="shared" si="65"/>
        <v>0.64854301931415603</v>
      </c>
      <c r="E1856">
        <v>892.53</v>
      </c>
      <c r="F1856" s="16">
        <f>'[2]NP Inflow data'!C1856</f>
        <v>0.37867911424898998</v>
      </c>
      <c r="G1856" s="16">
        <f t="shared" si="64"/>
        <v>-7.7197594057510104</v>
      </c>
      <c r="H1856">
        <v>892.53</v>
      </c>
    </row>
    <row r="1857" spans="1:8">
      <c r="A1857">
        <v>952.54</v>
      </c>
      <c r="B1857" s="19">
        <f>'[2]NP Inflow data'!F1857</f>
        <v>0.649133272087559</v>
      </c>
      <c r="C1857" s="13">
        <f t="shared" si="65"/>
        <v>0.649133272087559</v>
      </c>
      <c r="E1857">
        <v>892.54</v>
      </c>
      <c r="F1857" s="16">
        <f>'[2]NP Inflow data'!C1857</f>
        <v>0.37914816006959501</v>
      </c>
      <c r="G1857" s="16">
        <f t="shared" si="64"/>
        <v>-7.7192903599304055</v>
      </c>
      <c r="H1857">
        <v>892.54</v>
      </c>
    </row>
    <row r="1858" spans="1:8">
      <c r="A1858">
        <v>952.55</v>
      </c>
      <c r="B1858" s="19">
        <f>'[2]NP Inflow data'!F1858</f>
        <v>0.64971686800684703</v>
      </c>
      <c r="C1858" s="13">
        <f t="shared" si="65"/>
        <v>0.64971686800684703</v>
      </c>
      <c r="E1858">
        <v>892.55</v>
      </c>
      <c r="F1858" s="16">
        <f>'[2]NP Inflow data'!C1858</f>
        <v>0.37962011424324099</v>
      </c>
      <c r="G1858" s="16">
        <f t="shared" si="64"/>
        <v>-7.7188184057567595</v>
      </c>
      <c r="H1858">
        <v>892.55</v>
      </c>
    </row>
    <row r="1859" spans="1:8">
      <c r="A1859">
        <v>952.56</v>
      </c>
      <c r="B1859" s="19">
        <f>'[2]NP Inflow data'!F1859</f>
        <v>0.65029359870320502</v>
      </c>
      <c r="C1859" s="13">
        <f t="shared" si="65"/>
        <v>0.65029359870320502</v>
      </c>
      <c r="E1859">
        <v>892.56</v>
      </c>
      <c r="F1859" s="16">
        <f>'[2]NP Inflow data'!C1859</f>
        <v>0.38009505564581603</v>
      </c>
      <c r="G1859" s="16">
        <f t="shared" si="64"/>
        <v>-7.7183434643541844</v>
      </c>
      <c r="H1859">
        <v>892.56</v>
      </c>
    </row>
    <row r="1860" spans="1:8">
      <c r="A1860">
        <v>952.57</v>
      </c>
      <c r="B1860" s="19">
        <f>'[2]NP Inflow data'!F1860</f>
        <v>0.65086325580782201</v>
      </c>
      <c r="C1860" s="13">
        <f t="shared" si="65"/>
        <v>0.65086325580782201</v>
      </c>
      <c r="E1860">
        <v>892.57</v>
      </c>
      <c r="F1860" s="16">
        <f>'[2]NP Inflow data'!C1860</f>
        <v>0.38057306315321598</v>
      </c>
      <c r="G1860" s="16">
        <f t="shared" si="64"/>
        <v>-7.7178654568467842</v>
      </c>
      <c r="H1860">
        <v>892.57</v>
      </c>
    </row>
    <row r="1861" spans="1:8">
      <c r="A1861">
        <v>952.58</v>
      </c>
      <c r="B1861" s="19">
        <f>'[2]NP Inflow data'!F1861</f>
        <v>0.65142563095186701</v>
      </c>
      <c r="C1861" s="13">
        <f t="shared" si="65"/>
        <v>0.65142563095186701</v>
      </c>
      <c r="E1861">
        <v>892.58</v>
      </c>
      <c r="F1861" s="16">
        <f>'[2]NP Inflow data'!C1861</f>
        <v>0.38105421564131903</v>
      </c>
      <c r="G1861" s="16">
        <f t="shared" ref="G1861:G1924" si="66">F1861-$F$3103</f>
        <v>-7.7173843043586814</v>
      </c>
      <c r="H1861">
        <v>892.58</v>
      </c>
    </row>
    <row r="1862" spans="1:8">
      <c r="A1862">
        <v>952.59</v>
      </c>
      <c r="B1862" s="19">
        <f>'[2]NP Inflow data'!F1862</f>
        <v>0.65198051576653104</v>
      </c>
      <c r="C1862" s="13">
        <f t="shared" ref="C1862:C1925" si="67">B1862-$B$24</f>
        <v>0.65198051576653104</v>
      </c>
      <c r="E1862">
        <v>892.59</v>
      </c>
      <c r="F1862" s="16">
        <f>'[2]NP Inflow data'!C1862</f>
        <v>0.38153859198601903</v>
      </c>
      <c r="G1862" s="16">
        <f t="shared" si="66"/>
        <v>-7.7168999280139809</v>
      </c>
      <c r="H1862">
        <v>892.59</v>
      </c>
    </row>
    <row r="1863" spans="1:8">
      <c r="A1863">
        <v>952.6</v>
      </c>
      <c r="B1863" s="19">
        <f>'[2]NP Inflow data'!F1863</f>
        <v>0.65252770188299603</v>
      </c>
      <c r="C1863" s="13">
        <f t="shared" si="67"/>
        <v>0.65252770188299603</v>
      </c>
      <c r="E1863">
        <v>892.6</v>
      </c>
      <c r="F1863" s="16">
        <f>'[2]NP Inflow data'!C1863</f>
        <v>0.38202627106320602</v>
      </c>
      <c r="G1863" s="16">
        <f t="shared" si="66"/>
        <v>-7.7164122489367939</v>
      </c>
      <c r="H1863">
        <v>892.6</v>
      </c>
    </row>
    <row r="1864" spans="1:8">
      <c r="A1864">
        <v>952.61</v>
      </c>
      <c r="B1864" s="19">
        <f>'[2]NP Inflow data'!F1864</f>
        <v>0.65306698093244497</v>
      </c>
      <c r="C1864" s="13">
        <f t="shared" si="67"/>
        <v>0.65306698093244497</v>
      </c>
      <c r="E1864">
        <v>892.61</v>
      </c>
      <c r="F1864" s="16">
        <f>'[2]NP Inflow data'!C1864</f>
        <v>0.38251733174877001</v>
      </c>
      <c r="G1864" s="16">
        <f t="shared" si="66"/>
        <v>-7.7159211882512304</v>
      </c>
      <c r="H1864">
        <v>892.61</v>
      </c>
    </row>
    <row r="1865" spans="1:8">
      <c r="A1865">
        <v>952.62</v>
      </c>
      <c r="B1865" s="19">
        <f>'[2]NP Inflow data'!F1865</f>
        <v>0.65359814454606202</v>
      </c>
      <c r="C1865" s="13">
        <f t="shared" si="67"/>
        <v>0.65359814454606202</v>
      </c>
      <c r="E1865">
        <v>892.62</v>
      </c>
      <c r="F1865" s="16">
        <f>'[2]NP Inflow data'!C1865</f>
        <v>0.38301185291860002</v>
      </c>
      <c r="G1865" s="16">
        <f t="shared" si="66"/>
        <v>-7.7154266670813998</v>
      </c>
      <c r="H1865">
        <v>892.62</v>
      </c>
    </row>
    <row r="1866" spans="1:8">
      <c r="A1866">
        <v>952.63</v>
      </c>
      <c r="B1866" s="19">
        <f>'[2]NP Inflow data'!F1866</f>
        <v>0.65412098435502997</v>
      </c>
      <c r="C1866" s="13">
        <f t="shared" si="67"/>
        <v>0.65412098435502997</v>
      </c>
      <c r="E1866">
        <v>892.63</v>
      </c>
      <c r="F1866" s="16">
        <f>'[2]NP Inflow data'!C1866</f>
        <v>0.38350991344858498</v>
      </c>
      <c r="G1866" s="16">
        <f t="shared" si="66"/>
        <v>-7.7149286065514149</v>
      </c>
      <c r="H1866">
        <v>892.63</v>
      </c>
    </row>
    <row r="1867" spans="1:8">
      <c r="A1867">
        <v>952.64</v>
      </c>
      <c r="B1867" s="19">
        <f>'[2]NP Inflow data'!F1867</f>
        <v>0.65463529199053105</v>
      </c>
      <c r="C1867" s="13">
        <f t="shared" si="67"/>
        <v>0.65463529199053105</v>
      </c>
      <c r="E1867">
        <v>892.64</v>
      </c>
      <c r="F1867" s="16">
        <f>'[2]NP Inflow data'!C1867</f>
        <v>0.38401159221461401</v>
      </c>
      <c r="G1867" s="16">
        <f t="shared" si="66"/>
        <v>-7.7144269277853859</v>
      </c>
      <c r="H1867">
        <v>892.64</v>
      </c>
    </row>
    <row r="1868" spans="1:8">
      <c r="A1868">
        <v>952.65</v>
      </c>
      <c r="B1868" s="19">
        <f>'[2]NP Inflow data'!F1868</f>
        <v>0.65514085908374797</v>
      </c>
      <c r="C1868" s="13">
        <f t="shared" si="67"/>
        <v>0.65514085908374797</v>
      </c>
      <c r="E1868">
        <v>892.65</v>
      </c>
      <c r="F1868" s="16">
        <f>'[2]NP Inflow data'!C1868</f>
        <v>0.38451696809257702</v>
      </c>
      <c r="G1868" s="16">
        <f t="shared" si="66"/>
        <v>-7.7139215519074229</v>
      </c>
      <c r="H1868">
        <v>892.65</v>
      </c>
    </row>
    <row r="1869" spans="1:8">
      <c r="A1869">
        <v>952.66</v>
      </c>
      <c r="B1869" s="19">
        <f>'[2]NP Inflow data'!F1869</f>
        <v>0.65563747726586596</v>
      </c>
      <c r="C1869" s="13">
        <f t="shared" si="67"/>
        <v>0.65563747726586596</v>
      </c>
      <c r="E1869">
        <v>892.66</v>
      </c>
      <c r="F1869" s="16">
        <f>'[2]NP Inflow data'!C1869</f>
        <v>0.385026119958363</v>
      </c>
      <c r="G1869" s="16">
        <f t="shared" si="66"/>
        <v>-7.7134124000416371</v>
      </c>
      <c r="H1869">
        <v>892.66</v>
      </c>
    </row>
    <row r="1870" spans="1:8">
      <c r="A1870">
        <v>952.67</v>
      </c>
      <c r="B1870" s="19">
        <f>'[2]NP Inflow data'!F1870</f>
        <v>0.65612493816806505</v>
      </c>
      <c r="C1870" s="13">
        <f t="shared" si="67"/>
        <v>0.65612493816806505</v>
      </c>
      <c r="E1870">
        <v>892.67</v>
      </c>
      <c r="F1870" s="16">
        <f>'[2]NP Inflow data'!C1870</f>
        <v>0.385539126687862</v>
      </c>
      <c r="G1870" s="16">
        <f t="shared" si="66"/>
        <v>-7.7128993933121386</v>
      </c>
      <c r="H1870">
        <v>892.67</v>
      </c>
    </row>
    <row r="1871" spans="1:8">
      <c r="A1871">
        <v>952.68</v>
      </c>
      <c r="B1871" s="19">
        <f>'[2]NP Inflow data'!F1871</f>
        <v>0.65660303342153103</v>
      </c>
      <c r="C1871" s="13">
        <f t="shared" si="67"/>
        <v>0.65660303342153103</v>
      </c>
      <c r="E1871">
        <v>892.68</v>
      </c>
      <c r="F1871" s="16">
        <f>'[2]NP Inflow data'!C1871</f>
        <v>0.386056067156963</v>
      </c>
      <c r="G1871" s="16">
        <f t="shared" si="66"/>
        <v>-7.7123824528430376</v>
      </c>
      <c r="H1871">
        <v>892.68</v>
      </c>
    </row>
    <row r="1872" spans="1:8">
      <c r="A1872">
        <v>952.69</v>
      </c>
      <c r="B1872" s="19">
        <f>'[2]NP Inflow data'!F1872</f>
        <v>0.65707155465745004</v>
      </c>
      <c r="C1872" s="13">
        <f t="shared" si="67"/>
        <v>0.65707155465745004</v>
      </c>
      <c r="E1872">
        <v>892.69</v>
      </c>
      <c r="F1872" s="16">
        <f>'[2]NP Inflow data'!C1872</f>
        <v>0.38657702024156099</v>
      </c>
      <c r="G1872" s="16">
        <f t="shared" si="66"/>
        <v>-7.7118614997584389</v>
      </c>
      <c r="H1872">
        <v>892.69</v>
      </c>
    </row>
    <row r="1873" spans="1:8">
      <c r="A1873">
        <v>952.7</v>
      </c>
      <c r="B1873" s="19">
        <f>'[2]NP Inflow data'!F1873</f>
        <v>0.65753029350699599</v>
      </c>
      <c r="C1873" s="13">
        <f t="shared" si="67"/>
        <v>0.65753029350699599</v>
      </c>
      <c r="E1873">
        <v>892.7</v>
      </c>
      <c r="F1873" s="16">
        <f>'[2]NP Inflow data'!C1873</f>
        <v>0.38710206481753401</v>
      </c>
      <c r="G1873" s="16">
        <f t="shared" si="66"/>
        <v>-7.7113364551824661</v>
      </c>
      <c r="H1873">
        <v>892.7</v>
      </c>
    </row>
    <row r="1874" spans="1:8">
      <c r="A1874">
        <v>952.71</v>
      </c>
      <c r="B1874" s="19">
        <f>'[2]NP Inflow data'!F1874</f>
        <v>0.65797904160135701</v>
      </c>
      <c r="C1874" s="13">
        <f t="shared" si="67"/>
        <v>0.65797904160135701</v>
      </c>
      <c r="E1874">
        <v>892.71</v>
      </c>
      <c r="F1874" s="16">
        <f>'[2]NP Inflow data'!C1874</f>
        <v>0.38763127976077699</v>
      </c>
      <c r="G1874" s="16">
        <f t="shared" si="66"/>
        <v>-7.7108072402392231</v>
      </c>
      <c r="H1874">
        <v>892.71</v>
      </c>
    </row>
    <row r="1875" spans="1:8">
      <c r="A1875">
        <v>952.72</v>
      </c>
      <c r="B1875" s="19">
        <f>'[2]NP Inflow data'!F1875</f>
        <v>0.658417590571716</v>
      </c>
      <c r="C1875" s="13">
        <f t="shared" si="67"/>
        <v>0.658417590571716</v>
      </c>
      <c r="E1875">
        <v>892.72</v>
      </c>
      <c r="F1875" s="16">
        <f>'[2]NP Inflow data'!C1875</f>
        <v>0.38816474394717898</v>
      </c>
      <c r="G1875" s="16">
        <f t="shared" si="66"/>
        <v>-7.710273776052821</v>
      </c>
      <c r="H1875">
        <v>892.72</v>
      </c>
    </row>
    <row r="1876" spans="1:8">
      <c r="A1876">
        <v>952.73</v>
      </c>
      <c r="B1876" s="19">
        <f>'[2]NP Inflow data'!F1876</f>
        <v>0.65884573204925501</v>
      </c>
      <c r="C1876" s="13">
        <f t="shared" si="67"/>
        <v>0.65884573204925501</v>
      </c>
      <c r="E1876">
        <v>892.73</v>
      </c>
      <c r="F1876" s="16">
        <f>'[2]NP Inflow data'!C1876</f>
        <v>0.38870253625263101</v>
      </c>
      <c r="G1876" s="16">
        <f t="shared" si="66"/>
        <v>-7.7097359837473691</v>
      </c>
      <c r="H1876">
        <v>892.73</v>
      </c>
    </row>
    <row r="1877" spans="1:8">
      <c r="A1877">
        <v>952.74</v>
      </c>
      <c r="B1877" s="19">
        <f>'[2]NP Inflow data'!F1877</f>
        <v>0.65926325766515803</v>
      </c>
      <c r="C1877" s="13">
        <f t="shared" si="67"/>
        <v>0.65926325766515803</v>
      </c>
      <c r="E1877">
        <v>892.74</v>
      </c>
      <c r="F1877" s="16">
        <f>'[2]NP Inflow data'!C1877</f>
        <v>0.38924473555302003</v>
      </c>
      <c r="G1877" s="16">
        <f t="shared" si="66"/>
        <v>-7.7091937844469802</v>
      </c>
      <c r="H1877">
        <v>892.74</v>
      </c>
    </row>
    <row r="1878" spans="1:8">
      <c r="A1878">
        <v>952.75</v>
      </c>
      <c r="B1878" s="19">
        <f>'[2]NP Inflow data'!F1878</f>
        <v>0.65966995905060799</v>
      </c>
      <c r="C1878" s="13">
        <f t="shared" si="67"/>
        <v>0.65966995905060799</v>
      </c>
      <c r="E1878">
        <v>892.75</v>
      </c>
      <c r="F1878" s="16">
        <f>'[2]NP Inflow data'!C1878</f>
        <v>0.389791420724237</v>
      </c>
      <c r="G1878" s="16">
        <f t="shared" si="66"/>
        <v>-7.7086470992757636</v>
      </c>
      <c r="H1878">
        <v>892.75</v>
      </c>
    </row>
    <row r="1879" spans="1:8">
      <c r="A1879">
        <v>952.76</v>
      </c>
      <c r="B1879" s="19">
        <f>'[2]NP Inflow data'!F1879</f>
        <v>0.66006562783678902</v>
      </c>
      <c r="C1879" s="13">
        <f t="shared" si="67"/>
        <v>0.66006562783678902</v>
      </c>
      <c r="E1879">
        <v>892.76</v>
      </c>
      <c r="F1879" s="16">
        <f>'[2]NP Inflow data'!C1879</f>
        <v>0.39034267064216999</v>
      </c>
      <c r="G1879" s="16">
        <f t="shared" si="66"/>
        <v>-7.7080958493578304</v>
      </c>
      <c r="H1879">
        <v>892.76</v>
      </c>
    </row>
    <row r="1880" spans="1:8">
      <c r="A1880">
        <v>952.77</v>
      </c>
      <c r="B1880" s="19">
        <f>'[2]NP Inflow data'!F1880</f>
        <v>0.66045005565488202</v>
      </c>
      <c r="C1880" s="13">
        <f t="shared" si="67"/>
        <v>0.66045005565488202</v>
      </c>
      <c r="E1880">
        <v>892.77</v>
      </c>
      <c r="F1880" s="16">
        <f>'[2]NP Inflow data'!C1880</f>
        <v>0.39089856418271002</v>
      </c>
      <c r="G1880" s="16">
        <f t="shared" si="66"/>
        <v>-7.7075399558172899</v>
      </c>
      <c r="H1880">
        <v>892.77</v>
      </c>
    </row>
    <row r="1881" spans="1:8">
      <c r="A1881">
        <v>952.78</v>
      </c>
      <c r="B1881" s="19">
        <f>'[2]NP Inflow data'!F1881</f>
        <v>0.66082303413607102</v>
      </c>
      <c r="C1881" s="13">
        <f t="shared" si="67"/>
        <v>0.66082303413607102</v>
      </c>
      <c r="E1881">
        <v>892.78</v>
      </c>
      <c r="F1881" s="16">
        <f>'[2]NP Inflow data'!C1881</f>
        <v>0.39145918022174597</v>
      </c>
      <c r="G1881" s="16">
        <f t="shared" si="66"/>
        <v>-7.706979339778254</v>
      </c>
      <c r="H1881">
        <v>892.78</v>
      </c>
    </row>
    <row r="1882" spans="1:8">
      <c r="A1882">
        <v>952.79</v>
      </c>
      <c r="B1882" s="19">
        <f>'[2]NP Inflow data'!F1882</f>
        <v>0.66118435491153904</v>
      </c>
      <c r="C1882" s="13">
        <f t="shared" si="67"/>
        <v>0.66118435491153904</v>
      </c>
      <c r="E1882">
        <v>892.79</v>
      </c>
      <c r="F1882" s="16">
        <f>'[2]NP Inflow data'!C1882</f>
        <v>0.39202459763516601</v>
      </c>
      <c r="G1882" s="16">
        <f t="shared" si="66"/>
        <v>-7.7064139223648338</v>
      </c>
      <c r="H1882">
        <v>892.79</v>
      </c>
    </row>
    <row r="1883" spans="1:8">
      <c r="A1883">
        <v>952.8</v>
      </c>
      <c r="B1883" s="19">
        <f>'[2]NP Inflow data'!F1883</f>
        <v>0.66153380961246999</v>
      </c>
      <c r="C1883" s="13">
        <f t="shared" si="67"/>
        <v>0.66153380961246999</v>
      </c>
      <c r="E1883">
        <v>892.8</v>
      </c>
      <c r="F1883" s="16">
        <f>'[2]NP Inflow data'!C1883</f>
        <v>0.39259489529886099</v>
      </c>
      <c r="G1883" s="16">
        <f t="shared" si="66"/>
        <v>-7.7058436247011395</v>
      </c>
      <c r="H1883">
        <v>892.8</v>
      </c>
    </row>
    <row r="1884" spans="1:8">
      <c r="A1884">
        <v>952.81</v>
      </c>
      <c r="B1884" s="19">
        <f>'[2]NP Inflow data'!F1884</f>
        <v>0.66187118987004501</v>
      </c>
      <c r="C1884" s="13">
        <f t="shared" si="67"/>
        <v>0.66187118987004501</v>
      </c>
      <c r="E1884">
        <v>892.81</v>
      </c>
      <c r="F1884" s="16">
        <f>'[2]NP Inflow data'!C1884</f>
        <v>0.39317015208871903</v>
      </c>
      <c r="G1884" s="16">
        <f t="shared" si="66"/>
        <v>-7.7052683679112812</v>
      </c>
      <c r="H1884">
        <v>892.81</v>
      </c>
    </row>
    <row r="1885" spans="1:8">
      <c r="A1885">
        <v>952.82</v>
      </c>
      <c r="B1885" s="19">
        <f>'[2]NP Inflow data'!F1885</f>
        <v>0.66219628731545299</v>
      </c>
      <c r="C1885" s="13">
        <f t="shared" si="67"/>
        <v>0.66219628731545299</v>
      </c>
      <c r="E1885">
        <v>892.82</v>
      </c>
      <c r="F1885" s="16">
        <f>'[2]NP Inflow data'!C1885</f>
        <v>0.39375044688063798</v>
      </c>
      <c r="G1885" s="16">
        <f t="shared" si="66"/>
        <v>-7.7046880731193621</v>
      </c>
      <c r="H1885">
        <v>892.82</v>
      </c>
    </row>
    <row r="1886" spans="1:8">
      <c r="A1886">
        <v>952.83</v>
      </c>
      <c r="B1886" s="19">
        <f>'[2]NP Inflow data'!F1886</f>
        <v>0.66250889357986698</v>
      </c>
      <c r="C1886" s="13">
        <f t="shared" si="67"/>
        <v>0.66250889357986698</v>
      </c>
      <c r="E1886">
        <v>892.83</v>
      </c>
      <c r="F1886" s="16">
        <f>'[2]NP Inflow data'!C1886</f>
        <v>0.39433585855049202</v>
      </c>
      <c r="G1886" s="16">
        <f t="shared" si="66"/>
        <v>-7.7041026614495083</v>
      </c>
      <c r="H1886">
        <v>892.83</v>
      </c>
    </row>
    <row r="1887" spans="1:8">
      <c r="A1887">
        <v>952.84</v>
      </c>
      <c r="B1887" s="19">
        <f>'[2]NP Inflow data'!F1887</f>
        <v>0.66280880029447697</v>
      </c>
      <c r="C1887" s="13">
        <f t="shared" si="67"/>
        <v>0.66280880029447697</v>
      </c>
      <c r="E1887">
        <v>892.84</v>
      </c>
      <c r="F1887" s="16">
        <f>'[2]NP Inflow data'!C1887</f>
        <v>0.39492646597417702</v>
      </c>
      <c r="G1887" s="16">
        <f t="shared" si="66"/>
        <v>-7.7035120540258228</v>
      </c>
      <c r="H1887">
        <v>892.84</v>
      </c>
    </row>
    <row r="1888" spans="1:8">
      <c r="A1888">
        <v>952.85</v>
      </c>
      <c r="B1888" s="19">
        <f>'[2]NP Inflow data'!F1888</f>
        <v>0.66309579909046301</v>
      </c>
      <c r="C1888" s="13">
        <f t="shared" si="67"/>
        <v>0.66309579909046301</v>
      </c>
      <c r="E1888">
        <v>892.85</v>
      </c>
      <c r="F1888" s="16">
        <f>'[2]NP Inflow data'!C1888</f>
        <v>0.39552234802758401</v>
      </c>
      <c r="G1888" s="16">
        <f t="shared" si="66"/>
        <v>-7.702916171972416</v>
      </c>
      <c r="H1888">
        <v>892.85</v>
      </c>
    </row>
    <row r="1889" spans="1:8">
      <c r="A1889">
        <v>952.86</v>
      </c>
      <c r="B1889" s="19">
        <f>'[2]NP Inflow data'!F1889</f>
        <v>0.66336968159901</v>
      </c>
      <c r="C1889" s="13">
        <f t="shared" si="67"/>
        <v>0.66336968159901</v>
      </c>
      <c r="E1889">
        <v>892.86</v>
      </c>
      <c r="F1889" s="16">
        <f>'[2]NP Inflow data'!C1889</f>
        <v>0.39612358358660199</v>
      </c>
      <c r="G1889" s="16">
        <f t="shared" si="66"/>
        <v>-7.7023149364133978</v>
      </c>
      <c r="H1889">
        <v>892.86</v>
      </c>
    </row>
    <row r="1890" spans="1:8">
      <c r="A1890">
        <v>952.87</v>
      </c>
      <c r="B1890" s="19">
        <f>'[2]NP Inflow data'!F1890</f>
        <v>0.66363023945129995</v>
      </c>
      <c r="C1890" s="13">
        <f t="shared" si="67"/>
        <v>0.66363023945129995</v>
      </c>
      <c r="E1890">
        <v>892.87</v>
      </c>
      <c r="F1890" s="16">
        <f>'[2]NP Inflow data'!C1890</f>
        <v>0.39673025152711899</v>
      </c>
      <c r="G1890" s="16">
        <f t="shared" si="66"/>
        <v>-7.7017082684728813</v>
      </c>
      <c r="H1890">
        <v>892.87</v>
      </c>
    </row>
    <row r="1891" spans="1:8">
      <c r="A1891">
        <v>952.88</v>
      </c>
      <c r="B1891" s="19">
        <f>'[2]NP Inflow data'!F1891</f>
        <v>0.66387726427851601</v>
      </c>
      <c r="C1891" s="13">
        <f t="shared" si="67"/>
        <v>0.66387726427851601</v>
      </c>
      <c r="E1891">
        <v>892.88</v>
      </c>
      <c r="F1891" s="16">
        <f>'[2]NP Inflow data'!C1891</f>
        <v>0.39734243072502601</v>
      </c>
      <c r="G1891" s="16">
        <f t="shared" si="66"/>
        <v>-7.7010960892749738</v>
      </c>
      <c r="H1891">
        <v>892.88</v>
      </c>
    </row>
    <row r="1892" spans="1:8">
      <c r="A1892">
        <v>952.89</v>
      </c>
      <c r="B1892" s="19">
        <f>'[2]NP Inflow data'!F1892</f>
        <v>0.66411054771184197</v>
      </c>
      <c r="C1892" s="13">
        <f t="shared" si="67"/>
        <v>0.66411054771184197</v>
      </c>
      <c r="E1892">
        <v>892.89</v>
      </c>
      <c r="F1892" s="16">
        <f>'[2]NP Inflow data'!C1892</f>
        <v>0.39796020005621102</v>
      </c>
      <c r="G1892" s="16">
        <f t="shared" si="66"/>
        <v>-7.7004783199437892</v>
      </c>
      <c r="H1892">
        <v>892.89</v>
      </c>
    </row>
    <row r="1893" spans="1:8">
      <c r="A1893">
        <v>952.9</v>
      </c>
      <c r="B1893" s="19">
        <f>'[2]NP Inflow data'!F1893</f>
        <v>0.66432988138246096</v>
      </c>
      <c r="C1893" s="13">
        <f t="shared" si="67"/>
        <v>0.66432988138246096</v>
      </c>
      <c r="E1893">
        <v>892.9</v>
      </c>
      <c r="F1893" s="16">
        <f>'[2]NP Inflow data'!C1893</f>
        <v>0.39858363839656402</v>
      </c>
      <c r="G1893" s="16">
        <f t="shared" si="66"/>
        <v>-7.6998548816034358</v>
      </c>
      <c r="H1893">
        <v>892.9</v>
      </c>
    </row>
    <row r="1894" spans="1:8">
      <c r="A1894">
        <v>952.91</v>
      </c>
      <c r="B1894" s="19">
        <f>'[2]NP Inflow data'!F1894</f>
        <v>0.66453505692155501</v>
      </c>
      <c r="C1894" s="13">
        <f t="shared" si="67"/>
        <v>0.66453505692155501</v>
      </c>
      <c r="E1894">
        <v>892.91</v>
      </c>
      <c r="F1894" s="16">
        <f>'[2]NP Inflow data'!C1894</f>
        <v>0.39921282462197399</v>
      </c>
      <c r="G1894" s="16">
        <f t="shared" si="66"/>
        <v>-7.6992256953780265</v>
      </c>
      <c r="H1894">
        <v>892.91</v>
      </c>
    </row>
    <row r="1895" spans="1:8">
      <c r="A1895">
        <v>952.92</v>
      </c>
      <c r="B1895" s="19">
        <f>'[2]NP Inflow data'!F1895</f>
        <v>0.66472586596030703</v>
      </c>
      <c r="C1895" s="13">
        <f t="shared" si="67"/>
        <v>0.66472586596030703</v>
      </c>
      <c r="E1895">
        <v>892.92</v>
      </c>
      <c r="F1895" s="16">
        <f>'[2]NP Inflow data'!C1895</f>
        <v>0.39984783760833098</v>
      </c>
      <c r="G1895" s="16">
        <f t="shared" si="66"/>
        <v>-7.6985906823916697</v>
      </c>
      <c r="H1895">
        <v>892.92</v>
      </c>
    </row>
    <row r="1896" spans="1:8">
      <c r="A1896">
        <v>952.93</v>
      </c>
      <c r="B1896" s="19">
        <f>'[2]NP Inflow data'!F1896</f>
        <v>0.66490210012990103</v>
      </c>
      <c r="C1896" s="13">
        <f t="shared" si="67"/>
        <v>0.66490210012990103</v>
      </c>
      <c r="E1896">
        <v>892.93</v>
      </c>
      <c r="F1896" s="16">
        <f>'[2]NP Inflow data'!C1896</f>
        <v>0.40048875623152402</v>
      </c>
      <c r="G1896" s="16">
        <f t="shared" si="66"/>
        <v>-7.6979497637684764</v>
      </c>
      <c r="H1896">
        <v>892.93</v>
      </c>
    </row>
    <row r="1897" spans="1:8">
      <c r="A1897">
        <v>952.94</v>
      </c>
      <c r="B1897" s="19">
        <f>'[2]NP Inflow data'!F1897</f>
        <v>0.66506355106152204</v>
      </c>
      <c r="C1897" s="13">
        <f t="shared" si="67"/>
        <v>0.66506355106152204</v>
      </c>
      <c r="E1897">
        <v>892.94</v>
      </c>
      <c r="F1897" s="16">
        <f>'[2]NP Inflow data'!C1897</f>
        <v>0.40113565936744999</v>
      </c>
      <c r="G1897" s="16">
        <f t="shared" si="66"/>
        <v>-7.6973028606325506</v>
      </c>
      <c r="H1897">
        <v>892.94</v>
      </c>
    </row>
    <row r="1898" spans="1:8">
      <c r="A1898">
        <v>952.95</v>
      </c>
      <c r="B1898" s="19">
        <f>'[2]NP Inflow data'!F1898</f>
        <v>0.66521001038634797</v>
      </c>
      <c r="C1898" s="13">
        <f t="shared" si="67"/>
        <v>0.66521001038634797</v>
      </c>
      <c r="E1898">
        <v>892.95</v>
      </c>
      <c r="F1898" s="16">
        <f>'[2]NP Inflow data'!C1898</f>
        <v>0.401788625891984</v>
      </c>
      <c r="G1898" s="16">
        <f t="shared" si="66"/>
        <v>-7.6966498941080159</v>
      </c>
      <c r="H1898">
        <v>892.95</v>
      </c>
    </row>
    <row r="1899" spans="1:8">
      <c r="A1899">
        <v>952.96</v>
      </c>
      <c r="B1899" s="19">
        <f>'[2]NP Inflow data'!F1899</f>
        <v>0.66534126973556496</v>
      </c>
      <c r="C1899" s="13">
        <f t="shared" si="67"/>
        <v>0.66534126973556496</v>
      </c>
      <c r="E1899">
        <v>892.96</v>
      </c>
      <c r="F1899" s="16">
        <f>'[2]NP Inflow data'!C1899</f>
        <v>0.40244773468102102</v>
      </c>
      <c r="G1899" s="16">
        <f t="shared" si="66"/>
        <v>-7.6959907853189788</v>
      </c>
      <c r="H1899">
        <v>892.96</v>
      </c>
    </row>
    <row r="1900" spans="1:8">
      <c r="A1900">
        <v>952.97</v>
      </c>
      <c r="B1900" s="19">
        <f>'[2]NP Inflow data'!F1900</f>
        <v>0.66545712074035501</v>
      </c>
      <c r="C1900" s="13">
        <f t="shared" si="67"/>
        <v>0.66545712074035501</v>
      </c>
      <c r="E1900">
        <v>892.97</v>
      </c>
      <c r="F1900" s="16">
        <f>'[2]NP Inflow data'!C1900</f>
        <v>0.40311306461045199</v>
      </c>
      <c r="G1900" s="16">
        <f t="shared" si="66"/>
        <v>-7.6953254553895478</v>
      </c>
      <c r="H1900">
        <v>892.97</v>
      </c>
    </row>
    <row r="1901" spans="1:8">
      <c r="A1901">
        <v>952.98</v>
      </c>
      <c r="B1901" s="19">
        <f>'[2]NP Inflow data'!F1901</f>
        <v>0.66555735503190305</v>
      </c>
      <c r="C1901" s="13">
        <f t="shared" si="67"/>
        <v>0.66555735503190305</v>
      </c>
      <c r="E1901">
        <v>892.98</v>
      </c>
      <c r="F1901" s="16">
        <f>'[2]NP Inflow data'!C1901</f>
        <v>0.403784694556166</v>
      </c>
      <c r="G1901" s="16">
        <f t="shared" si="66"/>
        <v>-7.6946538254438339</v>
      </c>
      <c r="H1901">
        <v>892.98</v>
      </c>
    </row>
    <row r="1902" spans="1:8">
      <c r="A1902">
        <v>952.99</v>
      </c>
      <c r="B1902" s="19">
        <f>'[2]NP Inflow data'!F1902</f>
        <v>0.66564176424138999</v>
      </c>
      <c r="C1902" s="13">
        <f t="shared" si="67"/>
        <v>0.66564176424138999</v>
      </c>
      <c r="E1902">
        <v>892.99</v>
      </c>
      <c r="F1902" s="16">
        <f>'[2]NP Inflow data'!C1902</f>
        <v>0.40446270339405199</v>
      </c>
      <c r="G1902" s="16">
        <f t="shared" si="66"/>
        <v>-7.6939758166059482</v>
      </c>
      <c r="H1902">
        <v>892.99</v>
      </c>
    </row>
    <row r="1903" spans="1:8">
      <c r="A1903">
        <v>953</v>
      </c>
      <c r="B1903" s="19">
        <f>'[2]NP Inflow data'!F1903</f>
        <v>0.66571013999999995</v>
      </c>
      <c r="C1903" s="13">
        <f t="shared" si="67"/>
        <v>0.66571013999999995</v>
      </c>
      <c r="E1903">
        <v>893</v>
      </c>
      <c r="F1903" s="16">
        <f>'[2]NP Inflow data'!C1903</f>
        <v>0.40514717</v>
      </c>
      <c r="G1903" s="16">
        <f t="shared" si="66"/>
        <v>-7.69329135</v>
      </c>
      <c r="H1903">
        <v>893</v>
      </c>
    </row>
    <row r="1904" spans="1:8">
      <c r="A1904">
        <v>953.01</v>
      </c>
      <c r="B1904" s="19">
        <f>'[2]NP Inflow data'!F1904</f>
        <v>0.66576243843371297</v>
      </c>
      <c r="C1904" s="13">
        <f t="shared" si="67"/>
        <v>0.66576243843371297</v>
      </c>
      <c r="E1904">
        <v>893.01</v>
      </c>
      <c r="F1904" s="16">
        <f>'[2]NP Inflow data'!C1904</f>
        <v>0.40583814526531897</v>
      </c>
      <c r="G1904" s="16">
        <f t="shared" si="66"/>
        <v>-7.6926003747346812</v>
      </c>
      <c r="H1904">
        <v>893.01</v>
      </c>
    </row>
    <row r="1905" spans="1:8">
      <c r="A1905">
        <v>953.02</v>
      </c>
      <c r="B1905" s="19">
        <f>'[2]NP Inflow data'!F1905</f>
        <v>0.66579927364769598</v>
      </c>
      <c r="C1905" s="13">
        <f t="shared" si="67"/>
        <v>0.66579927364769598</v>
      </c>
      <c r="E1905">
        <v>893.02</v>
      </c>
      <c r="F1905" s="16">
        <f>'[2]NP Inflow data'!C1905</f>
        <v>0.40653556814300201</v>
      </c>
      <c r="G1905" s="16">
        <f t="shared" si="66"/>
        <v>-7.6919029518569983</v>
      </c>
      <c r="H1905">
        <v>893.02</v>
      </c>
    </row>
    <row r="1906" spans="1:8">
      <c r="A1906">
        <v>953.03</v>
      </c>
      <c r="B1906" s="19">
        <f>'[2]NP Inflow data'!F1906</f>
        <v>0.66582142424191504</v>
      </c>
      <c r="C1906" s="13">
        <f t="shared" si="67"/>
        <v>0.66582142424191504</v>
      </c>
      <c r="E1906">
        <v>893.03</v>
      </c>
      <c r="F1906" s="16">
        <f>'[2]NP Inflow data'!C1906</f>
        <v>0.40723934960146002</v>
      </c>
      <c r="G1906" s="16">
        <f t="shared" si="66"/>
        <v>-7.6911991703985398</v>
      </c>
      <c r="H1906">
        <v>893.03</v>
      </c>
    </row>
    <row r="1907" spans="1:8">
      <c r="A1907">
        <v>953.04</v>
      </c>
      <c r="B1907" s="19">
        <f>'[2]NP Inflow data'!F1907</f>
        <v>0.66582966881633399</v>
      </c>
      <c r="C1907" s="13">
        <f t="shared" si="67"/>
        <v>0.66582966881633399</v>
      </c>
      <c r="E1907">
        <v>893.04</v>
      </c>
      <c r="F1907" s="16">
        <f>'[2]NP Inflow data'!C1907</f>
        <v>0.40794940060910501</v>
      </c>
      <c r="G1907" s="16">
        <f t="shared" si="66"/>
        <v>-7.6904891193908949</v>
      </c>
      <c r="H1907">
        <v>893.04</v>
      </c>
    </row>
    <row r="1908" spans="1:8">
      <c r="A1908">
        <v>953.05</v>
      </c>
      <c r="B1908" s="19">
        <f>'[2]NP Inflow data'!F1908</f>
        <v>0.66582478597091699</v>
      </c>
      <c r="C1908" s="13">
        <f t="shared" si="67"/>
        <v>0.66582478597091699</v>
      </c>
      <c r="E1908">
        <v>893.05</v>
      </c>
      <c r="F1908" s="16">
        <f>'[2]NP Inflow data'!C1908</f>
        <v>0.40866563213435197</v>
      </c>
      <c r="G1908" s="16">
        <f t="shared" si="66"/>
        <v>-7.6897728878656482</v>
      </c>
      <c r="H1908">
        <v>893.05</v>
      </c>
    </row>
    <row r="1909" spans="1:8">
      <c r="A1909">
        <v>953.06</v>
      </c>
      <c r="B1909" s="19">
        <f>'[2]NP Inflow data'!F1909</f>
        <v>0.66580755430562899</v>
      </c>
      <c r="C1909" s="13">
        <f t="shared" si="67"/>
        <v>0.66580755430562899</v>
      </c>
      <c r="E1909">
        <v>893.06</v>
      </c>
      <c r="F1909" s="16">
        <f>'[2]NP Inflow data'!C1909</f>
        <v>0.40938795514560999</v>
      </c>
      <c r="G1909" s="16">
        <f t="shared" si="66"/>
        <v>-7.6890505648543899</v>
      </c>
      <c r="H1909">
        <v>893.06</v>
      </c>
    </row>
    <row r="1910" spans="1:8">
      <c r="A1910">
        <v>953.07</v>
      </c>
      <c r="B1910" s="19">
        <f>'[2]NP Inflow data'!F1910</f>
        <v>0.66577875242043505</v>
      </c>
      <c r="C1910" s="13">
        <f t="shared" si="67"/>
        <v>0.66577875242043505</v>
      </c>
      <c r="E1910">
        <v>893.07</v>
      </c>
      <c r="F1910" s="16">
        <f>'[2]NP Inflow data'!C1910</f>
        <v>0.41011628061130201</v>
      </c>
      <c r="G1910" s="16">
        <f t="shared" si="66"/>
        <v>-7.6883222393886985</v>
      </c>
      <c r="H1910">
        <v>893.07</v>
      </c>
    </row>
    <row r="1911" spans="1:8">
      <c r="A1911">
        <v>953.08</v>
      </c>
      <c r="B1911" s="19">
        <f>'[2]NP Inflow data'!F1911</f>
        <v>0.665739158915301</v>
      </c>
      <c r="C1911" s="13">
        <f t="shared" si="67"/>
        <v>0.665739158915301</v>
      </c>
      <c r="E1911">
        <v>893.08</v>
      </c>
      <c r="F1911" s="16">
        <f>'[2]NP Inflow data'!C1911</f>
        <v>0.41085051949982199</v>
      </c>
      <c r="G1911" s="16">
        <f t="shared" si="66"/>
        <v>-7.6875880005001784</v>
      </c>
      <c r="H1911">
        <v>893.08</v>
      </c>
    </row>
    <row r="1912" spans="1:8">
      <c r="A1912">
        <v>953.09</v>
      </c>
      <c r="B1912" s="19">
        <f>'[2]NP Inflow data'!F1912</f>
        <v>0.66568955239018901</v>
      </c>
      <c r="C1912" s="13">
        <f t="shared" si="67"/>
        <v>0.66568955239018901</v>
      </c>
      <c r="E1912">
        <v>893.09</v>
      </c>
      <c r="F1912" s="16">
        <f>'[2]NP Inflow data'!C1912</f>
        <v>0.41159058277959198</v>
      </c>
      <c r="G1912" s="16">
        <f t="shared" si="66"/>
        <v>-7.6868479372204082</v>
      </c>
      <c r="H1912">
        <v>893.09</v>
      </c>
    </row>
    <row r="1913" spans="1:8">
      <c r="A1913">
        <v>953.1</v>
      </c>
      <c r="B1913" s="19">
        <f>'[2]NP Inflow data'!F1913</f>
        <v>0.66563071144506503</v>
      </c>
      <c r="C1913" s="13">
        <f t="shared" si="67"/>
        <v>0.66563071144506503</v>
      </c>
      <c r="E1913">
        <v>893.1</v>
      </c>
      <c r="F1913" s="16">
        <f>'[2]NP Inflow data'!C1913</f>
        <v>0.41233638141902401</v>
      </c>
      <c r="G1913" s="16">
        <f t="shared" si="66"/>
        <v>-7.686102138580976</v>
      </c>
      <c r="H1913">
        <v>893.1</v>
      </c>
    </row>
    <row r="1914" spans="1:8">
      <c r="A1914">
        <v>953.11</v>
      </c>
      <c r="B1914" s="19">
        <f>'[2]NP Inflow data'!F1914</f>
        <v>0.66556341467989399</v>
      </c>
      <c r="C1914" s="13">
        <f t="shared" si="67"/>
        <v>0.66556341467989399</v>
      </c>
      <c r="E1914">
        <v>893.11</v>
      </c>
      <c r="F1914" s="16">
        <f>'[2]NP Inflow data'!C1914</f>
        <v>0.41308782638652902</v>
      </c>
      <c r="G1914" s="16">
        <f t="shared" si="66"/>
        <v>-7.6853506936134712</v>
      </c>
      <c r="H1914">
        <v>893.11</v>
      </c>
    </row>
    <row r="1915" spans="1:8">
      <c r="A1915">
        <v>953.12</v>
      </c>
      <c r="B1915" s="19">
        <f>'[2]NP Inflow data'!F1915</f>
        <v>0.66548844069464097</v>
      </c>
      <c r="C1915" s="13">
        <f t="shared" si="67"/>
        <v>0.66548844069464097</v>
      </c>
      <c r="E1915">
        <v>893.12</v>
      </c>
      <c r="F1915" s="16">
        <f>'[2]NP Inflow data'!C1915</f>
        <v>0.41384482865052102</v>
      </c>
      <c r="G1915" s="16">
        <f t="shared" si="66"/>
        <v>-7.6845936913494794</v>
      </c>
      <c r="H1915">
        <v>893.12</v>
      </c>
    </row>
    <row r="1916" spans="1:8">
      <c r="A1916">
        <v>953.13</v>
      </c>
      <c r="B1916" s="19">
        <f>'[2]NP Inflow data'!F1916</f>
        <v>0.66540656808927001</v>
      </c>
      <c r="C1916" s="13">
        <f t="shared" si="67"/>
        <v>0.66540656808927001</v>
      </c>
      <c r="E1916">
        <v>893.13</v>
      </c>
      <c r="F1916" s="16">
        <f>'[2]NP Inflow data'!C1916</f>
        <v>0.41460729917941203</v>
      </c>
      <c r="G1916" s="16">
        <f t="shared" si="66"/>
        <v>-7.6838312208205881</v>
      </c>
      <c r="H1916">
        <v>893.13</v>
      </c>
    </row>
    <row r="1917" spans="1:8">
      <c r="A1917">
        <v>953.14</v>
      </c>
      <c r="B1917" s="19">
        <f>'[2]NP Inflow data'!F1917</f>
        <v>0.66531857546374495</v>
      </c>
      <c r="C1917" s="13">
        <f t="shared" si="67"/>
        <v>0.66531857546374495</v>
      </c>
      <c r="E1917">
        <v>893.14</v>
      </c>
      <c r="F1917" s="16">
        <f>'[2]NP Inflow data'!C1917</f>
        <v>0.41537514894161298</v>
      </c>
      <c r="G1917" s="16">
        <f t="shared" si="66"/>
        <v>-7.6830633710583873</v>
      </c>
      <c r="H1917">
        <v>893.14</v>
      </c>
    </row>
    <row r="1918" spans="1:8">
      <c r="A1918">
        <v>953.15</v>
      </c>
      <c r="B1918" s="19">
        <f>'[2]NP Inflow data'!F1918</f>
        <v>0.66522524141803197</v>
      </c>
      <c r="C1918" s="13">
        <f t="shared" si="67"/>
        <v>0.66522524141803197</v>
      </c>
      <c r="E1918">
        <v>893.15</v>
      </c>
      <c r="F1918" s="16">
        <f>'[2]NP Inflow data'!C1918</f>
        <v>0.41614828890553801</v>
      </c>
      <c r="G1918" s="16">
        <f t="shared" si="66"/>
        <v>-7.6822902310944619</v>
      </c>
      <c r="H1918">
        <v>893.15</v>
      </c>
    </row>
    <row r="1919" spans="1:8">
      <c r="A1919">
        <v>953.16</v>
      </c>
      <c r="B1919" s="19">
        <f>'[2]NP Inflow data'!F1919</f>
        <v>0.66512734455209499</v>
      </c>
      <c r="C1919" s="13">
        <f t="shared" si="67"/>
        <v>0.66512734455209499</v>
      </c>
      <c r="E1919">
        <v>893.16</v>
      </c>
      <c r="F1919" s="16">
        <f>'[2]NP Inflow data'!C1919</f>
        <v>0.41692663003959801</v>
      </c>
      <c r="G1919" s="16">
        <f t="shared" si="66"/>
        <v>-7.6815118899604018</v>
      </c>
      <c r="H1919">
        <v>893.16</v>
      </c>
    </row>
    <row r="1920" spans="1:8">
      <c r="A1920">
        <v>953.17</v>
      </c>
      <c r="B1920" s="19">
        <f>'[2]NP Inflow data'!F1920</f>
        <v>0.66502566346589898</v>
      </c>
      <c r="C1920" s="13">
        <f t="shared" si="67"/>
        <v>0.66502566346589898</v>
      </c>
      <c r="E1920">
        <v>893.17</v>
      </c>
      <c r="F1920" s="16">
        <f>'[2]NP Inflow data'!C1920</f>
        <v>0.41771008331220699</v>
      </c>
      <c r="G1920" s="16">
        <f t="shared" si="66"/>
        <v>-7.6807284366877928</v>
      </c>
      <c r="H1920">
        <v>893.17</v>
      </c>
    </row>
    <row r="1921" spans="1:8">
      <c r="A1921">
        <v>953.18</v>
      </c>
      <c r="B1921" s="19">
        <f>'[2]NP Inflow data'!F1921</f>
        <v>0.66492097675940798</v>
      </c>
      <c r="C1921" s="13">
        <f t="shared" si="67"/>
        <v>0.66492097675940798</v>
      </c>
      <c r="E1921">
        <v>893.18</v>
      </c>
      <c r="F1921" s="16">
        <f>'[2]NP Inflow data'!C1921</f>
        <v>0.41849855969177502</v>
      </c>
      <c r="G1921" s="16">
        <f t="shared" si="66"/>
        <v>-7.679939960308225</v>
      </c>
      <c r="H1921">
        <v>893.18</v>
      </c>
    </row>
    <row r="1922" spans="1:8">
      <c r="A1922">
        <v>953.19</v>
      </c>
      <c r="B1922" s="19">
        <f>'[2]NP Inflow data'!F1922</f>
        <v>0.66481406303258606</v>
      </c>
      <c r="C1922" s="13">
        <f t="shared" si="67"/>
        <v>0.66481406303258606</v>
      </c>
      <c r="E1922">
        <v>893.19</v>
      </c>
      <c r="F1922" s="16">
        <f>'[2]NP Inflow data'!C1922</f>
        <v>0.41929197014672498</v>
      </c>
      <c r="G1922" s="16">
        <f t="shared" si="66"/>
        <v>-7.6791465498532752</v>
      </c>
      <c r="H1922">
        <v>893.19</v>
      </c>
    </row>
    <row r="1923" spans="1:8">
      <c r="A1923">
        <v>953.2</v>
      </c>
      <c r="B1923" s="19">
        <f>'[2]NP Inflow data'!F1923</f>
        <v>0.66470570088540004</v>
      </c>
      <c r="C1923" s="13">
        <f t="shared" si="67"/>
        <v>0.66470570088540004</v>
      </c>
      <c r="E1923">
        <v>893.2</v>
      </c>
      <c r="F1923" s="16">
        <f>'[2]NP Inflow data'!C1923</f>
        <v>0.42009022564545001</v>
      </c>
      <c r="G1923" s="16">
        <f t="shared" si="66"/>
        <v>-7.6783482943545502</v>
      </c>
      <c r="H1923">
        <v>893.2</v>
      </c>
    </row>
    <row r="1924" spans="1:8">
      <c r="A1924">
        <v>953.21</v>
      </c>
      <c r="B1924" s="19">
        <f>'[2]NP Inflow data'!F1924</f>
        <v>0.66459666891781399</v>
      </c>
      <c r="C1924" s="13">
        <f t="shared" si="67"/>
        <v>0.66459666891781399</v>
      </c>
      <c r="E1924">
        <v>893.21</v>
      </c>
      <c r="F1924" s="16">
        <f>'[2]NP Inflow data'!C1924</f>
        <v>0.420893237156373</v>
      </c>
      <c r="G1924" s="16">
        <f t="shared" si="66"/>
        <v>-7.677545282843627</v>
      </c>
      <c r="H1924">
        <v>893.21</v>
      </c>
    </row>
    <row r="1925" spans="1:8">
      <c r="A1925">
        <v>953.22</v>
      </c>
      <c r="B1925" s="19">
        <f>'[2]NP Inflow data'!F1925</f>
        <v>0.66448774572979197</v>
      </c>
      <c r="C1925" s="13">
        <f t="shared" si="67"/>
        <v>0.66448774572979197</v>
      </c>
      <c r="E1925">
        <v>893.22</v>
      </c>
      <c r="F1925" s="16">
        <f>'[2]NP Inflow data'!C1925</f>
        <v>0.42170091564790502</v>
      </c>
      <c r="G1925" s="16">
        <f t="shared" ref="G1925:G1988" si="68">F1925-$F$3103</f>
        <v>-7.6767376043520947</v>
      </c>
      <c r="H1925">
        <v>893.22</v>
      </c>
    </row>
    <row r="1926" spans="1:8">
      <c r="A1926">
        <v>953.23</v>
      </c>
      <c r="B1926" s="19">
        <f>'[2]NP Inflow data'!F1926</f>
        <v>0.66437970992129902</v>
      </c>
      <c r="C1926" s="13">
        <f t="shared" ref="C1926:C1989" si="69">B1926-$B$24</f>
        <v>0.66437970992129902</v>
      </c>
      <c r="E1926">
        <v>893.23</v>
      </c>
      <c r="F1926" s="16">
        <f>'[2]NP Inflow data'!C1926</f>
        <v>0.42251317208845901</v>
      </c>
      <c r="G1926" s="16">
        <f t="shared" si="68"/>
        <v>-7.6759253479115408</v>
      </c>
      <c r="H1926">
        <v>893.23</v>
      </c>
    </row>
    <row r="1927" spans="1:8">
      <c r="A1927">
        <v>953.24</v>
      </c>
      <c r="B1927" s="19">
        <f>'[2]NP Inflow data'!F1927</f>
        <v>0.66427334009229999</v>
      </c>
      <c r="C1927" s="13">
        <f t="shared" si="69"/>
        <v>0.66427334009229999</v>
      </c>
      <c r="E1927">
        <v>893.24</v>
      </c>
      <c r="F1927" s="16">
        <f>'[2]NP Inflow data'!C1927</f>
        <v>0.42332991744644599</v>
      </c>
      <c r="G1927" s="16">
        <f t="shared" si="68"/>
        <v>-7.6751086025535544</v>
      </c>
      <c r="H1927">
        <v>893.24</v>
      </c>
    </row>
    <row r="1928" spans="1:8">
      <c r="A1928">
        <v>953.25</v>
      </c>
      <c r="B1928" s="19">
        <f>'[2]NP Inflow data'!F1928</f>
        <v>0.66416941484275904</v>
      </c>
      <c r="C1928" s="13">
        <f t="shared" si="69"/>
        <v>0.66416941484275904</v>
      </c>
      <c r="E1928">
        <v>893.25</v>
      </c>
      <c r="F1928" s="16">
        <f>'[2]NP Inflow data'!C1928</f>
        <v>0.42415106269028002</v>
      </c>
      <c r="G1928" s="16">
        <f t="shared" si="68"/>
        <v>-7.6742874573097204</v>
      </c>
      <c r="H1928">
        <v>893.25</v>
      </c>
    </row>
    <row r="1929" spans="1:8">
      <c r="A1929">
        <v>953.26</v>
      </c>
      <c r="B1929" s="19">
        <f>'[2]NP Inflow data'!F1929</f>
        <v>0.66406871277264101</v>
      </c>
      <c r="C1929" s="13">
        <f t="shared" si="69"/>
        <v>0.66406871277264101</v>
      </c>
      <c r="E1929">
        <v>893.26</v>
      </c>
      <c r="F1929" s="16">
        <f>'[2]NP Inflow data'!C1929</f>
        <v>0.424976518788373</v>
      </c>
      <c r="G1929" s="16">
        <f t="shared" si="68"/>
        <v>-7.673462001211627</v>
      </c>
      <c r="H1929">
        <v>893.26</v>
      </c>
    </row>
    <row r="1930" spans="1:8">
      <c r="A1930">
        <v>953.27</v>
      </c>
      <c r="B1930" s="19">
        <f>'[2]NP Inflow data'!F1930</f>
        <v>0.66397201248190996</v>
      </c>
      <c r="C1930" s="13">
        <f t="shared" si="69"/>
        <v>0.66397201248190996</v>
      </c>
      <c r="E1930">
        <v>893.27</v>
      </c>
      <c r="F1930" s="16">
        <f>'[2]NP Inflow data'!C1930</f>
        <v>0.425806196709136</v>
      </c>
      <c r="G1930" s="16">
        <f t="shared" si="68"/>
        <v>-7.6726323232908644</v>
      </c>
      <c r="H1930">
        <v>893.27</v>
      </c>
    </row>
    <row r="1931" spans="1:8">
      <c r="A1931">
        <v>953.28</v>
      </c>
      <c r="B1931" s="19">
        <f>'[2]NP Inflow data'!F1931</f>
        <v>0.66388009257053204</v>
      </c>
      <c r="C1931" s="13">
        <f t="shared" si="69"/>
        <v>0.66388009257053204</v>
      </c>
      <c r="E1931">
        <v>893.28</v>
      </c>
      <c r="F1931" s="16">
        <f>'[2]NP Inflow data'!C1931</f>
        <v>0.42664000742098301</v>
      </c>
      <c r="G1931" s="16">
        <f t="shared" si="68"/>
        <v>-7.6717985125790173</v>
      </c>
      <c r="H1931">
        <v>893.28</v>
      </c>
    </row>
    <row r="1932" spans="1:8">
      <c r="A1932">
        <v>953.29</v>
      </c>
      <c r="B1932" s="19">
        <f>'[2]NP Inflow data'!F1932</f>
        <v>0.663793731638471</v>
      </c>
      <c r="C1932" s="13">
        <f t="shared" si="69"/>
        <v>0.663793731638471</v>
      </c>
      <c r="E1932">
        <v>893.29</v>
      </c>
      <c r="F1932" s="16">
        <f>'[2]NP Inflow data'!C1932</f>
        <v>0.42747786189232501</v>
      </c>
      <c r="G1932" s="16">
        <f t="shared" si="68"/>
        <v>-7.670960658107675</v>
      </c>
      <c r="H1932">
        <v>893.29</v>
      </c>
    </row>
    <row r="1933" spans="1:8">
      <c r="A1933">
        <v>953.3</v>
      </c>
      <c r="B1933" s="19">
        <f>'[2]NP Inflow data'!F1933</f>
        <v>0.66371370828569198</v>
      </c>
      <c r="C1933" s="13">
        <f t="shared" si="69"/>
        <v>0.66371370828569198</v>
      </c>
      <c r="E1933">
        <v>893.3</v>
      </c>
      <c r="F1933" s="16">
        <f>'[2]NP Inflow data'!C1933</f>
        <v>0.42831967109157498</v>
      </c>
      <c r="G1933" s="16">
        <f t="shared" si="68"/>
        <v>-7.6701188489084249</v>
      </c>
      <c r="H1933">
        <v>893.3</v>
      </c>
    </row>
    <row r="1934" spans="1:8">
      <c r="A1934">
        <v>953.31</v>
      </c>
      <c r="B1934" s="19">
        <f>'[2]NP Inflow data'!F1934</f>
        <v>0.66364080111215895</v>
      </c>
      <c r="C1934" s="13">
        <f t="shared" si="69"/>
        <v>0.66364080111215895</v>
      </c>
      <c r="E1934">
        <v>893.31</v>
      </c>
      <c r="F1934" s="16">
        <f>'[2]NP Inflow data'!C1934</f>
        <v>0.42916534598714601</v>
      </c>
      <c r="G1934" s="16">
        <f t="shared" si="68"/>
        <v>-7.6692731740128544</v>
      </c>
      <c r="H1934">
        <v>893.31</v>
      </c>
    </row>
    <row r="1935" spans="1:8">
      <c r="A1935">
        <v>953.32</v>
      </c>
      <c r="B1935" s="19">
        <f>'[2]NP Inflow data'!F1935</f>
        <v>0.66357578871783596</v>
      </c>
      <c r="C1935" s="13">
        <f t="shared" si="69"/>
        <v>0.66357578871783596</v>
      </c>
      <c r="E1935">
        <v>893.32</v>
      </c>
      <c r="F1935" s="16">
        <f>'[2]NP Inflow data'!C1935</f>
        <v>0.43001479754745803</v>
      </c>
      <c r="G1935" s="16">
        <f t="shared" si="68"/>
        <v>-7.668423722452542</v>
      </c>
      <c r="H1935">
        <v>893.32</v>
      </c>
    </row>
    <row r="1936" spans="1:8">
      <c r="A1936">
        <v>953.33</v>
      </c>
      <c r="B1936" s="19">
        <f>'[2]NP Inflow data'!F1936</f>
        <v>0.66351944970268995</v>
      </c>
      <c r="C1936" s="13">
        <f t="shared" si="69"/>
        <v>0.66351944970268995</v>
      </c>
      <c r="E1936">
        <v>893.33</v>
      </c>
      <c r="F1936" s="16">
        <f>'[2]NP Inflow data'!C1936</f>
        <v>0.43086793674090501</v>
      </c>
      <c r="G1936" s="16">
        <f t="shared" si="68"/>
        <v>-7.6675705832590948</v>
      </c>
      <c r="H1936">
        <v>893.33</v>
      </c>
    </row>
    <row r="1937" spans="1:8">
      <c r="A1937">
        <v>953.34</v>
      </c>
      <c r="B1937" s="19">
        <f>'[2]NP Inflow data'!F1937</f>
        <v>0.66347256266668397</v>
      </c>
      <c r="C1937" s="13">
        <f t="shared" si="69"/>
        <v>0.66347256266668397</v>
      </c>
      <c r="E1937">
        <v>893.34</v>
      </c>
      <c r="F1937" s="16">
        <f>'[2]NP Inflow data'!C1937</f>
        <v>0.43172467453591001</v>
      </c>
      <c r="G1937" s="16">
        <f t="shared" si="68"/>
        <v>-7.6667138454640904</v>
      </c>
      <c r="H1937">
        <v>893.34</v>
      </c>
    </row>
    <row r="1938" spans="1:8">
      <c r="A1938">
        <v>953.35</v>
      </c>
      <c r="B1938" s="19">
        <f>'[2]NP Inflow data'!F1938</f>
        <v>0.66343590620978299</v>
      </c>
      <c r="C1938" s="13">
        <f t="shared" si="69"/>
        <v>0.66343590620978299</v>
      </c>
      <c r="E1938">
        <v>893.35</v>
      </c>
      <c r="F1938" s="16">
        <f>'[2]NP Inflow data'!C1938</f>
        <v>0.43258492190088399</v>
      </c>
      <c r="G1938" s="16">
        <f t="shared" si="68"/>
        <v>-7.6658535980991163</v>
      </c>
      <c r="H1938">
        <v>893.35</v>
      </c>
    </row>
    <row r="1939" spans="1:8">
      <c r="A1939">
        <v>953.36</v>
      </c>
      <c r="B1939" s="19">
        <f>'[2]NP Inflow data'!F1939</f>
        <v>0.66341025893195305</v>
      </c>
      <c r="C1939" s="13">
        <f t="shared" si="69"/>
        <v>0.66341025893195305</v>
      </c>
      <c r="E1939">
        <v>893.36</v>
      </c>
      <c r="F1939" s="16">
        <f>'[2]NP Inflow data'!C1939</f>
        <v>0.433448589804239</v>
      </c>
      <c r="G1939" s="16">
        <f t="shared" si="68"/>
        <v>-7.6649899301957616</v>
      </c>
      <c r="H1939">
        <v>893.36</v>
      </c>
    </row>
    <row r="1940" spans="1:8">
      <c r="A1940">
        <v>953.37</v>
      </c>
      <c r="B1940" s="19">
        <f>'[2]NP Inflow data'!F1940</f>
        <v>0.66339639943315598</v>
      </c>
      <c r="C1940" s="13">
        <f t="shared" si="69"/>
        <v>0.66339639943315598</v>
      </c>
      <c r="E1940">
        <v>893.37</v>
      </c>
      <c r="F1940" s="16">
        <f>'[2]NP Inflow data'!C1940</f>
        <v>0.43431558921438801</v>
      </c>
      <c r="G1940" s="16">
        <f t="shared" si="68"/>
        <v>-7.664122930785612</v>
      </c>
      <c r="H1940">
        <v>893.37</v>
      </c>
    </row>
    <row r="1941" spans="1:8">
      <c r="A1941">
        <v>953.38</v>
      </c>
      <c r="B1941" s="19">
        <f>'[2]NP Inflow data'!F1941</f>
        <v>0.66339510631335896</v>
      </c>
      <c r="C1941" s="13">
        <f t="shared" si="69"/>
        <v>0.66339510631335896</v>
      </c>
      <c r="E1941">
        <v>893.38</v>
      </c>
      <c r="F1941" s="16">
        <f>'[2]NP Inflow data'!C1941</f>
        <v>0.43518583109974401</v>
      </c>
      <c r="G1941" s="16">
        <f t="shared" si="68"/>
        <v>-7.6632526889002559</v>
      </c>
      <c r="H1941">
        <v>893.38</v>
      </c>
    </row>
    <row r="1942" spans="1:8">
      <c r="A1942">
        <v>953.39</v>
      </c>
      <c r="B1942" s="19">
        <f>'[2]NP Inflow data'!F1942</f>
        <v>0.66340715817252605</v>
      </c>
      <c r="C1942" s="13">
        <f t="shared" si="69"/>
        <v>0.66340715817252605</v>
      </c>
      <c r="E1942">
        <v>893.39</v>
      </c>
      <c r="F1942" s="16">
        <f>'[2]NP Inflow data'!C1942</f>
        <v>0.43605922642871803</v>
      </c>
      <c r="G1942" s="16">
        <f t="shared" si="68"/>
        <v>-7.6623792935712824</v>
      </c>
      <c r="H1942">
        <v>893.39</v>
      </c>
    </row>
    <row r="1943" spans="1:8">
      <c r="A1943">
        <v>953.4</v>
      </c>
      <c r="B1943" s="19">
        <f>'[2]NP Inflow data'!F1943</f>
        <v>0.66343333361062096</v>
      </c>
      <c r="C1943" s="13">
        <f t="shared" si="69"/>
        <v>0.66343333361062096</v>
      </c>
      <c r="E1943">
        <v>893.4</v>
      </c>
      <c r="F1943" s="16">
        <f>'[2]NP Inflow data'!C1943</f>
        <v>0.436935686169724</v>
      </c>
      <c r="G1943" s="16">
        <f t="shared" si="68"/>
        <v>-7.6615028338302764</v>
      </c>
      <c r="H1943">
        <v>893.4</v>
      </c>
    </row>
    <row r="1944" spans="1:8">
      <c r="A1944">
        <v>953.41</v>
      </c>
      <c r="B1944" s="19">
        <f>'[2]NP Inflow data'!F1944</f>
        <v>0.66347441122760997</v>
      </c>
      <c r="C1944" s="13">
        <f t="shared" si="69"/>
        <v>0.66347441122760997</v>
      </c>
      <c r="E1944">
        <v>893.41</v>
      </c>
      <c r="F1944" s="16">
        <f>'[2]NP Inflow data'!C1944</f>
        <v>0.437815121291172</v>
      </c>
      <c r="G1944" s="16">
        <f t="shared" si="68"/>
        <v>-7.6606233987088279</v>
      </c>
      <c r="H1944">
        <v>893.41</v>
      </c>
    </row>
    <row r="1945" spans="1:8">
      <c r="A1945">
        <v>953.42</v>
      </c>
      <c r="B1945" s="19">
        <f>'[2]NP Inflow data'!F1945</f>
        <v>0.66353116962345604</v>
      </c>
      <c r="C1945" s="13">
        <f t="shared" si="69"/>
        <v>0.66353116962345604</v>
      </c>
      <c r="E1945">
        <v>893.42</v>
      </c>
      <c r="F1945" s="16">
        <f>'[2]NP Inflow data'!C1945</f>
        <v>0.43869744276147599</v>
      </c>
      <c r="G1945" s="16">
        <f t="shared" si="68"/>
        <v>-7.6597410772385244</v>
      </c>
      <c r="H1945">
        <v>893.42</v>
      </c>
    </row>
    <row r="1946" spans="1:8">
      <c r="A1946">
        <v>953.43</v>
      </c>
      <c r="B1946" s="19">
        <f>'[2]NP Inflow data'!F1946</f>
        <v>0.663604387398125</v>
      </c>
      <c r="C1946" s="13">
        <f t="shared" si="69"/>
        <v>0.663604387398125</v>
      </c>
      <c r="E1946">
        <v>893.43</v>
      </c>
      <c r="F1946" s="16">
        <f>'[2]NP Inflow data'!C1946</f>
        <v>0.43958256154904701</v>
      </c>
      <c r="G1946" s="16">
        <f t="shared" si="68"/>
        <v>-7.6588559584509532</v>
      </c>
      <c r="H1946">
        <v>893.43</v>
      </c>
    </row>
    <row r="1947" spans="1:8">
      <c r="A1947">
        <v>953.44</v>
      </c>
      <c r="B1947" s="19">
        <f>'[2]NP Inflow data'!F1947</f>
        <v>0.663694843151583</v>
      </c>
      <c r="C1947" s="13">
        <f t="shared" si="69"/>
        <v>0.663694843151583</v>
      </c>
      <c r="E1947">
        <v>893.44</v>
      </c>
      <c r="F1947" s="16">
        <f>'[2]NP Inflow data'!C1947</f>
        <v>0.44047038862230897</v>
      </c>
      <c r="G1947" s="16">
        <f t="shared" si="68"/>
        <v>-7.6579681313776913</v>
      </c>
      <c r="H1947">
        <v>893.44</v>
      </c>
    </row>
    <row r="1948" spans="1:8">
      <c r="A1948">
        <v>953.45</v>
      </c>
      <c r="B1948" s="19">
        <f>'[2]NP Inflow data'!F1948</f>
        <v>0.66380331548379101</v>
      </c>
      <c r="C1948" s="13">
        <f t="shared" si="69"/>
        <v>0.66380331548379101</v>
      </c>
      <c r="E1948">
        <v>893.45</v>
      </c>
      <c r="F1948" s="16">
        <f>'[2]NP Inflow data'!C1948</f>
        <v>0.441360834949653</v>
      </c>
      <c r="G1948" s="16">
        <f t="shared" si="68"/>
        <v>-7.6570776850503472</v>
      </c>
      <c r="H1948">
        <v>893.45</v>
      </c>
    </row>
    <row r="1949" spans="1:8">
      <c r="A1949">
        <v>953.46</v>
      </c>
      <c r="B1949" s="19">
        <f>'[2]NP Inflow data'!F1949</f>
        <v>0.66393058299471597</v>
      </c>
      <c r="C1949" s="13">
        <f t="shared" si="69"/>
        <v>0.66393058299471597</v>
      </c>
      <c r="E1949">
        <v>893.46</v>
      </c>
      <c r="F1949" s="16">
        <f>'[2]NP Inflow data'!C1949</f>
        <v>0.44225381149950199</v>
      </c>
      <c r="G1949" s="16">
        <f t="shared" si="68"/>
        <v>-7.6561847085004979</v>
      </c>
      <c r="H1949">
        <v>893.46</v>
      </c>
    </row>
    <row r="1950" spans="1:8">
      <c r="A1950">
        <v>953.47</v>
      </c>
      <c r="B1950" s="19">
        <f>'[2]NP Inflow data'!F1950</f>
        <v>0.66407742428432204</v>
      </c>
      <c r="C1950" s="13">
        <f t="shared" si="69"/>
        <v>0.66407742428432204</v>
      </c>
      <c r="E1950">
        <v>893.47</v>
      </c>
      <c r="F1950" s="16">
        <f>'[2]NP Inflow data'!C1950</f>
        <v>0.44314922924026801</v>
      </c>
      <c r="G1950" s="16">
        <f t="shared" si="68"/>
        <v>-7.6552892907597325</v>
      </c>
      <c r="H1950">
        <v>893.47</v>
      </c>
    </row>
    <row r="1951" spans="1:8">
      <c r="A1951">
        <v>953.48</v>
      </c>
      <c r="B1951" s="19">
        <f>'[2]NP Inflow data'!F1951</f>
        <v>0.66424461795257495</v>
      </c>
      <c r="C1951" s="13">
        <f t="shared" si="69"/>
        <v>0.66424461795257495</v>
      </c>
      <c r="E1951">
        <v>893.48</v>
      </c>
      <c r="F1951" s="16">
        <f>'[2]NP Inflow data'!C1951</f>
        <v>0.444046999140363</v>
      </c>
      <c r="G1951" s="16">
        <f t="shared" si="68"/>
        <v>-7.6543915208596376</v>
      </c>
      <c r="H1951">
        <v>893.48</v>
      </c>
    </row>
    <row r="1952" spans="1:8">
      <c r="A1952">
        <v>953.49</v>
      </c>
      <c r="B1952" s="19">
        <f>'[2]NP Inflow data'!F1952</f>
        <v>0.66443294259943797</v>
      </c>
      <c r="C1952" s="13">
        <f t="shared" si="69"/>
        <v>0.66443294259943797</v>
      </c>
      <c r="E1952">
        <v>893.49</v>
      </c>
      <c r="F1952" s="16">
        <f>'[2]NP Inflow data'!C1952</f>
        <v>0.44494703216819997</v>
      </c>
      <c r="G1952" s="16">
        <f t="shared" si="68"/>
        <v>-7.6534914878318006</v>
      </c>
      <c r="H1952">
        <v>893.49</v>
      </c>
    </row>
    <row r="1953" spans="1:8">
      <c r="A1953">
        <v>953.5</v>
      </c>
      <c r="B1953" s="19">
        <f>'[2]NP Inflow data'!F1953</f>
        <v>0.66464317682487695</v>
      </c>
      <c r="C1953" s="13">
        <f t="shared" si="69"/>
        <v>0.66464317682487695</v>
      </c>
      <c r="E1953">
        <v>893.5</v>
      </c>
      <c r="F1953" s="16">
        <f>'[2]NP Inflow data'!C1953</f>
        <v>0.445849239292191</v>
      </c>
      <c r="G1953" s="16">
        <f t="shared" si="68"/>
        <v>-7.6525892807078089</v>
      </c>
      <c r="H1953">
        <v>893.5</v>
      </c>
    </row>
    <row r="1954" spans="1:8">
      <c r="A1954">
        <v>953.51</v>
      </c>
      <c r="B1954" s="19">
        <f>'[2]NP Inflow data'!F1954</f>
        <v>0.66487609922885504</v>
      </c>
      <c r="C1954" s="13">
        <f t="shared" si="69"/>
        <v>0.66487609922885504</v>
      </c>
      <c r="E1954">
        <v>893.51</v>
      </c>
      <c r="F1954" s="16">
        <f>'[2]NP Inflow data'!C1954</f>
        <v>0.44675353148074798</v>
      </c>
      <c r="G1954" s="16">
        <f t="shared" si="68"/>
        <v>-7.6516849885192526</v>
      </c>
      <c r="H1954">
        <v>893.51</v>
      </c>
    </row>
    <row r="1955" spans="1:8">
      <c r="A1955">
        <v>953.52</v>
      </c>
      <c r="B1955" s="19">
        <f>'[2]NP Inflow data'!F1955</f>
        <v>0.66513248841133799</v>
      </c>
      <c r="C1955" s="13">
        <f t="shared" si="69"/>
        <v>0.66513248841133799</v>
      </c>
      <c r="E1955">
        <v>893.52</v>
      </c>
      <c r="F1955" s="16">
        <f>'[2]NP Inflow data'!C1955</f>
        <v>0.44765981970228402</v>
      </c>
      <c r="G1955" s="16">
        <f t="shared" si="68"/>
        <v>-7.6507787002977166</v>
      </c>
      <c r="H1955">
        <v>893.52</v>
      </c>
    </row>
    <row r="1956" spans="1:8">
      <c r="A1956">
        <v>953.53</v>
      </c>
      <c r="B1956" s="19">
        <f>'[2]NP Inflow data'!F1956</f>
        <v>0.66541312297229105</v>
      </c>
      <c r="C1956" s="13">
        <f t="shared" si="69"/>
        <v>0.66541312297229105</v>
      </c>
      <c r="E1956">
        <v>893.53</v>
      </c>
      <c r="F1956" s="16">
        <f>'[2]NP Inflow data'!C1956</f>
        <v>0.44856801492520998</v>
      </c>
      <c r="G1956" s="16">
        <f t="shared" si="68"/>
        <v>-7.6498705050747899</v>
      </c>
      <c r="H1956">
        <v>893.53</v>
      </c>
    </row>
    <row r="1957" spans="1:8">
      <c r="A1957">
        <v>953.54</v>
      </c>
      <c r="B1957" s="19">
        <f>'[2]NP Inflow data'!F1957</f>
        <v>0.66571878151167796</v>
      </c>
      <c r="C1957" s="13">
        <f t="shared" si="69"/>
        <v>0.66571878151167796</v>
      </c>
      <c r="E1957">
        <v>893.54</v>
      </c>
      <c r="F1957" s="16">
        <f>'[2]NP Inflow data'!C1957</f>
        <v>0.44947802811794002</v>
      </c>
      <c r="G1957" s="16">
        <f t="shared" si="68"/>
        <v>-7.6489604918820602</v>
      </c>
      <c r="H1957">
        <v>893.54</v>
      </c>
    </row>
    <row r="1958" spans="1:8">
      <c r="A1958">
        <v>953.55</v>
      </c>
      <c r="B1958" s="19">
        <f>'[2]NP Inflow data'!F1958</f>
        <v>0.666050242629463</v>
      </c>
      <c r="C1958" s="13">
        <f t="shared" si="69"/>
        <v>0.666050242629463</v>
      </c>
      <c r="E1958">
        <v>893.55</v>
      </c>
      <c r="F1958" s="16">
        <f>'[2]NP Inflow data'!C1958</f>
        <v>0.45038977024888499</v>
      </c>
      <c r="G1958" s="16">
        <f t="shared" si="68"/>
        <v>-7.6480487497511156</v>
      </c>
      <c r="H1958">
        <v>893.55</v>
      </c>
    </row>
    <row r="1959" spans="1:8">
      <c r="A1959">
        <v>953.56</v>
      </c>
      <c r="B1959" s="19">
        <f>'[2]NP Inflow data'!F1959</f>
        <v>0.66640828492561299</v>
      </c>
      <c r="C1959" s="13">
        <f t="shared" si="69"/>
        <v>0.66640828492561299</v>
      </c>
      <c r="E1959">
        <v>893.56</v>
      </c>
      <c r="F1959" s="16">
        <f>'[2]NP Inflow data'!C1959</f>
        <v>0.45130315228645801</v>
      </c>
      <c r="G1959" s="16">
        <f t="shared" si="68"/>
        <v>-7.6471353677135419</v>
      </c>
      <c r="H1959">
        <v>893.56</v>
      </c>
    </row>
    <row r="1960" spans="1:8">
      <c r="A1960">
        <v>953.57</v>
      </c>
      <c r="B1960" s="19">
        <f>'[2]NP Inflow data'!F1960</f>
        <v>0.666793687000094</v>
      </c>
      <c r="C1960" s="13">
        <f t="shared" si="69"/>
        <v>0.666793687000094</v>
      </c>
      <c r="E1960">
        <v>893.57</v>
      </c>
      <c r="F1960" s="16">
        <f>'[2]NP Inflow data'!C1960</f>
        <v>0.45221808519908102</v>
      </c>
      <c r="G1960" s="16">
        <f t="shared" si="68"/>
        <v>-7.6462204348009193</v>
      </c>
      <c r="H1960">
        <v>893.57</v>
      </c>
    </row>
    <row r="1961" spans="1:8">
      <c r="A1961">
        <v>953.58</v>
      </c>
      <c r="B1961" s="19">
        <f>'[2]NP Inflow data'!F1961</f>
        <v>0.66720722745286498</v>
      </c>
      <c r="C1961" s="13">
        <f t="shared" si="69"/>
        <v>0.66720722745286498</v>
      </c>
      <c r="E1961">
        <v>893.58</v>
      </c>
      <c r="F1961" s="16">
        <f>'[2]NP Inflow data'!C1961</f>
        <v>0.453134479955146</v>
      </c>
      <c r="G1961" s="16">
        <f t="shared" si="68"/>
        <v>-7.645304040044854</v>
      </c>
      <c r="H1961">
        <v>893.58</v>
      </c>
    </row>
    <row r="1962" spans="1:8">
      <c r="A1962">
        <v>953.59</v>
      </c>
      <c r="B1962" s="19">
        <f>'[2]NP Inflow data'!F1962</f>
        <v>0.66764968488389298</v>
      </c>
      <c r="C1962" s="13">
        <f t="shared" si="69"/>
        <v>0.66764968488389298</v>
      </c>
      <c r="E1962">
        <v>893.59</v>
      </c>
      <c r="F1962" s="16">
        <f>'[2]NP Inflow data'!C1962</f>
        <v>0.45405224752307599</v>
      </c>
      <c r="G1962" s="16">
        <f t="shared" si="68"/>
        <v>-7.6443862724769245</v>
      </c>
      <c r="H1962">
        <v>893.59</v>
      </c>
    </row>
    <row r="1963" spans="1:8">
      <c r="A1963">
        <v>953.6</v>
      </c>
      <c r="B1963" s="19">
        <f>'[2]NP Inflow data'!F1963</f>
        <v>0.66812183789314294</v>
      </c>
      <c r="C1963" s="13">
        <f t="shared" si="69"/>
        <v>0.66812183789314294</v>
      </c>
      <c r="E1963">
        <v>893.6</v>
      </c>
      <c r="F1963" s="16">
        <f>'[2]NP Inflow data'!C1963</f>
        <v>0.45497129887128301</v>
      </c>
      <c r="G1963" s="16">
        <f t="shared" si="68"/>
        <v>-7.6434672211287173</v>
      </c>
      <c r="H1963">
        <v>893.6</v>
      </c>
    </row>
    <row r="1964" spans="1:8">
      <c r="A1964">
        <v>953.61</v>
      </c>
      <c r="B1964" s="19">
        <f>'[2]NP Inflow data'!F1964</f>
        <v>0.66862446508058004</v>
      </c>
      <c r="C1964" s="13">
        <f t="shared" si="69"/>
        <v>0.66862446508058004</v>
      </c>
      <c r="E1964">
        <v>893.61</v>
      </c>
      <c r="F1964" s="16">
        <f>'[2]NP Inflow data'!C1964</f>
        <v>0.45589154496818002</v>
      </c>
      <c r="G1964" s="16">
        <f t="shared" si="68"/>
        <v>-7.64254697503182</v>
      </c>
      <c r="H1964">
        <v>893.61</v>
      </c>
    </row>
    <row r="1965" spans="1:8">
      <c r="A1965">
        <v>953.62</v>
      </c>
      <c r="B1965" s="19">
        <f>'[2]NP Inflow data'!F1965</f>
        <v>0.669158345046168</v>
      </c>
      <c r="C1965" s="13">
        <f t="shared" si="69"/>
        <v>0.669158345046168</v>
      </c>
      <c r="E1965">
        <v>893.62</v>
      </c>
      <c r="F1965" s="16">
        <f>'[2]NP Inflow data'!C1965</f>
        <v>0.45681289678217701</v>
      </c>
      <c r="G1965" s="16">
        <f t="shared" si="68"/>
        <v>-7.6416256232178235</v>
      </c>
      <c r="H1965">
        <v>893.62</v>
      </c>
    </row>
    <row r="1966" spans="1:8">
      <c r="A1966">
        <v>953.63</v>
      </c>
      <c r="B1966" s="19">
        <f>'[2]NP Inflow data'!F1966</f>
        <v>0.66972425638987299</v>
      </c>
      <c r="C1966" s="13">
        <f t="shared" si="69"/>
        <v>0.66972425638987299</v>
      </c>
      <c r="E1966">
        <v>893.63</v>
      </c>
      <c r="F1966" s="16">
        <f>'[2]NP Inflow data'!C1966</f>
        <v>0.45773526528168901</v>
      </c>
      <c r="G1966" s="16">
        <f t="shared" si="68"/>
        <v>-7.6407032547183116</v>
      </c>
      <c r="H1966">
        <v>893.63</v>
      </c>
    </row>
    <row r="1967" spans="1:8">
      <c r="A1967">
        <v>953.64</v>
      </c>
      <c r="B1967" s="19">
        <f>'[2]NP Inflow data'!F1967</f>
        <v>0.67032297771165905</v>
      </c>
      <c r="C1967" s="13">
        <f t="shared" si="69"/>
        <v>0.67032297771165905</v>
      </c>
      <c r="E1967">
        <v>893.64</v>
      </c>
      <c r="F1967" s="16">
        <f>'[2]NP Inflow data'!C1967</f>
        <v>0.45865856143512701</v>
      </c>
      <c r="G1967" s="16">
        <f t="shared" si="68"/>
        <v>-7.6397799585648736</v>
      </c>
      <c r="H1967">
        <v>893.64</v>
      </c>
    </row>
    <row r="1968" spans="1:8">
      <c r="A1968">
        <v>953.65</v>
      </c>
      <c r="B1968" s="19">
        <f>'[2]NP Inflow data'!F1968</f>
        <v>0.67095528761149004</v>
      </c>
      <c r="C1968" s="13">
        <f t="shared" si="69"/>
        <v>0.67095528761149004</v>
      </c>
      <c r="E1968">
        <v>893.65</v>
      </c>
      <c r="F1968" s="16">
        <f>'[2]NP Inflow data'!C1968</f>
        <v>0.45958269621090397</v>
      </c>
      <c r="G1968" s="16">
        <f t="shared" si="68"/>
        <v>-7.638855823789096</v>
      </c>
      <c r="H1968">
        <v>893.65</v>
      </c>
    </row>
    <row r="1969" spans="1:8">
      <c r="A1969">
        <v>953.66</v>
      </c>
      <c r="B1969" s="19">
        <f>'[2]NP Inflow data'!F1969</f>
        <v>0.671621964689332</v>
      </c>
      <c r="C1969" s="13">
        <f t="shared" si="69"/>
        <v>0.671621964689332</v>
      </c>
      <c r="E1969">
        <v>893.66</v>
      </c>
      <c r="F1969" s="16">
        <f>'[2]NP Inflow data'!C1969</f>
        <v>0.46050758057743102</v>
      </c>
      <c r="G1969" s="16">
        <f t="shared" si="68"/>
        <v>-7.637930939422569</v>
      </c>
      <c r="H1969">
        <v>893.66</v>
      </c>
    </row>
    <row r="1970" spans="1:8">
      <c r="A1970">
        <v>953.67</v>
      </c>
      <c r="B1970" s="19">
        <f>'[2]NP Inflow data'!F1970</f>
        <v>0.67232378754514899</v>
      </c>
      <c r="C1970" s="13">
        <f t="shared" si="69"/>
        <v>0.67232378754514899</v>
      </c>
      <c r="E1970">
        <v>893.67</v>
      </c>
      <c r="F1970" s="16">
        <f>'[2]NP Inflow data'!C1970</f>
        <v>0.46143312550312199</v>
      </c>
      <c r="G1970" s="16">
        <f t="shared" si="68"/>
        <v>-7.6370053944968781</v>
      </c>
      <c r="H1970">
        <v>893.67</v>
      </c>
    </row>
    <row r="1971" spans="1:8">
      <c r="A1971">
        <v>953.68</v>
      </c>
      <c r="B1971" s="19">
        <f>'[2]NP Inflow data'!F1971</f>
        <v>0.67306153477890496</v>
      </c>
      <c r="C1971" s="13">
        <f t="shared" si="69"/>
        <v>0.67306153477890496</v>
      </c>
      <c r="E1971">
        <v>893.68</v>
      </c>
      <c r="F1971" s="16">
        <f>'[2]NP Inflow data'!C1971</f>
        <v>0.462359241956388</v>
      </c>
      <c r="G1971" s="16">
        <f t="shared" si="68"/>
        <v>-7.6360792780436118</v>
      </c>
      <c r="H1971">
        <v>893.68</v>
      </c>
    </row>
    <row r="1972" spans="1:8">
      <c r="A1972">
        <v>953.69</v>
      </c>
      <c r="B1972" s="19">
        <f>'[2]NP Inflow data'!F1972</f>
        <v>0.67383598499057495</v>
      </c>
      <c r="C1972" s="13">
        <f t="shared" si="69"/>
        <v>0.67383598499057495</v>
      </c>
      <c r="E1972">
        <v>893.69</v>
      </c>
      <c r="F1972" s="16">
        <f>'[2]NP Inflow data'!C1972</f>
        <v>0.463285840905652</v>
      </c>
      <c r="G1972" s="16">
        <f t="shared" si="68"/>
        <v>-7.6351526790943485</v>
      </c>
      <c r="H1972">
        <v>893.69</v>
      </c>
    </row>
    <row r="1973" spans="1:8">
      <c r="A1973">
        <v>953.7</v>
      </c>
      <c r="B1973" s="19">
        <f>'[2]NP Inflow data'!F1973</f>
        <v>0.67464791678010505</v>
      </c>
      <c r="C1973" s="13">
        <f t="shared" si="69"/>
        <v>0.67464791678010505</v>
      </c>
      <c r="E1973">
        <v>893.7</v>
      </c>
      <c r="F1973" s="16">
        <f>'[2]NP Inflow data'!C1973</f>
        <v>0.46421283331930602</v>
      </c>
      <c r="G1973" s="16">
        <f t="shared" si="68"/>
        <v>-7.6342256866806943</v>
      </c>
      <c r="H1973">
        <v>893.7</v>
      </c>
    </row>
    <row r="1974" spans="1:8">
      <c r="A1974">
        <v>953.71</v>
      </c>
      <c r="B1974" s="19">
        <f>'[2]NP Inflow data'!F1974</f>
        <v>0.67549810874746896</v>
      </c>
      <c r="C1974" s="13">
        <f t="shared" si="69"/>
        <v>0.67549810874746896</v>
      </c>
      <c r="E1974">
        <v>893.71</v>
      </c>
      <c r="F1974" s="16">
        <f>'[2]NP Inflow data'!C1974</f>
        <v>0.46514013016577199</v>
      </c>
      <c r="G1974" s="16">
        <f t="shared" si="68"/>
        <v>-7.6332983898342279</v>
      </c>
      <c r="H1974">
        <v>893.71</v>
      </c>
    </row>
    <row r="1975" spans="1:8">
      <c r="A1975">
        <v>953.72</v>
      </c>
      <c r="B1975" s="19">
        <f>'[2]NP Inflow data'!F1975</f>
        <v>0.67638733949263197</v>
      </c>
      <c r="C1975" s="13">
        <f t="shared" si="69"/>
        <v>0.67638733949263197</v>
      </c>
      <c r="E1975">
        <v>893.72</v>
      </c>
      <c r="F1975" s="16">
        <f>'[2]NP Inflow data'!C1975</f>
        <v>0.46606764241346299</v>
      </c>
      <c r="G1975" s="16">
        <f t="shared" si="68"/>
        <v>-7.6323708775865375</v>
      </c>
      <c r="H1975">
        <v>893.72</v>
      </c>
    </row>
    <row r="1976" spans="1:8">
      <c r="A1976">
        <v>953.73</v>
      </c>
      <c r="B1976" s="19">
        <f>'[2]NP Inflow data'!F1976</f>
        <v>0.67731638761555701</v>
      </c>
      <c r="C1976" s="13">
        <f t="shared" si="69"/>
        <v>0.67731638761555701</v>
      </c>
      <c r="E1976">
        <v>893.73</v>
      </c>
      <c r="F1976" s="16">
        <f>'[2]NP Inflow data'!C1976</f>
        <v>0.46699528103079002</v>
      </c>
      <c r="G1976" s="16">
        <f t="shared" si="68"/>
        <v>-7.6314432389692097</v>
      </c>
      <c r="H1976">
        <v>893.73</v>
      </c>
    </row>
    <row r="1977" spans="1:8">
      <c r="A1977">
        <v>953.74</v>
      </c>
      <c r="B1977" s="19">
        <f>'[2]NP Inflow data'!F1977</f>
        <v>0.67828603171621005</v>
      </c>
      <c r="C1977" s="13">
        <f t="shared" si="69"/>
        <v>0.67828603171621005</v>
      </c>
      <c r="E1977">
        <v>893.74</v>
      </c>
      <c r="F1977" s="16">
        <f>'[2]NP Inflow data'!C1977</f>
        <v>0.46792295698616698</v>
      </c>
      <c r="G1977" s="16">
        <f t="shared" si="68"/>
        <v>-7.6305155630138328</v>
      </c>
      <c r="H1977">
        <v>893.74</v>
      </c>
    </row>
    <row r="1978" spans="1:8">
      <c r="A1978">
        <v>953.75</v>
      </c>
      <c r="B1978" s="19">
        <f>'[2]NP Inflow data'!F1978</f>
        <v>0.67929705039455601</v>
      </c>
      <c r="C1978" s="13">
        <f t="shared" si="69"/>
        <v>0.67929705039455601</v>
      </c>
      <c r="E1978">
        <v>893.75</v>
      </c>
      <c r="F1978" s="16">
        <f>'[2]NP Inflow data'!C1978</f>
        <v>0.46885058124800599</v>
      </c>
      <c r="G1978" s="16">
        <f t="shared" si="68"/>
        <v>-7.6295879387519943</v>
      </c>
      <c r="H1978">
        <v>893.75</v>
      </c>
    </row>
    <row r="1979" spans="1:8">
      <c r="A1979">
        <v>953.76</v>
      </c>
      <c r="B1979" s="19">
        <f>'[2]NP Inflow data'!F1979</f>
        <v>0.68035022225055897</v>
      </c>
      <c r="C1979" s="13">
        <f t="shared" si="69"/>
        <v>0.68035022225055897</v>
      </c>
      <c r="E1979">
        <v>893.76</v>
      </c>
      <c r="F1979" s="16">
        <f>'[2]NP Inflow data'!C1979</f>
        <v>0.46977806478471901</v>
      </c>
      <c r="G1979" s="16">
        <f t="shared" si="68"/>
        <v>-7.6286604552152815</v>
      </c>
      <c r="H1979">
        <v>893.76</v>
      </c>
    </row>
    <row r="1980" spans="1:8">
      <c r="A1980">
        <v>953.77</v>
      </c>
      <c r="B1980" s="19">
        <f>'[2]NP Inflow data'!F1980</f>
        <v>0.68144632588418397</v>
      </c>
      <c r="C1980" s="13">
        <f t="shared" si="69"/>
        <v>0.68144632588418397</v>
      </c>
      <c r="E1980">
        <v>893.77</v>
      </c>
      <c r="F1980" s="16">
        <f>'[2]NP Inflow data'!C1980</f>
        <v>0.47070531856471698</v>
      </c>
      <c r="G1980" s="16">
        <f t="shared" si="68"/>
        <v>-7.6277332014352837</v>
      </c>
      <c r="H1980">
        <v>893.77</v>
      </c>
    </row>
    <row r="1981" spans="1:8">
      <c r="A1981">
        <v>953.78</v>
      </c>
      <c r="B1981" s="19">
        <f>'[2]NP Inflow data'!F1981</f>
        <v>0.68258613989539496</v>
      </c>
      <c r="C1981" s="13">
        <f t="shared" si="69"/>
        <v>0.68258613989539496</v>
      </c>
      <c r="E1981">
        <v>893.78</v>
      </c>
      <c r="F1981" s="16">
        <f>'[2]NP Inflow data'!C1981</f>
        <v>0.47163225355641403</v>
      </c>
      <c r="G1981" s="16">
        <f t="shared" si="68"/>
        <v>-7.6268062664435865</v>
      </c>
      <c r="H1981">
        <v>893.78</v>
      </c>
    </row>
    <row r="1982" spans="1:8">
      <c r="A1982">
        <v>953.79</v>
      </c>
      <c r="B1982" s="19">
        <f>'[2]NP Inflow data'!F1982</f>
        <v>0.683770442884157</v>
      </c>
      <c r="C1982" s="13">
        <f t="shared" si="69"/>
        <v>0.683770442884157</v>
      </c>
      <c r="E1982">
        <v>893.79</v>
      </c>
      <c r="F1982" s="16">
        <f>'[2]NP Inflow data'!C1982</f>
        <v>0.47255878072822199</v>
      </c>
      <c r="G1982" s="16">
        <f t="shared" si="68"/>
        <v>-7.6258797392717783</v>
      </c>
      <c r="H1982">
        <v>893.79</v>
      </c>
    </row>
    <row r="1983" spans="1:8">
      <c r="A1983">
        <v>953.8</v>
      </c>
      <c r="B1983" s="19">
        <f>'[2]NP Inflow data'!F1983</f>
        <v>0.68500001345043504</v>
      </c>
      <c r="C1983" s="13">
        <f t="shared" si="69"/>
        <v>0.68500001345043504</v>
      </c>
      <c r="E1983">
        <v>893.8</v>
      </c>
      <c r="F1983" s="16">
        <f>'[2]NP Inflow data'!C1983</f>
        <v>0.473484811048554</v>
      </c>
      <c r="G1983" s="16">
        <f t="shared" si="68"/>
        <v>-7.6249537089514465</v>
      </c>
      <c r="H1983">
        <v>893.8</v>
      </c>
    </row>
    <row r="1984" spans="1:8">
      <c r="A1984">
        <v>953.81</v>
      </c>
      <c r="B1984" s="19">
        <f>'[2]NP Inflow data'!F1984</f>
        <v>0.68627563019419402</v>
      </c>
      <c r="C1984" s="13">
        <f t="shared" si="69"/>
        <v>0.68627563019419402</v>
      </c>
      <c r="E1984">
        <v>893.81</v>
      </c>
      <c r="F1984" s="16">
        <f>'[2]NP Inflow data'!C1984</f>
        <v>0.47441025548582</v>
      </c>
      <c r="G1984" s="16">
        <f t="shared" si="68"/>
        <v>-7.6240282645141804</v>
      </c>
      <c r="H1984">
        <v>893.81</v>
      </c>
    </row>
    <row r="1985" spans="1:8">
      <c r="A1985">
        <v>953.82</v>
      </c>
      <c r="B1985" s="19">
        <f>'[2]NP Inflow data'!F1985</f>
        <v>0.68759807171541398</v>
      </c>
      <c r="C1985" s="13">
        <f t="shared" si="69"/>
        <v>0.68759807171541398</v>
      </c>
      <c r="E1985">
        <v>893.82</v>
      </c>
      <c r="F1985" s="16">
        <f>'[2]NP Inflow data'!C1985</f>
        <v>0.47533502500844499</v>
      </c>
      <c r="G1985" s="16">
        <f t="shared" si="68"/>
        <v>-7.6231034949915548</v>
      </c>
      <c r="H1985">
        <v>893.82</v>
      </c>
    </row>
    <row r="1986" spans="1:8">
      <c r="A1986">
        <v>953.83</v>
      </c>
      <c r="B1986" s="19">
        <f>'[2]NP Inflow data'!F1986</f>
        <v>0.68896811661402801</v>
      </c>
      <c r="C1986" s="13">
        <f t="shared" si="69"/>
        <v>0.68896811661402801</v>
      </c>
      <c r="E1986">
        <v>893.83</v>
      </c>
      <c r="F1986" s="16">
        <f>'[2]NP Inflow data'!C1986</f>
        <v>0.476259030584819</v>
      </c>
      <c r="G1986" s="16">
        <f t="shared" si="68"/>
        <v>-7.6221794894151813</v>
      </c>
      <c r="H1986">
        <v>893.83</v>
      </c>
    </row>
    <row r="1987" spans="1:8">
      <c r="A1987">
        <v>953.84</v>
      </c>
      <c r="B1987" s="19">
        <f>'[2]NP Inflow data'!F1987</f>
        <v>0.69038654349001705</v>
      </c>
      <c r="C1987" s="13">
        <f t="shared" si="69"/>
        <v>0.69038654349001705</v>
      </c>
      <c r="E1987">
        <v>893.84</v>
      </c>
      <c r="F1987" s="16">
        <f>'[2]NP Inflow data'!C1987</f>
        <v>0.47718218318336603</v>
      </c>
      <c r="G1987" s="16">
        <f t="shared" si="68"/>
        <v>-7.6212563368166339</v>
      </c>
      <c r="H1987">
        <v>893.84</v>
      </c>
    </row>
    <row r="1988" spans="1:8">
      <c r="A1988">
        <v>953.85</v>
      </c>
      <c r="B1988" s="19">
        <f>'[2]NP Inflow data'!F1988</f>
        <v>0.69185413094334602</v>
      </c>
      <c r="C1988" s="13">
        <f t="shared" si="69"/>
        <v>0.69185413094334602</v>
      </c>
      <c r="E1988">
        <v>893.85</v>
      </c>
      <c r="F1988" s="16">
        <f>'[2]NP Inflow data'!C1988</f>
        <v>0.47810439377249703</v>
      </c>
      <c r="G1988" s="16">
        <f t="shared" si="68"/>
        <v>-7.6203341262275028</v>
      </c>
      <c r="H1988">
        <v>893.85</v>
      </c>
    </row>
    <row r="1989" spans="1:8">
      <c r="A1989">
        <v>953.86</v>
      </c>
      <c r="B1989" s="19">
        <f>'[2]NP Inflow data'!F1989</f>
        <v>0.69337165757397801</v>
      </c>
      <c r="C1989" s="13">
        <f t="shared" si="69"/>
        <v>0.69337165757397801</v>
      </c>
      <c r="E1989">
        <v>893.86</v>
      </c>
      <c r="F1989" s="16">
        <f>'[2]NP Inflow data'!C1989</f>
        <v>0.47902557332062501</v>
      </c>
      <c r="G1989" s="16">
        <f t="shared" ref="G1989:G2052" si="70">F1989-$F$3103</f>
        <v>-7.6194129466793754</v>
      </c>
      <c r="H1989">
        <v>893.86</v>
      </c>
    </row>
    <row r="1990" spans="1:8">
      <c r="A1990">
        <v>953.87</v>
      </c>
      <c r="B1990" s="19">
        <f>'[2]NP Inflow data'!F1990</f>
        <v>0.69493990198187905</v>
      </c>
      <c r="C1990" s="13">
        <f t="shared" ref="C1990:C2053" si="71">B1990-$B$24</f>
        <v>0.69493990198187905</v>
      </c>
      <c r="E1990">
        <v>893.87</v>
      </c>
      <c r="F1990" s="16">
        <f>'[2]NP Inflow data'!C1990</f>
        <v>0.47994563279616298</v>
      </c>
      <c r="G1990" s="16">
        <f t="shared" si="70"/>
        <v>-7.6184928872038373</v>
      </c>
      <c r="H1990">
        <v>893.87</v>
      </c>
    </row>
    <row r="1991" spans="1:8">
      <c r="A1991">
        <v>953.88</v>
      </c>
      <c r="B1991" s="19">
        <f>'[2]NP Inflow data'!F1991</f>
        <v>0.69655964276701399</v>
      </c>
      <c r="C1991" s="13">
        <f t="shared" si="71"/>
        <v>0.69655964276701399</v>
      </c>
      <c r="E1991">
        <v>893.88</v>
      </c>
      <c r="F1991" s="16">
        <f>'[2]NP Inflow data'!C1991</f>
        <v>0.48086448316752201</v>
      </c>
      <c r="G1991" s="16">
        <f t="shared" si="70"/>
        <v>-7.6175740368324778</v>
      </c>
      <c r="H1991">
        <v>893.88</v>
      </c>
    </row>
    <row r="1992" spans="1:8">
      <c r="A1992">
        <v>953.89</v>
      </c>
      <c r="B1992" s="19">
        <f>'[2]NP Inflow data'!F1992</f>
        <v>0.69823165852934699</v>
      </c>
      <c r="C1992" s="13">
        <f t="shared" si="71"/>
        <v>0.69823165852934699</v>
      </c>
      <c r="E1992">
        <v>893.89</v>
      </c>
      <c r="F1992" s="16">
        <f>'[2]NP Inflow data'!C1992</f>
        <v>0.48178203540311398</v>
      </c>
      <c r="G1992" s="16">
        <f t="shared" si="70"/>
        <v>-7.616656484596886</v>
      </c>
      <c r="H1992">
        <v>893.89</v>
      </c>
    </row>
    <row r="1993" spans="1:8">
      <c r="A1993">
        <v>953.9</v>
      </c>
      <c r="B1993" s="19">
        <f>'[2]NP Inflow data'!F1993</f>
        <v>0.699956727868842</v>
      </c>
      <c r="C1993" s="13">
        <f t="shared" si="71"/>
        <v>0.699956727868842</v>
      </c>
      <c r="E1993">
        <v>893.9</v>
      </c>
      <c r="F1993" s="16">
        <f>'[2]NP Inflow data'!C1993</f>
        <v>0.48269820047135298</v>
      </c>
      <c r="G1993" s="16">
        <f t="shared" si="70"/>
        <v>-7.6157403195286468</v>
      </c>
      <c r="H1993">
        <v>893.9</v>
      </c>
    </row>
    <row r="1994" spans="1:8">
      <c r="A1994">
        <v>953.91</v>
      </c>
      <c r="B1994" s="19">
        <f>'[2]NP Inflow data'!F1994</f>
        <v>0.70173562938546397</v>
      </c>
      <c r="C1994" s="13">
        <f t="shared" si="71"/>
        <v>0.70173562938546397</v>
      </c>
      <c r="E1994">
        <v>893.91</v>
      </c>
      <c r="F1994" s="16">
        <f>'[2]NP Inflow data'!C1994</f>
        <v>0.483612889340651</v>
      </c>
      <c r="G1994" s="16">
        <f t="shared" si="70"/>
        <v>-7.6148256306593494</v>
      </c>
      <c r="H1994">
        <v>893.91</v>
      </c>
    </row>
    <row r="1995" spans="1:8">
      <c r="A1995">
        <v>953.92</v>
      </c>
      <c r="B1995" s="19">
        <f>'[2]NP Inflow data'!F1995</f>
        <v>0.70356914167917906</v>
      </c>
      <c r="C1995" s="13">
        <f t="shared" si="71"/>
        <v>0.70356914167917906</v>
      </c>
      <c r="E1995">
        <v>893.92</v>
      </c>
      <c r="F1995" s="16">
        <f>'[2]NP Inflow data'!C1995</f>
        <v>0.484526012979419</v>
      </c>
      <c r="G1995" s="16">
        <f t="shared" si="70"/>
        <v>-7.6139125070205811</v>
      </c>
      <c r="H1995">
        <v>893.92</v>
      </c>
    </row>
    <row r="1996" spans="1:8">
      <c r="A1996">
        <v>953.93</v>
      </c>
      <c r="B1996" s="19">
        <f>'[2]NP Inflow data'!F1996</f>
        <v>0.70545804334995099</v>
      </c>
      <c r="C1996" s="13">
        <f t="shared" si="71"/>
        <v>0.70545804334995099</v>
      </c>
      <c r="E1996">
        <v>893.93</v>
      </c>
      <c r="F1996" s="16">
        <f>'[2]NP Inflow data'!C1996</f>
        <v>0.48543748235606998</v>
      </c>
      <c r="G1996" s="16">
        <f t="shared" si="70"/>
        <v>-7.6130010376439303</v>
      </c>
      <c r="H1996">
        <v>893.93</v>
      </c>
    </row>
    <row r="1997" spans="1:8">
      <c r="A1997">
        <v>953.94</v>
      </c>
      <c r="B1997" s="19">
        <f>'[2]NP Inflow data'!F1997</f>
        <v>0.70740311299776604</v>
      </c>
      <c r="C1997" s="13">
        <f t="shared" si="71"/>
        <v>0.70740311299776604</v>
      </c>
      <c r="E1997">
        <v>893.94</v>
      </c>
      <c r="F1997" s="16">
        <f>'[2]NP Inflow data'!C1997</f>
        <v>0.48634720843902701</v>
      </c>
      <c r="G1997" s="16">
        <f t="shared" si="70"/>
        <v>-7.612091311560973</v>
      </c>
      <c r="H1997">
        <v>893.94</v>
      </c>
    </row>
    <row r="1998" spans="1:8">
      <c r="A1998">
        <v>953.95</v>
      </c>
      <c r="B1998" s="19">
        <f>'[2]NP Inflow data'!F1998</f>
        <v>0.70940512922254595</v>
      </c>
      <c r="C1998" s="13">
        <f t="shared" si="71"/>
        <v>0.70940512922254595</v>
      </c>
      <c r="E1998">
        <v>893.95</v>
      </c>
      <c r="F1998" s="16">
        <f>'[2]NP Inflow data'!C1998</f>
        <v>0.487255102196682</v>
      </c>
      <c r="G1998" s="16">
        <f t="shared" si="70"/>
        <v>-7.6111834178033178</v>
      </c>
      <c r="H1998">
        <v>893.95</v>
      </c>
    </row>
    <row r="1999" spans="1:8">
      <c r="A1999">
        <v>953.96</v>
      </c>
      <c r="B1999" s="19">
        <f>'[2]NP Inflow data'!F1999</f>
        <v>0.71146487062427599</v>
      </c>
      <c r="C1999" s="13">
        <f t="shared" si="71"/>
        <v>0.71146487062427599</v>
      </c>
      <c r="E1999">
        <v>893.96</v>
      </c>
      <c r="F1999" s="16">
        <f>'[2]NP Inflow data'!C1999</f>
        <v>0.488161074597456</v>
      </c>
      <c r="G1999" s="16">
        <f t="shared" si="70"/>
        <v>-7.6102774454025441</v>
      </c>
      <c r="H1999">
        <v>893.96</v>
      </c>
    </row>
    <row r="2000" spans="1:8">
      <c r="A2000">
        <v>953.97</v>
      </c>
      <c r="B2000" s="19">
        <f>'[2]NP Inflow data'!F2000</f>
        <v>0.713583115802922</v>
      </c>
      <c r="C2000" s="13">
        <f t="shared" si="71"/>
        <v>0.713583115802922</v>
      </c>
      <c r="E2000">
        <v>893.97</v>
      </c>
      <c r="F2000" s="16">
        <f>'[2]NP Inflow data'!C2000</f>
        <v>0.48906503660976303</v>
      </c>
      <c r="G2000" s="16">
        <f t="shared" si="70"/>
        <v>-7.6093734833902369</v>
      </c>
      <c r="H2000">
        <v>893.97</v>
      </c>
    </row>
    <row r="2001" spans="1:8">
      <c r="A2001">
        <v>953.98</v>
      </c>
      <c r="B2001" s="19">
        <f>'[2]NP Inflow data'!F2001</f>
        <v>0.71576064335844802</v>
      </c>
      <c r="C2001" s="13">
        <f t="shared" si="71"/>
        <v>0.71576064335844802</v>
      </c>
      <c r="E2001">
        <v>893.98</v>
      </c>
      <c r="F2001" s="16">
        <f>'[2]NP Inflow data'!C2001</f>
        <v>0.48996689920201397</v>
      </c>
      <c r="G2001" s="16">
        <f t="shared" si="70"/>
        <v>-7.6084716207979861</v>
      </c>
      <c r="H2001">
        <v>893.98</v>
      </c>
    </row>
    <row r="2002" spans="1:8">
      <c r="A2002">
        <v>953.99</v>
      </c>
      <c r="B2002" s="19">
        <f>'[2]NP Inflow data'!F2002</f>
        <v>0.71799823189081902</v>
      </c>
      <c r="C2002" s="13">
        <f t="shared" si="71"/>
        <v>0.71799823189081902</v>
      </c>
      <c r="E2002">
        <v>893.99</v>
      </c>
      <c r="F2002" s="16">
        <f>'[2]NP Inflow data'!C2002</f>
        <v>0.49086657334262301</v>
      </c>
      <c r="G2002" s="16">
        <f t="shared" si="70"/>
        <v>-7.6075719466573775</v>
      </c>
      <c r="H2002">
        <v>893.99</v>
      </c>
    </row>
    <row r="2003" spans="1:8">
      <c r="A2003">
        <v>954</v>
      </c>
      <c r="B2003" s="19">
        <f>'[2]NP Inflow data'!F2003</f>
        <v>0.72029666000000003</v>
      </c>
      <c r="C2003" s="13">
        <f t="shared" si="71"/>
        <v>0.72029666000000003</v>
      </c>
      <c r="E2003">
        <v>894</v>
      </c>
      <c r="F2003" s="16">
        <f>'[2]NP Inflow data'!C2003</f>
        <v>0.49176396999999999</v>
      </c>
      <c r="G2003" s="16">
        <f t="shared" si="70"/>
        <v>-7.6066745500000001</v>
      </c>
      <c r="H2003">
        <v>894</v>
      </c>
    </row>
    <row r="2004" spans="1:8">
      <c r="A2004">
        <v>954.01</v>
      </c>
      <c r="B2004" s="19">
        <f>'[2]NP Inflow data'!F2004</f>
        <v>0.72265638238780705</v>
      </c>
      <c r="C2004" s="13">
        <f t="shared" si="71"/>
        <v>0.72265638238780705</v>
      </c>
      <c r="E2004">
        <v>894.01</v>
      </c>
      <c r="F2004" s="16">
        <f>'[2]NP Inflow data'!C2004</f>
        <v>0.49265901708257698</v>
      </c>
      <c r="G2004" s="16">
        <f t="shared" si="70"/>
        <v>-7.6057795029174233</v>
      </c>
      <c r="H2004">
        <v>894.01</v>
      </c>
    </row>
    <row r="2005" spans="1:8">
      <c r="A2005">
        <v>954.02</v>
      </c>
      <c r="B2005" s="19">
        <f>'[2]NP Inflow data'!F2005</f>
        <v>0.72507655816346706</v>
      </c>
      <c r="C2005" s="13">
        <f t="shared" si="71"/>
        <v>0.72507655816346706</v>
      </c>
      <c r="E2005">
        <v>894.02</v>
      </c>
      <c r="F2005" s="16">
        <f>'[2]NP Inflow data'!C2005</f>
        <v>0.49355171025885702</v>
      </c>
      <c r="G2005" s="16">
        <f t="shared" si="70"/>
        <v>-7.6048868097411431</v>
      </c>
      <c r="H2005">
        <v>894.02</v>
      </c>
    </row>
    <row r="2006" spans="1:8">
      <c r="A2006">
        <v>954.03</v>
      </c>
      <c r="B2006" s="19">
        <f>'[2]NP Inflow data'!F2006</f>
        <v>0.72755602253805696</v>
      </c>
      <c r="C2006" s="13">
        <f t="shared" si="71"/>
        <v>0.72755602253805696</v>
      </c>
      <c r="E2006">
        <v>894.03</v>
      </c>
      <c r="F2006" s="16">
        <f>'[2]NP Inflow data'!C2006</f>
        <v>0.49444206213736203</v>
      </c>
      <c r="G2006" s="16">
        <f t="shared" si="70"/>
        <v>-7.603996457862638</v>
      </c>
      <c r="H2006">
        <v>894.03</v>
      </c>
    </row>
    <row r="2007" spans="1:8">
      <c r="A2007">
        <v>954.04</v>
      </c>
      <c r="B2007" s="19">
        <f>'[2]NP Inflow data'!F2007</f>
        <v>0.73009361072265599</v>
      </c>
      <c r="C2007" s="13">
        <f t="shared" si="71"/>
        <v>0.73009361072265599</v>
      </c>
      <c r="E2007">
        <v>894.04</v>
      </c>
      <c r="F2007" s="16">
        <f>'[2]NP Inflow data'!C2007</f>
        <v>0.49533008532661199</v>
      </c>
      <c r="G2007" s="16">
        <f t="shared" si="70"/>
        <v>-7.6031084346733886</v>
      </c>
      <c r="H2007">
        <v>894.04</v>
      </c>
    </row>
    <row r="2008" spans="1:8">
      <c r="A2008">
        <v>954.05</v>
      </c>
      <c r="B2008" s="19">
        <f>'[2]NP Inflow data'!F2008</f>
        <v>0.73268815792834296</v>
      </c>
      <c r="C2008" s="13">
        <f t="shared" si="71"/>
        <v>0.73268815792834296</v>
      </c>
      <c r="E2008">
        <v>894.05</v>
      </c>
      <c r="F2008" s="16">
        <f>'[2]NP Inflow data'!C2008</f>
        <v>0.49621579243512898</v>
      </c>
      <c r="G2008" s="16">
        <f t="shared" si="70"/>
        <v>-7.6022227275648708</v>
      </c>
      <c r="H2008">
        <v>894.05</v>
      </c>
    </row>
    <row r="2009" spans="1:8">
      <c r="A2009">
        <v>954.06</v>
      </c>
      <c r="B2009" s="19">
        <f>'[2]NP Inflow data'!F2009</f>
        <v>0.735338499366194</v>
      </c>
      <c r="C2009" s="13">
        <f t="shared" si="71"/>
        <v>0.735338499366194</v>
      </c>
      <c r="E2009">
        <v>894.06</v>
      </c>
      <c r="F2009" s="16">
        <f>'[2]NP Inflow data'!C2009</f>
        <v>0.49709919607143499</v>
      </c>
      <c r="G2009" s="16">
        <f t="shared" si="70"/>
        <v>-7.6013393239285652</v>
      </c>
      <c r="H2009">
        <v>894.06</v>
      </c>
    </row>
    <row r="2010" spans="1:8">
      <c r="A2010">
        <v>954.07</v>
      </c>
      <c r="B2010" s="19">
        <f>'[2]NP Inflow data'!F2010</f>
        <v>0.73804347024732098</v>
      </c>
      <c r="C2010" s="13">
        <f t="shared" si="71"/>
        <v>0.73804347024732098</v>
      </c>
      <c r="E2010">
        <v>894.07</v>
      </c>
      <c r="F2010" s="16">
        <f>'[2]NP Inflow data'!C2010</f>
        <v>0.49798030884406203</v>
      </c>
      <c r="G2010" s="16">
        <f t="shared" si="70"/>
        <v>-7.6004582111559378</v>
      </c>
      <c r="H2010">
        <v>894.07</v>
      </c>
    </row>
    <row r="2011" spans="1:8">
      <c r="A2011">
        <v>954.08</v>
      </c>
      <c r="B2011" s="19">
        <f>'[2]NP Inflow data'!F2011</f>
        <v>0.74080190578273797</v>
      </c>
      <c r="C2011" s="13">
        <f t="shared" si="71"/>
        <v>0.74080190578273797</v>
      </c>
      <c r="E2011">
        <v>894.08</v>
      </c>
      <c r="F2011" s="16">
        <f>'[2]NP Inflow data'!C2011</f>
        <v>0.49885914336150899</v>
      </c>
      <c r="G2011" s="16">
        <f t="shared" si="70"/>
        <v>-7.5995793766384914</v>
      </c>
      <c r="H2011">
        <v>894.08</v>
      </c>
    </row>
    <row r="2012" spans="1:8">
      <c r="A2012">
        <v>954.09</v>
      </c>
      <c r="B2012" s="19">
        <f>'[2]NP Inflow data'!F2012</f>
        <v>0.74361264118355597</v>
      </c>
      <c r="C2012" s="13">
        <f t="shared" si="71"/>
        <v>0.74361264118355597</v>
      </c>
      <c r="E2012">
        <v>894.09</v>
      </c>
      <c r="F2012" s="16">
        <f>'[2]NP Inflow data'!C2012</f>
        <v>0.499735712232309</v>
      </c>
      <c r="G2012" s="16">
        <f t="shared" si="70"/>
        <v>-7.5987028077676912</v>
      </c>
      <c r="H2012">
        <v>894.09</v>
      </c>
    </row>
    <row r="2013" spans="1:8">
      <c r="A2013">
        <v>954.1</v>
      </c>
      <c r="B2013" s="19">
        <f>'[2]NP Inflow data'!F2013</f>
        <v>0.74647451166085199</v>
      </c>
      <c r="C2013" s="13">
        <f t="shared" si="71"/>
        <v>0.74647451166085199</v>
      </c>
      <c r="E2013">
        <v>894.1</v>
      </c>
      <c r="F2013" s="16">
        <f>'[2]NP Inflow data'!C2013</f>
        <v>0.500610028064984</v>
      </c>
      <c r="G2013" s="16">
        <f t="shared" si="70"/>
        <v>-7.5978284919350161</v>
      </c>
      <c r="H2013">
        <v>894.1</v>
      </c>
    </row>
    <row r="2014" spans="1:8">
      <c r="A2014">
        <v>954.11</v>
      </c>
      <c r="B2014" s="19">
        <f>'[2]NP Inflow data'!F2014</f>
        <v>0.74938635242570495</v>
      </c>
      <c r="C2014" s="13">
        <f t="shared" si="71"/>
        <v>0.74938635242570495</v>
      </c>
      <c r="E2014">
        <v>894.11</v>
      </c>
      <c r="F2014" s="16">
        <f>'[2]NP Inflow data'!C2014</f>
        <v>0.501482103468054</v>
      </c>
      <c r="G2014" s="16">
        <f t="shared" si="70"/>
        <v>-7.5969564165319463</v>
      </c>
      <c r="H2014">
        <v>894.11</v>
      </c>
    </row>
    <row r="2015" spans="1:8">
      <c r="A2015">
        <v>954.12</v>
      </c>
      <c r="B2015" s="19">
        <f>'[2]NP Inflow data'!F2015</f>
        <v>0.75234699868919197</v>
      </c>
      <c r="C2015" s="13">
        <f t="shared" si="71"/>
        <v>0.75234699868919197</v>
      </c>
      <c r="E2015">
        <v>894.12</v>
      </c>
      <c r="F2015" s="16">
        <f>'[2]NP Inflow data'!C2015</f>
        <v>0.50235195105004105</v>
      </c>
      <c r="G2015" s="16">
        <f t="shared" si="70"/>
        <v>-7.5960865689499588</v>
      </c>
      <c r="H2015">
        <v>894.12</v>
      </c>
    </row>
    <row r="2016" spans="1:8">
      <c r="A2016">
        <v>954.13</v>
      </c>
      <c r="B2016" s="19">
        <f>'[2]NP Inflow data'!F2016</f>
        <v>0.75535528566239196</v>
      </c>
      <c r="C2016" s="13">
        <f t="shared" si="71"/>
        <v>0.75535528566239196</v>
      </c>
      <c r="E2016">
        <v>894.13</v>
      </c>
      <c r="F2016" s="16">
        <f>'[2]NP Inflow data'!C2016</f>
        <v>0.50321958341946704</v>
      </c>
      <c r="G2016" s="16">
        <f t="shared" si="70"/>
        <v>-7.5952189365805332</v>
      </c>
      <c r="H2016">
        <v>894.13</v>
      </c>
    </row>
    <row r="2017" spans="1:8">
      <c r="A2017">
        <v>954.14</v>
      </c>
      <c r="B2017" s="19">
        <f>'[2]NP Inflow data'!F2017</f>
        <v>0.75841004855638405</v>
      </c>
      <c r="C2017" s="13">
        <f t="shared" si="71"/>
        <v>0.75841004855638405</v>
      </c>
      <c r="E2017">
        <v>894.14</v>
      </c>
      <c r="F2017" s="16">
        <f>'[2]NP Inflow data'!C2017</f>
        <v>0.50408501318485299</v>
      </c>
      <c r="G2017" s="16">
        <f t="shared" si="70"/>
        <v>-7.5943535068151471</v>
      </c>
      <c r="H2017">
        <v>894.14</v>
      </c>
    </row>
    <row r="2018" spans="1:8">
      <c r="A2018">
        <v>954.15</v>
      </c>
      <c r="B2018" s="19">
        <f>'[2]NP Inflow data'!F2018</f>
        <v>0.76151012258224404</v>
      </c>
      <c r="C2018" s="13">
        <f t="shared" si="71"/>
        <v>0.76151012258224404</v>
      </c>
      <c r="E2018">
        <v>894.15</v>
      </c>
      <c r="F2018" s="16">
        <f>'[2]NP Inflow data'!C2018</f>
        <v>0.50494825295472001</v>
      </c>
      <c r="G2018" s="16">
        <f t="shared" si="70"/>
        <v>-7.5934902670452802</v>
      </c>
      <c r="H2018">
        <v>894.15</v>
      </c>
    </row>
    <row r="2019" spans="1:8">
      <c r="A2019">
        <v>954.16</v>
      </c>
      <c r="B2019" s="19">
        <f>'[2]NP Inflow data'!F2019</f>
        <v>0.76465434295105295</v>
      </c>
      <c r="C2019" s="13">
        <f t="shared" si="71"/>
        <v>0.76465434295105295</v>
      </c>
      <c r="E2019">
        <v>894.16</v>
      </c>
      <c r="F2019" s="16">
        <f>'[2]NP Inflow data'!C2019</f>
        <v>0.50580931533758999</v>
      </c>
      <c r="G2019" s="16">
        <f t="shared" si="70"/>
        <v>-7.5926292046624102</v>
      </c>
      <c r="H2019">
        <v>894.16</v>
      </c>
    </row>
    <row r="2020" spans="1:8">
      <c r="A2020">
        <v>954.17</v>
      </c>
      <c r="B2020" s="19">
        <f>'[2]NP Inflow data'!F2020</f>
        <v>0.76784154487388701</v>
      </c>
      <c r="C2020" s="13">
        <f t="shared" si="71"/>
        <v>0.76784154487388701</v>
      </c>
      <c r="E2020">
        <v>894.17</v>
      </c>
      <c r="F2020" s="16">
        <f>'[2]NP Inflow data'!C2020</f>
        <v>0.50666821294198305</v>
      </c>
      <c r="G2020" s="16">
        <f t="shared" si="70"/>
        <v>-7.5917703070580167</v>
      </c>
      <c r="H2020">
        <v>894.17</v>
      </c>
    </row>
    <row r="2021" spans="1:8">
      <c r="A2021">
        <v>954.18</v>
      </c>
      <c r="B2021" s="19">
        <f>'[2]NP Inflow data'!F2021</f>
        <v>0.77107056356182602</v>
      </c>
      <c r="C2021" s="13">
        <f t="shared" si="71"/>
        <v>0.77107056356182602</v>
      </c>
      <c r="E2021">
        <v>894.18</v>
      </c>
      <c r="F2021" s="16">
        <f>'[2]NP Inflow data'!C2021</f>
        <v>0.50752495837642297</v>
      </c>
      <c r="G2021" s="16">
        <f t="shared" si="70"/>
        <v>-7.5909135616235774</v>
      </c>
      <c r="H2021">
        <v>894.18</v>
      </c>
    </row>
    <row r="2022" spans="1:8">
      <c r="A2022">
        <v>954.19</v>
      </c>
      <c r="B2022" s="19">
        <f>'[2]NP Inflow data'!F2022</f>
        <v>0.77434023422598397</v>
      </c>
      <c r="C2022" s="13">
        <f t="shared" si="71"/>
        <v>0.77434023422598397</v>
      </c>
      <c r="E2022">
        <v>894.19</v>
      </c>
      <c r="F2022" s="16">
        <f>'[2]NP Inflow data'!C2022</f>
        <v>0.50837956424943898</v>
      </c>
      <c r="G2022" s="16">
        <f t="shared" si="70"/>
        <v>-7.5900589557505613</v>
      </c>
      <c r="H2022">
        <v>894.19</v>
      </c>
    </row>
    <row r="2023" spans="1:8">
      <c r="A2023">
        <v>954.2</v>
      </c>
      <c r="B2023" s="19">
        <f>'[2]NP Inflow data'!F2023</f>
        <v>0.77764939207736505</v>
      </c>
      <c r="C2023" s="13">
        <f t="shared" si="71"/>
        <v>0.77764939207736505</v>
      </c>
      <c r="E2023">
        <v>894.2</v>
      </c>
      <c r="F2023" s="16">
        <f>'[2]NP Inflow data'!C2023</f>
        <v>0.50923204316953397</v>
      </c>
      <c r="G2023" s="16">
        <f t="shared" si="70"/>
        <v>-7.5892064768304666</v>
      </c>
      <c r="H2023">
        <v>894.2</v>
      </c>
    </row>
    <row r="2024" spans="1:8">
      <c r="A2024">
        <v>954.21</v>
      </c>
      <c r="B2024" s="19">
        <f>'[2]NP Inflow data'!F2024</f>
        <v>0.78099687232708603</v>
      </c>
      <c r="C2024" s="13">
        <f t="shared" si="71"/>
        <v>0.78099687232708603</v>
      </c>
      <c r="E2024">
        <v>894.21</v>
      </c>
      <c r="F2024" s="16">
        <f>'[2]NP Inflow data'!C2024</f>
        <v>0.51008240774523905</v>
      </c>
      <c r="G2024" s="16">
        <f t="shared" si="70"/>
        <v>-7.5883561122547611</v>
      </c>
      <c r="H2024">
        <v>894.21</v>
      </c>
    </row>
    <row r="2025" spans="1:8">
      <c r="A2025">
        <v>954.22</v>
      </c>
      <c r="B2025" s="19">
        <f>'[2]NP Inflow data'!F2025</f>
        <v>0.78438151018622304</v>
      </c>
      <c r="C2025" s="13">
        <f t="shared" si="71"/>
        <v>0.78438151018622304</v>
      </c>
      <c r="E2025">
        <v>894.22</v>
      </c>
      <c r="F2025" s="16">
        <f>'[2]NP Inflow data'!C2025</f>
        <v>0.51093067058507502</v>
      </c>
      <c r="G2025" s="16">
        <f t="shared" si="70"/>
        <v>-7.5875078494149255</v>
      </c>
      <c r="H2025">
        <v>894.22</v>
      </c>
    </row>
    <row r="2026" spans="1:8">
      <c r="A2026">
        <v>954.23</v>
      </c>
      <c r="B2026" s="19">
        <f>'[2]NP Inflow data'!F2026</f>
        <v>0.78780214086585598</v>
      </c>
      <c r="C2026" s="13">
        <f t="shared" si="71"/>
        <v>0.78780214086585598</v>
      </c>
      <c r="E2026">
        <v>894.23</v>
      </c>
      <c r="F2026" s="16">
        <f>'[2]NP Inflow data'!C2026</f>
        <v>0.51177684429756298</v>
      </c>
      <c r="G2026" s="16">
        <f t="shared" si="70"/>
        <v>-7.5866616757024374</v>
      </c>
      <c r="H2026">
        <v>894.23</v>
      </c>
    </row>
    <row r="2027" spans="1:8">
      <c r="A2027">
        <v>954.24</v>
      </c>
      <c r="B2027" s="19">
        <f>'[2]NP Inflow data'!F2027</f>
        <v>0.79125759957706199</v>
      </c>
      <c r="C2027" s="13">
        <f t="shared" si="71"/>
        <v>0.79125759957706199</v>
      </c>
      <c r="E2027">
        <v>894.24</v>
      </c>
      <c r="F2027" s="16">
        <f>'[2]NP Inflow data'!C2027</f>
        <v>0.51262094149122595</v>
      </c>
      <c r="G2027" s="16">
        <f t="shared" si="70"/>
        <v>-7.5858175785087738</v>
      </c>
      <c r="H2027">
        <v>894.24</v>
      </c>
    </row>
    <row r="2028" spans="1:8">
      <c r="A2028">
        <v>954.25</v>
      </c>
      <c r="B2028" s="19">
        <f>'[2]NP Inflow data'!F2028</f>
        <v>0.79474672153091996</v>
      </c>
      <c r="C2028" s="13">
        <f t="shared" si="71"/>
        <v>0.79474672153091996</v>
      </c>
      <c r="E2028">
        <v>894.25</v>
      </c>
      <c r="F2028" s="16">
        <f>'[2]NP Inflow data'!C2028</f>
        <v>0.51346297477458402</v>
      </c>
      <c r="G2028" s="16">
        <f t="shared" si="70"/>
        <v>-7.5849755452254159</v>
      </c>
      <c r="H2028">
        <v>894.25</v>
      </c>
    </row>
    <row r="2029" spans="1:8">
      <c r="A2029">
        <v>954.26</v>
      </c>
      <c r="B2029" s="19">
        <f>'[2]NP Inflow data'!F2029</f>
        <v>0.79826834193850704</v>
      </c>
      <c r="C2029" s="13">
        <f t="shared" si="71"/>
        <v>0.79826834193850704</v>
      </c>
      <c r="E2029">
        <v>894.26</v>
      </c>
      <c r="F2029" s="16">
        <f>'[2]NP Inflow data'!C2029</f>
        <v>0.514302956756159</v>
      </c>
      <c r="G2029" s="16">
        <f t="shared" si="70"/>
        <v>-7.5841355632438407</v>
      </c>
      <c r="H2029">
        <v>894.26</v>
      </c>
    </row>
    <row r="2030" spans="1:8">
      <c r="A2030">
        <v>954.27</v>
      </c>
      <c r="B2030" s="19">
        <f>'[2]NP Inflow data'!F2030</f>
        <v>0.80182129601090302</v>
      </c>
      <c r="C2030" s="13">
        <f t="shared" si="71"/>
        <v>0.80182129601090302</v>
      </c>
      <c r="E2030">
        <v>894.27</v>
      </c>
      <c r="F2030" s="16">
        <f>'[2]NP Inflow data'!C2030</f>
        <v>0.51514090004447199</v>
      </c>
      <c r="G2030" s="16">
        <f t="shared" si="70"/>
        <v>-7.5832976199555286</v>
      </c>
      <c r="H2030">
        <v>894.27</v>
      </c>
    </row>
    <row r="2031" spans="1:8">
      <c r="A2031">
        <v>954.28</v>
      </c>
      <c r="B2031" s="19">
        <f>'[2]NP Inflow data'!F2031</f>
        <v>0.80540441895918502</v>
      </c>
      <c r="C2031" s="13">
        <f t="shared" si="71"/>
        <v>0.80540441895918502</v>
      </c>
      <c r="E2031">
        <v>894.28</v>
      </c>
      <c r="F2031" s="16">
        <f>'[2]NP Inflow data'!C2031</f>
        <v>0.51597681724804501</v>
      </c>
      <c r="G2031" s="16">
        <f t="shared" si="70"/>
        <v>-7.5824617027519547</v>
      </c>
      <c r="H2031">
        <v>894.28</v>
      </c>
    </row>
    <row r="2032" spans="1:8">
      <c r="A2032">
        <v>954.29</v>
      </c>
      <c r="B2032" s="19">
        <f>'[2]NP Inflow data'!F2032</f>
        <v>0.80901654599443196</v>
      </c>
      <c r="C2032" s="13">
        <f t="shared" si="71"/>
        <v>0.80901654599443196</v>
      </c>
      <c r="E2032">
        <v>894.29</v>
      </c>
      <c r="F2032" s="16">
        <f>'[2]NP Inflow data'!C2032</f>
        <v>0.51681072097539904</v>
      </c>
      <c r="G2032" s="16">
        <f t="shared" si="70"/>
        <v>-7.5816277990246013</v>
      </c>
      <c r="H2032">
        <v>894.29</v>
      </c>
    </row>
    <row r="2033" spans="1:8">
      <c r="A2033">
        <v>954.3</v>
      </c>
      <c r="B2033" s="19">
        <f>'[2]NP Inflow data'!F2033</f>
        <v>0.81265651232772096</v>
      </c>
      <c r="C2033" s="13">
        <f t="shared" si="71"/>
        <v>0.81265651232772096</v>
      </c>
      <c r="E2033">
        <v>894.3</v>
      </c>
      <c r="F2033" s="16">
        <f>'[2]NP Inflow data'!C2033</f>
        <v>0.51764262383505499</v>
      </c>
      <c r="G2033" s="16">
        <f t="shared" si="70"/>
        <v>-7.5807958961649451</v>
      </c>
      <c r="H2033">
        <v>894.3</v>
      </c>
    </row>
    <row r="2034" spans="1:8">
      <c r="A2034">
        <v>954.31</v>
      </c>
      <c r="B2034" s="19">
        <f>'[2]NP Inflow data'!F2034</f>
        <v>0.81632315317013204</v>
      </c>
      <c r="C2034" s="13">
        <f t="shared" si="71"/>
        <v>0.81632315317013204</v>
      </c>
      <c r="E2034">
        <v>894.31</v>
      </c>
      <c r="F2034" s="16">
        <f>'[2]NP Inflow data'!C2034</f>
        <v>0.51847253843553598</v>
      </c>
      <c r="G2034" s="16">
        <f t="shared" si="70"/>
        <v>-7.579965981564464</v>
      </c>
      <c r="H2034">
        <v>894.31</v>
      </c>
    </row>
    <row r="2035" spans="1:8">
      <c r="A2035">
        <v>954.32</v>
      </c>
      <c r="B2035" s="19">
        <f>'[2]NP Inflow data'!F2035</f>
        <v>0.82001530373278397</v>
      </c>
      <c r="C2035" s="13">
        <f t="shared" si="71"/>
        <v>0.82001530373278397</v>
      </c>
      <c r="E2035">
        <v>894.32</v>
      </c>
      <c r="F2035" s="16">
        <f>'[2]NP Inflow data'!C2035</f>
        <v>0.519300477385371</v>
      </c>
      <c r="G2035" s="16">
        <f t="shared" si="70"/>
        <v>-7.5791380426146295</v>
      </c>
      <c r="H2035">
        <v>894.32</v>
      </c>
    </row>
    <row r="2036" spans="1:8">
      <c r="A2036">
        <v>954.33</v>
      </c>
      <c r="B2036" s="19">
        <f>'[2]NP Inflow data'!F2036</f>
        <v>0.82373179922667095</v>
      </c>
      <c r="C2036" s="13">
        <f t="shared" si="71"/>
        <v>0.82373179922667095</v>
      </c>
      <c r="E2036">
        <v>894.33</v>
      </c>
      <c r="F2036" s="16">
        <f>'[2]NP Inflow data'!C2036</f>
        <v>0.52012645329306395</v>
      </c>
      <c r="G2036" s="16">
        <f t="shared" si="70"/>
        <v>-7.5783120667069364</v>
      </c>
      <c r="H2036">
        <v>894.33</v>
      </c>
    </row>
    <row r="2037" spans="1:8">
      <c r="A2037">
        <v>954.34</v>
      </c>
      <c r="B2037" s="19">
        <f>'[2]NP Inflow data'!F2037</f>
        <v>0.82747147486291395</v>
      </c>
      <c r="C2037" s="13">
        <f t="shared" si="71"/>
        <v>0.82747147486291395</v>
      </c>
      <c r="E2037">
        <v>894.34</v>
      </c>
      <c r="F2037" s="16">
        <f>'[2]NP Inflow data'!C2037</f>
        <v>0.52095047876714495</v>
      </c>
      <c r="G2037" s="16">
        <f t="shared" si="70"/>
        <v>-7.5774880412328551</v>
      </c>
      <c r="H2037">
        <v>894.34</v>
      </c>
    </row>
    <row r="2038" spans="1:8">
      <c r="A2038">
        <v>954.35</v>
      </c>
      <c r="B2038" s="19">
        <f>'[2]NP Inflow data'!F2038</f>
        <v>0.83123316585259099</v>
      </c>
      <c r="C2038" s="13">
        <f t="shared" si="71"/>
        <v>0.83123316585259099</v>
      </c>
      <c r="E2038">
        <v>894.35</v>
      </c>
      <c r="F2038" s="16">
        <f>'[2]NP Inflow data'!C2038</f>
        <v>0.52177256641613501</v>
      </c>
      <c r="G2038" s="16">
        <f t="shared" si="70"/>
        <v>-7.5766659535838654</v>
      </c>
      <c r="H2038">
        <v>894.35</v>
      </c>
    </row>
    <row r="2039" spans="1:8">
      <c r="A2039">
        <v>954.36</v>
      </c>
      <c r="B2039" s="19">
        <f>'[2]NP Inflow data'!F2039</f>
        <v>0.83501570740678099</v>
      </c>
      <c r="C2039" s="13">
        <f t="shared" si="71"/>
        <v>0.83501570740678099</v>
      </c>
      <c r="E2039">
        <v>894.36</v>
      </c>
      <c r="F2039" s="16">
        <f>'[2]NP Inflow data'!C2039</f>
        <v>0.52259272884855701</v>
      </c>
      <c r="G2039" s="16">
        <f t="shared" si="70"/>
        <v>-7.5758457911514432</v>
      </c>
      <c r="H2039">
        <v>894.36</v>
      </c>
    </row>
    <row r="2040" spans="1:8">
      <c r="A2040">
        <v>954.37</v>
      </c>
      <c r="B2040" s="19">
        <f>'[2]NP Inflow data'!F2040</f>
        <v>0.83881793473655997</v>
      </c>
      <c r="C2040" s="13">
        <f t="shared" si="71"/>
        <v>0.83881793473655997</v>
      </c>
      <c r="E2040">
        <v>894.37</v>
      </c>
      <c r="F2040" s="16">
        <f>'[2]NP Inflow data'!C2040</f>
        <v>0.52341097867293096</v>
      </c>
      <c r="G2040" s="16">
        <f t="shared" si="70"/>
        <v>-7.5750275413270689</v>
      </c>
      <c r="H2040">
        <v>894.37</v>
      </c>
    </row>
    <row r="2041" spans="1:8">
      <c r="A2041">
        <v>954.38</v>
      </c>
      <c r="B2041" s="19">
        <f>'[2]NP Inflow data'!F2041</f>
        <v>0.84263868305300804</v>
      </c>
      <c r="C2041" s="13">
        <f t="shared" si="71"/>
        <v>0.84263868305300804</v>
      </c>
      <c r="E2041">
        <v>894.38</v>
      </c>
      <c r="F2041" s="16">
        <f>'[2]NP Inflow data'!C2041</f>
        <v>0.52422732849777798</v>
      </c>
      <c r="G2041" s="16">
        <f t="shared" si="70"/>
        <v>-7.5742111915022221</v>
      </c>
      <c r="H2041">
        <v>894.38</v>
      </c>
    </row>
    <row r="2042" spans="1:8">
      <c r="A2042">
        <v>954.39</v>
      </c>
      <c r="B2042" s="19">
        <f>'[2]NP Inflow data'!F2042</f>
        <v>0.84647678756720302</v>
      </c>
      <c r="C2042" s="13">
        <f t="shared" si="71"/>
        <v>0.84647678756720302</v>
      </c>
      <c r="E2042">
        <v>894.39</v>
      </c>
      <c r="F2042" s="16">
        <f>'[2]NP Inflow data'!C2042</f>
        <v>0.52504179093162096</v>
      </c>
      <c r="G2042" s="16">
        <f t="shared" si="70"/>
        <v>-7.5733967290683797</v>
      </c>
      <c r="H2042">
        <v>894.39</v>
      </c>
    </row>
    <row r="2043" spans="1:8">
      <c r="A2043">
        <v>954.4</v>
      </c>
      <c r="B2043" s="19">
        <f>'[2]NP Inflow data'!F2043</f>
        <v>0.85033108349022402</v>
      </c>
      <c r="C2043" s="13">
        <f t="shared" si="71"/>
        <v>0.85033108349022402</v>
      </c>
      <c r="E2043">
        <v>894.4</v>
      </c>
      <c r="F2043" s="16">
        <f>'[2]NP Inflow data'!C2043</f>
        <v>0.52585437858298101</v>
      </c>
      <c r="G2043" s="16">
        <f t="shared" si="70"/>
        <v>-7.5725841414170194</v>
      </c>
      <c r="H2043">
        <v>894.4</v>
      </c>
    </row>
    <row r="2044" spans="1:8">
      <c r="A2044">
        <v>954.41</v>
      </c>
      <c r="B2044" s="19">
        <f>'[2]NP Inflow data'!F2044</f>
        <v>0.85420040603314695</v>
      </c>
      <c r="C2044" s="13">
        <f t="shared" si="71"/>
        <v>0.85420040603314695</v>
      </c>
      <c r="E2044">
        <v>894.41</v>
      </c>
      <c r="F2044" s="16">
        <f>'[2]NP Inflow data'!C2044</f>
        <v>0.52666510406037903</v>
      </c>
      <c r="G2044" s="16">
        <f t="shared" si="70"/>
        <v>-7.5717734159396208</v>
      </c>
      <c r="H2044">
        <v>894.41</v>
      </c>
    </row>
    <row r="2045" spans="1:8">
      <c r="A2045">
        <v>954.42</v>
      </c>
      <c r="B2045" s="19">
        <f>'[2]NP Inflow data'!F2045</f>
        <v>0.85808359040705195</v>
      </c>
      <c r="C2045" s="13">
        <f t="shared" si="71"/>
        <v>0.85808359040705195</v>
      </c>
      <c r="E2045">
        <v>894.42</v>
      </c>
      <c r="F2045" s="16">
        <f>'[2]NP Inflow data'!C2045</f>
        <v>0.52747397997233603</v>
      </c>
      <c r="G2045" s="16">
        <f t="shared" si="70"/>
        <v>-7.5709645400276644</v>
      </c>
      <c r="H2045">
        <v>894.42</v>
      </c>
    </row>
    <row r="2046" spans="1:8">
      <c r="A2046">
        <v>954.43</v>
      </c>
      <c r="B2046" s="19">
        <f>'[2]NP Inflow data'!F2046</f>
        <v>0.86197947182301704</v>
      </c>
      <c r="C2046" s="13">
        <f t="shared" si="71"/>
        <v>0.86197947182301704</v>
      </c>
      <c r="E2046">
        <v>894.43</v>
      </c>
      <c r="F2046" s="16">
        <f>'[2]NP Inflow data'!C2046</f>
        <v>0.528281018927374</v>
      </c>
      <c r="G2046" s="16">
        <f t="shared" si="70"/>
        <v>-7.5701575010726261</v>
      </c>
      <c r="H2046">
        <v>894.43</v>
      </c>
    </row>
    <row r="2047" spans="1:8">
      <c r="A2047">
        <v>954.44</v>
      </c>
      <c r="B2047" s="19">
        <f>'[2]NP Inflow data'!F2047</f>
        <v>0.86588688549216397</v>
      </c>
      <c r="C2047" s="13">
        <f t="shared" si="71"/>
        <v>0.86588688549216397</v>
      </c>
      <c r="E2047">
        <v>894.44</v>
      </c>
      <c r="F2047" s="16">
        <f>'[2]NP Inflow data'!C2047</f>
        <v>0.52908623353402395</v>
      </c>
      <c r="G2047" s="16">
        <f t="shared" si="70"/>
        <v>-7.5693522864659766</v>
      </c>
      <c r="H2047">
        <v>894.44</v>
      </c>
    </row>
    <row r="2048" spans="1:8">
      <c r="A2048">
        <v>954.45</v>
      </c>
      <c r="B2048" s="19">
        <f>'[2]NP Inflow data'!F2048</f>
        <v>0.86980466662548295</v>
      </c>
      <c r="C2048" s="13">
        <f t="shared" si="71"/>
        <v>0.86980466662548295</v>
      </c>
      <c r="E2048">
        <v>894.45</v>
      </c>
      <c r="F2048" s="16">
        <f>'[2]NP Inflow data'!C2048</f>
        <v>0.52988963640078801</v>
      </c>
      <c r="G2048" s="16">
        <f t="shared" si="70"/>
        <v>-7.5685488835992123</v>
      </c>
      <c r="H2048">
        <v>894.45</v>
      </c>
    </row>
    <row r="2049" spans="1:8">
      <c r="A2049">
        <v>954.46</v>
      </c>
      <c r="B2049" s="19">
        <f>'[2]NP Inflow data'!F2049</f>
        <v>0.87373165043409595</v>
      </c>
      <c r="C2049" s="13">
        <f t="shared" si="71"/>
        <v>0.87373165043409595</v>
      </c>
      <c r="E2049">
        <v>894.46</v>
      </c>
      <c r="F2049" s="16">
        <f>'[2]NP Inflow data'!C2049</f>
        <v>0.53069124013619795</v>
      </c>
      <c r="G2049" s="16">
        <f t="shared" si="70"/>
        <v>-7.5677472798638021</v>
      </c>
      <c r="H2049">
        <v>894.46</v>
      </c>
    </row>
    <row r="2050" spans="1:8">
      <c r="A2050">
        <v>954.47</v>
      </c>
      <c r="B2050" s="19">
        <f>'[2]NP Inflow data'!F2050</f>
        <v>0.877666672129082</v>
      </c>
      <c r="C2050" s="13">
        <f t="shared" si="71"/>
        <v>0.877666672129082</v>
      </c>
      <c r="E2050">
        <v>894.47</v>
      </c>
      <c r="F2050" s="16">
        <f>'[2]NP Inflow data'!C2050</f>
        <v>0.531491057348774</v>
      </c>
      <c r="G2050" s="16">
        <f t="shared" si="70"/>
        <v>-7.5669474626512265</v>
      </c>
      <c r="H2050">
        <v>894.47</v>
      </c>
    </row>
    <row r="2051" spans="1:8">
      <c r="A2051">
        <v>954.48</v>
      </c>
      <c r="B2051" s="19">
        <f>'[2]NP Inflow data'!F2051</f>
        <v>0.88160856692151901</v>
      </c>
      <c r="C2051" s="13">
        <f t="shared" si="71"/>
        <v>0.88160856692151901</v>
      </c>
      <c r="E2051">
        <v>894.48</v>
      </c>
      <c r="F2051" s="16">
        <f>'[2]NP Inflow data'!C2051</f>
        <v>0.53228910064703705</v>
      </c>
      <c r="G2051" s="16">
        <f t="shared" si="70"/>
        <v>-7.5661494193529633</v>
      </c>
      <c r="H2051">
        <v>894.48</v>
      </c>
    </row>
    <row r="2052" spans="1:8">
      <c r="A2052">
        <v>954.49</v>
      </c>
      <c r="B2052" s="19">
        <f>'[2]NP Inflow data'!F2052</f>
        <v>0.88555617002248499</v>
      </c>
      <c r="C2052" s="13">
        <f t="shared" si="71"/>
        <v>0.88555617002248499</v>
      </c>
      <c r="E2052">
        <v>894.49</v>
      </c>
      <c r="F2052" s="16">
        <f>'[2]NP Inflow data'!C2052</f>
        <v>0.533085382639511</v>
      </c>
      <c r="G2052" s="16">
        <f t="shared" si="70"/>
        <v>-7.5653531373604892</v>
      </c>
      <c r="H2052">
        <v>894.49</v>
      </c>
    </row>
    <row r="2053" spans="1:8">
      <c r="A2053">
        <v>954.5</v>
      </c>
      <c r="B2053" s="19">
        <f>'[2]NP Inflow data'!F2053</f>
        <v>0.88950831664305796</v>
      </c>
      <c r="C2053" s="13">
        <f t="shared" si="71"/>
        <v>0.88950831664305796</v>
      </c>
      <c r="E2053">
        <v>894.5</v>
      </c>
      <c r="F2053" s="16">
        <f>'[2]NP Inflow data'!C2053</f>
        <v>0.53387991593471495</v>
      </c>
      <c r="G2053" s="16">
        <f t="shared" ref="G2053:G2116" si="72">F2053-$F$3103</f>
        <v>-7.5645586040652848</v>
      </c>
      <c r="H2053">
        <v>894.5</v>
      </c>
    </row>
    <row r="2054" spans="1:8">
      <c r="A2054">
        <v>954.51</v>
      </c>
      <c r="B2054" s="19">
        <f>'[2]NP Inflow data'!F2054</f>
        <v>0.89346384199431705</v>
      </c>
      <c r="C2054" s="13">
        <f t="shared" ref="C2054:C2117" si="73">B2054-$B$24</f>
        <v>0.89346384199431705</v>
      </c>
      <c r="E2054">
        <v>894.51</v>
      </c>
      <c r="F2054" s="16">
        <f>'[2]NP Inflow data'!C2054</f>
        <v>0.53467271314117204</v>
      </c>
      <c r="G2054" s="16">
        <f t="shared" si="72"/>
        <v>-7.5637658068588278</v>
      </c>
      <c r="H2054">
        <v>894.51</v>
      </c>
    </row>
    <row r="2055" spans="1:8">
      <c r="A2055">
        <v>954.52</v>
      </c>
      <c r="B2055" s="19">
        <f>'[2]NP Inflow data'!F2055</f>
        <v>0.89742158128733995</v>
      </c>
      <c r="C2055" s="13">
        <f t="shared" si="73"/>
        <v>0.89742158128733995</v>
      </c>
      <c r="E2055">
        <v>894.52</v>
      </c>
      <c r="F2055" s="16">
        <f>'[2]NP Inflow data'!C2055</f>
        <v>0.53546378686740204</v>
      </c>
      <c r="G2055" s="16">
        <f t="shared" si="72"/>
        <v>-7.5629747331325978</v>
      </c>
      <c r="H2055">
        <v>894.52</v>
      </c>
    </row>
    <row r="2056" spans="1:8">
      <c r="A2056">
        <v>954.53</v>
      </c>
      <c r="B2056" s="19">
        <f>'[2]NP Inflow data'!F2056</f>
        <v>0.90138036973320401</v>
      </c>
      <c r="C2056" s="13">
        <f t="shared" si="73"/>
        <v>0.90138036973320401</v>
      </c>
      <c r="E2056">
        <v>894.53</v>
      </c>
      <c r="F2056" s="16">
        <f>'[2]NP Inflow data'!C2056</f>
        <v>0.53625314972192695</v>
      </c>
      <c r="G2056" s="16">
        <f t="shared" si="72"/>
        <v>-7.5621853702780735</v>
      </c>
      <c r="H2056">
        <v>894.53</v>
      </c>
    </row>
    <row r="2057" spans="1:8">
      <c r="A2057">
        <v>954.54</v>
      </c>
      <c r="B2057" s="19">
        <f>'[2]NP Inflow data'!F2057</f>
        <v>0.90533904254298903</v>
      </c>
      <c r="C2057" s="13">
        <f t="shared" si="73"/>
        <v>0.90533904254298903</v>
      </c>
      <c r="E2057">
        <v>894.54</v>
      </c>
      <c r="F2057" s="16">
        <f>'[2]NP Inflow data'!C2057</f>
        <v>0.537040814313268</v>
      </c>
      <c r="G2057" s="16">
        <f t="shared" si="72"/>
        <v>-7.5613977056867325</v>
      </c>
      <c r="H2057">
        <v>894.54</v>
      </c>
    </row>
    <row r="2058" spans="1:8">
      <c r="A2058">
        <v>954.55</v>
      </c>
      <c r="B2058" s="19">
        <f>'[2]NP Inflow data'!F2058</f>
        <v>0.90929643492777201</v>
      </c>
      <c r="C2058" s="13">
        <f t="shared" si="73"/>
        <v>0.90929643492777201</v>
      </c>
      <c r="E2058">
        <v>894.55</v>
      </c>
      <c r="F2058" s="16">
        <f>'[2]NP Inflow data'!C2058</f>
        <v>0.53782679324994798</v>
      </c>
      <c r="G2058" s="16">
        <f t="shared" si="72"/>
        <v>-7.5606117267500519</v>
      </c>
      <c r="H2058">
        <v>894.55</v>
      </c>
    </row>
    <row r="2059" spans="1:8">
      <c r="A2059">
        <v>954.56</v>
      </c>
      <c r="B2059" s="19">
        <f>'[2]NP Inflow data'!F2059</f>
        <v>0.91325138209863199</v>
      </c>
      <c r="C2059" s="13">
        <f t="shared" si="73"/>
        <v>0.91325138209863199</v>
      </c>
      <c r="E2059">
        <v>894.56</v>
      </c>
      <c r="F2059" s="16">
        <f>'[2]NP Inflow data'!C2059</f>
        <v>0.53861109914048699</v>
      </c>
      <c r="G2059" s="16">
        <f t="shared" si="72"/>
        <v>-7.5598274208595129</v>
      </c>
      <c r="H2059">
        <v>894.56</v>
      </c>
    </row>
    <row r="2060" spans="1:8">
      <c r="A2060">
        <v>954.57</v>
      </c>
      <c r="B2060" s="19">
        <f>'[2]NP Inflow data'!F2060</f>
        <v>0.91720271926669195</v>
      </c>
      <c r="C2060" s="13">
        <f t="shared" si="73"/>
        <v>0.91720271926669195</v>
      </c>
      <c r="E2060">
        <v>894.57</v>
      </c>
      <c r="F2060" s="16">
        <f>'[2]NP Inflow data'!C2060</f>
        <v>0.53939374459341505</v>
      </c>
      <c r="G2060" s="16">
        <f t="shared" si="72"/>
        <v>-7.5590447754065853</v>
      </c>
      <c r="H2060">
        <v>894.57</v>
      </c>
    </row>
    <row r="2061" spans="1:8">
      <c r="A2061">
        <v>954.58</v>
      </c>
      <c r="B2061" s="19">
        <f>'[2]NP Inflow data'!F2061</f>
        <v>0.92114928164293997</v>
      </c>
      <c r="C2061" s="13">
        <f t="shared" si="73"/>
        <v>0.92114928164293997</v>
      </c>
      <c r="E2061">
        <v>894.58</v>
      </c>
      <c r="F2061" s="16">
        <f>'[2]NP Inflow data'!C2061</f>
        <v>0.54017474221723705</v>
      </c>
      <c r="G2061" s="16">
        <f t="shared" si="72"/>
        <v>-7.5582637777827628</v>
      </c>
      <c r="H2061">
        <v>894.58</v>
      </c>
    </row>
    <row r="2062" spans="1:8">
      <c r="A2062">
        <v>954.59</v>
      </c>
      <c r="B2062" s="19">
        <f>'[2]NP Inflow data'!F2062</f>
        <v>0.92508990443850003</v>
      </c>
      <c r="C2062" s="13">
        <f t="shared" si="73"/>
        <v>0.92508990443850003</v>
      </c>
      <c r="E2062">
        <v>894.59</v>
      </c>
      <c r="F2062" s="16">
        <f>'[2]NP Inflow data'!C2062</f>
        <v>0.54095410462048199</v>
      </c>
      <c r="G2062" s="16">
        <f t="shared" si="72"/>
        <v>-7.557484415379518</v>
      </c>
      <c r="H2062">
        <v>894.59</v>
      </c>
    </row>
    <row r="2063" spans="1:8">
      <c r="A2063">
        <v>954.6</v>
      </c>
      <c r="B2063" s="19">
        <f>'[2]NP Inflow data'!F2063</f>
        <v>0.92902342286444906</v>
      </c>
      <c r="C2063" s="13">
        <f t="shared" si="73"/>
        <v>0.92902342286444906</v>
      </c>
      <c r="E2063">
        <v>894.6</v>
      </c>
      <c r="F2063" s="16">
        <f>'[2]NP Inflow data'!C2063</f>
        <v>0.54173184441167199</v>
      </c>
      <c r="G2063" s="16">
        <f t="shared" si="72"/>
        <v>-7.5567066755883285</v>
      </c>
      <c r="H2063">
        <v>894.6</v>
      </c>
    </row>
    <row r="2064" spans="1:8">
      <c r="A2064">
        <v>954.61</v>
      </c>
      <c r="B2064" s="19">
        <f>'[2]NP Inflow data'!F2064</f>
        <v>0.93294867213186505</v>
      </c>
      <c r="C2064" s="13">
        <f t="shared" si="73"/>
        <v>0.93294867213186505</v>
      </c>
      <c r="E2064">
        <v>894.61</v>
      </c>
      <c r="F2064" s="16">
        <f>'[2]NP Inflow data'!C2064</f>
        <v>0.54250797419932895</v>
      </c>
      <c r="G2064" s="16">
        <f t="shared" si="72"/>
        <v>-7.5559305458006714</v>
      </c>
      <c r="H2064">
        <v>894.61</v>
      </c>
    </row>
    <row r="2065" spans="1:8">
      <c r="A2065">
        <v>954.62</v>
      </c>
      <c r="B2065" s="19">
        <f>'[2]NP Inflow data'!F2065</f>
        <v>0.93686448745182804</v>
      </c>
      <c r="C2065" s="13">
        <f t="shared" si="73"/>
        <v>0.93686448745182804</v>
      </c>
      <c r="E2065">
        <v>894.62</v>
      </c>
      <c r="F2065" s="16">
        <f>'[2]NP Inflow data'!C2065</f>
        <v>0.54328250659197297</v>
      </c>
      <c r="G2065" s="16">
        <f t="shared" si="72"/>
        <v>-7.5551560134080269</v>
      </c>
      <c r="H2065">
        <v>894.62</v>
      </c>
    </row>
    <row r="2066" spans="1:8">
      <c r="A2066">
        <v>954.63</v>
      </c>
      <c r="B2066" s="19">
        <f>'[2]NP Inflow data'!F2066</f>
        <v>0.94076970403541504</v>
      </c>
      <c r="C2066" s="13">
        <f t="shared" si="73"/>
        <v>0.94076970403541504</v>
      </c>
      <c r="E2066">
        <v>894.63</v>
      </c>
      <c r="F2066" s="16">
        <f>'[2]NP Inflow data'!C2066</f>
        <v>0.54405545419812595</v>
      </c>
      <c r="G2066" s="16">
        <f t="shared" si="72"/>
        <v>-7.5543830658018738</v>
      </c>
      <c r="H2066">
        <v>894.63</v>
      </c>
    </row>
    <row r="2067" spans="1:8">
      <c r="A2067">
        <v>954.64</v>
      </c>
      <c r="B2067" s="19">
        <f>'[2]NP Inflow data'!F2067</f>
        <v>0.94466315709370396</v>
      </c>
      <c r="C2067" s="13">
        <f t="shared" si="73"/>
        <v>0.94466315709370396</v>
      </c>
      <c r="E2067">
        <v>894.64</v>
      </c>
      <c r="F2067" s="16">
        <f>'[2]NP Inflow data'!C2067</f>
        <v>0.54482682962631002</v>
      </c>
      <c r="G2067" s="16">
        <f t="shared" si="72"/>
        <v>-7.5536116903736898</v>
      </c>
      <c r="H2067">
        <v>894.64</v>
      </c>
    </row>
    <row r="2068" spans="1:8">
      <c r="A2068">
        <v>954.65</v>
      </c>
      <c r="B2068" s="19">
        <f>'[2]NP Inflow data'!F2068</f>
        <v>0.94854368183777404</v>
      </c>
      <c r="C2068" s="13">
        <f t="shared" si="73"/>
        <v>0.94854368183777404</v>
      </c>
      <c r="E2068">
        <v>894.65</v>
      </c>
      <c r="F2068" s="16">
        <f>'[2]NP Inflow data'!C2068</f>
        <v>0.54559664548504605</v>
      </c>
      <c r="G2068" s="16">
        <f t="shared" si="72"/>
        <v>-7.5528418745149537</v>
      </c>
      <c r="H2068">
        <v>894.65</v>
      </c>
    </row>
    <row r="2069" spans="1:8">
      <c r="A2069">
        <v>954.66</v>
      </c>
      <c r="B2069" s="19">
        <f>'[2]NP Inflow data'!F2069</f>
        <v>0.95241011347870397</v>
      </c>
      <c r="C2069" s="13">
        <f t="shared" si="73"/>
        <v>0.95241011347870397</v>
      </c>
      <c r="E2069">
        <v>894.66</v>
      </c>
      <c r="F2069" s="16">
        <f>'[2]NP Inflow data'!C2069</f>
        <v>0.54636491438285595</v>
      </c>
      <c r="G2069" s="16">
        <f t="shared" si="72"/>
        <v>-7.552073605617144</v>
      </c>
      <c r="H2069">
        <v>894.66</v>
      </c>
    </row>
    <row r="2070" spans="1:8">
      <c r="A2070">
        <v>954.67</v>
      </c>
      <c r="B2070" s="19">
        <f>'[2]NP Inflow data'!F2070</f>
        <v>0.95626128722756998</v>
      </c>
      <c r="C2070" s="13">
        <f t="shared" si="73"/>
        <v>0.95626128722756998</v>
      </c>
      <c r="E2070">
        <v>894.67</v>
      </c>
      <c r="F2070" s="16">
        <f>'[2]NP Inflow data'!C2070</f>
        <v>0.54713164892826005</v>
      </c>
      <c r="G2070" s="16">
        <f t="shared" si="72"/>
        <v>-7.5513068710717404</v>
      </c>
      <c r="H2070">
        <v>894.67</v>
      </c>
    </row>
    <row r="2071" spans="1:8">
      <c r="A2071">
        <v>954.68</v>
      </c>
      <c r="B2071" s="19">
        <f>'[2]NP Inflow data'!F2071</f>
        <v>0.96009603829545198</v>
      </c>
      <c r="C2071" s="13">
        <f t="shared" si="73"/>
        <v>0.96009603829545198</v>
      </c>
      <c r="E2071">
        <v>894.68</v>
      </c>
      <c r="F2071" s="16">
        <f>'[2]NP Inflow data'!C2071</f>
        <v>0.54789686172978103</v>
      </c>
      <c r="G2071" s="16">
        <f t="shared" si="72"/>
        <v>-7.5505416582702196</v>
      </c>
      <c r="H2071">
        <v>894.68</v>
      </c>
    </row>
    <row r="2072" spans="1:8">
      <c r="A2072">
        <v>954.69</v>
      </c>
      <c r="B2072" s="19">
        <f>'[2]NP Inflow data'!F2072</f>
        <v>0.96391320189346996</v>
      </c>
      <c r="C2072" s="13">
        <f t="shared" si="73"/>
        <v>0.96391320189346996</v>
      </c>
      <c r="E2072">
        <v>894.69</v>
      </c>
      <c r="F2072" s="16">
        <f>'[2]NP Inflow data'!C2072</f>
        <v>0.54866056539594799</v>
      </c>
      <c r="G2072" s="16">
        <f t="shared" si="72"/>
        <v>-7.5497779546040524</v>
      </c>
      <c r="H2072">
        <v>894.69</v>
      </c>
    </row>
    <row r="2073" spans="1:8">
      <c r="A2073">
        <v>954.7</v>
      </c>
      <c r="B2073" s="19">
        <f>'[2]NP Inflow data'!F2073</f>
        <v>0.96771161323261701</v>
      </c>
      <c r="C2073" s="13">
        <f t="shared" si="73"/>
        <v>0.96771161323261701</v>
      </c>
      <c r="E2073">
        <v>894.7</v>
      </c>
      <c r="F2073" s="16">
        <f>'[2]NP Inflow data'!C2073</f>
        <v>0.54942277253526595</v>
      </c>
      <c r="G2073" s="16">
        <f t="shared" si="72"/>
        <v>-7.5490157474647344</v>
      </c>
      <c r="H2073">
        <v>894.7</v>
      </c>
    </row>
    <row r="2074" spans="1:8">
      <c r="A2074">
        <v>954.71</v>
      </c>
      <c r="B2074" s="19">
        <f>'[2]NP Inflow data'!F2074</f>
        <v>0.97149010752401499</v>
      </c>
      <c r="C2074" s="13">
        <f t="shared" si="73"/>
        <v>0.97149010752401499</v>
      </c>
      <c r="E2074">
        <v>894.71</v>
      </c>
      <c r="F2074" s="16">
        <f>'[2]NP Inflow data'!C2074</f>
        <v>0.55018349575626402</v>
      </c>
      <c r="G2074" s="16">
        <f t="shared" si="72"/>
        <v>-7.5482550242437361</v>
      </c>
      <c r="H2074">
        <v>894.71</v>
      </c>
    </row>
    <row r="2075" spans="1:8">
      <c r="A2075">
        <v>954.72</v>
      </c>
      <c r="B2075" s="19">
        <f>'[2]NP Inflow data'!F2075</f>
        <v>0.97524751997874004</v>
      </c>
      <c r="C2075" s="13">
        <f t="shared" si="73"/>
        <v>0.97524751997874004</v>
      </c>
      <c r="E2075">
        <v>894.72</v>
      </c>
      <c r="F2075" s="16">
        <f>'[2]NP Inflow data'!C2075</f>
        <v>0.55094274766746398</v>
      </c>
      <c r="G2075" s="16">
        <f t="shared" si="72"/>
        <v>-7.5474957723325362</v>
      </c>
      <c r="H2075">
        <v>894.72</v>
      </c>
    </row>
    <row r="2076" spans="1:8">
      <c r="A2076">
        <v>954.73</v>
      </c>
      <c r="B2076" s="19">
        <f>'[2]NP Inflow data'!F2076</f>
        <v>0.97898268580787196</v>
      </c>
      <c r="C2076" s="13">
        <f t="shared" si="73"/>
        <v>0.97898268580787196</v>
      </c>
      <c r="E2076">
        <v>894.73</v>
      </c>
      <c r="F2076" s="16">
        <f>'[2]NP Inflow data'!C2076</f>
        <v>0.55170054087738696</v>
      </c>
      <c r="G2076" s="16">
        <f t="shared" si="72"/>
        <v>-7.5467379791226135</v>
      </c>
      <c r="H2076">
        <v>894.73</v>
      </c>
    </row>
    <row r="2077" spans="1:8">
      <c r="A2077">
        <v>954.74</v>
      </c>
      <c r="B2077" s="19">
        <f>'[2]NP Inflow data'!F2077</f>
        <v>0.98269444022248797</v>
      </c>
      <c r="C2077" s="13">
        <f t="shared" si="73"/>
        <v>0.98269444022248797</v>
      </c>
      <c r="E2077">
        <v>894.74</v>
      </c>
      <c r="F2077" s="16">
        <f>'[2]NP Inflow data'!C2077</f>
        <v>0.55245688799455495</v>
      </c>
      <c r="G2077" s="16">
        <f t="shared" si="72"/>
        <v>-7.5459816320054456</v>
      </c>
      <c r="H2077">
        <v>894.74</v>
      </c>
    </row>
    <row r="2078" spans="1:8">
      <c r="A2078">
        <v>954.75</v>
      </c>
      <c r="B2078" s="19">
        <f>'[2]NP Inflow data'!F2078</f>
        <v>0.98638161843366801</v>
      </c>
      <c r="C2078" s="13">
        <f t="shared" si="73"/>
        <v>0.98638161843366801</v>
      </c>
      <c r="E2078">
        <v>894.75</v>
      </c>
      <c r="F2078" s="16">
        <f>'[2]NP Inflow data'!C2078</f>
        <v>0.55321180162748895</v>
      </c>
      <c r="G2078" s="16">
        <f t="shared" si="72"/>
        <v>-7.5452267183725112</v>
      </c>
      <c r="H2078">
        <v>894.75</v>
      </c>
    </row>
    <row r="2079" spans="1:8">
      <c r="A2079">
        <v>954.76</v>
      </c>
      <c r="B2079" s="19">
        <f>'[2]NP Inflow data'!F2079</f>
        <v>0.99004305565248896</v>
      </c>
      <c r="C2079" s="13">
        <f t="shared" si="73"/>
        <v>0.99004305565248896</v>
      </c>
      <c r="E2079">
        <v>894.76</v>
      </c>
      <c r="F2079" s="16">
        <f>'[2]NP Inflow data'!C2079</f>
        <v>0.55396529438471098</v>
      </c>
      <c r="G2079" s="16">
        <f t="shared" si="72"/>
        <v>-7.5444732256152891</v>
      </c>
      <c r="H2079">
        <v>894.76</v>
      </c>
    </row>
    <row r="2080" spans="1:8">
      <c r="A2080">
        <v>954.77</v>
      </c>
      <c r="B2080" s="19">
        <f>'[2]NP Inflow data'!F2080</f>
        <v>0.99367758709002896</v>
      </c>
      <c r="C2080" s="13">
        <f t="shared" si="73"/>
        <v>0.99367758709002896</v>
      </c>
      <c r="E2080">
        <v>894.77</v>
      </c>
      <c r="F2080" s="16">
        <f>'[2]NP Inflow data'!C2080</f>
        <v>0.55471737887474104</v>
      </c>
      <c r="G2080" s="16">
        <f t="shared" si="72"/>
        <v>-7.5437211411252587</v>
      </c>
      <c r="H2080">
        <v>894.77</v>
      </c>
    </row>
    <row r="2081" spans="1:8">
      <c r="A2081">
        <v>954.78</v>
      </c>
      <c r="B2081" s="19">
        <f>'[2]NP Inflow data'!F2081</f>
        <v>0.99728404795736703</v>
      </c>
      <c r="C2081" s="13">
        <f t="shared" si="73"/>
        <v>0.99728404795736703</v>
      </c>
      <c r="E2081">
        <v>894.78</v>
      </c>
      <c r="F2081" s="16">
        <f>'[2]NP Inflow data'!C2081</f>
        <v>0.55546806770610302</v>
      </c>
      <c r="G2081" s="16">
        <f t="shared" si="72"/>
        <v>-7.542970452293897</v>
      </c>
      <c r="H2081">
        <v>894.78</v>
      </c>
    </row>
    <row r="2082" spans="1:8">
      <c r="A2082">
        <v>954.79</v>
      </c>
      <c r="B2082" s="19">
        <f>'[2]NP Inflow data'!F2082</f>
        <v>1.00086127346558</v>
      </c>
      <c r="C2082" s="13">
        <f t="shared" si="73"/>
        <v>1.00086127346558</v>
      </c>
      <c r="E2082">
        <v>894.79</v>
      </c>
      <c r="F2082" s="16">
        <f>'[2]NP Inflow data'!C2082</f>
        <v>0.55621737348731604</v>
      </c>
      <c r="G2082" s="16">
        <f t="shared" si="72"/>
        <v>-7.5422211465126843</v>
      </c>
      <c r="H2082">
        <v>894.79</v>
      </c>
    </row>
    <row r="2083" spans="1:8">
      <c r="A2083">
        <v>954.8</v>
      </c>
      <c r="B2083" s="19">
        <f>'[2]NP Inflow data'!F2083</f>
        <v>1.00440809882575</v>
      </c>
      <c r="C2083" s="13">
        <f t="shared" si="73"/>
        <v>1.00440809882575</v>
      </c>
      <c r="E2083">
        <v>894.8</v>
      </c>
      <c r="F2083" s="16">
        <f>'[2]NP Inflow data'!C2083</f>
        <v>0.55696530882690198</v>
      </c>
      <c r="G2083" s="16">
        <f t="shared" si="72"/>
        <v>-7.5414732111730984</v>
      </c>
      <c r="H2083">
        <v>894.8</v>
      </c>
    </row>
    <row r="2084" spans="1:8">
      <c r="A2084">
        <v>954.81</v>
      </c>
      <c r="B2084" s="19">
        <f>'[2]NP Inflow data'!F2084</f>
        <v>1.00792335924895</v>
      </c>
      <c r="C2084" s="13">
        <f t="shared" si="73"/>
        <v>1.00792335924895</v>
      </c>
      <c r="E2084">
        <v>894.81</v>
      </c>
      <c r="F2084" s="16">
        <f>'[2]NP Inflow data'!C2084</f>
        <v>0.55771188633338298</v>
      </c>
      <c r="G2084" s="16">
        <f t="shared" si="72"/>
        <v>-7.5407266336666172</v>
      </c>
      <c r="H2084">
        <v>894.81</v>
      </c>
    </row>
    <row r="2085" spans="1:8">
      <c r="A2085">
        <v>954.82</v>
      </c>
      <c r="B2085" s="19">
        <f>'[2]NP Inflow data'!F2085</f>
        <v>1.0114058899463001</v>
      </c>
      <c r="C2085" s="13">
        <f t="shared" si="73"/>
        <v>1.0114058899463001</v>
      </c>
      <c r="E2085">
        <v>894.82</v>
      </c>
      <c r="F2085" s="16">
        <f>'[2]NP Inflow data'!C2085</f>
        <v>0.55845711861528802</v>
      </c>
      <c r="G2085" s="16">
        <f t="shared" si="72"/>
        <v>-7.5399814013847122</v>
      </c>
      <c r="H2085">
        <v>894.82</v>
      </c>
    </row>
    <row r="2086" spans="1:8">
      <c r="A2086">
        <v>954.83</v>
      </c>
      <c r="B2086" s="19">
        <f>'[2]NP Inflow data'!F2086</f>
        <v>1.0148545261288</v>
      </c>
      <c r="C2086" s="13">
        <f t="shared" si="73"/>
        <v>1.0148545261288</v>
      </c>
      <c r="E2086">
        <v>894.83</v>
      </c>
      <c r="F2086" s="16">
        <f>'[2]NP Inflow data'!C2086</f>
        <v>0.55920101828112201</v>
      </c>
      <c r="G2086" s="16">
        <f t="shared" si="72"/>
        <v>-7.539237501718878</v>
      </c>
      <c r="H2086">
        <v>894.83</v>
      </c>
    </row>
    <row r="2087" spans="1:8">
      <c r="A2087">
        <v>954.84</v>
      </c>
      <c r="B2087" s="19">
        <f>'[2]NP Inflow data'!F2087</f>
        <v>1.01826810300756</v>
      </c>
      <c r="C2087" s="13">
        <f t="shared" si="73"/>
        <v>1.01826810300756</v>
      </c>
      <c r="E2087">
        <v>894.84</v>
      </c>
      <c r="F2087" s="16">
        <f>'[2]NP Inflow data'!C2087</f>
        <v>0.55994359793941595</v>
      </c>
      <c r="G2087" s="16">
        <f t="shared" si="72"/>
        <v>-7.5384949220605844</v>
      </c>
      <c r="H2087">
        <v>894.84</v>
      </c>
    </row>
    <row r="2088" spans="1:8">
      <c r="A2088">
        <v>954.85</v>
      </c>
      <c r="B2088" s="19">
        <f>'[2]NP Inflow data'!F2088</f>
        <v>1.02164545579368</v>
      </c>
      <c r="C2088" s="13">
        <f t="shared" si="73"/>
        <v>1.02164545579368</v>
      </c>
      <c r="E2088">
        <v>894.85</v>
      </c>
      <c r="F2088" s="16">
        <f>'[2]NP Inflow data'!C2088</f>
        <v>0.56068487019868896</v>
      </c>
      <c r="G2088" s="16">
        <f t="shared" si="72"/>
        <v>-7.5377536498013109</v>
      </c>
      <c r="H2088">
        <v>894.85</v>
      </c>
    </row>
    <row r="2089" spans="1:8">
      <c r="A2089">
        <v>954.86</v>
      </c>
      <c r="B2089" s="19">
        <f>'[2]NP Inflow data'!F2089</f>
        <v>1.02498541969821</v>
      </c>
      <c r="C2089" s="13">
        <f t="shared" si="73"/>
        <v>1.02498541969821</v>
      </c>
      <c r="E2089">
        <v>894.86</v>
      </c>
      <c r="F2089" s="16">
        <f>'[2]NP Inflow data'!C2089</f>
        <v>0.56142484766746503</v>
      </c>
      <c r="G2089" s="16">
        <f t="shared" si="72"/>
        <v>-7.5370136723325354</v>
      </c>
      <c r="H2089">
        <v>894.86</v>
      </c>
    </row>
    <row r="2090" spans="1:8">
      <c r="A2090">
        <v>954.87</v>
      </c>
      <c r="B2090" s="19">
        <f>'[2]NP Inflow data'!F2090</f>
        <v>1.0282868299322501</v>
      </c>
      <c r="C2090" s="13">
        <f t="shared" si="73"/>
        <v>1.0282868299322501</v>
      </c>
      <c r="E2090">
        <v>894.87</v>
      </c>
      <c r="F2090" s="16">
        <f>'[2]NP Inflow data'!C2090</f>
        <v>0.56216354295426296</v>
      </c>
      <c r="G2090" s="16">
        <f t="shared" si="72"/>
        <v>-7.5362749770457373</v>
      </c>
      <c r="H2090">
        <v>894.87</v>
      </c>
    </row>
    <row r="2091" spans="1:8">
      <c r="A2091">
        <v>954.88</v>
      </c>
      <c r="B2091" s="19">
        <f>'[2]NP Inflow data'!F2091</f>
        <v>1.0315485217068601</v>
      </c>
      <c r="C2091" s="13">
        <f t="shared" si="73"/>
        <v>1.0315485217068601</v>
      </c>
      <c r="E2091">
        <v>894.88</v>
      </c>
      <c r="F2091" s="16">
        <f>'[2]NP Inflow data'!C2091</f>
        <v>0.56290096866760597</v>
      </c>
      <c r="G2091" s="16">
        <f t="shared" si="72"/>
        <v>-7.5355375513323946</v>
      </c>
      <c r="H2091">
        <v>894.88</v>
      </c>
    </row>
    <row r="2092" spans="1:8">
      <c r="A2092">
        <v>954.89</v>
      </c>
      <c r="B2092" s="19">
        <f>'[2]NP Inflow data'!F2092</f>
        <v>1.03476933023314</v>
      </c>
      <c r="C2092" s="13">
        <f t="shared" si="73"/>
        <v>1.03476933023314</v>
      </c>
      <c r="E2092">
        <v>894.89</v>
      </c>
      <c r="F2092" s="16">
        <f>'[2]NP Inflow data'!C2092</f>
        <v>0.56363713741601495</v>
      </c>
      <c r="G2092" s="16">
        <f t="shared" si="72"/>
        <v>-7.5348013825839857</v>
      </c>
      <c r="H2092">
        <v>894.89</v>
      </c>
    </row>
    <row r="2093" spans="1:8">
      <c r="A2093">
        <v>954.9</v>
      </c>
      <c r="B2093" s="19">
        <f>'[2]NP Inflow data'!F2093</f>
        <v>1.0379480907221501</v>
      </c>
      <c r="C2093" s="13">
        <f t="shared" si="73"/>
        <v>1.0379480907221501</v>
      </c>
      <c r="E2093">
        <v>894.9</v>
      </c>
      <c r="F2093" s="16">
        <f>'[2]NP Inflow data'!C2093</f>
        <v>0.56437206180801103</v>
      </c>
      <c r="G2093" s="16">
        <f t="shared" si="72"/>
        <v>-7.5340664581919894</v>
      </c>
      <c r="H2093">
        <v>894.9</v>
      </c>
    </row>
    <row r="2094" spans="1:8">
      <c r="A2094">
        <v>954.91</v>
      </c>
      <c r="B2094" s="19">
        <f>'[2]NP Inflow data'!F2094</f>
        <v>1.04108363838497</v>
      </c>
      <c r="C2094" s="13">
        <f t="shared" si="73"/>
        <v>1.04108363838497</v>
      </c>
      <c r="E2094">
        <v>894.91</v>
      </c>
      <c r="F2094" s="16">
        <f>'[2]NP Inflow data'!C2094</f>
        <v>0.56510575445211597</v>
      </c>
      <c r="G2094" s="16">
        <f t="shared" si="72"/>
        <v>-7.5333327655478843</v>
      </c>
      <c r="H2094">
        <v>894.91</v>
      </c>
    </row>
    <row r="2095" spans="1:8">
      <c r="A2095">
        <v>954.92</v>
      </c>
      <c r="B2095" s="19">
        <f>'[2]NP Inflow data'!F2095</f>
        <v>1.0441748084326901</v>
      </c>
      <c r="C2095" s="13">
        <f t="shared" si="73"/>
        <v>1.0441748084326901</v>
      </c>
      <c r="E2095">
        <v>894.92</v>
      </c>
      <c r="F2095" s="16">
        <f>'[2]NP Inflow data'!C2095</f>
        <v>0.56583822795685201</v>
      </c>
      <c r="G2095" s="16">
        <f t="shared" si="72"/>
        <v>-7.5326002920431483</v>
      </c>
      <c r="H2095">
        <v>894.92</v>
      </c>
    </row>
    <row r="2096" spans="1:8">
      <c r="A2096">
        <v>954.93</v>
      </c>
      <c r="B2096" s="19">
        <f>'[2]NP Inflow data'!F2096</f>
        <v>1.0472204360763799</v>
      </c>
      <c r="C2096" s="13">
        <f t="shared" si="73"/>
        <v>1.0472204360763799</v>
      </c>
      <c r="E2096">
        <v>894.93</v>
      </c>
      <c r="F2096" s="16">
        <f>'[2]NP Inflow data'!C2096</f>
        <v>0.56656949493073905</v>
      </c>
      <c r="G2096" s="16">
        <f t="shared" si="72"/>
        <v>-7.5318690250692608</v>
      </c>
      <c r="H2096">
        <v>894.93</v>
      </c>
    </row>
    <row r="2097" spans="1:8">
      <c r="A2097">
        <v>954.94</v>
      </c>
      <c r="B2097" s="19">
        <f>'[2]NP Inflow data'!F2097</f>
        <v>1.05021935652716</v>
      </c>
      <c r="C2097" s="13">
        <f t="shared" si="73"/>
        <v>1.05021935652716</v>
      </c>
      <c r="E2097">
        <v>894.94</v>
      </c>
      <c r="F2097" s="16">
        <f>'[2]NP Inflow data'!C2097</f>
        <v>0.56729956798230696</v>
      </c>
      <c r="G2097" s="16">
        <f t="shared" si="72"/>
        <v>-7.5311389520176935</v>
      </c>
      <c r="H2097">
        <v>894.94</v>
      </c>
    </row>
    <row r="2098" spans="1:8">
      <c r="A2098">
        <v>954.95</v>
      </c>
      <c r="B2098" s="19">
        <f>'[2]NP Inflow data'!F2098</f>
        <v>1.05317040499602</v>
      </c>
      <c r="C2098" s="13">
        <f t="shared" si="73"/>
        <v>1.05317040499602</v>
      </c>
      <c r="E2098">
        <v>894.95</v>
      </c>
      <c r="F2098" s="16">
        <f>'[2]NP Inflow data'!C2098</f>
        <v>0.568028459720062</v>
      </c>
      <c r="G2098" s="16">
        <f t="shared" si="72"/>
        <v>-7.5304100602799382</v>
      </c>
      <c r="H2098">
        <v>894.95</v>
      </c>
    </row>
    <row r="2099" spans="1:8">
      <c r="A2099">
        <v>954.96</v>
      </c>
      <c r="B2099" s="19">
        <f>'[2]NP Inflow data'!F2099</f>
        <v>1.05607241669409</v>
      </c>
      <c r="C2099" s="13">
        <f t="shared" si="73"/>
        <v>1.05607241669409</v>
      </c>
      <c r="E2099">
        <v>894.96</v>
      </c>
      <c r="F2099" s="16">
        <f>'[2]NP Inflow data'!C2099</f>
        <v>0.56875618275253204</v>
      </c>
      <c r="G2099" s="16">
        <f t="shared" si="72"/>
        <v>-7.5296823372474684</v>
      </c>
      <c r="H2099">
        <v>894.96</v>
      </c>
    </row>
    <row r="2100" spans="1:8">
      <c r="A2100">
        <v>954.97</v>
      </c>
      <c r="B2100" s="19">
        <f>'[2]NP Inflow data'!F2100</f>
        <v>1.0589242268324499</v>
      </c>
      <c r="C2100" s="13">
        <f t="shared" si="73"/>
        <v>1.0589242268324499</v>
      </c>
      <c r="E2100">
        <v>894.97</v>
      </c>
      <c r="F2100" s="16">
        <f>'[2]NP Inflow data'!C2100</f>
        <v>0.56948274968823898</v>
      </c>
      <c r="G2100" s="16">
        <f t="shared" si="72"/>
        <v>-7.5289557703117609</v>
      </c>
      <c r="H2100">
        <v>894.97</v>
      </c>
    </row>
    <row r="2101" spans="1:8">
      <c r="A2101">
        <v>954.98</v>
      </c>
      <c r="B2101" s="19">
        <f>'[2]NP Inflow data'!F2101</f>
        <v>1.0617246706221699</v>
      </c>
      <c r="C2101" s="13">
        <f t="shared" si="73"/>
        <v>1.0617246706221699</v>
      </c>
      <c r="E2101">
        <v>894.98</v>
      </c>
      <c r="F2101" s="16">
        <f>'[2]NP Inflow data'!C2101</f>
        <v>0.57020817313570604</v>
      </c>
      <c r="G2101" s="16">
        <f t="shared" si="72"/>
        <v>-7.5282303468642944</v>
      </c>
      <c r="H2101">
        <v>894.98</v>
      </c>
    </row>
    <row r="2102" spans="1:8">
      <c r="A2102">
        <v>954.99</v>
      </c>
      <c r="B2102" s="19">
        <f>'[2]NP Inflow data'!F2102</f>
        <v>1.06447258327432</v>
      </c>
      <c r="C2102" s="13">
        <f t="shared" si="73"/>
        <v>1.06447258327432</v>
      </c>
      <c r="E2102">
        <v>894.99</v>
      </c>
      <c r="F2102" s="16">
        <f>'[2]NP Inflow data'!C2102</f>
        <v>0.57093246570345202</v>
      </c>
      <c r="G2102" s="16">
        <f t="shared" si="72"/>
        <v>-7.5275060542965484</v>
      </c>
      <c r="H2102">
        <v>894.99</v>
      </c>
    </row>
    <row r="2103" spans="1:8">
      <c r="A2103" s="27">
        <v>955</v>
      </c>
      <c r="B2103" s="28">
        <f>'[2]NP Inflow data'!F2103</f>
        <v>1.0671668000000001</v>
      </c>
      <c r="C2103" s="13">
        <f t="shared" si="73"/>
        <v>1.0671668000000001</v>
      </c>
      <c r="E2103">
        <v>895</v>
      </c>
      <c r="F2103" s="16">
        <f>'[2]NP Inflow data'!C2103</f>
        <v>0.57165564000000002</v>
      </c>
      <c r="G2103" s="16">
        <f t="shared" si="72"/>
        <v>-7.5267828799999998</v>
      </c>
      <c r="H2103">
        <v>895</v>
      </c>
    </row>
    <row r="2104" spans="1:8">
      <c r="A2104">
        <v>955.01</v>
      </c>
      <c r="B2104" s="19">
        <f>'[2]NP Inflow data'!F2104</f>
        <v>1.0698064713844</v>
      </c>
      <c r="C2104" s="13">
        <f t="shared" si="73"/>
        <v>1.0698064713844</v>
      </c>
      <c r="E2104">
        <v>895.01</v>
      </c>
      <c r="F2104" s="16">
        <f>'[2]NP Inflow data'!C2104</f>
        <v>0.57237773079744803</v>
      </c>
      <c r="G2104" s="16">
        <f t="shared" si="72"/>
        <v>-7.5260607892025524</v>
      </c>
      <c r="H2104">
        <v>895.01</v>
      </c>
    </row>
    <row r="2105" spans="1:8">
      <c r="A2105">
        <v>955.02</v>
      </c>
      <c r="B2105" s="19">
        <f>'[2]NP Inflow data'!F2105</f>
        <v>1.0723920095092101</v>
      </c>
      <c r="C2105" s="13">
        <f t="shared" si="73"/>
        <v>1.0723920095092101</v>
      </c>
      <c r="E2105">
        <v>895.02</v>
      </c>
      <c r="F2105" s="16">
        <f>'[2]NP Inflow data'!C2105</f>
        <v>0.57309886152220002</v>
      </c>
      <c r="G2105" s="16">
        <f t="shared" si="72"/>
        <v>-7.5253396584778001</v>
      </c>
      <c r="H2105">
        <v>895.02</v>
      </c>
    </row>
    <row r="2106" spans="1:8">
      <c r="A2106">
        <v>955.03</v>
      </c>
      <c r="B2106" s="19">
        <f>'[2]NP Inflow data'!F2106</f>
        <v>1.07492414183027</v>
      </c>
      <c r="C2106" s="13">
        <f t="shared" si="73"/>
        <v>1.07492414183027</v>
      </c>
      <c r="E2106">
        <v>895.03</v>
      </c>
      <c r="F2106" s="16">
        <f>'[2]NP Inflow data'!C2106</f>
        <v>0.57381917776423996</v>
      </c>
      <c r="G2106" s="16">
        <f t="shared" si="72"/>
        <v>-7.5246193422357601</v>
      </c>
      <c r="H2106">
        <v>895.03</v>
      </c>
    </row>
    <row r="2107" spans="1:8">
      <c r="A2107">
        <v>955.04</v>
      </c>
      <c r="B2107" s="19">
        <f>'[2]NP Inflow data'!F2107</f>
        <v>1.0774035958034001</v>
      </c>
      <c r="C2107" s="13">
        <f t="shared" si="73"/>
        <v>1.0774035958034001</v>
      </c>
      <c r="E2107">
        <v>895.04</v>
      </c>
      <c r="F2107" s="16">
        <f>'[2]NP Inflow data'!C2107</f>
        <v>0.57453882511354804</v>
      </c>
      <c r="G2107" s="16">
        <f t="shared" si="72"/>
        <v>-7.5238996948864525</v>
      </c>
      <c r="H2107">
        <v>895.04</v>
      </c>
    </row>
    <row r="2108" spans="1:8">
      <c r="A2108">
        <v>955.05</v>
      </c>
      <c r="B2108" s="19">
        <f>'[2]NP Inflow data'!F2108</f>
        <v>1.0798310988844</v>
      </c>
      <c r="C2108" s="13">
        <f t="shared" si="73"/>
        <v>1.0798310988844</v>
      </c>
      <c r="E2108">
        <v>895.05</v>
      </c>
      <c r="F2108" s="16">
        <f>'[2]NP Inflow data'!C2108</f>
        <v>0.57525794916010797</v>
      </c>
      <c r="G2108" s="16">
        <f t="shared" si="72"/>
        <v>-7.5231805708398927</v>
      </c>
      <c r="H2108">
        <v>895.05</v>
      </c>
    </row>
    <row r="2109" spans="1:8">
      <c r="A2109">
        <v>955.06</v>
      </c>
      <c r="B2109" s="19">
        <f>'[2]NP Inflow data'!F2109</f>
        <v>1.08220737852912</v>
      </c>
      <c r="C2109" s="13">
        <f t="shared" si="73"/>
        <v>1.08220737852912</v>
      </c>
      <c r="E2109">
        <v>895.06</v>
      </c>
      <c r="F2109" s="16">
        <f>'[2]NP Inflow data'!C2109</f>
        <v>0.57597669549390096</v>
      </c>
      <c r="G2109" s="16">
        <f t="shared" si="72"/>
        <v>-7.5224618245060988</v>
      </c>
      <c r="H2109">
        <v>895.06</v>
      </c>
    </row>
    <row r="2110" spans="1:8">
      <c r="A2110">
        <v>955.07</v>
      </c>
      <c r="B2110" s="19">
        <f>'[2]NP Inflow data'!F2110</f>
        <v>1.0845331621934</v>
      </c>
      <c r="C2110" s="13">
        <f t="shared" si="73"/>
        <v>1.0845331621934</v>
      </c>
      <c r="E2110">
        <v>895.07</v>
      </c>
      <c r="F2110" s="16">
        <f>'[2]NP Inflow data'!C2110</f>
        <v>0.57669520970491694</v>
      </c>
      <c r="G2110" s="16">
        <f t="shared" si="72"/>
        <v>-7.5217433102950828</v>
      </c>
      <c r="H2110">
        <v>895.07</v>
      </c>
    </row>
    <row r="2111" spans="1:8">
      <c r="A2111">
        <v>955.08</v>
      </c>
      <c r="B2111" s="19">
        <f>'[2]NP Inflow data'!F2111</f>
        <v>1.086809177333</v>
      </c>
      <c r="C2111" s="13">
        <f t="shared" si="73"/>
        <v>1.086809177333</v>
      </c>
      <c r="E2111">
        <v>895.08</v>
      </c>
      <c r="F2111" s="16">
        <f>'[2]NP Inflow data'!C2111</f>
        <v>0.57741363738312201</v>
      </c>
      <c r="G2111" s="16">
        <f t="shared" si="72"/>
        <v>-7.521024882616878</v>
      </c>
      <c r="H2111">
        <v>895.08</v>
      </c>
    </row>
    <row r="2112" spans="1:8">
      <c r="A2112">
        <v>955.09</v>
      </c>
      <c r="B2112" s="19">
        <f>'[2]NP Inflow data'!F2112</f>
        <v>1.0890361514037801</v>
      </c>
      <c r="C2112" s="13">
        <f t="shared" si="73"/>
        <v>1.0890361514037801</v>
      </c>
      <c r="E2112">
        <v>895.09</v>
      </c>
      <c r="F2112" s="16">
        <f>'[2]NP Inflow data'!C2112</f>
        <v>0.57813212411850701</v>
      </c>
      <c r="G2112" s="16">
        <f t="shared" si="72"/>
        <v>-7.5203063958814935</v>
      </c>
      <c r="H2112">
        <v>895.09</v>
      </c>
    </row>
    <row r="2113" spans="1:8">
      <c r="A2113">
        <v>955.1</v>
      </c>
      <c r="B2113" s="19">
        <f>'[2]NP Inflow data'!F2113</f>
        <v>1.0912148118615601</v>
      </c>
      <c r="C2113" s="13">
        <f t="shared" si="73"/>
        <v>1.0912148118615601</v>
      </c>
      <c r="E2113">
        <v>895.1</v>
      </c>
      <c r="F2113" s="16">
        <f>'[2]NP Inflow data'!C2113</f>
        <v>0.578850815501052</v>
      </c>
      <c r="G2113" s="16">
        <f t="shared" si="72"/>
        <v>-7.5195877044989485</v>
      </c>
      <c r="H2113">
        <v>895.1</v>
      </c>
    </row>
    <row r="2114" spans="1:8">
      <c r="A2114">
        <v>955.11</v>
      </c>
      <c r="B2114" s="19">
        <f>'[2]NP Inflow data'!F2114</f>
        <v>1.0933458861621601</v>
      </c>
      <c r="C2114" s="13">
        <f t="shared" si="73"/>
        <v>1.0933458861621601</v>
      </c>
      <c r="E2114">
        <v>895.11</v>
      </c>
      <c r="F2114" s="16">
        <f>'[2]NP Inflow data'!C2114</f>
        <v>0.57956985712074105</v>
      </c>
      <c r="G2114" s="16">
        <f t="shared" si="72"/>
        <v>-7.5188686628792594</v>
      </c>
      <c r="H2114">
        <v>895.11</v>
      </c>
    </row>
    <row r="2115" spans="1:8">
      <c r="A2115">
        <v>955.12</v>
      </c>
      <c r="B2115" s="19">
        <f>'[2]NP Inflow data'!F2115</f>
        <v>1.0954301017614001</v>
      </c>
      <c r="C2115" s="13">
        <f t="shared" si="73"/>
        <v>1.0954301017614001</v>
      </c>
      <c r="E2115">
        <v>895.12</v>
      </c>
      <c r="F2115" s="16">
        <f>'[2]NP Inflow data'!C2115</f>
        <v>0.58028939456755602</v>
      </c>
      <c r="G2115" s="16">
        <f t="shared" si="72"/>
        <v>-7.5181491254324442</v>
      </c>
      <c r="H2115">
        <v>895.12</v>
      </c>
    </row>
    <row r="2116" spans="1:8">
      <c r="A2116">
        <v>955.13</v>
      </c>
      <c r="B2116" s="19">
        <f>'[2]NP Inflow data'!F2116</f>
        <v>1.0974681861151101</v>
      </c>
      <c r="C2116" s="13">
        <f t="shared" si="73"/>
        <v>1.0974681861151101</v>
      </c>
      <c r="E2116">
        <v>895.13</v>
      </c>
      <c r="F2116" s="16">
        <f>'[2]NP Inflow data'!C2116</f>
        <v>0.58100957343147797</v>
      </c>
      <c r="G2116" s="16">
        <f t="shared" si="72"/>
        <v>-7.517428946568522</v>
      </c>
      <c r="H2116">
        <v>895.13</v>
      </c>
    </row>
    <row r="2117" spans="1:8">
      <c r="A2117">
        <v>955.14</v>
      </c>
      <c r="B2117" s="19">
        <f>'[2]NP Inflow data'!F2117</f>
        <v>1.0994608666790999</v>
      </c>
      <c r="C2117" s="13">
        <f t="shared" si="73"/>
        <v>1.0994608666790999</v>
      </c>
      <c r="E2117">
        <v>895.14</v>
      </c>
      <c r="F2117" s="16">
        <f>'[2]NP Inflow data'!C2117</f>
        <v>0.58173053930248897</v>
      </c>
      <c r="G2117" s="16">
        <f t="shared" ref="G2117:G2180" si="74">F2117-$F$3103</f>
        <v>-7.516707980697511</v>
      </c>
      <c r="H2117">
        <v>895.14</v>
      </c>
    </row>
    <row r="2118" spans="1:8">
      <c r="A2118">
        <v>955.15</v>
      </c>
      <c r="B2118" s="19">
        <f>'[2]NP Inflow data'!F2118</f>
        <v>1.10140887090921</v>
      </c>
      <c r="C2118" s="13">
        <f t="shared" ref="C2118:C2181" si="75">B2118-$B$24</f>
        <v>1.10140887090921</v>
      </c>
      <c r="E2118">
        <v>895.15</v>
      </c>
      <c r="F2118" s="16">
        <f>'[2]NP Inflow data'!C2118</f>
        <v>0.58245243777057099</v>
      </c>
      <c r="G2118" s="16">
        <f t="shared" si="74"/>
        <v>-7.5159860822294293</v>
      </c>
      <c r="H2118">
        <v>895.15</v>
      </c>
    </row>
    <row r="2119" spans="1:8">
      <c r="A2119">
        <v>955.16</v>
      </c>
      <c r="B2119" s="19">
        <f>'[2]NP Inflow data'!F2119</f>
        <v>1.10331292626125</v>
      </c>
      <c r="C2119" s="13">
        <f t="shared" si="75"/>
        <v>1.10331292626125</v>
      </c>
      <c r="E2119">
        <v>895.16</v>
      </c>
      <c r="F2119" s="16">
        <f>'[2]NP Inflow data'!C2119</f>
        <v>0.58317541442570697</v>
      </c>
      <c r="G2119" s="16">
        <f t="shared" si="74"/>
        <v>-7.5152631055742933</v>
      </c>
      <c r="H2119">
        <v>895.16</v>
      </c>
    </row>
    <row r="2120" spans="1:8">
      <c r="A2120">
        <v>955.17</v>
      </c>
      <c r="B2120" s="19">
        <f>'[2]NP Inflow data'!F2120</f>
        <v>1.1051737601910401</v>
      </c>
      <c r="C2120" s="13">
        <f t="shared" si="75"/>
        <v>1.1051737601910401</v>
      </c>
      <c r="E2120">
        <v>895.17</v>
      </c>
      <c r="F2120" s="16">
        <f>'[2]NP Inflow data'!C2120</f>
        <v>0.583899614857879</v>
      </c>
      <c r="G2120" s="16">
        <f t="shared" si="74"/>
        <v>-7.5145389051421212</v>
      </c>
      <c r="H2120">
        <v>895.17</v>
      </c>
    </row>
    <row r="2121" spans="1:8">
      <c r="A2121">
        <v>955.18</v>
      </c>
      <c r="B2121" s="19">
        <f>'[2]NP Inflow data'!F2121</f>
        <v>1.1069921001544201</v>
      </c>
      <c r="C2121" s="13">
        <f t="shared" si="75"/>
        <v>1.1069921001544201</v>
      </c>
      <c r="E2121">
        <v>895.18</v>
      </c>
      <c r="F2121" s="16">
        <f>'[2]NP Inflow data'!C2121</f>
        <v>0.58462518465706803</v>
      </c>
      <c r="G2121" s="16">
        <f t="shared" si="74"/>
        <v>-7.5138133353429319</v>
      </c>
      <c r="H2121">
        <v>895.18</v>
      </c>
    </row>
    <row r="2122" spans="1:8">
      <c r="A2122">
        <v>955.19</v>
      </c>
      <c r="B2122" s="19">
        <f>'[2]NP Inflow data'!F2122</f>
        <v>1.10876867360721</v>
      </c>
      <c r="C2122" s="13">
        <f t="shared" si="75"/>
        <v>1.10876867360721</v>
      </c>
      <c r="E2122">
        <v>895.19</v>
      </c>
      <c r="F2122" s="16">
        <f>'[2]NP Inflow data'!C2122</f>
        <v>0.58535226941326601</v>
      </c>
      <c r="G2122" s="16">
        <f t="shared" si="74"/>
        <v>-7.513086250586734</v>
      </c>
      <c r="H2122">
        <v>895.19</v>
      </c>
    </row>
    <row r="2123" spans="1:8">
      <c r="A2123">
        <v>955.2</v>
      </c>
      <c r="B2123" s="19">
        <f>'[2]NP Inflow data'!F2123</f>
        <v>1.1105042080052101</v>
      </c>
      <c r="C2123" s="13">
        <f t="shared" si="75"/>
        <v>1.1105042080052101</v>
      </c>
      <c r="E2123">
        <v>895.2</v>
      </c>
      <c r="F2123" s="16">
        <f>'[2]NP Inflow data'!C2123</f>
        <v>0.58608101471643603</v>
      </c>
      <c r="G2123" s="16">
        <f t="shared" si="74"/>
        <v>-7.5123575052835641</v>
      </c>
      <c r="H2123">
        <v>895.2</v>
      </c>
    </row>
    <row r="2124" spans="1:8">
      <c r="A2124">
        <v>955.21</v>
      </c>
      <c r="B2124" s="19">
        <f>'[2]NP Inflow data'!F2124</f>
        <v>1.11219943080425</v>
      </c>
      <c r="C2124" s="13">
        <f t="shared" si="75"/>
        <v>1.11219943080425</v>
      </c>
      <c r="E2124">
        <v>895.21</v>
      </c>
      <c r="F2124" s="16">
        <f>'[2]NP Inflow data'!C2124</f>
        <v>0.58681156615657004</v>
      </c>
      <c r="G2124" s="16">
        <f t="shared" si="74"/>
        <v>-7.5116269538434306</v>
      </c>
      <c r="H2124">
        <v>895.21</v>
      </c>
    </row>
    <row r="2125" spans="1:8">
      <c r="A2125">
        <v>955.22</v>
      </c>
      <c r="B2125" s="19">
        <f>'[2]NP Inflow data'!F2125</f>
        <v>1.1138550694601601</v>
      </c>
      <c r="C2125" s="13">
        <f t="shared" si="75"/>
        <v>1.1138550694601601</v>
      </c>
      <c r="E2125">
        <v>895.22</v>
      </c>
      <c r="F2125" s="16">
        <f>'[2]NP Inflow data'!C2125</f>
        <v>0.58754406932365</v>
      </c>
      <c r="G2125" s="16">
        <f t="shared" si="74"/>
        <v>-7.51089445067635</v>
      </c>
      <c r="H2125">
        <v>895.22</v>
      </c>
    </row>
    <row r="2126" spans="1:8">
      <c r="A2126">
        <v>955.23</v>
      </c>
      <c r="B2126" s="19">
        <f>'[2]NP Inflow data'!F2126</f>
        <v>1.11547185142876</v>
      </c>
      <c r="C2126" s="13">
        <f t="shared" si="75"/>
        <v>1.11547185142876</v>
      </c>
      <c r="E2126">
        <v>895.23</v>
      </c>
      <c r="F2126" s="16">
        <f>'[2]NP Inflow data'!C2126</f>
        <v>0.58827866980765797</v>
      </c>
      <c r="G2126" s="16">
        <f t="shared" si="74"/>
        <v>-7.5101598501923421</v>
      </c>
      <c r="H2126">
        <v>895.23</v>
      </c>
    </row>
    <row r="2127" spans="1:8">
      <c r="A2127">
        <v>955.24</v>
      </c>
      <c r="B2127" s="19">
        <f>'[2]NP Inflow data'!F2127</f>
        <v>1.11705050416587</v>
      </c>
      <c r="C2127" s="13">
        <f t="shared" si="75"/>
        <v>1.11705050416587</v>
      </c>
      <c r="E2127">
        <v>895.24</v>
      </c>
      <c r="F2127" s="16">
        <f>'[2]NP Inflow data'!C2127</f>
        <v>0.58901551319857604</v>
      </c>
      <c r="G2127" s="16">
        <f t="shared" si="74"/>
        <v>-7.5094230068014243</v>
      </c>
      <c r="H2127">
        <v>895.24</v>
      </c>
    </row>
    <row r="2128" spans="1:8">
      <c r="A2128">
        <v>955.25</v>
      </c>
      <c r="B2128" s="19">
        <f>'[2]NP Inflow data'!F2128</f>
        <v>1.1185917551273099</v>
      </c>
      <c r="C2128" s="13">
        <f t="shared" si="75"/>
        <v>1.1185917551273099</v>
      </c>
      <c r="E2128">
        <v>895.25</v>
      </c>
      <c r="F2128" s="16">
        <f>'[2]NP Inflow data'!C2128</f>
        <v>0.58975474508638503</v>
      </c>
      <c r="G2128" s="16">
        <f t="shared" si="74"/>
        <v>-7.5086837749136155</v>
      </c>
      <c r="H2128">
        <v>895.25</v>
      </c>
    </row>
    <row r="2129" spans="1:8">
      <c r="A2129">
        <v>955.26</v>
      </c>
      <c r="B2129" s="19">
        <f>'[2]NP Inflow data'!F2129</f>
        <v>1.1200963317689201</v>
      </c>
      <c r="C2129" s="13">
        <f t="shared" si="75"/>
        <v>1.1200963317689201</v>
      </c>
      <c r="E2129">
        <v>895.26</v>
      </c>
      <c r="F2129" s="16">
        <f>'[2]NP Inflow data'!C2129</f>
        <v>0.59049651106106804</v>
      </c>
      <c r="G2129" s="16">
        <f t="shared" si="74"/>
        <v>-7.5079420089389322</v>
      </c>
      <c r="H2129">
        <v>895.26</v>
      </c>
    </row>
    <row r="2130" spans="1:8">
      <c r="A2130">
        <v>955.27</v>
      </c>
      <c r="B2130" s="19">
        <f>'[2]NP Inflow data'!F2130</f>
        <v>1.1215649615465</v>
      </c>
      <c r="C2130" s="13">
        <f t="shared" si="75"/>
        <v>1.1215649615465</v>
      </c>
      <c r="E2130">
        <v>895.27</v>
      </c>
      <c r="F2130" s="16">
        <f>'[2]NP Inflow data'!C2130</f>
        <v>0.59124095671260701</v>
      </c>
      <c r="G2130" s="16">
        <f t="shared" si="74"/>
        <v>-7.5071975632873933</v>
      </c>
      <c r="H2130">
        <v>895.27</v>
      </c>
    </row>
    <row r="2131" spans="1:8">
      <c r="A2131">
        <v>955.28</v>
      </c>
      <c r="B2131" s="19">
        <f>'[2]NP Inflow data'!F2131</f>
        <v>1.12299837191589</v>
      </c>
      <c r="C2131" s="13">
        <f t="shared" si="75"/>
        <v>1.12299837191589</v>
      </c>
      <c r="E2131">
        <v>895.28</v>
      </c>
      <c r="F2131" s="16">
        <f>'[2]NP Inflow data'!C2131</f>
        <v>0.59198822763098502</v>
      </c>
      <c r="G2131" s="16">
        <f t="shared" si="74"/>
        <v>-7.5064502923690153</v>
      </c>
      <c r="H2131">
        <v>895.28</v>
      </c>
    </row>
    <row r="2132" spans="1:8">
      <c r="A2132">
        <v>955.29</v>
      </c>
      <c r="B2132" s="19">
        <f>'[2]NP Inflow data'!F2132</f>
        <v>1.1243972903329</v>
      </c>
      <c r="C2132" s="13">
        <f t="shared" si="75"/>
        <v>1.1243972903329</v>
      </c>
      <c r="E2132">
        <v>895.29</v>
      </c>
      <c r="F2132" s="16">
        <f>'[2]NP Inflow data'!C2132</f>
        <v>0.59273846940618202</v>
      </c>
      <c r="G2132" s="16">
        <f t="shared" si="74"/>
        <v>-7.5057000505938181</v>
      </c>
      <c r="H2132">
        <v>895.29</v>
      </c>
    </row>
    <row r="2133" spans="1:8">
      <c r="A2133">
        <v>955.3</v>
      </c>
      <c r="B2133" s="19">
        <f>'[2]NP Inflow data'!F2133</f>
        <v>1.12576244425335</v>
      </c>
      <c r="C2133" s="13">
        <f t="shared" si="75"/>
        <v>1.12576244425335</v>
      </c>
      <c r="E2133">
        <v>895.3</v>
      </c>
      <c r="F2133" s="16">
        <f>'[2]NP Inflow data'!C2133</f>
        <v>0.59349182762818098</v>
      </c>
      <c r="G2133" s="16">
        <f t="shared" si="74"/>
        <v>-7.5049466923718189</v>
      </c>
      <c r="H2133">
        <v>895.3</v>
      </c>
    </row>
    <row r="2134" spans="1:8">
      <c r="A2134">
        <v>955.31</v>
      </c>
      <c r="B2134" s="19">
        <f>'[2]NP Inflow data'!F2134</f>
        <v>1.12709456113308</v>
      </c>
      <c r="C2134" s="13">
        <f t="shared" si="75"/>
        <v>1.12709456113308</v>
      </c>
      <c r="E2134">
        <v>895.31</v>
      </c>
      <c r="F2134" s="16">
        <f>'[2]NP Inflow data'!C2134</f>
        <v>0.59424844788696396</v>
      </c>
      <c r="G2134" s="16">
        <f t="shared" si="74"/>
        <v>-7.5041900721130359</v>
      </c>
      <c r="H2134">
        <v>895.31</v>
      </c>
    </row>
    <row r="2135" spans="1:8">
      <c r="A2135">
        <v>955.32</v>
      </c>
      <c r="B2135" s="19">
        <f>'[2]NP Inflow data'!F2135</f>
        <v>1.1283943684279101</v>
      </c>
      <c r="C2135" s="13">
        <f t="shared" si="75"/>
        <v>1.1283943684279101</v>
      </c>
      <c r="E2135">
        <v>895.32</v>
      </c>
      <c r="F2135" s="16">
        <f>'[2]NP Inflow data'!C2135</f>
        <v>0.59500847577252203</v>
      </c>
      <c r="G2135" s="16">
        <f t="shared" si="74"/>
        <v>-7.5034300442274784</v>
      </c>
      <c r="H2135">
        <v>895.32</v>
      </c>
    </row>
    <row r="2136" spans="1:8">
      <c r="A2136">
        <v>955.33</v>
      </c>
      <c r="B2136" s="19">
        <f>'[2]NP Inflow data'!F2136</f>
        <v>1.12966259359364</v>
      </c>
      <c r="C2136" s="13">
        <f t="shared" si="75"/>
        <v>1.12966259359364</v>
      </c>
      <c r="E2136">
        <v>895.33</v>
      </c>
      <c r="F2136" s="16">
        <f>'[2]NP Inflow data'!C2136</f>
        <v>0.59577205687482004</v>
      </c>
      <c r="G2136" s="16">
        <f t="shared" si="74"/>
        <v>-7.5026664631251805</v>
      </c>
      <c r="H2136">
        <v>895.33</v>
      </c>
    </row>
    <row r="2137" spans="1:8">
      <c r="A2137">
        <v>955.34</v>
      </c>
      <c r="B2137" s="19">
        <f>'[2]NP Inflow data'!F2137</f>
        <v>1.1308999640861099</v>
      </c>
      <c r="C2137" s="13">
        <f t="shared" si="75"/>
        <v>1.1308999640861099</v>
      </c>
      <c r="E2137">
        <v>895.34</v>
      </c>
      <c r="F2137" s="16">
        <f>'[2]NP Inflow data'!C2137</f>
        <v>0.59653933678384696</v>
      </c>
      <c r="G2137" s="16">
        <f t="shared" si="74"/>
        <v>-7.5018991832161532</v>
      </c>
      <c r="H2137">
        <v>895.34</v>
      </c>
    </row>
    <row r="2138" spans="1:8">
      <c r="A2138">
        <v>955.35</v>
      </c>
      <c r="B2138" s="19">
        <f>'[2]NP Inflow data'!F2138</f>
        <v>1.13210720736114</v>
      </c>
      <c r="C2138" s="13">
        <f t="shared" si="75"/>
        <v>1.13210720736114</v>
      </c>
      <c r="E2138">
        <v>895.35</v>
      </c>
      <c r="F2138" s="16">
        <f>'[2]NP Inflow data'!C2138</f>
        <v>0.59731046108958696</v>
      </c>
      <c r="G2138" s="16">
        <f t="shared" si="74"/>
        <v>-7.501128058910413</v>
      </c>
      <c r="H2138">
        <v>895.35</v>
      </c>
    </row>
    <row r="2139" spans="1:8">
      <c r="A2139">
        <v>955.36</v>
      </c>
      <c r="B2139" s="19">
        <f>'[2]NP Inflow data'!F2139</f>
        <v>1.13328505087455</v>
      </c>
      <c r="C2139" s="13">
        <f t="shared" si="75"/>
        <v>1.13328505087455</v>
      </c>
      <c r="E2139">
        <v>895.36</v>
      </c>
      <c r="F2139" s="16">
        <f>'[2]NP Inflow data'!C2139</f>
        <v>0.59808557538202201</v>
      </c>
      <c r="G2139" s="16">
        <f t="shared" si="74"/>
        <v>-7.500352944617978</v>
      </c>
      <c r="H2139">
        <v>895.36</v>
      </c>
    </row>
    <row r="2140" spans="1:8">
      <c r="A2140">
        <v>955.37</v>
      </c>
      <c r="B2140" s="19">
        <f>'[2]NP Inflow data'!F2140</f>
        <v>1.1344342220821599</v>
      </c>
      <c r="C2140" s="13">
        <f t="shared" si="75"/>
        <v>1.1344342220821599</v>
      </c>
      <c r="E2140">
        <v>895.37</v>
      </c>
      <c r="F2140" s="16">
        <f>'[2]NP Inflow data'!C2140</f>
        <v>0.59886482525113205</v>
      </c>
      <c r="G2140" s="16">
        <f t="shared" si="74"/>
        <v>-7.499573694748868</v>
      </c>
      <c r="H2140">
        <v>895.37</v>
      </c>
    </row>
    <row r="2141" spans="1:8">
      <c r="A2141">
        <v>955.38</v>
      </c>
      <c r="B2141" s="19">
        <f>'[2]NP Inflow data'!F2141</f>
        <v>1.1355554484398001</v>
      </c>
      <c r="C2141" s="13">
        <f t="shared" si="75"/>
        <v>1.1355554484398001</v>
      </c>
      <c r="E2141">
        <v>895.38</v>
      </c>
      <c r="F2141" s="16">
        <f>'[2]NP Inflow data'!C2141</f>
        <v>0.59964835628690105</v>
      </c>
      <c r="G2141" s="16">
        <f t="shared" si="74"/>
        <v>-7.4987901637130996</v>
      </c>
      <c r="H2141">
        <v>895.38</v>
      </c>
    </row>
    <row r="2142" spans="1:8">
      <c r="A2142">
        <v>955.39</v>
      </c>
      <c r="B2142" s="19">
        <f>'[2]NP Inflow data'!F2142</f>
        <v>1.1366494574032899</v>
      </c>
      <c r="C2142" s="13">
        <f t="shared" si="75"/>
        <v>1.1366494574032899</v>
      </c>
      <c r="E2142">
        <v>895.39</v>
      </c>
      <c r="F2142" s="16">
        <f>'[2]NP Inflow data'!C2142</f>
        <v>0.60043631407930997</v>
      </c>
      <c r="G2142" s="16">
        <f t="shared" si="74"/>
        <v>-7.4980022059206899</v>
      </c>
      <c r="H2142">
        <v>895.39</v>
      </c>
    </row>
    <row r="2143" spans="1:8">
      <c r="A2143">
        <v>955.4</v>
      </c>
      <c r="B2143" s="19">
        <f>'[2]NP Inflow data'!F2143</f>
        <v>1.13771697642845</v>
      </c>
      <c r="C2143" s="13">
        <f t="shared" si="75"/>
        <v>1.13771697642845</v>
      </c>
      <c r="E2143">
        <v>895.4</v>
      </c>
      <c r="F2143" s="16">
        <f>'[2]NP Inflow data'!C2143</f>
        <v>0.601228844218342</v>
      </c>
      <c r="G2143" s="16">
        <f t="shared" si="74"/>
        <v>-7.497209675781658</v>
      </c>
      <c r="H2143">
        <v>895.4</v>
      </c>
    </row>
    <row r="2144" spans="1:8">
      <c r="A2144">
        <v>955.41</v>
      </c>
      <c r="B2144" s="19">
        <f>'[2]NP Inflow data'!F2144</f>
        <v>1.1387587329711</v>
      </c>
      <c r="C2144" s="13">
        <f t="shared" si="75"/>
        <v>1.1387587329711</v>
      </c>
      <c r="E2144">
        <v>895.41</v>
      </c>
      <c r="F2144" s="16">
        <f>'[2]NP Inflow data'!C2144</f>
        <v>0.60202609229397797</v>
      </c>
      <c r="G2144" s="16">
        <f t="shared" si="74"/>
        <v>-7.496412427706022</v>
      </c>
      <c r="H2144">
        <v>895.41</v>
      </c>
    </row>
    <row r="2145" spans="1:8">
      <c r="A2145">
        <v>955.42</v>
      </c>
      <c r="B2145" s="19">
        <f>'[2]NP Inflow data'!F2145</f>
        <v>1.13977545448707</v>
      </c>
      <c r="C2145" s="13">
        <f t="shared" si="75"/>
        <v>1.13977545448707</v>
      </c>
      <c r="E2145">
        <v>895.42</v>
      </c>
      <c r="F2145" s="16">
        <f>'[2]NP Inflow data'!C2145</f>
        <v>0.60282820389619995</v>
      </c>
      <c r="G2145" s="16">
        <f t="shared" si="74"/>
        <v>-7.4956103161038001</v>
      </c>
      <c r="H2145">
        <v>895.42</v>
      </c>
    </row>
    <row r="2146" spans="1:8">
      <c r="A2146">
        <v>955.43</v>
      </c>
      <c r="B2146" s="19">
        <f>'[2]NP Inflow data'!F2146</f>
        <v>1.14076786843218</v>
      </c>
      <c r="C2146" s="13">
        <f t="shared" si="75"/>
        <v>1.14076786843218</v>
      </c>
      <c r="E2146">
        <v>895.43</v>
      </c>
      <c r="F2146" s="16">
        <f>'[2]NP Inflow data'!C2146</f>
        <v>0.60363532461499203</v>
      </c>
      <c r="G2146" s="16">
        <f t="shared" si="74"/>
        <v>-7.4948031953850078</v>
      </c>
      <c r="H2146">
        <v>895.43</v>
      </c>
    </row>
    <row r="2147" spans="1:8">
      <c r="A2147">
        <v>955.44</v>
      </c>
      <c r="B2147" s="19">
        <f>'[2]NP Inflow data'!F2147</f>
        <v>1.14173670226225</v>
      </c>
      <c r="C2147" s="13">
        <f t="shared" si="75"/>
        <v>1.14173670226225</v>
      </c>
      <c r="E2147">
        <v>895.44</v>
      </c>
      <c r="F2147" s="16">
        <f>'[2]NP Inflow data'!C2147</f>
        <v>0.60444760004034204</v>
      </c>
      <c r="G2147" s="16">
        <f t="shared" si="74"/>
        <v>-7.4939909199596579</v>
      </c>
      <c r="H2147">
        <v>895.44</v>
      </c>
    </row>
    <row r="2148" spans="1:8">
      <c r="A2148">
        <v>955.45</v>
      </c>
      <c r="B2148" s="19">
        <f>'[2]NP Inflow data'!F2148</f>
        <v>1.1426826834331001</v>
      </c>
      <c r="C2148" s="13">
        <f t="shared" si="75"/>
        <v>1.1426826834331001</v>
      </c>
      <c r="E2148">
        <v>895.45</v>
      </c>
      <c r="F2148" s="16">
        <f>'[2]NP Inflow data'!C2148</f>
        <v>0.60526517576221694</v>
      </c>
      <c r="G2148" s="16">
        <f t="shared" si="74"/>
        <v>-7.4931733442377837</v>
      </c>
      <c r="H2148">
        <v>895.45</v>
      </c>
    </row>
    <row r="2149" spans="1:8">
      <c r="A2149">
        <v>955.46</v>
      </c>
      <c r="B2149" s="19">
        <f>'[2]NP Inflow data'!F2149</f>
        <v>1.1436065394005599</v>
      </c>
      <c r="C2149" s="13">
        <f t="shared" si="75"/>
        <v>1.1436065394005599</v>
      </c>
      <c r="E2149">
        <v>895.46</v>
      </c>
      <c r="F2149" s="16">
        <f>'[2]NP Inflow data'!C2149</f>
        <v>0.60608819737060604</v>
      </c>
      <c r="G2149" s="16">
        <f t="shared" si="74"/>
        <v>-7.4923503226293944</v>
      </c>
      <c r="H2149">
        <v>895.46</v>
      </c>
    </row>
    <row r="2150" spans="1:8">
      <c r="A2150">
        <v>955.47</v>
      </c>
      <c r="B2150" s="19">
        <f>'[2]NP Inflow data'!F2150</f>
        <v>1.1445089976204501</v>
      </c>
      <c r="C2150" s="13">
        <f t="shared" si="75"/>
        <v>1.1445089976204501</v>
      </c>
      <c r="E2150">
        <v>895.47</v>
      </c>
      <c r="F2150" s="16">
        <f>'[2]NP Inflow data'!C2150</f>
        <v>0.60691681045549095</v>
      </c>
      <c r="G2150" s="16">
        <f t="shared" si="74"/>
        <v>-7.491521709544509</v>
      </c>
      <c r="H2150">
        <v>895.47</v>
      </c>
    </row>
    <row r="2151" spans="1:8">
      <c r="A2151">
        <v>955.48</v>
      </c>
      <c r="B2151" s="19">
        <f>'[2]NP Inflow data'!F2151</f>
        <v>1.1453907855485801</v>
      </c>
      <c r="C2151" s="13">
        <f t="shared" si="75"/>
        <v>1.1453907855485801</v>
      </c>
      <c r="E2151">
        <v>895.48</v>
      </c>
      <c r="F2151" s="16">
        <f>'[2]NP Inflow data'!C2151</f>
        <v>0.60775116060685597</v>
      </c>
      <c r="G2151" s="16">
        <f t="shared" si="74"/>
        <v>-7.490687359393144</v>
      </c>
      <c r="H2151">
        <v>895.48</v>
      </c>
    </row>
    <row r="2152" spans="1:8">
      <c r="A2152">
        <v>955.49</v>
      </c>
      <c r="B2152" s="19">
        <f>'[2]NP Inflow data'!F2152</f>
        <v>1.1462526306407901</v>
      </c>
      <c r="C2152" s="13">
        <f t="shared" si="75"/>
        <v>1.1462526306407901</v>
      </c>
      <c r="E2152">
        <v>895.49</v>
      </c>
      <c r="F2152" s="16">
        <f>'[2]NP Inflow data'!C2152</f>
        <v>0.60859139341468105</v>
      </c>
      <c r="G2152" s="16">
        <f t="shared" si="74"/>
        <v>-7.4898471265853193</v>
      </c>
      <c r="H2152">
        <v>895.49</v>
      </c>
    </row>
    <row r="2153" spans="1:8">
      <c r="A2153">
        <v>955.5</v>
      </c>
      <c r="B2153" s="19">
        <f>'[2]NP Inflow data'!F2153</f>
        <v>1.1470952603528899</v>
      </c>
      <c r="C2153" s="13">
        <f t="shared" si="75"/>
        <v>1.1470952603528899</v>
      </c>
      <c r="E2153">
        <v>895.5</v>
      </c>
      <c r="F2153" s="16">
        <f>'[2]NP Inflow data'!C2153</f>
        <v>0.60943765446894904</v>
      </c>
      <c r="G2153" s="16">
        <f t="shared" si="74"/>
        <v>-7.4890008655310512</v>
      </c>
      <c r="H2153">
        <v>895.5</v>
      </c>
    </row>
    <row r="2154" spans="1:8">
      <c r="A2154">
        <v>955.51</v>
      </c>
      <c r="B2154" s="19">
        <f>'[2]NP Inflow data'!F2154</f>
        <v>1.14791940214071</v>
      </c>
      <c r="C2154" s="13">
        <f t="shared" si="75"/>
        <v>1.14791940214071</v>
      </c>
      <c r="E2154">
        <v>895.51</v>
      </c>
      <c r="F2154" s="16">
        <f>'[2]NP Inflow data'!C2154</f>
        <v>0.61029008935964202</v>
      </c>
      <c r="G2154" s="16">
        <f t="shared" si="74"/>
        <v>-7.4881484306403578</v>
      </c>
      <c r="H2154">
        <v>895.51</v>
      </c>
    </row>
    <row r="2155" spans="1:8">
      <c r="A2155">
        <v>955.52</v>
      </c>
      <c r="B2155" s="19">
        <f>'[2]NP Inflow data'!F2155</f>
        <v>1.1487257834600699</v>
      </c>
      <c r="C2155" s="13">
        <f t="shared" si="75"/>
        <v>1.1487257834600699</v>
      </c>
      <c r="E2155">
        <v>895.52</v>
      </c>
      <c r="F2155" s="16">
        <f>'[2]NP Inflow data'!C2155</f>
        <v>0.61114884367674105</v>
      </c>
      <c r="G2155" s="16">
        <f t="shared" si="74"/>
        <v>-7.4872896763232593</v>
      </c>
      <c r="H2155">
        <v>895.52</v>
      </c>
    </row>
    <row r="2156" spans="1:8">
      <c r="A2156">
        <v>955.53</v>
      </c>
      <c r="B2156" s="19">
        <f>'[2]NP Inflow data'!F2156</f>
        <v>1.1495151317668</v>
      </c>
      <c r="C2156" s="13">
        <f t="shared" si="75"/>
        <v>1.1495151317668</v>
      </c>
      <c r="E2156">
        <v>895.53</v>
      </c>
      <c r="F2156" s="16">
        <f>'[2]NP Inflow data'!C2156</f>
        <v>0.61201406301022998</v>
      </c>
      <c r="G2156" s="16">
        <f t="shared" si="74"/>
        <v>-7.48642445698977</v>
      </c>
      <c r="H2156">
        <v>895.53</v>
      </c>
    </row>
    <row r="2157" spans="1:8">
      <c r="A2157">
        <v>955.54</v>
      </c>
      <c r="B2157" s="19">
        <f>'[2]NP Inflow data'!F2157</f>
        <v>1.1502881745167</v>
      </c>
      <c r="C2157" s="13">
        <f t="shared" si="75"/>
        <v>1.1502881745167</v>
      </c>
      <c r="E2157">
        <v>895.54</v>
      </c>
      <c r="F2157" s="16">
        <f>'[2]NP Inflow data'!C2157</f>
        <v>0.612885892950089</v>
      </c>
      <c r="G2157" s="16">
        <f t="shared" si="74"/>
        <v>-7.4855526270499109</v>
      </c>
      <c r="H2157">
        <v>895.54</v>
      </c>
    </row>
    <row r="2158" spans="1:8">
      <c r="A2158">
        <v>955.55</v>
      </c>
      <c r="B2158" s="19">
        <f>'[2]NP Inflow data'!F2158</f>
        <v>1.1510456391656201</v>
      </c>
      <c r="C2158" s="13">
        <f t="shared" si="75"/>
        <v>1.1510456391656201</v>
      </c>
      <c r="E2158">
        <v>895.55</v>
      </c>
      <c r="F2158" s="16">
        <f>'[2]NP Inflow data'!C2158</f>
        <v>0.61376447908630105</v>
      </c>
      <c r="G2158" s="16">
        <f t="shared" si="74"/>
        <v>-7.4846740409136991</v>
      </c>
      <c r="H2158">
        <v>895.55</v>
      </c>
    </row>
    <row r="2159" spans="1:8">
      <c r="A2159">
        <v>955.56</v>
      </c>
      <c r="B2159" s="19">
        <f>'[2]NP Inflow data'!F2159</f>
        <v>1.1517882531693699</v>
      </c>
      <c r="C2159" s="13">
        <f t="shared" si="75"/>
        <v>1.1517882531693699</v>
      </c>
      <c r="E2159">
        <v>895.56</v>
      </c>
      <c r="F2159" s="16">
        <f>'[2]NP Inflow data'!C2159</f>
        <v>0.614649967008849</v>
      </c>
      <c r="G2159" s="16">
        <f t="shared" si="74"/>
        <v>-7.4837885529911512</v>
      </c>
      <c r="H2159">
        <v>895.56</v>
      </c>
    </row>
    <row r="2160" spans="1:8">
      <c r="A2160">
        <v>955.57</v>
      </c>
      <c r="B2160" s="19">
        <f>'[2]NP Inflow data'!F2160</f>
        <v>1.15251674398377</v>
      </c>
      <c r="C2160" s="13">
        <f t="shared" si="75"/>
        <v>1.15251674398377</v>
      </c>
      <c r="E2160">
        <v>895.57</v>
      </c>
      <c r="F2160" s="16">
        <f>'[2]NP Inflow data'!C2160</f>
        <v>0.615542502307724</v>
      </c>
      <c r="G2160" s="16">
        <f t="shared" si="74"/>
        <v>-7.4828960176922763</v>
      </c>
      <c r="H2160">
        <v>895.57</v>
      </c>
    </row>
    <row r="2161" spans="1:8">
      <c r="A2161">
        <v>955.58</v>
      </c>
      <c r="B2161" s="19">
        <f>'[2]NP Inflow data'!F2161</f>
        <v>1.1532318390646401</v>
      </c>
      <c r="C2161" s="13">
        <f t="shared" si="75"/>
        <v>1.1532318390646401</v>
      </c>
      <c r="E2161">
        <v>895.58</v>
      </c>
      <c r="F2161" s="16">
        <f>'[2]NP Inflow data'!C2161</f>
        <v>0.61644223057288705</v>
      </c>
      <c r="G2161" s="16">
        <f t="shared" si="74"/>
        <v>-7.481996289427113</v>
      </c>
      <c r="H2161">
        <v>895.58</v>
      </c>
    </row>
    <row r="2162" spans="1:8">
      <c r="A2162">
        <v>955.59</v>
      </c>
      <c r="B2162" s="19">
        <f>'[2]NP Inflow data'!F2162</f>
        <v>1.15393426586781</v>
      </c>
      <c r="C2162" s="13">
        <f t="shared" si="75"/>
        <v>1.15393426586781</v>
      </c>
      <c r="E2162">
        <v>895.59</v>
      </c>
      <c r="F2162" s="16">
        <f>'[2]NP Inflow data'!C2162</f>
        <v>0.61734929739433198</v>
      </c>
      <c r="G2162" s="16">
        <f t="shared" si="74"/>
        <v>-7.481089222605668</v>
      </c>
      <c r="H2162">
        <v>895.59</v>
      </c>
    </row>
    <row r="2163" spans="1:8">
      <c r="A2163">
        <v>955.6</v>
      </c>
      <c r="B2163" s="19">
        <f>'[2]NP Inflow data'!F2163</f>
        <v>1.1546247518491</v>
      </c>
      <c r="C2163" s="13">
        <f t="shared" si="75"/>
        <v>1.1546247518491</v>
      </c>
      <c r="E2163">
        <v>895.6</v>
      </c>
      <c r="F2163" s="16">
        <f>'[2]NP Inflow data'!C2163</f>
        <v>0.61826384836203996</v>
      </c>
      <c r="G2163" s="16">
        <f t="shared" si="74"/>
        <v>-7.4801746716379602</v>
      </c>
      <c r="H2163">
        <v>895.6</v>
      </c>
    </row>
    <row r="2164" spans="1:8">
      <c r="A2164">
        <v>955.61</v>
      </c>
      <c r="B2164" s="19">
        <f>'[2]NP Inflow data'!F2164</f>
        <v>1.15530402446433</v>
      </c>
      <c r="C2164" s="13">
        <f t="shared" si="75"/>
        <v>1.15530402446433</v>
      </c>
      <c r="E2164">
        <v>895.61</v>
      </c>
      <c r="F2164" s="16">
        <f>'[2]NP Inflow data'!C2164</f>
        <v>0.61918602906599296</v>
      </c>
      <c r="G2164" s="16">
        <f t="shared" si="74"/>
        <v>-7.479252490934007</v>
      </c>
      <c r="H2164">
        <v>895.61</v>
      </c>
    </row>
    <row r="2165" spans="1:8">
      <c r="A2165">
        <v>955.62</v>
      </c>
      <c r="B2165" s="19">
        <f>'[2]NP Inflow data'!F2165</f>
        <v>1.1559728111693299</v>
      </c>
      <c r="C2165" s="13">
        <f t="shared" si="75"/>
        <v>1.1559728111693299</v>
      </c>
      <c r="E2165">
        <v>895.62</v>
      </c>
      <c r="F2165" s="16">
        <f>'[2]NP Inflow data'!C2165</f>
        <v>0.62011598509617405</v>
      </c>
      <c r="G2165" s="16">
        <f t="shared" si="74"/>
        <v>-7.4783225349038265</v>
      </c>
      <c r="H2165">
        <v>895.62</v>
      </c>
    </row>
    <row r="2166" spans="1:8">
      <c r="A2166">
        <v>955.63</v>
      </c>
      <c r="B2166" s="19">
        <f>'[2]NP Inflow data'!F2166</f>
        <v>1.15663183941991</v>
      </c>
      <c r="C2166" s="13">
        <f t="shared" si="75"/>
        <v>1.15663183941991</v>
      </c>
      <c r="E2166">
        <v>895.63</v>
      </c>
      <c r="F2166" s="16">
        <f>'[2]NP Inflow data'!C2166</f>
        <v>0.62105386204256297</v>
      </c>
      <c r="G2166" s="16">
        <f t="shared" si="74"/>
        <v>-7.4773846579574368</v>
      </c>
      <c r="H2166">
        <v>895.63</v>
      </c>
    </row>
    <row r="2167" spans="1:8">
      <c r="A2167">
        <v>955.64</v>
      </c>
      <c r="B2167" s="19">
        <f>'[2]NP Inflow data'!F2167</f>
        <v>1.1572818366719</v>
      </c>
      <c r="C2167" s="13">
        <f t="shared" si="75"/>
        <v>1.1572818366719</v>
      </c>
      <c r="E2167">
        <v>895.64</v>
      </c>
      <c r="F2167" s="16">
        <f>'[2]NP Inflow data'!C2167</f>
        <v>0.621999805495144</v>
      </c>
      <c r="G2167" s="16">
        <f t="shared" si="74"/>
        <v>-7.4764387145048561</v>
      </c>
      <c r="H2167">
        <v>895.64</v>
      </c>
    </row>
    <row r="2168" spans="1:8">
      <c r="A2168">
        <v>955.65</v>
      </c>
      <c r="B2168" s="19">
        <f>'[2]NP Inflow data'!F2168</f>
        <v>1.1579235303811199</v>
      </c>
      <c r="C2168" s="13">
        <f t="shared" si="75"/>
        <v>1.1579235303811199</v>
      </c>
      <c r="E2168">
        <v>895.65</v>
      </c>
      <c r="F2168" s="16">
        <f>'[2]NP Inflow data'!C2168</f>
        <v>0.622953961043899</v>
      </c>
      <c r="G2168" s="16">
        <f t="shared" si="74"/>
        <v>-7.4754845589561008</v>
      </c>
      <c r="H2168">
        <v>895.65</v>
      </c>
    </row>
    <row r="2169" spans="1:8">
      <c r="A2169">
        <v>955.66</v>
      </c>
      <c r="B2169" s="19">
        <f>'[2]NP Inflow data'!F2169</f>
        <v>1.1585576480034001</v>
      </c>
      <c r="C2169" s="13">
        <f t="shared" si="75"/>
        <v>1.1585576480034001</v>
      </c>
      <c r="E2169">
        <v>895.66</v>
      </c>
      <c r="F2169" s="16">
        <f>'[2]NP Inflow data'!C2169</f>
        <v>0.62391647427880903</v>
      </c>
      <c r="G2169" s="16">
        <f t="shared" si="74"/>
        <v>-7.4745220457211907</v>
      </c>
      <c r="H2169">
        <v>895.66</v>
      </c>
    </row>
    <row r="2170" spans="1:8">
      <c r="A2170">
        <v>955.67</v>
      </c>
      <c r="B2170" s="19">
        <f>'[2]NP Inflow data'!F2170</f>
        <v>1.1591849169945501</v>
      </c>
      <c r="C2170" s="13">
        <f t="shared" si="75"/>
        <v>1.1591849169945501</v>
      </c>
      <c r="E2170">
        <v>895.67</v>
      </c>
      <c r="F2170" s="16">
        <f>'[2]NP Inflow data'!C2170</f>
        <v>0.62488749078985595</v>
      </c>
      <c r="G2170" s="16">
        <f t="shared" si="74"/>
        <v>-7.4735510292101441</v>
      </c>
      <c r="H2170">
        <v>895.67</v>
      </c>
    </row>
    <row r="2171" spans="1:8">
      <c r="A2171">
        <v>955.68</v>
      </c>
      <c r="B2171" s="19">
        <f>'[2]NP Inflow data'!F2171</f>
        <v>1.1598060648104001</v>
      </c>
      <c r="C2171" s="13">
        <f t="shared" si="75"/>
        <v>1.1598060648104001</v>
      </c>
      <c r="E2171">
        <v>895.68</v>
      </c>
      <c r="F2171" s="16">
        <f>'[2]NP Inflow data'!C2171</f>
        <v>0.62586715616702304</v>
      </c>
      <c r="G2171" s="16">
        <f t="shared" si="74"/>
        <v>-7.4725713638329774</v>
      </c>
      <c r="H2171">
        <v>895.68</v>
      </c>
    </row>
    <row r="2172" spans="1:8">
      <c r="A2172">
        <v>955.69</v>
      </c>
      <c r="B2172" s="19">
        <f>'[2]NP Inflow data'!F2172</f>
        <v>1.1604218189067801</v>
      </c>
      <c r="C2172" s="13">
        <f t="shared" si="75"/>
        <v>1.1604218189067801</v>
      </c>
      <c r="E2172">
        <v>895.69</v>
      </c>
      <c r="F2172" s="16">
        <f>'[2]NP Inflow data'!C2172</f>
        <v>0.62685561600030204</v>
      </c>
      <c r="G2172" s="16">
        <f t="shared" si="74"/>
        <v>-7.4715829039996979</v>
      </c>
      <c r="H2172">
        <v>895.69</v>
      </c>
    </row>
    <row r="2173" spans="1:8">
      <c r="A2173">
        <v>955.7</v>
      </c>
      <c r="B2173" s="19">
        <f>'[2]NP Inflow data'!F2173</f>
        <v>1.1610329067395</v>
      </c>
      <c r="C2173" s="13">
        <f t="shared" si="75"/>
        <v>1.1610329067395</v>
      </c>
      <c r="E2173">
        <v>895.7</v>
      </c>
      <c r="F2173" s="16">
        <f>'[2]NP Inflow data'!C2173</f>
        <v>0.62785301587965403</v>
      </c>
      <c r="G2173" s="16">
        <f t="shared" si="74"/>
        <v>-7.4705855041203462</v>
      </c>
      <c r="H2173">
        <v>895.7</v>
      </c>
    </row>
    <row r="2174" spans="1:8">
      <c r="A2174">
        <v>955.71</v>
      </c>
      <c r="B2174" s="19">
        <f>'[2]NP Inflow data'!F2174</f>
        <v>1.16164005576438</v>
      </c>
      <c r="C2174" s="13">
        <f t="shared" si="75"/>
        <v>1.16164005576438</v>
      </c>
      <c r="E2174">
        <v>895.71</v>
      </c>
      <c r="F2174" s="16">
        <f>'[2]NP Inflow data'!C2174</f>
        <v>0.62885950139507196</v>
      </c>
      <c r="G2174" s="16">
        <f t="shared" si="74"/>
        <v>-7.4695790186049287</v>
      </c>
      <c r="H2174">
        <v>895.71</v>
      </c>
    </row>
    <row r="2175" spans="1:8">
      <c r="A2175">
        <v>955.72</v>
      </c>
      <c r="B2175" s="19">
        <f>'[2]NP Inflow data'!F2175</f>
        <v>1.1622439934372499</v>
      </c>
      <c r="C2175" s="13">
        <f t="shared" si="75"/>
        <v>1.1622439934372499</v>
      </c>
      <c r="E2175">
        <v>895.72</v>
      </c>
      <c r="F2175" s="16">
        <f>'[2]NP Inflow data'!C2175</f>
        <v>0.62987521813653702</v>
      </c>
      <c r="G2175" s="16">
        <f t="shared" si="74"/>
        <v>-7.4685633018634636</v>
      </c>
      <c r="H2175">
        <v>895.72</v>
      </c>
    </row>
    <row r="2176" spans="1:8">
      <c r="A2176">
        <v>955.73</v>
      </c>
      <c r="B2176" s="19">
        <f>'[2]NP Inflow data'!F2176</f>
        <v>1.16284544721394</v>
      </c>
      <c r="C2176" s="13">
        <f t="shared" si="75"/>
        <v>1.16284544721394</v>
      </c>
      <c r="E2176">
        <v>895.73</v>
      </c>
      <c r="F2176" s="16">
        <f>'[2]NP Inflow data'!C2176</f>
        <v>0.63090031169403105</v>
      </c>
      <c r="G2176" s="16">
        <f t="shared" si="74"/>
        <v>-7.4675382083059691</v>
      </c>
      <c r="H2176">
        <v>895.73</v>
      </c>
    </row>
    <row r="2177" spans="1:8">
      <c r="A2177">
        <v>955.74</v>
      </c>
      <c r="B2177" s="19">
        <f>'[2]NP Inflow data'!F2177</f>
        <v>1.1634451445502501</v>
      </c>
      <c r="C2177" s="13">
        <f t="shared" si="75"/>
        <v>1.1634451445502501</v>
      </c>
      <c r="E2177">
        <v>895.74</v>
      </c>
      <c r="F2177" s="16">
        <f>'[2]NP Inflow data'!C2177</f>
        <v>0.631934927657538</v>
      </c>
      <c r="G2177" s="16">
        <f t="shared" si="74"/>
        <v>-7.4665035923424625</v>
      </c>
      <c r="H2177">
        <v>895.74</v>
      </c>
    </row>
    <row r="2178" spans="1:8">
      <c r="A2178">
        <v>955.75</v>
      </c>
      <c r="B2178" s="19">
        <f>'[2]NP Inflow data'!F2178</f>
        <v>1.1640438129020201</v>
      </c>
      <c r="C2178" s="13">
        <f t="shared" si="75"/>
        <v>1.1640438129020201</v>
      </c>
      <c r="E2178">
        <v>895.75</v>
      </c>
      <c r="F2178" s="16">
        <f>'[2]NP Inflow data'!C2178</f>
        <v>0.63297921161703796</v>
      </c>
      <c r="G2178" s="16">
        <f t="shared" si="74"/>
        <v>-7.4654593083829619</v>
      </c>
      <c r="H2178">
        <v>895.75</v>
      </c>
    </row>
    <row r="2179" spans="1:8">
      <c r="A2179">
        <v>955.76</v>
      </c>
      <c r="B2179" s="19">
        <f>'[2]NP Inflow data'!F2179</f>
        <v>1.1646421797250699</v>
      </c>
      <c r="C2179" s="13">
        <f t="shared" si="75"/>
        <v>1.1646421797250699</v>
      </c>
      <c r="E2179">
        <v>895.76</v>
      </c>
      <c r="F2179" s="16">
        <f>'[2]NP Inflow data'!C2179</f>
        <v>0.63403330916251399</v>
      </c>
      <c r="G2179" s="16">
        <f t="shared" si="74"/>
        <v>-7.4644052108374863</v>
      </c>
      <c r="H2179">
        <v>895.76</v>
      </c>
    </row>
    <row r="2180" spans="1:8">
      <c r="A2180">
        <v>955.77</v>
      </c>
      <c r="B2180" s="19">
        <f>'[2]NP Inflow data'!F2180</f>
        <v>1.16524097247522</v>
      </c>
      <c r="C2180" s="13">
        <f t="shared" si="75"/>
        <v>1.16524097247522</v>
      </c>
      <c r="E2180">
        <v>895.77</v>
      </c>
      <c r="F2180" s="16">
        <f>'[2]NP Inflow data'!C2180</f>
        <v>0.63509736588394805</v>
      </c>
      <c r="G2180" s="16">
        <f t="shared" si="74"/>
        <v>-7.4633411541160521</v>
      </c>
      <c r="H2180">
        <v>895.77</v>
      </c>
    </row>
    <row r="2181" spans="1:8">
      <c r="A2181">
        <v>955.78</v>
      </c>
      <c r="B2181" s="19">
        <f>'[2]NP Inflow data'!F2181</f>
        <v>1.1658409186082901</v>
      </c>
      <c r="C2181" s="13">
        <f t="shared" si="75"/>
        <v>1.1658409186082901</v>
      </c>
      <c r="E2181">
        <v>895.78</v>
      </c>
      <c r="F2181" s="16">
        <f>'[2]NP Inflow data'!C2181</f>
        <v>0.63617152737132199</v>
      </c>
      <c r="G2181" s="16">
        <f t="shared" ref="G2181:G2244" si="76">F2181-$F$3103</f>
        <v>-7.4622669926286784</v>
      </c>
      <c r="H2181">
        <v>895.78</v>
      </c>
    </row>
    <row r="2182" spans="1:8">
      <c r="A2182">
        <v>955.79</v>
      </c>
      <c r="B2182" s="19">
        <f>'[2]NP Inflow data'!F2182</f>
        <v>1.1664427455801101</v>
      </c>
      <c r="C2182" s="13">
        <f t="shared" ref="C2182:C2245" si="77">B2182-$B$24</f>
        <v>1.1664427455801101</v>
      </c>
      <c r="E2182">
        <v>895.79</v>
      </c>
      <c r="F2182" s="16">
        <f>'[2]NP Inflow data'!C2182</f>
        <v>0.63725593921461698</v>
      </c>
      <c r="G2182" s="16">
        <f t="shared" si="76"/>
        <v>-7.4611825807853833</v>
      </c>
      <c r="H2182">
        <v>895.79</v>
      </c>
    </row>
    <row r="2183" spans="1:8">
      <c r="A2183">
        <v>955.8</v>
      </c>
      <c r="B2183" s="19">
        <f>'[2]NP Inflow data'!F2183</f>
        <v>1.1670471808464999</v>
      </c>
      <c r="C2183" s="13">
        <f t="shared" si="77"/>
        <v>1.1670471808464999</v>
      </c>
      <c r="E2183">
        <v>895.8</v>
      </c>
      <c r="F2183" s="16">
        <f>'[2]NP Inflow data'!C2183</f>
        <v>0.638350747003817</v>
      </c>
      <c r="G2183" s="16">
        <f t="shared" si="76"/>
        <v>-7.4600877729961832</v>
      </c>
      <c r="H2183">
        <v>895.8</v>
      </c>
    </row>
    <row r="2184" spans="1:8">
      <c r="A2184">
        <v>955.81</v>
      </c>
      <c r="B2184" s="19">
        <f>'[2]NP Inflow data'!F2184</f>
        <v>1.16765495186327</v>
      </c>
      <c r="C2184" s="13">
        <f t="shared" si="77"/>
        <v>1.16765495186327</v>
      </c>
      <c r="E2184">
        <v>895.81</v>
      </c>
      <c r="F2184" s="16">
        <f>'[2]NP Inflow data'!C2184</f>
        <v>0.63945609632890199</v>
      </c>
      <c r="G2184" s="16">
        <f t="shared" si="76"/>
        <v>-7.458982423671098</v>
      </c>
      <c r="H2184">
        <v>895.81</v>
      </c>
    </row>
    <row r="2185" spans="1:8">
      <c r="A2185">
        <v>955.82</v>
      </c>
      <c r="B2185" s="19">
        <f>'[2]NP Inflow data'!F2185</f>
        <v>1.1682667860862701</v>
      </c>
      <c r="C2185" s="13">
        <f t="shared" si="77"/>
        <v>1.1682667860862701</v>
      </c>
      <c r="E2185">
        <v>895.82</v>
      </c>
      <c r="F2185" s="16">
        <f>'[2]NP Inflow data'!C2185</f>
        <v>0.64057213277986802</v>
      </c>
      <c r="G2185" s="16">
        <f t="shared" si="76"/>
        <v>-7.4578663872201325</v>
      </c>
      <c r="H2185">
        <v>895.82</v>
      </c>
    </row>
    <row r="2186" spans="1:8">
      <c r="A2186">
        <v>955.83</v>
      </c>
      <c r="B2186" s="19">
        <f>'[2]NP Inflow data'!F2186</f>
        <v>1.16888341097129</v>
      </c>
      <c r="C2186" s="13">
        <f t="shared" si="77"/>
        <v>1.16888341097129</v>
      </c>
      <c r="E2186">
        <v>895.83</v>
      </c>
      <c r="F2186" s="16">
        <f>'[2]NP Inflow data'!C2186</f>
        <v>0.64169900194667195</v>
      </c>
      <c r="G2186" s="16">
        <f t="shared" si="76"/>
        <v>-7.456739518053328</v>
      </c>
      <c r="H2186">
        <v>895.83</v>
      </c>
    </row>
    <row r="2187" spans="1:8">
      <c r="A2187">
        <v>955.84</v>
      </c>
      <c r="B2187" s="19">
        <f>'[2]NP Inflow data'!F2187</f>
        <v>1.1695055539741801</v>
      </c>
      <c r="C2187" s="13">
        <f t="shared" si="77"/>
        <v>1.1695055539741801</v>
      </c>
      <c r="E2187">
        <v>895.84</v>
      </c>
      <c r="F2187" s="16">
        <f>'[2]NP Inflow data'!C2187</f>
        <v>0.64283684941930797</v>
      </c>
      <c r="G2187" s="16">
        <f t="shared" si="76"/>
        <v>-7.455601670580692</v>
      </c>
      <c r="H2187">
        <v>895.84</v>
      </c>
    </row>
    <row r="2188" spans="1:8">
      <c r="A2188">
        <v>955.85</v>
      </c>
      <c r="B2188" s="19">
        <f>'[2]NP Inflow data'!F2188</f>
        <v>1.17013394255074</v>
      </c>
      <c r="C2188" s="13">
        <f t="shared" si="77"/>
        <v>1.17013394255074</v>
      </c>
      <c r="E2188">
        <v>895.85</v>
      </c>
      <c r="F2188" s="16">
        <f>'[2]NP Inflow data'!C2188</f>
        <v>0.64398582078775701</v>
      </c>
      <c r="G2188" s="16">
        <f t="shared" si="76"/>
        <v>-7.4544526992122435</v>
      </c>
      <c r="H2188">
        <v>895.85</v>
      </c>
    </row>
    <row r="2189" spans="1:8">
      <c r="A2189">
        <v>955.86</v>
      </c>
      <c r="B2189" s="19">
        <f>'[2]NP Inflow data'!F2189</f>
        <v>1.1707693041567999</v>
      </c>
      <c r="C2189" s="13">
        <f t="shared" si="77"/>
        <v>1.1707693041567999</v>
      </c>
      <c r="E2189">
        <v>895.86</v>
      </c>
      <c r="F2189" s="16">
        <f>'[2]NP Inflow data'!C2189</f>
        <v>0.64514606164200305</v>
      </c>
      <c r="G2189" s="16">
        <f t="shared" si="76"/>
        <v>-7.4532924583579971</v>
      </c>
      <c r="H2189">
        <v>895.86</v>
      </c>
    </row>
    <row r="2190" spans="1:8">
      <c r="A2190">
        <v>955.87</v>
      </c>
      <c r="B2190" s="19">
        <f>'[2]NP Inflow data'!F2190</f>
        <v>1.1714123662481899</v>
      </c>
      <c r="C2190" s="13">
        <f t="shared" si="77"/>
        <v>1.1714123662481899</v>
      </c>
      <c r="E2190">
        <v>895.87</v>
      </c>
      <c r="F2190" s="16">
        <f>'[2]NP Inflow data'!C2190</f>
        <v>0.64631771757202805</v>
      </c>
      <c r="G2190" s="16">
        <f t="shared" si="76"/>
        <v>-7.4521208024279719</v>
      </c>
      <c r="H2190">
        <v>895.87</v>
      </c>
    </row>
    <row r="2191" spans="1:8">
      <c r="A2191">
        <v>955.88</v>
      </c>
      <c r="B2191" s="19">
        <f>'[2]NP Inflow data'!F2191</f>
        <v>1.17206385628073</v>
      </c>
      <c r="C2191" s="13">
        <f t="shared" si="77"/>
        <v>1.17206385628073</v>
      </c>
      <c r="E2191">
        <v>895.88</v>
      </c>
      <c r="F2191" s="16">
        <f>'[2]NP Inflow data'!C2191</f>
        <v>0.64750093416781196</v>
      </c>
      <c r="G2191" s="16">
        <f t="shared" si="76"/>
        <v>-7.4509375858321878</v>
      </c>
      <c r="H2191">
        <v>895.88</v>
      </c>
    </row>
    <row r="2192" spans="1:8">
      <c r="A2192">
        <v>955.89</v>
      </c>
      <c r="B2192" s="19">
        <f>'[2]NP Inflow data'!F2192</f>
        <v>1.1727245017102299</v>
      </c>
      <c r="C2192" s="13">
        <f t="shared" si="77"/>
        <v>1.1727245017102299</v>
      </c>
      <c r="E2192">
        <v>895.89</v>
      </c>
      <c r="F2192" s="16">
        <f>'[2]NP Inflow data'!C2192</f>
        <v>0.64869585701933896</v>
      </c>
      <c r="G2192" s="16">
        <f t="shared" si="76"/>
        <v>-7.4497426629806611</v>
      </c>
      <c r="H2192">
        <v>895.89</v>
      </c>
    </row>
    <row r="2193" spans="1:8">
      <c r="A2193">
        <v>955.9</v>
      </c>
      <c r="B2193" s="19">
        <f>'[2]NP Inflow data'!F2193</f>
        <v>1.17339502999253</v>
      </c>
      <c r="C2193" s="13">
        <f t="shared" si="77"/>
        <v>1.17339502999253</v>
      </c>
      <c r="E2193">
        <v>895.9</v>
      </c>
      <c r="F2193" s="16">
        <f>'[2]NP Inflow data'!C2193</f>
        <v>0.64990263171659002</v>
      </c>
      <c r="G2193" s="16">
        <f t="shared" si="76"/>
        <v>-7.4485358882834101</v>
      </c>
      <c r="H2193">
        <v>895.9</v>
      </c>
    </row>
    <row r="2194" spans="1:8">
      <c r="A2194">
        <v>955.91</v>
      </c>
      <c r="B2194" s="19">
        <f>'[2]NP Inflow data'!F2194</f>
        <v>1.17407616858344</v>
      </c>
      <c r="C2194" s="13">
        <f t="shared" si="77"/>
        <v>1.17407616858344</v>
      </c>
      <c r="E2194">
        <v>895.91</v>
      </c>
      <c r="F2194" s="16">
        <f>'[2]NP Inflow data'!C2194</f>
        <v>0.65112140384954698</v>
      </c>
      <c r="G2194" s="16">
        <f t="shared" si="76"/>
        <v>-7.4473171161504528</v>
      </c>
      <c r="H2194">
        <v>895.91</v>
      </c>
    </row>
    <row r="2195" spans="1:8">
      <c r="A2195">
        <v>955.92</v>
      </c>
      <c r="B2195" s="19">
        <f>'[2]NP Inflow data'!F2195</f>
        <v>1.17476864493879</v>
      </c>
      <c r="C2195" s="13">
        <f t="shared" si="77"/>
        <v>1.17476864493879</v>
      </c>
      <c r="E2195">
        <v>895.92</v>
      </c>
      <c r="F2195" s="16">
        <f>'[2]NP Inflow data'!C2195</f>
        <v>0.65235231900819302</v>
      </c>
      <c r="G2195" s="16">
        <f t="shared" si="76"/>
        <v>-7.4460862009918074</v>
      </c>
      <c r="H2195">
        <v>895.92</v>
      </c>
    </row>
    <row r="2196" spans="1:8">
      <c r="A2196">
        <v>955.93</v>
      </c>
      <c r="B2196" s="19">
        <f>'[2]NP Inflow data'!F2196</f>
        <v>1.1754731865143999</v>
      </c>
      <c r="C2196" s="13">
        <f t="shared" si="77"/>
        <v>1.1754731865143999</v>
      </c>
      <c r="E2196">
        <v>895.93</v>
      </c>
      <c r="F2196" s="16">
        <f>'[2]NP Inflow data'!C2196</f>
        <v>0.65359552278250899</v>
      </c>
      <c r="G2196" s="16">
        <f t="shared" si="76"/>
        <v>-7.4448429972174912</v>
      </c>
      <c r="H2196">
        <v>895.93</v>
      </c>
    </row>
    <row r="2197" spans="1:8">
      <c r="A2197">
        <v>955.94</v>
      </c>
      <c r="B2197" s="19">
        <f>'[2]NP Inflow data'!F2197</f>
        <v>1.1761905207660901</v>
      </c>
      <c r="C2197" s="13">
        <f t="shared" si="77"/>
        <v>1.1761905207660901</v>
      </c>
      <c r="E2197">
        <v>895.94</v>
      </c>
      <c r="F2197" s="16">
        <f>'[2]NP Inflow data'!C2197</f>
        <v>0.65485116076249195</v>
      </c>
      <c r="G2197" s="16">
        <f t="shared" si="76"/>
        <v>-7.4435873592375081</v>
      </c>
      <c r="H2197">
        <v>895.94</v>
      </c>
    </row>
    <row r="2198" spans="1:8">
      <c r="A2198">
        <v>955.95</v>
      </c>
      <c r="B2198" s="19">
        <f>'[2]NP Inflow data'!F2198</f>
        <v>1.1769213751496901</v>
      </c>
      <c r="C2198" s="13">
        <f t="shared" si="77"/>
        <v>1.1769213751496901</v>
      </c>
      <c r="E2198">
        <v>895.95</v>
      </c>
      <c r="F2198" s="16">
        <f>'[2]NP Inflow data'!C2198</f>
        <v>0.65611937853809499</v>
      </c>
      <c r="G2198" s="16">
        <f t="shared" si="76"/>
        <v>-7.4423191414619048</v>
      </c>
      <c r="H2198">
        <v>895.95</v>
      </c>
    </row>
    <row r="2199" spans="1:8">
      <c r="A2199">
        <v>955.96</v>
      </c>
      <c r="B2199" s="19">
        <f>'[2]NP Inflow data'!F2199</f>
        <v>1.1776664771210099</v>
      </c>
      <c r="C2199" s="13">
        <f t="shared" si="77"/>
        <v>1.1776664771210099</v>
      </c>
      <c r="E2199">
        <v>895.96</v>
      </c>
      <c r="F2199" s="16">
        <f>'[2]NP Inflow data'!C2199</f>
        <v>0.65740032169931495</v>
      </c>
      <c r="G2199" s="16">
        <f t="shared" si="76"/>
        <v>-7.441038198300685</v>
      </c>
      <c r="H2199">
        <v>895.96</v>
      </c>
    </row>
    <row r="2200" spans="1:8">
      <c r="A2200">
        <v>955.97</v>
      </c>
      <c r="B2200" s="19">
        <f>'[2]NP Inflow data'!F2200</f>
        <v>1.17842655413588</v>
      </c>
      <c r="C2200" s="13">
        <f t="shared" si="77"/>
        <v>1.17842655413588</v>
      </c>
      <c r="E2200">
        <v>895.97</v>
      </c>
      <c r="F2200" s="16">
        <f>'[2]NP Inflow data'!C2200</f>
        <v>0.65869413583613301</v>
      </c>
      <c r="G2200" s="16">
        <f t="shared" si="76"/>
        <v>-7.4397443841638671</v>
      </c>
      <c r="H2200">
        <v>895.97</v>
      </c>
    </row>
    <row r="2201" spans="1:8">
      <c r="A2201">
        <v>955.98</v>
      </c>
      <c r="B2201" s="19">
        <f>'[2]NP Inflow data'!F2201</f>
        <v>1.1792023336501201</v>
      </c>
      <c r="C2201" s="13">
        <f t="shared" si="77"/>
        <v>1.1792023336501201</v>
      </c>
      <c r="E2201">
        <v>895.98</v>
      </c>
      <c r="F2201" s="16">
        <f>'[2]NP Inflow data'!C2201</f>
        <v>0.66000096653853202</v>
      </c>
      <c r="G2201" s="16">
        <f t="shared" si="76"/>
        <v>-7.4384375534614682</v>
      </c>
      <c r="H2201">
        <v>895.98</v>
      </c>
    </row>
    <row r="2202" spans="1:8">
      <c r="A2202">
        <v>955.99</v>
      </c>
      <c r="B2202" s="19">
        <f>'[2]NP Inflow data'!F2202</f>
        <v>1.17999454311955</v>
      </c>
      <c r="C2202" s="13">
        <f t="shared" si="77"/>
        <v>1.17999454311955</v>
      </c>
      <c r="E2202">
        <v>895.99</v>
      </c>
      <c r="F2202" s="16">
        <f>'[2]NP Inflow data'!C2202</f>
        <v>0.66132095939649405</v>
      </c>
      <c r="G2202" s="16">
        <f t="shared" si="76"/>
        <v>-7.4371175606035065</v>
      </c>
      <c r="H2202">
        <v>895.99</v>
      </c>
    </row>
    <row r="2203" spans="1:8">
      <c r="A2203">
        <v>956</v>
      </c>
      <c r="B2203" s="19">
        <f>'[2]NP Inflow data'!F2203</f>
        <v>1.1808039100000001</v>
      </c>
      <c r="C2203" s="13">
        <f t="shared" si="77"/>
        <v>1.1808039100000001</v>
      </c>
      <c r="E2203">
        <v>896</v>
      </c>
      <c r="F2203" s="16">
        <f>'[2]NP Inflow data'!C2203</f>
        <v>0.66265426000000005</v>
      </c>
      <c r="G2203" s="16">
        <f t="shared" si="76"/>
        <v>-7.4357842600000001</v>
      </c>
      <c r="H2203">
        <v>896</v>
      </c>
    </row>
    <row r="2204" spans="1:8">
      <c r="A2204">
        <v>956.01</v>
      </c>
      <c r="B2204" s="19">
        <f>'[2]NP Inflow data'!F2204</f>
        <v>1.18163100808201</v>
      </c>
      <c r="C2204" s="13">
        <f t="shared" si="77"/>
        <v>1.18163100808201</v>
      </c>
      <c r="E2204">
        <v>896.01</v>
      </c>
      <c r="F2204" s="16">
        <f>'[2]NP Inflow data'!C2204</f>
        <v>0.66400097950910797</v>
      </c>
      <c r="G2204" s="16">
        <f t="shared" si="76"/>
        <v>-7.434437540490892</v>
      </c>
      <c r="H2204">
        <v>896.01</v>
      </c>
    </row>
    <row r="2205" spans="1:8">
      <c r="A2205">
        <v>956.02</v>
      </c>
      <c r="B2205" s="19">
        <f>'[2]NP Inflow data'!F2205</f>
        <v>1.1824757964950099</v>
      </c>
      <c r="C2205" s="13">
        <f t="shared" si="77"/>
        <v>1.1824757964950099</v>
      </c>
      <c r="E2205">
        <v>896.02</v>
      </c>
      <c r="F2205" s="16">
        <f>'[2]NP Inflow data'!C2205</f>
        <v>0.66536109136417299</v>
      </c>
      <c r="G2205" s="16">
        <f t="shared" si="76"/>
        <v>-7.4330774286358272</v>
      </c>
      <c r="H2205">
        <v>896.02</v>
      </c>
    </row>
    <row r="2206" spans="1:8">
      <c r="A2206">
        <v>956.03</v>
      </c>
      <c r="B2206" s="19">
        <f>'[2]NP Inflow data'!F2206</f>
        <v>1.1833380807031599</v>
      </c>
      <c r="C2206" s="13">
        <f t="shared" si="77"/>
        <v>1.1833380807031599</v>
      </c>
      <c r="E2206">
        <v>896.03</v>
      </c>
      <c r="F2206" s="16">
        <f>'[2]NP Inflow data'!C2206</f>
        <v>0.66673453457562504</v>
      </c>
      <c r="G2206" s="16">
        <f t="shared" si="76"/>
        <v>-7.4317039854243756</v>
      </c>
      <c r="H2206">
        <v>896.03</v>
      </c>
    </row>
    <row r="2207" spans="1:8">
      <c r="A2207">
        <v>956.04</v>
      </c>
      <c r="B2207" s="19">
        <f>'[2]NP Inflow data'!F2207</f>
        <v>1.1842176661705901</v>
      </c>
      <c r="C2207" s="13">
        <f t="shared" si="77"/>
        <v>1.1842176661705901</v>
      </c>
      <c r="E2207">
        <v>896.04</v>
      </c>
      <c r="F2207" s="16">
        <f>'[2]NP Inflow data'!C2207</f>
        <v>0.66812124815389595</v>
      </c>
      <c r="G2207" s="16">
        <f t="shared" si="76"/>
        <v>-7.4303172718461044</v>
      </c>
      <c r="H2207">
        <v>896.04</v>
      </c>
    </row>
    <row r="2208" spans="1:8">
      <c r="A2208">
        <v>956.05</v>
      </c>
      <c r="B2208" s="19">
        <f>'[2]NP Inflow data'!F2208</f>
        <v>1.18511435836148</v>
      </c>
      <c r="C2208" s="13">
        <f t="shared" si="77"/>
        <v>1.18511435836148</v>
      </c>
      <c r="E2208">
        <v>896.05</v>
      </c>
      <c r="F2208" s="16">
        <f>'[2]NP Inflow data'!C2208</f>
        <v>0.669521171109415</v>
      </c>
      <c r="G2208" s="16">
        <f t="shared" si="76"/>
        <v>-7.4289173488905851</v>
      </c>
      <c r="H2208">
        <v>896.05</v>
      </c>
    </row>
    <row r="2209" spans="1:8">
      <c r="A2209">
        <v>956.06</v>
      </c>
      <c r="B2209" s="19">
        <f>'[2]NP Inflow data'!F2209</f>
        <v>1.1860279627399599</v>
      </c>
      <c r="C2209" s="13">
        <f t="shared" si="77"/>
        <v>1.1860279627399599</v>
      </c>
      <c r="E2209">
        <v>896.06</v>
      </c>
      <c r="F2209" s="16">
        <f>'[2]NP Inflow data'!C2209</f>
        <v>0.67093424245261302</v>
      </c>
      <c r="G2209" s="16">
        <f t="shared" si="76"/>
        <v>-7.4275042775473867</v>
      </c>
      <c r="H2209">
        <v>896.06</v>
      </c>
    </row>
    <row r="2210" spans="1:8">
      <c r="A2210">
        <v>956.07</v>
      </c>
      <c r="B2210" s="19">
        <f>'[2]NP Inflow data'!F2210</f>
        <v>1.18695828477021</v>
      </c>
      <c r="C2210" s="13">
        <f t="shared" si="77"/>
        <v>1.18695828477021</v>
      </c>
      <c r="E2210">
        <v>896.07</v>
      </c>
      <c r="F2210" s="16">
        <f>'[2]NP Inflow data'!C2210</f>
        <v>0.67236040119393603</v>
      </c>
      <c r="G2210" s="16">
        <f t="shared" si="76"/>
        <v>-7.4260781188060641</v>
      </c>
      <c r="H2210">
        <v>896.07</v>
      </c>
    </row>
    <row r="2211" spans="1:8">
      <c r="A2211">
        <v>956.08</v>
      </c>
      <c r="B2211" s="19">
        <f>'[2]NP Inflow data'!F2211</f>
        <v>1.1879051299163501</v>
      </c>
      <c r="C2211" s="13">
        <f t="shared" si="77"/>
        <v>1.1879051299163501</v>
      </c>
      <c r="E2211">
        <v>896.08</v>
      </c>
      <c r="F2211" s="16">
        <f>'[2]NP Inflow data'!C2211</f>
        <v>0.67379958634378301</v>
      </c>
      <c r="G2211" s="16">
        <f t="shared" si="76"/>
        <v>-7.4246389336562171</v>
      </c>
      <c r="H2211">
        <v>896.08</v>
      </c>
    </row>
    <row r="2212" spans="1:8">
      <c r="A2212">
        <v>956.09</v>
      </c>
      <c r="B2212" s="19">
        <f>'[2]NP Inflow data'!F2212</f>
        <v>1.18886830364255</v>
      </c>
      <c r="C2212" s="13">
        <f t="shared" si="77"/>
        <v>1.18886830364255</v>
      </c>
      <c r="E2212">
        <v>896.09</v>
      </c>
      <c r="F2212" s="16">
        <f>'[2]NP Inflow data'!C2212</f>
        <v>0.67525173691260099</v>
      </c>
      <c r="G2212" s="16">
        <f t="shared" si="76"/>
        <v>-7.4231867830873988</v>
      </c>
      <c r="H2212">
        <v>896.09</v>
      </c>
    </row>
    <row r="2213" spans="1:8">
      <c r="A2213">
        <v>956.1</v>
      </c>
      <c r="B2213" s="19">
        <f>'[2]NP Inflow data'!F2213</f>
        <v>1.1898476114129499</v>
      </c>
      <c r="C2213" s="13">
        <f t="shared" si="77"/>
        <v>1.1898476114129499</v>
      </c>
      <c r="E2213">
        <v>896.1</v>
      </c>
      <c r="F2213" s="16">
        <f>'[2]NP Inflow data'!C2213</f>
        <v>0.67671679191081902</v>
      </c>
      <c r="G2213" s="16">
        <f t="shared" si="76"/>
        <v>-7.4217217280891816</v>
      </c>
      <c r="H2213">
        <v>896.1</v>
      </c>
    </row>
    <row r="2214" spans="1:8">
      <c r="A2214">
        <v>956.11</v>
      </c>
      <c r="B2214" s="19">
        <f>'[2]NP Inflow data'!F2214</f>
        <v>1.1908428586917099</v>
      </c>
      <c r="C2214" s="13">
        <f t="shared" si="77"/>
        <v>1.1908428586917099</v>
      </c>
      <c r="E2214">
        <v>896.11</v>
      </c>
      <c r="F2214" s="16">
        <f>'[2]NP Inflow data'!C2214</f>
        <v>0.67819469034886803</v>
      </c>
      <c r="G2214" s="16">
        <f t="shared" si="76"/>
        <v>-7.4202438296511319</v>
      </c>
      <c r="H2214">
        <v>896.11</v>
      </c>
    </row>
    <row r="2215" spans="1:8">
      <c r="A2215">
        <v>956.12</v>
      </c>
      <c r="B2215" s="19">
        <f>'[2]NP Inflow data'!F2215</f>
        <v>1.1918538509429799</v>
      </c>
      <c r="C2215" s="13">
        <f t="shared" si="77"/>
        <v>1.1918538509429799</v>
      </c>
      <c r="E2215">
        <v>896.12</v>
      </c>
      <c r="F2215" s="16">
        <f>'[2]NP Inflow data'!C2215</f>
        <v>0.67968537123717798</v>
      </c>
      <c r="G2215" s="16">
        <f t="shared" si="76"/>
        <v>-7.4187531487628222</v>
      </c>
      <c r="H2215">
        <v>896.12</v>
      </c>
    </row>
    <row r="2216" spans="1:8">
      <c r="A2216">
        <v>956.13</v>
      </c>
      <c r="B2216" s="19">
        <f>'[2]NP Inflow data'!F2216</f>
        <v>1.19288039363092</v>
      </c>
      <c r="C2216" s="13">
        <f t="shared" si="77"/>
        <v>1.19288039363092</v>
      </c>
      <c r="E2216">
        <v>896.13</v>
      </c>
      <c r="F2216" s="16">
        <f>'[2]NP Inflow data'!C2216</f>
        <v>0.68118877358618102</v>
      </c>
      <c r="G2216" s="16">
        <f t="shared" si="76"/>
        <v>-7.4172497464138196</v>
      </c>
      <c r="H2216">
        <v>896.13</v>
      </c>
    </row>
    <row r="2217" spans="1:8">
      <c r="A2217">
        <v>956.14</v>
      </c>
      <c r="B2217" s="19">
        <f>'[2]NP Inflow data'!F2217</f>
        <v>1.1939222922196699</v>
      </c>
      <c r="C2217" s="13">
        <f t="shared" si="77"/>
        <v>1.1939222922196699</v>
      </c>
      <c r="E2217">
        <v>896.14</v>
      </c>
      <c r="F2217" s="16">
        <f>'[2]NP Inflow data'!C2217</f>
        <v>0.68270483640630497</v>
      </c>
      <c r="G2217" s="16">
        <f t="shared" si="76"/>
        <v>-7.4157336835936949</v>
      </c>
      <c r="H2217">
        <v>896.14</v>
      </c>
    </row>
    <row r="2218" spans="1:8">
      <c r="A2218">
        <v>956.15</v>
      </c>
      <c r="B2218" s="19">
        <f>'[2]NP Inflow data'!F2218</f>
        <v>1.1949793521734</v>
      </c>
      <c r="C2218" s="13">
        <f t="shared" si="77"/>
        <v>1.1949793521734</v>
      </c>
      <c r="E2218">
        <v>896.15</v>
      </c>
      <c r="F2218" s="16">
        <f>'[2]NP Inflow data'!C2218</f>
        <v>0.684233498707983</v>
      </c>
      <c r="G2218" s="16">
        <f t="shared" si="76"/>
        <v>-7.414205021292017</v>
      </c>
      <c r="H2218">
        <v>896.15</v>
      </c>
    </row>
    <row r="2219" spans="1:8">
      <c r="A2219">
        <v>956.16</v>
      </c>
      <c r="B2219" s="19">
        <f>'[2]NP Inflow data'!F2219</f>
        <v>1.1960513789562399</v>
      </c>
      <c r="C2219" s="13">
        <f t="shared" si="77"/>
        <v>1.1960513789562399</v>
      </c>
      <c r="E2219">
        <v>896.16</v>
      </c>
      <c r="F2219" s="16">
        <f>'[2]NP Inflow data'!C2219</f>
        <v>0.68577469950164405</v>
      </c>
      <c r="G2219" s="16">
        <f t="shared" si="76"/>
        <v>-7.4126638204983557</v>
      </c>
      <c r="H2219">
        <v>896.16</v>
      </c>
    </row>
    <row r="2220" spans="1:8">
      <c r="A2220">
        <v>956.17</v>
      </c>
      <c r="B2220" s="19">
        <f>'[2]NP Inflow data'!F2220</f>
        <v>1.19713817803235</v>
      </c>
      <c r="C2220" s="13">
        <f t="shared" si="77"/>
        <v>1.19713817803235</v>
      </c>
      <c r="E2220">
        <v>896.17</v>
      </c>
      <c r="F2220" s="16">
        <f>'[2]NP Inflow data'!C2220</f>
        <v>0.68732837779771805</v>
      </c>
      <c r="G2220" s="16">
        <f t="shared" si="76"/>
        <v>-7.4111101422022818</v>
      </c>
      <c r="H2220">
        <v>896.17</v>
      </c>
    </row>
    <row r="2221" spans="1:8">
      <c r="A2221">
        <v>956.18</v>
      </c>
      <c r="B2221" s="19">
        <f>'[2]NP Inflow data'!F2221</f>
        <v>1.19823955486589</v>
      </c>
      <c r="C2221" s="13">
        <f t="shared" si="77"/>
        <v>1.19823955486589</v>
      </c>
      <c r="E2221">
        <v>896.18</v>
      </c>
      <c r="F2221" s="16">
        <f>'[2]NP Inflow data'!C2221</f>
        <v>0.68889447260663705</v>
      </c>
      <c r="G2221" s="16">
        <f t="shared" si="76"/>
        <v>-7.4095440473933634</v>
      </c>
      <c r="H2221">
        <v>896.18</v>
      </c>
    </row>
    <row r="2222" spans="1:8">
      <c r="A2222">
        <v>956.19</v>
      </c>
      <c r="B2222" s="19">
        <f>'[2]NP Inflow data'!F2222</f>
        <v>1.1993553149210201</v>
      </c>
      <c r="C2222" s="13">
        <f t="shared" si="77"/>
        <v>1.1993553149210201</v>
      </c>
      <c r="E2222">
        <v>896.19</v>
      </c>
      <c r="F2222" s="16">
        <f>'[2]NP Inflow data'!C2222</f>
        <v>0.69047292293884799</v>
      </c>
      <c r="G2222" s="16">
        <f t="shared" si="76"/>
        <v>-7.4079655970611524</v>
      </c>
      <c r="H2222">
        <v>896.19</v>
      </c>
    </row>
    <row r="2223" spans="1:8">
      <c r="A2223">
        <v>956.2</v>
      </c>
      <c r="B2223" s="19">
        <f>'[2]NP Inflow data'!F2223</f>
        <v>1.2004852636618599</v>
      </c>
      <c r="C2223" s="13">
        <f t="shared" si="77"/>
        <v>1.2004852636618599</v>
      </c>
      <c r="E2223">
        <v>896.2</v>
      </c>
      <c r="F2223" s="16">
        <f>'[2]NP Inflow data'!C2223</f>
        <v>0.69206366780474604</v>
      </c>
      <c r="G2223" s="16">
        <f t="shared" si="76"/>
        <v>-7.4063748521952544</v>
      </c>
      <c r="H2223">
        <v>896.2</v>
      </c>
    </row>
    <row r="2224" spans="1:8">
      <c r="A2224">
        <v>956.21</v>
      </c>
      <c r="B2224" s="19">
        <f>'[2]NP Inflow data'!F2224</f>
        <v>1.20162920655258</v>
      </c>
      <c r="C2224" s="13">
        <f t="shared" si="77"/>
        <v>1.20162920655258</v>
      </c>
      <c r="E2224">
        <v>896.21</v>
      </c>
      <c r="F2224" s="16">
        <f>'[2]NP Inflow data'!C2224</f>
        <v>0.69366664621478002</v>
      </c>
      <c r="G2224" s="16">
        <f t="shared" si="76"/>
        <v>-7.4047718737852204</v>
      </c>
      <c r="H2224">
        <v>896.21</v>
      </c>
    </row>
    <row r="2225" spans="1:8">
      <c r="A2225">
        <v>956.22</v>
      </c>
      <c r="B2225" s="19">
        <f>'[2]NP Inflow data'!F2225</f>
        <v>1.20278694905734</v>
      </c>
      <c r="C2225" s="13">
        <f t="shared" si="77"/>
        <v>1.20278694905734</v>
      </c>
      <c r="E2225">
        <v>896.22</v>
      </c>
      <c r="F2225" s="16">
        <f>'[2]NP Inflow data'!C2225</f>
        <v>0.69528179717937899</v>
      </c>
      <c r="G2225" s="16">
        <f t="shared" si="76"/>
        <v>-7.4031567228206212</v>
      </c>
      <c r="H2225">
        <v>896.22</v>
      </c>
    </row>
    <row r="2226" spans="1:8">
      <c r="A2226">
        <v>956.23</v>
      </c>
      <c r="B2226" s="19">
        <f>'[2]NP Inflow data'!F2226</f>
        <v>1.20395829664028</v>
      </c>
      <c r="C2226" s="13">
        <f t="shared" si="77"/>
        <v>1.20395829664028</v>
      </c>
      <c r="E2226">
        <v>896.23</v>
      </c>
      <c r="F2226" s="16">
        <f>'[2]NP Inflow data'!C2226</f>
        <v>0.69690905970897499</v>
      </c>
      <c r="G2226" s="16">
        <f t="shared" si="76"/>
        <v>-7.4015294602910249</v>
      </c>
      <c r="H2226">
        <v>896.23</v>
      </c>
    </row>
    <row r="2227" spans="1:8">
      <c r="A2227">
        <v>956.24</v>
      </c>
      <c r="B2227" s="19">
        <f>'[2]NP Inflow data'!F2227</f>
        <v>1.2051430547655599</v>
      </c>
      <c r="C2227" s="13">
        <f t="shared" si="77"/>
        <v>1.2051430547655599</v>
      </c>
      <c r="E2227">
        <v>896.24</v>
      </c>
      <c r="F2227" s="16">
        <f>'[2]NP Inflow data'!C2227</f>
        <v>0.69854837281399695</v>
      </c>
      <c r="G2227" s="16">
        <f t="shared" si="76"/>
        <v>-7.399890147186003</v>
      </c>
      <c r="H2227">
        <v>896.24</v>
      </c>
    </row>
    <row r="2228" spans="1:8">
      <c r="A2228">
        <v>956.25</v>
      </c>
      <c r="B2228" s="19">
        <f>'[2]NP Inflow data'!F2228</f>
        <v>1.20634102889733</v>
      </c>
      <c r="C2228" s="13">
        <f t="shared" si="77"/>
        <v>1.20634102889733</v>
      </c>
      <c r="E2228">
        <v>896.25</v>
      </c>
      <c r="F2228" s="16">
        <f>'[2]NP Inflow data'!C2228</f>
        <v>0.70019967550487605</v>
      </c>
      <c r="G2228" s="16">
        <f t="shared" si="76"/>
        <v>-7.3982388444951237</v>
      </c>
      <c r="H2228">
        <v>896.25</v>
      </c>
    </row>
    <row r="2229" spans="1:8">
      <c r="A2229">
        <v>956.26</v>
      </c>
      <c r="B2229" s="19">
        <f>'[2]NP Inflow data'!F2229</f>
        <v>1.20755202449974</v>
      </c>
      <c r="C2229" s="13">
        <f t="shared" si="77"/>
        <v>1.20755202449974</v>
      </c>
      <c r="E2229">
        <v>896.26</v>
      </c>
      <c r="F2229" s="16">
        <f>'[2]NP Inflow data'!C2229</f>
        <v>0.70186290679204399</v>
      </c>
      <c r="G2229" s="16">
        <f t="shared" si="76"/>
        <v>-7.3965756132079559</v>
      </c>
      <c r="H2229">
        <v>896.26</v>
      </c>
    </row>
    <row r="2230" spans="1:8">
      <c r="A2230">
        <v>956.27</v>
      </c>
      <c r="B2230" s="19">
        <f>'[2]NP Inflow data'!F2230</f>
        <v>1.2087758470369401</v>
      </c>
      <c r="C2230" s="13">
        <f t="shared" si="77"/>
        <v>1.2087758470369401</v>
      </c>
      <c r="E2230">
        <v>896.27</v>
      </c>
      <c r="F2230" s="16">
        <f>'[2]NP Inflow data'!C2230</f>
        <v>0.70353800568592895</v>
      </c>
      <c r="G2230" s="16">
        <f t="shared" si="76"/>
        <v>-7.3949005143140711</v>
      </c>
      <c r="H2230">
        <v>896.27</v>
      </c>
    </row>
    <row r="2231" spans="1:8">
      <c r="A2231">
        <v>956.28</v>
      </c>
      <c r="B2231" s="19">
        <f>'[2]NP Inflow data'!F2231</f>
        <v>1.21001230197309</v>
      </c>
      <c r="C2231" s="13">
        <f t="shared" si="77"/>
        <v>1.21001230197309</v>
      </c>
      <c r="E2231">
        <v>896.28</v>
      </c>
      <c r="F2231" s="16">
        <f>'[2]NP Inflow data'!C2231</f>
        <v>0.70522491119696196</v>
      </c>
      <c r="G2231" s="16">
        <f t="shared" si="76"/>
        <v>-7.3932136088030385</v>
      </c>
      <c r="H2231">
        <v>896.28</v>
      </c>
    </row>
    <row r="2232" spans="1:8">
      <c r="A2232">
        <v>956.29</v>
      </c>
      <c r="B2232" s="19">
        <f>'[2]NP Inflow data'!F2232</f>
        <v>1.21126119477233</v>
      </c>
      <c r="C2232" s="13">
        <f t="shared" si="77"/>
        <v>1.21126119477233</v>
      </c>
      <c r="E2232">
        <v>896.29</v>
      </c>
      <c r="F2232" s="16">
        <f>'[2]NP Inflow data'!C2232</f>
        <v>0.70692356233557396</v>
      </c>
      <c r="G2232" s="16">
        <f t="shared" si="76"/>
        <v>-7.3915149576644259</v>
      </c>
      <c r="H2232">
        <v>896.29</v>
      </c>
    </row>
    <row r="2233" spans="1:8">
      <c r="A2233">
        <v>956.3</v>
      </c>
      <c r="B2233" s="19">
        <f>'[2]NP Inflow data'!F2233</f>
        <v>1.21252233089882</v>
      </c>
      <c r="C2233" s="13">
        <f t="shared" si="77"/>
        <v>1.21252233089882</v>
      </c>
      <c r="E2233">
        <v>896.3</v>
      </c>
      <c r="F2233" s="16">
        <f>'[2]NP Inflow data'!C2233</f>
        <v>0.70863389811219601</v>
      </c>
      <c r="G2233" s="16">
        <f t="shared" si="76"/>
        <v>-7.3898046218878042</v>
      </c>
      <c r="H2233">
        <v>896.3</v>
      </c>
    </row>
    <row r="2234" spans="1:8">
      <c r="A2234">
        <v>956.31</v>
      </c>
      <c r="B2234" s="19">
        <f>'[2]NP Inflow data'!F2234</f>
        <v>1.21379551581672</v>
      </c>
      <c r="C2234" s="13">
        <f t="shared" si="77"/>
        <v>1.21379551581672</v>
      </c>
      <c r="E2234">
        <v>896.31</v>
      </c>
      <c r="F2234" s="16">
        <f>'[2]NP Inflow data'!C2234</f>
        <v>0.71035585753725705</v>
      </c>
      <c r="G2234" s="16">
        <f t="shared" si="76"/>
        <v>-7.3880826624627431</v>
      </c>
      <c r="H2234">
        <v>896.31</v>
      </c>
    </row>
    <row r="2235" spans="1:8">
      <c r="A2235">
        <v>956.32</v>
      </c>
      <c r="B2235" s="19">
        <f>'[2]NP Inflow data'!F2235</f>
        <v>1.21508055499018</v>
      </c>
      <c r="C2235" s="13">
        <f t="shared" si="77"/>
        <v>1.21508055499018</v>
      </c>
      <c r="E2235">
        <v>896.32</v>
      </c>
      <c r="F2235" s="16">
        <f>'[2]NP Inflow data'!C2235</f>
        <v>0.712089379621208</v>
      </c>
      <c r="G2235" s="16">
        <f t="shared" si="76"/>
        <v>-7.3863491403787922</v>
      </c>
      <c r="H2235">
        <v>896.32</v>
      </c>
    </row>
    <row r="2236" spans="1:8">
      <c r="A2236">
        <v>956.33</v>
      </c>
      <c r="B2236" s="19">
        <f>'[2]NP Inflow data'!F2236</f>
        <v>1.2163772538833399</v>
      </c>
      <c r="C2236" s="13">
        <f t="shared" si="77"/>
        <v>1.2163772538833399</v>
      </c>
      <c r="E2236">
        <v>896.33</v>
      </c>
      <c r="F2236" s="16">
        <f>'[2]NP Inflow data'!C2236</f>
        <v>0.71383440337444104</v>
      </c>
      <c r="G2236" s="16">
        <f t="shared" si="76"/>
        <v>-7.3846041166255594</v>
      </c>
      <c r="H2236">
        <v>896.33</v>
      </c>
    </row>
    <row r="2237" spans="1:8">
      <c r="A2237">
        <v>956.34</v>
      </c>
      <c r="B2237" s="19">
        <f>'[2]NP Inflow data'!F2237</f>
        <v>1.21768541796035</v>
      </c>
      <c r="C2237" s="13">
        <f t="shared" si="77"/>
        <v>1.21768541796035</v>
      </c>
      <c r="E2237">
        <v>896.34</v>
      </c>
      <c r="F2237" s="16">
        <f>'[2]NP Inflow data'!C2237</f>
        <v>0.715590867807404</v>
      </c>
      <c r="G2237" s="16">
        <f t="shared" si="76"/>
        <v>-7.3828476521925959</v>
      </c>
      <c r="H2237">
        <v>896.34</v>
      </c>
    </row>
    <row r="2238" spans="1:8">
      <c r="A2238">
        <v>956.35</v>
      </c>
      <c r="B2238" s="19">
        <f>'[2]NP Inflow data'!F2238</f>
        <v>1.2190048526853801</v>
      </c>
      <c r="C2238" s="13">
        <f t="shared" si="77"/>
        <v>1.2190048526853801</v>
      </c>
      <c r="E2238">
        <v>896.35</v>
      </c>
      <c r="F2238" s="16">
        <f>'[2]NP Inflow data'!C2238</f>
        <v>0.71735871193052902</v>
      </c>
      <c r="G2238" s="16">
        <f t="shared" si="76"/>
        <v>-7.3810798080694715</v>
      </c>
      <c r="H2238">
        <v>896.35</v>
      </c>
    </row>
    <row r="2239" spans="1:8">
      <c r="A2239">
        <v>956.36</v>
      </c>
      <c r="B2239" s="19">
        <f>'[2]NP Inflow data'!F2239</f>
        <v>1.22033536352256</v>
      </c>
      <c r="C2239" s="13">
        <f t="shared" si="77"/>
        <v>1.22033536352256</v>
      </c>
      <c r="E2239">
        <v>896.36</v>
      </c>
      <c r="F2239" s="16">
        <f>'[2]NP Inflow data'!C2239</f>
        <v>0.71913787475424495</v>
      </c>
      <c r="G2239" s="16">
        <f t="shared" si="76"/>
        <v>-7.3793006452457552</v>
      </c>
      <c r="H2239">
        <v>896.36</v>
      </c>
    </row>
    <row r="2240" spans="1:8">
      <c r="A2240">
        <v>956.37</v>
      </c>
      <c r="B2240" s="19">
        <f>'[2]NP Inflow data'!F2240</f>
        <v>1.22167675593606</v>
      </c>
      <c r="C2240" s="13">
        <f t="shared" si="77"/>
        <v>1.22167675593606</v>
      </c>
      <c r="E2240">
        <v>896.37</v>
      </c>
      <c r="F2240" s="16">
        <f>'[2]NP Inflow data'!C2240</f>
        <v>0.72092829528898394</v>
      </c>
      <c r="G2240" s="16">
        <f t="shared" si="76"/>
        <v>-7.377510224711016</v>
      </c>
      <c r="H2240">
        <v>896.37</v>
      </c>
    </row>
    <row r="2241" spans="1:8">
      <c r="A2241">
        <v>956.38</v>
      </c>
      <c r="B2241" s="19">
        <f>'[2]NP Inflow data'!F2241</f>
        <v>1.22302883539003</v>
      </c>
      <c r="C2241" s="13">
        <f t="shared" si="77"/>
        <v>1.22302883539003</v>
      </c>
      <c r="E2241">
        <v>896.38</v>
      </c>
      <c r="F2241" s="16">
        <f>'[2]NP Inflow data'!C2241</f>
        <v>0.72272991254517605</v>
      </c>
      <c r="G2241" s="16">
        <f t="shared" si="76"/>
        <v>-7.3757086074548237</v>
      </c>
      <c r="H2241">
        <v>896.38</v>
      </c>
    </row>
    <row r="2242" spans="1:8">
      <c r="A2242">
        <v>956.39</v>
      </c>
      <c r="B2242" s="19">
        <f>'[2]NP Inflow data'!F2242</f>
        <v>1.22439140734861</v>
      </c>
      <c r="C2242" s="13">
        <f t="shared" si="77"/>
        <v>1.22439140734861</v>
      </c>
      <c r="E2242">
        <v>896.39</v>
      </c>
      <c r="F2242" s="16">
        <f>'[2]NP Inflow data'!C2242</f>
        <v>0.72454266553324997</v>
      </c>
      <c r="G2242" s="16">
        <f t="shared" si="76"/>
        <v>-7.3738958544667499</v>
      </c>
      <c r="H2242">
        <v>896.39</v>
      </c>
    </row>
    <row r="2243" spans="1:8">
      <c r="A2243">
        <v>956.4</v>
      </c>
      <c r="B2243" s="19">
        <f>'[2]NP Inflow data'!F2243</f>
        <v>1.22576427727597</v>
      </c>
      <c r="C2243" s="13">
        <f t="shared" si="77"/>
        <v>1.22576427727597</v>
      </c>
      <c r="E2243">
        <v>896.4</v>
      </c>
      <c r="F2243" s="16">
        <f>'[2]NP Inflow data'!C2243</f>
        <v>0.726366493263639</v>
      </c>
      <c r="G2243" s="16">
        <f t="shared" si="76"/>
        <v>-7.3720720267363609</v>
      </c>
      <c r="H2243">
        <v>896.4</v>
      </c>
    </row>
    <row r="2244" spans="1:8">
      <c r="A2244">
        <v>956.41</v>
      </c>
      <c r="B2244" s="19">
        <f>'[2]NP Inflow data'!F2244</f>
        <v>1.22714725063624</v>
      </c>
      <c r="C2244" s="13">
        <f t="shared" si="77"/>
        <v>1.22714725063624</v>
      </c>
      <c r="E2244">
        <v>896.41</v>
      </c>
      <c r="F2244" s="16">
        <f>'[2]NP Inflow data'!C2244</f>
        <v>0.72820133474677096</v>
      </c>
      <c r="G2244" s="16">
        <f t="shared" si="76"/>
        <v>-7.3702371852532291</v>
      </c>
      <c r="H2244">
        <v>896.41</v>
      </c>
    </row>
    <row r="2245" spans="1:8">
      <c r="A2245">
        <v>956.42</v>
      </c>
      <c r="B2245" s="19">
        <f>'[2]NP Inflow data'!F2245</f>
        <v>1.2285401328936001</v>
      </c>
      <c r="C2245" s="13">
        <f t="shared" si="77"/>
        <v>1.2285401328936001</v>
      </c>
      <c r="E2245">
        <v>896.42</v>
      </c>
      <c r="F2245" s="16">
        <f>'[2]NP Inflow data'!C2245</f>
        <v>0.730047128993078</v>
      </c>
      <c r="G2245" s="16">
        <f t="shared" ref="G2245:G2308" si="78">F2245-$F$3103</f>
        <v>-7.3683913910069219</v>
      </c>
      <c r="H2245">
        <v>896.42</v>
      </c>
    </row>
    <row r="2246" spans="1:8">
      <c r="A2246">
        <v>956.43</v>
      </c>
      <c r="B2246" s="19">
        <f>'[2]NP Inflow data'!F2246</f>
        <v>1.2299427295121801</v>
      </c>
      <c r="C2246" s="13">
        <f t="shared" ref="C2246:C2309" si="79">B2246-$B$24</f>
        <v>1.2299427295121801</v>
      </c>
      <c r="E2246">
        <v>896.43</v>
      </c>
      <c r="F2246" s="16">
        <f>'[2]NP Inflow data'!C2246</f>
        <v>0.73190381501298996</v>
      </c>
      <c r="G2246" s="16">
        <f t="shared" si="78"/>
        <v>-7.3665347049870107</v>
      </c>
      <c r="H2246">
        <v>896.43</v>
      </c>
    </row>
    <row r="2247" spans="1:8">
      <c r="A2247">
        <v>956.44</v>
      </c>
      <c r="B2247" s="19">
        <f>'[2]NP Inflow data'!F2247</f>
        <v>1.2313548459561501</v>
      </c>
      <c r="C2247" s="13">
        <f t="shared" si="79"/>
        <v>1.2313548459561501</v>
      </c>
      <c r="E2247">
        <v>896.44</v>
      </c>
      <c r="F2247" s="16">
        <f>'[2]NP Inflow data'!C2247</f>
        <v>0.73377133181695897</v>
      </c>
      <c r="G2247" s="16">
        <f t="shared" si="78"/>
        <v>-7.3646671881830414</v>
      </c>
      <c r="H2247">
        <v>896.44</v>
      </c>
    </row>
    <row r="2248" spans="1:8">
      <c r="A2248">
        <v>956.45</v>
      </c>
      <c r="B2248" s="19">
        <f>'[2]NP Inflow data'!F2248</f>
        <v>1.23277628768964</v>
      </c>
      <c r="C2248" s="13">
        <f t="shared" si="79"/>
        <v>1.23277628768964</v>
      </c>
      <c r="E2248">
        <v>896.45</v>
      </c>
      <c r="F2248" s="16">
        <f>'[2]NP Inflow data'!C2248</f>
        <v>0.73564961841537202</v>
      </c>
      <c r="G2248" s="16">
        <f t="shared" si="78"/>
        <v>-7.3627889015846284</v>
      </c>
      <c r="H2248">
        <v>896.45</v>
      </c>
    </row>
    <row r="2249" spans="1:8">
      <c r="A2249">
        <v>956.46</v>
      </c>
      <c r="B2249" s="19">
        <f>'[2]NP Inflow data'!F2249</f>
        <v>1.2342068601768099</v>
      </c>
      <c r="C2249" s="13">
        <f t="shared" si="79"/>
        <v>1.2342068601768099</v>
      </c>
      <c r="E2249">
        <v>896.46</v>
      </c>
      <c r="F2249" s="16">
        <f>'[2]NP Inflow data'!C2249</f>
        <v>0.73753861381868202</v>
      </c>
      <c r="G2249" s="16">
        <f t="shared" si="78"/>
        <v>-7.3608999061813183</v>
      </c>
      <c r="H2249">
        <v>896.46</v>
      </c>
    </row>
    <row r="2250" spans="1:8">
      <c r="A2250">
        <v>956.47</v>
      </c>
      <c r="B2250" s="19">
        <f>'[2]NP Inflow data'!F2250</f>
        <v>1.23564636888182</v>
      </c>
      <c r="C2250" s="13">
        <f t="shared" si="79"/>
        <v>1.23564636888182</v>
      </c>
      <c r="E2250">
        <v>896.47</v>
      </c>
      <c r="F2250" s="16">
        <f>'[2]NP Inflow data'!C2250</f>
        <v>0.73943825703731803</v>
      </c>
      <c r="G2250" s="16">
        <f t="shared" si="78"/>
        <v>-7.3590002629626818</v>
      </c>
      <c r="H2250">
        <v>896.47</v>
      </c>
    </row>
    <row r="2251" spans="1:8">
      <c r="A2251">
        <v>956.48</v>
      </c>
      <c r="B2251" s="19">
        <f>'[2]NP Inflow data'!F2251</f>
        <v>1.2370946192688199</v>
      </c>
      <c r="C2251" s="13">
        <f t="shared" si="79"/>
        <v>1.2370946192688199</v>
      </c>
      <c r="E2251">
        <v>896.48</v>
      </c>
      <c r="F2251" s="16">
        <f>'[2]NP Inflow data'!C2251</f>
        <v>0.74134848708171097</v>
      </c>
      <c r="G2251" s="16">
        <f t="shared" si="78"/>
        <v>-7.3570900329182889</v>
      </c>
      <c r="H2251">
        <v>896.48</v>
      </c>
    </row>
    <row r="2252" spans="1:8">
      <c r="A2252">
        <v>956.49</v>
      </c>
      <c r="B2252" s="19">
        <f>'[2]NP Inflow data'!F2252</f>
        <v>1.23855141680195</v>
      </c>
      <c r="C2252" s="13">
        <f t="shared" si="79"/>
        <v>1.23855141680195</v>
      </c>
      <c r="E2252">
        <v>896.49</v>
      </c>
      <c r="F2252" s="16">
        <f>'[2]NP Inflow data'!C2252</f>
        <v>0.74326924296229102</v>
      </c>
      <c r="G2252" s="16">
        <f t="shared" si="78"/>
        <v>-7.3551692770377093</v>
      </c>
      <c r="H2252">
        <v>896.49</v>
      </c>
    </row>
    <row r="2253" spans="1:8">
      <c r="A2253">
        <v>956.5</v>
      </c>
      <c r="B2253" s="19">
        <f>'[2]NP Inflow data'!F2253</f>
        <v>1.24001656694538</v>
      </c>
      <c r="C2253" s="13">
        <f t="shared" si="79"/>
        <v>1.24001656694538</v>
      </c>
      <c r="E2253">
        <v>896.5</v>
      </c>
      <c r="F2253" s="16">
        <f>'[2]NP Inflow data'!C2253</f>
        <v>0.74520046368949</v>
      </c>
      <c r="G2253" s="16">
        <f t="shared" si="78"/>
        <v>-7.3532380563105102</v>
      </c>
      <c r="H2253">
        <v>896.5</v>
      </c>
    </row>
    <row r="2254" spans="1:8">
      <c r="A2254">
        <v>956.51</v>
      </c>
      <c r="B2254" s="19">
        <f>'[2]NP Inflow data'!F2254</f>
        <v>1.2414898751632499</v>
      </c>
      <c r="C2254" s="13">
        <f t="shared" si="79"/>
        <v>1.2414898751632499</v>
      </c>
      <c r="E2254">
        <v>896.51</v>
      </c>
      <c r="F2254" s="16">
        <f>'[2]NP Inflow data'!C2254</f>
        <v>0.74714208827373696</v>
      </c>
      <c r="G2254" s="16">
        <f t="shared" si="78"/>
        <v>-7.3512964317262632</v>
      </c>
      <c r="H2254">
        <v>896.51</v>
      </c>
    </row>
    <row r="2255" spans="1:8">
      <c r="A2255">
        <v>956.52</v>
      </c>
      <c r="B2255" s="19">
        <f>'[2]NP Inflow data'!F2255</f>
        <v>1.24297114691972</v>
      </c>
      <c r="C2255" s="13">
        <f t="shared" si="79"/>
        <v>1.24297114691972</v>
      </c>
      <c r="E2255">
        <v>896.52</v>
      </c>
      <c r="F2255" s="16">
        <f>'[2]NP Inflow data'!C2255</f>
        <v>0.74909405572546295</v>
      </c>
      <c r="G2255" s="16">
        <f t="shared" si="78"/>
        <v>-7.3493444642745374</v>
      </c>
      <c r="H2255">
        <v>896.52</v>
      </c>
    </row>
    <row r="2256" spans="1:8">
      <c r="A2256">
        <v>956.53</v>
      </c>
      <c r="B2256" s="19">
        <f>'[2]NP Inflow data'!F2256</f>
        <v>1.2444601876789301</v>
      </c>
      <c r="C2256" s="13">
        <f t="shared" si="79"/>
        <v>1.2444601876789301</v>
      </c>
      <c r="E2256">
        <v>896.53</v>
      </c>
      <c r="F2256" s="16">
        <f>'[2]NP Inflow data'!C2256</f>
        <v>0.75105630505509802</v>
      </c>
      <c r="G2256" s="16">
        <f t="shared" si="78"/>
        <v>-7.3473822149449024</v>
      </c>
      <c r="H2256">
        <v>896.53</v>
      </c>
    </row>
    <row r="2257" spans="1:8">
      <c r="A2257">
        <v>956.54</v>
      </c>
      <c r="B2257" s="19">
        <f>'[2]NP Inflow data'!F2257</f>
        <v>1.2459568029050401</v>
      </c>
      <c r="C2257" s="13">
        <f t="shared" si="79"/>
        <v>1.2459568029050401</v>
      </c>
      <c r="E2257">
        <v>896.54</v>
      </c>
      <c r="F2257" s="16">
        <f>'[2]NP Inflow data'!C2257</f>
        <v>0.75302877527307299</v>
      </c>
      <c r="G2257" s="16">
        <f t="shared" si="78"/>
        <v>-7.3454097447269273</v>
      </c>
      <c r="H2257">
        <v>896.54</v>
      </c>
    </row>
    <row r="2258" spans="1:8">
      <c r="A2258">
        <v>956.55</v>
      </c>
      <c r="B2258" s="19">
        <f>'[2]NP Inflow data'!F2258</f>
        <v>1.2474607980622101</v>
      </c>
      <c r="C2258" s="13">
        <f t="shared" si="79"/>
        <v>1.2474607980622101</v>
      </c>
      <c r="E2258">
        <v>896.55</v>
      </c>
      <c r="F2258" s="16">
        <f>'[2]NP Inflow data'!C2258</f>
        <v>0.75501140538981804</v>
      </c>
      <c r="G2258" s="16">
        <f t="shared" si="78"/>
        <v>-7.3434271146101819</v>
      </c>
      <c r="H2258">
        <v>896.55</v>
      </c>
    </row>
    <row r="2259" spans="1:8">
      <c r="A2259">
        <v>956.56</v>
      </c>
      <c r="B2259" s="19">
        <f>'[2]NP Inflow data'!F2259</f>
        <v>1.2489719786145801</v>
      </c>
      <c r="C2259" s="13">
        <f t="shared" si="79"/>
        <v>1.2489719786145801</v>
      </c>
      <c r="E2259">
        <v>896.56</v>
      </c>
      <c r="F2259" s="16">
        <f>'[2]NP Inflow data'!C2259</f>
        <v>0.75700413441576297</v>
      </c>
      <c r="G2259" s="16">
        <f t="shared" si="78"/>
        <v>-7.341434385584237</v>
      </c>
      <c r="H2259">
        <v>896.56</v>
      </c>
    </row>
    <row r="2260" spans="1:8">
      <c r="A2260">
        <v>956.57</v>
      </c>
      <c r="B2260" s="19">
        <f>'[2]NP Inflow data'!F2260</f>
        <v>1.2504901500263199</v>
      </c>
      <c r="C2260" s="13">
        <f t="shared" si="79"/>
        <v>1.2504901500263199</v>
      </c>
      <c r="E2260">
        <v>896.57</v>
      </c>
      <c r="F2260" s="16">
        <f>'[2]NP Inflow data'!C2260</f>
        <v>0.75900690136136295</v>
      </c>
      <c r="G2260" s="16">
        <f t="shared" si="78"/>
        <v>-7.3394316186386375</v>
      </c>
      <c r="H2260">
        <v>896.57</v>
      </c>
    </row>
    <row r="2261" spans="1:8">
      <c r="A2261">
        <v>956.58</v>
      </c>
      <c r="B2261" s="19">
        <f>'[2]NP Inflow data'!F2261</f>
        <v>1.2520151177615599</v>
      </c>
      <c r="C2261" s="13">
        <f t="shared" si="79"/>
        <v>1.2520151177615599</v>
      </c>
      <c r="E2261">
        <v>896.58</v>
      </c>
      <c r="F2261" s="16">
        <f>'[2]NP Inflow data'!C2261</f>
        <v>0.76101964523700005</v>
      </c>
      <c r="G2261" s="16">
        <f t="shared" si="78"/>
        <v>-7.3374188747630003</v>
      </c>
      <c r="H2261">
        <v>896.58</v>
      </c>
    </row>
    <row r="2262" spans="1:8">
      <c r="A2262">
        <v>956.59</v>
      </c>
      <c r="B2262" s="19">
        <f>'[2]NP Inflow data'!F2262</f>
        <v>1.2535466872844501</v>
      </c>
      <c r="C2262" s="13">
        <f t="shared" si="79"/>
        <v>1.2535466872844501</v>
      </c>
      <c r="E2262">
        <v>896.59</v>
      </c>
      <c r="F2262" s="16">
        <f>'[2]NP Inflow data'!C2262</f>
        <v>0.76304230505313098</v>
      </c>
      <c r="G2262" s="16">
        <f t="shared" si="78"/>
        <v>-7.3353962149468694</v>
      </c>
      <c r="H2262">
        <v>896.59</v>
      </c>
    </row>
    <row r="2263" spans="1:8">
      <c r="A2263">
        <v>956.6</v>
      </c>
      <c r="B2263" s="19">
        <f>'[2]NP Inflow data'!F2263</f>
        <v>1.25508466405916</v>
      </c>
      <c r="C2263" s="13">
        <f t="shared" si="79"/>
        <v>1.25508466405916</v>
      </c>
      <c r="E2263">
        <v>896.6</v>
      </c>
      <c r="F2263" s="16">
        <f>'[2]NP Inflow data'!C2263</f>
        <v>0.76507481982018299</v>
      </c>
      <c r="G2263" s="16">
        <f t="shared" si="78"/>
        <v>-7.3333637001798175</v>
      </c>
      <c r="H2263">
        <v>896.6</v>
      </c>
    </row>
    <row r="2264" spans="1:8">
      <c r="A2264">
        <v>956.61</v>
      </c>
      <c r="B2264" s="19">
        <f>'[2]NP Inflow data'!F2264</f>
        <v>1.25662885354983</v>
      </c>
      <c r="C2264" s="13">
        <f t="shared" si="79"/>
        <v>1.25662885354983</v>
      </c>
      <c r="E2264">
        <v>896.61</v>
      </c>
      <c r="F2264" s="16">
        <f>'[2]NP Inflow data'!C2264</f>
        <v>0.76711712854858705</v>
      </c>
      <c r="G2264" s="16">
        <f t="shared" si="78"/>
        <v>-7.3313213914514135</v>
      </c>
      <c r="H2264">
        <v>896.61</v>
      </c>
    </row>
    <row r="2265" spans="1:8">
      <c r="A2265">
        <v>956.62</v>
      </c>
      <c r="B2265" s="19">
        <f>'[2]NP Inflow data'!F2265</f>
        <v>1.2581790612206201</v>
      </c>
      <c r="C2265" s="13">
        <f t="shared" si="79"/>
        <v>1.2581790612206201</v>
      </c>
      <c r="E2265">
        <v>896.62</v>
      </c>
      <c r="F2265" s="16">
        <f>'[2]NP Inflow data'!C2265</f>
        <v>0.76916917024877496</v>
      </c>
      <c r="G2265" s="16">
        <f t="shared" si="78"/>
        <v>-7.3292693497512253</v>
      </c>
      <c r="H2265">
        <v>896.62</v>
      </c>
    </row>
    <row r="2266" spans="1:8">
      <c r="A2266">
        <v>956.63</v>
      </c>
      <c r="B2266" s="19">
        <f>'[2]NP Inflow data'!F2266</f>
        <v>1.2597350925356801</v>
      </c>
      <c r="C2266" s="13">
        <f t="shared" si="79"/>
        <v>1.2597350925356801</v>
      </c>
      <c r="E2266">
        <v>896.63</v>
      </c>
      <c r="F2266" s="16">
        <f>'[2]NP Inflow data'!C2266</f>
        <v>0.771230883931177</v>
      </c>
      <c r="G2266" s="16">
        <f t="shared" si="78"/>
        <v>-7.327207636068823</v>
      </c>
      <c r="H2266">
        <v>896.63</v>
      </c>
    </row>
    <row r="2267" spans="1:8">
      <c r="A2267">
        <v>956.64</v>
      </c>
      <c r="B2267" s="19">
        <f>'[2]NP Inflow data'!F2267</f>
        <v>1.2612967529591601</v>
      </c>
      <c r="C2267" s="13">
        <f t="shared" si="79"/>
        <v>1.2612967529591601</v>
      </c>
      <c r="E2267">
        <v>896.64</v>
      </c>
      <c r="F2267" s="16">
        <f>'[2]NP Inflow data'!C2267</f>
        <v>0.77330220860622301</v>
      </c>
      <c r="G2267" s="16">
        <f t="shared" si="78"/>
        <v>-7.3251363113937771</v>
      </c>
      <c r="H2267">
        <v>896.64</v>
      </c>
    </row>
    <row r="2268" spans="1:8">
      <c r="A2268">
        <v>956.65</v>
      </c>
      <c r="B2268" s="19">
        <f>'[2]NP Inflow data'!F2268</f>
        <v>1.2628638479552099</v>
      </c>
      <c r="C2268" s="13">
        <f t="shared" si="79"/>
        <v>1.2628638479552099</v>
      </c>
      <c r="E2268">
        <v>896.65</v>
      </c>
      <c r="F2268" s="16">
        <f>'[2]NP Inflow data'!C2268</f>
        <v>0.77538308328434302</v>
      </c>
      <c r="G2268" s="16">
        <f t="shared" si="78"/>
        <v>-7.3230554367156575</v>
      </c>
      <c r="H2268">
        <v>896.65</v>
      </c>
    </row>
    <row r="2269" spans="1:8">
      <c r="A2269">
        <v>956.66</v>
      </c>
      <c r="B2269" s="19">
        <f>'[2]NP Inflow data'!F2269</f>
        <v>1.26443618298799</v>
      </c>
      <c r="C2269" s="13">
        <f t="shared" si="79"/>
        <v>1.26443618298799</v>
      </c>
      <c r="E2269">
        <v>896.66</v>
      </c>
      <c r="F2269" s="16">
        <f>'[2]NP Inflow data'!C2269</f>
        <v>0.77747344697596799</v>
      </c>
      <c r="G2269" s="16">
        <f t="shared" si="78"/>
        <v>-7.3209650730240323</v>
      </c>
      <c r="H2269">
        <v>896.66</v>
      </c>
    </row>
    <row r="2270" spans="1:8">
      <c r="A2270">
        <v>956.67</v>
      </c>
      <c r="B2270" s="19">
        <f>'[2]NP Inflow data'!F2270</f>
        <v>1.2660135635216501</v>
      </c>
      <c r="C2270" s="13">
        <f t="shared" si="79"/>
        <v>1.2660135635216501</v>
      </c>
      <c r="E2270">
        <v>896.67</v>
      </c>
      <c r="F2270" s="16">
        <f>'[2]NP Inflow data'!C2270</f>
        <v>0.77957323869152795</v>
      </c>
      <c r="G2270" s="16">
        <f t="shared" si="78"/>
        <v>-7.3188652813084722</v>
      </c>
      <c r="H2270">
        <v>896.67</v>
      </c>
    </row>
    <row r="2271" spans="1:8">
      <c r="A2271">
        <v>956.68</v>
      </c>
      <c r="B2271" s="19">
        <f>'[2]NP Inflow data'!F2271</f>
        <v>1.26759579502033</v>
      </c>
      <c r="C2271" s="13">
        <f t="shared" si="79"/>
        <v>1.26759579502033</v>
      </c>
      <c r="E2271">
        <v>896.68</v>
      </c>
      <c r="F2271" s="16">
        <f>'[2]NP Inflow data'!C2271</f>
        <v>0.78168239744145396</v>
      </c>
      <c r="G2271" s="16">
        <f t="shared" si="78"/>
        <v>-7.3167561225585462</v>
      </c>
      <c r="H2271">
        <v>896.68</v>
      </c>
    </row>
    <row r="2272" spans="1:8">
      <c r="A2272">
        <v>956.69</v>
      </c>
      <c r="B2272" s="19">
        <f>'[2]NP Inflow data'!F2272</f>
        <v>1.26918268294821</v>
      </c>
      <c r="C2272" s="13">
        <f t="shared" si="79"/>
        <v>1.26918268294821</v>
      </c>
      <c r="E2272">
        <v>896.69</v>
      </c>
      <c r="F2272" s="16">
        <f>'[2]NP Inflow data'!C2272</f>
        <v>0.78380086223620005</v>
      </c>
      <c r="G2272" s="16">
        <f t="shared" si="78"/>
        <v>-7.3146376577638001</v>
      </c>
      <c r="H2272">
        <v>896.69</v>
      </c>
    </row>
    <row r="2273" spans="1:8">
      <c r="A2273">
        <v>956.7</v>
      </c>
      <c r="B2273" s="19">
        <f>'[2]NP Inflow data'!F2273</f>
        <v>1.2707740327694099</v>
      </c>
      <c r="C2273" s="13">
        <f t="shared" si="79"/>
        <v>1.2707740327694099</v>
      </c>
      <c r="E2273">
        <v>896.7</v>
      </c>
      <c r="F2273" s="16">
        <f>'[2]NP Inflow data'!C2273</f>
        <v>0.78592857208614997</v>
      </c>
      <c r="G2273" s="16">
        <f t="shared" si="78"/>
        <v>-7.31250994791385</v>
      </c>
      <c r="H2273">
        <v>896.7</v>
      </c>
    </row>
    <row r="2274" spans="1:8">
      <c r="A2274">
        <v>956.71</v>
      </c>
      <c r="B2274" s="19">
        <f>'[2]NP Inflow data'!F2274</f>
        <v>1.2723696499481001</v>
      </c>
      <c r="C2274" s="13">
        <f t="shared" si="79"/>
        <v>1.2723696499481001</v>
      </c>
      <c r="E2274">
        <v>896.71</v>
      </c>
      <c r="F2274" s="16">
        <f>'[2]NP Inflow data'!C2274</f>
        <v>0.78806546600175498</v>
      </c>
      <c r="G2274" s="16">
        <f t="shared" si="78"/>
        <v>-7.3103730539982452</v>
      </c>
      <c r="H2274">
        <v>896.71</v>
      </c>
    </row>
    <row r="2275" spans="1:8">
      <c r="A2275">
        <v>956.72</v>
      </c>
      <c r="B2275" s="19">
        <f>'[2]NP Inflow data'!F2275</f>
        <v>1.27396933994842</v>
      </c>
      <c r="C2275" s="13">
        <f t="shared" si="79"/>
        <v>1.27396933994842</v>
      </c>
      <c r="E2275">
        <v>896.72</v>
      </c>
      <c r="F2275" s="16">
        <f>'[2]NP Inflow data'!C2275</f>
        <v>0.79021148299344901</v>
      </c>
      <c r="G2275" s="16">
        <f t="shared" si="78"/>
        <v>-7.3082270370065512</v>
      </c>
      <c r="H2275">
        <v>896.72</v>
      </c>
    </row>
    <row r="2276" spans="1:8">
      <c r="A2276">
        <v>956.73</v>
      </c>
      <c r="B2276" s="19">
        <f>'[2]NP Inflow data'!F2276</f>
        <v>1.2755729082345399</v>
      </c>
      <c r="C2276" s="13">
        <f t="shared" si="79"/>
        <v>1.2755729082345399</v>
      </c>
      <c r="E2276">
        <v>896.73</v>
      </c>
      <c r="F2276" s="16">
        <f>'[2]NP Inflow data'!C2276</f>
        <v>0.79236656207166001</v>
      </c>
      <c r="G2276" s="16">
        <f t="shared" si="78"/>
        <v>-7.3060719579283404</v>
      </c>
      <c r="H2276">
        <v>896.73</v>
      </c>
    </row>
    <row r="2277" spans="1:8">
      <c r="A2277">
        <v>956.74</v>
      </c>
      <c r="B2277" s="19">
        <f>'[2]NP Inflow data'!F2277</f>
        <v>1.2771801602705899</v>
      </c>
      <c r="C2277" s="13">
        <f t="shared" si="79"/>
        <v>1.2771801602705899</v>
      </c>
      <c r="E2277">
        <v>896.74</v>
      </c>
      <c r="F2277" s="16">
        <f>'[2]NP Inflow data'!C2277</f>
        <v>0.79453064224682002</v>
      </c>
      <c r="G2277" s="16">
        <f t="shared" si="78"/>
        <v>-7.3039078777531801</v>
      </c>
      <c r="H2277">
        <v>896.74</v>
      </c>
    </row>
    <row r="2278" spans="1:8">
      <c r="A2278">
        <v>956.75</v>
      </c>
      <c r="B2278" s="19">
        <f>'[2]NP Inflow data'!F2278</f>
        <v>1.2787909015207399</v>
      </c>
      <c r="C2278" s="13">
        <f t="shared" si="79"/>
        <v>1.2787909015207399</v>
      </c>
      <c r="E2278">
        <v>896.75</v>
      </c>
      <c r="F2278" s="16">
        <f>'[2]NP Inflow data'!C2278</f>
        <v>0.79670366252935898</v>
      </c>
      <c r="G2278" s="16">
        <f t="shared" si="78"/>
        <v>-7.3017348574706409</v>
      </c>
      <c r="H2278">
        <v>896.75</v>
      </c>
    </row>
    <row r="2279" spans="1:8">
      <c r="A2279">
        <v>956.76</v>
      </c>
      <c r="B2279" s="19">
        <f>'[2]NP Inflow data'!F2279</f>
        <v>1.28040493744914</v>
      </c>
      <c r="C2279" s="13">
        <f t="shared" si="79"/>
        <v>1.28040493744914</v>
      </c>
      <c r="E2279">
        <v>896.76</v>
      </c>
      <c r="F2279" s="16">
        <f>'[2]NP Inflow data'!C2279</f>
        <v>0.79888556192970706</v>
      </c>
      <c r="G2279" s="16">
        <f t="shared" si="78"/>
        <v>-7.2995529580702936</v>
      </c>
      <c r="H2279">
        <v>896.76</v>
      </c>
    </row>
    <row r="2280" spans="1:8">
      <c r="A2280">
        <v>956.77</v>
      </c>
      <c r="B2280" s="19">
        <f>'[2]NP Inflow data'!F2280</f>
        <v>1.2820220735199299</v>
      </c>
      <c r="C2280" s="13">
        <f t="shared" si="79"/>
        <v>1.2820220735199299</v>
      </c>
      <c r="E2280">
        <v>896.77</v>
      </c>
      <c r="F2280" s="16">
        <f>'[2]NP Inflow data'!C2280</f>
        <v>0.80107627945829396</v>
      </c>
      <c r="G2280" s="16">
        <f t="shared" si="78"/>
        <v>-7.2973622405417062</v>
      </c>
      <c r="H2280">
        <v>896.77</v>
      </c>
    </row>
    <row r="2281" spans="1:8">
      <c r="A2281">
        <v>956.78</v>
      </c>
      <c r="B2281" s="19">
        <f>'[2]NP Inflow data'!F2281</f>
        <v>1.2836421151972699</v>
      </c>
      <c r="C2281" s="13">
        <f t="shared" si="79"/>
        <v>1.2836421151972699</v>
      </c>
      <c r="E2281">
        <v>896.78</v>
      </c>
      <c r="F2281" s="16">
        <f>'[2]NP Inflow data'!C2281</f>
        <v>0.80327575412555097</v>
      </c>
      <c r="G2281" s="16">
        <f t="shared" si="78"/>
        <v>-7.2951627658744496</v>
      </c>
      <c r="H2281">
        <v>896.78</v>
      </c>
    </row>
    <row r="2282" spans="1:8">
      <c r="A2282">
        <v>956.79</v>
      </c>
      <c r="B2282" s="19">
        <f>'[2]NP Inflow data'!F2282</f>
        <v>1.28526486794532</v>
      </c>
      <c r="C2282" s="13">
        <f t="shared" si="79"/>
        <v>1.28526486794532</v>
      </c>
      <c r="E2282">
        <v>896.79</v>
      </c>
      <c r="F2282" s="16">
        <f>'[2]NP Inflow data'!C2282</f>
        <v>0.80548392494191001</v>
      </c>
      <c r="G2282" s="16">
        <f t="shared" si="78"/>
        <v>-7.2929545950580899</v>
      </c>
      <c r="H2282">
        <v>896.79</v>
      </c>
    </row>
    <row r="2283" spans="1:8">
      <c r="A2283">
        <v>956.8</v>
      </c>
      <c r="B2283" s="19">
        <f>'[2]NP Inflow data'!F2283</f>
        <v>1.28689013722822</v>
      </c>
      <c r="C2283" s="13">
        <f t="shared" si="79"/>
        <v>1.28689013722822</v>
      </c>
      <c r="E2283">
        <v>896.8</v>
      </c>
      <c r="F2283" s="16">
        <f>'[2]NP Inflow data'!C2283</f>
        <v>0.80770073091779804</v>
      </c>
      <c r="G2283" s="16">
        <f t="shared" si="78"/>
        <v>-7.2907377890822023</v>
      </c>
      <c r="H2283">
        <v>896.8</v>
      </c>
    </row>
    <row r="2284" spans="1:8">
      <c r="A2284">
        <v>956.81</v>
      </c>
      <c r="B2284" s="19">
        <f>'[2]NP Inflow data'!F2284</f>
        <v>1.2885177285101299</v>
      </c>
      <c r="C2284" s="13">
        <f t="shared" si="79"/>
        <v>1.2885177285101299</v>
      </c>
      <c r="E2284">
        <v>896.81</v>
      </c>
      <c r="F2284" s="16">
        <f>'[2]NP Inflow data'!C2284</f>
        <v>0.80992611106364898</v>
      </c>
      <c r="G2284" s="16">
        <f t="shared" si="78"/>
        <v>-7.2885124089363513</v>
      </c>
      <c r="H2284">
        <v>896.81</v>
      </c>
    </row>
    <row r="2285" spans="1:8">
      <c r="A2285">
        <v>956.82</v>
      </c>
      <c r="B2285" s="19">
        <f>'[2]NP Inflow data'!F2285</f>
        <v>1.2901474472552199</v>
      </c>
      <c r="C2285" s="13">
        <f t="shared" si="79"/>
        <v>1.2901474472552199</v>
      </c>
      <c r="E2285">
        <v>896.82</v>
      </c>
      <c r="F2285" s="16">
        <f>'[2]NP Inflow data'!C2285</f>
        <v>0.81216000438991598</v>
      </c>
      <c r="G2285" s="16">
        <f t="shared" si="78"/>
        <v>-7.2862785156100838</v>
      </c>
      <c r="H2285">
        <v>896.82</v>
      </c>
    </row>
    <row r="2286" spans="1:8">
      <c r="A2286">
        <v>956.83</v>
      </c>
      <c r="B2286" s="19">
        <f>'[2]NP Inflow data'!F2286</f>
        <v>1.2917790989275899</v>
      </c>
      <c r="C2286" s="13">
        <f t="shared" si="79"/>
        <v>1.2917790989275899</v>
      </c>
      <c r="E2286">
        <v>896.83</v>
      </c>
      <c r="F2286" s="16">
        <f>'[2]NP Inflow data'!C2286</f>
        <v>0.81440234990698102</v>
      </c>
      <c r="G2286" s="16">
        <f t="shared" si="78"/>
        <v>-7.2840361700930192</v>
      </c>
      <c r="H2286">
        <v>896.83</v>
      </c>
    </row>
    <row r="2287" spans="1:8">
      <c r="A2287">
        <v>956.84</v>
      </c>
      <c r="B2287" s="19">
        <f>'[2]NP Inflow data'!F2287</f>
        <v>1.29341248899143</v>
      </c>
      <c r="C2287" s="13">
        <f t="shared" si="79"/>
        <v>1.29341248899143</v>
      </c>
      <c r="E2287">
        <v>896.84</v>
      </c>
      <c r="F2287" s="16">
        <f>'[2]NP Inflow data'!C2287</f>
        <v>0.81665308662529801</v>
      </c>
      <c r="G2287" s="16">
        <f t="shared" si="78"/>
        <v>-7.2817854333747025</v>
      </c>
      <c r="H2287">
        <v>896.84</v>
      </c>
    </row>
    <row r="2288" spans="1:8">
      <c r="A2288">
        <v>956.85</v>
      </c>
      <c r="B2288" s="19">
        <f>'[2]NP Inflow data'!F2288</f>
        <v>1.2950474229108899</v>
      </c>
      <c r="C2288" s="13">
        <f t="shared" si="79"/>
        <v>1.2950474229108899</v>
      </c>
      <c r="E2288">
        <v>896.85</v>
      </c>
      <c r="F2288" s="16">
        <f>'[2]NP Inflow data'!C2288</f>
        <v>0.818912153555299</v>
      </c>
      <c r="G2288" s="16">
        <f t="shared" si="78"/>
        <v>-7.279526366444701</v>
      </c>
      <c r="H2288">
        <v>896.85</v>
      </c>
    </row>
    <row r="2289" spans="1:8">
      <c r="A2289">
        <v>956.86</v>
      </c>
      <c r="B2289" s="19">
        <f>'[2]NP Inflow data'!F2289</f>
        <v>1.29668370615011</v>
      </c>
      <c r="C2289" s="13">
        <f t="shared" si="79"/>
        <v>1.29668370615011</v>
      </c>
      <c r="E2289">
        <v>896.86</v>
      </c>
      <c r="F2289" s="16">
        <f>'[2]NP Inflow data'!C2289</f>
        <v>0.82117948970741295</v>
      </c>
      <c r="G2289" s="16">
        <f t="shared" si="78"/>
        <v>-7.277259030292587</v>
      </c>
      <c r="H2289">
        <v>896.86</v>
      </c>
    </row>
    <row r="2290" spans="1:8">
      <c r="A2290">
        <v>956.87</v>
      </c>
      <c r="B2290" s="19">
        <f>'[2]NP Inflow data'!F2290</f>
        <v>1.2983211441732601</v>
      </c>
      <c r="C2290" s="13">
        <f t="shared" si="79"/>
        <v>1.2983211441732601</v>
      </c>
      <c r="E2290">
        <v>896.87</v>
      </c>
      <c r="F2290" s="16">
        <f>'[2]NP Inflow data'!C2290</f>
        <v>0.82345503409206999</v>
      </c>
      <c r="G2290" s="16">
        <f t="shared" si="78"/>
        <v>-7.2749834859079305</v>
      </c>
      <c r="H2290">
        <v>896.87</v>
      </c>
    </row>
    <row r="2291" spans="1:8">
      <c r="A2291">
        <v>956.88</v>
      </c>
      <c r="B2291" s="19">
        <f>'[2]NP Inflow data'!F2291</f>
        <v>1.2999595424444701</v>
      </c>
      <c r="C2291" s="13">
        <f t="shared" si="79"/>
        <v>1.2999595424444701</v>
      </c>
      <c r="E2291">
        <v>896.88</v>
      </c>
      <c r="F2291" s="16">
        <f>'[2]NP Inflow data'!C2291</f>
        <v>0.82573872571970297</v>
      </c>
      <c r="G2291" s="16">
        <f t="shared" si="78"/>
        <v>-7.2726997942802969</v>
      </c>
      <c r="H2291">
        <v>896.88</v>
      </c>
    </row>
    <row r="2292" spans="1:8">
      <c r="A2292">
        <v>956.89</v>
      </c>
      <c r="B2292" s="19">
        <f>'[2]NP Inflow data'!F2292</f>
        <v>1.30159870642791</v>
      </c>
      <c r="C2292" s="13">
        <f t="shared" si="79"/>
        <v>1.30159870642791</v>
      </c>
      <c r="E2292">
        <v>896.89</v>
      </c>
      <c r="F2292" s="16">
        <f>'[2]NP Inflow data'!C2292</f>
        <v>0.82803050360074004</v>
      </c>
      <c r="G2292" s="16">
        <f t="shared" si="78"/>
        <v>-7.2704080163992604</v>
      </c>
      <c r="H2292">
        <v>896.89</v>
      </c>
    </row>
    <row r="2293" spans="1:8">
      <c r="A2293">
        <v>956.9</v>
      </c>
      <c r="B2293" s="19">
        <f>'[2]NP Inflow data'!F2293</f>
        <v>1.3032384415877201</v>
      </c>
      <c r="C2293" s="13">
        <f t="shared" si="79"/>
        <v>1.3032384415877201</v>
      </c>
      <c r="E2293">
        <v>896.9</v>
      </c>
      <c r="F2293" s="16">
        <f>'[2]NP Inflow data'!C2293</f>
        <v>0.83033030674561203</v>
      </c>
      <c r="G2293" s="16">
        <f t="shared" si="78"/>
        <v>-7.2681082132543882</v>
      </c>
      <c r="H2293">
        <v>896.9</v>
      </c>
    </row>
    <row r="2294" spans="1:8">
      <c r="A2294">
        <v>956.91</v>
      </c>
      <c r="B2294" s="19">
        <f>'[2]NP Inflow data'!F2294</f>
        <v>1.30487855338806</v>
      </c>
      <c r="C2294" s="13">
        <f t="shared" si="79"/>
        <v>1.30487855338806</v>
      </c>
      <c r="E2294">
        <v>896.91</v>
      </c>
      <c r="F2294" s="16">
        <f>'[2]NP Inflow data'!C2294</f>
        <v>0.832638074164751</v>
      </c>
      <c r="G2294" s="16">
        <f t="shared" si="78"/>
        <v>-7.2658004458352492</v>
      </c>
      <c r="H2294">
        <v>896.91</v>
      </c>
    </row>
    <row r="2295" spans="1:8">
      <c r="A2295">
        <v>956.92</v>
      </c>
      <c r="B2295" s="19">
        <f>'[2]NP Inflow data'!F2295</f>
        <v>1.30651884729309</v>
      </c>
      <c r="C2295" s="13">
        <f t="shared" si="79"/>
        <v>1.30651884729309</v>
      </c>
      <c r="E2295">
        <v>896.92</v>
      </c>
      <c r="F2295" s="16">
        <f>'[2]NP Inflow data'!C2295</f>
        <v>0.83495374486858498</v>
      </c>
      <c r="G2295" s="16">
        <f t="shared" si="78"/>
        <v>-7.2634847751314151</v>
      </c>
      <c r="H2295">
        <v>896.92</v>
      </c>
    </row>
    <row r="2296" spans="1:8">
      <c r="A2296">
        <v>956.93</v>
      </c>
      <c r="B2296" s="19">
        <f>'[2]NP Inflow data'!F2296</f>
        <v>1.3081591287669401</v>
      </c>
      <c r="C2296" s="13">
        <f t="shared" si="79"/>
        <v>1.3081591287669401</v>
      </c>
      <c r="E2296">
        <v>896.93</v>
      </c>
      <c r="F2296" s="16">
        <f>'[2]NP Inflow data'!C2296</f>
        <v>0.83727725786754603</v>
      </c>
      <c r="G2296" s="16">
        <f t="shared" si="78"/>
        <v>-7.2611612621324539</v>
      </c>
      <c r="H2296">
        <v>896.93</v>
      </c>
    </row>
    <row r="2297" spans="1:8">
      <c r="A2297">
        <v>956.94</v>
      </c>
      <c r="B2297" s="19">
        <f>'[2]NP Inflow data'!F2297</f>
        <v>1.30979920327379</v>
      </c>
      <c r="C2297" s="13">
        <f t="shared" si="79"/>
        <v>1.30979920327379</v>
      </c>
      <c r="E2297">
        <v>896.94</v>
      </c>
      <c r="F2297" s="16">
        <f>'[2]NP Inflow data'!C2297</f>
        <v>0.83960855217208996</v>
      </c>
      <c r="G2297" s="16">
        <f t="shared" si="78"/>
        <v>-7.2588299678279107</v>
      </c>
      <c r="H2297">
        <v>896.94</v>
      </c>
    </row>
    <row r="2298" spans="1:8">
      <c r="A2298">
        <v>956.95</v>
      </c>
      <c r="B2298" s="19">
        <f>'[2]NP Inflow data'!F2298</f>
        <v>1.31143887627777</v>
      </c>
      <c r="C2298" s="13">
        <f t="shared" si="79"/>
        <v>1.31143887627777</v>
      </c>
      <c r="E2298">
        <v>896.95</v>
      </c>
      <c r="F2298" s="16">
        <f>'[2]NP Inflow data'!C2298</f>
        <v>0.84194756679259597</v>
      </c>
      <c r="G2298" s="16">
        <f t="shared" si="78"/>
        <v>-7.256490953207404</v>
      </c>
      <c r="H2298">
        <v>896.95</v>
      </c>
    </row>
    <row r="2299" spans="1:8">
      <c r="A2299">
        <v>956.96</v>
      </c>
      <c r="B2299" s="19">
        <f>'[2]NP Inflow data'!F2299</f>
        <v>1.3130779532430299</v>
      </c>
      <c r="C2299" s="13">
        <f t="shared" si="79"/>
        <v>1.3130779532430299</v>
      </c>
      <c r="E2299">
        <v>896.96</v>
      </c>
      <c r="F2299" s="16">
        <f>'[2]NP Inflow data'!C2299</f>
        <v>0.84429424073951898</v>
      </c>
      <c r="G2299" s="16">
        <f t="shared" si="78"/>
        <v>-7.2541442792604816</v>
      </c>
      <c r="H2299">
        <v>896.96</v>
      </c>
    </row>
    <row r="2300" spans="1:8">
      <c r="A2300">
        <v>956.97</v>
      </c>
      <c r="B2300" s="19">
        <f>'[2]NP Inflow data'!F2300</f>
        <v>1.31471623963373</v>
      </c>
      <c r="C2300" s="13">
        <f t="shared" si="79"/>
        <v>1.31471623963373</v>
      </c>
      <c r="E2300">
        <v>896.97</v>
      </c>
      <c r="F2300" s="16">
        <f>'[2]NP Inflow data'!C2300</f>
        <v>0.84664851302329103</v>
      </c>
      <c r="G2300" s="16">
        <f t="shared" si="78"/>
        <v>-7.2517900069767087</v>
      </c>
      <c r="H2300">
        <v>896.97</v>
      </c>
    </row>
    <row r="2301" spans="1:8">
      <c r="A2301">
        <v>956.98</v>
      </c>
      <c r="B2301" s="19">
        <f>'[2]NP Inflow data'!F2301</f>
        <v>1.3163535409140299</v>
      </c>
      <c r="C2301" s="13">
        <f t="shared" si="79"/>
        <v>1.3163535409140299</v>
      </c>
      <c r="E2301">
        <v>896.98</v>
      </c>
      <c r="F2301" s="16">
        <f>'[2]NP Inflow data'!C2301</f>
        <v>0.84901032265434095</v>
      </c>
      <c r="G2301" s="16">
        <f t="shared" si="78"/>
        <v>-7.2494281973456589</v>
      </c>
      <c r="H2301">
        <v>896.98</v>
      </c>
    </row>
    <row r="2302" spans="1:8">
      <c r="A2302">
        <v>956.99</v>
      </c>
      <c r="B2302" s="19">
        <f>'[2]NP Inflow data'!F2302</f>
        <v>1.31798966254806</v>
      </c>
      <c r="C2302" s="13">
        <f t="shared" si="79"/>
        <v>1.31798966254806</v>
      </c>
      <c r="E2302">
        <v>896.99</v>
      </c>
      <c r="F2302" s="16">
        <f>'[2]NP Inflow data'!C2302</f>
        <v>0.85137960864310103</v>
      </c>
      <c r="G2302" s="16">
        <f t="shared" si="78"/>
        <v>-7.2470589113568993</v>
      </c>
      <c r="H2302">
        <v>896.99</v>
      </c>
    </row>
    <row r="2303" spans="1:8">
      <c r="A2303">
        <v>957</v>
      </c>
      <c r="B2303" s="19">
        <f>'[2]NP Inflow data'!F2303</f>
        <v>1.3196244100000001</v>
      </c>
      <c r="C2303" s="13">
        <f t="shared" si="79"/>
        <v>1.3196244100000001</v>
      </c>
      <c r="E2303">
        <v>897</v>
      </c>
      <c r="F2303" s="16">
        <f>'[2]NP Inflow data'!C2303</f>
        <v>0.85375630999999996</v>
      </c>
      <c r="G2303" s="16">
        <f t="shared" si="78"/>
        <v>-7.2446822100000006</v>
      </c>
      <c r="H2303">
        <v>897</v>
      </c>
    </row>
    <row r="2304" spans="1:8">
      <c r="A2304">
        <v>957.01</v>
      </c>
      <c r="B2304" s="19">
        <f>'[2]NP Inflow data'!F2304</f>
        <v>1.3212576323513201</v>
      </c>
      <c r="C2304" s="13">
        <f t="shared" si="79"/>
        <v>1.3212576323513201</v>
      </c>
      <c r="E2304">
        <v>897.01</v>
      </c>
      <c r="F2304" s="16">
        <f>'[2]NP Inflow data'!C2304</f>
        <v>0.85614038580549401</v>
      </c>
      <c r="G2304" s="16">
        <f t="shared" si="78"/>
        <v>-7.2422981341945061</v>
      </c>
      <c r="H2304">
        <v>897.01</v>
      </c>
    </row>
    <row r="2305" spans="1:8">
      <c r="A2305">
        <v>957.02</v>
      </c>
      <c r="B2305" s="19">
        <f>'[2]NP Inflow data'!F2305</f>
        <v>1.32288935315289</v>
      </c>
      <c r="C2305" s="13">
        <f t="shared" si="79"/>
        <v>1.32288935315289</v>
      </c>
      <c r="E2305">
        <v>897.02</v>
      </c>
      <c r="F2305" s="16">
        <f>'[2]NP Inflow data'!C2305</f>
        <v>0.85853187542013398</v>
      </c>
      <c r="G2305" s="16">
        <f t="shared" si="78"/>
        <v>-7.2399066445798663</v>
      </c>
      <c r="H2305">
        <v>897.02</v>
      </c>
    </row>
    <row r="2306" spans="1:8">
      <c r="A2306">
        <v>957.03</v>
      </c>
      <c r="B2306" s="19">
        <f>'[2]NP Inflow data'!F2306</f>
        <v>1.32451963957287</v>
      </c>
      <c r="C2306" s="13">
        <f t="shared" si="79"/>
        <v>1.32451963957287</v>
      </c>
      <c r="E2306">
        <v>897.03</v>
      </c>
      <c r="F2306" s="16">
        <f>'[2]NP Inflow data'!C2306</f>
        <v>0.86093083827449601</v>
      </c>
      <c r="G2306" s="16">
        <f t="shared" si="78"/>
        <v>-7.2375076817255044</v>
      </c>
      <c r="H2306">
        <v>897.03</v>
      </c>
    </row>
    <row r="2307" spans="1:8">
      <c r="A2307">
        <v>957.04</v>
      </c>
      <c r="B2307" s="19">
        <f>'[2]NP Inflow data'!F2307</f>
        <v>1.3261485587794799</v>
      </c>
      <c r="C2307" s="13">
        <f t="shared" si="79"/>
        <v>1.3261485587794799</v>
      </c>
      <c r="E2307">
        <v>897.04</v>
      </c>
      <c r="F2307" s="16">
        <f>'[2]NP Inflow data'!C2307</f>
        <v>0.863337333799157</v>
      </c>
      <c r="G2307" s="16">
        <f t="shared" si="78"/>
        <v>-7.2351011862008434</v>
      </c>
      <c r="H2307">
        <v>897.04</v>
      </c>
    </row>
    <row r="2308" spans="1:8">
      <c r="A2308">
        <v>957.05</v>
      </c>
      <c r="B2308" s="19">
        <f>'[2]NP Inflow data'!F2308</f>
        <v>1.3277761779408901</v>
      </c>
      <c r="C2308" s="13">
        <f t="shared" si="79"/>
        <v>1.3277761779408901</v>
      </c>
      <c r="E2308">
        <v>897.05</v>
      </c>
      <c r="F2308" s="16">
        <f>'[2]NP Inflow data'!C2308</f>
        <v>0.86575142142469297</v>
      </c>
      <c r="G2308" s="16">
        <f t="shared" si="78"/>
        <v>-7.2326870985753073</v>
      </c>
      <c r="H2308">
        <v>897.05</v>
      </c>
    </row>
    <row r="2309" spans="1:8">
      <c r="A2309">
        <v>957.06</v>
      </c>
      <c r="B2309" s="19">
        <f>'[2]NP Inflow data'!F2309</f>
        <v>1.3294025642253</v>
      </c>
      <c r="C2309" s="13">
        <f t="shared" si="79"/>
        <v>1.3294025642253</v>
      </c>
      <c r="E2309">
        <v>897.06</v>
      </c>
      <c r="F2309" s="16">
        <f>'[2]NP Inflow data'!C2309</f>
        <v>0.86817316058168004</v>
      </c>
      <c r="G2309" s="16">
        <f t="shared" ref="G2309:G2372" si="80">F2309-$F$3103</f>
        <v>-7.2302653594183202</v>
      </c>
      <c r="H2309">
        <v>897.06</v>
      </c>
    </row>
    <row r="2310" spans="1:8">
      <c r="A2310">
        <v>957.07</v>
      </c>
      <c r="B2310" s="19">
        <f>'[2]NP Inflow data'!F2310</f>
        <v>1.3310277848009</v>
      </c>
      <c r="C2310" s="13">
        <f t="shared" ref="C2310:C2373" si="81">B2310-$B$24</f>
        <v>1.3310277848009</v>
      </c>
      <c r="E2310">
        <v>897.07</v>
      </c>
      <c r="F2310" s="16">
        <f>'[2]NP Inflow data'!C2310</f>
        <v>0.87060261070072298</v>
      </c>
      <c r="G2310" s="16">
        <f t="shared" si="80"/>
        <v>-7.2278359092992774</v>
      </c>
      <c r="H2310">
        <v>897.07</v>
      </c>
    </row>
    <row r="2311" spans="1:8">
      <c r="A2311">
        <v>957.08</v>
      </c>
      <c r="B2311" s="19">
        <f>'[2]NP Inflow data'!F2311</f>
        <v>1.33265190683587</v>
      </c>
      <c r="C2311" s="13">
        <f t="shared" si="81"/>
        <v>1.33265190683587</v>
      </c>
      <c r="E2311">
        <v>897.08</v>
      </c>
      <c r="F2311" s="16">
        <f>'[2]NP Inflow data'!C2311</f>
        <v>0.87303983121234097</v>
      </c>
      <c r="G2311" s="16">
        <f t="shared" si="80"/>
        <v>-7.2253986887876591</v>
      </c>
      <c r="H2311">
        <v>897.08</v>
      </c>
    </row>
    <row r="2312" spans="1:8">
      <c r="A2312">
        <v>957.09</v>
      </c>
      <c r="B2312" s="19">
        <f>'[2]NP Inflow data'!F2312</f>
        <v>1.3342749974983901</v>
      </c>
      <c r="C2312" s="13">
        <f t="shared" si="81"/>
        <v>1.3342749974983901</v>
      </c>
      <c r="E2312">
        <v>897.09</v>
      </c>
      <c r="F2312" s="16">
        <f>'[2]NP Inflow data'!C2312</f>
        <v>0.87548488154713899</v>
      </c>
      <c r="G2312" s="16">
        <f t="shared" si="80"/>
        <v>-7.2229536384528608</v>
      </c>
      <c r="H2312">
        <v>897.09</v>
      </c>
    </row>
    <row r="2313" spans="1:8">
      <c r="A2313">
        <v>957.1</v>
      </c>
      <c r="B2313" s="19">
        <f>'[2]NP Inflow data'!F2313</f>
        <v>1.3358971239566699</v>
      </c>
      <c r="C2313" s="13">
        <f t="shared" si="81"/>
        <v>1.3358971239566699</v>
      </c>
      <c r="E2313">
        <v>897.1</v>
      </c>
      <c r="F2313" s="16">
        <f>'[2]NP Inflow data'!C2313</f>
        <v>0.87793782113569396</v>
      </c>
      <c r="G2313" s="16">
        <f t="shared" si="80"/>
        <v>-7.2205006988643063</v>
      </c>
      <c r="H2313">
        <v>897.1</v>
      </c>
    </row>
    <row r="2314" spans="1:8">
      <c r="A2314">
        <v>957.11</v>
      </c>
      <c r="B2314" s="19">
        <f>'[2]NP Inflow data'!F2314</f>
        <v>1.3375183533788799</v>
      </c>
      <c r="C2314" s="13">
        <f t="shared" si="81"/>
        <v>1.3375183533788799</v>
      </c>
      <c r="E2314">
        <v>897.11</v>
      </c>
      <c r="F2314" s="16">
        <f>'[2]NP Inflow data'!C2314</f>
        <v>0.880398709408581</v>
      </c>
      <c r="G2314" s="16">
        <f t="shared" si="80"/>
        <v>-7.218039810591419</v>
      </c>
      <c r="H2314">
        <v>897.11</v>
      </c>
    </row>
    <row r="2315" spans="1:8">
      <c r="A2315">
        <v>957.12</v>
      </c>
      <c r="B2315" s="19">
        <f>'[2]NP Inflow data'!F2315</f>
        <v>1.3391387529332299</v>
      </c>
      <c r="C2315" s="13">
        <f t="shared" si="81"/>
        <v>1.3391387529332299</v>
      </c>
      <c r="E2315">
        <v>897.12</v>
      </c>
      <c r="F2315" s="16">
        <f>'[2]NP Inflow data'!C2315</f>
        <v>0.88286760579637602</v>
      </c>
      <c r="G2315" s="16">
        <f t="shared" si="80"/>
        <v>-7.2155709142036244</v>
      </c>
      <c r="H2315">
        <v>897.12</v>
      </c>
    </row>
    <row r="2316" spans="1:8">
      <c r="A2316">
        <v>957.13</v>
      </c>
      <c r="B2316" s="19">
        <f>'[2]NP Inflow data'!F2316</f>
        <v>1.3407583897878901</v>
      </c>
      <c r="C2316" s="13">
        <f t="shared" si="81"/>
        <v>1.3407583897878901</v>
      </c>
      <c r="E2316">
        <v>897.13</v>
      </c>
      <c r="F2316" s="16">
        <f>'[2]NP Inflow data'!C2316</f>
        <v>0.88534456972965603</v>
      </c>
      <c r="G2316" s="16">
        <f t="shared" si="80"/>
        <v>-7.2130939502703439</v>
      </c>
      <c r="H2316">
        <v>897.13</v>
      </c>
    </row>
    <row r="2317" spans="1:8">
      <c r="A2317">
        <v>957.14</v>
      </c>
      <c r="B2317" s="19">
        <f>'[2]NP Inflow data'!F2317</f>
        <v>1.34237733111107</v>
      </c>
      <c r="C2317" s="13">
        <f t="shared" si="81"/>
        <v>1.34237733111107</v>
      </c>
      <c r="E2317">
        <v>897.14</v>
      </c>
      <c r="F2317" s="16">
        <f>'[2]NP Inflow data'!C2317</f>
        <v>0.88782966063899704</v>
      </c>
      <c r="G2317" s="16">
        <f t="shared" si="80"/>
        <v>-7.2106088593610034</v>
      </c>
      <c r="H2317">
        <v>897.14</v>
      </c>
    </row>
    <row r="2318" spans="1:8">
      <c r="A2318">
        <v>957.15</v>
      </c>
      <c r="B2318" s="19">
        <f>'[2]NP Inflow data'!F2318</f>
        <v>1.34399564407094</v>
      </c>
      <c r="C2318" s="13">
        <f t="shared" si="81"/>
        <v>1.34399564407094</v>
      </c>
      <c r="E2318">
        <v>897.15</v>
      </c>
      <c r="F2318" s="16">
        <f>'[2]NP Inflow data'!C2318</f>
        <v>0.89032293795497597</v>
      </c>
      <c r="G2318" s="16">
        <f t="shared" si="80"/>
        <v>-7.208115582045024</v>
      </c>
      <c r="H2318">
        <v>897.15</v>
      </c>
    </row>
    <row r="2319" spans="1:8">
      <c r="A2319">
        <v>957.16</v>
      </c>
      <c r="B2319" s="19">
        <f>'[2]NP Inflow data'!F2319</f>
        <v>1.34561339583569</v>
      </c>
      <c r="C2319" s="13">
        <f t="shared" si="81"/>
        <v>1.34561339583569</v>
      </c>
      <c r="E2319">
        <v>897.16</v>
      </c>
      <c r="F2319" s="16">
        <f>'[2]NP Inflow data'!C2319</f>
        <v>0.89282446110816804</v>
      </c>
      <c r="G2319" s="16">
        <f t="shared" si="80"/>
        <v>-7.2056140588918325</v>
      </c>
      <c r="H2319">
        <v>897.16</v>
      </c>
    </row>
    <row r="2320" spans="1:8">
      <c r="A2320">
        <v>957.17</v>
      </c>
      <c r="B2320" s="19">
        <f>'[2]NP Inflow data'!F2320</f>
        <v>1.3472306535735299</v>
      </c>
      <c r="C2320" s="13">
        <f t="shared" si="81"/>
        <v>1.3472306535735299</v>
      </c>
      <c r="E2320">
        <v>897.17</v>
      </c>
      <c r="F2320" s="16">
        <f>'[2]NP Inflow data'!C2320</f>
        <v>0.89533428952914895</v>
      </c>
      <c r="G2320" s="16">
        <f t="shared" si="80"/>
        <v>-7.203104230470851</v>
      </c>
      <c r="H2320">
        <v>897.17</v>
      </c>
    </row>
    <row r="2321" spans="1:8">
      <c r="A2321">
        <v>957.18</v>
      </c>
      <c r="B2321" s="19">
        <f>'[2]NP Inflow data'!F2321</f>
        <v>1.3488474844526199</v>
      </c>
      <c r="C2321" s="13">
        <f t="shared" si="81"/>
        <v>1.3488474844526199</v>
      </c>
      <c r="E2321">
        <v>897.18</v>
      </c>
      <c r="F2321" s="16">
        <f>'[2]NP Inflow data'!C2321</f>
        <v>0.89785248264849704</v>
      </c>
      <c r="G2321" s="16">
        <f t="shared" si="80"/>
        <v>-7.2005860373515027</v>
      </c>
      <c r="H2321">
        <v>897.18</v>
      </c>
    </row>
    <row r="2322" spans="1:8">
      <c r="A2322">
        <v>957.19</v>
      </c>
      <c r="B2322" s="19">
        <f>'[2]NP Inflow data'!F2322</f>
        <v>1.3504639556411899</v>
      </c>
      <c r="C2322" s="13">
        <f t="shared" si="81"/>
        <v>1.3504639556411899</v>
      </c>
      <c r="E2322">
        <v>897.19</v>
      </c>
      <c r="F2322" s="16">
        <f>'[2]NP Inflow data'!C2322</f>
        <v>0.90037909989681597</v>
      </c>
      <c r="G2322" s="16">
        <f t="shared" si="80"/>
        <v>-7.198059420103184</v>
      </c>
      <c r="H2322">
        <v>897.19</v>
      </c>
    </row>
    <row r="2323" spans="1:8">
      <c r="A2323">
        <v>957.2</v>
      </c>
      <c r="B2323" s="19">
        <f>'[2]NP Inflow data'!F2323</f>
        <v>1.35208013430739</v>
      </c>
      <c r="C2323" s="13">
        <f t="shared" si="81"/>
        <v>1.35208013430739</v>
      </c>
      <c r="E2323">
        <v>897.2</v>
      </c>
      <c r="F2323" s="16">
        <f>'[2]NP Inflow data'!C2323</f>
        <v>0.90291420070462403</v>
      </c>
      <c r="G2323" s="16">
        <f t="shared" si="80"/>
        <v>-7.1955243192953766</v>
      </c>
      <c r="H2323">
        <v>897.2</v>
      </c>
    </row>
    <row r="2324" spans="1:8">
      <c r="A2324">
        <v>957.21</v>
      </c>
      <c r="B2324" s="19">
        <f>'[2]NP Inflow data'!F2324</f>
        <v>1.35369608761941</v>
      </c>
      <c r="C2324" s="13">
        <f t="shared" si="81"/>
        <v>1.35369608761941</v>
      </c>
      <c r="E2324">
        <v>897.21</v>
      </c>
      <c r="F2324" s="16">
        <f>'[2]NP Inflow data'!C2324</f>
        <v>0.90545784450252698</v>
      </c>
      <c r="G2324" s="16">
        <f t="shared" si="80"/>
        <v>-7.1929806754974734</v>
      </c>
      <c r="H2324">
        <v>897.21</v>
      </c>
    </row>
    <row r="2325" spans="1:8">
      <c r="A2325">
        <v>957.22</v>
      </c>
      <c r="B2325" s="19">
        <f>'[2]NP Inflow data'!F2325</f>
        <v>1.35531188274546</v>
      </c>
      <c r="C2325" s="13">
        <f t="shared" si="81"/>
        <v>1.35531188274546</v>
      </c>
      <c r="E2325">
        <v>897.22</v>
      </c>
      <c r="F2325" s="16">
        <f>'[2]NP Inflow data'!C2325</f>
        <v>0.90801009072110095</v>
      </c>
      <c r="G2325" s="16">
        <f t="shared" si="80"/>
        <v>-7.1904284292788994</v>
      </c>
      <c r="H2325">
        <v>897.22</v>
      </c>
    </row>
    <row r="2326" spans="1:8">
      <c r="A2326">
        <v>957.23</v>
      </c>
      <c r="B2326" s="19">
        <f>'[2]NP Inflow data'!F2326</f>
        <v>1.3569275868537201</v>
      </c>
      <c r="C2326" s="13">
        <f t="shared" si="81"/>
        <v>1.3569275868537201</v>
      </c>
      <c r="E2326">
        <v>897.23</v>
      </c>
      <c r="F2326" s="16">
        <f>'[2]NP Inflow data'!C2326</f>
        <v>0.91057099879092196</v>
      </c>
      <c r="G2326" s="16">
        <f t="shared" si="80"/>
        <v>-7.1878675212090783</v>
      </c>
      <c r="H2326">
        <v>897.23</v>
      </c>
    </row>
    <row r="2327" spans="1:8">
      <c r="A2327">
        <v>957.24</v>
      </c>
      <c r="B2327" s="19">
        <f>'[2]NP Inflow data'!F2327</f>
        <v>1.35854326711238</v>
      </c>
      <c r="C2327" s="13">
        <f t="shared" si="81"/>
        <v>1.35854326711238</v>
      </c>
      <c r="E2327">
        <v>897.24</v>
      </c>
      <c r="F2327" s="16">
        <f>'[2]NP Inflow data'!C2327</f>
        <v>0.91314062814256503</v>
      </c>
      <c r="G2327" s="16">
        <f t="shared" si="80"/>
        <v>-7.1852978918574353</v>
      </c>
      <c r="H2327">
        <v>897.24</v>
      </c>
    </row>
    <row r="2328" spans="1:8">
      <c r="A2328">
        <v>957.25</v>
      </c>
      <c r="B2328" s="19">
        <f>'[2]NP Inflow data'!F2328</f>
        <v>1.3601589906896201</v>
      </c>
      <c r="C2328" s="13">
        <f t="shared" si="81"/>
        <v>1.3601589906896201</v>
      </c>
      <c r="E2328">
        <v>897.25</v>
      </c>
      <c r="F2328" s="16">
        <f>'[2]NP Inflow data'!C2328</f>
        <v>0.91571903820660905</v>
      </c>
      <c r="G2328" s="16">
        <f t="shared" si="80"/>
        <v>-7.1827194817933915</v>
      </c>
      <c r="H2328">
        <v>897.25</v>
      </c>
    </row>
    <row r="2329" spans="1:8">
      <c r="A2329">
        <v>957.26</v>
      </c>
      <c r="B2329" s="19">
        <f>'[2]NP Inflow data'!F2329</f>
        <v>1.3617748247536501</v>
      </c>
      <c r="C2329" s="13">
        <f t="shared" si="81"/>
        <v>1.3617748247536501</v>
      </c>
      <c r="E2329">
        <v>897.26</v>
      </c>
      <c r="F2329" s="16">
        <f>'[2]NP Inflow data'!C2329</f>
        <v>0.91830628841362905</v>
      </c>
      <c r="G2329" s="16">
        <f t="shared" si="80"/>
        <v>-7.1801322315863709</v>
      </c>
      <c r="H2329">
        <v>897.26</v>
      </c>
    </row>
    <row r="2330" spans="1:8">
      <c r="A2330">
        <v>957.27</v>
      </c>
      <c r="B2330" s="19">
        <f>'[2]NP Inflow data'!F2330</f>
        <v>1.3633908364726399</v>
      </c>
      <c r="C2330" s="13">
        <f t="shared" si="81"/>
        <v>1.3633908364726399</v>
      </c>
      <c r="E2330">
        <v>897.27</v>
      </c>
      <c r="F2330" s="16">
        <f>'[2]NP Inflow data'!C2330</f>
        <v>0.92090243819420003</v>
      </c>
      <c r="G2330" s="16">
        <f t="shared" si="80"/>
        <v>-7.1775360818058003</v>
      </c>
      <c r="H2330">
        <v>897.27</v>
      </c>
    </row>
    <row r="2331" spans="1:8">
      <c r="A2331">
        <v>957.28</v>
      </c>
      <c r="B2331" s="19">
        <f>'[2]NP Inflow data'!F2331</f>
        <v>1.36500709301479</v>
      </c>
      <c r="C2331" s="13">
        <f t="shared" si="81"/>
        <v>1.36500709301479</v>
      </c>
      <c r="E2331">
        <v>897.28</v>
      </c>
      <c r="F2331" s="16">
        <f>'[2]NP Inflow data'!C2331</f>
        <v>0.92350754697890003</v>
      </c>
      <c r="G2331" s="16">
        <f t="shared" si="80"/>
        <v>-7.1749309730210999</v>
      </c>
      <c r="H2331">
        <v>897.28</v>
      </c>
    </row>
    <row r="2332" spans="1:8">
      <c r="A2332">
        <v>957.29</v>
      </c>
      <c r="B2332" s="19">
        <f>'[2]NP Inflow data'!F2332</f>
        <v>1.3666236615482901</v>
      </c>
      <c r="C2332" s="13">
        <f t="shared" si="81"/>
        <v>1.3666236615482901</v>
      </c>
      <c r="E2332">
        <v>897.29</v>
      </c>
      <c r="F2332" s="16">
        <f>'[2]NP Inflow data'!C2332</f>
        <v>0.92612167419830405</v>
      </c>
      <c r="G2332" s="16">
        <f t="shared" si="80"/>
        <v>-7.1723168458016957</v>
      </c>
      <c r="H2332">
        <v>897.29</v>
      </c>
    </row>
    <row r="2333" spans="1:8">
      <c r="A2333">
        <v>957.3</v>
      </c>
      <c r="B2333" s="19">
        <f>'[2]NP Inflow data'!F2333</f>
        <v>1.36824060924132</v>
      </c>
      <c r="C2333" s="13">
        <f t="shared" si="81"/>
        <v>1.36824060924132</v>
      </c>
      <c r="E2333">
        <v>897.3</v>
      </c>
      <c r="F2333" s="16">
        <f>'[2]NP Inflow data'!C2333</f>
        <v>0.92874487928298899</v>
      </c>
      <c r="G2333" s="16">
        <f t="shared" si="80"/>
        <v>-7.1696936407170115</v>
      </c>
      <c r="H2333">
        <v>897.3</v>
      </c>
    </row>
    <row r="2334" spans="1:8">
      <c r="A2334">
        <v>957.31</v>
      </c>
      <c r="B2334" s="19">
        <f>'[2]NP Inflow data'!F2334</f>
        <v>1.36985800326207</v>
      </c>
      <c r="C2334" s="13">
        <f t="shared" si="81"/>
        <v>1.36985800326207</v>
      </c>
      <c r="E2334">
        <v>897.31</v>
      </c>
      <c r="F2334" s="16">
        <f>'[2]NP Inflow data'!C2334</f>
        <v>0.93137722166353099</v>
      </c>
      <c r="G2334" s="16">
        <f t="shared" si="80"/>
        <v>-7.1670612983364688</v>
      </c>
      <c r="H2334">
        <v>897.31</v>
      </c>
    </row>
    <row r="2335" spans="1:8">
      <c r="A2335">
        <v>957.32</v>
      </c>
      <c r="B2335" s="19">
        <f>'[2]NP Inflow data'!F2335</f>
        <v>1.37147591077875</v>
      </c>
      <c r="C2335" s="13">
        <f t="shared" si="81"/>
        <v>1.37147591077875</v>
      </c>
      <c r="E2335">
        <v>897.32</v>
      </c>
      <c r="F2335" s="16">
        <f>'[2]NP Inflow data'!C2335</f>
        <v>0.93401876077053603</v>
      </c>
      <c r="G2335" s="16">
        <f t="shared" si="80"/>
        <v>-7.1644197592294638</v>
      </c>
      <c r="H2335">
        <v>897.32</v>
      </c>
    </row>
    <row r="2336" spans="1:8">
      <c r="A2336">
        <v>957.33</v>
      </c>
      <c r="B2336" s="19">
        <f>'[2]NP Inflow data'!F2336</f>
        <v>1.3730943989595199</v>
      </c>
      <c r="C2336" s="13">
        <f t="shared" si="81"/>
        <v>1.3730943989595199</v>
      </c>
      <c r="E2336">
        <v>897.33</v>
      </c>
      <c r="F2336" s="16">
        <f>'[2]NP Inflow data'!C2336</f>
        <v>0.93666955603452096</v>
      </c>
      <c r="G2336" s="16">
        <f t="shared" si="80"/>
        <v>-7.1617689639654794</v>
      </c>
      <c r="H2336">
        <v>897.33</v>
      </c>
    </row>
    <row r="2337" spans="1:8">
      <c r="A2337">
        <v>957.34</v>
      </c>
      <c r="B2337" s="19">
        <f>'[2]NP Inflow data'!F2337</f>
        <v>1.3747135349725801</v>
      </c>
      <c r="C2337" s="13">
        <f t="shared" si="81"/>
        <v>1.3747135349725801</v>
      </c>
      <c r="E2337">
        <v>897.34</v>
      </c>
      <c r="F2337" s="16">
        <f>'[2]NP Inflow data'!C2337</f>
        <v>0.93932966688609099</v>
      </c>
      <c r="G2337" s="16">
        <f t="shared" si="80"/>
        <v>-7.1591088531139091</v>
      </c>
      <c r="H2337">
        <v>897.34</v>
      </c>
    </row>
    <row r="2338" spans="1:8">
      <c r="A2338">
        <v>957.35</v>
      </c>
      <c r="B2338" s="19">
        <f>'[2]NP Inflow data'!F2338</f>
        <v>1.37633338598613</v>
      </c>
      <c r="C2338" s="13">
        <f t="shared" si="81"/>
        <v>1.37633338598613</v>
      </c>
      <c r="E2338">
        <v>897.35</v>
      </c>
      <c r="F2338" s="16">
        <f>'[2]NP Inflow data'!C2338</f>
        <v>0.94199915275582302</v>
      </c>
      <c r="G2338" s="16">
        <f t="shared" si="80"/>
        <v>-7.1564393672441771</v>
      </c>
      <c r="H2338">
        <v>897.35</v>
      </c>
    </row>
    <row r="2339" spans="1:8">
      <c r="A2339">
        <v>957.36</v>
      </c>
      <c r="B2339" s="19">
        <f>'[2]NP Inflow data'!F2339</f>
        <v>1.3779540191683399</v>
      </c>
      <c r="C2339" s="13">
        <f t="shared" si="81"/>
        <v>1.3779540191683399</v>
      </c>
      <c r="E2339">
        <v>897.36</v>
      </c>
      <c r="F2339" s="16">
        <f>'[2]NP Inflow data'!C2339</f>
        <v>0.94467807307429297</v>
      </c>
      <c r="G2339" s="16">
        <f t="shared" si="80"/>
        <v>-7.1537604469257072</v>
      </c>
      <c r="H2339">
        <v>897.36</v>
      </c>
    </row>
    <row r="2340" spans="1:8">
      <c r="A2340">
        <v>957.37</v>
      </c>
      <c r="B2340" s="19">
        <f>'[2]NP Inflow data'!F2340</f>
        <v>1.3795755016874101</v>
      </c>
      <c r="C2340" s="13">
        <f t="shared" si="81"/>
        <v>1.3795755016874101</v>
      </c>
      <c r="E2340">
        <v>897.37</v>
      </c>
      <c r="F2340" s="16">
        <f>'[2]NP Inflow data'!C2340</f>
        <v>0.94736648727207695</v>
      </c>
      <c r="G2340" s="16">
        <f t="shared" si="80"/>
        <v>-7.1510720327279236</v>
      </c>
      <c r="H2340">
        <v>897.37</v>
      </c>
    </row>
    <row r="2341" spans="1:8">
      <c r="A2341">
        <v>957.38</v>
      </c>
      <c r="B2341" s="19">
        <f>'[2]NP Inflow data'!F2341</f>
        <v>1.38119790071153</v>
      </c>
      <c r="C2341" s="13">
        <f t="shared" si="81"/>
        <v>1.38119790071153</v>
      </c>
      <c r="E2341">
        <v>897.38</v>
      </c>
      <c r="F2341" s="16">
        <f>'[2]NP Inflow data'!C2341</f>
        <v>0.95006445477975199</v>
      </c>
      <c r="G2341" s="16">
        <f t="shared" si="80"/>
        <v>-7.1483740652202483</v>
      </c>
      <c r="H2341">
        <v>897.38</v>
      </c>
    </row>
    <row r="2342" spans="1:8">
      <c r="A2342">
        <v>957.39</v>
      </c>
      <c r="B2342" s="19">
        <f>'[2]NP Inflow data'!F2342</f>
        <v>1.38282128340888</v>
      </c>
      <c r="C2342" s="13">
        <f t="shared" si="81"/>
        <v>1.38282128340888</v>
      </c>
      <c r="E2342">
        <v>897.39</v>
      </c>
      <c r="F2342" s="16">
        <f>'[2]NP Inflow data'!C2342</f>
        <v>0.95277203502789398</v>
      </c>
      <c r="G2342" s="16">
        <f t="shared" si="80"/>
        <v>-7.1456664849721063</v>
      </c>
      <c r="H2342">
        <v>897.39</v>
      </c>
    </row>
    <row r="2343" spans="1:8">
      <c r="A2343">
        <v>957.4</v>
      </c>
      <c r="B2343" s="19">
        <f>'[2]NP Inflow data'!F2343</f>
        <v>1.38444571694767</v>
      </c>
      <c r="C2343" s="13">
        <f t="shared" si="81"/>
        <v>1.38444571694767</v>
      </c>
      <c r="E2343">
        <v>897.4</v>
      </c>
      <c r="F2343" s="16">
        <f>'[2]NP Inflow data'!C2343</f>
        <v>0.95548928744707795</v>
      </c>
      <c r="G2343" s="16">
        <f t="shared" si="80"/>
        <v>-7.1429492325529225</v>
      </c>
      <c r="H2343">
        <v>897.4</v>
      </c>
    </row>
    <row r="2344" spans="1:8">
      <c r="A2344">
        <v>957.41</v>
      </c>
      <c r="B2344" s="19">
        <f>'[2]NP Inflow data'!F2344</f>
        <v>1.3860712684960601</v>
      </c>
      <c r="C2344" s="13">
        <f t="shared" si="81"/>
        <v>1.3860712684960601</v>
      </c>
      <c r="E2344">
        <v>897.41</v>
      </c>
      <c r="F2344" s="16">
        <f>'[2]NP Inflow data'!C2344</f>
        <v>0.95821627146788202</v>
      </c>
      <c r="G2344" s="16">
        <f t="shared" si="80"/>
        <v>-7.1402222485321181</v>
      </c>
      <c r="H2344">
        <v>897.41</v>
      </c>
    </row>
    <row r="2345" spans="1:8">
      <c r="A2345">
        <v>957.42</v>
      </c>
      <c r="B2345" s="19">
        <f>'[2]NP Inflow data'!F2345</f>
        <v>1.38769800522227</v>
      </c>
      <c r="C2345" s="13">
        <f t="shared" si="81"/>
        <v>1.38769800522227</v>
      </c>
      <c r="E2345">
        <v>897.42</v>
      </c>
      <c r="F2345" s="16">
        <f>'[2]NP Inflow data'!C2345</f>
        <v>0.96095304652088098</v>
      </c>
      <c r="G2345" s="16">
        <f t="shared" si="80"/>
        <v>-7.1374854734791189</v>
      </c>
      <c r="H2345">
        <v>897.42</v>
      </c>
    </row>
    <row r="2346" spans="1:8">
      <c r="A2346">
        <v>957.43</v>
      </c>
      <c r="B2346" s="19">
        <f>'[2]NP Inflow data'!F2346</f>
        <v>1.38932599429447</v>
      </c>
      <c r="C2346" s="13">
        <f t="shared" si="81"/>
        <v>1.38932599429447</v>
      </c>
      <c r="E2346">
        <v>897.43</v>
      </c>
      <c r="F2346" s="16">
        <f>'[2]NP Inflow data'!C2346</f>
        <v>0.96369967203665197</v>
      </c>
      <c r="G2346" s="16">
        <f t="shared" si="80"/>
        <v>-7.134738847963348</v>
      </c>
      <c r="H2346">
        <v>897.43</v>
      </c>
    </row>
    <row r="2347" spans="1:8">
      <c r="A2347">
        <v>957.44</v>
      </c>
      <c r="B2347" s="19">
        <f>'[2]NP Inflow data'!F2347</f>
        <v>1.3909553028808599</v>
      </c>
      <c r="C2347" s="13">
        <f t="shared" si="81"/>
        <v>1.3909553028808599</v>
      </c>
      <c r="E2347">
        <v>897.44</v>
      </c>
      <c r="F2347" s="16">
        <f>'[2]NP Inflow data'!C2347</f>
        <v>0.96645620744580296</v>
      </c>
      <c r="G2347" s="16">
        <f t="shared" si="80"/>
        <v>-7.1319823125541975</v>
      </c>
      <c r="H2347">
        <v>897.44</v>
      </c>
    </row>
    <row r="2348" spans="1:8">
      <c r="A2348">
        <v>957.45</v>
      </c>
      <c r="B2348" s="19">
        <f>'[2]NP Inflow data'!F2348</f>
        <v>1.39258599814962</v>
      </c>
      <c r="C2348" s="13">
        <f t="shared" si="81"/>
        <v>1.39258599814962</v>
      </c>
      <c r="E2348">
        <v>897.45</v>
      </c>
      <c r="F2348" s="16">
        <f>'[2]NP Inflow data'!C2348</f>
        <v>0.96922271217884604</v>
      </c>
      <c r="G2348" s="16">
        <f t="shared" si="80"/>
        <v>-7.1292158078211543</v>
      </c>
      <c r="H2348">
        <v>897.45</v>
      </c>
    </row>
    <row r="2349" spans="1:8">
      <c r="A2349">
        <v>957.46</v>
      </c>
      <c r="B2349" s="19">
        <f>'[2]NP Inflow data'!F2349</f>
        <v>1.3942181472689299</v>
      </c>
      <c r="C2349" s="13">
        <f t="shared" si="81"/>
        <v>1.3942181472689299</v>
      </c>
      <c r="E2349">
        <v>897.46</v>
      </c>
      <c r="F2349" s="16">
        <f>'[2]NP Inflow data'!C2349</f>
        <v>0.97199924566638896</v>
      </c>
      <c r="G2349" s="16">
        <f t="shared" si="80"/>
        <v>-7.1264392743336114</v>
      </c>
      <c r="H2349">
        <v>897.46</v>
      </c>
    </row>
    <row r="2350" spans="1:8">
      <c r="A2350">
        <v>957.47</v>
      </c>
      <c r="B2350" s="19">
        <f>'[2]NP Inflow data'!F2350</f>
        <v>1.395851817407</v>
      </c>
      <c r="C2350" s="13">
        <f t="shared" si="81"/>
        <v>1.395851817407</v>
      </c>
      <c r="E2350">
        <v>897.47</v>
      </c>
      <c r="F2350" s="16">
        <f>'[2]NP Inflow data'!C2350</f>
        <v>0.97478586733900896</v>
      </c>
      <c r="G2350" s="16">
        <f t="shared" si="80"/>
        <v>-7.1236526526609909</v>
      </c>
      <c r="H2350">
        <v>897.47</v>
      </c>
    </row>
    <row r="2351" spans="1:8">
      <c r="A2351">
        <v>957.48</v>
      </c>
      <c r="B2351" s="19">
        <f>'[2]NP Inflow data'!F2351</f>
        <v>1.3974870757319999</v>
      </c>
      <c r="C2351" s="13">
        <f t="shared" si="81"/>
        <v>1.3974870757319999</v>
      </c>
      <c r="E2351">
        <v>897.48</v>
      </c>
      <c r="F2351" s="16">
        <f>'[2]NP Inflow data'!C2351</f>
        <v>0.97758263662728195</v>
      </c>
      <c r="G2351" s="16">
        <f t="shared" si="80"/>
        <v>-7.1208558833727178</v>
      </c>
      <c r="H2351">
        <v>897.48</v>
      </c>
    </row>
    <row r="2352" spans="1:8">
      <c r="A2352">
        <v>957.49</v>
      </c>
      <c r="B2352" s="19">
        <f>'[2]NP Inflow data'!F2352</f>
        <v>1.3991239894121399</v>
      </c>
      <c r="C2352" s="13">
        <f t="shared" si="81"/>
        <v>1.3991239894121399</v>
      </c>
      <c r="E2352">
        <v>897.49</v>
      </c>
      <c r="F2352" s="16">
        <f>'[2]NP Inflow data'!C2352</f>
        <v>0.98038961296178395</v>
      </c>
      <c r="G2352" s="16">
        <f t="shared" si="80"/>
        <v>-7.118048907038216</v>
      </c>
      <c r="H2352">
        <v>897.49</v>
      </c>
    </row>
    <row r="2353" spans="1:8">
      <c r="A2353">
        <v>957.5</v>
      </c>
      <c r="B2353" s="19">
        <f>'[2]NP Inflow data'!F2353</f>
        <v>1.4007626256155901</v>
      </c>
      <c r="C2353" s="13">
        <f t="shared" si="81"/>
        <v>1.4007626256155901</v>
      </c>
      <c r="E2353">
        <v>897.5</v>
      </c>
      <c r="F2353" s="16">
        <f>'[2]NP Inflow data'!C2353</f>
        <v>0.98320685577309097</v>
      </c>
      <c r="G2353" s="16">
        <f t="shared" si="80"/>
        <v>-7.1152316642269096</v>
      </c>
      <c r="H2353">
        <v>897.5</v>
      </c>
    </row>
    <row r="2354" spans="1:8">
      <c r="A2354">
        <v>957.51</v>
      </c>
      <c r="B2354" s="19">
        <f>'[2]NP Inflow data'!F2354</f>
        <v>1.4024030515105499</v>
      </c>
      <c r="C2354" s="13">
        <f t="shared" si="81"/>
        <v>1.4024030515105499</v>
      </c>
      <c r="E2354">
        <v>897.51</v>
      </c>
      <c r="F2354" s="16">
        <f>'[2]NP Inflow data'!C2354</f>
        <v>0.98603442449178003</v>
      </c>
      <c r="G2354" s="16">
        <f t="shared" si="80"/>
        <v>-7.1124040955082197</v>
      </c>
      <c r="H2354">
        <v>897.51</v>
      </c>
    </row>
    <row r="2355" spans="1:8">
      <c r="A2355">
        <v>957.52</v>
      </c>
      <c r="B2355" s="19">
        <f>'[2]NP Inflow data'!F2355</f>
        <v>1.4040453342652099</v>
      </c>
      <c r="C2355" s="13">
        <f t="shared" si="81"/>
        <v>1.4040453342652099</v>
      </c>
      <c r="E2355">
        <v>897.52</v>
      </c>
      <c r="F2355" s="16">
        <f>'[2]NP Inflow data'!C2355</f>
        <v>0.98887237854842602</v>
      </c>
      <c r="G2355" s="16">
        <f t="shared" si="80"/>
        <v>-7.1095661414515741</v>
      </c>
      <c r="H2355">
        <v>897.52</v>
      </c>
    </row>
    <row r="2356" spans="1:8">
      <c r="A2356">
        <v>957.53</v>
      </c>
      <c r="B2356" s="19">
        <f>'[2]NP Inflow data'!F2356</f>
        <v>1.4056895410477599</v>
      </c>
      <c r="C2356" s="13">
        <f t="shared" si="81"/>
        <v>1.4056895410477599</v>
      </c>
      <c r="E2356">
        <v>897.53</v>
      </c>
      <c r="F2356" s="16">
        <f>'[2]NP Inflow data'!C2356</f>
        <v>0.99172077737360698</v>
      </c>
      <c r="G2356" s="16">
        <f t="shared" si="80"/>
        <v>-7.106717742626393</v>
      </c>
      <c r="H2356">
        <v>897.53</v>
      </c>
    </row>
    <row r="2357" spans="1:8">
      <c r="A2357">
        <v>957.54</v>
      </c>
      <c r="B2357" s="19">
        <f>'[2]NP Inflow data'!F2357</f>
        <v>1.4073357390263701</v>
      </c>
      <c r="C2357" s="13">
        <f t="shared" si="81"/>
        <v>1.4073357390263701</v>
      </c>
      <c r="E2357">
        <v>897.54</v>
      </c>
      <c r="F2357" s="16">
        <f>'[2]NP Inflow data'!C2357</f>
        <v>0.99457968039789701</v>
      </c>
      <c r="G2357" s="16">
        <f t="shared" si="80"/>
        <v>-7.1038588396021032</v>
      </c>
      <c r="H2357">
        <v>897.54</v>
      </c>
    </row>
    <row r="2358" spans="1:8">
      <c r="A2358">
        <v>957.55</v>
      </c>
      <c r="B2358" s="19">
        <f>'[2]NP Inflow data'!F2358</f>
        <v>1.40898399536926</v>
      </c>
      <c r="C2358" s="13">
        <f t="shared" si="81"/>
        <v>1.40898399536926</v>
      </c>
      <c r="E2358">
        <v>897.55</v>
      </c>
      <c r="F2358" s="16">
        <f>'[2]NP Inflow data'!C2358</f>
        <v>0.99744914705187404</v>
      </c>
      <c r="G2358" s="16">
        <f t="shared" si="80"/>
        <v>-7.1009893729481259</v>
      </c>
      <c r="H2358">
        <v>897.55</v>
      </c>
    </row>
    <row r="2359" spans="1:8">
      <c r="A2359">
        <v>957.56</v>
      </c>
      <c r="B2359" s="19">
        <f>'[2]NP Inflow data'!F2359</f>
        <v>1.41063437724459</v>
      </c>
      <c r="C2359" s="13">
        <f t="shared" si="81"/>
        <v>1.41063437724459</v>
      </c>
      <c r="E2359">
        <v>897.56</v>
      </c>
      <c r="F2359" s="16">
        <f>'[2]NP Inflow data'!C2359</f>
        <v>1.0003292367661101</v>
      </c>
      <c r="G2359" s="16">
        <f t="shared" si="80"/>
        <v>-7.0981092832338906</v>
      </c>
      <c r="H2359">
        <v>897.56</v>
      </c>
    </row>
    <row r="2360" spans="1:8">
      <c r="A2360">
        <v>957.57</v>
      </c>
      <c r="B2360" s="19">
        <f>'[2]NP Inflow data'!F2360</f>
        <v>1.4122869518205901</v>
      </c>
      <c r="C2360" s="13">
        <f t="shared" si="81"/>
        <v>1.4122869518205901</v>
      </c>
      <c r="E2360">
        <v>897.57</v>
      </c>
      <c r="F2360" s="16">
        <f>'[2]NP Inflow data'!C2360</f>
        <v>1.00322000897123</v>
      </c>
      <c r="G2360" s="16">
        <f t="shared" si="80"/>
        <v>-7.0952185110287704</v>
      </c>
      <c r="H2360">
        <v>897.57</v>
      </c>
    </row>
    <row r="2361" spans="1:8">
      <c r="A2361">
        <v>957.58</v>
      </c>
      <c r="B2361" s="19">
        <f>'[2]NP Inflow data'!F2361</f>
        <v>1.4139417862654</v>
      </c>
      <c r="C2361" s="13">
        <f t="shared" si="81"/>
        <v>1.4139417862654</v>
      </c>
      <c r="E2361">
        <v>897.58</v>
      </c>
      <c r="F2361" s="16">
        <f>'[2]NP Inflow data'!C2361</f>
        <v>1.0061215230977201</v>
      </c>
      <c r="G2361" s="16">
        <f t="shared" si="80"/>
        <v>-7.0923169969022801</v>
      </c>
      <c r="H2361">
        <v>897.58</v>
      </c>
    </row>
    <row r="2362" spans="1:8">
      <c r="A2362">
        <v>957.59</v>
      </c>
      <c r="B2362" s="19">
        <f>'[2]NP Inflow data'!F2362</f>
        <v>1.4155989477472299</v>
      </c>
      <c r="C2362" s="13">
        <f t="shared" si="81"/>
        <v>1.4155989477472299</v>
      </c>
      <c r="E2362">
        <v>897.59</v>
      </c>
      <c r="F2362" s="16">
        <f>'[2]NP Inflow data'!C2362</f>
        <v>1.0090338385762001</v>
      </c>
      <c r="G2362" s="16">
        <f t="shared" si="80"/>
        <v>-7.0894046814238001</v>
      </c>
      <c r="H2362">
        <v>897.59</v>
      </c>
    </row>
    <row r="2363" spans="1:8">
      <c r="A2363">
        <v>957.6</v>
      </c>
      <c r="B2363" s="19">
        <f>'[2]NP Inflow data'!F2363</f>
        <v>1.41725850343427</v>
      </c>
      <c r="C2363" s="13">
        <f t="shared" si="81"/>
        <v>1.41725850343427</v>
      </c>
      <c r="E2363">
        <v>897.6</v>
      </c>
      <c r="F2363" s="16">
        <f>'[2]NP Inflow data'!C2363</f>
        <v>1.0119570148372601</v>
      </c>
      <c r="G2363" s="16">
        <f t="shared" si="80"/>
        <v>-7.0864815051627401</v>
      </c>
      <c r="H2363">
        <v>897.6</v>
      </c>
    </row>
    <row r="2364" spans="1:8">
      <c r="A2364">
        <v>957.61</v>
      </c>
      <c r="B2364" s="19">
        <f>'[2]NP Inflow data'!F2364</f>
        <v>1.41892052049471</v>
      </c>
      <c r="C2364" s="13">
        <f t="shared" si="81"/>
        <v>1.41892052049471</v>
      </c>
      <c r="E2364">
        <v>897.61</v>
      </c>
      <c r="F2364" s="16">
        <f>'[2]NP Inflow data'!C2364</f>
        <v>1.01489111131145</v>
      </c>
      <c r="G2364" s="16">
        <f t="shared" si="80"/>
        <v>-7.0835474086885499</v>
      </c>
      <c r="H2364">
        <v>897.61</v>
      </c>
    </row>
    <row r="2365" spans="1:8">
      <c r="A2365">
        <v>957.62</v>
      </c>
      <c r="B2365" s="19">
        <f>'[2]NP Inflow data'!F2365</f>
        <v>1.4205850660967401</v>
      </c>
      <c r="C2365" s="13">
        <f t="shared" si="81"/>
        <v>1.4205850660967401</v>
      </c>
      <c r="E2365">
        <v>897.62</v>
      </c>
      <c r="F2365" s="16">
        <f>'[2]NP Inflow data'!C2365</f>
        <v>1.01783618742937</v>
      </c>
      <c r="G2365" s="16">
        <f t="shared" si="80"/>
        <v>-7.0806023325706304</v>
      </c>
      <c r="H2365">
        <v>897.62</v>
      </c>
    </row>
    <row r="2366" spans="1:8">
      <c r="A2366">
        <v>957.63</v>
      </c>
      <c r="B2366" s="19">
        <f>'[2]NP Inflow data'!F2366</f>
        <v>1.42225220740855</v>
      </c>
      <c r="C2366" s="13">
        <f t="shared" si="81"/>
        <v>1.42225220740855</v>
      </c>
      <c r="E2366">
        <v>897.63</v>
      </c>
      <c r="F2366" s="16">
        <f>'[2]NP Inflow data'!C2366</f>
        <v>1.0207923026215799</v>
      </c>
      <c r="G2366" s="16">
        <f t="shared" si="80"/>
        <v>-7.0776462173784207</v>
      </c>
      <c r="H2366">
        <v>897.63</v>
      </c>
    </row>
    <row r="2367" spans="1:8">
      <c r="A2367">
        <v>957.64</v>
      </c>
      <c r="B2367" s="19">
        <f>'[2]NP Inflow data'!F2367</f>
        <v>1.42392201159832</v>
      </c>
      <c r="C2367" s="13">
        <f t="shared" si="81"/>
        <v>1.42392201159832</v>
      </c>
      <c r="E2367">
        <v>897.64</v>
      </c>
      <c r="F2367" s="16">
        <f>'[2]NP Inflow data'!C2367</f>
        <v>1.0237595163186699</v>
      </c>
      <c r="G2367" s="16">
        <f t="shared" si="80"/>
        <v>-7.0746790036813305</v>
      </c>
      <c r="H2367">
        <v>897.64</v>
      </c>
    </row>
    <row r="2368" spans="1:8">
      <c r="A2368">
        <v>957.65</v>
      </c>
      <c r="B2368" s="19">
        <f>'[2]NP Inflow data'!F2368</f>
        <v>1.42559454583425</v>
      </c>
      <c r="C2368" s="13">
        <f t="shared" si="81"/>
        <v>1.42559454583425</v>
      </c>
      <c r="E2368">
        <v>897.65</v>
      </c>
      <c r="F2368" s="16">
        <f>'[2]NP Inflow data'!C2368</f>
        <v>1.0267378879511999</v>
      </c>
      <c r="G2368" s="16">
        <f t="shared" si="80"/>
        <v>-7.0717006320488007</v>
      </c>
      <c r="H2368">
        <v>897.65</v>
      </c>
    </row>
    <row r="2369" spans="1:8">
      <c r="A2369">
        <v>957.66</v>
      </c>
      <c r="B2369" s="19">
        <f>'[2]NP Inflow data'!F2369</f>
        <v>1.42726987728453</v>
      </c>
      <c r="C2369" s="13">
        <f t="shared" si="81"/>
        <v>1.42726987728453</v>
      </c>
      <c r="E2369">
        <v>897.66</v>
      </c>
      <c r="F2369" s="16">
        <f>'[2]NP Inflow data'!C2369</f>
        <v>1.02972747694976</v>
      </c>
      <c r="G2369" s="16">
        <f t="shared" si="80"/>
        <v>-7.0687110430502402</v>
      </c>
      <c r="H2369">
        <v>897.66</v>
      </c>
    </row>
    <row r="2370" spans="1:8">
      <c r="A2370">
        <v>957.67</v>
      </c>
      <c r="B2370" s="19">
        <f>'[2]NP Inflow data'!F2370</f>
        <v>1.4289480731173401</v>
      </c>
      <c r="C2370" s="13">
        <f t="shared" si="81"/>
        <v>1.4289480731173401</v>
      </c>
      <c r="E2370">
        <v>897.67</v>
      </c>
      <c r="F2370" s="16">
        <f>'[2]NP Inflow data'!C2370</f>
        <v>1.0327283427449201</v>
      </c>
      <c r="G2370" s="16">
        <f t="shared" si="80"/>
        <v>-7.0657101772550801</v>
      </c>
      <c r="H2370">
        <v>897.67</v>
      </c>
    </row>
    <row r="2371" spans="1:8">
      <c r="A2371">
        <v>957.68</v>
      </c>
      <c r="B2371" s="19">
        <f>'[2]NP Inflow data'!F2371</f>
        <v>1.4306292005008701</v>
      </c>
      <c r="C2371" s="13">
        <f t="shared" si="81"/>
        <v>1.4306292005008701</v>
      </c>
      <c r="E2371">
        <v>897.68</v>
      </c>
      <c r="F2371" s="16">
        <f>'[2]NP Inflow data'!C2371</f>
        <v>1.0357405447672601</v>
      </c>
      <c r="G2371" s="16">
        <f t="shared" si="80"/>
        <v>-7.0626979752327399</v>
      </c>
      <c r="H2371">
        <v>897.68</v>
      </c>
    </row>
    <row r="2372" spans="1:8">
      <c r="A2372">
        <v>957.69</v>
      </c>
      <c r="B2372" s="19">
        <f>'[2]NP Inflow data'!F2372</f>
        <v>1.4323133266033301</v>
      </c>
      <c r="C2372" s="13">
        <f t="shared" si="81"/>
        <v>1.4323133266033301</v>
      </c>
      <c r="E2372">
        <v>897.69</v>
      </c>
      <c r="F2372" s="16">
        <f>'[2]NP Inflow data'!C2372</f>
        <v>1.0387641424473799</v>
      </c>
      <c r="G2372" s="16">
        <f t="shared" si="80"/>
        <v>-7.0596743775526205</v>
      </c>
      <c r="H2372">
        <v>897.69</v>
      </c>
    </row>
    <row r="2373" spans="1:8">
      <c r="A2373">
        <v>957.7</v>
      </c>
      <c r="B2373" s="19">
        <f>'[2]NP Inflow data'!F2373</f>
        <v>1.4340005185928799</v>
      </c>
      <c r="C2373" s="13">
        <f t="shared" si="81"/>
        <v>1.4340005185928799</v>
      </c>
      <c r="E2373">
        <v>897.7</v>
      </c>
      <c r="F2373" s="16">
        <f>'[2]NP Inflow data'!C2373</f>
        <v>1.0417991952158101</v>
      </c>
      <c r="G2373" s="16">
        <f t="shared" ref="G2373:G2436" si="82">F2373-$F$3103</f>
        <v>-7.0566393247841903</v>
      </c>
      <c r="H2373">
        <v>897.7</v>
      </c>
    </row>
    <row r="2374" spans="1:8">
      <c r="A2374">
        <v>957.71</v>
      </c>
      <c r="B2374" s="19">
        <f>'[2]NP Inflow data'!F2374</f>
        <v>1.43569084363772</v>
      </c>
      <c r="C2374" s="13">
        <f t="shared" ref="C2374:C2437" si="83">B2374-$B$24</f>
        <v>1.43569084363772</v>
      </c>
      <c r="E2374">
        <v>897.71</v>
      </c>
      <c r="F2374" s="16">
        <f>'[2]NP Inflow data'!C2374</f>
        <v>1.04484576250313</v>
      </c>
      <c r="G2374" s="16">
        <f t="shared" si="82"/>
        <v>-7.0535927574968706</v>
      </c>
      <c r="H2374">
        <v>897.71</v>
      </c>
    </row>
    <row r="2375" spans="1:8">
      <c r="A2375">
        <v>957.72</v>
      </c>
      <c r="B2375" s="19">
        <f>'[2]NP Inflow data'!F2375</f>
        <v>1.4373843689060399</v>
      </c>
      <c r="C2375" s="13">
        <f t="shared" si="83"/>
        <v>1.4373843689060399</v>
      </c>
      <c r="E2375">
        <v>897.72</v>
      </c>
      <c r="F2375" s="16">
        <f>'[2]NP Inflow data'!C2375</f>
        <v>1.04790390373994</v>
      </c>
      <c r="G2375" s="16">
        <f t="shared" si="82"/>
        <v>-7.0505346162600606</v>
      </c>
      <c r="H2375">
        <v>897.72</v>
      </c>
    </row>
    <row r="2376" spans="1:8">
      <c r="A2376">
        <v>957.73</v>
      </c>
      <c r="B2376" s="19">
        <f>'[2]NP Inflow data'!F2376</f>
        <v>1.4390811615660299</v>
      </c>
      <c r="C2376" s="13">
        <f t="shared" si="83"/>
        <v>1.4390811615660299</v>
      </c>
      <c r="E2376">
        <v>897.73</v>
      </c>
      <c r="F2376" s="16">
        <f>'[2]NP Inflow data'!C2376</f>
        <v>1.05097367835681</v>
      </c>
      <c r="G2376" s="16">
        <f t="shared" si="82"/>
        <v>-7.0474648416431904</v>
      </c>
      <c r="H2376">
        <v>897.73</v>
      </c>
    </row>
    <row r="2377" spans="1:8">
      <c r="A2377">
        <v>957.74</v>
      </c>
      <c r="B2377" s="19">
        <f>'[2]NP Inflow data'!F2377</f>
        <v>1.44078128878587</v>
      </c>
      <c r="C2377" s="13">
        <f t="shared" si="83"/>
        <v>1.44078128878587</v>
      </c>
      <c r="E2377">
        <v>897.74</v>
      </c>
      <c r="F2377" s="16">
        <f>'[2]NP Inflow data'!C2377</f>
        <v>1.0540551457843099</v>
      </c>
      <c r="G2377" s="16">
        <f t="shared" si="82"/>
        <v>-7.0443833742156903</v>
      </c>
      <c r="H2377">
        <v>897.74</v>
      </c>
    </row>
    <row r="2378" spans="1:8">
      <c r="A2378">
        <v>957.75</v>
      </c>
      <c r="B2378" s="19">
        <f>'[2]NP Inflow data'!F2378</f>
        <v>1.4424848177337699</v>
      </c>
      <c r="C2378" s="13">
        <f t="shared" si="83"/>
        <v>1.4424848177337699</v>
      </c>
      <c r="E2378">
        <v>897.75</v>
      </c>
      <c r="F2378" s="16">
        <f>'[2]NP Inflow data'!C2378</f>
        <v>1.05714836545303</v>
      </c>
      <c r="G2378" s="16">
        <f t="shared" si="82"/>
        <v>-7.0412901545469699</v>
      </c>
      <c r="H2378">
        <v>897.75</v>
      </c>
    </row>
    <row r="2379" spans="1:8">
      <c r="A2379">
        <v>957.76</v>
      </c>
      <c r="B2379" s="19">
        <f>'[2]NP Inflow data'!F2379</f>
        <v>1.4441918155779001</v>
      </c>
      <c r="C2379" s="13">
        <f t="shared" si="83"/>
        <v>1.4441918155779001</v>
      </c>
      <c r="E2379">
        <v>897.76</v>
      </c>
      <c r="F2379" s="16">
        <f>'[2]NP Inflow data'!C2379</f>
        <v>1.0602533967935299</v>
      </c>
      <c r="G2379" s="16">
        <f t="shared" si="82"/>
        <v>-7.0381851232064703</v>
      </c>
      <c r="H2379">
        <v>897.76</v>
      </c>
    </row>
    <row r="2380" spans="1:8">
      <c r="A2380">
        <v>957.77</v>
      </c>
      <c r="B2380" s="19">
        <f>'[2]NP Inflow data'!F2380</f>
        <v>1.44590234948645</v>
      </c>
      <c r="C2380" s="13">
        <f t="shared" si="83"/>
        <v>1.44590234948645</v>
      </c>
      <c r="E2380">
        <v>897.77</v>
      </c>
      <c r="F2380" s="16">
        <f>'[2]NP Inflow data'!C2380</f>
        <v>1.06337029923639</v>
      </c>
      <c r="G2380" s="16">
        <f t="shared" si="82"/>
        <v>-7.0350682207636099</v>
      </c>
      <c r="H2380">
        <v>897.77</v>
      </c>
    </row>
    <row r="2381" spans="1:8">
      <c r="A2381">
        <v>957.78</v>
      </c>
      <c r="B2381" s="19">
        <f>'[2]NP Inflow data'!F2381</f>
        <v>1.44761648662763</v>
      </c>
      <c r="C2381" s="13">
        <f t="shared" si="83"/>
        <v>1.44761648662763</v>
      </c>
      <c r="E2381">
        <v>897.78</v>
      </c>
      <c r="F2381" s="16">
        <f>'[2]NP Inflow data'!C2381</f>
        <v>1.0664991322121999</v>
      </c>
      <c r="G2381" s="16">
        <f t="shared" si="82"/>
        <v>-7.0319393877878005</v>
      </c>
      <c r="H2381">
        <v>897.78</v>
      </c>
    </row>
    <row r="2382" spans="1:8">
      <c r="A2382">
        <v>957.79</v>
      </c>
      <c r="B2382" s="19">
        <f>'[2]NP Inflow data'!F2382</f>
        <v>1.4493342941695999</v>
      </c>
      <c r="C2382" s="13">
        <f t="shared" si="83"/>
        <v>1.4493342941695999</v>
      </c>
      <c r="E2382">
        <v>897.79</v>
      </c>
      <c r="F2382" s="16">
        <f>'[2]NP Inflow data'!C2382</f>
        <v>1.0696399551515201</v>
      </c>
      <c r="G2382" s="16">
        <f t="shared" si="82"/>
        <v>-7.0287985648484801</v>
      </c>
      <c r="H2382">
        <v>897.79</v>
      </c>
    </row>
    <row r="2383" spans="1:8">
      <c r="A2383">
        <v>957.8</v>
      </c>
      <c r="B2383" s="19">
        <f>'[2]NP Inflow data'!F2383</f>
        <v>1.4510558392805699</v>
      </c>
      <c r="C2383" s="13">
        <f t="shared" si="83"/>
        <v>1.4510558392805699</v>
      </c>
      <c r="E2383">
        <v>897.8</v>
      </c>
      <c r="F2383" s="16">
        <f>'[2]NP Inflow data'!C2383</f>
        <v>1.0727928274849301</v>
      </c>
      <c r="G2383" s="16">
        <f t="shared" si="82"/>
        <v>-7.0256456925150701</v>
      </c>
      <c r="H2383">
        <v>897.8</v>
      </c>
    </row>
    <row r="2384" spans="1:8">
      <c r="A2384">
        <v>957.81</v>
      </c>
      <c r="B2384" s="19">
        <f>'[2]NP Inflow data'!F2384</f>
        <v>1.4527811891287301</v>
      </c>
      <c r="C2384" s="13">
        <f t="shared" si="83"/>
        <v>1.4527811891287301</v>
      </c>
      <c r="E2384">
        <v>897.81</v>
      </c>
      <c r="F2384" s="16">
        <f>'[2]NP Inflow data'!C2384</f>
        <v>1.0759578086430099</v>
      </c>
      <c r="G2384" s="16">
        <f t="shared" si="82"/>
        <v>-7.02248071135699</v>
      </c>
      <c r="H2384">
        <v>897.81</v>
      </c>
    </row>
    <row r="2385" spans="1:8">
      <c r="A2385">
        <v>957.82</v>
      </c>
      <c r="B2385" s="19">
        <f>'[2]NP Inflow data'!F2385</f>
        <v>1.45451041088227</v>
      </c>
      <c r="C2385" s="13">
        <f t="shared" si="83"/>
        <v>1.45451041088227</v>
      </c>
      <c r="E2385">
        <v>897.82</v>
      </c>
      <c r="F2385" s="16">
        <f>'[2]NP Inflow data'!C2385</f>
        <v>1.0791349580563701</v>
      </c>
      <c r="G2385" s="16">
        <f t="shared" si="82"/>
        <v>-7.0193035619436301</v>
      </c>
      <c r="H2385">
        <v>897.82</v>
      </c>
    </row>
    <row r="2386" spans="1:8">
      <c r="A2386">
        <v>957.83</v>
      </c>
      <c r="B2386" s="19">
        <f>'[2]NP Inflow data'!F2386</f>
        <v>1.45624357170936</v>
      </c>
      <c r="C2386" s="13">
        <f t="shared" si="83"/>
        <v>1.45624357170936</v>
      </c>
      <c r="E2386">
        <v>897.83</v>
      </c>
      <c r="F2386" s="16">
        <f>'[2]NP Inflow data'!C2386</f>
        <v>1.0823243351555201</v>
      </c>
      <c r="G2386" s="16">
        <f t="shared" si="82"/>
        <v>-7.0161141848444801</v>
      </c>
      <c r="H2386">
        <v>897.83</v>
      </c>
    </row>
    <row r="2387" spans="1:8">
      <c r="A2387">
        <v>957.84</v>
      </c>
      <c r="B2387" s="19">
        <f>'[2]NP Inflow data'!F2387</f>
        <v>1.45798073877819</v>
      </c>
      <c r="C2387" s="13">
        <f t="shared" si="83"/>
        <v>1.45798073877819</v>
      </c>
      <c r="E2387">
        <v>897.84</v>
      </c>
      <c r="F2387" s="16">
        <f>'[2]NP Inflow data'!C2387</f>
        <v>1.08552599937106</v>
      </c>
      <c r="G2387" s="16">
        <f t="shared" si="82"/>
        <v>-7.01291252062894</v>
      </c>
      <c r="H2387">
        <v>897.84</v>
      </c>
    </row>
    <row r="2388" spans="1:8">
      <c r="A2388">
        <v>957.85</v>
      </c>
      <c r="B2388" s="19">
        <f>'[2]NP Inflow data'!F2388</f>
        <v>1.45972197925697</v>
      </c>
      <c r="C2388" s="13">
        <f t="shared" si="83"/>
        <v>1.45972197925697</v>
      </c>
      <c r="E2388">
        <v>897.85</v>
      </c>
      <c r="F2388" s="16">
        <f>'[2]NP Inflow data'!C2388</f>
        <v>1.08874001013358</v>
      </c>
      <c r="G2388" s="16">
        <f t="shared" si="82"/>
        <v>-7.0096985098664204</v>
      </c>
      <c r="H2388">
        <v>897.85</v>
      </c>
    </row>
    <row r="2389" spans="1:8">
      <c r="A2389">
        <v>957.86</v>
      </c>
      <c r="B2389" s="19">
        <f>'[2]NP Inflow data'!F2389</f>
        <v>1.4614673603138699</v>
      </c>
      <c r="C2389" s="13">
        <f t="shared" si="83"/>
        <v>1.4614673603138699</v>
      </c>
      <c r="E2389">
        <v>897.86</v>
      </c>
      <c r="F2389" s="16">
        <f>'[2]NP Inflow data'!C2389</f>
        <v>1.09196642687364</v>
      </c>
      <c r="G2389" s="16">
        <f t="shared" si="82"/>
        <v>-7.0064720931263604</v>
      </c>
      <c r="H2389">
        <v>897.86</v>
      </c>
    </row>
    <row r="2390" spans="1:8">
      <c r="A2390">
        <v>957.87</v>
      </c>
      <c r="B2390" s="19">
        <f>'[2]NP Inflow data'!F2390</f>
        <v>1.4632169491170901</v>
      </c>
      <c r="C2390" s="13">
        <f t="shared" si="83"/>
        <v>1.4632169491170901</v>
      </c>
      <c r="E2390">
        <v>897.87</v>
      </c>
      <c r="F2390" s="16">
        <f>'[2]NP Inflow data'!C2390</f>
        <v>1.0952053090218401</v>
      </c>
      <c r="G2390" s="16">
        <f t="shared" si="82"/>
        <v>-7.0032332109781601</v>
      </c>
      <c r="H2390">
        <v>897.87</v>
      </c>
    </row>
    <row r="2391" spans="1:8">
      <c r="A2391">
        <v>957.88</v>
      </c>
      <c r="B2391" s="19">
        <f>'[2]NP Inflow data'!F2391</f>
        <v>1.46497081283482</v>
      </c>
      <c r="C2391" s="13">
        <f t="shared" si="83"/>
        <v>1.46497081283482</v>
      </c>
      <c r="E2391">
        <v>897.88</v>
      </c>
      <c r="F2391" s="16">
        <f>'[2]NP Inflow data'!C2391</f>
        <v>1.09845671600873</v>
      </c>
      <c r="G2391" s="16">
        <f t="shared" si="82"/>
        <v>-6.99998180399127</v>
      </c>
      <c r="H2391">
        <v>897.88</v>
      </c>
    </row>
    <row r="2392" spans="1:8">
      <c r="A2392">
        <v>957.89</v>
      </c>
      <c r="B2392" s="19">
        <f>'[2]NP Inflow data'!F2392</f>
        <v>1.46672901863525</v>
      </c>
      <c r="C2392" s="13">
        <f t="shared" si="83"/>
        <v>1.46672901863525</v>
      </c>
      <c r="E2392">
        <v>897.89</v>
      </c>
      <c r="F2392" s="16">
        <f>'[2]NP Inflow data'!C2392</f>
        <v>1.1017207072649</v>
      </c>
      <c r="G2392" s="16">
        <f t="shared" si="82"/>
        <v>-6.9967178127351</v>
      </c>
      <c r="H2392">
        <v>897.89</v>
      </c>
    </row>
    <row r="2393" spans="1:8">
      <c r="A2393">
        <v>957.9</v>
      </c>
      <c r="B2393" s="19">
        <f>'[2]NP Inflow data'!F2393</f>
        <v>1.4684916336865601</v>
      </c>
      <c r="C2393" s="13">
        <f t="shared" si="83"/>
        <v>1.4684916336865601</v>
      </c>
      <c r="E2393">
        <v>897.9</v>
      </c>
      <c r="F2393" s="16">
        <f>'[2]NP Inflow data'!C2393</f>
        <v>1.10499734222093</v>
      </c>
      <c r="G2393" s="16">
        <f t="shared" si="82"/>
        <v>-6.9934411777790704</v>
      </c>
      <c r="H2393">
        <v>897.9</v>
      </c>
    </row>
    <row r="2394" spans="1:8">
      <c r="A2394">
        <v>957.91</v>
      </c>
      <c r="B2394" s="19">
        <f>'[2]NP Inflow data'!F2394</f>
        <v>1.4702587251569501</v>
      </c>
      <c r="C2394" s="13">
        <f t="shared" si="83"/>
        <v>1.4702587251569501</v>
      </c>
      <c r="E2394">
        <v>897.91</v>
      </c>
      <c r="F2394" s="16">
        <f>'[2]NP Inflow data'!C2394</f>
        <v>1.1082866803073901</v>
      </c>
      <c r="G2394" s="16">
        <f t="shared" si="82"/>
        <v>-6.9901518396926097</v>
      </c>
      <c r="H2394">
        <v>897.91</v>
      </c>
    </row>
    <row r="2395" spans="1:8">
      <c r="A2395">
        <v>957.92</v>
      </c>
      <c r="B2395" s="19">
        <f>'[2]NP Inflow data'!F2395</f>
        <v>1.4720303602145901</v>
      </c>
      <c r="C2395" s="13">
        <f t="shared" si="83"/>
        <v>1.4720303602145901</v>
      </c>
      <c r="E2395">
        <v>897.92</v>
      </c>
      <c r="F2395" s="16">
        <f>'[2]NP Inflow data'!C2395</f>
        <v>1.1115887809548499</v>
      </c>
      <c r="G2395" s="16">
        <f t="shared" si="82"/>
        <v>-6.9868497390451498</v>
      </c>
      <c r="H2395">
        <v>897.92</v>
      </c>
    </row>
    <row r="2396" spans="1:8">
      <c r="A2396">
        <v>957.93</v>
      </c>
      <c r="B2396" s="19">
        <f>'[2]NP Inflow data'!F2396</f>
        <v>1.4738066060277</v>
      </c>
      <c r="C2396" s="13">
        <f t="shared" si="83"/>
        <v>1.4738066060277</v>
      </c>
      <c r="E2396">
        <v>897.93</v>
      </c>
      <c r="F2396" s="16">
        <f>'[2]NP Inflow data'!C2396</f>
        <v>1.1149037035939</v>
      </c>
      <c r="G2396" s="16">
        <f t="shared" si="82"/>
        <v>-6.9835348164061006</v>
      </c>
      <c r="H2396">
        <v>897.93</v>
      </c>
    </row>
    <row r="2397" spans="1:8">
      <c r="A2397">
        <v>957.94</v>
      </c>
      <c r="B2397" s="19">
        <f>'[2]NP Inflow data'!F2397</f>
        <v>1.4755875297644601</v>
      </c>
      <c r="C2397" s="13">
        <f t="shared" si="83"/>
        <v>1.4755875297644601</v>
      </c>
      <c r="E2397">
        <v>897.94</v>
      </c>
      <c r="F2397" s="16">
        <f>'[2]NP Inflow data'!C2397</f>
        <v>1.1182315076551399</v>
      </c>
      <c r="G2397" s="16">
        <f t="shared" si="82"/>
        <v>-6.9802070123448603</v>
      </c>
      <c r="H2397">
        <v>897.94</v>
      </c>
    </row>
    <row r="2398" spans="1:8">
      <c r="A2398">
        <v>957.95</v>
      </c>
      <c r="B2398" s="19">
        <f>'[2]NP Inflow data'!F2398</f>
        <v>1.4773731985930401</v>
      </c>
      <c r="C2398" s="13">
        <f t="shared" si="83"/>
        <v>1.4773731985930401</v>
      </c>
      <c r="E2398">
        <v>897.95</v>
      </c>
      <c r="F2398" s="16">
        <f>'[2]NP Inflow data'!C2398</f>
        <v>1.1215722525690901</v>
      </c>
      <c r="G2398" s="16">
        <f t="shared" si="82"/>
        <v>-6.9768662674309105</v>
      </c>
      <c r="H2398">
        <v>897.95</v>
      </c>
    </row>
    <row r="2399" spans="1:8">
      <c r="A2399">
        <v>957.96</v>
      </c>
      <c r="B2399" s="19">
        <f>'[2]NP Inflow data'!F2399</f>
        <v>1.4791636796816301</v>
      </c>
      <c r="C2399" s="13">
        <f t="shared" si="83"/>
        <v>1.4791636796816301</v>
      </c>
      <c r="E2399">
        <v>897.96</v>
      </c>
      <c r="F2399" s="16">
        <f>'[2]NP Inflow data'!C2399</f>
        <v>1.1249259977663399</v>
      </c>
      <c r="G2399" s="16">
        <f t="shared" si="82"/>
        <v>-6.9735125222336602</v>
      </c>
      <c r="H2399">
        <v>897.96</v>
      </c>
    </row>
    <row r="2400" spans="1:8">
      <c r="A2400">
        <v>957.97</v>
      </c>
      <c r="B2400" s="19">
        <f>'[2]NP Inflow data'!F2400</f>
        <v>1.48095904019844</v>
      </c>
      <c r="C2400" s="13">
        <f t="shared" si="83"/>
        <v>1.48095904019844</v>
      </c>
      <c r="E2400">
        <v>897.97</v>
      </c>
      <c r="F2400" s="16">
        <f>'[2]NP Inflow data'!C2400</f>
        <v>1.1282928026774801</v>
      </c>
      <c r="G2400" s="16">
        <f t="shared" si="82"/>
        <v>-6.9701457173225201</v>
      </c>
      <c r="H2400">
        <v>897.97</v>
      </c>
    </row>
    <row r="2401" spans="1:8">
      <c r="A2401">
        <v>957.98</v>
      </c>
      <c r="B2401" s="19">
        <f>'[2]NP Inflow data'!F2401</f>
        <v>1.4827593473116401</v>
      </c>
      <c r="C2401" s="13">
        <f t="shared" si="83"/>
        <v>1.4827593473116401</v>
      </c>
      <c r="E2401">
        <v>897.98</v>
      </c>
      <c r="F2401" s="16">
        <f>'[2]NP Inflow data'!C2401</f>
        <v>1.1316727267330899</v>
      </c>
      <c r="G2401" s="16">
        <f t="shared" si="82"/>
        <v>-6.9667657932669105</v>
      </c>
      <c r="H2401">
        <v>897.98</v>
      </c>
    </row>
    <row r="2402" spans="1:8">
      <c r="A2402">
        <v>957.99</v>
      </c>
      <c r="B2402" s="19">
        <f>'[2]NP Inflow data'!F2402</f>
        <v>1.48456466818943</v>
      </c>
      <c r="C2402" s="13">
        <f t="shared" si="83"/>
        <v>1.48456466818943</v>
      </c>
      <c r="E2402">
        <v>897.99</v>
      </c>
      <c r="F2402" s="16">
        <f>'[2]NP Inflow data'!C2402</f>
        <v>1.1350658293637399</v>
      </c>
      <c r="G2402" s="16">
        <f t="shared" si="82"/>
        <v>-6.9633726906362607</v>
      </c>
      <c r="H2402">
        <v>897.99</v>
      </c>
    </row>
    <row r="2403" spans="1:8">
      <c r="A2403">
        <v>958</v>
      </c>
      <c r="B2403" s="19">
        <f>'[2]NP Inflow data'!F2403</f>
        <v>1.48637507</v>
      </c>
      <c r="C2403" s="13">
        <f t="shared" si="83"/>
        <v>1.48637507</v>
      </c>
      <c r="E2403">
        <v>898</v>
      </c>
      <c r="F2403" s="16">
        <f>'[2]NP Inflow data'!C2403</f>
        <v>1.13847217</v>
      </c>
      <c r="G2403" s="16">
        <f t="shared" si="82"/>
        <v>-6.9599663500000002</v>
      </c>
      <c r="H2403">
        <v>898</v>
      </c>
    </row>
    <row r="2404" spans="1:8">
      <c r="A2404">
        <v>958.01</v>
      </c>
      <c r="B2404" s="19">
        <f>'[2]NP Inflow data'!F2404</f>
        <v>1.4881906021537801</v>
      </c>
      <c r="C2404" s="13">
        <f t="shared" si="83"/>
        <v>1.4881906021537801</v>
      </c>
      <c r="E2404">
        <v>898.01</v>
      </c>
      <c r="F2404" s="16">
        <f>'[2]NP Inflow data'!C2404</f>
        <v>1.1418918234003099</v>
      </c>
      <c r="G2404" s="16">
        <f t="shared" si="82"/>
        <v>-6.9565466965996903</v>
      </c>
      <c r="H2404">
        <v>898.01</v>
      </c>
    </row>
    <row r="2405" spans="1:8">
      <c r="A2405">
        <v>958.02</v>
      </c>
      <c r="B2405" s="19">
        <f>'[2]NP Inflow data'!F2405</f>
        <v>1.49001124303015</v>
      </c>
      <c r="C2405" s="13">
        <f t="shared" si="83"/>
        <v>1.49001124303015</v>
      </c>
      <c r="E2405">
        <v>898.02</v>
      </c>
      <c r="F2405" s="16">
        <f>'[2]NP Inflow data'!C2405</f>
        <v>1.1453249256345499</v>
      </c>
      <c r="G2405" s="16">
        <f t="shared" si="82"/>
        <v>-6.9531135943654503</v>
      </c>
      <c r="H2405">
        <v>898.02</v>
      </c>
    </row>
    <row r="2406" spans="1:8">
      <c r="A2406">
        <v>958.03</v>
      </c>
      <c r="B2406" s="19">
        <f>'[2]NP Inflow data'!F2406</f>
        <v>1.4918369532507501</v>
      </c>
      <c r="C2406" s="13">
        <f t="shared" si="83"/>
        <v>1.4918369532507501</v>
      </c>
      <c r="E2406">
        <v>898.03</v>
      </c>
      <c r="F2406" s="16">
        <f>'[2]NP Inflow data'!C2406</f>
        <v>1.1487716281004201</v>
      </c>
      <c r="G2406" s="16">
        <f t="shared" si="82"/>
        <v>-6.9496668918995805</v>
      </c>
      <c r="H2406">
        <v>898.03</v>
      </c>
    </row>
    <row r="2407" spans="1:8">
      <c r="A2407">
        <v>958.04</v>
      </c>
      <c r="B2407" s="19">
        <f>'[2]NP Inflow data'!F2407</f>
        <v>1.49366769343721</v>
      </c>
      <c r="C2407" s="13">
        <f t="shared" si="83"/>
        <v>1.49366769343721</v>
      </c>
      <c r="E2407">
        <v>898.04</v>
      </c>
      <c r="F2407" s="16">
        <f>'[2]NP Inflow data'!C2407</f>
        <v>1.15223208219566</v>
      </c>
      <c r="G2407" s="16">
        <f t="shared" si="82"/>
        <v>-6.9462064378043404</v>
      </c>
      <c r="H2407">
        <v>898.04</v>
      </c>
    </row>
    <row r="2408" spans="1:8">
      <c r="A2408">
        <v>958.05</v>
      </c>
      <c r="B2408" s="19">
        <f>'[2]NP Inflow data'!F2408</f>
        <v>1.49550342421116</v>
      </c>
      <c r="C2408" s="13">
        <f t="shared" si="83"/>
        <v>1.49550342421116</v>
      </c>
      <c r="E2408">
        <v>898.05</v>
      </c>
      <c r="F2408" s="16">
        <f>'[2]NP Inflow data'!C2408</f>
        <v>1.1557064393180001</v>
      </c>
      <c r="G2408" s="16">
        <f t="shared" si="82"/>
        <v>-6.9427320806820001</v>
      </c>
      <c r="H2408">
        <v>898.05</v>
      </c>
    </row>
    <row r="2409" spans="1:8">
      <c r="A2409">
        <v>958.06</v>
      </c>
      <c r="B2409" s="19">
        <f>'[2]NP Inflow data'!F2409</f>
        <v>1.4973441061942401</v>
      </c>
      <c r="C2409" s="13">
        <f t="shared" si="83"/>
        <v>1.4973441061942401</v>
      </c>
      <c r="E2409">
        <v>898.06</v>
      </c>
      <c r="F2409" s="16">
        <f>'[2]NP Inflow data'!C2409</f>
        <v>1.15919485086515</v>
      </c>
      <c r="G2409" s="16">
        <f t="shared" si="82"/>
        <v>-6.93924366913485</v>
      </c>
      <c r="H2409">
        <v>898.06</v>
      </c>
    </row>
    <row r="2410" spans="1:8">
      <c r="A2410">
        <v>958.07</v>
      </c>
      <c r="B2410" s="19">
        <f>'[2]NP Inflow data'!F2410</f>
        <v>1.49918970000809</v>
      </c>
      <c r="C2410" s="13">
        <f t="shared" si="83"/>
        <v>1.49918970000809</v>
      </c>
      <c r="E2410">
        <v>898.07</v>
      </c>
      <c r="F2410" s="16">
        <f>'[2]NP Inflow data'!C2410</f>
        <v>1.1626974682348801</v>
      </c>
      <c r="G2410" s="16">
        <f t="shared" si="82"/>
        <v>-6.9357410517651203</v>
      </c>
      <c r="H2410">
        <v>898.07</v>
      </c>
    </row>
    <row r="2411" spans="1:8">
      <c r="A2411">
        <v>958.08</v>
      </c>
      <c r="B2411" s="19">
        <f>'[2]NP Inflow data'!F2411</f>
        <v>1.5010401662743</v>
      </c>
      <c r="C2411" s="13">
        <f t="shared" si="83"/>
        <v>1.5010401662743</v>
      </c>
      <c r="E2411">
        <v>898.08</v>
      </c>
      <c r="F2411" s="16">
        <f>'[2]NP Inflow data'!C2411</f>
        <v>1.16621444282483</v>
      </c>
      <c r="G2411" s="16">
        <f t="shared" si="82"/>
        <v>-6.93222407717517</v>
      </c>
      <c r="H2411">
        <v>898.08</v>
      </c>
    </row>
    <row r="2412" spans="1:8">
      <c r="A2412">
        <v>958.09</v>
      </c>
      <c r="B2412" s="19">
        <f>'[2]NP Inflow data'!F2412</f>
        <v>1.5028954656145299</v>
      </c>
      <c r="C2412" s="13">
        <f t="shared" si="83"/>
        <v>1.5028954656145299</v>
      </c>
      <c r="E2412">
        <v>898.09</v>
      </c>
      <c r="F2412" s="16">
        <f>'[2]NP Inflow data'!C2412</f>
        <v>1.16974592603278</v>
      </c>
      <c r="G2412" s="16">
        <f t="shared" si="82"/>
        <v>-6.9286925939672201</v>
      </c>
      <c r="H2412">
        <v>898.09</v>
      </c>
    </row>
    <row r="2413" spans="1:8">
      <c r="A2413">
        <v>958.1</v>
      </c>
      <c r="B2413" s="19">
        <f>'[2]NP Inflow data'!F2413</f>
        <v>1.50475555865041</v>
      </c>
      <c r="C2413" s="13">
        <f t="shared" si="83"/>
        <v>1.50475555865041</v>
      </c>
      <c r="E2413">
        <v>898.1</v>
      </c>
      <c r="F2413" s="16">
        <f>'[2]NP Inflow data'!C2413</f>
        <v>1.1732920692564399</v>
      </c>
      <c r="G2413" s="16">
        <f t="shared" si="82"/>
        <v>-6.9251464507435605</v>
      </c>
      <c r="H2413">
        <v>898.1</v>
      </c>
    </row>
    <row r="2414" spans="1:8">
      <c r="A2414">
        <v>958.11</v>
      </c>
      <c r="B2414" s="19">
        <f>'[2]NP Inflow data'!F2414</f>
        <v>1.50662040600356</v>
      </c>
      <c r="C2414" s="13">
        <f t="shared" si="83"/>
        <v>1.50662040600356</v>
      </c>
      <c r="E2414">
        <v>898.11</v>
      </c>
      <c r="F2414" s="16">
        <f>'[2]NP Inflow data'!C2414</f>
        <v>1.17685302389354</v>
      </c>
      <c r="G2414" s="16">
        <f t="shared" si="82"/>
        <v>-6.9215854961064602</v>
      </c>
      <c r="H2414">
        <v>898.11</v>
      </c>
    </row>
    <row r="2415" spans="1:8">
      <c r="A2415">
        <v>958.12</v>
      </c>
      <c r="B2415" s="19">
        <f>'[2]NP Inflow data'!F2415</f>
        <v>1.5084899682956201</v>
      </c>
      <c r="C2415" s="13">
        <f t="shared" si="83"/>
        <v>1.5084899682956201</v>
      </c>
      <c r="E2415">
        <v>898.12</v>
      </c>
      <c r="F2415" s="16">
        <f>'[2]NP Inflow data'!C2415</f>
        <v>1.1804289413418001</v>
      </c>
      <c r="G2415" s="16">
        <f t="shared" si="82"/>
        <v>-6.9180095786582001</v>
      </c>
      <c r="H2415">
        <v>898.12</v>
      </c>
    </row>
    <row r="2416" spans="1:8">
      <c r="A2416">
        <v>958.13</v>
      </c>
      <c r="B2416" s="19">
        <f>'[2]NP Inflow data'!F2416</f>
        <v>1.5103642061482301</v>
      </c>
      <c r="C2416" s="13">
        <f t="shared" si="83"/>
        <v>1.5103642061482301</v>
      </c>
      <c r="E2416">
        <v>898.13</v>
      </c>
      <c r="F2416" s="16">
        <f>'[2]NP Inflow data'!C2416</f>
        <v>1.18401997299896</v>
      </c>
      <c r="G2416" s="16">
        <f t="shared" si="82"/>
        <v>-6.9144185470010404</v>
      </c>
      <c r="H2416">
        <v>898.13</v>
      </c>
    </row>
    <row r="2417" spans="1:8">
      <c r="A2417">
        <v>958.14</v>
      </c>
      <c r="B2417" s="19">
        <f>'[2]NP Inflow data'!F2417</f>
        <v>1.512243080183</v>
      </c>
      <c r="C2417" s="13">
        <f t="shared" si="83"/>
        <v>1.512243080183</v>
      </c>
      <c r="E2417">
        <v>898.14</v>
      </c>
      <c r="F2417" s="16">
        <f>'[2]NP Inflow data'!C2417</f>
        <v>1.1876262702627201</v>
      </c>
      <c r="G2417" s="16">
        <f t="shared" si="82"/>
        <v>-6.9108122497372797</v>
      </c>
      <c r="H2417">
        <v>898.14</v>
      </c>
    </row>
    <row r="2418" spans="1:8">
      <c r="A2418">
        <v>958.15</v>
      </c>
      <c r="B2418" s="19">
        <f>'[2]NP Inflow data'!F2418</f>
        <v>1.51412655102158</v>
      </c>
      <c r="C2418" s="13">
        <f t="shared" si="83"/>
        <v>1.51412655102158</v>
      </c>
      <c r="E2418">
        <v>898.15</v>
      </c>
      <c r="F2418" s="16">
        <f>'[2]NP Inflow data'!C2418</f>
        <v>1.1912479845308299</v>
      </c>
      <c r="G2418" s="16">
        <f t="shared" si="82"/>
        <v>-6.9071905354691703</v>
      </c>
      <c r="H2418">
        <v>898.15</v>
      </c>
    </row>
    <row r="2419" spans="1:8">
      <c r="A2419">
        <v>958.16</v>
      </c>
      <c r="B2419" s="19">
        <f>'[2]NP Inflow data'!F2419</f>
        <v>1.5160145792855999</v>
      </c>
      <c r="C2419" s="13">
        <f t="shared" si="83"/>
        <v>1.5160145792855999</v>
      </c>
      <c r="E2419">
        <v>898.16</v>
      </c>
      <c r="F2419" s="16">
        <f>'[2]NP Inflow data'!C2419</f>
        <v>1.194885267201</v>
      </c>
      <c r="G2419" s="16">
        <f t="shared" si="82"/>
        <v>-6.903553252799</v>
      </c>
      <c r="H2419">
        <v>898.16</v>
      </c>
    </row>
    <row r="2420" spans="1:8">
      <c r="A2420">
        <v>958.17</v>
      </c>
      <c r="B2420" s="19">
        <f>'[2]NP Inflow data'!F2420</f>
        <v>1.5179071255966701</v>
      </c>
      <c r="C2420" s="13">
        <f t="shared" si="83"/>
        <v>1.5179071255966701</v>
      </c>
      <c r="E2420">
        <v>898.17</v>
      </c>
      <c r="F2420" s="16">
        <f>'[2]NP Inflow data'!C2420</f>
        <v>1.1985382696709499</v>
      </c>
      <c r="G2420" s="16">
        <f t="shared" si="82"/>
        <v>-6.8999002503290505</v>
      </c>
      <c r="H2420">
        <v>898.17</v>
      </c>
    </row>
    <row r="2421" spans="1:8">
      <c r="A2421">
        <v>958.18</v>
      </c>
      <c r="B2421" s="19">
        <f>'[2]NP Inflow data'!F2421</f>
        <v>1.5198041505764499</v>
      </c>
      <c r="C2421" s="13">
        <f t="shared" si="83"/>
        <v>1.5198041505764499</v>
      </c>
      <c r="E2421">
        <v>898.18</v>
      </c>
      <c r="F2421" s="16">
        <f>'[2]NP Inflow data'!C2421</f>
        <v>1.20220714333842</v>
      </c>
      <c r="G2421" s="16">
        <f t="shared" si="82"/>
        <v>-6.8962313766615804</v>
      </c>
      <c r="H2421">
        <v>898.18</v>
      </c>
    </row>
    <row r="2422" spans="1:8">
      <c r="A2422">
        <v>958.19</v>
      </c>
      <c r="B2422" s="19">
        <f>'[2]NP Inflow data'!F2422</f>
        <v>1.52170561484657</v>
      </c>
      <c r="C2422" s="13">
        <f t="shared" si="83"/>
        <v>1.52170561484657</v>
      </c>
      <c r="E2422">
        <v>898.19</v>
      </c>
      <c r="F2422" s="16">
        <f>'[2]NP Inflow data'!C2422</f>
        <v>1.2058920396011601</v>
      </c>
      <c r="G2422" s="16">
        <f t="shared" si="82"/>
        <v>-6.8925464803988401</v>
      </c>
      <c r="H2422">
        <v>898.19</v>
      </c>
    </row>
    <row r="2423" spans="1:8">
      <c r="A2423">
        <v>958.2</v>
      </c>
      <c r="B2423" s="19">
        <f>'[2]NP Inflow data'!F2423</f>
        <v>1.5236114790286399</v>
      </c>
      <c r="C2423" s="13">
        <f t="shared" si="83"/>
        <v>1.5236114790286399</v>
      </c>
      <c r="E2423">
        <v>898.2</v>
      </c>
      <c r="F2423" s="16">
        <f>'[2]NP Inflow data'!C2423</f>
        <v>1.20959310985683</v>
      </c>
      <c r="G2423" s="16">
        <f t="shared" si="82"/>
        <v>-6.88884541014317</v>
      </c>
      <c r="H2423">
        <v>898.2</v>
      </c>
    </row>
    <row r="2424" spans="1:8">
      <c r="A2424">
        <v>958.21</v>
      </c>
      <c r="B2424" s="19">
        <f>'[2]NP Inflow data'!F2424</f>
        <v>1.5255217037442901</v>
      </c>
      <c r="C2424" s="13">
        <f t="shared" si="83"/>
        <v>1.5255217037442901</v>
      </c>
      <c r="E2424">
        <v>898.21</v>
      </c>
      <c r="F2424" s="16">
        <f>'[2]NP Inflow data'!C2424</f>
        <v>1.2133105055031801</v>
      </c>
      <c r="G2424" s="16">
        <f t="shared" si="82"/>
        <v>-6.8851280144968197</v>
      </c>
      <c r="H2424">
        <v>898.21</v>
      </c>
    </row>
    <row r="2425" spans="1:8">
      <c r="A2425">
        <v>958.22</v>
      </c>
      <c r="B2425" s="19">
        <f>'[2]NP Inflow data'!F2425</f>
        <v>1.5274362496151599</v>
      </c>
      <c r="C2425" s="13">
        <f t="shared" si="83"/>
        <v>1.5274362496151599</v>
      </c>
      <c r="E2425">
        <v>898.22</v>
      </c>
      <c r="F2425" s="16">
        <f>'[2]NP Inflow data'!C2425</f>
        <v>1.2170443779379401</v>
      </c>
      <c r="G2425" s="16">
        <f t="shared" si="82"/>
        <v>-6.8813941420620601</v>
      </c>
      <c r="H2425">
        <v>898.22</v>
      </c>
    </row>
    <row r="2426" spans="1:8">
      <c r="A2426">
        <v>958.23</v>
      </c>
      <c r="B2426" s="19">
        <f>'[2]NP Inflow data'!F2426</f>
        <v>1.5293550772628901</v>
      </c>
      <c r="C2426" s="13">
        <f t="shared" si="83"/>
        <v>1.5293550772628901</v>
      </c>
      <c r="E2426">
        <v>898.23</v>
      </c>
      <c r="F2426" s="16">
        <f>'[2]NP Inflow data'!C2426</f>
        <v>1.2207948785588401</v>
      </c>
      <c r="G2426" s="16">
        <f t="shared" si="82"/>
        <v>-6.8776436414411606</v>
      </c>
      <c r="H2426">
        <v>898.23</v>
      </c>
    </row>
    <row r="2427" spans="1:8">
      <c r="A2427">
        <v>958.24</v>
      </c>
      <c r="B2427" s="19">
        <f>'[2]NP Inflow data'!F2427</f>
        <v>1.5312781473090999</v>
      </c>
      <c r="C2427" s="13">
        <f t="shared" si="83"/>
        <v>1.5312781473090999</v>
      </c>
      <c r="E2427">
        <v>898.24</v>
      </c>
      <c r="F2427" s="16">
        <f>'[2]NP Inflow data'!C2427</f>
        <v>1.2245621587636</v>
      </c>
      <c r="G2427" s="16">
        <f t="shared" si="82"/>
        <v>-6.8738763612364</v>
      </c>
      <c r="H2427">
        <v>898.24</v>
      </c>
    </row>
    <row r="2428" spans="1:8">
      <c r="A2428">
        <v>958.25</v>
      </c>
      <c r="B2428" s="19">
        <f>'[2]NP Inflow data'!F2428</f>
        <v>1.53320542037542</v>
      </c>
      <c r="C2428" s="13">
        <f t="shared" si="83"/>
        <v>1.53320542037542</v>
      </c>
      <c r="E2428">
        <v>898.25</v>
      </c>
      <c r="F2428" s="16">
        <f>'[2]NP Inflow data'!C2428</f>
        <v>1.22834636994994</v>
      </c>
      <c r="G2428" s="16">
        <f t="shared" si="82"/>
        <v>-6.87009215005006</v>
      </c>
      <c r="H2428">
        <v>898.25</v>
      </c>
    </row>
    <row r="2429" spans="1:8">
      <c r="A2429">
        <v>958.26</v>
      </c>
      <c r="B2429" s="19">
        <f>'[2]NP Inflow data'!F2429</f>
        <v>1.5351368570835</v>
      </c>
      <c r="C2429" s="13">
        <f t="shared" si="83"/>
        <v>1.5351368570835</v>
      </c>
      <c r="E2429">
        <v>898.26</v>
      </c>
      <c r="F2429" s="16">
        <f>'[2]NP Inflow data'!C2429</f>
        <v>1.2321476635155899</v>
      </c>
      <c r="G2429" s="16">
        <f t="shared" si="82"/>
        <v>-6.8662908564844098</v>
      </c>
      <c r="H2429">
        <v>898.26</v>
      </c>
    </row>
    <row r="2430" spans="1:8">
      <c r="A2430">
        <v>958.27</v>
      </c>
      <c r="B2430" s="19">
        <f>'[2]NP Inflow data'!F2430</f>
        <v>1.53707241805495</v>
      </c>
      <c r="C2430" s="13">
        <f t="shared" si="83"/>
        <v>1.53707241805495</v>
      </c>
      <c r="E2430">
        <v>898.27</v>
      </c>
      <c r="F2430" s="16">
        <f>'[2]NP Inflow data'!C2430</f>
        <v>1.23596619085827</v>
      </c>
      <c r="G2430" s="16">
        <f t="shared" si="82"/>
        <v>-6.8624723291417302</v>
      </c>
      <c r="H2430">
        <v>898.27</v>
      </c>
    </row>
    <row r="2431" spans="1:8">
      <c r="A2431">
        <v>958.28</v>
      </c>
      <c r="B2431" s="19">
        <f>'[2]NP Inflow data'!F2431</f>
        <v>1.5390120639114</v>
      </c>
      <c r="C2431" s="13">
        <f t="shared" si="83"/>
        <v>1.5390120639114</v>
      </c>
      <c r="E2431">
        <v>898.28</v>
      </c>
      <c r="F2431" s="16">
        <f>'[2]NP Inflow data'!C2431</f>
        <v>1.2398021033757101</v>
      </c>
      <c r="G2431" s="16">
        <f t="shared" si="82"/>
        <v>-6.8586364166242904</v>
      </c>
      <c r="H2431">
        <v>898.28</v>
      </c>
    </row>
    <row r="2432" spans="1:8">
      <c r="A2432">
        <v>958.29</v>
      </c>
      <c r="B2432" s="19">
        <f>'[2]NP Inflow data'!F2432</f>
        <v>1.5409557552744999</v>
      </c>
      <c r="C2432" s="13">
        <f t="shared" si="83"/>
        <v>1.5409557552744999</v>
      </c>
      <c r="E2432">
        <v>898.29</v>
      </c>
      <c r="F2432" s="16">
        <f>'[2]NP Inflow data'!C2432</f>
        <v>1.2436555524656401</v>
      </c>
      <c r="G2432" s="16">
        <f t="shared" si="82"/>
        <v>-6.8547829675343603</v>
      </c>
      <c r="H2432">
        <v>898.29</v>
      </c>
    </row>
    <row r="2433" spans="1:8">
      <c r="A2433">
        <v>958.3</v>
      </c>
      <c r="B2433" s="19">
        <f>'[2]NP Inflow data'!F2433</f>
        <v>1.54290345276587</v>
      </c>
      <c r="C2433" s="13">
        <f t="shared" si="83"/>
        <v>1.54290345276587</v>
      </c>
      <c r="E2433">
        <v>898.3</v>
      </c>
      <c r="F2433" s="16">
        <f>'[2]NP Inflow data'!C2433</f>
        <v>1.2475266895257699</v>
      </c>
      <c r="G2433" s="16">
        <f t="shared" si="82"/>
        <v>-6.8509118304742298</v>
      </c>
      <c r="H2433">
        <v>898.3</v>
      </c>
    </row>
    <row r="2434" spans="1:8">
      <c r="A2434">
        <v>958.31</v>
      </c>
      <c r="B2434" s="19">
        <f>'[2]NP Inflow data'!F2434</f>
        <v>1.5448551170071401</v>
      </c>
      <c r="C2434" s="13">
        <f t="shared" si="83"/>
        <v>1.5448551170071401</v>
      </c>
      <c r="E2434">
        <v>898.31</v>
      </c>
      <c r="F2434" s="16">
        <f>'[2]NP Inflow data'!C2434</f>
        <v>1.25141566595384</v>
      </c>
      <c r="G2434" s="16">
        <f t="shared" si="82"/>
        <v>-6.84702285404616</v>
      </c>
      <c r="H2434">
        <v>898.31</v>
      </c>
    </row>
    <row r="2435" spans="1:8">
      <c r="A2435">
        <v>958.32</v>
      </c>
      <c r="B2435" s="19">
        <f>'[2]NP Inflow data'!F2435</f>
        <v>1.5468107086199701</v>
      </c>
      <c r="C2435" s="13">
        <f t="shared" si="83"/>
        <v>1.5468107086199701</v>
      </c>
      <c r="E2435">
        <v>898.32</v>
      </c>
      <c r="F2435" s="16">
        <f>'[2]NP Inflow data'!C2435</f>
        <v>1.2553226331476099</v>
      </c>
      <c r="G2435" s="16">
        <f t="shared" si="82"/>
        <v>-6.8431158868523898</v>
      </c>
      <c r="H2435">
        <v>898.32</v>
      </c>
    </row>
    <row r="2436" spans="1:8">
      <c r="A2436">
        <v>958.33</v>
      </c>
      <c r="B2436" s="19">
        <f>'[2]NP Inflow data'!F2436</f>
        <v>1.5487701882259399</v>
      </c>
      <c r="C2436" s="13">
        <f t="shared" si="83"/>
        <v>1.5487701882259399</v>
      </c>
      <c r="E2436">
        <v>898.33</v>
      </c>
      <c r="F2436" s="16">
        <f>'[2]NP Inflow data'!C2436</f>
        <v>1.2592477425047099</v>
      </c>
      <c r="G2436" s="16">
        <f t="shared" si="82"/>
        <v>-6.8391907774952898</v>
      </c>
      <c r="H2436">
        <v>898.33</v>
      </c>
    </row>
    <row r="2437" spans="1:8">
      <c r="A2437">
        <v>958.34</v>
      </c>
      <c r="B2437" s="19">
        <f>'[2]NP Inflow data'!F2437</f>
        <v>1.5507335164467</v>
      </c>
      <c r="C2437" s="13">
        <f t="shared" si="83"/>
        <v>1.5507335164467</v>
      </c>
      <c r="E2437">
        <v>898.34</v>
      </c>
      <c r="F2437" s="16">
        <f>'[2]NP Inflow data'!C2437</f>
        <v>1.2631911454229201</v>
      </c>
      <c r="G2437" s="16">
        <f t="shared" ref="G2437:G2500" si="84">F2437-$F$3103</f>
        <v>-6.8352473745770803</v>
      </c>
      <c r="H2437">
        <v>898.34</v>
      </c>
    </row>
    <row r="2438" spans="1:8">
      <c r="A2438">
        <v>958.35</v>
      </c>
      <c r="B2438" s="19">
        <f>'[2]NP Inflow data'!F2438</f>
        <v>1.5527006539038899</v>
      </c>
      <c r="C2438" s="13">
        <f t="shared" ref="C2438:C2501" si="85">B2438-$B$24</f>
        <v>1.5527006539038899</v>
      </c>
      <c r="E2438">
        <v>898.35</v>
      </c>
      <c r="F2438" s="16">
        <f>'[2]NP Inflow data'!C2438</f>
        <v>1.2671529932999701</v>
      </c>
      <c r="G2438" s="16">
        <f t="shared" si="84"/>
        <v>-6.8312855267000305</v>
      </c>
      <c r="H2438">
        <v>898.35</v>
      </c>
    </row>
    <row r="2439" spans="1:8">
      <c r="A2439">
        <v>958.36</v>
      </c>
      <c r="B2439" s="19">
        <f>'[2]NP Inflow data'!F2439</f>
        <v>1.55467156121914</v>
      </c>
      <c r="C2439" s="13">
        <f t="shared" si="85"/>
        <v>1.55467156121914</v>
      </c>
      <c r="E2439">
        <v>898.36</v>
      </c>
      <c r="F2439" s="16">
        <f>'[2]NP Inflow data'!C2439</f>
        <v>1.2711334375335701</v>
      </c>
      <c r="G2439" s="16">
        <f t="shared" si="84"/>
        <v>-6.8273050824664301</v>
      </c>
      <c r="H2439">
        <v>898.36</v>
      </c>
    </row>
    <row r="2440" spans="1:8">
      <c r="A2440">
        <v>958.37</v>
      </c>
      <c r="B2440" s="19">
        <f>'[2]NP Inflow data'!F2440</f>
        <v>1.5566461990140801</v>
      </c>
      <c r="C2440" s="13">
        <f t="shared" si="85"/>
        <v>1.5566461990140801</v>
      </c>
      <c r="E2440">
        <v>898.37</v>
      </c>
      <c r="F2440" s="16">
        <f>'[2]NP Inflow data'!C2440</f>
        <v>1.27513262952145</v>
      </c>
      <c r="G2440" s="16">
        <f t="shared" si="84"/>
        <v>-6.82330589047855</v>
      </c>
      <c r="H2440">
        <v>898.37</v>
      </c>
    </row>
    <row r="2441" spans="1:8">
      <c r="A2441">
        <v>958.38</v>
      </c>
      <c r="B2441" s="19">
        <f>'[2]NP Inflow data'!F2441</f>
        <v>1.5586245279103399</v>
      </c>
      <c r="C2441" s="13">
        <f t="shared" si="85"/>
        <v>1.5586245279103399</v>
      </c>
      <c r="E2441">
        <v>898.38</v>
      </c>
      <c r="F2441" s="16">
        <f>'[2]NP Inflow data'!C2441</f>
        <v>1.27915072066133</v>
      </c>
      <c r="G2441" s="16">
        <f t="shared" si="84"/>
        <v>-6.81928779933867</v>
      </c>
      <c r="H2441">
        <v>898.38</v>
      </c>
    </row>
    <row r="2442" spans="1:8">
      <c r="A2442">
        <v>958.39</v>
      </c>
      <c r="B2442" s="19">
        <f>'[2]NP Inflow data'!F2442</f>
        <v>1.56060650852955</v>
      </c>
      <c r="C2442" s="13">
        <f t="shared" si="85"/>
        <v>1.56060650852955</v>
      </c>
      <c r="E2442">
        <v>898.39</v>
      </c>
      <c r="F2442" s="16">
        <f>'[2]NP Inflow data'!C2442</f>
        <v>1.2831878623509401</v>
      </c>
      <c r="G2442" s="16">
        <f t="shared" si="84"/>
        <v>-6.8152506576490604</v>
      </c>
      <c r="H2442">
        <v>898.39</v>
      </c>
    </row>
    <row r="2443" spans="1:8">
      <c r="A2443">
        <v>958.4</v>
      </c>
      <c r="B2443" s="19">
        <f>'[2]NP Inflow data'!F2443</f>
        <v>1.5625921014933499</v>
      </c>
      <c r="C2443" s="13">
        <f t="shared" si="85"/>
        <v>1.5625921014933499</v>
      </c>
      <c r="E2443">
        <v>898.4</v>
      </c>
      <c r="F2443" s="16">
        <f>'[2]NP Inflow data'!C2443</f>
        <v>1.28724420598801</v>
      </c>
      <c r="G2443" s="16">
        <f t="shared" si="84"/>
        <v>-6.8111943140119902</v>
      </c>
      <c r="H2443">
        <v>898.4</v>
      </c>
    </row>
    <row r="2444" spans="1:8">
      <c r="A2444">
        <v>958.41</v>
      </c>
      <c r="B2444" s="19">
        <f>'[2]NP Inflow data'!F2444</f>
        <v>1.5645812674233599</v>
      </c>
      <c r="C2444" s="13">
        <f t="shared" si="85"/>
        <v>1.5645812674233599</v>
      </c>
      <c r="E2444">
        <v>898.41</v>
      </c>
      <c r="F2444" s="16">
        <f>'[2]NP Inflow data'!C2444</f>
        <v>1.29131990297026</v>
      </c>
      <c r="G2444" s="16">
        <f t="shared" si="84"/>
        <v>-6.8071186170297402</v>
      </c>
      <c r="H2444">
        <v>898.41</v>
      </c>
    </row>
    <row r="2445" spans="1:8">
      <c r="A2445">
        <v>958.42</v>
      </c>
      <c r="B2445" s="19">
        <f>'[2]NP Inflow data'!F2445</f>
        <v>1.56657396694121</v>
      </c>
      <c r="C2445" s="13">
        <f t="shared" si="85"/>
        <v>1.56657396694121</v>
      </c>
      <c r="E2445">
        <v>898.42</v>
      </c>
      <c r="F2445" s="16">
        <f>'[2]NP Inflow data'!C2445</f>
        <v>1.2954151046954101</v>
      </c>
      <c r="G2445" s="16">
        <f t="shared" si="84"/>
        <v>-6.8030234153045903</v>
      </c>
      <c r="H2445">
        <v>898.42</v>
      </c>
    </row>
    <row r="2446" spans="1:8">
      <c r="A2446">
        <v>958.43</v>
      </c>
      <c r="B2446" s="19">
        <f>'[2]NP Inflow data'!F2446</f>
        <v>1.56857016066854</v>
      </c>
      <c r="C2446" s="13">
        <f t="shared" si="85"/>
        <v>1.56857016066854</v>
      </c>
      <c r="E2446">
        <v>898.43</v>
      </c>
      <c r="F2446" s="16">
        <f>'[2]NP Inflow data'!C2446</f>
        <v>1.29952996256119</v>
      </c>
      <c r="G2446" s="16">
        <f t="shared" si="84"/>
        <v>-6.7989085574388106</v>
      </c>
      <c r="H2446">
        <v>898.43</v>
      </c>
    </row>
    <row r="2447" spans="1:8">
      <c r="A2447">
        <v>958.44</v>
      </c>
      <c r="B2447" s="19">
        <f>'[2]NP Inflow data'!F2447</f>
        <v>1.570569809227</v>
      </c>
      <c r="C2447" s="13">
        <f t="shared" si="85"/>
        <v>1.570569809227</v>
      </c>
      <c r="E2447">
        <v>898.44</v>
      </c>
      <c r="F2447" s="16">
        <f>'[2]NP Inflow data'!C2447</f>
        <v>1.3036646279653601</v>
      </c>
      <c r="G2447" s="16">
        <f t="shared" si="84"/>
        <v>-6.7947738920346401</v>
      </c>
      <c r="H2447">
        <v>898.44</v>
      </c>
    </row>
    <row r="2448" spans="1:8">
      <c r="A2448">
        <v>958.45</v>
      </c>
      <c r="B2448" s="19">
        <f>'[2]NP Inflow data'!F2448</f>
        <v>1.5725728732381801</v>
      </c>
      <c r="C2448" s="13">
        <f t="shared" si="85"/>
        <v>1.5725728732381801</v>
      </c>
      <c r="E2448">
        <v>898.45</v>
      </c>
      <c r="F2448" s="16">
        <f>'[2]NP Inflow data'!C2448</f>
        <v>1.3078192523055701</v>
      </c>
      <c r="G2448" s="16">
        <f t="shared" si="84"/>
        <v>-6.7906192676944297</v>
      </c>
      <c r="H2448">
        <v>898.45</v>
      </c>
    </row>
    <row r="2449" spans="1:8">
      <c r="A2449">
        <v>958.46</v>
      </c>
      <c r="B2449" s="19">
        <f>'[2]NP Inflow data'!F2449</f>
        <v>1.57457931332373</v>
      </c>
      <c r="C2449" s="13">
        <f t="shared" si="85"/>
        <v>1.57457931332373</v>
      </c>
      <c r="E2449">
        <v>898.46</v>
      </c>
      <c r="F2449" s="16">
        <f>'[2]NP Inflow data'!C2449</f>
        <v>1.31199398697958</v>
      </c>
      <c r="G2449" s="16">
        <f t="shared" si="84"/>
        <v>-6.7864445330204202</v>
      </c>
      <c r="H2449">
        <v>898.46</v>
      </c>
    </row>
    <row r="2450" spans="1:8">
      <c r="A2450">
        <v>958.47</v>
      </c>
      <c r="B2450" s="19">
        <f>'[2]NP Inflow data'!F2450</f>
        <v>1.5765890901052799</v>
      </c>
      <c r="C2450" s="13">
        <f t="shared" si="85"/>
        <v>1.5765890901052799</v>
      </c>
      <c r="E2450">
        <v>898.47</v>
      </c>
      <c r="F2450" s="16">
        <f>'[2]NP Inflow data'!C2450</f>
        <v>1.3161889833851199</v>
      </c>
      <c r="G2450" s="16">
        <f t="shared" si="84"/>
        <v>-6.7822495366148807</v>
      </c>
      <c r="H2450">
        <v>898.47</v>
      </c>
    </row>
    <row r="2451" spans="1:8">
      <c r="A2451">
        <v>958.48</v>
      </c>
      <c r="B2451" s="19">
        <f>'[2]NP Inflow data'!F2451</f>
        <v>1.5786021642044601</v>
      </c>
      <c r="C2451" s="13">
        <f t="shared" si="85"/>
        <v>1.5786021642044601</v>
      </c>
      <c r="E2451">
        <v>898.48</v>
      </c>
      <c r="F2451" s="16">
        <f>'[2]NP Inflow data'!C2451</f>
        <v>1.3204043929199101</v>
      </c>
      <c r="G2451" s="16">
        <f t="shared" si="84"/>
        <v>-6.7780341270800903</v>
      </c>
      <c r="H2451">
        <v>898.48</v>
      </c>
    </row>
    <row r="2452" spans="1:8">
      <c r="A2452">
        <v>958.49</v>
      </c>
      <c r="B2452" s="19">
        <f>'[2]NP Inflow data'!F2452</f>
        <v>1.58061849624291</v>
      </c>
      <c r="C2452" s="13">
        <f t="shared" si="85"/>
        <v>1.58061849624291</v>
      </c>
      <c r="E2452">
        <v>898.49</v>
      </c>
      <c r="F2452" s="16">
        <f>'[2]NP Inflow data'!C2452</f>
        <v>1.32464036698168</v>
      </c>
      <c r="G2452" s="16">
        <f t="shared" si="84"/>
        <v>-6.77379815301832</v>
      </c>
      <c r="H2452">
        <v>898.49</v>
      </c>
    </row>
    <row r="2453" spans="1:8">
      <c r="A2453">
        <v>958.5</v>
      </c>
      <c r="B2453" s="19">
        <f>'[2]NP Inflow data'!F2453</f>
        <v>1.5826380468422501</v>
      </c>
      <c r="C2453" s="13">
        <f t="shared" si="85"/>
        <v>1.5826380468422501</v>
      </c>
      <c r="E2453">
        <v>898.5</v>
      </c>
      <c r="F2453" s="16">
        <f>'[2]NP Inflow data'!C2453</f>
        <v>1.32889705696815</v>
      </c>
      <c r="G2453" s="16">
        <f t="shared" si="84"/>
        <v>-6.7695414630318504</v>
      </c>
      <c r="H2453">
        <v>898.5</v>
      </c>
    </row>
    <row r="2454" spans="1:8">
      <c r="A2454">
        <v>958.51</v>
      </c>
      <c r="B2454" s="19">
        <f>'[2]NP Inflow data'!F2454</f>
        <v>1.5846607766241201</v>
      </c>
      <c r="C2454" s="13">
        <f t="shared" si="85"/>
        <v>1.5846607766241201</v>
      </c>
      <c r="E2454">
        <v>898.51</v>
      </c>
      <c r="F2454" s="16">
        <f>'[2]NP Inflow data'!C2454</f>
        <v>1.33317461427704</v>
      </c>
      <c r="G2454" s="16">
        <f t="shared" si="84"/>
        <v>-6.7652639057229607</v>
      </c>
      <c r="H2454">
        <v>898.51</v>
      </c>
    </row>
    <row r="2455" spans="1:8">
      <c r="A2455">
        <v>958.52</v>
      </c>
      <c r="B2455" s="19">
        <f>'[2]NP Inflow data'!F2455</f>
        <v>1.5866866462101401</v>
      </c>
      <c r="C2455" s="13">
        <f t="shared" si="85"/>
        <v>1.5866866462101401</v>
      </c>
      <c r="E2455">
        <v>898.52</v>
      </c>
      <c r="F2455" s="16">
        <f>'[2]NP Inflow data'!C2455</f>
        <v>1.3374731903060799</v>
      </c>
      <c r="G2455" s="16">
        <f t="shared" si="84"/>
        <v>-6.7609653296939207</v>
      </c>
      <c r="H2455">
        <v>898.52</v>
      </c>
    </row>
    <row r="2456" spans="1:8">
      <c r="A2456">
        <v>958.53</v>
      </c>
      <c r="B2456" s="19">
        <f>'[2]NP Inflow data'!F2456</f>
        <v>1.58871561622195</v>
      </c>
      <c r="C2456" s="13">
        <f t="shared" si="85"/>
        <v>1.58871561622195</v>
      </c>
      <c r="E2456">
        <v>898.53</v>
      </c>
      <c r="F2456" s="16">
        <f>'[2]NP Inflow data'!C2456</f>
        <v>1.3417929364529999</v>
      </c>
      <c r="G2456" s="16">
        <f t="shared" si="84"/>
        <v>-6.7566455835469998</v>
      </c>
      <c r="H2456">
        <v>898.53</v>
      </c>
    </row>
    <row r="2457" spans="1:8">
      <c r="A2457">
        <v>958.54</v>
      </c>
      <c r="B2457" s="19">
        <f>'[2]NP Inflow data'!F2457</f>
        <v>1.5907476472811899</v>
      </c>
      <c r="C2457" s="13">
        <f t="shared" si="85"/>
        <v>1.5907476472811899</v>
      </c>
      <c r="E2457">
        <v>898.54</v>
      </c>
      <c r="F2457" s="16">
        <f>'[2]NP Inflow data'!C2457</f>
        <v>1.3461340041155101</v>
      </c>
      <c r="G2457" s="16">
        <f t="shared" si="84"/>
        <v>-6.7523045158844903</v>
      </c>
      <c r="H2457">
        <v>898.54</v>
      </c>
    </row>
    <row r="2458" spans="1:8">
      <c r="A2458">
        <v>958.55</v>
      </c>
      <c r="B2458" s="19">
        <f>'[2]NP Inflow data'!F2458</f>
        <v>1.5927827000094701</v>
      </c>
      <c r="C2458" s="13">
        <f t="shared" si="85"/>
        <v>1.5927827000094701</v>
      </c>
      <c r="E2458">
        <v>898.55</v>
      </c>
      <c r="F2458" s="16">
        <f>'[2]NP Inflow data'!C2458</f>
        <v>1.3504965446913499</v>
      </c>
      <c r="G2458" s="16">
        <f t="shared" si="84"/>
        <v>-6.7479419753086507</v>
      </c>
      <c r="H2458">
        <v>898.55</v>
      </c>
    </row>
    <row r="2459" spans="1:8">
      <c r="A2459">
        <v>958.56</v>
      </c>
      <c r="B2459" s="19">
        <f>'[2]NP Inflow data'!F2459</f>
        <v>1.59482073502844</v>
      </c>
      <c r="C2459" s="13">
        <f t="shared" si="85"/>
        <v>1.59482073502844</v>
      </c>
      <c r="E2459">
        <v>898.56</v>
      </c>
      <c r="F2459" s="16">
        <f>'[2]NP Inflow data'!C2459</f>
        <v>1.35488070957824</v>
      </c>
      <c r="G2459" s="16">
        <f t="shared" si="84"/>
        <v>-6.7435578104217599</v>
      </c>
      <c r="H2459">
        <v>898.56</v>
      </c>
    </row>
    <row r="2460" spans="1:8">
      <c r="A2460">
        <v>958.57</v>
      </c>
      <c r="B2460" s="19">
        <f>'[2]NP Inflow data'!F2460</f>
        <v>1.59686171295974</v>
      </c>
      <c r="C2460" s="13">
        <f t="shared" si="85"/>
        <v>1.59686171295974</v>
      </c>
      <c r="E2460">
        <v>898.57</v>
      </c>
      <c r="F2460" s="16">
        <f>'[2]NP Inflow data'!C2460</f>
        <v>1.35928665017396</v>
      </c>
      <c r="G2460" s="16">
        <f t="shared" si="84"/>
        <v>-6.7391518698260402</v>
      </c>
      <c r="H2460">
        <v>898.57</v>
      </c>
    </row>
    <row r="2461" spans="1:8">
      <c r="A2461">
        <v>958.58</v>
      </c>
      <c r="B2461" s="19">
        <f>'[2]NP Inflow data'!F2461</f>
        <v>1.5989055944249599</v>
      </c>
      <c r="C2461" s="13">
        <f t="shared" si="85"/>
        <v>1.5989055944249599</v>
      </c>
      <c r="E2461">
        <v>898.58</v>
      </c>
      <c r="F2461" s="16">
        <f>'[2]NP Inflow data'!C2461</f>
        <v>1.3637145178761201</v>
      </c>
      <c r="G2461" s="16">
        <f t="shared" si="84"/>
        <v>-6.7347240021238797</v>
      </c>
      <c r="H2461">
        <v>898.58</v>
      </c>
    </row>
    <row r="2462" spans="1:8">
      <c r="A2462">
        <v>958.59</v>
      </c>
      <c r="B2462" s="19">
        <f>'[2]NP Inflow data'!F2462</f>
        <v>1.6009523400457599</v>
      </c>
      <c r="C2462" s="13">
        <f t="shared" si="85"/>
        <v>1.6009523400457599</v>
      </c>
      <c r="E2462">
        <v>898.59</v>
      </c>
      <c r="F2462" s="16">
        <f>'[2]NP Inflow data'!C2462</f>
        <v>1.3681644640824999</v>
      </c>
      <c r="G2462" s="16">
        <f t="shared" si="84"/>
        <v>-6.7302740559175005</v>
      </c>
      <c r="H2462">
        <v>898.59</v>
      </c>
    </row>
    <row r="2463" spans="1:8">
      <c r="A2463">
        <v>958.6</v>
      </c>
      <c r="B2463" s="19">
        <f>'[2]NP Inflow data'!F2463</f>
        <v>1.6030019104437701</v>
      </c>
      <c r="C2463" s="13">
        <f t="shared" si="85"/>
        <v>1.6030019104437701</v>
      </c>
      <c r="E2463">
        <v>898.6</v>
      </c>
      <c r="F2463" s="16">
        <f>'[2]NP Inflow data'!C2463</f>
        <v>1.3726366401908301</v>
      </c>
      <c r="G2463" s="16">
        <f t="shared" si="84"/>
        <v>-6.7258018798091701</v>
      </c>
      <c r="H2463">
        <v>898.6</v>
      </c>
    </row>
    <row r="2464" spans="1:8">
      <c r="A2464">
        <v>958.61</v>
      </c>
      <c r="B2464" s="19">
        <f>'[2]NP Inflow data'!F2464</f>
        <v>1.60505426624061</v>
      </c>
      <c r="C2464" s="13">
        <f t="shared" si="85"/>
        <v>1.60505426624061</v>
      </c>
      <c r="E2464">
        <v>898.61</v>
      </c>
      <c r="F2464" s="16">
        <f>'[2]NP Inflow data'!C2464</f>
        <v>1.3771311975988301</v>
      </c>
      <c r="G2464" s="16">
        <f t="shared" si="84"/>
        <v>-6.7213073224011701</v>
      </c>
      <c r="H2464">
        <v>898.61</v>
      </c>
    </row>
    <row r="2465" spans="1:8">
      <c r="A2465">
        <v>958.62</v>
      </c>
      <c r="B2465" s="19">
        <f>'[2]NP Inflow data'!F2465</f>
        <v>1.60710936805793</v>
      </c>
      <c r="C2465" s="13">
        <f t="shared" si="85"/>
        <v>1.60710936805793</v>
      </c>
      <c r="E2465">
        <v>898.62</v>
      </c>
      <c r="F2465" s="16">
        <f>'[2]NP Inflow data'!C2465</f>
        <v>1.38164828770423</v>
      </c>
      <c r="G2465" s="16">
        <f t="shared" si="84"/>
        <v>-6.7167902322957698</v>
      </c>
      <c r="H2465">
        <v>898.62</v>
      </c>
    </row>
    <row r="2466" spans="1:8">
      <c r="A2466">
        <v>958.63</v>
      </c>
      <c r="B2466" s="19">
        <f>'[2]NP Inflow data'!F2466</f>
        <v>1.6091671765173401</v>
      </c>
      <c r="C2466" s="13">
        <f t="shared" si="85"/>
        <v>1.6091671765173401</v>
      </c>
      <c r="E2466">
        <v>898.63</v>
      </c>
      <c r="F2466" s="16">
        <f>'[2]NP Inflow data'!C2466</f>
        <v>1.38618806190475</v>
      </c>
      <c r="G2466" s="16">
        <f t="shared" si="84"/>
        <v>-6.7122504580952498</v>
      </c>
      <c r="H2466">
        <v>898.63</v>
      </c>
    </row>
    <row r="2467" spans="1:8">
      <c r="A2467">
        <v>958.64</v>
      </c>
      <c r="B2467" s="19">
        <f>'[2]NP Inflow data'!F2467</f>
        <v>1.61122765224049</v>
      </c>
      <c r="C2467" s="13">
        <f t="shared" si="85"/>
        <v>1.61122765224049</v>
      </c>
      <c r="E2467">
        <v>898.64</v>
      </c>
      <c r="F2467" s="16">
        <f>'[2]NP Inflow data'!C2467</f>
        <v>1.3907506715981199</v>
      </c>
      <c r="G2467" s="16">
        <f t="shared" si="84"/>
        <v>-6.7076878484018803</v>
      </c>
      <c r="H2467">
        <v>898.64</v>
      </c>
    </row>
    <row r="2468" spans="1:8">
      <c r="A2468">
        <v>958.65</v>
      </c>
      <c r="B2468" s="19">
        <f>'[2]NP Inflow data'!F2468</f>
        <v>1.6132907558489999</v>
      </c>
      <c r="C2468" s="13">
        <f t="shared" si="85"/>
        <v>1.6132907558489999</v>
      </c>
      <c r="E2468">
        <v>898.65</v>
      </c>
      <c r="F2468" s="16">
        <f>'[2]NP Inflow data'!C2468</f>
        <v>1.39533626818206</v>
      </c>
      <c r="G2468" s="16">
        <f t="shared" si="84"/>
        <v>-6.7031022518179402</v>
      </c>
      <c r="H2468">
        <v>898.65</v>
      </c>
    </row>
    <row r="2469" spans="1:8">
      <c r="A2469">
        <v>958.66</v>
      </c>
      <c r="B2469" s="19">
        <f>'[2]NP Inflow data'!F2469</f>
        <v>1.6153564479645</v>
      </c>
      <c r="C2469" s="13">
        <f t="shared" si="85"/>
        <v>1.6153564479645</v>
      </c>
      <c r="E2469">
        <v>898.66</v>
      </c>
      <c r="F2469" s="16">
        <f>'[2]NP Inflow data'!C2469</f>
        <v>1.3999450030542899</v>
      </c>
      <c r="G2469" s="16">
        <f t="shared" si="84"/>
        <v>-6.6984935169457103</v>
      </c>
      <c r="H2469">
        <v>898.66</v>
      </c>
    </row>
    <row r="2470" spans="1:8">
      <c r="A2470">
        <v>958.67</v>
      </c>
      <c r="B2470" s="19">
        <f>'[2]NP Inflow data'!F2470</f>
        <v>1.6174246892086299</v>
      </c>
      <c r="C2470" s="13">
        <f t="shared" si="85"/>
        <v>1.6174246892086299</v>
      </c>
      <c r="E2470">
        <v>898.67</v>
      </c>
      <c r="F2470" s="16">
        <f>'[2]NP Inflow data'!C2470</f>
        <v>1.40457702761254</v>
      </c>
      <c r="G2470" s="16">
        <f t="shared" si="84"/>
        <v>-6.6938614923874606</v>
      </c>
      <c r="H2470">
        <v>898.67</v>
      </c>
    </row>
    <row r="2471" spans="1:8">
      <c r="A2471">
        <v>958.68</v>
      </c>
      <c r="B2471" s="19">
        <f>'[2]NP Inflow data'!F2471</f>
        <v>1.6194954402030199</v>
      </c>
      <c r="C2471" s="13">
        <f t="shared" si="85"/>
        <v>1.6194954402030199</v>
      </c>
      <c r="E2471">
        <v>898.68</v>
      </c>
      <c r="F2471" s="16">
        <f>'[2]NP Inflow data'!C2471</f>
        <v>1.4092324932545399</v>
      </c>
      <c r="G2471" s="16">
        <f t="shared" si="84"/>
        <v>-6.6892060267454605</v>
      </c>
      <c r="H2471">
        <v>898.68</v>
      </c>
    </row>
    <row r="2472" spans="1:8">
      <c r="A2472">
        <v>958.69</v>
      </c>
      <c r="B2472" s="19">
        <f>'[2]NP Inflow data'!F2472</f>
        <v>1.6215686615693199</v>
      </c>
      <c r="C2472" s="13">
        <f t="shared" si="85"/>
        <v>1.6215686615693199</v>
      </c>
      <c r="E2472">
        <v>898.69</v>
      </c>
      <c r="F2472" s="16">
        <f>'[2]NP Inflow data'!C2472</f>
        <v>1.41391155137805</v>
      </c>
      <c r="G2472" s="16">
        <f t="shared" si="84"/>
        <v>-6.6845269686219506</v>
      </c>
      <c r="H2472">
        <v>898.69</v>
      </c>
    </row>
    <row r="2473" spans="1:8">
      <c r="A2473">
        <v>958.7</v>
      </c>
      <c r="B2473" s="19">
        <f>'[2]NP Inflow data'!F2473</f>
        <v>1.6236443139291099</v>
      </c>
      <c r="C2473" s="13">
        <f t="shared" si="85"/>
        <v>1.6236443139291099</v>
      </c>
      <c r="E2473">
        <v>898.7</v>
      </c>
      <c r="F2473" s="16">
        <f>'[2]NP Inflow data'!C2473</f>
        <v>1.4186143533807101</v>
      </c>
      <c r="G2473" s="16">
        <f t="shared" si="84"/>
        <v>-6.6798241666192899</v>
      </c>
      <c r="H2473">
        <v>898.7</v>
      </c>
    </row>
    <row r="2474" spans="1:8">
      <c r="A2474">
        <v>958.71</v>
      </c>
      <c r="B2474" s="19">
        <f>'[2]NP Inflow data'!F2474</f>
        <v>1.6257223579040501</v>
      </c>
      <c r="C2474" s="13">
        <f t="shared" si="85"/>
        <v>1.6257223579040501</v>
      </c>
      <c r="E2474">
        <v>898.71</v>
      </c>
      <c r="F2474" s="16">
        <f>'[2]NP Inflow data'!C2474</f>
        <v>1.4233410506602899</v>
      </c>
      <c r="G2474" s="16">
        <f t="shared" si="84"/>
        <v>-6.6750974693397103</v>
      </c>
      <c r="H2474">
        <v>898.71</v>
      </c>
    </row>
    <row r="2475" spans="1:8">
      <c r="A2475">
        <v>958.72</v>
      </c>
      <c r="B2475" s="19">
        <f>'[2]NP Inflow data'!F2475</f>
        <v>1.62780275411577</v>
      </c>
      <c r="C2475" s="13">
        <f t="shared" si="85"/>
        <v>1.62780275411577</v>
      </c>
      <c r="E2475">
        <v>898.72</v>
      </c>
      <c r="F2475" s="16">
        <f>'[2]NP Inflow data'!C2475</f>
        <v>1.42809179461451</v>
      </c>
      <c r="G2475" s="16">
        <f t="shared" si="84"/>
        <v>-6.6703467253854907</v>
      </c>
      <c r="H2475">
        <v>898.72</v>
      </c>
    </row>
    <row r="2476" spans="1:8">
      <c r="A2476">
        <v>958.73</v>
      </c>
      <c r="B2476" s="19">
        <f>'[2]NP Inflow data'!F2476</f>
        <v>1.6298854631859101</v>
      </c>
      <c r="C2476" s="13">
        <f t="shared" si="85"/>
        <v>1.6298854631859101</v>
      </c>
      <c r="E2476">
        <v>898.73</v>
      </c>
      <c r="F2476" s="16">
        <f>'[2]NP Inflow data'!C2476</f>
        <v>1.4328667366411001</v>
      </c>
      <c r="G2476" s="16">
        <f t="shared" si="84"/>
        <v>-6.6655717833589003</v>
      </c>
      <c r="H2476">
        <v>898.73</v>
      </c>
    </row>
    <row r="2477" spans="1:8">
      <c r="A2477">
        <v>958.74</v>
      </c>
      <c r="B2477" s="19">
        <f>'[2]NP Inflow data'!F2477</f>
        <v>1.63197044573609</v>
      </c>
      <c r="C2477" s="13">
        <f t="shared" si="85"/>
        <v>1.63197044573609</v>
      </c>
      <c r="E2477">
        <v>898.74</v>
      </c>
      <c r="F2477" s="16">
        <f>'[2]NP Inflow data'!C2477</f>
        <v>1.43766602813778</v>
      </c>
      <c r="G2477" s="16">
        <f t="shared" si="84"/>
        <v>-6.66077249186222</v>
      </c>
      <c r="H2477">
        <v>898.74</v>
      </c>
    </row>
    <row r="2478" spans="1:8">
      <c r="A2478">
        <v>958.75</v>
      </c>
      <c r="B2478" s="19">
        <f>'[2]NP Inflow data'!F2478</f>
        <v>1.6340576623879499</v>
      </c>
      <c r="C2478" s="13">
        <f t="shared" si="85"/>
        <v>1.6340576623879499</v>
      </c>
      <c r="E2478">
        <v>898.75</v>
      </c>
      <c r="F2478" s="16">
        <f>'[2]NP Inflow data'!C2478</f>
        <v>1.44248982050228</v>
      </c>
      <c r="G2478" s="16">
        <f t="shared" si="84"/>
        <v>-6.6559486994977206</v>
      </c>
      <c r="H2478">
        <v>898.75</v>
      </c>
    </row>
    <row r="2479" spans="1:8">
      <c r="A2479">
        <v>958.76</v>
      </c>
      <c r="B2479" s="19">
        <f>'[2]NP Inflow data'!F2479</f>
        <v>1.6361470737631101</v>
      </c>
      <c r="C2479" s="13">
        <f t="shared" si="85"/>
        <v>1.6361470737631101</v>
      </c>
      <c r="E2479">
        <v>898.76</v>
      </c>
      <c r="F2479" s="16">
        <f>'[2]NP Inflow data'!C2479</f>
        <v>1.4473382651323199</v>
      </c>
      <c r="G2479" s="16">
        <f t="shared" si="84"/>
        <v>-6.6511002548676803</v>
      </c>
      <c r="H2479">
        <v>898.76</v>
      </c>
    </row>
    <row r="2480" spans="1:8">
      <c r="A2480">
        <v>958.77</v>
      </c>
      <c r="B2480" s="19">
        <f>'[2]NP Inflow data'!F2480</f>
        <v>1.6382386404832101</v>
      </c>
      <c r="C2480" s="13">
        <f t="shared" si="85"/>
        <v>1.6382386404832101</v>
      </c>
      <c r="E2480">
        <v>898.77</v>
      </c>
      <c r="F2480" s="16">
        <f>'[2]NP Inflow data'!C2480</f>
        <v>1.4522115134256299</v>
      </c>
      <c r="G2480" s="16">
        <f t="shared" si="84"/>
        <v>-6.64622700657437</v>
      </c>
      <c r="H2480">
        <v>898.77</v>
      </c>
    </row>
    <row r="2481" spans="1:8">
      <c r="A2481">
        <v>958.78</v>
      </c>
      <c r="B2481" s="19">
        <f>'[2]NP Inflow data'!F2481</f>
        <v>1.6403323231698801</v>
      </c>
      <c r="C2481" s="13">
        <f t="shared" si="85"/>
        <v>1.6403323231698801</v>
      </c>
      <c r="E2481">
        <v>898.78</v>
      </c>
      <c r="F2481" s="16">
        <f>'[2]NP Inflow data'!C2481</f>
        <v>1.4571097167799301</v>
      </c>
      <c r="G2481" s="16">
        <f t="shared" si="84"/>
        <v>-6.6413288032200697</v>
      </c>
      <c r="H2481">
        <v>898.78</v>
      </c>
    </row>
    <row r="2482" spans="1:8">
      <c r="A2482">
        <v>958.79</v>
      </c>
      <c r="B2482" s="19">
        <f>'[2]NP Inflow data'!F2482</f>
        <v>1.6424280824447399</v>
      </c>
      <c r="C2482" s="13">
        <f t="shared" si="85"/>
        <v>1.6424280824447399</v>
      </c>
      <c r="E2482">
        <v>898.79</v>
      </c>
      <c r="F2482" s="16">
        <f>'[2]NP Inflow data'!C2482</f>
        <v>1.46203302659294</v>
      </c>
      <c r="G2482" s="16">
        <f t="shared" si="84"/>
        <v>-6.63640549340706</v>
      </c>
      <c r="H2482">
        <v>898.79</v>
      </c>
    </row>
    <row r="2483" spans="1:8">
      <c r="A2483">
        <v>958.8</v>
      </c>
      <c r="B2483" s="19">
        <f>'[2]NP Inflow data'!F2483</f>
        <v>1.6445258789294399</v>
      </c>
      <c r="C2483" s="13">
        <f t="shared" si="85"/>
        <v>1.6445258789294399</v>
      </c>
      <c r="E2483">
        <v>898.8</v>
      </c>
      <c r="F2483" s="16">
        <f>'[2]NP Inflow data'!C2483</f>
        <v>1.4669815942623901</v>
      </c>
      <c r="G2483" s="16">
        <f t="shared" si="84"/>
        <v>-6.6314569257376101</v>
      </c>
      <c r="H2483">
        <v>898.8</v>
      </c>
    </row>
    <row r="2484" spans="1:8">
      <c r="A2484">
        <v>958.81</v>
      </c>
      <c r="B2484" s="19">
        <f>'[2]NP Inflow data'!F2484</f>
        <v>1.6466256732455999</v>
      </c>
      <c r="C2484" s="13">
        <f t="shared" si="85"/>
        <v>1.6466256732455999</v>
      </c>
      <c r="E2484">
        <v>898.81</v>
      </c>
      <c r="F2484" s="16">
        <f>'[2]NP Inflow data'!C2484</f>
        <v>1.4719555711860099</v>
      </c>
      <c r="G2484" s="16">
        <f t="shared" si="84"/>
        <v>-6.6264829488139902</v>
      </c>
      <c r="H2484">
        <v>898.81</v>
      </c>
    </row>
    <row r="2485" spans="1:8">
      <c r="A2485">
        <v>958.82</v>
      </c>
      <c r="B2485" s="19">
        <f>'[2]NP Inflow data'!F2485</f>
        <v>1.6487274260148801</v>
      </c>
      <c r="C2485" s="13">
        <f t="shared" si="85"/>
        <v>1.6487274260148801</v>
      </c>
      <c r="E2485">
        <v>898.82</v>
      </c>
      <c r="F2485" s="16">
        <f>'[2]NP Inflow data'!C2485</f>
        <v>1.47695510876157</v>
      </c>
      <c r="G2485" s="16">
        <f t="shared" si="84"/>
        <v>-6.6214834112384304</v>
      </c>
      <c r="H2485">
        <v>898.82</v>
      </c>
    </row>
    <row r="2486" spans="1:8">
      <c r="A2486">
        <v>958.83</v>
      </c>
      <c r="B2486" s="19">
        <f>'[2]NP Inflow data'!F2486</f>
        <v>1.6508310978588601</v>
      </c>
      <c r="C2486" s="13">
        <f t="shared" si="85"/>
        <v>1.6508310978588601</v>
      </c>
      <c r="E2486">
        <v>898.83</v>
      </c>
      <c r="F2486" s="16">
        <f>'[2]NP Inflow data'!C2486</f>
        <v>1.4819803583866999</v>
      </c>
      <c r="G2486" s="16">
        <f t="shared" si="84"/>
        <v>-6.6164581616133002</v>
      </c>
      <c r="H2486">
        <v>898.83</v>
      </c>
    </row>
    <row r="2487" spans="1:8">
      <c r="A2487">
        <v>958.84</v>
      </c>
      <c r="B2487" s="19">
        <f>'[2]NP Inflow data'!F2487</f>
        <v>1.6529366493991899</v>
      </c>
      <c r="C2487" s="13">
        <f t="shared" si="85"/>
        <v>1.6529366493991899</v>
      </c>
      <c r="E2487">
        <v>898.84</v>
      </c>
      <c r="F2487" s="16">
        <f>'[2]NP Inflow data'!C2487</f>
        <v>1.4870314714591599</v>
      </c>
      <c r="G2487" s="16">
        <f t="shared" si="84"/>
        <v>-6.6114070485408405</v>
      </c>
      <c r="H2487">
        <v>898.84</v>
      </c>
    </row>
    <row r="2488" spans="1:8">
      <c r="A2488">
        <v>958.85</v>
      </c>
      <c r="B2488" s="19">
        <f>'[2]NP Inflow data'!F2488</f>
        <v>1.65504404125751</v>
      </c>
      <c r="C2488" s="13">
        <f t="shared" si="85"/>
        <v>1.65504404125751</v>
      </c>
      <c r="E2488">
        <v>898.85</v>
      </c>
      <c r="F2488" s="16">
        <f>'[2]NP Inflow data'!C2488</f>
        <v>1.4921085993766801</v>
      </c>
      <c r="G2488" s="16">
        <f t="shared" si="84"/>
        <v>-6.6063299206233204</v>
      </c>
      <c r="H2488">
        <v>898.85</v>
      </c>
    </row>
    <row r="2489" spans="1:8">
      <c r="A2489">
        <v>958.86</v>
      </c>
      <c r="B2489" s="19">
        <f>'[2]NP Inflow data'!F2489</f>
        <v>1.65715323405545</v>
      </c>
      <c r="C2489" s="13">
        <f t="shared" si="85"/>
        <v>1.65715323405545</v>
      </c>
      <c r="E2489">
        <v>898.86</v>
      </c>
      <c r="F2489" s="16">
        <f>'[2]NP Inflow data'!C2489</f>
        <v>1.497211893537</v>
      </c>
      <c r="G2489" s="16">
        <f t="shared" si="84"/>
        <v>-6.6012266264630002</v>
      </c>
      <c r="H2489">
        <v>898.86</v>
      </c>
    </row>
    <row r="2490" spans="1:8">
      <c r="A2490">
        <v>958.87</v>
      </c>
      <c r="B2490" s="19">
        <f>'[2]NP Inflow data'!F2490</f>
        <v>1.65926418841464</v>
      </c>
      <c r="C2490" s="13">
        <f t="shared" si="85"/>
        <v>1.65926418841464</v>
      </c>
      <c r="E2490">
        <v>898.87</v>
      </c>
      <c r="F2490" s="16">
        <f>'[2]NP Inflow data'!C2490</f>
        <v>1.50234150533782</v>
      </c>
      <c r="G2490" s="16">
        <f t="shared" si="84"/>
        <v>-6.5960970146621802</v>
      </c>
      <c r="H2490">
        <v>898.87</v>
      </c>
    </row>
    <row r="2491" spans="1:8">
      <c r="A2491">
        <v>958.88</v>
      </c>
      <c r="B2491" s="19">
        <f>'[2]NP Inflow data'!F2491</f>
        <v>1.66137686495671</v>
      </c>
      <c r="C2491" s="13">
        <f t="shared" si="85"/>
        <v>1.66137686495671</v>
      </c>
      <c r="E2491">
        <v>898.88</v>
      </c>
      <c r="F2491" s="16">
        <f>'[2]NP Inflow data'!C2491</f>
        <v>1.50749758617688</v>
      </c>
      <c r="G2491" s="16">
        <f t="shared" si="84"/>
        <v>-6.59094093382312</v>
      </c>
      <c r="H2491">
        <v>898.88</v>
      </c>
    </row>
    <row r="2492" spans="1:8">
      <c r="A2492">
        <v>958.89</v>
      </c>
      <c r="B2492" s="19">
        <f>'[2]NP Inflow data'!F2492</f>
        <v>1.66349122430329</v>
      </c>
      <c r="C2492" s="13">
        <f t="shared" si="85"/>
        <v>1.66349122430329</v>
      </c>
      <c r="E2492">
        <v>898.89</v>
      </c>
      <c r="F2492" s="16">
        <f>'[2]NP Inflow data'!C2492</f>
        <v>1.5126802874519101</v>
      </c>
      <c r="G2492" s="16">
        <f t="shared" si="84"/>
        <v>-6.5857582325480903</v>
      </c>
      <c r="H2492">
        <v>898.89</v>
      </c>
    </row>
    <row r="2493" spans="1:8">
      <c r="A2493">
        <v>958.9</v>
      </c>
      <c r="B2493" s="19">
        <f>'[2]NP Inflow data'!F2493</f>
        <v>1.6656072270760101</v>
      </c>
      <c r="C2493" s="13">
        <f t="shared" si="85"/>
        <v>1.6656072270760101</v>
      </c>
      <c r="E2493">
        <v>898.9</v>
      </c>
      <c r="F2493" s="16">
        <f>'[2]NP Inflow data'!C2493</f>
        <v>1.5178897605606201</v>
      </c>
      <c r="G2493" s="16">
        <f t="shared" si="84"/>
        <v>-6.5805487594393801</v>
      </c>
      <c r="H2493">
        <v>898.9</v>
      </c>
    </row>
    <row r="2494" spans="1:8">
      <c r="A2494">
        <v>958.91</v>
      </c>
      <c r="B2494" s="19">
        <f>'[2]NP Inflow data'!F2494</f>
        <v>1.6677248338965101</v>
      </c>
      <c r="C2494" s="13">
        <f t="shared" si="85"/>
        <v>1.6677248338965101</v>
      </c>
      <c r="E2494">
        <v>898.91</v>
      </c>
      <c r="F2494" s="16">
        <f>'[2]NP Inflow data'!C2494</f>
        <v>1.5231261569007399</v>
      </c>
      <c r="G2494" s="16">
        <f t="shared" si="84"/>
        <v>-6.5753123630992603</v>
      </c>
      <c r="H2494">
        <v>898.91</v>
      </c>
    </row>
    <row r="2495" spans="1:8">
      <c r="A2495">
        <v>958.92</v>
      </c>
      <c r="B2495" s="19">
        <f>'[2]NP Inflow data'!F2495</f>
        <v>1.6698440053864101</v>
      </c>
      <c r="C2495" s="13">
        <f t="shared" si="85"/>
        <v>1.6698440053864101</v>
      </c>
      <c r="E2495">
        <v>898.92</v>
      </c>
      <c r="F2495" s="16">
        <f>'[2]NP Inflow data'!C2495</f>
        <v>1.52838962787</v>
      </c>
      <c r="G2495" s="16">
        <f t="shared" si="84"/>
        <v>-6.57004889213</v>
      </c>
      <c r="H2495">
        <v>898.92</v>
      </c>
    </row>
    <row r="2496" spans="1:8">
      <c r="A2496">
        <v>958.93</v>
      </c>
      <c r="B2496" s="19">
        <f>'[2]NP Inflow data'!F2496</f>
        <v>1.67196470216735</v>
      </c>
      <c r="C2496" s="13">
        <f t="shared" si="85"/>
        <v>1.67196470216735</v>
      </c>
      <c r="E2496">
        <v>898.93</v>
      </c>
      <c r="F2496" s="16">
        <f>'[2]NP Inflow data'!C2496</f>
        <v>1.5336803248661199</v>
      </c>
      <c r="G2496" s="16">
        <f t="shared" si="84"/>
        <v>-6.56475819513388</v>
      </c>
      <c r="H2496">
        <v>898.93</v>
      </c>
    </row>
    <row r="2497" spans="1:8">
      <c r="A2497">
        <v>958.94</v>
      </c>
      <c r="B2497" s="19">
        <f>'[2]NP Inflow data'!F2497</f>
        <v>1.67408688486099</v>
      </c>
      <c r="C2497" s="13">
        <f t="shared" si="85"/>
        <v>1.67408688486099</v>
      </c>
      <c r="E2497">
        <v>898.94</v>
      </c>
      <c r="F2497" s="16">
        <f>'[2]NP Inflow data'!C2497</f>
        <v>1.5389983992868901</v>
      </c>
      <c r="G2497" s="16">
        <f t="shared" si="84"/>
        <v>-6.5594401207131101</v>
      </c>
      <c r="H2497">
        <v>898.94</v>
      </c>
    </row>
    <row r="2498" spans="1:8">
      <c r="A2498">
        <v>958.95</v>
      </c>
      <c r="B2498" s="19">
        <f>'[2]NP Inflow data'!F2498</f>
        <v>1.6762105140888901</v>
      </c>
      <c r="C2498" s="13">
        <f t="shared" si="85"/>
        <v>1.6762105140888901</v>
      </c>
      <c r="E2498">
        <v>898.95</v>
      </c>
      <c r="F2498" s="16">
        <f>'[2]NP Inflow data'!C2498</f>
        <v>1.54434400252991</v>
      </c>
      <c r="G2498" s="16">
        <f t="shared" si="84"/>
        <v>-6.55409451747009</v>
      </c>
      <c r="H2498">
        <v>898.95</v>
      </c>
    </row>
    <row r="2499" spans="1:8">
      <c r="A2499">
        <v>958.96</v>
      </c>
      <c r="B2499" s="19">
        <f>'[2]NP Inflow data'!F2499</f>
        <v>1.67833555047273</v>
      </c>
      <c r="C2499" s="13">
        <f t="shared" si="85"/>
        <v>1.67833555047273</v>
      </c>
      <c r="E2499">
        <v>898.96</v>
      </c>
      <c r="F2499" s="16">
        <f>'[2]NP Inflow data'!C2499</f>
        <v>1.54971728599296</v>
      </c>
      <c r="G2499" s="16">
        <f t="shared" si="84"/>
        <v>-6.54872123400704</v>
      </c>
      <c r="H2499">
        <v>898.96</v>
      </c>
    </row>
    <row r="2500" spans="1:8">
      <c r="A2500">
        <v>958.97</v>
      </c>
      <c r="B2500" s="19">
        <f>'[2]NP Inflow data'!F2500</f>
        <v>1.68046195463413</v>
      </c>
      <c r="C2500" s="13">
        <f t="shared" si="85"/>
        <v>1.68046195463413</v>
      </c>
      <c r="E2500">
        <v>898.97</v>
      </c>
      <c r="F2500" s="16">
        <f>'[2]NP Inflow data'!C2500</f>
        <v>1.55511840107377</v>
      </c>
      <c r="G2500" s="16">
        <f t="shared" si="84"/>
        <v>-6.5433201189262302</v>
      </c>
      <c r="H2500">
        <v>898.97</v>
      </c>
    </row>
    <row r="2501" spans="1:8">
      <c r="A2501">
        <v>958.98</v>
      </c>
      <c r="B2501" s="19">
        <f>'[2]NP Inflow data'!F2501</f>
        <v>1.6825896871947199</v>
      </c>
      <c r="C2501" s="13">
        <f t="shared" si="85"/>
        <v>1.6825896871947199</v>
      </c>
      <c r="E2501">
        <v>898.98</v>
      </c>
      <c r="F2501" s="16">
        <f>'[2]NP Inflow data'!C2501</f>
        <v>1.5605474991700601</v>
      </c>
      <c r="G2501" s="16">
        <f t="shared" ref="G2501:G2564" si="86">F2501-$F$3103</f>
        <v>-6.5378910208299406</v>
      </c>
      <c r="H2501">
        <v>898.98</v>
      </c>
    </row>
    <row r="2502" spans="1:8">
      <c r="A2502">
        <v>958.99</v>
      </c>
      <c r="B2502" s="19">
        <f>'[2]NP Inflow data'!F2502</f>
        <v>1.6847187087761299</v>
      </c>
      <c r="C2502" s="13">
        <f t="shared" ref="C2502:C2565" si="87">B2502-$B$24</f>
        <v>1.6847187087761299</v>
      </c>
      <c r="E2502">
        <v>898.99</v>
      </c>
      <c r="F2502" s="16">
        <f>'[2]NP Inflow data'!C2502</f>
        <v>1.56600473167956</v>
      </c>
      <c r="G2502" s="16">
        <f t="shared" si="86"/>
        <v>-6.5324337883204402</v>
      </c>
      <c r="H2502">
        <v>898.99</v>
      </c>
    </row>
    <row r="2503" spans="1:8">
      <c r="A2503">
        <v>959</v>
      </c>
      <c r="B2503" s="19">
        <f>'[2]NP Inflow data'!F2503</f>
        <v>1.6868489799999999</v>
      </c>
      <c r="C2503" s="13">
        <f t="shared" si="87"/>
        <v>1.6868489799999999</v>
      </c>
      <c r="E2503">
        <v>899</v>
      </c>
      <c r="F2503" s="16">
        <f>'[2]NP Inflow data'!C2503</f>
        <v>1.5714902500000001</v>
      </c>
      <c r="G2503" s="16">
        <f t="shared" si="86"/>
        <v>-6.5269482700000001</v>
      </c>
      <c r="H2503">
        <v>899</v>
      </c>
    </row>
    <row r="2504" spans="1:8">
      <c r="A2504">
        <v>959.01</v>
      </c>
      <c r="B2504" s="19">
        <f>'[2]NP Inflow data'!F2504</f>
        <v>1.68898049232783</v>
      </c>
      <c r="C2504" s="13">
        <f t="shared" si="87"/>
        <v>1.68898049232783</v>
      </c>
      <c r="E2504">
        <v>899.01</v>
      </c>
      <c r="F2504" s="16">
        <f>'[2]NP Inflow data'!C2504</f>
        <v>1.5770041012098901</v>
      </c>
      <c r="G2504" s="16">
        <f t="shared" si="86"/>
        <v>-6.5214344187901103</v>
      </c>
      <c r="H2504">
        <v>899.01</v>
      </c>
    </row>
    <row r="2505" spans="1:8">
      <c r="A2505">
        <v>959.02</v>
      </c>
      <c r="B2505" s="19">
        <f>'[2]NP Inflow data'!F2505</f>
        <v>1.6911133605806601</v>
      </c>
      <c r="C2505" s="13">
        <f t="shared" si="87"/>
        <v>1.6911133605806601</v>
      </c>
      <c r="E2505">
        <v>899.02</v>
      </c>
      <c r="F2505" s="16">
        <f>'[2]NP Inflow data'!C2505</f>
        <v>1.58254591511092</v>
      </c>
      <c r="G2505" s="16">
        <f t="shared" si="86"/>
        <v>-6.5158926048890802</v>
      </c>
      <c r="H2505">
        <v>899.02</v>
      </c>
    </row>
    <row r="2506" spans="1:8">
      <c r="A2506">
        <v>959.03</v>
      </c>
      <c r="B2506" s="19">
        <f>'[2]NP Inflow data'!F2506</f>
        <v>1.69324773041939</v>
      </c>
      <c r="C2506" s="13">
        <f t="shared" si="87"/>
        <v>1.69324773041939</v>
      </c>
      <c r="E2506">
        <v>899.03</v>
      </c>
      <c r="F2506" s="16">
        <f>'[2]NP Inflow data'!C2506</f>
        <v>1.5881152171855799</v>
      </c>
      <c r="G2506" s="16">
        <f t="shared" si="86"/>
        <v>-6.5103233028144203</v>
      </c>
      <c r="H2506">
        <v>899.03</v>
      </c>
    </row>
    <row r="2507" spans="1:8">
      <c r="A2507">
        <v>959.04</v>
      </c>
      <c r="B2507" s="19">
        <f>'[2]NP Inflow data'!F2507</f>
        <v>1.6953837475049101</v>
      </c>
      <c r="C2507" s="13">
        <f t="shared" si="87"/>
        <v>1.6953837475049101</v>
      </c>
      <c r="E2507">
        <v>899.04</v>
      </c>
      <c r="F2507" s="16">
        <f>'[2]NP Inflow data'!C2507</f>
        <v>1.59371153291635</v>
      </c>
      <c r="G2507" s="16">
        <f t="shared" si="86"/>
        <v>-6.5047269870836502</v>
      </c>
      <c r="H2507">
        <v>899.04</v>
      </c>
    </row>
    <row r="2508" spans="1:8">
      <c r="A2508">
        <v>959.05</v>
      </c>
      <c r="B2508" s="19">
        <f>'[2]NP Inflow data'!F2508</f>
        <v>1.6975215574981499</v>
      </c>
      <c r="C2508" s="13">
        <f t="shared" si="87"/>
        <v>1.6975215574981499</v>
      </c>
      <c r="E2508">
        <v>899.05</v>
      </c>
      <c r="F2508" s="16">
        <f>'[2]NP Inflow data'!C2508</f>
        <v>1.59933438778572</v>
      </c>
      <c r="G2508" s="16">
        <f t="shared" si="86"/>
        <v>-6.4991041322142804</v>
      </c>
      <c r="H2508">
        <v>899.05</v>
      </c>
    </row>
    <row r="2509" spans="1:8">
      <c r="A2509">
        <v>959.06</v>
      </c>
      <c r="B2509" s="19">
        <f>'[2]NP Inflow data'!F2509</f>
        <v>1.6996613060600101</v>
      </c>
      <c r="C2509" s="13">
        <f t="shared" si="87"/>
        <v>1.6996613060600101</v>
      </c>
      <c r="E2509">
        <v>899.06</v>
      </c>
      <c r="F2509" s="16">
        <f>'[2]NP Inflow data'!C2509</f>
        <v>1.6049833072761699</v>
      </c>
      <c r="G2509" s="16">
        <f t="shared" si="86"/>
        <v>-6.4934552127238305</v>
      </c>
      <c r="H2509">
        <v>899.06</v>
      </c>
    </row>
    <row r="2510" spans="1:8">
      <c r="A2510">
        <v>959.07</v>
      </c>
      <c r="B2510" s="19">
        <f>'[2]NP Inflow data'!F2510</f>
        <v>1.7018031388514101</v>
      </c>
      <c r="C2510" s="13">
        <f t="shared" si="87"/>
        <v>1.7018031388514101</v>
      </c>
      <c r="E2510">
        <v>899.07</v>
      </c>
      <c r="F2510" s="16">
        <f>'[2]NP Inflow data'!C2510</f>
        <v>1.6106578168702601</v>
      </c>
      <c r="G2510" s="16">
        <f t="shared" si="86"/>
        <v>-6.4877807031297401</v>
      </c>
      <c r="H2510">
        <v>899.07</v>
      </c>
    </row>
    <row r="2511" spans="1:8">
      <c r="A2511">
        <v>959.08</v>
      </c>
      <c r="B2511" s="19">
        <f>'[2]NP Inflow data'!F2511</f>
        <v>1.70394720153322</v>
      </c>
      <c r="C2511" s="13">
        <f t="shared" si="87"/>
        <v>1.70394720153322</v>
      </c>
      <c r="E2511">
        <v>899.08</v>
      </c>
      <c r="F2511" s="16">
        <f>'[2]NP Inflow data'!C2511</f>
        <v>1.6163574420503399</v>
      </c>
      <c r="G2511" s="16">
        <f t="shared" si="86"/>
        <v>-6.48208107794966</v>
      </c>
      <c r="H2511">
        <v>899.08</v>
      </c>
    </row>
    <row r="2512" spans="1:8">
      <c r="A2512">
        <v>959.09</v>
      </c>
      <c r="B2512" s="19">
        <f>'[2]NP Inflow data'!F2512</f>
        <v>1.70609363976636</v>
      </c>
      <c r="C2512" s="13">
        <f t="shared" si="87"/>
        <v>1.70609363976636</v>
      </c>
      <c r="E2512">
        <v>899.09</v>
      </c>
      <c r="F2512" s="16">
        <f>'[2]NP Inflow data'!C2512</f>
        <v>1.62208170829896</v>
      </c>
      <c r="G2512" s="16">
        <f t="shared" si="86"/>
        <v>-6.4763568117010397</v>
      </c>
      <c r="H2512">
        <v>899.09</v>
      </c>
    </row>
    <row r="2513" spans="1:8">
      <c r="A2513">
        <v>959.1</v>
      </c>
      <c r="B2513" s="19">
        <f>'[2]NP Inflow data'!F2513</f>
        <v>1.70824259921174</v>
      </c>
      <c r="C2513" s="13">
        <f t="shared" si="87"/>
        <v>1.70824259921174</v>
      </c>
      <c r="E2513">
        <v>899.1</v>
      </c>
      <c r="F2513" s="16">
        <f>'[2]NP Inflow data'!C2513</f>
        <v>1.6278301410986</v>
      </c>
      <c r="G2513" s="16">
        <f t="shared" si="86"/>
        <v>-6.4706083789014004</v>
      </c>
      <c r="H2513">
        <v>899.1</v>
      </c>
    </row>
    <row r="2514" spans="1:8">
      <c r="A2514">
        <v>959.11</v>
      </c>
      <c r="B2514" s="19">
        <f>'[2]NP Inflow data'!F2514</f>
        <v>1.71039422553027</v>
      </c>
      <c r="C2514" s="13">
        <f t="shared" si="87"/>
        <v>1.71039422553027</v>
      </c>
      <c r="E2514">
        <v>899.11</v>
      </c>
      <c r="F2514" s="16">
        <f>'[2]NP Inflow data'!C2514</f>
        <v>1.63360226593175</v>
      </c>
      <c r="G2514" s="16">
        <f t="shared" si="86"/>
        <v>-6.46483625406825</v>
      </c>
      <c r="H2514">
        <v>899.11</v>
      </c>
    </row>
    <row r="2515" spans="1:8">
      <c r="A2515">
        <v>959.12</v>
      </c>
      <c r="B2515" s="19">
        <f>'[2]NP Inflow data'!F2515</f>
        <v>1.71254866438285</v>
      </c>
      <c r="C2515" s="13">
        <f t="shared" si="87"/>
        <v>1.71254866438285</v>
      </c>
      <c r="E2515">
        <v>899.12</v>
      </c>
      <c r="F2515" s="16">
        <f>'[2]NP Inflow data'!C2515</f>
        <v>1.6393976082809001</v>
      </c>
      <c r="G2515" s="16">
        <f t="shared" si="86"/>
        <v>-6.4590409117191001</v>
      </c>
      <c r="H2515">
        <v>899.12</v>
      </c>
    </row>
    <row r="2516" spans="1:8">
      <c r="A2516">
        <v>959.13</v>
      </c>
      <c r="B2516" s="19">
        <f>'[2]NP Inflow data'!F2516</f>
        <v>1.71470606143038</v>
      </c>
      <c r="C2516" s="13">
        <f t="shared" si="87"/>
        <v>1.71470606143038</v>
      </c>
      <c r="E2516">
        <v>899.13</v>
      </c>
      <c r="F2516" s="16">
        <f>'[2]NP Inflow data'!C2516</f>
        <v>1.64521569362852</v>
      </c>
      <c r="G2516" s="16">
        <f t="shared" si="86"/>
        <v>-6.4532228263714799</v>
      </c>
      <c r="H2516">
        <v>899.13</v>
      </c>
    </row>
    <row r="2517" spans="1:8">
      <c r="A2517">
        <v>959.14</v>
      </c>
      <c r="B2517" s="19">
        <f>'[2]NP Inflow data'!F2517</f>
        <v>1.71686656233379</v>
      </c>
      <c r="C2517" s="13">
        <f t="shared" si="87"/>
        <v>1.71686656233379</v>
      </c>
      <c r="E2517">
        <v>899.14</v>
      </c>
      <c r="F2517" s="16">
        <f>'[2]NP Inflow data'!C2517</f>
        <v>1.6510560474571101</v>
      </c>
      <c r="G2517" s="16">
        <f t="shared" si="86"/>
        <v>-6.4473824725428903</v>
      </c>
      <c r="H2517">
        <v>899.14</v>
      </c>
    </row>
    <row r="2518" spans="1:8">
      <c r="A2518">
        <v>959.15</v>
      </c>
      <c r="B2518" s="19">
        <f>'[2]NP Inflow data'!F2518</f>
        <v>1.7190303127539599</v>
      </c>
      <c r="C2518" s="13">
        <f t="shared" si="87"/>
        <v>1.7190303127539599</v>
      </c>
      <c r="E2518">
        <v>899.15</v>
      </c>
      <c r="F2518" s="16">
        <f>'[2]NP Inflow data'!C2518</f>
        <v>1.6569181952491501</v>
      </c>
      <c r="G2518" s="16">
        <f t="shared" si="86"/>
        <v>-6.4415203247508499</v>
      </c>
      <c r="H2518">
        <v>899.15</v>
      </c>
    </row>
    <row r="2519" spans="1:8">
      <c r="A2519">
        <v>959.16</v>
      </c>
      <c r="B2519" s="19">
        <f>'[2]NP Inflow data'!F2519</f>
        <v>1.7211974583518099</v>
      </c>
      <c r="C2519" s="13">
        <f t="shared" si="87"/>
        <v>1.7211974583518099</v>
      </c>
      <c r="E2519">
        <v>899.16</v>
      </c>
      <c r="F2519" s="16">
        <f>'[2]NP Inflow data'!C2519</f>
        <v>1.66280166248713</v>
      </c>
      <c r="G2519" s="16">
        <f t="shared" si="86"/>
        <v>-6.4356368575128702</v>
      </c>
      <c r="H2519">
        <v>899.16</v>
      </c>
    </row>
    <row r="2520" spans="1:8">
      <c r="A2520">
        <v>959.17</v>
      </c>
      <c r="B2520" s="19">
        <f>'[2]NP Inflow data'!F2520</f>
        <v>1.7233681447882401</v>
      </c>
      <c r="C2520" s="13">
        <f t="shared" si="87"/>
        <v>1.7233681447882401</v>
      </c>
      <c r="E2520">
        <v>899.17</v>
      </c>
      <c r="F2520" s="16">
        <f>'[2]NP Inflow data'!C2520</f>
        <v>1.66870597465353</v>
      </c>
      <c r="G2520" s="16">
        <f t="shared" si="86"/>
        <v>-6.4297325453464698</v>
      </c>
      <c r="H2520">
        <v>899.17</v>
      </c>
    </row>
    <row r="2521" spans="1:8">
      <c r="A2521">
        <v>959.18</v>
      </c>
      <c r="B2521" s="19">
        <f>'[2]NP Inflow data'!F2521</f>
        <v>1.7255425177241599</v>
      </c>
      <c r="C2521" s="13">
        <f t="shared" si="87"/>
        <v>1.7255425177241599</v>
      </c>
      <c r="E2521">
        <v>899.18</v>
      </c>
      <c r="F2521" s="16">
        <f>'[2]NP Inflow data'!C2521</f>
        <v>1.67463065723083</v>
      </c>
      <c r="G2521" s="16">
        <f t="shared" si="86"/>
        <v>-6.4238078627691699</v>
      </c>
      <c r="H2521">
        <v>899.18</v>
      </c>
    </row>
    <row r="2522" spans="1:8">
      <c r="A2522">
        <v>959.19</v>
      </c>
      <c r="B2522" s="19">
        <f>'[2]NP Inflow data'!F2522</f>
        <v>1.7277207228205</v>
      </c>
      <c r="C2522" s="13">
        <f t="shared" si="87"/>
        <v>1.7277207228205</v>
      </c>
      <c r="E2522">
        <v>899.19</v>
      </c>
      <c r="F2522" s="16">
        <f>'[2]NP Inflow data'!C2522</f>
        <v>1.6805752357015999</v>
      </c>
      <c r="G2522" s="16">
        <f t="shared" si="86"/>
        <v>-6.4178632842984005</v>
      </c>
      <c r="H2522">
        <v>899.19</v>
      </c>
    </row>
    <row r="2523" spans="1:8">
      <c r="A2523">
        <v>959.2</v>
      </c>
      <c r="B2523" s="19">
        <f>'[2]NP Inflow data'!F2523</f>
        <v>1.7299029057381201</v>
      </c>
      <c r="C2523" s="13">
        <f t="shared" si="87"/>
        <v>1.7299029057381201</v>
      </c>
      <c r="E2523">
        <v>899.2</v>
      </c>
      <c r="F2523" s="16">
        <f>'[2]NP Inflow data'!C2523</f>
        <v>1.6865392355481701</v>
      </c>
      <c r="G2523" s="16">
        <f t="shared" si="86"/>
        <v>-6.4118992844518301</v>
      </c>
      <c r="H2523">
        <v>899.2</v>
      </c>
    </row>
    <row r="2524" spans="1:8">
      <c r="A2524">
        <v>959.21</v>
      </c>
      <c r="B2524" s="19">
        <f>'[2]NP Inflow data'!F2524</f>
        <v>1.7320892121379401</v>
      </c>
      <c r="C2524" s="13">
        <f t="shared" si="87"/>
        <v>1.7320892121379401</v>
      </c>
      <c r="E2524">
        <v>899.21</v>
      </c>
      <c r="F2524" s="16">
        <f>'[2]NP Inflow data'!C2524</f>
        <v>1.6925221822531</v>
      </c>
      <c r="G2524" s="16">
        <f t="shared" si="86"/>
        <v>-6.4059163377469002</v>
      </c>
      <c r="H2524">
        <v>899.21</v>
      </c>
    </row>
    <row r="2525" spans="1:8">
      <c r="A2525">
        <v>959.22</v>
      </c>
      <c r="B2525" s="19">
        <f>'[2]NP Inflow data'!F2525</f>
        <v>1.73427978768088</v>
      </c>
      <c r="C2525" s="13">
        <f t="shared" si="87"/>
        <v>1.73427978768088</v>
      </c>
      <c r="E2525">
        <v>899.22</v>
      </c>
      <c r="F2525" s="16">
        <f>'[2]NP Inflow data'!C2525</f>
        <v>1.69852360129888</v>
      </c>
      <c r="G2525" s="16">
        <f t="shared" si="86"/>
        <v>-6.3999149187011204</v>
      </c>
      <c r="H2525">
        <v>899.22</v>
      </c>
    </row>
    <row r="2526" spans="1:8">
      <c r="A2526">
        <v>959.23</v>
      </c>
      <c r="B2526" s="19">
        <f>'[2]NP Inflow data'!F2526</f>
        <v>1.73647477802784</v>
      </c>
      <c r="C2526" s="13">
        <f t="shared" si="87"/>
        <v>1.73647477802784</v>
      </c>
      <c r="E2526">
        <v>899.23</v>
      </c>
      <c r="F2526" s="16">
        <f>'[2]NP Inflow data'!C2526</f>
        <v>1.7045430181679899</v>
      </c>
      <c r="G2526" s="16">
        <f t="shared" si="86"/>
        <v>-6.3938955018320103</v>
      </c>
      <c r="H2526">
        <v>899.23</v>
      </c>
    </row>
    <row r="2527" spans="1:8">
      <c r="A2527">
        <v>959.24</v>
      </c>
      <c r="B2527" s="19">
        <f>'[2]NP Inflow data'!F2527</f>
        <v>1.73867432883972</v>
      </c>
      <c r="C2527" s="13">
        <f t="shared" si="87"/>
        <v>1.73867432883972</v>
      </c>
      <c r="E2527">
        <v>899.24</v>
      </c>
      <c r="F2527" s="16">
        <f>'[2]NP Inflow data'!C2527</f>
        <v>1.71057995834292</v>
      </c>
      <c r="G2527" s="16">
        <f t="shared" si="86"/>
        <v>-6.3878585616570804</v>
      </c>
      <c r="H2527">
        <v>899.24</v>
      </c>
    </row>
    <row r="2528" spans="1:8">
      <c r="A2528">
        <v>959.25</v>
      </c>
      <c r="B2528" s="19">
        <f>'[2]NP Inflow data'!F2528</f>
        <v>1.74087858577743</v>
      </c>
      <c r="C2528" s="13">
        <f t="shared" si="87"/>
        <v>1.74087858577743</v>
      </c>
      <c r="E2528">
        <v>899.25</v>
      </c>
      <c r="F2528" s="16">
        <f>'[2]NP Inflow data'!C2528</f>
        <v>1.71663394730615</v>
      </c>
      <c r="G2528" s="16">
        <f t="shared" si="86"/>
        <v>-6.3818045726938504</v>
      </c>
      <c r="H2528">
        <v>899.25</v>
      </c>
    </row>
    <row r="2529" spans="1:8">
      <c r="A2529">
        <v>959.26</v>
      </c>
      <c r="B2529" s="19">
        <f>'[2]NP Inflow data'!F2529</f>
        <v>1.7430876945018701</v>
      </c>
      <c r="C2529" s="13">
        <f t="shared" si="87"/>
        <v>1.7430876945018701</v>
      </c>
      <c r="E2529">
        <v>899.26</v>
      </c>
      <c r="F2529" s="16">
        <f>'[2]NP Inflow data'!C2529</f>
        <v>1.7227045105401599</v>
      </c>
      <c r="G2529" s="16">
        <f t="shared" si="86"/>
        <v>-6.3757340094598405</v>
      </c>
      <c r="H2529">
        <v>899.26</v>
      </c>
    </row>
    <row r="2530" spans="1:8">
      <c r="A2530">
        <v>959.27</v>
      </c>
      <c r="B2530" s="19">
        <f>'[2]NP Inflow data'!F2530</f>
        <v>1.74530180067396</v>
      </c>
      <c r="C2530" s="13">
        <f t="shared" si="87"/>
        <v>1.74530180067396</v>
      </c>
      <c r="E2530">
        <v>899.27</v>
      </c>
      <c r="F2530" s="16">
        <f>'[2]NP Inflow data'!C2530</f>
        <v>1.7287911735274499</v>
      </c>
      <c r="G2530" s="16">
        <f t="shared" si="86"/>
        <v>-6.3696473464725507</v>
      </c>
      <c r="H2530">
        <v>899.27</v>
      </c>
    </row>
    <row r="2531" spans="1:8">
      <c r="A2531">
        <v>959.28</v>
      </c>
      <c r="B2531" s="19">
        <f>'[2]NP Inflow data'!F2531</f>
        <v>1.7475210499545999</v>
      </c>
      <c r="C2531" s="13">
        <f t="shared" si="87"/>
        <v>1.7475210499545999</v>
      </c>
      <c r="E2531">
        <v>899.28</v>
      </c>
      <c r="F2531" s="16">
        <f>'[2]NP Inflow data'!C2531</f>
        <v>1.7348934617505001</v>
      </c>
      <c r="G2531" s="16">
        <f t="shared" si="86"/>
        <v>-6.3635450582494997</v>
      </c>
      <c r="H2531">
        <v>899.28</v>
      </c>
    </row>
    <row r="2532" spans="1:8">
      <c r="A2532">
        <v>959.29</v>
      </c>
      <c r="B2532" s="19">
        <f>'[2]NP Inflow data'!F2532</f>
        <v>1.7497455880046999</v>
      </c>
      <c r="C2532" s="13">
        <f t="shared" si="87"/>
        <v>1.7497455880046999</v>
      </c>
      <c r="E2532">
        <v>899.29</v>
      </c>
      <c r="F2532" s="16">
        <f>'[2]NP Inflow data'!C2532</f>
        <v>1.74101090069179</v>
      </c>
      <c r="G2532" s="16">
        <f t="shared" si="86"/>
        <v>-6.3574276193082104</v>
      </c>
      <c r="H2532">
        <v>899.29</v>
      </c>
    </row>
    <row r="2533" spans="1:8">
      <c r="A2533">
        <v>959.3</v>
      </c>
      <c r="B2533" s="19">
        <f>'[2]NP Inflow data'!F2533</f>
        <v>1.7519755604851499</v>
      </c>
      <c r="C2533" s="13">
        <f t="shared" si="87"/>
        <v>1.7519755604851499</v>
      </c>
      <c r="E2533">
        <v>899.3</v>
      </c>
      <c r="F2533" s="16">
        <f>'[2]NP Inflow data'!C2533</f>
        <v>1.7471430158338099</v>
      </c>
      <c r="G2533" s="16">
        <f t="shared" si="86"/>
        <v>-6.35129550416619</v>
      </c>
      <c r="H2533">
        <v>899.3</v>
      </c>
    </row>
    <row r="2534" spans="1:8">
      <c r="A2534">
        <v>959.31</v>
      </c>
      <c r="B2534" s="19">
        <f>'[2]NP Inflow data'!F2534</f>
        <v>1.7542111130568701</v>
      </c>
      <c r="C2534" s="13">
        <f t="shared" si="87"/>
        <v>1.7542111130568701</v>
      </c>
      <c r="E2534">
        <v>899.31</v>
      </c>
      <c r="F2534" s="16">
        <f>'[2]NP Inflow data'!C2534</f>
        <v>1.75328933265904</v>
      </c>
      <c r="G2534" s="16">
        <f t="shared" si="86"/>
        <v>-6.3451491873409598</v>
      </c>
      <c r="H2534">
        <v>899.31</v>
      </c>
    </row>
    <row r="2535" spans="1:8">
      <c r="A2535">
        <v>959.32</v>
      </c>
      <c r="B2535" s="19">
        <f>'[2]NP Inflow data'!F2535</f>
        <v>1.7564523913807999</v>
      </c>
      <c r="C2535" s="13">
        <f t="shared" si="87"/>
        <v>1.7564523913807999</v>
      </c>
      <c r="E2535">
        <v>899.32</v>
      </c>
      <c r="F2535" s="16">
        <f>'[2]NP Inflow data'!C2535</f>
        <v>1.7594493766500301</v>
      </c>
      <c r="G2535" s="16">
        <f t="shared" si="86"/>
        <v>-6.3389891433499699</v>
      </c>
      <c r="H2535">
        <v>899.32</v>
      </c>
    </row>
    <row r="2536" spans="1:8">
      <c r="A2536">
        <v>959.33</v>
      </c>
      <c r="B2536" s="19">
        <f>'[2]NP Inflow data'!F2536</f>
        <v>1.7586995411177699</v>
      </c>
      <c r="C2536" s="13">
        <f t="shared" si="87"/>
        <v>1.7586995411177699</v>
      </c>
      <c r="E2536">
        <v>899.33</v>
      </c>
      <c r="F2536" s="16">
        <f>'[2]NP Inflow data'!C2536</f>
        <v>1.76562267328915</v>
      </c>
      <c r="G2536" s="16">
        <f t="shared" si="86"/>
        <v>-6.33281584671085</v>
      </c>
      <c r="H2536">
        <v>899.33</v>
      </c>
    </row>
    <row r="2537" spans="1:8">
      <c r="A2537">
        <v>959.34</v>
      </c>
      <c r="B2537" s="19">
        <f>'[2]NP Inflow data'!F2537</f>
        <v>1.7609527079287299</v>
      </c>
      <c r="C2537" s="13">
        <f t="shared" si="87"/>
        <v>1.7609527079287299</v>
      </c>
      <c r="E2537">
        <v>899.34</v>
      </c>
      <c r="F2537" s="16">
        <f>'[2]NP Inflow data'!C2537</f>
        <v>1.77180874805893</v>
      </c>
      <c r="G2537" s="16">
        <f t="shared" si="86"/>
        <v>-6.3266297719410698</v>
      </c>
      <c r="H2537">
        <v>899.34</v>
      </c>
    </row>
    <row r="2538" spans="1:8">
      <c r="A2538">
        <v>959.35</v>
      </c>
      <c r="B2538" s="19">
        <f>'[2]NP Inflow data'!F2538</f>
        <v>1.7632120374745801</v>
      </c>
      <c r="C2538" s="13">
        <f t="shared" si="87"/>
        <v>1.7632120374745801</v>
      </c>
      <c r="E2538">
        <v>899.35</v>
      </c>
      <c r="F2538" s="16">
        <f>'[2]NP Inflow data'!C2538</f>
        <v>1.77800712644186</v>
      </c>
      <c r="G2538" s="16">
        <f t="shared" si="86"/>
        <v>-6.32043139355814</v>
      </c>
      <c r="H2538">
        <v>899.35</v>
      </c>
    </row>
    <row r="2539" spans="1:8">
      <c r="A2539">
        <v>959.36</v>
      </c>
      <c r="B2539" s="19">
        <f>'[2]NP Inflow data'!F2539</f>
        <v>1.76547767541623</v>
      </c>
      <c r="C2539" s="13">
        <f t="shared" si="87"/>
        <v>1.76547767541623</v>
      </c>
      <c r="E2539">
        <v>899.36</v>
      </c>
      <c r="F2539" s="16">
        <f>'[2]NP Inflow data'!C2539</f>
        <v>1.7842173339204399</v>
      </c>
      <c r="G2539" s="16">
        <f t="shared" si="86"/>
        <v>-6.3142211860795605</v>
      </c>
      <c r="H2539">
        <v>899.36</v>
      </c>
    </row>
    <row r="2540" spans="1:8">
      <c r="A2540">
        <v>959.37</v>
      </c>
      <c r="B2540" s="19">
        <f>'[2]NP Inflow data'!F2540</f>
        <v>1.7677497674145799</v>
      </c>
      <c r="C2540" s="13">
        <f t="shared" si="87"/>
        <v>1.7677497674145799</v>
      </c>
      <c r="E2540">
        <v>899.37</v>
      </c>
      <c r="F2540" s="16">
        <f>'[2]NP Inflow data'!C2540</f>
        <v>1.79043889597713</v>
      </c>
      <c r="G2540" s="16">
        <f t="shared" si="86"/>
        <v>-6.3079996240228704</v>
      </c>
      <c r="H2540">
        <v>899.37</v>
      </c>
    </row>
    <row r="2541" spans="1:8">
      <c r="A2541">
        <v>959.38</v>
      </c>
      <c r="B2541" s="19">
        <f>'[2]NP Inflow data'!F2541</f>
        <v>1.77002845913054</v>
      </c>
      <c r="C2541" s="13">
        <f t="shared" si="87"/>
        <v>1.77002845913054</v>
      </c>
      <c r="E2541">
        <v>899.38</v>
      </c>
      <c r="F2541" s="16">
        <f>'[2]NP Inflow data'!C2541</f>
        <v>1.7966713380944399</v>
      </c>
      <c r="G2541" s="16">
        <f t="shared" si="86"/>
        <v>-6.3017671819055607</v>
      </c>
      <c r="H2541">
        <v>899.38</v>
      </c>
    </row>
    <row r="2542" spans="1:8">
      <c r="A2542">
        <v>959.39</v>
      </c>
      <c r="B2542" s="19">
        <f>'[2]NP Inflow data'!F2542</f>
        <v>1.77231389622502</v>
      </c>
      <c r="C2542" s="13">
        <f t="shared" si="87"/>
        <v>1.77231389622502</v>
      </c>
      <c r="E2542">
        <v>899.39</v>
      </c>
      <c r="F2542" s="16">
        <f>'[2]NP Inflow data'!C2542</f>
        <v>1.8029141857548401</v>
      </c>
      <c r="G2542" s="16">
        <f t="shared" si="86"/>
        <v>-6.2955243342451599</v>
      </c>
      <c r="H2542">
        <v>899.39</v>
      </c>
    </row>
    <row r="2543" spans="1:8">
      <c r="A2543">
        <v>959.4</v>
      </c>
      <c r="B2543" s="19">
        <f>'[2]NP Inflow data'!F2543</f>
        <v>1.77460622435891</v>
      </c>
      <c r="C2543" s="13">
        <f t="shared" si="87"/>
        <v>1.77460622435891</v>
      </c>
      <c r="E2543">
        <v>899.4</v>
      </c>
      <c r="F2543" s="16">
        <f>'[2]NP Inflow data'!C2543</f>
        <v>1.8091669644408199</v>
      </c>
      <c r="G2543" s="16">
        <f t="shared" si="86"/>
        <v>-6.2892715555591803</v>
      </c>
      <c r="H2543">
        <v>899.4</v>
      </c>
    </row>
    <row r="2544" spans="1:8">
      <c r="A2544">
        <v>959.41</v>
      </c>
      <c r="B2544" s="19">
        <f>'[2]NP Inflow data'!F2544</f>
        <v>1.77690558919314</v>
      </c>
      <c r="C2544" s="13">
        <f t="shared" si="87"/>
        <v>1.77690558919314</v>
      </c>
      <c r="E2544">
        <v>899.41</v>
      </c>
      <c r="F2544" s="16">
        <f>'[2]NP Inflow data'!C2544</f>
        <v>1.8154291996348699</v>
      </c>
      <c r="G2544" s="16">
        <f t="shared" si="86"/>
        <v>-6.2830093203651298</v>
      </c>
      <c r="H2544">
        <v>899.41</v>
      </c>
    </row>
    <row r="2545" spans="1:8">
      <c r="A2545">
        <v>959.42</v>
      </c>
      <c r="B2545" s="19">
        <f>'[2]NP Inflow data'!F2545</f>
        <v>1.7792121363886</v>
      </c>
      <c r="C2545" s="13">
        <f t="shared" si="87"/>
        <v>1.7792121363886</v>
      </c>
      <c r="E2545">
        <v>899.42</v>
      </c>
      <c r="F2545" s="16">
        <f>'[2]NP Inflow data'!C2545</f>
        <v>1.8217004168194699</v>
      </c>
      <c r="G2545" s="16">
        <f t="shared" si="86"/>
        <v>-6.2767381031805307</v>
      </c>
      <c r="H2545">
        <v>899.42</v>
      </c>
    </row>
    <row r="2546" spans="1:8">
      <c r="A2546">
        <v>959.43</v>
      </c>
      <c r="B2546" s="19">
        <f>'[2]NP Inflow data'!F2546</f>
        <v>1.78152601160619</v>
      </c>
      <c r="C2546" s="13">
        <f t="shared" si="87"/>
        <v>1.78152601160619</v>
      </c>
      <c r="E2546">
        <v>899.43</v>
      </c>
      <c r="F2546" s="16">
        <f>'[2]NP Inflow data'!C2546</f>
        <v>1.8279801414771</v>
      </c>
      <c r="G2546" s="16">
        <f t="shared" si="86"/>
        <v>-6.2704583785228998</v>
      </c>
      <c r="H2546">
        <v>899.43</v>
      </c>
    </row>
    <row r="2547" spans="1:8">
      <c r="A2547">
        <v>959.44</v>
      </c>
      <c r="B2547" s="19">
        <f>'[2]NP Inflow data'!F2547</f>
        <v>1.7838473605068601</v>
      </c>
      <c r="C2547" s="13">
        <f t="shared" si="87"/>
        <v>1.7838473605068601</v>
      </c>
      <c r="E2547">
        <v>899.44</v>
      </c>
      <c r="F2547" s="16">
        <f>'[2]NP Inflow data'!C2547</f>
        <v>1.8342678990903201</v>
      </c>
      <c r="G2547" s="16">
        <f t="shared" si="86"/>
        <v>-6.2641706209096801</v>
      </c>
      <c r="H2547">
        <v>899.44</v>
      </c>
    </row>
    <row r="2548" spans="1:8">
      <c r="A2548">
        <v>959.45</v>
      </c>
      <c r="B2548" s="19">
        <f>'[2]NP Inflow data'!F2548</f>
        <v>1.78617632875146</v>
      </c>
      <c r="C2548" s="13">
        <f t="shared" si="87"/>
        <v>1.78617632875146</v>
      </c>
      <c r="E2548">
        <v>899.45</v>
      </c>
      <c r="F2548" s="16">
        <f>'[2]NP Inflow data'!C2548</f>
        <v>1.8405632151414799</v>
      </c>
      <c r="G2548" s="16">
        <f t="shared" si="86"/>
        <v>-6.2578753048585201</v>
      </c>
      <c r="H2548">
        <v>899.45</v>
      </c>
    </row>
    <row r="2549" spans="1:8">
      <c r="A2549">
        <v>959.46</v>
      </c>
      <c r="B2549" s="19">
        <f>'[2]NP Inflow data'!F2549</f>
        <v>1.78851306200091</v>
      </c>
      <c r="C2549" s="13">
        <f t="shared" si="87"/>
        <v>1.78851306200091</v>
      </c>
      <c r="E2549">
        <v>899.46</v>
      </c>
      <c r="F2549" s="16">
        <f>'[2]NP Inflow data'!C2549</f>
        <v>1.84686561511313</v>
      </c>
      <c r="G2549" s="16">
        <f t="shared" si="86"/>
        <v>-6.2515729048868707</v>
      </c>
      <c r="H2549">
        <v>899.46</v>
      </c>
    </row>
    <row r="2550" spans="1:8">
      <c r="A2550">
        <v>959.47</v>
      </c>
      <c r="B2550" s="19">
        <f>'[2]NP Inflow data'!F2550</f>
        <v>1.7908577059161299</v>
      </c>
      <c r="C2550" s="13">
        <f t="shared" si="87"/>
        <v>1.7908577059161299</v>
      </c>
      <c r="E2550">
        <v>899.47</v>
      </c>
      <c r="F2550" s="16">
        <f>'[2]NP Inflow data'!C2550</f>
        <v>1.8531746244877501</v>
      </c>
      <c r="G2550" s="16">
        <f t="shared" si="86"/>
        <v>-6.2452638955122506</v>
      </c>
      <c r="H2550">
        <v>899.47</v>
      </c>
    </row>
    <row r="2551" spans="1:8">
      <c r="A2551">
        <v>959.48</v>
      </c>
      <c r="B2551" s="19">
        <f>'[2]NP Inflow data'!F2551</f>
        <v>1.7932104061580101</v>
      </c>
      <c r="C2551" s="13">
        <f t="shared" si="87"/>
        <v>1.7932104061580101</v>
      </c>
      <c r="E2551">
        <v>899.48</v>
      </c>
      <c r="F2551" s="16">
        <f>'[2]NP Inflow data'!C2551</f>
        <v>1.85948976874783</v>
      </c>
      <c r="G2551" s="16">
        <f t="shared" si="86"/>
        <v>-6.2389487512521704</v>
      </c>
      <c r="H2551">
        <v>899.48</v>
      </c>
    </row>
    <row r="2552" spans="1:8">
      <c r="A2552">
        <v>959.49</v>
      </c>
      <c r="B2552" s="19">
        <f>'[2]NP Inflow data'!F2552</f>
        <v>1.79557130838747</v>
      </c>
      <c r="C2552" s="13">
        <f t="shared" si="87"/>
        <v>1.79557130838747</v>
      </c>
      <c r="E2552">
        <v>899.49</v>
      </c>
      <c r="F2552" s="16">
        <f>'[2]NP Inflow data'!C2552</f>
        <v>1.8658105733758601</v>
      </c>
      <c r="G2552" s="16">
        <f t="shared" si="86"/>
        <v>-6.2326279466241399</v>
      </c>
      <c r="H2552">
        <v>899.49</v>
      </c>
    </row>
    <row r="2553" spans="1:8">
      <c r="A2553">
        <v>959.5</v>
      </c>
      <c r="B2553" s="19">
        <f>'[2]NP Inflow data'!F2553</f>
        <v>1.79794055826541</v>
      </c>
      <c r="C2553" s="13">
        <f t="shared" si="87"/>
        <v>1.79794055826541</v>
      </c>
      <c r="E2553">
        <v>899.5</v>
      </c>
      <c r="F2553" s="16">
        <f>'[2]NP Inflow data'!C2553</f>
        <v>1.8721365638543299</v>
      </c>
      <c r="G2553" s="16">
        <f t="shared" si="86"/>
        <v>-6.2263019561456705</v>
      </c>
      <c r="H2553">
        <v>899.5</v>
      </c>
    </row>
    <row r="2554" spans="1:8">
      <c r="A2554">
        <v>959.51</v>
      </c>
      <c r="B2554" s="19">
        <f>'[2]NP Inflow data'!F2554</f>
        <v>1.80031830145274</v>
      </c>
      <c r="C2554" s="13">
        <f t="shared" si="87"/>
        <v>1.80031830145274</v>
      </c>
      <c r="E2554">
        <v>899.51</v>
      </c>
      <c r="F2554" s="16">
        <f>'[2]NP Inflow data'!C2554</f>
        <v>1.87846726566571</v>
      </c>
      <c r="G2554" s="16">
        <f t="shared" si="86"/>
        <v>-6.2199712543342898</v>
      </c>
      <c r="H2554">
        <v>899.51</v>
      </c>
    </row>
    <row r="2555" spans="1:8">
      <c r="A2555">
        <v>959.52</v>
      </c>
      <c r="B2555" s="19">
        <f>'[2]NP Inflow data'!F2555</f>
        <v>1.80270468361037</v>
      </c>
      <c r="C2555" s="13">
        <f t="shared" si="87"/>
        <v>1.80270468361037</v>
      </c>
      <c r="E2555">
        <v>899.52</v>
      </c>
      <c r="F2555" s="16">
        <f>'[2]NP Inflow data'!C2555</f>
        <v>1.8848022042924899</v>
      </c>
      <c r="G2555" s="16">
        <f t="shared" si="86"/>
        <v>-6.2136363157075101</v>
      </c>
      <c r="H2555">
        <v>899.52</v>
      </c>
    </row>
    <row r="2556" spans="1:8">
      <c r="A2556">
        <v>959.53</v>
      </c>
      <c r="B2556" s="19">
        <f>'[2]NP Inflow data'!F2556</f>
        <v>1.80509985039919</v>
      </c>
      <c r="C2556" s="13">
        <f t="shared" si="87"/>
        <v>1.80509985039919</v>
      </c>
      <c r="E2556">
        <v>899.53</v>
      </c>
      <c r="F2556" s="16">
        <f>'[2]NP Inflow data'!C2556</f>
        <v>1.8911409052171499</v>
      </c>
      <c r="G2556" s="16">
        <f t="shared" si="86"/>
        <v>-6.20729761478285</v>
      </c>
      <c r="H2556">
        <v>899.53</v>
      </c>
    </row>
    <row r="2557" spans="1:8">
      <c r="A2557">
        <v>959.54</v>
      </c>
      <c r="B2557" s="19">
        <f>'[2]NP Inflow data'!F2557</f>
        <v>1.80750394748012</v>
      </c>
      <c r="C2557" s="13">
        <f t="shared" si="87"/>
        <v>1.80750394748012</v>
      </c>
      <c r="E2557">
        <v>899.54</v>
      </c>
      <c r="F2557" s="16">
        <f>'[2]NP Inflow data'!C2557</f>
        <v>1.8974828939221899</v>
      </c>
      <c r="G2557" s="16">
        <f t="shared" si="86"/>
        <v>-6.2009556260778105</v>
      </c>
      <c r="H2557">
        <v>899.54</v>
      </c>
    </row>
    <row r="2558" spans="1:8">
      <c r="A2558">
        <v>959.55</v>
      </c>
      <c r="B2558" s="19">
        <f>'[2]NP Inflow data'!F2558</f>
        <v>1.8099171205140601</v>
      </c>
      <c r="C2558" s="13">
        <f t="shared" si="87"/>
        <v>1.8099171205140601</v>
      </c>
      <c r="E2558">
        <v>899.55</v>
      </c>
      <c r="F2558" s="16">
        <f>'[2]NP Inflow data'!C2558</f>
        <v>1.9038276958900899</v>
      </c>
      <c r="G2558" s="16">
        <f t="shared" si="86"/>
        <v>-6.19461082410991</v>
      </c>
      <c r="H2558">
        <v>899.55</v>
      </c>
    </row>
    <row r="2559" spans="1:8">
      <c r="A2559">
        <v>959.56</v>
      </c>
      <c r="B2559" s="19">
        <f>'[2]NP Inflow data'!F2559</f>
        <v>1.8123395151619199</v>
      </c>
      <c r="C2559" s="13">
        <f t="shared" si="87"/>
        <v>1.8123395151619199</v>
      </c>
      <c r="E2559">
        <v>899.56</v>
      </c>
      <c r="F2559" s="16">
        <f>'[2]NP Inflow data'!C2559</f>
        <v>1.91017483660333</v>
      </c>
      <c r="G2559" s="16">
        <f t="shared" si="86"/>
        <v>-6.18826368339667</v>
      </c>
      <c r="H2559">
        <v>899.56</v>
      </c>
    </row>
    <row r="2560" spans="1:8">
      <c r="A2560">
        <v>959.57</v>
      </c>
      <c r="B2560" s="19">
        <f>'[2]NP Inflow data'!F2560</f>
        <v>1.81477127708463</v>
      </c>
      <c r="C2560" s="13">
        <f t="shared" si="87"/>
        <v>1.81477127708463</v>
      </c>
      <c r="E2560">
        <v>899.57</v>
      </c>
      <c r="F2560" s="16">
        <f>'[2]NP Inflow data'!C2560</f>
        <v>1.9165238415444701</v>
      </c>
      <c r="G2560" s="16">
        <f t="shared" si="86"/>
        <v>-6.1819146784555299</v>
      </c>
      <c r="H2560">
        <v>899.57</v>
      </c>
    </row>
    <row r="2561" spans="1:8">
      <c r="A2561">
        <v>959.58</v>
      </c>
      <c r="B2561" s="19">
        <f>'[2]NP Inflow data'!F2561</f>
        <v>1.81721255194304</v>
      </c>
      <c r="C2561" s="13">
        <f t="shared" si="87"/>
        <v>1.81721255194304</v>
      </c>
      <c r="E2561">
        <v>899.58</v>
      </c>
      <c r="F2561" s="16">
        <f>'[2]NP Inflow data'!C2561</f>
        <v>1.92287423619585</v>
      </c>
      <c r="G2561" s="16">
        <f t="shared" si="86"/>
        <v>-6.1755642838041505</v>
      </c>
      <c r="H2561">
        <v>899.58</v>
      </c>
    </row>
    <row r="2562" spans="1:8">
      <c r="A2562">
        <v>959.59</v>
      </c>
      <c r="B2562" s="19">
        <f>'[2]NP Inflow data'!F2562</f>
        <v>1.81966348539809</v>
      </c>
      <c r="C2562" s="13">
        <f t="shared" si="87"/>
        <v>1.81966348539809</v>
      </c>
      <c r="E2562">
        <v>899.59</v>
      </c>
      <c r="F2562" s="16">
        <f>'[2]NP Inflow data'!C2562</f>
        <v>1.9292255460400201</v>
      </c>
      <c r="G2562" s="16">
        <f t="shared" si="86"/>
        <v>-6.1692129739599801</v>
      </c>
      <c r="H2562">
        <v>899.59</v>
      </c>
    </row>
    <row r="2563" spans="1:8">
      <c r="A2563">
        <v>959.6</v>
      </c>
      <c r="B2563" s="19">
        <f>'[2]NP Inflow data'!F2563</f>
        <v>1.82212422311068</v>
      </c>
      <c r="C2563" s="13">
        <f t="shared" si="87"/>
        <v>1.82212422311068</v>
      </c>
      <c r="E2563">
        <v>899.6</v>
      </c>
      <c r="F2563" s="16">
        <f>'[2]NP Inflow data'!C2563</f>
        <v>1.93557729655948</v>
      </c>
      <c r="G2563" s="16">
        <f t="shared" si="86"/>
        <v>-6.1628612234405207</v>
      </c>
      <c r="H2563">
        <v>899.6</v>
      </c>
    </row>
    <row r="2564" spans="1:8">
      <c r="A2564">
        <v>959.61</v>
      </c>
      <c r="B2564" s="19">
        <f>'[2]NP Inflow data'!F2564</f>
        <v>1.8245949107417201</v>
      </c>
      <c r="C2564" s="13">
        <f t="shared" si="87"/>
        <v>1.8245949107417201</v>
      </c>
      <c r="E2564">
        <v>899.61</v>
      </c>
      <c r="F2564" s="16">
        <f>'[2]NP Inflow data'!C2564</f>
        <v>1.94192901323671</v>
      </c>
      <c r="G2564" s="16">
        <f t="shared" si="86"/>
        <v>-6.1565095067632907</v>
      </c>
      <c r="H2564">
        <v>899.61</v>
      </c>
    </row>
    <row r="2565" spans="1:8">
      <c r="A2565">
        <v>959.62</v>
      </c>
      <c r="B2565" s="19">
        <f>'[2]NP Inflow data'!F2565</f>
        <v>1.82707569395211</v>
      </c>
      <c r="C2565" s="13">
        <f t="shared" si="87"/>
        <v>1.82707569395211</v>
      </c>
      <c r="E2565">
        <v>899.62</v>
      </c>
      <c r="F2565" s="16">
        <f>'[2]NP Inflow data'!C2565</f>
        <v>1.9482802215541899</v>
      </c>
      <c r="G2565" s="16">
        <f t="shared" ref="G2565:G2628" si="88">F2565-$F$3103</f>
        <v>-6.1501582984458105</v>
      </c>
      <c r="H2565">
        <v>899.62</v>
      </c>
    </row>
    <row r="2566" spans="1:8">
      <c r="A2566">
        <v>959.63</v>
      </c>
      <c r="B2566" s="19">
        <f>'[2]NP Inflow data'!F2566</f>
        <v>1.82956671840276</v>
      </c>
      <c r="C2566" s="13">
        <f t="shared" ref="C2566:C2629" si="89">B2566-$B$24</f>
        <v>1.82956671840276</v>
      </c>
      <c r="E2566">
        <v>899.63</v>
      </c>
      <c r="F2566" s="16">
        <f>'[2]NP Inflow data'!C2566</f>
        <v>1.95463044699441</v>
      </c>
      <c r="G2566" s="16">
        <f t="shared" si="88"/>
        <v>-6.14380807300559</v>
      </c>
      <c r="H2566">
        <v>899.63</v>
      </c>
    </row>
    <row r="2567" spans="1:8">
      <c r="A2567">
        <v>959.64</v>
      </c>
      <c r="B2567" s="19">
        <f>'[2]NP Inflow data'!F2567</f>
        <v>1.83206812975458</v>
      </c>
      <c r="C2567" s="13">
        <f t="shared" si="89"/>
        <v>1.83206812975458</v>
      </c>
      <c r="E2567">
        <v>899.64</v>
      </c>
      <c r="F2567" s="16">
        <f>'[2]NP Inflow data'!C2567</f>
        <v>1.9609792150398599</v>
      </c>
      <c r="G2567" s="16">
        <f t="shared" si="88"/>
        <v>-6.1374593049601405</v>
      </c>
      <c r="H2567">
        <v>899.64</v>
      </c>
    </row>
    <row r="2568" spans="1:8">
      <c r="A2568">
        <v>959.65</v>
      </c>
      <c r="B2568" s="19">
        <f>'[2]NP Inflow data'!F2568</f>
        <v>1.8345800736684701</v>
      </c>
      <c r="C2568" s="13">
        <f t="shared" si="89"/>
        <v>1.8345800736684701</v>
      </c>
      <c r="E2568">
        <v>899.65</v>
      </c>
      <c r="F2568" s="16">
        <f>'[2]NP Inflow data'!C2568</f>
        <v>1.96732605117301</v>
      </c>
      <c r="G2568" s="16">
        <f t="shared" si="88"/>
        <v>-6.1311124688269905</v>
      </c>
      <c r="H2568">
        <v>899.65</v>
      </c>
    </row>
    <row r="2569" spans="1:8">
      <c r="A2569">
        <v>959.66</v>
      </c>
      <c r="B2569" s="19">
        <f>'[2]NP Inflow data'!F2569</f>
        <v>1.83710269580534</v>
      </c>
      <c r="C2569" s="13">
        <f t="shared" si="89"/>
        <v>1.83710269580534</v>
      </c>
      <c r="E2569">
        <v>899.66</v>
      </c>
      <c r="F2569" s="16">
        <f>'[2]NP Inflow data'!C2569</f>
        <v>1.9736704808763601</v>
      </c>
      <c r="G2569" s="16">
        <f t="shared" si="88"/>
        <v>-6.1247680391236399</v>
      </c>
      <c r="H2569">
        <v>899.66</v>
      </c>
    </row>
    <row r="2570" spans="1:8">
      <c r="A2570">
        <v>959.67</v>
      </c>
      <c r="B2570" s="19">
        <f>'[2]NP Inflow data'!F2570</f>
        <v>1.83963614182609</v>
      </c>
      <c r="C2570" s="13">
        <f t="shared" si="89"/>
        <v>1.83963614182609</v>
      </c>
      <c r="E2570">
        <v>899.67</v>
      </c>
      <c r="F2570" s="16">
        <f>'[2]NP Inflow data'!C2570</f>
        <v>1.98001202963239</v>
      </c>
      <c r="G2570" s="16">
        <f t="shared" si="88"/>
        <v>-6.11842649036761</v>
      </c>
      <c r="H2570">
        <v>899.67</v>
      </c>
    </row>
    <row r="2571" spans="1:8">
      <c r="A2571">
        <v>959.68</v>
      </c>
      <c r="B2571" s="19">
        <f>'[2]NP Inflow data'!F2571</f>
        <v>1.8421805573916299</v>
      </c>
      <c r="C2571" s="13">
        <f t="shared" si="89"/>
        <v>1.8421805573916299</v>
      </c>
      <c r="E2571">
        <v>899.68</v>
      </c>
      <c r="F2571" s="16">
        <f>'[2]NP Inflow data'!C2571</f>
        <v>1.9863502229235801</v>
      </c>
      <c r="G2571" s="16">
        <f t="shared" si="88"/>
        <v>-6.1120882970764203</v>
      </c>
      <c r="H2571">
        <v>899.68</v>
      </c>
    </row>
    <row r="2572" spans="1:8">
      <c r="A2572">
        <v>959.69</v>
      </c>
      <c r="B2572" s="19">
        <f>'[2]NP Inflow data'!F2572</f>
        <v>1.8447360881629</v>
      </c>
      <c r="C2572" s="13">
        <f t="shared" si="89"/>
        <v>1.8447360881629</v>
      </c>
      <c r="E2572">
        <v>899.69</v>
      </c>
      <c r="F2572" s="16">
        <f>'[2]NP Inflow data'!C2572</f>
        <v>1.99268458623249</v>
      </c>
      <c r="G2572" s="16">
        <f t="shared" si="88"/>
        <v>-6.1057539337675104</v>
      </c>
      <c r="H2572">
        <v>899.69</v>
      </c>
    </row>
    <row r="2573" spans="1:8">
      <c r="A2573">
        <v>959.7</v>
      </c>
      <c r="B2573" s="19">
        <f>'[2]NP Inflow data'!F2573</f>
        <v>1.84730287980074</v>
      </c>
      <c r="C2573" s="13">
        <f t="shared" si="89"/>
        <v>1.84730287980074</v>
      </c>
      <c r="E2573">
        <v>899.7</v>
      </c>
      <c r="F2573" s="16">
        <f>'[2]NP Inflow data'!C2573</f>
        <v>1.9990146450414601</v>
      </c>
      <c r="G2573" s="16">
        <f t="shared" si="88"/>
        <v>-6.0994238749585401</v>
      </c>
      <c r="H2573">
        <v>899.7</v>
      </c>
    </row>
    <row r="2574" spans="1:8">
      <c r="A2574">
        <v>959.71</v>
      </c>
      <c r="B2574" s="19">
        <f>'[2]NP Inflow data'!F2574</f>
        <v>1.8498810779660899</v>
      </c>
      <c r="C2574" s="13">
        <f t="shared" si="89"/>
        <v>1.8498810779660899</v>
      </c>
      <c r="E2574">
        <v>899.71</v>
      </c>
      <c r="F2574" s="16">
        <f>'[2]NP Inflow data'!C2574</f>
        <v>2.0053399248330601</v>
      </c>
      <c r="G2574" s="16">
        <f t="shared" si="88"/>
        <v>-6.0930985951669401</v>
      </c>
      <c r="H2574">
        <v>899.71</v>
      </c>
    </row>
    <row r="2575" spans="1:8">
      <c r="A2575">
        <v>959.72</v>
      </c>
      <c r="B2575" s="19">
        <f>'[2]NP Inflow data'!F2575</f>
        <v>1.8524708283198601</v>
      </c>
      <c r="C2575" s="13">
        <f t="shared" si="89"/>
        <v>1.8524708283198601</v>
      </c>
      <c r="E2575">
        <v>899.72</v>
      </c>
      <c r="F2575" s="16">
        <f>'[2]NP Inflow data'!C2575</f>
        <v>2.0116599510897601</v>
      </c>
      <c r="G2575" s="16">
        <f t="shared" si="88"/>
        <v>-6.0867785689102405</v>
      </c>
      <c r="H2575">
        <v>899.72</v>
      </c>
    </row>
    <row r="2576" spans="1:8">
      <c r="A2576">
        <v>959.73</v>
      </c>
      <c r="B2576" s="19">
        <f>'[2]NP Inflow data'!F2576</f>
        <v>1.8550722765229399</v>
      </c>
      <c r="C2576" s="13">
        <f t="shared" si="89"/>
        <v>1.8550722765229399</v>
      </c>
      <c r="E2576">
        <v>899.73</v>
      </c>
      <c r="F2576" s="16">
        <f>'[2]NP Inflow data'!C2576</f>
        <v>2.01797424929405</v>
      </c>
      <c r="G2576" s="16">
        <f t="shared" si="88"/>
        <v>-6.0804642707059502</v>
      </c>
      <c r="H2576">
        <v>899.73</v>
      </c>
    </row>
    <row r="2577" spans="1:8">
      <c r="A2577">
        <v>959.74</v>
      </c>
      <c r="B2577" s="19">
        <f>'[2]NP Inflow data'!F2577</f>
        <v>1.8576855682362501</v>
      </c>
      <c r="C2577" s="13">
        <f t="shared" si="89"/>
        <v>1.8576855682362501</v>
      </c>
      <c r="E2577">
        <v>899.74</v>
      </c>
      <c r="F2577" s="16">
        <f>'[2]NP Inflow data'!C2577</f>
        <v>2.02428234492842</v>
      </c>
      <c r="G2577" s="16">
        <f t="shared" si="88"/>
        <v>-6.0741561750715807</v>
      </c>
      <c r="H2577">
        <v>899.74</v>
      </c>
    </row>
    <row r="2578" spans="1:8">
      <c r="A2578">
        <v>959.75</v>
      </c>
      <c r="B2578" s="19">
        <f>'[2]NP Inflow data'!F2578</f>
        <v>1.8603108491206899</v>
      </c>
      <c r="C2578" s="13">
        <f t="shared" si="89"/>
        <v>1.8603108491206899</v>
      </c>
      <c r="E2578">
        <v>899.75</v>
      </c>
      <c r="F2578" s="16">
        <f>'[2]NP Inflow data'!C2578</f>
        <v>2.0305837634753501</v>
      </c>
      <c r="G2578" s="16">
        <f t="shared" si="88"/>
        <v>-6.0678547565246497</v>
      </c>
      <c r="H2578">
        <v>899.75</v>
      </c>
    </row>
    <row r="2579" spans="1:8">
      <c r="A2579">
        <v>959.76</v>
      </c>
      <c r="B2579" s="19">
        <f>'[2]NP Inflow data'!F2579</f>
        <v>1.86294826483718</v>
      </c>
      <c r="C2579" s="13">
        <f t="shared" si="89"/>
        <v>1.86294826483718</v>
      </c>
      <c r="E2579">
        <v>899.76</v>
      </c>
      <c r="F2579" s="16">
        <f>'[2]NP Inflow data'!C2579</f>
        <v>2.03687803041732</v>
      </c>
      <c r="G2579" s="16">
        <f t="shared" si="88"/>
        <v>-6.0615604895826802</v>
      </c>
      <c r="H2579">
        <v>899.76</v>
      </c>
    </row>
    <row r="2580" spans="1:8">
      <c r="A2580">
        <v>959.77</v>
      </c>
      <c r="B2580" s="19">
        <f>'[2]NP Inflow data'!F2580</f>
        <v>1.8655979610466</v>
      </c>
      <c r="C2580" s="13">
        <f t="shared" si="89"/>
        <v>1.8655979610466</v>
      </c>
      <c r="E2580">
        <v>899.77</v>
      </c>
      <c r="F2580" s="16">
        <f>'[2]NP Inflow data'!C2580</f>
        <v>2.0431646712368199</v>
      </c>
      <c r="G2580" s="16">
        <f t="shared" si="88"/>
        <v>-6.0552738487631803</v>
      </c>
      <c r="H2580">
        <v>899.77</v>
      </c>
    </row>
    <row r="2581" spans="1:8">
      <c r="A2581">
        <v>959.78</v>
      </c>
      <c r="B2581" s="19">
        <f>'[2]NP Inflow data'!F2581</f>
        <v>1.8682600834098799</v>
      </c>
      <c r="C2581" s="13">
        <f t="shared" si="89"/>
        <v>1.8682600834098799</v>
      </c>
      <c r="E2581">
        <v>899.78</v>
      </c>
      <c r="F2581" s="16">
        <f>'[2]NP Inflow data'!C2581</f>
        <v>2.0494432114163401</v>
      </c>
      <c r="G2581" s="16">
        <f t="shared" si="88"/>
        <v>-6.0489953085836596</v>
      </c>
      <c r="H2581">
        <v>899.78</v>
      </c>
    </row>
    <row r="2582" spans="1:8">
      <c r="A2582">
        <v>959.79</v>
      </c>
      <c r="B2582" s="19">
        <f>'[2]NP Inflow data'!F2582</f>
        <v>1.8709347775879099</v>
      </c>
      <c r="C2582" s="13">
        <f t="shared" si="89"/>
        <v>1.8709347775879099</v>
      </c>
      <c r="E2582">
        <v>899.79</v>
      </c>
      <c r="F2582" s="16">
        <f>'[2]NP Inflow data'!C2582</f>
        <v>2.0557131764383598</v>
      </c>
      <c r="G2582" s="16">
        <f t="shared" si="88"/>
        <v>-6.0427253435616404</v>
      </c>
      <c r="H2582">
        <v>899.79</v>
      </c>
    </row>
    <row r="2583" spans="1:8">
      <c r="A2583">
        <v>959.8</v>
      </c>
      <c r="B2583" s="19">
        <f>'[2]NP Inflow data'!F2583</f>
        <v>1.8736221892416101</v>
      </c>
      <c r="C2583" s="13">
        <f t="shared" si="89"/>
        <v>1.8736221892416101</v>
      </c>
      <c r="E2583">
        <v>899.8</v>
      </c>
      <c r="F2583" s="16">
        <f>'[2]NP Inflow data'!C2583</f>
        <v>2.0619740917853702</v>
      </c>
      <c r="G2583" s="16">
        <f t="shared" si="88"/>
        <v>-6.0364644282146305</v>
      </c>
      <c r="H2583">
        <v>899.8</v>
      </c>
    </row>
    <row r="2584" spans="1:8">
      <c r="A2584">
        <v>959.81</v>
      </c>
      <c r="B2584" s="19">
        <f>'[2]NP Inflow data'!F2584</f>
        <v>1.8763224640318701</v>
      </c>
      <c r="C2584" s="13">
        <f t="shared" si="89"/>
        <v>1.8763224640318701</v>
      </c>
      <c r="E2584">
        <v>899.81</v>
      </c>
      <c r="F2584" s="16">
        <f>'[2]NP Inflow data'!C2584</f>
        <v>2.0682254829398499</v>
      </c>
      <c r="G2584" s="16">
        <f t="shared" si="88"/>
        <v>-6.0302130370601503</v>
      </c>
      <c r="H2584">
        <v>899.81</v>
      </c>
    </row>
    <row r="2585" spans="1:8">
      <c r="A2585">
        <v>959.82</v>
      </c>
      <c r="B2585" s="19">
        <f>'[2]NP Inflow data'!F2585</f>
        <v>1.87903574761964</v>
      </c>
      <c r="C2585" s="13">
        <f t="shared" si="89"/>
        <v>1.87903574761964</v>
      </c>
      <c r="E2585">
        <v>899.82</v>
      </c>
      <c r="F2585" s="16">
        <f>'[2]NP Inflow data'!C2585</f>
        <v>2.0744668753843598</v>
      </c>
      <c r="G2585" s="16">
        <f t="shared" si="88"/>
        <v>-6.0239716446156404</v>
      </c>
      <c r="H2585">
        <v>899.82</v>
      </c>
    </row>
    <row r="2586" spans="1:8">
      <c r="A2586">
        <v>959.83</v>
      </c>
      <c r="B2586" s="19">
        <f>'[2]NP Inflow data'!F2586</f>
        <v>1.88176218566576</v>
      </c>
      <c r="C2586" s="13">
        <f t="shared" si="89"/>
        <v>1.88176218566576</v>
      </c>
      <c r="E2586">
        <v>899.83</v>
      </c>
      <c r="F2586" s="16">
        <f>'[2]NP Inflow data'!C2586</f>
        <v>2.0806977946012402</v>
      </c>
      <c r="G2586" s="16">
        <f t="shared" si="88"/>
        <v>-6.0177407253987596</v>
      </c>
      <c r="H2586">
        <v>899.83</v>
      </c>
    </row>
    <row r="2587" spans="1:8">
      <c r="A2587">
        <v>959.84</v>
      </c>
      <c r="B2587" s="19">
        <f>'[2]NP Inflow data'!F2587</f>
        <v>1.88450192383116</v>
      </c>
      <c r="C2587" s="13">
        <f t="shared" si="89"/>
        <v>1.88450192383116</v>
      </c>
      <c r="E2587">
        <v>899.84</v>
      </c>
      <c r="F2587" s="16">
        <f>'[2]NP Inflow data'!C2587</f>
        <v>2.0869177660730398</v>
      </c>
      <c r="G2587" s="16">
        <f t="shared" si="88"/>
        <v>-6.0115207539269608</v>
      </c>
      <c r="H2587">
        <v>899.84</v>
      </c>
    </row>
    <row r="2588" spans="1:8">
      <c r="A2588">
        <v>959.85</v>
      </c>
      <c r="B2588" s="19">
        <f>'[2]NP Inflow data'!F2588</f>
        <v>1.8872551077767601</v>
      </c>
      <c r="C2588" s="13">
        <f t="shared" si="89"/>
        <v>1.8872551077767601</v>
      </c>
      <c r="E2588">
        <v>899.85</v>
      </c>
      <c r="F2588" s="16">
        <f>'[2]NP Inflow data'!C2588</f>
        <v>2.0931263152822601</v>
      </c>
      <c r="G2588" s="16">
        <f t="shared" si="88"/>
        <v>-6.0053122047177396</v>
      </c>
      <c r="H2588">
        <v>899.85</v>
      </c>
    </row>
    <row r="2589" spans="1:8">
      <c r="A2589">
        <v>959.86</v>
      </c>
      <c r="B2589" s="19">
        <f>'[2]NP Inflow data'!F2589</f>
        <v>1.8900218831634601</v>
      </c>
      <c r="C2589" s="13">
        <f t="shared" si="89"/>
        <v>1.8900218831634601</v>
      </c>
      <c r="E2589">
        <v>899.86</v>
      </c>
      <c r="F2589" s="16">
        <f>'[2]NP Inflow data'!C2589</f>
        <v>2.0993229677113798</v>
      </c>
      <c r="G2589" s="16">
        <f t="shared" si="88"/>
        <v>-5.9991155522886199</v>
      </c>
      <c r="H2589">
        <v>899.86</v>
      </c>
    </row>
    <row r="2590" spans="1:8">
      <c r="A2590">
        <v>959.87</v>
      </c>
      <c r="B2590" s="19">
        <f>'[2]NP Inflow data'!F2590</f>
        <v>1.89280239565216</v>
      </c>
      <c r="C2590" s="13">
        <f t="shared" si="89"/>
        <v>1.89280239565216</v>
      </c>
      <c r="E2590">
        <v>899.87</v>
      </c>
      <c r="F2590" s="16">
        <f>'[2]NP Inflow data'!C2590</f>
        <v>2.1055072488428701</v>
      </c>
      <c r="G2590" s="16">
        <f t="shared" si="88"/>
        <v>-5.9929312711571301</v>
      </c>
      <c r="H2590">
        <v>899.87</v>
      </c>
    </row>
    <row r="2591" spans="1:8">
      <c r="A2591">
        <v>959.88</v>
      </c>
      <c r="B2591" s="19">
        <f>'[2]NP Inflow data'!F2591</f>
        <v>1.8955967909037801</v>
      </c>
      <c r="C2591" s="13">
        <f t="shared" si="89"/>
        <v>1.8955967909037801</v>
      </c>
      <c r="E2591">
        <v>899.88</v>
      </c>
      <c r="F2591" s="16">
        <f>'[2]NP Inflow data'!C2591</f>
        <v>2.1116786841592399</v>
      </c>
      <c r="G2591" s="16">
        <f t="shared" si="88"/>
        <v>-5.9867598358407603</v>
      </c>
      <c r="H2591">
        <v>899.88</v>
      </c>
    </row>
    <row r="2592" spans="1:8">
      <c r="A2592">
        <v>959.89</v>
      </c>
      <c r="B2592" s="19">
        <f>'[2]NP Inflow data'!F2592</f>
        <v>1.8984052145792001</v>
      </c>
      <c r="C2592" s="13">
        <f t="shared" si="89"/>
        <v>1.8984052145792001</v>
      </c>
      <c r="E2592">
        <v>899.89</v>
      </c>
      <c r="F2592" s="16">
        <f>'[2]NP Inflow data'!C2592</f>
        <v>2.1178367991429599</v>
      </c>
      <c r="G2592" s="16">
        <f t="shared" si="88"/>
        <v>-5.9806017208570399</v>
      </c>
      <c r="H2592">
        <v>899.89</v>
      </c>
    </row>
    <row r="2593" spans="1:8">
      <c r="A2593">
        <v>959.9</v>
      </c>
      <c r="B2593" s="19">
        <f>'[2]NP Inflow data'!F2593</f>
        <v>1.90122781233936</v>
      </c>
      <c r="C2593" s="13">
        <f t="shared" si="89"/>
        <v>1.90122781233936</v>
      </c>
      <c r="E2593">
        <v>899.9</v>
      </c>
      <c r="F2593" s="16">
        <f>'[2]NP Inflow data'!C2593</f>
        <v>2.1239811192765199</v>
      </c>
      <c r="G2593" s="16">
        <f t="shared" si="88"/>
        <v>-5.9744574007234803</v>
      </c>
      <c r="H2593">
        <v>899.9</v>
      </c>
    </row>
    <row r="2594" spans="1:8">
      <c r="A2594">
        <v>959.91</v>
      </c>
      <c r="B2594" s="19">
        <f>'[2]NP Inflow data'!F2594</f>
        <v>1.9040647298451401</v>
      </c>
      <c r="C2594" s="13">
        <f t="shared" si="89"/>
        <v>1.9040647298451401</v>
      </c>
      <c r="E2594">
        <v>899.91</v>
      </c>
      <c r="F2594" s="16">
        <f>'[2]NP Inflow data'!C2594</f>
        <v>2.1301111700424</v>
      </c>
      <c r="G2594" s="16">
        <f t="shared" si="88"/>
        <v>-5.9683273499576002</v>
      </c>
      <c r="H2594">
        <v>899.91</v>
      </c>
    </row>
    <row r="2595" spans="1:8">
      <c r="A2595">
        <v>959.92</v>
      </c>
      <c r="B2595" s="19">
        <f>'[2]NP Inflow data'!F2595</f>
        <v>1.9069161127574601</v>
      </c>
      <c r="C2595" s="13">
        <f t="shared" si="89"/>
        <v>1.9069161127574601</v>
      </c>
      <c r="E2595">
        <v>899.92</v>
      </c>
      <c r="F2595" s="16">
        <f>'[2]NP Inflow data'!C2595</f>
        <v>2.1362264769230901</v>
      </c>
      <c r="G2595" s="16">
        <f t="shared" si="88"/>
        <v>-5.9622120430769101</v>
      </c>
      <c r="H2595">
        <v>899.92</v>
      </c>
    </row>
    <row r="2596" spans="1:8">
      <c r="A2596">
        <v>959.93</v>
      </c>
      <c r="B2596" s="19">
        <f>'[2]NP Inflow data'!F2596</f>
        <v>1.9097821067372101</v>
      </c>
      <c r="C2596" s="13">
        <f t="shared" si="89"/>
        <v>1.9097821067372101</v>
      </c>
      <c r="E2596">
        <v>899.93</v>
      </c>
      <c r="F2596" s="16">
        <f>'[2]NP Inflow data'!C2596</f>
        <v>2.1423265654010701</v>
      </c>
      <c r="G2596" s="16">
        <f t="shared" si="88"/>
        <v>-5.9561119545989296</v>
      </c>
      <c r="H2596">
        <v>899.93</v>
      </c>
    </row>
    <row r="2597" spans="1:8">
      <c r="A2597">
        <v>959.94</v>
      </c>
      <c r="B2597" s="19">
        <f>'[2]NP Inflow data'!F2597</f>
        <v>1.9126628574453499</v>
      </c>
      <c r="C2597" s="13">
        <f t="shared" si="89"/>
        <v>1.9126628574453499</v>
      </c>
      <c r="E2597">
        <v>899.94</v>
      </c>
      <c r="F2597" s="16">
        <f>'[2]NP Inflow data'!C2597</f>
        <v>2.1484109609589002</v>
      </c>
      <c r="G2597" s="16">
        <f t="shared" si="88"/>
        <v>-5.9500275590411</v>
      </c>
      <c r="H2597">
        <v>899.94</v>
      </c>
    </row>
    <row r="2598" spans="1:8">
      <c r="A2598">
        <v>959.95</v>
      </c>
      <c r="B2598" s="19">
        <f>'[2]NP Inflow data'!F2598</f>
        <v>1.91555851054271</v>
      </c>
      <c r="C2598" s="13">
        <f t="shared" si="89"/>
        <v>1.91555851054271</v>
      </c>
      <c r="E2598">
        <v>899.95</v>
      </c>
      <c r="F2598" s="16">
        <f>'[2]NP Inflow data'!C2598</f>
        <v>2.1544791890789301</v>
      </c>
      <c r="G2598" s="16">
        <f t="shared" si="88"/>
        <v>-5.9439593309210697</v>
      </c>
      <c r="H2598">
        <v>899.95</v>
      </c>
    </row>
    <row r="2599" spans="1:8">
      <c r="A2599">
        <v>959.96</v>
      </c>
      <c r="B2599" s="19">
        <f>'[2]NP Inflow data'!F2599</f>
        <v>1.91846921169022</v>
      </c>
      <c r="C2599" s="13">
        <f t="shared" si="89"/>
        <v>1.91846921169022</v>
      </c>
      <c r="E2599">
        <v>899.96</v>
      </c>
      <c r="F2599" s="16">
        <f>'[2]NP Inflow data'!C2599</f>
        <v>2.1605307752437</v>
      </c>
      <c r="G2599" s="16">
        <f t="shared" si="88"/>
        <v>-5.9379077447563002</v>
      </c>
      <c r="H2599">
        <v>899.96</v>
      </c>
    </row>
    <row r="2600" spans="1:8">
      <c r="A2600">
        <v>959.97</v>
      </c>
      <c r="B2600" s="19">
        <f>'[2]NP Inflow data'!F2600</f>
        <v>1.9213951065488</v>
      </c>
      <c r="C2600" s="13">
        <f t="shared" si="89"/>
        <v>1.9213951065488</v>
      </c>
      <c r="E2600">
        <v>899.97</v>
      </c>
      <c r="F2600" s="16">
        <f>'[2]NP Inflow data'!C2600</f>
        <v>2.1665652449357098</v>
      </c>
      <c r="G2600" s="16">
        <f t="shared" si="88"/>
        <v>-5.9318732750642909</v>
      </c>
      <c r="H2600">
        <v>899.97</v>
      </c>
    </row>
    <row r="2601" spans="1:8">
      <c r="A2601">
        <v>959.98</v>
      </c>
      <c r="B2601" s="19">
        <f>'[2]NP Inflow data'!F2601</f>
        <v>1.9243363407793601</v>
      </c>
      <c r="C2601" s="13">
        <f t="shared" si="89"/>
        <v>1.9243363407793601</v>
      </c>
      <c r="E2601">
        <v>899.98</v>
      </c>
      <c r="F2601" s="16">
        <f>'[2]NP Inflow data'!C2601</f>
        <v>2.1725821236374401</v>
      </c>
      <c r="G2601" s="16">
        <f t="shared" si="88"/>
        <v>-5.9258563963625601</v>
      </c>
      <c r="H2601">
        <v>899.98</v>
      </c>
    </row>
    <row r="2602" spans="1:8">
      <c r="A2602">
        <v>959.99</v>
      </c>
      <c r="B2602" s="19">
        <f>'[2]NP Inflow data'!F2602</f>
        <v>1.92729306004279</v>
      </c>
      <c r="C2602" s="13">
        <f t="shared" si="89"/>
        <v>1.92729306004279</v>
      </c>
      <c r="E2602">
        <v>899.99</v>
      </c>
      <c r="F2602" s="16">
        <f>'[2]NP Inflow data'!C2602</f>
        <v>2.1785809368313802</v>
      </c>
      <c r="G2602" s="16">
        <f t="shared" si="88"/>
        <v>-5.9198575831686195</v>
      </c>
      <c r="H2602">
        <v>899.99</v>
      </c>
    </row>
    <row r="2603" spans="1:8">
      <c r="A2603">
        <v>960</v>
      </c>
      <c r="B2603" s="19">
        <f>'[2]NP Inflow data'!F2603</f>
        <v>1.9302654100000001</v>
      </c>
      <c r="C2603" s="13">
        <f t="shared" si="89"/>
        <v>1.9302654100000001</v>
      </c>
      <c r="E2603">
        <v>900</v>
      </c>
      <c r="F2603" s="16">
        <f>'[2]NP Inflow data'!C2603</f>
        <v>2.18456121</v>
      </c>
      <c r="G2603" s="16">
        <f t="shared" si="88"/>
        <v>-5.9138773100000002</v>
      </c>
      <c r="H2603">
        <v>900</v>
      </c>
    </row>
    <row r="2604" spans="1:8">
      <c r="A2604">
        <v>960.01</v>
      </c>
      <c r="B2604" s="19">
        <f>'[2]NP Inflow data'!F2604</f>
        <v>1.9332534881936501</v>
      </c>
      <c r="C2604" s="13">
        <f t="shared" si="89"/>
        <v>1.9332534881936501</v>
      </c>
      <c r="E2604">
        <v>900.01</v>
      </c>
      <c r="F2604" s="16">
        <f>'[2]NP Inflow data'!C2604</f>
        <v>2.1905228094198499</v>
      </c>
      <c r="G2604" s="16">
        <f t="shared" si="88"/>
        <v>-5.9079157105801503</v>
      </c>
      <c r="H2604">
        <v>900.01</v>
      </c>
    </row>
    <row r="2605" spans="1:8">
      <c r="A2605">
        <v>960.02</v>
      </c>
      <c r="B2605" s="19">
        <f>'[2]NP Inflow data'!F2605</f>
        <v>1.9362571996934199</v>
      </c>
      <c r="C2605" s="13">
        <f t="shared" si="89"/>
        <v>1.9362571996934199</v>
      </c>
      <c r="E2605">
        <v>900.02</v>
      </c>
      <c r="F2605" s="16">
        <f>'[2]NP Inflow data'!C2605</f>
        <v>2.1964669645436401</v>
      </c>
      <c r="G2605" s="16">
        <f t="shared" si="88"/>
        <v>-5.9019715554563597</v>
      </c>
      <c r="H2605">
        <v>900.02</v>
      </c>
    </row>
    <row r="2606" spans="1:8">
      <c r="A2606">
        <v>960.03</v>
      </c>
      <c r="B2606" s="19">
        <f>'[2]NP Inflow data'!F2606</f>
        <v>1.93927640145073</v>
      </c>
      <c r="C2606" s="13">
        <f t="shared" si="89"/>
        <v>1.93927640145073</v>
      </c>
      <c r="E2606">
        <v>900.03</v>
      </c>
      <c r="F2606" s="16">
        <f>'[2]NP Inflow data'!C2606</f>
        <v>2.2023952456181699</v>
      </c>
      <c r="G2606" s="16">
        <f t="shared" si="88"/>
        <v>-5.8960432743818298</v>
      </c>
      <c r="H2606">
        <v>900.03</v>
      </c>
    </row>
    <row r="2607" spans="1:8">
      <c r="A2607">
        <v>960.04</v>
      </c>
      <c r="B2607" s="19">
        <f>'[2]NP Inflow data'!F2607</f>
        <v>1.942310950417</v>
      </c>
      <c r="C2607" s="13">
        <f t="shared" si="89"/>
        <v>1.942310950417</v>
      </c>
      <c r="E2607">
        <v>900.04</v>
      </c>
      <c r="F2607" s="16">
        <f>'[2]NP Inflow data'!C2607</f>
        <v>2.2083092228901902</v>
      </c>
      <c r="G2607" s="16">
        <f t="shared" si="88"/>
        <v>-5.8901292971098105</v>
      </c>
      <c r="H2607">
        <v>900.04</v>
      </c>
    </row>
    <row r="2608" spans="1:8">
      <c r="A2608">
        <v>960.05</v>
      </c>
      <c r="B2608" s="19">
        <f>'[2]NP Inflow data'!F2608</f>
        <v>1.94536070354366</v>
      </c>
      <c r="C2608" s="13">
        <f t="shared" si="89"/>
        <v>1.94536070354366</v>
      </c>
      <c r="E2608">
        <v>900.05</v>
      </c>
      <c r="F2608" s="16">
        <f>'[2]NP Inflow data'!C2608</f>
        <v>2.2142104666064801</v>
      </c>
      <c r="G2608" s="16">
        <f t="shared" si="88"/>
        <v>-5.8842280533935201</v>
      </c>
      <c r="H2608">
        <v>900.05</v>
      </c>
    </row>
    <row r="2609" spans="1:8">
      <c r="A2609">
        <v>960.06</v>
      </c>
      <c r="B2609" s="19">
        <f>'[2]NP Inflow data'!F2609</f>
        <v>1.9484255177821299</v>
      </c>
      <c r="C2609" s="13">
        <f t="shared" si="89"/>
        <v>1.9484255177821299</v>
      </c>
      <c r="E2609">
        <v>900.06</v>
      </c>
      <c r="F2609" s="16">
        <f>'[2]NP Inflow data'!C2609</f>
        <v>2.22010054701382</v>
      </c>
      <c r="G2609" s="16">
        <f t="shared" si="88"/>
        <v>-5.8783379729861807</v>
      </c>
      <c r="H2609">
        <v>900.06</v>
      </c>
    </row>
    <row r="2610" spans="1:8">
      <c r="A2610">
        <v>960.07</v>
      </c>
      <c r="B2610" s="19">
        <f>'[2]NP Inflow data'!F2610</f>
        <v>1.9515052500838801</v>
      </c>
      <c r="C2610" s="13">
        <f t="shared" si="89"/>
        <v>1.9515052500838801</v>
      </c>
      <c r="E2610">
        <v>900.07</v>
      </c>
      <c r="F2610" s="16">
        <f>'[2]NP Inflow data'!C2610</f>
        <v>2.22598103435906</v>
      </c>
      <c r="G2610" s="16">
        <f t="shared" si="88"/>
        <v>-5.8724574856409397</v>
      </c>
      <c r="H2610">
        <v>900.07</v>
      </c>
    </row>
    <row r="2611" spans="1:8">
      <c r="A2611">
        <v>960.08</v>
      </c>
      <c r="B2611" s="19">
        <f>'[2]NP Inflow data'!F2611</f>
        <v>1.95459975740025</v>
      </c>
      <c r="C2611" s="13">
        <f t="shared" si="89"/>
        <v>1.95459975740025</v>
      </c>
      <c r="E2611">
        <v>900.08</v>
      </c>
      <c r="F2611" s="16">
        <f>'[2]NP Inflow data'!C2611</f>
        <v>2.2318534988888201</v>
      </c>
      <c r="G2611" s="16">
        <f t="shared" si="88"/>
        <v>-5.8665850211111801</v>
      </c>
      <c r="H2611">
        <v>900.08</v>
      </c>
    </row>
    <row r="2612" spans="1:8">
      <c r="A2612">
        <v>960.09</v>
      </c>
      <c r="B2612" s="19">
        <f>'[2]NP Inflow data'!F2612</f>
        <v>1.9577088966827001</v>
      </c>
      <c r="C2612" s="13">
        <f t="shared" si="89"/>
        <v>1.9577088966827001</v>
      </c>
      <c r="E2612">
        <v>900.09</v>
      </c>
      <c r="F2612" s="16">
        <f>'[2]NP Inflow data'!C2612</f>
        <v>2.2377195108499599</v>
      </c>
      <c r="G2612" s="16">
        <f t="shared" si="88"/>
        <v>-5.8607190091500403</v>
      </c>
      <c r="H2612">
        <v>900.09</v>
      </c>
    </row>
    <row r="2613" spans="1:8">
      <c r="A2613">
        <v>960.1</v>
      </c>
      <c r="B2613" s="19">
        <f>'[2]NP Inflow data'!F2613</f>
        <v>1.9608325248826699</v>
      </c>
      <c r="C2613" s="13">
        <f t="shared" si="89"/>
        <v>1.9608325248826699</v>
      </c>
      <c r="E2613">
        <v>900.1</v>
      </c>
      <c r="F2613" s="16">
        <f>'[2]NP Inflow data'!C2613</f>
        <v>2.24358064048924</v>
      </c>
      <c r="G2613" s="16">
        <f t="shared" si="88"/>
        <v>-5.8548578795107602</v>
      </c>
      <c r="H2613">
        <v>900.1</v>
      </c>
    </row>
    <row r="2614" spans="1:8">
      <c r="A2614">
        <v>960.11</v>
      </c>
      <c r="B2614" s="19">
        <f>'[2]NP Inflow data'!F2614</f>
        <v>1.96397049895158</v>
      </c>
      <c r="C2614" s="13">
        <f t="shared" si="89"/>
        <v>1.96397049895158</v>
      </c>
      <c r="E2614">
        <v>900.11</v>
      </c>
      <c r="F2614" s="16">
        <f>'[2]NP Inflow data'!C2614</f>
        <v>2.2494384580534499</v>
      </c>
      <c r="G2614" s="16">
        <f t="shared" si="88"/>
        <v>-5.8490000619465503</v>
      </c>
      <c r="H2614">
        <v>900.11</v>
      </c>
    </row>
    <row r="2615" spans="1:8">
      <c r="A2615">
        <v>960.12</v>
      </c>
      <c r="B2615" s="19">
        <f>'[2]NP Inflow data'!F2615</f>
        <v>1.96712267584084</v>
      </c>
      <c r="C2615" s="13">
        <f t="shared" si="89"/>
        <v>1.96712267584084</v>
      </c>
      <c r="E2615">
        <v>900.12</v>
      </c>
      <c r="F2615" s="16">
        <f>'[2]NP Inflow data'!C2615</f>
        <v>2.2552945337893502</v>
      </c>
      <c r="G2615" s="16">
        <f t="shared" si="88"/>
        <v>-5.8431439862106505</v>
      </c>
      <c r="H2615">
        <v>900.12</v>
      </c>
    </row>
    <row r="2616" spans="1:8">
      <c r="A2616">
        <v>960.13</v>
      </c>
      <c r="B2616" s="19">
        <f>'[2]NP Inflow data'!F2616</f>
        <v>1.9702889125018901</v>
      </c>
      <c r="C2616" s="13">
        <f t="shared" si="89"/>
        <v>1.9702889125018901</v>
      </c>
      <c r="E2616">
        <v>900.13</v>
      </c>
      <c r="F2616" s="16">
        <f>'[2]NP Inflow data'!C2616</f>
        <v>2.2611504379437202</v>
      </c>
      <c r="G2616" s="16">
        <f t="shared" si="88"/>
        <v>-5.83728808205628</v>
      </c>
      <c r="H2616">
        <v>900.13</v>
      </c>
    </row>
    <row r="2617" spans="1:8">
      <c r="A2617">
        <v>960.14</v>
      </c>
      <c r="B2617" s="19">
        <f>'[2]NP Inflow data'!F2617</f>
        <v>1.97346906588615</v>
      </c>
      <c r="C2617" s="13">
        <f t="shared" si="89"/>
        <v>1.97346906588615</v>
      </c>
      <c r="E2617">
        <v>900.14</v>
      </c>
      <c r="F2617" s="16">
        <f>'[2]NP Inflow data'!C2617</f>
        <v>2.26700774076334</v>
      </c>
      <c r="G2617" s="16">
        <f t="shared" si="88"/>
        <v>-5.8314307792366602</v>
      </c>
      <c r="H2617">
        <v>900.14</v>
      </c>
    </row>
    <row r="2618" spans="1:8">
      <c r="A2618">
        <v>960.15</v>
      </c>
      <c r="B2618" s="19">
        <f>'[2]NP Inflow data'!F2618</f>
        <v>1.9766629929450501</v>
      </c>
      <c r="C2618" s="13">
        <f t="shared" si="89"/>
        <v>1.9766629929450501</v>
      </c>
      <c r="E2618">
        <v>900.15</v>
      </c>
      <c r="F2618" s="16">
        <f>'[2]NP Inflow data'!C2618</f>
        <v>2.2728680124949801</v>
      </c>
      <c r="G2618" s="16">
        <f t="shared" si="88"/>
        <v>-5.8255705075050201</v>
      </c>
      <c r="H2618">
        <v>900.15</v>
      </c>
    </row>
    <row r="2619" spans="1:8">
      <c r="A2619">
        <v>960.16</v>
      </c>
      <c r="B2619" s="19">
        <f>'[2]NP Inflow data'!F2619</f>
        <v>1.9798705506300001</v>
      </c>
      <c r="C2619" s="13">
        <f t="shared" si="89"/>
        <v>1.9798705506300001</v>
      </c>
      <c r="E2619">
        <v>900.16</v>
      </c>
      <c r="F2619" s="16">
        <f>'[2]NP Inflow data'!C2619</f>
        <v>2.2787328233854098</v>
      </c>
      <c r="G2619" s="16">
        <f t="shared" si="88"/>
        <v>-5.8197056966145908</v>
      </c>
      <c r="H2619">
        <v>900.16</v>
      </c>
    </row>
    <row r="2620" spans="1:8">
      <c r="A2620">
        <v>960.17</v>
      </c>
      <c r="B2620" s="19">
        <f>'[2]NP Inflow data'!F2620</f>
        <v>1.98309159589244</v>
      </c>
      <c r="C2620" s="13">
        <f t="shared" si="89"/>
        <v>1.98309159589244</v>
      </c>
      <c r="E2620">
        <v>900.17</v>
      </c>
      <c r="F2620" s="16">
        <f>'[2]NP Inflow data'!C2620</f>
        <v>2.2846037436814202</v>
      </c>
      <c r="G2620" s="16">
        <f t="shared" si="88"/>
        <v>-5.81383477631858</v>
      </c>
      <c r="H2620">
        <v>900.17</v>
      </c>
    </row>
    <row r="2621" spans="1:8">
      <c r="A2621">
        <v>960.18</v>
      </c>
      <c r="B2621" s="19">
        <f>'[2]NP Inflow data'!F2621</f>
        <v>1.98632598568379</v>
      </c>
      <c r="C2621" s="13">
        <f t="shared" si="89"/>
        <v>1.98632598568379</v>
      </c>
      <c r="E2621">
        <v>900.18</v>
      </c>
      <c r="F2621" s="16">
        <f>'[2]NP Inflow data'!C2621</f>
        <v>2.2904823436297601</v>
      </c>
      <c r="G2621" s="16">
        <f t="shared" si="88"/>
        <v>-5.8079561763702401</v>
      </c>
      <c r="H2621">
        <v>900.18</v>
      </c>
    </row>
    <row r="2622" spans="1:8">
      <c r="A2622">
        <v>960.19</v>
      </c>
      <c r="B2622" s="19">
        <f>'[2]NP Inflow data'!F2622</f>
        <v>1.9895735769555001</v>
      </c>
      <c r="C2622" s="13">
        <f t="shared" si="89"/>
        <v>1.9895735769555001</v>
      </c>
      <c r="E2622">
        <v>900.19</v>
      </c>
      <c r="F2622" s="16">
        <f>'[2]NP Inflow data'!C2622</f>
        <v>2.2963701934773</v>
      </c>
      <c r="G2622" s="16">
        <f t="shared" si="88"/>
        <v>-5.8020683265227007</v>
      </c>
      <c r="H2622">
        <v>900.19</v>
      </c>
    </row>
    <row r="2623" spans="1:8">
      <c r="A2623">
        <v>960.2</v>
      </c>
      <c r="B2623" s="19">
        <f>'[2]NP Inflow data'!F2623</f>
        <v>1.9928342266589401</v>
      </c>
      <c r="C2623" s="13">
        <f t="shared" si="89"/>
        <v>1.9928342266589401</v>
      </c>
      <c r="E2623">
        <v>900.2</v>
      </c>
      <c r="F2623" s="16">
        <f>'[2]NP Inflow data'!C2623</f>
        <v>2.3022688634706601</v>
      </c>
      <c r="G2623" s="16">
        <f t="shared" si="88"/>
        <v>-5.7961696565293401</v>
      </c>
      <c r="H2623">
        <v>900.2</v>
      </c>
    </row>
    <row r="2624" spans="1:8">
      <c r="A2624">
        <v>960.21</v>
      </c>
      <c r="B2624" s="19">
        <f>'[2]NP Inflow data'!F2624</f>
        <v>1.9961077917455701</v>
      </c>
      <c r="C2624" s="13">
        <f t="shared" si="89"/>
        <v>1.9961077917455701</v>
      </c>
      <c r="E2624">
        <v>900.21</v>
      </c>
      <c r="F2624" s="16">
        <f>'[2]NP Inflow data'!C2624</f>
        <v>2.3081799238566898</v>
      </c>
      <c r="G2624" s="16">
        <f t="shared" si="88"/>
        <v>-5.7902585961433104</v>
      </c>
      <c r="H2624">
        <v>900.21</v>
      </c>
    </row>
    <row r="2625" spans="1:8">
      <c r="A2625">
        <v>960.22</v>
      </c>
      <c r="B2625" s="19">
        <f>'[2]NP Inflow data'!F2625</f>
        <v>1.99939412916679</v>
      </c>
      <c r="C2625" s="13">
        <f t="shared" si="89"/>
        <v>1.99939412916679</v>
      </c>
      <c r="E2625">
        <v>900.22</v>
      </c>
      <c r="F2625" s="16">
        <f>'[2]NP Inflow data'!C2625</f>
        <v>2.31410494488216</v>
      </c>
      <c r="G2625" s="16">
        <f t="shared" si="88"/>
        <v>-5.7843335751178397</v>
      </c>
      <c r="H2625">
        <v>900.22</v>
      </c>
    </row>
    <row r="2626" spans="1:8">
      <c r="A2626">
        <v>960.23</v>
      </c>
      <c r="B2626" s="19">
        <f>'[2]NP Inflow data'!F2626</f>
        <v>2.0026930958740499</v>
      </c>
      <c r="C2626" s="13">
        <f t="shared" si="89"/>
        <v>2.0026930958740499</v>
      </c>
      <c r="E2626">
        <v>900.23</v>
      </c>
      <c r="F2626" s="16">
        <f>'[2]NP Inflow data'!C2626</f>
        <v>2.32004549679385</v>
      </c>
      <c r="G2626" s="16">
        <f t="shared" si="88"/>
        <v>-5.7783930232061502</v>
      </c>
      <c r="H2626">
        <v>900.23</v>
      </c>
    </row>
    <row r="2627" spans="1:8">
      <c r="A2627">
        <v>960.24</v>
      </c>
      <c r="B2627" s="19">
        <f>'[2]NP Inflow data'!F2627</f>
        <v>2.0060045488187699</v>
      </c>
      <c r="C2627" s="13">
        <f t="shared" si="89"/>
        <v>2.0060045488187699</v>
      </c>
      <c r="E2627">
        <v>900.24</v>
      </c>
      <c r="F2627" s="16">
        <f>'[2]NP Inflow data'!C2627</f>
        <v>2.3260031498385301</v>
      </c>
      <c r="G2627" s="16">
        <f t="shared" si="88"/>
        <v>-5.7724353701614701</v>
      </c>
      <c r="H2627">
        <v>900.24</v>
      </c>
    </row>
    <row r="2628" spans="1:8">
      <c r="A2628">
        <v>960.25</v>
      </c>
      <c r="B2628" s="19">
        <f>'[2]NP Inflow data'!F2628</f>
        <v>2.0093283449523698</v>
      </c>
      <c r="C2628" s="13">
        <f t="shared" si="89"/>
        <v>2.0093283449523698</v>
      </c>
      <c r="E2628">
        <v>900.25</v>
      </c>
      <c r="F2628" s="16">
        <f>'[2]NP Inflow data'!C2628</f>
        <v>2.33197947426298</v>
      </c>
      <c r="G2628" s="16">
        <f t="shared" si="88"/>
        <v>-5.7664590457370206</v>
      </c>
      <c r="H2628">
        <v>900.25</v>
      </c>
    </row>
    <row r="2629" spans="1:8">
      <c r="A2629">
        <v>960.26</v>
      </c>
      <c r="B2629" s="19">
        <f>'[2]NP Inflow data'!F2629</f>
        <v>2.0126643412262801</v>
      </c>
      <c r="C2629" s="13">
        <f t="shared" si="89"/>
        <v>2.0126643412262801</v>
      </c>
      <c r="E2629">
        <v>900.26</v>
      </c>
      <c r="F2629" s="16">
        <f>'[2]NP Inflow data'!C2629</f>
        <v>2.3379760403139702</v>
      </c>
      <c r="G2629" s="16">
        <f t="shared" ref="G2629:G2692" si="90">F2629-$F$3103</f>
        <v>-5.76046247968603</v>
      </c>
      <c r="H2629">
        <v>900.26</v>
      </c>
    </row>
    <row r="2630" spans="1:8">
      <c r="A2630">
        <v>960.27</v>
      </c>
      <c r="B2630" s="19">
        <f>'[2]NP Inflow data'!F2630</f>
        <v>2.0160123945919102</v>
      </c>
      <c r="C2630" s="13">
        <f t="shared" ref="C2630:C2693" si="91">B2630-$B$24</f>
        <v>2.0160123945919102</v>
      </c>
      <c r="E2630">
        <v>900.27</v>
      </c>
      <c r="F2630" s="16">
        <f>'[2]NP Inflow data'!C2630</f>
        <v>2.3439944182382799</v>
      </c>
      <c r="G2630" s="16">
        <f t="shared" si="90"/>
        <v>-5.7544441017617203</v>
      </c>
      <c r="H2630">
        <v>900.27</v>
      </c>
    </row>
    <row r="2631" spans="1:8">
      <c r="A2631">
        <v>960.28</v>
      </c>
      <c r="B2631" s="19">
        <f>'[2]NP Inflow data'!F2631</f>
        <v>2.01937236200071</v>
      </c>
      <c r="C2631" s="13">
        <f t="shared" si="91"/>
        <v>2.01937236200071</v>
      </c>
      <c r="E2631">
        <v>900.28</v>
      </c>
      <c r="F2631" s="16">
        <f>'[2]NP Inflow data'!C2631</f>
        <v>2.35003617828268</v>
      </c>
      <c r="G2631" s="16">
        <f t="shared" si="90"/>
        <v>-5.7484023417173198</v>
      </c>
      <c r="H2631">
        <v>900.28</v>
      </c>
    </row>
    <row r="2632" spans="1:8">
      <c r="A2632">
        <v>960.29</v>
      </c>
      <c r="B2632" s="19">
        <f>'[2]NP Inflow data'!F2632</f>
        <v>2.02274410040408</v>
      </c>
      <c r="C2632" s="13">
        <f t="shared" si="91"/>
        <v>2.02274410040408</v>
      </c>
      <c r="E2632">
        <v>900.29</v>
      </c>
      <c r="F2632" s="16">
        <f>'[2]NP Inflow data'!C2632</f>
        <v>2.3561028906939399</v>
      </c>
      <c r="G2632" s="16">
        <f t="shared" si="90"/>
        <v>-5.7423356293060603</v>
      </c>
      <c r="H2632">
        <v>900.29</v>
      </c>
    </row>
    <row r="2633" spans="1:8">
      <c r="A2633">
        <v>960.3</v>
      </c>
      <c r="B2633" s="19">
        <f>'[2]NP Inflow data'!F2633</f>
        <v>2.0261274667534499</v>
      </c>
      <c r="C2633" s="13">
        <f t="shared" si="91"/>
        <v>2.0261274667534499</v>
      </c>
      <c r="E2633">
        <v>900.3</v>
      </c>
      <c r="F2633" s="16">
        <f>'[2]NP Inflow data'!C2633</f>
        <v>2.36219612571885</v>
      </c>
      <c r="G2633" s="16">
        <f t="shared" si="90"/>
        <v>-5.7362423942811507</v>
      </c>
      <c r="H2633">
        <v>900.3</v>
      </c>
    </row>
    <row r="2634" spans="1:8">
      <c r="A2634">
        <v>960.31</v>
      </c>
      <c r="B2634" s="19">
        <f>'[2]NP Inflow data'!F2634</f>
        <v>2.02952231800026</v>
      </c>
      <c r="C2634" s="13">
        <f t="shared" si="91"/>
        <v>2.02952231800026</v>
      </c>
      <c r="E2634">
        <v>900.31</v>
      </c>
      <c r="F2634" s="16">
        <f>'[2]NP Inflow data'!C2634</f>
        <v>2.36831745360417</v>
      </c>
      <c r="G2634" s="16">
        <f t="shared" si="90"/>
        <v>-5.7301210663958297</v>
      </c>
      <c r="H2634">
        <v>900.31</v>
      </c>
    </row>
    <row r="2635" spans="1:8">
      <c r="A2635">
        <v>960.32</v>
      </c>
      <c r="B2635" s="19">
        <f>'[2]NP Inflow data'!F2635</f>
        <v>2.0329285110959598</v>
      </c>
      <c r="C2635" s="13">
        <f t="shared" si="91"/>
        <v>2.0329285110959598</v>
      </c>
      <c r="E2635">
        <v>900.32</v>
      </c>
      <c r="F2635" s="16">
        <f>'[2]NP Inflow data'!C2635</f>
        <v>2.3744684445967499</v>
      </c>
      <c r="G2635" s="16">
        <f t="shared" si="90"/>
        <v>-5.7239700754032503</v>
      </c>
      <c r="H2635">
        <v>900.32</v>
      </c>
    </row>
    <row r="2636" spans="1:8">
      <c r="A2636">
        <v>960.33</v>
      </c>
      <c r="B2636" s="19">
        <f>'[2]NP Inflow data'!F2636</f>
        <v>2.0363459029919002</v>
      </c>
      <c r="C2636" s="13">
        <f t="shared" si="91"/>
        <v>2.0363459029919002</v>
      </c>
      <c r="E2636">
        <v>900.33</v>
      </c>
      <c r="F2636" s="16">
        <f>'[2]NP Inflow data'!C2636</f>
        <v>2.3806506689432201</v>
      </c>
      <c r="G2636" s="16">
        <f t="shared" si="90"/>
        <v>-5.7177878510567801</v>
      </c>
      <c r="H2636">
        <v>900.33</v>
      </c>
    </row>
    <row r="2637" spans="1:8">
      <c r="A2637">
        <v>960.34</v>
      </c>
      <c r="B2637" s="19">
        <f>'[2]NP Inflow data'!F2637</f>
        <v>2.03977435063954</v>
      </c>
      <c r="C2637" s="13">
        <f t="shared" si="91"/>
        <v>2.03977435063954</v>
      </c>
      <c r="E2637">
        <v>900.34</v>
      </c>
      <c r="F2637" s="16">
        <f>'[2]NP Inflow data'!C2637</f>
        <v>2.38686569689043</v>
      </c>
      <c r="G2637" s="16">
        <f t="shared" si="90"/>
        <v>-5.7115728231095702</v>
      </c>
      <c r="H2637">
        <v>900.34</v>
      </c>
    </row>
    <row r="2638" spans="1:8">
      <c r="A2638">
        <v>960.35</v>
      </c>
      <c r="B2638" s="19">
        <f>'[2]NP Inflow data'!F2638</f>
        <v>2.0432137109903099</v>
      </c>
      <c r="C2638" s="13">
        <f t="shared" si="91"/>
        <v>2.0432137109903099</v>
      </c>
      <c r="E2638">
        <v>900.35</v>
      </c>
      <c r="F2638" s="16">
        <f>'[2]NP Inflow data'!C2638</f>
        <v>2.3931150986851599</v>
      </c>
      <c r="G2638" s="16">
        <f t="shared" si="90"/>
        <v>-5.7053234213148407</v>
      </c>
      <c r="H2638">
        <v>900.35</v>
      </c>
    </row>
    <row r="2639" spans="1:8">
      <c r="A2639">
        <v>960.36</v>
      </c>
      <c r="B2639" s="19">
        <f>'[2]NP Inflow data'!F2639</f>
        <v>2.0466638409956399</v>
      </c>
      <c r="C2639" s="13">
        <f t="shared" si="91"/>
        <v>2.0466638409956399</v>
      </c>
      <c r="E2639">
        <v>900.36</v>
      </c>
      <c r="F2639" s="16">
        <f>'[2]NP Inflow data'!C2639</f>
        <v>2.3994004445741699</v>
      </c>
      <c r="G2639" s="16">
        <f t="shared" si="90"/>
        <v>-5.6990380754258307</v>
      </c>
      <c r="H2639">
        <v>900.36</v>
      </c>
    </row>
    <row r="2640" spans="1:8">
      <c r="A2640">
        <v>960.37</v>
      </c>
      <c r="B2640" s="19">
        <f>'[2]NP Inflow data'!F2640</f>
        <v>2.0501245976069402</v>
      </c>
      <c r="C2640" s="13">
        <f t="shared" si="91"/>
        <v>2.0501245976069402</v>
      </c>
      <c r="E2640">
        <v>900.37</v>
      </c>
      <c r="F2640" s="16">
        <f>'[2]NP Inflow data'!C2640</f>
        <v>2.4057233048042499</v>
      </c>
      <c r="G2640" s="16">
        <f t="shared" si="90"/>
        <v>-5.6927152151957507</v>
      </c>
      <c r="H2640">
        <v>900.37</v>
      </c>
    </row>
    <row r="2641" spans="1:8">
      <c r="A2641">
        <v>960.38</v>
      </c>
      <c r="B2641" s="19">
        <f>'[2]NP Inflow data'!F2641</f>
        <v>2.05359583777564</v>
      </c>
      <c r="C2641" s="13">
        <f t="shared" si="91"/>
        <v>2.05359583777564</v>
      </c>
      <c r="E2641">
        <v>900.38</v>
      </c>
      <c r="F2641" s="16">
        <f>'[2]NP Inflow data'!C2641</f>
        <v>2.4120852496221699</v>
      </c>
      <c r="G2641" s="16">
        <f t="shared" si="90"/>
        <v>-5.6863532703778308</v>
      </c>
      <c r="H2641">
        <v>900.38</v>
      </c>
    </row>
    <row r="2642" spans="1:8">
      <c r="A2642">
        <v>960.39</v>
      </c>
      <c r="B2642" s="19">
        <f>'[2]NP Inflow data'!F2642</f>
        <v>2.0570774184531802</v>
      </c>
      <c r="C2642" s="13">
        <f t="shared" si="91"/>
        <v>2.0570774184531802</v>
      </c>
      <c r="E2642">
        <v>900.39</v>
      </c>
      <c r="F2642" s="16">
        <f>'[2]NP Inflow data'!C2642</f>
        <v>2.4184878492747002</v>
      </c>
      <c r="G2642" s="16">
        <f t="shared" si="90"/>
        <v>-5.6799506707253</v>
      </c>
      <c r="H2642">
        <v>900.39</v>
      </c>
    </row>
    <row r="2643" spans="1:8">
      <c r="A2643">
        <v>960.4</v>
      </c>
      <c r="B2643" s="19">
        <f>'[2]NP Inflow data'!F2643</f>
        <v>2.0605691965909601</v>
      </c>
      <c r="C2643" s="13">
        <f t="shared" si="91"/>
        <v>2.0605691965909601</v>
      </c>
      <c r="E2643">
        <v>900.4</v>
      </c>
      <c r="F2643" s="16">
        <f>'[2]NP Inflow data'!C2643</f>
        <v>2.4249326740086099</v>
      </c>
      <c r="G2643" s="16">
        <f t="shared" si="90"/>
        <v>-5.6735058459913903</v>
      </c>
      <c r="H2643">
        <v>900.4</v>
      </c>
    </row>
    <row r="2644" spans="1:8">
      <c r="A2644">
        <v>960.41</v>
      </c>
      <c r="B2644" s="19">
        <f>'[2]NP Inflow data'!F2644</f>
        <v>2.0640710291404201</v>
      </c>
      <c r="C2644" s="13">
        <f t="shared" si="91"/>
        <v>2.0640710291404201</v>
      </c>
      <c r="E2644">
        <v>900.41</v>
      </c>
      <c r="F2644" s="16">
        <f>'[2]NP Inflow data'!C2644</f>
        <v>2.4314212940706899</v>
      </c>
      <c r="G2644" s="16">
        <f t="shared" si="90"/>
        <v>-5.6670172259293103</v>
      </c>
      <c r="H2644">
        <v>900.41</v>
      </c>
    </row>
    <row r="2645" spans="1:8">
      <c r="A2645">
        <v>960.42</v>
      </c>
      <c r="B2645" s="19">
        <f>'[2]NP Inflow data'!F2645</f>
        <v>2.0675827730529801</v>
      </c>
      <c r="C2645" s="13">
        <f t="shared" si="91"/>
        <v>2.0675827730529801</v>
      </c>
      <c r="E2645">
        <v>900.42</v>
      </c>
      <c r="F2645" s="16">
        <f>'[2]NP Inflow data'!C2645</f>
        <v>2.4379552797077002</v>
      </c>
      <c r="G2645" s="16">
        <f t="shared" si="90"/>
        <v>-5.6604832402923</v>
      </c>
      <c r="H2645">
        <v>900.42</v>
      </c>
    </row>
    <row r="2646" spans="1:8">
      <c r="A2646">
        <v>960.43</v>
      </c>
      <c r="B2646" s="19">
        <f>'[2]NP Inflow data'!F2646</f>
        <v>2.0711042852800601</v>
      </c>
      <c r="C2646" s="13">
        <f t="shared" si="91"/>
        <v>2.0711042852800601</v>
      </c>
      <c r="E2646">
        <v>900.43</v>
      </c>
      <c r="F2646" s="16">
        <f>'[2]NP Inflow data'!C2646</f>
        <v>2.4445362011664198</v>
      </c>
      <c r="G2646" s="16">
        <f t="shared" si="90"/>
        <v>-5.6539023188335804</v>
      </c>
      <c r="H2646">
        <v>900.43</v>
      </c>
    </row>
    <row r="2647" spans="1:8">
      <c r="A2647">
        <v>960.44</v>
      </c>
      <c r="B2647" s="19">
        <f>'[2]NP Inflow data'!F2647</f>
        <v>2.0746354227731398</v>
      </c>
      <c r="C2647" s="13">
        <f t="shared" si="91"/>
        <v>2.0746354227731398</v>
      </c>
      <c r="E2647">
        <v>900.44</v>
      </c>
      <c r="F2647" s="16">
        <f>'[2]NP Inflow data'!C2647</f>
        <v>2.45116562869371</v>
      </c>
      <c r="G2647" s="16">
        <f t="shared" si="90"/>
        <v>-5.6472728913062902</v>
      </c>
      <c r="H2647">
        <v>900.44</v>
      </c>
    </row>
    <row r="2648" spans="1:8">
      <c r="A2648">
        <v>960.45</v>
      </c>
      <c r="B2648" s="19">
        <f>'[2]NP Inflow data'!F2648</f>
        <v>2.07817604248355</v>
      </c>
      <c r="C2648" s="13">
        <f t="shared" si="91"/>
        <v>2.07817604248355</v>
      </c>
      <c r="E2648">
        <v>900.45</v>
      </c>
      <c r="F2648" s="16">
        <f>'[2]NP Inflow data'!C2648</f>
        <v>2.4578451325361801</v>
      </c>
      <c r="G2648" s="16">
        <f t="shared" si="90"/>
        <v>-5.6405933874638201</v>
      </c>
      <c r="H2648">
        <v>900.45</v>
      </c>
    </row>
    <row r="2649" spans="1:8">
      <c r="A2649">
        <v>960.46</v>
      </c>
      <c r="B2649" s="19">
        <f>'[2]NP Inflow data'!F2649</f>
        <v>2.0817260013627599</v>
      </c>
      <c r="C2649" s="13">
        <f t="shared" si="91"/>
        <v>2.0817260013627599</v>
      </c>
      <c r="E2649">
        <v>900.46</v>
      </c>
      <c r="F2649" s="16">
        <f>'[2]NP Inflow data'!C2649</f>
        <v>2.4645762829406799</v>
      </c>
      <c r="G2649" s="16">
        <f t="shared" si="90"/>
        <v>-5.6338622370593203</v>
      </c>
      <c r="H2649">
        <v>900.46</v>
      </c>
    </row>
    <row r="2650" spans="1:8">
      <c r="A2650">
        <v>960.47</v>
      </c>
      <c r="B2650" s="19">
        <f>'[2]NP Inflow data'!F2650</f>
        <v>2.0852851563621999</v>
      </c>
      <c r="C2650" s="13">
        <f t="shared" si="91"/>
        <v>2.0852851563621999</v>
      </c>
      <c r="E2650">
        <v>900.47</v>
      </c>
      <c r="F2650" s="16">
        <f>'[2]NP Inflow data'!C2650</f>
        <v>2.4713606501540002</v>
      </c>
      <c r="G2650" s="16">
        <f t="shared" si="90"/>
        <v>-5.6270778698459996</v>
      </c>
      <c r="H2650">
        <v>900.47</v>
      </c>
    </row>
    <row r="2651" spans="1:8">
      <c r="A2651">
        <v>960.48</v>
      </c>
      <c r="B2651" s="19">
        <f>'[2]NP Inflow data'!F2651</f>
        <v>2.0888533644332798</v>
      </c>
      <c r="C2651" s="13">
        <f t="shared" si="91"/>
        <v>2.0888533644332798</v>
      </c>
      <c r="E2651">
        <v>900.48</v>
      </c>
      <c r="F2651" s="16">
        <f>'[2]NP Inflow data'!C2651</f>
        <v>2.4781998044228999</v>
      </c>
      <c r="G2651" s="16">
        <f t="shared" si="90"/>
        <v>-5.6202387155771003</v>
      </c>
      <c r="H2651">
        <v>900.48</v>
      </c>
    </row>
    <row r="2652" spans="1:8">
      <c r="A2652">
        <v>960.49</v>
      </c>
      <c r="B2652" s="19">
        <f>'[2]NP Inflow data'!F2652</f>
        <v>2.09243048252744</v>
      </c>
      <c r="C2652" s="13">
        <f t="shared" si="91"/>
        <v>2.09243048252744</v>
      </c>
      <c r="E2652">
        <v>900.49</v>
      </c>
      <c r="F2652" s="16">
        <f>'[2]NP Inflow data'!C2652</f>
        <v>2.48509531599416</v>
      </c>
      <c r="G2652" s="16">
        <f t="shared" si="90"/>
        <v>-5.6133432040058402</v>
      </c>
      <c r="H2652">
        <v>900.49</v>
      </c>
    </row>
    <row r="2653" spans="1:8">
      <c r="A2653">
        <v>960.5</v>
      </c>
      <c r="B2653" s="19">
        <f>'[2]NP Inflow data'!F2653</f>
        <v>2.0960163675960999</v>
      </c>
      <c r="C2653" s="13">
        <f t="shared" si="91"/>
        <v>2.0960163675960999</v>
      </c>
      <c r="E2653">
        <v>900.5</v>
      </c>
      <c r="F2653" s="16">
        <f>'[2]NP Inflow data'!C2653</f>
        <v>2.49204875511455</v>
      </c>
      <c r="G2653" s="16">
        <f t="shared" si="90"/>
        <v>-5.6063897648854502</v>
      </c>
      <c r="H2653">
        <v>900.5</v>
      </c>
    </row>
    <row r="2654" spans="1:8">
      <c r="A2654">
        <v>960.51</v>
      </c>
      <c r="B2654" s="19">
        <f>'[2]NP Inflow data'!F2654</f>
        <v>2.0996108765906798</v>
      </c>
      <c r="C2654" s="13">
        <f t="shared" si="91"/>
        <v>2.0996108765906798</v>
      </c>
      <c r="E2654">
        <v>900.51</v>
      </c>
      <c r="F2654" s="16">
        <f>'[2]NP Inflow data'!C2654</f>
        <v>2.4990616920308502</v>
      </c>
      <c r="G2654" s="16">
        <f t="shared" si="90"/>
        <v>-5.5993768279691505</v>
      </c>
      <c r="H2654">
        <v>900.51</v>
      </c>
    </row>
    <row r="2655" spans="1:8">
      <c r="A2655">
        <v>960.52</v>
      </c>
      <c r="B2655" s="19">
        <f>'[2]NP Inflow data'!F2655</f>
        <v>2.1032138664626099</v>
      </c>
      <c r="C2655" s="13">
        <f t="shared" si="91"/>
        <v>2.1032138664626099</v>
      </c>
      <c r="E2655">
        <v>900.52</v>
      </c>
      <c r="F2655" s="16">
        <f>'[2]NP Inflow data'!C2655</f>
        <v>2.5061356969898299</v>
      </c>
      <c r="G2655" s="16">
        <f t="shared" si="90"/>
        <v>-5.5923028230101703</v>
      </c>
      <c r="H2655">
        <v>900.52</v>
      </c>
    </row>
    <row r="2656" spans="1:8">
      <c r="A2656">
        <v>960.53</v>
      </c>
      <c r="B2656" s="19">
        <f>'[2]NP Inflow data'!F2656</f>
        <v>2.10682519416331</v>
      </c>
      <c r="C2656" s="13">
        <f t="shared" si="91"/>
        <v>2.10682519416331</v>
      </c>
      <c r="E2656">
        <v>900.53</v>
      </c>
      <c r="F2656" s="16">
        <f>'[2]NP Inflow data'!C2656</f>
        <v>2.5132723402382702</v>
      </c>
      <c r="G2656" s="16">
        <f t="shared" si="90"/>
        <v>-5.58516617976173</v>
      </c>
      <c r="H2656">
        <v>900.53</v>
      </c>
    </row>
    <row r="2657" spans="1:8">
      <c r="A2657">
        <v>960.54</v>
      </c>
      <c r="B2657" s="19">
        <f>'[2]NP Inflow data'!F2657</f>
        <v>2.1104447166442002</v>
      </c>
      <c r="C2657" s="13">
        <f t="shared" si="91"/>
        <v>2.1104447166442002</v>
      </c>
      <c r="E2657">
        <v>900.54</v>
      </c>
      <c r="F2657" s="16">
        <f>'[2]NP Inflow data'!C2657</f>
        <v>2.5204731920229402</v>
      </c>
      <c r="G2657" s="16">
        <f t="shared" si="90"/>
        <v>-5.5779653279770596</v>
      </c>
      <c r="H2657">
        <v>900.54</v>
      </c>
    </row>
    <row r="2658" spans="1:8">
      <c r="A2658">
        <v>960.55</v>
      </c>
      <c r="B2658" s="19">
        <f>'[2]NP Inflow data'!F2658</f>
        <v>2.1140722908567202</v>
      </c>
      <c r="C2658" s="13">
        <f t="shared" si="91"/>
        <v>2.1140722908567202</v>
      </c>
      <c r="E2658">
        <v>900.55</v>
      </c>
      <c r="F2658" s="16">
        <f>'[2]NP Inflow data'!C2658</f>
        <v>2.52773982259062</v>
      </c>
      <c r="G2658" s="16">
        <f t="shared" si="90"/>
        <v>-5.5706986974093802</v>
      </c>
      <c r="H2658">
        <v>900.55</v>
      </c>
    </row>
    <row r="2659" spans="1:8">
      <c r="A2659">
        <v>960.56</v>
      </c>
      <c r="B2659" s="19">
        <f>'[2]NP Inflow data'!F2659</f>
        <v>2.11770777375229</v>
      </c>
      <c r="C2659" s="13">
        <f t="shared" si="91"/>
        <v>2.11770777375229</v>
      </c>
      <c r="E2659">
        <v>900.56</v>
      </c>
      <c r="F2659" s="16">
        <f>'[2]NP Inflow data'!C2659</f>
        <v>2.5350738021880801</v>
      </c>
      <c r="G2659" s="16">
        <f t="shared" si="90"/>
        <v>-5.5633647178119201</v>
      </c>
      <c r="H2659">
        <v>900.56</v>
      </c>
    </row>
    <row r="2660" spans="1:8">
      <c r="A2660">
        <v>960.57</v>
      </c>
      <c r="B2660" s="19">
        <f>'[2]NP Inflow data'!F2660</f>
        <v>2.1213510222823699</v>
      </c>
      <c r="C2660" s="13">
        <f t="shared" si="91"/>
        <v>2.1213510222823699</v>
      </c>
      <c r="E2660">
        <v>900.57</v>
      </c>
      <c r="F2660" s="16">
        <f>'[2]NP Inflow data'!C2660</f>
        <v>2.54247670106218</v>
      </c>
      <c r="G2660" s="16">
        <f t="shared" si="90"/>
        <v>-5.5559618189378206</v>
      </c>
      <c r="H2660">
        <v>900.57</v>
      </c>
    </row>
    <row r="2661" spans="1:8">
      <c r="A2661">
        <v>960.58</v>
      </c>
      <c r="B2661" s="19">
        <f>'[2]NP Inflow data'!F2661</f>
        <v>2.1250018933982999</v>
      </c>
      <c r="C2661" s="13">
        <f t="shared" si="91"/>
        <v>2.1250018933982999</v>
      </c>
      <c r="E2661">
        <v>900.58</v>
      </c>
      <c r="F2661" s="16">
        <f>'[2]NP Inflow data'!C2661</f>
        <v>2.5499500894595299</v>
      </c>
      <c r="G2661" s="16">
        <f t="shared" si="90"/>
        <v>-5.5484884305404698</v>
      </c>
      <c r="H2661">
        <v>900.58</v>
      </c>
    </row>
    <row r="2662" spans="1:8">
      <c r="A2662">
        <v>960.59</v>
      </c>
      <c r="B2662" s="19">
        <f>'[2]NP Inflow data'!F2662</f>
        <v>2.1286602440515501</v>
      </c>
      <c r="C2662" s="13">
        <f t="shared" si="91"/>
        <v>2.1286602440515501</v>
      </c>
      <c r="E2662">
        <v>900.59</v>
      </c>
      <c r="F2662" s="16">
        <f>'[2]NP Inflow data'!C2662</f>
        <v>2.5574955376269899</v>
      </c>
      <c r="G2662" s="16">
        <f t="shared" si="90"/>
        <v>-5.5409429823730108</v>
      </c>
      <c r="H2662">
        <v>900.59</v>
      </c>
    </row>
    <row r="2663" spans="1:8">
      <c r="A2663">
        <v>960.6</v>
      </c>
      <c r="B2663" s="19">
        <f>'[2]NP Inflow data'!F2663</f>
        <v>2.1323259311935501</v>
      </c>
      <c r="C2663" s="13">
        <f t="shared" si="91"/>
        <v>2.1323259311935501</v>
      </c>
      <c r="E2663">
        <v>900.6</v>
      </c>
      <c r="F2663" s="16">
        <f>'[2]NP Inflow data'!C2663</f>
        <v>2.5651146158113201</v>
      </c>
      <c r="G2663" s="16">
        <f t="shared" si="90"/>
        <v>-5.5333239041886806</v>
      </c>
      <c r="H2663">
        <v>900.6</v>
      </c>
    </row>
    <row r="2664" spans="1:8">
      <c r="A2664">
        <v>960.61</v>
      </c>
      <c r="B2664" s="19">
        <f>'[2]NP Inflow data'!F2664</f>
        <v>2.1359988117757198</v>
      </c>
      <c r="C2664" s="13">
        <f t="shared" si="91"/>
        <v>2.1359988117757198</v>
      </c>
      <c r="E2664">
        <v>900.61</v>
      </c>
      <c r="F2664" s="16">
        <f>'[2]NP Inflow data'!C2664</f>
        <v>2.5728088942593099</v>
      </c>
      <c r="G2664" s="16">
        <f t="shared" si="90"/>
        <v>-5.5256296257406898</v>
      </c>
      <c r="H2664">
        <v>900.61</v>
      </c>
    </row>
    <row r="2665" spans="1:8">
      <c r="A2665">
        <v>960.62</v>
      </c>
      <c r="B2665" s="19">
        <f>'[2]NP Inflow data'!F2665</f>
        <v>2.1396787427494801</v>
      </c>
      <c r="C2665" s="13">
        <f t="shared" si="91"/>
        <v>2.1396787427494801</v>
      </c>
      <c r="E2665">
        <v>900.62</v>
      </c>
      <c r="F2665" s="16">
        <f>'[2]NP Inflow data'!C2665</f>
        <v>2.5805799432177299</v>
      </c>
      <c r="G2665" s="16">
        <f t="shared" si="90"/>
        <v>-5.5178585767822703</v>
      </c>
      <c r="H2665">
        <v>900.62</v>
      </c>
    </row>
    <row r="2666" spans="1:8">
      <c r="A2666">
        <v>960.63</v>
      </c>
      <c r="B2666" s="19">
        <f>'[2]NP Inflow data'!F2666</f>
        <v>2.1433655810662602</v>
      </c>
      <c r="C2666" s="13">
        <f t="shared" si="91"/>
        <v>2.1433655810662602</v>
      </c>
      <c r="E2666">
        <v>900.63</v>
      </c>
      <c r="F2666" s="16">
        <f>'[2]NP Inflow data'!C2666</f>
        <v>2.5884293329333499</v>
      </c>
      <c r="G2666" s="16">
        <f t="shared" si="90"/>
        <v>-5.5100091870666503</v>
      </c>
      <c r="H2666">
        <v>900.63</v>
      </c>
    </row>
    <row r="2667" spans="1:8">
      <c r="A2667">
        <v>960.64</v>
      </c>
      <c r="B2667" s="19">
        <f>'[2]NP Inflow data'!F2667</f>
        <v>2.1470591836774902</v>
      </c>
      <c r="C2667" s="13">
        <f t="shared" si="91"/>
        <v>2.1470591836774902</v>
      </c>
      <c r="E2667">
        <v>900.64</v>
      </c>
      <c r="F2667" s="16">
        <f>'[2]NP Inflow data'!C2667</f>
        <v>2.5963586336529501</v>
      </c>
      <c r="G2667" s="16">
        <f t="shared" si="90"/>
        <v>-5.5020798863470501</v>
      </c>
      <c r="H2667">
        <v>900.64</v>
      </c>
    </row>
    <row r="2668" spans="1:8">
      <c r="A2668">
        <v>960.65</v>
      </c>
      <c r="B2668" s="19">
        <f>'[2]NP Inflow data'!F2668</f>
        <v>2.1507594075345802</v>
      </c>
      <c r="C2668" s="13">
        <f t="shared" si="91"/>
        <v>2.1507594075345802</v>
      </c>
      <c r="E2668">
        <v>900.65</v>
      </c>
      <c r="F2668" s="16">
        <f>'[2]NP Inflow data'!C2668</f>
        <v>2.6043694156233101</v>
      </c>
      <c r="G2668" s="16">
        <f t="shared" si="90"/>
        <v>-5.49406910437669</v>
      </c>
      <c r="H2668">
        <v>900.65</v>
      </c>
    </row>
    <row r="2669" spans="1:8">
      <c r="A2669">
        <v>960.66</v>
      </c>
      <c r="B2669" s="19">
        <f>'[2]NP Inflow data'!F2669</f>
        <v>2.1544661095889701</v>
      </c>
      <c r="C2669" s="13">
        <f t="shared" si="91"/>
        <v>2.1544661095889701</v>
      </c>
      <c r="E2669">
        <v>900.66</v>
      </c>
      <c r="F2669" s="16">
        <f>'[2]NP Inflow data'!C2669</f>
        <v>2.6124632490911899</v>
      </c>
      <c r="G2669" s="16">
        <f t="shared" si="90"/>
        <v>-5.4859752709088099</v>
      </c>
      <c r="H2669">
        <v>900.66</v>
      </c>
    </row>
    <row r="2670" spans="1:8">
      <c r="A2670">
        <v>960.67</v>
      </c>
      <c r="B2670" s="19">
        <f>'[2]NP Inflow data'!F2670</f>
        <v>2.1581791467920799</v>
      </c>
      <c r="C2670" s="13">
        <f t="shared" si="91"/>
        <v>2.1581791467920799</v>
      </c>
      <c r="E2670">
        <v>900.67</v>
      </c>
      <c r="F2670" s="16">
        <f>'[2]NP Inflow data'!C2670</f>
        <v>2.6206417043033801</v>
      </c>
      <c r="G2670" s="16">
        <f t="shared" si="90"/>
        <v>-5.4777968156966201</v>
      </c>
      <c r="H2670">
        <v>900.67</v>
      </c>
    </row>
    <row r="2671" spans="1:8">
      <c r="A2671">
        <v>960.68</v>
      </c>
      <c r="B2671" s="19">
        <f>'[2]NP Inflow data'!F2671</f>
        <v>2.1618983760953299</v>
      </c>
      <c r="C2671" s="13">
        <f t="shared" si="91"/>
        <v>2.1618983760953299</v>
      </c>
      <c r="E2671">
        <v>900.68</v>
      </c>
      <c r="F2671" s="16">
        <f>'[2]NP Inflow data'!C2671</f>
        <v>2.62890635150664</v>
      </c>
      <c r="G2671" s="16">
        <f t="shared" si="90"/>
        <v>-5.4695321684933607</v>
      </c>
      <c r="H2671">
        <v>900.68</v>
      </c>
    </row>
    <row r="2672" spans="1:8">
      <c r="A2672">
        <v>960.69</v>
      </c>
      <c r="B2672" s="19">
        <f>'[2]NP Inflow data'!F2672</f>
        <v>2.1656236544501799</v>
      </c>
      <c r="C2672" s="13">
        <f t="shared" si="91"/>
        <v>2.1656236544501799</v>
      </c>
      <c r="E2672">
        <v>900.69</v>
      </c>
      <c r="F2672" s="16">
        <f>'[2]NP Inflow data'!C2672</f>
        <v>2.6372587609478599</v>
      </c>
      <c r="G2672" s="16">
        <f t="shared" si="90"/>
        <v>-5.4611797590521398</v>
      </c>
      <c r="H2672">
        <v>900.69</v>
      </c>
    </row>
    <row r="2673" spans="1:8">
      <c r="A2673">
        <v>960.7</v>
      </c>
      <c r="B2673" s="19">
        <f>'[2]NP Inflow data'!F2673</f>
        <v>2.16935483880799</v>
      </c>
      <c r="C2673" s="13">
        <f t="shared" si="91"/>
        <v>2.16935483880799</v>
      </c>
      <c r="E2673">
        <v>900.7</v>
      </c>
      <c r="F2673" s="16">
        <f>'[2]NP Inflow data'!C2673</f>
        <v>2.6457005028735998</v>
      </c>
      <c r="G2673" s="16">
        <f t="shared" si="90"/>
        <v>-5.4527380171263999</v>
      </c>
      <c r="H2673">
        <v>900.7</v>
      </c>
    </row>
    <row r="2674" spans="1:8">
      <c r="A2674">
        <v>960.71</v>
      </c>
      <c r="B2674" s="19">
        <f>'[2]NP Inflow data'!F2674</f>
        <v>2.1730917861202199</v>
      </c>
      <c r="C2674" s="13">
        <f t="shared" si="91"/>
        <v>2.1730917861202199</v>
      </c>
      <c r="E2674">
        <v>900.71</v>
      </c>
      <c r="F2674" s="16">
        <f>'[2]NP Inflow data'!C2674</f>
        <v>2.6542331475307499</v>
      </c>
      <c r="G2674" s="16">
        <f t="shared" si="90"/>
        <v>-5.4442053724692503</v>
      </c>
      <c r="H2674">
        <v>900.71</v>
      </c>
    </row>
    <row r="2675" spans="1:8">
      <c r="A2675">
        <v>960.72</v>
      </c>
      <c r="B2675" s="19">
        <f>'[2]NP Inflow data'!F2675</f>
        <v>2.1768343533382799</v>
      </c>
      <c r="C2675" s="13">
        <f t="shared" si="91"/>
        <v>2.1768343533382799</v>
      </c>
      <c r="E2675">
        <v>900.72</v>
      </c>
      <c r="F2675" s="16">
        <f>'[2]NP Inflow data'!C2675</f>
        <v>2.6628582651660699</v>
      </c>
      <c r="G2675" s="16">
        <f t="shared" si="90"/>
        <v>-5.4355802548339298</v>
      </c>
      <c r="H2675">
        <v>900.72</v>
      </c>
    </row>
    <row r="2676" spans="1:8">
      <c r="A2676">
        <v>960.73</v>
      </c>
      <c r="B2676" s="19">
        <f>'[2]NP Inflow data'!F2676</f>
        <v>2.1805823974136098</v>
      </c>
      <c r="C2676" s="13">
        <f t="shared" si="91"/>
        <v>2.1805823974136098</v>
      </c>
      <c r="E2676">
        <v>900.73</v>
      </c>
      <c r="F2676" s="16">
        <f>'[2]NP Inflow data'!C2676</f>
        <v>2.6715774260263401</v>
      </c>
      <c r="G2676" s="16">
        <f t="shared" si="90"/>
        <v>-5.4268610939736597</v>
      </c>
      <c r="H2676">
        <v>900.73</v>
      </c>
    </row>
    <row r="2677" spans="1:8">
      <c r="A2677">
        <v>960.74</v>
      </c>
      <c r="B2677" s="19">
        <f>'[2]NP Inflow data'!F2677</f>
        <v>2.1843357752976398</v>
      </c>
      <c r="C2677" s="13">
        <f t="shared" si="91"/>
        <v>2.1843357752976398</v>
      </c>
      <c r="E2677">
        <v>900.74</v>
      </c>
      <c r="F2677" s="16">
        <f>'[2]NP Inflow data'!C2677</f>
        <v>2.68039220035834</v>
      </c>
      <c r="G2677" s="16">
        <f t="shared" si="90"/>
        <v>-5.4180463196416602</v>
      </c>
      <c r="H2677">
        <v>900.74</v>
      </c>
    </row>
    <row r="2678" spans="1:8">
      <c r="A2678">
        <v>960.75</v>
      </c>
      <c r="B2678" s="19">
        <f>'[2]NP Inflow data'!F2678</f>
        <v>2.1880943439417702</v>
      </c>
      <c r="C2678" s="13">
        <f t="shared" si="91"/>
        <v>2.1880943439417702</v>
      </c>
      <c r="E2678">
        <v>900.75</v>
      </c>
      <c r="F2678" s="16">
        <f>'[2]NP Inflow data'!C2678</f>
        <v>2.6893041584088402</v>
      </c>
      <c r="G2678" s="16">
        <f t="shared" si="90"/>
        <v>-5.4091343615911605</v>
      </c>
      <c r="H2678">
        <v>900.75</v>
      </c>
    </row>
    <row r="2679" spans="1:8">
      <c r="A2679">
        <v>960.76</v>
      </c>
      <c r="B2679" s="19">
        <f>'[2]NP Inflow data'!F2679</f>
        <v>2.1918579602974502</v>
      </c>
      <c r="C2679" s="13">
        <f t="shared" si="91"/>
        <v>2.1918579602974502</v>
      </c>
      <c r="E2679">
        <v>900.76</v>
      </c>
      <c r="F2679" s="16">
        <f>'[2]NP Inflow data'!C2679</f>
        <v>2.69831487042461</v>
      </c>
      <c r="G2679" s="16">
        <f t="shared" si="90"/>
        <v>-5.4001236495753897</v>
      </c>
      <c r="H2679">
        <v>900.76</v>
      </c>
    </row>
    <row r="2680" spans="1:8">
      <c r="A2680">
        <v>960.77</v>
      </c>
      <c r="B2680" s="19">
        <f>'[2]NP Inflow data'!F2680</f>
        <v>2.1956264813161002</v>
      </c>
      <c r="C2680" s="13">
        <f t="shared" si="91"/>
        <v>2.1956264813161002</v>
      </c>
      <c r="E2680">
        <v>900.77</v>
      </c>
      <c r="F2680" s="16">
        <f>'[2]NP Inflow data'!C2680</f>
        <v>2.7074259066524302</v>
      </c>
      <c r="G2680" s="16">
        <f t="shared" si="90"/>
        <v>-5.39101261334757</v>
      </c>
      <c r="H2680">
        <v>900.77</v>
      </c>
    </row>
    <row r="2681" spans="1:8">
      <c r="A2681">
        <v>960.78</v>
      </c>
      <c r="B2681" s="19">
        <f>'[2]NP Inflow data'!F2681</f>
        <v>2.1993997639491298</v>
      </c>
      <c r="C2681" s="13">
        <f t="shared" si="91"/>
        <v>2.1993997639491298</v>
      </c>
      <c r="E2681">
        <v>900.78</v>
      </c>
      <c r="F2681" s="16">
        <f>'[2]NP Inflow data'!C2681</f>
        <v>2.71663883733908</v>
      </c>
      <c r="G2681" s="16">
        <f t="shared" si="90"/>
        <v>-5.3817996826609207</v>
      </c>
      <c r="H2681">
        <v>900.78</v>
      </c>
    </row>
    <row r="2682" spans="1:8">
      <c r="A2682">
        <v>960.79</v>
      </c>
      <c r="B2682" s="19">
        <f>'[2]NP Inflow data'!F2682</f>
        <v>2.2031776651479702</v>
      </c>
      <c r="C2682" s="13">
        <f t="shared" si="91"/>
        <v>2.2031776651479702</v>
      </c>
      <c r="E2682">
        <v>900.79</v>
      </c>
      <c r="F2682" s="16">
        <f>'[2]NP Inflow data'!C2682</f>
        <v>2.7259552327313301</v>
      </c>
      <c r="G2682" s="16">
        <f t="shared" si="90"/>
        <v>-5.3724832872686701</v>
      </c>
      <c r="H2682">
        <v>900.79</v>
      </c>
    </row>
    <row r="2683" spans="1:8">
      <c r="A2683">
        <v>960.8</v>
      </c>
      <c r="B2683" s="19">
        <f>'[2]NP Inflow data'!F2683</f>
        <v>2.2069600418640598</v>
      </c>
      <c r="C2683" s="13">
        <f t="shared" si="91"/>
        <v>2.2069600418640598</v>
      </c>
      <c r="E2683">
        <v>900.8</v>
      </c>
      <c r="F2683" s="16">
        <f>'[2]NP Inflow data'!C2683</f>
        <v>2.73537666307594</v>
      </c>
      <c r="G2683" s="16">
        <f t="shared" si="90"/>
        <v>-5.3630618569240607</v>
      </c>
      <c r="H2683">
        <v>900.8</v>
      </c>
    </row>
    <row r="2684" spans="1:8">
      <c r="A2684">
        <v>960.81</v>
      </c>
      <c r="B2684" s="19">
        <f>'[2]NP Inflow data'!F2684</f>
        <v>2.2107467510488101</v>
      </c>
      <c r="C2684" s="13">
        <f t="shared" si="91"/>
        <v>2.2107467510488101</v>
      </c>
      <c r="E2684">
        <v>900.81</v>
      </c>
      <c r="F2684" s="16">
        <f>'[2]NP Inflow data'!C2684</f>
        <v>2.7449046986197101</v>
      </c>
      <c r="G2684" s="16">
        <f t="shared" si="90"/>
        <v>-5.3535338213802905</v>
      </c>
      <c r="H2684">
        <v>900.81</v>
      </c>
    </row>
    <row r="2685" spans="1:8">
      <c r="A2685">
        <v>960.82</v>
      </c>
      <c r="B2685" s="19">
        <f>'[2]NP Inflow data'!F2685</f>
        <v>2.2145376496536899</v>
      </c>
      <c r="C2685" s="13">
        <f t="shared" si="91"/>
        <v>2.2145376496536899</v>
      </c>
      <c r="E2685">
        <v>900.82</v>
      </c>
      <c r="F2685" s="16">
        <f>'[2]NP Inflow data'!C2685</f>
        <v>2.7545409096095099</v>
      </c>
      <c r="G2685" s="16">
        <f t="shared" si="90"/>
        <v>-5.3438976103904903</v>
      </c>
      <c r="H2685">
        <v>900.82</v>
      </c>
    </row>
    <row r="2686" spans="1:8">
      <c r="A2686">
        <v>960.83</v>
      </c>
      <c r="B2686" s="19">
        <f>'[2]NP Inflow data'!F2686</f>
        <v>2.2183325946300401</v>
      </c>
      <c r="C2686" s="13">
        <f t="shared" si="91"/>
        <v>2.2183325946300401</v>
      </c>
      <c r="E2686">
        <v>900.83</v>
      </c>
      <c r="F2686" s="16">
        <f>'[2]NP Inflow data'!C2686</f>
        <v>2.7642868662918998</v>
      </c>
      <c r="G2686" s="16">
        <f t="shared" si="90"/>
        <v>-5.3341516537081004</v>
      </c>
      <c r="H2686">
        <v>900.83</v>
      </c>
    </row>
    <row r="2687" spans="1:8">
      <c r="A2687">
        <v>960.84</v>
      </c>
      <c r="B2687" s="19">
        <f>'[2]NP Inflow data'!F2687</f>
        <v>2.22213144292932</v>
      </c>
      <c r="C2687" s="13">
        <f t="shared" si="91"/>
        <v>2.22213144292932</v>
      </c>
      <c r="E2687">
        <v>900.84</v>
      </c>
      <c r="F2687" s="16">
        <f>'[2]NP Inflow data'!C2687</f>
        <v>2.7741441389137602</v>
      </c>
      <c r="G2687" s="16">
        <f t="shared" si="90"/>
        <v>-5.32429438108624</v>
      </c>
      <c r="H2687">
        <v>900.84</v>
      </c>
    </row>
    <row r="2688" spans="1:8">
      <c r="A2688">
        <v>960.85</v>
      </c>
      <c r="B2688" s="19">
        <f>'[2]NP Inflow data'!F2688</f>
        <v>2.22593405150297</v>
      </c>
      <c r="C2688" s="13">
        <f t="shared" si="91"/>
        <v>2.22593405150297</v>
      </c>
      <c r="E2688">
        <v>900.85</v>
      </c>
      <c r="F2688" s="16">
        <f>'[2]NP Inflow data'!C2688</f>
        <v>2.78411429772187</v>
      </c>
      <c r="G2688" s="16">
        <f t="shared" si="90"/>
        <v>-5.3143242222781302</v>
      </c>
      <c r="H2688">
        <v>900.85</v>
      </c>
    </row>
    <row r="2689" spans="1:8">
      <c r="A2689">
        <v>960.86</v>
      </c>
      <c r="B2689" s="19">
        <f>'[2]NP Inflow data'!F2689</f>
        <v>2.22974027730241</v>
      </c>
      <c r="C2689" s="13">
        <f t="shared" si="91"/>
        <v>2.22974027730241</v>
      </c>
      <c r="E2689">
        <v>900.86</v>
      </c>
      <c r="F2689" s="16">
        <f>'[2]NP Inflow data'!C2689</f>
        <v>2.794198912963</v>
      </c>
      <c r="G2689" s="16">
        <f t="shared" si="90"/>
        <v>-5.3042396070370001</v>
      </c>
      <c r="H2689">
        <v>900.86</v>
      </c>
    </row>
    <row r="2690" spans="1:8">
      <c r="A2690">
        <v>960.87</v>
      </c>
      <c r="B2690" s="19">
        <f>'[2]NP Inflow data'!F2690</f>
        <v>2.2335499772790599</v>
      </c>
      <c r="C2690" s="13">
        <f t="shared" si="91"/>
        <v>2.2335499772790599</v>
      </c>
      <c r="E2690">
        <v>900.87</v>
      </c>
      <c r="F2690" s="16">
        <f>'[2]NP Inflow data'!C2690</f>
        <v>2.8043995548839198</v>
      </c>
      <c r="G2690" s="16">
        <f t="shared" si="90"/>
        <v>-5.29403896511608</v>
      </c>
      <c r="H2690">
        <v>900.87</v>
      </c>
    </row>
    <row r="2691" spans="1:8">
      <c r="A2691">
        <v>960.88</v>
      </c>
      <c r="B2691" s="19">
        <f>'[2]NP Inflow data'!F2691</f>
        <v>2.2373630083843401</v>
      </c>
      <c r="C2691" s="13">
        <f t="shared" si="91"/>
        <v>2.2373630083843401</v>
      </c>
      <c r="E2691">
        <v>900.88</v>
      </c>
      <c r="F2691" s="16">
        <f>'[2]NP Inflow data'!C2691</f>
        <v>2.8147177937314201</v>
      </c>
      <c r="G2691" s="16">
        <f t="shared" si="90"/>
        <v>-5.2837207262685801</v>
      </c>
      <c r="H2691">
        <v>900.88</v>
      </c>
    </row>
    <row r="2692" spans="1:8">
      <c r="A2692">
        <v>960.89</v>
      </c>
      <c r="B2692" s="19">
        <f>'[2]NP Inflow data'!F2692</f>
        <v>2.24117922756969</v>
      </c>
      <c r="C2692" s="13">
        <f t="shared" si="91"/>
        <v>2.24117922756969</v>
      </c>
      <c r="E2692">
        <v>900.89</v>
      </c>
      <c r="F2692" s="16">
        <f>'[2]NP Inflow data'!C2692</f>
        <v>2.8251551997522601</v>
      </c>
      <c r="G2692" s="16">
        <f t="shared" si="90"/>
        <v>-5.2732833202477405</v>
      </c>
      <c r="H2692">
        <v>900.89</v>
      </c>
    </row>
    <row r="2693" spans="1:8">
      <c r="A2693">
        <v>960.9</v>
      </c>
      <c r="B2693" s="19">
        <f>'[2]NP Inflow data'!F2693</f>
        <v>2.2449984917865198</v>
      </c>
      <c r="C2693" s="13">
        <f t="shared" si="91"/>
        <v>2.2449984917865198</v>
      </c>
      <c r="E2693">
        <v>900.9</v>
      </c>
      <c r="F2693" s="16">
        <f>'[2]NP Inflow data'!C2693</f>
        <v>2.8357133431932202</v>
      </c>
      <c r="G2693" s="16">
        <f t="shared" ref="G2693:G2756" si="92">F2693-$F$3103</f>
        <v>-5.2627251768067804</v>
      </c>
      <c r="H2693">
        <v>900.9</v>
      </c>
    </row>
    <row r="2694" spans="1:8">
      <c r="A2694">
        <v>960.91</v>
      </c>
      <c r="B2694" s="19">
        <f>'[2]NP Inflow data'!F2694</f>
        <v>2.24882065798626</v>
      </c>
      <c r="C2694" s="13">
        <f t="shared" ref="C2694:C2757" si="93">B2694-$B$24</f>
        <v>2.24882065798626</v>
      </c>
      <c r="E2694">
        <v>900.91</v>
      </c>
      <c r="F2694" s="16">
        <f>'[2]NP Inflow data'!C2694</f>
        <v>2.84639379430108</v>
      </c>
      <c r="G2694" s="16">
        <f t="shared" si="92"/>
        <v>-5.2520447256989202</v>
      </c>
      <c r="H2694">
        <v>900.91</v>
      </c>
    </row>
    <row r="2695" spans="1:8">
      <c r="A2695">
        <v>960.92</v>
      </c>
      <c r="B2695" s="19">
        <f>'[2]NP Inflow data'!F2695</f>
        <v>2.25264558312033</v>
      </c>
      <c r="C2695" s="13">
        <f t="shared" si="93"/>
        <v>2.25264558312033</v>
      </c>
      <c r="E2695">
        <v>900.92</v>
      </c>
      <c r="F2695" s="16">
        <f>'[2]NP Inflow data'!C2695</f>
        <v>2.8571981233226</v>
      </c>
      <c r="G2695" s="16">
        <f t="shared" si="92"/>
        <v>-5.2412403966773997</v>
      </c>
      <c r="H2695">
        <v>900.92</v>
      </c>
    </row>
    <row r="2696" spans="1:8">
      <c r="A2696">
        <v>960.93</v>
      </c>
      <c r="B2696" s="19">
        <f>'[2]NP Inflow data'!F2696</f>
        <v>2.2564731241401699</v>
      </c>
      <c r="C2696" s="13">
        <f t="shared" si="93"/>
        <v>2.2564731241401699</v>
      </c>
      <c r="E2696">
        <v>900.93</v>
      </c>
      <c r="F2696" s="16">
        <f>'[2]NP Inflow data'!C2696</f>
        <v>2.8681279005045699</v>
      </c>
      <c r="G2696" s="16">
        <f t="shared" si="92"/>
        <v>-5.2303106194954303</v>
      </c>
      <c r="H2696">
        <v>900.93</v>
      </c>
    </row>
    <row r="2697" spans="1:8">
      <c r="A2697">
        <v>960.94</v>
      </c>
      <c r="B2697" s="19">
        <f>'[2]NP Inflow data'!F2697</f>
        <v>2.26030313799723</v>
      </c>
      <c r="C2697" s="13">
        <f t="shared" si="93"/>
        <v>2.26030313799723</v>
      </c>
      <c r="E2697">
        <v>900.94</v>
      </c>
      <c r="F2697" s="16">
        <f>'[2]NP Inflow data'!C2697</f>
        <v>2.8791846960938901</v>
      </c>
      <c r="G2697" s="16">
        <f t="shared" si="92"/>
        <v>-5.2192538239061097</v>
      </c>
      <c r="H2697">
        <v>900.94</v>
      </c>
    </row>
    <row r="2698" spans="1:8">
      <c r="A2698">
        <v>960.95</v>
      </c>
      <c r="B2698" s="19">
        <f>'[2]NP Inflow data'!F2698</f>
        <v>2.2641354816428598</v>
      </c>
      <c r="C2698" s="13">
        <f t="shared" si="93"/>
        <v>2.2641354816428598</v>
      </c>
      <c r="E2698">
        <v>900.95</v>
      </c>
      <c r="F2698" s="16">
        <f>'[2]NP Inflow data'!C2698</f>
        <v>2.8903700803370702</v>
      </c>
      <c r="G2698" s="16">
        <f t="shared" si="92"/>
        <v>-5.20806843966293</v>
      </c>
      <c r="H2698">
        <v>900.95</v>
      </c>
    </row>
    <row r="2699" spans="1:8">
      <c r="A2699">
        <v>960.96</v>
      </c>
      <c r="B2699" s="19">
        <f>'[2]NP Inflow data'!F2699</f>
        <v>2.26797001202852</v>
      </c>
      <c r="C2699" s="13">
        <f t="shared" si="93"/>
        <v>2.26797001202852</v>
      </c>
      <c r="E2699">
        <v>900.96</v>
      </c>
      <c r="F2699" s="16">
        <f>'[2]NP Inflow data'!C2699</f>
        <v>2.9016856234810202</v>
      </c>
      <c r="G2699" s="16">
        <f t="shared" si="92"/>
        <v>-5.19675289651898</v>
      </c>
      <c r="H2699">
        <v>900.96</v>
      </c>
    </row>
    <row r="2700" spans="1:8">
      <c r="A2700">
        <v>960.97</v>
      </c>
      <c r="B2700" s="19">
        <f>'[2]NP Inflow data'!F2700</f>
        <v>2.2718065861056398</v>
      </c>
      <c r="C2700" s="13">
        <f t="shared" si="93"/>
        <v>2.2718065861056398</v>
      </c>
      <c r="E2700">
        <v>900.97</v>
      </c>
      <c r="F2700" s="16">
        <f>'[2]NP Inflow data'!C2700</f>
        <v>2.91313289577251</v>
      </c>
      <c r="G2700" s="16">
        <f t="shared" si="92"/>
        <v>-5.1853056242274906</v>
      </c>
      <c r="H2700">
        <v>900.97</v>
      </c>
    </row>
    <row r="2701" spans="1:8">
      <c r="A2701">
        <v>960.98</v>
      </c>
      <c r="B2701" s="19">
        <f>'[2]NP Inflow data'!F2701</f>
        <v>2.2756450608256502</v>
      </c>
      <c r="C2701" s="13">
        <f t="shared" si="93"/>
        <v>2.2756450608256502</v>
      </c>
      <c r="E2701">
        <v>900.98</v>
      </c>
      <c r="F2701" s="16">
        <f>'[2]NP Inflow data'!C2701</f>
        <v>2.9247134674583299</v>
      </c>
      <c r="G2701" s="16">
        <f t="shared" si="92"/>
        <v>-5.1737250525416698</v>
      </c>
      <c r="H2701">
        <v>900.98</v>
      </c>
    </row>
    <row r="2702" spans="1:8">
      <c r="A2702">
        <v>960.99</v>
      </c>
      <c r="B2702" s="19">
        <f>'[2]NP Inflow data'!F2702</f>
        <v>2.2794852931399601</v>
      </c>
      <c r="C2702" s="13">
        <f t="shared" si="93"/>
        <v>2.2794852931399601</v>
      </c>
      <c r="E2702">
        <v>900.99</v>
      </c>
      <c r="F2702" s="16">
        <f>'[2]NP Inflow data'!C2702</f>
        <v>2.93642890878523</v>
      </c>
      <c r="G2702" s="16">
        <f t="shared" si="92"/>
        <v>-5.1620096112147706</v>
      </c>
      <c r="H2702">
        <v>900.99</v>
      </c>
    </row>
    <row r="2703" spans="1:8">
      <c r="A2703">
        <v>961</v>
      </c>
      <c r="B2703" s="19">
        <f>'[2]NP Inflow data'!F2703</f>
        <v>2.2833271399999999</v>
      </c>
      <c r="C2703" s="13">
        <f t="shared" si="93"/>
        <v>2.2833271399999999</v>
      </c>
      <c r="E2703">
        <v>901</v>
      </c>
      <c r="F2703" s="16">
        <f>'[2]NP Inflow data'!C2703</f>
        <v>2.9482807900000001</v>
      </c>
      <c r="G2703" s="16">
        <f t="shared" si="92"/>
        <v>-5.1501577300000001</v>
      </c>
      <c r="H2703">
        <v>901</v>
      </c>
    </row>
    <row r="2704" spans="1:8">
      <c r="A2704">
        <v>961.01</v>
      </c>
      <c r="B2704" s="19">
        <f>'[2]NP Inflow data'!F2704</f>
        <v>2.2871705682060699</v>
      </c>
      <c r="C2704" s="13">
        <f t="shared" si="93"/>
        <v>2.2871705682060699</v>
      </c>
      <c r="E2704">
        <v>901.01</v>
      </c>
      <c r="F2704" s="16">
        <f>'[2]NP Inflow data'!C2704</f>
        <v>2.96027002249566</v>
      </c>
      <c r="G2704" s="16">
        <f t="shared" si="92"/>
        <v>-5.1381684975043402</v>
      </c>
      <c r="H2704">
        <v>901.01</v>
      </c>
    </row>
    <row r="2705" spans="1:8">
      <c r="A2705">
        <v>961.02</v>
      </c>
      <c r="B2705" s="19">
        <f>'[2]NP Inflow data'!F2705</f>
        <v>2.2910159839539301</v>
      </c>
      <c r="C2705" s="13">
        <f t="shared" si="93"/>
        <v>2.2910159839539301</v>
      </c>
      <c r="E2705">
        <v>901.02</v>
      </c>
      <c r="F2705" s="16">
        <f>'[2]NP Inflow data'!C2705</f>
        <v>2.9723948822502702</v>
      </c>
      <c r="G2705" s="16">
        <f t="shared" si="92"/>
        <v>-5.1260436377497296</v>
      </c>
      <c r="H2705">
        <v>901.02</v>
      </c>
    </row>
    <row r="2706" spans="1:8">
      <c r="A2706">
        <v>961.03</v>
      </c>
      <c r="B2706" s="19">
        <f>'[2]NP Inflow data'!F2706</f>
        <v>2.2948639032882201</v>
      </c>
      <c r="C2706" s="13">
        <f t="shared" si="93"/>
        <v>2.2948639032882201</v>
      </c>
      <c r="E2706">
        <v>901.03</v>
      </c>
      <c r="F2706" s="16">
        <f>'[2]NP Inflow data'!C2706</f>
        <v>2.9846529863881002</v>
      </c>
      <c r="G2706" s="16">
        <f t="shared" si="92"/>
        <v>-5.1137855336118996</v>
      </c>
      <c r="H2706">
        <v>901.03</v>
      </c>
    </row>
    <row r="2707" spans="1:8">
      <c r="A2707">
        <v>961.04</v>
      </c>
      <c r="B2707" s="19">
        <f>'[2]NP Inflow data'!F2707</f>
        <v>2.2987148422535699</v>
      </c>
      <c r="C2707" s="13">
        <f t="shared" si="93"/>
        <v>2.2987148422535699</v>
      </c>
      <c r="E2707">
        <v>901.04</v>
      </c>
      <c r="F2707" s="16">
        <f>'[2]NP Inflow data'!C2707</f>
        <v>2.9970419520334701</v>
      </c>
      <c r="G2707" s="16">
        <f t="shared" si="92"/>
        <v>-5.1013965679665301</v>
      </c>
      <c r="H2707">
        <v>901.04</v>
      </c>
    </row>
    <row r="2708" spans="1:8">
      <c r="A2708">
        <v>961.05</v>
      </c>
      <c r="B2708" s="19">
        <f>'[2]NP Inflow data'!F2708</f>
        <v>2.30256931689462</v>
      </c>
      <c r="C2708" s="13">
        <f t="shared" si="93"/>
        <v>2.30256931689462</v>
      </c>
      <c r="E2708">
        <v>901.05</v>
      </c>
      <c r="F2708" s="16">
        <f>'[2]NP Inflow data'!C2708</f>
        <v>3.0095593963106602</v>
      </c>
      <c r="G2708" s="16">
        <f t="shared" si="92"/>
        <v>-5.08887912368934</v>
      </c>
      <c r="H2708">
        <v>901.05</v>
      </c>
    </row>
    <row r="2709" spans="1:8">
      <c r="A2709">
        <v>961.06</v>
      </c>
      <c r="B2709" s="19">
        <f>'[2]NP Inflow data'!F2709</f>
        <v>2.3064278432559999</v>
      </c>
      <c r="C2709" s="13">
        <f t="shared" si="93"/>
        <v>2.3064278432559999</v>
      </c>
      <c r="E2709">
        <v>901.06</v>
      </c>
      <c r="F2709" s="16">
        <f>'[2]NP Inflow data'!C2709</f>
        <v>3.0222029363439802</v>
      </c>
      <c r="G2709" s="16">
        <f t="shared" si="92"/>
        <v>-5.07623558365602</v>
      </c>
      <c r="H2709">
        <v>901.06</v>
      </c>
    </row>
    <row r="2710" spans="1:8">
      <c r="A2710">
        <v>961.07</v>
      </c>
      <c r="B2710" s="19">
        <f>'[2]NP Inflow data'!F2710</f>
        <v>2.3102909373823999</v>
      </c>
      <c r="C2710" s="13">
        <f t="shared" si="93"/>
        <v>2.3102909373823999</v>
      </c>
      <c r="E2710">
        <v>901.07</v>
      </c>
      <c r="F2710" s="16">
        <f>'[2]NP Inflow data'!C2710</f>
        <v>3.03497018925786</v>
      </c>
      <c r="G2710" s="16">
        <f t="shared" si="92"/>
        <v>-5.0634683307421398</v>
      </c>
      <c r="H2710">
        <v>901.07</v>
      </c>
    </row>
    <row r="2711" spans="1:8">
      <c r="A2711">
        <v>961.08</v>
      </c>
      <c r="B2711" s="19">
        <f>'[2]NP Inflow data'!F2711</f>
        <v>2.3141591153183501</v>
      </c>
      <c r="C2711" s="13">
        <f t="shared" si="93"/>
        <v>2.3141591153183501</v>
      </c>
      <c r="E2711">
        <v>901.08</v>
      </c>
      <c r="F2711" s="16">
        <f>'[2]NP Inflow data'!C2711</f>
        <v>3.0478587721763102</v>
      </c>
      <c r="G2711" s="16">
        <f t="shared" si="92"/>
        <v>-5.05057974782369</v>
      </c>
      <c r="H2711">
        <v>901.08</v>
      </c>
    </row>
    <row r="2712" spans="1:8">
      <c r="A2712">
        <v>961.09</v>
      </c>
      <c r="B2712" s="19">
        <f>'[2]NP Inflow data'!F2712</f>
        <v>2.3180328931085499</v>
      </c>
      <c r="C2712" s="13">
        <f t="shared" si="93"/>
        <v>2.3180328931085499</v>
      </c>
      <c r="E2712">
        <v>901.09</v>
      </c>
      <c r="F2712" s="16">
        <f>'[2]NP Inflow data'!C2712</f>
        <v>3.0608663022237601</v>
      </c>
      <c r="G2712" s="16">
        <f t="shared" si="92"/>
        <v>-5.0375722177762405</v>
      </c>
      <c r="H2712">
        <v>901.09</v>
      </c>
    </row>
    <row r="2713" spans="1:8">
      <c r="A2713">
        <v>961.1</v>
      </c>
      <c r="B2713" s="19">
        <f>'[2]NP Inflow data'!F2713</f>
        <v>2.3219127867976201</v>
      </c>
      <c r="C2713" s="13">
        <f t="shared" si="93"/>
        <v>2.3219127867976201</v>
      </c>
      <c r="E2713">
        <v>901.1</v>
      </c>
      <c r="F2713" s="16">
        <f>'[2]NP Inflow data'!C2713</f>
        <v>3.0739903965245299</v>
      </c>
      <c r="G2713" s="16">
        <f t="shared" si="92"/>
        <v>-5.0244481234754703</v>
      </c>
      <c r="H2713">
        <v>901.1</v>
      </c>
    </row>
    <row r="2714" spans="1:8">
      <c r="A2714">
        <v>961.11</v>
      </c>
      <c r="B2714" s="19">
        <f>'[2]NP Inflow data'!F2714</f>
        <v>2.3257993124301901</v>
      </c>
      <c r="C2714" s="13">
        <f t="shared" si="93"/>
        <v>2.3257993124301901</v>
      </c>
      <c r="E2714">
        <v>901.11</v>
      </c>
      <c r="F2714" s="16">
        <f>'[2]NP Inflow data'!C2714</f>
        <v>3.0872286722029001</v>
      </c>
      <c r="G2714" s="16">
        <f t="shared" si="92"/>
        <v>-5.0112098477971001</v>
      </c>
      <c r="H2714">
        <v>901.11</v>
      </c>
    </row>
    <row r="2715" spans="1:8">
      <c r="A2715">
        <v>961.12</v>
      </c>
      <c r="B2715" s="19">
        <f>'[2]NP Inflow data'!F2715</f>
        <v>2.3296929860509201</v>
      </c>
      <c r="C2715" s="13">
        <f t="shared" si="93"/>
        <v>2.3296929860509201</v>
      </c>
      <c r="E2715">
        <v>901.12</v>
      </c>
      <c r="F2715" s="16">
        <f>'[2]NP Inflow data'!C2715</f>
        <v>3.10057874638317</v>
      </c>
      <c r="G2715" s="16">
        <f t="shared" si="92"/>
        <v>-4.9978597736168302</v>
      </c>
      <c r="H2715">
        <v>901.12</v>
      </c>
    </row>
    <row r="2716" spans="1:8">
      <c r="A2716">
        <v>961.13</v>
      </c>
      <c r="B2716" s="19">
        <f>'[2]NP Inflow data'!F2716</f>
        <v>2.3335943237044199</v>
      </c>
      <c r="C2716" s="13">
        <f t="shared" si="93"/>
        <v>2.3335943237044199</v>
      </c>
      <c r="E2716">
        <v>901.13</v>
      </c>
      <c r="F2716" s="16">
        <f>'[2]NP Inflow data'!C2716</f>
        <v>3.1140382361896299</v>
      </c>
      <c r="G2716" s="16">
        <f t="shared" si="92"/>
        <v>-4.9844002838103698</v>
      </c>
      <c r="H2716">
        <v>901.13</v>
      </c>
    </row>
    <row r="2717" spans="1:8">
      <c r="A2717">
        <v>961.14</v>
      </c>
      <c r="B2717" s="19">
        <f>'[2]NP Inflow data'!F2717</f>
        <v>2.33750384143534</v>
      </c>
      <c r="C2717" s="13">
        <f t="shared" si="93"/>
        <v>2.33750384143534</v>
      </c>
      <c r="E2717">
        <v>901.14</v>
      </c>
      <c r="F2717" s="16">
        <f>'[2]NP Inflow data'!C2717</f>
        <v>3.1276047587465898</v>
      </c>
      <c r="G2717" s="16">
        <f t="shared" si="92"/>
        <v>-4.9708337612534104</v>
      </c>
      <c r="H2717">
        <v>901.14</v>
      </c>
    </row>
    <row r="2718" spans="1:8">
      <c r="A2718">
        <v>961.15</v>
      </c>
      <c r="B2718" s="19">
        <f>'[2]NP Inflow data'!F2718</f>
        <v>2.34142205528831</v>
      </c>
      <c r="C2718" s="13">
        <f t="shared" si="93"/>
        <v>2.34142205528831</v>
      </c>
      <c r="E2718">
        <v>901.15</v>
      </c>
      <c r="F2718" s="16">
        <f>'[2]NP Inflow data'!C2718</f>
        <v>3.1412759311783298</v>
      </c>
      <c r="G2718" s="16">
        <f t="shared" si="92"/>
        <v>-4.9571625888216708</v>
      </c>
      <c r="H2718">
        <v>901.15</v>
      </c>
    </row>
    <row r="2719" spans="1:8">
      <c r="A2719">
        <v>961.16</v>
      </c>
      <c r="B2719" s="19">
        <f>'[2]NP Inflow data'!F2719</f>
        <v>2.3453494813079598</v>
      </c>
      <c r="C2719" s="13">
        <f t="shared" si="93"/>
        <v>2.3453494813079598</v>
      </c>
      <c r="E2719">
        <v>901.16</v>
      </c>
      <c r="F2719" s="16">
        <f>'[2]NP Inflow data'!C2719</f>
        <v>3.1550493706091598</v>
      </c>
      <c r="G2719" s="16">
        <f t="shared" si="92"/>
        <v>-4.9433891493908408</v>
      </c>
      <c r="H2719">
        <v>901.16</v>
      </c>
    </row>
    <row r="2720" spans="1:8">
      <c r="A2720">
        <v>961.17</v>
      </c>
      <c r="B2720" s="19">
        <f>'[2]NP Inflow data'!F2720</f>
        <v>2.3492866355389399</v>
      </c>
      <c r="C2720" s="13">
        <f t="shared" si="93"/>
        <v>2.3492866355389399</v>
      </c>
      <c r="E2720">
        <v>901.17</v>
      </c>
      <c r="F2720" s="16">
        <f>'[2]NP Inflow data'!C2720</f>
        <v>3.1689226941633701</v>
      </c>
      <c r="G2720" s="16">
        <f t="shared" si="92"/>
        <v>-4.9295158258366296</v>
      </c>
      <c r="H2720">
        <v>901.17</v>
      </c>
    </row>
    <row r="2721" spans="1:8">
      <c r="A2721">
        <v>961.18</v>
      </c>
      <c r="B2721" s="19">
        <f>'[2]NP Inflow data'!F2721</f>
        <v>2.3532340340258702</v>
      </c>
      <c r="C2721" s="13">
        <f t="shared" si="93"/>
        <v>2.3532340340258702</v>
      </c>
      <c r="E2721">
        <v>901.18</v>
      </c>
      <c r="F2721" s="16">
        <f>'[2]NP Inflow data'!C2721</f>
        <v>3.1828935189652499</v>
      </c>
      <c r="G2721" s="16">
        <f t="shared" si="92"/>
        <v>-4.9155450010347508</v>
      </c>
      <c r="H2721">
        <v>901.18</v>
      </c>
    </row>
    <row r="2722" spans="1:8">
      <c r="A2722">
        <v>961.19</v>
      </c>
      <c r="B2722" s="19">
        <f>'[2]NP Inflow data'!F2722</f>
        <v>2.3571921928134398</v>
      </c>
      <c r="C2722" s="13">
        <f t="shared" si="93"/>
        <v>2.3571921928134398</v>
      </c>
      <c r="E2722">
        <v>901.19</v>
      </c>
      <c r="F2722" s="16">
        <f>'[2]NP Inflow data'!C2722</f>
        <v>3.1969594621392701</v>
      </c>
      <c r="G2722" s="16">
        <f t="shared" si="92"/>
        <v>-4.9014790578607297</v>
      </c>
      <c r="H2722">
        <v>901.19</v>
      </c>
    </row>
    <row r="2723" spans="1:8">
      <c r="A2723">
        <v>961.2</v>
      </c>
      <c r="B2723" s="19">
        <f>'[2]NP Inflow data'!F2723</f>
        <v>2.3611616279461902</v>
      </c>
      <c r="C2723" s="13">
        <f t="shared" si="93"/>
        <v>2.3611616279461902</v>
      </c>
      <c r="E2723">
        <v>901.2</v>
      </c>
      <c r="F2723" s="16">
        <f>'[2]NP Inflow data'!C2723</f>
        <v>3.2111181408094001</v>
      </c>
      <c r="G2723" s="16">
        <f t="shared" si="92"/>
        <v>-4.8873203791905997</v>
      </c>
      <c r="H2723">
        <v>901.2</v>
      </c>
    </row>
    <row r="2724" spans="1:8">
      <c r="A2724">
        <v>961.21</v>
      </c>
      <c r="B2724" s="19">
        <f>'[2]NP Inflow data'!F2724</f>
        <v>2.3651428554688101</v>
      </c>
      <c r="C2724" s="13">
        <f t="shared" si="93"/>
        <v>2.3651428554688101</v>
      </c>
      <c r="E2724">
        <v>901.21</v>
      </c>
      <c r="F2724" s="16">
        <f>'[2]NP Inflow data'!C2724</f>
        <v>3.2253671721000901</v>
      </c>
      <c r="G2724" s="16">
        <f t="shared" si="92"/>
        <v>-4.8730713478999101</v>
      </c>
      <c r="H2724">
        <v>901.21</v>
      </c>
    </row>
    <row r="2725" spans="1:8">
      <c r="A2725">
        <v>961.22</v>
      </c>
      <c r="B2725" s="19">
        <f>'[2]NP Inflow data'!F2725</f>
        <v>2.3691363914259198</v>
      </c>
      <c r="C2725" s="13">
        <f t="shared" si="93"/>
        <v>2.3691363914259198</v>
      </c>
      <c r="E2725">
        <v>901.22</v>
      </c>
      <c r="F2725" s="16">
        <f>'[2]NP Inflow data'!C2725</f>
        <v>3.2397041731356402</v>
      </c>
      <c r="G2725" s="16">
        <f t="shared" si="92"/>
        <v>-4.8587343468643596</v>
      </c>
      <c r="H2725">
        <v>901.22</v>
      </c>
    </row>
    <row r="2726" spans="1:8">
      <c r="A2726">
        <v>961.23</v>
      </c>
      <c r="B2726" s="19">
        <f>'[2]NP Inflow data'!F2726</f>
        <v>2.3731427518621602</v>
      </c>
      <c r="C2726" s="13">
        <f t="shared" si="93"/>
        <v>2.3731427518621602</v>
      </c>
      <c r="E2726">
        <v>901.23</v>
      </c>
      <c r="F2726" s="16">
        <f>'[2]NP Inflow data'!C2726</f>
        <v>3.2541267610403501</v>
      </c>
      <c r="G2726" s="16">
        <f t="shared" si="92"/>
        <v>-4.84431175895965</v>
      </c>
      <c r="H2726">
        <v>901.23</v>
      </c>
    </row>
    <row r="2727" spans="1:8">
      <c r="A2727">
        <v>961.24</v>
      </c>
      <c r="B2727" s="19">
        <f>'[2]NP Inflow data'!F2727</f>
        <v>2.3771624528221702</v>
      </c>
      <c r="C2727" s="13">
        <f t="shared" si="93"/>
        <v>2.3771624528221702</v>
      </c>
      <c r="E2727">
        <v>901.24</v>
      </c>
      <c r="F2727" s="16">
        <f>'[2]NP Inflow data'!C2727</f>
        <v>3.2686325529385098</v>
      </c>
      <c r="G2727" s="16">
        <f t="shared" si="92"/>
        <v>-4.8298059670614908</v>
      </c>
      <c r="H2727">
        <v>901.24</v>
      </c>
    </row>
    <row r="2728" spans="1:8">
      <c r="A2728">
        <v>961.25</v>
      </c>
      <c r="B2728" s="19">
        <f>'[2]NP Inflow data'!F2728</f>
        <v>2.3811960103505898</v>
      </c>
      <c r="C2728" s="13">
        <f t="shared" si="93"/>
        <v>2.3811960103505898</v>
      </c>
      <c r="E2728">
        <v>901.25</v>
      </c>
      <c r="F2728" s="16">
        <f>'[2]NP Inflow data'!C2728</f>
        <v>3.2832191659544301</v>
      </c>
      <c r="G2728" s="16">
        <f t="shared" si="92"/>
        <v>-4.8152193540455706</v>
      </c>
      <c r="H2728">
        <v>901.25</v>
      </c>
    </row>
    <row r="2729" spans="1:8">
      <c r="A2729">
        <v>961.26</v>
      </c>
      <c r="B2729" s="19">
        <f>'[2]NP Inflow data'!F2729</f>
        <v>2.3852439404920398</v>
      </c>
      <c r="C2729" s="13">
        <f t="shared" si="93"/>
        <v>2.3852439404920398</v>
      </c>
      <c r="E2729">
        <v>901.26</v>
      </c>
      <c r="F2729" s="16">
        <f>'[2]NP Inflow data'!C2729</f>
        <v>3.2978842172123799</v>
      </c>
      <c r="G2729" s="16">
        <f t="shared" si="92"/>
        <v>-4.8005543027876207</v>
      </c>
      <c r="H2729">
        <v>901.26</v>
      </c>
    </row>
    <row r="2730" spans="1:8">
      <c r="A2730">
        <v>961.27</v>
      </c>
      <c r="B2730" s="19">
        <f>'[2]NP Inflow data'!F2730</f>
        <v>2.3893067592911601</v>
      </c>
      <c r="C2730" s="13">
        <f t="shared" si="93"/>
        <v>2.3893067592911601</v>
      </c>
      <c r="E2730">
        <v>901.27</v>
      </c>
      <c r="F2730" s="16">
        <f>'[2]NP Inflow data'!C2730</f>
        <v>3.3126253238366798</v>
      </c>
      <c r="G2730" s="16">
        <f t="shared" si="92"/>
        <v>-4.7858131961633203</v>
      </c>
      <c r="H2730">
        <v>901.27</v>
      </c>
    </row>
    <row r="2731" spans="1:8">
      <c r="A2731">
        <v>961.28</v>
      </c>
      <c r="B2731" s="19">
        <f>'[2]NP Inflow data'!F2731</f>
        <v>2.3933849827925999</v>
      </c>
      <c r="C2731" s="13">
        <f t="shared" si="93"/>
        <v>2.3933849827925999</v>
      </c>
      <c r="E2731">
        <v>901.28</v>
      </c>
      <c r="F2731" s="16">
        <f>'[2]NP Inflow data'!C2731</f>
        <v>3.3274401029516198</v>
      </c>
      <c r="G2731" s="16">
        <f t="shared" si="92"/>
        <v>-4.7709984170483803</v>
      </c>
      <c r="H2731">
        <v>901.28</v>
      </c>
    </row>
    <row r="2732" spans="1:8">
      <c r="A2732">
        <v>961.29</v>
      </c>
      <c r="B2732" s="19">
        <f>'[2]NP Inflow data'!F2732</f>
        <v>2.3974791270409801</v>
      </c>
      <c r="C2732" s="13">
        <f t="shared" si="93"/>
        <v>2.3974791270409801</v>
      </c>
      <c r="E2732">
        <v>901.29</v>
      </c>
      <c r="F2732" s="16">
        <f>'[2]NP Inflow data'!C2732</f>
        <v>3.3423261716814898</v>
      </c>
      <c r="G2732" s="16">
        <f t="shared" si="92"/>
        <v>-4.7561123483185099</v>
      </c>
      <c r="H2732">
        <v>901.29</v>
      </c>
    </row>
    <row r="2733" spans="1:8">
      <c r="A2733">
        <v>961.3</v>
      </c>
      <c r="B2733" s="19">
        <f>'[2]NP Inflow data'!F2733</f>
        <v>2.4015897080809401</v>
      </c>
      <c r="C2733" s="13">
        <f t="shared" si="93"/>
        <v>2.4015897080809401</v>
      </c>
      <c r="E2733">
        <v>901.3</v>
      </c>
      <c r="F2733" s="16">
        <f>'[2]NP Inflow data'!C2733</f>
        <v>3.3572811471505899</v>
      </c>
      <c r="G2733" s="16">
        <f t="shared" si="92"/>
        <v>-4.7411573728494103</v>
      </c>
      <c r="H2733">
        <v>901.3</v>
      </c>
    </row>
    <row r="2734" spans="1:8">
      <c r="A2734">
        <v>961.31</v>
      </c>
      <c r="B2734" s="19">
        <f>'[2]NP Inflow data'!F2734</f>
        <v>2.40571724195711</v>
      </c>
      <c r="C2734" s="13">
        <f t="shared" si="93"/>
        <v>2.40571724195711</v>
      </c>
      <c r="E2734">
        <v>901.31</v>
      </c>
      <c r="F2734" s="16">
        <f>'[2]NP Inflow data'!C2734</f>
        <v>3.3723026464832202</v>
      </c>
      <c r="G2734" s="16">
        <f t="shared" si="92"/>
        <v>-4.72613587351678</v>
      </c>
      <c r="H2734">
        <v>901.31</v>
      </c>
    </row>
    <row r="2735" spans="1:8">
      <c r="A2735">
        <v>961.32</v>
      </c>
      <c r="B2735" s="19">
        <f>'[2]NP Inflow data'!F2735</f>
        <v>2.40986224471418</v>
      </c>
      <c r="C2735" s="13">
        <f t="shared" si="93"/>
        <v>2.40986224471418</v>
      </c>
      <c r="E2735">
        <v>901.32</v>
      </c>
      <c r="F2735" s="16">
        <f>'[2]NP Inflow data'!C2735</f>
        <v>3.3873882868038501</v>
      </c>
      <c r="G2735" s="16">
        <f t="shared" si="92"/>
        <v>-4.7110502331961506</v>
      </c>
      <c r="H2735">
        <v>901.32</v>
      </c>
    </row>
    <row r="2736" spans="1:8">
      <c r="A2736">
        <v>961.33</v>
      </c>
      <c r="B2736" s="19">
        <f>'[2]NP Inflow data'!F2736</f>
        <v>2.41402523239669</v>
      </c>
      <c r="C2736" s="13">
        <f t="shared" si="93"/>
        <v>2.41402523239669</v>
      </c>
      <c r="E2736">
        <v>901.33</v>
      </c>
      <c r="F2736" s="16">
        <f>'[2]NP Inflow data'!C2736</f>
        <v>3.4025356852364199</v>
      </c>
      <c r="G2736" s="16">
        <f t="shared" si="92"/>
        <v>-4.6959028347635803</v>
      </c>
      <c r="H2736">
        <v>901.33</v>
      </c>
    </row>
    <row r="2737" spans="1:8">
      <c r="A2737">
        <v>961.34</v>
      </c>
      <c r="B2737" s="19">
        <f>'[2]NP Inflow data'!F2737</f>
        <v>2.4182067210493199</v>
      </c>
      <c r="C2737" s="13">
        <f t="shared" si="93"/>
        <v>2.4182067210493199</v>
      </c>
      <c r="E2737">
        <v>901.34</v>
      </c>
      <c r="F2737" s="16">
        <f>'[2]NP Inflow data'!C2737</f>
        <v>3.4177424589054</v>
      </c>
      <c r="G2737" s="16">
        <f t="shared" si="92"/>
        <v>-4.6806960610946007</v>
      </c>
      <c r="H2737">
        <v>901.34</v>
      </c>
    </row>
    <row r="2738" spans="1:8">
      <c r="A2738">
        <v>961.35</v>
      </c>
      <c r="B2738" s="19">
        <f>'[2]NP Inflow data'!F2738</f>
        <v>2.42240722671671</v>
      </c>
      <c r="C2738" s="13">
        <f t="shared" si="93"/>
        <v>2.42240722671671</v>
      </c>
      <c r="E2738">
        <v>901.35</v>
      </c>
      <c r="F2738" s="16">
        <f>'[2]NP Inflow data'!C2738</f>
        <v>3.4330062249351001</v>
      </c>
      <c r="G2738" s="16">
        <f t="shared" si="92"/>
        <v>-4.6654322950648996</v>
      </c>
      <c r="H2738">
        <v>901.35</v>
      </c>
    </row>
    <row r="2739" spans="1:8">
      <c r="A2739">
        <v>961.36</v>
      </c>
      <c r="B2739" s="19">
        <f>'[2]NP Inflow data'!F2739</f>
        <v>2.42662726544348</v>
      </c>
      <c r="C2739" s="13">
        <f t="shared" si="93"/>
        <v>2.42662726544348</v>
      </c>
      <c r="E2739">
        <v>901.36</v>
      </c>
      <c r="F2739" s="16">
        <f>'[2]NP Inflow data'!C2739</f>
        <v>3.4483246004498098</v>
      </c>
      <c r="G2739" s="16">
        <f t="shared" si="92"/>
        <v>-4.6501139195501899</v>
      </c>
      <c r="H2739">
        <v>901.36</v>
      </c>
    </row>
    <row r="2740" spans="1:8">
      <c r="A2740">
        <v>961.37</v>
      </c>
      <c r="B2740" s="19">
        <f>'[2]NP Inflow data'!F2740</f>
        <v>2.4308673532742899</v>
      </c>
      <c r="C2740" s="13">
        <f t="shared" si="93"/>
        <v>2.4308673532742899</v>
      </c>
      <c r="E2740">
        <v>901.37</v>
      </c>
      <c r="F2740" s="16">
        <f>'[2]NP Inflow data'!C2740</f>
        <v>3.4636952025738199</v>
      </c>
      <c r="G2740" s="16">
        <f t="shared" si="92"/>
        <v>-4.6347433174261798</v>
      </c>
      <c r="H2740">
        <v>901.37</v>
      </c>
    </row>
    <row r="2741" spans="1:8">
      <c r="A2741">
        <v>961.38</v>
      </c>
      <c r="B2741" s="19">
        <f>'[2]NP Inflow data'!F2741</f>
        <v>2.4351280062537501</v>
      </c>
      <c r="C2741" s="13">
        <f t="shared" si="93"/>
        <v>2.4351280062537501</v>
      </c>
      <c r="E2741">
        <v>901.38</v>
      </c>
      <c r="F2741" s="16">
        <f>'[2]NP Inflow data'!C2741</f>
        <v>3.4791156484314198</v>
      </c>
      <c r="G2741" s="16">
        <f t="shared" si="92"/>
        <v>-4.6193228715685803</v>
      </c>
      <c r="H2741">
        <v>901.38</v>
      </c>
    </row>
    <row r="2742" spans="1:8">
      <c r="A2742">
        <v>961.39</v>
      </c>
      <c r="B2742" s="19">
        <f>'[2]NP Inflow data'!F2742</f>
        <v>2.4394097404265098</v>
      </c>
      <c r="C2742" s="13">
        <f t="shared" si="93"/>
        <v>2.4394097404265098</v>
      </c>
      <c r="E2742">
        <v>901.39</v>
      </c>
      <c r="F2742" s="16">
        <f>'[2]NP Inflow data'!C2742</f>
        <v>3.4945835551469302</v>
      </c>
      <c r="G2742" s="16">
        <f t="shared" si="92"/>
        <v>-4.6038549648530704</v>
      </c>
      <c r="H2742">
        <v>901.39</v>
      </c>
    </row>
    <row r="2743" spans="1:8">
      <c r="A2743">
        <v>961.4</v>
      </c>
      <c r="B2743" s="19">
        <f>'[2]NP Inflow data'!F2743</f>
        <v>2.4437130718372</v>
      </c>
      <c r="C2743" s="13">
        <f t="shared" si="93"/>
        <v>2.4437130718372</v>
      </c>
      <c r="E2743">
        <v>901.4</v>
      </c>
      <c r="F2743" s="16">
        <f>'[2]NP Inflow data'!C2743</f>
        <v>3.51009653984462</v>
      </c>
      <c r="G2743" s="16">
        <f t="shared" si="92"/>
        <v>-4.5883419801553806</v>
      </c>
      <c r="H2743">
        <v>901.4</v>
      </c>
    </row>
    <row r="2744" spans="1:8">
      <c r="A2744">
        <v>961.41</v>
      </c>
      <c r="B2744" s="19">
        <f>'[2]NP Inflow data'!F2744</f>
        <v>2.4480385165304601</v>
      </c>
      <c r="C2744" s="13">
        <f t="shared" si="93"/>
        <v>2.4480385165304601</v>
      </c>
      <c r="E2744">
        <v>901.41</v>
      </c>
      <c r="F2744" s="16">
        <f>'[2]NP Inflow data'!C2744</f>
        <v>3.5256522196488098</v>
      </c>
      <c r="G2744" s="16">
        <f t="shared" si="92"/>
        <v>-4.5727863003511899</v>
      </c>
      <c r="H2744">
        <v>901.41</v>
      </c>
    </row>
    <row r="2745" spans="1:8">
      <c r="A2745">
        <v>961.42</v>
      </c>
      <c r="B2745" s="19">
        <f>'[2]NP Inflow data'!F2745</f>
        <v>2.4523865905509199</v>
      </c>
      <c r="C2745" s="13">
        <f t="shared" si="93"/>
        <v>2.4523865905509199</v>
      </c>
      <c r="E2745">
        <v>901.42</v>
      </c>
      <c r="F2745" s="16">
        <f>'[2]NP Inflow data'!C2745</f>
        <v>3.5412482116837798</v>
      </c>
      <c r="G2745" s="16">
        <f t="shared" si="92"/>
        <v>-4.5571903083162209</v>
      </c>
      <c r="H2745">
        <v>901.42</v>
      </c>
    </row>
    <row r="2746" spans="1:8">
      <c r="A2746">
        <v>961.43</v>
      </c>
      <c r="B2746" s="19">
        <f>'[2]NP Inflow data'!F2746</f>
        <v>2.4567578099432201</v>
      </c>
      <c r="C2746" s="13">
        <f t="shared" si="93"/>
        <v>2.4567578099432201</v>
      </c>
      <c r="E2746">
        <v>901.43</v>
      </c>
      <c r="F2746" s="16">
        <f>'[2]NP Inflow data'!C2746</f>
        <v>3.5568821330738301</v>
      </c>
      <c r="G2746" s="16">
        <f t="shared" si="92"/>
        <v>-4.5415563869261701</v>
      </c>
      <c r="H2746">
        <v>901.43</v>
      </c>
    </row>
    <row r="2747" spans="1:8">
      <c r="A2747">
        <v>961.44</v>
      </c>
      <c r="B2747" s="19">
        <f>'[2]NP Inflow data'!F2747</f>
        <v>2.46115269075205</v>
      </c>
      <c r="C2747" s="13">
        <f t="shared" si="93"/>
        <v>2.46115269075205</v>
      </c>
      <c r="E2747">
        <v>901.44</v>
      </c>
      <c r="F2747" s="16">
        <f>'[2]NP Inflow data'!C2747</f>
        <v>3.5725516009434299</v>
      </c>
      <c r="G2747" s="16">
        <f t="shared" si="92"/>
        <v>-4.5258869190565703</v>
      </c>
      <c r="H2747">
        <v>901.44</v>
      </c>
    </row>
    <row r="2748" spans="1:8">
      <c r="A2748">
        <v>961.45</v>
      </c>
      <c r="B2748" s="19">
        <f>'[2]NP Inflow data'!F2748</f>
        <v>2.46557174902193</v>
      </c>
      <c r="C2748" s="13">
        <f t="shared" si="93"/>
        <v>2.46557174902193</v>
      </c>
      <c r="E2748">
        <v>901.45</v>
      </c>
      <c r="F2748" s="16">
        <f>'[2]NP Inflow data'!C2748</f>
        <v>3.5882542324165301</v>
      </c>
      <c r="G2748" s="16">
        <f t="shared" si="92"/>
        <v>-4.5101842875834706</v>
      </c>
      <c r="H2748">
        <v>901.45</v>
      </c>
    </row>
    <row r="2749" spans="1:8">
      <c r="A2749">
        <v>961.46</v>
      </c>
      <c r="B2749" s="19">
        <f>'[2]NP Inflow data'!F2749</f>
        <v>2.4700155007975502</v>
      </c>
      <c r="C2749" s="13">
        <f t="shared" si="93"/>
        <v>2.4700155007975502</v>
      </c>
      <c r="E2749">
        <v>901.46</v>
      </c>
      <c r="F2749" s="16">
        <f>'[2]NP Inflow data'!C2749</f>
        <v>3.6039876446175998</v>
      </c>
      <c r="G2749" s="16">
        <f t="shared" si="92"/>
        <v>-4.4944508753824</v>
      </c>
      <c r="H2749">
        <v>901.46</v>
      </c>
    </row>
    <row r="2750" spans="1:8">
      <c r="A2750">
        <v>961.47</v>
      </c>
      <c r="B2750" s="19">
        <f>'[2]NP Inflow data'!F2750</f>
        <v>2.4744844621235602</v>
      </c>
      <c r="C2750" s="13">
        <f t="shared" si="93"/>
        <v>2.4744844621235602</v>
      </c>
      <c r="E2750">
        <v>901.47</v>
      </c>
      <c r="F2750" s="16">
        <f>'[2]NP Inflow data'!C2750</f>
        <v>3.6197494546709299</v>
      </c>
      <c r="G2750" s="16">
        <f t="shared" si="92"/>
        <v>-4.4786890653290703</v>
      </c>
      <c r="H2750">
        <v>901.47</v>
      </c>
    </row>
    <row r="2751" spans="1:8">
      <c r="A2751">
        <v>961.48</v>
      </c>
      <c r="B2751" s="19">
        <f>'[2]NP Inflow data'!F2751</f>
        <v>2.4789791490445801</v>
      </c>
      <c r="C2751" s="13">
        <f t="shared" si="93"/>
        <v>2.4789791490445801</v>
      </c>
      <c r="E2751">
        <v>901.48</v>
      </c>
      <c r="F2751" s="16">
        <f>'[2]NP Inflow data'!C2751</f>
        <v>3.6355372797008298</v>
      </c>
      <c r="G2751" s="16">
        <f t="shared" si="92"/>
        <v>-4.4629012402991703</v>
      </c>
      <c r="H2751">
        <v>901.48</v>
      </c>
    </row>
    <row r="2752" spans="1:8">
      <c r="A2752">
        <v>961.49</v>
      </c>
      <c r="B2752" s="19">
        <f>'[2]NP Inflow data'!F2752</f>
        <v>2.4835000776052398</v>
      </c>
      <c r="C2752" s="13">
        <f t="shared" si="93"/>
        <v>2.4835000776052398</v>
      </c>
      <c r="E2752">
        <v>901.49</v>
      </c>
      <c r="F2752" s="16">
        <f>'[2]NP Inflow data'!C2752</f>
        <v>3.6513487368315798</v>
      </c>
      <c r="G2752" s="16">
        <f t="shared" si="92"/>
        <v>-4.4470897831684209</v>
      </c>
      <c r="H2752">
        <v>901.49</v>
      </c>
    </row>
    <row r="2753" spans="1:8">
      <c r="A2753">
        <v>961.5</v>
      </c>
      <c r="B2753" s="19">
        <f>'[2]NP Inflow data'!F2753</f>
        <v>2.4880477638501901</v>
      </c>
      <c r="C2753" s="13">
        <f t="shared" si="93"/>
        <v>2.4880477638501901</v>
      </c>
      <c r="E2753">
        <v>901.5</v>
      </c>
      <c r="F2753" s="16">
        <f>'[2]NP Inflow data'!C2753</f>
        <v>3.6671814431874901</v>
      </c>
      <c r="G2753" s="16">
        <f t="shared" si="92"/>
        <v>-4.4312570768125106</v>
      </c>
      <c r="H2753">
        <v>901.5</v>
      </c>
    </row>
    <row r="2754" spans="1:8">
      <c r="A2754">
        <v>961.51</v>
      </c>
      <c r="B2754" s="19">
        <f>'[2]NP Inflow data'!F2754</f>
        <v>2.4926227238240699</v>
      </c>
      <c r="C2754" s="13">
        <f t="shared" si="93"/>
        <v>2.4926227238240699</v>
      </c>
      <c r="E2754">
        <v>901.51</v>
      </c>
      <c r="F2754" s="16">
        <f>'[2]NP Inflow data'!C2754</f>
        <v>3.6830330158928399</v>
      </c>
      <c r="G2754" s="16">
        <f t="shared" si="92"/>
        <v>-4.4154055041071603</v>
      </c>
      <c r="H2754">
        <v>901.51</v>
      </c>
    </row>
    <row r="2755" spans="1:8">
      <c r="A2755">
        <v>961.52</v>
      </c>
      <c r="B2755" s="19">
        <f>'[2]NP Inflow data'!F2755</f>
        <v>2.4972254735714898</v>
      </c>
      <c r="C2755" s="13">
        <f t="shared" si="93"/>
        <v>2.4972254735714898</v>
      </c>
      <c r="E2755">
        <v>901.52</v>
      </c>
      <c r="F2755" s="16">
        <f>'[2]NP Inflow data'!C2755</f>
        <v>3.69890107207195</v>
      </c>
      <c r="G2755" s="16">
        <f t="shared" si="92"/>
        <v>-4.3995374479280507</v>
      </c>
      <c r="H2755">
        <v>901.52</v>
      </c>
    </row>
    <row r="2756" spans="1:8">
      <c r="A2756">
        <v>961.53</v>
      </c>
      <c r="B2756" s="19">
        <f>'[2]NP Inflow data'!F2756</f>
        <v>2.5018565291371102</v>
      </c>
      <c r="C2756" s="13">
        <f t="shared" si="93"/>
        <v>2.5018565291371102</v>
      </c>
      <c r="E2756">
        <v>901.53</v>
      </c>
      <c r="F2756" s="16">
        <f>'[2]NP Inflow data'!C2756</f>
        <v>3.7147832288490901</v>
      </c>
      <c r="G2756" s="16">
        <f t="shared" si="92"/>
        <v>-4.3836552911509106</v>
      </c>
      <c r="H2756">
        <v>901.53</v>
      </c>
    </row>
    <row r="2757" spans="1:8">
      <c r="A2757">
        <v>961.54</v>
      </c>
      <c r="B2757" s="19">
        <f>'[2]NP Inflow data'!F2757</f>
        <v>2.5065164065655501</v>
      </c>
      <c r="C2757" s="13">
        <f t="shared" si="93"/>
        <v>2.5065164065655501</v>
      </c>
      <c r="E2757">
        <v>901.54</v>
      </c>
      <c r="F2757" s="16">
        <f>'[2]NP Inflow data'!C2757</f>
        <v>3.7306771033485799</v>
      </c>
      <c r="G2757" s="16">
        <f t="shared" ref="G2757:G2820" si="94">F2757-$F$3103</f>
        <v>-4.3677614166514207</v>
      </c>
      <c r="H2757">
        <v>901.54</v>
      </c>
    </row>
    <row r="2758" spans="1:8">
      <c r="A2758">
        <v>961.55</v>
      </c>
      <c r="B2758" s="19">
        <f>'[2]NP Inflow data'!F2758</f>
        <v>2.51120562190146</v>
      </c>
      <c r="C2758" s="13">
        <f t="shared" ref="C2758:C2821" si="95">B2758-$B$24</f>
        <v>2.51120562190146</v>
      </c>
      <c r="E2758">
        <v>901.55</v>
      </c>
      <c r="F2758" s="16">
        <f>'[2]NP Inflow data'!C2758</f>
        <v>3.7465803126946899</v>
      </c>
      <c r="G2758" s="16">
        <f t="shared" si="94"/>
        <v>-4.3518582073053107</v>
      </c>
      <c r="H2758">
        <v>901.55</v>
      </c>
    </row>
    <row r="2759" spans="1:8">
      <c r="A2759">
        <v>961.56</v>
      </c>
      <c r="B2759" s="19">
        <f>'[2]NP Inflow data'!F2759</f>
        <v>2.5159246911894599</v>
      </c>
      <c r="C2759" s="13">
        <f t="shared" si="95"/>
        <v>2.5159246911894599</v>
      </c>
      <c r="E2759">
        <v>901.56</v>
      </c>
      <c r="F2759" s="16">
        <f>'[2]NP Inflow data'!C2759</f>
        <v>3.7624904740117402</v>
      </c>
      <c r="G2759" s="16">
        <f t="shared" si="94"/>
        <v>-4.3359480459882604</v>
      </c>
      <c r="H2759">
        <v>901.56</v>
      </c>
    </row>
    <row r="2760" spans="1:8">
      <c r="A2760">
        <v>961.57</v>
      </c>
      <c r="B2760" s="19">
        <f>'[2]NP Inflow data'!F2760</f>
        <v>2.5206741304742399</v>
      </c>
      <c r="C2760" s="13">
        <f t="shared" si="95"/>
        <v>2.5206741304742399</v>
      </c>
      <c r="E2760">
        <v>901.57</v>
      </c>
      <c r="F2760" s="16">
        <f>'[2]NP Inflow data'!C2760</f>
        <v>3.7784052044242</v>
      </c>
      <c r="G2760" s="16">
        <f t="shared" si="94"/>
        <v>-4.3200333155758006</v>
      </c>
      <c r="H2760">
        <v>901.57</v>
      </c>
    </row>
    <row r="2761" spans="1:8">
      <c r="A2761">
        <v>961.58</v>
      </c>
      <c r="B2761" s="19">
        <f>'[2]NP Inflow data'!F2761</f>
        <v>2.52545445580034</v>
      </c>
      <c r="C2761" s="13">
        <f t="shared" si="95"/>
        <v>2.52545445580034</v>
      </c>
      <c r="E2761">
        <v>901.58</v>
      </c>
      <c r="F2761" s="16">
        <f>'[2]NP Inflow data'!C2761</f>
        <v>3.7943221210560001</v>
      </c>
      <c r="G2761" s="16">
        <f t="shared" si="94"/>
        <v>-4.3041163989440001</v>
      </c>
      <c r="H2761">
        <v>901.58</v>
      </c>
    </row>
    <row r="2762" spans="1:8">
      <c r="A2762">
        <v>961.59</v>
      </c>
      <c r="B2762" s="19">
        <f>'[2]NP Inflow data'!F2762</f>
        <v>2.53026618321244</v>
      </c>
      <c r="C2762" s="13">
        <f t="shared" si="95"/>
        <v>2.53026618321244</v>
      </c>
      <c r="E2762">
        <v>901.59</v>
      </c>
      <c r="F2762" s="16">
        <f>'[2]NP Inflow data'!C2762</f>
        <v>3.8102388410316199</v>
      </c>
      <c r="G2762" s="16">
        <f t="shared" si="94"/>
        <v>-4.2881996789683807</v>
      </c>
      <c r="H2762">
        <v>901.59</v>
      </c>
    </row>
    <row r="2763" spans="1:8">
      <c r="A2763">
        <v>961.6</v>
      </c>
      <c r="B2763" s="19">
        <f>'[2]NP Inflow data'!F2763</f>
        <v>2.5351098287551701</v>
      </c>
      <c r="C2763" s="13">
        <f t="shared" si="95"/>
        <v>2.5351098287551701</v>
      </c>
      <c r="E2763">
        <v>901.6</v>
      </c>
      <c r="F2763" s="16">
        <f>'[2]NP Inflow data'!C2763</f>
        <v>3.8261529814753499</v>
      </c>
      <c r="G2763" s="16">
        <f t="shared" si="94"/>
        <v>-4.2722855385246508</v>
      </c>
      <c r="H2763">
        <v>901.6</v>
      </c>
    </row>
    <row r="2764" spans="1:8">
      <c r="A2764">
        <v>961.61</v>
      </c>
      <c r="B2764" s="19">
        <f>'[2]NP Inflow data'!F2764</f>
        <v>2.53998590847318</v>
      </c>
      <c r="C2764" s="13">
        <f t="shared" si="95"/>
        <v>2.53998590847318</v>
      </c>
      <c r="E2764">
        <v>901.61</v>
      </c>
      <c r="F2764" s="16">
        <f>'[2]NP Inflow data'!C2764</f>
        <v>3.8420621595114999</v>
      </c>
      <c r="G2764" s="16">
        <f t="shared" si="94"/>
        <v>-4.2563763604885008</v>
      </c>
      <c r="H2764">
        <v>901.61</v>
      </c>
    </row>
    <row r="2765" spans="1:8">
      <c r="A2765">
        <v>961.62</v>
      </c>
      <c r="B2765" s="19">
        <f>'[2]NP Inflow data'!F2765</f>
        <v>2.5448949384111001</v>
      </c>
      <c r="C2765" s="13">
        <f t="shared" si="95"/>
        <v>2.5448949384111001</v>
      </c>
      <c r="E2765">
        <v>901.62</v>
      </c>
      <c r="F2765" s="16">
        <f>'[2]NP Inflow data'!C2765</f>
        <v>3.8579639922643501</v>
      </c>
      <c r="G2765" s="16">
        <f t="shared" si="94"/>
        <v>-4.2404745277356497</v>
      </c>
      <c r="H2765">
        <v>901.62</v>
      </c>
    </row>
    <row r="2766" spans="1:8">
      <c r="A2766">
        <v>961.63</v>
      </c>
      <c r="B2766" s="19">
        <f>'[2]NP Inflow data'!F2766</f>
        <v>2.5498374346135599</v>
      </c>
      <c r="C2766" s="13">
        <f t="shared" si="95"/>
        <v>2.5498374346135599</v>
      </c>
      <c r="E2766">
        <v>901.63</v>
      </c>
      <c r="F2766" s="16">
        <f>'[2]NP Inflow data'!C2766</f>
        <v>3.8738560968582099</v>
      </c>
      <c r="G2766" s="16">
        <f t="shared" si="94"/>
        <v>-4.2245824231417899</v>
      </c>
      <c r="H2766">
        <v>901.63</v>
      </c>
    </row>
    <row r="2767" spans="1:8">
      <c r="A2767">
        <v>961.64</v>
      </c>
      <c r="B2767" s="19">
        <f>'[2]NP Inflow data'!F2767</f>
        <v>2.5548139131252001</v>
      </c>
      <c r="C2767" s="13">
        <f t="shared" si="95"/>
        <v>2.5548139131252001</v>
      </c>
      <c r="E2767">
        <v>901.64</v>
      </c>
      <c r="F2767" s="16">
        <f>'[2]NP Inflow data'!C2767</f>
        <v>3.8897360904173701</v>
      </c>
      <c r="G2767" s="16">
        <f t="shared" si="94"/>
        <v>-4.2087024295826296</v>
      </c>
      <c r="H2767">
        <v>901.64</v>
      </c>
    </row>
    <row r="2768" spans="1:8">
      <c r="A2768">
        <v>961.65</v>
      </c>
      <c r="B2768" s="19">
        <f>'[2]NP Inflow data'!F2768</f>
        <v>2.5598248899906499</v>
      </c>
      <c r="C2768" s="13">
        <f t="shared" si="95"/>
        <v>2.5598248899906499</v>
      </c>
      <c r="E2768">
        <v>901.65</v>
      </c>
      <c r="F2768" s="16">
        <f>'[2]NP Inflow data'!C2768</f>
        <v>3.9056015900661198</v>
      </c>
      <c r="G2768" s="16">
        <f t="shared" si="94"/>
        <v>-4.1928369299338808</v>
      </c>
      <c r="H2768">
        <v>901.65</v>
      </c>
    </row>
    <row r="2769" spans="1:8">
      <c r="A2769">
        <v>961.66</v>
      </c>
      <c r="B2769" s="19">
        <f>'[2]NP Inflow data'!F2769</f>
        <v>2.5648708812545502</v>
      </c>
      <c r="C2769" s="13">
        <f t="shared" si="95"/>
        <v>2.5648708812545502</v>
      </c>
      <c r="E2769">
        <v>901.66</v>
      </c>
      <c r="F2769" s="16">
        <f>'[2]NP Inflow data'!C2769</f>
        <v>3.9214502129287698</v>
      </c>
      <c r="G2769" s="16">
        <f t="shared" si="94"/>
        <v>-4.1769883070712304</v>
      </c>
      <c r="H2769">
        <v>901.66</v>
      </c>
    </row>
    <row r="2770" spans="1:8">
      <c r="A2770">
        <v>961.67</v>
      </c>
      <c r="B2770" s="19">
        <f>'[2]NP Inflow data'!F2770</f>
        <v>2.5699524029615302</v>
      </c>
      <c r="C2770" s="13">
        <f t="shared" si="95"/>
        <v>2.5699524029615302</v>
      </c>
      <c r="E2770">
        <v>901.67</v>
      </c>
      <c r="F2770" s="16">
        <f>'[2]NP Inflow data'!C2770</f>
        <v>3.93727957612961</v>
      </c>
      <c r="G2770" s="16">
        <f t="shared" si="94"/>
        <v>-4.1611589438703902</v>
      </c>
      <c r="H2770">
        <v>901.67</v>
      </c>
    </row>
    <row r="2771" spans="1:8">
      <c r="A2771">
        <v>961.68</v>
      </c>
      <c r="B2771" s="19">
        <f>'[2]NP Inflow data'!F2771</f>
        <v>2.5750699711562302</v>
      </c>
      <c r="C2771" s="13">
        <f t="shared" si="95"/>
        <v>2.5750699711562302</v>
      </c>
      <c r="E2771">
        <v>901.68</v>
      </c>
      <c r="F2771" s="16">
        <f>'[2]NP Inflow data'!C2771</f>
        <v>3.9530872967929298</v>
      </c>
      <c r="G2771" s="16">
        <f t="shared" si="94"/>
        <v>-4.1453512232070704</v>
      </c>
      <c r="H2771">
        <v>901.68</v>
      </c>
    </row>
    <row r="2772" spans="1:8">
      <c r="A2772">
        <v>961.69</v>
      </c>
      <c r="B2772" s="19">
        <f>'[2]NP Inflow data'!F2772</f>
        <v>2.5802241018833501</v>
      </c>
      <c r="C2772" s="13">
        <f t="shared" si="95"/>
        <v>2.5802241018833501</v>
      </c>
      <c r="E2772">
        <v>901.69</v>
      </c>
      <c r="F2772" s="16">
        <f>'[2]NP Inflow data'!C2772</f>
        <v>3.9688709920432101</v>
      </c>
      <c r="G2772" s="16">
        <f t="shared" si="94"/>
        <v>-4.1295675279567901</v>
      </c>
      <c r="H2772">
        <v>901.69</v>
      </c>
    </row>
    <row r="2773" spans="1:8">
      <c r="A2773">
        <v>961.7</v>
      </c>
      <c r="B2773" s="19">
        <f>'[2]NP Inflow data'!F2773</f>
        <v>2.5854153111873899</v>
      </c>
      <c r="C2773" s="13">
        <f t="shared" si="95"/>
        <v>2.5854153111873899</v>
      </c>
      <c r="E2773">
        <v>901.7</v>
      </c>
      <c r="F2773" s="16">
        <f>'[2]NP Inflow data'!C2773</f>
        <v>3.9846282790043901</v>
      </c>
      <c r="G2773" s="16">
        <f t="shared" si="94"/>
        <v>-4.1138102409956101</v>
      </c>
      <c r="H2773">
        <v>901.7</v>
      </c>
    </row>
    <row r="2774" spans="1:8">
      <c r="A2774">
        <v>961.71</v>
      </c>
      <c r="B2774" s="19">
        <f>'[2]NP Inflow data'!F2774</f>
        <v>2.5906441151130699</v>
      </c>
      <c r="C2774" s="13">
        <f t="shared" si="95"/>
        <v>2.5906441151130699</v>
      </c>
      <c r="E2774">
        <v>901.71</v>
      </c>
      <c r="F2774" s="16">
        <f>'[2]NP Inflow data'!C2774</f>
        <v>4.0003567748009399</v>
      </c>
      <c r="G2774" s="16">
        <f t="shared" si="94"/>
        <v>-4.0980817451990603</v>
      </c>
      <c r="H2774">
        <v>901.71</v>
      </c>
    </row>
    <row r="2775" spans="1:8">
      <c r="A2775">
        <v>961.72</v>
      </c>
      <c r="B2775" s="19">
        <f>'[2]NP Inflow data'!F2775</f>
        <v>2.5959110297049999</v>
      </c>
      <c r="C2775" s="13">
        <f t="shared" si="95"/>
        <v>2.5959110297049999</v>
      </c>
      <c r="E2775">
        <v>901.72</v>
      </c>
      <c r="F2775" s="16">
        <f>'[2]NP Inflow data'!C2775</f>
        <v>4.0160540965571601</v>
      </c>
      <c r="G2775" s="16">
        <f t="shared" si="94"/>
        <v>-4.0823844234428401</v>
      </c>
      <c r="H2775">
        <v>901.72</v>
      </c>
    </row>
    <row r="2776" spans="1:8">
      <c r="A2776">
        <v>961.73</v>
      </c>
      <c r="B2776" s="19">
        <f>'[2]NP Inflow data'!F2776</f>
        <v>2.6012165710078201</v>
      </c>
      <c r="C2776" s="13">
        <f t="shared" si="95"/>
        <v>2.6012165710078201</v>
      </c>
      <c r="E2776">
        <v>901.73</v>
      </c>
      <c r="F2776" s="16">
        <f>'[2]NP Inflow data'!C2776</f>
        <v>4.0317178613973503</v>
      </c>
      <c r="G2776" s="16">
        <f t="shared" si="94"/>
        <v>-4.0667206586026499</v>
      </c>
      <c r="H2776">
        <v>901.73</v>
      </c>
    </row>
    <row r="2777" spans="1:8">
      <c r="A2777">
        <v>961.74</v>
      </c>
      <c r="B2777" s="19">
        <f>'[2]NP Inflow data'!F2777</f>
        <v>2.6065612550661799</v>
      </c>
      <c r="C2777" s="13">
        <f t="shared" si="95"/>
        <v>2.6065612550661799</v>
      </c>
      <c r="E2777">
        <v>901.74</v>
      </c>
      <c r="F2777" s="16">
        <f>'[2]NP Inflow data'!C2777</f>
        <v>4.0473456864457997</v>
      </c>
      <c r="G2777" s="16">
        <f t="shared" si="94"/>
        <v>-4.0510928335542005</v>
      </c>
      <c r="H2777">
        <v>901.74</v>
      </c>
    </row>
    <row r="2778" spans="1:8">
      <c r="A2778">
        <v>961.75</v>
      </c>
      <c r="B2778" s="19">
        <f>'[2]NP Inflow data'!F2778</f>
        <v>2.6119455979247101</v>
      </c>
      <c r="C2778" s="13">
        <f t="shared" si="95"/>
        <v>2.6119455979247101</v>
      </c>
      <c r="E2778">
        <v>901.75</v>
      </c>
      <c r="F2778" s="16">
        <f>'[2]NP Inflow data'!C2778</f>
        <v>4.0629351888268097</v>
      </c>
      <c r="G2778" s="16">
        <f t="shared" si="94"/>
        <v>-4.0355033311731905</v>
      </c>
      <c r="H2778">
        <v>901.75</v>
      </c>
    </row>
    <row r="2779" spans="1:8">
      <c r="A2779">
        <v>961.76</v>
      </c>
      <c r="B2779" s="19">
        <f>'[2]NP Inflow data'!F2779</f>
        <v>2.61737011562803</v>
      </c>
      <c r="C2779" s="13">
        <f t="shared" si="95"/>
        <v>2.61737011562803</v>
      </c>
      <c r="E2779">
        <v>901.76</v>
      </c>
      <c r="F2779" s="16">
        <f>'[2]NP Inflow data'!C2779</f>
        <v>4.0784839856646702</v>
      </c>
      <c r="G2779" s="16">
        <f t="shared" si="94"/>
        <v>-4.01995453433533</v>
      </c>
      <c r="H2779">
        <v>901.76</v>
      </c>
    </row>
    <row r="2780" spans="1:8">
      <c r="A2780">
        <v>961.77</v>
      </c>
      <c r="B2780" s="19">
        <f>'[2]NP Inflow data'!F2780</f>
        <v>2.62283532422079</v>
      </c>
      <c r="C2780" s="13">
        <f t="shared" si="95"/>
        <v>2.62283532422079</v>
      </c>
      <c r="E2780">
        <v>901.77</v>
      </c>
      <c r="F2780" s="16">
        <f>'[2]NP Inflow data'!C2780</f>
        <v>4.09398969408368</v>
      </c>
      <c r="G2780" s="16">
        <f t="shared" si="94"/>
        <v>-4.0044488259163202</v>
      </c>
      <c r="H2780">
        <v>901.77</v>
      </c>
    </row>
    <row r="2781" spans="1:8">
      <c r="A2781">
        <v>961.78</v>
      </c>
      <c r="B2781" s="19">
        <f>'[2]NP Inflow data'!F2781</f>
        <v>2.6283417397476301</v>
      </c>
      <c r="C2781" s="13">
        <f t="shared" si="95"/>
        <v>2.6283417397476301</v>
      </c>
      <c r="E2781">
        <v>901.78</v>
      </c>
      <c r="F2781" s="16">
        <f>'[2]NP Inflow data'!C2781</f>
        <v>4.1094499312081396</v>
      </c>
      <c r="G2781" s="16">
        <f t="shared" si="94"/>
        <v>-3.9889885887918606</v>
      </c>
      <c r="H2781">
        <v>901.78</v>
      </c>
    </row>
    <row r="2782" spans="1:8">
      <c r="A2782">
        <v>961.79</v>
      </c>
      <c r="B2782" s="19">
        <f>'[2]NP Inflow data'!F2782</f>
        <v>2.6338898782531701</v>
      </c>
      <c r="C2782" s="13">
        <f t="shared" si="95"/>
        <v>2.6338898782531701</v>
      </c>
      <c r="E2782">
        <v>901.79</v>
      </c>
      <c r="F2782" s="16">
        <f>'[2]NP Inflow data'!C2782</f>
        <v>4.1248623141623399</v>
      </c>
      <c r="G2782" s="16">
        <f t="shared" si="94"/>
        <v>-3.9735762058376602</v>
      </c>
      <c r="H2782">
        <v>901.79</v>
      </c>
    </row>
    <row r="2783" spans="1:8">
      <c r="A2783">
        <v>961.8</v>
      </c>
      <c r="B2783" s="19">
        <f>'[2]NP Inflow data'!F2783</f>
        <v>2.63948025578205</v>
      </c>
      <c r="C2783" s="13">
        <f t="shared" si="95"/>
        <v>2.63948025578205</v>
      </c>
      <c r="E2783">
        <v>901.8</v>
      </c>
      <c r="F2783" s="16">
        <f>'[2]NP Inflow data'!C2783</f>
        <v>4.1402244600705798</v>
      </c>
      <c r="G2783" s="16">
        <f t="shared" si="94"/>
        <v>-3.9582140599294204</v>
      </c>
      <c r="H2783">
        <v>901.8</v>
      </c>
    </row>
    <row r="2784" spans="1:8">
      <c r="A2784">
        <v>961.81</v>
      </c>
      <c r="B2784" s="19">
        <f>'[2]NP Inflow data'!F2784</f>
        <v>2.6451133883789102</v>
      </c>
      <c r="C2784" s="13">
        <f t="shared" si="95"/>
        <v>2.6451133883789102</v>
      </c>
      <c r="E2784">
        <v>901.81</v>
      </c>
      <c r="F2784" s="16">
        <f>'[2]NP Inflow data'!C2784</f>
        <v>4.1555339860571596</v>
      </c>
      <c r="G2784" s="16">
        <f t="shared" si="94"/>
        <v>-3.9429045339428406</v>
      </c>
      <c r="H2784">
        <v>901.81</v>
      </c>
    </row>
    <row r="2785" spans="1:8">
      <c r="A2785">
        <v>961.82</v>
      </c>
      <c r="B2785" s="19">
        <f>'[2]NP Inflow data'!F2785</f>
        <v>2.65078979208845</v>
      </c>
      <c r="C2785" s="13">
        <f t="shared" si="95"/>
        <v>2.65078979208845</v>
      </c>
      <c r="E2785">
        <v>901.82</v>
      </c>
      <c r="F2785" s="16">
        <f>'[2]NP Inflow data'!C2785</f>
        <v>4.17078850924654</v>
      </c>
      <c r="G2785" s="16">
        <f t="shared" si="94"/>
        <v>-3.9276500107534602</v>
      </c>
      <c r="H2785">
        <v>901.82</v>
      </c>
    </row>
    <row r="2786" spans="1:8">
      <c r="A2786">
        <v>961.83</v>
      </c>
      <c r="B2786" s="19">
        <f>'[2]NP Inflow data'!F2786</f>
        <v>2.6565099829551699</v>
      </c>
      <c r="C2786" s="13">
        <f t="shared" si="95"/>
        <v>2.6565099829551699</v>
      </c>
      <c r="E2786">
        <v>901.83</v>
      </c>
      <c r="F2786" s="16">
        <f>'[2]NP Inflow data'!C2786</f>
        <v>4.1859856467626697</v>
      </c>
      <c r="G2786" s="16">
        <f t="shared" si="94"/>
        <v>-3.9124528732373305</v>
      </c>
      <c r="H2786">
        <v>901.83</v>
      </c>
    </row>
    <row r="2787" spans="1:8">
      <c r="A2787">
        <v>961.84</v>
      </c>
      <c r="B2787" s="19">
        <f>'[2]NP Inflow data'!F2787</f>
        <v>2.6622744770237698</v>
      </c>
      <c r="C2787" s="13">
        <f t="shared" si="95"/>
        <v>2.6622744770237698</v>
      </c>
      <c r="E2787">
        <v>901.84</v>
      </c>
      <c r="F2787" s="16">
        <f>'[2]NP Inflow data'!C2787</f>
        <v>4.2011230157300297</v>
      </c>
      <c r="G2787" s="16">
        <f t="shared" si="94"/>
        <v>-3.8973155042699705</v>
      </c>
      <c r="H2787">
        <v>901.84</v>
      </c>
    </row>
    <row r="2788" spans="1:8">
      <c r="A2788">
        <v>961.85</v>
      </c>
      <c r="B2788" s="19">
        <f>'[2]NP Inflow data'!F2788</f>
        <v>2.6680837903388901</v>
      </c>
      <c r="C2788" s="13">
        <f t="shared" si="95"/>
        <v>2.6680837903388901</v>
      </c>
      <c r="E2788">
        <v>901.85</v>
      </c>
      <c r="F2788" s="16">
        <f>'[2]NP Inflow data'!C2788</f>
        <v>4.2161982332729098</v>
      </c>
      <c r="G2788" s="16">
        <f t="shared" si="94"/>
        <v>-3.8822402867270904</v>
      </c>
      <c r="H2788">
        <v>901.85</v>
      </c>
    </row>
    <row r="2789" spans="1:8">
      <c r="A2789">
        <v>961.86</v>
      </c>
      <c r="B2789" s="19">
        <f>'[2]NP Inflow data'!F2789</f>
        <v>2.6739384389451701</v>
      </c>
      <c r="C2789" s="13">
        <f t="shared" si="95"/>
        <v>2.6739384389451701</v>
      </c>
      <c r="E2789">
        <v>901.86</v>
      </c>
      <c r="F2789" s="16">
        <f>'[2]NP Inflow data'!C2789</f>
        <v>4.2312089165155999</v>
      </c>
      <c r="G2789" s="16">
        <f t="shared" si="94"/>
        <v>-3.8672296034844003</v>
      </c>
      <c r="H2789">
        <v>901.86</v>
      </c>
    </row>
    <row r="2790" spans="1:8">
      <c r="A2790">
        <v>961.87</v>
      </c>
      <c r="B2790" s="19">
        <f>'[2]NP Inflow data'!F2790</f>
        <v>2.6798389388872401</v>
      </c>
      <c r="C2790" s="13">
        <f t="shared" si="95"/>
        <v>2.6798389388872401</v>
      </c>
      <c r="E2790">
        <v>901.87</v>
      </c>
      <c r="F2790" s="16">
        <f>'[2]NP Inflow data'!C2790</f>
        <v>4.2461526825824096</v>
      </c>
      <c r="G2790" s="16">
        <f t="shared" si="94"/>
        <v>-3.8522858374175906</v>
      </c>
      <c r="H2790">
        <v>901.87</v>
      </c>
    </row>
    <row r="2791" spans="1:8">
      <c r="A2791">
        <v>961.88</v>
      </c>
      <c r="B2791" s="19">
        <f>'[2]NP Inflow data'!F2791</f>
        <v>2.6857858062097302</v>
      </c>
      <c r="C2791" s="13">
        <f t="shared" si="95"/>
        <v>2.6857858062097302</v>
      </c>
      <c r="E2791">
        <v>901.88</v>
      </c>
      <c r="F2791" s="16">
        <f>'[2]NP Inflow data'!C2791</f>
        <v>4.2610271485976199</v>
      </c>
      <c r="G2791" s="16">
        <f t="shared" si="94"/>
        <v>-3.8374113714023803</v>
      </c>
      <c r="H2791">
        <v>901.88</v>
      </c>
    </row>
    <row r="2792" spans="1:8">
      <c r="A2792">
        <v>961.89</v>
      </c>
      <c r="B2792" s="19">
        <f>'[2]NP Inflow data'!F2792</f>
        <v>2.69177955695727</v>
      </c>
      <c r="C2792" s="13">
        <f t="shared" si="95"/>
        <v>2.69177955695727</v>
      </c>
      <c r="E2792">
        <v>901.89</v>
      </c>
      <c r="F2792" s="16">
        <f>'[2]NP Inflow data'!C2792</f>
        <v>4.2758299316855402</v>
      </c>
      <c r="G2792" s="16">
        <f t="shared" si="94"/>
        <v>-3.82260858831446</v>
      </c>
      <c r="H2792">
        <v>901.89</v>
      </c>
    </row>
    <row r="2793" spans="1:8">
      <c r="A2793">
        <v>961.9</v>
      </c>
      <c r="B2793" s="19">
        <f>'[2]NP Inflow data'!F2793</f>
        <v>2.6978207071745199</v>
      </c>
      <c r="C2793" s="13">
        <f t="shared" si="95"/>
        <v>2.6978207071745199</v>
      </c>
      <c r="E2793">
        <v>901.9</v>
      </c>
      <c r="F2793" s="16">
        <f>'[2]NP Inflow data'!C2793</f>
        <v>4.2905586489704604</v>
      </c>
      <c r="G2793" s="16">
        <f t="shared" si="94"/>
        <v>-3.8078798710295398</v>
      </c>
      <c r="H2793">
        <v>901.9</v>
      </c>
    </row>
    <row r="2794" spans="1:8">
      <c r="A2794">
        <v>961.91</v>
      </c>
      <c r="B2794" s="19">
        <f>'[2]NP Inflow data'!F2794</f>
        <v>2.7039097729060901</v>
      </c>
      <c r="C2794" s="13">
        <f t="shared" si="95"/>
        <v>2.7039097729060901</v>
      </c>
      <c r="E2794">
        <v>901.91</v>
      </c>
      <c r="F2794" s="16">
        <f>'[2]NP Inflow data'!C2794</f>
        <v>4.3052109175766704</v>
      </c>
      <c r="G2794" s="16">
        <f t="shared" si="94"/>
        <v>-3.7932276024233298</v>
      </c>
      <c r="H2794">
        <v>901.91</v>
      </c>
    </row>
    <row r="2795" spans="1:8">
      <c r="A2795">
        <v>961.92</v>
      </c>
      <c r="B2795" s="19">
        <f>'[2]NP Inflow data'!F2795</f>
        <v>2.7100472701966298</v>
      </c>
      <c r="C2795" s="13">
        <f t="shared" si="95"/>
        <v>2.7100472701966298</v>
      </c>
      <c r="E2795">
        <v>901.92</v>
      </c>
      <c r="F2795" s="16">
        <f>'[2]NP Inflow data'!C2795</f>
        <v>4.3197843546284798</v>
      </c>
      <c r="G2795" s="16">
        <f t="shared" si="94"/>
        <v>-3.7786541653715204</v>
      </c>
      <c r="H2795">
        <v>901.92</v>
      </c>
    </row>
    <row r="2796" spans="1:8">
      <c r="A2796">
        <v>961.93</v>
      </c>
      <c r="B2796" s="19">
        <f>'[2]NP Inflow data'!F2796</f>
        <v>2.7162337150907701</v>
      </c>
      <c r="C2796" s="13">
        <f t="shared" si="95"/>
        <v>2.7162337150907701</v>
      </c>
      <c r="E2796">
        <v>901.93</v>
      </c>
      <c r="F2796" s="16">
        <f>'[2]NP Inflow data'!C2796</f>
        <v>4.3342765772501801</v>
      </c>
      <c r="G2796" s="16">
        <f t="shared" si="94"/>
        <v>-3.7641619427498201</v>
      </c>
      <c r="H2796">
        <v>901.93</v>
      </c>
    </row>
    <row r="2797" spans="1:8">
      <c r="A2797">
        <v>961.94</v>
      </c>
      <c r="B2797" s="19">
        <f>'[2]NP Inflow data'!F2797</f>
        <v>2.72246962363322</v>
      </c>
      <c r="C2797" s="13">
        <f t="shared" si="95"/>
        <v>2.72246962363322</v>
      </c>
      <c r="E2797">
        <v>901.94</v>
      </c>
      <c r="F2797" s="16">
        <f>'[2]NP Inflow data'!C2797</f>
        <v>4.3486852025662301</v>
      </c>
      <c r="G2797" s="16">
        <f t="shared" si="94"/>
        <v>-3.7497533174337701</v>
      </c>
      <c r="H2797">
        <v>901.94</v>
      </c>
    </row>
    <row r="2798" spans="1:8">
      <c r="A2798">
        <v>961.95</v>
      </c>
      <c r="B2798" s="19">
        <f>'[2]NP Inflow data'!F2798</f>
        <v>2.7287555118684699</v>
      </c>
      <c r="C2798" s="13">
        <f t="shared" si="95"/>
        <v>2.7287555118684699</v>
      </c>
      <c r="E2798">
        <v>901.95</v>
      </c>
      <c r="F2798" s="16">
        <f>'[2]NP Inflow data'!C2798</f>
        <v>4.3630078477005902</v>
      </c>
      <c r="G2798" s="16">
        <f t="shared" si="94"/>
        <v>-3.7354306722994099</v>
      </c>
      <c r="H2798">
        <v>901.95</v>
      </c>
    </row>
    <row r="2799" spans="1:8">
      <c r="A2799">
        <v>961.96</v>
      </c>
      <c r="B2799" s="19">
        <f>'[2]NP Inflow data'!F2799</f>
        <v>2.73509189584122</v>
      </c>
      <c r="C2799" s="13">
        <f t="shared" si="95"/>
        <v>2.73509189584122</v>
      </c>
      <c r="E2799">
        <v>901.96</v>
      </c>
      <c r="F2799" s="16">
        <f>'[2]NP Inflow data'!C2799</f>
        <v>4.3772421297777298</v>
      </c>
      <c r="G2799" s="16">
        <f t="shared" si="94"/>
        <v>-3.7211963902222704</v>
      </c>
      <c r="H2799">
        <v>901.96</v>
      </c>
    </row>
    <row r="2800" spans="1:8">
      <c r="A2800">
        <v>961.97</v>
      </c>
      <c r="B2800" s="19">
        <f>'[2]NP Inflow data'!F2800</f>
        <v>2.7414792915961099</v>
      </c>
      <c r="C2800" s="13">
        <f t="shared" si="95"/>
        <v>2.7414792915961099</v>
      </c>
      <c r="E2800">
        <v>901.97</v>
      </c>
      <c r="F2800" s="16">
        <f>'[2]NP Inflow data'!C2800</f>
        <v>4.3913856659219501</v>
      </c>
      <c r="G2800" s="16">
        <f t="shared" si="94"/>
        <v>-3.7070528540780501</v>
      </c>
      <c r="H2800">
        <v>901.97</v>
      </c>
    </row>
    <row r="2801" spans="1:8">
      <c r="A2801">
        <v>961.98</v>
      </c>
      <c r="B2801" s="19">
        <f>'[2]NP Inflow data'!F2801</f>
        <v>2.7479182151777799</v>
      </c>
      <c r="C2801" s="13">
        <f t="shared" si="95"/>
        <v>2.7479182151777799</v>
      </c>
      <c r="E2801">
        <v>901.98</v>
      </c>
      <c r="F2801" s="16">
        <f>'[2]NP Inflow data'!C2801</f>
        <v>4.4054360732575297</v>
      </c>
      <c r="G2801" s="16">
        <f t="shared" si="94"/>
        <v>-3.6930024467424705</v>
      </c>
      <c r="H2801">
        <v>901.98</v>
      </c>
    </row>
    <row r="2802" spans="1:8">
      <c r="A2802">
        <v>961.99</v>
      </c>
      <c r="B2802" s="19">
        <f>'[2]NP Inflow data'!F2802</f>
        <v>2.7544091826308699</v>
      </c>
      <c r="C2802" s="13">
        <f t="shared" si="95"/>
        <v>2.7544091826308699</v>
      </c>
      <c r="E2802">
        <v>901.99</v>
      </c>
      <c r="F2802" s="16">
        <f>'[2]NP Inflow data'!C2802</f>
        <v>4.4193909689087896</v>
      </c>
      <c r="G2802" s="16">
        <f t="shared" si="94"/>
        <v>-3.6790475510912106</v>
      </c>
      <c r="H2802">
        <v>901.99</v>
      </c>
    </row>
    <row r="2803" spans="1:8">
      <c r="A2803">
        <v>962</v>
      </c>
      <c r="B2803" s="19">
        <f>'[2]NP Inflow data'!F2803</f>
        <v>2.7609527100000002</v>
      </c>
      <c r="C2803" s="13">
        <f t="shared" si="95"/>
        <v>2.7609527100000002</v>
      </c>
      <c r="E2803">
        <v>902</v>
      </c>
      <c r="F2803" s="16">
        <f>'[2]NP Inflow data'!C2803</f>
        <v>4.43324797</v>
      </c>
      <c r="G2803" s="16">
        <f t="shared" si="94"/>
        <v>-3.6651905500000002</v>
      </c>
      <c r="H2803">
        <v>902</v>
      </c>
    </row>
    <row r="2804" spans="1:8">
      <c r="A2804">
        <v>962.01</v>
      </c>
      <c r="B2804" s="19">
        <f>'[2]NP Inflow data'!F2804</f>
        <v>2.7675490313591502</v>
      </c>
      <c r="C2804" s="13">
        <f t="shared" si="95"/>
        <v>2.7675490313591502</v>
      </c>
      <c r="E2804">
        <v>902.01</v>
      </c>
      <c r="F2804" s="16">
        <f>'[2]NP Inflow data'!C2804</f>
        <v>4.4470053242592797</v>
      </c>
      <c r="G2804" s="16">
        <f t="shared" si="94"/>
        <v>-3.6514331957407204</v>
      </c>
      <c r="H2804">
        <v>902.01</v>
      </c>
    </row>
    <row r="2805" spans="1:8">
      <c r="A2805">
        <v>962.02</v>
      </c>
      <c r="B2805" s="19">
        <f>'[2]NP Inflow data'!F2805</f>
        <v>2.7741972528996102</v>
      </c>
      <c r="C2805" s="13">
        <f t="shared" si="95"/>
        <v>2.7741972528996102</v>
      </c>
      <c r="E2805">
        <v>902.02</v>
      </c>
      <c r="F2805" s="16">
        <f>'[2]NP Inflow data'!C2805</f>
        <v>4.46066380182996</v>
      </c>
      <c r="G2805" s="16">
        <f t="shared" si="94"/>
        <v>-3.6377747181700402</v>
      </c>
      <c r="H2805">
        <v>902.02</v>
      </c>
    </row>
    <row r="2806" spans="1:8">
      <c r="A2806">
        <v>962.03</v>
      </c>
      <c r="B2806" s="19">
        <f>'[2]NP Inflow data'!F2806</f>
        <v>2.78089619884202</v>
      </c>
      <c r="C2806" s="13">
        <f t="shared" si="95"/>
        <v>2.78089619884202</v>
      </c>
      <c r="E2806">
        <v>902.03</v>
      </c>
      <c r="F2806" s="16">
        <f>'[2]NP Inflow data'!C2806</f>
        <v>4.4742248034591796</v>
      </c>
      <c r="G2806" s="16">
        <f t="shared" si="94"/>
        <v>-3.6242137165408206</v>
      </c>
      <c r="H2806">
        <v>902.03</v>
      </c>
    </row>
    <row r="2807" spans="1:8">
      <c r="A2807">
        <v>962.04</v>
      </c>
      <c r="B2807" s="19">
        <f>'[2]NP Inflow data'!F2807</f>
        <v>2.78764469340702</v>
      </c>
      <c r="C2807" s="13">
        <f t="shared" si="95"/>
        <v>2.78764469340702</v>
      </c>
      <c r="E2807">
        <v>902.04</v>
      </c>
      <c r="F2807" s="16">
        <f>'[2]NP Inflow data'!C2807</f>
        <v>4.4876897298940799</v>
      </c>
      <c r="G2807" s="16">
        <f t="shared" si="94"/>
        <v>-3.6107487901059203</v>
      </c>
      <c r="H2807">
        <v>902.04</v>
      </c>
    </row>
    <row r="2808" spans="1:8">
      <c r="A2808">
        <v>962.05</v>
      </c>
      <c r="B2808" s="19">
        <f>'[2]NP Inflow data'!F2808</f>
        <v>2.79444156081524</v>
      </c>
      <c r="C2808" s="13">
        <f t="shared" si="95"/>
        <v>2.79444156081524</v>
      </c>
      <c r="E2808">
        <v>902.05</v>
      </c>
      <c r="F2808" s="16">
        <f>'[2]NP Inflow data'!C2808</f>
        <v>4.5010599818817996</v>
      </c>
      <c r="G2808" s="16">
        <f t="shared" si="94"/>
        <v>-3.5973785381182006</v>
      </c>
      <c r="H2808">
        <v>902.05</v>
      </c>
    </row>
    <row r="2809" spans="1:8">
      <c r="A2809">
        <v>962.06</v>
      </c>
      <c r="B2809" s="19">
        <f>'[2]NP Inflow data'!F2809</f>
        <v>2.8012856252873202</v>
      </c>
      <c r="C2809" s="13">
        <f t="shared" si="95"/>
        <v>2.8012856252873202</v>
      </c>
      <c r="E2809">
        <v>902.06</v>
      </c>
      <c r="F2809" s="16">
        <f>'[2]NP Inflow data'!C2809</f>
        <v>4.5143369601694801</v>
      </c>
      <c r="G2809" s="16">
        <f t="shared" si="94"/>
        <v>-3.5841015598305201</v>
      </c>
      <c r="H2809">
        <v>902.06</v>
      </c>
    </row>
    <row r="2810" spans="1:8">
      <c r="A2810">
        <v>962.07</v>
      </c>
      <c r="B2810" s="19">
        <f>'[2]NP Inflow data'!F2810</f>
        <v>2.80817571104396</v>
      </c>
      <c r="C2810" s="13">
        <f t="shared" si="95"/>
        <v>2.80817571104396</v>
      </c>
      <c r="E2810">
        <v>902.07</v>
      </c>
      <c r="F2810" s="16">
        <f>'[2]NP Inflow data'!C2810</f>
        <v>4.5275220655044199</v>
      </c>
      <c r="G2810" s="16">
        <f t="shared" si="94"/>
        <v>-3.5709164544955803</v>
      </c>
      <c r="H2810">
        <v>902.07</v>
      </c>
    </row>
    <row r="2811" spans="1:8">
      <c r="A2811">
        <v>962.08</v>
      </c>
      <c r="B2811" s="19">
        <f>'[2]NP Inflow data'!F2811</f>
        <v>2.8151106423056498</v>
      </c>
      <c r="C2811" s="13">
        <f t="shared" si="95"/>
        <v>2.8151106423056498</v>
      </c>
      <c r="E2811">
        <v>902.08</v>
      </c>
      <c r="F2811" s="16">
        <f>'[2]NP Inflow data'!C2811</f>
        <v>4.5406166986334497</v>
      </c>
      <c r="G2811" s="16">
        <f t="shared" si="94"/>
        <v>-3.5578218213665505</v>
      </c>
      <c r="H2811">
        <v>902.08</v>
      </c>
    </row>
    <row r="2812" spans="1:8">
      <c r="A2812">
        <v>962.09</v>
      </c>
      <c r="B2812" s="19">
        <f>'[2]NP Inflow data'!F2812</f>
        <v>2.8220892432930902</v>
      </c>
      <c r="C2812" s="13">
        <f t="shared" si="95"/>
        <v>2.8220892432930902</v>
      </c>
      <c r="E2812">
        <v>902.09</v>
      </c>
      <c r="F2812" s="16">
        <f>'[2]NP Inflow data'!C2812</f>
        <v>4.5536222603038601</v>
      </c>
      <c r="G2812" s="16">
        <f t="shared" si="94"/>
        <v>-3.5448162596961401</v>
      </c>
      <c r="H2812">
        <v>902.09</v>
      </c>
    </row>
    <row r="2813" spans="1:8">
      <c r="A2813">
        <v>962.1</v>
      </c>
      <c r="B2813" s="19">
        <f>'[2]NP Inflow data'!F2813</f>
        <v>2.8291103382269198</v>
      </c>
      <c r="C2813" s="13">
        <f t="shared" si="95"/>
        <v>2.8291103382269198</v>
      </c>
      <c r="E2813">
        <v>902.1</v>
      </c>
      <c r="F2813" s="16">
        <f>'[2]NP Inflow data'!C2813</f>
        <v>4.5665401512627897</v>
      </c>
      <c r="G2813" s="16">
        <f t="shared" si="94"/>
        <v>-3.5318983687372105</v>
      </c>
      <c r="H2813">
        <v>902.1</v>
      </c>
    </row>
    <row r="2814" spans="1:8">
      <c r="A2814">
        <v>962.11</v>
      </c>
      <c r="B2814" s="19">
        <f>'[2]NP Inflow data'!F2814</f>
        <v>2.8361727513277799</v>
      </c>
      <c r="C2814" s="13">
        <f t="shared" si="95"/>
        <v>2.8361727513277799</v>
      </c>
      <c r="E2814">
        <v>902.11</v>
      </c>
      <c r="F2814" s="16">
        <f>'[2]NP Inflow data'!C2814</f>
        <v>4.5793717722574003</v>
      </c>
      <c r="G2814" s="16">
        <f t="shared" si="94"/>
        <v>-3.5190667477425999</v>
      </c>
      <c r="H2814">
        <v>902.11</v>
      </c>
    </row>
    <row r="2815" spans="1:8">
      <c r="A2815">
        <v>962.12</v>
      </c>
      <c r="B2815" s="19">
        <f>'[2]NP Inflow data'!F2815</f>
        <v>2.8432753068163001</v>
      </c>
      <c r="C2815" s="13">
        <f t="shared" si="95"/>
        <v>2.8432753068163001</v>
      </c>
      <c r="E2815">
        <v>902.12</v>
      </c>
      <c r="F2815" s="16">
        <f>'[2]NP Inflow data'!C2815</f>
        <v>4.5921185240347997</v>
      </c>
      <c r="G2815" s="16">
        <f t="shared" si="94"/>
        <v>-3.5063199959652005</v>
      </c>
      <c r="H2815">
        <v>902.12</v>
      </c>
    </row>
    <row r="2816" spans="1:8">
      <c r="A2816">
        <v>962.13</v>
      </c>
      <c r="B2816" s="19">
        <f>'[2]NP Inflow data'!F2816</f>
        <v>2.8504168289131102</v>
      </c>
      <c r="C2816" s="13">
        <f t="shared" si="95"/>
        <v>2.8504168289131102</v>
      </c>
      <c r="E2816">
        <v>902.13</v>
      </c>
      <c r="F2816" s="16">
        <f>'[2]NP Inflow data'!C2816</f>
        <v>4.6047818073421602</v>
      </c>
      <c r="G2816" s="16">
        <f t="shared" si="94"/>
        <v>-3.4936567126578399</v>
      </c>
      <c r="H2816">
        <v>902.13</v>
      </c>
    </row>
    <row r="2817" spans="1:8">
      <c r="A2817">
        <v>962.14</v>
      </c>
      <c r="B2817" s="19">
        <f>'[2]NP Inflow data'!F2817</f>
        <v>2.8575961418388598</v>
      </c>
      <c r="C2817" s="13">
        <f t="shared" si="95"/>
        <v>2.8575961418388598</v>
      </c>
      <c r="E2817">
        <v>902.14</v>
      </c>
      <c r="F2817" s="16">
        <f>'[2]NP Inflow data'!C2817</f>
        <v>4.6173630229266003</v>
      </c>
      <c r="G2817" s="16">
        <f t="shared" si="94"/>
        <v>-3.4810754970733999</v>
      </c>
      <c r="H2817">
        <v>902.14</v>
      </c>
    </row>
    <row r="2818" spans="1:8">
      <c r="A2818">
        <v>962.15</v>
      </c>
      <c r="B2818" s="19">
        <f>'[2]NP Inflow data'!F2818</f>
        <v>2.8648120698141599</v>
      </c>
      <c r="C2818" s="13">
        <f t="shared" si="95"/>
        <v>2.8648120698141599</v>
      </c>
      <c r="E2818">
        <v>902.15</v>
      </c>
      <c r="F2818" s="16">
        <f>'[2]NP Inflow data'!C2818</f>
        <v>4.6298635715352701</v>
      </c>
      <c r="G2818" s="16">
        <f t="shared" si="94"/>
        <v>-3.4685749484647301</v>
      </c>
      <c r="H2818">
        <v>902.15</v>
      </c>
    </row>
    <row r="2819" spans="1:8">
      <c r="A2819">
        <v>962.16</v>
      </c>
      <c r="B2819" s="19">
        <f>'[2]NP Inflow data'!F2819</f>
        <v>2.8720634370596598</v>
      </c>
      <c r="C2819" s="13">
        <f t="shared" si="95"/>
        <v>2.8720634370596598</v>
      </c>
      <c r="E2819">
        <v>902.16</v>
      </c>
      <c r="F2819" s="16">
        <f>'[2]NP Inflow data'!C2819</f>
        <v>4.6422848539153101</v>
      </c>
      <c r="G2819" s="16">
        <f t="shared" si="94"/>
        <v>-3.4561536660846901</v>
      </c>
      <c r="H2819">
        <v>902.16</v>
      </c>
    </row>
    <row r="2820" spans="1:8">
      <c r="A2820">
        <v>962.17</v>
      </c>
      <c r="B2820" s="19">
        <f>'[2]NP Inflow data'!F2820</f>
        <v>2.8793490677959901</v>
      </c>
      <c r="C2820" s="13">
        <f t="shared" si="95"/>
        <v>2.8793490677959901</v>
      </c>
      <c r="E2820">
        <v>902.17</v>
      </c>
      <c r="F2820" s="16">
        <f>'[2]NP Inflow data'!C2820</f>
        <v>4.6546282708138502</v>
      </c>
      <c r="G2820" s="16">
        <f t="shared" si="94"/>
        <v>-3.44381024918615</v>
      </c>
      <c r="H2820">
        <v>902.17</v>
      </c>
    </row>
    <row r="2821" spans="1:8">
      <c r="A2821">
        <v>962.18</v>
      </c>
      <c r="B2821" s="19">
        <f>'[2]NP Inflow data'!F2821</f>
        <v>2.8866677862437902</v>
      </c>
      <c r="C2821" s="13">
        <f t="shared" si="95"/>
        <v>2.8866677862437902</v>
      </c>
      <c r="E2821">
        <v>902.18</v>
      </c>
      <c r="F2821" s="16">
        <f>'[2]NP Inflow data'!C2821</f>
        <v>4.6668952229780496</v>
      </c>
      <c r="G2821" s="16">
        <f t="shared" ref="G2821:G2884" si="96">F2821-$F$3103</f>
        <v>-3.4315432970219506</v>
      </c>
      <c r="H2821">
        <v>902.18</v>
      </c>
    </row>
    <row r="2822" spans="1:8">
      <c r="A2822">
        <v>962.19</v>
      </c>
      <c r="B2822" s="19">
        <f>'[2]NP Inflow data'!F2822</f>
        <v>2.8940184166237701</v>
      </c>
      <c r="C2822" s="13">
        <f t="shared" ref="C2822:C2885" si="97">B2822-$B$24</f>
        <v>2.8940184166237701</v>
      </c>
      <c r="E2822">
        <v>902.19</v>
      </c>
      <c r="F2822" s="16">
        <f>'[2]NP Inflow data'!C2822</f>
        <v>4.6790871111551704</v>
      </c>
      <c r="G2822" s="16">
        <f t="shared" si="96"/>
        <v>-3.4193514088448298</v>
      </c>
      <c r="H2822">
        <v>902.19</v>
      </c>
    </row>
    <row r="2823" spans="1:8">
      <c r="A2823">
        <v>962.2</v>
      </c>
      <c r="B2823" s="19">
        <f>'[2]NP Inflow data'!F2823</f>
        <v>2.90139978315641</v>
      </c>
      <c r="C2823" s="13">
        <f t="shared" si="97"/>
        <v>2.90139978315641</v>
      </c>
      <c r="E2823">
        <v>902.2</v>
      </c>
      <c r="F2823" s="16">
        <f>'[2]NP Inflow data'!C2823</f>
        <v>4.6912053360920902</v>
      </c>
      <c r="G2823" s="16">
        <f t="shared" si="96"/>
        <v>-3.40723318390791</v>
      </c>
      <c r="H2823">
        <v>902.2</v>
      </c>
    </row>
    <row r="2824" spans="1:8">
      <c r="A2824">
        <v>962.21</v>
      </c>
      <c r="B2824" s="19">
        <f>'[2]NP Inflow data'!F2824</f>
        <v>2.9088107100624101</v>
      </c>
      <c r="C2824" s="13">
        <f t="shared" si="97"/>
        <v>2.9088107100624101</v>
      </c>
      <c r="E2824">
        <v>902.21</v>
      </c>
      <c r="F2824" s="16">
        <f>'[2]NP Inflow data'!C2824</f>
        <v>4.7032512985360801</v>
      </c>
      <c r="G2824" s="16">
        <f t="shared" si="96"/>
        <v>-3.39518722146392</v>
      </c>
      <c r="H2824">
        <v>902.21</v>
      </c>
    </row>
    <row r="2825" spans="1:8">
      <c r="A2825">
        <v>962.22</v>
      </c>
      <c r="B2825" s="19">
        <f>'[2]NP Inflow data'!F2825</f>
        <v>2.9162500215624099</v>
      </c>
      <c r="C2825" s="13">
        <f t="shared" si="97"/>
        <v>2.9162500215624099</v>
      </c>
      <c r="E2825">
        <v>902.22</v>
      </c>
      <c r="F2825" s="16">
        <f>'[2]NP Inflow data'!C2825</f>
        <v>4.7152263992342798</v>
      </c>
      <c r="G2825" s="16">
        <f t="shared" si="96"/>
        <v>-3.3832121207657204</v>
      </c>
      <c r="H2825">
        <v>902.22</v>
      </c>
    </row>
    <row r="2826" spans="1:8">
      <c r="A2826">
        <v>962.23</v>
      </c>
      <c r="B2826" s="19">
        <f>'[2]NP Inflow data'!F2826</f>
        <v>2.9237165418770501</v>
      </c>
      <c r="C2826" s="13">
        <f t="shared" si="97"/>
        <v>2.9237165418770501</v>
      </c>
      <c r="E2826">
        <v>902.23</v>
      </c>
      <c r="F2826" s="16">
        <f>'[2]NP Inflow data'!C2826</f>
        <v>4.7271320389338296</v>
      </c>
      <c r="G2826" s="16">
        <f t="shared" si="96"/>
        <v>-3.3713064810661706</v>
      </c>
      <c r="H2826">
        <v>902.23</v>
      </c>
    </row>
    <row r="2827" spans="1:8">
      <c r="A2827">
        <v>962.24</v>
      </c>
      <c r="B2827" s="19">
        <f>'[2]NP Inflow data'!F2827</f>
        <v>2.9312090952269698</v>
      </c>
      <c r="C2827" s="13">
        <f t="shared" si="97"/>
        <v>2.9312090952269698</v>
      </c>
      <c r="E2827">
        <v>902.24</v>
      </c>
      <c r="F2827" s="16">
        <f>'[2]NP Inflow data'!C2827</f>
        <v>4.7389696183818799</v>
      </c>
      <c r="G2827" s="16">
        <f t="shared" si="96"/>
        <v>-3.3594689016181203</v>
      </c>
      <c r="H2827">
        <v>902.24</v>
      </c>
    </row>
    <row r="2828" spans="1:8">
      <c r="A2828">
        <v>962.25</v>
      </c>
      <c r="B2828" s="19">
        <f>'[2]NP Inflow data'!F2828</f>
        <v>2.9387265058327898</v>
      </c>
      <c r="C2828" s="13">
        <f t="shared" si="97"/>
        <v>2.9387265058327898</v>
      </c>
      <c r="E2828">
        <v>902.25</v>
      </c>
      <c r="F2828" s="16">
        <f>'[2]NP Inflow data'!C2828</f>
        <v>4.7507405383255703</v>
      </c>
      <c r="G2828" s="16">
        <f t="shared" si="96"/>
        <v>-3.3476979816744299</v>
      </c>
      <c r="H2828">
        <v>902.25</v>
      </c>
    </row>
    <row r="2829" spans="1:8">
      <c r="A2829">
        <v>962.26</v>
      </c>
      <c r="B2829" s="19">
        <f>'[2]NP Inflow data'!F2829</f>
        <v>2.94626759791515</v>
      </c>
      <c r="C2829" s="13">
        <f t="shared" si="97"/>
        <v>2.94626759791515</v>
      </c>
      <c r="E2829">
        <v>902.26</v>
      </c>
      <c r="F2829" s="16">
        <f>'[2]NP Inflow data'!C2829</f>
        <v>4.7624461995120297</v>
      </c>
      <c r="G2829" s="16">
        <f t="shared" si="96"/>
        <v>-3.3359923204879705</v>
      </c>
      <c r="H2829">
        <v>902.26</v>
      </c>
    </row>
    <row r="2830" spans="1:8">
      <c r="A2830">
        <v>962.27</v>
      </c>
      <c r="B2830" s="19">
        <f>'[2]NP Inflow data'!F2830</f>
        <v>2.9538311956946801</v>
      </c>
      <c r="C2830" s="13">
        <f t="shared" si="97"/>
        <v>2.9538311956946801</v>
      </c>
      <c r="E2830">
        <v>902.27</v>
      </c>
      <c r="F2830" s="16">
        <f>'[2]NP Inflow data'!C2830</f>
        <v>4.7740880026883996</v>
      </c>
      <c r="G2830" s="16">
        <f t="shared" si="96"/>
        <v>-3.3243505173116006</v>
      </c>
      <c r="H2830">
        <v>902.27</v>
      </c>
    </row>
    <row r="2831" spans="1:8">
      <c r="A2831">
        <v>962.28</v>
      </c>
      <c r="B2831" s="19">
        <f>'[2]NP Inflow data'!F2831</f>
        <v>2.96141612339202</v>
      </c>
      <c r="C2831" s="13">
        <f t="shared" si="97"/>
        <v>2.96141612339202</v>
      </c>
      <c r="E2831">
        <v>902.28</v>
      </c>
      <c r="F2831" s="16">
        <f>'[2]NP Inflow data'!C2831</f>
        <v>4.7856673486018302</v>
      </c>
      <c r="G2831" s="16">
        <f t="shared" si="96"/>
        <v>-3.31277117139817</v>
      </c>
      <c r="H2831">
        <v>902.28</v>
      </c>
    </row>
    <row r="2832" spans="1:8">
      <c r="A2832">
        <v>962.29</v>
      </c>
      <c r="B2832" s="19">
        <f>'[2]NP Inflow data'!F2832</f>
        <v>2.9690212052278002</v>
      </c>
      <c r="C2832" s="13">
        <f t="shared" si="97"/>
        <v>2.9690212052278002</v>
      </c>
      <c r="E2832">
        <v>902.29</v>
      </c>
      <c r="F2832" s="16">
        <f>'[2]NP Inflow data'!C2832</f>
        <v>4.7971856379994602</v>
      </c>
      <c r="G2832" s="16">
        <f t="shared" si="96"/>
        <v>-3.30125288200054</v>
      </c>
      <c r="H2832">
        <v>902.29</v>
      </c>
    </row>
    <row r="2833" spans="1:8">
      <c r="A2833">
        <v>962.3</v>
      </c>
      <c r="B2833" s="19">
        <f>'[2]NP Inflow data'!F2833</f>
        <v>2.9766452654226701</v>
      </c>
      <c r="C2833" s="13">
        <f t="shared" si="97"/>
        <v>2.9766452654226701</v>
      </c>
      <c r="E2833">
        <v>902.3</v>
      </c>
      <c r="F2833" s="16">
        <f>'[2]NP Inflow data'!C2833</f>
        <v>4.8086442716284203</v>
      </c>
      <c r="G2833" s="16">
        <f t="shared" si="96"/>
        <v>-3.2897942483715799</v>
      </c>
      <c r="H2833">
        <v>902.3</v>
      </c>
    </row>
    <row r="2834" spans="1:8">
      <c r="A2834">
        <v>962.31</v>
      </c>
      <c r="B2834" s="19">
        <f>'[2]NP Inflow data'!F2834</f>
        <v>2.9842871281972401</v>
      </c>
      <c r="C2834" s="13">
        <f t="shared" si="97"/>
        <v>2.9842871281972401</v>
      </c>
      <c r="E2834">
        <v>902.31</v>
      </c>
      <c r="F2834" s="16">
        <f>'[2]NP Inflow data'!C2834</f>
        <v>4.82004465023586</v>
      </c>
      <c r="G2834" s="16">
        <f t="shared" si="96"/>
        <v>-3.2783938697641402</v>
      </c>
      <c r="H2834">
        <v>902.31</v>
      </c>
    </row>
    <row r="2835" spans="1:8">
      <c r="A2835">
        <v>962.32</v>
      </c>
      <c r="B2835" s="19">
        <f>'[2]NP Inflow data'!F2835</f>
        <v>2.9919456177722501</v>
      </c>
      <c r="C2835" s="13">
        <f t="shared" si="97"/>
        <v>2.9919456177722501</v>
      </c>
      <c r="E2835">
        <v>902.32</v>
      </c>
      <c r="F2835" s="16">
        <f>'[2]NP Inflow data'!C2835</f>
        <v>4.8313881745690601</v>
      </c>
      <c r="G2835" s="16">
        <f t="shared" si="96"/>
        <v>-3.2670503454309401</v>
      </c>
      <c r="H2835">
        <v>902.32</v>
      </c>
    </row>
    <row r="2836" spans="1:8">
      <c r="A2836">
        <v>962.33</v>
      </c>
      <c r="B2836" s="19">
        <f>'[2]NP Inflow data'!F2836</f>
        <v>2.99961955836815</v>
      </c>
      <c r="C2836" s="13">
        <f t="shared" si="97"/>
        <v>2.99961955836815</v>
      </c>
      <c r="E2836">
        <v>902.33</v>
      </c>
      <c r="F2836" s="16">
        <f>'[2]NP Inflow data'!C2836</f>
        <v>4.8426762453748804</v>
      </c>
      <c r="G2836" s="16">
        <f t="shared" si="96"/>
        <v>-3.2557622746251198</v>
      </c>
      <c r="H2836">
        <v>902.33</v>
      </c>
    </row>
    <row r="2837" spans="1:8">
      <c r="A2837">
        <v>962.34</v>
      </c>
      <c r="B2837" s="19">
        <f>'[2]NP Inflow data'!F2837</f>
        <v>3.00730777420566</v>
      </c>
      <c r="C2837" s="13">
        <f t="shared" si="97"/>
        <v>3.00730777420566</v>
      </c>
      <c r="E2837">
        <v>902.34</v>
      </c>
      <c r="F2837" s="16">
        <f>'[2]NP Inflow data'!C2837</f>
        <v>4.8539102634005999</v>
      </c>
      <c r="G2837" s="16">
        <f t="shared" si="96"/>
        <v>-3.2445282565994003</v>
      </c>
      <c r="H2837">
        <v>902.34</v>
      </c>
    </row>
    <row r="2838" spans="1:8">
      <c r="A2838">
        <v>962.35</v>
      </c>
      <c r="B2838" s="19">
        <f>'[2]NP Inflow data'!F2838</f>
        <v>3.01500908950542</v>
      </c>
      <c r="C2838" s="13">
        <f t="shared" si="97"/>
        <v>3.01500908950542</v>
      </c>
      <c r="E2838">
        <v>902.35</v>
      </c>
      <c r="F2838" s="16">
        <f>'[2]NP Inflow data'!C2838</f>
        <v>4.8650916293933602</v>
      </c>
      <c r="G2838" s="16">
        <f t="shared" si="96"/>
        <v>-3.23334689060664</v>
      </c>
      <c r="H2838">
        <v>902.35</v>
      </c>
    </row>
    <row r="2839" spans="1:8">
      <c r="A2839">
        <v>962.36</v>
      </c>
      <c r="B2839" s="19">
        <f>'[2]NP Inflow data'!F2839</f>
        <v>3.02272232848807</v>
      </c>
      <c r="C2839" s="13">
        <f t="shared" si="97"/>
        <v>3.02272232848807</v>
      </c>
      <c r="E2839">
        <v>902.36</v>
      </c>
      <c r="F2839" s="16">
        <f>'[2]NP Inflow data'!C2839</f>
        <v>4.8762217441003104</v>
      </c>
      <c r="G2839" s="16">
        <f t="shared" si="96"/>
        <v>-3.2222167758996898</v>
      </c>
      <c r="H2839">
        <v>902.36</v>
      </c>
    </row>
    <row r="2840" spans="1:8">
      <c r="A2840">
        <v>962.37</v>
      </c>
      <c r="B2840" s="19">
        <f>'[2]NP Inflow data'!F2840</f>
        <v>3.0304463153742298</v>
      </c>
      <c r="C2840" s="13">
        <f t="shared" si="97"/>
        <v>3.0304463153742298</v>
      </c>
      <c r="E2840">
        <v>902.37</v>
      </c>
      <c r="F2840" s="16">
        <f>'[2]NP Inflow data'!C2840</f>
        <v>4.8873020082685699</v>
      </c>
      <c r="G2840" s="16">
        <f t="shared" si="96"/>
        <v>-3.2111365117314303</v>
      </c>
      <c r="H2840">
        <v>902.37</v>
      </c>
    </row>
    <row r="2841" spans="1:8">
      <c r="A2841">
        <v>962.38</v>
      </c>
      <c r="B2841" s="19">
        <f>'[2]NP Inflow data'!F2841</f>
        <v>3.0381798743845501</v>
      </c>
      <c r="C2841" s="13">
        <f t="shared" si="97"/>
        <v>3.0381798743845501</v>
      </c>
      <c r="E2841">
        <v>902.38</v>
      </c>
      <c r="F2841" s="16">
        <f>'[2]NP Inflow data'!C2841</f>
        <v>4.8983338226453004</v>
      </c>
      <c r="G2841" s="16">
        <f t="shared" si="96"/>
        <v>-3.2001046973546998</v>
      </c>
      <c r="H2841">
        <v>902.38</v>
      </c>
    </row>
    <row r="2842" spans="1:8">
      <c r="A2842">
        <v>962.39</v>
      </c>
      <c r="B2842" s="19">
        <f>'[2]NP Inflow data'!F2842</f>
        <v>3.0459218297396502</v>
      </c>
      <c r="C2842" s="13">
        <f t="shared" si="97"/>
        <v>3.0459218297396502</v>
      </c>
      <c r="E2842">
        <v>902.39</v>
      </c>
      <c r="F2842" s="16">
        <f>'[2]NP Inflow data'!C2842</f>
        <v>4.9093185879776398</v>
      </c>
      <c r="G2842" s="16">
        <f t="shared" si="96"/>
        <v>-3.1891199320223604</v>
      </c>
      <c r="H2842">
        <v>902.39</v>
      </c>
    </row>
    <row r="2843" spans="1:8">
      <c r="A2843">
        <v>962.4</v>
      </c>
      <c r="B2843" s="19">
        <f>'[2]NP Inflow data'!F2843</f>
        <v>3.0536710056601701</v>
      </c>
      <c r="C2843" s="13">
        <f t="shared" si="97"/>
        <v>3.0536710056601701</v>
      </c>
      <c r="E2843">
        <v>902.4</v>
      </c>
      <c r="F2843" s="16">
        <f>'[2]NP Inflow data'!C2843</f>
        <v>4.9202577050127196</v>
      </c>
      <c r="G2843" s="16">
        <f t="shared" si="96"/>
        <v>-3.1781808149872806</v>
      </c>
      <c r="H2843">
        <v>902.4</v>
      </c>
    </row>
    <row r="2844" spans="1:8">
      <c r="A2844">
        <v>962.41</v>
      </c>
      <c r="B2844" s="19">
        <f>'[2]NP Inflow data'!F2844</f>
        <v>3.06142622636674</v>
      </c>
      <c r="C2844" s="13">
        <f t="shared" si="97"/>
        <v>3.06142622636674</v>
      </c>
      <c r="E2844">
        <v>902.41</v>
      </c>
      <c r="F2844" s="16">
        <f>'[2]NP Inflow data'!C2844</f>
        <v>4.9311525744976796</v>
      </c>
      <c r="G2844" s="16">
        <f t="shared" si="96"/>
        <v>-3.1672859455023206</v>
      </c>
      <c r="H2844">
        <v>902.41</v>
      </c>
    </row>
    <row r="2845" spans="1:8">
      <c r="A2845">
        <v>962.42</v>
      </c>
      <c r="B2845" s="19">
        <f>'[2]NP Inflow data'!F2845</f>
        <v>3.0691863160800099</v>
      </c>
      <c r="C2845" s="13">
        <f t="shared" si="97"/>
        <v>3.0691863160800099</v>
      </c>
      <c r="E2845">
        <v>902.42</v>
      </c>
      <c r="F2845" s="16">
        <f>'[2]NP Inflow data'!C2845</f>
        <v>4.94200459717967</v>
      </c>
      <c r="G2845" s="16">
        <f t="shared" si="96"/>
        <v>-3.1564339228203302</v>
      </c>
      <c r="H2845">
        <v>902.42</v>
      </c>
    </row>
    <row r="2846" spans="1:8">
      <c r="A2846">
        <v>962.43</v>
      </c>
      <c r="B2846" s="19">
        <f>'[2]NP Inflow data'!F2846</f>
        <v>3.07695009902059</v>
      </c>
      <c r="C2846" s="13">
        <f t="shared" si="97"/>
        <v>3.07695009902059</v>
      </c>
      <c r="E2846">
        <v>902.43</v>
      </c>
      <c r="F2846" s="16">
        <f>'[2]NP Inflow data'!C2846</f>
        <v>4.9528151738058197</v>
      </c>
      <c r="G2846" s="16">
        <f t="shared" si="96"/>
        <v>-3.1456233461941805</v>
      </c>
      <c r="H2846">
        <v>902.43</v>
      </c>
    </row>
    <row r="2847" spans="1:8">
      <c r="A2847">
        <v>962.44</v>
      </c>
      <c r="B2847" s="19">
        <f>'[2]NP Inflow data'!F2847</f>
        <v>3.0847163994092299</v>
      </c>
      <c r="C2847" s="13">
        <f t="shared" si="97"/>
        <v>3.0847163994092299</v>
      </c>
      <c r="E2847">
        <v>902.44</v>
      </c>
      <c r="F2847" s="16">
        <f>'[2]NP Inflow data'!C2847</f>
        <v>4.9635857051234096</v>
      </c>
      <c r="G2847" s="16">
        <f t="shared" si="96"/>
        <v>-3.1348528148765906</v>
      </c>
      <c r="H2847">
        <v>902.44</v>
      </c>
    </row>
    <row r="2848" spans="1:8">
      <c r="A2848">
        <v>962.45</v>
      </c>
      <c r="B2848" s="19">
        <f>'[2]NP Inflow data'!F2848</f>
        <v>3.0924840414663599</v>
      </c>
      <c r="C2848" s="13">
        <f t="shared" si="97"/>
        <v>3.0924840414663599</v>
      </c>
      <c r="E2848">
        <v>902.45</v>
      </c>
      <c r="F2848" s="16">
        <f>'[2]NP Inflow data'!C2848</f>
        <v>4.9743175918793199</v>
      </c>
      <c r="G2848" s="16">
        <f t="shared" si="96"/>
        <v>-3.1241209281206803</v>
      </c>
      <c r="H2848">
        <v>902.45</v>
      </c>
    </row>
    <row r="2849" spans="1:8">
      <c r="A2849">
        <v>962.46</v>
      </c>
      <c r="B2849" s="19">
        <f>'[2]NP Inflow data'!F2849</f>
        <v>3.10025184941273</v>
      </c>
      <c r="C2849" s="13">
        <f t="shared" si="97"/>
        <v>3.10025184941273</v>
      </c>
      <c r="E2849">
        <v>902.46</v>
      </c>
      <c r="F2849" s="16">
        <f>'[2]NP Inflow data'!C2849</f>
        <v>4.9850122348208199</v>
      </c>
      <c r="G2849" s="16">
        <f t="shared" si="96"/>
        <v>-3.1134262851791803</v>
      </c>
      <c r="H2849">
        <v>902.46</v>
      </c>
    </row>
    <row r="2850" spans="1:8">
      <c r="A2850">
        <v>962.47</v>
      </c>
      <c r="B2850" s="19">
        <f>'[2]NP Inflow data'!F2850</f>
        <v>3.10801864746895</v>
      </c>
      <c r="C2850" s="13">
        <f t="shared" si="97"/>
        <v>3.10801864746895</v>
      </c>
      <c r="E2850">
        <v>902.47</v>
      </c>
      <c r="F2850" s="16">
        <f>'[2]NP Inflow data'!C2850</f>
        <v>4.9956710346950404</v>
      </c>
      <c r="G2850" s="16">
        <f t="shared" si="96"/>
        <v>-3.1027674853049598</v>
      </c>
      <c r="H2850">
        <v>902.47</v>
      </c>
    </row>
    <row r="2851" spans="1:8">
      <c r="A2851">
        <v>962.48</v>
      </c>
      <c r="B2851" s="19">
        <f>'[2]NP Inflow data'!F2851</f>
        <v>3.1157832598556698</v>
      </c>
      <c r="C2851" s="13">
        <f t="shared" si="97"/>
        <v>3.1157832598556698</v>
      </c>
      <c r="E2851">
        <v>902.48</v>
      </c>
      <c r="F2851" s="16">
        <f>'[2]NP Inflow data'!C2851</f>
        <v>5.0062953922491404</v>
      </c>
      <c r="G2851" s="16">
        <f t="shared" si="96"/>
        <v>-3.0921431277508598</v>
      </c>
      <c r="H2851">
        <v>902.48</v>
      </c>
    </row>
    <row r="2852" spans="1:8">
      <c r="A2852">
        <v>962.49</v>
      </c>
      <c r="B2852" s="19">
        <f>'[2]NP Inflow data'!F2852</f>
        <v>3.12354451079351</v>
      </c>
      <c r="C2852" s="13">
        <f t="shared" si="97"/>
        <v>3.12354451079351</v>
      </c>
      <c r="E2852">
        <v>902.49</v>
      </c>
      <c r="F2852" s="16">
        <f>'[2]NP Inflow data'!C2852</f>
        <v>5.01688670823025</v>
      </c>
      <c r="G2852" s="16">
        <f t="shared" si="96"/>
        <v>-3.0815518117697502</v>
      </c>
      <c r="H2852">
        <v>902.49</v>
      </c>
    </row>
    <row r="2853" spans="1:8">
      <c r="A2853">
        <v>962.5</v>
      </c>
      <c r="B2853" s="19">
        <f>'[2]NP Inflow data'!F2853</f>
        <v>3.1313012245031202</v>
      </c>
      <c r="C2853" s="13">
        <f t="shared" si="97"/>
        <v>3.1313012245031202</v>
      </c>
      <c r="E2853">
        <v>902.5</v>
      </c>
      <c r="F2853" s="16">
        <f>'[2]NP Inflow data'!C2853</f>
        <v>5.0274463833854997</v>
      </c>
      <c r="G2853" s="16">
        <f t="shared" si="96"/>
        <v>-3.0709921366145005</v>
      </c>
      <c r="H2853">
        <v>902.5</v>
      </c>
    </row>
    <row r="2854" spans="1:8">
      <c r="A2854">
        <v>962.51</v>
      </c>
      <c r="B2854" s="19">
        <f>'[2]NP Inflow data'!F2854</f>
        <v>3.1390522252051301</v>
      </c>
      <c r="C2854" s="13">
        <f t="shared" si="97"/>
        <v>3.1390522252051301</v>
      </c>
      <c r="E2854">
        <v>902.51</v>
      </c>
      <c r="F2854" s="16">
        <f>'[2]NP Inflow data'!C2854</f>
        <v>5.0379758184620496</v>
      </c>
      <c r="G2854" s="16">
        <f t="shared" si="96"/>
        <v>-3.0604627015379506</v>
      </c>
      <c r="H2854">
        <v>902.51</v>
      </c>
    </row>
    <row r="2855" spans="1:8">
      <c r="A2855">
        <v>962.52</v>
      </c>
      <c r="B2855" s="19">
        <f>'[2]NP Inflow data'!F2855</f>
        <v>3.1467963371201702</v>
      </c>
      <c r="C2855" s="13">
        <f t="shared" si="97"/>
        <v>3.1467963371201702</v>
      </c>
      <c r="E2855">
        <v>902.52</v>
      </c>
      <c r="F2855" s="16">
        <f>'[2]NP Inflow data'!C2855</f>
        <v>5.0484764142070402</v>
      </c>
      <c r="G2855" s="16">
        <f t="shared" si="96"/>
        <v>-3.04996210579296</v>
      </c>
      <c r="H2855">
        <v>902.52</v>
      </c>
    </row>
    <row r="2856" spans="1:8">
      <c r="A2856">
        <v>962.53</v>
      </c>
      <c r="B2856" s="19">
        <f>'[2]NP Inflow data'!F2856</f>
        <v>3.1545323844688702</v>
      </c>
      <c r="C2856" s="13">
        <f t="shared" si="97"/>
        <v>3.1545323844688702</v>
      </c>
      <c r="E2856">
        <v>902.53</v>
      </c>
      <c r="F2856" s="16">
        <f>'[2]NP Inflow data'!C2856</f>
        <v>5.0589495713675898</v>
      </c>
      <c r="G2856" s="16">
        <f t="shared" si="96"/>
        <v>-3.0394889486324104</v>
      </c>
      <c r="H2856">
        <v>902.53</v>
      </c>
    </row>
    <row r="2857" spans="1:8">
      <c r="A2857">
        <v>962.54</v>
      </c>
      <c r="B2857" s="19">
        <f>'[2]NP Inflow data'!F2857</f>
        <v>3.1622591914718798</v>
      </c>
      <c r="C2857" s="13">
        <f t="shared" si="97"/>
        <v>3.1622591914718798</v>
      </c>
      <c r="E2857">
        <v>902.54</v>
      </c>
      <c r="F2857" s="16">
        <f>'[2]NP Inflow data'!C2857</f>
        <v>5.0693966906908603</v>
      </c>
      <c r="G2857" s="16">
        <f t="shared" si="96"/>
        <v>-3.0290418293091399</v>
      </c>
      <c r="H2857">
        <v>902.54</v>
      </c>
    </row>
    <row r="2858" spans="1:8">
      <c r="A2858">
        <v>962.55</v>
      </c>
      <c r="B2858" s="19">
        <f>'[2]NP Inflow data'!F2858</f>
        <v>3.1699755823498199</v>
      </c>
      <c r="C2858" s="13">
        <f t="shared" si="97"/>
        <v>3.1699755823498199</v>
      </c>
      <c r="E2858">
        <v>902.55</v>
      </c>
      <c r="F2858" s="16">
        <f>'[2]NP Inflow data'!C2858</f>
        <v>5.0798191729239797</v>
      </c>
      <c r="G2858" s="16">
        <f t="shared" si="96"/>
        <v>-3.0186193470760205</v>
      </c>
      <c r="H2858">
        <v>902.55</v>
      </c>
    </row>
    <row r="2859" spans="1:8">
      <c r="A2859">
        <v>962.56</v>
      </c>
      <c r="B2859" s="19">
        <f>'[2]NP Inflow data'!F2859</f>
        <v>3.1776803813233299</v>
      </c>
      <c r="C2859" s="13">
        <f t="shared" si="97"/>
        <v>3.1776803813233299</v>
      </c>
      <c r="E2859">
        <v>902.56</v>
      </c>
      <c r="F2859" s="16">
        <f>'[2]NP Inflow data'!C2859</f>
        <v>5.0902184188141</v>
      </c>
      <c r="G2859" s="16">
        <f t="shared" si="96"/>
        <v>-3.0082201011859002</v>
      </c>
      <c r="H2859">
        <v>902.56</v>
      </c>
    </row>
    <row r="2860" spans="1:8">
      <c r="A2860">
        <v>962.57</v>
      </c>
      <c r="B2860" s="19">
        <f>'[2]NP Inflow data'!F2860</f>
        <v>3.18537241261313</v>
      </c>
      <c r="C2860" s="13">
        <f t="shared" si="97"/>
        <v>3.18537241261313</v>
      </c>
      <c r="E2860">
        <v>902.57</v>
      </c>
      <c r="F2860" s="16">
        <f>'[2]NP Inflow data'!C2860</f>
        <v>5.1005958291084701</v>
      </c>
      <c r="G2860" s="16">
        <f t="shared" si="96"/>
        <v>-2.9978426908915301</v>
      </c>
      <c r="H2860">
        <v>902.57</v>
      </c>
    </row>
    <row r="2861" spans="1:8">
      <c r="A2861">
        <v>962.58</v>
      </c>
      <c r="B2861" s="19">
        <f>'[2]NP Inflow data'!F2861</f>
        <v>3.1930505004396799</v>
      </c>
      <c r="C2861" s="13">
        <f t="shared" si="97"/>
        <v>3.1930505004396799</v>
      </c>
      <c r="E2861">
        <v>902.58</v>
      </c>
      <c r="F2861" s="16">
        <f>'[2]NP Inflow data'!C2861</f>
        <v>5.1109528045539996</v>
      </c>
      <c r="G2861" s="16">
        <f t="shared" si="96"/>
        <v>-2.9874857154460006</v>
      </c>
      <c r="H2861">
        <v>902.58</v>
      </c>
    </row>
    <row r="2862" spans="1:8">
      <c r="A2862">
        <v>962.59</v>
      </c>
      <c r="B2862" s="19">
        <f>'[2]NP Inflow data'!F2862</f>
        <v>3.2007134690236998</v>
      </c>
      <c r="C2862" s="13">
        <f t="shared" si="97"/>
        <v>3.2007134690236998</v>
      </c>
      <c r="E2862">
        <v>902.59</v>
      </c>
      <c r="F2862" s="16">
        <f>'[2]NP Inflow data'!C2862</f>
        <v>5.1212907458979497</v>
      </c>
      <c r="G2862" s="16">
        <f t="shared" si="96"/>
        <v>-2.9771477741020504</v>
      </c>
      <c r="H2862">
        <v>902.59</v>
      </c>
    </row>
    <row r="2863" spans="1:8">
      <c r="A2863">
        <v>962.6</v>
      </c>
      <c r="B2863" s="19">
        <f>'[2]NP Inflow data'!F2863</f>
        <v>3.2083601425858301</v>
      </c>
      <c r="C2863" s="13">
        <f t="shared" si="97"/>
        <v>3.2083601425858301</v>
      </c>
      <c r="E2863">
        <v>902.6</v>
      </c>
      <c r="F2863" s="16">
        <f>'[2]NP Inflow data'!C2863</f>
        <v>5.1316110538874504</v>
      </c>
      <c r="G2863" s="16">
        <f t="shared" si="96"/>
        <v>-2.9668274661125498</v>
      </c>
      <c r="H2863">
        <v>902.6</v>
      </c>
    </row>
    <row r="2864" spans="1:8">
      <c r="A2864">
        <v>962.61</v>
      </c>
      <c r="B2864" s="19">
        <f>'[2]NP Inflow data'!F2864</f>
        <v>3.2159893453467001</v>
      </c>
      <c r="C2864" s="13">
        <f t="shared" si="97"/>
        <v>3.2159893453467001</v>
      </c>
      <c r="E2864">
        <v>902.61</v>
      </c>
      <c r="F2864" s="16">
        <f>'[2]NP Inflow data'!C2864</f>
        <v>5.1419151292696501</v>
      </c>
      <c r="G2864" s="16">
        <f t="shared" si="96"/>
        <v>-2.9565233907303501</v>
      </c>
      <c r="H2864">
        <v>902.61</v>
      </c>
    </row>
    <row r="2865" spans="1:8">
      <c r="A2865">
        <v>962.62</v>
      </c>
      <c r="B2865" s="19">
        <f>'[2]NP Inflow data'!F2865</f>
        <v>3.2235999015269399</v>
      </c>
      <c r="C2865" s="13">
        <f t="shared" si="97"/>
        <v>3.2235999015269399</v>
      </c>
      <c r="E2865">
        <v>902.62</v>
      </c>
      <c r="F2865" s="16">
        <f>'[2]NP Inflow data'!C2865</f>
        <v>5.1522043727917</v>
      </c>
      <c r="G2865" s="16">
        <f t="shared" si="96"/>
        <v>-2.9462341472083002</v>
      </c>
      <c r="H2865">
        <v>902.62</v>
      </c>
    </row>
    <row r="2866" spans="1:8">
      <c r="A2866">
        <v>962.63</v>
      </c>
      <c r="B2866" s="19">
        <f>'[2]NP Inflow data'!F2866</f>
        <v>3.2311906353471902</v>
      </c>
      <c r="C2866" s="13">
        <f t="shared" si="97"/>
        <v>3.2311906353471902</v>
      </c>
      <c r="E2866">
        <v>902.63</v>
      </c>
      <c r="F2866" s="16">
        <f>'[2]NP Inflow data'!C2866</f>
        <v>5.1624801852007201</v>
      </c>
      <c r="G2866" s="16">
        <f t="shared" si="96"/>
        <v>-2.9359583347992801</v>
      </c>
      <c r="H2866">
        <v>902.63</v>
      </c>
    </row>
    <row r="2867" spans="1:8">
      <c r="A2867">
        <v>962.64</v>
      </c>
      <c r="B2867" s="19">
        <f>'[2]NP Inflow data'!F2867</f>
        <v>3.2387603710280901</v>
      </c>
      <c r="C2867" s="13">
        <f t="shared" si="97"/>
        <v>3.2387603710280901</v>
      </c>
      <c r="E2867">
        <v>902.64</v>
      </c>
      <c r="F2867" s="16">
        <f>'[2]NP Inflow data'!C2867</f>
        <v>5.1727439672438598</v>
      </c>
      <c r="G2867" s="16">
        <f t="shared" si="96"/>
        <v>-2.9256945527561404</v>
      </c>
      <c r="H2867">
        <v>902.64</v>
      </c>
    </row>
    <row r="2868" spans="1:8">
      <c r="A2868">
        <v>962.65</v>
      </c>
      <c r="B2868" s="19">
        <f>'[2]NP Inflow data'!F2868</f>
        <v>3.24630793279026</v>
      </c>
      <c r="C2868" s="13">
        <f t="shared" si="97"/>
        <v>3.24630793279026</v>
      </c>
      <c r="E2868">
        <v>902.65</v>
      </c>
      <c r="F2868" s="16">
        <f>'[2]NP Inflow data'!C2868</f>
        <v>5.1829971196682596</v>
      </c>
      <c r="G2868" s="16">
        <f t="shared" si="96"/>
        <v>-2.9154414003317406</v>
      </c>
      <c r="H2868">
        <v>902.65</v>
      </c>
    </row>
    <row r="2869" spans="1:8">
      <c r="A2869">
        <v>962.66</v>
      </c>
      <c r="B2869" s="19">
        <f>'[2]NP Inflow data'!F2869</f>
        <v>3.2538321448543499</v>
      </c>
      <c r="C2869" s="13">
        <f t="shared" si="97"/>
        <v>3.2538321448543499</v>
      </c>
      <c r="E2869">
        <v>902.66</v>
      </c>
      <c r="F2869" s="16">
        <f>'[2]NP Inflow data'!C2869</f>
        <v>5.1932410432210601</v>
      </c>
      <c r="G2869" s="16">
        <f t="shared" si="96"/>
        <v>-2.9051974767789401</v>
      </c>
      <c r="H2869">
        <v>902.66</v>
      </c>
    </row>
    <row r="2870" spans="1:8">
      <c r="A2870">
        <v>962.67</v>
      </c>
      <c r="B2870" s="19">
        <f>'[2]NP Inflow data'!F2870</f>
        <v>3.2613318314409798</v>
      </c>
      <c r="C2870" s="13">
        <f t="shared" si="97"/>
        <v>3.2613318314409798</v>
      </c>
      <c r="E2870">
        <v>902.67</v>
      </c>
      <c r="F2870" s="16">
        <f>'[2]NP Inflow data'!C2870</f>
        <v>5.2034771386494096</v>
      </c>
      <c r="G2870" s="16">
        <f t="shared" si="96"/>
        <v>-2.8949613813505906</v>
      </c>
      <c r="H2870">
        <v>902.67</v>
      </c>
    </row>
    <row r="2871" spans="1:8">
      <c r="A2871">
        <v>962.68</v>
      </c>
      <c r="B2871" s="19">
        <f>'[2]NP Inflow data'!F2871</f>
        <v>3.2688058167707901</v>
      </c>
      <c r="C2871" s="13">
        <f t="shared" si="97"/>
        <v>3.2688058167707901</v>
      </c>
      <c r="E2871">
        <v>902.68</v>
      </c>
      <c r="F2871" s="16">
        <f>'[2]NP Inflow data'!C2871</f>
        <v>5.21370680670044</v>
      </c>
      <c r="G2871" s="16">
        <f t="shared" si="96"/>
        <v>-2.8847317132995602</v>
      </c>
      <c r="H2871">
        <v>902.68</v>
      </c>
    </row>
    <row r="2872" spans="1:8">
      <c r="A2872">
        <v>962.69</v>
      </c>
      <c r="B2872" s="19">
        <f>'[2]NP Inflow data'!F2872</f>
        <v>3.2762529250645001</v>
      </c>
      <c r="C2872" s="13">
        <f t="shared" si="97"/>
        <v>3.2762529250645001</v>
      </c>
      <c r="E2872">
        <v>902.69</v>
      </c>
      <c r="F2872" s="16">
        <f>'[2]NP Inflow data'!C2872</f>
        <v>5.2239314481214096</v>
      </c>
      <c r="G2872" s="16">
        <f t="shared" si="96"/>
        <v>-2.8745070718785906</v>
      </c>
      <c r="H2872">
        <v>902.69</v>
      </c>
    </row>
    <row r="2873" spans="1:8">
      <c r="A2873">
        <v>962.7</v>
      </c>
      <c r="B2873" s="19">
        <f>'[2]NP Inflow data'!F2873</f>
        <v>3.28367198054258</v>
      </c>
      <c r="C2873" s="13">
        <f t="shared" si="97"/>
        <v>3.28367198054258</v>
      </c>
      <c r="E2873">
        <v>902.7</v>
      </c>
      <c r="F2873" s="16">
        <f>'[2]NP Inflow data'!C2873</f>
        <v>5.2341524636592203</v>
      </c>
      <c r="G2873" s="16">
        <f t="shared" si="96"/>
        <v>-2.8642860563407799</v>
      </c>
      <c r="H2873">
        <v>902.7</v>
      </c>
    </row>
    <row r="2874" spans="1:8">
      <c r="A2874">
        <v>962.71</v>
      </c>
      <c r="B2874" s="19">
        <f>'[2]NP Inflow data'!F2874</f>
        <v>3.2910618074257401</v>
      </c>
      <c r="C2874" s="13">
        <f t="shared" si="97"/>
        <v>3.2910618074257401</v>
      </c>
      <c r="E2874">
        <v>902.71</v>
      </c>
      <c r="F2874" s="16">
        <f>'[2]NP Inflow data'!C2874</f>
        <v>5.2443712540611402</v>
      </c>
      <c r="G2874" s="16">
        <f t="shared" si="96"/>
        <v>-2.85406726593886</v>
      </c>
      <c r="H2874">
        <v>902.71</v>
      </c>
    </row>
    <row r="2875" spans="1:8">
      <c r="A2875">
        <v>962.72</v>
      </c>
      <c r="B2875" s="19">
        <f>'[2]NP Inflow data'!F2875</f>
        <v>3.2984212299346201</v>
      </c>
      <c r="C2875" s="13">
        <f t="shared" si="97"/>
        <v>3.2984212299346201</v>
      </c>
      <c r="E2875">
        <v>902.72</v>
      </c>
      <c r="F2875" s="16">
        <f>'[2]NP Inflow data'!C2875</f>
        <v>5.2545892200743101</v>
      </c>
      <c r="G2875" s="16">
        <f t="shared" si="96"/>
        <v>-2.8438492999256901</v>
      </c>
      <c r="H2875">
        <v>902.72</v>
      </c>
    </row>
    <row r="2876" spans="1:8">
      <c r="A2876">
        <v>962.73</v>
      </c>
      <c r="B2876" s="19">
        <f>'[2]NP Inflow data'!F2876</f>
        <v>3.3057490722898399</v>
      </c>
      <c r="C2876" s="13">
        <f t="shared" si="97"/>
        <v>3.3057490722898399</v>
      </c>
      <c r="E2876">
        <v>902.73</v>
      </c>
      <c r="F2876" s="16">
        <f>'[2]NP Inflow data'!C2876</f>
        <v>5.2648077624458596</v>
      </c>
      <c r="G2876" s="16">
        <f t="shared" si="96"/>
        <v>-2.8336307575541406</v>
      </c>
      <c r="H2876">
        <v>902.73</v>
      </c>
    </row>
    <row r="2877" spans="1:8">
      <c r="A2877">
        <v>962.74</v>
      </c>
      <c r="B2877" s="19">
        <f>'[2]NP Inflow data'!F2877</f>
        <v>3.31304415871206</v>
      </c>
      <c r="C2877" s="13">
        <f t="shared" si="97"/>
        <v>3.31304415871206</v>
      </c>
      <c r="E2877">
        <v>902.74</v>
      </c>
      <c r="F2877" s="16">
        <f>'[2]NP Inflow data'!C2877</f>
        <v>5.2750282819229399</v>
      </c>
      <c r="G2877" s="16">
        <f t="shared" si="96"/>
        <v>-2.8234102380770603</v>
      </c>
      <c r="H2877">
        <v>902.74</v>
      </c>
    </row>
    <row r="2878" spans="1:8">
      <c r="A2878">
        <v>962.75</v>
      </c>
      <c r="B2878" s="19">
        <f>'[2]NP Inflow data'!F2878</f>
        <v>3.3203053134218998</v>
      </c>
      <c r="C2878" s="13">
        <f t="shared" si="97"/>
        <v>3.3203053134218998</v>
      </c>
      <c r="E2878">
        <v>902.75</v>
      </c>
      <c r="F2878" s="16">
        <f>'[2]NP Inflow data'!C2878</f>
        <v>5.2852521792526899</v>
      </c>
      <c r="G2878" s="16">
        <f t="shared" si="96"/>
        <v>-2.8131863407473103</v>
      </c>
      <c r="H2878">
        <v>902.75</v>
      </c>
    </row>
    <row r="2879" spans="1:8">
      <c r="A2879">
        <v>962.76</v>
      </c>
      <c r="B2879" s="19">
        <f>'[2]NP Inflow data'!F2879</f>
        <v>3.3275313606399899</v>
      </c>
      <c r="C2879" s="13">
        <f t="shared" si="97"/>
        <v>3.3275313606399899</v>
      </c>
      <c r="E2879">
        <v>902.76</v>
      </c>
      <c r="F2879" s="16">
        <f>'[2]NP Inflow data'!C2879</f>
        <v>5.2954808551822499</v>
      </c>
      <c r="G2879" s="16">
        <f t="shared" si="96"/>
        <v>-2.8029576648177503</v>
      </c>
      <c r="H2879">
        <v>902.76</v>
      </c>
    </row>
    <row r="2880" spans="1:8">
      <c r="A2880">
        <v>962.77</v>
      </c>
      <c r="B2880" s="19">
        <f>'[2]NP Inflow data'!F2880</f>
        <v>3.3347211245869701</v>
      </c>
      <c r="C2880" s="13">
        <f t="shared" si="97"/>
        <v>3.3347211245869701</v>
      </c>
      <c r="E2880">
        <v>902.77</v>
      </c>
      <c r="F2880" s="16">
        <f>'[2]NP Inflow data'!C2880</f>
        <v>5.3057157104587498</v>
      </c>
      <c r="G2880" s="16">
        <f t="shared" si="96"/>
        <v>-2.7927228095412504</v>
      </c>
      <c r="H2880">
        <v>902.77</v>
      </c>
    </row>
    <row r="2881" spans="1:8">
      <c r="A2881">
        <v>962.78</v>
      </c>
      <c r="B2881" s="19">
        <f>'[2]NP Inflow data'!F2881</f>
        <v>3.3418734294834702</v>
      </c>
      <c r="C2881" s="13">
        <f t="shared" si="97"/>
        <v>3.3418734294834702</v>
      </c>
      <c r="E2881">
        <v>902.78</v>
      </c>
      <c r="F2881" s="16">
        <f>'[2]NP Inflow data'!C2881</f>
        <v>5.3159581458293399</v>
      </c>
      <c r="G2881" s="16">
        <f t="shared" si="96"/>
        <v>-2.7824803741706603</v>
      </c>
      <c r="H2881">
        <v>902.78</v>
      </c>
    </row>
    <row r="2882" spans="1:8">
      <c r="A2882">
        <v>962.79</v>
      </c>
      <c r="B2882" s="19">
        <f>'[2]NP Inflow data'!F2882</f>
        <v>3.3489870995501398</v>
      </c>
      <c r="C2882" s="13">
        <f t="shared" si="97"/>
        <v>3.3489870995501398</v>
      </c>
      <c r="E2882">
        <v>902.79</v>
      </c>
      <c r="F2882" s="16">
        <f>'[2]NP Inflow data'!C2882</f>
        <v>5.3262095620411696</v>
      </c>
      <c r="G2882" s="16">
        <f t="shared" si="96"/>
        <v>-2.7722289579588306</v>
      </c>
      <c r="H2882">
        <v>902.79</v>
      </c>
    </row>
    <row r="2883" spans="1:8">
      <c r="A2883">
        <v>962.8</v>
      </c>
      <c r="B2883" s="19">
        <f>'[2]NP Inflow data'!F2883</f>
        <v>3.35606095900759</v>
      </c>
      <c r="C2883" s="13">
        <f t="shared" si="97"/>
        <v>3.35606095900759</v>
      </c>
      <c r="E2883">
        <v>902.8</v>
      </c>
      <c r="F2883" s="16">
        <f>'[2]NP Inflow data'!C2883</f>
        <v>5.3364713598413598</v>
      </c>
      <c r="G2883" s="16">
        <f t="shared" si="96"/>
        <v>-2.7619671601586404</v>
      </c>
      <c r="H2883">
        <v>902.8</v>
      </c>
    </row>
    <row r="2884" spans="1:8">
      <c r="A2884">
        <v>962.81</v>
      </c>
      <c r="B2884" s="19">
        <f>'[2]NP Inflow data'!F2884</f>
        <v>3.3630938320764701</v>
      </c>
      <c r="C2884" s="13">
        <f t="shared" si="97"/>
        <v>3.3630938320764701</v>
      </c>
      <c r="E2884">
        <v>902.81</v>
      </c>
      <c r="F2884" s="16">
        <f>'[2]NP Inflow data'!C2884</f>
        <v>5.3467449399770697</v>
      </c>
      <c r="G2884" s="16">
        <f t="shared" si="96"/>
        <v>-2.7516935800229305</v>
      </c>
      <c r="H2884">
        <v>902.81</v>
      </c>
    </row>
    <row r="2885" spans="1:8">
      <c r="A2885">
        <v>962.82</v>
      </c>
      <c r="B2885" s="19">
        <f>'[2]NP Inflow data'!F2885</f>
        <v>3.3700845429774899</v>
      </c>
      <c r="C2885" s="13">
        <f t="shared" si="97"/>
        <v>3.3700845429774899</v>
      </c>
      <c r="E2885">
        <v>902.82</v>
      </c>
      <c r="F2885" s="16">
        <f>'[2]NP Inflow data'!C2885</f>
        <v>5.3570317031955499</v>
      </c>
      <c r="G2885" s="16">
        <f t="shared" ref="G2885:G2948" si="98">F2885-$F$3103</f>
        <v>-2.7414068168044503</v>
      </c>
      <c r="H2885">
        <v>902.82</v>
      </c>
    </row>
    <row r="2886" spans="1:8">
      <c r="A2886">
        <v>962.83</v>
      </c>
      <c r="B2886" s="19">
        <f>'[2]NP Inflow data'!F2886</f>
        <v>3.3770319159311302</v>
      </c>
      <c r="C2886" s="13">
        <f t="shared" ref="C2886:C2949" si="99">B2886-$B$24</f>
        <v>3.3770319159311302</v>
      </c>
      <c r="E2886">
        <v>902.83</v>
      </c>
      <c r="F2886" s="16">
        <f>'[2]NP Inflow data'!C2886</f>
        <v>5.3673330502437002</v>
      </c>
      <c r="G2886" s="16">
        <f t="shared" si="98"/>
        <v>-2.7311054697563</v>
      </c>
      <c r="H2886">
        <v>902.83</v>
      </c>
    </row>
    <row r="2887" spans="1:8">
      <c r="A2887">
        <v>962.84</v>
      </c>
      <c r="B2887" s="19">
        <f>'[2]NP Inflow data'!F2887</f>
        <v>3.3839347751580902</v>
      </c>
      <c r="C2887" s="13">
        <f t="shared" si="99"/>
        <v>3.3839347751580902</v>
      </c>
      <c r="E2887">
        <v>902.84</v>
      </c>
      <c r="F2887" s="16">
        <f>'[2]NP Inflow data'!C2887</f>
        <v>5.3776503818687802</v>
      </c>
      <c r="G2887" s="16">
        <f t="shared" si="98"/>
        <v>-2.72078813813122</v>
      </c>
      <c r="H2887">
        <v>902.84</v>
      </c>
    </row>
    <row r="2888" spans="1:8">
      <c r="A2888">
        <v>962.85</v>
      </c>
      <c r="B2888" s="19">
        <f>'[2]NP Inflow data'!F2888</f>
        <v>3.39079194487902</v>
      </c>
      <c r="C2888" s="13">
        <f t="shared" si="99"/>
        <v>3.39079194487902</v>
      </c>
      <c r="E2888">
        <v>902.85</v>
      </c>
      <c r="F2888" s="16">
        <f>'[2]NP Inflow data'!C2888</f>
        <v>5.3879850988179401</v>
      </c>
      <c r="G2888" s="16">
        <f t="shared" si="98"/>
        <v>-2.7104534211820601</v>
      </c>
      <c r="H2888">
        <v>902.85</v>
      </c>
    </row>
    <row r="2889" spans="1:8">
      <c r="A2889">
        <v>962.86</v>
      </c>
      <c r="B2889" s="19">
        <f>'[2]NP Inflow data'!F2889</f>
        <v>3.3976022493145499</v>
      </c>
      <c r="C2889" s="13">
        <f t="shared" si="99"/>
        <v>3.3976022493145499</v>
      </c>
      <c r="E2889">
        <v>902.86</v>
      </c>
      <c r="F2889" s="16">
        <f>'[2]NP Inflow data'!C2889</f>
        <v>5.3983386018383204</v>
      </c>
      <c r="G2889" s="16">
        <f t="shared" si="98"/>
        <v>-2.7000999181616798</v>
      </c>
      <c r="H2889">
        <v>902.86</v>
      </c>
    </row>
    <row r="2890" spans="1:8">
      <c r="A2890">
        <v>962.87</v>
      </c>
      <c r="B2890" s="19">
        <f>'[2]NP Inflow data'!F2890</f>
        <v>3.4043645126853099</v>
      </c>
      <c r="C2890" s="13">
        <f t="shared" si="99"/>
        <v>3.4043645126853099</v>
      </c>
      <c r="E2890">
        <v>902.87</v>
      </c>
      <c r="F2890" s="16">
        <f>'[2]NP Inflow data'!C2890</f>
        <v>5.40871229167705</v>
      </c>
      <c r="G2890" s="16">
        <f t="shared" si="98"/>
        <v>-2.6897262283229502</v>
      </c>
      <c r="H2890">
        <v>902.87</v>
      </c>
    </row>
    <row r="2891" spans="1:8">
      <c r="A2891">
        <v>962.88</v>
      </c>
      <c r="B2891" s="19">
        <f>'[2]NP Inflow data'!F2891</f>
        <v>3.41107755921194</v>
      </c>
      <c r="C2891" s="13">
        <f t="shared" si="99"/>
        <v>3.41107755921194</v>
      </c>
      <c r="E2891">
        <v>902.88</v>
      </c>
      <c r="F2891" s="16">
        <f>'[2]NP Inflow data'!C2891</f>
        <v>5.4191075690812696</v>
      </c>
      <c r="G2891" s="16">
        <f t="shared" si="98"/>
        <v>-2.6793309509187306</v>
      </c>
      <c r="H2891">
        <v>902.88</v>
      </c>
    </row>
    <row r="2892" spans="1:8">
      <c r="A2892">
        <v>962.89</v>
      </c>
      <c r="B2892" s="19">
        <f>'[2]NP Inflow data'!F2892</f>
        <v>3.41774021311506</v>
      </c>
      <c r="C2892" s="13">
        <f t="shared" si="99"/>
        <v>3.41774021311506</v>
      </c>
      <c r="E2892">
        <v>902.89</v>
      </c>
      <c r="F2892" s="16">
        <f>'[2]NP Inflow data'!C2892</f>
        <v>5.4295258347981301</v>
      </c>
      <c r="G2892" s="16">
        <f t="shared" si="98"/>
        <v>-2.6689126852018701</v>
      </c>
      <c r="H2892">
        <v>902.89</v>
      </c>
    </row>
    <row r="2893" spans="1:8">
      <c r="A2893">
        <v>962.9</v>
      </c>
      <c r="B2893" s="19">
        <f>'[2]NP Inflow data'!F2893</f>
        <v>3.4243512986153299</v>
      </c>
      <c r="C2893" s="13">
        <f t="shared" si="99"/>
        <v>3.4243512986153299</v>
      </c>
      <c r="E2893">
        <v>902.9</v>
      </c>
      <c r="F2893" s="16">
        <f>'[2]NP Inflow data'!C2893</f>
        <v>5.4399684895747704</v>
      </c>
      <c r="G2893" s="16">
        <f t="shared" si="98"/>
        <v>-2.6584700304252298</v>
      </c>
      <c r="H2893">
        <v>902.9</v>
      </c>
    </row>
    <row r="2894" spans="1:8">
      <c r="A2894">
        <v>962.91</v>
      </c>
      <c r="B2894" s="19">
        <f>'[2]NP Inflow data'!F2894</f>
        <v>3.4309096399333598</v>
      </c>
      <c r="C2894" s="13">
        <f t="shared" si="99"/>
        <v>3.4309096399333598</v>
      </c>
      <c r="E2894">
        <v>902.91</v>
      </c>
      <c r="F2894" s="16">
        <f>'[2]NP Inflow data'!C2894</f>
        <v>5.4504369341583301</v>
      </c>
      <c r="G2894" s="16">
        <f t="shared" si="98"/>
        <v>-2.6480015858416701</v>
      </c>
      <c r="H2894">
        <v>902.91</v>
      </c>
    </row>
    <row r="2895" spans="1:8">
      <c r="A2895">
        <v>962.92</v>
      </c>
      <c r="B2895" s="19">
        <f>'[2]NP Inflow data'!F2895</f>
        <v>3.4374140612897901</v>
      </c>
      <c r="C2895" s="13">
        <f t="shared" si="99"/>
        <v>3.4374140612897901</v>
      </c>
      <c r="E2895">
        <v>902.92</v>
      </c>
      <c r="F2895" s="16">
        <f>'[2]NP Inflow data'!C2895</f>
        <v>5.4609325692959496</v>
      </c>
      <c r="G2895" s="16">
        <f t="shared" si="98"/>
        <v>-2.6375059507040506</v>
      </c>
      <c r="H2895">
        <v>902.92</v>
      </c>
    </row>
    <row r="2896" spans="1:8">
      <c r="A2896">
        <v>962.93</v>
      </c>
      <c r="B2896" s="19">
        <f>'[2]NP Inflow data'!F2896</f>
        <v>3.4438633869052699</v>
      </c>
      <c r="C2896" s="13">
        <f t="shared" si="99"/>
        <v>3.4438633869052699</v>
      </c>
      <c r="E2896">
        <v>902.93</v>
      </c>
      <c r="F2896" s="16">
        <f>'[2]NP Inflow data'!C2896</f>
        <v>5.4714567957347597</v>
      </c>
      <c r="G2896" s="16">
        <f t="shared" si="98"/>
        <v>-2.6269817242652405</v>
      </c>
      <c r="H2896">
        <v>902.93</v>
      </c>
    </row>
    <row r="2897" spans="1:8">
      <c r="A2897">
        <v>962.94</v>
      </c>
      <c r="B2897" s="19">
        <f>'[2]NP Inflow data'!F2897</f>
        <v>3.4502564410004899</v>
      </c>
      <c r="C2897" s="13">
        <f t="shared" si="99"/>
        <v>3.4502564410004899</v>
      </c>
      <c r="E2897">
        <v>902.94</v>
      </c>
      <c r="F2897" s="16">
        <f>'[2]NP Inflow data'!C2897</f>
        <v>5.4820110142220404</v>
      </c>
      <c r="G2897" s="16">
        <f t="shared" si="98"/>
        <v>-2.6164275057779598</v>
      </c>
      <c r="H2897">
        <v>902.94</v>
      </c>
    </row>
    <row r="2898" spans="1:8">
      <c r="A2898">
        <v>962.95</v>
      </c>
      <c r="B2898" s="19">
        <f>'[2]NP Inflow data'!F2898</f>
        <v>3.4565920477959402</v>
      </c>
      <c r="C2898" s="13">
        <f t="shared" si="99"/>
        <v>3.4565920477959402</v>
      </c>
      <c r="E2898">
        <v>902.95</v>
      </c>
      <c r="F2898" s="16">
        <f>'[2]NP Inflow data'!C2898</f>
        <v>5.4925966255046799</v>
      </c>
      <c r="G2898" s="16">
        <f t="shared" si="98"/>
        <v>-2.6058418944953203</v>
      </c>
      <c r="H2898">
        <v>902.95</v>
      </c>
    </row>
    <row r="2899" spans="1:8">
      <c r="A2899">
        <v>962.96</v>
      </c>
      <c r="B2899" s="19">
        <f>'[2]NP Inflow data'!F2899</f>
        <v>3.4628690315123301</v>
      </c>
      <c r="C2899" s="13">
        <f t="shared" si="99"/>
        <v>3.4628690315123301</v>
      </c>
      <c r="E2899">
        <v>902.96</v>
      </c>
      <c r="F2899" s="16">
        <f>'[2]NP Inflow data'!C2899</f>
        <v>5.5032150303299403</v>
      </c>
      <c r="G2899" s="16">
        <f t="shared" si="98"/>
        <v>-2.5952234896700599</v>
      </c>
      <c r="H2899">
        <v>902.96</v>
      </c>
    </row>
    <row r="2900" spans="1:8">
      <c r="A2900">
        <v>962.97</v>
      </c>
      <c r="B2900" s="19">
        <f>'[2]NP Inflow data'!F2900</f>
        <v>3.4690862163702998</v>
      </c>
      <c r="C2900" s="13">
        <f t="shared" si="99"/>
        <v>3.4690862163702998</v>
      </c>
      <c r="E2900">
        <v>902.97</v>
      </c>
      <c r="F2900" s="16">
        <f>'[2]NP Inflow data'!C2900</f>
        <v>5.5138676294449596</v>
      </c>
      <c r="G2900" s="16">
        <f t="shared" si="98"/>
        <v>-2.5845708905550406</v>
      </c>
      <c r="H2900">
        <v>902.97</v>
      </c>
    </row>
    <row r="2901" spans="1:8">
      <c r="A2901">
        <v>962.98</v>
      </c>
      <c r="B2901" s="19">
        <f>'[2]NP Inflow data'!F2901</f>
        <v>3.47524242659048</v>
      </c>
      <c r="C2901" s="13">
        <f t="shared" si="99"/>
        <v>3.47524242659048</v>
      </c>
      <c r="E2901">
        <v>902.98</v>
      </c>
      <c r="F2901" s="16">
        <f>'[2]NP Inflow data'!C2901</f>
        <v>5.5245558235968799</v>
      </c>
      <c r="G2901" s="16">
        <f t="shared" si="98"/>
        <v>-2.5738826964031203</v>
      </c>
      <c r="H2901">
        <v>902.98</v>
      </c>
    </row>
    <row r="2902" spans="1:8">
      <c r="A2902">
        <v>962.99</v>
      </c>
      <c r="B2902" s="19">
        <f>'[2]NP Inflow data'!F2902</f>
        <v>3.4813364863934999</v>
      </c>
      <c r="C2902" s="13">
        <f t="shared" si="99"/>
        <v>3.4813364863934999</v>
      </c>
      <c r="E2902">
        <v>902.99</v>
      </c>
      <c r="F2902" s="16">
        <f>'[2]NP Inflow data'!C2902</f>
        <v>5.5352810135328498</v>
      </c>
      <c r="G2902" s="16">
        <f t="shared" si="98"/>
        <v>-2.5631575064671503</v>
      </c>
      <c r="H2902">
        <v>902.99</v>
      </c>
    </row>
    <row r="2903" spans="1:8">
      <c r="A2903">
        <v>963</v>
      </c>
      <c r="B2903" s="19">
        <f>'[2]NP Inflow data'!F2903</f>
        <v>3.4873672199999999</v>
      </c>
      <c r="C2903" s="13">
        <f t="shared" si="99"/>
        <v>3.4873672199999999</v>
      </c>
      <c r="E2903">
        <v>903</v>
      </c>
      <c r="F2903" s="16">
        <f>'[2]NP Inflow data'!C2903</f>
        <v>5.5460446000000001</v>
      </c>
      <c r="G2903" s="16">
        <f t="shared" si="98"/>
        <v>-2.5523939200000001</v>
      </c>
      <c r="H2903">
        <v>903</v>
      </c>
    </row>
    <row r="2904" spans="1:8">
      <c r="A2904">
        <v>963.01</v>
      </c>
      <c r="B2904" s="19">
        <f>'[2]NP Inflow data'!F2904</f>
        <v>3.4933339270393602</v>
      </c>
      <c r="C2904" s="13">
        <f t="shared" si="99"/>
        <v>3.4933339270393602</v>
      </c>
      <c r="E2904">
        <v>903.01</v>
      </c>
      <c r="F2904" s="16">
        <f>'[2]NP Inflow data'!C2904</f>
        <v>5.55684769134501</v>
      </c>
      <c r="G2904" s="16">
        <f t="shared" si="98"/>
        <v>-2.5415908286549902</v>
      </c>
      <c r="H2904">
        <v>903.01</v>
      </c>
    </row>
    <row r="2905" spans="1:8">
      <c r="A2905">
        <v>963.02</v>
      </c>
      <c r="B2905" s="19">
        <f>'[2]NP Inflow data'!F2905</f>
        <v>3.4992378087759599</v>
      </c>
      <c r="C2905" s="13">
        <f t="shared" si="99"/>
        <v>3.4992378087759599</v>
      </c>
      <c r="E2905">
        <v>903.02</v>
      </c>
      <c r="F2905" s="16">
        <f>'[2]NP Inflow data'!C2905</f>
        <v>5.5676902263127097</v>
      </c>
      <c r="G2905" s="16">
        <f t="shared" si="98"/>
        <v>-2.5307482936872905</v>
      </c>
      <c r="H2905">
        <v>903.02</v>
      </c>
    </row>
    <row r="2906" spans="1:8">
      <c r="A2906">
        <v>963.03</v>
      </c>
      <c r="B2906" s="19">
        <f>'[2]NP Inflow data'!F2906</f>
        <v>3.5050805418829301</v>
      </c>
      <c r="C2906" s="13">
        <f t="shared" si="99"/>
        <v>3.5050805418829301</v>
      </c>
      <c r="E2906">
        <v>903.03</v>
      </c>
      <c r="F2906" s="16">
        <f>'[2]NP Inflow data'!C2906</f>
        <v>5.5785718512474602</v>
      </c>
      <c r="G2906" s="16">
        <f t="shared" si="98"/>
        <v>-2.51986666875254</v>
      </c>
      <c r="H2906">
        <v>903.03</v>
      </c>
    </row>
    <row r="2907" spans="1:8">
      <c r="A2907">
        <v>963.04</v>
      </c>
      <c r="B2907" s="19">
        <f>'[2]NP Inflow data'!F2907</f>
        <v>3.5108638030333998</v>
      </c>
      <c r="C2907" s="13">
        <f t="shared" si="99"/>
        <v>3.5108638030333998</v>
      </c>
      <c r="E2907">
        <v>903.04</v>
      </c>
      <c r="F2907" s="16">
        <f>'[2]NP Inflow data'!C2907</f>
        <v>5.5894922124936102</v>
      </c>
      <c r="G2907" s="16">
        <f t="shared" si="98"/>
        <v>-2.50894630750639</v>
      </c>
      <c r="H2907">
        <v>903.04</v>
      </c>
    </row>
    <row r="2908" spans="1:8">
      <c r="A2908">
        <v>963.05</v>
      </c>
      <c r="B2908" s="19">
        <f>'[2]NP Inflow data'!F2908</f>
        <v>3.5165892689004798</v>
      </c>
      <c r="C2908" s="13">
        <f t="shared" si="99"/>
        <v>3.5165892689004798</v>
      </c>
      <c r="E2908">
        <v>903.05</v>
      </c>
      <c r="F2908" s="16">
        <f>'[2]NP Inflow data'!C2908</f>
        <v>5.6004509563955303</v>
      </c>
      <c r="G2908" s="16">
        <f t="shared" si="98"/>
        <v>-2.4979875636044699</v>
      </c>
      <c r="H2908">
        <v>903.05</v>
      </c>
    </row>
    <row r="2909" spans="1:8">
      <c r="A2909">
        <v>963.06</v>
      </c>
      <c r="B2909" s="19">
        <f>'[2]NP Inflow data'!F2909</f>
        <v>3.5222586161573202</v>
      </c>
      <c r="C2909" s="13">
        <f t="shared" si="99"/>
        <v>3.5222586161573202</v>
      </c>
      <c r="E2909">
        <v>903.06</v>
      </c>
      <c r="F2909" s="16">
        <f>'[2]NP Inflow data'!C2909</f>
        <v>5.6114477292975904</v>
      </c>
      <c r="G2909" s="16">
        <f t="shared" si="98"/>
        <v>-2.4869907907024098</v>
      </c>
      <c r="H2909">
        <v>903.06</v>
      </c>
    </row>
    <row r="2910" spans="1:8">
      <c r="A2910">
        <v>963.07</v>
      </c>
      <c r="B2910" s="19">
        <f>'[2]NP Inflow data'!F2910</f>
        <v>3.5278735214771002</v>
      </c>
      <c r="C2910" s="13">
        <f t="shared" si="99"/>
        <v>3.5278735214771002</v>
      </c>
      <c r="E2910">
        <v>903.07</v>
      </c>
      <c r="F2910" s="16">
        <f>'[2]NP Inflow data'!C2910</f>
        <v>5.6224821775442599</v>
      </c>
      <c r="G2910" s="16">
        <f t="shared" si="98"/>
        <v>-2.4759563424557403</v>
      </c>
      <c r="H2910">
        <v>903.07</v>
      </c>
    </row>
    <row r="2911" spans="1:8">
      <c r="A2911">
        <v>963.08</v>
      </c>
      <c r="B2911" s="19">
        <f>'[2]NP Inflow data'!F2911</f>
        <v>3.53343566153282</v>
      </c>
      <c r="C2911" s="13">
        <f t="shared" si="99"/>
        <v>3.53343566153282</v>
      </c>
      <c r="E2911">
        <v>903.08</v>
      </c>
      <c r="F2911" s="16">
        <f>'[2]NP Inflow data'!C2911</f>
        <v>5.6335539474796601</v>
      </c>
      <c r="G2911" s="16">
        <f t="shared" si="98"/>
        <v>-2.4648845725203401</v>
      </c>
      <c r="H2911">
        <v>903.08</v>
      </c>
    </row>
    <row r="2912" spans="1:8">
      <c r="A2912">
        <v>963.09</v>
      </c>
      <c r="B2912" s="19">
        <f>'[2]NP Inflow data'!F2912</f>
        <v>3.5389467129976699</v>
      </c>
      <c r="C2912" s="13">
        <f t="shared" si="99"/>
        <v>3.5389467129976699</v>
      </c>
      <c r="E2912">
        <v>903.09</v>
      </c>
      <c r="F2912" s="16">
        <f>'[2]NP Inflow data'!C2912</f>
        <v>5.64466268544827</v>
      </c>
      <c r="G2912" s="16">
        <f t="shared" si="98"/>
        <v>-2.4537758345517302</v>
      </c>
      <c r="H2912">
        <v>903.09</v>
      </c>
    </row>
    <row r="2913" spans="1:8">
      <c r="A2913">
        <v>963.1</v>
      </c>
      <c r="B2913" s="19">
        <f>'[2]NP Inflow data'!F2913</f>
        <v>3.5444083525447798</v>
      </c>
      <c r="C2913" s="13">
        <f t="shared" si="99"/>
        <v>3.5444083525447798</v>
      </c>
      <c r="E2913">
        <v>903.1</v>
      </c>
      <c r="F2913" s="16">
        <f>'[2]NP Inflow data'!C2913</f>
        <v>5.6558080377944604</v>
      </c>
      <c r="G2913" s="16">
        <f t="shared" si="98"/>
        <v>-2.4426304822055398</v>
      </c>
      <c r="H2913">
        <v>903.1</v>
      </c>
    </row>
    <row r="2914" spans="1:8">
      <c r="A2914">
        <v>963.11</v>
      </c>
      <c r="B2914" s="19">
        <f>'[2]NP Inflow data'!F2914</f>
        <v>3.5498222568472801</v>
      </c>
      <c r="C2914" s="13">
        <f t="shared" si="99"/>
        <v>3.5498222568472801</v>
      </c>
      <c r="E2914">
        <v>903.11</v>
      </c>
      <c r="F2914" s="16">
        <f>'[2]NP Inflow data'!C2914</f>
        <v>5.6669896508625799</v>
      </c>
      <c r="G2914" s="16">
        <f t="shared" si="98"/>
        <v>-2.4314488691374203</v>
      </c>
      <c r="H2914">
        <v>903.11</v>
      </c>
    </row>
    <row r="2915" spans="1:8">
      <c r="A2915">
        <v>963.12</v>
      </c>
      <c r="B2915" s="19">
        <f>'[2]NP Inflow data'!F2915</f>
        <v>3.5551901025783001</v>
      </c>
      <c r="C2915" s="13">
        <f t="shared" si="99"/>
        <v>3.5551901025783001</v>
      </c>
      <c r="E2915">
        <v>903.12</v>
      </c>
      <c r="F2915" s="16">
        <f>'[2]NP Inflow data'!C2915</f>
        <v>5.6782071709970099</v>
      </c>
      <c r="G2915" s="16">
        <f t="shared" si="98"/>
        <v>-2.4202313490029903</v>
      </c>
      <c r="H2915">
        <v>903.12</v>
      </c>
    </row>
    <row r="2916" spans="1:8">
      <c r="A2916">
        <v>963.13</v>
      </c>
      <c r="B2916" s="19">
        <f>'[2]NP Inflow data'!F2916</f>
        <v>3.5605135664109602</v>
      </c>
      <c r="C2916" s="13">
        <f t="shared" si="99"/>
        <v>3.5605135664109602</v>
      </c>
      <c r="E2916">
        <v>903.13</v>
      </c>
      <c r="F2916" s="16">
        <f>'[2]NP Inflow data'!C2916</f>
        <v>5.6894602445420901</v>
      </c>
      <c r="G2916" s="16">
        <f t="shared" si="98"/>
        <v>-2.4089782754579101</v>
      </c>
      <c r="H2916">
        <v>903.13</v>
      </c>
    </row>
    <row r="2917" spans="1:8">
      <c r="A2917">
        <v>963.14</v>
      </c>
      <c r="B2917" s="19">
        <f>'[2]NP Inflow data'!F2917</f>
        <v>3.5657943250183899</v>
      </c>
      <c r="C2917" s="13">
        <f t="shared" si="99"/>
        <v>3.5657943250183899</v>
      </c>
      <c r="E2917">
        <v>903.14</v>
      </c>
      <c r="F2917" s="16">
        <f>'[2]NP Inflow data'!C2917</f>
        <v>5.7007485178421904</v>
      </c>
      <c r="G2917" s="16">
        <f t="shared" si="98"/>
        <v>-2.3976900021578098</v>
      </c>
      <c r="H2917">
        <v>903.14</v>
      </c>
    </row>
    <row r="2918" spans="1:8">
      <c r="A2918">
        <v>963.15</v>
      </c>
      <c r="B2918" s="19">
        <f>'[2]NP Inflow data'!F2918</f>
        <v>3.5710340550737198</v>
      </c>
      <c r="C2918" s="13">
        <f t="shared" si="99"/>
        <v>3.5710340550737198</v>
      </c>
      <c r="E2918">
        <v>903.15</v>
      </c>
      <c r="F2918" s="16">
        <f>'[2]NP Inflow data'!C2918</f>
        <v>5.71207163724167</v>
      </c>
      <c r="G2918" s="16">
        <f t="shared" si="98"/>
        <v>-2.3863668827583302</v>
      </c>
      <c r="H2918">
        <v>903.15</v>
      </c>
    </row>
    <row r="2919" spans="1:8">
      <c r="A2919">
        <v>963.16</v>
      </c>
      <c r="B2919" s="19">
        <f>'[2]NP Inflow data'!F2919</f>
        <v>3.57623443325007</v>
      </c>
      <c r="C2919" s="13">
        <f t="shared" si="99"/>
        <v>3.57623443325007</v>
      </c>
      <c r="E2919">
        <v>903.16</v>
      </c>
      <c r="F2919" s="16">
        <f>'[2]NP Inflow data'!C2919</f>
        <v>5.7234292490848997</v>
      </c>
      <c r="G2919" s="16">
        <f t="shared" si="98"/>
        <v>-2.3750092709151005</v>
      </c>
      <c r="H2919">
        <v>903.16</v>
      </c>
    </row>
    <row r="2920" spans="1:8">
      <c r="A2920">
        <v>963.17</v>
      </c>
      <c r="B2920" s="19">
        <f>'[2]NP Inflow data'!F2920</f>
        <v>3.5813971362205801</v>
      </c>
      <c r="C2920" s="13">
        <f t="shared" si="99"/>
        <v>3.5813971362205801</v>
      </c>
      <c r="E2920">
        <v>903.17</v>
      </c>
      <c r="F2920" s="16">
        <f>'[2]NP Inflow data'!C2920</f>
        <v>5.7348209997162298</v>
      </c>
      <c r="G2920" s="16">
        <f t="shared" si="98"/>
        <v>-2.3636175202837704</v>
      </c>
      <c r="H2920">
        <v>903.17</v>
      </c>
    </row>
    <row r="2921" spans="1:8">
      <c r="A2921">
        <v>963.18</v>
      </c>
      <c r="B2921" s="19">
        <f>'[2]NP Inflow data'!F2921</f>
        <v>3.5865238406583702</v>
      </c>
      <c r="C2921" s="13">
        <f t="shared" si="99"/>
        <v>3.5865238406583702</v>
      </c>
      <c r="E2921">
        <v>903.18</v>
      </c>
      <c r="F2921" s="16">
        <f>'[2]NP Inflow data'!C2921</f>
        <v>5.7462465354800196</v>
      </c>
      <c r="G2921" s="16">
        <f t="shared" si="98"/>
        <v>-2.3521919845199806</v>
      </c>
      <c r="H2921">
        <v>903.18</v>
      </c>
    </row>
    <row r="2922" spans="1:8">
      <c r="A2922">
        <v>963.19</v>
      </c>
      <c r="B2922" s="19">
        <f>'[2]NP Inflow data'!F2922</f>
        <v>3.59161622323662</v>
      </c>
      <c r="C2922" s="13">
        <f t="shared" si="99"/>
        <v>3.59161622323662</v>
      </c>
      <c r="E2922">
        <v>903.19</v>
      </c>
      <c r="F2922" s="16">
        <f>'[2]NP Inflow data'!C2922</f>
        <v>5.7577055027207704</v>
      </c>
      <c r="G2922" s="16">
        <f t="shared" si="98"/>
        <v>-2.3407330172792298</v>
      </c>
      <c r="H2922">
        <v>903.19</v>
      </c>
    </row>
    <row r="2923" spans="1:8">
      <c r="A2923">
        <v>963.2</v>
      </c>
      <c r="B2923" s="19">
        <f>'[2]NP Inflow data'!F2923</f>
        <v>3.59667596062835</v>
      </c>
      <c r="C2923" s="13">
        <f t="shared" si="99"/>
        <v>3.59667596062835</v>
      </c>
      <c r="E2923">
        <v>903.2</v>
      </c>
      <c r="F2923" s="16">
        <f>'[2]NP Inflow data'!C2923</f>
        <v>5.7691975477825803</v>
      </c>
      <c r="G2923" s="16">
        <f t="shared" si="98"/>
        <v>-2.3292409722174199</v>
      </c>
      <c r="H2923">
        <v>903.2</v>
      </c>
    </row>
    <row r="2924" spans="1:8">
      <c r="A2924">
        <v>963.21</v>
      </c>
      <c r="B2924" s="19">
        <f>'[2]NP Inflow data'!F2924</f>
        <v>3.6017047295067499</v>
      </c>
      <c r="C2924" s="13">
        <f t="shared" si="99"/>
        <v>3.6017047295067499</v>
      </c>
      <c r="E2924">
        <v>903.21</v>
      </c>
      <c r="F2924" s="16">
        <f>'[2]NP Inflow data'!C2924</f>
        <v>5.7807223170099302</v>
      </c>
      <c r="G2924" s="16">
        <f t="shared" si="98"/>
        <v>-2.31771620299007</v>
      </c>
      <c r="H2924">
        <v>903.21</v>
      </c>
    </row>
    <row r="2925" spans="1:8">
      <c r="A2925">
        <v>963.22</v>
      </c>
      <c r="B2925" s="19">
        <f>'[2]NP Inflow data'!F2925</f>
        <v>3.60670420654494</v>
      </c>
      <c r="C2925" s="13">
        <f t="shared" si="99"/>
        <v>3.60670420654494</v>
      </c>
      <c r="E2925">
        <v>903.22</v>
      </c>
      <c r="F2925" s="16">
        <f>'[2]NP Inflow data'!C2925</f>
        <v>5.79227945674719</v>
      </c>
      <c r="G2925" s="16">
        <f t="shared" si="98"/>
        <v>-2.3061590632528102</v>
      </c>
      <c r="H2925">
        <v>903.22</v>
      </c>
    </row>
    <row r="2926" spans="1:8">
      <c r="A2926">
        <v>963.23</v>
      </c>
      <c r="B2926" s="19">
        <f>'[2]NP Inflow data'!F2926</f>
        <v>3.6116760684160401</v>
      </c>
      <c r="C2926" s="13">
        <f t="shared" si="99"/>
        <v>3.6116760684160401</v>
      </c>
      <c r="E2926">
        <v>903.23</v>
      </c>
      <c r="F2926" s="16">
        <f>'[2]NP Inflow data'!C2926</f>
        <v>5.8038686133387296</v>
      </c>
      <c r="G2926" s="16">
        <f t="shared" si="98"/>
        <v>-2.2945699066612706</v>
      </c>
      <c r="H2926">
        <v>903.23</v>
      </c>
    </row>
    <row r="2927" spans="1:8">
      <c r="A2927">
        <v>963.24</v>
      </c>
      <c r="B2927" s="19">
        <f>'[2]NP Inflow data'!F2927</f>
        <v>3.6166219917931901</v>
      </c>
      <c r="C2927" s="13">
        <f t="shared" si="99"/>
        <v>3.6166219917931901</v>
      </c>
      <c r="E2927">
        <v>903.24</v>
      </c>
      <c r="F2927" s="16">
        <f>'[2]NP Inflow data'!C2927</f>
        <v>5.8154894331289002</v>
      </c>
      <c r="G2927" s="16">
        <f t="shared" si="98"/>
        <v>-2.2829490868711</v>
      </c>
      <c r="H2927">
        <v>903.24</v>
      </c>
    </row>
    <row r="2928" spans="1:8">
      <c r="A2928">
        <v>963.25</v>
      </c>
      <c r="B2928" s="19">
        <f>'[2]NP Inflow data'!F2928</f>
        <v>3.6215436533495202</v>
      </c>
      <c r="C2928" s="13">
        <f t="shared" si="99"/>
        <v>3.6215436533495202</v>
      </c>
      <c r="E2928">
        <v>903.25</v>
      </c>
      <c r="F2928" s="16">
        <f>'[2]NP Inflow data'!C2928</f>
        <v>5.8271415624620602</v>
      </c>
      <c r="G2928" s="16">
        <f t="shared" si="98"/>
        <v>-2.27129695753794</v>
      </c>
      <c r="H2928">
        <v>903.25</v>
      </c>
    </row>
    <row r="2929" spans="1:8">
      <c r="A2929">
        <v>963.26</v>
      </c>
      <c r="B2929" s="19">
        <f>'[2]NP Inflow data'!F2929</f>
        <v>3.6264427297581499</v>
      </c>
      <c r="C2929" s="13">
        <f t="shared" si="99"/>
        <v>3.6264427297581499</v>
      </c>
      <c r="E2929">
        <v>903.26</v>
      </c>
      <c r="F2929" s="16">
        <f>'[2]NP Inflow data'!C2929</f>
        <v>5.8388246476825696</v>
      </c>
      <c r="G2929" s="16">
        <f t="shared" si="98"/>
        <v>-2.2596138723174306</v>
      </c>
      <c r="H2929">
        <v>903.26</v>
      </c>
    </row>
    <row r="2930" spans="1:8">
      <c r="A2930">
        <v>963.27</v>
      </c>
      <c r="B2930" s="19">
        <f>'[2]NP Inflow data'!F2930</f>
        <v>3.6313208976921998</v>
      </c>
      <c r="C2930" s="13">
        <f t="shared" si="99"/>
        <v>3.6313208976921998</v>
      </c>
      <c r="E2930">
        <v>903.27</v>
      </c>
      <c r="F2930" s="16">
        <f>'[2]NP Inflow data'!C2930</f>
        <v>5.8505383351348001</v>
      </c>
      <c r="G2930" s="16">
        <f t="shared" si="98"/>
        <v>-2.2479001848652</v>
      </c>
      <c r="H2930">
        <v>903.27</v>
      </c>
    </row>
    <row r="2931" spans="1:8">
      <c r="A2931">
        <v>963.28</v>
      </c>
      <c r="B2931" s="19">
        <f>'[2]NP Inflow data'!F2931</f>
        <v>3.6361798338248099</v>
      </c>
      <c r="C2931" s="13">
        <f t="shared" si="99"/>
        <v>3.6361798338248099</v>
      </c>
      <c r="E2931">
        <v>903.28</v>
      </c>
      <c r="F2931" s="16">
        <f>'[2]NP Inflow data'!C2931</f>
        <v>5.8622822711631004</v>
      </c>
      <c r="G2931" s="16">
        <f t="shared" si="98"/>
        <v>-2.2361562488368998</v>
      </c>
      <c r="H2931">
        <v>903.28</v>
      </c>
    </row>
    <row r="2932" spans="1:8">
      <c r="A2932">
        <v>963.29</v>
      </c>
      <c r="B2932" s="19">
        <f>'[2]NP Inflow data'!F2932</f>
        <v>3.6410212148291099</v>
      </c>
      <c r="C2932" s="13">
        <f t="shared" si="99"/>
        <v>3.6410212148291099</v>
      </c>
      <c r="E2932">
        <v>903.29</v>
      </c>
      <c r="F2932" s="16">
        <f>'[2]NP Inflow data'!C2932</f>
        <v>5.87405610211185</v>
      </c>
      <c r="G2932" s="16">
        <f t="shared" si="98"/>
        <v>-2.2243824178881502</v>
      </c>
      <c r="H2932">
        <v>903.29</v>
      </c>
    </row>
    <row r="2933" spans="1:8">
      <c r="A2933">
        <v>963.3</v>
      </c>
      <c r="B2933" s="19">
        <f>'[2]NP Inflow data'!F2933</f>
        <v>3.6458467173782201</v>
      </c>
      <c r="C2933" s="13">
        <f t="shared" si="99"/>
        <v>3.6458467173782201</v>
      </c>
      <c r="E2933">
        <v>903.3</v>
      </c>
      <c r="F2933" s="16">
        <f>'[2]NP Inflow data'!C2933</f>
        <v>5.8858594743253896</v>
      </c>
      <c r="G2933" s="16">
        <f t="shared" si="98"/>
        <v>-2.2125790456746106</v>
      </c>
      <c r="H2933">
        <v>903.3</v>
      </c>
    </row>
    <row r="2934" spans="1:8">
      <c r="A2934">
        <v>963.31</v>
      </c>
      <c r="B2934" s="19">
        <f>'[2]NP Inflow data'!F2934</f>
        <v>3.6506580181452599</v>
      </c>
      <c r="C2934" s="13">
        <f t="shared" si="99"/>
        <v>3.6506580181452599</v>
      </c>
      <c r="E2934">
        <v>903.31</v>
      </c>
      <c r="F2934" s="16">
        <f>'[2]NP Inflow data'!C2934</f>
        <v>5.8976920341480898</v>
      </c>
      <c r="G2934" s="16">
        <f t="shared" si="98"/>
        <v>-2.2007464858519104</v>
      </c>
      <c r="H2934">
        <v>903.31</v>
      </c>
    </row>
    <row r="2935" spans="1:8">
      <c r="A2935">
        <v>963.32</v>
      </c>
      <c r="B2935" s="19">
        <f>'[2]NP Inflow data'!F2935</f>
        <v>3.6554567938034301</v>
      </c>
      <c r="C2935" s="13">
        <f t="shared" si="99"/>
        <v>3.6554567938034301</v>
      </c>
      <c r="E2935">
        <v>903.32</v>
      </c>
      <c r="F2935" s="16">
        <f>'[2]NP Inflow data'!C2935</f>
        <v>5.9095534279244504</v>
      </c>
      <c r="G2935" s="16">
        <f t="shared" si="98"/>
        <v>-2.1888850920755498</v>
      </c>
      <c r="H2935">
        <v>903.32</v>
      </c>
    </row>
    <row r="2936" spans="1:8">
      <c r="A2936">
        <v>963.33</v>
      </c>
      <c r="B2936" s="19">
        <f>'[2]NP Inflow data'!F2936</f>
        <v>3.6602447210257401</v>
      </c>
      <c r="C2936" s="13">
        <f t="shared" si="99"/>
        <v>3.6602447210257401</v>
      </c>
      <c r="E2936">
        <v>903.33</v>
      </c>
      <c r="F2936" s="16">
        <f>'[2]NP Inflow data'!C2936</f>
        <v>5.9214433019985604</v>
      </c>
      <c r="G2936" s="16">
        <f t="shared" si="98"/>
        <v>-2.1769952180014398</v>
      </c>
      <c r="H2936">
        <v>903.33</v>
      </c>
    </row>
    <row r="2937" spans="1:8">
      <c r="A2937">
        <v>963.34</v>
      </c>
      <c r="B2937" s="19">
        <f>'[2]NP Inflow data'!F2937</f>
        <v>3.66502347648537</v>
      </c>
      <c r="C2937" s="13">
        <f t="shared" si="99"/>
        <v>3.66502347648537</v>
      </c>
      <c r="E2937">
        <v>903.34</v>
      </c>
      <c r="F2937" s="16">
        <f>'[2]NP Inflow data'!C2937</f>
        <v>5.9333613027149097</v>
      </c>
      <c r="G2937" s="16">
        <f t="shared" si="98"/>
        <v>-2.1650772172850905</v>
      </c>
      <c r="H2937">
        <v>903.34</v>
      </c>
    </row>
    <row r="2938" spans="1:8">
      <c r="A2938">
        <v>963.35</v>
      </c>
      <c r="B2938" s="19">
        <f>'[2]NP Inflow data'!F2938</f>
        <v>3.6697947368554402</v>
      </c>
      <c r="C2938" s="13">
        <f t="shared" si="99"/>
        <v>3.6697947368554402</v>
      </c>
      <c r="E2938">
        <v>903.35</v>
      </c>
      <c r="F2938" s="16">
        <f>'[2]NP Inflow data'!C2938</f>
        <v>5.9453070764178602</v>
      </c>
      <c r="G2938" s="16">
        <f t="shared" si="98"/>
        <v>-2.15313144358214</v>
      </c>
      <c r="H2938">
        <v>903.35</v>
      </c>
    </row>
    <row r="2939" spans="1:8">
      <c r="A2939">
        <v>963.36</v>
      </c>
      <c r="B2939" s="19">
        <f>'[2]NP Inflow data'!F2939</f>
        <v>3.6745601788091</v>
      </c>
      <c r="C2939" s="13">
        <f t="shared" si="99"/>
        <v>3.6745601788091</v>
      </c>
      <c r="E2939">
        <v>903.36</v>
      </c>
      <c r="F2939" s="16">
        <f>'[2]NP Inflow data'!C2939</f>
        <v>5.9572802694517799</v>
      </c>
      <c r="G2939" s="16">
        <f t="shared" si="98"/>
        <v>-2.1411582505482203</v>
      </c>
      <c r="H2939">
        <v>903.36</v>
      </c>
    </row>
    <row r="2940" spans="1:8">
      <c r="A2940">
        <v>963.37</v>
      </c>
      <c r="B2940" s="19">
        <f>'[2]NP Inflow data'!F2940</f>
        <v>3.6793214790194599</v>
      </c>
      <c r="C2940" s="13">
        <f t="shared" si="99"/>
        <v>3.6793214790194599</v>
      </c>
      <c r="E2940">
        <v>903.37</v>
      </c>
      <c r="F2940" s="16">
        <f>'[2]NP Inflow data'!C2940</f>
        <v>5.9692805281610299</v>
      </c>
      <c r="G2940" s="16">
        <f t="shared" si="98"/>
        <v>-2.1291579918389703</v>
      </c>
      <c r="H2940">
        <v>903.37</v>
      </c>
    </row>
    <row r="2941" spans="1:8">
      <c r="A2941">
        <v>963.38</v>
      </c>
      <c r="B2941" s="19">
        <f>'[2]NP Inflow data'!F2941</f>
        <v>3.6840803141596501</v>
      </c>
      <c r="C2941" s="13">
        <f t="shared" si="99"/>
        <v>3.6840803141596501</v>
      </c>
      <c r="E2941">
        <v>903.38</v>
      </c>
      <c r="F2941" s="16">
        <f>'[2]NP Inflow data'!C2941</f>
        <v>5.9813074988899704</v>
      </c>
      <c r="G2941" s="16">
        <f t="shared" si="98"/>
        <v>-2.1171310211100298</v>
      </c>
      <c r="H2941">
        <v>903.38</v>
      </c>
    </row>
    <row r="2942" spans="1:8">
      <c r="A2942">
        <v>963.39</v>
      </c>
      <c r="B2942" s="19">
        <f>'[2]NP Inflow data'!F2942</f>
        <v>3.6888383609028002</v>
      </c>
      <c r="C2942" s="13">
        <f t="shared" si="99"/>
        <v>3.6888383609028002</v>
      </c>
      <c r="E2942">
        <v>903.39</v>
      </c>
      <c r="F2942" s="16">
        <f>'[2]NP Inflow data'!C2942</f>
        <v>5.9933608279829498</v>
      </c>
      <c r="G2942" s="16">
        <f t="shared" si="98"/>
        <v>-2.1050776920170504</v>
      </c>
      <c r="H2942">
        <v>903.39</v>
      </c>
    </row>
    <row r="2943" spans="1:8">
      <c r="A2943">
        <v>963.4</v>
      </c>
      <c r="B2943" s="19">
        <f>'[2]NP Inflow data'!F2943</f>
        <v>3.6935972959220398</v>
      </c>
      <c r="C2943" s="13">
        <f t="shared" si="99"/>
        <v>3.6935972959220398</v>
      </c>
      <c r="E2943">
        <v>903.4</v>
      </c>
      <c r="F2943" s="16">
        <f>'[2]NP Inflow data'!C2943</f>
        <v>6.0054401617843496</v>
      </c>
      <c r="G2943" s="16">
        <f t="shared" si="98"/>
        <v>-2.0929983582156506</v>
      </c>
      <c r="H2943">
        <v>903.4</v>
      </c>
    </row>
    <row r="2944" spans="1:8">
      <c r="A2944">
        <v>963.41</v>
      </c>
      <c r="B2944" s="19">
        <f>'[2]NP Inflow data'!F2944</f>
        <v>3.6983587958904902</v>
      </c>
      <c r="C2944" s="13">
        <f t="shared" si="99"/>
        <v>3.6983587958904902</v>
      </c>
      <c r="E2944">
        <v>903.41</v>
      </c>
      <c r="F2944" s="16">
        <f>'[2]NP Inflow data'!C2944</f>
        <v>6.0175451466385201</v>
      </c>
      <c r="G2944" s="16">
        <f t="shared" si="98"/>
        <v>-2.0808933733614801</v>
      </c>
      <c r="H2944">
        <v>903.41</v>
      </c>
    </row>
    <row r="2945" spans="1:8">
      <c r="A2945">
        <v>963.42</v>
      </c>
      <c r="B2945" s="19">
        <f>'[2]NP Inflow data'!F2945</f>
        <v>3.7031245374812798</v>
      </c>
      <c r="C2945" s="13">
        <f t="shared" si="99"/>
        <v>3.7031245374812798</v>
      </c>
      <c r="E2945">
        <v>903.42</v>
      </c>
      <c r="F2945" s="16">
        <f>'[2]NP Inflow data'!C2945</f>
        <v>6.0296754288898198</v>
      </c>
      <c r="G2945" s="16">
        <f t="shared" si="98"/>
        <v>-2.0687630911101804</v>
      </c>
      <c r="H2945">
        <v>903.42</v>
      </c>
    </row>
    <row r="2946" spans="1:8">
      <c r="A2946">
        <v>963.43</v>
      </c>
      <c r="B2946" s="19">
        <f>'[2]NP Inflow data'!F2946</f>
        <v>3.7078961973675502</v>
      </c>
      <c r="C2946" s="13">
        <f t="shared" si="99"/>
        <v>3.7078961973675502</v>
      </c>
      <c r="E2946">
        <v>903.43</v>
      </c>
      <c r="F2946" s="16">
        <f>'[2]NP Inflow data'!C2946</f>
        <v>6.0418306548826104</v>
      </c>
      <c r="G2946" s="16">
        <f t="shared" si="98"/>
        <v>-2.0566078651173898</v>
      </c>
      <c r="H2946">
        <v>903.43</v>
      </c>
    </row>
    <row r="2947" spans="1:8">
      <c r="A2947">
        <v>963.44</v>
      </c>
      <c r="B2947" s="19">
        <f>'[2]NP Inflow data'!F2947</f>
        <v>3.7126754522224599</v>
      </c>
      <c r="C2947" s="13">
        <f t="shared" si="99"/>
        <v>3.7126754522224599</v>
      </c>
      <c r="E2947">
        <v>903.44</v>
      </c>
      <c r="F2947" s="16">
        <f>'[2]NP Inflow data'!C2947</f>
        <v>6.0540104709614004</v>
      </c>
      <c r="G2947" s="16">
        <f t="shared" si="98"/>
        <v>-2.0444280490385998</v>
      </c>
      <c r="H2947">
        <v>903.44</v>
      </c>
    </row>
    <row r="2948" spans="1:8">
      <c r="A2948">
        <v>963.45</v>
      </c>
      <c r="B2948" s="19">
        <f>'[2]NP Inflow data'!F2948</f>
        <v>3.7174639787190502</v>
      </c>
      <c r="C2948" s="13">
        <f t="shared" si="99"/>
        <v>3.7174639787190502</v>
      </c>
      <c r="E2948">
        <v>903.45</v>
      </c>
      <c r="F2948" s="16">
        <f>'[2]NP Inflow data'!C2948</f>
        <v>6.0662145234702702</v>
      </c>
      <c r="G2948" s="16">
        <f t="shared" si="98"/>
        <v>-2.03222399652973</v>
      </c>
      <c r="H2948">
        <v>903.45</v>
      </c>
    </row>
    <row r="2949" spans="1:8">
      <c r="A2949">
        <v>963.46</v>
      </c>
      <c r="B2949" s="19">
        <f>'[2]NP Inflow data'!F2949</f>
        <v>3.7222634535304899</v>
      </c>
      <c r="C2949" s="13">
        <f t="shared" si="99"/>
        <v>3.7222634535304899</v>
      </c>
      <c r="E2949">
        <v>903.46</v>
      </c>
      <c r="F2949" s="16">
        <f>'[2]NP Inflow data'!C2949</f>
        <v>6.0784424587537096</v>
      </c>
      <c r="G2949" s="16">
        <f t="shared" ref="G2949:G3012" si="100">F2949-$F$3103</f>
        <v>-2.0199960612462906</v>
      </c>
      <c r="H2949">
        <v>903.46</v>
      </c>
    </row>
    <row r="2950" spans="1:8">
      <c r="A2950">
        <v>963.47</v>
      </c>
      <c r="B2950" s="19">
        <f>'[2]NP Inflow data'!F2950</f>
        <v>3.72707555332991</v>
      </c>
      <c r="C2950" s="13">
        <f t="shared" ref="C2950:C3013" si="101">B2950-$B$24</f>
        <v>3.72707555332991</v>
      </c>
      <c r="E2950">
        <v>903.47</v>
      </c>
      <c r="F2950" s="16">
        <f>'[2]NP Inflow data'!C2950</f>
        <v>6.0906939231560902</v>
      </c>
      <c r="G2950" s="16">
        <f t="shared" si="100"/>
        <v>-2.00774459684391</v>
      </c>
      <c r="H2950">
        <v>903.47</v>
      </c>
    </row>
    <row r="2951" spans="1:8">
      <c r="A2951">
        <v>963.48</v>
      </c>
      <c r="B2951" s="19">
        <f>'[2]NP Inflow data'!F2951</f>
        <v>3.73190195479043</v>
      </c>
      <c r="C2951" s="13">
        <f t="shared" si="101"/>
        <v>3.73190195479043</v>
      </c>
      <c r="E2951">
        <v>903.48</v>
      </c>
      <c r="F2951" s="16">
        <f>'[2]NP Inflow data'!C2951</f>
        <v>6.10296856302178</v>
      </c>
      <c r="G2951" s="16">
        <f t="shared" si="100"/>
        <v>-1.9954699569782202</v>
      </c>
      <c r="H2951">
        <v>903.48</v>
      </c>
    </row>
    <row r="2952" spans="1:8">
      <c r="A2952">
        <v>963.49</v>
      </c>
      <c r="B2952" s="19">
        <f>'[2]NP Inflow data'!F2952</f>
        <v>3.7367443345851901</v>
      </c>
      <c r="C2952" s="13">
        <f t="shared" si="101"/>
        <v>3.7367443345851901</v>
      </c>
      <c r="E2952">
        <v>903.49</v>
      </c>
      <c r="F2952" s="16">
        <f>'[2]NP Inflow data'!C2952</f>
        <v>6.1152660246951198</v>
      </c>
      <c r="G2952" s="16">
        <f t="shared" si="100"/>
        <v>-1.9831724953048804</v>
      </c>
      <c r="H2952">
        <v>903.49</v>
      </c>
    </row>
    <row r="2953" spans="1:8">
      <c r="A2953">
        <v>963.5</v>
      </c>
      <c r="B2953" s="19">
        <f>'[2]NP Inflow data'!F2953</f>
        <v>3.74160436938732</v>
      </c>
      <c r="C2953" s="13">
        <f t="shared" si="101"/>
        <v>3.74160436938732</v>
      </c>
      <c r="E2953">
        <v>903.5</v>
      </c>
      <c r="F2953" s="16">
        <f>'[2]NP Inflow data'!C2953</f>
        <v>6.12758595452049</v>
      </c>
      <c r="G2953" s="16">
        <f t="shared" si="100"/>
        <v>-1.9708525654795102</v>
      </c>
      <c r="H2953">
        <v>903.5</v>
      </c>
    </row>
    <row r="2954" spans="1:8">
      <c r="A2954">
        <v>963.51</v>
      </c>
      <c r="B2954" s="19">
        <f>'[2]NP Inflow data'!F2954</f>
        <v>3.7464837358699299</v>
      </c>
      <c r="C2954" s="13">
        <f t="shared" si="101"/>
        <v>3.7464837358699299</v>
      </c>
      <c r="E2954">
        <v>903.51</v>
      </c>
      <c r="F2954" s="16">
        <f>'[2]NP Inflow data'!C2954</f>
        <v>6.1399279988422402</v>
      </c>
      <c r="G2954" s="16">
        <f t="shared" si="100"/>
        <v>-1.95851052115776</v>
      </c>
      <c r="H2954">
        <v>903.51</v>
      </c>
    </row>
    <row r="2955" spans="1:8">
      <c r="A2955">
        <v>963.52</v>
      </c>
      <c r="B2955" s="19">
        <f>'[2]NP Inflow data'!F2955</f>
        <v>3.7513841107061601</v>
      </c>
      <c r="C2955" s="13">
        <f t="shared" si="101"/>
        <v>3.7513841107061601</v>
      </c>
      <c r="E2955">
        <v>903.52</v>
      </c>
      <c r="F2955" s="16">
        <f>'[2]NP Inflow data'!C2955</f>
        <v>6.1522918040047401</v>
      </c>
      <c r="G2955" s="16">
        <f t="shared" si="100"/>
        <v>-1.9461467159952601</v>
      </c>
      <c r="H2955">
        <v>903.52</v>
      </c>
    </row>
    <row r="2956" spans="1:8">
      <c r="A2956">
        <v>963.53</v>
      </c>
      <c r="B2956" s="19">
        <f>'[2]NP Inflow data'!F2956</f>
        <v>3.7563071705691402</v>
      </c>
      <c r="C2956" s="13">
        <f t="shared" si="101"/>
        <v>3.7563071705691402</v>
      </c>
      <c r="E2956">
        <v>903.53</v>
      </c>
      <c r="F2956" s="16">
        <f>'[2]NP Inflow data'!C2956</f>
        <v>6.1646770163523401</v>
      </c>
      <c r="G2956" s="16">
        <f t="shared" si="100"/>
        <v>-1.9337615036476601</v>
      </c>
      <c r="H2956">
        <v>903.53</v>
      </c>
    </row>
    <row r="2957" spans="1:8">
      <c r="A2957">
        <v>963.54</v>
      </c>
      <c r="B2957" s="19">
        <f>'[2]NP Inflow data'!F2957</f>
        <v>3.7612545921319902</v>
      </c>
      <c r="C2957" s="13">
        <f t="shared" si="101"/>
        <v>3.7612545921319902</v>
      </c>
      <c r="E2957">
        <v>903.54</v>
      </c>
      <c r="F2957" s="16">
        <f>'[2]NP Inflow data'!C2957</f>
        <v>6.1770832822294102</v>
      </c>
      <c r="G2957" s="16">
        <f t="shared" si="100"/>
        <v>-1.92135523777059</v>
      </c>
      <c r="H2957">
        <v>903.54</v>
      </c>
    </row>
    <row r="2958" spans="1:8">
      <c r="A2958">
        <v>963.55</v>
      </c>
      <c r="B2958" s="19">
        <f>'[2]NP Inflow data'!F2958</f>
        <v>3.7662280520678402</v>
      </c>
      <c r="C2958" s="13">
        <f t="shared" si="101"/>
        <v>3.7662280520678402</v>
      </c>
      <c r="E2958">
        <v>903.55</v>
      </c>
      <c r="F2958" s="16">
        <f>'[2]NP Inflow data'!C2958</f>
        <v>6.1895102479802997</v>
      </c>
      <c r="G2958" s="16">
        <f t="shared" si="100"/>
        <v>-1.9089282720197005</v>
      </c>
      <c r="H2958">
        <v>903.55</v>
      </c>
    </row>
    <row r="2959" spans="1:8">
      <c r="A2959">
        <v>963.56</v>
      </c>
      <c r="B2959" s="19">
        <f>'[2]NP Inflow data'!F2959</f>
        <v>3.77122922704981</v>
      </c>
      <c r="C2959" s="13">
        <f t="shared" si="101"/>
        <v>3.77122922704981</v>
      </c>
      <c r="E2959">
        <v>903.56</v>
      </c>
      <c r="F2959" s="16">
        <f>'[2]NP Inflow data'!C2959</f>
        <v>6.2019575599493901</v>
      </c>
      <c r="G2959" s="16">
        <f t="shared" si="100"/>
        <v>-1.8964809600506101</v>
      </c>
      <c r="H2959">
        <v>903.56</v>
      </c>
    </row>
    <row r="2960" spans="1:8">
      <c r="A2960">
        <v>963.57</v>
      </c>
      <c r="B2960" s="19">
        <f>'[2]NP Inflow data'!F2960</f>
        <v>3.7762597937511</v>
      </c>
      <c r="C2960" s="13">
        <f t="shared" si="101"/>
        <v>3.7762597937511</v>
      </c>
      <c r="E2960">
        <v>903.57</v>
      </c>
      <c r="F2960" s="16">
        <f>'[2]NP Inflow data'!C2960</f>
        <v>6.2144248644811704</v>
      </c>
      <c r="G2960" s="16">
        <f t="shared" si="100"/>
        <v>-1.8840136555188298</v>
      </c>
      <c r="H2960">
        <v>903.57</v>
      </c>
    </row>
    <row r="2961" spans="1:8">
      <c r="A2961">
        <v>963.58</v>
      </c>
      <c r="B2961" s="19">
        <f>'[2]NP Inflow data'!F2961</f>
        <v>3.7813214288447199</v>
      </c>
      <c r="C2961" s="13">
        <f t="shared" si="101"/>
        <v>3.7813214288447199</v>
      </c>
      <c r="E2961">
        <v>903.58</v>
      </c>
      <c r="F2961" s="16">
        <f>'[2]NP Inflow data'!C2961</f>
        <v>6.2269118079197199</v>
      </c>
      <c r="G2961" s="16">
        <f t="shared" si="100"/>
        <v>-1.8715267120802803</v>
      </c>
      <c r="H2961">
        <v>903.58</v>
      </c>
    </row>
    <row r="2962" spans="1:8">
      <c r="A2962">
        <v>963.59</v>
      </c>
      <c r="B2962" s="19">
        <f>'[2]NP Inflow data'!F2962</f>
        <v>3.78641580900385</v>
      </c>
      <c r="C2962" s="13">
        <f t="shared" si="101"/>
        <v>3.78641580900385</v>
      </c>
      <c r="E2962">
        <v>903.59</v>
      </c>
      <c r="F2962" s="16">
        <f>'[2]NP Inflow data'!C2962</f>
        <v>6.23941803660954</v>
      </c>
      <c r="G2962" s="16">
        <f t="shared" si="100"/>
        <v>-1.8590204833904602</v>
      </c>
      <c r="H2962">
        <v>903.59</v>
      </c>
    </row>
    <row r="2963" spans="1:8">
      <c r="A2963">
        <v>963.6</v>
      </c>
      <c r="B2963" s="19">
        <f>'[2]NP Inflow data'!F2963</f>
        <v>3.7915446109016102</v>
      </c>
      <c r="C2963" s="13">
        <f t="shared" si="101"/>
        <v>3.7915446109016102</v>
      </c>
      <c r="E2963">
        <v>903.6</v>
      </c>
      <c r="F2963" s="16">
        <f>'[2]NP Inflow data'!C2963</f>
        <v>6.2519431968949899</v>
      </c>
      <c r="G2963" s="16">
        <f t="shared" si="100"/>
        <v>-1.8464953231050103</v>
      </c>
      <c r="H2963">
        <v>903.6</v>
      </c>
    </row>
    <row r="2964" spans="1:8">
      <c r="A2964">
        <v>963.61</v>
      </c>
      <c r="B2964" s="19">
        <f>'[2]NP Inflow data'!F2964</f>
        <v>3.79670951121114</v>
      </c>
      <c r="C2964" s="13">
        <f t="shared" si="101"/>
        <v>3.79670951121114</v>
      </c>
      <c r="E2964">
        <v>903.61</v>
      </c>
      <c r="F2964" s="16">
        <f>'[2]NP Inflow data'!C2964</f>
        <v>6.2644869351204502</v>
      </c>
      <c r="G2964" s="16">
        <f t="shared" si="100"/>
        <v>-1.83395158487955</v>
      </c>
      <c r="H2964">
        <v>903.61</v>
      </c>
    </row>
    <row r="2965" spans="1:8">
      <c r="A2965">
        <v>963.62</v>
      </c>
      <c r="B2965" s="19">
        <f>'[2]NP Inflow data'!F2965</f>
        <v>3.8019121866055698</v>
      </c>
      <c r="C2965" s="13">
        <f t="shared" si="101"/>
        <v>3.8019121866055698</v>
      </c>
      <c r="E2965">
        <v>903.62</v>
      </c>
      <c r="F2965" s="16">
        <f>'[2]NP Inflow data'!C2965</f>
        <v>6.2770488976302499</v>
      </c>
      <c r="G2965" s="16">
        <f t="shared" si="100"/>
        <v>-1.8213896223697503</v>
      </c>
      <c r="H2965">
        <v>903.62</v>
      </c>
    </row>
    <row r="2966" spans="1:8">
      <c r="A2966">
        <v>963.63</v>
      </c>
      <c r="B2966" s="19">
        <f>'[2]NP Inflow data'!F2966</f>
        <v>3.8071543137580099</v>
      </c>
      <c r="C2966" s="13">
        <f t="shared" si="101"/>
        <v>3.8071543137580099</v>
      </c>
      <c r="E2966">
        <v>903.63</v>
      </c>
      <c r="F2966" s="16">
        <f>'[2]NP Inflow data'!C2966</f>
        <v>6.2896287307687802</v>
      </c>
      <c r="G2966" s="16">
        <f t="shared" si="100"/>
        <v>-1.80880978923122</v>
      </c>
      <c r="H2966">
        <v>903.63</v>
      </c>
    </row>
    <row r="2967" spans="1:8">
      <c r="A2967">
        <v>963.64</v>
      </c>
      <c r="B2967" s="19">
        <f>'[2]NP Inflow data'!F2967</f>
        <v>3.8124375693416002</v>
      </c>
      <c r="C2967" s="13">
        <f t="shared" si="101"/>
        <v>3.8124375693416002</v>
      </c>
      <c r="E2967">
        <v>903.64</v>
      </c>
      <c r="F2967" s="16">
        <f>'[2]NP Inflow data'!C2967</f>
        <v>6.3022260808803798</v>
      </c>
      <c r="G2967" s="16">
        <f t="shared" si="100"/>
        <v>-1.7962124391196204</v>
      </c>
      <c r="H2967">
        <v>903.64</v>
      </c>
    </row>
    <row r="2968" spans="1:8">
      <c r="A2968">
        <v>963.65</v>
      </c>
      <c r="B2968" s="19">
        <f>'[2]NP Inflow data'!F2968</f>
        <v>3.8177636300294702</v>
      </c>
      <c r="C2968" s="13">
        <f t="shared" si="101"/>
        <v>3.8177636300294702</v>
      </c>
      <c r="E2968">
        <v>903.65</v>
      </c>
      <c r="F2968" s="16">
        <f>'[2]NP Inflow data'!C2968</f>
        <v>6.3148405943094303</v>
      </c>
      <c r="G2968" s="16">
        <f t="shared" si="100"/>
        <v>-1.7835979256905699</v>
      </c>
      <c r="H2968">
        <v>903.65</v>
      </c>
    </row>
    <row r="2969" spans="1:8">
      <c r="A2969">
        <v>963.66</v>
      </c>
      <c r="B2969" s="19">
        <f>'[2]NP Inflow data'!F2969</f>
        <v>3.8231341724947399</v>
      </c>
      <c r="C2969" s="13">
        <f t="shared" si="101"/>
        <v>3.8231341724947399</v>
      </c>
      <c r="E2969">
        <v>903.66</v>
      </c>
      <c r="F2969" s="16">
        <f>'[2]NP Inflow data'!C2969</f>
        <v>6.3274719174002696</v>
      </c>
      <c r="G2969" s="16">
        <f t="shared" si="100"/>
        <v>-1.7709666025997306</v>
      </c>
      <c r="H2969">
        <v>903.66</v>
      </c>
    </row>
    <row r="2970" spans="1:8">
      <c r="A2970">
        <v>963.67</v>
      </c>
      <c r="B2970" s="19">
        <f>'[2]NP Inflow data'!F2970</f>
        <v>3.82855087341055</v>
      </c>
      <c r="C2970" s="13">
        <f t="shared" si="101"/>
        <v>3.82855087341055</v>
      </c>
      <c r="E2970">
        <v>903.67</v>
      </c>
      <c r="F2970" s="16">
        <f>'[2]NP Inflow data'!C2970</f>
        <v>6.3401196964972799</v>
      </c>
      <c r="G2970" s="16">
        <f t="shared" si="100"/>
        <v>-1.7583188235027203</v>
      </c>
      <c r="H2970">
        <v>903.67</v>
      </c>
    </row>
    <row r="2971" spans="1:8">
      <c r="A2971">
        <v>963.68</v>
      </c>
      <c r="B2971" s="19">
        <f>'[2]NP Inflow data'!F2971</f>
        <v>3.8340154094500098</v>
      </c>
      <c r="C2971" s="13">
        <f t="shared" si="101"/>
        <v>3.8340154094500098</v>
      </c>
      <c r="E2971">
        <v>903.68</v>
      </c>
      <c r="F2971" s="16">
        <f>'[2]NP Inflow data'!C2971</f>
        <v>6.3527835779448099</v>
      </c>
      <c r="G2971" s="16">
        <f t="shared" si="100"/>
        <v>-1.7456549420551903</v>
      </c>
      <c r="H2971">
        <v>903.68</v>
      </c>
    </row>
    <row r="2972" spans="1:8">
      <c r="A2972">
        <v>963.69</v>
      </c>
      <c r="B2972" s="19">
        <f>'[2]NP Inflow data'!F2972</f>
        <v>3.8395294572863201</v>
      </c>
      <c r="C2972" s="13">
        <f t="shared" si="101"/>
        <v>3.8395294572863201</v>
      </c>
      <c r="E2972">
        <v>903.69</v>
      </c>
      <c r="F2972" s="16">
        <f>'[2]NP Inflow data'!C2972</f>
        <v>6.3654632080873697</v>
      </c>
      <c r="G2972" s="16">
        <f t="shared" si="100"/>
        <v>-1.7329753119126305</v>
      </c>
      <c r="H2972">
        <v>903.69</v>
      </c>
    </row>
    <row r="2973" spans="1:8">
      <c r="A2973">
        <v>963.7</v>
      </c>
      <c r="B2973" s="19">
        <f>'[2]NP Inflow data'!F2973</f>
        <v>3.8450946935924799</v>
      </c>
      <c r="C2973" s="13">
        <f t="shared" si="101"/>
        <v>3.8450946935924799</v>
      </c>
      <c r="E2973">
        <v>903.7</v>
      </c>
      <c r="F2973" s="16">
        <f>'[2]NP Inflow data'!C2973</f>
        <v>6.3781582332690396</v>
      </c>
      <c r="G2973" s="16">
        <f t="shared" si="100"/>
        <v>-1.7202802867309606</v>
      </c>
      <c r="H2973">
        <v>903.7</v>
      </c>
    </row>
    <row r="2974" spans="1:8">
      <c r="A2974">
        <v>963.71</v>
      </c>
      <c r="B2974" s="19">
        <f>'[2]NP Inflow data'!F2974</f>
        <v>3.8507127950416802</v>
      </c>
      <c r="C2974" s="13">
        <f t="shared" si="101"/>
        <v>3.8507127950416802</v>
      </c>
      <c r="E2974">
        <v>903.71</v>
      </c>
      <c r="F2974" s="16">
        <f>'[2]NP Inflow data'!C2974</f>
        <v>6.3908682998343096</v>
      </c>
      <c r="G2974" s="16">
        <f t="shared" si="100"/>
        <v>-1.7075702201656906</v>
      </c>
      <c r="H2974">
        <v>903.71</v>
      </c>
    </row>
    <row r="2975" spans="1:8">
      <c r="A2975">
        <v>963.72</v>
      </c>
      <c r="B2975" s="19">
        <f>'[2]NP Inflow data'!F2975</f>
        <v>3.8563854383070502</v>
      </c>
      <c r="C2975" s="13">
        <f t="shared" si="101"/>
        <v>3.8563854383070502</v>
      </c>
      <c r="E2975">
        <v>903.72</v>
      </c>
      <c r="F2975" s="16">
        <f>'[2]NP Inflow data'!C2975</f>
        <v>6.4035930541275397</v>
      </c>
      <c r="G2975" s="16">
        <f t="shared" si="100"/>
        <v>-1.6948454658724605</v>
      </c>
      <c r="H2975">
        <v>903.72</v>
      </c>
    </row>
    <row r="2976" spans="1:8">
      <c r="A2976">
        <v>963.73</v>
      </c>
      <c r="B2976" s="19">
        <f>'[2]NP Inflow data'!F2976</f>
        <v>3.86211430006172</v>
      </c>
      <c r="C2976" s="13">
        <f t="shared" si="101"/>
        <v>3.86211430006172</v>
      </c>
      <c r="E2976">
        <v>903.73</v>
      </c>
      <c r="F2976" s="16">
        <f>'[2]NP Inflow data'!C2976</f>
        <v>6.4163321424931103</v>
      </c>
      <c r="G2976" s="16">
        <f t="shared" si="100"/>
        <v>-1.6821063775068898</v>
      </c>
      <c r="H2976">
        <v>903.73</v>
      </c>
    </row>
    <row r="2977" spans="1:8">
      <c r="A2977">
        <v>963.74</v>
      </c>
      <c r="B2977" s="19">
        <f>'[2]NP Inflow data'!F2977</f>
        <v>3.8679010569788099</v>
      </c>
      <c r="C2977" s="13">
        <f t="shared" si="101"/>
        <v>3.8679010569788099</v>
      </c>
      <c r="E2977">
        <v>903.74</v>
      </c>
      <c r="F2977" s="16">
        <f>'[2]NP Inflow data'!C2977</f>
        <v>6.4290852112753702</v>
      </c>
      <c r="G2977" s="16">
        <f t="shared" si="100"/>
        <v>-1.6693533087246299</v>
      </c>
      <c r="H2977">
        <v>903.74</v>
      </c>
    </row>
    <row r="2978" spans="1:8">
      <c r="A2978">
        <v>963.75</v>
      </c>
      <c r="B2978" s="19">
        <f>'[2]NP Inflow data'!F2978</f>
        <v>3.8737473857314599</v>
      </c>
      <c r="C2978" s="13">
        <f t="shared" si="101"/>
        <v>3.8737473857314599</v>
      </c>
      <c r="E2978">
        <v>903.75</v>
      </c>
      <c r="F2978" s="16">
        <f>'[2]NP Inflow data'!C2978</f>
        <v>6.4418519068186804</v>
      </c>
      <c r="G2978" s="16">
        <f t="shared" si="100"/>
        <v>-1.6565866131813198</v>
      </c>
      <c r="H2978">
        <v>903.75</v>
      </c>
    </row>
    <row r="2979" spans="1:8">
      <c r="A2979">
        <v>963.76</v>
      </c>
      <c r="B2979" s="19">
        <f>'[2]NP Inflow data'!F2979</f>
        <v>3.8796549629927801</v>
      </c>
      <c r="C2979" s="13">
        <f t="shared" si="101"/>
        <v>3.8796549629927801</v>
      </c>
      <c r="E2979">
        <v>903.76</v>
      </c>
      <c r="F2979" s="16">
        <f>'[2]NP Inflow data'!C2979</f>
        <v>6.4546318754673999</v>
      </c>
      <c r="G2979" s="16">
        <f t="shared" si="100"/>
        <v>-1.6438066445326003</v>
      </c>
      <c r="H2979">
        <v>903.76</v>
      </c>
    </row>
    <row r="2980" spans="1:8">
      <c r="A2980">
        <v>963.77</v>
      </c>
      <c r="B2980" s="19">
        <f>'[2]NP Inflow data'!F2980</f>
        <v>3.8856254654359099</v>
      </c>
      <c r="C2980" s="13">
        <f t="shared" si="101"/>
        <v>3.8856254654359099</v>
      </c>
      <c r="E2980">
        <v>903.77</v>
      </c>
      <c r="F2980" s="16">
        <f>'[2]NP Inflow data'!C2980</f>
        <v>6.4674247635658997</v>
      </c>
      <c r="G2980" s="16">
        <f t="shared" si="100"/>
        <v>-1.6310137564341005</v>
      </c>
      <c r="H2980">
        <v>903.77</v>
      </c>
    </row>
    <row r="2981" spans="1:8">
      <c r="A2981">
        <v>963.78</v>
      </c>
      <c r="B2981" s="19">
        <f>'[2]NP Inflow data'!F2981</f>
        <v>3.8916605697339701</v>
      </c>
      <c r="C2981" s="13">
        <f t="shared" si="101"/>
        <v>3.8916605697339701</v>
      </c>
      <c r="E2981">
        <v>903.78</v>
      </c>
      <c r="F2981" s="16">
        <f>'[2]NP Inflow data'!C2981</f>
        <v>6.48023021745853</v>
      </c>
      <c r="G2981" s="16">
        <f t="shared" si="100"/>
        <v>-1.6182083025414702</v>
      </c>
      <c r="H2981">
        <v>903.78</v>
      </c>
    </row>
    <row r="2982" spans="1:8">
      <c r="A2982">
        <v>963.79</v>
      </c>
      <c r="B2982" s="19">
        <f>'[2]NP Inflow data'!F2982</f>
        <v>3.8977619525600899</v>
      </c>
      <c r="C2982" s="13">
        <f t="shared" si="101"/>
        <v>3.8977619525600899</v>
      </c>
      <c r="E2982">
        <v>903.79</v>
      </c>
      <c r="F2982" s="16">
        <f>'[2]NP Inflow data'!C2982</f>
        <v>6.4930478834896599</v>
      </c>
      <c r="G2982" s="16">
        <f t="shared" si="100"/>
        <v>-1.6053906365103403</v>
      </c>
      <c r="H2982">
        <v>903.79</v>
      </c>
    </row>
    <row r="2983" spans="1:8">
      <c r="A2983">
        <v>963.8</v>
      </c>
      <c r="B2983" s="19">
        <f>'[2]NP Inflow data'!F2983</f>
        <v>3.9039312905874102</v>
      </c>
      <c r="C2983" s="13">
        <f t="shared" si="101"/>
        <v>3.9039312905874102</v>
      </c>
      <c r="E2983">
        <v>903.8</v>
      </c>
      <c r="F2983" s="16">
        <f>'[2]NP Inflow data'!C2983</f>
        <v>6.5058774080036503</v>
      </c>
      <c r="G2983" s="16">
        <f t="shared" si="100"/>
        <v>-1.5925611119963499</v>
      </c>
      <c r="H2983">
        <v>903.8</v>
      </c>
    </row>
    <row r="2984" spans="1:8">
      <c r="A2984">
        <v>963.81</v>
      </c>
      <c r="B2984" s="19">
        <f>'[2]NP Inflow data'!F2984</f>
        <v>3.91017026048904</v>
      </c>
      <c r="C2984" s="13">
        <f t="shared" si="101"/>
        <v>3.91017026048904</v>
      </c>
      <c r="E2984">
        <v>903.81</v>
      </c>
      <c r="F2984" s="16">
        <f>'[2]NP Inflow data'!C2984</f>
        <v>6.5187184373448499</v>
      </c>
      <c r="G2984" s="16">
        <f t="shared" si="100"/>
        <v>-1.5797200826551503</v>
      </c>
      <c r="H2984">
        <v>903.81</v>
      </c>
    </row>
    <row r="2985" spans="1:8">
      <c r="A2985">
        <v>963.82</v>
      </c>
      <c r="B2985" s="19">
        <f>'[2]NP Inflow data'!F2985</f>
        <v>3.9164805389381798</v>
      </c>
      <c r="C2985" s="13">
        <f t="shared" si="101"/>
        <v>3.9164805389381798</v>
      </c>
      <c r="E2985">
        <v>903.82</v>
      </c>
      <c r="F2985" s="16">
        <f>'[2]NP Inflow data'!C2985</f>
        <v>6.5315706178577804</v>
      </c>
      <c r="G2985" s="16">
        <f t="shared" si="100"/>
        <v>-1.5668679021422198</v>
      </c>
      <c r="H2985">
        <v>903.82</v>
      </c>
    </row>
    <row r="2986" spans="1:8">
      <c r="A2986">
        <v>963.83</v>
      </c>
      <c r="B2986" s="19">
        <f>'[2]NP Inflow data'!F2986</f>
        <v>3.92286380260783</v>
      </c>
      <c r="C2986" s="13">
        <f t="shared" si="101"/>
        <v>3.92286380260783</v>
      </c>
      <c r="E2986">
        <v>903.83</v>
      </c>
      <c r="F2986" s="16">
        <f>'[2]NP Inflow data'!C2986</f>
        <v>6.5444335958865096</v>
      </c>
      <c r="G2986" s="16">
        <f t="shared" si="100"/>
        <v>-1.5540049241134906</v>
      </c>
      <c r="H2986">
        <v>903.83</v>
      </c>
    </row>
    <row r="2987" spans="1:8">
      <c r="A2987">
        <v>963.84</v>
      </c>
      <c r="B2987" s="19">
        <f>'[2]NP Inflow data'!F2987</f>
        <v>3.9293217281711801</v>
      </c>
      <c r="C2987" s="13">
        <f t="shared" si="101"/>
        <v>3.9293217281711801</v>
      </c>
      <c r="E2987">
        <v>903.84</v>
      </c>
      <c r="F2987" s="16">
        <f>'[2]NP Inflow data'!C2987</f>
        <v>6.5573070177755399</v>
      </c>
      <c r="G2987" s="16">
        <f t="shared" si="100"/>
        <v>-1.5411315022244603</v>
      </c>
      <c r="H2987">
        <v>903.84</v>
      </c>
    </row>
    <row r="2988" spans="1:8">
      <c r="A2988">
        <v>963.85</v>
      </c>
      <c r="B2988" s="19">
        <f>'[2]NP Inflow data'!F2988</f>
        <v>3.9358559923013501</v>
      </c>
      <c r="C2988" s="13">
        <f t="shared" si="101"/>
        <v>3.9358559923013501</v>
      </c>
      <c r="E2988">
        <v>903.85</v>
      </c>
      <c r="F2988" s="16">
        <f>'[2]NP Inflow data'!C2988</f>
        <v>6.5701905298692296</v>
      </c>
      <c r="G2988" s="16">
        <f t="shared" si="100"/>
        <v>-1.5282479901307706</v>
      </c>
      <c r="H2988">
        <v>903.85</v>
      </c>
    </row>
    <row r="2989" spans="1:8">
      <c r="A2989">
        <v>963.86</v>
      </c>
      <c r="B2989" s="19">
        <f>'[2]NP Inflow data'!F2989</f>
        <v>3.9424682716714798</v>
      </c>
      <c r="C2989" s="13">
        <f t="shared" si="101"/>
        <v>3.9424682716714798</v>
      </c>
      <c r="E2989">
        <v>903.86</v>
      </c>
      <c r="F2989" s="16">
        <f>'[2]NP Inflow data'!C2989</f>
        <v>6.5830837785119503</v>
      </c>
      <c r="G2989" s="16">
        <f t="shared" si="100"/>
        <v>-1.5153547414880499</v>
      </c>
      <c r="H2989">
        <v>903.86</v>
      </c>
    </row>
    <row r="2990" spans="1:8">
      <c r="A2990">
        <v>963.87</v>
      </c>
      <c r="B2990" s="19">
        <f>'[2]NP Inflow data'!F2990</f>
        <v>3.9491602429546901</v>
      </c>
      <c r="C2990" s="13">
        <f t="shared" si="101"/>
        <v>3.9491602429546901</v>
      </c>
      <c r="E2990">
        <v>903.87</v>
      </c>
      <c r="F2990" s="16">
        <f>'[2]NP Inflow data'!C2990</f>
        <v>6.5959864100480496</v>
      </c>
      <c r="G2990" s="16">
        <f t="shared" si="100"/>
        <v>-1.5024521099519506</v>
      </c>
      <c r="H2990">
        <v>903.87</v>
      </c>
    </row>
    <row r="2991" spans="1:8">
      <c r="A2991">
        <v>963.88</v>
      </c>
      <c r="B2991" s="19">
        <f>'[2]NP Inflow data'!F2991</f>
        <v>3.9559335828241098</v>
      </c>
      <c r="C2991" s="13">
        <f t="shared" si="101"/>
        <v>3.9559335828241098</v>
      </c>
      <c r="E2991">
        <v>903.88</v>
      </c>
      <c r="F2991" s="16">
        <f>'[2]NP Inflow data'!C2991</f>
        <v>6.6088980708219003</v>
      </c>
      <c r="G2991" s="16">
        <f t="shared" si="100"/>
        <v>-1.4895404491780999</v>
      </c>
      <c r="H2991">
        <v>903.88</v>
      </c>
    </row>
    <row r="2992" spans="1:8">
      <c r="A2992">
        <v>963.89</v>
      </c>
      <c r="B2992" s="19">
        <f>'[2]NP Inflow data'!F2992</f>
        <v>3.96278996795286</v>
      </c>
      <c r="C2992" s="13">
        <f t="shared" si="101"/>
        <v>3.96278996795286</v>
      </c>
      <c r="E2992">
        <v>903.89</v>
      </c>
      <c r="F2992" s="16">
        <f>'[2]NP Inflow data'!C2992</f>
        <v>6.6218184071778596</v>
      </c>
      <c r="G2992" s="16">
        <f t="shared" si="100"/>
        <v>-1.4766201128221406</v>
      </c>
      <c r="H2992">
        <v>903.89</v>
      </c>
    </row>
    <row r="2993" spans="1:8">
      <c r="A2993">
        <v>963.9</v>
      </c>
      <c r="B2993" s="19">
        <f>'[2]NP Inflow data'!F2993</f>
        <v>3.9697310750140802</v>
      </c>
      <c r="C2993" s="13">
        <f t="shared" si="101"/>
        <v>3.9697310750140802</v>
      </c>
      <c r="E2993">
        <v>903.9</v>
      </c>
      <c r="F2993" s="16">
        <f>'[2]NP Inflow data'!C2993</f>
        <v>6.6347470654602896</v>
      </c>
      <c r="G2993" s="16">
        <f t="shared" si="100"/>
        <v>-1.4636914545397106</v>
      </c>
      <c r="H2993">
        <v>903.9</v>
      </c>
    </row>
    <row r="2994" spans="1:8">
      <c r="A2994">
        <v>963.91</v>
      </c>
      <c r="B2994" s="19">
        <f>'[2]NP Inflow data'!F2994</f>
        <v>3.9767585806809</v>
      </c>
      <c r="C2994" s="13">
        <f t="shared" si="101"/>
        <v>3.9767585806809</v>
      </c>
      <c r="E2994">
        <v>903.91</v>
      </c>
      <c r="F2994" s="16">
        <f>'[2]NP Inflow data'!C2994</f>
        <v>6.6476836920135502</v>
      </c>
      <c r="G2994" s="16">
        <f t="shared" si="100"/>
        <v>-1.4507548279864499</v>
      </c>
      <c r="H2994">
        <v>903.91</v>
      </c>
    </row>
    <row r="2995" spans="1:8">
      <c r="A2995">
        <v>963.92</v>
      </c>
      <c r="B2995" s="19">
        <f>'[2]NP Inflow data'!F2995</f>
        <v>3.9838741616264302</v>
      </c>
      <c r="C2995" s="13">
        <f t="shared" si="101"/>
        <v>3.9838741616264302</v>
      </c>
      <c r="E2995">
        <v>903.92</v>
      </c>
      <c r="F2995" s="16">
        <f>'[2]NP Inflow data'!C2995</f>
        <v>6.660627933182</v>
      </c>
      <c r="G2995" s="16">
        <f t="shared" si="100"/>
        <v>-1.4378105868180002</v>
      </c>
      <c r="H2995">
        <v>903.92</v>
      </c>
    </row>
    <row r="2996" spans="1:8">
      <c r="A2996">
        <v>963.93</v>
      </c>
      <c r="B2996" s="19">
        <f>'[2]NP Inflow data'!F2996</f>
        <v>3.9910794945238099</v>
      </c>
      <c r="C2996" s="13">
        <f t="shared" si="101"/>
        <v>3.9910794945238099</v>
      </c>
      <c r="E2996">
        <v>903.93</v>
      </c>
      <c r="F2996" s="16">
        <f>'[2]NP Inflow data'!C2996</f>
        <v>6.6735794353099998</v>
      </c>
      <c r="G2996" s="16">
        <f t="shared" si="100"/>
        <v>-1.4248590846900004</v>
      </c>
      <c r="H2996">
        <v>903.93</v>
      </c>
    </row>
    <row r="2997" spans="1:8">
      <c r="A2997">
        <v>963.94</v>
      </c>
      <c r="B2997" s="19">
        <f>'[2]NP Inflow data'!F2997</f>
        <v>3.9983762560462499</v>
      </c>
      <c r="C2997" s="13">
        <f t="shared" si="101"/>
        <v>3.9983762560462499</v>
      </c>
      <c r="E2997">
        <v>903.94</v>
      </c>
      <c r="F2997" s="16">
        <f>'[2]NP Inflow data'!C2997</f>
        <v>6.6865378447420696</v>
      </c>
      <c r="G2997" s="16">
        <f t="shared" si="100"/>
        <v>-1.4119006752579306</v>
      </c>
      <c r="H2997">
        <v>903.94</v>
      </c>
    </row>
    <row r="2998" spans="1:8">
      <c r="A2998">
        <v>963.95</v>
      </c>
      <c r="B2998" s="19">
        <f>'[2]NP Inflow data'!F2998</f>
        <v>4.0057661228667101</v>
      </c>
      <c r="C2998" s="13">
        <f t="shared" si="101"/>
        <v>4.0057661228667101</v>
      </c>
      <c r="E2998">
        <v>903.95</v>
      </c>
      <c r="F2998" s="16">
        <f>'[2]NP Inflow data'!C2998</f>
        <v>6.6995028078222596</v>
      </c>
      <c r="G2998" s="16">
        <f t="shared" si="100"/>
        <v>-1.3989357121777406</v>
      </c>
      <c r="H2998">
        <v>903.95</v>
      </c>
    </row>
    <row r="2999" spans="1:8">
      <c r="A2999">
        <v>963.96</v>
      </c>
      <c r="B2999" s="19">
        <f>'[2]NP Inflow data'!F2999</f>
        <v>4.0132507716583996</v>
      </c>
      <c r="C2999" s="13">
        <f t="shared" si="101"/>
        <v>4.0132507716583996</v>
      </c>
      <c r="E2999">
        <v>903.96</v>
      </c>
      <c r="F2999" s="16">
        <f>'[2]NP Inflow data'!C2999</f>
        <v>6.7124739708950898</v>
      </c>
      <c r="G2999" s="16">
        <f t="shared" si="100"/>
        <v>-1.3859645491049104</v>
      </c>
      <c r="H2999">
        <v>903.96</v>
      </c>
    </row>
    <row r="3000" spans="1:8">
      <c r="A3000">
        <v>963.97</v>
      </c>
      <c r="B3000" s="19">
        <f>'[2]NP Inflow data'!F3000</f>
        <v>4.0208318790944402</v>
      </c>
      <c r="C3000" s="13">
        <f t="shared" si="101"/>
        <v>4.0208318790944402</v>
      </c>
      <c r="E3000">
        <v>903.97</v>
      </c>
      <c r="F3000" s="16">
        <f>'[2]NP Inflow data'!C3000</f>
        <v>6.7254509803049203</v>
      </c>
      <c r="G3000" s="16">
        <f t="shared" si="100"/>
        <v>-1.3729875396950799</v>
      </c>
      <c r="H3000">
        <v>903.97</v>
      </c>
    </row>
    <row r="3001" spans="1:8">
      <c r="A3001">
        <v>963.98</v>
      </c>
      <c r="B3001" s="19">
        <f>'[2]NP Inflow data'!F3001</f>
        <v>4.0285111218479699</v>
      </c>
      <c r="C3001" s="13">
        <f t="shared" si="101"/>
        <v>4.0285111218479699</v>
      </c>
      <c r="E3001">
        <v>903.98</v>
      </c>
      <c r="F3001" s="16">
        <f>'[2]NP Inflow data'!C3001</f>
        <v>6.7384334823960996</v>
      </c>
      <c r="G3001" s="16">
        <f t="shared" si="100"/>
        <v>-1.3600050376039006</v>
      </c>
      <c r="H3001">
        <v>903.98</v>
      </c>
    </row>
    <row r="3002" spans="1:8">
      <c r="A3002">
        <v>963.99</v>
      </c>
      <c r="B3002" s="19">
        <f>'[2]NP Inflow data'!F3002</f>
        <v>4.0362901765921197</v>
      </c>
      <c r="C3002" s="13">
        <f t="shared" si="101"/>
        <v>4.0362901765921197</v>
      </c>
      <c r="E3002">
        <v>903.99</v>
      </c>
      <c r="F3002" s="16">
        <f>'[2]NP Inflow data'!C3002</f>
        <v>6.7514211235130102</v>
      </c>
      <c r="G3002" s="16">
        <f t="shared" si="100"/>
        <v>-1.34701739648699</v>
      </c>
      <c r="H3002">
        <v>903.99</v>
      </c>
    </row>
    <row r="3003" spans="1:8">
      <c r="A3003">
        <v>964</v>
      </c>
      <c r="B3003" s="19">
        <f>'[2]NP Inflow data'!F3003</f>
        <v>4.0441707200000003</v>
      </c>
      <c r="C3003" s="13">
        <f t="shared" si="101"/>
        <v>4.0441707200000003</v>
      </c>
      <c r="E3003">
        <v>904</v>
      </c>
      <c r="F3003" s="16">
        <f>'[2]NP Inflow data'!C3003</f>
        <v>6.7644135500000004</v>
      </c>
      <c r="G3003" s="16">
        <f t="shared" si="100"/>
        <v>-1.3340249699999998</v>
      </c>
      <c r="H3003">
        <v>904</v>
      </c>
    </row>
    <row r="3004" spans="1:8">
      <c r="A3004">
        <v>964.01</v>
      </c>
      <c r="B3004" s="19">
        <f>'[2]NP Inflow data'!F3004</f>
        <v>4.0521539865585101</v>
      </c>
      <c r="C3004" s="13">
        <f t="shared" si="101"/>
        <v>4.0521539865585101</v>
      </c>
      <c r="E3004">
        <v>904.01</v>
      </c>
      <c r="F3004" s="16">
        <f>'[2]NP Inflow data'!C3004</f>
        <v>6.7774104795402996</v>
      </c>
      <c r="G3004" s="16">
        <f t="shared" si="100"/>
        <v>-1.3210280404597006</v>
      </c>
      <c r="H3004">
        <v>904.01</v>
      </c>
    </row>
    <row r="3005" spans="1:8">
      <c r="A3005">
        <v>964.02</v>
      </c>
      <c r="B3005" s="19">
        <f>'[2]NP Inflow data'!F3005</f>
        <v>4.06023944200959</v>
      </c>
      <c r="C3005" s="13">
        <f t="shared" si="101"/>
        <v>4.06023944200959</v>
      </c>
      <c r="E3005">
        <v>904.02</v>
      </c>
      <c r="F3005" s="16">
        <f>'[2]NP Inflow data'!C3005</f>
        <v>6.7904119151726698</v>
      </c>
      <c r="G3005" s="16">
        <f t="shared" si="100"/>
        <v>-1.3080266048273304</v>
      </c>
      <c r="H3005">
        <v>904.02</v>
      </c>
    </row>
    <row r="3006" spans="1:8">
      <c r="A3006">
        <v>964.03</v>
      </c>
      <c r="B3006" s="19">
        <f>'[2]NP Inflow data'!F3006</f>
        <v>4.0684261099089296</v>
      </c>
      <c r="C3006" s="13">
        <f t="shared" si="101"/>
        <v>4.0684261099089296</v>
      </c>
      <c r="E3006">
        <v>904.03</v>
      </c>
      <c r="F3006" s="16">
        <f>'[2]NP Inflow data'!C3006</f>
        <v>6.8034179312746996</v>
      </c>
      <c r="G3006" s="16">
        <f t="shared" si="100"/>
        <v>-1.2950205887253006</v>
      </c>
      <c r="H3006">
        <v>904.03</v>
      </c>
    </row>
    <row r="3007" spans="1:8">
      <c r="A3007">
        <v>964.04</v>
      </c>
      <c r="B3007" s="19">
        <f>'[2]NP Inflow data'!F3007</f>
        <v>4.0767130138122196</v>
      </c>
      <c r="C3007" s="13">
        <f t="shared" si="101"/>
        <v>4.0767130138122196</v>
      </c>
      <c r="E3007">
        <v>904.04</v>
      </c>
      <c r="F3007" s="16">
        <f>'[2]NP Inflow data'!C3007</f>
        <v>6.8164286022240201</v>
      </c>
      <c r="G3007" s="16">
        <f t="shared" si="100"/>
        <v>-1.2820099177759801</v>
      </c>
      <c r="H3007">
        <v>904.04</v>
      </c>
    </row>
    <row r="3008" spans="1:8">
      <c r="A3008">
        <v>964.05</v>
      </c>
      <c r="B3008" s="19">
        <f>'[2]NP Inflow data'!F3008</f>
        <v>4.0850991772751497</v>
      </c>
      <c r="C3008" s="13">
        <f t="shared" si="101"/>
        <v>4.0850991772751497</v>
      </c>
      <c r="E3008">
        <v>904.05</v>
      </c>
      <c r="F3008" s="16">
        <f>'[2]NP Inflow data'!C3008</f>
        <v>6.8294440023982403</v>
      </c>
      <c r="G3008" s="16">
        <f t="shared" si="100"/>
        <v>-1.2689945176017599</v>
      </c>
      <c r="H3008">
        <v>904.05</v>
      </c>
    </row>
    <row r="3009" spans="1:8">
      <c r="A3009">
        <v>964.06</v>
      </c>
      <c r="B3009" s="19">
        <f>'[2]NP Inflow data'!F3009</f>
        <v>4.0935836238534398</v>
      </c>
      <c r="C3009" s="13">
        <f t="shared" si="101"/>
        <v>4.0935836238534398</v>
      </c>
      <c r="E3009">
        <v>904.06</v>
      </c>
      <c r="F3009" s="16">
        <f>'[2]NP Inflow data'!C3009</f>
        <v>6.8424642061749799</v>
      </c>
      <c r="G3009" s="16">
        <f t="shared" si="100"/>
        <v>-1.2559743138250203</v>
      </c>
      <c r="H3009">
        <v>904.06</v>
      </c>
    </row>
    <row r="3010" spans="1:8">
      <c r="A3010">
        <v>964.07</v>
      </c>
      <c r="B3010" s="19">
        <f>'[2]NP Inflow data'!F3010</f>
        <v>4.1021653771028603</v>
      </c>
      <c r="C3010" s="13">
        <f t="shared" si="101"/>
        <v>4.1021653771028603</v>
      </c>
      <c r="E3010">
        <v>904.07</v>
      </c>
      <c r="F3010" s="16">
        <f>'[2]NP Inflow data'!C3010</f>
        <v>6.8554892879320004</v>
      </c>
      <c r="G3010" s="16">
        <f t="shared" si="100"/>
        <v>-1.2429492320679998</v>
      </c>
      <c r="H3010">
        <v>904.07</v>
      </c>
    </row>
    <row r="3011" spans="1:8">
      <c r="A3011">
        <v>964.08</v>
      </c>
      <c r="B3011" s="19">
        <f>'[2]NP Inflow data'!F3011</f>
        <v>4.1108434605789199</v>
      </c>
      <c r="C3011" s="13">
        <f t="shared" si="101"/>
        <v>4.1108434605789199</v>
      </c>
      <c r="E3011">
        <v>904.08</v>
      </c>
      <c r="F3011" s="16">
        <f>'[2]NP Inflow data'!C3011</f>
        <v>6.8685193220466099</v>
      </c>
      <c r="G3011" s="16">
        <f t="shared" si="100"/>
        <v>-1.2299191979533903</v>
      </c>
      <c r="H3011">
        <v>904.08</v>
      </c>
    </row>
    <row r="3012" spans="1:8">
      <c r="A3012">
        <v>964.09</v>
      </c>
      <c r="B3012" s="19">
        <f>'[2]NP Inflow data'!F3012</f>
        <v>4.1196168978374201</v>
      </c>
      <c r="C3012" s="13">
        <f t="shared" si="101"/>
        <v>4.1196168978374201</v>
      </c>
      <c r="E3012">
        <v>904.09</v>
      </c>
      <c r="F3012" s="16">
        <f>'[2]NP Inflow data'!C3012</f>
        <v>6.8815543828965797</v>
      </c>
      <c r="G3012" s="16">
        <f t="shared" si="100"/>
        <v>-1.2168841371034205</v>
      </c>
      <c r="H3012">
        <v>904.09</v>
      </c>
    </row>
    <row r="3013" spans="1:8">
      <c r="A3013">
        <v>964.1</v>
      </c>
      <c r="B3013" s="19">
        <f>'[2]NP Inflow data'!F3013</f>
        <v>4.12848471243404</v>
      </c>
      <c r="C3013" s="13">
        <f t="shared" si="101"/>
        <v>4.12848471243404</v>
      </c>
      <c r="E3013">
        <v>904.1</v>
      </c>
      <c r="F3013" s="16">
        <f>'[2]NP Inflow data'!C3013</f>
        <v>6.8945945448595296</v>
      </c>
      <c r="G3013" s="16">
        <f t="shared" ref="G3013:G3076" si="102">F3013-$F$3103</f>
        <v>-1.2038439751404706</v>
      </c>
      <c r="H3013">
        <v>904.1</v>
      </c>
    </row>
    <row r="3014" spans="1:8">
      <c r="A3014">
        <v>964.11</v>
      </c>
      <c r="B3014" s="19">
        <f>'[2]NP Inflow data'!F3014</f>
        <v>4.13744592792448</v>
      </c>
      <c r="C3014" s="13">
        <f t="shared" ref="C3014:C3077" si="103">B3014-$B$24</f>
        <v>4.13744592792448</v>
      </c>
      <c r="E3014">
        <v>904.11</v>
      </c>
      <c r="F3014" s="16">
        <f>'[2]NP Inflow data'!C3014</f>
        <v>6.9076398823130596</v>
      </c>
      <c r="G3014" s="16">
        <f t="shared" si="102"/>
        <v>-1.1907986376869406</v>
      </c>
      <c r="H3014">
        <v>904.11</v>
      </c>
    </row>
    <row r="3015" spans="1:8">
      <c r="A3015">
        <v>964.12</v>
      </c>
      <c r="B3015" s="19">
        <f>'[2]NP Inflow data'!F3015</f>
        <v>4.1464995678644403</v>
      </c>
      <c r="C3015" s="13">
        <f t="shared" si="103"/>
        <v>4.1464995678644403</v>
      </c>
      <c r="E3015">
        <v>904.12</v>
      </c>
      <c r="F3015" s="16">
        <f>'[2]NP Inflow data'!C3015</f>
        <v>6.9206904696347999</v>
      </c>
      <c r="G3015" s="16">
        <f t="shared" si="102"/>
        <v>-1.1777480503652002</v>
      </c>
      <c r="H3015">
        <v>904.12</v>
      </c>
    </row>
    <row r="3016" spans="1:8">
      <c r="A3016">
        <v>964.13</v>
      </c>
      <c r="B3016" s="19">
        <f>'[2]NP Inflow data'!F3016</f>
        <v>4.1556446558096196</v>
      </c>
      <c r="C3016" s="13">
        <f t="shared" si="103"/>
        <v>4.1556446558096196</v>
      </c>
      <c r="E3016">
        <v>904.13</v>
      </c>
      <c r="F3016" s="16">
        <f>'[2]NP Inflow data'!C3016</f>
        <v>6.9337463812023596</v>
      </c>
      <c r="G3016" s="16">
        <f t="shared" si="102"/>
        <v>-1.1646921387976406</v>
      </c>
      <c r="H3016">
        <v>904.13</v>
      </c>
    </row>
    <row r="3017" spans="1:8">
      <c r="A3017">
        <v>964.14</v>
      </c>
      <c r="B3017" s="19">
        <f>'[2]NP Inflow data'!F3017</f>
        <v>4.1648802153156996</v>
      </c>
      <c r="C3017" s="13">
        <f t="shared" si="103"/>
        <v>4.1648802153156996</v>
      </c>
      <c r="E3017">
        <v>904.14</v>
      </c>
      <c r="F3017" s="16">
        <f>'[2]NP Inflow data'!C3017</f>
        <v>6.9468076913933396</v>
      </c>
      <c r="G3017" s="16">
        <f t="shared" si="102"/>
        <v>-1.1516308286066606</v>
      </c>
      <c r="H3017">
        <v>904.14</v>
      </c>
    </row>
    <row r="3018" spans="1:8">
      <c r="A3018">
        <v>964.15</v>
      </c>
      <c r="B3018" s="19">
        <f>'[2]NP Inflow data'!F3018</f>
        <v>4.1742052699383896</v>
      </c>
      <c r="C3018" s="13">
        <f t="shared" si="103"/>
        <v>4.1742052699383896</v>
      </c>
      <c r="E3018">
        <v>904.15</v>
      </c>
      <c r="F3018" s="16">
        <f>'[2]NP Inflow data'!C3018</f>
        <v>6.95987447458538</v>
      </c>
      <c r="G3018" s="16">
        <f t="shared" si="102"/>
        <v>-1.1385640454146202</v>
      </c>
      <c r="H3018">
        <v>904.15</v>
      </c>
    </row>
    <row r="3019" spans="1:8">
      <c r="A3019">
        <v>964.16</v>
      </c>
      <c r="B3019" s="19">
        <f>'[2]NP Inflow data'!F3019</f>
        <v>4.1836188432333801</v>
      </c>
      <c r="C3019" s="13">
        <f t="shared" si="103"/>
        <v>4.1836188432333801</v>
      </c>
      <c r="E3019">
        <v>904.16</v>
      </c>
      <c r="F3019" s="16">
        <f>'[2]NP Inflow data'!C3019</f>
        <v>6.9729468051560799</v>
      </c>
      <c r="G3019" s="16">
        <f t="shared" si="102"/>
        <v>-1.1254917148439203</v>
      </c>
      <c r="H3019">
        <v>904.16</v>
      </c>
    </row>
    <row r="3020" spans="1:8">
      <c r="A3020">
        <v>964.17</v>
      </c>
      <c r="B3020" s="19">
        <f>'[2]NP Inflow data'!F3020</f>
        <v>4.1931199587563599</v>
      </c>
      <c r="C3020" s="13">
        <f t="shared" si="103"/>
        <v>4.1931199587563599</v>
      </c>
      <c r="E3020">
        <v>904.17</v>
      </c>
      <c r="F3020" s="16">
        <f>'[2]NP Inflow data'!C3020</f>
        <v>6.9860247574830501</v>
      </c>
      <c r="G3020" s="16">
        <f t="shared" si="102"/>
        <v>-1.1124137625169501</v>
      </c>
      <c r="H3020">
        <v>904.17</v>
      </c>
    </row>
    <row r="3021" spans="1:8">
      <c r="A3021">
        <v>964.18</v>
      </c>
      <c r="B3021" s="19">
        <f>'[2]NP Inflow data'!F3021</f>
        <v>4.2027076400630401</v>
      </c>
      <c r="C3021" s="13">
        <f t="shared" si="103"/>
        <v>4.2027076400630401</v>
      </c>
      <c r="E3021">
        <v>904.18</v>
      </c>
      <c r="F3021" s="16">
        <f>'[2]NP Inflow data'!C3021</f>
        <v>6.9991084059439199</v>
      </c>
      <c r="G3021" s="16">
        <f t="shared" si="102"/>
        <v>-1.0993301140560803</v>
      </c>
      <c r="H3021">
        <v>904.18</v>
      </c>
    </row>
    <row r="3022" spans="1:8">
      <c r="A3022">
        <v>964.19</v>
      </c>
      <c r="B3022" s="19">
        <f>'[2]NP Inflow data'!F3022</f>
        <v>4.2123809107092098</v>
      </c>
      <c r="C3022" s="13">
        <f t="shared" si="103"/>
        <v>4.2123809107092098</v>
      </c>
      <c r="E3022">
        <v>904.19</v>
      </c>
      <c r="F3022" s="16">
        <f>'[2]NP Inflow data'!C3022</f>
        <v>7.0121978249164396</v>
      </c>
      <c r="G3022" s="16">
        <f t="shared" si="102"/>
        <v>-1.0862406950835606</v>
      </c>
      <c r="H3022">
        <v>904.19</v>
      </c>
    </row>
    <row r="3023" spans="1:8">
      <c r="A3023">
        <v>964.2</v>
      </c>
      <c r="B3023" s="19">
        <f>'[2]NP Inflow data'!F3023</f>
        <v>4.2221387942503501</v>
      </c>
      <c r="C3023" s="13">
        <f t="shared" si="103"/>
        <v>4.2221387942503501</v>
      </c>
      <c r="E3023">
        <v>904.2</v>
      </c>
      <c r="F3023" s="16">
        <f>'[2]NP Inflow data'!C3023</f>
        <v>7.0252930887779304</v>
      </c>
      <c r="G3023" s="16">
        <f t="shared" si="102"/>
        <v>-1.0731454312220698</v>
      </c>
      <c r="H3023">
        <v>904.2</v>
      </c>
    </row>
    <row r="3024" spans="1:8">
      <c r="A3024">
        <v>964.21</v>
      </c>
      <c r="B3024" s="19">
        <f>'[2]NP Inflow data'!F3024</f>
        <v>4.2319803142422696</v>
      </c>
      <c r="C3024" s="13">
        <f t="shared" si="103"/>
        <v>4.2319803142422696</v>
      </c>
      <c r="E3024">
        <v>904.21</v>
      </c>
      <c r="F3024" s="16">
        <f>'[2]NP Inflow data'!C3024</f>
        <v>7.0383942719061503</v>
      </c>
      <c r="G3024" s="16">
        <f t="shared" si="102"/>
        <v>-1.0600442480938499</v>
      </c>
      <c r="H3024">
        <v>904.21</v>
      </c>
    </row>
    <row r="3025" spans="1:8">
      <c r="A3025">
        <v>964.22</v>
      </c>
      <c r="B3025" s="19">
        <f>'[2]NP Inflow data'!F3025</f>
        <v>4.2419044942406696</v>
      </c>
      <c r="C3025" s="13">
        <f t="shared" si="103"/>
        <v>4.2419044942406696</v>
      </c>
      <c r="E3025">
        <v>904.22</v>
      </c>
      <c r="F3025" s="16">
        <f>'[2]NP Inflow data'!C3025</f>
        <v>7.0515014486787297</v>
      </c>
      <c r="G3025" s="16">
        <f t="shared" si="102"/>
        <v>-1.0469370713212705</v>
      </c>
      <c r="H3025">
        <v>904.22</v>
      </c>
    </row>
    <row r="3026" spans="1:8">
      <c r="A3026">
        <v>964.23</v>
      </c>
      <c r="B3026" s="19">
        <f>'[2]NP Inflow data'!F3026</f>
        <v>4.2519103578012301</v>
      </c>
      <c r="C3026" s="13">
        <f t="shared" si="103"/>
        <v>4.2519103578012301</v>
      </c>
      <c r="E3026">
        <v>904.23</v>
      </c>
      <c r="F3026" s="16">
        <f>'[2]NP Inflow data'!C3026</f>
        <v>7.0646146934732696</v>
      </c>
      <c r="G3026" s="16">
        <f t="shared" si="102"/>
        <v>-1.0338238265267305</v>
      </c>
      <c r="H3026">
        <v>904.23</v>
      </c>
    </row>
    <row r="3027" spans="1:8">
      <c r="A3027">
        <v>964.24</v>
      </c>
      <c r="B3027" s="19">
        <f>'[2]NP Inflow data'!F3027</f>
        <v>4.2619969284796602</v>
      </c>
      <c r="C3027" s="13">
        <f t="shared" si="103"/>
        <v>4.2619969284796602</v>
      </c>
      <c r="E3027">
        <v>904.24</v>
      </c>
      <c r="F3027" s="16">
        <f>'[2]NP Inflow data'!C3027</f>
        <v>7.0777340806673896</v>
      </c>
      <c r="G3027" s="16">
        <f t="shared" si="102"/>
        <v>-1.0207044393326106</v>
      </c>
      <c r="H3027">
        <v>904.24</v>
      </c>
    </row>
    <row r="3028" spans="1:8">
      <c r="A3028">
        <v>964.25</v>
      </c>
      <c r="B3028" s="19">
        <f>'[2]NP Inflow data'!F3028</f>
        <v>4.2721632298316399</v>
      </c>
      <c r="C3028" s="13">
        <f t="shared" si="103"/>
        <v>4.2721632298316399</v>
      </c>
      <c r="E3028">
        <v>904.25</v>
      </c>
      <c r="F3028" s="16">
        <f>'[2]NP Inflow data'!C3028</f>
        <v>7.0908596846387004</v>
      </c>
      <c r="G3028" s="16">
        <f t="shared" si="102"/>
        <v>-1.0075788353612998</v>
      </c>
      <c r="H3028">
        <v>904.25</v>
      </c>
    </row>
    <row r="3029" spans="1:8">
      <c r="A3029">
        <v>964.26</v>
      </c>
      <c r="B3029" s="19">
        <f>'[2]NP Inflow data'!F3029</f>
        <v>4.2824082854128802</v>
      </c>
      <c r="C3029" s="13">
        <f t="shared" si="103"/>
        <v>4.2824082854128802</v>
      </c>
      <c r="E3029">
        <v>904.26</v>
      </c>
      <c r="F3029" s="16">
        <f>'[2]NP Inflow data'!C3029</f>
        <v>7.1039915797648296</v>
      </c>
      <c r="G3029" s="16">
        <f t="shared" si="102"/>
        <v>-0.99444694023517055</v>
      </c>
      <c r="H3029">
        <v>904.26</v>
      </c>
    </row>
    <row r="3030" spans="1:8">
      <c r="A3030">
        <v>964.27</v>
      </c>
      <c r="B3030" s="19">
        <f>'[2]NP Inflow data'!F3030</f>
        <v>4.29273111877907</v>
      </c>
      <c r="C3030" s="13">
        <f t="shared" si="103"/>
        <v>4.29273111877907</v>
      </c>
      <c r="E3030">
        <v>904.27</v>
      </c>
      <c r="F3030" s="16">
        <f>'[2]NP Inflow data'!C3030</f>
        <v>7.1171298404233703</v>
      </c>
      <c r="G3030" s="16">
        <f t="shared" si="102"/>
        <v>-0.98130867957662993</v>
      </c>
      <c r="H3030">
        <v>904.27</v>
      </c>
    </row>
    <row r="3031" spans="1:8">
      <c r="A3031">
        <v>964.28</v>
      </c>
      <c r="B3031" s="19">
        <f>'[2]NP Inflow data'!F3031</f>
        <v>4.3031307534859096</v>
      </c>
      <c r="C3031" s="13">
        <f t="shared" si="103"/>
        <v>4.3031307534859096</v>
      </c>
      <c r="E3031">
        <v>904.28</v>
      </c>
      <c r="F3031" s="16">
        <f>'[2]NP Inflow data'!C3031</f>
        <v>7.1302745409919499</v>
      </c>
      <c r="G3031" s="16">
        <f t="shared" si="102"/>
        <v>-0.96816397900805029</v>
      </c>
      <c r="H3031">
        <v>904.28</v>
      </c>
    </row>
    <row r="3032" spans="1:8">
      <c r="A3032">
        <v>964.29</v>
      </c>
      <c r="B3032" s="19">
        <f>'[2]NP Inflow data'!F3032</f>
        <v>4.3136062130890904</v>
      </c>
      <c r="C3032" s="13">
        <f t="shared" si="103"/>
        <v>4.3136062130890904</v>
      </c>
      <c r="E3032">
        <v>904.29</v>
      </c>
      <c r="F3032" s="16">
        <f>'[2]NP Inflow data'!C3032</f>
        <v>7.1434257558481802</v>
      </c>
      <c r="G3032" s="16">
        <f t="shared" si="102"/>
        <v>-0.95501276415182002</v>
      </c>
      <c r="H3032">
        <v>904.29</v>
      </c>
    </row>
    <row r="3033" spans="1:8">
      <c r="A3033">
        <v>964.3</v>
      </c>
      <c r="B3033" s="19">
        <f>'[2]NP Inflow data'!F3033</f>
        <v>4.3241565211442996</v>
      </c>
      <c r="C3033" s="13">
        <f t="shared" si="103"/>
        <v>4.3241565211442996</v>
      </c>
      <c r="E3033">
        <v>904.3</v>
      </c>
      <c r="F3033" s="16">
        <f>'[2]NP Inflow data'!C3033</f>
        <v>7.1565835593696798</v>
      </c>
      <c r="G3033" s="16">
        <f t="shared" si="102"/>
        <v>-0.94185496063032037</v>
      </c>
      <c r="H3033">
        <v>904.3</v>
      </c>
    </row>
    <row r="3034" spans="1:8">
      <c r="A3034">
        <v>964.31</v>
      </c>
      <c r="B3034" s="19">
        <f>'[2]NP Inflow data'!F3034</f>
        <v>4.3347807012072499</v>
      </c>
      <c r="C3034" s="13">
        <f t="shared" si="103"/>
        <v>4.3347807012072499</v>
      </c>
      <c r="E3034">
        <v>904.31</v>
      </c>
      <c r="F3034" s="16">
        <f>'[2]NP Inflow data'!C3034</f>
        <v>7.1697480259340596</v>
      </c>
      <c r="G3034" s="16">
        <f t="shared" si="102"/>
        <v>-0.92869049406594062</v>
      </c>
      <c r="H3034">
        <v>904.31</v>
      </c>
    </row>
    <row r="3035" spans="1:8">
      <c r="A3035">
        <v>964.32</v>
      </c>
      <c r="B3035" s="19">
        <f>'[2]NP Inflow data'!F3035</f>
        <v>4.3454777768337403</v>
      </c>
      <c r="C3035" s="13">
        <f t="shared" si="103"/>
        <v>4.3454777768337403</v>
      </c>
      <c r="E3035">
        <v>904.32</v>
      </c>
      <c r="F3035" s="16">
        <f>'[2]NP Inflow data'!C3035</f>
        <v>7.18291922991909</v>
      </c>
      <c r="G3035" s="16">
        <f t="shared" si="102"/>
        <v>-0.91551929008091015</v>
      </c>
      <c r="H3035">
        <v>904.32</v>
      </c>
    </row>
    <row r="3036" spans="1:8">
      <c r="A3036">
        <v>964.33</v>
      </c>
      <c r="B3036" s="19">
        <f>'[2]NP Inflow data'!F3036</f>
        <v>4.3562467715792401</v>
      </c>
      <c r="C3036" s="13">
        <f t="shared" si="103"/>
        <v>4.3562467715792401</v>
      </c>
      <c r="E3036">
        <v>904.33</v>
      </c>
      <c r="F3036" s="16">
        <f>'[2]NP Inflow data'!C3036</f>
        <v>7.19609724570208</v>
      </c>
      <c r="G3036" s="16">
        <f t="shared" si="102"/>
        <v>-0.90234127429792022</v>
      </c>
      <c r="H3036">
        <v>904.33</v>
      </c>
    </row>
    <row r="3037" spans="1:8">
      <c r="A3037">
        <v>964.34</v>
      </c>
      <c r="B3037" s="19">
        <f>'[2]NP Inflow data'!F3037</f>
        <v>4.36708670899956</v>
      </c>
      <c r="C3037" s="13">
        <f t="shared" si="103"/>
        <v>4.36708670899956</v>
      </c>
      <c r="E3037">
        <v>904.34</v>
      </c>
      <c r="F3037" s="16">
        <f>'[2]NP Inflow data'!C3037</f>
        <v>7.2092821476607902</v>
      </c>
      <c r="G3037" s="16">
        <f t="shared" si="102"/>
        <v>-0.88915637233920997</v>
      </c>
      <c r="H3037">
        <v>904.34</v>
      </c>
    </row>
    <row r="3038" spans="1:8">
      <c r="A3038">
        <v>964.35</v>
      </c>
      <c r="B3038" s="19">
        <f>'[2]NP Inflow data'!F3038</f>
        <v>4.3779966126503904</v>
      </c>
      <c r="C3038" s="13">
        <f t="shared" si="103"/>
        <v>4.3779966126503904</v>
      </c>
      <c r="E3038">
        <v>904.35</v>
      </c>
      <c r="F3038" s="16">
        <f>'[2]NP Inflow data'!C3038</f>
        <v>7.2224740101728502</v>
      </c>
      <c r="G3038" s="16">
        <f t="shared" si="102"/>
        <v>-0.87596450982715002</v>
      </c>
      <c r="H3038">
        <v>904.35</v>
      </c>
    </row>
    <row r="3039" spans="1:8">
      <c r="A3039">
        <v>964.36</v>
      </c>
      <c r="B3039" s="19">
        <f>'[2]NP Inflow data'!F3039</f>
        <v>4.38897550608743</v>
      </c>
      <c r="C3039" s="13">
        <f t="shared" si="103"/>
        <v>4.38897550608743</v>
      </c>
      <c r="E3039">
        <v>904.36</v>
      </c>
      <c r="F3039" s="16">
        <f>'[2]NP Inflow data'!C3039</f>
        <v>7.2356729076158501</v>
      </c>
      <c r="G3039" s="16">
        <f t="shared" si="102"/>
        <v>-0.86276561238415006</v>
      </c>
      <c r="H3039">
        <v>904.36</v>
      </c>
    </row>
    <row r="3040" spans="1:8">
      <c r="A3040">
        <v>964.37</v>
      </c>
      <c r="B3040" s="19">
        <f>'[2]NP Inflow data'!F3040</f>
        <v>4.4000224128663801</v>
      </c>
      <c r="C3040" s="13">
        <f t="shared" si="103"/>
        <v>4.4000224128663801</v>
      </c>
      <c r="E3040">
        <v>904.37</v>
      </c>
      <c r="F3040" s="16">
        <f>'[2]NP Inflow data'!C3040</f>
        <v>7.2488789143674301</v>
      </c>
      <c r="G3040" s="16">
        <f t="shared" si="102"/>
        <v>-0.84955960563257005</v>
      </c>
      <c r="H3040">
        <v>904.37</v>
      </c>
    </row>
    <row r="3041" spans="1:8">
      <c r="A3041">
        <v>964.38</v>
      </c>
      <c r="B3041" s="19">
        <f>'[2]NP Inflow data'!F3041</f>
        <v>4.4111363565429196</v>
      </c>
      <c r="C3041" s="13">
        <f t="shared" si="103"/>
        <v>4.4111363565429196</v>
      </c>
      <c r="E3041">
        <v>904.38</v>
      </c>
      <c r="F3041" s="16">
        <f>'[2]NP Inflow data'!C3041</f>
        <v>7.2620921048051903</v>
      </c>
      <c r="G3041" s="16">
        <f t="shared" si="102"/>
        <v>-0.8363464151948099</v>
      </c>
      <c r="H3041">
        <v>904.38</v>
      </c>
    </row>
    <row r="3042" spans="1:8">
      <c r="A3042">
        <v>964.39</v>
      </c>
      <c r="B3042" s="19">
        <f>'[2]NP Inflow data'!F3042</f>
        <v>4.4223163606727596</v>
      </c>
      <c r="C3042" s="13">
        <f t="shared" si="103"/>
        <v>4.4223163606727596</v>
      </c>
      <c r="E3042">
        <v>904.39</v>
      </c>
      <c r="F3042" s="16">
        <f>'[2]NP Inflow data'!C3042</f>
        <v>7.2753125533067502</v>
      </c>
      <c r="G3042" s="16">
        <f t="shared" si="102"/>
        <v>-0.82312596669325</v>
      </c>
      <c r="H3042">
        <v>904.39</v>
      </c>
    </row>
    <row r="3043" spans="1:8">
      <c r="A3043">
        <v>964.4</v>
      </c>
      <c r="B3043" s="19">
        <f>'[2]NP Inflow data'!F3043</f>
        <v>4.4335614488116004</v>
      </c>
      <c r="C3043" s="13">
        <f t="shared" si="103"/>
        <v>4.4335614488116004</v>
      </c>
      <c r="E3043">
        <v>904.4</v>
      </c>
      <c r="F3043" s="16">
        <f>'[2]NP Inflow data'!C3043</f>
        <v>7.2885403342497197</v>
      </c>
      <c r="G3043" s="16">
        <f t="shared" si="102"/>
        <v>-0.8098981857502805</v>
      </c>
      <c r="H3043">
        <v>904.4</v>
      </c>
    </row>
    <row r="3044" spans="1:8">
      <c r="A3044">
        <v>964.41</v>
      </c>
      <c r="B3044" s="19">
        <f>'[2]NP Inflow data'!F3044</f>
        <v>4.4448706445151203</v>
      </c>
      <c r="C3044" s="13">
        <f t="shared" si="103"/>
        <v>4.4448706445151203</v>
      </c>
      <c r="E3044">
        <v>904.41</v>
      </c>
      <c r="F3044" s="16">
        <f>'[2]NP Inflow data'!C3044</f>
        <v>7.3017755220117202</v>
      </c>
      <c r="G3044" s="16">
        <f t="shared" si="102"/>
        <v>-0.79666299798828</v>
      </c>
      <c r="H3044">
        <v>904.41</v>
      </c>
    </row>
    <row r="3045" spans="1:8">
      <c r="A3045">
        <v>964.42</v>
      </c>
      <c r="B3045" s="19">
        <f>'[2]NP Inflow data'!F3045</f>
        <v>4.4562429713390204</v>
      </c>
      <c r="C3045" s="13">
        <f t="shared" si="103"/>
        <v>4.4562429713390204</v>
      </c>
      <c r="E3045">
        <v>904.42</v>
      </c>
      <c r="F3045" s="16">
        <f>'[2]NP Inflow data'!C3045</f>
        <v>7.3150181909703704</v>
      </c>
      <c r="G3045" s="16">
        <f t="shared" si="102"/>
        <v>-0.78342032902962977</v>
      </c>
      <c r="H3045">
        <v>904.42</v>
      </c>
    </row>
    <row r="3046" spans="1:8">
      <c r="A3046">
        <v>964.43</v>
      </c>
      <c r="B3046" s="19">
        <f>'[2]NP Inflow data'!F3046</f>
        <v>4.4676774528390002</v>
      </c>
      <c r="C3046" s="13">
        <f t="shared" si="103"/>
        <v>4.4676774528390002</v>
      </c>
      <c r="E3046">
        <v>904.43</v>
      </c>
      <c r="F3046" s="16">
        <f>'[2]NP Inflow data'!C3046</f>
        <v>7.3282684155032598</v>
      </c>
      <c r="G3046" s="16">
        <f t="shared" si="102"/>
        <v>-0.77017010449674039</v>
      </c>
      <c r="H3046">
        <v>904.43</v>
      </c>
    </row>
    <row r="3047" spans="1:8">
      <c r="A3047">
        <v>964.44</v>
      </c>
      <c r="B3047" s="19">
        <f>'[2]NP Inflow data'!F3047</f>
        <v>4.4791731125708898</v>
      </c>
      <c r="C3047" s="13">
        <f t="shared" si="103"/>
        <v>4.4791731125708898</v>
      </c>
      <c r="E3047">
        <v>904.44</v>
      </c>
      <c r="F3047" s="16">
        <f>'[2]NP Inflow data'!C3047</f>
        <v>7.3415262699881803</v>
      </c>
      <c r="G3047" s="16">
        <f t="shared" si="102"/>
        <v>-0.75691225001181994</v>
      </c>
      <c r="H3047">
        <v>904.44</v>
      </c>
    </row>
    <row r="3048" spans="1:8">
      <c r="A3048">
        <v>964.45</v>
      </c>
      <c r="B3048" s="19">
        <f>'[2]NP Inflow data'!F3048</f>
        <v>4.4907289740901097</v>
      </c>
      <c r="C3048" s="13">
        <f t="shared" si="103"/>
        <v>4.4907289740901097</v>
      </c>
      <c r="E3048">
        <v>904.45</v>
      </c>
      <c r="F3048" s="16">
        <f>'[2]NP Inflow data'!C3048</f>
        <v>7.3547918288024396</v>
      </c>
      <c r="G3048" s="16">
        <f t="shared" si="102"/>
        <v>-0.74364669119756055</v>
      </c>
      <c r="H3048">
        <v>904.45</v>
      </c>
    </row>
    <row r="3049" spans="1:8">
      <c r="A3049">
        <v>964.46</v>
      </c>
      <c r="B3049" s="19">
        <f>'[2]NP Inflow data'!F3049</f>
        <v>4.5023440609524998</v>
      </c>
      <c r="C3049" s="13">
        <f t="shared" si="103"/>
        <v>4.5023440609524998</v>
      </c>
      <c r="E3049">
        <v>904.46</v>
      </c>
      <c r="F3049" s="16">
        <f>'[2]NP Inflow data'!C3049</f>
        <v>7.3680651663237997</v>
      </c>
      <c r="G3049" s="16">
        <f t="shared" si="102"/>
        <v>-0.73037335367620049</v>
      </c>
      <c r="H3049">
        <v>904.46</v>
      </c>
    </row>
    <row r="3050" spans="1:8">
      <c r="A3050">
        <v>964.47</v>
      </c>
      <c r="B3050" s="19">
        <f>'[2]NP Inflow data'!F3050</f>
        <v>4.5140173967137498</v>
      </c>
      <c r="C3050" s="13">
        <f t="shared" si="103"/>
        <v>4.5140173967137498</v>
      </c>
      <c r="E3050">
        <v>904.47</v>
      </c>
      <c r="F3050" s="16">
        <f>'[2]NP Inflow data'!C3050</f>
        <v>7.3813463569298703</v>
      </c>
      <c r="G3050" s="16">
        <f t="shared" si="102"/>
        <v>-0.71709216307012991</v>
      </c>
      <c r="H3050">
        <v>904.47</v>
      </c>
    </row>
    <row r="3051" spans="1:8">
      <c r="A3051">
        <v>964.48</v>
      </c>
      <c r="B3051" s="19">
        <f>'[2]NP Inflow data'!F3051</f>
        <v>4.52574800492956</v>
      </c>
      <c r="C3051" s="13">
        <f t="shared" si="103"/>
        <v>4.52574800492956</v>
      </c>
      <c r="E3051">
        <v>904.48</v>
      </c>
      <c r="F3051" s="16">
        <f>'[2]NP Inflow data'!C3051</f>
        <v>7.3946354749982799</v>
      </c>
      <c r="G3051" s="16">
        <f t="shared" si="102"/>
        <v>-0.70380304500172031</v>
      </c>
      <c r="H3051">
        <v>904.48</v>
      </c>
    </row>
    <row r="3052" spans="1:8">
      <c r="A3052">
        <v>964.49</v>
      </c>
      <c r="B3052" s="19">
        <f>'[2]NP Inflow data'!F3052</f>
        <v>4.5375349091556103</v>
      </c>
      <c r="C3052" s="13">
        <f t="shared" si="103"/>
        <v>4.5375349091556103</v>
      </c>
      <c r="E3052">
        <v>904.49</v>
      </c>
      <c r="F3052" s="16">
        <f>'[2]NP Inflow data'!C3052</f>
        <v>7.4079325949066197</v>
      </c>
      <c r="G3052" s="16">
        <f t="shared" si="102"/>
        <v>-0.69050592509338049</v>
      </c>
      <c r="H3052">
        <v>904.49</v>
      </c>
    </row>
    <row r="3053" spans="1:8">
      <c r="A3053">
        <v>964.5</v>
      </c>
      <c r="B3053" s="19">
        <f>'[2]NP Inflow data'!F3053</f>
        <v>4.54937713294761</v>
      </c>
      <c r="C3053" s="13">
        <f t="shared" si="103"/>
        <v>4.54937713294761</v>
      </c>
      <c r="E3053">
        <v>904.5</v>
      </c>
      <c r="F3053" s="16">
        <f>'[2]NP Inflow data'!C3053</f>
        <v>7.4212377910325298</v>
      </c>
      <c r="G3053" s="16">
        <f t="shared" si="102"/>
        <v>-0.67720072896747041</v>
      </c>
      <c r="H3053">
        <v>904.5</v>
      </c>
    </row>
    <row r="3054" spans="1:8">
      <c r="A3054">
        <v>964.51</v>
      </c>
      <c r="B3054" s="19">
        <f>'[2]NP Inflow data'!F3054</f>
        <v>4.5612736998612498</v>
      </c>
      <c r="C3054" s="13">
        <f t="shared" si="103"/>
        <v>4.5612736998612498</v>
      </c>
      <c r="E3054">
        <v>904.51</v>
      </c>
      <c r="F3054" s="16">
        <f>'[2]NP Inflow data'!C3054</f>
        <v>7.4345511377536102</v>
      </c>
      <c r="G3054" s="16">
        <f t="shared" si="102"/>
        <v>-0.66388738224638999</v>
      </c>
      <c r="H3054">
        <v>904.51</v>
      </c>
    </row>
    <row r="3055" spans="1:8">
      <c r="A3055">
        <v>964.52</v>
      </c>
      <c r="B3055" s="19">
        <f>'[2]NP Inflow data'!F3055</f>
        <v>4.5732236334522396</v>
      </c>
      <c r="C3055" s="13">
        <f t="shared" si="103"/>
        <v>4.5732236334522396</v>
      </c>
      <c r="E3055">
        <v>904.52</v>
      </c>
      <c r="F3055" s="16">
        <f>'[2]NP Inflow data'!C3055</f>
        <v>7.4478727094474797</v>
      </c>
      <c r="G3055" s="16">
        <f t="shared" si="102"/>
        <v>-0.6505658105525205</v>
      </c>
      <c r="H3055">
        <v>904.52</v>
      </c>
    </row>
    <row r="3056" spans="1:8">
      <c r="A3056">
        <v>964.53</v>
      </c>
      <c r="B3056" s="19">
        <f>'[2]NP Inflow data'!F3056</f>
        <v>4.5852259572762497</v>
      </c>
      <c r="C3056" s="13">
        <f t="shared" si="103"/>
        <v>4.5852259572762497</v>
      </c>
      <c r="E3056">
        <v>904.53</v>
      </c>
      <c r="F3056" s="16">
        <f>'[2]NP Inflow data'!C3056</f>
        <v>7.4612025804917499</v>
      </c>
      <c r="G3056" s="16">
        <f t="shared" si="102"/>
        <v>-0.6372359395082503</v>
      </c>
      <c r="H3056">
        <v>904.53</v>
      </c>
    </row>
    <row r="3057" spans="1:8">
      <c r="A3057">
        <v>964.54</v>
      </c>
      <c r="B3057" s="19">
        <f>'[2]NP Inflow data'!F3057</f>
        <v>4.5972796948889902</v>
      </c>
      <c r="C3057" s="13">
        <f t="shared" si="103"/>
        <v>4.5972796948889902</v>
      </c>
      <c r="E3057">
        <v>904.54</v>
      </c>
      <c r="F3057" s="16">
        <f>'[2]NP Inflow data'!C3057</f>
        <v>7.4745408252640404</v>
      </c>
      <c r="G3057" s="16">
        <f t="shared" si="102"/>
        <v>-0.6238976947359598</v>
      </c>
      <c r="H3057">
        <v>904.54</v>
      </c>
    </row>
    <row r="3058" spans="1:8">
      <c r="A3058">
        <v>964.55</v>
      </c>
      <c r="B3058" s="19">
        <f>'[2]NP Inflow data'!F3058</f>
        <v>4.60938386984615</v>
      </c>
      <c r="C3058" s="13">
        <f t="shared" si="103"/>
        <v>4.60938386984615</v>
      </c>
      <c r="E3058">
        <v>904.55</v>
      </c>
      <c r="F3058" s="16">
        <f>'[2]NP Inflow data'!C3058</f>
        <v>7.48788751814197</v>
      </c>
      <c r="G3058" s="16">
        <f t="shared" si="102"/>
        <v>-0.61055100185803024</v>
      </c>
      <c r="H3058">
        <v>904.55</v>
      </c>
    </row>
    <row r="3059" spans="1:8">
      <c r="A3059">
        <v>964.56</v>
      </c>
      <c r="B3059" s="19">
        <f>'[2]NP Inflow data'!F3059</f>
        <v>4.62153750570344</v>
      </c>
      <c r="C3059" s="13">
        <f t="shared" si="103"/>
        <v>4.62153750570344</v>
      </c>
      <c r="E3059">
        <v>904.56</v>
      </c>
      <c r="F3059" s="16">
        <f>'[2]NP Inflow data'!C3059</f>
        <v>7.5012427335031404</v>
      </c>
      <c r="G3059" s="16">
        <f t="shared" si="102"/>
        <v>-0.59719578649685978</v>
      </c>
      <c r="H3059">
        <v>904.56</v>
      </c>
    </row>
    <row r="3060" spans="1:8">
      <c r="A3060">
        <v>964.57</v>
      </c>
      <c r="B3060" s="19">
        <f>'[2]NP Inflow data'!F3060</f>
        <v>4.6337396260166797</v>
      </c>
      <c r="C3060" s="13">
        <f t="shared" si="103"/>
        <v>4.6337396260166797</v>
      </c>
      <c r="E3060">
        <v>904.57</v>
      </c>
      <c r="F3060" s="16">
        <f>'[2]NP Inflow data'!C3060</f>
        <v>7.5146065457253197</v>
      </c>
      <c r="G3060" s="16">
        <f t="shared" si="102"/>
        <v>-0.58383197427468048</v>
      </c>
      <c r="H3060">
        <v>904.57</v>
      </c>
    </row>
    <row r="3061" spans="1:8">
      <c r="A3061">
        <v>964.58</v>
      </c>
      <c r="B3061" s="19">
        <f>'[2]NP Inflow data'!F3061</f>
        <v>4.6459892543412904</v>
      </c>
      <c r="C3061" s="13">
        <f t="shared" si="103"/>
        <v>4.6459892543412904</v>
      </c>
      <c r="E3061">
        <v>904.58</v>
      </c>
      <c r="F3061" s="16">
        <f>'[2]NP Inflow data'!C3061</f>
        <v>7.52797902918583</v>
      </c>
      <c r="G3061" s="16">
        <f t="shared" si="102"/>
        <v>-0.57045949081417024</v>
      </c>
      <c r="H3061">
        <v>904.58</v>
      </c>
    </row>
    <row r="3062" spans="1:8">
      <c r="A3062">
        <v>964.59</v>
      </c>
      <c r="B3062" s="19">
        <f>'[2]NP Inflow data'!F3062</f>
        <v>4.6582854142330996</v>
      </c>
      <c r="C3062" s="13">
        <f t="shared" si="103"/>
        <v>4.6582854142330996</v>
      </c>
      <c r="E3062">
        <v>904.59</v>
      </c>
      <c r="F3062" s="16">
        <f>'[2]NP Inflow data'!C3062</f>
        <v>7.5413602582624302</v>
      </c>
      <c r="G3062" s="16">
        <f t="shared" si="102"/>
        <v>-0.55707826173757002</v>
      </c>
      <c r="H3062">
        <v>904.59</v>
      </c>
    </row>
    <row r="3063" spans="1:8">
      <c r="A3063">
        <v>964.6</v>
      </c>
      <c r="B3063" s="19">
        <f>'[2]NP Inflow data'!F3063</f>
        <v>4.6706271292478201</v>
      </c>
      <c r="C3063" s="13">
        <f t="shared" si="103"/>
        <v>4.6706271292478201</v>
      </c>
      <c r="E3063">
        <v>904.6</v>
      </c>
      <c r="F3063" s="16">
        <f>'[2]NP Inflow data'!C3063</f>
        <v>7.5547503073327302</v>
      </c>
      <c r="G3063" s="16">
        <f t="shared" si="102"/>
        <v>-0.54368821266726997</v>
      </c>
      <c r="H3063">
        <v>904.6</v>
      </c>
    </row>
    <row r="3064" spans="1:8">
      <c r="A3064">
        <v>964.61</v>
      </c>
      <c r="B3064" s="19">
        <f>'[2]NP Inflow data'!F3064</f>
        <v>4.68301342294113</v>
      </c>
      <c r="C3064" s="13">
        <f t="shared" si="103"/>
        <v>4.68301342294113</v>
      </c>
      <c r="E3064">
        <v>904.61</v>
      </c>
      <c r="F3064" s="16">
        <f>'[2]NP Inflow data'!C3064</f>
        <v>7.5681492507743604</v>
      </c>
      <c r="G3064" s="16">
        <f t="shared" si="102"/>
        <v>-0.53028926922563979</v>
      </c>
      <c r="H3064">
        <v>904.61</v>
      </c>
    </row>
    <row r="3065" spans="1:8">
      <c r="A3065">
        <v>964.62</v>
      </c>
      <c r="B3065" s="19">
        <f>'[2]NP Inflow data'!F3065</f>
        <v>4.6954433188687403</v>
      </c>
      <c r="C3065" s="13">
        <f t="shared" si="103"/>
        <v>4.6954433188687403</v>
      </c>
      <c r="E3065">
        <v>904.62</v>
      </c>
      <c r="F3065" s="16">
        <f>'[2]NP Inflow data'!C3065</f>
        <v>7.5815571629649199</v>
      </c>
      <c r="G3065" s="16">
        <f t="shared" si="102"/>
        <v>-0.51688135703508031</v>
      </c>
      <c r="H3065">
        <v>904.62</v>
      </c>
    </row>
    <row r="3066" spans="1:8">
      <c r="A3066">
        <v>964.63</v>
      </c>
      <c r="B3066" s="19">
        <f>'[2]NP Inflow data'!F3066</f>
        <v>4.7079158405863302</v>
      </c>
      <c r="C3066" s="13">
        <f t="shared" si="103"/>
        <v>4.7079158405863302</v>
      </c>
      <c r="E3066">
        <v>904.63</v>
      </c>
      <c r="F3066" s="16">
        <f>'[2]NP Inflow data'!C3066</f>
        <v>7.5949741182820301</v>
      </c>
      <c r="G3066" s="16">
        <f t="shared" si="102"/>
        <v>-0.50346440171797013</v>
      </c>
      <c r="H3066">
        <v>904.63</v>
      </c>
    </row>
    <row r="3067" spans="1:8">
      <c r="A3067">
        <v>964.64</v>
      </c>
      <c r="B3067" s="19">
        <f>'[2]NP Inflow data'!F3067</f>
        <v>4.7204300116495999</v>
      </c>
      <c r="C3067" s="13">
        <f t="shared" si="103"/>
        <v>4.7204300116495999</v>
      </c>
      <c r="E3067">
        <v>904.64</v>
      </c>
      <c r="F3067" s="16">
        <f>'[2]NP Inflow data'!C3067</f>
        <v>7.6084001911032999</v>
      </c>
      <c r="G3067" s="16">
        <f t="shared" si="102"/>
        <v>-0.49003832889670029</v>
      </c>
      <c r="H3067">
        <v>904.64</v>
      </c>
    </row>
    <row r="3068" spans="1:8">
      <c r="A3068">
        <v>964.65</v>
      </c>
      <c r="B3068" s="19">
        <f>'[2]NP Inflow data'!F3068</f>
        <v>4.7329848556142604</v>
      </c>
      <c r="C3068" s="13">
        <f t="shared" si="103"/>
        <v>4.7329848556142604</v>
      </c>
      <c r="E3068">
        <v>904.65</v>
      </c>
      <c r="F3068" s="16">
        <f>'[2]NP Inflow data'!C3068</f>
        <v>7.6218354558063597</v>
      </c>
      <c r="G3068" s="16">
        <f t="shared" si="102"/>
        <v>-0.47660306419364051</v>
      </c>
      <c r="H3068">
        <v>904.65</v>
      </c>
    </row>
    <row r="3069" spans="1:8">
      <c r="A3069">
        <v>964.66</v>
      </c>
      <c r="B3069" s="19">
        <f>'[2]NP Inflow data'!F3069</f>
        <v>4.74557939603599</v>
      </c>
      <c r="C3069" s="13">
        <f t="shared" si="103"/>
        <v>4.74557939603599</v>
      </c>
      <c r="E3069">
        <v>904.66</v>
      </c>
      <c r="F3069" s="16">
        <f>'[2]NP Inflow data'!C3069</f>
        <v>7.6352799867687997</v>
      </c>
      <c r="G3069" s="16">
        <f t="shared" si="102"/>
        <v>-0.46315853323120049</v>
      </c>
      <c r="H3069">
        <v>904.66</v>
      </c>
    </row>
    <row r="3070" spans="1:8">
      <c r="A3070">
        <v>964.67</v>
      </c>
      <c r="B3070" s="19">
        <f>'[2]NP Inflow data'!F3070</f>
        <v>4.7582126564704899</v>
      </c>
      <c r="C3070" s="13">
        <f t="shared" si="103"/>
        <v>4.7582126564704899</v>
      </c>
      <c r="E3070">
        <v>904.67</v>
      </c>
      <c r="F3070" s="16">
        <f>'[2]NP Inflow data'!C3070</f>
        <v>7.64873385836826</v>
      </c>
      <c r="G3070" s="16">
        <f t="shared" si="102"/>
        <v>-0.44970466163174017</v>
      </c>
      <c r="H3070">
        <v>904.67</v>
      </c>
    </row>
    <row r="3071" spans="1:8">
      <c r="A3071">
        <v>964.68</v>
      </c>
      <c r="B3071" s="19">
        <f>'[2]NP Inflow data'!F3071</f>
        <v>4.7708836604734497</v>
      </c>
      <c r="C3071" s="13">
        <f t="shared" si="103"/>
        <v>4.7708836604734497</v>
      </c>
      <c r="E3071">
        <v>904.68</v>
      </c>
      <c r="F3071" s="16">
        <f>'[2]NP Inflow data'!C3071</f>
        <v>7.6621971449823398</v>
      </c>
      <c r="G3071" s="16">
        <f t="shared" si="102"/>
        <v>-0.43624137501766036</v>
      </c>
      <c r="H3071">
        <v>904.68</v>
      </c>
    </row>
    <row r="3072" spans="1:8">
      <c r="A3072">
        <v>964.69</v>
      </c>
      <c r="B3072" s="19">
        <f>'[2]NP Inflow data'!F3072</f>
        <v>4.78359143160072</v>
      </c>
      <c r="C3072" s="13">
        <f t="shared" si="103"/>
        <v>4.78359143160072</v>
      </c>
      <c r="E3072">
        <v>904.69</v>
      </c>
      <c r="F3072" s="16">
        <f>'[2]NP Inflow data'!C3072</f>
        <v>7.6756699209888</v>
      </c>
      <c r="G3072" s="16">
        <f t="shared" si="102"/>
        <v>-0.42276859901120023</v>
      </c>
      <c r="H3072">
        <v>904.69</v>
      </c>
    </row>
    <row r="3073" spans="1:8">
      <c r="A3073">
        <v>964.7</v>
      </c>
      <c r="B3073" s="19">
        <f>'[2]NP Inflow data'!F3073</f>
        <v>4.7963349934077</v>
      </c>
      <c r="C3073" s="13">
        <f t="shared" si="103"/>
        <v>4.7963349934077</v>
      </c>
      <c r="E3073">
        <v>904.7</v>
      </c>
      <c r="F3073" s="16">
        <f>'[2]NP Inflow data'!C3073</f>
        <v>7.6891522607649696</v>
      </c>
      <c r="G3073" s="16">
        <f t="shared" si="102"/>
        <v>-0.40928625923503059</v>
      </c>
      <c r="H3073">
        <v>904.7</v>
      </c>
    </row>
    <row r="3074" spans="1:8">
      <c r="A3074">
        <v>964.71</v>
      </c>
      <c r="B3074" s="19">
        <f>'[2]NP Inflow data'!F3074</f>
        <v>4.8091133694502304</v>
      </c>
      <c r="C3074" s="13">
        <f t="shared" si="103"/>
        <v>4.8091133694502304</v>
      </c>
      <c r="E3074">
        <v>904.71</v>
      </c>
      <c r="F3074" s="16">
        <f>'[2]NP Inflow data'!C3074</f>
        <v>7.7026442386885998</v>
      </c>
      <c r="G3074" s="16">
        <f t="shared" si="102"/>
        <v>-0.39579428131140038</v>
      </c>
      <c r="H3074">
        <v>904.71</v>
      </c>
    </row>
    <row r="3075" spans="1:8">
      <c r="A3075">
        <v>964.72</v>
      </c>
      <c r="B3075" s="19">
        <f>'[2]NP Inflow data'!F3075</f>
        <v>4.8219255832840098</v>
      </c>
      <c r="C3075" s="13">
        <f t="shared" si="103"/>
        <v>4.8219255832840098</v>
      </c>
      <c r="E3075">
        <v>904.72</v>
      </c>
      <c r="F3075" s="16">
        <f>'[2]NP Inflow data'!C3075</f>
        <v>7.71614592913732</v>
      </c>
      <c r="G3075" s="16">
        <f t="shared" si="102"/>
        <v>-0.38229259086268019</v>
      </c>
      <c r="H3075">
        <v>904.72</v>
      </c>
    </row>
    <row r="3076" spans="1:8">
      <c r="A3076">
        <v>964.73</v>
      </c>
      <c r="B3076" s="19">
        <f>'[2]NP Inflow data'!F3076</f>
        <v>4.8347706584647296</v>
      </c>
      <c r="C3076" s="13">
        <f t="shared" si="103"/>
        <v>4.8347706584647296</v>
      </c>
      <c r="E3076">
        <v>904.73</v>
      </c>
      <c r="F3076" s="16">
        <f>'[2]NP Inflow data'!C3076</f>
        <v>7.7296574064887302</v>
      </c>
      <c r="G3076" s="16">
        <f t="shared" si="102"/>
        <v>-0.36878111351126996</v>
      </c>
      <c r="H3076">
        <v>904.73</v>
      </c>
    </row>
    <row r="3077" spans="1:8">
      <c r="A3077">
        <v>964.74</v>
      </c>
      <c r="B3077" s="19">
        <f>'[2]NP Inflow data'!F3077</f>
        <v>4.8476476185480903</v>
      </c>
      <c r="C3077" s="13">
        <f t="shared" si="103"/>
        <v>4.8476476185480903</v>
      </c>
      <c r="E3077">
        <v>904.74</v>
      </c>
      <c r="F3077" s="16">
        <f>'[2]NP Inflow data'!C3077</f>
        <v>7.7431787451204501</v>
      </c>
      <c r="G3077" s="16">
        <f t="shared" ref="G3077:G3140" si="104">F3077-$F$3103</f>
        <v>-0.35525977487955007</v>
      </c>
      <c r="H3077">
        <v>904.74</v>
      </c>
    </row>
    <row r="3078" spans="1:8">
      <c r="A3078">
        <v>964.75</v>
      </c>
      <c r="B3078" s="19">
        <f>'[2]NP Inflow data'!F3078</f>
        <v>4.8605554870897798</v>
      </c>
      <c r="C3078" s="13">
        <f t="shared" ref="C3078:C3141" si="105">B3078-$B$24</f>
        <v>4.8605554870897798</v>
      </c>
      <c r="E3078">
        <v>904.75</v>
      </c>
      <c r="F3078" s="16">
        <f>'[2]NP Inflow data'!C3078</f>
        <v>7.7567100194100904</v>
      </c>
      <c r="G3078" s="16">
        <f t="shared" si="104"/>
        <v>-0.34172850058990978</v>
      </c>
      <c r="H3078">
        <v>904.75</v>
      </c>
    </row>
    <row r="3079" spans="1:8">
      <c r="A3079">
        <v>964.76</v>
      </c>
      <c r="B3079" s="19">
        <f>'[2]NP Inflow data'!F3079</f>
        <v>4.8734932876455002</v>
      </c>
      <c r="C3079" s="13">
        <f t="shared" si="105"/>
        <v>4.8734932876455002</v>
      </c>
      <c r="E3079">
        <v>904.76</v>
      </c>
      <c r="F3079" s="16">
        <f>'[2]NP Inflow data'!C3079</f>
        <v>7.7702513037352796</v>
      </c>
      <c r="G3079" s="16">
        <f t="shared" si="104"/>
        <v>-0.32818721626472058</v>
      </c>
      <c r="H3079">
        <v>904.76</v>
      </c>
    </row>
    <row r="3080" spans="1:8">
      <c r="A3080">
        <v>964.77</v>
      </c>
      <c r="B3080" s="19">
        <f>'[2]NP Inflow data'!F3080</f>
        <v>4.8864600437709402</v>
      </c>
      <c r="C3080" s="13">
        <f t="shared" si="105"/>
        <v>4.8864600437709402</v>
      </c>
      <c r="E3080">
        <v>904.77</v>
      </c>
      <c r="F3080" s="16">
        <f>'[2]NP Inflow data'!C3080</f>
        <v>7.7838026724736196</v>
      </c>
      <c r="G3080" s="16">
        <f t="shared" si="104"/>
        <v>-0.31463584752638063</v>
      </c>
      <c r="H3080">
        <v>904.77</v>
      </c>
    </row>
    <row r="3081" spans="1:8">
      <c r="A3081">
        <v>964.78</v>
      </c>
      <c r="B3081" s="19">
        <f>'[2]NP Inflow data'!F3081</f>
        <v>4.8994547790218101</v>
      </c>
      <c r="C3081" s="13">
        <f t="shared" si="105"/>
        <v>4.8994547790218101</v>
      </c>
      <c r="E3081">
        <v>904.78</v>
      </c>
      <c r="F3081" s="16">
        <f>'[2]NP Inflow data'!C3081</f>
        <v>7.7973642000027299</v>
      </c>
      <c r="G3081" s="16">
        <f t="shared" si="104"/>
        <v>-0.3010743199972703</v>
      </c>
      <c r="H3081">
        <v>904.78</v>
      </c>
    </row>
    <row r="3082" spans="1:8">
      <c r="A3082">
        <v>964.79</v>
      </c>
      <c r="B3082" s="19">
        <f>'[2]NP Inflow data'!F3082</f>
        <v>4.9124765169537898</v>
      </c>
      <c r="C3082" s="13">
        <f t="shared" si="105"/>
        <v>4.9124765169537898</v>
      </c>
      <c r="E3082">
        <v>904.79</v>
      </c>
      <c r="F3082" s="16">
        <f>'[2]NP Inflow data'!C3082</f>
        <v>7.8109359607002196</v>
      </c>
      <c r="G3082" s="16">
        <f t="shared" si="104"/>
        <v>-0.28750255929978064</v>
      </c>
      <c r="H3082">
        <v>904.79</v>
      </c>
    </row>
    <row r="3083" spans="1:8">
      <c r="A3083">
        <v>964.8</v>
      </c>
      <c r="B3083" s="19">
        <f>'[2]NP Inflow data'!F3083</f>
        <v>4.9255242811225797</v>
      </c>
      <c r="C3083" s="13">
        <f t="shared" si="105"/>
        <v>4.9255242811225797</v>
      </c>
      <c r="E3083">
        <v>904.8</v>
      </c>
      <c r="F3083" s="16">
        <f>'[2]NP Inflow data'!C3083</f>
        <v>7.82451802894371</v>
      </c>
      <c r="G3083" s="16">
        <f t="shared" si="104"/>
        <v>-0.27392049105629024</v>
      </c>
      <c r="H3083">
        <v>904.8</v>
      </c>
    </row>
    <row r="3084" spans="1:8">
      <c r="A3084">
        <v>964.81</v>
      </c>
      <c r="B3084" s="19">
        <f>'[2]NP Inflow data'!F3084</f>
        <v>4.9385970950838702</v>
      </c>
      <c r="C3084" s="13">
        <f t="shared" si="105"/>
        <v>4.9385970950838702</v>
      </c>
      <c r="E3084">
        <v>904.81</v>
      </c>
      <c r="F3084" s="16">
        <f>'[2]NP Inflow data'!C3084</f>
        <v>7.83811047911081</v>
      </c>
      <c r="G3084" s="16">
        <f t="shared" si="104"/>
        <v>-0.26032804088919015</v>
      </c>
      <c r="H3084">
        <v>904.81</v>
      </c>
    </row>
    <row r="3085" spans="1:8">
      <c r="A3085">
        <v>964.82</v>
      </c>
      <c r="B3085" s="19">
        <f>'[2]NP Inflow data'!F3085</f>
        <v>4.95169398239352</v>
      </c>
      <c r="C3085" s="13">
        <f t="shared" si="105"/>
        <v>4.95169398239352</v>
      </c>
      <c r="E3085">
        <v>904.82</v>
      </c>
      <c r="F3085" s="16">
        <f>'[2]NP Inflow data'!C3085</f>
        <v>7.8517133855793002</v>
      </c>
      <c r="G3085" s="16">
        <f t="shared" si="104"/>
        <v>-0.24672513442069999</v>
      </c>
      <c r="H3085">
        <v>904.82</v>
      </c>
    </row>
    <row r="3086" spans="1:8">
      <c r="A3086">
        <v>964.83</v>
      </c>
      <c r="B3086" s="19">
        <f>'[2]NP Inflow data'!F3086</f>
        <v>4.9648139666069202</v>
      </c>
      <c r="C3086" s="13">
        <f t="shared" si="105"/>
        <v>4.9648139666069202</v>
      </c>
      <c r="E3086">
        <v>904.83</v>
      </c>
      <c r="F3086" s="16">
        <f>'[2]NP Inflow data'!C3086</f>
        <v>7.8653268227264697</v>
      </c>
      <c r="G3086" s="16">
        <f t="shared" si="104"/>
        <v>-0.23311169727353054</v>
      </c>
      <c r="H3086">
        <v>904.83</v>
      </c>
    </row>
    <row r="3087" spans="1:8">
      <c r="A3087">
        <v>964.84</v>
      </c>
      <c r="B3087" s="19">
        <f>'[2]NP Inflow data'!F3087</f>
        <v>4.9779560712799098</v>
      </c>
      <c r="C3087" s="13">
        <f t="shared" si="105"/>
        <v>4.9779560712799098</v>
      </c>
      <c r="E3087">
        <v>904.84</v>
      </c>
      <c r="F3087" s="16">
        <f>'[2]NP Inflow data'!C3087</f>
        <v>7.8789508649300997</v>
      </c>
      <c r="G3087" s="16">
        <f t="shared" si="104"/>
        <v>-0.21948765506990053</v>
      </c>
      <c r="H3087">
        <v>904.84</v>
      </c>
    </row>
    <row r="3088" spans="1:8">
      <c r="A3088">
        <v>964.85</v>
      </c>
      <c r="B3088" s="19">
        <f>'[2]NP Inflow data'!F3088</f>
        <v>4.9911193199681803</v>
      </c>
      <c r="C3088" s="13">
        <f t="shared" si="105"/>
        <v>4.9911193199681803</v>
      </c>
      <c r="E3088">
        <v>904.85</v>
      </c>
      <c r="F3088" s="16">
        <f>'[2]NP Inflow data'!C3088</f>
        <v>7.8925855865678001</v>
      </c>
      <c r="G3088" s="16">
        <f t="shared" si="104"/>
        <v>-0.20585293343220012</v>
      </c>
      <c r="H3088">
        <v>904.85</v>
      </c>
    </row>
    <row r="3089" spans="1:8">
      <c r="A3089">
        <v>964.86</v>
      </c>
      <c r="B3089" s="19">
        <f>'[2]NP Inflow data'!F3089</f>
        <v>5.0043027362274399</v>
      </c>
      <c r="C3089" s="13">
        <f t="shared" si="105"/>
        <v>5.0043027362274399</v>
      </c>
      <c r="E3089">
        <v>904.86</v>
      </c>
      <c r="F3089" s="16">
        <f>'[2]NP Inflow data'!C3089</f>
        <v>7.9062310620171896</v>
      </c>
      <c r="G3089" s="16">
        <f t="shared" si="104"/>
        <v>-0.19220745798281058</v>
      </c>
      <c r="H3089">
        <v>904.86</v>
      </c>
    </row>
    <row r="3090" spans="1:8">
      <c r="A3090">
        <v>964.87</v>
      </c>
      <c r="B3090" s="19">
        <f>'[2]NP Inflow data'!F3090</f>
        <v>5.0175053436133803</v>
      </c>
      <c r="C3090" s="13">
        <f t="shared" si="105"/>
        <v>5.0175053436133803</v>
      </c>
      <c r="E3090">
        <v>904.87</v>
      </c>
      <c r="F3090" s="16">
        <f>'[2]NP Inflow data'!C3090</f>
        <v>7.9198873656558799</v>
      </c>
      <c r="G3090" s="16">
        <f t="shared" si="104"/>
        <v>-0.17855115434412028</v>
      </c>
      <c r="H3090">
        <v>904.87</v>
      </c>
    </row>
    <row r="3091" spans="1:8">
      <c r="A3091">
        <v>964.88</v>
      </c>
      <c r="B3091" s="19">
        <f>'[2]NP Inflow data'!F3091</f>
        <v>5.0307261656816999</v>
      </c>
      <c r="C3091" s="13">
        <f t="shared" si="105"/>
        <v>5.0307261656816999</v>
      </c>
      <c r="E3091">
        <v>904.88</v>
      </c>
      <c r="F3091" s="16">
        <f>'[2]NP Inflow data'!C3091</f>
        <v>7.9335545718614799</v>
      </c>
      <c r="G3091" s="16">
        <f t="shared" si="104"/>
        <v>-0.16488394813852025</v>
      </c>
      <c r="H3091">
        <v>904.88</v>
      </c>
    </row>
    <row r="3092" spans="1:8">
      <c r="A3092">
        <v>964.89</v>
      </c>
      <c r="B3092" s="19">
        <f>'[2]NP Inflow data'!F3092</f>
        <v>5.0439642259880797</v>
      </c>
      <c r="C3092" s="13">
        <f t="shared" si="105"/>
        <v>5.0439642259880797</v>
      </c>
      <c r="E3092">
        <v>904.89</v>
      </c>
      <c r="F3092" s="16">
        <f>'[2]NP Inflow data'!C3092</f>
        <v>7.94723275501162</v>
      </c>
      <c r="G3092" s="16">
        <f t="shared" si="104"/>
        <v>-0.15120576498838023</v>
      </c>
      <c r="H3092">
        <v>904.89</v>
      </c>
    </row>
    <row r="3093" spans="1:8">
      <c r="A3093">
        <v>964.9</v>
      </c>
      <c r="B3093" s="19">
        <f>'[2]NP Inflow data'!F3093</f>
        <v>5.0572185480882297</v>
      </c>
      <c r="C3093" s="13">
        <f t="shared" si="105"/>
        <v>5.0572185480882297</v>
      </c>
      <c r="E3093">
        <v>904.9</v>
      </c>
      <c r="F3093" s="16">
        <f>'[2]NP Inflow data'!C3093</f>
        <v>7.9609219894838903</v>
      </c>
      <c r="G3093" s="16">
        <f t="shared" si="104"/>
        <v>-0.1375165305161099</v>
      </c>
      <c r="H3093">
        <v>904.9</v>
      </c>
    </row>
    <row r="3094" spans="1:8">
      <c r="A3094">
        <v>964.91</v>
      </c>
      <c r="B3094" s="19">
        <f>'[2]NP Inflow data'!F3094</f>
        <v>5.0704881555378396</v>
      </c>
      <c r="C3094" s="13">
        <f t="shared" si="105"/>
        <v>5.0704881555378396</v>
      </c>
      <c r="E3094">
        <v>904.91</v>
      </c>
      <c r="F3094" s="16">
        <f>'[2]NP Inflow data'!C3094</f>
        <v>7.9746223496559301</v>
      </c>
      <c r="G3094" s="16">
        <f t="shared" si="104"/>
        <v>-0.12381617034407011</v>
      </c>
      <c r="H3094">
        <v>904.91</v>
      </c>
    </row>
    <row r="3095" spans="1:8">
      <c r="A3095">
        <v>964.92</v>
      </c>
      <c r="B3095" s="19">
        <f>'[2]NP Inflow data'!F3095</f>
        <v>5.0837720718926098</v>
      </c>
      <c r="C3095" s="13">
        <f t="shared" si="105"/>
        <v>5.0837720718926098</v>
      </c>
      <c r="E3095">
        <v>904.92</v>
      </c>
      <c r="F3095" s="16">
        <f>'[2]NP Inflow data'!C3095</f>
        <v>7.9883339099053403</v>
      </c>
      <c r="G3095" s="16">
        <f t="shared" si="104"/>
        <v>-0.11010461009465988</v>
      </c>
      <c r="H3095">
        <v>904.92</v>
      </c>
    </row>
    <row r="3096" spans="1:8">
      <c r="A3096">
        <v>964.93</v>
      </c>
      <c r="B3096" s="19">
        <f>'[2]NP Inflow data'!F3096</f>
        <v>5.09706932070823</v>
      </c>
      <c r="C3096" s="13">
        <f t="shared" si="105"/>
        <v>5.09706932070823</v>
      </c>
      <c r="E3096">
        <v>904.93</v>
      </c>
      <c r="F3096" s="16">
        <f>'[2]NP Inflow data'!C3096</f>
        <v>8.0020567446097406</v>
      </c>
      <c r="G3096" s="16">
        <f t="shared" si="104"/>
        <v>-9.6381775390259605E-2</v>
      </c>
      <c r="H3096">
        <v>904.93</v>
      </c>
    </row>
    <row r="3097" spans="1:8">
      <c r="A3097">
        <v>964.94</v>
      </c>
      <c r="B3097" s="19">
        <f>'[2]NP Inflow data'!F3097</f>
        <v>5.1103789255405498</v>
      </c>
      <c r="C3097" s="13">
        <f t="shared" si="105"/>
        <v>5.1103789255405498</v>
      </c>
      <c r="E3097">
        <v>904.94</v>
      </c>
      <c r="F3097" s="16">
        <f>'[2]NP Inflow data'!C3097</f>
        <v>8.0157909281469006</v>
      </c>
      <c r="G3097" s="16">
        <f t="shared" si="104"/>
        <v>-8.2647591853099556E-2</v>
      </c>
      <c r="H3097">
        <v>904.94</v>
      </c>
    </row>
    <row r="3098" spans="1:8">
      <c r="A3098">
        <v>964.95</v>
      </c>
      <c r="B3098" s="19">
        <f>'[2]NP Inflow data'!F3098</f>
        <v>5.1236999099449596</v>
      </c>
      <c r="C3098" s="13">
        <f t="shared" si="105"/>
        <v>5.1236999099449596</v>
      </c>
      <c r="E3098">
        <v>904.95</v>
      </c>
      <c r="F3098" s="16">
        <f>'[2]NP Inflow data'!C3098</f>
        <v>8.0295365348941203</v>
      </c>
      <c r="G3098" s="16">
        <f t="shared" si="104"/>
        <v>-6.8901985105879859E-2</v>
      </c>
      <c r="H3098">
        <v>904.95</v>
      </c>
    </row>
    <row r="3099" spans="1:8">
      <c r="A3099">
        <v>964.96</v>
      </c>
      <c r="B3099" s="19">
        <f>'[2]NP Inflow data'!F3099</f>
        <v>5.1370312974773098</v>
      </c>
      <c r="C3099" s="13">
        <f t="shared" si="105"/>
        <v>5.1370312974773098</v>
      </c>
      <c r="E3099">
        <v>904.96</v>
      </c>
      <c r="F3099" s="16">
        <f>'[2]NP Inflow data'!C3099</f>
        <v>8.0432936392291694</v>
      </c>
      <c r="G3099" s="16">
        <f t="shared" si="104"/>
        <v>-5.5144880770830795E-2</v>
      </c>
      <c r="H3099">
        <v>904.96</v>
      </c>
    </row>
    <row r="3100" spans="1:8">
      <c r="A3100">
        <v>964.97</v>
      </c>
      <c r="B3100" s="19">
        <f>'[2]NP Inflow data'!F3100</f>
        <v>5.1503721116932901</v>
      </c>
      <c r="C3100" s="13">
        <f t="shared" si="105"/>
        <v>5.1503721116932901</v>
      </c>
      <c r="E3100">
        <v>904.97</v>
      </c>
      <c r="F3100" s="16">
        <f>'[2]NP Inflow data'!C3100</f>
        <v>8.0570623155296701</v>
      </c>
      <c r="G3100" s="16">
        <f t="shared" si="104"/>
        <v>-4.137620447033008E-2</v>
      </c>
      <c r="H3100">
        <v>904.97</v>
      </c>
    </row>
    <row r="3101" spans="1:8">
      <c r="A3101">
        <v>964.98</v>
      </c>
      <c r="B3101" s="19">
        <f>'[2]NP Inflow data'!F3101</f>
        <v>5.1637213761486098</v>
      </c>
      <c r="C3101" s="13">
        <f t="shared" si="105"/>
        <v>5.1637213761486098</v>
      </c>
      <c r="E3101">
        <v>904.98</v>
      </c>
      <c r="F3101" s="16">
        <f>'[2]NP Inflow data'!C3101</f>
        <v>8.0708426381732306</v>
      </c>
      <c r="G3101" s="16">
        <f t="shared" si="104"/>
        <v>-2.7595881826769642E-2</v>
      </c>
      <c r="H3101">
        <v>904.98</v>
      </c>
    </row>
    <row r="3102" spans="1:8">
      <c r="A3102">
        <v>964.99</v>
      </c>
      <c r="B3102" s="19">
        <f>'[2]NP Inflow data'!F3102</f>
        <v>5.1770781143989399</v>
      </c>
      <c r="C3102" s="13">
        <f t="shared" si="105"/>
        <v>5.1770781143989399</v>
      </c>
      <c r="E3102">
        <v>904.99</v>
      </c>
      <c r="F3102" s="16">
        <f>'[2]NP Inflow data'!C3102</f>
        <v>8.0846346815374694</v>
      </c>
      <c r="G3102" s="16">
        <f t="shared" si="104"/>
        <v>-1.3803838462530749E-2</v>
      </c>
      <c r="H3102">
        <v>904.99</v>
      </c>
    </row>
    <row r="3103" spans="1:8">
      <c r="A3103">
        <v>965</v>
      </c>
      <c r="B3103" s="19">
        <f>'[2]NP Inflow data'!F3103</f>
        <v>5.1904413500000004</v>
      </c>
      <c r="C3103" s="13">
        <f t="shared" si="105"/>
        <v>5.1904413500000004</v>
      </c>
      <c r="E3103" s="27">
        <v>905</v>
      </c>
      <c r="F3103" s="30">
        <f>'[2]NP Inflow data'!C3103</f>
        <v>8.0984385200000002</v>
      </c>
      <c r="G3103" s="16">
        <f t="shared" si="104"/>
        <v>0</v>
      </c>
      <c r="H3103">
        <v>905</v>
      </c>
    </row>
    <row r="3104" spans="1:8">
      <c r="A3104">
        <v>965.01</v>
      </c>
      <c r="B3104" s="19">
        <f>'[2]NP Inflow data'!F3104</f>
        <v>5.20381030497773</v>
      </c>
      <c r="C3104" s="13">
        <f t="shared" si="105"/>
        <v>5.20381030497773</v>
      </c>
      <c r="E3104">
        <v>905.01</v>
      </c>
      <c r="F3104" s="16">
        <f>'[2]NP Inflow data'!C3104</f>
        <v>8.1122542215437203</v>
      </c>
      <c r="G3104" s="16">
        <f t="shared" si="104"/>
        <v>1.3815701543720138E-2</v>
      </c>
      <c r="H3104">
        <v>905.01</v>
      </c>
    </row>
    <row r="3105" spans="1:8">
      <c r="A3105">
        <v>965.02</v>
      </c>
      <c r="B3105" s="19">
        <f>'[2]NP Inflow data'!F3105</f>
        <v>5.2171849952390996</v>
      </c>
      <c r="C3105" s="13">
        <f t="shared" si="105"/>
        <v>5.2171849952390996</v>
      </c>
      <c r="E3105">
        <v>905.02</v>
      </c>
      <c r="F3105" s="16">
        <f>'[2]NP Inflow data'!C3105</f>
        <v>8.1260818285726408</v>
      </c>
      <c r="G3105" s="16">
        <f t="shared" si="104"/>
        <v>2.7643308572640635E-2</v>
      </c>
      <c r="H3105">
        <v>905.02</v>
      </c>
    </row>
    <row r="3106" spans="1:8">
      <c r="A3106">
        <v>965.03</v>
      </c>
      <c r="B3106" s="19">
        <f>'[2]NP Inflow data'!F3106</f>
        <v>5.2305656351613603</v>
      </c>
      <c r="C3106" s="13">
        <f t="shared" si="105"/>
        <v>5.2305656351613603</v>
      </c>
      <c r="E3106">
        <v>905.03</v>
      </c>
      <c r="F3106" s="16">
        <f>'[2]NP Inflow data'!C3106</f>
        <v>8.1399213770960603</v>
      </c>
      <c r="G3106" s="16">
        <f t="shared" si="104"/>
        <v>4.1482857096060144E-2</v>
      </c>
      <c r="H3106">
        <v>905.03</v>
      </c>
    </row>
    <row r="3107" spans="1:8">
      <c r="A3107">
        <v>965.04</v>
      </c>
      <c r="B3107" s="19">
        <f>'[2]NP Inflow data'!F3107</f>
        <v>5.2439524391217196</v>
      </c>
      <c r="C3107" s="13">
        <f t="shared" si="105"/>
        <v>5.2439524391217196</v>
      </c>
      <c r="E3107">
        <v>905.04</v>
      </c>
      <c r="F3107" s="16">
        <f>'[2]NP Inflow data'!C3107</f>
        <v>8.1537729031233006</v>
      </c>
      <c r="G3107" s="16">
        <f t="shared" si="104"/>
        <v>5.5334383123300412E-2</v>
      </c>
      <c r="H3107">
        <v>905.04</v>
      </c>
    </row>
    <row r="3108" spans="1:8">
      <c r="A3108">
        <v>965.05</v>
      </c>
      <c r="B3108" s="19">
        <f>'[2]NP Inflow data'!F3108</f>
        <v>5.2573456214974099</v>
      </c>
      <c r="C3108" s="13">
        <f t="shared" si="105"/>
        <v>5.2573456214974099</v>
      </c>
      <c r="E3108">
        <v>905.05</v>
      </c>
      <c r="F3108" s="16">
        <f>'[2]NP Inflow data'!C3108</f>
        <v>8.1676364426636408</v>
      </c>
      <c r="G3108" s="16">
        <f t="shared" si="104"/>
        <v>6.9197922663640554E-2</v>
      </c>
      <c r="H3108">
        <v>905.05</v>
      </c>
    </row>
    <row r="3109" spans="1:8">
      <c r="A3109">
        <v>965.06</v>
      </c>
      <c r="B3109" s="19">
        <f>'[2]NP Inflow data'!F3109</f>
        <v>5.2707453966656796</v>
      </c>
      <c r="C3109" s="13">
        <f t="shared" si="105"/>
        <v>5.2707453966656796</v>
      </c>
      <c r="E3109">
        <v>905.06</v>
      </c>
      <c r="F3109" s="16">
        <f>'[2]NP Inflow data'!C3109</f>
        <v>8.1815120317263794</v>
      </c>
      <c r="G3109" s="16">
        <f t="shared" si="104"/>
        <v>8.3073511726379223E-2</v>
      </c>
      <c r="H3109">
        <v>905.06</v>
      </c>
    </row>
    <row r="3110" spans="1:8">
      <c r="A3110">
        <v>965.07</v>
      </c>
      <c r="B3110" s="19">
        <f>'[2]NP Inflow data'!F3110</f>
        <v>5.2841519790038998</v>
      </c>
      <c r="C3110" s="13">
        <f t="shared" si="105"/>
        <v>5.2841519790038998</v>
      </c>
      <c r="E3110">
        <v>905.07</v>
      </c>
      <c r="F3110" s="16">
        <f>'[2]NP Inflow data'!C3110</f>
        <v>8.1953997063209894</v>
      </c>
      <c r="G3110" s="16">
        <f t="shared" si="104"/>
        <v>9.6961186320989157E-2</v>
      </c>
      <c r="H3110">
        <v>905.07</v>
      </c>
    </row>
    <row r="3111" spans="1:8">
      <c r="A3111">
        <v>965.08</v>
      </c>
      <c r="B3111" s="19">
        <f>'[2]NP Inflow data'!F3111</f>
        <v>5.29756558288899</v>
      </c>
      <c r="C3111" s="13">
        <f t="shared" si="105"/>
        <v>5.29756558288899</v>
      </c>
      <c r="E3111">
        <v>905.08</v>
      </c>
      <c r="F3111" s="16">
        <f>'[2]NP Inflow data'!C3111</f>
        <v>8.2092995024564601</v>
      </c>
      <c r="G3111" s="16">
        <f t="shared" si="104"/>
        <v>0.11086098245645992</v>
      </c>
      <c r="H3111">
        <v>905.08</v>
      </c>
    </row>
    <row r="3112" spans="1:8">
      <c r="A3112">
        <v>965.09</v>
      </c>
      <c r="B3112" s="19">
        <f>'[2]NP Inflow data'!F3112</f>
        <v>5.3109864226983499</v>
      </c>
      <c r="C3112" s="13">
        <f t="shared" si="105"/>
        <v>5.3109864226983499</v>
      </c>
      <c r="E3112">
        <v>905.09</v>
      </c>
      <c r="F3112" s="16">
        <f>'[2]NP Inflow data'!C3112</f>
        <v>8.2232114561422307</v>
      </c>
      <c r="G3112" s="16">
        <f t="shared" si="104"/>
        <v>0.12477293614223051</v>
      </c>
      <c r="H3112">
        <v>905.09</v>
      </c>
    </row>
    <row r="3113" spans="1:8">
      <c r="A3113">
        <v>965.1</v>
      </c>
      <c r="B3113" s="19">
        <f>'[2]NP Inflow data'!F3113</f>
        <v>5.3244147128092001</v>
      </c>
      <c r="C3113" s="13">
        <f t="shared" si="105"/>
        <v>5.3244147128092001</v>
      </c>
      <c r="E3113">
        <v>905.1</v>
      </c>
      <c r="F3113" s="16">
        <f>'[2]NP Inflow data'!C3113</f>
        <v>8.2371356033876104</v>
      </c>
      <c r="G3113" s="16">
        <f t="shared" si="104"/>
        <v>0.13869708338761022</v>
      </c>
      <c r="H3113">
        <v>905.1</v>
      </c>
    </row>
    <row r="3114" spans="1:8">
      <c r="A3114">
        <v>965.11</v>
      </c>
      <c r="B3114" s="19">
        <f>'[2]NP Inflow data'!F3114</f>
        <v>5.3378506675987598</v>
      </c>
      <c r="C3114" s="13">
        <f t="shared" si="105"/>
        <v>5.3378506675987598</v>
      </c>
      <c r="E3114">
        <v>905.11</v>
      </c>
      <c r="F3114" s="16">
        <f>'[2]NP Inflow data'!C3114</f>
        <v>8.2510719802018908</v>
      </c>
      <c r="G3114" s="16">
        <f t="shared" si="104"/>
        <v>0.15263346020189061</v>
      </c>
      <c r="H3114">
        <v>905.11</v>
      </c>
    </row>
    <row r="3115" spans="1:8">
      <c r="A3115">
        <v>965.12</v>
      </c>
      <c r="B3115" s="19">
        <f>'[2]NP Inflow data'!F3115</f>
        <v>5.3512945014442801</v>
      </c>
      <c r="C3115" s="13">
        <f t="shared" si="105"/>
        <v>5.3512945014442801</v>
      </c>
      <c r="E3115">
        <v>905.12</v>
      </c>
      <c r="F3115" s="16">
        <f>'[2]NP Inflow data'!C3115</f>
        <v>8.2650206225943901</v>
      </c>
      <c r="G3115" s="16">
        <f t="shared" si="104"/>
        <v>0.16658210259438988</v>
      </c>
      <c r="H3115">
        <v>905.12</v>
      </c>
    </row>
    <row r="3116" spans="1:8">
      <c r="A3116">
        <v>965.13</v>
      </c>
      <c r="B3116" s="19">
        <f>'[2]NP Inflow data'!F3116</f>
        <v>5.36474642872298</v>
      </c>
      <c r="C3116" s="13">
        <f t="shared" si="105"/>
        <v>5.36474642872298</v>
      </c>
      <c r="E3116">
        <v>905.13</v>
      </c>
      <c r="F3116" s="16">
        <f>'[2]NP Inflow data'!C3116</f>
        <v>8.2789815665743909</v>
      </c>
      <c r="G3116" s="16">
        <f t="shared" si="104"/>
        <v>0.18054304657439069</v>
      </c>
      <c r="H3116">
        <v>905.13</v>
      </c>
    </row>
    <row r="3117" spans="1:8">
      <c r="A3117">
        <v>965.14</v>
      </c>
      <c r="B3117" s="19">
        <f>'[2]NP Inflow data'!F3117</f>
        <v>5.3782066638120902</v>
      </c>
      <c r="C3117" s="13">
        <f t="shared" si="105"/>
        <v>5.3782066638120902</v>
      </c>
      <c r="E3117">
        <v>905.14</v>
      </c>
      <c r="F3117" s="16">
        <f>'[2]NP Inflow data'!C3117</f>
        <v>8.2929548481512096</v>
      </c>
      <c r="G3117" s="16">
        <f t="shared" si="104"/>
        <v>0.19451632815120945</v>
      </c>
      <c r="H3117">
        <v>905.14</v>
      </c>
    </row>
    <row r="3118" spans="1:8">
      <c r="A3118">
        <v>965.15</v>
      </c>
      <c r="B3118" s="19">
        <f>'[2]NP Inflow data'!F3118</f>
        <v>5.3916754210888502</v>
      </c>
      <c r="C3118" s="13">
        <f t="shared" si="105"/>
        <v>5.3916754210888502</v>
      </c>
      <c r="E3118">
        <v>905.15</v>
      </c>
      <c r="F3118" s="16">
        <f>'[2]NP Inflow data'!C3118</f>
        <v>8.3069405033341308</v>
      </c>
      <c r="G3118" s="16">
        <f t="shared" si="104"/>
        <v>0.20850198333413061</v>
      </c>
      <c r="H3118">
        <v>905.15</v>
      </c>
    </row>
    <row r="3119" spans="1:8">
      <c r="A3119">
        <v>965.16</v>
      </c>
      <c r="B3119" s="19">
        <f>'[2]NP Inflow data'!F3119</f>
        <v>5.40515291493048</v>
      </c>
      <c r="C3119" s="13">
        <f t="shared" si="105"/>
        <v>5.40515291493048</v>
      </c>
      <c r="E3119">
        <v>905.16</v>
      </c>
      <c r="F3119" s="16">
        <f>'[2]NP Inflow data'!C3119</f>
        <v>8.3209385681324601</v>
      </c>
      <c r="G3119" s="16">
        <f t="shared" si="104"/>
        <v>0.22250004813245994</v>
      </c>
      <c r="H3119">
        <v>905.16</v>
      </c>
    </row>
    <row r="3120" spans="1:8">
      <c r="A3120">
        <v>965.17</v>
      </c>
      <c r="B3120" s="19">
        <f>'[2]NP Inflow data'!F3120</f>
        <v>5.4186393597142199</v>
      </c>
      <c r="C3120" s="13">
        <f t="shared" si="105"/>
        <v>5.4186393597142199</v>
      </c>
      <c r="E3120">
        <v>905.17</v>
      </c>
      <c r="F3120" s="16">
        <f>'[2]NP Inflow data'!C3120</f>
        <v>8.3349490785555105</v>
      </c>
      <c r="G3120" s="16">
        <f t="shared" si="104"/>
        <v>0.23651055855551029</v>
      </c>
      <c r="H3120">
        <v>905.17</v>
      </c>
    </row>
    <row r="3121" spans="1:8">
      <c r="A3121">
        <v>965.18</v>
      </c>
      <c r="B3121" s="19">
        <f>'[2]NP Inflow data'!F3121</f>
        <v>5.43213496981729</v>
      </c>
      <c r="C3121" s="13">
        <f t="shared" si="105"/>
        <v>5.43213496981729</v>
      </c>
      <c r="E3121">
        <v>905.18</v>
      </c>
      <c r="F3121" s="16">
        <f>'[2]NP Inflow data'!C3121</f>
        <v>8.3489720706125592</v>
      </c>
      <c r="G3121" s="16">
        <f t="shared" si="104"/>
        <v>0.250533550612559</v>
      </c>
      <c r="H3121">
        <v>905.18</v>
      </c>
    </row>
    <row r="3122" spans="1:8">
      <c r="A3122">
        <v>965.19</v>
      </c>
      <c r="B3122" s="19">
        <f>'[2]NP Inflow data'!F3122</f>
        <v>5.4456399596170701</v>
      </c>
      <c r="C3122" s="13">
        <f t="shared" si="105"/>
        <v>5.4456399596170701</v>
      </c>
      <c r="E3122">
        <v>905.19</v>
      </c>
      <c r="F3122" s="16">
        <f>'[2]NP Inflow data'!C3122</f>
        <v>8.3630075803130897</v>
      </c>
      <c r="G3122" s="16">
        <f t="shared" si="104"/>
        <v>0.26456906031308947</v>
      </c>
      <c r="H3122">
        <v>905.19</v>
      </c>
    </row>
    <row r="3123" spans="1:8">
      <c r="A3123">
        <v>965.2</v>
      </c>
      <c r="B3123" s="19">
        <f>'[2]NP Inflow data'!F3123</f>
        <v>5.4591545434905102</v>
      </c>
      <c r="C3123" s="13">
        <f t="shared" si="105"/>
        <v>5.4591545434905102</v>
      </c>
      <c r="E3123">
        <v>905.2</v>
      </c>
      <c r="F3123" s="16">
        <f>'[2]NP Inflow data'!C3123</f>
        <v>8.3770556436660701</v>
      </c>
      <c r="G3123" s="16">
        <f t="shared" si="104"/>
        <v>0.27861712366606994</v>
      </c>
      <c r="H3123">
        <v>905.2</v>
      </c>
    </row>
    <row r="3124" spans="1:8">
      <c r="A3124">
        <v>965.21</v>
      </c>
      <c r="B3124" s="19">
        <f>'[2]NP Inflow data'!F3124</f>
        <v>5.4726789358149599</v>
      </c>
      <c r="C3124" s="13">
        <f t="shared" si="105"/>
        <v>5.4726789358149599</v>
      </c>
      <c r="E3124">
        <v>905.21</v>
      </c>
      <c r="F3124" s="16">
        <f>'[2]NP Inflow data'!C3124</f>
        <v>8.3911162966809503</v>
      </c>
      <c r="G3124" s="16">
        <f t="shared" si="104"/>
        <v>0.29267777668095007</v>
      </c>
      <c r="H3124">
        <v>905.21</v>
      </c>
    </row>
    <row r="3125" spans="1:8">
      <c r="A3125">
        <v>965.22</v>
      </c>
      <c r="B3125" s="19">
        <f>'[2]NP Inflow data'!F3125</f>
        <v>5.48621335096768</v>
      </c>
      <c r="C3125" s="13">
        <f t="shared" si="105"/>
        <v>5.48621335096768</v>
      </c>
      <c r="E3125">
        <v>905.22</v>
      </c>
      <c r="F3125" s="16">
        <f>'[2]NP Inflow data'!C3125</f>
        <v>8.40518957536705</v>
      </c>
      <c r="G3125" s="16">
        <f t="shared" si="104"/>
        <v>0.30675105536704983</v>
      </c>
      <c r="H3125">
        <v>905.22</v>
      </c>
    </row>
    <row r="3126" spans="1:8">
      <c r="A3126">
        <v>965.23</v>
      </c>
      <c r="B3126" s="19">
        <f>'[2]NP Inflow data'!F3126</f>
        <v>5.4997580033258799</v>
      </c>
      <c r="C3126" s="13">
        <f t="shared" si="105"/>
        <v>5.4997580033258799</v>
      </c>
      <c r="E3126">
        <v>905.23</v>
      </c>
      <c r="F3126" s="16">
        <f>'[2]NP Inflow data'!C3126</f>
        <v>8.4192755157336698</v>
      </c>
      <c r="G3126" s="16">
        <f t="shared" si="104"/>
        <v>0.32083699573366964</v>
      </c>
      <c r="H3126">
        <v>905.23</v>
      </c>
    </row>
    <row r="3127" spans="1:8">
      <c r="A3127">
        <v>965.24</v>
      </c>
      <c r="B3127" s="19">
        <f>'[2]NP Inflow data'!F3127</f>
        <v>5.5133131072668</v>
      </c>
      <c r="C3127" s="13">
        <f t="shared" si="105"/>
        <v>5.5133131072668</v>
      </c>
      <c r="E3127">
        <v>905.24</v>
      </c>
      <c r="F3127" s="16">
        <f>'[2]NP Inflow data'!C3127</f>
        <v>8.4333741537900906</v>
      </c>
      <c r="G3127" s="16">
        <f t="shared" si="104"/>
        <v>0.33493563379009039</v>
      </c>
      <c r="H3127">
        <v>905.24</v>
      </c>
    </row>
    <row r="3128" spans="1:8">
      <c r="A3128">
        <v>965.25</v>
      </c>
      <c r="B3128" s="19">
        <f>'[2]NP Inflow data'!F3128</f>
        <v>5.52687887716767</v>
      </c>
      <c r="C3128" s="13">
        <f t="shared" si="105"/>
        <v>5.52687887716767</v>
      </c>
      <c r="E3128">
        <v>905.25</v>
      </c>
      <c r="F3128" s="16">
        <f>'[2]NP Inflow data'!C3128</f>
        <v>8.4474855255456305</v>
      </c>
      <c r="G3128" s="16">
        <f t="shared" si="104"/>
        <v>0.34904700554563028</v>
      </c>
      <c r="H3128">
        <v>905.25</v>
      </c>
    </row>
    <row r="3129" spans="1:8">
      <c r="A3129">
        <v>965.26</v>
      </c>
      <c r="B3129" s="19">
        <f>'[2]NP Inflow data'!F3129</f>
        <v>5.5404555274057099</v>
      </c>
      <c r="C3129" s="13">
        <f t="shared" si="105"/>
        <v>5.5404555274057099</v>
      </c>
      <c r="E3129">
        <v>905.26</v>
      </c>
      <c r="F3129" s="16">
        <f>'[2]NP Inflow data'!C3129</f>
        <v>8.4616096670095793</v>
      </c>
      <c r="G3129" s="16">
        <f t="shared" si="104"/>
        <v>0.36317114700957909</v>
      </c>
      <c r="H3129">
        <v>905.26</v>
      </c>
    </row>
    <row r="3130" spans="1:8">
      <c r="A3130">
        <v>965.27</v>
      </c>
      <c r="B3130" s="19">
        <f>'[2]NP Inflow data'!F3130</f>
        <v>5.5540432723581699</v>
      </c>
      <c r="C3130" s="13">
        <f t="shared" si="105"/>
        <v>5.5540432723581699</v>
      </c>
      <c r="E3130">
        <v>905.27</v>
      </c>
      <c r="F3130" s="16">
        <f>'[2]NP Inflow data'!C3130</f>
        <v>8.4757466141912392</v>
      </c>
      <c r="G3130" s="16">
        <f t="shared" si="104"/>
        <v>0.37730809419123901</v>
      </c>
      <c r="H3130">
        <v>905.27</v>
      </c>
    </row>
    <row r="3131" spans="1:8">
      <c r="A3131">
        <v>965.28</v>
      </c>
      <c r="B3131" s="19">
        <f>'[2]NP Inflow data'!F3131</f>
        <v>5.5676423264022699</v>
      </c>
      <c r="C3131" s="13">
        <f t="shared" si="105"/>
        <v>5.5676423264022699</v>
      </c>
      <c r="E3131">
        <v>905.28</v>
      </c>
      <c r="F3131" s="16">
        <f>'[2]NP Inflow data'!C3131</f>
        <v>8.4898964030999196</v>
      </c>
      <c r="G3131" s="16">
        <f t="shared" si="104"/>
        <v>0.39145788309991936</v>
      </c>
      <c r="H3131">
        <v>905.28</v>
      </c>
    </row>
    <row r="3132" spans="1:8">
      <c r="A3132">
        <v>965.29</v>
      </c>
      <c r="B3132" s="19">
        <f>'[2]NP Inflow data'!F3132</f>
        <v>5.5812529039152299</v>
      </c>
      <c r="C3132" s="13">
        <f t="shared" si="105"/>
        <v>5.5812529039152299</v>
      </c>
      <c r="E3132">
        <v>905.29</v>
      </c>
      <c r="F3132" s="16">
        <f>'[2]NP Inflow data'!C3132</f>
        <v>8.5040590697449101</v>
      </c>
      <c r="G3132" s="16">
        <f t="shared" si="104"/>
        <v>0.40562054974490991</v>
      </c>
      <c r="H3132">
        <v>905.29</v>
      </c>
    </row>
    <row r="3133" spans="1:8">
      <c r="A3133">
        <v>965.3</v>
      </c>
      <c r="B3133" s="19">
        <f>'[2]NP Inflow data'!F3133</f>
        <v>5.5948752192743001</v>
      </c>
      <c r="C3133" s="13">
        <f t="shared" si="105"/>
        <v>5.5948752192743001</v>
      </c>
      <c r="E3133">
        <v>905.3</v>
      </c>
      <c r="F3133" s="16">
        <f>'[2]NP Inflow data'!C3133</f>
        <v>8.5182346501355095</v>
      </c>
      <c r="G3133" s="16">
        <f t="shared" si="104"/>
        <v>0.41979613013550932</v>
      </c>
      <c r="H3133">
        <v>905.3</v>
      </c>
    </row>
    <row r="3134" spans="1:8">
      <c r="A3134">
        <v>965.31</v>
      </c>
      <c r="B3134" s="19">
        <f>'[2]NP Inflow data'!F3134</f>
        <v>5.6085094868566996</v>
      </c>
      <c r="C3134" s="13">
        <f t="shared" si="105"/>
        <v>5.6085094868566996</v>
      </c>
      <c r="E3134">
        <v>905.31</v>
      </c>
      <c r="F3134" s="16">
        <f>'[2]NP Inflow data'!C3134</f>
        <v>8.5324231802810395</v>
      </c>
      <c r="G3134" s="16">
        <f t="shared" si="104"/>
        <v>0.43398466028103933</v>
      </c>
      <c r="H3134">
        <v>905.31</v>
      </c>
    </row>
    <row r="3135" spans="1:8">
      <c r="A3135">
        <v>965.32</v>
      </c>
      <c r="B3135" s="19">
        <f>'[2]NP Inflow data'!F3135</f>
        <v>5.6221559210398198</v>
      </c>
      <c r="C3135" s="13">
        <f t="shared" si="105"/>
        <v>5.6221559210398198</v>
      </c>
      <c r="E3135">
        <v>905.32</v>
      </c>
      <c r="F3135" s="16">
        <f>'[2]NP Inflow data'!C3135</f>
        <v>8.5466246961909302</v>
      </c>
      <c r="G3135" s="16">
        <f t="shared" si="104"/>
        <v>0.44818617619093004</v>
      </c>
      <c r="H3135">
        <v>905.32</v>
      </c>
    </row>
    <row r="3136" spans="1:8">
      <c r="A3136">
        <v>965.33</v>
      </c>
      <c r="B3136" s="19">
        <f>'[2]NP Inflow data'!F3136</f>
        <v>5.6358147362005804</v>
      </c>
      <c r="C3136" s="13">
        <f t="shared" si="105"/>
        <v>5.6358147362005804</v>
      </c>
      <c r="E3136">
        <v>905.33</v>
      </c>
      <c r="F3136" s="16">
        <f>'[2]NP Inflow data'!C3136</f>
        <v>8.5608392338741801</v>
      </c>
      <c r="G3136" s="16">
        <f t="shared" si="104"/>
        <v>0.46240071387417991</v>
      </c>
      <c r="H3136">
        <v>905.33</v>
      </c>
    </row>
    <row r="3137" spans="1:8">
      <c r="A3137">
        <v>965.34</v>
      </c>
      <c r="B3137" s="19">
        <f>'[2]NP Inflow data'!F3137</f>
        <v>5.6494861467163497</v>
      </c>
      <c r="C3137" s="13">
        <f t="shared" si="105"/>
        <v>5.6494861467163497</v>
      </c>
      <c r="E3137">
        <v>905.34</v>
      </c>
      <c r="F3137" s="16">
        <f>'[2]NP Inflow data'!C3137</f>
        <v>8.5750668293402494</v>
      </c>
      <c r="G3137" s="16">
        <f t="shared" si="104"/>
        <v>0.47662830934024925</v>
      </c>
      <c r="H3137">
        <v>905.34</v>
      </c>
    </row>
    <row r="3138" spans="1:8">
      <c r="A3138">
        <v>965.35</v>
      </c>
      <c r="B3138" s="19">
        <f>'[2]NP Inflow data'!F3138</f>
        <v>5.6631703669643896</v>
      </c>
      <c r="C3138" s="13">
        <f t="shared" si="105"/>
        <v>5.6631703669643896</v>
      </c>
      <c r="E3138">
        <v>905.35</v>
      </c>
      <c r="F3138" s="16">
        <f>'[2]NP Inflow data'!C3138</f>
        <v>8.5893075185984298</v>
      </c>
      <c r="G3138" s="16">
        <f t="shared" si="104"/>
        <v>0.49086899859842958</v>
      </c>
      <c r="H3138">
        <v>905.35</v>
      </c>
    </row>
    <row r="3139" spans="1:8">
      <c r="A3139">
        <v>965.36</v>
      </c>
      <c r="B3139" s="19">
        <f>'[2]NP Inflow data'!F3139</f>
        <v>5.6768676113219003</v>
      </c>
      <c r="C3139" s="13">
        <f t="shared" si="105"/>
        <v>5.6768676113219003</v>
      </c>
      <c r="E3139">
        <v>905.36</v>
      </c>
      <c r="F3139" s="16">
        <f>'[2]NP Inflow data'!C3139</f>
        <v>8.6035613376580198</v>
      </c>
      <c r="G3139" s="16">
        <f t="shared" si="104"/>
        <v>0.50512281765801958</v>
      </c>
      <c r="H3139">
        <v>905.36</v>
      </c>
    </row>
    <row r="3140" spans="1:8">
      <c r="A3140">
        <v>965.37</v>
      </c>
      <c r="B3140" s="19">
        <f>'[2]NP Inflow data'!F3140</f>
        <v>5.6905780941661304</v>
      </c>
      <c r="C3140" s="13">
        <f t="shared" si="105"/>
        <v>5.6905780941661304</v>
      </c>
      <c r="E3140">
        <v>905.37</v>
      </c>
      <c r="F3140" s="16">
        <f>'[2]NP Inflow data'!C3140</f>
        <v>8.6178283225283394</v>
      </c>
      <c r="G3140" s="16">
        <f t="shared" si="104"/>
        <v>0.51938980252833922</v>
      </c>
      <c r="H3140">
        <v>905.37</v>
      </c>
    </row>
    <row r="3141" spans="1:8">
      <c r="A3141">
        <v>965.38</v>
      </c>
      <c r="B3141" s="19">
        <f>'[2]NP Inflow data'!F3141</f>
        <v>5.7043020298743103</v>
      </c>
      <c r="C3141" s="13">
        <f t="shared" si="105"/>
        <v>5.7043020298743103</v>
      </c>
      <c r="E3141">
        <v>905.38</v>
      </c>
      <c r="F3141" s="16">
        <f>'[2]NP Inflow data'!C3141</f>
        <v>8.6321085092186696</v>
      </c>
      <c r="G3141" s="16">
        <f t="shared" ref="G3141:G3204" si="106">F3141-$F$3103</f>
        <v>0.53366998921866937</v>
      </c>
      <c r="H3141">
        <v>905.38</v>
      </c>
    </row>
    <row r="3142" spans="1:8">
      <c r="A3142">
        <v>965.39</v>
      </c>
      <c r="B3142" s="19">
        <f>'[2]NP Inflow data'!F3142</f>
        <v>5.7180396328236602</v>
      </c>
      <c r="C3142" s="13">
        <f t="shared" ref="C3142:C3205" si="107">B3142-$B$24</f>
        <v>5.7180396328236602</v>
      </c>
      <c r="E3142">
        <v>905.39</v>
      </c>
      <c r="F3142" s="16">
        <f>'[2]NP Inflow data'!C3142</f>
        <v>8.6464019337383107</v>
      </c>
      <c r="G3142" s="16">
        <f t="shared" si="106"/>
        <v>0.54796341373831048</v>
      </c>
      <c r="H3142">
        <v>905.39</v>
      </c>
    </row>
    <row r="3143" spans="1:8">
      <c r="A3143">
        <v>965.4</v>
      </c>
      <c r="B3143" s="19">
        <f>'[2]NP Inflow data'!F3143</f>
        <v>5.7317911173914204</v>
      </c>
      <c r="C3143" s="13">
        <f t="shared" si="107"/>
        <v>5.7317911173914204</v>
      </c>
      <c r="E3143">
        <v>905.4</v>
      </c>
      <c r="F3143" s="16">
        <f>'[2]NP Inflow data'!C3143</f>
        <v>8.6607086320965792</v>
      </c>
      <c r="G3143" s="16">
        <f t="shared" si="106"/>
        <v>0.56227011209657896</v>
      </c>
      <c r="H3143">
        <v>905.4</v>
      </c>
    </row>
    <row r="3144" spans="1:8">
      <c r="A3144">
        <v>965.41</v>
      </c>
      <c r="B3144" s="19">
        <f>'[2]NP Inflow data'!F3144</f>
        <v>5.7455566979548198</v>
      </c>
      <c r="C3144" s="13">
        <f t="shared" si="107"/>
        <v>5.7455566979548198</v>
      </c>
      <c r="E3144">
        <v>905.41</v>
      </c>
      <c r="F3144" s="16">
        <f>'[2]NP Inflow data'!C3144</f>
        <v>8.6750286403027594</v>
      </c>
      <c r="G3144" s="16">
        <f t="shared" si="106"/>
        <v>0.57659012030275925</v>
      </c>
      <c r="H3144">
        <v>905.41</v>
      </c>
    </row>
    <row r="3145" spans="1:8">
      <c r="A3145">
        <v>965.42</v>
      </c>
      <c r="B3145" s="19">
        <f>'[2]NP Inflow data'!F3145</f>
        <v>5.7593365888910801</v>
      </c>
      <c r="C3145" s="13">
        <f t="shared" si="107"/>
        <v>5.7593365888910801</v>
      </c>
      <c r="E3145">
        <v>905.42</v>
      </c>
      <c r="F3145" s="16">
        <f>'[2]NP Inflow data'!C3145</f>
        <v>8.6893619943661609</v>
      </c>
      <c r="G3145" s="16">
        <f t="shared" si="106"/>
        <v>0.59092347436616066</v>
      </c>
      <c r="H3145">
        <v>905.42</v>
      </c>
    </row>
    <row r="3146" spans="1:8">
      <c r="A3146">
        <v>965.43</v>
      </c>
      <c r="B3146" s="19">
        <f>'[2]NP Inflow data'!F3146</f>
        <v>5.77313100457744</v>
      </c>
      <c r="C3146" s="13">
        <f t="shared" si="107"/>
        <v>5.77313100457744</v>
      </c>
      <c r="E3146">
        <v>905.43</v>
      </c>
      <c r="F3146" s="16">
        <f>'[2]NP Inflow data'!C3146</f>
        <v>8.7037087302960696</v>
      </c>
      <c r="G3146" s="16">
        <f t="shared" si="106"/>
        <v>0.60527021029606942</v>
      </c>
      <c r="H3146">
        <v>905.43</v>
      </c>
    </row>
    <row r="3147" spans="1:8">
      <c r="A3147">
        <v>965.44</v>
      </c>
      <c r="B3147" s="19">
        <f>'[2]NP Inflow data'!F3147</f>
        <v>5.7869401593912899</v>
      </c>
      <c r="C3147" s="13">
        <f t="shared" si="107"/>
        <v>5.7869401593912899</v>
      </c>
      <c r="E3147">
        <v>905.44</v>
      </c>
      <c r="F3147" s="16">
        <f>'[2]NP Inflow data'!C3147</f>
        <v>8.7180688841019691</v>
      </c>
      <c r="G3147" s="16">
        <f t="shared" si="106"/>
        <v>0.61963036410196892</v>
      </c>
      <c r="H3147">
        <v>905.44</v>
      </c>
    </row>
    <row r="3148" spans="1:8">
      <c r="A3148">
        <v>965.45</v>
      </c>
      <c r="B3148" s="19">
        <f>'[2]NP Inflow data'!F3148</f>
        <v>5.8007642677095399</v>
      </c>
      <c r="C3148" s="13">
        <f t="shared" si="107"/>
        <v>5.8007642677095399</v>
      </c>
      <c r="E3148">
        <v>905.45</v>
      </c>
      <c r="F3148" s="16">
        <f>'[2]NP Inflow data'!C3148</f>
        <v>8.7324424917928294</v>
      </c>
      <c r="G3148" s="16">
        <f t="shared" si="106"/>
        <v>0.63400397179282919</v>
      </c>
      <c r="H3148">
        <v>905.45</v>
      </c>
    </row>
    <row r="3149" spans="1:8">
      <c r="A3149">
        <v>965.46</v>
      </c>
      <c r="B3149" s="19">
        <f>'[2]NP Inflow data'!F3149</f>
        <v>5.8146035439095796</v>
      </c>
      <c r="C3149" s="13">
        <f t="shared" si="107"/>
        <v>5.8146035439095796</v>
      </c>
      <c r="E3149">
        <v>905.46</v>
      </c>
      <c r="F3149" s="16">
        <f>'[2]NP Inflow data'!C3149</f>
        <v>8.7468295893781001</v>
      </c>
      <c r="G3149" s="16">
        <f t="shared" si="106"/>
        <v>0.64839106937809987</v>
      </c>
      <c r="H3149">
        <v>905.46</v>
      </c>
    </row>
    <row r="3150" spans="1:8">
      <c r="A3150">
        <v>965.47</v>
      </c>
      <c r="B3150" s="19">
        <f>'[2]NP Inflow data'!F3150</f>
        <v>5.8284582023686298</v>
      </c>
      <c r="C3150" s="13">
        <f t="shared" si="107"/>
        <v>5.8284582023686298</v>
      </c>
      <c r="E3150">
        <v>905.47</v>
      </c>
      <c r="F3150" s="16">
        <f>'[2]NP Inflow data'!C3150</f>
        <v>8.7612302128670905</v>
      </c>
      <c r="G3150" s="16">
        <f t="shared" si="106"/>
        <v>0.66279169286709028</v>
      </c>
      <c r="H3150">
        <v>905.47</v>
      </c>
    </row>
    <row r="3151" spans="1:8">
      <c r="A3151">
        <v>965.48</v>
      </c>
      <c r="B3151" s="19">
        <f>'[2]NP Inflow data'!F3151</f>
        <v>5.8423284574639398</v>
      </c>
      <c r="C3151" s="13">
        <f t="shared" si="107"/>
        <v>5.8423284574639398</v>
      </c>
      <c r="E3151">
        <v>905.48</v>
      </c>
      <c r="F3151" s="16">
        <f>'[2]NP Inflow data'!C3151</f>
        <v>8.7756443982690993</v>
      </c>
      <c r="G3151" s="16">
        <f t="shared" si="106"/>
        <v>0.67720587826909906</v>
      </c>
      <c r="H3151">
        <v>905.48</v>
      </c>
    </row>
    <row r="3152" spans="1:8">
      <c r="A3152">
        <v>965.49</v>
      </c>
      <c r="B3152" s="19">
        <f>'[2]NP Inflow data'!F3152</f>
        <v>5.8562145235727296</v>
      </c>
      <c r="C3152" s="13">
        <f t="shared" si="107"/>
        <v>5.8562145235727296</v>
      </c>
      <c r="E3152">
        <v>905.49</v>
      </c>
      <c r="F3152" s="16">
        <f>'[2]NP Inflow data'!C3152</f>
        <v>8.7900721815934393</v>
      </c>
      <c r="G3152" s="16">
        <f t="shared" si="106"/>
        <v>0.69163366159343909</v>
      </c>
      <c r="H3152">
        <v>905.49</v>
      </c>
    </row>
    <row r="3153" spans="1:8">
      <c r="A3153">
        <v>965.5</v>
      </c>
      <c r="B3153" s="19">
        <f>'[2]NP Inflow data'!F3153</f>
        <v>5.8701166150722397</v>
      </c>
      <c r="C3153" s="13">
        <f t="shared" si="107"/>
        <v>5.8701166150722397</v>
      </c>
      <c r="E3153">
        <v>905.5</v>
      </c>
      <c r="F3153" s="16">
        <f>'[2]NP Inflow data'!C3153</f>
        <v>8.8045135988493897</v>
      </c>
      <c r="G3153" s="16">
        <f t="shared" si="106"/>
        <v>0.70607507884938947</v>
      </c>
      <c r="H3153">
        <v>905.5</v>
      </c>
    </row>
    <row r="3154" spans="1:8">
      <c r="A3154">
        <v>965.51</v>
      </c>
      <c r="B3154" s="19">
        <f>'[2]NP Inflow data'!F3154</f>
        <v>5.8840349463396802</v>
      </c>
      <c r="C3154" s="13">
        <f t="shared" si="107"/>
        <v>5.8840349463396802</v>
      </c>
      <c r="E3154">
        <v>905.51</v>
      </c>
      <c r="F3154" s="16">
        <f>'[2]NP Inflow data'!C3154</f>
        <v>8.8189686860462597</v>
      </c>
      <c r="G3154" s="16">
        <f t="shared" si="106"/>
        <v>0.72053016604625952</v>
      </c>
      <c r="H3154">
        <v>905.51</v>
      </c>
    </row>
    <row r="3155" spans="1:8">
      <c r="A3155">
        <v>965.52</v>
      </c>
      <c r="B3155" s="19">
        <f>'[2]NP Inflow data'!F3155</f>
        <v>5.8979697317523003</v>
      </c>
      <c r="C3155" s="13">
        <f t="shared" si="107"/>
        <v>5.8979697317523003</v>
      </c>
      <c r="E3155">
        <v>905.52</v>
      </c>
      <c r="F3155" s="16">
        <f>'[2]NP Inflow data'!C3155</f>
        <v>8.8334374791933499</v>
      </c>
      <c r="G3155" s="16">
        <f t="shared" si="106"/>
        <v>0.73499895919334968</v>
      </c>
      <c r="H3155">
        <v>905.52</v>
      </c>
    </row>
    <row r="3156" spans="1:8">
      <c r="A3156">
        <v>965.53</v>
      </c>
      <c r="B3156" s="19">
        <f>'[2]NP Inflow data'!F3156</f>
        <v>5.9119211856873202</v>
      </c>
      <c r="C3156" s="13">
        <f t="shared" si="107"/>
        <v>5.9119211856873202</v>
      </c>
      <c r="E3156">
        <v>905.53</v>
      </c>
      <c r="F3156" s="16">
        <f>'[2]NP Inflow data'!C3156</f>
        <v>8.8479200142999694</v>
      </c>
      <c r="G3156" s="16">
        <f t="shared" si="106"/>
        <v>0.74948149429996924</v>
      </c>
      <c r="H3156">
        <v>905.53</v>
      </c>
    </row>
    <row r="3157" spans="1:8">
      <c r="A3157">
        <v>965.54</v>
      </c>
      <c r="B3157" s="19">
        <f>'[2]NP Inflow data'!F3157</f>
        <v>5.9258895225219703</v>
      </c>
      <c r="C3157" s="13">
        <f t="shared" si="107"/>
        <v>5.9258895225219703</v>
      </c>
      <c r="E3157">
        <v>905.54</v>
      </c>
      <c r="F3157" s="16">
        <f>'[2]NP Inflow data'!C3157</f>
        <v>8.8624163273753993</v>
      </c>
      <c r="G3157" s="16">
        <f t="shared" si="106"/>
        <v>0.76397780737539911</v>
      </c>
      <c r="H3157">
        <v>905.54</v>
      </c>
    </row>
    <row r="3158" spans="1:8">
      <c r="A3158">
        <v>965.55</v>
      </c>
      <c r="B3158" s="19">
        <f>'[2]NP Inflow data'!F3158</f>
        <v>5.9398749566334903</v>
      </c>
      <c r="C3158" s="13">
        <f t="shared" si="107"/>
        <v>5.9398749566334903</v>
      </c>
      <c r="E3158">
        <v>905.55</v>
      </c>
      <c r="F3158" s="16">
        <f>'[2]NP Inflow data'!C3158</f>
        <v>8.8769264544289594</v>
      </c>
      <c r="G3158" s="16">
        <f t="shared" si="106"/>
        <v>0.77848793442895925</v>
      </c>
      <c r="H3158">
        <v>905.55</v>
      </c>
    </row>
    <row r="3159" spans="1:8">
      <c r="A3159">
        <v>965.56</v>
      </c>
      <c r="B3159" s="19">
        <f>'[2]NP Inflow data'!F3159</f>
        <v>5.9538777023991001</v>
      </c>
      <c r="C3159" s="13">
        <f t="shared" si="107"/>
        <v>5.9538777023991001</v>
      </c>
      <c r="E3159">
        <v>905.56</v>
      </c>
      <c r="F3159" s="16">
        <f>'[2]NP Inflow data'!C3159</f>
        <v>8.8914504314699396</v>
      </c>
      <c r="G3159" s="16">
        <f t="shared" si="106"/>
        <v>0.79301191146993943</v>
      </c>
      <c r="H3159">
        <v>905.56</v>
      </c>
    </row>
    <row r="3160" spans="1:8">
      <c r="A3160">
        <v>965.57</v>
      </c>
      <c r="B3160" s="19">
        <f>'[2]NP Inflow data'!F3160</f>
        <v>5.9678979741961999</v>
      </c>
      <c r="C3160" s="13">
        <f t="shared" si="107"/>
        <v>5.9678979741961999</v>
      </c>
      <c r="E3160">
        <v>905.57</v>
      </c>
      <c r="F3160" s="16">
        <f>'[2]NP Inflow data'!C3160</f>
        <v>8.9059882945078108</v>
      </c>
      <c r="G3160" s="16">
        <f t="shared" si="106"/>
        <v>0.80754977450781062</v>
      </c>
      <c r="H3160">
        <v>905.57</v>
      </c>
    </row>
    <row r="3161" spans="1:8">
      <c r="A3161">
        <v>965.58</v>
      </c>
      <c r="B3161" s="19">
        <f>'[2]NP Inflow data'!F3161</f>
        <v>5.9819359864016901</v>
      </c>
      <c r="C3161" s="13">
        <f t="shared" si="107"/>
        <v>5.9819359864016901</v>
      </c>
      <c r="E3161">
        <v>905.58</v>
      </c>
      <c r="F3161" s="16">
        <f>'[2]NP Inflow data'!C3161</f>
        <v>8.9205400795515306</v>
      </c>
      <c r="G3161" s="16">
        <f t="shared" si="106"/>
        <v>0.82210155955153041</v>
      </c>
      <c r="H3161">
        <v>905.58</v>
      </c>
    </row>
    <row r="3162" spans="1:8">
      <c r="A3162">
        <v>965.59</v>
      </c>
      <c r="B3162" s="19">
        <f>'[2]NP Inflow data'!F3162</f>
        <v>5.99599195339297</v>
      </c>
      <c r="C3162" s="13">
        <f t="shared" si="107"/>
        <v>5.99599195339297</v>
      </c>
      <c r="E3162">
        <v>905.59</v>
      </c>
      <c r="F3162" s="16">
        <f>'[2]NP Inflow data'!C3162</f>
        <v>8.9351058226105806</v>
      </c>
      <c r="G3162" s="16">
        <f t="shared" si="106"/>
        <v>0.83666730261058042</v>
      </c>
      <c r="H3162">
        <v>905.59</v>
      </c>
    </row>
    <row r="3163" spans="1:8">
      <c r="A3163">
        <v>965.6</v>
      </c>
      <c r="B3163" s="19">
        <f>'[2]NP Inflow data'!F3163</f>
        <v>6.0100660895472702</v>
      </c>
      <c r="C3163" s="13">
        <f t="shared" si="107"/>
        <v>6.0100660895472702</v>
      </c>
      <c r="E3163">
        <v>905.6</v>
      </c>
      <c r="F3163" s="16">
        <f>'[2]NP Inflow data'!C3163</f>
        <v>8.9496855596942506</v>
      </c>
      <c r="G3163" s="16">
        <f t="shared" si="106"/>
        <v>0.85124703969425042</v>
      </c>
      <c r="H3163">
        <v>905.6</v>
      </c>
    </row>
    <row r="3164" spans="1:8">
      <c r="A3164">
        <v>965.61</v>
      </c>
      <c r="B3164" s="19">
        <f>'[2]NP Inflow data'!F3164</f>
        <v>6.0241586092418196</v>
      </c>
      <c r="C3164" s="13">
        <f t="shared" si="107"/>
        <v>6.0241586092418196</v>
      </c>
      <c r="E3164">
        <v>905.61</v>
      </c>
      <c r="F3164" s="16">
        <f>'[2]NP Inflow data'!C3164</f>
        <v>8.9642793268118393</v>
      </c>
      <c r="G3164" s="16">
        <f t="shared" si="106"/>
        <v>0.86584080681183906</v>
      </c>
      <c r="H3164">
        <v>905.61</v>
      </c>
    </row>
    <row r="3165" spans="1:8">
      <c r="A3165">
        <v>965.62</v>
      </c>
      <c r="B3165" s="19">
        <f>'[2]NP Inflow data'!F3165</f>
        <v>6.0382697268538399</v>
      </c>
      <c r="C3165" s="13">
        <f t="shared" si="107"/>
        <v>6.0382697268538399</v>
      </c>
      <c r="E3165">
        <v>905.62</v>
      </c>
      <c r="F3165" s="16">
        <f>'[2]NP Inflow data'!C3165</f>
        <v>8.9788871599726594</v>
      </c>
      <c r="G3165" s="16">
        <f t="shared" si="106"/>
        <v>0.88044863997265921</v>
      </c>
      <c r="H3165">
        <v>905.62</v>
      </c>
    </row>
    <row r="3166" spans="1:8">
      <c r="A3166">
        <v>965.63</v>
      </c>
      <c r="B3166" s="19">
        <f>'[2]NP Inflow data'!F3166</f>
        <v>6.0523996567605698</v>
      </c>
      <c r="C3166" s="13">
        <f t="shared" si="107"/>
        <v>6.0523996567605698</v>
      </c>
      <c r="E3166">
        <v>905.63</v>
      </c>
      <c r="F3166" s="16">
        <f>'[2]NP Inflow data'!C3166</f>
        <v>8.9935090951860008</v>
      </c>
      <c r="G3166" s="16">
        <f t="shared" si="106"/>
        <v>0.89507057518600064</v>
      </c>
      <c r="H3166">
        <v>905.63</v>
      </c>
    </row>
    <row r="3167" spans="1:8">
      <c r="A3167">
        <v>965.64</v>
      </c>
      <c r="B3167" s="19">
        <f>'[2]NP Inflow data'!F3167</f>
        <v>6.0665486133392399</v>
      </c>
      <c r="C3167" s="13">
        <f t="shared" si="107"/>
        <v>6.0665486133392399</v>
      </c>
      <c r="E3167">
        <v>905.64</v>
      </c>
      <c r="F3167" s="16">
        <f>'[2]NP Inflow data'!C3167</f>
        <v>9.0081451684611693</v>
      </c>
      <c r="G3167" s="16">
        <f t="shared" si="106"/>
        <v>0.90970664846116911</v>
      </c>
      <c r="H3167">
        <v>905.64</v>
      </c>
    </row>
    <row r="3168" spans="1:8">
      <c r="A3168">
        <v>965.65</v>
      </c>
      <c r="B3168" s="19">
        <f>'[2]NP Inflow data'!F3168</f>
        <v>6.0807168109670799</v>
      </c>
      <c r="C3168" s="13">
        <f t="shared" si="107"/>
        <v>6.0807168109670799</v>
      </c>
      <c r="E3168">
        <v>905.65</v>
      </c>
      <c r="F3168" s="16">
        <f>'[2]NP Inflow data'!C3168</f>
        <v>9.0227954158074599</v>
      </c>
      <c r="G3168" s="16">
        <f t="shared" si="106"/>
        <v>0.92435689580745972</v>
      </c>
      <c r="H3168">
        <v>905.65</v>
      </c>
    </row>
    <row r="3169" spans="1:13">
      <c r="A3169">
        <v>965.66</v>
      </c>
      <c r="B3169" s="19">
        <f>'[2]NP Inflow data'!F3169</f>
        <v>6.0949044640213197</v>
      </c>
      <c r="C3169" s="13">
        <f t="shared" si="107"/>
        <v>6.0949044640213197</v>
      </c>
      <c r="E3169">
        <v>905.66</v>
      </c>
      <c r="F3169" s="16">
        <f>'[2]NP Inflow data'!C3169</f>
        <v>9.0374598732341695</v>
      </c>
      <c r="G3169" s="16">
        <f t="shared" si="106"/>
        <v>0.93902135323416935</v>
      </c>
      <c r="H3169">
        <v>905.66</v>
      </c>
    </row>
    <row r="3170" spans="1:13">
      <c r="A3170">
        <v>965.67</v>
      </c>
      <c r="B3170" s="19">
        <f>'[2]NP Inflow data'!F3170</f>
        <v>6.1091117868791898</v>
      </c>
      <c r="C3170" s="13">
        <f t="shared" si="107"/>
        <v>6.1091117868791898</v>
      </c>
      <c r="E3170">
        <v>905.67</v>
      </c>
      <c r="F3170" s="16">
        <f>'[2]NP Inflow data'!C3170</f>
        <v>9.0521385767506093</v>
      </c>
      <c r="G3170" s="16">
        <f t="shared" si="106"/>
        <v>0.95370005675060909</v>
      </c>
      <c r="H3170">
        <v>905.67</v>
      </c>
    </row>
    <row r="3171" spans="1:13">
      <c r="A3171">
        <v>965.68</v>
      </c>
      <c r="B3171" s="19">
        <f>'[2]NP Inflow data'!F3171</f>
        <v>6.1233389939179199</v>
      </c>
      <c r="C3171" s="13">
        <f t="shared" si="107"/>
        <v>6.1233389939179199</v>
      </c>
      <c r="E3171">
        <v>905.68</v>
      </c>
      <c r="F3171" s="16">
        <f>'[2]NP Inflow data'!C3171</f>
        <v>9.0668315623660796</v>
      </c>
      <c r="G3171" s="16">
        <f t="shared" si="106"/>
        <v>0.96839304236607937</v>
      </c>
      <c r="H3171">
        <v>905.68</v>
      </c>
    </row>
    <row r="3172" spans="1:13">
      <c r="A3172">
        <v>965.69</v>
      </c>
      <c r="B3172" s="19">
        <f>'[2]NP Inflow data'!F3172</f>
        <v>6.1375862995149104</v>
      </c>
      <c r="C3172" s="13">
        <f t="shared" si="107"/>
        <v>6.1375862995149104</v>
      </c>
      <c r="E3172">
        <v>905.69</v>
      </c>
      <c r="F3172" s="16">
        <f>'[2]NP Inflow data'!C3172</f>
        <v>9.0815388660900407</v>
      </c>
      <c r="G3172" s="16">
        <f t="shared" si="106"/>
        <v>0.98310034609004049</v>
      </c>
      <c r="H3172">
        <v>905.69</v>
      </c>
    </row>
    <row r="3173" spans="1:13">
      <c r="A3173">
        <v>965.7</v>
      </c>
      <c r="B3173" s="19">
        <f>'[2]NP Inflow data'!F3173</f>
        <v>6.1518539180470597</v>
      </c>
      <c r="C3173" s="13">
        <f t="shared" si="107"/>
        <v>6.1518539180470597</v>
      </c>
      <c r="E3173">
        <v>905.7</v>
      </c>
      <c r="F3173" s="16">
        <f>'[2]NP Inflow data'!C3173</f>
        <v>9.0962605239314591</v>
      </c>
      <c r="G3173" s="16">
        <f t="shared" si="106"/>
        <v>0.99782200393145892</v>
      </c>
      <c r="H3173">
        <v>905.7</v>
      </c>
      <c r="I3173" s="20">
        <f>G3173-G3104</f>
        <v>0.98400630238773878</v>
      </c>
      <c r="J3173" s="21">
        <f>I3173*1000000</f>
        <v>984006.30238773883</v>
      </c>
      <c r="L3173" s="22">
        <f>14.35*3600</f>
        <v>51660</v>
      </c>
    </row>
    <row r="3174" spans="1:13">
      <c r="A3174">
        <v>965.71</v>
      </c>
      <c r="B3174" s="19">
        <f>'[2]NP Inflow data'!F3174</f>
        <v>6.1661420638917503</v>
      </c>
      <c r="C3174" s="13">
        <f t="shared" si="107"/>
        <v>6.1661420638917503</v>
      </c>
      <c r="E3174">
        <v>905.71</v>
      </c>
      <c r="F3174" s="16">
        <f>'[2]NP Inflow data'!C3174</f>
        <v>9.1109965718998005</v>
      </c>
      <c r="G3174" s="16">
        <f t="shared" si="106"/>
        <v>1.0125580518998003</v>
      </c>
      <c r="H3174">
        <v>905.71</v>
      </c>
      <c r="L3174">
        <f>J3173/L3173</f>
        <v>19.047741045058824</v>
      </c>
    </row>
    <row r="3175" spans="1:13">
      <c r="A3175">
        <v>965.72</v>
      </c>
      <c r="B3175" s="19">
        <f>'[2]NP Inflow data'!F3175</f>
        <v>6.1804509514262396</v>
      </c>
      <c r="C3175" s="13">
        <f t="shared" si="107"/>
        <v>6.1804509514262396</v>
      </c>
      <c r="E3175">
        <v>905.72</v>
      </c>
      <c r="F3175" s="16">
        <f>'[2]NP Inflow data'!C3175</f>
        <v>9.1257470460043706</v>
      </c>
      <c r="G3175" s="16">
        <f t="shared" si="106"/>
        <v>1.0273085260043704</v>
      </c>
      <c r="H3175">
        <v>905.72</v>
      </c>
      <c r="L3175">
        <f>80*L3174</f>
        <v>1523.819283604706</v>
      </c>
    </row>
    <row r="3176" spans="1:13">
      <c r="A3176">
        <v>965.73</v>
      </c>
      <c r="B3176" s="19">
        <f>'[2]NP Inflow data'!F3176</f>
        <v>6.1947807950277296</v>
      </c>
      <c r="C3176" s="13">
        <f t="shared" si="107"/>
        <v>6.1947807950277296</v>
      </c>
      <c r="E3176">
        <v>905.73</v>
      </c>
      <c r="F3176" s="16">
        <f>'[2]NP Inflow data'!C3176</f>
        <v>9.1405119822544805</v>
      </c>
      <c r="G3176" s="16">
        <f t="shared" si="106"/>
        <v>1.0420734622544803</v>
      </c>
      <c r="H3176">
        <v>905.73</v>
      </c>
    </row>
    <row r="3177" spans="1:13">
      <c r="A3177">
        <v>965.74</v>
      </c>
      <c r="B3177" s="19">
        <f>'[2]NP Inflow data'!F3177</f>
        <v>6.2091318090734697</v>
      </c>
      <c r="C3177" s="13">
        <f t="shared" si="107"/>
        <v>6.2091318090734697</v>
      </c>
      <c r="E3177">
        <v>905.74</v>
      </c>
      <c r="F3177" s="16">
        <f>'[2]NP Inflow data'!C3177</f>
        <v>9.1552914166594004</v>
      </c>
      <c r="G3177" s="16">
        <f t="shared" si="106"/>
        <v>1.0568528966594002</v>
      </c>
      <c r="H3177">
        <v>905.74</v>
      </c>
    </row>
    <row r="3178" spans="1:13">
      <c r="A3178">
        <v>965.75</v>
      </c>
      <c r="B3178" s="19">
        <f>'[2]NP Inflow data'!F3178</f>
        <v>6.2235042079406897</v>
      </c>
      <c r="C3178" s="13">
        <f t="shared" si="107"/>
        <v>6.2235042079406897</v>
      </c>
      <c r="E3178">
        <v>905.75</v>
      </c>
      <c r="F3178" s="16">
        <f>'[2]NP Inflow data'!C3178</f>
        <v>9.1700853852284503</v>
      </c>
      <c r="G3178" s="16">
        <f t="shared" si="106"/>
        <v>1.0716468652284501</v>
      </c>
      <c r="H3178">
        <v>905.75</v>
      </c>
    </row>
    <row r="3179" spans="1:13">
      <c r="A3179">
        <v>965.76</v>
      </c>
      <c r="B3179" s="19">
        <f>'[2]NP Inflow data'!F3179</f>
        <v>6.2378982060066104</v>
      </c>
      <c r="C3179" s="13">
        <f t="shared" si="107"/>
        <v>6.2378982060066104</v>
      </c>
      <c r="E3179">
        <v>905.76</v>
      </c>
      <c r="F3179" s="16">
        <f>'[2]NP Inflow data'!C3179</f>
        <v>9.1848939239709395</v>
      </c>
      <c r="G3179" s="16">
        <f t="shared" si="106"/>
        <v>1.0864554039709393</v>
      </c>
      <c r="H3179">
        <v>905.76</v>
      </c>
    </row>
    <row r="3180" spans="1:13">
      <c r="A3180">
        <v>965.77</v>
      </c>
      <c r="B3180" s="19">
        <f>'[2]NP Inflow data'!F3180</f>
        <v>6.2523140176484597</v>
      </c>
      <c r="C3180" s="13">
        <f t="shared" si="107"/>
        <v>6.2523140176484597</v>
      </c>
      <c r="E3180">
        <v>905.77</v>
      </c>
      <c r="F3180" s="16">
        <f>'[2]NP Inflow data'!C3180</f>
        <v>9.1997170688961507</v>
      </c>
      <c r="G3180" s="16">
        <f t="shared" si="106"/>
        <v>1.1012785488961505</v>
      </c>
      <c r="H3180">
        <v>905.77</v>
      </c>
    </row>
    <row r="3181" spans="1:13">
      <c r="A3181">
        <v>965.78</v>
      </c>
      <c r="B3181" s="19">
        <f>'[2]NP Inflow data'!F3181</f>
        <v>6.2667518572434897</v>
      </c>
      <c r="C3181" s="13">
        <f t="shared" si="107"/>
        <v>6.2667518572434897</v>
      </c>
      <c r="E3181">
        <v>905.78</v>
      </c>
      <c r="F3181" s="16">
        <f>'[2]NP Inflow data'!C3181</f>
        <v>9.2145548560133808</v>
      </c>
      <c r="G3181" s="16">
        <f t="shared" si="106"/>
        <v>1.1161163360133806</v>
      </c>
      <c r="H3181">
        <v>905.78</v>
      </c>
    </row>
    <row r="3182" spans="1:13">
      <c r="A3182">
        <v>965.79</v>
      </c>
      <c r="B3182" s="19">
        <f>'[2]NP Inflow data'!F3182</f>
        <v>6.2812119391688999</v>
      </c>
      <c r="C3182" s="13">
        <f t="shared" si="107"/>
        <v>6.2812119391688999</v>
      </c>
      <c r="E3182">
        <v>905.79</v>
      </c>
      <c r="F3182" s="16">
        <f>'[2]NP Inflow data'!C3182</f>
        <v>9.2294073213319496</v>
      </c>
      <c r="G3182" s="16">
        <f t="shared" si="106"/>
        <v>1.1309688013319494</v>
      </c>
      <c r="H3182">
        <v>905.79</v>
      </c>
    </row>
    <row r="3183" spans="1:13">
      <c r="A3183">
        <v>965.8</v>
      </c>
      <c r="B3183" s="19">
        <f>'[2]NP Inflow data'!F3183</f>
        <v>6.2956944778019501</v>
      </c>
      <c r="C3183" s="13">
        <f t="shared" si="107"/>
        <v>6.2956944778019501</v>
      </c>
      <c r="E3183">
        <v>905.8</v>
      </c>
      <c r="F3183" s="16">
        <f>'[2]NP Inflow data'!C3183</f>
        <v>9.2442745008611507</v>
      </c>
      <c r="G3183" s="16">
        <f t="shared" si="106"/>
        <v>1.1458359808611505</v>
      </c>
      <c r="H3183">
        <v>905.8</v>
      </c>
      <c r="L3183">
        <v>1300</v>
      </c>
      <c r="M3183">
        <v>60</v>
      </c>
    </row>
    <row r="3184" spans="1:13">
      <c r="A3184">
        <v>965.81</v>
      </c>
      <c r="B3184" s="19">
        <f>'[2]NP Inflow data'!F3184</f>
        <v>6.3101996875198596</v>
      </c>
      <c r="C3184" s="13">
        <f t="shared" si="107"/>
        <v>6.3101996875198596</v>
      </c>
      <c r="E3184">
        <v>905.81</v>
      </c>
      <c r="F3184" s="16">
        <f>'[2]NP Inflow data'!C3184</f>
        <v>9.25915643061027</v>
      </c>
      <c r="G3184" s="16">
        <f t="shared" si="106"/>
        <v>1.1607179106102699</v>
      </c>
      <c r="H3184">
        <v>905.81</v>
      </c>
      <c r="M3184">
        <f>L3183/M3183</f>
        <v>21.666666666666668</v>
      </c>
    </row>
    <row r="3185" spans="1:13">
      <c r="A3185">
        <v>965.82</v>
      </c>
      <c r="B3185" s="19">
        <f>'[2]NP Inflow data'!F3185</f>
        <v>6.3247277827000099</v>
      </c>
      <c r="C3185" s="13">
        <f t="shared" si="107"/>
        <v>6.3247277827000099</v>
      </c>
      <c r="E3185">
        <v>905.82</v>
      </c>
      <c r="F3185" s="16">
        <f>'[2]NP Inflow data'!C3185</f>
        <v>9.2740531465888001</v>
      </c>
      <c r="G3185" s="16">
        <f t="shared" si="106"/>
        <v>1.1756146265887999</v>
      </c>
      <c r="H3185">
        <v>905.82</v>
      </c>
      <c r="M3185">
        <f>M3184*3</f>
        <v>65</v>
      </c>
    </row>
    <row r="3186" spans="1:13">
      <c r="A3186">
        <v>965.83</v>
      </c>
      <c r="B3186" s="19">
        <f>'[2]NP Inflow data'!F3186</f>
        <v>6.3392789777193297</v>
      </c>
      <c r="C3186" s="13">
        <f t="shared" si="107"/>
        <v>6.3392789777193297</v>
      </c>
      <c r="E3186">
        <v>905.83</v>
      </c>
      <c r="F3186" s="16">
        <f>'[2]NP Inflow data'!C3186</f>
        <v>9.2889646848056806</v>
      </c>
      <c r="G3186" s="16">
        <f t="shared" si="106"/>
        <v>1.1905261648056804</v>
      </c>
      <c r="H3186">
        <v>905.83</v>
      </c>
    </row>
    <row r="3187" spans="1:13">
      <c r="A3187">
        <v>965.84</v>
      </c>
      <c r="B3187" s="19">
        <f>'[2]NP Inflow data'!F3187</f>
        <v>6.3538534869551899</v>
      </c>
      <c r="C3187" s="13">
        <f t="shared" si="107"/>
        <v>6.3538534869551899</v>
      </c>
      <c r="E3187">
        <v>905.84</v>
      </c>
      <c r="F3187" s="16">
        <f>'[2]NP Inflow data'!C3187</f>
        <v>9.3038910812704003</v>
      </c>
      <c r="G3187" s="16">
        <f t="shared" si="106"/>
        <v>1.2054525612704001</v>
      </c>
      <c r="H3187">
        <v>905.84</v>
      </c>
    </row>
    <row r="3188" spans="1:13">
      <c r="A3188">
        <v>965.85</v>
      </c>
      <c r="B3188" s="19">
        <f>'[2]NP Inflow data'!F3188</f>
        <v>6.3684515247848301</v>
      </c>
      <c r="C3188" s="13">
        <f t="shared" si="107"/>
        <v>6.3684515247848301</v>
      </c>
      <c r="E3188">
        <v>905.85</v>
      </c>
      <c r="F3188" s="16">
        <f>'[2]NP Inflow data'!C3188</f>
        <v>9.3188323719922508</v>
      </c>
      <c r="G3188" s="16">
        <f t="shared" si="106"/>
        <v>1.2203938519922506</v>
      </c>
      <c r="H3188">
        <v>905.85</v>
      </c>
    </row>
    <row r="3189" spans="1:13">
      <c r="A3189">
        <v>965.86</v>
      </c>
      <c r="B3189" s="19">
        <f>'[2]NP Inflow data'!F3189</f>
        <v>6.38307330558548</v>
      </c>
      <c r="C3189" s="13">
        <f t="shared" si="107"/>
        <v>6.38307330558548</v>
      </c>
      <c r="E3189">
        <v>905.86</v>
      </c>
      <c r="F3189" s="16">
        <f>'[2]NP Inflow data'!C3189</f>
        <v>9.33378859298052</v>
      </c>
      <c r="G3189" s="16">
        <f t="shared" si="106"/>
        <v>1.2353500729805198</v>
      </c>
      <c r="H3189">
        <v>905.86</v>
      </c>
    </row>
    <row r="3190" spans="1:13">
      <c r="A3190">
        <v>965.87</v>
      </c>
      <c r="B3190" s="19">
        <f>'[2]NP Inflow data'!F3190</f>
        <v>6.3977190437343801</v>
      </c>
      <c r="C3190" s="13">
        <f t="shared" si="107"/>
        <v>6.3977190437343801</v>
      </c>
      <c r="E3190">
        <v>905.87</v>
      </c>
      <c r="F3190" s="16">
        <f>'[2]NP Inflow data'!C3190</f>
        <v>9.3487597802445297</v>
      </c>
      <c r="G3190" s="16">
        <f t="shared" si="106"/>
        <v>1.2503212602445295</v>
      </c>
      <c r="H3190">
        <v>905.87</v>
      </c>
    </row>
    <row r="3191" spans="1:13">
      <c r="A3191">
        <v>965.88</v>
      </c>
      <c r="B3191" s="19">
        <f>'[2]NP Inflow data'!F3191</f>
        <v>6.4123889536087404</v>
      </c>
      <c r="C3191" s="13">
        <f t="shared" si="107"/>
        <v>6.4123889536087404</v>
      </c>
      <c r="E3191">
        <v>905.88</v>
      </c>
      <c r="F3191" s="16">
        <f>'[2]NP Inflow data'!C3191</f>
        <v>9.3637459697935697</v>
      </c>
      <c r="G3191" s="16">
        <f t="shared" si="106"/>
        <v>1.2653074497935695</v>
      </c>
      <c r="H3191">
        <v>905.88</v>
      </c>
    </row>
    <row r="3192" spans="1:13">
      <c r="A3192">
        <v>965.89</v>
      </c>
      <c r="B3192" s="19">
        <f>'[2]NP Inflow data'!F3192</f>
        <v>6.4270832495858103</v>
      </c>
      <c r="C3192" s="13">
        <f t="shared" si="107"/>
        <v>6.4270832495858103</v>
      </c>
      <c r="E3192">
        <v>905.89</v>
      </c>
      <c r="F3192" s="16">
        <f>'[2]NP Inflow data'!C3192</f>
        <v>9.3787471976369492</v>
      </c>
      <c r="G3192" s="16">
        <f t="shared" si="106"/>
        <v>1.280308677636949</v>
      </c>
      <c r="H3192">
        <v>905.89</v>
      </c>
    </row>
    <row r="3193" spans="1:13">
      <c r="A3193">
        <v>965.9</v>
      </c>
      <c r="B3193" s="19">
        <f>'[2]NP Inflow data'!F3193</f>
        <v>6.4418021460428099</v>
      </c>
      <c r="C3193" s="13">
        <f t="shared" si="107"/>
        <v>6.4418021460428099</v>
      </c>
      <c r="E3193">
        <v>905.9</v>
      </c>
      <c r="F3193" s="16">
        <f>'[2]NP Inflow data'!C3193</f>
        <v>9.3937634997839492</v>
      </c>
      <c r="G3193" s="16">
        <f t="shared" si="106"/>
        <v>1.295324979783949</v>
      </c>
      <c r="H3193">
        <v>905.9</v>
      </c>
    </row>
    <row r="3194" spans="1:13">
      <c r="A3194">
        <v>965.91</v>
      </c>
      <c r="B3194" s="19">
        <f>'[2]NP Inflow data'!F3194</f>
        <v>6.4565458573569696</v>
      </c>
      <c r="C3194" s="13">
        <f t="shared" si="107"/>
        <v>6.4565458573569696</v>
      </c>
      <c r="E3194">
        <v>905.91</v>
      </c>
      <c r="F3194" s="16">
        <f>'[2]NP Inflow data'!C3194</f>
        <v>9.4087949122438896</v>
      </c>
      <c r="G3194" s="16">
        <f t="shared" si="106"/>
        <v>1.3103563922438894</v>
      </c>
      <c r="H3194">
        <v>905.91</v>
      </c>
    </row>
    <row r="3195" spans="1:13">
      <c r="A3195">
        <v>965.92</v>
      </c>
      <c r="B3195" s="19">
        <f>'[2]NP Inflow data'!F3195</f>
        <v>6.47131459790553</v>
      </c>
      <c r="C3195" s="13">
        <f t="shared" si="107"/>
        <v>6.47131459790553</v>
      </c>
      <c r="E3195">
        <v>905.92</v>
      </c>
      <c r="F3195" s="16">
        <f>'[2]NP Inflow data'!C3195</f>
        <v>9.4238414710260496</v>
      </c>
      <c r="G3195" s="16">
        <f t="shared" si="106"/>
        <v>1.3254029510260494</v>
      </c>
      <c r="H3195">
        <v>905.92</v>
      </c>
    </row>
    <row r="3196" spans="1:13">
      <c r="A3196">
        <v>965.93</v>
      </c>
      <c r="B3196" s="19">
        <f>'[2]NP Inflow data'!F3196</f>
        <v>6.4861085820657101</v>
      </c>
      <c r="C3196" s="13">
        <f t="shared" si="107"/>
        <v>6.4861085820657101</v>
      </c>
      <c r="E3196">
        <v>905.93</v>
      </c>
      <c r="F3196" s="16">
        <f>'[2]NP Inflow data'!C3196</f>
        <v>9.4389032121397598</v>
      </c>
      <c r="G3196" s="16">
        <f t="shared" si="106"/>
        <v>1.3404646921397596</v>
      </c>
      <c r="H3196">
        <v>905.93</v>
      </c>
    </row>
    <row r="3197" spans="1:13">
      <c r="A3197">
        <v>965.94</v>
      </c>
      <c r="B3197" s="19">
        <f>'[2]NP Inflow data'!F3197</f>
        <v>6.5009280242149199</v>
      </c>
      <c r="C3197" s="13">
        <f t="shared" si="107"/>
        <v>6.5009280242149199</v>
      </c>
      <c r="E3197">
        <v>905.94</v>
      </c>
      <c r="F3197" s="16">
        <f>'[2]NP Inflow data'!C3197</f>
        <v>9.4539801715944698</v>
      </c>
      <c r="G3197" s="16">
        <f t="shared" si="106"/>
        <v>1.3555416515944696</v>
      </c>
      <c r="H3197">
        <v>905.94</v>
      </c>
    </row>
    <row r="3198" spans="1:13">
      <c r="A3198">
        <v>965.95</v>
      </c>
      <c r="B3198" s="19">
        <f>'[2]NP Inflow data'!F3198</f>
        <v>6.5157731387300402</v>
      </c>
      <c r="C3198" s="13">
        <f t="shared" si="107"/>
        <v>6.5157731387300402</v>
      </c>
      <c r="E3198">
        <v>905.95</v>
      </c>
      <c r="F3198" s="16">
        <f>'[2]NP Inflow data'!C3198</f>
        <v>9.4690723853991408</v>
      </c>
      <c r="G3198" s="16">
        <f t="shared" si="106"/>
        <v>1.3706338653991406</v>
      </c>
      <c r="H3198">
        <v>905.95</v>
      </c>
    </row>
    <row r="3199" spans="1:13">
      <c r="A3199">
        <v>965.96</v>
      </c>
      <c r="B3199" s="19">
        <f>'[2]NP Inflow data'!F3199</f>
        <v>6.53064413998848</v>
      </c>
      <c r="C3199" s="13">
        <f t="shared" si="107"/>
        <v>6.53064413998848</v>
      </c>
      <c r="E3199">
        <v>905.96</v>
      </c>
      <c r="F3199" s="16">
        <f>'[2]NP Inflow data'!C3199</f>
        <v>9.4841798895632401</v>
      </c>
      <c r="G3199" s="16">
        <f t="shared" si="106"/>
        <v>1.3857413695632399</v>
      </c>
      <c r="H3199">
        <v>905.96</v>
      </c>
    </row>
    <row r="3200" spans="1:13">
      <c r="A3200">
        <v>965.97</v>
      </c>
      <c r="B3200" s="19">
        <f>'[2]NP Inflow data'!F3200</f>
        <v>6.5455412423674604</v>
      </c>
      <c r="C3200" s="13">
        <f t="shared" si="107"/>
        <v>6.5455412423674604</v>
      </c>
      <c r="E3200">
        <v>905.97</v>
      </c>
      <c r="F3200" s="16">
        <f>'[2]NP Inflow data'!C3200</f>
        <v>9.4993027200960807</v>
      </c>
      <c r="G3200" s="16">
        <f t="shared" si="106"/>
        <v>1.4008642000960805</v>
      </c>
      <c r="H3200">
        <v>905.97</v>
      </c>
    </row>
    <row r="3201" spans="1:13">
      <c r="A3201">
        <v>965.98</v>
      </c>
      <c r="B3201" s="19">
        <f>'[2]NP Inflow data'!F3201</f>
        <v>6.5604646602442198</v>
      </c>
      <c r="C3201" s="13">
        <f t="shared" si="107"/>
        <v>6.5604646602442198</v>
      </c>
      <c r="E3201">
        <v>905.98</v>
      </c>
      <c r="F3201" s="16">
        <f>'[2]NP Inflow data'!C3201</f>
        <v>9.5144409130069505</v>
      </c>
      <c r="G3201" s="16">
        <f t="shared" si="106"/>
        <v>1.4160023930069503</v>
      </c>
      <c r="H3201">
        <v>905.98</v>
      </c>
      <c r="M3201" s="22"/>
    </row>
    <row r="3202" spans="1:13">
      <c r="A3202">
        <v>965.99</v>
      </c>
      <c r="B3202" s="19">
        <f>'[2]NP Inflow data'!F3202</f>
        <v>6.5754146079959899</v>
      </c>
      <c r="C3202" s="13">
        <f t="shared" si="107"/>
        <v>6.5754146079959899</v>
      </c>
      <c r="E3202">
        <v>905.99</v>
      </c>
      <c r="F3202" s="16">
        <f>'[2]NP Inflow data'!C3202</f>
        <v>9.5295945043051606</v>
      </c>
      <c r="G3202" s="16">
        <f t="shared" si="106"/>
        <v>1.4311559843051604</v>
      </c>
      <c r="H3202">
        <v>905.99</v>
      </c>
      <c r="L3202" s="19"/>
    </row>
    <row r="3203" spans="1:13">
      <c r="A3203">
        <v>966</v>
      </c>
      <c r="B3203" s="19">
        <f>'[2]NP Inflow data'!F3203</f>
        <v>6.5903913000000003</v>
      </c>
      <c r="C3203" s="13">
        <f t="shared" si="107"/>
        <v>6.5903913000000003</v>
      </c>
      <c r="E3203">
        <v>906</v>
      </c>
      <c r="F3203" s="16">
        <f>'[2]NP Inflow data'!C3203</f>
        <v>9.5447635300000009</v>
      </c>
      <c r="G3203" s="16">
        <f t="shared" si="106"/>
        <v>1.4463250100000007</v>
      </c>
      <c r="H3203">
        <v>906</v>
      </c>
    </row>
    <row r="3204" spans="1:13">
      <c r="A3204">
        <v>966.01</v>
      </c>
      <c r="B3204" s="19">
        <f>'[2]NP Inflow data'!F3204</f>
        <v>6.6053948996358001</v>
      </c>
      <c r="C3204" s="13">
        <f t="shared" si="107"/>
        <v>6.6053948996358001</v>
      </c>
      <c r="E3204">
        <v>906.01</v>
      </c>
      <c r="F3204" s="16">
        <f>'[2]NP Inflow data'!C3204</f>
        <v>9.5599480530038203</v>
      </c>
      <c r="G3204" s="16">
        <f t="shared" si="106"/>
        <v>1.4615095330038201</v>
      </c>
      <c r="H3204">
        <v>906.01</v>
      </c>
      <c r="L3204" s="19"/>
      <c r="M3204" s="19"/>
    </row>
    <row r="3205" spans="1:13">
      <c r="A3205">
        <v>966.02</v>
      </c>
      <c r="B3205" s="19">
        <f>'[2]NP Inflow data'!F3205</f>
        <v>6.6204253662922499</v>
      </c>
      <c r="C3205" s="13">
        <f t="shared" si="107"/>
        <v>6.6204253662922499</v>
      </c>
      <c r="E3205">
        <v>906.02</v>
      </c>
      <c r="F3205" s="16">
        <f>'[2]NP Inflow data'!C3205</f>
        <v>9.5751482438411202</v>
      </c>
      <c r="G3205" s="16">
        <f t="shared" ref="G3205:G3268" si="108">F3205-$F$3103</f>
        <v>1.47670972384112</v>
      </c>
      <c r="H3205">
        <v>906.02</v>
      </c>
    </row>
    <row r="3206" spans="1:13">
      <c r="A3206">
        <v>966.03</v>
      </c>
      <c r="B3206" s="19">
        <f>'[2]NP Inflow data'!F3206</f>
        <v>6.6354826083605403</v>
      </c>
      <c r="C3206" s="13">
        <f t="shared" ref="C3206:C3269" si="109">B3206-$B$24</f>
        <v>6.6354826083605403</v>
      </c>
      <c r="E3206">
        <v>906.03</v>
      </c>
      <c r="F3206" s="16">
        <f>'[2]NP Inflow data'!C3206</f>
        <v>9.5903642999394396</v>
      </c>
      <c r="G3206" s="16">
        <f t="shared" si="108"/>
        <v>1.4919257799394394</v>
      </c>
      <c r="H3206">
        <v>906.03</v>
      </c>
    </row>
    <row r="3207" spans="1:13">
      <c r="A3207">
        <v>966.04</v>
      </c>
      <c r="B3207" s="19">
        <f>'[2]NP Inflow data'!F3207</f>
        <v>6.6505665342318396</v>
      </c>
      <c r="C3207" s="13">
        <f t="shared" si="109"/>
        <v>6.6505665342318396</v>
      </c>
      <c r="E3207">
        <v>906.04</v>
      </c>
      <c r="F3207" s="16">
        <f>'[2]NP Inflow data'!C3207</f>
        <v>9.6055964187263303</v>
      </c>
      <c r="G3207" s="16">
        <f t="shared" si="108"/>
        <v>1.5071578987263301</v>
      </c>
      <c r="H3207">
        <v>906.04</v>
      </c>
    </row>
    <row r="3208" spans="1:13">
      <c r="A3208">
        <v>966.05</v>
      </c>
      <c r="B3208" s="19">
        <f>'[2]NP Inflow data'!F3208</f>
        <v>6.6656770522973297</v>
      </c>
      <c r="C3208" s="13">
        <f t="shared" si="109"/>
        <v>6.6656770522973297</v>
      </c>
      <c r="E3208">
        <v>906.05</v>
      </c>
      <c r="F3208" s="16">
        <f>'[2]NP Inflow data'!C3208</f>
        <v>9.6208447976293296</v>
      </c>
      <c r="G3208" s="16">
        <f t="shared" si="108"/>
        <v>1.5224062776293295</v>
      </c>
      <c r="H3208">
        <v>906.05</v>
      </c>
    </row>
    <row r="3209" spans="1:13">
      <c r="A3209">
        <v>966.06</v>
      </c>
      <c r="B3209" s="19">
        <f>'[2]NP Inflow data'!F3209</f>
        <v>6.6808140709482204</v>
      </c>
      <c r="C3209" s="13">
        <f t="shared" si="109"/>
        <v>6.6808140709482204</v>
      </c>
      <c r="E3209">
        <v>906.06</v>
      </c>
      <c r="F3209" s="16">
        <f>'[2]NP Inflow data'!C3209</f>
        <v>9.6361096340759893</v>
      </c>
      <c r="G3209" s="16">
        <f t="shared" si="108"/>
        <v>1.5376711140759891</v>
      </c>
      <c r="H3209">
        <v>906.06</v>
      </c>
    </row>
    <row r="3210" spans="1:13">
      <c r="A3210">
        <v>966.07</v>
      </c>
      <c r="B3210" s="19">
        <f>'[2]NP Inflow data'!F3210</f>
        <v>6.6959774985758296</v>
      </c>
      <c r="C3210" s="13">
        <f t="shared" si="109"/>
        <v>6.6959774985758296</v>
      </c>
      <c r="E3210">
        <v>906.07</v>
      </c>
      <c r="F3210" s="16">
        <f>'[2]NP Inflow data'!C3210</f>
        <v>9.6513911254940208</v>
      </c>
      <c r="G3210" s="16">
        <f t="shared" si="108"/>
        <v>1.5529526054940206</v>
      </c>
      <c r="H3210">
        <v>906.07</v>
      </c>
    </row>
    <row r="3211" spans="1:13">
      <c r="A3211">
        <v>966.08</v>
      </c>
      <c r="B3211" s="19">
        <f>'[2]NP Inflow data'!F3211</f>
        <v>6.7111672435710199</v>
      </c>
      <c r="C3211" s="13">
        <f t="shared" si="109"/>
        <v>6.7111672435710199</v>
      </c>
      <c r="E3211">
        <v>906.08</v>
      </c>
      <c r="F3211" s="16">
        <f>'[2]NP Inflow data'!C3211</f>
        <v>9.6666894693106205</v>
      </c>
      <c r="G3211" s="16">
        <f t="shared" si="108"/>
        <v>1.5682509493106203</v>
      </c>
      <c r="H3211">
        <v>906.08</v>
      </c>
      <c r="M3211" s="23"/>
    </row>
    <row r="3212" spans="1:13">
      <c r="A3212">
        <v>966.09</v>
      </c>
      <c r="B3212" s="19">
        <f>'[2]NP Inflow data'!F3212</f>
        <v>6.7263832143251303</v>
      </c>
      <c r="C3212" s="13">
        <f t="shared" si="109"/>
        <v>6.7263832143251303</v>
      </c>
      <c r="E3212">
        <v>906.09</v>
      </c>
      <c r="F3212" s="16">
        <f>'[2]NP Inflow data'!C3212</f>
        <v>9.6820048629535105</v>
      </c>
      <c r="G3212" s="16">
        <f t="shared" si="108"/>
        <v>1.5835663429535103</v>
      </c>
      <c r="H3212">
        <v>906.09</v>
      </c>
    </row>
    <row r="3213" spans="1:13">
      <c r="A3213">
        <v>966.1</v>
      </c>
      <c r="B3213" s="19">
        <f>'[2]NP Inflow data'!F3213</f>
        <v>6.7416253192293603</v>
      </c>
      <c r="C3213" s="13">
        <f t="shared" si="109"/>
        <v>6.7416253192293603</v>
      </c>
      <c r="E3213">
        <v>906.1</v>
      </c>
      <c r="F3213" s="16">
        <f>'[2]NP Inflow data'!C3213</f>
        <v>9.6973375038502407</v>
      </c>
      <c r="G3213" s="16">
        <f t="shared" si="108"/>
        <v>1.5988989838502405</v>
      </c>
      <c r="H3213">
        <v>906.1</v>
      </c>
    </row>
    <row r="3214" spans="1:13">
      <c r="A3214">
        <v>966.11</v>
      </c>
      <c r="B3214" s="19">
        <f>'[2]NP Inflow data'!F3214</f>
        <v>6.7568934666748799</v>
      </c>
      <c r="C3214" s="13">
        <f t="shared" si="109"/>
        <v>6.7568934666748799</v>
      </c>
      <c r="E3214">
        <v>906.11</v>
      </c>
      <c r="F3214" s="16">
        <f>'[2]NP Inflow data'!C3214</f>
        <v>9.7126875894283398</v>
      </c>
      <c r="G3214" s="16">
        <f t="shared" si="108"/>
        <v>1.6142490694283396</v>
      </c>
      <c r="H3214">
        <v>906.11</v>
      </c>
    </row>
    <row r="3215" spans="1:13">
      <c r="A3215">
        <v>966.12</v>
      </c>
      <c r="B3215" s="19">
        <f>'[2]NP Inflow data'!F3215</f>
        <v>6.77218756505287</v>
      </c>
      <c r="C3215" s="13">
        <f t="shared" si="109"/>
        <v>6.77218756505287</v>
      </c>
      <c r="E3215">
        <v>906.12</v>
      </c>
      <c r="F3215" s="16">
        <f>'[2]NP Inflow data'!C3215</f>
        <v>9.7280553171153592</v>
      </c>
      <c r="G3215" s="16">
        <f t="shared" si="108"/>
        <v>1.629616797115359</v>
      </c>
      <c r="H3215">
        <v>906.12</v>
      </c>
    </row>
    <row r="3216" spans="1:13">
      <c r="A3216">
        <v>966.13</v>
      </c>
      <c r="B3216" s="19">
        <f>'[2]NP Inflow data'!F3216</f>
        <v>6.7875075227545203</v>
      </c>
      <c r="C3216" s="13">
        <f t="shared" si="109"/>
        <v>6.7875075227545203</v>
      </c>
      <c r="E3216">
        <v>906.13</v>
      </c>
      <c r="F3216" s="16">
        <f>'[2]NP Inflow data'!C3216</f>
        <v>9.7434408843388507</v>
      </c>
      <c r="G3216" s="16">
        <f t="shared" si="108"/>
        <v>1.6450023643388505</v>
      </c>
      <c r="H3216">
        <v>906.13</v>
      </c>
    </row>
    <row r="3217" spans="1:8">
      <c r="A3217">
        <v>966.14</v>
      </c>
      <c r="B3217" s="19">
        <f>'[2]NP Inflow data'!F3217</f>
        <v>6.8028532481710098</v>
      </c>
      <c r="C3217" s="13">
        <f t="shared" si="109"/>
        <v>6.8028532481710098</v>
      </c>
      <c r="E3217">
        <v>906.14</v>
      </c>
      <c r="F3217" s="16">
        <f>'[2]NP Inflow data'!C3217</f>
        <v>9.7588444885263499</v>
      </c>
      <c r="G3217" s="16">
        <f t="shared" si="108"/>
        <v>1.6604059685263497</v>
      </c>
      <c r="H3217">
        <v>906.14</v>
      </c>
    </row>
    <row r="3218" spans="1:8">
      <c r="A3218">
        <v>966.15</v>
      </c>
      <c r="B3218" s="19">
        <f>'[2]NP Inflow data'!F3218</f>
        <v>6.8182246496935299</v>
      </c>
      <c r="C3218" s="13">
        <f t="shared" si="109"/>
        <v>6.8182246496935299</v>
      </c>
      <c r="E3218">
        <v>906.15</v>
      </c>
      <c r="F3218" s="16">
        <f>'[2]NP Inflow data'!C3218</f>
        <v>9.7742663271053996</v>
      </c>
      <c r="G3218" s="16">
        <f t="shared" si="108"/>
        <v>1.6758278071053994</v>
      </c>
      <c r="H3218">
        <v>906.15</v>
      </c>
    </row>
    <row r="3219" spans="1:8">
      <c r="A3219">
        <v>966.16</v>
      </c>
      <c r="B3219" s="19">
        <f>'[2]NP Inflow data'!F3219</f>
        <v>6.8336216357132402</v>
      </c>
      <c r="C3219" s="13">
        <f t="shared" si="109"/>
        <v>6.8336216357132402</v>
      </c>
      <c r="E3219">
        <v>906.16</v>
      </c>
      <c r="F3219" s="16">
        <f>'[2]NP Inflow data'!C3219</f>
        <v>9.7897065975035495</v>
      </c>
      <c r="G3219" s="16">
        <f t="shared" si="108"/>
        <v>1.6912680775035493</v>
      </c>
      <c r="H3219">
        <v>906.16</v>
      </c>
    </row>
    <row r="3220" spans="1:8">
      <c r="A3220">
        <v>966.17</v>
      </c>
      <c r="B3220" s="19">
        <f>'[2]NP Inflow data'!F3220</f>
        <v>6.8490441146213499</v>
      </c>
      <c r="C3220" s="13">
        <f t="shared" si="109"/>
        <v>6.8490441146213499</v>
      </c>
      <c r="E3220">
        <v>906.17</v>
      </c>
      <c r="F3220" s="16">
        <f>'[2]NP Inflow data'!C3220</f>
        <v>9.8051654971483497</v>
      </c>
      <c r="G3220" s="16">
        <f t="shared" si="108"/>
        <v>1.7067269771483495</v>
      </c>
      <c r="H3220">
        <v>906.17</v>
      </c>
    </row>
    <row r="3221" spans="1:8">
      <c r="A3221">
        <v>966.18</v>
      </c>
      <c r="B3221" s="19">
        <f>'[2]NP Inflow data'!F3221</f>
        <v>6.8644919948090202</v>
      </c>
      <c r="C3221" s="13">
        <f t="shared" si="109"/>
        <v>6.8644919948090202</v>
      </c>
      <c r="E3221">
        <v>906.18</v>
      </c>
      <c r="F3221" s="16">
        <f>'[2]NP Inflow data'!C3221</f>
        <v>9.8206432234673304</v>
      </c>
      <c r="G3221" s="16">
        <f t="shared" si="108"/>
        <v>1.7222047034673302</v>
      </c>
      <c r="H3221">
        <v>906.18</v>
      </c>
    </row>
    <row r="3222" spans="1:8">
      <c r="A3222">
        <v>966.19</v>
      </c>
      <c r="B3222" s="19">
        <f>'[2]NP Inflow data'!F3222</f>
        <v>6.87996518466763</v>
      </c>
      <c r="C3222" s="13">
        <f t="shared" si="109"/>
        <v>6.87996518466763</v>
      </c>
      <c r="E3222">
        <v>906.19</v>
      </c>
      <c r="F3222" s="16">
        <f>'[2]NP Inflow data'!C3222</f>
        <v>9.8361399738882103</v>
      </c>
      <c r="G3222" s="16">
        <f t="shared" si="108"/>
        <v>1.7377014538882101</v>
      </c>
      <c r="H3222">
        <v>906.19</v>
      </c>
    </row>
    <row r="3223" spans="1:8">
      <c r="A3223">
        <v>966.2</v>
      </c>
      <c r="B3223" s="19">
        <f>'[2]NP Inflow data'!F3223</f>
        <v>6.8954635925879897</v>
      </c>
      <c r="C3223" s="13">
        <f t="shared" si="109"/>
        <v>6.8954635925879897</v>
      </c>
      <c r="E3223">
        <v>906.2</v>
      </c>
      <c r="F3223" s="16">
        <f>'[2]NP Inflow data'!C3223</f>
        <v>9.8516559458381998</v>
      </c>
      <c r="G3223" s="16">
        <f t="shared" si="108"/>
        <v>1.7532174258381996</v>
      </c>
      <c r="H3223">
        <v>906.2</v>
      </c>
    </row>
    <row r="3224" spans="1:8">
      <c r="A3224">
        <v>966.21</v>
      </c>
      <c r="B3224" s="19">
        <f>'[2]NP Inflow data'!F3224</f>
        <v>6.9109871269614596</v>
      </c>
      <c r="C3224" s="13">
        <f t="shared" si="109"/>
        <v>6.9109871269614596</v>
      </c>
      <c r="E3224">
        <v>906.21</v>
      </c>
      <c r="F3224" s="16">
        <f>'[2]NP Inflow data'!C3224</f>
        <v>9.8671913367449999</v>
      </c>
      <c r="G3224" s="16">
        <f t="shared" si="108"/>
        <v>1.7687528167449997</v>
      </c>
      <c r="H3224">
        <v>906.21</v>
      </c>
    </row>
    <row r="3225" spans="1:8">
      <c r="A3225">
        <v>966.22</v>
      </c>
      <c r="B3225" s="19">
        <f>'[2]NP Inflow data'!F3225</f>
        <v>6.9265356961792399</v>
      </c>
      <c r="C3225" s="13">
        <f t="shared" si="109"/>
        <v>6.9265356961792399</v>
      </c>
      <c r="E3225">
        <v>906.22</v>
      </c>
      <c r="F3225" s="16">
        <f>'[2]NP Inflow data'!C3225</f>
        <v>9.8827463440361694</v>
      </c>
      <c r="G3225" s="16">
        <f t="shared" si="108"/>
        <v>1.7843078240361692</v>
      </c>
      <c r="H3225">
        <v>906.22</v>
      </c>
    </row>
    <row r="3226" spans="1:8">
      <c r="A3226">
        <v>966.23</v>
      </c>
      <c r="B3226" s="19">
        <f>'[2]NP Inflow data'!F3226</f>
        <v>6.9421092086325</v>
      </c>
      <c r="C3226" s="13">
        <f t="shared" si="109"/>
        <v>6.9421092086325</v>
      </c>
      <c r="E3226">
        <v>906.23</v>
      </c>
      <c r="F3226" s="16">
        <f>'[2]NP Inflow data'!C3226</f>
        <v>9.8983211651392402</v>
      </c>
      <c r="G3226" s="16">
        <f t="shared" si="108"/>
        <v>1.79988264513924</v>
      </c>
      <c r="H3226">
        <v>906.23</v>
      </c>
    </row>
    <row r="3227" spans="1:8">
      <c r="A3227">
        <v>966.24</v>
      </c>
      <c r="B3227" s="19">
        <f>'[2]NP Inflow data'!F3227</f>
        <v>6.9577075727124198</v>
      </c>
      <c r="C3227" s="13">
        <f t="shared" si="109"/>
        <v>6.9577075727124198</v>
      </c>
      <c r="E3227">
        <v>906.24</v>
      </c>
      <c r="F3227" s="16">
        <f>'[2]NP Inflow data'!C3227</f>
        <v>9.9139159974817694</v>
      </c>
      <c r="G3227" s="16">
        <f t="shared" si="108"/>
        <v>1.8154774774817692</v>
      </c>
      <c r="H3227">
        <v>906.24</v>
      </c>
    </row>
    <row r="3228" spans="1:8">
      <c r="A3228">
        <v>966.25</v>
      </c>
      <c r="B3228" s="19">
        <f>'[2]NP Inflow data'!F3228</f>
        <v>6.9733306968101898</v>
      </c>
      <c r="C3228" s="13">
        <f t="shared" si="109"/>
        <v>6.9733306968101898</v>
      </c>
      <c r="E3228">
        <v>906.25</v>
      </c>
      <c r="F3228" s="16">
        <f>'[2]NP Inflow data'!C3228</f>
        <v>9.9295310384912892</v>
      </c>
      <c r="G3228" s="16">
        <f t="shared" si="108"/>
        <v>1.831092518491289</v>
      </c>
      <c r="H3228">
        <v>906.25</v>
      </c>
    </row>
    <row r="3229" spans="1:8">
      <c r="A3229">
        <v>966.26</v>
      </c>
      <c r="B3229" s="19">
        <f>'[2]NP Inflow data'!F3229</f>
        <v>6.98897848931699</v>
      </c>
      <c r="C3229" s="13">
        <f t="shared" si="109"/>
        <v>6.98897848931699</v>
      </c>
      <c r="E3229">
        <v>906.26</v>
      </c>
      <c r="F3229" s="16">
        <f>'[2]NP Inflow data'!C3229</f>
        <v>9.9451664855953403</v>
      </c>
      <c r="G3229" s="16">
        <f t="shared" si="108"/>
        <v>1.8467279655953401</v>
      </c>
      <c r="H3229">
        <v>906.26</v>
      </c>
    </row>
    <row r="3230" spans="1:8">
      <c r="A3230">
        <v>966.27</v>
      </c>
      <c r="B3230" s="19">
        <f>'[2]NP Inflow data'!F3230</f>
        <v>7.0046508586240002</v>
      </c>
      <c r="C3230" s="13">
        <f t="shared" si="109"/>
        <v>7.0046508586240002</v>
      </c>
      <c r="E3230">
        <v>906.27</v>
      </c>
      <c r="F3230" s="16">
        <f>'[2]NP Inflow data'!C3230</f>
        <v>9.9608225362214906</v>
      </c>
      <c r="G3230" s="16">
        <f t="shared" si="108"/>
        <v>1.8623840162214904</v>
      </c>
      <c r="H3230">
        <v>906.27</v>
      </c>
    </row>
    <row r="3231" spans="1:8">
      <c r="A3231">
        <v>966.28</v>
      </c>
      <c r="B3231" s="19">
        <f>'[2]NP Inflow data'!F3231</f>
        <v>7.0203477131224004</v>
      </c>
      <c r="C3231" s="13">
        <f t="shared" si="109"/>
        <v>7.0203477131224004</v>
      </c>
      <c r="E3231">
        <v>906.28</v>
      </c>
      <c r="F3231" s="16">
        <f>'[2]NP Inflow data'!C3231</f>
        <v>9.9764993877972596</v>
      </c>
      <c r="G3231" s="16">
        <f t="shared" si="108"/>
        <v>1.8780608677972594</v>
      </c>
      <c r="H3231">
        <v>906.28</v>
      </c>
    </row>
    <row r="3232" spans="1:8">
      <c r="A3232">
        <v>966.29</v>
      </c>
      <c r="B3232" s="19">
        <f>'[2]NP Inflow data'!F3232</f>
        <v>7.0360689612033802</v>
      </c>
      <c r="C3232" s="13">
        <f t="shared" si="109"/>
        <v>7.0360689612033802</v>
      </c>
      <c r="E3232">
        <v>906.29</v>
      </c>
      <c r="F3232" s="16">
        <f>'[2]NP Inflow data'!C3232</f>
        <v>9.9921972377502009</v>
      </c>
      <c r="G3232" s="16">
        <f t="shared" si="108"/>
        <v>1.8937587177502007</v>
      </c>
      <c r="H3232">
        <v>906.29</v>
      </c>
    </row>
    <row r="3233" spans="1:8">
      <c r="A3233">
        <v>966.3</v>
      </c>
      <c r="B3233" s="19">
        <f>'[2]NP Inflow data'!F3233</f>
        <v>7.0518145112581196</v>
      </c>
      <c r="C3233" s="13">
        <f t="shared" si="109"/>
        <v>7.0518145112581196</v>
      </c>
      <c r="E3233">
        <v>906.3</v>
      </c>
      <c r="F3233" s="16">
        <f>'[2]NP Inflow data'!C3233</f>
        <v>10.0079162835079</v>
      </c>
      <c r="G3233" s="16">
        <f t="shared" si="108"/>
        <v>1.9094777635078994</v>
      </c>
      <c r="H3233">
        <v>906.3</v>
      </c>
    </row>
    <row r="3234" spans="1:8">
      <c r="A3234">
        <v>966.31</v>
      </c>
      <c r="B3234" s="19">
        <f>'[2]NP Inflow data'!F3234</f>
        <v>7.0675842716778003</v>
      </c>
      <c r="C3234" s="13">
        <f t="shared" si="109"/>
        <v>7.0675842716778003</v>
      </c>
      <c r="E3234">
        <v>906.31</v>
      </c>
      <c r="F3234" s="16">
        <f>'[2]NP Inflow data'!C3234</f>
        <v>10.023656722497799</v>
      </c>
      <c r="G3234" s="16">
        <f t="shared" si="108"/>
        <v>1.9252182024977991</v>
      </c>
      <c r="H3234">
        <v>906.31</v>
      </c>
    </row>
    <row r="3235" spans="1:8">
      <c r="A3235">
        <v>966.32</v>
      </c>
      <c r="B3235" s="19">
        <f>'[2]NP Inflow data'!F3235</f>
        <v>7.0833781508537799</v>
      </c>
      <c r="C3235" s="13">
        <f t="shared" si="109"/>
        <v>7.0833781508537799</v>
      </c>
      <c r="E3235">
        <v>906.32</v>
      </c>
      <c r="F3235" s="16">
        <f>'[2]NP Inflow data'!C3235</f>
        <v>10.0394187521477</v>
      </c>
      <c r="G3235" s="16">
        <f t="shared" si="108"/>
        <v>1.9409802321476999</v>
      </c>
      <c r="H3235">
        <v>906.32</v>
      </c>
    </row>
    <row r="3236" spans="1:8">
      <c r="A3236">
        <v>966.33</v>
      </c>
      <c r="B3236" s="19">
        <f>'[2]NP Inflow data'!F3236</f>
        <v>7.09919605717689</v>
      </c>
      <c r="C3236" s="13">
        <f t="shared" si="109"/>
        <v>7.09919605717689</v>
      </c>
      <c r="E3236">
        <v>906.33</v>
      </c>
      <c r="F3236" s="16">
        <f>'[2]NP Inflow data'!C3236</f>
        <v>10.0552025698848</v>
      </c>
      <c r="G3236" s="16">
        <f t="shared" si="108"/>
        <v>1.9567640498848</v>
      </c>
      <c r="H3236">
        <v>906.33</v>
      </c>
    </row>
    <row r="3237" spans="1:8">
      <c r="A3237">
        <v>966.34</v>
      </c>
      <c r="B3237" s="19">
        <f>'[2]NP Inflow data'!F3237</f>
        <v>7.1150378990384802</v>
      </c>
      <c r="C3237" s="13">
        <f t="shared" si="109"/>
        <v>7.1150378990384802</v>
      </c>
      <c r="E3237">
        <v>906.34</v>
      </c>
      <c r="F3237" s="16">
        <f>'[2]NP Inflow data'!C3237</f>
        <v>10.071008373136699</v>
      </c>
      <c r="G3237" s="16">
        <f t="shared" si="108"/>
        <v>1.9725698531366991</v>
      </c>
      <c r="H3237">
        <v>906.34</v>
      </c>
    </row>
    <row r="3238" spans="1:8">
      <c r="A3238">
        <v>966.35</v>
      </c>
      <c r="B3238" s="19">
        <f>'[2]NP Inflow data'!F3238</f>
        <v>7.13090358482975</v>
      </c>
      <c r="C3238" s="13">
        <f t="shared" si="109"/>
        <v>7.13090358482975</v>
      </c>
      <c r="E3238">
        <v>906.35</v>
      </c>
      <c r="F3238" s="16">
        <f>'[2]NP Inflow data'!C3238</f>
        <v>10.0868363593311</v>
      </c>
      <c r="G3238" s="16">
        <f t="shared" si="108"/>
        <v>1.9883978393310997</v>
      </c>
      <c r="H3238">
        <v>906.35</v>
      </c>
    </row>
    <row r="3239" spans="1:8">
      <c r="A3239">
        <v>966.36</v>
      </c>
      <c r="B3239" s="19">
        <f>'[2]NP Inflow data'!F3239</f>
        <v>7.1467930229418704</v>
      </c>
      <c r="C3239" s="13">
        <f t="shared" si="109"/>
        <v>7.1467930229418704</v>
      </c>
      <c r="E3239">
        <v>906.36</v>
      </c>
      <c r="F3239" s="16">
        <f>'[2]NP Inflow data'!C3239</f>
        <v>10.1026867258955</v>
      </c>
      <c r="G3239" s="16">
        <f t="shared" si="108"/>
        <v>2.0042482058955002</v>
      </c>
      <c r="H3239">
        <v>906.36</v>
      </c>
    </row>
    <row r="3240" spans="1:8">
      <c r="A3240">
        <v>966.37</v>
      </c>
      <c r="B3240" s="19">
        <f>'[2]NP Inflow data'!F3240</f>
        <v>7.1627061217660204</v>
      </c>
      <c r="C3240" s="13">
        <f t="shared" si="109"/>
        <v>7.1627061217660204</v>
      </c>
      <c r="E3240">
        <v>906.37</v>
      </c>
      <c r="F3240" s="16">
        <f>'[2]NP Inflow data'!C3240</f>
        <v>10.118559670257399</v>
      </c>
      <c r="G3240" s="16">
        <f t="shared" si="108"/>
        <v>2.020121150257399</v>
      </c>
      <c r="H3240">
        <v>906.37</v>
      </c>
    </row>
    <row r="3241" spans="1:8">
      <c r="A3241">
        <v>966.38</v>
      </c>
      <c r="B3241" s="19">
        <f>'[2]NP Inflow data'!F3241</f>
        <v>7.1786427896934004</v>
      </c>
      <c r="C3241" s="13">
        <f t="shared" si="109"/>
        <v>7.1786427896934004</v>
      </c>
      <c r="E3241">
        <v>906.38</v>
      </c>
      <c r="F3241" s="16">
        <f>'[2]NP Inflow data'!C3241</f>
        <v>10.134455389844399</v>
      </c>
      <c r="G3241" s="16">
        <f t="shared" si="108"/>
        <v>2.0360168698443992</v>
      </c>
      <c r="H3241">
        <v>906.38</v>
      </c>
    </row>
    <row r="3242" spans="1:8">
      <c r="A3242">
        <v>966.39</v>
      </c>
      <c r="B3242" s="19">
        <f>'[2]NP Inflow data'!F3242</f>
        <v>7.1946029351151699</v>
      </c>
      <c r="C3242" s="13">
        <f t="shared" si="109"/>
        <v>7.1946029351151699</v>
      </c>
      <c r="E3242">
        <v>906.39</v>
      </c>
      <c r="F3242" s="16">
        <f>'[2]NP Inflow data'!C3242</f>
        <v>10.150374082083999</v>
      </c>
      <c r="G3242" s="16">
        <f t="shared" si="108"/>
        <v>2.0519355620839992</v>
      </c>
      <c r="H3242">
        <v>906.39</v>
      </c>
    </row>
    <row r="3243" spans="1:8">
      <c r="A3243">
        <v>966.4</v>
      </c>
      <c r="B3243" s="19">
        <f>'[2]NP Inflow data'!F3243</f>
        <v>7.2105864664225301</v>
      </c>
      <c r="C3243" s="13">
        <f t="shared" si="109"/>
        <v>7.2105864664225301</v>
      </c>
      <c r="E3243">
        <v>906.4</v>
      </c>
      <c r="F3243" s="16">
        <f>'[2]NP Inflow data'!C3243</f>
        <v>10.1663159444038</v>
      </c>
      <c r="G3243" s="16">
        <f t="shared" si="108"/>
        <v>2.0678774244038003</v>
      </c>
      <c r="H3243">
        <v>906.4</v>
      </c>
    </row>
    <row r="3244" spans="1:8">
      <c r="A3244">
        <v>966.41</v>
      </c>
      <c r="B3244" s="19">
        <f>'[2]NP Inflow data'!F3244</f>
        <v>7.2265932920066396</v>
      </c>
      <c r="C3244" s="13">
        <f t="shared" si="109"/>
        <v>7.2265932920066396</v>
      </c>
      <c r="E3244">
        <v>906.41</v>
      </c>
      <c r="F3244" s="16">
        <f>'[2]NP Inflow data'!C3244</f>
        <v>10.1822811742312</v>
      </c>
      <c r="G3244" s="16">
        <f t="shared" si="108"/>
        <v>2.0838426542311996</v>
      </c>
      <c r="H3244">
        <v>906.41</v>
      </c>
    </row>
    <row r="3245" spans="1:8">
      <c r="A3245">
        <v>966.42</v>
      </c>
      <c r="B3245" s="19">
        <f>'[2]NP Inflow data'!F3245</f>
        <v>7.2426233202587103</v>
      </c>
      <c r="C3245" s="13">
        <f t="shared" si="109"/>
        <v>7.2426233202587103</v>
      </c>
      <c r="E3245">
        <v>906.42</v>
      </c>
      <c r="F3245" s="16">
        <f>'[2]NP Inflow data'!C3245</f>
        <v>10.1982699689939</v>
      </c>
      <c r="G3245" s="16">
        <f t="shared" si="108"/>
        <v>2.0998314489938998</v>
      </c>
      <c r="H3245">
        <v>906.42</v>
      </c>
    </row>
    <row r="3246" spans="1:8">
      <c r="A3246">
        <v>966.43</v>
      </c>
      <c r="B3246" s="19">
        <f>'[2]NP Inflow data'!F3246</f>
        <v>7.2586764595699096</v>
      </c>
      <c r="C3246" s="13">
        <f t="shared" si="109"/>
        <v>7.2586764595699096</v>
      </c>
      <c r="E3246">
        <v>906.43</v>
      </c>
      <c r="F3246" s="16">
        <f>'[2]NP Inflow data'!C3246</f>
        <v>10.214282526119399</v>
      </c>
      <c r="G3246" s="16">
        <f t="shared" si="108"/>
        <v>2.1158440061193993</v>
      </c>
      <c r="H3246">
        <v>906.43</v>
      </c>
    </row>
    <row r="3247" spans="1:8">
      <c r="A3247">
        <v>966.44</v>
      </c>
      <c r="B3247" s="19">
        <f>'[2]NP Inflow data'!F3247</f>
        <v>7.2747526183316102</v>
      </c>
      <c r="C3247" s="13">
        <f t="shared" si="109"/>
        <v>7.2747526183316102</v>
      </c>
      <c r="E3247">
        <v>906.44</v>
      </c>
      <c r="F3247" s="16">
        <f>'[2]NP Inflow data'!C3247</f>
        <v>10.230319043035401</v>
      </c>
      <c r="G3247" s="16">
        <f t="shared" si="108"/>
        <v>2.1318805230354005</v>
      </c>
      <c r="H3247">
        <v>906.44</v>
      </c>
    </row>
    <row r="3248" spans="1:8">
      <c r="A3248">
        <v>966.45</v>
      </c>
      <c r="B3248" s="19">
        <f>'[2]NP Inflow data'!F3248</f>
        <v>7.2908517049346102</v>
      </c>
      <c r="C3248" s="13">
        <f t="shared" si="109"/>
        <v>7.2908517049346102</v>
      </c>
      <c r="E3248">
        <v>906.45</v>
      </c>
      <c r="F3248" s="16">
        <f>'[2]NP Inflow data'!C3248</f>
        <v>10.2463797171691</v>
      </c>
      <c r="G3248" s="16">
        <f t="shared" si="108"/>
        <v>2.1479411971691</v>
      </c>
      <c r="H3248">
        <v>906.45</v>
      </c>
    </row>
    <row r="3249" spans="1:10">
      <c r="A3249">
        <v>966.46</v>
      </c>
      <c r="B3249" s="19">
        <f>'[2]NP Inflow data'!F3249</f>
        <v>7.3069736277702901</v>
      </c>
      <c r="C3249" s="13">
        <f t="shared" si="109"/>
        <v>7.3069736277702901</v>
      </c>
      <c r="E3249">
        <v>906.46</v>
      </c>
      <c r="F3249" s="16">
        <f>'[2]NP Inflow data'!C3249</f>
        <v>10.2624647459483</v>
      </c>
      <c r="G3249" s="16">
        <f t="shared" si="108"/>
        <v>2.1640262259482999</v>
      </c>
      <c r="H3249">
        <v>906.46</v>
      </c>
    </row>
    <row r="3250" spans="1:10">
      <c r="A3250">
        <v>966.47</v>
      </c>
      <c r="B3250" s="19">
        <f>'[2]NP Inflow data'!F3250</f>
        <v>7.3231182952298397</v>
      </c>
      <c r="C3250" s="13">
        <f t="shared" si="109"/>
        <v>7.3231182952298397</v>
      </c>
      <c r="E3250">
        <v>906.47</v>
      </c>
      <c r="F3250" s="16">
        <f>'[2]NP Inflow data'!C3250</f>
        <v>10.278574326800401</v>
      </c>
      <c r="G3250" s="16">
        <f t="shared" si="108"/>
        <v>2.1801358068004006</v>
      </c>
      <c r="H3250">
        <v>906.47</v>
      </c>
    </row>
    <row r="3251" spans="1:10">
      <c r="A3251">
        <v>966.48</v>
      </c>
      <c r="B3251" s="19">
        <f>'[2]NP Inflow data'!F3251</f>
        <v>7.3392856157044202</v>
      </c>
      <c r="C3251" s="13">
        <f t="shared" si="109"/>
        <v>7.3392856157044202</v>
      </c>
      <c r="E3251">
        <v>906.48</v>
      </c>
      <c r="F3251" s="16">
        <f>'[2]NP Inflow data'!C3251</f>
        <v>10.294708657153</v>
      </c>
      <c r="G3251" s="16">
        <f t="shared" si="108"/>
        <v>2.1962701371530002</v>
      </c>
      <c r="H3251">
        <v>906.48</v>
      </c>
    </row>
    <row r="3252" spans="1:10">
      <c r="A3252">
        <v>966.49</v>
      </c>
      <c r="B3252" s="19">
        <f>'[2]NP Inflow data'!F3252</f>
        <v>7.3554754975852301</v>
      </c>
      <c r="C3252" s="13">
        <f t="shared" si="109"/>
        <v>7.3554754975852301</v>
      </c>
      <c r="E3252">
        <v>906.49</v>
      </c>
      <c r="F3252" s="16">
        <f>'[2]NP Inflow data'!C3252</f>
        <v>10.3108679344337</v>
      </c>
      <c r="G3252" s="16">
        <f t="shared" si="108"/>
        <v>2.2124294144337</v>
      </c>
      <c r="H3252">
        <v>906.49</v>
      </c>
    </row>
    <row r="3253" spans="1:10">
      <c r="A3253">
        <v>966.5</v>
      </c>
      <c r="B3253" s="19">
        <f>'[2]NP Inflow data'!F3253</f>
        <v>7.3716878492634397</v>
      </c>
      <c r="C3253" s="13">
        <f t="shared" si="109"/>
        <v>7.3716878492634397</v>
      </c>
      <c r="E3253">
        <v>906.5</v>
      </c>
      <c r="F3253" s="16">
        <f>'[2]NP Inflow data'!C3253</f>
        <v>10.327052356069901</v>
      </c>
      <c r="G3253" s="16">
        <f t="shared" si="108"/>
        <v>2.2286138360699006</v>
      </c>
      <c r="H3253">
        <v>906.5</v>
      </c>
    </row>
    <row r="3254" spans="1:10">
      <c r="A3254">
        <v>966.51</v>
      </c>
      <c r="B3254" s="19">
        <f>'[2]NP Inflow data'!F3254</f>
        <v>7.3879225791302501</v>
      </c>
      <c r="C3254" s="13">
        <f t="shared" si="109"/>
        <v>7.3879225791302501</v>
      </c>
      <c r="E3254">
        <v>906.51</v>
      </c>
      <c r="F3254" s="16">
        <f>'[2]NP Inflow data'!C3254</f>
        <v>10.3432621194893</v>
      </c>
      <c r="G3254" s="16">
        <f t="shared" si="108"/>
        <v>2.2448235994892993</v>
      </c>
      <c r="H3254">
        <v>906.51</v>
      </c>
    </row>
    <row r="3255" spans="1:10">
      <c r="A3255">
        <v>966.52</v>
      </c>
      <c r="B3255" s="19">
        <f>'[2]NP Inflow data'!F3255</f>
        <v>7.4041795955768199</v>
      </c>
      <c r="C3255" s="13">
        <f t="shared" si="109"/>
        <v>7.4041795955768199</v>
      </c>
      <c r="E3255">
        <v>906.52</v>
      </c>
      <c r="F3255" s="16">
        <f>'[2]NP Inflow data'!C3255</f>
        <v>10.3594974221194</v>
      </c>
      <c r="G3255" s="16">
        <f t="shared" si="108"/>
        <v>2.2610589021193999</v>
      </c>
      <c r="H3255">
        <v>906.52</v>
      </c>
    </row>
    <row r="3256" spans="1:10">
      <c r="A3256">
        <v>966.53</v>
      </c>
      <c r="B3256" s="19">
        <f>'[2]NP Inflow data'!F3256</f>
        <v>7.4204588069943496</v>
      </c>
      <c r="C3256" s="13">
        <f t="shared" si="109"/>
        <v>7.4204588069943496</v>
      </c>
      <c r="E3256">
        <v>906.53</v>
      </c>
      <c r="F3256" s="16">
        <f>'[2]NP Inflow data'!C3256</f>
        <v>10.3757584613878</v>
      </c>
      <c r="G3256" s="16">
        <f t="shared" si="108"/>
        <v>2.2773199413878</v>
      </c>
      <c r="H3256">
        <v>906.53</v>
      </c>
    </row>
    <row r="3257" spans="1:10">
      <c r="A3257">
        <v>966.54</v>
      </c>
      <c r="B3257" s="19">
        <f>'[2]NP Inflow data'!F3257</f>
        <v>7.4367601217740198</v>
      </c>
      <c r="C3257" s="13">
        <f t="shared" si="109"/>
        <v>7.4367601217740198</v>
      </c>
      <c r="E3257">
        <v>906.54</v>
      </c>
      <c r="F3257" s="16">
        <f>'[2]NP Inflow data'!C3257</f>
        <v>10.392045434721901</v>
      </c>
      <c r="G3257" s="16">
        <f t="shared" si="108"/>
        <v>2.2936069147219005</v>
      </c>
      <c r="H3257">
        <v>906.54</v>
      </c>
    </row>
    <row r="3258" spans="1:10">
      <c r="A3258">
        <v>966.55</v>
      </c>
      <c r="B3258" s="19">
        <f>'[2]NP Inflow data'!F3258</f>
        <v>7.4530834483070096</v>
      </c>
      <c r="C3258" s="13">
        <f t="shared" si="109"/>
        <v>7.4530834483070096</v>
      </c>
      <c r="E3258">
        <v>906.55</v>
      </c>
      <c r="F3258" s="16">
        <f>'[2]NP Inflow data'!C3258</f>
        <v>10.408358539549299</v>
      </c>
      <c r="G3258" s="16">
        <f t="shared" si="108"/>
        <v>2.309920019549299</v>
      </c>
      <c r="H3258">
        <v>906.55</v>
      </c>
    </row>
    <row r="3259" spans="1:10">
      <c r="A3259">
        <v>966.56</v>
      </c>
      <c r="B3259" s="19">
        <f>'[2]NP Inflow data'!F3259</f>
        <v>7.4694286949844901</v>
      </c>
      <c r="C3259" s="13">
        <f t="shared" si="109"/>
        <v>7.4694286949844901</v>
      </c>
      <c r="D3259" s="19">
        <f>C3259-C3232</f>
        <v>0.43335973378110992</v>
      </c>
      <c r="E3259">
        <v>906.56</v>
      </c>
      <c r="F3259" s="16">
        <f>'[2]NP Inflow data'!C3259</f>
        <v>10.424697973297601</v>
      </c>
      <c r="G3259" s="16">
        <f t="shared" si="108"/>
        <v>2.3262594532976006</v>
      </c>
      <c r="H3259">
        <v>906.56</v>
      </c>
    </row>
    <row r="3260" spans="1:10">
      <c r="A3260">
        <v>966.57</v>
      </c>
      <c r="B3260" s="19">
        <f>'[2]NP Inflow data'!F3260</f>
        <v>7.4857957701978499</v>
      </c>
      <c r="C3260" s="13">
        <f t="shared" si="109"/>
        <v>7.4857957701978499</v>
      </c>
      <c r="E3260">
        <v>906.57</v>
      </c>
      <c r="F3260" s="16">
        <f>'[2]NP Inflow data'!C3260</f>
        <v>10.441063933394499</v>
      </c>
      <c r="G3260" s="16">
        <f t="shared" si="108"/>
        <v>2.342625413394499</v>
      </c>
      <c r="H3260">
        <v>906.57</v>
      </c>
      <c r="I3260" s="19"/>
      <c r="J3260" s="19"/>
    </row>
    <row r="3261" spans="1:10">
      <c r="A3261">
        <v>966.58</v>
      </c>
      <c r="B3261" s="19">
        <f>'[2]NP Inflow data'!F3261</f>
        <v>7.5021845823378897</v>
      </c>
      <c r="C3261" s="13">
        <f t="shared" si="109"/>
        <v>7.5021845823378897</v>
      </c>
      <c r="E3261">
        <v>906.58</v>
      </c>
      <c r="F3261" s="16">
        <f>'[2]NP Inflow data'!C3261</f>
        <v>10.4574566172671</v>
      </c>
      <c r="G3261" s="16">
        <f t="shared" si="108"/>
        <v>2.3590180972671</v>
      </c>
      <c r="H3261">
        <v>906.58</v>
      </c>
    </row>
    <row r="3262" spans="1:10">
      <c r="A3262">
        <v>966.59</v>
      </c>
      <c r="B3262" s="19">
        <f>'[2]NP Inflow data'!F3262</f>
        <v>7.5185950397959704</v>
      </c>
      <c r="C3262" s="13">
        <f t="shared" si="109"/>
        <v>7.5185950397959704</v>
      </c>
      <c r="E3262">
        <v>906.59</v>
      </c>
      <c r="F3262" s="16">
        <f>'[2]NP Inflow data'!C3262</f>
        <v>10.4738762223433</v>
      </c>
      <c r="G3262" s="16">
        <f t="shared" si="108"/>
        <v>2.3754377023432998</v>
      </c>
      <c r="H3262">
        <v>906.59</v>
      </c>
    </row>
    <row r="3263" spans="1:10">
      <c r="A3263">
        <v>966.6</v>
      </c>
      <c r="B3263" s="19">
        <f>'[2]NP Inflow data'!F3263</f>
        <v>7.53502705096329</v>
      </c>
      <c r="C3263" s="13">
        <f t="shared" si="109"/>
        <v>7.53502705096329</v>
      </c>
      <c r="E3263">
        <v>906.6</v>
      </c>
      <c r="F3263" s="16">
        <f>'[2]NP Inflow data'!C3263</f>
        <v>10.490322946050499</v>
      </c>
      <c r="G3263" s="16">
        <f t="shared" si="108"/>
        <v>2.391884426050499</v>
      </c>
      <c r="H3263">
        <v>906.6</v>
      </c>
    </row>
    <row r="3264" spans="1:10">
      <c r="A3264">
        <v>966.61</v>
      </c>
      <c r="B3264" s="19">
        <f>'[2]NP Inflow data'!F3264</f>
        <v>7.5514805242310201</v>
      </c>
      <c r="C3264" s="13">
        <f t="shared" si="109"/>
        <v>7.5514805242310201</v>
      </c>
      <c r="E3264">
        <v>906.61</v>
      </c>
      <c r="F3264" s="16">
        <f>'[2]NP Inflow data'!C3264</f>
        <v>10.5067969858162</v>
      </c>
      <c r="G3264" s="16">
        <f t="shared" si="108"/>
        <v>2.4083584658161996</v>
      </c>
      <c r="H3264">
        <v>906.61</v>
      </c>
    </row>
    <row r="3265" spans="1:8">
      <c r="A3265">
        <v>966.62</v>
      </c>
      <c r="B3265" s="19">
        <f>'[2]NP Inflow data'!F3265</f>
        <v>7.56795536799034</v>
      </c>
      <c r="C3265" s="13">
        <f t="shared" si="109"/>
        <v>7.56795536799034</v>
      </c>
      <c r="E3265">
        <v>906.62</v>
      </c>
      <c r="F3265" s="16">
        <f>'[2]NP Inflow data'!C3265</f>
        <v>10.5232985390682</v>
      </c>
      <c r="G3265" s="16">
        <f t="shared" si="108"/>
        <v>2.4248600190682001</v>
      </c>
      <c r="H3265">
        <v>906.62</v>
      </c>
    </row>
    <row r="3266" spans="1:8">
      <c r="A3266">
        <v>966.63</v>
      </c>
      <c r="B3266" s="19">
        <f>'[2]NP Inflow data'!F3266</f>
        <v>7.5844514906324401</v>
      </c>
      <c r="C3266" s="13">
        <f t="shared" si="109"/>
        <v>7.5844514906324401</v>
      </c>
      <c r="E3266">
        <v>906.63</v>
      </c>
      <c r="F3266" s="16">
        <f>'[2]NP Inflow data'!C3266</f>
        <v>10.539827803233701</v>
      </c>
      <c r="G3266" s="16">
        <f t="shared" si="108"/>
        <v>2.4413892832337005</v>
      </c>
      <c r="H3266">
        <v>906.63</v>
      </c>
    </row>
    <row r="3267" spans="1:8">
      <c r="A3267">
        <v>966.64</v>
      </c>
      <c r="B3267" s="19">
        <f>'[2]NP Inflow data'!F3267</f>
        <v>7.6009688005485101</v>
      </c>
      <c r="C3267" s="13">
        <f t="shared" si="109"/>
        <v>7.6009688005485101</v>
      </c>
      <c r="E3267">
        <v>906.64</v>
      </c>
      <c r="F3267" s="16">
        <f>'[2]NP Inflow data'!C3267</f>
        <v>10.556384975740499</v>
      </c>
      <c r="G3267" s="16">
        <f t="shared" si="108"/>
        <v>2.4579464557404993</v>
      </c>
      <c r="H3267">
        <v>906.64</v>
      </c>
    </row>
    <row r="3268" spans="1:8">
      <c r="A3268">
        <v>966.65</v>
      </c>
      <c r="B3268" s="19">
        <f>'[2]NP Inflow data'!F3268</f>
        <v>7.6175072061297202</v>
      </c>
      <c r="C3268" s="13">
        <f t="shared" si="109"/>
        <v>7.6175072061297202</v>
      </c>
      <c r="E3268">
        <v>906.65</v>
      </c>
      <c r="F3268" s="16">
        <f>'[2]NP Inflow data'!C3268</f>
        <v>10.5729702540161</v>
      </c>
      <c r="G3268" s="16">
        <f t="shared" si="108"/>
        <v>2.4745317340161002</v>
      </c>
      <c r="H3268">
        <v>906.65</v>
      </c>
    </row>
    <row r="3269" spans="1:8">
      <c r="A3269">
        <v>966.66</v>
      </c>
      <c r="B3269" s="19">
        <f>'[2]NP Inflow data'!F3269</f>
        <v>7.6340666157672503</v>
      </c>
      <c r="C3269" s="13">
        <f t="shared" si="109"/>
        <v>7.6340666157672503</v>
      </c>
      <c r="E3269">
        <v>906.66</v>
      </c>
      <c r="F3269" s="16">
        <f>'[2]NP Inflow data'!C3269</f>
        <v>10.589583835488</v>
      </c>
      <c r="G3269" s="16">
        <f t="shared" ref="G3269:G3332" si="110">F3269-$F$3103</f>
        <v>2.4911453154879997</v>
      </c>
      <c r="H3269">
        <v>906.66</v>
      </c>
    </row>
    <row r="3270" spans="1:8">
      <c r="A3270">
        <v>966.67</v>
      </c>
      <c r="B3270" s="19">
        <f>'[2]NP Inflow data'!F3270</f>
        <v>7.6506469378522901</v>
      </c>
      <c r="C3270" s="13">
        <f t="shared" ref="C3270:C3333" si="111">B3270-$B$24</f>
        <v>7.6506469378522901</v>
      </c>
      <c r="E3270">
        <v>906.67</v>
      </c>
      <c r="F3270" s="16">
        <f>'[2]NP Inflow data'!C3270</f>
        <v>10.6062259175837</v>
      </c>
      <c r="G3270" s="16">
        <f t="shared" si="110"/>
        <v>2.5077873975836997</v>
      </c>
      <c r="H3270">
        <v>906.67</v>
      </c>
    </row>
    <row r="3271" spans="1:8">
      <c r="A3271">
        <v>966.68</v>
      </c>
      <c r="B3271" s="19">
        <f>'[2]NP Inflow data'!F3271</f>
        <v>7.6672480807760204</v>
      </c>
      <c r="C3271" s="13">
        <f t="shared" si="111"/>
        <v>7.6672480807760204</v>
      </c>
      <c r="E3271">
        <v>906.68</v>
      </c>
      <c r="F3271" s="16">
        <f>'[2]NP Inflow data'!C3271</f>
        <v>10.6228966977308</v>
      </c>
      <c r="G3271" s="16">
        <f t="shared" si="110"/>
        <v>2.5244581777307999</v>
      </c>
      <c r="H3271">
        <v>906.68</v>
      </c>
    </row>
    <row r="3272" spans="1:8">
      <c r="A3272">
        <v>966.69</v>
      </c>
      <c r="B3272" s="19">
        <f>'[2]NP Inflow data'!F3272</f>
        <v>7.6838699529298102</v>
      </c>
      <c r="C3272" s="13">
        <f t="shared" si="111"/>
        <v>7.6838699529298102</v>
      </c>
      <c r="E3272">
        <v>906.69</v>
      </c>
      <c r="F3272" s="16">
        <f>'[2]NP Inflow data'!C3272</f>
        <v>10.639596373357101</v>
      </c>
      <c r="G3272" s="16">
        <f t="shared" si="110"/>
        <v>2.5411578533571006</v>
      </c>
      <c r="H3272">
        <v>906.69</v>
      </c>
    </row>
    <row r="3273" spans="1:8">
      <c r="A3273">
        <v>966.7</v>
      </c>
      <c r="B3273" s="19">
        <f>'[2]NP Inflow data'!F3273</f>
        <v>7.7005124627044701</v>
      </c>
      <c r="C3273" s="13">
        <f t="shared" si="111"/>
        <v>7.7005124627044701</v>
      </c>
      <c r="E3273">
        <v>906.7</v>
      </c>
      <c r="F3273" s="16">
        <f>'[2]NP Inflow data'!C3273</f>
        <v>10.656325141889599</v>
      </c>
      <c r="G3273" s="16">
        <f t="shared" si="110"/>
        <v>2.5578866218895993</v>
      </c>
      <c r="H3273">
        <v>906.7</v>
      </c>
    </row>
    <row r="3274" spans="1:8">
      <c r="A3274">
        <v>966.71</v>
      </c>
      <c r="B3274" s="19">
        <f>'[2]NP Inflow data'!F3274</f>
        <v>7.71717551849137</v>
      </c>
      <c r="C3274" s="13">
        <f t="shared" si="111"/>
        <v>7.71717551849137</v>
      </c>
      <c r="E3274">
        <v>906.71</v>
      </c>
      <c r="F3274" s="16">
        <f>'[2]NP Inflow data'!C3274</f>
        <v>10.673083200756199</v>
      </c>
      <c r="G3274" s="16">
        <f t="shared" si="110"/>
        <v>2.5746446807561991</v>
      </c>
      <c r="H3274">
        <v>906.71</v>
      </c>
    </row>
    <row r="3275" spans="1:8">
      <c r="A3275">
        <v>966.72</v>
      </c>
      <c r="B3275" s="19">
        <f>'[2]NP Inflow data'!F3275</f>
        <v>7.73385902868168</v>
      </c>
      <c r="C3275" s="13">
        <f t="shared" si="111"/>
        <v>7.73385902868168</v>
      </c>
      <c r="E3275">
        <v>906.72</v>
      </c>
      <c r="F3275" s="16">
        <f>'[2]NP Inflow data'!C3275</f>
        <v>10.689870747384299</v>
      </c>
      <c r="G3275" s="16">
        <f t="shared" si="110"/>
        <v>2.5914322273842991</v>
      </c>
      <c r="H3275">
        <v>906.72</v>
      </c>
    </row>
    <row r="3276" spans="1:8">
      <c r="A3276">
        <v>966.73</v>
      </c>
      <c r="B3276" s="19">
        <f>'[2]NP Inflow data'!F3276</f>
        <v>7.7505629016665996</v>
      </c>
      <c r="C3276" s="13">
        <f t="shared" si="111"/>
        <v>7.7505629016665996</v>
      </c>
      <c r="E3276">
        <v>906.73</v>
      </c>
      <c r="F3276" s="16">
        <f>'[2]NP Inflow data'!C3276</f>
        <v>10.7066879792016</v>
      </c>
      <c r="G3276" s="16">
        <f t="shared" si="110"/>
        <v>2.6082494592016001</v>
      </c>
      <c r="H3276">
        <v>906.73</v>
      </c>
    </row>
    <row r="3277" spans="1:8">
      <c r="A3277">
        <v>966.74</v>
      </c>
      <c r="B3277" s="19">
        <f>'[2]NP Inflow data'!F3277</f>
        <v>7.7672870458372998</v>
      </c>
      <c r="C3277" s="13">
        <f t="shared" si="111"/>
        <v>7.7672870458372998</v>
      </c>
      <c r="E3277">
        <v>906.74</v>
      </c>
      <c r="F3277" s="16">
        <f>'[2]NP Inflow data'!C3277</f>
        <v>10.723535093635499</v>
      </c>
      <c r="G3277" s="16">
        <f t="shared" si="110"/>
        <v>2.6250965736354992</v>
      </c>
      <c r="H3277">
        <v>906.74</v>
      </c>
    </row>
    <row r="3278" spans="1:8">
      <c r="A3278">
        <v>966.75</v>
      </c>
      <c r="B3278" s="19">
        <f>'[2]NP Inflow data'!F3278</f>
        <v>7.7840313695849703</v>
      </c>
      <c r="C3278" s="13">
        <f t="shared" si="111"/>
        <v>7.7840313695849703</v>
      </c>
      <c r="E3278">
        <v>906.75</v>
      </c>
      <c r="F3278" s="16">
        <f>'[2]NP Inflow data'!C3278</f>
        <v>10.7404122881136</v>
      </c>
      <c r="G3278" s="16">
        <f t="shared" si="110"/>
        <v>2.6419737681135995</v>
      </c>
      <c r="H3278">
        <v>906.75</v>
      </c>
    </row>
    <row r="3279" spans="1:8">
      <c r="A3279">
        <v>966.76</v>
      </c>
      <c r="B3279" s="19">
        <f>'[2]NP Inflow data'!F3279</f>
        <v>7.8007957813007902</v>
      </c>
      <c r="C3279" s="13">
        <f t="shared" si="111"/>
        <v>7.8007957813007902</v>
      </c>
      <c r="E3279">
        <v>906.76</v>
      </c>
      <c r="F3279" s="16">
        <f>'[2]NP Inflow data'!C3279</f>
        <v>10.757319760063501</v>
      </c>
      <c r="G3279" s="16">
        <f t="shared" si="110"/>
        <v>2.6588812400635007</v>
      </c>
      <c r="H3279">
        <v>906.76</v>
      </c>
    </row>
    <row r="3280" spans="1:8">
      <c r="A3280">
        <v>966.77</v>
      </c>
      <c r="B3280" s="19">
        <f>'[2]NP Inflow data'!F3280</f>
        <v>7.8175801893759402</v>
      </c>
      <c r="C3280" s="13">
        <f t="shared" si="111"/>
        <v>7.8175801893759402</v>
      </c>
      <c r="E3280">
        <v>906.77</v>
      </c>
      <c r="F3280" s="16">
        <f>'[2]NP Inflow data'!C3280</f>
        <v>10.7742577069126</v>
      </c>
      <c r="G3280" s="16">
        <f t="shared" si="110"/>
        <v>2.6758191869125998</v>
      </c>
      <c r="H3280">
        <v>906.77</v>
      </c>
    </row>
    <row r="3281" spans="1:10">
      <c r="A3281">
        <v>966.78</v>
      </c>
      <c r="B3281" s="19">
        <f>'[2]NP Inflow data'!F3281</f>
        <v>7.8343845022016101</v>
      </c>
      <c r="C3281" s="13">
        <f t="shared" si="111"/>
        <v>7.8343845022016101</v>
      </c>
      <c r="E3281">
        <v>906.78</v>
      </c>
      <c r="F3281" s="16">
        <f>'[2]NP Inflow data'!C3281</f>
        <v>10.7912263260886</v>
      </c>
      <c r="G3281" s="16">
        <f t="shared" si="110"/>
        <v>2.6927878060885995</v>
      </c>
      <c r="H3281">
        <v>906.78</v>
      </c>
    </row>
    <row r="3282" spans="1:10">
      <c r="A3282">
        <v>966.79</v>
      </c>
      <c r="B3282" s="19">
        <f>'[2]NP Inflow data'!F3282</f>
        <v>7.8512086281689699</v>
      </c>
      <c r="C3282" s="13">
        <f t="shared" si="111"/>
        <v>7.8512086281689699</v>
      </c>
      <c r="E3282">
        <v>906.79</v>
      </c>
      <c r="F3282" s="16">
        <f>'[2]NP Inflow data'!C3282</f>
        <v>10.808225815019</v>
      </c>
      <c r="G3282" s="16">
        <f t="shared" si="110"/>
        <v>2.7097872950189998</v>
      </c>
      <c r="H3282">
        <v>906.79</v>
      </c>
    </row>
    <row r="3283" spans="1:10">
      <c r="A3283">
        <v>966.8</v>
      </c>
      <c r="B3283" s="19">
        <f>'[2]NP Inflow data'!F3283</f>
        <v>7.8680524756692103</v>
      </c>
      <c r="C3283" s="13">
        <f t="shared" si="111"/>
        <v>7.8680524756692103</v>
      </c>
      <c r="E3283">
        <v>906.8</v>
      </c>
      <c r="F3283" s="16">
        <f>'[2]NP Inflow data'!C3283</f>
        <v>10.825256371131299</v>
      </c>
      <c r="G3283" s="16">
        <f t="shared" si="110"/>
        <v>2.7268178511312993</v>
      </c>
      <c r="H3283">
        <v>906.8</v>
      </c>
      <c r="J3283" s="19"/>
    </row>
    <row r="3284" spans="1:10">
      <c r="A3284">
        <v>966.81</v>
      </c>
      <c r="B3284" s="19">
        <f>'[2]NP Inflow data'!F3284</f>
        <v>7.88491595309352</v>
      </c>
      <c r="C3284" s="13">
        <f t="shared" si="111"/>
        <v>7.88491595309352</v>
      </c>
      <c r="E3284">
        <v>906.81</v>
      </c>
      <c r="F3284" s="16">
        <f>'[2]NP Inflow data'!C3284</f>
        <v>10.842318191853099</v>
      </c>
      <c r="G3284" s="16">
        <f t="shared" si="110"/>
        <v>2.7438796718530991</v>
      </c>
      <c r="H3284">
        <v>906.81</v>
      </c>
    </row>
    <row r="3285" spans="1:10">
      <c r="A3285">
        <v>966.82</v>
      </c>
      <c r="B3285" s="19">
        <f>'[2]NP Inflow data'!F3285</f>
        <v>7.9017989688332602</v>
      </c>
      <c r="C3285" s="13">
        <f t="shared" si="111"/>
        <v>7.9017989688332602</v>
      </c>
      <c r="E3285">
        <v>906.82</v>
      </c>
      <c r="F3285" s="16">
        <f>'[2]NP Inflow data'!C3285</f>
        <v>10.859411474611999</v>
      </c>
      <c r="G3285" s="16">
        <f t="shared" si="110"/>
        <v>2.760972954611999</v>
      </c>
      <c r="H3285">
        <v>906.82</v>
      </c>
    </row>
    <row r="3286" spans="1:10">
      <c r="A3286">
        <v>966.83</v>
      </c>
      <c r="B3286" s="19">
        <f>'[2]NP Inflow data'!F3286</f>
        <v>7.9187014312792297</v>
      </c>
      <c r="C3286" s="13">
        <f t="shared" si="111"/>
        <v>7.9187014312792297</v>
      </c>
      <c r="E3286">
        <v>906.83</v>
      </c>
      <c r="F3286" s="16">
        <f>'[2]NP Inflow data'!C3286</f>
        <v>10.8765364168354</v>
      </c>
      <c r="G3286" s="16">
        <f t="shared" si="110"/>
        <v>2.7780978968353995</v>
      </c>
      <c r="H3286">
        <v>906.83</v>
      </c>
    </row>
    <row r="3287" spans="1:10">
      <c r="A3287">
        <v>966.84</v>
      </c>
      <c r="B3287" s="19">
        <f>'[2]NP Inflow data'!F3287</f>
        <v>7.9356232488228198</v>
      </c>
      <c r="C3287" s="13">
        <f t="shared" si="111"/>
        <v>7.9356232488228198</v>
      </c>
      <c r="E3287">
        <v>906.84</v>
      </c>
      <c r="F3287" s="16">
        <f>'[2]NP Inflow data'!C3287</f>
        <v>10.893693215950799</v>
      </c>
      <c r="G3287" s="16">
        <f t="shared" si="110"/>
        <v>2.7952546959507991</v>
      </c>
      <c r="H3287">
        <v>906.84</v>
      </c>
    </row>
    <row r="3288" spans="1:10">
      <c r="A3288">
        <v>966.85</v>
      </c>
      <c r="B3288" s="19">
        <f>'[2]NP Inflow data'!F3288</f>
        <v>7.95256432985519</v>
      </c>
      <c r="C3288" s="13">
        <f t="shared" si="111"/>
        <v>7.95256432985519</v>
      </c>
      <c r="E3288">
        <v>906.85</v>
      </c>
      <c r="F3288" s="16">
        <f>'[2]NP Inflow data'!C3288</f>
        <v>10.910882069385901</v>
      </c>
      <c r="G3288" s="16">
        <f t="shared" si="110"/>
        <v>2.8124435493859004</v>
      </c>
      <c r="H3288">
        <v>906.85</v>
      </c>
    </row>
    <row r="3289" spans="1:10">
      <c r="A3289">
        <v>966.86</v>
      </c>
      <c r="B3289" s="19">
        <f>'[2]NP Inflow data'!F3289</f>
        <v>7.9695245827675398</v>
      </c>
      <c r="C3289" s="13">
        <f t="shared" si="111"/>
        <v>7.9695245827675398</v>
      </c>
      <c r="E3289">
        <v>906.86</v>
      </c>
      <c r="F3289" s="16">
        <f>'[2]NP Inflow data'!C3289</f>
        <v>10.9281031745682</v>
      </c>
      <c r="G3289" s="16">
        <f t="shared" si="110"/>
        <v>2.8296646545681998</v>
      </c>
      <c r="H3289">
        <v>906.86</v>
      </c>
    </row>
    <row r="3290" spans="1:10">
      <c r="A3290">
        <v>966.87</v>
      </c>
      <c r="B3290" s="19">
        <f>'[2]NP Inflow data'!F3290</f>
        <v>7.9865039159510403</v>
      </c>
      <c r="C3290" s="13">
        <f t="shared" si="111"/>
        <v>7.9865039159510403</v>
      </c>
      <c r="E3290">
        <v>906.87</v>
      </c>
      <c r="F3290" s="16">
        <f>'[2]NP Inflow data'!C3290</f>
        <v>10.9453567289252</v>
      </c>
      <c r="G3290" s="16">
        <f t="shared" si="110"/>
        <v>2.8469182089251994</v>
      </c>
      <c r="H3290">
        <v>906.87</v>
      </c>
    </row>
    <row r="3291" spans="1:10">
      <c r="A3291">
        <v>966.88</v>
      </c>
      <c r="B3291" s="19">
        <f>'[2]NP Inflow data'!F3291</f>
        <v>8.0035022377968907</v>
      </c>
      <c r="C3291" s="13">
        <f t="shared" si="111"/>
        <v>8.0035022377968907</v>
      </c>
      <c r="E3291">
        <v>906.88</v>
      </c>
      <c r="F3291" s="16">
        <f>'[2]NP Inflow data'!C3291</f>
        <v>10.962642929884501</v>
      </c>
      <c r="G3291" s="16">
        <f t="shared" si="110"/>
        <v>2.8642044098845005</v>
      </c>
      <c r="H3291">
        <v>906.88</v>
      </c>
    </row>
    <row r="3292" spans="1:10">
      <c r="A3292">
        <v>966.89</v>
      </c>
      <c r="B3292" s="19">
        <f>'[2]NP Inflow data'!F3292</f>
        <v>8.0205194566962508</v>
      </c>
      <c r="C3292" s="13">
        <f t="shared" si="111"/>
        <v>8.0205194566962508</v>
      </c>
      <c r="E3292">
        <v>906.89</v>
      </c>
      <c r="F3292" s="16">
        <f>'[2]NP Inflow data'!C3292</f>
        <v>10.9799619748736</v>
      </c>
      <c r="G3292" s="16">
        <f t="shared" si="110"/>
        <v>2.8815234548735997</v>
      </c>
      <c r="H3292">
        <v>906.89</v>
      </c>
    </row>
    <row r="3293" spans="1:10">
      <c r="A3293">
        <v>966.9</v>
      </c>
      <c r="B3293" s="19">
        <f>'[2]NP Inflow data'!F3293</f>
        <v>8.0375554810403198</v>
      </c>
      <c r="C3293" s="13">
        <f t="shared" si="111"/>
        <v>8.0375554810403198</v>
      </c>
      <c r="E3293">
        <v>906.9</v>
      </c>
      <c r="F3293" s="16">
        <f>'[2]NP Inflow data'!C3293</f>
        <v>10.9973140613201</v>
      </c>
      <c r="G3293" s="16">
        <f t="shared" si="110"/>
        <v>2.8988755413201002</v>
      </c>
      <c r="H3293">
        <v>906.9</v>
      </c>
    </row>
    <row r="3294" spans="1:10">
      <c r="A3294">
        <v>966.91</v>
      </c>
      <c r="B3294" s="19">
        <f>'[2]NP Inflow data'!F3294</f>
        <v>8.0546102192202707</v>
      </c>
      <c r="C3294" s="13">
        <f t="shared" si="111"/>
        <v>8.0546102192202707</v>
      </c>
      <c r="E3294">
        <v>906.91</v>
      </c>
      <c r="F3294" s="16">
        <f>'[2]NP Inflow data'!C3294</f>
        <v>11.0146993866515</v>
      </c>
      <c r="G3294" s="16">
        <f t="shared" si="110"/>
        <v>2.9162608666515002</v>
      </c>
      <c r="H3294">
        <v>906.91</v>
      </c>
    </row>
    <row r="3295" spans="1:10">
      <c r="A3295">
        <v>966.92</v>
      </c>
      <c r="B3295" s="19">
        <f>'[2]NP Inflow data'!F3295</f>
        <v>8.0716835796272903</v>
      </c>
      <c r="C3295" s="13">
        <f t="shared" si="111"/>
        <v>8.0716835796272903</v>
      </c>
      <c r="E3295">
        <v>906.92</v>
      </c>
      <c r="F3295" s="16">
        <f>'[2]NP Inflow data'!C3295</f>
        <v>11.0321181482953</v>
      </c>
      <c r="G3295" s="16">
        <f t="shared" si="110"/>
        <v>2.9336796282952999</v>
      </c>
      <c r="H3295">
        <v>906.92</v>
      </c>
    </row>
    <row r="3296" spans="1:10">
      <c r="A3296">
        <v>966.93</v>
      </c>
      <c r="B3296" s="19">
        <f>'[2]NP Inflow data'!F3296</f>
        <v>8.0887754706525605</v>
      </c>
      <c r="C3296" s="13">
        <f t="shared" si="111"/>
        <v>8.0887754706525605</v>
      </c>
      <c r="E3296">
        <v>906.93</v>
      </c>
      <c r="F3296" s="16">
        <f>'[2]NP Inflow data'!C3296</f>
        <v>11.0495705436792</v>
      </c>
      <c r="G3296" s="16">
        <f t="shared" si="110"/>
        <v>2.9511320236792002</v>
      </c>
      <c r="H3296">
        <v>906.93</v>
      </c>
    </row>
    <row r="3297" spans="1:8">
      <c r="A3297">
        <v>966.94</v>
      </c>
      <c r="B3297" s="19">
        <f>'[2]NP Inflow data'!F3297</f>
        <v>8.1058858006874601</v>
      </c>
      <c r="C3297" s="13">
        <f t="shared" si="111"/>
        <v>8.1058858006874601</v>
      </c>
      <c r="E3297">
        <v>906.94</v>
      </c>
      <c r="F3297" s="16">
        <f>'[2]NP Inflow data'!C3297</f>
        <v>11.067056770230799</v>
      </c>
      <c r="G3297" s="16">
        <f t="shared" si="110"/>
        <v>2.9686182502307989</v>
      </c>
      <c r="H3297">
        <v>906.94</v>
      </c>
    </row>
    <row r="3298" spans="1:8">
      <c r="A3298">
        <v>966.95</v>
      </c>
      <c r="B3298" s="19">
        <f>'[2]NP Inflow data'!F3298</f>
        <v>8.12301447812278</v>
      </c>
      <c r="C3298" s="13">
        <f t="shared" si="111"/>
        <v>8.12301447812278</v>
      </c>
      <c r="E3298">
        <v>906.95</v>
      </c>
      <c r="F3298" s="16">
        <f>'[2]NP Inflow data'!C3298</f>
        <v>11.0845770253772</v>
      </c>
      <c r="G3298" s="16">
        <f t="shared" si="110"/>
        <v>2.9861385053772</v>
      </c>
      <c r="H3298">
        <v>906.95</v>
      </c>
    </row>
    <row r="3299" spans="1:8">
      <c r="A3299">
        <v>966.96</v>
      </c>
      <c r="B3299" s="19">
        <f>'[2]NP Inflow data'!F3299</f>
        <v>8.1401614113499008</v>
      </c>
      <c r="C3299" s="13">
        <f t="shared" si="111"/>
        <v>8.1401614113499008</v>
      </c>
      <c r="E3299">
        <v>906.96</v>
      </c>
      <c r="F3299" s="16">
        <f>'[2]NP Inflow data'!C3299</f>
        <v>11.102131506546399</v>
      </c>
      <c r="G3299" s="16">
        <f t="shared" si="110"/>
        <v>3.0036929865463993</v>
      </c>
      <c r="H3299">
        <v>906.96</v>
      </c>
    </row>
    <row r="3300" spans="1:8">
      <c r="A3300">
        <v>966.97</v>
      </c>
      <c r="B3300" s="19">
        <f>'[2]NP Inflow data'!F3300</f>
        <v>8.1573265087600006</v>
      </c>
      <c r="C3300" s="13">
        <f t="shared" si="111"/>
        <v>8.1573265087600006</v>
      </c>
      <c r="E3300">
        <v>906.97</v>
      </c>
      <c r="F3300" s="16">
        <f>'[2]NP Inflow data'!C3300</f>
        <v>11.1197204111656</v>
      </c>
      <c r="G3300" s="16">
        <f t="shared" si="110"/>
        <v>3.0212818911656001</v>
      </c>
      <c r="H3300">
        <v>906.97</v>
      </c>
    </row>
    <row r="3301" spans="1:8">
      <c r="A3301">
        <v>966.98</v>
      </c>
      <c r="B3301" s="19">
        <f>'[2]NP Inflow data'!F3301</f>
        <v>8.1745096787442595</v>
      </c>
      <c r="C3301" s="13">
        <f t="shared" si="111"/>
        <v>8.1745096787442595</v>
      </c>
      <c r="E3301">
        <v>906.98</v>
      </c>
      <c r="F3301" s="16">
        <f>'[2]NP Inflow data'!C3301</f>
        <v>11.137343936662701</v>
      </c>
      <c r="G3301" s="16">
        <f t="shared" si="110"/>
        <v>3.0389054166627005</v>
      </c>
      <c r="H3301">
        <v>906.98</v>
      </c>
    </row>
    <row r="3302" spans="1:8">
      <c r="A3302">
        <v>966.99</v>
      </c>
      <c r="B3302" s="19">
        <f>'[2]NP Inflow data'!F3302</f>
        <v>8.1917108296938697</v>
      </c>
      <c r="C3302" s="13">
        <f t="shared" si="111"/>
        <v>8.1917108296938697</v>
      </c>
      <c r="E3302">
        <v>906.99</v>
      </c>
      <c r="F3302" s="16">
        <f>'[2]NP Inflow data'!C3302</f>
        <v>11.155002280464901</v>
      </c>
      <c r="G3302" s="16">
        <f t="shared" si="110"/>
        <v>3.0565637604649005</v>
      </c>
      <c r="H3302">
        <v>906.99</v>
      </c>
    </row>
    <row r="3303" spans="1:8">
      <c r="A3303">
        <v>967</v>
      </c>
      <c r="B3303" s="19">
        <f>'[2]NP Inflow data'!F3303</f>
        <v>8.2089298700000004</v>
      </c>
      <c r="C3303" s="13">
        <f t="shared" si="111"/>
        <v>8.2089298700000004</v>
      </c>
      <c r="E3303">
        <v>907</v>
      </c>
      <c r="F3303" s="16">
        <f>'[2]NP Inflow data'!C3303</f>
        <v>11.172695640000001</v>
      </c>
      <c r="G3303" s="16">
        <f t="shared" si="110"/>
        <v>3.0742571200000004</v>
      </c>
      <c r="H3303">
        <v>907</v>
      </c>
    </row>
    <row r="3304" spans="1:8">
      <c r="A3304">
        <v>967.01</v>
      </c>
      <c r="B3304" s="19">
        <f>'[2]NP Inflow data'!F3304</f>
        <v>8.2261667200562201</v>
      </c>
      <c r="C3304" s="13">
        <f t="shared" si="111"/>
        <v>8.2261667200562201</v>
      </c>
      <c r="E3304">
        <v>907.01</v>
      </c>
      <c r="F3304" s="16">
        <f>'[2]NP Inflow data'!C3304</f>
        <v>11.1904241842283</v>
      </c>
      <c r="G3304" s="16">
        <f t="shared" si="110"/>
        <v>3.0919856642283001</v>
      </c>
      <c r="H3304">
        <v>907.01</v>
      </c>
    </row>
    <row r="3305" spans="1:8">
      <c r="A3305">
        <v>967.02</v>
      </c>
      <c r="B3305" s="19">
        <f>'[2]NP Inflow data'!F3305</f>
        <v>8.2434213482655601</v>
      </c>
      <c r="C3305" s="13">
        <f t="shared" si="111"/>
        <v>8.2434213482655601</v>
      </c>
      <c r="E3305">
        <v>907.02</v>
      </c>
      <c r="F3305" s="16">
        <f>'[2]NP Inflow data'!C3305</f>
        <v>11.2081879682419</v>
      </c>
      <c r="G3305" s="16">
        <f t="shared" si="110"/>
        <v>3.1097494482418995</v>
      </c>
      <c r="H3305">
        <v>907.02</v>
      </c>
    </row>
    <row r="3306" spans="1:8">
      <c r="A3306">
        <v>967.03</v>
      </c>
      <c r="B3306" s="19">
        <f>'[2]NP Inflow data'!F3306</f>
        <v>8.2606937350334597</v>
      </c>
      <c r="C3306" s="13">
        <f t="shared" si="111"/>
        <v>8.2606937350334597</v>
      </c>
      <c r="E3306">
        <v>907.03</v>
      </c>
      <c r="F3306" s="16">
        <f>'[2]NP Inflow data'!C3306</f>
        <v>11.2259870186657</v>
      </c>
      <c r="G3306" s="16">
        <f t="shared" si="110"/>
        <v>3.1275484986656998</v>
      </c>
      <c r="H3306">
        <v>907.03</v>
      </c>
    </row>
    <row r="3307" spans="1:8">
      <c r="A3307">
        <v>967.04</v>
      </c>
      <c r="B3307" s="19">
        <f>'[2]NP Inflow data'!F3307</f>
        <v>8.2779838607653193</v>
      </c>
      <c r="C3307" s="13">
        <f t="shared" si="111"/>
        <v>8.2779838607653193</v>
      </c>
      <c r="E3307">
        <v>907.04</v>
      </c>
      <c r="F3307" s="16">
        <f>'[2]NP Inflow data'!C3307</f>
        <v>11.243821362124701</v>
      </c>
      <c r="G3307" s="16">
        <f t="shared" si="110"/>
        <v>3.1453828421247003</v>
      </c>
      <c r="H3307">
        <v>907.04</v>
      </c>
    </row>
    <row r="3308" spans="1:8">
      <c r="A3308">
        <v>967.05</v>
      </c>
      <c r="B3308" s="19">
        <f>'[2]NP Inflow data'!F3308</f>
        <v>8.29529170586658</v>
      </c>
      <c r="C3308" s="13">
        <f t="shared" si="111"/>
        <v>8.29529170586658</v>
      </c>
      <c r="E3308">
        <v>907.05</v>
      </c>
      <c r="F3308" s="16">
        <f>'[2]NP Inflow data'!C3308</f>
        <v>11.2616910252436</v>
      </c>
      <c r="G3308" s="16">
        <f t="shared" si="110"/>
        <v>3.1632525052435998</v>
      </c>
      <c r="H3308">
        <v>907.05</v>
      </c>
    </row>
    <row r="3309" spans="1:8">
      <c r="A3309">
        <v>967.06</v>
      </c>
      <c r="B3309" s="19">
        <f>'[2]NP Inflow data'!F3309</f>
        <v>8.3126172507426404</v>
      </c>
      <c r="C3309" s="13">
        <f t="shared" si="111"/>
        <v>8.3126172507426404</v>
      </c>
      <c r="E3309">
        <v>907.06</v>
      </c>
      <c r="F3309" s="16">
        <f>'[2]NP Inflow data'!C3309</f>
        <v>11.2795960346476</v>
      </c>
      <c r="G3309" s="16">
        <f t="shared" si="110"/>
        <v>3.1811575146475999</v>
      </c>
      <c r="H3309">
        <v>907.06</v>
      </c>
    </row>
    <row r="3310" spans="1:8">
      <c r="A3310">
        <v>967.07</v>
      </c>
      <c r="B3310" s="19">
        <f>'[2]NP Inflow data'!F3310</f>
        <v>8.3299604757991297</v>
      </c>
      <c r="C3310" s="13">
        <f t="shared" si="111"/>
        <v>8.3299604757991297</v>
      </c>
      <c r="E3310">
        <v>907.07</v>
      </c>
      <c r="F3310" s="16">
        <f>'[2]NP Inflow data'!C3310</f>
        <v>11.2975364169616</v>
      </c>
      <c r="G3310" s="16">
        <f t="shared" si="110"/>
        <v>3.1990978969616002</v>
      </c>
      <c r="H3310">
        <v>907.07</v>
      </c>
    </row>
    <row r="3311" spans="1:8">
      <c r="A3311">
        <v>967.08</v>
      </c>
      <c r="B3311" s="19">
        <f>'[2]NP Inflow data'!F3311</f>
        <v>8.34732136144107</v>
      </c>
      <c r="C3311" s="13">
        <f t="shared" si="111"/>
        <v>8.34732136144107</v>
      </c>
      <c r="E3311">
        <v>907.08</v>
      </c>
      <c r="F3311" s="16">
        <f>'[2]NP Inflow data'!C3311</f>
        <v>11.3155121988102</v>
      </c>
      <c r="G3311" s="16">
        <f t="shared" si="110"/>
        <v>3.2170736788102001</v>
      </c>
      <c r="H3311">
        <v>907.08</v>
      </c>
    </row>
    <row r="3312" spans="1:8">
      <c r="A3312">
        <v>967.09</v>
      </c>
      <c r="B3312" s="19">
        <f>'[2]NP Inflow data'!F3312</f>
        <v>8.3646998880740799</v>
      </c>
      <c r="C3312" s="13">
        <f t="shared" si="111"/>
        <v>8.3646998880740799</v>
      </c>
      <c r="E3312">
        <v>907.09</v>
      </c>
      <c r="F3312" s="16">
        <f>'[2]NP Inflow data'!C3312</f>
        <v>11.3335234068186</v>
      </c>
      <c r="G3312" s="16">
        <f t="shared" si="110"/>
        <v>3.2350848868185995</v>
      </c>
      <c r="H3312">
        <v>907.09</v>
      </c>
    </row>
    <row r="3313" spans="1:10">
      <c r="A3313">
        <v>967.1</v>
      </c>
      <c r="B3313" s="19">
        <f>'[2]NP Inflow data'!F3313</f>
        <v>8.3820960361035795</v>
      </c>
      <c r="C3313" s="13">
        <f t="shared" si="111"/>
        <v>8.3820960361035795</v>
      </c>
      <c r="E3313">
        <v>907.1</v>
      </c>
      <c r="F3313" s="16">
        <f>'[2]NP Inflow data'!C3313</f>
        <v>11.3515700676116</v>
      </c>
      <c r="G3313" s="16">
        <f t="shared" si="110"/>
        <v>3.2531315476116003</v>
      </c>
      <c r="H3313">
        <v>907.1</v>
      </c>
      <c r="J3313" s="19">
        <f>F3313-F3123</f>
        <v>2.9745144239455303</v>
      </c>
    </row>
    <row r="3314" spans="1:10">
      <c r="A3314">
        <v>967.11</v>
      </c>
      <c r="B3314" s="19">
        <f>'[2]NP Inflow data'!F3314</f>
        <v>8.3995097859349794</v>
      </c>
      <c r="C3314" s="13">
        <f t="shared" si="111"/>
        <v>8.3995097859349794</v>
      </c>
      <c r="E3314">
        <v>907.11</v>
      </c>
      <c r="F3314" s="16">
        <f>'[2]NP Inflow data'!C3314</f>
        <v>11.369652207814299</v>
      </c>
      <c r="G3314" s="16">
        <f t="shared" si="110"/>
        <v>3.2712136878142992</v>
      </c>
      <c r="H3314">
        <v>907.11</v>
      </c>
    </row>
    <row r="3315" spans="1:10">
      <c r="A3315">
        <v>967.12</v>
      </c>
      <c r="B3315" s="19">
        <f>'[2]NP Inflow data'!F3315</f>
        <v>8.4169411179737192</v>
      </c>
      <c r="C3315" s="13">
        <f t="shared" si="111"/>
        <v>8.4169411179737192</v>
      </c>
      <c r="E3315">
        <v>907.12</v>
      </c>
      <c r="F3315" s="16">
        <f>'[2]NP Inflow data'!C3315</f>
        <v>11.387769854051401</v>
      </c>
      <c r="G3315" s="16">
        <f t="shared" si="110"/>
        <v>3.2893313340514005</v>
      </c>
      <c r="H3315">
        <v>907.12</v>
      </c>
      <c r="J3315" s="19">
        <f>J3313-2.48</f>
        <v>0.49451442394553036</v>
      </c>
    </row>
    <row r="3316" spans="1:10">
      <c r="A3316">
        <v>967.13</v>
      </c>
      <c r="B3316" s="19">
        <f>'[2]NP Inflow data'!F3316</f>
        <v>8.4343900126251992</v>
      </c>
      <c r="C3316" s="13">
        <f t="shared" si="111"/>
        <v>8.4343900126251992</v>
      </c>
      <c r="E3316">
        <v>907.13</v>
      </c>
      <c r="F3316" s="16">
        <f>'[2]NP Inflow data'!C3316</f>
        <v>11.4059230329479</v>
      </c>
      <c r="G3316" s="16">
        <f t="shared" si="110"/>
        <v>3.3074845129478998</v>
      </c>
      <c r="H3316">
        <v>907.13</v>
      </c>
    </row>
    <row r="3317" spans="1:10">
      <c r="A3317">
        <v>967.14</v>
      </c>
      <c r="B3317" s="19">
        <f>'[2]NP Inflow data'!F3317</f>
        <v>8.4518564502948497</v>
      </c>
      <c r="C3317" s="13">
        <f t="shared" si="111"/>
        <v>8.4518564502948497</v>
      </c>
      <c r="E3317">
        <v>907.14</v>
      </c>
      <c r="F3317" s="16">
        <f>'[2]NP Inflow data'!C3317</f>
        <v>11.424111771128899</v>
      </c>
      <c r="G3317" s="16">
        <f t="shared" si="110"/>
        <v>3.3256732511288991</v>
      </c>
      <c r="H3317">
        <v>907.14</v>
      </c>
    </row>
    <row r="3318" spans="1:10">
      <c r="A3318">
        <v>967.15</v>
      </c>
      <c r="B3318" s="19">
        <f>'[2]NP Inflow data'!F3318</f>
        <v>8.4693404113880906</v>
      </c>
      <c r="C3318" s="13">
        <f t="shared" si="111"/>
        <v>8.4693404113880906</v>
      </c>
      <c r="E3318">
        <v>907.15</v>
      </c>
      <c r="F3318" s="16">
        <f>'[2]NP Inflow data'!C3318</f>
        <v>11.442336095219</v>
      </c>
      <c r="G3318" s="16">
        <f t="shared" si="110"/>
        <v>3.3438975752189997</v>
      </c>
      <c r="H3318">
        <v>907.15</v>
      </c>
    </row>
    <row r="3319" spans="1:10">
      <c r="A3319">
        <v>967.16</v>
      </c>
      <c r="B3319" s="19">
        <f>'[2]NP Inflow data'!F3319</f>
        <v>8.4868418763103293</v>
      </c>
      <c r="C3319" s="13">
        <f t="shared" si="111"/>
        <v>8.4868418763103293</v>
      </c>
      <c r="E3319">
        <v>907.16</v>
      </c>
      <c r="F3319" s="16">
        <f>'[2]NP Inflow data'!C3319</f>
        <v>11.4605960318434</v>
      </c>
      <c r="G3319" s="16">
        <f t="shared" si="110"/>
        <v>3.3621575118433995</v>
      </c>
      <c r="H3319">
        <v>907.16</v>
      </c>
    </row>
    <row r="3320" spans="1:10">
      <c r="A3320">
        <v>967.17</v>
      </c>
      <c r="B3320" s="19">
        <f>'[2]NP Inflow data'!F3320</f>
        <v>8.5043608254669998</v>
      </c>
      <c r="C3320" s="13">
        <f t="shared" si="111"/>
        <v>8.5043608254669998</v>
      </c>
      <c r="E3320">
        <v>907.17</v>
      </c>
      <c r="F3320" s="16">
        <f>'[2]NP Inflow data'!C3320</f>
        <v>11.478891607626901</v>
      </c>
      <c r="G3320" s="16">
        <f t="shared" si="110"/>
        <v>3.3804530876269006</v>
      </c>
      <c r="H3320">
        <v>907.17</v>
      </c>
    </row>
    <row r="3321" spans="1:10">
      <c r="A3321">
        <v>967.18</v>
      </c>
      <c r="B3321" s="19">
        <f>'[2]NP Inflow data'!F3321</f>
        <v>8.5218972392635202</v>
      </c>
      <c r="C3321" s="13">
        <f t="shared" si="111"/>
        <v>8.5218972392635202</v>
      </c>
      <c r="E3321">
        <v>907.18</v>
      </c>
      <c r="F3321" s="16">
        <f>'[2]NP Inflow data'!C3321</f>
        <v>11.4972228491945</v>
      </c>
      <c r="G3321" s="16">
        <f t="shared" si="110"/>
        <v>3.3987843291945001</v>
      </c>
      <c r="H3321">
        <v>907.18</v>
      </c>
    </row>
    <row r="3322" spans="1:10">
      <c r="A3322">
        <v>967.19</v>
      </c>
      <c r="B3322" s="19">
        <f>'[2]NP Inflow data'!F3322</f>
        <v>8.5394510981055003</v>
      </c>
      <c r="C3322" s="13">
        <f t="shared" si="111"/>
        <v>8.5394510981055003</v>
      </c>
      <c r="E3322">
        <v>907.19</v>
      </c>
      <c r="F3322" s="16">
        <f>'[2]NP Inflow data'!C3322</f>
        <v>11.515589783171199</v>
      </c>
      <c r="G3322" s="16">
        <f t="shared" si="110"/>
        <v>3.4171512631711991</v>
      </c>
      <c r="H3322">
        <v>907.19</v>
      </c>
    </row>
    <row r="3323" spans="1:10">
      <c r="A3323">
        <v>967.2</v>
      </c>
      <c r="B3323" s="19">
        <f>'[2]NP Inflow data'!F3323</f>
        <v>8.5570223823979692</v>
      </c>
      <c r="C3323" s="13">
        <f t="shared" si="111"/>
        <v>8.5570223823979692</v>
      </c>
      <c r="E3323">
        <v>907.2</v>
      </c>
      <c r="F3323" s="16">
        <f>'[2]NP Inflow data'!C3323</f>
        <v>11.533992436181601</v>
      </c>
      <c r="G3323" s="16">
        <f t="shared" si="110"/>
        <v>3.4355539161816004</v>
      </c>
      <c r="H3323">
        <v>907.2</v>
      </c>
    </row>
    <row r="3324" spans="1:10">
      <c r="A3324">
        <v>967.21</v>
      </c>
      <c r="B3324" s="19">
        <f>'[2]NP Inflow data'!F3324</f>
        <v>8.5746110725465492</v>
      </c>
      <c r="C3324" s="13">
        <f t="shared" si="111"/>
        <v>8.5746110725465492</v>
      </c>
      <c r="E3324">
        <v>907.21</v>
      </c>
      <c r="F3324" s="16">
        <f>'[2]NP Inflow data'!C3324</f>
        <v>11.552430834850799</v>
      </c>
      <c r="G3324" s="16">
        <f t="shared" si="110"/>
        <v>3.4539923148507992</v>
      </c>
      <c r="H3324">
        <v>907.21</v>
      </c>
    </row>
    <row r="3325" spans="1:10">
      <c r="A3325">
        <v>967.22</v>
      </c>
      <c r="B3325" s="19">
        <f>'[2]NP Inflow data'!F3325</f>
        <v>8.5922171489566495</v>
      </c>
      <c r="C3325" s="13">
        <f t="shared" si="111"/>
        <v>8.5922171489566495</v>
      </c>
      <c r="E3325">
        <v>907.22</v>
      </c>
      <c r="F3325" s="16">
        <f>'[2]NP Inflow data'!C3325</f>
        <v>11.5709050058037</v>
      </c>
      <c r="G3325" s="16">
        <f t="shared" si="110"/>
        <v>3.4724664858037002</v>
      </c>
      <c r="H3325">
        <v>907.22</v>
      </c>
    </row>
    <row r="3326" spans="1:10">
      <c r="A3326">
        <v>967.23</v>
      </c>
      <c r="B3326" s="19">
        <f>'[2]NP Inflow data'!F3326</f>
        <v>8.6098405920337004</v>
      </c>
      <c r="C3326" s="13">
        <f t="shared" si="111"/>
        <v>8.6098405920337004</v>
      </c>
      <c r="E3326">
        <v>907.23</v>
      </c>
      <c r="F3326" s="16">
        <f>'[2]NP Inflow data'!C3326</f>
        <v>11.589414975665299</v>
      </c>
      <c r="G3326" s="16">
        <f t="shared" si="110"/>
        <v>3.4909764556652991</v>
      </c>
      <c r="H3326">
        <v>907.23</v>
      </c>
    </row>
    <row r="3327" spans="1:10">
      <c r="A3327">
        <v>967.24</v>
      </c>
      <c r="B3327" s="19">
        <f>'[2]NP Inflow data'!F3327</f>
        <v>8.6274813821831096</v>
      </c>
      <c r="C3327" s="13">
        <f t="shared" si="111"/>
        <v>8.6274813821831096</v>
      </c>
      <c r="E3327">
        <v>907.24</v>
      </c>
      <c r="F3327" s="16">
        <f>'[2]NP Inflow data'!C3327</f>
        <v>11.607960771060499</v>
      </c>
      <c r="G3327" s="16">
        <f t="shared" si="110"/>
        <v>3.5095222510604991</v>
      </c>
      <c r="H3327">
        <v>907.24</v>
      </c>
    </row>
    <row r="3328" spans="1:10">
      <c r="A3328">
        <v>967.25</v>
      </c>
      <c r="B3328" s="19">
        <f>'[2]NP Inflow data'!F3328</f>
        <v>8.6451394998103108</v>
      </c>
      <c r="C3328" s="13">
        <f t="shared" si="111"/>
        <v>8.6451394998103108</v>
      </c>
      <c r="E3328">
        <v>907.25</v>
      </c>
      <c r="F3328" s="16">
        <f>'[2]NP Inflow data'!C3328</f>
        <v>11.6265424186142</v>
      </c>
      <c r="G3328" s="16">
        <f t="shared" si="110"/>
        <v>3.5281038986141997</v>
      </c>
      <c r="H3328">
        <v>907.25</v>
      </c>
    </row>
    <row r="3329" spans="1:8">
      <c r="A3329">
        <v>967.26</v>
      </c>
      <c r="B3329" s="19">
        <f>'[2]NP Inflow data'!F3329</f>
        <v>8.6628149253207205</v>
      </c>
      <c r="C3329" s="13">
        <f t="shared" si="111"/>
        <v>8.6628149253207205</v>
      </c>
      <c r="E3329">
        <v>907.26</v>
      </c>
      <c r="F3329" s="16">
        <f>'[2]NP Inflow data'!C3329</f>
        <v>11.6451599449514</v>
      </c>
      <c r="G3329" s="16">
        <f t="shared" si="110"/>
        <v>3.5467214249514001</v>
      </c>
      <c r="H3329">
        <v>907.26</v>
      </c>
    </row>
    <row r="3330" spans="1:8">
      <c r="A3330">
        <v>967.27</v>
      </c>
      <c r="B3330" s="19">
        <f>'[2]NP Inflow data'!F3330</f>
        <v>8.6805076391197495</v>
      </c>
      <c r="C3330" s="13">
        <f t="shared" si="111"/>
        <v>8.6805076391197495</v>
      </c>
      <c r="E3330">
        <v>907.27</v>
      </c>
      <c r="F3330" s="16">
        <f>'[2]NP Inflow data'!C3330</f>
        <v>11.663813376696799</v>
      </c>
      <c r="G3330" s="16">
        <f t="shared" si="110"/>
        <v>3.5653748566967991</v>
      </c>
      <c r="H3330">
        <v>907.27</v>
      </c>
    </row>
    <row r="3331" spans="1:8">
      <c r="A3331">
        <v>967.28</v>
      </c>
      <c r="B3331" s="19">
        <f>'[2]NP Inflow data'!F3331</f>
        <v>8.6982176216128302</v>
      </c>
      <c r="C3331" s="13">
        <f t="shared" si="111"/>
        <v>8.6982176216128302</v>
      </c>
      <c r="E3331">
        <v>907.28</v>
      </c>
      <c r="F3331" s="16">
        <f>'[2]NP Inflow data'!C3331</f>
        <v>11.6825027404756</v>
      </c>
      <c r="G3331" s="16">
        <f t="shared" si="110"/>
        <v>3.5840642204756001</v>
      </c>
      <c r="H3331">
        <v>907.28</v>
      </c>
    </row>
    <row r="3332" spans="1:8">
      <c r="A3332">
        <v>967.29</v>
      </c>
      <c r="B3332" s="19">
        <f>'[2]NP Inflow data'!F3332</f>
        <v>8.7159448532053698</v>
      </c>
      <c r="C3332" s="13">
        <f t="shared" si="111"/>
        <v>8.7159448532053698</v>
      </c>
      <c r="E3332">
        <v>907.29</v>
      </c>
      <c r="F3332" s="16">
        <f>'[2]NP Inflow data'!C3332</f>
        <v>11.701228062912501</v>
      </c>
      <c r="G3332" s="16">
        <f t="shared" si="110"/>
        <v>3.6027895429125003</v>
      </c>
      <c r="H3332">
        <v>907.29</v>
      </c>
    </row>
    <row r="3333" spans="1:8">
      <c r="A3333">
        <v>967.3</v>
      </c>
      <c r="B3333" s="19">
        <f>'[2]NP Inflow data'!F3333</f>
        <v>8.7336893143027901</v>
      </c>
      <c r="C3333" s="13">
        <f t="shared" si="111"/>
        <v>8.7336893143027901</v>
      </c>
      <c r="E3333">
        <v>907.3</v>
      </c>
      <c r="F3333" s="16">
        <f>'[2]NP Inflow data'!C3333</f>
        <v>11.7199893706326</v>
      </c>
      <c r="G3333" s="16">
        <f t="shared" ref="G3333:G3396" si="112">F3333-$F$3103</f>
        <v>3.6215508506326</v>
      </c>
      <c r="H3333">
        <v>907.3</v>
      </c>
    </row>
    <row r="3334" spans="1:8">
      <c r="A3334">
        <v>967.31</v>
      </c>
      <c r="B3334" s="19">
        <f>'[2]NP Inflow data'!F3334</f>
        <v>8.7514509853105196</v>
      </c>
      <c r="C3334" s="13">
        <f t="shared" ref="C3334:C3397" si="113">B3334-$B$24</f>
        <v>8.7514509853105196</v>
      </c>
      <c r="E3334">
        <v>907.31</v>
      </c>
      <c r="F3334" s="16">
        <f>'[2]NP Inflow data'!C3334</f>
        <v>11.738786690260699</v>
      </c>
      <c r="G3334" s="16">
        <f t="shared" si="112"/>
        <v>3.6403481702606992</v>
      </c>
      <c r="H3334">
        <v>907.31</v>
      </c>
    </row>
    <row r="3335" spans="1:8">
      <c r="A3335">
        <v>967.32</v>
      </c>
      <c r="B3335" s="19">
        <f>'[2]NP Inflow data'!F3335</f>
        <v>8.7692298466341807</v>
      </c>
      <c r="C3335" s="13">
        <f t="shared" si="113"/>
        <v>8.7692298466341807</v>
      </c>
      <c r="E3335">
        <v>907.32</v>
      </c>
      <c r="F3335" s="16">
        <f>'[2]NP Inflow data'!C3335</f>
        <v>11.757620048422</v>
      </c>
      <c r="G3335" s="16">
        <f t="shared" si="112"/>
        <v>3.6591815284219997</v>
      </c>
      <c r="H3335">
        <v>907.32</v>
      </c>
    </row>
    <row r="3336" spans="1:8">
      <c r="A3336">
        <v>967.33</v>
      </c>
      <c r="B3336" s="19">
        <f>'[2]NP Inflow data'!F3336</f>
        <v>8.7870258786787794</v>
      </c>
      <c r="C3336" s="13">
        <f t="shared" si="113"/>
        <v>8.7870258786787794</v>
      </c>
      <c r="E3336">
        <v>907.33</v>
      </c>
      <c r="F3336" s="16">
        <f>'[2]NP Inflow data'!C3336</f>
        <v>11.7764894717409</v>
      </c>
      <c r="G3336" s="16">
        <f t="shared" si="112"/>
        <v>3.6780509517409001</v>
      </c>
      <c r="H3336">
        <v>907.33</v>
      </c>
    </row>
    <row r="3337" spans="1:8">
      <c r="A3337">
        <v>967.34</v>
      </c>
      <c r="B3337" s="19">
        <f>'[2]NP Inflow data'!F3337</f>
        <v>8.8048390618499397</v>
      </c>
      <c r="C3337" s="13">
        <f t="shared" si="113"/>
        <v>8.8048390618499397</v>
      </c>
      <c r="E3337">
        <v>907.34</v>
      </c>
      <c r="F3337" s="16">
        <f>'[2]NP Inflow data'!C3337</f>
        <v>11.7953949868427</v>
      </c>
      <c r="G3337" s="16">
        <f t="shared" si="112"/>
        <v>3.6969564668426997</v>
      </c>
      <c r="H3337">
        <v>907.34</v>
      </c>
    </row>
    <row r="3338" spans="1:8">
      <c r="A3338">
        <v>967.35</v>
      </c>
      <c r="B3338" s="19">
        <f>'[2]NP Inflow data'!F3338</f>
        <v>8.8226693765530797</v>
      </c>
      <c r="C3338" s="13">
        <f t="shared" si="113"/>
        <v>8.8226693765530797</v>
      </c>
      <c r="E3338">
        <v>907.35</v>
      </c>
      <c r="F3338" s="16">
        <f>'[2]NP Inflow data'!C3338</f>
        <v>11.814336620352201</v>
      </c>
      <c r="G3338" s="16">
        <f t="shared" si="112"/>
        <v>3.7158981003522005</v>
      </c>
      <c r="H3338">
        <v>907.35</v>
      </c>
    </row>
    <row r="3339" spans="1:8">
      <c r="A3339">
        <v>967.36</v>
      </c>
      <c r="B3339" s="19">
        <f>'[2]NP Inflow data'!F3339</f>
        <v>8.8405168031936299</v>
      </c>
      <c r="C3339" s="13">
        <f t="shared" si="113"/>
        <v>8.8405168031936299</v>
      </c>
      <c r="E3339">
        <v>907.36</v>
      </c>
      <c r="F3339" s="16">
        <f>'[2]NP Inflow data'!C3339</f>
        <v>11.8333143988944</v>
      </c>
      <c r="G3339" s="16">
        <f t="shared" si="112"/>
        <v>3.7348758788943996</v>
      </c>
      <c r="H3339">
        <v>907.36</v>
      </c>
    </row>
    <row r="3340" spans="1:8">
      <c r="A3340">
        <v>967.37</v>
      </c>
      <c r="B3340" s="19">
        <f>'[2]NP Inflow data'!F3340</f>
        <v>8.8583813221769994</v>
      </c>
      <c r="C3340" s="13">
        <f t="shared" si="113"/>
        <v>8.8583813221769994</v>
      </c>
      <c r="E3340">
        <v>907.37</v>
      </c>
      <c r="F3340" s="16">
        <f>'[2]NP Inflow data'!C3340</f>
        <v>11.852328349094099</v>
      </c>
      <c r="G3340" s="16">
        <f t="shared" si="112"/>
        <v>3.7538898290940992</v>
      </c>
      <c r="H3340">
        <v>907.37</v>
      </c>
    </row>
    <row r="3341" spans="1:8">
      <c r="A3341">
        <v>967.38</v>
      </c>
      <c r="B3341" s="19">
        <f>'[2]NP Inflow data'!F3341</f>
        <v>8.8762629139086204</v>
      </c>
      <c r="C3341" s="13">
        <f t="shared" si="113"/>
        <v>8.8762629139086204</v>
      </c>
      <c r="E3341">
        <v>907.38</v>
      </c>
      <c r="F3341" s="16">
        <f>'[2]NP Inflow data'!C3341</f>
        <v>11.8713784975764</v>
      </c>
      <c r="G3341" s="16">
        <f t="shared" si="112"/>
        <v>3.7729399775763994</v>
      </c>
      <c r="H3341">
        <v>907.38</v>
      </c>
    </row>
    <row r="3342" spans="1:8">
      <c r="A3342">
        <v>967.39</v>
      </c>
      <c r="B3342" s="19">
        <f>'[2]NP Inflow data'!F3342</f>
        <v>8.8941615587939005</v>
      </c>
      <c r="C3342" s="13">
        <f t="shared" si="113"/>
        <v>8.8941615587939005</v>
      </c>
      <c r="E3342">
        <v>907.39</v>
      </c>
      <c r="F3342" s="16">
        <f>'[2]NP Inflow data'!C3342</f>
        <v>11.890464870966101</v>
      </c>
      <c r="G3342" s="16">
        <f t="shared" si="112"/>
        <v>3.7920263509661005</v>
      </c>
      <c r="H3342">
        <v>907.39</v>
      </c>
    </row>
    <row r="3343" spans="1:8">
      <c r="A3343">
        <v>967.4</v>
      </c>
      <c r="B3343" s="19">
        <f>'[2]NP Inflow data'!F3343</f>
        <v>8.9120772372382593</v>
      </c>
      <c r="C3343" s="13">
        <f t="shared" si="113"/>
        <v>8.9120772372382593</v>
      </c>
      <c r="E3343">
        <v>907.4</v>
      </c>
      <c r="F3343" s="16">
        <f>'[2]NP Inflow data'!C3343</f>
        <v>11.909587495888101</v>
      </c>
      <c r="G3343" s="16">
        <f t="shared" si="112"/>
        <v>3.8111489758881003</v>
      </c>
      <c r="H3343">
        <v>907.4</v>
      </c>
    </row>
    <row r="3344" spans="1:8">
      <c r="A3344">
        <v>967.41</v>
      </c>
      <c r="B3344" s="19">
        <f>'[2]NP Inflow data'!F3344</f>
        <v>8.9300099296471203</v>
      </c>
      <c r="C3344" s="13">
        <f t="shared" si="113"/>
        <v>8.9300099296471203</v>
      </c>
      <c r="E3344">
        <v>907.41</v>
      </c>
      <c r="F3344" s="16">
        <f>'[2]NP Inflow data'!C3344</f>
        <v>11.9287463989674</v>
      </c>
      <c r="G3344" s="16">
        <f t="shared" si="112"/>
        <v>3.8303078789673997</v>
      </c>
      <c r="H3344">
        <v>907.41</v>
      </c>
    </row>
    <row r="3345" spans="1:8">
      <c r="A3345">
        <v>967.42</v>
      </c>
      <c r="B3345" s="19">
        <f>'[2]NP Inflow data'!F3345</f>
        <v>8.9479596164259103</v>
      </c>
      <c r="C3345" s="13">
        <f t="shared" si="113"/>
        <v>8.9479596164259103</v>
      </c>
      <c r="E3345">
        <v>907.42</v>
      </c>
      <c r="F3345" s="16">
        <f>'[2]NP Inflow data'!C3345</f>
        <v>11.9479416068289</v>
      </c>
      <c r="G3345" s="16">
        <f t="shared" si="112"/>
        <v>3.8495030868289</v>
      </c>
      <c r="H3345">
        <v>907.42</v>
      </c>
    </row>
    <row r="3346" spans="1:8">
      <c r="A3346">
        <v>967.43</v>
      </c>
      <c r="B3346" s="19">
        <f>'[2]NP Inflow data'!F3346</f>
        <v>8.9659262779800404</v>
      </c>
      <c r="C3346" s="13">
        <f t="shared" si="113"/>
        <v>8.9659262779800404</v>
      </c>
      <c r="E3346">
        <v>907.43</v>
      </c>
      <c r="F3346" s="16">
        <f>'[2]NP Inflow data'!C3346</f>
        <v>11.967173146097499</v>
      </c>
      <c r="G3346" s="16">
        <f t="shared" si="112"/>
        <v>3.8687346260974991</v>
      </c>
      <c r="H3346">
        <v>907.43</v>
      </c>
    </row>
    <row r="3347" spans="1:8">
      <c r="A3347">
        <v>967.44</v>
      </c>
      <c r="B3347" s="19">
        <f>'[2]NP Inflow data'!F3347</f>
        <v>8.9839098947151292</v>
      </c>
      <c r="C3347" s="13">
        <f t="shared" si="113"/>
        <v>8.9839098947151292</v>
      </c>
      <c r="E3347">
        <v>907.44</v>
      </c>
      <c r="F3347" s="16">
        <f>'[2]NP Inflow data'!C3347</f>
        <v>11.986441043398401</v>
      </c>
      <c r="G3347" s="16">
        <f t="shared" si="112"/>
        <v>3.8880025233984004</v>
      </c>
      <c r="H3347">
        <v>907.44</v>
      </c>
    </row>
    <row r="3348" spans="1:8">
      <c r="A3348">
        <v>967.45</v>
      </c>
      <c r="B3348" s="19">
        <f>'[2]NP Inflow data'!F3348</f>
        <v>9.0019104470362006</v>
      </c>
      <c r="C3348" s="13">
        <f t="shared" si="113"/>
        <v>9.0019104470362006</v>
      </c>
      <c r="E3348">
        <v>907.45</v>
      </c>
      <c r="F3348" s="16">
        <f>'[2]NP Inflow data'!C3348</f>
        <v>12.005745325355999</v>
      </c>
      <c r="G3348" s="16">
        <f t="shared" si="112"/>
        <v>3.9073068053559989</v>
      </c>
      <c r="H3348">
        <v>907.45</v>
      </c>
    </row>
    <row r="3349" spans="1:8">
      <c r="A3349">
        <v>967.46</v>
      </c>
      <c r="B3349" s="19">
        <f>'[2]NP Inflow data'!F3349</f>
        <v>9.0199279153488803</v>
      </c>
      <c r="C3349" s="13">
        <f t="shared" si="113"/>
        <v>9.0199279153488803</v>
      </c>
      <c r="E3349">
        <v>907.46</v>
      </c>
      <c r="F3349" s="16">
        <f>'[2]NP Inflow data'!C3349</f>
        <v>12.0250860185955</v>
      </c>
      <c r="G3349" s="16">
        <f t="shared" si="112"/>
        <v>3.9266474985955</v>
      </c>
      <c r="H3349">
        <v>907.46</v>
      </c>
    </row>
    <row r="3350" spans="1:8">
      <c r="A3350">
        <v>967.47</v>
      </c>
      <c r="B3350" s="19">
        <f>'[2]NP Inflow data'!F3350</f>
        <v>9.0379622800585793</v>
      </c>
      <c r="C3350" s="13">
        <f t="shared" si="113"/>
        <v>9.0379622800585793</v>
      </c>
      <c r="E3350">
        <v>907.47</v>
      </c>
      <c r="F3350" s="16">
        <f>'[2]NP Inflow data'!C3350</f>
        <v>12.044463149741899</v>
      </c>
      <c r="G3350" s="16">
        <f t="shared" si="112"/>
        <v>3.946024629741899</v>
      </c>
      <c r="H3350">
        <v>907.47</v>
      </c>
    </row>
    <row r="3351" spans="1:8">
      <c r="A3351">
        <v>967.48</v>
      </c>
      <c r="B3351" s="19">
        <f>'[2]NP Inflow data'!F3351</f>
        <v>9.0560135215707103</v>
      </c>
      <c r="C3351" s="13">
        <f t="shared" si="113"/>
        <v>9.0560135215707103</v>
      </c>
      <c r="E3351">
        <v>907.48</v>
      </c>
      <c r="F3351" s="16">
        <f>'[2]NP Inflow data'!C3351</f>
        <v>12.063876745419901</v>
      </c>
      <c r="G3351" s="16">
        <f t="shared" si="112"/>
        <v>3.9654382254199003</v>
      </c>
      <c r="H3351">
        <v>907.48</v>
      </c>
    </row>
    <row r="3352" spans="1:8">
      <c r="A3352">
        <v>967.49</v>
      </c>
      <c r="B3352" s="19">
        <f>'[2]NP Inflow data'!F3352</f>
        <v>9.0740816202907109</v>
      </c>
      <c r="C3352" s="13">
        <f t="shared" si="113"/>
        <v>9.0740816202907109</v>
      </c>
      <c r="E3352">
        <v>907.49</v>
      </c>
      <c r="F3352" s="16">
        <f>'[2]NP Inflow data'!C3352</f>
        <v>12.083326832254601</v>
      </c>
      <c r="G3352" s="16">
        <f t="shared" si="112"/>
        <v>3.9848883122546006</v>
      </c>
      <c r="H3352">
        <v>907.49</v>
      </c>
    </row>
    <row r="3353" spans="1:8">
      <c r="A3353">
        <v>967.5</v>
      </c>
      <c r="B3353" s="19">
        <f>'[2]NP Inflow data'!F3353</f>
        <v>9.0921665566239902</v>
      </c>
      <c r="C3353" s="13">
        <f t="shared" si="113"/>
        <v>9.0921665566239902</v>
      </c>
      <c r="E3353">
        <v>907.5</v>
      </c>
      <c r="F3353" s="16">
        <f>'[2]NP Inflow data'!C3353</f>
        <v>12.1028134368709</v>
      </c>
      <c r="G3353" s="16">
        <f t="shared" si="112"/>
        <v>4.0043749168708995</v>
      </c>
      <c r="H3353">
        <v>907.5</v>
      </c>
    </row>
    <row r="3354" spans="1:8">
      <c r="A3354">
        <v>967.51</v>
      </c>
      <c r="B3354" s="19">
        <f>'[2]NP Inflow data'!F3354</f>
        <v>9.1102683109759699</v>
      </c>
      <c r="C3354" s="13">
        <f t="shared" si="113"/>
        <v>9.1102683109759699</v>
      </c>
      <c r="E3354">
        <v>907.51</v>
      </c>
      <c r="F3354" s="16">
        <f>'[2]NP Inflow data'!C3354</f>
        <v>12.1223365858937</v>
      </c>
      <c r="G3354" s="16">
        <f t="shared" si="112"/>
        <v>4.0238980658937002</v>
      </c>
      <c r="H3354">
        <v>907.51</v>
      </c>
    </row>
    <row r="3355" spans="1:8">
      <c r="A3355">
        <v>967.52</v>
      </c>
      <c r="B3355" s="19">
        <f>'[2]NP Inflow data'!F3355</f>
        <v>9.1283868637520698</v>
      </c>
      <c r="C3355" s="13">
        <f t="shared" si="113"/>
        <v>9.1283868637520698</v>
      </c>
      <c r="E3355">
        <v>907.52</v>
      </c>
      <c r="F3355" s="16">
        <f>'[2]NP Inflow data'!C3355</f>
        <v>12.141896305948</v>
      </c>
      <c r="G3355" s="16">
        <f t="shared" si="112"/>
        <v>4.0434577859480001</v>
      </c>
      <c r="H3355">
        <v>907.52</v>
      </c>
    </row>
    <row r="3356" spans="1:8">
      <c r="A3356">
        <v>967.53</v>
      </c>
      <c r="B3356" s="19">
        <f>'[2]NP Inflow data'!F3356</f>
        <v>9.1465221953577096</v>
      </c>
      <c r="C3356" s="13">
        <f t="shared" si="113"/>
        <v>9.1465221953577096</v>
      </c>
      <c r="E3356">
        <v>907.53</v>
      </c>
      <c r="F3356" s="16">
        <f>'[2]NP Inflow data'!C3356</f>
        <v>12.1614926236585</v>
      </c>
      <c r="G3356" s="16">
        <f t="shared" si="112"/>
        <v>4.0630541036584997</v>
      </c>
      <c r="H3356">
        <v>907.53</v>
      </c>
    </row>
    <row r="3357" spans="1:8">
      <c r="A3357">
        <v>967.54</v>
      </c>
      <c r="B3357" s="19">
        <f>'[2]NP Inflow data'!F3357</f>
        <v>9.1646742861983093</v>
      </c>
      <c r="C3357" s="13">
        <f t="shared" si="113"/>
        <v>9.1646742861983093</v>
      </c>
      <c r="E3357">
        <v>907.54</v>
      </c>
      <c r="F3357" s="16">
        <f>'[2]NP Inflow data'!C3357</f>
        <v>12.181125565650399</v>
      </c>
      <c r="G3357" s="16">
        <f t="shared" si="112"/>
        <v>4.082687045650399</v>
      </c>
      <c r="H3357">
        <v>907.54</v>
      </c>
    </row>
    <row r="3358" spans="1:8">
      <c r="A3358">
        <v>967.55</v>
      </c>
      <c r="B3358" s="19">
        <f>'[2]NP Inflow data'!F3358</f>
        <v>9.1828431166792903</v>
      </c>
      <c r="C3358" s="13">
        <f t="shared" si="113"/>
        <v>9.1828431166792903</v>
      </c>
      <c r="E3358">
        <v>907.55</v>
      </c>
      <c r="F3358" s="16">
        <f>'[2]NP Inflow data'!C3358</f>
        <v>12.2007951585484</v>
      </c>
      <c r="G3358" s="16">
        <f t="shared" si="112"/>
        <v>4.1023566385484003</v>
      </c>
      <c r="H3358">
        <v>907.55</v>
      </c>
    </row>
    <row r="3359" spans="1:8">
      <c r="A3359">
        <v>967.56</v>
      </c>
      <c r="B3359" s="19">
        <f>'[2]NP Inflow data'!F3359</f>
        <v>9.2010286672060797</v>
      </c>
      <c r="C3359" s="13">
        <f t="shared" si="113"/>
        <v>9.2010286672060797</v>
      </c>
      <c r="E3359">
        <v>907.56</v>
      </c>
      <c r="F3359" s="16">
        <f>'[2]NP Inflow data'!C3359</f>
        <v>12.220501428977601</v>
      </c>
      <c r="G3359" s="16">
        <f t="shared" si="112"/>
        <v>4.1220629089776004</v>
      </c>
      <c r="H3359">
        <v>907.56</v>
      </c>
    </row>
    <row r="3360" spans="1:8">
      <c r="A3360">
        <v>967.57</v>
      </c>
      <c r="B3360" s="19">
        <f>'[2]NP Inflow data'!F3360</f>
        <v>9.2192309181842802</v>
      </c>
      <c r="C3360" s="13">
        <f t="shared" si="113"/>
        <v>9.2192309181842802</v>
      </c>
      <c r="E3360">
        <v>907.57</v>
      </c>
      <c r="F3360" s="16">
        <f>'[2]NP Inflow data'!C3360</f>
        <v>12.240244403563</v>
      </c>
      <c r="G3360" s="16">
        <f t="shared" si="112"/>
        <v>4.1418058835630003</v>
      </c>
      <c r="H3360">
        <v>907.57</v>
      </c>
    </row>
    <row r="3361" spans="1:10">
      <c r="A3361">
        <v>967.58</v>
      </c>
      <c r="B3361" s="19">
        <f>'[2]NP Inflow data'!F3361</f>
        <v>9.2374498500189208</v>
      </c>
      <c r="C3361" s="13">
        <f t="shared" si="113"/>
        <v>9.2374498500189208</v>
      </c>
      <c r="E3361">
        <v>907.58</v>
      </c>
      <c r="F3361" s="16">
        <f>'[2]NP Inflow data'!C3361</f>
        <v>12.260024108929199</v>
      </c>
      <c r="G3361" s="16">
        <f t="shared" si="112"/>
        <v>4.1615855889291993</v>
      </c>
      <c r="H3361">
        <v>907.58</v>
      </c>
    </row>
    <row r="3362" spans="1:10">
      <c r="A3362">
        <v>967.59</v>
      </c>
      <c r="B3362" s="19">
        <f>'[2]NP Inflow data'!F3362</f>
        <v>9.2556854431156204</v>
      </c>
      <c r="C3362" s="13">
        <f t="shared" si="113"/>
        <v>9.2556854431156204</v>
      </c>
      <c r="E3362">
        <v>907.59</v>
      </c>
      <c r="F3362" s="16">
        <f>'[2]NP Inflow data'!C3362</f>
        <v>12.2798405717012</v>
      </c>
      <c r="G3362" s="16">
        <f t="shared" si="112"/>
        <v>4.1814020517012001</v>
      </c>
      <c r="H3362">
        <v>907.59</v>
      </c>
    </row>
    <row r="3363" spans="1:10">
      <c r="A3363">
        <v>967.6</v>
      </c>
      <c r="B3363" s="19">
        <f>'[2]NP Inflow data'!F3363</f>
        <v>9.2739376778798004</v>
      </c>
      <c r="C3363" s="13">
        <f t="shared" si="113"/>
        <v>9.2739376778798004</v>
      </c>
      <c r="E3363">
        <v>907.6</v>
      </c>
      <c r="F3363" s="16">
        <f>'[2]NP Inflow data'!C3363</f>
        <v>12.2996938185041</v>
      </c>
      <c r="G3363" s="16">
        <f t="shared" si="112"/>
        <v>4.2012552985040994</v>
      </c>
      <c r="H3363">
        <v>907.6</v>
      </c>
      <c r="J3363" s="24">
        <f>C3363-0.59076</f>
        <v>8.6831776778798009</v>
      </c>
    </row>
    <row r="3364" spans="1:10">
      <c r="A3364">
        <v>967.61</v>
      </c>
      <c r="B3364" s="19">
        <f>'[2]NP Inflow data'!F3364</f>
        <v>9.2922065347168807</v>
      </c>
      <c r="C3364" s="13">
        <f t="shared" si="113"/>
        <v>9.2922065347168807</v>
      </c>
      <c r="E3364">
        <v>907.61</v>
      </c>
      <c r="F3364" s="16">
        <f>'[2]NP Inflow data'!C3364</f>
        <v>12.319583875962699</v>
      </c>
      <c r="G3364" s="16">
        <f t="shared" si="112"/>
        <v>4.2211453559626992</v>
      </c>
      <c r="H3364">
        <v>907.61</v>
      </c>
    </row>
    <row r="3365" spans="1:10">
      <c r="A3365">
        <v>967.62</v>
      </c>
      <c r="B3365" s="19">
        <f>'[2]NP Inflow data'!F3365</f>
        <v>9.3104919940322795</v>
      </c>
      <c r="C3365" s="13">
        <f t="shared" si="113"/>
        <v>9.3104919940322795</v>
      </c>
      <c r="E3365">
        <v>907.62</v>
      </c>
      <c r="F3365" s="16">
        <f>'[2]NP Inflow data'!C3365</f>
        <v>12.339510770702001</v>
      </c>
      <c r="G3365" s="16">
        <f t="shared" si="112"/>
        <v>4.2410722507020004</v>
      </c>
      <c r="H3365">
        <v>907.62</v>
      </c>
    </row>
    <row r="3366" spans="1:10">
      <c r="A3366">
        <v>967.63</v>
      </c>
      <c r="B3366" s="19">
        <f>'[2]NP Inflow data'!F3366</f>
        <v>9.3287940362314092</v>
      </c>
      <c r="C3366" s="13">
        <f t="shared" si="113"/>
        <v>9.3287940362314092</v>
      </c>
      <c r="E3366">
        <v>907.63</v>
      </c>
      <c r="F3366" s="16">
        <f>'[2]NP Inflow data'!C3366</f>
        <v>12.3594745293468</v>
      </c>
      <c r="G3366" s="16">
        <f t="shared" si="112"/>
        <v>4.2610360093467996</v>
      </c>
      <c r="H3366">
        <v>907.63</v>
      </c>
    </row>
    <row r="3367" spans="1:10">
      <c r="A3367">
        <v>967.64</v>
      </c>
      <c r="B3367" s="19">
        <f>'[2]NP Inflow data'!F3367</f>
        <v>9.3471126417197095</v>
      </c>
      <c r="C3367" s="13">
        <f t="shared" si="113"/>
        <v>9.3471126417197095</v>
      </c>
      <c r="E3367">
        <v>907.64</v>
      </c>
      <c r="F3367" s="16">
        <f>'[2]NP Inflow data'!C3367</f>
        <v>12.3794751785221</v>
      </c>
      <c r="G3367" s="16">
        <f t="shared" si="112"/>
        <v>4.2810366585220994</v>
      </c>
      <c r="H3367">
        <v>907.64</v>
      </c>
    </row>
    <row r="3368" spans="1:10">
      <c r="A3368">
        <v>967.65</v>
      </c>
      <c r="B3368" s="19">
        <f>'[2]NP Inflow data'!F3368</f>
        <v>9.3654477909025804</v>
      </c>
      <c r="C3368" s="13">
        <f t="shared" si="113"/>
        <v>9.3654477909025804</v>
      </c>
      <c r="E3368">
        <v>907.65</v>
      </c>
      <c r="F3368" s="16">
        <f>'[2]NP Inflow data'!C3368</f>
        <v>12.399512744852901</v>
      </c>
      <c r="G3368" s="16">
        <f t="shared" si="112"/>
        <v>4.3010742248529006</v>
      </c>
      <c r="H3368">
        <v>907.65</v>
      </c>
    </row>
    <row r="3369" spans="1:10">
      <c r="A3369">
        <v>967.66</v>
      </c>
      <c r="B3369" s="19">
        <f>'[2]NP Inflow data'!F3369</f>
        <v>9.3837994641854507</v>
      </c>
      <c r="C3369" s="13">
        <f t="shared" si="113"/>
        <v>9.3837994641854507</v>
      </c>
      <c r="E3369">
        <v>907.66</v>
      </c>
      <c r="F3369" s="16">
        <f>'[2]NP Inflow data'!C3369</f>
        <v>12.419587254964</v>
      </c>
      <c r="G3369" s="16">
        <f t="shared" si="112"/>
        <v>4.3211487349639999</v>
      </c>
      <c r="H3369">
        <v>907.66</v>
      </c>
    </row>
    <row r="3370" spans="1:10">
      <c r="A3370">
        <v>967.67</v>
      </c>
      <c r="B3370" s="19">
        <f>'[2]NP Inflow data'!F3370</f>
        <v>9.4021676419737403</v>
      </c>
      <c r="C3370" s="13">
        <f t="shared" si="113"/>
        <v>9.4021676419737403</v>
      </c>
      <c r="E3370">
        <v>907.67</v>
      </c>
      <c r="F3370" s="16">
        <f>'[2]NP Inflow data'!C3370</f>
        <v>12.4396987354804</v>
      </c>
      <c r="G3370" s="16">
        <f t="shared" si="112"/>
        <v>4.3412602154803999</v>
      </c>
      <c r="H3370">
        <v>907.67</v>
      </c>
    </row>
    <row r="3371" spans="1:10">
      <c r="A3371">
        <v>967.68</v>
      </c>
      <c r="B3371" s="19">
        <f>'[2]NP Inflow data'!F3371</f>
        <v>9.4205523046728601</v>
      </c>
      <c r="C3371" s="13">
        <f t="shared" si="113"/>
        <v>9.4205523046728601</v>
      </c>
      <c r="E3371">
        <v>907.68</v>
      </c>
      <c r="F3371" s="16">
        <f>'[2]NP Inflow data'!C3371</f>
        <v>12.459847213027</v>
      </c>
      <c r="G3371" s="16">
        <f t="shared" si="112"/>
        <v>4.3614086930270002</v>
      </c>
      <c r="H3371">
        <v>907.68</v>
      </c>
    </row>
    <row r="3372" spans="1:10">
      <c r="A3372">
        <v>967.69</v>
      </c>
      <c r="B3372" s="19">
        <f>'[2]NP Inflow data'!F3372</f>
        <v>9.4389534326884608</v>
      </c>
      <c r="C3372" s="13">
        <f t="shared" si="113"/>
        <v>9.4389534326884608</v>
      </c>
      <c r="E3372">
        <v>907.69</v>
      </c>
      <c r="F3372" s="16">
        <f>'[2]NP Inflow data'!C3372</f>
        <v>12.4800327142289</v>
      </c>
      <c r="G3372" s="16">
        <f t="shared" si="112"/>
        <v>4.3815941942288994</v>
      </c>
      <c r="H3372">
        <v>907.69</v>
      </c>
    </row>
    <row r="3373" spans="1:10">
      <c r="A3373">
        <v>967.7</v>
      </c>
      <c r="B3373" s="19">
        <f>'[2]NP Inflow data'!F3373</f>
        <v>9.4573710064255092</v>
      </c>
      <c r="C3373" s="13">
        <f t="shared" si="113"/>
        <v>9.4573710064255092</v>
      </c>
      <c r="E3373">
        <v>907.7</v>
      </c>
      <c r="F3373" s="16">
        <f>'[2]NP Inflow data'!C3373</f>
        <v>12.500255265710599</v>
      </c>
      <c r="G3373" s="16">
        <f t="shared" si="112"/>
        <v>4.4018167457105992</v>
      </c>
      <c r="H3373">
        <v>907.7</v>
      </c>
    </row>
    <row r="3374" spans="1:10">
      <c r="A3374">
        <v>967.71</v>
      </c>
      <c r="B3374" s="19">
        <f>'[2]NP Inflow data'!F3374</f>
        <v>9.4758050062896704</v>
      </c>
      <c r="C3374" s="13">
        <f t="shared" si="113"/>
        <v>9.4758050062896704</v>
      </c>
      <c r="E3374">
        <v>907.71</v>
      </c>
      <c r="F3374" s="16">
        <f>'[2]NP Inflow data'!C3374</f>
        <v>12.5205148940973</v>
      </c>
      <c r="G3374" s="16">
        <f t="shared" si="112"/>
        <v>4.4220763740972995</v>
      </c>
      <c r="H3374">
        <v>907.71</v>
      </c>
    </row>
    <row r="3375" spans="1:10">
      <c r="A3375">
        <v>967.72</v>
      </c>
      <c r="B3375" s="19">
        <f>'[2]NP Inflow data'!F3375</f>
        <v>9.4942554126863499</v>
      </c>
      <c r="C3375" s="13">
        <f t="shared" si="113"/>
        <v>9.4942554126863499</v>
      </c>
      <c r="E3375">
        <v>907.72</v>
      </c>
      <c r="F3375" s="16">
        <f>'[2]NP Inflow data'!C3375</f>
        <v>12.5408116260139</v>
      </c>
      <c r="G3375" s="16">
        <f t="shared" si="112"/>
        <v>4.4423731060138998</v>
      </c>
      <c r="H3375">
        <v>907.72</v>
      </c>
    </row>
    <row r="3376" spans="1:10">
      <c r="A3376">
        <v>967.73</v>
      </c>
      <c r="B3376" s="19">
        <f>'[2]NP Inflow data'!F3376</f>
        <v>9.5127222060209604</v>
      </c>
      <c r="C3376" s="13">
        <f t="shared" si="113"/>
        <v>9.5127222060209604</v>
      </c>
      <c r="E3376">
        <v>907.73</v>
      </c>
      <c r="F3376" s="16">
        <f>'[2]NP Inflow data'!C3376</f>
        <v>12.5611454880853</v>
      </c>
      <c r="G3376" s="16">
        <f t="shared" si="112"/>
        <v>4.4627069680852998</v>
      </c>
      <c r="H3376">
        <v>907.73</v>
      </c>
    </row>
    <row r="3377" spans="1:8">
      <c r="A3377">
        <v>967.74</v>
      </c>
      <c r="B3377" s="19">
        <f>'[2]NP Inflow data'!F3377</f>
        <v>9.5312053666989307</v>
      </c>
      <c r="C3377" s="13">
        <f t="shared" si="113"/>
        <v>9.5312053666989307</v>
      </c>
      <c r="E3377">
        <v>907.74</v>
      </c>
      <c r="F3377" s="16">
        <f>'[2]NP Inflow data'!C3377</f>
        <v>12.581516506936399</v>
      </c>
      <c r="G3377" s="16">
        <f t="shared" si="112"/>
        <v>4.483077986936399</v>
      </c>
      <c r="H3377">
        <v>907.74</v>
      </c>
    </row>
    <row r="3378" spans="1:8">
      <c r="A3378">
        <v>967.75</v>
      </c>
      <c r="B3378" s="19">
        <f>'[2]NP Inflow data'!F3378</f>
        <v>9.5497048751256699</v>
      </c>
      <c r="C3378" s="13">
        <f t="shared" si="113"/>
        <v>9.5497048751256699</v>
      </c>
      <c r="E3378">
        <v>907.75</v>
      </c>
      <c r="F3378" s="16">
        <f>'[2]NP Inflow data'!C3378</f>
        <v>12.6019247091922</v>
      </c>
      <c r="G3378" s="16">
        <f t="shared" si="112"/>
        <v>4.5034861891922002</v>
      </c>
      <c r="H3378">
        <v>907.75</v>
      </c>
    </row>
    <row r="3379" spans="1:8">
      <c r="A3379">
        <v>967.76</v>
      </c>
      <c r="B3379" s="19">
        <f>'[2]NP Inflow data'!F3379</f>
        <v>9.5682207117066103</v>
      </c>
      <c r="C3379" s="13">
        <f t="shared" si="113"/>
        <v>9.5682207117066103</v>
      </c>
      <c r="E3379">
        <v>907.76</v>
      </c>
      <c r="F3379" s="16">
        <f>'[2]NP Inflow data'!C3379</f>
        <v>12.6223701214775</v>
      </c>
      <c r="G3379" s="16">
        <f t="shared" si="112"/>
        <v>4.5239316014775</v>
      </c>
      <c r="H3379">
        <v>907.76</v>
      </c>
    </row>
    <row r="3380" spans="1:8">
      <c r="A3380">
        <v>967.77</v>
      </c>
      <c r="B3380" s="19">
        <f>'[2]NP Inflow data'!F3380</f>
        <v>9.5867528568471698</v>
      </c>
      <c r="C3380" s="13">
        <f t="shared" si="113"/>
        <v>9.5867528568471698</v>
      </c>
      <c r="E3380">
        <v>907.77</v>
      </c>
      <c r="F3380" s="16">
        <f>'[2]NP Inflow data'!C3380</f>
        <v>12.642852770417401</v>
      </c>
      <c r="G3380" s="16">
        <f t="shared" si="112"/>
        <v>4.5444142504174003</v>
      </c>
      <c r="H3380">
        <v>907.77</v>
      </c>
    </row>
    <row r="3381" spans="1:8">
      <c r="A3381">
        <v>967.78</v>
      </c>
      <c r="B3381" s="19">
        <f>'[2]NP Inflow data'!F3381</f>
        <v>9.6053012909527595</v>
      </c>
      <c r="C3381" s="13">
        <f t="shared" si="113"/>
        <v>9.6053012909527595</v>
      </c>
      <c r="E3381">
        <v>907.78</v>
      </c>
      <c r="F3381" s="16">
        <f>'[2]NP Inflow data'!C3381</f>
        <v>12.6633726826367</v>
      </c>
      <c r="G3381" s="16">
        <f t="shared" si="112"/>
        <v>4.5649341626366997</v>
      </c>
      <c r="H3381">
        <v>907.78</v>
      </c>
    </row>
    <row r="3382" spans="1:8">
      <c r="A3382">
        <v>967.79</v>
      </c>
      <c r="B3382" s="19">
        <f>'[2]NP Inflow data'!F3382</f>
        <v>9.6238659944288099</v>
      </c>
      <c r="C3382" s="13">
        <f t="shared" si="113"/>
        <v>9.6238659944288099</v>
      </c>
      <c r="E3382">
        <v>907.79</v>
      </c>
      <c r="F3382" s="16">
        <f>'[2]NP Inflow data'!C3382</f>
        <v>12.6839298847603</v>
      </c>
      <c r="G3382" s="16">
        <f t="shared" si="112"/>
        <v>4.5854913647602995</v>
      </c>
      <c r="H3382">
        <v>907.79</v>
      </c>
    </row>
    <row r="3383" spans="1:8">
      <c r="A3383">
        <v>967.8</v>
      </c>
      <c r="B3383" s="19">
        <f>'[2]NP Inflow data'!F3383</f>
        <v>9.64244694768073</v>
      </c>
      <c r="C3383" s="13">
        <f t="shared" si="113"/>
        <v>9.64244694768073</v>
      </c>
      <c r="E3383">
        <v>907.8</v>
      </c>
      <c r="F3383" s="16">
        <f>'[2]NP Inflow data'!C3383</f>
        <v>12.704524403413201</v>
      </c>
      <c r="G3383" s="16">
        <f t="shared" si="112"/>
        <v>4.6060858834132006</v>
      </c>
      <c r="H3383">
        <v>907.8</v>
      </c>
    </row>
    <row r="3384" spans="1:8">
      <c r="A3384">
        <v>967.81</v>
      </c>
      <c r="B3384" s="19">
        <f>'[2]NP Inflow data'!F3384</f>
        <v>9.6610441311139503</v>
      </c>
      <c r="C3384" s="13">
        <f t="shared" si="113"/>
        <v>9.6610441311139503</v>
      </c>
      <c r="E3384">
        <v>907.81</v>
      </c>
      <c r="F3384" s="16">
        <f>'[2]NP Inflow data'!C3384</f>
        <v>12.725156265220299</v>
      </c>
      <c r="G3384" s="16">
        <f t="shared" si="112"/>
        <v>4.626717745220299</v>
      </c>
      <c r="H3384">
        <v>907.81</v>
      </c>
    </row>
    <row r="3385" spans="1:8">
      <c r="A3385">
        <v>967.82</v>
      </c>
      <c r="B3385" s="19">
        <f>'[2]NP Inflow data'!F3385</f>
        <v>9.6796575251341004</v>
      </c>
      <c r="C3385" s="13">
        <f t="shared" si="113"/>
        <v>9.6796575251341004</v>
      </c>
      <c r="E3385">
        <v>907.82</v>
      </c>
      <c r="F3385" s="16">
        <f>'[2]NP Inflow data'!C3385</f>
        <v>12.7458254968068</v>
      </c>
      <c r="G3385" s="16">
        <f t="shared" si="112"/>
        <v>4.6473869768067999</v>
      </c>
      <c r="H3385">
        <v>907.82</v>
      </c>
    </row>
    <row r="3386" spans="1:8">
      <c r="A3386">
        <v>967.83</v>
      </c>
      <c r="B3386" s="19">
        <f>'[2]NP Inflow data'!F3386</f>
        <v>9.6982871101461594</v>
      </c>
      <c r="C3386" s="13">
        <f t="shared" si="113"/>
        <v>9.6982871101461594</v>
      </c>
      <c r="E3386">
        <v>907.83</v>
      </c>
      <c r="F3386" s="16">
        <f>'[2]NP Inflow data'!C3386</f>
        <v>12.766532124796999</v>
      </c>
      <c r="G3386" s="16">
        <f t="shared" si="112"/>
        <v>4.668093604796999</v>
      </c>
      <c r="H3386">
        <v>907.83</v>
      </c>
    </row>
    <row r="3387" spans="1:8">
      <c r="A3387">
        <v>967.84</v>
      </c>
      <c r="B3387" s="19">
        <f>'[2]NP Inflow data'!F3387</f>
        <v>9.7169328665557906</v>
      </c>
      <c r="C3387" s="13">
        <f t="shared" si="113"/>
        <v>9.7169328665557906</v>
      </c>
      <c r="E3387">
        <v>907.84</v>
      </c>
      <c r="F3387" s="16">
        <f>'[2]NP Inflow data'!C3387</f>
        <v>12.787276175816199</v>
      </c>
      <c r="G3387" s="16">
        <f t="shared" si="112"/>
        <v>4.688837655816199</v>
      </c>
      <c r="H3387">
        <v>907.84</v>
      </c>
    </row>
    <row r="3388" spans="1:8">
      <c r="A3388">
        <v>967.85</v>
      </c>
      <c r="B3388" s="19">
        <f>'[2]NP Inflow data'!F3388</f>
        <v>9.7355947747683906</v>
      </c>
      <c r="C3388" s="13">
        <f t="shared" si="113"/>
        <v>9.7355947747683906</v>
      </c>
      <c r="E3388">
        <v>907.85</v>
      </c>
      <c r="F3388" s="16">
        <f>'[2]NP Inflow data'!C3388</f>
        <v>12.8080576764893</v>
      </c>
      <c r="G3388" s="16">
        <f t="shared" si="112"/>
        <v>4.7096191564892997</v>
      </c>
      <c r="H3388">
        <v>907.85</v>
      </c>
    </row>
    <row r="3389" spans="1:8">
      <c r="A3389">
        <v>967.86</v>
      </c>
      <c r="B3389" s="19">
        <f>'[2]NP Inflow data'!F3389</f>
        <v>9.7542728151893794</v>
      </c>
      <c r="C3389" s="13">
        <f t="shared" si="113"/>
        <v>9.7542728151893794</v>
      </c>
      <c r="E3389">
        <v>907.86</v>
      </c>
      <c r="F3389" s="16">
        <f>'[2]NP Inflow data'!C3389</f>
        <v>12.828876653441201</v>
      </c>
      <c r="G3389" s="16">
        <f t="shared" si="112"/>
        <v>4.7304381334412007</v>
      </c>
      <c r="H3389">
        <v>907.86</v>
      </c>
    </row>
    <row r="3390" spans="1:8">
      <c r="A3390">
        <v>967.87</v>
      </c>
      <c r="B3390" s="19">
        <f>'[2]NP Inflow data'!F3390</f>
        <v>9.7729669682241909</v>
      </c>
      <c r="C3390" s="13">
        <f t="shared" si="113"/>
        <v>9.7729669682241909</v>
      </c>
      <c r="E3390">
        <v>907.87</v>
      </c>
      <c r="F3390" s="16">
        <f>'[2]NP Inflow data'!C3390</f>
        <v>12.849733133296899</v>
      </c>
      <c r="G3390" s="16">
        <f t="shared" si="112"/>
        <v>4.7512946132968992</v>
      </c>
      <c r="H3390">
        <v>907.87</v>
      </c>
    </row>
    <row r="3391" spans="1:8">
      <c r="A3391">
        <v>967.88</v>
      </c>
      <c r="B3391" s="19">
        <f>'[2]NP Inflow data'!F3391</f>
        <v>9.7916772142782307</v>
      </c>
      <c r="C3391" s="13">
        <f t="shared" si="113"/>
        <v>9.7916772142782307</v>
      </c>
      <c r="E3391">
        <v>907.88</v>
      </c>
      <c r="F3391" s="16">
        <f>'[2]NP Inflow data'!C3391</f>
        <v>12.870627142681199</v>
      </c>
      <c r="G3391" s="16">
        <f t="shared" si="112"/>
        <v>4.7721886226811989</v>
      </c>
      <c r="H3391">
        <v>907.88</v>
      </c>
    </row>
    <row r="3392" spans="1:8">
      <c r="A3392">
        <v>967.89</v>
      </c>
      <c r="B3392" s="19">
        <f>'[2]NP Inflow data'!F3392</f>
        <v>9.8104035337569204</v>
      </c>
      <c r="C3392" s="13">
        <f t="shared" si="113"/>
        <v>9.8104035337569204</v>
      </c>
      <c r="E3392">
        <v>907.89</v>
      </c>
      <c r="F3392" s="16">
        <f>'[2]NP Inflow data'!C3392</f>
        <v>12.891558708219099</v>
      </c>
      <c r="G3392" s="16">
        <f t="shared" si="112"/>
        <v>4.793120188219099</v>
      </c>
      <c r="H3392">
        <v>907.89</v>
      </c>
    </row>
    <row r="3393" spans="1:8">
      <c r="A3393">
        <v>967.9</v>
      </c>
      <c r="B3393" s="19">
        <f>'[2]NP Inflow data'!F3393</f>
        <v>9.8291459070656906</v>
      </c>
      <c r="C3393" s="13">
        <f t="shared" si="113"/>
        <v>9.8291459070656906</v>
      </c>
      <c r="E3393">
        <v>907.9</v>
      </c>
      <c r="F3393" s="16">
        <f>'[2]NP Inflow data'!C3393</f>
        <v>12.9125278565354</v>
      </c>
      <c r="G3393" s="16">
        <f t="shared" si="112"/>
        <v>4.8140893365353996</v>
      </c>
      <c r="H3393">
        <v>907.9</v>
      </c>
    </row>
    <row r="3394" spans="1:8">
      <c r="A3394">
        <v>967.91</v>
      </c>
      <c r="B3394" s="19">
        <f>'[2]NP Inflow data'!F3394</f>
        <v>9.8479043146099503</v>
      </c>
      <c r="C3394" s="13">
        <f t="shared" si="113"/>
        <v>9.8479043146099503</v>
      </c>
      <c r="E3394">
        <v>907.91</v>
      </c>
      <c r="F3394" s="16">
        <f>'[2]NP Inflow data'!C3394</f>
        <v>12.933534614255199</v>
      </c>
      <c r="G3394" s="16">
        <f t="shared" si="112"/>
        <v>4.8350960942551993</v>
      </c>
      <c r="H3394">
        <v>907.91</v>
      </c>
    </row>
    <row r="3395" spans="1:8">
      <c r="A3395">
        <v>967.92</v>
      </c>
      <c r="B3395" s="19">
        <f>'[2]NP Inflow data'!F3395</f>
        <v>9.8666787367951194</v>
      </c>
      <c r="C3395" s="13">
        <f t="shared" si="113"/>
        <v>9.8666787367951194</v>
      </c>
      <c r="E3395">
        <v>907.92</v>
      </c>
      <c r="F3395" s="16">
        <f>'[2]NP Inflow data'!C3395</f>
        <v>12.9545790080034</v>
      </c>
      <c r="G3395" s="16">
        <f t="shared" si="112"/>
        <v>4.8561404880033994</v>
      </c>
      <c r="H3395">
        <v>907.92</v>
      </c>
    </row>
    <row r="3396" spans="1:8">
      <c r="A3396">
        <v>967.93</v>
      </c>
      <c r="B3396" s="19">
        <f>'[2]NP Inflow data'!F3396</f>
        <v>9.8854691540266302</v>
      </c>
      <c r="C3396" s="13">
        <f t="shared" si="113"/>
        <v>9.8854691540266302</v>
      </c>
      <c r="E3396">
        <v>907.93</v>
      </c>
      <c r="F3396" s="16">
        <f>'[2]NP Inflow data'!C3396</f>
        <v>12.9756610644048</v>
      </c>
      <c r="G3396" s="16">
        <f t="shared" si="112"/>
        <v>4.8772225444048001</v>
      </c>
      <c r="H3396">
        <v>907.93</v>
      </c>
    </row>
    <row r="3397" spans="1:8">
      <c r="A3397">
        <v>967.94</v>
      </c>
      <c r="B3397" s="19">
        <f>'[2]NP Inflow data'!F3397</f>
        <v>9.9042755467101102</v>
      </c>
      <c r="C3397" s="13">
        <f t="shared" si="113"/>
        <v>9.9042755467101102</v>
      </c>
      <c r="E3397">
        <v>907.94</v>
      </c>
      <c r="F3397" s="16">
        <f>'[2]NP Inflow data'!C3397</f>
        <v>12.9967808100846</v>
      </c>
      <c r="G3397" s="16">
        <f t="shared" ref="G3397:G3460" si="114">F3397-$F$3103</f>
        <v>4.8983422900845994</v>
      </c>
      <c r="H3397">
        <v>907.94</v>
      </c>
    </row>
    <row r="3398" spans="1:8">
      <c r="A3398">
        <v>967.95</v>
      </c>
      <c r="B3398" s="19">
        <f>'[2]NP Inflow data'!F3398</f>
        <v>9.9230978952505406</v>
      </c>
      <c r="C3398" s="13">
        <f t="shared" ref="C3398:C3461" si="115">B3398-$B$24</f>
        <v>9.9230978952505406</v>
      </c>
      <c r="E3398">
        <v>907.95</v>
      </c>
      <c r="F3398" s="16">
        <f>'[2]NP Inflow data'!C3398</f>
        <v>13.017938271667299</v>
      </c>
      <c r="G3398" s="16">
        <f t="shared" si="114"/>
        <v>4.9194997516672991</v>
      </c>
      <c r="H3398">
        <v>907.95</v>
      </c>
    </row>
    <row r="3399" spans="1:8">
      <c r="A3399">
        <v>967.96</v>
      </c>
      <c r="B3399" s="19">
        <f>'[2]NP Inflow data'!F3399</f>
        <v>9.9419361800535704</v>
      </c>
      <c r="C3399" s="13">
        <f t="shared" si="115"/>
        <v>9.9419361800535704</v>
      </c>
      <c r="E3399">
        <v>907.96</v>
      </c>
      <c r="F3399" s="16">
        <f>'[2]NP Inflow data'!C3399</f>
        <v>13.039133475778099</v>
      </c>
      <c r="G3399" s="16">
        <f t="shared" si="114"/>
        <v>4.940694955778099</v>
      </c>
      <c r="H3399">
        <v>907.96</v>
      </c>
    </row>
    <row r="3400" spans="1:8">
      <c r="A3400">
        <v>967.97</v>
      </c>
      <c r="B3400" s="19">
        <f>'[2]NP Inflow data'!F3400</f>
        <v>9.9607903815246104</v>
      </c>
      <c r="C3400" s="13">
        <f t="shared" si="115"/>
        <v>9.9607903815246104</v>
      </c>
      <c r="E3400">
        <v>907.97</v>
      </c>
      <c r="F3400" s="16">
        <f>'[2]NP Inflow data'!C3400</f>
        <v>13.060366449041799</v>
      </c>
      <c r="G3400" s="16">
        <f t="shared" si="114"/>
        <v>4.9619279290417992</v>
      </c>
      <c r="H3400">
        <v>907.97</v>
      </c>
    </row>
    <row r="3401" spans="1:8">
      <c r="A3401">
        <v>967.98</v>
      </c>
      <c r="B3401" s="19">
        <f>'[2]NP Inflow data'!F3401</f>
        <v>9.9796604800690805</v>
      </c>
      <c r="C3401" s="13">
        <f t="shared" si="115"/>
        <v>9.9796604800690805</v>
      </c>
      <c r="E3401">
        <v>907.98</v>
      </c>
      <c r="F3401" s="16">
        <f>'[2]NP Inflow data'!C3401</f>
        <v>13.081637218083401</v>
      </c>
      <c r="G3401" s="16">
        <f t="shared" si="114"/>
        <v>4.9831986980834007</v>
      </c>
      <c r="H3401">
        <v>907.98</v>
      </c>
    </row>
    <row r="3402" spans="1:8">
      <c r="A3402">
        <v>967.99</v>
      </c>
      <c r="B3402" s="19">
        <f>'[2]NP Inflow data'!F3402</f>
        <v>9.9985464560924004</v>
      </c>
      <c r="C3402" s="13">
        <f t="shared" si="115"/>
        <v>9.9985464560924004</v>
      </c>
      <c r="E3402">
        <v>907.99</v>
      </c>
      <c r="F3402" s="16">
        <f>'[2]NP Inflow data'!C3402</f>
        <v>13.102945809527901</v>
      </c>
      <c r="G3402" s="16">
        <f t="shared" si="114"/>
        <v>5.0045072895279006</v>
      </c>
      <c r="H3402">
        <v>907.99</v>
      </c>
    </row>
    <row r="3403" spans="1:8">
      <c r="A3403">
        <v>968</v>
      </c>
      <c r="B3403" s="19">
        <f>'[2]NP Inflow data'!F3403</f>
        <v>10.017448290000001</v>
      </c>
      <c r="C3403" s="13">
        <f t="shared" si="115"/>
        <v>10.017448290000001</v>
      </c>
      <c r="E3403">
        <v>908</v>
      </c>
      <c r="F3403" s="16">
        <f>'[2]NP Inflow data'!C3403</f>
        <v>13.12429225</v>
      </c>
      <c r="G3403" s="16">
        <f t="shared" si="114"/>
        <v>5.0258537299999997</v>
      </c>
      <c r="H3403">
        <v>908</v>
      </c>
    </row>
    <row r="3404" spans="1:8">
      <c r="A3404">
        <v>968.01</v>
      </c>
      <c r="B3404" s="19">
        <f>'[2]NP Inflow data'!F3404</f>
        <v>10.036365966768299</v>
      </c>
      <c r="C3404" s="13">
        <f t="shared" si="115"/>
        <v>10.036365966768299</v>
      </c>
      <c r="E3404">
        <v>908.01</v>
      </c>
      <c r="F3404" s="16">
        <f>'[2]NP Inflow data'!C3404</f>
        <v>13.1456765546376</v>
      </c>
      <c r="G3404" s="16">
        <f t="shared" si="114"/>
        <v>5.0472380346375996</v>
      </c>
      <c r="H3404">
        <v>908.01</v>
      </c>
    </row>
    <row r="3405" spans="1:8">
      <c r="A3405">
        <v>968.02</v>
      </c>
      <c r="B3405" s="19">
        <f>'[2]NP Inflow data'!F3405</f>
        <v>10.0552994896578</v>
      </c>
      <c r="C3405" s="13">
        <f t="shared" si="115"/>
        <v>10.0552994896578</v>
      </c>
      <c r="E3405">
        <v>908.02</v>
      </c>
      <c r="F3405" s="16">
        <f>'[2]NP Inflow data'!C3405</f>
        <v>13.1670986926298</v>
      </c>
      <c r="G3405" s="16">
        <f t="shared" si="114"/>
        <v>5.0686601726297997</v>
      </c>
      <c r="H3405">
        <v>908.02</v>
      </c>
    </row>
    <row r="3406" spans="1:8">
      <c r="A3406">
        <v>968.03</v>
      </c>
      <c r="B3406" s="19">
        <f>'[2]NP Inflow data'!F3406</f>
        <v>10.0742488665</v>
      </c>
      <c r="C3406" s="13">
        <f t="shared" si="115"/>
        <v>10.0742488665</v>
      </c>
      <c r="E3406">
        <v>908.03</v>
      </c>
      <c r="F3406" s="16">
        <f>'[2]NP Inflow data'!C3406</f>
        <v>13.188558621678601</v>
      </c>
      <c r="G3406" s="16">
        <f t="shared" si="114"/>
        <v>5.0901201016786004</v>
      </c>
      <c r="H3406">
        <v>908.03</v>
      </c>
    </row>
    <row r="3407" spans="1:8">
      <c r="A3407">
        <v>968.04</v>
      </c>
      <c r="B3407" s="19">
        <f>'[2]NP Inflow data'!F3407</f>
        <v>10.0932141051263</v>
      </c>
      <c r="C3407" s="13">
        <f t="shared" si="115"/>
        <v>10.0932141051263</v>
      </c>
      <c r="E3407">
        <v>908.04</v>
      </c>
      <c r="F3407" s="16">
        <f>'[2]NP Inflow data'!C3407</f>
        <v>13.2100562994857</v>
      </c>
      <c r="G3407" s="16">
        <f t="shared" si="114"/>
        <v>5.1116177794856998</v>
      </c>
      <c r="H3407">
        <v>908.04</v>
      </c>
    </row>
    <row r="3408" spans="1:8">
      <c r="A3408">
        <v>968.05</v>
      </c>
      <c r="B3408" s="19">
        <f>'[2]NP Inflow data'!F3408</f>
        <v>10.1121952133684</v>
      </c>
      <c r="C3408" s="13">
        <f t="shared" si="115"/>
        <v>10.1121952133684</v>
      </c>
      <c r="E3408">
        <v>908.05</v>
      </c>
      <c r="F3408" s="16">
        <f>'[2]NP Inflow data'!C3408</f>
        <v>13.2315916837532</v>
      </c>
      <c r="G3408" s="16">
        <f t="shared" si="114"/>
        <v>5.1331531637531995</v>
      </c>
      <c r="H3408">
        <v>908.05</v>
      </c>
    </row>
    <row r="3409" spans="1:10">
      <c r="A3409">
        <v>968.06</v>
      </c>
      <c r="B3409" s="19">
        <f>'[2]NP Inflow data'!F3409</f>
        <v>10.131192199057599</v>
      </c>
      <c r="C3409" s="13">
        <f t="shared" si="115"/>
        <v>10.131192199057599</v>
      </c>
      <c r="E3409">
        <v>908.06</v>
      </c>
      <c r="F3409" s="16">
        <f>'[2]NP Inflow data'!C3409</f>
        <v>13.253164732182899</v>
      </c>
      <c r="G3409" s="16">
        <f t="shared" si="114"/>
        <v>5.1547262121828989</v>
      </c>
      <c r="H3409">
        <v>908.06</v>
      </c>
    </row>
    <row r="3410" spans="1:10">
      <c r="A3410">
        <v>968.07</v>
      </c>
      <c r="B3410" s="19">
        <f>'[2]NP Inflow data'!F3410</f>
        <v>10.1502050700257</v>
      </c>
      <c r="C3410" s="13">
        <f t="shared" si="115"/>
        <v>10.1502050700257</v>
      </c>
      <c r="E3410">
        <v>908.07</v>
      </c>
      <c r="F3410" s="16">
        <f>'[2]NP Inflow data'!C3410</f>
        <v>13.274775402477101</v>
      </c>
      <c r="G3410" s="16">
        <f t="shared" si="114"/>
        <v>5.1763368824771003</v>
      </c>
      <c r="H3410">
        <v>908.07</v>
      </c>
    </row>
    <row r="3411" spans="1:10">
      <c r="A3411">
        <v>968.08</v>
      </c>
      <c r="B3411" s="19">
        <f>'[2]NP Inflow data'!F3411</f>
        <v>10.1692338341038</v>
      </c>
      <c r="C3411" s="13">
        <f t="shared" si="115"/>
        <v>10.1692338341038</v>
      </c>
      <c r="E3411">
        <v>908.08</v>
      </c>
      <c r="F3411" s="16">
        <f>'[2]NP Inflow data'!C3411</f>
        <v>13.2964236523372</v>
      </c>
      <c r="G3411" s="16">
        <f t="shared" si="114"/>
        <v>5.1979851323371999</v>
      </c>
      <c r="H3411">
        <v>908.08</v>
      </c>
    </row>
    <row r="3412" spans="1:10">
      <c r="A3412">
        <v>968.09</v>
      </c>
      <c r="B3412" s="19">
        <f>'[2]NP Inflow data'!F3412</f>
        <v>10.1882784991236</v>
      </c>
      <c r="C3412" s="13">
        <f t="shared" si="115"/>
        <v>10.1882784991236</v>
      </c>
      <c r="E3412">
        <v>908.09</v>
      </c>
      <c r="F3412" s="16">
        <f>'[2]NP Inflow data'!C3412</f>
        <v>13.318109439465299</v>
      </c>
      <c r="G3412" s="16">
        <f t="shared" si="114"/>
        <v>5.2196709194652993</v>
      </c>
      <c r="H3412">
        <v>908.09</v>
      </c>
    </row>
    <row r="3413" spans="1:10">
      <c r="A3413">
        <v>968.1</v>
      </c>
      <c r="B3413" s="19">
        <f>'[2]NP Inflow data'!F3413</f>
        <v>10.2073390729166</v>
      </c>
      <c r="C3413" s="13">
        <f t="shared" si="115"/>
        <v>10.2073390729166</v>
      </c>
      <c r="E3413">
        <v>908.1</v>
      </c>
      <c r="F3413" s="16">
        <f>'[2]NP Inflow data'!C3413</f>
        <v>13.3398327215634</v>
      </c>
      <c r="G3413" s="16">
        <f t="shared" si="114"/>
        <v>5.2413942015634003</v>
      </c>
      <c r="H3413">
        <v>908.1</v>
      </c>
    </row>
    <row r="3414" spans="1:10">
      <c r="A3414">
        <v>968.11</v>
      </c>
      <c r="B3414" s="19">
        <f>'[2]NP Inflow data'!F3414</f>
        <v>10.2264155633142</v>
      </c>
      <c r="C3414" s="13">
        <f t="shared" si="115"/>
        <v>10.2264155633142</v>
      </c>
      <c r="E3414">
        <v>908.11</v>
      </c>
      <c r="F3414" s="16">
        <f>'[2]NP Inflow data'!C3414</f>
        <v>13.3615934563334</v>
      </c>
      <c r="G3414" s="16">
        <f t="shared" si="114"/>
        <v>5.2631549363334003</v>
      </c>
      <c r="H3414">
        <v>908.11</v>
      </c>
    </row>
    <row r="3415" spans="1:10">
      <c r="A3415">
        <v>968.12</v>
      </c>
      <c r="B3415" s="19">
        <f>'[2]NP Inflow data'!F3415</f>
        <v>10.245507978148</v>
      </c>
      <c r="C3415" s="13">
        <f t="shared" si="115"/>
        <v>10.245507978148</v>
      </c>
      <c r="E3415">
        <v>908.12</v>
      </c>
      <c r="F3415" s="16">
        <f>'[2]NP Inflow data'!C3415</f>
        <v>13.3833916014772</v>
      </c>
      <c r="G3415" s="16">
        <f t="shared" si="114"/>
        <v>5.2849530814771999</v>
      </c>
      <c r="H3415">
        <v>908.12</v>
      </c>
    </row>
    <row r="3416" spans="1:10">
      <c r="A3416">
        <v>968.13</v>
      </c>
      <c r="B3416" s="19">
        <f>'[2]NP Inflow data'!F3416</f>
        <v>10.264616325249399</v>
      </c>
      <c r="C3416" s="13">
        <f t="shared" si="115"/>
        <v>10.264616325249399</v>
      </c>
      <c r="E3416">
        <v>908.13</v>
      </c>
      <c r="F3416" s="16">
        <f>'[2]NP Inflow data'!C3416</f>
        <v>13.4052271146967</v>
      </c>
      <c r="G3416" s="16">
        <f t="shared" si="114"/>
        <v>5.3067885946966999</v>
      </c>
      <c r="H3416">
        <v>908.13</v>
      </c>
    </row>
    <row r="3417" spans="1:10">
      <c r="A3417">
        <v>968.14</v>
      </c>
      <c r="B3417" s="19">
        <f>'[2]NP Inflow data'!F3417</f>
        <v>10.283740612450099</v>
      </c>
      <c r="C3417" s="13">
        <f t="shared" si="115"/>
        <v>10.283740612450099</v>
      </c>
      <c r="E3417">
        <v>908.14</v>
      </c>
      <c r="F3417" s="16">
        <f>'[2]NP Inflow data'!C3417</f>
        <v>13.427099953693901</v>
      </c>
      <c r="G3417" s="16">
        <f t="shared" si="114"/>
        <v>5.3286614336939007</v>
      </c>
      <c r="H3417">
        <v>908.14</v>
      </c>
    </row>
    <row r="3418" spans="1:10">
      <c r="A3418">
        <v>968.15</v>
      </c>
      <c r="B3418" s="19">
        <f>'[2]NP Inflow data'!F3418</f>
        <v>10.302880847581401</v>
      </c>
      <c r="C3418" s="13">
        <f t="shared" si="115"/>
        <v>10.302880847581401</v>
      </c>
      <c r="E3418">
        <v>908.15</v>
      </c>
      <c r="F3418" s="16">
        <f>'[2]NP Inflow data'!C3418</f>
        <v>13.449010076170699</v>
      </c>
      <c r="G3418" s="16">
        <f t="shared" si="114"/>
        <v>5.3505715561706992</v>
      </c>
      <c r="H3418">
        <v>908.15</v>
      </c>
    </row>
    <row r="3419" spans="1:10">
      <c r="A3419">
        <v>968.16</v>
      </c>
      <c r="B3419" s="19">
        <f>'[2]NP Inflow data'!F3419</f>
        <v>10.3220370384749</v>
      </c>
      <c r="C3419" s="13">
        <f t="shared" si="115"/>
        <v>10.3220370384749</v>
      </c>
      <c r="E3419">
        <v>908.16</v>
      </c>
      <c r="F3419" s="16">
        <f>'[2]NP Inflow data'!C3419</f>
        <v>13.470957439829</v>
      </c>
      <c r="G3419" s="16">
        <f t="shared" si="114"/>
        <v>5.372518919829</v>
      </c>
      <c r="H3419">
        <v>908.16</v>
      </c>
      <c r="J3419" s="25">
        <f t="shared" ref="J3419:J3434" si="116">F3420-F3419</f>
        <v>2.1984562541700114E-2</v>
      </c>
    </row>
    <row r="3420" spans="1:10">
      <c r="A3420">
        <v>968.17</v>
      </c>
      <c r="B3420" s="19">
        <f>'[2]NP Inflow data'!F3420</f>
        <v>10.341209192961999</v>
      </c>
      <c r="C3420" s="13">
        <f t="shared" si="115"/>
        <v>10.341209192961999</v>
      </c>
      <c r="E3420">
        <v>908.17</v>
      </c>
      <c r="F3420" s="16">
        <f>'[2]NP Inflow data'!C3420</f>
        <v>13.4929420023707</v>
      </c>
      <c r="G3420" s="16">
        <f t="shared" si="114"/>
        <v>5.3945034823707001</v>
      </c>
      <c r="H3420">
        <v>908.17</v>
      </c>
      <c r="J3420" s="25">
        <f t="shared" si="116"/>
        <v>2.2021719127099715E-2</v>
      </c>
    </row>
    <row r="3421" spans="1:10">
      <c r="A3421">
        <v>968.18</v>
      </c>
      <c r="B3421" s="19">
        <f>'[2]NP Inflow data'!F3421</f>
        <v>10.3603973188743</v>
      </c>
      <c r="C3421" s="13">
        <f t="shared" si="115"/>
        <v>10.3603973188743</v>
      </c>
      <c r="E3421">
        <v>908.18</v>
      </c>
      <c r="F3421" s="16">
        <f>'[2]NP Inflow data'!C3421</f>
        <v>13.5149637214978</v>
      </c>
      <c r="G3421" s="16">
        <f t="shared" si="114"/>
        <v>5.4165252014977998</v>
      </c>
      <c r="H3421">
        <v>908.18</v>
      </c>
      <c r="J3421" s="25">
        <f t="shared" si="116"/>
        <v>2.2058833414600798E-2</v>
      </c>
    </row>
    <row r="3422" spans="1:10">
      <c r="A3422">
        <v>968.19</v>
      </c>
      <c r="B3422" s="19">
        <f>'[2]NP Inflow data'!F3422</f>
        <v>10.3796014240435</v>
      </c>
      <c r="C3422" s="13">
        <f t="shared" si="115"/>
        <v>10.3796014240435</v>
      </c>
      <c r="E3422">
        <v>908.19</v>
      </c>
      <c r="F3422" s="16">
        <f>'[2]NP Inflow data'!C3422</f>
        <v>13.537022554912401</v>
      </c>
      <c r="G3422" s="16">
        <f t="shared" si="114"/>
        <v>5.4385840349124006</v>
      </c>
      <c r="H3422">
        <v>908.19</v>
      </c>
      <c r="J3422" s="25">
        <f t="shared" si="116"/>
        <v>2.2095905403599403E-2</v>
      </c>
    </row>
    <row r="3423" spans="1:10">
      <c r="A3423">
        <v>968.2</v>
      </c>
      <c r="B3423" s="19">
        <f>'[2]NP Inflow data'!F3423</f>
        <v>10.3988215163006</v>
      </c>
      <c r="C3423" s="13">
        <f t="shared" si="115"/>
        <v>10.3988215163006</v>
      </c>
      <c r="E3423">
        <v>908.2</v>
      </c>
      <c r="F3423" s="16">
        <f>'[2]NP Inflow data'!C3423</f>
        <v>13.559118460316</v>
      </c>
      <c r="G3423" s="16">
        <f t="shared" si="114"/>
        <v>5.460679940316</v>
      </c>
      <c r="H3423">
        <v>908.2</v>
      </c>
      <c r="J3423" s="25">
        <f t="shared" si="116"/>
        <v>2.2132935094699491E-2</v>
      </c>
    </row>
    <row r="3424" spans="1:10">
      <c r="A3424">
        <v>968.21</v>
      </c>
      <c r="B3424" s="19">
        <f>'[2]NP Inflow data'!F3424</f>
        <v>10.418057603477401</v>
      </c>
      <c r="C3424" s="13">
        <f t="shared" si="115"/>
        <v>10.418057603477401</v>
      </c>
      <c r="E3424">
        <v>908.21</v>
      </c>
      <c r="F3424" s="16">
        <f>'[2]NP Inflow data'!C3424</f>
        <v>13.5812513954107</v>
      </c>
      <c r="G3424" s="16">
        <f t="shared" si="114"/>
        <v>5.4828128754106995</v>
      </c>
      <c r="H3424">
        <v>908.21</v>
      </c>
      <c r="J3424" s="25">
        <f t="shared" si="116"/>
        <v>2.2169922487799809E-2</v>
      </c>
    </row>
    <row r="3425" spans="1:12">
      <c r="A3425">
        <v>968.22</v>
      </c>
      <c r="B3425" s="19">
        <f>'[2]NP Inflow data'!F3425</f>
        <v>10.4373096934053</v>
      </c>
      <c r="C3425" s="13">
        <f t="shared" si="115"/>
        <v>10.4373096934053</v>
      </c>
      <c r="E3425">
        <v>908.22</v>
      </c>
      <c r="F3425" s="16">
        <f>'[2]NP Inflow data'!C3425</f>
        <v>13.6034213178985</v>
      </c>
      <c r="G3425" s="16">
        <f t="shared" si="114"/>
        <v>5.5049827978984993</v>
      </c>
      <c r="H3425">
        <v>908.22</v>
      </c>
      <c r="J3425" s="25">
        <f t="shared" si="116"/>
        <v>2.220686758269963E-2</v>
      </c>
    </row>
    <row r="3426" spans="1:12">
      <c r="A3426">
        <v>968.23</v>
      </c>
      <c r="B3426" s="19">
        <f>'[2]NP Inflow data'!F3426</f>
        <v>10.456577793915899</v>
      </c>
      <c r="C3426" s="13">
        <f t="shared" si="115"/>
        <v>10.456577793915899</v>
      </c>
      <c r="E3426">
        <v>908.23</v>
      </c>
      <c r="F3426" s="16">
        <f>'[2]NP Inflow data'!C3426</f>
        <v>13.625628185481199</v>
      </c>
      <c r="G3426" s="16">
        <f t="shared" si="114"/>
        <v>5.5271896654811989</v>
      </c>
      <c r="H3426">
        <v>908.23</v>
      </c>
      <c r="J3426" s="25">
        <f t="shared" si="116"/>
        <v>2.2243770379601457E-2</v>
      </c>
    </row>
    <row r="3427" spans="1:12">
      <c r="A3427">
        <v>968.24</v>
      </c>
      <c r="B3427" s="19">
        <f>'[2]NP Inflow data'!F3427</f>
        <v>10.475861912840699</v>
      </c>
      <c r="C3427" s="13">
        <f t="shared" si="115"/>
        <v>10.475861912840699</v>
      </c>
      <c r="E3427">
        <v>908.24</v>
      </c>
      <c r="F3427" s="16">
        <f>'[2]NP Inflow data'!C3427</f>
        <v>13.647871955860801</v>
      </c>
      <c r="G3427" s="16">
        <f t="shared" si="114"/>
        <v>5.5494334358608004</v>
      </c>
      <c r="H3427">
        <v>908.24</v>
      </c>
      <c r="J3427" s="25">
        <f t="shared" si="116"/>
        <v>2.2280630878499963E-2</v>
      </c>
    </row>
    <row r="3428" spans="1:12">
      <c r="A3428">
        <v>968.25</v>
      </c>
      <c r="B3428" s="19">
        <f>'[2]NP Inflow data'!F3428</f>
        <v>10.495162058010999</v>
      </c>
      <c r="C3428" s="13">
        <f t="shared" si="115"/>
        <v>10.495162058010999</v>
      </c>
      <c r="E3428">
        <v>908.25</v>
      </c>
      <c r="F3428" s="16">
        <f>'[2]NP Inflow data'!C3428</f>
        <v>13.670152586739301</v>
      </c>
      <c r="G3428" s="16">
        <f t="shared" si="114"/>
        <v>5.5717140667393004</v>
      </c>
      <c r="H3428">
        <v>908.25</v>
      </c>
      <c r="J3428" s="25">
        <f t="shared" si="116"/>
        <v>2.2317449079199747E-2</v>
      </c>
      <c r="L3428" s="26">
        <f>F3435-F3419</f>
        <v>0.35618810398839962</v>
      </c>
    </row>
    <row r="3429" spans="1:12">
      <c r="A3429">
        <v>968.26</v>
      </c>
      <c r="B3429" s="19">
        <f>'[2]NP Inflow data'!F3429</f>
        <v>10.514478237258601</v>
      </c>
      <c r="C3429" s="13">
        <f t="shared" si="115"/>
        <v>10.514478237258601</v>
      </c>
      <c r="E3429">
        <v>908.26</v>
      </c>
      <c r="F3429" s="16">
        <f>'[2]NP Inflow data'!C3429</f>
        <v>13.6924700358185</v>
      </c>
      <c r="G3429" s="16">
        <f t="shared" si="114"/>
        <v>5.5940315158185001</v>
      </c>
      <c r="H3429">
        <v>908.26</v>
      </c>
      <c r="J3429" s="25">
        <f t="shared" si="116"/>
        <v>2.2354224981899762E-2</v>
      </c>
      <c r="L3429" s="19">
        <f>L3428*1000000</f>
        <v>356188.10398839961</v>
      </c>
    </row>
    <row r="3430" spans="1:12">
      <c r="A3430">
        <v>968.27</v>
      </c>
      <c r="B3430" s="19">
        <f>'[2]NP Inflow data'!F3430</f>
        <v>10.5338104584148</v>
      </c>
      <c r="C3430" s="13">
        <f t="shared" si="115"/>
        <v>10.5338104584148</v>
      </c>
      <c r="E3430">
        <v>908.27</v>
      </c>
      <c r="F3430" s="16">
        <f>'[2]NP Inflow data'!C3430</f>
        <v>13.7148242608004</v>
      </c>
      <c r="G3430" s="16">
        <f t="shared" si="114"/>
        <v>5.6163857408003999</v>
      </c>
      <c r="H3430">
        <v>908.27</v>
      </c>
      <c r="J3430" s="25">
        <f t="shared" si="116"/>
        <v>2.2390958586500531E-2</v>
      </c>
      <c r="L3430" s="19">
        <f>L3429/3600/24</f>
        <v>4.1225474998657363</v>
      </c>
    </row>
    <row r="3431" spans="1:12">
      <c r="A3431">
        <v>968.28</v>
      </c>
      <c r="B3431" s="19">
        <f>'[2]NP Inflow data'!F3431</f>
        <v>10.5531587293111</v>
      </c>
      <c r="C3431" s="13">
        <f t="shared" si="115"/>
        <v>10.5531587293111</v>
      </c>
      <c r="E3431">
        <v>908.28</v>
      </c>
      <c r="F3431" s="16">
        <f>'[2]NP Inflow data'!C3431</f>
        <v>13.737215219386901</v>
      </c>
      <c r="G3431" s="16">
        <f t="shared" si="114"/>
        <v>5.6387766993869004</v>
      </c>
      <c r="H3431">
        <v>908.28</v>
      </c>
      <c r="J3431" s="25">
        <f t="shared" si="116"/>
        <v>2.2427649892899026E-2</v>
      </c>
    </row>
    <row r="3432" spans="1:12">
      <c r="A3432">
        <v>968.29</v>
      </c>
      <c r="B3432" s="19">
        <f>'[2]NP Inflow data'!F3432</f>
        <v>10.572523057779099</v>
      </c>
      <c r="C3432" s="13">
        <f t="shared" si="115"/>
        <v>10.572523057779099</v>
      </c>
      <c r="E3432">
        <v>908.29</v>
      </c>
      <c r="F3432" s="16">
        <f>'[2]NP Inflow data'!C3432</f>
        <v>13.7596428692798</v>
      </c>
      <c r="G3432" s="16">
        <f t="shared" si="114"/>
        <v>5.6612043492797994</v>
      </c>
      <c r="H3432">
        <v>908.29</v>
      </c>
      <c r="J3432" s="25">
        <f t="shared" si="116"/>
        <v>2.2464298901500257E-2</v>
      </c>
      <c r="L3432" s="19">
        <f>28.7+L3430</f>
        <v>32.822547499865735</v>
      </c>
    </row>
    <row r="3433" spans="1:12">
      <c r="A3433">
        <v>968.3</v>
      </c>
      <c r="B3433" s="19">
        <f>'[2]NP Inflow data'!F3433</f>
        <v>10.5919034516502</v>
      </c>
      <c r="C3433" s="13">
        <f t="shared" si="115"/>
        <v>10.5919034516502</v>
      </c>
      <c r="E3433">
        <v>908.3</v>
      </c>
      <c r="F3433" s="16">
        <f>'[2]NP Inflow data'!C3433</f>
        <v>13.7821071681813</v>
      </c>
      <c r="G3433" s="16">
        <f t="shared" si="114"/>
        <v>5.6836686481812997</v>
      </c>
      <c r="H3433">
        <v>908.3</v>
      </c>
      <c r="J3433" s="25">
        <f t="shared" si="116"/>
        <v>2.2500905611799737E-2</v>
      </c>
    </row>
    <row r="3434" spans="1:12">
      <c r="A3434">
        <v>968.31</v>
      </c>
      <c r="B3434" s="19">
        <f>'[2]NP Inflow data'!F3434</f>
        <v>10.611299918756</v>
      </c>
      <c r="C3434" s="13">
        <f t="shared" si="115"/>
        <v>10.611299918756</v>
      </c>
      <c r="E3434">
        <v>908.31</v>
      </c>
      <c r="F3434" s="16">
        <f>'[2]NP Inflow data'!C3434</f>
        <v>13.8046080737931</v>
      </c>
      <c r="G3434" s="16">
        <f t="shared" si="114"/>
        <v>5.7061695537930994</v>
      </c>
      <c r="H3434">
        <v>908.31</v>
      </c>
      <c r="J3434" s="25">
        <f t="shared" si="116"/>
        <v>2.2537470024300177E-2</v>
      </c>
    </row>
    <row r="3435" spans="1:12">
      <c r="A3435">
        <v>968.32</v>
      </c>
      <c r="B3435" s="19">
        <f>'[2]NP Inflow data'!F3435</f>
        <v>10.630712466928101</v>
      </c>
      <c r="C3435" s="13">
        <f t="shared" si="115"/>
        <v>10.630712466928101</v>
      </c>
      <c r="E3435">
        <v>908.32</v>
      </c>
      <c r="F3435" s="16">
        <f>'[2]NP Inflow data'!C3435</f>
        <v>13.8271455438174</v>
      </c>
      <c r="G3435" s="16">
        <f t="shared" si="114"/>
        <v>5.7287070238173996</v>
      </c>
      <c r="H3435">
        <v>908.32</v>
      </c>
      <c r="J3435" s="25">
        <f>F3436-F3435</f>
        <v>2.2573992138299914E-2</v>
      </c>
    </row>
    <row r="3436" spans="1:12">
      <c r="A3436">
        <v>968.33</v>
      </c>
      <c r="B3436" s="19">
        <f>'[2]NP Inflow data'!F3436</f>
        <v>10.650141103997701</v>
      </c>
      <c r="C3436" s="13">
        <f t="shared" si="115"/>
        <v>10.650141103997701</v>
      </c>
      <c r="E3436">
        <v>908.33</v>
      </c>
      <c r="F3436" s="16">
        <f>'[2]NP Inflow data'!C3436</f>
        <v>13.8497195359557</v>
      </c>
      <c r="G3436" s="16">
        <f t="shared" si="114"/>
        <v>5.7512810159556995</v>
      </c>
      <c r="H3436">
        <v>908.33</v>
      </c>
    </row>
    <row r="3437" spans="1:12">
      <c r="A3437">
        <v>968.34</v>
      </c>
      <c r="B3437" s="19">
        <f>'[2]NP Inflow data'!F3437</f>
        <v>10.6695858377963</v>
      </c>
      <c r="C3437" s="13">
        <f t="shared" si="115"/>
        <v>10.6695858377963</v>
      </c>
      <c r="E3437">
        <v>908.34</v>
      </c>
      <c r="F3437" s="16">
        <f>'[2]NP Inflow data'!C3437</f>
        <v>13.8723300079102</v>
      </c>
      <c r="G3437" s="16">
        <f t="shared" si="114"/>
        <v>5.7738914879102001</v>
      </c>
      <c r="H3437">
        <v>908.34</v>
      </c>
    </row>
    <row r="3438" spans="1:12">
      <c r="A3438">
        <v>968.35</v>
      </c>
      <c r="B3438" s="19">
        <f>'[2]NP Inflow data'!F3438</f>
        <v>10.6890466761557</v>
      </c>
      <c r="C3438" s="13">
        <f t="shared" si="115"/>
        <v>10.6890466761557</v>
      </c>
      <c r="E3438">
        <v>908.35</v>
      </c>
      <c r="F3438" s="16">
        <f>'[2]NP Inflow data'!C3438</f>
        <v>13.894976917382699</v>
      </c>
      <c r="G3438" s="16">
        <f t="shared" si="114"/>
        <v>5.7965383973826992</v>
      </c>
      <c r="H3438">
        <v>908.35</v>
      </c>
    </row>
    <row r="3439" spans="1:12">
      <c r="A3439">
        <v>968.36</v>
      </c>
      <c r="B3439" s="19">
        <f>'[2]NP Inflow data'!F3439</f>
        <v>10.7085236269071</v>
      </c>
      <c r="C3439" s="13">
        <f t="shared" si="115"/>
        <v>10.7085236269071</v>
      </c>
      <c r="E3439">
        <v>908.36</v>
      </c>
      <c r="F3439" s="16">
        <f>'[2]NP Inflow data'!C3439</f>
        <v>13.917660222075201</v>
      </c>
      <c r="G3439" s="16">
        <f t="shared" si="114"/>
        <v>5.8192217020752004</v>
      </c>
      <c r="H3439">
        <v>908.36</v>
      </c>
    </row>
    <row r="3440" spans="1:12">
      <c r="A3440">
        <v>968.37</v>
      </c>
      <c r="B3440" s="19">
        <f>'[2]NP Inflow data'!F3440</f>
        <v>10.7280166978822</v>
      </c>
      <c r="C3440" s="13">
        <f t="shared" si="115"/>
        <v>10.7280166978822</v>
      </c>
      <c r="E3440">
        <v>908.37</v>
      </c>
      <c r="F3440" s="16">
        <f>'[2]NP Inflow data'!C3440</f>
        <v>13.940379879689599</v>
      </c>
      <c r="G3440" s="16">
        <f t="shared" si="114"/>
        <v>5.8419413596895993</v>
      </c>
      <c r="H3440">
        <v>908.37</v>
      </c>
    </row>
    <row r="3441" spans="1:8">
      <c r="A3441">
        <v>968.38</v>
      </c>
      <c r="B3441" s="19">
        <f>'[2]NP Inflow data'!F3441</f>
        <v>10.7475258969124</v>
      </c>
      <c r="C3441" s="13">
        <f t="shared" si="115"/>
        <v>10.7475258969124</v>
      </c>
      <c r="E3441">
        <v>908.38</v>
      </c>
      <c r="F3441" s="16">
        <f>'[2]NP Inflow data'!C3441</f>
        <v>13.9631358479279</v>
      </c>
      <c r="G3441" s="16">
        <f t="shared" si="114"/>
        <v>5.8646973279278996</v>
      </c>
      <c r="H3441">
        <v>908.38</v>
      </c>
    </row>
    <row r="3442" spans="1:8">
      <c r="A3442">
        <v>968.39</v>
      </c>
      <c r="B3442" s="19">
        <f>'[2]NP Inflow data'!F3442</f>
        <v>10.7670512318292</v>
      </c>
      <c r="C3442" s="13">
        <f t="shared" si="115"/>
        <v>10.7670512318292</v>
      </c>
      <c r="E3442">
        <v>908.39</v>
      </c>
      <c r="F3442" s="16">
        <f>'[2]NP Inflow data'!C3442</f>
        <v>13.985928084491899</v>
      </c>
      <c r="G3442" s="16">
        <f t="shared" si="114"/>
        <v>5.887489564491899</v>
      </c>
      <c r="H3442">
        <v>908.39</v>
      </c>
    </row>
    <row r="3443" spans="1:8">
      <c r="A3443">
        <v>968.4</v>
      </c>
      <c r="B3443" s="19">
        <f>'[2]NP Inflow data'!F3443</f>
        <v>10.7865927104642</v>
      </c>
      <c r="C3443" s="13">
        <f t="shared" si="115"/>
        <v>10.7865927104642</v>
      </c>
      <c r="E3443">
        <v>908.4</v>
      </c>
      <c r="F3443" s="16">
        <f>'[2]NP Inflow data'!C3443</f>
        <v>14.0087565470835</v>
      </c>
      <c r="G3443" s="16">
        <f t="shared" si="114"/>
        <v>5.9103180270835001</v>
      </c>
      <c r="H3443">
        <v>908.4</v>
      </c>
    </row>
    <row r="3444" spans="1:8">
      <c r="A3444">
        <v>968.41</v>
      </c>
      <c r="B3444" s="19">
        <f>'[2]NP Inflow data'!F3444</f>
        <v>10.8061503406488</v>
      </c>
      <c r="C3444" s="13">
        <f t="shared" si="115"/>
        <v>10.8061503406488</v>
      </c>
      <c r="E3444">
        <v>908.41</v>
      </c>
      <c r="F3444" s="16">
        <f>'[2]NP Inflow data'!C3444</f>
        <v>14.031621193404799</v>
      </c>
      <c r="G3444" s="16">
        <f t="shared" si="114"/>
        <v>5.933182673404799</v>
      </c>
      <c r="H3444">
        <v>908.41</v>
      </c>
    </row>
    <row r="3445" spans="1:8">
      <c r="A3445">
        <v>968.42</v>
      </c>
      <c r="B3445" s="19">
        <f>'[2]NP Inflow data'!F3445</f>
        <v>10.8257241302145</v>
      </c>
      <c r="C3445" s="13">
        <f t="shared" si="115"/>
        <v>10.8257241302145</v>
      </c>
      <c r="E3445">
        <v>908.42</v>
      </c>
      <c r="F3445" s="16">
        <f>'[2]NP Inflow data'!C3445</f>
        <v>14.054521981157601</v>
      </c>
      <c r="G3445" s="16">
        <f t="shared" si="114"/>
        <v>5.9560834611576006</v>
      </c>
      <c r="H3445">
        <v>908.42</v>
      </c>
    </row>
    <row r="3446" spans="1:8">
      <c r="A3446">
        <v>968.43</v>
      </c>
      <c r="B3446" s="19">
        <f>'[2]NP Inflow data'!F3446</f>
        <v>10.845314086992801</v>
      </c>
      <c r="C3446" s="13">
        <f t="shared" si="115"/>
        <v>10.845314086992801</v>
      </c>
      <c r="E3446">
        <v>908.43</v>
      </c>
      <c r="F3446" s="16">
        <f>'[2]NP Inflow data'!C3446</f>
        <v>14.0774588680439</v>
      </c>
      <c r="G3446" s="16">
        <f t="shared" si="114"/>
        <v>5.9790203480438997</v>
      </c>
      <c r="H3446">
        <v>908.43</v>
      </c>
    </row>
    <row r="3447" spans="1:8">
      <c r="A3447">
        <v>968.44</v>
      </c>
      <c r="B3447" s="19">
        <f>'[2]NP Inflow data'!F3447</f>
        <v>10.864920218815501</v>
      </c>
      <c r="C3447" s="13">
        <f t="shared" si="115"/>
        <v>10.864920218815501</v>
      </c>
      <c r="E3447">
        <v>908.44</v>
      </c>
      <c r="F3447" s="16">
        <f>'[2]NP Inflow data'!C3447</f>
        <v>14.1004318117658</v>
      </c>
      <c r="G3447" s="16">
        <f t="shared" si="114"/>
        <v>6.0019932917657997</v>
      </c>
      <c r="H3447">
        <v>908.44</v>
      </c>
    </row>
    <row r="3448" spans="1:8">
      <c r="A3448">
        <v>968.45</v>
      </c>
      <c r="B3448" s="19">
        <f>'[2]NP Inflow data'!F3448</f>
        <v>10.884542533513599</v>
      </c>
      <c r="C3448" s="13">
        <f t="shared" si="115"/>
        <v>10.884542533513599</v>
      </c>
      <c r="E3448">
        <v>908.45</v>
      </c>
      <c r="F3448" s="16">
        <f>'[2]NP Inflow data'!C3448</f>
        <v>14.1234407700248</v>
      </c>
      <c r="G3448" s="16">
        <f t="shared" si="114"/>
        <v>6.0250022500247997</v>
      </c>
      <c r="H3448">
        <v>908.45</v>
      </c>
    </row>
    <row r="3449" spans="1:8">
      <c r="A3449">
        <v>968.46</v>
      </c>
      <c r="B3449" s="19">
        <f>'[2]NP Inflow data'!F3449</f>
        <v>10.904181038918701</v>
      </c>
      <c r="C3449" s="13">
        <f t="shared" si="115"/>
        <v>10.904181038918701</v>
      </c>
      <c r="E3449">
        <v>908.46</v>
      </c>
      <c r="F3449" s="16">
        <f>'[2]NP Inflow data'!C3449</f>
        <v>14.1464857005229</v>
      </c>
      <c r="G3449" s="16">
        <f t="shared" si="114"/>
        <v>6.0480471805229001</v>
      </c>
      <c r="H3449">
        <v>908.46</v>
      </c>
    </row>
    <row r="3450" spans="1:8">
      <c r="A3450">
        <v>968.47</v>
      </c>
      <c r="B3450" s="19">
        <f>'[2]NP Inflow data'!F3450</f>
        <v>10.923835742862501</v>
      </c>
      <c r="C3450" s="13">
        <f t="shared" si="115"/>
        <v>10.923835742862501</v>
      </c>
      <c r="E3450">
        <v>908.47</v>
      </c>
      <c r="F3450" s="16">
        <f>'[2]NP Inflow data'!C3450</f>
        <v>14.169566560962201</v>
      </c>
      <c r="G3450" s="16">
        <f t="shared" si="114"/>
        <v>6.0711280409622006</v>
      </c>
      <c r="H3450">
        <v>908.47</v>
      </c>
    </row>
    <row r="3451" spans="1:8">
      <c r="A3451">
        <v>968.48</v>
      </c>
      <c r="B3451" s="19">
        <f>'[2]NP Inflow data'!F3451</f>
        <v>10.943506653176399</v>
      </c>
      <c r="C3451" s="13">
        <f t="shared" si="115"/>
        <v>10.943506653176399</v>
      </c>
      <c r="E3451">
        <v>908.48</v>
      </c>
      <c r="F3451" s="16">
        <f>'[2]NP Inflow data'!C3451</f>
        <v>14.1926833090446</v>
      </c>
      <c r="G3451" s="16">
        <f t="shared" si="114"/>
        <v>6.0942447890446001</v>
      </c>
      <c r="H3451">
        <v>908.48</v>
      </c>
    </row>
    <row r="3452" spans="1:8">
      <c r="A3452">
        <v>968.49</v>
      </c>
      <c r="B3452" s="19">
        <f>'[2]NP Inflow data'!F3452</f>
        <v>10.963193777692</v>
      </c>
      <c r="C3452" s="13">
        <f t="shared" si="115"/>
        <v>10.963193777692</v>
      </c>
      <c r="E3452">
        <v>908.49</v>
      </c>
      <c r="F3452" s="16">
        <f>'[2]NP Inflow data'!C3452</f>
        <v>14.215835902472</v>
      </c>
      <c r="G3452" s="16">
        <f t="shared" si="114"/>
        <v>6.1173973824719994</v>
      </c>
      <c r="H3452">
        <v>908.49</v>
      </c>
    </row>
    <row r="3453" spans="1:8">
      <c r="A3453">
        <v>968.5</v>
      </c>
      <c r="B3453" s="19">
        <f>'[2]NP Inflow data'!F3453</f>
        <v>10.982897124240599</v>
      </c>
      <c r="C3453" s="13">
        <f t="shared" si="115"/>
        <v>10.982897124240599</v>
      </c>
      <c r="E3453">
        <v>908.5</v>
      </c>
      <c r="F3453" s="16">
        <f>'[2]NP Inflow data'!C3453</f>
        <v>14.239024298946299</v>
      </c>
      <c r="G3453" s="16">
        <f t="shared" si="114"/>
        <v>6.1405857789462992</v>
      </c>
      <c r="H3453">
        <v>908.5</v>
      </c>
    </row>
    <row r="3454" spans="1:8">
      <c r="A3454">
        <v>968.51</v>
      </c>
      <c r="B3454" s="19">
        <f>'[2]NP Inflow data'!F3454</f>
        <v>11.0026167006538</v>
      </c>
      <c r="C3454" s="13">
        <f t="shared" si="115"/>
        <v>11.0026167006538</v>
      </c>
      <c r="E3454">
        <v>908.51</v>
      </c>
      <c r="F3454" s="16">
        <f>'[2]NP Inflow data'!C3454</f>
        <v>14.2622484561695</v>
      </c>
      <c r="G3454" s="16">
        <f t="shared" si="114"/>
        <v>6.1638099361694998</v>
      </c>
      <c r="H3454">
        <v>908.51</v>
      </c>
    </row>
    <row r="3455" spans="1:8">
      <c r="A3455">
        <v>968.52</v>
      </c>
      <c r="B3455" s="19">
        <f>'[2]NP Inflow data'!F3455</f>
        <v>11.022352514763201</v>
      </c>
      <c r="C3455" s="13">
        <f t="shared" si="115"/>
        <v>11.022352514763201</v>
      </c>
      <c r="E3455">
        <v>908.52</v>
      </c>
      <c r="F3455" s="16">
        <f>'[2]NP Inflow data'!C3455</f>
        <v>14.285508331843401</v>
      </c>
      <c r="G3455" s="16">
        <f t="shared" si="114"/>
        <v>6.1870698118434007</v>
      </c>
      <c r="H3455">
        <v>908.52</v>
      </c>
    </row>
    <row r="3456" spans="1:8">
      <c r="A3456">
        <v>968.53</v>
      </c>
      <c r="B3456" s="19">
        <f>'[2]NP Inflow data'!F3456</f>
        <v>11.042104574400099</v>
      </c>
      <c r="C3456" s="13">
        <f t="shared" si="115"/>
        <v>11.042104574400099</v>
      </c>
      <c r="E3456">
        <v>908.53</v>
      </c>
      <c r="F3456" s="16">
        <f>'[2]NP Inflow data'!C3456</f>
        <v>14.30880388367</v>
      </c>
      <c r="G3456" s="16">
        <f t="shared" si="114"/>
        <v>6.2103653636700002</v>
      </c>
      <c r="H3456">
        <v>908.53</v>
      </c>
    </row>
    <row r="3457" spans="1:8">
      <c r="A3457">
        <v>968.54</v>
      </c>
      <c r="B3457" s="19">
        <f>'[2]NP Inflow data'!F3457</f>
        <v>11.0618728873962</v>
      </c>
      <c r="C3457" s="13">
        <f t="shared" si="115"/>
        <v>11.0618728873962</v>
      </c>
      <c r="E3457">
        <v>908.54</v>
      </c>
      <c r="F3457" s="16">
        <f>'[2]NP Inflow data'!C3457</f>
        <v>14.3321350693512</v>
      </c>
      <c r="G3457" s="16">
        <f t="shared" si="114"/>
        <v>6.2336965493511993</v>
      </c>
      <c r="H3457">
        <v>908.54</v>
      </c>
    </row>
    <row r="3458" spans="1:8">
      <c r="A3458">
        <v>968.55</v>
      </c>
      <c r="B3458" s="19">
        <f>'[2]NP Inflow data'!F3458</f>
        <v>11.0816574615828</v>
      </c>
      <c r="C3458" s="13">
        <f t="shared" si="115"/>
        <v>11.0816574615828</v>
      </c>
      <c r="E3458">
        <v>908.55</v>
      </c>
      <c r="F3458" s="16">
        <f>'[2]NP Inflow data'!C3458</f>
        <v>14.355501846588901</v>
      </c>
      <c r="G3458" s="16">
        <f t="shared" si="114"/>
        <v>6.2570633265889004</v>
      </c>
      <c r="H3458">
        <v>908.55</v>
      </c>
    </row>
    <row r="3459" spans="1:8">
      <c r="A3459">
        <v>968.56</v>
      </c>
      <c r="B3459" s="19">
        <f>'[2]NP Inflow data'!F3459</f>
        <v>11.101458304791599</v>
      </c>
      <c r="C3459" s="13">
        <f t="shared" si="115"/>
        <v>11.101458304791599</v>
      </c>
      <c r="E3459">
        <v>908.56</v>
      </c>
      <c r="F3459" s="16">
        <f>'[2]NP Inflow data'!C3459</f>
        <v>14.3789041730852</v>
      </c>
      <c r="G3459" s="16">
        <f t="shared" si="114"/>
        <v>6.2804656530851997</v>
      </c>
      <c r="H3459">
        <v>908.56</v>
      </c>
    </row>
    <row r="3460" spans="1:8">
      <c r="A3460">
        <v>968.57</v>
      </c>
      <c r="B3460" s="19">
        <f>'[2]NP Inflow data'!F3460</f>
        <v>11.121275424854099</v>
      </c>
      <c r="C3460" s="13">
        <f t="shared" si="115"/>
        <v>11.121275424854099</v>
      </c>
      <c r="E3460">
        <v>908.57</v>
      </c>
      <c r="F3460" s="16">
        <f>'[2]NP Inflow data'!C3460</f>
        <v>14.402342006542</v>
      </c>
      <c r="G3460" s="16">
        <f t="shared" si="114"/>
        <v>6.3039034865419996</v>
      </c>
      <c r="H3460">
        <v>908.57</v>
      </c>
    </row>
    <row r="3461" spans="1:8">
      <c r="A3461">
        <v>968.58</v>
      </c>
      <c r="B3461" s="19">
        <f>'[2]NP Inflow data'!F3461</f>
        <v>11.141108829601601</v>
      </c>
      <c r="C3461" s="13">
        <f t="shared" si="115"/>
        <v>11.141108829601601</v>
      </c>
      <c r="E3461">
        <v>908.58</v>
      </c>
      <c r="F3461" s="16">
        <f>'[2]NP Inflow data'!C3461</f>
        <v>14.425815304660899</v>
      </c>
      <c r="G3461" s="16">
        <f t="shared" ref="G3461:G3524" si="117">F3461-$F$3103</f>
        <v>6.327376784660899</v>
      </c>
      <c r="H3461">
        <v>908.58</v>
      </c>
    </row>
    <row r="3462" spans="1:8">
      <c r="A3462">
        <v>968.59</v>
      </c>
      <c r="B3462" s="19">
        <f>'[2]NP Inflow data'!F3462</f>
        <v>11.160958526865601</v>
      </c>
      <c r="C3462" s="13">
        <f t="shared" ref="C3462:C3525" si="118">B3462-$B$24</f>
        <v>11.160958526865601</v>
      </c>
      <c r="E3462">
        <v>908.59</v>
      </c>
      <c r="F3462" s="16">
        <f>'[2]NP Inflow data'!C3462</f>
        <v>14.449324025144101</v>
      </c>
      <c r="G3462" s="16">
        <f t="shared" si="117"/>
        <v>6.3508855051441007</v>
      </c>
      <c r="H3462">
        <v>908.59</v>
      </c>
    </row>
    <row r="3463" spans="1:8">
      <c r="A3463">
        <v>968.6</v>
      </c>
      <c r="B3463" s="19">
        <f>'[2]NP Inflow data'!F3463</f>
        <v>11.1808245244777</v>
      </c>
      <c r="C3463" s="13">
        <f t="shared" si="118"/>
        <v>11.1808245244777</v>
      </c>
      <c r="E3463">
        <v>908.6</v>
      </c>
      <c r="F3463" s="16">
        <f>'[2]NP Inflow data'!C3463</f>
        <v>14.472868125693401</v>
      </c>
      <c r="G3463" s="16">
        <f t="shared" si="117"/>
        <v>6.3744296056934004</v>
      </c>
      <c r="H3463">
        <v>908.6</v>
      </c>
    </row>
    <row r="3464" spans="1:8">
      <c r="A3464">
        <v>968.61</v>
      </c>
      <c r="B3464" s="19">
        <f>'[2]NP Inflow data'!F3464</f>
        <v>11.2007068302695</v>
      </c>
      <c r="C3464" s="13">
        <f t="shared" si="118"/>
        <v>11.2007068302695</v>
      </c>
      <c r="E3464">
        <v>908.61</v>
      </c>
      <c r="F3464" s="16">
        <f>'[2]NP Inflow data'!C3464</f>
        <v>14.496447564010801</v>
      </c>
      <c r="G3464" s="16">
        <f t="shared" si="117"/>
        <v>6.3980090440108004</v>
      </c>
      <c r="H3464">
        <v>908.61</v>
      </c>
    </row>
    <row r="3465" spans="1:8">
      <c r="A3465">
        <v>968.62</v>
      </c>
      <c r="B3465" s="19">
        <f>'[2]NP Inflow data'!F3465</f>
        <v>11.2206054520723</v>
      </c>
      <c r="C3465" s="13">
        <f t="shared" si="118"/>
        <v>11.2206054520723</v>
      </c>
      <c r="E3465">
        <v>908.62</v>
      </c>
      <c r="F3465" s="16">
        <f>'[2]NP Inflow data'!C3465</f>
        <v>14.5200622977982</v>
      </c>
      <c r="G3465" s="16">
        <f t="shared" si="117"/>
        <v>6.4216237777981995</v>
      </c>
      <c r="H3465">
        <v>908.62</v>
      </c>
    </row>
    <row r="3466" spans="1:8">
      <c r="A3466">
        <v>968.63</v>
      </c>
      <c r="B3466" s="19">
        <f>'[2]NP Inflow data'!F3466</f>
        <v>11.240520397717701</v>
      </c>
      <c r="C3466" s="13">
        <f t="shared" si="118"/>
        <v>11.240520397717701</v>
      </c>
      <c r="E3466">
        <v>908.63</v>
      </c>
      <c r="F3466" s="16">
        <f>'[2]NP Inflow data'!C3466</f>
        <v>14.5437122847575</v>
      </c>
      <c r="G3466" s="16">
        <f t="shared" si="117"/>
        <v>6.4452737647575002</v>
      </c>
      <c r="H3466">
        <v>908.63</v>
      </c>
    </row>
    <row r="3467" spans="1:8">
      <c r="A3467">
        <v>968.64</v>
      </c>
      <c r="B3467" s="19">
        <f>'[2]NP Inflow data'!F3467</f>
        <v>11.260451675037199</v>
      </c>
      <c r="C3467" s="13">
        <f t="shared" si="118"/>
        <v>11.260451675037199</v>
      </c>
      <c r="E3467">
        <v>908.64</v>
      </c>
      <c r="F3467" s="16">
        <f>'[2]NP Inflow data'!C3467</f>
        <v>14.5673974825906</v>
      </c>
      <c r="G3467" s="16">
        <f t="shared" si="117"/>
        <v>6.4689589625905999</v>
      </c>
      <c r="H3467">
        <v>908.64</v>
      </c>
    </row>
    <row r="3468" spans="1:8">
      <c r="A3468">
        <v>968.65</v>
      </c>
      <c r="B3468" s="19">
        <f>'[2]NP Inflow data'!F3468</f>
        <v>11.280399291862199</v>
      </c>
      <c r="C3468" s="13">
        <f t="shared" si="118"/>
        <v>11.280399291862199</v>
      </c>
      <c r="E3468">
        <v>908.65</v>
      </c>
      <c r="F3468" s="16">
        <f>'[2]NP Inflow data'!C3468</f>
        <v>14.5911178489996</v>
      </c>
      <c r="G3468" s="16">
        <f t="shared" si="117"/>
        <v>6.4926793289995999</v>
      </c>
      <c r="H3468">
        <v>908.65</v>
      </c>
    </row>
    <row r="3469" spans="1:8">
      <c r="A3469">
        <v>968.66</v>
      </c>
      <c r="B3469" s="19">
        <f>'[2]NP Inflow data'!F3469</f>
        <v>11.300363256024401</v>
      </c>
      <c r="C3469" s="13">
        <f t="shared" si="118"/>
        <v>11.300363256024401</v>
      </c>
      <c r="E3469">
        <v>908.66</v>
      </c>
      <c r="F3469" s="16">
        <f>'[2]NP Inflow data'!C3469</f>
        <v>14.6148733416862</v>
      </c>
      <c r="G3469" s="16">
        <f t="shared" si="117"/>
        <v>6.5164348216862003</v>
      </c>
      <c r="H3469">
        <v>908.66</v>
      </c>
    </row>
    <row r="3470" spans="1:8">
      <c r="A3470">
        <v>968.67</v>
      </c>
      <c r="B3470" s="19">
        <f>'[2]NP Inflow data'!F3470</f>
        <v>11.3203435753551</v>
      </c>
      <c r="C3470" s="13">
        <f t="shared" si="118"/>
        <v>11.3203435753551</v>
      </c>
      <c r="E3470">
        <v>908.67</v>
      </c>
      <c r="F3470" s="16">
        <f>'[2]NP Inflow data'!C3470</f>
        <v>14.638663918352499</v>
      </c>
      <c r="G3470" s="16">
        <f t="shared" si="117"/>
        <v>6.5402253983524989</v>
      </c>
      <c r="H3470">
        <v>908.67</v>
      </c>
    </row>
    <row r="3471" spans="1:8">
      <c r="A3471">
        <v>968.68</v>
      </c>
      <c r="B3471" s="19">
        <f>'[2]NP Inflow data'!F3471</f>
        <v>11.3403402576859</v>
      </c>
      <c r="C3471" s="13">
        <f t="shared" si="118"/>
        <v>11.3403402576859</v>
      </c>
      <c r="E3471">
        <v>908.68</v>
      </c>
      <c r="F3471" s="16">
        <f>'[2]NP Inflow data'!C3471</f>
        <v>14.662489536700299</v>
      </c>
      <c r="G3471" s="16">
        <f t="shared" si="117"/>
        <v>6.564051016700299</v>
      </c>
      <c r="H3471">
        <v>908.68</v>
      </c>
    </row>
    <row r="3472" spans="1:8">
      <c r="A3472">
        <v>968.69</v>
      </c>
      <c r="B3472" s="19">
        <f>'[2]NP Inflow data'!F3472</f>
        <v>11.360353310848501</v>
      </c>
      <c r="C3472" s="13">
        <f t="shared" si="118"/>
        <v>11.360353310848501</v>
      </c>
      <c r="E3472">
        <v>908.69</v>
      </c>
      <c r="F3472" s="16">
        <f>'[2]NP Inflow data'!C3472</f>
        <v>14.686350154431899</v>
      </c>
      <c r="G3472" s="16">
        <f t="shared" si="117"/>
        <v>6.5879116344318991</v>
      </c>
      <c r="H3472">
        <v>908.69</v>
      </c>
    </row>
    <row r="3473" spans="1:10">
      <c r="A3473">
        <v>968.7</v>
      </c>
      <c r="B3473" s="19">
        <f>'[2]NP Inflow data'!F3473</f>
        <v>11.380382742674</v>
      </c>
      <c r="C3473" s="13">
        <f t="shared" si="118"/>
        <v>11.380382742674</v>
      </c>
      <c r="E3473">
        <v>908.7</v>
      </c>
      <c r="F3473" s="16">
        <f>'[2]NP Inflow data'!C3473</f>
        <v>14.7102457292485</v>
      </c>
      <c r="G3473" s="16">
        <f t="shared" si="117"/>
        <v>6.6118072092485001</v>
      </c>
      <c r="H3473">
        <v>908.7</v>
      </c>
    </row>
    <row r="3474" spans="1:10">
      <c r="A3474">
        <v>968.71</v>
      </c>
      <c r="B3474" s="19">
        <f>'[2]NP Inflow data'!F3474</f>
        <v>11.400428560993999</v>
      </c>
      <c r="C3474" s="13">
        <f t="shared" si="118"/>
        <v>11.400428560993999</v>
      </c>
      <c r="E3474">
        <v>908.71</v>
      </c>
      <c r="F3474" s="16">
        <f>'[2]NP Inflow data'!C3474</f>
        <v>14.7341762188525</v>
      </c>
      <c r="G3474" s="16">
        <f t="shared" si="117"/>
        <v>6.6357376988525001</v>
      </c>
      <c r="H3474">
        <v>908.71</v>
      </c>
    </row>
    <row r="3475" spans="1:10">
      <c r="A3475">
        <v>968.72</v>
      </c>
      <c r="B3475" s="19">
        <f>'[2]NP Inflow data'!F3475</f>
        <v>11.4204907736401</v>
      </c>
      <c r="C3475" s="13">
        <f t="shared" si="118"/>
        <v>11.4204907736401</v>
      </c>
      <c r="E3475">
        <v>908.72</v>
      </c>
      <c r="F3475" s="16">
        <f>'[2]NP Inflow data'!C3475</f>
        <v>14.7581415809458</v>
      </c>
      <c r="G3475" s="16">
        <f t="shared" si="117"/>
        <v>6.6597030609457999</v>
      </c>
      <c r="H3475">
        <v>908.72</v>
      </c>
    </row>
    <row r="3476" spans="1:10">
      <c r="A3476">
        <v>968.73</v>
      </c>
      <c r="B3476" s="19">
        <f>'[2]NP Inflow data'!F3476</f>
        <v>11.4405693884438</v>
      </c>
      <c r="C3476" s="13">
        <f t="shared" si="118"/>
        <v>11.4405693884438</v>
      </c>
      <c r="E3476">
        <v>908.73</v>
      </c>
      <c r="F3476" s="16">
        <f>'[2]NP Inflow data'!C3476</f>
        <v>14.782141773230199</v>
      </c>
      <c r="G3476" s="16">
        <f t="shared" si="117"/>
        <v>6.683703253230199</v>
      </c>
      <c r="H3476">
        <v>908.73</v>
      </c>
    </row>
    <row r="3477" spans="1:10">
      <c r="A3477">
        <v>968.74</v>
      </c>
      <c r="B3477" s="19">
        <f>'[2]NP Inflow data'!F3477</f>
        <v>11.460664413236501</v>
      </c>
      <c r="C3477" s="13">
        <f t="shared" si="118"/>
        <v>11.460664413236501</v>
      </c>
      <c r="E3477">
        <v>908.74</v>
      </c>
      <c r="F3477" s="16">
        <f>'[2]NP Inflow data'!C3477</f>
        <v>14.8061767534077</v>
      </c>
      <c r="G3477" s="16">
        <f t="shared" si="117"/>
        <v>6.7077382334076994</v>
      </c>
      <c r="H3477">
        <v>908.74</v>
      </c>
    </row>
    <row r="3478" spans="1:10">
      <c r="A3478">
        <v>968.75</v>
      </c>
      <c r="B3478" s="19">
        <f>'[2]NP Inflow data'!F3478</f>
        <v>11.480775855849799</v>
      </c>
      <c r="C3478" s="13">
        <f t="shared" si="118"/>
        <v>11.480775855849799</v>
      </c>
      <c r="E3478">
        <v>908.75</v>
      </c>
      <c r="F3478" s="16">
        <f>'[2]NP Inflow data'!C3478</f>
        <v>14.8302464791802</v>
      </c>
      <c r="G3478" s="16">
        <f t="shared" si="117"/>
        <v>6.7318079591802</v>
      </c>
      <c r="H3478">
        <v>908.75</v>
      </c>
    </row>
    <row r="3479" spans="1:10">
      <c r="A3479">
        <v>968.76</v>
      </c>
      <c r="B3479" s="19">
        <f>'[2]NP Inflow data'!F3479</f>
        <v>11.500903724115201</v>
      </c>
      <c r="C3479" s="13">
        <f t="shared" si="118"/>
        <v>11.500903724115201</v>
      </c>
      <c r="E3479">
        <v>908.76</v>
      </c>
      <c r="F3479" s="16">
        <f>'[2]NP Inflow data'!C3479</f>
        <v>14.8543509082496</v>
      </c>
      <c r="G3479" s="16">
        <f t="shared" si="117"/>
        <v>6.7559123882495999</v>
      </c>
      <c r="H3479">
        <v>908.76</v>
      </c>
    </row>
    <row r="3480" spans="1:10">
      <c r="A3480">
        <v>968.77</v>
      </c>
      <c r="B3480" s="19">
        <f>'[2]NP Inflow data'!F3480</f>
        <v>11.5210480258642</v>
      </c>
      <c r="C3480" s="13">
        <f t="shared" si="118"/>
        <v>11.5210480258642</v>
      </c>
      <c r="E3480">
        <v>908.77</v>
      </c>
      <c r="F3480" s="16">
        <f>'[2]NP Inflow data'!C3480</f>
        <v>14.8784899983179</v>
      </c>
      <c r="G3480" s="16">
        <f t="shared" si="117"/>
        <v>6.7800514783178993</v>
      </c>
      <c r="H3480">
        <v>908.77</v>
      </c>
    </row>
    <row r="3481" spans="1:10">
      <c r="A3481">
        <v>968.78</v>
      </c>
      <c r="B3481" s="19">
        <f>'[2]NP Inflow data'!F3481</f>
        <v>11.5412087689282</v>
      </c>
      <c r="C3481" s="13">
        <f t="shared" si="118"/>
        <v>11.5412087689282</v>
      </c>
      <c r="E3481">
        <v>908.78</v>
      </c>
      <c r="F3481" s="16">
        <f>'[2]NP Inflow data'!C3481</f>
        <v>14.902663707086999</v>
      </c>
      <c r="G3481" s="16">
        <f t="shared" si="117"/>
        <v>6.804225187086999</v>
      </c>
      <c r="H3481">
        <v>908.78</v>
      </c>
    </row>
    <row r="3482" spans="1:10">
      <c r="A3482">
        <v>968.79</v>
      </c>
      <c r="B3482" s="19">
        <f>'[2]NP Inflow data'!F3482</f>
        <v>11.561385961138701</v>
      </c>
      <c r="C3482" s="13">
        <f t="shared" si="118"/>
        <v>11.561385961138701</v>
      </c>
      <c r="E3482">
        <v>908.79</v>
      </c>
      <c r="F3482" s="16">
        <f>'[2]NP Inflow data'!C3482</f>
        <v>14.9268719922588</v>
      </c>
      <c r="G3482" s="16">
        <f t="shared" si="117"/>
        <v>6.8284334722587996</v>
      </c>
      <c r="H3482">
        <v>908.79</v>
      </c>
      <c r="J3482" s="19"/>
    </row>
    <row r="3483" spans="1:10">
      <c r="A3483">
        <v>968.8</v>
      </c>
      <c r="B3483" s="19">
        <f>'[2]NP Inflow data'!F3483</f>
        <v>11.581579610327401</v>
      </c>
      <c r="C3483" s="13">
        <f t="shared" si="118"/>
        <v>11.581579610327401</v>
      </c>
      <c r="E3483">
        <v>908.8</v>
      </c>
      <c r="F3483" s="16">
        <f>'[2]NP Inflow data'!C3483</f>
        <v>14.9511148115353</v>
      </c>
      <c r="G3483" s="16">
        <f t="shared" si="117"/>
        <v>6.8526762915352997</v>
      </c>
      <c r="H3483">
        <v>908.8</v>
      </c>
    </row>
    <row r="3484" spans="1:10">
      <c r="A3484">
        <v>968.81</v>
      </c>
      <c r="B3484" s="19">
        <f>'[2]NP Inflow data'!F3484</f>
        <v>11.601789724325499</v>
      </c>
      <c r="C3484" s="13">
        <f t="shared" si="118"/>
        <v>11.601789724325499</v>
      </c>
      <c r="E3484">
        <v>908.81</v>
      </c>
      <c r="F3484" s="16">
        <f>'[2]NP Inflow data'!C3484</f>
        <v>14.975392122618301</v>
      </c>
      <c r="G3484" s="16">
        <f t="shared" si="117"/>
        <v>6.8769536026183005</v>
      </c>
      <c r="H3484">
        <v>908.81</v>
      </c>
    </row>
    <row r="3485" spans="1:10">
      <c r="A3485">
        <v>968.82</v>
      </c>
      <c r="B3485" s="19">
        <f>'[2]NP Inflow data'!F3485</f>
        <v>11.622016310965</v>
      </c>
      <c r="C3485" s="13">
        <f t="shared" si="118"/>
        <v>11.622016310965</v>
      </c>
      <c r="E3485">
        <v>908.82</v>
      </c>
      <c r="F3485" s="16">
        <f>'[2]NP Inflow data'!C3485</f>
        <v>14.99970388321</v>
      </c>
      <c r="G3485" s="16">
        <f t="shared" si="117"/>
        <v>6.9012653632099994</v>
      </c>
      <c r="H3485">
        <v>908.82</v>
      </c>
      <c r="J3485" s="19"/>
    </row>
    <row r="3486" spans="1:10">
      <c r="A3486">
        <v>968.83</v>
      </c>
      <c r="B3486" s="19">
        <f>'[2]NP Inflow data'!F3486</f>
        <v>11.642259378076799</v>
      </c>
      <c r="C3486" s="13">
        <f t="shared" si="118"/>
        <v>11.642259378076799</v>
      </c>
      <c r="E3486">
        <v>908.83</v>
      </c>
      <c r="F3486" s="16">
        <f>'[2]NP Inflow data'!C3486</f>
        <v>15.024050051011899</v>
      </c>
      <c r="G3486" s="16">
        <f t="shared" si="117"/>
        <v>6.9256115310118993</v>
      </c>
      <c r="H3486">
        <v>908.83</v>
      </c>
    </row>
    <row r="3487" spans="1:10">
      <c r="A3487">
        <v>968.84</v>
      </c>
      <c r="B3487" s="19">
        <f>'[2]NP Inflow data'!F3487</f>
        <v>11.662518933492599</v>
      </c>
      <c r="C3487" s="13">
        <f t="shared" si="118"/>
        <v>11.662518933492599</v>
      </c>
      <c r="E3487">
        <v>908.84</v>
      </c>
      <c r="F3487" s="16">
        <f>'[2]NP Inflow data'!C3487</f>
        <v>15.0484305837261</v>
      </c>
      <c r="G3487" s="16">
        <f t="shared" si="117"/>
        <v>6.9499920637260999</v>
      </c>
      <c r="H3487">
        <v>908.84</v>
      </c>
      <c r="J3487" s="19"/>
    </row>
    <row r="3488" spans="1:10">
      <c r="A3488">
        <v>968.85</v>
      </c>
      <c r="B3488" s="19">
        <f>'[2]NP Inflow data'!F3488</f>
        <v>11.682794985044</v>
      </c>
      <c r="C3488" s="13">
        <f t="shared" si="118"/>
        <v>11.682794985044</v>
      </c>
      <c r="E3488">
        <v>908.85</v>
      </c>
      <c r="F3488" s="16">
        <f>'[2]NP Inflow data'!C3488</f>
        <v>15.0728454390545</v>
      </c>
      <c r="G3488" s="16">
        <f t="shared" si="117"/>
        <v>6.9744069190545002</v>
      </c>
      <c r="H3488">
        <v>908.85</v>
      </c>
    </row>
    <row r="3489" spans="1:11">
      <c r="A3489">
        <v>968.86</v>
      </c>
      <c r="B3489" s="19">
        <f>'[2]NP Inflow data'!F3489</f>
        <v>11.7030875405625</v>
      </c>
      <c r="C3489" s="13">
        <f t="shared" si="118"/>
        <v>11.7030875405625</v>
      </c>
      <c r="E3489">
        <v>908.86</v>
      </c>
      <c r="F3489" s="16">
        <f>'[2]NP Inflow data'!C3489</f>
        <v>15.0972945746992</v>
      </c>
      <c r="G3489" s="16">
        <f t="shared" si="117"/>
        <v>6.9988560546991998</v>
      </c>
      <c r="H3489">
        <v>908.86</v>
      </c>
    </row>
    <row r="3490" spans="1:11">
      <c r="A3490">
        <v>968.87</v>
      </c>
      <c r="B3490" s="19">
        <f>'[2]NP Inflow data'!F3490</f>
        <v>11.723396607879399</v>
      </c>
      <c r="C3490" s="13">
        <f t="shared" si="118"/>
        <v>11.723396607879399</v>
      </c>
      <c r="E3490">
        <v>908.87</v>
      </c>
      <c r="F3490" s="16">
        <f>'[2]NP Inflow data'!C3490</f>
        <v>15.121777948361901</v>
      </c>
      <c r="G3490" s="16">
        <f t="shared" si="117"/>
        <v>7.0233394283619006</v>
      </c>
      <c r="H3490">
        <v>908.87</v>
      </c>
    </row>
    <row r="3491" spans="1:11">
      <c r="A3491">
        <v>968.88</v>
      </c>
      <c r="B3491" s="19">
        <f>'[2]NP Inflow data'!F3491</f>
        <v>11.7437221948265</v>
      </c>
      <c r="C3491" s="13">
        <f t="shared" si="118"/>
        <v>11.7437221948265</v>
      </c>
      <c r="E3491">
        <v>908.88</v>
      </c>
      <c r="F3491" s="16">
        <f>'[2]NP Inflow data'!C3491</f>
        <v>15.146295517744701</v>
      </c>
      <c r="G3491" s="16">
        <f t="shared" si="117"/>
        <v>7.0478569977447005</v>
      </c>
      <c r="H3491">
        <v>908.88</v>
      </c>
      <c r="K3491" s="19"/>
    </row>
    <row r="3492" spans="1:11">
      <c r="A3492">
        <v>968.89</v>
      </c>
      <c r="B3492" s="19">
        <f>'[2]NP Inflow data'!F3492</f>
        <v>11.764064309235</v>
      </c>
      <c r="C3492" s="13">
        <f t="shared" si="118"/>
        <v>11.764064309235</v>
      </c>
      <c r="E3492">
        <v>908.89</v>
      </c>
      <c r="F3492" s="16">
        <f>'[2]NP Inflow data'!C3492</f>
        <v>15.170847240549399</v>
      </c>
      <c r="G3492" s="16">
        <f t="shared" si="117"/>
        <v>7.0724087205493991</v>
      </c>
      <c r="H3492">
        <v>908.89</v>
      </c>
      <c r="I3492" s="20"/>
    </row>
    <row r="3493" spans="1:11">
      <c r="A3493">
        <v>968.9</v>
      </c>
      <c r="B3493" s="19">
        <f>'[2]NP Inflow data'!F3493</f>
        <v>11.7844229589367</v>
      </c>
      <c r="C3493" s="13">
        <f t="shared" si="118"/>
        <v>11.7844229589367</v>
      </c>
      <c r="E3493">
        <v>908.9</v>
      </c>
      <c r="F3493" s="16">
        <f>'[2]NP Inflow data'!C3493</f>
        <v>15.195433074477901</v>
      </c>
      <c r="G3493" s="16">
        <f t="shared" si="117"/>
        <v>7.0969945544779005</v>
      </c>
      <c r="H3493">
        <v>908.9</v>
      </c>
    </row>
    <row r="3494" spans="1:11">
      <c r="A3494">
        <v>968.91</v>
      </c>
      <c r="B3494" s="19">
        <f>'[2]NP Inflow data'!F3494</f>
        <v>11.8047981517628</v>
      </c>
      <c r="C3494" s="13">
        <f t="shared" si="118"/>
        <v>11.8047981517628</v>
      </c>
      <c r="E3494">
        <v>908.91</v>
      </c>
      <c r="F3494" s="16">
        <f>'[2]NP Inflow data'!C3494</f>
        <v>15.220052977232299</v>
      </c>
      <c r="G3494" s="16">
        <f t="shared" si="117"/>
        <v>7.1216144572322992</v>
      </c>
      <c r="H3494">
        <v>908.91</v>
      </c>
    </row>
    <row r="3495" spans="1:11">
      <c r="A3495">
        <v>968.92</v>
      </c>
      <c r="B3495" s="19">
        <f>'[2]NP Inflow data'!F3495</f>
        <v>11.825189895545</v>
      </c>
      <c r="C3495" s="13">
        <f t="shared" si="118"/>
        <v>11.825189895545</v>
      </c>
      <c r="E3495">
        <v>908.92</v>
      </c>
      <c r="F3495" s="16">
        <f>'[2]NP Inflow data'!C3495</f>
        <v>15.2447069065144</v>
      </c>
      <c r="G3495" s="16">
        <f t="shared" si="117"/>
        <v>7.1462683865144001</v>
      </c>
      <c r="H3495">
        <v>908.92</v>
      </c>
    </row>
    <row r="3496" spans="1:11">
      <c r="A3496">
        <v>968.93</v>
      </c>
      <c r="B3496" s="19">
        <f>'[2]NP Inflow data'!F3496</f>
        <v>11.8455981981148</v>
      </c>
      <c r="C3496" s="13">
        <f t="shared" si="118"/>
        <v>11.8455981981148</v>
      </c>
      <c r="E3496">
        <v>908.93</v>
      </c>
      <c r="F3496" s="16">
        <f>'[2]NP Inflow data'!C3496</f>
        <v>15.2693948200261</v>
      </c>
      <c r="G3496" s="16">
        <f t="shared" si="117"/>
        <v>7.1709563000261003</v>
      </c>
      <c r="H3496">
        <v>908.93</v>
      </c>
    </row>
    <row r="3497" spans="1:11">
      <c r="A3497">
        <v>968.94</v>
      </c>
      <c r="B3497" s="19">
        <f>'[2]NP Inflow data'!F3497</f>
        <v>11.8660230673038</v>
      </c>
      <c r="C3497" s="13">
        <f t="shared" si="118"/>
        <v>11.8660230673038</v>
      </c>
      <c r="E3497">
        <v>908.94</v>
      </c>
      <c r="F3497" s="16">
        <f>'[2]NP Inflow data'!C3497</f>
        <v>15.2941166754697</v>
      </c>
      <c r="G3497" s="16">
        <f t="shared" si="117"/>
        <v>7.1956781554697002</v>
      </c>
      <c r="H3497">
        <v>908.94</v>
      </c>
    </row>
    <row r="3498" spans="1:11">
      <c r="A3498">
        <v>968.95</v>
      </c>
      <c r="B3498" s="19">
        <f>'[2]NP Inflow data'!F3498</f>
        <v>11.8864645109431</v>
      </c>
      <c r="C3498" s="13">
        <f t="shared" si="118"/>
        <v>11.8864645109431</v>
      </c>
      <c r="E3498">
        <v>908.95</v>
      </c>
      <c r="F3498" s="16">
        <f>'[2]NP Inflow data'!C3498</f>
        <v>15.318872430546399</v>
      </c>
      <c r="G3498" s="16">
        <f t="shared" si="117"/>
        <v>7.220433910546399</v>
      </c>
      <c r="H3498">
        <v>908.95</v>
      </c>
    </row>
    <row r="3499" spans="1:11">
      <c r="A3499">
        <v>968.96</v>
      </c>
      <c r="B3499" s="19">
        <f>'[2]NP Inflow data'!F3499</f>
        <v>11.9069225368644</v>
      </c>
      <c r="C3499" s="13">
        <f t="shared" si="118"/>
        <v>11.9069225368644</v>
      </c>
      <c r="E3499">
        <v>908.96</v>
      </c>
      <c r="F3499" s="16">
        <f>'[2]NP Inflow data'!C3499</f>
        <v>15.3436620429586</v>
      </c>
      <c r="G3499" s="16">
        <f t="shared" si="117"/>
        <v>7.2452235229586002</v>
      </c>
      <c r="H3499">
        <v>908.96</v>
      </c>
    </row>
    <row r="3500" spans="1:11">
      <c r="A3500">
        <v>968.97</v>
      </c>
      <c r="B3500" s="19">
        <f>'[2]NP Inflow data'!F3500</f>
        <v>11.9273971528992</v>
      </c>
      <c r="C3500" s="13">
        <f t="shared" si="118"/>
        <v>11.9273971528992</v>
      </c>
      <c r="E3500">
        <v>908.97</v>
      </c>
      <c r="F3500" s="16">
        <f>'[2]NP Inflow data'!C3500</f>
        <v>15.368485470408199</v>
      </c>
      <c r="G3500" s="16">
        <f t="shared" si="117"/>
        <v>7.270046950408199</v>
      </c>
      <c r="H3500">
        <v>908.97</v>
      </c>
    </row>
    <row r="3501" spans="1:11">
      <c r="A3501">
        <v>968.98</v>
      </c>
      <c r="B3501" s="19">
        <f>'[2]NP Inflow data'!F3501</f>
        <v>11.9478883668791</v>
      </c>
      <c r="C3501" s="13">
        <f t="shared" si="118"/>
        <v>11.9478883668791</v>
      </c>
      <c r="E3501">
        <v>908.98</v>
      </c>
      <c r="F3501" s="16">
        <f>'[2]NP Inflow data'!C3501</f>
        <v>15.393342670596899</v>
      </c>
      <c r="G3501" s="16">
        <f t="shared" si="117"/>
        <v>7.2949041505968992</v>
      </c>
      <c r="H3501">
        <v>908.98</v>
      </c>
    </row>
    <row r="3502" spans="1:11">
      <c r="A3502">
        <v>968.99</v>
      </c>
      <c r="B3502" s="19">
        <f>'[2]NP Inflow data'!F3502</f>
        <v>11.9683961866356</v>
      </c>
      <c r="C3502" s="13">
        <f t="shared" si="118"/>
        <v>11.9683961866356</v>
      </c>
      <c r="E3502">
        <v>908.99</v>
      </c>
      <c r="F3502" s="16">
        <f>'[2]NP Inflow data'!C3502</f>
        <v>15.4182336012269</v>
      </c>
      <c r="G3502" s="16">
        <f t="shared" si="117"/>
        <v>7.3197950812268999</v>
      </c>
      <c r="H3502">
        <v>908.99</v>
      </c>
    </row>
    <row r="3503" spans="1:11">
      <c r="A3503">
        <v>969</v>
      </c>
      <c r="B3503" s="19">
        <f>'[2]NP Inflow data'!F3503</f>
        <v>11.98892062</v>
      </c>
      <c r="C3503" s="13">
        <f t="shared" si="118"/>
        <v>11.98892062</v>
      </c>
      <c r="E3503" s="257">
        <v>909</v>
      </c>
      <c r="F3503" s="30">
        <f>'[2]NP Inflow data'!C3503</f>
        <v>15.443158220000001</v>
      </c>
      <c r="G3503" s="16">
        <f t="shared" si="117"/>
        <v>7.3447197000000006</v>
      </c>
      <c r="H3503">
        <v>909</v>
      </c>
    </row>
    <row r="3504" spans="1:11">
      <c r="A3504">
        <v>969.01</v>
      </c>
      <c r="B3504" s="19">
        <f>'[2]NP Inflow data'!F3504</f>
        <v>12.009461671187699</v>
      </c>
      <c r="C3504" s="13">
        <f t="shared" si="118"/>
        <v>12.009461671187699</v>
      </c>
      <c r="E3504">
        <v>909.01</v>
      </c>
      <c r="F3504" s="16">
        <f>'[2]NP Inflow data'!C3504</f>
        <v>15.468116445821201</v>
      </c>
      <c r="G3504" s="16">
        <f t="shared" si="117"/>
        <v>7.3696779258212004</v>
      </c>
      <c r="H3504">
        <v>909.01</v>
      </c>
    </row>
    <row r="3505" spans="1:8">
      <c r="A3505">
        <v>969.02</v>
      </c>
      <c r="B3505" s="19">
        <f>'[2]NP Inflow data'!F3505</f>
        <v>12.030019329949001</v>
      </c>
      <c r="C3505" s="13">
        <f t="shared" si="118"/>
        <v>12.030019329949001</v>
      </c>
      <c r="E3505">
        <v>909.02</v>
      </c>
      <c r="F3505" s="16">
        <f>'[2]NP Inflow data'!C3505</f>
        <v>15.493108042407901</v>
      </c>
      <c r="G3505" s="16">
        <f t="shared" si="117"/>
        <v>7.3946695224079004</v>
      </c>
      <c r="H3505">
        <v>909.02</v>
      </c>
    </row>
    <row r="3506" spans="1:8">
      <c r="A3506">
        <v>969.03</v>
      </c>
      <c r="B3506" s="19">
        <f>'[2]NP Inflow data'!F3506</f>
        <v>12.0505935824178</v>
      </c>
      <c r="C3506" s="13">
        <f t="shared" si="118"/>
        <v>12.0505935824178</v>
      </c>
      <c r="E3506">
        <v>909.03</v>
      </c>
      <c r="F3506" s="16">
        <f>'[2]NP Inflow data'!C3506</f>
        <v>15.5181327346806</v>
      </c>
      <c r="G3506" s="16">
        <f t="shared" si="117"/>
        <v>7.4196942146806002</v>
      </c>
      <c r="H3506">
        <v>909.03</v>
      </c>
    </row>
    <row r="3507" spans="1:8">
      <c r="A3507">
        <v>969.04</v>
      </c>
      <c r="B3507" s="19">
        <f>'[2]NP Inflow data'!F3507</f>
        <v>12.0711844147283</v>
      </c>
      <c r="C3507" s="13">
        <f t="shared" si="118"/>
        <v>12.0711844147283</v>
      </c>
      <c r="E3507">
        <v>909.04</v>
      </c>
      <c r="F3507" s="16">
        <f>'[2]NP Inflow data'!C3507</f>
        <v>15.5431902475597</v>
      </c>
      <c r="G3507" s="16">
        <f t="shared" si="117"/>
        <v>7.4447517275596997</v>
      </c>
      <c r="H3507">
        <v>909.04</v>
      </c>
    </row>
    <row r="3508" spans="1:8">
      <c r="A3508">
        <v>969.05</v>
      </c>
      <c r="B3508" s="19">
        <f>'[2]NP Inflow data'!F3508</f>
        <v>12.0917918130144</v>
      </c>
      <c r="C3508" s="13">
        <f t="shared" si="118"/>
        <v>12.0917918130144</v>
      </c>
      <c r="E3508">
        <v>909.05</v>
      </c>
      <c r="F3508" s="16">
        <f>'[2]NP Inflow data'!C3508</f>
        <v>15.5682803059657</v>
      </c>
      <c r="G3508" s="16">
        <f t="shared" si="117"/>
        <v>7.4698417859657003</v>
      </c>
      <c r="H3508">
        <v>909.05</v>
      </c>
    </row>
    <row r="3509" spans="1:8">
      <c r="A3509">
        <v>969.06</v>
      </c>
      <c r="B3509" s="19">
        <f>'[2]NP Inflow data'!F3509</f>
        <v>12.1124157634101</v>
      </c>
      <c r="C3509" s="13">
        <f t="shared" si="118"/>
        <v>12.1124157634101</v>
      </c>
      <c r="E3509">
        <v>909.06</v>
      </c>
      <c r="F3509" s="16">
        <f>'[2]NP Inflow data'!C3509</f>
        <v>15.5934026348191</v>
      </c>
      <c r="G3509" s="16">
        <f t="shared" si="117"/>
        <v>7.4949641148190995</v>
      </c>
      <c r="H3509">
        <v>909.06</v>
      </c>
    </row>
    <row r="3510" spans="1:8">
      <c r="A3510">
        <v>969.07</v>
      </c>
      <c r="B3510" s="19">
        <f>'[2]NP Inflow data'!F3510</f>
        <v>12.1330562520498</v>
      </c>
      <c r="C3510" s="13">
        <f t="shared" si="118"/>
        <v>12.1330562520498</v>
      </c>
      <c r="E3510">
        <v>909.07</v>
      </c>
      <c r="F3510" s="16">
        <f>'[2]NP Inflow data'!C3510</f>
        <v>15.618556959040699</v>
      </c>
      <c r="G3510" s="16">
        <f t="shared" si="117"/>
        <v>7.520118439040699</v>
      </c>
      <c r="H3510">
        <v>909.07</v>
      </c>
    </row>
    <row r="3511" spans="1:8">
      <c r="A3511">
        <v>969.08</v>
      </c>
      <c r="B3511" s="19">
        <f>'[2]NP Inflow data'!F3511</f>
        <v>12.1537132650669</v>
      </c>
      <c r="C3511" s="13">
        <f t="shared" si="118"/>
        <v>12.1537132650669</v>
      </c>
      <c r="E3511">
        <v>909.08</v>
      </c>
      <c r="F3511" s="16">
        <f>'[2]NP Inflow data'!C3511</f>
        <v>15.643743003550201</v>
      </c>
      <c r="G3511" s="16">
        <f t="shared" si="117"/>
        <v>7.5453044835502006</v>
      </c>
      <c r="H3511">
        <v>909.08</v>
      </c>
    </row>
    <row r="3512" spans="1:8">
      <c r="A3512">
        <v>969.09</v>
      </c>
      <c r="B3512" s="19">
        <f>'[2]NP Inflow data'!F3512</f>
        <v>12.1743867885958</v>
      </c>
      <c r="C3512" s="13">
        <f t="shared" si="118"/>
        <v>12.1743867885958</v>
      </c>
      <c r="E3512">
        <v>909.09</v>
      </c>
      <c r="F3512" s="16">
        <f>'[2]NP Inflow data'!C3512</f>
        <v>15.6689604932686</v>
      </c>
      <c r="G3512" s="16">
        <f t="shared" si="117"/>
        <v>7.5705219732685993</v>
      </c>
      <c r="H3512">
        <v>909.09</v>
      </c>
    </row>
    <row r="3513" spans="1:8">
      <c r="A3513">
        <v>969.1</v>
      </c>
      <c r="B3513" s="19">
        <f>'[2]NP Inflow data'!F3513</f>
        <v>12.1950768087704</v>
      </c>
      <c r="C3513" s="13">
        <f t="shared" si="118"/>
        <v>12.1950768087704</v>
      </c>
      <c r="E3513">
        <v>909.1</v>
      </c>
      <c r="F3513" s="16">
        <f>'[2]NP Inflow data'!C3513</f>
        <v>15.6942091531162</v>
      </c>
      <c r="G3513" s="16">
        <f t="shared" si="117"/>
        <v>7.5957706331161994</v>
      </c>
      <c r="H3513">
        <v>909.1</v>
      </c>
    </row>
    <row r="3514" spans="1:8">
      <c r="A3514">
        <v>969.11</v>
      </c>
      <c r="B3514" s="19">
        <f>'[2]NP Inflow data'!F3514</f>
        <v>12.2157833117249</v>
      </c>
      <c r="C3514" s="13">
        <f t="shared" si="118"/>
        <v>12.2157833117249</v>
      </c>
      <c r="E3514">
        <v>909.11</v>
      </c>
      <c r="F3514" s="16">
        <f>'[2]NP Inflow data'!C3514</f>
        <v>15.7194887080136</v>
      </c>
      <c r="G3514" s="16">
        <f t="shared" si="117"/>
        <v>7.6210501880135997</v>
      </c>
      <c r="H3514">
        <v>909.11</v>
      </c>
    </row>
    <row r="3515" spans="1:8">
      <c r="A3515">
        <v>969.12</v>
      </c>
      <c r="B3515" s="19">
        <f>'[2]NP Inflow data'!F3515</f>
        <v>12.2365062835931</v>
      </c>
      <c r="C3515" s="13">
        <f t="shared" si="118"/>
        <v>12.2365062835931</v>
      </c>
      <c r="E3515">
        <v>909.12</v>
      </c>
      <c r="F3515" s="16">
        <f>'[2]NP Inflow data'!C3515</f>
        <v>15.744798882881099</v>
      </c>
      <c r="G3515" s="16">
        <f t="shared" si="117"/>
        <v>7.646360362881099</v>
      </c>
      <c r="H3515">
        <v>909.12</v>
      </c>
    </row>
    <row r="3516" spans="1:8">
      <c r="A3516">
        <v>969.13</v>
      </c>
      <c r="B3516" s="19">
        <f>'[2]NP Inflow data'!F3516</f>
        <v>12.257245710509199</v>
      </c>
      <c r="C3516" s="13">
        <f t="shared" si="118"/>
        <v>12.257245710509199</v>
      </c>
      <c r="E3516">
        <v>909.13</v>
      </c>
      <c r="F3516" s="16">
        <f>'[2]NP Inflow data'!C3516</f>
        <v>15.7701394026393</v>
      </c>
      <c r="G3516" s="16">
        <f t="shared" si="117"/>
        <v>7.6717008826392998</v>
      </c>
      <c r="H3516">
        <v>909.13</v>
      </c>
    </row>
    <row r="3517" spans="1:8">
      <c r="A3517">
        <v>969.14</v>
      </c>
      <c r="B3517" s="19">
        <f>'[2]NP Inflow data'!F3517</f>
        <v>12.278001578607199</v>
      </c>
      <c r="C3517" s="13">
        <f t="shared" si="118"/>
        <v>12.278001578607199</v>
      </c>
      <c r="E3517">
        <v>909.14</v>
      </c>
      <c r="F3517" s="16">
        <f>'[2]NP Inflow data'!C3517</f>
        <v>15.795509992208601</v>
      </c>
      <c r="G3517" s="16">
        <f t="shared" si="117"/>
        <v>7.6970714722086004</v>
      </c>
      <c r="H3517">
        <v>909.14</v>
      </c>
    </row>
    <row r="3518" spans="1:8">
      <c r="A3518">
        <v>969.15</v>
      </c>
      <c r="B3518" s="19">
        <f>'[2]NP Inflow data'!F3518</f>
        <v>12.2987738740211</v>
      </c>
      <c r="C3518" s="13">
        <f t="shared" si="118"/>
        <v>12.2987738740211</v>
      </c>
      <c r="E3518">
        <v>909.15</v>
      </c>
      <c r="F3518" s="16">
        <f>'[2]NP Inflow data'!C3518</f>
        <v>15.8209103765096</v>
      </c>
      <c r="G3518" s="16">
        <f t="shared" si="117"/>
        <v>7.7224718565095998</v>
      </c>
      <c r="H3518">
        <v>909.15</v>
      </c>
    </row>
    <row r="3519" spans="1:8">
      <c r="A3519">
        <v>969.16</v>
      </c>
      <c r="B3519" s="19">
        <f>'[2]NP Inflow data'!F3519</f>
        <v>12.319562582884901</v>
      </c>
      <c r="C3519" s="13">
        <f t="shared" si="118"/>
        <v>12.319562582884901</v>
      </c>
      <c r="E3519">
        <v>909.16</v>
      </c>
      <c r="F3519" s="16">
        <f>'[2]NP Inflow data'!C3519</f>
        <v>15.8463402804626</v>
      </c>
      <c r="G3519" s="16">
        <f t="shared" si="117"/>
        <v>7.7479017604626002</v>
      </c>
      <c r="H3519">
        <v>909.16</v>
      </c>
    </row>
    <row r="3520" spans="1:8">
      <c r="A3520">
        <v>969.17</v>
      </c>
      <c r="B3520" s="19">
        <f>'[2]NP Inflow data'!F3520</f>
        <v>12.340367691332601</v>
      </c>
      <c r="C3520" s="13">
        <f t="shared" si="118"/>
        <v>12.340367691332601</v>
      </c>
      <c r="E3520">
        <v>909.17</v>
      </c>
      <c r="F3520" s="16">
        <f>'[2]NP Inflow data'!C3520</f>
        <v>15.871799428988099</v>
      </c>
      <c r="G3520" s="16">
        <f t="shared" si="117"/>
        <v>7.7733609089880993</v>
      </c>
      <c r="H3520">
        <v>909.17</v>
      </c>
    </row>
    <row r="3521" spans="1:8">
      <c r="A3521">
        <v>969.18</v>
      </c>
      <c r="B3521" s="19">
        <f>'[2]NP Inflow data'!F3521</f>
        <v>12.3611891854984</v>
      </c>
      <c r="C3521" s="13">
        <f t="shared" si="118"/>
        <v>12.3611891854984</v>
      </c>
      <c r="E3521">
        <v>909.18</v>
      </c>
      <c r="F3521" s="16">
        <f>'[2]NP Inflow data'!C3521</f>
        <v>15.8972875470067</v>
      </c>
      <c r="G3521" s="16">
        <f t="shared" si="117"/>
        <v>7.7988490270066997</v>
      </c>
      <c r="H3521">
        <v>909.18</v>
      </c>
    </row>
    <row r="3522" spans="1:8">
      <c r="A3522">
        <v>969.19</v>
      </c>
      <c r="B3522" s="19">
        <f>'[2]NP Inflow data'!F3522</f>
        <v>12.382027051516401</v>
      </c>
      <c r="C3522" s="13">
        <f t="shared" si="118"/>
        <v>12.382027051516401</v>
      </c>
      <c r="E3522">
        <v>909.19</v>
      </c>
      <c r="F3522" s="16">
        <f>'[2]NP Inflow data'!C3522</f>
        <v>15.922804359439001</v>
      </c>
      <c r="G3522" s="16">
        <f t="shared" si="117"/>
        <v>7.8243658394390003</v>
      </c>
      <c r="H3522">
        <v>909.19</v>
      </c>
    </row>
    <row r="3523" spans="1:8">
      <c r="A3523">
        <v>969.2</v>
      </c>
      <c r="B3523" s="19">
        <f>'[2]NP Inflow data'!F3523</f>
        <v>12.4028812755201</v>
      </c>
      <c r="C3523" s="13">
        <f t="shared" si="118"/>
        <v>12.4028812755201</v>
      </c>
      <c r="E3523">
        <v>909.2</v>
      </c>
      <c r="F3523" s="16">
        <f>'[2]NP Inflow data'!C3523</f>
        <v>15.948349591205</v>
      </c>
      <c r="G3523" s="16">
        <f t="shared" si="117"/>
        <v>7.8499110712049998</v>
      </c>
      <c r="H3523">
        <v>909.2</v>
      </c>
    </row>
    <row r="3524" spans="1:8">
      <c r="A3524">
        <v>969.21</v>
      </c>
      <c r="B3524" s="19">
        <f>'[2]NP Inflow data'!F3524</f>
        <v>12.423751843644</v>
      </c>
      <c r="C3524" s="13">
        <f t="shared" si="118"/>
        <v>12.423751843644</v>
      </c>
      <c r="E3524">
        <v>909.21</v>
      </c>
      <c r="F3524" s="16">
        <f>'[2]NP Inflow data'!C3524</f>
        <v>15.9739229672254</v>
      </c>
      <c r="G3524" s="16">
        <f t="shared" si="117"/>
        <v>7.8754844472254</v>
      </c>
      <c r="H3524">
        <v>909.21</v>
      </c>
    </row>
    <row r="3525" spans="1:8">
      <c r="A3525">
        <v>969.22</v>
      </c>
      <c r="B3525" s="19">
        <f>'[2]NP Inflow data'!F3525</f>
        <v>12.444638742021899</v>
      </c>
      <c r="C3525" s="13">
        <f t="shared" si="118"/>
        <v>12.444638742021899</v>
      </c>
      <c r="E3525">
        <v>909.22</v>
      </c>
      <c r="F3525" s="16">
        <f>'[2]NP Inflow data'!C3525</f>
        <v>15.999524212420701</v>
      </c>
      <c r="G3525" s="16">
        <f t="shared" ref="G3525:G3588" si="119">F3525-$F$3103</f>
        <v>7.9010856924207005</v>
      </c>
      <c r="H3525">
        <v>909.22</v>
      </c>
    </row>
    <row r="3526" spans="1:8">
      <c r="A3526">
        <v>969.23</v>
      </c>
      <c r="B3526" s="19">
        <f>'[2]NP Inflow data'!F3526</f>
        <v>12.4655419567879</v>
      </c>
      <c r="C3526" s="13">
        <f t="shared" ref="C3526:C3589" si="120">B3526-$B$24</f>
        <v>12.4655419567879</v>
      </c>
      <c r="E3526">
        <v>909.23</v>
      </c>
      <c r="F3526" s="16">
        <f>'[2]NP Inflow data'!C3526</f>
        <v>16.025153051711399</v>
      </c>
      <c r="G3526" s="16">
        <f t="shared" si="119"/>
        <v>7.9267145317113989</v>
      </c>
      <c r="H3526">
        <v>909.23</v>
      </c>
    </row>
    <row r="3527" spans="1:8">
      <c r="A3527">
        <v>969.24</v>
      </c>
      <c r="B3527" s="19">
        <f>'[2]NP Inflow data'!F3527</f>
        <v>12.4864614740761</v>
      </c>
      <c r="C3527" s="13">
        <f t="shared" si="120"/>
        <v>12.4864614740761</v>
      </c>
      <c r="E3527">
        <v>909.24</v>
      </c>
      <c r="F3527" s="16">
        <f>'[2]NP Inflow data'!C3527</f>
        <v>16.050809210017899</v>
      </c>
      <c r="G3527" s="16">
        <f t="shared" si="119"/>
        <v>7.952370690017899</v>
      </c>
      <c r="H3527">
        <v>909.24</v>
      </c>
    </row>
    <row r="3528" spans="1:8">
      <c r="A3528">
        <v>969.25</v>
      </c>
      <c r="B3528" s="19">
        <f>'[2]NP Inflow data'!F3528</f>
        <v>12.5073972800205</v>
      </c>
      <c r="C3528" s="13">
        <f t="shared" si="120"/>
        <v>12.5073972800205</v>
      </c>
      <c r="E3528">
        <v>909.25</v>
      </c>
      <c r="F3528" s="16">
        <f>'[2]NP Inflow data'!C3528</f>
        <v>16.076492412260599</v>
      </c>
      <c r="G3528" s="16">
        <f t="shared" si="119"/>
        <v>7.9780538922605988</v>
      </c>
      <c r="H3528">
        <v>909.25</v>
      </c>
    </row>
    <row r="3529" spans="1:8">
      <c r="A3529">
        <v>969.26</v>
      </c>
      <c r="B3529" s="19">
        <f>'[2]NP Inflow data'!F3529</f>
        <v>12.528349360755</v>
      </c>
      <c r="C3529" s="13">
        <f t="shared" si="120"/>
        <v>12.528349360755</v>
      </c>
      <c r="E3529">
        <v>909.26</v>
      </c>
      <c r="F3529" s="16">
        <f>'[2]NP Inflow data'!C3529</f>
        <v>16.102202383360201</v>
      </c>
      <c r="G3529" s="16">
        <f t="shared" si="119"/>
        <v>8.0037638633602004</v>
      </c>
      <c r="H3529">
        <v>909.26</v>
      </c>
    </row>
    <row r="3530" spans="1:8">
      <c r="A3530">
        <v>969.27</v>
      </c>
      <c r="B3530" s="19">
        <f>'[2]NP Inflow data'!F3530</f>
        <v>12.5493177024138</v>
      </c>
      <c r="C3530" s="13">
        <f t="shared" si="120"/>
        <v>12.5493177024138</v>
      </c>
      <c r="E3530">
        <v>909.27</v>
      </c>
      <c r="F3530" s="16">
        <f>'[2]NP Inflow data'!C3530</f>
        <v>16.127938848237001</v>
      </c>
      <c r="G3530" s="16">
        <f t="shared" si="119"/>
        <v>8.0295003282370008</v>
      </c>
      <c r="H3530">
        <v>909.27</v>
      </c>
    </row>
    <row r="3531" spans="1:8">
      <c r="A3531">
        <v>969.28</v>
      </c>
      <c r="B3531" s="19">
        <f>'[2]NP Inflow data'!F3531</f>
        <v>12.570302291130799</v>
      </c>
      <c r="C3531" s="13">
        <f t="shared" si="120"/>
        <v>12.570302291130799</v>
      </c>
      <c r="E3531">
        <v>909.28</v>
      </c>
      <c r="F3531" s="16">
        <f>'[2]NP Inflow data'!C3531</f>
        <v>16.1537015318115</v>
      </c>
      <c r="G3531" s="16">
        <f t="shared" si="119"/>
        <v>8.0552630118114994</v>
      </c>
      <c r="H3531">
        <v>909.28</v>
      </c>
    </row>
    <row r="3532" spans="1:8">
      <c r="A3532">
        <v>969.29</v>
      </c>
      <c r="B3532" s="19">
        <f>'[2]NP Inflow data'!F3532</f>
        <v>12.5913031130401</v>
      </c>
      <c r="C3532" s="13">
        <f t="shared" si="120"/>
        <v>12.5913031130401</v>
      </c>
      <c r="E3532">
        <v>909.29</v>
      </c>
      <c r="F3532" s="16">
        <f>'[2]NP Inflow data'!C3532</f>
        <v>16.1794901590041</v>
      </c>
      <c r="G3532" s="16">
        <f t="shared" si="119"/>
        <v>8.0810516390040998</v>
      </c>
      <c r="H3532">
        <v>909.29</v>
      </c>
    </row>
    <row r="3533" spans="1:8">
      <c r="A3533">
        <v>969.3</v>
      </c>
      <c r="B3533" s="19">
        <f>'[2]NP Inflow data'!F3533</f>
        <v>12.6123201542758</v>
      </c>
      <c r="C3533" s="13">
        <f t="shared" si="120"/>
        <v>12.6123201542758</v>
      </c>
      <c r="E3533">
        <v>909.3</v>
      </c>
      <c r="F3533" s="16">
        <f>'[2]NP Inflow data'!C3533</f>
        <v>16.205304454735401</v>
      </c>
      <c r="G3533" s="16">
        <f t="shared" si="119"/>
        <v>8.1068659347354011</v>
      </c>
      <c r="H3533">
        <v>909.3</v>
      </c>
    </row>
    <row r="3534" spans="1:8">
      <c r="A3534">
        <v>969.31</v>
      </c>
      <c r="B3534" s="19">
        <f>'[2]NP Inflow data'!F3534</f>
        <v>12.6333534009717</v>
      </c>
      <c r="C3534" s="13">
        <f t="shared" si="120"/>
        <v>12.6333534009717</v>
      </c>
      <c r="E3534">
        <v>909.31</v>
      </c>
      <c r="F3534" s="16">
        <f>'[2]NP Inflow data'!C3534</f>
        <v>16.2311441439258</v>
      </c>
      <c r="G3534" s="16">
        <f t="shared" si="119"/>
        <v>8.1327056239257995</v>
      </c>
      <c r="H3534">
        <v>909.31</v>
      </c>
    </row>
    <row r="3535" spans="1:8">
      <c r="A3535">
        <v>969.32</v>
      </c>
      <c r="B3535" s="19">
        <f>'[2]NP Inflow data'!F3535</f>
        <v>12.6544028392622</v>
      </c>
      <c r="C3535" s="13">
        <f t="shared" si="120"/>
        <v>12.6544028392622</v>
      </c>
      <c r="E3535">
        <v>909.32</v>
      </c>
      <c r="F3535" s="16">
        <f>'[2]NP Inflow data'!C3535</f>
        <v>16.2570089514961</v>
      </c>
      <c r="G3535" s="16">
        <f t="shared" si="119"/>
        <v>8.1585704314961003</v>
      </c>
      <c r="H3535">
        <v>909.32</v>
      </c>
    </row>
    <row r="3536" spans="1:8">
      <c r="A3536">
        <v>969.33</v>
      </c>
      <c r="B3536" s="19">
        <f>'[2]NP Inflow data'!F3536</f>
        <v>12.6754684552809</v>
      </c>
      <c r="C3536" s="13">
        <f t="shared" si="120"/>
        <v>12.6754684552809</v>
      </c>
      <c r="E3536">
        <v>909.33</v>
      </c>
      <c r="F3536" s="16">
        <f>'[2]NP Inflow data'!C3536</f>
        <v>16.282898602366199</v>
      </c>
      <c r="G3536" s="16">
        <f t="shared" si="119"/>
        <v>8.1844600823661988</v>
      </c>
      <c r="H3536">
        <v>909.33</v>
      </c>
    </row>
    <row r="3537" spans="1:8">
      <c r="A3537">
        <v>969.34</v>
      </c>
      <c r="B3537" s="19">
        <f>'[2]NP Inflow data'!F3537</f>
        <v>12.696550235162</v>
      </c>
      <c r="C3537" s="13">
        <f t="shared" si="120"/>
        <v>12.696550235162</v>
      </c>
      <c r="E3537">
        <v>909.34</v>
      </c>
      <c r="F3537" s="16">
        <f>'[2]NP Inflow data'!C3537</f>
        <v>16.308812821456801</v>
      </c>
      <c r="G3537" s="16">
        <f t="shared" si="119"/>
        <v>8.2103743014568007</v>
      </c>
      <c r="H3537">
        <v>909.34</v>
      </c>
    </row>
    <row r="3538" spans="1:8">
      <c r="A3538">
        <v>969.35</v>
      </c>
      <c r="B3538" s="19">
        <f>'[2]NP Inflow data'!F3538</f>
        <v>12.717648165039501</v>
      </c>
      <c r="C3538" s="13">
        <f t="shared" si="120"/>
        <v>12.717648165039501</v>
      </c>
      <c r="E3538">
        <v>909.35</v>
      </c>
      <c r="F3538" s="16">
        <f>'[2]NP Inflow data'!C3538</f>
        <v>16.334751333688299</v>
      </c>
      <c r="G3538" s="16">
        <f t="shared" si="119"/>
        <v>8.2363128136882988</v>
      </c>
      <c r="H3538">
        <v>909.35</v>
      </c>
    </row>
    <row r="3539" spans="1:8">
      <c r="A3539">
        <v>969.36</v>
      </c>
      <c r="B3539" s="19">
        <f>'[2]NP Inflow data'!F3539</f>
        <v>12.738762231047501</v>
      </c>
      <c r="C3539" s="13">
        <f t="shared" si="120"/>
        <v>12.738762231047501</v>
      </c>
      <c r="E3539">
        <v>909.36</v>
      </c>
      <c r="F3539" s="16">
        <f>'[2]NP Inflow data'!C3539</f>
        <v>16.360713863981299</v>
      </c>
      <c r="G3539" s="16">
        <f t="shared" si="119"/>
        <v>8.2622753439812993</v>
      </c>
      <c r="H3539">
        <v>909.36</v>
      </c>
    </row>
    <row r="3540" spans="1:8">
      <c r="A3540">
        <v>969.37</v>
      </c>
      <c r="B3540" s="19">
        <f>'[2]NP Inflow data'!F3540</f>
        <v>12.75989241932</v>
      </c>
      <c r="C3540" s="13">
        <f t="shared" si="120"/>
        <v>12.75989241932</v>
      </c>
      <c r="E3540">
        <v>909.37</v>
      </c>
      <c r="F3540" s="16">
        <f>'[2]NP Inflow data'!C3540</f>
        <v>16.386700137256302</v>
      </c>
      <c r="G3540" s="16">
        <f t="shared" si="119"/>
        <v>8.2882616172563015</v>
      </c>
      <c r="H3540">
        <v>909.37</v>
      </c>
    </row>
    <row r="3541" spans="1:8">
      <c r="A3541">
        <v>969.38</v>
      </c>
      <c r="B3541" s="19">
        <f>'[2]NP Inflow data'!F3541</f>
        <v>12.781038715991</v>
      </c>
      <c r="C3541" s="13">
        <f t="shared" si="120"/>
        <v>12.781038715991</v>
      </c>
      <c r="E3541">
        <v>909.38</v>
      </c>
      <c r="F3541" s="16">
        <f>'[2]NP Inflow data'!C3541</f>
        <v>16.412709878433599</v>
      </c>
      <c r="G3541" s="16">
        <f t="shared" si="119"/>
        <v>8.314271358433599</v>
      </c>
      <c r="H3541">
        <v>909.38</v>
      </c>
    </row>
    <row r="3542" spans="1:8">
      <c r="A3542">
        <v>969.39</v>
      </c>
      <c r="B3542" s="19">
        <f>'[2]NP Inflow data'!F3542</f>
        <v>12.8022011071946</v>
      </c>
      <c r="C3542" s="13">
        <f t="shared" si="120"/>
        <v>12.8022011071946</v>
      </c>
      <c r="E3542">
        <v>909.39</v>
      </c>
      <c r="F3542" s="16">
        <f>'[2]NP Inflow data'!C3542</f>
        <v>16.438742812433802</v>
      </c>
      <c r="G3542" s="16">
        <f t="shared" si="119"/>
        <v>8.3403042924338013</v>
      </c>
      <c r="H3542">
        <v>909.39</v>
      </c>
    </row>
    <row r="3543" spans="1:8">
      <c r="A3543">
        <v>969.4</v>
      </c>
      <c r="B3543" s="19">
        <f>'[2]NP Inflow data'!F3543</f>
        <v>12.823379579064699</v>
      </c>
      <c r="C3543" s="13">
        <f t="shared" si="120"/>
        <v>12.823379579064699</v>
      </c>
      <c r="E3543">
        <v>909.4</v>
      </c>
      <c r="F3543" s="16">
        <f>'[2]NP Inflow data'!C3543</f>
        <v>16.464798664177401</v>
      </c>
      <c r="G3543" s="16">
        <f t="shared" si="119"/>
        <v>8.3663601441774009</v>
      </c>
      <c r="H3543">
        <v>909.4</v>
      </c>
    </row>
    <row r="3544" spans="1:8">
      <c r="A3544">
        <v>969.41</v>
      </c>
      <c r="B3544" s="19">
        <f>'[2]NP Inflow data'!F3544</f>
        <v>12.8445741177354</v>
      </c>
      <c r="C3544" s="13">
        <f t="shared" si="120"/>
        <v>12.8445741177354</v>
      </c>
      <c r="E3544">
        <v>909.41</v>
      </c>
      <c r="F3544" s="16">
        <f>'[2]NP Inflow data'!C3544</f>
        <v>16.490877158584802</v>
      </c>
      <c r="G3544" s="16">
        <f t="shared" si="119"/>
        <v>8.3924386385848013</v>
      </c>
      <c r="H3544">
        <v>909.41</v>
      </c>
    </row>
    <row r="3545" spans="1:8">
      <c r="A3545">
        <v>969.42</v>
      </c>
      <c r="B3545" s="19">
        <f>'[2]NP Inflow data'!F3545</f>
        <v>12.865784709340801</v>
      </c>
      <c r="C3545" s="13">
        <f t="shared" si="120"/>
        <v>12.865784709340801</v>
      </c>
      <c r="E3545">
        <v>909.42</v>
      </c>
      <c r="F3545" s="16">
        <f>'[2]NP Inflow data'!C3545</f>
        <v>16.516978020576399</v>
      </c>
      <c r="G3545" s="16">
        <f t="shared" si="119"/>
        <v>8.418539500576399</v>
      </c>
      <c r="H3545">
        <v>909.42</v>
      </c>
    </row>
    <row r="3546" spans="1:8">
      <c r="A3546">
        <v>969.43</v>
      </c>
      <c r="B3546" s="19">
        <f>'[2]NP Inflow data'!F3546</f>
        <v>12.8870113400148</v>
      </c>
      <c r="C3546" s="13">
        <f t="shared" si="120"/>
        <v>12.8870113400148</v>
      </c>
      <c r="E3546">
        <v>909.43</v>
      </c>
      <c r="F3546" s="16">
        <f>'[2]NP Inflow data'!C3546</f>
        <v>16.5431009750728</v>
      </c>
      <c r="G3546" s="16">
        <f t="shared" si="119"/>
        <v>8.4446624550728</v>
      </c>
      <c r="H3546">
        <v>909.43</v>
      </c>
    </row>
    <row r="3547" spans="1:8">
      <c r="A3547">
        <v>969.44</v>
      </c>
      <c r="B3547" s="19">
        <f>'[2]NP Inflow data'!F3547</f>
        <v>12.9082539958917</v>
      </c>
      <c r="C3547" s="13">
        <f t="shared" si="120"/>
        <v>12.9082539958917</v>
      </c>
      <c r="E3547">
        <v>909.44</v>
      </c>
      <c r="F3547" s="16">
        <f>'[2]NP Inflow data'!C3547</f>
        <v>16.569245746994699</v>
      </c>
      <c r="G3547" s="16">
        <f t="shared" si="119"/>
        <v>8.4708072269946992</v>
      </c>
      <c r="H3547">
        <v>909.44</v>
      </c>
    </row>
    <row r="3548" spans="1:8">
      <c r="A3548">
        <v>969.45</v>
      </c>
      <c r="B3548" s="19">
        <f>'[2]NP Inflow data'!F3548</f>
        <v>12.929512663105101</v>
      </c>
      <c r="C3548" s="13">
        <f t="shared" si="120"/>
        <v>12.929512663105101</v>
      </c>
      <c r="E3548">
        <v>909.45</v>
      </c>
      <c r="F3548" s="16">
        <f>'[2]NP Inflow data'!C3548</f>
        <v>16.5954120612619</v>
      </c>
      <c r="G3548" s="16">
        <f t="shared" si="119"/>
        <v>8.4969735412618999</v>
      </c>
      <c r="H3548">
        <v>909.45</v>
      </c>
    </row>
    <row r="3549" spans="1:8">
      <c r="A3549">
        <v>969.46</v>
      </c>
      <c r="B3549" s="19">
        <f>'[2]NP Inflow data'!F3549</f>
        <v>12.9507873277892</v>
      </c>
      <c r="C3549" s="13">
        <f t="shared" si="120"/>
        <v>12.9507873277892</v>
      </c>
      <c r="E3549">
        <v>909.46</v>
      </c>
      <c r="F3549" s="16">
        <f>'[2]NP Inflow data'!C3549</f>
        <v>16.621599642795399</v>
      </c>
      <c r="G3549" s="16">
        <f t="shared" si="119"/>
        <v>8.5231611227953987</v>
      </c>
      <c r="H3549">
        <v>909.46</v>
      </c>
    </row>
    <row r="3550" spans="1:8">
      <c r="A3550">
        <v>969.47</v>
      </c>
      <c r="B3550" s="19">
        <f>'[2]NP Inflow data'!F3550</f>
        <v>12.972077976078101</v>
      </c>
      <c r="C3550" s="13">
        <f t="shared" si="120"/>
        <v>12.972077976078101</v>
      </c>
      <c r="E3550">
        <v>909.47</v>
      </c>
      <c r="F3550" s="16">
        <f>'[2]NP Inflow data'!C3550</f>
        <v>16.647808216515401</v>
      </c>
      <c r="G3550" s="16">
        <f t="shared" si="119"/>
        <v>8.5493696965154005</v>
      </c>
      <c r="H3550">
        <v>909.47</v>
      </c>
    </row>
    <row r="3551" spans="1:8">
      <c r="A3551">
        <v>969.48</v>
      </c>
      <c r="B3551" s="19">
        <f>'[2]NP Inflow data'!F3551</f>
        <v>12.9933845941058</v>
      </c>
      <c r="C3551" s="13">
        <f t="shared" si="120"/>
        <v>12.9933845941058</v>
      </c>
      <c r="E3551">
        <v>909.48</v>
      </c>
      <c r="F3551" s="16">
        <f>'[2]NP Inflow data'!C3551</f>
        <v>16.6740375073426</v>
      </c>
      <c r="G3551" s="16">
        <f t="shared" si="119"/>
        <v>8.5755989873426</v>
      </c>
      <c r="H3551">
        <v>909.48</v>
      </c>
    </row>
    <row r="3552" spans="1:8">
      <c r="A3552">
        <v>969.49</v>
      </c>
      <c r="B3552" s="19">
        <f>'[2]NP Inflow data'!F3552</f>
        <v>13.0147071680063</v>
      </c>
      <c r="C3552" s="13">
        <f t="shared" si="120"/>
        <v>13.0147071680063</v>
      </c>
      <c r="E3552">
        <v>909.49</v>
      </c>
      <c r="F3552" s="16">
        <f>'[2]NP Inflow data'!C3552</f>
        <v>16.700287240197301</v>
      </c>
      <c r="G3552" s="16">
        <f t="shared" si="119"/>
        <v>8.6018487201973013</v>
      </c>
      <c r="H3552">
        <v>909.49</v>
      </c>
    </row>
    <row r="3553" spans="1:8">
      <c r="A3553">
        <v>969.5</v>
      </c>
      <c r="B3553" s="19">
        <f>'[2]NP Inflow data'!F3553</f>
        <v>13.036045683913599</v>
      </c>
      <c r="C3553" s="13">
        <f t="shared" si="120"/>
        <v>13.036045683913599</v>
      </c>
      <c r="E3553">
        <v>909.5</v>
      </c>
      <c r="F3553" s="16">
        <f>'[2]NP Inflow data'!C3553</f>
        <v>16.726557140000001</v>
      </c>
      <c r="G3553" s="16">
        <f t="shared" si="119"/>
        <v>8.6281186200000004</v>
      </c>
      <c r="H3553">
        <v>909.5</v>
      </c>
    </row>
    <row r="3554" spans="1:8">
      <c r="A3554">
        <v>969.51</v>
      </c>
      <c r="B3554" s="19">
        <f>'[2]NP Inflow data'!F3554</f>
        <v>13.057400127961801</v>
      </c>
      <c r="C3554" s="13">
        <f t="shared" si="120"/>
        <v>13.057400127961801</v>
      </c>
      <c r="E3554">
        <v>909.51</v>
      </c>
      <c r="F3554" s="16">
        <f>'[2]NP Inflow data'!C3554</f>
        <v>16.752846989834001</v>
      </c>
      <c r="G3554" s="16">
        <f t="shared" si="119"/>
        <v>8.6544084698340011</v>
      </c>
      <c r="H3554">
        <v>909.51</v>
      </c>
    </row>
    <row r="3555" spans="1:8">
      <c r="A3555">
        <v>969.52</v>
      </c>
      <c r="B3555" s="19">
        <f>'[2]NP Inflow data'!F3555</f>
        <v>13.078770486284901</v>
      </c>
      <c r="C3555" s="13">
        <f t="shared" si="120"/>
        <v>13.078770486284901</v>
      </c>
      <c r="E3555">
        <v>909.52</v>
      </c>
      <c r="F3555" s="16">
        <f>'[2]NP Inflow data'!C3555</f>
        <v>16.7791568054338</v>
      </c>
      <c r="G3555" s="16">
        <f t="shared" si="119"/>
        <v>8.6807182854337999</v>
      </c>
      <c r="H3555">
        <v>909.52</v>
      </c>
    </row>
    <row r="3556" spans="1:8">
      <c r="A3556">
        <v>969.53</v>
      </c>
      <c r="B3556" s="19">
        <f>'[2]NP Inflow data'!F3556</f>
        <v>13.100156745016999</v>
      </c>
      <c r="C3556" s="13">
        <f t="shared" si="120"/>
        <v>13.100156745016999</v>
      </c>
      <c r="E3556">
        <v>909.53</v>
      </c>
      <c r="F3556" s="16">
        <f>'[2]NP Inflow data'!C3556</f>
        <v>16.805486660696399</v>
      </c>
      <c r="G3556" s="16">
        <f t="shared" si="119"/>
        <v>8.7070481406963989</v>
      </c>
      <c r="H3556">
        <v>909.53</v>
      </c>
    </row>
    <row r="3557" spans="1:8">
      <c r="A3557">
        <v>969.54</v>
      </c>
      <c r="B3557" s="19">
        <f>'[2]NP Inflow data'!F3557</f>
        <v>13.121558890291899</v>
      </c>
      <c r="C3557" s="13">
        <f t="shared" si="120"/>
        <v>13.121558890291899</v>
      </c>
      <c r="E3557">
        <v>909.54</v>
      </c>
      <c r="F3557" s="16">
        <f>'[2]NP Inflow data'!C3557</f>
        <v>16.831836629519199</v>
      </c>
      <c r="G3557" s="16">
        <f t="shared" si="119"/>
        <v>8.7333981095191984</v>
      </c>
      <c r="H3557">
        <v>909.54</v>
      </c>
    </row>
    <row r="3558" spans="1:8">
      <c r="A3558">
        <v>969.55</v>
      </c>
      <c r="B3558" s="19">
        <f>'[2]NP Inflow data'!F3558</f>
        <v>13.142976908243901</v>
      </c>
      <c r="C3558" s="13">
        <f t="shared" si="120"/>
        <v>13.142976908243901</v>
      </c>
      <c r="E3558">
        <v>909.55</v>
      </c>
      <c r="F3558" s="16">
        <f>'[2]NP Inflow data'!C3558</f>
        <v>16.8582067857993</v>
      </c>
      <c r="G3558" s="16">
        <f t="shared" si="119"/>
        <v>8.7597682657993001</v>
      </c>
      <c r="H3558">
        <v>909.55</v>
      </c>
    </row>
    <row r="3559" spans="1:8">
      <c r="A3559">
        <v>969.56</v>
      </c>
      <c r="B3559" s="19">
        <f>'[2]NP Inflow data'!F3559</f>
        <v>13.164410785006799</v>
      </c>
      <c r="C3559" s="13">
        <f t="shared" si="120"/>
        <v>13.164410785006799</v>
      </c>
      <c r="E3559">
        <v>909.56</v>
      </c>
      <c r="F3559" s="16">
        <f>'[2]NP Inflow data'!C3559</f>
        <v>16.884597203434001</v>
      </c>
      <c r="G3559" s="16">
        <f t="shared" si="119"/>
        <v>8.7861586834340013</v>
      </c>
      <c r="H3559">
        <v>909.56</v>
      </c>
    </row>
    <row r="3560" spans="1:8">
      <c r="A3560">
        <v>969.57</v>
      </c>
      <c r="B3560" s="19">
        <f>'[2]NP Inflow data'!F3560</f>
        <v>13.1858605067151</v>
      </c>
      <c r="C3560" s="13">
        <f t="shared" si="120"/>
        <v>13.1858605067151</v>
      </c>
      <c r="E3560">
        <v>909.57</v>
      </c>
      <c r="F3560" s="16">
        <f>'[2]NP Inflow data'!C3560</f>
        <v>16.911007956320699</v>
      </c>
      <c r="G3560" s="16">
        <f t="shared" si="119"/>
        <v>8.8125694363206986</v>
      </c>
      <c r="H3560">
        <v>909.57</v>
      </c>
    </row>
    <row r="3561" spans="1:8">
      <c r="A3561">
        <v>969.58</v>
      </c>
      <c r="B3561" s="19">
        <f>'[2]NP Inflow data'!F3561</f>
        <v>13.207326059502099</v>
      </c>
      <c r="C3561" s="13">
        <f t="shared" si="120"/>
        <v>13.207326059502099</v>
      </c>
      <c r="E3561">
        <v>909.58</v>
      </c>
      <c r="F3561" s="16">
        <f>'[2]NP Inflow data'!C3561</f>
        <v>16.937439118356099</v>
      </c>
      <c r="G3561" s="16">
        <f t="shared" si="119"/>
        <v>8.8390005983560993</v>
      </c>
      <c r="H3561">
        <v>909.58</v>
      </c>
    </row>
    <row r="3562" spans="1:8">
      <c r="A3562">
        <v>969.59</v>
      </c>
      <c r="B3562" s="19">
        <f>'[2]NP Inflow data'!F3562</f>
        <v>13.228807429502201</v>
      </c>
      <c r="C3562" s="13">
        <f t="shared" si="120"/>
        <v>13.228807429502201</v>
      </c>
      <c r="E3562">
        <v>909.59</v>
      </c>
      <c r="F3562" s="16">
        <f>'[2]NP Inflow data'!C3562</f>
        <v>16.9638907634376</v>
      </c>
      <c r="G3562" s="16">
        <f t="shared" si="119"/>
        <v>8.8654522434376002</v>
      </c>
      <c r="H3562">
        <v>909.59</v>
      </c>
    </row>
    <row r="3563" spans="1:8">
      <c r="A3563">
        <v>969.6</v>
      </c>
      <c r="B3563" s="19">
        <f>'[2]NP Inflow data'!F3563</f>
        <v>13.2503046028495</v>
      </c>
      <c r="C3563" s="13">
        <f t="shared" si="120"/>
        <v>13.2503046028495</v>
      </c>
      <c r="E3563">
        <v>909.6</v>
      </c>
      <c r="F3563" s="16">
        <f>'[2]NP Inflow data'!C3563</f>
        <v>16.990362965462602</v>
      </c>
      <c r="G3563" s="16">
        <f t="shared" si="119"/>
        <v>8.8919244454626014</v>
      </c>
      <c r="H3563">
        <v>909.6</v>
      </c>
    </row>
    <row r="3564" spans="1:8">
      <c r="A3564">
        <v>969.61</v>
      </c>
      <c r="B3564" s="19">
        <f>'[2]NP Inflow data'!F3564</f>
        <v>13.2718175656779</v>
      </c>
      <c r="C3564" s="13">
        <f t="shared" si="120"/>
        <v>13.2718175656779</v>
      </c>
      <c r="E3564">
        <v>909.61</v>
      </c>
      <c r="F3564" s="16">
        <f>'[2]NP Inflow data'!C3564</f>
        <v>17.016855798328098</v>
      </c>
      <c r="G3564" s="16">
        <f t="shared" si="119"/>
        <v>8.9184172783280982</v>
      </c>
      <c r="H3564">
        <v>909.61</v>
      </c>
    </row>
    <row r="3565" spans="1:8">
      <c r="A3565">
        <v>969.62</v>
      </c>
      <c r="B3565" s="19">
        <f>'[2]NP Inflow data'!F3565</f>
        <v>13.2933463041214</v>
      </c>
      <c r="C3565" s="13">
        <f t="shared" si="120"/>
        <v>13.2933463041214</v>
      </c>
      <c r="E3565">
        <v>909.62</v>
      </c>
      <c r="F3565" s="16">
        <f>'[2]NP Inflow data'!C3565</f>
        <v>17.043369335931501</v>
      </c>
      <c r="G3565" s="16">
        <f t="shared" si="119"/>
        <v>8.9449308159315013</v>
      </c>
      <c r="H3565">
        <v>909.62</v>
      </c>
    </row>
    <row r="3566" spans="1:8">
      <c r="A3566">
        <v>969.63</v>
      </c>
      <c r="B3566" s="19">
        <f>'[2]NP Inflow data'!F3566</f>
        <v>13.3148908043141</v>
      </c>
      <c r="C3566" s="13">
        <f t="shared" si="120"/>
        <v>13.3148908043141</v>
      </c>
      <c r="E3566">
        <v>909.63</v>
      </c>
      <c r="F3566" s="16">
        <f>'[2]NP Inflow data'!C3566</f>
        <v>17.069903652169799</v>
      </c>
      <c r="G3566" s="16">
        <f t="shared" si="119"/>
        <v>8.9714651321697989</v>
      </c>
      <c r="H3566">
        <v>909.63</v>
      </c>
    </row>
    <row r="3567" spans="1:8">
      <c r="A3567">
        <v>969.64</v>
      </c>
      <c r="B3567" s="19">
        <f>'[2]NP Inflow data'!F3567</f>
        <v>13.3364510523901</v>
      </c>
      <c r="C3567" s="13">
        <f t="shared" si="120"/>
        <v>13.3364510523901</v>
      </c>
      <c r="E3567">
        <v>909.64</v>
      </c>
      <c r="F3567" s="16">
        <f>'[2]NP Inflow data'!C3567</f>
        <v>17.096458820940398</v>
      </c>
      <c r="G3567" s="16">
        <f t="shared" si="119"/>
        <v>8.9980203009403983</v>
      </c>
      <c r="H3567">
        <v>909.64</v>
      </c>
    </row>
    <row r="3568" spans="1:8">
      <c r="A3568">
        <v>969.65</v>
      </c>
      <c r="B3568" s="19">
        <f>'[2]NP Inflow data'!F3568</f>
        <v>13.3580270344833</v>
      </c>
      <c r="C3568" s="13">
        <f t="shared" si="120"/>
        <v>13.3580270344833</v>
      </c>
      <c r="E3568">
        <v>909.65</v>
      </c>
      <c r="F3568" s="16">
        <f>'[2]NP Inflow data'!C3568</f>
        <v>17.123034916140401</v>
      </c>
      <c r="G3568" s="16">
        <f t="shared" si="119"/>
        <v>9.0245963961404012</v>
      </c>
      <c r="H3568">
        <v>909.65</v>
      </c>
    </row>
    <row r="3569" spans="1:8">
      <c r="A3569">
        <v>969.66</v>
      </c>
      <c r="B3569" s="19">
        <f>'[2]NP Inflow data'!F3569</f>
        <v>13.3796187367277</v>
      </c>
      <c r="C3569" s="13">
        <f t="shared" si="120"/>
        <v>13.3796187367277</v>
      </c>
      <c r="E3569">
        <v>909.66</v>
      </c>
      <c r="F3569" s="16">
        <f>'[2]NP Inflow data'!C3569</f>
        <v>17.149632011667101</v>
      </c>
      <c r="G3569" s="16">
        <f t="shared" si="119"/>
        <v>9.0511934916671013</v>
      </c>
      <c r="H3569">
        <v>909.66</v>
      </c>
    </row>
    <row r="3570" spans="1:8">
      <c r="A3570">
        <v>969.67</v>
      </c>
      <c r="B3570" s="19">
        <f>'[2]NP Inflow data'!F3570</f>
        <v>13.4012261452575</v>
      </c>
      <c r="C3570" s="13">
        <f t="shared" si="120"/>
        <v>13.4012261452575</v>
      </c>
      <c r="E3570">
        <v>909.67</v>
      </c>
      <c r="F3570" s="16">
        <f>'[2]NP Inflow data'!C3570</f>
        <v>17.176250181417601</v>
      </c>
      <c r="G3570" s="16">
        <f t="shared" si="119"/>
        <v>9.0778116614176003</v>
      </c>
      <c r="H3570">
        <v>909.67</v>
      </c>
    </row>
    <row r="3571" spans="1:8">
      <c r="A3571">
        <v>969.68</v>
      </c>
      <c r="B3571" s="19">
        <f>'[2]NP Inflow data'!F3571</f>
        <v>13.422849246206599</v>
      </c>
      <c r="C3571" s="13">
        <f t="shared" si="120"/>
        <v>13.422849246206599</v>
      </c>
      <c r="E3571">
        <v>909.68</v>
      </c>
      <c r="F3571" s="16">
        <f>'[2]NP Inflow data'!C3571</f>
        <v>17.2028894992891</v>
      </c>
      <c r="G3571" s="16">
        <f t="shared" si="119"/>
        <v>9.1044509792890995</v>
      </c>
      <c r="H3571">
        <v>909.68</v>
      </c>
    </row>
    <row r="3572" spans="1:8">
      <c r="A3572">
        <v>969.69</v>
      </c>
      <c r="B3572" s="19">
        <f>'[2]NP Inflow data'!F3572</f>
        <v>13.444488025709299</v>
      </c>
      <c r="C3572" s="13">
        <f t="shared" si="120"/>
        <v>13.444488025709299</v>
      </c>
      <c r="E3572">
        <v>909.69</v>
      </c>
      <c r="F3572" s="16">
        <f>'[2]NP Inflow data'!C3572</f>
        <v>17.229550039179198</v>
      </c>
      <c r="G3572" s="16">
        <f t="shared" si="119"/>
        <v>9.1311115191791981</v>
      </c>
      <c r="H3572">
        <v>909.69</v>
      </c>
    </row>
    <row r="3573" spans="1:8">
      <c r="A3573">
        <v>969.7</v>
      </c>
      <c r="B3573" s="19">
        <f>'[2]NP Inflow data'!F3573</f>
        <v>13.466142469899101</v>
      </c>
      <c r="C3573" s="13">
        <f t="shared" si="120"/>
        <v>13.466142469899101</v>
      </c>
      <c r="E3573">
        <v>909.7</v>
      </c>
      <c r="F3573" s="16">
        <f>'[2]NP Inflow data'!C3573</f>
        <v>17.256231874984501</v>
      </c>
      <c r="G3573" s="16">
        <f t="shared" si="119"/>
        <v>9.1577933549845003</v>
      </c>
      <c r="H3573">
        <v>909.7</v>
      </c>
    </row>
    <row r="3574" spans="1:8">
      <c r="A3574">
        <v>969.71</v>
      </c>
      <c r="B3574" s="19">
        <f>'[2]NP Inflow data'!F3574</f>
        <v>13.487812564910399</v>
      </c>
      <c r="C3574" s="13">
        <f t="shared" si="120"/>
        <v>13.487812564910399</v>
      </c>
      <c r="E3574">
        <v>909.71</v>
      </c>
      <c r="F3574" s="16">
        <f>'[2]NP Inflow data'!C3574</f>
        <v>17.282935080602499</v>
      </c>
      <c r="G3574" s="16">
        <f t="shared" si="119"/>
        <v>9.1844965606024989</v>
      </c>
      <c r="H3574">
        <v>909.71</v>
      </c>
    </row>
    <row r="3575" spans="1:8">
      <c r="A3575">
        <v>969.72</v>
      </c>
      <c r="B3575" s="19">
        <f>'[2]NP Inflow data'!F3575</f>
        <v>13.5094982968771</v>
      </c>
      <c r="C3575" s="13">
        <f t="shared" si="120"/>
        <v>13.5094982968771</v>
      </c>
      <c r="E3575">
        <v>909.72</v>
      </c>
      <c r="F3575" s="16">
        <f>'[2]NP Inflow data'!C3575</f>
        <v>17.309659729930399</v>
      </c>
      <c r="G3575" s="16">
        <f t="shared" si="119"/>
        <v>9.2112212099303985</v>
      </c>
      <c r="H3575">
        <v>909.72</v>
      </c>
    </row>
    <row r="3576" spans="1:8">
      <c r="A3576">
        <v>969.73</v>
      </c>
      <c r="B3576" s="19">
        <f>'[2]NP Inflow data'!F3576</f>
        <v>13.5311996519332</v>
      </c>
      <c r="C3576" s="13">
        <f t="shared" si="120"/>
        <v>13.5311996519332</v>
      </c>
      <c r="E3576">
        <v>909.73</v>
      </c>
      <c r="F3576" s="16">
        <f>'[2]NP Inflow data'!C3576</f>
        <v>17.336405896865401</v>
      </c>
      <c r="G3576" s="16">
        <f t="shared" si="119"/>
        <v>9.2379673768654005</v>
      </c>
      <c r="H3576">
        <v>909.73</v>
      </c>
    </row>
    <row r="3577" spans="1:8">
      <c r="A3577">
        <v>969.74</v>
      </c>
      <c r="B3577" s="19">
        <f>'[2]NP Inflow data'!F3577</f>
        <v>13.5529166162128</v>
      </c>
      <c r="C3577" s="13">
        <f t="shared" si="120"/>
        <v>13.5529166162128</v>
      </c>
      <c r="E3577">
        <v>909.74</v>
      </c>
      <c r="F3577" s="16">
        <f>'[2]NP Inflow data'!C3577</f>
        <v>17.363173655304699</v>
      </c>
      <c r="G3577" s="16">
        <f t="shared" si="119"/>
        <v>9.2647351353046989</v>
      </c>
      <c r="H3577">
        <v>909.74</v>
      </c>
    </row>
    <row r="3578" spans="1:8">
      <c r="A3578">
        <v>969.75</v>
      </c>
      <c r="B3578" s="19">
        <f>'[2]NP Inflow data'!F3578</f>
        <v>13.57464917585</v>
      </c>
      <c r="C3578" s="13">
        <f t="shared" si="120"/>
        <v>13.57464917585</v>
      </c>
      <c r="E3578">
        <v>909.75</v>
      </c>
      <c r="F3578" s="16">
        <f>'[2]NP Inflow data'!C3578</f>
        <v>17.389963079145598</v>
      </c>
      <c r="G3578" s="16">
        <f t="shared" si="119"/>
        <v>9.2915245591455982</v>
      </c>
      <c r="H3578">
        <v>909.75</v>
      </c>
    </row>
    <row r="3579" spans="1:8">
      <c r="A3579">
        <v>969.76</v>
      </c>
      <c r="B3579" s="19">
        <f>'[2]NP Inflow data'!F3579</f>
        <v>13.596397316978599</v>
      </c>
      <c r="C3579" s="13">
        <f t="shared" si="120"/>
        <v>13.596397316978599</v>
      </c>
      <c r="E3579">
        <v>909.76</v>
      </c>
      <c r="F3579" s="16">
        <f>'[2]NP Inflow data'!C3579</f>
        <v>17.416774242285101</v>
      </c>
      <c r="G3579" s="16">
        <f t="shared" si="119"/>
        <v>9.3183357222851004</v>
      </c>
      <c r="H3579">
        <v>909.76</v>
      </c>
    </row>
    <row r="3580" spans="1:8">
      <c r="A3580">
        <v>969.77</v>
      </c>
      <c r="B3580" s="19">
        <f>'[2]NP Inflow data'!F3580</f>
        <v>13.618161025732901</v>
      </c>
      <c r="C3580" s="13">
        <f t="shared" si="120"/>
        <v>13.618161025732901</v>
      </c>
      <c r="E3580">
        <v>909.77</v>
      </c>
      <c r="F3580" s="16">
        <f>'[2]NP Inflow data'!C3580</f>
        <v>17.443607218620599</v>
      </c>
      <c r="G3580" s="16">
        <f t="shared" si="119"/>
        <v>9.3451686986205988</v>
      </c>
      <c r="H3580">
        <v>909.77</v>
      </c>
    </row>
    <row r="3581" spans="1:8">
      <c r="A3581">
        <v>969.78</v>
      </c>
      <c r="B3581" s="19">
        <f>'[2]NP Inflow data'!F3581</f>
        <v>13.6399402882467</v>
      </c>
      <c r="C3581" s="13">
        <f t="shared" si="120"/>
        <v>13.6399402882467</v>
      </c>
      <c r="E3581">
        <v>909.78</v>
      </c>
      <c r="F3581" s="16">
        <f>'[2]NP Inflow data'!C3581</f>
        <v>17.470462082049298</v>
      </c>
      <c r="G3581" s="16">
        <f t="shared" si="119"/>
        <v>9.3720235620492982</v>
      </c>
      <c r="H3581">
        <v>909.78</v>
      </c>
    </row>
    <row r="3582" spans="1:8">
      <c r="A3582">
        <v>969.79</v>
      </c>
      <c r="B3582" s="19">
        <f>'[2]NP Inflow data'!F3582</f>
        <v>13.661735090654201</v>
      </c>
      <c r="C3582" s="13">
        <f t="shared" si="120"/>
        <v>13.661735090654201</v>
      </c>
      <c r="E3582">
        <v>909.79</v>
      </c>
      <c r="F3582" s="16">
        <f>'[2]NP Inflow data'!C3582</f>
        <v>17.4973389064683</v>
      </c>
      <c r="G3582" s="16">
        <f t="shared" si="119"/>
        <v>9.3989003864683003</v>
      </c>
      <c r="H3582">
        <v>909.79</v>
      </c>
    </row>
    <row r="3583" spans="1:8">
      <c r="A3583">
        <v>969.8</v>
      </c>
      <c r="B3583" s="19">
        <f>'[2]NP Inflow data'!F3583</f>
        <v>13.683545419089301</v>
      </c>
      <c r="C3583" s="13">
        <f t="shared" si="120"/>
        <v>13.683545419089301</v>
      </c>
      <c r="E3583">
        <v>909.8</v>
      </c>
      <c r="F3583" s="16">
        <f>'[2]NP Inflow data'!C3583</f>
        <v>17.524237765774899</v>
      </c>
      <c r="G3583" s="16">
        <f t="shared" si="119"/>
        <v>9.4257992457748987</v>
      </c>
      <c r="H3583">
        <v>909.8</v>
      </c>
    </row>
    <row r="3584" spans="1:8">
      <c r="A3584">
        <v>969.81</v>
      </c>
      <c r="B3584" s="19">
        <f>'[2]NP Inflow data'!F3584</f>
        <v>13.7053712596861</v>
      </c>
      <c r="C3584" s="13">
        <f t="shared" si="120"/>
        <v>13.7053712596861</v>
      </c>
      <c r="E3584">
        <v>909.81</v>
      </c>
      <c r="F3584" s="16">
        <f>'[2]NP Inflow data'!C3584</f>
        <v>17.551158733866298</v>
      </c>
      <c r="G3584" s="16">
        <f t="shared" si="119"/>
        <v>9.4527202138662982</v>
      </c>
      <c r="H3584">
        <v>909.81</v>
      </c>
    </row>
    <row r="3585" spans="1:8">
      <c r="A3585">
        <v>969.82</v>
      </c>
      <c r="B3585" s="19">
        <f>'[2]NP Inflow data'!F3585</f>
        <v>13.7272125985788</v>
      </c>
      <c r="C3585" s="13">
        <f t="shared" si="120"/>
        <v>13.7272125985788</v>
      </c>
      <c r="E3585">
        <v>909.82</v>
      </c>
      <c r="F3585" s="16">
        <f>'[2]NP Inflow data'!C3585</f>
        <v>17.578101884639999</v>
      </c>
      <c r="G3585" s="16">
        <f t="shared" si="119"/>
        <v>9.4796633646399986</v>
      </c>
      <c r="H3585">
        <v>909.82</v>
      </c>
    </row>
    <row r="3586" spans="1:8">
      <c r="A3586">
        <v>969.83</v>
      </c>
      <c r="B3586" s="19">
        <f>'[2]NP Inflow data'!F3586</f>
        <v>13.749069421901099</v>
      </c>
      <c r="C3586" s="13">
        <f t="shared" si="120"/>
        <v>13.749069421901099</v>
      </c>
      <c r="E3586">
        <v>909.83</v>
      </c>
      <c r="F3586" s="16">
        <f>'[2]NP Inflow data'!C3586</f>
        <v>17.605067291992501</v>
      </c>
      <c r="G3586" s="16">
        <f t="shared" si="119"/>
        <v>9.5066287719925011</v>
      </c>
      <c r="H3586">
        <v>909.83</v>
      </c>
    </row>
    <row r="3587" spans="1:8">
      <c r="A3587">
        <v>969.84</v>
      </c>
      <c r="B3587" s="19">
        <f>'[2]NP Inflow data'!F3587</f>
        <v>13.770941715787099</v>
      </c>
      <c r="C3587" s="13">
        <f t="shared" si="120"/>
        <v>13.770941715787099</v>
      </c>
      <c r="E3587">
        <v>909.84</v>
      </c>
      <c r="F3587" s="16">
        <f>'[2]NP Inflow data'!C3587</f>
        <v>17.632055029821501</v>
      </c>
      <c r="G3587" s="16">
        <f t="shared" si="119"/>
        <v>9.5336165098215009</v>
      </c>
      <c r="H3587">
        <v>909.84</v>
      </c>
    </row>
    <row r="3588" spans="1:8">
      <c r="A3588">
        <v>969.85</v>
      </c>
      <c r="B3588" s="19">
        <f>'[2]NP Inflow data'!F3588</f>
        <v>13.792829466370801</v>
      </c>
      <c r="C3588" s="13">
        <f t="shared" si="120"/>
        <v>13.792829466370801</v>
      </c>
      <c r="E3588">
        <v>909.85</v>
      </c>
      <c r="F3588" s="16">
        <f>'[2]NP Inflow data'!C3588</f>
        <v>17.6590651720241</v>
      </c>
      <c r="G3588" s="16">
        <f t="shared" si="119"/>
        <v>9.5606266520240997</v>
      </c>
      <c r="H3588">
        <v>909.85</v>
      </c>
    </row>
    <row r="3589" spans="1:8">
      <c r="A3589">
        <v>969.86</v>
      </c>
      <c r="B3589" s="19">
        <f>'[2]NP Inflow data'!F3589</f>
        <v>13.814732659786401</v>
      </c>
      <c r="C3589" s="13">
        <f t="shared" si="120"/>
        <v>13.814732659786401</v>
      </c>
      <c r="E3589">
        <v>909.86</v>
      </c>
      <c r="F3589" s="16">
        <f>'[2]NP Inflow data'!C3589</f>
        <v>17.686097792497499</v>
      </c>
      <c r="G3589" s="16">
        <f t="shared" ref="G3589:G3652" si="121">F3589-$F$3103</f>
        <v>9.5876592724974987</v>
      </c>
      <c r="H3589">
        <v>909.86</v>
      </c>
    </row>
    <row r="3590" spans="1:8">
      <c r="A3590">
        <v>969.87</v>
      </c>
      <c r="B3590" s="19">
        <f>'[2]NP Inflow data'!F3590</f>
        <v>13.8366512821678</v>
      </c>
      <c r="C3590" s="13">
        <f t="shared" ref="C3590:C3653" si="122">B3590-$B$24</f>
        <v>13.8366512821678</v>
      </c>
      <c r="E3590">
        <v>909.87</v>
      </c>
      <c r="F3590" s="16">
        <f>'[2]NP Inflow data'!C3590</f>
        <v>17.713152965138999</v>
      </c>
      <c r="G3590" s="16">
        <f t="shared" si="121"/>
        <v>9.6147144451389988</v>
      </c>
      <c r="H3590">
        <v>909.87</v>
      </c>
    </row>
    <row r="3591" spans="1:8">
      <c r="A3591">
        <v>969.88</v>
      </c>
      <c r="B3591" s="19">
        <f>'[2]NP Inflow data'!F3591</f>
        <v>13.8585853196491</v>
      </c>
      <c r="C3591" s="13">
        <f t="shared" si="122"/>
        <v>13.8585853196491</v>
      </c>
      <c r="E3591">
        <v>909.88</v>
      </c>
      <c r="F3591" s="16">
        <f>'[2]NP Inflow data'!C3591</f>
        <v>17.740230763845702</v>
      </c>
      <c r="G3591" s="16">
        <f t="shared" si="121"/>
        <v>9.6417922438457015</v>
      </c>
      <c r="H3591">
        <v>909.88</v>
      </c>
    </row>
    <row r="3592" spans="1:8">
      <c r="A3592">
        <v>969.89</v>
      </c>
      <c r="B3592" s="19">
        <f>'[2]NP Inflow data'!F3592</f>
        <v>13.8805347583643</v>
      </c>
      <c r="C3592" s="13">
        <f t="shared" si="122"/>
        <v>13.8805347583643</v>
      </c>
      <c r="E3592">
        <v>909.89</v>
      </c>
      <c r="F3592" s="16">
        <f>'[2]NP Inflow data'!C3592</f>
        <v>17.767331262514901</v>
      </c>
      <c r="G3592" s="16">
        <f t="shared" si="121"/>
        <v>9.6688927425149007</v>
      </c>
      <c r="H3592">
        <v>909.89</v>
      </c>
    </row>
    <row r="3593" spans="1:8">
      <c r="A3593">
        <v>969.9</v>
      </c>
      <c r="B3593" s="19">
        <f>'[2]NP Inflow data'!F3593</f>
        <v>13.9024995844474</v>
      </c>
      <c r="C3593" s="13">
        <f t="shared" si="122"/>
        <v>13.9024995844474</v>
      </c>
      <c r="E3593">
        <v>909.9</v>
      </c>
      <c r="F3593" s="16">
        <f>'[2]NP Inflow data'!C3593</f>
        <v>17.794454535043698</v>
      </c>
      <c r="G3593" s="16">
        <f t="shared" si="121"/>
        <v>9.696016015043698</v>
      </c>
      <c r="H3593">
        <v>909.9</v>
      </c>
    </row>
    <row r="3594" spans="1:8">
      <c r="A3594">
        <v>969.91</v>
      </c>
      <c r="B3594" s="19">
        <f>'[2]NP Inflow data'!F3594</f>
        <v>13.9244797840324</v>
      </c>
      <c r="C3594" s="13">
        <f t="shared" si="122"/>
        <v>13.9244797840324</v>
      </c>
      <c r="E3594">
        <v>909.91</v>
      </c>
      <c r="F3594" s="16">
        <f>'[2]NP Inflow data'!C3594</f>
        <v>17.821600655329402</v>
      </c>
      <c r="G3594" s="16">
        <f t="shared" si="121"/>
        <v>9.7231621353294013</v>
      </c>
      <c r="H3594">
        <v>909.91</v>
      </c>
    </row>
    <row r="3595" spans="1:8">
      <c r="A3595">
        <v>969.92</v>
      </c>
      <c r="B3595" s="19">
        <f>'[2]NP Inflow data'!F3595</f>
        <v>13.9464753432534</v>
      </c>
      <c r="C3595" s="13">
        <f t="shared" si="122"/>
        <v>13.9464753432534</v>
      </c>
      <c r="E3595">
        <v>909.92</v>
      </c>
      <c r="F3595" s="16">
        <f>'[2]NP Inflow data'!C3595</f>
        <v>17.848769697269201</v>
      </c>
      <c r="G3595" s="16">
        <f t="shared" si="121"/>
        <v>9.7503311772692012</v>
      </c>
      <c r="H3595">
        <v>909.92</v>
      </c>
    </row>
    <row r="3596" spans="1:8">
      <c r="A3596">
        <v>969.93</v>
      </c>
      <c r="B3596" s="19">
        <f>'[2]NP Inflow data'!F3596</f>
        <v>13.9684862482444</v>
      </c>
      <c r="C3596" s="13">
        <f t="shared" si="122"/>
        <v>13.9684862482444</v>
      </c>
      <c r="E3596">
        <v>909.93</v>
      </c>
      <c r="F3596" s="16">
        <f>'[2]NP Inflow data'!C3596</f>
        <v>17.875961734760299</v>
      </c>
      <c r="G3596" s="16">
        <f t="shared" si="121"/>
        <v>9.7775232147602988</v>
      </c>
      <c r="H3596">
        <v>909.93</v>
      </c>
    </row>
    <row r="3597" spans="1:8">
      <c r="A3597">
        <v>969.94</v>
      </c>
      <c r="B3597" s="19">
        <f>'[2]NP Inflow data'!F3597</f>
        <v>13.9905124851397</v>
      </c>
      <c r="C3597" s="13">
        <f t="shared" si="122"/>
        <v>13.9905124851397</v>
      </c>
      <c r="E3597">
        <v>909.94</v>
      </c>
      <c r="F3597" s="16">
        <f>'[2]NP Inflow data'!C3597</f>
        <v>17.903176841700201</v>
      </c>
      <c r="G3597" s="16">
        <f t="shared" si="121"/>
        <v>9.8047383217002011</v>
      </c>
      <c r="H3597">
        <v>909.94</v>
      </c>
    </row>
    <row r="3598" spans="1:8">
      <c r="A3598">
        <v>969.95</v>
      </c>
      <c r="B3598" s="19">
        <f>'[2]NP Inflow data'!F3598</f>
        <v>14.0125540400728</v>
      </c>
      <c r="C3598" s="13">
        <f t="shared" si="122"/>
        <v>14.0125540400728</v>
      </c>
      <c r="E3598">
        <v>909.95</v>
      </c>
      <c r="F3598" s="16">
        <f>'[2]NP Inflow data'!C3598</f>
        <v>17.930415091985498</v>
      </c>
      <c r="G3598" s="16">
        <f t="shared" si="121"/>
        <v>9.8319765719854981</v>
      </c>
      <c r="H3598">
        <v>909.95</v>
      </c>
    </row>
    <row r="3599" spans="1:8">
      <c r="A3599">
        <v>969.96</v>
      </c>
      <c r="B3599" s="19">
        <f>'[2]NP Inflow data'!F3599</f>
        <v>14.034610899178</v>
      </c>
      <c r="C3599" s="13">
        <f t="shared" si="122"/>
        <v>14.034610899178</v>
      </c>
      <c r="E3599">
        <v>909.96</v>
      </c>
      <c r="F3599" s="16">
        <f>'[2]NP Inflow data'!C3599</f>
        <v>17.9576765595137</v>
      </c>
      <c r="G3599" s="16">
        <f t="shared" si="121"/>
        <v>9.8592380395137003</v>
      </c>
      <c r="H3599">
        <v>909.96</v>
      </c>
    </row>
    <row r="3600" spans="1:8">
      <c r="A3600">
        <v>969.97</v>
      </c>
      <c r="B3600" s="19">
        <f>'[2]NP Inflow data'!F3600</f>
        <v>14.056683048589299</v>
      </c>
      <c r="C3600" s="13">
        <f t="shared" si="122"/>
        <v>14.056683048589299</v>
      </c>
      <c r="E3600">
        <v>909.97</v>
      </c>
      <c r="F3600" s="16">
        <f>'[2]NP Inflow data'!C3600</f>
        <v>17.984961318182101</v>
      </c>
      <c r="G3600" s="16">
        <f t="shared" si="121"/>
        <v>9.8865227981821011</v>
      </c>
      <c r="H3600">
        <v>909.97</v>
      </c>
    </row>
    <row r="3601" spans="1:8">
      <c r="A3601">
        <v>969.98</v>
      </c>
      <c r="B3601" s="19">
        <f>'[2]NP Inflow data'!F3601</f>
        <v>14.078770474440701</v>
      </c>
      <c r="C3601" s="13">
        <f t="shared" si="122"/>
        <v>14.078770474440701</v>
      </c>
      <c r="E3601">
        <v>909.98</v>
      </c>
      <c r="F3601" s="16">
        <f>'[2]NP Inflow data'!C3601</f>
        <v>18.012269441887799</v>
      </c>
      <c r="G3601" s="16">
        <f t="shared" si="121"/>
        <v>9.9138309218877989</v>
      </c>
      <c r="H3601">
        <v>909.98</v>
      </c>
    </row>
    <row r="3602" spans="1:8">
      <c r="A3602">
        <v>969.99</v>
      </c>
      <c r="B3602" s="19">
        <f>'[2]NP Inflow data'!F3602</f>
        <v>14.100873162866201</v>
      </c>
      <c r="C3602" s="13">
        <f t="shared" si="122"/>
        <v>14.100873162866201</v>
      </c>
      <c r="E3602">
        <v>909.99</v>
      </c>
      <c r="F3602" s="16">
        <f>'[2]NP Inflow data'!C3602</f>
        <v>18.039601004527999</v>
      </c>
      <c r="G3602" s="16">
        <f t="shared" si="121"/>
        <v>9.9411624845279984</v>
      </c>
      <c r="H3602">
        <v>909.99</v>
      </c>
    </row>
    <row r="3603" spans="1:8">
      <c r="A3603">
        <v>970</v>
      </c>
      <c r="B3603" s="19">
        <f>'[2]NP Inflow data'!F3603</f>
        <v>14.1229911</v>
      </c>
      <c r="C3603" s="13">
        <f t="shared" si="122"/>
        <v>14.1229911</v>
      </c>
      <c r="E3603">
        <v>910</v>
      </c>
      <c r="F3603" s="16">
        <f>'[2]NP Inflow data'!C3603</f>
        <v>18.066956080000001</v>
      </c>
      <c r="G3603" s="16">
        <f t="shared" si="121"/>
        <v>9.9685175600000004</v>
      </c>
      <c r="H3603">
        <v>910</v>
      </c>
    </row>
    <row r="3604" spans="1:8">
      <c r="A3604">
        <v>970.01</v>
      </c>
      <c r="B3604" s="19">
        <f>'[2]NP Inflow data'!F3604</f>
        <v>14.1451242758862</v>
      </c>
      <c r="C3604" s="13">
        <f t="shared" si="122"/>
        <v>14.1451242758862</v>
      </c>
      <c r="E3604">
        <v>910.01</v>
      </c>
      <c r="F3604" s="16">
        <f>'[2]NP Inflow data'!C3604</f>
        <v>18.094334718459699</v>
      </c>
      <c r="G3604" s="16">
        <f t="shared" si="121"/>
        <v>9.9958961984596986</v>
      </c>
      <c r="H3604">
        <v>910.01</v>
      </c>
    </row>
    <row r="3605" spans="1:8">
      <c r="A3605">
        <v>970.02</v>
      </c>
      <c r="B3605" s="19">
        <f>'[2]NP Inflow data'!F3605</f>
        <v>14.1672726962097</v>
      </c>
      <c r="C3605" s="13">
        <f t="shared" si="122"/>
        <v>14.1672726962097</v>
      </c>
      <c r="E3605">
        <v>910.02</v>
      </c>
      <c r="F3605" s="16">
        <f>'[2]NP Inflow data'!C3605</f>
        <v>18.121736875098399</v>
      </c>
      <c r="G3605" s="16">
        <f t="shared" si="121"/>
        <v>10.023298355098399</v>
      </c>
      <c r="H3605">
        <v>910.02</v>
      </c>
    </row>
    <row r="3606" spans="1:8">
      <c r="A3606">
        <v>970.03</v>
      </c>
      <c r="B3606" s="19">
        <f>'[2]NP Inflow data'!F3606</f>
        <v>14.1894363705657</v>
      </c>
      <c r="C3606" s="13">
        <f t="shared" si="122"/>
        <v>14.1894363705657</v>
      </c>
      <c r="E3606">
        <v>910.03</v>
      </c>
      <c r="F3606" s="16">
        <f>'[2]NP Inflow data'!C3606</f>
        <v>18.1491624813657</v>
      </c>
      <c r="G3606" s="16">
        <f t="shared" si="121"/>
        <v>10.0507239613657</v>
      </c>
      <c r="H3606">
        <v>910.03</v>
      </c>
    </row>
    <row r="3607" spans="1:8">
      <c r="A3607">
        <v>970.04</v>
      </c>
      <c r="B3607" s="19">
        <f>'[2]NP Inflow data'!F3607</f>
        <v>14.211615308549501</v>
      </c>
      <c r="C3607" s="13">
        <f t="shared" si="122"/>
        <v>14.211615308549501</v>
      </c>
      <c r="E3607">
        <v>910.04</v>
      </c>
      <c r="F3607" s="16">
        <f>'[2]NP Inflow data'!C3607</f>
        <v>18.176611468711702</v>
      </c>
      <c r="G3607" s="16">
        <f t="shared" si="121"/>
        <v>10.078172948711702</v>
      </c>
      <c r="H3607">
        <v>910.04</v>
      </c>
    </row>
    <row r="3608" spans="1:8">
      <c r="A3608">
        <v>970.05</v>
      </c>
      <c r="B3608" s="19">
        <f>'[2]NP Inflow data'!F3608</f>
        <v>14.233809519756001</v>
      </c>
      <c r="C3608" s="13">
        <f t="shared" si="122"/>
        <v>14.233809519756001</v>
      </c>
      <c r="E3608">
        <v>910.05</v>
      </c>
      <c r="F3608" s="16">
        <f>'[2]NP Inflow data'!C3608</f>
        <v>18.204083768586301</v>
      </c>
      <c r="G3608" s="16">
        <f t="shared" si="121"/>
        <v>10.105645248586301</v>
      </c>
      <c r="H3608">
        <v>910.05</v>
      </c>
    </row>
    <row r="3609" spans="1:8">
      <c r="A3609">
        <v>970.06</v>
      </c>
      <c r="B3609" s="19">
        <f>'[2]NP Inflow data'!F3609</f>
        <v>14.2560190137806</v>
      </c>
      <c r="C3609" s="13">
        <f t="shared" si="122"/>
        <v>14.2560190137806</v>
      </c>
      <c r="E3609">
        <v>910.06</v>
      </c>
      <c r="F3609" s="16">
        <f>'[2]NP Inflow data'!C3609</f>
        <v>18.231579312439301</v>
      </c>
      <c r="G3609" s="16">
        <f t="shared" si="121"/>
        <v>10.133140792439301</v>
      </c>
      <c r="H3609">
        <v>910.06</v>
      </c>
    </row>
    <row r="3610" spans="1:8">
      <c r="A3610">
        <v>970.07</v>
      </c>
      <c r="B3610" s="19">
        <f>'[2]NP Inflow data'!F3610</f>
        <v>14.278243800218499</v>
      </c>
      <c r="C3610" s="13">
        <f t="shared" si="122"/>
        <v>14.278243800218499</v>
      </c>
      <c r="E3610">
        <v>910.07</v>
      </c>
      <c r="F3610" s="16">
        <f>'[2]NP Inflow data'!C3610</f>
        <v>18.2590980317209</v>
      </c>
      <c r="G3610" s="16">
        <f t="shared" si="121"/>
        <v>10.160659511720899</v>
      </c>
      <c r="H3610">
        <v>910.07</v>
      </c>
    </row>
    <row r="3611" spans="1:8">
      <c r="A3611">
        <v>970.08</v>
      </c>
      <c r="B3611" s="19">
        <f>'[2]NP Inflow data'!F3611</f>
        <v>14.3004838886645</v>
      </c>
      <c r="C3611" s="13">
        <f t="shared" si="122"/>
        <v>14.3004838886645</v>
      </c>
      <c r="E3611">
        <v>910.08</v>
      </c>
      <c r="F3611" s="16">
        <f>'[2]NP Inflow data'!C3611</f>
        <v>18.286639857880498</v>
      </c>
      <c r="G3611" s="16">
        <f t="shared" si="121"/>
        <v>10.188201337880498</v>
      </c>
      <c r="H3611">
        <v>910.08</v>
      </c>
    </row>
    <row r="3612" spans="1:8">
      <c r="A3612">
        <v>970.09</v>
      </c>
      <c r="B3612" s="19">
        <f>'[2]NP Inflow data'!F3612</f>
        <v>14.322739288713899</v>
      </c>
      <c r="C3612" s="13">
        <f t="shared" si="122"/>
        <v>14.322739288713899</v>
      </c>
      <c r="E3612">
        <v>910.09</v>
      </c>
      <c r="F3612" s="16">
        <f>'[2]NP Inflow data'!C3612</f>
        <v>18.3142047223681</v>
      </c>
      <c r="G3612" s="16">
        <f t="shared" si="121"/>
        <v>10.2157662023681</v>
      </c>
      <c r="H3612">
        <v>910.09</v>
      </c>
    </row>
    <row r="3613" spans="1:8">
      <c r="A3613">
        <v>970.1</v>
      </c>
      <c r="B3613" s="19">
        <f>'[2]NP Inflow data'!F3613</f>
        <v>14.345010009961999</v>
      </c>
      <c r="C3613" s="13">
        <f t="shared" si="122"/>
        <v>14.345010009961999</v>
      </c>
      <c r="E3613">
        <v>910.1</v>
      </c>
      <c r="F3613" s="16">
        <f>'[2]NP Inflow data'!C3613</f>
        <v>18.341792556633798</v>
      </c>
      <c r="G3613" s="16">
        <f t="shared" si="121"/>
        <v>10.243354036633798</v>
      </c>
      <c r="H3613">
        <v>910.1</v>
      </c>
    </row>
    <row r="3614" spans="1:8">
      <c r="A3614">
        <v>970.11</v>
      </c>
      <c r="B3614" s="19">
        <f>'[2]NP Inflow data'!F3614</f>
        <v>14.3672960620037</v>
      </c>
      <c r="C3614" s="13">
        <f t="shared" si="122"/>
        <v>14.3672960620037</v>
      </c>
      <c r="E3614">
        <v>910.11</v>
      </c>
      <c r="F3614" s="16">
        <f>'[2]NP Inflow data'!C3614</f>
        <v>18.369403292127298</v>
      </c>
      <c r="G3614" s="16">
        <f t="shared" si="121"/>
        <v>10.270964772127298</v>
      </c>
      <c r="H3614">
        <v>910.11</v>
      </c>
    </row>
    <row r="3615" spans="1:8">
      <c r="A3615">
        <v>970.12</v>
      </c>
      <c r="B3615" s="19">
        <f>'[2]NP Inflow data'!F3615</f>
        <v>14.3895974544344</v>
      </c>
      <c r="C3615" s="13">
        <f t="shared" si="122"/>
        <v>14.3895974544344</v>
      </c>
      <c r="E3615">
        <v>910.12</v>
      </c>
      <c r="F3615" s="16">
        <f>'[2]NP Inflow data'!C3615</f>
        <v>18.397036860298702</v>
      </c>
      <c r="G3615" s="16">
        <f t="shared" si="121"/>
        <v>10.298598340298701</v>
      </c>
      <c r="H3615">
        <v>910.12</v>
      </c>
    </row>
    <row r="3616" spans="1:8">
      <c r="A3616">
        <v>970.13</v>
      </c>
      <c r="B3616" s="19">
        <f>'[2]NP Inflow data'!F3616</f>
        <v>14.411914196849199</v>
      </c>
      <c r="C3616" s="13">
        <f t="shared" si="122"/>
        <v>14.411914196849199</v>
      </c>
      <c r="E3616">
        <v>910.13</v>
      </c>
      <c r="F3616" s="16">
        <f>'[2]NP Inflow data'!C3616</f>
        <v>18.424693192597701</v>
      </c>
      <c r="G3616" s="16">
        <f t="shared" si="121"/>
        <v>10.326254672597701</v>
      </c>
      <c r="H3616">
        <v>910.13</v>
      </c>
    </row>
    <row r="3617" spans="1:8">
      <c r="A3617">
        <v>970.14</v>
      </c>
      <c r="B3617" s="19">
        <f>'[2]NP Inflow data'!F3617</f>
        <v>14.434246298843201</v>
      </c>
      <c r="C3617" s="13">
        <f t="shared" si="122"/>
        <v>14.434246298843201</v>
      </c>
      <c r="E3617">
        <v>910.14</v>
      </c>
      <c r="F3617" s="16">
        <f>'[2]NP Inflow data'!C3617</f>
        <v>18.452372220474299</v>
      </c>
      <c r="G3617" s="16">
        <f t="shared" si="121"/>
        <v>10.353933700474299</v>
      </c>
      <c r="H3617">
        <v>910.14</v>
      </c>
    </row>
    <row r="3618" spans="1:8">
      <c r="A3618">
        <v>970.15</v>
      </c>
      <c r="B3618" s="19">
        <f>'[2]NP Inflow data'!F3618</f>
        <v>14.4565937700115</v>
      </c>
      <c r="C3618" s="13">
        <f t="shared" si="122"/>
        <v>14.4565937700115</v>
      </c>
      <c r="E3618">
        <v>910.15</v>
      </c>
      <c r="F3618" s="16">
        <f>'[2]NP Inflow data'!C3618</f>
        <v>18.480073875378402</v>
      </c>
      <c r="G3618" s="16">
        <f t="shared" si="121"/>
        <v>10.381635355378402</v>
      </c>
      <c r="H3618">
        <v>910.15</v>
      </c>
    </row>
    <row r="3619" spans="1:8">
      <c r="A3619">
        <v>970.16</v>
      </c>
      <c r="B3619" s="19">
        <f>'[2]NP Inflow data'!F3619</f>
        <v>14.4789566199494</v>
      </c>
      <c r="C3619" s="13">
        <f t="shared" si="122"/>
        <v>14.4789566199494</v>
      </c>
      <c r="E3619">
        <v>910.16</v>
      </c>
      <c r="F3619" s="16">
        <f>'[2]NP Inflow data'!C3619</f>
        <v>18.507798088759898</v>
      </c>
      <c r="G3619" s="16">
        <f t="shared" si="121"/>
        <v>10.409359568759898</v>
      </c>
      <c r="H3619">
        <v>910.16</v>
      </c>
    </row>
    <row r="3620" spans="1:8">
      <c r="A3620">
        <v>970.17</v>
      </c>
      <c r="B3620" s="19">
        <f>'[2]NP Inflow data'!F3620</f>
        <v>14.5013348582519</v>
      </c>
      <c r="C3620" s="13">
        <f t="shared" si="122"/>
        <v>14.5013348582519</v>
      </c>
      <c r="E3620">
        <v>910.17</v>
      </c>
      <c r="F3620" s="16">
        <f>'[2]NP Inflow data'!C3620</f>
        <v>18.535544792068599</v>
      </c>
      <c r="G3620" s="16">
        <f t="shared" si="121"/>
        <v>10.437106272068599</v>
      </c>
      <c r="H3620">
        <v>910.17</v>
      </c>
    </row>
    <row r="3621" spans="1:8">
      <c r="A3621">
        <v>970.18</v>
      </c>
      <c r="B3621" s="19">
        <f>'[2]NP Inflow data'!F3621</f>
        <v>14.5237284945143</v>
      </c>
      <c r="C3621" s="13">
        <f t="shared" si="122"/>
        <v>14.5237284945143</v>
      </c>
      <c r="E3621">
        <v>910.18</v>
      </c>
      <c r="F3621" s="16">
        <f>'[2]NP Inflow data'!C3621</f>
        <v>18.563313916754499</v>
      </c>
      <c r="G3621" s="16">
        <f t="shared" si="121"/>
        <v>10.464875396754499</v>
      </c>
      <c r="H3621">
        <v>910.18</v>
      </c>
    </row>
    <row r="3622" spans="1:8">
      <c r="A3622">
        <v>970.19</v>
      </c>
      <c r="B3622" s="19">
        <f>'[2]NP Inflow data'!F3622</f>
        <v>14.5461375383319</v>
      </c>
      <c r="C3622" s="13">
        <f t="shared" si="122"/>
        <v>14.5461375383319</v>
      </c>
      <c r="E3622">
        <v>910.19</v>
      </c>
      <c r="F3622" s="16">
        <f>'[2]NP Inflow data'!C3622</f>
        <v>18.5911053942677</v>
      </c>
      <c r="G3622" s="16">
        <f t="shared" si="121"/>
        <v>10.4926668742677</v>
      </c>
      <c r="H3622">
        <v>910.19</v>
      </c>
    </row>
    <row r="3623" spans="1:8">
      <c r="A3623">
        <v>970.2</v>
      </c>
      <c r="B3623" s="19">
        <f>'[2]NP Inflow data'!F3623</f>
        <v>14.5685619992994</v>
      </c>
      <c r="C3623" s="13">
        <f t="shared" si="122"/>
        <v>14.5685619992994</v>
      </c>
      <c r="E3623">
        <v>910.2</v>
      </c>
      <c r="F3623" s="16">
        <f>'[2]NP Inflow data'!C3623</f>
        <v>18.618919156057601</v>
      </c>
      <c r="G3623" s="16">
        <f t="shared" si="121"/>
        <v>10.5204806360576</v>
      </c>
      <c r="H3623">
        <v>910.2</v>
      </c>
    </row>
    <row r="3624" spans="1:8">
      <c r="A3624">
        <v>970.21</v>
      </c>
      <c r="B3624" s="19">
        <f>'[2]NP Inflow data'!F3624</f>
        <v>14.591001887012199</v>
      </c>
      <c r="C3624" s="13">
        <f t="shared" si="122"/>
        <v>14.591001887012199</v>
      </c>
      <c r="E3624">
        <v>910.21</v>
      </c>
      <c r="F3624" s="16">
        <f>'[2]NP Inflow data'!C3624</f>
        <v>18.646755133574199</v>
      </c>
      <c r="G3624" s="16">
        <f t="shared" si="121"/>
        <v>10.548316613574199</v>
      </c>
      <c r="H3624">
        <v>910.21</v>
      </c>
    </row>
    <row r="3625" spans="1:8">
      <c r="A3625">
        <v>970.22</v>
      </c>
      <c r="B3625" s="19">
        <f>'[2]NP Inflow data'!F3625</f>
        <v>14.6134572110655</v>
      </c>
      <c r="C3625" s="13">
        <f t="shared" si="122"/>
        <v>14.6134572110655</v>
      </c>
      <c r="E3625">
        <v>910.22</v>
      </c>
      <c r="F3625" s="16">
        <f>'[2]NP Inflow data'!C3625</f>
        <v>18.674613258267598</v>
      </c>
      <c r="G3625" s="16">
        <f t="shared" si="121"/>
        <v>10.576174738267598</v>
      </c>
      <c r="H3625">
        <v>910.22</v>
      </c>
    </row>
    <row r="3626" spans="1:8">
      <c r="A3626">
        <v>970.23</v>
      </c>
      <c r="B3626" s="19">
        <f>'[2]NP Inflow data'!F3626</f>
        <v>14.635927981054399</v>
      </c>
      <c r="C3626" s="13">
        <f t="shared" si="122"/>
        <v>14.635927981054399</v>
      </c>
      <c r="E3626">
        <v>910.23</v>
      </c>
      <c r="F3626" s="16">
        <f>'[2]NP Inflow data'!C3626</f>
        <v>18.7024934615877</v>
      </c>
      <c r="G3626" s="16">
        <f t="shared" si="121"/>
        <v>10.6040549415877</v>
      </c>
      <c r="H3626">
        <v>910.23</v>
      </c>
    </row>
    <row r="3627" spans="1:8">
      <c r="A3627">
        <v>970.24</v>
      </c>
      <c r="B3627" s="19">
        <f>'[2]NP Inflow data'!F3627</f>
        <v>14.658414206573999</v>
      </c>
      <c r="C3627" s="13">
        <f t="shared" si="122"/>
        <v>14.658414206573999</v>
      </c>
      <c r="E3627">
        <v>910.24</v>
      </c>
      <c r="F3627" s="16">
        <f>'[2]NP Inflow data'!C3627</f>
        <v>18.730395674984202</v>
      </c>
      <c r="G3627" s="16">
        <f t="shared" si="121"/>
        <v>10.631957154984201</v>
      </c>
      <c r="H3627">
        <v>910.24</v>
      </c>
    </row>
    <row r="3628" spans="1:8">
      <c r="A3628">
        <v>970.25</v>
      </c>
      <c r="B3628" s="19">
        <f>'[2]NP Inflow data'!F3628</f>
        <v>14.680915897219499</v>
      </c>
      <c r="C3628" s="13">
        <f t="shared" si="122"/>
        <v>14.680915897219499</v>
      </c>
      <c r="E3628">
        <v>910.25</v>
      </c>
      <c r="F3628" s="16">
        <f>'[2]NP Inflow data'!C3628</f>
        <v>18.758319829907101</v>
      </c>
      <c r="G3628" s="16">
        <f t="shared" si="121"/>
        <v>10.659881309907101</v>
      </c>
      <c r="H3628">
        <v>910.25</v>
      </c>
    </row>
    <row r="3629" spans="1:8">
      <c r="A3629">
        <v>970.26</v>
      </c>
      <c r="B3629" s="19">
        <f>'[2]NP Inflow data'!F3629</f>
        <v>14.7034330625861</v>
      </c>
      <c r="C3629" s="13">
        <f t="shared" si="122"/>
        <v>14.7034330625861</v>
      </c>
      <c r="E3629">
        <v>910.26</v>
      </c>
      <c r="F3629" s="16">
        <f>'[2]NP Inflow data'!C3629</f>
        <v>18.786265857806399</v>
      </c>
      <c r="G3629" s="16">
        <f t="shared" si="121"/>
        <v>10.687827337806398</v>
      </c>
      <c r="H3629">
        <v>910.26</v>
      </c>
    </row>
    <row r="3630" spans="1:8">
      <c r="A3630">
        <v>970.27</v>
      </c>
      <c r="B3630" s="19">
        <f>'[2]NP Inflow data'!F3630</f>
        <v>14.7259657122689</v>
      </c>
      <c r="C3630" s="13">
        <f t="shared" si="122"/>
        <v>14.7259657122689</v>
      </c>
      <c r="E3630">
        <v>910.27</v>
      </c>
      <c r="F3630" s="16">
        <f>'[2]NP Inflow data'!C3630</f>
        <v>18.8142336901318</v>
      </c>
      <c r="G3630" s="16">
        <f t="shared" si="121"/>
        <v>10.7157951701318</v>
      </c>
      <c r="H3630">
        <v>910.27</v>
      </c>
    </row>
    <row r="3631" spans="1:8">
      <c r="A3631">
        <v>970.28</v>
      </c>
      <c r="B3631" s="19">
        <f>'[2]NP Inflow data'!F3631</f>
        <v>14.7485138558631</v>
      </c>
      <c r="C3631" s="13">
        <f t="shared" si="122"/>
        <v>14.7485138558631</v>
      </c>
      <c r="E3631">
        <v>910.28</v>
      </c>
      <c r="F3631" s="16">
        <f>'[2]NP Inflow data'!C3631</f>
        <v>18.842223258333298</v>
      </c>
      <c r="G3631" s="16">
        <f t="shared" si="121"/>
        <v>10.743784738333298</v>
      </c>
      <c r="H3631">
        <v>910.28</v>
      </c>
    </row>
    <row r="3632" spans="1:8">
      <c r="A3632">
        <v>970.29</v>
      </c>
      <c r="B3632" s="19">
        <f>'[2]NP Inflow data'!F3632</f>
        <v>14.7710775029638</v>
      </c>
      <c r="C3632" s="13">
        <f t="shared" si="122"/>
        <v>14.7710775029638</v>
      </c>
      <c r="E3632">
        <v>910.29</v>
      </c>
      <c r="F3632" s="16">
        <f>'[2]NP Inflow data'!C3632</f>
        <v>18.870234493860799</v>
      </c>
      <c r="G3632" s="16">
        <f t="shared" si="121"/>
        <v>10.771795973860799</v>
      </c>
      <c r="H3632">
        <v>910.29</v>
      </c>
    </row>
    <row r="3633" spans="1:8">
      <c r="A3633">
        <v>970.3</v>
      </c>
      <c r="B3633" s="19">
        <f>'[2]NP Inflow data'!F3633</f>
        <v>14.7936566631662</v>
      </c>
      <c r="C3633" s="13">
        <f t="shared" si="122"/>
        <v>14.7936566631662</v>
      </c>
      <c r="E3633">
        <v>910.3</v>
      </c>
      <c r="F3633" s="16">
        <f>'[2]NP Inflow data'!C3633</f>
        <v>18.898267328164199</v>
      </c>
      <c r="G3633" s="16">
        <f t="shared" si="121"/>
        <v>10.799828808164198</v>
      </c>
      <c r="H3633">
        <v>910.3</v>
      </c>
    </row>
    <row r="3634" spans="1:8">
      <c r="A3634">
        <v>970.31</v>
      </c>
      <c r="B3634" s="19">
        <f>'[2]NP Inflow data'!F3634</f>
        <v>14.8162513460654</v>
      </c>
      <c r="C3634" s="13">
        <f t="shared" si="122"/>
        <v>14.8162513460654</v>
      </c>
      <c r="E3634">
        <v>910.31</v>
      </c>
      <c r="F3634" s="16">
        <f>'[2]NP Inflow data'!C3634</f>
        <v>18.9263216926933</v>
      </c>
      <c r="G3634" s="16">
        <f t="shared" si="121"/>
        <v>10.8278831726933</v>
      </c>
      <c r="H3634">
        <v>910.31</v>
      </c>
    </row>
    <row r="3635" spans="1:8">
      <c r="A3635">
        <v>970.32</v>
      </c>
      <c r="B3635" s="19">
        <f>'[2]NP Inflow data'!F3635</f>
        <v>14.8388615612569</v>
      </c>
      <c r="C3635" s="13">
        <f t="shared" si="122"/>
        <v>14.8388615612569</v>
      </c>
      <c r="E3635">
        <v>910.32</v>
      </c>
      <c r="F3635" s="16">
        <f>'[2]NP Inflow data'!C3635</f>
        <v>18.9543975188984</v>
      </c>
      <c r="G3635" s="16">
        <f t="shared" si="121"/>
        <v>10.8559589988984</v>
      </c>
      <c r="H3635">
        <v>910.32</v>
      </c>
    </row>
    <row r="3636" spans="1:8">
      <c r="A3636">
        <v>970.33</v>
      </c>
      <c r="B3636" s="19">
        <f>'[2]NP Inflow data'!F3636</f>
        <v>14.8614873183353</v>
      </c>
      <c r="C3636" s="13">
        <f t="shared" si="122"/>
        <v>14.8614873183353</v>
      </c>
      <c r="E3636">
        <v>910.33</v>
      </c>
      <c r="F3636" s="16">
        <f>'[2]NP Inflow data'!C3636</f>
        <v>18.982494738228699</v>
      </c>
      <c r="G3636" s="16">
        <f t="shared" si="121"/>
        <v>10.884056218228698</v>
      </c>
      <c r="H3636">
        <v>910.33</v>
      </c>
    </row>
    <row r="3637" spans="1:8">
      <c r="A3637">
        <v>970.34</v>
      </c>
      <c r="B3637" s="19">
        <f>'[2]NP Inflow data'!F3637</f>
        <v>14.884128626895899</v>
      </c>
      <c r="C3637" s="13">
        <f t="shared" si="122"/>
        <v>14.884128626895899</v>
      </c>
      <c r="E3637">
        <v>910.34</v>
      </c>
      <c r="F3637" s="16">
        <f>'[2]NP Inflow data'!C3637</f>
        <v>19.0106132821345</v>
      </c>
      <c r="G3637" s="16">
        <f t="shared" si="121"/>
        <v>10.9121747621345</v>
      </c>
      <c r="H3637">
        <v>910.34</v>
      </c>
    </row>
    <row r="3638" spans="1:8">
      <c r="A3638">
        <v>970.35</v>
      </c>
      <c r="B3638" s="19">
        <f>'[2]NP Inflow data'!F3638</f>
        <v>14.906785496534001</v>
      </c>
      <c r="C3638" s="13">
        <f t="shared" si="122"/>
        <v>14.906785496534001</v>
      </c>
      <c r="E3638">
        <v>910.35</v>
      </c>
      <c r="F3638" s="16">
        <f>'[2]NP Inflow data'!C3638</f>
        <v>19.0387530820656</v>
      </c>
      <c r="G3638" s="16">
        <f t="shared" si="121"/>
        <v>10.9403145620656</v>
      </c>
      <c r="H3638">
        <v>910.35</v>
      </c>
    </row>
    <row r="3639" spans="1:8">
      <c r="A3639">
        <v>970.36</v>
      </c>
      <c r="B3639" s="19">
        <f>'[2]NP Inflow data'!F3639</f>
        <v>14.929457936844701</v>
      </c>
      <c r="C3639" s="13">
        <f t="shared" si="122"/>
        <v>14.929457936844701</v>
      </c>
      <c r="E3639">
        <v>910.36</v>
      </c>
      <c r="F3639" s="16">
        <f>'[2]NP Inflow data'!C3639</f>
        <v>19.066914069471899</v>
      </c>
      <c r="G3639" s="16">
        <f t="shared" si="121"/>
        <v>10.968475549471899</v>
      </c>
      <c r="H3639">
        <v>910.36</v>
      </c>
    </row>
    <row r="3640" spans="1:8">
      <c r="A3640">
        <v>970.37</v>
      </c>
      <c r="B3640" s="19">
        <f>'[2]NP Inflow data'!F3640</f>
        <v>14.9521459574232</v>
      </c>
      <c r="C3640" s="13">
        <f t="shared" si="122"/>
        <v>14.9521459574232</v>
      </c>
      <c r="E3640">
        <v>910.37</v>
      </c>
      <c r="F3640" s="16">
        <f>'[2]NP Inflow data'!C3640</f>
        <v>19.095096175803299</v>
      </c>
      <c r="G3640" s="16">
        <f t="shared" si="121"/>
        <v>10.996657655803299</v>
      </c>
      <c r="H3640">
        <v>910.37</v>
      </c>
    </row>
    <row r="3641" spans="1:8">
      <c r="A3641">
        <v>970.38</v>
      </c>
      <c r="B3641" s="19">
        <f>'[2]NP Inflow data'!F3641</f>
        <v>14.974849567864601</v>
      </c>
      <c r="C3641" s="13">
        <f t="shared" si="122"/>
        <v>14.974849567864601</v>
      </c>
      <c r="E3641">
        <v>910.38</v>
      </c>
      <c r="F3641" s="16">
        <f>'[2]NP Inflow data'!C3641</f>
        <v>19.123299332509799</v>
      </c>
      <c r="G3641" s="16">
        <f t="shared" si="121"/>
        <v>11.024860812509798</v>
      </c>
      <c r="H3641">
        <v>910.38</v>
      </c>
    </row>
    <row r="3642" spans="1:8">
      <c r="A3642">
        <v>970.39</v>
      </c>
      <c r="B3642" s="19">
        <f>'[2]NP Inflow data'!F3642</f>
        <v>14.9975687777641</v>
      </c>
      <c r="C3642" s="13">
        <f t="shared" si="122"/>
        <v>14.9975687777641</v>
      </c>
      <c r="E3642">
        <v>910.39</v>
      </c>
      <c r="F3642" s="16">
        <f>'[2]NP Inflow data'!C3642</f>
        <v>19.151523471041202</v>
      </c>
      <c r="G3642" s="16">
        <f t="shared" si="121"/>
        <v>11.053084951041201</v>
      </c>
      <c r="H3642">
        <v>910.39</v>
      </c>
    </row>
    <row r="3643" spans="1:8">
      <c r="A3643">
        <v>970.4</v>
      </c>
      <c r="B3643" s="19">
        <f>'[2]NP Inflow data'!F3643</f>
        <v>15.020303596716699</v>
      </c>
      <c r="C3643" s="13">
        <f t="shared" si="122"/>
        <v>15.020303596716699</v>
      </c>
      <c r="E3643">
        <v>910.4</v>
      </c>
      <c r="F3643" s="16">
        <f>'[2]NP Inflow data'!C3643</f>
        <v>19.1797685228474</v>
      </c>
      <c r="G3643" s="16">
        <f t="shared" si="121"/>
        <v>11.0813300028474</v>
      </c>
      <c r="H3643">
        <v>910.4</v>
      </c>
    </row>
    <row r="3644" spans="1:8">
      <c r="A3644">
        <v>970.41</v>
      </c>
      <c r="B3644" s="19">
        <f>'[2]NP Inflow data'!F3644</f>
        <v>15.0430540343178</v>
      </c>
      <c r="C3644" s="13">
        <f t="shared" si="122"/>
        <v>15.0430540343178</v>
      </c>
      <c r="E3644">
        <v>910.41</v>
      </c>
      <c r="F3644" s="16">
        <f>'[2]NP Inflow data'!C3644</f>
        <v>19.208034419378201</v>
      </c>
      <c r="G3644" s="16">
        <f t="shared" si="121"/>
        <v>11.109595899378201</v>
      </c>
      <c r="H3644">
        <v>910.41</v>
      </c>
    </row>
    <row r="3645" spans="1:8">
      <c r="A3645">
        <v>970.42</v>
      </c>
      <c r="B3645" s="19">
        <f>'[2]NP Inflow data'!F3645</f>
        <v>15.0658201001624</v>
      </c>
      <c r="C3645" s="13">
        <f t="shared" si="122"/>
        <v>15.0658201001624</v>
      </c>
      <c r="E3645">
        <v>910.42</v>
      </c>
      <c r="F3645" s="16">
        <f>'[2]NP Inflow data'!C3645</f>
        <v>19.236321092083699</v>
      </c>
      <c r="G3645" s="16">
        <f t="shared" si="121"/>
        <v>11.137882572083699</v>
      </c>
      <c r="H3645">
        <v>910.42</v>
      </c>
    </row>
    <row r="3646" spans="1:8">
      <c r="A3646">
        <v>970.43</v>
      </c>
      <c r="B3646" s="19">
        <f>'[2]NP Inflow data'!F3646</f>
        <v>15.0886018038457</v>
      </c>
      <c r="C3646" s="13">
        <f t="shared" si="122"/>
        <v>15.0886018038457</v>
      </c>
      <c r="E3646">
        <v>910.43</v>
      </c>
      <c r="F3646" s="16">
        <f>'[2]NP Inflow data'!C3646</f>
        <v>19.264628472413602</v>
      </c>
      <c r="G3646" s="16">
        <f t="shared" si="121"/>
        <v>11.166189952413601</v>
      </c>
      <c r="H3646">
        <v>910.43</v>
      </c>
    </row>
    <row r="3647" spans="1:8">
      <c r="A3647">
        <v>970.44</v>
      </c>
      <c r="B3647" s="19">
        <f>'[2]NP Inflow data'!F3647</f>
        <v>15.111399154962999</v>
      </c>
      <c r="C3647" s="13">
        <f t="shared" si="122"/>
        <v>15.111399154962999</v>
      </c>
      <c r="E3647">
        <v>910.44</v>
      </c>
      <c r="F3647" s="16">
        <f>'[2]NP Inflow data'!C3647</f>
        <v>19.292956491818298</v>
      </c>
      <c r="G3647" s="16">
        <f t="shared" si="121"/>
        <v>11.194517971818298</v>
      </c>
      <c r="H3647">
        <v>910.44</v>
      </c>
    </row>
    <row r="3648" spans="1:8">
      <c r="A3648">
        <v>970.45</v>
      </c>
      <c r="B3648" s="19">
        <f>'[2]NP Inflow data'!F3648</f>
        <v>15.134212163109099</v>
      </c>
      <c r="C3648" s="13">
        <f t="shared" si="122"/>
        <v>15.134212163109099</v>
      </c>
      <c r="E3648">
        <v>910.45</v>
      </c>
      <c r="F3648" s="16">
        <f>'[2]NP Inflow data'!C3648</f>
        <v>19.3213050817468</v>
      </c>
      <c r="G3648" s="16">
        <f t="shared" si="121"/>
        <v>11.2228665617468</v>
      </c>
      <c r="H3648">
        <v>910.45</v>
      </c>
    </row>
    <row r="3649" spans="1:8">
      <c r="A3649">
        <v>970.46</v>
      </c>
      <c r="B3649" s="19">
        <f>'[2]NP Inflow data'!F3649</f>
        <v>15.1570408378794</v>
      </c>
      <c r="C3649" s="13">
        <f t="shared" si="122"/>
        <v>15.1570408378794</v>
      </c>
      <c r="E3649">
        <v>910.46</v>
      </c>
      <c r="F3649" s="16">
        <f>'[2]NP Inflow data'!C3649</f>
        <v>19.3496741736496</v>
      </c>
      <c r="G3649" s="16">
        <f t="shared" si="121"/>
        <v>11.2512356536496</v>
      </c>
      <c r="H3649">
        <v>910.46</v>
      </c>
    </row>
    <row r="3650" spans="1:8">
      <c r="A3650">
        <v>970.47</v>
      </c>
      <c r="B3650" s="19">
        <f>'[2]NP Inflow data'!F3650</f>
        <v>15.1798851888689</v>
      </c>
      <c r="C3650" s="13">
        <f t="shared" si="122"/>
        <v>15.1798851888689</v>
      </c>
      <c r="E3650">
        <v>910.47</v>
      </c>
      <c r="F3650" s="16">
        <f>'[2]NP Inflow data'!C3650</f>
        <v>19.378063698976401</v>
      </c>
      <c r="G3650" s="16">
        <f t="shared" si="121"/>
        <v>11.279625178976401</v>
      </c>
      <c r="H3650">
        <v>910.47</v>
      </c>
    </row>
    <row r="3651" spans="1:8">
      <c r="A3651">
        <v>970.48</v>
      </c>
      <c r="B3651" s="19">
        <f>'[2]NP Inflow data'!F3651</f>
        <v>15.202745225672899</v>
      </c>
      <c r="C3651" s="13">
        <f t="shared" si="122"/>
        <v>15.202745225672899</v>
      </c>
      <c r="E3651">
        <v>910.48</v>
      </c>
      <c r="F3651" s="16">
        <f>'[2]NP Inflow data'!C3651</f>
        <v>19.4064735891771</v>
      </c>
      <c r="G3651" s="16">
        <f t="shared" si="121"/>
        <v>11.3080350691771</v>
      </c>
      <c r="H3651">
        <v>910.48</v>
      </c>
    </row>
    <row r="3652" spans="1:8">
      <c r="A3652">
        <v>970.49</v>
      </c>
      <c r="B3652" s="19">
        <f>'[2]NP Inflow data'!F3652</f>
        <v>15.2256209578865</v>
      </c>
      <c r="C3652" s="13">
        <f t="shared" si="122"/>
        <v>15.2256209578865</v>
      </c>
      <c r="E3652">
        <v>910.49</v>
      </c>
      <c r="F3652" s="16">
        <f>'[2]NP Inflow data'!C3652</f>
        <v>19.434903775701699</v>
      </c>
      <c r="G3652" s="16">
        <f t="shared" si="121"/>
        <v>11.336465255701698</v>
      </c>
      <c r="H3652">
        <v>910.49</v>
      </c>
    </row>
    <row r="3653" spans="1:8">
      <c r="A3653">
        <v>970.5</v>
      </c>
      <c r="B3653" s="19">
        <f>'[2]NP Inflow data'!F3653</f>
        <v>15.2485123951049</v>
      </c>
      <c r="C3653" s="13">
        <f t="shared" si="122"/>
        <v>15.2485123951049</v>
      </c>
      <c r="E3653">
        <v>910.5</v>
      </c>
      <c r="F3653" s="16">
        <f>'[2]NP Inflow data'!C3653</f>
        <v>19.46335419</v>
      </c>
      <c r="G3653" s="16">
        <f t="shared" ref="G3653:G3716" si="123">F3653-$F$3103</f>
        <v>11.36491567</v>
      </c>
      <c r="H3653">
        <v>910.5</v>
      </c>
    </row>
    <row r="3654" spans="1:8">
      <c r="A3654">
        <v>970.51</v>
      </c>
      <c r="B3654" s="19">
        <f>'[2]NP Inflow data'!F3654</f>
        <v>15.2714195469232</v>
      </c>
      <c r="C3654" s="13">
        <f t="shared" ref="C3654:C3717" si="124">B3654-$B$24</f>
        <v>15.2714195469232</v>
      </c>
      <c r="E3654">
        <v>910.51</v>
      </c>
      <c r="F3654" s="16">
        <f>'[2]NP Inflow data'!C3654</f>
        <v>19.491824801421501</v>
      </c>
      <c r="G3654" s="16">
        <f t="shared" si="123"/>
        <v>11.393386281421501</v>
      </c>
      <c r="H3654">
        <v>910.51</v>
      </c>
    </row>
    <row r="3655" spans="1:8">
      <c r="A3655">
        <v>970.52</v>
      </c>
      <c r="B3655" s="19">
        <f>'[2]NP Inflow data'!F3655</f>
        <v>15.2943424229365</v>
      </c>
      <c r="C3655" s="13">
        <f t="shared" si="124"/>
        <v>15.2943424229365</v>
      </c>
      <c r="E3655">
        <v>910.52</v>
      </c>
      <c r="F3655" s="16">
        <f>'[2]NP Inflow data'!C3655</f>
        <v>19.520315730913602</v>
      </c>
      <c r="G3655" s="16">
        <f t="shared" si="123"/>
        <v>11.421877210913602</v>
      </c>
      <c r="H3655">
        <v>910.52</v>
      </c>
    </row>
    <row r="3656" spans="1:8">
      <c r="A3656">
        <v>970.53</v>
      </c>
      <c r="B3656" s="19">
        <f>'[2]NP Inflow data'!F3656</f>
        <v>15.3172810327401</v>
      </c>
      <c r="C3656" s="13">
        <f t="shared" si="124"/>
        <v>15.3172810327401</v>
      </c>
      <c r="E3656">
        <v>910.53</v>
      </c>
      <c r="F3656" s="16">
        <f>'[2]NP Inflow data'!C3656</f>
        <v>19.548827137323499</v>
      </c>
      <c r="G3656" s="16">
        <f t="shared" si="123"/>
        <v>11.450388617323499</v>
      </c>
      <c r="H3656">
        <v>910.53</v>
      </c>
    </row>
    <row r="3657" spans="1:8">
      <c r="A3657">
        <v>970.54</v>
      </c>
      <c r="B3657" s="19">
        <f>'[2]NP Inflow data'!F3657</f>
        <v>15.3402353859291</v>
      </c>
      <c r="C3657" s="13">
        <f t="shared" si="124"/>
        <v>15.3402353859291</v>
      </c>
      <c r="E3657">
        <v>910.54</v>
      </c>
      <c r="F3657" s="16">
        <f>'[2]NP Inflow data'!C3657</f>
        <v>19.577359179498199</v>
      </c>
      <c r="G3657" s="16">
        <f t="shared" si="123"/>
        <v>11.478920659498199</v>
      </c>
      <c r="H3657">
        <v>910.54</v>
      </c>
    </row>
    <row r="3658" spans="1:8">
      <c r="A3658">
        <v>970.55</v>
      </c>
      <c r="B3658" s="19">
        <f>'[2]NP Inflow data'!F3658</f>
        <v>15.363205492098601</v>
      </c>
      <c r="C3658" s="13">
        <f t="shared" si="124"/>
        <v>15.363205492098601</v>
      </c>
      <c r="E3658">
        <v>910.55</v>
      </c>
      <c r="F3658" s="16">
        <f>'[2]NP Inflow data'!C3658</f>
        <v>19.605912016284702</v>
      </c>
      <c r="G3658" s="16">
        <f t="shared" si="123"/>
        <v>11.507473496284701</v>
      </c>
      <c r="H3658">
        <v>910.55</v>
      </c>
    </row>
    <row r="3659" spans="1:8">
      <c r="A3659">
        <v>970.56</v>
      </c>
      <c r="B3659" s="19">
        <f>'[2]NP Inflow data'!F3659</f>
        <v>15.3861913608437</v>
      </c>
      <c r="C3659" s="13">
        <f t="shared" si="124"/>
        <v>15.3861913608437</v>
      </c>
      <c r="E3659">
        <v>910.56</v>
      </c>
      <c r="F3659" s="16">
        <f>'[2]NP Inflow data'!C3659</f>
        <v>19.634485806530201</v>
      </c>
      <c r="G3659" s="16">
        <f t="shared" si="123"/>
        <v>11.5360472865302</v>
      </c>
      <c r="H3659">
        <v>910.56</v>
      </c>
    </row>
    <row r="3660" spans="1:8">
      <c r="A3660">
        <v>970.57</v>
      </c>
      <c r="B3660" s="19">
        <f>'[2]NP Inflow data'!F3660</f>
        <v>15.40919300176</v>
      </c>
      <c r="C3660" s="13">
        <f t="shared" si="124"/>
        <v>15.40919300176</v>
      </c>
      <c r="E3660">
        <v>910.57</v>
      </c>
      <c r="F3660" s="16">
        <f>'[2]NP Inflow data'!C3660</f>
        <v>19.663080709081999</v>
      </c>
      <c r="G3660" s="16">
        <f t="shared" si="123"/>
        <v>11.564642189081999</v>
      </c>
      <c r="H3660">
        <v>910.57</v>
      </c>
    </row>
    <row r="3661" spans="1:8">
      <c r="A3661">
        <v>970.58</v>
      </c>
      <c r="B3661" s="19">
        <f>'[2]NP Inflow data'!F3661</f>
        <v>15.432210424441999</v>
      </c>
      <c r="C3661" s="13">
        <f t="shared" si="124"/>
        <v>15.432210424441999</v>
      </c>
      <c r="E3661">
        <v>910.58</v>
      </c>
      <c r="F3661" s="16">
        <f>'[2]NP Inflow data'!C3661</f>
        <v>19.691696882786399</v>
      </c>
      <c r="G3661" s="16">
        <f t="shared" si="123"/>
        <v>11.593258362786399</v>
      </c>
      <c r="H3661">
        <v>910.58</v>
      </c>
    </row>
    <row r="3662" spans="1:8">
      <c r="A3662">
        <v>970.59</v>
      </c>
      <c r="B3662" s="19">
        <f>'[2]NP Inflow data'!F3662</f>
        <v>15.4552436384852</v>
      </c>
      <c r="C3662" s="13">
        <f t="shared" si="124"/>
        <v>15.4552436384852</v>
      </c>
      <c r="E3662">
        <v>910.59</v>
      </c>
      <c r="F3662" s="16">
        <f>'[2]NP Inflow data'!C3662</f>
        <v>19.720334486491002</v>
      </c>
      <c r="G3662" s="16">
        <f t="shared" si="123"/>
        <v>11.621895966491001</v>
      </c>
      <c r="H3662">
        <v>910.59</v>
      </c>
    </row>
    <row r="3663" spans="1:8">
      <c r="A3663">
        <v>970.6</v>
      </c>
      <c r="B3663" s="19">
        <f>'[2]NP Inflow data'!F3663</f>
        <v>15.478292653484701</v>
      </c>
      <c r="C3663" s="13">
        <f t="shared" si="124"/>
        <v>15.478292653484701</v>
      </c>
      <c r="E3663">
        <v>910.6</v>
      </c>
      <c r="F3663" s="16">
        <f>'[2]NP Inflow data'!C3663</f>
        <v>19.748993679042702</v>
      </c>
      <c r="G3663" s="16">
        <f t="shared" si="123"/>
        <v>11.650555159042701</v>
      </c>
      <c r="H3663">
        <v>910.6</v>
      </c>
    </row>
    <row r="3664" spans="1:8">
      <c r="A3664">
        <v>970.61</v>
      </c>
      <c r="B3664" s="19">
        <f>'[2]NP Inflow data'!F3664</f>
        <v>15.501357479035599</v>
      </c>
      <c r="C3664" s="13">
        <f t="shared" si="124"/>
        <v>15.501357479035599</v>
      </c>
      <c r="E3664">
        <v>910.61</v>
      </c>
      <c r="F3664" s="16">
        <f>'[2]NP Inflow data'!C3664</f>
        <v>19.7776746192886</v>
      </c>
      <c r="G3664" s="16">
        <f t="shared" si="123"/>
        <v>11.6792360992886</v>
      </c>
      <c r="H3664">
        <v>910.61</v>
      </c>
    </row>
    <row r="3665" spans="1:8">
      <c r="A3665">
        <v>970.62</v>
      </c>
      <c r="B3665" s="19">
        <f>'[2]NP Inflow data'!F3665</f>
        <v>15.5244381247331</v>
      </c>
      <c r="C3665" s="13">
        <f t="shared" si="124"/>
        <v>15.5244381247331</v>
      </c>
      <c r="E3665">
        <v>910.62</v>
      </c>
      <c r="F3665" s="16">
        <f>'[2]NP Inflow data'!C3665</f>
        <v>19.806377466075801</v>
      </c>
      <c r="G3665" s="16">
        <f t="shared" si="123"/>
        <v>11.707938946075801</v>
      </c>
      <c r="H3665">
        <v>910.62</v>
      </c>
    </row>
    <row r="3666" spans="1:8">
      <c r="A3666">
        <v>970.63</v>
      </c>
      <c r="B3666" s="19">
        <f>'[2]NP Inflow data'!F3666</f>
        <v>15.5475346001724</v>
      </c>
      <c r="C3666" s="13">
        <f t="shared" si="124"/>
        <v>15.5475346001724</v>
      </c>
      <c r="E3666">
        <v>910.63</v>
      </c>
      <c r="F3666" s="16">
        <f>'[2]NP Inflow data'!C3666</f>
        <v>19.8351023782513</v>
      </c>
      <c r="G3666" s="16">
        <f t="shared" si="123"/>
        <v>11.736663858251299</v>
      </c>
      <c r="H3666">
        <v>910.63</v>
      </c>
    </row>
    <row r="3667" spans="1:8">
      <c r="A3667">
        <v>970.64</v>
      </c>
      <c r="B3667" s="19">
        <f>'[2]NP Inflow data'!F3667</f>
        <v>15.5706469149486</v>
      </c>
      <c r="C3667" s="13">
        <f t="shared" si="124"/>
        <v>15.5706469149486</v>
      </c>
      <c r="E3667">
        <v>910.64</v>
      </c>
      <c r="F3667" s="16">
        <f>'[2]NP Inflow data'!C3667</f>
        <v>19.8638495146621</v>
      </c>
      <c r="G3667" s="16">
        <f t="shared" si="123"/>
        <v>11.765410994662099</v>
      </c>
      <c r="H3667">
        <v>910.64</v>
      </c>
    </row>
    <row r="3668" spans="1:8">
      <c r="A3668">
        <v>970.65</v>
      </c>
      <c r="B3668" s="19">
        <f>'[2]NP Inflow data'!F3668</f>
        <v>15.5937750786569</v>
      </c>
      <c r="C3668" s="13">
        <f t="shared" si="124"/>
        <v>15.5937750786569</v>
      </c>
      <c r="E3668">
        <v>910.65</v>
      </c>
      <c r="F3668" s="16">
        <f>'[2]NP Inflow data'!C3668</f>
        <v>19.892619034155501</v>
      </c>
      <c r="G3668" s="16">
        <f t="shared" si="123"/>
        <v>11.794180514155501</v>
      </c>
      <c r="H3668">
        <v>910.65</v>
      </c>
    </row>
    <row r="3669" spans="1:8">
      <c r="A3669">
        <v>970.66</v>
      </c>
      <c r="B3669" s="19">
        <f>'[2]NP Inflow data'!F3669</f>
        <v>15.6169191008924</v>
      </c>
      <c r="C3669" s="13">
        <f t="shared" si="124"/>
        <v>15.6169191008924</v>
      </c>
      <c r="E3669">
        <v>910.66</v>
      </c>
      <c r="F3669" s="16">
        <f>'[2]NP Inflow data'!C3669</f>
        <v>19.9214110955783</v>
      </c>
      <c r="G3669" s="16">
        <f t="shared" si="123"/>
        <v>11.8229725755783</v>
      </c>
      <c r="H3669">
        <v>910.66</v>
      </c>
    </row>
    <row r="3670" spans="1:8">
      <c r="A3670">
        <v>970.67</v>
      </c>
      <c r="B3670" s="19">
        <f>'[2]NP Inflow data'!F3670</f>
        <v>15.6400789912503</v>
      </c>
      <c r="C3670" s="13">
        <f t="shared" si="124"/>
        <v>15.6400789912503</v>
      </c>
      <c r="E3670">
        <v>910.67</v>
      </c>
      <c r="F3670" s="16">
        <f>'[2]NP Inflow data'!C3670</f>
        <v>19.950225857777699</v>
      </c>
      <c r="G3670" s="16">
        <f t="shared" si="123"/>
        <v>11.851787337777699</v>
      </c>
      <c r="H3670">
        <v>910.67</v>
      </c>
    </row>
    <row r="3671" spans="1:8">
      <c r="A3671">
        <v>970.68</v>
      </c>
      <c r="B3671" s="19">
        <f>'[2]NP Inflow data'!F3671</f>
        <v>15.663254759325699</v>
      </c>
      <c r="C3671" s="13">
        <f t="shared" si="124"/>
        <v>15.663254759325699</v>
      </c>
      <c r="E3671">
        <v>910.68</v>
      </c>
      <c r="F3671" s="16">
        <f>'[2]NP Inflow data'!C3671</f>
        <v>19.979063479600601</v>
      </c>
      <c r="G3671" s="16">
        <f t="shared" si="123"/>
        <v>11.880624959600601</v>
      </c>
      <c r="H3671">
        <v>910.68</v>
      </c>
    </row>
    <row r="3672" spans="1:8">
      <c r="A3672">
        <v>970.69</v>
      </c>
      <c r="B3672" s="19">
        <f>'[2]NP Inflow data'!F3672</f>
        <v>15.6864464147141</v>
      </c>
      <c r="C3672" s="13">
        <f t="shared" si="124"/>
        <v>15.6864464147141</v>
      </c>
      <c r="E3672">
        <v>910.69</v>
      </c>
      <c r="F3672" s="16">
        <f>'[2]NP Inflow data'!C3672</f>
        <v>20.0079241198946</v>
      </c>
      <c r="G3672" s="16">
        <f t="shared" si="123"/>
        <v>11.9094855998946</v>
      </c>
      <c r="H3672">
        <v>910.69</v>
      </c>
    </row>
    <row r="3673" spans="1:8">
      <c r="A3673">
        <v>970.7</v>
      </c>
      <c r="B3673" s="19">
        <f>'[2]NP Inflow data'!F3673</f>
        <v>15.70965396701</v>
      </c>
      <c r="C3673" s="13">
        <f t="shared" si="124"/>
        <v>15.70965396701</v>
      </c>
      <c r="E3673">
        <v>910.7</v>
      </c>
      <c r="F3673" s="16">
        <f>'[2]NP Inflow data'!C3673</f>
        <v>20.036807937506001</v>
      </c>
      <c r="G3673" s="16">
        <f t="shared" si="123"/>
        <v>11.938369417506001</v>
      </c>
      <c r="H3673">
        <v>910.7</v>
      </c>
    </row>
    <row r="3674" spans="1:8">
      <c r="A3674">
        <v>970.71</v>
      </c>
      <c r="B3674" s="19">
        <f>'[2]NP Inflow data'!F3674</f>
        <v>15.732877425809001</v>
      </c>
      <c r="C3674" s="13">
        <f t="shared" si="124"/>
        <v>15.732877425809001</v>
      </c>
      <c r="E3674">
        <v>910.71</v>
      </c>
      <c r="F3674" s="16">
        <f>'[2]NP Inflow data'!C3674</f>
        <v>20.0657150912822</v>
      </c>
      <c r="G3674" s="16">
        <f t="shared" si="123"/>
        <v>11.9672765712822</v>
      </c>
      <c r="H3674">
        <v>910.71</v>
      </c>
    </row>
    <row r="3675" spans="1:8">
      <c r="A3675">
        <v>970.72</v>
      </c>
      <c r="B3675" s="19">
        <f>'[2]NP Inflow data'!F3675</f>
        <v>15.756116800706099</v>
      </c>
      <c r="C3675" s="13">
        <f t="shared" si="124"/>
        <v>15.756116800706099</v>
      </c>
      <c r="E3675">
        <v>910.72</v>
      </c>
      <c r="F3675" s="16">
        <f>'[2]NP Inflow data'!C3675</f>
        <v>20.094645740070199</v>
      </c>
      <c r="G3675" s="16">
        <f t="shared" si="123"/>
        <v>11.996207220070199</v>
      </c>
      <c r="H3675">
        <v>910.72</v>
      </c>
    </row>
    <row r="3676" spans="1:8">
      <c r="A3676">
        <v>970.73</v>
      </c>
      <c r="B3676" s="19">
        <f>'[2]NP Inflow data'!F3676</f>
        <v>15.7793721012965</v>
      </c>
      <c r="C3676" s="13">
        <f t="shared" si="124"/>
        <v>15.7793721012965</v>
      </c>
      <c r="E3676">
        <v>910.73</v>
      </c>
      <c r="F3676" s="16">
        <f>'[2]NP Inflow data'!C3676</f>
        <v>20.123600042717101</v>
      </c>
      <c r="G3676" s="16">
        <f t="shared" si="123"/>
        <v>12.0251615227171</v>
      </c>
      <c r="H3676">
        <v>910.73</v>
      </c>
    </row>
    <row r="3677" spans="1:8">
      <c r="A3677">
        <v>970.74</v>
      </c>
      <c r="B3677" s="19">
        <f>'[2]NP Inflow data'!F3677</f>
        <v>15.8026433371754</v>
      </c>
      <c r="C3677" s="13">
        <f t="shared" si="124"/>
        <v>15.8026433371754</v>
      </c>
      <c r="E3677">
        <v>910.74</v>
      </c>
      <c r="F3677" s="16">
        <f>'[2]NP Inflow data'!C3677</f>
        <v>20.15257815807</v>
      </c>
      <c r="G3677" s="16">
        <f t="shared" si="123"/>
        <v>12.05413963807</v>
      </c>
      <c r="H3677">
        <v>910.74</v>
      </c>
    </row>
    <row r="3678" spans="1:8">
      <c r="A3678">
        <v>970.75</v>
      </c>
      <c r="B3678" s="19">
        <f>'[2]NP Inflow data'!F3678</f>
        <v>15.825930517937801</v>
      </c>
      <c r="C3678" s="13">
        <f t="shared" si="124"/>
        <v>15.825930517937801</v>
      </c>
      <c r="E3678">
        <v>910.75</v>
      </c>
      <c r="F3678" s="16">
        <f>'[2]NP Inflow data'!C3678</f>
        <v>20.181580244975901</v>
      </c>
      <c r="G3678" s="16">
        <f t="shared" si="123"/>
        <v>12.083141724975901</v>
      </c>
      <c r="H3678">
        <v>910.75</v>
      </c>
    </row>
    <row r="3679" spans="1:8">
      <c r="A3679">
        <v>970.76</v>
      </c>
      <c r="B3679" s="19">
        <f>'[2]NP Inflow data'!F3679</f>
        <v>15.8492336531791</v>
      </c>
      <c r="C3679" s="13">
        <f t="shared" si="124"/>
        <v>15.8492336531791</v>
      </c>
      <c r="E3679">
        <v>910.76</v>
      </c>
      <c r="F3679" s="16">
        <f>'[2]NP Inflow data'!C3679</f>
        <v>20.210606462281799</v>
      </c>
      <c r="G3679" s="16">
        <f t="shared" si="123"/>
        <v>12.112167942281799</v>
      </c>
      <c r="H3679">
        <v>910.76</v>
      </c>
    </row>
    <row r="3680" spans="1:8">
      <c r="A3680">
        <v>970.77</v>
      </c>
      <c r="B3680" s="19">
        <f>'[2]NP Inflow data'!F3680</f>
        <v>15.8725527524943</v>
      </c>
      <c r="C3680" s="13">
        <f t="shared" si="124"/>
        <v>15.8725527524943</v>
      </c>
      <c r="E3680">
        <v>910.77</v>
      </c>
      <c r="F3680" s="16">
        <f>'[2]NP Inflow data'!C3680</f>
        <v>20.2396569688349</v>
      </c>
      <c r="G3680" s="16">
        <f t="shared" si="123"/>
        <v>12.1412184488349</v>
      </c>
      <c r="H3680">
        <v>910.77</v>
      </c>
    </row>
    <row r="3681" spans="1:8">
      <c r="A3681">
        <v>970.78</v>
      </c>
      <c r="B3681" s="19">
        <f>'[2]NP Inflow data'!F3681</f>
        <v>15.8958878254785</v>
      </c>
      <c r="C3681" s="13">
        <f t="shared" si="124"/>
        <v>15.8958878254785</v>
      </c>
      <c r="E3681">
        <v>910.78</v>
      </c>
      <c r="F3681" s="16">
        <f>'[2]NP Inflow data'!C3681</f>
        <v>20.2687319234822</v>
      </c>
      <c r="G3681" s="16">
        <f t="shared" si="123"/>
        <v>12.1702934034822</v>
      </c>
      <c r="H3681">
        <v>910.78</v>
      </c>
    </row>
    <row r="3682" spans="1:8">
      <c r="A3682">
        <v>970.79</v>
      </c>
      <c r="B3682" s="19">
        <f>'[2]NP Inflow data'!F3682</f>
        <v>15.919238881727001</v>
      </c>
      <c r="C3682" s="13">
        <f t="shared" si="124"/>
        <v>15.919238881727001</v>
      </c>
      <c r="E3682">
        <v>910.79</v>
      </c>
      <c r="F3682" s="16">
        <f>'[2]NP Inflow data'!C3682</f>
        <v>20.297831485070802</v>
      </c>
      <c r="G3682" s="16">
        <f t="shared" si="123"/>
        <v>12.199392965070802</v>
      </c>
      <c r="H3682">
        <v>910.79</v>
      </c>
    </row>
    <row r="3683" spans="1:8">
      <c r="A3683">
        <v>970.8</v>
      </c>
      <c r="B3683" s="19">
        <f>'[2]NP Inflow data'!F3683</f>
        <v>15.9426059308348</v>
      </c>
      <c r="C3683" s="13">
        <f t="shared" si="124"/>
        <v>15.9426059308348</v>
      </c>
      <c r="E3683">
        <v>910.8</v>
      </c>
      <c r="F3683" s="16">
        <f>'[2]NP Inflow data'!C3683</f>
        <v>20.3269558124477</v>
      </c>
      <c r="G3683" s="16">
        <f t="shared" si="123"/>
        <v>12.2285172924477</v>
      </c>
      <c r="H3683">
        <v>910.8</v>
      </c>
    </row>
    <row r="3684" spans="1:8">
      <c r="A3684">
        <v>970.81</v>
      </c>
      <c r="B3684" s="19">
        <f>'[2]NP Inflow data'!F3684</f>
        <v>15.965988982397199</v>
      </c>
      <c r="C3684" s="13">
        <f t="shared" si="124"/>
        <v>15.965988982397199</v>
      </c>
      <c r="E3684">
        <v>910.81</v>
      </c>
      <c r="F3684" s="16">
        <f>'[2]NP Inflow data'!C3684</f>
        <v>20.3561050644599</v>
      </c>
      <c r="G3684" s="16">
        <f t="shared" si="123"/>
        <v>12.2576665444599</v>
      </c>
      <c r="H3684">
        <v>910.81</v>
      </c>
    </row>
    <row r="3685" spans="1:8">
      <c r="A3685">
        <v>970.82</v>
      </c>
      <c r="B3685" s="19">
        <f>'[2]NP Inflow data'!F3685</f>
        <v>15.9893880460096</v>
      </c>
      <c r="C3685" s="13">
        <f t="shared" si="124"/>
        <v>15.9893880460096</v>
      </c>
      <c r="E3685">
        <v>910.82</v>
      </c>
      <c r="F3685" s="16">
        <f>'[2]NP Inflow data'!C3685</f>
        <v>20.3852793999549</v>
      </c>
      <c r="G3685" s="16">
        <f t="shared" si="123"/>
        <v>12.2868408799549</v>
      </c>
      <c r="H3685">
        <v>910.82</v>
      </c>
    </row>
    <row r="3686" spans="1:8">
      <c r="A3686">
        <v>970.83</v>
      </c>
      <c r="B3686" s="19">
        <f>'[2]NP Inflow data'!F3686</f>
        <v>16.012803131266502</v>
      </c>
      <c r="C3686" s="13">
        <f t="shared" si="124"/>
        <v>16.012803131266502</v>
      </c>
      <c r="E3686">
        <v>910.83</v>
      </c>
      <c r="F3686" s="16">
        <f>'[2]NP Inflow data'!C3686</f>
        <v>20.414478977779002</v>
      </c>
      <c r="G3686" s="16">
        <f t="shared" si="123"/>
        <v>12.316040457779001</v>
      </c>
      <c r="H3686">
        <v>910.83</v>
      </c>
    </row>
    <row r="3687" spans="1:8">
      <c r="A3687">
        <v>970.84</v>
      </c>
      <c r="B3687" s="19">
        <f>'[2]NP Inflow data'!F3687</f>
        <v>16.036234247763399</v>
      </c>
      <c r="C3687" s="13">
        <f t="shared" si="124"/>
        <v>16.036234247763399</v>
      </c>
      <c r="E3687">
        <v>910.84</v>
      </c>
      <c r="F3687" s="16">
        <f>'[2]NP Inflow data'!C3687</f>
        <v>20.4437039567797</v>
      </c>
      <c r="G3687" s="16">
        <f t="shared" si="123"/>
        <v>12.3452654367797</v>
      </c>
      <c r="H3687">
        <v>910.84</v>
      </c>
    </row>
    <row r="3688" spans="1:8">
      <c r="A3688">
        <v>970.85</v>
      </c>
      <c r="B3688" s="19">
        <f>'[2]NP Inflow data'!F3688</f>
        <v>16.0596814050955</v>
      </c>
      <c r="C3688" s="13">
        <f t="shared" si="124"/>
        <v>16.0596814050955</v>
      </c>
      <c r="E3688">
        <v>910.85</v>
      </c>
      <c r="F3688" s="16">
        <f>'[2]NP Inflow data'!C3688</f>
        <v>20.472954495804</v>
      </c>
      <c r="G3688" s="16">
        <f t="shared" si="123"/>
        <v>12.374515975804</v>
      </c>
      <c r="H3688">
        <v>910.85</v>
      </c>
    </row>
    <row r="3689" spans="1:8">
      <c r="A3689">
        <v>970.86</v>
      </c>
      <c r="B3689" s="19">
        <f>'[2]NP Inflow data'!F3689</f>
        <v>16.0831446128579</v>
      </c>
      <c r="C3689" s="13">
        <f t="shared" si="124"/>
        <v>16.0831446128579</v>
      </c>
      <c r="E3689">
        <v>910.86</v>
      </c>
      <c r="F3689" s="16">
        <f>'[2]NP Inflow data'!C3689</f>
        <v>20.5022307536989</v>
      </c>
      <c r="G3689" s="16">
        <f t="shared" si="123"/>
        <v>12.403792233698899</v>
      </c>
      <c r="H3689">
        <v>910.86</v>
      </c>
    </row>
    <row r="3690" spans="1:8">
      <c r="A3690">
        <v>970.87</v>
      </c>
      <c r="B3690" s="19">
        <f>'[2]NP Inflow data'!F3690</f>
        <v>16.106623880645699</v>
      </c>
      <c r="C3690" s="13">
        <f t="shared" si="124"/>
        <v>16.106623880645699</v>
      </c>
      <c r="E3690">
        <v>910.87</v>
      </c>
      <c r="F3690" s="16">
        <f>'[2]NP Inflow data'!C3690</f>
        <v>20.531532889311599</v>
      </c>
      <c r="G3690" s="16">
        <f t="shared" si="123"/>
        <v>12.433094369311599</v>
      </c>
      <c r="H3690">
        <v>910.87</v>
      </c>
    </row>
    <row r="3691" spans="1:8">
      <c r="A3691">
        <v>970.88</v>
      </c>
      <c r="B3691" s="19">
        <f>'[2]NP Inflow data'!F3691</f>
        <v>16.130119218054201</v>
      </c>
      <c r="C3691" s="13">
        <f t="shared" si="124"/>
        <v>16.130119218054201</v>
      </c>
      <c r="E3691">
        <v>910.88</v>
      </c>
      <c r="F3691" s="16">
        <f>'[2]NP Inflow data'!C3691</f>
        <v>20.560861061489</v>
      </c>
      <c r="G3691" s="16">
        <f t="shared" si="123"/>
        <v>12.462422541489</v>
      </c>
      <c r="H3691">
        <v>910.88</v>
      </c>
    </row>
    <row r="3692" spans="1:8">
      <c r="A3692">
        <v>970.89</v>
      </c>
      <c r="B3692" s="19">
        <f>'[2]NP Inflow data'!F3692</f>
        <v>16.1536306346784</v>
      </c>
      <c r="C3692" s="13">
        <f t="shared" si="124"/>
        <v>16.1536306346784</v>
      </c>
      <c r="E3692">
        <v>910.89</v>
      </c>
      <c r="F3692" s="16">
        <f>'[2]NP Inflow data'!C3692</f>
        <v>20.590215429078299</v>
      </c>
      <c r="G3692" s="16">
        <f t="shared" si="123"/>
        <v>12.491776909078299</v>
      </c>
      <c r="H3692">
        <v>910.89</v>
      </c>
    </row>
    <row r="3693" spans="1:8">
      <c r="A3693">
        <v>970.9</v>
      </c>
      <c r="B3693" s="19">
        <f>'[2]NP Inflow data'!F3693</f>
        <v>16.177158140113601</v>
      </c>
      <c r="C3693" s="13">
        <f t="shared" si="124"/>
        <v>16.177158140113601</v>
      </c>
      <c r="E3693">
        <v>910.9</v>
      </c>
      <c r="F3693" s="16">
        <f>'[2]NP Inflow data'!C3693</f>
        <v>20.619596150926402</v>
      </c>
      <c r="G3693" s="16">
        <f t="shared" si="123"/>
        <v>12.521157630926401</v>
      </c>
      <c r="H3693">
        <v>910.9</v>
      </c>
    </row>
    <row r="3694" spans="1:8">
      <c r="A3694">
        <v>970.91</v>
      </c>
      <c r="B3694" s="19">
        <f>'[2]NP Inflow data'!F3694</f>
        <v>16.200701743954799</v>
      </c>
      <c r="C3694" s="13">
        <f t="shared" si="124"/>
        <v>16.200701743954799</v>
      </c>
      <c r="E3694">
        <v>910.91</v>
      </c>
      <c r="F3694" s="16">
        <f>'[2]NP Inflow data'!C3694</f>
        <v>20.649003385880501</v>
      </c>
      <c r="G3694" s="16">
        <f t="shared" si="123"/>
        <v>12.550564865880501</v>
      </c>
      <c r="H3694">
        <v>910.91</v>
      </c>
    </row>
    <row r="3695" spans="1:8">
      <c r="A3695">
        <v>970.92</v>
      </c>
      <c r="B3695" s="19">
        <f>'[2]NP Inflow data'!F3695</f>
        <v>16.224261455797201</v>
      </c>
      <c r="C3695" s="13">
        <f t="shared" si="124"/>
        <v>16.224261455797201</v>
      </c>
      <c r="E3695">
        <v>910.92</v>
      </c>
      <c r="F3695" s="16">
        <f>'[2]NP Inflow data'!C3695</f>
        <v>20.678437292787599</v>
      </c>
      <c r="G3695" s="16">
        <f t="shared" si="123"/>
        <v>12.579998772787599</v>
      </c>
      <c r="H3695">
        <v>910.92</v>
      </c>
    </row>
    <row r="3696" spans="1:8">
      <c r="A3696">
        <v>970.93</v>
      </c>
      <c r="B3696" s="19">
        <f>'[2]NP Inflow data'!F3696</f>
        <v>16.247837285236098</v>
      </c>
      <c r="C3696" s="13">
        <f t="shared" si="124"/>
        <v>16.247837285236098</v>
      </c>
      <c r="E3696">
        <v>910.93</v>
      </c>
      <c r="F3696" s="16">
        <f>'[2]NP Inflow data'!C3696</f>
        <v>20.7078980304948</v>
      </c>
      <c r="G3696" s="16">
        <f t="shared" si="123"/>
        <v>12.6094595104948</v>
      </c>
      <c r="H3696">
        <v>910.93</v>
      </c>
    </row>
    <row r="3697" spans="1:8">
      <c r="A3697">
        <v>970.94</v>
      </c>
      <c r="B3697" s="19">
        <f>'[2]NP Inflow data'!F3697</f>
        <v>16.271429241866699</v>
      </c>
      <c r="C3697" s="13">
        <f t="shared" si="124"/>
        <v>16.271429241866699</v>
      </c>
      <c r="E3697">
        <v>910.94</v>
      </c>
      <c r="F3697" s="16">
        <f>'[2]NP Inflow data'!C3697</f>
        <v>20.737385757849399</v>
      </c>
      <c r="G3697" s="16">
        <f t="shared" si="123"/>
        <v>12.638947237849399</v>
      </c>
      <c r="H3697">
        <v>910.94</v>
      </c>
    </row>
    <row r="3698" spans="1:8">
      <c r="A3698">
        <v>970.95</v>
      </c>
      <c r="B3698" s="19">
        <f>'[2]NP Inflow data'!F3698</f>
        <v>16.295037335283801</v>
      </c>
      <c r="C3698" s="13">
        <f t="shared" si="124"/>
        <v>16.295037335283801</v>
      </c>
      <c r="E3698">
        <v>910.95</v>
      </c>
      <c r="F3698" s="16">
        <f>'[2]NP Inflow data'!C3698</f>
        <v>20.766900633697901</v>
      </c>
      <c r="G3698" s="16">
        <f t="shared" si="123"/>
        <v>12.668462113697901</v>
      </c>
      <c r="H3698">
        <v>910.95</v>
      </c>
    </row>
    <row r="3699" spans="1:8">
      <c r="A3699">
        <v>970.96</v>
      </c>
      <c r="B3699" s="19">
        <f>'[2]NP Inflow data'!F3699</f>
        <v>16.3186615750827</v>
      </c>
      <c r="C3699" s="13">
        <f t="shared" si="124"/>
        <v>16.3186615750827</v>
      </c>
      <c r="E3699">
        <v>910.96</v>
      </c>
      <c r="F3699" s="16">
        <f>'[2]NP Inflow data'!C3699</f>
        <v>20.796442816887598</v>
      </c>
      <c r="G3699" s="16">
        <f t="shared" si="123"/>
        <v>12.698004296887598</v>
      </c>
      <c r="H3699">
        <v>910.96</v>
      </c>
    </row>
    <row r="3700" spans="1:8">
      <c r="A3700">
        <v>970.97</v>
      </c>
      <c r="B3700" s="19">
        <f>'[2]NP Inflow data'!F3700</f>
        <v>16.342301970858699</v>
      </c>
      <c r="C3700" s="13">
        <f t="shared" si="124"/>
        <v>16.342301970858699</v>
      </c>
      <c r="E3700">
        <v>910.97</v>
      </c>
      <c r="F3700" s="16">
        <f>'[2]NP Inflow data'!C3700</f>
        <v>20.826012466265599</v>
      </c>
      <c r="G3700" s="16">
        <f t="shared" si="123"/>
        <v>12.727573946265599</v>
      </c>
      <c r="H3700">
        <v>910.97</v>
      </c>
    </row>
    <row r="3701" spans="1:8">
      <c r="A3701">
        <v>970.98</v>
      </c>
      <c r="B3701" s="19">
        <f>'[2]NP Inflow data'!F3701</f>
        <v>16.3659585322068</v>
      </c>
      <c r="C3701" s="13">
        <f t="shared" si="124"/>
        <v>16.3659585322068</v>
      </c>
      <c r="E3701">
        <v>910.98</v>
      </c>
      <c r="F3701" s="16">
        <f>'[2]NP Inflow data'!C3701</f>
        <v>20.855609740679</v>
      </c>
      <c r="G3701" s="16">
        <f t="shared" si="123"/>
        <v>12.757171220679</v>
      </c>
      <c r="H3701">
        <v>910.98</v>
      </c>
    </row>
    <row r="3702" spans="1:8">
      <c r="A3702">
        <v>970.99</v>
      </c>
      <c r="B3702" s="19">
        <f>'[2]NP Inflow data'!F3702</f>
        <v>16.389631268722098</v>
      </c>
      <c r="C3702" s="13">
        <f t="shared" si="124"/>
        <v>16.389631268722098</v>
      </c>
      <c r="E3702">
        <v>910.99</v>
      </c>
      <c r="F3702" s="16">
        <f>'[2]NP Inflow data'!C3702</f>
        <v>20.8852347989748</v>
      </c>
      <c r="G3702" s="16">
        <f t="shared" si="123"/>
        <v>12.7867962789748</v>
      </c>
      <c r="H3702">
        <v>910.99</v>
      </c>
    </row>
    <row r="3703" spans="1:8">
      <c r="A3703">
        <v>971</v>
      </c>
      <c r="B3703" s="19">
        <f>'[2]NP Inflow data'!F3703</f>
        <v>16.41332019</v>
      </c>
      <c r="C3703" s="13">
        <f t="shared" si="124"/>
        <v>16.41332019</v>
      </c>
      <c r="E3703">
        <v>911</v>
      </c>
      <c r="F3703" s="16">
        <f>'[2]NP Inflow data'!C3703</f>
        <v>20.914887799999999</v>
      </c>
      <c r="G3703" s="16">
        <f t="shared" si="123"/>
        <v>12.816449279999999</v>
      </c>
      <c r="H3703">
        <v>911</v>
      </c>
    </row>
    <row r="3704" spans="1:8">
      <c r="A3704">
        <v>971.01</v>
      </c>
      <c r="B3704" s="19">
        <f>'[2]NP Inflow data'!F3704</f>
        <v>16.437025298832602</v>
      </c>
      <c r="C3704" s="13">
        <f t="shared" si="124"/>
        <v>16.437025298832602</v>
      </c>
      <c r="E3704">
        <v>911.01</v>
      </c>
      <c r="F3704" s="16">
        <f>'[2]NP Inflow data'!C3704</f>
        <v>20.944568886150201</v>
      </c>
      <c r="G3704" s="16">
        <f t="shared" si="123"/>
        <v>12.8461303661502</v>
      </c>
      <c r="H3704">
        <v>911.01</v>
      </c>
    </row>
    <row r="3705" spans="1:8">
      <c r="A3705">
        <v>971.02</v>
      </c>
      <c r="B3705" s="19">
        <f>'[2]NP Inflow data'!F3705</f>
        <v>16.460746570800499</v>
      </c>
      <c r="C3705" s="13">
        <f t="shared" si="124"/>
        <v>16.460746570800499</v>
      </c>
      <c r="E3705">
        <v>911.02</v>
      </c>
      <c r="F3705" s="16">
        <f>'[2]NP Inflow data'!C3705</f>
        <v>20.974278134014298</v>
      </c>
      <c r="G3705" s="16">
        <f t="shared" si="123"/>
        <v>12.875839614014298</v>
      </c>
      <c r="H3705">
        <v>911.02</v>
      </c>
    </row>
    <row r="3706" spans="1:8">
      <c r="A3706">
        <v>971.03</v>
      </c>
      <c r="B3706" s="19">
        <f>'[2]NP Inflow data'!F3706</f>
        <v>16.484483974681702</v>
      </c>
      <c r="C3706" s="13">
        <f t="shared" si="124"/>
        <v>16.484483974681702</v>
      </c>
      <c r="E3706">
        <v>911.03</v>
      </c>
      <c r="F3706" s="16">
        <f>'[2]NP Inflow data'!C3706</f>
        <v>21.004015603729702</v>
      </c>
      <c r="G3706" s="16">
        <f t="shared" si="123"/>
        <v>12.905577083729701</v>
      </c>
      <c r="H3706">
        <v>911.03</v>
      </c>
    </row>
    <row r="3707" spans="1:8">
      <c r="A3707">
        <v>971.04</v>
      </c>
      <c r="B3707" s="19">
        <f>'[2]NP Inflow data'!F3707</f>
        <v>16.5082374792538</v>
      </c>
      <c r="C3707" s="13">
        <f t="shared" si="124"/>
        <v>16.5082374792538</v>
      </c>
      <c r="E3707">
        <v>911.04</v>
      </c>
      <c r="F3707" s="16">
        <f>'[2]NP Inflow data'!C3707</f>
        <v>21.033781355433799</v>
      </c>
      <c r="G3707" s="16">
        <f t="shared" si="123"/>
        <v>12.935342835433799</v>
      </c>
      <c r="H3707">
        <v>911.04</v>
      </c>
    </row>
    <row r="3708" spans="1:8">
      <c r="A3708">
        <v>971.05</v>
      </c>
      <c r="B3708" s="19">
        <f>'[2]NP Inflow data'!F3708</f>
        <v>16.532007053294599</v>
      </c>
      <c r="C3708" s="13">
        <f t="shared" si="124"/>
        <v>16.532007053294599</v>
      </c>
      <c r="E3708">
        <v>911.05</v>
      </c>
      <c r="F3708" s="16">
        <f>'[2]NP Inflow data'!C3708</f>
        <v>21.063575449264</v>
      </c>
      <c r="G3708" s="16">
        <f t="shared" si="123"/>
        <v>12.965136929264</v>
      </c>
      <c r="H3708">
        <v>911.05</v>
      </c>
    </row>
    <row r="3709" spans="1:8">
      <c r="A3709">
        <v>971.06</v>
      </c>
      <c r="B3709" s="19">
        <f>'[2]NP Inflow data'!F3709</f>
        <v>16.555792665581901</v>
      </c>
      <c r="C3709" s="13">
        <f t="shared" si="124"/>
        <v>16.555792665581901</v>
      </c>
      <c r="E3709">
        <v>911.06</v>
      </c>
      <c r="F3709" s="16">
        <f>'[2]NP Inflow data'!C3709</f>
        <v>21.093397945357701</v>
      </c>
      <c r="G3709" s="16">
        <f t="shared" si="123"/>
        <v>12.994959425357701</v>
      </c>
      <c r="H3709">
        <v>911.06</v>
      </c>
    </row>
    <row r="3710" spans="1:8">
      <c r="A3710">
        <v>971.07</v>
      </c>
      <c r="B3710" s="19">
        <f>'[2]NP Inflow data'!F3710</f>
        <v>16.579594284893801</v>
      </c>
      <c r="C3710" s="13">
        <f t="shared" si="124"/>
        <v>16.579594284893801</v>
      </c>
      <c r="E3710">
        <v>911.07</v>
      </c>
      <c r="F3710" s="16">
        <f>'[2]NP Inflow data'!C3710</f>
        <v>21.123248903852701</v>
      </c>
      <c r="G3710" s="16">
        <f t="shared" si="123"/>
        <v>13.024810383852701</v>
      </c>
      <c r="H3710">
        <v>911.07</v>
      </c>
    </row>
    <row r="3711" spans="1:8">
      <c r="A3711">
        <v>971.08</v>
      </c>
      <c r="B3711" s="19">
        <f>'[2]NP Inflow data'!F3711</f>
        <v>16.6034118800074</v>
      </c>
      <c r="C3711" s="13">
        <f t="shared" si="124"/>
        <v>16.6034118800074</v>
      </c>
      <c r="E3711">
        <v>911.08</v>
      </c>
      <c r="F3711" s="16">
        <f>'[2]NP Inflow data'!C3711</f>
        <v>21.153128384885601</v>
      </c>
      <c r="G3711" s="16">
        <f t="shared" si="123"/>
        <v>13.054689864885601</v>
      </c>
      <c r="H3711">
        <v>911.08</v>
      </c>
    </row>
    <row r="3712" spans="1:8">
      <c r="A3712">
        <v>971.09</v>
      </c>
      <c r="B3712" s="19">
        <f>'[2]NP Inflow data'!F3712</f>
        <v>16.627245419700898</v>
      </c>
      <c r="C3712" s="13">
        <f t="shared" si="124"/>
        <v>16.627245419700898</v>
      </c>
      <c r="E3712">
        <v>911.09</v>
      </c>
      <c r="F3712" s="16">
        <f>'[2]NP Inflow data'!C3712</f>
        <v>21.183036448594201</v>
      </c>
      <c r="G3712" s="16">
        <f t="shared" si="123"/>
        <v>13.084597928594201</v>
      </c>
      <c r="H3712">
        <v>911.09</v>
      </c>
    </row>
    <row r="3713" spans="1:8">
      <c r="A3713">
        <v>971.1</v>
      </c>
      <c r="B3713" s="19">
        <f>'[2]NP Inflow data'!F3713</f>
        <v>16.651094872752001</v>
      </c>
      <c r="C3713" s="13">
        <f t="shared" si="124"/>
        <v>16.651094872752001</v>
      </c>
      <c r="E3713">
        <v>911.1</v>
      </c>
      <c r="F3713" s="16">
        <f>'[2]NP Inflow data'!C3713</f>
        <v>21.2129731551159</v>
      </c>
      <c r="G3713" s="16">
        <f t="shared" si="123"/>
        <v>13.1145346351159</v>
      </c>
      <c r="H3713">
        <v>911.1</v>
      </c>
    </row>
    <row r="3714" spans="1:8">
      <c r="A3714">
        <v>971.11</v>
      </c>
      <c r="B3714" s="19">
        <f>'[2]NP Inflow data'!F3714</f>
        <v>16.674960207938501</v>
      </c>
      <c r="C3714" s="13">
        <f t="shared" si="124"/>
        <v>16.674960207938501</v>
      </c>
      <c r="E3714">
        <v>911.11</v>
      </c>
      <c r="F3714" s="16">
        <f>'[2]NP Inflow data'!C3714</f>
        <v>21.242938564587998</v>
      </c>
      <c r="G3714" s="16">
        <f t="shared" si="123"/>
        <v>13.144500044587998</v>
      </c>
      <c r="H3714">
        <v>911.11</v>
      </c>
    </row>
    <row r="3715" spans="1:8">
      <c r="A3715">
        <v>971.12</v>
      </c>
      <c r="B3715" s="19">
        <f>'[2]NP Inflow data'!F3715</f>
        <v>16.698841394038102</v>
      </c>
      <c r="C3715" s="13">
        <f t="shared" si="124"/>
        <v>16.698841394038102</v>
      </c>
      <c r="E3715">
        <v>911.12</v>
      </c>
      <c r="F3715" s="16">
        <f>'[2]NP Inflow data'!C3715</f>
        <v>21.2729327371481</v>
      </c>
      <c r="G3715" s="16">
        <f t="shared" si="123"/>
        <v>13.1744942171481</v>
      </c>
      <c r="H3715">
        <v>911.12</v>
      </c>
    </row>
    <row r="3716" spans="1:8">
      <c r="A3716">
        <v>971.13</v>
      </c>
      <c r="B3716" s="19">
        <f>'[2]NP Inflow data'!F3716</f>
        <v>16.7227383998287</v>
      </c>
      <c r="C3716" s="13">
        <f t="shared" si="124"/>
        <v>16.7227383998287</v>
      </c>
      <c r="E3716">
        <v>911.13</v>
      </c>
      <c r="F3716" s="16">
        <f>'[2]NP Inflow data'!C3716</f>
        <v>21.302955732933398</v>
      </c>
      <c r="G3716" s="16">
        <f t="shared" si="123"/>
        <v>13.204517212933398</v>
      </c>
      <c r="H3716">
        <v>911.13</v>
      </c>
    </row>
    <row r="3717" spans="1:8">
      <c r="A3717">
        <v>971.14</v>
      </c>
      <c r="B3717" s="19">
        <f>'[2]NP Inflow data'!F3717</f>
        <v>16.746651194087999</v>
      </c>
      <c r="C3717" s="13">
        <f t="shared" si="124"/>
        <v>16.746651194087999</v>
      </c>
      <c r="E3717">
        <v>911.14</v>
      </c>
      <c r="F3717" s="16">
        <f>'[2]NP Inflow data'!C3717</f>
        <v>21.3330076120813</v>
      </c>
      <c r="G3717" s="16">
        <f t="shared" ref="G3717:G3780" si="125">F3717-$F$3103</f>
        <v>13.2345690920813</v>
      </c>
      <c r="H3717">
        <v>911.14</v>
      </c>
    </row>
    <row r="3718" spans="1:8">
      <c r="A3718">
        <v>971.15</v>
      </c>
      <c r="B3718" s="19">
        <f>'[2]NP Inflow data'!F3718</f>
        <v>16.7705797455938</v>
      </c>
      <c r="C3718" s="13">
        <f t="shared" ref="C3718:C3781" si="126">B3718-$B$24</f>
        <v>16.7705797455938</v>
      </c>
      <c r="E3718">
        <v>911.15</v>
      </c>
      <c r="F3718" s="16">
        <f>'[2]NP Inflow data'!C3718</f>
        <v>21.363088434729299</v>
      </c>
      <c r="G3718" s="16">
        <f t="shared" si="125"/>
        <v>13.264649914729299</v>
      </c>
      <c r="H3718">
        <v>911.15</v>
      </c>
    </row>
    <row r="3719" spans="1:8">
      <c r="A3719">
        <v>971.16</v>
      </c>
      <c r="B3719" s="19">
        <f>'[2]NP Inflow data'!F3719</f>
        <v>16.794524023123898</v>
      </c>
      <c r="C3719" s="13">
        <f t="shared" si="126"/>
        <v>16.794524023123898</v>
      </c>
      <c r="E3719">
        <v>911.16</v>
      </c>
      <c r="F3719" s="16">
        <f>'[2]NP Inflow data'!C3719</f>
        <v>21.393198261014799</v>
      </c>
      <c r="G3719" s="16">
        <f t="shared" si="125"/>
        <v>13.294759741014799</v>
      </c>
      <c r="H3719">
        <v>911.16</v>
      </c>
    </row>
    <row r="3720" spans="1:8">
      <c r="A3720">
        <v>971.17</v>
      </c>
      <c r="B3720" s="19">
        <f>'[2]NP Inflow data'!F3720</f>
        <v>16.818483995455999</v>
      </c>
      <c r="C3720" s="13">
        <f t="shared" si="126"/>
        <v>16.818483995455999</v>
      </c>
      <c r="E3720">
        <v>911.17</v>
      </c>
      <c r="F3720" s="16">
        <f>'[2]NP Inflow data'!C3720</f>
        <v>21.423337151075</v>
      </c>
      <c r="G3720" s="16">
        <f t="shared" si="125"/>
        <v>13.324898631074999</v>
      </c>
      <c r="H3720">
        <v>911.17</v>
      </c>
    </row>
    <row r="3721" spans="1:8">
      <c r="A3721">
        <v>971.18</v>
      </c>
      <c r="B3721" s="19">
        <f>'[2]NP Inflow data'!F3721</f>
        <v>16.842459631368001</v>
      </c>
      <c r="C3721" s="13">
        <f t="shared" si="126"/>
        <v>16.842459631368001</v>
      </c>
      <c r="E3721">
        <v>911.18</v>
      </c>
      <c r="F3721" s="16">
        <f>'[2]NP Inflow data'!C3721</f>
        <v>21.453505165047599</v>
      </c>
      <c r="G3721" s="16">
        <f t="shared" si="125"/>
        <v>13.355066645047598</v>
      </c>
      <c r="H3721">
        <v>911.18</v>
      </c>
    </row>
    <row r="3722" spans="1:8">
      <c r="A3722">
        <v>971.19</v>
      </c>
      <c r="B3722" s="19">
        <f>'[2]NP Inflow data'!F3722</f>
        <v>16.866450899637801</v>
      </c>
      <c r="C3722" s="13">
        <f t="shared" si="126"/>
        <v>16.866450899637801</v>
      </c>
      <c r="E3722">
        <v>911.19</v>
      </c>
      <c r="F3722" s="16">
        <f>'[2]NP Inflow data'!C3722</f>
        <v>21.483702363070101</v>
      </c>
      <c r="G3722" s="16">
        <f t="shared" si="125"/>
        <v>13.385263843070101</v>
      </c>
      <c r="H3722">
        <v>911.19</v>
      </c>
    </row>
    <row r="3723" spans="1:8">
      <c r="A3723">
        <v>971.2</v>
      </c>
      <c r="B3723" s="19">
        <f>'[2]NP Inflow data'!F3723</f>
        <v>16.890457769042701</v>
      </c>
      <c r="C3723" s="13">
        <f t="shared" si="126"/>
        <v>16.890457769042701</v>
      </c>
      <c r="E3723">
        <v>911.2</v>
      </c>
      <c r="F3723" s="16">
        <f>'[2]NP Inflow data'!C3723</f>
        <v>21.513928805279299</v>
      </c>
      <c r="G3723" s="16">
        <f t="shared" si="125"/>
        <v>13.415490285279299</v>
      </c>
      <c r="H3723">
        <v>911.2</v>
      </c>
    </row>
    <row r="3724" spans="1:8">
      <c r="A3724">
        <v>971.21</v>
      </c>
      <c r="B3724" s="19">
        <f>'[2]NP Inflow data'!F3724</f>
        <v>16.9144802083608</v>
      </c>
      <c r="C3724" s="13">
        <f t="shared" si="126"/>
        <v>16.9144802083608</v>
      </c>
      <c r="E3724">
        <v>911.21</v>
      </c>
      <c r="F3724" s="16">
        <f>'[2]NP Inflow data'!C3724</f>
        <v>21.544184551812901</v>
      </c>
      <c r="G3724" s="16">
        <f t="shared" si="125"/>
        <v>13.445746031812901</v>
      </c>
      <c r="H3724">
        <v>911.21</v>
      </c>
    </row>
    <row r="3725" spans="1:8">
      <c r="A3725">
        <v>971.22</v>
      </c>
      <c r="B3725" s="19">
        <f>'[2]NP Inflow data'!F3725</f>
        <v>16.938518186369802</v>
      </c>
      <c r="C3725" s="13">
        <f t="shared" si="126"/>
        <v>16.938518186369802</v>
      </c>
      <c r="E3725">
        <v>911.22</v>
      </c>
      <c r="F3725" s="16">
        <f>'[2]NP Inflow data'!C3725</f>
        <v>21.574469662808301</v>
      </c>
      <c r="G3725" s="16">
        <f t="shared" si="125"/>
        <v>13.476031142808301</v>
      </c>
      <c r="H3725">
        <v>911.22</v>
      </c>
    </row>
    <row r="3726" spans="1:8">
      <c r="A3726">
        <v>971.23</v>
      </c>
      <c r="B3726" s="19">
        <f>'[2]NP Inflow data'!F3726</f>
        <v>16.962571671847599</v>
      </c>
      <c r="C3726" s="13">
        <f t="shared" si="126"/>
        <v>16.962571671847599</v>
      </c>
      <c r="E3726">
        <v>911.23</v>
      </c>
      <c r="F3726" s="16">
        <f>'[2]NP Inflow data'!C3726</f>
        <v>21.6047841984029</v>
      </c>
      <c r="G3726" s="16">
        <f t="shared" si="125"/>
        <v>13.5063456784029</v>
      </c>
      <c r="H3726">
        <v>911.23</v>
      </c>
    </row>
    <row r="3727" spans="1:8">
      <c r="A3727">
        <v>971.24</v>
      </c>
      <c r="B3727" s="19">
        <f>'[2]NP Inflow data'!F3727</f>
        <v>16.986640633571799</v>
      </c>
      <c r="C3727" s="13">
        <f t="shared" si="126"/>
        <v>16.986640633571799</v>
      </c>
      <c r="E3727">
        <v>911.24</v>
      </c>
      <c r="F3727" s="16">
        <f>'[2]NP Inflow data'!C3727</f>
        <v>21.635128218734199</v>
      </c>
      <c r="G3727" s="16">
        <f t="shared" si="125"/>
        <v>13.536689698734198</v>
      </c>
      <c r="H3727">
        <v>911.24</v>
      </c>
    </row>
    <row r="3728" spans="1:8">
      <c r="A3728">
        <v>971.25</v>
      </c>
      <c r="B3728" s="19">
        <f>'[2]NP Inflow data'!F3728</f>
        <v>17.010725040320299</v>
      </c>
      <c r="C3728" s="13">
        <f t="shared" si="126"/>
        <v>17.010725040320299</v>
      </c>
      <c r="E3728">
        <v>911.25</v>
      </c>
      <c r="F3728" s="16">
        <f>'[2]NP Inflow data'!C3728</f>
        <v>21.665501783939401</v>
      </c>
      <c r="G3728" s="16">
        <f t="shared" si="125"/>
        <v>13.567063263939401</v>
      </c>
      <c r="H3728">
        <v>911.25</v>
      </c>
    </row>
    <row r="3729" spans="1:8">
      <c r="A3729">
        <v>971.26</v>
      </c>
      <c r="B3729" s="19">
        <f>'[2]NP Inflow data'!F3729</f>
        <v>17.034824860870799</v>
      </c>
      <c r="C3729" s="13">
        <f t="shared" si="126"/>
        <v>17.034824860870799</v>
      </c>
      <c r="E3729">
        <v>911.26</v>
      </c>
      <c r="F3729" s="16">
        <f>'[2]NP Inflow data'!C3729</f>
        <v>21.695904954155999</v>
      </c>
      <c r="G3729" s="16">
        <f t="shared" si="125"/>
        <v>13.597466434155999</v>
      </c>
      <c r="H3729">
        <v>911.26</v>
      </c>
    </row>
    <row r="3730" spans="1:8">
      <c r="A3730">
        <v>971.27</v>
      </c>
      <c r="B3730" s="19">
        <f>'[2]NP Inflow data'!F3730</f>
        <v>17.058940064001199</v>
      </c>
      <c r="C3730" s="13">
        <f t="shared" si="126"/>
        <v>17.058940064001199</v>
      </c>
      <c r="E3730">
        <v>911.27</v>
      </c>
      <c r="F3730" s="16">
        <f>'[2]NP Inflow data'!C3730</f>
        <v>21.726337789521502</v>
      </c>
      <c r="G3730" s="16">
        <f t="shared" si="125"/>
        <v>13.627899269521501</v>
      </c>
      <c r="H3730">
        <v>911.27</v>
      </c>
    </row>
    <row r="3731" spans="1:8">
      <c r="A3731">
        <v>971.28</v>
      </c>
      <c r="B3731" s="19">
        <f>'[2]NP Inflow data'!F3731</f>
        <v>17.083070618489099</v>
      </c>
      <c r="C3731" s="13">
        <f t="shared" si="126"/>
        <v>17.083070618489099</v>
      </c>
      <c r="E3731">
        <v>911.28</v>
      </c>
      <c r="F3731" s="16">
        <f>'[2]NP Inflow data'!C3731</f>
        <v>21.756800350173101</v>
      </c>
      <c r="G3731" s="16">
        <f t="shared" si="125"/>
        <v>13.658361830173101</v>
      </c>
      <c r="H3731">
        <v>911.28</v>
      </c>
    </row>
    <row r="3732" spans="1:8">
      <c r="A3732">
        <v>971.29</v>
      </c>
      <c r="B3732" s="19">
        <f>'[2]NP Inflow data'!F3732</f>
        <v>17.1072164931124</v>
      </c>
      <c r="C3732" s="13">
        <f t="shared" si="126"/>
        <v>17.1072164931124</v>
      </c>
      <c r="E3732">
        <v>911.29</v>
      </c>
      <c r="F3732" s="16">
        <f>'[2]NP Inflow data'!C3732</f>
        <v>21.787292696248201</v>
      </c>
      <c r="G3732" s="16">
        <f t="shared" si="125"/>
        <v>13.688854176248201</v>
      </c>
      <c r="H3732">
        <v>911.29</v>
      </c>
    </row>
    <row r="3733" spans="1:8">
      <c r="A3733">
        <v>971.3</v>
      </c>
      <c r="B3733" s="19">
        <f>'[2]NP Inflow data'!F3733</f>
        <v>17.131377656648901</v>
      </c>
      <c r="C3733" s="13">
        <f t="shared" si="126"/>
        <v>17.131377656648901</v>
      </c>
      <c r="E3733">
        <v>911.3</v>
      </c>
      <c r="F3733" s="16">
        <f>'[2]NP Inflow data'!C3733</f>
        <v>21.817814887884399</v>
      </c>
      <c r="G3733" s="16">
        <f t="shared" si="125"/>
        <v>13.719376367884399</v>
      </c>
      <c r="H3733">
        <v>911.3</v>
      </c>
    </row>
    <row r="3734" spans="1:8">
      <c r="A3734">
        <v>971.31</v>
      </c>
      <c r="B3734" s="19">
        <f>'[2]NP Inflow data'!F3734</f>
        <v>17.1555540778763</v>
      </c>
      <c r="C3734" s="13">
        <f t="shared" si="126"/>
        <v>17.1555540778763</v>
      </c>
      <c r="E3734">
        <v>911.31</v>
      </c>
      <c r="F3734" s="16">
        <f>'[2]NP Inflow data'!C3734</f>
        <v>21.848366985218899</v>
      </c>
      <c r="G3734" s="16">
        <f t="shared" si="125"/>
        <v>13.749928465218899</v>
      </c>
      <c r="H3734">
        <v>911.31</v>
      </c>
    </row>
    <row r="3735" spans="1:8">
      <c r="A3735">
        <v>971.32</v>
      </c>
      <c r="B3735" s="19">
        <f>'[2]NP Inflow data'!F3735</f>
        <v>17.179745725572602</v>
      </c>
      <c r="C3735" s="13">
        <f t="shared" si="126"/>
        <v>17.179745725572602</v>
      </c>
      <c r="E3735">
        <v>911.32</v>
      </c>
      <c r="F3735" s="16">
        <f>'[2]NP Inflow data'!C3735</f>
        <v>21.878949048389501</v>
      </c>
      <c r="G3735" s="16">
        <f t="shared" si="125"/>
        <v>13.780510528389501</v>
      </c>
      <c r="H3735">
        <v>911.32</v>
      </c>
    </row>
    <row r="3736" spans="1:8">
      <c r="A3736">
        <v>971.33</v>
      </c>
      <c r="B3736" s="19">
        <f>'[2]NP Inflow data'!F3736</f>
        <v>17.203952568515199</v>
      </c>
      <c r="C3736" s="13">
        <f t="shared" si="126"/>
        <v>17.203952568515199</v>
      </c>
      <c r="E3736">
        <v>911.33</v>
      </c>
      <c r="F3736" s="16">
        <f>'[2]NP Inflow data'!C3736</f>
        <v>21.909561137533</v>
      </c>
      <c r="G3736" s="16">
        <f t="shared" si="125"/>
        <v>13.811122617533</v>
      </c>
      <c r="H3736">
        <v>911.33</v>
      </c>
    </row>
    <row r="3737" spans="1:8">
      <c r="A3737">
        <v>971.34</v>
      </c>
      <c r="B3737" s="19">
        <f>'[2]NP Inflow data'!F3737</f>
        <v>17.2281745754821</v>
      </c>
      <c r="C3737" s="13">
        <f t="shared" si="126"/>
        <v>17.2281745754821</v>
      </c>
      <c r="E3737">
        <v>911.34</v>
      </c>
      <c r="F3737" s="16">
        <f>'[2]NP Inflow data'!C3737</f>
        <v>21.940203312786998</v>
      </c>
      <c r="G3737" s="16">
        <f t="shared" si="125"/>
        <v>13.841764792786998</v>
      </c>
      <c r="H3737">
        <v>911.34</v>
      </c>
    </row>
    <row r="3738" spans="1:8" s="27" customFormat="1">
      <c r="A3738" s="27">
        <v>971.35</v>
      </c>
      <c r="B3738" s="28">
        <f>'[2]NP Inflow data'!F3738</f>
        <v>17.252411715250901</v>
      </c>
      <c r="C3738" s="29">
        <f t="shared" si="126"/>
        <v>17.252411715250901</v>
      </c>
      <c r="E3738" s="27">
        <v>911.35</v>
      </c>
      <c r="F3738" s="30">
        <f>'[2]NP Inflow data'!C3738</f>
        <v>21.970875634288902</v>
      </c>
      <c r="G3738" s="30">
        <f t="shared" si="125"/>
        <v>13.872437114288902</v>
      </c>
      <c r="H3738" s="27">
        <v>911.35</v>
      </c>
    </row>
    <row r="3739" spans="1:8">
      <c r="A3739">
        <v>971.36</v>
      </c>
      <c r="B3739" s="19">
        <f>'[2]NP Inflow data'!F3739</f>
        <v>17.276663956599599</v>
      </c>
      <c r="C3739" s="13">
        <f t="shared" si="126"/>
        <v>17.276663956599599</v>
      </c>
      <c r="E3739">
        <v>911.36</v>
      </c>
      <c r="F3739" s="16">
        <f>'[2]NP Inflow data'!C3739</f>
        <v>22.001578162176202</v>
      </c>
      <c r="G3739" s="16">
        <f t="shared" si="125"/>
        <v>13.903139642176201</v>
      </c>
      <c r="H3739">
        <v>911.36</v>
      </c>
    </row>
    <row r="3740" spans="1:8">
      <c r="A3740">
        <v>971.37</v>
      </c>
      <c r="B3740" s="19">
        <f>'[2]NP Inflow data'!F3740</f>
        <v>17.300931268305899</v>
      </c>
      <c r="C3740" s="13">
        <f t="shared" si="126"/>
        <v>17.300931268305899</v>
      </c>
      <c r="E3740">
        <v>911.37</v>
      </c>
      <c r="F3740" s="16">
        <f>'[2]NP Inflow data'!C3740</f>
        <v>22.032310956586201</v>
      </c>
      <c r="G3740" s="16">
        <f t="shared" si="125"/>
        <v>13.933872436586201</v>
      </c>
      <c r="H3740">
        <v>911.37</v>
      </c>
    </row>
    <row r="3741" spans="1:8">
      <c r="A3741">
        <v>971.38</v>
      </c>
      <c r="B3741" s="19">
        <f>'[2]NP Inflow data'!F3741</f>
        <v>17.325213619147501</v>
      </c>
      <c r="C3741" s="13">
        <f t="shared" si="126"/>
        <v>17.325213619147501</v>
      </c>
      <c r="E3741">
        <v>911.38</v>
      </c>
      <c r="F3741" s="16">
        <f>'[2]NP Inflow data'!C3741</f>
        <v>22.063074077656299</v>
      </c>
      <c r="G3741" s="16">
        <f t="shared" si="125"/>
        <v>13.964635557656299</v>
      </c>
      <c r="H3741">
        <v>911.38</v>
      </c>
    </row>
    <row r="3742" spans="1:8">
      <c r="A3742">
        <v>971.39</v>
      </c>
      <c r="B3742" s="19">
        <f>'[2]NP Inflow data'!F3742</f>
        <v>17.349510977902298</v>
      </c>
      <c r="C3742" s="13">
        <f t="shared" si="126"/>
        <v>17.349510977902298</v>
      </c>
      <c r="E3742">
        <v>911.39</v>
      </c>
      <c r="F3742" s="16">
        <f>'[2]NP Inflow data'!C3742</f>
        <v>22.093867585523999</v>
      </c>
      <c r="G3742" s="16">
        <f t="shared" si="125"/>
        <v>13.995429065523998</v>
      </c>
      <c r="H3742">
        <v>911.39</v>
      </c>
    </row>
    <row r="3743" spans="1:8">
      <c r="A3743">
        <v>971.4</v>
      </c>
      <c r="B3743" s="19">
        <f>'[2]NP Inflow data'!F3743</f>
        <v>17.373823313348002</v>
      </c>
      <c r="C3743" s="13">
        <f t="shared" si="126"/>
        <v>17.373823313348002</v>
      </c>
      <c r="E3743">
        <v>911.4</v>
      </c>
      <c r="F3743" s="16">
        <f>'[2]NP Inflow data'!C3743</f>
        <v>22.124691540326499</v>
      </c>
      <c r="G3743" s="16">
        <f t="shared" si="125"/>
        <v>14.026253020326498</v>
      </c>
      <c r="H3743">
        <v>911.4</v>
      </c>
    </row>
    <row r="3744" spans="1:8">
      <c r="A3744">
        <v>971.41</v>
      </c>
      <c r="B3744" s="19">
        <f>'[2]NP Inflow data'!F3744</f>
        <v>17.3981505942624</v>
      </c>
      <c r="C3744" s="13">
        <f t="shared" si="126"/>
        <v>17.3981505942624</v>
      </c>
      <c r="E3744">
        <v>911.41</v>
      </c>
      <c r="F3744" s="16">
        <f>'[2]NP Inflow data'!C3744</f>
        <v>22.155546002201401</v>
      </c>
      <c r="G3744" s="16">
        <f t="shared" si="125"/>
        <v>14.057107482201401</v>
      </c>
      <c r="H3744">
        <v>911.41</v>
      </c>
    </row>
    <row r="3745" spans="1:13">
      <c r="A3745">
        <v>971.42</v>
      </c>
      <c r="B3745" s="19">
        <f>'[2]NP Inflow data'!F3745</f>
        <v>17.422492789423298</v>
      </c>
      <c r="C3745" s="13">
        <f t="shared" si="126"/>
        <v>17.422492789423298</v>
      </c>
      <c r="E3745">
        <v>911.42</v>
      </c>
      <c r="F3745" s="16">
        <f>'[2]NP Inflow data'!C3745</f>
        <v>22.186431031285998</v>
      </c>
      <c r="G3745" s="16">
        <f t="shared" si="125"/>
        <v>14.087992511285998</v>
      </c>
      <c r="H3745">
        <v>911.42</v>
      </c>
      <c r="J3745" s="20">
        <f>F3744-F3743</f>
        <v>3.0854461874902483E-2</v>
      </c>
      <c r="K3745" s="19">
        <f>J3745*1000000</f>
        <v>30854.461874902485</v>
      </c>
      <c r="L3745" s="19">
        <f>K3745/3600</f>
        <v>8.5706838541395793</v>
      </c>
    </row>
    <row r="3746" spans="1:13">
      <c r="A3746">
        <v>971.43</v>
      </c>
      <c r="B3746" s="19">
        <f>'[2]NP Inflow data'!F3746</f>
        <v>17.4468498676084</v>
      </c>
      <c r="C3746" s="13">
        <f t="shared" si="126"/>
        <v>17.4468498676084</v>
      </c>
      <c r="E3746">
        <v>911.43</v>
      </c>
      <c r="F3746" s="16">
        <f>'[2]NP Inflow data'!C3746</f>
        <v>22.217346687717701</v>
      </c>
      <c r="G3746" s="16">
        <f t="shared" si="125"/>
        <v>14.1189081677177</v>
      </c>
      <c r="H3746">
        <v>911.43</v>
      </c>
      <c r="J3746" s="20">
        <f>F3738-F3363</f>
        <v>9.6711818157848022</v>
      </c>
      <c r="M3746" s="19">
        <f>L3745+28</f>
        <v>36.570683854139581</v>
      </c>
    </row>
    <row r="3747" spans="1:13">
      <c r="A3747">
        <v>971.44</v>
      </c>
      <c r="B3747" s="19">
        <f>'[2]NP Inflow data'!F3747</f>
        <v>17.471221797595799</v>
      </c>
      <c r="C3747" s="13">
        <f t="shared" si="126"/>
        <v>17.471221797595799</v>
      </c>
      <c r="E3747">
        <v>911.44</v>
      </c>
      <c r="F3747" s="16">
        <f>'[2]NP Inflow data'!C3747</f>
        <v>22.248293031634301</v>
      </c>
      <c r="G3747" s="16">
        <f t="shared" si="125"/>
        <v>14.149854511634301</v>
      </c>
      <c r="H3747">
        <v>911.44</v>
      </c>
    </row>
    <row r="3748" spans="1:13">
      <c r="A3748">
        <v>971.45</v>
      </c>
      <c r="B3748" s="19">
        <f>'[2]NP Inflow data'!F3748</f>
        <v>17.495608548162799</v>
      </c>
      <c r="C3748" s="13">
        <f t="shared" si="126"/>
        <v>17.495608548162799</v>
      </c>
      <c r="E3748">
        <v>911.45</v>
      </c>
      <c r="F3748" s="16">
        <f>'[2]NP Inflow data'!C3748</f>
        <v>22.279270123172399</v>
      </c>
      <c r="G3748" s="16">
        <f t="shared" si="125"/>
        <v>14.180831603172399</v>
      </c>
      <c r="H3748">
        <v>911.45</v>
      </c>
    </row>
    <row r="3749" spans="1:13">
      <c r="A3749">
        <v>971.46</v>
      </c>
      <c r="B3749" s="19">
        <f>'[2]NP Inflow data'!F3749</f>
        <v>17.5200100880873</v>
      </c>
      <c r="C3749" s="13">
        <f t="shared" si="126"/>
        <v>17.5200100880873</v>
      </c>
      <c r="E3749">
        <v>911.46</v>
      </c>
      <c r="F3749" s="16">
        <f>'[2]NP Inflow data'!C3749</f>
        <v>22.310278022469699</v>
      </c>
      <c r="G3749" s="16">
        <f t="shared" si="125"/>
        <v>14.211839502469699</v>
      </c>
      <c r="H3749">
        <v>911.46</v>
      </c>
    </row>
    <row r="3750" spans="1:13">
      <c r="A3750">
        <v>971.47</v>
      </c>
      <c r="B3750" s="19">
        <f>'[2]NP Inflow data'!F3750</f>
        <v>17.544426386147201</v>
      </c>
      <c r="C3750" s="13">
        <f t="shared" si="126"/>
        <v>17.544426386147201</v>
      </c>
      <c r="E3750">
        <v>911.47</v>
      </c>
      <c r="F3750" s="16">
        <f>'[2]NP Inflow data'!C3750</f>
        <v>22.3413167896638</v>
      </c>
      <c r="G3750" s="16">
        <f t="shared" si="125"/>
        <v>14.2428782696638</v>
      </c>
      <c r="H3750">
        <v>911.47</v>
      </c>
    </row>
    <row r="3751" spans="1:13">
      <c r="A3751">
        <v>971.48</v>
      </c>
      <c r="B3751" s="19">
        <f>'[2]NP Inflow data'!F3751</f>
        <v>17.568857411120199</v>
      </c>
      <c r="C3751" s="13">
        <f t="shared" si="126"/>
        <v>17.568857411120199</v>
      </c>
      <c r="E3751">
        <v>911.48</v>
      </c>
      <c r="F3751" s="16">
        <f>'[2]NP Inflow data'!C3751</f>
        <v>22.372386484891901</v>
      </c>
      <c r="G3751" s="16">
        <f t="shared" si="125"/>
        <v>14.273947964891901</v>
      </c>
      <c r="H3751">
        <v>911.48</v>
      </c>
    </row>
    <row r="3752" spans="1:13">
      <c r="A3752">
        <v>971.49</v>
      </c>
      <c r="B3752" s="19">
        <f>'[2]NP Inflow data'!F3752</f>
        <v>17.5933031317842</v>
      </c>
      <c r="C3752" s="13">
        <f t="shared" si="126"/>
        <v>17.5933031317842</v>
      </c>
      <c r="E3752">
        <v>911.49</v>
      </c>
      <c r="F3752" s="16">
        <f>'[2]NP Inflow data'!C3752</f>
        <v>22.403487168291502</v>
      </c>
      <c r="G3752" s="16">
        <f t="shared" si="125"/>
        <v>14.305048648291502</v>
      </c>
      <c r="H3752">
        <v>911.49</v>
      </c>
      <c r="J3752" s="19">
        <f>F3750-F3749</f>
        <v>3.1038767194100814E-2</v>
      </c>
    </row>
    <row r="3753" spans="1:13">
      <c r="A3753">
        <v>971.5</v>
      </c>
      <c r="B3753" s="19">
        <f>'[2]NP Inflow data'!F3753</f>
        <v>17.617763516916799</v>
      </c>
      <c r="C3753" s="13">
        <f t="shared" si="126"/>
        <v>17.617763516916799</v>
      </c>
      <c r="E3753">
        <v>911.5</v>
      </c>
      <c r="F3753" s="16">
        <f>'[2]NP Inflow data'!C3753</f>
        <v>22.4346189</v>
      </c>
      <c r="G3753" s="16">
        <f t="shared" si="125"/>
        <v>14.33618038</v>
      </c>
      <c r="H3753">
        <v>911.5</v>
      </c>
    </row>
    <row r="3754" spans="1:13">
      <c r="A3754">
        <v>971.51</v>
      </c>
      <c r="B3754" s="19">
        <f>'[2]NP Inflow data'!F3754</f>
        <v>17.642238535295899</v>
      </c>
      <c r="C3754" s="13">
        <f t="shared" si="126"/>
        <v>17.642238535295899</v>
      </c>
      <c r="E3754">
        <v>911.51</v>
      </c>
      <c r="F3754" s="16">
        <f>'[2]NP Inflow data'!C3754</f>
        <v>22.465781660515798</v>
      </c>
      <c r="G3754" s="16">
        <f t="shared" si="125"/>
        <v>14.367343140515798</v>
      </c>
      <c r="H3754">
        <v>911.51</v>
      </c>
      <c r="J3754" s="19">
        <f>J3752*1000000</f>
        <v>31038.767194100812</v>
      </c>
    </row>
    <row r="3755" spans="1:13">
      <c r="A3755">
        <v>971.52</v>
      </c>
      <c r="B3755" s="19">
        <f>'[2]NP Inflow data'!F3755</f>
        <v>17.6667281556992</v>
      </c>
      <c r="C3755" s="13">
        <f t="shared" si="126"/>
        <v>17.6667281556992</v>
      </c>
      <c r="E3755">
        <v>911.52</v>
      </c>
      <c r="F3755" s="16">
        <f>'[2]NP Inflow data'!C3755</f>
        <v>22.496975111781701</v>
      </c>
      <c r="G3755" s="16">
        <f t="shared" si="125"/>
        <v>14.398536591781701</v>
      </c>
      <c r="H3755">
        <v>911.52</v>
      </c>
    </row>
    <row r="3756" spans="1:13">
      <c r="A3756">
        <v>971.53</v>
      </c>
      <c r="B3756" s="19">
        <f>'[2]NP Inflow data'!F3756</f>
        <v>17.691232346904599</v>
      </c>
      <c r="C3756" s="13">
        <f t="shared" si="126"/>
        <v>17.691232346904599</v>
      </c>
      <c r="E3756">
        <v>911.53</v>
      </c>
      <c r="F3756" s="16">
        <f>'[2]NP Inflow data'!C3756</f>
        <v>22.528198836101499</v>
      </c>
      <c r="G3756" s="16">
        <f t="shared" si="125"/>
        <v>14.429760316101499</v>
      </c>
      <c r="H3756">
        <v>911.53</v>
      </c>
      <c r="J3756" s="19">
        <f>J3754/3600</f>
        <v>8.6218797761391137</v>
      </c>
    </row>
    <row r="3757" spans="1:13">
      <c r="A3757">
        <v>971.54</v>
      </c>
      <c r="B3757" s="19">
        <f>'[2]NP Inflow data'!F3757</f>
        <v>17.715751077689699</v>
      </c>
      <c r="C3757" s="13">
        <f t="shared" si="126"/>
        <v>17.715751077689699</v>
      </c>
      <c r="E3757">
        <v>911.54</v>
      </c>
      <c r="F3757" s="16">
        <f>'[2]NP Inflow data'!C3757</f>
        <v>22.559452415779202</v>
      </c>
      <c r="G3757" s="16">
        <f t="shared" si="125"/>
        <v>14.461013895779201</v>
      </c>
      <c r="H3757">
        <v>911.54</v>
      </c>
    </row>
    <row r="3758" spans="1:13">
      <c r="A3758">
        <v>971.55</v>
      </c>
      <c r="B3758" s="19">
        <f>'[2]NP Inflow data'!F3758</f>
        <v>17.740284316832501</v>
      </c>
      <c r="C3758" s="13">
        <f t="shared" si="126"/>
        <v>17.740284316832501</v>
      </c>
      <c r="E3758">
        <v>911.55</v>
      </c>
      <c r="F3758" s="16">
        <f>'[2]NP Inflow data'!C3758</f>
        <v>22.5907354331185</v>
      </c>
      <c r="G3758" s="16">
        <f t="shared" si="125"/>
        <v>14.4922969131185</v>
      </c>
      <c r="H3758">
        <v>911.55</v>
      </c>
    </row>
    <row r="3759" spans="1:13">
      <c r="A3759">
        <v>971.56</v>
      </c>
      <c r="B3759" s="19">
        <f>'[2]NP Inflow data'!F3759</f>
        <v>17.764832033110601</v>
      </c>
      <c r="C3759" s="13">
        <f t="shared" si="126"/>
        <v>17.764832033110601</v>
      </c>
      <c r="E3759">
        <v>911.56</v>
      </c>
      <c r="F3759" s="16">
        <f>'[2]NP Inflow data'!C3759</f>
        <v>22.622047470423201</v>
      </c>
      <c r="G3759" s="16">
        <f t="shared" si="125"/>
        <v>14.523608950423201</v>
      </c>
      <c r="H3759">
        <v>911.56</v>
      </c>
      <c r="J3759" s="19">
        <f>14.35-J3756</f>
        <v>5.7281202238608859</v>
      </c>
    </row>
    <row r="3760" spans="1:13">
      <c r="A3760">
        <v>971.57</v>
      </c>
      <c r="B3760" s="19">
        <f>'[2]NP Inflow data'!F3760</f>
        <v>17.789394195302101</v>
      </c>
      <c r="C3760" s="13">
        <f t="shared" si="126"/>
        <v>17.789394195302101</v>
      </c>
      <c r="E3760">
        <v>911.57</v>
      </c>
      <c r="F3760" s="16">
        <f>'[2]NP Inflow data'!C3760</f>
        <v>22.6533881099976</v>
      </c>
      <c r="G3760" s="16">
        <f t="shared" si="125"/>
        <v>14.5549495899976</v>
      </c>
      <c r="H3760">
        <v>911.57</v>
      </c>
    </row>
    <row r="3761" spans="1:10">
      <c r="A3761">
        <v>971.58</v>
      </c>
      <c r="B3761" s="19">
        <f>'[2]NP Inflow data'!F3761</f>
        <v>17.813970772184199</v>
      </c>
      <c r="C3761" s="13">
        <f t="shared" si="126"/>
        <v>17.813970772184199</v>
      </c>
      <c r="E3761">
        <v>911.58</v>
      </c>
      <c r="F3761" s="16">
        <f>'[2]NP Inflow data'!C3761</f>
        <v>22.6847569341449</v>
      </c>
      <c r="G3761" s="16">
        <f t="shared" si="125"/>
        <v>14.5863184141449</v>
      </c>
      <c r="H3761">
        <v>911.58</v>
      </c>
    </row>
    <row r="3762" spans="1:10">
      <c r="A3762">
        <v>971.59</v>
      </c>
      <c r="B3762" s="19">
        <f>'[2]NP Inflow data'!F3762</f>
        <v>17.838561732534998</v>
      </c>
      <c r="C3762" s="13">
        <f t="shared" si="126"/>
        <v>17.838561732534998</v>
      </c>
      <c r="E3762">
        <v>911.59</v>
      </c>
      <c r="F3762" s="16">
        <f>'[2]NP Inflow data'!C3762</f>
        <v>22.716153525169101</v>
      </c>
      <c r="G3762" s="16">
        <f t="shared" si="125"/>
        <v>14.617715005169101</v>
      </c>
      <c r="H3762">
        <v>911.59</v>
      </c>
      <c r="J3762" s="19"/>
    </row>
    <row r="3763" spans="1:10">
      <c r="A3763">
        <v>971.6</v>
      </c>
      <c r="B3763" s="19">
        <f>'[2]NP Inflow data'!F3763</f>
        <v>17.863167045132201</v>
      </c>
      <c r="C3763" s="13">
        <f t="shared" si="126"/>
        <v>17.863167045132201</v>
      </c>
      <c r="E3763">
        <v>911.6</v>
      </c>
      <c r="F3763" s="16">
        <f>'[2]NP Inflow data'!C3763</f>
        <v>22.747577465374199</v>
      </c>
      <c r="G3763" s="16">
        <f t="shared" si="125"/>
        <v>14.649138945374199</v>
      </c>
      <c r="H3763">
        <v>911.6</v>
      </c>
    </row>
    <row r="3764" spans="1:10">
      <c r="A3764">
        <v>971.61</v>
      </c>
      <c r="B3764" s="19">
        <f>'[2]NP Inflow data'!F3764</f>
        <v>17.887786678753699</v>
      </c>
      <c r="C3764" s="13">
        <f t="shared" si="126"/>
        <v>17.887786678753699</v>
      </c>
      <c r="E3764">
        <v>911.61</v>
      </c>
      <c r="F3764" s="16">
        <f>'[2]NP Inflow data'!C3764</f>
        <v>22.779028337063998</v>
      </c>
      <c r="G3764" s="16">
        <f t="shared" si="125"/>
        <v>14.680589817063998</v>
      </c>
      <c r="H3764">
        <v>911.61</v>
      </c>
    </row>
    <row r="3765" spans="1:10">
      <c r="A3765">
        <v>971.62</v>
      </c>
      <c r="B3765" s="19">
        <f>'[2]NP Inflow data'!F3765</f>
        <v>17.9124206021772</v>
      </c>
      <c r="C3765" s="13">
        <f t="shared" si="126"/>
        <v>17.9124206021772</v>
      </c>
      <c r="E3765">
        <v>911.62</v>
      </c>
      <c r="F3765" s="16">
        <f>'[2]NP Inflow data'!C3765</f>
        <v>22.810505722542299</v>
      </c>
      <c r="G3765" s="16">
        <f t="shared" si="125"/>
        <v>14.712067202542299</v>
      </c>
      <c r="H3765">
        <v>911.62</v>
      </c>
    </row>
    <row r="3766" spans="1:10">
      <c r="A3766">
        <v>971.63</v>
      </c>
      <c r="B3766" s="19">
        <f>'[2]NP Inflow data'!F3766</f>
        <v>17.9370687841805</v>
      </c>
      <c r="C3766" s="13">
        <f t="shared" si="126"/>
        <v>17.9370687841805</v>
      </c>
      <c r="E3766">
        <v>911.63</v>
      </c>
      <c r="F3766" s="16">
        <f>'[2]NP Inflow data'!C3766</f>
        <v>22.842009204113001</v>
      </c>
      <c r="G3766" s="16">
        <f t="shared" si="125"/>
        <v>14.743570684113001</v>
      </c>
      <c r="H3766">
        <v>911.63</v>
      </c>
    </row>
    <row r="3767" spans="1:10">
      <c r="A3767">
        <v>971.64</v>
      </c>
      <c r="B3767" s="19">
        <f>'[2]NP Inflow data'!F3767</f>
        <v>17.9617311935414</v>
      </c>
      <c r="C3767" s="13">
        <f t="shared" si="126"/>
        <v>17.9617311935414</v>
      </c>
      <c r="E3767">
        <v>911.64</v>
      </c>
      <c r="F3767" s="16">
        <f>'[2]NP Inflow data'!C3767</f>
        <v>22.873538364079899</v>
      </c>
      <c r="G3767" s="16">
        <f t="shared" si="125"/>
        <v>14.775099844079898</v>
      </c>
      <c r="H3767">
        <v>911.64</v>
      </c>
    </row>
    <row r="3768" spans="1:10">
      <c r="A3768">
        <v>971.65</v>
      </c>
      <c r="B3768" s="19">
        <f>'[2]NP Inflow data'!F3768</f>
        <v>17.9864077990376</v>
      </c>
      <c r="C3768" s="13">
        <f t="shared" si="126"/>
        <v>17.9864077990376</v>
      </c>
      <c r="E3768">
        <v>911.65</v>
      </c>
      <c r="F3768" s="16">
        <f>'[2]NP Inflow data'!C3768</f>
        <v>22.905092784746898</v>
      </c>
      <c r="G3768" s="16">
        <f t="shared" si="125"/>
        <v>14.806654264746898</v>
      </c>
      <c r="H3768">
        <v>911.65</v>
      </c>
    </row>
    <row r="3769" spans="1:10">
      <c r="A3769">
        <v>971.66</v>
      </c>
      <c r="B3769" s="19">
        <f>'[2]NP Inflow data'!F3769</f>
        <v>18.011098569447</v>
      </c>
      <c r="C3769" s="13">
        <f t="shared" si="126"/>
        <v>18.011098569447</v>
      </c>
      <c r="E3769">
        <v>911.66</v>
      </c>
      <c r="F3769" s="16">
        <f>'[2]NP Inflow data'!C3769</f>
        <v>22.936672048417801</v>
      </c>
      <c r="G3769" s="16">
        <f t="shared" si="125"/>
        <v>14.838233528417801</v>
      </c>
      <c r="H3769">
        <v>911.66</v>
      </c>
    </row>
    <row r="3770" spans="1:10">
      <c r="A3770">
        <v>971.67</v>
      </c>
      <c r="B3770" s="19">
        <f>'[2]NP Inflow data'!F3770</f>
        <v>18.035803473547201</v>
      </c>
      <c r="C3770" s="13">
        <f t="shared" si="126"/>
        <v>18.035803473547201</v>
      </c>
      <c r="E3770">
        <v>911.67</v>
      </c>
      <c r="F3770" s="16">
        <f>'[2]NP Inflow data'!C3770</f>
        <v>22.9682757373965</v>
      </c>
      <c r="G3770" s="16">
        <f t="shared" si="125"/>
        <v>14.869837217396499</v>
      </c>
      <c r="H3770">
        <v>911.67</v>
      </c>
    </row>
    <row r="3771" spans="1:10">
      <c r="A3771">
        <v>971.68</v>
      </c>
      <c r="B3771" s="19">
        <f>'[2]NP Inflow data'!F3771</f>
        <v>18.060522480116099</v>
      </c>
      <c r="C3771" s="13">
        <f t="shared" si="126"/>
        <v>18.060522480116099</v>
      </c>
      <c r="E3771">
        <v>911.68</v>
      </c>
      <c r="F3771" s="16">
        <f>'[2]NP Inflow data'!C3771</f>
        <v>22.999903433986699</v>
      </c>
      <c r="G3771" s="16">
        <f t="shared" si="125"/>
        <v>14.901464913986699</v>
      </c>
      <c r="H3771">
        <v>911.68</v>
      </c>
    </row>
    <row r="3772" spans="1:10">
      <c r="A3772">
        <v>971.69</v>
      </c>
      <c r="B3772" s="19">
        <f>'[2]NP Inflow data'!F3772</f>
        <v>18.085255557931699</v>
      </c>
      <c r="C3772" s="13">
        <f t="shared" si="126"/>
        <v>18.085255557931699</v>
      </c>
      <c r="E3772">
        <v>911.69</v>
      </c>
      <c r="F3772" s="16">
        <f>'[2]NP Inflow data'!C3772</f>
        <v>23.0315547204928</v>
      </c>
      <c r="G3772" s="16">
        <f t="shared" si="125"/>
        <v>14.933116200492799</v>
      </c>
      <c r="H3772">
        <v>911.69</v>
      </c>
    </row>
    <row r="3773" spans="1:10">
      <c r="A3773">
        <v>971.7</v>
      </c>
      <c r="B3773" s="19">
        <f>'[2]NP Inflow data'!F3773</f>
        <v>18.110002675771302</v>
      </c>
      <c r="C3773" s="13">
        <f t="shared" si="126"/>
        <v>18.110002675771302</v>
      </c>
      <c r="E3773">
        <v>911.7</v>
      </c>
      <c r="F3773" s="16">
        <f>'[2]NP Inflow data'!C3773</f>
        <v>23.063229179217799</v>
      </c>
      <c r="G3773" s="16">
        <f t="shared" si="125"/>
        <v>14.964790659217799</v>
      </c>
      <c r="H3773">
        <v>911.7</v>
      </c>
    </row>
    <row r="3774" spans="1:10">
      <c r="A3774">
        <v>971.71</v>
      </c>
      <c r="B3774" s="19">
        <f>'[2]NP Inflow data'!F3774</f>
        <v>18.134763802412898</v>
      </c>
      <c r="C3774" s="13">
        <f t="shared" si="126"/>
        <v>18.134763802412898</v>
      </c>
      <c r="E3774">
        <v>911.71</v>
      </c>
      <c r="F3774" s="16">
        <f>'[2]NP Inflow data'!C3774</f>
        <v>23.094926392465901</v>
      </c>
      <c r="G3774" s="16">
        <f t="shared" si="125"/>
        <v>14.996487872465901</v>
      </c>
      <c r="H3774">
        <v>911.71</v>
      </c>
    </row>
    <row r="3775" spans="1:10">
      <c r="A3775">
        <v>971.72</v>
      </c>
      <c r="B3775" s="19">
        <f>'[2]NP Inflow data'!F3775</f>
        <v>18.1595389066343</v>
      </c>
      <c r="C3775" s="13">
        <f t="shared" si="126"/>
        <v>18.1595389066343</v>
      </c>
      <c r="E3775">
        <v>911.72</v>
      </c>
      <c r="F3775" s="16">
        <f>'[2]NP Inflow data'!C3775</f>
        <v>23.126645942541</v>
      </c>
      <c r="G3775" s="16">
        <f t="shared" si="125"/>
        <v>15.028207422541</v>
      </c>
      <c r="H3775">
        <v>911.72</v>
      </c>
    </row>
    <row r="3776" spans="1:10">
      <c r="A3776">
        <v>971.73</v>
      </c>
      <c r="B3776" s="19">
        <f>'[2]NP Inflow data'!F3776</f>
        <v>18.184327957213199</v>
      </c>
      <c r="C3776" s="13">
        <f t="shared" si="126"/>
        <v>18.184327957213199</v>
      </c>
      <c r="E3776">
        <v>911.73</v>
      </c>
      <c r="F3776" s="16">
        <f>'[2]NP Inflow data'!C3776</f>
        <v>23.158387411746901</v>
      </c>
      <c r="G3776" s="16">
        <f t="shared" si="125"/>
        <v>15.059948891746901</v>
      </c>
      <c r="H3776">
        <v>911.73</v>
      </c>
    </row>
    <row r="3777" spans="1:8">
      <c r="A3777">
        <v>971.74</v>
      </c>
      <c r="B3777" s="19">
        <f>'[2]NP Inflow data'!F3777</f>
        <v>18.2091309229275</v>
      </c>
      <c r="C3777" s="13">
        <f t="shared" si="126"/>
        <v>18.2091309229275</v>
      </c>
      <c r="E3777">
        <v>911.74</v>
      </c>
      <c r="F3777" s="16">
        <f>'[2]NP Inflow data'!C3777</f>
        <v>23.1901503823875</v>
      </c>
      <c r="G3777" s="16">
        <f t="shared" si="125"/>
        <v>15.0917118623875</v>
      </c>
      <c r="H3777">
        <v>911.74</v>
      </c>
    </row>
    <row r="3778" spans="1:8">
      <c r="A3778">
        <v>971.75</v>
      </c>
      <c r="B3778" s="19">
        <f>'[2]NP Inflow data'!F3778</f>
        <v>18.233947772554899</v>
      </c>
      <c r="C3778" s="13">
        <f t="shared" si="126"/>
        <v>18.233947772554899</v>
      </c>
      <c r="E3778">
        <v>911.75</v>
      </c>
      <c r="F3778" s="16">
        <f>'[2]NP Inflow data'!C3778</f>
        <v>23.221934436766499</v>
      </c>
      <c r="G3778" s="16">
        <f t="shared" si="125"/>
        <v>15.123495916766499</v>
      </c>
      <c r="H3778">
        <v>911.75</v>
      </c>
    </row>
    <row r="3779" spans="1:8">
      <c r="A3779">
        <v>971.76</v>
      </c>
      <c r="B3779" s="19">
        <f>'[2]NP Inflow data'!F3779</f>
        <v>18.2587784748732</v>
      </c>
      <c r="C3779" s="13">
        <f t="shared" si="126"/>
        <v>18.2587784748732</v>
      </c>
      <c r="E3779">
        <v>911.76</v>
      </c>
      <c r="F3779" s="16">
        <f>'[2]NP Inflow data'!C3779</f>
        <v>23.253739157187901</v>
      </c>
      <c r="G3779" s="16">
        <f t="shared" si="125"/>
        <v>15.155300637187901</v>
      </c>
      <c r="H3779">
        <v>911.76</v>
      </c>
    </row>
    <row r="3780" spans="1:8">
      <c r="A3780">
        <v>971.77</v>
      </c>
      <c r="B3780" s="19">
        <f>'[2]NP Inflow data'!F3780</f>
        <v>18.2836229986601</v>
      </c>
      <c r="C3780" s="13">
        <f t="shared" si="126"/>
        <v>18.2836229986601</v>
      </c>
      <c r="E3780">
        <v>911.77</v>
      </c>
      <c r="F3780" s="16">
        <f>'[2]NP Inflow data'!C3780</f>
        <v>23.285564125955599</v>
      </c>
      <c r="G3780" s="16">
        <f t="shared" si="125"/>
        <v>15.187125605955599</v>
      </c>
      <c r="H3780">
        <v>911.77</v>
      </c>
    </row>
    <row r="3781" spans="1:8">
      <c r="A3781">
        <v>971.78</v>
      </c>
      <c r="B3781" s="19">
        <f>'[2]NP Inflow data'!F3781</f>
        <v>18.308481312693502</v>
      </c>
      <c r="C3781" s="13">
        <f t="shared" si="126"/>
        <v>18.308481312693502</v>
      </c>
      <c r="E3781">
        <v>911.78</v>
      </c>
      <c r="F3781" s="16">
        <f>'[2]NP Inflow data'!C3781</f>
        <v>23.317408925373201</v>
      </c>
      <c r="G3781" s="16">
        <f t="shared" ref="G3781:G3844" si="127">F3781-$F$3103</f>
        <v>15.2189704053732</v>
      </c>
      <c r="H3781">
        <v>911.78</v>
      </c>
    </row>
    <row r="3782" spans="1:8">
      <c r="A3782">
        <v>971.79</v>
      </c>
      <c r="B3782" s="19">
        <f>'[2]NP Inflow data'!F3782</f>
        <v>18.333353385751099</v>
      </c>
      <c r="C3782" s="13">
        <f t="shared" ref="C3782:C3845" si="128">B3782-$B$24</f>
        <v>18.333353385751099</v>
      </c>
      <c r="E3782">
        <v>911.79</v>
      </c>
      <c r="F3782" s="16">
        <f>'[2]NP Inflow data'!C3782</f>
        <v>23.349273137744699</v>
      </c>
      <c r="G3782" s="16">
        <f t="shared" si="127"/>
        <v>15.250834617744699</v>
      </c>
      <c r="H3782">
        <v>911.79</v>
      </c>
    </row>
    <row r="3783" spans="1:8">
      <c r="A3783">
        <v>971.8</v>
      </c>
      <c r="B3783" s="19">
        <f>'[2]NP Inflow data'!F3783</f>
        <v>18.358239186610799</v>
      </c>
      <c r="C3783" s="13">
        <f t="shared" si="128"/>
        <v>18.358239186610799</v>
      </c>
      <c r="E3783">
        <v>911.8</v>
      </c>
      <c r="F3783" s="16">
        <f>'[2]NP Inflow data'!C3783</f>
        <v>23.381156345373999</v>
      </c>
      <c r="G3783" s="16">
        <f t="shared" si="127"/>
        <v>15.282717825373998</v>
      </c>
      <c r="H3783">
        <v>911.8</v>
      </c>
    </row>
    <row r="3784" spans="1:8">
      <c r="A3784">
        <v>971.81</v>
      </c>
      <c r="B3784" s="19">
        <f>'[2]NP Inflow data'!F3784</f>
        <v>18.383138684050198</v>
      </c>
      <c r="C3784" s="13">
        <f t="shared" si="128"/>
        <v>18.383138684050198</v>
      </c>
      <c r="E3784">
        <v>911.81</v>
      </c>
      <c r="F3784" s="16">
        <f>'[2]NP Inflow data'!C3784</f>
        <v>23.413058130564799</v>
      </c>
      <c r="G3784" s="16">
        <f t="shared" si="127"/>
        <v>15.314619610564799</v>
      </c>
      <c r="H3784">
        <v>911.81</v>
      </c>
    </row>
    <row r="3785" spans="1:8">
      <c r="A3785">
        <v>971.82</v>
      </c>
      <c r="B3785" s="19">
        <f>'[2]NP Inflow data'!F3785</f>
        <v>18.4080518468474</v>
      </c>
      <c r="C3785" s="13">
        <f t="shared" si="128"/>
        <v>18.4080518468474</v>
      </c>
      <c r="E3785">
        <v>911.82</v>
      </c>
      <c r="F3785" s="16">
        <f>'[2]NP Inflow data'!C3785</f>
        <v>23.4449780756213</v>
      </c>
      <c r="G3785" s="16">
        <f t="shared" si="127"/>
        <v>15.3465395556213</v>
      </c>
      <c r="H3785">
        <v>911.82</v>
      </c>
    </row>
    <row r="3786" spans="1:8">
      <c r="A3786">
        <v>971.83</v>
      </c>
      <c r="B3786" s="19">
        <f>'[2]NP Inflow data'!F3786</f>
        <v>18.432978643779698</v>
      </c>
      <c r="C3786" s="13">
        <f t="shared" si="128"/>
        <v>18.432978643779698</v>
      </c>
      <c r="E3786">
        <v>911.83</v>
      </c>
      <c r="F3786" s="16">
        <f>'[2]NP Inflow data'!C3786</f>
        <v>23.476915762846801</v>
      </c>
      <c r="G3786" s="16">
        <f t="shared" si="127"/>
        <v>15.378477242846801</v>
      </c>
      <c r="H3786">
        <v>911.83</v>
      </c>
    </row>
    <row r="3787" spans="1:8">
      <c r="A3787">
        <v>971.84</v>
      </c>
      <c r="B3787" s="19">
        <f>'[2]NP Inflow data'!F3787</f>
        <v>18.457919043625001</v>
      </c>
      <c r="C3787" s="13">
        <f t="shared" si="128"/>
        <v>18.457919043625001</v>
      </c>
      <c r="E3787">
        <v>911.84</v>
      </c>
      <c r="F3787" s="16">
        <f>'[2]NP Inflow data'!C3787</f>
        <v>23.5088707745454</v>
      </c>
      <c r="G3787" s="16">
        <f t="shared" si="127"/>
        <v>15.4104322545454</v>
      </c>
      <c r="H3787">
        <v>911.84</v>
      </c>
    </row>
    <row r="3788" spans="1:8">
      <c r="A3788">
        <v>971.85</v>
      </c>
      <c r="B3788" s="19">
        <f>'[2]NP Inflow data'!F3788</f>
        <v>18.482873015161299</v>
      </c>
      <c r="C3788" s="13">
        <f t="shared" si="128"/>
        <v>18.482873015161299</v>
      </c>
      <c r="E3788">
        <v>911.85</v>
      </c>
      <c r="F3788" s="16">
        <f>'[2]NP Inflow data'!C3788</f>
        <v>23.540842693020899</v>
      </c>
      <c r="G3788" s="16">
        <f t="shared" si="127"/>
        <v>15.442404173020899</v>
      </c>
      <c r="H3788">
        <v>911.85</v>
      </c>
    </row>
    <row r="3789" spans="1:8">
      <c r="A3789">
        <v>971.86</v>
      </c>
      <c r="B3789" s="19">
        <f>'[2]NP Inflow data'!F3789</f>
        <v>18.507840527166199</v>
      </c>
      <c r="C3789" s="13">
        <f t="shared" si="128"/>
        <v>18.507840527166199</v>
      </c>
      <c r="E3789">
        <v>911.86</v>
      </c>
      <c r="F3789" s="16">
        <f>'[2]NP Inflow data'!C3789</f>
        <v>23.572831100577201</v>
      </c>
      <c r="G3789" s="16">
        <f t="shared" si="127"/>
        <v>15.4743925805772</v>
      </c>
      <c r="H3789">
        <v>911.86</v>
      </c>
    </row>
    <row r="3790" spans="1:8">
      <c r="A3790">
        <v>971.87</v>
      </c>
      <c r="B3790" s="19">
        <f>'[2]NP Inflow data'!F3790</f>
        <v>18.532821548417601</v>
      </c>
      <c r="C3790" s="13">
        <f t="shared" si="128"/>
        <v>18.532821548417601</v>
      </c>
      <c r="E3790">
        <v>911.87</v>
      </c>
      <c r="F3790" s="16">
        <f>'[2]NP Inflow data'!C3790</f>
        <v>23.604835579518099</v>
      </c>
      <c r="G3790" s="16">
        <f t="shared" si="127"/>
        <v>15.506397059518099</v>
      </c>
      <c r="H3790">
        <v>911.87</v>
      </c>
    </row>
    <row r="3791" spans="1:8">
      <c r="A3791">
        <v>971.88</v>
      </c>
      <c r="B3791" s="19">
        <f>'[2]NP Inflow data'!F3791</f>
        <v>18.557816047693201</v>
      </c>
      <c r="C3791" s="13">
        <f t="shared" si="128"/>
        <v>18.557816047693201</v>
      </c>
      <c r="E3791">
        <v>911.88</v>
      </c>
      <c r="F3791" s="16">
        <f>'[2]NP Inflow data'!C3791</f>
        <v>23.636855712147401</v>
      </c>
      <c r="G3791" s="16">
        <f t="shared" si="127"/>
        <v>15.538417192147401</v>
      </c>
      <c r="H3791">
        <v>911.88</v>
      </c>
    </row>
    <row r="3792" spans="1:8">
      <c r="A3792">
        <v>971.89</v>
      </c>
      <c r="B3792" s="19">
        <f>'[2]NP Inflow data'!F3792</f>
        <v>18.582823993770699</v>
      </c>
      <c r="C3792" s="13">
        <f t="shared" si="128"/>
        <v>18.582823993770699</v>
      </c>
      <c r="E3792">
        <v>911.89</v>
      </c>
      <c r="F3792" s="16">
        <f>'[2]NP Inflow data'!C3792</f>
        <v>23.6688910807691</v>
      </c>
      <c r="G3792" s="16">
        <f t="shared" si="127"/>
        <v>15.5704525607691</v>
      </c>
      <c r="H3792">
        <v>911.89</v>
      </c>
    </row>
    <row r="3793" spans="1:10">
      <c r="A3793">
        <v>971.9</v>
      </c>
      <c r="B3793" s="19">
        <f>'[2]NP Inflow data'!F3793</f>
        <v>18.6078453554281</v>
      </c>
      <c r="C3793" s="13">
        <f t="shared" si="128"/>
        <v>18.6078453554281</v>
      </c>
      <c r="E3793">
        <v>911.9</v>
      </c>
      <c r="F3793" s="16">
        <f>'[2]NP Inflow data'!C3793</f>
        <v>23.700941267687</v>
      </c>
      <c r="G3793" s="16">
        <f t="shared" si="127"/>
        <v>15.602502747687</v>
      </c>
      <c r="H3793">
        <v>911.9</v>
      </c>
      <c r="J3793">
        <f>909-230</f>
        <v>679</v>
      </c>
    </row>
    <row r="3794" spans="1:10">
      <c r="A3794">
        <v>971.91</v>
      </c>
      <c r="B3794" s="19">
        <f>'[2]NP Inflow data'!F3794</f>
        <v>18.632880101443</v>
      </c>
      <c r="C3794" s="13">
        <f t="shared" si="128"/>
        <v>18.632880101443</v>
      </c>
      <c r="E3794">
        <v>911.91</v>
      </c>
      <c r="F3794" s="16">
        <f>'[2]NP Inflow data'!C3794</f>
        <v>23.733005855204802</v>
      </c>
      <c r="G3794" s="16">
        <f t="shared" si="127"/>
        <v>15.634567335204801</v>
      </c>
      <c r="H3794">
        <v>911.91</v>
      </c>
    </row>
    <row r="3795" spans="1:10">
      <c r="A3795">
        <v>971.92</v>
      </c>
      <c r="B3795" s="19">
        <f>'[2]NP Inflow data'!F3795</f>
        <v>18.657928200593201</v>
      </c>
      <c r="C3795" s="13">
        <f t="shared" si="128"/>
        <v>18.657928200593201</v>
      </c>
      <c r="E3795">
        <v>911.92</v>
      </c>
      <c r="F3795" s="16">
        <f>'[2]NP Inflow data'!C3795</f>
        <v>23.765084425626501</v>
      </c>
      <c r="G3795" s="16">
        <f t="shared" si="127"/>
        <v>15.666645905626501</v>
      </c>
      <c r="H3795">
        <v>911.92</v>
      </c>
    </row>
    <row r="3796" spans="1:10">
      <c r="A3796">
        <v>971.93</v>
      </c>
      <c r="B3796" s="19">
        <f>'[2]NP Inflow data'!F3796</f>
        <v>18.6829896216565</v>
      </c>
      <c r="C3796" s="13">
        <f t="shared" si="128"/>
        <v>18.6829896216565</v>
      </c>
      <c r="E3796">
        <v>911.93</v>
      </c>
      <c r="F3796" s="16">
        <f>'[2]NP Inflow data'!C3796</f>
        <v>23.797176561255899</v>
      </c>
      <c r="G3796" s="16">
        <f t="shared" si="127"/>
        <v>15.698738041255899</v>
      </c>
      <c r="H3796">
        <v>911.93</v>
      </c>
    </row>
    <row r="3797" spans="1:10">
      <c r="A3797">
        <v>971.94</v>
      </c>
      <c r="B3797" s="19">
        <f>'[2]NP Inflow data'!F3797</f>
        <v>18.708064333410999</v>
      </c>
      <c r="C3797" s="13">
        <f t="shared" si="128"/>
        <v>18.708064333410999</v>
      </c>
      <c r="E3797">
        <v>911.94</v>
      </c>
      <c r="F3797" s="16">
        <f>'[2]NP Inflow data'!C3797</f>
        <v>23.829281844397201</v>
      </c>
      <c r="G3797" s="16">
        <f t="shared" si="127"/>
        <v>15.730843324397201</v>
      </c>
      <c r="H3797">
        <v>911.94</v>
      </c>
    </row>
    <row r="3798" spans="1:10">
      <c r="A3798">
        <v>971.95</v>
      </c>
      <c r="B3798" s="19">
        <f>'[2]NP Inflow data'!F3798</f>
        <v>18.733152304633801</v>
      </c>
      <c r="C3798" s="13">
        <f t="shared" si="128"/>
        <v>18.733152304633801</v>
      </c>
      <c r="E3798">
        <v>911.95</v>
      </c>
      <c r="F3798" s="16">
        <f>'[2]NP Inflow data'!C3798</f>
        <v>23.861399857353501</v>
      </c>
      <c r="G3798" s="16">
        <f t="shared" si="127"/>
        <v>15.7629613373535</v>
      </c>
      <c r="H3798">
        <v>911.95</v>
      </c>
    </row>
    <row r="3799" spans="1:10">
      <c r="A3799">
        <v>971.96</v>
      </c>
      <c r="B3799" s="19">
        <f>'[2]NP Inflow data'!F3799</f>
        <v>18.758253504103099</v>
      </c>
      <c r="C3799" s="13">
        <f t="shared" si="128"/>
        <v>18.758253504103099</v>
      </c>
      <c r="E3799">
        <v>911.96</v>
      </c>
      <c r="F3799" s="16">
        <f>'[2]NP Inflow data'!C3799</f>
        <v>23.893530182429</v>
      </c>
      <c r="G3799" s="16">
        <f t="shared" si="127"/>
        <v>15.795091662429</v>
      </c>
      <c r="H3799">
        <v>911.96</v>
      </c>
    </row>
    <row r="3800" spans="1:10">
      <c r="A3800">
        <v>971.97</v>
      </c>
      <c r="B3800" s="19">
        <f>'[2]NP Inflow data'!F3800</f>
        <v>18.783367900596499</v>
      </c>
      <c r="C3800" s="13">
        <f t="shared" si="128"/>
        <v>18.783367900596499</v>
      </c>
      <c r="E3800">
        <v>911.97</v>
      </c>
      <c r="F3800" s="16">
        <f>'[2]NP Inflow data'!C3800</f>
        <v>23.9256724019275</v>
      </c>
      <c r="G3800" s="16">
        <f t="shared" si="127"/>
        <v>15.8272338819275</v>
      </c>
      <c r="H3800">
        <v>911.97</v>
      </c>
    </row>
    <row r="3801" spans="1:10">
      <c r="A3801">
        <v>971.98</v>
      </c>
      <c r="B3801" s="19">
        <f>'[2]NP Inflow data'!F3801</f>
        <v>18.808495462892001</v>
      </c>
      <c r="C3801" s="13">
        <f t="shared" si="128"/>
        <v>18.808495462892001</v>
      </c>
      <c r="E3801">
        <v>911.98</v>
      </c>
      <c r="F3801" s="16">
        <f>'[2]NP Inflow data'!C3801</f>
        <v>23.957826098152999</v>
      </c>
      <c r="G3801" s="16">
        <f t="shared" si="127"/>
        <v>15.859387578152999</v>
      </c>
      <c r="H3801">
        <v>911.98</v>
      </c>
    </row>
    <row r="3802" spans="1:10">
      <c r="A3802">
        <v>971.99</v>
      </c>
      <c r="B3802" s="19">
        <f>'[2]NP Inflow data'!F3802</f>
        <v>18.833636159767199</v>
      </c>
      <c r="C3802" s="13">
        <f t="shared" si="128"/>
        <v>18.833636159767199</v>
      </c>
      <c r="E3802">
        <v>911.99</v>
      </c>
      <c r="F3802" s="16">
        <f>'[2]NP Inflow data'!C3802</f>
        <v>23.9899908534092</v>
      </c>
      <c r="G3802" s="16">
        <f t="shared" si="127"/>
        <v>15.8915523334092</v>
      </c>
      <c r="H3802">
        <v>911.99</v>
      </c>
    </row>
    <row r="3803" spans="1:10">
      <c r="A3803">
        <v>972</v>
      </c>
      <c r="B3803" s="19">
        <f>'[2]NP Inflow data'!F3803</f>
        <v>18.858789959999999</v>
      </c>
      <c r="C3803" s="13">
        <f t="shared" si="128"/>
        <v>18.858789959999999</v>
      </c>
      <c r="E3803">
        <v>912</v>
      </c>
      <c r="F3803" s="16">
        <f>'[2]NP Inflow data'!C3803</f>
        <v>24.022166250000001</v>
      </c>
      <c r="G3803" s="16">
        <f t="shared" si="127"/>
        <v>15.923727730000001</v>
      </c>
      <c r="H3803">
        <v>912</v>
      </c>
    </row>
    <row r="3804" spans="1:10">
      <c r="A3804">
        <v>972.01</v>
      </c>
      <c r="B3804" s="19">
        <f>'[2]NP Inflow data'!F3804</f>
        <v>18.883956852368499</v>
      </c>
      <c r="C3804" s="13">
        <f t="shared" si="128"/>
        <v>18.883956852368499</v>
      </c>
      <c r="E3804">
        <v>912.01</v>
      </c>
      <c r="F3804" s="16">
        <f>'[2]NP Inflow data'!C3804</f>
        <v>24.054351905766499</v>
      </c>
      <c r="G3804" s="16">
        <f t="shared" si="127"/>
        <v>15.955913385766499</v>
      </c>
      <c r="H3804">
        <v>912.01</v>
      </c>
    </row>
    <row r="3805" spans="1:10">
      <c r="A3805">
        <v>972.02</v>
      </c>
      <c r="B3805" s="19">
        <f>'[2]NP Inflow data'!F3805</f>
        <v>18.909136905652701</v>
      </c>
      <c r="C3805" s="13">
        <f t="shared" si="128"/>
        <v>18.909136905652701</v>
      </c>
      <c r="E3805">
        <v>912.02</v>
      </c>
      <c r="F3805" s="16">
        <f>'[2]NP Inflow data'!C3805</f>
        <v>24.0865475806986</v>
      </c>
      <c r="G3805" s="16">
        <f t="shared" si="127"/>
        <v>15.9881090606986</v>
      </c>
      <c r="H3805">
        <v>912.02</v>
      </c>
    </row>
    <row r="3806" spans="1:10">
      <c r="A3806">
        <v>972.03</v>
      </c>
      <c r="B3806" s="19">
        <f>'[2]NP Inflow data'!F3806</f>
        <v>18.934330208633099</v>
      </c>
      <c r="C3806" s="13">
        <f t="shared" si="128"/>
        <v>18.934330208633099</v>
      </c>
      <c r="E3806">
        <v>912.03</v>
      </c>
      <c r="F3806" s="16">
        <f>'[2]NP Inflow data'!C3806</f>
        <v>24.118753070323699</v>
      </c>
      <c r="G3806" s="16">
        <f t="shared" si="127"/>
        <v>16.020314550323697</v>
      </c>
      <c r="H3806">
        <v>912.03</v>
      </c>
    </row>
    <row r="3807" spans="1:10">
      <c r="A3807">
        <v>972.04</v>
      </c>
      <c r="B3807" s="19">
        <f>'[2]NP Inflow data'!F3807</f>
        <v>18.959536850089901</v>
      </c>
      <c r="C3807" s="13">
        <f t="shared" si="128"/>
        <v>18.959536850089901</v>
      </c>
      <c r="E3807">
        <v>912.04</v>
      </c>
      <c r="F3807" s="16">
        <f>'[2]NP Inflow data'!C3807</f>
        <v>24.150968170168799</v>
      </c>
      <c r="G3807" s="16">
        <f t="shared" si="127"/>
        <v>16.0525296501688</v>
      </c>
      <c r="H3807">
        <v>912.04</v>
      </c>
    </row>
    <row r="3808" spans="1:10">
      <c r="A3808">
        <v>972.05</v>
      </c>
      <c r="B3808" s="19">
        <f>'[2]NP Inflow data'!F3808</f>
        <v>18.984756918803701</v>
      </c>
      <c r="C3808" s="13">
        <f t="shared" si="128"/>
        <v>18.984756918803701</v>
      </c>
      <c r="E3808">
        <v>912.05</v>
      </c>
      <c r="F3808" s="16">
        <f>'[2]NP Inflow data'!C3808</f>
        <v>24.183192675761301</v>
      </c>
      <c r="G3808" s="16">
        <f t="shared" si="127"/>
        <v>16.084754155761303</v>
      </c>
      <c r="H3808">
        <v>912.05</v>
      </c>
    </row>
    <row r="3809" spans="1:8">
      <c r="A3809">
        <v>972.06</v>
      </c>
      <c r="B3809" s="19">
        <f>'[2]NP Inflow data'!F3809</f>
        <v>19.0099905035548</v>
      </c>
      <c r="C3809" s="13">
        <f t="shared" si="128"/>
        <v>19.0099905035548</v>
      </c>
      <c r="E3809">
        <v>912.06</v>
      </c>
      <c r="F3809" s="16">
        <f>'[2]NP Inflow data'!C3809</f>
        <v>24.2154263826285</v>
      </c>
      <c r="G3809" s="16">
        <f t="shared" si="127"/>
        <v>16.116987862628498</v>
      </c>
      <c r="H3809">
        <v>912.06</v>
      </c>
    </row>
    <row r="3810" spans="1:8">
      <c r="A3810">
        <v>972.07</v>
      </c>
      <c r="B3810" s="19">
        <f>'[2]NP Inflow data'!F3810</f>
        <v>19.035237693123801</v>
      </c>
      <c r="C3810" s="13">
        <f t="shared" si="128"/>
        <v>19.035237693123801</v>
      </c>
      <c r="E3810">
        <v>912.07</v>
      </c>
      <c r="F3810" s="16">
        <f>'[2]NP Inflow data'!C3810</f>
        <v>24.247669086297801</v>
      </c>
      <c r="G3810" s="16">
        <f t="shared" si="127"/>
        <v>16.149230566297803</v>
      </c>
      <c r="H3810">
        <v>912.07</v>
      </c>
    </row>
    <row r="3811" spans="1:8">
      <c r="A3811">
        <v>972.08</v>
      </c>
      <c r="B3811" s="19">
        <f>'[2]NP Inflow data'!F3811</f>
        <v>19.060498576290701</v>
      </c>
      <c r="C3811" s="13">
        <f t="shared" si="128"/>
        <v>19.060498576290701</v>
      </c>
      <c r="E3811">
        <v>912.08</v>
      </c>
      <c r="F3811" s="16">
        <f>'[2]NP Inflow data'!C3811</f>
        <v>24.279920582295802</v>
      </c>
      <c r="G3811" s="16">
        <f t="shared" si="127"/>
        <v>16.1814820622958</v>
      </c>
      <c r="H3811">
        <v>912.08</v>
      </c>
    </row>
    <row r="3812" spans="1:8">
      <c r="A3812">
        <v>972.09</v>
      </c>
      <c r="B3812" s="19">
        <f>'[2]NP Inflow data'!F3812</f>
        <v>19.085773241836101</v>
      </c>
      <c r="C3812" s="13">
        <f t="shared" si="128"/>
        <v>19.085773241836101</v>
      </c>
      <c r="E3812">
        <v>912.09</v>
      </c>
      <c r="F3812" s="16">
        <f>'[2]NP Inflow data'!C3812</f>
        <v>24.312180666149999</v>
      </c>
      <c r="G3812" s="16">
        <f t="shared" si="127"/>
        <v>16.213742146149997</v>
      </c>
      <c r="H3812">
        <v>912.09</v>
      </c>
    </row>
    <row r="3813" spans="1:8">
      <c r="A3813">
        <v>972.1</v>
      </c>
      <c r="B3813" s="19">
        <f>'[2]NP Inflow data'!F3813</f>
        <v>19.1110617785403</v>
      </c>
      <c r="C3813" s="13">
        <f t="shared" si="128"/>
        <v>19.1110617785403</v>
      </c>
      <c r="E3813">
        <v>912.1</v>
      </c>
      <c r="F3813" s="16">
        <f>'[2]NP Inflow data'!C3813</f>
        <v>24.344449133387801</v>
      </c>
      <c r="G3813" s="16">
        <f t="shared" si="127"/>
        <v>16.246010613387803</v>
      </c>
      <c r="H3813">
        <v>912.1</v>
      </c>
    </row>
    <row r="3814" spans="1:8">
      <c r="A3814">
        <v>972.11</v>
      </c>
      <c r="B3814" s="19">
        <f>'[2]NP Inflow data'!F3814</f>
        <v>19.136364275183901</v>
      </c>
      <c r="C3814" s="13">
        <f t="shared" si="128"/>
        <v>19.136364275183901</v>
      </c>
      <c r="E3814">
        <v>912.11</v>
      </c>
      <c r="F3814" s="16">
        <f>'[2]NP Inflow data'!C3814</f>
        <v>24.3767257795364</v>
      </c>
      <c r="G3814" s="16">
        <f t="shared" si="127"/>
        <v>16.278287259536398</v>
      </c>
      <c r="H3814">
        <v>912.11</v>
      </c>
    </row>
    <row r="3815" spans="1:8">
      <c r="A3815">
        <v>972.12</v>
      </c>
      <c r="B3815" s="19">
        <f>'[2]NP Inflow data'!F3815</f>
        <v>19.1616808205472</v>
      </c>
      <c r="C3815" s="13">
        <f t="shared" si="128"/>
        <v>19.1616808205472</v>
      </c>
      <c r="E3815">
        <v>912.12</v>
      </c>
      <c r="F3815" s="16">
        <f>'[2]NP Inflow data'!C3815</f>
        <v>24.409010400122899</v>
      </c>
      <c r="G3815" s="16">
        <f t="shared" si="127"/>
        <v>16.3105718801229</v>
      </c>
      <c r="H3815">
        <v>912.12</v>
      </c>
    </row>
    <row r="3816" spans="1:8">
      <c r="A3816">
        <v>972.13</v>
      </c>
      <c r="B3816" s="19">
        <f>'[2]NP Inflow data'!F3816</f>
        <v>19.187011503410499</v>
      </c>
      <c r="C3816" s="13">
        <f t="shared" si="128"/>
        <v>19.187011503410499</v>
      </c>
      <c r="E3816">
        <v>912.13</v>
      </c>
      <c r="F3816" s="16">
        <f>'[2]NP Inflow data'!C3816</f>
        <v>24.441302790674701</v>
      </c>
      <c r="G3816" s="16">
        <f t="shared" si="127"/>
        <v>16.342864270674703</v>
      </c>
      <c r="H3816">
        <v>912.13</v>
      </c>
    </row>
    <row r="3817" spans="1:8">
      <c r="A3817">
        <v>972.14</v>
      </c>
      <c r="B3817" s="19">
        <f>'[2]NP Inflow data'!F3817</f>
        <v>19.212356412554399</v>
      </c>
      <c r="C3817" s="13">
        <f t="shared" si="128"/>
        <v>19.212356412554399</v>
      </c>
      <c r="E3817">
        <v>912.14</v>
      </c>
      <c r="F3817" s="16">
        <f>'[2]NP Inflow data'!C3817</f>
        <v>24.4736027467188</v>
      </c>
      <c r="G3817" s="16">
        <f t="shared" si="127"/>
        <v>16.375164226718802</v>
      </c>
      <c r="H3817">
        <v>912.14</v>
      </c>
    </row>
    <row r="3818" spans="1:8">
      <c r="A3818">
        <v>972.15</v>
      </c>
      <c r="B3818" s="19">
        <f>'[2]NP Inflow data'!F3818</f>
        <v>19.237715636759098</v>
      </c>
      <c r="C3818" s="13">
        <f t="shared" si="128"/>
        <v>19.237715636759098</v>
      </c>
      <c r="E3818">
        <v>912.15</v>
      </c>
      <c r="F3818" s="16">
        <f>'[2]NP Inflow data'!C3818</f>
        <v>24.5059100637827</v>
      </c>
      <c r="G3818" s="16">
        <f t="shared" si="127"/>
        <v>16.407471543782698</v>
      </c>
      <c r="H3818">
        <v>912.15</v>
      </c>
    </row>
    <row r="3819" spans="1:8">
      <c r="A3819">
        <v>972.16</v>
      </c>
      <c r="B3819" s="19">
        <f>'[2]NP Inflow data'!F3819</f>
        <v>19.2630892648051</v>
      </c>
      <c r="C3819" s="13">
        <f t="shared" si="128"/>
        <v>19.2630892648051</v>
      </c>
      <c r="E3819">
        <v>912.16</v>
      </c>
      <c r="F3819" s="16">
        <f>'[2]NP Inflow data'!C3819</f>
        <v>24.5382245373934</v>
      </c>
      <c r="G3819" s="16">
        <f t="shared" si="127"/>
        <v>16.439786017393402</v>
      </c>
      <c r="H3819">
        <v>912.16</v>
      </c>
    </row>
    <row r="3820" spans="1:8">
      <c r="A3820">
        <v>972.17</v>
      </c>
      <c r="B3820" s="19">
        <f>'[2]NP Inflow data'!F3820</f>
        <v>19.288477385472799</v>
      </c>
      <c r="C3820" s="13">
        <f t="shared" si="128"/>
        <v>19.288477385472799</v>
      </c>
      <c r="E3820">
        <v>912.17</v>
      </c>
      <c r="F3820" s="16">
        <f>'[2]NP Inflow data'!C3820</f>
        <v>24.570545963078299</v>
      </c>
      <c r="G3820" s="16">
        <f t="shared" si="127"/>
        <v>16.472107443078301</v>
      </c>
      <c r="H3820">
        <v>912.17</v>
      </c>
    </row>
    <row r="3821" spans="1:8">
      <c r="A3821">
        <v>972.18</v>
      </c>
      <c r="B3821" s="19">
        <f>'[2]NP Inflow data'!F3821</f>
        <v>19.3138800875426</v>
      </c>
      <c r="C3821" s="13">
        <f t="shared" si="128"/>
        <v>19.3138800875426</v>
      </c>
      <c r="E3821">
        <v>912.18</v>
      </c>
      <c r="F3821" s="16">
        <f>'[2]NP Inflow data'!C3821</f>
        <v>24.602874136364601</v>
      </c>
      <c r="G3821" s="16">
        <f t="shared" si="127"/>
        <v>16.504435616364603</v>
      </c>
      <c r="H3821">
        <v>912.18</v>
      </c>
    </row>
    <row r="3822" spans="1:8">
      <c r="A3822">
        <v>972.19</v>
      </c>
      <c r="B3822" s="19">
        <f>'[2]NP Inflow data'!F3822</f>
        <v>19.339297459795201</v>
      </c>
      <c r="C3822" s="13">
        <f t="shared" si="128"/>
        <v>19.339297459795201</v>
      </c>
      <c r="E3822">
        <v>912.19</v>
      </c>
      <c r="F3822" s="16">
        <f>'[2]NP Inflow data'!C3822</f>
        <v>24.635208852779801</v>
      </c>
      <c r="G3822" s="16">
        <f t="shared" si="127"/>
        <v>16.536770332779803</v>
      </c>
      <c r="H3822">
        <v>912.19</v>
      </c>
    </row>
    <row r="3823" spans="1:8">
      <c r="A3823">
        <v>972.2</v>
      </c>
      <c r="B3823" s="19">
        <f>'[2]NP Inflow data'!F3823</f>
        <v>19.364729591010299</v>
      </c>
      <c r="C3823" s="13">
        <f t="shared" si="128"/>
        <v>19.364729591010299</v>
      </c>
      <c r="E3823">
        <v>912.2</v>
      </c>
      <c r="F3823" s="16">
        <f>'[2]NP Inflow data'!C3823</f>
        <v>24.6675499078505</v>
      </c>
      <c r="G3823" s="16">
        <f t="shared" si="127"/>
        <v>16.569111387850498</v>
      </c>
      <c r="H3823">
        <v>912.2</v>
      </c>
    </row>
    <row r="3824" spans="1:8">
      <c r="A3824">
        <v>972.21</v>
      </c>
      <c r="B3824" s="19">
        <f>'[2]NP Inflow data'!F3824</f>
        <v>19.390176569968698</v>
      </c>
      <c r="C3824" s="13">
        <f t="shared" si="128"/>
        <v>19.390176569968698</v>
      </c>
      <c r="E3824">
        <v>912.21</v>
      </c>
      <c r="F3824" s="16">
        <f>'[2]NP Inflow data'!C3824</f>
        <v>24.699897097104301</v>
      </c>
      <c r="G3824" s="16">
        <f t="shared" si="127"/>
        <v>16.601458577104303</v>
      </c>
      <c r="H3824">
        <v>912.21</v>
      </c>
    </row>
    <row r="3825" spans="1:8">
      <c r="A3825">
        <v>972.22</v>
      </c>
      <c r="B3825" s="19">
        <f>'[2]NP Inflow data'!F3825</f>
        <v>19.415638485450799</v>
      </c>
      <c r="C3825" s="13">
        <f t="shared" si="128"/>
        <v>19.415638485450799</v>
      </c>
      <c r="E3825">
        <v>912.22</v>
      </c>
      <c r="F3825" s="16">
        <f>'[2]NP Inflow data'!C3825</f>
        <v>24.732250216068302</v>
      </c>
      <c r="G3825" s="16">
        <f t="shared" si="127"/>
        <v>16.6338116960683</v>
      </c>
      <c r="H3825">
        <v>912.22</v>
      </c>
    </row>
    <row r="3826" spans="1:8">
      <c r="A3826">
        <v>972.23</v>
      </c>
      <c r="B3826" s="19">
        <f>'[2]NP Inflow data'!F3826</f>
        <v>19.441115426237001</v>
      </c>
      <c r="C3826" s="13">
        <f t="shared" si="128"/>
        <v>19.441115426237001</v>
      </c>
      <c r="E3826">
        <v>912.23</v>
      </c>
      <c r="F3826" s="16">
        <f>'[2]NP Inflow data'!C3826</f>
        <v>24.764609060269901</v>
      </c>
      <c r="G3826" s="16">
        <f t="shared" si="127"/>
        <v>16.666170540269903</v>
      </c>
      <c r="H3826">
        <v>912.23</v>
      </c>
    </row>
    <row r="3827" spans="1:8">
      <c r="A3827">
        <v>972.24</v>
      </c>
      <c r="B3827" s="19">
        <f>'[2]NP Inflow data'!F3827</f>
        <v>19.466607481107602</v>
      </c>
      <c r="C3827" s="13">
        <f t="shared" si="128"/>
        <v>19.466607481107602</v>
      </c>
      <c r="E3827">
        <v>912.24</v>
      </c>
      <c r="F3827" s="16">
        <f>'[2]NP Inflow data'!C3827</f>
        <v>24.7969734252362</v>
      </c>
      <c r="G3827" s="16">
        <f t="shared" si="127"/>
        <v>16.698534905236201</v>
      </c>
      <c r="H3827">
        <v>912.24</v>
      </c>
    </row>
    <row r="3828" spans="1:8">
      <c r="A3828">
        <v>972.25</v>
      </c>
      <c r="B3828" s="19">
        <f>'[2]NP Inflow data'!F3828</f>
        <v>19.4921147388431</v>
      </c>
      <c r="C3828" s="13">
        <f t="shared" si="128"/>
        <v>19.4921147388431</v>
      </c>
      <c r="E3828">
        <v>912.25</v>
      </c>
      <c r="F3828" s="16">
        <f>'[2]NP Inflow data'!C3828</f>
        <v>24.829343106494498</v>
      </c>
      <c r="G3828" s="16">
        <f t="shared" si="127"/>
        <v>16.730904586494496</v>
      </c>
      <c r="H3828">
        <v>912.25</v>
      </c>
    </row>
    <row r="3829" spans="1:8">
      <c r="A3829">
        <v>972.26</v>
      </c>
      <c r="B3829" s="19">
        <f>'[2]NP Inflow data'!F3829</f>
        <v>19.517637288223899</v>
      </c>
      <c r="C3829" s="13">
        <f t="shared" si="128"/>
        <v>19.517637288223899</v>
      </c>
      <c r="E3829">
        <v>912.26</v>
      </c>
      <c r="F3829" s="16">
        <f>'[2]NP Inflow data'!C3829</f>
        <v>24.861717899572</v>
      </c>
      <c r="G3829" s="16">
        <f t="shared" si="127"/>
        <v>16.763279379571998</v>
      </c>
      <c r="H3829">
        <v>912.26</v>
      </c>
    </row>
    <row r="3830" spans="1:8">
      <c r="A3830">
        <v>972.27</v>
      </c>
      <c r="B3830" s="19">
        <f>'[2]NP Inflow data'!F3830</f>
        <v>19.543175218030299</v>
      </c>
      <c r="C3830" s="13">
        <f t="shared" si="128"/>
        <v>19.543175218030299</v>
      </c>
      <c r="E3830">
        <v>912.27</v>
      </c>
      <c r="F3830" s="16">
        <f>'[2]NP Inflow data'!C3830</f>
        <v>24.894097599996002</v>
      </c>
      <c r="G3830" s="16">
        <f t="shared" si="127"/>
        <v>16.795659079996</v>
      </c>
      <c r="H3830">
        <v>912.27</v>
      </c>
    </row>
    <row r="3831" spans="1:8">
      <c r="A3831">
        <v>972.28</v>
      </c>
      <c r="B3831" s="19">
        <f>'[2]NP Inflow data'!F3831</f>
        <v>19.568728617042801</v>
      </c>
      <c r="C3831" s="13">
        <f t="shared" si="128"/>
        <v>19.568728617042801</v>
      </c>
      <c r="E3831">
        <v>912.28</v>
      </c>
      <c r="F3831" s="16">
        <f>'[2]NP Inflow data'!C3831</f>
        <v>24.9264820032936</v>
      </c>
      <c r="G3831" s="16">
        <f t="shared" si="127"/>
        <v>16.828043483293598</v>
      </c>
      <c r="H3831">
        <v>912.28</v>
      </c>
    </row>
    <row r="3832" spans="1:8">
      <c r="A3832">
        <v>972.29</v>
      </c>
      <c r="B3832" s="19">
        <f>'[2]NP Inflow data'!F3832</f>
        <v>19.5942975740418</v>
      </c>
      <c r="C3832" s="13">
        <f t="shared" si="128"/>
        <v>19.5942975740418</v>
      </c>
      <c r="E3832">
        <v>912.29</v>
      </c>
      <c r="F3832" s="16">
        <f>'[2]NP Inflow data'!C3832</f>
        <v>24.9588709049922</v>
      </c>
      <c r="G3832" s="16">
        <f t="shared" si="127"/>
        <v>16.860432384992201</v>
      </c>
      <c r="H3832">
        <v>912.29</v>
      </c>
    </row>
    <row r="3833" spans="1:8">
      <c r="A3833">
        <v>972.3</v>
      </c>
      <c r="B3833" s="19">
        <f>'[2]NP Inflow data'!F3833</f>
        <v>19.6198821778076</v>
      </c>
      <c r="C3833" s="13">
        <f t="shared" si="128"/>
        <v>19.6198821778076</v>
      </c>
      <c r="E3833">
        <v>912.3</v>
      </c>
      <c r="F3833" s="16">
        <f>'[2]NP Inflow data'!C3833</f>
        <v>24.991264100618899</v>
      </c>
      <c r="G3833" s="16">
        <f t="shared" si="127"/>
        <v>16.892825580618897</v>
      </c>
      <c r="H3833">
        <v>912.3</v>
      </c>
    </row>
    <row r="3834" spans="1:8">
      <c r="A3834">
        <v>972.31</v>
      </c>
      <c r="B3834" s="19">
        <f>'[2]NP Inflow data'!F3834</f>
        <v>19.645482517120701</v>
      </c>
      <c r="C3834" s="13">
        <f t="shared" si="128"/>
        <v>19.645482517120701</v>
      </c>
      <c r="E3834">
        <v>912.31</v>
      </c>
      <c r="F3834" s="16">
        <f>'[2]NP Inflow data'!C3834</f>
        <v>25.023661385701001</v>
      </c>
      <c r="G3834" s="16">
        <f t="shared" si="127"/>
        <v>16.925222865701002</v>
      </c>
      <c r="H3834">
        <v>912.31</v>
      </c>
    </row>
    <row r="3835" spans="1:8">
      <c r="A3835">
        <v>972.32</v>
      </c>
      <c r="B3835" s="19">
        <f>'[2]NP Inflow data'!F3835</f>
        <v>19.671098680761698</v>
      </c>
      <c r="C3835" s="13">
        <f t="shared" si="128"/>
        <v>19.671098680761698</v>
      </c>
      <c r="E3835">
        <v>912.32</v>
      </c>
      <c r="F3835" s="16">
        <f>'[2]NP Inflow data'!C3835</f>
        <v>25.056062555766101</v>
      </c>
      <c r="G3835" s="16">
        <f t="shared" si="127"/>
        <v>16.957624035766102</v>
      </c>
      <c r="H3835">
        <v>912.32</v>
      </c>
    </row>
    <row r="3836" spans="1:8">
      <c r="A3836">
        <v>972.33</v>
      </c>
      <c r="B3836" s="19">
        <f>'[2]NP Inflow data'!F3836</f>
        <v>19.696730757510501</v>
      </c>
      <c r="C3836" s="13">
        <f t="shared" si="128"/>
        <v>19.696730757510501</v>
      </c>
      <c r="E3836">
        <v>912.33</v>
      </c>
      <c r="F3836" s="16">
        <f>'[2]NP Inflow data'!C3836</f>
        <v>25.088467406340602</v>
      </c>
      <c r="G3836" s="16">
        <f t="shared" si="127"/>
        <v>16.990028886340603</v>
      </c>
      <c r="H3836">
        <v>912.33</v>
      </c>
    </row>
    <row r="3837" spans="1:8">
      <c r="A3837">
        <v>972.34</v>
      </c>
      <c r="B3837" s="19">
        <f>'[2]NP Inflow data'!F3837</f>
        <v>19.722378836147701</v>
      </c>
      <c r="C3837" s="13">
        <f t="shared" si="128"/>
        <v>19.722378836147701</v>
      </c>
      <c r="E3837">
        <v>912.34</v>
      </c>
      <c r="F3837" s="16">
        <f>'[2]NP Inflow data'!C3837</f>
        <v>25.1208757329522</v>
      </c>
      <c r="G3837" s="16">
        <f t="shared" si="127"/>
        <v>17.022437212952198</v>
      </c>
      <c r="H3837">
        <v>912.34</v>
      </c>
    </row>
    <row r="3838" spans="1:8">
      <c r="A3838">
        <v>972.35</v>
      </c>
      <c r="B3838" s="19">
        <f>'[2]NP Inflow data'!F3838</f>
        <v>19.748043005453798</v>
      </c>
      <c r="C3838" s="13">
        <f t="shared" si="128"/>
        <v>19.748043005453798</v>
      </c>
      <c r="E3838">
        <v>912.35</v>
      </c>
      <c r="F3838" s="16">
        <f>'[2]NP Inflow data'!C3838</f>
        <v>25.153287331128102</v>
      </c>
      <c r="G3838" s="16">
        <f t="shared" si="127"/>
        <v>17.054848811128103</v>
      </c>
      <c r="H3838">
        <v>912.35</v>
      </c>
    </row>
    <row r="3839" spans="1:8">
      <c r="A3839">
        <v>972.36</v>
      </c>
      <c r="B3839" s="19">
        <f>'[2]NP Inflow data'!F3839</f>
        <v>19.7737233542091</v>
      </c>
      <c r="C3839" s="13">
        <f t="shared" si="128"/>
        <v>19.7737233542091</v>
      </c>
      <c r="E3839">
        <v>912.36</v>
      </c>
      <c r="F3839" s="16">
        <f>'[2]NP Inflow data'!C3839</f>
        <v>25.185701996395501</v>
      </c>
      <c r="G3839" s="16">
        <f t="shared" si="127"/>
        <v>17.087263476395499</v>
      </c>
      <c r="H3839">
        <v>912.36</v>
      </c>
    </row>
    <row r="3840" spans="1:8">
      <c r="A3840">
        <v>972.37</v>
      </c>
      <c r="B3840" s="19">
        <f>'[2]NP Inflow data'!F3840</f>
        <v>19.799419971194101</v>
      </c>
      <c r="C3840" s="13">
        <f t="shared" si="128"/>
        <v>19.799419971194101</v>
      </c>
      <c r="E3840">
        <v>912.37</v>
      </c>
      <c r="F3840" s="16">
        <f>'[2]NP Inflow data'!C3840</f>
        <v>25.2181195242817</v>
      </c>
      <c r="G3840" s="16">
        <f t="shared" si="127"/>
        <v>17.119681004281702</v>
      </c>
      <c r="H3840">
        <v>912.37</v>
      </c>
    </row>
    <row r="3841" spans="1:8">
      <c r="A3841">
        <v>972.38</v>
      </c>
      <c r="B3841" s="19">
        <f>'[2]NP Inflow data'!F3841</f>
        <v>19.8251329451891</v>
      </c>
      <c r="C3841" s="13">
        <f t="shared" si="128"/>
        <v>19.8251329451891</v>
      </c>
      <c r="E3841">
        <v>912.38</v>
      </c>
      <c r="F3841" s="16">
        <f>'[2]NP Inflow data'!C3841</f>
        <v>25.250539710313799</v>
      </c>
      <c r="G3841" s="16">
        <f t="shared" si="127"/>
        <v>17.1521011903138</v>
      </c>
      <c r="H3841">
        <v>912.38</v>
      </c>
    </row>
    <row r="3842" spans="1:8">
      <c r="A3842">
        <v>972.39</v>
      </c>
      <c r="B3842" s="19">
        <f>'[2]NP Inflow data'!F3842</f>
        <v>19.850862364974599</v>
      </c>
      <c r="C3842" s="13">
        <f t="shared" si="128"/>
        <v>19.850862364974599</v>
      </c>
      <c r="E3842">
        <v>912.39</v>
      </c>
      <c r="F3842" s="16">
        <f>'[2]NP Inflow data'!C3842</f>
        <v>25.2829623500193</v>
      </c>
      <c r="G3842" s="16">
        <f t="shared" si="127"/>
        <v>17.184523830019302</v>
      </c>
      <c r="H3842">
        <v>912.39</v>
      </c>
    </row>
    <row r="3843" spans="1:8">
      <c r="A3843">
        <v>972.4</v>
      </c>
      <c r="B3843" s="19">
        <f>'[2]NP Inflow data'!F3843</f>
        <v>19.876608319330899</v>
      </c>
      <c r="C3843" s="13">
        <f t="shared" si="128"/>
        <v>19.876608319330899</v>
      </c>
      <c r="E3843">
        <v>912.4</v>
      </c>
      <c r="F3843" s="16">
        <f>'[2]NP Inflow data'!C3843</f>
        <v>25.315387238925101</v>
      </c>
      <c r="G3843" s="16">
        <f t="shared" si="127"/>
        <v>17.216948718925103</v>
      </c>
      <c r="H3843">
        <v>912.4</v>
      </c>
    </row>
    <row r="3844" spans="1:8">
      <c r="A3844">
        <v>972.41</v>
      </c>
      <c r="B3844" s="19">
        <f>'[2]NP Inflow data'!F3844</f>
        <v>19.902370897038399</v>
      </c>
      <c r="C3844" s="13">
        <f t="shared" si="128"/>
        <v>19.902370897038399</v>
      </c>
      <c r="E3844">
        <v>912.41</v>
      </c>
      <c r="F3844" s="16">
        <f>'[2]NP Inflow data'!C3844</f>
        <v>25.347814172558699</v>
      </c>
      <c r="G3844" s="16">
        <f t="shared" si="127"/>
        <v>17.249375652558697</v>
      </c>
      <c r="H3844">
        <v>912.41</v>
      </c>
    </row>
    <row r="3845" spans="1:8">
      <c r="A3845">
        <v>972.42</v>
      </c>
      <c r="B3845" s="19">
        <f>'[2]NP Inflow data'!F3845</f>
        <v>19.928150186877598</v>
      </c>
      <c r="C3845" s="13">
        <f t="shared" si="128"/>
        <v>19.928150186877598</v>
      </c>
      <c r="E3845">
        <v>912.42</v>
      </c>
      <c r="F3845" s="16">
        <f>'[2]NP Inflow data'!C3845</f>
        <v>25.380242946447101</v>
      </c>
      <c r="G3845" s="16">
        <f t="shared" ref="G3845:G3853" si="129">F3845-$F$3103</f>
        <v>17.281804426447103</v>
      </c>
      <c r="H3845">
        <v>912.42</v>
      </c>
    </row>
    <row r="3846" spans="1:8">
      <c r="A3846">
        <v>972.43</v>
      </c>
      <c r="B3846" s="19">
        <f>'[2]NP Inflow data'!F3846</f>
        <v>19.953946277628798</v>
      </c>
      <c r="C3846" s="13">
        <f t="shared" ref="C3846:C3909" si="130">B3846-$B$24</f>
        <v>19.953946277628798</v>
      </c>
      <c r="E3846">
        <v>912.43</v>
      </c>
      <c r="F3846" s="16">
        <f>'[2]NP Inflow data'!C3846</f>
        <v>25.412673356117701</v>
      </c>
      <c r="G3846" s="16">
        <f t="shared" si="129"/>
        <v>17.314234836117699</v>
      </c>
      <c r="H3846">
        <v>912.43</v>
      </c>
    </row>
    <row r="3847" spans="1:8">
      <c r="A3847">
        <v>972.44</v>
      </c>
      <c r="B3847" s="19">
        <f>'[2]NP Inflow data'!F3847</f>
        <v>19.9797592580728</v>
      </c>
      <c r="C3847" s="13">
        <f t="shared" si="130"/>
        <v>19.9797592580728</v>
      </c>
      <c r="E3847">
        <v>912.44</v>
      </c>
      <c r="F3847" s="16">
        <f>'[2]NP Inflow data'!C3847</f>
        <v>25.445105197098101</v>
      </c>
      <c r="G3847" s="16">
        <f t="shared" si="129"/>
        <v>17.346666677098099</v>
      </c>
      <c r="H3847">
        <v>912.44</v>
      </c>
    </row>
    <row r="3848" spans="1:8">
      <c r="A3848">
        <v>972.45</v>
      </c>
      <c r="B3848" s="19">
        <f>'[2]NP Inflow data'!F3848</f>
        <v>20.0055892169892</v>
      </c>
      <c r="C3848" s="13">
        <f t="shared" si="130"/>
        <v>20.0055892169892</v>
      </c>
      <c r="E3848">
        <v>912.45</v>
      </c>
      <c r="F3848" s="16">
        <f>'[2]NP Inflow data'!C3848</f>
        <v>25.477538264914699</v>
      </c>
      <c r="G3848" s="16">
        <f t="shared" si="129"/>
        <v>17.379099744914697</v>
      </c>
      <c r="H3848">
        <v>912.45</v>
      </c>
    </row>
    <row r="3849" spans="1:8">
      <c r="A3849">
        <v>972.46</v>
      </c>
      <c r="B3849" s="19">
        <f>'[2]NP Inflow data'!F3849</f>
        <v>20.0314362431589</v>
      </c>
      <c r="C3849" s="13">
        <f t="shared" si="130"/>
        <v>20.0314362431589</v>
      </c>
      <c r="E3849">
        <v>912.46</v>
      </c>
      <c r="F3849" s="16">
        <f>'[2]NP Inflow data'!C3849</f>
        <v>25.509972355095101</v>
      </c>
      <c r="G3849" s="16">
        <f t="shared" si="129"/>
        <v>17.411533835095099</v>
      </c>
      <c r="H3849">
        <v>912.46</v>
      </c>
    </row>
    <row r="3850" spans="1:8">
      <c r="A3850">
        <v>972.47</v>
      </c>
      <c r="B3850" s="19">
        <f>'[2]NP Inflow data'!F3850</f>
        <v>20.0573004253622</v>
      </c>
      <c r="C3850" s="13">
        <f t="shared" si="130"/>
        <v>20.0573004253622</v>
      </c>
      <c r="E3850">
        <v>912.47</v>
      </c>
      <c r="F3850" s="16">
        <f>'[2]NP Inflow data'!C3850</f>
        <v>25.542407263166702</v>
      </c>
      <c r="G3850" s="16">
        <f t="shared" si="129"/>
        <v>17.4439687431667</v>
      </c>
      <c r="H3850">
        <v>912.47</v>
      </c>
    </row>
    <row r="3851" spans="1:8">
      <c r="A3851">
        <v>972.48</v>
      </c>
      <c r="B3851" s="19">
        <f>'[2]NP Inflow data'!F3851</f>
        <v>20.0831818523796</v>
      </c>
      <c r="C3851" s="13">
        <f t="shared" si="130"/>
        <v>20.0831818523796</v>
      </c>
      <c r="E3851">
        <v>912.48</v>
      </c>
      <c r="F3851" s="16">
        <f>'[2]NP Inflow data'!C3851</f>
        <v>25.5748427846565</v>
      </c>
      <c r="G3851" s="16">
        <f t="shared" si="129"/>
        <v>17.476404264656502</v>
      </c>
      <c r="H3851">
        <v>912.48</v>
      </c>
    </row>
    <row r="3852" spans="1:8">
      <c r="A3852">
        <v>972.49</v>
      </c>
      <c r="B3852" s="19">
        <f>'[2]NP Inflow data'!F3852</f>
        <v>20.109080612991399</v>
      </c>
      <c r="C3852" s="13">
        <f t="shared" si="130"/>
        <v>20.109080612991399</v>
      </c>
      <c r="E3852">
        <v>912.49</v>
      </c>
      <c r="F3852" s="16">
        <f>'[2]NP Inflow data'!C3852</f>
        <v>25.607278715091901</v>
      </c>
      <c r="G3852" s="16">
        <f t="shared" si="129"/>
        <v>17.508840195091899</v>
      </c>
      <c r="H3852">
        <v>912.49</v>
      </c>
    </row>
    <row r="3853" spans="1:8">
      <c r="A3853">
        <v>972.5</v>
      </c>
      <c r="B3853" s="19">
        <f>'[2]NP Inflow data'!F3853</f>
        <v>20.134996795977901</v>
      </c>
      <c r="C3853" s="13">
        <f t="shared" si="130"/>
        <v>20.134996795977901</v>
      </c>
      <c r="E3853">
        <v>912.5</v>
      </c>
      <c r="F3853" s="16">
        <f>'[2]NP Inflow data'!C3853</f>
        <v>25.639714850000001</v>
      </c>
      <c r="G3853" s="16">
        <f t="shared" si="129"/>
        <v>17.541276330000002</v>
      </c>
      <c r="H3853">
        <v>912.5</v>
      </c>
    </row>
    <row r="3854" spans="1:8">
      <c r="A3854">
        <v>972.51</v>
      </c>
      <c r="B3854" s="19">
        <f>'[2]NP Inflow data'!F3854</f>
        <v>20.1609304901197</v>
      </c>
      <c r="C3854" s="13">
        <f t="shared" si="130"/>
        <v>20.1609304901197</v>
      </c>
      <c r="F3854" s="16"/>
      <c r="G3854" s="16"/>
    </row>
    <row r="3855" spans="1:8">
      <c r="A3855">
        <v>972.52</v>
      </c>
      <c r="B3855" s="19">
        <f>'[2]NP Inflow data'!F3855</f>
        <v>20.186881784197201</v>
      </c>
      <c r="C3855" s="13">
        <f t="shared" si="130"/>
        <v>20.186881784197201</v>
      </c>
      <c r="F3855" s="16"/>
      <c r="G3855" s="16"/>
    </row>
    <row r="3856" spans="1:8">
      <c r="A3856">
        <v>972.53</v>
      </c>
      <c r="B3856" s="19">
        <f>'[2]NP Inflow data'!F3856</f>
        <v>20.212850766990599</v>
      </c>
      <c r="C3856" s="13">
        <f t="shared" si="130"/>
        <v>20.212850766990599</v>
      </c>
      <c r="F3856" s="16"/>
      <c r="G3856" s="16"/>
    </row>
    <row r="3857" spans="1:7">
      <c r="A3857">
        <v>972.54</v>
      </c>
      <c r="B3857" s="19">
        <f>'[2]NP Inflow data'!F3857</f>
        <v>20.238837527280399</v>
      </c>
      <c r="C3857" s="13">
        <f t="shared" si="130"/>
        <v>20.238837527280399</v>
      </c>
      <c r="F3857" s="16"/>
      <c r="G3857" s="16"/>
    </row>
    <row r="3858" spans="1:7">
      <c r="A3858">
        <v>972.55</v>
      </c>
      <c r="B3858" s="19">
        <f>'[2]NP Inflow data'!F3858</f>
        <v>20.264842153847098</v>
      </c>
      <c r="C3858" s="13">
        <f t="shared" si="130"/>
        <v>20.264842153847098</v>
      </c>
      <c r="F3858" s="16"/>
      <c r="G3858" s="16"/>
    </row>
    <row r="3859" spans="1:7">
      <c r="A3859">
        <v>972.56</v>
      </c>
      <c r="B3859" s="19">
        <f>'[2]NP Inflow data'!F3859</f>
        <v>20.290864735470901</v>
      </c>
      <c r="C3859" s="13">
        <f t="shared" si="130"/>
        <v>20.290864735470901</v>
      </c>
      <c r="F3859" s="16"/>
      <c r="G3859" s="16"/>
    </row>
    <row r="3860" spans="1:7">
      <c r="A3860">
        <v>972.57</v>
      </c>
      <c r="B3860" s="19">
        <f>'[2]NP Inflow data'!F3860</f>
        <v>20.316905360932701</v>
      </c>
      <c r="C3860" s="13">
        <f t="shared" si="130"/>
        <v>20.316905360932701</v>
      </c>
      <c r="F3860" s="16"/>
      <c r="G3860" s="16"/>
    </row>
    <row r="3861" spans="1:7">
      <c r="A3861">
        <v>972.58</v>
      </c>
      <c r="B3861" s="19">
        <f>'[2]NP Inflow data'!F3861</f>
        <v>20.342964119012201</v>
      </c>
      <c r="C3861" s="13">
        <f t="shared" si="130"/>
        <v>20.342964119012201</v>
      </c>
      <c r="F3861" s="16"/>
      <c r="G3861" s="16"/>
    </row>
    <row r="3862" spans="1:7">
      <c r="A3862">
        <v>972.59</v>
      </c>
      <c r="B3862" s="19">
        <f>'[2]NP Inflow data'!F3862</f>
        <v>20.369041098490101</v>
      </c>
      <c r="C3862" s="13">
        <f t="shared" si="130"/>
        <v>20.369041098490101</v>
      </c>
      <c r="F3862" s="16"/>
      <c r="G3862" s="16"/>
    </row>
    <row r="3863" spans="1:7">
      <c r="A3863">
        <v>972.6</v>
      </c>
      <c r="B3863" s="19">
        <f>'[2]NP Inflow data'!F3863</f>
        <v>20.3951363881467</v>
      </c>
      <c r="C3863" s="13">
        <f t="shared" si="130"/>
        <v>20.3951363881467</v>
      </c>
      <c r="F3863" s="16"/>
      <c r="G3863" s="16"/>
    </row>
    <row r="3864" spans="1:7">
      <c r="A3864">
        <v>972.61</v>
      </c>
      <c r="B3864" s="19">
        <f>'[2]NP Inflow data'!F3864</f>
        <v>20.4212500767626</v>
      </c>
      <c r="C3864" s="13">
        <f t="shared" si="130"/>
        <v>20.4212500767626</v>
      </c>
      <c r="F3864" s="16"/>
      <c r="G3864" s="16"/>
    </row>
    <row r="3865" spans="1:7">
      <c r="A3865">
        <v>972.62</v>
      </c>
      <c r="B3865" s="19">
        <f>'[2]NP Inflow data'!F3865</f>
        <v>20.4473822531181</v>
      </c>
      <c r="C3865" s="13">
        <f t="shared" si="130"/>
        <v>20.4473822531181</v>
      </c>
      <c r="F3865" s="16"/>
      <c r="G3865" s="16"/>
    </row>
    <row r="3866" spans="1:7">
      <c r="A3866">
        <v>972.63</v>
      </c>
      <c r="B3866" s="19">
        <f>'[2]NP Inflow data'!F3866</f>
        <v>20.473533005993499</v>
      </c>
      <c r="C3866" s="13">
        <f t="shared" si="130"/>
        <v>20.473533005993499</v>
      </c>
      <c r="F3866" s="16"/>
      <c r="G3866" s="16"/>
    </row>
    <row r="3867" spans="1:7">
      <c r="A3867">
        <v>972.64</v>
      </c>
      <c r="B3867" s="19">
        <f>'[2]NP Inflow data'!F3867</f>
        <v>20.499702424169399</v>
      </c>
      <c r="C3867" s="13">
        <f t="shared" si="130"/>
        <v>20.499702424169399</v>
      </c>
      <c r="F3867" s="16"/>
      <c r="G3867" s="16"/>
    </row>
    <row r="3868" spans="1:7">
      <c r="A3868">
        <v>972.65</v>
      </c>
      <c r="B3868" s="19">
        <f>'[2]NP Inflow data'!F3868</f>
        <v>20.525890596425999</v>
      </c>
      <c r="C3868" s="13">
        <f t="shared" si="130"/>
        <v>20.525890596425999</v>
      </c>
      <c r="F3868" s="16"/>
      <c r="G3868" s="16"/>
    </row>
    <row r="3869" spans="1:7">
      <c r="A3869">
        <v>972.66</v>
      </c>
      <c r="B3869" s="19">
        <f>'[2]NP Inflow data'!F3869</f>
        <v>20.5520976115439</v>
      </c>
      <c r="C3869" s="13">
        <f t="shared" si="130"/>
        <v>20.5520976115439</v>
      </c>
      <c r="F3869" s="16"/>
      <c r="G3869" s="16"/>
    </row>
    <row r="3870" spans="1:7">
      <c r="A3870">
        <v>972.67</v>
      </c>
      <c r="B3870" s="19">
        <f>'[2]NP Inflow data'!F3870</f>
        <v>20.5783235583033</v>
      </c>
      <c r="C3870" s="13">
        <f t="shared" si="130"/>
        <v>20.5783235583033</v>
      </c>
      <c r="F3870" s="16"/>
      <c r="G3870" s="16"/>
    </row>
    <row r="3871" spans="1:7">
      <c r="A3871">
        <v>972.68</v>
      </c>
      <c r="B3871" s="19">
        <f>'[2]NP Inflow data'!F3871</f>
        <v>20.604568525484702</v>
      </c>
      <c r="C3871" s="13">
        <f t="shared" si="130"/>
        <v>20.604568525484702</v>
      </c>
      <c r="F3871" s="16"/>
      <c r="G3871" s="16"/>
    </row>
    <row r="3872" spans="1:7">
      <c r="A3872">
        <v>972.69</v>
      </c>
      <c r="B3872" s="19">
        <f>'[2]NP Inflow data'!F3872</f>
        <v>20.6308326018688</v>
      </c>
      <c r="C3872" s="13">
        <f t="shared" si="130"/>
        <v>20.6308326018688</v>
      </c>
      <c r="F3872" s="16"/>
      <c r="G3872" s="16"/>
    </row>
    <row r="3873" spans="1:7">
      <c r="A3873">
        <v>972.7</v>
      </c>
      <c r="B3873" s="19">
        <f>'[2]NP Inflow data'!F3873</f>
        <v>20.657115876235299</v>
      </c>
      <c r="C3873" s="13">
        <f t="shared" si="130"/>
        <v>20.657115876235299</v>
      </c>
      <c r="F3873" s="16"/>
      <c r="G3873" s="16"/>
    </row>
    <row r="3874" spans="1:7">
      <c r="A3874">
        <v>972.71</v>
      </c>
      <c r="B3874" s="19">
        <f>'[2]NP Inflow data'!F3874</f>
        <v>20.683418437365098</v>
      </c>
      <c r="C3874" s="13">
        <f t="shared" si="130"/>
        <v>20.683418437365098</v>
      </c>
      <c r="F3874" s="16"/>
      <c r="G3874" s="16"/>
    </row>
    <row r="3875" spans="1:7">
      <c r="A3875">
        <v>972.72</v>
      </c>
      <c r="B3875" s="19">
        <f>'[2]NP Inflow data'!F3875</f>
        <v>20.7097403740384</v>
      </c>
      <c r="C3875" s="13">
        <f t="shared" si="130"/>
        <v>20.7097403740384</v>
      </c>
      <c r="F3875" s="16"/>
      <c r="G3875" s="16"/>
    </row>
    <row r="3876" spans="1:7">
      <c r="A3876">
        <v>972.73</v>
      </c>
      <c r="B3876" s="19">
        <f>'[2]NP Inflow data'!F3876</f>
        <v>20.7360817750357</v>
      </c>
      <c r="C3876" s="13">
        <f t="shared" si="130"/>
        <v>20.7360817750357</v>
      </c>
      <c r="F3876" s="16"/>
      <c r="G3876" s="16"/>
    </row>
    <row r="3877" spans="1:7">
      <c r="A3877">
        <v>972.74</v>
      </c>
      <c r="B3877" s="19">
        <f>'[2]NP Inflow data'!F3877</f>
        <v>20.762442729137302</v>
      </c>
      <c r="C3877" s="13">
        <f t="shared" si="130"/>
        <v>20.762442729137302</v>
      </c>
      <c r="F3877" s="16"/>
      <c r="G3877" s="16"/>
    </row>
    <row r="3878" spans="1:7">
      <c r="A3878">
        <v>972.75</v>
      </c>
      <c r="B3878" s="19">
        <f>'[2]NP Inflow data'!F3878</f>
        <v>20.788823325123801</v>
      </c>
      <c r="C3878" s="13">
        <f t="shared" si="130"/>
        <v>20.788823325123801</v>
      </c>
      <c r="F3878" s="16"/>
      <c r="G3878" s="16"/>
    </row>
    <row r="3879" spans="1:7">
      <c r="A3879">
        <v>972.76</v>
      </c>
      <c r="B3879" s="19">
        <f>'[2]NP Inflow data'!F3879</f>
        <v>20.815223651775401</v>
      </c>
      <c r="C3879" s="13">
        <f t="shared" si="130"/>
        <v>20.815223651775401</v>
      </c>
      <c r="F3879" s="16"/>
      <c r="G3879" s="16"/>
    </row>
    <row r="3880" spans="1:7">
      <c r="A3880">
        <v>972.77</v>
      </c>
      <c r="B3880" s="19">
        <f>'[2]NP Inflow data'!F3880</f>
        <v>20.841643797872599</v>
      </c>
      <c r="C3880" s="13">
        <f t="shared" si="130"/>
        <v>20.841643797872599</v>
      </c>
      <c r="F3880" s="16"/>
      <c r="G3880" s="16"/>
    </row>
    <row r="3881" spans="1:7">
      <c r="A3881">
        <v>972.78</v>
      </c>
      <c r="B3881" s="19">
        <f>'[2]NP Inflow data'!F3881</f>
        <v>20.868083852195699</v>
      </c>
      <c r="C3881" s="13">
        <f t="shared" si="130"/>
        <v>20.868083852195699</v>
      </c>
      <c r="F3881" s="16"/>
      <c r="G3881" s="16"/>
    </row>
    <row r="3882" spans="1:7">
      <c r="A3882">
        <v>972.79</v>
      </c>
      <c r="B3882" s="19">
        <f>'[2]NP Inflow data'!F3882</f>
        <v>20.8945439035252</v>
      </c>
      <c r="C3882" s="13">
        <f t="shared" si="130"/>
        <v>20.8945439035252</v>
      </c>
      <c r="F3882" s="16"/>
      <c r="G3882" s="16"/>
    </row>
    <row r="3883" spans="1:7">
      <c r="A3883">
        <v>972.8</v>
      </c>
      <c r="B3883" s="19">
        <f>'[2]NP Inflow data'!F3883</f>
        <v>20.921024040641498</v>
      </c>
      <c r="C3883" s="13">
        <f t="shared" si="130"/>
        <v>20.921024040641498</v>
      </c>
      <c r="F3883" s="16"/>
      <c r="G3883" s="16"/>
    </row>
    <row r="3884" spans="1:7">
      <c r="A3884">
        <v>972.81</v>
      </c>
      <c r="B3884" s="19">
        <f>'[2]NP Inflow data'!F3884</f>
        <v>20.947524352324901</v>
      </c>
      <c r="C3884" s="13">
        <f t="shared" si="130"/>
        <v>20.947524352324901</v>
      </c>
      <c r="F3884" s="16"/>
      <c r="G3884" s="16"/>
    </row>
    <row r="3885" spans="1:7">
      <c r="A3885">
        <v>972.82</v>
      </c>
      <c r="B3885" s="19">
        <f>'[2]NP Inflow data'!F3885</f>
        <v>20.9740449273562</v>
      </c>
      <c r="C3885" s="13">
        <f t="shared" si="130"/>
        <v>20.9740449273562</v>
      </c>
      <c r="F3885" s="16"/>
      <c r="G3885" s="16"/>
    </row>
    <row r="3886" spans="1:7">
      <c r="A3886">
        <v>972.83</v>
      </c>
      <c r="B3886" s="19">
        <f>'[2]NP Inflow data'!F3886</f>
        <v>21.000585854515101</v>
      </c>
      <c r="C3886" s="13">
        <f t="shared" si="130"/>
        <v>21.000585854515101</v>
      </c>
      <c r="F3886" s="16"/>
      <c r="G3886" s="16"/>
    </row>
    <row r="3887" spans="1:7">
      <c r="A3887">
        <v>972.84</v>
      </c>
      <c r="B3887" s="19">
        <f>'[2]NP Inflow data'!F3887</f>
        <v>21.0271472225824</v>
      </c>
      <c r="C3887" s="13">
        <f t="shared" si="130"/>
        <v>21.0271472225824</v>
      </c>
      <c r="F3887" s="16"/>
      <c r="G3887" s="16"/>
    </row>
    <row r="3888" spans="1:7">
      <c r="A3888">
        <v>972.85</v>
      </c>
      <c r="B3888" s="19">
        <f>'[2]NP Inflow data'!F3888</f>
        <v>21.053729120338399</v>
      </c>
      <c r="C3888" s="13">
        <f t="shared" si="130"/>
        <v>21.053729120338399</v>
      </c>
      <c r="F3888" s="16"/>
      <c r="G3888" s="16"/>
    </row>
    <row r="3889" spans="1:7">
      <c r="A3889">
        <v>972.86</v>
      </c>
      <c r="B3889" s="19">
        <f>'[2]NP Inflow data'!F3889</f>
        <v>21.080331636563599</v>
      </c>
      <c r="C3889" s="13">
        <f t="shared" si="130"/>
        <v>21.080331636563599</v>
      </c>
      <c r="F3889" s="16"/>
      <c r="G3889" s="16"/>
    </row>
    <row r="3890" spans="1:7">
      <c r="A3890">
        <v>972.87</v>
      </c>
      <c r="B3890" s="19">
        <f>'[2]NP Inflow data'!F3890</f>
        <v>21.1069548600383</v>
      </c>
      <c r="C3890" s="13">
        <f t="shared" si="130"/>
        <v>21.1069548600383</v>
      </c>
      <c r="F3890" s="16"/>
      <c r="G3890" s="16"/>
    </row>
    <row r="3891" spans="1:7">
      <c r="A3891">
        <v>972.88</v>
      </c>
      <c r="B3891" s="19">
        <f>'[2]NP Inflow data'!F3891</f>
        <v>21.133598879543001</v>
      </c>
      <c r="C3891" s="13">
        <f t="shared" si="130"/>
        <v>21.133598879543001</v>
      </c>
      <c r="F3891" s="16"/>
      <c r="G3891" s="16"/>
    </row>
    <row r="3892" spans="1:7">
      <c r="A3892">
        <v>972.89</v>
      </c>
      <c r="B3892" s="19">
        <f>'[2]NP Inflow data'!F3892</f>
        <v>21.160263783857999</v>
      </c>
      <c r="C3892" s="13">
        <f t="shared" si="130"/>
        <v>21.160263783857999</v>
      </c>
      <c r="F3892" s="16"/>
      <c r="G3892" s="16"/>
    </row>
    <row r="3893" spans="1:7">
      <c r="A3893">
        <v>972.9</v>
      </c>
      <c r="B3893" s="19">
        <f>'[2]NP Inflow data'!F3893</f>
        <v>21.186949661763801</v>
      </c>
      <c r="C3893" s="13">
        <f t="shared" si="130"/>
        <v>21.186949661763801</v>
      </c>
      <c r="F3893" s="16"/>
      <c r="G3893" s="16"/>
    </row>
    <row r="3894" spans="1:7">
      <c r="A3894">
        <v>972.91</v>
      </c>
      <c r="B3894" s="19">
        <f>'[2]NP Inflow data'!F3894</f>
        <v>21.2136566020407</v>
      </c>
      <c r="C3894" s="13">
        <f t="shared" si="130"/>
        <v>21.2136566020407</v>
      </c>
      <c r="F3894" s="16"/>
      <c r="G3894" s="16"/>
    </row>
    <row r="3895" spans="1:7">
      <c r="A3895">
        <v>972.92</v>
      </c>
      <c r="B3895" s="19">
        <f>'[2]NP Inflow data'!F3895</f>
        <v>21.2403846934691</v>
      </c>
      <c r="C3895" s="13">
        <f t="shared" si="130"/>
        <v>21.2403846934691</v>
      </c>
      <c r="F3895" s="16"/>
      <c r="G3895" s="16"/>
    </row>
    <row r="3896" spans="1:7">
      <c r="A3896">
        <v>972.93</v>
      </c>
      <c r="B3896" s="19">
        <f>'[2]NP Inflow data'!F3896</f>
        <v>21.267134024829499</v>
      </c>
      <c r="C3896" s="13">
        <f t="shared" si="130"/>
        <v>21.267134024829499</v>
      </c>
      <c r="F3896" s="16"/>
      <c r="G3896" s="16"/>
    </row>
    <row r="3897" spans="1:7">
      <c r="A3897">
        <v>972.94</v>
      </c>
      <c r="B3897" s="19">
        <f>'[2]NP Inflow data'!F3897</f>
        <v>21.2939046849025</v>
      </c>
      <c r="C3897" s="13">
        <f t="shared" si="130"/>
        <v>21.2939046849025</v>
      </c>
      <c r="F3897" s="16"/>
      <c r="G3897" s="16"/>
    </row>
    <row r="3898" spans="1:7">
      <c r="A3898">
        <v>972.95</v>
      </c>
      <c r="B3898" s="19">
        <f>'[2]NP Inflow data'!F3898</f>
        <v>21.3206967624679</v>
      </c>
      <c r="C3898" s="13">
        <f t="shared" si="130"/>
        <v>21.3206967624679</v>
      </c>
      <c r="F3898" s="16"/>
      <c r="G3898" s="16"/>
    </row>
    <row r="3899" spans="1:7">
      <c r="A3899">
        <v>972.96</v>
      </c>
      <c r="B3899" s="19">
        <f>'[2]NP Inflow data'!F3899</f>
        <v>21.3475103463065</v>
      </c>
      <c r="C3899" s="13">
        <f t="shared" si="130"/>
        <v>21.3475103463065</v>
      </c>
      <c r="F3899" s="16"/>
      <c r="G3899" s="16"/>
    </row>
    <row r="3900" spans="1:7">
      <c r="A3900">
        <v>972.97</v>
      </c>
      <c r="B3900" s="19">
        <f>'[2]NP Inflow data'!F3900</f>
        <v>21.374345525198599</v>
      </c>
      <c r="C3900" s="13">
        <f t="shared" si="130"/>
        <v>21.374345525198599</v>
      </c>
      <c r="F3900" s="16"/>
      <c r="G3900" s="16"/>
    </row>
    <row r="3901" spans="1:7">
      <c r="A3901">
        <v>972.98</v>
      </c>
      <c r="B3901" s="19">
        <f>'[2]NP Inflow data'!F3901</f>
        <v>21.401202387924599</v>
      </c>
      <c r="C3901" s="13">
        <f t="shared" si="130"/>
        <v>21.401202387924599</v>
      </c>
      <c r="F3901" s="16"/>
      <c r="G3901" s="16"/>
    </row>
    <row r="3902" spans="1:7">
      <c r="A3902">
        <v>972.99</v>
      </c>
      <c r="B3902" s="19">
        <f>'[2]NP Inflow data'!F3902</f>
        <v>21.428081023264902</v>
      </c>
      <c r="C3902" s="13">
        <f t="shared" si="130"/>
        <v>21.428081023264902</v>
      </c>
      <c r="F3902" s="16"/>
      <c r="G3902" s="16"/>
    </row>
    <row r="3903" spans="1:7">
      <c r="A3903">
        <v>973</v>
      </c>
      <c r="B3903" s="19">
        <f>'[2]NP Inflow data'!F3903</f>
        <v>21.45498152</v>
      </c>
      <c r="C3903" s="13">
        <f t="shared" si="130"/>
        <v>21.45498152</v>
      </c>
      <c r="F3903" s="16"/>
      <c r="G3903" s="16"/>
    </row>
    <row r="3904" spans="1:7">
      <c r="A3904">
        <v>973.01</v>
      </c>
      <c r="B3904" s="19">
        <f>'[2]NP Inflow data'!F3904</f>
        <v>21.4819039377902</v>
      </c>
      <c r="C3904" s="13">
        <f t="shared" si="130"/>
        <v>21.4819039377902</v>
      </c>
      <c r="F3904" s="16"/>
      <c r="G3904" s="16"/>
    </row>
    <row r="3905" spans="1:7">
      <c r="A3905">
        <v>973.02</v>
      </c>
      <c r="B3905" s="19">
        <f>'[2]NP Inflow data'!F3905</f>
        <v>21.508848219816301</v>
      </c>
      <c r="C3905" s="13">
        <f t="shared" si="130"/>
        <v>21.508848219816301</v>
      </c>
      <c r="F3905" s="16"/>
      <c r="G3905" s="16"/>
    </row>
    <row r="3906" spans="1:7">
      <c r="A3906">
        <v>973.03</v>
      </c>
      <c r="B3906" s="19">
        <f>'[2]NP Inflow data'!F3906</f>
        <v>21.535814280138801</v>
      </c>
      <c r="C3906" s="13">
        <f t="shared" si="130"/>
        <v>21.535814280138801</v>
      </c>
      <c r="F3906" s="16"/>
      <c r="G3906" s="16"/>
    </row>
    <row r="3907" spans="1:7">
      <c r="A3907">
        <v>973.04</v>
      </c>
      <c r="B3907" s="19">
        <f>'[2]NP Inflow data'!F3907</f>
        <v>21.562802032818499</v>
      </c>
      <c r="C3907" s="13">
        <f t="shared" si="130"/>
        <v>21.562802032818499</v>
      </c>
      <c r="F3907" s="16"/>
      <c r="G3907" s="16"/>
    </row>
    <row r="3908" spans="1:7">
      <c r="A3908">
        <v>973.05</v>
      </c>
      <c r="B3908" s="19">
        <f>'[2]NP Inflow data'!F3908</f>
        <v>21.5898113919162</v>
      </c>
      <c r="C3908" s="13">
        <f t="shared" si="130"/>
        <v>21.5898113919162</v>
      </c>
      <c r="F3908" s="16"/>
      <c r="G3908" s="16"/>
    </row>
    <row r="3909" spans="1:7">
      <c r="A3909">
        <v>973.06</v>
      </c>
      <c r="B3909" s="19">
        <f>'[2]NP Inflow data'!F3909</f>
        <v>21.616842271492398</v>
      </c>
      <c r="C3909" s="13">
        <f t="shared" si="130"/>
        <v>21.616842271492398</v>
      </c>
      <c r="F3909" s="16"/>
      <c r="G3909" s="16"/>
    </row>
    <row r="3910" spans="1:7">
      <c r="A3910">
        <v>973.07</v>
      </c>
      <c r="B3910" s="19">
        <f>'[2]NP Inflow data'!F3910</f>
        <v>21.643894585608098</v>
      </c>
      <c r="C3910" s="13">
        <f t="shared" ref="C3910:C3973" si="131">B3910-$B$24</f>
        <v>21.643894585608098</v>
      </c>
      <c r="F3910" s="16"/>
      <c r="G3910" s="16"/>
    </row>
    <row r="3911" spans="1:7">
      <c r="A3911">
        <v>973.08</v>
      </c>
      <c r="B3911" s="19">
        <f>'[2]NP Inflow data'!F3911</f>
        <v>21.670968248323501</v>
      </c>
      <c r="C3911" s="13">
        <f t="shared" si="131"/>
        <v>21.670968248323501</v>
      </c>
      <c r="F3911" s="16"/>
      <c r="G3911" s="16"/>
    </row>
    <row r="3912" spans="1:7">
      <c r="A3912">
        <v>973.09</v>
      </c>
      <c r="B3912" s="19">
        <f>'[2]NP Inflow data'!F3912</f>
        <v>21.698063173699602</v>
      </c>
      <c r="C3912" s="13">
        <f t="shared" si="131"/>
        <v>21.698063173699602</v>
      </c>
      <c r="F3912" s="16"/>
      <c r="G3912" s="16"/>
    </row>
    <row r="3913" spans="1:7">
      <c r="A3913">
        <v>973.1</v>
      </c>
      <c r="B3913" s="19">
        <f>'[2]NP Inflow data'!F3913</f>
        <v>21.725179275797</v>
      </c>
      <c r="C3913" s="13">
        <f t="shared" si="131"/>
        <v>21.725179275797</v>
      </c>
      <c r="F3913" s="16"/>
      <c r="G3913" s="16"/>
    </row>
    <row r="3914" spans="1:7">
      <c r="A3914">
        <v>973.11</v>
      </c>
      <c r="B3914" s="19">
        <f>'[2]NP Inflow data'!F3914</f>
        <v>21.752316468676401</v>
      </c>
      <c r="C3914" s="13">
        <f t="shared" si="131"/>
        <v>21.752316468676401</v>
      </c>
      <c r="F3914" s="16"/>
      <c r="G3914" s="16"/>
    </row>
    <row r="3915" spans="1:7">
      <c r="A3915">
        <v>973.12</v>
      </c>
      <c r="B3915" s="19">
        <f>'[2]NP Inflow data'!F3915</f>
        <v>21.779474666398599</v>
      </c>
      <c r="C3915" s="13">
        <f t="shared" si="131"/>
        <v>21.779474666398599</v>
      </c>
      <c r="F3915" s="16"/>
      <c r="G3915" s="16"/>
    </row>
    <row r="3916" spans="1:7">
      <c r="A3916">
        <v>973.13</v>
      </c>
      <c r="B3916" s="19">
        <f>'[2]NP Inflow data'!F3916</f>
        <v>21.8066537830241</v>
      </c>
      <c r="C3916" s="13">
        <f t="shared" si="131"/>
        <v>21.8066537830241</v>
      </c>
      <c r="F3916" s="16"/>
      <c r="G3916" s="16"/>
    </row>
    <row r="3917" spans="1:7">
      <c r="A3917">
        <v>973.14</v>
      </c>
      <c r="B3917" s="19">
        <f>'[2]NP Inflow data'!F3917</f>
        <v>21.8338537326138</v>
      </c>
      <c r="C3917" s="13">
        <f t="shared" si="131"/>
        <v>21.8338537326138</v>
      </c>
      <c r="F3917" s="16"/>
      <c r="G3917" s="16"/>
    </row>
    <row r="3918" spans="1:7">
      <c r="A3918">
        <v>973.15</v>
      </c>
      <c r="B3918" s="19">
        <f>'[2]NP Inflow data'!F3918</f>
        <v>21.8610744292282</v>
      </c>
      <c r="C3918" s="13">
        <f t="shared" si="131"/>
        <v>21.8610744292282</v>
      </c>
      <c r="F3918" s="16"/>
      <c r="G3918" s="16"/>
    </row>
    <row r="3919" spans="1:7">
      <c r="A3919">
        <v>973.16</v>
      </c>
      <c r="B3919" s="19">
        <f>'[2]NP Inflow data'!F3919</f>
        <v>21.8883157869281</v>
      </c>
      <c r="C3919" s="13">
        <f t="shared" si="131"/>
        <v>21.8883157869281</v>
      </c>
      <c r="F3919" s="16"/>
      <c r="G3919" s="16"/>
    </row>
    <row r="3920" spans="1:7">
      <c r="A3920">
        <v>973.17</v>
      </c>
      <c r="B3920" s="19">
        <f>'[2]NP Inflow data'!F3920</f>
        <v>21.915577719774198</v>
      </c>
      <c r="C3920" s="13">
        <f t="shared" si="131"/>
        <v>21.915577719774198</v>
      </c>
      <c r="F3920" s="16"/>
      <c r="G3920" s="16"/>
    </row>
    <row r="3921" spans="1:7">
      <c r="A3921">
        <v>973.18</v>
      </c>
      <c r="B3921" s="19">
        <f>'[2]NP Inflow data'!F3921</f>
        <v>21.9428601418272</v>
      </c>
      <c r="C3921" s="13">
        <f t="shared" si="131"/>
        <v>21.9428601418272</v>
      </c>
      <c r="F3921" s="16"/>
      <c r="G3921" s="16"/>
    </row>
    <row r="3922" spans="1:7">
      <c r="A3922">
        <v>973.19</v>
      </c>
      <c r="B3922" s="19">
        <f>'[2]NP Inflow data'!F3922</f>
        <v>21.970162967147999</v>
      </c>
      <c r="C3922" s="13">
        <f t="shared" si="131"/>
        <v>21.970162967147999</v>
      </c>
      <c r="F3922" s="16"/>
      <c r="G3922" s="16"/>
    </row>
    <row r="3923" spans="1:7">
      <c r="A3923">
        <v>973.2</v>
      </c>
      <c r="B3923" s="19">
        <f>'[2]NP Inflow data'!F3923</f>
        <v>21.9974861097968</v>
      </c>
      <c r="C3923" s="13">
        <f t="shared" si="131"/>
        <v>21.9974861097968</v>
      </c>
      <c r="F3923" s="16"/>
      <c r="G3923" s="16"/>
    </row>
    <row r="3924" spans="1:7">
      <c r="A3924">
        <v>973.21</v>
      </c>
      <c r="B3924" s="19">
        <f>'[2]NP Inflow data'!F3924</f>
        <v>22.024829483834498</v>
      </c>
      <c r="C3924" s="13">
        <f t="shared" si="131"/>
        <v>22.024829483834498</v>
      </c>
      <c r="F3924" s="16"/>
      <c r="G3924" s="16"/>
    </row>
    <row r="3925" spans="1:7">
      <c r="A3925">
        <v>973.22</v>
      </c>
      <c r="B3925" s="19">
        <f>'[2]NP Inflow data'!F3925</f>
        <v>22.052193003321801</v>
      </c>
      <c r="C3925" s="13">
        <f t="shared" si="131"/>
        <v>22.052193003321801</v>
      </c>
      <c r="F3925" s="16"/>
      <c r="G3925" s="16"/>
    </row>
    <row r="3926" spans="1:7">
      <c r="A3926">
        <v>973.23</v>
      </c>
      <c r="B3926" s="19">
        <f>'[2]NP Inflow data'!F3926</f>
        <v>22.0795765823195</v>
      </c>
      <c r="C3926" s="13">
        <f t="shared" si="131"/>
        <v>22.0795765823195</v>
      </c>
      <c r="F3926" s="16"/>
      <c r="G3926" s="16"/>
    </row>
    <row r="3927" spans="1:7">
      <c r="A3927">
        <v>973.24</v>
      </c>
      <c r="B3927" s="19">
        <f>'[2]NP Inflow data'!F3927</f>
        <v>22.106980134888101</v>
      </c>
      <c r="C3927" s="13">
        <f t="shared" si="131"/>
        <v>22.106980134888101</v>
      </c>
      <c r="F3927" s="16"/>
      <c r="G3927" s="16"/>
    </row>
    <row r="3928" spans="1:7">
      <c r="A3928">
        <v>973.25</v>
      </c>
      <c r="B3928" s="19">
        <f>'[2]NP Inflow data'!F3928</f>
        <v>22.134403575088498</v>
      </c>
      <c r="C3928" s="13">
        <f t="shared" si="131"/>
        <v>22.134403575088498</v>
      </c>
      <c r="F3928" s="16"/>
      <c r="G3928" s="16"/>
    </row>
    <row r="3929" spans="1:7">
      <c r="A3929">
        <v>973.26</v>
      </c>
      <c r="B3929" s="19">
        <f>'[2]NP Inflow data'!F3929</f>
        <v>22.1618468169812</v>
      </c>
      <c r="C3929" s="13">
        <f t="shared" si="131"/>
        <v>22.1618468169812</v>
      </c>
      <c r="F3929" s="16"/>
      <c r="G3929" s="16"/>
    </row>
    <row r="3930" spans="1:7">
      <c r="A3930">
        <v>973.27</v>
      </c>
      <c r="B3930" s="19">
        <f>'[2]NP Inflow data'!F3930</f>
        <v>22.189309774627102</v>
      </c>
      <c r="C3930" s="13">
        <f t="shared" si="131"/>
        <v>22.189309774627102</v>
      </c>
      <c r="F3930" s="16"/>
      <c r="G3930" s="16"/>
    </row>
    <row r="3931" spans="1:7">
      <c r="A3931">
        <v>973.28</v>
      </c>
      <c r="B3931" s="19">
        <f>'[2]NP Inflow data'!F3931</f>
        <v>22.2167923620867</v>
      </c>
      <c r="C3931" s="13">
        <f t="shared" si="131"/>
        <v>22.2167923620867</v>
      </c>
      <c r="F3931" s="16"/>
      <c r="G3931" s="16"/>
    </row>
    <row r="3932" spans="1:7">
      <c r="A3932">
        <v>973.29</v>
      </c>
      <c r="B3932" s="19">
        <f>'[2]NP Inflow data'!F3932</f>
        <v>22.2442944934207</v>
      </c>
      <c r="C3932" s="13">
        <f t="shared" si="131"/>
        <v>22.2442944934207</v>
      </c>
      <c r="F3932" s="16"/>
      <c r="G3932" s="16"/>
    </row>
    <row r="3933" spans="1:7">
      <c r="A3933">
        <v>973.3</v>
      </c>
      <c r="B3933" s="19">
        <f>'[2]NP Inflow data'!F3933</f>
        <v>22.271816082689998</v>
      </c>
      <c r="C3933" s="13">
        <f t="shared" si="131"/>
        <v>22.271816082689998</v>
      </c>
      <c r="F3933" s="16"/>
      <c r="G3933" s="16"/>
    </row>
    <row r="3934" spans="1:7">
      <c r="A3934">
        <v>973.31</v>
      </c>
      <c r="B3934" s="19">
        <f>'[2]NP Inflow data'!F3934</f>
        <v>22.299357043954998</v>
      </c>
      <c r="C3934" s="13">
        <f t="shared" si="131"/>
        <v>22.299357043954998</v>
      </c>
      <c r="F3934" s="16"/>
      <c r="G3934" s="16"/>
    </row>
    <row r="3935" spans="1:7">
      <c r="A3935">
        <v>973.32</v>
      </c>
      <c r="B3935" s="19">
        <f>'[2]NP Inflow data'!F3935</f>
        <v>22.326917291276999</v>
      </c>
      <c r="C3935" s="13">
        <f t="shared" si="131"/>
        <v>22.326917291276999</v>
      </c>
      <c r="F3935" s="16"/>
      <c r="G3935" s="16"/>
    </row>
    <row r="3936" spans="1:7">
      <c r="A3936">
        <v>973.33</v>
      </c>
      <c r="B3936" s="19">
        <f>'[2]NP Inflow data'!F3936</f>
        <v>22.354496738715799</v>
      </c>
      <c r="C3936" s="13">
        <f t="shared" si="131"/>
        <v>22.354496738715799</v>
      </c>
      <c r="F3936" s="16"/>
      <c r="G3936" s="16"/>
    </row>
    <row r="3937" spans="1:7">
      <c r="A3937">
        <v>973.34</v>
      </c>
      <c r="B3937" s="19">
        <f>'[2]NP Inflow data'!F3937</f>
        <v>22.382095300332502</v>
      </c>
      <c r="C3937" s="13">
        <f t="shared" si="131"/>
        <v>22.382095300332502</v>
      </c>
      <c r="F3937" s="16"/>
      <c r="G3937" s="16"/>
    </row>
    <row r="3938" spans="1:7">
      <c r="A3938">
        <v>973.35</v>
      </c>
      <c r="B3938" s="19">
        <f>'[2]NP Inflow data'!F3938</f>
        <v>22.409712890187901</v>
      </c>
      <c r="C3938" s="13">
        <f t="shared" si="131"/>
        <v>22.409712890187901</v>
      </c>
      <c r="F3938" s="16"/>
      <c r="G3938" s="16"/>
    </row>
    <row r="3939" spans="1:7">
      <c r="A3939">
        <v>973.36</v>
      </c>
      <c r="B3939" s="19">
        <f>'[2]NP Inflow data'!F3939</f>
        <v>22.437349422342599</v>
      </c>
      <c r="C3939" s="13">
        <f t="shared" si="131"/>
        <v>22.437349422342599</v>
      </c>
      <c r="F3939" s="16"/>
      <c r="G3939" s="16"/>
    </row>
    <row r="3940" spans="1:7">
      <c r="A3940">
        <v>973.37</v>
      </c>
      <c r="B3940" s="19">
        <f>'[2]NP Inflow data'!F3940</f>
        <v>22.465004810857199</v>
      </c>
      <c r="C3940" s="13">
        <f t="shared" si="131"/>
        <v>22.465004810857199</v>
      </c>
      <c r="F3940" s="16"/>
      <c r="G3940" s="16"/>
    </row>
    <row r="3941" spans="1:7">
      <c r="A3941">
        <v>973.38</v>
      </c>
      <c r="B3941" s="19">
        <f>'[2]NP Inflow data'!F3941</f>
        <v>22.4926789697925</v>
      </c>
      <c r="C3941" s="13">
        <f t="shared" si="131"/>
        <v>22.4926789697925</v>
      </c>
      <c r="F3941" s="16"/>
      <c r="G3941" s="16"/>
    </row>
    <row r="3942" spans="1:7">
      <c r="A3942">
        <v>973.39</v>
      </c>
      <c r="B3942" s="19">
        <f>'[2]NP Inflow data'!F3942</f>
        <v>22.520371813209199</v>
      </c>
      <c r="C3942" s="13">
        <f t="shared" si="131"/>
        <v>22.520371813209199</v>
      </c>
      <c r="F3942" s="16"/>
      <c r="G3942" s="16"/>
    </row>
    <row r="3943" spans="1:7">
      <c r="A3943">
        <v>973.4</v>
      </c>
      <c r="B3943" s="19">
        <f>'[2]NP Inflow data'!F3943</f>
        <v>22.548083255167999</v>
      </c>
      <c r="C3943" s="13">
        <f t="shared" si="131"/>
        <v>22.548083255167999</v>
      </c>
      <c r="F3943" s="16"/>
      <c r="G3943" s="16"/>
    </row>
    <row r="3944" spans="1:7">
      <c r="A3944">
        <v>973.41</v>
      </c>
      <c r="B3944" s="19">
        <f>'[2]NP Inflow data'!F3944</f>
        <v>22.5758132097295</v>
      </c>
      <c r="C3944" s="13">
        <f t="shared" si="131"/>
        <v>22.5758132097295</v>
      </c>
      <c r="F3944" s="16"/>
      <c r="G3944" s="16"/>
    </row>
    <row r="3945" spans="1:7">
      <c r="A3945">
        <v>973.42</v>
      </c>
      <c r="B3945" s="19">
        <f>'[2]NP Inflow data'!F3945</f>
        <v>22.603561590954499</v>
      </c>
      <c r="C3945" s="13">
        <f t="shared" si="131"/>
        <v>22.603561590954499</v>
      </c>
      <c r="F3945" s="16"/>
      <c r="G3945" s="16"/>
    </row>
    <row r="3946" spans="1:7">
      <c r="A3946">
        <v>973.43</v>
      </c>
      <c r="B3946" s="19">
        <f>'[2]NP Inflow data'!F3946</f>
        <v>22.631328312903602</v>
      </c>
      <c r="C3946" s="13">
        <f t="shared" si="131"/>
        <v>22.631328312903602</v>
      </c>
      <c r="F3946" s="16"/>
      <c r="G3946" s="16"/>
    </row>
    <row r="3947" spans="1:7">
      <c r="A3947">
        <v>973.44</v>
      </c>
      <c r="B3947" s="19">
        <f>'[2]NP Inflow data'!F3947</f>
        <v>22.659113289637801</v>
      </c>
      <c r="C3947" s="13">
        <f t="shared" si="131"/>
        <v>22.659113289637801</v>
      </c>
      <c r="F3947" s="16"/>
      <c r="G3947" s="16"/>
    </row>
    <row r="3948" spans="1:7">
      <c r="A3948">
        <v>973.45</v>
      </c>
      <c r="B3948" s="19">
        <f>'[2]NP Inflow data'!F3948</f>
        <v>22.686916435217299</v>
      </c>
      <c r="C3948" s="13">
        <f t="shared" si="131"/>
        <v>22.686916435217299</v>
      </c>
      <c r="F3948" s="16"/>
      <c r="G3948" s="16"/>
    </row>
    <row r="3949" spans="1:7">
      <c r="A3949">
        <v>973.46</v>
      </c>
      <c r="B3949" s="19">
        <f>'[2]NP Inflow data'!F3949</f>
        <v>22.714737663702898</v>
      </c>
      <c r="C3949" s="13">
        <f t="shared" si="131"/>
        <v>22.714737663702898</v>
      </c>
      <c r="F3949" s="16"/>
      <c r="G3949" s="16"/>
    </row>
    <row r="3950" spans="1:7">
      <c r="A3950">
        <v>973.47</v>
      </c>
      <c r="B3950" s="19">
        <f>'[2]NP Inflow data'!F3950</f>
        <v>22.742576889155501</v>
      </c>
      <c r="C3950" s="13">
        <f t="shared" si="131"/>
        <v>22.742576889155501</v>
      </c>
      <c r="F3950" s="16"/>
      <c r="G3950" s="16"/>
    </row>
    <row r="3951" spans="1:7">
      <c r="A3951">
        <v>973.48</v>
      </c>
      <c r="B3951" s="19">
        <f>'[2]NP Inflow data'!F3951</f>
        <v>22.770434025635598</v>
      </c>
      <c r="C3951" s="13">
        <f t="shared" si="131"/>
        <v>22.770434025635598</v>
      </c>
      <c r="F3951" s="16"/>
      <c r="G3951" s="16"/>
    </row>
    <row r="3952" spans="1:7">
      <c r="A3952">
        <v>973.49</v>
      </c>
      <c r="B3952" s="19">
        <f>'[2]NP Inflow data'!F3952</f>
        <v>22.798308987204098</v>
      </c>
      <c r="C3952" s="13">
        <f t="shared" si="131"/>
        <v>22.798308987204098</v>
      </c>
      <c r="F3952" s="16"/>
      <c r="G3952" s="16"/>
    </row>
    <row r="3953" spans="1:7">
      <c r="A3953">
        <v>973.5</v>
      </c>
      <c r="B3953" s="19">
        <f>'[2]NP Inflow data'!F3953</f>
        <v>22.8262016879215</v>
      </c>
      <c r="C3953" s="13">
        <f t="shared" si="131"/>
        <v>22.8262016879215</v>
      </c>
      <c r="F3953" s="16"/>
      <c r="G3953" s="16"/>
    </row>
    <row r="3954" spans="1:7">
      <c r="A3954">
        <v>973.51</v>
      </c>
      <c r="B3954" s="19">
        <f>'[2]NP Inflow data'!F3954</f>
        <v>22.854112041848499</v>
      </c>
      <c r="C3954" s="13">
        <f t="shared" si="131"/>
        <v>22.854112041848499</v>
      </c>
      <c r="F3954" s="16"/>
      <c r="G3954" s="16"/>
    </row>
    <row r="3955" spans="1:7">
      <c r="A3955">
        <v>973.52</v>
      </c>
      <c r="B3955" s="19">
        <f>'[2]NP Inflow data'!F3955</f>
        <v>22.882039963045901</v>
      </c>
      <c r="C3955" s="13">
        <f t="shared" si="131"/>
        <v>22.882039963045901</v>
      </c>
      <c r="F3955" s="16"/>
      <c r="G3955" s="16"/>
    </row>
    <row r="3956" spans="1:7">
      <c r="A3956">
        <v>973.53</v>
      </c>
      <c r="B3956" s="19">
        <f>'[2]NP Inflow data'!F3956</f>
        <v>22.9099853655744</v>
      </c>
      <c r="C3956" s="13">
        <f t="shared" si="131"/>
        <v>22.9099853655744</v>
      </c>
      <c r="F3956" s="16"/>
      <c r="G3956" s="16"/>
    </row>
    <row r="3957" spans="1:7">
      <c r="A3957">
        <v>973.54</v>
      </c>
      <c r="B3957" s="19">
        <f>'[2]NP Inflow data'!F3957</f>
        <v>22.9379481634946</v>
      </c>
      <c r="C3957" s="13">
        <f t="shared" si="131"/>
        <v>22.9379481634946</v>
      </c>
      <c r="F3957" s="16"/>
      <c r="G3957" s="16"/>
    </row>
    <row r="3958" spans="1:7">
      <c r="A3958">
        <v>973.55</v>
      </c>
      <c r="B3958" s="19">
        <f>'[2]NP Inflow data'!F3958</f>
        <v>22.965928270867199</v>
      </c>
      <c r="C3958" s="13">
        <f t="shared" si="131"/>
        <v>22.965928270867199</v>
      </c>
      <c r="F3958" s="16"/>
      <c r="G3958" s="16"/>
    </row>
    <row r="3959" spans="1:7">
      <c r="A3959">
        <v>973.56</v>
      </c>
      <c r="B3959" s="19">
        <f>'[2]NP Inflow data'!F3959</f>
        <v>22.993925601752899</v>
      </c>
      <c r="C3959" s="13">
        <f t="shared" si="131"/>
        <v>22.993925601752899</v>
      </c>
      <c r="F3959" s="16"/>
      <c r="G3959" s="16"/>
    </row>
    <row r="3960" spans="1:7">
      <c r="A3960">
        <v>973.57</v>
      </c>
      <c r="B3960" s="19">
        <f>'[2]NP Inflow data'!F3960</f>
        <v>23.0219400702128</v>
      </c>
      <c r="C3960" s="13">
        <f t="shared" si="131"/>
        <v>23.0219400702128</v>
      </c>
      <c r="F3960" s="16"/>
      <c r="G3960" s="16"/>
    </row>
    <row r="3961" spans="1:7">
      <c r="A3961">
        <v>973.58</v>
      </c>
      <c r="B3961" s="19">
        <f>'[2]NP Inflow data'!F3961</f>
        <v>23.0499715903069</v>
      </c>
      <c r="C3961" s="13">
        <f t="shared" si="131"/>
        <v>23.0499715903069</v>
      </c>
      <c r="F3961" s="16"/>
      <c r="G3961" s="16"/>
    </row>
    <row r="3962" spans="1:7">
      <c r="A3962">
        <v>973.59</v>
      </c>
      <c r="B3962" s="19">
        <f>'[2]NP Inflow data'!F3962</f>
        <v>23.078020076096099</v>
      </c>
      <c r="C3962" s="13">
        <f t="shared" si="131"/>
        <v>23.078020076096099</v>
      </c>
      <c r="F3962" s="16"/>
      <c r="G3962" s="16"/>
    </row>
    <row r="3963" spans="1:7">
      <c r="A3963">
        <v>973.6</v>
      </c>
      <c r="B3963" s="19">
        <f>'[2]NP Inflow data'!F3963</f>
        <v>23.106085441641198</v>
      </c>
      <c r="C3963" s="13">
        <f t="shared" si="131"/>
        <v>23.106085441641198</v>
      </c>
      <c r="F3963" s="16"/>
      <c r="G3963" s="16"/>
    </row>
    <row r="3964" spans="1:7">
      <c r="A3964">
        <v>973.61</v>
      </c>
      <c r="B3964" s="19">
        <f>'[2]NP Inflow data'!F3964</f>
        <v>23.1341676010029</v>
      </c>
      <c r="C3964" s="13">
        <f t="shared" si="131"/>
        <v>23.1341676010029</v>
      </c>
      <c r="F3964" s="16"/>
      <c r="G3964" s="16"/>
    </row>
    <row r="3965" spans="1:7">
      <c r="A3965">
        <v>973.62</v>
      </c>
      <c r="B3965" s="19">
        <f>'[2]NP Inflow data'!F3965</f>
        <v>23.1622664682418</v>
      </c>
      <c r="C3965" s="13">
        <f t="shared" si="131"/>
        <v>23.1622664682418</v>
      </c>
      <c r="F3965" s="16"/>
      <c r="G3965" s="16"/>
    </row>
    <row r="3966" spans="1:7">
      <c r="A3966">
        <v>973.63</v>
      </c>
      <c r="B3966" s="19">
        <f>'[2]NP Inflow data'!F3966</f>
        <v>23.190381957418701</v>
      </c>
      <c r="C3966" s="13">
        <f t="shared" si="131"/>
        <v>23.190381957418701</v>
      </c>
      <c r="F3966" s="16"/>
      <c r="G3966" s="16"/>
    </row>
    <row r="3967" spans="1:7">
      <c r="A3967">
        <v>973.64</v>
      </c>
      <c r="B3967" s="19">
        <f>'[2]NP Inflow data'!F3967</f>
        <v>23.218513982594299</v>
      </c>
      <c r="C3967" s="13">
        <f t="shared" si="131"/>
        <v>23.218513982594299</v>
      </c>
      <c r="F3967" s="16"/>
      <c r="G3967" s="16"/>
    </row>
    <row r="3968" spans="1:7">
      <c r="A3968">
        <v>973.65</v>
      </c>
      <c r="B3968" s="19">
        <f>'[2]NP Inflow data'!F3968</f>
        <v>23.246662457829199</v>
      </c>
      <c r="C3968" s="13">
        <f t="shared" si="131"/>
        <v>23.246662457829199</v>
      </c>
      <c r="F3968" s="16"/>
      <c r="G3968" s="16"/>
    </row>
    <row r="3969" spans="1:7">
      <c r="A3969">
        <v>973.66</v>
      </c>
      <c r="B3969" s="19">
        <f>'[2]NP Inflow data'!F3969</f>
        <v>23.2748272971841</v>
      </c>
      <c r="C3969" s="13">
        <f t="shared" si="131"/>
        <v>23.2748272971841</v>
      </c>
      <c r="F3969" s="16"/>
      <c r="G3969" s="16"/>
    </row>
    <row r="3970" spans="1:7">
      <c r="A3970">
        <v>973.67</v>
      </c>
      <c r="B3970" s="19">
        <f>'[2]NP Inflow data'!F3970</f>
        <v>23.303008414719699</v>
      </c>
      <c r="C3970" s="13">
        <f t="shared" si="131"/>
        <v>23.303008414719699</v>
      </c>
      <c r="F3970" s="16"/>
      <c r="G3970" s="16"/>
    </row>
    <row r="3971" spans="1:7">
      <c r="A3971">
        <v>973.68</v>
      </c>
      <c r="B3971" s="19">
        <f>'[2]NP Inflow data'!F3971</f>
        <v>23.331205724496701</v>
      </c>
      <c r="C3971" s="13">
        <f t="shared" si="131"/>
        <v>23.331205724496701</v>
      </c>
      <c r="F3971" s="16"/>
      <c r="G3971" s="16"/>
    </row>
    <row r="3972" spans="1:7">
      <c r="A3972">
        <v>973.69</v>
      </c>
      <c r="B3972" s="19">
        <f>'[2]NP Inflow data'!F3972</f>
        <v>23.3594191405762</v>
      </c>
      <c r="C3972" s="13">
        <f t="shared" si="131"/>
        <v>23.3594191405762</v>
      </c>
      <c r="F3972" s="16"/>
      <c r="G3972" s="16"/>
    </row>
    <row r="3973" spans="1:7">
      <c r="A3973">
        <v>973.7</v>
      </c>
      <c r="B3973" s="19">
        <f>'[2]NP Inflow data'!F3973</f>
        <v>23.387648577018101</v>
      </c>
      <c r="C3973" s="13">
        <f t="shared" si="131"/>
        <v>23.387648577018101</v>
      </c>
      <c r="F3973" s="16"/>
      <c r="G3973" s="16"/>
    </row>
    <row r="3974" spans="1:7">
      <c r="A3974">
        <v>973.71</v>
      </c>
      <c r="B3974" s="19">
        <f>'[2]NP Inflow data'!F3974</f>
        <v>23.4158939478835</v>
      </c>
      <c r="C3974" s="13">
        <f t="shared" ref="C3974:C4037" si="132">B3974-$B$24</f>
        <v>23.4158939478835</v>
      </c>
      <c r="F3974" s="16"/>
      <c r="G3974" s="16"/>
    </row>
    <row r="3975" spans="1:7">
      <c r="A3975">
        <v>973.72</v>
      </c>
      <c r="B3975" s="19">
        <f>'[2]NP Inflow data'!F3975</f>
        <v>23.444155167233099</v>
      </c>
      <c r="C3975" s="13">
        <f t="shared" si="132"/>
        <v>23.444155167233099</v>
      </c>
      <c r="F3975" s="16"/>
      <c r="G3975" s="16"/>
    </row>
    <row r="3976" spans="1:7">
      <c r="A3976">
        <v>973.73</v>
      </c>
      <c r="B3976" s="19">
        <f>'[2]NP Inflow data'!F3976</f>
        <v>23.472432149127499</v>
      </c>
      <c r="C3976" s="13">
        <f t="shared" si="132"/>
        <v>23.472432149127499</v>
      </c>
      <c r="F3976" s="16"/>
      <c r="G3976" s="16"/>
    </row>
    <row r="3977" spans="1:7">
      <c r="A3977">
        <v>973.74</v>
      </c>
      <c r="B3977" s="19">
        <f>'[2]NP Inflow data'!F3977</f>
        <v>23.500724807627499</v>
      </c>
      <c r="C3977" s="13">
        <f t="shared" si="132"/>
        <v>23.500724807627499</v>
      </c>
      <c r="F3977" s="16"/>
      <c r="G3977" s="16"/>
    </row>
    <row r="3978" spans="1:7">
      <c r="A3978">
        <v>973.75</v>
      </c>
      <c r="B3978" s="19">
        <f>'[2]NP Inflow data'!F3978</f>
        <v>23.5290330567937</v>
      </c>
      <c r="C3978" s="13">
        <f t="shared" si="132"/>
        <v>23.5290330567937</v>
      </c>
      <c r="F3978" s="16"/>
      <c r="G3978" s="16"/>
    </row>
    <row r="3979" spans="1:7">
      <c r="A3979">
        <v>973.76</v>
      </c>
      <c r="B3979" s="19">
        <f>'[2]NP Inflow data'!F3979</f>
        <v>23.557356810686901</v>
      </c>
      <c r="C3979" s="13">
        <f t="shared" si="132"/>
        <v>23.557356810686901</v>
      </c>
      <c r="F3979" s="16"/>
      <c r="G3979" s="16"/>
    </row>
    <row r="3980" spans="1:7">
      <c r="A3980">
        <v>973.77</v>
      </c>
      <c r="B3980" s="19">
        <f>'[2]NP Inflow data'!F3980</f>
        <v>23.5856959833677</v>
      </c>
      <c r="C3980" s="13">
        <f t="shared" si="132"/>
        <v>23.5856959833677</v>
      </c>
      <c r="F3980" s="16"/>
      <c r="G3980" s="16"/>
    </row>
    <row r="3981" spans="1:7">
      <c r="A3981">
        <v>973.78</v>
      </c>
      <c r="B3981" s="19">
        <f>'[2]NP Inflow data'!F3981</f>
        <v>23.614050488896801</v>
      </c>
      <c r="C3981" s="13">
        <f t="shared" si="132"/>
        <v>23.614050488896801</v>
      </c>
      <c r="F3981" s="16"/>
      <c r="G3981" s="16"/>
    </row>
    <row r="3982" spans="1:7">
      <c r="A3982">
        <v>973.79</v>
      </c>
      <c r="B3982" s="19">
        <f>'[2]NP Inflow data'!F3982</f>
        <v>23.6424202413349</v>
      </c>
      <c r="C3982" s="13">
        <f t="shared" si="132"/>
        <v>23.6424202413349</v>
      </c>
      <c r="F3982" s="16"/>
      <c r="G3982" s="16"/>
    </row>
    <row r="3983" spans="1:7">
      <c r="A3983">
        <v>973.8</v>
      </c>
      <c r="B3983" s="19">
        <f>'[2]NP Inflow data'!F3983</f>
        <v>23.670805154742698</v>
      </c>
      <c r="C3983" s="13">
        <f t="shared" si="132"/>
        <v>23.670805154742698</v>
      </c>
      <c r="F3983" s="16"/>
      <c r="G3983" s="16"/>
    </row>
    <row r="3984" spans="1:7">
      <c r="A3984">
        <v>973.81</v>
      </c>
      <c r="B3984" s="19">
        <f>'[2]NP Inflow data'!F3984</f>
        <v>23.699205143180901</v>
      </c>
      <c r="C3984" s="13">
        <f t="shared" si="132"/>
        <v>23.699205143180901</v>
      </c>
      <c r="F3984" s="16"/>
      <c r="G3984" s="16"/>
    </row>
    <row r="3985" spans="1:7">
      <c r="A3985">
        <v>973.82</v>
      </c>
      <c r="B3985" s="19">
        <f>'[2]NP Inflow data'!F3985</f>
        <v>23.727620120710501</v>
      </c>
      <c r="C3985" s="13">
        <f t="shared" si="132"/>
        <v>23.727620120710501</v>
      </c>
      <c r="F3985" s="16"/>
      <c r="G3985" s="16"/>
    </row>
    <row r="3986" spans="1:7">
      <c r="A3986">
        <v>973.83</v>
      </c>
      <c r="B3986" s="19">
        <f>'[2]NP Inflow data'!F3986</f>
        <v>23.7560500013915</v>
      </c>
      <c r="C3986" s="13">
        <f t="shared" si="132"/>
        <v>23.7560500013915</v>
      </c>
      <c r="F3986" s="16"/>
      <c r="G3986" s="16"/>
    </row>
    <row r="3987" spans="1:7">
      <c r="A3987">
        <v>973.84</v>
      </c>
      <c r="B3987" s="19">
        <f>'[2]NP Inflow data'!F3987</f>
        <v>23.784494699284998</v>
      </c>
      <c r="C3987" s="13">
        <f t="shared" si="132"/>
        <v>23.784494699284998</v>
      </c>
      <c r="F3987" s="16"/>
      <c r="G3987" s="16"/>
    </row>
    <row r="3988" spans="1:7">
      <c r="A3988">
        <v>973.85</v>
      </c>
      <c r="B3988" s="19">
        <f>'[2]NP Inflow data'!F3988</f>
        <v>23.8129541284517</v>
      </c>
      <c r="C3988" s="13">
        <f t="shared" si="132"/>
        <v>23.8129541284517</v>
      </c>
      <c r="F3988" s="16"/>
      <c r="G3988" s="16"/>
    </row>
    <row r="3989" spans="1:7">
      <c r="A3989">
        <v>973.86</v>
      </c>
      <c r="B3989" s="19">
        <f>'[2]NP Inflow data'!F3989</f>
        <v>23.841428202952201</v>
      </c>
      <c r="C3989" s="13">
        <f t="shared" si="132"/>
        <v>23.841428202952201</v>
      </c>
      <c r="F3989" s="16"/>
      <c r="G3989" s="16"/>
    </row>
    <row r="3990" spans="1:7">
      <c r="A3990">
        <v>973.87</v>
      </c>
      <c r="B3990" s="19">
        <f>'[2]NP Inflow data'!F3990</f>
        <v>23.869916836847199</v>
      </c>
      <c r="C3990" s="13">
        <f t="shared" si="132"/>
        <v>23.869916836847199</v>
      </c>
      <c r="F3990" s="16"/>
      <c r="G3990" s="16"/>
    </row>
    <row r="3991" spans="1:7">
      <c r="A3991">
        <v>973.88</v>
      </c>
      <c r="B3991" s="19">
        <f>'[2]NP Inflow data'!F3991</f>
        <v>23.898419944197499</v>
      </c>
      <c r="C3991" s="13">
        <f t="shared" si="132"/>
        <v>23.898419944197499</v>
      </c>
      <c r="F3991" s="16"/>
      <c r="G3991" s="16"/>
    </row>
    <row r="3992" spans="1:7">
      <c r="A3992">
        <v>973.89</v>
      </c>
      <c r="B3992" s="19">
        <f>'[2]NP Inflow data'!F3992</f>
        <v>23.9269374390637</v>
      </c>
      <c r="C3992" s="13">
        <f t="shared" si="132"/>
        <v>23.9269374390637</v>
      </c>
      <c r="F3992" s="16"/>
      <c r="G3992" s="16"/>
    </row>
    <row r="3993" spans="1:7">
      <c r="A3993">
        <v>973.9</v>
      </c>
      <c r="B3993" s="19">
        <f>'[2]NP Inflow data'!F3993</f>
        <v>23.955469235506499</v>
      </c>
      <c r="C3993" s="13">
        <f t="shared" si="132"/>
        <v>23.955469235506499</v>
      </c>
      <c r="F3993" s="16"/>
      <c r="G3993" s="16"/>
    </row>
    <row r="3994" spans="1:7">
      <c r="A3994">
        <v>973.91</v>
      </c>
      <c r="B3994" s="19">
        <f>'[2]NP Inflow data'!F3994</f>
        <v>23.984015247586498</v>
      </c>
      <c r="C3994" s="13">
        <f t="shared" si="132"/>
        <v>23.984015247586498</v>
      </c>
      <c r="F3994" s="16"/>
      <c r="G3994" s="16"/>
    </row>
    <row r="3995" spans="1:7">
      <c r="A3995">
        <v>973.92</v>
      </c>
      <c r="B3995" s="19">
        <f>'[2]NP Inflow data'!F3995</f>
        <v>24.012575389364599</v>
      </c>
      <c r="C3995" s="13">
        <f t="shared" si="132"/>
        <v>24.012575389364599</v>
      </c>
      <c r="F3995" s="16"/>
      <c r="G3995" s="16"/>
    </row>
    <row r="3996" spans="1:7">
      <c r="A3996">
        <v>973.93</v>
      </c>
      <c r="B3996" s="19">
        <f>'[2]NP Inflow data'!F3996</f>
        <v>24.0411495749014</v>
      </c>
      <c r="C3996" s="13">
        <f t="shared" si="132"/>
        <v>24.0411495749014</v>
      </c>
      <c r="F3996" s="16"/>
      <c r="G3996" s="16"/>
    </row>
    <row r="3997" spans="1:7">
      <c r="A3997">
        <v>973.94</v>
      </c>
      <c r="B3997" s="19">
        <f>'[2]NP Inflow data'!F3997</f>
        <v>24.069737718257802</v>
      </c>
      <c r="C3997" s="13">
        <f t="shared" si="132"/>
        <v>24.069737718257802</v>
      </c>
      <c r="F3997" s="16"/>
      <c r="G3997" s="16"/>
    </row>
    <row r="3998" spans="1:7">
      <c r="A3998">
        <v>973.95</v>
      </c>
      <c r="B3998" s="19">
        <f>'[2]NP Inflow data'!F3998</f>
        <v>24.098339733494001</v>
      </c>
      <c r="C3998" s="13">
        <f t="shared" si="132"/>
        <v>24.098339733494001</v>
      </c>
      <c r="F3998" s="16"/>
      <c r="G3998" s="16"/>
    </row>
    <row r="3999" spans="1:7">
      <c r="A3999">
        <v>973.96</v>
      </c>
      <c r="B3999" s="19">
        <f>'[2]NP Inflow data'!F3999</f>
        <v>24.126955534670898</v>
      </c>
      <c r="C3999" s="13">
        <f t="shared" si="132"/>
        <v>24.126955534670898</v>
      </c>
      <c r="F3999" s="16"/>
      <c r="G3999" s="16"/>
    </row>
    <row r="4000" spans="1:7">
      <c r="A4000">
        <v>973.97</v>
      </c>
      <c r="B4000" s="19">
        <f>'[2]NP Inflow data'!F4000</f>
        <v>24.155585035849299</v>
      </c>
      <c r="C4000" s="13">
        <f t="shared" si="132"/>
        <v>24.155585035849299</v>
      </c>
      <c r="F4000" s="16"/>
      <c r="G4000" s="16"/>
    </row>
    <row r="4001" spans="1:7">
      <c r="A4001">
        <v>973.98</v>
      </c>
      <c r="B4001" s="19">
        <f>'[2]NP Inflow data'!F4001</f>
        <v>24.184228151089801</v>
      </c>
      <c r="C4001" s="13">
        <f t="shared" si="132"/>
        <v>24.184228151089801</v>
      </c>
      <c r="F4001" s="16"/>
      <c r="G4001" s="16"/>
    </row>
    <row r="4002" spans="1:7">
      <c r="A4002">
        <v>973.99</v>
      </c>
      <c r="B4002" s="19">
        <f>'[2]NP Inflow data'!F4002</f>
        <v>24.2128847944531</v>
      </c>
      <c r="C4002" s="13">
        <f t="shared" si="132"/>
        <v>24.2128847944531</v>
      </c>
      <c r="F4002" s="16"/>
      <c r="G4002" s="16"/>
    </row>
    <row r="4003" spans="1:7">
      <c r="A4003">
        <v>974</v>
      </c>
      <c r="B4003" s="19">
        <f>'[2]NP Inflow data'!F4003</f>
        <v>24.241554879999999</v>
      </c>
      <c r="C4003" s="13">
        <f t="shared" si="132"/>
        <v>24.241554879999999</v>
      </c>
      <c r="F4003" s="16"/>
      <c r="G4003" s="16"/>
    </row>
    <row r="4004" spans="1:7">
      <c r="A4004">
        <v>974.01</v>
      </c>
      <c r="B4004" s="19">
        <f>'[2]NP Inflow data'!F4004</f>
        <v>24.2702383428621</v>
      </c>
      <c r="C4004" s="13">
        <f t="shared" si="132"/>
        <v>24.2702383428621</v>
      </c>
      <c r="F4004" s="16"/>
      <c r="G4004" s="16"/>
    </row>
    <row r="4005" spans="1:7">
      <c r="A4005">
        <v>974.02</v>
      </c>
      <c r="B4005" s="19">
        <f>'[2]NP Inflow data'!F4005</f>
        <v>24.298935202455102</v>
      </c>
      <c r="C4005" s="13">
        <f t="shared" si="132"/>
        <v>24.298935202455102</v>
      </c>
      <c r="F4005" s="16"/>
      <c r="G4005" s="16"/>
    </row>
    <row r="4006" spans="1:7">
      <c r="A4006">
        <v>974.03</v>
      </c>
      <c r="B4006" s="19">
        <f>'[2]NP Inflow data'!F4006</f>
        <v>24.327645499265799</v>
      </c>
      <c r="C4006" s="13">
        <f t="shared" si="132"/>
        <v>24.327645499265799</v>
      </c>
      <c r="F4006" s="16"/>
      <c r="G4006" s="16"/>
    </row>
    <row r="4007" spans="1:7">
      <c r="A4007">
        <v>974.04</v>
      </c>
      <c r="B4007" s="19">
        <f>'[2]NP Inflow data'!F4007</f>
        <v>24.356369273780899</v>
      </c>
      <c r="C4007" s="13">
        <f t="shared" si="132"/>
        <v>24.356369273780899</v>
      </c>
      <c r="F4007" s="16"/>
      <c r="G4007" s="16"/>
    </row>
    <row r="4008" spans="1:7">
      <c r="A4008">
        <v>974.05</v>
      </c>
      <c r="B4008" s="19">
        <f>'[2]NP Inflow data'!F4008</f>
        <v>24.385106566487099</v>
      </c>
      <c r="C4008" s="13">
        <f t="shared" si="132"/>
        <v>24.385106566487099</v>
      </c>
      <c r="F4008" s="16"/>
      <c r="G4008" s="16"/>
    </row>
    <row r="4009" spans="1:7">
      <c r="A4009">
        <v>974.06</v>
      </c>
      <c r="B4009" s="19">
        <f>'[2]NP Inflow data'!F4009</f>
        <v>24.413857417871299</v>
      </c>
      <c r="C4009" s="13">
        <f t="shared" si="132"/>
        <v>24.413857417871299</v>
      </c>
      <c r="F4009" s="16"/>
      <c r="G4009" s="16"/>
    </row>
    <row r="4010" spans="1:7">
      <c r="A4010">
        <v>974.07</v>
      </c>
      <c r="B4010" s="19">
        <f>'[2]NP Inflow data'!F4010</f>
        <v>24.4426218684204</v>
      </c>
      <c r="C4010" s="13">
        <f t="shared" si="132"/>
        <v>24.4426218684204</v>
      </c>
      <c r="F4010" s="16"/>
      <c r="G4010" s="16"/>
    </row>
    <row r="4011" spans="1:7">
      <c r="A4011">
        <v>974.08</v>
      </c>
      <c r="B4011" s="19">
        <f>'[2]NP Inflow data'!F4011</f>
        <v>24.471399958620601</v>
      </c>
      <c r="C4011" s="13">
        <f t="shared" si="132"/>
        <v>24.471399958620601</v>
      </c>
      <c r="F4011" s="16"/>
      <c r="G4011" s="16"/>
    </row>
    <row r="4012" spans="1:7">
      <c r="A4012">
        <v>974.09</v>
      </c>
      <c r="B4012" s="19">
        <f>'[2]NP Inflow data'!F4012</f>
        <v>24.5001917289589</v>
      </c>
      <c r="C4012" s="13">
        <f t="shared" si="132"/>
        <v>24.5001917289589</v>
      </c>
      <c r="F4012" s="16"/>
      <c r="G4012" s="16"/>
    </row>
    <row r="4013" spans="1:7">
      <c r="A4013">
        <v>974.1</v>
      </c>
      <c r="B4013" s="19">
        <f>'[2]NP Inflow data'!F4013</f>
        <v>24.5289972199221</v>
      </c>
      <c r="C4013" s="13">
        <f t="shared" si="132"/>
        <v>24.5289972199221</v>
      </c>
      <c r="F4013" s="16"/>
      <c r="G4013" s="16"/>
    </row>
    <row r="4014" spans="1:7">
      <c r="A4014">
        <v>974.11</v>
      </c>
      <c r="B4014" s="19">
        <f>'[2]NP Inflow data'!F4014</f>
        <v>24.557816471996802</v>
      </c>
      <c r="C4014" s="13">
        <f t="shared" si="132"/>
        <v>24.557816471996802</v>
      </c>
      <c r="F4014" s="16"/>
      <c r="G4014" s="16"/>
    </row>
    <row r="4015" spans="1:7">
      <c r="A4015">
        <v>974.12</v>
      </c>
      <c r="B4015" s="19">
        <f>'[2]NP Inflow data'!F4015</f>
        <v>24.586649525669898</v>
      </c>
      <c r="C4015" s="13">
        <f t="shared" si="132"/>
        <v>24.586649525669898</v>
      </c>
      <c r="F4015" s="16"/>
      <c r="G4015" s="16"/>
    </row>
    <row r="4016" spans="1:7">
      <c r="A4016">
        <v>974.13</v>
      </c>
      <c r="B4016" s="19">
        <f>'[2]NP Inflow data'!F4016</f>
        <v>24.615496421427999</v>
      </c>
      <c r="C4016" s="13">
        <f t="shared" si="132"/>
        <v>24.615496421427999</v>
      </c>
      <c r="F4016" s="16"/>
      <c r="G4016" s="16"/>
    </row>
    <row r="4017" spans="1:7">
      <c r="A4017">
        <v>974.14</v>
      </c>
      <c r="B4017" s="19">
        <f>'[2]NP Inflow data'!F4017</f>
        <v>24.644357199758002</v>
      </c>
      <c r="C4017" s="13">
        <f t="shared" si="132"/>
        <v>24.644357199758002</v>
      </c>
      <c r="F4017" s="16"/>
      <c r="G4017" s="16"/>
    </row>
    <row r="4018" spans="1:7">
      <c r="A4018">
        <v>974.15</v>
      </c>
      <c r="B4018" s="19">
        <f>'[2]NP Inflow data'!F4018</f>
        <v>24.673231901146501</v>
      </c>
      <c r="C4018" s="13">
        <f t="shared" si="132"/>
        <v>24.673231901146501</v>
      </c>
      <c r="F4018" s="16"/>
      <c r="G4018" s="16"/>
    </row>
    <row r="4019" spans="1:7">
      <c r="A4019">
        <v>974.16</v>
      </c>
      <c r="B4019" s="19">
        <f>'[2]NP Inflow data'!F4019</f>
        <v>24.7021205660802</v>
      </c>
      <c r="C4019" s="13">
        <f t="shared" si="132"/>
        <v>24.7021205660802</v>
      </c>
      <c r="F4019" s="16"/>
      <c r="G4019" s="16"/>
    </row>
    <row r="4020" spans="1:7">
      <c r="A4020">
        <v>974.17</v>
      </c>
      <c r="B4020" s="19">
        <f>'[2]NP Inflow data'!F4020</f>
        <v>24.731023235045999</v>
      </c>
      <c r="C4020" s="13">
        <f t="shared" si="132"/>
        <v>24.731023235045999</v>
      </c>
      <c r="F4020" s="16"/>
      <c r="G4020" s="16"/>
    </row>
    <row r="4021" spans="1:7">
      <c r="A4021">
        <v>974.18</v>
      </c>
      <c r="B4021" s="19">
        <f>'[2]NP Inflow data'!F4021</f>
        <v>24.759939948530601</v>
      </c>
      <c r="C4021" s="13">
        <f t="shared" si="132"/>
        <v>24.759939948530601</v>
      </c>
      <c r="F4021" s="16"/>
      <c r="G4021" s="16"/>
    </row>
    <row r="4022" spans="1:7">
      <c r="A4022">
        <v>974.19</v>
      </c>
      <c r="B4022" s="19">
        <f>'[2]NP Inflow data'!F4022</f>
        <v>24.788870747021001</v>
      </c>
      <c r="C4022" s="13">
        <f t="shared" si="132"/>
        <v>24.788870747021001</v>
      </c>
      <c r="F4022" s="16"/>
      <c r="G4022" s="16"/>
    </row>
    <row r="4023" spans="1:7">
      <c r="A4023">
        <v>974.2</v>
      </c>
      <c r="B4023" s="19">
        <f>'[2]NP Inflow data'!F4023</f>
        <v>24.817815671003299</v>
      </c>
      <c r="C4023" s="13">
        <f t="shared" si="132"/>
        <v>24.817815671003299</v>
      </c>
      <c r="F4023" s="16"/>
      <c r="G4023" s="16"/>
    </row>
    <row r="4024" spans="1:7">
      <c r="A4024">
        <v>974.21</v>
      </c>
      <c r="B4024" s="19">
        <f>'[2]NP Inflow data'!F4024</f>
        <v>24.8467747609646</v>
      </c>
      <c r="C4024" s="13">
        <f t="shared" si="132"/>
        <v>24.8467747609646</v>
      </c>
      <c r="F4024" s="16"/>
      <c r="G4024" s="16"/>
    </row>
    <row r="4025" spans="1:7">
      <c r="A4025">
        <v>974.22</v>
      </c>
      <c r="B4025" s="19">
        <f>'[2]NP Inflow data'!F4025</f>
        <v>24.875748057391501</v>
      </c>
      <c r="C4025" s="13">
        <f t="shared" si="132"/>
        <v>24.875748057391501</v>
      </c>
      <c r="F4025" s="16"/>
      <c r="G4025" s="16"/>
    </row>
    <row r="4026" spans="1:7">
      <c r="A4026">
        <v>974.23</v>
      </c>
      <c r="B4026" s="19">
        <f>'[2]NP Inflow data'!F4026</f>
        <v>24.904735600771001</v>
      </c>
      <c r="C4026" s="13">
        <f t="shared" si="132"/>
        <v>24.904735600771001</v>
      </c>
      <c r="F4026" s="16"/>
      <c r="G4026" s="16"/>
    </row>
    <row r="4027" spans="1:7">
      <c r="A4027">
        <v>974.24</v>
      </c>
      <c r="B4027" s="19">
        <f>'[2]NP Inflow data'!F4027</f>
        <v>24.933737431589599</v>
      </c>
      <c r="C4027" s="13">
        <f t="shared" si="132"/>
        <v>24.933737431589599</v>
      </c>
      <c r="F4027" s="16"/>
      <c r="G4027" s="16"/>
    </row>
    <row r="4028" spans="1:7">
      <c r="A4028">
        <v>974.25</v>
      </c>
      <c r="B4028" s="19">
        <f>'[2]NP Inflow data'!F4028</f>
        <v>24.962753590334199</v>
      </c>
      <c r="C4028" s="13">
        <f t="shared" si="132"/>
        <v>24.962753590334199</v>
      </c>
      <c r="F4028" s="16"/>
      <c r="G4028" s="16"/>
    </row>
    <row r="4029" spans="1:7">
      <c r="A4029">
        <v>974.26</v>
      </c>
      <c r="B4029" s="19">
        <f>'[2]NP Inflow data'!F4029</f>
        <v>24.991784117491399</v>
      </c>
      <c r="C4029" s="13">
        <f t="shared" si="132"/>
        <v>24.991784117491399</v>
      </c>
      <c r="F4029" s="16"/>
      <c r="G4029" s="16"/>
    </row>
    <row r="4030" spans="1:7">
      <c r="A4030">
        <v>974.27</v>
      </c>
      <c r="B4030" s="19">
        <f>'[2]NP Inflow data'!F4030</f>
        <v>25.020829053547999</v>
      </c>
      <c r="C4030" s="13">
        <f t="shared" si="132"/>
        <v>25.020829053547999</v>
      </c>
      <c r="F4030" s="16"/>
      <c r="G4030" s="16"/>
    </row>
    <row r="4031" spans="1:7">
      <c r="A4031">
        <v>974.28</v>
      </c>
      <c r="B4031" s="19">
        <f>'[2]NP Inflow data'!F4031</f>
        <v>25.049888438990799</v>
      </c>
      <c r="C4031" s="13">
        <f t="shared" si="132"/>
        <v>25.049888438990799</v>
      </c>
      <c r="F4031" s="16"/>
      <c r="G4031" s="16"/>
    </row>
    <row r="4032" spans="1:7">
      <c r="A4032">
        <v>974.29</v>
      </c>
      <c r="B4032" s="19">
        <f>'[2]NP Inflow data'!F4032</f>
        <v>25.078962314306501</v>
      </c>
      <c r="C4032" s="13">
        <f t="shared" si="132"/>
        <v>25.078962314306501</v>
      </c>
      <c r="F4032" s="16"/>
      <c r="G4032" s="16"/>
    </row>
    <row r="4033" spans="1:7">
      <c r="A4033">
        <v>974.3</v>
      </c>
      <c r="B4033" s="19">
        <f>'[2]NP Inflow data'!F4033</f>
        <v>25.108050719981801</v>
      </c>
      <c r="C4033" s="13">
        <f t="shared" si="132"/>
        <v>25.108050719981801</v>
      </c>
      <c r="F4033" s="16"/>
      <c r="G4033" s="16"/>
    </row>
    <row r="4034" spans="1:7">
      <c r="A4034">
        <v>974.31</v>
      </c>
      <c r="B4034" s="19">
        <f>'[2]NP Inflow data'!F4034</f>
        <v>25.1371536965034</v>
      </c>
      <c r="C4034" s="13">
        <f t="shared" si="132"/>
        <v>25.1371536965034</v>
      </c>
      <c r="F4034" s="16"/>
      <c r="G4034" s="16"/>
    </row>
    <row r="4035" spans="1:7">
      <c r="A4035">
        <v>974.32</v>
      </c>
      <c r="B4035" s="19">
        <f>'[2]NP Inflow data'!F4035</f>
        <v>25.166271284358501</v>
      </c>
      <c r="C4035" s="13">
        <f t="shared" si="132"/>
        <v>25.166271284358501</v>
      </c>
      <c r="F4035" s="16"/>
      <c r="G4035" s="16"/>
    </row>
    <row r="4036" spans="1:7">
      <c r="A4036">
        <v>974.33</v>
      </c>
      <c r="B4036" s="19">
        <f>'[2]NP Inflow data'!F4036</f>
        <v>25.1954035240331</v>
      </c>
      <c r="C4036" s="13">
        <f t="shared" si="132"/>
        <v>25.1954035240331</v>
      </c>
      <c r="F4036" s="16"/>
      <c r="G4036" s="16"/>
    </row>
    <row r="4037" spans="1:7">
      <c r="A4037">
        <v>974.34</v>
      </c>
      <c r="B4037" s="19">
        <f>'[2]NP Inflow data'!F4037</f>
        <v>25.2245504560142</v>
      </c>
      <c r="C4037" s="13">
        <f t="shared" si="132"/>
        <v>25.2245504560142</v>
      </c>
      <c r="F4037" s="16"/>
      <c r="G4037" s="16"/>
    </row>
    <row r="4038" spans="1:7">
      <c r="A4038">
        <v>974.35</v>
      </c>
      <c r="B4038" s="19">
        <f>'[2]NP Inflow data'!F4038</f>
        <v>25.253712120788698</v>
      </c>
      <c r="C4038" s="13">
        <f t="shared" ref="C4038:C4101" si="133">B4038-$B$24</f>
        <v>25.253712120788698</v>
      </c>
      <c r="F4038" s="16"/>
      <c r="G4038" s="16"/>
    </row>
    <row r="4039" spans="1:7">
      <c r="A4039">
        <v>974.36</v>
      </c>
      <c r="B4039" s="19">
        <f>'[2]NP Inflow data'!F4039</f>
        <v>25.282888558843201</v>
      </c>
      <c r="C4039" s="13">
        <f t="shared" si="133"/>
        <v>25.282888558843201</v>
      </c>
      <c r="F4039" s="16"/>
      <c r="G4039" s="16"/>
    </row>
    <row r="4040" spans="1:7">
      <c r="A4040">
        <v>974.37</v>
      </c>
      <c r="B4040" s="19">
        <f>'[2]NP Inflow data'!F4040</f>
        <v>25.312079810664599</v>
      </c>
      <c r="C4040" s="13">
        <f t="shared" si="133"/>
        <v>25.312079810664599</v>
      </c>
      <c r="F4040" s="16"/>
      <c r="G4040" s="16"/>
    </row>
    <row r="4041" spans="1:7">
      <c r="A4041">
        <v>974.38</v>
      </c>
      <c r="B4041" s="19">
        <f>'[2]NP Inflow data'!F4041</f>
        <v>25.341285916739398</v>
      </c>
      <c r="C4041" s="13">
        <f t="shared" si="133"/>
        <v>25.341285916739398</v>
      </c>
      <c r="F4041" s="16"/>
      <c r="G4041" s="16"/>
    </row>
    <row r="4042" spans="1:7">
      <c r="A4042">
        <v>974.39</v>
      </c>
      <c r="B4042" s="19">
        <f>'[2]NP Inflow data'!F4042</f>
        <v>25.370506917554501</v>
      </c>
      <c r="C4042" s="13">
        <f t="shared" si="133"/>
        <v>25.370506917554501</v>
      </c>
      <c r="F4042" s="16"/>
      <c r="G4042" s="16"/>
    </row>
    <row r="4043" spans="1:7">
      <c r="A4043">
        <v>974.4</v>
      </c>
      <c r="B4043" s="19">
        <f>'[2]NP Inflow data'!F4043</f>
        <v>25.399742853596699</v>
      </c>
      <c r="C4043" s="13">
        <f t="shared" si="133"/>
        <v>25.399742853596699</v>
      </c>
      <c r="F4043" s="16"/>
      <c r="G4043" s="16"/>
    </row>
    <row r="4044" spans="1:7">
      <c r="A4044">
        <v>974.41</v>
      </c>
      <c r="B4044" s="19">
        <f>'[2]NP Inflow data'!F4044</f>
        <v>25.428993765352601</v>
      </c>
      <c r="C4044" s="13">
        <f t="shared" si="133"/>
        <v>25.428993765352601</v>
      </c>
      <c r="F4044" s="16"/>
      <c r="G4044" s="16"/>
    </row>
    <row r="4045" spans="1:7">
      <c r="A4045">
        <v>974.42</v>
      </c>
      <c r="B4045" s="19">
        <f>'[2]NP Inflow data'!F4045</f>
        <v>25.4582596933089</v>
      </c>
      <c r="C4045" s="13">
        <f t="shared" si="133"/>
        <v>25.4582596933089</v>
      </c>
      <c r="F4045" s="16"/>
      <c r="G4045" s="16"/>
    </row>
    <row r="4046" spans="1:7">
      <c r="A4046">
        <v>974.43</v>
      </c>
      <c r="B4046" s="19">
        <f>'[2]NP Inflow data'!F4046</f>
        <v>25.487540677952499</v>
      </c>
      <c r="C4046" s="13">
        <f t="shared" si="133"/>
        <v>25.487540677952499</v>
      </c>
      <c r="F4046" s="16"/>
      <c r="G4046" s="16"/>
    </row>
    <row r="4047" spans="1:7">
      <c r="A4047">
        <v>974.44</v>
      </c>
      <c r="B4047" s="19">
        <f>'[2]NP Inflow data'!F4047</f>
        <v>25.516836759770399</v>
      </c>
      <c r="C4047" s="13">
        <f t="shared" si="133"/>
        <v>25.516836759770399</v>
      </c>
      <c r="F4047" s="16"/>
      <c r="G4047" s="16"/>
    </row>
    <row r="4048" spans="1:7">
      <c r="A4048">
        <v>974.45</v>
      </c>
      <c r="B4048" s="19">
        <f>'[2]NP Inflow data'!F4048</f>
        <v>25.546147979248602</v>
      </c>
      <c r="C4048" s="13">
        <f t="shared" si="133"/>
        <v>25.546147979248602</v>
      </c>
      <c r="F4048" s="16"/>
      <c r="G4048" s="16"/>
    </row>
    <row r="4049" spans="1:7">
      <c r="A4049">
        <v>974.46</v>
      </c>
      <c r="B4049" s="19">
        <f>'[2]NP Inflow data'!F4049</f>
        <v>25.5754743768743</v>
      </c>
      <c r="C4049" s="13">
        <f t="shared" si="133"/>
        <v>25.5754743768743</v>
      </c>
      <c r="F4049" s="16"/>
      <c r="G4049" s="16"/>
    </row>
    <row r="4050" spans="1:7">
      <c r="A4050">
        <v>974.47</v>
      </c>
      <c r="B4050" s="19">
        <f>'[2]NP Inflow data'!F4050</f>
        <v>25.604815993134199</v>
      </c>
      <c r="C4050" s="13">
        <f t="shared" si="133"/>
        <v>25.604815993134199</v>
      </c>
      <c r="F4050" s="16"/>
      <c r="G4050" s="16"/>
    </row>
    <row r="4051" spans="1:7">
      <c r="A4051">
        <v>974.48</v>
      </c>
      <c r="B4051" s="19">
        <f>'[2]NP Inflow data'!F4051</f>
        <v>25.634172868514899</v>
      </c>
      <c r="C4051" s="13">
        <f t="shared" si="133"/>
        <v>25.634172868514899</v>
      </c>
      <c r="F4051" s="16"/>
      <c r="G4051" s="16"/>
    </row>
    <row r="4052" spans="1:7">
      <c r="A4052">
        <v>974.49</v>
      </c>
      <c r="B4052" s="19">
        <f>'[2]NP Inflow data'!F4052</f>
        <v>25.663545043503401</v>
      </c>
      <c r="C4052" s="13">
        <f t="shared" si="133"/>
        <v>25.663545043503401</v>
      </c>
      <c r="F4052" s="16"/>
      <c r="G4052" s="16"/>
    </row>
    <row r="4053" spans="1:7">
      <c r="A4053">
        <v>974.5</v>
      </c>
      <c r="B4053" s="19">
        <f>'[2]NP Inflow data'!F4053</f>
        <v>25.6929325585862</v>
      </c>
      <c r="C4053" s="13">
        <f t="shared" si="133"/>
        <v>25.6929325585862</v>
      </c>
      <c r="F4053" s="16"/>
      <c r="G4053" s="16"/>
    </row>
    <row r="4054" spans="1:7">
      <c r="A4054">
        <v>974.51</v>
      </c>
      <c r="B4054" s="19">
        <f>'[2]NP Inflow data'!F4054</f>
        <v>25.7223354542501</v>
      </c>
      <c r="C4054" s="13">
        <f t="shared" si="133"/>
        <v>25.7223354542501</v>
      </c>
      <c r="F4054" s="16"/>
      <c r="G4054" s="16"/>
    </row>
    <row r="4055" spans="1:7">
      <c r="A4055">
        <v>974.52</v>
      </c>
      <c r="B4055" s="19">
        <f>'[2]NP Inflow data'!F4055</f>
        <v>25.751753770981999</v>
      </c>
      <c r="C4055" s="13">
        <f t="shared" si="133"/>
        <v>25.751753770981999</v>
      </c>
      <c r="F4055" s="16"/>
      <c r="G4055" s="16"/>
    </row>
    <row r="4056" spans="1:7">
      <c r="A4056">
        <v>974.53</v>
      </c>
      <c r="B4056" s="19">
        <f>'[2]NP Inflow data'!F4056</f>
        <v>25.781187549268399</v>
      </c>
      <c r="C4056" s="13">
        <f t="shared" si="133"/>
        <v>25.781187549268399</v>
      </c>
      <c r="F4056" s="16"/>
      <c r="G4056" s="16"/>
    </row>
    <row r="4057" spans="1:7">
      <c r="A4057">
        <v>974.54</v>
      </c>
      <c r="B4057" s="19">
        <f>'[2]NP Inflow data'!F4057</f>
        <v>25.810636829596199</v>
      </c>
      <c r="C4057" s="13">
        <f t="shared" si="133"/>
        <v>25.810636829596199</v>
      </c>
      <c r="F4057" s="16"/>
      <c r="G4057" s="16"/>
    </row>
    <row r="4058" spans="1:7">
      <c r="A4058">
        <v>974.55</v>
      </c>
      <c r="B4058" s="19">
        <f>'[2]NP Inflow data'!F4058</f>
        <v>25.840101652451999</v>
      </c>
      <c r="C4058" s="13">
        <f t="shared" si="133"/>
        <v>25.840101652451999</v>
      </c>
      <c r="F4058" s="16"/>
      <c r="G4058" s="16"/>
    </row>
    <row r="4059" spans="1:7">
      <c r="A4059">
        <v>974.56</v>
      </c>
      <c r="B4059" s="19">
        <f>'[2]NP Inflow data'!F4059</f>
        <v>25.869582058322699</v>
      </c>
      <c r="C4059" s="13">
        <f t="shared" si="133"/>
        <v>25.869582058322699</v>
      </c>
      <c r="F4059" s="16"/>
      <c r="G4059" s="16"/>
    </row>
    <row r="4060" spans="1:7">
      <c r="A4060">
        <v>974.57</v>
      </c>
      <c r="B4060" s="19">
        <f>'[2]NP Inflow data'!F4060</f>
        <v>25.899078087695301</v>
      </c>
      <c r="C4060" s="13">
        <f t="shared" si="133"/>
        <v>25.899078087695301</v>
      </c>
      <c r="F4060" s="16"/>
      <c r="G4060" s="16"/>
    </row>
    <row r="4061" spans="1:7">
      <c r="A4061">
        <v>974.58</v>
      </c>
      <c r="B4061" s="19">
        <f>'[2]NP Inflow data'!F4061</f>
        <v>25.928589781055901</v>
      </c>
      <c r="C4061" s="13">
        <f t="shared" si="133"/>
        <v>25.928589781055901</v>
      </c>
      <c r="F4061" s="16"/>
      <c r="G4061" s="16"/>
    </row>
    <row r="4062" spans="1:7">
      <c r="A4062">
        <v>974.59</v>
      </c>
      <c r="B4062" s="19">
        <f>'[2]NP Inflow data'!F4062</f>
        <v>25.958117178891499</v>
      </c>
      <c r="C4062" s="13">
        <f t="shared" si="133"/>
        <v>25.958117178891499</v>
      </c>
      <c r="F4062" s="16"/>
      <c r="G4062" s="16"/>
    </row>
    <row r="4063" spans="1:7">
      <c r="A4063">
        <v>974.6</v>
      </c>
      <c r="B4063" s="19">
        <f>'[2]NP Inflow data'!F4063</f>
        <v>25.9876603216888</v>
      </c>
      <c r="C4063" s="13">
        <f t="shared" si="133"/>
        <v>25.9876603216888</v>
      </c>
      <c r="F4063" s="16"/>
      <c r="G4063" s="16"/>
    </row>
    <row r="4064" spans="1:7">
      <c r="A4064">
        <v>974.61</v>
      </c>
      <c r="B4064" s="19">
        <f>'[2]NP Inflow data'!F4064</f>
        <v>26.017219249934701</v>
      </c>
      <c r="C4064" s="13">
        <f t="shared" si="133"/>
        <v>26.017219249934701</v>
      </c>
      <c r="F4064" s="16"/>
      <c r="G4064" s="16"/>
    </row>
    <row r="4065" spans="1:7">
      <c r="A4065">
        <v>974.62</v>
      </c>
      <c r="B4065" s="19">
        <f>'[2]NP Inflow data'!F4065</f>
        <v>26.046794004115799</v>
      </c>
      <c r="C4065" s="13">
        <f t="shared" si="133"/>
        <v>26.046794004115799</v>
      </c>
      <c r="F4065" s="16"/>
      <c r="G4065" s="16"/>
    </row>
    <row r="4066" spans="1:7">
      <c r="A4066">
        <v>974.63</v>
      </c>
      <c r="B4066" s="19">
        <f>'[2]NP Inflow data'!F4066</f>
        <v>26.076384624719001</v>
      </c>
      <c r="C4066" s="13">
        <f t="shared" si="133"/>
        <v>26.076384624719001</v>
      </c>
      <c r="F4066" s="16"/>
      <c r="G4066" s="16"/>
    </row>
    <row r="4067" spans="1:7">
      <c r="A4067">
        <v>974.64</v>
      </c>
      <c r="B4067" s="19">
        <f>'[2]NP Inflow data'!F4067</f>
        <v>26.1059911522308</v>
      </c>
      <c r="C4067" s="13">
        <f t="shared" si="133"/>
        <v>26.1059911522308</v>
      </c>
      <c r="F4067" s="16"/>
      <c r="G4067" s="16"/>
    </row>
    <row r="4068" spans="1:7">
      <c r="A4068">
        <v>974.65</v>
      </c>
      <c r="B4068" s="19">
        <f>'[2]NP Inflow data'!F4068</f>
        <v>26.135613627138198</v>
      </c>
      <c r="C4068" s="13">
        <f t="shared" si="133"/>
        <v>26.135613627138198</v>
      </c>
      <c r="F4068" s="16"/>
      <c r="G4068" s="16"/>
    </row>
    <row r="4069" spans="1:7">
      <c r="A4069">
        <v>974.66</v>
      </c>
      <c r="B4069" s="19">
        <f>'[2]NP Inflow data'!F4069</f>
        <v>26.165252089927701</v>
      </c>
      <c r="C4069" s="13">
        <f t="shared" si="133"/>
        <v>26.165252089927701</v>
      </c>
      <c r="F4069" s="16"/>
      <c r="G4069" s="16"/>
    </row>
    <row r="4070" spans="1:7">
      <c r="A4070">
        <v>974.67</v>
      </c>
      <c r="B4070" s="19">
        <f>'[2]NP Inflow data'!F4070</f>
        <v>26.194906581086201</v>
      </c>
      <c r="C4070" s="13">
        <f t="shared" si="133"/>
        <v>26.194906581086201</v>
      </c>
      <c r="F4070" s="16"/>
      <c r="G4070" s="16"/>
    </row>
    <row r="4071" spans="1:7">
      <c r="A4071">
        <v>974.68</v>
      </c>
      <c r="B4071" s="19">
        <f>'[2]NP Inflow data'!F4071</f>
        <v>26.224577141100401</v>
      </c>
      <c r="C4071" s="13">
        <f t="shared" si="133"/>
        <v>26.224577141100401</v>
      </c>
      <c r="F4071" s="16"/>
      <c r="G4071" s="16"/>
    </row>
    <row r="4072" spans="1:7">
      <c r="A4072">
        <v>974.69</v>
      </c>
      <c r="B4072" s="19">
        <f>'[2]NP Inflow data'!F4072</f>
        <v>26.254263810457299</v>
      </c>
      <c r="C4072" s="13">
        <f t="shared" si="133"/>
        <v>26.254263810457299</v>
      </c>
      <c r="F4072" s="16"/>
      <c r="G4072" s="16"/>
    </row>
    <row r="4073" spans="1:7">
      <c r="A4073">
        <v>974.7</v>
      </c>
      <c r="B4073" s="19">
        <f>'[2]NP Inflow data'!F4073</f>
        <v>26.2839666296431</v>
      </c>
      <c r="C4073" s="13">
        <f t="shared" si="133"/>
        <v>26.2839666296431</v>
      </c>
      <c r="F4073" s="16"/>
      <c r="G4073" s="16"/>
    </row>
    <row r="4074" spans="1:7">
      <c r="A4074">
        <v>974.71</v>
      </c>
      <c r="B4074" s="19">
        <f>'[2]NP Inflow data'!F4074</f>
        <v>26.313685639144701</v>
      </c>
      <c r="C4074" s="13">
        <f t="shared" si="133"/>
        <v>26.313685639144701</v>
      </c>
      <c r="F4074" s="16"/>
      <c r="G4074" s="16"/>
    </row>
    <row r="4075" spans="1:7">
      <c r="A4075">
        <v>974.72</v>
      </c>
      <c r="B4075" s="19">
        <f>'[2]NP Inflow data'!F4075</f>
        <v>26.343420879448999</v>
      </c>
      <c r="C4075" s="13">
        <f t="shared" si="133"/>
        <v>26.343420879448999</v>
      </c>
      <c r="F4075" s="16"/>
      <c r="G4075" s="16"/>
    </row>
    <row r="4076" spans="1:7">
      <c r="A4076">
        <v>974.73</v>
      </c>
      <c r="B4076" s="19">
        <f>'[2]NP Inflow data'!F4076</f>
        <v>26.373172391042701</v>
      </c>
      <c r="C4076" s="13">
        <f t="shared" si="133"/>
        <v>26.373172391042701</v>
      </c>
      <c r="F4076" s="16"/>
      <c r="G4076" s="16"/>
    </row>
    <row r="4077" spans="1:7">
      <c r="A4077">
        <v>974.74</v>
      </c>
      <c r="B4077" s="19">
        <f>'[2]NP Inflow data'!F4077</f>
        <v>26.402940214412499</v>
      </c>
      <c r="C4077" s="13">
        <f t="shared" si="133"/>
        <v>26.402940214412499</v>
      </c>
      <c r="F4077" s="16"/>
      <c r="G4077" s="16"/>
    </row>
    <row r="4078" spans="1:7">
      <c r="A4078">
        <v>974.75</v>
      </c>
      <c r="B4078" s="19">
        <f>'[2]NP Inflow data'!F4078</f>
        <v>26.432724390045099</v>
      </c>
      <c r="C4078" s="13">
        <f t="shared" si="133"/>
        <v>26.432724390045099</v>
      </c>
      <c r="F4078" s="16"/>
      <c r="G4078" s="16"/>
    </row>
    <row r="4079" spans="1:7">
      <c r="A4079">
        <v>974.76</v>
      </c>
      <c r="B4079" s="19">
        <f>'[2]NP Inflow data'!F4079</f>
        <v>26.462524958427402</v>
      </c>
      <c r="C4079" s="13">
        <f t="shared" si="133"/>
        <v>26.462524958427402</v>
      </c>
      <c r="F4079" s="16"/>
      <c r="G4079" s="16"/>
    </row>
    <row r="4080" spans="1:7">
      <c r="A4080">
        <v>974.77</v>
      </c>
      <c r="B4080" s="19">
        <f>'[2]NP Inflow data'!F4080</f>
        <v>26.492341960045898</v>
      </c>
      <c r="C4080" s="13">
        <f t="shared" si="133"/>
        <v>26.492341960045898</v>
      </c>
      <c r="F4080" s="16"/>
      <c r="G4080" s="16"/>
    </row>
    <row r="4081" spans="1:7">
      <c r="A4081">
        <v>974.78</v>
      </c>
      <c r="B4081" s="19">
        <f>'[2]NP Inflow data'!F4081</f>
        <v>26.522175435387599</v>
      </c>
      <c r="C4081" s="13">
        <f t="shared" si="133"/>
        <v>26.522175435387599</v>
      </c>
      <c r="F4081" s="16"/>
      <c r="G4081" s="16"/>
    </row>
    <row r="4082" spans="1:7">
      <c r="A4082">
        <v>974.79</v>
      </c>
      <c r="B4082" s="19">
        <f>'[2]NP Inflow data'!F4082</f>
        <v>26.552025424939</v>
      </c>
      <c r="C4082" s="13">
        <f t="shared" si="133"/>
        <v>26.552025424939</v>
      </c>
      <c r="F4082" s="16"/>
      <c r="G4082" s="16"/>
    </row>
    <row r="4083" spans="1:7">
      <c r="A4083">
        <v>974.8</v>
      </c>
      <c r="B4083" s="19">
        <f>'[2]NP Inflow data'!F4083</f>
        <v>26.581891969187001</v>
      </c>
      <c r="C4083" s="13">
        <f t="shared" si="133"/>
        <v>26.581891969187001</v>
      </c>
      <c r="F4083" s="16"/>
      <c r="G4083" s="16"/>
    </row>
    <row r="4084" spans="1:7">
      <c r="A4084">
        <v>974.81</v>
      </c>
      <c r="B4084" s="19">
        <f>'[2]NP Inflow data'!F4084</f>
        <v>26.6117751086183</v>
      </c>
      <c r="C4084" s="13">
        <f t="shared" si="133"/>
        <v>26.6117751086183</v>
      </c>
      <c r="F4084" s="16"/>
      <c r="G4084" s="16"/>
    </row>
    <row r="4085" spans="1:7">
      <c r="A4085">
        <v>974.82</v>
      </c>
      <c r="B4085" s="19">
        <f>'[2]NP Inflow data'!F4085</f>
        <v>26.64167488372</v>
      </c>
      <c r="C4085" s="13">
        <f t="shared" si="133"/>
        <v>26.64167488372</v>
      </c>
      <c r="F4085" s="16"/>
      <c r="G4085" s="16"/>
    </row>
    <row r="4086" spans="1:7">
      <c r="A4086">
        <v>974.83</v>
      </c>
      <c r="B4086" s="19">
        <f>'[2]NP Inflow data'!F4086</f>
        <v>26.6715913349781</v>
      </c>
      <c r="C4086" s="13">
        <f t="shared" si="133"/>
        <v>26.6715913349781</v>
      </c>
      <c r="F4086" s="16"/>
      <c r="G4086" s="16"/>
    </row>
    <row r="4087" spans="1:7">
      <c r="A4087">
        <v>974.84</v>
      </c>
      <c r="B4087" s="19">
        <f>'[2]NP Inflow data'!F4087</f>
        <v>26.7015245028796</v>
      </c>
      <c r="C4087" s="13">
        <f t="shared" si="133"/>
        <v>26.7015245028796</v>
      </c>
      <c r="F4087" s="16"/>
      <c r="G4087" s="16"/>
    </row>
    <row r="4088" spans="1:7">
      <c r="A4088">
        <v>974.85</v>
      </c>
      <c r="B4088" s="19">
        <f>'[2]NP Inflow data'!F4088</f>
        <v>26.7314744279115</v>
      </c>
      <c r="C4088" s="13">
        <f t="shared" si="133"/>
        <v>26.7314744279115</v>
      </c>
      <c r="F4088" s="16"/>
      <c r="G4088" s="16"/>
    </row>
    <row r="4089" spans="1:7">
      <c r="A4089">
        <v>974.86</v>
      </c>
      <c r="B4089" s="19">
        <f>'[2]NP Inflow data'!F4089</f>
        <v>26.761441150560199</v>
      </c>
      <c r="C4089" s="13">
        <f t="shared" si="133"/>
        <v>26.761441150560199</v>
      </c>
      <c r="F4089" s="16"/>
      <c r="G4089" s="16"/>
    </row>
    <row r="4090" spans="1:7">
      <c r="A4090">
        <v>974.87</v>
      </c>
      <c r="B4090" s="19">
        <f>'[2]NP Inflow data'!F4090</f>
        <v>26.7914247113128</v>
      </c>
      <c r="C4090" s="13">
        <f t="shared" si="133"/>
        <v>26.7914247113128</v>
      </c>
      <c r="F4090" s="16"/>
      <c r="G4090" s="16"/>
    </row>
    <row r="4091" spans="1:7">
      <c r="A4091">
        <v>974.88</v>
      </c>
      <c r="B4091" s="19">
        <f>'[2]NP Inflow data'!F4091</f>
        <v>26.821425150655699</v>
      </c>
      <c r="C4091" s="13">
        <f t="shared" si="133"/>
        <v>26.821425150655699</v>
      </c>
      <c r="F4091" s="16"/>
      <c r="G4091" s="16"/>
    </row>
    <row r="4092" spans="1:7">
      <c r="A4092">
        <v>974.89</v>
      </c>
      <c r="B4092" s="19">
        <f>'[2]NP Inflow data'!F4092</f>
        <v>26.851442509075898</v>
      </c>
      <c r="C4092" s="13">
        <f t="shared" si="133"/>
        <v>26.851442509075898</v>
      </c>
      <c r="F4092" s="16"/>
      <c r="G4092" s="16"/>
    </row>
    <row r="4093" spans="1:7">
      <c r="A4093">
        <v>974.9</v>
      </c>
      <c r="B4093" s="19">
        <f>'[2]NP Inflow data'!F4093</f>
        <v>26.881476827059998</v>
      </c>
      <c r="C4093" s="13">
        <f t="shared" si="133"/>
        <v>26.881476827059998</v>
      </c>
      <c r="F4093" s="16"/>
      <c r="G4093" s="16"/>
    </row>
    <row r="4094" spans="1:7">
      <c r="A4094">
        <v>974.91</v>
      </c>
      <c r="B4094" s="19">
        <f>'[2]NP Inflow data'!F4094</f>
        <v>26.911528145094699</v>
      </c>
      <c r="C4094" s="13">
        <f t="shared" si="133"/>
        <v>26.911528145094699</v>
      </c>
      <c r="F4094" s="16"/>
      <c r="G4094" s="16"/>
    </row>
    <row r="4095" spans="1:7">
      <c r="A4095">
        <v>974.92</v>
      </c>
      <c r="B4095" s="19">
        <f>'[2]NP Inflow data'!F4095</f>
        <v>26.941596503666901</v>
      </c>
      <c r="C4095" s="13">
        <f t="shared" si="133"/>
        <v>26.941596503666901</v>
      </c>
      <c r="F4095" s="16"/>
      <c r="G4095" s="16"/>
    </row>
    <row r="4096" spans="1:7">
      <c r="A4096">
        <v>974.93</v>
      </c>
      <c r="B4096" s="19">
        <f>'[2]NP Inflow data'!F4096</f>
        <v>26.971681943263199</v>
      </c>
      <c r="C4096" s="13">
        <f t="shared" si="133"/>
        <v>26.971681943263199</v>
      </c>
      <c r="F4096" s="16"/>
      <c r="G4096" s="16"/>
    </row>
    <row r="4097" spans="1:7">
      <c r="A4097">
        <v>974.94</v>
      </c>
      <c r="B4097" s="19">
        <f>'[2]NP Inflow data'!F4097</f>
        <v>27.0017845043708</v>
      </c>
      <c r="C4097" s="13">
        <f t="shared" si="133"/>
        <v>27.0017845043708</v>
      </c>
      <c r="F4097" s="16"/>
      <c r="G4097" s="16"/>
    </row>
    <row r="4098" spans="1:7">
      <c r="A4098">
        <v>974.95</v>
      </c>
      <c r="B4098" s="19">
        <f>'[2]NP Inflow data'!F4098</f>
        <v>27.0319042274756</v>
      </c>
      <c r="C4098" s="13">
        <f t="shared" si="133"/>
        <v>27.0319042274756</v>
      </c>
      <c r="F4098" s="16"/>
      <c r="G4098" s="16"/>
    </row>
    <row r="4099" spans="1:7">
      <c r="A4099">
        <v>974.96</v>
      </c>
      <c r="B4099" s="19">
        <f>'[2]NP Inflow data'!F4099</f>
        <v>27.062041153064801</v>
      </c>
      <c r="C4099" s="13">
        <f t="shared" si="133"/>
        <v>27.062041153064801</v>
      </c>
      <c r="F4099" s="16"/>
      <c r="G4099" s="16"/>
    </row>
    <row r="4100" spans="1:7">
      <c r="A4100">
        <v>974.97</v>
      </c>
      <c r="B4100" s="19">
        <f>'[2]NP Inflow data'!F4100</f>
        <v>27.092195321625098</v>
      </c>
      <c r="C4100" s="13">
        <f t="shared" si="133"/>
        <v>27.092195321625098</v>
      </c>
      <c r="F4100" s="16"/>
      <c r="G4100" s="16"/>
    </row>
    <row r="4101" spans="1:7">
      <c r="A4101">
        <v>974.98</v>
      </c>
      <c r="B4101" s="19">
        <f>'[2]NP Inflow data'!F4101</f>
        <v>27.1223667736433</v>
      </c>
      <c r="C4101" s="13">
        <f t="shared" si="133"/>
        <v>27.1223667736433</v>
      </c>
      <c r="F4101" s="16"/>
      <c r="G4101" s="16"/>
    </row>
    <row r="4102" spans="1:7">
      <c r="A4102">
        <v>974.99</v>
      </c>
      <c r="B4102" s="19">
        <f>'[2]NP Inflow data'!F4102</f>
        <v>27.152555549605999</v>
      </c>
      <c r="C4102" s="13">
        <f t="shared" ref="C4102:C4165" si="134">B4102-$B$24</f>
        <v>27.152555549605999</v>
      </c>
      <c r="F4102" s="16"/>
      <c r="G4102" s="16"/>
    </row>
    <row r="4103" spans="1:7">
      <c r="A4103">
        <v>975</v>
      </c>
      <c r="B4103" s="19">
        <f>'[2]NP Inflow data'!F4103</f>
        <v>27.18276169</v>
      </c>
      <c r="C4103" s="13">
        <f t="shared" si="134"/>
        <v>27.18276169</v>
      </c>
      <c r="F4103" s="16"/>
      <c r="G4103" s="16"/>
    </row>
    <row r="4104" spans="1:7">
      <c r="A4104">
        <v>975.01</v>
      </c>
      <c r="B4104" s="19">
        <f>'[2]NP Inflow data'!F4104</f>
        <v>27.212985225891899</v>
      </c>
      <c r="C4104" s="13">
        <f t="shared" si="134"/>
        <v>27.212985225891899</v>
      </c>
      <c r="F4104" s="16"/>
      <c r="G4104" s="16"/>
    </row>
    <row r="4105" spans="1:7">
      <c r="A4105">
        <v>975.02</v>
      </c>
      <c r="B4105" s="19">
        <f>'[2]NP Inflow data'!F4105</f>
        <v>27.243226150667301</v>
      </c>
      <c r="C4105" s="13">
        <f t="shared" si="134"/>
        <v>27.243226150667301</v>
      </c>
      <c r="F4105" s="16"/>
      <c r="G4105" s="16"/>
    </row>
    <row r="4106" spans="1:7">
      <c r="A4106">
        <v>975.03</v>
      </c>
      <c r="B4106" s="19">
        <f>'[2]NP Inflow data'!F4106</f>
        <v>27.2734844482917</v>
      </c>
      <c r="C4106" s="13">
        <f t="shared" si="134"/>
        <v>27.2734844482917</v>
      </c>
      <c r="F4106" s="16"/>
      <c r="G4106" s="16"/>
    </row>
    <row r="4107" spans="1:7">
      <c r="A4107">
        <v>975.04</v>
      </c>
      <c r="B4107" s="19">
        <f>'[2]NP Inflow data'!F4107</f>
        <v>27.3037601027306</v>
      </c>
      <c r="C4107" s="13">
        <f t="shared" si="134"/>
        <v>27.3037601027306</v>
      </c>
      <c r="F4107" s="16"/>
      <c r="G4107" s="16"/>
    </row>
    <row r="4108" spans="1:7">
      <c r="A4108">
        <v>975.05</v>
      </c>
      <c r="B4108" s="19">
        <f>'[2]NP Inflow data'!F4108</f>
        <v>27.3340530979495</v>
      </c>
      <c r="C4108" s="13">
        <f t="shared" si="134"/>
        <v>27.3340530979495</v>
      </c>
      <c r="F4108" s="16"/>
      <c r="G4108" s="16"/>
    </row>
    <row r="4109" spans="1:7">
      <c r="A4109">
        <v>975.06</v>
      </c>
      <c r="B4109" s="19">
        <f>'[2]NP Inflow data'!F4109</f>
        <v>27.3643634179138</v>
      </c>
      <c r="C4109" s="13">
        <f t="shared" si="134"/>
        <v>27.3643634179138</v>
      </c>
      <c r="F4109" s="16"/>
      <c r="G4109" s="16"/>
    </row>
    <row r="4110" spans="1:7">
      <c r="A4110">
        <v>975.07</v>
      </c>
      <c r="B4110" s="19">
        <f>'[2]NP Inflow data'!F4110</f>
        <v>27.394691046589301</v>
      </c>
      <c r="C4110" s="13">
        <f t="shared" si="134"/>
        <v>27.394691046589301</v>
      </c>
      <c r="F4110" s="16"/>
      <c r="G4110" s="16"/>
    </row>
    <row r="4111" spans="1:7">
      <c r="A4111">
        <v>975.08</v>
      </c>
      <c r="B4111" s="19">
        <f>'[2]NP Inflow data'!F4111</f>
        <v>27.4250359679409</v>
      </c>
      <c r="C4111" s="13">
        <f t="shared" si="134"/>
        <v>27.4250359679409</v>
      </c>
      <c r="F4111" s="16"/>
      <c r="G4111" s="16"/>
    </row>
    <row r="4112" spans="1:7">
      <c r="A4112">
        <v>975.09</v>
      </c>
      <c r="B4112" s="19">
        <f>'[2]NP Inflow data'!F4112</f>
        <v>27.455398165934302</v>
      </c>
      <c r="C4112" s="13">
        <f t="shared" si="134"/>
        <v>27.455398165934302</v>
      </c>
      <c r="F4112" s="16"/>
      <c r="G4112" s="16"/>
    </row>
    <row r="4113" spans="1:7">
      <c r="A4113">
        <v>975.1</v>
      </c>
      <c r="B4113" s="19">
        <f>'[2]NP Inflow data'!F4113</f>
        <v>27.4857776245351</v>
      </c>
      <c r="C4113" s="13">
        <f t="shared" si="134"/>
        <v>27.4857776245351</v>
      </c>
      <c r="F4113" s="16"/>
      <c r="G4113" s="16"/>
    </row>
    <row r="4114" spans="1:7">
      <c r="A4114">
        <v>975.11</v>
      </c>
      <c r="B4114" s="19">
        <f>'[2]NP Inflow data'!F4114</f>
        <v>27.516174327708601</v>
      </c>
      <c r="C4114" s="13">
        <f t="shared" si="134"/>
        <v>27.516174327708601</v>
      </c>
      <c r="F4114" s="16"/>
      <c r="G4114" s="16"/>
    </row>
    <row r="4115" spans="1:7">
      <c r="A4115">
        <v>975.12</v>
      </c>
      <c r="B4115" s="19">
        <f>'[2]NP Inflow data'!F4115</f>
        <v>27.546588259420499</v>
      </c>
      <c r="C4115" s="13">
        <f t="shared" si="134"/>
        <v>27.546588259420499</v>
      </c>
      <c r="F4115" s="16"/>
      <c r="G4115" s="16"/>
    </row>
    <row r="4116" spans="1:7">
      <c r="A4116">
        <v>975.13</v>
      </c>
      <c r="B4116" s="19">
        <f>'[2]NP Inflow data'!F4116</f>
        <v>27.5770194036361</v>
      </c>
      <c r="C4116" s="13">
        <f t="shared" si="134"/>
        <v>27.5770194036361</v>
      </c>
      <c r="F4116" s="16"/>
      <c r="G4116" s="16"/>
    </row>
    <row r="4117" spans="1:7">
      <c r="A4117">
        <v>975.14</v>
      </c>
      <c r="B4117" s="19">
        <f>'[2]NP Inflow data'!F4117</f>
        <v>27.607467744320999</v>
      </c>
      <c r="C4117" s="13">
        <f t="shared" si="134"/>
        <v>27.607467744320999</v>
      </c>
      <c r="F4117" s="16"/>
      <c r="G4117" s="16"/>
    </row>
    <row r="4118" spans="1:7">
      <c r="A4118">
        <v>975.15</v>
      </c>
      <c r="B4118" s="19">
        <f>'[2]NP Inflow data'!F4118</f>
        <v>27.637933265440498</v>
      </c>
      <c r="C4118" s="13">
        <f t="shared" si="134"/>
        <v>27.637933265440498</v>
      </c>
      <c r="F4118" s="16"/>
      <c r="G4118" s="16"/>
    </row>
    <row r="4119" spans="1:7">
      <c r="A4119">
        <v>975.16</v>
      </c>
      <c r="B4119" s="19">
        <f>'[2]NP Inflow data'!F4119</f>
        <v>27.668415950960199</v>
      </c>
      <c r="C4119" s="13">
        <f t="shared" si="134"/>
        <v>27.668415950960199</v>
      </c>
      <c r="F4119" s="16"/>
      <c r="G4119" s="16"/>
    </row>
    <row r="4120" spans="1:7">
      <c r="A4120">
        <v>975.17</v>
      </c>
      <c r="B4120" s="19">
        <f>'[2]NP Inflow data'!F4120</f>
        <v>27.6989157848456</v>
      </c>
      <c r="C4120" s="13">
        <f t="shared" si="134"/>
        <v>27.6989157848456</v>
      </c>
      <c r="F4120" s="16"/>
      <c r="G4120" s="16"/>
    </row>
    <row r="4121" spans="1:7">
      <c r="A4121">
        <v>975.18</v>
      </c>
      <c r="B4121" s="19">
        <f>'[2]NP Inflow data'!F4121</f>
        <v>27.729432751062198</v>
      </c>
      <c r="C4121" s="13">
        <f t="shared" si="134"/>
        <v>27.729432751062198</v>
      </c>
      <c r="F4121" s="16"/>
      <c r="G4121" s="16"/>
    </row>
    <row r="4122" spans="1:7">
      <c r="A4122">
        <v>975.19</v>
      </c>
      <c r="B4122" s="19">
        <f>'[2]NP Inflow data'!F4122</f>
        <v>27.7599668335756</v>
      </c>
      <c r="C4122" s="13">
        <f t="shared" si="134"/>
        <v>27.7599668335756</v>
      </c>
      <c r="F4122" s="16"/>
      <c r="G4122" s="16"/>
    </row>
    <row r="4123" spans="1:7">
      <c r="A4123">
        <v>975.2</v>
      </c>
      <c r="B4123" s="19">
        <f>'[2]NP Inflow data'!F4123</f>
        <v>27.790518016350902</v>
      </c>
      <c r="C4123" s="13">
        <f t="shared" si="134"/>
        <v>27.790518016350902</v>
      </c>
      <c r="F4123" s="16"/>
      <c r="G4123" s="16"/>
    </row>
    <row r="4124" spans="1:7">
      <c r="A4124">
        <v>975.21</v>
      </c>
      <c r="B4124" s="19">
        <f>'[2]NP Inflow data'!F4124</f>
        <v>27.821086283353601</v>
      </c>
      <c r="C4124" s="13">
        <f t="shared" si="134"/>
        <v>27.821086283353601</v>
      </c>
      <c r="F4124" s="16"/>
      <c r="G4124" s="16"/>
    </row>
    <row r="4125" spans="1:7">
      <c r="A4125">
        <v>975.22</v>
      </c>
      <c r="B4125" s="19">
        <f>'[2]NP Inflow data'!F4125</f>
        <v>27.851671618549499</v>
      </c>
      <c r="C4125" s="13">
        <f t="shared" si="134"/>
        <v>27.851671618549499</v>
      </c>
      <c r="F4125" s="16"/>
      <c r="G4125" s="16"/>
    </row>
    <row r="4126" spans="1:7">
      <c r="A4126">
        <v>975.23</v>
      </c>
      <c r="B4126" s="19">
        <f>'[2]NP Inflow data'!F4126</f>
        <v>27.882274005903799</v>
      </c>
      <c r="C4126" s="13">
        <f t="shared" si="134"/>
        <v>27.882274005903799</v>
      </c>
      <c r="F4126" s="16"/>
      <c r="G4126" s="16"/>
    </row>
    <row r="4127" spans="1:7">
      <c r="A4127">
        <v>975.24</v>
      </c>
      <c r="B4127" s="19">
        <f>'[2]NP Inflow data'!F4127</f>
        <v>27.912893429382098</v>
      </c>
      <c r="C4127" s="13">
        <f t="shared" si="134"/>
        <v>27.912893429382098</v>
      </c>
      <c r="F4127" s="16"/>
      <c r="G4127" s="16"/>
    </row>
    <row r="4128" spans="1:7">
      <c r="A4128">
        <v>975.25</v>
      </c>
      <c r="B4128" s="19">
        <f>'[2]NP Inflow data'!F4128</f>
        <v>27.943529872949899</v>
      </c>
      <c r="C4128" s="13">
        <f t="shared" si="134"/>
        <v>27.943529872949899</v>
      </c>
      <c r="F4128" s="16"/>
      <c r="G4128" s="16"/>
    </row>
    <row r="4129" spans="1:7">
      <c r="A4129">
        <v>975.26</v>
      </c>
      <c r="B4129" s="19">
        <f>'[2]NP Inflow data'!F4129</f>
        <v>27.9741833205725</v>
      </c>
      <c r="C4129" s="13">
        <f t="shared" si="134"/>
        <v>27.9741833205725</v>
      </c>
      <c r="F4129" s="16"/>
      <c r="G4129" s="16"/>
    </row>
    <row r="4130" spans="1:7">
      <c r="A4130">
        <v>975.27</v>
      </c>
      <c r="B4130" s="19">
        <f>'[2]NP Inflow data'!F4130</f>
        <v>28.004853756215699</v>
      </c>
      <c r="C4130" s="13">
        <f t="shared" si="134"/>
        <v>28.004853756215699</v>
      </c>
      <c r="F4130" s="16"/>
      <c r="G4130" s="16"/>
    </row>
    <row r="4131" spans="1:7">
      <c r="A4131">
        <v>975.28</v>
      </c>
      <c r="B4131" s="19">
        <f>'[2]NP Inflow data'!F4131</f>
        <v>28.035541163844702</v>
      </c>
      <c r="C4131" s="13">
        <f t="shared" si="134"/>
        <v>28.035541163844702</v>
      </c>
      <c r="F4131" s="16"/>
      <c r="G4131" s="16"/>
    </row>
    <row r="4132" spans="1:7">
      <c r="A4132">
        <v>975.29</v>
      </c>
      <c r="B4132" s="19">
        <f>'[2]NP Inflow data'!F4132</f>
        <v>28.066245527425</v>
      </c>
      <c r="C4132" s="13">
        <f t="shared" si="134"/>
        <v>28.066245527425</v>
      </c>
      <c r="F4132" s="16"/>
      <c r="G4132" s="16"/>
    </row>
    <row r="4133" spans="1:7">
      <c r="A4133">
        <v>975.3</v>
      </c>
      <c r="B4133" s="19">
        <f>'[2]NP Inflow data'!F4133</f>
        <v>28.096966830922199</v>
      </c>
      <c r="C4133" s="13">
        <f t="shared" si="134"/>
        <v>28.096966830922199</v>
      </c>
      <c r="F4133" s="16"/>
      <c r="G4133" s="16"/>
    </row>
    <row r="4134" spans="1:7">
      <c r="A4134">
        <v>975.31</v>
      </c>
      <c r="B4134" s="19">
        <f>'[2]NP Inflow data'!F4134</f>
        <v>28.1277050583017</v>
      </c>
      <c r="C4134" s="13">
        <f t="shared" si="134"/>
        <v>28.1277050583017</v>
      </c>
      <c r="F4134" s="16"/>
      <c r="G4134" s="16"/>
    </row>
    <row r="4135" spans="1:7">
      <c r="A4135">
        <v>975.32</v>
      </c>
      <c r="B4135" s="19">
        <f>'[2]NP Inflow data'!F4135</f>
        <v>28.158460193529301</v>
      </c>
      <c r="C4135" s="13">
        <f t="shared" si="134"/>
        <v>28.158460193529301</v>
      </c>
      <c r="F4135" s="16"/>
      <c r="G4135" s="16"/>
    </row>
    <row r="4136" spans="1:7">
      <c r="A4136">
        <v>975.33</v>
      </c>
      <c r="B4136" s="19">
        <f>'[2]NP Inflow data'!F4136</f>
        <v>28.189232220569899</v>
      </c>
      <c r="C4136" s="13">
        <f t="shared" si="134"/>
        <v>28.189232220569899</v>
      </c>
      <c r="F4136" s="16"/>
      <c r="G4136" s="16"/>
    </row>
    <row r="4137" spans="1:7">
      <c r="A4137">
        <v>975.34</v>
      </c>
      <c r="B4137" s="19">
        <f>'[2]NP Inflow data'!F4137</f>
        <v>28.220021123389198</v>
      </c>
      <c r="C4137" s="13">
        <f t="shared" si="134"/>
        <v>28.220021123389198</v>
      </c>
      <c r="F4137" s="16"/>
      <c r="G4137" s="16"/>
    </row>
    <row r="4138" spans="1:7">
      <c r="A4138">
        <v>975.35</v>
      </c>
      <c r="B4138" s="19">
        <f>'[2]NP Inflow data'!F4138</f>
        <v>28.250826885952598</v>
      </c>
      <c r="C4138" s="13">
        <f t="shared" si="134"/>
        <v>28.250826885952598</v>
      </c>
      <c r="F4138" s="16"/>
      <c r="G4138" s="16"/>
    </row>
    <row r="4139" spans="1:7">
      <c r="A4139">
        <v>975.36</v>
      </c>
      <c r="B4139" s="19">
        <f>'[2]NP Inflow data'!F4139</f>
        <v>28.281649492225799</v>
      </c>
      <c r="C4139" s="13">
        <f t="shared" si="134"/>
        <v>28.281649492225799</v>
      </c>
      <c r="F4139" s="16"/>
      <c r="G4139" s="16"/>
    </row>
    <row r="4140" spans="1:7">
      <c r="A4140">
        <v>975.37</v>
      </c>
      <c r="B4140" s="19">
        <f>'[2]NP Inflow data'!F4140</f>
        <v>28.312488926174201</v>
      </c>
      <c r="C4140" s="13">
        <f t="shared" si="134"/>
        <v>28.312488926174201</v>
      </c>
      <c r="F4140" s="16"/>
      <c r="G4140" s="16"/>
    </row>
    <row r="4141" spans="1:7">
      <c r="A4141">
        <v>975.38</v>
      </c>
      <c r="B4141" s="19">
        <f>'[2]NP Inflow data'!F4141</f>
        <v>28.343345171763101</v>
      </c>
      <c r="C4141" s="13">
        <f t="shared" si="134"/>
        <v>28.343345171763101</v>
      </c>
      <c r="F4141" s="16"/>
      <c r="G4141" s="16"/>
    </row>
    <row r="4142" spans="1:7">
      <c r="A4142">
        <v>975.39</v>
      </c>
      <c r="B4142" s="19">
        <f>'[2]NP Inflow data'!F4142</f>
        <v>28.374218212958201</v>
      </c>
      <c r="C4142" s="13">
        <f t="shared" si="134"/>
        <v>28.374218212958201</v>
      </c>
      <c r="F4142" s="16"/>
      <c r="G4142" s="16"/>
    </row>
    <row r="4143" spans="1:7">
      <c r="A4143">
        <v>975.4</v>
      </c>
      <c r="B4143" s="19">
        <f>'[2]NP Inflow data'!F4143</f>
        <v>28.4051080337249</v>
      </c>
      <c r="C4143" s="13">
        <f t="shared" si="134"/>
        <v>28.4051080337249</v>
      </c>
      <c r="F4143" s="16"/>
      <c r="G4143" s="16"/>
    </row>
    <row r="4144" spans="1:7">
      <c r="A4144">
        <v>975.41</v>
      </c>
      <c r="B4144" s="19">
        <f>'[2]NP Inflow data'!F4144</f>
        <v>28.436014618028601</v>
      </c>
      <c r="C4144" s="13">
        <f t="shared" si="134"/>
        <v>28.436014618028601</v>
      </c>
      <c r="F4144" s="16"/>
      <c r="G4144" s="16"/>
    </row>
    <row r="4145" spans="1:7">
      <c r="A4145">
        <v>975.42</v>
      </c>
      <c r="B4145" s="19">
        <f>'[2]NP Inflow data'!F4145</f>
        <v>28.4669379498349</v>
      </c>
      <c r="C4145" s="13">
        <f t="shared" si="134"/>
        <v>28.4669379498349</v>
      </c>
      <c r="F4145" s="16"/>
      <c r="G4145" s="16"/>
    </row>
    <row r="4146" spans="1:7">
      <c r="A4146">
        <v>975.43</v>
      </c>
      <c r="B4146" s="19">
        <f>'[2]NP Inflow data'!F4146</f>
        <v>28.497878013109201</v>
      </c>
      <c r="C4146" s="13">
        <f t="shared" si="134"/>
        <v>28.497878013109201</v>
      </c>
      <c r="F4146" s="16"/>
      <c r="G4146" s="16"/>
    </row>
    <row r="4147" spans="1:7">
      <c r="A4147">
        <v>975.44</v>
      </c>
      <c r="B4147" s="19">
        <f>'[2]NP Inflow data'!F4147</f>
        <v>28.5288347918173</v>
      </c>
      <c r="C4147" s="13">
        <f t="shared" si="134"/>
        <v>28.5288347918173</v>
      </c>
      <c r="F4147" s="16"/>
      <c r="G4147" s="16"/>
    </row>
    <row r="4148" spans="1:7">
      <c r="A4148">
        <v>975.45</v>
      </c>
      <c r="B4148" s="19">
        <f>'[2]NP Inflow data'!F4148</f>
        <v>28.559808269924002</v>
      </c>
      <c r="C4148" s="13">
        <f t="shared" si="134"/>
        <v>28.559808269924002</v>
      </c>
      <c r="F4148" s="16"/>
      <c r="G4148" s="16"/>
    </row>
    <row r="4149" spans="1:7">
      <c r="A4149">
        <v>975.46</v>
      </c>
      <c r="B4149" s="19">
        <f>'[2]NP Inflow data'!F4149</f>
        <v>28.5907984313952</v>
      </c>
      <c r="C4149" s="13">
        <f t="shared" si="134"/>
        <v>28.5907984313952</v>
      </c>
      <c r="F4149" s="16"/>
      <c r="G4149" s="16"/>
    </row>
    <row r="4150" spans="1:7">
      <c r="A4150">
        <v>975.47</v>
      </c>
      <c r="B4150" s="19">
        <f>'[2]NP Inflow data'!F4150</f>
        <v>28.6218052601963</v>
      </c>
      <c r="C4150" s="13">
        <f t="shared" si="134"/>
        <v>28.6218052601963</v>
      </c>
      <c r="F4150" s="16"/>
      <c r="G4150" s="16"/>
    </row>
    <row r="4151" spans="1:7">
      <c r="A4151">
        <v>975.48</v>
      </c>
      <c r="B4151" s="19">
        <f>'[2]NP Inflow data'!F4151</f>
        <v>28.652828740292801</v>
      </c>
      <c r="C4151" s="13">
        <f t="shared" si="134"/>
        <v>28.652828740292801</v>
      </c>
      <c r="F4151" s="16"/>
      <c r="G4151" s="16"/>
    </row>
    <row r="4152" spans="1:7">
      <c r="A4152">
        <v>975.49</v>
      </c>
      <c r="B4152" s="19">
        <f>'[2]NP Inflow data'!F4152</f>
        <v>28.6838688556501</v>
      </c>
      <c r="C4152" s="13">
        <f t="shared" si="134"/>
        <v>28.6838688556501</v>
      </c>
      <c r="F4152" s="16"/>
      <c r="G4152" s="16"/>
    </row>
    <row r="4153" spans="1:7">
      <c r="A4153">
        <v>975.5</v>
      </c>
      <c r="B4153" s="19">
        <f>'[2]NP Inflow data'!F4153</f>
        <v>28.714925590233801</v>
      </c>
      <c r="C4153" s="13">
        <f t="shared" si="134"/>
        <v>28.714925590233801</v>
      </c>
      <c r="F4153" s="16"/>
      <c r="G4153" s="16"/>
    </row>
    <row r="4154" spans="1:7">
      <c r="A4154">
        <v>975.51</v>
      </c>
      <c r="B4154" s="19">
        <f>'[2]NP Inflow data'!F4154</f>
        <v>28.7459989280092</v>
      </c>
      <c r="C4154" s="13">
        <f t="shared" si="134"/>
        <v>28.7459989280092</v>
      </c>
      <c r="F4154" s="16"/>
      <c r="G4154" s="16"/>
    </row>
    <row r="4155" spans="1:7">
      <c r="A4155">
        <v>975.52</v>
      </c>
      <c r="B4155" s="19">
        <f>'[2]NP Inflow data'!F4155</f>
        <v>28.777088852942001</v>
      </c>
      <c r="C4155" s="13">
        <f t="shared" si="134"/>
        <v>28.777088852942001</v>
      </c>
      <c r="F4155" s="16"/>
      <c r="G4155" s="16"/>
    </row>
    <row r="4156" spans="1:7">
      <c r="A4156">
        <v>975.53</v>
      </c>
      <c r="B4156" s="19">
        <f>'[2]NP Inflow data'!F4156</f>
        <v>28.808195348997501</v>
      </c>
      <c r="C4156" s="13">
        <f t="shared" si="134"/>
        <v>28.808195348997501</v>
      </c>
      <c r="F4156" s="16"/>
      <c r="G4156" s="16"/>
    </row>
    <row r="4157" spans="1:7">
      <c r="A4157">
        <v>975.54</v>
      </c>
      <c r="B4157" s="19">
        <f>'[2]NP Inflow data'!F4157</f>
        <v>28.839318400141298</v>
      </c>
      <c r="C4157" s="13">
        <f t="shared" si="134"/>
        <v>28.839318400141298</v>
      </c>
      <c r="F4157" s="16"/>
      <c r="G4157" s="16"/>
    </row>
    <row r="4158" spans="1:7">
      <c r="A4158">
        <v>975.55</v>
      </c>
      <c r="B4158" s="19">
        <f>'[2]NP Inflow data'!F4158</f>
        <v>28.870457990338799</v>
      </c>
      <c r="C4158" s="13">
        <f t="shared" si="134"/>
        <v>28.870457990338799</v>
      </c>
      <c r="F4158" s="16"/>
      <c r="G4158" s="16"/>
    </row>
    <row r="4159" spans="1:7">
      <c r="A4159">
        <v>975.56</v>
      </c>
      <c r="B4159" s="19">
        <f>'[2]NP Inflow data'!F4159</f>
        <v>28.901614103555499</v>
      </c>
      <c r="C4159" s="13">
        <f t="shared" si="134"/>
        <v>28.901614103555499</v>
      </c>
      <c r="F4159" s="16"/>
      <c r="G4159" s="16"/>
    </row>
    <row r="4160" spans="1:7">
      <c r="A4160">
        <v>975.57</v>
      </c>
      <c r="B4160" s="19">
        <f>'[2]NP Inflow data'!F4160</f>
        <v>28.9327867237572</v>
      </c>
      <c r="C4160" s="13">
        <f t="shared" si="134"/>
        <v>28.9327867237572</v>
      </c>
      <c r="F4160" s="16"/>
      <c r="G4160" s="16"/>
    </row>
    <row r="4161" spans="1:7">
      <c r="A4161">
        <v>975.58</v>
      </c>
      <c r="B4161" s="19">
        <f>'[2]NP Inflow data'!F4161</f>
        <v>28.963975834908599</v>
      </c>
      <c r="C4161" s="13">
        <f t="shared" si="134"/>
        <v>28.963975834908599</v>
      </c>
      <c r="F4161" s="16"/>
      <c r="G4161" s="16"/>
    </row>
    <row r="4162" spans="1:7">
      <c r="A4162">
        <v>975.59</v>
      </c>
      <c r="B4162" s="19">
        <f>'[2]NP Inflow data'!F4162</f>
        <v>28.995181420975701</v>
      </c>
      <c r="C4162" s="13">
        <f t="shared" si="134"/>
        <v>28.995181420975701</v>
      </c>
      <c r="F4162" s="16"/>
      <c r="G4162" s="16"/>
    </row>
    <row r="4163" spans="1:7">
      <c r="A4163">
        <v>975.6</v>
      </c>
      <c r="B4163" s="19">
        <f>'[2]NP Inflow data'!F4163</f>
        <v>29.026403465923899</v>
      </c>
      <c r="C4163" s="13">
        <f t="shared" si="134"/>
        <v>29.026403465923899</v>
      </c>
      <c r="F4163" s="16"/>
      <c r="G4163" s="16"/>
    </row>
    <row r="4164" spans="1:7">
      <c r="A4164">
        <v>975.61</v>
      </c>
      <c r="B4164" s="19">
        <f>'[2]NP Inflow data'!F4164</f>
        <v>29.057641953718701</v>
      </c>
      <c r="C4164" s="13">
        <f t="shared" si="134"/>
        <v>29.057641953718701</v>
      </c>
      <c r="F4164" s="16"/>
      <c r="G4164" s="16"/>
    </row>
    <row r="4165" spans="1:7">
      <c r="A4165">
        <v>975.62</v>
      </c>
      <c r="B4165" s="19">
        <f>'[2]NP Inflow data'!F4165</f>
        <v>29.088896868325399</v>
      </c>
      <c r="C4165" s="13">
        <f t="shared" si="134"/>
        <v>29.088896868325399</v>
      </c>
      <c r="F4165" s="16"/>
      <c r="G4165" s="16"/>
    </row>
    <row r="4166" spans="1:7">
      <c r="A4166">
        <v>975.63</v>
      </c>
      <c r="B4166" s="19">
        <f>'[2]NP Inflow data'!F4166</f>
        <v>29.120168193709699</v>
      </c>
      <c r="C4166" s="13">
        <f t="shared" ref="C4166:C4229" si="135">B4166-$B$24</f>
        <v>29.120168193709699</v>
      </c>
      <c r="F4166" s="16"/>
      <c r="G4166" s="16"/>
    </row>
    <row r="4167" spans="1:7">
      <c r="A4167">
        <v>975.64</v>
      </c>
      <c r="B4167" s="19">
        <f>'[2]NP Inflow data'!F4167</f>
        <v>29.151455913837001</v>
      </c>
      <c r="C4167" s="13">
        <f t="shared" si="135"/>
        <v>29.151455913837001</v>
      </c>
      <c r="F4167" s="16"/>
      <c r="G4167" s="16"/>
    </row>
    <row r="4168" spans="1:7">
      <c r="A4168">
        <v>975.65</v>
      </c>
      <c r="B4168" s="19">
        <f>'[2]NP Inflow data'!F4168</f>
        <v>29.182760012672802</v>
      </c>
      <c r="C4168" s="13">
        <f t="shared" si="135"/>
        <v>29.182760012672802</v>
      </c>
      <c r="F4168" s="16"/>
      <c r="G4168" s="16"/>
    </row>
    <row r="4169" spans="1:7">
      <c r="A4169">
        <v>975.66</v>
      </c>
      <c r="B4169" s="19">
        <f>'[2]NP Inflow data'!F4169</f>
        <v>29.214080474182499</v>
      </c>
      <c r="C4169" s="13">
        <f t="shared" si="135"/>
        <v>29.214080474182499</v>
      </c>
      <c r="F4169" s="16"/>
      <c r="G4169" s="16"/>
    </row>
    <row r="4170" spans="1:7">
      <c r="A4170">
        <v>975.67</v>
      </c>
      <c r="B4170" s="19">
        <f>'[2]NP Inflow data'!F4170</f>
        <v>29.245417282331601</v>
      </c>
      <c r="C4170" s="13">
        <f t="shared" si="135"/>
        <v>29.245417282331601</v>
      </c>
      <c r="F4170" s="16"/>
      <c r="G4170" s="16"/>
    </row>
    <row r="4171" spans="1:7">
      <c r="A4171">
        <v>975.68</v>
      </c>
      <c r="B4171" s="19">
        <f>'[2]NP Inflow data'!F4171</f>
        <v>29.276770421085601</v>
      </c>
      <c r="C4171" s="13">
        <f t="shared" si="135"/>
        <v>29.276770421085601</v>
      </c>
      <c r="F4171" s="16"/>
      <c r="G4171" s="16"/>
    </row>
    <row r="4172" spans="1:7">
      <c r="A4172">
        <v>975.69</v>
      </c>
      <c r="B4172" s="19">
        <f>'[2]NP Inflow data'!F4172</f>
        <v>29.308139874410301</v>
      </c>
      <c r="C4172" s="13">
        <f t="shared" si="135"/>
        <v>29.308139874410301</v>
      </c>
      <c r="F4172" s="16"/>
      <c r="G4172" s="16"/>
    </row>
    <row r="4173" spans="1:7">
      <c r="A4173">
        <v>975.7</v>
      </c>
      <c r="B4173" s="19">
        <f>'[2]NP Inflow data'!F4173</f>
        <v>29.3395256262705</v>
      </c>
      <c r="C4173" s="13">
        <f t="shared" si="135"/>
        <v>29.3395256262705</v>
      </c>
      <c r="F4173" s="16"/>
      <c r="G4173" s="16"/>
    </row>
    <row r="4174" spans="1:7">
      <c r="A4174">
        <v>975.71</v>
      </c>
      <c r="B4174" s="19">
        <f>'[2]NP Inflow data'!F4174</f>
        <v>29.370927660631999</v>
      </c>
      <c r="C4174" s="13">
        <f t="shared" si="135"/>
        <v>29.370927660631999</v>
      </c>
      <c r="F4174" s="16"/>
      <c r="G4174" s="16"/>
    </row>
    <row r="4175" spans="1:7">
      <c r="A4175">
        <v>975.72</v>
      </c>
      <c r="B4175" s="19">
        <f>'[2]NP Inflow data'!F4175</f>
        <v>29.402345961460298</v>
      </c>
      <c r="C4175" s="13">
        <f t="shared" si="135"/>
        <v>29.402345961460298</v>
      </c>
      <c r="F4175" s="16"/>
      <c r="G4175" s="16"/>
    </row>
    <row r="4176" spans="1:7">
      <c r="A4176">
        <v>975.73</v>
      </c>
      <c r="B4176" s="19">
        <f>'[2]NP Inflow data'!F4176</f>
        <v>29.433780512720901</v>
      </c>
      <c r="C4176" s="13">
        <f t="shared" si="135"/>
        <v>29.433780512720901</v>
      </c>
      <c r="F4176" s="16"/>
      <c r="G4176" s="16"/>
    </row>
    <row r="4177" spans="1:7">
      <c r="A4177">
        <v>975.74</v>
      </c>
      <c r="B4177" s="19">
        <f>'[2]NP Inflow data'!F4177</f>
        <v>29.465231298379202</v>
      </c>
      <c r="C4177" s="13">
        <f t="shared" si="135"/>
        <v>29.465231298379202</v>
      </c>
      <c r="F4177" s="16"/>
      <c r="G4177" s="16"/>
    </row>
    <row r="4178" spans="1:7">
      <c r="A4178">
        <v>975.75</v>
      </c>
      <c r="B4178" s="19">
        <f>'[2]NP Inflow data'!F4178</f>
        <v>29.496698302400802</v>
      </c>
      <c r="C4178" s="13">
        <f t="shared" si="135"/>
        <v>29.496698302400802</v>
      </c>
      <c r="F4178" s="16"/>
      <c r="G4178" s="16"/>
    </row>
    <row r="4179" spans="1:7">
      <c r="A4179">
        <v>975.76</v>
      </c>
      <c r="B4179" s="19">
        <f>'[2]NP Inflow data'!F4179</f>
        <v>29.528181508751</v>
      </c>
      <c r="C4179" s="13">
        <f t="shared" si="135"/>
        <v>29.528181508751</v>
      </c>
      <c r="F4179" s="16"/>
      <c r="G4179" s="16"/>
    </row>
    <row r="4180" spans="1:7">
      <c r="A4180">
        <v>975.77</v>
      </c>
      <c r="B4180" s="19">
        <f>'[2]NP Inflow data'!F4180</f>
        <v>29.559680901395399</v>
      </c>
      <c r="C4180" s="13">
        <f t="shared" si="135"/>
        <v>29.559680901395399</v>
      </c>
      <c r="F4180" s="16"/>
      <c r="G4180" s="16"/>
    </row>
    <row r="4181" spans="1:7">
      <c r="A4181">
        <v>975.78</v>
      </c>
      <c r="B4181" s="19">
        <f>'[2]NP Inflow data'!F4181</f>
        <v>29.591196464299401</v>
      </c>
      <c r="C4181" s="13">
        <f t="shared" si="135"/>
        <v>29.591196464299401</v>
      </c>
      <c r="F4181" s="16"/>
      <c r="G4181" s="16"/>
    </row>
    <row r="4182" spans="1:7">
      <c r="A4182">
        <v>975.79</v>
      </c>
      <c r="B4182" s="19">
        <f>'[2]NP Inflow data'!F4182</f>
        <v>29.622728181428599</v>
      </c>
      <c r="C4182" s="13">
        <f t="shared" si="135"/>
        <v>29.622728181428599</v>
      </c>
      <c r="F4182" s="16"/>
      <c r="G4182" s="16"/>
    </row>
    <row r="4183" spans="1:7">
      <c r="A4183">
        <v>975.8</v>
      </c>
      <c r="B4183" s="19">
        <f>'[2]NP Inflow data'!F4183</f>
        <v>29.6542760367483</v>
      </c>
      <c r="C4183" s="13">
        <f t="shared" si="135"/>
        <v>29.6542760367483</v>
      </c>
      <c r="F4183" s="16"/>
      <c r="G4183" s="16"/>
    </row>
    <row r="4184" spans="1:7">
      <c r="A4184">
        <v>975.81</v>
      </c>
      <c r="B4184" s="19">
        <f>'[2]NP Inflow data'!F4184</f>
        <v>29.685840014224102</v>
      </c>
      <c r="C4184" s="13">
        <f t="shared" si="135"/>
        <v>29.685840014224102</v>
      </c>
      <c r="F4184" s="16"/>
      <c r="G4184" s="16"/>
    </row>
    <row r="4185" spans="1:7">
      <c r="A4185">
        <v>975.82</v>
      </c>
      <c r="B4185" s="19">
        <f>'[2]NP Inflow data'!F4185</f>
        <v>29.717420097821901</v>
      </c>
      <c r="C4185" s="13">
        <f t="shared" si="135"/>
        <v>29.717420097821901</v>
      </c>
      <c r="F4185" s="16"/>
      <c r="G4185" s="16"/>
    </row>
    <row r="4186" spans="1:7">
      <c r="A4186">
        <v>975.83</v>
      </c>
      <c r="B4186" s="19">
        <f>'[2]NP Inflow data'!F4186</f>
        <v>29.7490162715062</v>
      </c>
      <c r="C4186" s="13">
        <f t="shared" si="135"/>
        <v>29.7490162715062</v>
      </c>
      <c r="F4186" s="16"/>
      <c r="G4186" s="16"/>
    </row>
    <row r="4187" spans="1:7">
      <c r="A4187">
        <v>975.84</v>
      </c>
      <c r="B4187" s="19">
        <f>'[2]NP Inflow data'!F4187</f>
        <v>29.780628519243098</v>
      </c>
      <c r="C4187" s="13">
        <f t="shared" si="135"/>
        <v>29.780628519243098</v>
      </c>
      <c r="F4187" s="16"/>
      <c r="G4187" s="16"/>
    </row>
    <row r="4188" spans="1:7">
      <c r="A4188">
        <v>975.85</v>
      </c>
      <c r="B4188" s="19">
        <f>'[2]NP Inflow data'!F4188</f>
        <v>29.812256824997899</v>
      </c>
      <c r="C4188" s="13">
        <f t="shared" si="135"/>
        <v>29.812256824997899</v>
      </c>
      <c r="F4188" s="16"/>
      <c r="G4188" s="16"/>
    </row>
    <row r="4189" spans="1:7">
      <c r="A4189">
        <v>975.86</v>
      </c>
      <c r="B4189" s="19">
        <f>'[2]NP Inflow data'!F4189</f>
        <v>29.843901172736199</v>
      </c>
      <c r="C4189" s="13">
        <f t="shared" si="135"/>
        <v>29.843901172736199</v>
      </c>
      <c r="F4189" s="16"/>
      <c r="G4189" s="16"/>
    </row>
    <row r="4190" spans="1:7">
      <c r="A4190">
        <v>975.87</v>
      </c>
      <c r="B4190" s="19">
        <f>'[2]NP Inflow data'!F4190</f>
        <v>29.875561546423398</v>
      </c>
      <c r="C4190" s="13">
        <f t="shared" si="135"/>
        <v>29.875561546423398</v>
      </c>
      <c r="F4190" s="16"/>
      <c r="G4190" s="16"/>
    </row>
    <row r="4191" spans="1:7">
      <c r="A4191">
        <v>975.88</v>
      </c>
      <c r="B4191" s="19">
        <f>'[2]NP Inflow data'!F4191</f>
        <v>29.907237930025001</v>
      </c>
      <c r="C4191" s="13">
        <f t="shared" si="135"/>
        <v>29.907237930025001</v>
      </c>
      <c r="F4191" s="16"/>
      <c r="G4191" s="16"/>
    </row>
    <row r="4192" spans="1:7">
      <c r="A4192">
        <v>975.89</v>
      </c>
      <c r="B4192" s="19">
        <f>'[2]NP Inflow data'!F4192</f>
        <v>29.9389303075064</v>
      </c>
      <c r="C4192" s="13">
        <f t="shared" si="135"/>
        <v>29.9389303075064</v>
      </c>
      <c r="F4192" s="16"/>
      <c r="G4192" s="16"/>
    </row>
    <row r="4193" spans="1:7">
      <c r="A4193">
        <v>975.9</v>
      </c>
      <c r="B4193" s="19">
        <f>'[2]NP Inflow data'!F4193</f>
        <v>29.970638662833199</v>
      </c>
      <c r="C4193" s="13">
        <f t="shared" si="135"/>
        <v>29.970638662833199</v>
      </c>
      <c r="F4193" s="16"/>
      <c r="G4193" s="16"/>
    </row>
    <row r="4194" spans="1:7">
      <c r="A4194">
        <v>975.91</v>
      </c>
      <c r="B4194" s="19">
        <f>'[2]NP Inflow data'!F4194</f>
        <v>30.002362979970801</v>
      </c>
      <c r="C4194" s="13">
        <f t="shared" si="135"/>
        <v>30.002362979970801</v>
      </c>
      <c r="F4194" s="16"/>
      <c r="G4194" s="16"/>
    </row>
    <row r="4195" spans="1:7">
      <c r="A4195">
        <v>975.92</v>
      </c>
      <c r="B4195" s="19">
        <f>'[2]NP Inflow data'!F4195</f>
        <v>30.0341032428848</v>
      </c>
      <c r="C4195" s="13">
        <f t="shared" si="135"/>
        <v>30.0341032428848</v>
      </c>
      <c r="F4195" s="16"/>
      <c r="G4195" s="16"/>
    </row>
    <row r="4196" spans="1:7">
      <c r="A4196">
        <v>975.93</v>
      </c>
      <c r="B4196" s="19">
        <f>'[2]NP Inflow data'!F4196</f>
        <v>30.0658594355404</v>
      </c>
      <c r="C4196" s="13">
        <f t="shared" si="135"/>
        <v>30.0658594355404</v>
      </c>
      <c r="F4196" s="16"/>
      <c r="G4196" s="16"/>
    </row>
    <row r="4197" spans="1:7">
      <c r="A4197">
        <v>975.94</v>
      </c>
      <c r="B4197" s="19">
        <f>'[2]NP Inflow data'!F4197</f>
        <v>30.097631541903699</v>
      </c>
      <c r="C4197" s="13">
        <f t="shared" si="135"/>
        <v>30.097631541903699</v>
      </c>
      <c r="F4197" s="16"/>
      <c r="G4197" s="16"/>
    </row>
    <row r="4198" spans="1:7">
      <c r="A4198">
        <v>975.95</v>
      </c>
      <c r="B4198" s="19">
        <f>'[2]NP Inflow data'!F4198</f>
        <v>30.129419545939399</v>
      </c>
      <c r="C4198" s="13">
        <f t="shared" si="135"/>
        <v>30.129419545939399</v>
      </c>
      <c r="F4198" s="16"/>
      <c r="G4198" s="16"/>
    </row>
    <row r="4199" spans="1:7">
      <c r="A4199">
        <v>975.96</v>
      </c>
      <c r="B4199" s="19">
        <f>'[2]NP Inflow data'!F4199</f>
        <v>30.161223431613202</v>
      </c>
      <c r="C4199" s="13">
        <f t="shared" si="135"/>
        <v>30.161223431613202</v>
      </c>
      <c r="F4199" s="16"/>
      <c r="G4199" s="16"/>
    </row>
    <row r="4200" spans="1:7">
      <c r="A4200">
        <v>975.97</v>
      </c>
      <c r="B4200" s="19">
        <f>'[2]NP Inflow data'!F4200</f>
        <v>30.193043182890701</v>
      </c>
      <c r="C4200" s="13">
        <f t="shared" si="135"/>
        <v>30.193043182890701</v>
      </c>
      <c r="F4200" s="16"/>
      <c r="G4200" s="16"/>
    </row>
    <row r="4201" spans="1:7">
      <c r="A4201">
        <v>975.98</v>
      </c>
      <c r="B4201" s="19">
        <f>'[2]NP Inflow data'!F4201</f>
        <v>30.224878783737399</v>
      </c>
      <c r="C4201" s="13">
        <f t="shared" si="135"/>
        <v>30.224878783737399</v>
      </c>
      <c r="F4201" s="16"/>
      <c r="G4201" s="16"/>
    </row>
    <row r="4202" spans="1:7">
      <c r="A4202">
        <v>975.99</v>
      </c>
      <c r="B4202" s="19">
        <f>'[2]NP Inflow data'!F4202</f>
        <v>30.256730218118602</v>
      </c>
      <c r="C4202" s="13">
        <f t="shared" si="135"/>
        <v>30.256730218118602</v>
      </c>
      <c r="F4202" s="16"/>
      <c r="G4202" s="16"/>
    </row>
    <row r="4203" spans="1:7">
      <c r="A4203">
        <v>976</v>
      </c>
      <c r="B4203" s="19">
        <f>'[2]NP Inflow data'!F4203</f>
        <v>30.288597469999999</v>
      </c>
      <c r="C4203" s="13">
        <f t="shared" si="135"/>
        <v>30.288597469999999</v>
      </c>
      <c r="F4203" s="16"/>
      <c r="G4203" s="16"/>
    </row>
    <row r="4204" spans="1:7">
      <c r="A4204">
        <v>976.01</v>
      </c>
      <c r="B4204" s="19">
        <f>'[2]NP Inflow data'!F4204</f>
        <v>30.3204805260585</v>
      </c>
      <c r="C4204" s="13">
        <f t="shared" si="135"/>
        <v>30.3204805260585</v>
      </c>
      <c r="F4204" s="16"/>
      <c r="G4204" s="16"/>
    </row>
    <row r="4205" spans="1:7">
      <c r="A4205">
        <v>976.02</v>
      </c>
      <c r="B4205" s="19">
        <f>'[2]NP Inflow data'!F4205</f>
        <v>30.352379383817301</v>
      </c>
      <c r="C4205" s="13">
        <f t="shared" si="135"/>
        <v>30.352379383817301</v>
      </c>
      <c r="F4205" s="16"/>
      <c r="G4205" s="16"/>
    </row>
    <row r="4206" spans="1:7">
      <c r="A4206">
        <v>976.03</v>
      </c>
      <c r="B4206" s="19">
        <f>'[2]NP Inflow data'!F4206</f>
        <v>30.384294043511101</v>
      </c>
      <c r="C4206" s="13">
        <f t="shared" si="135"/>
        <v>30.384294043511101</v>
      </c>
      <c r="F4206" s="16"/>
      <c r="G4206" s="16"/>
    </row>
    <row r="4207" spans="1:7">
      <c r="A4207">
        <v>976.04</v>
      </c>
      <c r="B4207" s="19">
        <f>'[2]NP Inflow data'!F4207</f>
        <v>30.4162245053747</v>
      </c>
      <c r="C4207" s="13">
        <f t="shared" si="135"/>
        <v>30.4162245053747</v>
      </c>
      <c r="F4207" s="16"/>
      <c r="G4207" s="16"/>
    </row>
    <row r="4208" spans="1:7">
      <c r="A4208">
        <v>976.05</v>
      </c>
      <c r="B4208" s="19">
        <f>'[2]NP Inflow data'!F4208</f>
        <v>30.4481707696429</v>
      </c>
      <c r="C4208" s="13">
        <f t="shared" si="135"/>
        <v>30.4481707696429</v>
      </c>
      <c r="F4208" s="16"/>
      <c r="G4208" s="16"/>
    </row>
    <row r="4209" spans="1:7">
      <c r="A4209">
        <v>976.06</v>
      </c>
      <c r="B4209" s="19">
        <f>'[2]NP Inflow data'!F4209</f>
        <v>30.4801328365504</v>
      </c>
      <c r="C4209" s="13">
        <f t="shared" si="135"/>
        <v>30.4801328365504</v>
      </c>
      <c r="F4209" s="16"/>
      <c r="G4209" s="16"/>
    </row>
    <row r="4210" spans="1:7">
      <c r="A4210">
        <v>976.07</v>
      </c>
      <c r="B4210" s="19">
        <f>'[2]NP Inflow data'!F4210</f>
        <v>30.512110706332201</v>
      </c>
      <c r="C4210" s="13">
        <f t="shared" si="135"/>
        <v>30.512110706332201</v>
      </c>
      <c r="F4210" s="16"/>
      <c r="G4210" s="16"/>
    </row>
    <row r="4211" spans="1:7">
      <c r="A4211">
        <v>976.08</v>
      </c>
      <c r="B4211" s="19">
        <f>'[2]NP Inflow data'!F4211</f>
        <v>30.5441043792224</v>
      </c>
      <c r="C4211" s="13">
        <f t="shared" si="135"/>
        <v>30.5441043792224</v>
      </c>
      <c r="F4211" s="16"/>
      <c r="G4211" s="16"/>
    </row>
    <row r="4212" spans="1:7">
      <c r="A4212">
        <v>976.09</v>
      </c>
      <c r="B4212" s="19">
        <f>'[2]NP Inflow data'!F4212</f>
        <v>30.5761138554561</v>
      </c>
      <c r="C4212" s="13">
        <f t="shared" si="135"/>
        <v>30.5761138554561</v>
      </c>
      <c r="F4212" s="16"/>
      <c r="G4212" s="16"/>
    </row>
    <row r="4213" spans="1:7">
      <c r="A4213">
        <v>976.1</v>
      </c>
      <c r="B4213" s="19">
        <f>'[2]NP Inflow data'!F4213</f>
        <v>30.6081391352681</v>
      </c>
      <c r="C4213" s="13">
        <f t="shared" si="135"/>
        <v>30.6081391352681</v>
      </c>
      <c r="F4213" s="16"/>
      <c r="G4213" s="16"/>
    </row>
    <row r="4214" spans="1:7">
      <c r="A4214">
        <v>976.11</v>
      </c>
      <c r="B4214" s="19">
        <f>'[2]NP Inflow data'!F4214</f>
        <v>30.640180218893001</v>
      </c>
      <c r="C4214" s="13">
        <f t="shared" si="135"/>
        <v>30.640180218893001</v>
      </c>
      <c r="F4214" s="16"/>
      <c r="G4214" s="16"/>
    </row>
    <row r="4215" spans="1:7">
      <c r="A4215">
        <v>976.12</v>
      </c>
      <c r="B4215" s="19">
        <f>'[2]NP Inflow data'!F4215</f>
        <v>30.672237106565699</v>
      </c>
      <c r="C4215" s="13">
        <f t="shared" si="135"/>
        <v>30.672237106565699</v>
      </c>
      <c r="F4215" s="16"/>
      <c r="G4215" s="16"/>
    </row>
    <row r="4216" spans="1:7">
      <c r="A4216">
        <v>976.13</v>
      </c>
      <c r="B4216" s="19">
        <f>'[2]NP Inflow data'!F4216</f>
        <v>30.7043097985208</v>
      </c>
      <c r="C4216" s="13">
        <f t="shared" si="135"/>
        <v>30.7043097985208</v>
      </c>
      <c r="F4216" s="16"/>
      <c r="G4216" s="16"/>
    </row>
    <row r="4217" spans="1:7">
      <c r="A4217">
        <v>976.14</v>
      </c>
      <c r="B4217" s="19">
        <f>'[2]NP Inflow data'!F4217</f>
        <v>30.736398294993101</v>
      </c>
      <c r="C4217" s="13">
        <f t="shared" si="135"/>
        <v>30.736398294993101</v>
      </c>
      <c r="F4217" s="16"/>
      <c r="G4217" s="16"/>
    </row>
    <row r="4218" spans="1:7">
      <c r="A4218">
        <v>976.15</v>
      </c>
      <c r="B4218" s="19">
        <f>'[2]NP Inflow data'!F4218</f>
        <v>30.768502596217299</v>
      </c>
      <c r="C4218" s="13">
        <f t="shared" si="135"/>
        <v>30.768502596217299</v>
      </c>
      <c r="F4218" s="16"/>
      <c r="G4218" s="16"/>
    </row>
    <row r="4219" spans="1:7">
      <c r="A4219">
        <v>976.16</v>
      </c>
      <c r="B4219" s="19">
        <f>'[2]NP Inflow data'!F4219</f>
        <v>30.800622702428299</v>
      </c>
      <c r="C4219" s="13">
        <f t="shared" si="135"/>
        <v>30.800622702428299</v>
      </c>
      <c r="F4219" s="16"/>
      <c r="G4219" s="16"/>
    </row>
    <row r="4220" spans="1:7">
      <c r="A4220">
        <v>976.17</v>
      </c>
      <c r="B4220" s="19">
        <f>'[2]NP Inflow data'!F4220</f>
        <v>30.832758613860701</v>
      </c>
      <c r="C4220" s="13">
        <f t="shared" si="135"/>
        <v>30.832758613860701</v>
      </c>
      <c r="F4220" s="16"/>
      <c r="G4220" s="16"/>
    </row>
    <row r="4221" spans="1:7">
      <c r="A4221">
        <v>976.18</v>
      </c>
      <c r="B4221" s="19">
        <f>'[2]NP Inflow data'!F4221</f>
        <v>30.864910330749201</v>
      </c>
      <c r="C4221" s="13">
        <f t="shared" si="135"/>
        <v>30.864910330749201</v>
      </c>
      <c r="F4221" s="16"/>
      <c r="G4221" s="16"/>
    </row>
    <row r="4222" spans="1:7">
      <c r="A4222">
        <v>976.19</v>
      </c>
      <c r="B4222" s="19">
        <f>'[2]NP Inflow data'!F4222</f>
        <v>30.897077853329002</v>
      </c>
      <c r="C4222" s="13">
        <f t="shared" si="135"/>
        <v>30.897077853329002</v>
      </c>
      <c r="F4222" s="16"/>
      <c r="G4222" s="16"/>
    </row>
    <row r="4223" spans="1:7">
      <c r="A4223">
        <v>976.2</v>
      </c>
      <c r="B4223" s="19">
        <f>'[2]NP Inflow data'!F4223</f>
        <v>30.9292611818341</v>
      </c>
      <c r="C4223" s="13">
        <f t="shared" si="135"/>
        <v>30.9292611818341</v>
      </c>
      <c r="F4223" s="16"/>
      <c r="G4223" s="16"/>
    </row>
    <row r="4224" spans="1:7">
      <c r="A4224">
        <v>976.21</v>
      </c>
      <c r="B4224" s="19">
        <f>'[2]NP Inflow data'!F4224</f>
        <v>30.961460316499601</v>
      </c>
      <c r="C4224" s="13">
        <f t="shared" si="135"/>
        <v>30.961460316499601</v>
      </c>
      <c r="F4224" s="16"/>
      <c r="G4224" s="16"/>
    </row>
    <row r="4225" spans="1:7">
      <c r="A4225">
        <v>976.22</v>
      </c>
      <c r="B4225" s="19">
        <f>'[2]NP Inflow data'!F4225</f>
        <v>30.993675257560199</v>
      </c>
      <c r="C4225" s="13">
        <f t="shared" si="135"/>
        <v>30.993675257560199</v>
      </c>
      <c r="F4225" s="16"/>
      <c r="G4225" s="16"/>
    </row>
    <row r="4226" spans="1:7">
      <c r="A4226">
        <v>976.23</v>
      </c>
      <c r="B4226" s="19">
        <f>'[2]NP Inflow data'!F4226</f>
        <v>31.0259060052507</v>
      </c>
      <c r="C4226" s="13">
        <f t="shared" si="135"/>
        <v>31.0259060052507</v>
      </c>
      <c r="F4226" s="16"/>
      <c r="G4226" s="16"/>
    </row>
    <row r="4227" spans="1:7">
      <c r="A4227">
        <v>976.24</v>
      </c>
      <c r="B4227" s="19">
        <f>'[2]NP Inflow data'!F4227</f>
        <v>31.058152559805698</v>
      </c>
      <c r="C4227" s="13">
        <f t="shared" si="135"/>
        <v>31.058152559805698</v>
      </c>
      <c r="F4227" s="16"/>
      <c r="G4227" s="16"/>
    </row>
    <row r="4228" spans="1:7">
      <c r="A4228">
        <v>976.25</v>
      </c>
      <c r="B4228" s="19">
        <f>'[2]NP Inflow data'!F4228</f>
        <v>31.090414921460201</v>
      </c>
      <c r="C4228" s="13">
        <f t="shared" si="135"/>
        <v>31.090414921460201</v>
      </c>
      <c r="F4228" s="16"/>
      <c r="G4228" s="16"/>
    </row>
    <row r="4229" spans="1:7">
      <c r="A4229">
        <v>976.26</v>
      </c>
      <c r="B4229" s="19">
        <f>'[2]NP Inflow data'!F4229</f>
        <v>31.122693090448699</v>
      </c>
      <c r="C4229" s="13">
        <f t="shared" si="135"/>
        <v>31.122693090448699</v>
      </c>
      <c r="F4229" s="16"/>
      <c r="G4229" s="16"/>
    </row>
    <row r="4230" spans="1:7">
      <c r="A4230">
        <v>976.27</v>
      </c>
      <c r="B4230" s="19">
        <f>'[2]NP Inflow data'!F4230</f>
        <v>31.1549870670061</v>
      </c>
      <c r="C4230" s="13">
        <f t="shared" ref="C4230:C4293" si="136">B4230-$B$24</f>
        <v>31.1549870670061</v>
      </c>
      <c r="F4230" s="16"/>
      <c r="G4230" s="16"/>
    </row>
    <row r="4231" spans="1:7">
      <c r="A4231">
        <v>976.28</v>
      </c>
      <c r="B4231" s="19">
        <f>'[2]NP Inflow data'!F4231</f>
        <v>31.187296851367002</v>
      </c>
      <c r="C4231" s="13">
        <f t="shared" si="136"/>
        <v>31.187296851367002</v>
      </c>
      <c r="F4231" s="16"/>
      <c r="G4231" s="16"/>
    </row>
    <row r="4232" spans="1:7">
      <c r="A4232">
        <v>976.29</v>
      </c>
      <c r="B4232" s="19">
        <f>'[2]NP Inflow data'!F4232</f>
        <v>31.219622443766301</v>
      </c>
      <c r="C4232" s="13">
        <f t="shared" si="136"/>
        <v>31.219622443766301</v>
      </c>
      <c r="F4232" s="16"/>
      <c r="G4232" s="16"/>
    </row>
    <row r="4233" spans="1:7">
      <c r="A4233">
        <v>976.3</v>
      </c>
      <c r="B4233" s="19">
        <f>'[2]NP Inflow data'!F4233</f>
        <v>31.251963844438599</v>
      </c>
      <c r="C4233" s="13">
        <f t="shared" si="136"/>
        <v>31.251963844438599</v>
      </c>
      <c r="F4233" s="16"/>
      <c r="G4233" s="16"/>
    </row>
    <row r="4234" spans="1:7">
      <c r="A4234">
        <v>976.31</v>
      </c>
      <c r="B4234" s="19">
        <f>'[2]NP Inflow data'!F4234</f>
        <v>31.284321053618701</v>
      </c>
      <c r="C4234" s="13">
        <f t="shared" si="136"/>
        <v>31.284321053618701</v>
      </c>
      <c r="F4234" s="16"/>
      <c r="G4234" s="16"/>
    </row>
    <row r="4235" spans="1:7">
      <c r="A4235">
        <v>976.32</v>
      </c>
      <c r="B4235" s="19">
        <f>'[2]NP Inflow data'!F4235</f>
        <v>31.3166940715418</v>
      </c>
      <c r="C4235" s="13">
        <f t="shared" si="136"/>
        <v>31.3166940715418</v>
      </c>
      <c r="F4235" s="16"/>
      <c r="G4235" s="16"/>
    </row>
    <row r="4236" spans="1:7">
      <c r="A4236">
        <v>976.33</v>
      </c>
      <c r="B4236" s="19">
        <f>'[2]NP Inflow data'!F4236</f>
        <v>31.349082898441701</v>
      </c>
      <c r="C4236" s="13">
        <f t="shared" si="136"/>
        <v>31.349082898441701</v>
      </c>
      <c r="F4236" s="16"/>
      <c r="G4236" s="16"/>
    </row>
    <row r="4237" spans="1:7">
      <c r="A4237">
        <v>976.34</v>
      </c>
      <c r="B4237" s="19">
        <f>'[2]NP Inflow data'!F4237</f>
        <v>31.381487534553699</v>
      </c>
      <c r="C4237" s="13">
        <f t="shared" si="136"/>
        <v>31.381487534553699</v>
      </c>
      <c r="F4237" s="16"/>
      <c r="G4237" s="16"/>
    </row>
    <row r="4238" spans="1:7">
      <c r="A4238">
        <v>976.35</v>
      </c>
      <c r="B4238" s="19">
        <f>'[2]NP Inflow data'!F4238</f>
        <v>31.413907980112398</v>
      </c>
      <c r="C4238" s="13">
        <f t="shared" si="136"/>
        <v>31.413907980112398</v>
      </c>
      <c r="F4238" s="16"/>
      <c r="G4238" s="16"/>
    </row>
    <row r="4239" spans="1:7">
      <c r="A4239">
        <v>976.36</v>
      </c>
      <c r="B4239" s="19">
        <f>'[2]NP Inflow data'!F4239</f>
        <v>31.446344235352601</v>
      </c>
      <c r="C4239" s="13">
        <f t="shared" si="136"/>
        <v>31.446344235352601</v>
      </c>
      <c r="F4239" s="16"/>
      <c r="G4239" s="16"/>
    </row>
    <row r="4240" spans="1:7">
      <c r="A4240">
        <v>976.37</v>
      </c>
      <c r="B4240" s="19">
        <f>'[2]NP Inflow data'!F4240</f>
        <v>31.478796300509099</v>
      </c>
      <c r="C4240" s="13">
        <f t="shared" si="136"/>
        <v>31.478796300509099</v>
      </c>
      <c r="F4240" s="16"/>
      <c r="G4240" s="16"/>
    </row>
    <row r="4241" spans="1:7">
      <c r="A4241">
        <v>976.38</v>
      </c>
      <c r="B4241" s="19">
        <f>'[2]NP Inflow data'!F4241</f>
        <v>31.5112641758165</v>
      </c>
      <c r="C4241" s="13">
        <f t="shared" si="136"/>
        <v>31.5112641758165</v>
      </c>
      <c r="F4241" s="16"/>
      <c r="G4241" s="16"/>
    </row>
    <row r="4242" spans="1:7">
      <c r="A4242">
        <v>976.39</v>
      </c>
      <c r="B4242" s="19">
        <f>'[2]NP Inflow data'!F4242</f>
        <v>31.543747861509701</v>
      </c>
      <c r="C4242" s="13">
        <f t="shared" si="136"/>
        <v>31.543747861509701</v>
      </c>
      <c r="F4242" s="16"/>
      <c r="G4242" s="16"/>
    </row>
    <row r="4243" spans="1:7">
      <c r="A4243">
        <v>976.4</v>
      </c>
      <c r="B4243" s="19">
        <f>'[2]NP Inflow data'!F4243</f>
        <v>31.576247357823299</v>
      </c>
      <c r="C4243" s="13">
        <f t="shared" si="136"/>
        <v>31.576247357823299</v>
      </c>
      <c r="F4243" s="16"/>
      <c r="G4243" s="16"/>
    </row>
    <row r="4244" spans="1:7">
      <c r="A4244">
        <v>976.41</v>
      </c>
      <c r="B4244" s="19">
        <f>'[2]NP Inflow data'!F4244</f>
        <v>31.608762664992199</v>
      </c>
      <c r="C4244" s="13">
        <f t="shared" si="136"/>
        <v>31.608762664992199</v>
      </c>
      <c r="F4244" s="16"/>
      <c r="G4244" s="16"/>
    </row>
    <row r="4245" spans="1:7">
      <c r="A4245">
        <v>976.42</v>
      </c>
      <c r="B4245" s="19">
        <f>'[2]NP Inflow data'!F4245</f>
        <v>31.641293783251001</v>
      </c>
      <c r="C4245" s="13">
        <f t="shared" si="136"/>
        <v>31.641293783251001</v>
      </c>
      <c r="F4245" s="16"/>
      <c r="G4245" s="16"/>
    </row>
    <row r="4246" spans="1:7">
      <c r="A4246">
        <v>976.43</v>
      </c>
      <c r="B4246" s="19">
        <f>'[2]NP Inflow data'!F4246</f>
        <v>31.673840712834501</v>
      </c>
      <c r="C4246" s="13">
        <f t="shared" si="136"/>
        <v>31.673840712834501</v>
      </c>
      <c r="F4246" s="16"/>
      <c r="G4246" s="16"/>
    </row>
    <row r="4247" spans="1:7">
      <c r="A4247">
        <v>976.44</v>
      </c>
      <c r="B4247" s="19">
        <f>'[2]NP Inflow data'!F4247</f>
        <v>31.706403453977799</v>
      </c>
      <c r="C4247" s="13">
        <f t="shared" si="136"/>
        <v>31.706403453977799</v>
      </c>
      <c r="F4247" s="16"/>
      <c r="G4247" s="16"/>
    </row>
    <row r="4248" spans="1:7">
      <c r="A4248">
        <v>976.45</v>
      </c>
      <c r="B4248" s="19">
        <f>'[2]NP Inflow data'!F4248</f>
        <v>31.738982006914899</v>
      </c>
      <c r="C4248" s="13">
        <f t="shared" si="136"/>
        <v>31.738982006914899</v>
      </c>
      <c r="F4248" s="16"/>
      <c r="G4248" s="16"/>
    </row>
    <row r="4249" spans="1:7">
      <c r="A4249">
        <v>976.46</v>
      </c>
      <c r="B4249" s="19">
        <f>'[2]NP Inflow data'!F4249</f>
        <v>31.771576371880901</v>
      </c>
      <c r="C4249" s="13">
        <f t="shared" si="136"/>
        <v>31.771576371880901</v>
      </c>
      <c r="F4249" s="16"/>
      <c r="G4249" s="16"/>
    </row>
    <row r="4250" spans="1:7">
      <c r="A4250">
        <v>976.47</v>
      </c>
      <c r="B4250" s="19">
        <f>'[2]NP Inflow data'!F4250</f>
        <v>31.804186549110501</v>
      </c>
      <c r="C4250" s="13">
        <f t="shared" si="136"/>
        <v>31.804186549110501</v>
      </c>
      <c r="F4250" s="16"/>
      <c r="G4250" s="16"/>
    </row>
    <row r="4251" spans="1:7">
      <c r="A4251">
        <v>976.48</v>
      </c>
      <c r="B4251" s="19">
        <f>'[2]NP Inflow data'!F4251</f>
        <v>31.836812538838601</v>
      </c>
      <c r="C4251" s="13">
        <f t="shared" si="136"/>
        <v>31.836812538838601</v>
      </c>
      <c r="F4251" s="16"/>
      <c r="G4251" s="16"/>
    </row>
    <row r="4252" spans="1:7">
      <c r="A4252">
        <v>976.49</v>
      </c>
      <c r="B4252" s="19">
        <f>'[2]NP Inflow data'!F4252</f>
        <v>31.8694543412998</v>
      </c>
      <c r="C4252" s="13">
        <f t="shared" si="136"/>
        <v>31.8694543412998</v>
      </c>
      <c r="F4252" s="16"/>
      <c r="G4252" s="16"/>
    </row>
    <row r="4253" spans="1:7">
      <c r="A4253">
        <v>976.5</v>
      </c>
      <c r="B4253" s="19">
        <f>'[2]NP Inflow data'!F4253</f>
        <v>31.902111956728799</v>
      </c>
      <c r="C4253" s="13">
        <f t="shared" si="136"/>
        <v>31.902111956728799</v>
      </c>
      <c r="F4253" s="16"/>
      <c r="G4253" s="16"/>
    </row>
    <row r="4254" spans="1:7">
      <c r="A4254">
        <v>976.51</v>
      </c>
      <c r="B4254" s="19">
        <f>'[2]NP Inflow data'!F4254</f>
        <v>31.934785385360499</v>
      </c>
      <c r="C4254" s="13">
        <f t="shared" si="136"/>
        <v>31.934785385360499</v>
      </c>
      <c r="F4254" s="16">
        <f>'[2]NP Inflow data'!C4254</f>
        <v>0</v>
      </c>
      <c r="G4254" s="16">
        <f t="shared" ref="G4254:G4317" si="137">F4254-$F$3103</f>
        <v>-8.0984385200000002</v>
      </c>
    </row>
    <row r="4255" spans="1:7">
      <c r="A4255">
        <v>976.52</v>
      </c>
      <c r="B4255" s="19">
        <f>'[2]NP Inflow data'!F4255</f>
        <v>31.9674746274295</v>
      </c>
      <c r="C4255" s="13">
        <f t="shared" si="136"/>
        <v>31.9674746274295</v>
      </c>
      <c r="F4255" s="16">
        <f>'[2]NP Inflow data'!C4255</f>
        <v>0</v>
      </c>
      <c r="G4255" s="16">
        <f t="shared" si="137"/>
        <v>-8.0984385200000002</v>
      </c>
    </row>
    <row r="4256" spans="1:7">
      <c r="A4256">
        <v>976.53</v>
      </c>
      <c r="B4256" s="19">
        <f>'[2]NP Inflow data'!F4256</f>
        <v>32.0001796831707</v>
      </c>
      <c r="C4256" s="13">
        <f t="shared" si="136"/>
        <v>32.0001796831707</v>
      </c>
      <c r="F4256" s="16">
        <f>'[2]NP Inflow data'!C4256</f>
        <v>0</v>
      </c>
      <c r="G4256" s="16">
        <f t="shared" si="137"/>
        <v>-8.0984385200000002</v>
      </c>
    </row>
    <row r="4257" spans="1:7">
      <c r="A4257">
        <v>976.54</v>
      </c>
      <c r="B4257" s="19">
        <f>'[2]NP Inflow data'!F4257</f>
        <v>32.032900552818603</v>
      </c>
      <c r="C4257" s="13">
        <f t="shared" si="136"/>
        <v>32.032900552818603</v>
      </c>
      <c r="F4257" s="16">
        <f>'[2]NP Inflow data'!C4257</f>
        <v>0</v>
      </c>
      <c r="G4257" s="16">
        <f t="shared" si="137"/>
        <v>-8.0984385200000002</v>
      </c>
    </row>
    <row r="4258" spans="1:7">
      <c r="A4258">
        <v>976.55</v>
      </c>
      <c r="B4258" s="19">
        <f>'[2]NP Inflow data'!F4258</f>
        <v>32.065637236608197</v>
      </c>
      <c r="C4258" s="13">
        <f t="shared" si="136"/>
        <v>32.065637236608197</v>
      </c>
      <c r="F4258" s="16">
        <f>'[2]NP Inflow data'!C4258</f>
        <v>0</v>
      </c>
      <c r="G4258" s="16">
        <f t="shared" si="137"/>
        <v>-8.0984385200000002</v>
      </c>
    </row>
    <row r="4259" spans="1:7">
      <c r="A4259">
        <v>976.56</v>
      </c>
      <c r="B4259" s="19">
        <f>'[2]NP Inflow data'!F4259</f>
        <v>32.098389734774102</v>
      </c>
      <c r="C4259" s="13">
        <f t="shared" si="136"/>
        <v>32.098389734774102</v>
      </c>
      <c r="F4259" s="16">
        <f>'[2]NP Inflow data'!C4259</f>
        <v>0</v>
      </c>
      <c r="G4259" s="16">
        <f t="shared" si="137"/>
        <v>-8.0984385200000002</v>
      </c>
    </row>
    <row r="4260" spans="1:7">
      <c r="A4260">
        <v>976.57</v>
      </c>
      <c r="B4260" s="19">
        <f>'[2]NP Inflow data'!F4260</f>
        <v>32.131158047551402</v>
      </c>
      <c r="C4260" s="13">
        <f t="shared" si="136"/>
        <v>32.131158047551402</v>
      </c>
      <c r="F4260" s="16">
        <f>'[2]NP Inflow data'!C4260</f>
        <v>0</v>
      </c>
      <c r="G4260" s="16">
        <f t="shared" si="137"/>
        <v>-8.0984385200000002</v>
      </c>
    </row>
    <row r="4261" spans="1:7">
      <c r="A4261">
        <v>976.58</v>
      </c>
      <c r="B4261" s="19">
        <f>'[2]NP Inflow data'!F4261</f>
        <v>32.1639421751741</v>
      </c>
      <c r="C4261" s="13">
        <f t="shared" si="136"/>
        <v>32.1639421751741</v>
      </c>
      <c r="F4261" s="16">
        <f>'[2]NP Inflow data'!C4261</f>
        <v>0</v>
      </c>
      <c r="G4261" s="16">
        <f t="shared" si="137"/>
        <v>-8.0984385200000002</v>
      </c>
    </row>
    <row r="4262" spans="1:7">
      <c r="A4262">
        <v>976.59</v>
      </c>
      <c r="B4262" s="19">
        <f>'[2]NP Inflow data'!F4262</f>
        <v>32.196742117877399</v>
      </c>
      <c r="C4262" s="13">
        <f t="shared" si="136"/>
        <v>32.196742117877399</v>
      </c>
      <c r="F4262" s="16">
        <f>'[2]NP Inflow data'!C4262</f>
        <v>0</v>
      </c>
      <c r="G4262" s="16">
        <f t="shared" si="137"/>
        <v>-8.0984385200000002</v>
      </c>
    </row>
    <row r="4263" spans="1:7">
      <c r="A4263">
        <v>976.6</v>
      </c>
      <c r="B4263" s="19">
        <f>'[2]NP Inflow data'!F4263</f>
        <v>32.229557875895999</v>
      </c>
      <c r="C4263" s="13">
        <f t="shared" si="136"/>
        <v>32.229557875895999</v>
      </c>
      <c r="F4263" s="16">
        <f>'[2]NP Inflow data'!C4263</f>
        <v>0</v>
      </c>
      <c r="G4263" s="16">
        <f t="shared" si="137"/>
        <v>-8.0984385200000002</v>
      </c>
    </row>
    <row r="4264" spans="1:7">
      <c r="A4264">
        <v>976.61</v>
      </c>
      <c r="B4264" s="19">
        <f>'[2]NP Inflow data'!F4264</f>
        <v>32.2623894494646</v>
      </c>
      <c r="C4264" s="13">
        <f t="shared" si="136"/>
        <v>32.2623894494646</v>
      </c>
      <c r="F4264" s="16">
        <f>'[2]NP Inflow data'!C4264</f>
        <v>0</v>
      </c>
      <c r="G4264" s="16">
        <f t="shared" si="137"/>
        <v>-8.0984385200000002</v>
      </c>
    </row>
    <row r="4265" spans="1:7">
      <c r="A4265">
        <v>976.62</v>
      </c>
      <c r="B4265" s="19">
        <f>'[2]NP Inflow data'!F4265</f>
        <v>32.2952368388179</v>
      </c>
      <c r="C4265" s="13">
        <f t="shared" si="136"/>
        <v>32.2952368388179</v>
      </c>
      <c r="F4265" s="16">
        <f>'[2]NP Inflow data'!C4265</f>
        <v>0</v>
      </c>
      <c r="G4265" s="16">
        <f t="shared" si="137"/>
        <v>-8.0984385200000002</v>
      </c>
    </row>
    <row r="4266" spans="1:7">
      <c r="A4266">
        <v>976.63</v>
      </c>
      <c r="B4266" s="19">
        <f>'[2]NP Inflow data'!F4266</f>
        <v>32.328100044190798</v>
      </c>
      <c r="C4266" s="13">
        <f t="shared" si="136"/>
        <v>32.328100044190798</v>
      </c>
      <c r="F4266" s="16">
        <f>'[2]NP Inflow data'!C4266</f>
        <v>0</v>
      </c>
      <c r="G4266" s="16">
        <f t="shared" si="137"/>
        <v>-8.0984385200000002</v>
      </c>
    </row>
    <row r="4267" spans="1:7">
      <c r="A4267">
        <v>976.64</v>
      </c>
      <c r="B4267" s="19">
        <f>'[2]NP Inflow data'!F4267</f>
        <v>32.360979065817901</v>
      </c>
      <c r="C4267" s="13">
        <f t="shared" si="136"/>
        <v>32.360979065817901</v>
      </c>
      <c r="F4267" s="16">
        <f>'[2]NP Inflow data'!C4267</f>
        <v>0</v>
      </c>
      <c r="G4267" s="16">
        <f t="shared" si="137"/>
        <v>-8.0984385200000002</v>
      </c>
    </row>
    <row r="4268" spans="1:7">
      <c r="A4268">
        <v>976.65</v>
      </c>
      <c r="B4268" s="19">
        <f>'[2]NP Inflow data'!F4268</f>
        <v>32.3938739039341</v>
      </c>
      <c r="C4268" s="13">
        <f t="shared" si="136"/>
        <v>32.3938739039341</v>
      </c>
      <c r="F4268" s="16">
        <f>'[2]NP Inflow data'!C4268</f>
        <v>0</v>
      </c>
      <c r="G4268" s="16">
        <f t="shared" si="137"/>
        <v>-8.0984385200000002</v>
      </c>
    </row>
    <row r="4269" spans="1:7">
      <c r="A4269">
        <v>976.66</v>
      </c>
      <c r="B4269" s="19">
        <f>'[2]NP Inflow data'!F4269</f>
        <v>32.426784558773903</v>
      </c>
      <c r="C4269" s="13">
        <f t="shared" si="136"/>
        <v>32.426784558773903</v>
      </c>
      <c r="F4269" s="16">
        <f>'[2]NP Inflow data'!C4269</f>
        <v>0</v>
      </c>
      <c r="G4269" s="16">
        <f t="shared" si="137"/>
        <v>-8.0984385200000002</v>
      </c>
    </row>
    <row r="4270" spans="1:7">
      <c r="A4270">
        <v>976.67</v>
      </c>
      <c r="B4270" s="19">
        <f>'[2]NP Inflow data'!F4270</f>
        <v>32.459711030572201</v>
      </c>
      <c r="C4270" s="13">
        <f t="shared" si="136"/>
        <v>32.459711030572201</v>
      </c>
      <c r="F4270" s="16">
        <f>'[2]NP Inflow data'!C4270</f>
        <v>0</v>
      </c>
      <c r="G4270" s="16">
        <f t="shared" si="137"/>
        <v>-8.0984385200000002</v>
      </c>
    </row>
    <row r="4271" spans="1:7">
      <c r="A4271">
        <v>976.68</v>
      </c>
      <c r="B4271" s="19">
        <f>'[2]NP Inflow data'!F4271</f>
        <v>32.4926533195638</v>
      </c>
      <c r="C4271" s="13">
        <f t="shared" si="136"/>
        <v>32.4926533195638</v>
      </c>
      <c r="F4271" s="16">
        <f>'[2]NP Inflow data'!C4271</f>
        <v>0</v>
      </c>
      <c r="G4271" s="16">
        <f t="shared" si="137"/>
        <v>-8.0984385200000002</v>
      </c>
    </row>
    <row r="4272" spans="1:7">
      <c r="A4272">
        <v>976.69</v>
      </c>
      <c r="B4272" s="19">
        <f>'[2]NP Inflow data'!F4272</f>
        <v>32.525611425983598</v>
      </c>
      <c r="C4272" s="13">
        <f t="shared" si="136"/>
        <v>32.525611425983598</v>
      </c>
      <c r="F4272" s="16">
        <f>'[2]NP Inflow data'!C4272</f>
        <v>0</v>
      </c>
      <c r="G4272" s="16">
        <f t="shared" si="137"/>
        <v>-8.0984385200000002</v>
      </c>
    </row>
    <row r="4273" spans="1:7">
      <c r="A4273">
        <v>976.7</v>
      </c>
      <c r="B4273" s="19">
        <f>'[2]NP Inflow data'!F4273</f>
        <v>32.558585350065798</v>
      </c>
      <c r="C4273" s="13">
        <f t="shared" si="136"/>
        <v>32.558585350065798</v>
      </c>
      <c r="F4273" s="16">
        <f>'[2]NP Inflow data'!C4273</f>
        <v>0</v>
      </c>
      <c r="G4273" s="16">
        <f t="shared" si="137"/>
        <v>-8.0984385200000002</v>
      </c>
    </row>
    <row r="4274" spans="1:7">
      <c r="A4274">
        <v>976.71</v>
      </c>
      <c r="B4274" s="19">
        <f>'[2]NP Inflow data'!F4274</f>
        <v>32.591575092045403</v>
      </c>
      <c r="C4274" s="13">
        <f t="shared" si="136"/>
        <v>32.591575092045403</v>
      </c>
      <c r="F4274" s="16">
        <f>'[2]NP Inflow data'!C4274</f>
        <v>0</v>
      </c>
      <c r="G4274" s="16">
        <f t="shared" si="137"/>
        <v>-8.0984385200000002</v>
      </c>
    </row>
    <row r="4275" spans="1:7">
      <c r="A4275">
        <v>976.72</v>
      </c>
      <c r="B4275" s="19">
        <f>'[2]NP Inflow data'!F4275</f>
        <v>32.624580652157199</v>
      </c>
      <c r="C4275" s="13">
        <f t="shared" si="136"/>
        <v>32.624580652157199</v>
      </c>
      <c r="F4275" s="16">
        <f>'[2]NP Inflow data'!C4275</f>
        <v>0</v>
      </c>
      <c r="G4275" s="16">
        <f t="shared" si="137"/>
        <v>-8.0984385200000002</v>
      </c>
    </row>
    <row r="4276" spans="1:7">
      <c r="A4276">
        <v>976.73</v>
      </c>
      <c r="B4276" s="19">
        <f>'[2]NP Inflow data'!F4276</f>
        <v>32.6576020306359</v>
      </c>
      <c r="C4276" s="13">
        <f t="shared" si="136"/>
        <v>32.6576020306359</v>
      </c>
      <c r="F4276" s="16">
        <f>'[2]NP Inflow data'!C4276</f>
        <v>0</v>
      </c>
      <c r="G4276" s="16">
        <f t="shared" si="137"/>
        <v>-8.0984385200000002</v>
      </c>
    </row>
    <row r="4277" spans="1:7">
      <c r="A4277">
        <v>976.74</v>
      </c>
      <c r="B4277" s="19">
        <f>'[2]NP Inflow data'!F4277</f>
        <v>32.690639227716296</v>
      </c>
      <c r="C4277" s="13">
        <f t="shared" si="136"/>
        <v>32.690639227716296</v>
      </c>
      <c r="F4277" s="16">
        <f>'[2]NP Inflow data'!C4277</f>
        <v>0</v>
      </c>
      <c r="G4277" s="16">
        <f t="shared" si="137"/>
        <v>-8.0984385200000002</v>
      </c>
    </row>
    <row r="4278" spans="1:7">
      <c r="A4278">
        <v>976.75</v>
      </c>
      <c r="B4278" s="19">
        <f>'[2]NP Inflow data'!F4278</f>
        <v>32.723692243633003</v>
      </c>
      <c r="C4278" s="13">
        <f t="shared" si="136"/>
        <v>32.723692243633003</v>
      </c>
      <c r="F4278" s="16">
        <f>'[2]NP Inflow data'!C4278</f>
        <v>0</v>
      </c>
      <c r="G4278" s="16">
        <f t="shared" si="137"/>
        <v>-8.0984385200000002</v>
      </c>
    </row>
    <row r="4279" spans="1:7">
      <c r="A4279">
        <v>976.76</v>
      </c>
      <c r="B4279" s="19">
        <f>'[2]NP Inflow data'!F4279</f>
        <v>32.756761078620897</v>
      </c>
      <c r="C4279" s="13">
        <f t="shared" si="136"/>
        <v>32.756761078620897</v>
      </c>
      <c r="F4279" s="16">
        <f>'[2]NP Inflow data'!C4279</f>
        <v>0</v>
      </c>
      <c r="G4279" s="16">
        <f t="shared" si="137"/>
        <v>-8.0984385200000002</v>
      </c>
    </row>
    <row r="4280" spans="1:7">
      <c r="A4280">
        <v>976.77</v>
      </c>
      <c r="B4280" s="19">
        <f>'[2]NP Inflow data'!F4280</f>
        <v>32.789845732914699</v>
      </c>
      <c r="C4280" s="13">
        <f t="shared" si="136"/>
        <v>32.789845732914699</v>
      </c>
      <c r="F4280" s="16">
        <f>'[2]NP Inflow data'!C4280</f>
        <v>0</v>
      </c>
      <c r="G4280" s="16">
        <f t="shared" si="137"/>
        <v>-8.0984385200000002</v>
      </c>
    </row>
    <row r="4281" spans="1:7">
      <c r="A4281">
        <v>976.78</v>
      </c>
      <c r="B4281" s="19">
        <f>'[2]NP Inflow data'!F4281</f>
        <v>32.822946206749101</v>
      </c>
      <c r="C4281" s="13">
        <f t="shared" si="136"/>
        <v>32.822946206749101</v>
      </c>
      <c r="F4281" s="16">
        <f>'[2]NP Inflow data'!C4281</f>
        <v>0</v>
      </c>
      <c r="G4281" s="16">
        <f t="shared" si="137"/>
        <v>-8.0984385200000002</v>
      </c>
    </row>
    <row r="4282" spans="1:7">
      <c r="A4282">
        <v>976.79</v>
      </c>
      <c r="B4282" s="19">
        <f>'[2]NP Inflow data'!F4282</f>
        <v>32.856062500358902</v>
      </c>
      <c r="C4282" s="13">
        <f t="shared" si="136"/>
        <v>32.856062500358902</v>
      </c>
      <c r="F4282" s="16">
        <f>'[2]NP Inflow data'!C4282</f>
        <v>0</v>
      </c>
      <c r="G4282" s="16">
        <f t="shared" si="137"/>
        <v>-8.0984385200000002</v>
      </c>
    </row>
    <row r="4283" spans="1:7">
      <c r="A4283">
        <v>976.8</v>
      </c>
      <c r="B4283" s="19">
        <f>'[2]NP Inflow data'!F4283</f>
        <v>32.889194613978802</v>
      </c>
      <c r="C4283" s="13">
        <f t="shared" si="136"/>
        <v>32.889194613978802</v>
      </c>
      <c r="F4283" s="16">
        <f>'[2]NP Inflow data'!C4283</f>
        <v>0</v>
      </c>
      <c r="G4283" s="16">
        <f t="shared" si="137"/>
        <v>-8.0984385200000002</v>
      </c>
    </row>
    <row r="4284" spans="1:7">
      <c r="A4284">
        <v>976.81</v>
      </c>
      <c r="B4284" s="19">
        <f>'[2]NP Inflow data'!F4284</f>
        <v>32.922342547843499</v>
      </c>
      <c r="C4284" s="13">
        <f t="shared" si="136"/>
        <v>32.922342547843499</v>
      </c>
      <c r="F4284" s="16">
        <f>'[2]NP Inflow data'!C4284</f>
        <v>0</v>
      </c>
      <c r="G4284" s="16">
        <f t="shared" si="137"/>
        <v>-8.0984385200000002</v>
      </c>
    </row>
    <row r="4285" spans="1:7">
      <c r="A4285">
        <v>976.82</v>
      </c>
      <c r="B4285" s="19">
        <f>'[2]NP Inflow data'!F4285</f>
        <v>32.955506302188198</v>
      </c>
      <c r="C4285" s="13">
        <f t="shared" si="136"/>
        <v>32.955506302188198</v>
      </c>
      <c r="F4285" s="16">
        <f>'[2]NP Inflow data'!C4285</f>
        <v>0</v>
      </c>
      <c r="G4285" s="16">
        <f t="shared" si="137"/>
        <v>-8.0984385200000002</v>
      </c>
    </row>
    <row r="4286" spans="1:7">
      <c r="A4286">
        <v>976.83</v>
      </c>
      <c r="B4286" s="19">
        <f>'[2]NP Inflow data'!F4286</f>
        <v>32.988685877246802</v>
      </c>
      <c r="C4286" s="13">
        <f t="shared" si="136"/>
        <v>32.988685877246802</v>
      </c>
      <c r="F4286" s="16">
        <f>'[2]NP Inflow data'!C4286</f>
        <v>0</v>
      </c>
      <c r="G4286" s="16">
        <f t="shared" si="137"/>
        <v>-8.0984385200000002</v>
      </c>
    </row>
    <row r="4287" spans="1:7">
      <c r="A4287">
        <v>976.84</v>
      </c>
      <c r="B4287" s="19">
        <f>'[2]NP Inflow data'!F4287</f>
        <v>33.0218812732545</v>
      </c>
      <c r="C4287" s="13">
        <f t="shared" si="136"/>
        <v>33.0218812732545</v>
      </c>
      <c r="F4287" s="16">
        <f>'[2]NP Inflow data'!C4287</f>
        <v>0</v>
      </c>
      <c r="G4287" s="16">
        <f t="shared" si="137"/>
        <v>-8.0984385200000002</v>
      </c>
    </row>
    <row r="4288" spans="1:7">
      <c r="A4288">
        <v>976.85</v>
      </c>
      <c r="B4288" s="19">
        <f>'[2]NP Inflow data'!F4288</f>
        <v>33.055092490446</v>
      </c>
      <c r="C4288" s="13">
        <f t="shared" si="136"/>
        <v>33.055092490446</v>
      </c>
      <c r="F4288" s="16">
        <f>'[2]NP Inflow data'!C4288</f>
        <v>0</v>
      </c>
      <c r="G4288" s="16">
        <f t="shared" si="137"/>
        <v>-8.0984385200000002</v>
      </c>
    </row>
    <row r="4289" spans="1:7">
      <c r="A4289">
        <v>976.86</v>
      </c>
      <c r="B4289" s="19">
        <f>'[2]NP Inflow data'!F4289</f>
        <v>33.088319529056101</v>
      </c>
      <c r="C4289" s="13">
        <f t="shared" si="136"/>
        <v>33.088319529056101</v>
      </c>
      <c r="F4289" s="16">
        <f>'[2]NP Inflow data'!C4289</f>
        <v>0</v>
      </c>
      <c r="G4289" s="16">
        <f t="shared" si="137"/>
        <v>-8.0984385200000002</v>
      </c>
    </row>
    <row r="4290" spans="1:7">
      <c r="A4290">
        <v>976.87</v>
      </c>
      <c r="B4290" s="19">
        <f>'[2]NP Inflow data'!F4290</f>
        <v>33.1215623893195</v>
      </c>
      <c r="C4290" s="13">
        <f t="shared" si="136"/>
        <v>33.1215623893195</v>
      </c>
      <c r="F4290" s="16">
        <f>'[2]NP Inflow data'!C4290</f>
        <v>0</v>
      </c>
      <c r="G4290" s="16">
        <f t="shared" si="137"/>
        <v>-8.0984385200000002</v>
      </c>
    </row>
    <row r="4291" spans="1:7">
      <c r="A4291">
        <v>976.88</v>
      </c>
      <c r="B4291" s="19">
        <f>'[2]NP Inflow data'!F4291</f>
        <v>33.154821071470799</v>
      </c>
      <c r="C4291" s="13">
        <f t="shared" si="136"/>
        <v>33.154821071470799</v>
      </c>
      <c r="F4291" s="16">
        <f>'[2]NP Inflow data'!C4291</f>
        <v>0</v>
      </c>
      <c r="G4291" s="16">
        <f t="shared" si="137"/>
        <v>-8.0984385200000002</v>
      </c>
    </row>
    <row r="4292" spans="1:7">
      <c r="A4292">
        <v>976.89</v>
      </c>
      <c r="B4292" s="19">
        <f>'[2]NP Inflow data'!F4292</f>
        <v>33.188095575745002</v>
      </c>
      <c r="C4292" s="13">
        <f t="shared" si="136"/>
        <v>33.188095575745002</v>
      </c>
      <c r="F4292" s="16">
        <f>'[2]NP Inflow data'!C4292</f>
        <v>0</v>
      </c>
      <c r="G4292" s="16">
        <f t="shared" si="137"/>
        <v>-8.0984385200000002</v>
      </c>
    </row>
    <row r="4293" spans="1:7">
      <c r="A4293">
        <v>976.9</v>
      </c>
      <c r="B4293" s="19">
        <f>'[2]NP Inflow data'!F4293</f>
        <v>33.221385902376703</v>
      </c>
      <c r="C4293" s="13">
        <f t="shared" si="136"/>
        <v>33.221385902376703</v>
      </c>
      <c r="F4293" s="16">
        <f>'[2]NP Inflow data'!C4293</f>
        <v>0</v>
      </c>
      <c r="G4293" s="16">
        <f t="shared" si="137"/>
        <v>-8.0984385200000002</v>
      </c>
    </row>
    <row r="4294" spans="1:7">
      <c r="A4294">
        <v>976.91</v>
      </c>
      <c r="B4294" s="19">
        <f>'[2]NP Inflow data'!F4294</f>
        <v>33.2546920516006</v>
      </c>
      <c r="C4294" s="13">
        <f t="shared" ref="C4294:C4357" si="138">B4294-$B$24</f>
        <v>33.2546920516006</v>
      </c>
      <c r="F4294" s="16">
        <f>'[2]NP Inflow data'!C4294</f>
        <v>0</v>
      </c>
      <c r="G4294" s="16">
        <f t="shared" si="137"/>
        <v>-8.0984385200000002</v>
      </c>
    </row>
    <row r="4295" spans="1:7">
      <c r="A4295">
        <v>976.92</v>
      </c>
      <c r="B4295" s="19">
        <f>'[2]NP Inflow data'!F4295</f>
        <v>33.288014023651499</v>
      </c>
      <c r="C4295" s="13">
        <f t="shared" si="138"/>
        <v>33.288014023651499</v>
      </c>
      <c r="F4295" s="16">
        <f>'[2]NP Inflow data'!C4295</f>
        <v>0</v>
      </c>
      <c r="G4295" s="16">
        <f t="shared" si="137"/>
        <v>-8.0984385200000002</v>
      </c>
    </row>
    <row r="4296" spans="1:7">
      <c r="A4296">
        <v>976.93</v>
      </c>
      <c r="B4296" s="19">
        <f>'[2]NP Inflow data'!F4296</f>
        <v>33.321351818764199</v>
      </c>
      <c r="C4296" s="13">
        <f t="shared" si="138"/>
        <v>33.321351818764199</v>
      </c>
      <c r="F4296" s="16">
        <f>'[2]NP Inflow data'!C4296</f>
        <v>0</v>
      </c>
      <c r="G4296" s="16">
        <f t="shared" si="137"/>
        <v>-8.0984385200000002</v>
      </c>
    </row>
    <row r="4297" spans="1:7">
      <c r="A4297">
        <v>976.94</v>
      </c>
      <c r="B4297" s="19">
        <f>'[2]NP Inflow data'!F4297</f>
        <v>33.354705437173699</v>
      </c>
      <c r="C4297" s="13">
        <f t="shared" si="138"/>
        <v>33.354705437173699</v>
      </c>
      <c r="F4297" s="16">
        <f>'[2]NP Inflow data'!C4297</f>
        <v>0</v>
      </c>
      <c r="G4297" s="16">
        <f t="shared" si="137"/>
        <v>-8.0984385200000002</v>
      </c>
    </row>
    <row r="4298" spans="1:7">
      <c r="A4298">
        <v>976.95</v>
      </c>
      <c r="B4298" s="19">
        <f>'[2]NP Inflow data'!F4298</f>
        <v>33.388074879114001</v>
      </c>
      <c r="C4298" s="13">
        <f t="shared" si="138"/>
        <v>33.388074879114001</v>
      </c>
      <c r="F4298" s="16">
        <f>'[2]NP Inflow data'!C4298</f>
        <v>0</v>
      </c>
      <c r="G4298" s="16">
        <f t="shared" si="137"/>
        <v>-8.0984385200000002</v>
      </c>
    </row>
    <row r="4299" spans="1:7">
      <c r="A4299">
        <v>976.96</v>
      </c>
      <c r="B4299" s="19">
        <f>'[2]NP Inflow data'!F4299</f>
        <v>33.421460144820401</v>
      </c>
      <c r="C4299" s="13">
        <f t="shared" si="138"/>
        <v>33.421460144820401</v>
      </c>
      <c r="F4299" s="16">
        <f>'[2]NP Inflow data'!C4299</f>
        <v>0</v>
      </c>
      <c r="G4299" s="16">
        <f t="shared" si="137"/>
        <v>-8.0984385200000002</v>
      </c>
    </row>
    <row r="4300" spans="1:7">
      <c r="A4300">
        <v>976.97</v>
      </c>
      <c r="B4300" s="19">
        <f>'[2]NP Inflow data'!F4300</f>
        <v>33.454861234527399</v>
      </c>
      <c r="C4300" s="13">
        <f t="shared" si="138"/>
        <v>33.454861234527399</v>
      </c>
      <c r="F4300" s="16">
        <f>'[2]NP Inflow data'!C4300</f>
        <v>0</v>
      </c>
      <c r="G4300" s="16">
        <f t="shared" si="137"/>
        <v>-8.0984385200000002</v>
      </c>
    </row>
    <row r="4301" spans="1:7">
      <c r="A4301">
        <v>976.98</v>
      </c>
      <c r="B4301" s="19">
        <f>'[2]NP Inflow data'!F4301</f>
        <v>33.488278148469803</v>
      </c>
      <c r="C4301" s="13">
        <f t="shared" si="138"/>
        <v>33.488278148469803</v>
      </c>
      <c r="F4301" s="16">
        <f>'[2]NP Inflow data'!C4301</f>
        <v>0</v>
      </c>
      <c r="G4301" s="16">
        <f t="shared" si="137"/>
        <v>-8.0984385200000002</v>
      </c>
    </row>
    <row r="4302" spans="1:7">
      <c r="A4302">
        <v>976.99</v>
      </c>
      <c r="B4302" s="19">
        <f>'[2]NP Inflow data'!F4302</f>
        <v>33.521710886882403</v>
      </c>
      <c r="C4302" s="13">
        <f t="shared" si="138"/>
        <v>33.521710886882403</v>
      </c>
      <c r="F4302" s="16">
        <f>'[2]NP Inflow data'!C4302</f>
        <v>0</v>
      </c>
      <c r="G4302" s="16">
        <f t="shared" si="137"/>
        <v>-8.0984385200000002</v>
      </c>
    </row>
    <row r="4303" spans="1:7">
      <c r="A4303">
        <v>977</v>
      </c>
      <c r="B4303" s="19">
        <f>'[2]NP Inflow data'!F4303</f>
        <v>33.555159449999998</v>
      </c>
      <c r="C4303" s="13">
        <f t="shared" si="138"/>
        <v>33.555159449999998</v>
      </c>
      <c r="F4303" s="16">
        <f>'[2]NP Inflow data'!C4303</f>
        <v>0</v>
      </c>
      <c r="G4303" s="16">
        <f t="shared" si="137"/>
        <v>-8.0984385200000002</v>
      </c>
    </row>
    <row r="4304" spans="1:7">
      <c r="A4304">
        <v>977.01</v>
      </c>
      <c r="B4304" s="19">
        <f>'[2]NP Inflow data'!F4304</f>
        <v>33.588623838645098</v>
      </c>
      <c r="C4304" s="13">
        <f t="shared" si="138"/>
        <v>33.588623838645098</v>
      </c>
      <c r="F4304" s="16">
        <f>'[2]NP Inflow data'!C4304</f>
        <v>0</v>
      </c>
      <c r="G4304" s="16">
        <f t="shared" si="137"/>
        <v>-8.0984385200000002</v>
      </c>
    </row>
    <row r="4305" spans="1:7">
      <c r="A4305">
        <v>977.02</v>
      </c>
      <c r="B4305" s="19">
        <f>'[2]NP Inflow data'!F4305</f>
        <v>33.622104055992203</v>
      </c>
      <c r="C4305" s="13">
        <f t="shared" si="138"/>
        <v>33.622104055992203</v>
      </c>
      <c r="F4305" s="16">
        <f>'[2]NP Inflow data'!C4305</f>
        <v>0</v>
      </c>
      <c r="G4305" s="16">
        <f t="shared" si="137"/>
        <v>-8.0984385200000002</v>
      </c>
    </row>
    <row r="4306" spans="1:7">
      <c r="A4306">
        <v>977.03</v>
      </c>
      <c r="B4306" s="19">
        <f>'[2]NP Inflow data'!F4306</f>
        <v>33.6556001058036</v>
      </c>
      <c r="C4306" s="13">
        <f t="shared" si="138"/>
        <v>33.6556001058036</v>
      </c>
      <c r="F4306" s="16">
        <f>'[2]NP Inflow data'!C4306</f>
        <v>0</v>
      </c>
      <c r="G4306" s="16">
        <f t="shared" si="137"/>
        <v>-8.0984385200000002</v>
      </c>
    </row>
    <row r="4307" spans="1:7">
      <c r="A4307">
        <v>977.04</v>
      </c>
      <c r="B4307" s="19">
        <f>'[2]NP Inflow data'!F4307</f>
        <v>33.689111991841401</v>
      </c>
      <c r="C4307" s="13">
        <f t="shared" si="138"/>
        <v>33.689111991841401</v>
      </c>
      <c r="F4307" s="16">
        <f>'[2]NP Inflow data'!C4307</f>
        <v>0</v>
      </c>
      <c r="G4307" s="16">
        <f t="shared" si="137"/>
        <v>-8.0984385200000002</v>
      </c>
    </row>
    <row r="4308" spans="1:7">
      <c r="A4308">
        <v>977.05</v>
      </c>
      <c r="B4308" s="19">
        <f>'[2]NP Inflow data'!F4308</f>
        <v>33.722639717867999</v>
      </c>
      <c r="C4308" s="13">
        <f t="shared" si="138"/>
        <v>33.722639717867999</v>
      </c>
      <c r="F4308" s="16">
        <f>'[2]NP Inflow data'!C4308</f>
        <v>0</v>
      </c>
      <c r="G4308" s="16">
        <f t="shared" si="137"/>
        <v>-8.0984385200000002</v>
      </c>
    </row>
    <row r="4309" spans="1:7">
      <c r="A4309">
        <v>977.06</v>
      </c>
      <c r="B4309" s="19">
        <f>'[2]NP Inflow data'!F4309</f>
        <v>33.756183287645698</v>
      </c>
      <c r="C4309" s="13">
        <f t="shared" si="138"/>
        <v>33.756183287645698</v>
      </c>
      <c r="F4309" s="16">
        <f>'[2]NP Inflow data'!C4309</f>
        <v>0</v>
      </c>
      <c r="G4309" s="16">
        <f t="shared" si="137"/>
        <v>-8.0984385200000002</v>
      </c>
    </row>
    <row r="4310" spans="1:7">
      <c r="A4310">
        <v>977.07</v>
      </c>
      <c r="B4310" s="19">
        <f>'[2]NP Inflow data'!F4310</f>
        <v>33.789742704937098</v>
      </c>
      <c r="C4310" s="13">
        <f t="shared" si="138"/>
        <v>33.789742704937098</v>
      </c>
      <c r="F4310" s="16">
        <f>'[2]NP Inflow data'!C4310</f>
        <v>0</v>
      </c>
      <c r="G4310" s="16">
        <f t="shared" si="137"/>
        <v>-8.0984385200000002</v>
      </c>
    </row>
    <row r="4311" spans="1:7">
      <c r="A4311">
        <v>977.08</v>
      </c>
      <c r="B4311" s="19">
        <f>'[2]NP Inflow data'!F4311</f>
        <v>33.823317973503698</v>
      </c>
      <c r="C4311" s="13">
        <f t="shared" si="138"/>
        <v>33.823317973503698</v>
      </c>
      <c r="F4311" s="16">
        <f>'[2]NP Inflow data'!C4311</f>
        <v>0</v>
      </c>
      <c r="G4311" s="16">
        <f t="shared" si="137"/>
        <v>-8.0984385200000002</v>
      </c>
    </row>
    <row r="4312" spans="1:7">
      <c r="A4312">
        <v>977.09</v>
      </c>
      <c r="B4312" s="19">
        <f>'[2]NP Inflow data'!F4312</f>
        <v>33.8569090971083</v>
      </c>
      <c r="C4312" s="13">
        <f t="shared" si="138"/>
        <v>33.8569090971083</v>
      </c>
      <c r="F4312" s="16">
        <f>'[2]NP Inflow data'!C4312</f>
        <v>0</v>
      </c>
      <c r="G4312" s="16">
        <f t="shared" si="137"/>
        <v>-8.0984385200000002</v>
      </c>
    </row>
    <row r="4313" spans="1:7">
      <c r="A4313">
        <v>977.1</v>
      </c>
      <c r="B4313" s="19">
        <f>'[2]NP Inflow data'!F4313</f>
        <v>33.890516079513098</v>
      </c>
      <c r="C4313" s="13">
        <f t="shared" si="138"/>
        <v>33.890516079513098</v>
      </c>
      <c r="F4313" s="16">
        <f>'[2]NP Inflow data'!C4313</f>
        <v>0</v>
      </c>
      <c r="G4313" s="16">
        <f t="shared" si="137"/>
        <v>-8.0984385200000002</v>
      </c>
    </row>
    <row r="4314" spans="1:7">
      <c r="A4314">
        <v>977.11</v>
      </c>
      <c r="B4314" s="19">
        <f>'[2]NP Inflow data'!F4314</f>
        <v>33.924138924480303</v>
      </c>
      <c r="C4314" s="13">
        <f t="shared" si="138"/>
        <v>33.924138924480303</v>
      </c>
      <c r="F4314" s="16">
        <f>'[2]NP Inflow data'!C4314</f>
        <v>0</v>
      </c>
      <c r="G4314" s="16">
        <f t="shared" si="137"/>
        <v>-8.0984385200000002</v>
      </c>
    </row>
    <row r="4315" spans="1:7">
      <c r="A4315">
        <v>977.12</v>
      </c>
      <c r="B4315" s="19">
        <f>'[2]NP Inflow data'!F4315</f>
        <v>33.957777635772302</v>
      </c>
      <c r="C4315" s="13">
        <f t="shared" si="138"/>
        <v>33.957777635772302</v>
      </c>
      <c r="F4315" s="16">
        <f>'[2]NP Inflow data'!C4315</f>
        <v>0</v>
      </c>
      <c r="G4315" s="16">
        <f t="shared" si="137"/>
        <v>-8.0984385200000002</v>
      </c>
    </row>
    <row r="4316" spans="1:7">
      <c r="A4316">
        <v>977.13</v>
      </c>
      <c r="B4316" s="19">
        <f>'[2]NP Inflow data'!F4316</f>
        <v>33.991432217151399</v>
      </c>
      <c r="C4316" s="13">
        <f t="shared" si="138"/>
        <v>33.991432217151399</v>
      </c>
      <c r="F4316" s="16">
        <f>'[2]NP Inflow data'!C4316</f>
        <v>0</v>
      </c>
      <c r="G4316" s="16">
        <f t="shared" si="137"/>
        <v>-8.0984385200000002</v>
      </c>
    </row>
    <row r="4317" spans="1:7">
      <c r="A4317">
        <v>977.14</v>
      </c>
      <c r="B4317" s="19">
        <f>'[2]NP Inflow data'!F4317</f>
        <v>34.025102672379703</v>
      </c>
      <c r="C4317" s="13">
        <f t="shared" si="138"/>
        <v>34.025102672379703</v>
      </c>
      <c r="F4317" s="16">
        <f>'[2]NP Inflow data'!C4317</f>
        <v>0</v>
      </c>
      <c r="G4317" s="16">
        <f t="shared" si="137"/>
        <v>-8.0984385200000002</v>
      </c>
    </row>
    <row r="4318" spans="1:7">
      <c r="A4318">
        <v>977.15</v>
      </c>
      <c r="B4318" s="19">
        <f>'[2]NP Inflow data'!F4318</f>
        <v>34.058789005219701</v>
      </c>
      <c r="C4318" s="13">
        <f t="shared" si="138"/>
        <v>34.058789005219701</v>
      </c>
      <c r="F4318" s="16">
        <f>'[2]NP Inflow data'!C4318</f>
        <v>0</v>
      </c>
      <c r="G4318" s="16">
        <f t="shared" ref="G4318:G4381" si="139">F4318-$F$3103</f>
        <v>-8.0984385200000002</v>
      </c>
    </row>
    <row r="4319" spans="1:7">
      <c r="A4319">
        <v>977.16</v>
      </c>
      <c r="B4319" s="19">
        <f>'[2]NP Inflow data'!F4319</f>
        <v>34.092491219433498</v>
      </c>
      <c r="C4319" s="13">
        <f t="shared" si="138"/>
        <v>34.092491219433498</v>
      </c>
      <c r="F4319" s="16">
        <f>'[2]NP Inflow data'!C4319</f>
        <v>0</v>
      </c>
      <c r="G4319" s="16">
        <f t="shared" si="139"/>
        <v>-8.0984385200000002</v>
      </c>
    </row>
    <row r="4320" spans="1:7">
      <c r="A4320">
        <v>977.17</v>
      </c>
      <c r="B4320" s="19">
        <f>'[2]NP Inflow data'!F4320</f>
        <v>34.126209318783502</v>
      </c>
      <c r="C4320" s="13">
        <f t="shared" si="138"/>
        <v>34.126209318783502</v>
      </c>
      <c r="F4320" s="16">
        <f>'[2]NP Inflow data'!C4320</f>
        <v>0</v>
      </c>
      <c r="G4320" s="16">
        <f t="shared" si="139"/>
        <v>-8.0984385200000002</v>
      </c>
    </row>
    <row r="4321" spans="1:7">
      <c r="A4321">
        <v>977.18</v>
      </c>
      <c r="B4321" s="19">
        <f>'[2]NP Inflow data'!F4321</f>
        <v>34.159943307031902</v>
      </c>
      <c r="C4321" s="13">
        <f t="shared" si="138"/>
        <v>34.159943307031902</v>
      </c>
      <c r="F4321" s="16">
        <f>'[2]NP Inflow data'!C4321</f>
        <v>0</v>
      </c>
      <c r="G4321" s="16">
        <f t="shared" si="139"/>
        <v>-8.0984385200000002</v>
      </c>
    </row>
    <row r="4322" spans="1:7">
      <c r="A4322">
        <v>977.19</v>
      </c>
      <c r="B4322" s="19">
        <f>'[2]NP Inflow data'!F4322</f>
        <v>34.193693187941498</v>
      </c>
      <c r="C4322" s="13">
        <f t="shared" si="138"/>
        <v>34.193693187941498</v>
      </c>
      <c r="F4322" s="16">
        <f>'[2]NP Inflow data'!C4322</f>
        <v>0</v>
      </c>
      <c r="G4322" s="16">
        <f t="shared" si="139"/>
        <v>-8.0984385200000002</v>
      </c>
    </row>
    <row r="4323" spans="1:7">
      <c r="A4323">
        <v>977.2</v>
      </c>
      <c r="B4323" s="19">
        <f>'[2]NP Inflow data'!F4323</f>
        <v>34.227458965273698</v>
      </c>
      <c r="C4323" s="13">
        <f t="shared" si="138"/>
        <v>34.227458965273698</v>
      </c>
      <c r="F4323" s="16">
        <f>'[2]NP Inflow data'!C4323</f>
        <v>0</v>
      </c>
      <c r="G4323" s="16">
        <f t="shared" si="139"/>
        <v>-8.0984385200000002</v>
      </c>
    </row>
    <row r="4324" spans="1:7">
      <c r="A4324">
        <v>977.21</v>
      </c>
      <c r="B4324" s="19">
        <f>'[2]NP Inflow data'!F4324</f>
        <v>34.261240642791101</v>
      </c>
      <c r="C4324" s="13">
        <f t="shared" si="138"/>
        <v>34.261240642791101</v>
      </c>
      <c r="F4324" s="16">
        <f>'[2]NP Inflow data'!C4324</f>
        <v>0</v>
      </c>
      <c r="G4324" s="16">
        <f t="shared" si="139"/>
        <v>-8.0984385200000002</v>
      </c>
    </row>
    <row r="4325" spans="1:7">
      <c r="A4325">
        <v>977.22</v>
      </c>
      <c r="B4325" s="19">
        <f>'[2]NP Inflow data'!F4325</f>
        <v>34.295038224256103</v>
      </c>
      <c r="C4325" s="13">
        <f t="shared" si="138"/>
        <v>34.295038224256103</v>
      </c>
      <c r="F4325" s="16">
        <f>'[2]NP Inflow data'!C4325</f>
        <v>0</v>
      </c>
      <c r="G4325" s="16">
        <f t="shared" si="139"/>
        <v>-8.0984385200000002</v>
      </c>
    </row>
    <row r="4326" spans="1:7">
      <c r="A4326">
        <v>977.23</v>
      </c>
      <c r="B4326" s="19">
        <f>'[2]NP Inflow data'!F4326</f>
        <v>34.328851713431</v>
      </c>
      <c r="C4326" s="13">
        <f t="shared" si="138"/>
        <v>34.328851713431</v>
      </c>
      <c r="F4326" s="16">
        <f>'[2]NP Inflow data'!C4326</f>
        <v>0</v>
      </c>
      <c r="G4326" s="16">
        <f t="shared" si="139"/>
        <v>-8.0984385200000002</v>
      </c>
    </row>
    <row r="4327" spans="1:7">
      <c r="A4327">
        <v>977.24</v>
      </c>
      <c r="B4327" s="19">
        <f>'[2]NP Inflow data'!F4327</f>
        <v>34.362681114078001</v>
      </c>
      <c r="C4327" s="13">
        <f t="shared" si="138"/>
        <v>34.362681114078001</v>
      </c>
      <c r="F4327" s="16">
        <f>'[2]NP Inflow data'!C4327</f>
        <v>0</v>
      </c>
      <c r="G4327" s="16">
        <f t="shared" si="139"/>
        <v>-8.0984385200000002</v>
      </c>
    </row>
    <row r="4328" spans="1:7">
      <c r="A4328">
        <v>977.25</v>
      </c>
      <c r="B4328" s="19">
        <f>'[2]NP Inflow data'!F4328</f>
        <v>34.396526429959401</v>
      </c>
      <c r="C4328" s="13">
        <f t="shared" si="138"/>
        <v>34.396526429959401</v>
      </c>
      <c r="F4328" s="16">
        <f>'[2]NP Inflow data'!C4328</f>
        <v>0</v>
      </c>
      <c r="G4328" s="16">
        <f t="shared" si="139"/>
        <v>-8.0984385200000002</v>
      </c>
    </row>
    <row r="4329" spans="1:7">
      <c r="A4329">
        <v>977.26</v>
      </c>
      <c r="B4329" s="19">
        <f>'[2]NP Inflow data'!F4329</f>
        <v>34.430387664837497</v>
      </c>
      <c r="C4329" s="13">
        <f t="shared" si="138"/>
        <v>34.430387664837497</v>
      </c>
      <c r="F4329" s="16">
        <f>'[2]NP Inflow data'!C4329</f>
        <v>0</v>
      </c>
      <c r="G4329" s="16">
        <f t="shared" si="139"/>
        <v>-8.0984385200000002</v>
      </c>
    </row>
    <row r="4330" spans="1:7">
      <c r="A4330">
        <v>977.27</v>
      </c>
      <c r="B4330" s="19">
        <f>'[2]NP Inflow data'!F4330</f>
        <v>34.464264822474597</v>
      </c>
      <c r="C4330" s="13">
        <f t="shared" si="138"/>
        <v>34.464264822474597</v>
      </c>
      <c r="F4330" s="16">
        <f>'[2]NP Inflow data'!C4330</f>
        <v>0</v>
      </c>
      <c r="G4330" s="16">
        <f t="shared" si="139"/>
        <v>-8.0984385200000002</v>
      </c>
    </row>
    <row r="4331" spans="1:7">
      <c r="A4331">
        <v>977.28</v>
      </c>
      <c r="B4331" s="19">
        <f>'[2]NP Inflow data'!F4331</f>
        <v>34.498157906632898</v>
      </c>
      <c r="C4331" s="13">
        <f t="shared" si="138"/>
        <v>34.498157906632898</v>
      </c>
      <c r="F4331" s="16">
        <f>'[2]NP Inflow data'!C4331</f>
        <v>0</v>
      </c>
      <c r="G4331" s="16">
        <f t="shared" si="139"/>
        <v>-8.0984385200000002</v>
      </c>
    </row>
    <row r="4332" spans="1:7">
      <c r="A4332">
        <v>977.29</v>
      </c>
      <c r="B4332" s="19">
        <f>'[2]NP Inflow data'!F4332</f>
        <v>34.532066921074801</v>
      </c>
      <c r="C4332" s="13">
        <f t="shared" si="138"/>
        <v>34.532066921074801</v>
      </c>
      <c r="F4332" s="16">
        <f>'[2]NP Inflow data'!C4332</f>
        <v>0</v>
      </c>
      <c r="G4332" s="16">
        <f t="shared" si="139"/>
        <v>-8.0984385200000002</v>
      </c>
    </row>
    <row r="4333" spans="1:7">
      <c r="A4333">
        <v>977.3</v>
      </c>
      <c r="B4333" s="19">
        <f>'[2]NP Inflow data'!F4333</f>
        <v>34.565991869562502</v>
      </c>
      <c r="C4333" s="13">
        <f t="shared" si="138"/>
        <v>34.565991869562502</v>
      </c>
      <c r="F4333" s="16">
        <f>'[2]NP Inflow data'!C4333</f>
        <v>0</v>
      </c>
      <c r="G4333" s="16">
        <f t="shared" si="139"/>
        <v>-8.0984385200000002</v>
      </c>
    </row>
    <row r="4334" spans="1:7">
      <c r="A4334">
        <v>977.31</v>
      </c>
      <c r="B4334" s="19">
        <f>'[2]NP Inflow data'!F4334</f>
        <v>34.599932755858198</v>
      </c>
      <c r="C4334" s="13">
        <f t="shared" si="138"/>
        <v>34.599932755858198</v>
      </c>
      <c r="F4334" s="16">
        <f>'[2]NP Inflow data'!C4334</f>
        <v>0</v>
      </c>
      <c r="G4334" s="16">
        <f t="shared" si="139"/>
        <v>-8.0984385200000002</v>
      </c>
    </row>
    <row r="4335" spans="1:7">
      <c r="A4335">
        <v>977.32</v>
      </c>
      <c r="B4335" s="19">
        <f>'[2]NP Inflow data'!F4335</f>
        <v>34.633889583724802</v>
      </c>
      <c r="C4335" s="13">
        <f t="shared" si="138"/>
        <v>34.633889583724802</v>
      </c>
      <c r="F4335" s="16">
        <f>'[2]NP Inflow data'!C4335</f>
        <v>0</v>
      </c>
      <c r="G4335" s="16">
        <f t="shared" si="139"/>
        <v>-8.0984385200000002</v>
      </c>
    </row>
    <row r="4336" spans="1:7">
      <c r="A4336">
        <v>977.33</v>
      </c>
      <c r="B4336" s="19">
        <f>'[2]NP Inflow data'!F4336</f>
        <v>34.6678623569236</v>
      </c>
      <c r="C4336" s="13">
        <f t="shared" si="138"/>
        <v>34.6678623569236</v>
      </c>
      <c r="F4336" s="16">
        <f>'[2]NP Inflow data'!C4336</f>
        <v>0</v>
      </c>
      <c r="G4336" s="16">
        <f t="shared" si="139"/>
        <v>-8.0984385200000002</v>
      </c>
    </row>
    <row r="4337" spans="1:7">
      <c r="A4337">
        <v>977.34</v>
      </c>
      <c r="B4337" s="19">
        <f>'[2]NP Inflow data'!F4337</f>
        <v>34.701851079217299</v>
      </c>
      <c r="C4337" s="13">
        <f t="shared" si="138"/>
        <v>34.701851079217299</v>
      </c>
      <c r="F4337" s="16">
        <f>'[2]NP Inflow data'!C4337</f>
        <v>0</v>
      </c>
      <c r="G4337" s="16">
        <f t="shared" si="139"/>
        <v>-8.0984385200000002</v>
      </c>
    </row>
    <row r="4338" spans="1:7">
      <c r="A4338">
        <v>977.35</v>
      </c>
      <c r="B4338" s="19">
        <f>'[2]NP Inflow data'!F4338</f>
        <v>34.735855754368302</v>
      </c>
      <c r="C4338" s="13">
        <f t="shared" si="138"/>
        <v>34.735855754368302</v>
      </c>
      <c r="F4338" s="16">
        <f>'[2]NP Inflow data'!C4338</f>
        <v>0</v>
      </c>
      <c r="G4338" s="16">
        <f t="shared" si="139"/>
        <v>-8.0984385200000002</v>
      </c>
    </row>
    <row r="4339" spans="1:7">
      <c r="A4339">
        <v>977.36</v>
      </c>
      <c r="B4339" s="19">
        <f>'[2]NP Inflow data'!F4339</f>
        <v>34.769876386138797</v>
      </c>
      <c r="C4339" s="13">
        <f t="shared" si="138"/>
        <v>34.769876386138797</v>
      </c>
      <c r="F4339" s="16">
        <f>'[2]NP Inflow data'!C4339</f>
        <v>0</v>
      </c>
      <c r="G4339" s="16">
        <f t="shared" si="139"/>
        <v>-8.0984385200000002</v>
      </c>
    </row>
    <row r="4340" spans="1:7">
      <c r="A4340">
        <v>977.37</v>
      </c>
      <c r="B4340" s="19">
        <f>'[2]NP Inflow data'!F4340</f>
        <v>34.803912978291002</v>
      </c>
      <c r="C4340" s="13">
        <f t="shared" si="138"/>
        <v>34.803912978291002</v>
      </c>
      <c r="F4340" s="16">
        <f>'[2]NP Inflow data'!C4340</f>
        <v>0</v>
      </c>
      <c r="G4340" s="16">
        <f t="shared" si="139"/>
        <v>-8.0984385200000002</v>
      </c>
    </row>
    <row r="4341" spans="1:7">
      <c r="A4341">
        <v>977.38</v>
      </c>
      <c r="B4341" s="19">
        <f>'[2]NP Inflow data'!F4341</f>
        <v>34.837965534587397</v>
      </c>
      <c r="C4341" s="13">
        <f t="shared" si="138"/>
        <v>34.837965534587397</v>
      </c>
      <c r="F4341" s="16">
        <f>'[2]NP Inflow data'!C4341</f>
        <v>0</v>
      </c>
      <c r="G4341" s="16">
        <f t="shared" si="139"/>
        <v>-8.0984385200000002</v>
      </c>
    </row>
    <row r="4342" spans="1:7">
      <c r="A4342">
        <v>977.39</v>
      </c>
      <c r="B4342" s="19">
        <f>'[2]NP Inflow data'!F4342</f>
        <v>34.87203405879</v>
      </c>
      <c r="C4342" s="13">
        <f t="shared" si="138"/>
        <v>34.87203405879</v>
      </c>
      <c r="F4342" s="16">
        <f>'[2]NP Inflow data'!C4342</f>
        <v>0</v>
      </c>
      <c r="G4342" s="16">
        <f t="shared" si="139"/>
        <v>-8.0984385200000002</v>
      </c>
    </row>
    <row r="4343" spans="1:7">
      <c r="A4343">
        <v>977.4</v>
      </c>
      <c r="B4343" s="19">
        <f>'[2]NP Inflow data'!F4343</f>
        <v>34.906118554661298</v>
      </c>
      <c r="C4343" s="13">
        <f t="shared" si="138"/>
        <v>34.906118554661298</v>
      </c>
      <c r="F4343" s="16">
        <f>'[2]NP Inflow data'!C4343</f>
        <v>0</v>
      </c>
      <c r="G4343" s="16">
        <f t="shared" si="139"/>
        <v>-8.0984385200000002</v>
      </c>
    </row>
    <row r="4344" spans="1:7">
      <c r="A4344">
        <v>977.41</v>
      </c>
      <c r="B4344" s="19">
        <f>'[2]NP Inflow data'!F4344</f>
        <v>34.940219025963501</v>
      </c>
      <c r="C4344" s="13">
        <f t="shared" si="138"/>
        <v>34.940219025963501</v>
      </c>
      <c r="F4344" s="16">
        <f>'[2]NP Inflow data'!C4344</f>
        <v>0</v>
      </c>
      <c r="G4344" s="16">
        <f t="shared" si="139"/>
        <v>-8.0984385200000002</v>
      </c>
    </row>
    <row r="4345" spans="1:7">
      <c r="A4345">
        <v>977.42</v>
      </c>
      <c r="B4345" s="19">
        <f>'[2]NP Inflow data'!F4345</f>
        <v>34.974335476458897</v>
      </c>
      <c r="C4345" s="13">
        <f t="shared" si="138"/>
        <v>34.974335476458897</v>
      </c>
      <c r="F4345" s="16">
        <f>'[2]NP Inflow data'!C4345</f>
        <v>0</v>
      </c>
      <c r="G4345" s="16">
        <f t="shared" si="139"/>
        <v>-8.0984385200000002</v>
      </c>
    </row>
    <row r="4346" spans="1:7">
      <c r="A4346">
        <v>977.43</v>
      </c>
      <c r="B4346" s="19">
        <f>'[2]NP Inflow data'!F4346</f>
        <v>35.008467909909797</v>
      </c>
      <c r="C4346" s="13">
        <f t="shared" si="138"/>
        <v>35.008467909909797</v>
      </c>
      <c r="F4346" s="16">
        <f>'[2]NP Inflow data'!C4346</f>
        <v>0</v>
      </c>
      <c r="G4346" s="16">
        <f t="shared" si="139"/>
        <v>-8.0984385200000002</v>
      </c>
    </row>
    <row r="4347" spans="1:7">
      <c r="A4347">
        <v>977.44</v>
      </c>
      <c r="B4347" s="19">
        <f>'[2]NP Inflow data'!F4347</f>
        <v>35.042616330078801</v>
      </c>
      <c r="C4347" s="13">
        <f t="shared" si="138"/>
        <v>35.042616330078801</v>
      </c>
      <c r="F4347" s="16">
        <f>'[2]NP Inflow data'!C4347</f>
        <v>0</v>
      </c>
      <c r="G4347" s="16">
        <f t="shared" si="139"/>
        <v>-8.0984385200000002</v>
      </c>
    </row>
    <row r="4348" spans="1:7">
      <c r="A4348">
        <v>977.45</v>
      </c>
      <c r="B4348" s="19">
        <f>'[2]NP Inflow data'!F4348</f>
        <v>35.0767807407275</v>
      </c>
      <c r="C4348" s="13">
        <f t="shared" si="138"/>
        <v>35.0767807407275</v>
      </c>
      <c r="F4348" s="16">
        <f>'[2]NP Inflow data'!C4348</f>
        <v>0</v>
      </c>
      <c r="G4348" s="16">
        <f t="shared" si="139"/>
        <v>-8.0984385200000002</v>
      </c>
    </row>
    <row r="4349" spans="1:7">
      <c r="A4349">
        <v>977.46</v>
      </c>
      <c r="B4349" s="19">
        <f>'[2]NP Inflow data'!F4349</f>
        <v>35.110961145618397</v>
      </c>
      <c r="C4349" s="13">
        <f t="shared" si="138"/>
        <v>35.110961145618397</v>
      </c>
      <c r="F4349" s="16">
        <f>'[2]NP Inflow data'!C4349</f>
        <v>0</v>
      </c>
      <c r="G4349" s="16">
        <f t="shared" si="139"/>
        <v>-8.0984385200000002</v>
      </c>
    </row>
    <row r="4350" spans="1:7">
      <c r="A4350">
        <v>977.47</v>
      </c>
      <c r="B4350" s="19">
        <f>'[2]NP Inflow data'!F4350</f>
        <v>35.145157548514</v>
      </c>
      <c r="C4350" s="13">
        <f t="shared" si="138"/>
        <v>35.145157548514</v>
      </c>
      <c r="F4350" s="16">
        <f>'[2]NP Inflow data'!C4350</f>
        <v>0</v>
      </c>
      <c r="G4350" s="16">
        <f t="shared" si="139"/>
        <v>-8.0984385200000002</v>
      </c>
    </row>
    <row r="4351" spans="1:7">
      <c r="A4351">
        <v>977.48</v>
      </c>
      <c r="B4351" s="19">
        <f>'[2]NP Inflow data'!F4351</f>
        <v>35.179369953176398</v>
      </c>
      <c r="C4351" s="13">
        <f t="shared" si="138"/>
        <v>35.179369953176398</v>
      </c>
      <c r="F4351" s="16">
        <f>'[2]NP Inflow data'!C4351</f>
        <v>0</v>
      </c>
      <c r="G4351" s="16">
        <f t="shared" si="139"/>
        <v>-8.0984385200000002</v>
      </c>
    </row>
    <row r="4352" spans="1:7">
      <c r="A4352">
        <v>977.49</v>
      </c>
      <c r="B4352" s="19">
        <f>'[2]NP Inflow data'!F4352</f>
        <v>35.213598363368</v>
      </c>
      <c r="C4352" s="13">
        <f t="shared" si="138"/>
        <v>35.213598363368</v>
      </c>
      <c r="F4352" s="16">
        <f>'[2]NP Inflow data'!C4352</f>
        <v>0</v>
      </c>
      <c r="G4352" s="16">
        <f t="shared" si="139"/>
        <v>-8.0984385200000002</v>
      </c>
    </row>
    <row r="4353" spans="1:7">
      <c r="A4353">
        <v>977.5</v>
      </c>
      <c r="B4353" s="19">
        <f>'[2]NP Inflow data'!F4353</f>
        <v>35.247842782851002</v>
      </c>
      <c r="C4353" s="13">
        <f t="shared" si="138"/>
        <v>35.247842782851002</v>
      </c>
      <c r="F4353" s="16">
        <f>'[2]NP Inflow data'!C4353</f>
        <v>0</v>
      </c>
      <c r="G4353" s="16">
        <f t="shared" si="139"/>
        <v>-8.0984385200000002</v>
      </c>
    </row>
    <row r="4354" spans="1:7">
      <c r="A4354">
        <v>977.51</v>
      </c>
      <c r="B4354" s="19">
        <f>'[2]NP Inflow data'!F4354</f>
        <v>35.282103215387799</v>
      </c>
      <c r="C4354" s="13">
        <f t="shared" si="138"/>
        <v>35.282103215387799</v>
      </c>
      <c r="F4354" s="16">
        <f>'[2]NP Inflow data'!C4354</f>
        <v>0</v>
      </c>
      <c r="G4354" s="16">
        <f t="shared" si="139"/>
        <v>-8.0984385200000002</v>
      </c>
    </row>
    <row r="4355" spans="1:7">
      <c r="A4355">
        <v>977.52</v>
      </c>
      <c r="B4355" s="19">
        <f>'[2]NP Inflow data'!F4355</f>
        <v>35.316379664740502</v>
      </c>
      <c r="C4355" s="13">
        <f t="shared" si="138"/>
        <v>35.316379664740502</v>
      </c>
      <c r="F4355" s="16">
        <f>'[2]NP Inflow data'!C4355</f>
        <v>0</v>
      </c>
      <c r="G4355" s="16">
        <f t="shared" si="139"/>
        <v>-8.0984385200000002</v>
      </c>
    </row>
    <row r="4356" spans="1:7">
      <c r="A4356">
        <v>977.53</v>
      </c>
      <c r="B4356" s="19">
        <f>'[2]NP Inflow data'!F4356</f>
        <v>35.350672134671498</v>
      </c>
      <c r="C4356" s="13">
        <f t="shared" si="138"/>
        <v>35.350672134671498</v>
      </c>
      <c r="F4356" s="16">
        <f>'[2]NP Inflow data'!C4356</f>
        <v>0</v>
      </c>
      <c r="G4356" s="16">
        <f t="shared" si="139"/>
        <v>-8.0984385200000002</v>
      </c>
    </row>
    <row r="4357" spans="1:7">
      <c r="A4357">
        <v>977.54</v>
      </c>
      <c r="B4357" s="19">
        <f>'[2]NP Inflow data'!F4357</f>
        <v>35.384980628943097</v>
      </c>
      <c r="C4357" s="13">
        <f t="shared" si="138"/>
        <v>35.384980628943097</v>
      </c>
      <c r="F4357" s="16">
        <f>'[2]NP Inflow data'!C4357</f>
        <v>0</v>
      </c>
      <c r="G4357" s="16">
        <f t="shared" si="139"/>
        <v>-8.0984385200000002</v>
      </c>
    </row>
    <row r="4358" spans="1:7">
      <c r="A4358">
        <v>977.55</v>
      </c>
      <c r="B4358" s="19">
        <f>'[2]NP Inflow data'!F4358</f>
        <v>35.419305151317602</v>
      </c>
      <c r="C4358" s="13">
        <f t="shared" ref="C4358:C4421" si="140">B4358-$B$24</f>
        <v>35.419305151317602</v>
      </c>
      <c r="F4358" s="16">
        <f>'[2]NP Inflow data'!C4358</f>
        <v>0</v>
      </c>
      <c r="G4358" s="16">
        <f t="shared" si="139"/>
        <v>-8.0984385200000002</v>
      </c>
    </row>
    <row r="4359" spans="1:7">
      <c r="A4359">
        <v>977.56</v>
      </c>
      <c r="B4359" s="19">
        <f>'[2]NP Inflow data'!F4359</f>
        <v>35.453645705557101</v>
      </c>
      <c r="C4359" s="13">
        <f t="shared" si="140"/>
        <v>35.453645705557101</v>
      </c>
      <c r="F4359" s="16">
        <f>'[2]NP Inflow data'!C4359</f>
        <v>0</v>
      </c>
      <c r="G4359" s="16">
        <f t="shared" si="139"/>
        <v>-8.0984385200000002</v>
      </c>
    </row>
    <row r="4360" spans="1:7">
      <c r="A4360">
        <v>977.57</v>
      </c>
      <c r="B4360" s="19">
        <f>'[2]NP Inflow data'!F4360</f>
        <v>35.488002295424501</v>
      </c>
      <c r="C4360" s="13">
        <f t="shared" si="140"/>
        <v>35.488002295424501</v>
      </c>
      <c r="F4360" s="16">
        <f>'[2]NP Inflow data'!C4360</f>
        <v>0</v>
      </c>
      <c r="G4360" s="16">
        <f t="shared" si="139"/>
        <v>-8.0984385200000002</v>
      </c>
    </row>
    <row r="4361" spans="1:7">
      <c r="A4361">
        <v>977.58</v>
      </c>
      <c r="B4361" s="19">
        <f>'[2]NP Inflow data'!F4361</f>
        <v>35.522374924681102</v>
      </c>
      <c r="C4361" s="13">
        <f t="shared" si="140"/>
        <v>35.522374924681102</v>
      </c>
      <c r="F4361" s="16">
        <f>'[2]NP Inflow data'!C4361</f>
        <v>0</v>
      </c>
      <c r="G4361" s="16">
        <f t="shared" si="139"/>
        <v>-8.0984385200000002</v>
      </c>
    </row>
    <row r="4362" spans="1:7">
      <c r="A4362">
        <v>977.59</v>
      </c>
      <c r="B4362" s="19">
        <f>'[2]NP Inflow data'!F4362</f>
        <v>35.556763597089798</v>
      </c>
      <c r="C4362" s="13">
        <f t="shared" si="140"/>
        <v>35.556763597089798</v>
      </c>
      <c r="F4362" s="16">
        <f>'[2]NP Inflow data'!C4362</f>
        <v>0</v>
      </c>
      <c r="G4362" s="16">
        <f t="shared" si="139"/>
        <v>-8.0984385200000002</v>
      </c>
    </row>
    <row r="4363" spans="1:7">
      <c r="A4363">
        <v>977.6</v>
      </c>
      <c r="B4363" s="19">
        <f>'[2]NP Inflow data'!F4363</f>
        <v>35.591168316412599</v>
      </c>
      <c r="C4363" s="13">
        <f t="shared" si="140"/>
        <v>35.591168316412599</v>
      </c>
      <c r="F4363" s="16">
        <f>'[2]NP Inflow data'!C4363</f>
        <v>0</v>
      </c>
      <c r="G4363" s="16">
        <f t="shared" si="139"/>
        <v>-8.0984385200000002</v>
      </c>
    </row>
    <row r="4364" spans="1:7">
      <c r="A4364">
        <v>977.61</v>
      </c>
      <c r="B4364" s="19">
        <f>'[2]NP Inflow data'!F4364</f>
        <v>35.625589086411999</v>
      </c>
      <c r="C4364" s="13">
        <f t="shared" si="140"/>
        <v>35.625589086411999</v>
      </c>
      <c r="F4364" s="16">
        <f>'[2]NP Inflow data'!C4364</f>
        <v>0</v>
      </c>
      <c r="G4364" s="16">
        <f t="shared" si="139"/>
        <v>-8.0984385200000002</v>
      </c>
    </row>
    <row r="4365" spans="1:7">
      <c r="A4365">
        <v>977.62</v>
      </c>
      <c r="B4365" s="19">
        <f>'[2]NP Inflow data'!F4365</f>
        <v>35.660025910850202</v>
      </c>
      <c r="C4365" s="13">
        <f t="shared" si="140"/>
        <v>35.660025910850202</v>
      </c>
      <c r="F4365" s="16">
        <f>'[2]NP Inflow data'!C4365</f>
        <v>0</v>
      </c>
      <c r="G4365" s="16">
        <f t="shared" si="139"/>
        <v>-8.0984385200000002</v>
      </c>
    </row>
    <row r="4366" spans="1:7">
      <c r="A4366">
        <v>977.63</v>
      </c>
      <c r="B4366" s="19">
        <f>'[2]NP Inflow data'!F4366</f>
        <v>35.694478793489601</v>
      </c>
      <c r="C4366" s="13">
        <f t="shared" si="140"/>
        <v>35.694478793489601</v>
      </c>
      <c r="F4366" s="16">
        <f>'[2]NP Inflow data'!C4366</f>
        <v>0</v>
      </c>
      <c r="G4366" s="16">
        <f t="shared" si="139"/>
        <v>-8.0984385200000002</v>
      </c>
    </row>
    <row r="4367" spans="1:7">
      <c r="A4367">
        <v>977.64</v>
      </c>
      <c r="B4367" s="19">
        <f>'[2]NP Inflow data'!F4367</f>
        <v>35.728947738092202</v>
      </c>
      <c r="C4367" s="13">
        <f t="shared" si="140"/>
        <v>35.728947738092202</v>
      </c>
      <c r="F4367" s="16">
        <f>'[2]NP Inflow data'!C4367</f>
        <v>0</v>
      </c>
      <c r="G4367" s="16">
        <f t="shared" si="139"/>
        <v>-8.0984385200000002</v>
      </c>
    </row>
    <row r="4368" spans="1:7">
      <c r="A4368">
        <v>977.65</v>
      </c>
      <c r="B4368" s="19">
        <f>'[2]NP Inflow data'!F4368</f>
        <v>35.763432748420598</v>
      </c>
      <c r="C4368" s="13">
        <f t="shared" si="140"/>
        <v>35.763432748420598</v>
      </c>
      <c r="F4368" s="16">
        <f>'[2]NP Inflow data'!C4368</f>
        <v>0</v>
      </c>
      <c r="G4368" s="16">
        <f t="shared" si="139"/>
        <v>-8.0984385200000002</v>
      </c>
    </row>
    <row r="4369" spans="1:7">
      <c r="A4369">
        <v>977.66</v>
      </c>
      <c r="B4369" s="19">
        <f>'[2]NP Inflow data'!F4369</f>
        <v>35.7979338282368</v>
      </c>
      <c r="C4369" s="13">
        <f t="shared" si="140"/>
        <v>35.7979338282368</v>
      </c>
      <c r="F4369" s="16">
        <f>'[2]NP Inflow data'!C4369</f>
        <v>0</v>
      </c>
      <c r="G4369" s="16">
        <f t="shared" si="139"/>
        <v>-8.0984385200000002</v>
      </c>
    </row>
    <row r="4370" spans="1:7">
      <c r="A4370">
        <v>977.67</v>
      </c>
      <c r="B4370" s="19">
        <f>'[2]NP Inflow data'!F4370</f>
        <v>35.832450981303303</v>
      </c>
      <c r="C4370" s="13">
        <f t="shared" si="140"/>
        <v>35.832450981303303</v>
      </c>
      <c r="F4370" s="16">
        <f>'[2]NP Inflow data'!C4370</f>
        <v>0</v>
      </c>
      <c r="G4370" s="16">
        <f t="shared" si="139"/>
        <v>-8.0984385200000002</v>
      </c>
    </row>
    <row r="4371" spans="1:7">
      <c r="A4371">
        <v>977.68</v>
      </c>
      <c r="B4371" s="19">
        <f>'[2]NP Inflow data'!F4371</f>
        <v>35.866984211382302</v>
      </c>
      <c r="C4371" s="13">
        <f t="shared" si="140"/>
        <v>35.866984211382302</v>
      </c>
      <c r="F4371" s="16">
        <f>'[2]NP Inflow data'!C4371</f>
        <v>0</v>
      </c>
      <c r="G4371" s="16">
        <f t="shared" si="139"/>
        <v>-8.0984385200000002</v>
      </c>
    </row>
    <row r="4372" spans="1:7">
      <c r="A4372">
        <v>977.69</v>
      </c>
      <c r="B4372" s="19">
        <f>'[2]NP Inflow data'!F4372</f>
        <v>35.901533522236399</v>
      </c>
      <c r="C4372" s="13">
        <f t="shared" si="140"/>
        <v>35.901533522236399</v>
      </c>
      <c r="F4372" s="16">
        <f>'[2]NP Inflow data'!C4372</f>
        <v>0</v>
      </c>
      <c r="G4372" s="16">
        <f t="shared" si="139"/>
        <v>-8.0984385200000002</v>
      </c>
    </row>
    <row r="4373" spans="1:7">
      <c r="A4373">
        <v>977.7</v>
      </c>
      <c r="B4373" s="19">
        <f>'[2]NP Inflow data'!F4373</f>
        <v>35.936098917627298</v>
      </c>
      <c r="C4373" s="13">
        <f t="shared" si="140"/>
        <v>35.936098917627298</v>
      </c>
      <c r="F4373" s="16">
        <f>'[2]NP Inflow data'!C4373</f>
        <v>0</v>
      </c>
      <c r="G4373" s="16">
        <f t="shared" si="139"/>
        <v>-8.0984385200000002</v>
      </c>
    </row>
    <row r="4374" spans="1:7">
      <c r="A4374">
        <v>977.71</v>
      </c>
      <c r="B4374" s="19">
        <f>'[2]NP Inflow data'!F4374</f>
        <v>35.970680401317402</v>
      </c>
      <c r="C4374" s="13">
        <f t="shared" si="140"/>
        <v>35.970680401317402</v>
      </c>
      <c r="F4374" s="16">
        <f>'[2]NP Inflow data'!C4374</f>
        <v>0</v>
      </c>
      <c r="G4374" s="16">
        <f t="shared" si="139"/>
        <v>-8.0984385200000002</v>
      </c>
    </row>
    <row r="4375" spans="1:7">
      <c r="A4375">
        <v>977.72</v>
      </c>
      <c r="B4375" s="19">
        <f>'[2]NP Inflow data'!F4375</f>
        <v>36.005277977069198</v>
      </c>
      <c r="C4375" s="13">
        <f t="shared" si="140"/>
        <v>36.005277977069198</v>
      </c>
      <c r="F4375" s="16">
        <f>'[2]NP Inflow data'!C4375</f>
        <v>0</v>
      </c>
      <c r="G4375" s="16">
        <f t="shared" si="139"/>
        <v>-8.0984385200000002</v>
      </c>
    </row>
    <row r="4376" spans="1:7">
      <c r="A4376">
        <v>977.73</v>
      </c>
      <c r="B4376" s="19">
        <f>'[2]NP Inflow data'!F4376</f>
        <v>36.039891648644897</v>
      </c>
      <c r="C4376" s="13">
        <f t="shared" si="140"/>
        <v>36.039891648644897</v>
      </c>
      <c r="F4376" s="16">
        <f>'[2]NP Inflow data'!C4376</f>
        <v>0</v>
      </c>
      <c r="G4376" s="16">
        <f t="shared" si="139"/>
        <v>-8.0984385200000002</v>
      </c>
    </row>
    <row r="4377" spans="1:7">
      <c r="A4377">
        <v>977.74</v>
      </c>
      <c r="B4377" s="19">
        <f>'[2]NP Inflow data'!F4377</f>
        <v>36.0745214198068</v>
      </c>
      <c r="C4377" s="13">
        <f t="shared" si="140"/>
        <v>36.0745214198068</v>
      </c>
      <c r="F4377" s="16">
        <f>'[2]NP Inflow data'!C4377</f>
        <v>0</v>
      </c>
      <c r="G4377" s="16">
        <f t="shared" si="139"/>
        <v>-8.0984385200000002</v>
      </c>
    </row>
    <row r="4378" spans="1:7">
      <c r="A4378">
        <v>977.75</v>
      </c>
      <c r="B4378" s="19">
        <f>'[2]NP Inflow data'!F4378</f>
        <v>36.109167294317103</v>
      </c>
      <c r="C4378" s="13">
        <f t="shared" si="140"/>
        <v>36.109167294317103</v>
      </c>
      <c r="F4378" s="16">
        <f>'[2]NP Inflow data'!C4378</f>
        <v>0</v>
      </c>
      <c r="G4378" s="16">
        <f t="shared" si="139"/>
        <v>-8.0984385200000002</v>
      </c>
    </row>
    <row r="4379" spans="1:7">
      <c r="A4379">
        <v>977.76</v>
      </c>
      <c r="B4379" s="19">
        <f>'[2]NP Inflow data'!F4379</f>
        <v>36.143829275938202</v>
      </c>
      <c r="C4379" s="13">
        <f t="shared" si="140"/>
        <v>36.143829275938202</v>
      </c>
      <c r="F4379" s="16">
        <f>'[2]NP Inflow data'!C4379</f>
        <v>0</v>
      </c>
      <c r="G4379" s="16">
        <f t="shared" si="139"/>
        <v>-8.0984385200000002</v>
      </c>
    </row>
    <row r="4380" spans="1:7">
      <c r="A4380">
        <v>977.77</v>
      </c>
      <c r="B4380" s="19">
        <f>'[2]NP Inflow data'!F4380</f>
        <v>36.1785073684323</v>
      </c>
      <c r="C4380" s="13">
        <f t="shared" si="140"/>
        <v>36.1785073684323</v>
      </c>
      <c r="F4380" s="16">
        <f>'[2]NP Inflow data'!C4380</f>
        <v>0</v>
      </c>
      <c r="G4380" s="16">
        <f t="shared" si="139"/>
        <v>-8.0984385200000002</v>
      </c>
    </row>
    <row r="4381" spans="1:7">
      <c r="A4381">
        <v>977.78</v>
      </c>
      <c r="B4381" s="19">
        <f>'[2]NP Inflow data'!F4381</f>
        <v>36.213201575561698</v>
      </c>
      <c r="C4381" s="13">
        <f t="shared" si="140"/>
        <v>36.213201575561698</v>
      </c>
      <c r="F4381" s="16">
        <f>'[2]NP Inflow data'!C4381</f>
        <v>0</v>
      </c>
      <c r="G4381" s="16">
        <f t="shared" si="139"/>
        <v>-8.0984385200000002</v>
      </c>
    </row>
    <row r="4382" spans="1:7">
      <c r="A4382">
        <v>977.79</v>
      </c>
      <c r="B4382" s="19">
        <f>'[2]NP Inflow data'!F4382</f>
        <v>36.247911901088798</v>
      </c>
      <c r="C4382" s="13">
        <f t="shared" si="140"/>
        <v>36.247911901088798</v>
      </c>
      <c r="F4382" s="16">
        <f>'[2]NP Inflow data'!C4382</f>
        <v>0</v>
      </c>
      <c r="G4382" s="16">
        <f t="shared" ref="G4382:G4445" si="141">F4382-$F$3103</f>
        <v>-8.0984385200000002</v>
      </c>
    </row>
    <row r="4383" spans="1:7">
      <c r="A4383">
        <v>977.8</v>
      </c>
      <c r="B4383" s="19">
        <f>'[2]NP Inflow data'!F4383</f>
        <v>36.282638348775599</v>
      </c>
      <c r="C4383" s="13">
        <f t="shared" si="140"/>
        <v>36.282638348775599</v>
      </c>
      <c r="F4383" s="16">
        <f>'[2]NP Inflow data'!C4383</f>
        <v>0</v>
      </c>
      <c r="G4383" s="16">
        <f t="shared" si="141"/>
        <v>-8.0984385200000002</v>
      </c>
    </row>
    <row r="4384" spans="1:7">
      <c r="A4384">
        <v>977.81</v>
      </c>
      <c r="B4384" s="19">
        <f>'[2]NP Inflow data'!F4384</f>
        <v>36.3173809223847</v>
      </c>
      <c r="C4384" s="13">
        <f t="shared" si="140"/>
        <v>36.3173809223847</v>
      </c>
      <c r="F4384" s="16">
        <f>'[2]NP Inflow data'!C4384</f>
        <v>0</v>
      </c>
      <c r="G4384" s="16">
        <f t="shared" si="141"/>
        <v>-8.0984385200000002</v>
      </c>
    </row>
    <row r="4385" spans="1:7">
      <c r="A4385">
        <v>977.82</v>
      </c>
      <c r="B4385" s="19">
        <f>'[2]NP Inflow data'!F4385</f>
        <v>36.352139625678497</v>
      </c>
      <c r="C4385" s="13">
        <f t="shared" si="140"/>
        <v>36.352139625678497</v>
      </c>
      <c r="F4385" s="16">
        <f>'[2]NP Inflow data'!C4385</f>
        <v>0</v>
      </c>
      <c r="G4385" s="16">
        <f t="shared" si="141"/>
        <v>-8.0984385200000002</v>
      </c>
    </row>
    <row r="4386" spans="1:7">
      <c r="A4386">
        <v>977.83</v>
      </c>
      <c r="B4386" s="19">
        <f>'[2]NP Inflow data'!F4386</f>
        <v>36.386914462418702</v>
      </c>
      <c r="C4386" s="13">
        <f t="shared" si="140"/>
        <v>36.386914462418702</v>
      </c>
      <c r="F4386" s="16">
        <f>'[2]NP Inflow data'!C4386</f>
        <v>0</v>
      </c>
      <c r="G4386" s="16">
        <f t="shared" si="141"/>
        <v>-8.0984385200000002</v>
      </c>
    </row>
    <row r="4387" spans="1:7">
      <c r="A4387">
        <v>977.84</v>
      </c>
      <c r="B4387" s="19">
        <f>'[2]NP Inflow data'!F4387</f>
        <v>36.421705436367901</v>
      </c>
      <c r="C4387" s="13">
        <f t="shared" si="140"/>
        <v>36.421705436367901</v>
      </c>
      <c r="F4387" s="16">
        <f>'[2]NP Inflow data'!C4387</f>
        <v>0</v>
      </c>
      <c r="G4387" s="16">
        <f t="shared" si="141"/>
        <v>-8.0984385200000002</v>
      </c>
    </row>
    <row r="4388" spans="1:7">
      <c r="A4388">
        <v>977.85</v>
      </c>
      <c r="B4388" s="19">
        <f>'[2]NP Inflow data'!F4388</f>
        <v>36.456512551288398</v>
      </c>
      <c r="C4388" s="13">
        <f t="shared" si="140"/>
        <v>36.456512551288398</v>
      </c>
      <c r="F4388" s="16">
        <f>'[2]NP Inflow data'!C4388</f>
        <v>0</v>
      </c>
      <c r="G4388" s="16">
        <f t="shared" si="141"/>
        <v>-8.0984385200000002</v>
      </c>
    </row>
    <row r="4389" spans="1:7">
      <c r="A4389">
        <v>977.86</v>
      </c>
      <c r="B4389" s="19">
        <f>'[2]NP Inflow data'!F4389</f>
        <v>36.491335810942402</v>
      </c>
      <c r="C4389" s="13">
        <f t="shared" si="140"/>
        <v>36.491335810942402</v>
      </c>
      <c r="F4389" s="16">
        <f>'[2]NP Inflow data'!C4389</f>
        <v>0</v>
      </c>
      <c r="G4389" s="16">
        <f t="shared" si="141"/>
        <v>-8.0984385200000002</v>
      </c>
    </row>
    <row r="4390" spans="1:7">
      <c r="A4390">
        <v>977.87</v>
      </c>
      <c r="B4390" s="19">
        <f>'[2]NP Inflow data'!F4390</f>
        <v>36.526175219092202</v>
      </c>
      <c r="C4390" s="13">
        <f t="shared" si="140"/>
        <v>36.526175219092202</v>
      </c>
      <c r="F4390" s="16">
        <f>'[2]NP Inflow data'!C4390</f>
        <v>0</v>
      </c>
      <c r="G4390" s="16">
        <f t="shared" si="141"/>
        <v>-8.0984385200000002</v>
      </c>
    </row>
    <row r="4391" spans="1:7">
      <c r="A4391">
        <v>977.88</v>
      </c>
      <c r="B4391" s="19">
        <f>'[2]NP Inflow data'!F4391</f>
        <v>36.5610307795002</v>
      </c>
      <c r="C4391" s="13">
        <f t="shared" si="140"/>
        <v>36.5610307795002</v>
      </c>
      <c r="F4391" s="16">
        <f>'[2]NP Inflow data'!C4391</f>
        <v>0</v>
      </c>
      <c r="G4391" s="16">
        <f t="shared" si="141"/>
        <v>-8.0984385200000002</v>
      </c>
    </row>
    <row r="4392" spans="1:7">
      <c r="A4392">
        <v>977.89</v>
      </c>
      <c r="B4392" s="19">
        <f>'[2]NP Inflow data'!F4392</f>
        <v>36.595902495928598</v>
      </c>
      <c r="C4392" s="13">
        <f t="shared" si="140"/>
        <v>36.595902495928598</v>
      </c>
      <c r="F4392" s="16">
        <f>'[2]NP Inflow data'!C4392</f>
        <v>0</v>
      </c>
      <c r="G4392" s="16">
        <f t="shared" si="141"/>
        <v>-8.0984385200000002</v>
      </c>
    </row>
    <row r="4393" spans="1:7">
      <c r="A4393">
        <v>977.9</v>
      </c>
      <c r="B4393" s="19">
        <f>'[2]NP Inflow data'!F4393</f>
        <v>36.6307903721396</v>
      </c>
      <c r="C4393" s="13">
        <f t="shared" si="140"/>
        <v>36.6307903721396</v>
      </c>
      <c r="F4393" s="16">
        <f>'[2]NP Inflow data'!C4393</f>
        <v>0</v>
      </c>
      <c r="G4393" s="16">
        <f t="shared" si="141"/>
        <v>-8.0984385200000002</v>
      </c>
    </row>
    <row r="4394" spans="1:7">
      <c r="A4394">
        <v>977.91</v>
      </c>
      <c r="B4394" s="19">
        <f>'[2]NP Inflow data'!F4394</f>
        <v>36.6656944118957</v>
      </c>
      <c r="C4394" s="13">
        <f t="shared" si="140"/>
        <v>36.6656944118957</v>
      </c>
      <c r="F4394" s="16">
        <f>'[2]NP Inflow data'!C4394</f>
        <v>0</v>
      </c>
      <c r="G4394" s="16">
        <f t="shared" si="141"/>
        <v>-8.0984385200000002</v>
      </c>
    </row>
    <row r="4395" spans="1:7">
      <c r="A4395">
        <v>977.92</v>
      </c>
      <c r="B4395" s="19">
        <f>'[2]NP Inflow data'!F4395</f>
        <v>36.700614618958902</v>
      </c>
      <c r="C4395" s="13">
        <f t="shared" si="140"/>
        <v>36.700614618958902</v>
      </c>
      <c r="F4395" s="16">
        <f>'[2]NP Inflow data'!C4395</f>
        <v>0</v>
      </c>
      <c r="G4395" s="16">
        <f t="shared" si="141"/>
        <v>-8.0984385200000002</v>
      </c>
    </row>
    <row r="4396" spans="1:7">
      <c r="A4396">
        <v>977.93</v>
      </c>
      <c r="B4396" s="19">
        <f>'[2]NP Inflow data'!F4396</f>
        <v>36.7355509970917</v>
      </c>
      <c r="C4396" s="13">
        <f t="shared" si="140"/>
        <v>36.7355509970917</v>
      </c>
      <c r="F4396" s="16">
        <f>'[2]NP Inflow data'!C4396</f>
        <v>0</v>
      </c>
      <c r="G4396" s="16">
        <f t="shared" si="141"/>
        <v>-8.0984385200000002</v>
      </c>
    </row>
    <row r="4397" spans="1:7">
      <c r="A4397">
        <v>977.94</v>
      </c>
      <c r="B4397" s="19">
        <f>'[2]NP Inflow data'!F4397</f>
        <v>36.770503550056702</v>
      </c>
      <c r="C4397" s="13">
        <f t="shared" si="140"/>
        <v>36.770503550056702</v>
      </c>
      <c r="F4397" s="16">
        <f>'[2]NP Inflow data'!C4397</f>
        <v>0</v>
      </c>
      <c r="G4397" s="16">
        <f t="shared" si="141"/>
        <v>-8.0984385200000002</v>
      </c>
    </row>
    <row r="4398" spans="1:7">
      <c r="A4398">
        <v>977.95</v>
      </c>
      <c r="B4398" s="19">
        <f>'[2]NP Inflow data'!F4398</f>
        <v>36.805472281615401</v>
      </c>
      <c r="C4398" s="13">
        <f t="shared" si="140"/>
        <v>36.805472281615401</v>
      </c>
      <c r="F4398" s="16">
        <f>'[2]NP Inflow data'!C4398</f>
        <v>0</v>
      </c>
      <c r="G4398" s="16">
        <f t="shared" si="141"/>
        <v>-8.0984385200000002</v>
      </c>
    </row>
    <row r="4399" spans="1:7">
      <c r="A4399">
        <v>977.96</v>
      </c>
      <c r="B4399" s="19">
        <f>'[2]NP Inflow data'!F4399</f>
        <v>36.840457195530497</v>
      </c>
      <c r="C4399" s="13">
        <f t="shared" si="140"/>
        <v>36.840457195530497</v>
      </c>
      <c r="F4399" s="16">
        <f>'[2]NP Inflow data'!C4399</f>
        <v>0</v>
      </c>
      <c r="G4399" s="16">
        <f t="shared" si="141"/>
        <v>-8.0984385200000002</v>
      </c>
    </row>
    <row r="4400" spans="1:7">
      <c r="A4400">
        <v>977.97</v>
      </c>
      <c r="B4400" s="19">
        <f>'[2]NP Inflow data'!F4400</f>
        <v>36.875458295564201</v>
      </c>
      <c r="C4400" s="13">
        <f t="shared" si="140"/>
        <v>36.875458295564201</v>
      </c>
      <c r="F4400" s="16">
        <f>'[2]NP Inflow data'!C4400</f>
        <v>0</v>
      </c>
      <c r="G4400" s="16">
        <f t="shared" si="141"/>
        <v>-8.0984385200000002</v>
      </c>
    </row>
    <row r="4401" spans="1:7">
      <c r="A4401">
        <v>977.98</v>
      </c>
      <c r="B4401" s="19">
        <f>'[2]NP Inflow data'!F4401</f>
        <v>36.9104755854788</v>
      </c>
      <c r="C4401" s="13">
        <f t="shared" si="140"/>
        <v>36.9104755854788</v>
      </c>
      <c r="F4401" s="16">
        <f>'[2]NP Inflow data'!C4401</f>
        <v>0</v>
      </c>
      <c r="G4401" s="16">
        <f t="shared" si="141"/>
        <v>-8.0984385200000002</v>
      </c>
    </row>
    <row r="4402" spans="1:7">
      <c r="A4402">
        <v>977.99</v>
      </c>
      <c r="B4402" s="19">
        <f>'[2]NP Inflow data'!F4402</f>
        <v>36.945509069036703</v>
      </c>
      <c r="C4402" s="13">
        <f t="shared" si="140"/>
        <v>36.945509069036703</v>
      </c>
      <c r="F4402" s="16">
        <f>'[2]NP Inflow data'!C4402</f>
        <v>0</v>
      </c>
      <c r="G4402" s="16">
        <f t="shared" si="141"/>
        <v>-8.0984385200000002</v>
      </c>
    </row>
    <row r="4403" spans="1:7">
      <c r="A4403">
        <v>978</v>
      </c>
      <c r="B4403" s="19">
        <f>'[2]NP Inflow data'!F4403</f>
        <v>36.98055875</v>
      </c>
      <c r="C4403" s="13">
        <f t="shared" si="140"/>
        <v>36.98055875</v>
      </c>
      <c r="F4403" s="16">
        <f>'[2]NP Inflow data'!C4403</f>
        <v>0</v>
      </c>
      <c r="G4403" s="16">
        <f t="shared" si="141"/>
        <v>-8.0984385200000002</v>
      </c>
    </row>
    <row r="4404" spans="1:7">
      <c r="A4404">
        <v>978.01</v>
      </c>
      <c r="B4404" s="19">
        <f>'[2]NP Inflow data'!F4404</f>
        <v>37.0156246279996</v>
      </c>
      <c r="C4404" s="13">
        <f t="shared" si="140"/>
        <v>37.0156246279996</v>
      </c>
      <c r="F4404" s="16">
        <f>'[2]NP Inflow data'!C4404</f>
        <v>0</v>
      </c>
      <c r="G4404" s="16">
        <f t="shared" si="141"/>
        <v>-8.0984385200000002</v>
      </c>
    </row>
    <row r="4405" spans="1:7">
      <c r="A4405">
        <v>978.02</v>
      </c>
      <c r="B4405" s="19">
        <f>'[2]NP Inflow data'!F4405</f>
        <v>37.050706686139797</v>
      </c>
      <c r="C4405" s="13">
        <f t="shared" si="140"/>
        <v>37.050706686139797</v>
      </c>
      <c r="F4405" s="16">
        <f>'[2]NP Inflow data'!C4405</f>
        <v>0</v>
      </c>
      <c r="G4405" s="16">
        <f t="shared" si="141"/>
        <v>-8.0984385200000002</v>
      </c>
    </row>
    <row r="4406" spans="1:7">
      <c r="A4406">
        <v>978.03</v>
      </c>
      <c r="B4406" s="19">
        <f>'[2]NP Inflow data'!F4406</f>
        <v>37.085804903393701</v>
      </c>
      <c r="C4406" s="13">
        <f t="shared" si="140"/>
        <v>37.085804903393701</v>
      </c>
      <c r="F4406" s="16">
        <f>'[2]NP Inflow data'!C4406</f>
        <v>0</v>
      </c>
      <c r="G4406" s="16">
        <f t="shared" si="141"/>
        <v>-8.0984385200000002</v>
      </c>
    </row>
    <row r="4407" spans="1:7">
      <c r="A4407">
        <v>978.04</v>
      </c>
      <c r="B4407" s="19">
        <f>'[2]NP Inflow data'!F4407</f>
        <v>37.120919258734197</v>
      </c>
      <c r="C4407" s="13">
        <f t="shared" si="140"/>
        <v>37.120919258734197</v>
      </c>
      <c r="F4407" s="16">
        <f>'[2]NP Inflow data'!C4407</f>
        <v>0</v>
      </c>
      <c r="G4407" s="16">
        <f t="shared" si="141"/>
        <v>-8.0984385200000002</v>
      </c>
    </row>
    <row r="4408" spans="1:7">
      <c r="A4408">
        <v>978.05</v>
      </c>
      <c r="B4408" s="19">
        <f>'[2]NP Inflow data'!F4408</f>
        <v>37.156049731134203</v>
      </c>
      <c r="C4408" s="13">
        <f t="shared" si="140"/>
        <v>37.156049731134203</v>
      </c>
      <c r="F4408" s="16">
        <f>'[2]NP Inflow data'!C4408</f>
        <v>0</v>
      </c>
      <c r="G4408" s="16">
        <f t="shared" si="141"/>
        <v>-8.0984385200000002</v>
      </c>
    </row>
    <row r="4409" spans="1:7">
      <c r="A4409">
        <v>978.06</v>
      </c>
      <c r="B4409" s="19">
        <f>'[2]NP Inflow data'!F4409</f>
        <v>37.191196299566698</v>
      </c>
      <c r="C4409" s="13">
        <f t="shared" si="140"/>
        <v>37.191196299566698</v>
      </c>
      <c r="F4409" s="16">
        <f>'[2]NP Inflow data'!C4409</f>
        <v>0</v>
      </c>
      <c r="G4409" s="16">
        <f t="shared" si="141"/>
        <v>-8.0984385200000002</v>
      </c>
    </row>
    <row r="4410" spans="1:7">
      <c r="A4410">
        <v>978.07</v>
      </c>
      <c r="B4410" s="19">
        <f>'[2]NP Inflow data'!F4410</f>
        <v>37.226358943004897</v>
      </c>
      <c r="C4410" s="13">
        <f t="shared" si="140"/>
        <v>37.226358943004897</v>
      </c>
      <c r="F4410" s="16">
        <f>'[2]NP Inflow data'!C4410</f>
        <v>0</v>
      </c>
      <c r="G4410" s="16">
        <f t="shared" si="141"/>
        <v>-8.0984385200000002</v>
      </c>
    </row>
    <row r="4411" spans="1:7">
      <c r="A4411">
        <v>978.08</v>
      </c>
      <c r="B4411" s="19">
        <f>'[2]NP Inflow data'!F4411</f>
        <v>37.261537640421103</v>
      </c>
      <c r="C4411" s="13">
        <f t="shared" si="140"/>
        <v>37.261537640421103</v>
      </c>
      <c r="F4411" s="16">
        <f>'[2]NP Inflow data'!C4411</f>
        <v>0</v>
      </c>
      <c r="G4411" s="16">
        <f t="shared" si="141"/>
        <v>-8.0984385200000002</v>
      </c>
    </row>
    <row r="4412" spans="1:7">
      <c r="A4412">
        <v>978.09</v>
      </c>
      <c r="B4412" s="19">
        <f>'[2]NP Inflow data'!F4412</f>
        <v>37.296732370788497</v>
      </c>
      <c r="C4412" s="13">
        <f t="shared" si="140"/>
        <v>37.296732370788497</v>
      </c>
      <c r="F4412" s="16">
        <f>'[2]NP Inflow data'!C4412</f>
        <v>0</v>
      </c>
      <c r="G4412" s="16">
        <f t="shared" si="141"/>
        <v>-8.0984385200000002</v>
      </c>
    </row>
    <row r="4413" spans="1:7">
      <c r="A4413">
        <v>978.1</v>
      </c>
      <c r="B4413" s="19">
        <f>'[2]NP Inflow data'!F4413</f>
        <v>37.331943113080101</v>
      </c>
      <c r="C4413" s="13">
        <f t="shared" si="140"/>
        <v>37.331943113080101</v>
      </c>
      <c r="F4413" s="16">
        <f>'[2]NP Inflow data'!C4413</f>
        <v>0</v>
      </c>
      <c r="G4413" s="16">
        <f t="shared" si="141"/>
        <v>-8.0984385200000002</v>
      </c>
    </row>
    <row r="4414" spans="1:7">
      <c r="A4414">
        <v>978.11</v>
      </c>
      <c r="B4414" s="19">
        <f>'[2]NP Inflow data'!F4414</f>
        <v>37.367169846268801</v>
      </c>
      <c r="C4414" s="13">
        <f t="shared" si="140"/>
        <v>37.367169846268801</v>
      </c>
      <c r="F4414" s="16">
        <f>'[2]NP Inflow data'!C4414</f>
        <v>0</v>
      </c>
      <c r="G4414" s="16">
        <f t="shared" si="141"/>
        <v>-8.0984385200000002</v>
      </c>
    </row>
    <row r="4415" spans="1:7">
      <c r="A4415">
        <v>978.12</v>
      </c>
      <c r="B4415" s="19">
        <f>'[2]NP Inflow data'!F4415</f>
        <v>37.402412549327501</v>
      </c>
      <c r="C4415" s="13">
        <f t="shared" si="140"/>
        <v>37.402412549327501</v>
      </c>
      <c r="F4415" s="16">
        <f>'[2]NP Inflow data'!C4415</f>
        <v>0</v>
      </c>
      <c r="G4415" s="16">
        <f t="shared" si="141"/>
        <v>-8.0984385200000002</v>
      </c>
    </row>
    <row r="4416" spans="1:7">
      <c r="A4416">
        <v>978.13</v>
      </c>
      <c r="B4416" s="19">
        <f>'[2]NP Inflow data'!F4416</f>
        <v>37.4376712012293</v>
      </c>
      <c r="C4416" s="13">
        <f t="shared" si="140"/>
        <v>37.4376712012293</v>
      </c>
      <c r="F4416" s="16">
        <f>'[2]NP Inflow data'!C4416</f>
        <v>0</v>
      </c>
      <c r="G4416" s="16">
        <f t="shared" si="141"/>
        <v>-8.0984385200000002</v>
      </c>
    </row>
    <row r="4417" spans="1:7">
      <c r="A4417">
        <v>978.14</v>
      </c>
      <c r="B4417" s="19">
        <f>'[2]NP Inflow data'!F4417</f>
        <v>37.472945780947001</v>
      </c>
      <c r="C4417" s="13">
        <f t="shared" si="140"/>
        <v>37.472945780947001</v>
      </c>
      <c r="F4417" s="16">
        <f>'[2]NP Inflow data'!C4417</f>
        <v>0</v>
      </c>
      <c r="G4417" s="16">
        <f t="shared" si="141"/>
        <v>-8.0984385200000002</v>
      </c>
    </row>
    <row r="4418" spans="1:7">
      <c r="A4418">
        <v>978.15</v>
      </c>
      <c r="B4418" s="19">
        <f>'[2]NP Inflow data'!F4418</f>
        <v>37.508236267453498</v>
      </c>
      <c r="C4418" s="13">
        <f t="shared" si="140"/>
        <v>37.508236267453498</v>
      </c>
      <c r="F4418" s="16">
        <f>'[2]NP Inflow data'!C4418</f>
        <v>0</v>
      </c>
      <c r="G4418" s="16">
        <f t="shared" si="141"/>
        <v>-8.0984385200000002</v>
      </c>
    </row>
    <row r="4419" spans="1:7">
      <c r="A4419">
        <v>978.16</v>
      </c>
      <c r="B4419" s="19">
        <f>'[2]NP Inflow data'!F4419</f>
        <v>37.5435426397218</v>
      </c>
      <c r="C4419" s="13">
        <f t="shared" si="140"/>
        <v>37.5435426397218</v>
      </c>
      <c r="F4419" s="16">
        <f>'[2]NP Inflow data'!C4419</f>
        <v>0</v>
      </c>
      <c r="G4419" s="16">
        <f t="shared" si="141"/>
        <v>-8.0984385200000002</v>
      </c>
    </row>
    <row r="4420" spans="1:7">
      <c r="A4420">
        <v>978.17</v>
      </c>
      <c r="B4420" s="19">
        <f>'[2]NP Inflow data'!F4420</f>
        <v>37.5788648767249</v>
      </c>
      <c r="C4420" s="13">
        <f t="shared" si="140"/>
        <v>37.5788648767249</v>
      </c>
      <c r="F4420" s="16">
        <f>'[2]NP Inflow data'!C4420</f>
        <v>0</v>
      </c>
      <c r="G4420" s="16">
        <f t="shared" si="141"/>
        <v>-8.0984385200000002</v>
      </c>
    </row>
    <row r="4421" spans="1:7">
      <c r="A4421">
        <v>978.18</v>
      </c>
      <c r="B4421" s="19">
        <f>'[2]NP Inflow data'!F4421</f>
        <v>37.614202957435602</v>
      </c>
      <c r="C4421" s="13">
        <f t="shared" si="140"/>
        <v>37.614202957435602</v>
      </c>
      <c r="F4421" s="16">
        <f>'[2]NP Inflow data'!C4421</f>
        <v>0</v>
      </c>
      <c r="G4421" s="16">
        <f t="shared" si="141"/>
        <v>-8.0984385200000002</v>
      </c>
    </row>
    <row r="4422" spans="1:7">
      <c r="A4422">
        <v>978.19</v>
      </c>
      <c r="B4422" s="19">
        <f>'[2]NP Inflow data'!F4422</f>
        <v>37.649556860827403</v>
      </c>
      <c r="C4422" s="13">
        <f t="shared" ref="C4422:C4485" si="142">B4422-$B$24</f>
        <v>37.649556860827403</v>
      </c>
      <c r="F4422" s="16">
        <f>'[2]NP Inflow data'!C4422</f>
        <v>0</v>
      </c>
      <c r="G4422" s="16">
        <f t="shared" si="141"/>
        <v>-8.0984385200000002</v>
      </c>
    </row>
    <row r="4423" spans="1:7">
      <c r="A4423">
        <v>978.2</v>
      </c>
      <c r="B4423" s="19">
        <f>'[2]NP Inflow data'!F4423</f>
        <v>37.684926565872203</v>
      </c>
      <c r="C4423" s="13">
        <f t="shared" si="142"/>
        <v>37.684926565872203</v>
      </c>
      <c r="F4423" s="16">
        <f>'[2]NP Inflow data'!C4423</f>
        <v>0</v>
      </c>
      <c r="G4423" s="16">
        <f t="shared" si="141"/>
        <v>-8.0984385200000002</v>
      </c>
    </row>
    <row r="4424" spans="1:7">
      <c r="A4424">
        <v>978.21</v>
      </c>
      <c r="B4424" s="19">
        <f>'[2]NP Inflow data'!F4424</f>
        <v>37.720312051543502</v>
      </c>
      <c r="C4424" s="13">
        <f t="shared" si="142"/>
        <v>37.720312051543502</v>
      </c>
      <c r="F4424" s="16">
        <f>'[2]NP Inflow data'!C4424</f>
        <v>0</v>
      </c>
      <c r="G4424" s="16">
        <f t="shared" si="141"/>
        <v>-8.0984385200000002</v>
      </c>
    </row>
    <row r="4425" spans="1:7">
      <c r="A4425">
        <v>978.22</v>
      </c>
      <c r="B4425" s="19">
        <f>'[2]NP Inflow data'!F4425</f>
        <v>37.755713296814299</v>
      </c>
      <c r="C4425" s="13">
        <f t="shared" si="142"/>
        <v>37.755713296814299</v>
      </c>
      <c r="F4425" s="16">
        <f>'[2]NP Inflow data'!C4425</f>
        <v>0</v>
      </c>
      <c r="G4425" s="16">
        <f t="shared" si="141"/>
        <v>-8.0984385200000002</v>
      </c>
    </row>
    <row r="4426" spans="1:7">
      <c r="A4426">
        <v>978.23</v>
      </c>
      <c r="B4426" s="19">
        <f>'[2]NP Inflow data'!F4426</f>
        <v>37.791130280657299</v>
      </c>
      <c r="C4426" s="13">
        <f t="shared" si="142"/>
        <v>37.791130280657299</v>
      </c>
      <c r="F4426" s="16">
        <f>'[2]NP Inflow data'!C4426</f>
        <v>0</v>
      </c>
      <c r="G4426" s="16">
        <f t="shared" si="141"/>
        <v>-8.0984385200000002</v>
      </c>
    </row>
    <row r="4427" spans="1:7">
      <c r="A4427">
        <v>978.24</v>
      </c>
      <c r="B4427" s="19">
        <f>'[2]NP Inflow data'!F4427</f>
        <v>37.826562982045601</v>
      </c>
      <c r="C4427" s="13">
        <f t="shared" si="142"/>
        <v>37.826562982045601</v>
      </c>
      <c r="F4427" s="16">
        <f>'[2]NP Inflow data'!C4427</f>
        <v>0</v>
      </c>
      <c r="G4427" s="16">
        <f t="shared" si="141"/>
        <v>-8.0984385200000002</v>
      </c>
    </row>
    <row r="4428" spans="1:7">
      <c r="A4428">
        <v>978.25</v>
      </c>
      <c r="B4428" s="19">
        <f>'[2]NP Inflow data'!F4428</f>
        <v>37.8620113799522</v>
      </c>
      <c r="C4428" s="13">
        <f t="shared" si="142"/>
        <v>37.8620113799522</v>
      </c>
      <c r="F4428" s="16">
        <f>'[2]NP Inflow data'!C4428</f>
        <v>0</v>
      </c>
      <c r="G4428" s="16">
        <f t="shared" si="141"/>
        <v>-8.0984385200000002</v>
      </c>
    </row>
    <row r="4429" spans="1:7">
      <c r="A4429">
        <v>978.26</v>
      </c>
      <c r="B4429" s="19">
        <f>'[2]NP Inflow data'!F4429</f>
        <v>37.897475453349898</v>
      </c>
      <c r="C4429" s="13">
        <f t="shared" si="142"/>
        <v>37.897475453349898</v>
      </c>
      <c r="F4429" s="16">
        <f>'[2]NP Inflow data'!C4429</f>
        <v>0</v>
      </c>
      <c r="G4429" s="16">
        <f t="shared" si="141"/>
        <v>-8.0984385200000002</v>
      </c>
    </row>
    <row r="4430" spans="1:7">
      <c r="A4430">
        <v>978.27</v>
      </c>
      <c r="B4430" s="19">
        <f>'[2]NP Inflow data'!F4430</f>
        <v>37.932955181211597</v>
      </c>
      <c r="C4430" s="13">
        <f t="shared" si="142"/>
        <v>37.932955181211597</v>
      </c>
      <c r="F4430" s="16">
        <f>'[2]NP Inflow data'!C4430</f>
        <v>0</v>
      </c>
      <c r="G4430" s="16">
        <f t="shared" si="141"/>
        <v>-8.0984385200000002</v>
      </c>
    </row>
    <row r="4431" spans="1:7">
      <c r="A4431">
        <v>978.28</v>
      </c>
      <c r="B4431" s="19">
        <f>'[2]NP Inflow data'!F4431</f>
        <v>37.968450542510404</v>
      </c>
      <c r="C4431" s="13">
        <f t="shared" si="142"/>
        <v>37.968450542510404</v>
      </c>
      <c r="F4431" s="16">
        <f>'[2]NP Inflow data'!C4431</f>
        <v>0</v>
      </c>
      <c r="G4431" s="16">
        <f t="shared" si="141"/>
        <v>-8.0984385200000002</v>
      </c>
    </row>
    <row r="4432" spans="1:7">
      <c r="A4432">
        <v>978.29</v>
      </c>
      <c r="B4432" s="19">
        <f>'[2]NP Inflow data'!F4432</f>
        <v>38.0039615162191</v>
      </c>
      <c r="C4432" s="13">
        <f t="shared" si="142"/>
        <v>38.0039615162191</v>
      </c>
      <c r="F4432" s="16">
        <f>'[2]NP Inflow data'!C4432</f>
        <v>0</v>
      </c>
      <c r="G4432" s="16">
        <f t="shared" si="141"/>
        <v>-8.0984385200000002</v>
      </c>
    </row>
    <row r="4433" spans="1:7">
      <c r="A4433">
        <v>978.3</v>
      </c>
      <c r="B4433" s="19">
        <f>'[2]NP Inflow data'!F4433</f>
        <v>38.039488081310701</v>
      </c>
      <c r="C4433" s="13">
        <f t="shared" si="142"/>
        <v>38.039488081310701</v>
      </c>
      <c r="F4433" s="16">
        <f>'[2]NP Inflow data'!C4433</f>
        <v>0</v>
      </c>
      <c r="G4433" s="16">
        <f t="shared" si="141"/>
        <v>-8.0984385200000002</v>
      </c>
    </row>
    <row r="4434" spans="1:7">
      <c r="A4434">
        <v>978.31</v>
      </c>
      <c r="B4434" s="19">
        <f>'[2]NP Inflow data'!F4434</f>
        <v>38.075030216758101</v>
      </c>
      <c r="C4434" s="13">
        <f t="shared" si="142"/>
        <v>38.075030216758101</v>
      </c>
      <c r="F4434" s="16">
        <f>'[2]NP Inflow data'!C4434</f>
        <v>0</v>
      </c>
      <c r="G4434" s="16">
        <f t="shared" si="141"/>
        <v>-8.0984385200000002</v>
      </c>
    </row>
    <row r="4435" spans="1:7">
      <c r="A4435">
        <v>978.32</v>
      </c>
      <c r="B4435" s="19">
        <f>'[2]NP Inflow data'!F4435</f>
        <v>38.110587901534601</v>
      </c>
      <c r="C4435" s="13">
        <f t="shared" si="142"/>
        <v>38.110587901534601</v>
      </c>
      <c r="F4435" s="16">
        <f>'[2]NP Inflow data'!C4435</f>
        <v>0</v>
      </c>
      <c r="G4435" s="16">
        <f t="shared" si="141"/>
        <v>-8.0984385200000002</v>
      </c>
    </row>
    <row r="4436" spans="1:7">
      <c r="A4436">
        <v>978.33</v>
      </c>
      <c r="B4436" s="19">
        <f>'[2]NP Inflow data'!F4436</f>
        <v>38.146161114612497</v>
      </c>
      <c r="C4436" s="13">
        <f t="shared" si="142"/>
        <v>38.146161114612497</v>
      </c>
      <c r="F4436" s="16">
        <f>'[2]NP Inflow data'!C4436</f>
        <v>0</v>
      </c>
      <c r="G4436" s="16">
        <f t="shared" si="141"/>
        <v>-8.0984385200000002</v>
      </c>
    </row>
    <row r="4437" spans="1:7">
      <c r="A4437">
        <v>978.34</v>
      </c>
      <c r="B4437" s="19">
        <f>'[2]NP Inflow data'!F4437</f>
        <v>38.181749834964897</v>
      </c>
      <c r="C4437" s="13">
        <f t="shared" si="142"/>
        <v>38.181749834964897</v>
      </c>
      <c r="F4437" s="16">
        <f>'[2]NP Inflow data'!C4437</f>
        <v>0</v>
      </c>
      <c r="G4437" s="16">
        <f t="shared" si="141"/>
        <v>-8.0984385200000002</v>
      </c>
    </row>
    <row r="4438" spans="1:7">
      <c r="A4438">
        <v>978.35</v>
      </c>
      <c r="B4438" s="19">
        <f>'[2]NP Inflow data'!F4438</f>
        <v>38.217354041564903</v>
      </c>
      <c r="C4438" s="13">
        <f t="shared" si="142"/>
        <v>38.217354041564903</v>
      </c>
      <c r="F4438" s="16">
        <f>'[2]NP Inflow data'!C4438</f>
        <v>0</v>
      </c>
      <c r="G4438" s="16">
        <f t="shared" si="141"/>
        <v>-8.0984385200000002</v>
      </c>
    </row>
    <row r="4439" spans="1:7">
      <c r="A4439">
        <v>978.36</v>
      </c>
      <c r="B4439" s="19">
        <f>'[2]NP Inflow data'!F4439</f>
        <v>38.252973713385401</v>
      </c>
      <c r="C4439" s="13">
        <f t="shared" si="142"/>
        <v>38.252973713385401</v>
      </c>
      <c r="F4439" s="16">
        <f>'[2]NP Inflow data'!C4439</f>
        <v>0</v>
      </c>
      <c r="G4439" s="16">
        <f t="shared" si="141"/>
        <v>-8.0984385200000002</v>
      </c>
    </row>
    <row r="4440" spans="1:7">
      <c r="A4440">
        <v>978.37</v>
      </c>
      <c r="B4440" s="19">
        <f>'[2]NP Inflow data'!F4440</f>
        <v>38.288608829399301</v>
      </c>
      <c r="C4440" s="13">
        <f t="shared" si="142"/>
        <v>38.288608829399301</v>
      </c>
      <c r="F4440" s="16">
        <f>'[2]NP Inflow data'!C4440</f>
        <v>0</v>
      </c>
      <c r="G4440" s="16">
        <f t="shared" si="141"/>
        <v>-8.0984385200000002</v>
      </c>
    </row>
    <row r="4441" spans="1:7">
      <c r="A4441">
        <v>978.38</v>
      </c>
      <c r="B4441" s="19">
        <f>'[2]NP Inflow data'!F4441</f>
        <v>38.324259368579597</v>
      </c>
      <c r="C4441" s="13">
        <f t="shared" si="142"/>
        <v>38.324259368579597</v>
      </c>
      <c r="F4441" s="16">
        <f>'[2]NP Inflow data'!C4441</f>
        <v>0</v>
      </c>
      <c r="G4441" s="16">
        <f t="shared" si="141"/>
        <v>-8.0984385200000002</v>
      </c>
    </row>
    <row r="4442" spans="1:7">
      <c r="A4442">
        <v>978.39</v>
      </c>
      <c r="B4442" s="19">
        <f>'[2]NP Inflow data'!F4442</f>
        <v>38.359925309899097</v>
      </c>
      <c r="C4442" s="13">
        <f t="shared" si="142"/>
        <v>38.359925309899097</v>
      </c>
      <c r="F4442" s="16">
        <f>'[2]NP Inflow data'!C4442</f>
        <v>0</v>
      </c>
      <c r="G4442" s="16">
        <f t="shared" si="141"/>
        <v>-8.0984385200000002</v>
      </c>
    </row>
    <row r="4443" spans="1:7">
      <c r="A4443">
        <v>978.4</v>
      </c>
      <c r="B4443" s="19">
        <f>'[2]NP Inflow data'!F4443</f>
        <v>38.395606632330903</v>
      </c>
      <c r="C4443" s="13">
        <f t="shared" si="142"/>
        <v>38.395606632330903</v>
      </c>
      <c r="F4443" s="16">
        <f>'[2]NP Inflow data'!C4443</f>
        <v>0</v>
      </c>
      <c r="G4443" s="16">
        <f t="shared" si="141"/>
        <v>-8.0984385200000002</v>
      </c>
    </row>
    <row r="4444" spans="1:7">
      <c r="A4444">
        <v>978.41</v>
      </c>
      <c r="B4444" s="19">
        <f>'[2]NP Inflow data'!F4444</f>
        <v>38.431303314847803</v>
      </c>
      <c r="C4444" s="13">
        <f t="shared" si="142"/>
        <v>38.431303314847803</v>
      </c>
      <c r="F4444" s="16">
        <f>'[2]NP Inflow data'!C4444</f>
        <v>0</v>
      </c>
      <c r="G4444" s="16">
        <f t="shared" si="141"/>
        <v>-8.0984385200000002</v>
      </c>
    </row>
    <row r="4445" spans="1:7">
      <c r="A4445">
        <v>978.42</v>
      </c>
      <c r="B4445" s="19">
        <f>'[2]NP Inflow data'!F4445</f>
        <v>38.467015336422897</v>
      </c>
      <c r="C4445" s="13">
        <f t="shared" si="142"/>
        <v>38.467015336422897</v>
      </c>
      <c r="F4445" s="16">
        <f>'[2]NP Inflow data'!C4445</f>
        <v>0</v>
      </c>
      <c r="G4445" s="16">
        <f t="shared" si="141"/>
        <v>-8.0984385200000002</v>
      </c>
    </row>
    <row r="4446" spans="1:7">
      <c r="A4446">
        <v>978.43</v>
      </c>
      <c r="B4446" s="19">
        <f>'[2]NP Inflow data'!F4446</f>
        <v>38.502742676028902</v>
      </c>
      <c r="C4446" s="13">
        <f t="shared" si="142"/>
        <v>38.502742676028902</v>
      </c>
      <c r="F4446" s="16">
        <f>'[2]NP Inflow data'!C4446</f>
        <v>0</v>
      </c>
      <c r="G4446" s="16">
        <f t="shared" ref="G4446:G4509" si="143">F4446-$F$3103</f>
        <v>-8.0984385200000002</v>
      </c>
    </row>
    <row r="4447" spans="1:7">
      <c r="A4447">
        <v>978.44</v>
      </c>
      <c r="B4447" s="19">
        <f>'[2]NP Inflow data'!F4447</f>
        <v>38.538485312639402</v>
      </c>
      <c r="C4447" s="13">
        <f t="shared" si="142"/>
        <v>38.538485312639402</v>
      </c>
      <c r="F4447" s="16">
        <f>'[2]NP Inflow data'!C4447</f>
        <v>0</v>
      </c>
      <c r="G4447" s="16">
        <f t="shared" si="143"/>
        <v>-8.0984385200000002</v>
      </c>
    </row>
    <row r="4448" spans="1:7">
      <c r="A4448">
        <v>978.45</v>
      </c>
      <c r="B4448" s="19">
        <f>'[2]NP Inflow data'!F4448</f>
        <v>38.574243225226297</v>
      </c>
      <c r="C4448" s="13">
        <f t="shared" si="142"/>
        <v>38.574243225226297</v>
      </c>
      <c r="F4448" s="16">
        <f>'[2]NP Inflow data'!C4448</f>
        <v>0</v>
      </c>
      <c r="G4448" s="16">
        <f t="shared" si="143"/>
        <v>-8.0984385200000002</v>
      </c>
    </row>
    <row r="4449" spans="1:7">
      <c r="A4449">
        <v>978.46</v>
      </c>
      <c r="B4449" s="19">
        <f>'[2]NP Inflow data'!F4449</f>
        <v>38.6100163927631</v>
      </c>
      <c r="C4449" s="13">
        <f t="shared" si="142"/>
        <v>38.6100163927631</v>
      </c>
      <c r="F4449" s="16">
        <f>'[2]NP Inflow data'!C4449</f>
        <v>0</v>
      </c>
      <c r="G4449" s="16">
        <f t="shared" si="143"/>
        <v>-8.0984385200000002</v>
      </c>
    </row>
    <row r="4450" spans="1:7">
      <c r="A4450">
        <v>978.47</v>
      </c>
      <c r="B4450" s="19">
        <f>'[2]NP Inflow data'!F4450</f>
        <v>38.645804794222599</v>
      </c>
      <c r="C4450" s="13">
        <f t="shared" si="142"/>
        <v>38.645804794222599</v>
      </c>
      <c r="F4450" s="16">
        <f>'[2]NP Inflow data'!C4450</f>
        <v>0</v>
      </c>
      <c r="G4450" s="16">
        <f t="shared" si="143"/>
        <v>-8.0984385200000002</v>
      </c>
    </row>
    <row r="4451" spans="1:7">
      <c r="A4451">
        <v>978.48</v>
      </c>
      <c r="B4451" s="19">
        <f>'[2]NP Inflow data'!F4451</f>
        <v>38.681608408577802</v>
      </c>
      <c r="C4451" s="13">
        <f t="shared" si="142"/>
        <v>38.681608408577802</v>
      </c>
      <c r="F4451" s="16">
        <f>'[2]NP Inflow data'!C4451</f>
        <v>0</v>
      </c>
      <c r="G4451" s="16">
        <f t="shared" si="143"/>
        <v>-8.0984385200000002</v>
      </c>
    </row>
    <row r="4452" spans="1:7">
      <c r="A4452">
        <v>978.49</v>
      </c>
      <c r="B4452" s="19">
        <f>'[2]NP Inflow data'!F4452</f>
        <v>38.717427214801702</v>
      </c>
      <c r="C4452" s="13">
        <f t="shared" si="142"/>
        <v>38.717427214801702</v>
      </c>
      <c r="F4452" s="16">
        <f>'[2]NP Inflow data'!C4452</f>
        <v>0</v>
      </c>
      <c r="G4452" s="16">
        <f t="shared" si="143"/>
        <v>-8.0984385200000002</v>
      </c>
    </row>
    <row r="4453" spans="1:7">
      <c r="A4453">
        <v>978.5</v>
      </c>
      <c r="B4453" s="19">
        <f>'[2]NP Inflow data'!F4453</f>
        <v>38.753261191867097</v>
      </c>
      <c r="C4453" s="13">
        <f t="shared" si="142"/>
        <v>38.753261191867097</v>
      </c>
      <c r="F4453" s="16">
        <f>'[2]NP Inflow data'!C4453</f>
        <v>0</v>
      </c>
      <c r="G4453" s="16">
        <f t="shared" si="143"/>
        <v>-8.0984385200000002</v>
      </c>
    </row>
    <row r="4454" spans="1:7">
      <c r="A4454">
        <v>978.51</v>
      </c>
      <c r="B4454" s="19">
        <f>'[2]NP Inflow data'!F4454</f>
        <v>38.789110318747099</v>
      </c>
      <c r="C4454" s="13">
        <f t="shared" si="142"/>
        <v>38.789110318747099</v>
      </c>
      <c r="F4454" s="16">
        <f>'[2]NP Inflow data'!C4454</f>
        <v>0</v>
      </c>
      <c r="G4454" s="16">
        <f t="shared" si="143"/>
        <v>-8.0984385200000002</v>
      </c>
    </row>
    <row r="4455" spans="1:7">
      <c r="A4455">
        <v>978.52</v>
      </c>
      <c r="B4455" s="19">
        <f>'[2]NP Inflow data'!F4455</f>
        <v>38.824974574414497</v>
      </c>
      <c r="C4455" s="13">
        <f t="shared" si="142"/>
        <v>38.824974574414497</v>
      </c>
      <c r="F4455" s="16">
        <f>'[2]NP Inflow data'!C4455</f>
        <v>0</v>
      </c>
      <c r="G4455" s="16">
        <f t="shared" si="143"/>
        <v>-8.0984385200000002</v>
      </c>
    </row>
    <row r="4456" spans="1:7">
      <c r="A4456">
        <v>978.53</v>
      </c>
      <c r="B4456" s="19">
        <f>'[2]NP Inflow data'!F4456</f>
        <v>38.860853937842201</v>
      </c>
      <c r="C4456" s="13">
        <f t="shared" si="142"/>
        <v>38.860853937842201</v>
      </c>
      <c r="F4456" s="16">
        <f>'[2]NP Inflow data'!C4456</f>
        <v>0</v>
      </c>
      <c r="G4456" s="16">
        <f t="shared" si="143"/>
        <v>-8.0984385200000002</v>
      </c>
    </row>
    <row r="4457" spans="1:7">
      <c r="A4457">
        <v>978.54</v>
      </c>
      <c r="B4457" s="19">
        <f>'[2]NP Inflow data'!F4457</f>
        <v>38.896748388003303</v>
      </c>
      <c r="C4457" s="13">
        <f t="shared" si="142"/>
        <v>38.896748388003303</v>
      </c>
      <c r="F4457" s="16">
        <f>'[2]NP Inflow data'!C4457</f>
        <v>0</v>
      </c>
      <c r="G4457" s="16">
        <f t="shared" si="143"/>
        <v>-8.0984385200000002</v>
      </c>
    </row>
    <row r="4458" spans="1:7">
      <c r="A4458">
        <v>978.55</v>
      </c>
      <c r="B4458" s="19">
        <f>'[2]NP Inflow data'!F4458</f>
        <v>38.932657903870599</v>
      </c>
      <c r="C4458" s="13">
        <f t="shared" si="142"/>
        <v>38.932657903870599</v>
      </c>
      <c r="F4458" s="16">
        <f>'[2]NP Inflow data'!C4458</f>
        <v>0</v>
      </c>
      <c r="G4458" s="16">
        <f t="shared" si="143"/>
        <v>-8.0984385200000002</v>
      </c>
    </row>
    <row r="4459" spans="1:7">
      <c r="A4459">
        <v>978.56</v>
      </c>
      <c r="B4459" s="19">
        <f>'[2]NP Inflow data'!F4459</f>
        <v>38.968582464417103</v>
      </c>
      <c r="C4459" s="13">
        <f t="shared" si="142"/>
        <v>38.968582464417103</v>
      </c>
      <c r="F4459" s="16">
        <f>'[2]NP Inflow data'!C4459</f>
        <v>0</v>
      </c>
      <c r="G4459" s="16">
        <f t="shared" si="143"/>
        <v>-8.0984385200000002</v>
      </c>
    </row>
    <row r="4460" spans="1:7">
      <c r="A4460">
        <v>978.57</v>
      </c>
      <c r="B4460" s="19">
        <f>'[2]NP Inflow data'!F4460</f>
        <v>39.004522048616103</v>
      </c>
      <c r="C4460" s="13">
        <f t="shared" si="142"/>
        <v>39.004522048616103</v>
      </c>
      <c r="F4460" s="16">
        <f>'[2]NP Inflow data'!C4460</f>
        <v>0</v>
      </c>
      <c r="G4460" s="16">
        <f t="shared" si="143"/>
        <v>-8.0984385200000002</v>
      </c>
    </row>
    <row r="4461" spans="1:7">
      <c r="A4461">
        <v>978.58</v>
      </c>
      <c r="B4461" s="19">
        <f>'[2]NP Inflow data'!F4461</f>
        <v>39.040476635439802</v>
      </c>
      <c r="C4461" s="13">
        <f t="shared" si="142"/>
        <v>39.040476635439802</v>
      </c>
      <c r="F4461" s="16">
        <f>'[2]NP Inflow data'!C4461</f>
        <v>0</v>
      </c>
      <c r="G4461" s="16">
        <f t="shared" si="143"/>
        <v>-8.0984385200000002</v>
      </c>
    </row>
    <row r="4462" spans="1:7">
      <c r="A4462">
        <v>978.59</v>
      </c>
      <c r="B4462" s="19">
        <f>'[2]NP Inflow data'!F4462</f>
        <v>39.076446203861401</v>
      </c>
      <c r="C4462" s="13">
        <f t="shared" si="142"/>
        <v>39.076446203861401</v>
      </c>
      <c r="F4462" s="16">
        <f>'[2]NP Inflow data'!C4462</f>
        <v>0</v>
      </c>
      <c r="G4462" s="16">
        <f t="shared" si="143"/>
        <v>-8.0984385200000002</v>
      </c>
    </row>
    <row r="4463" spans="1:7">
      <c r="A4463">
        <v>978.6</v>
      </c>
      <c r="B4463" s="19">
        <f>'[2]NP Inflow data'!F4463</f>
        <v>39.112430732854001</v>
      </c>
      <c r="C4463" s="13">
        <f t="shared" si="142"/>
        <v>39.112430732854001</v>
      </c>
      <c r="F4463" s="16">
        <f>'[2]NP Inflow data'!C4463</f>
        <v>0</v>
      </c>
      <c r="G4463" s="16">
        <f t="shared" si="143"/>
        <v>-8.0984385200000002</v>
      </c>
    </row>
    <row r="4464" spans="1:7">
      <c r="A4464">
        <v>978.61</v>
      </c>
      <c r="B4464" s="19">
        <f>'[2]NP Inflow data'!F4464</f>
        <v>39.148430201390397</v>
      </c>
      <c r="C4464" s="13">
        <f t="shared" si="142"/>
        <v>39.148430201390397</v>
      </c>
      <c r="F4464" s="16">
        <f>'[2]NP Inflow data'!C4464</f>
        <v>0</v>
      </c>
      <c r="G4464" s="16">
        <f t="shared" si="143"/>
        <v>-8.0984385200000002</v>
      </c>
    </row>
    <row r="4465" spans="1:7">
      <c r="A4465">
        <v>978.62</v>
      </c>
      <c r="B4465" s="19">
        <f>'[2]NP Inflow data'!F4465</f>
        <v>39.184444588443597</v>
      </c>
      <c r="C4465" s="13">
        <f t="shared" si="142"/>
        <v>39.184444588443597</v>
      </c>
      <c r="F4465" s="16">
        <f>'[2]NP Inflow data'!C4465</f>
        <v>0</v>
      </c>
      <c r="G4465" s="16">
        <f t="shared" si="143"/>
        <v>-8.0984385200000002</v>
      </c>
    </row>
    <row r="4466" spans="1:7">
      <c r="A4466">
        <v>978.63</v>
      </c>
      <c r="B4466" s="19">
        <f>'[2]NP Inflow data'!F4466</f>
        <v>39.220473872986503</v>
      </c>
      <c r="C4466" s="13">
        <f t="shared" si="142"/>
        <v>39.220473872986503</v>
      </c>
      <c r="F4466" s="16">
        <f>'[2]NP Inflow data'!C4466</f>
        <v>0</v>
      </c>
      <c r="G4466" s="16">
        <f t="shared" si="143"/>
        <v>-8.0984385200000002</v>
      </c>
    </row>
    <row r="4467" spans="1:7">
      <c r="A4467">
        <v>978.64</v>
      </c>
      <c r="B4467" s="19">
        <f>'[2]NP Inflow data'!F4467</f>
        <v>39.256518033992101</v>
      </c>
      <c r="C4467" s="13">
        <f t="shared" si="142"/>
        <v>39.256518033992101</v>
      </c>
      <c r="F4467" s="16">
        <f>'[2]NP Inflow data'!C4467</f>
        <v>0</v>
      </c>
      <c r="G4467" s="16">
        <f t="shared" si="143"/>
        <v>-8.0984385200000002</v>
      </c>
    </row>
    <row r="4468" spans="1:7">
      <c r="A4468">
        <v>978.65</v>
      </c>
      <c r="B4468" s="19">
        <f>'[2]NP Inflow data'!F4468</f>
        <v>39.292577050433302</v>
      </c>
      <c r="C4468" s="13">
        <f t="shared" si="142"/>
        <v>39.292577050433302</v>
      </c>
      <c r="F4468" s="16">
        <f>'[2]NP Inflow data'!C4468</f>
        <v>0</v>
      </c>
      <c r="G4468" s="16">
        <f t="shared" si="143"/>
        <v>-8.0984385200000002</v>
      </c>
    </row>
    <row r="4469" spans="1:7">
      <c r="A4469">
        <v>978.66</v>
      </c>
      <c r="B4469" s="19">
        <f>'[2]NP Inflow data'!F4469</f>
        <v>39.328650901282998</v>
      </c>
      <c r="C4469" s="13">
        <f t="shared" si="142"/>
        <v>39.328650901282998</v>
      </c>
      <c r="F4469" s="16">
        <f>'[2]NP Inflow data'!C4469</f>
        <v>0</v>
      </c>
      <c r="G4469" s="16">
        <f t="shared" si="143"/>
        <v>-8.0984385200000002</v>
      </c>
    </row>
    <row r="4470" spans="1:7">
      <c r="A4470">
        <v>978.67</v>
      </c>
      <c r="B4470" s="19">
        <f>'[2]NP Inflow data'!F4470</f>
        <v>39.3647395655141</v>
      </c>
      <c r="C4470" s="13">
        <f t="shared" si="142"/>
        <v>39.3647395655141</v>
      </c>
      <c r="F4470" s="16">
        <f>'[2]NP Inflow data'!C4470</f>
        <v>0</v>
      </c>
      <c r="G4470" s="16">
        <f t="shared" si="143"/>
        <v>-8.0984385200000002</v>
      </c>
    </row>
    <row r="4471" spans="1:7">
      <c r="A4471">
        <v>978.68</v>
      </c>
      <c r="B4471" s="19">
        <f>'[2]NP Inflow data'!F4471</f>
        <v>39.4008430220997</v>
      </c>
      <c r="C4471" s="13">
        <f t="shared" si="142"/>
        <v>39.4008430220997</v>
      </c>
      <c r="F4471" s="16">
        <f>'[2]NP Inflow data'!C4471</f>
        <v>0</v>
      </c>
      <c r="G4471" s="16">
        <f t="shared" si="143"/>
        <v>-8.0984385200000002</v>
      </c>
    </row>
    <row r="4472" spans="1:7">
      <c r="A4472">
        <v>978.69</v>
      </c>
      <c r="B4472" s="19">
        <f>'[2]NP Inflow data'!F4472</f>
        <v>39.436961250012999</v>
      </c>
      <c r="C4472" s="13">
        <f t="shared" si="142"/>
        <v>39.436961250012999</v>
      </c>
      <c r="F4472" s="16">
        <f>'[2]NP Inflow data'!C4472</f>
        <v>0</v>
      </c>
      <c r="G4472" s="16">
        <f t="shared" si="143"/>
        <v>-8.0984385200000002</v>
      </c>
    </row>
    <row r="4473" spans="1:7">
      <c r="A4473">
        <v>978.7</v>
      </c>
      <c r="B4473" s="19">
        <f>'[2]NP Inflow data'!F4473</f>
        <v>39.473094228226103</v>
      </c>
      <c r="C4473" s="13">
        <f t="shared" si="142"/>
        <v>39.473094228226103</v>
      </c>
      <c r="F4473" s="16">
        <f>'[2]NP Inflow data'!C4473</f>
        <v>0</v>
      </c>
      <c r="G4473" s="16">
        <f t="shared" si="143"/>
        <v>-8.0984385200000002</v>
      </c>
    </row>
    <row r="4474" spans="1:7">
      <c r="A4474">
        <v>978.71</v>
      </c>
      <c r="B4474" s="19">
        <f>'[2]NP Inflow data'!F4474</f>
        <v>39.509241935712403</v>
      </c>
      <c r="C4474" s="13">
        <f t="shared" si="142"/>
        <v>39.509241935712403</v>
      </c>
      <c r="F4474" s="16">
        <f>'[2]NP Inflow data'!C4474</f>
        <v>0</v>
      </c>
      <c r="G4474" s="16">
        <f t="shared" si="143"/>
        <v>-8.0984385200000002</v>
      </c>
    </row>
    <row r="4475" spans="1:7">
      <c r="A4475">
        <v>978.72</v>
      </c>
      <c r="B4475" s="19">
        <f>'[2]NP Inflow data'!F4475</f>
        <v>39.545404351444901</v>
      </c>
      <c r="C4475" s="13">
        <f t="shared" si="142"/>
        <v>39.545404351444901</v>
      </c>
      <c r="F4475" s="16">
        <f>'[2]NP Inflow data'!C4475</f>
        <v>0</v>
      </c>
      <c r="G4475" s="16">
        <f t="shared" si="143"/>
        <v>-8.0984385200000002</v>
      </c>
    </row>
    <row r="4476" spans="1:7">
      <c r="A4476">
        <v>978.73</v>
      </c>
      <c r="B4476" s="19">
        <f>'[2]NP Inflow data'!F4476</f>
        <v>39.581581454396499</v>
      </c>
      <c r="C4476" s="13">
        <f t="shared" si="142"/>
        <v>39.581581454396499</v>
      </c>
      <c r="F4476" s="16">
        <f>'[2]NP Inflow data'!C4476</f>
        <v>0</v>
      </c>
      <c r="G4476" s="16">
        <f t="shared" si="143"/>
        <v>-8.0984385200000002</v>
      </c>
    </row>
    <row r="4477" spans="1:7">
      <c r="A4477">
        <v>978.74</v>
      </c>
      <c r="B4477" s="19">
        <f>'[2]NP Inflow data'!F4477</f>
        <v>39.617773223539999</v>
      </c>
      <c r="C4477" s="13">
        <f t="shared" si="142"/>
        <v>39.617773223539999</v>
      </c>
      <c r="F4477" s="16">
        <f>'[2]NP Inflow data'!C4477</f>
        <v>0</v>
      </c>
      <c r="G4477" s="16">
        <f t="shared" si="143"/>
        <v>-8.0984385200000002</v>
      </c>
    </row>
    <row r="4478" spans="1:7">
      <c r="A4478">
        <v>978.75</v>
      </c>
      <c r="B4478" s="19">
        <f>'[2]NP Inflow data'!F4478</f>
        <v>39.653979637848501</v>
      </c>
      <c r="C4478" s="13">
        <f t="shared" si="142"/>
        <v>39.653979637848501</v>
      </c>
      <c r="F4478" s="16">
        <f>'[2]NP Inflow data'!C4478</f>
        <v>0</v>
      </c>
      <c r="G4478" s="16">
        <f t="shared" si="143"/>
        <v>-8.0984385200000002</v>
      </c>
    </row>
    <row r="4479" spans="1:7">
      <c r="A4479">
        <v>978.76</v>
      </c>
      <c r="B4479" s="19">
        <f>'[2]NP Inflow data'!F4479</f>
        <v>39.6902006762949</v>
      </c>
      <c r="C4479" s="13">
        <f t="shared" si="142"/>
        <v>39.6902006762949</v>
      </c>
      <c r="F4479" s="16">
        <f>'[2]NP Inflow data'!C4479</f>
        <v>0</v>
      </c>
      <c r="G4479" s="16">
        <f t="shared" si="143"/>
        <v>-8.0984385200000002</v>
      </c>
    </row>
    <row r="4480" spans="1:7">
      <c r="A4480">
        <v>978.77</v>
      </c>
      <c r="B4480" s="19">
        <f>'[2]NP Inflow data'!F4480</f>
        <v>39.726436317851999</v>
      </c>
      <c r="C4480" s="13">
        <f t="shared" si="142"/>
        <v>39.726436317851999</v>
      </c>
      <c r="F4480" s="16">
        <f>'[2]NP Inflow data'!C4480</f>
        <v>0</v>
      </c>
      <c r="G4480" s="16">
        <f t="shared" si="143"/>
        <v>-8.0984385200000002</v>
      </c>
    </row>
    <row r="4481" spans="1:7">
      <c r="A4481">
        <v>978.78</v>
      </c>
      <c r="B4481" s="19">
        <f>'[2]NP Inflow data'!F4481</f>
        <v>39.762686541492897</v>
      </c>
      <c r="C4481" s="13">
        <f t="shared" si="142"/>
        <v>39.762686541492897</v>
      </c>
      <c r="F4481" s="16">
        <f>'[2]NP Inflow data'!C4481</f>
        <v>0</v>
      </c>
      <c r="G4481" s="16">
        <f t="shared" si="143"/>
        <v>-8.0984385200000002</v>
      </c>
    </row>
    <row r="4482" spans="1:7">
      <c r="A4482">
        <v>978.79</v>
      </c>
      <c r="B4482" s="19">
        <f>'[2]NP Inflow data'!F4482</f>
        <v>39.798951326190497</v>
      </c>
      <c r="C4482" s="13">
        <f t="shared" si="142"/>
        <v>39.798951326190497</v>
      </c>
      <c r="F4482" s="16">
        <f>'[2]NP Inflow data'!C4482</f>
        <v>0</v>
      </c>
      <c r="G4482" s="16">
        <f t="shared" si="143"/>
        <v>-8.0984385200000002</v>
      </c>
    </row>
    <row r="4483" spans="1:7">
      <c r="A4483">
        <v>978.8</v>
      </c>
      <c r="B4483" s="19">
        <f>'[2]NP Inflow data'!F4483</f>
        <v>39.835230650917701</v>
      </c>
      <c r="C4483" s="13">
        <f t="shared" si="142"/>
        <v>39.835230650917701</v>
      </c>
      <c r="F4483" s="16">
        <f>'[2]NP Inflow data'!C4483</f>
        <v>0</v>
      </c>
      <c r="G4483" s="16">
        <f t="shared" si="143"/>
        <v>-8.0984385200000002</v>
      </c>
    </row>
    <row r="4484" spans="1:7">
      <c r="A4484">
        <v>978.81</v>
      </c>
      <c r="B4484" s="19">
        <f>'[2]NP Inflow data'!F4484</f>
        <v>39.871524494647403</v>
      </c>
      <c r="C4484" s="13">
        <f t="shared" si="142"/>
        <v>39.871524494647403</v>
      </c>
      <c r="F4484" s="16">
        <f>'[2]NP Inflow data'!C4484</f>
        <v>0</v>
      </c>
      <c r="G4484" s="16">
        <f t="shared" si="143"/>
        <v>-8.0984385200000002</v>
      </c>
    </row>
    <row r="4485" spans="1:7">
      <c r="A4485">
        <v>978.82</v>
      </c>
      <c r="B4485" s="19">
        <f>'[2]NP Inflow data'!F4485</f>
        <v>39.907832836353101</v>
      </c>
      <c r="C4485" s="13">
        <f t="shared" si="142"/>
        <v>39.907832836353101</v>
      </c>
      <c r="F4485" s="16">
        <f>'[2]NP Inflow data'!C4485</f>
        <v>0</v>
      </c>
      <c r="G4485" s="16">
        <f t="shared" si="143"/>
        <v>-8.0984385200000002</v>
      </c>
    </row>
    <row r="4486" spans="1:7">
      <c r="A4486">
        <v>978.83</v>
      </c>
      <c r="B4486" s="19">
        <f>'[2]NP Inflow data'!F4486</f>
        <v>39.944155655006703</v>
      </c>
      <c r="C4486" s="13">
        <f t="shared" ref="C4486:C4549" si="144">B4486-$B$24</f>
        <v>39.944155655006703</v>
      </c>
      <c r="F4486" s="16">
        <f>'[2]NP Inflow data'!C4486</f>
        <v>0</v>
      </c>
      <c r="G4486" s="16">
        <f t="shared" si="143"/>
        <v>-8.0984385200000002</v>
      </c>
    </row>
    <row r="4487" spans="1:7">
      <c r="A4487">
        <v>978.84</v>
      </c>
      <c r="B4487" s="19">
        <f>'[2]NP Inflow data'!F4487</f>
        <v>39.9804929295817</v>
      </c>
      <c r="C4487" s="13">
        <f t="shared" si="144"/>
        <v>39.9804929295817</v>
      </c>
      <c r="F4487" s="16">
        <f>'[2]NP Inflow data'!C4487</f>
        <v>0</v>
      </c>
      <c r="G4487" s="16">
        <f t="shared" si="143"/>
        <v>-8.0984385200000002</v>
      </c>
    </row>
    <row r="4488" spans="1:7">
      <c r="A4488">
        <v>978.85</v>
      </c>
      <c r="B4488" s="19">
        <f>'[2]NP Inflow data'!F4488</f>
        <v>40.016844639051001</v>
      </c>
      <c r="C4488" s="13">
        <f t="shared" si="144"/>
        <v>40.016844639051001</v>
      </c>
      <c r="F4488" s="16">
        <f>'[2]NP Inflow data'!C4488</f>
        <v>0</v>
      </c>
      <c r="G4488" s="16">
        <f t="shared" si="143"/>
        <v>-8.0984385200000002</v>
      </c>
    </row>
    <row r="4489" spans="1:7">
      <c r="A4489">
        <v>978.86</v>
      </c>
      <c r="B4489" s="19">
        <f>'[2]NP Inflow data'!F4489</f>
        <v>40.053210762387501</v>
      </c>
      <c r="C4489" s="13">
        <f t="shared" si="144"/>
        <v>40.053210762387501</v>
      </c>
      <c r="F4489" s="16">
        <f>'[2]NP Inflow data'!C4489</f>
        <v>0</v>
      </c>
      <c r="G4489" s="16">
        <f t="shared" si="143"/>
        <v>-8.0984385200000002</v>
      </c>
    </row>
    <row r="4490" spans="1:7">
      <c r="A4490">
        <v>978.87</v>
      </c>
      <c r="B4490" s="19">
        <f>'[2]NP Inflow data'!F4490</f>
        <v>40.0895912785641</v>
      </c>
      <c r="C4490" s="13">
        <f t="shared" si="144"/>
        <v>40.0895912785641</v>
      </c>
      <c r="F4490" s="16">
        <f>'[2]NP Inflow data'!C4490</f>
        <v>0</v>
      </c>
      <c r="G4490" s="16">
        <f t="shared" si="143"/>
        <v>-8.0984385200000002</v>
      </c>
    </row>
    <row r="4491" spans="1:7">
      <c r="A4491">
        <v>978.88</v>
      </c>
      <c r="B4491" s="19">
        <f>'[2]NP Inflow data'!F4491</f>
        <v>40.125986166553801</v>
      </c>
      <c r="C4491" s="13">
        <f t="shared" si="144"/>
        <v>40.125986166553801</v>
      </c>
      <c r="F4491" s="16">
        <f>'[2]NP Inflow data'!C4491</f>
        <v>0</v>
      </c>
      <c r="G4491" s="16">
        <f t="shared" si="143"/>
        <v>-8.0984385200000002</v>
      </c>
    </row>
    <row r="4492" spans="1:7">
      <c r="A4492">
        <v>978.89</v>
      </c>
      <c r="B4492" s="19">
        <f>'[2]NP Inflow data'!F4492</f>
        <v>40.162395405329598</v>
      </c>
      <c r="C4492" s="13">
        <f t="shared" si="144"/>
        <v>40.162395405329598</v>
      </c>
      <c r="F4492" s="16">
        <f>'[2]NP Inflow data'!C4492</f>
        <v>0</v>
      </c>
      <c r="G4492" s="16">
        <f t="shared" si="143"/>
        <v>-8.0984385200000002</v>
      </c>
    </row>
    <row r="4493" spans="1:7">
      <c r="A4493">
        <v>978.9</v>
      </c>
      <c r="B4493" s="19">
        <f>'[2]NP Inflow data'!F4493</f>
        <v>40.198818973864299</v>
      </c>
      <c r="C4493" s="13">
        <f t="shared" si="144"/>
        <v>40.198818973864299</v>
      </c>
      <c r="F4493" s="16">
        <f>'[2]NP Inflow data'!C4493</f>
        <v>0</v>
      </c>
      <c r="G4493" s="16">
        <f t="shared" si="143"/>
        <v>-8.0984385200000002</v>
      </c>
    </row>
    <row r="4494" spans="1:7">
      <c r="A4494">
        <v>978.91</v>
      </c>
      <c r="B4494" s="19">
        <f>'[2]NP Inflow data'!F4494</f>
        <v>40.235256851130899</v>
      </c>
      <c r="C4494" s="13">
        <f t="shared" si="144"/>
        <v>40.235256851130899</v>
      </c>
      <c r="F4494" s="16">
        <f>'[2]NP Inflow data'!C4494</f>
        <v>0</v>
      </c>
      <c r="G4494" s="16">
        <f t="shared" si="143"/>
        <v>-8.0984385200000002</v>
      </c>
    </row>
    <row r="4495" spans="1:7">
      <c r="A4495">
        <v>978.92</v>
      </c>
      <c r="B4495" s="19">
        <f>'[2]NP Inflow data'!F4495</f>
        <v>40.271709016102299</v>
      </c>
      <c r="C4495" s="13">
        <f t="shared" si="144"/>
        <v>40.271709016102299</v>
      </c>
      <c r="F4495" s="16">
        <f>'[2]NP Inflow data'!C4495</f>
        <v>0</v>
      </c>
      <c r="G4495" s="16">
        <f t="shared" si="143"/>
        <v>-8.0984385200000002</v>
      </c>
    </row>
    <row r="4496" spans="1:7">
      <c r="A4496">
        <v>978.93</v>
      </c>
      <c r="B4496" s="19">
        <f>'[2]NP Inflow data'!F4496</f>
        <v>40.308175447751502</v>
      </c>
      <c r="C4496" s="13">
        <f t="shared" si="144"/>
        <v>40.308175447751502</v>
      </c>
      <c r="F4496" s="16">
        <f>'[2]NP Inflow data'!C4496</f>
        <v>0</v>
      </c>
      <c r="G4496" s="16">
        <f t="shared" si="143"/>
        <v>-8.0984385200000002</v>
      </c>
    </row>
    <row r="4497" spans="1:7">
      <c r="A4497">
        <v>978.94</v>
      </c>
      <c r="B4497" s="19">
        <f>'[2]NP Inflow data'!F4497</f>
        <v>40.344656125051799</v>
      </c>
      <c r="C4497" s="13">
        <f t="shared" si="144"/>
        <v>40.344656125051799</v>
      </c>
      <c r="F4497" s="16">
        <f>'[2]NP Inflow data'!C4497</f>
        <v>0</v>
      </c>
      <c r="G4497" s="16">
        <f t="shared" si="143"/>
        <v>-8.0984385200000002</v>
      </c>
    </row>
    <row r="4498" spans="1:7">
      <c r="A4498">
        <v>978.95</v>
      </c>
      <c r="B4498" s="19">
        <f>'[2]NP Inflow data'!F4498</f>
        <v>40.381151026975303</v>
      </c>
      <c r="C4498" s="13">
        <f t="shared" si="144"/>
        <v>40.381151026975303</v>
      </c>
      <c r="F4498" s="16">
        <f>'[2]NP Inflow data'!C4498</f>
        <v>0</v>
      </c>
      <c r="G4498" s="16">
        <f t="shared" si="143"/>
        <v>-8.0984385200000002</v>
      </c>
    </row>
    <row r="4499" spans="1:7">
      <c r="A4499">
        <v>978.96</v>
      </c>
      <c r="B4499" s="19">
        <f>'[2]NP Inflow data'!F4499</f>
        <v>40.417660132495399</v>
      </c>
      <c r="C4499" s="13">
        <f t="shared" si="144"/>
        <v>40.417660132495399</v>
      </c>
      <c r="F4499" s="16">
        <f>'[2]NP Inflow data'!C4499</f>
        <v>0</v>
      </c>
      <c r="G4499" s="16">
        <f t="shared" si="143"/>
        <v>-8.0984385200000002</v>
      </c>
    </row>
    <row r="4500" spans="1:7">
      <c r="A4500">
        <v>978.97</v>
      </c>
      <c r="B4500" s="19">
        <f>'[2]NP Inflow data'!F4500</f>
        <v>40.454183420584897</v>
      </c>
      <c r="C4500" s="13">
        <f t="shared" si="144"/>
        <v>40.454183420584897</v>
      </c>
      <c r="F4500" s="16">
        <f>'[2]NP Inflow data'!C4500</f>
        <v>0</v>
      </c>
      <c r="G4500" s="16">
        <f t="shared" si="143"/>
        <v>-8.0984385200000002</v>
      </c>
    </row>
    <row r="4501" spans="1:7">
      <c r="A4501">
        <v>978.98</v>
      </c>
      <c r="B4501" s="19">
        <f>'[2]NP Inflow data'!F4501</f>
        <v>40.490720870216897</v>
      </c>
      <c r="C4501" s="13">
        <f t="shared" si="144"/>
        <v>40.490720870216897</v>
      </c>
      <c r="F4501" s="16">
        <f>'[2]NP Inflow data'!C4501</f>
        <v>0</v>
      </c>
      <c r="G4501" s="16">
        <f t="shared" si="143"/>
        <v>-8.0984385200000002</v>
      </c>
    </row>
    <row r="4502" spans="1:7">
      <c r="A4502">
        <v>978.99</v>
      </c>
      <c r="B4502" s="19">
        <f>'[2]NP Inflow data'!F4502</f>
        <v>40.527272460364301</v>
      </c>
      <c r="C4502" s="13">
        <f t="shared" si="144"/>
        <v>40.527272460364301</v>
      </c>
      <c r="F4502" s="16">
        <f>'[2]NP Inflow data'!C4502</f>
        <v>0</v>
      </c>
      <c r="G4502" s="16">
        <f t="shared" si="143"/>
        <v>-8.0984385200000002</v>
      </c>
    </row>
    <row r="4503" spans="1:7">
      <c r="A4503">
        <v>979</v>
      </c>
      <c r="B4503" s="19">
        <f>'[2]NP Inflow data'!F4503</f>
        <v>40.563838169999997</v>
      </c>
      <c r="C4503" s="13">
        <f t="shared" si="144"/>
        <v>40.563838169999997</v>
      </c>
      <c r="F4503" s="16">
        <f>'[2]NP Inflow data'!C4503</f>
        <v>0</v>
      </c>
      <c r="G4503" s="16">
        <f t="shared" si="143"/>
        <v>-8.0984385200000002</v>
      </c>
    </row>
    <row r="4504" spans="1:7">
      <c r="A4504">
        <v>979.01</v>
      </c>
      <c r="B4504" s="19">
        <f>'[2]NP Inflow data'!F4504</f>
        <v>40.600417982018001</v>
      </c>
      <c r="C4504" s="13">
        <f t="shared" si="144"/>
        <v>40.600417982018001</v>
      </c>
      <c r="F4504" s="16">
        <f>'[2]NP Inflow data'!C4504</f>
        <v>0</v>
      </c>
      <c r="G4504" s="16">
        <f t="shared" si="143"/>
        <v>-8.0984385200000002</v>
      </c>
    </row>
    <row r="4505" spans="1:7">
      <c r="A4505">
        <v>979.02</v>
      </c>
      <c r="B4505" s="19">
        <f>'[2]NP Inflow data'!F4505</f>
        <v>40.637011894996398</v>
      </c>
      <c r="C4505" s="13">
        <f t="shared" si="144"/>
        <v>40.637011894996398</v>
      </c>
      <c r="F4505" s="16">
        <f>'[2]NP Inflow data'!C4505</f>
        <v>0</v>
      </c>
      <c r="G4505" s="16">
        <f t="shared" si="143"/>
        <v>-8.0984385200000002</v>
      </c>
    </row>
    <row r="4506" spans="1:7">
      <c r="A4506">
        <v>979.03</v>
      </c>
      <c r="B4506" s="19">
        <f>'[2]NP Inflow data'!F4506</f>
        <v>40.6736199114345</v>
      </c>
      <c r="C4506" s="13">
        <f t="shared" si="144"/>
        <v>40.6736199114345</v>
      </c>
      <c r="F4506" s="16">
        <f>'[2]NP Inflow data'!C4506</f>
        <v>0</v>
      </c>
      <c r="G4506" s="16">
        <f t="shared" si="143"/>
        <v>-8.0984385200000002</v>
      </c>
    </row>
    <row r="4507" spans="1:7">
      <c r="A4507">
        <v>979.04</v>
      </c>
      <c r="B4507" s="19">
        <f>'[2]NP Inflow data'!F4507</f>
        <v>40.710242033831499</v>
      </c>
      <c r="C4507" s="13">
        <f t="shared" si="144"/>
        <v>40.710242033831499</v>
      </c>
      <c r="F4507" s="16">
        <f>'[2]NP Inflow data'!C4507</f>
        <v>0</v>
      </c>
      <c r="G4507" s="16">
        <f t="shared" si="143"/>
        <v>-8.0984385200000002</v>
      </c>
    </row>
    <row r="4508" spans="1:7">
      <c r="A4508">
        <v>979.05</v>
      </c>
      <c r="B4508" s="19">
        <f>'[2]NP Inflow data'!F4508</f>
        <v>40.7468782646866</v>
      </c>
      <c r="C4508" s="13">
        <f t="shared" si="144"/>
        <v>40.7468782646866</v>
      </c>
      <c r="F4508" s="16">
        <f>'[2]NP Inflow data'!C4508</f>
        <v>0</v>
      </c>
      <c r="G4508" s="16">
        <f t="shared" si="143"/>
        <v>-8.0984385200000002</v>
      </c>
    </row>
    <row r="4509" spans="1:7">
      <c r="A4509">
        <v>979.06</v>
      </c>
      <c r="B4509" s="19">
        <f>'[2]NP Inflow data'!F4509</f>
        <v>40.783528606499097</v>
      </c>
      <c r="C4509" s="13">
        <f t="shared" si="144"/>
        <v>40.783528606499097</v>
      </c>
      <c r="F4509" s="16">
        <f>'[2]NP Inflow data'!C4509</f>
        <v>0</v>
      </c>
      <c r="G4509" s="16">
        <f t="shared" si="143"/>
        <v>-8.0984385200000002</v>
      </c>
    </row>
    <row r="4510" spans="1:7">
      <c r="A4510">
        <v>979.07</v>
      </c>
      <c r="B4510" s="19">
        <f>'[2]NP Inflow data'!F4510</f>
        <v>40.820193061768499</v>
      </c>
      <c r="C4510" s="13">
        <f t="shared" si="144"/>
        <v>40.820193061768499</v>
      </c>
      <c r="F4510" s="16">
        <f>'[2]NP Inflow data'!C4510</f>
        <v>0</v>
      </c>
      <c r="G4510" s="16">
        <f t="shared" ref="G4510:G4573" si="145">F4510-$F$3103</f>
        <v>-8.0984385200000002</v>
      </c>
    </row>
    <row r="4511" spans="1:7">
      <c r="A4511">
        <v>979.08</v>
      </c>
      <c r="B4511" s="19">
        <f>'[2]NP Inflow data'!F4511</f>
        <v>40.856871632993297</v>
      </c>
      <c r="C4511" s="13">
        <f t="shared" si="144"/>
        <v>40.856871632993297</v>
      </c>
      <c r="F4511" s="16">
        <f>'[2]NP Inflow data'!C4511</f>
        <v>0</v>
      </c>
      <c r="G4511" s="16">
        <f t="shared" si="145"/>
        <v>-8.0984385200000002</v>
      </c>
    </row>
    <row r="4512" spans="1:7">
      <c r="A4512">
        <v>979.09</v>
      </c>
      <c r="B4512" s="19">
        <f>'[2]NP Inflow data'!F4512</f>
        <v>40.8935643226731</v>
      </c>
      <c r="C4512" s="13">
        <f t="shared" si="144"/>
        <v>40.8935643226731</v>
      </c>
      <c r="F4512" s="16">
        <f>'[2]NP Inflow data'!C4512</f>
        <v>0</v>
      </c>
      <c r="G4512" s="16">
        <f t="shared" si="145"/>
        <v>-8.0984385200000002</v>
      </c>
    </row>
    <row r="4513" spans="1:7">
      <c r="A4513">
        <v>979.1</v>
      </c>
      <c r="B4513" s="19">
        <f>'[2]NP Inflow data'!F4513</f>
        <v>40.930271133307201</v>
      </c>
      <c r="C4513" s="13">
        <f t="shared" si="144"/>
        <v>40.930271133307201</v>
      </c>
      <c r="F4513" s="16">
        <f>'[2]NP Inflow data'!C4513</f>
        <v>0</v>
      </c>
      <c r="G4513" s="16">
        <f t="shared" si="145"/>
        <v>-8.0984385200000002</v>
      </c>
    </row>
    <row r="4514" spans="1:7">
      <c r="A4514">
        <v>979.11</v>
      </c>
      <c r="B4514" s="19">
        <f>'[2]NP Inflow data'!F4514</f>
        <v>40.9669920673946</v>
      </c>
      <c r="C4514" s="13">
        <f t="shared" si="144"/>
        <v>40.9669920673946</v>
      </c>
      <c r="F4514" s="16">
        <f>'[2]NP Inflow data'!C4514</f>
        <v>0</v>
      </c>
      <c r="G4514" s="16">
        <f t="shared" si="145"/>
        <v>-8.0984385200000002</v>
      </c>
    </row>
    <row r="4515" spans="1:7">
      <c r="A4515">
        <v>979.12</v>
      </c>
      <c r="B4515" s="19">
        <f>'[2]NP Inflow data'!F4515</f>
        <v>41.0037271274348</v>
      </c>
      <c r="C4515" s="13">
        <f t="shared" si="144"/>
        <v>41.0037271274348</v>
      </c>
      <c r="F4515" s="16">
        <f>'[2]NP Inflow data'!C4515</f>
        <v>0</v>
      </c>
      <c r="G4515" s="16">
        <f t="shared" si="145"/>
        <v>-8.0984385200000002</v>
      </c>
    </row>
    <row r="4516" spans="1:7">
      <c r="A4516">
        <v>979.13</v>
      </c>
      <c r="B4516" s="19">
        <f>'[2]NP Inflow data'!F4516</f>
        <v>41.040476315926803</v>
      </c>
      <c r="C4516" s="13">
        <f t="shared" si="144"/>
        <v>41.040476315926803</v>
      </c>
      <c r="F4516" s="16">
        <f>'[2]NP Inflow data'!C4516</f>
        <v>0</v>
      </c>
      <c r="G4516" s="16">
        <f t="shared" si="145"/>
        <v>-8.0984385200000002</v>
      </c>
    </row>
    <row r="4517" spans="1:7">
      <c r="A4517">
        <v>979.14</v>
      </c>
      <c r="B4517" s="19">
        <f>'[2]NP Inflow data'!F4517</f>
        <v>41.077239635369899</v>
      </c>
      <c r="C4517" s="13">
        <f t="shared" si="144"/>
        <v>41.077239635369899</v>
      </c>
      <c r="F4517" s="16">
        <f>'[2]NP Inflow data'!C4517</f>
        <v>0</v>
      </c>
      <c r="G4517" s="16">
        <f t="shared" si="145"/>
        <v>-8.0984385200000002</v>
      </c>
    </row>
    <row r="4518" spans="1:7">
      <c r="A4518">
        <v>979.15</v>
      </c>
      <c r="B4518" s="19">
        <f>'[2]NP Inflow data'!F4518</f>
        <v>41.114017088263303</v>
      </c>
      <c r="C4518" s="13">
        <f t="shared" si="144"/>
        <v>41.114017088263303</v>
      </c>
      <c r="F4518" s="16">
        <f>'[2]NP Inflow data'!C4518</f>
        <v>0</v>
      </c>
      <c r="G4518" s="16">
        <f t="shared" si="145"/>
        <v>-8.0984385200000002</v>
      </c>
    </row>
    <row r="4519" spans="1:7">
      <c r="A4519">
        <v>979.16</v>
      </c>
      <c r="B4519" s="19">
        <f>'[2]NP Inflow data'!F4519</f>
        <v>41.150808677106298</v>
      </c>
      <c r="C4519" s="13">
        <f t="shared" si="144"/>
        <v>41.150808677106298</v>
      </c>
      <c r="F4519" s="16">
        <f>'[2]NP Inflow data'!C4519</f>
        <v>0</v>
      </c>
      <c r="G4519" s="16">
        <f t="shared" si="145"/>
        <v>-8.0984385200000002</v>
      </c>
    </row>
    <row r="4520" spans="1:7">
      <c r="A4520">
        <v>979.17</v>
      </c>
      <c r="B4520" s="19">
        <f>'[2]NP Inflow data'!F4520</f>
        <v>41.187614404397998</v>
      </c>
      <c r="C4520" s="13">
        <f t="shared" si="144"/>
        <v>41.187614404397998</v>
      </c>
      <c r="F4520" s="16">
        <f>'[2]NP Inflow data'!C4520</f>
        <v>0</v>
      </c>
      <c r="G4520" s="16">
        <f t="shared" si="145"/>
        <v>-8.0984385200000002</v>
      </c>
    </row>
    <row r="4521" spans="1:7">
      <c r="A4521">
        <v>979.18</v>
      </c>
      <c r="B4521" s="19">
        <f>'[2]NP Inflow data'!F4521</f>
        <v>41.224434272637801</v>
      </c>
      <c r="C4521" s="13">
        <f t="shared" si="144"/>
        <v>41.224434272637801</v>
      </c>
      <c r="F4521" s="16">
        <f>'[2]NP Inflow data'!C4521</f>
        <v>0</v>
      </c>
      <c r="G4521" s="16">
        <f t="shared" si="145"/>
        <v>-8.0984385200000002</v>
      </c>
    </row>
    <row r="4522" spans="1:7">
      <c r="A4522">
        <v>979.19</v>
      </c>
      <c r="B4522" s="19">
        <f>'[2]NP Inflow data'!F4522</f>
        <v>41.261268284325098</v>
      </c>
      <c r="C4522" s="13">
        <f t="shared" si="144"/>
        <v>41.261268284325098</v>
      </c>
      <c r="F4522" s="16">
        <f>'[2]NP Inflow data'!C4522</f>
        <v>0</v>
      </c>
      <c r="G4522" s="16">
        <f t="shared" si="145"/>
        <v>-8.0984385200000002</v>
      </c>
    </row>
    <row r="4523" spans="1:7">
      <c r="A4523">
        <v>979.2</v>
      </c>
      <c r="B4523" s="19">
        <f>'[2]NP Inflow data'!F4523</f>
        <v>41.298116441958499</v>
      </c>
      <c r="C4523" s="13">
        <f t="shared" si="144"/>
        <v>41.298116441958499</v>
      </c>
      <c r="F4523" s="16">
        <f>'[2]NP Inflow data'!C4523</f>
        <v>0</v>
      </c>
      <c r="G4523" s="16">
        <f t="shared" si="145"/>
        <v>-8.0984385200000002</v>
      </c>
    </row>
    <row r="4524" spans="1:7">
      <c r="A4524">
        <v>979.21</v>
      </c>
      <c r="B4524" s="19">
        <f>'[2]NP Inflow data'!F4524</f>
        <v>41.3349787480375</v>
      </c>
      <c r="C4524" s="13">
        <f t="shared" si="144"/>
        <v>41.3349787480375</v>
      </c>
      <c r="F4524" s="16">
        <f>'[2]NP Inflow data'!C4524</f>
        <v>0</v>
      </c>
      <c r="G4524" s="16">
        <f t="shared" si="145"/>
        <v>-8.0984385200000002</v>
      </c>
    </row>
    <row r="4525" spans="1:7">
      <c r="A4525">
        <v>979.22</v>
      </c>
      <c r="B4525" s="19">
        <f>'[2]NP Inflow data'!F4525</f>
        <v>41.371855205061401</v>
      </c>
      <c r="C4525" s="13">
        <f t="shared" si="144"/>
        <v>41.371855205061401</v>
      </c>
      <c r="F4525" s="16">
        <f>'[2]NP Inflow data'!C4525</f>
        <v>0</v>
      </c>
      <c r="G4525" s="16">
        <f t="shared" si="145"/>
        <v>-8.0984385200000002</v>
      </c>
    </row>
    <row r="4526" spans="1:7">
      <c r="A4526">
        <v>979.23</v>
      </c>
      <c r="B4526" s="19">
        <f>'[2]NP Inflow data'!F4526</f>
        <v>41.408745815529301</v>
      </c>
      <c r="C4526" s="13">
        <f t="shared" si="144"/>
        <v>41.408745815529301</v>
      </c>
      <c r="F4526" s="16">
        <f>'[2]NP Inflow data'!C4526</f>
        <v>0</v>
      </c>
      <c r="G4526" s="16">
        <f t="shared" si="145"/>
        <v>-8.0984385200000002</v>
      </c>
    </row>
    <row r="4527" spans="1:7">
      <c r="A4527">
        <v>979.24</v>
      </c>
      <c r="B4527" s="19">
        <f>'[2]NP Inflow data'!F4527</f>
        <v>41.445650581940598</v>
      </c>
      <c r="C4527" s="13">
        <f t="shared" si="144"/>
        <v>41.445650581940598</v>
      </c>
      <c r="F4527" s="16">
        <f>'[2]NP Inflow data'!C4527</f>
        <v>0</v>
      </c>
      <c r="G4527" s="16">
        <f t="shared" si="145"/>
        <v>-8.0984385200000002</v>
      </c>
    </row>
    <row r="4528" spans="1:7">
      <c r="A4528">
        <v>979.25</v>
      </c>
      <c r="B4528" s="19">
        <f>'[2]NP Inflow data'!F4528</f>
        <v>41.482569506794398</v>
      </c>
      <c r="C4528" s="13">
        <f t="shared" si="144"/>
        <v>41.482569506794398</v>
      </c>
      <c r="F4528" s="16">
        <f>'[2]NP Inflow data'!C4528</f>
        <v>0</v>
      </c>
      <c r="G4528" s="16">
        <f t="shared" si="145"/>
        <v>-8.0984385200000002</v>
      </c>
    </row>
    <row r="4529" spans="1:7">
      <c r="A4529">
        <v>979.26</v>
      </c>
      <c r="B4529" s="19">
        <f>'[2]NP Inflow data'!F4529</f>
        <v>41.519502592589902</v>
      </c>
      <c r="C4529" s="13">
        <f t="shared" si="144"/>
        <v>41.519502592589902</v>
      </c>
      <c r="F4529" s="16">
        <f>'[2]NP Inflow data'!C4529</f>
        <v>0</v>
      </c>
      <c r="G4529" s="16">
        <f t="shared" si="145"/>
        <v>-8.0984385200000002</v>
      </c>
    </row>
    <row r="4530" spans="1:7">
      <c r="A4530">
        <v>979.27</v>
      </c>
      <c r="B4530" s="19">
        <f>'[2]NP Inflow data'!F4530</f>
        <v>41.556449841826399</v>
      </c>
      <c r="C4530" s="13">
        <f t="shared" si="144"/>
        <v>41.556449841826399</v>
      </c>
      <c r="F4530" s="16">
        <f>'[2]NP Inflow data'!C4530</f>
        <v>0</v>
      </c>
      <c r="G4530" s="16">
        <f t="shared" si="145"/>
        <v>-8.0984385200000002</v>
      </c>
    </row>
    <row r="4531" spans="1:7">
      <c r="A4531">
        <v>979.28</v>
      </c>
      <c r="B4531" s="19">
        <f>'[2]NP Inflow data'!F4531</f>
        <v>41.593411257003098</v>
      </c>
      <c r="C4531" s="13">
        <f t="shared" si="144"/>
        <v>41.593411257003098</v>
      </c>
      <c r="F4531" s="16">
        <f>'[2]NP Inflow data'!C4531</f>
        <v>0</v>
      </c>
      <c r="G4531" s="16">
        <f t="shared" si="145"/>
        <v>-8.0984385200000002</v>
      </c>
    </row>
    <row r="4532" spans="1:7">
      <c r="A4532">
        <v>979.29</v>
      </c>
      <c r="B4532" s="19">
        <f>'[2]NP Inflow data'!F4532</f>
        <v>41.630386840619202</v>
      </c>
      <c r="C4532" s="13">
        <f t="shared" si="144"/>
        <v>41.630386840619202</v>
      </c>
      <c r="F4532" s="16">
        <f>'[2]NP Inflow data'!C4532</f>
        <v>0</v>
      </c>
      <c r="G4532" s="16">
        <f t="shared" si="145"/>
        <v>-8.0984385200000002</v>
      </c>
    </row>
    <row r="4533" spans="1:7">
      <c r="A4533">
        <v>979.3</v>
      </c>
      <c r="B4533" s="19">
        <f>'[2]NP Inflow data'!F4533</f>
        <v>41.667376595173899</v>
      </c>
      <c r="C4533" s="13">
        <f t="shared" si="144"/>
        <v>41.667376595173899</v>
      </c>
      <c r="F4533" s="16">
        <f>'[2]NP Inflow data'!C4533</f>
        <v>0</v>
      </c>
      <c r="G4533" s="16">
        <f t="shared" si="145"/>
        <v>-8.0984385200000002</v>
      </c>
    </row>
    <row r="4534" spans="1:7">
      <c r="A4534">
        <v>979.31</v>
      </c>
      <c r="B4534" s="19">
        <f>'[2]NP Inflow data'!F4534</f>
        <v>41.704380523166499</v>
      </c>
      <c r="C4534" s="13">
        <f t="shared" si="144"/>
        <v>41.704380523166499</v>
      </c>
      <c r="F4534" s="16">
        <f>'[2]NP Inflow data'!C4534</f>
        <v>0</v>
      </c>
      <c r="G4534" s="16">
        <f t="shared" si="145"/>
        <v>-8.0984385200000002</v>
      </c>
    </row>
    <row r="4535" spans="1:7">
      <c r="A4535">
        <v>979.32</v>
      </c>
      <c r="B4535" s="19">
        <f>'[2]NP Inflow data'!F4535</f>
        <v>41.741398627096501</v>
      </c>
      <c r="C4535" s="13">
        <f t="shared" si="144"/>
        <v>41.741398627096501</v>
      </c>
      <c r="F4535" s="16">
        <f>'[2]NP Inflow data'!C4535</f>
        <v>0</v>
      </c>
      <c r="G4535" s="16">
        <f t="shared" si="145"/>
        <v>-8.0984385200000002</v>
      </c>
    </row>
    <row r="4536" spans="1:7">
      <c r="A4536">
        <v>979.33</v>
      </c>
      <c r="B4536" s="19">
        <f>'[2]NP Inflow data'!F4536</f>
        <v>41.7784309094625</v>
      </c>
      <c r="C4536" s="13">
        <f t="shared" si="144"/>
        <v>41.7784309094625</v>
      </c>
      <c r="F4536" s="16">
        <f>'[2]NP Inflow data'!C4536</f>
        <v>0</v>
      </c>
      <c r="G4536" s="16">
        <f t="shared" si="145"/>
        <v>-8.0984385200000002</v>
      </c>
    </row>
    <row r="4537" spans="1:7">
      <c r="A4537">
        <v>979.34</v>
      </c>
      <c r="B4537" s="19">
        <f>'[2]NP Inflow data'!F4537</f>
        <v>41.815477372763901</v>
      </c>
      <c r="C4537" s="13">
        <f t="shared" si="144"/>
        <v>41.815477372763901</v>
      </c>
      <c r="F4537" s="16">
        <f>'[2]NP Inflow data'!C4537</f>
        <v>0</v>
      </c>
      <c r="G4537" s="16">
        <f t="shared" si="145"/>
        <v>-8.0984385200000002</v>
      </c>
    </row>
    <row r="4538" spans="1:7">
      <c r="A4538">
        <v>979.35</v>
      </c>
      <c r="B4538" s="19">
        <f>'[2]NP Inflow data'!F4538</f>
        <v>41.852538019500102</v>
      </c>
      <c r="C4538" s="13">
        <f t="shared" si="144"/>
        <v>41.852538019500102</v>
      </c>
      <c r="F4538" s="16">
        <f>'[2]NP Inflow data'!C4538</f>
        <v>0</v>
      </c>
      <c r="G4538" s="16">
        <f t="shared" si="145"/>
        <v>-8.0984385200000002</v>
      </c>
    </row>
    <row r="4539" spans="1:7">
      <c r="A4539">
        <v>979.36</v>
      </c>
      <c r="B4539" s="19">
        <f>'[2]NP Inflow data'!F4539</f>
        <v>41.889612852170202</v>
      </c>
      <c r="C4539" s="13">
        <f t="shared" si="144"/>
        <v>41.889612852170202</v>
      </c>
      <c r="F4539" s="16">
        <f>'[2]NP Inflow data'!C4539</f>
        <v>0</v>
      </c>
      <c r="G4539" s="16">
        <f t="shared" si="145"/>
        <v>-8.0984385200000002</v>
      </c>
    </row>
    <row r="4540" spans="1:7">
      <c r="A4540">
        <v>979.37</v>
      </c>
      <c r="B4540" s="19">
        <f>'[2]NP Inflow data'!F4540</f>
        <v>41.926701873273501</v>
      </c>
      <c r="C4540" s="13">
        <f t="shared" si="144"/>
        <v>41.926701873273501</v>
      </c>
      <c r="F4540" s="16">
        <f>'[2]NP Inflow data'!C4540</f>
        <v>0</v>
      </c>
      <c r="G4540" s="16">
        <f t="shared" si="145"/>
        <v>-8.0984385200000002</v>
      </c>
    </row>
    <row r="4541" spans="1:7">
      <c r="A4541">
        <v>979.38</v>
      </c>
      <c r="B4541" s="19">
        <f>'[2]NP Inflow data'!F4541</f>
        <v>41.963805085309197</v>
      </c>
      <c r="C4541" s="13">
        <f t="shared" si="144"/>
        <v>41.963805085309197</v>
      </c>
      <c r="F4541" s="16">
        <f>'[2]NP Inflow data'!C4541</f>
        <v>0</v>
      </c>
      <c r="G4541" s="16">
        <f t="shared" si="145"/>
        <v>-8.0984385200000002</v>
      </c>
    </row>
    <row r="4542" spans="1:7">
      <c r="A4542">
        <v>979.39</v>
      </c>
      <c r="B4542" s="19">
        <f>'[2]NP Inflow data'!F4542</f>
        <v>42.000922490776503</v>
      </c>
      <c r="C4542" s="13">
        <f t="shared" si="144"/>
        <v>42.000922490776503</v>
      </c>
      <c r="F4542" s="16">
        <f>'[2]NP Inflow data'!C4542</f>
        <v>0</v>
      </c>
      <c r="G4542" s="16">
        <f t="shared" si="145"/>
        <v>-8.0984385200000002</v>
      </c>
    </row>
    <row r="4543" spans="1:7">
      <c r="A4543">
        <v>979.4</v>
      </c>
      <c r="B4543" s="19">
        <f>'[2]NP Inflow data'!F4543</f>
        <v>42.038054092174598</v>
      </c>
      <c r="C4543" s="13">
        <f t="shared" si="144"/>
        <v>42.038054092174598</v>
      </c>
      <c r="F4543" s="16">
        <f>'[2]NP Inflow data'!C4543</f>
        <v>0</v>
      </c>
      <c r="G4543" s="16">
        <f t="shared" si="145"/>
        <v>-8.0984385200000002</v>
      </c>
    </row>
    <row r="4544" spans="1:7">
      <c r="A4544">
        <v>979.41</v>
      </c>
      <c r="B4544" s="19">
        <f>'[2]NP Inflow data'!F4544</f>
        <v>42.0751998920028</v>
      </c>
      <c r="C4544" s="13">
        <f t="shared" si="144"/>
        <v>42.0751998920028</v>
      </c>
      <c r="F4544" s="16">
        <f>'[2]NP Inflow data'!C4544</f>
        <v>0</v>
      </c>
      <c r="G4544" s="16">
        <f t="shared" si="145"/>
        <v>-8.0984385200000002</v>
      </c>
    </row>
    <row r="4545" spans="1:7">
      <c r="A4545">
        <v>979.42</v>
      </c>
      <c r="B4545" s="19">
        <f>'[2]NP Inflow data'!F4545</f>
        <v>42.112359892760203</v>
      </c>
      <c r="C4545" s="13">
        <f t="shared" si="144"/>
        <v>42.112359892760203</v>
      </c>
      <c r="F4545" s="16">
        <f>'[2]NP Inflow data'!C4545</f>
        <v>0</v>
      </c>
      <c r="G4545" s="16">
        <f t="shared" si="145"/>
        <v>-8.0984385200000002</v>
      </c>
    </row>
    <row r="4546" spans="1:7">
      <c r="A4546">
        <v>979.43</v>
      </c>
      <c r="B4546" s="19">
        <f>'[2]NP Inflow data'!F4546</f>
        <v>42.149534096946198</v>
      </c>
      <c r="C4546" s="13">
        <f t="shared" si="144"/>
        <v>42.149534096946198</v>
      </c>
      <c r="F4546" s="16">
        <f>'[2]NP Inflow data'!C4546</f>
        <v>0</v>
      </c>
      <c r="G4546" s="16">
        <f t="shared" si="145"/>
        <v>-8.0984385200000002</v>
      </c>
    </row>
    <row r="4547" spans="1:7">
      <c r="A4547">
        <v>979.44</v>
      </c>
      <c r="B4547" s="19">
        <f>'[2]NP Inflow data'!F4547</f>
        <v>42.186722507060203</v>
      </c>
      <c r="C4547" s="13">
        <f t="shared" si="144"/>
        <v>42.186722507060203</v>
      </c>
      <c r="F4547" s="16">
        <f>'[2]NP Inflow data'!C4547</f>
        <v>0</v>
      </c>
      <c r="G4547" s="16">
        <f t="shared" si="145"/>
        <v>-8.0984385200000002</v>
      </c>
    </row>
    <row r="4548" spans="1:7">
      <c r="A4548">
        <v>979.45</v>
      </c>
      <c r="B4548" s="19">
        <f>'[2]NP Inflow data'!F4548</f>
        <v>42.2239251256008</v>
      </c>
      <c r="C4548" s="13">
        <f t="shared" si="144"/>
        <v>42.2239251256008</v>
      </c>
      <c r="F4548" s="16">
        <f>'[2]NP Inflow data'!C4548</f>
        <v>0</v>
      </c>
      <c r="G4548" s="16">
        <f t="shared" si="145"/>
        <v>-8.0984385200000002</v>
      </c>
    </row>
    <row r="4549" spans="1:7">
      <c r="A4549">
        <v>979.46</v>
      </c>
      <c r="B4549" s="19">
        <f>'[2]NP Inflow data'!F4549</f>
        <v>42.2611419550676</v>
      </c>
      <c r="C4549" s="13">
        <f t="shared" si="144"/>
        <v>42.2611419550676</v>
      </c>
      <c r="F4549" s="16">
        <f>'[2]NP Inflow data'!C4549</f>
        <v>0</v>
      </c>
      <c r="G4549" s="16">
        <f t="shared" si="145"/>
        <v>-8.0984385200000002</v>
      </c>
    </row>
    <row r="4550" spans="1:7">
      <c r="A4550">
        <v>979.47</v>
      </c>
      <c r="B4550" s="19">
        <f>'[2]NP Inflow data'!F4550</f>
        <v>42.298372997959703</v>
      </c>
      <c r="C4550" s="13">
        <f t="shared" ref="C4550:C4613" si="146">B4550-$B$24</f>
        <v>42.298372997959703</v>
      </c>
      <c r="F4550" s="16">
        <f>'[2]NP Inflow data'!C4550</f>
        <v>0</v>
      </c>
      <c r="G4550" s="16">
        <f t="shared" si="145"/>
        <v>-8.0984385200000002</v>
      </c>
    </row>
    <row r="4551" spans="1:7">
      <c r="A4551">
        <v>979.48</v>
      </c>
      <c r="B4551" s="19">
        <f>'[2]NP Inflow data'!F4551</f>
        <v>42.335618256776399</v>
      </c>
      <c r="C4551" s="13">
        <f t="shared" si="146"/>
        <v>42.335618256776399</v>
      </c>
      <c r="F4551" s="16">
        <f>'[2]NP Inflow data'!C4551</f>
        <v>0</v>
      </c>
      <c r="G4551" s="16">
        <f t="shared" si="145"/>
        <v>-8.0984385200000002</v>
      </c>
    </row>
    <row r="4552" spans="1:7">
      <c r="A4552">
        <v>979.49</v>
      </c>
      <c r="B4552" s="19">
        <f>'[2]NP Inflow data'!F4552</f>
        <v>42.372877734016903</v>
      </c>
      <c r="C4552" s="13">
        <f t="shared" si="146"/>
        <v>42.372877734016903</v>
      </c>
      <c r="F4552" s="16">
        <f>'[2]NP Inflow data'!C4552</f>
        <v>0</v>
      </c>
      <c r="G4552" s="16">
        <f t="shared" si="145"/>
        <v>-8.0984385200000002</v>
      </c>
    </row>
    <row r="4553" spans="1:7">
      <c r="A4553">
        <v>979.5</v>
      </c>
      <c r="B4553" s="19">
        <f>'[2]NP Inflow data'!F4553</f>
        <v>42.410151432180498</v>
      </c>
      <c r="C4553" s="13">
        <f t="shared" si="146"/>
        <v>42.410151432180498</v>
      </c>
      <c r="F4553" s="16">
        <f>'[2]NP Inflow data'!C4553</f>
        <v>0</v>
      </c>
      <c r="G4553" s="16">
        <f t="shared" si="145"/>
        <v>-8.0984385200000002</v>
      </c>
    </row>
    <row r="4554" spans="1:7">
      <c r="A4554">
        <v>979.51</v>
      </c>
      <c r="B4554" s="19">
        <f>'[2]NP Inflow data'!F4554</f>
        <v>42.447439353766299</v>
      </c>
      <c r="C4554" s="13">
        <f t="shared" si="146"/>
        <v>42.447439353766299</v>
      </c>
      <c r="F4554" s="16">
        <f>'[2]NP Inflow data'!C4554</f>
        <v>0</v>
      </c>
      <c r="G4554" s="16">
        <f t="shared" si="145"/>
        <v>-8.0984385200000002</v>
      </c>
    </row>
    <row r="4555" spans="1:7">
      <c r="A4555">
        <v>979.52</v>
      </c>
      <c r="B4555" s="19">
        <f>'[2]NP Inflow data'!F4555</f>
        <v>42.484741501273596</v>
      </c>
      <c r="C4555" s="13">
        <f t="shared" si="146"/>
        <v>42.484741501273596</v>
      </c>
      <c r="F4555" s="16">
        <f>'[2]NP Inflow data'!C4555</f>
        <v>0</v>
      </c>
      <c r="G4555" s="16">
        <f t="shared" si="145"/>
        <v>-8.0984385200000002</v>
      </c>
    </row>
    <row r="4556" spans="1:7">
      <c r="A4556">
        <v>979.53</v>
      </c>
      <c r="B4556" s="19">
        <f>'[2]NP Inflow data'!F4556</f>
        <v>42.522057877201597</v>
      </c>
      <c r="C4556" s="13">
        <f t="shared" si="146"/>
        <v>42.522057877201597</v>
      </c>
      <c r="F4556" s="16">
        <f>'[2]NP Inflow data'!C4556</f>
        <v>0</v>
      </c>
      <c r="G4556" s="16">
        <f t="shared" si="145"/>
        <v>-8.0984385200000002</v>
      </c>
    </row>
    <row r="4557" spans="1:7">
      <c r="A4557">
        <v>979.54</v>
      </c>
      <c r="B4557" s="19">
        <f>'[2]NP Inflow data'!F4557</f>
        <v>42.559388484049499</v>
      </c>
      <c r="C4557" s="13">
        <f t="shared" si="146"/>
        <v>42.559388484049499</v>
      </c>
      <c r="F4557" s="16">
        <f>'[2]NP Inflow data'!C4557</f>
        <v>0</v>
      </c>
      <c r="G4557" s="16">
        <f t="shared" si="145"/>
        <v>-8.0984385200000002</v>
      </c>
    </row>
    <row r="4558" spans="1:7">
      <c r="A4558">
        <v>979.55</v>
      </c>
      <c r="B4558" s="19">
        <f>'[2]NP Inflow data'!F4558</f>
        <v>42.596733324316503</v>
      </c>
      <c r="C4558" s="13">
        <f t="shared" si="146"/>
        <v>42.596733324316503</v>
      </c>
      <c r="F4558" s="16">
        <f>'[2]NP Inflow data'!C4558</f>
        <v>0</v>
      </c>
      <c r="G4558" s="16">
        <f t="shared" si="145"/>
        <v>-8.0984385200000002</v>
      </c>
    </row>
    <row r="4559" spans="1:7">
      <c r="A4559">
        <v>979.56</v>
      </c>
      <c r="B4559" s="19">
        <f>'[2]NP Inflow data'!F4559</f>
        <v>42.634092400501899</v>
      </c>
      <c r="C4559" s="13">
        <f t="shared" si="146"/>
        <v>42.634092400501899</v>
      </c>
      <c r="F4559" s="16">
        <f>'[2]NP Inflow data'!C4559</f>
        <v>0</v>
      </c>
      <c r="G4559" s="16">
        <f t="shared" si="145"/>
        <v>-8.0984385200000002</v>
      </c>
    </row>
    <row r="4560" spans="1:7">
      <c r="A4560">
        <v>979.57</v>
      </c>
      <c r="B4560" s="19">
        <f>'[2]NP Inflow data'!F4560</f>
        <v>42.671465715105398</v>
      </c>
      <c r="C4560" s="13">
        <f t="shared" si="146"/>
        <v>42.671465715105398</v>
      </c>
      <c r="F4560" s="16">
        <f>'[2]NP Inflow data'!C4560</f>
        <v>0</v>
      </c>
      <c r="G4560" s="16">
        <f t="shared" si="145"/>
        <v>-8.0984385200000002</v>
      </c>
    </row>
    <row r="4561" spans="1:7">
      <c r="A4561">
        <v>979.58</v>
      </c>
      <c r="B4561" s="19">
        <f>'[2]NP Inflow data'!F4561</f>
        <v>42.708853270625099</v>
      </c>
      <c r="C4561" s="13">
        <f t="shared" si="146"/>
        <v>42.708853270625099</v>
      </c>
      <c r="F4561" s="16">
        <f>'[2]NP Inflow data'!C4561</f>
        <v>0</v>
      </c>
      <c r="G4561" s="16">
        <f t="shared" si="145"/>
        <v>-8.0984385200000002</v>
      </c>
    </row>
    <row r="4562" spans="1:7">
      <c r="A4562">
        <v>979.59</v>
      </c>
      <c r="B4562" s="19">
        <f>'[2]NP Inflow data'!F4562</f>
        <v>42.746255069560902</v>
      </c>
      <c r="C4562" s="13">
        <f t="shared" si="146"/>
        <v>42.746255069560902</v>
      </c>
      <c r="F4562" s="16">
        <f>'[2]NP Inflow data'!C4562</f>
        <v>0</v>
      </c>
      <c r="G4562" s="16">
        <f t="shared" si="145"/>
        <v>-8.0984385200000002</v>
      </c>
    </row>
    <row r="4563" spans="1:7">
      <c r="A4563">
        <v>979.6</v>
      </c>
      <c r="B4563" s="19">
        <f>'[2]NP Inflow data'!F4563</f>
        <v>42.783671114412002</v>
      </c>
      <c r="C4563" s="13">
        <f t="shared" si="146"/>
        <v>42.783671114412002</v>
      </c>
      <c r="F4563" s="16">
        <f>'[2]NP Inflow data'!C4563</f>
        <v>0</v>
      </c>
      <c r="G4563" s="16">
        <f t="shared" si="145"/>
        <v>-8.0984385200000002</v>
      </c>
    </row>
    <row r="4564" spans="1:7">
      <c r="A4564">
        <v>979.61</v>
      </c>
      <c r="B4564" s="19">
        <f>'[2]NP Inflow data'!F4564</f>
        <v>42.821101407677403</v>
      </c>
      <c r="C4564" s="13">
        <f t="shared" si="146"/>
        <v>42.821101407677403</v>
      </c>
      <c r="F4564" s="16">
        <f>'[2]NP Inflow data'!C4564</f>
        <v>0</v>
      </c>
      <c r="G4564" s="16">
        <f t="shared" si="145"/>
        <v>-8.0984385200000002</v>
      </c>
    </row>
    <row r="4565" spans="1:7">
      <c r="A4565">
        <v>979.62</v>
      </c>
      <c r="B4565" s="19">
        <f>'[2]NP Inflow data'!F4565</f>
        <v>42.858545951856598</v>
      </c>
      <c r="C4565" s="13">
        <f t="shared" si="146"/>
        <v>42.858545951856598</v>
      </c>
      <c r="F4565" s="16">
        <f>'[2]NP Inflow data'!C4565</f>
        <v>0</v>
      </c>
      <c r="G4565" s="16">
        <f t="shared" si="145"/>
        <v>-8.0984385200000002</v>
      </c>
    </row>
    <row r="4566" spans="1:7">
      <c r="A4566">
        <v>979.63</v>
      </c>
      <c r="B4566" s="19">
        <f>'[2]NP Inflow data'!F4566</f>
        <v>42.8960047494487</v>
      </c>
      <c r="C4566" s="13">
        <f t="shared" si="146"/>
        <v>42.8960047494487</v>
      </c>
      <c r="F4566" s="16">
        <f>'[2]NP Inflow data'!C4566</f>
        <v>0</v>
      </c>
      <c r="G4566" s="16">
        <f t="shared" si="145"/>
        <v>-8.0984385200000002</v>
      </c>
    </row>
    <row r="4567" spans="1:7">
      <c r="A4567">
        <v>979.64</v>
      </c>
      <c r="B4567" s="19">
        <f>'[2]NP Inflow data'!F4567</f>
        <v>42.933477802952901</v>
      </c>
      <c r="C4567" s="13">
        <f t="shared" si="146"/>
        <v>42.933477802952901</v>
      </c>
      <c r="F4567" s="16">
        <f>'[2]NP Inflow data'!C4567</f>
        <v>0</v>
      </c>
      <c r="G4567" s="16">
        <f t="shared" si="145"/>
        <v>-8.0984385200000002</v>
      </c>
    </row>
    <row r="4568" spans="1:7">
      <c r="A4568">
        <v>979.65</v>
      </c>
      <c r="B4568" s="19">
        <f>'[2]NP Inflow data'!F4568</f>
        <v>42.970965114868399</v>
      </c>
      <c r="C4568" s="13">
        <f t="shared" si="146"/>
        <v>42.970965114868399</v>
      </c>
      <c r="F4568" s="16">
        <f>'[2]NP Inflow data'!C4568</f>
        <v>0</v>
      </c>
      <c r="G4568" s="16">
        <f t="shared" si="145"/>
        <v>-8.0984385200000002</v>
      </c>
    </row>
    <row r="4569" spans="1:7">
      <c r="A4569">
        <v>979.66</v>
      </c>
      <c r="B4569" s="19">
        <f>'[2]NP Inflow data'!F4569</f>
        <v>43.008466687694501</v>
      </c>
      <c r="C4569" s="13">
        <f t="shared" si="146"/>
        <v>43.008466687694501</v>
      </c>
      <c r="F4569" s="16">
        <f>'[2]NP Inflow data'!C4569</f>
        <v>0</v>
      </c>
      <c r="G4569" s="16">
        <f t="shared" si="145"/>
        <v>-8.0984385200000002</v>
      </c>
    </row>
    <row r="4570" spans="1:7">
      <c r="A4570">
        <v>979.67</v>
      </c>
      <c r="B4570" s="19">
        <f>'[2]NP Inflow data'!F4570</f>
        <v>43.045982523930398</v>
      </c>
      <c r="C4570" s="13">
        <f t="shared" si="146"/>
        <v>43.045982523930398</v>
      </c>
      <c r="F4570" s="16">
        <f>'[2]NP Inflow data'!C4570</f>
        <v>0</v>
      </c>
      <c r="G4570" s="16">
        <f t="shared" si="145"/>
        <v>-8.0984385200000002</v>
      </c>
    </row>
    <row r="4571" spans="1:7">
      <c r="A4571">
        <v>979.68</v>
      </c>
      <c r="B4571" s="19">
        <f>'[2]NP Inflow data'!F4571</f>
        <v>43.083512626075297</v>
      </c>
      <c r="C4571" s="13">
        <f t="shared" si="146"/>
        <v>43.083512626075297</v>
      </c>
      <c r="F4571" s="16">
        <f>'[2]NP Inflow data'!C4571</f>
        <v>0</v>
      </c>
      <c r="G4571" s="16">
        <f t="shared" si="145"/>
        <v>-8.0984385200000002</v>
      </c>
    </row>
    <row r="4572" spans="1:7">
      <c r="A4572">
        <v>979.69</v>
      </c>
      <c r="B4572" s="19">
        <f>'[2]NP Inflow data'!F4572</f>
        <v>43.121056996628802</v>
      </c>
      <c r="C4572" s="13">
        <f t="shared" si="146"/>
        <v>43.121056996628802</v>
      </c>
      <c r="F4572" s="16">
        <f>'[2]NP Inflow data'!C4572</f>
        <v>0</v>
      </c>
      <c r="G4572" s="16">
        <f t="shared" si="145"/>
        <v>-8.0984385200000002</v>
      </c>
    </row>
    <row r="4573" spans="1:7">
      <c r="A4573">
        <v>979.7</v>
      </c>
      <c r="B4573" s="19">
        <f>'[2]NP Inflow data'!F4573</f>
        <v>43.158615638089302</v>
      </c>
      <c r="C4573" s="13">
        <f t="shared" si="146"/>
        <v>43.158615638089302</v>
      </c>
      <c r="F4573" s="16">
        <f>'[2]NP Inflow data'!C4573</f>
        <v>0</v>
      </c>
      <c r="G4573" s="16">
        <f t="shared" si="145"/>
        <v>-8.0984385200000002</v>
      </c>
    </row>
    <row r="4574" spans="1:7">
      <c r="A4574">
        <v>979.71</v>
      </c>
      <c r="B4574" s="19">
        <f>'[2]NP Inflow data'!F4574</f>
        <v>43.1961885529565</v>
      </c>
      <c r="C4574" s="13">
        <f t="shared" si="146"/>
        <v>43.1961885529565</v>
      </c>
      <c r="F4574" s="16">
        <f>'[2]NP Inflow data'!C4574</f>
        <v>0</v>
      </c>
      <c r="G4574" s="16">
        <f t="shared" ref="G4574:G4637" si="147">F4574-$F$3103</f>
        <v>-8.0984385200000002</v>
      </c>
    </row>
    <row r="4575" spans="1:7">
      <c r="A4575">
        <v>979.72</v>
      </c>
      <c r="B4575" s="19">
        <f>'[2]NP Inflow data'!F4575</f>
        <v>43.233775743729602</v>
      </c>
      <c r="C4575" s="13">
        <f t="shared" si="146"/>
        <v>43.233775743729602</v>
      </c>
      <c r="F4575" s="16">
        <f>'[2]NP Inflow data'!C4575</f>
        <v>0</v>
      </c>
      <c r="G4575" s="16">
        <f t="shared" si="147"/>
        <v>-8.0984385200000002</v>
      </c>
    </row>
    <row r="4576" spans="1:7">
      <c r="A4576">
        <v>979.73</v>
      </c>
      <c r="B4576" s="19">
        <f>'[2]NP Inflow data'!F4576</f>
        <v>43.271377212907801</v>
      </c>
      <c r="C4576" s="13">
        <f t="shared" si="146"/>
        <v>43.271377212907801</v>
      </c>
      <c r="F4576" s="16">
        <f>'[2]NP Inflow data'!C4576</f>
        <v>0</v>
      </c>
      <c r="G4576" s="16">
        <f t="shared" si="147"/>
        <v>-8.0984385200000002</v>
      </c>
    </row>
    <row r="4577" spans="1:7">
      <c r="A4577">
        <v>979.74</v>
      </c>
      <c r="B4577" s="19">
        <f>'[2]NP Inflow data'!F4577</f>
        <v>43.308992962990303</v>
      </c>
      <c r="C4577" s="13">
        <f t="shared" si="146"/>
        <v>43.308992962990303</v>
      </c>
      <c r="F4577" s="16">
        <f>'[2]NP Inflow data'!C4577</f>
        <v>0</v>
      </c>
      <c r="G4577" s="16">
        <f t="shared" si="147"/>
        <v>-8.0984385200000002</v>
      </c>
    </row>
    <row r="4578" spans="1:7">
      <c r="A4578">
        <v>979.75</v>
      </c>
      <c r="B4578" s="19">
        <f>'[2]NP Inflow data'!F4578</f>
        <v>43.346622996476398</v>
      </c>
      <c r="C4578" s="13">
        <f t="shared" si="146"/>
        <v>43.346622996476398</v>
      </c>
      <c r="F4578" s="16">
        <f>'[2]NP Inflow data'!C4578</f>
        <v>0</v>
      </c>
      <c r="G4578" s="16">
        <f t="shared" si="147"/>
        <v>-8.0984385200000002</v>
      </c>
    </row>
    <row r="4579" spans="1:7">
      <c r="A4579">
        <v>979.76</v>
      </c>
      <c r="B4579" s="19">
        <f>'[2]NP Inflow data'!F4579</f>
        <v>43.384267315865202</v>
      </c>
      <c r="C4579" s="13">
        <f t="shared" si="146"/>
        <v>43.384267315865202</v>
      </c>
      <c r="F4579" s="16">
        <f>'[2]NP Inflow data'!C4579</f>
        <v>0</v>
      </c>
      <c r="G4579" s="16">
        <f t="shared" si="147"/>
        <v>-8.0984385200000002</v>
      </c>
    </row>
    <row r="4580" spans="1:7">
      <c r="A4580">
        <v>979.77</v>
      </c>
      <c r="B4580" s="19">
        <f>'[2]NP Inflow data'!F4580</f>
        <v>43.421925923655998</v>
      </c>
      <c r="C4580" s="13">
        <f t="shared" si="146"/>
        <v>43.421925923655998</v>
      </c>
      <c r="F4580" s="16">
        <f>'[2]NP Inflow data'!C4580</f>
        <v>0</v>
      </c>
      <c r="G4580" s="16">
        <f t="shared" si="147"/>
        <v>-8.0984385200000002</v>
      </c>
    </row>
    <row r="4581" spans="1:7">
      <c r="A4581">
        <v>979.78</v>
      </c>
      <c r="B4581" s="19">
        <f>'[2]NP Inflow data'!F4581</f>
        <v>43.459598822347999</v>
      </c>
      <c r="C4581" s="13">
        <f t="shared" si="146"/>
        <v>43.459598822347999</v>
      </c>
      <c r="F4581" s="16">
        <f>'[2]NP Inflow data'!C4581</f>
        <v>0</v>
      </c>
      <c r="G4581" s="16">
        <f t="shared" si="147"/>
        <v>-8.0984385200000002</v>
      </c>
    </row>
    <row r="4582" spans="1:7">
      <c r="A4582">
        <v>979.79</v>
      </c>
      <c r="B4582" s="19">
        <f>'[2]NP Inflow data'!F4582</f>
        <v>43.497286014440498</v>
      </c>
      <c r="C4582" s="13">
        <f t="shared" si="146"/>
        <v>43.497286014440498</v>
      </c>
      <c r="F4582" s="16">
        <f>'[2]NP Inflow data'!C4582</f>
        <v>0</v>
      </c>
      <c r="G4582" s="16">
        <f t="shared" si="147"/>
        <v>-8.0984385200000002</v>
      </c>
    </row>
    <row r="4583" spans="1:7">
      <c r="A4583">
        <v>979.8</v>
      </c>
      <c r="B4583" s="19">
        <f>'[2]NP Inflow data'!F4583</f>
        <v>43.5349875024325</v>
      </c>
      <c r="C4583" s="13">
        <f t="shared" si="146"/>
        <v>43.5349875024325</v>
      </c>
      <c r="F4583" s="16">
        <f>'[2]NP Inflow data'!C4583</f>
        <v>0</v>
      </c>
      <c r="G4583" s="16">
        <f t="shared" si="147"/>
        <v>-8.0984385200000002</v>
      </c>
    </row>
    <row r="4584" spans="1:7">
      <c r="A4584">
        <v>979.81</v>
      </c>
      <c r="B4584" s="19">
        <f>'[2]NP Inflow data'!F4584</f>
        <v>43.572703288823497</v>
      </c>
      <c r="C4584" s="13">
        <f t="shared" si="146"/>
        <v>43.572703288823497</v>
      </c>
      <c r="F4584" s="16">
        <f>'[2]NP Inflow data'!C4584</f>
        <v>0</v>
      </c>
      <c r="G4584" s="16">
        <f t="shared" si="147"/>
        <v>-8.0984385200000002</v>
      </c>
    </row>
    <row r="4585" spans="1:7">
      <c r="A4585">
        <v>979.82</v>
      </c>
      <c r="B4585" s="19">
        <f>'[2]NP Inflow data'!F4585</f>
        <v>43.610433376113001</v>
      </c>
      <c r="C4585" s="13">
        <f t="shared" si="146"/>
        <v>43.610433376113001</v>
      </c>
      <c r="F4585" s="16">
        <f>'[2]NP Inflow data'!C4585</f>
        <v>0</v>
      </c>
      <c r="G4585" s="16">
        <f t="shared" si="147"/>
        <v>-8.0984385200000002</v>
      </c>
    </row>
    <row r="4586" spans="1:7">
      <c r="A4586">
        <v>979.83</v>
      </c>
      <c r="B4586" s="19">
        <f>'[2]NP Inflow data'!F4586</f>
        <v>43.6481777667993</v>
      </c>
      <c r="C4586" s="13">
        <f t="shared" si="146"/>
        <v>43.6481777667993</v>
      </c>
      <c r="F4586" s="16">
        <f>'[2]NP Inflow data'!C4586</f>
        <v>0</v>
      </c>
      <c r="G4586" s="16">
        <f t="shared" si="147"/>
        <v>-8.0984385200000002</v>
      </c>
    </row>
    <row r="4587" spans="1:7">
      <c r="A4587">
        <v>979.84</v>
      </c>
      <c r="B4587" s="19">
        <f>'[2]NP Inflow data'!F4587</f>
        <v>43.685936463382198</v>
      </c>
      <c r="C4587" s="13">
        <f t="shared" si="146"/>
        <v>43.685936463382198</v>
      </c>
      <c r="F4587" s="16">
        <f>'[2]NP Inflow data'!C4587</f>
        <v>0</v>
      </c>
      <c r="G4587" s="16">
        <f t="shared" si="147"/>
        <v>-8.0984385200000002</v>
      </c>
    </row>
    <row r="4588" spans="1:7">
      <c r="A4588">
        <v>979.85</v>
      </c>
      <c r="B4588" s="19">
        <f>'[2]NP Inflow data'!F4588</f>
        <v>43.723709468360802</v>
      </c>
      <c r="C4588" s="13">
        <f t="shared" si="146"/>
        <v>43.723709468360802</v>
      </c>
      <c r="F4588" s="16">
        <f>'[2]NP Inflow data'!C4588</f>
        <v>0</v>
      </c>
      <c r="G4588" s="16">
        <f t="shared" si="147"/>
        <v>-8.0984385200000002</v>
      </c>
    </row>
    <row r="4589" spans="1:7">
      <c r="A4589">
        <v>979.86</v>
      </c>
      <c r="B4589" s="19">
        <f>'[2]NP Inflow data'!F4589</f>
        <v>43.761496784234403</v>
      </c>
      <c r="C4589" s="13">
        <f t="shared" si="146"/>
        <v>43.761496784234403</v>
      </c>
      <c r="F4589" s="16">
        <f>'[2]NP Inflow data'!C4589</f>
        <v>0</v>
      </c>
      <c r="G4589" s="16">
        <f t="shared" si="147"/>
        <v>-8.0984385200000002</v>
      </c>
    </row>
    <row r="4590" spans="1:7">
      <c r="A4590">
        <v>979.87</v>
      </c>
      <c r="B4590" s="19">
        <f>'[2]NP Inflow data'!F4590</f>
        <v>43.7992984135021</v>
      </c>
      <c r="C4590" s="13">
        <f t="shared" si="146"/>
        <v>43.7992984135021</v>
      </c>
      <c r="F4590" s="16">
        <f>'[2]NP Inflow data'!C4590</f>
        <v>0</v>
      </c>
      <c r="G4590" s="16">
        <f t="shared" si="147"/>
        <v>-8.0984385200000002</v>
      </c>
    </row>
    <row r="4591" spans="1:7">
      <c r="A4591">
        <v>979.88</v>
      </c>
      <c r="B4591" s="19">
        <f>'[2]NP Inflow data'!F4591</f>
        <v>43.8371143586633</v>
      </c>
      <c r="C4591" s="13">
        <f t="shared" si="146"/>
        <v>43.8371143586633</v>
      </c>
      <c r="F4591" s="16">
        <f>'[2]NP Inflow data'!C4591</f>
        <v>0</v>
      </c>
      <c r="G4591" s="16">
        <f t="shared" si="147"/>
        <v>-8.0984385200000002</v>
      </c>
    </row>
    <row r="4592" spans="1:7">
      <c r="A4592">
        <v>979.89</v>
      </c>
      <c r="B4592" s="19">
        <f>'[2]NP Inflow data'!F4592</f>
        <v>43.8749446222171</v>
      </c>
      <c r="C4592" s="13">
        <f t="shared" si="146"/>
        <v>43.8749446222171</v>
      </c>
      <c r="F4592" s="16">
        <f>'[2]NP Inflow data'!C4592</f>
        <v>0</v>
      </c>
      <c r="G4592" s="16">
        <f t="shared" si="147"/>
        <v>-8.0984385200000002</v>
      </c>
    </row>
    <row r="4593" spans="1:7">
      <c r="A4593">
        <v>979.9</v>
      </c>
      <c r="B4593" s="19">
        <f>'[2]NP Inflow data'!F4593</f>
        <v>43.912789206662801</v>
      </c>
      <c r="C4593" s="13">
        <f t="shared" si="146"/>
        <v>43.912789206662801</v>
      </c>
      <c r="F4593" s="16">
        <f>'[2]NP Inflow data'!C4593</f>
        <v>0</v>
      </c>
      <c r="G4593" s="16">
        <f t="shared" si="147"/>
        <v>-8.0984385200000002</v>
      </c>
    </row>
    <row r="4594" spans="1:7">
      <c r="A4594">
        <v>979.91</v>
      </c>
      <c r="B4594" s="19">
        <f>'[2]NP Inflow data'!F4594</f>
        <v>43.950648114499501</v>
      </c>
      <c r="C4594" s="13">
        <f t="shared" si="146"/>
        <v>43.950648114499501</v>
      </c>
      <c r="F4594" s="16">
        <f>'[2]NP Inflow data'!C4594</f>
        <v>0</v>
      </c>
      <c r="G4594" s="16">
        <f t="shared" si="147"/>
        <v>-8.0984385200000002</v>
      </c>
    </row>
    <row r="4595" spans="1:7">
      <c r="A4595">
        <v>979.92</v>
      </c>
      <c r="B4595" s="19">
        <f>'[2]NP Inflow data'!F4595</f>
        <v>43.988521348226499</v>
      </c>
      <c r="C4595" s="13">
        <f t="shared" si="146"/>
        <v>43.988521348226499</v>
      </c>
      <c r="F4595" s="16">
        <f>'[2]NP Inflow data'!C4595</f>
        <v>0</v>
      </c>
      <c r="G4595" s="16">
        <f t="shared" si="147"/>
        <v>-8.0984385200000002</v>
      </c>
    </row>
    <row r="4596" spans="1:7">
      <c r="A4596">
        <v>979.93</v>
      </c>
      <c r="B4596" s="19">
        <f>'[2]NP Inflow data'!F4596</f>
        <v>44.0264089103431</v>
      </c>
      <c r="C4596" s="13">
        <f t="shared" si="146"/>
        <v>44.0264089103431</v>
      </c>
      <c r="F4596" s="16">
        <f>'[2]NP Inflow data'!C4596</f>
        <v>0</v>
      </c>
      <c r="G4596" s="16">
        <f t="shared" si="147"/>
        <v>-8.0984385200000002</v>
      </c>
    </row>
    <row r="4597" spans="1:7">
      <c r="A4597">
        <v>979.94</v>
      </c>
      <c r="B4597" s="19">
        <f>'[2]NP Inflow data'!F4597</f>
        <v>44.064310803348803</v>
      </c>
      <c r="C4597" s="13">
        <f t="shared" si="146"/>
        <v>44.064310803348803</v>
      </c>
      <c r="F4597" s="16">
        <f>'[2]NP Inflow data'!C4597</f>
        <v>0</v>
      </c>
      <c r="G4597" s="16">
        <f t="shared" si="147"/>
        <v>-8.0984385200000002</v>
      </c>
    </row>
    <row r="4598" spans="1:7">
      <c r="A4598">
        <v>979.95</v>
      </c>
      <c r="B4598" s="19">
        <f>'[2]NP Inflow data'!F4598</f>
        <v>44.102227029741996</v>
      </c>
      <c r="C4598" s="13">
        <f t="shared" si="146"/>
        <v>44.102227029741996</v>
      </c>
      <c r="F4598" s="16">
        <f>'[2]NP Inflow data'!C4598</f>
        <v>0</v>
      </c>
      <c r="G4598" s="16">
        <f t="shared" si="147"/>
        <v>-8.0984385200000002</v>
      </c>
    </row>
    <row r="4599" spans="1:7">
      <c r="A4599">
        <v>979.96</v>
      </c>
      <c r="B4599" s="19">
        <f>'[2]NP Inflow data'!F4599</f>
        <v>44.140157592022398</v>
      </c>
      <c r="C4599" s="13">
        <f t="shared" si="146"/>
        <v>44.140157592022398</v>
      </c>
      <c r="F4599" s="16">
        <f>'[2]NP Inflow data'!C4599</f>
        <v>0</v>
      </c>
      <c r="G4599" s="16">
        <f t="shared" si="147"/>
        <v>-8.0984385200000002</v>
      </c>
    </row>
    <row r="4600" spans="1:7">
      <c r="A4600">
        <v>979.97</v>
      </c>
      <c r="B4600" s="19">
        <f>'[2]NP Inflow data'!F4600</f>
        <v>44.178102492689099</v>
      </c>
      <c r="C4600" s="13">
        <f t="shared" si="146"/>
        <v>44.178102492689099</v>
      </c>
      <c r="F4600" s="16">
        <f>'[2]NP Inflow data'!C4600</f>
        <v>0</v>
      </c>
      <c r="G4600" s="16">
        <f t="shared" si="147"/>
        <v>-8.0984385200000002</v>
      </c>
    </row>
    <row r="4601" spans="1:7">
      <c r="A4601">
        <v>979.98</v>
      </c>
      <c r="B4601" s="19">
        <f>'[2]NP Inflow data'!F4601</f>
        <v>44.216061734241499</v>
      </c>
      <c r="C4601" s="13">
        <f t="shared" si="146"/>
        <v>44.216061734241499</v>
      </c>
      <c r="F4601" s="16">
        <f>'[2]NP Inflow data'!C4601</f>
        <v>0</v>
      </c>
      <c r="G4601" s="16">
        <f t="shared" si="147"/>
        <v>-8.0984385200000002</v>
      </c>
    </row>
    <row r="4602" spans="1:7">
      <c r="A4602">
        <v>979.99</v>
      </c>
      <c r="B4602" s="19">
        <f>'[2]NP Inflow data'!F4602</f>
        <v>44.254035319178698</v>
      </c>
      <c r="C4602" s="13">
        <f t="shared" si="146"/>
        <v>44.254035319178698</v>
      </c>
      <c r="F4602" s="16">
        <f>'[2]NP Inflow data'!C4602</f>
        <v>0</v>
      </c>
      <c r="G4602" s="16">
        <f t="shared" si="147"/>
        <v>-8.0984385200000002</v>
      </c>
    </row>
    <row r="4603" spans="1:7">
      <c r="A4603">
        <v>980</v>
      </c>
      <c r="B4603" s="19">
        <f>'[2]NP Inflow data'!F4603</f>
        <v>44.29202325</v>
      </c>
      <c r="C4603" s="13">
        <f t="shared" si="146"/>
        <v>44.29202325</v>
      </c>
      <c r="F4603" s="16">
        <f>'[2]NP Inflow data'!C4603</f>
        <v>0</v>
      </c>
      <c r="G4603" s="16">
        <f t="shared" si="147"/>
        <v>-8.0984385200000002</v>
      </c>
    </row>
    <row r="4604" spans="1:7">
      <c r="A4604">
        <v>980.01</v>
      </c>
      <c r="B4604" s="19">
        <f>'[2]NP Inflow data'!F4604</f>
        <v>44.330025530403503</v>
      </c>
      <c r="C4604" s="13">
        <f t="shared" si="146"/>
        <v>44.330025530403503</v>
      </c>
      <c r="F4604" s="16">
        <f>'[2]NP Inflow data'!C4604</f>
        <v>0</v>
      </c>
      <c r="G4604" s="16">
        <f t="shared" si="147"/>
        <v>-8.0984385200000002</v>
      </c>
    </row>
    <row r="4605" spans="1:7">
      <c r="A4605">
        <v>980.02</v>
      </c>
      <c r="B4605" s="19">
        <f>'[2]NP Inflow data'!F4605</f>
        <v>44.3680421688831</v>
      </c>
      <c r="C4605" s="13">
        <f t="shared" si="146"/>
        <v>44.3680421688831</v>
      </c>
      <c r="F4605" s="16">
        <f>'[2]NP Inflow data'!C4605</f>
        <v>0</v>
      </c>
      <c r="G4605" s="16">
        <f t="shared" si="147"/>
        <v>-8.0984385200000002</v>
      </c>
    </row>
    <row r="4606" spans="1:7">
      <c r="A4606">
        <v>980.03</v>
      </c>
      <c r="B4606" s="19">
        <f>'[2]NP Inflow data'!F4606</f>
        <v>44.406073175131603</v>
      </c>
      <c r="C4606" s="13">
        <f t="shared" si="146"/>
        <v>44.406073175131603</v>
      </c>
      <c r="F4606" s="16">
        <f>'[2]NP Inflow data'!C4606</f>
        <v>0</v>
      </c>
      <c r="G4606" s="16">
        <f t="shared" si="147"/>
        <v>-8.0984385200000002</v>
      </c>
    </row>
    <row r="4607" spans="1:7">
      <c r="A4607">
        <v>980.04</v>
      </c>
      <c r="B4607" s="19">
        <f>'[2]NP Inflow data'!F4607</f>
        <v>44.444118558842</v>
      </c>
      <c r="C4607" s="13">
        <f t="shared" si="146"/>
        <v>44.444118558842</v>
      </c>
      <c r="F4607" s="16">
        <f>'[2]NP Inflow data'!C4607</f>
        <v>0</v>
      </c>
      <c r="G4607" s="16">
        <f t="shared" si="147"/>
        <v>-8.0984385200000002</v>
      </c>
    </row>
    <row r="4608" spans="1:7">
      <c r="A4608">
        <v>980.05</v>
      </c>
      <c r="B4608" s="19">
        <f>'[2]NP Inflow data'!F4608</f>
        <v>44.482178329706997</v>
      </c>
      <c r="C4608" s="13">
        <f t="shared" si="146"/>
        <v>44.482178329706997</v>
      </c>
      <c r="F4608" s="16">
        <f>'[2]NP Inflow data'!C4608</f>
        <v>0</v>
      </c>
      <c r="G4608" s="16">
        <f t="shared" si="147"/>
        <v>-8.0984385200000002</v>
      </c>
    </row>
    <row r="4609" spans="1:7">
      <c r="A4609">
        <v>980.06</v>
      </c>
      <c r="B4609" s="19">
        <f>'[2]NP Inflow data'!F4609</f>
        <v>44.520252497419499</v>
      </c>
      <c r="C4609" s="13">
        <f t="shared" si="146"/>
        <v>44.520252497419499</v>
      </c>
      <c r="F4609" s="16">
        <f>'[2]NP Inflow data'!C4609</f>
        <v>0</v>
      </c>
      <c r="G4609" s="16">
        <f t="shared" si="147"/>
        <v>-8.0984385200000002</v>
      </c>
    </row>
    <row r="4610" spans="1:7">
      <c r="A4610">
        <v>980.07</v>
      </c>
      <c r="B4610" s="19">
        <f>'[2]NP Inflow data'!F4610</f>
        <v>44.5583410716728</v>
      </c>
      <c r="C4610" s="13">
        <f t="shared" si="146"/>
        <v>44.5583410716728</v>
      </c>
      <c r="F4610" s="16">
        <f>'[2]NP Inflow data'!C4610</f>
        <v>0</v>
      </c>
      <c r="G4610" s="16">
        <f t="shared" si="147"/>
        <v>-8.0984385200000002</v>
      </c>
    </row>
    <row r="4611" spans="1:7">
      <c r="A4611">
        <v>980.08</v>
      </c>
      <c r="B4611" s="19">
        <f>'[2]NP Inflow data'!F4611</f>
        <v>44.596444062158803</v>
      </c>
      <c r="C4611" s="13">
        <f t="shared" si="146"/>
        <v>44.596444062158803</v>
      </c>
      <c r="F4611" s="16">
        <f>'[2]NP Inflow data'!C4611</f>
        <v>0</v>
      </c>
      <c r="G4611" s="16">
        <f t="shared" si="147"/>
        <v>-8.0984385200000002</v>
      </c>
    </row>
    <row r="4612" spans="1:7">
      <c r="A4612">
        <v>980.09</v>
      </c>
      <c r="B4612" s="19">
        <f>'[2]NP Inflow data'!F4612</f>
        <v>44.634561478570902</v>
      </c>
      <c r="C4612" s="13">
        <f t="shared" si="146"/>
        <v>44.634561478570902</v>
      </c>
      <c r="F4612" s="16">
        <f>'[2]NP Inflow data'!C4612</f>
        <v>0</v>
      </c>
      <c r="G4612" s="16">
        <f t="shared" si="147"/>
        <v>-8.0984385200000002</v>
      </c>
    </row>
    <row r="4613" spans="1:7">
      <c r="A4613">
        <v>980.1</v>
      </c>
      <c r="B4613" s="19">
        <f>'[2]NP Inflow data'!F4613</f>
        <v>44.672693330601803</v>
      </c>
      <c r="C4613" s="13">
        <f t="shared" si="146"/>
        <v>44.672693330601803</v>
      </c>
      <c r="F4613" s="16">
        <f>'[2]NP Inflow data'!C4613</f>
        <v>0</v>
      </c>
      <c r="G4613" s="16">
        <f t="shared" si="147"/>
        <v>-8.0984385200000002</v>
      </c>
    </row>
    <row r="4614" spans="1:7">
      <c r="A4614">
        <v>980.11</v>
      </c>
      <c r="B4614" s="19">
        <f>'[2]NP Inflow data'!F4614</f>
        <v>44.710839627944402</v>
      </c>
      <c r="C4614" s="13">
        <f t="shared" ref="C4614:C4677" si="148">B4614-$B$24</f>
        <v>44.710839627944402</v>
      </c>
      <c r="F4614" s="16">
        <f>'[2]NP Inflow data'!C4614</f>
        <v>0</v>
      </c>
      <c r="G4614" s="16">
        <f t="shared" si="147"/>
        <v>-8.0984385200000002</v>
      </c>
    </row>
    <row r="4615" spans="1:7">
      <c r="A4615">
        <v>980.12</v>
      </c>
      <c r="B4615" s="19">
        <f>'[2]NP Inflow data'!F4615</f>
        <v>44.749000380291598</v>
      </c>
      <c r="C4615" s="13">
        <f t="shared" si="148"/>
        <v>44.749000380291598</v>
      </c>
      <c r="F4615" s="16">
        <f>'[2]NP Inflow data'!C4615</f>
        <v>0</v>
      </c>
      <c r="G4615" s="16">
        <f t="shared" si="147"/>
        <v>-8.0984385200000002</v>
      </c>
    </row>
    <row r="4616" spans="1:7">
      <c r="A4616">
        <v>980.13</v>
      </c>
      <c r="B4616" s="19">
        <f>'[2]NP Inflow data'!F4616</f>
        <v>44.787175597336201</v>
      </c>
      <c r="C4616" s="13">
        <f t="shared" si="148"/>
        <v>44.787175597336201</v>
      </c>
      <c r="F4616" s="16">
        <f>'[2]NP Inflow data'!C4616</f>
        <v>0</v>
      </c>
      <c r="G4616" s="16">
        <f t="shared" si="147"/>
        <v>-8.0984385200000002</v>
      </c>
    </row>
    <row r="4617" spans="1:7">
      <c r="A4617">
        <v>980.14</v>
      </c>
      <c r="B4617" s="19">
        <f>'[2]NP Inflow data'!F4617</f>
        <v>44.825365288771003</v>
      </c>
      <c r="C4617" s="13">
        <f t="shared" si="148"/>
        <v>44.825365288771003</v>
      </c>
      <c r="F4617" s="16">
        <f>'[2]NP Inflow data'!C4617</f>
        <v>0</v>
      </c>
      <c r="G4617" s="16">
        <f t="shared" si="147"/>
        <v>-8.0984385200000002</v>
      </c>
    </row>
    <row r="4618" spans="1:7">
      <c r="A4618">
        <v>980.15</v>
      </c>
      <c r="B4618" s="19">
        <f>'[2]NP Inflow data'!F4618</f>
        <v>44.863569464289</v>
      </c>
      <c r="C4618" s="13">
        <f t="shared" si="148"/>
        <v>44.863569464289</v>
      </c>
      <c r="F4618" s="16">
        <f>'[2]NP Inflow data'!C4618</f>
        <v>0</v>
      </c>
      <c r="G4618" s="16">
        <f t="shared" si="147"/>
        <v>-8.0984385200000002</v>
      </c>
    </row>
    <row r="4619" spans="1:7">
      <c r="A4619">
        <v>980.16</v>
      </c>
      <c r="B4619" s="19">
        <f>'[2]NP Inflow data'!F4619</f>
        <v>44.901788133582798</v>
      </c>
      <c r="C4619" s="13">
        <f t="shared" si="148"/>
        <v>44.901788133582798</v>
      </c>
      <c r="F4619" s="16">
        <f>'[2]NP Inflow data'!C4619</f>
        <v>0</v>
      </c>
      <c r="G4619" s="16">
        <f t="shared" si="147"/>
        <v>-8.0984385200000002</v>
      </c>
    </row>
    <row r="4620" spans="1:7">
      <c r="A4620">
        <v>980.17</v>
      </c>
      <c r="B4620" s="19">
        <f>'[2]NP Inflow data'!F4620</f>
        <v>44.9400213063454</v>
      </c>
      <c r="C4620" s="13">
        <f t="shared" si="148"/>
        <v>44.9400213063454</v>
      </c>
      <c r="F4620" s="16">
        <f>'[2]NP Inflow data'!C4620</f>
        <v>0</v>
      </c>
      <c r="G4620" s="16">
        <f t="shared" si="147"/>
        <v>-8.0984385200000002</v>
      </c>
    </row>
    <row r="4621" spans="1:7">
      <c r="A4621">
        <v>980.18</v>
      </c>
      <c r="B4621" s="19">
        <f>'[2]NP Inflow data'!F4621</f>
        <v>44.978268992269697</v>
      </c>
      <c r="C4621" s="13">
        <f t="shared" si="148"/>
        <v>44.978268992269697</v>
      </c>
      <c r="F4621" s="16">
        <f>'[2]NP Inflow data'!C4621</f>
        <v>0</v>
      </c>
      <c r="G4621" s="16">
        <f t="shared" si="147"/>
        <v>-8.0984385200000002</v>
      </c>
    </row>
    <row r="4622" spans="1:7">
      <c r="A4622">
        <v>980.19</v>
      </c>
      <c r="B4622" s="19">
        <f>'[2]NP Inflow data'!F4622</f>
        <v>45.016531201048799</v>
      </c>
      <c r="C4622" s="13">
        <f t="shared" si="148"/>
        <v>45.016531201048799</v>
      </c>
      <c r="F4622" s="16">
        <f>'[2]NP Inflow data'!C4622</f>
        <v>0</v>
      </c>
      <c r="G4622" s="16">
        <f t="shared" si="147"/>
        <v>-8.0984385200000002</v>
      </c>
    </row>
    <row r="4623" spans="1:7">
      <c r="A4623">
        <v>980.2</v>
      </c>
      <c r="B4623" s="19">
        <f>'[2]NP Inflow data'!F4623</f>
        <v>45.0548079423749</v>
      </c>
      <c r="C4623" s="13">
        <f t="shared" si="148"/>
        <v>45.0548079423749</v>
      </c>
      <c r="F4623" s="16">
        <f>'[2]NP Inflow data'!C4623</f>
        <v>0</v>
      </c>
      <c r="G4623" s="16">
        <f t="shared" si="147"/>
        <v>-8.0984385200000002</v>
      </c>
    </row>
    <row r="4624" spans="1:7">
      <c r="A4624">
        <v>980.21</v>
      </c>
      <c r="B4624" s="19">
        <f>'[2]NP Inflow data'!F4624</f>
        <v>45.093099225941003</v>
      </c>
      <c r="C4624" s="13">
        <f t="shared" si="148"/>
        <v>45.093099225941003</v>
      </c>
      <c r="F4624" s="16">
        <f>'[2]NP Inflow data'!C4624</f>
        <v>0</v>
      </c>
      <c r="G4624" s="16">
        <f t="shared" si="147"/>
        <v>-8.0984385200000002</v>
      </c>
    </row>
    <row r="4625" spans="1:7">
      <c r="A4625">
        <v>980.22</v>
      </c>
      <c r="B4625" s="19">
        <f>'[2]NP Inflow data'!F4625</f>
        <v>45.131405061440198</v>
      </c>
      <c r="C4625" s="13">
        <f t="shared" si="148"/>
        <v>45.131405061440198</v>
      </c>
      <c r="F4625" s="16">
        <f>'[2]NP Inflow data'!C4625</f>
        <v>0</v>
      </c>
      <c r="G4625" s="16">
        <f t="shared" si="147"/>
        <v>-8.0984385200000002</v>
      </c>
    </row>
    <row r="4626" spans="1:7">
      <c r="A4626">
        <v>980.23</v>
      </c>
      <c r="B4626" s="19">
        <f>'[2]NP Inflow data'!F4626</f>
        <v>45.169725458565203</v>
      </c>
      <c r="C4626" s="13">
        <f t="shared" si="148"/>
        <v>45.169725458565203</v>
      </c>
      <c r="F4626" s="16">
        <f>'[2]NP Inflow data'!C4626</f>
        <v>0</v>
      </c>
      <c r="G4626" s="16">
        <f t="shared" si="147"/>
        <v>-8.0984385200000002</v>
      </c>
    </row>
    <row r="4627" spans="1:7">
      <c r="A4627">
        <v>980.24</v>
      </c>
      <c r="B4627" s="19">
        <f>'[2]NP Inflow data'!F4627</f>
        <v>45.208060427008903</v>
      </c>
      <c r="C4627" s="13">
        <f t="shared" si="148"/>
        <v>45.208060427008903</v>
      </c>
      <c r="F4627" s="16">
        <f>'[2]NP Inflow data'!C4627</f>
        <v>0</v>
      </c>
      <c r="G4627" s="16">
        <f t="shared" si="147"/>
        <v>-8.0984385200000002</v>
      </c>
    </row>
    <row r="4628" spans="1:7">
      <c r="A4628">
        <v>980.25</v>
      </c>
      <c r="B4628" s="19">
        <f>'[2]NP Inflow data'!F4628</f>
        <v>45.246409976464101</v>
      </c>
      <c r="C4628" s="13">
        <f t="shared" si="148"/>
        <v>45.246409976464101</v>
      </c>
      <c r="F4628" s="16">
        <f>'[2]NP Inflow data'!C4628</f>
        <v>0</v>
      </c>
      <c r="G4628" s="16">
        <f t="shared" si="147"/>
        <v>-8.0984385200000002</v>
      </c>
    </row>
    <row r="4629" spans="1:7">
      <c r="A4629">
        <v>980.26</v>
      </c>
      <c r="B4629" s="19">
        <f>'[2]NP Inflow data'!F4629</f>
        <v>45.284774116623701</v>
      </c>
      <c r="C4629" s="13">
        <f t="shared" si="148"/>
        <v>45.284774116623701</v>
      </c>
      <c r="F4629" s="16">
        <f>'[2]NP Inflow data'!C4629</f>
        <v>0</v>
      </c>
      <c r="G4629" s="16">
        <f t="shared" si="147"/>
        <v>-8.0984385200000002</v>
      </c>
    </row>
    <row r="4630" spans="1:7">
      <c r="A4630">
        <v>980.27</v>
      </c>
      <c r="B4630" s="19">
        <f>'[2]NP Inflow data'!F4630</f>
        <v>45.323152857180602</v>
      </c>
      <c r="C4630" s="13">
        <f t="shared" si="148"/>
        <v>45.323152857180602</v>
      </c>
      <c r="F4630" s="16">
        <f>'[2]NP Inflow data'!C4630</f>
        <v>0</v>
      </c>
      <c r="G4630" s="16">
        <f t="shared" si="147"/>
        <v>-8.0984385200000002</v>
      </c>
    </row>
    <row r="4631" spans="1:7">
      <c r="A4631">
        <v>980.28</v>
      </c>
      <c r="B4631" s="19">
        <f>'[2]NP Inflow data'!F4631</f>
        <v>45.361546207827402</v>
      </c>
      <c r="C4631" s="13">
        <f t="shared" si="148"/>
        <v>45.361546207827402</v>
      </c>
      <c r="F4631" s="16">
        <f>'[2]NP Inflow data'!C4631</f>
        <v>0</v>
      </c>
      <c r="G4631" s="16">
        <f t="shared" si="147"/>
        <v>-8.0984385200000002</v>
      </c>
    </row>
    <row r="4632" spans="1:7">
      <c r="A4632">
        <v>980.29</v>
      </c>
      <c r="B4632" s="19">
        <f>'[2]NP Inflow data'!F4632</f>
        <v>45.399954178257197</v>
      </c>
      <c r="C4632" s="13">
        <f t="shared" si="148"/>
        <v>45.399954178257197</v>
      </c>
      <c r="F4632" s="16">
        <f>'[2]NP Inflow data'!C4632</f>
        <v>0</v>
      </c>
      <c r="G4632" s="16">
        <f t="shared" si="147"/>
        <v>-8.0984385200000002</v>
      </c>
    </row>
    <row r="4633" spans="1:7">
      <c r="A4633">
        <v>980.3</v>
      </c>
      <c r="B4633" s="19">
        <f>'[2]NP Inflow data'!F4633</f>
        <v>45.438376778162699</v>
      </c>
      <c r="C4633" s="13">
        <f t="shared" si="148"/>
        <v>45.438376778162699</v>
      </c>
      <c r="F4633" s="16">
        <f>'[2]NP Inflow data'!C4633</f>
        <v>0</v>
      </c>
      <c r="G4633" s="16">
        <f t="shared" si="147"/>
        <v>-8.0984385200000002</v>
      </c>
    </row>
    <row r="4634" spans="1:7">
      <c r="A4634">
        <v>980.31</v>
      </c>
      <c r="B4634" s="19">
        <f>'[2]NP Inflow data'!F4634</f>
        <v>45.476814017236798</v>
      </c>
      <c r="C4634" s="13">
        <f t="shared" si="148"/>
        <v>45.476814017236798</v>
      </c>
      <c r="F4634" s="16">
        <f>'[2]NP Inflow data'!C4634</f>
        <v>0</v>
      </c>
      <c r="G4634" s="16">
        <f t="shared" si="147"/>
        <v>-8.0984385200000002</v>
      </c>
    </row>
    <row r="4635" spans="1:7">
      <c r="A4635">
        <v>980.32</v>
      </c>
      <c r="B4635" s="19">
        <f>'[2]NP Inflow data'!F4635</f>
        <v>45.515265905172797</v>
      </c>
      <c r="C4635" s="13">
        <f t="shared" si="148"/>
        <v>45.515265905172797</v>
      </c>
      <c r="F4635" s="16">
        <f>'[2]NP Inflow data'!C4635</f>
        <v>0</v>
      </c>
      <c r="G4635" s="16">
        <f t="shared" si="147"/>
        <v>-8.0984385200000002</v>
      </c>
    </row>
    <row r="4636" spans="1:7">
      <c r="A4636">
        <v>980.33</v>
      </c>
      <c r="B4636" s="19">
        <f>'[2]NP Inflow data'!F4636</f>
        <v>45.553732451662697</v>
      </c>
      <c r="C4636" s="13">
        <f t="shared" si="148"/>
        <v>45.553732451662697</v>
      </c>
      <c r="F4636" s="16">
        <f>'[2]NP Inflow data'!C4636</f>
        <v>0</v>
      </c>
      <c r="G4636" s="16">
        <f t="shared" si="147"/>
        <v>-8.0984385200000002</v>
      </c>
    </row>
    <row r="4637" spans="1:7">
      <c r="A4637">
        <v>980.34</v>
      </c>
      <c r="B4637" s="19">
        <f>'[2]NP Inflow data'!F4637</f>
        <v>45.592213666399601</v>
      </c>
      <c r="C4637" s="13">
        <f t="shared" si="148"/>
        <v>45.592213666399601</v>
      </c>
      <c r="F4637" s="16">
        <f>'[2]NP Inflow data'!C4637</f>
        <v>0</v>
      </c>
      <c r="G4637" s="16">
        <f t="shared" si="147"/>
        <v>-8.0984385200000002</v>
      </c>
    </row>
    <row r="4638" spans="1:7">
      <c r="A4638">
        <v>980.35</v>
      </c>
      <c r="B4638" s="19">
        <f>'[2]NP Inflow data'!F4638</f>
        <v>45.6307095590766</v>
      </c>
      <c r="C4638" s="13">
        <f t="shared" si="148"/>
        <v>45.6307095590766</v>
      </c>
      <c r="F4638" s="16">
        <f>'[2]NP Inflow data'!C4638</f>
        <v>0</v>
      </c>
      <c r="G4638" s="16">
        <f t="shared" ref="G4638:G4701" si="149">F4638-$F$3103</f>
        <v>-8.0984385200000002</v>
      </c>
    </row>
    <row r="4639" spans="1:7">
      <c r="A4639">
        <v>980.36</v>
      </c>
      <c r="B4639" s="19">
        <f>'[2]NP Inflow data'!F4639</f>
        <v>45.669220139386297</v>
      </c>
      <c r="C4639" s="13">
        <f t="shared" si="148"/>
        <v>45.669220139386297</v>
      </c>
      <c r="F4639" s="16">
        <f>'[2]NP Inflow data'!C4639</f>
        <v>0</v>
      </c>
      <c r="G4639" s="16">
        <f t="shared" si="149"/>
        <v>-8.0984385200000002</v>
      </c>
    </row>
    <row r="4640" spans="1:7">
      <c r="A4640">
        <v>980.37</v>
      </c>
      <c r="B4640" s="19">
        <f>'[2]NP Inflow data'!F4640</f>
        <v>45.707745417021698</v>
      </c>
      <c r="C4640" s="13">
        <f t="shared" si="148"/>
        <v>45.707745417021698</v>
      </c>
      <c r="F4640" s="16">
        <f>'[2]NP Inflow data'!C4640</f>
        <v>0</v>
      </c>
      <c r="G4640" s="16">
        <f t="shared" si="149"/>
        <v>-8.0984385200000002</v>
      </c>
    </row>
    <row r="4641" spans="1:7">
      <c r="A4641">
        <v>980.38</v>
      </c>
      <c r="B4641" s="19">
        <f>'[2]NP Inflow data'!F4641</f>
        <v>45.7462854016756</v>
      </c>
      <c r="C4641" s="13">
        <f t="shared" si="148"/>
        <v>45.7462854016756</v>
      </c>
      <c r="F4641" s="16">
        <f>'[2]NP Inflow data'!C4641</f>
        <v>0</v>
      </c>
      <c r="G4641" s="16">
        <f t="shared" si="149"/>
        <v>-8.0984385200000002</v>
      </c>
    </row>
    <row r="4642" spans="1:7">
      <c r="A4642">
        <v>980.39</v>
      </c>
      <c r="B4642" s="19">
        <f>'[2]NP Inflow data'!F4642</f>
        <v>45.7848401030408</v>
      </c>
      <c r="C4642" s="13">
        <f t="shared" si="148"/>
        <v>45.7848401030408</v>
      </c>
      <c r="F4642" s="16">
        <f>'[2]NP Inflow data'!C4642</f>
        <v>0</v>
      </c>
      <c r="G4642" s="16">
        <f t="shared" si="149"/>
        <v>-8.0984385200000002</v>
      </c>
    </row>
    <row r="4643" spans="1:7">
      <c r="A4643">
        <v>980.4</v>
      </c>
      <c r="B4643" s="19">
        <f>'[2]NP Inflow data'!F4643</f>
        <v>45.823409530810203</v>
      </c>
      <c r="C4643" s="13">
        <f t="shared" si="148"/>
        <v>45.823409530810203</v>
      </c>
      <c r="F4643" s="16">
        <f>'[2]NP Inflow data'!C4643</f>
        <v>0</v>
      </c>
      <c r="G4643" s="16">
        <f t="shared" si="149"/>
        <v>-8.0984385200000002</v>
      </c>
    </row>
    <row r="4644" spans="1:7">
      <c r="A4644">
        <v>980.41</v>
      </c>
      <c r="B4644" s="19">
        <f>'[2]NP Inflow data'!F4644</f>
        <v>45.861993694676698</v>
      </c>
      <c r="C4644" s="13">
        <f t="shared" si="148"/>
        <v>45.861993694676698</v>
      </c>
      <c r="F4644" s="16">
        <f>'[2]NP Inflow data'!C4644</f>
        <v>0</v>
      </c>
      <c r="G4644" s="16">
        <f t="shared" si="149"/>
        <v>-8.0984385200000002</v>
      </c>
    </row>
    <row r="4645" spans="1:7">
      <c r="A4645">
        <v>980.42</v>
      </c>
      <c r="B4645" s="19">
        <f>'[2]NP Inflow data'!F4645</f>
        <v>45.900592604332999</v>
      </c>
      <c r="C4645" s="13">
        <f t="shared" si="148"/>
        <v>45.900592604332999</v>
      </c>
      <c r="F4645" s="16">
        <f>'[2]NP Inflow data'!C4645</f>
        <v>0</v>
      </c>
      <c r="G4645" s="16">
        <f t="shared" si="149"/>
        <v>-8.0984385200000002</v>
      </c>
    </row>
    <row r="4646" spans="1:7">
      <c r="A4646">
        <v>980.43</v>
      </c>
      <c r="B4646" s="19">
        <f>'[2]NP Inflow data'!F4646</f>
        <v>45.939206269472102</v>
      </c>
      <c r="C4646" s="13">
        <f t="shared" si="148"/>
        <v>45.939206269472102</v>
      </c>
      <c r="F4646" s="16">
        <f>'[2]NP Inflow data'!C4646</f>
        <v>0</v>
      </c>
      <c r="G4646" s="16">
        <f t="shared" si="149"/>
        <v>-8.0984385200000002</v>
      </c>
    </row>
    <row r="4647" spans="1:7">
      <c r="A4647">
        <v>980.44</v>
      </c>
      <c r="B4647" s="19">
        <f>'[2]NP Inflow data'!F4647</f>
        <v>45.977834699787103</v>
      </c>
      <c r="C4647" s="13">
        <f t="shared" si="148"/>
        <v>45.977834699787103</v>
      </c>
      <c r="F4647" s="16">
        <f>'[2]NP Inflow data'!C4647</f>
        <v>0</v>
      </c>
      <c r="G4647" s="16">
        <f t="shared" si="149"/>
        <v>-8.0984385200000002</v>
      </c>
    </row>
    <row r="4648" spans="1:7">
      <c r="A4648">
        <v>980.45</v>
      </c>
      <c r="B4648" s="19">
        <f>'[2]NP Inflow data'!F4648</f>
        <v>46.016477904970102</v>
      </c>
      <c r="C4648" s="13">
        <f t="shared" si="148"/>
        <v>46.016477904970102</v>
      </c>
      <c r="F4648" s="16">
        <f>'[2]NP Inflow data'!C4648</f>
        <v>0</v>
      </c>
      <c r="G4648" s="16">
        <f t="shared" si="149"/>
        <v>-8.0984385200000002</v>
      </c>
    </row>
    <row r="4649" spans="1:7">
      <c r="A4649">
        <v>980.46</v>
      </c>
      <c r="B4649" s="19">
        <f>'[2]NP Inflow data'!F4649</f>
        <v>46.055135894714397</v>
      </c>
      <c r="C4649" s="13">
        <f t="shared" si="148"/>
        <v>46.055135894714397</v>
      </c>
      <c r="F4649" s="16">
        <f>'[2]NP Inflow data'!C4649</f>
        <v>0</v>
      </c>
      <c r="G4649" s="16">
        <f t="shared" si="149"/>
        <v>-8.0984385200000002</v>
      </c>
    </row>
    <row r="4650" spans="1:7">
      <c r="A4650">
        <v>980.47</v>
      </c>
      <c r="B4650" s="19">
        <f>'[2]NP Inflow data'!F4650</f>
        <v>46.093808678712797</v>
      </c>
      <c r="C4650" s="13">
        <f t="shared" si="148"/>
        <v>46.093808678712797</v>
      </c>
      <c r="F4650" s="16">
        <f>'[2]NP Inflow data'!C4650</f>
        <v>0</v>
      </c>
      <c r="G4650" s="16">
        <f t="shared" si="149"/>
        <v>-8.0984385200000002</v>
      </c>
    </row>
    <row r="4651" spans="1:7">
      <c r="A4651">
        <v>980.48</v>
      </c>
      <c r="B4651" s="19">
        <f>'[2]NP Inflow data'!F4651</f>
        <v>46.132496266658102</v>
      </c>
      <c r="C4651" s="13">
        <f t="shared" si="148"/>
        <v>46.132496266658102</v>
      </c>
      <c r="F4651" s="16">
        <f>'[2]NP Inflow data'!C4651</f>
        <v>0</v>
      </c>
      <c r="G4651" s="16">
        <f t="shared" si="149"/>
        <v>-8.0984385200000002</v>
      </c>
    </row>
    <row r="4652" spans="1:7">
      <c r="A4652">
        <v>980.49</v>
      </c>
      <c r="B4652" s="19">
        <f>'[2]NP Inflow data'!F4652</f>
        <v>46.1711986682432</v>
      </c>
      <c r="C4652" s="13">
        <f t="shared" si="148"/>
        <v>46.1711986682432</v>
      </c>
      <c r="F4652" s="16">
        <f>'[2]NP Inflow data'!C4652</f>
        <v>0</v>
      </c>
      <c r="G4652" s="16">
        <f t="shared" si="149"/>
        <v>-8.0984385200000002</v>
      </c>
    </row>
    <row r="4653" spans="1:7">
      <c r="A4653">
        <v>980.5</v>
      </c>
      <c r="B4653" s="19">
        <f>'[2]NP Inflow data'!F4653</f>
        <v>46.209915893160897</v>
      </c>
      <c r="C4653" s="13">
        <f t="shared" si="148"/>
        <v>46.209915893160897</v>
      </c>
      <c r="F4653" s="16">
        <f>'[2]NP Inflow data'!C4653</f>
        <v>0</v>
      </c>
      <c r="G4653" s="16">
        <f t="shared" si="149"/>
        <v>-8.0984385200000002</v>
      </c>
    </row>
    <row r="4654" spans="1:7">
      <c r="A4654">
        <v>980.51</v>
      </c>
      <c r="B4654" s="19">
        <f>'[2]NP Inflow data'!F4654</f>
        <v>46.248647951104097</v>
      </c>
      <c r="C4654" s="13">
        <f t="shared" si="148"/>
        <v>46.248647951104097</v>
      </c>
      <c r="F4654" s="16">
        <f>'[2]NP Inflow data'!C4654</f>
        <v>0</v>
      </c>
      <c r="G4654" s="16">
        <f t="shared" si="149"/>
        <v>-8.0984385200000002</v>
      </c>
    </row>
    <row r="4655" spans="1:7">
      <c r="A4655">
        <v>980.52</v>
      </c>
      <c r="B4655" s="19">
        <f>'[2]NP Inflow data'!F4655</f>
        <v>46.287394851765598</v>
      </c>
      <c r="C4655" s="13">
        <f t="shared" si="148"/>
        <v>46.287394851765598</v>
      </c>
      <c r="F4655" s="16">
        <f>'[2]NP Inflow data'!C4655</f>
        <v>0</v>
      </c>
      <c r="G4655" s="16">
        <f t="shared" si="149"/>
        <v>-8.0984385200000002</v>
      </c>
    </row>
    <row r="4656" spans="1:7">
      <c r="A4656">
        <v>980.53</v>
      </c>
      <c r="B4656" s="19">
        <f>'[2]NP Inflow data'!F4656</f>
        <v>46.326156604838303</v>
      </c>
      <c r="C4656" s="13">
        <f t="shared" si="148"/>
        <v>46.326156604838303</v>
      </c>
      <c r="F4656" s="16">
        <f>'[2]NP Inflow data'!C4656</f>
        <v>0</v>
      </c>
      <c r="G4656" s="16">
        <f t="shared" si="149"/>
        <v>-8.0984385200000002</v>
      </c>
    </row>
    <row r="4657" spans="1:7">
      <c r="A4657">
        <v>980.54</v>
      </c>
      <c r="B4657" s="19">
        <f>'[2]NP Inflow data'!F4657</f>
        <v>46.364933220014898</v>
      </c>
      <c r="C4657" s="13">
        <f t="shared" si="148"/>
        <v>46.364933220014898</v>
      </c>
      <c r="F4657" s="16">
        <f>'[2]NP Inflow data'!C4657</f>
        <v>0</v>
      </c>
      <c r="G4657" s="16">
        <f t="shared" si="149"/>
        <v>-8.0984385200000002</v>
      </c>
    </row>
    <row r="4658" spans="1:7">
      <c r="A4658">
        <v>980.55</v>
      </c>
      <c r="B4658" s="19">
        <f>'[2]NP Inflow data'!F4658</f>
        <v>46.403724706988498</v>
      </c>
      <c r="C4658" s="13">
        <f t="shared" si="148"/>
        <v>46.403724706988498</v>
      </c>
      <c r="F4658" s="16">
        <f>'[2]NP Inflow data'!C4658</f>
        <v>0</v>
      </c>
      <c r="G4658" s="16">
        <f t="shared" si="149"/>
        <v>-8.0984385200000002</v>
      </c>
    </row>
    <row r="4659" spans="1:7">
      <c r="A4659">
        <v>980.56</v>
      </c>
      <c r="B4659" s="19">
        <f>'[2]NP Inflow data'!F4659</f>
        <v>46.442531075451697</v>
      </c>
      <c r="C4659" s="13">
        <f t="shared" si="148"/>
        <v>46.442531075451697</v>
      </c>
      <c r="F4659" s="16">
        <f>'[2]NP Inflow data'!C4659</f>
        <v>0</v>
      </c>
      <c r="G4659" s="16">
        <f t="shared" si="149"/>
        <v>-8.0984385200000002</v>
      </c>
    </row>
    <row r="4660" spans="1:7">
      <c r="A4660">
        <v>980.57</v>
      </c>
      <c r="B4660" s="19">
        <f>'[2]NP Inflow data'!F4660</f>
        <v>46.481352335097803</v>
      </c>
      <c r="C4660" s="13">
        <f t="shared" si="148"/>
        <v>46.481352335097803</v>
      </c>
      <c r="F4660" s="16">
        <f>'[2]NP Inflow data'!C4660</f>
        <v>0</v>
      </c>
      <c r="G4660" s="16">
        <f t="shared" si="149"/>
        <v>-8.0984385200000002</v>
      </c>
    </row>
    <row r="4661" spans="1:7">
      <c r="A4661">
        <v>980.58</v>
      </c>
      <c r="B4661" s="19">
        <f>'[2]NP Inflow data'!F4661</f>
        <v>46.520188495619003</v>
      </c>
      <c r="C4661" s="13">
        <f t="shared" si="148"/>
        <v>46.520188495619003</v>
      </c>
      <c r="F4661" s="16">
        <f>'[2]NP Inflow data'!C4661</f>
        <v>0</v>
      </c>
      <c r="G4661" s="16">
        <f t="shared" si="149"/>
        <v>-8.0984385200000002</v>
      </c>
    </row>
    <row r="4662" spans="1:7">
      <c r="A4662">
        <v>980.59</v>
      </c>
      <c r="B4662" s="19">
        <f>'[2]NP Inflow data'!F4662</f>
        <v>46.5590395667083</v>
      </c>
      <c r="C4662" s="13">
        <f t="shared" si="148"/>
        <v>46.5590395667083</v>
      </c>
      <c r="F4662" s="16">
        <f>'[2]NP Inflow data'!C4662</f>
        <v>0</v>
      </c>
      <c r="G4662" s="16">
        <f t="shared" si="149"/>
        <v>-8.0984385200000002</v>
      </c>
    </row>
    <row r="4663" spans="1:7">
      <c r="A4663">
        <v>980.6</v>
      </c>
      <c r="B4663" s="19">
        <f>'[2]NP Inflow data'!F4663</f>
        <v>46.597905558058699</v>
      </c>
      <c r="C4663" s="13">
        <f t="shared" si="148"/>
        <v>46.597905558058699</v>
      </c>
      <c r="F4663" s="16">
        <f>'[2]NP Inflow data'!C4663</f>
        <v>0</v>
      </c>
      <c r="G4663" s="16">
        <f t="shared" si="149"/>
        <v>-8.0984385200000002</v>
      </c>
    </row>
    <row r="4664" spans="1:7">
      <c r="A4664">
        <v>980.61</v>
      </c>
      <c r="B4664" s="19">
        <f>'[2]NP Inflow data'!F4664</f>
        <v>46.636786479363003</v>
      </c>
      <c r="C4664" s="13">
        <f t="shared" si="148"/>
        <v>46.636786479363003</v>
      </c>
      <c r="F4664" s="16">
        <f>'[2]NP Inflow data'!C4664</f>
        <v>0</v>
      </c>
      <c r="G4664" s="16">
        <f t="shared" si="149"/>
        <v>-8.0984385200000002</v>
      </c>
    </row>
    <row r="4665" spans="1:7">
      <c r="A4665">
        <v>980.62</v>
      </c>
      <c r="B4665" s="19">
        <f>'[2]NP Inflow data'!F4665</f>
        <v>46.675682340314097</v>
      </c>
      <c r="C4665" s="13">
        <f t="shared" si="148"/>
        <v>46.675682340314097</v>
      </c>
      <c r="F4665" s="16">
        <f>'[2]NP Inflow data'!C4665</f>
        <v>0</v>
      </c>
      <c r="G4665" s="16">
        <f t="shared" si="149"/>
        <v>-8.0984385200000002</v>
      </c>
    </row>
    <row r="4666" spans="1:7">
      <c r="A4666">
        <v>980.63</v>
      </c>
      <c r="B4666" s="19">
        <f>'[2]NP Inflow data'!F4666</f>
        <v>46.714593150604799</v>
      </c>
      <c r="C4666" s="13">
        <f t="shared" si="148"/>
        <v>46.714593150604799</v>
      </c>
      <c r="F4666" s="16">
        <f>'[2]NP Inflow data'!C4666</f>
        <v>0</v>
      </c>
      <c r="G4666" s="16">
        <f t="shared" si="149"/>
        <v>-8.0984385200000002</v>
      </c>
    </row>
    <row r="4667" spans="1:7">
      <c r="A4667">
        <v>980.64</v>
      </c>
      <c r="B4667" s="19">
        <f>'[2]NP Inflow data'!F4667</f>
        <v>46.753518919927899</v>
      </c>
      <c r="C4667" s="13">
        <f t="shared" si="148"/>
        <v>46.753518919927899</v>
      </c>
      <c r="F4667" s="16">
        <f>'[2]NP Inflow data'!C4667</f>
        <v>0</v>
      </c>
      <c r="G4667" s="16">
        <f t="shared" si="149"/>
        <v>-8.0984385200000002</v>
      </c>
    </row>
    <row r="4668" spans="1:7">
      <c r="A4668">
        <v>980.65</v>
      </c>
      <c r="B4668" s="19">
        <f>'[2]NP Inflow data'!F4668</f>
        <v>46.792459657976302</v>
      </c>
      <c r="C4668" s="13">
        <f t="shared" si="148"/>
        <v>46.792459657976302</v>
      </c>
      <c r="F4668" s="16">
        <f>'[2]NP Inflow data'!C4668</f>
        <v>0</v>
      </c>
      <c r="G4668" s="16">
        <f t="shared" si="149"/>
        <v>-8.0984385200000002</v>
      </c>
    </row>
    <row r="4669" spans="1:7">
      <c r="A4669">
        <v>980.66</v>
      </c>
      <c r="B4669" s="19">
        <f>'[2]NP Inflow data'!F4669</f>
        <v>46.831415374442798</v>
      </c>
      <c r="C4669" s="13">
        <f t="shared" si="148"/>
        <v>46.831415374442798</v>
      </c>
      <c r="F4669" s="16">
        <f>'[2]NP Inflow data'!C4669</f>
        <v>0</v>
      </c>
      <c r="G4669" s="16">
        <f t="shared" si="149"/>
        <v>-8.0984385200000002</v>
      </c>
    </row>
    <row r="4670" spans="1:7">
      <c r="A4670">
        <v>980.67</v>
      </c>
      <c r="B4670" s="19">
        <f>'[2]NP Inflow data'!F4670</f>
        <v>46.8703860790203</v>
      </c>
      <c r="C4670" s="13">
        <f t="shared" si="148"/>
        <v>46.8703860790203</v>
      </c>
      <c r="F4670" s="16">
        <f>'[2]NP Inflow data'!C4670</f>
        <v>0</v>
      </c>
      <c r="G4670" s="16">
        <f t="shared" si="149"/>
        <v>-8.0984385200000002</v>
      </c>
    </row>
    <row r="4671" spans="1:7">
      <c r="A4671">
        <v>980.68</v>
      </c>
      <c r="B4671" s="19">
        <f>'[2]NP Inflow data'!F4671</f>
        <v>46.909371781401703</v>
      </c>
      <c r="C4671" s="13">
        <f t="shared" si="148"/>
        <v>46.909371781401703</v>
      </c>
      <c r="F4671" s="16">
        <f>'[2]NP Inflow data'!C4671</f>
        <v>0</v>
      </c>
      <c r="G4671" s="16">
        <f t="shared" si="149"/>
        <v>-8.0984385200000002</v>
      </c>
    </row>
    <row r="4672" spans="1:7">
      <c r="A4672">
        <v>980.69</v>
      </c>
      <c r="B4672" s="19">
        <f>'[2]NP Inflow data'!F4672</f>
        <v>46.948372491280097</v>
      </c>
      <c r="C4672" s="13">
        <f t="shared" si="148"/>
        <v>46.948372491280097</v>
      </c>
      <c r="F4672" s="16">
        <f>'[2]NP Inflow data'!C4672</f>
        <v>0</v>
      </c>
      <c r="G4672" s="16">
        <f t="shared" si="149"/>
        <v>-8.0984385200000002</v>
      </c>
    </row>
    <row r="4673" spans="1:7">
      <c r="A4673">
        <v>980.7</v>
      </c>
      <c r="B4673" s="19">
        <f>'[2]NP Inflow data'!F4673</f>
        <v>46.987388218347597</v>
      </c>
      <c r="C4673" s="13">
        <f t="shared" si="148"/>
        <v>46.987388218347597</v>
      </c>
      <c r="F4673" s="16">
        <f>'[2]NP Inflow data'!C4673</f>
        <v>0</v>
      </c>
      <c r="G4673" s="16">
        <f t="shared" si="149"/>
        <v>-8.0984385200000002</v>
      </c>
    </row>
    <row r="4674" spans="1:7">
      <c r="A4674">
        <v>980.71</v>
      </c>
      <c r="B4674" s="19">
        <f>'[2]NP Inflow data'!F4674</f>
        <v>47.0264189722974</v>
      </c>
      <c r="C4674" s="13">
        <f t="shared" si="148"/>
        <v>47.0264189722974</v>
      </c>
      <c r="F4674" s="16">
        <f>'[2]NP Inflow data'!C4674</f>
        <v>0</v>
      </c>
      <c r="G4674" s="16">
        <f t="shared" si="149"/>
        <v>-8.0984385200000002</v>
      </c>
    </row>
    <row r="4675" spans="1:7">
      <c r="A4675">
        <v>980.72</v>
      </c>
      <c r="B4675" s="19">
        <f>'[2]NP Inflow data'!F4675</f>
        <v>47.065464762822501</v>
      </c>
      <c r="C4675" s="13">
        <f t="shared" si="148"/>
        <v>47.065464762822501</v>
      </c>
      <c r="F4675" s="16">
        <f>'[2]NP Inflow data'!C4675</f>
        <v>0</v>
      </c>
      <c r="G4675" s="16">
        <f t="shared" si="149"/>
        <v>-8.0984385200000002</v>
      </c>
    </row>
    <row r="4676" spans="1:7">
      <c r="A4676">
        <v>980.73</v>
      </c>
      <c r="B4676" s="19">
        <f>'[2]NP Inflow data'!F4676</f>
        <v>47.104525599615599</v>
      </c>
      <c r="C4676" s="13">
        <f t="shared" si="148"/>
        <v>47.104525599615599</v>
      </c>
      <c r="F4676" s="16">
        <f>'[2]NP Inflow data'!C4676</f>
        <v>0</v>
      </c>
      <c r="G4676" s="16">
        <f t="shared" si="149"/>
        <v>-8.0984385200000002</v>
      </c>
    </row>
    <row r="4677" spans="1:7">
      <c r="A4677">
        <v>980.74</v>
      </c>
      <c r="B4677" s="19">
        <f>'[2]NP Inflow data'!F4677</f>
        <v>47.143601492369498</v>
      </c>
      <c r="C4677" s="13">
        <f t="shared" si="148"/>
        <v>47.143601492369498</v>
      </c>
      <c r="F4677" s="16">
        <f>'[2]NP Inflow data'!C4677</f>
        <v>0</v>
      </c>
      <c r="G4677" s="16">
        <f t="shared" si="149"/>
        <v>-8.0984385200000002</v>
      </c>
    </row>
    <row r="4678" spans="1:7">
      <c r="A4678">
        <v>980.75</v>
      </c>
      <c r="B4678" s="19">
        <f>'[2]NP Inflow data'!F4678</f>
        <v>47.182692450777203</v>
      </c>
      <c r="C4678" s="13">
        <f t="shared" ref="C4678:C4741" si="150">B4678-$B$24</f>
        <v>47.182692450777203</v>
      </c>
      <c r="F4678" s="16">
        <f>'[2]NP Inflow data'!C4678</f>
        <v>0</v>
      </c>
      <c r="G4678" s="16">
        <f t="shared" si="149"/>
        <v>-8.0984385200000002</v>
      </c>
    </row>
    <row r="4679" spans="1:7">
      <c r="A4679">
        <v>980.76</v>
      </c>
      <c r="B4679" s="19">
        <f>'[2]NP Inflow data'!F4679</f>
        <v>47.221798484531497</v>
      </c>
      <c r="C4679" s="13">
        <f t="shared" si="150"/>
        <v>47.221798484531497</v>
      </c>
      <c r="F4679" s="16">
        <f>'[2]NP Inflow data'!C4679</f>
        <v>0</v>
      </c>
      <c r="G4679" s="16">
        <f t="shared" si="149"/>
        <v>-8.0984385200000002</v>
      </c>
    </row>
    <row r="4680" spans="1:7">
      <c r="A4680">
        <v>980.77</v>
      </c>
      <c r="B4680" s="19">
        <f>'[2]NP Inflow data'!F4680</f>
        <v>47.2609196033251</v>
      </c>
      <c r="C4680" s="13">
        <f t="shared" si="150"/>
        <v>47.2609196033251</v>
      </c>
      <c r="F4680" s="16">
        <f>'[2]NP Inflow data'!C4680</f>
        <v>0</v>
      </c>
      <c r="G4680" s="16">
        <f t="shared" si="149"/>
        <v>-8.0984385200000002</v>
      </c>
    </row>
    <row r="4681" spans="1:7">
      <c r="A4681">
        <v>980.78</v>
      </c>
      <c r="B4681" s="19">
        <f>'[2]NP Inflow data'!F4681</f>
        <v>47.300055816851099</v>
      </c>
      <c r="C4681" s="13">
        <f t="shared" si="150"/>
        <v>47.300055816851099</v>
      </c>
      <c r="F4681" s="16">
        <f>'[2]NP Inflow data'!C4681</f>
        <v>0</v>
      </c>
      <c r="G4681" s="16">
        <f t="shared" si="149"/>
        <v>-8.0984385200000002</v>
      </c>
    </row>
    <row r="4682" spans="1:7">
      <c r="A4682">
        <v>980.79</v>
      </c>
      <c r="B4682" s="19">
        <f>'[2]NP Inflow data'!F4682</f>
        <v>47.339207134802102</v>
      </c>
      <c r="C4682" s="13">
        <f t="shared" si="150"/>
        <v>47.339207134802102</v>
      </c>
      <c r="F4682" s="16">
        <f>'[2]NP Inflow data'!C4682</f>
        <v>0</v>
      </c>
      <c r="G4682" s="16">
        <f t="shared" si="149"/>
        <v>-8.0984385200000002</v>
      </c>
    </row>
    <row r="4683" spans="1:7">
      <c r="A4683">
        <v>980.8</v>
      </c>
      <c r="B4683" s="19">
        <f>'[2]NP Inflow data'!F4683</f>
        <v>47.378373566871097</v>
      </c>
      <c r="C4683" s="13">
        <f t="shared" si="150"/>
        <v>47.378373566871097</v>
      </c>
      <c r="F4683" s="16">
        <f>'[2]NP Inflow data'!C4683</f>
        <v>0</v>
      </c>
      <c r="G4683" s="16">
        <f t="shared" si="149"/>
        <v>-8.0984385200000002</v>
      </c>
    </row>
    <row r="4684" spans="1:7">
      <c r="A4684">
        <v>980.81</v>
      </c>
      <c r="B4684" s="19">
        <f>'[2]NP Inflow data'!F4684</f>
        <v>47.417555122750898</v>
      </c>
      <c r="C4684" s="13">
        <f t="shared" si="150"/>
        <v>47.417555122750898</v>
      </c>
      <c r="F4684" s="16">
        <f>'[2]NP Inflow data'!C4684</f>
        <v>0</v>
      </c>
      <c r="G4684" s="16">
        <f t="shared" si="149"/>
        <v>-8.0984385200000002</v>
      </c>
    </row>
    <row r="4685" spans="1:7">
      <c r="A4685">
        <v>980.82</v>
      </c>
      <c r="B4685" s="19">
        <f>'[2]NP Inflow data'!F4685</f>
        <v>47.456751812134698</v>
      </c>
      <c r="C4685" s="13">
        <f t="shared" si="150"/>
        <v>47.456751812134698</v>
      </c>
      <c r="F4685" s="16">
        <f>'[2]NP Inflow data'!C4685</f>
        <v>0</v>
      </c>
      <c r="G4685" s="16">
        <f t="shared" si="149"/>
        <v>-8.0984385200000002</v>
      </c>
    </row>
    <row r="4686" spans="1:7">
      <c r="A4686">
        <v>980.83</v>
      </c>
      <c r="B4686" s="19">
        <f>'[2]NP Inflow data'!F4686</f>
        <v>47.4959636447146</v>
      </c>
      <c r="C4686" s="13">
        <f t="shared" si="150"/>
        <v>47.4959636447146</v>
      </c>
      <c r="F4686" s="16">
        <f>'[2]NP Inflow data'!C4686</f>
        <v>0</v>
      </c>
      <c r="G4686" s="16">
        <f t="shared" si="149"/>
        <v>-8.0984385200000002</v>
      </c>
    </row>
    <row r="4687" spans="1:7">
      <c r="A4687">
        <v>980.84</v>
      </c>
      <c r="B4687" s="19">
        <f>'[2]NP Inflow data'!F4687</f>
        <v>47.535190630183799</v>
      </c>
      <c r="C4687" s="13">
        <f t="shared" si="150"/>
        <v>47.535190630183799</v>
      </c>
      <c r="F4687" s="16">
        <f>'[2]NP Inflow data'!C4687</f>
        <v>0</v>
      </c>
      <c r="G4687" s="16">
        <f t="shared" si="149"/>
        <v>-8.0984385200000002</v>
      </c>
    </row>
    <row r="4688" spans="1:7">
      <c r="A4688">
        <v>980.85</v>
      </c>
      <c r="B4688" s="19">
        <f>'[2]NP Inflow data'!F4688</f>
        <v>47.574432778235199</v>
      </c>
      <c r="C4688" s="13">
        <f t="shared" si="150"/>
        <v>47.574432778235199</v>
      </c>
      <c r="F4688" s="16">
        <f>'[2]NP Inflow data'!C4688</f>
        <v>0</v>
      </c>
      <c r="G4688" s="16">
        <f t="shared" si="149"/>
        <v>-8.0984385200000002</v>
      </c>
    </row>
    <row r="4689" spans="1:7">
      <c r="A4689">
        <v>980.86</v>
      </c>
      <c r="B4689" s="19">
        <f>'[2]NP Inflow data'!F4689</f>
        <v>47.613690098561598</v>
      </c>
      <c r="C4689" s="13">
        <f t="shared" si="150"/>
        <v>47.613690098561598</v>
      </c>
      <c r="F4689" s="16">
        <f>'[2]NP Inflow data'!C4689</f>
        <v>0</v>
      </c>
      <c r="G4689" s="16">
        <f t="shared" si="149"/>
        <v>-8.0984385200000002</v>
      </c>
    </row>
    <row r="4690" spans="1:7">
      <c r="A4690">
        <v>980.87</v>
      </c>
      <c r="B4690" s="19">
        <f>'[2]NP Inflow data'!F4690</f>
        <v>47.652962600855801</v>
      </c>
      <c r="C4690" s="13">
        <f t="shared" si="150"/>
        <v>47.652962600855801</v>
      </c>
      <c r="F4690" s="16">
        <f>'[2]NP Inflow data'!C4690</f>
        <v>0</v>
      </c>
      <c r="G4690" s="16">
        <f t="shared" si="149"/>
        <v>-8.0984385200000002</v>
      </c>
    </row>
    <row r="4691" spans="1:7">
      <c r="A4691">
        <v>980.88</v>
      </c>
      <c r="B4691" s="19">
        <f>'[2]NP Inflow data'!F4691</f>
        <v>47.692250294810698</v>
      </c>
      <c r="C4691" s="13">
        <f t="shared" si="150"/>
        <v>47.692250294810698</v>
      </c>
      <c r="F4691" s="16">
        <f>'[2]NP Inflow data'!C4691</f>
        <v>0</v>
      </c>
      <c r="G4691" s="16">
        <f t="shared" si="149"/>
        <v>-8.0984385200000002</v>
      </c>
    </row>
    <row r="4692" spans="1:7">
      <c r="A4692">
        <v>980.89</v>
      </c>
      <c r="B4692" s="19">
        <f>'[2]NP Inflow data'!F4692</f>
        <v>47.7315531901192</v>
      </c>
      <c r="C4692" s="13">
        <f t="shared" si="150"/>
        <v>47.7315531901192</v>
      </c>
      <c r="F4692" s="16">
        <f>'[2]NP Inflow data'!C4692</f>
        <v>0</v>
      </c>
      <c r="G4692" s="16">
        <f t="shared" si="149"/>
        <v>-8.0984385200000002</v>
      </c>
    </row>
    <row r="4693" spans="1:7">
      <c r="A4693">
        <v>980.9</v>
      </c>
      <c r="B4693" s="19">
        <f>'[2]NP Inflow data'!F4693</f>
        <v>47.770871296474098</v>
      </c>
      <c r="C4693" s="13">
        <f t="shared" si="150"/>
        <v>47.770871296474098</v>
      </c>
      <c r="F4693" s="16">
        <f>'[2]NP Inflow data'!C4693</f>
        <v>0</v>
      </c>
      <c r="G4693" s="16">
        <f t="shared" si="149"/>
        <v>-8.0984385200000002</v>
      </c>
    </row>
    <row r="4694" spans="1:7">
      <c r="A4694">
        <v>980.91</v>
      </c>
      <c r="B4694" s="19">
        <f>'[2]NP Inflow data'!F4694</f>
        <v>47.810204623568197</v>
      </c>
      <c r="C4694" s="13">
        <f t="shared" si="150"/>
        <v>47.810204623568197</v>
      </c>
      <c r="F4694" s="16">
        <f>'[2]NP Inflow data'!C4694</f>
        <v>0</v>
      </c>
      <c r="G4694" s="16">
        <f t="shared" si="149"/>
        <v>-8.0984385200000002</v>
      </c>
    </row>
    <row r="4695" spans="1:7">
      <c r="A4695">
        <v>980.92</v>
      </c>
      <c r="B4695" s="19">
        <f>'[2]NP Inflow data'!F4695</f>
        <v>47.849553181094301</v>
      </c>
      <c r="C4695" s="13">
        <f t="shared" si="150"/>
        <v>47.849553181094301</v>
      </c>
      <c r="F4695" s="16">
        <f>'[2]NP Inflow data'!C4695</f>
        <v>0</v>
      </c>
      <c r="G4695" s="16">
        <f t="shared" si="149"/>
        <v>-8.0984385200000002</v>
      </c>
    </row>
    <row r="4696" spans="1:7">
      <c r="A4696">
        <v>980.93</v>
      </c>
      <c r="B4696" s="19">
        <f>'[2]NP Inflow data'!F4696</f>
        <v>47.888916978745399</v>
      </c>
      <c r="C4696" s="13">
        <f t="shared" si="150"/>
        <v>47.888916978745399</v>
      </c>
      <c r="F4696" s="16">
        <f>'[2]NP Inflow data'!C4696</f>
        <v>0</v>
      </c>
      <c r="G4696" s="16">
        <f t="shared" si="149"/>
        <v>-8.0984385200000002</v>
      </c>
    </row>
    <row r="4697" spans="1:7">
      <c r="A4697">
        <v>980.94</v>
      </c>
      <c r="B4697" s="19">
        <f>'[2]NP Inflow data'!F4697</f>
        <v>47.928296026214703</v>
      </c>
      <c r="C4697" s="13">
        <f t="shared" si="150"/>
        <v>47.928296026214703</v>
      </c>
      <c r="F4697" s="16">
        <f>'[2]NP Inflow data'!C4697</f>
        <v>0</v>
      </c>
      <c r="G4697" s="16">
        <f t="shared" si="149"/>
        <v>-8.0984385200000002</v>
      </c>
    </row>
    <row r="4698" spans="1:7">
      <c r="A4698">
        <v>980.95</v>
      </c>
      <c r="B4698" s="19">
        <f>'[2]NP Inflow data'!F4698</f>
        <v>47.967690333194099</v>
      </c>
      <c r="C4698" s="13">
        <f t="shared" si="150"/>
        <v>47.967690333194099</v>
      </c>
      <c r="F4698" s="16">
        <f>'[2]NP Inflow data'!C4698</f>
        <v>0</v>
      </c>
      <c r="G4698" s="16">
        <f t="shared" si="149"/>
        <v>-8.0984385200000002</v>
      </c>
    </row>
    <row r="4699" spans="1:7">
      <c r="A4699">
        <v>980.96</v>
      </c>
      <c r="B4699" s="19">
        <f>'[2]NP Inflow data'!F4699</f>
        <v>48.007099909376997</v>
      </c>
      <c r="C4699" s="13">
        <f t="shared" si="150"/>
        <v>48.007099909376997</v>
      </c>
      <c r="F4699" s="16">
        <f>'[2]NP Inflow data'!C4699</f>
        <v>0</v>
      </c>
      <c r="G4699" s="16">
        <f t="shared" si="149"/>
        <v>-8.0984385200000002</v>
      </c>
    </row>
    <row r="4700" spans="1:7">
      <c r="A4700">
        <v>980.97</v>
      </c>
      <c r="B4700" s="19">
        <f>'[2]NP Inflow data'!F4700</f>
        <v>48.046524764456201</v>
      </c>
      <c r="C4700" s="13">
        <f t="shared" si="150"/>
        <v>48.046524764456201</v>
      </c>
      <c r="F4700" s="16">
        <f>'[2]NP Inflow data'!C4700</f>
        <v>0</v>
      </c>
      <c r="G4700" s="16">
        <f t="shared" si="149"/>
        <v>-8.0984385200000002</v>
      </c>
    </row>
    <row r="4701" spans="1:7">
      <c r="A4701">
        <v>980.98</v>
      </c>
      <c r="B4701" s="19">
        <f>'[2]NP Inflow data'!F4701</f>
        <v>48.085964908124502</v>
      </c>
      <c r="C4701" s="13">
        <f t="shared" si="150"/>
        <v>48.085964908124502</v>
      </c>
      <c r="F4701" s="16">
        <f>'[2]NP Inflow data'!C4701</f>
        <v>0</v>
      </c>
      <c r="G4701" s="16">
        <f t="shared" si="149"/>
        <v>-8.0984385200000002</v>
      </c>
    </row>
    <row r="4702" spans="1:7">
      <c r="A4702">
        <v>980.99</v>
      </c>
      <c r="B4702" s="19">
        <f>'[2]NP Inflow data'!F4702</f>
        <v>48.125420350074897</v>
      </c>
      <c r="C4702" s="13">
        <f t="shared" si="150"/>
        <v>48.125420350074897</v>
      </c>
      <c r="F4702" s="16">
        <f>'[2]NP Inflow data'!C4702</f>
        <v>0</v>
      </c>
      <c r="G4702" s="16">
        <f t="shared" ref="G4702:G4765" si="151">F4702-$F$3103</f>
        <v>-8.0984385200000002</v>
      </c>
    </row>
    <row r="4703" spans="1:7">
      <c r="A4703">
        <v>981</v>
      </c>
      <c r="B4703" s="19">
        <f>'[2]NP Inflow data'!F4703</f>
        <v>48.164891099999998</v>
      </c>
      <c r="C4703" s="13">
        <f t="shared" si="150"/>
        <v>48.164891099999998</v>
      </c>
      <c r="F4703" s="16">
        <f>'[2]NP Inflow data'!C4703</f>
        <v>0</v>
      </c>
      <c r="G4703" s="16">
        <f t="shared" si="151"/>
        <v>-8.0984385200000002</v>
      </c>
    </row>
    <row r="4704" spans="1:7">
      <c r="A4704">
        <v>981.01</v>
      </c>
      <c r="B4704" s="19">
        <f>'[2]NP Inflow data'!F4704</f>
        <v>48.204377162454399</v>
      </c>
      <c r="C4704" s="13">
        <f t="shared" si="150"/>
        <v>48.204377162454399</v>
      </c>
      <c r="F4704" s="16">
        <f>'[2]NP Inflow data'!C4704</f>
        <v>0</v>
      </c>
      <c r="G4704" s="16">
        <f t="shared" si="151"/>
        <v>-8.0984385200000002</v>
      </c>
    </row>
    <row r="4705" spans="1:7">
      <c r="A4705">
        <v>981.02</v>
      </c>
      <c r="B4705" s="19">
        <f>'[2]NP Inflow data'!F4705</f>
        <v>48.243878521438702</v>
      </c>
      <c r="C4705" s="13">
        <f t="shared" si="150"/>
        <v>48.243878521438702</v>
      </c>
      <c r="F4705" s="16">
        <f>'[2]NP Inflow data'!C4705</f>
        <v>0</v>
      </c>
      <c r="G4705" s="16">
        <f t="shared" si="151"/>
        <v>-8.0984385200000002</v>
      </c>
    </row>
    <row r="4706" spans="1:7">
      <c r="A4706">
        <v>981.03</v>
      </c>
      <c r="B4706" s="19">
        <f>'[2]NP Inflow data'!F4706</f>
        <v>48.283395155815299</v>
      </c>
      <c r="C4706" s="13">
        <f t="shared" si="150"/>
        <v>48.283395155815299</v>
      </c>
      <c r="F4706" s="16">
        <f>'[2]NP Inflow data'!C4706</f>
        <v>0</v>
      </c>
      <c r="G4706" s="16">
        <f t="shared" si="151"/>
        <v>-8.0984385200000002</v>
      </c>
    </row>
    <row r="4707" spans="1:7">
      <c r="A4707">
        <v>981.04</v>
      </c>
      <c r="B4707" s="19">
        <f>'[2]NP Inflow data'!F4707</f>
        <v>48.322927044446402</v>
      </c>
      <c r="C4707" s="13">
        <f t="shared" si="150"/>
        <v>48.322927044446402</v>
      </c>
      <c r="F4707" s="16">
        <f>'[2]NP Inflow data'!C4707</f>
        <v>0</v>
      </c>
      <c r="G4707" s="16">
        <f t="shared" si="151"/>
        <v>-8.0984385200000002</v>
      </c>
    </row>
    <row r="4708" spans="1:7">
      <c r="A4708">
        <v>981.05</v>
      </c>
      <c r="B4708" s="19">
        <f>'[2]NP Inflow data'!F4708</f>
        <v>48.362474166194303</v>
      </c>
      <c r="C4708" s="13">
        <f t="shared" si="150"/>
        <v>48.362474166194303</v>
      </c>
      <c r="F4708" s="16">
        <f>'[2]NP Inflow data'!C4708</f>
        <v>0</v>
      </c>
      <c r="G4708" s="16">
        <f t="shared" si="151"/>
        <v>-8.0984385200000002</v>
      </c>
    </row>
    <row r="4709" spans="1:7">
      <c r="A4709">
        <v>981.06</v>
      </c>
      <c r="B4709" s="19">
        <f>'[2]NP Inflow data'!F4709</f>
        <v>48.402036499921202</v>
      </c>
      <c r="C4709" s="13">
        <f t="shared" si="150"/>
        <v>48.402036499921202</v>
      </c>
      <c r="F4709" s="16">
        <f>'[2]NP Inflow data'!C4709</f>
        <v>0</v>
      </c>
      <c r="G4709" s="16">
        <f t="shared" si="151"/>
        <v>-8.0984385200000002</v>
      </c>
    </row>
    <row r="4710" spans="1:7">
      <c r="A4710">
        <v>981.07</v>
      </c>
      <c r="B4710" s="19">
        <f>'[2]NP Inflow data'!F4710</f>
        <v>48.4416140244901</v>
      </c>
      <c r="C4710" s="13">
        <f t="shared" si="150"/>
        <v>48.4416140244901</v>
      </c>
      <c r="F4710" s="16">
        <f>'[2]NP Inflow data'!C4710</f>
        <v>0</v>
      </c>
      <c r="G4710" s="16">
        <f t="shared" si="151"/>
        <v>-8.0984385200000002</v>
      </c>
    </row>
    <row r="4711" spans="1:7">
      <c r="A4711">
        <v>981.08</v>
      </c>
      <c r="B4711" s="19">
        <f>'[2]NP Inflow data'!F4711</f>
        <v>48.481206718762103</v>
      </c>
      <c r="C4711" s="13">
        <f t="shared" si="150"/>
        <v>48.481206718762103</v>
      </c>
      <c r="F4711" s="16">
        <f>'[2]NP Inflow data'!C4711</f>
        <v>0</v>
      </c>
      <c r="G4711" s="16">
        <f t="shared" si="151"/>
        <v>-8.0984385200000002</v>
      </c>
    </row>
    <row r="4712" spans="1:7">
      <c r="A4712">
        <v>981.09</v>
      </c>
      <c r="B4712" s="19">
        <f>'[2]NP Inflow data'!F4712</f>
        <v>48.520814561599998</v>
      </c>
      <c r="C4712" s="13">
        <f t="shared" si="150"/>
        <v>48.520814561599998</v>
      </c>
      <c r="F4712" s="16">
        <f>'[2]NP Inflow data'!C4712</f>
        <v>0</v>
      </c>
      <c r="G4712" s="16">
        <f t="shared" si="151"/>
        <v>-8.0984385200000002</v>
      </c>
    </row>
    <row r="4713" spans="1:7">
      <c r="A4713">
        <v>981.1</v>
      </c>
      <c r="B4713" s="19">
        <f>'[2]NP Inflow data'!F4713</f>
        <v>48.560437531866199</v>
      </c>
      <c r="C4713" s="13">
        <f t="shared" si="150"/>
        <v>48.560437531866199</v>
      </c>
      <c r="F4713" s="16">
        <f>'[2]NP Inflow data'!C4713</f>
        <v>0</v>
      </c>
      <c r="G4713" s="16">
        <f t="shared" si="151"/>
        <v>-8.0984385200000002</v>
      </c>
    </row>
    <row r="4714" spans="1:7">
      <c r="A4714">
        <v>981.11</v>
      </c>
      <c r="B4714" s="19">
        <f>'[2]NP Inflow data'!F4714</f>
        <v>48.600075608422898</v>
      </c>
      <c r="C4714" s="13">
        <f t="shared" si="150"/>
        <v>48.600075608422898</v>
      </c>
      <c r="F4714" s="16">
        <f>'[2]NP Inflow data'!C4714</f>
        <v>0</v>
      </c>
      <c r="G4714" s="16">
        <f t="shared" si="151"/>
        <v>-8.0984385200000002</v>
      </c>
    </row>
    <row r="4715" spans="1:7">
      <c r="A4715">
        <v>981.12</v>
      </c>
      <c r="B4715" s="19">
        <f>'[2]NP Inflow data'!F4715</f>
        <v>48.639728770132301</v>
      </c>
      <c r="C4715" s="13">
        <f t="shared" si="150"/>
        <v>48.639728770132301</v>
      </c>
      <c r="F4715" s="16">
        <f>'[2]NP Inflow data'!C4715</f>
        <v>0</v>
      </c>
      <c r="G4715" s="16">
        <f t="shared" si="151"/>
        <v>-8.0984385200000002</v>
      </c>
    </row>
    <row r="4716" spans="1:7">
      <c r="A4716">
        <v>981.13</v>
      </c>
      <c r="B4716" s="19">
        <f>'[2]NP Inflow data'!F4716</f>
        <v>48.679396995856898</v>
      </c>
      <c r="C4716" s="13">
        <f t="shared" si="150"/>
        <v>48.679396995856898</v>
      </c>
      <c r="F4716" s="16">
        <f>'[2]NP Inflow data'!C4716</f>
        <v>0</v>
      </c>
      <c r="G4716" s="16">
        <f t="shared" si="151"/>
        <v>-8.0984385200000002</v>
      </c>
    </row>
    <row r="4717" spans="1:7">
      <c r="A4717">
        <v>981.14</v>
      </c>
      <c r="B4717" s="19">
        <f>'[2]NP Inflow data'!F4717</f>
        <v>48.719080264458803</v>
      </c>
      <c r="C4717" s="13">
        <f t="shared" si="150"/>
        <v>48.719080264458803</v>
      </c>
      <c r="F4717" s="16">
        <f>'[2]NP Inflow data'!C4717</f>
        <v>0</v>
      </c>
      <c r="G4717" s="16">
        <f t="shared" si="151"/>
        <v>-8.0984385200000002</v>
      </c>
    </row>
    <row r="4718" spans="1:7">
      <c r="A4718">
        <v>981.15</v>
      </c>
      <c r="B4718" s="19">
        <f>'[2]NP Inflow data'!F4718</f>
        <v>48.758778554800301</v>
      </c>
      <c r="C4718" s="13">
        <f t="shared" si="150"/>
        <v>48.758778554800301</v>
      </c>
      <c r="F4718" s="16">
        <f>'[2]NP Inflow data'!C4718</f>
        <v>0</v>
      </c>
      <c r="G4718" s="16">
        <f t="shared" si="151"/>
        <v>-8.0984385200000002</v>
      </c>
    </row>
    <row r="4719" spans="1:7">
      <c r="A4719">
        <v>981.16</v>
      </c>
      <c r="B4719" s="19">
        <f>'[2]NP Inflow data'!F4719</f>
        <v>48.798491845743797</v>
      </c>
      <c r="C4719" s="13">
        <f t="shared" si="150"/>
        <v>48.798491845743797</v>
      </c>
      <c r="F4719" s="16">
        <f>'[2]NP Inflow data'!C4719</f>
        <v>0</v>
      </c>
      <c r="G4719" s="16">
        <f t="shared" si="151"/>
        <v>-8.0984385200000002</v>
      </c>
    </row>
    <row r="4720" spans="1:7">
      <c r="A4720">
        <v>981.17</v>
      </c>
      <c r="B4720" s="19">
        <f>'[2]NP Inflow data'!F4720</f>
        <v>48.838220116151497</v>
      </c>
      <c r="C4720" s="13">
        <f t="shared" si="150"/>
        <v>48.838220116151497</v>
      </c>
      <c r="F4720" s="16">
        <f>'[2]NP Inflow data'!C4720</f>
        <v>0</v>
      </c>
      <c r="G4720" s="16">
        <f t="shared" si="151"/>
        <v>-8.0984385200000002</v>
      </c>
    </row>
    <row r="4721" spans="1:7">
      <c r="A4721">
        <v>981.18</v>
      </c>
      <c r="B4721" s="19">
        <f>'[2]NP Inflow data'!F4721</f>
        <v>48.8779633448857</v>
      </c>
      <c r="C4721" s="13">
        <f t="shared" si="150"/>
        <v>48.8779633448857</v>
      </c>
      <c r="F4721" s="16">
        <f>'[2]NP Inflow data'!C4721</f>
        <v>0</v>
      </c>
      <c r="G4721" s="16">
        <f t="shared" si="151"/>
        <v>-8.0984385200000002</v>
      </c>
    </row>
    <row r="4722" spans="1:7">
      <c r="A4722">
        <v>981.19</v>
      </c>
      <c r="B4722" s="19">
        <f>'[2]NP Inflow data'!F4722</f>
        <v>48.917721510809102</v>
      </c>
      <c r="C4722" s="13">
        <f t="shared" si="150"/>
        <v>48.917721510809102</v>
      </c>
      <c r="F4722" s="16">
        <f>'[2]NP Inflow data'!C4722</f>
        <v>0</v>
      </c>
      <c r="G4722" s="16">
        <f t="shared" si="151"/>
        <v>-8.0984385200000002</v>
      </c>
    </row>
    <row r="4723" spans="1:7">
      <c r="A4723">
        <v>981.2</v>
      </c>
      <c r="B4723" s="19">
        <f>'[2]NP Inflow data'!F4723</f>
        <v>48.9574945927831</v>
      </c>
      <c r="C4723" s="13">
        <f t="shared" si="150"/>
        <v>48.9574945927831</v>
      </c>
      <c r="F4723" s="16">
        <f>'[2]NP Inflow data'!C4723</f>
        <v>0</v>
      </c>
      <c r="G4723" s="16">
        <f t="shared" si="151"/>
        <v>-8.0984385200000002</v>
      </c>
    </row>
    <row r="4724" spans="1:7">
      <c r="A4724">
        <v>981.21</v>
      </c>
      <c r="B4724" s="19">
        <f>'[2]NP Inflow data'!F4724</f>
        <v>48.997282569670503</v>
      </c>
      <c r="C4724" s="13">
        <f t="shared" si="150"/>
        <v>48.997282569670503</v>
      </c>
      <c r="F4724" s="16">
        <f>'[2]NP Inflow data'!C4724</f>
        <v>0</v>
      </c>
      <c r="G4724" s="16">
        <f t="shared" si="151"/>
        <v>-8.0984385200000002</v>
      </c>
    </row>
    <row r="4725" spans="1:7">
      <c r="A4725">
        <v>981.22</v>
      </c>
      <c r="B4725" s="19">
        <f>'[2]NP Inflow data'!F4725</f>
        <v>49.037085420333497</v>
      </c>
      <c r="C4725" s="13">
        <f t="shared" si="150"/>
        <v>49.037085420333497</v>
      </c>
      <c r="F4725" s="16">
        <f>'[2]NP Inflow data'!C4725</f>
        <v>0</v>
      </c>
      <c r="G4725" s="16">
        <f t="shared" si="151"/>
        <v>-8.0984385200000002</v>
      </c>
    </row>
    <row r="4726" spans="1:7">
      <c r="A4726">
        <v>981.23</v>
      </c>
      <c r="B4726" s="19">
        <f>'[2]NP Inflow data'!F4726</f>
        <v>49.076903123634402</v>
      </c>
      <c r="C4726" s="13">
        <f t="shared" si="150"/>
        <v>49.076903123634402</v>
      </c>
      <c r="F4726" s="16">
        <f>'[2]NP Inflow data'!C4726</f>
        <v>0</v>
      </c>
      <c r="G4726" s="16">
        <f t="shared" si="151"/>
        <v>-8.0984385200000002</v>
      </c>
    </row>
    <row r="4727" spans="1:7">
      <c r="A4727">
        <v>981.24</v>
      </c>
      <c r="B4727" s="19">
        <f>'[2]NP Inflow data'!F4727</f>
        <v>49.116735658435502</v>
      </c>
      <c r="C4727" s="13">
        <f t="shared" si="150"/>
        <v>49.116735658435502</v>
      </c>
      <c r="F4727" s="16">
        <f>'[2]NP Inflow data'!C4727</f>
        <v>0</v>
      </c>
      <c r="G4727" s="16">
        <f t="shared" si="151"/>
        <v>-8.0984385200000002</v>
      </c>
    </row>
    <row r="4728" spans="1:7">
      <c r="A4728">
        <v>981.25</v>
      </c>
      <c r="B4728" s="19">
        <f>'[2]NP Inflow data'!F4728</f>
        <v>49.156583003599103</v>
      </c>
      <c r="C4728" s="13">
        <f t="shared" si="150"/>
        <v>49.156583003599103</v>
      </c>
      <c r="F4728" s="16">
        <f>'[2]NP Inflow data'!C4728</f>
        <v>0</v>
      </c>
      <c r="G4728" s="16">
        <f t="shared" si="151"/>
        <v>-8.0984385200000002</v>
      </c>
    </row>
    <row r="4729" spans="1:7">
      <c r="A4729">
        <v>981.26</v>
      </c>
      <c r="B4729" s="19">
        <f>'[2]NP Inflow data'!F4729</f>
        <v>49.196445137987403</v>
      </c>
      <c r="C4729" s="13">
        <f t="shared" si="150"/>
        <v>49.196445137987403</v>
      </c>
      <c r="F4729" s="16">
        <f>'[2]NP Inflow data'!C4729</f>
        <v>0</v>
      </c>
      <c r="G4729" s="16">
        <f t="shared" si="151"/>
        <v>-8.0984385200000002</v>
      </c>
    </row>
    <row r="4730" spans="1:7">
      <c r="A4730">
        <v>981.27</v>
      </c>
      <c r="B4730" s="19">
        <f>'[2]NP Inflow data'!F4730</f>
        <v>49.236322040462802</v>
      </c>
      <c r="C4730" s="13">
        <f t="shared" si="150"/>
        <v>49.236322040462802</v>
      </c>
      <c r="F4730" s="16">
        <f>'[2]NP Inflow data'!C4730</f>
        <v>0</v>
      </c>
      <c r="G4730" s="16">
        <f t="shared" si="151"/>
        <v>-8.0984385200000002</v>
      </c>
    </row>
    <row r="4731" spans="1:7">
      <c r="A4731">
        <v>981.28</v>
      </c>
      <c r="B4731" s="19">
        <f>'[2]NP Inflow data'!F4731</f>
        <v>49.276213689887499</v>
      </c>
      <c r="C4731" s="13">
        <f t="shared" si="150"/>
        <v>49.276213689887499</v>
      </c>
      <c r="F4731" s="16">
        <f>'[2]NP Inflow data'!C4731</f>
        <v>0</v>
      </c>
      <c r="G4731" s="16">
        <f t="shared" si="151"/>
        <v>-8.0984385200000002</v>
      </c>
    </row>
    <row r="4732" spans="1:7">
      <c r="A4732">
        <v>981.29</v>
      </c>
      <c r="B4732" s="19">
        <f>'[2]NP Inflow data'!F4732</f>
        <v>49.316120065123897</v>
      </c>
      <c r="C4732" s="13">
        <f t="shared" si="150"/>
        <v>49.316120065123897</v>
      </c>
      <c r="F4732" s="16">
        <f>'[2]NP Inflow data'!C4732</f>
        <v>0</v>
      </c>
      <c r="G4732" s="16">
        <f t="shared" si="151"/>
        <v>-8.0984385200000002</v>
      </c>
    </row>
    <row r="4733" spans="1:7">
      <c r="A4733">
        <v>981.3</v>
      </c>
      <c r="B4733" s="19">
        <f>'[2]NP Inflow data'!F4733</f>
        <v>49.356041145034098</v>
      </c>
      <c r="C4733" s="13">
        <f t="shared" si="150"/>
        <v>49.356041145034098</v>
      </c>
      <c r="F4733" s="16">
        <f>'[2]NP Inflow data'!C4733</f>
        <v>0</v>
      </c>
      <c r="G4733" s="16">
        <f t="shared" si="151"/>
        <v>-8.0984385200000002</v>
      </c>
    </row>
    <row r="4734" spans="1:7">
      <c r="A4734">
        <v>981.31</v>
      </c>
      <c r="B4734" s="19">
        <f>'[2]NP Inflow data'!F4734</f>
        <v>49.395976908480598</v>
      </c>
      <c r="C4734" s="13">
        <f t="shared" si="150"/>
        <v>49.395976908480598</v>
      </c>
      <c r="F4734" s="16">
        <f>'[2]NP Inflow data'!C4734</f>
        <v>0</v>
      </c>
      <c r="G4734" s="16">
        <f t="shared" si="151"/>
        <v>-8.0984385200000002</v>
      </c>
    </row>
    <row r="4735" spans="1:7">
      <c r="A4735">
        <v>981.32</v>
      </c>
      <c r="B4735" s="19">
        <f>'[2]NP Inflow data'!F4735</f>
        <v>49.435927334325903</v>
      </c>
      <c r="C4735" s="13">
        <f t="shared" si="150"/>
        <v>49.435927334325903</v>
      </c>
      <c r="F4735" s="16">
        <f>'[2]NP Inflow data'!C4735</f>
        <v>0</v>
      </c>
      <c r="G4735" s="16">
        <f t="shared" si="151"/>
        <v>-8.0984385200000002</v>
      </c>
    </row>
    <row r="4736" spans="1:7">
      <c r="A4736">
        <v>981.33</v>
      </c>
      <c r="B4736" s="19">
        <f>'[2]NP Inflow data'!F4736</f>
        <v>49.475892401431501</v>
      </c>
      <c r="C4736" s="13">
        <f t="shared" si="150"/>
        <v>49.475892401431501</v>
      </c>
      <c r="F4736" s="16">
        <f>'[2]NP Inflow data'!C4736</f>
        <v>0</v>
      </c>
      <c r="G4736" s="16">
        <f t="shared" si="151"/>
        <v>-8.0984385200000002</v>
      </c>
    </row>
    <row r="4737" spans="1:7">
      <c r="A4737">
        <v>981.34</v>
      </c>
      <c r="B4737" s="19">
        <f>'[2]NP Inflow data'!F4737</f>
        <v>49.515872088660203</v>
      </c>
      <c r="C4737" s="13">
        <f t="shared" si="150"/>
        <v>49.515872088660203</v>
      </c>
      <c r="F4737" s="16">
        <f>'[2]NP Inflow data'!C4737</f>
        <v>0</v>
      </c>
      <c r="G4737" s="16">
        <f t="shared" si="151"/>
        <v>-8.0984385200000002</v>
      </c>
    </row>
    <row r="4738" spans="1:7">
      <c r="A4738">
        <v>981.35</v>
      </c>
      <c r="B4738" s="19">
        <f>'[2]NP Inflow data'!F4738</f>
        <v>49.555866374874199</v>
      </c>
      <c r="C4738" s="13">
        <f t="shared" si="150"/>
        <v>49.555866374874199</v>
      </c>
      <c r="F4738" s="16">
        <f>'[2]NP Inflow data'!C4738</f>
        <v>0</v>
      </c>
      <c r="G4738" s="16">
        <f t="shared" si="151"/>
        <v>-8.0984385200000002</v>
      </c>
    </row>
    <row r="4739" spans="1:7">
      <c r="A4739">
        <v>981.36</v>
      </c>
      <c r="B4739" s="19">
        <f>'[2]NP Inflow data'!F4739</f>
        <v>49.595875238935797</v>
      </c>
      <c r="C4739" s="13">
        <f t="shared" si="150"/>
        <v>49.595875238935797</v>
      </c>
      <c r="F4739" s="16">
        <f>'[2]NP Inflow data'!C4739</f>
        <v>0</v>
      </c>
      <c r="G4739" s="16">
        <f t="shared" si="151"/>
        <v>-8.0984385200000002</v>
      </c>
    </row>
    <row r="4740" spans="1:7">
      <c r="A4740">
        <v>981.37</v>
      </c>
      <c r="B4740" s="19">
        <f>'[2]NP Inflow data'!F4740</f>
        <v>49.635898659707301</v>
      </c>
      <c r="C4740" s="13">
        <f t="shared" si="150"/>
        <v>49.635898659707301</v>
      </c>
      <c r="F4740" s="16">
        <f>'[2]NP Inflow data'!C4740</f>
        <v>0</v>
      </c>
      <c r="G4740" s="16">
        <f t="shared" si="151"/>
        <v>-8.0984385200000002</v>
      </c>
    </row>
    <row r="4741" spans="1:7">
      <c r="A4741">
        <v>981.38</v>
      </c>
      <c r="B4741" s="19">
        <f>'[2]NP Inflow data'!F4741</f>
        <v>49.675936616050997</v>
      </c>
      <c r="C4741" s="13">
        <f t="shared" si="150"/>
        <v>49.675936616050997</v>
      </c>
      <c r="F4741" s="16">
        <f>'[2]NP Inflow data'!C4741</f>
        <v>0</v>
      </c>
      <c r="G4741" s="16">
        <f t="shared" si="151"/>
        <v>-8.0984385200000002</v>
      </c>
    </row>
    <row r="4742" spans="1:7">
      <c r="A4742">
        <v>981.39</v>
      </c>
      <c r="B4742" s="19">
        <f>'[2]NP Inflow data'!F4742</f>
        <v>49.715989086829097</v>
      </c>
      <c r="C4742" s="13">
        <f t="shared" ref="C4742:C4805" si="152">B4742-$B$24</f>
        <v>49.715989086829097</v>
      </c>
      <c r="F4742" s="16">
        <f>'[2]NP Inflow data'!C4742</f>
        <v>0</v>
      </c>
      <c r="G4742" s="16">
        <f t="shared" si="151"/>
        <v>-8.0984385200000002</v>
      </c>
    </row>
    <row r="4743" spans="1:7">
      <c r="A4743">
        <v>981.4</v>
      </c>
      <c r="B4743" s="19">
        <f>'[2]NP Inflow data'!F4743</f>
        <v>49.756056050903901</v>
      </c>
      <c r="C4743" s="13">
        <f t="shared" si="152"/>
        <v>49.756056050903901</v>
      </c>
      <c r="F4743" s="16">
        <f>'[2]NP Inflow data'!C4743</f>
        <v>0</v>
      </c>
      <c r="G4743" s="16">
        <f t="shared" si="151"/>
        <v>-8.0984385200000002</v>
      </c>
    </row>
    <row r="4744" spans="1:7">
      <c r="A4744">
        <v>981.41</v>
      </c>
      <c r="B4744" s="19">
        <f>'[2]NP Inflow data'!F4744</f>
        <v>49.796137487137798</v>
      </c>
      <c r="C4744" s="13">
        <f t="shared" si="152"/>
        <v>49.796137487137798</v>
      </c>
      <c r="F4744" s="16">
        <f>'[2]NP Inflow data'!C4744</f>
        <v>0</v>
      </c>
      <c r="G4744" s="16">
        <f t="shared" si="151"/>
        <v>-8.0984385200000002</v>
      </c>
    </row>
    <row r="4745" spans="1:7">
      <c r="A4745">
        <v>981.42</v>
      </c>
      <c r="B4745" s="19">
        <f>'[2]NP Inflow data'!F4745</f>
        <v>49.836233374392997</v>
      </c>
      <c r="C4745" s="13">
        <f t="shared" si="152"/>
        <v>49.836233374392997</v>
      </c>
      <c r="F4745" s="16">
        <f>'[2]NP Inflow data'!C4745</f>
        <v>0</v>
      </c>
      <c r="G4745" s="16">
        <f t="shared" si="151"/>
        <v>-8.0984385200000002</v>
      </c>
    </row>
    <row r="4746" spans="1:7">
      <c r="A4746">
        <v>981.43</v>
      </c>
      <c r="B4746" s="19">
        <f>'[2]NP Inflow data'!F4746</f>
        <v>49.876343691531702</v>
      </c>
      <c r="C4746" s="13">
        <f t="shared" si="152"/>
        <v>49.876343691531702</v>
      </c>
      <c r="F4746" s="16">
        <f>'[2]NP Inflow data'!C4746</f>
        <v>0</v>
      </c>
      <c r="G4746" s="16">
        <f t="shared" si="151"/>
        <v>-8.0984385200000002</v>
      </c>
    </row>
    <row r="4747" spans="1:7">
      <c r="A4747">
        <v>981.44</v>
      </c>
      <c r="B4747" s="19">
        <f>'[2]NP Inflow data'!F4747</f>
        <v>49.916468417416802</v>
      </c>
      <c r="C4747" s="13">
        <f t="shared" si="152"/>
        <v>49.916468417416802</v>
      </c>
      <c r="F4747" s="16">
        <f>'[2]NP Inflow data'!C4747</f>
        <v>0</v>
      </c>
      <c r="G4747" s="16">
        <f t="shared" si="151"/>
        <v>-8.0984385200000002</v>
      </c>
    </row>
    <row r="4748" spans="1:7">
      <c r="A4748">
        <v>981.45</v>
      </c>
      <c r="B4748" s="19">
        <f>'[2]NP Inflow data'!F4748</f>
        <v>49.956607530909601</v>
      </c>
      <c r="C4748" s="13">
        <f t="shared" si="152"/>
        <v>49.956607530909601</v>
      </c>
      <c r="F4748" s="16">
        <f>'[2]NP Inflow data'!C4748</f>
        <v>0</v>
      </c>
      <c r="G4748" s="16">
        <f t="shared" si="151"/>
        <v>-8.0984385200000002</v>
      </c>
    </row>
    <row r="4749" spans="1:7">
      <c r="A4749">
        <v>981.46</v>
      </c>
      <c r="B4749" s="19">
        <f>'[2]NP Inflow data'!F4749</f>
        <v>49.996761010872902</v>
      </c>
      <c r="C4749" s="13">
        <f t="shared" si="152"/>
        <v>49.996761010872902</v>
      </c>
      <c r="F4749" s="16">
        <f>'[2]NP Inflow data'!C4749</f>
        <v>0</v>
      </c>
      <c r="G4749" s="16">
        <f t="shared" si="151"/>
        <v>-8.0984385200000002</v>
      </c>
    </row>
    <row r="4750" spans="1:7">
      <c r="A4750">
        <v>981.47</v>
      </c>
      <c r="B4750" s="19">
        <f>'[2]NP Inflow data'!F4750</f>
        <v>50.036928836168798</v>
      </c>
      <c r="C4750" s="13">
        <f t="shared" si="152"/>
        <v>50.036928836168798</v>
      </c>
      <c r="F4750" s="16">
        <f>'[2]NP Inflow data'!C4750</f>
        <v>0</v>
      </c>
      <c r="G4750" s="16">
        <f t="shared" si="151"/>
        <v>-8.0984385200000002</v>
      </c>
    </row>
    <row r="4751" spans="1:7">
      <c r="A4751">
        <v>981.48</v>
      </c>
      <c r="B4751" s="19">
        <f>'[2]NP Inflow data'!F4751</f>
        <v>50.0771109856598</v>
      </c>
      <c r="C4751" s="13">
        <f t="shared" si="152"/>
        <v>50.0771109856598</v>
      </c>
      <c r="F4751" s="16">
        <f>'[2]NP Inflow data'!C4751</f>
        <v>0</v>
      </c>
      <c r="G4751" s="16">
        <f t="shared" si="151"/>
        <v>-8.0984385200000002</v>
      </c>
    </row>
    <row r="4752" spans="1:7">
      <c r="A4752">
        <v>981.49</v>
      </c>
      <c r="B4752" s="19">
        <f>'[2]NP Inflow data'!F4752</f>
        <v>50.117307438208002</v>
      </c>
      <c r="C4752" s="13">
        <f t="shared" si="152"/>
        <v>50.117307438208002</v>
      </c>
      <c r="F4752" s="16">
        <f>'[2]NP Inflow data'!C4752</f>
        <v>0</v>
      </c>
      <c r="G4752" s="16">
        <f t="shared" si="151"/>
        <v>-8.0984385200000002</v>
      </c>
    </row>
    <row r="4753" spans="1:7">
      <c r="A4753">
        <v>981.5</v>
      </c>
      <c r="B4753" s="19">
        <f>'[2]NP Inflow data'!F4753</f>
        <v>50.1575181726759</v>
      </c>
      <c r="C4753" s="13">
        <f t="shared" si="152"/>
        <v>50.1575181726759</v>
      </c>
      <c r="F4753" s="16">
        <f>'[2]NP Inflow data'!C4753</f>
        <v>0</v>
      </c>
      <c r="G4753" s="16">
        <f t="shared" si="151"/>
        <v>-8.0984385200000002</v>
      </c>
    </row>
    <row r="4754" spans="1:7">
      <c r="A4754">
        <v>981.51</v>
      </c>
      <c r="B4754" s="19">
        <f>'[2]NP Inflow data'!F4754</f>
        <v>50.197743167925601</v>
      </c>
      <c r="C4754" s="13">
        <f t="shared" si="152"/>
        <v>50.197743167925601</v>
      </c>
      <c r="F4754" s="16">
        <f>'[2]NP Inflow data'!C4754</f>
        <v>0</v>
      </c>
      <c r="G4754" s="16">
        <f t="shared" si="151"/>
        <v>-8.0984385200000002</v>
      </c>
    </row>
    <row r="4755" spans="1:7">
      <c r="A4755">
        <v>981.52</v>
      </c>
      <c r="B4755" s="19">
        <f>'[2]NP Inflow data'!F4755</f>
        <v>50.237982402819398</v>
      </c>
      <c r="C4755" s="13">
        <f t="shared" si="152"/>
        <v>50.237982402819398</v>
      </c>
      <c r="F4755" s="16">
        <f>'[2]NP Inflow data'!C4755</f>
        <v>0</v>
      </c>
      <c r="G4755" s="16">
        <f t="shared" si="151"/>
        <v>-8.0984385200000002</v>
      </c>
    </row>
    <row r="4756" spans="1:7">
      <c r="A4756">
        <v>981.53</v>
      </c>
      <c r="B4756" s="19">
        <f>'[2]NP Inflow data'!F4756</f>
        <v>50.278235856219602</v>
      </c>
      <c r="C4756" s="13">
        <f t="shared" si="152"/>
        <v>50.278235856219602</v>
      </c>
      <c r="F4756" s="16">
        <f>'[2]NP Inflow data'!C4756</f>
        <v>0</v>
      </c>
      <c r="G4756" s="16">
        <f t="shared" si="151"/>
        <v>-8.0984385200000002</v>
      </c>
    </row>
    <row r="4757" spans="1:7">
      <c r="A4757">
        <v>981.54</v>
      </c>
      <c r="B4757" s="19">
        <f>'[2]NP Inflow data'!F4757</f>
        <v>50.318503506988598</v>
      </c>
      <c r="C4757" s="13">
        <f t="shared" si="152"/>
        <v>50.318503506988598</v>
      </c>
      <c r="F4757" s="16">
        <f>'[2]NP Inflow data'!C4757</f>
        <v>0</v>
      </c>
      <c r="G4757" s="16">
        <f t="shared" si="151"/>
        <v>-8.0984385200000002</v>
      </c>
    </row>
    <row r="4758" spans="1:7">
      <c r="A4758">
        <v>981.55</v>
      </c>
      <c r="B4758" s="19">
        <f>'[2]NP Inflow data'!F4758</f>
        <v>50.3587853339886</v>
      </c>
      <c r="C4758" s="13">
        <f t="shared" si="152"/>
        <v>50.3587853339886</v>
      </c>
      <c r="F4758" s="16">
        <f>'[2]NP Inflow data'!C4758</f>
        <v>0</v>
      </c>
      <c r="G4758" s="16">
        <f t="shared" si="151"/>
        <v>-8.0984385200000002</v>
      </c>
    </row>
    <row r="4759" spans="1:7">
      <c r="A4759">
        <v>981.56</v>
      </c>
      <c r="B4759" s="19">
        <f>'[2]NP Inflow data'!F4759</f>
        <v>50.399081316081798</v>
      </c>
      <c r="C4759" s="13">
        <f t="shared" si="152"/>
        <v>50.399081316081798</v>
      </c>
      <c r="F4759" s="16">
        <f>'[2]NP Inflow data'!C4759</f>
        <v>0</v>
      </c>
      <c r="G4759" s="16">
        <f t="shared" si="151"/>
        <v>-8.0984385200000002</v>
      </c>
    </row>
    <row r="4760" spans="1:7">
      <c r="A4760">
        <v>981.57</v>
      </c>
      <c r="B4760" s="19">
        <f>'[2]NP Inflow data'!F4760</f>
        <v>50.439391432131103</v>
      </c>
      <c r="C4760" s="13">
        <f t="shared" si="152"/>
        <v>50.439391432131103</v>
      </c>
      <c r="F4760" s="16">
        <f>'[2]NP Inflow data'!C4760</f>
        <v>0</v>
      </c>
      <c r="G4760" s="16">
        <f t="shared" si="151"/>
        <v>-8.0984385200000002</v>
      </c>
    </row>
    <row r="4761" spans="1:7">
      <c r="A4761">
        <v>981.58</v>
      </c>
      <c r="B4761" s="19">
        <f>'[2]NP Inflow data'!F4761</f>
        <v>50.479715660997797</v>
      </c>
      <c r="C4761" s="13">
        <f t="shared" si="152"/>
        <v>50.479715660997797</v>
      </c>
      <c r="F4761" s="16">
        <f>'[2]NP Inflow data'!C4761</f>
        <v>0</v>
      </c>
      <c r="G4761" s="16">
        <f t="shared" si="151"/>
        <v>-8.0984385200000002</v>
      </c>
    </row>
    <row r="4762" spans="1:7">
      <c r="A4762">
        <v>981.59</v>
      </c>
      <c r="B4762" s="19">
        <f>'[2]NP Inflow data'!F4762</f>
        <v>50.5200539815445</v>
      </c>
      <c r="C4762" s="13">
        <f t="shared" si="152"/>
        <v>50.5200539815445</v>
      </c>
      <c r="F4762" s="16">
        <f>'[2]NP Inflow data'!C4762</f>
        <v>0</v>
      </c>
      <c r="G4762" s="16">
        <f t="shared" si="151"/>
        <v>-8.0984385200000002</v>
      </c>
    </row>
    <row r="4763" spans="1:7">
      <c r="A4763">
        <v>981.6</v>
      </c>
      <c r="B4763" s="19">
        <f>'[2]NP Inflow data'!F4763</f>
        <v>50.5604063726337</v>
      </c>
      <c r="C4763" s="13">
        <f t="shared" si="152"/>
        <v>50.5604063726337</v>
      </c>
      <c r="F4763" s="16">
        <f>'[2]NP Inflow data'!C4763</f>
        <v>0</v>
      </c>
      <c r="G4763" s="16">
        <f t="shared" si="151"/>
        <v>-8.0984385200000002</v>
      </c>
    </row>
    <row r="4764" spans="1:7">
      <c r="A4764">
        <v>981.61</v>
      </c>
      <c r="B4764" s="19">
        <f>'[2]NP Inflow data'!F4764</f>
        <v>50.600772813127598</v>
      </c>
      <c r="C4764" s="13">
        <f t="shared" si="152"/>
        <v>50.600772813127598</v>
      </c>
      <c r="F4764" s="16">
        <f>'[2]NP Inflow data'!C4764</f>
        <v>0</v>
      </c>
      <c r="G4764" s="16">
        <f t="shared" si="151"/>
        <v>-8.0984385200000002</v>
      </c>
    </row>
    <row r="4765" spans="1:7">
      <c r="A4765">
        <v>981.62</v>
      </c>
      <c r="B4765" s="19">
        <f>'[2]NP Inflow data'!F4765</f>
        <v>50.641153281888499</v>
      </c>
      <c r="C4765" s="13">
        <f t="shared" si="152"/>
        <v>50.641153281888499</v>
      </c>
      <c r="F4765" s="16">
        <f>'[2]NP Inflow data'!C4765</f>
        <v>0</v>
      </c>
      <c r="G4765" s="16">
        <f t="shared" si="151"/>
        <v>-8.0984385200000002</v>
      </c>
    </row>
    <row r="4766" spans="1:7">
      <c r="A4766">
        <v>981.63</v>
      </c>
      <c r="B4766" s="19">
        <f>'[2]NP Inflow data'!F4766</f>
        <v>50.681547757778603</v>
      </c>
      <c r="C4766" s="13">
        <f t="shared" si="152"/>
        <v>50.681547757778603</v>
      </c>
      <c r="F4766" s="16">
        <f>'[2]NP Inflow data'!C4766</f>
        <v>0</v>
      </c>
      <c r="G4766" s="16">
        <f t="shared" ref="G4766:G4829" si="153">F4766-$F$3103</f>
        <v>-8.0984385200000002</v>
      </c>
    </row>
    <row r="4767" spans="1:7">
      <c r="A4767">
        <v>981.64</v>
      </c>
      <c r="B4767" s="19">
        <f>'[2]NP Inflow data'!F4767</f>
        <v>50.721956219660299</v>
      </c>
      <c r="C4767" s="13">
        <f t="shared" si="152"/>
        <v>50.721956219660299</v>
      </c>
      <c r="F4767" s="16">
        <f>'[2]NP Inflow data'!C4767</f>
        <v>0</v>
      </c>
      <c r="G4767" s="16">
        <f t="shared" si="153"/>
        <v>-8.0984385200000002</v>
      </c>
    </row>
    <row r="4768" spans="1:7">
      <c r="A4768">
        <v>981.65</v>
      </c>
      <c r="B4768" s="19">
        <f>'[2]NP Inflow data'!F4768</f>
        <v>50.762378646395803</v>
      </c>
      <c r="C4768" s="13">
        <f t="shared" si="152"/>
        <v>50.762378646395803</v>
      </c>
      <c r="F4768" s="16">
        <f>'[2]NP Inflow data'!C4768</f>
        <v>0</v>
      </c>
      <c r="G4768" s="16">
        <f t="shared" si="153"/>
        <v>-8.0984385200000002</v>
      </c>
    </row>
    <row r="4769" spans="1:7">
      <c r="A4769">
        <v>981.66</v>
      </c>
      <c r="B4769" s="19">
        <f>'[2]NP Inflow data'!F4769</f>
        <v>50.802815016847497</v>
      </c>
      <c r="C4769" s="13">
        <f t="shared" si="152"/>
        <v>50.802815016847497</v>
      </c>
      <c r="F4769" s="16">
        <f>'[2]NP Inflow data'!C4769</f>
        <v>0</v>
      </c>
      <c r="G4769" s="16">
        <f t="shared" si="153"/>
        <v>-8.0984385200000002</v>
      </c>
    </row>
    <row r="4770" spans="1:7">
      <c r="A4770">
        <v>981.67</v>
      </c>
      <c r="B4770" s="19">
        <f>'[2]NP Inflow data'!F4770</f>
        <v>50.843265309877502</v>
      </c>
      <c r="C4770" s="13">
        <f t="shared" si="152"/>
        <v>50.843265309877502</v>
      </c>
      <c r="F4770" s="16">
        <f>'[2]NP Inflow data'!C4770</f>
        <v>0</v>
      </c>
      <c r="G4770" s="16">
        <f t="shared" si="153"/>
        <v>-8.0984385200000002</v>
      </c>
    </row>
    <row r="4771" spans="1:7">
      <c r="A4771">
        <v>981.68</v>
      </c>
      <c r="B4771" s="19">
        <f>'[2]NP Inflow data'!F4771</f>
        <v>50.883729504348203</v>
      </c>
      <c r="C4771" s="13">
        <f t="shared" si="152"/>
        <v>50.883729504348203</v>
      </c>
      <c r="F4771" s="16">
        <f>'[2]NP Inflow data'!C4771</f>
        <v>0</v>
      </c>
      <c r="G4771" s="16">
        <f t="shared" si="153"/>
        <v>-8.0984385200000002</v>
      </c>
    </row>
    <row r="4772" spans="1:7">
      <c r="A4772">
        <v>981.69</v>
      </c>
      <c r="B4772" s="19">
        <f>'[2]NP Inflow data'!F4772</f>
        <v>50.924207579122402</v>
      </c>
      <c r="C4772" s="13">
        <f t="shared" si="152"/>
        <v>50.924207579122402</v>
      </c>
      <c r="F4772" s="16">
        <f>'[2]NP Inflow data'!C4772</f>
        <v>0</v>
      </c>
      <c r="G4772" s="16">
        <f t="shared" si="153"/>
        <v>-8.0984385200000002</v>
      </c>
    </row>
    <row r="4773" spans="1:7">
      <c r="A4773">
        <v>981.7</v>
      </c>
      <c r="B4773" s="19">
        <f>'[2]NP Inflow data'!F4773</f>
        <v>50.964699513061298</v>
      </c>
      <c r="C4773" s="13">
        <f t="shared" si="152"/>
        <v>50.964699513061298</v>
      </c>
      <c r="F4773" s="16">
        <f>'[2]NP Inflow data'!C4773</f>
        <v>0</v>
      </c>
      <c r="G4773" s="16">
        <f t="shared" si="153"/>
        <v>-8.0984385200000002</v>
      </c>
    </row>
    <row r="4774" spans="1:7">
      <c r="A4774">
        <v>981.71</v>
      </c>
      <c r="B4774" s="19">
        <f>'[2]NP Inflow data'!F4774</f>
        <v>51.005205285027799</v>
      </c>
      <c r="C4774" s="13">
        <f t="shared" si="152"/>
        <v>51.005205285027799</v>
      </c>
      <c r="F4774" s="16">
        <f>'[2]NP Inflow data'!C4774</f>
        <v>0</v>
      </c>
      <c r="G4774" s="16">
        <f t="shared" si="153"/>
        <v>-8.0984385200000002</v>
      </c>
    </row>
    <row r="4775" spans="1:7">
      <c r="A4775">
        <v>981.72</v>
      </c>
      <c r="B4775" s="19">
        <f>'[2]NP Inflow data'!F4775</f>
        <v>51.045724873884097</v>
      </c>
      <c r="C4775" s="13">
        <f t="shared" si="152"/>
        <v>51.045724873884097</v>
      </c>
      <c r="F4775" s="16">
        <f>'[2]NP Inflow data'!C4775</f>
        <v>0</v>
      </c>
      <c r="G4775" s="16">
        <f t="shared" si="153"/>
        <v>-8.0984385200000002</v>
      </c>
    </row>
    <row r="4776" spans="1:7">
      <c r="A4776">
        <v>981.73</v>
      </c>
      <c r="B4776" s="19">
        <f>'[2]NP Inflow data'!F4776</f>
        <v>51.086258258492499</v>
      </c>
      <c r="C4776" s="13">
        <f t="shared" si="152"/>
        <v>51.086258258492499</v>
      </c>
      <c r="F4776" s="16">
        <f>'[2]NP Inflow data'!C4776</f>
        <v>0</v>
      </c>
      <c r="G4776" s="16">
        <f t="shared" si="153"/>
        <v>-8.0984385200000002</v>
      </c>
    </row>
    <row r="4777" spans="1:7">
      <c r="A4777">
        <v>981.74</v>
      </c>
      <c r="B4777" s="19">
        <f>'[2]NP Inflow data'!F4777</f>
        <v>51.126805417715303</v>
      </c>
      <c r="C4777" s="13">
        <f t="shared" si="152"/>
        <v>51.126805417715303</v>
      </c>
      <c r="F4777" s="16">
        <f>'[2]NP Inflow data'!C4777</f>
        <v>0</v>
      </c>
      <c r="G4777" s="16">
        <f t="shared" si="153"/>
        <v>-8.0984385200000002</v>
      </c>
    </row>
    <row r="4778" spans="1:7">
      <c r="A4778">
        <v>981.75</v>
      </c>
      <c r="B4778" s="19">
        <f>'[2]NP Inflow data'!F4778</f>
        <v>51.167366330414701</v>
      </c>
      <c r="C4778" s="13">
        <f t="shared" si="152"/>
        <v>51.167366330414701</v>
      </c>
      <c r="F4778" s="16">
        <f>'[2]NP Inflow data'!C4778</f>
        <v>0</v>
      </c>
      <c r="G4778" s="16">
        <f t="shared" si="153"/>
        <v>-8.0984385200000002</v>
      </c>
    </row>
    <row r="4779" spans="1:7">
      <c r="A4779">
        <v>981.76</v>
      </c>
      <c r="B4779" s="19">
        <f>'[2]NP Inflow data'!F4779</f>
        <v>51.207940975453099</v>
      </c>
      <c r="C4779" s="13">
        <f t="shared" si="152"/>
        <v>51.207940975453099</v>
      </c>
      <c r="F4779" s="16">
        <f>'[2]NP Inflow data'!C4779</f>
        <v>0</v>
      </c>
      <c r="G4779" s="16">
        <f t="shared" si="153"/>
        <v>-8.0984385200000002</v>
      </c>
    </row>
    <row r="4780" spans="1:7">
      <c r="A4780">
        <v>981.77</v>
      </c>
      <c r="B4780" s="19">
        <f>'[2]NP Inflow data'!F4780</f>
        <v>51.248529331692801</v>
      </c>
      <c r="C4780" s="13">
        <f t="shared" si="152"/>
        <v>51.248529331692801</v>
      </c>
      <c r="F4780" s="16">
        <f>'[2]NP Inflow data'!C4780</f>
        <v>0</v>
      </c>
      <c r="G4780" s="16">
        <f t="shared" si="153"/>
        <v>-8.0984385200000002</v>
      </c>
    </row>
    <row r="4781" spans="1:7">
      <c r="A4781">
        <v>981.78</v>
      </c>
      <c r="B4781" s="19">
        <f>'[2]NP Inflow data'!F4781</f>
        <v>51.289131377996</v>
      </c>
      <c r="C4781" s="13">
        <f t="shared" si="152"/>
        <v>51.289131377996</v>
      </c>
      <c r="F4781" s="16">
        <f>'[2]NP Inflow data'!C4781</f>
        <v>0</v>
      </c>
      <c r="G4781" s="16">
        <f t="shared" si="153"/>
        <v>-8.0984385200000002</v>
      </c>
    </row>
    <row r="4782" spans="1:7">
      <c r="A4782">
        <v>981.79</v>
      </c>
      <c r="B4782" s="19">
        <f>'[2]NP Inflow data'!F4782</f>
        <v>51.329747093224903</v>
      </c>
      <c r="C4782" s="13">
        <f t="shared" si="152"/>
        <v>51.329747093224903</v>
      </c>
      <c r="F4782" s="16">
        <f>'[2]NP Inflow data'!C4782</f>
        <v>0</v>
      </c>
      <c r="G4782" s="16">
        <f t="shared" si="153"/>
        <v>-8.0984385200000002</v>
      </c>
    </row>
    <row r="4783" spans="1:7">
      <c r="A4783">
        <v>981.8</v>
      </c>
      <c r="B4783" s="19">
        <f>'[2]NP Inflow data'!F4783</f>
        <v>51.370376456241999</v>
      </c>
      <c r="C4783" s="13">
        <f t="shared" si="152"/>
        <v>51.370376456241999</v>
      </c>
      <c r="F4783" s="16">
        <f>'[2]NP Inflow data'!C4783</f>
        <v>0</v>
      </c>
      <c r="G4783" s="16">
        <f t="shared" si="153"/>
        <v>-8.0984385200000002</v>
      </c>
    </row>
    <row r="4784" spans="1:7">
      <c r="A4784">
        <v>981.81</v>
      </c>
      <c r="B4784" s="19">
        <f>'[2]NP Inflow data'!F4784</f>
        <v>51.411019445909403</v>
      </c>
      <c r="C4784" s="13">
        <f t="shared" si="152"/>
        <v>51.411019445909403</v>
      </c>
      <c r="F4784" s="16">
        <f>'[2]NP Inflow data'!C4784</f>
        <v>0</v>
      </c>
      <c r="G4784" s="16">
        <f t="shared" si="153"/>
        <v>-8.0984385200000002</v>
      </c>
    </row>
    <row r="4785" spans="1:7">
      <c r="A4785">
        <v>981.82</v>
      </c>
      <c r="B4785" s="19">
        <f>'[2]NP Inflow data'!F4785</f>
        <v>51.451676041090003</v>
      </c>
      <c r="C4785" s="13">
        <f t="shared" si="152"/>
        <v>51.451676041090003</v>
      </c>
      <c r="F4785" s="16">
        <f>'[2]NP Inflow data'!C4785</f>
        <v>0</v>
      </c>
      <c r="G4785" s="16">
        <f t="shared" si="153"/>
        <v>-8.0984385200000002</v>
      </c>
    </row>
    <row r="4786" spans="1:7">
      <c r="A4786">
        <v>981.83</v>
      </c>
      <c r="B4786" s="19">
        <f>'[2]NP Inflow data'!F4786</f>
        <v>51.492346220644997</v>
      </c>
      <c r="C4786" s="13">
        <f t="shared" si="152"/>
        <v>51.492346220644997</v>
      </c>
      <c r="F4786" s="16">
        <f>'[2]NP Inflow data'!C4786</f>
        <v>0</v>
      </c>
      <c r="G4786" s="16">
        <f t="shared" si="153"/>
        <v>-8.0984385200000002</v>
      </c>
    </row>
    <row r="4787" spans="1:7">
      <c r="A4787">
        <v>981.84</v>
      </c>
      <c r="B4787" s="19">
        <f>'[2]NP Inflow data'!F4787</f>
        <v>51.533029963437301</v>
      </c>
      <c r="C4787" s="13">
        <f t="shared" si="152"/>
        <v>51.533029963437301</v>
      </c>
      <c r="F4787" s="16">
        <f>'[2]NP Inflow data'!C4787</f>
        <v>0</v>
      </c>
      <c r="G4787" s="16">
        <f t="shared" si="153"/>
        <v>-8.0984385200000002</v>
      </c>
    </row>
    <row r="4788" spans="1:7">
      <c r="A4788">
        <v>981.85</v>
      </c>
      <c r="B4788" s="19">
        <f>'[2]NP Inflow data'!F4788</f>
        <v>51.573727248329</v>
      </c>
      <c r="C4788" s="13">
        <f t="shared" si="152"/>
        <v>51.573727248329</v>
      </c>
      <c r="F4788" s="16">
        <f>'[2]NP Inflow data'!C4788</f>
        <v>0</v>
      </c>
      <c r="G4788" s="16">
        <f t="shared" si="153"/>
        <v>-8.0984385200000002</v>
      </c>
    </row>
    <row r="4789" spans="1:7">
      <c r="A4789">
        <v>981.86</v>
      </c>
      <c r="B4789" s="19">
        <f>'[2]NP Inflow data'!F4789</f>
        <v>51.6144380541826</v>
      </c>
      <c r="C4789" s="13">
        <f t="shared" si="152"/>
        <v>51.6144380541826</v>
      </c>
      <c r="F4789" s="16">
        <f>'[2]NP Inflow data'!C4789</f>
        <v>0</v>
      </c>
      <c r="G4789" s="16">
        <f t="shared" si="153"/>
        <v>-8.0984385200000002</v>
      </c>
    </row>
    <row r="4790" spans="1:7">
      <c r="A4790">
        <v>981.87</v>
      </c>
      <c r="B4790" s="19">
        <f>'[2]NP Inflow data'!F4790</f>
        <v>51.655162359860199</v>
      </c>
      <c r="C4790" s="13">
        <f t="shared" si="152"/>
        <v>51.655162359860199</v>
      </c>
      <c r="F4790" s="16">
        <f>'[2]NP Inflow data'!C4790</f>
        <v>0</v>
      </c>
      <c r="G4790" s="16">
        <f t="shared" si="153"/>
        <v>-8.0984385200000002</v>
      </c>
    </row>
    <row r="4791" spans="1:7">
      <c r="A4791">
        <v>981.88</v>
      </c>
      <c r="B4791" s="19">
        <f>'[2]NP Inflow data'!F4791</f>
        <v>51.695900144224197</v>
      </c>
      <c r="C4791" s="13">
        <f t="shared" si="152"/>
        <v>51.695900144224197</v>
      </c>
      <c r="F4791" s="16">
        <f>'[2]NP Inflow data'!C4791</f>
        <v>0</v>
      </c>
      <c r="G4791" s="16">
        <f t="shared" si="153"/>
        <v>-8.0984385200000002</v>
      </c>
    </row>
    <row r="4792" spans="1:7">
      <c r="A4792">
        <v>981.89</v>
      </c>
      <c r="B4792" s="19">
        <f>'[2]NP Inflow data'!F4792</f>
        <v>51.736651386136899</v>
      </c>
      <c r="C4792" s="13">
        <f t="shared" si="152"/>
        <v>51.736651386136899</v>
      </c>
      <c r="F4792" s="16">
        <f>'[2]NP Inflow data'!C4792</f>
        <v>0</v>
      </c>
      <c r="G4792" s="16">
        <f t="shared" si="153"/>
        <v>-8.0984385200000002</v>
      </c>
    </row>
    <row r="4793" spans="1:7">
      <c r="A4793">
        <v>981.9</v>
      </c>
      <c r="B4793" s="19">
        <f>'[2]NP Inflow data'!F4793</f>
        <v>51.777416064460397</v>
      </c>
      <c r="C4793" s="13">
        <f t="shared" si="152"/>
        <v>51.777416064460397</v>
      </c>
      <c r="F4793" s="16">
        <f>'[2]NP Inflow data'!C4793</f>
        <v>0</v>
      </c>
      <c r="G4793" s="16">
        <f t="shared" si="153"/>
        <v>-8.0984385200000002</v>
      </c>
    </row>
    <row r="4794" spans="1:7">
      <c r="A4794">
        <v>981.91</v>
      </c>
      <c r="B4794" s="19">
        <f>'[2]NP Inflow data'!F4794</f>
        <v>51.818194158057203</v>
      </c>
      <c r="C4794" s="13">
        <f t="shared" si="152"/>
        <v>51.818194158057203</v>
      </c>
      <c r="F4794" s="16">
        <f>'[2]NP Inflow data'!C4794</f>
        <v>0</v>
      </c>
      <c r="G4794" s="16">
        <f t="shared" si="153"/>
        <v>-8.0984385200000002</v>
      </c>
    </row>
    <row r="4795" spans="1:7">
      <c r="A4795">
        <v>981.92</v>
      </c>
      <c r="B4795" s="19">
        <f>'[2]NP Inflow data'!F4795</f>
        <v>51.858985645789502</v>
      </c>
      <c r="C4795" s="13">
        <f t="shared" si="152"/>
        <v>51.858985645789502</v>
      </c>
      <c r="F4795" s="16">
        <f>'[2]NP Inflow data'!C4795</f>
        <v>0</v>
      </c>
      <c r="G4795" s="16">
        <f t="shared" si="153"/>
        <v>-8.0984385200000002</v>
      </c>
    </row>
    <row r="4796" spans="1:7">
      <c r="A4796">
        <v>981.93</v>
      </c>
      <c r="B4796" s="19">
        <f>'[2]NP Inflow data'!F4796</f>
        <v>51.899790506519501</v>
      </c>
      <c r="C4796" s="13">
        <f t="shared" si="152"/>
        <v>51.899790506519501</v>
      </c>
      <c r="F4796" s="16">
        <f>'[2]NP Inflow data'!C4796</f>
        <v>0</v>
      </c>
      <c r="G4796" s="16">
        <f t="shared" si="153"/>
        <v>-8.0984385200000002</v>
      </c>
    </row>
    <row r="4797" spans="1:7">
      <c r="A4797">
        <v>981.94</v>
      </c>
      <c r="B4797" s="19">
        <f>'[2]NP Inflow data'!F4797</f>
        <v>51.940608719110102</v>
      </c>
      <c r="C4797" s="13">
        <f t="shared" si="152"/>
        <v>51.940608719110102</v>
      </c>
      <c r="F4797" s="16">
        <f>'[2]NP Inflow data'!C4797</f>
        <v>0</v>
      </c>
      <c r="G4797" s="16">
        <f t="shared" si="153"/>
        <v>-8.0984385200000002</v>
      </c>
    </row>
    <row r="4798" spans="1:7">
      <c r="A4798">
        <v>981.95</v>
      </c>
      <c r="B4798" s="19">
        <f>'[2]NP Inflow data'!F4798</f>
        <v>51.981440262422602</v>
      </c>
      <c r="C4798" s="13">
        <f t="shared" si="152"/>
        <v>51.981440262422602</v>
      </c>
      <c r="F4798" s="16">
        <f>'[2]NP Inflow data'!C4798</f>
        <v>0</v>
      </c>
      <c r="G4798" s="16">
        <f t="shared" si="153"/>
        <v>-8.0984385200000002</v>
      </c>
    </row>
    <row r="4799" spans="1:7">
      <c r="A4799">
        <v>981.96</v>
      </c>
      <c r="B4799" s="19">
        <f>'[2]NP Inflow data'!F4799</f>
        <v>52.022285115319697</v>
      </c>
      <c r="C4799" s="13">
        <f t="shared" si="152"/>
        <v>52.022285115319697</v>
      </c>
      <c r="F4799" s="16">
        <f>'[2]NP Inflow data'!C4799</f>
        <v>0</v>
      </c>
      <c r="G4799" s="16">
        <f t="shared" si="153"/>
        <v>-8.0984385200000002</v>
      </c>
    </row>
    <row r="4800" spans="1:7">
      <c r="A4800">
        <v>981.97</v>
      </c>
      <c r="B4800" s="19">
        <f>'[2]NP Inflow data'!F4800</f>
        <v>52.0631432566637</v>
      </c>
      <c r="C4800" s="13">
        <f t="shared" si="152"/>
        <v>52.0631432566637</v>
      </c>
      <c r="F4800" s="16">
        <f>'[2]NP Inflow data'!C4800</f>
        <v>0</v>
      </c>
      <c r="G4800" s="16">
        <f t="shared" si="153"/>
        <v>-8.0984385200000002</v>
      </c>
    </row>
    <row r="4801" spans="1:7">
      <c r="A4801">
        <v>981.98</v>
      </c>
      <c r="B4801" s="19">
        <f>'[2]NP Inflow data'!F4801</f>
        <v>52.104014665316903</v>
      </c>
      <c r="C4801" s="13">
        <f t="shared" si="152"/>
        <v>52.104014665316903</v>
      </c>
      <c r="F4801" s="16">
        <f>'[2]NP Inflow data'!C4801</f>
        <v>0</v>
      </c>
      <c r="G4801" s="16">
        <f t="shared" si="153"/>
        <v>-8.0984385200000002</v>
      </c>
    </row>
    <row r="4802" spans="1:7">
      <c r="A4802">
        <v>981.99</v>
      </c>
      <c r="B4802" s="19">
        <f>'[2]NP Inflow data'!F4802</f>
        <v>52.144899320141597</v>
      </c>
      <c r="C4802" s="13">
        <f t="shared" si="152"/>
        <v>52.144899320141597</v>
      </c>
      <c r="F4802" s="16">
        <f>'[2]NP Inflow data'!C4802</f>
        <v>0</v>
      </c>
      <c r="G4802" s="16">
        <f t="shared" si="153"/>
        <v>-8.0984385200000002</v>
      </c>
    </row>
    <row r="4803" spans="1:7">
      <c r="A4803">
        <v>982</v>
      </c>
      <c r="B4803" s="19">
        <f>'[2]NP Inflow data'!F4803</f>
        <v>52.185797200000003</v>
      </c>
      <c r="C4803" s="13">
        <f t="shared" si="152"/>
        <v>52.185797200000003</v>
      </c>
      <c r="F4803" s="16">
        <f>'[2]NP Inflow data'!C4803</f>
        <v>0</v>
      </c>
      <c r="G4803" s="16">
        <f t="shared" si="153"/>
        <v>-8.0984385200000002</v>
      </c>
    </row>
    <row r="4804" spans="1:7">
      <c r="A4804">
        <v>982.01</v>
      </c>
      <c r="B4804" s="19">
        <f>'[2]NP Inflow data'!F4804</f>
        <v>52.226708302226001</v>
      </c>
      <c r="C4804" s="13">
        <f t="shared" si="152"/>
        <v>52.226708302226001</v>
      </c>
      <c r="F4804" s="16">
        <f>'[2]NP Inflow data'!C4804</f>
        <v>0</v>
      </c>
      <c r="G4804" s="16">
        <f t="shared" si="153"/>
        <v>-8.0984385200000002</v>
      </c>
    </row>
    <row r="4805" spans="1:7">
      <c r="A4805">
        <v>982.02</v>
      </c>
      <c r="B4805" s="19">
        <f>'[2]NP Inflow data'!F4805</f>
        <v>52.267632698039598</v>
      </c>
      <c r="C4805" s="13">
        <f t="shared" si="152"/>
        <v>52.267632698039598</v>
      </c>
      <c r="F4805" s="16">
        <f>'[2]NP Inflow data'!C4805</f>
        <v>0</v>
      </c>
      <c r="G4805" s="16">
        <f t="shared" si="153"/>
        <v>-8.0984385200000002</v>
      </c>
    </row>
    <row r="4806" spans="1:7">
      <c r="A4806">
        <v>982.03</v>
      </c>
      <c r="B4806" s="19">
        <f>'[2]NP Inflow data'!F4806</f>
        <v>52.308570477132101</v>
      </c>
      <c r="C4806" s="13">
        <f t="shared" ref="C4806:C4869" si="154">B4806-$B$24</f>
        <v>52.308570477132101</v>
      </c>
      <c r="F4806" s="16">
        <f>'[2]NP Inflow data'!C4806</f>
        <v>0</v>
      </c>
      <c r="G4806" s="16">
        <f t="shared" si="153"/>
        <v>-8.0984385200000002</v>
      </c>
    </row>
    <row r="4807" spans="1:7">
      <c r="A4807">
        <v>982.04</v>
      </c>
      <c r="B4807" s="19">
        <f>'[2]NP Inflow data'!F4807</f>
        <v>52.349521729194997</v>
      </c>
      <c r="C4807" s="13">
        <f t="shared" si="154"/>
        <v>52.349521729194997</v>
      </c>
      <c r="F4807" s="16">
        <f>'[2]NP Inflow data'!C4807</f>
        <v>0</v>
      </c>
      <c r="G4807" s="16">
        <f t="shared" si="153"/>
        <v>-8.0984385200000002</v>
      </c>
    </row>
    <row r="4808" spans="1:7">
      <c r="A4808">
        <v>982.05</v>
      </c>
      <c r="B4808" s="19">
        <f>'[2]NP Inflow data'!F4808</f>
        <v>52.390486543919899</v>
      </c>
      <c r="C4808" s="13">
        <f t="shared" si="154"/>
        <v>52.390486543919899</v>
      </c>
      <c r="F4808" s="16">
        <f>'[2]NP Inflow data'!C4808</f>
        <v>0</v>
      </c>
      <c r="G4808" s="16">
        <f t="shared" si="153"/>
        <v>-8.0984385200000002</v>
      </c>
    </row>
    <row r="4809" spans="1:7">
      <c r="A4809">
        <v>982.06</v>
      </c>
      <c r="B4809" s="19">
        <f>'[2]NP Inflow data'!F4809</f>
        <v>52.431465010997997</v>
      </c>
      <c r="C4809" s="13">
        <f t="shared" si="154"/>
        <v>52.431465010997997</v>
      </c>
      <c r="F4809" s="16">
        <f>'[2]NP Inflow data'!C4809</f>
        <v>0</v>
      </c>
      <c r="G4809" s="16">
        <f t="shared" si="153"/>
        <v>-8.0984385200000002</v>
      </c>
    </row>
    <row r="4810" spans="1:7">
      <c r="A4810">
        <v>982.07</v>
      </c>
      <c r="B4810" s="19">
        <f>'[2]NP Inflow data'!F4810</f>
        <v>52.472457220121498</v>
      </c>
      <c r="C4810" s="13">
        <f t="shared" si="154"/>
        <v>52.472457220121498</v>
      </c>
      <c r="F4810" s="16">
        <f>'[2]NP Inflow data'!C4810</f>
        <v>0</v>
      </c>
      <c r="G4810" s="16">
        <f t="shared" si="153"/>
        <v>-8.0984385200000002</v>
      </c>
    </row>
    <row r="4811" spans="1:7">
      <c r="A4811">
        <v>982.08</v>
      </c>
      <c r="B4811" s="19">
        <f>'[2]NP Inflow data'!F4811</f>
        <v>52.513463260980799</v>
      </c>
      <c r="C4811" s="13">
        <f t="shared" si="154"/>
        <v>52.513463260980799</v>
      </c>
      <c r="F4811" s="16">
        <f>'[2]NP Inflow data'!C4811</f>
        <v>0</v>
      </c>
      <c r="G4811" s="16">
        <f t="shared" si="153"/>
        <v>-8.0984385200000002</v>
      </c>
    </row>
    <row r="4812" spans="1:7">
      <c r="A4812">
        <v>982.09</v>
      </c>
      <c r="B4812" s="19">
        <f>'[2]NP Inflow data'!F4812</f>
        <v>52.554483223267802</v>
      </c>
      <c r="C4812" s="13">
        <f t="shared" si="154"/>
        <v>52.554483223267802</v>
      </c>
      <c r="F4812" s="16">
        <f>'[2]NP Inflow data'!C4812</f>
        <v>0</v>
      </c>
      <c r="G4812" s="16">
        <f t="shared" si="153"/>
        <v>-8.0984385200000002</v>
      </c>
    </row>
    <row r="4813" spans="1:7">
      <c r="A4813">
        <v>982.1</v>
      </c>
      <c r="B4813" s="19">
        <f>'[2]NP Inflow data'!F4813</f>
        <v>52.595517196674002</v>
      </c>
      <c r="C4813" s="13">
        <f t="shared" si="154"/>
        <v>52.595517196674002</v>
      </c>
      <c r="F4813" s="16">
        <f>'[2]NP Inflow data'!C4813</f>
        <v>0</v>
      </c>
      <c r="G4813" s="16">
        <f t="shared" si="153"/>
        <v>-8.0984385200000002</v>
      </c>
    </row>
    <row r="4814" spans="1:7">
      <c r="A4814">
        <v>982.11</v>
      </c>
      <c r="B4814" s="19">
        <f>'[2]NP Inflow data'!F4814</f>
        <v>52.636565270890898</v>
      </c>
      <c r="C4814" s="13">
        <f t="shared" si="154"/>
        <v>52.636565270890898</v>
      </c>
      <c r="F4814" s="16">
        <f>'[2]NP Inflow data'!C4814</f>
        <v>0</v>
      </c>
      <c r="G4814" s="16">
        <f t="shared" si="153"/>
        <v>-8.0984385200000002</v>
      </c>
    </row>
    <row r="4815" spans="1:7">
      <c r="A4815">
        <v>982.12</v>
      </c>
      <c r="B4815" s="19">
        <f>'[2]NP Inflow data'!F4815</f>
        <v>52.677627535609901</v>
      </c>
      <c r="C4815" s="13">
        <f t="shared" si="154"/>
        <v>52.677627535609901</v>
      </c>
      <c r="F4815" s="16">
        <f>'[2]NP Inflow data'!C4815</f>
        <v>0</v>
      </c>
      <c r="G4815" s="16">
        <f t="shared" si="153"/>
        <v>-8.0984385200000002</v>
      </c>
    </row>
    <row r="4816" spans="1:7">
      <c r="A4816">
        <v>982.13</v>
      </c>
      <c r="B4816" s="19">
        <f>'[2]NP Inflow data'!F4816</f>
        <v>52.7187040805224</v>
      </c>
      <c r="C4816" s="13">
        <f t="shared" si="154"/>
        <v>52.7187040805224</v>
      </c>
      <c r="F4816" s="16">
        <f>'[2]NP Inflow data'!C4816</f>
        <v>0</v>
      </c>
      <c r="G4816" s="16">
        <f t="shared" si="153"/>
        <v>-8.0984385200000002</v>
      </c>
    </row>
    <row r="4817" spans="1:7">
      <c r="A4817">
        <v>982.14</v>
      </c>
      <c r="B4817" s="19">
        <f>'[2]NP Inflow data'!F4817</f>
        <v>52.75979499532</v>
      </c>
      <c r="C4817" s="13">
        <f t="shared" si="154"/>
        <v>52.75979499532</v>
      </c>
      <c r="F4817" s="16">
        <f>'[2]NP Inflow data'!C4817</f>
        <v>0</v>
      </c>
      <c r="G4817" s="16">
        <f t="shared" si="153"/>
        <v>-8.0984385200000002</v>
      </c>
    </row>
    <row r="4818" spans="1:7">
      <c r="A4818">
        <v>982.15</v>
      </c>
      <c r="B4818" s="19">
        <f>'[2]NP Inflow data'!F4818</f>
        <v>52.800900369694098</v>
      </c>
      <c r="C4818" s="13">
        <f t="shared" si="154"/>
        <v>52.800900369694098</v>
      </c>
      <c r="F4818" s="16">
        <f>'[2]NP Inflow data'!C4818</f>
        <v>0</v>
      </c>
      <c r="G4818" s="16">
        <f t="shared" si="153"/>
        <v>-8.0984385200000002</v>
      </c>
    </row>
    <row r="4819" spans="1:7">
      <c r="A4819">
        <v>982.16</v>
      </c>
      <c r="B4819" s="19">
        <f>'[2]NP Inflow data'!F4819</f>
        <v>52.842020293336198</v>
      </c>
      <c r="C4819" s="13">
        <f t="shared" si="154"/>
        <v>52.842020293336198</v>
      </c>
      <c r="F4819" s="16">
        <f>'[2]NP Inflow data'!C4819</f>
        <v>0</v>
      </c>
      <c r="G4819" s="16">
        <f t="shared" si="153"/>
        <v>-8.0984385200000002</v>
      </c>
    </row>
    <row r="4820" spans="1:7">
      <c r="A4820">
        <v>982.17</v>
      </c>
      <c r="B4820" s="19">
        <f>'[2]NP Inflow data'!F4820</f>
        <v>52.883154855937697</v>
      </c>
      <c r="C4820" s="13">
        <f t="shared" si="154"/>
        <v>52.883154855937697</v>
      </c>
      <c r="F4820" s="16">
        <f>'[2]NP Inflow data'!C4820</f>
        <v>0</v>
      </c>
      <c r="G4820" s="16">
        <f t="shared" si="153"/>
        <v>-8.0984385200000002</v>
      </c>
    </row>
    <row r="4821" spans="1:7">
      <c r="A4821">
        <v>982.18</v>
      </c>
      <c r="B4821" s="19">
        <f>'[2]NP Inflow data'!F4821</f>
        <v>52.924304147190099</v>
      </c>
      <c r="C4821" s="13">
        <f t="shared" si="154"/>
        <v>52.924304147190099</v>
      </c>
      <c r="F4821" s="16">
        <f>'[2]NP Inflow data'!C4821</f>
        <v>0</v>
      </c>
      <c r="G4821" s="16">
        <f t="shared" si="153"/>
        <v>-8.0984385200000002</v>
      </c>
    </row>
    <row r="4822" spans="1:7">
      <c r="A4822">
        <v>982.19</v>
      </c>
      <c r="B4822" s="19">
        <f>'[2]NP Inflow data'!F4822</f>
        <v>52.965468256785201</v>
      </c>
      <c r="C4822" s="13">
        <f t="shared" si="154"/>
        <v>52.965468256785201</v>
      </c>
      <c r="F4822" s="16">
        <f>'[2]NP Inflow data'!C4822</f>
        <v>0</v>
      </c>
      <c r="G4822" s="16">
        <f t="shared" si="153"/>
        <v>-8.0984385200000002</v>
      </c>
    </row>
    <row r="4823" spans="1:7">
      <c r="A4823">
        <v>982.2</v>
      </c>
      <c r="B4823" s="19">
        <f>'[2]NP Inflow data'!F4823</f>
        <v>53.006647274413801</v>
      </c>
      <c r="C4823" s="13">
        <f t="shared" si="154"/>
        <v>53.006647274413801</v>
      </c>
      <c r="F4823" s="16">
        <f>'[2]NP Inflow data'!C4823</f>
        <v>0</v>
      </c>
      <c r="G4823" s="16">
        <f t="shared" si="153"/>
        <v>-8.0984385200000002</v>
      </c>
    </row>
    <row r="4824" spans="1:7">
      <c r="A4824">
        <v>982.21</v>
      </c>
      <c r="B4824" s="19">
        <f>'[2]NP Inflow data'!F4824</f>
        <v>53.047841289767597</v>
      </c>
      <c r="C4824" s="13">
        <f t="shared" si="154"/>
        <v>53.047841289767597</v>
      </c>
      <c r="F4824" s="16">
        <f>'[2]NP Inflow data'!C4824</f>
        <v>0</v>
      </c>
      <c r="G4824" s="16">
        <f t="shared" si="153"/>
        <v>-8.0984385200000002</v>
      </c>
    </row>
    <row r="4825" spans="1:7">
      <c r="A4825">
        <v>982.22</v>
      </c>
      <c r="B4825" s="19">
        <f>'[2]NP Inflow data'!F4825</f>
        <v>53.089050392538098</v>
      </c>
      <c r="C4825" s="13">
        <f t="shared" si="154"/>
        <v>53.089050392538098</v>
      </c>
      <c r="F4825" s="16">
        <f>'[2]NP Inflow data'!C4825</f>
        <v>0</v>
      </c>
      <c r="G4825" s="16">
        <f t="shared" si="153"/>
        <v>-8.0984385200000002</v>
      </c>
    </row>
    <row r="4826" spans="1:7">
      <c r="A4826">
        <v>982.23</v>
      </c>
      <c r="B4826" s="19">
        <f>'[2]NP Inflow data'!F4826</f>
        <v>53.130274672416803</v>
      </c>
      <c r="C4826" s="13">
        <f t="shared" si="154"/>
        <v>53.130274672416803</v>
      </c>
      <c r="F4826" s="16">
        <f>'[2]NP Inflow data'!C4826</f>
        <v>0</v>
      </c>
      <c r="G4826" s="16">
        <f t="shared" si="153"/>
        <v>-8.0984385200000002</v>
      </c>
    </row>
    <row r="4827" spans="1:7">
      <c r="A4827">
        <v>982.24</v>
      </c>
      <c r="B4827" s="19">
        <f>'[2]NP Inflow data'!F4827</f>
        <v>53.171514219095101</v>
      </c>
      <c r="C4827" s="13">
        <f t="shared" si="154"/>
        <v>53.171514219095101</v>
      </c>
      <c r="F4827" s="16">
        <f>'[2]NP Inflow data'!C4827</f>
        <v>0</v>
      </c>
      <c r="G4827" s="16">
        <f t="shared" si="153"/>
        <v>-8.0984385200000002</v>
      </c>
    </row>
    <row r="4828" spans="1:7">
      <c r="A4828">
        <v>982.25</v>
      </c>
      <c r="B4828" s="19">
        <f>'[2]NP Inflow data'!F4828</f>
        <v>53.212769122264604</v>
      </c>
      <c r="C4828" s="13">
        <f t="shared" si="154"/>
        <v>53.212769122264604</v>
      </c>
      <c r="F4828" s="16">
        <f>'[2]NP Inflow data'!C4828</f>
        <v>0</v>
      </c>
      <c r="G4828" s="16">
        <f t="shared" si="153"/>
        <v>-8.0984385200000002</v>
      </c>
    </row>
    <row r="4829" spans="1:7">
      <c r="A4829">
        <v>982.26</v>
      </c>
      <c r="B4829" s="19">
        <f>'[2]NP Inflow data'!F4829</f>
        <v>53.254039471616601</v>
      </c>
      <c r="C4829" s="13">
        <f t="shared" si="154"/>
        <v>53.254039471616601</v>
      </c>
      <c r="F4829" s="16">
        <f>'[2]NP Inflow data'!C4829</f>
        <v>0</v>
      </c>
      <c r="G4829" s="16">
        <f t="shared" si="153"/>
        <v>-8.0984385200000002</v>
      </c>
    </row>
    <row r="4830" spans="1:7">
      <c r="A4830">
        <v>982.27</v>
      </c>
      <c r="B4830" s="19">
        <f>'[2]NP Inflow data'!F4830</f>
        <v>53.295325356842703</v>
      </c>
      <c r="C4830" s="13">
        <f t="shared" si="154"/>
        <v>53.295325356842703</v>
      </c>
      <c r="F4830" s="16">
        <f>'[2]NP Inflow data'!C4830</f>
        <v>0</v>
      </c>
      <c r="G4830" s="16">
        <f t="shared" ref="G4830:G4893" si="155">F4830-$F$3103</f>
        <v>-8.0984385200000002</v>
      </c>
    </row>
    <row r="4831" spans="1:7">
      <c r="A4831">
        <v>982.28</v>
      </c>
      <c r="B4831" s="19">
        <f>'[2]NP Inflow data'!F4831</f>
        <v>53.336626867634202</v>
      </c>
      <c r="C4831" s="13">
        <f t="shared" si="154"/>
        <v>53.336626867634202</v>
      </c>
      <c r="F4831" s="16">
        <f>'[2]NP Inflow data'!C4831</f>
        <v>0</v>
      </c>
      <c r="G4831" s="16">
        <f t="shared" si="155"/>
        <v>-8.0984385200000002</v>
      </c>
    </row>
    <row r="4832" spans="1:7">
      <c r="A4832">
        <v>982.29</v>
      </c>
      <c r="B4832" s="19">
        <f>'[2]NP Inflow data'!F4832</f>
        <v>53.3779440936827</v>
      </c>
      <c r="C4832" s="13">
        <f t="shared" si="154"/>
        <v>53.3779440936827</v>
      </c>
      <c r="F4832" s="16">
        <f>'[2]NP Inflow data'!C4832</f>
        <v>0</v>
      </c>
      <c r="G4832" s="16">
        <f t="shared" si="155"/>
        <v>-8.0984385200000002</v>
      </c>
    </row>
    <row r="4833" spans="1:7">
      <c r="A4833">
        <v>982.3</v>
      </c>
      <c r="B4833" s="19">
        <f>'[2]NP Inflow data'!F4833</f>
        <v>53.419277124679702</v>
      </c>
      <c r="C4833" s="13">
        <f t="shared" si="154"/>
        <v>53.419277124679702</v>
      </c>
      <c r="F4833" s="16">
        <f>'[2]NP Inflow data'!C4833</f>
        <v>0</v>
      </c>
      <c r="G4833" s="16">
        <f t="shared" si="155"/>
        <v>-8.0984385200000002</v>
      </c>
    </row>
    <row r="4834" spans="1:7">
      <c r="A4834">
        <v>982.31</v>
      </c>
      <c r="B4834" s="19">
        <f>'[2]NP Inflow data'!F4834</f>
        <v>53.460626050316499</v>
      </c>
      <c r="C4834" s="13">
        <f t="shared" si="154"/>
        <v>53.460626050316499</v>
      </c>
      <c r="F4834" s="16">
        <f>'[2]NP Inflow data'!C4834</f>
        <v>0</v>
      </c>
      <c r="G4834" s="16">
        <f t="shared" si="155"/>
        <v>-8.0984385200000002</v>
      </c>
    </row>
    <row r="4835" spans="1:7">
      <c r="A4835">
        <v>982.32</v>
      </c>
      <c r="B4835" s="19">
        <f>'[2]NP Inflow data'!F4835</f>
        <v>53.501990960285099</v>
      </c>
      <c r="C4835" s="13">
        <f t="shared" si="154"/>
        <v>53.501990960285099</v>
      </c>
      <c r="F4835" s="16">
        <f>'[2]NP Inflow data'!C4835</f>
        <v>0</v>
      </c>
      <c r="G4835" s="16">
        <f t="shared" si="155"/>
        <v>-8.0984385200000002</v>
      </c>
    </row>
    <row r="4836" spans="1:7">
      <c r="A4836">
        <v>982.33</v>
      </c>
      <c r="B4836" s="19">
        <f>'[2]NP Inflow data'!F4836</f>
        <v>53.543371944275997</v>
      </c>
      <c r="C4836" s="13">
        <f t="shared" si="154"/>
        <v>53.543371944275997</v>
      </c>
      <c r="F4836" s="16">
        <f>'[2]NP Inflow data'!C4836</f>
        <v>0</v>
      </c>
      <c r="G4836" s="16">
        <f t="shared" si="155"/>
        <v>-8.0984385200000002</v>
      </c>
    </row>
    <row r="4837" spans="1:7">
      <c r="A4837">
        <v>982.34</v>
      </c>
      <c r="B4837" s="19">
        <f>'[2]NP Inflow data'!F4837</f>
        <v>53.584769091981201</v>
      </c>
      <c r="C4837" s="13">
        <f t="shared" si="154"/>
        <v>53.584769091981201</v>
      </c>
      <c r="F4837" s="16">
        <f>'[2]NP Inflow data'!C4837</f>
        <v>0</v>
      </c>
      <c r="G4837" s="16">
        <f t="shared" si="155"/>
        <v>-8.0984385200000002</v>
      </c>
    </row>
    <row r="4838" spans="1:7">
      <c r="A4838">
        <v>982.35</v>
      </c>
      <c r="B4838" s="19">
        <f>'[2]NP Inflow data'!F4838</f>
        <v>53.626182493092102</v>
      </c>
      <c r="C4838" s="13">
        <f t="shared" si="154"/>
        <v>53.626182493092102</v>
      </c>
      <c r="F4838" s="16">
        <f>'[2]NP Inflow data'!C4838</f>
        <v>0</v>
      </c>
      <c r="G4838" s="16">
        <f t="shared" si="155"/>
        <v>-8.0984385200000002</v>
      </c>
    </row>
    <row r="4839" spans="1:7">
      <c r="A4839">
        <v>982.36</v>
      </c>
      <c r="B4839" s="19">
        <f>'[2]NP Inflow data'!F4839</f>
        <v>53.667612237300197</v>
      </c>
      <c r="C4839" s="13">
        <f t="shared" si="154"/>
        <v>53.667612237300197</v>
      </c>
      <c r="F4839" s="16">
        <f>'[2]NP Inflow data'!C4839</f>
        <v>0</v>
      </c>
      <c r="G4839" s="16">
        <f t="shared" si="155"/>
        <v>-8.0984385200000002</v>
      </c>
    </row>
    <row r="4840" spans="1:7">
      <c r="A4840">
        <v>982.37</v>
      </c>
      <c r="B4840" s="19">
        <f>'[2]NP Inflow data'!F4840</f>
        <v>53.709058414296898</v>
      </c>
      <c r="C4840" s="13">
        <f t="shared" si="154"/>
        <v>53.709058414296898</v>
      </c>
      <c r="F4840" s="16">
        <f>'[2]NP Inflow data'!C4840</f>
        <v>0</v>
      </c>
      <c r="G4840" s="16">
        <f t="shared" si="155"/>
        <v>-8.0984385200000002</v>
      </c>
    </row>
    <row r="4841" spans="1:7">
      <c r="A4841">
        <v>982.38</v>
      </c>
      <c r="B4841" s="19">
        <f>'[2]NP Inflow data'!F4841</f>
        <v>53.750521113773701</v>
      </c>
      <c r="C4841" s="13">
        <f t="shared" si="154"/>
        <v>53.750521113773701</v>
      </c>
      <c r="F4841" s="16">
        <f>'[2]NP Inflow data'!C4841</f>
        <v>0</v>
      </c>
      <c r="G4841" s="16">
        <f t="shared" si="155"/>
        <v>-8.0984385200000002</v>
      </c>
    </row>
    <row r="4842" spans="1:7">
      <c r="A4842">
        <v>982.39</v>
      </c>
      <c r="B4842" s="19">
        <f>'[2]NP Inflow data'!F4842</f>
        <v>53.792000425422103</v>
      </c>
      <c r="C4842" s="13">
        <f t="shared" si="154"/>
        <v>53.792000425422103</v>
      </c>
      <c r="F4842" s="16">
        <f>'[2]NP Inflow data'!C4842</f>
        <v>0</v>
      </c>
      <c r="G4842" s="16">
        <f t="shared" si="155"/>
        <v>-8.0984385200000002</v>
      </c>
    </row>
    <row r="4843" spans="1:7">
      <c r="A4843">
        <v>982.4</v>
      </c>
      <c r="B4843" s="19">
        <f>'[2]NP Inflow data'!F4843</f>
        <v>53.833496438933501</v>
      </c>
      <c r="C4843" s="13">
        <f t="shared" si="154"/>
        <v>53.833496438933501</v>
      </c>
      <c r="F4843" s="16">
        <f>'[2]NP Inflow data'!C4843</f>
        <v>0</v>
      </c>
      <c r="G4843" s="16">
        <f t="shared" si="155"/>
        <v>-8.0984385200000002</v>
      </c>
    </row>
    <row r="4844" spans="1:7">
      <c r="A4844">
        <v>982.41</v>
      </c>
      <c r="B4844" s="19">
        <f>'[2]NP Inflow data'!F4844</f>
        <v>53.875009243999401</v>
      </c>
      <c r="C4844" s="13">
        <f t="shared" si="154"/>
        <v>53.875009243999401</v>
      </c>
      <c r="F4844" s="16">
        <f>'[2]NP Inflow data'!C4844</f>
        <v>0</v>
      </c>
      <c r="G4844" s="16">
        <f t="shared" si="155"/>
        <v>-8.0984385200000002</v>
      </c>
    </row>
    <row r="4845" spans="1:7">
      <c r="A4845">
        <v>982.42</v>
      </c>
      <c r="B4845" s="19">
        <f>'[2]NP Inflow data'!F4845</f>
        <v>53.916538930311198</v>
      </c>
      <c r="C4845" s="13">
        <f t="shared" si="154"/>
        <v>53.916538930311198</v>
      </c>
      <c r="F4845" s="16">
        <f>'[2]NP Inflow data'!C4845</f>
        <v>0</v>
      </c>
      <c r="G4845" s="16">
        <f t="shared" si="155"/>
        <v>-8.0984385200000002</v>
      </c>
    </row>
    <row r="4846" spans="1:7">
      <c r="A4846">
        <v>982.43</v>
      </c>
      <c r="B4846" s="19">
        <f>'[2]NP Inflow data'!F4846</f>
        <v>53.958085587560497</v>
      </c>
      <c r="C4846" s="13">
        <f t="shared" si="154"/>
        <v>53.958085587560497</v>
      </c>
      <c r="F4846" s="16">
        <f>'[2]NP Inflow data'!C4846</f>
        <v>0</v>
      </c>
      <c r="G4846" s="16">
        <f t="shared" si="155"/>
        <v>-8.0984385200000002</v>
      </c>
    </row>
    <row r="4847" spans="1:7">
      <c r="A4847">
        <v>982.44</v>
      </c>
      <c r="B4847" s="19">
        <f>'[2]NP Inflow data'!F4847</f>
        <v>53.999649305439</v>
      </c>
      <c r="C4847" s="13">
        <f t="shared" si="154"/>
        <v>53.999649305439</v>
      </c>
      <c r="F4847" s="16">
        <f>'[2]NP Inflow data'!C4847</f>
        <v>0</v>
      </c>
      <c r="G4847" s="16">
        <f t="shared" si="155"/>
        <v>-8.0984385200000002</v>
      </c>
    </row>
    <row r="4848" spans="1:7">
      <c r="A4848">
        <v>982.45</v>
      </c>
      <c r="B4848" s="19">
        <f>'[2]NP Inflow data'!F4848</f>
        <v>54.041230173637501</v>
      </c>
      <c r="C4848" s="13">
        <f t="shared" si="154"/>
        <v>54.041230173637501</v>
      </c>
      <c r="F4848" s="16">
        <f>'[2]NP Inflow data'!C4848</f>
        <v>0</v>
      </c>
      <c r="G4848" s="16">
        <f t="shared" si="155"/>
        <v>-8.0984385200000002</v>
      </c>
    </row>
    <row r="4849" spans="1:7">
      <c r="A4849">
        <v>982.46</v>
      </c>
      <c r="B4849" s="19">
        <f>'[2]NP Inflow data'!F4849</f>
        <v>54.082828281847704</v>
      </c>
      <c r="C4849" s="13">
        <f t="shared" si="154"/>
        <v>54.082828281847704</v>
      </c>
      <c r="F4849" s="16">
        <f>'[2]NP Inflow data'!C4849</f>
        <v>0</v>
      </c>
      <c r="G4849" s="16">
        <f t="shared" si="155"/>
        <v>-8.0984385200000002</v>
      </c>
    </row>
    <row r="4850" spans="1:7">
      <c r="A4850">
        <v>982.47</v>
      </c>
      <c r="B4850" s="19">
        <f>'[2]NP Inflow data'!F4850</f>
        <v>54.124443719761203</v>
      </c>
      <c r="C4850" s="13">
        <f t="shared" si="154"/>
        <v>54.124443719761203</v>
      </c>
      <c r="F4850" s="16">
        <f>'[2]NP Inflow data'!C4850</f>
        <v>0</v>
      </c>
      <c r="G4850" s="16">
        <f t="shared" si="155"/>
        <v>-8.0984385200000002</v>
      </c>
    </row>
    <row r="4851" spans="1:7">
      <c r="A4851">
        <v>982.48</v>
      </c>
      <c r="B4851" s="19">
        <f>'[2]NP Inflow data'!F4851</f>
        <v>54.166076577069298</v>
      </c>
      <c r="C4851" s="13">
        <f t="shared" si="154"/>
        <v>54.166076577069298</v>
      </c>
      <c r="F4851" s="16">
        <f>'[2]NP Inflow data'!C4851</f>
        <v>0</v>
      </c>
      <c r="G4851" s="16">
        <f t="shared" si="155"/>
        <v>-8.0984385200000002</v>
      </c>
    </row>
    <row r="4852" spans="1:7">
      <c r="A4852">
        <v>982.49</v>
      </c>
      <c r="B4852" s="19">
        <f>'[2]NP Inflow data'!F4852</f>
        <v>54.207726943463697</v>
      </c>
      <c r="C4852" s="13">
        <f t="shared" si="154"/>
        <v>54.207726943463697</v>
      </c>
      <c r="F4852" s="16">
        <f>'[2]NP Inflow data'!C4852</f>
        <v>0</v>
      </c>
      <c r="G4852" s="16">
        <f t="shared" si="155"/>
        <v>-8.0984385200000002</v>
      </c>
    </row>
    <row r="4853" spans="1:7">
      <c r="A4853">
        <v>982.5</v>
      </c>
      <c r="B4853" s="19">
        <f>'[2]NP Inflow data'!F4853</f>
        <v>54.249394908635601</v>
      </c>
      <c r="C4853" s="13">
        <f t="shared" si="154"/>
        <v>54.249394908635601</v>
      </c>
      <c r="F4853" s="16">
        <f>'[2]NP Inflow data'!C4853</f>
        <v>0</v>
      </c>
      <c r="G4853" s="16">
        <f t="shared" si="155"/>
        <v>-8.0984385200000002</v>
      </c>
    </row>
    <row r="4854" spans="1:7">
      <c r="A4854">
        <v>982.51</v>
      </c>
      <c r="B4854" s="19">
        <f>'[2]NP Inflow data'!F4854</f>
        <v>54.291080562276697</v>
      </c>
      <c r="C4854" s="13">
        <f t="shared" si="154"/>
        <v>54.291080562276697</v>
      </c>
      <c r="F4854" s="16">
        <f>'[2]NP Inflow data'!C4854</f>
        <v>0</v>
      </c>
      <c r="G4854" s="16">
        <f t="shared" si="155"/>
        <v>-8.0984385200000002</v>
      </c>
    </row>
    <row r="4855" spans="1:7">
      <c r="A4855">
        <v>982.52</v>
      </c>
      <c r="B4855" s="19">
        <f>'[2]NP Inflow data'!F4855</f>
        <v>54.332783994078298</v>
      </c>
      <c r="C4855" s="13">
        <f t="shared" si="154"/>
        <v>54.332783994078298</v>
      </c>
      <c r="F4855" s="16">
        <f>'[2]NP Inflow data'!C4855</f>
        <v>0</v>
      </c>
      <c r="G4855" s="16">
        <f t="shared" si="155"/>
        <v>-8.0984385200000002</v>
      </c>
    </row>
    <row r="4856" spans="1:7">
      <c r="A4856">
        <v>982.53</v>
      </c>
      <c r="B4856" s="19">
        <f>'[2]NP Inflow data'!F4856</f>
        <v>54.374505293732</v>
      </c>
      <c r="C4856" s="13">
        <f t="shared" si="154"/>
        <v>54.374505293732</v>
      </c>
      <c r="F4856" s="16">
        <f>'[2]NP Inflow data'!C4856</f>
        <v>0</v>
      </c>
      <c r="G4856" s="16">
        <f t="shared" si="155"/>
        <v>-8.0984385200000002</v>
      </c>
    </row>
    <row r="4857" spans="1:7">
      <c r="A4857">
        <v>982.54</v>
      </c>
      <c r="B4857" s="19">
        <f>'[2]NP Inflow data'!F4857</f>
        <v>54.4162445509291</v>
      </c>
      <c r="C4857" s="13">
        <f t="shared" si="154"/>
        <v>54.4162445509291</v>
      </c>
      <c r="F4857" s="16">
        <f>'[2]NP Inflow data'!C4857</f>
        <v>0</v>
      </c>
      <c r="G4857" s="16">
        <f t="shared" si="155"/>
        <v>-8.0984385200000002</v>
      </c>
    </row>
    <row r="4858" spans="1:7">
      <c r="A4858">
        <v>982.55</v>
      </c>
      <c r="B4858" s="19">
        <f>'[2]NP Inflow data'!F4858</f>
        <v>54.458001855361097</v>
      </c>
      <c r="C4858" s="13">
        <f t="shared" si="154"/>
        <v>54.458001855361097</v>
      </c>
      <c r="F4858" s="16">
        <f>'[2]NP Inflow data'!C4858</f>
        <v>0</v>
      </c>
      <c r="G4858" s="16">
        <f t="shared" si="155"/>
        <v>-8.0984385200000002</v>
      </c>
    </row>
    <row r="4859" spans="1:7">
      <c r="A4859">
        <v>982.56</v>
      </c>
      <c r="B4859" s="19">
        <f>'[2]NP Inflow data'!F4859</f>
        <v>54.4997772967195</v>
      </c>
      <c r="C4859" s="13">
        <f t="shared" si="154"/>
        <v>54.4997772967195</v>
      </c>
      <c r="F4859" s="16">
        <f>'[2]NP Inflow data'!C4859</f>
        <v>0</v>
      </c>
      <c r="G4859" s="16">
        <f t="shared" si="155"/>
        <v>-8.0984385200000002</v>
      </c>
    </row>
    <row r="4860" spans="1:7">
      <c r="A4860">
        <v>982.57</v>
      </c>
      <c r="B4860" s="19">
        <f>'[2]NP Inflow data'!F4860</f>
        <v>54.541570964696298</v>
      </c>
      <c r="C4860" s="13">
        <f t="shared" si="154"/>
        <v>54.541570964696298</v>
      </c>
      <c r="F4860" s="16">
        <f>'[2]NP Inflow data'!C4860</f>
        <v>0</v>
      </c>
      <c r="G4860" s="16">
        <f t="shared" si="155"/>
        <v>-8.0984385200000002</v>
      </c>
    </row>
    <row r="4861" spans="1:7">
      <c r="A4861">
        <v>982.58</v>
      </c>
      <c r="B4861" s="19">
        <f>'[2]NP Inflow data'!F4861</f>
        <v>54.5833829489819</v>
      </c>
      <c r="C4861" s="13">
        <f t="shared" si="154"/>
        <v>54.5833829489819</v>
      </c>
      <c r="F4861" s="16">
        <f>'[2]NP Inflow data'!C4861</f>
        <v>0</v>
      </c>
      <c r="G4861" s="16">
        <f t="shared" si="155"/>
        <v>-8.0984385200000002</v>
      </c>
    </row>
    <row r="4862" spans="1:7">
      <c r="A4862">
        <v>982.59</v>
      </c>
      <c r="B4862" s="19">
        <f>'[2]NP Inflow data'!F4862</f>
        <v>54.625213339268299</v>
      </c>
      <c r="C4862" s="13">
        <f t="shared" si="154"/>
        <v>54.625213339268299</v>
      </c>
      <c r="F4862" s="16">
        <f>'[2]NP Inflow data'!C4862</f>
        <v>0</v>
      </c>
      <c r="G4862" s="16">
        <f t="shared" si="155"/>
        <v>-8.0984385200000002</v>
      </c>
    </row>
    <row r="4863" spans="1:7">
      <c r="A4863">
        <v>982.6</v>
      </c>
      <c r="B4863" s="19">
        <f>'[2]NP Inflow data'!F4863</f>
        <v>54.667062225246902</v>
      </c>
      <c r="C4863" s="13">
        <f t="shared" si="154"/>
        <v>54.667062225246902</v>
      </c>
      <c r="F4863" s="16">
        <f>'[2]NP Inflow data'!C4863</f>
        <v>0</v>
      </c>
      <c r="G4863" s="16">
        <f t="shared" si="155"/>
        <v>-8.0984385200000002</v>
      </c>
    </row>
    <row r="4864" spans="1:7">
      <c r="A4864">
        <v>982.61</v>
      </c>
      <c r="B4864" s="19">
        <f>'[2]NP Inflow data'!F4864</f>
        <v>54.708929696609303</v>
      </c>
      <c r="C4864" s="13">
        <f t="shared" si="154"/>
        <v>54.708929696609303</v>
      </c>
      <c r="F4864" s="16">
        <f>'[2]NP Inflow data'!C4864</f>
        <v>0</v>
      </c>
      <c r="G4864" s="16">
        <f t="shared" si="155"/>
        <v>-8.0984385200000002</v>
      </c>
    </row>
    <row r="4865" spans="1:7">
      <c r="A4865">
        <v>982.62</v>
      </c>
      <c r="B4865" s="19">
        <f>'[2]NP Inflow data'!F4865</f>
        <v>54.750815843046702</v>
      </c>
      <c r="C4865" s="13">
        <f t="shared" si="154"/>
        <v>54.750815843046702</v>
      </c>
      <c r="F4865" s="16">
        <f>'[2]NP Inflow data'!C4865</f>
        <v>0</v>
      </c>
      <c r="G4865" s="16">
        <f t="shared" si="155"/>
        <v>-8.0984385200000002</v>
      </c>
    </row>
    <row r="4866" spans="1:7">
      <c r="A4866">
        <v>982.63</v>
      </c>
      <c r="B4866" s="19">
        <f>'[2]NP Inflow data'!F4866</f>
        <v>54.792720754250901</v>
      </c>
      <c r="C4866" s="13">
        <f t="shared" si="154"/>
        <v>54.792720754250901</v>
      </c>
      <c r="F4866" s="16">
        <f>'[2]NP Inflow data'!C4866</f>
        <v>0</v>
      </c>
      <c r="G4866" s="16">
        <f t="shared" si="155"/>
        <v>-8.0984385200000002</v>
      </c>
    </row>
    <row r="4867" spans="1:7">
      <c r="A4867">
        <v>982.64</v>
      </c>
      <c r="B4867" s="19">
        <f>'[2]NP Inflow data'!F4867</f>
        <v>54.834644519912999</v>
      </c>
      <c r="C4867" s="13">
        <f t="shared" si="154"/>
        <v>54.834644519912999</v>
      </c>
      <c r="F4867" s="16">
        <f>'[2]NP Inflow data'!C4867</f>
        <v>0</v>
      </c>
      <c r="G4867" s="16">
        <f t="shared" si="155"/>
        <v>-8.0984385200000002</v>
      </c>
    </row>
    <row r="4868" spans="1:7">
      <c r="A4868">
        <v>982.65</v>
      </c>
      <c r="B4868" s="19">
        <f>'[2]NP Inflow data'!F4868</f>
        <v>54.876587229724798</v>
      </c>
      <c r="C4868" s="13">
        <f t="shared" si="154"/>
        <v>54.876587229724798</v>
      </c>
      <c r="F4868" s="16">
        <f>'[2]NP Inflow data'!C4868</f>
        <v>0</v>
      </c>
      <c r="G4868" s="16">
        <f t="shared" si="155"/>
        <v>-8.0984385200000002</v>
      </c>
    </row>
    <row r="4869" spans="1:7">
      <c r="A4869">
        <v>982.66</v>
      </c>
      <c r="B4869" s="19">
        <f>'[2]NP Inflow data'!F4869</f>
        <v>54.918548973377497</v>
      </c>
      <c r="C4869" s="13">
        <f t="shared" si="154"/>
        <v>54.918548973377497</v>
      </c>
      <c r="F4869" s="16">
        <f>'[2]NP Inflow data'!C4869</f>
        <v>0</v>
      </c>
      <c r="G4869" s="16">
        <f t="shared" si="155"/>
        <v>-8.0984385200000002</v>
      </c>
    </row>
    <row r="4870" spans="1:7">
      <c r="A4870">
        <v>982.67</v>
      </c>
      <c r="B4870" s="19">
        <f>'[2]NP Inflow data'!F4870</f>
        <v>54.9605298405627</v>
      </c>
      <c r="C4870" s="13">
        <f t="shared" ref="C4870:C4933" si="156">B4870-$B$24</f>
        <v>54.9605298405627</v>
      </c>
      <c r="F4870" s="16">
        <f>'[2]NP Inflow data'!C4870</f>
        <v>0</v>
      </c>
      <c r="G4870" s="16">
        <f t="shared" si="155"/>
        <v>-8.0984385200000002</v>
      </c>
    </row>
    <row r="4871" spans="1:7">
      <c r="A4871">
        <v>982.68</v>
      </c>
      <c r="B4871" s="19">
        <f>'[2]NP Inflow data'!F4871</f>
        <v>55.002529920971902</v>
      </c>
      <c r="C4871" s="13">
        <f t="shared" si="156"/>
        <v>55.002529920971902</v>
      </c>
      <c r="F4871" s="16">
        <f>'[2]NP Inflow data'!C4871</f>
        <v>0</v>
      </c>
      <c r="G4871" s="16">
        <f t="shared" si="155"/>
        <v>-8.0984385200000002</v>
      </c>
    </row>
    <row r="4872" spans="1:7">
      <c r="A4872">
        <v>982.69</v>
      </c>
      <c r="B4872" s="19">
        <f>'[2]NP Inflow data'!F4872</f>
        <v>55.044549304296901</v>
      </c>
      <c r="C4872" s="13">
        <f t="shared" si="156"/>
        <v>55.044549304296901</v>
      </c>
      <c r="F4872" s="16">
        <f>'[2]NP Inflow data'!C4872</f>
        <v>0</v>
      </c>
      <c r="G4872" s="16">
        <f t="shared" si="155"/>
        <v>-8.0984385200000002</v>
      </c>
    </row>
    <row r="4873" spans="1:7">
      <c r="A4873">
        <v>982.7</v>
      </c>
      <c r="B4873" s="19">
        <f>'[2]NP Inflow data'!F4873</f>
        <v>55.086588080228204</v>
      </c>
      <c r="C4873" s="13">
        <f t="shared" si="156"/>
        <v>55.086588080228204</v>
      </c>
      <c r="F4873" s="16">
        <f>'[2]NP Inflow data'!C4873</f>
        <v>0</v>
      </c>
      <c r="G4873" s="16">
        <f t="shared" si="155"/>
        <v>-8.0984385200000002</v>
      </c>
    </row>
    <row r="4874" spans="1:7">
      <c r="A4874">
        <v>982.71</v>
      </c>
      <c r="B4874" s="19">
        <f>'[2]NP Inflow data'!F4874</f>
        <v>55.128646338457898</v>
      </c>
      <c r="C4874" s="13">
        <f t="shared" si="156"/>
        <v>55.128646338457898</v>
      </c>
      <c r="F4874" s="16">
        <f>'[2]NP Inflow data'!C4874</f>
        <v>0</v>
      </c>
      <c r="G4874" s="16">
        <f t="shared" si="155"/>
        <v>-8.0984385200000002</v>
      </c>
    </row>
    <row r="4875" spans="1:7">
      <c r="A4875">
        <v>982.72</v>
      </c>
      <c r="B4875" s="19">
        <f>'[2]NP Inflow data'!F4875</f>
        <v>55.170724168677303</v>
      </c>
      <c r="C4875" s="13">
        <f t="shared" si="156"/>
        <v>55.170724168677303</v>
      </c>
      <c r="F4875" s="16">
        <f>'[2]NP Inflow data'!C4875</f>
        <v>0</v>
      </c>
      <c r="G4875" s="16">
        <f t="shared" si="155"/>
        <v>-8.0984385200000002</v>
      </c>
    </row>
    <row r="4876" spans="1:7">
      <c r="A4876">
        <v>982.73</v>
      </c>
      <c r="B4876" s="19">
        <f>'[2]NP Inflow data'!F4876</f>
        <v>55.212821660578001</v>
      </c>
      <c r="C4876" s="13">
        <f t="shared" si="156"/>
        <v>55.212821660578001</v>
      </c>
      <c r="F4876" s="16">
        <f>'[2]NP Inflow data'!C4876</f>
        <v>0</v>
      </c>
      <c r="G4876" s="16">
        <f t="shared" si="155"/>
        <v>-8.0984385200000002</v>
      </c>
    </row>
    <row r="4877" spans="1:7">
      <c r="A4877">
        <v>982.74</v>
      </c>
      <c r="B4877" s="19">
        <f>'[2]NP Inflow data'!F4877</f>
        <v>55.254938903851397</v>
      </c>
      <c r="C4877" s="13">
        <f t="shared" si="156"/>
        <v>55.254938903851397</v>
      </c>
      <c r="F4877" s="16">
        <f>'[2]NP Inflow data'!C4877</f>
        <v>0</v>
      </c>
      <c r="G4877" s="16">
        <f t="shared" si="155"/>
        <v>-8.0984385200000002</v>
      </c>
    </row>
    <row r="4878" spans="1:7">
      <c r="A4878">
        <v>982.75</v>
      </c>
      <c r="B4878" s="19">
        <f>'[2]NP Inflow data'!F4878</f>
        <v>55.297075988188901</v>
      </c>
      <c r="C4878" s="13">
        <f t="shared" si="156"/>
        <v>55.297075988188901</v>
      </c>
      <c r="F4878" s="16">
        <f>'[2]NP Inflow data'!C4878</f>
        <v>0</v>
      </c>
      <c r="G4878" s="16">
        <f t="shared" si="155"/>
        <v>-8.0984385200000002</v>
      </c>
    </row>
    <row r="4879" spans="1:7">
      <c r="A4879">
        <v>982.76</v>
      </c>
      <c r="B4879" s="19">
        <f>'[2]NP Inflow data'!F4879</f>
        <v>55.339233003281997</v>
      </c>
      <c r="C4879" s="13">
        <f t="shared" si="156"/>
        <v>55.339233003281997</v>
      </c>
      <c r="F4879" s="16">
        <f>'[2]NP Inflow data'!C4879</f>
        <v>0</v>
      </c>
      <c r="G4879" s="16">
        <f t="shared" si="155"/>
        <v>-8.0984385200000002</v>
      </c>
    </row>
    <row r="4880" spans="1:7">
      <c r="A4880">
        <v>982.77</v>
      </c>
      <c r="B4880" s="19">
        <f>'[2]NP Inflow data'!F4880</f>
        <v>55.381410038822203</v>
      </c>
      <c r="C4880" s="13">
        <f t="shared" si="156"/>
        <v>55.381410038822203</v>
      </c>
      <c r="F4880" s="16">
        <f>'[2]NP Inflow data'!C4880</f>
        <v>0</v>
      </c>
      <c r="G4880" s="16">
        <f t="shared" si="155"/>
        <v>-8.0984385200000002</v>
      </c>
    </row>
    <row r="4881" spans="1:7">
      <c r="A4881">
        <v>982.78</v>
      </c>
      <c r="B4881" s="19">
        <f>'[2]NP Inflow data'!F4881</f>
        <v>55.423607184500902</v>
      </c>
      <c r="C4881" s="13">
        <f t="shared" si="156"/>
        <v>55.423607184500902</v>
      </c>
      <c r="F4881" s="16">
        <f>'[2]NP Inflow data'!C4881</f>
        <v>0</v>
      </c>
      <c r="G4881" s="16">
        <f t="shared" si="155"/>
        <v>-8.0984385200000002</v>
      </c>
    </row>
    <row r="4882" spans="1:7">
      <c r="A4882">
        <v>982.79</v>
      </c>
      <c r="B4882" s="19">
        <f>'[2]NP Inflow data'!F4882</f>
        <v>55.465824530009698</v>
      </c>
      <c r="C4882" s="13">
        <f t="shared" si="156"/>
        <v>55.465824530009698</v>
      </c>
      <c r="F4882" s="16">
        <f>'[2]NP Inflow data'!C4882</f>
        <v>0</v>
      </c>
      <c r="G4882" s="16">
        <f t="shared" si="155"/>
        <v>-8.0984385200000002</v>
      </c>
    </row>
    <row r="4883" spans="1:7">
      <c r="A4883">
        <v>982.8</v>
      </c>
      <c r="B4883" s="19">
        <f>'[2]NP Inflow data'!F4883</f>
        <v>55.508062165039902</v>
      </c>
      <c r="C4883" s="13">
        <f t="shared" si="156"/>
        <v>55.508062165039902</v>
      </c>
      <c r="F4883" s="16">
        <f>'[2]NP Inflow data'!C4883</f>
        <v>0</v>
      </c>
      <c r="G4883" s="16">
        <f t="shared" si="155"/>
        <v>-8.0984385200000002</v>
      </c>
    </row>
    <row r="4884" spans="1:7">
      <c r="A4884">
        <v>982.81</v>
      </c>
      <c r="B4884" s="19">
        <f>'[2]NP Inflow data'!F4884</f>
        <v>55.550320179282998</v>
      </c>
      <c r="C4884" s="13">
        <f t="shared" si="156"/>
        <v>55.550320179282998</v>
      </c>
      <c r="F4884" s="16">
        <f>'[2]NP Inflow data'!C4884</f>
        <v>0</v>
      </c>
      <c r="G4884" s="16">
        <f t="shared" si="155"/>
        <v>-8.0984385200000002</v>
      </c>
    </row>
    <row r="4885" spans="1:7">
      <c r="A4885">
        <v>982.82</v>
      </c>
      <c r="B4885" s="19">
        <f>'[2]NP Inflow data'!F4885</f>
        <v>55.592598662430902</v>
      </c>
      <c r="C4885" s="13">
        <f t="shared" si="156"/>
        <v>55.592598662430902</v>
      </c>
      <c r="F4885" s="16">
        <f>'[2]NP Inflow data'!C4885</f>
        <v>0</v>
      </c>
      <c r="G4885" s="16">
        <f t="shared" si="155"/>
        <v>-8.0984385200000002</v>
      </c>
    </row>
    <row r="4886" spans="1:7">
      <c r="A4886">
        <v>982.83</v>
      </c>
      <c r="B4886" s="19">
        <f>'[2]NP Inflow data'!F4886</f>
        <v>55.6348977041742</v>
      </c>
      <c r="C4886" s="13">
        <f t="shared" si="156"/>
        <v>55.6348977041742</v>
      </c>
      <c r="F4886" s="16">
        <f>'[2]NP Inflow data'!C4886</f>
        <v>0</v>
      </c>
      <c r="G4886" s="16">
        <f t="shared" si="155"/>
        <v>-8.0984385200000002</v>
      </c>
    </row>
    <row r="4887" spans="1:7">
      <c r="A4887">
        <v>982.84</v>
      </c>
      <c r="B4887" s="19">
        <f>'[2]NP Inflow data'!F4887</f>
        <v>55.677217394204902</v>
      </c>
      <c r="C4887" s="13">
        <f t="shared" si="156"/>
        <v>55.677217394204902</v>
      </c>
      <c r="F4887" s="16">
        <f>'[2]NP Inflow data'!C4887</f>
        <v>0</v>
      </c>
      <c r="G4887" s="16">
        <f t="shared" si="155"/>
        <v>-8.0984385200000002</v>
      </c>
    </row>
    <row r="4888" spans="1:7">
      <c r="A4888">
        <v>982.85</v>
      </c>
      <c r="B4888" s="19">
        <f>'[2]NP Inflow data'!F4888</f>
        <v>55.719557822214199</v>
      </c>
      <c r="C4888" s="13">
        <f t="shared" si="156"/>
        <v>55.719557822214199</v>
      </c>
      <c r="F4888" s="16">
        <f>'[2]NP Inflow data'!C4888</f>
        <v>0</v>
      </c>
      <c r="G4888" s="16">
        <f t="shared" si="155"/>
        <v>-8.0984385200000002</v>
      </c>
    </row>
    <row r="4889" spans="1:7">
      <c r="A4889">
        <v>982.86</v>
      </c>
      <c r="B4889" s="19">
        <f>'[2]NP Inflow data'!F4889</f>
        <v>55.761919077893801</v>
      </c>
      <c r="C4889" s="13">
        <f t="shared" si="156"/>
        <v>55.761919077893801</v>
      </c>
      <c r="F4889" s="16">
        <f>'[2]NP Inflow data'!C4889</f>
        <v>0</v>
      </c>
      <c r="G4889" s="16">
        <f t="shared" si="155"/>
        <v>-8.0984385200000002</v>
      </c>
    </row>
    <row r="4890" spans="1:7">
      <c r="A4890">
        <v>982.87</v>
      </c>
      <c r="B4890" s="19">
        <f>'[2]NP Inflow data'!F4890</f>
        <v>55.804301250935097</v>
      </c>
      <c r="C4890" s="13">
        <f t="shared" si="156"/>
        <v>55.804301250935097</v>
      </c>
      <c r="F4890" s="16">
        <f>'[2]NP Inflow data'!C4890</f>
        <v>0</v>
      </c>
      <c r="G4890" s="16">
        <f t="shared" si="155"/>
        <v>-8.0984385200000002</v>
      </c>
    </row>
    <row r="4891" spans="1:7">
      <c r="A4891">
        <v>982.88</v>
      </c>
      <c r="B4891" s="19">
        <f>'[2]NP Inflow data'!F4891</f>
        <v>55.846704431029501</v>
      </c>
      <c r="C4891" s="13">
        <f t="shared" si="156"/>
        <v>55.846704431029501</v>
      </c>
      <c r="F4891" s="16">
        <f>'[2]NP Inflow data'!C4891</f>
        <v>0</v>
      </c>
      <c r="G4891" s="16">
        <f t="shared" si="155"/>
        <v>-8.0984385200000002</v>
      </c>
    </row>
    <row r="4892" spans="1:7">
      <c r="A4892">
        <v>982.89</v>
      </c>
      <c r="B4892" s="19">
        <f>'[2]NP Inflow data'!F4892</f>
        <v>55.889128707868601</v>
      </c>
      <c r="C4892" s="13">
        <f t="shared" si="156"/>
        <v>55.889128707868601</v>
      </c>
      <c r="F4892" s="16">
        <f>'[2]NP Inflow data'!C4892</f>
        <v>0</v>
      </c>
      <c r="G4892" s="16">
        <f t="shared" si="155"/>
        <v>-8.0984385200000002</v>
      </c>
    </row>
    <row r="4893" spans="1:7">
      <c r="A4893">
        <v>982.9</v>
      </c>
      <c r="B4893" s="19">
        <f>'[2]NP Inflow data'!F4893</f>
        <v>55.931574171143701</v>
      </c>
      <c r="C4893" s="13">
        <f t="shared" si="156"/>
        <v>55.931574171143701</v>
      </c>
      <c r="F4893" s="16">
        <f>'[2]NP Inflow data'!C4893</f>
        <v>0</v>
      </c>
      <c r="G4893" s="16">
        <f t="shared" si="155"/>
        <v>-8.0984385200000002</v>
      </c>
    </row>
    <row r="4894" spans="1:7">
      <c r="A4894">
        <v>982.91</v>
      </c>
      <c r="B4894" s="19">
        <f>'[2]NP Inflow data'!F4894</f>
        <v>55.9740409105463</v>
      </c>
      <c r="C4894" s="13">
        <f t="shared" si="156"/>
        <v>55.9740409105463</v>
      </c>
      <c r="F4894" s="16">
        <f>'[2]NP Inflow data'!C4894</f>
        <v>0</v>
      </c>
      <c r="G4894" s="16">
        <f t="shared" ref="G4894:G4957" si="157">F4894-$F$3103</f>
        <v>-8.0984385200000002</v>
      </c>
    </row>
    <row r="4895" spans="1:7">
      <c r="A4895">
        <v>982.92</v>
      </c>
      <c r="B4895" s="19">
        <f>'[2]NP Inflow data'!F4895</f>
        <v>56.016529015767901</v>
      </c>
      <c r="C4895" s="13">
        <f t="shared" si="156"/>
        <v>56.016529015767901</v>
      </c>
      <c r="F4895" s="16">
        <f>'[2]NP Inflow data'!C4895</f>
        <v>0</v>
      </c>
      <c r="G4895" s="16">
        <f t="shared" si="157"/>
        <v>-8.0984385200000002</v>
      </c>
    </row>
    <row r="4896" spans="1:7">
      <c r="A4896">
        <v>982.93</v>
      </c>
      <c r="B4896" s="19">
        <f>'[2]NP Inflow data'!F4896</f>
        <v>56.059038576499901</v>
      </c>
      <c r="C4896" s="13">
        <f t="shared" si="156"/>
        <v>56.059038576499901</v>
      </c>
      <c r="F4896" s="16">
        <f>'[2]NP Inflow data'!C4896</f>
        <v>0</v>
      </c>
      <c r="G4896" s="16">
        <f t="shared" si="157"/>
        <v>-8.0984385200000002</v>
      </c>
    </row>
    <row r="4897" spans="1:7">
      <c r="A4897">
        <v>982.94</v>
      </c>
      <c r="B4897" s="19">
        <f>'[2]NP Inflow data'!F4897</f>
        <v>56.101569682434402</v>
      </c>
      <c r="C4897" s="13">
        <f t="shared" si="156"/>
        <v>56.101569682434402</v>
      </c>
      <c r="F4897" s="16">
        <f>'[2]NP Inflow data'!C4897</f>
        <v>0</v>
      </c>
      <c r="G4897" s="16">
        <f t="shared" si="157"/>
        <v>-8.0984385200000002</v>
      </c>
    </row>
    <row r="4898" spans="1:7">
      <c r="A4898">
        <v>982.95</v>
      </c>
      <c r="B4898" s="19">
        <f>'[2]NP Inflow data'!F4898</f>
        <v>56.144122423261699</v>
      </c>
      <c r="C4898" s="13">
        <f t="shared" si="156"/>
        <v>56.144122423261699</v>
      </c>
      <c r="F4898" s="16">
        <f>'[2]NP Inflow data'!C4898</f>
        <v>0</v>
      </c>
      <c r="G4898" s="16">
        <f t="shared" si="157"/>
        <v>-8.0984385200000002</v>
      </c>
    </row>
    <row r="4899" spans="1:7">
      <c r="A4899">
        <v>982.96</v>
      </c>
      <c r="B4899" s="19">
        <f>'[2]NP Inflow data'!F4899</f>
        <v>56.1866968886739</v>
      </c>
      <c r="C4899" s="13">
        <f t="shared" si="156"/>
        <v>56.1866968886739</v>
      </c>
      <c r="F4899" s="16">
        <f>'[2]NP Inflow data'!C4899</f>
        <v>0</v>
      </c>
      <c r="G4899" s="16">
        <f t="shared" si="157"/>
        <v>-8.0984385200000002</v>
      </c>
    </row>
    <row r="4900" spans="1:7">
      <c r="A4900">
        <v>982.97</v>
      </c>
      <c r="B4900" s="19">
        <f>'[2]NP Inflow data'!F4900</f>
        <v>56.229293168362297</v>
      </c>
      <c r="C4900" s="13">
        <f t="shared" si="156"/>
        <v>56.229293168362297</v>
      </c>
      <c r="F4900" s="16">
        <f>'[2]NP Inflow data'!C4900</f>
        <v>0</v>
      </c>
      <c r="G4900" s="16">
        <f t="shared" si="157"/>
        <v>-8.0984385200000002</v>
      </c>
    </row>
    <row r="4901" spans="1:7">
      <c r="A4901">
        <v>982.98</v>
      </c>
      <c r="B4901" s="19">
        <f>'[2]NP Inflow data'!F4901</f>
        <v>56.271911352018499</v>
      </c>
      <c r="C4901" s="13">
        <f t="shared" si="156"/>
        <v>56.271911352018499</v>
      </c>
      <c r="F4901" s="16">
        <f>'[2]NP Inflow data'!C4901</f>
        <v>0</v>
      </c>
      <c r="G4901" s="16">
        <f t="shared" si="157"/>
        <v>-8.0984385200000002</v>
      </c>
    </row>
    <row r="4902" spans="1:7">
      <c r="A4902">
        <v>982.99</v>
      </c>
      <c r="B4902" s="19">
        <f>'[2]NP Inflow data'!F4902</f>
        <v>56.314551529333897</v>
      </c>
      <c r="C4902" s="13">
        <f t="shared" si="156"/>
        <v>56.314551529333897</v>
      </c>
      <c r="F4902" s="16">
        <f>'[2]NP Inflow data'!C4902</f>
        <v>0</v>
      </c>
      <c r="G4902" s="16">
        <f t="shared" si="157"/>
        <v>-8.0984385200000002</v>
      </c>
    </row>
    <row r="4903" spans="1:7">
      <c r="A4903">
        <v>983</v>
      </c>
      <c r="B4903" s="19">
        <f>'[2]NP Inflow data'!F4903</f>
        <v>56.357213790000003</v>
      </c>
      <c r="C4903" s="13">
        <f t="shared" si="156"/>
        <v>56.357213790000003</v>
      </c>
      <c r="F4903" s="16">
        <f>'[2]NP Inflow data'!C4903</f>
        <v>0</v>
      </c>
      <c r="G4903" s="16">
        <f t="shared" si="157"/>
        <v>-8.0984385200000002</v>
      </c>
    </row>
    <row r="4904" spans="1:7">
      <c r="A4904">
        <v>983.01</v>
      </c>
      <c r="B4904" s="19">
        <f>'[2]NP Inflow data'!F4904</f>
        <v>56.399898180299601</v>
      </c>
      <c r="C4904" s="13">
        <f t="shared" si="156"/>
        <v>56.399898180299601</v>
      </c>
      <c r="F4904" s="16">
        <f>'[2]NP Inflow data'!C4904</f>
        <v>0</v>
      </c>
      <c r="G4904" s="16">
        <f t="shared" si="157"/>
        <v>-8.0984385200000002</v>
      </c>
    </row>
    <row r="4905" spans="1:7">
      <c r="A4905">
        <v>983.02</v>
      </c>
      <c r="B4905" s="19">
        <f>'[2]NP Inflow data'!F4905</f>
        <v>56.4426045728814</v>
      </c>
      <c r="C4905" s="13">
        <f t="shared" si="156"/>
        <v>56.4426045728814</v>
      </c>
      <c r="F4905" s="16">
        <f>'[2]NP Inflow data'!C4905</f>
        <v>0</v>
      </c>
      <c r="G4905" s="16">
        <f t="shared" si="157"/>
        <v>-8.0984385200000002</v>
      </c>
    </row>
    <row r="4906" spans="1:7">
      <c r="A4906">
        <v>983.03</v>
      </c>
      <c r="B4906" s="19">
        <f>'[2]NP Inflow data'!F4906</f>
        <v>56.485332796985197</v>
      </c>
      <c r="C4906" s="13">
        <f t="shared" si="156"/>
        <v>56.485332796985197</v>
      </c>
      <c r="F4906" s="16">
        <f>'[2]NP Inflow data'!C4906</f>
        <v>0</v>
      </c>
      <c r="G4906" s="16">
        <f t="shared" si="157"/>
        <v>-8.0984385200000002</v>
      </c>
    </row>
    <row r="4907" spans="1:7">
      <c r="A4907">
        <v>983.04</v>
      </c>
      <c r="B4907" s="19">
        <f>'[2]NP Inflow data'!F4907</f>
        <v>56.528082681851103</v>
      </c>
      <c r="C4907" s="13">
        <f t="shared" si="156"/>
        <v>56.528082681851103</v>
      </c>
      <c r="F4907" s="16">
        <f>'[2]NP Inflow data'!C4907</f>
        <v>0</v>
      </c>
      <c r="G4907" s="16">
        <f t="shared" si="157"/>
        <v>-8.0984385200000002</v>
      </c>
    </row>
    <row r="4908" spans="1:7">
      <c r="A4908">
        <v>983.05</v>
      </c>
      <c r="B4908" s="19">
        <f>'[2]NP Inflow data'!F4908</f>
        <v>56.570854056719</v>
      </c>
      <c r="C4908" s="13">
        <f t="shared" si="156"/>
        <v>56.570854056719</v>
      </c>
      <c r="F4908" s="16">
        <f>'[2]NP Inflow data'!C4908</f>
        <v>0</v>
      </c>
      <c r="G4908" s="16">
        <f t="shared" si="157"/>
        <v>-8.0984385200000002</v>
      </c>
    </row>
    <row r="4909" spans="1:7">
      <c r="A4909">
        <v>983.06</v>
      </c>
      <c r="B4909" s="19">
        <f>'[2]NP Inflow data'!F4909</f>
        <v>56.613646750828899</v>
      </c>
      <c r="C4909" s="13">
        <f t="shared" si="156"/>
        <v>56.613646750828899</v>
      </c>
      <c r="F4909" s="16">
        <f>'[2]NP Inflow data'!C4909</f>
        <v>0</v>
      </c>
      <c r="G4909" s="16">
        <f t="shared" si="157"/>
        <v>-8.0984385200000002</v>
      </c>
    </row>
    <row r="4910" spans="1:7">
      <c r="A4910">
        <v>983.07</v>
      </c>
      <c r="B4910" s="19">
        <f>'[2]NP Inflow data'!F4910</f>
        <v>56.656460593421201</v>
      </c>
      <c r="C4910" s="13">
        <f t="shared" si="156"/>
        <v>56.656460593421201</v>
      </c>
      <c r="F4910" s="16">
        <f>'[2]NP Inflow data'!C4910</f>
        <v>0</v>
      </c>
      <c r="G4910" s="16">
        <f t="shared" si="157"/>
        <v>-8.0984385200000002</v>
      </c>
    </row>
    <row r="4911" spans="1:7">
      <c r="A4911">
        <v>983.08</v>
      </c>
      <c r="B4911" s="19">
        <f>'[2]NP Inflow data'!F4911</f>
        <v>56.699295413735001</v>
      </c>
      <c r="C4911" s="13">
        <f t="shared" si="156"/>
        <v>56.699295413735001</v>
      </c>
      <c r="F4911" s="16">
        <f>'[2]NP Inflow data'!C4911</f>
        <v>0</v>
      </c>
      <c r="G4911" s="16">
        <f t="shared" si="157"/>
        <v>-8.0984385200000002</v>
      </c>
    </row>
    <row r="4912" spans="1:7">
      <c r="A4912">
        <v>983.09</v>
      </c>
      <c r="B4912" s="19">
        <f>'[2]NP Inflow data'!F4912</f>
        <v>56.7421510410108</v>
      </c>
      <c r="C4912" s="13">
        <f t="shared" si="156"/>
        <v>56.7421510410108</v>
      </c>
      <c r="F4912" s="16">
        <f>'[2]NP Inflow data'!C4912</f>
        <v>0</v>
      </c>
      <c r="G4912" s="16">
        <f t="shared" si="157"/>
        <v>-8.0984385200000002</v>
      </c>
    </row>
    <row r="4913" spans="1:7">
      <c r="A4913">
        <v>983.1</v>
      </c>
      <c r="B4913" s="19">
        <f>'[2]NP Inflow data'!F4913</f>
        <v>56.785027304488402</v>
      </c>
      <c r="C4913" s="13">
        <f t="shared" si="156"/>
        <v>56.785027304488402</v>
      </c>
      <c r="F4913" s="16">
        <f>'[2]NP Inflow data'!C4913</f>
        <v>0</v>
      </c>
      <c r="G4913" s="16">
        <f t="shared" si="157"/>
        <v>-8.0984385200000002</v>
      </c>
    </row>
    <row r="4914" spans="1:7">
      <c r="A4914">
        <v>983.11</v>
      </c>
      <c r="B4914" s="19">
        <f>'[2]NP Inflow data'!F4914</f>
        <v>56.827924033407903</v>
      </c>
      <c r="C4914" s="13">
        <f t="shared" si="156"/>
        <v>56.827924033407903</v>
      </c>
      <c r="F4914" s="16">
        <f>'[2]NP Inflow data'!C4914</f>
        <v>0</v>
      </c>
      <c r="G4914" s="16">
        <f t="shared" si="157"/>
        <v>-8.0984385200000002</v>
      </c>
    </row>
    <row r="4915" spans="1:7">
      <c r="A4915">
        <v>983.12</v>
      </c>
      <c r="B4915" s="19">
        <f>'[2]NP Inflow data'!F4915</f>
        <v>56.870841057009201</v>
      </c>
      <c r="C4915" s="13">
        <f t="shared" si="156"/>
        <v>56.870841057009201</v>
      </c>
      <c r="F4915" s="16">
        <f>'[2]NP Inflow data'!C4915</f>
        <v>0</v>
      </c>
      <c r="G4915" s="16">
        <f t="shared" si="157"/>
        <v>-8.0984385200000002</v>
      </c>
    </row>
    <row r="4916" spans="1:7">
      <c r="A4916">
        <v>983.13</v>
      </c>
      <c r="B4916" s="19">
        <f>'[2]NP Inflow data'!F4916</f>
        <v>56.913778204532299</v>
      </c>
      <c r="C4916" s="13">
        <f t="shared" si="156"/>
        <v>56.913778204532299</v>
      </c>
      <c r="F4916" s="16">
        <f>'[2]NP Inflow data'!C4916</f>
        <v>0</v>
      </c>
      <c r="G4916" s="16">
        <f t="shared" si="157"/>
        <v>-8.0984385200000002</v>
      </c>
    </row>
    <row r="4917" spans="1:7">
      <c r="A4917">
        <v>983.14</v>
      </c>
      <c r="B4917" s="19">
        <f>'[2]NP Inflow data'!F4917</f>
        <v>56.956735305217201</v>
      </c>
      <c r="C4917" s="13">
        <f t="shared" si="156"/>
        <v>56.956735305217201</v>
      </c>
      <c r="F4917" s="16">
        <f>'[2]NP Inflow data'!C4917</f>
        <v>0</v>
      </c>
      <c r="G4917" s="16">
        <f t="shared" si="157"/>
        <v>-8.0984385200000002</v>
      </c>
    </row>
    <row r="4918" spans="1:7">
      <c r="A4918">
        <v>983.15</v>
      </c>
      <c r="B4918" s="19">
        <f>'[2]NP Inflow data'!F4918</f>
        <v>56.999712188303803</v>
      </c>
      <c r="C4918" s="13">
        <f t="shared" si="156"/>
        <v>56.999712188303803</v>
      </c>
      <c r="F4918" s="16">
        <f>'[2]NP Inflow data'!C4918</f>
        <v>0</v>
      </c>
      <c r="G4918" s="16">
        <f t="shared" si="157"/>
        <v>-8.0984385200000002</v>
      </c>
    </row>
    <row r="4919" spans="1:7">
      <c r="A4919">
        <v>983.16</v>
      </c>
      <c r="B4919" s="19">
        <f>'[2]NP Inflow data'!F4919</f>
        <v>57.042708683032203</v>
      </c>
      <c r="C4919" s="13">
        <f t="shared" si="156"/>
        <v>57.042708683032203</v>
      </c>
      <c r="F4919" s="16">
        <f>'[2]NP Inflow data'!C4919</f>
        <v>0</v>
      </c>
      <c r="G4919" s="16">
        <f t="shared" si="157"/>
        <v>-8.0984385200000002</v>
      </c>
    </row>
    <row r="4920" spans="1:7">
      <c r="A4920">
        <v>983.17</v>
      </c>
      <c r="B4920" s="19">
        <f>'[2]NP Inflow data'!F4920</f>
        <v>57.085724618642303</v>
      </c>
      <c r="C4920" s="13">
        <f t="shared" si="156"/>
        <v>57.085724618642303</v>
      </c>
      <c r="F4920" s="16">
        <f>'[2]NP Inflow data'!C4920</f>
        <v>0</v>
      </c>
      <c r="G4920" s="16">
        <f t="shared" si="157"/>
        <v>-8.0984385200000002</v>
      </c>
    </row>
    <row r="4921" spans="1:7">
      <c r="A4921">
        <v>983.18</v>
      </c>
      <c r="B4921" s="19">
        <f>'[2]NP Inflow data'!F4921</f>
        <v>57.1287598243741</v>
      </c>
      <c r="C4921" s="13">
        <f t="shared" si="156"/>
        <v>57.1287598243741</v>
      </c>
      <c r="F4921" s="16">
        <f>'[2]NP Inflow data'!C4921</f>
        <v>0</v>
      </c>
      <c r="G4921" s="16">
        <f t="shared" si="157"/>
        <v>-8.0984385200000002</v>
      </c>
    </row>
    <row r="4922" spans="1:7">
      <c r="A4922">
        <v>983.19</v>
      </c>
      <c r="B4922" s="19">
        <f>'[2]NP Inflow data'!F4922</f>
        <v>57.171814129467897</v>
      </c>
      <c r="C4922" s="13">
        <f t="shared" si="156"/>
        <v>57.171814129467897</v>
      </c>
      <c r="F4922" s="16">
        <f>'[2]NP Inflow data'!C4922</f>
        <v>0</v>
      </c>
      <c r="G4922" s="16">
        <f t="shared" si="157"/>
        <v>-8.0984385200000002</v>
      </c>
    </row>
    <row r="4923" spans="1:7">
      <c r="A4923">
        <v>983.2</v>
      </c>
      <c r="B4923" s="19">
        <f>'[2]NP Inflow data'!F4923</f>
        <v>57.214887363162902</v>
      </c>
      <c r="C4923" s="13">
        <f t="shared" si="156"/>
        <v>57.214887363162902</v>
      </c>
      <c r="F4923" s="16">
        <f>'[2]NP Inflow data'!C4923</f>
        <v>0</v>
      </c>
      <c r="G4923" s="16">
        <f t="shared" si="157"/>
        <v>-8.0984385200000002</v>
      </c>
    </row>
    <row r="4924" spans="1:7">
      <c r="A4924">
        <v>983.21</v>
      </c>
      <c r="B4924" s="19">
        <f>'[2]NP Inflow data'!F4924</f>
        <v>57.2579793546996</v>
      </c>
      <c r="C4924" s="13">
        <f t="shared" si="156"/>
        <v>57.2579793546996</v>
      </c>
      <c r="F4924" s="16">
        <f>'[2]NP Inflow data'!C4924</f>
        <v>0</v>
      </c>
      <c r="G4924" s="16">
        <f t="shared" si="157"/>
        <v>-8.0984385200000002</v>
      </c>
    </row>
    <row r="4925" spans="1:7">
      <c r="A4925">
        <v>983.22</v>
      </c>
      <c r="B4925" s="19">
        <f>'[2]NP Inflow data'!F4925</f>
        <v>57.301089933317698</v>
      </c>
      <c r="C4925" s="13">
        <f t="shared" si="156"/>
        <v>57.301089933317698</v>
      </c>
      <c r="F4925" s="16">
        <f>'[2]NP Inflow data'!C4925</f>
        <v>0</v>
      </c>
      <c r="G4925" s="16">
        <f t="shared" si="157"/>
        <v>-8.0984385200000002</v>
      </c>
    </row>
    <row r="4926" spans="1:7">
      <c r="A4926">
        <v>983.23</v>
      </c>
      <c r="B4926" s="19">
        <f>'[2]NP Inflow data'!F4926</f>
        <v>57.344218928257398</v>
      </c>
      <c r="C4926" s="13">
        <f t="shared" si="156"/>
        <v>57.344218928257398</v>
      </c>
      <c r="F4926" s="16">
        <f>'[2]NP Inflow data'!C4926</f>
        <v>0</v>
      </c>
      <c r="G4926" s="16">
        <f t="shared" si="157"/>
        <v>-8.0984385200000002</v>
      </c>
    </row>
    <row r="4927" spans="1:7">
      <c r="A4927">
        <v>983.24</v>
      </c>
      <c r="B4927" s="19">
        <f>'[2]NP Inflow data'!F4927</f>
        <v>57.387366168758597</v>
      </c>
      <c r="C4927" s="13">
        <f t="shared" si="156"/>
        <v>57.387366168758597</v>
      </c>
      <c r="F4927" s="16">
        <f>'[2]NP Inflow data'!C4927</f>
        <v>0</v>
      </c>
      <c r="G4927" s="16">
        <f t="shared" si="157"/>
        <v>-8.0984385200000002</v>
      </c>
    </row>
    <row r="4928" spans="1:7">
      <c r="A4928">
        <v>983.25</v>
      </c>
      <c r="B4928" s="19">
        <f>'[2]NP Inflow data'!F4928</f>
        <v>57.430531484061298</v>
      </c>
      <c r="C4928" s="13">
        <f t="shared" si="156"/>
        <v>57.430531484061298</v>
      </c>
      <c r="F4928" s="16">
        <f>'[2]NP Inflow data'!C4928</f>
        <v>0</v>
      </c>
      <c r="G4928" s="16">
        <f t="shared" si="157"/>
        <v>-8.0984385200000002</v>
      </c>
    </row>
    <row r="4929" spans="1:7">
      <c r="A4929">
        <v>983.26</v>
      </c>
      <c r="B4929" s="19">
        <f>'[2]NP Inflow data'!F4929</f>
        <v>57.473714703405498</v>
      </c>
      <c r="C4929" s="13">
        <f t="shared" si="156"/>
        <v>57.473714703405498</v>
      </c>
      <c r="F4929" s="16">
        <f>'[2]NP Inflow data'!C4929</f>
        <v>0</v>
      </c>
      <c r="G4929" s="16">
        <f t="shared" si="157"/>
        <v>-8.0984385200000002</v>
      </c>
    </row>
    <row r="4930" spans="1:7">
      <c r="A4930">
        <v>983.27</v>
      </c>
      <c r="B4930" s="19">
        <f>'[2]NP Inflow data'!F4930</f>
        <v>57.516915656031003</v>
      </c>
      <c r="C4930" s="13">
        <f t="shared" si="156"/>
        <v>57.516915656031003</v>
      </c>
      <c r="F4930" s="16">
        <f>'[2]NP Inflow data'!C4930</f>
        <v>0</v>
      </c>
      <c r="G4930" s="16">
        <f t="shared" si="157"/>
        <v>-8.0984385200000002</v>
      </c>
    </row>
    <row r="4931" spans="1:7">
      <c r="A4931">
        <v>983.28</v>
      </c>
      <c r="B4931" s="19">
        <f>'[2]NP Inflow data'!F4931</f>
        <v>57.560134171177999</v>
      </c>
      <c r="C4931" s="13">
        <f t="shared" si="156"/>
        <v>57.560134171177999</v>
      </c>
      <c r="F4931" s="16">
        <f>'[2]NP Inflow data'!C4931</f>
        <v>0</v>
      </c>
      <c r="G4931" s="16">
        <f t="shared" si="157"/>
        <v>-8.0984385200000002</v>
      </c>
    </row>
    <row r="4932" spans="1:7">
      <c r="A4932">
        <v>983.29</v>
      </c>
      <c r="B4932" s="19">
        <f>'[2]NP Inflow data'!F4932</f>
        <v>57.6033700780864</v>
      </c>
      <c r="C4932" s="13">
        <f t="shared" si="156"/>
        <v>57.6033700780864</v>
      </c>
      <c r="F4932" s="16">
        <f>'[2]NP Inflow data'!C4932</f>
        <v>0</v>
      </c>
      <c r="G4932" s="16">
        <f t="shared" si="157"/>
        <v>-8.0984385200000002</v>
      </c>
    </row>
    <row r="4933" spans="1:7">
      <c r="A4933">
        <v>983.3</v>
      </c>
      <c r="B4933" s="19">
        <f>'[2]NP Inflow data'!F4933</f>
        <v>57.6466232059961</v>
      </c>
      <c r="C4933" s="13">
        <f t="shared" si="156"/>
        <v>57.6466232059961</v>
      </c>
      <c r="F4933" s="16">
        <f>'[2]NP Inflow data'!C4933</f>
        <v>0</v>
      </c>
      <c r="G4933" s="16">
        <f t="shared" si="157"/>
        <v>-8.0984385200000002</v>
      </c>
    </row>
    <row r="4934" spans="1:7">
      <c r="A4934">
        <v>983.31</v>
      </c>
      <c r="B4934" s="19">
        <f>'[2]NP Inflow data'!F4934</f>
        <v>57.689893384146998</v>
      </c>
      <c r="C4934" s="13">
        <f t="shared" ref="C4934:C4997" si="158">B4934-$B$24</f>
        <v>57.689893384146998</v>
      </c>
      <c r="F4934" s="16">
        <f>'[2]NP Inflow data'!C4934</f>
        <v>0</v>
      </c>
      <c r="G4934" s="16">
        <f t="shared" si="157"/>
        <v>-8.0984385200000002</v>
      </c>
    </row>
    <row r="4935" spans="1:7">
      <c r="A4935">
        <v>983.32</v>
      </c>
      <c r="B4935" s="19">
        <f>'[2]NP Inflow data'!F4935</f>
        <v>57.733180441779901</v>
      </c>
      <c r="C4935" s="13">
        <f t="shared" si="158"/>
        <v>57.733180441779901</v>
      </c>
      <c r="F4935" s="16">
        <f>'[2]NP Inflow data'!C4935</f>
        <v>0</v>
      </c>
      <c r="G4935" s="16">
        <f t="shared" si="157"/>
        <v>-8.0984385200000002</v>
      </c>
    </row>
    <row r="4936" spans="1:7">
      <c r="A4936">
        <v>983.33</v>
      </c>
      <c r="B4936" s="19">
        <f>'[2]NP Inflow data'!F4936</f>
        <v>57.776484208133397</v>
      </c>
      <c r="C4936" s="13">
        <f t="shared" si="158"/>
        <v>57.776484208133397</v>
      </c>
      <c r="F4936" s="16">
        <f>'[2]NP Inflow data'!C4936</f>
        <v>0</v>
      </c>
      <c r="G4936" s="16">
        <f t="shared" si="157"/>
        <v>-8.0984385200000002</v>
      </c>
    </row>
    <row r="4937" spans="1:7">
      <c r="A4937">
        <v>983.34</v>
      </c>
      <c r="B4937" s="19">
        <f>'[2]NP Inflow data'!F4937</f>
        <v>57.819804512448201</v>
      </c>
      <c r="C4937" s="13">
        <f t="shared" si="158"/>
        <v>57.819804512448201</v>
      </c>
      <c r="F4937" s="16">
        <f>'[2]NP Inflow data'!C4937</f>
        <v>0</v>
      </c>
      <c r="G4937" s="16">
        <f t="shared" si="157"/>
        <v>-8.0984385200000002</v>
      </c>
    </row>
    <row r="4938" spans="1:7">
      <c r="A4938">
        <v>983.35</v>
      </c>
      <c r="B4938" s="19">
        <f>'[2]NP Inflow data'!F4938</f>
        <v>57.863141183964203</v>
      </c>
      <c r="C4938" s="13">
        <f t="shared" si="158"/>
        <v>57.863141183964203</v>
      </c>
      <c r="F4938" s="16">
        <f>'[2]NP Inflow data'!C4938</f>
        <v>0</v>
      </c>
      <c r="G4938" s="16">
        <f t="shared" si="157"/>
        <v>-8.0984385200000002</v>
      </c>
    </row>
    <row r="4939" spans="1:7">
      <c r="A4939">
        <v>983.36</v>
      </c>
      <c r="B4939" s="19">
        <f>'[2]NP Inflow data'!F4939</f>
        <v>57.906494051921399</v>
      </c>
      <c r="C4939" s="13">
        <f t="shared" si="158"/>
        <v>57.906494051921399</v>
      </c>
      <c r="F4939" s="16">
        <f>'[2]NP Inflow data'!C4939</f>
        <v>0</v>
      </c>
      <c r="G4939" s="16">
        <f t="shared" si="157"/>
        <v>-8.0984385200000002</v>
      </c>
    </row>
    <row r="4940" spans="1:7">
      <c r="A4940">
        <v>983.37</v>
      </c>
      <c r="B4940" s="19">
        <f>'[2]NP Inflow data'!F4940</f>
        <v>57.949862945559801</v>
      </c>
      <c r="C4940" s="13">
        <f t="shared" si="158"/>
        <v>57.949862945559801</v>
      </c>
      <c r="F4940" s="16">
        <f>'[2]NP Inflow data'!C4940</f>
        <v>0</v>
      </c>
      <c r="G4940" s="16">
        <f t="shared" si="157"/>
        <v>-8.0984385200000002</v>
      </c>
    </row>
    <row r="4941" spans="1:7">
      <c r="A4941">
        <v>983.38</v>
      </c>
      <c r="B4941" s="19">
        <f>'[2]NP Inflow data'!F4941</f>
        <v>57.993247694119198</v>
      </c>
      <c r="C4941" s="13">
        <f t="shared" si="158"/>
        <v>57.993247694119198</v>
      </c>
      <c r="F4941" s="16">
        <f>'[2]NP Inflow data'!C4941</f>
        <v>0</v>
      </c>
      <c r="G4941" s="16">
        <f t="shared" si="157"/>
        <v>-8.0984385200000002</v>
      </c>
    </row>
    <row r="4942" spans="1:7">
      <c r="A4942">
        <v>983.39</v>
      </c>
      <c r="B4942" s="19">
        <f>'[2]NP Inflow data'!F4942</f>
        <v>58.0366481268398</v>
      </c>
      <c r="C4942" s="13">
        <f t="shared" si="158"/>
        <v>58.0366481268398</v>
      </c>
      <c r="F4942" s="16">
        <f>'[2]NP Inflow data'!C4942</f>
        <v>0</v>
      </c>
      <c r="G4942" s="16">
        <f t="shared" si="157"/>
        <v>-8.0984385200000002</v>
      </c>
    </row>
    <row r="4943" spans="1:7">
      <c r="A4943">
        <v>983.4</v>
      </c>
      <c r="B4943" s="19">
        <f>'[2]NP Inflow data'!F4943</f>
        <v>58.080064072961498</v>
      </c>
      <c r="C4943" s="13">
        <f t="shared" si="158"/>
        <v>58.080064072961498</v>
      </c>
      <c r="F4943" s="16">
        <f>'[2]NP Inflow data'!C4943</f>
        <v>0</v>
      </c>
      <c r="G4943" s="16">
        <f t="shared" si="157"/>
        <v>-8.0984385200000002</v>
      </c>
    </row>
    <row r="4944" spans="1:7">
      <c r="A4944">
        <v>983.41</v>
      </c>
      <c r="B4944" s="19">
        <f>'[2]NP Inflow data'!F4944</f>
        <v>58.123495361724203</v>
      </c>
      <c r="C4944" s="13">
        <f t="shared" si="158"/>
        <v>58.123495361724203</v>
      </c>
      <c r="F4944" s="16">
        <f>'[2]NP Inflow data'!C4944</f>
        <v>0</v>
      </c>
      <c r="G4944" s="16">
        <f t="shared" si="157"/>
        <v>-8.0984385200000002</v>
      </c>
    </row>
    <row r="4945" spans="1:7">
      <c r="A4945">
        <v>983.42</v>
      </c>
      <c r="B4945" s="19">
        <f>'[2]NP Inflow data'!F4945</f>
        <v>58.166941822367903</v>
      </c>
      <c r="C4945" s="13">
        <f t="shared" si="158"/>
        <v>58.166941822367903</v>
      </c>
      <c r="F4945" s="16">
        <f>'[2]NP Inflow data'!C4945</f>
        <v>0</v>
      </c>
      <c r="G4945" s="16">
        <f t="shared" si="157"/>
        <v>-8.0984385200000002</v>
      </c>
    </row>
    <row r="4946" spans="1:7">
      <c r="A4946">
        <v>983.43</v>
      </c>
      <c r="B4946" s="19">
        <f>'[2]NP Inflow data'!F4946</f>
        <v>58.210403284132603</v>
      </c>
      <c r="C4946" s="13">
        <f t="shared" si="158"/>
        <v>58.210403284132603</v>
      </c>
      <c r="F4946" s="16">
        <f>'[2]NP Inflow data'!C4946</f>
        <v>0</v>
      </c>
      <c r="G4946" s="16">
        <f t="shared" si="157"/>
        <v>-8.0984385200000002</v>
      </c>
    </row>
    <row r="4947" spans="1:7">
      <c r="A4947">
        <v>983.44</v>
      </c>
      <c r="B4947" s="19">
        <f>'[2]NP Inflow data'!F4947</f>
        <v>58.253879576258797</v>
      </c>
      <c r="C4947" s="13">
        <f t="shared" si="158"/>
        <v>58.253879576258797</v>
      </c>
      <c r="F4947" s="16">
        <f>'[2]NP Inflow data'!C4947</f>
        <v>0</v>
      </c>
      <c r="G4947" s="16">
        <f t="shared" si="157"/>
        <v>-8.0984385200000002</v>
      </c>
    </row>
    <row r="4948" spans="1:7">
      <c r="A4948">
        <v>983.45</v>
      </c>
      <c r="B4948" s="19">
        <f>'[2]NP Inflow data'!F4948</f>
        <v>58.2973705279854</v>
      </c>
      <c r="C4948" s="13">
        <f t="shared" si="158"/>
        <v>58.2973705279854</v>
      </c>
      <c r="F4948" s="16">
        <f>'[2]NP Inflow data'!C4948</f>
        <v>0</v>
      </c>
      <c r="G4948" s="16">
        <f t="shared" si="157"/>
        <v>-8.0984385200000002</v>
      </c>
    </row>
    <row r="4949" spans="1:7">
      <c r="A4949">
        <v>983.46</v>
      </c>
      <c r="B4949" s="19">
        <f>'[2]NP Inflow data'!F4949</f>
        <v>58.340875968552901</v>
      </c>
      <c r="C4949" s="13">
        <f t="shared" si="158"/>
        <v>58.340875968552901</v>
      </c>
      <c r="F4949" s="16">
        <f>'[2]NP Inflow data'!C4949</f>
        <v>0</v>
      </c>
      <c r="G4949" s="16">
        <f t="shared" si="157"/>
        <v>-8.0984385200000002</v>
      </c>
    </row>
    <row r="4950" spans="1:7">
      <c r="A4950">
        <v>983.47</v>
      </c>
      <c r="B4950" s="19">
        <f>'[2]NP Inflow data'!F4950</f>
        <v>58.384395727201301</v>
      </c>
      <c r="C4950" s="13">
        <f t="shared" si="158"/>
        <v>58.384395727201301</v>
      </c>
      <c r="F4950" s="16">
        <f>'[2]NP Inflow data'!C4950</f>
        <v>0</v>
      </c>
      <c r="G4950" s="16">
        <f t="shared" si="157"/>
        <v>-8.0984385200000002</v>
      </c>
    </row>
    <row r="4951" spans="1:7">
      <c r="A4951">
        <v>983.48</v>
      </c>
      <c r="B4951" s="19">
        <f>'[2]NP Inflow data'!F4951</f>
        <v>58.427929633170599</v>
      </c>
      <c r="C4951" s="13">
        <f t="shared" si="158"/>
        <v>58.427929633170599</v>
      </c>
      <c r="F4951" s="16">
        <f>'[2]NP Inflow data'!C4951</f>
        <v>0</v>
      </c>
      <c r="G4951" s="16">
        <f t="shared" si="157"/>
        <v>-8.0984385200000002</v>
      </c>
    </row>
    <row r="4952" spans="1:7">
      <c r="A4952">
        <v>983.49</v>
      </c>
      <c r="B4952" s="19">
        <f>'[2]NP Inflow data'!F4952</f>
        <v>58.471477515700698</v>
      </c>
      <c r="C4952" s="13">
        <f t="shared" si="158"/>
        <v>58.471477515700698</v>
      </c>
      <c r="F4952" s="16">
        <f>'[2]NP Inflow data'!C4952</f>
        <v>0</v>
      </c>
      <c r="G4952" s="16">
        <f t="shared" si="157"/>
        <v>-8.0984385200000002</v>
      </c>
    </row>
    <row r="4953" spans="1:7">
      <c r="A4953">
        <v>983.5</v>
      </c>
      <c r="B4953" s="19">
        <f>'[2]NP Inflow data'!F4953</f>
        <v>58.515039204031602</v>
      </c>
      <c r="C4953" s="13">
        <f t="shared" si="158"/>
        <v>58.515039204031602</v>
      </c>
      <c r="F4953" s="16">
        <f>'[2]NP Inflow data'!C4953</f>
        <v>0</v>
      </c>
      <c r="G4953" s="16">
        <f t="shared" si="157"/>
        <v>-8.0984385200000002</v>
      </c>
    </row>
    <row r="4954" spans="1:7">
      <c r="A4954">
        <v>983.51</v>
      </c>
      <c r="B4954" s="19">
        <f>'[2]NP Inflow data'!F4954</f>
        <v>58.558614527403201</v>
      </c>
      <c r="C4954" s="13">
        <f t="shared" si="158"/>
        <v>58.558614527403201</v>
      </c>
      <c r="F4954" s="16">
        <f>'[2]NP Inflow data'!C4954</f>
        <v>0</v>
      </c>
      <c r="G4954" s="16">
        <f t="shared" si="157"/>
        <v>-8.0984385200000002</v>
      </c>
    </row>
    <row r="4955" spans="1:7">
      <c r="A4955">
        <v>983.52</v>
      </c>
      <c r="B4955" s="19">
        <f>'[2]NP Inflow data'!F4955</f>
        <v>58.602203315055597</v>
      </c>
      <c r="C4955" s="13">
        <f t="shared" si="158"/>
        <v>58.602203315055597</v>
      </c>
      <c r="F4955" s="16">
        <f>'[2]NP Inflow data'!C4955</f>
        <v>0</v>
      </c>
      <c r="G4955" s="16">
        <f t="shared" si="157"/>
        <v>-8.0984385200000002</v>
      </c>
    </row>
    <row r="4956" spans="1:7">
      <c r="A4956">
        <v>983.53</v>
      </c>
      <c r="B4956" s="19">
        <f>'[2]NP Inflow data'!F4956</f>
        <v>58.645805396228802</v>
      </c>
      <c r="C4956" s="13">
        <f t="shared" si="158"/>
        <v>58.645805396228802</v>
      </c>
      <c r="F4956" s="16">
        <f>'[2]NP Inflow data'!C4956</f>
        <v>0</v>
      </c>
      <c r="G4956" s="16">
        <f t="shared" si="157"/>
        <v>-8.0984385200000002</v>
      </c>
    </row>
    <row r="4957" spans="1:7">
      <c r="A4957">
        <v>983.54</v>
      </c>
      <c r="B4957" s="19">
        <f>'[2]NP Inflow data'!F4957</f>
        <v>58.689420600162599</v>
      </c>
      <c r="C4957" s="13">
        <f t="shared" si="158"/>
        <v>58.689420600162599</v>
      </c>
      <c r="F4957" s="16">
        <f>'[2]NP Inflow data'!C4957</f>
        <v>0</v>
      </c>
      <c r="G4957" s="16">
        <f t="shared" si="157"/>
        <v>-8.0984385200000002</v>
      </c>
    </row>
    <row r="4958" spans="1:7">
      <c r="A4958">
        <v>983.55</v>
      </c>
      <c r="B4958" s="19">
        <f>'[2]NP Inflow data'!F4958</f>
        <v>58.733048756097098</v>
      </c>
      <c r="C4958" s="13">
        <f t="shared" si="158"/>
        <v>58.733048756097098</v>
      </c>
      <c r="F4958" s="16">
        <f>'[2]NP Inflow data'!C4958</f>
        <v>0</v>
      </c>
      <c r="G4958" s="16">
        <f t="shared" ref="G4958:G5021" si="159">F4958-$F$3103</f>
        <v>-8.0984385200000002</v>
      </c>
    </row>
    <row r="4959" spans="1:7">
      <c r="A4959">
        <v>983.56</v>
      </c>
      <c r="B4959" s="19">
        <f>'[2]NP Inflow data'!F4959</f>
        <v>58.776689693272203</v>
      </c>
      <c r="C4959" s="13">
        <f t="shared" si="158"/>
        <v>58.776689693272203</v>
      </c>
      <c r="F4959" s="16">
        <f>'[2]NP Inflow data'!C4959</f>
        <v>0</v>
      </c>
      <c r="G4959" s="16">
        <f t="shared" si="159"/>
        <v>-8.0984385200000002</v>
      </c>
    </row>
    <row r="4960" spans="1:7">
      <c r="A4960">
        <v>983.57</v>
      </c>
      <c r="B4960" s="19">
        <f>'[2]NP Inflow data'!F4960</f>
        <v>58.820343240928501</v>
      </c>
      <c r="C4960" s="13">
        <f t="shared" si="158"/>
        <v>58.820343240928501</v>
      </c>
      <c r="F4960" s="16">
        <f>'[2]NP Inflow data'!C4960</f>
        <v>0</v>
      </c>
      <c r="G4960" s="16">
        <f t="shared" si="159"/>
        <v>-8.0984385200000002</v>
      </c>
    </row>
    <row r="4961" spans="1:7">
      <c r="A4961">
        <v>983.58</v>
      </c>
      <c r="B4961" s="19">
        <f>'[2]NP Inflow data'!F4961</f>
        <v>58.864009228304802</v>
      </c>
      <c r="C4961" s="13">
        <f t="shared" si="158"/>
        <v>58.864009228304802</v>
      </c>
      <c r="F4961" s="16">
        <f>'[2]NP Inflow data'!C4961</f>
        <v>0</v>
      </c>
      <c r="G4961" s="16">
        <f t="shared" si="159"/>
        <v>-8.0984385200000002</v>
      </c>
    </row>
    <row r="4962" spans="1:7">
      <c r="A4962">
        <v>983.59</v>
      </c>
      <c r="B4962" s="19">
        <f>'[2]NP Inflow data'!F4962</f>
        <v>58.907687484641698</v>
      </c>
      <c r="C4962" s="13">
        <f t="shared" si="158"/>
        <v>58.907687484641698</v>
      </c>
      <c r="F4962" s="16">
        <f>'[2]NP Inflow data'!C4962</f>
        <v>0</v>
      </c>
      <c r="G4962" s="16">
        <f t="shared" si="159"/>
        <v>-8.0984385200000002</v>
      </c>
    </row>
    <row r="4963" spans="1:7">
      <c r="A4963">
        <v>983.6</v>
      </c>
      <c r="B4963" s="19">
        <f>'[2]NP Inflow data'!F4963</f>
        <v>58.951377839179102</v>
      </c>
      <c r="C4963" s="13">
        <f t="shared" si="158"/>
        <v>58.951377839179102</v>
      </c>
      <c r="F4963" s="16">
        <f>'[2]NP Inflow data'!C4963</f>
        <v>0</v>
      </c>
      <c r="G4963" s="16">
        <f t="shared" si="159"/>
        <v>-8.0984385200000002</v>
      </c>
    </row>
    <row r="4964" spans="1:7">
      <c r="A4964">
        <v>983.61</v>
      </c>
      <c r="B4964" s="19">
        <f>'[2]NP Inflow data'!F4964</f>
        <v>58.995080121157002</v>
      </c>
      <c r="C4964" s="13">
        <f t="shared" si="158"/>
        <v>58.995080121157002</v>
      </c>
      <c r="F4964" s="16">
        <f>'[2]NP Inflow data'!C4964</f>
        <v>0</v>
      </c>
      <c r="G4964" s="16">
        <f t="shared" si="159"/>
        <v>-8.0984385200000002</v>
      </c>
    </row>
    <row r="4965" spans="1:7">
      <c r="A4965">
        <v>983.62</v>
      </c>
      <c r="B4965" s="19">
        <f>'[2]NP Inflow data'!F4965</f>
        <v>59.038794159815403</v>
      </c>
      <c r="C4965" s="13">
        <f t="shared" si="158"/>
        <v>59.038794159815403</v>
      </c>
      <c r="F4965" s="16">
        <f>'[2]NP Inflow data'!C4965</f>
        <v>0</v>
      </c>
      <c r="G4965" s="16">
        <f t="shared" si="159"/>
        <v>-8.0984385200000002</v>
      </c>
    </row>
    <row r="4966" spans="1:7">
      <c r="A4966">
        <v>983.63</v>
      </c>
      <c r="B4966" s="19">
        <f>'[2]NP Inflow data'!F4966</f>
        <v>59.0825197843943</v>
      </c>
      <c r="C4966" s="13">
        <f t="shared" si="158"/>
        <v>59.0825197843943</v>
      </c>
      <c r="F4966" s="16">
        <f>'[2]NP Inflow data'!C4966</f>
        <v>0</v>
      </c>
      <c r="G4966" s="16">
        <f t="shared" si="159"/>
        <v>-8.0984385200000002</v>
      </c>
    </row>
    <row r="4967" spans="1:7">
      <c r="A4967">
        <v>983.64</v>
      </c>
      <c r="B4967" s="19">
        <f>'[2]NP Inflow data'!F4967</f>
        <v>59.126256824133499</v>
      </c>
      <c r="C4967" s="13">
        <f t="shared" si="158"/>
        <v>59.126256824133499</v>
      </c>
      <c r="F4967" s="16">
        <f>'[2]NP Inflow data'!C4967</f>
        <v>0</v>
      </c>
      <c r="G4967" s="16">
        <f t="shared" si="159"/>
        <v>-8.0984385200000002</v>
      </c>
    </row>
    <row r="4968" spans="1:7">
      <c r="A4968">
        <v>983.65</v>
      </c>
      <c r="B4968" s="19">
        <f>'[2]NP Inflow data'!F4968</f>
        <v>59.170005108273202</v>
      </c>
      <c r="C4968" s="13">
        <f t="shared" si="158"/>
        <v>59.170005108273202</v>
      </c>
      <c r="F4968" s="16">
        <f>'[2]NP Inflow data'!C4968</f>
        <v>0</v>
      </c>
      <c r="G4968" s="16">
        <f t="shared" si="159"/>
        <v>-8.0984385200000002</v>
      </c>
    </row>
    <row r="4969" spans="1:7">
      <c r="A4969">
        <v>983.66</v>
      </c>
      <c r="B4969" s="19">
        <f>'[2]NP Inflow data'!F4969</f>
        <v>59.213764466053199</v>
      </c>
      <c r="C4969" s="13">
        <f t="shared" si="158"/>
        <v>59.213764466053199</v>
      </c>
      <c r="F4969" s="16">
        <f>'[2]NP Inflow data'!C4969</f>
        <v>0</v>
      </c>
      <c r="G4969" s="16">
        <f t="shared" si="159"/>
        <v>-8.0984385200000002</v>
      </c>
    </row>
    <row r="4970" spans="1:7">
      <c r="A4970">
        <v>983.67</v>
      </c>
      <c r="B4970" s="19">
        <f>'[2]NP Inflow data'!F4970</f>
        <v>59.257534726713601</v>
      </c>
      <c r="C4970" s="13">
        <f t="shared" si="158"/>
        <v>59.257534726713601</v>
      </c>
      <c r="F4970" s="16">
        <f>'[2]NP Inflow data'!C4970</f>
        <v>0</v>
      </c>
      <c r="G4970" s="16">
        <f t="shared" si="159"/>
        <v>-8.0984385200000002</v>
      </c>
    </row>
    <row r="4971" spans="1:7">
      <c r="A4971">
        <v>983.68</v>
      </c>
      <c r="B4971" s="19">
        <f>'[2]NP Inflow data'!F4971</f>
        <v>59.301315719494298</v>
      </c>
      <c r="C4971" s="13">
        <f t="shared" si="158"/>
        <v>59.301315719494298</v>
      </c>
      <c r="F4971" s="16">
        <f>'[2]NP Inflow data'!C4971</f>
        <v>0</v>
      </c>
      <c r="G4971" s="16">
        <f t="shared" si="159"/>
        <v>-8.0984385200000002</v>
      </c>
    </row>
    <row r="4972" spans="1:7">
      <c r="A4972">
        <v>983.69</v>
      </c>
      <c r="B4972" s="19">
        <f>'[2]NP Inflow data'!F4972</f>
        <v>59.345107273635698</v>
      </c>
      <c r="C4972" s="13">
        <f t="shared" si="158"/>
        <v>59.345107273635698</v>
      </c>
      <c r="F4972" s="16">
        <f>'[2]NP Inflow data'!C4972</f>
        <v>0</v>
      </c>
      <c r="G4972" s="16">
        <f t="shared" si="159"/>
        <v>-8.0984385200000002</v>
      </c>
    </row>
    <row r="4973" spans="1:7">
      <c r="A4973">
        <v>983.7</v>
      </c>
      <c r="B4973" s="19">
        <f>'[2]NP Inflow data'!F4973</f>
        <v>59.388909218377002</v>
      </c>
      <c r="C4973" s="13">
        <f t="shared" si="158"/>
        <v>59.388909218377002</v>
      </c>
      <c r="F4973" s="16">
        <f>'[2]NP Inflow data'!C4973</f>
        <v>0</v>
      </c>
      <c r="G4973" s="16">
        <f t="shared" si="159"/>
        <v>-8.0984385200000002</v>
      </c>
    </row>
    <row r="4974" spans="1:7">
      <c r="A4974">
        <v>983.71</v>
      </c>
      <c r="B4974" s="19">
        <f>'[2]NP Inflow data'!F4974</f>
        <v>59.432721382958398</v>
      </c>
      <c r="C4974" s="13">
        <f t="shared" si="158"/>
        <v>59.432721382958398</v>
      </c>
      <c r="F4974" s="16">
        <f>'[2]NP Inflow data'!C4974</f>
        <v>0</v>
      </c>
      <c r="G4974" s="16">
        <f t="shared" si="159"/>
        <v>-8.0984385200000002</v>
      </c>
    </row>
    <row r="4975" spans="1:7">
      <c r="A4975">
        <v>983.72</v>
      </c>
      <c r="B4975" s="19">
        <f>'[2]NP Inflow data'!F4975</f>
        <v>59.476543596620097</v>
      </c>
      <c r="C4975" s="13">
        <f t="shared" si="158"/>
        <v>59.476543596620097</v>
      </c>
      <c r="F4975" s="16">
        <f>'[2]NP Inflow data'!C4975</f>
        <v>0</v>
      </c>
      <c r="G4975" s="16">
        <f t="shared" si="159"/>
        <v>-8.0984385200000002</v>
      </c>
    </row>
    <row r="4976" spans="1:7">
      <c r="A4976">
        <v>983.73</v>
      </c>
      <c r="B4976" s="19">
        <f>'[2]NP Inflow data'!F4976</f>
        <v>59.520375688601902</v>
      </c>
      <c r="C4976" s="13">
        <f t="shared" si="158"/>
        <v>59.520375688601902</v>
      </c>
      <c r="F4976" s="16">
        <f>'[2]NP Inflow data'!C4976</f>
        <v>0</v>
      </c>
      <c r="G4976" s="16">
        <f t="shared" si="159"/>
        <v>-8.0984385200000002</v>
      </c>
    </row>
    <row r="4977" spans="1:7">
      <c r="A4977">
        <v>983.74</v>
      </c>
      <c r="B4977" s="19">
        <f>'[2]NP Inflow data'!F4977</f>
        <v>59.564217488143903</v>
      </c>
      <c r="C4977" s="13">
        <f t="shared" si="158"/>
        <v>59.564217488143903</v>
      </c>
      <c r="F4977" s="16">
        <f>'[2]NP Inflow data'!C4977</f>
        <v>0</v>
      </c>
      <c r="G4977" s="16">
        <f t="shared" si="159"/>
        <v>-8.0984385200000002</v>
      </c>
    </row>
    <row r="4978" spans="1:7">
      <c r="A4978">
        <v>983.75</v>
      </c>
      <c r="B4978" s="19">
        <f>'[2]NP Inflow data'!F4978</f>
        <v>59.608068824485997</v>
      </c>
      <c r="C4978" s="13">
        <f t="shared" si="158"/>
        <v>59.608068824485997</v>
      </c>
      <c r="F4978" s="16">
        <f>'[2]NP Inflow data'!C4978</f>
        <v>0</v>
      </c>
      <c r="G4978" s="16">
        <f t="shared" si="159"/>
        <v>-8.0984385200000002</v>
      </c>
    </row>
    <row r="4979" spans="1:7">
      <c r="A4979">
        <v>983.76</v>
      </c>
      <c r="B4979" s="19">
        <f>'[2]NP Inflow data'!F4979</f>
        <v>59.651929526868201</v>
      </c>
      <c r="C4979" s="13">
        <f t="shared" si="158"/>
        <v>59.651929526868201</v>
      </c>
      <c r="F4979" s="16">
        <f>'[2]NP Inflow data'!C4979</f>
        <v>0</v>
      </c>
      <c r="G4979" s="16">
        <f t="shared" si="159"/>
        <v>-8.0984385200000002</v>
      </c>
    </row>
    <row r="4980" spans="1:7">
      <c r="A4980">
        <v>983.77</v>
      </c>
      <c r="B4980" s="19">
        <f>'[2]NP Inflow data'!F4980</f>
        <v>59.695799424530499</v>
      </c>
      <c r="C4980" s="13">
        <f t="shared" si="158"/>
        <v>59.695799424530499</v>
      </c>
      <c r="F4980" s="16">
        <f>'[2]NP Inflow data'!C4980</f>
        <v>0</v>
      </c>
      <c r="G4980" s="16">
        <f t="shared" si="159"/>
        <v>-8.0984385200000002</v>
      </c>
    </row>
    <row r="4981" spans="1:7">
      <c r="A4981">
        <v>983.78</v>
      </c>
      <c r="B4981" s="19">
        <f>'[2]NP Inflow data'!F4981</f>
        <v>59.7396783467128</v>
      </c>
      <c r="C4981" s="13">
        <f t="shared" si="158"/>
        <v>59.7396783467128</v>
      </c>
      <c r="F4981" s="16">
        <f>'[2]NP Inflow data'!C4981</f>
        <v>0</v>
      </c>
      <c r="G4981" s="16">
        <f t="shared" si="159"/>
        <v>-8.0984385200000002</v>
      </c>
    </row>
    <row r="4982" spans="1:7">
      <c r="A4982">
        <v>983.79</v>
      </c>
      <c r="B4982" s="19">
        <f>'[2]NP Inflow data'!F4982</f>
        <v>59.783566122655103</v>
      </c>
      <c r="C4982" s="13">
        <f t="shared" si="158"/>
        <v>59.783566122655103</v>
      </c>
      <c r="F4982" s="16">
        <f>'[2]NP Inflow data'!C4982</f>
        <v>0</v>
      </c>
      <c r="G4982" s="16">
        <f t="shared" si="159"/>
        <v>-8.0984385200000002</v>
      </c>
    </row>
    <row r="4983" spans="1:7">
      <c r="A4983">
        <v>983.8</v>
      </c>
      <c r="B4983" s="19">
        <f>'[2]NP Inflow data'!F4983</f>
        <v>59.827462581597402</v>
      </c>
      <c r="C4983" s="13">
        <f t="shared" si="158"/>
        <v>59.827462581597402</v>
      </c>
      <c r="F4983" s="16">
        <f>'[2]NP Inflow data'!C4983</f>
        <v>0</v>
      </c>
      <c r="G4983" s="16">
        <f t="shared" si="159"/>
        <v>-8.0984385200000002</v>
      </c>
    </row>
    <row r="4984" spans="1:7">
      <c r="A4984">
        <v>983.81</v>
      </c>
      <c r="B4984" s="19">
        <f>'[2]NP Inflow data'!F4984</f>
        <v>59.871367552779702</v>
      </c>
      <c r="C4984" s="13">
        <f t="shared" si="158"/>
        <v>59.871367552779702</v>
      </c>
      <c r="F4984" s="16">
        <f>'[2]NP Inflow data'!C4984</f>
        <v>0</v>
      </c>
      <c r="G4984" s="16">
        <f t="shared" si="159"/>
        <v>-8.0984385200000002</v>
      </c>
    </row>
    <row r="4985" spans="1:7">
      <c r="A4985">
        <v>983.82</v>
      </c>
      <c r="B4985" s="19">
        <f>'[2]NP Inflow data'!F4985</f>
        <v>59.915280865442398</v>
      </c>
      <c r="C4985" s="13">
        <f t="shared" si="158"/>
        <v>59.915280865442398</v>
      </c>
      <c r="F4985" s="16">
        <f>'[2]NP Inflow data'!C4985</f>
        <v>0</v>
      </c>
      <c r="G4985" s="16">
        <f t="shared" si="159"/>
        <v>-8.0984385200000002</v>
      </c>
    </row>
    <row r="4986" spans="1:7">
      <c r="A4986">
        <v>983.83</v>
      </c>
      <c r="B4986" s="19">
        <f>'[2]NP Inflow data'!F4986</f>
        <v>59.959202348824498</v>
      </c>
      <c r="C4986" s="13">
        <f t="shared" si="158"/>
        <v>59.959202348824498</v>
      </c>
      <c r="F4986" s="16">
        <f>'[2]NP Inflow data'!C4986</f>
        <v>0</v>
      </c>
      <c r="G4986" s="16">
        <f t="shared" si="159"/>
        <v>-8.0984385200000002</v>
      </c>
    </row>
    <row r="4987" spans="1:7">
      <c r="A4987">
        <v>983.84</v>
      </c>
      <c r="B4987" s="19">
        <f>'[2]NP Inflow data'!F4987</f>
        <v>60.003131832166503</v>
      </c>
      <c r="C4987" s="13">
        <f t="shared" si="158"/>
        <v>60.003131832166503</v>
      </c>
      <c r="F4987" s="16">
        <f>'[2]NP Inflow data'!C4987</f>
        <v>0</v>
      </c>
      <c r="G4987" s="16">
        <f t="shared" si="159"/>
        <v>-8.0984385200000002</v>
      </c>
    </row>
    <row r="4988" spans="1:7">
      <c r="A4988">
        <v>983.85</v>
      </c>
      <c r="B4988" s="19">
        <f>'[2]NP Inflow data'!F4988</f>
        <v>60.047069144708303</v>
      </c>
      <c r="C4988" s="13">
        <f t="shared" si="158"/>
        <v>60.047069144708303</v>
      </c>
      <c r="F4988" s="16">
        <f>'[2]NP Inflow data'!C4988</f>
        <v>0</v>
      </c>
      <c r="G4988" s="16">
        <f t="shared" si="159"/>
        <v>-8.0984385200000002</v>
      </c>
    </row>
    <row r="4989" spans="1:7">
      <c r="A4989">
        <v>983.86</v>
      </c>
      <c r="B4989" s="19">
        <f>'[2]NP Inflow data'!F4989</f>
        <v>60.091014115690001</v>
      </c>
      <c r="C4989" s="13">
        <f t="shared" si="158"/>
        <v>60.091014115690001</v>
      </c>
      <c r="F4989" s="16">
        <f>'[2]NP Inflow data'!C4989</f>
        <v>0</v>
      </c>
      <c r="G4989" s="16">
        <f t="shared" si="159"/>
        <v>-8.0984385200000002</v>
      </c>
    </row>
    <row r="4990" spans="1:7">
      <c r="A4990">
        <v>983.87</v>
      </c>
      <c r="B4990" s="19">
        <f>'[2]NP Inflow data'!F4990</f>
        <v>60.134966574351502</v>
      </c>
      <c r="C4990" s="13">
        <f t="shared" si="158"/>
        <v>60.134966574351502</v>
      </c>
      <c r="F4990" s="16">
        <f>'[2]NP Inflow data'!C4990</f>
        <v>0</v>
      </c>
      <c r="G4990" s="16">
        <f t="shared" si="159"/>
        <v>-8.0984385200000002</v>
      </c>
    </row>
    <row r="4991" spans="1:7">
      <c r="A4991">
        <v>983.88</v>
      </c>
      <c r="B4991" s="19">
        <f>'[2]NP Inflow data'!F4991</f>
        <v>60.178926349932702</v>
      </c>
      <c r="C4991" s="13">
        <f t="shared" si="158"/>
        <v>60.178926349932702</v>
      </c>
      <c r="F4991" s="16">
        <f>'[2]NP Inflow data'!C4991</f>
        <v>0</v>
      </c>
      <c r="G4991" s="16">
        <f t="shared" si="159"/>
        <v>-8.0984385200000002</v>
      </c>
    </row>
    <row r="4992" spans="1:7">
      <c r="A4992">
        <v>983.89</v>
      </c>
      <c r="B4992" s="19">
        <f>'[2]NP Inflow data'!F4992</f>
        <v>60.222893271673698</v>
      </c>
      <c r="C4992" s="13">
        <f t="shared" si="158"/>
        <v>60.222893271673698</v>
      </c>
      <c r="F4992" s="16">
        <f>'[2]NP Inflow data'!C4992</f>
        <v>0</v>
      </c>
      <c r="G4992" s="16">
        <f t="shared" si="159"/>
        <v>-8.0984385200000002</v>
      </c>
    </row>
    <row r="4993" spans="1:7">
      <c r="A4993">
        <v>983.9</v>
      </c>
      <c r="B4993" s="19">
        <f>'[2]NP Inflow data'!F4993</f>
        <v>60.266867168814301</v>
      </c>
      <c r="C4993" s="13">
        <f t="shared" si="158"/>
        <v>60.266867168814301</v>
      </c>
      <c r="F4993" s="16">
        <f>'[2]NP Inflow data'!C4993</f>
        <v>0</v>
      </c>
      <c r="G4993" s="16">
        <f t="shared" si="159"/>
        <v>-8.0984385200000002</v>
      </c>
    </row>
    <row r="4994" spans="1:7">
      <c r="A4994">
        <v>983.91</v>
      </c>
      <c r="B4994" s="19">
        <f>'[2]NP Inflow data'!F4994</f>
        <v>60.310847870594699</v>
      </c>
      <c r="C4994" s="13">
        <f t="shared" si="158"/>
        <v>60.310847870594699</v>
      </c>
      <c r="F4994" s="16">
        <f>'[2]NP Inflow data'!C4994</f>
        <v>0</v>
      </c>
      <c r="G4994" s="16">
        <f t="shared" si="159"/>
        <v>-8.0984385200000002</v>
      </c>
    </row>
    <row r="4995" spans="1:7">
      <c r="A4995">
        <v>983.92</v>
      </c>
      <c r="B4995" s="19">
        <f>'[2]NP Inflow data'!F4995</f>
        <v>60.354835206254698</v>
      </c>
      <c r="C4995" s="13">
        <f t="shared" si="158"/>
        <v>60.354835206254698</v>
      </c>
      <c r="F4995" s="16">
        <f>'[2]NP Inflow data'!C4995</f>
        <v>0</v>
      </c>
      <c r="G4995" s="16">
        <f t="shared" si="159"/>
        <v>-8.0984385200000002</v>
      </c>
    </row>
    <row r="4996" spans="1:7">
      <c r="A4996">
        <v>983.93</v>
      </c>
      <c r="B4996" s="19">
        <f>'[2]NP Inflow data'!F4996</f>
        <v>60.398829005034401</v>
      </c>
      <c r="C4996" s="13">
        <f t="shared" si="158"/>
        <v>60.398829005034401</v>
      </c>
      <c r="F4996" s="16">
        <f>'[2]NP Inflow data'!C4996</f>
        <v>0</v>
      </c>
      <c r="G4996" s="16">
        <f t="shared" si="159"/>
        <v>-8.0984385200000002</v>
      </c>
    </row>
    <row r="4997" spans="1:7">
      <c r="A4997">
        <v>983.94</v>
      </c>
      <c r="B4997" s="19">
        <f>'[2]NP Inflow data'!F4997</f>
        <v>60.442829096174201</v>
      </c>
      <c r="C4997" s="13">
        <f t="shared" si="158"/>
        <v>60.442829096174201</v>
      </c>
      <c r="F4997" s="16">
        <f>'[2]NP Inflow data'!C4997</f>
        <v>0</v>
      </c>
      <c r="G4997" s="16">
        <f t="shared" si="159"/>
        <v>-8.0984385200000002</v>
      </c>
    </row>
    <row r="4998" spans="1:7">
      <c r="A4998">
        <v>983.95</v>
      </c>
      <c r="B4998" s="19">
        <f>'[2]NP Inflow data'!F4998</f>
        <v>60.486835308913001</v>
      </c>
      <c r="C4998" s="13">
        <f t="shared" ref="C4998:C5061" si="160">B4998-$B$24</f>
        <v>60.486835308913001</v>
      </c>
      <c r="F4998" s="16">
        <f>'[2]NP Inflow data'!C4998</f>
        <v>0</v>
      </c>
      <c r="G4998" s="16">
        <f t="shared" si="159"/>
        <v>-8.0984385200000002</v>
      </c>
    </row>
    <row r="4999" spans="1:7">
      <c r="A4999">
        <v>983.96</v>
      </c>
      <c r="B4999" s="19">
        <f>'[2]NP Inflow data'!F4999</f>
        <v>60.530847472491402</v>
      </c>
      <c r="C4999" s="13">
        <f t="shared" si="160"/>
        <v>60.530847472491402</v>
      </c>
      <c r="F4999" s="16">
        <f>'[2]NP Inflow data'!C4999</f>
        <v>0</v>
      </c>
      <c r="G4999" s="16">
        <f t="shared" si="159"/>
        <v>-8.0984385200000002</v>
      </c>
    </row>
    <row r="5000" spans="1:7">
      <c r="A5000">
        <v>983.97</v>
      </c>
      <c r="B5000" s="19">
        <f>'[2]NP Inflow data'!F5000</f>
        <v>60.574865416149301</v>
      </c>
      <c r="C5000" s="13">
        <f t="shared" si="160"/>
        <v>60.574865416149301</v>
      </c>
      <c r="F5000" s="16">
        <f>'[2]NP Inflow data'!C5000</f>
        <v>0</v>
      </c>
      <c r="G5000" s="16">
        <f t="shared" si="159"/>
        <v>-8.0984385200000002</v>
      </c>
    </row>
    <row r="5001" spans="1:7">
      <c r="A5001">
        <v>983.98</v>
      </c>
      <c r="B5001" s="19">
        <f>'[2]NP Inflow data'!F5001</f>
        <v>60.6188889691268</v>
      </c>
      <c r="C5001" s="13">
        <f t="shared" si="160"/>
        <v>60.6188889691268</v>
      </c>
      <c r="F5001" s="16">
        <f>'[2]NP Inflow data'!C5001</f>
        <v>0</v>
      </c>
      <c r="G5001" s="16">
        <f t="shared" si="159"/>
        <v>-8.0984385200000002</v>
      </c>
    </row>
    <row r="5002" spans="1:7">
      <c r="A5002">
        <v>983.99</v>
      </c>
      <c r="B5002" s="19">
        <f>'[2]NP Inflow data'!F5002</f>
        <v>60.662917960663698</v>
      </c>
      <c r="C5002" s="13">
        <f t="shared" si="160"/>
        <v>60.662917960663698</v>
      </c>
      <c r="F5002" s="16">
        <f>'[2]NP Inflow data'!C5002</f>
        <v>0</v>
      </c>
      <c r="G5002" s="16">
        <f t="shared" si="159"/>
        <v>-8.0984385200000002</v>
      </c>
    </row>
    <row r="5003" spans="1:7">
      <c r="A5003">
        <v>984</v>
      </c>
      <c r="B5003" s="19">
        <f>'[2]NP Inflow data'!F5003</f>
        <v>60.706952219999998</v>
      </c>
      <c r="C5003" s="13">
        <f t="shared" si="160"/>
        <v>60.706952219999998</v>
      </c>
      <c r="F5003" s="16">
        <f>'[2]NP Inflow data'!C5003</f>
        <v>0</v>
      </c>
      <c r="G5003" s="16">
        <f t="shared" si="159"/>
        <v>-8.0984385200000002</v>
      </c>
    </row>
    <row r="5004" spans="1:7">
      <c r="A5004">
        <v>984.01</v>
      </c>
      <c r="B5004" s="19">
        <f>'[2]NP Inflow data'!F5004</f>
        <v>60.750991650244003</v>
      </c>
      <c r="C5004" s="13">
        <f t="shared" si="160"/>
        <v>60.750991650244003</v>
      </c>
      <c r="F5004" s="16">
        <f>'[2]NP Inflow data'!C5004</f>
        <v>0</v>
      </c>
      <c r="G5004" s="16">
        <f t="shared" si="159"/>
        <v>-8.0984385200000002</v>
      </c>
    </row>
    <row r="5005" spans="1:7">
      <c r="A5005">
        <v>984.02</v>
      </c>
      <c r="B5005" s="19">
        <f>'[2]NP Inflow data'!F5005</f>
        <v>60.795036449977303</v>
      </c>
      <c r="C5005" s="13">
        <f t="shared" si="160"/>
        <v>60.795036449977303</v>
      </c>
      <c r="F5005" s="16">
        <f>'[2]NP Inflow data'!C5005</f>
        <v>0</v>
      </c>
      <c r="G5005" s="16">
        <f t="shared" si="159"/>
        <v>-8.0984385200000002</v>
      </c>
    </row>
    <row r="5006" spans="1:7">
      <c r="A5006">
        <v>984.03</v>
      </c>
      <c r="B5006" s="19">
        <f>'[2]NP Inflow data'!F5006</f>
        <v>60.839086891649401</v>
      </c>
      <c r="C5006" s="13">
        <f t="shared" si="160"/>
        <v>60.839086891649401</v>
      </c>
      <c r="F5006" s="16">
        <f>'[2]NP Inflow data'!C5006</f>
        <v>0</v>
      </c>
      <c r="G5006" s="16">
        <f t="shared" si="159"/>
        <v>-8.0984385200000002</v>
      </c>
    </row>
    <row r="5007" spans="1:7">
      <c r="A5007">
        <v>984.04</v>
      </c>
      <c r="B5007" s="19">
        <f>'[2]NP Inflow data'!F5007</f>
        <v>60.883143247710201</v>
      </c>
      <c r="C5007" s="13">
        <f t="shared" si="160"/>
        <v>60.883143247710201</v>
      </c>
      <c r="F5007" s="16">
        <f>'[2]NP Inflow data'!C5007</f>
        <v>0</v>
      </c>
      <c r="G5007" s="16">
        <f t="shared" si="159"/>
        <v>-8.0984385200000002</v>
      </c>
    </row>
    <row r="5008" spans="1:7">
      <c r="A5008">
        <v>984.05</v>
      </c>
      <c r="B5008" s="19">
        <f>'[2]NP Inflow data'!F5008</f>
        <v>60.9272057906093</v>
      </c>
      <c r="C5008" s="13">
        <f t="shared" si="160"/>
        <v>60.9272057906093</v>
      </c>
      <c r="F5008" s="16">
        <f>'[2]NP Inflow data'!C5008</f>
        <v>0</v>
      </c>
      <c r="G5008" s="16">
        <f t="shared" si="159"/>
        <v>-8.0984385200000002</v>
      </c>
    </row>
    <row r="5009" spans="1:7">
      <c r="A5009">
        <v>984.06</v>
      </c>
      <c r="B5009" s="19">
        <f>'[2]NP Inflow data'!F5009</f>
        <v>60.971274792796699</v>
      </c>
      <c r="C5009" s="13">
        <f t="shared" si="160"/>
        <v>60.971274792796699</v>
      </c>
      <c r="F5009" s="16">
        <f>'[2]NP Inflow data'!C5009</f>
        <v>0</v>
      </c>
      <c r="G5009" s="16">
        <f t="shared" si="159"/>
        <v>-8.0984385200000002</v>
      </c>
    </row>
    <row r="5010" spans="1:7">
      <c r="A5010">
        <v>984.07</v>
      </c>
      <c r="B5010" s="19">
        <f>'[2]NP Inflow data'!F5010</f>
        <v>61.015350526722401</v>
      </c>
      <c r="C5010" s="13">
        <f t="shared" si="160"/>
        <v>61.015350526722401</v>
      </c>
      <c r="F5010" s="16">
        <f>'[2]NP Inflow data'!C5010</f>
        <v>0</v>
      </c>
      <c r="G5010" s="16">
        <f t="shared" si="159"/>
        <v>-8.0984385200000002</v>
      </c>
    </row>
    <row r="5011" spans="1:7">
      <c r="A5011">
        <v>984.08</v>
      </c>
      <c r="B5011" s="19">
        <f>'[2]NP Inflow data'!F5011</f>
        <v>61.059433264835299</v>
      </c>
      <c r="C5011" s="13">
        <f t="shared" si="160"/>
        <v>61.059433264835299</v>
      </c>
      <c r="F5011" s="16">
        <f>'[2]NP Inflow data'!C5011</f>
        <v>0</v>
      </c>
      <c r="G5011" s="16">
        <f t="shared" si="159"/>
        <v>-8.0984385200000002</v>
      </c>
    </row>
    <row r="5012" spans="1:7">
      <c r="A5012">
        <v>984.09</v>
      </c>
      <c r="B5012" s="19">
        <f>'[2]NP Inflow data'!F5012</f>
        <v>61.103523279585602</v>
      </c>
      <c r="C5012" s="13">
        <f t="shared" si="160"/>
        <v>61.103523279585602</v>
      </c>
      <c r="F5012" s="16">
        <f>'[2]NP Inflow data'!C5012</f>
        <v>0</v>
      </c>
      <c r="G5012" s="16">
        <f t="shared" si="159"/>
        <v>-8.0984385200000002</v>
      </c>
    </row>
    <row r="5013" spans="1:7">
      <c r="A5013">
        <v>984.1</v>
      </c>
      <c r="B5013" s="19">
        <f>'[2]NP Inflow data'!F5013</f>
        <v>61.147620843423098</v>
      </c>
      <c r="C5013" s="13">
        <f t="shared" si="160"/>
        <v>61.147620843423098</v>
      </c>
      <c r="F5013" s="16">
        <f>'[2]NP Inflow data'!C5013</f>
        <v>0</v>
      </c>
      <c r="G5013" s="16">
        <f t="shared" si="159"/>
        <v>-8.0984385200000002</v>
      </c>
    </row>
    <row r="5014" spans="1:7">
      <c r="A5014">
        <v>984.11</v>
      </c>
      <c r="B5014" s="19">
        <f>'[2]NP Inflow data'!F5014</f>
        <v>61.1917262287974</v>
      </c>
      <c r="C5014" s="13">
        <f t="shared" si="160"/>
        <v>61.1917262287974</v>
      </c>
      <c r="F5014" s="16">
        <f>'[2]NP Inflow data'!C5014</f>
        <v>0</v>
      </c>
      <c r="G5014" s="16">
        <f t="shared" si="159"/>
        <v>-8.0984385200000002</v>
      </c>
    </row>
    <row r="5015" spans="1:7">
      <c r="A5015">
        <v>984.12</v>
      </c>
      <c r="B5015" s="19">
        <f>'[2]NP Inflow data'!F5015</f>
        <v>61.235839708158402</v>
      </c>
      <c r="C5015" s="13">
        <f t="shared" si="160"/>
        <v>61.235839708158402</v>
      </c>
      <c r="F5015" s="16">
        <f>'[2]NP Inflow data'!C5015</f>
        <v>0</v>
      </c>
      <c r="G5015" s="16">
        <f t="shared" si="159"/>
        <v>-8.0984385200000002</v>
      </c>
    </row>
    <row r="5016" spans="1:7">
      <c r="A5016">
        <v>984.13</v>
      </c>
      <c r="B5016" s="19">
        <f>'[2]NP Inflow data'!F5016</f>
        <v>61.2799615539558</v>
      </c>
      <c r="C5016" s="13">
        <f t="shared" si="160"/>
        <v>61.2799615539558</v>
      </c>
      <c r="F5016" s="16">
        <f>'[2]NP Inflow data'!C5016</f>
        <v>0</v>
      </c>
      <c r="G5016" s="16">
        <f t="shared" si="159"/>
        <v>-8.0984385200000002</v>
      </c>
    </row>
    <row r="5017" spans="1:7">
      <c r="A5017">
        <v>984.14</v>
      </c>
      <c r="B5017" s="19">
        <f>'[2]NP Inflow data'!F5017</f>
        <v>61.3240920386393</v>
      </c>
      <c r="C5017" s="13">
        <f t="shared" si="160"/>
        <v>61.3240920386393</v>
      </c>
      <c r="F5017" s="16">
        <f>'[2]NP Inflow data'!C5017</f>
        <v>0</v>
      </c>
      <c r="G5017" s="16">
        <f t="shared" si="159"/>
        <v>-8.0984385200000002</v>
      </c>
    </row>
    <row r="5018" spans="1:7">
      <c r="A5018">
        <v>984.15</v>
      </c>
      <c r="B5018" s="19">
        <f>'[2]NP Inflow data'!F5018</f>
        <v>61.368231434658703</v>
      </c>
      <c r="C5018" s="13">
        <f t="shared" si="160"/>
        <v>61.368231434658703</v>
      </c>
      <c r="F5018" s="16">
        <f>'[2]NP Inflow data'!C5018</f>
        <v>0</v>
      </c>
      <c r="G5018" s="16">
        <f t="shared" si="159"/>
        <v>-8.0984385200000002</v>
      </c>
    </row>
    <row r="5019" spans="1:7">
      <c r="A5019">
        <v>984.16</v>
      </c>
      <c r="B5019" s="19">
        <f>'[2]NP Inflow data'!F5019</f>
        <v>61.4123800144637</v>
      </c>
      <c r="C5019" s="13">
        <f t="shared" si="160"/>
        <v>61.4123800144637</v>
      </c>
      <c r="F5019" s="16">
        <f>'[2]NP Inflow data'!C5019</f>
        <v>0</v>
      </c>
      <c r="G5019" s="16">
        <f t="shared" si="159"/>
        <v>-8.0984385200000002</v>
      </c>
    </row>
    <row r="5020" spans="1:7">
      <c r="A5020">
        <v>984.17</v>
      </c>
      <c r="B5020" s="19">
        <f>'[2]NP Inflow data'!F5020</f>
        <v>61.456538050504101</v>
      </c>
      <c r="C5020" s="13">
        <f t="shared" si="160"/>
        <v>61.456538050504101</v>
      </c>
      <c r="F5020" s="16">
        <f>'[2]NP Inflow data'!C5020</f>
        <v>0</v>
      </c>
      <c r="G5020" s="16">
        <f t="shared" si="159"/>
        <v>-8.0984385200000002</v>
      </c>
    </row>
    <row r="5021" spans="1:7">
      <c r="A5021">
        <v>984.18</v>
      </c>
      <c r="B5021" s="19">
        <f>'[2]NP Inflow data'!F5021</f>
        <v>61.500705815229601</v>
      </c>
      <c r="C5021" s="13">
        <f t="shared" si="160"/>
        <v>61.500705815229601</v>
      </c>
      <c r="F5021" s="16">
        <f>'[2]NP Inflow data'!C5021</f>
        <v>0</v>
      </c>
      <c r="G5021" s="16">
        <f t="shared" si="159"/>
        <v>-8.0984385200000002</v>
      </c>
    </row>
    <row r="5022" spans="1:7">
      <c r="A5022">
        <v>984.19</v>
      </c>
      <c r="B5022" s="19">
        <f>'[2]NP Inflow data'!F5022</f>
        <v>61.544883581090602</v>
      </c>
      <c r="C5022" s="13">
        <f t="shared" si="160"/>
        <v>61.544883581090602</v>
      </c>
      <c r="F5022" s="16">
        <f>'[2]NP Inflow data'!C5022</f>
        <v>0</v>
      </c>
      <c r="G5022" s="16">
        <f t="shared" ref="G5022:G5085" si="161">F5022-$F$3103</f>
        <v>-8.0984385200000002</v>
      </c>
    </row>
    <row r="5023" spans="1:7">
      <c r="A5023">
        <v>984.2</v>
      </c>
      <c r="B5023" s="19">
        <f>'[2]NP Inflow data'!F5023</f>
        <v>61.589071620535599</v>
      </c>
      <c r="C5023" s="13">
        <f t="shared" si="160"/>
        <v>61.589071620535599</v>
      </c>
      <c r="F5023" s="16">
        <f>'[2]NP Inflow data'!C5023</f>
        <v>0</v>
      </c>
      <c r="G5023" s="16">
        <f t="shared" si="161"/>
        <v>-8.0984385200000002</v>
      </c>
    </row>
    <row r="5024" spans="1:7">
      <c r="A5024">
        <v>984.21</v>
      </c>
      <c r="B5024" s="19">
        <f>'[2]NP Inflow data'!F5024</f>
        <v>61.633270206014998</v>
      </c>
      <c r="C5024" s="13">
        <f t="shared" si="160"/>
        <v>61.633270206014998</v>
      </c>
      <c r="F5024" s="16">
        <f>'[2]NP Inflow data'!C5024</f>
        <v>0</v>
      </c>
      <c r="G5024" s="16">
        <f t="shared" si="161"/>
        <v>-8.0984385200000002</v>
      </c>
    </row>
    <row r="5025" spans="1:7">
      <c r="A5025">
        <v>984.22</v>
      </c>
      <c r="B5025" s="19">
        <f>'[2]NP Inflow data'!F5025</f>
        <v>61.677479609978597</v>
      </c>
      <c r="C5025" s="13">
        <f t="shared" si="160"/>
        <v>61.677479609978597</v>
      </c>
      <c r="F5025" s="16">
        <f>'[2]NP Inflow data'!C5025</f>
        <v>0</v>
      </c>
      <c r="G5025" s="16">
        <f t="shared" si="161"/>
        <v>-8.0984385200000002</v>
      </c>
    </row>
    <row r="5026" spans="1:7">
      <c r="A5026">
        <v>984.23</v>
      </c>
      <c r="B5026" s="19">
        <f>'[2]NP Inflow data'!F5026</f>
        <v>61.721700104876</v>
      </c>
      <c r="C5026" s="13">
        <f t="shared" si="160"/>
        <v>61.721700104876</v>
      </c>
      <c r="F5026" s="16">
        <f>'[2]NP Inflow data'!C5026</f>
        <v>0</v>
      </c>
      <c r="G5026" s="16">
        <f t="shared" si="161"/>
        <v>-8.0984385200000002</v>
      </c>
    </row>
    <row r="5027" spans="1:7">
      <c r="A5027">
        <v>984.24</v>
      </c>
      <c r="B5027" s="19">
        <f>'[2]NP Inflow data'!F5027</f>
        <v>61.765931963157001</v>
      </c>
      <c r="C5027" s="13">
        <f t="shared" si="160"/>
        <v>61.765931963157001</v>
      </c>
      <c r="F5027" s="16">
        <f>'[2]NP Inflow data'!C5027</f>
        <v>0</v>
      </c>
      <c r="G5027" s="16">
        <f t="shared" si="161"/>
        <v>-8.0984385200000002</v>
      </c>
    </row>
    <row r="5028" spans="1:7">
      <c r="A5028">
        <v>984.25</v>
      </c>
      <c r="B5028" s="19">
        <f>'[2]NP Inflow data'!F5028</f>
        <v>61.810175457271399</v>
      </c>
      <c r="C5028" s="13">
        <f t="shared" si="160"/>
        <v>61.810175457271399</v>
      </c>
      <c r="F5028" s="16">
        <f>'[2]NP Inflow data'!C5028</f>
        <v>0</v>
      </c>
      <c r="G5028" s="16">
        <f t="shared" si="161"/>
        <v>-8.0984385200000002</v>
      </c>
    </row>
    <row r="5029" spans="1:7">
      <c r="A5029">
        <v>984.26</v>
      </c>
      <c r="B5029" s="19">
        <f>'[2]NP Inflow data'!F5029</f>
        <v>61.854430859668902</v>
      </c>
      <c r="C5029" s="13">
        <f t="shared" si="160"/>
        <v>61.854430859668902</v>
      </c>
      <c r="F5029" s="16">
        <f>'[2]NP Inflow data'!C5029</f>
        <v>0</v>
      </c>
      <c r="G5029" s="16">
        <f t="shared" si="161"/>
        <v>-8.0984385200000002</v>
      </c>
    </row>
    <row r="5030" spans="1:7">
      <c r="A5030">
        <v>984.27</v>
      </c>
      <c r="B5030" s="19">
        <f>'[2]NP Inflow data'!F5030</f>
        <v>61.898698442799201</v>
      </c>
      <c r="C5030" s="13">
        <f t="shared" si="160"/>
        <v>61.898698442799201</v>
      </c>
      <c r="F5030" s="16">
        <f>'[2]NP Inflow data'!C5030</f>
        <v>0</v>
      </c>
      <c r="G5030" s="16">
        <f t="shared" si="161"/>
        <v>-8.0984385200000002</v>
      </c>
    </row>
    <row r="5031" spans="1:7">
      <c r="A5031">
        <v>984.28</v>
      </c>
      <c r="B5031" s="19">
        <f>'[2]NP Inflow data'!F5031</f>
        <v>61.942978479112199</v>
      </c>
      <c r="C5031" s="13">
        <f t="shared" si="160"/>
        <v>61.942978479112199</v>
      </c>
      <c r="F5031" s="16">
        <f>'[2]NP Inflow data'!C5031</f>
        <v>0</v>
      </c>
      <c r="G5031" s="16">
        <f t="shared" si="161"/>
        <v>-8.0984385200000002</v>
      </c>
    </row>
    <row r="5032" spans="1:7">
      <c r="A5032">
        <v>984.29</v>
      </c>
      <c r="B5032" s="19">
        <f>'[2]NP Inflow data'!F5032</f>
        <v>61.987271241057499</v>
      </c>
      <c r="C5032" s="13">
        <f t="shared" si="160"/>
        <v>61.987271241057499</v>
      </c>
      <c r="F5032" s="16">
        <f>'[2]NP Inflow data'!C5032</f>
        <v>0</v>
      </c>
      <c r="G5032" s="16">
        <f t="shared" si="161"/>
        <v>-8.0984385200000002</v>
      </c>
    </row>
    <row r="5033" spans="1:7">
      <c r="A5033">
        <v>984.3</v>
      </c>
      <c r="B5033" s="19">
        <f>'[2]NP Inflow data'!F5033</f>
        <v>62.031577001084997</v>
      </c>
      <c r="C5033" s="13">
        <f t="shared" si="160"/>
        <v>62.031577001084997</v>
      </c>
      <c r="F5033" s="16">
        <f>'[2]NP Inflow data'!C5033</f>
        <v>0</v>
      </c>
      <c r="G5033" s="16">
        <f t="shared" si="161"/>
        <v>-8.0984385200000002</v>
      </c>
    </row>
    <row r="5034" spans="1:7">
      <c r="A5034">
        <v>984.31</v>
      </c>
      <c r="B5034" s="19">
        <f>'[2]NP Inflow data'!F5034</f>
        <v>62.075896031644199</v>
      </c>
      <c r="C5034" s="13">
        <f t="shared" si="160"/>
        <v>62.075896031644199</v>
      </c>
      <c r="F5034" s="16">
        <f>'[2]NP Inflow data'!C5034</f>
        <v>0</v>
      </c>
      <c r="G5034" s="16">
        <f t="shared" si="161"/>
        <v>-8.0984385200000002</v>
      </c>
    </row>
    <row r="5035" spans="1:7">
      <c r="A5035">
        <v>984.32</v>
      </c>
      <c r="B5035" s="19">
        <f>'[2]NP Inflow data'!F5035</f>
        <v>62.120228605185602</v>
      </c>
      <c r="C5035" s="13">
        <f t="shared" si="160"/>
        <v>62.120228605185602</v>
      </c>
      <c r="F5035" s="16">
        <f>'[2]NP Inflow data'!C5035</f>
        <v>0</v>
      </c>
      <c r="G5035" s="16">
        <f t="shared" si="161"/>
        <v>-8.0984385200000002</v>
      </c>
    </row>
    <row r="5036" spans="1:7">
      <c r="A5036">
        <v>984.33</v>
      </c>
      <c r="B5036" s="19">
        <f>'[2]NP Inflow data'!F5036</f>
        <v>62.164574994157803</v>
      </c>
      <c r="C5036" s="13">
        <f t="shared" si="160"/>
        <v>62.164574994157803</v>
      </c>
      <c r="F5036" s="16">
        <f>'[2]NP Inflow data'!C5036</f>
        <v>0</v>
      </c>
      <c r="G5036" s="16">
        <f t="shared" si="161"/>
        <v>-8.0984385200000002</v>
      </c>
    </row>
    <row r="5037" spans="1:7">
      <c r="A5037">
        <v>984.34</v>
      </c>
      <c r="B5037" s="19">
        <f>'[2]NP Inflow data'!F5037</f>
        <v>62.208935471011202</v>
      </c>
      <c r="C5037" s="13">
        <f t="shared" si="160"/>
        <v>62.208935471011202</v>
      </c>
      <c r="F5037" s="16">
        <f>'[2]NP Inflow data'!C5037</f>
        <v>0</v>
      </c>
      <c r="G5037" s="16">
        <f t="shared" si="161"/>
        <v>-8.0984385200000002</v>
      </c>
    </row>
    <row r="5038" spans="1:7">
      <c r="A5038">
        <v>984.35</v>
      </c>
      <c r="B5038" s="19">
        <f>'[2]NP Inflow data'!F5038</f>
        <v>62.253310308195303</v>
      </c>
      <c r="C5038" s="13">
        <f t="shared" si="160"/>
        <v>62.253310308195303</v>
      </c>
      <c r="F5038" s="16">
        <f>'[2]NP Inflow data'!C5038</f>
        <v>0</v>
      </c>
      <c r="G5038" s="16">
        <f t="shared" si="161"/>
        <v>-8.0984385200000002</v>
      </c>
    </row>
    <row r="5039" spans="1:7">
      <c r="A5039">
        <v>984.36</v>
      </c>
      <c r="B5039" s="19">
        <f>'[2]NP Inflow data'!F5039</f>
        <v>62.297699778160101</v>
      </c>
      <c r="C5039" s="13">
        <f t="shared" si="160"/>
        <v>62.297699778160101</v>
      </c>
      <c r="F5039" s="16">
        <f>'[2]NP Inflow data'!C5039</f>
        <v>0</v>
      </c>
      <c r="G5039" s="16">
        <f t="shared" si="161"/>
        <v>-8.0984385200000002</v>
      </c>
    </row>
    <row r="5040" spans="1:7">
      <c r="A5040">
        <v>984.37</v>
      </c>
      <c r="B5040" s="19">
        <f>'[2]NP Inflow data'!F5040</f>
        <v>62.342104153355201</v>
      </c>
      <c r="C5040" s="13">
        <f t="shared" si="160"/>
        <v>62.342104153355201</v>
      </c>
      <c r="F5040" s="16">
        <f>'[2]NP Inflow data'!C5040</f>
        <v>0</v>
      </c>
      <c r="G5040" s="16">
        <f t="shared" si="161"/>
        <v>-8.0984385200000002</v>
      </c>
    </row>
    <row r="5041" spans="1:7">
      <c r="A5041">
        <v>984.38</v>
      </c>
      <c r="B5041" s="19">
        <f>'[2]NP Inflow data'!F5041</f>
        <v>62.386523706230399</v>
      </c>
      <c r="C5041" s="13">
        <f t="shared" si="160"/>
        <v>62.386523706230399</v>
      </c>
      <c r="F5041" s="16">
        <f>'[2]NP Inflow data'!C5041</f>
        <v>0</v>
      </c>
      <c r="G5041" s="16">
        <f t="shared" si="161"/>
        <v>-8.0984385200000002</v>
      </c>
    </row>
    <row r="5042" spans="1:7">
      <c r="A5042">
        <v>984.39</v>
      </c>
      <c r="B5042" s="19">
        <f>'[2]NP Inflow data'!F5042</f>
        <v>62.430958709235398</v>
      </c>
      <c r="C5042" s="13">
        <f t="shared" si="160"/>
        <v>62.430958709235398</v>
      </c>
      <c r="F5042" s="16">
        <f>'[2]NP Inflow data'!C5042</f>
        <v>0</v>
      </c>
      <c r="G5042" s="16">
        <f t="shared" si="161"/>
        <v>-8.0984385200000002</v>
      </c>
    </row>
    <row r="5043" spans="1:7">
      <c r="A5043">
        <v>984.4</v>
      </c>
      <c r="B5043" s="19">
        <f>'[2]NP Inflow data'!F5043</f>
        <v>62.475409434820001</v>
      </c>
      <c r="C5043" s="13">
        <f t="shared" si="160"/>
        <v>62.475409434820001</v>
      </c>
      <c r="F5043" s="16">
        <f>'[2]NP Inflow data'!C5043</f>
        <v>0</v>
      </c>
      <c r="G5043" s="16">
        <f t="shared" si="161"/>
        <v>-8.0984385200000002</v>
      </c>
    </row>
    <row r="5044" spans="1:7">
      <c r="A5044">
        <v>984.41</v>
      </c>
      <c r="B5044" s="19">
        <f>'[2]NP Inflow data'!F5044</f>
        <v>62.519876155433899</v>
      </c>
      <c r="C5044" s="13">
        <f t="shared" si="160"/>
        <v>62.519876155433899</v>
      </c>
      <c r="F5044" s="16">
        <f>'[2]NP Inflow data'!C5044</f>
        <v>0</v>
      </c>
      <c r="G5044" s="16">
        <f t="shared" si="161"/>
        <v>-8.0984385200000002</v>
      </c>
    </row>
    <row r="5045" spans="1:7">
      <c r="A5045">
        <v>984.42</v>
      </c>
      <c r="B5045" s="19">
        <f>'[2]NP Inflow data'!F5045</f>
        <v>62.5643591435269</v>
      </c>
      <c r="C5045" s="13">
        <f t="shared" si="160"/>
        <v>62.5643591435269</v>
      </c>
      <c r="F5045" s="16">
        <f>'[2]NP Inflow data'!C5045</f>
        <v>0</v>
      </c>
      <c r="G5045" s="16">
        <f t="shared" si="161"/>
        <v>-8.0984385200000002</v>
      </c>
    </row>
    <row r="5046" spans="1:7">
      <c r="A5046">
        <v>984.43</v>
      </c>
      <c r="B5046" s="19">
        <f>'[2]NP Inflow data'!F5046</f>
        <v>62.608858671548802</v>
      </c>
      <c r="C5046" s="13">
        <f t="shared" si="160"/>
        <v>62.608858671548802</v>
      </c>
      <c r="F5046" s="16">
        <f>'[2]NP Inflow data'!C5046</f>
        <v>0</v>
      </c>
      <c r="G5046" s="16">
        <f t="shared" si="161"/>
        <v>-8.0984385200000002</v>
      </c>
    </row>
    <row r="5047" spans="1:7">
      <c r="A5047">
        <v>984.44</v>
      </c>
      <c r="B5047" s="19">
        <f>'[2]NP Inflow data'!F5047</f>
        <v>62.653375011949699</v>
      </c>
      <c r="C5047" s="13">
        <f t="shared" si="160"/>
        <v>62.653375011949699</v>
      </c>
      <c r="F5047" s="16">
        <f>'[2]NP Inflow data'!C5047</f>
        <v>0</v>
      </c>
      <c r="G5047" s="16">
        <f t="shared" si="161"/>
        <v>-8.0984385200000002</v>
      </c>
    </row>
    <row r="5048" spans="1:7">
      <c r="A5048">
        <v>984.45</v>
      </c>
      <c r="B5048" s="19">
        <f>'[2]NP Inflow data'!F5048</f>
        <v>62.697908437178398</v>
      </c>
      <c r="C5048" s="13">
        <f t="shared" si="160"/>
        <v>62.697908437178398</v>
      </c>
      <c r="F5048" s="16">
        <f>'[2]NP Inflow data'!C5048</f>
        <v>0</v>
      </c>
      <c r="G5048" s="16">
        <f t="shared" si="161"/>
        <v>-8.0984385200000002</v>
      </c>
    </row>
    <row r="5049" spans="1:7">
      <c r="A5049">
        <v>984.46</v>
      </c>
      <c r="B5049" s="19">
        <f>'[2]NP Inflow data'!F5049</f>
        <v>62.742459219685202</v>
      </c>
      <c r="C5049" s="13">
        <f t="shared" si="160"/>
        <v>62.742459219685202</v>
      </c>
      <c r="F5049" s="16">
        <f>'[2]NP Inflow data'!C5049</f>
        <v>0</v>
      </c>
      <c r="G5049" s="16">
        <f t="shared" si="161"/>
        <v>-8.0984385200000002</v>
      </c>
    </row>
    <row r="5050" spans="1:7">
      <c r="A5050">
        <v>984.47</v>
      </c>
      <c r="B5050" s="19">
        <f>'[2]NP Inflow data'!F5050</f>
        <v>62.787027631919898</v>
      </c>
      <c r="C5050" s="13">
        <f t="shared" si="160"/>
        <v>62.787027631919898</v>
      </c>
      <c r="F5050" s="16">
        <f>'[2]NP Inflow data'!C5050</f>
        <v>0</v>
      </c>
      <c r="G5050" s="16">
        <f t="shared" si="161"/>
        <v>-8.0984385200000002</v>
      </c>
    </row>
    <row r="5051" spans="1:7">
      <c r="A5051">
        <v>984.48</v>
      </c>
      <c r="B5051" s="19">
        <f>'[2]NP Inflow data'!F5051</f>
        <v>62.831613946332098</v>
      </c>
      <c r="C5051" s="13">
        <f t="shared" si="160"/>
        <v>62.831613946332098</v>
      </c>
      <c r="F5051" s="16">
        <f>'[2]NP Inflow data'!C5051</f>
        <v>0</v>
      </c>
      <c r="G5051" s="16">
        <f t="shared" si="161"/>
        <v>-8.0984385200000002</v>
      </c>
    </row>
    <row r="5052" spans="1:7">
      <c r="A5052">
        <v>984.49</v>
      </c>
      <c r="B5052" s="19">
        <f>'[2]NP Inflow data'!F5052</f>
        <v>62.876218435371598</v>
      </c>
      <c r="C5052" s="13">
        <f t="shared" si="160"/>
        <v>62.876218435371598</v>
      </c>
      <c r="F5052" s="16">
        <f>'[2]NP Inflow data'!C5052</f>
        <v>0</v>
      </c>
      <c r="G5052" s="16">
        <f t="shared" si="161"/>
        <v>-8.0984385200000002</v>
      </c>
    </row>
    <row r="5053" spans="1:7">
      <c r="A5053">
        <v>984.5</v>
      </c>
      <c r="B5053" s="19">
        <f>'[2]NP Inflow data'!F5053</f>
        <v>62.920841371488102</v>
      </c>
      <c r="C5053" s="13">
        <f t="shared" si="160"/>
        <v>62.920841371488102</v>
      </c>
      <c r="F5053" s="16">
        <f>'[2]NP Inflow data'!C5053</f>
        <v>0</v>
      </c>
      <c r="G5053" s="16">
        <f t="shared" si="161"/>
        <v>-8.0984385200000002</v>
      </c>
    </row>
    <row r="5054" spans="1:7">
      <c r="A5054">
        <v>984.51</v>
      </c>
      <c r="B5054" s="19">
        <f>'[2]NP Inflow data'!F5054</f>
        <v>62.965483027131498</v>
      </c>
      <c r="C5054" s="13">
        <f t="shared" si="160"/>
        <v>62.965483027131498</v>
      </c>
      <c r="F5054" s="16">
        <f>'[2]NP Inflow data'!C5054</f>
        <v>0</v>
      </c>
      <c r="G5054" s="16">
        <f t="shared" si="161"/>
        <v>-8.0984385200000002</v>
      </c>
    </row>
    <row r="5055" spans="1:7">
      <c r="A5055">
        <v>984.52</v>
      </c>
      <c r="B5055" s="19">
        <f>'[2]NP Inflow data'!F5055</f>
        <v>63.010143674751397</v>
      </c>
      <c r="C5055" s="13">
        <f t="shared" si="160"/>
        <v>63.010143674751397</v>
      </c>
      <c r="F5055" s="16">
        <f>'[2]NP Inflow data'!C5055</f>
        <v>0</v>
      </c>
      <c r="G5055" s="16">
        <f t="shared" si="161"/>
        <v>-8.0984385200000002</v>
      </c>
    </row>
    <row r="5056" spans="1:7">
      <c r="A5056">
        <v>984.53</v>
      </c>
      <c r="B5056" s="19">
        <f>'[2]NP Inflow data'!F5056</f>
        <v>63.054823586797703</v>
      </c>
      <c r="C5056" s="13">
        <f t="shared" si="160"/>
        <v>63.054823586797703</v>
      </c>
      <c r="F5056" s="16">
        <f>'[2]NP Inflow data'!C5056</f>
        <v>0</v>
      </c>
      <c r="G5056" s="16">
        <f t="shared" si="161"/>
        <v>-8.0984385200000002</v>
      </c>
    </row>
    <row r="5057" spans="1:7">
      <c r="A5057">
        <v>984.54</v>
      </c>
      <c r="B5057" s="19">
        <f>'[2]NP Inflow data'!F5057</f>
        <v>63.099523035719997</v>
      </c>
      <c r="C5057" s="13">
        <f t="shared" si="160"/>
        <v>63.099523035719997</v>
      </c>
      <c r="F5057" s="16">
        <f>'[2]NP Inflow data'!C5057</f>
        <v>0</v>
      </c>
      <c r="G5057" s="16">
        <f t="shared" si="161"/>
        <v>-8.0984385200000002</v>
      </c>
    </row>
    <row r="5058" spans="1:7">
      <c r="A5058">
        <v>984.55</v>
      </c>
      <c r="B5058" s="19">
        <f>'[2]NP Inflow data'!F5058</f>
        <v>63.144242293967999</v>
      </c>
      <c r="C5058" s="13">
        <f t="shared" si="160"/>
        <v>63.144242293967999</v>
      </c>
      <c r="F5058" s="16">
        <f>'[2]NP Inflow data'!C5058</f>
        <v>0</v>
      </c>
      <c r="G5058" s="16">
        <f t="shared" si="161"/>
        <v>-8.0984385200000002</v>
      </c>
    </row>
    <row r="5059" spans="1:7">
      <c r="A5059">
        <v>984.56</v>
      </c>
      <c r="B5059" s="19">
        <f>'[2]NP Inflow data'!F5059</f>
        <v>63.188981633991702</v>
      </c>
      <c r="C5059" s="13">
        <f t="shared" si="160"/>
        <v>63.188981633991702</v>
      </c>
      <c r="F5059" s="16">
        <f>'[2]NP Inflow data'!C5059</f>
        <v>0</v>
      </c>
      <c r="G5059" s="16">
        <f t="shared" si="161"/>
        <v>-8.0984385200000002</v>
      </c>
    </row>
    <row r="5060" spans="1:7">
      <c r="A5060">
        <v>984.57</v>
      </c>
      <c r="B5060" s="19">
        <f>'[2]NP Inflow data'!F5060</f>
        <v>63.233741328241102</v>
      </c>
      <c r="C5060" s="13">
        <f t="shared" si="160"/>
        <v>63.233741328241102</v>
      </c>
      <c r="F5060" s="16">
        <f>'[2]NP Inflow data'!C5060</f>
        <v>0</v>
      </c>
      <c r="G5060" s="16">
        <f t="shared" si="161"/>
        <v>-8.0984385200000002</v>
      </c>
    </row>
    <row r="5061" spans="1:7">
      <c r="A5061">
        <v>984.58</v>
      </c>
      <c r="B5061" s="19">
        <f>'[2]NP Inflow data'!F5061</f>
        <v>63.2785216491651</v>
      </c>
      <c r="C5061" s="13">
        <f t="shared" si="160"/>
        <v>63.2785216491651</v>
      </c>
      <c r="F5061" s="16">
        <f>'[2]NP Inflow data'!C5061</f>
        <v>0</v>
      </c>
      <c r="G5061" s="16">
        <f t="shared" si="161"/>
        <v>-8.0984385200000002</v>
      </c>
    </row>
    <row r="5062" spans="1:7">
      <c r="A5062">
        <v>984.59</v>
      </c>
      <c r="B5062" s="19">
        <f>'[2]NP Inflow data'!F5062</f>
        <v>63.323322869213897</v>
      </c>
      <c r="C5062" s="13">
        <f t="shared" ref="C5062:C5125" si="162">B5062-$B$24</f>
        <v>63.323322869213897</v>
      </c>
      <c r="F5062" s="16">
        <f>'[2]NP Inflow data'!C5062</f>
        <v>0</v>
      </c>
      <c r="G5062" s="16">
        <f t="shared" si="161"/>
        <v>-8.0984385200000002</v>
      </c>
    </row>
    <row r="5063" spans="1:7">
      <c r="A5063">
        <v>984.6</v>
      </c>
      <c r="B5063" s="19">
        <f>'[2]NP Inflow data'!F5063</f>
        <v>63.368145260837203</v>
      </c>
      <c r="C5063" s="13">
        <f t="shared" si="162"/>
        <v>63.368145260837203</v>
      </c>
      <c r="F5063" s="16">
        <f>'[2]NP Inflow data'!C5063</f>
        <v>0</v>
      </c>
      <c r="G5063" s="16">
        <f t="shared" si="161"/>
        <v>-8.0984385200000002</v>
      </c>
    </row>
    <row r="5064" spans="1:7">
      <c r="A5064">
        <v>984.61</v>
      </c>
      <c r="B5064" s="19">
        <f>'[2]NP Inflow data'!F5064</f>
        <v>63.4129890964848</v>
      </c>
      <c r="C5064" s="13">
        <f t="shared" si="162"/>
        <v>63.4129890964848</v>
      </c>
      <c r="F5064" s="16">
        <f>'[2]NP Inflow data'!C5064</f>
        <v>0</v>
      </c>
      <c r="G5064" s="16">
        <f t="shared" si="161"/>
        <v>-8.0984385200000002</v>
      </c>
    </row>
    <row r="5065" spans="1:7">
      <c r="A5065">
        <v>984.62</v>
      </c>
      <c r="B5065" s="19">
        <f>'[2]NP Inflow data'!F5065</f>
        <v>63.4578546486064</v>
      </c>
      <c r="C5065" s="13">
        <f t="shared" si="162"/>
        <v>63.4578546486064</v>
      </c>
      <c r="F5065" s="16">
        <f>'[2]NP Inflow data'!C5065</f>
        <v>0</v>
      </c>
      <c r="G5065" s="16">
        <f t="shared" si="161"/>
        <v>-8.0984385200000002</v>
      </c>
    </row>
    <row r="5066" spans="1:7">
      <c r="A5066">
        <v>984.63</v>
      </c>
      <c r="B5066" s="19">
        <f>'[2]NP Inflow data'!F5066</f>
        <v>63.502742189651897</v>
      </c>
      <c r="C5066" s="13">
        <f t="shared" si="162"/>
        <v>63.502742189651897</v>
      </c>
      <c r="F5066" s="16">
        <f>'[2]NP Inflow data'!C5066</f>
        <v>0</v>
      </c>
      <c r="G5066" s="16">
        <f t="shared" si="161"/>
        <v>-8.0984385200000002</v>
      </c>
    </row>
    <row r="5067" spans="1:7">
      <c r="A5067">
        <v>984.64</v>
      </c>
      <c r="B5067" s="19">
        <f>'[2]NP Inflow data'!F5067</f>
        <v>63.547651992070797</v>
      </c>
      <c r="C5067" s="13">
        <f t="shared" si="162"/>
        <v>63.547651992070797</v>
      </c>
      <c r="F5067" s="16">
        <f>'[2]NP Inflow data'!C5067</f>
        <v>0</v>
      </c>
      <c r="G5067" s="16">
        <f t="shared" si="161"/>
        <v>-8.0984385200000002</v>
      </c>
    </row>
    <row r="5068" spans="1:7">
      <c r="A5068">
        <v>984.65</v>
      </c>
      <c r="B5068" s="19">
        <f>'[2]NP Inflow data'!F5068</f>
        <v>63.592584328313102</v>
      </c>
      <c r="C5068" s="13">
        <f t="shared" si="162"/>
        <v>63.592584328313102</v>
      </c>
      <c r="F5068" s="16">
        <f>'[2]NP Inflow data'!C5068</f>
        <v>0</v>
      </c>
      <c r="G5068" s="16">
        <f t="shared" si="161"/>
        <v>-8.0984385200000002</v>
      </c>
    </row>
    <row r="5069" spans="1:7">
      <c r="A5069">
        <v>984.66</v>
      </c>
      <c r="B5069" s="19">
        <f>'[2]NP Inflow data'!F5069</f>
        <v>63.637539470828301</v>
      </c>
      <c r="C5069" s="13">
        <f t="shared" si="162"/>
        <v>63.637539470828301</v>
      </c>
      <c r="F5069" s="16">
        <f>'[2]NP Inflow data'!C5069</f>
        <v>0</v>
      </c>
      <c r="G5069" s="16">
        <f t="shared" si="161"/>
        <v>-8.0984385200000002</v>
      </c>
    </row>
    <row r="5070" spans="1:7">
      <c r="A5070">
        <v>984.67</v>
      </c>
      <c r="B5070" s="19">
        <f>'[2]NP Inflow data'!F5070</f>
        <v>63.682517692066298</v>
      </c>
      <c r="C5070" s="13">
        <f t="shared" si="162"/>
        <v>63.682517692066298</v>
      </c>
      <c r="F5070" s="16">
        <f>'[2]NP Inflow data'!C5070</f>
        <v>0</v>
      </c>
      <c r="G5070" s="16">
        <f t="shared" si="161"/>
        <v>-8.0984385200000002</v>
      </c>
    </row>
    <row r="5071" spans="1:7">
      <c r="A5071">
        <v>984.68</v>
      </c>
      <c r="B5071" s="19">
        <f>'[2]NP Inflow data'!F5071</f>
        <v>63.727519264476904</v>
      </c>
      <c r="C5071" s="13">
        <f t="shared" si="162"/>
        <v>63.727519264476904</v>
      </c>
      <c r="F5071" s="16">
        <f>'[2]NP Inflow data'!C5071</f>
        <v>0</v>
      </c>
      <c r="G5071" s="16">
        <f t="shared" si="161"/>
        <v>-8.0984385200000002</v>
      </c>
    </row>
    <row r="5072" spans="1:7">
      <c r="A5072">
        <v>984.69</v>
      </c>
      <c r="B5072" s="19">
        <f>'[2]NP Inflow data'!F5072</f>
        <v>63.772544460510197</v>
      </c>
      <c r="C5072" s="13">
        <f t="shared" si="162"/>
        <v>63.772544460510197</v>
      </c>
      <c r="F5072" s="16">
        <f>'[2]NP Inflow data'!C5072</f>
        <v>0</v>
      </c>
      <c r="G5072" s="16">
        <f t="shared" si="161"/>
        <v>-8.0984385200000002</v>
      </c>
    </row>
    <row r="5073" spans="1:7">
      <c r="A5073">
        <v>984.7</v>
      </c>
      <c r="B5073" s="19">
        <f>'[2]NP Inflow data'!F5073</f>
        <v>63.817593552615101</v>
      </c>
      <c r="C5073" s="13">
        <f t="shared" si="162"/>
        <v>63.817593552615101</v>
      </c>
      <c r="F5073" s="16">
        <f>'[2]NP Inflow data'!C5073</f>
        <v>0</v>
      </c>
      <c r="G5073" s="16">
        <f t="shared" si="161"/>
        <v>-8.0984385200000002</v>
      </c>
    </row>
    <row r="5074" spans="1:7">
      <c r="A5074">
        <v>984.71</v>
      </c>
      <c r="B5074" s="19">
        <f>'[2]NP Inflow data'!F5074</f>
        <v>63.862666813241702</v>
      </c>
      <c r="C5074" s="13">
        <f t="shared" si="162"/>
        <v>63.862666813241702</v>
      </c>
      <c r="F5074" s="16">
        <f>'[2]NP Inflow data'!C5074</f>
        <v>0</v>
      </c>
      <c r="G5074" s="16">
        <f t="shared" si="161"/>
        <v>-8.0984385200000002</v>
      </c>
    </row>
    <row r="5075" spans="1:7">
      <c r="A5075">
        <v>984.72</v>
      </c>
      <c r="B5075" s="19">
        <f>'[2]NP Inflow data'!F5075</f>
        <v>63.907764514839798</v>
      </c>
      <c r="C5075" s="13">
        <f t="shared" si="162"/>
        <v>63.907764514839798</v>
      </c>
      <c r="F5075" s="16">
        <f>'[2]NP Inflow data'!C5075</f>
        <v>0</v>
      </c>
      <c r="G5075" s="16">
        <f t="shared" si="161"/>
        <v>-8.0984385200000002</v>
      </c>
    </row>
    <row r="5076" spans="1:7">
      <c r="A5076">
        <v>984.73</v>
      </c>
      <c r="B5076" s="19">
        <f>'[2]NP Inflow data'!F5076</f>
        <v>63.952886929859197</v>
      </c>
      <c r="C5076" s="13">
        <f t="shared" si="162"/>
        <v>63.952886929859197</v>
      </c>
      <c r="F5076" s="16">
        <f>'[2]NP Inflow data'!C5076</f>
        <v>0</v>
      </c>
      <c r="G5076" s="16">
        <f t="shared" si="161"/>
        <v>-8.0984385200000002</v>
      </c>
    </row>
    <row r="5077" spans="1:7">
      <c r="A5077">
        <v>984.74</v>
      </c>
      <c r="B5077" s="19">
        <f>'[2]NP Inflow data'!F5077</f>
        <v>63.998034330749597</v>
      </c>
      <c r="C5077" s="13">
        <f t="shared" si="162"/>
        <v>63.998034330749597</v>
      </c>
      <c r="F5077" s="16">
        <f>'[2]NP Inflow data'!C5077</f>
        <v>0</v>
      </c>
      <c r="G5077" s="16">
        <f t="shared" si="161"/>
        <v>-8.0984385200000002</v>
      </c>
    </row>
    <row r="5078" spans="1:7">
      <c r="A5078">
        <v>984.75</v>
      </c>
      <c r="B5078" s="19">
        <f>'[2]NP Inflow data'!F5078</f>
        <v>64.043206989960794</v>
      </c>
      <c r="C5078" s="13">
        <f t="shared" si="162"/>
        <v>64.043206989960794</v>
      </c>
      <c r="F5078" s="16">
        <f>'[2]NP Inflow data'!C5078</f>
        <v>0</v>
      </c>
      <c r="G5078" s="16">
        <f t="shared" si="161"/>
        <v>-8.0984385200000002</v>
      </c>
    </row>
    <row r="5079" spans="1:7">
      <c r="A5079">
        <v>984.76</v>
      </c>
      <c r="B5079" s="19">
        <f>'[2]NP Inflow data'!F5079</f>
        <v>64.088405179942498</v>
      </c>
      <c r="C5079" s="13">
        <f t="shared" si="162"/>
        <v>64.088405179942498</v>
      </c>
      <c r="F5079" s="16">
        <f>'[2]NP Inflow data'!C5079</f>
        <v>0</v>
      </c>
      <c r="G5079" s="16">
        <f t="shared" si="161"/>
        <v>-8.0984385200000002</v>
      </c>
    </row>
    <row r="5080" spans="1:7">
      <c r="A5080">
        <v>984.77</v>
      </c>
      <c r="B5080" s="19">
        <f>'[2]NP Inflow data'!F5080</f>
        <v>64.133629173144399</v>
      </c>
      <c r="C5080" s="13">
        <f t="shared" si="162"/>
        <v>64.133629173144399</v>
      </c>
      <c r="F5080" s="16">
        <f>'[2]NP Inflow data'!C5080</f>
        <v>0</v>
      </c>
      <c r="G5080" s="16">
        <f t="shared" si="161"/>
        <v>-8.0984385200000002</v>
      </c>
    </row>
    <row r="5081" spans="1:7">
      <c r="A5081">
        <v>984.78</v>
      </c>
      <c r="B5081" s="19">
        <f>'[2]NP Inflow data'!F5081</f>
        <v>64.178879242016293</v>
      </c>
      <c r="C5081" s="13">
        <f t="shared" si="162"/>
        <v>64.178879242016293</v>
      </c>
      <c r="F5081" s="16">
        <f>'[2]NP Inflow data'!C5081</f>
        <v>0</v>
      </c>
      <c r="G5081" s="16">
        <f t="shared" si="161"/>
        <v>-8.0984385200000002</v>
      </c>
    </row>
    <row r="5082" spans="1:7">
      <c r="A5082">
        <v>984.79</v>
      </c>
      <c r="B5082" s="19">
        <f>'[2]NP Inflow data'!F5082</f>
        <v>64.224155659008005</v>
      </c>
      <c r="C5082" s="13">
        <f t="shared" si="162"/>
        <v>64.224155659008005</v>
      </c>
      <c r="F5082" s="16">
        <f>'[2]NP Inflow data'!C5082</f>
        <v>0</v>
      </c>
      <c r="G5082" s="16">
        <f t="shared" si="161"/>
        <v>-8.0984385200000002</v>
      </c>
    </row>
    <row r="5083" spans="1:7">
      <c r="A5083">
        <v>984.8</v>
      </c>
      <c r="B5083" s="19">
        <f>'[2]NP Inflow data'!F5083</f>
        <v>64.269458696569203</v>
      </c>
      <c r="C5083" s="13">
        <f t="shared" si="162"/>
        <v>64.269458696569203</v>
      </c>
      <c r="F5083" s="16">
        <f>'[2]NP Inflow data'!C5083</f>
        <v>0</v>
      </c>
      <c r="G5083" s="16">
        <f t="shared" si="161"/>
        <v>-8.0984385200000002</v>
      </c>
    </row>
    <row r="5084" spans="1:7">
      <c r="A5084">
        <v>984.81</v>
      </c>
      <c r="B5084" s="19">
        <f>'[2]NP Inflow data'!F5084</f>
        <v>64.314788627149596</v>
      </c>
      <c r="C5084" s="13">
        <f t="shared" si="162"/>
        <v>64.314788627149596</v>
      </c>
      <c r="F5084" s="16">
        <f>'[2]NP Inflow data'!C5084</f>
        <v>0</v>
      </c>
      <c r="G5084" s="16">
        <f t="shared" si="161"/>
        <v>-8.0984385200000002</v>
      </c>
    </row>
    <row r="5085" spans="1:7">
      <c r="A5085">
        <v>984.82</v>
      </c>
      <c r="B5085" s="19">
        <f>'[2]NP Inflow data'!F5085</f>
        <v>64.360145723199494</v>
      </c>
      <c r="C5085" s="13">
        <f t="shared" si="162"/>
        <v>64.360145723199494</v>
      </c>
      <c r="F5085" s="16">
        <f>'[2]NP Inflow data'!C5085</f>
        <v>0</v>
      </c>
      <c r="G5085" s="16">
        <f t="shared" si="161"/>
        <v>-8.0984385200000002</v>
      </c>
    </row>
    <row r="5086" spans="1:7">
      <c r="A5086">
        <v>984.83</v>
      </c>
      <c r="B5086" s="19">
        <f>'[2]NP Inflow data'!F5086</f>
        <v>64.405530257167698</v>
      </c>
      <c r="C5086" s="13">
        <f t="shared" si="162"/>
        <v>64.405530257167698</v>
      </c>
      <c r="F5086" s="16">
        <f>'[2]NP Inflow data'!C5086</f>
        <v>0</v>
      </c>
      <c r="G5086" s="16">
        <f t="shared" ref="G5086:G5149" si="163">F5086-$F$3103</f>
        <v>-8.0984385200000002</v>
      </c>
    </row>
    <row r="5087" spans="1:7">
      <c r="A5087">
        <v>984.84</v>
      </c>
      <c r="B5087" s="19">
        <f>'[2]NP Inflow data'!F5087</f>
        <v>64.450942501504301</v>
      </c>
      <c r="C5087" s="13">
        <f t="shared" si="162"/>
        <v>64.450942501504301</v>
      </c>
      <c r="F5087" s="16">
        <f>'[2]NP Inflow data'!C5087</f>
        <v>0</v>
      </c>
      <c r="G5087" s="16">
        <f t="shared" si="163"/>
        <v>-8.0984385200000002</v>
      </c>
    </row>
    <row r="5088" spans="1:7">
      <c r="A5088">
        <v>984.85</v>
      </c>
      <c r="B5088" s="19">
        <f>'[2]NP Inflow data'!F5088</f>
        <v>64.496382728659199</v>
      </c>
      <c r="C5088" s="13">
        <f t="shared" si="162"/>
        <v>64.496382728659199</v>
      </c>
      <c r="F5088" s="16">
        <f>'[2]NP Inflow data'!C5088</f>
        <v>0</v>
      </c>
      <c r="G5088" s="16">
        <f t="shared" si="163"/>
        <v>-8.0984385200000002</v>
      </c>
    </row>
    <row r="5089" spans="1:7">
      <c r="A5089">
        <v>984.86</v>
      </c>
      <c r="B5089" s="19">
        <f>'[2]NP Inflow data'!F5089</f>
        <v>64.541851211082104</v>
      </c>
      <c r="C5089" s="13">
        <f t="shared" si="162"/>
        <v>64.541851211082104</v>
      </c>
      <c r="F5089" s="16">
        <f>'[2]NP Inflow data'!C5089</f>
        <v>0</v>
      </c>
      <c r="G5089" s="16">
        <f t="shared" si="163"/>
        <v>-8.0984385200000002</v>
      </c>
    </row>
    <row r="5090" spans="1:7">
      <c r="A5090">
        <v>984.87</v>
      </c>
      <c r="B5090" s="19">
        <f>'[2]NP Inflow data'!F5090</f>
        <v>64.587348221222697</v>
      </c>
      <c r="C5090" s="13">
        <f t="shared" si="162"/>
        <v>64.587348221222697</v>
      </c>
      <c r="F5090" s="16">
        <f>'[2]NP Inflow data'!C5090</f>
        <v>0</v>
      </c>
      <c r="G5090" s="16">
        <f t="shared" si="163"/>
        <v>-8.0984385200000002</v>
      </c>
    </row>
    <row r="5091" spans="1:7">
      <c r="A5091">
        <v>984.88</v>
      </c>
      <c r="B5091" s="19">
        <f>'[2]NP Inflow data'!F5091</f>
        <v>64.632874031530804</v>
      </c>
      <c r="C5091" s="13">
        <f t="shared" si="162"/>
        <v>64.632874031530804</v>
      </c>
      <c r="F5091" s="16">
        <f>'[2]NP Inflow data'!C5091</f>
        <v>0</v>
      </c>
      <c r="G5091" s="16">
        <f t="shared" si="163"/>
        <v>-8.0984385200000002</v>
      </c>
    </row>
    <row r="5092" spans="1:7">
      <c r="A5092">
        <v>984.89</v>
      </c>
      <c r="B5092" s="19">
        <f>'[2]NP Inflow data'!F5092</f>
        <v>64.678428914456106</v>
      </c>
      <c r="C5092" s="13">
        <f t="shared" si="162"/>
        <v>64.678428914456106</v>
      </c>
      <c r="F5092" s="16">
        <f>'[2]NP Inflow data'!C5092</f>
        <v>0</v>
      </c>
      <c r="G5092" s="16">
        <f t="shared" si="163"/>
        <v>-8.0984385200000002</v>
      </c>
    </row>
    <row r="5093" spans="1:7">
      <c r="A5093">
        <v>984.9</v>
      </c>
      <c r="B5093" s="19">
        <f>'[2]NP Inflow data'!F5093</f>
        <v>64.724013142448399</v>
      </c>
      <c r="C5093" s="13">
        <f t="shared" si="162"/>
        <v>64.724013142448399</v>
      </c>
      <c r="F5093" s="16">
        <f>'[2]NP Inflow data'!C5093</f>
        <v>0</v>
      </c>
      <c r="G5093" s="16">
        <f t="shared" si="163"/>
        <v>-8.0984385200000002</v>
      </c>
    </row>
    <row r="5094" spans="1:7">
      <c r="A5094">
        <v>984.91</v>
      </c>
      <c r="B5094" s="19">
        <f>'[2]NP Inflow data'!F5094</f>
        <v>64.769626987957395</v>
      </c>
      <c r="C5094" s="13">
        <f t="shared" si="162"/>
        <v>64.769626987957395</v>
      </c>
      <c r="F5094" s="16">
        <f>'[2]NP Inflow data'!C5094</f>
        <v>0</v>
      </c>
      <c r="G5094" s="16">
        <f t="shared" si="163"/>
        <v>-8.0984385200000002</v>
      </c>
    </row>
    <row r="5095" spans="1:7">
      <c r="A5095">
        <v>984.92</v>
      </c>
      <c r="B5095" s="19">
        <f>'[2]NP Inflow data'!F5095</f>
        <v>64.815270723432903</v>
      </c>
      <c r="C5095" s="13">
        <f t="shared" si="162"/>
        <v>64.815270723432903</v>
      </c>
      <c r="F5095" s="16">
        <f>'[2]NP Inflow data'!C5095</f>
        <v>0</v>
      </c>
      <c r="G5095" s="16">
        <f t="shared" si="163"/>
        <v>-8.0984385200000002</v>
      </c>
    </row>
    <row r="5096" spans="1:7">
      <c r="A5096">
        <v>984.93</v>
      </c>
      <c r="B5096" s="19">
        <f>'[2]NP Inflow data'!F5096</f>
        <v>64.860944621324606</v>
      </c>
      <c r="C5096" s="13">
        <f t="shared" si="162"/>
        <v>64.860944621324606</v>
      </c>
      <c r="F5096" s="16">
        <f>'[2]NP Inflow data'!C5096</f>
        <v>0</v>
      </c>
      <c r="G5096" s="16">
        <f t="shared" si="163"/>
        <v>-8.0984385200000002</v>
      </c>
    </row>
    <row r="5097" spans="1:7">
      <c r="A5097">
        <v>984.94</v>
      </c>
      <c r="B5097" s="19">
        <f>'[2]NP Inflow data'!F5097</f>
        <v>64.906648954082698</v>
      </c>
      <c r="C5097" s="13">
        <f t="shared" si="162"/>
        <v>64.906648954082698</v>
      </c>
      <c r="F5097" s="16">
        <f>'[2]NP Inflow data'!C5097</f>
        <v>0</v>
      </c>
      <c r="G5097" s="16">
        <f t="shared" si="163"/>
        <v>-8.0984385200000002</v>
      </c>
    </row>
    <row r="5098" spans="1:7">
      <c r="A5098">
        <v>984.95</v>
      </c>
      <c r="B5098" s="19">
        <f>'[2]NP Inflow data'!F5098</f>
        <v>64.952383994156193</v>
      </c>
      <c r="C5098" s="13">
        <f t="shared" si="162"/>
        <v>64.952383994156193</v>
      </c>
      <c r="F5098" s="16">
        <f>'[2]NP Inflow data'!C5098</f>
        <v>0</v>
      </c>
      <c r="G5098" s="16">
        <f t="shared" si="163"/>
        <v>-8.0984385200000002</v>
      </c>
    </row>
    <row r="5099" spans="1:7">
      <c r="A5099">
        <v>984.96</v>
      </c>
      <c r="B5099" s="19">
        <f>'[2]NP Inflow data'!F5099</f>
        <v>64.998150013995001</v>
      </c>
      <c r="C5099" s="13">
        <f t="shared" si="162"/>
        <v>64.998150013995001</v>
      </c>
      <c r="F5099" s="16">
        <f>'[2]NP Inflow data'!C5099</f>
        <v>0</v>
      </c>
      <c r="G5099" s="16">
        <f t="shared" si="163"/>
        <v>-8.0984385200000002</v>
      </c>
    </row>
    <row r="5100" spans="1:7">
      <c r="A5100">
        <v>984.97</v>
      </c>
      <c r="B5100" s="19">
        <f>'[2]NP Inflow data'!F5100</f>
        <v>65.043947286049104</v>
      </c>
      <c r="C5100" s="13">
        <f t="shared" si="162"/>
        <v>65.043947286049104</v>
      </c>
      <c r="F5100" s="16">
        <f>'[2]NP Inflow data'!C5100</f>
        <v>0</v>
      </c>
      <c r="G5100" s="16">
        <f t="shared" si="163"/>
        <v>-8.0984385200000002</v>
      </c>
    </row>
    <row r="5101" spans="1:7">
      <c r="A5101">
        <v>984.98</v>
      </c>
      <c r="B5101" s="19">
        <f>'[2]NP Inflow data'!F5101</f>
        <v>65.089776082768097</v>
      </c>
      <c r="C5101" s="13">
        <f t="shared" si="162"/>
        <v>65.089776082768097</v>
      </c>
      <c r="F5101" s="16">
        <f>'[2]NP Inflow data'!C5101</f>
        <v>0</v>
      </c>
      <c r="G5101" s="16">
        <f t="shared" si="163"/>
        <v>-8.0984385200000002</v>
      </c>
    </row>
    <row r="5102" spans="1:7">
      <c r="A5102">
        <v>984.99</v>
      </c>
      <c r="B5102" s="19">
        <f>'[2]NP Inflow data'!F5102</f>
        <v>65.135636676601806</v>
      </c>
      <c r="C5102" s="13">
        <f t="shared" si="162"/>
        <v>65.135636676601806</v>
      </c>
      <c r="F5102" s="16">
        <f>'[2]NP Inflow data'!C5102</f>
        <v>0</v>
      </c>
      <c r="G5102" s="16">
        <f t="shared" si="163"/>
        <v>-8.0984385200000002</v>
      </c>
    </row>
    <row r="5103" spans="1:7">
      <c r="A5103">
        <v>985</v>
      </c>
      <c r="B5103" s="19">
        <f>'[2]NP Inflow data'!F5103</f>
        <v>65.181529339999997</v>
      </c>
      <c r="C5103" s="13">
        <f t="shared" si="162"/>
        <v>65.181529339999997</v>
      </c>
      <c r="F5103" s="16">
        <f>'[2]NP Inflow data'!C5103</f>
        <v>0</v>
      </c>
      <c r="G5103" s="16">
        <f t="shared" si="163"/>
        <v>-8.0984385200000002</v>
      </c>
    </row>
    <row r="5104" spans="1:7">
      <c r="A5104">
        <v>985.01</v>
      </c>
      <c r="B5104" s="19">
        <f>'[2]NP Inflow data'!F5104</f>
        <v>65.227454149071207</v>
      </c>
      <c r="C5104" s="13">
        <f t="shared" si="162"/>
        <v>65.227454149071207</v>
      </c>
      <c r="F5104" s="16">
        <f>'[2]NP Inflow data'!C5104</f>
        <v>0</v>
      </c>
      <c r="G5104" s="16">
        <f t="shared" si="163"/>
        <v>-8.0984385200000002</v>
      </c>
    </row>
    <row r="5105" spans="1:7">
      <c r="A5105">
        <v>985.02</v>
      </c>
      <c r="B5105" s="19">
        <f>'[2]NP Inflow data'!F5105</f>
        <v>65.273410394559605</v>
      </c>
      <c r="C5105" s="13">
        <f t="shared" si="162"/>
        <v>65.273410394559605</v>
      </c>
      <c r="F5105" s="16">
        <f>'[2]NP Inflow data'!C5105</f>
        <v>0</v>
      </c>
      <c r="G5105" s="16">
        <f t="shared" si="163"/>
        <v>-8.0984385200000002</v>
      </c>
    </row>
    <row r="5106" spans="1:7">
      <c r="A5106">
        <v>985.03</v>
      </c>
      <c r="B5106" s="19">
        <f>'[2]NP Inflow data'!F5106</f>
        <v>65.319397170867902</v>
      </c>
      <c r="C5106" s="13">
        <f t="shared" si="162"/>
        <v>65.319397170867902</v>
      </c>
      <c r="F5106" s="16">
        <f>'[2]NP Inflow data'!C5106</f>
        <v>0</v>
      </c>
      <c r="G5106" s="16">
        <f t="shared" si="163"/>
        <v>-8.0984385200000002</v>
      </c>
    </row>
    <row r="5107" spans="1:7">
      <c r="A5107">
        <v>985.04</v>
      </c>
      <c r="B5107" s="19">
        <f>'[2]NP Inflow data'!F5107</f>
        <v>65.365413572399206</v>
      </c>
      <c r="C5107" s="13">
        <f t="shared" si="162"/>
        <v>65.365413572399206</v>
      </c>
      <c r="F5107" s="16">
        <f>'[2]NP Inflow data'!C5107</f>
        <v>0</v>
      </c>
      <c r="G5107" s="16">
        <f t="shared" si="163"/>
        <v>-8.0984385200000002</v>
      </c>
    </row>
    <row r="5108" spans="1:7">
      <c r="A5108">
        <v>985.05</v>
      </c>
      <c r="B5108" s="19">
        <f>'[2]NP Inflow data'!F5108</f>
        <v>65.411458693556199</v>
      </c>
      <c r="C5108" s="13">
        <f t="shared" si="162"/>
        <v>65.411458693556199</v>
      </c>
      <c r="F5108" s="16">
        <f>'[2]NP Inflow data'!C5108</f>
        <v>0</v>
      </c>
      <c r="G5108" s="16">
        <f t="shared" si="163"/>
        <v>-8.0984385200000002</v>
      </c>
    </row>
    <row r="5109" spans="1:7">
      <c r="A5109">
        <v>985.06</v>
      </c>
      <c r="B5109" s="19">
        <f>'[2]NP Inflow data'!F5109</f>
        <v>65.457531628741904</v>
      </c>
      <c r="C5109" s="13">
        <f t="shared" si="162"/>
        <v>65.457531628741904</v>
      </c>
      <c r="F5109" s="16">
        <f>'[2]NP Inflow data'!C5109</f>
        <v>0</v>
      </c>
      <c r="G5109" s="16">
        <f t="shared" si="163"/>
        <v>-8.0984385200000002</v>
      </c>
    </row>
    <row r="5110" spans="1:7">
      <c r="A5110">
        <v>985.07</v>
      </c>
      <c r="B5110" s="19">
        <f>'[2]NP Inflow data'!F5110</f>
        <v>65.5036314723597</v>
      </c>
      <c r="C5110" s="13">
        <f t="shared" si="162"/>
        <v>65.5036314723597</v>
      </c>
      <c r="F5110" s="16">
        <f>'[2]NP Inflow data'!C5110</f>
        <v>0</v>
      </c>
      <c r="G5110" s="16">
        <f t="shared" si="163"/>
        <v>-8.0984385200000002</v>
      </c>
    </row>
    <row r="5111" spans="1:7">
      <c r="A5111">
        <v>985.08</v>
      </c>
      <c r="B5111" s="19">
        <f>'[2]NP Inflow data'!F5111</f>
        <v>65.549757318811402</v>
      </c>
      <c r="C5111" s="13">
        <f t="shared" si="162"/>
        <v>65.549757318811402</v>
      </c>
      <c r="F5111" s="16">
        <f>'[2]NP Inflow data'!C5111</f>
        <v>0</v>
      </c>
      <c r="G5111" s="16">
        <f t="shared" si="163"/>
        <v>-8.0984385200000002</v>
      </c>
    </row>
    <row r="5112" spans="1:7">
      <c r="A5112">
        <v>985.09</v>
      </c>
      <c r="B5112" s="19">
        <f>'[2]NP Inflow data'!F5112</f>
        <v>65.595908262500501</v>
      </c>
      <c r="C5112" s="13">
        <f t="shared" si="162"/>
        <v>65.595908262500501</v>
      </c>
      <c r="F5112" s="16">
        <f>'[2]NP Inflow data'!C5112</f>
        <v>0</v>
      </c>
      <c r="G5112" s="16">
        <f t="shared" si="163"/>
        <v>-8.0984385200000002</v>
      </c>
    </row>
    <row r="5113" spans="1:7">
      <c r="A5113">
        <v>985.1</v>
      </c>
      <c r="B5113" s="19">
        <f>'[2]NP Inflow data'!F5113</f>
        <v>65.642083397829893</v>
      </c>
      <c r="C5113" s="13">
        <f t="shared" si="162"/>
        <v>65.642083397829893</v>
      </c>
      <c r="F5113" s="16">
        <f>'[2]NP Inflow data'!C5113</f>
        <v>0</v>
      </c>
      <c r="G5113" s="16">
        <f t="shared" si="163"/>
        <v>-8.0984385200000002</v>
      </c>
    </row>
    <row r="5114" spans="1:7">
      <c r="A5114">
        <v>985.11</v>
      </c>
      <c r="B5114" s="19">
        <f>'[2]NP Inflow data'!F5114</f>
        <v>65.688281819202501</v>
      </c>
      <c r="C5114" s="13">
        <f t="shared" si="162"/>
        <v>65.688281819202501</v>
      </c>
      <c r="F5114" s="16">
        <f>'[2]NP Inflow data'!C5114</f>
        <v>0</v>
      </c>
      <c r="G5114" s="16">
        <f t="shared" si="163"/>
        <v>-8.0984385200000002</v>
      </c>
    </row>
    <row r="5115" spans="1:7">
      <c r="A5115">
        <v>985.12</v>
      </c>
      <c r="B5115" s="19">
        <f>'[2]NP Inflow data'!F5115</f>
        <v>65.734502621021093</v>
      </c>
      <c r="C5115" s="13">
        <f t="shared" si="162"/>
        <v>65.734502621021093</v>
      </c>
      <c r="F5115" s="16">
        <f>'[2]NP Inflow data'!C5115</f>
        <v>0</v>
      </c>
      <c r="G5115" s="16">
        <f t="shared" si="163"/>
        <v>-8.0984385200000002</v>
      </c>
    </row>
    <row r="5116" spans="1:7">
      <c r="A5116">
        <v>985.13</v>
      </c>
      <c r="B5116" s="19">
        <f>'[2]NP Inflow data'!F5116</f>
        <v>65.780744897688606</v>
      </c>
      <c r="C5116" s="13">
        <f t="shared" si="162"/>
        <v>65.780744897688606</v>
      </c>
      <c r="F5116" s="16">
        <f>'[2]NP Inflow data'!C5116</f>
        <v>0</v>
      </c>
      <c r="G5116" s="16">
        <f t="shared" si="163"/>
        <v>-8.0984385200000002</v>
      </c>
    </row>
    <row r="5117" spans="1:7">
      <c r="A5117">
        <v>985.14</v>
      </c>
      <c r="B5117" s="19">
        <f>'[2]NP Inflow data'!F5117</f>
        <v>65.827007743607993</v>
      </c>
      <c r="C5117" s="13">
        <f t="shared" si="162"/>
        <v>65.827007743607993</v>
      </c>
      <c r="F5117" s="16">
        <f>'[2]NP Inflow data'!C5117</f>
        <v>0</v>
      </c>
      <c r="G5117" s="16">
        <f t="shared" si="163"/>
        <v>-8.0984385200000002</v>
      </c>
    </row>
    <row r="5118" spans="1:7">
      <c r="A5118">
        <v>985.15</v>
      </c>
      <c r="B5118" s="19">
        <f>'[2]NP Inflow data'!F5118</f>
        <v>65.873290253182105</v>
      </c>
      <c r="C5118" s="13">
        <f t="shared" si="162"/>
        <v>65.873290253182105</v>
      </c>
      <c r="F5118" s="16">
        <f>'[2]NP Inflow data'!C5118</f>
        <v>0</v>
      </c>
      <c r="G5118" s="16">
        <f t="shared" si="163"/>
        <v>-8.0984385200000002</v>
      </c>
    </row>
    <row r="5119" spans="1:7">
      <c r="A5119">
        <v>985.16</v>
      </c>
      <c r="B5119" s="19">
        <f>'[2]NP Inflow data'!F5119</f>
        <v>65.919591520813896</v>
      </c>
      <c r="C5119" s="13">
        <f t="shared" si="162"/>
        <v>65.919591520813896</v>
      </c>
      <c r="F5119" s="16">
        <f>'[2]NP Inflow data'!C5119</f>
        <v>0</v>
      </c>
      <c r="G5119" s="16">
        <f t="shared" si="163"/>
        <v>-8.0984385200000002</v>
      </c>
    </row>
    <row r="5120" spans="1:7">
      <c r="A5120">
        <v>985.17</v>
      </c>
      <c r="B5120" s="19">
        <f>'[2]NP Inflow data'!F5120</f>
        <v>65.965910640906202</v>
      </c>
      <c r="C5120" s="13">
        <f t="shared" si="162"/>
        <v>65.965910640906202</v>
      </c>
      <c r="F5120" s="16">
        <f>'[2]NP Inflow data'!C5120</f>
        <v>0</v>
      </c>
      <c r="G5120" s="16">
        <f t="shared" si="163"/>
        <v>-8.0984385200000002</v>
      </c>
    </row>
    <row r="5121" spans="1:7">
      <c r="A5121">
        <v>985.18</v>
      </c>
      <c r="B5121" s="19">
        <f>'[2]NP Inflow data'!F5121</f>
        <v>66.012246707862005</v>
      </c>
      <c r="C5121" s="13">
        <f t="shared" si="162"/>
        <v>66.012246707862005</v>
      </c>
      <c r="F5121" s="16">
        <f>'[2]NP Inflow data'!C5121</f>
        <v>0</v>
      </c>
      <c r="G5121" s="16">
        <f t="shared" si="163"/>
        <v>-8.0984385200000002</v>
      </c>
    </row>
    <row r="5122" spans="1:7">
      <c r="A5122">
        <v>985.19</v>
      </c>
      <c r="B5122" s="19">
        <f>'[2]NP Inflow data'!F5122</f>
        <v>66.058598816084597</v>
      </c>
      <c r="C5122" s="13">
        <f t="shared" si="162"/>
        <v>66.058598816084597</v>
      </c>
      <c r="F5122" s="16">
        <f>'[2]NP Inflow data'!C5122</f>
        <v>0</v>
      </c>
      <c r="G5122" s="16">
        <f t="shared" si="163"/>
        <v>-8.0984385200000002</v>
      </c>
    </row>
    <row r="5123" spans="1:7">
      <c r="A5123">
        <v>985.2</v>
      </c>
      <c r="B5123" s="19">
        <f>'[2]NP Inflow data'!F5123</f>
        <v>66.104966059975894</v>
      </c>
      <c r="C5123" s="13">
        <f t="shared" si="162"/>
        <v>66.104966059975894</v>
      </c>
      <c r="F5123" s="16">
        <f>'[2]NP Inflow data'!C5123</f>
        <v>0</v>
      </c>
      <c r="G5123" s="16">
        <f t="shared" si="163"/>
        <v>-8.0984385200000002</v>
      </c>
    </row>
    <row r="5124" spans="1:7">
      <c r="A5124">
        <v>985.21</v>
      </c>
      <c r="B5124" s="19">
        <f>'[2]NP Inflow data'!F5124</f>
        <v>66.151347533939301</v>
      </c>
      <c r="C5124" s="13">
        <f t="shared" si="162"/>
        <v>66.151347533939301</v>
      </c>
      <c r="F5124" s="16">
        <f>'[2]NP Inflow data'!C5124</f>
        <v>0</v>
      </c>
      <c r="G5124" s="16">
        <f t="shared" si="163"/>
        <v>-8.0984385200000002</v>
      </c>
    </row>
    <row r="5125" spans="1:7">
      <c r="A5125">
        <v>985.22</v>
      </c>
      <c r="B5125" s="19">
        <f>'[2]NP Inflow data'!F5125</f>
        <v>66.1977423323777</v>
      </c>
      <c r="C5125" s="13">
        <f t="shared" si="162"/>
        <v>66.1977423323777</v>
      </c>
      <c r="F5125" s="16">
        <f>'[2]NP Inflow data'!C5125</f>
        <v>0</v>
      </c>
      <c r="G5125" s="16">
        <f t="shared" si="163"/>
        <v>-8.0984385200000002</v>
      </c>
    </row>
    <row r="5126" spans="1:7">
      <c r="A5126">
        <v>985.23</v>
      </c>
      <c r="B5126" s="19">
        <f>'[2]NP Inflow data'!F5126</f>
        <v>66.244149549694001</v>
      </c>
      <c r="C5126" s="13">
        <f t="shared" ref="C5126:C5189" si="164">B5126-$B$24</f>
        <v>66.244149549694001</v>
      </c>
      <c r="F5126" s="16">
        <f>'[2]NP Inflow data'!C5126</f>
        <v>0</v>
      </c>
      <c r="G5126" s="16">
        <f t="shared" si="163"/>
        <v>-8.0984385200000002</v>
      </c>
    </row>
    <row r="5127" spans="1:7">
      <c r="A5127">
        <v>985.24</v>
      </c>
      <c r="B5127" s="19">
        <f>'[2]NP Inflow data'!F5127</f>
        <v>66.290568280291097</v>
      </c>
      <c r="C5127" s="13">
        <f t="shared" si="164"/>
        <v>66.290568280291097</v>
      </c>
      <c r="F5127" s="16">
        <f>'[2]NP Inflow data'!C5127</f>
        <v>0</v>
      </c>
      <c r="G5127" s="16">
        <f t="shared" si="163"/>
        <v>-8.0984385200000002</v>
      </c>
    </row>
    <row r="5128" spans="1:7">
      <c r="A5128">
        <v>985.25</v>
      </c>
      <c r="B5128" s="19">
        <f>'[2]NP Inflow data'!F5128</f>
        <v>66.336997618571999</v>
      </c>
      <c r="C5128" s="13">
        <f t="shared" si="164"/>
        <v>66.336997618571999</v>
      </c>
      <c r="F5128" s="16">
        <f>'[2]NP Inflow data'!C5128</f>
        <v>0</v>
      </c>
      <c r="G5128" s="16">
        <f t="shared" si="163"/>
        <v>-8.0984385200000002</v>
      </c>
    </row>
    <row r="5129" spans="1:7">
      <c r="A5129">
        <v>985.26</v>
      </c>
      <c r="B5129" s="19">
        <f>'[2]NP Inflow data'!F5129</f>
        <v>66.383436658939402</v>
      </c>
      <c r="C5129" s="13">
        <f t="shared" si="164"/>
        <v>66.383436658939402</v>
      </c>
      <c r="F5129" s="16">
        <f>'[2]NP Inflow data'!C5129</f>
        <v>0</v>
      </c>
      <c r="G5129" s="16">
        <f t="shared" si="163"/>
        <v>-8.0984385200000002</v>
      </c>
    </row>
    <row r="5130" spans="1:7">
      <c r="A5130">
        <v>985.27</v>
      </c>
      <c r="B5130" s="19">
        <f>'[2]NP Inflow data'!F5130</f>
        <v>66.429884495796301</v>
      </c>
      <c r="C5130" s="13">
        <f t="shared" si="164"/>
        <v>66.429884495796301</v>
      </c>
      <c r="F5130" s="16">
        <f>'[2]NP Inflow data'!C5130</f>
        <v>0</v>
      </c>
      <c r="G5130" s="16">
        <f t="shared" si="163"/>
        <v>-8.0984385200000002</v>
      </c>
    </row>
    <row r="5131" spans="1:7">
      <c r="A5131">
        <v>985.28</v>
      </c>
      <c r="B5131" s="19">
        <f>'[2]NP Inflow data'!F5131</f>
        <v>66.476340223545606</v>
      </c>
      <c r="C5131" s="13">
        <f t="shared" si="164"/>
        <v>66.476340223545606</v>
      </c>
      <c r="F5131" s="16">
        <f>'[2]NP Inflow data'!C5131</f>
        <v>0</v>
      </c>
      <c r="G5131" s="16">
        <f t="shared" si="163"/>
        <v>-8.0984385200000002</v>
      </c>
    </row>
    <row r="5132" spans="1:7">
      <c r="A5132">
        <v>985.29</v>
      </c>
      <c r="B5132" s="19">
        <f>'[2]NP Inflow data'!F5132</f>
        <v>66.522802936590196</v>
      </c>
      <c r="C5132" s="13">
        <f t="shared" si="164"/>
        <v>66.522802936590196</v>
      </c>
      <c r="F5132" s="16">
        <f>'[2]NP Inflow data'!C5132</f>
        <v>0</v>
      </c>
      <c r="G5132" s="16">
        <f t="shared" si="163"/>
        <v>-8.0984385200000002</v>
      </c>
    </row>
    <row r="5133" spans="1:7">
      <c r="A5133">
        <v>985.3</v>
      </c>
      <c r="B5133" s="19">
        <f>'[2]NP Inflow data'!F5133</f>
        <v>66.569271729332897</v>
      </c>
      <c r="C5133" s="13">
        <f t="shared" si="164"/>
        <v>66.569271729332897</v>
      </c>
      <c r="F5133" s="16">
        <f>'[2]NP Inflow data'!C5133</f>
        <v>0</v>
      </c>
      <c r="G5133" s="16">
        <f t="shared" si="163"/>
        <v>-8.0984385200000002</v>
      </c>
    </row>
    <row r="5134" spans="1:7">
      <c r="A5134">
        <v>985.31</v>
      </c>
      <c r="B5134" s="19">
        <f>'[2]NP Inflow data'!F5134</f>
        <v>66.615745696176802</v>
      </c>
      <c r="C5134" s="13">
        <f t="shared" si="164"/>
        <v>66.615745696176802</v>
      </c>
      <c r="F5134" s="16">
        <f>'[2]NP Inflow data'!C5134</f>
        <v>0</v>
      </c>
      <c r="G5134" s="16">
        <f t="shared" si="163"/>
        <v>-8.0984385200000002</v>
      </c>
    </row>
    <row r="5135" spans="1:7">
      <c r="A5135">
        <v>985.32</v>
      </c>
      <c r="B5135" s="19">
        <f>'[2]NP Inflow data'!F5135</f>
        <v>66.662223931525105</v>
      </c>
      <c r="C5135" s="13">
        <f t="shared" si="164"/>
        <v>66.662223931525105</v>
      </c>
      <c r="F5135" s="16">
        <f>'[2]NP Inflow data'!C5135</f>
        <v>0</v>
      </c>
      <c r="G5135" s="16">
        <f t="shared" si="163"/>
        <v>-8.0984385200000002</v>
      </c>
    </row>
    <row r="5136" spans="1:7">
      <c r="A5136">
        <v>985.33</v>
      </c>
      <c r="B5136" s="19">
        <f>'[2]NP Inflow data'!F5136</f>
        <v>66.708705529779806</v>
      </c>
      <c r="C5136" s="13">
        <f t="shared" si="164"/>
        <v>66.708705529779806</v>
      </c>
      <c r="F5136" s="16">
        <f>'[2]NP Inflow data'!C5136</f>
        <v>0</v>
      </c>
      <c r="G5136" s="16">
        <f t="shared" si="163"/>
        <v>-8.0984385200000002</v>
      </c>
    </row>
    <row r="5137" spans="1:7">
      <c r="A5137">
        <v>985.34</v>
      </c>
      <c r="B5137" s="19">
        <f>'[2]NP Inflow data'!F5137</f>
        <v>66.755189585344198</v>
      </c>
      <c r="C5137" s="13">
        <f t="shared" si="164"/>
        <v>66.755189585344198</v>
      </c>
      <c r="F5137" s="16">
        <f>'[2]NP Inflow data'!C5137</f>
        <v>0</v>
      </c>
      <c r="G5137" s="16">
        <f t="shared" si="163"/>
        <v>-8.0984385200000002</v>
      </c>
    </row>
    <row r="5138" spans="1:7">
      <c r="A5138">
        <v>985.35</v>
      </c>
      <c r="B5138" s="19">
        <f>'[2]NP Inflow data'!F5138</f>
        <v>66.801675192621303</v>
      </c>
      <c r="C5138" s="13">
        <f t="shared" si="164"/>
        <v>66.801675192621303</v>
      </c>
      <c r="F5138" s="16">
        <f>'[2]NP Inflow data'!C5138</f>
        <v>0</v>
      </c>
      <c r="G5138" s="16">
        <f t="shared" si="163"/>
        <v>-8.0984385200000002</v>
      </c>
    </row>
    <row r="5139" spans="1:7">
      <c r="A5139">
        <v>985.36</v>
      </c>
      <c r="B5139" s="19">
        <f>'[2]NP Inflow data'!F5139</f>
        <v>66.848161446013904</v>
      </c>
      <c r="C5139" s="13">
        <f t="shared" si="164"/>
        <v>66.848161446013904</v>
      </c>
      <c r="F5139" s="16">
        <f>'[2]NP Inflow data'!C5139</f>
        <v>0</v>
      </c>
      <c r="G5139" s="16">
        <f t="shared" si="163"/>
        <v>-8.0984385200000002</v>
      </c>
    </row>
    <row r="5140" spans="1:7">
      <c r="A5140">
        <v>985.37</v>
      </c>
      <c r="B5140" s="19">
        <f>'[2]NP Inflow data'!F5140</f>
        <v>66.894647439924995</v>
      </c>
      <c r="C5140" s="13">
        <f t="shared" si="164"/>
        <v>66.894647439924995</v>
      </c>
      <c r="F5140" s="16">
        <f>'[2]NP Inflow data'!C5140</f>
        <v>0</v>
      </c>
      <c r="G5140" s="16">
        <f t="shared" si="163"/>
        <v>-8.0984385200000002</v>
      </c>
    </row>
    <row r="5141" spans="1:7">
      <c r="A5141">
        <v>985.38</v>
      </c>
      <c r="B5141" s="19">
        <f>'[2]NP Inflow data'!F5141</f>
        <v>66.9411322687574</v>
      </c>
      <c r="C5141" s="13">
        <f t="shared" si="164"/>
        <v>66.9411322687574</v>
      </c>
      <c r="F5141" s="16">
        <f>'[2]NP Inflow data'!C5141</f>
        <v>0</v>
      </c>
      <c r="G5141" s="16">
        <f t="shared" si="163"/>
        <v>-8.0984385200000002</v>
      </c>
    </row>
    <row r="5142" spans="1:7">
      <c r="A5142">
        <v>985.39</v>
      </c>
      <c r="B5142" s="19">
        <f>'[2]NP Inflow data'!F5142</f>
        <v>66.987615026914099</v>
      </c>
      <c r="C5142" s="13">
        <f t="shared" si="164"/>
        <v>66.987615026914099</v>
      </c>
      <c r="F5142" s="16">
        <f>'[2]NP Inflow data'!C5142</f>
        <v>0</v>
      </c>
      <c r="G5142" s="16">
        <f t="shared" si="163"/>
        <v>-8.0984385200000002</v>
      </c>
    </row>
    <row r="5143" spans="1:7">
      <c r="A5143">
        <v>985.4</v>
      </c>
      <c r="B5143" s="19">
        <f>'[2]NP Inflow data'!F5143</f>
        <v>67.034094808797903</v>
      </c>
      <c r="C5143" s="13">
        <f t="shared" si="164"/>
        <v>67.034094808797903</v>
      </c>
      <c r="F5143" s="16">
        <f>'[2]NP Inflow data'!C5143</f>
        <v>0</v>
      </c>
      <c r="G5143" s="16">
        <f t="shared" si="163"/>
        <v>-8.0984385200000002</v>
      </c>
    </row>
    <row r="5144" spans="1:7">
      <c r="A5144">
        <v>985.41</v>
      </c>
      <c r="B5144" s="19">
        <f>'[2]NP Inflow data'!F5144</f>
        <v>67.080570708811706</v>
      </c>
      <c r="C5144" s="13">
        <f t="shared" si="164"/>
        <v>67.080570708811706</v>
      </c>
      <c r="F5144" s="16">
        <f>'[2]NP Inflow data'!C5144</f>
        <v>0</v>
      </c>
      <c r="G5144" s="16">
        <f t="shared" si="163"/>
        <v>-8.0984385200000002</v>
      </c>
    </row>
    <row r="5145" spans="1:7">
      <c r="A5145">
        <v>985.42</v>
      </c>
      <c r="B5145" s="19">
        <f>'[2]NP Inflow data'!F5145</f>
        <v>67.127041821358503</v>
      </c>
      <c r="C5145" s="13">
        <f t="shared" si="164"/>
        <v>67.127041821358503</v>
      </c>
      <c r="F5145" s="16">
        <f>'[2]NP Inflow data'!C5145</f>
        <v>0</v>
      </c>
      <c r="G5145" s="16">
        <f t="shared" si="163"/>
        <v>-8.0984385200000002</v>
      </c>
    </row>
    <row r="5146" spans="1:7">
      <c r="A5146">
        <v>985.43</v>
      </c>
      <c r="B5146" s="19">
        <f>'[2]NP Inflow data'!F5146</f>
        <v>67.173507240841104</v>
      </c>
      <c r="C5146" s="13">
        <f t="shared" si="164"/>
        <v>67.173507240841104</v>
      </c>
      <c r="F5146" s="16">
        <f>'[2]NP Inflow data'!C5146</f>
        <v>0</v>
      </c>
      <c r="G5146" s="16">
        <f t="shared" si="163"/>
        <v>-8.0984385200000002</v>
      </c>
    </row>
    <row r="5147" spans="1:7">
      <c r="A5147">
        <v>985.44</v>
      </c>
      <c r="B5147" s="19">
        <f>'[2]NP Inflow data'!F5147</f>
        <v>67.219966061662902</v>
      </c>
      <c r="C5147" s="13">
        <f t="shared" si="164"/>
        <v>67.219966061662902</v>
      </c>
      <c r="F5147" s="16">
        <f>'[2]NP Inflow data'!C5147</f>
        <v>0</v>
      </c>
      <c r="G5147" s="16">
        <f t="shared" si="163"/>
        <v>-8.0984385200000002</v>
      </c>
    </row>
    <row r="5148" spans="1:7">
      <c r="A5148">
        <v>985.45</v>
      </c>
      <c r="B5148" s="19">
        <f>'[2]NP Inflow data'!F5148</f>
        <v>67.266417378225796</v>
      </c>
      <c r="C5148" s="13">
        <f t="shared" si="164"/>
        <v>67.266417378225796</v>
      </c>
      <c r="F5148" s="16">
        <f>'[2]NP Inflow data'!C5148</f>
        <v>0</v>
      </c>
      <c r="G5148" s="16">
        <f t="shared" si="163"/>
        <v>-8.0984385200000002</v>
      </c>
    </row>
    <row r="5149" spans="1:7">
      <c r="A5149">
        <v>985.46</v>
      </c>
      <c r="B5149" s="19">
        <f>'[2]NP Inflow data'!F5149</f>
        <v>67.312860284933294</v>
      </c>
      <c r="C5149" s="13">
        <f t="shared" si="164"/>
        <v>67.312860284933294</v>
      </c>
      <c r="F5149" s="16">
        <f>'[2]NP Inflow data'!C5149</f>
        <v>0</v>
      </c>
      <c r="G5149" s="16">
        <f t="shared" si="163"/>
        <v>-8.0984385200000002</v>
      </c>
    </row>
    <row r="5150" spans="1:7">
      <c r="A5150">
        <v>985.47</v>
      </c>
      <c r="B5150" s="19">
        <f>'[2]NP Inflow data'!F5150</f>
        <v>67.359293876188104</v>
      </c>
      <c r="C5150" s="13">
        <f t="shared" si="164"/>
        <v>67.359293876188104</v>
      </c>
      <c r="F5150" s="16">
        <f>'[2]NP Inflow data'!C5150</f>
        <v>0</v>
      </c>
      <c r="G5150" s="16">
        <f t="shared" ref="G5150:G5213" si="165">F5150-$F$3103</f>
        <v>-8.0984385200000002</v>
      </c>
    </row>
    <row r="5151" spans="1:7">
      <c r="A5151">
        <v>985.48</v>
      </c>
      <c r="B5151" s="19">
        <f>'[2]NP Inflow data'!F5151</f>
        <v>67.405717246393195</v>
      </c>
      <c r="C5151" s="13">
        <f t="shared" si="164"/>
        <v>67.405717246393195</v>
      </c>
      <c r="F5151" s="16">
        <f>'[2]NP Inflow data'!C5151</f>
        <v>0</v>
      </c>
      <c r="G5151" s="16">
        <f t="shared" si="165"/>
        <v>-8.0984385200000002</v>
      </c>
    </row>
    <row r="5152" spans="1:7">
      <c r="A5152">
        <v>985.49</v>
      </c>
      <c r="B5152" s="19">
        <f>'[2]NP Inflow data'!F5152</f>
        <v>67.452129489951503</v>
      </c>
      <c r="C5152" s="13">
        <f t="shared" si="164"/>
        <v>67.452129489951503</v>
      </c>
      <c r="F5152" s="16">
        <f>'[2]NP Inflow data'!C5152</f>
        <v>0</v>
      </c>
      <c r="G5152" s="16">
        <f t="shared" si="165"/>
        <v>-8.0984385200000002</v>
      </c>
    </row>
    <row r="5153" spans="1:7">
      <c r="A5153">
        <v>985.5</v>
      </c>
      <c r="B5153" s="19">
        <f>'[2]NP Inflow data'!F5153</f>
        <v>67.498529701265895</v>
      </c>
      <c r="C5153" s="13">
        <f t="shared" si="164"/>
        <v>67.498529701265895</v>
      </c>
      <c r="F5153" s="16">
        <f>'[2]NP Inflow data'!C5153</f>
        <v>0</v>
      </c>
      <c r="G5153" s="16">
        <f t="shared" si="165"/>
        <v>-8.0984385200000002</v>
      </c>
    </row>
    <row r="5154" spans="1:7">
      <c r="A5154">
        <v>985.51</v>
      </c>
      <c r="B5154" s="19">
        <f>'[2]NP Inflow data'!F5154</f>
        <v>67.544916974739294</v>
      </c>
      <c r="C5154" s="13">
        <f t="shared" si="164"/>
        <v>67.544916974739294</v>
      </c>
      <c r="F5154" s="16">
        <f>'[2]NP Inflow data'!C5154</f>
        <v>0</v>
      </c>
      <c r="G5154" s="16">
        <f t="shared" si="165"/>
        <v>-8.0984385200000002</v>
      </c>
    </row>
    <row r="5155" spans="1:7">
      <c r="A5155">
        <v>985.52</v>
      </c>
      <c r="B5155" s="19">
        <f>'[2]NP Inflow data'!F5155</f>
        <v>67.591290404774597</v>
      </c>
      <c r="C5155" s="13">
        <f t="shared" si="164"/>
        <v>67.591290404774597</v>
      </c>
      <c r="F5155" s="16">
        <f>'[2]NP Inflow data'!C5155</f>
        <v>0</v>
      </c>
      <c r="G5155" s="16">
        <f t="shared" si="165"/>
        <v>-8.0984385200000002</v>
      </c>
    </row>
    <row r="5156" spans="1:7">
      <c r="A5156">
        <v>985.53</v>
      </c>
      <c r="B5156" s="19">
        <f>'[2]NP Inflow data'!F5156</f>
        <v>67.637649085774697</v>
      </c>
      <c r="C5156" s="13">
        <f t="shared" si="164"/>
        <v>67.637649085774697</v>
      </c>
      <c r="F5156" s="16">
        <f>'[2]NP Inflow data'!C5156</f>
        <v>0</v>
      </c>
      <c r="G5156" s="16">
        <f t="shared" si="165"/>
        <v>-8.0984385200000002</v>
      </c>
    </row>
    <row r="5157" spans="1:7">
      <c r="A5157">
        <v>985.54</v>
      </c>
      <c r="B5157" s="19">
        <f>'[2]NP Inflow data'!F5157</f>
        <v>67.683992112142406</v>
      </c>
      <c r="C5157" s="13">
        <f t="shared" si="164"/>
        <v>67.683992112142406</v>
      </c>
      <c r="F5157" s="16">
        <f>'[2]NP Inflow data'!C5157</f>
        <v>0</v>
      </c>
      <c r="G5157" s="16">
        <f t="shared" si="165"/>
        <v>-8.0984385200000002</v>
      </c>
    </row>
    <row r="5158" spans="1:7">
      <c r="A5158">
        <v>985.55</v>
      </c>
      <c r="B5158" s="19">
        <f>'[2]NP Inflow data'!F5158</f>
        <v>67.730318578280702</v>
      </c>
      <c r="C5158" s="13">
        <f t="shared" si="164"/>
        <v>67.730318578280702</v>
      </c>
      <c r="F5158" s="16">
        <f>'[2]NP Inflow data'!C5158</f>
        <v>0</v>
      </c>
      <c r="G5158" s="16">
        <f t="shared" si="165"/>
        <v>-8.0984385200000002</v>
      </c>
    </row>
    <row r="5159" spans="1:7">
      <c r="A5159">
        <v>985.56</v>
      </c>
      <c r="B5159" s="19">
        <f>'[2]NP Inflow data'!F5159</f>
        <v>67.776627578592496</v>
      </c>
      <c r="C5159" s="13">
        <f t="shared" si="164"/>
        <v>67.776627578592496</v>
      </c>
      <c r="F5159" s="16">
        <f>'[2]NP Inflow data'!C5159</f>
        <v>0</v>
      </c>
      <c r="G5159" s="16">
        <f t="shared" si="165"/>
        <v>-8.0984385200000002</v>
      </c>
    </row>
    <row r="5160" spans="1:7">
      <c r="A5160">
        <v>985.57</v>
      </c>
      <c r="B5160" s="19">
        <f>'[2]NP Inflow data'!F5160</f>
        <v>67.822918207481194</v>
      </c>
      <c r="C5160" s="13">
        <f t="shared" si="164"/>
        <v>67.822918207481194</v>
      </c>
      <c r="F5160" s="16">
        <f>'[2]NP Inflow data'!C5160</f>
        <v>0</v>
      </c>
      <c r="G5160" s="16">
        <f t="shared" si="165"/>
        <v>-8.0984385200000002</v>
      </c>
    </row>
    <row r="5161" spans="1:7">
      <c r="A5161">
        <v>985.58</v>
      </c>
      <c r="B5161" s="19">
        <f>'[2]NP Inflow data'!F5161</f>
        <v>67.869189559348499</v>
      </c>
      <c r="C5161" s="13">
        <f t="shared" si="164"/>
        <v>67.869189559348499</v>
      </c>
      <c r="F5161" s="16">
        <f>'[2]NP Inflow data'!C5161</f>
        <v>0</v>
      </c>
      <c r="G5161" s="16">
        <f t="shared" si="165"/>
        <v>-8.0984385200000002</v>
      </c>
    </row>
    <row r="5162" spans="1:7">
      <c r="A5162">
        <v>985.59</v>
      </c>
      <c r="B5162" s="19">
        <f>'[2]NP Inflow data'!F5162</f>
        <v>67.915440728598099</v>
      </c>
      <c r="C5162" s="13">
        <f t="shared" si="164"/>
        <v>67.915440728598099</v>
      </c>
      <c r="F5162" s="16">
        <f>'[2]NP Inflow data'!C5162</f>
        <v>0</v>
      </c>
      <c r="G5162" s="16">
        <f t="shared" si="165"/>
        <v>-8.0984385200000002</v>
      </c>
    </row>
    <row r="5163" spans="1:7">
      <c r="A5163">
        <v>985.6</v>
      </c>
      <c r="B5163" s="19">
        <f>'[2]NP Inflow data'!F5163</f>
        <v>67.961670809632693</v>
      </c>
      <c r="C5163" s="13">
        <f t="shared" si="164"/>
        <v>67.961670809632693</v>
      </c>
      <c r="F5163" s="16">
        <f>'[2]NP Inflow data'!C5163</f>
        <v>0</v>
      </c>
      <c r="G5163" s="16">
        <f t="shared" si="165"/>
        <v>-8.0984385200000002</v>
      </c>
    </row>
    <row r="5164" spans="1:7">
      <c r="A5164">
        <v>985.61</v>
      </c>
      <c r="B5164" s="19">
        <f>'[2]NP Inflow data'!F5164</f>
        <v>68.007878896855203</v>
      </c>
      <c r="C5164" s="13">
        <f t="shared" si="164"/>
        <v>68.007878896855203</v>
      </c>
      <c r="F5164" s="16">
        <f>'[2]NP Inflow data'!C5164</f>
        <v>0</v>
      </c>
      <c r="G5164" s="16">
        <f t="shared" si="165"/>
        <v>-8.0984385200000002</v>
      </c>
    </row>
    <row r="5165" spans="1:7">
      <c r="A5165">
        <v>985.62</v>
      </c>
      <c r="B5165" s="19">
        <f>'[2]NP Inflow data'!F5165</f>
        <v>68.054064084668596</v>
      </c>
      <c r="C5165" s="13">
        <f t="shared" si="164"/>
        <v>68.054064084668596</v>
      </c>
      <c r="F5165" s="16">
        <f>'[2]NP Inflow data'!C5165</f>
        <v>0</v>
      </c>
      <c r="G5165" s="16">
        <f t="shared" si="165"/>
        <v>-8.0984385200000002</v>
      </c>
    </row>
    <row r="5166" spans="1:7">
      <c r="A5166">
        <v>985.63</v>
      </c>
      <c r="B5166" s="19">
        <f>'[2]NP Inflow data'!F5166</f>
        <v>68.100225467475695</v>
      </c>
      <c r="C5166" s="13">
        <f t="shared" si="164"/>
        <v>68.100225467475695</v>
      </c>
      <c r="F5166" s="16">
        <f>'[2]NP Inflow data'!C5166</f>
        <v>0</v>
      </c>
      <c r="G5166" s="16">
        <f t="shared" si="165"/>
        <v>-8.0984385200000002</v>
      </c>
    </row>
    <row r="5167" spans="1:7">
      <c r="A5167">
        <v>985.64</v>
      </c>
      <c r="B5167" s="19">
        <f>'[2]NP Inflow data'!F5167</f>
        <v>68.146362139679397</v>
      </c>
      <c r="C5167" s="13">
        <f t="shared" si="164"/>
        <v>68.146362139679397</v>
      </c>
      <c r="F5167" s="16">
        <f>'[2]NP Inflow data'!C5167</f>
        <v>0</v>
      </c>
      <c r="G5167" s="16">
        <f t="shared" si="165"/>
        <v>-8.0984385200000002</v>
      </c>
    </row>
    <row r="5168" spans="1:7">
      <c r="A5168">
        <v>985.65</v>
      </c>
      <c r="B5168" s="19">
        <f>'[2]NP Inflow data'!F5168</f>
        <v>68.192473195682695</v>
      </c>
      <c r="C5168" s="13">
        <f t="shared" si="164"/>
        <v>68.192473195682695</v>
      </c>
      <c r="F5168" s="16">
        <f>'[2]NP Inflow data'!C5168</f>
        <v>0</v>
      </c>
      <c r="G5168" s="16">
        <f t="shared" si="165"/>
        <v>-8.0984385200000002</v>
      </c>
    </row>
    <row r="5169" spans="1:7">
      <c r="A5169">
        <v>985.66</v>
      </c>
      <c r="B5169" s="19">
        <f>'[2]NP Inflow data'!F5169</f>
        <v>68.238557729888399</v>
      </c>
      <c r="C5169" s="13">
        <f t="shared" si="164"/>
        <v>68.238557729888399</v>
      </c>
      <c r="F5169" s="16">
        <f>'[2]NP Inflow data'!C5169</f>
        <v>0</v>
      </c>
      <c r="G5169" s="16">
        <f t="shared" si="165"/>
        <v>-8.0984385200000002</v>
      </c>
    </row>
    <row r="5170" spans="1:7">
      <c r="A5170">
        <v>985.67</v>
      </c>
      <c r="B5170" s="19">
        <f>'[2]NP Inflow data'!F5170</f>
        <v>68.284614836699404</v>
      </c>
      <c r="C5170" s="13">
        <f t="shared" si="164"/>
        <v>68.284614836699404</v>
      </c>
      <c r="F5170" s="16">
        <f>'[2]NP Inflow data'!C5170</f>
        <v>0</v>
      </c>
      <c r="G5170" s="16">
        <f t="shared" si="165"/>
        <v>-8.0984385200000002</v>
      </c>
    </row>
    <row r="5171" spans="1:7">
      <c r="A5171">
        <v>985.68</v>
      </c>
      <c r="B5171" s="19">
        <f>'[2]NP Inflow data'!F5171</f>
        <v>68.330643610518607</v>
      </c>
      <c r="C5171" s="13">
        <f t="shared" si="164"/>
        <v>68.330643610518607</v>
      </c>
      <c r="F5171" s="16">
        <f>'[2]NP Inflow data'!C5171</f>
        <v>0</v>
      </c>
      <c r="G5171" s="16">
        <f t="shared" si="165"/>
        <v>-8.0984385200000002</v>
      </c>
    </row>
    <row r="5172" spans="1:7">
      <c r="A5172">
        <v>985.69</v>
      </c>
      <c r="B5172" s="19">
        <f>'[2]NP Inflow data'!F5172</f>
        <v>68.376643145749497</v>
      </c>
      <c r="C5172" s="13">
        <f t="shared" si="164"/>
        <v>68.376643145749497</v>
      </c>
      <c r="F5172" s="16">
        <f>'[2]NP Inflow data'!C5172</f>
        <v>0</v>
      </c>
      <c r="G5172" s="16">
        <f t="shared" si="165"/>
        <v>-8.0984385200000002</v>
      </c>
    </row>
    <row r="5173" spans="1:7">
      <c r="A5173">
        <v>985.7</v>
      </c>
      <c r="B5173" s="19">
        <f>'[2]NP Inflow data'!F5173</f>
        <v>68.422612536793807</v>
      </c>
      <c r="C5173" s="13">
        <f t="shared" si="164"/>
        <v>68.422612536793807</v>
      </c>
      <c r="F5173" s="16">
        <f>'[2]NP Inflow data'!C5173</f>
        <v>0</v>
      </c>
      <c r="G5173" s="16">
        <f t="shared" si="165"/>
        <v>-8.0984385200000002</v>
      </c>
    </row>
    <row r="5174" spans="1:7">
      <c r="A5174">
        <v>985.71</v>
      </c>
      <c r="B5174" s="19">
        <f>'[2]NP Inflow data'!F5174</f>
        <v>68.468550878055098</v>
      </c>
      <c r="C5174" s="13">
        <f t="shared" si="164"/>
        <v>68.468550878055098</v>
      </c>
      <c r="F5174" s="16">
        <f>'[2]NP Inflow data'!C5174</f>
        <v>0</v>
      </c>
      <c r="G5174" s="16">
        <f t="shared" si="165"/>
        <v>-8.0984385200000002</v>
      </c>
    </row>
    <row r="5175" spans="1:7">
      <c r="A5175">
        <v>985.72</v>
      </c>
      <c r="B5175" s="19">
        <f>'[2]NP Inflow data'!F5175</f>
        <v>68.514457263936094</v>
      </c>
      <c r="C5175" s="13">
        <f t="shared" si="164"/>
        <v>68.514457263936094</v>
      </c>
      <c r="F5175" s="16">
        <f>'[2]NP Inflow data'!C5175</f>
        <v>0</v>
      </c>
      <c r="G5175" s="16">
        <f t="shared" si="165"/>
        <v>-8.0984385200000002</v>
      </c>
    </row>
    <row r="5176" spans="1:7">
      <c r="A5176">
        <v>985.73</v>
      </c>
      <c r="B5176" s="19">
        <f>'[2]NP Inflow data'!F5176</f>
        <v>68.560330788839806</v>
      </c>
      <c r="C5176" s="13">
        <f t="shared" si="164"/>
        <v>68.560330788839806</v>
      </c>
      <c r="F5176" s="16">
        <f>'[2]NP Inflow data'!C5176</f>
        <v>0</v>
      </c>
      <c r="G5176" s="16">
        <f t="shared" si="165"/>
        <v>-8.0984385200000002</v>
      </c>
    </row>
    <row r="5177" spans="1:7">
      <c r="A5177">
        <v>985.74</v>
      </c>
      <c r="B5177" s="19">
        <f>'[2]NP Inflow data'!F5177</f>
        <v>68.606170547169199</v>
      </c>
      <c r="C5177" s="13">
        <f t="shared" si="164"/>
        <v>68.606170547169199</v>
      </c>
      <c r="F5177" s="16">
        <f>'[2]NP Inflow data'!C5177</f>
        <v>0</v>
      </c>
      <c r="G5177" s="16">
        <f t="shared" si="165"/>
        <v>-8.0984385200000002</v>
      </c>
    </row>
    <row r="5178" spans="1:7">
      <c r="A5178">
        <v>985.75</v>
      </c>
      <c r="B5178" s="19">
        <f>'[2]NP Inflow data'!F5178</f>
        <v>68.651975633326899</v>
      </c>
      <c r="C5178" s="13">
        <f t="shared" si="164"/>
        <v>68.651975633326899</v>
      </c>
      <c r="F5178" s="16">
        <f>'[2]NP Inflow data'!C5178</f>
        <v>0</v>
      </c>
      <c r="G5178" s="16">
        <f t="shared" si="165"/>
        <v>-8.0984385200000002</v>
      </c>
    </row>
    <row r="5179" spans="1:7">
      <c r="A5179">
        <v>985.76</v>
      </c>
      <c r="B5179" s="19">
        <f>'[2]NP Inflow data'!F5179</f>
        <v>68.697745141716098</v>
      </c>
      <c r="C5179" s="13">
        <f t="shared" si="164"/>
        <v>68.697745141716098</v>
      </c>
      <c r="F5179" s="16">
        <f>'[2]NP Inflow data'!C5179</f>
        <v>0</v>
      </c>
      <c r="G5179" s="16">
        <f t="shared" si="165"/>
        <v>-8.0984385200000002</v>
      </c>
    </row>
    <row r="5180" spans="1:7">
      <c r="A5180">
        <v>985.77</v>
      </c>
      <c r="B5180" s="19">
        <f>'[2]NP Inflow data'!F5180</f>
        <v>68.743478166739607</v>
      </c>
      <c r="C5180" s="13">
        <f t="shared" si="164"/>
        <v>68.743478166739607</v>
      </c>
      <c r="F5180" s="16">
        <f>'[2]NP Inflow data'!C5180</f>
        <v>0</v>
      </c>
      <c r="G5180" s="16">
        <f t="shared" si="165"/>
        <v>-8.0984385200000002</v>
      </c>
    </row>
    <row r="5181" spans="1:7">
      <c r="A5181">
        <v>985.78</v>
      </c>
      <c r="B5181" s="19">
        <f>'[2]NP Inflow data'!F5181</f>
        <v>68.789173802800207</v>
      </c>
      <c r="C5181" s="13">
        <f t="shared" si="164"/>
        <v>68.789173802800207</v>
      </c>
      <c r="F5181" s="16">
        <f>'[2]NP Inflow data'!C5181</f>
        <v>0</v>
      </c>
      <c r="G5181" s="16">
        <f t="shared" si="165"/>
        <v>-8.0984385200000002</v>
      </c>
    </row>
    <row r="5182" spans="1:7">
      <c r="A5182">
        <v>985.79</v>
      </c>
      <c r="B5182" s="19">
        <f>'[2]NP Inflow data'!F5182</f>
        <v>68.834831144300907</v>
      </c>
      <c r="C5182" s="13">
        <f t="shared" si="164"/>
        <v>68.834831144300907</v>
      </c>
      <c r="F5182" s="16">
        <f>'[2]NP Inflow data'!C5182</f>
        <v>0</v>
      </c>
      <c r="G5182" s="16">
        <f t="shared" si="165"/>
        <v>-8.0984385200000002</v>
      </c>
    </row>
    <row r="5183" spans="1:7">
      <c r="A5183">
        <v>985.8</v>
      </c>
      <c r="B5183" s="19">
        <f>'[2]NP Inflow data'!F5183</f>
        <v>68.880449285644602</v>
      </c>
      <c r="C5183" s="13">
        <f t="shared" si="164"/>
        <v>68.880449285644602</v>
      </c>
      <c r="F5183" s="16">
        <f>'[2]NP Inflow data'!C5183</f>
        <v>0</v>
      </c>
      <c r="G5183" s="16">
        <f t="shared" si="165"/>
        <v>-8.0984385200000002</v>
      </c>
    </row>
    <row r="5184" spans="1:7">
      <c r="A5184">
        <v>985.81</v>
      </c>
      <c r="B5184" s="19">
        <f>'[2]NP Inflow data'!F5184</f>
        <v>68.926027321234102</v>
      </c>
      <c r="C5184" s="13">
        <f t="shared" si="164"/>
        <v>68.926027321234102</v>
      </c>
      <c r="F5184" s="16">
        <f>'[2]NP Inflow data'!C5184</f>
        <v>0</v>
      </c>
      <c r="G5184" s="16">
        <f t="shared" si="165"/>
        <v>-8.0984385200000002</v>
      </c>
    </row>
    <row r="5185" spans="1:7">
      <c r="A5185">
        <v>985.82</v>
      </c>
      <c r="B5185" s="19">
        <f>'[2]NP Inflow data'!F5185</f>
        <v>68.9715643454728</v>
      </c>
      <c r="C5185" s="13">
        <f t="shared" si="164"/>
        <v>68.9715643454728</v>
      </c>
      <c r="F5185" s="16">
        <f>'[2]NP Inflow data'!C5185</f>
        <v>0</v>
      </c>
      <c r="G5185" s="16">
        <f t="shared" si="165"/>
        <v>-8.0984385200000002</v>
      </c>
    </row>
    <row r="5186" spans="1:7">
      <c r="A5186">
        <v>985.83</v>
      </c>
      <c r="B5186" s="19">
        <f>'[2]NP Inflow data'!F5186</f>
        <v>69.017059452762794</v>
      </c>
      <c r="C5186" s="13">
        <f t="shared" si="164"/>
        <v>69.017059452762794</v>
      </c>
      <c r="F5186" s="16">
        <f>'[2]NP Inflow data'!C5186</f>
        <v>0</v>
      </c>
      <c r="G5186" s="16">
        <f t="shared" si="165"/>
        <v>-8.0984385200000002</v>
      </c>
    </row>
    <row r="5187" spans="1:7">
      <c r="A5187">
        <v>985.84</v>
      </c>
      <c r="B5187" s="19">
        <f>'[2]NP Inflow data'!F5187</f>
        <v>69.062511737507194</v>
      </c>
      <c r="C5187" s="13">
        <f t="shared" si="164"/>
        <v>69.062511737507194</v>
      </c>
      <c r="F5187" s="16">
        <f>'[2]NP Inflow data'!C5187</f>
        <v>0</v>
      </c>
      <c r="G5187" s="16">
        <f t="shared" si="165"/>
        <v>-8.0984385200000002</v>
      </c>
    </row>
    <row r="5188" spans="1:7">
      <c r="A5188">
        <v>985.85</v>
      </c>
      <c r="B5188" s="19">
        <f>'[2]NP Inflow data'!F5188</f>
        <v>69.107920294109107</v>
      </c>
      <c r="C5188" s="13">
        <f t="shared" si="164"/>
        <v>69.107920294109107</v>
      </c>
      <c r="F5188" s="16">
        <f>'[2]NP Inflow data'!C5188</f>
        <v>0</v>
      </c>
      <c r="G5188" s="16">
        <f t="shared" si="165"/>
        <v>-8.0984385200000002</v>
      </c>
    </row>
    <row r="5189" spans="1:7">
      <c r="A5189">
        <v>985.86</v>
      </c>
      <c r="B5189" s="19">
        <f>'[2]NP Inflow data'!F5189</f>
        <v>69.153284216971301</v>
      </c>
      <c r="C5189" s="13">
        <f t="shared" si="164"/>
        <v>69.153284216971301</v>
      </c>
      <c r="F5189" s="16">
        <f>'[2]NP Inflow data'!C5189</f>
        <v>0</v>
      </c>
      <c r="G5189" s="16">
        <f t="shared" si="165"/>
        <v>-8.0984385200000002</v>
      </c>
    </row>
    <row r="5190" spans="1:7">
      <c r="A5190">
        <v>985.87</v>
      </c>
      <c r="B5190" s="19">
        <f>'[2]NP Inflow data'!F5190</f>
        <v>69.198602600496798</v>
      </c>
      <c r="C5190" s="13">
        <f t="shared" ref="C5190:C5253" si="166">B5190-$B$24</f>
        <v>69.198602600496798</v>
      </c>
      <c r="F5190" s="16">
        <f>'[2]NP Inflow data'!C5190</f>
        <v>0</v>
      </c>
      <c r="G5190" s="16">
        <f t="shared" si="165"/>
        <v>-8.0984385200000002</v>
      </c>
    </row>
    <row r="5191" spans="1:7">
      <c r="A5191">
        <v>985.88</v>
      </c>
      <c r="B5191" s="19">
        <f>'[2]NP Inflow data'!F5191</f>
        <v>69.243874539088395</v>
      </c>
      <c r="C5191" s="13">
        <f t="shared" si="166"/>
        <v>69.243874539088395</v>
      </c>
      <c r="F5191" s="16">
        <f>'[2]NP Inflow data'!C5191</f>
        <v>0</v>
      </c>
      <c r="G5191" s="16">
        <f t="shared" si="165"/>
        <v>-8.0984385200000002</v>
      </c>
    </row>
    <row r="5192" spans="1:7">
      <c r="A5192">
        <v>985.89</v>
      </c>
      <c r="B5192" s="19">
        <f>'[2]NP Inflow data'!F5192</f>
        <v>69.289099127149001</v>
      </c>
      <c r="C5192" s="13">
        <f t="shared" si="166"/>
        <v>69.289099127149001</v>
      </c>
      <c r="F5192" s="16">
        <f>'[2]NP Inflow data'!C5192</f>
        <v>0</v>
      </c>
      <c r="G5192" s="16">
        <f t="shared" si="165"/>
        <v>-8.0984385200000002</v>
      </c>
    </row>
    <row r="5193" spans="1:7">
      <c r="A5193">
        <v>985.9</v>
      </c>
      <c r="B5193" s="19">
        <f>'[2]NP Inflow data'!F5193</f>
        <v>69.334275459081596</v>
      </c>
      <c r="C5193" s="13">
        <f t="shared" si="166"/>
        <v>69.334275459081596</v>
      </c>
      <c r="F5193" s="16">
        <f>'[2]NP Inflow data'!C5193</f>
        <v>0</v>
      </c>
      <c r="G5193" s="16">
        <f t="shared" si="165"/>
        <v>-8.0984385200000002</v>
      </c>
    </row>
    <row r="5194" spans="1:7">
      <c r="A5194">
        <v>985.91</v>
      </c>
      <c r="B5194" s="19">
        <f>'[2]NP Inflow data'!F5194</f>
        <v>69.379402629288904</v>
      </c>
      <c r="C5194" s="13">
        <f t="shared" si="166"/>
        <v>69.379402629288904</v>
      </c>
      <c r="F5194" s="16">
        <f>'[2]NP Inflow data'!C5194</f>
        <v>0</v>
      </c>
      <c r="G5194" s="16">
        <f t="shared" si="165"/>
        <v>-8.0984385200000002</v>
      </c>
    </row>
    <row r="5195" spans="1:7">
      <c r="A5195">
        <v>985.92</v>
      </c>
      <c r="B5195" s="19">
        <f>'[2]NP Inflow data'!F5195</f>
        <v>69.424479732174007</v>
      </c>
      <c r="C5195" s="13">
        <f t="shared" si="166"/>
        <v>69.424479732174007</v>
      </c>
      <c r="F5195" s="16">
        <f>'[2]NP Inflow data'!C5195</f>
        <v>0</v>
      </c>
      <c r="G5195" s="16">
        <f t="shared" si="165"/>
        <v>-8.0984385200000002</v>
      </c>
    </row>
    <row r="5196" spans="1:7">
      <c r="A5196">
        <v>985.93</v>
      </c>
      <c r="B5196" s="19">
        <f>'[2]NP Inflow data'!F5196</f>
        <v>69.469505862139599</v>
      </c>
      <c r="C5196" s="13">
        <f t="shared" si="166"/>
        <v>69.469505862139599</v>
      </c>
      <c r="F5196" s="16">
        <f>'[2]NP Inflow data'!C5196</f>
        <v>0</v>
      </c>
      <c r="G5196" s="16">
        <f t="shared" si="165"/>
        <v>-8.0984385200000002</v>
      </c>
    </row>
    <row r="5197" spans="1:7">
      <c r="A5197">
        <v>985.94</v>
      </c>
      <c r="B5197" s="19">
        <f>'[2]NP Inflow data'!F5197</f>
        <v>69.5144801135893</v>
      </c>
      <c r="C5197" s="13">
        <f t="shared" si="166"/>
        <v>69.5144801135893</v>
      </c>
      <c r="F5197" s="16">
        <f>'[2]NP Inflow data'!C5197</f>
        <v>0</v>
      </c>
      <c r="G5197" s="16">
        <f t="shared" si="165"/>
        <v>-8.0984385200000002</v>
      </c>
    </row>
    <row r="5198" spans="1:7">
      <c r="A5198">
        <v>985.95</v>
      </c>
      <c r="B5198" s="19">
        <f>'[2]NP Inflow data'!F5198</f>
        <v>69.559401580924899</v>
      </c>
      <c r="C5198" s="13">
        <f t="shared" si="166"/>
        <v>69.559401580924899</v>
      </c>
      <c r="F5198" s="16">
        <f>'[2]NP Inflow data'!C5198</f>
        <v>0</v>
      </c>
      <c r="G5198" s="16">
        <f t="shared" si="165"/>
        <v>-8.0984385200000002</v>
      </c>
    </row>
    <row r="5199" spans="1:7">
      <c r="A5199">
        <v>985.96</v>
      </c>
      <c r="B5199" s="19">
        <f>'[2]NP Inflow data'!F5199</f>
        <v>69.604269358549701</v>
      </c>
      <c r="C5199" s="13">
        <f t="shared" si="166"/>
        <v>69.604269358549701</v>
      </c>
      <c r="F5199" s="16">
        <f>'[2]NP Inflow data'!C5199</f>
        <v>0</v>
      </c>
      <c r="G5199" s="16">
        <f t="shared" si="165"/>
        <v>-8.0984385200000002</v>
      </c>
    </row>
    <row r="5200" spans="1:7">
      <c r="A5200">
        <v>985.97</v>
      </c>
      <c r="B5200" s="19">
        <f>'[2]NP Inflow data'!F5200</f>
        <v>69.6490825408668</v>
      </c>
      <c r="C5200" s="13">
        <f t="shared" si="166"/>
        <v>69.6490825408668</v>
      </c>
      <c r="F5200" s="16">
        <f>'[2]NP Inflow data'!C5200</f>
        <v>0</v>
      </c>
      <c r="G5200" s="16">
        <f t="shared" si="165"/>
        <v>-8.0984385200000002</v>
      </c>
    </row>
    <row r="5201" spans="1:7">
      <c r="A5201">
        <v>985.98</v>
      </c>
      <c r="B5201" s="19">
        <f>'[2]NP Inflow data'!F5201</f>
        <v>69.693840222278894</v>
      </c>
      <c r="C5201" s="13">
        <f t="shared" si="166"/>
        <v>69.693840222278894</v>
      </c>
      <c r="F5201" s="16">
        <f>'[2]NP Inflow data'!C5201</f>
        <v>0</v>
      </c>
      <c r="G5201" s="16">
        <f t="shared" si="165"/>
        <v>-8.0984385200000002</v>
      </c>
    </row>
    <row r="5202" spans="1:7">
      <c r="A5202">
        <v>985.99</v>
      </c>
      <c r="B5202" s="19">
        <f>'[2]NP Inflow data'!F5202</f>
        <v>69.738541497189004</v>
      </c>
      <c r="C5202" s="13">
        <f t="shared" si="166"/>
        <v>69.738541497189004</v>
      </c>
      <c r="F5202" s="16">
        <f>'[2]NP Inflow data'!C5202</f>
        <v>0</v>
      </c>
      <c r="G5202" s="16">
        <f t="shared" si="165"/>
        <v>-8.0984385200000002</v>
      </c>
    </row>
    <row r="5203" spans="1:7">
      <c r="A5203">
        <v>986</v>
      </c>
      <c r="B5203" s="19">
        <f>'[2]NP Inflow data'!F5203</f>
        <v>69.783185459999999</v>
      </c>
      <c r="C5203" s="13">
        <f t="shared" si="166"/>
        <v>69.783185459999999</v>
      </c>
      <c r="F5203" s="16">
        <f>'[2]NP Inflow data'!C5203</f>
        <v>0</v>
      </c>
      <c r="G5203" s="16">
        <f t="shared" si="165"/>
        <v>-8.0984385200000002</v>
      </c>
    </row>
    <row r="5204" spans="1:7">
      <c r="A5204">
        <v>986.01</v>
      </c>
      <c r="B5204" s="19">
        <f>'[2]NP Inflow data'!F5204</f>
        <v>69.827771935929704</v>
      </c>
      <c r="C5204" s="13">
        <f t="shared" si="166"/>
        <v>69.827771935929704</v>
      </c>
      <c r="F5204" s="16">
        <f>'[2]NP Inflow data'!C5204</f>
        <v>0</v>
      </c>
      <c r="G5204" s="16">
        <f t="shared" si="165"/>
        <v>-8.0984385200000002</v>
      </c>
    </row>
    <row r="5205" spans="1:7">
      <c r="A5205">
        <v>986.02</v>
      </c>
      <c r="B5205" s="19">
        <f>'[2]NP Inflow data'!F5205</f>
        <v>69.872303673455804</v>
      </c>
      <c r="C5205" s="13">
        <f t="shared" si="166"/>
        <v>69.872303673455804</v>
      </c>
      <c r="F5205" s="16">
        <f>'[2]NP Inflow data'!C5205</f>
        <v>0</v>
      </c>
      <c r="G5205" s="16">
        <f t="shared" si="165"/>
        <v>-8.0984385200000002</v>
      </c>
    </row>
    <row r="5206" spans="1:7">
      <c r="A5206">
        <v>986.03</v>
      </c>
      <c r="B5206" s="19">
        <f>'[2]NP Inflow data'!F5206</f>
        <v>69.9167841518709</v>
      </c>
      <c r="C5206" s="13">
        <f t="shared" si="166"/>
        <v>69.9167841518709</v>
      </c>
      <c r="F5206" s="16">
        <f>'[2]NP Inflow data'!C5206</f>
        <v>0</v>
      </c>
      <c r="G5206" s="16">
        <f t="shared" si="165"/>
        <v>-8.0984385200000002</v>
      </c>
    </row>
    <row r="5207" spans="1:7">
      <c r="A5207">
        <v>986.04</v>
      </c>
      <c r="B5207" s="19">
        <f>'[2]NP Inflow data'!F5207</f>
        <v>69.961216850467594</v>
      </c>
      <c r="C5207" s="13">
        <f t="shared" si="166"/>
        <v>69.961216850467594</v>
      </c>
      <c r="F5207" s="16">
        <f>'[2]NP Inflow data'!C5207</f>
        <v>0</v>
      </c>
      <c r="G5207" s="16">
        <f t="shared" si="165"/>
        <v>-8.0984385200000002</v>
      </c>
    </row>
    <row r="5208" spans="1:7">
      <c r="A5208">
        <v>986.05</v>
      </c>
      <c r="B5208" s="19">
        <f>'[2]NP Inflow data'!F5208</f>
        <v>70.005605248538401</v>
      </c>
      <c r="C5208" s="13">
        <f t="shared" si="166"/>
        <v>70.005605248538401</v>
      </c>
      <c r="F5208" s="16">
        <f>'[2]NP Inflow data'!C5208</f>
        <v>0</v>
      </c>
      <c r="G5208" s="16">
        <f t="shared" si="165"/>
        <v>-8.0984385200000002</v>
      </c>
    </row>
    <row r="5209" spans="1:7">
      <c r="A5209">
        <v>986.06</v>
      </c>
      <c r="B5209" s="19">
        <f>'[2]NP Inflow data'!F5209</f>
        <v>70.049952825376195</v>
      </c>
      <c r="C5209" s="13">
        <f t="shared" si="166"/>
        <v>70.049952825376195</v>
      </c>
      <c r="F5209" s="16">
        <f>'[2]NP Inflow data'!C5209</f>
        <v>0</v>
      </c>
      <c r="G5209" s="16">
        <f t="shared" si="165"/>
        <v>-8.0984385200000002</v>
      </c>
    </row>
    <row r="5210" spans="1:7">
      <c r="A5210">
        <v>986.07</v>
      </c>
      <c r="B5210" s="19">
        <f>'[2]NP Inflow data'!F5210</f>
        <v>70.094263060273803</v>
      </c>
      <c r="C5210" s="13">
        <f t="shared" si="166"/>
        <v>70.094263060273803</v>
      </c>
      <c r="F5210" s="16">
        <f>'[2]NP Inflow data'!C5210</f>
        <v>0</v>
      </c>
      <c r="G5210" s="16">
        <f t="shared" si="165"/>
        <v>-8.0984385200000002</v>
      </c>
    </row>
    <row r="5211" spans="1:7">
      <c r="A5211">
        <v>986.08</v>
      </c>
      <c r="B5211" s="19">
        <f>'[2]NP Inflow data'!F5211</f>
        <v>70.138539432523004</v>
      </c>
      <c r="C5211" s="13">
        <f t="shared" si="166"/>
        <v>70.138539432523004</v>
      </c>
      <c r="F5211" s="16">
        <f>'[2]NP Inflow data'!C5211</f>
        <v>0</v>
      </c>
      <c r="G5211" s="16">
        <f t="shared" si="165"/>
        <v>-8.0984385200000002</v>
      </c>
    </row>
    <row r="5212" spans="1:7">
      <c r="A5212">
        <v>986.09</v>
      </c>
      <c r="B5212" s="19">
        <f>'[2]NP Inflow data'!F5212</f>
        <v>70.182785421416796</v>
      </c>
      <c r="C5212" s="13">
        <f t="shared" si="166"/>
        <v>70.182785421416796</v>
      </c>
      <c r="F5212" s="16">
        <f>'[2]NP Inflow data'!C5212</f>
        <v>0</v>
      </c>
      <c r="G5212" s="16">
        <f t="shared" si="165"/>
        <v>-8.0984385200000002</v>
      </c>
    </row>
    <row r="5213" spans="1:7">
      <c r="A5213">
        <v>986.1</v>
      </c>
      <c r="B5213" s="19">
        <f>'[2]NP Inflow data'!F5213</f>
        <v>70.227004506247894</v>
      </c>
      <c r="C5213" s="13">
        <f t="shared" si="166"/>
        <v>70.227004506247894</v>
      </c>
      <c r="F5213" s="16">
        <f>'[2]NP Inflow data'!C5213</f>
        <v>0</v>
      </c>
      <c r="G5213" s="16">
        <f t="shared" si="165"/>
        <v>-8.0984385200000002</v>
      </c>
    </row>
    <row r="5214" spans="1:7">
      <c r="A5214">
        <v>986.11</v>
      </c>
      <c r="B5214" s="19">
        <f>'[2]NP Inflow data'!F5214</f>
        <v>70.271200166308802</v>
      </c>
      <c r="C5214" s="13">
        <f t="shared" si="166"/>
        <v>70.271200166308802</v>
      </c>
      <c r="F5214" s="16">
        <f>'[2]NP Inflow data'!C5214</f>
        <v>0</v>
      </c>
      <c r="G5214" s="16">
        <f t="shared" ref="G5214:G5277" si="167">F5214-$F$3103</f>
        <v>-8.0984385200000002</v>
      </c>
    </row>
    <row r="5215" spans="1:7">
      <c r="A5215">
        <v>986.12</v>
      </c>
      <c r="B5215" s="19">
        <f>'[2]NP Inflow data'!F5215</f>
        <v>70.315375880892205</v>
      </c>
      <c r="C5215" s="13">
        <f t="shared" si="166"/>
        <v>70.315375880892205</v>
      </c>
      <c r="F5215" s="16">
        <f>'[2]NP Inflow data'!C5215</f>
        <v>0</v>
      </c>
      <c r="G5215" s="16">
        <f t="shared" si="167"/>
        <v>-8.0984385200000002</v>
      </c>
    </row>
    <row r="5216" spans="1:7">
      <c r="A5216">
        <v>986.13</v>
      </c>
      <c r="B5216" s="19">
        <f>'[2]NP Inflow data'!F5216</f>
        <v>70.359535129290705</v>
      </c>
      <c r="C5216" s="13">
        <f t="shared" si="166"/>
        <v>70.359535129290705</v>
      </c>
      <c r="F5216" s="16">
        <f>'[2]NP Inflow data'!C5216</f>
        <v>0</v>
      </c>
      <c r="G5216" s="16">
        <f t="shared" si="167"/>
        <v>-8.0984385200000002</v>
      </c>
    </row>
    <row r="5217" spans="1:7">
      <c r="A5217">
        <v>986.14</v>
      </c>
      <c r="B5217" s="19">
        <f>'[2]NP Inflow data'!F5217</f>
        <v>70.403681390796905</v>
      </c>
      <c r="C5217" s="13">
        <f t="shared" si="166"/>
        <v>70.403681390796905</v>
      </c>
      <c r="F5217" s="16">
        <f>'[2]NP Inflow data'!C5217</f>
        <v>0</v>
      </c>
      <c r="G5217" s="16">
        <f t="shared" si="167"/>
        <v>-8.0984385200000002</v>
      </c>
    </row>
    <row r="5218" spans="1:7">
      <c r="A5218">
        <v>986.15</v>
      </c>
      <c r="B5218" s="19">
        <f>'[2]NP Inflow data'!F5218</f>
        <v>70.447818144703405</v>
      </c>
      <c r="C5218" s="13">
        <f t="shared" si="166"/>
        <v>70.447818144703405</v>
      </c>
      <c r="F5218" s="16">
        <f>'[2]NP Inflow data'!C5218</f>
        <v>0</v>
      </c>
      <c r="G5218" s="16">
        <f t="shared" si="167"/>
        <v>-8.0984385200000002</v>
      </c>
    </row>
    <row r="5219" spans="1:7">
      <c r="A5219">
        <v>986.16</v>
      </c>
      <c r="B5219" s="19">
        <f>'[2]NP Inflow data'!F5219</f>
        <v>70.491948870302807</v>
      </c>
      <c r="C5219" s="13">
        <f t="shared" si="166"/>
        <v>70.491948870302807</v>
      </c>
      <c r="F5219" s="16">
        <f>'[2]NP Inflow data'!C5219</f>
        <v>0</v>
      </c>
      <c r="G5219" s="16">
        <f t="shared" si="167"/>
        <v>-8.0984385200000002</v>
      </c>
    </row>
    <row r="5220" spans="1:7">
      <c r="A5220">
        <v>986.17</v>
      </c>
      <c r="B5220" s="19">
        <f>'[2]NP Inflow data'!F5220</f>
        <v>70.536077046887698</v>
      </c>
      <c r="C5220" s="13">
        <f t="shared" si="166"/>
        <v>70.536077046887698</v>
      </c>
      <c r="F5220" s="16">
        <f>'[2]NP Inflow data'!C5220</f>
        <v>0</v>
      </c>
      <c r="G5220" s="16">
        <f t="shared" si="167"/>
        <v>-8.0984385200000002</v>
      </c>
    </row>
    <row r="5221" spans="1:7">
      <c r="A5221">
        <v>986.18</v>
      </c>
      <c r="B5221" s="19">
        <f>'[2]NP Inflow data'!F5221</f>
        <v>70.580206153750794</v>
      </c>
      <c r="C5221" s="13">
        <f t="shared" si="166"/>
        <v>70.580206153750794</v>
      </c>
      <c r="F5221" s="16">
        <f>'[2]NP Inflow data'!C5221</f>
        <v>0</v>
      </c>
      <c r="G5221" s="16">
        <f t="shared" si="167"/>
        <v>-8.0984385200000002</v>
      </c>
    </row>
    <row r="5222" spans="1:7">
      <c r="A5222">
        <v>986.19</v>
      </c>
      <c r="B5222" s="19">
        <f>'[2]NP Inflow data'!F5222</f>
        <v>70.624339670185094</v>
      </c>
      <c r="C5222" s="13">
        <f t="shared" si="166"/>
        <v>70.624339670185094</v>
      </c>
      <c r="F5222" s="16">
        <f>'[2]NP Inflow data'!C5222</f>
        <v>0</v>
      </c>
      <c r="G5222" s="16">
        <f t="shared" si="167"/>
        <v>-8.0984385200000002</v>
      </c>
    </row>
    <row r="5223" spans="1:7">
      <c r="A5223">
        <v>986.2</v>
      </c>
      <c r="B5223" s="19">
        <f>'[2]NP Inflow data'!F5223</f>
        <v>70.668481075482205</v>
      </c>
      <c r="C5223" s="13">
        <f t="shared" si="166"/>
        <v>70.668481075482205</v>
      </c>
      <c r="F5223" s="16">
        <f>'[2]NP Inflow data'!C5223</f>
        <v>0</v>
      </c>
      <c r="G5223" s="16">
        <f t="shared" si="167"/>
        <v>-8.0984385200000002</v>
      </c>
    </row>
    <row r="5224" spans="1:7">
      <c r="A5224">
        <v>986.21</v>
      </c>
      <c r="B5224" s="19">
        <f>'[2]NP Inflow data'!F5224</f>
        <v>70.712633848935297</v>
      </c>
      <c r="C5224" s="13">
        <f t="shared" si="166"/>
        <v>70.712633848935297</v>
      </c>
      <c r="F5224" s="16">
        <f>'[2]NP Inflow data'!C5224</f>
        <v>0</v>
      </c>
      <c r="G5224" s="16">
        <f t="shared" si="167"/>
        <v>-8.0984385200000002</v>
      </c>
    </row>
    <row r="5225" spans="1:7">
      <c r="A5225">
        <v>986.22</v>
      </c>
      <c r="B5225" s="19">
        <f>'[2]NP Inflow data'!F5225</f>
        <v>70.756801469837001</v>
      </c>
      <c r="C5225" s="13">
        <f t="shared" si="166"/>
        <v>70.756801469837001</v>
      </c>
      <c r="F5225" s="16">
        <f>'[2]NP Inflow data'!C5225</f>
        <v>0</v>
      </c>
      <c r="G5225" s="16">
        <f t="shared" si="167"/>
        <v>-8.0984385200000002</v>
      </c>
    </row>
    <row r="5226" spans="1:7">
      <c r="A5226">
        <v>986.23</v>
      </c>
      <c r="B5226" s="19">
        <f>'[2]NP Inflow data'!F5226</f>
        <v>70.800987417479902</v>
      </c>
      <c r="C5226" s="13">
        <f t="shared" si="166"/>
        <v>70.800987417479902</v>
      </c>
      <c r="F5226" s="16">
        <f>'[2]NP Inflow data'!C5226</f>
        <v>0</v>
      </c>
      <c r="G5226" s="16">
        <f t="shared" si="167"/>
        <v>-8.0984385200000002</v>
      </c>
    </row>
    <row r="5227" spans="1:7">
      <c r="A5227">
        <v>986.24</v>
      </c>
      <c r="B5227" s="19">
        <f>'[2]NP Inflow data'!F5227</f>
        <v>70.845195171156504</v>
      </c>
      <c r="C5227" s="13">
        <f t="shared" si="166"/>
        <v>70.845195171156504</v>
      </c>
      <c r="F5227" s="16">
        <f>'[2]NP Inflow data'!C5227</f>
        <v>0</v>
      </c>
      <c r="G5227" s="16">
        <f t="shared" si="167"/>
        <v>-8.0984385200000002</v>
      </c>
    </row>
    <row r="5228" spans="1:7">
      <c r="A5228">
        <v>986.25</v>
      </c>
      <c r="B5228" s="19">
        <f>'[2]NP Inflow data'!F5228</f>
        <v>70.889428210159593</v>
      </c>
      <c r="C5228" s="13">
        <f t="shared" si="166"/>
        <v>70.889428210159593</v>
      </c>
      <c r="F5228" s="16">
        <f>'[2]NP Inflow data'!C5228</f>
        <v>0</v>
      </c>
      <c r="G5228" s="16">
        <f t="shared" si="167"/>
        <v>-8.0984385200000002</v>
      </c>
    </row>
    <row r="5229" spans="1:7">
      <c r="A5229">
        <v>986.26</v>
      </c>
      <c r="B5229" s="19">
        <f>'[2]NP Inflow data'!F5229</f>
        <v>70.9336900137816</v>
      </c>
      <c r="C5229" s="13">
        <f t="shared" si="166"/>
        <v>70.9336900137816</v>
      </c>
      <c r="F5229" s="16">
        <f>'[2]NP Inflow data'!C5229</f>
        <v>0</v>
      </c>
      <c r="G5229" s="16">
        <f t="shared" si="167"/>
        <v>-8.0984385200000002</v>
      </c>
    </row>
    <row r="5230" spans="1:7">
      <c r="A5230">
        <v>986.27</v>
      </c>
      <c r="B5230" s="19">
        <f>'[2]NP Inflow data'!F5230</f>
        <v>70.977984061315297</v>
      </c>
      <c r="C5230" s="13">
        <f t="shared" si="166"/>
        <v>70.977984061315297</v>
      </c>
      <c r="F5230" s="16">
        <f>'[2]NP Inflow data'!C5230</f>
        <v>0</v>
      </c>
      <c r="G5230" s="16">
        <f t="shared" si="167"/>
        <v>-8.0984385200000002</v>
      </c>
    </row>
    <row r="5231" spans="1:7">
      <c r="A5231">
        <v>986.28</v>
      </c>
      <c r="B5231" s="19">
        <f>'[2]NP Inflow data'!F5231</f>
        <v>71.0223138320532</v>
      </c>
      <c r="C5231" s="13">
        <f t="shared" si="166"/>
        <v>71.0223138320532</v>
      </c>
      <c r="F5231" s="16">
        <f>'[2]NP Inflow data'!C5231</f>
        <v>0</v>
      </c>
      <c r="G5231" s="16">
        <f t="shared" si="167"/>
        <v>-8.0984385200000002</v>
      </c>
    </row>
    <row r="5232" spans="1:7">
      <c r="A5232">
        <v>986.29</v>
      </c>
      <c r="B5232" s="19">
        <f>'[2]NP Inflow data'!F5232</f>
        <v>71.066682805287897</v>
      </c>
      <c r="C5232" s="13">
        <f t="shared" si="166"/>
        <v>71.066682805287897</v>
      </c>
      <c r="F5232" s="16">
        <f>'[2]NP Inflow data'!C5232</f>
        <v>0</v>
      </c>
      <c r="G5232" s="16">
        <f t="shared" si="167"/>
        <v>-8.0984385200000002</v>
      </c>
    </row>
    <row r="5233" spans="1:7">
      <c r="A5233">
        <v>986.3</v>
      </c>
      <c r="B5233" s="19">
        <f>'[2]NP Inflow data'!F5233</f>
        <v>71.111094460312103</v>
      </c>
      <c r="C5233" s="13">
        <f t="shared" si="166"/>
        <v>71.111094460312103</v>
      </c>
      <c r="F5233" s="16">
        <f>'[2]NP Inflow data'!C5233</f>
        <v>0</v>
      </c>
      <c r="G5233" s="16">
        <f t="shared" si="167"/>
        <v>-8.0984385200000002</v>
      </c>
    </row>
    <row r="5234" spans="1:7">
      <c r="A5234">
        <v>986.31</v>
      </c>
      <c r="B5234" s="19">
        <f>'[2]NP Inflow data'!F5234</f>
        <v>71.155552276418305</v>
      </c>
      <c r="C5234" s="13">
        <f t="shared" si="166"/>
        <v>71.155552276418305</v>
      </c>
      <c r="F5234" s="16">
        <f>'[2]NP Inflow data'!C5234</f>
        <v>0</v>
      </c>
      <c r="G5234" s="16">
        <f t="shared" si="167"/>
        <v>-8.0984385200000002</v>
      </c>
    </row>
    <row r="5235" spans="1:7">
      <c r="A5235">
        <v>986.32</v>
      </c>
      <c r="B5235" s="19">
        <f>'[2]NP Inflow data'!F5235</f>
        <v>71.200059732899703</v>
      </c>
      <c r="C5235" s="13">
        <f t="shared" si="166"/>
        <v>71.200059732899703</v>
      </c>
      <c r="F5235" s="16">
        <f>'[2]NP Inflow data'!C5235</f>
        <v>0</v>
      </c>
      <c r="G5235" s="16">
        <f t="shared" si="167"/>
        <v>-8.0984385200000002</v>
      </c>
    </row>
    <row r="5236" spans="1:7">
      <c r="A5236">
        <v>986.33</v>
      </c>
      <c r="B5236" s="19">
        <f>'[2]NP Inflow data'!F5236</f>
        <v>71.244620309047804</v>
      </c>
      <c r="C5236" s="13">
        <f t="shared" si="166"/>
        <v>71.244620309047804</v>
      </c>
      <c r="F5236" s="16">
        <f>'[2]NP Inflow data'!C5236</f>
        <v>0</v>
      </c>
      <c r="G5236" s="16">
        <f t="shared" si="167"/>
        <v>-8.0984385200000002</v>
      </c>
    </row>
    <row r="5237" spans="1:7">
      <c r="A5237">
        <v>986.34</v>
      </c>
      <c r="B5237" s="19">
        <f>'[2]NP Inflow data'!F5237</f>
        <v>71.289237484155805</v>
      </c>
      <c r="C5237" s="13">
        <f t="shared" si="166"/>
        <v>71.289237484155805</v>
      </c>
      <c r="F5237" s="16">
        <f>'[2]NP Inflow data'!C5237</f>
        <v>0</v>
      </c>
      <c r="G5237" s="16">
        <f t="shared" si="167"/>
        <v>-8.0984385200000002</v>
      </c>
    </row>
    <row r="5238" spans="1:7">
      <c r="A5238">
        <v>986.35</v>
      </c>
      <c r="B5238" s="19">
        <f>'[2]NP Inflow data'!F5238</f>
        <v>71.333914737516395</v>
      </c>
      <c r="C5238" s="13">
        <f t="shared" si="166"/>
        <v>71.333914737516395</v>
      </c>
      <c r="F5238" s="16">
        <f>'[2]NP Inflow data'!C5238</f>
        <v>0</v>
      </c>
      <c r="G5238" s="16">
        <f t="shared" si="167"/>
        <v>-8.0984385200000002</v>
      </c>
    </row>
    <row r="5239" spans="1:7">
      <c r="A5239">
        <v>986.36</v>
      </c>
      <c r="B5239" s="19">
        <f>'[2]NP Inflow data'!F5239</f>
        <v>71.378655548422003</v>
      </c>
      <c r="C5239" s="13">
        <f t="shared" si="166"/>
        <v>71.378655548422003</v>
      </c>
      <c r="F5239" s="16">
        <f>'[2]NP Inflow data'!C5239</f>
        <v>0</v>
      </c>
      <c r="G5239" s="16">
        <f t="shared" si="167"/>
        <v>-8.0984385200000002</v>
      </c>
    </row>
    <row r="5240" spans="1:7">
      <c r="A5240">
        <v>986.37</v>
      </c>
      <c r="B5240" s="19">
        <f>'[2]NP Inflow data'!F5240</f>
        <v>71.423463396165403</v>
      </c>
      <c r="C5240" s="13">
        <f t="shared" si="166"/>
        <v>71.423463396165403</v>
      </c>
      <c r="F5240" s="16">
        <f>'[2]NP Inflow data'!C5240</f>
        <v>0</v>
      </c>
      <c r="G5240" s="16">
        <f t="shared" si="167"/>
        <v>-8.0984385200000002</v>
      </c>
    </row>
    <row r="5241" spans="1:7">
      <c r="A5241">
        <v>986.38</v>
      </c>
      <c r="B5241" s="19">
        <f>'[2]NP Inflow data'!F5241</f>
        <v>71.468341760038996</v>
      </c>
      <c r="C5241" s="13">
        <f t="shared" si="166"/>
        <v>71.468341760038996</v>
      </c>
      <c r="F5241" s="16">
        <f>'[2]NP Inflow data'!C5241</f>
        <v>0</v>
      </c>
      <c r="G5241" s="16">
        <f t="shared" si="167"/>
        <v>-8.0984385200000002</v>
      </c>
    </row>
    <row r="5242" spans="1:7">
      <c r="A5242">
        <v>986.39</v>
      </c>
      <c r="B5242" s="19">
        <f>'[2]NP Inflow data'!F5242</f>
        <v>71.513294119335598</v>
      </c>
      <c r="C5242" s="13">
        <f t="shared" si="166"/>
        <v>71.513294119335598</v>
      </c>
      <c r="F5242" s="16">
        <f>'[2]NP Inflow data'!C5242</f>
        <v>0</v>
      </c>
      <c r="G5242" s="16">
        <f t="shared" si="167"/>
        <v>-8.0984385200000002</v>
      </c>
    </row>
    <row r="5243" spans="1:7">
      <c r="A5243">
        <v>986.4</v>
      </c>
      <c r="B5243" s="19">
        <f>'[2]NP Inflow data'!F5243</f>
        <v>71.558323953347696</v>
      </c>
      <c r="C5243" s="13">
        <f t="shared" si="166"/>
        <v>71.558323953347696</v>
      </c>
      <c r="F5243" s="16">
        <f>'[2]NP Inflow data'!C5243</f>
        <v>0</v>
      </c>
      <c r="G5243" s="16">
        <f t="shared" si="167"/>
        <v>-8.0984385200000002</v>
      </c>
    </row>
    <row r="5244" spans="1:7">
      <c r="A5244">
        <v>986.41</v>
      </c>
      <c r="B5244" s="19">
        <f>'[2]NP Inflow data'!F5244</f>
        <v>71.603434741368005</v>
      </c>
      <c r="C5244" s="13">
        <f t="shared" si="166"/>
        <v>71.603434741368005</v>
      </c>
      <c r="F5244" s="16">
        <f>'[2]NP Inflow data'!C5244</f>
        <v>0</v>
      </c>
      <c r="G5244" s="16">
        <f t="shared" si="167"/>
        <v>-8.0984385200000002</v>
      </c>
    </row>
    <row r="5245" spans="1:7">
      <c r="A5245">
        <v>986.42</v>
      </c>
      <c r="B5245" s="19">
        <f>'[2]NP Inflow data'!F5245</f>
        <v>71.648629962689</v>
      </c>
      <c r="C5245" s="13">
        <f t="shared" si="166"/>
        <v>71.648629962689</v>
      </c>
      <c r="F5245" s="16">
        <f>'[2]NP Inflow data'!C5245</f>
        <v>0</v>
      </c>
      <c r="G5245" s="16">
        <f t="shared" si="167"/>
        <v>-8.0984385200000002</v>
      </c>
    </row>
    <row r="5246" spans="1:7">
      <c r="A5246">
        <v>986.43</v>
      </c>
      <c r="B5246" s="19">
        <f>'[2]NP Inflow data'!F5246</f>
        <v>71.693913096603396</v>
      </c>
      <c r="C5246" s="13">
        <f t="shared" si="166"/>
        <v>71.693913096603396</v>
      </c>
      <c r="F5246" s="16">
        <f>'[2]NP Inflow data'!C5246</f>
        <v>0</v>
      </c>
      <c r="G5246" s="16">
        <f t="shared" si="167"/>
        <v>-8.0984385200000002</v>
      </c>
    </row>
    <row r="5247" spans="1:7">
      <c r="A5247">
        <v>986.44</v>
      </c>
      <c r="B5247" s="19">
        <f>'[2]NP Inflow data'!F5247</f>
        <v>71.739287622404305</v>
      </c>
      <c r="C5247" s="13">
        <f t="shared" si="166"/>
        <v>71.739287622404305</v>
      </c>
      <c r="F5247" s="16">
        <f>'[2]NP Inflow data'!C5247</f>
        <v>0</v>
      </c>
      <c r="G5247" s="16">
        <f t="shared" si="167"/>
        <v>-8.0984385200000002</v>
      </c>
    </row>
    <row r="5248" spans="1:7">
      <c r="A5248">
        <v>986.45</v>
      </c>
      <c r="B5248" s="19">
        <f>'[2]NP Inflow data'!F5248</f>
        <v>71.784757019383207</v>
      </c>
      <c r="C5248" s="13">
        <f t="shared" si="166"/>
        <v>71.784757019383207</v>
      </c>
      <c r="F5248" s="16">
        <f>'[2]NP Inflow data'!C5248</f>
        <v>0</v>
      </c>
      <c r="G5248" s="16">
        <f t="shared" si="167"/>
        <v>-8.0984385200000002</v>
      </c>
    </row>
    <row r="5249" spans="1:7">
      <c r="A5249">
        <v>986.46</v>
      </c>
      <c r="B5249" s="19">
        <f>'[2]NP Inflow data'!F5249</f>
        <v>71.8303247668334</v>
      </c>
      <c r="C5249" s="13">
        <f t="shared" si="166"/>
        <v>71.8303247668334</v>
      </c>
      <c r="F5249" s="16">
        <f>'[2]NP Inflow data'!C5249</f>
        <v>0</v>
      </c>
      <c r="G5249" s="16">
        <f t="shared" si="167"/>
        <v>-8.0984385200000002</v>
      </c>
    </row>
    <row r="5250" spans="1:7">
      <c r="A5250">
        <v>986.47</v>
      </c>
      <c r="B5250" s="19">
        <f>'[2]NP Inflow data'!F5250</f>
        <v>71.875994344047299</v>
      </c>
      <c r="C5250" s="13">
        <f t="shared" si="166"/>
        <v>71.875994344047299</v>
      </c>
      <c r="F5250" s="16">
        <f>'[2]NP Inflow data'!C5250</f>
        <v>0</v>
      </c>
      <c r="G5250" s="16">
        <f t="shared" si="167"/>
        <v>-8.0984385200000002</v>
      </c>
    </row>
    <row r="5251" spans="1:7">
      <c r="A5251">
        <v>986.48</v>
      </c>
      <c r="B5251" s="19">
        <f>'[2]NP Inflow data'!F5251</f>
        <v>71.921769230317693</v>
      </c>
      <c r="C5251" s="13">
        <f t="shared" si="166"/>
        <v>71.921769230317693</v>
      </c>
      <c r="F5251" s="16">
        <f>'[2]NP Inflow data'!C5251</f>
        <v>0</v>
      </c>
      <c r="G5251" s="16">
        <f t="shared" si="167"/>
        <v>-8.0984385200000002</v>
      </c>
    </row>
    <row r="5252" spans="1:7">
      <c r="A5252">
        <v>986.49</v>
      </c>
      <c r="B5252" s="19">
        <f>'[2]NP Inflow data'!F5252</f>
        <v>71.967652904937097</v>
      </c>
      <c r="C5252" s="13">
        <f t="shared" si="166"/>
        <v>71.967652904937097</v>
      </c>
      <c r="F5252" s="16">
        <f>'[2]NP Inflow data'!C5252</f>
        <v>0</v>
      </c>
      <c r="G5252" s="16">
        <f t="shared" si="167"/>
        <v>-8.0984385200000002</v>
      </c>
    </row>
    <row r="5253" spans="1:7">
      <c r="A5253">
        <v>986.5</v>
      </c>
      <c r="B5253" s="19">
        <f>'[2]NP Inflow data'!F5253</f>
        <v>72.013648847198098</v>
      </c>
      <c r="C5253" s="13">
        <f t="shared" si="166"/>
        <v>72.013648847198098</v>
      </c>
      <c r="F5253" s="16">
        <f>'[2]NP Inflow data'!C5253</f>
        <v>0</v>
      </c>
      <c r="G5253" s="16">
        <f t="shared" si="167"/>
        <v>-8.0984385200000002</v>
      </c>
    </row>
    <row r="5254" spans="1:7">
      <c r="A5254">
        <v>986.51</v>
      </c>
      <c r="B5254" s="19">
        <f>'[2]NP Inflow data'!F5254</f>
        <v>72.059760536393398</v>
      </c>
      <c r="C5254" s="13">
        <f t="shared" ref="C5254:C5317" si="168">B5254-$B$24</f>
        <v>72.059760536393398</v>
      </c>
      <c r="F5254" s="16">
        <f>'[2]NP Inflow data'!C5254</f>
        <v>0</v>
      </c>
      <c r="G5254" s="16">
        <f t="shared" si="167"/>
        <v>-8.0984385200000002</v>
      </c>
    </row>
    <row r="5255" spans="1:7">
      <c r="A5255">
        <v>986.52</v>
      </c>
      <c r="B5255" s="19">
        <f>'[2]NP Inflow data'!F5255</f>
        <v>72.105991451815498</v>
      </c>
      <c r="C5255" s="13">
        <f t="shared" si="168"/>
        <v>72.105991451815498</v>
      </c>
      <c r="F5255" s="16">
        <f>'[2]NP Inflow data'!C5255</f>
        <v>0</v>
      </c>
      <c r="G5255" s="16">
        <f t="shared" si="167"/>
        <v>-8.0984385200000002</v>
      </c>
    </row>
    <row r="5256" spans="1:7">
      <c r="A5256">
        <v>986.53</v>
      </c>
      <c r="B5256" s="19">
        <f>'[2]NP Inflow data'!F5256</f>
        <v>72.1523450727571</v>
      </c>
      <c r="C5256" s="13">
        <f t="shared" si="168"/>
        <v>72.1523450727571</v>
      </c>
      <c r="F5256" s="16">
        <f>'[2]NP Inflow data'!C5256</f>
        <v>0</v>
      </c>
      <c r="G5256" s="16">
        <f t="shared" si="167"/>
        <v>-8.0984385200000002</v>
      </c>
    </row>
    <row r="5257" spans="1:7">
      <c r="A5257">
        <v>986.54</v>
      </c>
      <c r="B5257" s="19">
        <f>'[2]NP Inflow data'!F5257</f>
        <v>72.198824878510706</v>
      </c>
      <c r="C5257" s="13">
        <f t="shared" si="168"/>
        <v>72.198824878510706</v>
      </c>
      <c r="F5257" s="16">
        <f>'[2]NP Inflow data'!C5257</f>
        <v>0</v>
      </c>
      <c r="G5257" s="16">
        <f t="shared" si="167"/>
        <v>-8.0984385200000002</v>
      </c>
    </row>
    <row r="5258" spans="1:7">
      <c r="A5258">
        <v>986.55</v>
      </c>
      <c r="B5258" s="19">
        <f>'[2]NP Inflow data'!F5258</f>
        <v>72.245434348369002</v>
      </c>
      <c r="C5258" s="13">
        <f t="shared" si="168"/>
        <v>72.245434348369002</v>
      </c>
      <c r="F5258" s="16">
        <f>'[2]NP Inflow data'!C5258</f>
        <v>0</v>
      </c>
      <c r="G5258" s="16">
        <f t="shared" si="167"/>
        <v>-8.0984385200000002</v>
      </c>
    </row>
    <row r="5259" spans="1:7">
      <c r="A5259">
        <v>986.56</v>
      </c>
      <c r="B5259" s="19">
        <f>'[2]NP Inflow data'!F5259</f>
        <v>72.292176961624605</v>
      </c>
      <c r="C5259" s="13">
        <f t="shared" si="168"/>
        <v>72.292176961624605</v>
      </c>
      <c r="F5259" s="16">
        <f>'[2]NP Inflow data'!C5259</f>
        <v>0</v>
      </c>
      <c r="G5259" s="16">
        <f t="shared" si="167"/>
        <v>-8.0984385200000002</v>
      </c>
    </row>
    <row r="5260" spans="1:7">
      <c r="A5260">
        <v>986.57</v>
      </c>
      <c r="B5260" s="19">
        <f>'[2]NP Inflow data'!F5260</f>
        <v>72.339056197570699</v>
      </c>
      <c r="C5260" s="13">
        <f t="shared" si="168"/>
        <v>72.339056197570699</v>
      </c>
      <c r="F5260" s="16">
        <f>'[2]NP Inflow data'!C5260</f>
        <v>0</v>
      </c>
      <c r="G5260" s="16">
        <f t="shared" si="167"/>
        <v>-8.0984385200000002</v>
      </c>
    </row>
    <row r="5261" spans="1:7">
      <c r="A5261">
        <v>986.58</v>
      </c>
      <c r="B5261" s="19">
        <f>'[2]NP Inflow data'!F5261</f>
        <v>72.386075535498705</v>
      </c>
      <c r="C5261" s="13">
        <f t="shared" si="168"/>
        <v>72.386075535498705</v>
      </c>
      <c r="F5261" s="16">
        <f>'[2]NP Inflow data'!C5261</f>
        <v>0</v>
      </c>
      <c r="G5261" s="16">
        <f t="shared" si="167"/>
        <v>-8.0984385200000002</v>
      </c>
    </row>
    <row r="5262" spans="1:7">
      <c r="A5262">
        <v>986.59</v>
      </c>
      <c r="B5262" s="19">
        <f>'[2]NP Inflow data'!F5262</f>
        <v>72.433238454701794</v>
      </c>
      <c r="C5262" s="13">
        <f t="shared" si="168"/>
        <v>72.433238454701794</v>
      </c>
      <c r="F5262" s="16">
        <f>'[2]NP Inflow data'!C5262</f>
        <v>0</v>
      </c>
      <c r="G5262" s="16">
        <f t="shared" si="167"/>
        <v>-8.0984385200000002</v>
      </c>
    </row>
    <row r="5263" spans="1:7">
      <c r="A5263">
        <v>986.6</v>
      </c>
      <c r="B5263" s="19">
        <f>'[2]NP Inflow data'!F5263</f>
        <v>72.480548434472695</v>
      </c>
      <c r="C5263" s="13">
        <f t="shared" si="168"/>
        <v>72.480548434472695</v>
      </c>
      <c r="F5263" s="16">
        <f>'[2]NP Inflow data'!C5263</f>
        <v>0</v>
      </c>
      <c r="G5263" s="16">
        <f t="shared" si="167"/>
        <v>-8.0984385200000002</v>
      </c>
    </row>
    <row r="5264" spans="1:7">
      <c r="A5264">
        <v>986.61</v>
      </c>
      <c r="B5264" s="19">
        <f>'[2]NP Inflow data'!F5264</f>
        <v>72.528008954103896</v>
      </c>
      <c r="C5264" s="13">
        <f t="shared" si="168"/>
        <v>72.528008954103896</v>
      </c>
      <c r="F5264" s="16">
        <f>'[2]NP Inflow data'!C5264</f>
        <v>0</v>
      </c>
      <c r="G5264" s="16">
        <f t="shared" si="167"/>
        <v>-8.0984385200000002</v>
      </c>
    </row>
    <row r="5265" spans="1:7">
      <c r="A5265">
        <v>986.62</v>
      </c>
      <c r="B5265" s="19">
        <f>'[2]NP Inflow data'!F5265</f>
        <v>72.575623492887999</v>
      </c>
      <c r="C5265" s="13">
        <f t="shared" si="168"/>
        <v>72.575623492887999</v>
      </c>
      <c r="F5265" s="16">
        <f>'[2]NP Inflow data'!C5265</f>
        <v>0</v>
      </c>
      <c r="G5265" s="16">
        <f t="shared" si="167"/>
        <v>-8.0984385200000002</v>
      </c>
    </row>
    <row r="5266" spans="1:7">
      <c r="A5266">
        <v>986.63</v>
      </c>
      <c r="B5266" s="19">
        <f>'[2]NP Inflow data'!F5266</f>
        <v>72.623395530117705</v>
      </c>
      <c r="C5266" s="13">
        <f t="shared" si="168"/>
        <v>72.623395530117705</v>
      </c>
      <c r="F5266" s="16">
        <f>'[2]NP Inflow data'!C5266</f>
        <v>0</v>
      </c>
      <c r="G5266" s="16">
        <f t="shared" si="167"/>
        <v>-8.0984385200000002</v>
      </c>
    </row>
    <row r="5267" spans="1:7">
      <c r="A5267">
        <v>986.64</v>
      </c>
      <c r="B5267" s="19">
        <f>'[2]NP Inflow data'!F5267</f>
        <v>72.671328545085601</v>
      </c>
      <c r="C5267" s="13">
        <f t="shared" si="168"/>
        <v>72.671328545085601</v>
      </c>
      <c r="F5267" s="16">
        <f>'[2]NP Inflow data'!C5267</f>
        <v>0</v>
      </c>
      <c r="G5267" s="16">
        <f t="shared" si="167"/>
        <v>-8.0984385200000002</v>
      </c>
    </row>
    <row r="5268" spans="1:7">
      <c r="A5268">
        <v>986.65</v>
      </c>
      <c r="B5268" s="19">
        <f>'[2]NP Inflow data'!F5268</f>
        <v>72.719426017084203</v>
      </c>
      <c r="C5268" s="13">
        <f t="shared" si="168"/>
        <v>72.719426017084203</v>
      </c>
      <c r="F5268" s="16">
        <f>'[2]NP Inflow data'!C5268</f>
        <v>0</v>
      </c>
      <c r="G5268" s="16">
        <f t="shared" si="167"/>
        <v>-8.0984385200000002</v>
      </c>
    </row>
    <row r="5269" spans="1:7">
      <c r="A5269">
        <v>986.66</v>
      </c>
      <c r="B5269" s="19">
        <f>'[2]NP Inflow data'!F5269</f>
        <v>72.767691425406198</v>
      </c>
      <c r="C5269" s="13">
        <f t="shared" si="168"/>
        <v>72.767691425406198</v>
      </c>
      <c r="F5269" s="16">
        <f>'[2]NP Inflow data'!C5269</f>
        <v>0</v>
      </c>
      <c r="G5269" s="16">
        <f t="shared" si="167"/>
        <v>-8.0984385200000002</v>
      </c>
    </row>
    <row r="5270" spans="1:7">
      <c r="A5270">
        <v>986.67</v>
      </c>
      <c r="B5270" s="19">
        <f>'[2]NP Inflow data'!F5270</f>
        <v>72.816128249344203</v>
      </c>
      <c r="C5270" s="13">
        <f t="shared" si="168"/>
        <v>72.816128249344203</v>
      </c>
      <c r="F5270" s="16">
        <f>'[2]NP Inflow data'!C5270</f>
        <v>0</v>
      </c>
      <c r="G5270" s="16">
        <f t="shared" si="167"/>
        <v>-8.0984385200000002</v>
      </c>
    </row>
    <row r="5271" spans="1:7">
      <c r="A5271">
        <v>986.68</v>
      </c>
      <c r="B5271" s="19">
        <f>'[2]NP Inflow data'!F5271</f>
        <v>72.864739968190804</v>
      </c>
      <c r="C5271" s="13">
        <f t="shared" si="168"/>
        <v>72.864739968190804</v>
      </c>
      <c r="F5271" s="16">
        <f>'[2]NP Inflow data'!C5271</f>
        <v>0</v>
      </c>
      <c r="G5271" s="16">
        <f t="shared" si="167"/>
        <v>-8.0984385200000002</v>
      </c>
    </row>
    <row r="5272" spans="1:7">
      <c r="A5272">
        <v>986.69</v>
      </c>
      <c r="B5272" s="19">
        <f>'[2]NP Inflow data'!F5272</f>
        <v>72.9135300612392</v>
      </c>
      <c r="C5272" s="13">
        <f t="shared" si="168"/>
        <v>72.9135300612392</v>
      </c>
      <c r="F5272" s="16">
        <f>'[2]NP Inflow data'!C5272</f>
        <v>0</v>
      </c>
      <c r="G5272" s="16">
        <f t="shared" si="167"/>
        <v>-8.0984385200000002</v>
      </c>
    </row>
    <row r="5273" spans="1:7">
      <c r="A5273">
        <v>986.7</v>
      </c>
      <c r="B5273" s="19">
        <f>'[2]NP Inflow data'!F5273</f>
        <v>72.962502007780799</v>
      </c>
      <c r="C5273" s="13">
        <f t="shared" si="168"/>
        <v>72.962502007780799</v>
      </c>
      <c r="F5273" s="16">
        <f>'[2]NP Inflow data'!C5273</f>
        <v>0</v>
      </c>
      <c r="G5273" s="16">
        <f t="shared" si="167"/>
        <v>-8.0984385200000002</v>
      </c>
    </row>
    <row r="5274" spans="1:7">
      <c r="A5274">
        <v>986.71</v>
      </c>
      <c r="B5274" s="19">
        <f>'[2]NP Inflow data'!F5274</f>
        <v>73.011659287108898</v>
      </c>
      <c r="C5274" s="13">
        <f t="shared" si="168"/>
        <v>73.011659287108898</v>
      </c>
      <c r="F5274" s="16">
        <f>'[2]NP Inflow data'!C5274</f>
        <v>0</v>
      </c>
      <c r="G5274" s="16">
        <f t="shared" si="167"/>
        <v>-8.0984385200000002</v>
      </c>
    </row>
    <row r="5275" spans="1:7">
      <c r="A5275">
        <v>986.72</v>
      </c>
      <c r="B5275" s="19">
        <f>'[2]NP Inflow data'!F5275</f>
        <v>73.061005378516001</v>
      </c>
      <c r="C5275" s="13">
        <f t="shared" si="168"/>
        <v>73.061005378516001</v>
      </c>
      <c r="F5275" s="16">
        <f>'[2]NP Inflow data'!C5275</f>
        <v>0</v>
      </c>
      <c r="G5275" s="16">
        <f t="shared" si="167"/>
        <v>-8.0984385200000002</v>
      </c>
    </row>
    <row r="5276" spans="1:7">
      <c r="A5276">
        <v>986.73</v>
      </c>
      <c r="B5276" s="19">
        <f>'[2]NP Inflow data'!F5276</f>
        <v>73.110543761294707</v>
      </c>
      <c r="C5276" s="13">
        <f t="shared" si="168"/>
        <v>73.110543761294707</v>
      </c>
      <c r="F5276" s="16">
        <f>'[2]NP Inflow data'!C5276</f>
        <v>0</v>
      </c>
      <c r="G5276" s="16">
        <f t="shared" si="167"/>
        <v>-8.0984385200000002</v>
      </c>
    </row>
    <row r="5277" spans="1:7">
      <c r="A5277">
        <v>986.74</v>
      </c>
      <c r="B5277" s="19">
        <f>'[2]NP Inflow data'!F5277</f>
        <v>73.160277914737705</v>
      </c>
      <c r="C5277" s="13">
        <f t="shared" si="168"/>
        <v>73.160277914737705</v>
      </c>
      <c r="F5277" s="16">
        <f>'[2]NP Inflow data'!C5277</f>
        <v>0</v>
      </c>
      <c r="G5277" s="16">
        <f t="shared" si="167"/>
        <v>-8.0984385200000002</v>
      </c>
    </row>
    <row r="5278" spans="1:7">
      <c r="A5278">
        <v>986.75</v>
      </c>
      <c r="B5278" s="19">
        <f>'[2]NP Inflow data'!F5278</f>
        <v>73.210211318137596</v>
      </c>
      <c r="C5278" s="13">
        <f t="shared" si="168"/>
        <v>73.210211318137596</v>
      </c>
      <c r="F5278" s="16">
        <f>'[2]NP Inflow data'!C5278</f>
        <v>0</v>
      </c>
      <c r="G5278" s="16">
        <f t="shared" ref="G5278:G5341" si="169">F5278-$F$3103</f>
        <v>-8.0984385200000002</v>
      </c>
    </row>
    <row r="5279" spans="1:7">
      <c r="A5279">
        <v>986.76</v>
      </c>
      <c r="B5279" s="19">
        <f>'[2]NP Inflow data'!F5279</f>
        <v>73.260347450786995</v>
      </c>
      <c r="C5279" s="13">
        <f t="shared" si="168"/>
        <v>73.260347450786995</v>
      </c>
      <c r="F5279" s="16">
        <f>'[2]NP Inflow data'!C5279</f>
        <v>0</v>
      </c>
      <c r="G5279" s="16">
        <f t="shared" si="169"/>
        <v>-8.0984385200000002</v>
      </c>
    </row>
    <row r="5280" spans="1:7">
      <c r="A5280">
        <v>986.77</v>
      </c>
      <c r="B5280" s="19">
        <f>'[2]NP Inflow data'!F5280</f>
        <v>73.310689791978405</v>
      </c>
      <c r="C5280" s="13">
        <f t="shared" si="168"/>
        <v>73.310689791978405</v>
      </c>
      <c r="F5280" s="16">
        <f>'[2]NP Inflow data'!C5280</f>
        <v>0</v>
      </c>
      <c r="G5280" s="16">
        <f t="shared" si="169"/>
        <v>-8.0984385200000002</v>
      </c>
    </row>
    <row r="5281" spans="1:7">
      <c r="A5281">
        <v>986.78</v>
      </c>
      <c r="B5281" s="19">
        <f>'[2]NP Inflow data'!F5281</f>
        <v>73.361241821004498</v>
      </c>
      <c r="C5281" s="13">
        <f t="shared" si="168"/>
        <v>73.361241821004498</v>
      </c>
      <c r="F5281" s="16">
        <f>'[2]NP Inflow data'!C5281</f>
        <v>0</v>
      </c>
      <c r="G5281" s="16">
        <f t="shared" si="169"/>
        <v>-8.0984385200000002</v>
      </c>
    </row>
    <row r="5282" spans="1:7">
      <c r="A5282">
        <v>986.79</v>
      </c>
      <c r="B5282" s="19">
        <f>'[2]NP Inflow data'!F5282</f>
        <v>73.412007017158004</v>
      </c>
      <c r="C5282" s="13">
        <f t="shared" si="168"/>
        <v>73.412007017158004</v>
      </c>
      <c r="F5282" s="16">
        <f>'[2]NP Inflow data'!C5282</f>
        <v>0</v>
      </c>
      <c r="G5282" s="16">
        <f t="shared" si="169"/>
        <v>-8.0984385200000002</v>
      </c>
    </row>
    <row r="5283" spans="1:7">
      <c r="A5283">
        <v>986.8</v>
      </c>
      <c r="B5283" s="19">
        <f>'[2]NP Inflow data'!F5283</f>
        <v>73.462988859731297</v>
      </c>
      <c r="C5283" s="13">
        <f t="shared" si="168"/>
        <v>73.462988859731297</v>
      </c>
      <c r="F5283" s="16">
        <f>'[2]NP Inflow data'!C5283</f>
        <v>0</v>
      </c>
      <c r="G5283" s="16">
        <f t="shared" si="169"/>
        <v>-8.0984385200000002</v>
      </c>
    </row>
    <row r="5284" spans="1:7">
      <c r="A5284">
        <v>986.81</v>
      </c>
      <c r="B5284" s="19">
        <f>'[2]NP Inflow data'!F5284</f>
        <v>73.514190828017206</v>
      </c>
      <c r="C5284" s="13">
        <f t="shared" si="168"/>
        <v>73.514190828017206</v>
      </c>
      <c r="F5284" s="16">
        <f>'[2]NP Inflow data'!C5284</f>
        <v>0</v>
      </c>
      <c r="G5284" s="16">
        <f t="shared" si="169"/>
        <v>-8.0984385200000002</v>
      </c>
    </row>
    <row r="5285" spans="1:7">
      <c r="A5285">
        <v>986.82</v>
      </c>
      <c r="B5285" s="19">
        <f>'[2]NP Inflow data'!F5285</f>
        <v>73.565616401308802</v>
      </c>
      <c r="C5285" s="13">
        <f t="shared" si="168"/>
        <v>73.565616401308802</v>
      </c>
      <c r="F5285" s="16">
        <f>'[2]NP Inflow data'!C5285</f>
        <v>0</v>
      </c>
      <c r="G5285" s="16">
        <f t="shared" si="169"/>
        <v>-8.0984385200000002</v>
      </c>
    </row>
    <row r="5286" spans="1:7">
      <c r="A5286">
        <v>986.83</v>
      </c>
      <c r="B5286" s="19">
        <f>'[2]NP Inflow data'!F5286</f>
        <v>73.617269058897506</v>
      </c>
      <c r="C5286" s="13">
        <f t="shared" si="168"/>
        <v>73.617269058897506</v>
      </c>
      <c r="F5286" s="16">
        <f>'[2]NP Inflow data'!C5286</f>
        <v>0</v>
      </c>
      <c r="G5286" s="16">
        <f t="shared" si="169"/>
        <v>-8.0984385200000002</v>
      </c>
    </row>
    <row r="5287" spans="1:7">
      <c r="A5287">
        <v>986.84</v>
      </c>
      <c r="B5287" s="19">
        <f>'[2]NP Inflow data'!F5287</f>
        <v>73.669152280076602</v>
      </c>
      <c r="C5287" s="13">
        <f t="shared" si="168"/>
        <v>73.669152280076602</v>
      </c>
      <c r="F5287" s="16">
        <f>'[2]NP Inflow data'!C5287</f>
        <v>0</v>
      </c>
      <c r="G5287" s="16">
        <f t="shared" si="169"/>
        <v>-8.0984385200000002</v>
      </c>
    </row>
    <row r="5288" spans="1:7">
      <c r="A5288">
        <v>986.85</v>
      </c>
      <c r="B5288" s="19">
        <f>'[2]NP Inflow data'!F5288</f>
        <v>73.721269544138707</v>
      </c>
      <c r="C5288" s="13">
        <f t="shared" si="168"/>
        <v>73.721269544138707</v>
      </c>
      <c r="F5288" s="16">
        <f>'[2]NP Inflow data'!C5288</f>
        <v>0</v>
      </c>
      <c r="G5288" s="16">
        <f t="shared" si="169"/>
        <v>-8.0984385200000002</v>
      </c>
    </row>
    <row r="5289" spans="1:7">
      <c r="A5289">
        <v>986.86</v>
      </c>
      <c r="B5289" s="19">
        <f>'[2]NP Inflow data'!F5289</f>
        <v>73.773624330376293</v>
      </c>
      <c r="C5289" s="13">
        <f t="shared" si="168"/>
        <v>73.773624330376293</v>
      </c>
      <c r="F5289" s="16">
        <f>'[2]NP Inflow data'!C5289</f>
        <v>0</v>
      </c>
      <c r="G5289" s="16">
        <f t="shared" si="169"/>
        <v>-8.0984385200000002</v>
      </c>
    </row>
    <row r="5290" spans="1:7">
      <c r="A5290">
        <v>986.87</v>
      </c>
      <c r="B5290" s="19">
        <f>'[2]NP Inflow data'!F5290</f>
        <v>73.826220118082105</v>
      </c>
      <c r="C5290" s="13">
        <f t="shared" si="168"/>
        <v>73.826220118082105</v>
      </c>
      <c r="F5290" s="16">
        <f>'[2]NP Inflow data'!C5290</f>
        <v>0</v>
      </c>
      <c r="G5290" s="16">
        <f t="shared" si="169"/>
        <v>-8.0984385200000002</v>
      </c>
    </row>
    <row r="5291" spans="1:7">
      <c r="A5291">
        <v>986.88</v>
      </c>
      <c r="B5291" s="19">
        <f>'[2]NP Inflow data'!F5291</f>
        <v>73.879060386548801</v>
      </c>
      <c r="C5291" s="13">
        <f t="shared" si="168"/>
        <v>73.879060386548801</v>
      </c>
      <c r="F5291" s="16">
        <f>'[2]NP Inflow data'!C5291</f>
        <v>0</v>
      </c>
      <c r="G5291" s="16">
        <f t="shared" si="169"/>
        <v>-8.0984385200000002</v>
      </c>
    </row>
    <row r="5292" spans="1:7">
      <c r="A5292">
        <v>986.89</v>
      </c>
      <c r="B5292" s="19">
        <f>'[2]NP Inflow data'!F5292</f>
        <v>73.932148615068797</v>
      </c>
      <c r="C5292" s="13">
        <f t="shared" si="168"/>
        <v>73.932148615068797</v>
      </c>
      <c r="F5292" s="16">
        <f>'[2]NP Inflow data'!C5292</f>
        <v>0</v>
      </c>
      <c r="G5292" s="16">
        <f t="shared" si="169"/>
        <v>-8.0984385200000002</v>
      </c>
    </row>
    <row r="5293" spans="1:7">
      <c r="A5293">
        <v>986.9</v>
      </c>
      <c r="B5293" s="19">
        <f>'[2]NP Inflow data'!F5293</f>
        <v>73.985488282934796</v>
      </c>
      <c r="C5293" s="13">
        <f t="shared" si="168"/>
        <v>73.985488282934796</v>
      </c>
      <c r="F5293" s="16">
        <f>'[2]NP Inflow data'!C5293</f>
        <v>0</v>
      </c>
      <c r="G5293" s="16">
        <f t="shared" si="169"/>
        <v>-8.0984385200000002</v>
      </c>
    </row>
    <row r="5294" spans="1:7">
      <c r="A5294">
        <v>986.91</v>
      </c>
      <c r="B5294" s="19">
        <f>'[2]NP Inflow data'!F5294</f>
        <v>74.039082869439397</v>
      </c>
      <c r="C5294" s="13">
        <f t="shared" si="168"/>
        <v>74.039082869439397</v>
      </c>
      <c r="F5294" s="16">
        <f>'[2]NP Inflow data'!C5294</f>
        <v>0</v>
      </c>
      <c r="G5294" s="16">
        <f t="shared" si="169"/>
        <v>-8.0984385200000002</v>
      </c>
    </row>
    <row r="5295" spans="1:7">
      <c r="A5295">
        <v>986.92</v>
      </c>
      <c r="B5295" s="19">
        <f>'[2]NP Inflow data'!F5295</f>
        <v>74.092935853875204</v>
      </c>
      <c r="C5295" s="13">
        <f t="shared" si="168"/>
        <v>74.092935853875204</v>
      </c>
      <c r="F5295" s="16">
        <f>'[2]NP Inflow data'!C5295</f>
        <v>0</v>
      </c>
      <c r="G5295" s="16">
        <f t="shared" si="169"/>
        <v>-8.0984385200000002</v>
      </c>
    </row>
    <row r="5296" spans="1:7">
      <c r="A5296">
        <v>986.93</v>
      </c>
      <c r="B5296" s="19">
        <f>'[2]NP Inflow data'!F5296</f>
        <v>74.147050715534903</v>
      </c>
      <c r="C5296" s="13">
        <f t="shared" si="168"/>
        <v>74.147050715534903</v>
      </c>
      <c r="F5296" s="16">
        <f>'[2]NP Inflow data'!C5296</f>
        <v>0</v>
      </c>
      <c r="G5296" s="16">
        <f t="shared" si="169"/>
        <v>-8.0984385200000002</v>
      </c>
    </row>
    <row r="5297" spans="1:7">
      <c r="A5297">
        <v>986.94</v>
      </c>
      <c r="B5297" s="19">
        <f>'[2]NP Inflow data'!F5297</f>
        <v>74.201430933711706</v>
      </c>
      <c r="C5297" s="13">
        <f t="shared" si="168"/>
        <v>74.201430933711706</v>
      </c>
      <c r="F5297" s="16">
        <f>'[2]NP Inflow data'!C5297</f>
        <v>0</v>
      </c>
      <c r="G5297" s="16">
        <f t="shared" si="169"/>
        <v>-8.0984385200000002</v>
      </c>
    </row>
    <row r="5298" spans="1:7">
      <c r="A5298">
        <v>986.95</v>
      </c>
      <c r="B5298" s="19">
        <f>'[2]NP Inflow data'!F5298</f>
        <v>74.256079987696907</v>
      </c>
      <c r="C5298" s="13">
        <f t="shared" si="168"/>
        <v>74.256079987696907</v>
      </c>
      <c r="F5298" s="16">
        <f>'[2]NP Inflow data'!C5298</f>
        <v>0</v>
      </c>
      <c r="G5298" s="16">
        <f t="shared" si="169"/>
        <v>-8.0984385200000002</v>
      </c>
    </row>
    <row r="5299" spans="1:7">
      <c r="A5299">
        <v>986.96</v>
      </c>
      <c r="B5299" s="19">
        <f>'[2]NP Inflow data'!F5299</f>
        <v>74.311001356783706</v>
      </c>
      <c r="C5299" s="13">
        <f t="shared" si="168"/>
        <v>74.311001356783706</v>
      </c>
      <c r="F5299" s="16">
        <f>'[2]NP Inflow data'!C5299</f>
        <v>0</v>
      </c>
      <c r="G5299" s="16">
        <f t="shared" si="169"/>
        <v>-8.0984385200000002</v>
      </c>
    </row>
    <row r="5300" spans="1:7">
      <c r="A5300">
        <v>986.97</v>
      </c>
      <c r="B5300" s="19">
        <f>'[2]NP Inflow data'!F5300</f>
        <v>74.366198520264902</v>
      </c>
      <c r="C5300" s="13">
        <f t="shared" si="168"/>
        <v>74.366198520264902</v>
      </c>
      <c r="F5300" s="16">
        <f>'[2]NP Inflow data'!C5300</f>
        <v>0</v>
      </c>
      <c r="G5300" s="16">
        <f t="shared" si="169"/>
        <v>-8.0984385200000002</v>
      </c>
    </row>
    <row r="5301" spans="1:7">
      <c r="A5301">
        <v>986.98</v>
      </c>
      <c r="B5301" s="19">
        <f>'[2]NP Inflow data'!F5301</f>
        <v>74.421674957432899</v>
      </c>
      <c r="C5301" s="13">
        <f t="shared" si="168"/>
        <v>74.421674957432899</v>
      </c>
      <c r="F5301" s="16">
        <f>'[2]NP Inflow data'!C5301</f>
        <v>0</v>
      </c>
      <c r="G5301" s="16">
        <f t="shared" si="169"/>
        <v>-8.0984385200000002</v>
      </c>
    </row>
    <row r="5302" spans="1:7">
      <c r="A5302">
        <v>986.99</v>
      </c>
      <c r="B5302" s="19">
        <f>'[2]NP Inflow data'!F5302</f>
        <v>74.477434147580396</v>
      </c>
      <c r="C5302" s="13">
        <f t="shared" si="168"/>
        <v>74.477434147580396</v>
      </c>
      <c r="F5302" s="16">
        <f>'[2]NP Inflow data'!C5302</f>
        <v>0</v>
      </c>
      <c r="G5302" s="16">
        <f t="shared" si="169"/>
        <v>-8.0984385200000002</v>
      </c>
    </row>
    <row r="5303" spans="1:7">
      <c r="A5303">
        <v>987</v>
      </c>
      <c r="B5303" s="19">
        <f>'[2]NP Inflow data'!F5303</f>
        <v>74.533479569999997</v>
      </c>
      <c r="C5303" s="13">
        <f t="shared" si="168"/>
        <v>74.533479569999997</v>
      </c>
      <c r="F5303" s="16">
        <f>'[2]NP Inflow data'!C5303</f>
        <v>0</v>
      </c>
      <c r="G5303" s="16">
        <f t="shared" si="169"/>
        <v>-8.0984385200000002</v>
      </c>
    </row>
    <row r="5304" spans="1:7">
      <c r="A5304">
        <v>987.01</v>
      </c>
      <c r="B5304" s="19">
        <f>'[2]NP Inflow data'!F5304</f>
        <v>74.5898132563605</v>
      </c>
      <c r="C5304" s="13">
        <f t="shared" si="168"/>
        <v>74.5898132563605</v>
      </c>
      <c r="F5304" s="16">
        <f>'[2]NP Inflow data'!C5304</f>
        <v>0</v>
      </c>
      <c r="G5304" s="16">
        <f t="shared" si="169"/>
        <v>-8.0984385200000002</v>
      </c>
    </row>
    <row r="5305" spans="1:7">
      <c r="A5305">
        <v>987.02</v>
      </c>
      <c r="B5305" s="19">
        <f>'[2]NP Inflow data'!F5305</f>
        <v>74.646431447835198</v>
      </c>
      <c r="C5305" s="13">
        <f t="shared" si="168"/>
        <v>74.646431447835198</v>
      </c>
      <c r="F5305" s="16">
        <f>'[2]NP Inflow data'!C5305</f>
        <v>0</v>
      </c>
      <c r="G5305" s="16">
        <f t="shared" si="169"/>
        <v>-8.0984385200000002</v>
      </c>
    </row>
    <row r="5306" spans="1:7">
      <c r="A5306">
        <v>987.03</v>
      </c>
      <c r="B5306" s="19">
        <f>'[2]NP Inflow data'!F5306</f>
        <v>74.703328937973694</v>
      </c>
      <c r="C5306" s="13">
        <f t="shared" si="168"/>
        <v>74.703328937973694</v>
      </c>
      <c r="F5306" s="16">
        <f>'[2]NP Inflow data'!C5306</f>
        <v>0</v>
      </c>
      <c r="G5306" s="16">
        <f t="shared" si="169"/>
        <v>-8.0984385200000002</v>
      </c>
    </row>
    <row r="5307" spans="1:7">
      <c r="A5307">
        <v>987.04</v>
      </c>
      <c r="B5307" s="19">
        <f>'[2]NP Inflow data'!F5307</f>
        <v>74.760500520325394</v>
      </c>
      <c r="C5307" s="13">
        <f t="shared" si="168"/>
        <v>74.760500520325394</v>
      </c>
      <c r="F5307" s="16">
        <f>'[2]NP Inflow data'!C5307</f>
        <v>0</v>
      </c>
      <c r="G5307" s="16">
        <f t="shared" si="169"/>
        <v>-8.0984385200000002</v>
      </c>
    </row>
    <row r="5308" spans="1:7">
      <c r="A5308">
        <v>987.05</v>
      </c>
      <c r="B5308" s="19">
        <f>'[2]NP Inflow data'!F5308</f>
        <v>74.81794098844</v>
      </c>
      <c r="C5308" s="13">
        <f t="shared" si="168"/>
        <v>74.81794098844</v>
      </c>
      <c r="F5308" s="16">
        <f>'[2]NP Inflow data'!C5308</f>
        <v>0</v>
      </c>
      <c r="G5308" s="16">
        <f t="shared" si="169"/>
        <v>-8.0984385200000002</v>
      </c>
    </row>
    <row r="5309" spans="1:7">
      <c r="A5309">
        <v>987.06</v>
      </c>
      <c r="B5309" s="19">
        <f>'[2]NP Inflow data'!F5309</f>
        <v>74.875645135866904</v>
      </c>
      <c r="C5309" s="13">
        <f t="shared" si="168"/>
        <v>74.875645135866904</v>
      </c>
      <c r="F5309" s="16">
        <f>'[2]NP Inflow data'!C5309</f>
        <v>0</v>
      </c>
      <c r="G5309" s="16">
        <f t="shared" si="169"/>
        <v>-8.0984385200000002</v>
      </c>
    </row>
    <row r="5310" spans="1:7">
      <c r="A5310">
        <v>987.07</v>
      </c>
      <c r="B5310" s="19">
        <f>'[2]NP Inflow data'!F5310</f>
        <v>74.933607756156405</v>
      </c>
      <c r="C5310" s="13">
        <f t="shared" si="168"/>
        <v>74.933607756156405</v>
      </c>
      <c r="F5310" s="16">
        <f>'[2]NP Inflow data'!C5310</f>
        <v>0</v>
      </c>
      <c r="G5310" s="16">
        <f t="shared" si="169"/>
        <v>-8.0984385200000002</v>
      </c>
    </row>
    <row r="5311" spans="1:7">
      <c r="A5311">
        <v>987.08</v>
      </c>
      <c r="B5311" s="19">
        <f>'[2]NP Inflow data'!F5311</f>
        <v>74.991823642856602</v>
      </c>
      <c r="C5311" s="13">
        <f t="shared" si="168"/>
        <v>74.991823642856602</v>
      </c>
      <c r="F5311" s="16">
        <f>'[2]NP Inflow data'!C5311</f>
        <v>0</v>
      </c>
      <c r="G5311" s="16">
        <f t="shared" si="169"/>
        <v>-8.0984385200000002</v>
      </c>
    </row>
    <row r="5312" spans="1:7">
      <c r="A5312">
        <v>987.09</v>
      </c>
      <c r="B5312" s="19">
        <f>'[2]NP Inflow data'!F5312</f>
        <v>75.050287589517694</v>
      </c>
      <c r="C5312" s="13">
        <f t="shared" si="168"/>
        <v>75.050287589517694</v>
      </c>
      <c r="F5312" s="16">
        <f>'[2]NP Inflow data'!C5312</f>
        <v>0</v>
      </c>
      <c r="G5312" s="16">
        <f t="shared" si="169"/>
        <v>-8.0984385200000002</v>
      </c>
    </row>
    <row r="5313" spans="1:7">
      <c r="A5313">
        <v>987.1</v>
      </c>
      <c r="B5313" s="19">
        <f>'[2]NP Inflow data'!F5313</f>
        <v>75.1089943896893</v>
      </c>
      <c r="C5313" s="13">
        <f t="shared" si="168"/>
        <v>75.1089943896893</v>
      </c>
      <c r="F5313" s="16">
        <f>'[2]NP Inflow data'!C5313</f>
        <v>0</v>
      </c>
      <c r="G5313" s="16">
        <f t="shared" si="169"/>
        <v>-8.0984385200000002</v>
      </c>
    </row>
    <row r="5314" spans="1:7">
      <c r="A5314">
        <v>987.11</v>
      </c>
      <c r="B5314" s="19">
        <f>'[2]NP Inflow data'!F5314</f>
        <v>75.167938836920897</v>
      </c>
      <c r="C5314" s="13">
        <f t="shared" si="168"/>
        <v>75.167938836920897</v>
      </c>
      <c r="F5314" s="16">
        <f>'[2]NP Inflow data'!C5314</f>
        <v>0</v>
      </c>
      <c r="G5314" s="16">
        <f t="shared" si="169"/>
        <v>-8.0984385200000002</v>
      </c>
    </row>
    <row r="5315" spans="1:7">
      <c r="A5315">
        <v>987.12</v>
      </c>
      <c r="B5315" s="19">
        <f>'[2]NP Inflow data'!F5315</f>
        <v>75.227115724761902</v>
      </c>
      <c r="C5315" s="13">
        <f t="shared" si="168"/>
        <v>75.227115724761902</v>
      </c>
      <c r="F5315" s="16">
        <f>'[2]NP Inflow data'!C5315</f>
        <v>0</v>
      </c>
      <c r="G5315" s="16">
        <f t="shared" si="169"/>
        <v>-8.0984385200000002</v>
      </c>
    </row>
    <row r="5316" spans="1:7">
      <c r="A5316">
        <v>987.13</v>
      </c>
      <c r="B5316" s="19">
        <f>'[2]NP Inflow data'!F5316</f>
        <v>75.286519846762005</v>
      </c>
      <c r="C5316" s="13">
        <f t="shared" si="168"/>
        <v>75.286519846762005</v>
      </c>
      <c r="F5316" s="16">
        <f>'[2]NP Inflow data'!C5316</f>
        <v>0</v>
      </c>
      <c r="G5316" s="16">
        <f t="shared" si="169"/>
        <v>-8.0984385200000002</v>
      </c>
    </row>
    <row r="5317" spans="1:7">
      <c r="A5317">
        <v>987.14</v>
      </c>
      <c r="B5317" s="19">
        <f>'[2]NP Inflow data'!F5317</f>
        <v>75.346145996470696</v>
      </c>
      <c r="C5317" s="13">
        <f t="shared" si="168"/>
        <v>75.346145996470696</v>
      </c>
      <c r="F5317" s="16">
        <f>'[2]NP Inflow data'!C5317</f>
        <v>0</v>
      </c>
      <c r="G5317" s="16">
        <f t="shared" si="169"/>
        <v>-8.0984385200000002</v>
      </c>
    </row>
    <row r="5318" spans="1:7">
      <c r="A5318">
        <v>987.15</v>
      </c>
      <c r="B5318" s="19">
        <f>'[2]NP Inflow data'!F5318</f>
        <v>75.405988967437395</v>
      </c>
      <c r="C5318" s="13">
        <f t="shared" ref="C5318:C5381" si="170">B5318-$B$24</f>
        <v>75.405988967437395</v>
      </c>
      <c r="F5318" s="16">
        <f>'[2]NP Inflow data'!C5318</f>
        <v>0</v>
      </c>
      <c r="G5318" s="16">
        <f t="shared" si="169"/>
        <v>-8.0984385200000002</v>
      </c>
    </row>
    <row r="5319" spans="1:7">
      <c r="A5319">
        <v>987.16</v>
      </c>
      <c r="B5319" s="19">
        <f>'[2]NP Inflow data'!F5319</f>
        <v>75.466043553211705</v>
      </c>
      <c r="C5319" s="13">
        <f t="shared" si="170"/>
        <v>75.466043553211705</v>
      </c>
      <c r="F5319" s="16">
        <f>'[2]NP Inflow data'!C5319</f>
        <v>0</v>
      </c>
      <c r="G5319" s="16">
        <f t="shared" si="169"/>
        <v>-8.0984385200000002</v>
      </c>
    </row>
    <row r="5320" spans="1:7">
      <c r="A5320">
        <v>987.17</v>
      </c>
      <c r="B5320" s="19">
        <f>'[2]NP Inflow data'!F5320</f>
        <v>75.526304547343202</v>
      </c>
      <c r="C5320" s="13">
        <f t="shared" si="170"/>
        <v>75.526304547343202</v>
      </c>
      <c r="F5320" s="16">
        <f>'[2]NP Inflow data'!C5320</f>
        <v>0</v>
      </c>
      <c r="G5320" s="16">
        <f t="shared" si="169"/>
        <v>-8.0984385200000002</v>
      </c>
    </row>
    <row r="5321" spans="1:7">
      <c r="A5321">
        <v>987.18</v>
      </c>
      <c r="B5321" s="19">
        <f>'[2]NP Inflow data'!F5321</f>
        <v>75.586766743381403</v>
      </c>
      <c r="C5321" s="13">
        <f t="shared" si="170"/>
        <v>75.586766743381403</v>
      </c>
      <c r="F5321" s="16">
        <f>'[2]NP Inflow data'!C5321</f>
        <v>0</v>
      </c>
      <c r="G5321" s="16">
        <f t="shared" si="169"/>
        <v>-8.0984385200000002</v>
      </c>
    </row>
    <row r="5322" spans="1:7">
      <c r="A5322">
        <v>987.19</v>
      </c>
      <c r="B5322" s="19">
        <f>'[2]NP Inflow data'!F5322</f>
        <v>75.647424934876398</v>
      </c>
      <c r="C5322" s="13">
        <f t="shared" si="170"/>
        <v>75.647424934876398</v>
      </c>
      <c r="F5322" s="16">
        <f>'[2]NP Inflow data'!C5322</f>
        <v>0</v>
      </c>
      <c r="G5322" s="16">
        <f t="shared" si="169"/>
        <v>-8.0984385200000002</v>
      </c>
    </row>
    <row r="5323" spans="1:7">
      <c r="A5323">
        <v>987.2</v>
      </c>
      <c r="B5323" s="19">
        <f>'[2]NP Inflow data'!F5323</f>
        <v>75.708273915376495</v>
      </c>
      <c r="C5323" s="13">
        <f t="shared" si="170"/>
        <v>75.708273915376495</v>
      </c>
      <c r="F5323" s="16">
        <f>'[2]NP Inflow data'!C5323</f>
        <v>0</v>
      </c>
      <c r="G5323" s="16">
        <f t="shared" si="169"/>
        <v>-8.0984385200000002</v>
      </c>
    </row>
    <row r="5324" spans="1:7">
      <c r="A5324">
        <v>987.21</v>
      </c>
      <c r="B5324" s="19">
        <f>'[2]NP Inflow data'!F5324</f>
        <v>75.769308478431796</v>
      </c>
      <c r="C5324" s="13">
        <f t="shared" si="170"/>
        <v>75.769308478431796</v>
      </c>
      <c r="F5324" s="16">
        <f>'[2]NP Inflow data'!C5324</f>
        <v>0</v>
      </c>
      <c r="G5324" s="16">
        <f t="shared" si="169"/>
        <v>-8.0984385200000002</v>
      </c>
    </row>
    <row r="5325" spans="1:7">
      <c r="A5325">
        <v>987.22</v>
      </c>
      <c r="B5325" s="19">
        <f>'[2]NP Inflow data'!F5325</f>
        <v>75.830523417591905</v>
      </c>
      <c r="C5325" s="13">
        <f t="shared" si="170"/>
        <v>75.830523417591905</v>
      </c>
      <c r="F5325" s="16">
        <f>'[2]NP Inflow data'!C5325</f>
        <v>0</v>
      </c>
      <c r="G5325" s="16">
        <f t="shared" si="169"/>
        <v>-8.0984385200000002</v>
      </c>
    </row>
    <row r="5326" spans="1:7">
      <c r="A5326">
        <v>987.23</v>
      </c>
      <c r="B5326" s="19">
        <f>'[2]NP Inflow data'!F5326</f>
        <v>75.891913526406199</v>
      </c>
      <c r="C5326" s="13">
        <f t="shared" si="170"/>
        <v>75.891913526406199</v>
      </c>
      <c r="F5326" s="16">
        <f>'[2]NP Inflow data'!C5326</f>
        <v>0</v>
      </c>
      <c r="G5326" s="16">
        <f t="shared" si="169"/>
        <v>-8.0984385200000002</v>
      </c>
    </row>
    <row r="5327" spans="1:7">
      <c r="A5327">
        <v>987.24</v>
      </c>
      <c r="B5327" s="19">
        <f>'[2]NP Inflow data'!F5327</f>
        <v>75.953473598424495</v>
      </c>
      <c r="C5327" s="13">
        <f t="shared" si="170"/>
        <v>75.953473598424495</v>
      </c>
      <c r="F5327" s="16">
        <f>'[2]NP Inflow data'!C5327</f>
        <v>0</v>
      </c>
      <c r="G5327" s="16">
        <f t="shared" si="169"/>
        <v>-8.0984385200000002</v>
      </c>
    </row>
    <row r="5328" spans="1:7">
      <c r="A5328">
        <v>987.25</v>
      </c>
      <c r="B5328" s="19">
        <f>'[2]NP Inflow data'!F5328</f>
        <v>76.015198427195998</v>
      </c>
      <c r="C5328" s="13">
        <f t="shared" si="170"/>
        <v>76.015198427195998</v>
      </c>
      <c r="F5328" s="16">
        <f>'[2]NP Inflow data'!C5328</f>
        <v>0</v>
      </c>
      <c r="G5328" s="16">
        <f t="shared" si="169"/>
        <v>-8.0984385200000002</v>
      </c>
    </row>
    <row r="5329" spans="1:7">
      <c r="A5329">
        <v>987.26</v>
      </c>
      <c r="B5329" s="19">
        <f>'[2]NP Inflow data'!F5329</f>
        <v>76.077082806270496</v>
      </c>
      <c r="C5329" s="13">
        <f t="shared" si="170"/>
        <v>76.077082806270496</v>
      </c>
      <c r="F5329" s="16">
        <f>'[2]NP Inflow data'!C5329</f>
        <v>0</v>
      </c>
      <c r="G5329" s="16">
        <f t="shared" si="169"/>
        <v>-8.0984385200000002</v>
      </c>
    </row>
    <row r="5330" spans="1:7">
      <c r="A5330">
        <v>987.27</v>
      </c>
      <c r="B5330" s="19">
        <f>'[2]NP Inflow data'!F5330</f>
        <v>76.139121529197297</v>
      </c>
      <c r="C5330" s="13">
        <f t="shared" si="170"/>
        <v>76.139121529197297</v>
      </c>
      <c r="F5330" s="16">
        <f>'[2]NP Inflow data'!C5330</f>
        <v>0</v>
      </c>
      <c r="G5330" s="16">
        <f t="shared" si="169"/>
        <v>-8.0984385200000002</v>
      </c>
    </row>
    <row r="5331" spans="1:7">
      <c r="A5331">
        <v>987.28</v>
      </c>
      <c r="B5331" s="19">
        <f>'[2]NP Inflow data'!F5331</f>
        <v>76.201309389526102</v>
      </c>
      <c r="C5331" s="13">
        <f t="shared" si="170"/>
        <v>76.201309389526102</v>
      </c>
      <c r="F5331" s="16">
        <f>'[2]NP Inflow data'!C5331</f>
        <v>0</v>
      </c>
      <c r="G5331" s="16">
        <f t="shared" si="169"/>
        <v>-8.0984385200000002</v>
      </c>
    </row>
    <row r="5332" spans="1:7">
      <c r="A5332">
        <v>987.29</v>
      </c>
      <c r="B5332" s="19">
        <f>'[2]NP Inflow data'!F5332</f>
        <v>76.263641180806303</v>
      </c>
      <c r="C5332" s="13">
        <f t="shared" si="170"/>
        <v>76.263641180806303</v>
      </c>
      <c r="F5332" s="16">
        <f>'[2]NP Inflow data'!C5332</f>
        <v>0</v>
      </c>
      <c r="G5332" s="16">
        <f t="shared" si="169"/>
        <v>-8.0984385200000002</v>
      </c>
    </row>
    <row r="5333" spans="1:7">
      <c r="A5333">
        <v>987.3</v>
      </c>
      <c r="B5333" s="19">
        <f>'[2]NP Inflow data'!F5333</f>
        <v>76.326111696587503</v>
      </c>
      <c r="C5333" s="13">
        <f t="shared" si="170"/>
        <v>76.326111696587503</v>
      </c>
      <c r="F5333" s="16">
        <f>'[2]NP Inflow data'!C5333</f>
        <v>0</v>
      </c>
      <c r="G5333" s="16">
        <f t="shared" si="169"/>
        <v>-8.0984385200000002</v>
      </c>
    </row>
    <row r="5334" spans="1:7">
      <c r="A5334">
        <v>987.31</v>
      </c>
      <c r="B5334" s="19">
        <f>'[2]NP Inflow data'!F5334</f>
        <v>76.388715730419307</v>
      </c>
      <c r="C5334" s="13">
        <f t="shared" si="170"/>
        <v>76.388715730419307</v>
      </c>
      <c r="F5334" s="16">
        <f>'[2]NP Inflow data'!C5334</f>
        <v>0</v>
      </c>
      <c r="G5334" s="16">
        <f t="shared" si="169"/>
        <v>-8.0984385200000002</v>
      </c>
    </row>
    <row r="5335" spans="1:7">
      <c r="A5335">
        <v>987.32</v>
      </c>
      <c r="B5335" s="19">
        <f>'[2]NP Inflow data'!F5335</f>
        <v>76.4514480758518</v>
      </c>
      <c r="C5335" s="13">
        <f t="shared" si="170"/>
        <v>76.4514480758518</v>
      </c>
      <c r="F5335" s="16">
        <f>'[2]NP Inflow data'!C5335</f>
        <v>0</v>
      </c>
      <c r="G5335" s="16">
        <f t="shared" si="169"/>
        <v>-8.0984385200000002</v>
      </c>
    </row>
    <row r="5336" spans="1:7">
      <c r="A5336">
        <v>987.33</v>
      </c>
      <c r="B5336" s="19">
        <f>'[2]NP Inflow data'!F5336</f>
        <v>76.514303526433096</v>
      </c>
      <c r="C5336" s="13">
        <f t="shared" si="170"/>
        <v>76.514303526433096</v>
      </c>
      <c r="F5336" s="16">
        <f>'[2]NP Inflow data'!C5336</f>
        <v>0</v>
      </c>
      <c r="G5336" s="16">
        <f t="shared" si="169"/>
        <v>-8.0984385200000002</v>
      </c>
    </row>
    <row r="5337" spans="1:7">
      <c r="A5337">
        <v>987.34</v>
      </c>
      <c r="B5337" s="19">
        <f>'[2]NP Inflow data'!F5337</f>
        <v>76.577276875713494</v>
      </c>
      <c r="C5337" s="13">
        <f t="shared" si="170"/>
        <v>76.577276875713494</v>
      </c>
      <c r="F5337" s="16">
        <f>'[2]NP Inflow data'!C5337</f>
        <v>0</v>
      </c>
      <c r="G5337" s="16">
        <f t="shared" si="169"/>
        <v>-8.0984385200000002</v>
      </c>
    </row>
    <row r="5338" spans="1:7">
      <c r="A5338">
        <v>987.35</v>
      </c>
      <c r="B5338" s="19">
        <f>'[2]NP Inflow data'!F5338</f>
        <v>76.640362917242598</v>
      </c>
      <c r="C5338" s="13">
        <f t="shared" si="170"/>
        <v>76.640362917242598</v>
      </c>
      <c r="F5338" s="16">
        <f>'[2]NP Inflow data'!C5338</f>
        <v>0</v>
      </c>
      <c r="G5338" s="16">
        <f t="shared" si="169"/>
        <v>-8.0984385200000002</v>
      </c>
    </row>
    <row r="5339" spans="1:7">
      <c r="A5339">
        <v>987.36</v>
      </c>
      <c r="B5339" s="19">
        <f>'[2]NP Inflow data'!F5339</f>
        <v>76.703556444569799</v>
      </c>
      <c r="C5339" s="13">
        <f t="shared" si="170"/>
        <v>76.703556444569799</v>
      </c>
      <c r="F5339" s="16">
        <f>'[2]NP Inflow data'!C5339</f>
        <v>0</v>
      </c>
      <c r="G5339" s="16">
        <f t="shared" si="169"/>
        <v>-8.0984385200000002</v>
      </c>
    </row>
    <row r="5340" spans="1:7">
      <c r="A5340">
        <v>987.37</v>
      </c>
      <c r="B5340" s="19">
        <f>'[2]NP Inflow data'!F5340</f>
        <v>76.7668522512446</v>
      </c>
      <c r="C5340" s="13">
        <f t="shared" si="170"/>
        <v>76.7668522512446</v>
      </c>
      <c r="F5340" s="16">
        <f>'[2]NP Inflow data'!C5340</f>
        <v>0</v>
      </c>
      <c r="G5340" s="16">
        <f t="shared" si="169"/>
        <v>-8.0984385200000002</v>
      </c>
    </row>
    <row r="5341" spans="1:7">
      <c r="A5341">
        <v>987.38</v>
      </c>
      <c r="B5341" s="19">
        <f>'[2]NP Inflow data'!F5341</f>
        <v>76.830245130816706</v>
      </c>
      <c r="C5341" s="13">
        <f t="shared" si="170"/>
        <v>76.830245130816706</v>
      </c>
      <c r="F5341" s="16">
        <f>'[2]NP Inflow data'!C5341</f>
        <v>0</v>
      </c>
      <c r="G5341" s="16">
        <f t="shared" si="169"/>
        <v>-8.0984385200000002</v>
      </c>
    </row>
    <row r="5342" spans="1:7">
      <c r="A5342">
        <v>987.39</v>
      </c>
      <c r="B5342" s="19">
        <f>'[2]NP Inflow data'!F5342</f>
        <v>76.893729876835494</v>
      </c>
      <c r="C5342" s="13">
        <f t="shared" si="170"/>
        <v>76.893729876835494</v>
      </c>
      <c r="F5342" s="16">
        <f>'[2]NP Inflow data'!C5342</f>
        <v>0</v>
      </c>
      <c r="G5342" s="16">
        <f t="shared" ref="G5342:G5405" si="171">F5342-$F$3103</f>
        <v>-8.0984385200000002</v>
      </c>
    </row>
    <row r="5343" spans="1:7">
      <c r="A5343">
        <v>987.4</v>
      </c>
      <c r="B5343" s="19">
        <f>'[2]NP Inflow data'!F5343</f>
        <v>76.957301282850594</v>
      </c>
      <c r="C5343" s="13">
        <f t="shared" si="170"/>
        <v>76.957301282850594</v>
      </c>
      <c r="F5343" s="16">
        <f>'[2]NP Inflow data'!C5343</f>
        <v>0</v>
      </c>
      <c r="G5343" s="16">
        <f t="shared" si="171"/>
        <v>-8.0984385200000002</v>
      </c>
    </row>
    <row r="5344" spans="1:7">
      <c r="A5344">
        <v>987.41</v>
      </c>
      <c r="B5344" s="19">
        <f>'[2]NP Inflow data'!F5344</f>
        <v>77.020954142411398</v>
      </c>
      <c r="C5344" s="13">
        <f t="shared" si="170"/>
        <v>77.020954142411398</v>
      </c>
      <c r="F5344" s="16">
        <f>'[2]NP Inflow data'!C5344</f>
        <v>0</v>
      </c>
      <c r="G5344" s="16">
        <f t="shared" si="171"/>
        <v>-8.0984385200000002</v>
      </c>
    </row>
    <row r="5345" spans="1:7">
      <c r="A5345">
        <v>987.42</v>
      </c>
      <c r="B5345" s="19">
        <f>'[2]NP Inflow data'!F5345</f>
        <v>77.084683249067496</v>
      </c>
      <c r="C5345" s="13">
        <f t="shared" si="170"/>
        <v>77.084683249067496</v>
      </c>
      <c r="F5345" s="16">
        <f>'[2]NP Inflow data'!C5345</f>
        <v>0</v>
      </c>
      <c r="G5345" s="16">
        <f t="shared" si="171"/>
        <v>-8.0984385200000002</v>
      </c>
    </row>
    <row r="5346" spans="1:7">
      <c r="A5346">
        <v>987.43</v>
      </c>
      <c r="B5346" s="19">
        <f>'[2]NP Inflow data'!F5346</f>
        <v>77.148483396368505</v>
      </c>
      <c r="C5346" s="13">
        <f t="shared" si="170"/>
        <v>77.148483396368505</v>
      </c>
      <c r="F5346" s="16">
        <f>'[2]NP Inflow data'!C5346</f>
        <v>0</v>
      </c>
      <c r="G5346" s="16">
        <f t="shared" si="171"/>
        <v>-8.0984385200000002</v>
      </c>
    </row>
    <row r="5347" spans="1:7">
      <c r="A5347">
        <v>987.44</v>
      </c>
      <c r="B5347" s="19">
        <f>'[2]NP Inflow data'!F5347</f>
        <v>77.212349377864598</v>
      </c>
      <c r="C5347" s="13">
        <f t="shared" si="170"/>
        <v>77.212349377864598</v>
      </c>
      <c r="F5347" s="16">
        <f>'[2]NP Inflow data'!C5347</f>
        <v>0</v>
      </c>
      <c r="G5347" s="16">
        <f t="shared" si="171"/>
        <v>-8.0984385200000002</v>
      </c>
    </row>
    <row r="5348" spans="1:7">
      <c r="A5348">
        <v>987.45</v>
      </c>
      <c r="B5348" s="19">
        <f>'[2]NP Inflow data'!F5348</f>
        <v>77.276275987103801</v>
      </c>
      <c r="C5348" s="13">
        <f t="shared" si="170"/>
        <v>77.276275987103801</v>
      </c>
      <c r="F5348" s="16">
        <f>'[2]NP Inflow data'!C5348</f>
        <v>0</v>
      </c>
      <c r="G5348" s="16">
        <f t="shared" si="171"/>
        <v>-8.0984385200000002</v>
      </c>
    </row>
    <row r="5349" spans="1:7">
      <c r="A5349">
        <v>987.46</v>
      </c>
      <c r="B5349" s="19">
        <f>'[2]NP Inflow data'!F5349</f>
        <v>77.340258017636401</v>
      </c>
      <c r="C5349" s="13">
        <f t="shared" si="170"/>
        <v>77.340258017636401</v>
      </c>
      <c r="F5349" s="16">
        <f>'[2]NP Inflow data'!C5349</f>
        <v>0</v>
      </c>
      <c r="G5349" s="16">
        <f t="shared" si="171"/>
        <v>-8.0984385200000002</v>
      </c>
    </row>
    <row r="5350" spans="1:7">
      <c r="A5350">
        <v>987.47</v>
      </c>
      <c r="B5350" s="19">
        <f>'[2]NP Inflow data'!F5350</f>
        <v>77.404290263012001</v>
      </c>
      <c r="C5350" s="13">
        <f t="shared" si="170"/>
        <v>77.404290263012001</v>
      </c>
      <c r="F5350" s="16">
        <f>'[2]NP Inflow data'!C5350</f>
        <v>0</v>
      </c>
      <c r="G5350" s="16">
        <f t="shared" si="171"/>
        <v>-8.0984385200000002</v>
      </c>
    </row>
    <row r="5351" spans="1:7">
      <c r="A5351">
        <v>987.48</v>
      </c>
      <c r="B5351" s="19">
        <f>'[2]NP Inflow data'!F5351</f>
        <v>77.468367516780006</v>
      </c>
      <c r="C5351" s="13">
        <f t="shared" si="170"/>
        <v>77.468367516780006</v>
      </c>
      <c r="F5351" s="16">
        <f>'[2]NP Inflow data'!C5351</f>
        <v>0</v>
      </c>
      <c r="G5351" s="16">
        <f t="shared" si="171"/>
        <v>-8.0984385200000002</v>
      </c>
    </row>
    <row r="5352" spans="1:7">
      <c r="A5352">
        <v>987.49</v>
      </c>
      <c r="B5352" s="19">
        <f>'[2]NP Inflow data'!F5352</f>
        <v>77.532484572490006</v>
      </c>
      <c r="C5352" s="13">
        <f t="shared" si="170"/>
        <v>77.532484572490006</v>
      </c>
      <c r="F5352" s="16">
        <f>'[2]NP Inflow data'!C5352</f>
        <v>0</v>
      </c>
      <c r="G5352" s="16">
        <f t="shared" si="171"/>
        <v>-8.0984385200000002</v>
      </c>
    </row>
    <row r="5353" spans="1:7">
      <c r="A5353">
        <v>987.5</v>
      </c>
      <c r="B5353" s="19">
        <f>'[2]NP Inflow data'!F5353</f>
        <v>77.596636223691604</v>
      </c>
      <c r="C5353" s="13">
        <f t="shared" si="170"/>
        <v>77.596636223691604</v>
      </c>
      <c r="F5353" s="16">
        <f>'[2]NP Inflow data'!C5353</f>
        <v>0</v>
      </c>
      <c r="G5353" s="16">
        <f t="shared" si="171"/>
        <v>-8.0984385200000002</v>
      </c>
    </row>
    <row r="5354" spans="1:7">
      <c r="A5354">
        <v>987.51</v>
      </c>
      <c r="B5354" s="19">
        <f>'[2]NP Inflow data'!F5354</f>
        <v>77.660817263934206</v>
      </c>
      <c r="C5354" s="13">
        <f t="shared" si="170"/>
        <v>77.660817263934206</v>
      </c>
      <c r="F5354" s="16">
        <f>'[2]NP Inflow data'!C5354</f>
        <v>0</v>
      </c>
      <c r="G5354" s="16">
        <f t="shared" si="171"/>
        <v>-8.0984385200000002</v>
      </c>
    </row>
    <row r="5355" spans="1:7">
      <c r="A5355">
        <v>987.52</v>
      </c>
      <c r="B5355" s="19">
        <f>'[2]NP Inflow data'!F5355</f>
        <v>77.725022486767301</v>
      </c>
      <c r="C5355" s="13">
        <f t="shared" si="170"/>
        <v>77.725022486767301</v>
      </c>
      <c r="F5355" s="16">
        <f>'[2]NP Inflow data'!C5355</f>
        <v>0</v>
      </c>
      <c r="G5355" s="16">
        <f t="shared" si="171"/>
        <v>-8.0984385200000002</v>
      </c>
    </row>
    <row r="5356" spans="1:7">
      <c r="A5356">
        <v>987.53</v>
      </c>
      <c r="B5356" s="19">
        <f>'[2]NP Inflow data'!F5356</f>
        <v>77.789246685740594</v>
      </c>
      <c r="C5356" s="13">
        <f t="shared" si="170"/>
        <v>77.789246685740594</v>
      </c>
      <c r="F5356" s="16">
        <f>'[2]NP Inflow data'!C5356</f>
        <v>0</v>
      </c>
      <c r="G5356" s="16">
        <f t="shared" si="171"/>
        <v>-8.0984385200000002</v>
      </c>
    </row>
    <row r="5357" spans="1:7">
      <c r="A5357">
        <v>987.54</v>
      </c>
      <c r="B5357" s="19">
        <f>'[2]NP Inflow data'!F5357</f>
        <v>77.853484654403502</v>
      </c>
      <c r="C5357" s="13">
        <f t="shared" si="170"/>
        <v>77.853484654403502</v>
      </c>
      <c r="F5357" s="16">
        <f>'[2]NP Inflow data'!C5357</f>
        <v>0</v>
      </c>
      <c r="G5357" s="16">
        <f t="shared" si="171"/>
        <v>-8.0984385200000002</v>
      </c>
    </row>
    <row r="5358" spans="1:7">
      <c r="A5358">
        <v>987.55</v>
      </c>
      <c r="B5358" s="19">
        <f>'[2]NP Inflow data'!F5358</f>
        <v>77.917731186305502</v>
      </c>
      <c r="C5358" s="13">
        <f t="shared" si="170"/>
        <v>77.917731186305502</v>
      </c>
      <c r="F5358" s="16">
        <f>'[2]NP Inflow data'!C5358</f>
        <v>0</v>
      </c>
      <c r="G5358" s="16">
        <f t="shared" si="171"/>
        <v>-8.0984385200000002</v>
      </c>
    </row>
    <row r="5359" spans="1:7">
      <c r="A5359">
        <v>987.56</v>
      </c>
      <c r="B5359" s="19">
        <f>'[2]NP Inflow data'!F5359</f>
        <v>77.981981074996298</v>
      </c>
      <c r="C5359" s="13">
        <f t="shared" si="170"/>
        <v>77.981981074996298</v>
      </c>
      <c r="F5359" s="16">
        <f>'[2]NP Inflow data'!C5359</f>
        <v>0</v>
      </c>
      <c r="G5359" s="16">
        <f t="shared" si="171"/>
        <v>-8.0984385200000002</v>
      </c>
    </row>
    <row r="5360" spans="1:7">
      <c r="A5360">
        <v>987.57</v>
      </c>
      <c r="B5360" s="19">
        <f>'[2]NP Inflow data'!F5360</f>
        <v>78.046229114025905</v>
      </c>
      <c r="C5360" s="13">
        <f t="shared" si="170"/>
        <v>78.046229114025905</v>
      </c>
      <c r="F5360" s="16">
        <f>'[2]NP Inflow data'!C5360</f>
        <v>0</v>
      </c>
      <c r="G5360" s="16">
        <f t="shared" si="171"/>
        <v>-8.0984385200000002</v>
      </c>
    </row>
    <row r="5361" spans="1:7">
      <c r="A5361">
        <v>987.58</v>
      </c>
      <c r="B5361" s="19">
        <f>'[2]NP Inflow data'!F5361</f>
        <v>78.110470096942606</v>
      </c>
      <c r="C5361" s="13">
        <f t="shared" si="170"/>
        <v>78.110470096942606</v>
      </c>
      <c r="F5361" s="16">
        <f>'[2]NP Inflow data'!C5361</f>
        <v>0</v>
      </c>
      <c r="G5361" s="16">
        <f t="shared" si="171"/>
        <v>-8.0984385200000002</v>
      </c>
    </row>
    <row r="5362" spans="1:7">
      <c r="A5362">
        <v>987.59</v>
      </c>
      <c r="B5362" s="19">
        <f>'[2]NP Inflow data'!F5362</f>
        <v>78.174698817296502</v>
      </c>
      <c r="C5362" s="13">
        <f t="shared" si="170"/>
        <v>78.174698817296502</v>
      </c>
      <c r="F5362" s="16">
        <f>'[2]NP Inflow data'!C5362</f>
        <v>0</v>
      </c>
      <c r="G5362" s="16">
        <f t="shared" si="171"/>
        <v>-8.0984385200000002</v>
      </c>
    </row>
    <row r="5363" spans="1:7">
      <c r="A5363">
        <v>987.6</v>
      </c>
      <c r="B5363" s="19">
        <f>'[2]NP Inflow data'!F5363</f>
        <v>78.238910068637296</v>
      </c>
      <c r="C5363" s="13">
        <f t="shared" si="170"/>
        <v>78.238910068637296</v>
      </c>
      <c r="F5363" s="16">
        <f>'[2]NP Inflow data'!C5363</f>
        <v>0</v>
      </c>
      <c r="G5363" s="16">
        <f t="shared" si="171"/>
        <v>-8.0984385200000002</v>
      </c>
    </row>
    <row r="5364" spans="1:7">
      <c r="A5364">
        <v>987.61</v>
      </c>
      <c r="B5364" s="19">
        <f>'[2]NP Inflow data'!F5364</f>
        <v>78.303098644514293</v>
      </c>
      <c r="C5364" s="13">
        <f t="shared" si="170"/>
        <v>78.303098644514293</v>
      </c>
      <c r="F5364" s="16">
        <f>'[2]NP Inflow data'!C5364</f>
        <v>0</v>
      </c>
      <c r="G5364" s="16">
        <f t="shared" si="171"/>
        <v>-8.0984385200000002</v>
      </c>
    </row>
    <row r="5365" spans="1:7">
      <c r="A5365">
        <v>987.62</v>
      </c>
      <c r="B5365" s="19">
        <f>'[2]NP Inflow data'!F5365</f>
        <v>78.367259338477197</v>
      </c>
      <c r="C5365" s="13">
        <f t="shared" si="170"/>
        <v>78.367259338477197</v>
      </c>
      <c r="F5365" s="16">
        <f>'[2]NP Inflow data'!C5365</f>
        <v>0</v>
      </c>
      <c r="G5365" s="16">
        <f t="shared" si="171"/>
        <v>-8.0984385200000002</v>
      </c>
    </row>
    <row r="5366" spans="1:7">
      <c r="A5366">
        <v>987.63</v>
      </c>
      <c r="B5366" s="19">
        <f>'[2]NP Inflow data'!F5366</f>
        <v>78.431386944075399</v>
      </c>
      <c r="C5366" s="13">
        <f t="shared" si="170"/>
        <v>78.431386944075399</v>
      </c>
      <c r="F5366" s="16">
        <f>'[2]NP Inflow data'!C5366</f>
        <v>0</v>
      </c>
      <c r="G5366" s="16">
        <f t="shared" si="171"/>
        <v>-8.0984385200000002</v>
      </c>
    </row>
    <row r="5367" spans="1:7">
      <c r="A5367">
        <v>987.64</v>
      </c>
      <c r="B5367" s="19">
        <f>'[2]NP Inflow data'!F5367</f>
        <v>78.495476254858502</v>
      </c>
      <c r="C5367" s="13">
        <f t="shared" si="170"/>
        <v>78.495476254858502</v>
      </c>
      <c r="F5367" s="16">
        <f>'[2]NP Inflow data'!C5367</f>
        <v>0</v>
      </c>
      <c r="G5367" s="16">
        <f t="shared" si="171"/>
        <v>-8.0984385200000002</v>
      </c>
    </row>
    <row r="5368" spans="1:7">
      <c r="A5368">
        <v>987.65</v>
      </c>
      <c r="B5368" s="19">
        <f>'[2]NP Inflow data'!F5368</f>
        <v>78.559522064376097</v>
      </c>
      <c r="C5368" s="13">
        <f t="shared" si="170"/>
        <v>78.559522064376097</v>
      </c>
      <c r="F5368" s="16">
        <f>'[2]NP Inflow data'!C5368</f>
        <v>0</v>
      </c>
      <c r="G5368" s="16">
        <f t="shared" si="171"/>
        <v>-8.0984385200000002</v>
      </c>
    </row>
    <row r="5369" spans="1:7">
      <c r="A5369">
        <v>987.66</v>
      </c>
      <c r="B5369" s="19">
        <f>'[2]NP Inflow data'!F5369</f>
        <v>78.623519166177601</v>
      </c>
      <c r="C5369" s="13">
        <f t="shared" si="170"/>
        <v>78.623519166177601</v>
      </c>
      <c r="F5369" s="16">
        <f>'[2]NP Inflow data'!C5369</f>
        <v>0</v>
      </c>
      <c r="G5369" s="16">
        <f t="shared" si="171"/>
        <v>-8.0984385200000002</v>
      </c>
    </row>
    <row r="5370" spans="1:7">
      <c r="A5370">
        <v>987.67</v>
      </c>
      <c r="B5370" s="19">
        <f>'[2]NP Inflow data'!F5370</f>
        <v>78.687462353812506</v>
      </c>
      <c r="C5370" s="13">
        <f t="shared" si="170"/>
        <v>78.687462353812506</v>
      </c>
      <c r="F5370" s="16">
        <f>'[2]NP Inflow data'!C5370</f>
        <v>0</v>
      </c>
      <c r="G5370" s="16">
        <f t="shared" si="171"/>
        <v>-8.0984385200000002</v>
      </c>
    </row>
    <row r="5371" spans="1:7">
      <c r="A5371">
        <v>987.68</v>
      </c>
      <c r="B5371" s="19">
        <f>'[2]NP Inflow data'!F5371</f>
        <v>78.751346420830501</v>
      </c>
      <c r="C5371" s="13">
        <f t="shared" si="170"/>
        <v>78.751346420830501</v>
      </c>
      <c r="F5371" s="16">
        <f>'[2]NP Inflow data'!C5371</f>
        <v>0</v>
      </c>
      <c r="G5371" s="16">
        <f t="shared" si="171"/>
        <v>-8.0984385200000002</v>
      </c>
    </row>
    <row r="5372" spans="1:7">
      <c r="A5372">
        <v>987.69</v>
      </c>
      <c r="B5372" s="19">
        <f>'[2]NP Inflow data'!F5372</f>
        <v>78.8151661607818</v>
      </c>
      <c r="C5372" s="13">
        <f t="shared" si="170"/>
        <v>78.8151661607818</v>
      </c>
      <c r="F5372" s="16">
        <f>'[2]NP Inflow data'!C5372</f>
        <v>0</v>
      </c>
      <c r="G5372" s="16">
        <f t="shared" si="171"/>
        <v>-8.0984385200000002</v>
      </c>
    </row>
    <row r="5373" spans="1:7">
      <c r="A5373">
        <v>987.7</v>
      </c>
      <c r="B5373" s="19">
        <f>'[2]NP Inflow data'!F5373</f>
        <v>78.878916367214302</v>
      </c>
      <c r="C5373" s="13">
        <f t="shared" si="170"/>
        <v>78.878916367214302</v>
      </c>
      <c r="F5373" s="16">
        <f>'[2]NP Inflow data'!C5373</f>
        <v>0</v>
      </c>
      <c r="G5373" s="16">
        <f t="shared" si="171"/>
        <v>-8.0984385200000002</v>
      </c>
    </row>
    <row r="5374" spans="1:7">
      <c r="A5374">
        <v>987.71</v>
      </c>
      <c r="B5374" s="19">
        <f>'[2]NP Inflow data'!F5374</f>
        <v>78.942591833678406</v>
      </c>
      <c r="C5374" s="13">
        <f t="shared" si="170"/>
        <v>78.942591833678406</v>
      </c>
      <c r="F5374" s="16">
        <f>'[2]NP Inflow data'!C5374</f>
        <v>0</v>
      </c>
      <c r="G5374" s="16">
        <f t="shared" si="171"/>
        <v>-8.0984385200000002</v>
      </c>
    </row>
    <row r="5375" spans="1:7">
      <c r="A5375">
        <v>987.72</v>
      </c>
      <c r="B5375" s="19">
        <f>'[2]NP Inflow data'!F5375</f>
        <v>79.006187353723703</v>
      </c>
      <c r="C5375" s="13">
        <f t="shared" si="170"/>
        <v>79.006187353723703</v>
      </c>
      <c r="F5375" s="16">
        <f>'[2]NP Inflow data'!C5375</f>
        <v>0</v>
      </c>
      <c r="G5375" s="16">
        <f t="shared" si="171"/>
        <v>-8.0984385200000002</v>
      </c>
    </row>
    <row r="5376" spans="1:7">
      <c r="A5376">
        <v>987.73</v>
      </c>
      <c r="B5376" s="19">
        <f>'[2]NP Inflow data'!F5376</f>
        <v>79.069697720899597</v>
      </c>
      <c r="C5376" s="13">
        <f t="shared" si="170"/>
        <v>79.069697720899597</v>
      </c>
      <c r="F5376" s="16">
        <f>'[2]NP Inflow data'!C5376</f>
        <v>0</v>
      </c>
      <c r="G5376" s="16">
        <f t="shared" si="171"/>
        <v>-8.0984385200000002</v>
      </c>
    </row>
    <row r="5377" spans="1:7">
      <c r="A5377">
        <v>987.74</v>
      </c>
      <c r="B5377" s="19">
        <f>'[2]NP Inflow data'!F5377</f>
        <v>79.133117728755593</v>
      </c>
      <c r="C5377" s="13">
        <f t="shared" si="170"/>
        <v>79.133117728755593</v>
      </c>
      <c r="F5377" s="16">
        <f>'[2]NP Inflow data'!C5377</f>
        <v>0</v>
      </c>
      <c r="G5377" s="16">
        <f t="shared" si="171"/>
        <v>-8.0984385200000002</v>
      </c>
    </row>
    <row r="5378" spans="1:7">
      <c r="A5378">
        <v>987.75</v>
      </c>
      <c r="B5378" s="19">
        <f>'[2]NP Inflow data'!F5378</f>
        <v>79.196442170841294</v>
      </c>
      <c r="C5378" s="13">
        <f t="shared" si="170"/>
        <v>79.196442170841294</v>
      </c>
      <c r="F5378" s="16">
        <f>'[2]NP Inflow data'!C5378</f>
        <v>0</v>
      </c>
      <c r="G5378" s="16">
        <f t="shared" si="171"/>
        <v>-8.0984385200000002</v>
      </c>
    </row>
    <row r="5379" spans="1:7">
      <c r="A5379">
        <v>987.76</v>
      </c>
      <c r="B5379" s="19">
        <f>'[2]NP Inflow data'!F5379</f>
        <v>79.259665840706305</v>
      </c>
      <c r="C5379" s="13">
        <f t="shared" si="170"/>
        <v>79.259665840706305</v>
      </c>
      <c r="F5379" s="16">
        <f>'[2]NP Inflow data'!C5379</f>
        <v>0</v>
      </c>
      <c r="G5379" s="16">
        <f t="shared" si="171"/>
        <v>-8.0984385200000002</v>
      </c>
    </row>
    <row r="5380" spans="1:7">
      <c r="A5380">
        <v>987.77</v>
      </c>
      <c r="B5380" s="19">
        <f>'[2]NP Inflow data'!F5380</f>
        <v>79.322783531900001</v>
      </c>
      <c r="C5380" s="13">
        <f t="shared" si="170"/>
        <v>79.322783531900001</v>
      </c>
      <c r="F5380" s="16">
        <f>'[2]NP Inflow data'!C5380</f>
        <v>0</v>
      </c>
      <c r="G5380" s="16">
        <f t="shared" si="171"/>
        <v>-8.0984385200000002</v>
      </c>
    </row>
    <row r="5381" spans="1:7">
      <c r="A5381">
        <v>987.78</v>
      </c>
      <c r="B5381" s="19">
        <f>'[2]NP Inflow data'!F5381</f>
        <v>79.385790037971901</v>
      </c>
      <c r="C5381" s="13">
        <f t="shared" si="170"/>
        <v>79.385790037971901</v>
      </c>
      <c r="F5381" s="16">
        <f>'[2]NP Inflow data'!C5381</f>
        <v>0</v>
      </c>
      <c r="G5381" s="16">
        <f t="shared" si="171"/>
        <v>-8.0984385200000002</v>
      </c>
    </row>
    <row r="5382" spans="1:7">
      <c r="A5382">
        <v>987.79</v>
      </c>
      <c r="B5382" s="19">
        <f>'[2]NP Inflow data'!F5382</f>
        <v>79.448680152471695</v>
      </c>
      <c r="C5382" s="13">
        <f t="shared" ref="C5382:C5445" si="172">B5382-$B$24</f>
        <v>79.448680152471695</v>
      </c>
      <c r="F5382" s="16">
        <f>'[2]NP Inflow data'!C5382</f>
        <v>0</v>
      </c>
      <c r="G5382" s="16">
        <f t="shared" si="171"/>
        <v>-8.0984385200000002</v>
      </c>
    </row>
    <row r="5383" spans="1:7">
      <c r="A5383">
        <v>987.8</v>
      </c>
      <c r="B5383" s="19">
        <f>'[2]NP Inflow data'!F5383</f>
        <v>79.511448668948702</v>
      </c>
      <c r="C5383" s="13">
        <f t="shared" si="172"/>
        <v>79.511448668948702</v>
      </c>
      <c r="F5383" s="16">
        <f>'[2]NP Inflow data'!C5383</f>
        <v>0</v>
      </c>
      <c r="G5383" s="16">
        <f t="shared" si="171"/>
        <v>-8.0984385200000002</v>
      </c>
    </row>
    <row r="5384" spans="1:7">
      <c r="A5384">
        <v>987.81</v>
      </c>
      <c r="B5384" s="19">
        <f>'[2]NP Inflow data'!F5384</f>
        <v>79.574090380952597</v>
      </c>
      <c r="C5384" s="13">
        <f t="shared" si="172"/>
        <v>79.574090380952597</v>
      </c>
      <c r="F5384" s="16">
        <f>'[2]NP Inflow data'!C5384</f>
        <v>0</v>
      </c>
      <c r="G5384" s="16">
        <f t="shared" si="171"/>
        <v>-8.0984385200000002</v>
      </c>
    </row>
    <row r="5385" spans="1:7">
      <c r="A5385">
        <v>987.82</v>
      </c>
      <c r="B5385" s="19">
        <f>'[2]NP Inflow data'!F5385</f>
        <v>79.636600082033596</v>
      </c>
      <c r="C5385" s="13">
        <f t="shared" si="172"/>
        <v>79.636600082033596</v>
      </c>
      <c r="F5385" s="16">
        <f>'[2]NP Inflow data'!C5385</f>
        <v>0</v>
      </c>
      <c r="G5385" s="16">
        <f t="shared" si="171"/>
        <v>-8.0984385200000002</v>
      </c>
    </row>
    <row r="5386" spans="1:7">
      <c r="A5386">
        <v>987.83</v>
      </c>
      <c r="B5386" s="19">
        <f>'[2]NP Inflow data'!F5386</f>
        <v>79.698972565739794</v>
      </c>
      <c r="C5386" s="13">
        <f t="shared" si="172"/>
        <v>79.698972565739794</v>
      </c>
      <c r="F5386" s="16">
        <f>'[2]NP Inflow data'!C5386</f>
        <v>0</v>
      </c>
      <c r="G5386" s="16">
        <f t="shared" si="171"/>
        <v>-8.0984385200000002</v>
      </c>
    </row>
    <row r="5387" spans="1:7">
      <c r="A5387">
        <v>987.84</v>
      </c>
      <c r="B5387" s="19">
        <f>'[2]NP Inflow data'!F5387</f>
        <v>79.761202625621493</v>
      </c>
      <c r="C5387" s="13">
        <f t="shared" si="172"/>
        <v>79.761202625621493</v>
      </c>
      <c r="F5387" s="16">
        <f>'[2]NP Inflow data'!C5387</f>
        <v>0</v>
      </c>
      <c r="G5387" s="16">
        <f t="shared" si="171"/>
        <v>-8.0984385200000002</v>
      </c>
    </row>
    <row r="5388" spans="1:7">
      <c r="A5388">
        <v>987.85</v>
      </c>
      <c r="B5388" s="19">
        <f>'[2]NP Inflow data'!F5388</f>
        <v>79.823285055227998</v>
      </c>
      <c r="C5388" s="13">
        <f t="shared" si="172"/>
        <v>79.823285055227998</v>
      </c>
      <c r="F5388" s="16">
        <f>'[2]NP Inflow data'!C5388</f>
        <v>0</v>
      </c>
      <c r="G5388" s="16">
        <f t="shared" si="171"/>
        <v>-8.0984385200000002</v>
      </c>
    </row>
    <row r="5389" spans="1:7">
      <c r="A5389">
        <v>987.86</v>
      </c>
      <c r="B5389" s="19">
        <f>'[2]NP Inflow data'!F5389</f>
        <v>79.885214648109098</v>
      </c>
      <c r="C5389" s="13">
        <f t="shared" si="172"/>
        <v>79.885214648109098</v>
      </c>
      <c r="F5389" s="16">
        <f>'[2]NP Inflow data'!C5389</f>
        <v>0</v>
      </c>
      <c r="G5389" s="16">
        <f t="shared" si="171"/>
        <v>-8.0984385200000002</v>
      </c>
    </row>
    <row r="5390" spans="1:7">
      <c r="A5390">
        <v>987.87</v>
      </c>
      <c r="B5390" s="19">
        <f>'[2]NP Inflow data'!F5390</f>
        <v>79.946986197814098</v>
      </c>
      <c r="C5390" s="13">
        <f t="shared" si="172"/>
        <v>79.946986197814098</v>
      </c>
      <c r="F5390" s="16">
        <f>'[2]NP Inflow data'!C5390</f>
        <v>0</v>
      </c>
      <c r="G5390" s="16">
        <f t="shared" si="171"/>
        <v>-8.0984385200000002</v>
      </c>
    </row>
    <row r="5391" spans="1:7">
      <c r="A5391">
        <v>987.88</v>
      </c>
      <c r="B5391" s="19">
        <f>'[2]NP Inflow data'!F5391</f>
        <v>80.008594497892702</v>
      </c>
      <c r="C5391" s="13">
        <f t="shared" si="172"/>
        <v>80.008594497892702</v>
      </c>
      <c r="F5391" s="16">
        <f>'[2]NP Inflow data'!C5391</f>
        <v>0</v>
      </c>
      <c r="G5391" s="16">
        <f t="shared" si="171"/>
        <v>-8.0984385200000002</v>
      </c>
    </row>
    <row r="5392" spans="1:7">
      <c r="A5392">
        <v>987.89</v>
      </c>
      <c r="B5392" s="19">
        <f>'[2]NP Inflow data'!F5392</f>
        <v>80.070034341894399</v>
      </c>
      <c r="C5392" s="13">
        <f t="shared" si="172"/>
        <v>80.070034341894399</v>
      </c>
      <c r="F5392" s="16">
        <f>'[2]NP Inflow data'!C5392</f>
        <v>0</v>
      </c>
      <c r="G5392" s="16">
        <f t="shared" si="171"/>
        <v>-8.0984385200000002</v>
      </c>
    </row>
    <row r="5393" spans="1:7">
      <c r="A5393">
        <v>987.9</v>
      </c>
      <c r="B5393" s="19">
        <f>'[2]NP Inflow data'!F5393</f>
        <v>80.131300523368594</v>
      </c>
      <c r="C5393" s="13">
        <f t="shared" si="172"/>
        <v>80.131300523368594</v>
      </c>
      <c r="F5393" s="16">
        <f>'[2]NP Inflow data'!C5393</f>
        <v>0</v>
      </c>
      <c r="G5393" s="16">
        <f t="shared" si="171"/>
        <v>-8.0984385200000002</v>
      </c>
    </row>
    <row r="5394" spans="1:7">
      <c r="A5394">
        <v>987.91</v>
      </c>
      <c r="B5394" s="19">
        <f>'[2]NP Inflow data'!F5394</f>
        <v>80.192387835865006</v>
      </c>
      <c r="C5394" s="13">
        <f t="shared" si="172"/>
        <v>80.192387835865006</v>
      </c>
      <c r="F5394" s="16">
        <f>'[2]NP Inflow data'!C5394</f>
        <v>0</v>
      </c>
      <c r="G5394" s="16">
        <f t="shared" si="171"/>
        <v>-8.0984385200000002</v>
      </c>
    </row>
    <row r="5395" spans="1:7">
      <c r="A5395">
        <v>987.92</v>
      </c>
      <c r="B5395" s="19">
        <f>'[2]NP Inflow data'!F5395</f>
        <v>80.253291072932996</v>
      </c>
      <c r="C5395" s="13">
        <f t="shared" si="172"/>
        <v>80.253291072932996</v>
      </c>
      <c r="F5395" s="16">
        <f>'[2]NP Inflow data'!C5395</f>
        <v>0</v>
      </c>
      <c r="G5395" s="16">
        <f t="shared" si="171"/>
        <v>-8.0984385200000002</v>
      </c>
    </row>
    <row r="5396" spans="1:7">
      <c r="A5396">
        <v>987.93</v>
      </c>
      <c r="B5396" s="19">
        <f>'[2]NP Inflow data'!F5396</f>
        <v>80.314005028122196</v>
      </c>
      <c r="C5396" s="13">
        <f t="shared" si="172"/>
        <v>80.314005028122196</v>
      </c>
      <c r="F5396" s="16">
        <f>'[2]NP Inflow data'!C5396</f>
        <v>0</v>
      </c>
      <c r="G5396" s="16">
        <f t="shared" si="171"/>
        <v>-8.0984385200000002</v>
      </c>
    </row>
    <row r="5397" spans="1:7">
      <c r="A5397">
        <v>987.94</v>
      </c>
      <c r="B5397" s="19">
        <f>'[2]NP Inflow data'!F5397</f>
        <v>80.374524494982694</v>
      </c>
      <c r="C5397" s="13">
        <f t="shared" si="172"/>
        <v>80.374524494982694</v>
      </c>
      <c r="F5397" s="16">
        <f>'[2]NP Inflow data'!C5397</f>
        <v>0</v>
      </c>
      <c r="G5397" s="16">
        <f t="shared" si="171"/>
        <v>-8.0984385200000002</v>
      </c>
    </row>
    <row r="5398" spans="1:7">
      <c r="A5398">
        <v>987.95</v>
      </c>
      <c r="B5398" s="19">
        <f>'[2]NP Inflow data'!F5398</f>
        <v>80.4348442670628</v>
      </c>
      <c r="C5398" s="13">
        <f t="shared" si="172"/>
        <v>80.4348442670628</v>
      </c>
      <c r="F5398" s="16">
        <f>'[2]NP Inflow data'!C5398</f>
        <v>0</v>
      </c>
      <c r="G5398" s="16">
        <f t="shared" si="171"/>
        <v>-8.0984385200000002</v>
      </c>
    </row>
    <row r="5399" spans="1:7">
      <c r="A5399">
        <v>987.96</v>
      </c>
      <c r="B5399" s="19">
        <f>'[2]NP Inflow data'!F5399</f>
        <v>80.494959137912602</v>
      </c>
      <c r="C5399" s="13">
        <f t="shared" si="172"/>
        <v>80.494959137912602</v>
      </c>
      <c r="F5399" s="16">
        <f>'[2]NP Inflow data'!C5399</f>
        <v>0</v>
      </c>
      <c r="G5399" s="16">
        <f t="shared" si="171"/>
        <v>-8.0984385200000002</v>
      </c>
    </row>
    <row r="5400" spans="1:7">
      <c r="A5400">
        <v>987.97</v>
      </c>
      <c r="B5400" s="19">
        <f>'[2]NP Inflow data'!F5400</f>
        <v>80.554863901081703</v>
      </c>
      <c r="C5400" s="13">
        <f t="shared" si="172"/>
        <v>80.554863901081703</v>
      </c>
      <c r="F5400" s="16">
        <f>'[2]NP Inflow data'!C5400</f>
        <v>0</v>
      </c>
      <c r="G5400" s="16">
        <f t="shared" si="171"/>
        <v>-8.0984385200000002</v>
      </c>
    </row>
    <row r="5401" spans="1:7">
      <c r="A5401">
        <v>987.98</v>
      </c>
      <c r="B5401" s="19">
        <f>'[2]NP Inflow data'!F5401</f>
        <v>80.614553350119607</v>
      </c>
      <c r="C5401" s="13">
        <f t="shared" si="172"/>
        <v>80.614553350119607</v>
      </c>
      <c r="F5401" s="16">
        <f>'[2]NP Inflow data'!C5401</f>
        <v>0</v>
      </c>
      <c r="G5401" s="16">
        <f t="shared" si="171"/>
        <v>-8.0984385200000002</v>
      </c>
    </row>
    <row r="5402" spans="1:7">
      <c r="A5402">
        <v>987.99</v>
      </c>
      <c r="B5402" s="19">
        <f>'[2]NP Inflow data'!F5402</f>
        <v>80.674022278575904</v>
      </c>
      <c r="C5402" s="13">
        <f t="shared" si="172"/>
        <v>80.674022278575904</v>
      </c>
      <c r="F5402" s="16">
        <f>'[2]NP Inflow data'!C5402</f>
        <v>0</v>
      </c>
      <c r="G5402" s="16">
        <f t="shared" si="171"/>
        <v>-8.0984385200000002</v>
      </c>
    </row>
    <row r="5403" spans="1:7">
      <c r="A5403">
        <v>988</v>
      </c>
      <c r="B5403" s="19">
        <f>'[2]NP Inflow data'!F5403</f>
        <v>80.73326548</v>
      </c>
      <c r="C5403" s="13">
        <f t="shared" si="172"/>
        <v>80.73326548</v>
      </c>
      <c r="F5403" s="16">
        <f>'[2]NP Inflow data'!C5403</f>
        <v>0</v>
      </c>
      <c r="G5403" s="16">
        <f t="shared" si="171"/>
        <v>-8.0984385200000002</v>
      </c>
    </row>
    <row r="5404" spans="1:7">
      <c r="A5404">
        <v>988.01</v>
      </c>
      <c r="B5404" s="19">
        <f>'[2]NP Inflow data'!F5404</f>
        <v>80.792279136553603</v>
      </c>
      <c r="C5404" s="13">
        <f t="shared" si="172"/>
        <v>80.792279136553603</v>
      </c>
      <c r="F5404" s="16">
        <f>'[2]NP Inflow data'!C5404</f>
        <v>0</v>
      </c>
      <c r="G5404" s="16">
        <f t="shared" si="171"/>
        <v>-8.0984385200000002</v>
      </c>
    </row>
    <row r="5405" spans="1:7">
      <c r="A5405">
        <v>988.02</v>
      </c>
      <c r="B5405" s="19">
        <f>'[2]NP Inflow data'!F5405</f>
        <v>80.851064984847199</v>
      </c>
      <c r="C5405" s="13">
        <f t="shared" si="172"/>
        <v>80.851064984847199</v>
      </c>
      <c r="F5405" s="16">
        <f>'[2]NP Inflow data'!C5405</f>
        <v>0</v>
      </c>
      <c r="G5405" s="16">
        <f t="shared" si="171"/>
        <v>-8.0984385200000002</v>
      </c>
    </row>
    <row r="5406" spans="1:7">
      <c r="A5406">
        <v>988.03</v>
      </c>
      <c r="B5406" s="19">
        <f>'[2]NP Inflow data'!F5406</f>
        <v>80.909626150103193</v>
      </c>
      <c r="C5406" s="13">
        <f t="shared" si="172"/>
        <v>80.909626150103193</v>
      </c>
      <c r="F5406" s="16">
        <f>'[2]NP Inflow data'!C5406</f>
        <v>0</v>
      </c>
      <c r="G5406" s="16">
        <f t="shared" ref="G5406:G5469" si="173">F5406-$F$3103</f>
        <v>-8.0984385200000002</v>
      </c>
    </row>
    <row r="5407" spans="1:7">
      <c r="A5407">
        <v>988.04</v>
      </c>
      <c r="B5407" s="19">
        <f>'[2]NP Inflow data'!F5407</f>
        <v>80.967965757544107</v>
      </c>
      <c r="C5407" s="13">
        <f t="shared" si="172"/>
        <v>80.967965757544107</v>
      </c>
      <c r="F5407" s="16">
        <f>'[2]NP Inflow data'!C5407</f>
        <v>0</v>
      </c>
      <c r="G5407" s="16">
        <f t="shared" si="173"/>
        <v>-8.0984385200000002</v>
      </c>
    </row>
    <row r="5408" spans="1:7">
      <c r="A5408">
        <v>988.05</v>
      </c>
      <c r="B5408" s="19">
        <f>'[2]NP Inflow data'!F5408</f>
        <v>81.026086932392502</v>
      </c>
      <c r="C5408" s="13">
        <f t="shared" si="172"/>
        <v>81.026086932392502</v>
      </c>
      <c r="F5408" s="16">
        <f>'[2]NP Inflow data'!C5408</f>
        <v>0</v>
      </c>
      <c r="G5408" s="16">
        <f t="shared" si="173"/>
        <v>-8.0984385200000002</v>
      </c>
    </row>
    <row r="5409" spans="1:7">
      <c r="A5409">
        <v>988.06</v>
      </c>
      <c r="B5409" s="19">
        <f>'[2]NP Inflow data'!F5409</f>
        <v>81.083992799870899</v>
      </c>
      <c r="C5409" s="13">
        <f t="shared" si="172"/>
        <v>81.083992799870899</v>
      </c>
      <c r="F5409" s="16">
        <f>'[2]NP Inflow data'!C5409</f>
        <v>0</v>
      </c>
      <c r="G5409" s="16">
        <f t="shared" si="173"/>
        <v>-8.0984385200000002</v>
      </c>
    </row>
    <row r="5410" spans="1:7">
      <c r="A5410">
        <v>988.07</v>
      </c>
      <c r="B5410" s="19">
        <f>'[2]NP Inflow data'!F5410</f>
        <v>81.141686485202499</v>
      </c>
      <c r="C5410" s="13">
        <f t="shared" si="172"/>
        <v>81.141686485202499</v>
      </c>
      <c r="F5410" s="16">
        <f>'[2]NP Inflow data'!C5410</f>
        <v>0</v>
      </c>
      <c r="G5410" s="16">
        <f t="shared" si="173"/>
        <v>-8.0984385200000002</v>
      </c>
    </row>
    <row r="5411" spans="1:7">
      <c r="A5411">
        <v>988.08</v>
      </c>
      <c r="B5411" s="19">
        <f>'[2]NP Inflow data'!F5411</f>
        <v>81.1991711136085</v>
      </c>
      <c r="C5411" s="13">
        <f t="shared" si="172"/>
        <v>81.1991711136085</v>
      </c>
      <c r="F5411" s="16">
        <f>'[2]NP Inflow data'!C5411</f>
        <v>0</v>
      </c>
      <c r="G5411" s="16">
        <f t="shared" si="173"/>
        <v>-8.0984385200000002</v>
      </c>
    </row>
    <row r="5412" spans="1:7">
      <c r="A5412">
        <v>988.09</v>
      </c>
      <c r="B5412" s="19">
        <f>'[2]NP Inflow data'!F5412</f>
        <v>81.256449810312105</v>
      </c>
      <c r="C5412" s="13">
        <f t="shared" si="172"/>
        <v>81.256449810312105</v>
      </c>
      <c r="F5412" s="16">
        <f>'[2]NP Inflow data'!C5412</f>
        <v>0</v>
      </c>
      <c r="G5412" s="16">
        <f t="shared" si="173"/>
        <v>-8.0984385200000002</v>
      </c>
    </row>
    <row r="5413" spans="1:7">
      <c r="A5413">
        <v>988.1</v>
      </c>
      <c r="B5413" s="19">
        <f>'[2]NP Inflow data'!F5413</f>
        <v>81.313525700535706</v>
      </c>
      <c r="C5413" s="13">
        <f t="shared" si="172"/>
        <v>81.313525700535706</v>
      </c>
      <c r="F5413" s="16">
        <f>'[2]NP Inflow data'!C5413</f>
        <v>0</v>
      </c>
      <c r="G5413" s="16">
        <f t="shared" si="173"/>
        <v>-8.0984385200000002</v>
      </c>
    </row>
    <row r="5414" spans="1:7">
      <c r="A5414">
        <v>988.11</v>
      </c>
      <c r="B5414" s="19">
        <f>'[2]NP Inflow data'!F5414</f>
        <v>81.370401909501993</v>
      </c>
      <c r="C5414" s="13">
        <f t="shared" si="172"/>
        <v>81.370401909501993</v>
      </c>
      <c r="F5414" s="16">
        <f>'[2]NP Inflow data'!C5414</f>
        <v>0</v>
      </c>
      <c r="G5414" s="16">
        <f t="shared" si="173"/>
        <v>-8.0984385200000002</v>
      </c>
    </row>
    <row r="5415" spans="1:7">
      <c r="A5415">
        <v>988.12</v>
      </c>
      <c r="B5415" s="19">
        <f>'[2]NP Inflow data'!F5415</f>
        <v>81.427081562433401</v>
      </c>
      <c r="C5415" s="13">
        <f t="shared" si="172"/>
        <v>81.427081562433401</v>
      </c>
      <c r="F5415" s="16">
        <f>'[2]NP Inflow data'!C5415</f>
        <v>0</v>
      </c>
      <c r="G5415" s="16">
        <f t="shared" si="173"/>
        <v>-8.0984385200000002</v>
      </c>
    </row>
    <row r="5416" spans="1:7">
      <c r="A5416">
        <v>988.13</v>
      </c>
      <c r="B5416" s="19">
        <f>'[2]NP Inflow data'!F5416</f>
        <v>81.483567784552505</v>
      </c>
      <c r="C5416" s="13">
        <f t="shared" si="172"/>
        <v>81.483567784552505</v>
      </c>
      <c r="F5416" s="16">
        <f>'[2]NP Inflow data'!C5416</f>
        <v>0</v>
      </c>
      <c r="G5416" s="16">
        <f t="shared" si="173"/>
        <v>-8.0984385200000002</v>
      </c>
    </row>
    <row r="5417" spans="1:7">
      <c r="A5417">
        <v>988.14</v>
      </c>
      <c r="B5417" s="19">
        <f>'[2]NP Inflow data'!F5417</f>
        <v>81.539863701081799</v>
      </c>
      <c r="C5417" s="13">
        <f t="shared" si="172"/>
        <v>81.539863701081799</v>
      </c>
      <c r="F5417" s="16">
        <f>'[2]NP Inflow data'!C5417</f>
        <v>0</v>
      </c>
      <c r="G5417" s="16">
        <f t="shared" si="173"/>
        <v>-8.0984385200000002</v>
      </c>
    </row>
    <row r="5418" spans="1:7">
      <c r="A5418">
        <v>988.15</v>
      </c>
      <c r="B5418" s="19">
        <f>'[2]NP Inflow data'!F5418</f>
        <v>81.595972437243702</v>
      </c>
      <c r="C5418" s="13">
        <f t="shared" si="172"/>
        <v>81.595972437243702</v>
      </c>
      <c r="F5418" s="16">
        <f>'[2]NP Inflow data'!C5418</f>
        <v>0</v>
      </c>
      <c r="G5418" s="16">
        <f t="shared" si="173"/>
        <v>-8.0984385200000002</v>
      </c>
    </row>
    <row r="5419" spans="1:7">
      <c r="A5419">
        <v>988.16</v>
      </c>
      <c r="B5419" s="19">
        <f>'[2]NP Inflow data'!F5419</f>
        <v>81.651897118261004</v>
      </c>
      <c r="C5419" s="13">
        <f t="shared" si="172"/>
        <v>81.651897118261004</v>
      </c>
      <c r="F5419" s="16">
        <f>'[2]NP Inflow data'!C5419</f>
        <v>0</v>
      </c>
      <c r="G5419" s="16">
        <f t="shared" si="173"/>
        <v>-8.0984385200000002</v>
      </c>
    </row>
    <row r="5420" spans="1:7">
      <c r="A5420">
        <v>988.17</v>
      </c>
      <c r="B5420" s="19">
        <f>'[2]NP Inflow data'!F5420</f>
        <v>81.707640869355998</v>
      </c>
      <c r="C5420" s="13">
        <f t="shared" si="172"/>
        <v>81.707640869355998</v>
      </c>
      <c r="F5420" s="16">
        <f>'[2]NP Inflow data'!C5420</f>
        <v>0</v>
      </c>
      <c r="G5420" s="16">
        <f t="shared" si="173"/>
        <v>-8.0984385200000002</v>
      </c>
    </row>
    <row r="5421" spans="1:7">
      <c r="A5421">
        <v>988.18</v>
      </c>
      <c r="B5421" s="19">
        <f>'[2]NP Inflow data'!F5421</f>
        <v>81.763206815751303</v>
      </c>
      <c r="C5421" s="13">
        <f t="shared" si="172"/>
        <v>81.763206815751303</v>
      </c>
      <c r="F5421" s="16">
        <f>'[2]NP Inflow data'!C5421</f>
        <v>0</v>
      </c>
      <c r="G5421" s="16">
        <f t="shared" si="173"/>
        <v>-8.0984385200000002</v>
      </c>
    </row>
    <row r="5422" spans="1:7">
      <c r="A5422">
        <v>988.19</v>
      </c>
      <c r="B5422" s="19">
        <f>'[2]NP Inflow data'!F5422</f>
        <v>81.818598082669993</v>
      </c>
      <c r="C5422" s="13">
        <f t="shared" si="172"/>
        <v>81.818598082669993</v>
      </c>
      <c r="F5422" s="16">
        <f>'[2]NP Inflow data'!C5422</f>
        <v>0</v>
      </c>
      <c r="G5422" s="16">
        <f t="shared" si="173"/>
        <v>-8.0984385200000002</v>
      </c>
    </row>
    <row r="5423" spans="1:7">
      <c r="A5423">
        <v>988.2</v>
      </c>
      <c r="B5423" s="19">
        <f>'[2]NP Inflow data'!F5423</f>
        <v>81.873817795333395</v>
      </c>
      <c r="C5423" s="13">
        <f t="shared" si="172"/>
        <v>81.873817795333395</v>
      </c>
      <c r="F5423" s="16">
        <f>'[2]NP Inflow data'!C5423</f>
        <v>0</v>
      </c>
      <c r="G5423" s="16">
        <f t="shared" si="173"/>
        <v>-8.0984385200000002</v>
      </c>
    </row>
    <row r="5424" spans="1:7">
      <c r="A5424">
        <v>988.21</v>
      </c>
      <c r="B5424" s="19">
        <f>'[2]NP Inflow data'!F5424</f>
        <v>81.928869078964695</v>
      </c>
      <c r="C5424" s="13">
        <f t="shared" si="172"/>
        <v>81.928869078964695</v>
      </c>
      <c r="F5424" s="16">
        <f>'[2]NP Inflow data'!C5424</f>
        <v>0</v>
      </c>
      <c r="G5424" s="16">
        <f t="shared" si="173"/>
        <v>-8.0984385200000002</v>
      </c>
    </row>
    <row r="5425" spans="1:7">
      <c r="A5425">
        <v>988.22</v>
      </c>
      <c r="B5425" s="19">
        <f>'[2]NP Inflow data'!F5425</f>
        <v>81.983755058786301</v>
      </c>
      <c r="C5425" s="13">
        <f t="shared" si="172"/>
        <v>81.983755058786301</v>
      </c>
      <c r="F5425" s="16">
        <f>'[2]NP Inflow data'!C5425</f>
        <v>0</v>
      </c>
      <c r="G5425" s="16">
        <f t="shared" si="173"/>
        <v>-8.0984385200000002</v>
      </c>
    </row>
    <row r="5426" spans="1:7">
      <c r="A5426">
        <v>988.23</v>
      </c>
      <c r="B5426" s="19">
        <f>'[2]NP Inflow data'!F5426</f>
        <v>82.038478860020902</v>
      </c>
      <c r="C5426" s="13">
        <f t="shared" si="172"/>
        <v>82.038478860020902</v>
      </c>
      <c r="F5426" s="16">
        <f>'[2]NP Inflow data'!C5426</f>
        <v>0</v>
      </c>
      <c r="G5426" s="16">
        <f t="shared" si="173"/>
        <v>-8.0984385200000002</v>
      </c>
    </row>
    <row r="5427" spans="1:7">
      <c r="A5427">
        <v>988.24</v>
      </c>
      <c r="B5427" s="19">
        <f>'[2]NP Inflow data'!F5427</f>
        <v>82.093043607890905</v>
      </c>
      <c r="C5427" s="13">
        <f t="shared" si="172"/>
        <v>82.093043607890905</v>
      </c>
      <c r="F5427" s="16">
        <f>'[2]NP Inflow data'!C5427</f>
        <v>0</v>
      </c>
      <c r="G5427" s="16">
        <f t="shared" si="173"/>
        <v>-8.0984385200000002</v>
      </c>
    </row>
    <row r="5428" spans="1:7">
      <c r="A5428">
        <v>988.25</v>
      </c>
      <c r="B5428" s="19">
        <f>'[2]NP Inflow data'!F5428</f>
        <v>82.147452427618902</v>
      </c>
      <c r="C5428" s="13">
        <f t="shared" si="172"/>
        <v>82.147452427618902</v>
      </c>
      <c r="F5428" s="16">
        <f>'[2]NP Inflow data'!C5428</f>
        <v>0</v>
      </c>
      <c r="G5428" s="16">
        <f t="shared" si="173"/>
        <v>-8.0984385200000002</v>
      </c>
    </row>
    <row r="5429" spans="1:7">
      <c r="A5429">
        <v>988.26</v>
      </c>
      <c r="B5429" s="19">
        <f>'[2]NP Inflow data'!F5429</f>
        <v>82.201708444427297</v>
      </c>
      <c r="C5429" s="13">
        <f t="shared" si="172"/>
        <v>82.201708444427297</v>
      </c>
      <c r="F5429" s="16">
        <f>'[2]NP Inflow data'!C5429</f>
        <v>0</v>
      </c>
      <c r="G5429" s="16">
        <f t="shared" si="173"/>
        <v>-8.0984385200000002</v>
      </c>
    </row>
    <row r="5430" spans="1:7">
      <c r="A5430">
        <v>988.27</v>
      </c>
      <c r="B5430" s="19">
        <f>'[2]NP Inflow data'!F5430</f>
        <v>82.255814783538696</v>
      </c>
      <c r="C5430" s="13">
        <f t="shared" si="172"/>
        <v>82.255814783538696</v>
      </c>
      <c r="F5430" s="16">
        <f>'[2]NP Inflow data'!C5430</f>
        <v>0</v>
      </c>
      <c r="G5430" s="16">
        <f t="shared" si="173"/>
        <v>-8.0984385200000002</v>
      </c>
    </row>
    <row r="5431" spans="1:7">
      <c r="A5431">
        <v>988.28</v>
      </c>
      <c r="B5431" s="19">
        <f>'[2]NP Inflow data'!F5431</f>
        <v>82.309774570175605</v>
      </c>
      <c r="C5431" s="13">
        <f t="shared" si="172"/>
        <v>82.309774570175605</v>
      </c>
      <c r="F5431" s="16">
        <f>'[2]NP Inflow data'!C5431</f>
        <v>0</v>
      </c>
      <c r="G5431" s="16">
        <f t="shared" si="173"/>
        <v>-8.0984385200000002</v>
      </c>
    </row>
    <row r="5432" spans="1:7">
      <c r="A5432">
        <v>988.29</v>
      </c>
      <c r="B5432" s="19">
        <f>'[2]NP Inflow data'!F5432</f>
        <v>82.363590929560601</v>
      </c>
      <c r="C5432" s="13">
        <f t="shared" si="172"/>
        <v>82.363590929560601</v>
      </c>
      <c r="F5432" s="16">
        <f>'[2]NP Inflow data'!C5432</f>
        <v>0</v>
      </c>
      <c r="G5432" s="16">
        <f t="shared" si="173"/>
        <v>-8.0984385200000002</v>
      </c>
    </row>
    <row r="5433" spans="1:7">
      <c r="A5433">
        <v>988.3</v>
      </c>
      <c r="B5433" s="19">
        <f>'[2]NP Inflow data'!F5433</f>
        <v>82.417266986916204</v>
      </c>
      <c r="C5433" s="13">
        <f t="shared" si="172"/>
        <v>82.417266986916204</v>
      </c>
      <c r="F5433" s="16">
        <f>'[2]NP Inflow data'!C5433</f>
        <v>0</v>
      </c>
      <c r="G5433" s="16">
        <f t="shared" si="173"/>
        <v>-8.0984385200000002</v>
      </c>
    </row>
    <row r="5434" spans="1:7">
      <c r="A5434">
        <v>988.31</v>
      </c>
      <c r="B5434" s="19">
        <f>'[2]NP Inflow data'!F5434</f>
        <v>82.470805867464904</v>
      </c>
      <c r="C5434" s="13">
        <f t="shared" si="172"/>
        <v>82.470805867464904</v>
      </c>
      <c r="F5434" s="16">
        <f>'[2]NP Inflow data'!C5434</f>
        <v>0</v>
      </c>
      <c r="G5434" s="16">
        <f t="shared" si="173"/>
        <v>-8.0984385200000002</v>
      </c>
    </row>
    <row r="5435" spans="1:7">
      <c r="A5435">
        <v>988.32</v>
      </c>
      <c r="B5435" s="19">
        <f>'[2]NP Inflow data'!F5435</f>
        <v>82.524210696429805</v>
      </c>
      <c r="C5435" s="13">
        <f t="shared" si="172"/>
        <v>82.524210696429805</v>
      </c>
      <c r="F5435" s="16">
        <f>'[2]NP Inflow data'!C5435</f>
        <v>0</v>
      </c>
      <c r="G5435" s="16">
        <f t="shared" si="173"/>
        <v>-8.0984385200000002</v>
      </c>
    </row>
    <row r="5436" spans="1:7">
      <c r="A5436">
        <v>988.33</v>
      </c>
      <c r="B5436" s="19">
        <f>'[2]NP Inflow data'!F5436</f>
        <v>82.577484599032204</v>
      </c>
      <c r="C5436" s="13">
        <f t="shared" si="172"/>
        <v>82.577484599032204</v>
      </c>
      <c r="F5436" s="16">
        <f>'[2]NP Inflow data'!C5436</f>
        <v>0</v>
      </c>
      <c r="G5436" s="16">
        <f t="shared" si="173"/>
        <v>-8.0984385200000002</v>
      </c>
    </row>
    <row r="5437" spans="1:7">
      <c r="A5437">
        <v>988.34</v>
      </c>
      <c r="B5437" s="19">
        <f>'[2]NP Inflow data'!F5437</f>
        <v>82.630630700495303</v>
      </c>
      <c r="C5437" s="13">
        <f t="shared" si="172"/>
        <v>82.630630700495303</v>
      </c>
      <c r="F5437" s="16">
        <f>'[2]NP Inflow data'!C5437</f>
        <v>0</v>
      </c>
      <c r="G5437" s="16">
        <f t="shared" si="173"/>
        <v>-8.0984385200000002</v>
      </c>
    </row>
    <row r="5438" spans="1:7">
      <c r="A5438">
        <v>988.35</v>
      </c>
      <c r="B5438" s="19">
        <f>'[2]NP Inflow data'!F5438</f>
        <v>82.683652126041594</v>
      </c>
      <c r="C5438" s="13">
        <f t="shared" si="172"/>
        <v>82.683652126041594</v>
      </c>
      <c r="F5438" s="16">
        <f>'[2]NP Inflow data'!C5438</f>
        <v>0</v>
      </c>
      <c r="G5438" s="16">
        <f t="shared" si="173"/>
        <v>-8.0984385200000002</v>
      </c>
    </row>
    <row r="5439" spans="1:7">
      <c r="A5439">
        <v>988.36</v>
      </c>
      <c r="B5439" s="19">
        <f>'[2]NP Inflow data'!F5439</f>
        <v>82.736552000893596</v>
      </c>
      <c r="C5439" s="13">
        <f t="shared" si="172"/>
        <v>82.736552000893596</v>
      </c>
      <c r="F5439" s="16">
        <f>'[2]NP Inflow data'!C5439</f>
        <v>0</v>
      </c>
      <c r="G5439" s="16">
        <f t="shared" si="173"/>
        <v>-8.0984385200000002</v>
      </c>
    </row>
    <row r="5440" spans="1:7">
      <c r="A5440">
        <v>988.37</v>
      </c>
      <c r="B5440" s="19">
        <f>'[2]NP Inflow data'!F5440</f>
        <v>82.789333450273801</v>
      </c>
      <c r="C5440" s="13">
        <f t="shared" si="172"/>
        <v>82.789333450273801</v>
      </c>
      <c r="F5440" s="16">
        <f>'[2]NP Inflow data'!C5440</f>
        <v>0</v>
      </c>
      <c r="G5440" s="16">
        <f t="shared" si="173"/>
        <v>-8.0984385200000002</v>
      </c>
    </row>
    <row r="5441" spans="1:7">
      <c r="A5441">
        <v>988.38</v>
      </c>
      <c r="B5441" s="19">
        <f>'[2]NP Inflow data'!F5441</f>
        <v>82.841999599404801</v>
      </c>
      <c r="C5441" s="13">
        <f t="shared" si="172"/>
        <v>82.841999599404801</v>
      </c>
      <c r="F5441" s="16">
        <f>'[2]NP Inflow data'!C5441</f>
        <v>0</v>
      </c>
      <c r="G5441" s="16">
        <f t="shared" si="173"/>
        <v>-8.0984385200000002</v>
      </c>
    </row>
    <row r="5442" spans="1:7">
      <c r="A5442">
        <v>988.39</v>
      </c>
      <c r="B5442" s="19">
        <f>'[2]NP Inflow data'!F5442</f>
        <v>82.8945535735091</v>
      </c>
      <c r="C5442" s="13">
        <f t="shared" si="172"/>
        <v>82.8945535735091</v>
      </c>
      <c r="F5442" s="16">
        <f>'[2]NP Inflow data'!C5442</f>
        <v>0</v>
      </c>
      <c r="G5442" s="16">
        <f t="shared" si="173"/>
        <v>-8.0984385200000002</v>
      </c>
    </row>
    <row r="5443" spans="1:7">
      <c r="A5443">
        <v>988.4</v>
      </c>
      <c r="B5443" s="19">
        <f>'[2]NP Inflow data'!F5443</f>
        <v>82.946998497809204</v>
      </c>
      <c r="C5443" s="13">
        <f t="shared" si="172"/>
        <v>82.946998497809204</v>
      </c>
      <c r="F5443" s="16">
        <f>'[2]NP Inflow data'!C5443</f>
        <v>0</v>
      </c>
      <c r="G5443" s="16">
        <f t="shared" si="173"/>
        <v>-8.0984385200000002</v>
      </c>
    </row>
    <row r="5444" spans="1:7">
      <c r="A5444">
        <v>988.41</v>
      </c>
      <c r="B5444" s="19">
        <f>'[2]NP Inflow data'!F5444</f>
        <v>82.999337497527705</v>
      </c>
      <c r="C5444" s="13">
        <f t="shared" si="172"/>
        <v>82.999337497527705</v>
      </c>
      <c r="F5444" s="16">
        <f>'[2]NP Inflow data'!C5444</f>
        <v>0</v>
      </c>
      <c r="G5444" s="16">
        <f t="shared" si="173"/>
        <v>-8.0984385200000002</v>
      </c>
    </row>
    <row r="5445" spans="1:7">
      <c r="A5445">
        <v>988.42</v>
      </c>
      <c r="B5445" s="19">
        <f>'[2]NP Inflow data'!F5445</f>
        <v>83.051573697886994</v>
      </c>
      <c r="C5445" s="13">
        <f t="shared" si="172"/>
        <v>83.051573697886994</v>
      </c>
      <c r="F5445" s="16">
        <f>'[2]NP Inflow data'!C5445</f>
        <v>0</v>
      </c>
      <c r="G5445" s="16">
        <f t="shared" si="173"/>
        <v>-8.0984385200000002</v>
      </c>
    </row>
    <row r="5446" spans="1:7">
      <c r="A5446">
        <v>988.43</v>
      </c>
      <c r="B5446" s="19">
        <f>'[2]NP Inflow data'!F5446</f>
        <v>83.103710224109605</v>
      </c>
      <c r="C5446" s="13">
        <f t="shared" ref="C5446:C5509" si="174">B5446-$B$24</f>
        <v>83.103710224109605</v>
      </c>
      <c r="F5446" s="16">
        <f>'[2]NP Inflow data'!C5446</f>
        <v>0</v>
      </c>
      <c r="G5446" s="16">
        <f t="shared" si="173"/>
        <v>-8.0984385200000002</v>
      </c>
    </row>
    <row r="5447" spans="1:7">
      <c r="A5447">
        <v>988.44</v>
      </c>
      <c r="B5447" s="19">
        <f>'[2]NP Inflow data'!F5447</f>
        <v>83.155750201418797</v>
      </c>
      <c r="C5447" s="13">
        <f t="shared" si="174"/>
        <v>83.155750201418797</v>
      </c>
      <c r="F5447" s="16">
        <f>'[2]NP Inflow data'!C5447</f>
        <v>0</v>
      </c>
      <c r="G5447" s="16">
        <f t="shared" si="173"/>
        <v>-8.0984385200000002</v>
      </c>
    </row>
    <row r="5448" spans="1:7">
      <c r="A5448">
        <v>988.45</v>
      </c>
      <c r="B5448" s="19">
        <f>'[2]NP Inflow data'!F5448</f>
        <v>83.207696755035798</v>
      </c>
      <c r="C5448" s="13">
        <f t="shared" si="174"/>
        <v>83.207696755035798</v>
      </c>
      <c r="F5448" s="16">
        <f>'[2]NP Inflow data'!C5448</f>
        <v>0</v>
      </c>
      <c r="G5448" s="16">
        <f t="shared" si="173"/>
        <v>-8.0984385200000002</v>
      </c>
    </row>
    <row r="5449" spans="1:7">
      <c r="A5449">
        <v>988.46</v>
      </c>
      <c r="B5449" s="19">
        <f>'[2]NP Inflow data'!F5449</f>
        <v>83.259553010183794</v>
      </c>
      <c r="C5449" s="13">
        <f t="shared" si="174"/>
        <v>83.259553010183794</v>
      </c>
      <c r="F5449" s="16">
        <f>'[2]NP Inflow data'!C5449</f>
        <v>0</v>
      </c>
      <c r="G5449" s="16">
        <f t="shared" si="173"/>
        <v>-8.0984385200000002</v>
      </c>
    </row>
    <row r="5450" spans="1:7">
      <c r="A5450">
        <v>988.47</v>
      </c>
      <c r="B5450" s="19">
        <f>'[2]NP Inflow data'!F5450</f>
        <v>83.311322092085206</v>
      </c>
      <c r="C5450" s="13">
        <f t="shared" si="174"/>
        <v>83.311322092085206</v>
      </c>
      <c r="F5450" s="16">
        <f>'[2]NP Inflow data'!C5450</f>
        <v>0</v>
      </c>
      <c r="G5450" s="16">
        <f t="shared" si="173"/>
        <v>-8.0984385200000002</v>
      </c>
    </row>
    <row r="5451" spans="1:7">
      <c r="A5451">
        <v>988.48</v>
      </c>
      <c r="B5451" s="19">
        <f>'[2]NP Inflow data'!F5451</f>
        <v>83.363007125962596</v>
      </c>
      <c r="C5451" s="13">
        <f t="shared" si="174"/>
        <v>83.363007125962596</v>
      </c>
      <c r="F5451" s="16">
        <f>'[2]NP Inflow data'!C5451</f>
        <v>0</v>
      </c>
      <c r="G5451" s="16">
        <f t="shared" si="173"/>
        <v>-8.0984385200000002</v>
      </c>
    </row>
    <row r="5452" spans="1:7">
      <c r="A5452">
        <v>988.49</v>
      </c>
      <c r="B5452" s="19">
        <f>'[2]NP Inflow data'!F5452</f>
        <v>83.414611237038599</v>
      </c>
      <c r="C5452" s="13">
        <f t="shared" si="174"/>
        <v>83.414611237038599</v>
      </c>
      <c r="F5452" s="16">
        <f>'[2]NP Inflow data'!C5452</f>
        <v>0</v>
      </c>
      <c r="G5452" s="16">
        <f t="shared" si="173"/>
        <v>-8.0984385200000002</v>
      </c>
    </row>
    <row r="5453" spans="1:7">
      <c r="A5453">
        <v>988.5</v>
      </c>
      <c r="B5453" s="19">
        <f>'[2]NP Inflow data'!F5453</f>
        <v>83.466137550535606</v>
      </c>
      <c r="C5453" s="13">
        <f t="shared" si="174"/>
        <v>83.466137550535606</v>
      </c>
      <c r="F5453" s="16">
        <f>'[2]NP Inflow data'!C5453</f>
        <v>0</v>
      </c>
      <c r="G5453" s="16">
        <f t="shared" si="173"/>
        <v>-8.0984385200000002</v>
      </c>
    </row>
    <row r="5454" spans="1:7">
      <c r="A5454">
        <v>988.51</v>
      </c>
      <c r="B5454" s="19">
        <f>'[2]NP Inflow data'!F5454</f>
        <v>83.517589191676194</v>
      </c>
      <c r="C5454" s="13">
        <f t="shared" si="174"/>
        <v>83.517589191676194</v>
      </c>
      <c r="F5454" s="16">
        <f>'[2]NP Inflow data'!C5454</f>
        <v>0</v>
      </c>
      <c r="G5454" s="16">
        <f t="shared" si="173"/>
        <v>-8.0984385200000002</v>
      </c>
    </row>
    <row r="5455" spans="1:7">
      <c r="A5455">
        <v>988.52</v>
      </c>
      <c r="B5455" s="19">
        <f>'[2]NP Inflow data'!F5455</f>
        <v>83.568969285682797</v>
      </c>
      <c r="C5455" s="13">
        <f t="shared" si="174"/>
        <v>83.568969285682797</v>
      </c>
      <c r="F5455" s="16">
        <f>'[2]NP Inflow data'!C5455</f>
        <v>0</v>
      </c>
      <c r="G5455" s="16">
        <f t="shared" si="173"/>
        <v>-8.0984385200000002</v>
      </c>
    </row>
    <row r="5456" spans="1:7">
      <c r="A5456">
        <v>988.53</v>
      </c>
      <c r="B5456" s="19">
        <f>'[2]NP Inflow data'!F5456</f>
        <v>83.620280957778107</v>
      </c>
      <c r="C5456" s="13">
        <f t="shared" si="174"/>
        <v>83.620280957778107</v>
      </c>
      <c r="F5456" s="16">
        <f>'[2]NP Inflow data'!C5456</f>
        <v>0</v>
      </c>
      <c r="G5456" s="16">
        <f t="shared" si="173"/>
        <v>-8.0984385200000002</v>
      </c>
    </row>
    <row r="5457" spans="1:7">
      <c r="A5457">
        <v>988.54</v>
      </c>
      <c r="B5457" s="19">
        <f>'[2]NP Inflow data'!F5457</f>
        <v>83.671527333184599</v>
      </c>
      <c r="C5457" s="13">
        <f t="shared" si="174"/>
        <v>83.671527333184599</v>
      </c>
      <c r="F5457" s="16">
        <f>'[2]NP Inflow data'!C5457</f>
        <v>0</v>
      </c>
      <c r="G5457" s="16">
        <f t="shared" si="173"/>
        <v>-8.0984385200000002</v>
      </c>
    </row>
    <row r="5458" spans="1:7">
      <c r="A5458">
        <v>988.55</v>
      </c>
      <c r="B5458" s="19">
        <f>'[2]NP Inflow data'!F5458</f>
        <v>83.722711537124695</v>
      </c>
      <c r="C5458" s="13">
        <f t="shared" si="174"/>
        <v>83.722711537124695</v>
      </c>
      <c r="F5458" s="16">
        <f>'[2]NP Inflow data'!C5458</f>
        <v>0</v>
      </c>
      <c r="G5458" s="16">
        <f t="shared" si="173"/>
        <v>-8.0984385200000002</v>
      </c>
    </row>
    <row r="5459" spans="1:7">
      <c r="A5459">
        <v>988.56</v>
      </c>
      <c r="B5459" s="19">
        <f>'[2]NP Inflow data'!F5459</f>
        <v>83.773836694821</v>
      </c>
      <c r="C5459" s="13">
        <f t="shared" si="174"/>
        <v>83.773836694821</v>
      </c>
      <c r="F5459" s="16">
        <f>'[2]NP Inflow data'!C5459</f>
        <v>0</v>
      </c>
      <c r="G5459" s="16">
        <f t="shared" si="173"/>
        <v>-8.0984385200000002</v>
      </c>
    </row>
    <row r="5460" spans="1:7">
      <c r="A5460">
        <v>988.57</v>
      </c>
      <c r="B5460" s="19">
        <f>'[2]NP Inflow data'!F5460</f>
        <v>83.824905931496502</v>
      </c>
      <c r="C5460" s="13">
        <f t="shared" si="174"/>
        <v>83.824905931496502</v>
      </c>
      <c r="F5460" s="16">
        <f>'[2]NP Inflow data'!C5460</f>
        <v>0</v>
      </c>
      <c r="G5460" s="16">
        <f t="shared" si="173"/>
        <v>-8.0984385200000002</v>
      </c>
    </row>
    <row r="5461" spans="1:7">
      <c r="A5461">
        <v>988.58</v>
      </c>
      <c r="B5461" s="19">
        <f>'[2]NP Inflow data'!F5461</f>
        <v>83.875922372372798</v>
      </c>
      <c r="C5461" s="13">
        <f t="shared" si="174"/>
        <v>83.875922372372798</v>
      </c>
      <c r="F5461" s="16">
        <f>'[2]NP Inflow data'!C5461</f>
        <v>0</v>
      </c>
      <c r="G5461" s="16">
        <f t="shared" si="173"/>
        <v>-8.0984385200000002</v>
      </c>
    </row>
    <row r="5462" spans="1:7">
      <c r="A5462">
        <v>988.59</v>
      </c>
      <c r="B5462" s="19">
        <f>'[2]NP Inflow data'!F5462</f>
        <v>83.926889142672806</v>
      </c>
      <c r="C5462" s="13">
        <f t="shared" si="174"/>
        <v>83.926889142672806</v>
      </c>
      <c r="F5462" s="16">
        <f>'[2]NP Inflow data'!C5462</f>
        <v>0</v>
      </c>
      <c r="G5462" s="16">
        <f t="shared" si="173"/>
        <v>-8.0984385200000002</v>
      </c>
    </row>
    <row r="5463" spans="1:7">
      <c r="A5463">
        <v>988.6</v>
      </c>
      <c r="B5463" s="19">
        <f>'[2]NP Inflow data'!F5463</f>
        <v>83.977809367619102</v>
      </c>
      <c r="C5463" s="13">
        <f t="shared" si="174"/>
        <v>83.977809367619102</v>
      </c>
      <c r="F5463" s="16">
        <f>'[2]NP Inflow data'!C5463</f>
        <v>0</v>
      </c>
      <c r="G5463" s="16">
        <f t="shared" si="173"/>
        <v>-8.0984385200000002</v>
      </c>
    </row>
    <row r="5464" spans="1:7">
      <c r="A5464">
        <v>988.61</v>
      </c>
      <c r="B5464" s="19">
        <f>'[2]NP Inflow data'!F5464</f>
        <v>84.028686172434206</v>
      </c>
      <c r="C5464" s="13">
        <f t="shared" si="174"/>
        <v>84.028686172434206</v>
      </c>
      <c r="F5464" s="16">
        <f>'[2]NP Inflow data'!C5464</f>
        <v>0</v>
      </c>
      <c r="G5464" s="16">
        <f t="shared" si="173"/>
        <v>-8.0984385200000002</v>
      </c>
    </row>
    <row r="5465" spans="1:7">
      <c r="A5465">
        <v>988.62</v>
      </c>
      <c r="B5465" s="19">
        <f>'[2]NP Inflow data'!F5465</f>
        <v>84.079522682340595</v>
      </c>
      <c r="C5465" s="13">
        <f t="shared" si="174"/>
        <v>84.079522682340595</v>
      </c>
      <c r="F5465" s="16">
        <f>'[2]NP Inflow data'!C5465</f>
        <v>0</v>
      </c>
      <c r="G5465" s="16">
        <f t="shared" si="173"/>
        <v>-8.0984385200000002</v>
      </c>
    </row>
    <row r="5466" spans="1:7">
      <c r="A5466">
        <v>988.63</v>
      </c>
      <c r="B5466" s="19">
        <f>'[2]NP Inflow data'!F5466</f>
        <v>84.130322022560904</v>
      </c>
      <c r="C5466" s="13">
        <f t="shared" si="174"/>
        <v>84.130322022560904</v>
      </c>
      <c r="F5466" s="16">
        <f>'[2]NP Inflow data'!C5466</f>
        <v>0</v>
      </c>
      <c r="G5466" s="16">
        <f t="shared" si="173"/>
        <v>-8.0984385200000002</v>
      </c>
    </row>
    <row r="5467" spans="1:7">
      <c r="A5467">
        <v>988.64</v>
      </c>
      <c r="B5467" s="19">
        <f>'[2]NP Inflow data'!F5467</f>
        <v>84.181087318317594</v>
      </c>
      <c r="C5467" s="13">
        <f t="shared" si="174"/>
        <v>84.181087318317594</v>
      </c>
      <c r="F5467" s="16">
        <f>'[2]NP Inflow data'!C5467</f>
        <v>0</v>
      </c>
      <c r="G5467" s="16">
        <f t="shared" si="173"/>
        <v>-8.0984385200000002</v>
      </c>
    </row>
    <row r="5468" spans="1:7">
      <c r="A5468">
        <v>988.65</v>
      </c>
      <c r="B5468" s="19">
        <f>'[2]NP Inflow data'!F5468</f>
        <v>84.231821694833201</v>
      </c>
      <c r="C5468" s="13">
        <f t="shared" si="174"/>
        <v>84.231821694833201</v>
      </c>
      <c r="F5468" s="16">
        <f>'[2]NP Inflow data'!C5468</f>
        <v>0</v>
      </c>
      <c r="G5468" s="16">
        <f t="shared" si="173"/>
        <v>-8.0984385200000002</v>
      </c>
    </row>
    <row r="5469" spans="1:7">
      <c r="A5469">
        <v>988.66</v>
      </c>
      <c r="B5469" s="19">
        <f>'[2]NP Inflow data'!F5469</f>
        <v>84.282528277330201</v>
      </c>
      <c r="C5469" s="13">
        <f t="shared" si="174"/>
        <v>84.282528277330201</v>
      </c>
      <c r="F5469" s="16">
        <f>'[2]NP Inflow data'!C5469</f>
        <v>0</v>
      </c>
      <c r="G5469" s="16">
        <f t="shared" si="173"/>
        <v>-8.0984385200000002</v>
      </c>
    </row>
    <row r="5470" spans="1:7">
      <c r="A5470">
        <v>988.67</v>
      </c>
      <c r="B5470" s="19">
        <f>'[2]NP Inflow data'!F5470</f>
        <v>84.3332101910311</v>
      </c>
      <c r="C5470" s="13">
        <f t="shared" si="174"/>
        <v>84.3332101910311</v>
      </c>
      <c r="F5470" s="16">
        <f>'[2]NP Inflow data'!C5470</f>
        <v>0</v>
      </c>
      <c r="G5470" s="16">
        <f t="shared" ref="G5470:G5533" si="175">F5470-$F$3103</f>
        <v>-8.0984385200000002</v>
      </c>
    </row>
    <row r="5471" spans="1:7">
      <c r="A5471">
        <v>988.68</v>
      </c>
      <c r="B5471" s="19">
        <f>'[2]NP Inflow data'!F5471</f>
        <v>84.383870561158602</v>
      </c>
      <c r="C5471" s="13">
        <f t="shared" si="174"/>
        <v>84.383870561158602</v>
      </c>
      <c r="F5471" s="16">
        <f>'[2]NP Inflow data'!C5471</f>
        <v>0</v>
      </c>
      <c r="G5471" s="16">
        <f t="shared" si="175"/>
        <v>-8.0984385200000002</v>
      </c>
    </row>
    <row r="5472" spans="1:7">
      <c r="A5472">
        <v>988.69</v>
      </c>
      <c r="B5472" s="19">
        <f>'[2]NP Inflow data'!F5472</f>
        <v>84.434512512935598</v>
      </c>
      <c r="C5472" s="13">
        <f t="shared" si="174"/>
        <v>84.434512512935598</v>
      </c>
      <c r="F5472" s="16">
        <f>'[2]NP Inflow data'!C5472</f>
        <v>0</v>
      </c>
      <c r="G5472" s="16">
        <f t="shared" si="175"/>
        <v>-8.0984385200000002</v>
      </c>
    </row>
    <row r="5473" spans="1:7">
      <c r="A5473">
        <v>988.7</v>
      </c>
      <c r="B5473" s="19">
        <f>'[2]NP Inflow data'!F5473</f>
        <v>84.485139171583498</v>
      </c>
      <c r="C5473" s="13">
        <f t="shared" si="174"/>
        <v>84.485139171583498</v>
      </c>
      <c r="F5473" s="16">
        <f>'[2]NP Inflow data'!C5473</f>
        <v>0</v>
      </c>
      <c r="G5473" s="16">
        <f t="shared" si="175"/>
        <v>-8.0984385200000002</v>
      </c>
    </row>
    <row r="5474" spans="1:7">
      <c r="A5474">
        <v>988.71</v>
      </c>
      <c r="B5474" s="19">
        <f>'[2]NP Inflow data'!F5474</f>
        <v>84.535753662325604</v>
      </c>
      <c r="C5474" s="13">
        <f t="shared" si="174"/>
        <v>84.535753662325604</v>
      </c>
      <c r="F5474" s="16">
        <f>'[2]NP Inflow data'!C5474</f>
        <v>0</v>
      </c>
      <c r="G5474" s="16">
        <f t="shared" si="175"/>
        <v>-8.0984385200000002</v>
      </c>
    </row>
    <row r="5475" spans="1:7">
      <c r="A5475">
        <v>988.72</v>
      </c>
      <c r="B5475" s="19">
        <f>'[2]NP Inflow data'!F5475</f>
        <v>84.586359110384095</v>
      </c>
      <c r="C5475" s="13">
        <f t="shared" si="174"/>
        <v>84.586359110384095</v>
      </c>
      <c r="F5475" s="16">
        <f>'[2]NP Inflow data'!C5475</f>
        <v>0</v>
      </c>
      <c r="G5475" s="16">
        <f t="shared" si="175"/>
        <v>-8.0984385200000002</v>
      </c>
    </row>
    <row r="5476" spans="1:7">
      <c r="A5476">
        <v>988.73</v>
      </c>
      <c r="B5476" s="19">
        <f>'[2]NP Inflow data'!F5476</f>
        <v>84.636958640981803</v>
      </c>
      <c r="C5476" s="13">
        <f t="shared" si="174"/>
        <v>84.636958640981803</v>
      </c>
      <c r="F5476" s="16">
        <f>'[2]NP Inflow data'!C5476</f>
        <v>0</v>
      </c>
      <c r="G5476" s="16">
        <f t="shared" si="175"/>
        <v>-8.0984385200000002</v>
      </c>
    </row>
    <row r="5477" spans="1:7">
      <c r="A5477">
        <v>988.74</v>
      </c>
      <c r="B5477" s="19">
        <f>'[2]NP Inflow data'!F5477</f>
        <v>84.687555379341106</v>
      </c>
      <c r="C5477" s="13">
        <f t="shared" si="174"/>
        <v>84.687555379341106</v>
      </c>
      <c r="F5477" s="16">
        <f>'[2]NP Inflow data'!C5477</f>
        <v>0</v>
      </c>
      <c r="G5477" s="16">
        <f t="shared" si="175"/>
        <v>-8.0984385200000002</v>
      </c>
    </row>
    <row r="5478" spans="1:7">
      <c r="A5478">
        <v>988.75</v>
      </c>
      <c r="B5478" s="19">
        <f>'[2]NP Inflow data'!F5478</f>
        <v>84.738152450684495</v>
      </c>
      <c r="C5478" s="13">
        <f t="shared" si="174"/>
        <v>84.738152450684495</v>
      </c>
      <c r="F5478" s="16">
        <f>'[2]NP Inflow data'!C5478</f>
        <v>0</v>
      </c>
      <c r="G5478" s="16">
        <f t="shared" si="175"/>
        <v>-8.0984385200000002</v>
      </c>
    </row>
    <row r="5479" spans="1:7">
      <c r="A5479">
        <v>988.76</v>
      </c>
      <c r="B5479" s="19">
        <f>'[2]NP Inflow data'!F5479</f>
        <v>84.788752980234605</v>
      </c>
      <c r="C5479" s="13">
        <f t="shared" si="174"/>
        <v>84.788752980234605</v>
      </c>
      <c r="F5479" s="16">
        <f>'[2]NP Inflow data'!C5479</f>
        <v>0</v>
      </c>
      <c r="G5479" s="16">
        <f t="shared" si="175"/>
        <v>-8.0984385200000002</v>
      </c>
    </row>
    <row r="5480" spans="1:7">
      <c r="A5480">
        <v>988.77</v>
      </c>
      <c r="B5480" s="19">
        <f>'[2]NP Inflow data'!F5480</f>
        <v>84.839360093213898</v>
      </c>
      <c r="C5480" s="13">
        <f t="shared" si="174"/>
        <v>84.839360093213898</v>
      </c>
      <c r="F5480" s="16">
        <f>'[2]NP Inflow data'!C5480</f>
        <v>0</v>
      </c>
      <c r="G5480" s="16">
        <f t="shared" si="175"/>
        <v>-8.0984385200000002</v>
      </c>
    </row>
    <row r="5481" spans="1:7">
      <c r="A5481">
        <v>988.78</v>
      </c>
      <c r="B5481" s="19">
        <f>'[2]NP Inflow data'!F5481</f>
        <v>84.889976914844894</v>
      </c>
      <c r="C5481" s="13">
        <f t="shared" si="174"/>
        <v>84.889976914844894</v>
      </c>
      <c r="F5481" s="16">
        <f>'[2]NP Inflow data'!C5481</f>
        <v>0</v>
      </c>
      <c r="G5481" s="16">
        <f t="shared" si="175"/>
        <v>-8.0984385200000002</v>
      </c>
    </row>
    <row r="5482" spans="1:7">
      <c r="A5482">
        <v>988.79</v>
      </c>
      <c r="B5482" s="19">
        <f>'[2]NP Inflow data'!F5482</f>
        <v>84.940606570350198</v>
      </c>
      <c r="C5482" s="13">
        <f t="shared" si="174"/>
        <v>84.940606570350198</v>
      </c>
      <c r="F5482" s="16">
        <f>'[2]NP Inflow data'!C5482</f>
        <v>0</v>
      </c>
      <c r="G5482" s="16">
        <f t="shared" si="175"/>
        <v>-8.0984385200000002</v>
      </c>
    </row>
    <row r="5483" spans="1:7">
      <c r="A5483">
        <v>988.8</v>
      </c>
      <c r="B5483" s="19">
        <f>'[2]NP Inflow data'!F5483</f>
        <v>84.991252184952202</v>
      </c>
      <c r="C5483" s="13">
        <f t="shared" si="174"/>
        <v>84.991252184952202</v>
      </c>
      <c r="F5483" s="16">
        <f>'[2]NP Inflow data'!C5483</f>
        <v>0</v>
      </c>
      <c r="G5483" s="16">
        <f t="shared" si="175"/>
        <v>-8.0984385200000002</v>
      </c>
    </row>
    <row r="5484" spans="1:7">
      <c r="A5484">
        <v>988.81</v>
      </c>
      <c r="B5484" s="19">
        <f>'[2]NP Inflow data'!F5484</f>
        <v>85.041916883873498</v>
      </c>
      <c r="C5484" s="13">
        <f t="shared" si="174"/>
        <v>85.041916883873498</v>
      </c>
      <c r="F5484" s="16">
        <f>'[2]NP Inflow data'!C5484</f>
        <v>0</v>
      </c>
      <c r="G5484" s="16">
        <f t="shared" si="175"/>
        <v>-8.0984385200000002</v>
      </c>
    </row>
    <row r="5485" spans="1:7">
      <c r="A5485">
        <v>988.82</v>
      </c>
      <c r="B5485" s="19">
        <f>'[2]NP Inflow data'!F5485</f>
        <v>85.092603792337101</v>
      </c>
      <c r="C5485" s="13">
        <f t="shared" si="174"/>
        <v>85.092603792337101</v>
      </c>
      <c r="F5485" s="16">
        <f>'[2]NP Inflow data'!C5485</f>
        <v>0</v>
      </c>
      <c r="G5485" s="16">
        <f t="shared" si="175"/>
        <v>-8.0984385200000002</v>
      </c>
    </row>
    <row r="5486" spans="1:7">
      <c r="A5486">
        <v>988.83</v>
      </c>
      <c r="B5486" s="19">
        <f>'[2]NP Inflow data'!F5486</f>
        <v>85.143316035564595</v>
      </c>
      <c r="C5486" s="13">
        <f t="shared" si="174"/>
        <v>85.143316035564595</v>
      </c>
      <c r="F5486" s="16">
        <f>'[2]NP Inflow data'!C5486</f>
        <v>0</v>
      </c>
      <c r="G5486" s="16">
        <f t="shared" si="175"/>
        <v>-8.0984385200000002</v>
      </c>
    </row>
    <row r="5487" spans="1:7">
      <c r="A5487">
        <v>988.84</v>
      </c>
      <c r="B5487" s="19">
        <f>'[2]NP Inflow data'!F5487</f>
        <v>85.194056738778897</v>
      </c>
      <c r="C5487" s="13">
        <f t="shared" si="174"/>
        <v>85.194056738778897</v>
      </c>
      <c r="F5487" s="16">
        <f>'[2]NP Inflow data'!C5487</f>
        <v>0</v>
      </c>
      <c r="G5487" s="16">
        <f t="shared" si="175"/>
        <v>-8.0984385200000002</v>
      </c>
    </row>
    <row r="5488" spans="1:7">
      <c r="A5488">
        <v>988.85</v>
      </c>
      <c r="B5488" s="19">
        <f>'[2]NP Inflow data'!F5488</f>
        <v>85.244829027202499</v>
      </c>
      <c r="C5488" s="13">
        <f t="shared" si="174"/>
        <v>85.244829027202499</v>
      </c>
      <c r="F5488" s="16">
        <f>'[2]NP Inflow data'!C5488</f>
        <v>0</v>
      </c>
      <c r="G5488" s="16">
        <f t="shared" si="175"/>
        <v>-8.0984385200000002</v>
      </c>
    </row>
    <row r="5489" spans="1:7">
      <c r="A5489">
        <v>988.86</v>
      </c>
      <c r="B5489" s="19">
        <f>'[2]NP Inflow data'!F5489</f>
        <v>85.295636026058105</v>
      </c>
      <c r="C5489" s="13">
        <f t="shared" si="174"/>
        <v>85.295636026058105</v>
      </c>
      <c r="F5489" s="16">
        <f>'[2]NP Inflow data'!C5489</f>
        <v>0</v>
      </c>
      <c r="G5489" s="16">
        <f t="shared" si="175"/>
        <v>-8.0984385200000002</v>
      </c>
    </row>
    <row r="5490" spans="1:7">
      <c r="A5490">
        <v>988.87</v>
      </c>
      <c r="B5490" s="19">
        <f>'[2]NP Inflow data'!F5490</f>
        <v>85.346480860568107</v>
      </c>
      <c r="C5490" s="13">
        <f t="shared" si="174"/>
        <v>85.346480860568107</v>
      </c>
      <c r="F5490" s="16">
        <f>'[2]NP Inflow data'!C5490</f>
        <v>0</v>
      </c>
      <c r="G5490" s="16">
        <f t="shared" si="175"/>
        <v>-8.0984385200000002</v>
      </c>
    </row>
    <row r="5491" spans="1:7">
      <c r="A5491">
        <v>988.88</v>
      </c>
      <c r="B5491" s="19">
        <f>'[2]NP Inflow data'!F5491</f>
        <v>85.397366655955096</v>
      </c>
      <c r="C5491" s="13">
        <f t="shared" si="174"/>
        <v>85.397366655955096</v>
      </c>
      <c r="F5491" s="16">
        <f>'[2]NP Inflow data'!C5491</f>
        <v>0</v>
      </c>
      <c r="G5491" s="16">
        <f t="shared" si="175"/>
        <v>-8.0984385200000002</v>
      </c>
    </row>
    <row r="5492" spans="1:7">
      <c r="A5492">
        <v>988.89</v>
      </c>
      <c r="B5492" s="19">
        <f>'[2]NP Inflow data'!F5492</f>
        <v>85.448296537441493</v>
      </c>
      <c r="C5492" s="13">
        <f t="shared" si="174"/>
        <v>85.448296537441493</v>
      </c>
      <c r="F5492" s="16">
        <f>'[2]NP Inflow data'!C5492</f>
        <v>0</v>
      </c>
      <c r="G5492" s="16">
        <f t="shared" si="175"/>
        <v>-8.0984385200000002</v>
      </c>
    </row>
    <row r="5493" spans="1:7">
      <c r="A5493">
        <v>988.9</v>
      </c>
      <c r="B5493" s="19">
        <f>'[2]NP Inflow data'!F5493</f>
        <v>85.499273630249903</v>
      </c>
      <c r="C5493" s="13">
        <f t="shared" si="174"/>
        <v>85.499273630249903</v>
      </c>
      <c r="F5493" s="16">
        <f>'[2]NP Inflow data'!C5493</f>
        <v>0</v>
      </c>
      <c r="G5493" s="16">
        <f t="shared" si="175"/>
        <v>-8.0984385200000002</v>
      </c>
    </row>
    <row r="5494" spans="1:7">
      <c r="A5494">
        <v>988.91</v>
      </c>
      <c r="B5494" s="19">
        <f>'[2]NP Inflow data'!F5494</f>
        <v>85.550301059602901</v>
      </c>
      <c r="C5494" s="13">
        <f t="shared" si="174"/>
        <v>85.550301059602901</v>
      </c>
      <c r="F5494" s="16">
        <f>'[2]NP Inflow data'!C5494</f>
        <v>0</v>
      </c>
      <c r="G5494" s="16">
        <f t="shared" si="175"/>
        <v>-8.0984385200000002</v>
      </c>
    </row>
    <row r="5495" spans="1:7">
      <c r="A5495">
        <v>988.92</v>
      </c>
      <c r="B5495" s="19">
        <f>'[2]NP Inflow data'!F5495</f>
        <v>85.601381950722896</v>
      </c>
      <c r="C5495" s="13">
        <f t="shared" si="174"/>
        <v>85.601381950722896</v>
      </c>
      <c r="F5495" s="16">
        <f>'[2]NP Inflow data'!C5495</f>
        <v>0</v>
      </c>
      <c r="G5495" s="16">
        <f t="shared" si="175"/>
        <v>-8.0984385200000002</v>
      </c>
    </row>
    <row r="5496" spans="1:7">
      <c r="A5496">
        <v>988.93</v>
      </c>
      <c r="B5496" s="19">
        <f>'[2]NP Inflow data'!F5496</f>
        <v>85.652519428832406</v>
      </c>
      <c r="C5496" s="13">
        <f t="shared" si="174"/>
        <v>85.652519428832406</v>
      </c>
      <c r="F5496" s="16">
        <f>'[2]NP Inflow data'!C5496</f>
        <v>0</v>
      </c>
      <c r="G5496" s="16">
        <f t="shared" si="175"/>
        <v>-8.0984385200000002</v>
      </c>
    </row>
    <row r="5497" spans="1:7">
      <c r="A5497">
        <v>988.94</v>
      </c>
      <c r="B5497" s="19">
        <f>'[2]NP Inflow data'!F5497</f>
        <v>85.703716619154704</v>
      </c>
      <c r="C5497" s="13">
        <f t="shared" si="174"/>
        <v>85.703716619154704</v>
      </c>
      <c r="F5497" s="16">
        <f>'[2]NP Inflow data'!C5497</f>
        <v>0</v>
      </c>
      <c r="G5497" s="16">
        <f t="shared" si="175"/>
        <v>-8.0984385200000002</v>
      </c>
    </row>
    <row r="5498" spans="1:7">
      <c r="A5498">
        <v>988.95</v>
      </c>
      <c r="B5498" s="19">
        <f>'[2]NP Inflow data'!F5498</f>
        <v>85.754976646911004</v>
      </c>
      <c r="C5498" s="13">
        <f t="shared" si="174"/>
        <v>85.754976646911004</v>
      </c>
      <c r="F5498" s="16">
        <f>'[2]NP Inflow data'!C5498</f>
        <v>0</v>
      </c>
      <c r="G5498" s="16">
        <f t="shared" si="175"/>
        <v>-8.0984385200000002</v>
      </c>
    </row>
    <row r="5499" spans="1:7">
      <c r="A5499">
        <v>988.96</v>
      </c>
      <c r="B5499" s="19">
        <f>'[2]NP Inflow data'!F5499</f>
        <v>85.806302637324407</v>
      </c>
      <c r="C5499" s="13">
        <f t="shared" si="174"/>
        <v>85.806302637324407</v>
      </c>
      <c r="F5499" s="16">
        <f>'[2]NP Inflow data'!C5499</f>
        <v>0</v>
      </c>
      <c r="G5499" s="16">
        <f t="shared" si="175"/>
        <v>-8.0984385200000002</v>
      </c>
    </row>
    <row r="5500" spans="1:7">
      <c r="A5500">
        <v>988.97</v>
      </c>
      <c r="B5500" s="19">
        <f>'[2]NP Inflow data'!F5500</f>
        <v>85.857697715617505</v>
      </c>
      <c r="C5500" s="13">
        <f t="shared" si="174"/>
        <v>85.857697715617505</v>
      </c>
      <c r="F5500" s="16">
        <f>'[2]NP Inflow data'!C5500</f>
        <v>0</v>
      </c>
      <c r="G5500" s="16">
        <f t="shared" si="175"/>
        <v>-8.0984385200000002</v>
      </c>
    </row>
    <row r="5501" spans="1:7">
      <c r="A5501">
        <v>988.98</v>
      </c>
      <c r="B5501" s="19">
        <f>'[2]NP Inflow data'!F5501</f>
        <v>85.909165007012803</v>
      </c>
      <c r="C5501" s="13">
        <f t="shared" si="174"/>
        <v>85.909165007012803</v>
      </c>
      <c r="F5501" s="16">
        <f>'[2]NP Inflow data'!C5501</f>
        <v>0</v>
      </c>
      <c r="G5501" s="16">
        <f t="shared" si="175"/>
        <v>-8.0984385200000002</v>
      </c>
    </row>
    <row r="5502" spans="1:7">
      <c r="A5502">
        <v>988.99</v>
      </c>
      <c r="B5502" s="19">
        <f>'[2]NP Inflow data'!F5502</f>
        <v>85.960707636732806</v>
      </c>
      <c r="C5502" s="13">
        <f t="shared" si="174"/>
        <v>85.960707636732806</v>
      </c>
      <c r="F5502" s="16">
        <f>'[2]NP Inflow data'!C5502</f>
        <v>0</v>
      </c>
      <c r="G5502" s="16">
        <f t="shared" si="175"/>
        <v>-8.0984385200000002</v>
      </c>
    </row>
    <row r="5503" spans="1:7">
      <c r="A5503">
        <v>989</v>
      </c>
      <c r="B5503" s="19">
        <f>'[2]NP Inflow data'!F5503</f>
        <v>86.012328729999993</v>
      </c>
      <c r="C5503" s="13">
        <f t="shared" si="174"/>
        <v>86.012328729999993</v>
      </c>
      <c r="F5503" s="16">
        <f>'[2]NP Inflow data'!C5503</f>
        <v>0</v>
      </c>
      <c r="G5503" s="16">
        <f t="shared" si="175"/>
        <v>-8.0984385200000002</v>
      </c>
    </row>
    <row r="5504" spans="1:7">
      <c r="A5504">
        <v>989.01</v>
      </c>
      <c r="B5504" s="19">
        <f>'[2]NP Inflow data'!F5504</f>
        <v>86.064030750852893</v>
      </c>
      <c r="C5504" s="13">
        <f t="shared" si="174"/>
        <v>86.064030750852893</v>
      </c>
      <c r="F5504" s="16">
        <f>'[2]NP Inflow data'!C5504</f>
        <v>0</v>
      </c>
      <c r="G5504" s="16">
        <f t="shared" si="175"/>
        <v>-8.0984385200000002</v>
      </c>
    </row>
    <row r="5505" spans="1:7">
      <c r="A5505">
        <v>989.02</v>
      </c>
      <c r="B5505" s="19">
        <f>'[2]NP Inflow data'!F5505</f>
        <v>86.1158135185932</v>
      </c>
      <c r="C5505" s="13">
        <f t="shared" si="174"/>
        <v>86.1158135185932</v>
      </c>
      <c r="F5505" s="16">
        <f>'[2]NP Inflow data'!C5505</f>
        <v>0</v>
      </c>
      <c r="G5505" s="16">
        <f t="shared" si="175"/>
        <v>-8.0984385200000002</v>
      </c>
    </row>
    <row r="5506" spans="1:7">
      <c r="A5506">
        <v>989.03</v>
      </c>
      <c r="B5506" s="19">
        <f>'[2]NP Inflow data'!F5506</f>
        <v>86.1676761913387</v>
      </c>
      <c r="C5506" s="13">
        <f t="shared" si="174"/>
        <v>86.1676761913387</v>
      </c>
      <c r="F5506" s="16">
        <f>'[2]NP Inflow data'!C5506</f>
        <v>0</v>
      </c>
      <c r="G5506" s="16">
        <f t="shared" si="175"/>
        <v>-8.0984385200000002</v>
      </c>
    </row>
    <row r="5507" spans="1:7">
      <c r="A5507">
        <v>989.04</v>
      </c>
      <c r="B5507" s="19">
        <f>'[2]NP Inflow data'!F5507</f>
        <v>86.219617927206997</v>
      </c>
      <c r="C5507" s="13">
        <f t="shared" si="174"/>
        <v>86.219617927206997</v>
      </c>
      <c r="F5507" s="16">
        <f>'[2]NP Inflow data'!C5507</f>
        <v>0</v>
      </c>
      <c r="G5507" s="16">
        <f t="shared" si="175"/>
        <v>-8.0984385200000002</v>
      </c>
    </row>
    <row r="5508" spans="1:7">
      <c r="A5508">
        <v>989.05</v>
      </c>
      <c r="B5508" s="19">
        <f>'[2]NP Inflow data'!F5508</f>
        <v>86.271637884315894</v>
      </c>
      <c r="C5508" s="13">
        <f t="shared" si="174"/>
        <v>86.271637884315894</v>
      </c>
      <c r="F5508" s="16">
        <f>'[2]NP Inflow data'!C5508</f>
        <v>0</v>
      </c>
      <c r="G5508" s="16">
        <f t="shared" si="175"/>
        <v>-8.0984385200000002</v>
      </c>
    </row>
    <row r="5509" spans="1:7">
      <c r="A5509">
        <v>989.06</v>
      </c>
      <c r="B5509" s="19">
        <f>'[2]NP Inflow data'!F5509</f>
        <v>86.323735220783007</v>
      </c>
      <c r="C5509" s="13">
        <f t="shared" si="174"/>
        <v>86.323735220783007</v>
      </c>
      <c r="F5509" s="16">
        <f>'[2]NP Inflow data'!C5509</f>
        <v>0</v>
      </c>
      <c r="G5509" s="16">
        <f t="shared" si="175"/>
        <v>-8.0984385200000002</v>
      </c>
    </row>
    <row r="5510" spans="1:7">
      <c r="A5510">
        <v>989.07</v>
      </c>
      <c r="B5510" s="19">
        <f>'[2]NP Inflow data'!F5510</f>
        <v>86.375909094726694</v>
      </c>
      <c r="C5510" s="13">
        <f t="shared" ref="C5510:C5573" si="176">B5510-$B$24</f>
        <v>86.375909094726694</v>
      </c>
      <c r="F5510" s="16">
        <f>'[2]NP Inflow data'!C5510</f>
        <v>0</v>
      </c>
      <c r="G5510" s="16">
        <f t="shared" si="175"/>
        <v>-8.0984385200000002</v>
      </c>
    </row>
    <row r="5511" spans="1:7">
      <c r="A5511">
        <v>989.08</v>
      </c>
      <c r="B5511" s="19">
        <f>'[2]NP Inflow data'!F5511</f>
        <v>86.428158664263407</v>
      </c>
      <c r="C5511" s="13">
        <f t="shared" si="176"/>
        <v>86.428158664263407</v>
      </c>
      <c r="F5511" s="16">
        <f>'[2]NP Inflow data'!C5511</f>
        <v>0</v>
      </c>
      <c r="G5511" s="16">
        <f t="shared" si="175"/>
        <v>-8.0984385200000002</v>
      </c>
    </row>
    <row r="5512" spans="1:7">
      <c r="A5512">
        <v>989.09</v>
      </c>
      <c r="B5512" s="19">
        <f>'[2]NP Inflow data'!F5512</f>
        <v>86.480483087511502</v>
      </c>
      <c r="C5512" s="13">
        <f t="shared" si="176"/>
        <v>86.480483087511502</v>
      </c>
      <c r="F5512" s="16">
        <f>'[2]NP Inflow data'!C5512</f>
        <v>0</v>
      </c>
      <c r="G5512" s="16">
        <f t="shared" si="175"/>
        <v>-8.0984385200000002</v>
      </c>
    </row>
    <row r="5513" spans="1:7">
      <c r="A5513">
        <v>989.1</v>
      </c>
      <c r="B5513" s="19">
        <f>'[2]NP Inflow data'!F5513</f>
        <v>86.532881522588596</v>
      </c>
      <c r="C5513" s="13">
        <f t="shared" si="176"/>
        <v>86.532881522588596</v>
      </c>
      <c r="F5513" s="16">
        <f>'[2]NP Inflow data'!C5513</f>
        <v>0</v>
      </c>
      <c r="G5513" s="16">
        <f t="shared" si="175"/>
        <v>-8.0984385200000002</v>
      </c>
    </row>
    <row r="5514" spans="1:7">
      <c r="A5514">
        <v>989.11</v>
      </c>
      <c r="B5514" s="19">
        <f>'[2]NP Inflow data'!F5514</f>
        <v>86.585353127612507</v>
      </c>
      <c r="C5514" s="13">
        <f t="shared" si="176"/>
        <v>86.585353127612507</v>
      </c>
      <c r="F5514" s="16">
        <f>'[2]NP Inflow data'!C5514</f>
        <v>0</v>
      </c>
      <c r="G5514" s="16">
        <f t="shared" si="175"/>
        <v>-8.0984385200000002</v>
      </c>
    </row>
    <row r="5515" spans="1:7">
      <c r="A5515">
        <v>989.12</v>
      </c>
      <c r="B5515" s="19">
        <f>'[2]NP Inflow data'!F5515</f>
        <v>86.637897060700794</v>
      </c>
      <c r="C5515" s="13">
        <f t="shared" si="176"/>
        <v>86.637897060700794</v>
      </c>
      <c r="F5515" s="16">
        <f>'[2]NP Inflow data'!C5515</f>
        <v>0</v>
      </c>
      <c r="G5515" s="16">
        <f t="shared" si="175"/>
        <v>-8.0984385200000002</v>
      </c>
    </row>
    <row r="5516" spans="1:7">
      <c r="A5516">
        <v>989.13</v>
      </c>
      <c r="B5516" s="19">
        <f>'[2]NP Inflow data'!F5516</f>
        <v>86.690512479971204</v>
      </c>
      <c r="C5516" s="13">
        <f t="shared" si="176"/>
        <v>86.690512479971204</v>
      </c>
      <c r="F5516" s="16">
        <f>'[2]NP Inflow data'!C5516</f>
        <v>0</v>
      </c>
      <c r="G5516" s="16">
        <f t="shared" si="175"/>
        <v>-8.0984385200000002</v>
      </c>
    </row>
    <row r="5517" spans="1:7">
      <c r="A5517">
        <v>989.14</v>
      </c>
      <c r="B5517" s="19">
        <f>'[2]NP Inflow data'!F5517</f>
        <v>86.743198543541496</v>
      </c>
      <c r="C5517" s="13">
        <f t="shared" si="176"/>
        <v>86.743198543541496</v>
      </c>
      <c r="F5517" s="16">
        <f>'[2]NP Inflow data'!C5517</f>
        <v>0</v>
      </c>
      <c r="G5517" s="16">
        <f t="shared" si="175"/>
        <v>-8.0984385200000002</v>
      </c>
    </row>
    <row r="5518" spans="1:7">
      <c r="A5518">
        <v>989.15</v>
      </c>
      <c r="B5518" s="19">
        <f>'[2]NP Inflow data'!F5518</f>
        <v>86.795954409529301</v>
      </c>
      <c r="C5518" s="13">
        <f t="shared" si="176"/>
        <v>86.795954409529301</v>
      </c>
      <c r="F5518" s="16">
        <f>'[2]NP Inflow data'!C5518</f>
        <v>0</v>
      </c>
      <c r="G5518" s="16">
        <f t="shared" si="175"/>
        <v>-8.0984385200000002</v>
      </c>
    </row>
    <row r="5519" spans="1:7">
      <c r="A5519">
        <v>989.16</v>
      </c>
      <c r="B5519" s="19">
        <f>'[2]NP Inflow data'!F5519</f>
        <v>86.848779236052394</v>
      </c>
      <c r="C5519" s="13">
        <f t="shared" si="176"/>
        <v>86.848779236052394</v>
      </c>
      <c r="F5519" s="16">
        <f>'[2]NP Inflow data'!C5519</f>
        <v>0</v>
      </c>
      <c r="G5519" s="16">
        <f t="shared" si="175"/>
        <v>-8.0984385200000002</v>
      </c>
    </row>
    <row r="5520" spans="1:7">
      <c r="A5520">
        <v>989.17</v>
      </c>
      <c r="B5520" s="19">
        <f>'[2]NP Inflow data'!F5520</f>
        <v>86.901672181228406</v>
      </c>
      <c r="C5520" s="13">
        <f t="shared" si="176"/>
        <v>86.901672181228406</v>
      </c>
      <c r="F5520" s="16">
        <f>'[2]NP Inflow data'!C5520</f>
        <v>0</v>
      </c>
      <c r="G5520" s="16">
        <f t="shared" si="175"/>
        <v>-8.0984385200000002</v>
      </c>
    </row>
    <row r="5521" spans="1:7">
      <c r="A5521">
        <v>989.18</v>
      </c>
      <c r="B5521" s="19">
        <f>'[2]NP Inflow data'!F5521</f>
        <v>86.954632403174998</v>
      </c>
      <c r="C5521" s="13">
        <f t="shared" si="176"/>
        <v>86.954632403174998</v>
      </c>
      <c r="F5521" s="16">
        <f>'[2]NP Inflow data'!C5521</f>
        <v>0</v>
      </c>
      <c r="G5521" s="16">
        <f t="shared" si="175"/>
        <v>-8.0984385200000002</v>
      </c>
    </row>
    <row r="5522" spans="1:7">
      <c r="A5522">
        <v>989.19</v>
      </c>
      <c r="B5522" s="19">
        <f>'[2]NP Inflow data'!F5522</f>
        <v>87.007659060010496</v>
      </c>
      <c r="C5522" s="13">
        <f t="shared" si="176"/>
        <v>87.007659060010496</v>
      </c>
      <c r="F5522" s="16">
        <f>'[2]NP Inflow data'!C5522</f>
        <v>0</v>
      </c>
      <c r="G5522" s="16">
        <f t="shared" si="175"/>
        <v>-8.0984385200000002</v>
      </c>
    </row>
    <row r="5523" spans="1:7">
      <c r="A5523">
        <v>989.2</v>
      </c>
      <c r="B5523" s="19">
        <f>'[2]NP Inflow data'!F5523</f>
        <v>87.060751309851497</v>
      </c>
      <c r="C5523" s="13">
        <f t="shared" si="176"/>
        <v>87.060751309851497</v>
      </c>
      <c r="F5523" s="16">
        <f>'[2]NP Inflow data'!C5523</f>
        <v>0</v>
      </c>
      <c r="G5523" s="16">
        <f t="shared" si="175"/>
        <v>-8.0984385200000002</v>
      </c>
    </row>
    <row r="5524" spans="1:7">
      <c r="A5524">
        <v>989.21</v>
      </c>
      <c r="B5524" s="19">
        <f>'[2]NP Inflow data'!F5524</f>
        <v>87.1139083108162</v>
      </c>
      <c r="C5524" s="13">
        <f t="shared" si="176"/>
        <v>87.1139083108162</v>
      </c>
      <c r="F5524" s="16">
        <f>'[2]NP Inflow data'!C5524</f>
        <v>0</v>
      </c>
      <c r="G5524" s="16">
        <f t="shared" si="175"/>
        <v>-8.0984385200000002</v>
      </c>
    </row>
    <row r="5525" spans="1:7">
      <c r="A5525">
        <v>989.22</v>
      </c>
      <c r="B5525" s="19">
        <f>'[2]NP Inflow data'!F5525</f>
        <v>87.167129221022293</v>
      </c>
      <c r="C5525" s="13">
        <f t="shared" si="176"/>
        <v>87.167129221022293</v>
      </c>
      <c r="F5525" s="16">
        <f>'[2]NP Inflow data'!C5525</f>
        <v>0</v>
      </c>
      <c r="G5525" s="16">
        <f t="shared" si="175"/>
        <v>-8.0984385200000002</v>
      </c>
    </row>
    <row r="5526" spans="1:7">
      <c r="A5526">
        <v>989.23</v>
      </c>
      <c r="B5526" s="19">
        <f>'[2]NP Inflow data'!F5526</f>
        <v>87.220413198587494</v>
      </c>
      <c r="C5526" s="13">
        <f t="shared" si="176"/>
        <v>87.220413198587494</v>
      </c>
      <c r="F5526" s="16">
        <f>'[2]NP Inflow data'!C5526</f>
        <v>0</v>
      </c>
      <c r="G5526" s="16">
        <f t="shared" si="175"/>
        <v>-8.0984385200000002</v>
      </c>
    </row>
    <row r="5527" spans="1:7">
      <c r="A5527">
        <v>989.24</v>
      </c>
      <c r="B5527" s="19">
        <f>'[2]NP Inflow data'!F5527</f>
        <v>87.273759401629604</v>
      </c>
      <c r="C5527" s="13">
        <f t="shared" si="176"/>
        <v>87.273759401629604</v>
      </c>
      <c r="F5527" s="16">
        <f>'[2]NP Inflow data'!C5527</f>
        <v>0</v>
      </c>
      <c r="G5527" s="16">
        <f t="shared" si="175"/>
        <v>-8.0984385200000002</v>
      </c>
    </row>
    <row r="5528" spans="1:7">
      <c r="A5528">
        <v>989.25</v>
      </c>
      <c r="B5528" s="19">
        <f>'[2]NP Inflow data'!F5528</f>
        <v>87.3271669882661</v>
      </c>
      <c r="C5528" s="13">
        <f t="shared" si="176"/>
        <v>87.3271669882661</v>
      </c>
      <c r="F5528" s="16">
        <f>'[2]NP Inflow data'!C5528</f>
        <v>0</v>
      </c>
      <c r="G5528" s="16">
        <f t="shared" si="175"/>
        <v>-8.0984385200000002</v>
      </c>
    </row>
    <row r="5529" spans="1:7">
      <c r="A5529">
        <v>989.26</v>
      </c>
      <c r="B5529" s="19">
        <f>'[2]NP Inflow data'!F5529</f>
        <v>87.380635116614897</v>
      </c>
      <c r="C5529" s="13">
        <f t="shared" si="176"/>
        <v>87.380635116614897</v>
      </c>
      <c r="F5529" s="16">
        <f>'[2]NP Inflow data'!C5529</f>
        <v>0</v>
      </c>
      <c r="G5529" s="16">
        <f t="shared" si="175"/>
        <v>-8.0984385200000002</v>
      </c>
    </row>
    <row r="5530" spans="1:7">
      <c r="A5530">
        <v>989.27</v>
      </c>
      <c r="B5530" s="19">
        <f>'[2]NP Inflow data'!F5530</f>
        <v>87.434162944793599</v>
      </c>
      <c r="C5530" s="13">
        <f t="shared" si="176"/>
        <v>87.434162944793599</v>
      </c>
      <c r="F5530" s="16">
        <f>'[2]NP Inflow data'!C5530</f>
        <v>0</v>
      </c>
      <c r="G5530" s="16">
        <f t="shared" si="175"/>
        <v>-8.0984385200000002</v>
      </c>
    </row>
    <row r="5531" spans="1:7">
      <c r="A5531">
        <v>989.28</v>
      </c>
      <c r="B5531" s="19">
        <f>'[2]NP Inflow data'!F5531</f>
        <v>87.487749630919893</v>
      </c>
      <c r="C5531" s="13">
        <f t="shared" si="176"/>
        <v>87.487749630919893</v>
      </c>
      <c r="F5531" s="16">
        <f>'[2]NP Inflow data'!C5531</f>
        <v>0</v>
      </c>
      <c r="G5531" s="16">
        <f t="shared" si="175"/>
        <v>-8.0984385200000002</v>
      </c>
    </row>
    <row r="5532" spans="1:7">
      <c r="A5532">
        <v>989.29</v>
      </c>
      <c r="B5532" s="19">
        <f>'[2]NP Inflow data'!F5532</f>
        <v>87.541394333111498</v>
      </c>
      <c r="C5532" s="13">
        <f t="shared" si="176"/>
        <v>87.541394333111498</v>
      </c>
      <c r="F5532" s="16">
        <f>'[2]NP Inflow data'!C5532</f>
        <v>0</v>
      </c>
      <c r="G5532" s="16">
        <f t="shared" si="175"/>
        <v>-8.0984385200000002</v>
      </c>
    </row>
    <row r="5533" spans="1:7">
      <c r="A5533">
        <v>989.3</v>
      </c>
      <c r="B5533" s="19">
        <f>'[2]NP Inflow data'!F5533</f>
        <v>87.595096209486101</v>
      </c>
      <c r="C5533" s="13">
        <f t="shared" si="176"/>
        <v>87.595096209486101</v>
      </c>
      <c r="F5533" s="16">
        <f>'[2]NP Inflow data'!C5533</f>
        <v>0</v>
      </c>
      <c r="G5533" s="16">
        <f t="shared" si="175"/>
        <v>-8.0984385200000002</v>
      </c>
    </row>
    <row r="5534" spans="1:7">
      <c r="A5534">
        <v>989.31</v>
      </c>
      <c r="B5534" s="19">
        <f>'[2]NP Inflow data'!F5534</f>
        <v>87.648854418161406</v>
      </c>
      <c r="C5534" s="13">
        <f t="shared" si="176"/>
        <v>87.648854418161406</v>
      </c>
      <c r="F5534" s="16">
        <f>'[2]NP Inflow data'!C5534</f>
        <v>0</v>
      </c>
      <c r="G5534" s="16">
        <f t="shared" ref="G5534:G5597" si="177">F5534-$F$3103</f>
        <v>-8.0984385200000002</v>
      </c>
    </row>
    <row r="5535" spans="1:7">
      <c r="A5535">
        <v>989.32</v>
      </c>
      <c r="B5535" s="19">
        <f>'[2]NP Inflow data'!F5535</f>
        <v>87.702668117255797</v>
      </c>
      <c r="C5535" s="13">
        <f t="shared" si="176"/>
        <v>87.702668117255797</v>
      </c>
      <c r="F5535" s="16">
        <f>'[2]NP Inflow data'!C5535</f>
        <v>0</v>
      </c>
      <c r="G5535" s="16">
        <f t="shared" si="177"/>
        <v>-8.0984385200000002</v>
      </c>
    </row>
    <row r="5536" spans="1:7">
      <c r="A5536">
        <v>989.33</v>
      </c>
      <c r="B5536" s="19">
        <f>'[2]NP Inflow data'!F5536</f>
        <v>87.756536464885599</v>
      </c>
      <c r="C5536" s="13">
        <f t="shared" si="176"/>
        <v>87.756536464885599</v>
      </c>
      <c r="F5536" s="16">
        <f>'[2]NP Inflow data'!C5536</f>
        <v>0</v>
      </c>
      <c r="G5536" s="16">
        <f t="shared" si="177"/>
        <v>-8.0984385200000002</v>
      </c>
    </row>
    <row r="5537" spans="1:7">
      <c r="A5537">
        <v>989.34</v>
      </c>
      <c r="B5537" s="19">
        <f>'[2]NP Inflow data'!F5537</f>
        <v>87.810458619169196</v>
      </c>
      <c r="C5537" s="13">
        <f t="shared" si="176"/>
        <v>87.810458619169196</v>
      </c>
      <c r="F5537" s="16">
        <f>'[2]NP Inflow data'!C5537</f>
        <v>0</v>
      </c>
      <c r="G5537" s="16">
        <f t="shared" si="177"/>
        <v>-8.0984385200000002</v>
      </c>
    </row>
    <row r="5538" spans="1:7">
      <c r="A5538">
        <v>989.35</v>
      </c>
      <c r="B5538" s="19">
        <f>'[2]NP Inflow data'!F5538</f>
        <v>87.864433738224307</v>
      </c>
      <c r="C5538" s="13">
        <f t="shared" si="176"/>
        <v>87.864433738224307</v>
      </c>
      <c r="F5538" s="16">
        <f>'[2]NP Inflow data'!C5538</f>
        <v>0</v>
      </c>
      <c r="G5538" s="16">
        <f t="shared" si="177"/>
        <v>-8.0984385200000002</v>
      </c>
    </row>
    <row r="5539" spans="1:7">
      <c r="A5539">
        <v>989.36</v>
      </c>
      <c r="B5539" s="19">
        <f>'[2]NP Inflow data'!F5539</f>
        <v>87.918460980168604</v>
      </c>
      <c r="C5539" s="13">
        <f t="shared" si="176"/>
        <v>87.918460980168604</v>
      </c>
      <c r="F5539" s="16">
        <f>'[2]NP Inflow data'!C5539</f>
        <v>0</v>
      </c>
      <c r="G5539" s="16">
        <f t="shared" si="177"/>
        <v>-8.0984385200000002</v>
      </c>
    </row>
    <row r="5540" spans="1:7">
      <c r="A5540">
        <v>989.37</v>
      </c>
      <c r="B5540" s="19">
        <f>'[2]NP Inflow data'!F5540</f>
        <v>87.972539503119805</v>
      </c>
      <c r="C5540" s="13">
        <f t="shared" si="176"/>
        <v>87.972539503119805</v>
      </c>
      <c r="F5540" s="16">
        <f>'[2]NP Inflow data'!C5540</f>
        <v>0</v>
      </c>
      <c r="G5540" s="16">
        <f t="shared" si="177"/>
        <v>-8.0984385200000002</v>
      </c>
    </row>
    <row r="5541" spans="1:7">
      <c r="A5541">
        <v>989.38</v>
      </c>
      <c r="B5541" s="19">
        <f>'[2]NP Inflow data'!F5541</f>
        <v>88.026668465195598</v>
      </c>
      <c r="C5541" s="13">
        <f t="shared" si="176"/>
        <v>88.026668465195598</v>
      </c>
      <c r="F5541" s="16">
        <f>'[2]NP Inflow data'!C5541</f>
        <v>0</v>
      </c>
      <c r="G5541" s="16">
        <f t="shared" si="177"/>
        <v>-8.0984385200000002</v>
      </c>
    </row>
    <row r="5542" spans="1:7">
      <c r="A5542">
        <v>989.39</v>
      </c>
      <c r="B5542" s="19">
        <f>'[2]NP Inflow data'!F5542</f>
        <v>88.080847024513702</v>
      </c>
      <c r="C5542" s="13">
        <f t="shared" si="176"/>
        <v>88.080847024513702</v>
      </c>
      <c r="F5542" s="16">
        <f>'[2]NP Inflow data'!C5542</f>
        <v>0</v>
      </c>
      <c r="G5542" s="16">
        <f t="shared" si="177"/>
        <v>-8.0984385200000002</v>
      </c>
    </row>
    <row r="5543" spans="1:7">
      <c r="A5543">
        <v>989.4</v>
      </c>
      <c r="B5543" s="19">
        <f>'[2]NP Inflow data'!F5543</f>
        <v>88.135074339191803</v>
      </c>
      <c r="C5543" s="13">
        <f t="shared" si="176"/>
        <v>88.135074339191803</v>
      </c>
      <c r="F5543" s="16">
        <f>'[2]NP Inflow data'!C5543</f>
        <v>0</v>
      </c>
      <c r="G5543" s="16">
        <f t="shared" si="177"/>
        <v>-8.0984385200000002</v>
      </c>
    </row>
    <row r="5544" spans="1:7">
      <c r="A5544">
        <v>989.41</v>
      </c>
      <c r="B5544" s="19">
        <f>'[2]NP Inflow data'!F5544</f>
        <v>88.189349567347605</v>
      </c>
      <c r="C5544" s="13">
        <f t="shared" si="176"/>
        <v>88.189349567347605</v>
      </c>
      <c r="F5544" s="16">
        <f>'[2]NP Inflow data'!C5544</f>
        <v>0</v>
      </c>
      <c r="G5544" s="16">
        <f t="shared" si="177"/>
        <v>-8.0984385200000002</v>
      </c>
    </row>
    <row r="5545" spans="1:7">
      <c r="A5545">
        <v>989.42</v>
      </c>
      <c r="B5545" s="19">
        <f>'[2]NP Inflow data'!F5545</f>
        <v>88.243671867098698</v>
      </c>
      <c r="C5545" s="13">
        <f t="shared" si="176"/>
        <v>88.243671867098698</v>
      </c>
      <c r="F5545" s="16">
        <f>'[2]NP Inflow data'!C5545</f>
        <v>0</v>
      </c>
      <c r="G5545" s="16">
        <f t="shared" si="177"/>
        <v>-8.0984385200000002</v>
      </c>
    </row>
    <row r="5546" spans="1:7">
      <c r="A5546">
        <v>989.43</v>
      </c>
      <c r="B5546" s="19">
        <f>'[2]NP Inflow data'!F5546</f>
        <v>88.298040396562897</v>
      </c>
      <c r="C5546" s="13">
        <f t="shared" si="176"/>
        <v>88.298040396562897</v>
      </c>
      <c r="F5546" s="16">
        <f>'[2]NP Inflow data'!C5546</f>
        <v>0</v>
      </c>
      <c r="G5546" s="16">
        <f t="shared" si="177"/>
        <v>-8.0984385200000002</v>
      </c>
    </row>
    <row r="5547" spans="1:7">
      <c r="A5547">
        <v>989.44</v>
      </c>
      <c r="B5547" s="19">
        <f>'[2]NP Inflow data'!F5547</f>
        <v>88.352454313858601</v>
      </c>
      <c r="C5547" s="13">
        <f t="shared" si="176"/>
        <v>88.352454313858601</v>
      </c>
      <c r="F5547" s="16">
        <f>'[2]NP Inflow data'!C5547</f>
        <v>0</v>
      </c>
      <c r="G5547" s="16">
        <f t="shared" si="177"/>
        <v>-8.0984385200000002</v>
      </c>
    </row>
    <row r="5548" spans="1:7">
      <c r="A5548">
        <v>989.45</v>
      </c>
      <c r="B5548" s="19">
        <f>'[2]NP Inflow data'!F5548</f>
        <v>88.406912777102093</v>
      </c>
      <c r="C5548" s="13">
        <f t="shared" si="176"/>
        <v>88.406912777102093</v>
      </c>
      <c r="F5548" s="16">
        <f>'[2]NP Inflow data'!C5548</f>
        <v>0</v>
      </c>
      <c r="G5548" s="16">
        <f t="shared" si="177"/>
        <v>-8.0984385200000002</v>
      </c>
    </row>
    <row r="5549" spans="1:7">
      <c r="A5549">
        <v>989.46</v>
      </c>
      <c r="B5549" s="19">
        <f>'[2]NP Inflow data'!F5549</f>
        <v>88.4614149444117</v>
      </c>
      <c r="C5549" s="13">
        <f t="shared" si="176"/>
        <v>88.4614149444117</v>
      </c>
      <c r="F5549" s="16">
        <f>'[2]NP Inflow data'!C5549</f>
        <v>0</v>
      </c>
      <c r="G5549" s="16">
        <f t="shared" si="177"/>
        <v>-8.0984385200000002</v>
      </c>
    </row>
    <row r="5550" spans="1:7">
      <c r="A5550">
        <v>989.47</v>
      </c>
      <c r="B5550" s="19">
        <f>'[2]NP Inflow data'!F5550</f>
        <v>88.515959973905296</v>
      </c>
      <c r="C5550" s="13">
        <f t="shared" si="176"/>
        <v>88.515959973905296</v>
      </c>
      <c r="F5550" s="16">
        <f>'[2]NP Inflow data'!C5550</f>
        <v>0</v>
      </c>
      <c r="G5550" s="16">
        <f t="shared" si="177"/>
        <v>-8.0984385200000002</v>
      </c>
    </row>
    <row r="5551" spans="1:7">
      <c r="A5551">
        <v>989.48</v>
      </c>
      <c r="B5551" s="19">
        <f>'[2]NP Inflow data'!F5551</f>
        <v>88.570547023700399</v>
      </c>
      <c r="C5551" s="13">
        <f t="shared" si="176"/>
        <v>88.570547023700399</v>
      </c>
      <c r="F5551" s="16">
        <f>'[2]NP Inflow data'!C5551</f>
        <v>0</v>
      </c>
      <c r="G5551" s="16">
        <f t="shared" si="177"/>
        <v>-8.0984385200000002</v>
      </c>
    </row>
    <row r="5552" spans="1:7">
      <c r="A5552">
        <v>989.49</v>
      </c>
      <c r="B5552" s="19">
        <f>'[2]NP Inflow data'!F5552</f>
        <v>88.625175251914797</v>
      </c>
      <c r="C5552" s="13">
        <f t="shared" si="176"/>
        <v>88.625175251914797</v>
      </c>
      <c r="F5552" s="16">
        <f>'[2]NP Inflow data'!C5552</f>
        <v>0</v>
      </c>
      <c r="G5552" s="16">
        <f t="shared" si="177"/>
        <v>-8.0984385200000002</v>
      </c>
    </row>
    <row r="5553" spans="1:7">
      <c r="A5553">
        <v>989.5</v>
      </c>
      <c r="B5553" s="19">
        <f>'[2]NP Inflow data'!F5553</f>
        <v>88.679843816666093</v>
      </c>
      <c r="C5553" s="13">
        <f t="shared" si="176"/>
        <v>88.679843816666093</v>
      </c>
      <c r="F5553" s="16">
        <f>'[2]NP Inflow data'!C5553</f>
        <v>0</v>
      </c>
      <c r="G5553" s="16">
        <f t="shared" si="177"/>
        <v>-8.0984385200000002</v>
      </c>
    </row>
    <row r="5554" spans="1:7">
      <c r="A5554">
        <v>989.51</v>
      </c>
      <c r="B5554" s="19">
        <f>'[2]NP Inflow data'!F5554</f>
        <v>88.734551876072103</v>
      </c>
      <c r="C5554" s="13">
        <f t="shared" si="176"/>
        <v>88.734551876072103</v>
      </c>
      <c r="F5554" s="16">
        <f>'[2]NP Inflow data'!C5554</f>
        <v>0</v>
      </c>
      <c r="G5554" s="16">
        <f t="shared" si="177"/>
        <v>-8.0984385200000002</v>
      </c>
    </row>
    <row r="5555" spans="1:7">
      <c r="A5555">
        <v>989.52</v>
      </c>
      <c r="B5555" s="19">
        <f>'[2]NP Inflow data'!F5555</f>
        <v>88.789298588250503</v>
      </c>
      <c r="C5555" s="13">
        <f t="shared" si="176"/>
        <v>88.789298588250503</v>
      </c>
      <c r="F5555" s="16">
        <f>'[2]NP Inflow data'!C5555</f>
        <v>0</v>
      </c>
      <c r="G5555" s="16">
        <f t="shared" si="177"/>
        <v>-8.0984385200000002</v>
      </c>
    </row>
    <row r="5556" spans="1:7">
      <c r="A5556">
        <v>989.53</v>
      </c>
      <c r="B5556" s="19">
        <f>'[2]NP Inflow data'!F5556</f>
        <v>88.844083111318994</v>
      </c>
      <c r="C5556" s="13">
        <f t="shared" si="176"/>
        <v>88.844083111318994</v>
      </c>
      <c r="F5556" s="16">
        <f>'[2]NP Inflow data'!C5556</f>
        <v>0</v>
      </c>
      <c r="G5556" s="16">
        <f t="shared" si="177"/>
        <v>-8.0984385200000002</v>
      </c>
    </row>
    <row r="5557" spans="1:7">
      <c r="A5557">
        <v>989.54</v>
      </c>
      <c r="B5557" s="19">
        <f>'[2]NP Inflow data'!F5557</f>
        <v>88.898904603395195</v>
      </c>
      <c r="C5557" s="13">
        <f t="shared" si="176"/>
        <v>88.898904603395195</v>
      </c>
      <c r="F5557" s="16">
        <f>'[2]NP Inflow data'!C5557</f>
        <v>0</v>
      </c>
      <c r="G5557" s="16">
        <f t="shared" si="177"/>
        <v>-8.0984385200000002</v>
      </c>
    </row>
    <row r="5558" spans="1:7">
      <c r="A5558">
        <v>989.55</v>
      </c>
      <c r="B5558" s="19">
        <f>'[2]NP Inflow data'!F5558</f>
        <v>88.953762222596794</v>
      </c>
      <c r="C5558" s="13">
        <f t="shared" si="176"/>
        <v>88.953762222596794</v>
      </c>
      <c r="F5558" s="16">
        <f>'[2]NP Inflow data'!C5558</f>
        <v>0</v>
      </c>
      <c r="G5558" s="16">
        <f t="shared" si="177"/>
        <v>-8.0984385200000002</v>
      </c>
    </row>
    <row r="5559" spans="1:7">
      <c r="A5559">
        <v>989.56</v>
      </c>
      <c r="B5559" s="19">
        <f>'[2]NP Inflow data'!F5559</f>
        <v>89.008655127041607</v>
      </c>
      <c r="C5559" s="13">
        <f t="shared" si="176"/>
        <v>89.008655127041607</v>
      </c>
      <c r="F5559" s="16">
        <f>'[2]NP Inflow data'!C5559</f>
        <v>0</v>
      </c>
      <c r="G5559" s="16">
        <f t="shared" si="177"/>
        <v>-8.0984385200000002</v>
      </c>
    </row>
    <row r="5560" spans="1:7">
      <c r="A5560">
        <v>989.57</v>
      </c>
      <c r="B5560" s="19">
        <f>'[2]NP Inflow data'!F5560</f>
        <v>89.063582474848005</v>
      </c>
      <c r="C5560" s="13">
        <f t="shared" si="176"/>
        <v>89.063582474848005</v>
      </c>
      <c r="F5560" s="16">
        <f>'[2]NP Inflow data'!C5560</f>
        <v>0</v>
      </c>
      <c r="G5560" s="16">
        <f t="shared" si="177"/>
        <v>-8.0984385200000002</v>
      </c>
    </row>
    <row r="5561" spans="1:7">
      <c r="A5561">
        <v>989.58</v>
      </c>
      <c r="B5561" s="19">
        <f>'[2]NP Inflow data'!F5561</f>
        <v>89.118543424132199</v>
      </c>
      <c r="C5561" s="13">
        <f t="shared" si="176"/>
        <v>89.118543424132199</v>
      </c>
      <c r="F5561" s="16">
        <f>'[2]NP Inflow data'!C5561</f>
        <v>0</v>
      </c>
      <c r="G5561" s="16">
        <f t="shared" si="177"/>
        <v>-8.0984385200000002</v>
      </c>
    </row>
    <row r="5562" spans="1:7">
      <c r="A5562">
        <v>989.59</v>
      </c>
      <c r="B5562" s="19">
        <f>'[2]NP Inflow data'!F5562</f>
        <v>89.173537133012701</v>
      </c>
      <c r="C5562" s="13">
        <f t="shared" si="176"/>
        <v>89.173537133012701</v>
      </c>
      <c r="F5562" s="16">
        <f>'[2]NP Inflow data'!C5562</f>
        <v>0</v>
      </c>
      <c r="G5562" s="16">
        <f t="shared" si="177"/>
        <v>-8.0984385200000002</v>
      </c>
    </row>
    <row r="5563" spans="1:7">
      <c r="A5563">
        <v>989.6</v>
      </c>
      <c r="B5563" s="19">
        <f>'[2]NP Inflow data'!F5563</f>
        <v>89.228562759607101</v>
      </c>
      <c r="C5563" s="13">
        <f t="shared" si="176"/>
        <v>89.228562759607101</v>
      </c>
      <c r="F5563" s="16">
        <f>'[2]NP Inflow data'!C5563</f>
        <v>0</v>
      </c>
      <c r="G5563" s="16">
        <f t="shared" si="177"/>
        <v>-8.0984385200000002</v>
      </c>
    </row>
    <row r="5564" spans="1:7">
      <c r="A5564">
        <v>989.61</v>
      </c>
      <c r="B5564" s="19">
        <f>'[2]NP Inflow data'!F5564</f>
        <v>89.283619462033201</v>
      </c>
      <c r="C5564" s="13">
        <f t="shared" si="176"/>
        <v>89.283619462033201</v>
      </c>
      <c r="F5564" s="16">
        <f>'[2]NP Inflow data'!C5564</f>
        <v>0</v>
      </c>
      <c r="G5564" s="16">
        <f t="shared" si="177"/>
        <v>-8.0984385200000002</v>
      </c>
    </row>
    <row r="5565" spans="1:7">
      <c r="A5565">
        <v>989.62</v>
      </c>
      <c r="B5565" s="19">
        <f>'[2]NP Inflow data'!F5565</f>
        <v>89.338706398408604</v>
      </c>
      <c r="C5565" s="13">
        <f t="shared" si="176"/>
        <v>89.338706398408604</v>
      </c>
      <c r="F5565" s="16">
        <f>'[2]NP Inflow data'!C5565</f>
        <v>0</v>
      </c>
      <c r="G5565" s="16">
        <f t="shared" si="177"/>
        <v>-8.0984385200000002</v>
      </c>
    </row>
    <row r="5566" spans="1:7">
      <c r="A5566">
        <v>989.63</v>
      </c>
      <c r="B5566" s="19">
        <f>'[2]NP Inflow data'!F5566</f>
        <v>89.393822726851099</v>
      </c>
      <c r="C5566" s="13">
        <f t="shared" si="176"/>
        <v>89.393822726851099</v>
      </c>
      <c r="F5566" s="16">
        <f>'[2]NP Inflow data'!C5566</f>
        <v>0</v>
      </c>
      <c r="G5566" s="16">
        <f t="shared" si="177"/>
        <v>-8.0984385200000002</v>
      </c>
    </row>
    <row r="5567" spans="1:7">
      <c r="A5567">
        <v>989.64</v>
      </c>
      <c r="B5567" s="19">
        <f>'[2]NP Inflow data'!F5567</f>
        <v>89.448967605478302</v>
      </c>
      <c r="C5567" s="13">
        <f t="shared" si="176"/>
        <v>89.448967605478302</v>
      </c>
      <c r="F5567" s="16">
        <f>'[2]NP Inflow data'!C5567</f>
        <v>0</v>
      </c>
      <c r="G5567" s="16">
        <f t="shared" si="177"/>
        <v>-8.0984385200000002</v>
      </c>
    </row>
    <row r="5568" spans="1:7">
      <c r="A5568">
        <v>989.65</v>
      </c>
      <c r="B5568" s="19">
        <f>'[2]NP Inflow data'!F5568</f>
        <v>89.504140192408002</v>
      </c>
      <c r="C5568" s="13">
        <f t="shared" si="176"/>
        <v>89.504140192408002</v>
      </c>
      <c r="F5568" s="16">
        <f>'[2]NP Inflow data'!C5568</f>
        <v>0</v>
      </c>
      <c r="G5568" s="16">
        <f t="shared" si="177"/>
        <v>-8.0984385200000002</v>
      </c>
    </row>
    <row r="5569" spans="1:7">
      <c r="A5569">
        <v>989.66</v>
      </c>
      <c r="B5569" s="19">
        <f>'[2]NP Inflow data'!F5569</f>
        <v>89.559339645757802</v>
      </c>
      <c r="C5569" s="13">
        <f t="shared" si="176"/>
        <v>89.559339645757802</v>
      </c>
      <c r="F5569" s="16">
        <f>'[2]NP Inflow data'!C5569</f>
        <v>0</v>
      </c>
      <c r="G5569" s="16">
        <f t="shared" si="177"/>
        <v>-8.0984385200000002</v>
      </c>
    </row>
    <row r="5570" spans="1:7">
      <c r="A5570">
        <v>989.67</v>
      </c>
      <c r="B5570" s="19">
        <f>'[2]NP Inflow data'!F5570</f>
        <v>89.614565123645406</v>
      </c>
      <c r="C5570" s="13">
        <f t="shared" si="176"/>
        <v>89.614565123645406</v>
      </c>
      <c r="F5570" s="16">
        <f>'[2]NP Inflow data'!C5570</f>
        <v>0</v>
      </c>
      <c r="G5570" s="16">
        <f t="shared" si="177"/>
        <v>-8.0984385200000002</v>
      </c>
    </row>
    <row r="5571" spans="1:7">
      <c r="A5571">
        <v>989.68</v>
      </c>
      <c r="B5571" s="19">
        <f>'[2]NP Inflow data'!F5571</f>
        <v>89.6698157841886</v>
      </c>
      <c r="C5571" s="13">
        <f t="shared" si="176"/>
        <v>89.6698157841886</v>
      </c>
      <c r="F5571" s="16">
        <f>'[2]NP Inflow data'!C5571</f>
        <v>0</v>
      </c>
      <c r="G5571" s="16">
        <f t="shared" si="177"/>
        <v>-8.0984385200000002</v>
      </c>
    </row>
    <row r="5572" spans="1:7">
      <c r="A5572">
        <v>989.69</v>
      </c>
      <c r="B5572" s="19">
        <f>'[2]NP Inflow data'!F5572</f>
        <v>89.7250907855056</v>
      </c>
      <c r="C5572" s="13">
        <f t="shared" si="176"/>
        <v>89.7250907855056</v>
      </c>
      <c r="F5572" s="16">
        <f>'[2]NP Inflow data'!C5572</f>
        <v>0</v>
      </c>
      <c r="G5572" s="16">
        <f t="shared" si="177"/>
        <v>-8.0984385200000002</v>
      </c>
    </row>
    <row r="5573" spans="1:7">
      <c r="A5573">
        <v>989.7</v>
      </c>
      <c r="B5573" s="19">
        <f>'[2]NP Inflow data'!F5573</f>
        <v>89.780389285712999</v>
      </c>
      <c r="C5573" s="13">
        <f t="shared" si="176"/>
        <v>89.780389285712999</v>
      </c>
      <c r="F5573" s="16">
        <f>'[2]NP Inflow data'!C5573</f>
        <v>0</v>
      </c>
      <c r="G5573" s="16">
        <f t="shared" si="177"/>
        <v>-8.0984385200000002</v>
      </c>
    </row>
    <row r="5574" spans="1:7">
      <c r="A5574">
        <v>989.71</v>
      </c>
      <c r="B5574" s="19">
        <f>'[2]NP Inflow data'!F5574</f>
        <v>89.8357104429289</v>
      </c>
      <c r="C5574" s="13">
        <f t="shared" ref="C5574:C5637" si="178">B5574-$B$24</f>
        <v>89.8357104429289</v>
      </c>
      <c r="F5574" s="16">
        <f>'[2]NP Inflow data'!C5574</f>
        <v>0</v>
      </c>
      <c r="G5574" s="16">
        <f t="shared" si="177"/>
        <v>-8.0984385200000002</v>
      </c>
    </row>
    <row r="5575" spans="1:7">
      <c r="A5575">
        <v>989.72</v>
      </c>
      <c r="B5575" s="19">
        <f>'[2]NP Inflow data'!F5575</f>
        <v>89.891053415271202</v>
      </c>
      <c r="C5575" s="13">
        <f t="shared" si="178"/>
        <v>89.891053415271202</v>
      </c>
      <c r="F5575" s="16">
        <f>'[2]NP Inflow data'!C5575</f>
        <v>0</v>
      </c>
      <c r="G5575" s="16">
        <f t="shared" si="177"/>
        <v>-8.0984385200000002</v>
      </c>
    </row>
    <row r="5576" spans="1:7">
      <c r="A5576">
        <v>989.73</v>
      </c>
      <c r="B5576" s="19">
        <f>'[2]NP Inflow data'!F5576</f>
        <v>89.946417360857595</v>
      </c>
      <c r="C5576" s="13">
        <f t="shared" si="178"/>
        <v>89.946417360857595</v>
      </c>
      <c r="F5576" s="16">
        <f>'[2]NP Inflow data'!C5576</f>
        <v>0</v>
      </c>
      <c r="G5576" s="16">
        <f t="shared" si="177"/>
        <v>-8.0984385200000002</v>
      </c>
    </row>
    <row r="5577" spans="1:7">
      <c r="A5577">
        <v>989.74</v>
      </c>
      <c r="B5577" s="19">
        <f>'[2]NP Inflow data'!F5577</f>
        <v>90.001801437805597</v>
      </c>
      <c r="C5577" s="13">
        <f t="shared" si="178"/>
        <v>90.001801437805597</v>
      </c>
      <c r="F5577" s="16">
        <f>'[2]NP Inflow data'!C5577</f>
        <v>0</v>
      </c>
      <c r="G5577" s="16">
        <f t="shared" si="177"/>
        <v>-8.0984385200000002</v>
      </c>
    </row>
    <row r="5578" spans="1:7">
      <c r="A5578">
        <v>989.75</v>
      </c>
      <c r="B5578" s="19">
        <f>'[2]NP Inflow data'!F5578</f>
        <v>90.057204804233095</v>
      </c>
      <c r="C5578" s="13">
        <f t="shared" si="178"/>
        <v>90.057204804233095</v>
      </c>
      <c r="F5578" s="16">
        <f>'[2]NP Inflow data'!C5578</f>
        <v>0</v>
      </c>
      <c r="G5578" s="16">
        <f t="shared" si="177"/>
        <v>-8.0984385200000002</v>
      </c>
    </row>
    <row r="5579" spans="1:7">
      <c r="A5579">
        <v>989.76</v>
      </c>
      <c r="B5579" s="19">
        <f>'[2]NP Inflow data'!F5579</f>
        <v>90.112626618257593</v>
      </c>
      <c r="C5579" s="13">
        <f t="shared" si="178"/>
        <v>90.112626618257593</v>
      </c>
      <c r="F5579" s="16">
        <f>'[2]NP Inflow data'!C5579</f>
        <v>0</v>
      </c>
      <c r="G5579" s="16">
        <f t="shared" si="177"/>
        <v>-8.0984385200000002</v>
      </c>
    </row>
    <row r="5580" spans="1:7">
      <c r="A5580">
        <v>989.77</v>
      </c>
      <c r="B5580" s="19">
        <f>'[2]NP Inflow data'!F5580</f>
        <v>90.168066037996994</v>
      </c>
      <c r="C5580" s="13">
        <f t="shared" si="178"/>
        <v>90.168066037996994</v>
      </c>
      <c r="F5580" s="16">
        <f>'[2]NP Inflow data'!C5580</f>
        <v>0</v>
      </c>
      <c r="G5580" s="16">
        <f t="shared" si="177"/>
        <v>-8.0984385200000002</v>
      </c>
    </row>
    <row r="5581" spans="1:7">
      <c r="A5581">
        <v>989.78</v>
      </c>
      <c r="B5581" s="19">
        <f>'[2]NP Inflow data'!F5581</f>
        <v>90.223522221568999</v>
      </c>
      <c r="C5581" s="13">
        <f t="shared" si="178"/>
        <v>90.223522221568999</v>
      </c>
      <c r="F5581" s="16">
        <f>'[2]NP Inflow data'!C5581</f>
        <v>0</v>
      </c>
      <c r="G5581" s="16">
        <f t="shared" si="177"/>
        <v>-8.0984385200000002</v>
      </c>
    </row>
    <row r="5582" spans="1:7">
      <c r="A5582">
        <v>989.79</v>
      </c>
      <c r="B5582" s="19">
        <f>'[2]NP Inflow data'!F5582</f>
        <v>90.278994327091098</v>
      </c>
      <c r="C5582" s="13">
        <f t="shared" si="178"/>
        <v>90.278994327091098</v>
      </c>
      <c r="F5582" s="16">
        <f>'[2]NP Inflow data'!C5582</f>
        <v>0</v>
      </c>
      <c r="G5582" s="16">
        <f t="shared" si="177"/>
        <v>-8.0984385200000002</v>
      </c>
    </row>
    <row r="5583" spans="1:7">
      <c r="A5583">
        <v>989.8</v>
      </c>
      <c r="B5583" s="19">
        <f>'[2]NP Inflow data'!F5583</f>
        <v>90.334481512681094</v>
      </c>
      <c r="C5583" s="13">
        <f t="shared" si="178"/>
        <v>90.334481512681094</v>
      </c>
      <c r="F5583" s="16">
        <f>'[2]NP Inflow data'!C5583</f>
        <v>0</v>
      </c>
      <c r="G5583" s="16">
        <f t="shared" si="177"/>
        <v>-8.0984385200000002</v>
      </c>
    </row>
    <row r="5584" spans="1:7">
      <c r="A5584">
        <v>989.81</v>
      </c>
      <c r="B5584" s="19">
        <f>'[2]NP Inflow data'!F5584</f>
        <v>90.389982936456803</v>
      </c>
      <c r="C5584" s="13">
        <f t="shared" si="178"/>
        <v>90.389982936456803</v>
      </c>
      <c r="F5584" s="16">
        <f>'[2]NP Inflow data'!C5584</f>
        <v>0</v>
      </c>
      <c r="G5584" s="16">
        <f t="shared" si="177"/>
        <v>-8.0984385200000002</v>
      </c>
    </row>
    <row r="5585" spans="1:7">
      <c r="A5585">
        <v>989.82</v>
      </c>
      <c r="B5585" s="19">
        <f>'[2]NP Inflow data'!F5585</f>
        <v>90.445497756536398</v>
      </c>
      <c r="C5585" s="13">
        <f t="shared" si="178"/>
        <v>90.445497756536398</v>
      </c>
      <c r="F5585" s="16">
        <f>'[2]NP Inflow data'!C5585</f>
        <v>0</v>
      </c>
      <c r="G5585" s="16">
        <f t="shared" si="177"/>
        <v>-8.0984385200000002</v>
      </c>
    </row>
    <row r="5586" spans="1:7">
      <c r="A5586">
        <v>989.83</v>
      </c>
      <c r="B5586" s="19">
        <f>'[2]NP Inflow data'!F5586</f>
        <v>90.5010251310364</v>
      </c>
      <c r="C5586" s="13">
        <f t="shared" si="178"/>
        <v>90.5010251310364</v>
      </c>
      <c r="F5586" s="16">
        <f>'[2]NP Inflow data'!C5586</f>
        <v>0</v>
      </c>
      <c r="G5586" s="16">
        <f t="shared" si="177"/>
        <v>-8.0984385200000002</v>
      </c>
    </row>
    <row r="5587" spans="1:7">
      <c r="A5587">
        <v>989.84</v>
      </c>
      <c r="B5587" s="19">
        <f>'[2]NP Inflow data'!F5587</f>
        <v>90.556564218074996</v>
      </c>
      <c r="C5587" s="13">
        <f t="shared" si="178"/>
        <v>90.556564218074996</v>
      </c>
      <c r="F5587" s="16">
        <f>'[2]NP Inflow data'!C5587</f>
        <v>0</v>
      </c>
      <c r="G5587" s="16">
        <f t="shared" si="177"/>
        <v>-8.0984385200000002</v>
      </c>
    </row>
    <row r="5588" spans="1:7">
      <c r="A5588">
        <v>989.85</v>
      </c>
      <c r="B5588" s="19">
        <f>'[2]NP Inflow data'!F5588</f>
        <v>90.612114175770103</v>
      </c>
      <c r="C5588" s="13">
        <f t="shared" si="178"/>
        <v>90.612114175770103</v>
      </c>
      <c r="F5588" s="16">
        <f>'[2]NP Inflow data'!C5588</f>
        <v>0</v>
      </c>
      <c r="G5588" s="16">
        <f t="shared" si="177"/>
        <v>-8.0984385200000002</v>
      </c>
    </row>
    <row r="5589" spans="1:7">
      <c r="A5589">
        <v>989.86</v>
      </c>
      <c r="B5589" s="19">
        <f>'[2]NP Inflow data'!F5589</f>
        <v>90.667674162239294</v>
      </c>
      <c r="C5589" s="13">
        <f t="shared" si="178"/>
        <v>90.667674162239294</v>
      </c>
      <c r="F5589" s="16">
        <f>'[2]NP Inflow data'!C5589</f>
        <v>0</v>
      </c>
      <c r="G5589" s="16">
        <f t="shared" si="177"/>
        <v>-8.0984385200000002</v>
      </c>
    </row>
    <row r="5590" spans="1:7">
      <c r="A5590">
        <v>989.87</v>
      </c>
      <c r="B5590" s="19">
        <f>'[2]NP Inflow data'!F5590</f>
        <v>90.723243335600301</v>
      </c>
      <c r="C5590" s="13">
        <f t="shared" si="178"/>
        <v>90.723243335600301</v>
      </c>
      <c r="F5590" s="16">
        <f>'[2]NP Inflow data'!C5590</f>
        <v>0</v>
      </c>
      <c r="G5590" s="16">
        <f t="shared" si="177"/>
        <v>-8.0984385200000002</v>
      </c>
    </row>
    <row r="5591" spans="1:7">
      <c r="A5591">
        <v>989.88</v>
      </c>
      <c r="B5591" s="19">
        <f>'[2]NP Inflow data'!F5591</f>
        <v>90.7788208539707</v>
      </c>
      <c r="C5591" s="13">
        <f t="shared" si="178"/>
        <v>90.7788208539707</v>
      </c>
      <c r="F5591" s="16">
        <f>'[2]NP Inflow data'!C5591</f>
        <v>0</v>
      </c>
      <c r="G5591" s="16">
        <f t="shared" si="177"/>
        <v>-8.0984385200000002</v>
      </c>
    </row>
    <row r="5592" spans="1:7">
      <c r="A5592">
        <v>989.89</v>
      </c>
      <c r="B5592" s="19">
        <f>'[2]NP Inflow data'!F5592</f>
        <v>90.834405875468406</v>
      </c>
      <c r="C5592" s="13">
        <f t="shared" si="178"/>
        <v>90.834405875468406</v>
      </c>
      <c r="F5592" s="16">
        <f>'[2]NP Inflow data'!C5592</f>
        <v>0</v>
      </c>
      <c r="G5592" s="16">
        <f t="shared" si="177"/>
        <v>-8.0984385200000002</v>
      </c>
    </row>
    <row r="5593" spans="1:7">
      <c r="A5593">
        <v>989.9</v>
      </c>
      <c r="B5593" s="19">
        <f>'[2]NP Inflow data'!F5593</f>
        <v>90.889997558210993</v>
      </c>
      <c r="C5593" s="13">
        <f t="shared" si="178"/>
        <v>90.889997558210993</v>
      </c>
      <c r="F5593" s="16">
        <f>'[2]NP Inflow data'!C5593</f>
        <v>0</v>
      </c>
      <c r="G5593" s="16">
        <f t="shared" si="177"/>
        <v>-8.0984385200000002</v>
      </c>
    </row>
    <row r="5594" spans="1:7">
      <c r="A5594">
        <v>989.91</v>
      </c>
      <c r="B5594" s="19">
        <f>'[2]NP Inflow data'!F5594</f>
        <v>90.945595060316194</v>
      </c>
      <c r="C5594" s="13">
        <f t="shared" si="178"/>
        <v>90.945595060316194</v>
      </c>
      <c r="F5594" s="16">
        <f>'[2]NP Inflow data'!C5594</f>
        <v>0</v>
      </c>
      <c r="G5594" s="16">
        <f t="shared" si="177"/>
        <v>-8.0984385200000002</v>
      </c>
    </row>
    <row r="5595" spans="1:7">
      <c r="A5595">
        <v>989.92</v>
      </c>
      <c r="B5595" s="19">
        <f>'[2]NP Inflow data'!F5595</f>
        <v>91.001197539901597</v>
      </c>
      <c r="C5595" s="13">
        <f t="shared" si="178"/>
        <v>91.001197539901597</v>
      </c>
      <c r="F5595" s="16">
        <f>'[2]NP Inflow data'!C5595</f>
        <v>0</v>
      </c>
      <c r="G5595" s="16">
        <f t="shared" si="177"/>
        <v>-8.0984385200000002</v>
      </c>
    </row>
    <row r="5596" spans="1:7">
      <c r="A5596">
        <v>989.93</v>
      </c>
      <c r="B5596" s="19">
        <f>'[2]NP Inflow data'!F5596</f>
        <v>91.056804155085004</v>
      </c>
      <c r="C5596" s="13">
        <f t="shared" si="178"/>
        <v>91.056804155085004</v>
      </c>
      <c r="F5596" s="16">
        <f>'[2]NP Inflow data'!C5596</f>
        <v>0</v>
      </c>
      <c r="G5596" s="16">
        <f t="shared" si="177"/>
        <v>-8.0984385200000002</v>
      </c>
    </row>
    <row r="5597" spans="1:7">
      <c r="A5597">
        <v>989.94</v>
      </c>
      <c r="B5597" s="19">
        <f>'[2]NP Inflow data'!F5597</f>
        <v>91.112414063984801</v>
      </c>
      <c r="C5597" s="13">
        <f t="shared" si="178"/>
        <v>91.112414063984801</v>
      </c>
      <c r="F5597" s="16">
        <f>'[2]NP Inflow data'!C5597</f>
        <v>0</v>
      </c>
      <c r="G5597" s="16">
        <f t="shared" si="177"/>
        <v>-8.0984385200000002</v>
      </c>
    </row>
    <row r="5598" spans="1:7">
      <c r="A5598">
        <v>989.95</v>
      </c>
      <c r="B5598" s="19">
        <f>'[2]NP Inflow data'!F5598</f>
        <v>91.168026424717297</v>
      </c>
      <c r="C5598" s="13">
        <f t="shared" si="178"/>
        <v>91.168026424717297</v>
      </c>
      <c r="F5598" s="16">
        <f>'[2]NP Inflow data'!C5598</f>
        <v>0</v>
      </c>
      <c r="G5598" s="16">
        <f t="shared" ref="G5598:G5661" si="179">F5598-$F$3103</f>
        <v>-8.0984385200000002</v>
      </c>
    </row>
    <row r="5599" spans="1:7">
      <c r="A5599">
        <v>989.96</v>
      </c>
      <c r="B5599" s="19">
        <f>'[2]NP Inflow data'!F5599</f>
        <v>91.223640395400906</v>
      </c>
      <c r="C5599" s="13">
        <f t="shared" si="178"/>
        <v>91.223640395400906</v>
      </c>
      <c r="F5599" s="16">
        <f>'[2]NP Inflow data'!C5599</f>
        <v>0</v>
      </c>
      <c r="G5599" s="16">
        <f t="shared" si="179"/>
        <v>-8.0984385200000002</v>
      </c>
    </row>
    <row r="5600" spans="1:7">
      <c r="A5600">
        <v>989.97</v>
      </c>
      <c r="B5600" s="19">
        <f>'[2]NP Inflow data'!F5600</f>
        <v>91.279255134153203</v>
      </c>
      <c r="C5600" s="13">
        <f t="shared" si="178"/>
        <v>91.279255134153203</v>
      </c>
      <c r="F5600" s="16">
        <f>'[2]NP Inflow data'!C5600</f>
        <v>0</v>
      </c>
      <c r="G5600" s="16">
        <f t="shared" si="179"/>
        <v>-8.0984385200000002</v>
      </c>
    </row>
    <row r="5601" spans="1:7">
      <c r="A5601">
        <v>989.98</v>
      </c>
      <c r="B5601" s="19">
        <f>'[2]NP Inflow data'!F5601</f>
        <v>91.334869799092104</v>
      </c>
      <c r="C5601" s="13">
        <f t="shared" si="178"/>
        <v>91.334869799092104</v>
      </c>
      <c r="F5601" s="16">
        <f>'[2]NP Inflow data'!C5601</f>
        <v>0</v>
      </c>
      <c r="G5601" s="16">
        <f t="shared" si="179"/>
        <v>-8.0984385200000002</v>
      </c>
    </row>
    <row r="5602" spans="1:7">
      <c r="A5602">
        <v>989.99</v>
      </c>
      <c r="B5602" s="19">
        <f>'[2]NP Inflow data'!F5602</f>
        <v>91.390483548335098</v>
      </c>
      <c r="C5602" s="13">
        <f t="shared" si="178"/>
        <v>91.390483548335098</v>
      </c>
      <c r="F5602" s="16">
        <f>'[2]NP Inflow data'!C5602</f>
        <v>0</v>
      </c>
      <c r="G5602" s="16">
        <f t="shared" si="179"/>
        <v>-8.0984385200000002</v>
      </c>
    </row>
    <row r="5603" spans="1:7">
      <c r="A5603">
        <v>990</v>
      </c>
      <c r="B5603" s="19">
        <f>'[2]NP Inflow data'!F5603</f>
        <v>91.446095540000002</v>
      </c>
      <c r="C5603" s="13">
        <f t="shared" si="178"/>
        <v>91.446095540000002</v>
      </c>
      <c r="F5603" s="16">
        <f>'[2]NP Inflow data'!C5603</f>
        <v>0</v>
      </c>
      <c r="G5603" s="16">
        <f t="shared" si="179"/>
        <v>-8.0984385200000002</v>
      </c>
    </row>
    <row r="5604" spans="1:7">
      <c r="A5604">
        <v>990.01</v>
      </c>
      <c r="B5604" s="19">
        <f>'[2]NP Inflow data'!F5604</f>
        <v>91.501705112634596</v>
      </c>
      <c r="C5604" s="13">
        <f t="shared" si="178"/>
        <v>91.501705112634596</v>
      </c>
      <c r="F5604" s="16">
        <f>'[2]NP Inflow data'!C5604</f>
        <v>0</v>
      </c>
      <c r="G5604" s="16">
        <f t="shared" si="179"/>
        <v>-8.0984385200000002</v>
      </c>
    </row>
    <row r="5605" spans="1:7">
      <c r="A5605">
        <v>990.02</v>
      </c>
      <c r="B5605" s="19">
        <f>'[2]NP Inflow data'!F5605</f>
        <v>91.557312326506903</v>
      </c>
      <c r="C5605" s="13">
        <f t="shared" si="178"/>
        <v>91.557312326506903</v>
      </c>
      <c r="F5605" s="16">
        <f>'[2]NP Inflow data'!C5605</f>
        <v>0</v>
      </c>
      <c r="G5605" s="16">
        <f t="shared" si="179"/>
        <v>-8.0984385200000002</v>
      </c>
    </row>
    <row r="5606" spans="1:7">
      <c r="A5606">
        <v>990.03</v>
      </c>
      <c r="B5606" s="19">
        <f>'[2]NP Inflow data'!F5606</f>
        <v>91.612917422315206</v>
      </c>
      <c r="C5606" s="13">
        <f t="shared" si="178"/>
        <v>91.612917422315206</v>
      </c>
      <c r="F5606" s="16">
        <f>'[2]NP Inflow data'!C5606</f>
        <v>0</v>
      </c>
      <c r="G5606" s="16">
        <f t="shared" si="179"/>
        <v>-8.0984385200000002</v>
      </c>
    </row>
    <row r="5607" spans="1:7">
      <c r="A5607">
        <v>990.04</v>
      </c>
      <c r="B5607" s="19">
        <f>'[2]NP Inflow data'!F5607</f>
        <v>91.668520640757706</v>
      </c>
      <c r="C5607" s="13">
        <f t="shared" si="178"/>
        <v>91.668520640757706</v>
      </c>
      <c r="F5607" s="16">
        <f>'[2]NP Inflow data'!C5607</f>
        <v>0</v>
      </c>
      <c r="G5607" s="16">
        <f t="shared" si="179"/>
        <v>-8.0984385200000002</v>
      </c>
    </row>
    <row r="5608" spans="1:7">
      <c r="A5608">
        <v>990.05</v>
      </c>
      <c r="B5608" s="19">
        <f>'[2]NP Inflow data'!F5608</f>
        <v>91.7241222225326</v>
      </c>
      <c r="C5608" s="13">
        <f t="shared" si="178"/>
        <v>91.7241222225326</v>
      </c>
      <c r="F5608" s="16">
        <f>'[2]NP Inflow data'!C5608</f>
        <v>0</v>
      </c>
      <c r="G5608" s="16">
        <f t="shared" si="179"/>
        <v>-8.0984385200000002</v>
      </c>
    </row>
    <row r="5609" spans="1:7">
      <c r="A5609">
        <v>990.06</v>
      </c>
      <c r="B5609" s="19">
        <f>'[2]NP Inflow data'!F5609</f>
        <v>91.779722408338003</v>
      </c>
      <c r="C5609" s="13">
        <f t="shared" si="178"/>
        <v>91.779722408338003</v>
      </c>
      <c r="F5609" s="16">
        <f>'[2]NP Inflow data'!C5609</f>
        <v>0</v>
      </c>
      <c r="G5609" s="16">
        <f t="shared" si="179"/>
        <v>-8.0984385200000002</v>
      </c>
    </row>
    <row r="5610" spans="1:7">
      <c r="A5610">
        <v>990.07</v>
      </c>
      <c r="B5610" s="19">
        <f>'[2]NP Inflow data'!F5610</f>
        <v>91.835321438872995</v>
      </c>
      <c r="C5610" s="13">
        <f t="shared" si="178"/>
        <v>91.835321438872995</v>
      </c>
      <c r="F5610" s="16">
        <f>'[2]NP Inflow data'!C5610</f>
        <v>0</v>
      </c>
      <c r="G5610" s="16">
        <f t="shared" si="179"/>
        <v>-8.0984385200000002</v>
      </c>
    </row>
    <row r="5611" spans="1:7">
      <c r="A5611">
        <v>990.08</v>
      </c>
      <c r="B5611" s="19">
        <f>'[2]NP Inflow data'!F5611</f>
        <v>91.890919554834198</v>
      </c>
      <c r="C5611" s="13">
        <f t="shared" si="178"/>
        <v>91.890919554834198</v>
      </c>
      <c r="F5611" s="16">
        <f>'[2]NP Inflow data'!C5611</f>
        <v>0</v>
      </c>
      <c r="G5611" s="16">
        <f t="shared" si="179"/>
        <v>-8.0984385200000002</v>
      </c>
    </row>
    <row r="5612" spans="1:7">
      <c r="A5612">
        <v>990.09</v>
      </c>
      <c r="B5612" s="19">
        <f>'[2]NP Inflow data'!F5612</f>
        <v>91.946516996920707</v>
      </c>
      <c r="C5612" s="13">
        <f t="shared" si="178"/>
        <v>91.946516996920707</v>
      </c>
      <c r="F5612" s="16">
        <f>'[2]NP Inflow data'!C5612</f>
        <v>0</v>
      </c>
      <c r="G5612" s="16">
        <f t="shared" si="179"/>
        <v>-8.0984385200000002</v>
      </c>
    </row>
    <row r="5613" spans="1:7">
      <c r="A5613">
        <v>990.1</v>
      </c>
      <c r="B5613" s="19">
        <f>'[2]NP Inflow data'!F5613</f>
        <v>92.002114005830606</v>
      </c>
      <c r="C5613" s="13">
        <f t="shared" si="178"/>
        <v>92.002114005830606</v>
      </c>
      <c r="F5613" s="16">
        <f>'[2]NP Inflow data'!C5613</f>
        <v>0</v>
      </c>
      <c r="G5613" s="16">
        <f t="shared" si="179"/>
        <v>-8.0984385200000002</v>
      </c>
    </row>
    <row r="5614" spans="1:7">
      <c r="A5614">
        <v>990.11</v>
      </c>
      <c r="B5614" s="19">
        <f>'[2]NP Inflow data'!F5614</f>
        <v>92.057710822262095</v>
      </c>
      <c r="C5614" s="13">
        <f t="shared" si="178"/>
        <v>92.057710822262095</v>
      </c>
      <c r="F5614" s="16">
        <f>'[2]NP Inflow data'!C5614</f>
        <v>0</v>
      </c>
      <c r="G5614" s="16">
        <f t="shared" si="179"/>
        <v>-8.0984385200000002</v>
      </c>
    </row>
    <row r="5615" spans="1:7">
      <c r="A5615">
        <v>990.12</v>
      </c>
      <c r="B5615" s="19">
        <f>'[2]NP Inflow data'!F5615</f>
        <v>92.113307686913402</v>
      </c>
      <c r="C5615" s="13">
        <f t="shared" si="178"/>
        <v>92.113307686913402</v>
      </c>
      <c r="F5615" s="16">
        <f>'[2]NP Inflow data'!C5615</f>
        <v>0</v>
      </c>
      <c r="G5615" s="16">
        <f t="shared" si="179"/>
        <v>-8.0984385200000002</v>
      </c>
    </row>
    <row r="5616" spans="1:7">
      <c r="A5616">
        <v>990.13</v>
      </c>
      <c r="B5616" s="19">
        <f>'[2]NP Inflow data'!F5616</f>
        <v>92.168904840482696</v>
      </c>
      <c r="C5616" s="13">
        <f t="shared" si="178"/>
        <v>92.168904840482696</v>
      </c>
      <c r="F5616" s="16">
        <f>'[2]NP Inflow data'!C5616</f>
        <v>0</v>
      </c>
      <c r="G5616" s="16">
        <f t="shared" si="179"/>
        <v>-8.0984385200000002</v>
      </c>
    </row>
    <row r="5617" spans="1:7">
      <c r="A5617">
        <v>990.14</v>
      </c>
      <c r="B5617" s="19">
        <f>'[2]NP Inflow data'!F5617</f>
        <v>92.224502523668207</v>
      </c>
      <c r="C5617" s="13">
        <f t="shared" si="178"/>
        <v>92.224502523668207</v>
      </c>
      <c r="F5617" s="16">
        <f>'[2]NP Inflow data'!C5617</f>
        <v>0</v>
      </c>
      <c r="G5617" s="16">
        <f t="shared" si="179"/>
        <v>-8.0984385200000002</v>
      </c>
    </row>
    <row r="5618" spans="1:7">
      <c r="A5618">
        <v>990.15</v>
      </c>
      <c r="B5618" s="19">
        <f>'[2]NP Inflow data'!F5618</f>
        <v>92.280100977168203</v>
      </c>
      <c r="C5618" s="13">
        <f t="shared" si="178"/>
        <v>92.280100977168203</v>
      </c>
      <c r="F5618" s="16">
        <f>'[2]NP Inflow data'!C5618</f>
        <v>0</v>
      </c>
      <c r="G5618" s="16">
        <f t="shared" si="179"/>
        <v>-8.0984385200000002</v>
      </c>
    </row>
    <row r="5619" spans="1:7">
      <c r="A5619">
        <v>990.16</v>
      </c>
      <c r="B5619" s="19">
        <f>'[2]NP Inflow data'!F5619</f>
        <v>92.3357004416808</v>
      </c>
      <c r="C5619" s="13">
        <f t="shared" si="178"/>
        <v>92.3357004416808</v>
      </c>
      <c r="F5619" s="16">
        <f>'[2]NP Inflow data'!C5619</f>
        <v>0</v>
      </c>
      <c r="G5619" s="16">
        <f t="shared" si="179"/>
        <v>-8.0984385200000002</v>
      </c>
    </row>
    <row r="5620" spans="1:7">
      <c r="A5620">
        <v>990.17</v>
      </c>
      <c r="B5620" s="19">
        <f>'[2]NP Inflow data'!F5620</f>
        <v>92.391301157904195</v>
      </c>
      <c r="C5620" s="13">
        <f t="shared" si="178"/>
        <v>92.391301157904195</v>
      </c>
      <c r="F5620" s="16">
        <f>'[2]NP Inflow data'!C5620</f>
        <v>0</v>
      </c>
      <c r="G5620" s="16">
        <f t="shared" si="179"/>
        <v>-8.0984385200000002</v>
      </c>
    </row>
    <row r="5621" spans="1:7">
      <c r="A5621">
        <v>990.18</v>
      </c>
      <c r="B5621" s="19">
        <f>'[2]NP Inflow data'!F5621</f>
        <v>92.446903366536702</v>
      </c>
      <c r="C5621" s="13">
        <f t="shared" si="178"/>
        <v>92.446903366536702</v>
      </c>
      <c r="F5621" s="16">
        <f>'[2]NP Inflow data'!C5621</f>
        <v>0</v>
      </c>
      <c r="G5621" s="16">
        <f t="shared" si="179"/>
        <v>-8.0984385200000002</v>
      </c>
    </row>
    <row r="5622" spans="1:7">
      <c r="A5622">
        <v>990.19</v>
      </c>
      <c r="B5622" s="19">
        <f>'[2]NP Inflow data'!F5622</f>
        <v>92.502507308277004</v>
      </c>
      <c r="C5622" s="13">
        <f t="shared" si="178"/>
        <v>92.502507308277004</v>
      </c>
      <c r="F5622" s="16">
        <f>'[2]NP Inflow data'!C5622</f>
        <v>0</v>
      </c>
      <c r="G5622" s="16">
        <f t="shared" si="179"/>
        <v>-8.0984385200000002</v>
      </c>
    </row>
    <row r="5623" spans="1:7">
      <c r="A5623">
        <v>990.2</v>
      </c>
      <c r="B5623" s="19">
        <f>'[2]NP Inflow data'!F5623</f>
        <v>92.558113223822204</v>
      </c>
      <c r="C5623" s="13">
        <f t="shared" si="178"/>
        <v>92.558113223822204</v>
      </c>
      <c r="F5623" s="16">
        <f>'[2]NP Inflow data'!C5623</f>
        <v>0</v>
      </c>
      <c r="G5623" s="16">
        <f t="shared" si="179"/>
        <v>-8.0984385200000002</v>
      </c>
    </row>
    <row r="5624" spans="1:7">
      <c r="A5624">
        <v>990.21</v>
      </c>
      <c r="B5624" s="19">
        <f>'[2]NP Inflow data'!F5624</f>
        <v>92.613721353871</v>
      </c>
      <c r="C5624" s="13">
        <f t="shared" si="178"/>
        <v>92.613721353871</v>
      </c>
      <c r="F5624" s="16">
        <f>'[2]NP Inflow data'!C5624</f>
        <v>0</v>
      </c>
      <c r="G5624" s="16">
        <f t="shared" si="179"/>
        <v>-8.0984385200000002</v>
      </c>
    </row>
    <row r="5625" spans="1:7">
      <c r="A5625">
        <v>990.22</v>
      </c>
      <c r="B5625" s="19">
        <f>'[2]NP Inflow data'!F5625</f>
        <v>92.669331939121605</v>
      </c>
      <c r="C5625" s="13">
        <f t="shared" si="178"/>
        <v>92.669331939121605</v>
      </c>
      <c r="F5625" s="16">
        <f>'[2]NP Inflow data'!C5625</f>
        <v>0</v>
      </c>
      <c r="G5625" s="16">
        <f t="shared" si="179"/>
        <v>-8.0984385200000002</v>
      </c>
    </row>
    <row r="5626" spans="1:7">
      <c r="A5626">
        <v>990.23</v>
      </c>
      <c r="B5626" s="19">
        <f>'[2]NP Inflow data'!F5626</f>
        <v>92.724945220272303</v>
      </c>
      <c r="C5626" s="13">
        <f t="shared" si="178"/>
        <v>92.724945220272303</v>
      </c>
      <c r="F5626" s="16">
        <f>'[2]NP Inflow data'!C5626</f>
        <v>0</v>
      </c>
      <c r="G5626" s="16">
        <f t="shared" si="179"/>
        <v>-8.0984385200000002</v>
      </c>
    </row>
    <row r="5627" spans="1:7">
      <c r="A5627">
        <v>990.24</v>
      </c>
      <c r="B5627" s="19">
        <f>'[2]NP Inflow data'!F5627</f>
        <v>92.780561438021294</v>
      </c>
      <c r="C5627" s="13">
        <f t="shared" si="178"/>
        <v>92.780561438021294</v>
      </c>
      <c r="F5627" s="16">
        <f>'[2]NP Inflow data'!C5627</f>
        <v>0</v>
      </c>
      <c r="G5627" s="16">
        <f t="shared" si="179"/>
        <v>-8.0984385200000002</v>
      </c>
    </row>
    <row r="5628" spans="1:7">
      <c r="A5628">
        <v>990.25</v>
      </c>
      <c r="B5628" s="19">
        <f>'[2]NP Inflow data'!F5628</f>
        <v>92.836180833066706</v>
      </c>
      <c r="C5628" s="13">
        <f t="shared" si="178"/>
        <v>92.836180833066706</v>
      </c>
      <c r="F5628" s="16">
        <f>'[2]NP Inflow data'!C5628</f>
        <v>0</v>
      </c>
      <c r="G5628" s="16">
        <f t="shared" si="179"/>
        <v>-8.0984385200000002</v>
      </c>
    </row>
    <row r="5629" spans="1:7">
      <c r="A5629">
        <v>990.26</v>
      </c>
      <c r="B5629" s="19">
        <f>'[2]NP Inflow data'!F5629</f>
        <v>92.891803646106794</v>
      </c>
      <c r="C5629" s="13">
        <f t="shared" si="178"/>
        <v>92.891803646106794</v>
      </c>
      <c r="F5629" s="16">
        <f>'[2]NP Inflow data'!C5629</f>
        <v>0</v>
      </c>
      <c r="G5629" s="16">
        <f t="shared" si="179"/>
        <v>-8.0984385200000002</v>
      </c>
    </row>
    <row r="5630" spans="1:7">
      <c r="A5630">
        <v>990.27</v>
      </c>
      <c r="B5630" s="19">
        <f>'[2]NP Inflow data'!F5630</f>
        <v>92.947430117839801</v>
      </c>
      <c r="C5630" s="13">
        <f t="shared" si="178"/>
        <v>92.947430117839801</v>
      </c>
      <c r="F5630" s="16">
        <f>'[2]NP Inflow data'!C5630</f>
        <v>0</v>
      </c>
      <c r="G5630" s="16">
        <f t="shared" si="179"/>
        <v>-8.0984385200000002</v>
      </c>
    </row>
    <row r="5631" spans="1:7">
      <c r="A5631">
        <v>990.28</v>
      </c>
      <c r="B5631" s="19">
        <f>'[2]NP Inflow data'!F5631</f>
        <v>93.003060488963797</v>
      </c>
      <c r="C5631" s="13">
        <f t="shared" si="178"/>
        <v>93.003060488963797</v>
      </c>
      <c r="F5631" s="16">
        <f>'[2]NP Inflow data'!C5631</f>
        <v>0</v>
      </c>
      <c r="G5631" s="16">
        <f t="shared" si="179"/>
        <v>-8.0984385200000002</v>
      </c>
    </row>
    <row r="5632" spans="1:7">
      <c r="A5632">
        <v>990.29</v>
      </c>
      <c r="B5632" s="19">
        <f>'[2]NP Inflow data'!F5632</f>
        <v>93.058695000177195</v>
      </c>
      <c r="C5632" s="13">
        <f t="shared" si="178"/>
        <v>93.058695000177195</v>
      </c>
      <c r="F5632" s="16">
        <f>'[2]NP Inflow data'!C5632</f>
        <v>0</v>
      </c>
      <c r="G5632" s="16">
        <f t="shared" si="179"/>
        <v>-8.0984385200000002</v>
      </c>
    </row>
    <row r="5633" spans="1:7">
      <c r="A5633">
        <v>990.3</v>
      </c>
      <c r="B5633" s="19">
        <f>'[2]NP Inflow data'!F5633</f>
        <v>93.114333892177896</v>
      </c>
      <c r="C5633" s="13">
        <f t="shared" si="178"/>
        <v>93.114333892177896</v>
      </c>
      <c r="F5633" s="16">
        <f>'[2]NP Inflow data'!C5633</f>
        <v>0</v>
      </c>
      <c r="G5633" s="16">
        <f t="shared" si="179"/>
        <v>-8.0984385200000002</v>
      </c>
    </row>
    <row r="5634" spans="1:7">
      <c r="A5634">
        <v>990.31</v>
      </c>
      <c r="B5634" s="19">
        <f>'[2]NP Inflow data'!F5634</f>
        <v>93.169977405664397</v>
      </c>
      <c r="C5634" s="13">
        <f t="shared" si="178"/>
        <v>93.169977405664397</v>
      </c>
      <c r="F5634" s="16">
        <f>'[2]NP Inflow data'!C5634</f>
        <v>0</v>
      </c>
      <c r="G5634" s="16">
        <f t="shared" si="179"/>
        <v>-8.0984385200000002</v>
      </c>
    </row>
    <row r="5635" spans="1:7">
      <c r="A5635">
        <v>990.32</v>
      </c>
      <c r="B5635" s="19">
        <f>'[2]NP Inflow data'!F5635</f>
        <v>93.225625781335395</v>
      </c>
      <c r="C5635" s="13">
        <f t="shared" si="178"/>
        <v>93.225625781335395</v>
      </c>
      <c r="F5635" s="16">
        <f>'[2]NP Inflow data'!C5635</f>
        <v>0</v>
      </c>
      <c r="G5635" s="16">
        <f t="shared" si="179"/>
        <v>-8.0984385200000002</v>
      </c>
    </row>
    <row r="5636" spans="1:7">
      <c r="A5636">
        <v>990.33</v>
      </c>
      <c r="B5636" s="19">
        <f>'[2]NP Inflow data'!F5636</f>
        <v>93.281279259887896</v>
      </c>
      <c r="C5636" s="13">
        <f t="shared" si="178"/>
        <v>93.281279259887896</v>
      </c>
      <c r="F5636" s="16">
        <f>'[2]NP Inflow data'!C5636</f>
        <v>0</v>
      </c>
      <c r="G5636" s="16">
        <f t="shared" si="179"/>
        <v>-8.0984385200000002</v>
      </c>
    </row>
    <row r="5637" spans="1:7">
      <c r="A5637">
        <v>990.34</v>
      </c>
      <c r="B5637" s="19">
        <f>'[2]NP Inflow data'!F5637</f>
        <v>93.336938082020694</v>
      </c>
      <c r="C5637" s="13">
        <f t="shared" si="178"/>
        <v>93.336938082020694</v>
      </c>
      <c r="F5637" s="16">
        <f>'[2]NP Inflow data'!C5637</f>
        <v>0</v>
      </c>
      <c r="G5637" s="16">
        <f t="shared" si="179"/>
        <v>-8.0984385200000002</v>
      </c>
    </row>
    <row r="5638" spans="1:7">
      <c r="A5638">
        <v>990.35</v>
      </c>
      <c r="B5638" s="19">
        <f>'[2]NP Inflow data'!F5638</f>
        <v>93.392602488431905</v>
      </c>
      <c r="C5638" s="13">
        <f t="shared" ref="C5638:C5701" si="180">B5638-$B$24</f>
        <v>93.392602488431905</v>
      </c>
      <c r="F5638" s="16">
        <f>'[2]NP Inflow data'!C5638</f>
        <v>0</v>
      </c>
      <c r="G5638" s="16">
        <f t="shared" si="179"/>
        <v>-8.0984385200000002</v>
      </c>
    </row>
    <row r="5639" spans="1:7">
      <c r="A5639">
        <v>990.36</v>
      </c>
      <c r="B5639" s="19">
        <f>'[2]NP Inflow data'!F5639</f>
        <v>93.448272719819897</v>
      </c>
      <c r="C5639" s="13">
        <f t="shared" si="180"/>
        <v>93.448272719819897</v>
      </c>
      <c r="F5639" s="16">
        <f>'[2]NP Inflow data'!C5639</f>
        <v>0</v>
      </c>
      <c r="G5639" s="16">
        <f t="shared" si="179"/>
        <v>-8.0984385200000002</v>
      </c>
    </row>
    <row r="5640" spans="1:7">
      <c r="A5640">
        <v>990.37</v>
      </c>
      <c r="B5640" s="19">
        <f>'[2]NP Inflow data'!F5640</f>
        <v>93.5039490168828</v>
      </c>
      <c r="C5640" s="13">
        <f t="shared" si="180"/>
        <v>93.5039490168828</v>
      </c>
      <c r="F5640" s="16">
        <f>'[2]NP Inflow data'!C5640</f>
        <v>0</v>
      </c>
      <c r="G5640" s="16">
        <f t="shared" si="179"/>
        <v>-8.0984385200000002</v>
      </c>
    </row>
    <row r="5641" spans="1:7">
      <c r="A5641">
        <v>990.38</v>
      </c>
      <c r="B5641" s="19">
        <f>'[2]NP Inflow data'!F5641</f>
        <v>93.559631620318697</v>
      </c>
      <c r="C5641" s="13">
        <f t="shared" si="180"/>
        <v>93.559631620318697</v>
      </c>
      <c r="F5641" s="16">
        <f>'[2]NP Inflow data'!C5641</f>
        <v>0</v>
      </c>
      <c r="G5641" s="16">
        <f t="shared" si="179"/>
        <v>-8.0984385200000002</v>
      </c>
    </row>
    <row r="5642" spans="1:7">
      <c r="A5642">
        <v>990.39</v>
      </c>
      <c r="B5642" s="19">
        <f>'[2]NP Inflow data'!F5642</f>
        <v>93.615320770826003</v>
      </c>
      <c r="C5642" s="13">
        <f t="shared" si="180"/>
        <v>93.615320770826003</v>
      </c>
      <c r="F5642" s="16">
        <f>'[2]NP Inflow data'!C5642</f>
        <v>0</v>
      </c>
      <c r="G5642" s="16">
        <f t="shared" si="179"/>
        <v>-8.0984385200000002</v>
      </c>
    </row>
    <row r="5643" spans="1:7">
      <c r="A5643">
        <v>990.4</v>
      </c>
      <c r="B5643" s="19">
        <f>'[2]NP Inflow data'!F5643</f>
        <v>93.671016709102801</v>
      </c>
      <c r="C5643" s="13">
        <f t="shared" si="180"/>
        <v>93.671016709102801</v>
      </c>
      <c r="F5643" s="16">
        <f>'[2]NP Inflow data'!C5643</f>
        <v>0</v>
      </c>
      <c r="G5643" s="16">
        <f t="shared" si="179"/>
        <v>-8.0984385200000002</v>
      </c>
    </row>
    <row r="5644" spans="1:7">
      <c r="A5644">
        <v>990.41</v>
      </c>
      <c r="B5644" s="19">
        <f>'[2]NP Inflow data'!F5644</f>
        <v>93.726719675847406</v>
      </c>
      <c r="C5644" s="13">
        <f t="shared" si="180"/>
        <v>93.726719675847406</v>
      </c>
      <c r="F5644" s="16">
        <f>'[2]NP Inflow data'!C5644</f>
        <v>0</v>
      </c>
      <c r="G5644" s="16">
        <f t="shared" si="179"/>
        <v>-8.0984385200000002</v>
      </c>
    </row>
    <row r="5645" spans="1:7">
      <c r="A5645">
        <v>990.42</v>
      </c>
      <c r="B5645" s="19">
        <f>'[2]NP Inflow data'!F5645</f>
        <v>93.782429911757802</v>
      </c>
      <c r="C5645" s="13">
        <f t="shared" si="180"/>
        <v>93.782429911757802</v>
      </c>
      <c r="F5645" s="16">
        <f>'[2]NP Inflow data'!C5645</f>
        <v>0</v>
      </c>
      <c r="G5645" s="16">
        <f t="shared" si="179"/>
        <v>-8.0984385200000002</v>
      </c>
    </row>
    <row r="5646" spans="1:7">
      <c r="A5646">
        <v>990.43</v>
      </c>
      <c r="B5646" s="19">
        <f>'[2]NP Inflow data'!F5646</f>
        <v>93.838147657532403</v>
      </c>
      <c r="C5646" s="13">
        <f t="shared" si="180"/>
        <v>93.838147657532403</v>
      </c>
      <c r="F5646" s="16">
        <f>'[2]NP Inflow data'!C5646</f>
        <v>0</v>
      </c>
      <c r="G5646" s="16">
        <f t="shared" si="179"/>
        <v>-8.0984385200000002</v>
      </c>
    </row>
    <row r="5647" spans="1:7">
      <c r="A5647">
        <v>990.44</v>
      </c>
      <c r="B5647" s="19">
        <f>'[2]NP Inflow data'!F5647</f>
        <v>93.893873153870004</v>
      </c>
      <c r="C5647" s="13">
        <f t="shared" si="180"/>
        <v>93.893873153870004</v>
      </c>
      <c r="F5647" s="16">
        <f>'[2]NP Inflow data'!C5647</f>
        <v>0</v>
      </c>
      <c r="G5647" s="16">
        <f t="shared" si="179"/>
        <v>-8.0984385200000002</v>
      </c>
    </row>
    <row r="5648" spans="1:7">
      <c r="A5648">
        <v>990.45</v>
      </c>
      <c r="B5648" s="19">
        <f>'[2]NP Inflow data'!F5648</f>
        <v>93.949606641467497</v>
      </c>
      <c r="C5648" s="13">
        <f t="shared" si="180"/>
        <v>93.949606641467497</v>
      </c>
      <c r="F5648" s="16">
        <f>'[2]NP Inflow data'!C5648</f>
        <v>0</v>
      </c>
      <c r="G5648" s="16">
        <f t="shared" si="179"/>
        <v>-8.0984385200000002</v>
      </c>
    </row>
    <row r="5649" spans="1:7">
      <c r="A5649">
        <v>990.46</v>
      </c>
      <c r="B5649" s="19">
        <f>'[2]NP Inflow data'!F5649</f>
        <v>94.005348361023707</v>
      </c>
      <c r="C5649" s="13">
        <f t="shared" si="180"/>
        <v>94.005348361023707</v>
      </c>
      <c r="F5649" s="16">
        <f>'[2]NP Inflow data'!C5649</f>
        <v>0</v>
      </c>
      <c r="G5649" s="16">
        <f t="shared" si="179"/>
        <v>-8.0984385200000002</v>
      </c>
    </row>
    <row r="5650" spans="1:7">
      <c r="A5650">
        <v>990.47</v>
      </c>
      <c r="B5650" s="19">
        <f>'[2]NP Inflow data'!F5650</f>
        <v>94.061098553236803</v>
      </c>
      <c r="C5650" s="13">
        <f t="shared" si="180"/>
        <v>94.061098553236803</v>
      </c>
      <c r="F5650" s="16">
        <f>'[2]NP Inflow data'!C5650</f>
        <v>0</v>
      </c>
      <c r="G5650" s="16">
        <f t="shared" si="179"/>
        <v>-8.0984385200000002</v>
      </c>
    </row>
    <row r="5651" spans="1:7">
      <c r="A5651">
        <v>990.48</v>
      </c>
      <c r="B5651" s="19">
        <f>'[2]NP Inflow data'!F5651</f>
        <v>94.1168574588051</v>
      </c>
      <c r="C5651" s="13">
        <f t="shared" si="180"/>
        <v>94.1168574588051</v>
      </c>
      <c r="F5651" s="16">
        <f>'[2]NP Inflow data'!C5651</f>
        <v>0</v>
      </c>
      <c r="G5651" s="16">
        <f t="shared" si="179"/>
        <v>-8.0984385200000002</v>
      </c>
    </row>
    <row r="5652" spans="1:7">
      <c r="A5652">
        <v>990.49</v>
      </c>
      <c r="B5652" s="19">
        <f>'[2]NP Inflow data'!F5652</f>
        <v>94.172625318426796</v>
      </c>
      <c r="C5652" s="13">
        <f t="shared" si="180"/>
        <v>94.172625318426796</v>
      </c>
      <c r="F5652" s="16">
        <f>'[2]NP Inflow data'!C5652</f>
        <v>0</v>
      </c>
      <c r="G5652" s="16">
        <f t="shared" si="179"/>
        <v>-8.0984385200000002</v>
      </c>
    </row>
    <row r="5653" spans="1:7">
      <c r="A5653">
        <v>990.5</v>
      </c>
      <c r="B5653" s="19">
        <f>'[2]NP Inflow data'!F5653</f>
        <v>94.228402372800005</v>
      </c>
      <c r="C5653" s="13">
        <f t="shared" si="180"/>
        <v>94.228402372800005</v>
      </c>
      <c r="F5653" s="16">
        <f>'[2]NP Inflow data'!C5653</f>
        <v>0</v>
      </c>
      <c r="G5653" s="16">
        <f t="shared" si="179"/>
        <v>-8.0984385200000002</v>
      </c>
    </row>
    <row r="5654" spans="1:7">
      <c r="A5654">
        <v>990.51</v>
      </c>
      <c r="B5654" s="19">
        <f>'[2]NP Inflow data'!F5654</f>
        <v>94.284188862622997</v>
      </c>
      <c r="C5654" s="13">
        <f t="shared" si="180"/>
        <v>94.284188862622997</v>
      </c>
      <c r="F5654" s="16">
        <f>'[2]NP Inflow data'!C5654</f>
        <v>0</v>
      </c>
      <c r="G5654" s="16">
        <f t="shared" si="179"/>
        <v>-8.0984385200000002</v>
      </c>
    </row>
    <row r="5655" spans="1:7">
      <c r="A5655">
        <v>990.52</v>
      </c>
      <c r="B5655" s="19">
        <f>'[2]NP Inflow data'!F5655</f>
        <v>94.339985028593901</v>
      </c>
      <c r="C5655" s="13">
        <f t="shared" si="180"/>
        <v>94.339985028593901</v>
      </c>
      <c r="F5655" s="16">
        <f>'[2]NP Inflow data'!C5655</f>
        <v>0</v>
      </c>
      <c r="G5655" s="16">
        <f t="shared" si="179"/>
        <v>-8.0984385200000002</v>
      </c>
    </row>
    <row r="5656" spans="1:7">
      <c r="A5656">
        <v>990.53</v>
      </c>
      <c r="B5656" s="19">
        <f>'[2]NP Inflow data'!F5656</f>
        <v>94.395791111411</v>
      </c>
      <c r="C5656" s="13">
        <f t="shared" si="180"/>
        <v>94.395791111411</v>
      </c>
      <c r="F5656" s="16">
        <f>'[2]NP Inflow data'!C5656</f>
        <v>0</v>
      </c>
      <c r="G5656" s="16">
        <f t="shared" si="179"/>
        <v>-8.0984385200000002</v>
      </c>
    </row>
    <row r="5657" spans="1:7">
      <c r="A5657">
        <v>990.54</v>
      </c>
      <c r="B5657" s="19">
        <f>'[2]NP Inflow data'!F5657</f>
        <v>94.451607351772495</v>
      </c>
      <c r="C5657" s="13">
        <f t="shared" si="180"/>
        <v>94.451607351772495</v>
      </c>
      <c r="F5657" s="16">
        <f>'[2]NP Inflow data'!C5657</f>
        <v>0</v>
      </c>
      <c r="G5657" s="16">
        <f t="shared" si="179"/>
        <v>-8.0984385200000002</v>
      </c>
    </row>
    <row r="5658" spans="1:7">
      <c r="A5658">
        <v>990.55</v>
      </c>
      <c r="B5658" s="19">
        <f>'[2]NP Inflow data'!F5658</f>
        <v>94.507433990376498</v>
      </c>
      <c r="C5658" s="13">
        <f t="shared" si="180"/>
        <v>94.507433990376498</v>
      </c>
      <c r="F5658" s="16">
        <f>'[2]NP Inflow data'!C5658</f>
        <v>0</v>
      </c>
      <c r="G5658" s="16">
        <f t="shared" si="179"/>
        <v>-8.0984385200000002</v>
      </c>
    </row>
    <row r="5659" spans="1:7">
      <c r="A5659">
        <v>990.56</v>
      </c>
      <c r="B5659" s="19">
        <f>'[2]NP Inflow data'!F5659</f>
        <v>94.563271267921394</v>
      </c>
      <c r="C5659" s="13">
        <f t="shared" si="180"/>
        <v>94.563271267921394</v>
      </c>
      <c r="F5659" s="16">
        <f>'[2]NP Inflow data'!C5659</f>
        <v>0</v>
      </c>
      <c r="G5659" s="16">
        <f t="shared" si="179"/>
        <v>-8.0984385200000002</v>
      </c>
    </row>
    <row r="5660" spans="1:7">
      <c r="A5660">
        <v>990.57</v>
      </c>
      <c r="B5660" s="19">
        <f>'[2]NP Inflow data'!F5660</f>
        <v>94.619119425105794</v>
      </c>
      <c r="C5660" s="13">
        <f t="shared" si="180"/>
        <v>94.619119425105794</v>
      </c>
      <c r="F5660" s="16">
        <f>'[2]NP Inflow data'!C5660</f>
        <v>0</v>
      </c>
      <c r="G5660" s="16">
        <f t="shared" si="179"/>
        <v>-8.0984385200000002</v>
      </c>
    </row>
    <row r="5661" spans="1:7">
      <c r="A5661">
        <v>990.58</v>
      </c>
      <c r="B5661" s="19">
        <f>'[2]NP Inflow data'!F5661</f>
        <v>94.674978702626802</v>
      </c>
      <c r="C5661" s="13">
        <f t="shared" si="180"/>
        <v>94.674978702626802</v>
      </c>
      <c r="F5661" s="16">
        <f>'[2]NP Inflow data'!C5661</f>
        <v>0</v>
      </c>
      <c r="G5661" s="16">
        <f t="shared" si="179"/>
        <v>-8.0984385200000002</v>
      </c>
    </row>
    <row r="5662" spans="1:7">
      <c r="A5662">
        <v>990.59</v>
      </c>
      <c r="B5662" s="19">
        <f>'[2]NP Inflow data'!F5662</f>
        <v>94.730849341183202</v>
      </c>
      <c r="C5662" s="13">
        <f t="shared" si="180"/>
        <v>94.730849341183202</v>
      </c>
      <c r="F5662" s="16">
        <f>'[2]NP Inflow data'!C5662</f>
        <v>0</v>
      </c>
      <c r="G5662" s="16">
        <f t="shared" ref="G5662:G5725" si="181">F5662-$F$3103</f>
        <v>-8.0984385200000002</v>
      </c>
    </row>
    <row r="5663" spans="1:7">
      <c r="A5663">
        <v>990.6</v>
      </c>
      <c r="B5663" s="19">
        <f>'[2]NP Inflow data'!F5663</f>
        <v>94.786731581473205</v>
      </c>
      <c r="C5663" s="13">
        <f t="shared" si="180"/>
        <v>94.786731581473205</v>
      </c>
      <c r="F5663" s="16">
        <f>'[2]NP Inflow data'!C5663</f>
        <v>0</v>
      </c>
      <c r="G5663" s="16">
        <f t="shared" si="181"/>
        <v>-8.0984385200000002</v>
      </c>
    </row>
    <row r="5664" spans="1:7">
      <c r="A5664">
        <v>990.61</v>
      </c>
      <c r="B5664" s="19">
        <f>'[2]NP Inflow data'!F5664</f>
        <v>94.842625664194898</v>
      </c>
      <c r="C5664" s="13">
        <f t="shared" si="180"/>
        <v>94.842625664194898</v>
      </c>
      <c r="F5664" s="16">
        <f>'[2]NP Inflow data'!C5664</f>
        <v>0</v>
      </c>
      <c r="G5664" s="16">
        <f t="shared" si="181"/>
        <v>-8.0984385200000002</v>
      </c>
    </row>
    <row r="5665" spans="1:7">
      <c r="A5665">
        <v>990.62</v>
      </c>
      <c r="B5665" s="19">
        <f>'[2]NP Inflow data'!F5665</f>
        <v>94.898531830046707</v>
      </c>
      <c r="C5665" s="13">
        <f t="shared" si="180"/>
        <v>94.898531830046707</v>
      </c>
      <c r="F5665" s="16">
        <f>'[2]NP Inflow data'!C5665</f>
        <v>0</v>
      </c>
      <c r="G5665" s="16">
        <f t="shared" si="181"/>
        <v>-8.0984385200000002</v>
      </c>
    </row>
    <row r="5666" spans="1:7">
      <c r="A5666">
        <v>990.63</v>
      </c>
      <c r="B5666" s="19">
        <f>'[2]NP Inflow data'!F5666</f>
        <v>94.954450319726703</v>
      </c>
      <c r="C5666" s="13">
        <f t="shared" si="180"/>
        <v>94.954450319726703</v>
      </c>
      <c r="F5666" s="16">
        <f>'[2]NP Inflow data'!C5666</f>
        <v>0</v>
      </c>
      <c r="G5666" s="16">
        <f t="shared" si="181"/>
        <v>-8.0984385200000002</v>
      </c>
    </row>
    <row r="5667" spans="1:7">
      <c r="A5667">
        <v>990.64</v>
      </c>
      <c r="B5667" s="19">
        <f>'[2]NP Inflow data'!F5667</f>
        <v>95.0103813739331</v>
      </c>
      <c r="C5667" s="13">
        <f t="shared" si="180"/>
        <v>95.0103813739331</v>
      </c>
      <c r="F5667" s="16">
        <f>'[2]NP Inflow data'!C5667</f>
        <v>0</v>
      </c>
      <c r="G5667" s="16">
        <f t="shared" si="181"/>
        <v>-8.0984385200000002</v>
      </c>
    </row>
    <row r="5668" spans="1:7">
      <c r="A5668">
        <v>990.65</v>
      </c>
      <c r="B5668" s="19">
        <f>'[2]NP Inflow data'!F5668</f>
        <v>95.066325233364097</v>
      </c>
      <c r="C5668" s="13">
        <f t="shared" si="180"/>
        <v>95.066325233364097</v>
      </c>
      <c r="F5668" s="16">
        <f>'[2]NP Inflow data'!C5668</f>
        <v>0</v>
      </c>
      <c r="G5668" s="16">
        <f t="shared" si="181"/>
        <v>-8.0984385200000002</v>
      </c>
    </row>
    <row r="5669" spans="1:7">
      <c r="A5669">
        <v>990.66</v>
      </c>
      <c r="B5669" s="19">
        <f>'[2]NP Inflow data'!F5669</f>
        <v>95.122282138717907</v>
      </c>
      <c r="C5669" s="13">
        <f t="shared" si="180"/>
        <v>95.122282138717907</v>
      </c>
      <c r="F5669" s="16">
        <f>'[2]NP Inflow data'!C5669</f>
        <v>0</v>
      </c>
      <c r="G5669" s="16">
        <f t="shared" si="181"/>
        <v>-8.0984385200000002</v>
      </c>
    </row>
    <row r="5670" spans="1:7">
      <c r="A5670">
        <v>990.67</v>
      </c>
      <c r="B5670" s="19">
        <f>'[2]NP Inflow data'!F5670</f>
        <v>95.1782523306928</v>
      </c>
      <c r="C5670" s="13">
        <f t="shared" si="180"/>
        <v>95.1782523306928</v>
      </c>
      <c r="F5670" s="16">
        <f>'[2]NP Inflow data'!C5670</f>
        <v>0</v>
      </c>
      <c r="G5670" s="16">
        <f t="shared" si="181"/>
        <v>-8.0984385200000002</v>
      </c>
    </row>
    <row r="5671" spans="1:7">
      <c r="A5671">
        <v>990.68</v>
      </c>
      <c r="B5671" s="19">
        <f>'[2]NP Inflow data'!F5671</f>
        <v>95.234236049986805</v>
      </c>
      <c r="C5671" s="13">
        <f t="shared" si="180"/>
        <v>95.234236049986805</v>
      </c>
      <c r="F5671" s="16">
        <f>'[2]NP Inflow data'!C5671</f>
        <v>0</v>
      </c>
      <c r="G5671" s="16">
        <f t="shared" si="181"/>
        <v>-8.0984385200000002</v>
      </c>
    </row>
    <row r="5672" spans="1:7">
      <c r="A5672">
        <v>990.69</v>
      </c>
      <c r="B5672" s="19">
        <f>'[2]NP Inflow data'!F5672</f>
        <v>95.290233537298903</v>
      </c>
      <c r="C5672" s="13">
        <f t="shared" si="180"/>
        <v>95.290233537298903</v>
      </c>
      <c r="F5672" s="16">
        <f>'[2]NP Inflow data'!C5672</f>
        <v>0</v>
      </c>
      <c r="G5672" s="16">
        <f t="shared" si="181"/>
        <v>-8.0984385200000002</v>
      </c>
    </row>
    <row r="5673" spans="1:7">
      <c r="A5673">
        <v>990.7</v>
      </c>
      <c r="B5673" s="19">
        <f>'[2]NP Inflow data'!F5673</f>
        <v>95.346245033326099</v>
      </c>
      <c r="C5673" s="13">
        <f t="shared" si="180"/>
        <v>95.346245033326099</v>
      </c>
      <c r="F5673" s="16">
        <f>'[2]NP Inflow data'!C5673</f>
        <v>0</v>
      </c>
      <c r="G5673" s="16">
        <f t="shared" si="181"/>
        <v>-8.0984385200000002</v>
      </c>
    </row>
    <row r="5674" spans="1:7">
      <c r="A5674">
        <v>990.71</v>
      </c>
      <c r="B5674" s="19">
        <f>'[2]NP Inflow data'!F5674</f>
        <v>95.402270778767004</v>
      </c>
      <c r="C5674" s="13">
        <f t="shared" si="180"/>
        <v>95.402270778767004</v>
      </c>
      <c r="F5674" s="16">
        <f>'[2]NP Inflow data'!C5674</f>
        <v>0</v>
      </c>
      <c r="G5674" s="16">
        <f t="shared" si="181"/>
        <v>-8.0984385200000002</v>
      </c>
    </row>
    <row r="5675" spans="1:7">
      <c r="A5675">
        <v>990.72</v>
      </c>
      <c r="B5675" s="19">
        <f>'[2]NP Inflow data'!F5675</f>
        <v>95.458311014320003</v>
      </c>
      <c r="C5675" s="13">
        <f t="shared" si="180"/>
        <v>95.458311014320003</v>
      </c>
      <c r="F5675" s="16">
        <f>'[2]NP Inflow data'!C5675</f>
        <v>0</v>
      </c>
      <c r="G5675" s="16">
        <f t="shared" si="181"/>
        <v>-8.0984385200000002</v>
      </c>
    </row>
    <row r="5676" spans="1:7">
      <c r="A5676">
        <v>990.73</v>
      </c>
      <c r="B5676" s="19">
        <f>'[2]NP Inflow data'!F5676</f>
        <v>95.514365980683294</v>
      </c>
      <c r="C5676" s="13">
        <f t="shared" si="180"/>
        <v>95.514365980683294</v>
      </c>
      <c r="F5676" s="16">
        <f>'[2]NP Inflow data'!C5676</f>
        <v>0</v>
      </c>
      <c r="G5676" s="16">
        <f t="shared" si="181"/>
        <v>-8.0984385200000002</v>
      </c>
    </row>
    <row r="5677" spans="1:7">
      <c r="A5677">
        <v>990.74</v>
      </c>
      <c r="B5677" s="19">
        <f>'[2]NP Inflow data'!F5677</f>
        <v>95.570435918554907</v>
      </c>
      <c r="C5677" s="13">
        <f t="shared" si="180"/>
        <v>95.570435918554907</v>
      </c>
      <c r="F5677" s="16">
        <f>'[2]NP Inflow data'!C5677</f>
        <v>0</v>
      </c>
      <c r="G5677" s="16">
        <f t="shared" si="181"/>
        <v>-8.0984385200000002</v>
      </c>
    </row>
    <row r="5678" spans="1:7">
      <c r="A5678">
        <v>990.75</v>
      </c>
      <c r="B5678" s="19">
        <f>'[2]NP Inflow data'!F5678</f>
        <v>95.626521068633295</v>
      </c>
      <c r="C5678" s="13">
        <f t="shared" si="180"/>
        <v>95.626521068633295</v>
      </c>
      <c r="F5678" s="16">
        <f>'[2]NP Inflow data'!C5678</f>
        <v>0</v>
      </c>
      <c r="G5678" s="16">
        <f t="shared" si="181"/>
        <v>-8.0984385200000002</v>
      </c>
    </row>
    <row r="5679" spans="1:7">
      <c r="A5679">
        <v>990.76</v>
      </c>
      <c r="B5679" s="19">
        <f>'[2]NP Inflow data'!F5679</f>
        <v>95.682621671616403</v>
      </c>
      <c r="C5679" s="13">
        <f t="shared" si="180"/>
        <v>95.682621671616403</v>
      </c>
      <c r="F5679" s="16">
        <f>'[2]NP Inflow data'!C5679</f>
        <v>0</v>
      </c>
      <c r="G5679" s="16">
        <f t="shared" si="181"/>
        <v>-8.0984385200000002</v>
      </c>
    </row>
    <row r="5680" spans="1:7">
      <c r="A5680">
        <v>990.77</v>
      </c>
      <c r="B5680" s="19">
        <f>'[2]NP Inflow data'!F5680</f>
        <v>95.738737968202699</v>
      </c>
      <c r="C5680" s="13">
        <f t="shared" si="180"/>
        <v>95.738737968202699</v>
      </c>
      <c r="F5680" s="16">
        <f>'[2]NP Inflow data'!C5680</f>
        <v>0</v>
      </c>
      <c r="G5680" s="16">
        <f t="shared" si="181"/>
        <v>-8.0984385200000002</v>
      </c>
    </row>
    <row r="5681" spans="1:7">
      <c r="A5681">
        <v>990.78</v>
      </c>
      <c r="B5681" s="19">
        <f>'[2]NP Inflow data'!F5681</f>
        <v>95.794870199090198</v>
      </c>
      <c r="C5681" s="13">
        <f t="shared" si="180"/>
        <v>95.794870199090198</v>
      </c>
      <c r="F5681" s="16">
        <f>'[2]NP Inflow data'!C5681</f>
        <v>0</v>
      </c>
      <c r="G5681" s="16">
        <f t="shared" si="181"/>
        <v>-8.0984385200000002</v>
      </c>
    </row>
    <row r="5682" spans="1:7">
      <c r="A5682">
        <v>990.79</v>
      </c>
      <c r="B5682" s="19">
        <f>'[2]NP Inflow data'!F5682</f>
        <v>95.851018604977199</v>
      </c>
      <c r="C5682" s="13">
        <f t="shared" si="180"/>
        <v>95.851018604977199</v>
      </c>
      <c r="F5682" s="16">
        <f>'[2]NP Inflow data'!C5682</f>
        <v>0</v>
      </c>
      <c r="G5682" s="16">
        <f t="shared" si="181"/>
        <v>-8.0984385200000002</v>
      </c>
    </row>
    <row r="5683" spans="1:7">
      <c r="A5683">
        <v>990.8</v>
      </c>
      <c r="B5683" s="19">
        <f>'[2]NP Inflow data'!F5683</f>
        <v>95.907183426561801</v>
      </c>
      <c r="C5683" s="13">
        <f t="shared" si="180"/>
        <v>95.907183426561801</v>
      </c>
      <c r="F5683" s="16">
        <f>'[2]NP Inflow data'!C5683</f>
        <v>0</v>
      </c>
      <c r="G5683" s="16">
        <f t="shared" si="181"/>
        <v>-8.0984385200000002</v>
      </c>
    </row>
    <row r="5684" spans="1:7">
      <c r="A5684">
        <v>990.81</v>
      </c>
      <c r="B5684" s="19">
        <f>'[2]NP Inflow data'!F5684</f>
        <v>95.963364904542303</v>
      </c>
      <c r="C5684" s="13">
        <f t="shared" si="180"/>
        <v>95.963364904542303</v>
      </c>
      <c r="F5684" s="16">
        <f>'[2]NP Inflow data'!C5684</f>
        <v>0</v>
      </c>
      <c r="G5684" s="16">
        <f t="shared" si="181"/>
        <v>-8.0984385200000002</v>
      </c>
    </row>
    <row r="5685" spans="1:7">
      <c r="A5685">
        <v>990.82</v>
      </c>
      <c r="B5685" s="19">
        <f>'[2]NP Inflow data'!F5685</f>
        <v>96.0195632796176</v>
      </c>
      <c r="C5685" s="13">
        <f t="shared" si="180"/>
        <v>96.0195632796176</v>
      </c>
      <c r="F5685" s="16">
        <f>'[2]NP Inflow data'!C5685</f>
        <v>0</v>
      </c>
      <c r="G5685" s="16">
        <f t="shared" si="181"/>
        <v>-8.0984385200000002</v>
      </c>
    </row>
    <row r="5686" spans="1:7">
      <c r="A5686">
        <v>990.83</v>
      </c>
      <c r="B5686" s="19">
        <f>'[2]NP Inflow data'!F5686</f>
        <v>96.0757787924844</v>
      </c>
      <c r="C5686" s="13">
        <f t="shared" si="180"/>
        <v>96.0757787924844</v>
      </c>
      <c r="F5686" s="16">
        <f>'[2]NP Inflow data'!C5686</f>
        <v>0</v>
      </c>
      <c r="G5686" s="16">
        <f t="shared" si="181"/>
        <v>-8.0984385200000002</v>
      </c>
    </row>
    <row r="5687" spans="1:7">
      <c r="A5687">
        <v>990.84</v>
      </c>
      <c r="B5687" s="19">
        <f>'[2]NP Inflow data'!F5687</f>
        <v>96.132011683841796</v>
      </c>
      <c r="C5687" s="13">
        <f t="shared" si="180"/>
        <v>96.132011683841796</v>
      </c>
      <c r="F5687" s="16">
        <f>'[2]NP Inflow data'!C5687</f>
        <v>0</v>
      </c>
      <c r="G5687" s="16">
        <f t="shared" si="181"/>
        <v>-8.0984385200000002</v>
      </c>
    </row>
    <row r="5688" spans="1:7">
      <c r="A5688">
        <v>990.85</v>
      </c>
      <c r="B5688" s="19">
        <f>'[2]NP Inflow data'!F5688</f>
        <v>96.188262194387804</v>
      </c>
      <c r="C5688" s="13">
        <f t="shared" si="180"/>
        <v>96.188262194387804</v>
      </c>
      <c r="F5688" s="16">
        <f>'[2]NP Inflow data'!C5688</f>
        <v>0</v>
      </c>
      <c r="G5688" s="16">
        <f t="shared" si="181"/>
        <v>-8.0984385200000002</v>
      </c>
    </row>
    <row r="5689" spans="1:7">
      <c r="A5689">
        <v>990.86</v>
      </c>
      <c r="B5689" s="19">
        <f>'[2]NP Inflow data'!F5689</f>
        <v>96.244530564820707</v>
      </c>
      <c r="C5689" s="13">
        <f t="shared" si="180"/>
        <v>96.244530564820707</v>
      </c>
      <c r="F5689" s="16">
        <f>'[2]NP Inflow data'!C5689</f>
        <v>0</v>
      </c>
      <c r="G5689" s="16">
        <f t="shared" si="181"/>
        <v>-8.0984385200000002</v>
      </c>
    </row>
    <row r="5690" spans="1:7">
      <c r="A5690">
        <v>990.87</v>
      </c>
      <c r="B5690" s="19">
        <f>'[2]NP Inflow data'!F5690</f>
        <v>96.300817035838705</v>
      </c>
      <c r="C5690" s="13">
        <f t="shared" si="180"/>
        <v>96.300817035838705</v>
      </c>
      <c r="F5690" s="16">
        <f>'[2]NP Inflow data'!C5690</f>
        <v>0</v>
      </c>
      <c r="G5690" s="16">
        <f t="shared" si="181"/>
        <v>-8.0984385200000002</v>
      </c>
    </row>
    <row r="5691" spans="1:7">
      <c r="A5691">
        <v>990.88</v>
      </c>
      <c r="B5691" s="19">
        <f>'[2]NP Inflow data'!F5691</f>
        <v>96.357121848140096</v>
      </c>
      <c r="C5691" s="13">
        <f t="shared" si="180"/>
        <v>96.357121848140096</v>
      </c>
      <c r="F5691" s="16">
        <f>'[2]NP Inflow data'!C5691</f>
        <v>0</v>
      </c>
      <c r="G5691" s="16">
        <f t="shared" si="181"/>
        <v>-8.0984385200000002</v>
      </c>
    </row>
    <row r="5692" spans="1:7">
      <c r="A5692">
        <v>990.89</v>
      </c>
      <c r="B5692" s="19">
        <f>'[2]NP Inflow data'!F5692</f>
        <v>96.413445242422895</v>
      </c>
      <c r="C5692" s="13">
        <f t="shared" si="180"/>
        <v>96.413445242422895</v>
      </c>
      <c r="F5692" s="16">
        <f>'[2]NP Inflow data'!C5692</f>
        <v>0</v>
      </c>
      <c r="G5692" s="16">
        <f t="shared" si="181"/>
        <v>-8.0984385200000002</v>
      </c>
    </row>
    <row r="5693" spans="1:7">
      <c r="A5693">
        <v>990.9</v>
      </c>
      <c r="B5693" s="19">
        <f>'[2]NP Inflow data'!F5693</f>
        <v>96.469787459385401</v>
      </c>
      <c r="C5693" s="13">
        <f t="shared" si="180"/>
        <v>96.469787459385401</v>
      </c>
      <c r="F5693" s="16">
        <f>'[2]NP Inflow data'!C5693</f>
        <v>0</v>
      </c>
      <c r="G5693" s="16">
        <f t="shared" si="181"/>
        <v>-8.0984385200000002</v>
      </c>
    </row>
    <row r="5694" spans="1:7">
      <c r="A5694">
        <v>990.91</v>
      </c>
      <c r="B5694" s="19">
        <f>'[2]NP Inflow data'!F5694</f>
        <v>96.526148739725897</v>
      </c>
      <c r="C5694" s="13">
        <f t="shared" si="180"/>
        <v>96.526148739725897</v>
      </c>
      <c r="F5694" s="16">
        <f>'[2]NP Inflow data'!C5694</f>
        <v>0</v>
      </c>
      <c r="G5694" s="16">
        <f t="shared" si="181"/>
        <v>-8.0984385200000002</v>
      </c>
    </row>
    <row r="5695" spans="1:7">
      <c r="A5695">
        <v>990.92</v>
      </c>
      <c r="B5695" s="19">
        <f>'[2]NP Inflow data'!F5695</f>
        <v>96.582529324142399</v>
      </c>
      <c r="C5695" s="13">
        <f t="shared" si="180"/>
        <v>96.582529324142399</v>
      </c>
      <c r="F5695" s="16">
        <f>'[2]NP Inflow data'!C5695</f>
        <v>0</v>
      </c>
      <c r="G5695" s="16">
        <f t="shared" si="181"/>
        <v>-8.0984385200000002</v>
      </c>
    </row>
    <row r="5696" spans="1:7">
      <c r="A5696">
        <v>990.93</v>
      </c>
      <c r="B5696" s="19">
        <f>'[2]NP Inflow data'!F5696</f>
        <v>96.638929453333304</v>
      </c>
      <c r="C5696" s="13">
        <f t="shared" si="180"/>
        <v>96.638929453333304</v>
      </c>
      <c r="F5696" s="16">
        <f>'[2]NP Inflow data'!C5696</f>
        <v>0</v>
      </c>
      <c r="G5696" s="16">
        <f t="shared" si="181"/>
        <v>-8.0984385200000002</v>
      </c>
    </row>
    <row r="5697" spans="1:7">
      <c r="A5697">
        <v>990.94</v>
      </c>
      <c r="B5697" s="19">
        <f>'[2]NP Inflow data'!F5697</f>
        <v>96.695349367997295</v>
      </c>
      <c r="C5697" s="13">
        <f t="shared" si="180"/>
        <v>96.695349367997295</v>
      </c>
      <c r="F5697" s="16">
        <f>'[2]NP Inflow data'!C5697</f>
        <v>0</v>
      </c>
      <c r="G5697" s="16">
        <f t="shared" si="181"/>
        <v>-8.0984385200000002</v>
      </c>
    </row>
    <row r="5698" spans="1:7">
      <c r="A5698">
        <v>990.95</v>
      </c>
      <c r="B5698" s="19">
        <f>'[2]NP Inflow data'!F5698</f>
        <v>96.751789308831405</v>
      </c>
      <c r="C5698" s="13">
        <f t="shared" si="180"/>
        <v>96.751789308831405</v>
      </c>
      <c r="F5698" s="16">
        <f>'[2]NP Inflow data'!C5698</f>
        <v>0</v>
      </c>
      <c r="G5698" s="16">
        <f t="shared" si="181"/>
        <v>-8.0984385200000002</v>
      </c>
    </row>
    <row r="5699" spans="1:7">
      <c r="A5699">
        <v>990.96</v>
      </c>
      <c r="B5699" s="19">
        <f>'[2]NP Inflow data'!F5699</f>
        <v>96.808249516534502</v>
      </c>
      <c r="C5699" s="13">
        <f t="shared" si="180"/>
        <v>96.808249516534502</v>
      </c>
      <c r="F5699" s="16">
        <f>'[2]NP Inflow data'!C5699</f>
        <v>0</v>
      </c>
      <c r="G5699" s="16">
        <f t="shared" si="181"/>
        <v>-8.0984385200000002</v>
      </c>
    </row>
    <row r="5700" spans="1:7">
      <c r="A5700">
        <v>990.97</v>
      </c>
      <c r="B5700" s="19">
        <f>'[2]NP Inflow data'!F5700</f>
        <v>96.8647302318046</v>
      </c>
      <c r="C5700" s="13">
        <f t="shared" si="180"/>
        <v>96.8647302318046</v>
      </c>
      <c r="F5700" s="16">
        <f>'[2]NP Inflow data'!C5700</f>
        <v>0</v>
      </c>
      <c r="G5700" s="16">
        <f t="shared" si="181"/>
        <v>-8.0984385200000002</v>
      </c>
    </row>
    <row r="5701" spans="1:7">
      <c r="A5701">
        <v>990.98</v>
      </c>
      <c r="B5701" s="19">
        <f>'[2]NP Inflow data'!F5701</f>
        <v>96.921231695340197</v>
      </c>
      <c r="C5701" s="13">
        <f t="shared" si="180"/>
        <v>96.921231695340197</v>
      </c>
      <c r="F5701" s="16">
        <f>'[2]NP Inflow data'!C5701</f>
        <v>0</v>
      </c>
      <c r="G5701" s="16">
        <f t="shared" si="181"/>
        <v>-8.0984385200000002</v>
      </c>
    </row>
    <row r="5702" spans="1:7">
      <c r="A5702">
        <v>990.99</v>
      </c>
      <c r="B5702" s="19">
        <f>'[2]NP Inflow data'!F5702</f>
        <v>96.977754147839207</v>
      </c>
      <c r="C5702" s="13">
        <f t="shared" ref="C5702:C5765" si="182">B5702-$B$24</f>
        <v>96.977754147839207</v>
      </c>
      <c r="F5702" s="16">
        <f>'[2]NP Inflow data'!C5702</f>
        <v>0</v>
      </c>
      <c r="G5702" s="16">
        <f t="shared" si="181"/>
        <v>-8.0984385200000002</v>
      </c>
    </row>
    <row r="5703" spans="1:7">
      <c r="A5703">
        <v>991</v>
      </c>
      <c r="B5703" s="19">
        <f>'[2]NP Inflow data'!F5703</f>
        <v>97.03429783</v>
      </c>
      <c r="C5703" s="13">
        <f t="shared" si="182"/>
        <v>97.03429783</v>
      </c>
      <c r="F5703" s="16">
        <f>'[2]NP Inflow data'!C5703</f>
        <v>0</v>
      </c>
      <c r="G5703" s="16">
        <f t="shared" si="181"/>
        <v>-8.0984385200000002</v>
      </c>
    </row>
    <row r="5704" spans="1:7">
      <c r="A5704">
        <v>991.01</v>
      </c>
      <c r="B5704" s="19">
        <f>'[2]NP Inflow data'!F5704</f>
        <v>97.090862930589594</v>
      </c>
      <c r="C5704" s="13">
        <f t="shared" si="182"/>
        <v>97.090862930589594</v>
      </c>
      <c r="F5704" s="16">
        <f>'[2]NP Inflow data'!C5704</f>
        <v>0</v>
      </c>
      <c r="G5704" s="16">
        <f t="shared" si="181"/>
        <v>-8.0984385200000002</v>
      </c>
    </row>
    <row r="5705" spans="1:7">
      <c r="A5705">
        <v>991.02</v>
      </c>
      <c r="B5705" s="19">
        <f>'[2]NP Inflow data'!F5705</f>
        <v>97.147449430650596</v>
      </c>
      <c r="C5705" s="13">
        <f t="shared" si="182"/>
        <v>97.147449430650596</v>
      </c>
      <c r="F5705" s="16">
        <f>'[2]NP Inflow data'!C5705</f>
        <v>0</v>
      </c>
      <c r="G5705" s="16">
        <f t="shared" si="181"/>
        <v>-8.0984385200000002</v>
      </c>
    </row>
    <row r="5706" spans="1:7">
      <c r="A5706">
        <v>991.03</v>
      </c>
      <c r="B5706" s="19">
        <f>'[2]NP Inflow data'!F5706</f>
        <v>97.204057259294402</v>
      </c>
      <c r="C5706" s="13">
        <f t="shared" si="182"/>
        <v>97.204057259294402</v>
      </c>
      <c r="F5706" s="16">
        <f>'[2]NP Inflow data'!C5706</f>
        <v>0</v>
      </c>
      <c r="G5706" s="16">
        <f t="shared" si="181"/>
        <v>-8.0984385200000002</v>
      </c>
    </row>
    <row r="5707" spans="1:7">
      <c r="A5707">
        <v>991.04</v>
      </c>
      <c r="B5707" s="19">
        <f>'[2]NP Inflow data'!F5707</f>
        <v>97.260686345632394</v>
      </c>
      <c r="C5707" s="13">
        <f t="shared" si="182"/>
        <v>97.260686345632394</v>
      </c>
      <c r="F5707" s="16">
        <f>'[2]NP Inflow data'!C5707</f>
        <v>0</v>
      </c>
      <c r="G5707" s="16">
        <f t="shared" si="181"/>
        <v>-8.0984385200000002</v>
      </c>
    </row>
    <row r="5708" spans="1:7">
      <c r="A5708">
        <v>991.05</v>
      </c>
      <c r="B5708" s="19">
        <f>'[2]NP Inflow data'!F5708</f>
        <v>97.317336618776096</v>
      </c>
      <c r="C5708" s="13">
        <f t="shared" si="182"/>
        <v>97.317336618776096</v>
      </c>
      <c r="F5708" s="16">
        <f>'[2]NP Inflow data'!C5708</f>
        <v>0</v>
      </c>
      <c r="G5708" s="16">
        <f t="shared" si="181"/>
        <v>-8.0984385200000002</v>
      </c>
    </row>
    <row r="5709" spans="1:7">
      <c r="A5709">
        <v>991.06</v>
      </c>
      <c r="B5709" s="19">
        <f>'[2]NP Inflow data'!F5709</f>
        <v>97.374008007836807</v>
      </c>
      <c r="C5709" s="13">
        <f t="shared" si="182"/>
        <v>97.374008007836807</v>
      </c>
      <c r="F5709" s="16">
        <f>'[2]NP Inflow data'!C5709</f>
        <v>0</v>
      </c>
      <c r="G5709" s="16">
        <f t="shared" si="181"/>
        <v>-8.0984385200000002</v>
      </c>
    </row>
    <row r="5710" spans="1:7">
      <c r="A5710">
        <v>991.07</v>
      </c>
      <c r="B5710" s="19">
        <f>'[2]NP Inflow data'!F5710</f>
        <v>97.430700441926703</v>
      </c>
      <c r="C5710" s="13">
        <f t="shared" si="182"/>
        <v>97.430700441926703</v>
      </c>
      <c r="F5710" s="16">
        <f>'[2]NP Inflow data'!C5710</f>
        <v>0</v>
      </c>
      <c r="G5710" s="16">
        <f t="shared" si="181"/>
        <v>-8.0984385200000002</v>
      </c>
    </row>
    <row r="5711" spans="1:7">
      <c r="A5711">
        <v>991.08</v>
      </c>
      <c r="B5711" s="19">
        <f>'[2]NP Inflow data'!F5711</f>
        <v>97.487413850155903</v>
      </c>
      <c r="C5711" s="13">
        <f t="shared" si="182"/>
        <v>97.487413850155903</v>
      </c>
      <c r="F5711" s="16">
        <f>'[2]NP Inflow data'!C5711</f>
        <v>0</v>
      </c>
      <c r="G5711" s="16">
        <f t="shared" si="181"/>
        <v>-8.0984385200000002</v>
      </c>
    </row>
    <row r="5712" spans="1:7">
      <c r="A5712">
        <v>991.09</v>
      </c>
      <c r="B5712" s="19">
        <f>'[2]NP Inflow data'!F5712</f>
        <v>97.5441481616365</v>
      </c>
      <c r="C5712" s="13">
        <f t="shared" si="182"/>
        <v>97.5441481616365</v>
      </c>
      <c r="F5712" s="16">
        <f>'[2]NP Inflow data'!C5712</f>
        <v>0</v>
      </c>
      <c r="G5712" s="16">
        <f t="shared" si="181"/>
        <v>-8.0984385200000002</v>
      </c>
    </row>
    <row r="5713" spans="1:7">
      <c r="A5713">
        <v>991.1</v>
      </c>
      <c r="B5713" s="19">
        <f>'[2]NP Inflow data'!F5713</f>
        <v>97.600903305479804</v>
      </c>
      <c r="C5713" s="13">
        <f t="shared" si="182"/>
        <v>97.600903305479804</v>
      </c>
      <c r="F5713" s="16">
        <f>'[2]NP Inflow data'!C5713</f>
        <v>0</v>
      </c>
      <c r="G5713" s="16">
        <f t="shared" si="181"/>
        <v>-8.0984385200000002</v>
      </c>
    </row>
    <row r="5714" spans="1:7">
      <c r="A5714">
        <v>991.11</v>
      </c>
      <c r="B5714" s="19">
        <f>'[2]NP Inflow data'!F5714</f>
        <v>97.657679210797397</v>
      </c>
      <c r="C5714" s="13">
        <f t="shared" si="182"/>
        <v>97.657679210797397</v>
      </c>
      <c r="F5714" s="16">
        <f>'[2]NP Inflow data'!C5714</f>
        <v>0</v>
      </c>
      <c r="G5714" s="16">
        <f t="shared" si="181"/>
        <v>-8.0984385200000002</v>
      </c>
    </row>
    <row r="5715" spans="1:7">
      <c r="A5715">
        <v>991.12</v>
      </c>
      <c r="B5715" s="19">
        <f>'[2]NP Inflow data'!F5715</f>
        <v>97.714475806700605</v>
      </c>
      <c r="C5715" s="13">
        <f t="shared" si="182"/>
        <v>97.714475806700605</v>
      </c>
      <c r="F5715" s="16">
        <f>'[2]NP Inflow data'!C5715</f>
        <v>0</v>
      </c>
      <c r="G5715" s="16">
        <f t="shared" si="181"/>
        <v>-8.0984385200000002</v>
      </c>
    </row>
    <row r="5716" spans="1:7">
      <c r="A5716">
        <v>991.13</v>
      </c>
      <c r="B5716" s="19">
        <f>'[2]NP Inflow data'!F5716</f>
        <v>97.771293022300895</v>
      </c>
      <c r="C5716" s="13">
        <f t="shared" si="182"/>
        <v>97.771293022300895</v>
      </c>
      <c r="F5716" s="16">
        <f>'[2]NP Inflow data'!C5716</f>
        <v>0</v>
      </c>
      <c r="G5716" s="16">
        <f t="shared" si="181"/>
        <v>-8.0984385200000002</v>
      </c>
    </row>
    <row r="5717" spans="1:7">
      <c r="A5717">
        <v>991.14</v>
      </c>
      <c r="B5717" s="19">
        <f>'[2]NP Inflow data'!F5717</f>
        <v>97.828130786709593</v>
      </c>
      <c r="C5717" s="13">
        <f t="shared" si="182"/>
        <v>97.828130786709593</v>
      </c>
      <c r="F5717" s="16">
        <f>'[2]NP Inflow data'!C5717</f>
        <v>0</v>
      </c>
      <c r="G5717" s="16">
        <f t="shared" si="181"/>
        <v>-8.0984385200000002</v>
      </c>
    </row>
    <row r="5718" spans="1:7">
      <c r="A5718">
        <v>991.15</v>
      </c>
      <c r="B5718" s="19">
        <f>'[2]NP Inflow data'!F5718</f>
        <v>97.884989029038294</v>
      </c>
      <c r="C5718" s="13">
        <f t="shared" si="182"/>
        <v>97.884989029038294</v>
      </c>
      <c r="F5718" s="16">
        <f>'[2]NP Inflow data'!C5718</f>
        <v>0</v>
      </c>
      <c r="G5718" s="16">
        <f t="shared" si="181"/>
        <v>-8.0984385200000002</v>
      </c>
    </row>
    <row r="5719" spans="1:7">
      <c r="A5719">
        <v>991.16</v>
      </c>
      <c r="B5719" s="19">
        <f>'[2]NP Inflow data'!F5719</f>
        <v>97.941867678398395</v>
      </c>
      <c r="C5719" s="13">
        <f t="shared" si="182"/>
        <v>97.941867678398395</v>
      </c>
      <c r="F5719" s="16">
        <f>'[2]NP Inflow data'!C5719</f>
        <v>0</v>
      </c>
      <c r="G5719" s="16">
        <f t="shared" si="181"/>
        <v>-8.0984385200000002</v>
      </c>
    </row>
    <row r="5720" spans="1:7">
      <c r="A5720">
        <v>991.17</v>
      </c>
      <c r="B5720" s="19">
        <f>'[2]NP Inflow data'!F5720</f>
        <v>97.998766663901193</v>
      </c>
      <c r="C5720" s="13">
        <f t="shared" si="182"/>
        <v>97.998766663901193</v>
      </c>
      <c r="F5720" s="16">
        <f>'[2]NP Inflow data'!C5720</f>
        <v>0</v>
      </c>
      <c r="G5720" s="16">
        <f t="shared" si="181"/>
        <v>-8.0984385200000002</v>
      </c>
    </row>
    <row r="5721" spans="1:7">
      <c r="A5721">
        <v>991.18</v>
      </c>
      <c r="B5721" s="19">
        <f>'[2]NP Inflow data'!F5721</f>
        <v>98.055685914658198</v>
      </c>
      <c r="C5721" s="13">
        <f t="shared" si="182"/>
        <v>98.055685914658198</v>
      </c>
      <c r="F5721" s="16">
        <f>'[2]NP Inflow data'!C5721</f>
        <v>0</v>
      </c>
      <c r="G5721" s="16">
        <f t="shared" si="181"/>
        <v>-8.0984385200000002</v>
      </c>
    </row>
    <row r="5722" spans="1:7">
      <c r="A5722">
        <v>991.19</v>
      </c>
      <c r="B5722" s="19">
        <f>'[2]NP Inflow data'!F5722</f>
        <v>98.112625359781504</v>
      </c>
      <c r="C5722" s="13">
        <f t="shared" si="182"/>
        <v>98.112625359781504</v>
      </c>
      <c r="F5722" s="16">
        <f>'[2]NP Inflow data'!C5722</f>
        <v>0</v>
      </c>
      <c r="G5722" s="16">
        <f t="shared" si="181"/>
        <v>-8.0984385200000002</v>
      </c>
    </row>
    <row r="5723" spans="1:7">
      <c r="A5723">
        <v>991.2</v>
      </c>
      <c r="B5723" s="19">
        <f>'[2]NP Inflow data'!F5723</f>
        <v>98.169584928381298</v>
      </c>
      <c r="C5723" s="13">
        <f t="shared" si="182"/>
        <v>98.169584928381298</v>
      </c>
      <c r="F5723" s="16">
        <f>'[2]NP Inflow data'!C5723</f>
        <v>0</v>
      </c>
      <c r="G5723" s="16">
        <f t="shared" si="181"/>
        <v>-8.0984385200000002</v>
      </c>
    </row>
    <row r="5724" spans="1:7">
      <c r="A5724">
        <v>991.21</v>
      </c>
      <c r="B5724" s="19">
        <f>'[2]NP Inflow data'!F5724</f>
        <v>98.226564549569503</v>
      </c>
      <c r="C5724" s="13">
        <f t="shared" si="182"/>
        <v>98.226564549569503</v>
      </c>
      <c r="F5724" s="16">
        <f>'[2]NP Inflow data'!C5724</f>
        <v>0</v>
      </c>
      <c r="G5724" s="16">
        <f t="shared" si="181"/>
        <v>-8.0984385200000002</v>
      </c>
    </row>
    <row r="5725" spans="1:7">
      <c r="A5725">
        <v>991.22</v>
      </c>
      <c r="B5725" s="19">
        <f>'[2]NP Inflow data'!F5725</f>
        <v>98.2835641524576</v>
      </c>
      <c r="C5725" s="13">
        <f t="shared" si="182"/>
        <v>98.2835641524576</v>
      </c>
      <c r="F5725" s="16">
        <f>'[2]NP Inflow data'!C5725</f>
        <v>0</v>
      </c>
      <c r="G5725" s="16">
        <f t="shared" si="181"/>
        <v>-8.0984385200000002</v>
      </c>
    </row>
    <row r="5726" spans="1:7">
      <c r="A5726">
        <v>991.23</v>
      </c>
      <c r="B5726" s="19">
        <f>'[2]NP Inflow data'!F5726</f>
        <v>98.340583666157102</v>
      </c>
      <c r="C5726" s="13">
        <f t="shared" si="182"/>
        <v>98.340583666157102</v>
      </c>
      <c r="F5726" s="16">
        <f>'[2]NP Inflow data'!C5726</f>
        <v>0</v>
      </c>
      <c r="G5726" s="16">
        <f t="shared" ref="G5726:G5789" si="183">F5726-$F$3103</f>
        <v>-8.0984385200000002</v>
      </c>
    </row>
    <row r="5727" spans="1:7">
      <c r="A5727">
        <v>991.24</v>
      </c>
      <c r="B5727" s="19">
        <f>'[2]NP Inflow data'!F5727</f>
        <v>98.397623019779303</v>
      </c>
      <c r="C5727" s="13">
        <f t="shared" si="182"/>
        <v>98.397623019779303</v>
      </c>
      <c r="F5727" s="16">
        <f>'[2]NP Inflow data'!C5727</f>
        <v>0</v>
      </c>
      <c r="G5727" s="16">
        <f t="shared" si="183"/>
        <v>-8.0984385200000002</v>
      </c>
    </row>
    <row r="5728" spans="1:7">
      <c r="A5728">
        <v>991.25</v>
      </c>
      <c r="B5728" s="19">
        <f>'[2]NP Inflow data'!F5728</f>
        <v>98.454682142435701</v>
      </c>
      <c r="C5728" s="13">
        <f t="shared" si="182"/>
        <v>98.454682142435701</v>
      </c>
      <c r="F5728" s="16">
        <f>'[2]NP Inflow data'!C5728</f>
        <v>0</v>
      </c>
      <c r="G5728" s="16">
        <f t="shared" si="183"/>
        <v>-8.0984385200000002</v>
      </c>
    </row>
    <row r="5729" spans="1:7">
      <c r="A5729">
        <v>991.26</v>
      </c>
      <c r="B5729" s="19">
        <f>'[2]NP Inflow data'!F5729</f>
        <v>98.511760963237705</v>
      </c>
      <c r="C5729" s="13">
        <f t="shared" si="182"/>
        <v>98.511760963237705</v>
      </c>
      <c r="F5729" s="16">
        <f>'[2]NP Inflow data'!C5729</f>
        <v>0</v>
      </c>
      <c r="G5729" s="16">
        <f t="shared" si="183"/>
        <v>-8.0984385200000002</v>
      </c>
    </row>
    <row r="5730" spans="1:7">
      <c r="A5730">
        <v>991.27</v>
      </c>
      <c r="B5730" s="19">
        <f>'[2]NP Inflow data'!F5730</f>
        <v>98.568859411296799</v>
      </c>
      <c r="C5730" s="13">
        <f t="shared" si="182"/>
        <v>98.568859411296799</v>
      </c>
      <c r="F5730" s="16">
        <f>'[2]NP Inflow data'!C5730</f>
        <v>0</v>
      </c>
      <c r="G5730" s="16">
        <f t="shared" si="183"/>
        <v>-8.0984385200000002</v>
      </c>
    </row>
    <row r="5731" spans="1:7">
      <c r="A5731">
        <v>991.28</v>
      </c>
      <c r="B5731" s="19">
        <f>'[2]NP Inflow data'!F5731</f>
        <v>98.625977415724407</v>
      </c>
      <c r="C5731" s="13">
        <f t="shared" si="182"/>
        <v>98.625977415724407</v>
      </c>
      <c r="F5731" s="16">
        <f>'[2]NP Inflow data'!C5731</f>
        <v>0</v>
      </c>
      <c r="G5731" s="16">
        <f t="shared" si="183"/>
        <v>-8.0984385200000002</v>
      </c>
    </row>
    <row r="5732" spans="1:7">
      <c r="A5732">
        <v>991.29</v>
      </c>
      <c r="B5732" s="19">
        <f>'[2]NP Inflow data'!F5732</f>
        <v>98.683114905631797</v>
      </c>
      <c r="C5732" s="13">
        <f t="shared" si="182"/>
        <v>98.683114905631797</v>
      </c>
      <c r="F5732" s="16">
        <f>'[2]NP Inflow data'!C5732</f>
        <v>0</v>
      </c>
      <c r="G5732" s="16">
        <f t="shared" si="183"/>
        <v>-8.0984385200000002</v>
      </c>
    </row>
    <row r="5733" spans="1:7">
      <c r="A5733">
        <v>991.3</v>
      </c>
      <c r="B5733" s="19">
        <f>'[2]NP Inflow data'!F5733</f>
        <v>98.740271810130594</v>
      </c>
      <c r="C5733" s="13">
        <f t="shared" si="182"/>
        <v>98.740271810130594</v>
      </c>
      <c r="F5733" s="16">
        <f>'[2]NP Inflow data'!C5733</f>
        <v>0</v>
      </c>
      <c r="G5733" s="16">
        <f t="shared" si="183"/>
        <v>-8.0984385200000002</v>
      </c>
    </row>
    <row r="5734" spans="1:7">
      <c r="A5734">
        <v>991.31</v>
      </c>
      <c r="B5734" s="19">
        <f>'[2]NP Inflow data'!F5734</f>
        <v>98.797448058332094</v>
      </c>
      <c r="C5734" s="13">
        <f t="shared" si="182"/>
        <v>98.797448058332094</v>
      </c>
      <c r="F5734" s="16">
        <f>'[2]NP Inflow data'!C5734</f>
        <v>0</v>
      </c>
      <c r="G5734" s="16">
        <f t="shared" si="183"/>
        <v>-8.0984385200000002</v>
      </c>
    </row>
    <row r="5735" spans="1:7">
      <c r="A5735">
        <v>991.32</v>
      </c>
      <c r="B5735" s="19">
        <f>'[2]NP Inflow data'!F5735</f>
        <v>98.854643579348505</v>
      </c>
      <c r="C5735" s="13">
        <f t="shared" si="182"/>
        <v>98.854643579348505</v>
      </c>
      <c r="F5735" s="16">
        <f>'[2]NP Inflow data'!C5735</f>
        <v>0</v>
      </c>
      <c r="G5735" s="16">
        <f t="shared" si="183"/>
        <v>-8.0984385200000002</v>
      </c>
    </row>
    <row r="5736" spans="1:7">
      <c r="A5736">
        <v>991.33</v>
      </c>
      <c r="B5736" s="19">
        <f>'[2]NP Inflow data'!F5736</f>
        <v>98.9118583022899</v>
      </c>
      <c r="C5736" s="13">
        <f t="shared" si="182"/>
        <v>98.9118583022899</v>
      </c>
      <c r="F5736" s="16">
        <f>'[2]NP Inflow data'!C5736</f>
        <v>0</v>
      </c>
      <c r="G5736" s="16">
        <f t="shared" si="183"/>
        <v>-8.0984385200000002</v>
      </c>
    </row>
    <row r="5737" spans="1:7">
      <c r="A5737">
        <v>991.34</v>
      </c>
      <c r="B5737" s="19">
        <f>'[2]NP Inflow data'!F5737</f>
        <v>98.969092156268204</v>
      </c>
      <c r="C5737" s="13">
        <f t="shared" si="182"/>
        <v>98.969092156268204</v>
      </c>
      <c r="F5737" s="16">
        <f>'[2]NP Inflow data'!C5737</f>
        <v>0</v>
      </c>
      <c r="G5737" s="16">
        <f t="shared" si="183"/>
        <v>-8.0984385200000002</v>
      </c>
    </row>
    <row r="5738" spans="1:7">
      <c r="A5738">
        <v>991.35</v>
      </c>
      <c r="B5738" s="19">
        <f>'[2]NP Inflow data'!F5738</f>
        <v>99.026345070395095</v>
      </c>
      <c r="C5738" s="13">
        <f t="shared" si="182"/>
        <v>99.026345070395095</v>
      </c>
      <c r="F5738" s="16">
        <f>'[2]NP Inflow data'!C5738</f>
        <v>0</v>
      </c>
      <c r="G5738" s="16">
        <f t="shared" si="183"/>
        <v>-8.0984385200000002</v>
      </c>
    </row>
    <row r="5739" spans="1:7">
      <c r="A5739">
        <v>991.36</v>
      </c>
      <c r="B5739" s="19">
        <f>'[2]NP Inflow data'!F5739</f>
        <v>99.083616973781801</v>
      </c>
      <c r="C5739" s="13">
        <f t="shared" si="182"/>
        <v>99.083616973781801</v>
      </c>
      <c r="F5739" s="16">
        <f>'[2]NP Inflow data'!C5739</f>
        <v>0</v>
      </c>
      <c r="G5739" s="16">
        <f t="shared" si="183"/>
        <v>-8.0984385200000002</v>
      </c>
    </row>
    <row r="5740" spans="1:7">
      <c r="A5740">
        <v>991.37</v>
      </c>
      <c r="B5740" s="19">
        <f>'[2]NP Inflow data'!F5740</f>
        <v>99.140907795539803</v>
      </c>
      <c r="C5740" s="13">
        <f t="shared" si="182"/>
        <v>99.140907795539803</v>
      </c>
      <c r="F5740" s="16">
        <f>'[2]NP Inflow data'!C5740</f>
        <v>0</v>
      </c>
      <c r="G5740" s="16">
        <f t="shared" si="183"/>
        <v>-8.0984385200000002</v>
      </c>
    </row>
    <row r="5741" spans="1:7">
      <c r="A5741">
        <v>991.38</v>
      </c>
      <c r="B5741" s="19">
        <f>'[2]NP Inflow data'!F5741</f>
        <v>99.198217464780598</v>
      </c>
      <c r="C5741" s="13">
        <f t="shared" si="182"/>
        <v>99.198217464780598</v>
      </c>
      <c r="F5741" s="16">
        <f>'[2]NP Inflow data'!C5741</f>
        <v>0</v>
      </c>
      <c r="G5741" s="16">
        <f t="shared" si="183"/>
        <v>-8.0984385200000002</v>
      </c>
    </row>
    <row r="5742" spans="1:7">
      <c r="A5742">
        <v>991.39</v>
      </c>
      <c r="B5742" s="19">
        <f>'[2]NP Inflow data'!F5742</f>
        <v>99.255545910615496</v>
      </c>
      <c r="C5742" s="13">
        <f t="shared" si="182"/>
        <v>99.255545910615496</v>
      </c>
      <c r="F5742" s="16">
        <f>'[2]NP Inflow data'!C5742</f>
        <v>0</v>
      </c>
      <c r="G5742" s="16">
        <f t="shared" si="183"/>
        <v>-8.0984385200000002</v>
      </c>
    </row>
    <row r="5743" spans="1:7">
      <c r="A5743">
        <v>991.4</v>
      </c>
      <c r="B5743" s="19">
        <f>'[2]NP Inflow data'!F5743</f>
        <v>99.312893062155993</v>
      </c>
      <c r="C5743" s="13">
        <f t="shared" si="182"/>
        <v>99.312893062155993</v>
      </c>
      <c r="F5743" s="16">
        <f>'[2]NP Inflow data'!C5743</f>
        <v>0</v>
      </c>
      <c r="G5743" s="16">
        <f t="shared" si="183"/>
        <v>-8.0984385200000002</v>
      </c>
    </row>
    <row r="5744" spans="1:7">
      <c r="A5744">
        <v>991.41</v>
      </c>
      <c r="B5744" s="19">
        <f>'[2]NP Inflow data'!F5744</f>
        <v>99.3702588485136</v>
      </c>
      <c r="C5744" s="13">
        <f t="shared" si="182"/>
        <v>99.3702588485136</v>
      </c>
      <c r="F5744" s="16">
        <f>'[2]NP Inflow data'!C5744</f>
        <v>0</v>
      </c>
      <c r="G5744" s="16">
        <f t="shared" si="183"/>
        <v>-8.0984385200000002</v>
      </c>
    </row>
    <row r="5745" spans="1:7">
      <c r="A5745">
        <v>991.42</v>
      </c>
      <c r="B5745" s="19">
        <f>'[2]NP Inflow data'!F5745</f>
        <v>99.427643198799601</v>
      </c>
      <c r="C5745" s="13">
        <f t="shared" si="182"/>
        <v>99.427643198799601</v>
      </c>
      <c r="F5745" s="16">
        <f>'[2]NP Inflow data'!C5745</f>
        <v>0</v>
      </c>
      <c r="G5745" s="16">
        <f t="shared" si="183"/>
        <v>-8.0984385200000002</v>
      </c>
    </row>
    <row r="5746" spans="1:7">
      <c r="A5746">
        <v>991.43</v>
      </c>
      <c r="B5746" s="19">
        <f>'[2]NP Inflow data'!F5746</f>
        <v>99.485046042125504</v>
      </c>
      <c r="C5746" s="13">
        <f t="shared" si="182"/>
        <v>99.485046042125504</v>
      </c>
      <c r="F5746" s="16">
        <f>'[2]NP Inflow data'!C5746</f>
        <v>0</v>
      </c>
      <c r="G5746" s="16">
        <f t="shared" si="183"/>
        <v>-8.0984385200000002</v>
      </c>
    </row>
    <row r="5747" spans="1:7">
      <c r="A5747">
        <v>991.44</v>
      </c>
      <c r="B5747" s="19">
        <f>'[2]NP Inflow data'!F5747</f>
        <v>99.542467307603403</v>
      </c>
      <c r="C5747" s="13">
        <f t="shared" si="182"/>
        <v>99.542467307603403</v>
      </c>
      <c r="F5747" s="16">
        <f>'[2]NP Inflow data'!C5747</f>
        <v>0</v>
      </c>
      <c r="G5747" s="16">
        <f t="shared" si="183"/>
        <v>-8.0984385200000002</v>
      </c>
    </row>
    <row r="5748" spans="1:7">
      <c r="A5748">
        <v>991.45</v>
      </c>
      <c r="B5748" s="19">
        <f>'[2]NP Inflow data'!F5748</f>
        <v>99.599906924343301</v>
      </c>
      <c r="C5748" s="13">
        <f t="shared" si="182"/>
        <v>99.599906924343301</v>
      </c>
      <c r="F5748" s="16">
        <f>'[2]NP Inflow data'!C5748</f>
        <v>0</v>
      </c>
      <c r="G5748" s="16">
        <f t="shared" si="183"/>
        <v>-8.0984385200000002</v>
      </c>
    </row>
    <row r="5749" spans="1:7">
      <c r="A5749">
        <v>991.46</v>
      </c>
      <c r="B5749" s="19">
        <f>'[2]NP Inflow data'!F5749</f>
        <v>99.657364821457406</v>
      </c>
      <c r="C5749" s="13">
        <f t="shared" si="182"/>
        <v>99.657364821457406</v>
      </c>
      <c r="F5749" s="16">
        <f>'[2]NP Inflow data'!C5749</f>
        <v>0</v>
      </c>
      <c r="G5749" s="16">
        <f t="shared" si="183"/>
        <v>-8.0984385200000002</v>
      </c>
    </row>
    <row r="5750" spans="1:7">
      <c r="A5750">
        <v>991.47</v>
      </c>
      <c r="B5750" s="19">
        <f>'[2]NP Inflow data'!F5750</f>
        <v>99.7148409280571</v>
      </c>
      <c r="C5750" s="13">
        <f t="shared" si="182"/>
        <v>99.7148409280571</v>
      </c>
      <c r="F5750" s="16">
        <f>'[2]NP Inflow data'!C5750</f>
        <v>0</v>
      </c>
      <c r="G5750" s="16">
        <f t="shared" si="183"/>
        <v>-8.0984385200000002</v>
      </c>
    </row>
    <row r="5751" spans="1:7">
      <c r="A5751">
        <v>991.48</v>
      </c>
      <c r="B5751" s="19">
        <f>'[2]NP Inflow data'!F5751</f>
        <v>99.772335173253794</v>
      </c>
      <c r="C5751" s="13">
        <f t="shared" si="182"/>
        <v>99.772335173253794</v>
      </c>
      <c r="F5751" s="16">
        <f>'[2]NP Inflow data'!C5751</f>
        <v>0</v>
      </c>
      <c r="G5751" s="16">
        <f t="shared" si="183"/>
        <v>-8.0984385200000002</v>
      </c>
    </row>
    <row r="5752" spans="1:7">
      <c r="A5752">
        <v>991.49</v>
      </c>
      <c r="B5752" s="19">
        <f>'[2]NP Inflow data'!F5752</f>
        <v>99.829847486158897</v>
      </c>
      <c r="C5752" s="13">
        <f t="shared" si="182"/>
        <v>99.829847486158897</v>
      </c>
      <c r="F5752" s="16">
        <f>'[2]NP Inflow data'!C5752</f>
        <v>0</v>
      </c>
      <c r="G5752" s="16">
        <f t="shared" si="183"/>
        <v>-8.0984385200000002</v>
      </c>
    </row>
    <row r="5753" spans="1:7">
      <c r="A5753">
        <v>991.5</v>
      </c>
      <c r="B5753" s="19">
        <f>'[2]NP Inflow data'!F5753</f>
        <v>99.887377795883907</v>
      </c>
      <c r="C5753" s="13">
        <f t="shared" si="182"/>
        <v>99.887377795883907</v>
      </c>
      <c r="F5753" s="16">
        <f>'[2]NP Inflow data'!C5753</f>
        <v>0</v>
      </c>
      <c r="G5753" s="16">
        <f t="shared" si="183"/>
        <v>-8.0984385200000002</v>
      </c>
    </row>
    <row r="5754" spans="1:7">
      <c r="A5754">
        <v>991.51</v>
      </c>
      <c r="B5754" s="19">
        <f>'[2]NP Inflow data'!F5754</f>
        <v>99.944926031540206</v>
      </c>
      <c r="C5754" s="13">
        <f t="shared" si="182"/>
        <v>99.944926031540206</v>
      </c>
      <c r="F5754" s="16">
        <f>'[2]NP Inflow data'!C5754</f>
        <v>0</v>
      </c>
      <c r="G5754" s="16">
        <f t="shared" si="183"/>
        <v>-8.0984385200000002</v>
      </c>
    </row>
    <row r="5755" spans="1:7">
      <c r="A5755">
        <v>991.52</v>
      </c>
      <c r="B5755" s="19">
        <f>'[2]NP Inflow data'!F5755</f>
        <v>100.002492122239</v>
      </c>
      <c r="C5755" s="13">
        <f t="shared" si="182"/>
        <v>100.002492122239</v>
      </c>
      <c r="F5755" s="16">
        <f>'[2]NP Inflow data'!C5755</f>
        <v>0</v>
      </c>
      <c r="G5755" s="16">
        <f t="shared" si="183"/>
        <v>-8.0984385200000002</v>
      </c>
    </row>
    <row r="5756" spans="1:7">
      <c r="A5756">
        <v>991.53</v>
      </c>
      <c r="B5756" s="19">
        <f>'[2]NP Inflow data'!F5756</f>
        <v>100.060075997092</v>
      </c>
      <c r="C5756" s="13">
        <f t="shared" si="182"/>
        <v>100.060075997092</v>
      </c>
      <c r="F5756" s="16">
        <f>'[2]NP Inflow data'!C5756</f>
        <v>0</v>
      </c>
      <c r="G5756" s="16">
        <f t="shared" si="183"/>
        <v>-8.0984385200000002</v>
      </c>
    </row>
    <row r="5757" spans="1:7">
      <c r="A5757">
        <v>991.54</v>
      </c>
      <c r="B5757" s="19">
        <f>'[2]NP Inflow data'!F5757</f>
        <v>100.117677585211</v>
      </c>
      <c r="C5757" s="13">
        <f t="shared" si="182"/>
        <v>100.117677585211</v>
      </c>
      <c r="F5757" s="16">
        <f>'[2]NP Inflow data'!C5757</f>
        <v>0</v>
      </c>
      <c r="G5757" s="16">
        <f t="shared" si="183"/>
        <v>-8.0984385200000002</v>
      </c>
    </row>
    <row r="5758" spans="1:7">
      <c r="A5758">
        <v>991.55</v>
      </c>
      <c r="B5758" s="19">
        <f>'[2]NP Inflow data'!F5758</f>
        <v>100.175296815707</v>
      </c>
      <c r="C5758" s="13">
        <f t="shared" si="182"/>
        <v>100.175296815707</v>
      </c>
      <c r="F5758" s="16">
        <f>'[2]NP Inflow data'!C5758</f>
        <v>0</v>
      </c>
      <c r="G5758" s="16">
        <f t="shared" si="183"/>
        <v>-8.0984385200000002</v>
      </c>
    </row>
    <row r="5759" spans="1:7">
      <c r="A5759">
        <v>991.56</v>
      </c>
      <c r="B5759" s="19">
        <f>'[2]NP Inflow data'!F5759</f>
        <v>100.232933617691</v>
      </c>
      <c r="C5759" s="13">
        <f t="shared" si="182"/>
        <v>100.232933617691</v>
      </c>
      <c r="F5759" s="16">
        <f>'[2]NP Inflow data'!C5759</f>
        <v>0</v>
      </c>
      <c r="G5759" s="16">
        <f t="shared" si="183"/>
        <v>-8.0984385200000002</v>
      </c>
    </row>
    <row r="5760" spans="1:7">
      <c r="A5760">
        <v>991.57</v>
      </c>
      <c r="B5760" s="19">
        <f>'[2]NP Inflow data'!F5760</f>
        <v>100.290587920276</v>
      </c>
      <c r="C5760" s="13">
        <f t="shared" si="182"/>
        <v>100.290587920276</v>
      </c>
      <c r="F5760" s="16">
        <f>'[2]NP Inflow data'!C5760</f>
        <v>0</v>
      </c>
      <c r="G5760" s="16">
        <f t="shared" si="183"/>
        <v>-8.0984385200000002</v>
      </c>
    </row>
    <row r="5761" spans="1:7">
      <c r="A5761">
        <v>991.58</v>
      </c>
      <c r="B5761" s="19">
        <f>'[2]NP Inflow data'!F5761</f>
        <v>100.348259652571</v>
      </c>
      <c r="C5761" s="13">
        <f t="shared" si="182"/>
        <v>100.348259652571</v>
      </c>
      <c r="F5761" s="16">
        <f>'[2]NP Inflow data'!C5761</f>
        <v>0</v>
      </c>
      <c r="G5761" s="16">
        <f t="shared" si="183"/>
        <v>-8.0984385200000002</v>
      </c>
    </row>
    <row r="5762" spans="1:7">
      <c r="A5762">
        <v>991.59</v>
      </c>
      <c r="B5762" s="19">
        <f>'[2]NP Inflow data'!F5762</f>
        <v>100.405948743689</v>
      </c>
      <c r="C5762" s="13">
        <f t="shared" si="182"/>
        <v>100.405948743689</v>
      </c>
      <c r="F5762" s="16">
        <f>'[2]NP Inflow data'!C5762</f>
        <v>0</v>
      </c>
      <c r="G5762" s="16">
        <f t="shared" si="183"/>
        <v>-8.0984385200000002</v>
      </c>
    </row>
    <row r="5763" spans="1:7">
      <c r="A5763">
        <v>991.6</v>
      </c>
      <c r="B5763" s="19">
        <f>'[2]NP Inflow data'!F5763</f>
        <v>100.463655122741</v>
      </c>
      <c r="C5763" s="13">
        <f t="shared" si="182"/>
        <v>100.463655122741</v>
      </c>
      <c r="F5763" s="16">
        <f>'[2]NP Inflow data'!C5763</f>
        <v>0</v>
      </c>
      <c r="G5763" s="16">
        <f t="shared" si="183"/>
        <v>-8.0984385200000002</v>
      </c>
    </row>
    <row r="5764" spans="1:7">
      <c r="A5764">
        <v>991.61</v>
      </c>
      <c r="B5764" s="19">
        <f>'[2]NP Inflow data'!F5764</f>
        <v>100.521378718839</v>
      </c>
      <c r="C5764" s="13">
        <f t="shared" si="182"/>
        <v>100.521378718839</v>
      </c>
      <c r="F5764" s="16">
        <f>'[2]NP Inflow data'!C5764</f>
        <v>0</v>
      </c>
      <c r="G5764" s="16">
        <f t="shared" si="183"/>
        <v>-8.0984385200000002</v>
      </c>
    </row>
    <row r="5765" spans="1:7">
      <c r="A5765">
        <v>991.62</v>
      </c>
      <c r="B5765" s="19">
        <f>'[2]NP Inflow data'!F5765</f>
        <v>100.579119461093</v>
      </c>
      <c r="C5765" s="13">
        <f t="shared" si="182"/>
        <v>100.579119461093</v>
      </c>
      <c r="F5765" s="16">
        <f>'[2]NP Inflow data'!C5765</f>
        <v>0</v>
      </c>
      <c r="G5765" s="16">
        <f t="shared" si="183"/>
        <v>-8.0984385200000002</v>
      </c>
    </row>
    <row r="5766" spans="1:7">
      <c r="A5766">
        <v>991.63</v>
      </c>
      <c r="B5766" s="19">
        <f>'[2]NP Inflow data'!F5766</f>
        <v>100.636877278616</v>
      </c>
      <c r="C5766" s="13">
        <f t="shared" ref="C5766:C5829" si="184">B5766-$B$24</f>
        <v>100.636877278616</v>
      </c>
      <c r="F5766" s="16">
        <f>'[2]NP Inflow data'!C5766</f>
        <v>0</v>
      </c>
      <c r="G5766" s="16">
        <f t="shared" si="183"/>
        <v>-8.0984385200000002</v>
      </c>
    </row>
    <row r="5767" spans="1:7">
      <c r="A5767">
        <v>991.64</v>
      </c>
      <c r="B5767" s="19">
        <f>'[2]NP Inflow data'!F5767</f>
        <v>100.69465210051899</v>
      </c>
      <c r="C5767" s="13">
        <f t="shared" si="184"/>
        <v>100.69465210051899</v>
      </c>
      <c r="F5767" s="16">
        <f>'[2]NP Inflow data'!C5767</f>
        <v>0</v>
      </c>
      <c r="G5767" s="16">
        <f t="shared" si="183"/>
        <v>-8.0984385200000002</v>
      </c>
    </row>
    <row r="5768" spans="1:7">
      <c r="A5768">
        <v>991.65</v>
      </c>
      <c r="B5768" s="19">
        <f>'[2]NP Inflow data'!F5768</f>
        <v>100.752443855914</v>
      </c>
      <c r="C5768" s="13">
        <f t="shared" si="184"/>
        <v>100.752443855914</v>
      </c>
      <c r="F5768" s="16">
        <f>'[2]NP Inflow data'!C5768</f>
        <v>0</v>
      </c>
      <c r="G5768" s="16">
        <f t="shared" si="183"/>
        <v>-8.0984385200000002</v>
      </c>
    </row>
    <row r="5769" spans="1:7">
      <c r="A5769">
        <v>991.66</v>
      </c>
      <c r="B5769" s="19">
        <f>'[2]NP Inflow data'!F5769</f>
        <v>100.81025247391101</v>
      </c>
      <c r="C5769" s="13">
        <f t="shared" si="184"/>
        <v>100.81025247391101</v>
      </c>
      <c r="F5769" s="16">
        <f>'[2]NP Inflow data'!C5769</f>
        <v>0</v>
      </c>
      <c r="G5769" s="16">
        <f t="shared" si="183"/>
        <v>-8.0984385200000002</v>
      </c>
    </row>
    <row r="5770" spans="1:7">
      <c r="A5770">
        <v>991.67</v>
      </c>
      <c r="B5770" s="19">
        <f>'[2]NP Inflow data'!F5770</f>
        <v>100.86807788362201</v>
      </c>
      <c r="C5770" s="13">
        <f t="shared" si="184"/>
        <v>100.86807788362201</v>
      </c>
      <c r="F5770" s="16">
        <f>'[2]NP Inflow data'!C5770</f>
        <v>0</v>
      </c>
      <c r="G5770" s="16">
        <f t="shared" si="183"/>
        <v>-8.0984385200000002</v>
      </c>
    </row>
    <row r="5771" spans="1:7">
      <c r="A5771">
        <v>991.68</v>
      </c>
      <c r="B5771" s="19">
        <f>'[2]NP Inflow data'!F5771</f>
        <v>100.925920014158</v>
      </c>
      <c r="C5771" s="13">
        <f t="shared" si="184"/>
        <v>100.925920014158</v>
      </c>
      <c r="F5771" s="16">
        <f>'[2]NP Inflow data'!C5771</f>
        <v>0</v>
      </c>
      <c r="G5771" s="16">
        <f t="shared" si="183"/>
        <v>-8.0984385200000002</v>
      </c>
    </row>
    <row r="5772" spans="1:7">
      <c r="A5772">
        <v>991.69</v>
      </c>
      <c r="B5772" s="19">
        <f>'[2]NP Inflow data'!F5772</f>
        <v>100.983778794632</v>
      </c>
      <c r="C5772" s="13">
        <f t="shared" si="184"/>
        <v>100.983778794632</v>
      </c>
      <c r="F5772" s="16">
        <f>'[2]NP Inflow data'!C5772</f>
        <v>0</v>
      </c>
      <c r="G5772" s="16">
        <f t="shared" si="183"/>
        <v>-8.0984385200000002</v>
      </c>
    </row>
    <row r="5773" spans="1:7">
      <c r="A5773">
        <v>991.7</v>
      </c>
      <c r="B5773" s="19">
        <f>'[2]NP Inflow data'!F5773</f>
        <v>101.041654154154</v>
      </c>
      <c r="C5773" s="13">
        <f t="shared" si="184"/>
        <v>101.041654154154</v>
      </c>
      <c r="F5773" s="16">
        <f>'[2]NP Inflow data'!C5773</f>
        <v>0</v>
      </c>
      <c r="G5773" s="16">
        <f t="shared" si="183"/>
        <v>-8.0984385200000002</v>
      </c>
    </row>
    <row r="5774" spans="1:7">
      <c r="A5774">
        <v>991.71</v>
      </c>
      <c r="B5774" s="19">
        <f>'[2]NP Inflow data'!F5774</f>
        <v>101.09954602183601</v>
      </c>
      <c r="C5774" s="13">
        <f t="shared" si="184"/>
        <v>101.09954602183601</v>
      </c>
      <c r="F5774" s="16">
        <f>'[2]NP Inflow data'!C5774</f>
        <v>0</v>
      </c>
      <c r="G5774" s="16">
        <f t="shared" si="183"/>
        <v>-8.0984385200000002</v>
      </c>
    </row>
    <row r="5775" spans="1:7">
      <c r="A5775">
        <v>991.72</v>
      </c>
      <c r="B5775" s="19">
        <f>'[2]NP Inflow data'!F5775</f>
        <v>101.15745432678899</v>
      </c>
      <c r="C5775" s="13">
        <f t="shared" si="184"/>
        <v>101.15745432678899</v>
      </c>
      <c r="F5775" s="16">
        <f>'[2]NP Inflow data'!C5775</f>
        <v>0</v>
      </c>
      <c r="G5775" s="16">
        <f t="shared" si="183"/>
        <v>-8.0984385200000002</v>
      </c>
    </row>
    <row r="5776" spans="1:7">
      <c r="A5776">
        <v>991.73</v>
      </c>
      <c r="B5776" s="19">
        <f>'[2]NP Inflow data'!F5776</f>
        <v>101.215378998125</v>
      </c>
      <c r="C5776" s="13">
        <f t="shared" si="184"/>
        <v>101.215378998125</v>
      </c>
      <c r="F5776" s="16">
        <f>'[2]NP Inflow data'!C5776</f>
        <v>0</v>
      </c>
      <c r="G5776" s="16">
        <f t="shared" si="183"/>
        <v>-8.0984385200000002</v>
      </c>
    </row>
    <row r="5777" spans="1:7">
      <c r="A5777">
        <v>991.74</v>
      </c>
      <c r="B5777" s="19">
        <f>'[2]NP Inflow data'!F5777</f>
        <v>101.27331996495499</v>
      </c>
      <c r="C5777" s="13">
        <f t="shared" si="184"/>
        <v>101.27331996495499</v>
      </c>
      <c r="F5777" s="16">
        <f>'[2]NP Inflow data'!C5777</f>
        <v>0</v>
      </c>
      <c r="G5777" s="16">
        <f t="shared" si="183"/>
        <v>-8.0984385200000002</v>
      </c>
    </row>
    <row r="5778" spans="1:7">
      <c r="A5778">
        <v>991.75</v>
      </c>
      <c r="B5778" s="19">
        <f>'[2]NP Inflow data'!F5778</f>
        <v>101.33127715639</v>
      </c>
      <c r="C5778" s="13">
        <f t="shared" si="184"/>
        <v>101.33127715639</v>
      </c>
      <c r="F5778" s="16">
        <f>'[2]NP Inflow data'!C5778</f>
        <v>0</v>
      </c>
      <c r="G5778" s="16">
        <f t="shared" si="183"/>
        <v>-8.0984385200000002</v>
      </c>
    </row>
    <row r="5779" spans="1:7">
      <c r="A5779">
        <v>991.76</v>
      </c>
      <c r="B5779" s="19">
        <f>'[2]NP Inflow data'!F5779</f>
        <v>101.38925050154199</v>
      </c>
      <c r="C5779" s="13">
        <f t="shared" si="184"/>
        <v>101.38925050154199</v>
      </c>
      <c r="F5779" s="16">
        <f>'[2]NP Inflow data'!C5779</f>
        <v>0</v>
      </c>
      <c r="G5779" s="16">
        <f t="shared" si="183"/>
        <v>-8.0984385200000002</v>
      </c>
    </row>
    <row r="5780" spans="1:7">
      <c r="A5780">
        <v>991.77</v>
      </c>
      <c r="B5780" s="19">
        <f>'[2]NP Inflow data'!F5780</f>
        <v>101.44723992952299</v>
      </c>
      <c r="C5780" s="13">
        <f t="shared" si="184"/>
        <v>101.44723992952299</v>
      </c>
      <c r="F5780" s="16">
        <f>'[2]NP Inflow data'!C5780</f>
        <v>0</v>
      </c>
      <c r="G5780" s="16">
        <f t="shared" si="183"/>
        <v>-8.0984385200000002</v>
      </c>
    </row>
    <row r="5781" spans="1:7">
      <c r="A5781">
        <v>991.78</v>
      </c>
      <c r="B5781" s="19">
        <f>'[2]NP Inflow data'!F5781</f>
        <v>101.505245369444</v>
      </c>
      <c r="C5781" s="13">
        <f t="shared" si="184"/>
        <v>101.505245369444</v>
      </c>
      <c r="F5781" s="16">
        <f>'[2]NP Inflow data'!C5781</f>
        <v>0</v>
      </c>
      <c r="G5781" s="16">
        <f t="shared" si="183"/>
        <v>-8.0984385200000002</v>
      </c>
    </row>
    <row r="5782" spans="1:7">
      <c r="A5782">
        <v>991.79</v>
      </c>
      <c r="B5782" s="19">
        <f>'[2]NP Inflow data'!F5782</f>
        <v>101.56326675041601</v>
      </c>
      <c r="C5782" s="13">
        <f t="shared" si="184"/>
        <v>101.56326675041601</v>
      </c>
      <c r="F5782" s="16">
        <f>'[2]NP Inflow data'!C5782</f>
        <v>0</v>
      </c>
      <c r="G5782" s="16">
        <f t="shared" si="183"/>
        <v>-8.0984385200000002</v>
      </c>
    </row>
    <row r="5783" spans="1:7">
      <c r="A5783">
        <v>991.8</v>
      </c>
      <c r="B5783" s="19">
        <f>'[2]NP Inflow data'!F5783</f>
        <v>101.62130400155</v>
      </c>
      <c r="C5783" s="13">
        <f t="shared" si="184"/>
        <v>101.62130400155</v>
      </c>
      <c r="F5783" s="16">
        <f>'[2]NP Inflow data'!C5783</f>
        <v>0</v>
      </c>
      <c r="G5783" s="16">
        <f t="shared" si="183"/>
        <v>-8.0984385200000002</v>
      </c>
    </row>
    <row r="5784" spans="1:7">
      <c r="A5784">
        <v>991.81</v>
      </c>
      <c r="B5784" s="19">
        <f>'[2]NP Inflow data'!F5784</f>
        <v>101.679357051959</v>
      </c>
      <c r="C5784" s="13">
        <f t="shared" si="184"/>
        <v>101.679357051959</v>
      </c>
      <c r="F5784" s="16">
        <f>'[2]NP Inflow data'!C5784</f>
        <v>0</v>
      </c>
      <c r="G5784" s="16">
        <f t="shared" si="183"/>
        <v>-8.0984385200000002</v>
      </c>
    </row>
    <row r="5785" spans="1:7">
      <c r="A5785">
        <v>991.82</v>
      </c>
      <c r="B5785" s="19">
        <f>'[2]NP Inflow data'!F5785</f>
        <v>101.737425830753</v>
      </c>
      <c r="C5785" s="13">
        <f t="shared" si="184"/>
        <v>101.737425830753</v>
      </c>
      <c r="F5785" s="16">
        <f>'[2]NP Inflow data'!C5785</f>
        <v>0</v>
      </c>
      <c r="G5785" s="16">
        <f t="shared" si="183"/>
        <v>-8.0984385200000002</v>
      </c>
    </row>
    <row r="5786" spans="1:7">
      <c r="A5786">
        <v>991.83</v>
      </c>
      <c r="B5786" s="19">
        <f>'[2]NP Inflow data'!F5786</f>
        <v>101.795510267045</v>
      </c>
      <c r="C5786" s="13">
        <f t="shared" si="184"/>
        <v>101.795510267045</v>
      </c>
      <c r="F5786" s="16">
        <f>'[2]NP Inflow data'!C5786</f>
        <v>0</v>
      </c>
      <c r="G5786" s="16">
        <f t="shared" si="183"/>
        <v>-8.0984385200000002</v>
      </c>
    </row>
    <row r="5787" spans="1:7">
      <c r="A5787">
        <v>991.84</v>
      </c>
      <c r="B5787" s="19">
        <f>'[2]NP Inflow data'!F5787</f>
        <v>101.853610289944</v>
      </c>
      <c r="C5787" s="13">
        <f t="shared" si="184"/>
        <v>101.853610289944</v>
      </c>
      <c r="F5787" s="16">
        <f>'[2]NP Inflow data'!C5787</f>
        <v>0</v>
      </c>
      <c r="G5787" s="16">
        <f t="shared" si="183"/>
        <v>-8.0984385200000002</v>
      </c>
    </row>
    <row r="5788" spans="1:7">
      <c r="A5788">
        <v>991.85</v>
      </c>
      <c r="B5788" s="19">
        <f>'[2]NP Inflow data'!F5788</f>
        <v>101.91172582856299</v>
      </c>
      <c r="C5788" s="13">
        <f t="shared" si="184"/>
        <v>101.91172582856299</v>
      </c>
      <c r="F5788" s="16">
        <f>'[2]NP Inflow data'!C5788</f>
        <v>0</v>
      </c>
      <c r="G5788" s="16">
        <f t="shared" si="183"/>
        <v>-8.0984385200000002</v>
      </c>
    </row>
    <row r="5789" spans="1:7">
      <c r="A5789">
        <v>991.86</v>
      </c>
      <c r="B5789" s="19">
        <f>'[2]NP Inflow data'!F5789</f>
        <v>101.969856812014</v>
      </c>
      <c r="C5789" s="13">
        <f t="shared" si="184"/>
        <v>101.969856812014</v>
      </c>
      <c r="F5789" s="16">
        <f>'[2]NP Inflow data'!C5789</f>
        <v>0</v>
      </c>
      <c r="G5789" s="16">
        <f t="shared" si="183"/>
        <v>-8.0984385200000002</v>
      </c>
    </row>
    <row r="5790" spans="1:7">
      <c r="A5790">
        <v>991.87</v>
      </c>
      <c r="B5790" s="19">
        <f>'[2]NP Inflow data'!F5790</f>
        <v>102.028003169407</v>
      </c>
      <c r="C5790" s="13">
        <f t="shared" si="184"/>
        <v>102.028003169407</v>
      </c>
      <c r="F5790" s="16">
        <f>'[2]NP Inflow data'!C5790</f>
        <v>0</v>
      </c>
      <c r="G5790" s="16">
        <f t="shared" ref="G5790:G5853" si="185">F5790-$F$3103</f>
        <v>-8.0984385200000002</v>
      </c>
    </row>
    <row r="5791" spans="1:7">
      <c r="A5791">
        <v>991.88</v>
      </c>
      <c r="B5791" s="19">
        <f>'[2]NP Inflow data'!F5791</f>
        <v>102.086164829854</v>
      </c>
      <c r="C5791" s="13">
        <f t="shared" si="184"/>
        <v>102.086164829854</v>
      </c>
      <c r="F5791" s="16">
        <f>'[2]NP Inflow data'!C5791</f>
        <v>0</v>
      </c>
      <c r="G5791" s="16">
        <f t="shared" si="185"/>
        <v>-8.0984385200000002</v>
      </c>
    </row>
    <row r="5792" spans="1:7">
      <c r="A5792">
        <v>991.89</v>
      </c>
      <c r="B5792" s="19">
        <f>'[2]NP Inflow data'!F5792</f>
        <v>102.144341722467</v>
      </c>
      <c r="C5792" s="13">
        <f t="shared" si="184"/>
        <v>102.144341722467</v>
      </c>
      <c r="F5792" s="16">
        <f>'[2]NP Inflow data'!C5792</f>
        <v>0</v>
      </c>
      <c r="G5792" s="16">
        <f t="shared" si="185"/>
        <v>-8.0984385200000002</v>
      </c>
    </row>
    <row r="5793" spans="1:7">
      <c r="A5793">
        <v>991.9</v>
      </c>
      <c r="B5793" s="19">
        <f>'[2]NP Inflow data'!F5793</f>
        <v>102.202533776357</v>
      </c>
      <c r="C5793" s="13">
        <f t="shared" si="184"/>
        <v>102.202533776357</v>
      </c>
      <c r="F5793" s="16">
        <f>'[2]NP Inflow data'!C5793</f>
        <v>0</v>
      </c>
      <c r="G5793" s="16">
        <f t="shared" si="185"/>
        <v>-8.0984385200000002</v>
      </c>
    </row>
    <row r="5794" spans="1:7">
      <c r="A5794">
        <v>991.91</v>
      </c>
      <c r="B5794" s="19">
        <f>'[2]NP Inflow data'!F5794</f>
        <v>102.260740920635</v>
      </c>
      <c r="C5794" s="13">
        <f t="shared" si="184"/>
        <v>102.260740920635</v>
      </c>
      <c r="F5794" s="16">
        <f>'[2]NP Inflow data'!C5794</f>
        <v>0</v>
      </c>
      <c r="G5794" s="16">
        <f t="shared" si="185"/>
        <v>-8.0984385200000002</v>
      </c>
    </row>
    <row r="5795" spans="1:7">
      <c r="A5795">
        <v>991.92</v>
      </c>
      <c r="B5795" s="19">
        <f>'[2]NP Inflow data'!F5795</f>
        <v>102.318963084413</v>
      </c>
      <c r="C5795" s="13">
        <f t="shared" si="184"/>
        <v>102.318963084413</v>
      </c>
      <c r="F5795" s="16">
        <f>'[2]NP Inflow data'!C5795</f>
        <v>0</v>
      </c>
      <c r="G5795" s="16">
        <f t="shared" si="185"/>
        <v>-8.0984385200000002</v>
      </c>
    </row>
    <row r="5796" spans="1:7">
      <c r="A5796">
        <v>991.93</v>
      </c>
      <c r="B5796" s="19">
        <f>'[2]NP Inflow data'!F5796</f>
        <v>102.37720019680199</v>
      </c>
      <c r="C5796" s="13">
        <f t="shared" si="184"/>
        <v>102.37720019680199</v>
      </c>
      <c r="F5796" s="16">
        <f>'[2]NP Inflow data'!C5796</f>
        <v>0</v>
      </c>
      <c r="G5796" s="16">
        <f t="shared" si="185"/>
        <v>-8.0984385200000002</v>
      </c>
    </row>
    <row r="5797" spans="1:7">
      <c r="A5797">
        <v>991.94</v>
      </c>
      <c r="B5797" s="19">
        <f>'[2]NP Inflow data'!F5797</f>
        <v>102.43545218691401</v>
      </c>
      <c r="C5797" s="13">
        <f t="shared" si="184"/>
        <v>102.43545218691401</v>
      </c>
      <c r="F5797" s="16">
        <f>'[2]NP Inflow data'!C5797</f>
        <v>0</v>
      </c>
      <c r="G5797" s="16">
        <f t="shared" si="185"/>
        <v>-8.0984385200000002</v>
      </c>
    </row>
    <row r="5798" spans="1:7">
      <c r="A5798">
        <v>991.95</v>
      </c>
      <c r="B5798" s="19">
        <f>'[2]NP Inflow data'!F5798</f>
        <v>102.49371898386001</v>
      </c>
      <c r="C5798" s="13">
        <f t="shared" si="184"/>
        <v>102.49371898386001</v>
      </c>
      <c r="F5798" s="16">
        <f>'[2]NP Inflow data'!C5798</f>
        <v>0</v>
      </c>
      <c r="G5798" s="16">
        <f t="shared" si="185"/>
        <v>-8.0984385200000002</v>
      </c>
    </row>
    <row r="5799" spans="1:7">
      <c r="A5799">
        <v>991.96</v>
      </c>
      <c r="B5799" s="19">
        <f>'[2]NP Inflow data'!F5799</f>
        <v>102.55200051675099</v>
      </c>
      <c r="C5799" s="13">
        <f t="shared" si="184"/>
        <v>102.55200051675099</v>
      </c>
      <c r="F5799" s="16">
        <f>'[2]NP Inflow data'!C5799</f>
        <v>0</v>
      </c>
      <c r="G5799" s="16">
        <f t="shared" si="185"/>
        <v>-8.0984385200000002</v>
      </c>
    </row>
    <row r="5800" spans="1:7">
      <c r="A5800">
        <v>991.97</v>
      </c>
      <c r="B5800" s="19">
        <f>'[2]NP Inflow data'!F5800</f>
        <v>102.610296714699</v>
      </c>
      <c r="C5800" s="13">
        <f t="shared" si="184"/>
        <v>102.610296714699</v>
      </c>
      <c r="F5800" s="16">
        <f>'[2]NP Inflow data'!C5800</f>
        <v>0</v>
      </c>
      <c r="G5800" s="16">
        <f t="shared" si="185"/>
        <v>-8.0984385200000002</v>
      </c>
    </row>
    <row r="5801" spans="1:7">
      <c r="A5801">
        <v>991.98</v>
      </c>
      <c r="B5801" s="19">
        <f>'[2]NP Inflow data'!F5801</f>
        <v>102.668607506816</v>
      </c>
      <c r="C5801" s="13">
        <f t="shared" si="184"/>
        <v>102.668607506816</v>
      </c>
      <c r="F5801" s="16">
        <f>'[2]NP Inflow data'!C5801</f>
        <v>0</v>
      </c>
      <c r="G5801" s="16">
        <f t="shared" si="185"/>
        <v>-8.0984385200000002</v>
      </c>
    </row>
    <row r="5802" spans="1:7">
      <c r="A5802">
        <v>991.99</v>
      </c>
      <c r="B5802" s="19">
        <f>'[2]NP Inflow data'!F5802</f>
        <v>102.72693282221201</v>
      </c>
      <c r="C5802" s="13">
        <f t="shared" si="184"/>
        <v>102.72693282221201</v>
      </c>
      <c r="F5802" s="16">
        <f>'[2]NP Inflow data'!C5802</f>
        <v>0</v>
      </c>
      <c r="G5802" s="16">
        <f t="shared" si="185"/>
        <v>-8.0984385200000002</v>
      </c>
    </row>
    <row r="5803" spans="1:7">
      <c r="A5803">
        <v>992</v>
      </c>
      <c r="B5803" s="19">
        <f>'[2]NP Inflow data'!F5803</f>
        <v>102.78527259000001</v>
      </c>
      <c r="C5803" s="13">
        <f t="shared" si="184"/>
        <v>102.78527259000001</v>
      </c>
      <c r="F5803" s="16">
        <f>'[2]NP Inflow data'!C5803</f>
        <v>0</v>
      </c>
      <c r="G5803" s="16">
        <f t="shared" si="185"/>
        <v>-8.0984385200000002</v>
      </c>
    </row>
    <row r="5804" spans="1:7">
      <c r="A5804">
        <v>992.01</v>
      </c>
      <c r="B5804" s="19">
        <f>'[2]NP Inflow data'!F5804</f>
        <v>102.843626766966</v>
      </c>
      <c r="C5804" s="13">
        <f t="shared" si="184"/>
        <v>102.843626766966</v>
      </c>
      <c r="F5804" s="16">
        <f>'[2]NP Inflow data'!C5804</f>
        <v>0</v>
      </c>
      <c r="G5804" s="16">
        <f t="shared" si="185"/>
        <v>-8.0984385200000002</v>
      </c>
    </row>
    <row r="5805" spans="1:7">
      <c r="A5805">
        <v>992.02</v>
      </c>
      <c r="B5805" s="19">
        <f>'[2]NP Inflow data'!F5805</f>
        <v>102.901995420601</v>
      </c>
      <c r="C5805" s="13">
        <f t="shared" si="184"/>
        <v>102.901995420601</v>
      </c>
      <c r="F5805" s="16">
        <f>'[2]NP Inflow data'!C5805</f>
        <v>0</v>
      </c>
      <c r="G5805" s="16">
        <f t="shared" si="185"/>
        <v>-8.0984385200000002</v>
      </c>
    </row>
    <row r="5806" spans="1:7">
      <c r="A5806">
        <v>992.03</v>
      </c>
      <c r="B5806" s="19">
        <f>'[2]NP Inflow data'!F5806</f>
        <v>102.96037864607101</v>
      </c>
      <c r="C5806" s="13">
        <f t="shared" si="184"/>
        <v>102.96037864607101</v>
      </c>
      <c r="F5806" s="16">
        <f>'[2]NP Inflow data'!C5806</f>
        <v>0</v>
      </c>
      <c r="G5806" s="16">
        <f t="shared" si="185"/>
        <v>-8.0984385200000002</v>
      </c>
    </row>
    <row r="5807" spans="1:7">
      <c r="A5807">
        <v>992.04</v>
      </c>
      <c r="B5807" s="19">
        <f>'[2]NP Inflow data'!F5807</f>
        <v>103.01877653854299</v>
      </c>
      <c r="C5807" s="13">
        <f t="shared" si="184"/>
        <v>103.01877653854299</v>
      </c>
      <c r="F5807" s="16">
        <f>'[2]NP Inflow data'!C5807</f>
        <v>0</v>
      </c>
      <c r="G5807" s="16">
        <f t="shared" si="185"/>
        <v>-8.0984385200000002</v>
      </c>
    </row>
    <row r="5808" spans="1:7">
      <c r="A5808">
        <v>992.05</v>
      </c>
      <c r="B5808" s="19">
        <f>'[2]NP Inflow data'!F5808</f>
        <v>103.077189193183</v>
      </c>
      <c r="C5808" s="13">
        <f t="shared" si="184"/>
        <v>103.077189193183</v>
      </c>
      <c r="F5808" s="16">
        <f>'[2]NP Inflow data'!C5808</f>
        <v>0</v>
      </c>
      <c r="G5808" s="16">
        <f t="shared" si="185"/>
        <v>-8.0984385200000002</v>
      </c>
    </row>
    <row r="5809" spans="1:7">
      <c r="A5809">
        <v>992.06</v>
      </c>
      <c r="B5809" s="19">
        <f>'[2]NP Inflow data'!F5809</f>
        <v>103.13561670515701</v>
      </c>
      <c r="C5809" s="13">
        <f t="shared" si="184"/>
        <v>103.13561670515701</v>
      </c>
      <c r="F5809" s="16">
        <f>'[2]NP Inflow data'!C5809</f>
        <v>0</v>
      </c>
      <c r="G5809" s="16">
        <f t="shared" si="185"/>
        <v>-8.0984385200000002</v>
      </c>
    </row>
    <row r="5810" spans="1:7">
      <c r="A5810">
        <v>992.07</v>
      </c>
      <c r="B5810" s="19">
        <f>'[2]NP Inflow data'!F5810</f>
        <v>103.194059169632</v>
      </c>
      <c r="C5810" s="13">
        <f t="shared" si="184"/>
        <v>103.194059169632</v>
      </c>
      <c r="F5810" s="16">
        <f>'[2]NP Inflow data'!C5810</f>
        <v>0</v>
      </c>
      <c r="G5810" s="16">
        <f t="shared" si="185"/>
        <v>-8.0984385200000002</v>
      </c>
    </row>
    <row r="5811" spans="1:7">
      <c r="A5811">
        <v>992.08</v>
      </c>
      <c r="B5811" s="19">
        <f>'[2]NP Inflow data'!F5811</f>
        <v>103.252516681773</v>
      </c>
      <c r="C5811" s="13">
        <f t="shared" si="184"/>
        <v>103.252516681773</v>
      </c>
      <c r="F5811" s="16">
        <f>'[2]NP Inflow data'!C5811</f>
        <v>0</v>
      </c>
      <c r="G5811" s="16">
        <f t="shared" si="185"/>
        <v>-8.0984385200000002</v>
      </c>
    </row>
    <row r="5812" spans="1:7">
      <c r="A5812">
        <v>992.09</v>
      </c>
      <c r="B5812" s="19">
        <f>'[2]NP Inflow data'!F5812</f>
        <v>103.310989336747</v>
      </c>
      <c r="C5812" s="13">
        <f t="shared" si="184"/>
        <v>103.310989336747</v>
      </c>
      <c r="F5812" s="16">
        <f>'[2]NP Inflow data'!C5812</f>
        <v>0</v>
      </c>
      <c r="G5812" s="16">
        <f t="shared" si="185"/>
        <v>-8.0984385200000002</v>
      </c>
    </row>
    <row r="5813" spans="1:7">
      <c r="A5813">
        <v>992.1</v>
      </c>
      <c r="B5813" s="19">
        <f>'[2]NP Inflow data'!F5813</f>
        <v>103.369477229721</v>
      </c>
      <c r="C5813" s="13">
        <f t="shared" si="184"/>
        <v>103.369477229721</v>
      </c>
      <c r="F5813" s="16">
        <f>'[2]NP Inflow data'!C5813</f>
        <v>0</v>
      </c>
      <c r="G5813" s="16">
        <f t="shared" si="185"/>
        <v>-8.0984385200000002</v>
      </c>
    </row>
    <row r="5814" spans="1:7">
      <c r="A5814">
        <v>992.11</v>
      </c>
      <c r="B5814" s="19">
        <f>'[2]NP Inflow data'!F5814</f>
        <v>103.42798045585999</v>
      </c>
      <c r="C5814" s="13">
        <f t="shared" si="184"/>
        <v>103.42798045585999</v>
      </c>
      <c r="F5814" s="16">
        <f>'[2]NP Inflow data'!C5814</f>
        <v>0</v>
      </c>
      <c r="G5814" s="16">
        <f t="shared" si="185"/>
        <v>-8.0984385200000002</v>
      </c>
    </row>
    <row r="5815" spans="1:7">
      <c r="A5815">
        <v>992.12</v>
      </c>
      <c r="B5815" s="19">
        <f>'[2]NP Inflow data'!F5815</f>
        <v>103.48649911033201</v>
      </c>
      <c r="C5815" s="13">
        <f t="shared" si="184"/>
        <v>103.48649911033201</v>
      </c>
      <c r="F5815" s="16">
        <f>'[2]NP Inflow data'!C5815</f>
        <v>0</v>
      </c>
      <c r="G5815" s="16">
        <f t="shared" si="185"/>
        <v>-8.0984385200000002</v>
      </c>
    </row>
    <row r="5816" spans="1:7">
      <c r="A5816">
        <v>992.13</v>
      </c>
      <c r="B5816" s="19">
        <f>'[2]NP Inflow data'!F5816</f>
        <v>103.54503328830199</v>
      </c>
      <c r="C5816" s="13">
        <f t="shared" si="184"/>
        <v>103.54503328830199</v>
      </c>
      <c r="F5816" s="16">
        <f>'[2]NP Inflow data'!C5816</f>
        <v>0</v>
      </c>
      <c r="G5816" s="16">
        <f t="shared" si="185"/>
        <v>-8.0984385200000002</v>
      </c>
    </row>
    <row r="5817" spans="1:7">
      <c r="A5817">
        <v>992.14</v>
      </c>
      <c r="B5817" s="19">
        <f>'[2]NP Inflow data'!F5817</f>
        <v>103.60358308493601</v>
      </c>
      <c r="C5817" s="13">
        <f t="shared" si="184"/>
        <v>103.60358308493601</v>
      </c>
      <c r="F5817" s="16">
        <f>'[2]NP Inflow data'!C5817</f>
        <v>0</v>
      </c>
      <c r="G5817" s="16">
        <f t="shared" si="185"/>
        <v>-8.0984385200000002</v>
      </c>
    </row>
    <row r="5818" spans="1:7">
      <c r="A5818">
        <v>992.15</v>
      </c>
      <c r="B5818" s="19">
        <f>'[2]NP Inflow data'!F5818</f>
        <v>103.66214859540101</v>
      </c>
      <c r="C5818" s="13">
        <f t="shared" si="184"/>
        <v>103.66214859540101</v>
      </c>
      <c r="F5818" s="16">
        <f>'[2]NP Inflow data'!C5818</f>
        <v>0</v>
      </c>
      <c r="G5818" s="16">
        <f t="shared" si="185"/>
        <v>-8.0984385200000002</v>
      </c>
    </row>
    <row r="5819" spans="1:7">
      <c r="A5819">
        <v>992.16</v>
      </c>
      <c r="B5819" s="19">
        <f>'[2]NP Inflow data'!F5819</f>
        <v>103.72072991486399</v>
      </c>
      <c r="C5819" s="13">
        <f t="shared" si="184"/>
        <v>103.72072991486399</v>
      </c>
      <c r="F5819" s="16">
        <f>'[2]NP Inflow data'!C5819</f>
        <v>0</v>
      </c>
      <c r="G5819" s="16">
        <f t="shared" si="185"/>
        <v>-8.0984385200000002</v>
      </c>
    </row>
    <row r="5820" spans="1:7">
      <c r="A5820">
        <v>992.17</v>
      </c>
      <c r="B5820" s="19">
        <f>'[2]NP Inflow data'!F5820</f>
        <v>103.77932713849</v>
      </c>
      <c r="C5820" s="13">
        <f t="shared" si="184"/>
        <v>103.77932713849</v>
      </c>
      <c r="F5820" s="16">
        <f>'[2]NP Inflow data'!C5820</f>
        <v>0</v>
      </c>
      <c r="G5820" s="16">
        <f t="shared" si="185"/>
        <v>-8.0984385200000002</v>
      </c>
    </row>
    <row r="5821" spans="1:7">
      <c r="A5821">
        <v>992.18</v>
      </c>
      <c r="B5821" s="19">
        <f>'[2]NP Inflow data'!F5821</f>
        <v>103.837940361446</v>
      </c>
      <c r="C5821" s="13">
        <f t="shared" si="184"/>
        <v>103.837940361446</v>
      </c>
      <c r="F5821" s="16">
        <f>'[2]NP Inflow data'!C5821</f>
        <v>0</v>
      </c>
      <c r="G5821" s="16">
        <f t="shared" si="185"/>
        <v>-8.0984385200000002</v>
      </c>
    </row>
    <row r="5822" spans="1:7">
      <c r="A5822">
        <v>992.19</v>
      </c>
      <c r="B5822" s="19">
        <f>'[2]NP Inflow data'!F5822</f>
        <v>103.896569678899</v>
      </c>
      <c r="C5822" s="13">
        <f t="shared" si="184"/>
        <v>103.896569678899</v>
      </c>
      <c r="F5822" s="16">
        <f>'[2]NP Inflow data'!C5822</f>
        <v>0</v>
      </c>
      <c r="G5822" s="16">
        <f t="shared" si="185"/>
        <v>-8.0984385200000002</v>
      </c>
    </row>
    <row r="5823" spans="1:7">
      <c r="A5823">
        <v>992.2</v>
      </c>
      <c r="B5823" s="19">
        <f>'[2]NP Inflow data'!F5823</f>
        <v>103.955215186014</v>
      </c>
      <c r="C5823" s="13">
        <f t="shared" si="184"/>
        <v>103.955215186014</v>
      </c>
      <c r="F5823" s="16">
        <f>'[2]NP Inflow data'!C5823</f>
        <v>0</v>
      </c>
      <c r="G5823" s="16">
        <f t="shared" si="185"/>
        <v>-8.0984385200000002</v>
      </c>
    </row>
    <row r="5824" spans="1:7">
      <c r="A5824">
        <v>992.21</v>
      </c>
      <c r="B5824" s="19">
        <f>'[2]NP Inflow data'!F5824</f>
        <v>104.01387697795801</v>
      </c>
      <c r="C5824" s="13">
        <f t="shared" si="184"/>
        <v>104.01387697795801</v>
      </c>
      <c r="F5824" s="16">
        <f>'[2]NP Inflow data'!C5824</f>
        <v>0</v>
      </c>
      <c r="G5824" s="16">
        <f t="shared" si="185"/>
        <v>-8.0984385200000002</v>
      </c>
    </row>
    <row r="5825" spans="1:7">
      <c r="A5825">
        <v>992.22</v>
      </c>
      <c r="B5825" s="19">
        <f>'[2]NP Inflow data'!F5825</f>
        <v>104.072555149897</v>
      </c>
      <c r="C5825" s="13">
        <f t="shared" si="184"/>
        <v>104.072555149897</v>
      </c>
      <c r="F5825" s="16">
        <f>'[2]NP Inflow data'!C5825</f>
        <v>0</v>
      </c>
      <c r="G5825" s="16">
        <f t="shared" si="185"/>
        <v>-8.0984385200000002</v>
      </c>
    </row>
    <row r="5826" spans="1:7">
      <c r="A5826">
        <v>992.23</v>
      </c>
      <c r="B5826" s="19">
        <f>'[2]NP Inflow data'!F5826</f>
        <v>104.131249796997</v>
      </c>
      <c r="C5826" s="13">
        <f t="shared" si="184"/>
        <v>104.131249796997</v>
      </c>
      <c r="F5826" s="16">
        <f>'[2]NP Inflow data'!C5826</f>
        <v>0</v>
      </c>
      <c r="G5826" s="16">
        <f t="shared" si="185"/>
        <v>-8.0984385200000002</v>
      </c>
    </row>
    <row r="5827" spans="1:7">
      <c r="A5827">
        <v>992.24</v>
      </c>
      <c r="B5827" s="19">
        <f>'[2]NP Inflow data'!F5827</f>
        <v>104.18996101442499</v>
      </c>
      <c r="C5827" s="13">
        <f t="shared" si="184"/>
        <v>104.18996101442499</v>
      </c>
      <c r="F5827" s="16">
        <f>'[2]NP Inflow data'!C5827</f>
        <v>0</v>
      </c>
      <c r="G5827" s="16">
        <f t="shared" si="185"/>
        <v>-8.0984385200000002</v>
      </c>
    </row>
    <row r="5828" spans="1:7">
      <c r="A5828">
        <v>992.25</v>
      </c>
      <c r="B5828" s="19">
        <f>'[2]NP Inflow data'!F5828</f>
        <v>104.24868889734699</v>
      </c>
      <c r="C5828" s="13">
        <f t="shared" si="184"/>
        <v>104.24868889734699</v>
      </c>
      <c r="F5828" s="16">
        <f>'[2]NP Inflow data'!C5828</f>
        <v>0</v>
      </c>
      <c r="G5828" s="16">
        <f t="shared" si="185"/>
        <v>-8.0984385200000002</v>
      </c>
    </row>
    <row r="5829" spans="1:7">
      <c r="A5829">
        <v>992.26</v>
      </c>
      <c r="B5829" s="19">
        <f>'[2]NP Inflow data'!F5829</f>
        <v>104.307433540929</v>
      </c>
      <c r="C5829" s="13">
        <f t="shared" si="184"/>
        <v>104.307433540929</v>
      </c>
      <c r="F5829" s="16">
        <f>'[2]NP Inflow data'!C5829</f>
        <v>0</v>
      </c>
      <c r="G5829" s="16">
        <f t="shared" si="185"/>
        <v>-8.0984385200000002</v>
      </c>
    </row>
    <row r="5830" spans="1:7">
      <c r="A5830">
        <v>992.27</v>
      </c>
      <c r="B5830" s="19">
        <f>'[2]NP Inflow data'!F5830</f>
        <v>104.366195040338</v>
      </c>
      <c r="C5830" s="13">
        <f t="shared" ref="C5830:C5893" si="186">B5830-$B$24</f>
        <v>104.366195040338</v>
      </c>
      <c r="F5830" s="16">
        <f>'[2]NP Inflow data'!C5830</f>
        <v>0</v>
      </c>
      <c r="G5830" s="16">
        <f t="shared" si="185"/>
        <v>-8.0984385200000002</v>
      </c>
    </row>
    <row r="5831" spans="1:7">
      <c r="A5831">
        <v>992.28</v>
      </c>
      <c r="B5831" s="19">
        <f>'[2]NP Inflow data'!F5831</f>
        <v>104.42497349074</v>
      </c>
      <c r="C5831" s="13">
        <f t="shared" si="186"/>
        <v>104.42497349074</v>
      </c>
      <c r="F5831" s="16">
        <f>'[2]NP Inflow data'!C5831</f>
        <v>0</v>
      </c>
      <c r="G5831" s="16">
        <f t="shared" si="185"/>
        <v>-8.0984385200000002</v>
      </c>
    </row>
    <row r="5832" spans="1:7">
      <c r="A5832">
        <v>992.29</v>
      </c>
      <c r="B5832" s="19">
        <f>'[2]NP Inflow data'!F5832</f>
        <v>104.483768987301</v>
      </c>
      <c r="C5832" s="13">
        <f t="shared" si="186"/>
        <v>104.483768987301</v>
      </c>
      <c r="F5832" s="16">
        <f>'[2]NP Inflow data'!C5832</f>
        <v>0</v>
      </c>
      <c r="G5832" s="16">
        <f t="shared" si="185"/>
        <v>-8.0984385200000002</v>
      </c>
    </row>
    <row r="5833" spans="1:7">
      <c r="A5833">
        <v>992.3</v>
      </c>
      <c r="B5833" s="19">
        <f>'[2]NP Inflow data'!F5833</f>
        <v>104.54258162518801</v>
      </c>
      <c r="C5833" s="13">
        <f t="shared" si="186"/>
        <v>104.54258162518801</v>
      </c>
      <c r="F5833" s="16">
        <f>'[2]NP Inflow data'!C5833</f>
        <v>0</v>
      </c>
      <c r="G5833" s="16">
        <f t="shared" si="185"/>
        <v>-8.0984385200000002</v>
      </c>
    </row>
    <row r="5834" spans="1:7">
      <c r="A5834">
        <v>992.31</v>
      </c>
      <c r="B5834" s="19">
        <f>'[2]NP Inflow data'!F5834</f>
        <v>104.60141149956701</v>
      </c>
      <c r="C5834" s="13">
        <f t="shared" si="186"/>
        <v>104.60141149956701</v>
      </c>
      <c r="F5834" s="16">
        <f>'[2]NP Inflow data'!C5834</f>
        <v>0</v>
      </c>
      <c r="G5834" s="16">
        <f t="shared" si="185"/>
        <v>-8.0984385200000002</v>
      </c>
    </row>
    <row r="5835" spans="1:7">
      <c r="A5835">
        <v>992.32</v>
      </c>
      <c r="B5835" s="19">
        <f>'[2]NP Inflow data'!F5835</f>
        <v>104.66025870560399</v>
      </c>
      <c r="C5835" s="13">
        <f t="shared" si="186"/>
        <v>104.66025870560399</v>
      </c>
      <c r="F5835" s="16">
        <f>'[2]NP Inflow data'!C5835</f>
        <v>0</v>
      </c>
      <c r="G5835" s="16">
        <f t="shared" si="185"/>
        <v>-8.0984385200000002</v>
      </c>
    </row>
    <row r="5836" spans="1:7">
      <c r="A5836">
        <v>992.33</v>
      </c>
      <c r="B5836" s="19">
        <f>'[2]NP Inflow data'!F5836</f>
        <v>104.71912333846601</v>
      </c>
      <c r="C5836" s="13">
        <f t="shared" si="186"/>
        <v>104.71912333846601</v>
      </c>
      <c r="F5836" s="16">
        <f>'[2]NP Inflow data'!C5836</f>
        <v>0</v>
      </c>
      <c r="G5836" s="16">
        <f t="shared" si="185"/>
        <v>-8.0984385200000002</v>
      </c>
    </row>
    <row r="5837" spans="1:7">
      <c r="A5837">
        <v>992.34</v>
      </c>
      <c r="B5837" s="19">
        <f>'[2]NP Inflow data'!F5837</f>
        <v>104.77800549331801</v>
      </c>
      <c r="C5837" s="13">
        <f t="shared" si="186"/>
        <v>104.77800549331801</v>
      </c>
      <c r="F5837" s="16">
        <f>'[2]NP Inflow data'!C5837</f>
        <v>0</v>
      </c>
      <c r="G5837" s="16">
        <f t="shared" si="185"/>
        <v>-8.0984385200000002</v>
      </c>
    </row>
    <row r="5838" spans="1:7">
      <c r="A5838">
        <v>992.35</v>
      </c>
      <c r="B5838" s="19">
        <f>'[2]NP Inflow data'!F5838</f>
        <v>104.836905265327</v>
      </c>
      <c r="C5838" s="13">
        <f t="shared" si="186"/>
        <v>104.836905265327</v>
      </c>
      <c r="F5838" s="16">
        <f>'[2]NP Inflow data'!C5838</f>
        <v>0</v>
      </c>
      <c r="G5838" s="16">
        <f t="shared" si="185"/>
        <v>-8.0984385200000002</v>
      </c>
    </row>
    <row r="5839" spans="1:7">
      <c r="A5839">
        <v>992.36</v>
      </c>
      <c r="B5839" s="19">
        <f>'[2]NP Inflow data'!F5839</f>
        <v>104.89582274966</v>
      </c>
      <c r="C5839" s="13">
        <f t="shared" si="186"/>
        <v>104.89582274966</v>
      </c>
      <c r="F5839" s="16">
        <f>'[2]NP Inflow data'!C5839</f>
        <v>0</v>
      </c>
      <c r="G5839" s="16">
        <f t="shared" si="185"/>
        <v>-8.0984385200000002</v>
      </c>
    </row>
    <row r="5840" spans="1:7">
      <c r="A5840">
        <v>992.37</v>
      </c>
      <c r="B5840" s="19">
        <f>'[2]NP Inflow data'!F5840</f>
        <v>104.954758041483</v>
      </c>
      <c r="C5840" s="13">
        <f t="shared" si="186"/>
        <v>104.954758041483</v>
      </c>
      <c r="F5840" s="16">
        <f>'[2]NP Inflow data'!C5840</f>
        <v>0</v>
      </c>
      <c r="G5840" s="16">
        <f t="shared" si="185"/>
        <v>-8.0984385200000002</v>
      </c>
    </row>
    <row r="5841" spans="1:7">
      <c r="A5841">
        <v>992.38</v>
      </c>
      <c r="B5841" s="19">
        <f>'[2]NP Inflow data'!F5841</f>
        <v>105.01371123596201</v>
      </c>
      <c r="C5841" s="13">
        <f t="shared" si="186"/>
        <v>105.01371123596201</v>
      </c>
      <c r="F5841" s="16">
        <f>'[2]NP Inflow data'!C5841</f>
        <v>0</v>
      </c>
      <c r="G5841" s="16">
        <f t="shared" si="185"/>
        <v>-8.0984385200000002</v>
      </c>
    </row>
    <row r="5842" spans="1:7">
      <c r="A5842">
        <v>992.39</v>
      </c>
      <c r="B5842" s="19">
        <f>'[2]NP Inflow data'!F5842</f>
        <v>105.072682428262</v>
      </c>
      <c r="C5842" s="13">
        <f t="shared" si="186"/>
        <v>105.072682428262</v>
      </c>
      <c r="F5842" s="16">
        <f>'[2]NP Inflow data'!C5842</f>
        <v>0</v>
      </c>
      <c r="G5842" s="16">
        <f t="shared" si="185"/>
        <v>-8.0984385200000002</v>
      </c>
    </row>
    <row r="5843" spans="1:7">
      <c r="A5843">
        <v>992.4</v>
      </c>
      <c r="B5843" s="19">
        <f>'[2]NP Inflow data'!F5843</f>
        <v>105.131671713552</v>
      </c>
      <c r="C5843" s="13">
        <f t="shared" si="186"/>
        <v>105.131671713552</v>
      </c>
      <c r="F5843" s="16">
        <f>'[2]NP Inflow data'!C5843</f>
        <v>0</v>
      </c>
      <c r="G5843" s="16">
        <f t="shared" si="185"/>
        <v>-8.0984385200000002</v>
      </c>
    </row>
    <row r="5844" spans="1:7">
      <c r="A5844">
        <v>992.41</v>
      </c>
      <c r="B5844" s="19">
        <f>'[2]NP Inflow data'!F5844</f>
        <v>105.190679186997</v>
      </c>
      <c r="C5844" s="13">
        <f t="shared" si="186"/>
        <v>105.190679186997</v>
      </c>
      <c r="F5844" s="16">
        <f>'[2]NP Inflow data'!C5844</f>
        <v>0</v>
      </c>
      <c r="G5844" s="16">
        <f t="shared" si="185"/>
        <v>-8.0984385200000002</v>
      </c>
    </row>
    <row r="5845" spans="1:7">
      <c r="A5845">
        <v>992.42</v>
      </c>
      <c r="B5845" s="19">
        <f>'[2]NP Inflow data'!F5845</f>
        <v>105.24970494376301</v>
      </c>
      <c r="C5845" s="13">
        <f t="shared" si="186"/>
        <v>105.24970494376301</v>
      </c>
      <c r="F5845" s="16">
        <f>'[2]NP Inflow data'!C5845</f>
        <v>0</v>
      </c>
      <c r="G5845" s="16">
        <f t="shared" si="185"/>
        <v>-8.0984385200000002</v>
      </c>
    </row>
    <row r="5846" spans="1:7">
      <c r="A5846">
        <v>992.43</v>
      </c>
      <c r="B5846" s="19">
        <f>'[2]NP Inflow data'!F5846</f>
        <v>105.308749079016</v>
      </c>
      <c r="C5846" s="13">
        <f t="shared" si="186"/>
        <v>105.308749079016</v>
      </c>
      <c r="F5846" s="16">
        <f>'[2]NP Inflow data'!C5846</f>
        <v>0</v>
      </c>
      <c r="G5846" s="16">
        <f t="shared" si="185"/>
        <v>-8.0984385200000002</v>
      </c>
    </row>
    <row r="5847" spans="1:7">
      <c r="A5847">
        <v>992.44</v>
      </c>
      <c r="B5847" s="19">
        <f>'[2]NP Inflow data'!F5847</f>
        <v>105.367811687924</v>
      </c>
      <c r="C5847" s="13">
        <f t="shared" si="186"/>
        <v>105.367811687924</v>
      </c>
      <c r="F5847" s="16">
        <f>'[2]NP Inflow data'!C5847</f>
        <v>0</v>
      </c>
      <c r="G5847" s="16">
        <f t="shared" si="185"/>
        <v>-8.0984385200000002</v>
      </c>
    </row>
    <row r="5848" spans="1:7">
      <c r="A5848">
        <v>992.45</v>
      </c>
      <c r="B5848" s="19">
        <f>'[2]NP Inflow data'!F5848</f>
        <v>105.42689286565199</v>
      </c>
      <c r="C5848" s="13">
        <f t="shared" si="186"/>
        <v>105.42689286565199</v>
      </c>
      <c r="F5848" s="16">
        <f>'[2]NP Inflow data'!C5848</f>
        <v>0</v>
      </c>
      <c r="G5848" s="16">
        <f t="shared" si="185"/>
        <v>-8.0984385200000002</v>
      </c>
    </row>
    <row r="5849" spans="1:7">
      <c r="A5849">
        <v>992.46</v>
      </c>
      <c r="B5849" s="19">
        <f>'[2]NP Inflow data'!F5849</f>
        <v>105.48599270736599</v>
      </c>
      <c r="C5849" s="13">
        <f t="shared" si="186"/>
        <v>105.48599270736599</v>
      </c>
      <c r="F5849" s="16">
        <f>'[2]NP Inflow data'!C5849</f>
        <v>0</v>
      </c>
      <c r="G5849" s="16">
        <f t="shared" si="185"/>
        <v>-8.0984385200000002</v>
      </c>
    </row>
    <row r="5850" spans="1:7">
      <c r="A5850">
        <v>992.47</v>
      </c>
      <c r="B5850" s="19">
        <f>'[2]NP Inflow data'!F5850</f>
        <v>105.545111308233</v>
      </c>
      <c r="C5850" s="13">
        <f t="shared" si="186"/>
        <v>105.545111308233</v>
      </c>
      <c r="F5850" s="16">
        <f>'[2]NP Inflow data'!C5850</f>
        <v>0</v>
      </c>
      <c r="G5850" s="16">
        <f t="shared" si="185"/>
        <v>-8.0984385200000002</v>
      </c>
    </row>
    <row r="5851" spans="1:7">
      <c r="A5851">
        <v>992.48</v>
      </c>
      <c r="B5851" s="19">
        <f>'[2]NP Inflow data'!F5851</f>
        <v>105.60424876342</v>
      </c>
      <c r="C5851" s="13">
        <f t="shared" si="186"/>
        <v>105.60424876342</v>
      </c>
      <c r="F5851" s="16">
        <f>'[2]NP Inflow data'!C5851</f>
        <v>0</v>
      </c>
      <c r="G5851" s="16">
        <f t="shared" si="185"/>
        <v>-8.0984385200000002</v>
      </c>
    </row>
    <row r="5852" spans="1:7">
      <c r="A5852">
        <v>992.49</v>
      </c>
      <c r="B5852" s="19">
        <f>'[2]NP Inflow data'!F5852</f>
        <v>105.663405168091</v>
      </c>
      <c r="C5852" s="13">
        <f t="shared" si="186"/>
        <v>105.663405168091</v>
      </c>
      <c r="F5852" s="16">
        <f>'[2]NP Inflow data'!C5852</f>
        <v>0</v>
      </c>
      <c r="G5852" s="16">
        <f t="shared" si="185"/>
        <v>-8.0984385200000002</v>
      </c>
    </row>
    <row r="5853" spans="1:7">
      <c r="A5853">
        <v>992.5</v>
      </c>
      <c r="B5853" s="19">
        <f>'[2]NP Inflow data'!F5853</f>
        <v>105.72258061741501</v>
      </c>
      <c r="C5853" s="13">
        <f t="shared" si="186"/>
        <v>105.72258061741501</v>
      </c>
      <c r="F5853" s="16">
        <f>'[2]NP Inflow data'!C5853</f>
        <v>0</v>
      </c>
      <c r="G5853" s="16">
        <f t="shared" si="185"/>
        <v>-8.0984385200000002</v>
      </c>
    </row>
    <row r="5854" spans="1:7">
      <c r="A5854">
        <v>992.51</v>
      </c>
      <c r="B5854" s="19">
        <f>'[2]NP Inflow data'!F5854</f>
        <v>105.78177520655601</v>
      </c>
      <c r="C5854" s="13">
        <f t="shared" si="186"/>
        <v>105.78177520655601</v>
      </c>
      <c r="F5854" s="16">
        <f>'[2]NP Inflow data'!C5854</f>
        <v>0</v>
      </c>
      <c r="G5854" s="16">
        <f t="shared" ref="G5854:G5917" si="187">F5854-$F$3103</f>
        <v>-8.0984385200000002</v>
      </c>
    </row>
    <row r="5855" spans="1:7">
      <c r="A5855">
        <v>992.52</v>
      </c>
      <c r="B5855" s="19">
        <f>'[2]NP Inflow data'!F5855</f>
        <v>105.840989030682</v>
      </c>
      <c r="C5855" s="13">
        <f t="shared" si="186"/>
        <v>105.840989030682</v>
      </c>
      <c r="F5855" s="16">
        <f>'[2]NP Inflow data'!C5855</f>
        <v>0</v>
      </c>
      <c r="G5855" s="16">
        <f t="shared" si="187"/>
        <v>-8.0984385200000002</v>
      </c>
    </row>
    <row r="5856" spans="1:7">
      <c r="A5856">
        <v>992.53</v>
      </c>
      <c r="B5856" s="19">
        <f>'[2]NP Inflow data'!F5856</f>
        <v>105.900222184958</v>
      </c>
      <c r="C5856" s="13">
        <f t="shared" si="186"/>
        <v>105.900222184958</v>
      </c>
      <c r="F5856" s="16">
        <f>'[2]NP Inflow data'!C5856</f>
        <v>0</v>
      </c>
      <c r="G5856" s="16">
        <f t="shared" si="187"/>
        <v>-8.0984385200000002</v>
      </c>
    </row>
    <row r="5857" spans="1:7">
      <c r="A5857">
        <v>992.54</v>
      </c>
      <c r="B5857" s="19">
        <f>'[2]NP Inflow data'!F5857</f>
        <v>105.959474764552</v>
      </c>
      <c r="C5857" s="13">
        <f t="shared" si="186"/>
        <v>105.959474764552</v>
      </c>
      <c r="F5857" s="16">
        <f>'[2]NP Inflow data'!C5857</f>
        <v>0</v>
      </c>
      <c r="G5857" s="16">
        <f t="shared" si="187"/>
        <v>-8.0984385200000002</v>
      </c>
    </row>
    <row r="5858" spans="1:7">
      <c r="A5858">
        <v>992.55</v>
      </c>
      <c r="B5858" s="19">
        <f>'[2]NP Inflow data'!F5858</f>
        <v>106.01874686462899</v>
      </c>
      <c r="C5858" s="13">
        <f t="shared" si="186"/>
        <v>106.01874686462899</v>
      </c>
      <c r="F5858" s="16">
        <f>'[2]NP Inflow data'!C5858</f>
        <v>0</v>
      </c>
      <c r="G5858" s="16">
        <f t="shared" si="187"/>
        <v>-8.0984385200000002</v>
      </c>
    </row>
    <row r="5859" spans="1:7">
      <c r="A5859">
        <v>992.56</v>
      </c>
      <c r="B5859" s="19">
        <f>'[2]NP Inflow data'!F5859</f>
        <v>106.078038580355</v>
      </c>
      <c r="C5859" s="13">
        <f t="shared" si="186"/>
        <v>106.078038580355</v>
      </c>
      <c r="F5859" s="16">
        <f>'[2]NP Inflow data'!C5859</f>
        <v>0</v>
      </c>
      <c r="G5859" s="16">
        <f t="shared" si="187"/>
        <v>-8.0984385200000002</v>
      </c>
    </row>
    <row r="5860" spans="1:7">
      <c r="A5860">
        <v>992.57</v>
      </c>
      <c r="B5860" s="19">
        <f>'[2]NP Inflow data'!F5860</f>
        <v>106.137350006898</v>
      </c>
      <c r="C5860" s="13">
        <f t="shared" si="186"/>
        <v>106.137350006898</v>
      </c>
      <c r="F5860" s="16">
        <f>'[2]NP Inflow data'!C5860</f>
        <v>0</v>
      </c>
      <c r="G5860" s="16">
        <f t="shared" si="187"/>
        <v>-8.0984385200000002</v>
      </c>
    </row>
    <row r="5861" spans="1:7">
      <c r="A5861">
        <v>992.58</v>
      </c>
      <c r="B5861" s="19">
        <f>'[2]NP Inflow data'!F5861</f>
        <v>106.196681239423</v>
      </c>
      <c r="C5861" s="13">
        <f t="shared" si="186"/>
        <v>106.196681239423</v>
      </c>
      <c r="F5861" s="16">
        <f>'[2]NP Inflow data'!C5861</f>
        <v>0</v>
      </c>
      <c r="G5861" s="16">
        <f t="shared" si="187"/>
        <v>-8.0984385200000002</v>
      </c>
    </row>
    <row r="5862" spans="1:7">
      <c r="A5862">
        <v>992.59</v>
      </c>
      <c r="B5862" s="19">
        <f>'[2]NP Inflow data'!F5862</f>
        <v>106.25603237309601</v>
      </c>
      <c r="C5862" s="13">
        <f t="shared" si="186"/>
        <v>106.25603237309601</v>
      </c>
      <c r="F5862" s="16">
        <f>'[2]NP Inflow data'!C5862</f>
        <v>0</v>
      </c>
      <c r="G5862" s="16">
        <f t="shared" si="187"/>
        <v>-8.0984385200000002</v>
      </c>
    </row>
    <row r="5863" spans="1:7">
      <c r="A5863">
        <v>992.6</v>
      </c>
      <c r="B5863" s="19">
        <f>'[2]NP Inflow data'!F5863</f>
        <v>106.315403503084</v>
      </c>
      <c r="C5863" s="13">
        <f t="shared" si="186"/>
        <v>106.315403503084</v>
      </c>
      <c r="F5863" s="16">
        <f>'[2]NP Inflow data'!C5863</f>
        <v>0</v>
      </c>
      <c r="G5863" s="16">
        <f t="shared" si="187"/>
        <v>-8.0984385200000002</v>
      </c>
    </row>
    <row r="5864" spans="1:7">
      <c r="A5864">
        <v>992.61</v>
      </c>
      <c r="B5864" s="19">
        <f>'[2]NP Inflow data'!F5864</f>
        <v>106.374794724553</v>
      </c>
      <c r="C5864" s="13">
        <f t="shared" si="186"/>
        <v>106.374794724553</v>
      </c>
      <c r="F5864" s="16">
        <f>'[2]NP Inflow data'!C5864</f>
        <v>0</v>
      </c>
      <c r="G5864" s="16">
        <f t="shared" si="187"/>
        <v>-8.0984385200000002</v>
      </c>
    </row>
    <row r="5865" spans="1:7">
      <c r="A5865">
        <v>992.62</v>
      </c>
      <c r="B5865" s="19">
        <f>'[2]NP Inflow data'!F5865</f>
        <v>106.434206132669</v>
      </c>
      <c r="C5865" s="13">
        <f t="shared" si="186"/>
        <v>106.434206132669</v>
      </c>
      <c r="F5865" s="16">
        <f>'[2]NP Inflow data'!C5865</f>
        <v>0</v>
      </c>
      <c r="G5865" s="16">
        <f t="shared" si="187"/>
        <v>-8.0984385200000002</v>
      </c>
    </row>
    <row r="5866" spans="1:7">
      <c r="A5866">
        <v>992.63</v>
      </c>
      <c r="B5866" s="19">
        <f>'[2]NP Inflow data'!F5866</f>
        <v>106.49363782259999</v>
      </c>
      <c r="C5866" s="13">
        <f t="shared" si="186"/>
        <v>106.49363782259999</v>
      </c>
      <c r="F5866" s="16">
        <f>'[2]NP Inflow data'!C5866</f>
        <v>0</v>
      </c>
      <c r="G5866" s="16">
        <f t="shared" si="187"/>
        <v>-8.0984385200000002</v>
      </c>
    </row>
    <row r="5867" spans="1:7">
      <c r="A5867">
        <v>992.64</v>
      </c>
      <c r="B5867" s="19">
        <f>'[2]NP Inflow data'!F5867</f>
        <v>106.55308988951001</v>
      </c>
      <c r="C5867" s="13">
        <f t="shared" si="186"/>
        <v>106.55308988951001</v>
      </c>
      <c r="F5867" s="16">
        <f>'[2]NP Inflow data'!C5867</f>
        <v>0</v>
      </c>
      <c r="G5867" s="16">
        <f t="shared" si="187"/>
        <v>-8.0984385200000002</v>
      </c>
    </row>
    <row r="5868" spans="1:7">
      <c r="A5868">
        <v>992.65</v>
      </c>
      <c r="B5868" s="19">
        <f>'[2]NP Inflow data'!F5868</f>
        <v>106.612562428567</v>
      </c>
      <c r="C5868" s="13">
        <f t="shared" si="186"/>
        <v>106.612562428567</v>
      </c>
      <c r="F5868" s="16">
        <f>'[2]NP Inflow data'!C5868</f>
        <v>0</v>
      </c>
      <c r="G5868" s="16">
        <f t="shared" si="187"/>
        <v>-8.0984385200000002</v>
      </c>
    </row>
    <row r="5869" spans="1:7">
      <c r="A5869">
        <v>992.66</v>
      </c>
      <c r="B5869" s="19">
        <f>'[2]NP Inflow data'!F5869</f>
        <v>106.67205553493601</v>
      </c>
      <c r="C5869" s="13">
        <f t="shared" si="186"/>
        <v>106.67205553493601</v>
      </c>
      <c r="F5869" s="16">
        <f>'[2]NP Inflow data'!C5869</f>
        <v>0</v>
      </c>
      <c r="G5869" s="16">
        <f t="shared" si="187"/>
        <v>-8.0984385200000002</v>
      </c>
    </row>
    <row r="5870" spans="1:7">
      <c r="A5870">
        <v>992.67</v>
      </c>
      <c r="B5870" s="19">
        <f>'[2]NP Inflow data'!F5870</f>
        <v>106.73156930378499</v>
      </c>
      <c r="C5870" s="13">
        <f t="shared" si="186"/>
        <v>106.73156930378499</v>
      </c>
      <c r="F5870" s="16">
        <f>'[2]NP Inflow data'!C5870</f>
        <v>0</v>
      </c>
      <c r="G5870" s="16">
        <f t="shared" si="187"/>
        <v>-8.0984385200000002</v>
      </c>
    </row>
    <row r="5871" spans="1:7">
      <c r="A5871">
        <v>992.68</v>
      </c>
      <c r="B5871" s="19">
        <f>'[2]NP Inflow data'!F5871</f>
        <v>106.791103830279</v>
      </c>
      <c r="C5871" s="13">
        <f t="shared" si="186"/>
        <v>106.791103830279</v>
      </c>
      <c r="F5871" s="16">
        <f>'[2]NP Inflow data'!C5871</f>
        <v>0</v>
      </c>
      <c r="G5871" s="16">
        <f t="shared" si="187"/>
        <v>-8.0984385200000002</v>
      </c>
    </row>
    <row r="5872" spans="1:7">
      <c r="A5872">
        <v>992.69</v>
      </c>
      <c r="B5872" s="19">
        <f>'[2]NP Inflow data'!F5872</f>
        <v>106.850659209585</v>
      </c>
      <c r="C5872" s="13">
        <f t="shared" si="186"/>
        <v>106.850659209585</v>
      </c>
      <c r="F5872" s="16">
        <f>'[2]NP Inflow data'!C5872</f>
        <v>0</v>
      </c>
      <c r="G5872" s="16">
        <f t="shared" si="187"/>
        <v>-8.0984385200000002</v>
      </c>
    </row>
    <row r="5873" spans="1:7">
      <c r="A5873">
        <v>992.7</v>
      </c>
      <c r="B5873" s="19">
        <f>'[2]NP Inflow data'!F5873</f>
        <v>106.910235536868</v>
      </c>
      <c r="C5873" s="13">
        <f t="shared" si="186"/>
        <v>106.910235536868</v>
      </c>
      <c r="F5873" s="16">
        <f>'[2]NP Inflow data'!C5873</f>
        <v>0</v>
      </c>
      <c r="G5873" s="16">
        <f t="shared" si="187"/>
        <v>-8.0984385200000002</v>
      </c>
    </row>
    <row r="5874" spans="1:7">
      <c r="A5874">
        <v>992.71</v>
      </c>
      <c r="B5874" s="19">
        <f>'[2]NP Inflow data'!F5874</f>
        <v>106.969832907296</v>
      </c>
      <c r="C5874" s="13">
        <f t="shared" si="186"/>
        <v>106.969832907296</v>
      </c>
      <c r="F5874" s="16">
        <f>'[2]NP Inflow data'!C5874</f>
        <v>0</v>
      </c>
      <c r="G5874" s="16">
        <f t="shared" si="187"/>
        <v>-8.0984385200000002</v>
      </c>
    </row>
    <row r="5875" spans="1:7">
      <c r="A5875">
        <v>992.72</v>
      </c>
      <c r="B5875" s="19">
        <f>'[2]NP Inflow data'!F5875</f>
        <v>107.02945141603399</v>
      </c>
      <c r="C5875" s="13">
        <f t="shared" si="186"/>
        <v>107.02945141603399</v>
      </c>
      <c r="F5875" s="16">
        <f>'[2]NP Inflow data'!C5875</f>
        <v>0</v>
      </c>
      <c r="G5875" s="16">
        <f t="shared" si="187"/>
        <v>-8.0984385200000002</v>
      </c>
    </row>
    <row r="5876" spans="1:7">
      <c r="A5876">
        <v>992.73</v>
      </c>
      <c r="B5876" s="19">
        <f>'[2]NP Inflow data'!F5876</f>
        <v>107.089091158249</v>
      </c>
      <c r="C5876" s="13">
        <f t="shared" si="186"/>
        <v>107.089091158249</v>
      </c>
      <c r="F5876" s="16">
        <f>'[2]NP Inflow data'!C5876</f>
        <v>0</v>
      </c>
      <c r="G5876" s="16">
        <f t="shared" si="187"/>
        <v>-8.0984385200000002</v>
      </c>
    </row>
    <row r="5877" spans="1:7">
      <c r="A5877">
        <v>992.74</v>
      </c>
      <c r="B5877" s="19">
        <f>'[2]NP Inflow data'!F5877</f>
        <v>107.148752229107</v>
      </c>
      <c r="C5877" s="13">
        <f t="shared" si="186"/>
        <v>107.148752229107</v>
      </c>
      <c r="F5877" s="16">
        <f>'[2]NP Inflow data'!C5877</f>
        <v>0</v>
      </c>
      <c r="G5877" s="16">
        <f t="shared" si="187"/>
        <v>-8.0984385200000002</v>
      </c>
    </row>
    <row r="5878" spans="1:7">
      <c r="A5878">
        <v>992.75</v>
      </c>
      <c r="B5878" s="19">
        <f>'[2]NP Inflow data'!F5878</f>
        <v>107.208434723775</v>
      </c>
      <c r="C5878" s="13">
        <f t="shared" si="186"/>
        <v>107.208434723775</v>
      </c>
      <c r="F5878" s="16">
        <f>'[2]NP Inflow data'!C5878</f>
        <v>0</v>
      </c>
      <c r="G5878" s="16">
        <f t="shared" si="187"/>
        <v>-8.0984385200000002</v>
      </c>
    </row>
    <row r="5879" spans="1:7">
      <c r="A5879">
        <v>992.76</v>
      </c>
      <c r="B5879" s="19">
        <f>'[2]NP Inflow data'!F5879</f>
        <v>107.268138737418</v>
      </c>
      <c r="C5879" s="13">
        <f t="shared" si="186"/>
        <v>107.268138737418</v>
      </c>
      <c r="F5879" s="16">
        <f>'[2]NP Inflow data'!C5879</f>
        <v>0</v>
      </c>
      <c r="G5879" s="16">
        <f t="shared" si="187"/>
        <v>-8.0984385200000002</v>
      </c>
    </row>
    <row r="5880" spans="1:7">
      <c r="A5880">
        <v>992.77</v>
      </c>
      <c r="B5880" s="19">
        <f>'[2]NP Inflow data'!F5880</f>
        <v>107.32786436520399</v>
      </c>
      <c r="C5880" s="13">
        <f t="shared" si="186"/>
        <v>107.32786436520399</v>
      </c>
      <c r="F5880" s="16">
        <f>'[2]NP Inflow data'!C5880</f>
        <v>0</v>
      </c>
      <c r="G5880" s="16">
        <f t="shared" si="187"/>
        <v>-8.0984385200000002</v>
      </c>
    </row>
    <row r="5881" spans="1:7">
      <c r="A5881">
        <v>992.78</v>
      </c>
      <c r="B5881" s="19">
        <f>'[2]NP Inflow data'!F5881</f>
        <v>107.387611702298</v>
      </c>
      <c r="C5881" s="13">
        <f t="shared" si="186"/>
        <v>107.387611702298</v>
      </c>
      <c r="F5881" s="16">
        <f>'[2]NP Inflow data'!C5881</f>
        <v>0</v>
      </c>
      <c r="G5881" s="16">
        <f t="shared" si="187"/>
        <v>-8.0984385200000002</v>
      </c>
    </row>
    <row r="5882" spans="1:7">
      <c r="A5882">
        <v>992.79</v>
      </c>
      <c r="B5882" s="19">
        <f>'[2]NP Inflow data'!F5882</f>
        <v>107.44738084386699</v>
      </c>
      <c r="C5882" s="13">
        <f t="shared" si="186"/>
        <v>107.44738084386699</v>
      </c>
      <c r="F5882" s="16">
        <f>'[2]NP Inflow data'!C5882</f>
        <v>0</v>
      </c>
      <c r="G5882" s="16">
        <f t="shared" si="187"/>
        <v>-8.0984385200000002</v>
      </c>
    </row>
    <row r="5883" spans="1:7">
      <c r="A5883">
        <v>992.8</v>
      </c>
      <c r="B5883" s="19">
        <f>'[2]NP Inflow data'!F5883</f>
        <v>107.507171885076</v>
      </c>
      <c r="C5883" s="13">
        <f t="shared" si="186"/>
        <v>107.507171885076</v>
      </c>
      <c r="F5883" s="16">
        <f>'[2]NP Inflow data'!C5883</f>
        <v>0</v>
      </c>
      <c r="G5883" s="16">
        <f t="shared" si="187"/>
        <v>-8.0984385200000002</v>
      </c>
    </row>
    <row r="5884" spans="1:7">
      <c r="A5884">
        <v>992.81</v>
      </c>
      <c r="B5884" s="19">
        <f>'[2]NP Inflow data'!F5884</f>
        <v>107.566984921093</v>
      </c>
      <c r="C5884" s="13">
        <f t="shared" si="186"/>
        <v>107.566984921093</v>
      </c>
      <c r="F5884" s="16">
        <f>'[2]NP Inflow data'!C5884</f>
        <v>0</v>
      </c>
      <c r="G5884" s="16">
        <f t="shared" si="187"/>
        <v>-8.0984385200000002</v>
      </c>
    </row>
    <row r="5885" spans="1:7">
      <c r="A5885">
        <v>992.82</v>
      </c>
      <c r="B5885" s="19">
        <f>'[2]NP Inflow data'!F5885</f>
        <v>107.626820047085</v>
      </c>
      <c r="C5885" s="13">
        <f t="shared" si="186"/>
        <v>107.626820047085</v>
      </c>
      <c r="F5885" s="16">
        <f>'[2]NP Inflow data'!C5885</f>
        <v>0</v>
      </c>
      <c r="G5885" s="16">
        <f t="shared" si="187"/>
        <v>-8.0984385200000002</v>
      </c>
    </row>
    <row r="5886" spans="1:7">
      <c r="A5886">
        <v>992.83</v>
      </c>
      <c r="B5886" s="19">
        <f>'[2]NP Inflow data'!F5886</f>
        <v>107.68667735821499</v>
      </c>
      <c r="C5886" s="13">
        <f t="shared" si="186"/>
        <v>107.68667735821499</v>
      </c>
      <c r="F5886" s="16">
        <f>'[2]NP Inflow data'!C5886</f>
        <v>0</v>
      </c>
      <c r="G5886" s="16">
        <f t="shared" si="187"/>
        <v>-8.0984385200000002</v>
      </c>
    </row>
    <row r="5887" spans="1:7">
      <c r="A5887">
        <v>992.84</v>
      </c>
      <c r="B5887" s="19">
        <f>'[2]NP Inflow data'!F5887</f>
        <v>107.746556949652</v>
      </c>
      <c r="C5887" s="13">
        <f t="shared" si="186"/>
        <v>107.746556949652</v>
      </c>
      <c r="F5887" s="16">
        <f>'[2]NP Inflow data'!C5887</f>
        <v>0</v>
      </c>
      <c r="G5887" s="16">
        <f t="shared" si="187"/>
        <v>-8.0984385200000002</v>
      </c>
    </row>
    <row r="5888" spans="1:7">
      <c r="A5888">
        <v>992.85</v>
      </c>
      <c r="B5888" s="19">
        <f>'[2]NP Inflow data'!F5888</f>
        <v>107.806458916561</v>
      </c>
      <c r="C5888" s="13">
        <f t="shared" si="186"/>
        <v>107.806458916561</v>
      </c>
      <c r="F5888" s="16">
        <f>'[2]NP Inflow data'!C5888</f>
        <v>0</v>
      </c>
      <c r="G5888" s="16">
        <f t="shared" si="187"/>
        <v>-8.0984385200000002</v>
      </c>
    </row>
    <row r="5889" spans="1:7">
      <c r="A5889">
        <v>992.86</v>
      </c>
      <c r="B5889" s="19">
        <f>'[2]NP Inflow data'!F5889</f>
        <v>107.86638335411</v>
      </c>
      <c r="C5889" s="13">
        <f t="shared" si="186"/>
        <v>107.86638335411</v>
      </c>
      <c r="F5889" s="16">
        <f>'[2]NP Inflow data'!C5889</f>
        <v>0</v>
      </c>
      <c r="G5889" s="16">
        <f t="shared" si="187"/>
        <v>-8.0984385200000002</v>
      </c>
    </row>
    <row r="5890" spans="1:7">
      <c r="A5890">
        <v>992.87</v>
      </c>
      <c r="B5890" s="19">
        <f>'[2]NP Inflow data'!F5890</f>
        <v>107.926330357463</v>
      </c>
      <c r="C5890" s="13">
        <f t="shared" si="186"/>
        <v>107.926330357463</v>
      </c>
      <c r="F5890" s="16">
        <f>'[2]NP Inflow data'!C5890</f>
        <v>0</v>
      </c>
      <c r="G5890" s="16">
        <f t="shared" si="187"/>
        <v>-8.0984385200000002</v>
      </c>
    </row>
    <row r="5891" spans="1:7">
      <c r="A5891">
        <v>992.88</v>
      </c>
      <c r="B5891" s="19">
        <f>'[2]NP Inflow data'!F5891</f>
        <v>107.986300021788</v>
      </c>
      <c r="C5891" s="13">
        <f t="shared" si="186"/>
        <v>107.986300021788</v>
      </c>
      <c r="F5891" s="16">
        <f>'[2]NP Inflow data'!C5891</f>
        <v>0</v>
      </c>
      <c r="G5891" s="16">
        <f t="shared" si="187"/>
        <v>-8.0984385200000002</v>
      </c>
    </row>
    <row r="5892" spans="1:7">
      <c r="A5892">
        <v>992.89</v>
      </c>
      <c r="B5892" s="19">
        <f>'[2]NP Inflow data'!F5892</f>
        <v>108.046292442251</v>
      </c>
      <c r="C5892" s="13">
        <f t="shared" si="186"/>
        <v>108.046292442251</v>
      </c>
      <c r="F5892" s="16">
        <f>'[2]NP Inflow data'!C5892</f>
        <v>0</v>
      </c>
      <c r="G5892" s="16">
        <f t="shared" si="187"/>
        <v>-8.0984385200000002</v>
      </c>
    </row>
    <row r="5893" spans="1:7">
      <c r="A5893">
        <v>992.9</v>
      </c>
      <c r="B5893" s="19">
        <f>'[2]NP Inflow data'!F5893</f>
        <v>108.106307714018</v>
      </c>
      <c r="C5893" s="13">
        <f t="shared" si="186"/>
        <v>108.106307714018</v>
      </c>
      <c r="F5893" s="16">
        <f>'[2]NP Inflow data'!C5893</f>
        <v>0</v>
      </c>
      <c r="G5893" s="16">
        <f t="shared" si="187"/>
        <v>-8.0984385200000002</v>
      </c>
    </row>
    <row r="5894" spans="1:7">
      <c r="A5894">
        <v>992.91</v>
      </c>
      <c r="B5894" s="19">
        <f>'[2]NP Inflow data'!F5894</f>
        <v>108.166345932255</v>
      </c>
      <c r="C5894" s="13">
        <f t="shared" ref="C5894:C5957" si="188">B5894-$B$24</f>
        <v>108.166345932255</v>
      </c>
      <c r="F5894" s="16">
        <f>'[2]NP Inflow data'!C5894</f>
        <v>0</v>
      </c>
      <c r="G5894" s="16">
        <f t="shared" si="187"/>
        <v>-8.0984385200000002</v>
      </c>
    </row>
    <row r="5895" spans="1:7">
      <c r="A5895">
        <v>992.92</v>
      </c>
      <c r="B5895" s="19">
        <f>'[2]NP Inflow data'!F5895</f>
        <v>108.226407192129</v>
      </c>
      <c r="C5895" s="13">
        <f t="shared" si="188"/>
        <v>108.226407192129</v>
      </c>
      <c r="F5895" s="16">
        <f>'[2]NP Inflow data'!C5895</f>
        <v>0</v>
      </c>
      <c r="G5895" s="16">
        <f t="shared" si="187"/>
        <v>-8.0984385200000002</v>
      </c>
    </row>
    <row r="5896" spans="1:7">
      <c r="A5896">
        <v>992.93</v>
      </c>
      <c r="B5896" s="19">
        <f>'[2]NP Inflow data'!F5896</f>
        <v>108.286491588806</v>
      </c>
      <c r="C5896" s="13">
        <f t="shared" si="188"/>
        <v>108.286491588806</v>
      </c>
      <c r="F5896" s="16">
        <f>'[2]NP Inflow data'!C5896</f>
        <v>0</v>
      </c>
      <c r="G5896" s="16">
        <f t="shared" si="187"/>
        <v>-8.0984385200000002</v>
      </c>
    </row>
    <row r="5897" spans="1:7">
      <c r="A5897">
        <v>992.94</v>
      </c>
      <c r="B5897" s="19">
        <f>'[2]NP Inflow data'!F5897</f>
        <v>108.346599217453</v>
      </c>
      <c r="C5897" s="13">
        <f t="shared" si="188"/>
        <v>108.346599217453</v>
      </c>
      <c r="F5897" s="16">
        <f>'[2]NP Inflow data'!C5897</f>
        <v>0</v>
      </c>
      <c r="G5897" s="16">
        <f t="shared" si="187"/>
        <v>-8.0984385200000002</v>
      </c>
    </row>
    <row r="5898" spans="1:7">
      <c r="A5898">
        <v>992.95</v>
      </c>
      <c r="B5898" s="19">
        <f>'[2]NP Inflow data'!F5898</f>
        <v>108.406730173235</v>
      </c>
      <c r="C5898" s="13">
        <f t="shared" si="188"/>
        <v>108.406730173235</v>
      </c>
      <c r="F5898" s="16">
        <f>'[2]NP Inflow data'!C5898</f>
        <v>0</v>
      </c>
      <c r="G5898" s="16">
        <f t="shared" si="187"/>
        <v>-8.0984385200000002</v>
      </c>
    </row>
    <row r="5899" spans="1:7">
      <c r="A5899">
        <v>992.96</v>
      </c>
      <c r="B5899" s="19">
        <f>'[2]NP Inflow data'!F5899</f>
        <v>108.466884551319</v>
      </c>
      <c r="C5899" s="13">
        <f t="shared" si="188"/>
        <v>108.466884551319</v>
      </c>
      <c r="F5899" s="16">
        <f>'[2]NP Inflow data'!C5899</f>
        <v>0</v>
      </c>
      <c r="G5899" s="16">
        <f t="shared" si="187"/>
        <v>-8.0984385200000002</v>
      </c>
    </row>
    <row r="5900" spans="1:7">
      <c r="A5900">
        <v>992.97</v>
      </c>
      <c r="B5900" s="19">
        <f>'[2]NP Inflow data'!F5900</f>
        <v>108.527062446871</v>
      </c>
      <c r="C5900" s="13">
        <f t="shared" si="188"/>
        <v>108.527062446871</v>
      </c>
      <c r="F5900" s="16">
        <f>'[2]NP Inflow data'!C5900</f>
        <v>0</v>
      </c>
      <c r="G5900" s="16">
        <f t="shared" si="187"/>
        <v>-8.0984385200000002</v>
      </c>
    </row>
    <row r="5901" spans="1:7">
      <c r="A5901">
        <v>992.98</v>
      </c>
      <c r="B5901" s="19">
        <f>'[2]NP Inflow data'!F5901</f>
        <v>108.58726395505801</v>
      </c>
      <c r="C5901" s="13">
        <f t="shared" si="188"/>
        <v>108.58726395505801</v>
      </c>
      <c r="F5901" s="16">
        <f>'[2]NP Inflow data'!C5901</f>
        <v>0</v>
      </c>
      <c r="G5901" s="16">
        <f t="shared" si="187"/>
        <v>-8.0984385200000002</v>
      </c>
    </row>
    <row r="5902" spans="1:7">
      <c r="A5902">
        <v>992.99</v>
      </c>
      <c r="B5902" s="19">
        <f>'[2]NP Inflow data'!F5902</f>
        <v>108.647489171045</v>
      </c>
      <c r="C5902" s="13">
        <f t="shared" si="188"/>
        <v>108.647489171045</v>
      </c>
      <c r="F5902" s="16">
        <f>'[2]NP Inflow data'!C5902</f>
        <v>0</v>
      </c>
      <c r="G5902" s="16">
        <f t="shared" si="187"/>
        <v>-8.0984385200000002</v>
      </c>
    </row>
    <row r="5903" spans="1:7">
      <c r="A5903">
        <v>993</v>
      </c>
      <c r="B5903" s="19">
        <f>'[2]NP Inflow data'!F5903</f>
        <v>108.70773819</v>
      </c>
      <c r="C5903" s="13">
        <f t="shared" si="188"/>
        <v>108.70773819</v>
      </c>
      <c r="F5903" s="16">
        <f>'[2]NP Inflow data'!C5903</f>
        <v>0</v>
      </c>
      <c r="G5903" s="16">
        <f t="shared" si="187"/>
        <v>-8.0984385200000002</v>
      </c>
    </row>
    <row r="5904" spans="1:7">
      <c r="A5904">
        <v>993.01</v>
      </c>
      <c r="B5904" s="19">
        <f>'[2]NP Inflow data'!F5904</f>
        <v>108.768011080094</v>
      </c>
      <c r="C5904" s="13">
        <f t="shared" si="188"/>
        <v>108.768011080094</v>
      </c>
      <c r="F5904" s="16">
        <f>'[2]NP Inflow data'!C5904</f>
        <v>0</v>
      </c>
      <c r="G5904" s="16">
        <f t="shared" si="187"/>
        <v>-8.0984385200000002</v>
      </c>
    </row>
    <row r="5905" spans="1:7">
      <c r="A5905">
        <v>993.02</v>
      </c>
      <c r="B5905" s="19">
        <f>'[2]NP Inflow data'!F5905</f>
        <v>108.828307801519</v>
      </c>
      <c r="C5905" s="13">
        <f t="shared" si="188"/>
        <v>108.828307801519</v>
      </c>
      <c r="F5905" s="16">
        <f>'[2]NP Inflow data'!C5905</f>
        <v>0</v>
      </c>
      <c r="G5905" s="16">
        <f t="shared" si="187"/>
        <v>-8.0984385200000002</v>
      </c>
    </row>
    <row r="5906" spans="1:7">
      <c r="A5906">
        <v>993.03</v>
      </c>
      <c r="B5906" s="19">
        <f>'[2]NP Inflow data'!F5906</f>
        <v>108.88862828747401</v>
      </c>
      <c r="C5906" s="13">
        <f t="shared" si="188"/>
        <v>108.88862828747401</v>
      </c>
      <c r="F5906" s="16">
        <f>'[2]NP Inflow data'!C5906</f>
        <v>0</v>
      </c>
      <c r="G5906" s="16">
        <f t="shared" si="187"/>
        <v>-8.0984385200000002</v>
      </c>
    </row>
    <row r="5907" spans="1:7">
      <c r="A5907">
        <v>993.04</v>
      </c>
      <c r="B5907" s="19">
        <f>'[2]NP Inflow data'!F5907</f>
        <v>108.948972471156</v>
      </c>
      <c r="C5907" s="13">
        <f t="shared" si="188"/>
        <v>108.948972471156</v>
      </c>
      <c r="F5907" s="16">
        <f>'[2]NP Inflow data'!C5907</f>
        <v>0</v>
      </c>
      <c r="G5907" s="16">
        <f t="shared" si="187"/>
        <v>-8.0984385200000002</v>
      </c>
    </row>
    <row r="5908" spans="1:7">
      <c r="A5908">
        <v>993.05</v>
      </c>
      <c r="B5908" s="19">
        <f>'[2]NP Inflow data'!F5908</f>
        <v>109.00934028576501</v>
      </c>
      <c r="C5908" s="13">
        <f t="shared" si="188"/>
        <v>109.00934028576501</v>
      </c>
      <c r="F5908" s="16">
        <f>'[2]NP Inflow data'!C5908</f>
        <v>0</v>
      </c>
      <c r="G5908" s="16">
        <f t="shared" si="187"/>
        <v>-8.0984385200000002</v>
      </c>
    </row>
    <row r="5909" spans="1:7">
      <c r="A5909">
        <v>993.06</v>
      </c>
      <c r="B5909" s="19">
        <f>'[2]NP Inflow data'!F5909</f>
        <v>109.069731664497</v>
      </c>
      <c r="C5909" s="13">
        <f t="shared" si="188"/>
        <v>109.069731664497</v>
      </c>
      <c r="F5909" s="16">
        <f>'[2]NP Inflow data'!C5909</f>
        <v>0</v>
      </c>
      <c r="G5909" s="16">
        <f t="shared" si="187"/>
        <v>-8.0984385200000002</v>
      </c>
    </row>
    <row r="5910" spans="1:7">
      <c r="A5910">
        <v>993.07</v>
      </c>
      <c r="B5910" s="19">
        <f>'[2]NP Inflow data'!F5910</f>
        <v>109.130146540552</v>
      </c>
      <c r="C5910" s="13">
        <f t="shared" si="188"/>
        <v>109.130146540552</v>
      </c>
      <c r="F5910" s="16">
        <f>'[2]NP Inflow data'!C5910</f>
        <v>0</v>
      </c>
      <c r="G5910" s="16">
        <f t="shared" si="187"/>
        <v>-8.0984385200000002</v>
      </c>
    </row>
    <row r="5911" spans="1:7">
      <c r="A5911">
        <v>993.08</v>
      </c>
      <c r="B5911" s="19">
        <f>'[2]NP Inflow data'!F5911</f>
        <v>109.190584847126</v>
      </c>
      <c r="C5911" s="13">
        <f t="shared" si="188"/>
        <v>109.190584847126</v>
      </c>
      <c r="F5911" s="16">
        <f>'[2]NP Inflow data'!C5911</f>
        <v>0</v>
      </c>
      <c r="G5911" s="16">
        <f t="shared" si="187"/>
        <v>-8.0984385200000002</v>
      </c>
    </row>
    <row r="5912" spans="1:7">
      <c r="A5912">
        <v>993.09</v>
      </c>
      <c r="B5912" s="19">
        <f>'[2]NP Inflow data'!F5912</f>
        <v>109.251046517419</v>
      </c>
      <c r="C5912" s="13">
        <f t="shared" si="188"/>
        <v>109.251046517419</v>
      </c>
      <c r="F5912" s="16">
        <f>'[2]NP Inflow data'!C5912</f>
        <v>0</v>
      </c>
      <c r="G5912" s="16">
        <f t="shared" si="187"/>
        <v>-8.0984385200000002</v>
      </c>
    </row>
    <row r="5913" spans="1:7">
      <c r="A5913">
        <v>993.1</v>
      </c>
      <c r="B5913" s="19">
        <f>'[2]NP Inflow data'!F5913</f>
        <v>109.311531484627</v>
      </c>
      <c r="C5913" s="13">
        <f t="shared" si="188"/>
        <v>109.311531484627</v>
      </c>
      <c r="F5913" s="16">
        <f>'[2]NP Inflow data'!C5913</f>
        <v>0</v>
      </c>
      <c r="G5913" s="16">
        <f t="shared" si="187"/>
        <v>-8.0984385200000002</v>
      </c>
    </row>
    <row r="5914" spans="1:7">
      <c r="A5914">
        <v>993.11</v>
      </c>
      <c r="B5914" s="19">
        <f>'[2]NP Inflow data'!F5914</f>
        <v>109.37203968195</v>
      </c>
      <c r="C5914" s="13">
        <f t="shared" si="188"/>
        <v>109.37203968195</v>
      </c>
      <c r="F5914" s="16">
        <f>'[2]NP Inflow data'!C5914</f>
        <v>0</v>
      </c>
      <c r="G5914" s="16">
        <f t="shared" si="187"/>
        <v>-8.0984385200000002</v>
      </c>
    </row>
    <row r="5915" spans="1:7">
      <c r="A5915">
        <v>993.12</v>
      </c>
      <c r="B5915" s="19">
        <f>'[2]NP Inflow data'!F5915</f>
        <v>109.43257104258601</v>
      </c>
      <c r="C5915" s="13">
        <f t="shared" si="188"/>
        <v>109.43257104258601</v>
      </c>
      <c r="F5915" s="16">
        <f>'[2]NP Inflow data'!C5915</f>
        <v>0</v>
      </c>
      <c r="G5915" s="16">
        <f t="shared" si="187"/>
        <v>-8.0984385200000002</v>
      </c>
    </row>
    <row r="5916" spans="1:7">
      <c r="A5916">
        <v>993.13</v>
      </c>
      <c r="B5916" s="19">
        <f>'[2]NP Inflow data'!F5916</f>
        <v>109.49312549973099</v>
      </c>
      <c r="C5916" s="13">
        <f t="shared" si="188"/>
        <v>109.49312549973099</v>
      </c>
      <c r="F5916" s="16">
        <f>'[2]NP Inflow data'!C5916</f>
        <v>0</v>
      </c>
      <c r="G5916" s="16">
        <f t="shared" si="187"/>
        <v>-8.0984385200000002</v>
      </c>
    </row>
    <row r="5917" spans="1:7">
      <c r="A5917">
        <v>993.14</v>
      </c>
      <c r="B5917" s="19">
        <f>'[2]NP Inflow data'!F5917</f>
        <v>109.553702986586</v>
      </c>
      <c r="C5917" s="13">
        <f t="shared" si="188"/>
        <v>109.553702986586</v>
      </c>
      <c r="F5917" s="16">
        <f>'[2]NP Inflow data'!C5917</f>
        <v>0</v>
      </c>
      <c r="G5917" s="16">
        <f t="shared" si="187"/>
        <v>-8.0984385200000002</v>
      </c>
    </row>
    <row r="5918" spans="1:7">
      <c r="A5918">
        <v>993.15</v>
      </c>
      <c r="B5918" s="19">
        <f>'[2]NP Inflow data'!F5918</f>
        <v>109.61430343634601</v>
      </c>
      <c r="C5918" s="13">
        <f t="shared" si="188"/>
        <v>109.61430343634601</v>
      </c>
      <c r="F5918" s="16">
        <f>'[2]NP Inflow data'!C5918</f>
        <v>0</v>
      </c>
      <c r="G5918" s="16">
        <f t="shared" ref="G5918:G5981" si="189">F5918-$F$3103</f>
        <v>-8.0984385200000002</v>
      </c>
    </row>
    <row r="5919" spans="1:7">
      <c r="A5919">
        <v>993.16</v>
      </c>
      <c r="B5919" s="19">
        <f>'[2]NP Inflow data'!F5919</f>
        <v>109.674926782212</v>
      </c>
      <c r="C5919" s="13">
        <f t="shared" si="188"/>
        <v>109.674926782212</v>
      </c>
      <c r="F5919" s="16">
        <f>'[2]NP Inflow data'!C5919</f>
        <v>0</v>
      </c>
      <c r="G5919" s="16">
        <f t="shared" si="189"/>
        <v>-8.0984385200000002</v>
      </c>
    </row>
    <row r="5920" spans="1:7">
      <c r="A5920">
        <v>993.17</v>
      </c>
      <c r="B5920" s="19">
        <f>'[2]NP Inflow data'!F5920</f>
        <v>109.73557295738</v>
      </c>
      <c r="C5920" s="13">
        <f t="shared" si="188"/>
        <v>109.73557295738</v>
      </c>
      <c r="F5920" s="16">
        <f>'[2]NP Inflow data'!C5920</f>
        <v>0</v>
      </c>
      <c r="G5920" s="16">
        <f t="shared" si="189"/>
        <v>-8.0984385200000002</v>
      </c>
    </row>
    <row r="5921" spans="1:7">
      <c r="A5921">
        <v>993.18</v>
      </c>
      <c r="B5921" s="19">
        <f>'[2]NP Inflow data'!F5921</f>
        <v>109.79624189504899</v>
      </c>
      <c r="C5921" s="13">
        <f t="shared" si="188"/>
        <v>109.79624189504899</v>
      </c>
      <c r="F5921" s="16">
        <f>'[2]NP Inflow data'!C5921</f>
        <v>0</v>
      </c>
      <c r="G5921" s="16">
        <f t="shared" si="189"/>
        <v>-8.0984385200000002</v>
      </c>
    </row>
    <row r="5922" spans="1:7">
      <c r="A5922">
        <v>993.19</v>
      </c>
      <c r="B5922" s="19">
        <f>'[2]NP Inflow data'!F5922</f>
        <v>109.856933528418</v>
      </c>
      <c r="C5922" s="13">
        <f t="shared" si="188"/>
        <v>109.856933528418</v>
      </c>
      <c r="F5922" s="16">
        <f>'[2]NP Inflow data'!C5922</f>
        <v>0</v>
      </c>
      <c r="G5922" s="16">
        <f t="shared" si="189"/>
        <v>-8.0984385200000002</v>
      </c>
    </row>
    <row r="5923" spans="1:7">
      <c r="A5923">
        <v>993.2</v>
      </c>
      <c r="B5923" s="19">
        <f>'[2]NP Inflow data'!F5923</f>
        <v>109.91764779068301</v>
      </c>
      <c r="C5923" s="13">
        <f t="shared" si="188"/>
        <v>109.91764779068301</v>
      </c>
      <c r="F5923" s="16">
        <f>'[2]NP Inflow data'!C5923</f>
        <v>0</v>
      </c>
      <c r="G5923" s="16">
        <f t="shared" si="189"/>
        <v>-8.0984385200000002</v>
      </c>
    </row>
    <row r="5924" spans="1:7">
      <c r="A5924">
        <v>993.21</v>
      </c>
      <c r="B5924" s="19">
        <f>'[2]NP Inflow data'!F5924</f>
        <v>109.978384615043</v>
      </c>
      <c r="C5924" s="13">
        <f t="shared" si="188"/>
        <v>109.978384615043</v>
      </c>
      <c r="F5924" s="16">
        <f>'[2]NP Inflow data'!C5924</f>
        <v>0</v>
      </c>
      <c r="G5924" s="16">
        <f t="shared" si="189"/>
        <v>-8.0984385200000002</v>
      </c>
    </row>
    <row r="5925" spans="1:7">
      <c r="A5925">
        <v>993.22</v>
      </c>
      <c r="B5925" s="19">
        <f>'[2]NP Inflow data'!F5925</f>
        <v>110.03914393469699</v>
      </c>
      <c r="C5925" s="13">
        <f t="shared" si="188"/>
        <v>110.03914393469699</v>
      </c>
      <c r="F5925" s="16">
        <f>'[2]NP Inflow data'!C5925</f>
        <v>0</v>
      </c>
      <c r="G5925" s="16">
        <f t="shared" si="189"/>
        <v>-8.0984385200000002</v>
      </c>
    </row>
    <row r="5926" spans="1:7">
      <c r="A5926">
        <v>993.23</v>
      </c>
      <c r="B5926" s="19">
        <f>'[2]NP Inflow data'!F5926</f>
        <v>110.099925682841</v>
      </c>
      <c r="C5926" s="13">
        <f t="shared" si="188"/>
        <v>110.099925682841</v>
      </c>
      <c r="F5926" s="16">
        <f>'[2]NP Inflow data'!C5926</f>
        <v>0</v>
      </c>
      <c r="G5926" s="16">
        <f t="shared" si="189"/>
        <v>-8.0984385200000002</v>
      </c>
    </row>
    <row r="5927" spans="1:7">
      <c r="A5927">
        <v>993.24</v>
      </c>
      <c r="B5927" s="19">
        <f>'[2]NP Inflow data'!F5927</f>
        <v>110.160729792675</v>
      </c>
      <c r="C5927" s="13">
        <f t="shared" si="188"/>
        <v>110.160729792675</v>
      </c>
      <c r="F5927" s="16">
        <f>'[2]NP Inflow data'!C5927</f>
        <v>0</v>
      </c>
      <c r="G5927" s="16">
        <f t="shared" si="189"/>
        <v>-8.0984385200000002</v>
      </c>
    </row>
    <row r="5928" spans="1:7">
      <c r="A5928">
        <v>993.25</v>
      </c>
      <c r="B5928" s="19">
        <f>'[2]NP Inflow data'!F5928</f>
        <v>110.221556197396</v>
      </c>
      <c r="C5928" s="13">
        <f t="shared" si="188"/>
        <v>110.221556197396</v>
      </c>
      <c r="F5928" s="16">
        <f>'[2]NP Inflow data'!C5928</f>
        <v>0</v>
      </c>
      <c r="G5928" s="16">
        <f t="shared" si="189"/>
        <v>-8.0984385200000002</v>
      </c>
    </row>
    <row r="5929" spans="1:7">
      <c r="A5929">
        <v>993.26</v>
      </c>
      <c r="B5929" s="19">
        <f>'[2]NP Inflow data'!F5929</f>
        <v>110.28240483020301</v>
      </c>
      <c r="C5929" s="13">
        <f t="shared" si="188"/>
        <v>110.28240483020301</v>
      </c>
      <c r="F5929" s="16">
        <f>'[2]NP Inflow data'!C5929</f>
        <v>0</v>
      </c>
      <c r="G5929" s="16">
        <f t="shared" si="189"/>
        <v>-8.0984385200000002</v>
      </c>
    </row>
    <row r="5930" spans="1:7">
      <c r="A5930">
        <v>993.27</v>
      </c>
      <c r="B5930" s="19">
        <f>'[2]NP Inflow data'!F5930</f>
        <v>110.343275624293</v>
      </c>
      <c r="C5930" s="13">
        <f t="shared" si="188"/>
        <v>110.343275624293</v>
      </c>
      <c r="F5930" s="16">
        <f>'[2]NP Inflow data'!C5930</f>
        <v>0</v>
      </c>
      <c r="G5930" s="16">
        <f t="shared" si="189"/>
        <v>-8.0984385200000002</v>
      </c>
    </row>
    <row r="5931" spans="1:7">
      <c r="A5931">
        <v>993.28</v>
      </c>
      <c r="B5931" s="19">
        <f>'[2]NP Inflow data'!F5931</f>
        <v>110.404168512865</v>
      </c>
      <c r="C5931" s="13">
        <f t="shared" si="188"/>
        <v>110.404168512865</v>
      </c>
      <c r="F5931" s="16">
        <f>'[2]NP Inflow data'!C5931</f>
        <v>0</v>
      </c>
      <c r="G5931" s="16">
        <f t="shared" si="189"/>
        <v>-8.0984385200000002</v>
      </c>
    </row>
    <row r="5932" spans="1:7">
      <c r="A5932">
        <v>993.29</v>
      </c>
      <c r="B5932" s="19">
        <f>'[2]NP Inflow data'!F5932</f>
        <v>110.46508342911601</v>
      </c>
      <c r="C5932" s="13">
        <f t="shared" si="188"/>
        <v>110.46508342911601</v>
      </c>
      <c r="F5932" s="16">
        <f>'[2]NP Inflow data'!C5932</f>
        <v>0</v>
      </c>
      <c r="G5932" s="16">
        <f t="shared" si="189"/>
        <v>-8.0984385200000002</v>
      </c>
    </row>
    <row r="5933" spans="1:7">
      <c r="A5933">
        <v>993.3</v>
      </c>
      <c r="B5933" s="19">
        <f>'[2]NP Inflow data'!F5933</f>
        <v>110.526020306245</v>
      </c>
      <c r="C5933" s="13">
        <f t="shared" si="188"/>
        <v>110.526020306245</v>
      </c>
      <c r="F5933" s="16">
        <f>'[2]NP Inflow data'!C5933</f>
        <v>0</v>
      </c>
      <c r="G5933" s="16">
        <f t="shared" si="189"/>
        <v>-8.0984385200000002</v>
      </c>
    </row>
    <row r="5934" spans="1:7">
      <c r="A5934">
        <v>993.31</v>
      </c>
      <c r="B5934" s="19">
        <f>'[2]NP Inflow data'!F5934</f>
        <v>110.58697907745101</v>
      </c>
      <c r="C5934" s="13">
        <f t="shared" si="188"/>
        <v>110.58697907745101</v>
      </c>
      <c r="F5934" s="16">
        <f>'[2]NP Inflow data'!C5934</f>
        <v>0</v>
      </c>
      <c r="G5934" s="16">
        <f t="shared" si="189"/>
        <v>-8.0984385200000002</v>
      </c>
    </row>
    <row r="5935" spans="1:7">
      <c r="A5935">
        <v>993.32</v>
      </c>
      <c r="B5935" s="19">
        <f>'[2]NP Inflow data'!F5935</f>
        <v>110.64795967593</v>
      </c>
      <c r="C5935" s="13">
        <f t="shared" si="188"/>
        <v>110.64795967593</v>
      </c>
      <c r="F5935" s="16">
        <f>'[2]NP Inflow data'!C5935</f>
        <v>0</v>
      </c>
      <c r="G5935" s="16">
        <f t="shared" si="189"/>
        <v>-8.0984385200000002</v>
      </c>
    </row>
    <row r="5936" spans="1:7">
      <c r="A5936">
        <v>993.33</v>
      </c>
      <c r="B5936" s="19">
        <f>'[2]NP Inflow data'!F5936</f>
        <v>110.70896203488201</v>
      </c>
      <c r="C5936" s="13">
        <f t="shared" si="188"/>
        <v>110.70896203488201</v>
      </c>
      <c r="F5936" s="16">
        <f>'[2]NP Inflow data'!C5936</f>
        <v>0</v>
      </c>
      <c r="G5936" s="16">
        <f t="shared" si="189"/>
        <v>-8.0984385200000002</v>
      </c>
    </row>
    <row r="5937" spans="1:7">
      <c r="A5937">
        <v>993.34</v>
      </c>
      <c r="B5937" s="19">
        <f>'[2]NP Inflow data'!F5937</f>
        <v>110.769986087503</v>
      </c>
      <c r="C5937" s="13">
        <f t="shared" si="188"/>
        <v>110.769986087503</v>
      </c>
      <c r="F5937" s="16">
        <f>'[2]NP Inflow data'!C5937</f>
        <v>0</v>
      </c>
      <c r="G5937" s="16">
        <f t="shared" si="189"/>
        <v>-8.0984385200000002</v>
      </c>
    </row>
    <row r="5938" spans="1:7">
      <c r="A5938">
        <v>993.35</v>
      </c>
      <c r="B5938" s="19">
        <f>'[2]NP Inflow data'!F5938</f>
        <v>110.831031766992</v>
      </c>
      <c r="C5938" s="13">
        <f t="shared" si="188"/>
        <v>110.831031766992</v>
      </c>
      <c r="F5938" s="16">
        <f>'[2]NP Inflow data'!C5938</f>
        <v>0</v>
      </c>
      <c r="G5938" s="16">
        <f t="shared" si="189"/>
        <v>-8.0984385200000002</v>
      </c>
    </row>
    <row r="5939" spans="1:7">
      <c r="A5939">
        <v>993.36</v>
      </c>
      <c r="B5939" s="19">
        <f>'[2]NP Inflow data'!F5939</f>
        <v>110.89209900654799</v>
      </c>
      <c r="C5939" s="13">
        <f t="shared" si="188"/>
        <v>110.89209900654799</v>
      </c>
      <c r="F5939" s="16">
        <f>'[2]NP Inflow data'!C5939</f>
        <v>0</v>
      </c>
      <c r="G5939" s="16">
        <f t="shared" si="189"/>
        <v>-8.0984385200000002</v>
      </c>
    </row>
    <row r="5940" spans="1:7">
      <c r="A5940">
        <v>993.37</v>
      </c>
      <c r="B5940" s="19">
        <f>'[2]NP Inflow data'!F5940</f>
        <v>110.953187739368</v>
      </c>
      <c r="C5940" s="13">
        <f t="shared" si="188"/>
        <v>110.953187739368</v>
      </c>
      <c r="F5940" s="16">
        <f>'[2]NP Inflow data'!C5940</f>
        <v>0</v>
      </c>
      <c r="G5940" s="16">
        <f t="shared" si="189"/>
        <v>-8.0984385200000002</v>
      </c>
    </row>
    <row r="5941" spans="1:7">
      <c r="A5941">
        <v>993.38</v>
      </c>
      <c r="B5941" s="19">
        <f>'[2]NP Inflow data'!F5941</f>
        <v>111.01429789865</v>
      </c>
      <c r="C5941" s="13">
        <f t="shared" si="188"/>
        <v>111.01429789865</v>
      </c>
      <c r="F5941" s="16">
        <f>'[2]NP Inflow data'!C5941</f>
        <v>0</v>
      </c>
      <c r="G5941" s="16">
        <f t="shared" si="189"/>
        <v>-8.0984385200000002</v>
      </c>
    </row>
    <row r="5942" spans="1:7">
      <c r="A5942">
        <v>993.39</v>
      </c>
      <c r="B5942" s="19">
        <f>'[2]NP Inflow data'!F5942</f>
        <v>111.075429417593</v>
      </c>
      <c r="C5942" s="13">
        <f t="shared" si="188"/>
        <v>111.075429417593</v>
      </c>
      <c r="F5942" s="16">
        <f>'[2]NP Inflow data'!C5942</f>
        <v>0</v>
      </c>
      <c r="G5942" s="16">
        <f t="shared" si="189"/>
        <v>-8.0984385200000002</v>
      </c>
    </row>
    <row r="5943" spans="1:7">
      <c r="A5943">
        <v>993.4</v>
      </c>
      <c r="B5943" s="19">
        <f>'[2]NP Inflow data'!F5943</f>
        <v>111.13658222939399</v>
      </c>
      <c r="C5943" s="13">
        <f t="shared" si="188"/>
        <v>111.13658222939399</v>
      </c>
      <c r="F5943" s="16">
        <f>'[2]NP Inflow data'!C5943</f>
        <v>0</v>
      </c>
      <c r="G5943" s="16">
        <f t="shared" si="189"/>
        <v>-8.0984385200000002</v>
      </c>
    </row>
    <row r="5944" spans="1:7">
      <c r="A5944">
        <v>993.41</v>
      </c>
      <c r="B5944" s="19">
        <f>'[2]NP Inflow data'!F5944</f>
        <v>111.197756267253</v>
      </c>
      <c r="C5944" s="13">
        <f t="shared" si="188"/>
        <v>111.197756267253</v>
      </c>
      <c r="F5944" s="16">
        <f>'[2]NP Inflow data'!C5944</f>
        <v>0</v>
      </c>
      <c r="G5944" s="16">
        <f t="shared" si="189"/>
        <v>-8.0984385200000002</v>
      </c>
    </row>
    <row r="5945" spans="1:7">
      <c r="A5945">
        <v>993.42</v>
      </c>
      <c r="B5945" s="19">
        <f>'[2]NP Inflow data'!F5945</f>
        <v>111.258951464365</v>
      </c>
      <c r="C5945" s="13">
        <f t="shared" si="188"/>
        <v>111.258951464365</v>
      </c>
      <c r="F5945" s="16">
        <f>'[2]NP Inflow data'!C5945</f>
        <v>0</v>
      </c>
      <c r="G5945" s="16">
        <f t="shared" si="189"/>
        <v>-8.0984385200000002</v>
      </c>
    </row>
    <row r="5946" spans="1:7">
      <c r="A5946">
        <v>993.43</v>
      </c>
      <c r="B5946" s="19">
        <f>'[2]NP Inflow data'!F5946</f>
        <v>111.320167753931</v>
      </c>
      <c r="C5946" s="13">
        <f t="shared" si="188"/>
        <v>111.320167753931</v>
      </c>
      <c r="F5946" s="16">
        <f>'[2]NP Inflow data'!C5946</f>
        <v>0</v>
      </c>
      <c r="G5946" s="16">
        <f t="shared" si="189"/>
        <v>-8.0984385200000002</v>
      </c>
    </row>
    <row r="5947" spans="1:7">
      <c r="A5947">
        <v>993.44</v>
      </c>
      <c r="B5947" s="19">
        <f>'[2]NP Inflow data'!F5947</f>
        <v>111.381405069148</v>
      </c>
      <c r="C5947" s="13">
        <f t="shared" si="188"/>
        <v>111.381405069148</v>
      </c>
      <c r="F5947" s="16">
        <f>'[2]NP Inflow data'!C5947</f>
        <v>0</v>
      </c>
      <c r="G5947" s="16">
        <f t="shared" si="189"/>
        <v>-8.0984385200000002</v>
      </c>
    </row>
    <row r="5948" spans="1:7">
      <c r="A5948">
        <v>993.45</v>
      </c>
      <c r="B5948" s="19">
        <f>'[2]NP Inflow data'!F5948</f>
        <v>111.44266334321399</v>
      </c>
      <c r="C5948" s="13">
        <f t="shared" si="188"/>
        <v>111.44266334321399</v>
      </c>
      <c r="F5948" s="16">
        <f>'[2]NP Inflow data'!C5948</f>
        <v>0</v>
      </c>
      <c r="G5948" s="16">
        <f t="shared" si="189"/>
        <v>-8.0984385200000002</v>
      </c>
    </row>
    <row r="5949" spans="1:7">
      <c r="A5949">
        <v>993.46</v>
      </c>
      <c r="B5949" s="19">
        <f>'[2]NP Inflow data'!F5949</f>
        <v>111.503942509326</v>
      </c>
      <c r="C5949" s="13">
        <f t="shared" si="188"/>
        <v>111.503942509326</v>
      </c>
      <c r="F5949" s="16">
        <f>'[2]NP Inflow data'!C5949</f>
        <v>0</v>
      </c>
      <c r="G5949" s="16">
        <f t="shared" si="189"/>
        <v>-8.0984385200000002</v>
      </c>
    </row>
    <row r="5950" spans="1:7">
      <c r="A5950">
        <v>993.47</v>
      </c>
      <c r="B5950" s="19">
        <f>'[2]NP Inflow data'!F5950</f>
        <v>111.56524250068399</v>
      </c>
      <c r="C5950" s="13">
        <f t="shared" si="188"/>
        <v>111.56524250068399</v>
      </c>
      <c r="F5950" s="16">
        <f>'[2]NP Inflow data'!C5950</f>
        <v>0</v>
      </c>
      <c r="G5950" s="16">
        <f t="shared" si="189"/>
        <v>-8.0984385200000002</v>
      </c>
    </row>
    <row r="5951" spans="1:7">
      <c r="A5951">
        <v>993.48</v>
      </c>
      <c r="B5951" s="19">
        <f>'[2]NP Inflow data'!F5951</f>
        <v>111.62656325048501</v>
      </c>
      <c r="C5951" s="13">
        <f t="shared" si="188"/>
        <v>111.62656325048501</v>
      </c>
      <c r="F5951" s="16">
        <f>'[2]NP Inflow data'!C5951</f>
        <v>0</v>
      </c>
      <c r="G5951" s="16">
        <f t="shared" si="189"/>
        <v>-8.0984385200000002</v>
      </c>
    </row>
    <row r="5952" spans="1:7">
      <c r="A5952">
        <v>993.49</v>
      </c>
      <c r="B5952" s="19">
        <f>'[2]NP Inflow data'!F5952</f>
        <v>111.687904691927</v>
      </c>
      <c r="C5952" s="13">
        <f t="shared" si="188"/>
        <v>111.687904691927</v>
      </c>
      <c r="F5952" s="16">
        <f>'[2]NP Inflow data'!C5952</f>
        <v>0</v>
      </c>
      <c r="G5952" s="16">
        <f t="shared" si="189"/>
        <v>-8.0984385200000002</v>
      </c>
    </row>
    <row r="5953" spans="1:7">
      <c r="A5953">
        <v>993.5</v>
      </c>
      <c r="B5953" s="19">
        <f>'[2]NP Inflow data'!F5953</f>
        <v>111.74926675820799</v>
      </c>
      <c r="C5953" s="13">
        <f t="shared" si="188"/>
        <v>111.74926675820799</v>
      </c>
      <c r="F5953" s="16">
        <f>'[2]NP Inflow data'!C5953</f>
        <v>0</v>
      </c>
      <c r="G5953" s="16">
        <f t="shared" si="189"/>
        <v>-8.0984385200000002</v>
      </c>
    </row>
    <row r="5954" spans="1:7">
      <c r="A5954">
        <v>993.51</v>
      </c>
      <c r="B5954" s="19">
        <f>'[2]NP Inflow data'!F5954</f>
        <v>111.810649382527</v>
      </c>
      <c r="C5954" s="13">
        <f t="shared" si="188"/>
        <v>111.810649382527</v>
      </c>
      <c r="F5954" s="16">
        <f>'[2]NP Inflow data'!C5954</f>
        <v>0</v>
      </c>
      <c r="G5954" s="16">
        <f t="shared" si="189"/>
        <v>-8.0984385200000002</v>
      </c>
    </row>
    <row r="5955" spans="1:7">
      <c r="A5955">
        <v>993.52</v>
      </c>
      <c r="B5955" s="19">
        <f>'[2]NP Inflow data'!F5955</f>
        <v>111.872052498081</v>
      </c>
      <c r="C5955" s="13">
        <f t="shared" si="188"/>
        <v>111.872052498081</v>
      </c>
      <c r="F5955" s="16">
        <f>'[2]NP Inflow data'!C5955</f>
        <v>0</v>
      </c>
      <c r="G5955" s="16">
        <f t="shared" si="189"/>
        <v>-8.0984385200000002</v>
      </c>
    </row>
    <row r="5956" spans="1:7">
      <c r="A5956">
        <v>993.53</v>
      </c>
      <c r="B5956" s="19">
        <f>'[2]NP Inflow data'!F5956</f>
        <v>111.933476038069</v>
      </c>
      <c r="C5956" s="13">
        <f t="shared" si="188"/>
        <v>111.933476038069</v>
      </c>
      <c r="F5956" s="16">
        <f>'[2]NP Inflow data'!C5956</f>
        <v>0</v>
      </c>
      <c r="G5956" s="16">
        <f t="shared" si="189"/>
        <v>-8.0984385200000002</v>
      </c>
    </row>
    <row r="5957" spans="1:7">
      <c r="A5957">
        <v>993.54</v>
      </c>
      <c r="B5957" s="19">
        <f>'[2]NP Inflow data'!F5957</f>
        <v>111.994919935689</v>
      </c>
      <c r="C5957" s="13">
        <f t="shared" si="188"/>
        <v>111.994919935689</v>
      </c>
      <c r="F5957" s="16">
        <f>'[2]NP Inflow data'!C5957</f>
        <v>0</v>
      </c>
      <c r="G5957" s="16">
        <f t="shared" si="189"/>
        <v>-8.0984385200000002</v>
      </c>
    </row>
    <row r="5958" spans="1:7">
      <c r="A5958">
        <v>993.55</v>
      </c>
      <c r="B5958" s="19">
        <f>'[2]NP Inflow data'!F5958</f>
        <v>112.05638412413801</v>
      </c>
      <c r="C5958" s="13">
        <f t="shared" ref="C5958:C6021" si="190">B5958-$B$24</f>
        <v>112.05638412413801</v>
      </c>
      <c r="F5958" s="16">
        <f>'[2]NP Inflow data'!C5958</f>
        <v>0</v>
      </c>
      <c r="G5958" s="16">
        <f t="shared" si="189"/>
        <v>-8.0984385200000002</v>
      </c>
    </row>
    <row r="5959" spans="1:7">
      <c r="A5959">
        <v>993.56</v>
      </c>
      <c r="B5959" s="19">
        <f>'[2]NP Inflow data'!F5959</f>
        <v>112.117868536616</v>
      </c>
      <c r="C5959" s="13">
        <f t="shared" si="190"/>
        <v>112.117868536616</v>
      </c>
      <c r="F5959" s="16">
        <f>'[2]NP Inflow data'!C5959</f>
        <v>0</v>
      </c>
      <c r="G5959" s="16">
        <f t="shared" si="189"/>
        <v>-8.0984385200000002</v>
      </c>
    </row>
    <row r="5960" spans="1:7">
      <c r="A5960">
        <v>993.57</v>
      </c>
      <c r="B5960" s="19">
        <f>'[2]NP Inflow data'!F5960</f>
        <v>112.17937310631901</v>
      </c>
      <c r="C5960" s="13">
        <f t="shared" si="190"/>
        <v>112.17937310631901</v>
      </c>
      <c r="F5960" s="16">
        <f>'[2]NP Inflow data'!C5960</f>
        <v>0</v>
      </c>
      <c r="G5960" s="16">
        <f t="shared" si="189"/>
        <v>-8.0984385200000002</v>
      </c>
    </row>
    <row r="5961" spans="1:7">
      <c r="A5961">
        <v>993.58</v>
      </c>
      <c r="B5961" s="19">
        <f>'[2]NP Inflow data'!F5961</f>
        <v>112.24089776644701</v>
      </c>
      <c r="C5961" s="13">
        <f t="shared" si="190"/>
        <v>112.24089776644701</v>
      </c>
      <c r="F5961" s="16">
        <f>'[2]NP Inflow data'!C5961</f>
        <v>0</v>
      </c>
      <c r="G5961" s="16">
        <f t="shared" si="189"/>
        <v>-8.0984385200000002</v>
      </c>
    </row>
    <row r="5962" spans="1:7">
      <c r="A5962">
        <v>993.59</v>
      </c>
      <c r="B5962" s="19">
        <f>'[2]NP Inflow data'!F5962</f>
        <v>112.302442450196</v>
      </c>
      <c r="C5962" s="13">
        <f t="shared" si="190"/>
        <v>112.302442450196</v>
      </c>
      <c r="F5962" s="16">
        <f>'[2]NP Inflow data'!C5962</f>
        <v>0</v>
      </c>
      <c r="G5962" s="16">
        <f t="shared" si="189"/>
        <v>-8.0984385200000002</v>
      </c>
    </row>
    <row r="5963" spans="1:7">
      <c r="A5963">
        <v>993.6</v>
      </c>
      <c r="B5963" s="19">
        <f>'[2]NP Inflow data'!F5963</f>
        <v>112.364007090765</v>
      </c>
      <c r="C5963" s="13">
        <f t="shared" si="190"/>
        <v>112.364007090765</v>
      </c>
      <c r="F5963" s="16">
        <f>'[2]NP Inflow data'!C5963</f>
        <v>0</v>
      </c>
      <c r="G5963" s="16">
        <f t="shared" si="189"/>
        <v>-8.0984385200000002</v>
      </c>
    </row>
    <row r="5964" spans="1:7">
      <c r="A5964">
        <v>993.61</v>
      </c>
      <c r="B5964" s="19">
        <f>'[2]NP Inflow data'!F5964</f>
        <v>112.42559162135301</v>
      </c>
      <c r="C5964" s="13">
        <f t="shared" si="190"/>
        <v>112.42559162135301</v>
      </c>
      <c r="F5964" s="16">
        <f>'[2]NP Inflow data'!C5964</f>
        <v>0</v>
      </c>
      <c r="G5964" s="16">
        <f t="shared" si="189"/>
        <v>-8.0984385200000002</v>
      </c>
    </row>
    <row r="5965" spans="1:7">
      <c r="A5965">
        <v>993.62</v>
      </c>
      <c r="B5965" s="19">
        <f>'[2]NP Inflow data'!F5965</f>
        <v>112.487195975156</v>
      </c>
      <c r="C5965" s="13">
        <f t="shared" si="190"/>
        <v>112.487195975156</v>
      </c>
      <c r="F5965" s="16">
        <f>'[2]NP Inflow data'!C5965</f>
        <v>0</v>
      </c>
      <c r="G5965" s="16">
        <f t="shared" si="189"/>
        <v>-8.0984385200000002</v>
      </c>
    </row>
    <row r="5966" spans="1:7">
      <c r="A5966">
        <v>993.63</v>
      </c>
      <c r="B5966" s="19">
        <f>'[2]NP Inflow data'!F5966</f>
        <v>112.548820085375</v>
      </c>
      <c r="C5966" s="13">
        <f t="shared" si="190"/>
        <v>112.548820085375</v>
      </c>
      <c r="F5966" s="16">
        <f>'[2]NP Inflow data'!C5966</f>
        <v>0</v>
      </c>
      <c r="G5966" s="16">
        <f t="shared" si="189"/>
        <v>-8.0984385200000002</v>
      </c>
    </row>
    <row r="5967" spans="1:7">
      <c r="A5967">
        <v>993.64</v>
      </c>
      <c r="B5967" s="19">
        <f>'[2]NP Inflow data'!F5967</f>
        <v>112.61046388520499</v>
      </c>
      <c r="C5967" s="13">
        <f t="shared" si="190"/>
        <v>112.61046388520499</v>
      </c>
      <c r="F5967" s="16">
        <f>'[2]NP Inflow data'!C5967</f>
        <v>0</v>
      </c>
      <c r="G5967" s="16">
        <f t="shared" si="189"/>
        <v>-8.0984385200000002</v>
      </c>
    </row>
    <row r="5968" spans="1:7">
      <c r="A5968">
        <v>993.65</v>
      </c>
      <c r="B5968" s="19">
        <f>'[2]NP Inflow data'!F5968</f>
        <v>112.67212730784701</v>
      </c>
      <c r="C5968" s="13">
        <f t="shared" si="190"/>
        <v>112.67212730784701</v>
      </c>
      <c r="F5968" s="16">
        <f>'[2]NP Inflow data'!C5968</f>
        <v>0</v>
      </c>
      <c r="G5968" s="16">
        <f t="shared" si="189"/>
        <v>-8.0984385200000002</v>
      </c>
    </row>
    <row r="5969" spans="1:7">
      <c r="A5969">
        <v>993.66</v>
      </c>
      <c r="B5969" s="19">
        <f>'[2]NP Inflow data'!F5969</f>
        <v>112.733810286496</v>
      </c>
      <c r="C5969" s="13">
        <f t="shared" si="190"/>
        <v>112.733810286496</v>
      </c>
      <c r="F5969" s="16">
        <f>'[2]NP Inflow data'!C5969</f>
        <v>0</v>
      </c>
      <c r="G5969" s="16">
        <f t="shared" si="189"/>
        <v>-8.0984385200000002</v>
      </c>
    </row>
    <row r="5970" spans="1:7">
      <c r="A5970">
        <v>993.67</v>
      </c>
      <c r="B5970" s="19">
        <f>'[2]NP Inflow data'!F5970</f>
        <v>112.795512754353</v>
      </c>
      <c r="C5970" s="13">
        <f t="shared" si="190"/>
        <v>112.795512754353</v>
      </c>
      <c r="F5970" s="16">
        <f>'[2]NP Inflow data'!C5970</f>
        <v>0</v>
      </c>
      <c r="G5970" s="16">
        <f t="shared" si="189"/>
        <v>-8.0984385200000002</v>
      </c>
    </row>
    <row r="5971" spans="1:7">
      <c r="A5971">
        <v>993.68</v>
      </c>
      <c r="B5971" s="19">
        <f>'[2]NP Inflow data'!F5971</f>
        <v>112.857234644614</v>
      </c>
      <c r="C5971" s="13">
        <f t="shared" si="190"/>
        <v>112.857234644614</v>
      </c>
      <c r="F5971" s="16">
        <f>'[2]NP Inflow data'!C5971</f>
        <v>0</v>
      </c>
      <c r="G5971" s="16">
        <f t="shared" si="189"/>
        <v>-8.0984385200000002</v>
      </c>
    </row>
    <row r="5972" spans="1:7">
      <c r="A5972">
        <v>993.69</v>
      </c>
      <c r="B5972" s="19">
        <f>'[2]NP Inflow data'!F5972</f>
        <v>112.918975890479</v>
      </c>
      <c r="C5972" s="13">
        <f t="shared" si="190"/>
        <v>112.918975890479</v>
      </c>
      <c r="F5972" s="16">
        <f>'[2]NP Inflow data'!C5972</f>
        <v>0</v>
      </c>
      <c r="G5972" s="16">
        <f t="shared" si="189"/>
        <v>-8.0984385200000002</v>
      </c>
    </row>
    <row r="5973" spans="1:7">
      <c r="A5973">
        <v>993.7</v>
      </c>
      <c r="B5973" s="19">
        <f>'[2]NP Inflow data'!F5973</f>
        <v>112.980736425144</v>
      </c>
      <c r="C5973" s="13">
        <f t="shared" si="190"/>
        <v>112.980736425144</v>
      </c>
      <c r="F5973" s="16">
        <f>'[2]NP Inflow data'!C5973</f>
        <v>0</v>
      </c>
      <c r="G5973" s="16">
        <f t="shared" si="189"/>
        <v>-8.0984385200000002</v>
      </c>
    </row>
    <row r="5974" spans="1:7">
      <c r="A5974">
        <v>993.71</v>
      </c>
      <c r="B5974" s="19">
        <f>'[2]NP Inflow data'!F5974</f>
        <v>113.042516181808</v>
      </c>
      <c r="C5974" s="13">
        <f t="shared" si="190"/>
        <v>113.042516181808</v>
      </c>
      <c r="F5974" s="16">
        <f>'[2]NP Inflow data'!C5974</f>
        <v>0</v>
      </c>
      <c r="G5974" s="16">
        <f t="shared" si="189"/>
        <v>-8.0984385200000002</v>
      </c>
    </row>
    <row r="5975" spans="1:7">
      <c r="A5975">
        <v>993.72</v>
      </c>
      <c r="B5975" s="19">
        <f>'[2]NP Inflow data'!F5975</f>
        <v>113.104315093669</v>
      </c>
      <c r="C5975" s="13">
        <f t="shared" si="190"/>
        <v>113.104315093669</v>
      </c>
      <c r="F5975" s="16">
        <f>'[2]NP Inflow data'!C5975</f>
        <v>0</v>
      </c>
      <c r="G5975" s="16">
        <f t="shared" si="189"/>
        <v>-8.0984385200000002</v>
      </c>
    </row>
    <row r="5976" spans="1:7">
      <c r="A5976">
        <v>993.73</v>
      </c>
      <c r="B5976" s="19">
        <f>'[2]NP Inflow data'!F5976</f>
        <v>113.16613309392601</v>
      </c>
      <c r="C5976" s="13">
        <f t="shared" si="190"/>
        <v>113.16613309392601</v>
      </c>
      <c r="F5976" s="16">
        <f>'[2]NP Inflow data'!C5976</f>
        <v>0</v>
      </c>
      <c r="G5976" s="16">
        <f t="shared" si="189"/>
        <v>-8.0984385200000002</v>
      </c>
    </row>
    <row r="5977" spans="1:7">
      <c r="A5977">
        <v>993.74</v>
      </c>
      <c r="B5977" s="19">
        <f>'[2]NP Inflow data'!F5977</f>
        <v>113.22797011577499</v>
      </c>
      <c r="C5977" s="13">
        <f t="shared" si="190"/>
        <v>113.22797011577499</v>
      </c>
      <c r="F5977" s="16">
        <f>'[2]NP Inflow data'!C5977</f>
        <v>0</v>
      </c>
      <c r="G5977" s="16">
        <f t="shared" si="189"/>
        <v>-8.0984385200000002</v>
      </c>
    </row>
    <row r="5978" spans="1:7">
      <c r="A5978">
        <v>993.75</v>
      </c>
      <c r="B5978" s="19">
        <f>'[2]NP Inflow data'!F5978</f>
        <v>113.28982609241601</v>
      </c>
      <c r="C5978" s="13">
        <f t="shared" si="190"/>
        <v>113.28982609241601</v>
      </c>
      <c r="F5978" s="16">
        <f>'[2]NP Inflow data'!C5978</f>
        <v>0</v>
      </c>
      <c r="G5978" s="16">
        <f t="shared" si="189"/>
        <v>-8.0984385200000002</v>
      </c>
    </row>
    <row r="5979" spans="1:7">
      <c r="A5979">
        <v>993.76</v>
      </c>
      <c r="B5979" s="19">
        <f>'[2]NP Inflow data'!F5979</f>
        <v>113.35170095704601</v>
      </c>
      <c r="C5979" s="13">
        <f t="shared" si="190"/>
        <v>113.35170095704601</v>
      </c>
      <c r="F5979" s="16">
        <f>'[2]NP Inflow data'!C5979</f>
        <v>0</v>
      </c>
      <c r="G5979" s="16">
        <f t="shared" si="189"/>
        <v>-8.0984385200000002</v>
      </c>
    </row>
    <row r="5980" spans="1:7">
      <c r="A5980">
        <v>993.77</v>
      </c>
      <c r="B5980" s="19">
        <f>'[2]NP Inflow data'!F5980</f>
        <v>113.413594642864</v>
      </c>
      <c r="C5980" s="13">
        <f t="shared" si="190"/>
        <v>113.413594642864</v>
      </c>
      <c r="F5980" s="16">
        <f>'[2]NP Inflow data'!C5980</f>
        <v>0</v>
      </c>
      <c r="G5980" s="16">
        <f t="shared" si="189"/>
        <v>-8.0984385200000002</v>
      </c>
    </row>
    <row r="5981" spans="1:7">
      <c r="A5981">
        <v>993.78</v>
      </c>
      <c r="B5981" s="19">
        <f>'[2]NP Inflow data'!F5981</f>
        <v>113.475507083068</v>
      </c>
      <c r="C5981" s="13">
        <f t="shared" si="190"/>
        <v>113.475507083068</v>
      </c>
      <c r="F5981" s="16">
        <f>'[2]NP Inflow data'!C5981</f>
        <v>0</v>
      </c>
      <c r="G5981" s="16">
        <f t="shared" si="189"/>
        <v>-8.0984385200000002</v>
      </c>
    </row>
    <row r="5982" spans="1:7">
      <c r="A5982">
        <v>993.79</v>
      </c>
      <c r="B5982" s="19">
        <f>'[2]NP Inflow data'!F5982</f>
        <v>113.537438210855</v>
      </c>
      <c r="C5982" s="13">
        <f t="shared" si="190"/>
        <v>113.537438210855</v>
      </c>
      <c r="F5982" s="16">
        <f>'[2]NP Inflow data'!C5982</f>
        <v>0</v>
      </c>
      <c r="G5982" s="16">
        <f t="shared" ref="G5982:G6045" si="191">F5982-$F$3103</f>
        <v>-8.0984385200000002</v>
      </c>
    </row>
    <row r="5983" spans="1:7">
      <c r="A5983">
        <v>993.8</v>
      </c>
      <c r="B5983" s="19">
        <f>'[2]NP Inflow data'!F5983</f>
        <v>113.599387959423</v>
      </c>
      <c r="C5983" s="13">
        <f t="shared" si="190"/>
        <v>113.599387959423</v>
      </c>
      <c r="F5983" s="16">
        <f>'[2]NP Inflow data'!C5983</f>
        <v>0</v>
      </c>
      <c r="G5983" s="16">
        <f t="shared" si="191"/>
        <v>-8.0984385200000002</v>
      </c>
    </row>
    <row r="5984" spans="1:7">
      <c r="A5984">
        <v>993.81</v>
      </c>
      <c r="B5984" s="19">
        <f>'[2]NP Inflow data'!F5984</f>
        <v>113.661356261972</v>
      </c>
      <c r="C5984" s="13">
        <f t="shared" si="190"/>
        <v>113.661356261972</v>
      </c>
      <c r="F5984" s="16">
        <f>'[2]NP Inflow data'!C5984</f>
        <v>0</v>
      </c>
      <c r="G5984" s="16">
        <f t="shared" si="191"/>
        <v>-8.0984385200000002</v>
      </c>
    </row>
    <row r="5985" spans="1:7">
      <c r="A5985">
        <v>993.82</v>
      </c>
      <c r="B5985" s="19">
        <f>'[2]NP Inflow data'!F5985</f>
        <v>113.723343051699</v>
      </c>
      <c r="C5985" s="13">
        <f t="shared" si="190"/>
        <v>113.723343051699</v>
      </c>
      <c r="F5985" s="16">
        <f>'[2]NP Inflow data'!C5985</f>
        <v>0</v>
      </c>
      <c r="G5985" s="16">
        <f t="shared" si="191"/>
        <v>-8.0984385200000002</v>
      </c>
    </row>
    <row r="5986" spans="1:7">
      <c r="A5986">
        <v>993.83</v>
      </c>
      <c r="B5986" s="19">
        <f>'[2]NP Inflow data'!F5986</f>
        <v>113.785348261801</v>
      </c>
      <c r="C5986" s="13">
        <f t="shared" si="190"/>
        <v>113.785348261801</v>
      </c>
      <c r="F5986" s="16">
        <f>'[2]NP Inflow data'!C5986</f>
        <v>0</v>
      </c>
      <c r="G5986" s="16">
        <f t="shared" si="191"/>
        <v>-8.0984385200000002</v>
      </c>
    </row>
    <row r="5987" spans="1:7">
      <c r="A5987">
        <v>993.84</v>
      </c>
      <c r="B5987" s="19">
        <f>'[2]NP Inflow data'!F5987</f>
        <v>113.847371825477</v>
      </c>
      <c r="C5987" s="13">
        <f t="shared" si="190"/>
        <v>113.847371825477</v>
      </c>
      <c r="F5987" s="16">
        <f>'[2]NP Inflow data'!C5987</f>
        <v>0</v>
      </c>
      <c r="G5987" s="16">
        <f t="shared" si="191"/>
        <v>-8.0984385200000002</v>
      </c>
    </row>
    <row r="5988" spans="1:7">
      <c r="A5988">
        <v>993.85</v>
      </c>
      <c r="B5988" s="19">
        <f>'[2]NP Inflow data'!F5988</f>
        <v>113.909413675926</v>
      </c>
      <c r="C5988" s="13">
        <f t="shared" si="190"/>
        <v>113.909413675926</v>
      </c>
      <c r="F5988" s="16">
        <f>'[2]NP Inflow data'!C5988</f>
        <v>0</v>
      </c>
      <c r="G5988" s="16">
        <f t="shared" si="191"/>
        <v>-8.0984385200000002</v>
      </c>
    </row>
    <row r="5989" spans="1:7">
      <c r="A5989">
        <v>993.86</v>
      </c>
      <c r="B5989" s="19">
        <f>'[2]NP Inflow data'!F5989</f>
        <v>113.971473746345</v>
      </c>
      <c r="C5989" s="13">
        <f t="shared" si="190"/>
        <v>113.971473746345</v>
      </c>
      <c r="F5989" s="16">
        <f>'[2]NP Inflow data'!C5989</f>
        <v>0</v>
      </c>
      <c r="G5989" s="16">
        <f t="shared" si="191"/>
        <v>-8.0984385200000002</v>
      </c>
    </row>
    <row r="5990" spans="1:7">
      <c r="A5990">
        <v>993.87</v>
      </c>
      <c r="B5990" s="19">
        <f>'[2]NP Inflow data'!F5990</f>
        <v>114.033551969931</v>
      </c>
      <c r="C5990" s="13">
        <f t="shared" si="190"/>
        <v>114.033551969931</v>
      </c>
      <c r="F5990" s="16">
        <f>'[2]NP Inflow data'!C5990</f>
        <v>0</v>
      </c>
      <c r="G5990" s="16">
        <f t="shared" si="191"/>
        <v>-8.0984385200000002</v>
      </c>
    </row>
    <row r="5991" spans="1:7">
      <c r="A5991">
        <v>993.88</v>
      </c>
      <c r="B5991" s="19">
        <f>'[2]NP Inflow data'!F5991</f>
        <v>114.095648279885</v>
      </c>
      <c r="C5991" s="13">
        <f t="shared" si="190"/>
        <v>114.095648279885</v>
      </c>
      <c r="F5991" s="16">
        <f>'[2]NP Inflow data'!C5991</f>
        <v>0</v>
      </c>
      <c r="G5991" s="16">
        <f t="shared" si="191"/>
        <v>-8.0984385200000002</v>
      </c>
    </row>
    <row r="5992" spans="1:7">
      <c r="A5992">
        <v>993.89</v>
      </c>
      <c r="B5992" s="19">
        <f>'[2]NP Inflow data'!F5992</f>
        <v>114.157762609402</v>
      </c>
      <c r="C5992" s="13">
        <f t="shared" si="190"/>
        <v>114.157762609402</v>
      </c>
      <c r="F5992" s="16">
        <f>'[2]NP Inflow data'!C5992</f>
        <v>0</v>
      </c>
      <c r="G5992" s="16">
        <f t="shared" si="191"/>
        <v>-8.0984385200000002</v>
      </c>
    </row>
    <row r="5993" spans="1:7">
      <c r="A5993">
        <v>993.9</v>
      </c>
      <c r="B5993" s="19">
        <f>'[2]NP Inflow data'!F5993</f>
        <v>114.219894891683</v>
      </c>
      <c r="C5993" s="13">
        <f t="shared" si="190"/>
        <v>114.219894891683</v>
      </c>
      <c r="F5993" s="16">
        <f>'[2]NP Inflow data'!C5993</f>
        <v>0</v>
      </c>
      <c r="G5993" s="16">
        <f t="shared" si="191"/>
        <v>-8.0984385200000002</v>
      </c>
    </row>
    <row r="5994" spans="1:7">
      <c r="A5994">
        <v>993.91</v>
      </c>
      <c r="B5994" s="19">
        <f>'[2]NP Inflow data'!F5994</f>
        <v>114.28204505992301</v>
      </c>
      <c r="C5994" s="13">
        <f t="shared" si="190"/>
        <v>114.28204505992301</v>
      </c>
      <c r="F5994" s="16">
        <f>'[2]NP Inflow data'!C5994</f>
        <v>0</v>
      </c>
      <c r="G5994" s="16">
        <f t="shared" si="191"/>
        <v>-8.0984385200000002</v>
      </c>
    </row>
    <row r="5995" spans="1:7">
      <c r="A5995">
        <v>993.92</v>
      </c>
      <c r="B5995" s="19">
        <f>'[2]NP Inflow data'!F5995</f>
        <v>114.344213047323</v>
      </c>
      <c r="C5995" s="13">
        <f t="shared" si="190"/>
        <v>114.344213047323</v>
      </c>
      <c r="F5995" s="16">
        <f>'[2]NP Inflow data'!C5995</f>
        <v>0</v>
      </c>
      <c r="G5995" s="16">
        <f t="shared" si="191"/>
        <v>-8.0984385200000002</v>
      </c>
    </row>
    <row r="5996" spans="1:7">
      <c r="A5996">
        <v>993.93</v>
      </c>
      <c r="B5996" s="19">
        <f>'[2]NP Inflow data'!F5996</f>
        <v>114.406398787079</v>
      </c>
      <c r="C5996" s="13">
        <f t="shared" si="190"/>
        <v>114.406398787079</v>
      </c>
      <c r="F5996" s="16">
        <f>'[2]NP Inflow data'!C5996</f>
        <v>0</v>
      </c>
      <c r="G5996" s="16">
        <f t="shared" si="191"/>
        <v>-8.0984385200000002</v>
      </c>
    </row>
    <row r="5997" spans="1:7">
      <c r="A5997">
        <v>993.94</v>
      </c>
      <c r="B5997" s="19">
        <f>'[2]NP Inflow data'!F5997</f>
        <v>114.468602212391</v>
      </c>
      <c r="C5997" s="13">
        <f t="shared" si="190"/>
        <v>114.468602212391</v>
      </c>
      <c r="F5997" s="16">
        <f>'[2]NP Inflow data'!C5997</f>
        <v>0</v>
      </c>
      <c r="G5997" s="16">
        <f t="shared" si="191"/>
        <v>-8.0984385200000002</v>
      </c>
    </row>
    <row r="5998" spans="1:7">
      <c r="A5998">
        <v>993.95</v>
      </c>
      <c r="B5998" s="19">
        <f>'[2]NP Inflow data'!F5998</f>
        <v>114.530823256454</v>
      </c>
      <c r="C5998" s="13">
        <f t="shared" si="190"/>
        <v>114.530823256454</v>
      </c>
      <c r="F5998" s="16">
        <f>'[2]NP Inflow data'!C5998</f>
        <v>0</v>
      </c>
      <c r="G5998" s="16">
        <f t="shared" si="191"/>
        <v>-8.0984385200000002</v>
      </c>
    </row>
    <row r="5999" spans="1:7">
      <c r="A5999">
        <v>993.96</v>
      </c>
      <c r="B5999" s="19">
        <f>'[2]NP Inflow data'!F5999</f>
        <v>114.59306185246901</v>
      </c>
      <c r="C5999" s="13">
        <f t="shared" si="190"/>
        <v>114.59306185246901</v>
      </c>
      <c r="F5999" s="16">
        <f>'[2]NP Inflow data'!C5999</f>
        <v>0</v>
      </c>
      <c r="G5999" s="16">
        <f t="shared" si="191"/>
        <v>-8.0984385200000002</v>
      </c>
    </row>
    <row r="6000" spans="1:7">
      <c r="A6000">
        <v>993.97</v>
      </c>
      <c r="B6000" s="19">
        <f>'[2]NP Inflow data'!F6000</f>
        <v>114.655317933633</v>
      </c>
      <c r="C6000" s="13">
        <f t="shared" si="190"/>
        <v>114.655317933633</v>
      </c>
      <c r="F6000" s="16">
        <f>'[2]NP Inflow data'!C6000</f>
        <v>0</v>
      </c>
      <c r="G6000" s="16">
        <f t="shared" si="191"/>
        <v>-8.0984385200000002</v>
      </c>
    </row>
    <row r="6001" spans="1:7">
      <c r="A6001">
        <v>993.98</v>
      </c>
      <c r="B6001" s="19">
        <f>'[2]NP Inflow data'!F6001</f>
        <v>114.71759143314399</v>
      </c>
      <c r="C6001" s="13">
        <f t="shared" si="190"/>
        <v>114.71759143314399</v>
      </c>
      <c r="F6001" s="16">
        <f>'[2]NP Inflow data'!C6001</f>
        <v>0</v>
      </c>
      <c r="G6001" s="16">
        <f t="shared" si="191"/>
        <v>-8.0984385200000002</v>
      </c>
    </row>
    <row r="6002" spans="1:7">
      <c r="A6002">
        <v>993.99</v>
      </c>
      <c r="B6002" s="19">
        <f>'[2]NP Inflow data'!F6002</f>
        <v>114.7798822842</v>
      </c>
      <c r="C6002" s="13">
        <f t="shared" si="190"/>
        <v>114.7798822842</v>
      </c>
      <c r="F6002" s="16">
        <f>'[2]NP Inflow data'!C6002</f>
        <v>0</v>
      </c>
      <c r="G6002" s="16">
        <f t="shared" si="191"/>
        <v>-8.0984385200000002</v>
      </c>
    </row>
    <row r="6003" spans="1:7">
      <c r="A6003">
        <v>994</v>
      </c>
      <c r="B6003" s="19">
        <f>'[2]NP Inflow data'!F6003</f>
        <v>114.84219041999999</v>
      </c>
      <c r="C6003" s="13">
        <f t="shared" si="190"/>
        <v>114.84219041999999</v>
      </c>
      <c r="F6003" s="16">
        <f>'[2]NP Inflow data'!C6003</f>
        <v>0</v>
      </c>
      <c r="G6003" s="16">
        <f t="shared" si="191"/>
        <v>-8.0984385200000002</v>
      </c>
    </row>
    <row r="6004" spans="1:7">
      <c r="A6004">
        <v>994.01</v>
      </c>
      <c r="B6004" s="19">
        <f>'[2]NP Inflow data'!F6004</f>
        <v>114.90451578813099</v>
      </c>
      <c r="C6004" s="13">
        <f t="shared" si="190"/>
        <v>114.90451578813099</v>
      </c>
      <c r="F6004" s="16">
        <f>'[2]NP Inflow data'!C6004</f>
        <v>0</v>
      </c>
      <c r="G6004" s="16">
        <f t="shared" si="191"/>
        <v>-8.0984385200000002</v>
      </c>
    </row>
    <row r="6005" spans="1:7">
      <c r="A6005">
        <v>994.02</v>
      </c>
      <c r="B6005" s="19">
        <f>'[2]NP Inflow data'!F6005</f>
        <v>114.966858393739</v>
      </c>
      <c r="C6005" s="13">
        <f t="shared" si="190"/>
        <v>114.966858393739</v>
      </c>
      <c r="F6005" s="16">
        <f>'[2]NP Inflow data'!C6005</f>
        <v>0</v>
      </c>
      <c r="G6005" s="16">
        <f t="shared" si="191"/>
        <v>-8.0984385200000002</v>
      </c>
    </row>
    <row r="6006" spans="1:7">
      <c r="A6006">
        <v>994.03</v>
      </c>
      <c r="B6006" s="19">
        <f>'[2]NP Inflow data'!F6006</f>
        <v>115.029218256362</v>
      </c>
      <c r="C6006" s="13">
        <f t="shared" si="190"/>
        <v>115.029218256362</v>
      </c>
      <c r="F6006" s="16">
        <f>'[2]NP Inflow data'!C6006</f>
        <v>0</v>
      </c>
      <c r="G6006" s="16">
        <f t="shared" si="191"/>
        <v>-8.0984385200000002</v>
      </c>
    </row>
    <row r="6007" spans="1:7">
      <c r="A6007">
        <v>994.04</v>
      </c>
      <c r="B6007" s="19">
        <f>'[2]NP Inflow data'!F6007</f>
        <v>115.09159539553499</v>
      </c>
      <c r="C6007" s="13">
        <f t="shared" si="190"/>
        <v>115.09159539553499</v>
      </c>
      <c r="F6007" s="16">
        <f>'[2]NP Inflow data'!C6007</f>
        <v>0</v>
      </c>
      <c r="G6007" s="16">
        <f t="shared" si="191"/>
        <v>-8.0984385200000002</v>
      </c>
    </row>
    <row r="6008" spans="1:7">
      <c r="A6008">
        <v>994.05</v>
      </c>
      <c r="B6008" s="19">
        <f>'[2]NP Inflow data'!F6008</f>
        <v>115.15398983079599</v>
      </c>
      <c r="C6008" s="13">
        <f t="shared" si="190"/>
        <v>115.15398983079599</v>
      </c>
      <c r="F6008" s="16">
        <f>'[2]NP Inflow data'!C6008</f>
        <v>0</v>
      </c>
      <c r="G6008" s="16">
        <f t="shared" si="191"/>
        <v>-8.0984385200000002</v>
      </c>
    </row>
    <row r="6009" spans="1:7">
      <c r="A6009">
        <v>994.06</v>
      </c>
      <c r="B6009" s="19">
        <f>'[2]NP Inflow data'!F6009</f>
        <v>115.21640158168</v>
      </c>
      <c r="C6009" s="13">
        <f t="shared" si="190"/>
        <v>115.21640158168</v>
      </c>
      <c r="F6009" s="16">
        <f>'[2]NP Inflow data'!C6009</f>
        <v>0</v>
      </c>
      <c r="G6009" s="16">
        <f t="shared" si="191"/>
        <v>-8.0984385200000002</v>
      </c>
    </row>
    <row r="6010" spans="1:7">
      <c r="A6010">
        <v>994.07</v>
      </c>
      <c r="B6010" s="19">
        <f>'[2]NP Inflow data'!F6010</f>
        <v>115.27883066772399</v>
      </c>
      <c r="C6010" s="13">
        <f t="shared" si="190"/>
        <v>115.27883066772399</v>
      </c>
      <c r="F6010" s="16">
        <f>'[2]NP Inflow data'!C6010</f>
        <v>0</v>
      </c>
      <c r="G6010" s="16">
        <f t="shared" si="191"/>
        <v>-8.0984385200000002</v>
      </c>
    </row>
    <row r="6011" spans="1:7">
      <c r="A6011">
        <v>994.08</v>
      </c>
      <c r="B6011" s="19">
        <f>'[2]NP Inflow data'!F6011</f>
        <v>115.34127710846499</v>
      </c>
      <c r="C6011" s="13">
        <f t="shared" si="190"/>
        <v>115.34127710846499</v>
      </c>
      <c r="F6011" s="16">
        <f>'[2]NP Inflow data'!C6011</f>
        <v>0</v>
      </c>
      <c r="G6011" s="16">
        <f t="shared" si="191"/>
        <v>-8.0984385200000002</v>
      </c>
    </row>
    <row r="6012" spans="1:7">
      <c r="A6012">
        <v>994.09</v>
      </c>
      <c r="B6012" s="19">
        <f>'[2]NP Inflow data'!F6012</f>
        <v>115.40374092343799</v>
      </c>
      <c r="C6012" s="13">
        <f t="shared" si="190"/>
        <v>115.40374092343799</v>
      </c>
      <c r="F6012" s="16">
        <f>'[2]NP Inflow data'!C6012</f>
        <v>0</v>
      </c>
      <c r="G6012" s="16">
        <f t="shared" si="191"/>
        <v>-8.0984385200000002</v>
      </c>
    </row>
    <row r="6013" spans="1:7">
      <c r="A6013">
        <v>994.1</v>
      </c>
      <c r="B6013" s="19">
        <f>'[2]NP Inflow data'!F6013</f>
        <v>115.466222132181</v>
      </c>
      <c r="C6013" s="13">
        <f t="shared" si="190"/>
        <v>115.466222132181</v>
      </c>
      <c r="F6013" s="16">
        <f>'[2]NP Inflow data'!C6013</f>
        <v>0</v>
      </c>
      <c r="G6013" s="16">
        <f t="shared" si="191"/>
        <v>-8.0984385200000002</v>
      </c>
    </row>
    <row r="6014" spans="1:7">
      <c r="A6014">
        <v>994.11</v>
      </c>
      <c r="B6014" s="19">
        <f>'[2]NP Inflow data'!F6014</f>
        <v>115.528720754229</v>
      </c>
      <c r="C6014" s="13">
        <f t="shared" si="190"/>
        <v>115.528720754229</v>
      </c>
      <c r="F6014" s="16">
        <f>'[2]NP Inflow data'!C6014</f>
        <v>0</v>
      </c>
      <c r="G6014" s="16">
        <f t="shared" si="191"/>
        <v>-8.0984385200000002</v>
      </c>
    </row>
    <row r="6015" spans="1:7">
      <c r="A6015">
        <v>994.12</v>
      </c>
      <c r="B6015" s="19">
        <f>'[2]NP Inflow data'!F6015</f>
        <v>115.59123680912001</v>
      </c>
      <c r="C6015" s="13">
        <f t="shared" si="190"/>
        <v>115.59123680912001</v>
      </c>
      <c r="F6015" s="16">
        <f>'[2]NP Inflow data'!C6015</f>
        <v>0</v>
      </c>
      <c r="G6015" s="16">
        <f t="shared" si="191"/>
        <v>-8.0984385200000002</v>
      </c>
    </row>
    <row r="6016" spans="1:7">
      <c r="A6016">
        <v>994.13</v>
      </c>
      <c r="B6016" s="19">
        <f>'[2]NP Inflow data'!F6016</f>
        <v>115.653770316389</v>
      </c>
      <c r="C6016" s="13">
        <f t="shared" si="190"/>
        <v>115.653770316389</v>
      </c>
      <c r="F6016" s="16">
        <f>'[2]NP Inflow data'!C6016</f>
        <v>0</v>
      </c>
      <c r="G6016" s="16">
        <f t="shared" si="191"/>
        <v>-8.0984385200000002</v>
      </c>
    </row>
    <row r="6017" spans="1:7">
      <c r="A6017">
        <v>994.14</v>
      </c>
      <c r="B6017" s="19">
        <f>'[2]NP Inflow data'!F6017</f>
        <v>115.716321295573</v>
      </c>
      <c r="C6017" s="13">
        <f t="shared" si="190"/>
        <v>115.716321295573</v>
      </c>
      <c r="F6017" s="16">
        <f>'[2]NP Inflow data'!C6017</f>
        <v>0</v>
      </c>
      <c r="G6017" s="16">
        <f t="shared" si="191"/>
        <v>-8.0984385200000002</v>
      </c>
    </row>
    <row r="6018" spans="1:7">
      <c r="A6018">
        <v>994.15</v>
      </c>
      <c r="B6018" s="19">
        <f>'[2]NP Inflow data'!F6018</f>
        <v>115.778889766208</v>
      </c>
      <c r="C6018" s="13">
        <f t="shared" si="190"/>
        <v>115.778889766208</v>
      </c>
      <c r="F6018" s="16">
        <f>'[2]NP Inflow data'!C6018</f>
        <v>0</v>
      </c>
      <c r="G6018" s="16">
        <f t="shared" si="191"/>
        <v>-8.0984385200000002</v>
      </c>
    </row>
    <row r="6019" spans="1:7">
      <c r="A6019">
        <v>994.16</v>
      </c>
      <c r="B6019" s="19">
        <f>'[2]NP Inflow data'!F6019</f>
        <v>115.84147574783201</v>
      </c>
      <c r="C6019" s="13">
        <f t="shared" si="190"/>
        <v>115.84147574783201</v>
      </c>
      <c r="F6019" s="16">
        <f>'[2]NP Inflow data'!C6019</f>
        <v>0</v>
      </c>
      <c r="G6019" s="16">
        <f t="shared" si="191"/>
        <v>-8.0984385200000002</v>
      </c>
    </row>
    <row r="6020" spans="1:7">
      <c r="A6020">
        <v>994.17</v>
      </c>
      <c r="B6020" s="19">
        <f>'[2]NP Inflow data'!F6020</f>
        <v>115.90407925997999</v>
      </c>
      <c r="C6020" s="13">
        <f t="shared" si="190"/>
        <v>115.90407925997999</v>
      </c>
      <c r="F6020" s="16">
        <f>'[2]NP Inflow data'!C6020</f>
        <v>0</v>
      </c>
      <c r="G6020" s="16">
        <f t="shared" si="191"/>
        <v>-8.0984385200000002</v>
      </c>
    </row>
    <row r="6021" spans="1:7">
      <c r="A6021">
        <v>994.18</v>
      </c>
      <c r="B6021" s="19">
        <f>'[2]NP Inflow data'!F6021</f>
        <v>115.966700322189</v>
      </c>
      <c r="C6021" s="13">
        <f t="shared" si="190"/>
        <v>115.966700322189</v>
      </c>
      <c r="F6021" s="16">
        <f>'[2]NP Inflow data'!C6021</f>
        <v>0</v>
      </c>
      <c r="G6021" s="16">
        <f t="shared" si="191"/>
        <v>-8.0984385200000002</v>
      </c>
    </row>
    <row r="6022" spans="1:7">
      <c r="A6022">
        <v>994.19</v>
      </c>
      <c r="B6022" s="19">
        <f>'[2]NP Inflow data'!F6022</f>
        <v>116.02933895399499</v>
      </c>
      <c r="C6022" s="13">
        <f t="shared" ref="C6022:C6085" si="192">B6022-$B$24</f>
        <v>116.02933895399499</v>
      </c>
      <c r="F6022" s="16">
        <f>'[2]NP Inflow data'!C6022</f>
        <v>0</v>
      </c>
      <c r="G6022" s="16">
        <f t="shared" si="191"/>
        <v>-8.0984385200000002</v>
      </c>
    </row>
    <row r="6023" spans="1:7">
      <c r="A6023">
        <v>994.2</v>
      </c>
      <c r="B6023" s="19">
        <f>'[2]NP Inflow data'!F6023</f>
        <v>116.09199517493499</v>
      </c>
      <c r="C6023" s="13">
        <f t="shared" si="192"/>
        <v>116.09199517493499</v>
      </c>
      <c r="F6023" s="16">
        <f>'[2]NP Inflow data'!C6023</f>
        <v>0</v>
      </c>
      <c r="G6023" s="16">
        <f t="shared" si="191"/>
        <v>-8.0984385200000002</v>
      </c>
    </row>
    <row r="6024" spans="1:7">
      <c r="A6024">
        <v>994.21</v>
      </c>
      <c r="B6024" s="19">
        <f>'[2]NP Inflow data'!F6024</f>
        <v>116.154669004545</v>
      </c>
      <c r="C6024" s="13">
        <f t="shared" si="192"/>
        <v>116.154669004545</v>
      </c>
      <c r="F6024" s="16">
        <f>'[2]NP Inflow data'!C6024</f>
        <v>0</v>
      </c>
      <c r="G6024" s="16">
        <f t="shared" si="191"/>
        <v>-8.0984385200000002</v>
      </c>
    </row>
    <row r="6025" spans="1:7">
      <c r="A6025">
        <v>994.22</v>
      </c>
      <c r="B6025" s="19">
        <f>'[2]NP Inflow data'!F6025</f>
        <v>116.217360462361</v>
      </c>
      <c r="C6025" s="13">
        <f t="shared" si="192"/>
        <v>116.217360462361</v>
      </c>
      <c r="F6025" s="16">
        <f>'[2]NP Inflow data'!C6025</f>
        <v>0</v>
      </c>
      <c r="G6025" s="16">
        <f t="shared" si="191"/>
        <v>-8.0984385200000002</v>
      </c>
    </row>
    <row r="6026" spans="1:7">
      <c r="A6026">
        <v>994.23</v>
      </c>
      <c r="B6026" s="19">
        <f>'[2]NP Inflow data'!F6026</f>
        <v>116.28006956791999</v>
      </c>
      <c r="C6026" s="13">
        <f t="shared" si="192"/>
        <v>116.28006956791999</v>
      </c>
      <c r="F6026" s="16">
        <f>'[2]NP Inflow data'!C6026</f>
        <v>0</v>
      </c>
      <c r="G6026" s="16">
        <f t="shared" si="191"/>
        <v>-8.0984385200000002</v>
      </c>
    </row>
    <row r="6027" spans="1:7">
      <c r="A6027">
        <v>994.24</v>
      </c>
      <c r="B6027" s="19">
        <f>'[2]NP Inflow data'!F6027</f>
        <v>116.34279634075899</v>
      </c>
      <c r="C6027" s="13">
        <f t="shared" si="192"/>
        <v>116.34279634075899</v>
      </c>
      <c r="F6027" s="16">
        <f>'[2]NP Inflow data'!C6027</f>
        <v>0</v>
      </c>
      <c r="G6027" s="16">
        <f t="shared" si="191"/>
        <v>-8.0984385200000002</v>
      </c>
    </row>
    <row r="6028" spans="1:7">
      <c r="A6028">
        <v>994.25</v>
      </c>
      <c r="B6028" s="19">
        <f>'[2]NP Inflow data'!F6028</f>
        <v>116.40554080041299</v>
      </c>
      <c r="C6028" s="13">
        <f t="shared" si="192"/>
        <v>116.40554080041299</v>
      </c>
      <c r="F6028" s="16">
        <f>'[2]NP Inflow data'!C6028</f>
        <v>0</v>
      </c>
      <c r="G6028" s="16">
        <f t="shared" si="191"/>
        <v>-8.0984385200000002</v>
      </c>
    </row>
    <row r="6029" spans="1:7">
      <c r="A6029">
        <v>994.26</v>
      </c>
      <c r="B6029" s="19">
        <f>'[2]NP Inflow data'!F6029</f>
        <v>116.46830296642</v>
      </c>
      <c r="C6029" s="13">
        <f t="shared" si="192"/>
        <v>116.46830296642</v>
      </c>
      <c r="F6029" s="16">
        <f>'[2]NP Inflow data'!C6029</f>
        <v>0</v>
      </c>
      <c r="G6029" s="16">
        <f t="shared" si="191"/>
        <v>-8.0984385200000002</v>
      </c>
    </row>
    <row r="6030" spans="1:7">
      <c r="A6030">
        <v>994.27</v>
      </c>
      <c r="B6030" s="19">
        <f>'[2]NP Inflow data'!F6030</f>
        <v>116.531082858315</v>
      </c>
      <c r="C6030" s="13">
        <f t="shared" si="192"/>
        <v>116.531082858315</v>
      </c>
      <c r="F6030" s="16">
        <f>'[2]NP Inflow data'!C6030</f>
        <v>0</v>
      </c>
      <c r="G6030" s="16">
        <f t="shared" si="191"/>
        <v>-8.0984385200000002</v>
      </c>
    </row>
    <row r="6031" spans="1:7">
      <c r="A6031">
        <v>994.28</v>
      </c>
      <c r="B6031" s="19">
        <f>'[2]NP Inflow data'!F6031</f>
        <v>116.593880495636</v>
      </c>
      <c r="C6031" s="13">
        <f t="shared" si="192"/>
        <v>116.593880495636</v>
      </c>
      <c r="F6031" s="16">
        <f>'[2]NP Inflow data'!C6031</f>
        <v>0</v>
      </c>
      <c r="G6031" s="16">
        <f t="shared" si="191"/>
        <v>-8.0984385200000002</v>
      </c>
    </row>
    <row r="6032" spans="1:7">
      <c r="A6032">
        <v>994.29</v>
      </c>
      <c r="B6032" s="19">
        <f>'[2]NP Inflow data'!F6032</f>
        <v>116.656695897918</v>
      </c>
      <c r="C6032" s="13">
        <f t="shared" si="192"/>
        <v>116.656695897918</v>
      </c>
      <c r="F6032" s="16">
        <f>'[2]NP Inflow data'!C6032</f>
        <v>0</v>
      </c>
      <c r="G6032" s="16">
        <f t="shared" si="191"/>
        <v>-8.0984385200000002</v>
      </c>
    </row>
    <row r="6033" spans="1:7">
      <c r="A6033">
        <v>994.3</v>
      </c>
      <c r="B6033" s="19">
        <f>'[2]NP Inflow data'!F6033</f>
        <v>116.719529084698</v>
      </c>
      <c r="C6033" s="13">
        <f t="shared" si="192"/>
        <v>116.719529084698</v>
      </c>
      <c r="F6033" s="16">
        <f>'[2]NP Inflow data'!C6033</f>
        <v>0</v>
      </c>
      <c r="G6033" s="16">
        <f t="shared" si="191"/>
        <v>-8.0984385200000002</v>
      </c>
    </row>
    <row r="6034" spans="1:7">
      <c r="A6034">
        <v>994.31</v>
      </c>
      <c r="B6034" s="19">
        <f>'[2]NP Inflow data'!F6034</f>
        <v>116.782380075513</v>
      </c>
      <c r="C6034" s="13">
        <f t="shared" si="192"/>
        <v>116.782380075513</v>
      </c>
      <c r="F6034" s="16">
        <f>'[2]NP Inflow data'!C6034</f>
        <v>0</v>
      </c>
      <c r="G6034" s="16">
        <f t="shared" si="191"/>
        <v>-8.0984385200000002</v>
      </c>
    </row>
    <row r="6035" spans="1:7">
      <c r="A6035">
        <v>994.32</v>
      </c>
      <c r="B6035" s="19">
        <f>'[2]NP Inflow data'!F6035</f>
        <v>116.845248889899</v>
      </c>
      <c r="C6035" s="13">
        <f t="shared" si="192"/>
        <v>116.845248889899</v>
      </c>
      <c r="F6035" s="16">
        <f>'[2]NP Inflow data'!C6035</f>
        <v>0</v>
      </c>
      <c r="G6035" s="16">
        <f t="shared" si="191"/>
        <v>-8.0984385200000002</v>
      </c>
    </row>
    <row r="6036" spans="1:7">
      <c r="A6036">
        <v>994.33</v>
      </c>
      <c r="B6036" s="19">
        <f>'[2]NP Inflow data'!F6036</f>
        <v>116.90813554739201</v>
      </c>
      <c r="C6036" s="13">
        <f t="shared" si="192"/>
        <v>116.90813554739201</v>
      </c>
      <c r="F6036" s="16">
        <f>'[2]NP Inflow data'!C6036</f>
        <v>0</v>
      </c>
      <c r="G6036" s="16">
        <f t="shared" si="191"/>
        <v>-8.0984385200000002</v>
      </c>
    </row>
    <row r="6037" spans="1:7">
      <c r="A6037">
        <v>994.34</v>
      </c>
      <c r="B6037" s="19">
        <f>'[2]NP Inflow data'!F6037</f>
        <v>116.971040067529</v>
      </c>
      <c r="C6037" s="13">
        <f t="shared" si="192"/>
        <v>116.971040067529</v>
      </c>
      <c r="F6037" s="16">
        <f>'[2]NP Inflow data'!C6037</f>
        <v>0</v>
      </c>
      <c r="G6037" s="16">
        <f t="shared" si="191"/>
        <v>-8.0984385200000002</v>
      </c>
    </row>
    <row r="6038" spans="1:7">
      <c r="A6038">
        <v>994.35</v>
      </c>
      <c r="B6038" s="19">
        <f>'[2]NP Inflow data'!F6038</f>
        <v>117.033962469846</v>
      </c>
      <c r="C6038" s="13">
        <f t="shared" si="192"/>
        <v>117.033962469846</v>
      </c>
      <c r="F6038" s="16">
        <f>'[2]NP Inflow data'!C6038</f>
        <v>0</v>
      </c>
      <c r="G6038" s="16">
        <f t="shared" si="191"/>
        <v>-8.0984385200000002</v>
      </c>
    </row>
    <row r="6039" spans="1:7">
      <c r="A6039">
        <v>994.36</v>
      </c>
      <c r="B6039" s="19">
        <f>'[2]NP Inflow data'!F6039</f>
        <v>117.09690277388</v>
      </c>
      <c r="C6039" s="13">
        <f t="shared" si="192"/>
        <v>117.09690277388</v>
      </c>
      <c r="F6039" s="16">
        <f>'[2]NP Inflow data'!C6039</f>
        <v>0</v>
      </c>
      <c r="G6039" s="16">
        <f t="shared" si="191"/>
        <v>-8.0984385200000002</v>
      </c>
    </row>
    <row r="6040" spans="1:7">
      <c r="A6040">
        <v>994.37</v>
      </c>
      <c r="B6040" s="19">
        <f>'[2]NP Inflow data'!F6040</f>
        <v>117.159860999166</v>
      </c>
      <c r="C6040" s="13">
        <f t="shared" si="192"/>
        <v>117.159860999166</v>
      </c>
      <c r="F6040" s="16">
        <f>'[2]NP Inflow data'!C6040</f>
        <v>0</v>
      </c>
      <c r="G6040" s="16">
        <f t="shared" si="191"/>
        <v>-8.0984385200000002</v>
      </c>
    </row>
    <row r="6041" spans="1:7">
      <c r="A6041">
        <v>994.38</v>
      </c>
      <c r="B6041" s="19">
        <f>'[2]NP Inflow data'!F6041</f>
        <v>117.222837165242</v>
      </c>
      <c r="C6041" s="13">
        <f t="shared" si="192"/>
        <v>117.222837165242</v>
      </c>
      <c r="F6041" s="16">
        <f>'[2]NP Inflow data'!C6041</f>
        <v>0</v>
      </c>
      <c r="G6041" s="16">
        <f t="shared" si="191"/>
        <v>-8.0984385200000002</v>
      </c>
    </row>
    <row r="6042" spans="1:7">
      <c r="A6042">
        <v>994.39</v>
      </c>
      <c r="B6042" s="19">
        <f>'[2]NP Inflow data'!F6042</f>
        <v>117.285831291645</v>
      </c>
      <c r="C6042" s="13">
        <f t="shared" si="192"/>
        <v>117.285831291645</v>
      </c>
      <c r="F6042" s="16">
        <f>'[2]NP Inflow data'!C6042</f>
        <v>0</v>
      </c>
      <c r="G6042" s="16">
        <f t="shared" si="191"/>
        <v>-8.0984385200000002</v>
      </c>
    </row>
    <row r="6043" spans="1:7">
      <c r="A6043">
        <v>994.4</v>
      </c>
      <c r="B6043" s="19">
        <f>'[2]NP Inflow data'!F6043</f>
        <v>117.34884339790899</v>
      </c>
      <c r="C6043" s="13">
        <f t="shared" si="192"/>
        <v>117.34884339790899</v>
      </c>
      <c r="F6043" s="16">
        <f>'[2]NP Inflow data'!C6043</f>
        <v>0</v>
      </c>
      <c r="G6043" s="16">
        <f t="shared" si="191"/>
        <v>-8.0984385200000002</v>
      </c>
    </row>
    <row r="6044" spans="1:7">
      <c r="A6044">
        <v>994.41</v>
      </c>
      <c r="B6044" s="19">
        <f>'[2]NP Inflow data'!F6044</f>
        <v>117.411873503572</v>
      </c>
      <c r="C6044" s="13">
        <f t="shared" si="192"/>
        <v>117.411873503572</v>
      </c>
      <c r="F6044" s="16">
        <f>'[2]NP Inflow data'!C6044</f>
        <v>0</v>
      </c>
      <c r="G6044" s="16">
        <f t="shared" si="191"/>
        <v>-8.0984385200000002</v>
      </c>
    </row>
    <row r="6045" spans="1:7">
      <c r="A6045">
        <v>994.42</v>
      </c>
      <c r="B6045" s="19">
        <f>'[2]NP Inflow data'!F6045</f>
        <v>117.474921628171</v>
      </c>
      <c r="C6045" s="13">
        <f t="shared" si="192"/>
        <v>117.474921628171</v>
      </c>
      <c r="F6045" s="16">
        <f>'[2]NP Inflow data'!C6045</f>
        <v>0</v>
      </c>
      <c r="G6045" s="16">
        <f t="shared" si="191"/>
        <v>-8.0984385200000002</v>
      </c>
    </row>
    <row r="6046" spans="1:7">
      <c r="A6046">
        <v>994.43</v>
      </c>
      <c r="B6046" s="19">
        <f>'[2]NP Inflow data'!F6046</f>
        <v>117.53798779124099</v>
      </c>
      <c r="C6046" s="13">
        <f t="shared" si="192"/>
        <v>117.53798779124099</v>
      </c>
      <c r="F6046" s="16">
        <f>'[2]NP Inflow data'!C6046</f>
        <v>0</v>
      </c>
      <c r="G6046" s="16">
        <f t="shared" ref="G6046:G6109" si="193">F6046-$F$3103</f>
        <v>-8.0984385200000002</v>
      </c>
    </row>
    <row r="6047" spans="1:7">
      <c r="A6047">
        <v>994.44</v>
      </c>
      <c r="B6047" s="19">
        <f>'[2]NP Inflow data'!F6047</f>
        <v>117.601072012321</v>
      </c>
      <c r="C6047" s="13">
        <f t="shared" si="192"/>
        <v>117.601072012321</v>
      </c>
      <c r="F6047" s="16">
        <f>'[2]NP Inflow data'!C6047</f>
        <v>0</v>
      </c>
      <c r="G6047" s="16">
        <f t="shared" si="193"/>
        <v>-8.0984385200000002</v>
      </c>
    </row>
    <row r="6048" spans="1:7">
      <c r="A6048">
        <v>994.45</v>
      </c>
      <c r="B6048" s="19">
        <f>'[2]NP Inflow data'!F6048</f>
        <v>117.66417431094401</v>
      </c>
      <c r="C6048" s="13">
        <f t="shared" si="192"/>
        <v>117.66417431094401</v>
      </c>
      <c r="F6048" s="16">
        <f>'[2]NP Inflow data'!C6048</f>
        <v>0</v>
      </c>
      <c r="G6048" s="16">
        <f t="shared" si="193"/>
        <v>-8.0984385200000002</v>
      </c>
    </row>
    <row r="6049" spans="1:7">
      <c r="A6049">
        <v>994.46</v>
      </c>
      <c r="B6049" s="19">
        <f>'[2]NP Inflow data'!F6049</f>
        <v>117.727294706648</v>
      </c>
      <c r="C6049" s="13">
        <f t="shared" si="192"/>
        <v>117.727294706648</v>
      </c>
      <c r="F6049" s="16">
        <f>'[2]NP Inflow data'!C6049</f>
        <v>0</v>
      </c>
      <c r="G6049" s="16">
        <f t="shared" si="193"/>
        <v>-8.0984385200000002</v>
      </c>
    </row>
    <row r="6050" spans="1:7">
      <c r="A6050">
        <v>994.47</v>
      </c>
      <c r="B6050" s="19">
        <f>'[2]NP Inflow data'!F6050</f>
        <v>117.790433218969</v>
      </c>
      <c r="C6050" s="13">
        <f t="shared" si="192"/>
        <v>117.790433218969</v>
      </c>
      <c r="F6050" s="16">
        <f>'[2]NP Inflow data'!C6050</f>
        <v>0</v>
      </c>
      <c r="G6050" s="16">
        <f t="shared" si="193"/>
        <v>-8.0984385200000002</v>
      </c>
    </row>
    <row r="6051" spans="1:7">
      <c r="A6051">
        <v>994.48</v>
      </c>
      <c r="B6051" s="19">
        <f>'[2]NP Inflow data'!F6051</f>
        <v>117.853589867445</v>
      </c>
      <c r="C6051" s="13">
        <f t="shared" si="192"/>
        <v>117.853589867445</v>
      </c>
      <c r="F6051" s="16">
        <f>'[2]NP Inflow data'!C6051</f>
        <v>0</v>
      </c>
      <c r="G6051" s="16">
        <f t="shared" si="193"/>
        <v>-8.0984385200000002</v>
      </c>
    </row>
    <row r="6052" spans="1:7">
      <c r="A6052">
        <v>994.49</v>
      </c>
      <c r="B6052" s="19">
        <f>'[2]NP Inflow data'!F6052</f>
        <v>117.91676467161101</v>
      </c>
      <c r="C6052" s="13">
        <f t="shared" si="192"/>
        <v>117.91676467161101</v>
      </c>
      <c r="F6052" s="16">
        <f>'[2]NP Inflow data'!C6052</f>
        <v>0</v>
      </c>
      <c r="G6052" s="16">
        <f t="shared" si="193"/>
        <v>-8.0984385200000002</v>
      </c>
    </row>
    <row r="6053" spans="1:7">
      <c r="A6053">
        <v>994.5</v>
      </c>
      <c r="B6053" s="19">
        <f>'[2]NP Inflow data'!F6053</f>
        <v>117.97995765100301</v>
      </c>
      <c r="C6053" s="13">
        <f t="shared" si="192"/>
        <v>117.97995765100301</v>
      </c>
      <c r="F6053" s="16">
        <f>'[2]NP Inflow data'!C6053</f>
        <v>0</v>
      </c>
      <c r="G6053" s="16">
        <f t="shared" si="193"/>
        <v>-8.0984385200000002</v>
      </c>
    </row>
    <row r="6054" spans="1:7">
      <c r="A6054">
        <v>994.51</v>
      </c>
      <c r="B6054" s="19">
        <f>'[2]NP Inflow data'!F6054</f>
        <v>118.043168825159</v>
      </c>
      <c r="C6054" s="13">
        <f t="shared" si="192"/>
        <v>118.043168825159</v>
      </c>
      <c r="F6054" s="16">
        <f>'[2]NP Inflow data'!C6054</f>
        <v>0</v>
      </c>
      <c r="G6054" s="16">
        <f t="shared" si="193"/>
        <v>-8.0984385200000002</v>
      </c>
    </row>
    <row r="6055" spans="1:7">
      <c r="A6055">
        <v>994.52</v>
      </c>
      <c r="B6055" s="19">
        <f>'[2]NP Inflow data'!F6055</f>
        <v>118.106398213614</v>
      </c>
      <c r="C6055" s="13">
        <f t="shared" si="192"/>
        <v>118.106398213614</v>
      </c>
      <c r="F6055" s="16">
        <f>'[2]NP Inflow data'!C6055</f>
        <v>0</v>
      </c>
      <c r="G6055" s="16">
        <f t="shared" si="193"/>
        <v>-8.0984385200000002</v>
      </c>
    </row>
    <row r="6056" spans="1:7">
      <c r="A6056">
        <v>994.53</v>
      </c>
      <c r="B6056" s="19">
        <f>'[2]NP Inflow data'!F6056</f>
        <v>118.169645835906</v>
      </c>
      <c r="C6056" s="13">
        <f t="shared" si="192"/>
        <v>118.169645835906</v>
      </c>
      <c r="F6056" s="16">
        <f>'[2]NP Inflow data'!C6056</f>
        <v>0</v>
      </c>
      <c r="G6056" s="16">
        <f t="shared" si="193"/>
        <v>-8.0984385200000002</v>
      </c>
    </row>
    <row r="6057" spans="1:7">
      <c r="A6057">
        <v>994.54</v>
      </c>
      <c r="B6057" s="19">
        <f>'[2]NP Inflow data'!F6057</f>
        <v>118.232911711569</v>
      </c>
      <c r="C6057" s="13">
        <f t="shared" si="192"/>
        <v>118.232911711569</v>
      </c>
      <c r="F6057" s="16">
        <f>'[2]NP Inflow data'!C6057</f>
        <v>0</v>
      </c>
      <c r="G6057" s="16">
        <f t="shared" si="193"/>
        <v>-8.0984385200000002</v>
      </c>
    </row>
    <row r="6058" spans="1:7">
      <c r="A6058">
        <v>994.55</v>
      </c>
      <c r="B6058" s="19">
        <f>'[2]NP Inflow data'!F6058</f>
        <v>118.29619586014201</v>
      </c>
      <c r="C6058" s="13">
        <f t="shared" si="192"/>
        <v>118.29619586014201</v>
      </c>
      <c r="F6058" s="16">
        <f>'[2]NP Inflow data'!C6058</f>
        <v>0</v>
      </c>
      <c r="G6058" s="16">
        <f t="shared" si="193"/>
        <v>-8.0984385200000002</v>
      </c>
    </row>
    <row r="6059" spans="1:7">
      <c r="A6059">
        <v>994.56</v>
      </c>
      <c r="B6059" s="19">
        <f>'[2]NP Inflow data'!F6059</f>
        <v>118.359498301161</v>
      </c>
      <c r="C6059" s="13">
        <f t="shared" si="192"/>
        <v>118.359498301161</v>
      </c>
      <c r="F6059" s="16">
        <f>'[2]NP Inflow data'!C6059</f>
        <v>0</v>
      </c>
      <c r="G6059" s="16">
        <f t="shared" si="193"/>
        <v>-8.0984385200000002</v>
      </c>
    </row>
    <row r="6060" spans="1:7">
      <c r="A6060">
        <v>994.57</v>
      </c>
      <c r="B6060" s="19">
        <f>'[2]NP Inflow data'!F6060</f>
        <v>118.422819054161</v>
      </c>
      <c r="C6060" s="13">
        <f t="shared" si="192"/>
        <v>118.422819054161</v>
      </c>
      <c r="F6060" s="16">
        <f>'[2]NP Inflow data'!C6060</f>
        <v>0</v>
      </c>
      <c r="G6060" s="16">
        <f t="shared" si="193"/>
        <v>-8.0984385200000002</v>
      </c>
    </row>
    <row r="6061" spans="1:7">
      <c r="A6061">
        <v>994.58</v>
      </c>
      <c r="B6061" s="19">
        <f>'[2]NP Inflow data'!F6061</f>
        <v>118.48615813868</v>
      </c>
      <c r="C6061" s="13">
        <f t="shared" si="192"/>
        <v>118.48615813868</v>
      </c>
      <c r="F6061" s="16">
        <f>'[2]NP Inflow data'!C6061</f>
        <v>0</v>
      </c>
      <c r="G6061" s="16">
        <f t="shared" si="193"/>
        <v>-8.0984385200000002</v>
      </c>
    </row>
    <row r="6062" spans="1:7">
      <c r="A6062">
        <v>994.59</v>
      </c>
      <c r="B6062" s="19">
        <f>'[2]NP Inflow data'!F6062</f>
        <v>118.54951557425299</v>
      </c>
      <c r="C6062" s="13">
        <f t="shared" si="192"/>
        <v>118.54951557425299</v>
      </c>
      <c r="F6062" s="16">
        <f>'[2]NP Inflow data'!C6062</f>
        <v>0</v>
      </c>
      <c r="G6062" s="16">
        <f t="shared" si="193"/>
        <v>-8.0984385200000002</v>
      </c>
    </row>
    <row r="6063" spans="1:7">
      <c r="A6063">
        <v>994.6</v>
      </c>
      <c r="B6063" s="19">
        <f>'[2]NP Inflow data'!F6063</f>
        <v>118.612891380417</v>
      </c>
      <c r="C6063" s="13">
        <f t="shared" si="192"/>
        <v>118.612891380417</v>
      </c>
      <c r="F6063" s="16">
        <f>'[2]NP Inflow data'!C6063</f>
        <v>0</v>
      </c>
      <c r="G6063" s="16">
        <f t="shared" si="193"/>
        <v>-8.0984385200000002</v>
      </c>
    </row>
    <row r="6064" spans="1:7">
      <c r="A6064">
        <v>994.61</v>
      </c>
      <c r="B6064" s="19">
        <f>'[2]NP Inflow data'!F6064</f>
        <v>118.676285576708</v>
      </c>
      <c r="C6064" s="13">
        <f t="shared" si="192"/>
        <v>118.676285576708</v>
      </c>
      <c r="F6064" s="16">
        <f>'[2]NP Inflow data'!C6064</f>
        <v>0</v>
      </c>
      <c r="G6064" s="16">
        <f t="shared" si="193"/>
        <v>-8.0984385200000002</v>
      </c>
    </row>
    <row r="6065" spans="1:7">
      <c r="A6065">
        <v>994.62</v>
      </c>
      <c r="B6065" s="19">
        <f>'[2]NP Inflow data'!F6065</f>
        <v>118.739698182664</v>
      </c>
      <c r="C6065" s="13">
        <f t="shared" si="192"/>
        <v>118.739698182664</v>
      </c>
      <c r="F6065" s="16">
        <f>'[2]NP Inflow data'!C6065</f>
        <v>0</v>
      </c>
      <c r="G6065" s="16">
        <f t="shared" si="193"/>
        <v>-8.0984385200000002</v>
      </c>
    </row>
    <row r="6066" spans="1:7">
      <c r="A6066">
        <v>994.63</v>
      </c>
      <c r="B6066" s="19">
        <f>'[2]NP Inflow data'!F6066</f>
        <v>118.80312921782</v>
      </c>
      <c r="C6066" s="13">
        <f t="shared" si="192"/>
        <v>118.80312921782</v>
      </c>
      <c r="F6066" s="16">
        <f>'[2]NP Inflow data'!C6066</f>
        <v>0</v>
      </c>
      <c r="G6066" s="16">
        <f t="shared" si="193"/>
        <v>-8.0984385200000002</v>
      </c>
    </row>
    <row r="6067" spans="1:7">
      <c r="A6067">
        <v>994.64</v>
      </c>
      <c r="B6067" s="19">
        <f>'[2]NP Inflow data'!F6067</f>
        <v>118.866578701713</v>
      </c>
      <c r="C6067" s="13">
        <f t="shared" si="192"/>
        <v>118.866578701713</v>
      </c>
      <c r="F6067" s="16">
        <f>'[2]NP Inflow data'!C6067</f>
        <v>0</v>
      </c>
      <c r="G6067" s="16">
        <f t="shared" si="193"/>
        <v>-8.0984385200000002</v>
      </c>
    </row>
    <row r="6068" spans="1:7">
      <c r="A6068">
        <v>994.65</v>
      </c>
      <c r="B6068" s="19">
        <f>'[2]NP Inflow data'!F6068</f>
        <v>118.93004665388</v>
      </c>
      <c r="C6068" s="13">
        <f t="shared" si="192"/>
        <v>118.93004665388</v>
      </c>
      <c r="F6068" s="16">
        <f>'[2]NP Inflow data'!C6068</f>
        <v>0</v>
      </c>
      <c r="G6068" s="16">
        <f t="shared" si="193"/>
        <v>-8.0984385200000002</v>
      </c>
    </row>
    <row r="6069" spans="1:7">
      <c r="A6069">
        <v>994.66</v>
      </c>
      <c r="B6069" s="19">
        <f>'[2]NP Inflow data'!F6069</f>
        <v>118.993533093856</v>
      </c>
      <c r="C6069" s="13">
        <f t="shared" si="192"/>
        <v>118.993533093856</v>
      </c>
      <c r="F6069" s="16">
        <f>'[2]NP Inflow data'!C6069</f>
        <v>0</v>
      </c>
      <c r="G6069" s="16">
        <f t="shared" si="193"/>
        <v>-8.0984385200000002</v>
      </c>
    </row>
    <row r="6070" spans="1:7">
      <c r="A6070">
        <v>994.67</v>
      </c>
      <c r="B6070" s="19">
        <f>'[2]NP Inflow data'!F6070</f>
        <v>119.057038041178</v>
      </c>
      <c r="C6070" s="13">
        <f t="shared" si="192"/>
        <v>119.057038041178</v>
      </c>
      <c r="F6070" s="16">
        <f>'[2]NP Inflow data'!C6070</f>
        <v>0</v>
      </c>
      <c r="G6070" s="16">
        <f t="shared" si="193"/>
        <v>-8.0984385200000002</v>
      </c>
    </row>
    <row r="6071" spans="1:7">
      <c r="A6071">
        <v>994.68</v>
      </c>
      <c r="B6071" s="19">
        <f>'[2]NP Inflow data'!F6071</f>
        <v>119.120561515383</v>
      </c>
      <c r="C6071" s="13">
        <f t="shared" si="192"/>
        <v>119.120561515383</v>
      </c>
      <c r="F6071" s="16">
        <f>'[2]NP Inflow data'!C6071</f>
        <v>0</v>
      </c>
      <c r="G6071" s="16">
        <f t="shared" si="193"/>
        <v>-8.0984385200000002</v>
      </c>
    </row>
    <row r="6072" spans="1:7">
      <c r="A6072">
        <v>994.69</v>
      </c>
      <c r="B6072" s="19">
        <f>'[2]NP Inflow data'!F6072</f>
        <v>119.184103536007</v>
      </c>
      <c r="C6072" s="13">
        <f t="shared" si="192"/>
        <v>119.184103536007</v>
      </c>
      <c r="F6072" s="16">
        <f>'[2]NP Inflow data'!C6072</f>
        <v>0</v>
      </c>
      <c r="G6072" s="16">
        <f t="shared" si="193"/>
        <v>-8.0984385200000002</v>
      </c>
    </row>
    <row r="6073" spans="1:7">
      <c r="A6073">
        <v>994.7</v>
      </c>
      <c r="B6073" s="19">
        <f>'[2]NP Inflow data'!F6073</f>
        <v>119.247664122587</v>
      </c>
      <c r="C6073" s="13">
        <f t="shared" si="192"/>
        <v>119.247664122587</v>
      </c>
      <c r="F6073" s="16">
        <f>'[2]NP Inflow data'!C6073</f>
        <v>0</v>
      </c>
      <c r="G6073" s="16">
        <f t="shared" si="193"/>
        <v>-8.0984385200000002</v>
      </c>
    </row>
    <row r="6074" spans="1:7">
      <c r="A6074">
        <v>994.71</v>
      </c>
      <c r="B6074" s="19">
        <f>'[2]NP Inflow data'!F6074</f>
        <v>119.311243294658</v>
      </c>
      <c r="C6074" s="13">
        <f t="shared" si="192"/>
        <v>119.311243294658</v>
      </c>
      <c r="F6074" s="16">
        <f>'[2]NP Inflow data'!C6074</f>
        <v>0</v>
      </c>
      <c r="G6074" s="16">
        <f t="shared" si="193"/>
        <v>-8.0984385200000002</v>
      </c>
    </row>
    <row r="6075" spans="1:7">
      <c r="A6075">
        <v>994.72</v>
      </c>
      <c r="B6075" s="19">
        <f>'[2]NP Inflow data'!F6075</f>
        <v>119.374841071758</v>
      </c>
      <c r="C6075" s="13">
        <f t="shared" si="192"/>
        <v>119.374841071758</v>
      </c>
      <c r="F6075" s="16">
        <f>'[2]NP Inflow data'!C6075</f>
        <v>0</v>
      </c>
      <c r="G6075" s="16">
        <f t="shared" si="193"/>
        <v>-8.0984385200000002</v>
      </c>
    </row>
    <row r="6076" spans="1:7">
      <c r="A6076">
        <v>994.73</v>
      </c>
      <c r="B6076" s="19">
        <f>'[2]NP Inflow data'!F6076</f>
        <v>119.43845747342201</v>
      </c>
      <c r="C6076" s="13">
        <f t="shared" si="192"/>
        <v>119.43845747342201</v>
      </c>
      <c r="F6076" s="16">
        <f>'[2]NP Inflow data'!C6076</f>
        <v>0</v>
      </c>
      <c r="G6076" s="16">
        <f t="shared" si="193"/>
        <v>-8.0984385200000002</v>
      </c>
    </row>
    <row r="6077" spans="1:7">
      <c r="A6077">
        <v>994.74</v>
      </c>
      <c r="B6077" s="19">
        <f>'[2]NP Inflow data'!F6077</f>
        <v>119.502092519188</v>
      </c>
      <c r="C6077" s="13">
        <f t="shared" si="192"/>
        <v>119.502092519188</v>
      </c>
      <c r="F6077" s="16">
        <f>'[2]NP Inflow data'!C6077</f>
        <v>0</v>
      </c>
      <c r="G6077" s="16">
        <f t="shared" si="193"/>
        <v>-8.0984385200000002</v>
      </c>
    </row>
    <row r="6078" spans="1:7">
      <c r="A6078">
        <v>994.75</v>
      </c>
      <c r="B6078" s="19">
        <f>'[2]NP Inflow data'!F6078</f>
        <v>119.565746228592</v>
      </c>
      <c r="C6078" s="13">
        <f t="shared" si="192"/>
        <v>119.565746228592</v>
      </c>
      <c r="F6078" s="16">
        <f>'[2]NP Inflow data'!C6078</f>
        <v>0</v>
      </c>
      <c r="G6078" s="16">
        <f t="shared" si="193"/>
        <v>-8.0984385200000002</v>
      </c>
    </row>
    <row r="6079" spans="1:7">
      <c r="A6079">
        <v>994.76</v>
      </c>
      <c r="B6079" s="19">
        <f>'[2]NP Inflow data'!F6079</f>
        <v>119.62941862116899</v>
      </c>
      <c r="C6079" s="13">
        <f t="shared" si="192"/>
        <v>119.62941862116899</v>
      </c>
      <c r="F6079" s="16">
        <f>'[2]NP Inflow data'!C6079</f>
        <v>0</v>
      </c>
      <c r="G6079" s="16">
        <f t="shared" si="193"/>
        <v>-8.0984385200000002</v>
      </c>
    </row>
    <row r="6080" spans="1:7">
      <c r="A6080">
        <v>994.77</v>
      </c>
      <c r="B6080" s="19">
        <f>'[2]NP Inflow data'!F6080</f>
        <v>119.693109716457</v>
      </c>
      <c r="C6080" s="13">
        <f t="shared" si="192"/>
        <v>119.693109716457</v>
      </c>
      <c r="F6080" s="16">
        <f>'[2]NP Inflow data'!C6080</f>
        <v>0</v>
      </c>
      <c r="G6080" s="16">
        <f t="shared" si="193"/>
        <v>-8.0984385200000002</v>
      </c>
    </row>
    <row r="6081" spans="1:7">
      <c r="A6081">
        <v>994.78</v>
      </c>
      <c r="B6081" s="19">
        <f>'[2]NP Inflow data'!F6081</f>
        <v>119.756819533992</v>
      </c>
      <c r="C6081" s="13">
        <f t="shared" si="192"/>
        <v>119.756819533992</v>
      </c>
      <c r="F6081" s="16">
        <f>'[2]NP Inflow data'!C6081</f>
        <v>0</v>
      </c>
      <c r="G6081" s="16">
        <f t="shared" si="193"/>
        <v>-8.0984385200000002</v>
      </c>
    </row>
    <row r="6082" spans="1:7">
      <c r="A6082">
        <v>994.79</v>
      </c>
      <c r="B6082" s="19">
        <f>'[2]NP Inflow data'!F6082</f>
        <v>119.820548093311</v>
      </c>
      <c r="C6082" s="13">
        <f t="shared" si="192"/>
        <v>119.820548093311</v>
      </c>
      <c r="F6082" s="16">
        <f>'[2]NP Inflow data'!C6082</f>
        <v>0</v>
      </c>
      <c r="G6082" s="16">
        <f t="shared" si="193"/>
        <v>-8.0984385200000002</v>
      </c>
    </row>
    <row r="6083" spans="1:7">
      <c r="A6083">
        <v>994.8</v>
      </c>
      <c r="B6083" s="19">
        <f>'[2]NP Inflow data'!F6083</f>
        <v>119.884295413949</v>
      </c>
      <c r="C6083" s="13">
        <f t="shared" si="192"/>
        <v>119.884295413949</v>
      </c>
      <c r="F6083" s="16">
        <f>'[2]NP Inflow data'!C6083</f>
        <v>0</v>
      </c>
      <c r="G6083" s="16">
        <f t="shared" si="193"/>
        <v>-8.0984385200000002</v>
      </c>
    </row>
    <row r="6084" spans="1:7">
      <c r="A6084">
        <v>994.81</v>
      </c>
      <c r="B6084" s="19">
        <f>'[2]NP Inflow data'!F6084</f>
        <v>119.948061515444</v>
      </c>
      <c r="C6084" s="13">
        <f t="shared" si="192"/>
        <v>119.948061515444</v>
      </c>
      <c r="F6084" s="16">
        <f>'[2]NP Inflow data'!C6084</f>
        <v>0</v>
      </c>
      <c r="G6084" s="16">
        <f t="shared" si="193"/>
        <v>-8.0984385200000002</v>
      </c>
    </row>
    <row r="6085" spans="1:7">
      <c r="A6085">
        <v>994.82</v>
      </c>
      <c r="B6085" s="19">
        <f>'[2]NP Inflow data'!F6085</f>
        <v>120.01184641733199</v>
      </c>
      <c r="C6085" s="13">
        <f t="shared" si="192"/>
        <v>120.01184641733199</v>
      </c>
      <c r="F6085" s="16">
        <f>'[2]NP Inflow data'!C6085</f>
        <v>0</v>
      </c>
      <c r="G6085" s="16">
        <f t="shared" si="193"/>
        <v>-8.0984385200000002</v>
      </c>
    </row>
    <row r="6086" spans="1:7">
      <c r="A6086">
        <v>994.83</v>
      </c>
      <c r="B6086" s="19">
        <f>'[2]NP Inflow data'!F6086</f>
        <v>120.075650139148</v>
      </c>
      <c r="C6086" s="13">
        <f t="shared" ref="C6086:C6149" si="194">B6086-$B$24</f>
        <v>120.075650139148</v>
      </c>
      <c r="F6086" s="16">
        <f>'[2]NP Inflow data'!C6086</f>
        <v>0</v>
      </c>
      <c r="G6086" s="16">
        <f t="shared" si="193"/>
        <v>-8.0984385200000002</v>
      </c>
    </row>
    <row r="6087" spans="1:7">
      <c r="A6087">
        <v>994.84</v>
      </c>
      <c r="B6087" s="19">
        <f>'[2]NP Inflow data'!F6087</f>
        <v>120.139472700431</v>
      </c>
      <c r="C6087" s="13">
        <f t="shared" si="194"/>
        <v>120.139472700431</v>
      </c>
      <c r="F6087" s="16">
        <f>'[2]NP Inflow data'!C6087</f>
        <v>0</v>
      </c>
      <c r="G6087" s="16">
        <f t="shared" si="193"/>
        <v>-8.0984385200000002</v>
      </c>
    </row>
    <row r="6088" spans="1:7">
      <c r="A6088">
        <v>994.85</v>
      </c>
      <c r="B6088" s="19">
        <f>'[2]NP Inflow data'!F6088</f>
        <v>120.20331412071501</v>
      </c>
      <c r="C6088" s="13">
        <f t="shared" si="194"/>
        <v>120.20331412071501</v>
      </c>
      <c r="F6088" s="16">
        <f>'[2]NP Inflow data'!C6088</f>
        <v>0</v>
      </c>
      <c r="G6088" s="16">
        <f t="shared" si="193"/>
        <v>-8.0984385200000002</v>
      </c>
    </row>
    <row r="6089" spans="1:7">
      <c r="A6089">
        <v>994.86</v>
      </c>
      <c r="B6089" s="19">
        <f>'[2]NP Inflow data'!F6089</f>
        <v>120.267174419537</v>
      </c>
      <c r="C6089" s="13">
        <f t="shared" si="194"/>
        <v>120.267174419537</v>
      </c>
      <c r="F6089" s="16">
        <f>'[2]NP Inflow data'!C6089</f>
        <v>0</v>
      </c>
      <c r="G6089" s="16">
        <f t="shared" si="193"/>
        <v>-8.0984385200000002</v>
      </c>
    </row>
    <row r="6090" spans="1:7">
      <c r="A6090">
        <v>994.87</v>
      </c>
      <c r="B6090" s="19">
        <f>'[2]NP Inflow data'!F6090</f>
        <v>120.331053616435</v>
      </c>
      <c r="C6090" s="13">
        <f t="shared" si="194"/>
        <v>120.331053616435</v>
      </c>
      <c r="F6090" s="16">
        <f>'[2]NP Inflow data'!C6090</f>
        <v>0</v>
      </c>
      <c r="G6090" s="16">
        <f t="shared" si="193"/>
        <v>-8.0984385200000002</v>
      </c>
    </row>
    <row r="6091" spans="1:7">
      <c r="A6091">
        <v>994.88</v>
      </c>
      <c r="B6091" s="19">
        <f>'[2]NP Inflow data'!F6091</f>
        <v>120.394951730944</v>
      </c>
      <c r="C6091" s="13">
        <f t="shared" si="194"/>
        <v>120.394951730944</v>
      </c>
      <c r="F6091" s="16">
        <f>'[2]NP Inflow data'!C6091</f>
        <v>0</v>
      </c>
      <c r="G6091" s="16">
        <f t="shared" si="193"/>
        <v>-8.0984385200000002</v>
      </c>
    </row>
    <row r="6092" spans="1:7">
      <c r="A6092">
        <v>994.89</v>
      </c>
      <c r="B6092" s="19">
        <f>'[2]NP Inflow data'!F6092</f>
        <v>120.458868782601</v>
      </c>
      <c r="C6092" s="13">
        <f t="shared" si="194"/>
        <v>120.458868782601</v>
      </c>
      <c r="F6092" s="16">
        <f>'[2]NP Inflow data'!C6092</f>
        <v>0</v>
      </c>
      <c r="G6092" s="16">
        <f t="shared" si="193"/>
        <v>-8.0984385200000002</v>
      </c>
    </row>
    <row r="6093" spans="1:7">
      <c r="A6093">
        <v>994.9</v>
      </c>
      <c r="B6093" s="19">
        <f>'[2]NP Inflow data'!F6093</f>
        <v>120.522804790942</v>
      </c>
      <c r="C6093" s="13">
        <f t="shared" si="194"/>
        <v>120.522804790942</v>
      </c>
      <c r="F6093" s="16">
        <f>'[2]NP Inflow data'!C6093</f>
        <v>0</v>
      </c>
      <c r="G6093" s="16">
        <f t="shared" si="193"/>
        <v>-8.0984385200000002</v>
      </c>
    </row>
    <row r="6094" spans="1:7">
      <c r="A6094">
        <v>994.91</v>
      </c>
      <c r="B6094" s="19">
        <f>'[2]NP Inflow data'!F6094</f>
        <v>120.586759775503</v>
      </c>
      <c r="C6094" s="13">
        <f t="shared" si="194"/>
        <v>120.586759775503</v>
      </c>
      <c r="F6094" s="16">
        <f>'[2]NP Inflow data'!C6094</f>
        <v>0</v>
      </c>
      <c r="G6094" s="16">
        <f t="shared" si="193"/>
        <v>-8.0984385200000002</v>
      </c>
    </row>
    <row r="6095" spans="1:7">
      <c r="A6095">
        <v>994.92</v>
      </c>
      <c r="B6095" s="19">
        <f>'[2]NP Inflow data'!F6095</f>
        <v>120.650733755822</v>
      </c>
      <c r="C6095" s="13">
        <f t="shared" si="194"/>
        <v>120.650733755822</v>
      </c>
      <c r="F6095" s="16">
        <f>'[2]NP Inflow data'!C6095</f>
        <v>0</v>
      </c>
      <c r="G6095" s="16">
        <f t="shared" si="193"/>
        <v>-8.0984385200000002</v>
      </c>
    </row>
    <row r="6096" spans="1:7">
      <c r="A6096">
        <v>994.93</v>
      </c>
      <c r="B6096" s="19">
        <f>'[2]NP Inflow data'!F6096</f>
        <v>120.714726751434</v>
      </c>
      <c r="C6096" s="13">
        <f t="shared" si="194"/>
        <v>120.714726751434</v>
      </c>
      <c r="F6096" s="16">
        <f>'[2]NP Inflow data'!C6096</f>
        <v>0</v>
      </c>
      <c r="G6096" s="16">
        <f t="shared" si="193"/>
        <v>-8.0984385200000002</v>
      </c>
    </row>
    <row r="6097" spans="1:7">
      <c r="A6097">
        <v>994.94</v>
      </c>
      <c r="B6097" s="19">
        <f>'[2]NP Inflow data'!F6097</f>
        <v>120.778738781877</v>
      </c>
      <c r="C6097" s="13">
        <f t="shared" si="194"/>
        <v>120.778738781877</v>
      </c>
      <c r="F6097" s="16">
        <f>'[2]NP Inflow data'!C6097</f>
        <v>0</v>
      </c>
      <c r="G6097" s="16">
        <f t="shared" si="193"/>
        <v>-8.0984385200000002</v>
      </c>
    </row>
    <row r="6098" spans="1:7">
      <c r="A6098">
        <v>994.95</v>
      </c>
      <c r="B6098" s="19">
        <f>'[2]NP Inflow data'!F6098</f>
        <v>120.842769866686</v>
      </c>
      <c r="C6098" s="13">
        <f t="shared" si="194"/>
        <v>120.842769866686</v>
      </c>
      <c r="F6098" s="16">
        <f>'[2]NP Inflow data'!C6098</f>
        <v>0</v>
      </c>
      <c r="G6098" s="16">
        <f t="shared" si="193"/>
        <v>-8.0984385200000002</v>
      </c>
    </row>
    <row r="6099" spans="1:7">
      <c r="A6099">
        <v>994.96</v>
      </c>
      <c r="B6099" s="19">
        <f>'[2]NP Inflow data'!F6099</f>
        <v>120.906820025397</v>
      </c>
      <c r="C6099" s="13">
        <f t="shared" si="194"/>
        <v>120.906820025397</v>
      </c>
      <c r="F6099" s="16">
        <f>'[2]NP Inflow data'!C6099</f>
        <v>0</v>
      </c>
      <c r="G6099" s="16">
        <f t="shared" si="193"/>
        <v>-8.0984385200000002</v>
      </c>
    </row>
    <row r="6100" spans="1:7">
      <c r="A6100">
        <v>994.97</v>
      </c>
      <c r="B6100" s="19">
        <f>'[2]NP Inflow data'!F6100</f>
        <v>120.970889277548</v>
      </c>
      <c r="C6100" s="13">
        <f t="shared" si="194"/>
        <v>120.970889277548</v>
      </c>
      <c r="F6100" s="16">
        <f>'[2]NP Inflow data'!C6100</f>
        <v>0</v>
      </c>
      <c r="G6100" s="16">
        <f t="shared" si="193"/>
        <v>-8.0984385200000002</v>
      </c>
    </row>
    <row r="6101" spans="1:7">
      <c r="A6101">
        <v>994.98</v>
      </c>
      <c r="B6101" s="19">
        <f>'[2]NP Inflow data'!F6101</f>
        <v>121.03497764267399</v>
      </c>
      <c r="C6101" s="13">
        <f t="shared" si="194"/>
        <v>121.03497764267399</v>
      </c>
      <c r="F6101" s="16">
        <f>'[2]NP Inflow data'!C6101</f>
        <v>0</v>
      </c>
      <c r="G6101" s="16">
        <f t="shared" si="193"/>
        <v>-8.0984385200000002</v>
      </c>
    </row>
    <row r="6102" spans="1:7">
      <c r="A6102">
        <v>994.99</v>
      </c>
      <c r="B6102" s="19">
        <f>'[2]NP Inflow data'!F6102</f>
        <v>121.09908514031299</v>
      </c>
      <c r="C6102" s="13">
        <f t="shared" si="194"/>
        <v>121.09908514031299</v>
      </c>
      <c r="F6102" s="16">
        <f>'[2]NP Inflow data'!C6102</f>
        <v>0</v>
      </c>
      <c r="G6102" s="16">
        <f t="shared" si="193"/>
        <v>-8.0984385200000002</v>
      </c>
    </row>
    <row r="6103" spans="1:7">
      <c r="A6103" s="27">
        <v>995</v>
      </c>
      <c r="B6103" s="28">
        <f>'[2]NP Inflow data'!F6103</f>
        <v>121.16321179000001</v>
      </c>
      <c r="C6103" s="13">
        <f t="shared" si="194"/>
        <v>121.16321179000001</v>
      </c>
      <c r="F6103" s="16">
        <f>'[2]NP Inflow data'!C6103</f>
        <v>0</v>
      </c>
      <c r="G6103" s="16">
        <f t="shared" si="193"/>
        <v>-8.0984385200000002</v>
      </c>
    </row>
    <row r="6104" spans="1:7">
      <c r="A6104">
        <v>995.01</v>
      </c>
      <c r="B6104" s="19">
        <f>'[2]NP Inflow data'!F6104</f>
        <v>121.227357606233</v>
      </c>
      <c r="C6104" s="13">
        <f t="shared" si="194"/>
        <v>121.227357606233</v>
      </c>
      <c r="F6104" s="16">
        <f>'[2]NP Inflow data'!C6104</f>
        <v>0</v>
      </c>
      <c r="G6104" s="16">
        <f t="shared" si="193"/>
        <v>-8.0984385200000002</v>
      </c>
    </row>
    <row r="6105" spans="1:7">
      <c r="A6105">
        <v>995.02</v>
      </c>
      <c r="B6105" s="19">
        <f>'[2]NP Inflow data'!F6105</f>
        <v>121.29152258335</v>
      </c>
      <c r="C6105" s="13">
        <f t="shared" si="194"/>
        <v>121.29152258335</v>
      </c>
      <c r="F6105" s="16">
        <f>'[2]NP Inflow data'!C6105</f>
        <v>0</v>
      </c>
      <c r="G6105" s="16">
        <f t="shared" si="193"/>
        <v>-8.0984385200000002</v>
      </c>
    </row>
    <row r="6106" spans="1:7">
      <c r="A6106">
        <v>995.03</v>
      </c>
      <c r="B6106" s="19">
        <f>'[2]NP Inflow data'!F6106</f>
        <v>121.355706710652</v>
      </c>
      <c r="C6106" s="13">
        <f t="shared" si="194"/>
        <v>121.355706710652</v>
      </c>
      <c r="F6106" s="16">
        <f>'[2]NP Inflow data'!C6106</f>
        <v>0</v>
      </c>
      <c r="G6106" s="16">
        <f t="shared" si="193"/>
        <v>-8.0984385200000002</v>
      </c>
    </row>
    <row r="6107" spans="1:7">
      <c r="A6107">
        <v>995.04</v>
      </c>
      <c r="B6107" s="19">
        <f>'[2]NP Inflow data'!F6107</f>
        <v>121.419909977437</v>
      </c>
      <c r="C6107" s="13">
        <f t="shared" si="194"/>
        <v>121.419909977437</v>
      </c>
      <c r="F6107" s="16">
        <f>'[2]NP Inflow data'!C6107</f>
        <v>0</v>
      </c>
      <c r="G6107" s="16">
        <f t="shared" si="193"/>
        <v>-8.0984385200000002</v>
      </c>
    </row>
    <row r="6108" spans="1:7">
      <c r="A6108">
        <v>995.05</v>
      </c>
      <c r="B6108" s="19">
        <f>'[2]NP Inflow data'!F6108</f>
        <v>121.48413237300601</v>
      </c>
      <c r="C6108" s="13">
        <f t="shared" si="194"/>
        <v>121.48413237300601</v>
      </c>
      <c r="F6108" s="16">
        <f>'[2]NP Inflow data'!C6108</f>
        <v>0</v>
      </c>
      <c r="G6108" s="16">
        <f t="shared" si="193"/>
        <v>-8.0984385200000002</v>
      </c>
    </row>
    <row r="6109" spans="1:7">
      <c r="A6109">
        <v>995.06</v>
      </c>
      <c r="B6109" s="19">
        <f>'[2]NP Inflow data'!F6109</f>
        <v>121.548373886658</v>
      </c>
      <c r="C6109" s="13">
        <f t="shared" si="194"/>
        <v>121.548373886658</v>
      </c>
      <c r="F6109" s="16">
        <f>'[2]NP Inflow data'!C6109</f>
        <v>0</v>
      </c>
      <c r="G6109" s="16">
        <f t="shared" si="193"/>
        <v>-8.0984385200000002</v>
      </c>
    </row>
    <row r="6110" spans="1:7">
      <c r="A6110">
        <v>995.07</v>
      </c>
      <c r="B6110" s="19">
        <f>'[2]NP Inflow data'!F6110</f>
        <v>121.612634507694</v>
      </c>
      <c r="C6110" s="13">
        <f t="shared" si="194"/>
        <v>121.612634507694</v>
      </c>
      <c r="F6110" s="16">
        <f>'[2]NP Inflow data'!C6110</f>
        <v>0</v>
      </c>
      <c r="G6110" s="16">
        <f t="shared" ref="G6110:G6173" si="195">F6110-$F$3103</f>
        <v>-8.0984385200000002</v>
      </c>
    </row>
    <row r="6111" spans="1:7">
      <c r="A6111">
        <v>995.08</v>
      </c>
      <c r="B6111" s="19">
        <f>'[2]NP Inflow data'!F6111</f>
        <v>121.676914225411</v>
      </c>
      <c r="C6111" s="13">
        <f t="shared" si="194"/>
        <v>121.676914225411</v>
      </c>
      <c r="F6111" s="16">
        <f>'[2]NP Inflow data'!C6111</f>
        <v>0</v>
      </c>
      <c r="G6111" s="16">
        <f t="shared" si="195"/>
        <v>-8.0984385200000002</v>
      </c>
    </row>
    <row r="6112" spans="1:7">
      <c r="A6112">
        <v>995.09</v>
      </c>
      <c r="B6112" s="19">
        <f>'[2]NP Inflow data'!F6112</f>
        <v>121.74121302911</v>
      </c>
      <c r="C6112" s="13">
        <f t="shared" si="194"/>
        <v>121.74121302911</v>
      </c>
      <c r="F6112" s="16">
        <f>'[2]NP Inflow data'!C6112</f>
        <v>0</v>
      </c>
      <c r="G6112" s="16">
        <f t="shared" si="195"/>
        <v>-8.0984385200000002</v>
      </c>
    </row>
    <row r="6113" spans="1:7">
      <c r="A6113">
        <v>995.1</v>
      </c>
      <c r="B6113" s="19">
        <f>'[2]NP Inflow data'!F6113</f>
        <v>121.805530908091</v>
      </c>
      <c r="C6113" s="13">
        <f t="shared" si="194"/>
        <v>121.805530908091</v>
      </c>
      <c r="F6113" s="16">
        <f>'[2]NP Inflow data'!C6113</f>
        <v>0</v>
      </c>
      <c r="G6113" s="16">
        <f t="shared" si="195"/>
        <v>-8.0984385200000002</v>
      </c>
    </row>
    <row r="6114" spans="1:7">
      <c r="A6114">
        <v>995.11</v>
      </c>
      <c r="B6114" s="19">
        <f>'[2]NP Inflow data'!F6114</f>
        <v>121.869867851653</v>
      </c>
      <c r="C6114" s="13">
        <f t="shared" si="194"/>
        <v>121.869867851653</v>
      </c>
      <c r="F6114" s="16">
        <f>'[2]NP Inflow data'!C6114</f>
        <v>0</v>
      </c>
      <c r="G6114" s="16">
        <f t="shared" si="195"/>
        <v>-8.0984385200000002</v>
      </c>
    </row>
    <row r="6115" spans="1:7">
      <c r="A6115">
        <v>995.12</v>
      </c>
      <c r="B6115" s="19">
        <f>'[2]NP Inflow data'!F6115</f>
        <v>121.93422384909501</v>
      </c>
      <c r="C6115" s="13">
        <f t="shared" si="194"/>
        <v>121.93422384909501</v>
      </c>
      <c r="F6115" s="16">
        <f>'[2]NP Inflow data'!C6115</f>
        <v>0</v>
      </c>
      <c r="G6115" s="16">
        <f t="shared" si="195"/>
        <v>-8.0984385200000002</v>
      </c>
    </row>
    <row r="6116" spans="1:7">
      <c r="A6116">
        <v>995.13</v>
      </c>
      <c r="B6116" s="19">
        <f>'[2]NP Inflow data'!F6116</f>
        <v>121.998598889718</v>
      </c>
      <c r="C6116" s="13">
        <f t="shared" si="194"/>
        <v>121.998598889718</v>
      </c>
      <c r="F6116" s="16">
        <f>'[2]NP Inflow data'!C6116</f>
        <v>0</v>
      </c>
      <c r="G6116" s="16">
        <f t="shared" si="195"/>
        <v>-8.0984385200000002</v>
      </c>
    </row>
    <row r="6117" spans="1:7">
      <c r="A6117">
        <v>995.14</v>
      </c>
      <c r="B6117" s="19">
        <f>'[2]NP Inflow data'!F6117</f>
        <v>122.062992962821</v>
      </c>
      <c r="C6117" s="13">
        <f t="shared" si="194"/>
        <v>122.062992962821</v>
      </c>
      <c r="F6117" s="16">
        <f>'[2]NP Inflow data'!C6117</f>
        <v>0</v>
      </c>
      <c r="G6117" s="16">
        <f t="shared" si="195"/>
        <v>-8.0984385200000002</v>
      </c>
    </row>
    <row r="6118" spans="1:7">
      <c r="A6118">
        <v>995.15</v>
      </c>
      <c r="B6118" s="19">
        <f>'[2]NP Inflow data'!F6118</f>
        <v>122.12740605770399</v>
      </c>
      <c r="C6118" s="13">
        <f t="shared" si="194"/>
        <v>122.12740605770399</v>
      </c>
      <c r="F6118" s="16">
        <f>'[2]NP Inflow data'!C6118</f>
        <v>0</v>
      </c>
      <c r="G6118" s="16">
        <f t="shared" si="195"/>
        <v>-8.0984385200000002</v>
      </c>
    </row>
    <row r="6119" spans="1:7">
      <c r="A6119">
        <v>995.16</v>
      </c>
      <c r="B6119" s="19">
        <f>'[2]NP Inflow data'!F6119</f>
        <v>122.19183816366601</v>
      </c>
      <c r="C6119" s="13">
        <f t="shared" si="194"/>
        <v>122.19183816366601</v>
      </c>
      <c r="F6119" s="16">
        <f>'[2]NP Inflow data'!C6119</f>
        <v>0</v>
      </c>
      <c r="G6119" s="16">
        <f t="shared" si="195"/>
        <v>-8.0984385200000002</v>
      </c>
    </row>
    <row r="6120" spans="1:7">
      <c r="A6120">
        <v>995.17</v>
      </c>
      <c r="B6120" s="19">
        <f>'[2]NP Inflow data'!F6120</f>
        <v>122.256289270007</v>
      </c>
      <c r="C6120" s="13">
        <f t="shared" si="194"/>
        <v>122.256289270007</v>
      </c>
      <c r="F6120" s="16">
        <f>'[2]NP Inflow data'!C6120</f>
        <v>0</v>
      </c>
      <c r="G6120" s="16">
        <f t="shared" si="195"/>
        <v>-8.0984385200000002</v>
      </c>
    </row>
    <row r="6121" spans="1:7">
      <c r="A6121">
        <v>995.18</v>
      </c>
      <c r="B6121" s="19">
        <f>'[2]NP Inflow data'!F6121</f>
        <v>122.320759366026</v>
      </c>
      <c r="C6121" s="13">
        <f t="shared" si="194"/>
        <v>122.320759366026</v>
      </c>
      <c r="F6121" s="16">
        <f>'[2]NP Inflow data'!C6121</f>
        <v>0</v>
      </c>
      <c r="G6121" s="16">
        <f t="shared" si="195"/>
        <v>-8.0984385200000002</v>
      </c>
    </row>
    <row r="6122" spans="1:7">
      <c r="A6122">
        <v>995.19</v>
      </c>
      <c r="B6122" s="19">
        <f>'[2]NP Inflow data'!F6122</f>
        <v>122.385248441024</v>
      </c>
      <c r="C6122" s="13">
        <f t="shared" si="194"/>
        <v>122.385248441024</v>
      </c>
      <c r="F6122" s="16">
        <f>'[2]NP Inflow data'!C6122</f>
        <v>0</v>
      </c>
      <c r="G6122" s="16">
        <f t="shared" si="195"/>
        <v>-8.0984385200000002</v>
      </c>
    </row>
    <row r="6123" spans="1:7">
      <c r="A6123">
        <v>995.2</v>
      </c>
      <c r="B6123" s="19">
        <f>'[2]NP Inflow data'!F6123</f>
        <v>122.449756484299</v>
      </c>
      <c r="C6123" s="13">
        <f t="shared" si="194"/>
        <v>122.449756484299</v>
      </c>
      <c r="F6123" s="16">
        <f>'[2]NP Inflow data'!C6123</f>
        <v>0</v>
      </c>
      <c r="G6123" s="16">
        <f t="shared" si="195"/>
        <v>-8.0984385200000002</v>
      </c>
    </row>
    <row r="6124" spans="1:7">
      <c r="A6124">
        <v>995.21</v>
      </c>
      <c r="B6124" s="19">
        <f>'[2]NP Inflow data'!F6124</f>
        <v>122.51428348515201</v>
      </c>
      <c r="C6124" s="13">
        <f t="shared" si="194"/>
        <v>122.51428348515201</v>
      </c>
      <c r="F6124" s="16">
        <f>'[2]NP Inflow data'!C6124</f>
        <v>0</v>
      </c>
      <c r="G6124" s="16">
        <f t="shared" si="195"/>
        <v>-8.0984385200000002</v>
      </c>
    </row>
    <row r="6125" spans="1:7">
      <c r="A6125">
        <v>995.22</v>
      </c>
      <c r="B6125" s="19">
        <f>'[2]NP Inflow data'!F6125</f>
        <v>122.57882943288099</v>
      </c>
      <c r="C6125" s="13">
        <f t="shared" si="194"/>
        <v>122.57882943288099</v>
      </c>
      <c r="F6125" s="16">
        <f>'[2]NP Inflow data'!C6125</f>
        <v>0</v>
      </c>
      <c r="G6125" s="16">
        <f t="shared" si="195"/>
        <v>-8.0984385200000002</v>
      </c>
    </row>
    <row r="6126" spans="1:7">
      <c r="A6126">
        <v>995.23</v>
      </c>
      <c r="B6126" s="19">
        <f>'[2]NP Inflow data'!F6126</f>
        <v>122.643394316787</v>
      </c>
      <c r="C6126" s="13">
        <f t="shared" si="194"/>
        <v>122.643394316787</v>
      </c>
      <c r="F6126" s="16">
        <f>'[2]NP Inflow data'!C6126</f>
        <v>0</v>
      </c>
      <c r="G6126" s="16">
        <f t="shared" si="195"/>
        <v>-8.0984385200000002</v>
      </c>
    </row>
    <row r="6127" spans="1:7">
      <c r="A6127">
        <v>995.24</v>
      </c>
      <c r="B6127" s="19">
        <f>'[2]NP Inflow data'!F6127</f>
        <v>122.707978126169</v>
      </c>
      <c r="C6127" s="13">
        <f t="shared" si="194"/>
        <v>122.707978126169</v>
      </c>
      <c r="F6127" s="16">
        <f>'[2]NP Inflow data'!C6127</f>
        <v>0</v>
      </c>
      <c r="G6127" s="16">
        <f t="shared" si="195"/>
        <v>-8.0984385200000002</v>
      </c>
    </row>
    <row r="6128" spans="1:7">
      <c r="A6128">
        <v>995.25</v>
      </c>
      <c r="B6128" s="19">
        <f>'[2]NP Inflow data'!F6128</f>
        <v>122.772580850327</v>
      </c>
      <c r="C6128" s="13">
        <f t="shared" si="194"/>
        <v>122.772580850327</v>
      </c>
      <c r="F6128" s="16">
        <f>'[2]NP Inflow data'!C6128</f>
        <v>0</v>
      </c>
      <c r="G6128" s="16">
        <f t="shared" si="195"/>
        <v>-8.0984385200000002</v>
      </c>
    </row>
    <row r="6129" spans="1:7">
      <c r="A6129">
        <v>995.26</v>
      </c>
      <c r="B6129" s="19">
        <f>'[2]NP Inflow data'!F6129</f>
        <v>122.83720247856</v>
      </c>
      <c r="C6129" s="13">
        <f t="shared" si="194"/>
        <v>122.83720247856</v>
      </c>
      <c r="F6129" s="16">
        <f>'[2]NP Inflow data'!C6129</f>
        <v>0</v>
      </c>
      <c r="G6129" s="16">
        <f t="shared" si="195"/>
        <v>-8.0984385200000002</v>
      </c>
    </row>
    <row r="6130" spans="1:7">
      <c r="A6130">
        <v>995.27</v>
      </c>
      <c r="B6130" s="19">
        <f>'[2]NP Inflow data'!F6130</f>
        <v>122.90184300016899</v>
      </c>
      <c r="C6130" s="13">
        <f t="shared" si="194"/>
        <v>122.90184300016899</v>
      </c>
      <c r="F6130" s="16">
        <f>'[2]NP Inflow data'!C6130</f>
        <v>0</v>
      </c>
      <c r="G6130" s="16">
        <f t="shared" si="195"/>
        <v>-8.0984385200000002</v>
      </c>
    </row>
    <row r="6131" spans="1:7">
      <c r="A6131">
        <v>995.28</v>
      </c>
      <c r="B6131" s="19">
        <f>'[2]NP Inflow data'!F6131</f>
        <v>122.96650240445101</v>
      </c>
      <c r="C6131" s="13">
        <f t="shared" si="194"/>
        <v>122.96650240445101</v>
      </c>
      <c r="F6131" s="16">
        <f>'[2]NP Inflow data'!C6131</f>
        <v>0</v>
      </c>
      <c r="G6131" s="16">
        <f t="shared" si="195"/>
        <v>-8.0984385200000002</v>
      </c>
    </row>
    <row r="6132" spans="1:7">
      <c r="A6132">
        <v>995.29</v>
      </c>
      <c r="B6132" s="19">
        <f>'[2]NP Inflow data'!F6132</f>
        <v>123.031180680709</v>
      </c>
      <c r="C6132" s="13">
        <f t="shared" si="194"/>
        <v>123.031180680709</v>
      </c>
      <c r="F6132" s="16">
        <f>'[2]NP Inflow data'!C6132</f>
        <v>0</v>
      </c>
      <c r="G6132" s="16">
        <f t="shared" si="195"/>
        <v>-8.0984385200000002</v>
      </c>
    </row>
    <row r="6133" spans="1:7">
      <c r="A6133">
        <v>995.3</v>
      </c>
      <c r="B6133" s="19">
        <f>'[2]NP Inflow data'!F6133</f>
        <v>123.09587781824</v>
      </c>
      <c r="C6133" s="13">
        <f t="shared" si="194"/>
        <v>123.09587781824</v>
      </c>
      <c r="F6133" s="16">
        <f>'[2]NP Inflow data'!C6133</f>
        <v>0</v>
      </c>
      <c r="G6133" s="16">
        <f t="shared" si="195"/>
        <v>-8.0984385200000002</v>
      </c>
    </row>
    <row r="6134" spans="1:7">
      <c r="A6134">
        <v>995.31</v>
      </c>
      <c r="B6134" s="19">
        <f>'[2]NP Inflow data'!F6134</f>
        <v>123.160593806344</v>
      </c>
      <c r="C6134" s="13">
        <f t="shared" si="194"/>
        <v>123.160593806344</v>
      </c>
      <c r="F6134" s="16">
        <f>'[2]NP Inflow data'!C6134</f>
        <v>0</v>
      </c>
      <c r="G6134" s="16">
        <f t="shared" si="195"/>
        <v>-8.0984385200000002</v>
      </c>
    </row>
    <row r="6135" spans="1:7">
      <c r="A6135">
        <v>995.32</v>
      </c>
      <c r="B6135" s="19">
        <f>'[2]NP Inflow data'!F6135</f>
        <v>123.225328634322</v>
      </c>
      <c r="C6135" s="13">
        <f t="shared" si="194"/>
        <v>123.225328634322</v>
      </c>
      <c r="F6135" s="16">
        <f>'[2]NP Inflow data'!C6135</f>
        <v>0</v>
      </c>
      <c r="G6135" s="16">
        <f t="shared" si="195"/>
        <v>-8.0984385200000002</v>
      </c>
    </row>
    <row r="6136" spans="1:7">
      <c r="A6136">
        <v>995.33</v>
      </c>
      <c r="B6136" s="19">
        <f>'[2]NP Inflow data'!F6136</f>
        <v>123.290082291473</v>
      </c>
      <c r="C6136" s="13">
        <f t="shared" si="194"/>
        <v>123.290082291473</v>
      </c>
      <c r="F6136" s="16">
        <f>'[2]NP Inflow data'!C6136</f>
        <v>0</v>
      </c>
      <c r="G6136" s="16">
        <f t="shared" si="195"/>
        <v>-8.0984385200000002</v>
      </c>
    </row>
    <row r="6137" spans="1:7">
      <c r="A6137">
        <v>995.34</v>
      </c>
      <c r="B6137" s="19">
        <f>'[2]NP Inflow data'!F6137</f>
        <v>123.35485476709501</v>
      </c>
      <c r="C6137" s="13">
        <f t="shared" si="194"/>
        <v>123.35485476709501</v>
      </c>
      <c r="F6137" s="16">
        <f>'[2]NP Inflow data'!C6137</f>
        <v>0</v>
      </c>
      <c r="G6137" s="16">
        <f t="shared" si="195"/>
        <v>-8.0984385200000002</v>
      </c>
    </row>
    <row r="6138" spans="1:7">
      <c r="A6138">
        <v>995.35</v>
      </c>
      <c r="B6138" s="19">
        <f>'[2]NP Inflow data'!F6138</f>
        <v>123.41964605049</v>
      </c>
      <c r="C6138" s="13">
        <f t="shared" si="194"/>
        <v>123.41964605049</v>
      </c>
      <c r="F6138" s="16">
        <f>'[2]NP Inflow data'!C6138</f>
        <v>0</v>
      </c>
      <c r="G6138" s="16">
        <f t="shared" si="195"/>
        <v>-8.0984385200000002</v>
      </c>
    </row>
    <row r="6139" spans="1:7">
      <c r="A6139">
        <v>995.36</v>
      </c>
      <c r="B6139" s="19">
        <f>'[2]NP Inflow data'!F6139</f>
        <v>123.484456130956</v>
      </c>
      <c r="C6139" s="13">
        <f t="shared" si="194"/>
        <v>123.484456130956</v>
      </c>
      <c r="F6139" s="16">
        <f>'[2]NP Inflow data'!C6139</f>
        <v>0</v>
      </c>
      <c r="G6139" s="16">
        <f t="shared" si="195"/>
        <v>-8.0984385200000002</v>
      </c>
    </row>
    <row r="6140" spans="1:7">
      <c r="A6140">
        <v>995.37</v>
      </c>
      <c r="B6140" s="19">
        <f>'[2]NP Inflow data'!F6140</f>
        <v>123.549284997793</v>
      </c>
      <c r="C6140" s="13">
        <f t="shared" si="194"/>
        <v>123.549284997793</v>
      </c>
      <c r="F6140" s="16">
        <f>'[2]NP Inflow data'!C6140</f>
        <v>0</v>
      </c>
      <c r="G6140" s="16">
        <f t="shared" si="195"/>
        <v>-8.0984385200000002</v>
      </c>
    </row>
    <row r="6141" spans="1:7">
      <c r="A6141">
        <v>995.38</v>
      </c>
      <c r="B6141" s="19">
        <f>'[2]NP Inflow data'!F6141</f>
        <v>123.61413264030099</v>
      </c>
      <c r="C6141" s="13">
        <f t="shared" si="194"/>
        <v>123.61413264030099</v>
      </c>
      <c r="F6141" s="16">
        <f>'[2]NP Inflow data'!C6141</f>
        <v>0</v>
      </c>
      <c r="G6141" s="16">
        <f t="shared" si="195"/>
        <v>-8.0984385200000002</v>
      </c>
    </row>
    <row r="6142" spans="1:7">
      <c r="A6142">
        <v>995.39</v>
      </c>
      <c r="B6142" s="19">
        <f>'[2]NP Inflow data'!F6142</f>
        <v>123.67899904778</v>
      </c>
      <c r="C6142" s="13">
        <f t="shared" si="194"/>
        <v>123.67899904778</v>
      </c>
      <c r="F6142" s="16">
        <f>'[2]NP Inflow data'!C6142</f>
        <v>0</v>
      </c>
      <c r="G6142" s="16">
        <f t="shared" si="195"/>
        <v>-8.0984385200000002</v>
      </c>
    </row>
    <row r="6143" spans="1:7">
      <c r="A6143">
        <v>995.4</v>
      </c>
      <c r="B6143" s="19">
        <f>'[2]NP Inflow data'!F6143</f>
        <v>123.74388420952801</v>
      </c>
      <c r="C6143" s="13">
        <f t="shared" si="194"/>
        <v>123.74388420952801</v>
      </c>
      <c r="F6143" s="16">
        <f>'[2]NP Inflow data'!C6143</f>
        <v>0</v>
      </c>
      <c r="G6143" s="16">
        <f t="shared" si="195"/>
        <v>-8.0984385200000002</v>
      </c>
    </row>
    <row r="6144" spans="1:7">
      <c r="A6144">
        <v>995.41</v>
      </c>
      <c r="B6144" s="19">
        <f>'[2]NP Inflow data'!F6144</f>
        <v>123.808788114846</v>
      </c>
      <c r="C6144" s="13">
        <f t="shared" si="194"/>
        <v>123.808788114846</v>
      </c>
      <c r="F6144" s="16">
        <f>'[2]NP Inflow data'!C6144</f>
        <v>0</v>
      </c>
      <c r="G6144" s="16">
        <f t="shared" si="195"/>
        <v>-8.0984385200000002</v>
      </c>
    </row>
    <row r="6145" spans="1:7">
      <c r="A6145">
        <v>995.42</v>
      </c>
      <c r="B6145" s="19">
        <f>'[2]NP Inflow data'!F6145</f>
        <v>123.873710753034</v>
      </c>
      <c r="C6145" s="13">
        <f t="shared" si="194"/>
        <v>123.873710753034</v>
      </c>
      <c r="F6145" s="16">
        <f>'[2]NP Inflow data'!C6145</f>
        <v>0</v>
      </c>
      <c r="G6145" s="16">
        <f t="shared" si="195"/>
        <v>-8.0984385200000002</v>
      </c>
    </row>
    <row r="6146" spans="1:7">
      <c r="A6146">
        <v>995.43</v>
      </c>
      <c r="B6146" s="19">
        <f>'[2]NP Inflow data'!F6146</f>
        <v>123.93865211339001</v>
      </c>
      <c r="C6146" s="13">
        <f t="shared" si="194"/>
        <v>123.93865211339001</v>
      </c>
      <c r="F6146" s="16">
        <f>'[2]NP Inflow data'!C6146</f>
        <v>0</v>
      </c>
      <c r="G6146" s="16">
        <f t="shared" si="195"/>
        <v>-8.0984385200000002</v>
      </c>
    </row>
    <row r="6147" spans="1:7">
      <c r="A6147">
        <v>995.44</v>
      </c>
      <c r="B6147" s="19">
        <f>'[2]NP Inflow data'!F6147</f>
        <v>124.003612185215</v>
      </c>
      <c r="C6147" s="13">
        <f t="shared" si="194"/>
        <v>124.003612185215</v>
      </c>
      <c r="F6147" s="16">
        <f>'[2]NP Inflow data'!C6147</f>
        <v>0</v>
      </c>
      <c r="G6147" s="16">
        <f t="shared" si="195"/>
        <v>-8.0984385200000002</v>
      </c>
    </row>
    <row r="6148" spans="1:7">
      <c r="A6148">
        <v>995.45</v>
      </c>
      <c r="B6148" s="19">
        <f>'[2]NP Inflow data'!F6148</f>
        <v>124.068590957808</v>
      </c>
      <c r="C6148" s="13">
        <f t="shared" si="194"/>
        <v>124.068590957808</v>
      </c>
      <c r="F6148" s="16">
        <f>'[2]NP Inflow data'!C6148</f>
        <v>0</v>
      </c>
      <c r="G6148" s="16">
        <f t="shared" si="195"/>
        <v>-8.0984385200000002</v>
      </c>
    </row>
    <row r="6149" spans="1:7">
      <c r="A6149">
        <v>995.46</v>
      </c>
      <c r="B6149" s="19">
        <f>'[2]NP Inflow data'!F6149</f>
        <v>124.133588420469</v>
      </c>
      <c r="C6149" s="13">
        <f t="shared" si="194"/>
        <v>124.133588420469</v>
      </c>
      <c r="F6149" s="16">
        <f>'[2]NP Inflow data'!C6149</f>
        <v>0</v>
      </c>
      <c r="G6149" s="16">
        <f t="shared" si="195"/>
        <v>-8.0984385200000002</v>
      </c>
    </row>
    <row r="6150" spans="1:7">
      <c r="A6150">
        <v>995.47</v>
      </c>
      <c r="B6150" s="19">
        <f>'[2]NP Inflow data'!F6150</f>
        <v>124.198604562496</v>
      </c>
      <c r="C6150" s="13">
        <f t="shared" ref="C6150:C6213" si="196">B6150-$B$24</f>
        <v>124.198604562496</v>
      </c>
      <c r="F6150" s="16">
        <f>'[2]NP Inflow data'!C6150</f>
        <v>0</v>
      </c>
      <c r="G6150" s="16">
        <f t="shared" si="195"/>
        <v>-8.0984385200000002</v>
      </c>
    </row>
    <row r="6151" spans="1:7">
      <c r="A6151">
        <v>995.48</v>
      </c>
      <c r="B6151" s="19">
        <f>'[2]NP Inflow data'!F6151</f>
        <v>124.263639373191</v>
      </c>
      <c r="C6151" s="13">
        <f t="shared" si="196"/>
        <v>124.263639373191</v>
      </c>
      <c r="F6151" s="16">
        <f>'[2]NP Inflow data'!C6151</f>
        <v>0</v>
      </c>
      <c r="G6151" s="16">
        <f t="shared" si="195"/>
        <v>-8.0984385200000002</v>
      </c>
    </row>
    <row r="6152" spans="1:7">
      <c r="A6152">
        <v>995.49</v>
      </c>
      <c r="B6152" s="19">
        <f>'[2]NP Inflow data'!F6152</f>
        <v>124.328692841852</v>
      </c>
      <c r="C6152" s="13">
        <f t="shared" si="196"/>
        <v>124.328692841852</v>
      </c>
      <c r="F6152" s="16">
        <f>'[2]NP Inflow data'!C6152</f>
        <v>0</v>
      </c>
      <c r="G6152" s="16">
        <f t="shared" si="195"/>
        <v>-8.0984385200000002</v>
      </c>
    </row>
    <row r="6153" spans="1:7">
      <c r="A6153">
        <v>995.5</v>
      </c>
      <c r="B6153" s="19">
        <f>'[2]NP Inflow data'!F6153</f>
        <v>124.39376495777999</v>
      </c>
      <c r="C6153" s="13">
        <f t="shared" si="196"/>
        <v>124.39376495777999</v>
      </c>
      <c r="F6153" s="16">
        <f>'[2]NP Inflow data'!C6153</f>
        <v>0</v>
      </c>
      <c r="G6153" s="16">
        <f t="shared" si="195"/>
        <v>-8.0984385200000002</v>
      </c>
    </row>
    <row r="6154" spans="1:7">
      <c r="A6154">
        <v>995.51</v>
      </c>
      <c r="B6154" s="19">
        <f>'[2]NP Inflow data'!F6154</f>
        <v>124.458855710273</v>
      </c>
      <c r="C6154" s="13">
        <f t="shared" si="196"/>
        <v>124.458855710273</v>
      </c>
      <c r="F6154" s="16">
        <f>'[2]NP Inflow data'!C6154</f>
        <v>0</v>
      </c>
      <c r="G6154" s="16">
        <f t="shared" si="195"/>
        <v>-8.0984385200000002</v>
      </c>
    </row>
    <row r="6155" spans="1:7">
      <c r="A6155">
        <v>995.52</v>
      </c>
      <c r="B6155" s="19">
        <f>'[2]NP Inflow data'!F6155</f>
        <v>124.523965088631</v>
      </c>
      <c r="C6155" s="13">
        <f t="shared" si="196"/>
        <v>124.523965088631</v>
      </c>
      <c r="F6155" s="16">
        <f>'[2]NP Inflow data'!C6155</f>
        <v>0</v>
      </c>
      <c r="G6155" s="16">
        <f t="shared" si="195"/>
        <v>-8.0984385200000002</v>
      </c>
    </row>
    <row r="6156" spans="1:7">
      <c r="A6156">
        <v>995.53</v>
      </c>
      <c r="B6156" s="19">
        <f>'[2]NP Inflow data'!F6156</f>
        <v>124.589093082155</v>
      </c>
      <c r="C6156" s="13">
        <f t="shared" si="196"/>
        <v>124.589093082155</v>
      </c>
      <c r="F6156" s="16">
        <f>'[2]NP Inflow data'!C6156</f>
        <v>0</v>
      </c>
      <c r="G6156" s="16">
        <f t="shared" si="195"/>
        <v>-8.0984385200000002</v>
      </c>
    </row>
    <row r="6157" spans="1:7">
      <c r="A6157">
        <v>995.54</v>
      </c>
      <c r="B6157" s="19">
        <f>'[2]NP Inflow data'!F6157</f>
        <v>124.65423968014299</v>
      </c>
      <c r="C6157" s="13">
        <f t="shared" si="196"/>
        <v>124.65423968014299</v>
      </c>
      <c r="F6157" s="16">
        <f>'[2]NP Inflow data'!C6157</f>
        <v>0</v>
      </c>
      <c r="G6157" s="16">
        <f t="shared" si="195"/>
        <v>-8.0984385200000002</v>
      </c>
    </row>
    <row r="6158" spans="1:7">
      <c r="A6158">
        <v>995.55</v>
      </c>
      <c r="B6158" s="19">
        <f>'[2]NP Inflow data'!F6158</f>
        <v>124.719404871896</v>
      </c>
      <c r="C6158" s="13">
        <f t="shared" si="196"/>
        <v>124.719404871896</v>
      </c>
      <c r="F6158" s="16">
        <f>'[2]NP Inflow data'!C6158</f>
        <v>0</v>
      </c>
      <c r="G6158" s="16">
        <f t="shared" si="195"/>
        <v>-8.0984385200000002</v>
      </c>
    </row>
    <row r="6159" spans="1:7">
      <c r="A6159">
        <v>995.56</v>
      </c>
      <c r="B6159" s="19">
        <f>'[2]NP Inflow data'!F6159</f>
        <v>124.784588646712</v>
      </c>
      <c r="C6159" s="13">
        <f t="shared" si="196"/>
        <v>124.784588646712</v>
      </c>
      <c r="F6159" s="16">
        <f>'[2]NP Inflow data'!C6159</f>
        <v>0</v>
      </c>
      <c r="G6159" s="16">
        <f t="shared" si="195"/>
        <v>-8.0984385200000002</v>
      </c>
    </row>
    <row r="6160" spans="1:7">
      <c r="A6160">
        <v>995.57</v>
      </c>
      <c r="B6160" s="19">
        <f>'[2]NP Inflow data'!F6160</f>
        <v>124.849790993892</v>
      </c>
      <c r="C6160" s="13">
        <f t="shared" si="196"/>
        <v>124.849790993892</v>
      </c>
      <c r="F6160" s="16">
        <f>'[2]NP Inflow data'!C6160</f>
        <v>0</v>
      </c>
      <c r="G6160" s="16">
        <f t="shared" si="195"/>
        <v>-8.0984385200000002</v>
      </c>
    </row>
    <row r="6161" spans="1:7">
      <c r="A6161">
        <v>995.58</v>
      </c>
      <c r="B6161" s="19">
        <f>'[2]NP Inflow data'!F6161</f>
        <v>124.915011902735</v>
      </c>
      <c r="C6161" s="13">
        <f t="shared" si="196"/>
        <v>124.915011902735</v>
      </c>
      <c r="F6161" s="16">
        <f>'[2]NP Inflow data'!C6161</f>
        <v>0</v>
      </c>
      <c r="G6161" s="16">
        <f t="shared" si="195"/>
        <v>-8.0984385200000002</v>
      </c>
    </row>
    <row r="6162" spans="1:7">
      <c r="A6162">
        <v>995.59</v>
      </c>
      <c r="B6162" s="19">
        <f>'[2]NP Inflow data'!F6162</f>
        <v>124.980251362541</v>
      </c>
      <c r="C6162" s="13">
        <f t="shared" si="196"/>
        <v>124.980251362541</v>
      </c>
      <c r="F6162" s="16">
        <f>'[2]NP Inflow data'!C6162</f>
        <v>0</v>
      </c>
      <c r="G6162" s="16">
        <f t="shared" si="195"/>
        <v>-8.0984385200000002</v>
      </c>
    </row>
    <row r="6163" spans="1:7">
      <c r="A6163">
        <v>995.6</v>
      </c>
      <c r="B6163" s="19">
        <f>'[2]NP Inflow data'!F6163</f>
        <v>125.045509362609</v>
      </c>
      <c r="C6163" s="13">
        <f t="shared" si="196"/>
        <v>125.045509362609</v>
      </c>
      <c r="F6163" s="16">
        <f>'[2]NP Inflow data'!C6163</f>
        <v>0</v>
      </c>
      <c r="G6163" s="16">
        <f t="shared" si="195"/>
        <v>-8.0984385200000002</v>
      </c>
    </row>
    <row r="6164" spans="1:7">
      <c r="A6164">
        <v>995.61</v>
      </c>
      <c r="B6164" s="19">
        <f>'[2]NP Inflow data'!F6164</f>
        <v>125.110785892238</v>
      </c>
      <c r="C6164" s="13">
        <f t="shared" si="196"/>
        <v>125.110785892238</v>
      </c>
      <c r="F6164" s="16">
        <f>'[2]NP Inflow data'!C6164</f>
        <v>0</v>
      </c>
      <c r="G6164" s="16">
        <f t="shared" si="195"/>
        <v>-8.0984385200000002</v>
      </c>
    </row>
    <row r="6165" spans="1:7">
      <c r="A6165">
        <v>995.62</v>
      </c>
      <c r="B6165" s="19">
        <f>'[2]NP Inflow data'!F6165</f>
        <v>125.17608094073</v>
      </c>
      <c r="C6165" s="13">
        <f t="shared" si="196"/>
        <v>125.17608094073</v>
      </c>
      <c r="F6165" s="16">
        <f>'[2]NP Inflow data'!C6165</f>
        <v>0</v>
      </c>
      <c r="G6165" s="16">
        <f t="shared" si="195"/>
        <v>-8.0984385200000002</v>
      </c>
    </row>
    <row r="6166" spans="1:7">
      <c r="A6166">
        <v>995.63</v>
      </c>
      <c r="B6166" s="19">
        <f>'[2]NP Inflow data'!F6166</f>
        <v>125.241394497382</v>
      </c>
      <c r="C6166" s="13">
        <f t="shared" si="196"/>
        <v>125.241394497382</v>
      </c>
      <c r="F6166" s="16">
        <f>'[2]NP Inflow data'!C6166</f>
        <v>0</v>
      </c>
      <c r="G6166" s="16">
        <f t="shared" si="195"/>
        <v>-8.0984385200000002</v>
      </c>
    </row>
    <row r="6167" spans="1:7">
      <c r="A6167">
        <v>995.64</v>
      </c>
      <c r="B6167" s="19">
        <f>'[2]NP Inflow data'!F6167</f>
        <v>125.306726551495</v>
      </c>
      <c r="C6167" s="13">
        <f t="shared" si="196"/>
        <v>125.306726551495</v>
      </c>
      <c r="F6167" s="16">
        <f>'[2]NP Inflow data'!C6167</f>
        <v>0</v>
      </c>
      <c r="G6167" s="16">
        <f t="shared" si="195"/>
        <v>-8.0984385200000002</v>
      </c>
    </row>
    <row r="6168" spans="1:7">
      <c r="A6168">
        <v>995.65</v>
      </c>
      <c r="B6168" s="19">
        <f>'[2]NP Inflow data'!F6168</f>
        <v>125.372077092369</v>
      </c>
      <c r="C6168" s="13">
        <f t="shared" si="196"/>
        <v>125.372077092369</v>
      </c>
      <c r="F6168" s="16">
        <f>'[2]NP Inflow data'!C6168</f>
        <v>0</v>
      </c>
      <c r="G6168" s="16">
        <f t="shared" si="195"/>
        <v>-8.0984385200000002</v>
      </c>
    </row>
    <row r="6169" spans="1:7">
      <c r="A6169">
        <v>995.66</v>
      </c>
      <c r="B6169" s="19">
        <f>'[2]NP Inflow data'!F6169</f>
        <v>125.437446109303</v>
      </c>
      <c r="C6169" s="13">
        <f t="shared" si="196"/>
        <v>125.437446109303</v>
      </c>
      <c r="F6169" s="16">
        <f>'[2]NP Inflow data'!C6169</f>
        <v>0</v>
      </c>
      <c r="G6169" s="16">
        <f t="shared" si="195"/>
        <v>-8.0984385200000002</v>
      </c>
    </row>
    <row r="6170" spans="1:7">
      <c r="A6170">
        <v>995.67</v>
      </c>
      <c r="B6170" s="19">
        <f>'[2]NP Inflow data'!F6170</f>
        <v>125.502833591596</v>
      </c>
      <c r="C6170" s="13">
        <f t="shared" si="196"/>
        <v>125.502833591596</v>
      </c>
      <c r="F6170" s="16">
        <f>'[2]NP Inflow data'!C6170</f>
        <v>0</v>
      </c>
      <c r="G6170" s="16">
        <f t="shared" si="195"/>
        <v>-8.0984385200000002</v>
      </c>
    </row>
    <row r="6171" spans="1:7">
      <c r="A6171">
        <v>995.68</v>
      </c>
      <c r="B6171" s="19">
        <f>'[2]NP Inflow data'!F6171</f>
        <v>125.56823952854801</v>
      </c>
      <c r="C6171" s="13">
        <f t="shared" si="196"/>
        <v>125.56823952854801</v>
      </c>
      <c r="F6171" s="16">
        <f>'[2]NP Inflow data'!C6171</f>
        <v>0</v>
      </c>
      <c r="G6171" s="16">
        <f t="shared" si="195"/>
        <v>-8.0984385200000002</v>
      </c>
    </row>
    <row r="6172" spans="1:7">
      <c r="A6172">
        <v>995.69</v>
      </c>
      <c r="B6172" s="19">
        <f>'[2]NP Inflow data'!F6172</f>
        <v>125.63366390946</v>
      </c>
      <c r="C6172" s="13">
        <f t="shared" si="196"/>
        <v>125.63366390946</v>
      </c>
      <c r="F6172" s="16">
        <f>'[2]NP Inflow data'!C6172</f>
        <v>0</v>
      </c>
      <c r="G6172" s="16">
        <f t="shared" si="195"/>
        <v>-8.0984385200000002</v>
      </c>
    </row>
    <row r="6173" spans="1:7">
      <c r="A6173">
        <v>995.7</v>
      </c>
      <c r="B6173" s="19">
        <f>'[2]NP Inflow data'!F6173</f>
        <v>125.69910672363</v>
      </c>
      <c r="C6173" s="13">
        <f t="shared" si="196"/>
        <v>125.69910672363</v>
      </c>
      <c r="F6173" s="16">
        <f>'[2]NP Inflow data'!C6173</f>
        <v>0</v>
      </c>
      <c r="G6173" s="16">
        <f t="shared" si="195"/>
        <v>-8.0984385200000002</v>
      </c>
    </row>
    <row r="6174" spans="1:7">
      <c r="A6174">
        <v>995.71</v>
      </c>
      <c r="B6174" s="19">
        <f>'[2]NP Inflow data'!F6174</f>
        <v>125.76456796035799</v>
      </c>
      <c r="C6174" s="13">
        <f t="shared" si="196"/>
        <v>125.76456796035799</v>
      </c>
      <c r="F6174" s="16">
        <f>'[2]NP Inflow data'!C6174</f>
        <v>0</v>
      </c>
      <c r="G6174" s="16">
        <f t="shared" ref="G6174:G6237" si="197">F6174-$F$3103</f>
        <v>-8.0984385200000002</v>
      </c>
    </row>
    <row r="6175" spans="1:7">
      <c r="A6175">
        <v>995.72</v>
      </c>
      <c r="B6175" s="19">
        <f>'[2]NP Inflow data'!F6175</f>
        <v>125.830047608944</v>
      </c>
      <c r="C6175" s="13">
        <f t="shared" si="196"/>
        <v>125.830047608944</v>
      </c>
      <c r="F6175" s="16">
        <f>'[2]NP Inflow data'!C6175</f>
        <v>0</v>
      </c>
      <c r="G6175" s="16">
        <f t="shared" si="197"/>
        <v>-8.0984385200000002</v>
      </c>
    </row>
    <row r="6176" spans="1:7">
      <c r="A6176">
        <v>995.73</v>
      </c>
      <c r="B6176" s="19">
        <f>'[2]NP Inflow data'!F6176</f>
        <v>125.895545658686</v>
      </c>
      <c r="C6176" s="13">
        <f t="shared" si="196"/>
        <v>125.895545658686</v>
      </c>
      <c r="F6176" s="16">
        <f>'[2]NP Inflow data'!C6176</f>
        <v>0</v>
      </c>
      <c r="G6176" s="16">
        <f t="shared" si="197"/>
        <v>-8.0984385200000002</v>
      </c>
    </row>
    <row r="6177" spans="1:7">
      <c r="A6177">
        <v>995.74</v>
      </c>
      <c r="B6177" s="19">
        <f>'[2]NP Inflow data'!F6177</f>
        <v>125.961062098886</v>
      </c>
      <c r="C6177" s="13">
        <f t="shared" si="196"/>
        <v>125.961062098886</v>
      </c>
      <c r="F6177" s="16">
        <f>'[2]NP Inflow data'!C6177</f>
        <v>0</v>
      </c>
      <c r="G6177" s="16">
        <f t="shared" si="197"/>
        <v>-8.0984385200000002</v>
      </c>
    </row>
    <row r="6178" spans="1:7">
      <c r="A6178">
        <v>995.75</v>
      </c>
      <c r="B6178" s="19">
        <f>'[2]NP Inflow data'!F6178</f>
        <v>126.026596918843</v>
      </c>
      <c r="C6178" s="13">
        <f t="shared" si="196"/>
        <v>126.026596918843</v>
      </c>
      <c r="F6178" s="16">
        <f>'[2]NP Inflow data'!C6178</f>
        <v>0</v>
      </c>
      <c r="G6178" s="16">
        <f t="shared" si="197"/>
        <v>-8.0984385200000002</v>
      </c>
    </row>
    <row r="6179" spans="1:7">
      <c r="A6179">
        <v>995.76</v>
      </c>
      <c r="B6179" s="19">
        <f>'[2]NP Inflow data'!F6179</f>
        <v>126.09215010785501</v>
      </c>
      <c r="C6179" s="13">
        <f t="shared" si="196"/>
        <v>126.09215010785501</v>
      </c>
      <c r="F6179" s="16">
        <f>'[2]NP Inflow data'!C6179</f>
        <v>0</v>
      </c>
      <c r="G6179" s="16">
        <f t="shared" si="197"/>
        <v>-8.0984385200000002</v>
      </c>
    </row>
    <row r="6180" spans="1:7">
      <c r="A6180">
        <v>995.77</v>
      </c>
      <c r="B6180" s="19">
        <f>'[2]NP Inflow data'!F6180</f>
        <v>126.157721655223</v>
      </c>
      <c r="C6180" s="13">
        <f t="shared" si="196"/>
        <v>126.157721655223</v>
      </c>
      <c r="F6180" s="16">
        <f>'[2]NP Inflow data'!C6180</f>
        <v>0</v>
      </c>
      <c r="G6180" s="16">
        <f t="shared" si="197"/>
        <v>-8.0984385200000002</v>
      </c>
    </row>
    <row r="6181" spans="1:7">
      <c r="A6181">
        <v>995.78</v>
      </c>
      <c r="B6181" s="19">
        <f>'[2]NP Inflow data'!F6181</f>
        <v>126.223311550247</v>
      </c>
      <c r="C6181" s="13">
        <f t="shared" si="196"/>
        <v>126.223311550247</v>
      </c>
      <c r="F6181" s="16">
        <f>'[2]NP Inflow data'!C6181</f>
        <v>0</v>
      </c>
      <c r="G6181" s="16">
        <f t="shared" si="197"/>
        <v>-8.0984385200000002</v>
      </c>
    </row>
    <row r="6182" spans="1:7">
      <c r="A6182">
        <v>995.79</v>
      </c>
      <c r="B6182" s="19">
        <f>'[2]NP Inflow data'!F6182</f>
        <v>126.28891978222499</v>
      </c>
      <c r="C6182" s="13">
        <f t="shared" si="196"/>
        <v>126.28891978222499</v>
      </c>
      <c r="F6182" s="16">
        <f>'[2]NP Inflow data'!C6182</f>
        <v>0</v>
      </c>
      <c r="G6182" s="16">
        <f t="shared" si="197"/>
        <v>-8.0984385200000002</v>
      </c>
    </row>
    <row r="6183" spans="1:7">
      <c r="A6183">
        <v>995.8</v>
      </c>
      <c r="B6183" s="19">
        <f>'[2]NP Inflow data'!F6183</f>
        <v>126.354546340459</v>
      </c>
      <c r="C6183" s="13">
        <f t="shared" si="196"/>
        <v>126.354546340459</v>
      </c>
      <c r="F6183" s="16">
        <f>'[2]NP Inflow data'!C6183</f>
        <v>0</v>
      </c>
      <c r="G6183" s="16">
        <f t="shared" si="197"/>
        <v>-8.0984385200000002</v>
      </c>
    </row>
    <row r="6184" spans="1:7">
      <c r="A6184">
        <v>995.81</v>
      </c>
      <c r="B6184" s="19">
        <f>'[2]NP Inflow data'!F6184</f>
        <v>126.420191214246</v>
      </c>
      <c r="C6184" s="13">
        <f t="shared" si="196"/>
        <v>126.420191214246</v>
      </c>
      <c r="F6184" s="16">
        <f>'[2]NP Inflow data'!C6184</f>
        <v>0</v>
      </c>
      <c r="G6184" s="16">
        <f t="shared" si="197"/>
        <v>-8.0984385200000002</v>
      </c>
    </row>
    <row r="6185" spans="1:7">
      <c r="A6185">
        <v>995.82</v>
      </c>
      <c r="B6185" s="19">
        <f>'[2]NP Inflow data'!F6185</f>
        <v>126.485854392888</v>
      </c>
      <c r="C6185" s="13">
        <f t="shared" si="196"/>
        <v>126.485854392888</v>
      </c>
      <c r="F6185" s="16">
        <f>'[2]NP Inflow data'!C6185</f>
        <v>0</v>
      </c>
      <c r="G6185" s="16">
        <f t="shared" si="197"/>
        <v>-8.0984385200000002</v>
      </c>
    </row>
    <row r="6186" spans="1:7">
      <c r="A6186">
        <v>995.83</v>
      </c>
      <c r="B6186" s="19">
        <f>'[2]NP Inflow data'!F6186</f>
        <v>126.55153586568299</v>
      </c>
      <c r="C6186" s="13">
        <f t="shared" si="196"/>
        <v>126.55153586568299</v>
      </c>
      <c r="F6186" s="16">
        <f>'[2]NP Inflow data'!C6186</f>
        <v>0</v>
      </c>
      <c r="G6186" s="16">
        <f t="shared" si="197"/>
        <v>-8.0984385200000002</v>
      </c>
    </row>
    <row r="6187" spans="1:7">
      <c r="A6187">
        <v>995.84</v>
      </c>
      <c r="B6187" s="19">
        <f>'[2]NP Inflow data'!F6187</f>
        <v>126.617235621931</v>
      </c>
      <c r="C6187" s="13">
        <f t="shared" si="196"/>
        <v>126.617235621931</v>
      </c>
      <c r="F6187" s="16">
        <f>'[2]NP Inflow data'!C6187</f>
        <v>0</v>
      </c>
      <c r="G6187" s="16">
        <f t="shared" si="197"/>
        <v>-8.0984385200000002</v>
      </c>
    </row>
    <row r="6188" spans="1:7">
      <c r="A6188">
        <v>995.85</v>
      </c>
      <c r="B6188" s="19">
        <f>'[2]NP Inflow data'!F6188</f>
        <v>126.682953650931</v>
      </c>
      <c r="C6188" s="13">
        <f t="shared" si="196"/>
        <v>126.682953650931</v>
      </c>
      <c r="F6188" s="16">
        <f>'[2]NP Inflow data'!C6188</f>
        <v>0</v>
      </c>
      <c r="G6188" s="16">
        <f t="shared" si="197"/>
        <v>-8.0984385200000002</v>
      </c>
    </row>
    <row r="6189" spans="1:7">
      <c r="A6189">
        <v>995.86</v>
      </c>
      <c r="B6189" s="19">
        <f>'[2]NP Inflow data'!F6189</f>
        <v>126.748689941984</v>
      </c>
      <c r="C6189" s="13">
        <f t="shared" si="196"/>
        <v>126.748689941984</v>
      </c>
      <c r="F6189" s="16">
        <f>'[2]NP Inflow data'!C6189</f>
        <v>0</v>
      </c>
      <c r="G6189" s="16">
        <f t="shared" si="197"/>
        <v>-8.0984385200000002</v>
      </c>
    </row>
    <row r="6190" spans="1:7">
      <c r="A6190">
        <v>995.87</v>
      </c>
      <c r="B6190" s="19">
        <f>'[2]NP Inflow data'!F6190</f>
        <v>126.814444484389</v>
      </c>
      <c r="C6190" s="13">
        <f t="shared" si="196"/>
        <v>126.814444484389</v>
      </c>
      <c r="F6190" s="16">
        <f>'[2]NP Inflow data'!C6190</f>
        <v>0</v>
      </c>
      <c r="G6190" s="16">
        <f t="shared" si="197"/>
        <v>-8.0984385200000002</v>
      </c>
    </row>
    <row r="6191" spans="1:7">
      <c r="A6191">
        <v>995.88</v>
      </c>
      <c r="B6191" s="19">
        <f>'[2]NP Inflow data'!F6191</f>
        <v>126.880217267445</v>
      </c>
      <c r="C6191" s="13">
        <f t="shared" si="196"/>
        <v>126.880217267445</v>
      </c>
      <c r="F6191" s="16">
        <f>'[2]NP Inflow data'!C6191</f>
        <v>0</v>
      </c>
      <c r="G6191" s="16">
        <f t="shared" si="197"/>
        <v>-8.0984385200000002</v>
      </c>
    </row>
    <row r="6192" spans="1:7">
      <c r="A6192">
        <v>995.89</v>
      </c>
      <c r="B6192" s="19">
        <f>'[2]NP Inflow data'!F6192</f>
        <v>126.94600828045201</v>
      </c>
      <c r="C6192" s="13">
        <f t="shared" si="196"/>
        <v>126.94600828045201</v>
      </c>
      <c r="F6192" s="16">
        <f>'[2]NP Inflow data'!C6192</f>
        <v>0</v>
      </c>
      <c r="G6192" s="16">
        <f t="shared" si="197"/>
        <v>-8.0984385200000002</v>
      </c>
    </row>
    <row r="6193" spans="1:7">
      <c r="A6193">
        <v>995.9</v>
      </c>
      <c r="B6193" s="19">
        <f>'[2]NP Inflow data'!F6193</f>
        <v>127.011817512711</v>
      </c>
      <c r="C6193" s="13">
        <f t="shared" si="196"/>
        <v>127.011817512711</v>
      </c>
      <c r="F6193" s="16">
        <f>'[2]NP Inflow data'!C6193</f>
        <v>0</v>
      </c>
      <c r="G6193" s="16">
        <f t="shared" si="197"/>
        <v>-8.0984385200000002</v>
      </c>
    </row>
    <row r="6194" spans="1:7">
      <c r="A6194">
        <v>995.91</v>
      </c>
      <c r="B6194" s="19">
        <f>'[2]NP Inflow data'!F6194</f>
        <v>127.077644953519</v>
      </c>
      <c r="C6194" s="13">
        <f t="shared" si="196"/>
        <v>127.077644953519</v>
      </c>
      <c r="F6194" s="16">
        <f>'[2]NP Inflow data'!C6194</f>
        <v>0</v>
      </c>
      <c r="G6194" s="16">
        <f t="shared" si="197"/>
        <v>-8.0984385200000002</v>
      </c>
    </row>
    <row r="6195" spans="1:7">
      <c r="A6195">
        <v>995.92</v>
      </c>
      <c r="B6195" s="19">
        <f>'[2]NP Inflow data'!F6195</f>
        <v>127.143490592178</v>
      </c>
      <c r="C6195" s="13">
        <f t="shared" si="196"/>
        <v>127.143490592178</v>
      </c>
      <c r="F6195" s="16">
        <f>'[2]NP Inflow data'!C6195</f>
        <v>0</v>
      </c>
      <c r="G6195" s="16">
        <f t="shared" si="197"/>
        <v>-8.0984385200000002</v>
      </c>
    </row>
    <row r="6196" spans="1:7">
      <c r="A6196">
        <v>995.93</v>
      </c>
      <c r="B6196" s="19">
        <f>'[2]NP Inflow data'!F6196</f>
        <v>127.20935441798601</v>
      </c>
      <c r="C6196" s="13">
        <f t="shared" si="196"/>
        <v>127.20935441798601</v>
      </c>
      <c r="F6196" s="16">
        <f>'[2]NP Inflow data'!C6196</f>
        <v>0</v>
      </c>
      <c r="G6196" s="16">
        <f t="shared" si="197"/>
        <v>-8.0984385200000002</v>
      </c>
    </row>
    <row r="6197" spans="1:7">
      <c r="A6197">
        <v>995.94</v>
      </c>
      <c r="B6197" s="19">
        <f>'[2]NP Inflow data'!F6197</f>
        <v>127.275236420244</v>
      </c>
      <c r="C6197" s="13">
        <f t="shared" si="196"/>
        <v>127.275236420244</v>
      </c>
      <c r="F6197" s="16">
        <f>'[2]NP Inflow data'!C6197</f>
        <v>0</v>
      </c>
      <c r="G6197" s="16">
        <f t="shared" si="197"/>
        <v>-8.0984385200000002</v>
      </c>
    </row>
    <row r="6198" spans="1:7">
      <c r="A6198">
        <v>995.95</v>
      </c>
      <c r="B6198" s="19">
        <f>'[2]NP Inflow data'!F6198</f>
        <v>127.34113658825</v>
      </c>
      <c r="C6198" s="13">
        <f t="shared" si="196"/>
        <v>127.34113658825</v>
      </c>
      <c r="F6198" s="16">
        <f>'[2]NP Inflow data'!C6198</f>
        <v>0</v>
      </c>
      <c r="G6198" s="16">
        <f t="shared" si="197"/>
        <v>-8.0984385200000002</v>
      </c>
    </row>
    <row r="6199" spans="1:7">
      <c r="A6199">
        <v>995.96</v>
      </c>
      <c r="B6199" s="19">
        <f>'[2]NP Inflow data'!F6199</f>
        <v>127.407054911305</v>
      </c>
      <c r="C6199" s="13">
        <f t="shared" si="196"/>
        <v>127.407054911305</v>
      </c>
      <c r="F6199" s="16">
        <f>'[2]NP Inflow data'!C6199</f>
        <v>0</v>
      </c>
      <c r="G6199" s="16">
        <f t="shared" si="197"/>
        <v>-8.0984385200000002</v>
      </c>
    </row>
    <row r="6200" spans="1:7">
      <c r="A6200">
        <v>995.97</v>
      </c>
      <c r="B6200" s="19">
        <f>'[2]NP Inflow data'!F6200</f>
        <v>127.47299137870699</v>
      </c>
      <c r="C6200" s="13">
        <f t="shared" si="196"/>
        <v>127.47299137870699</v>
      </c>
      <c r="F6200" s="16">
        <f>'[2]NP Inflow data'!C6200</f>
        <v>0</v>
      </c>
      <c r="G6200" s="16">
        <f t="shared" si="197"/>
        <v>-8.0984385200000002</v>
      </c>
    </row>
    <row r="6201" spans="1:7">
      <c r="A6201">
        <v>995.98</v>
      </c>
      <c r="B6201" s="19">
        <f>'[2]NP Inflow data'!F6201</f>
        <v>127.538945979758</v>
      </c>
      <c r="C6201" s="13">
        <f t="shared" si="196"/>
        <v>127.538945979758</v>
      </c>
      <c r="F6201" s="16">
        <f>'[2]NP Inflow data'!C6201</f>
        <v>0</v>
      </c>
      <c r="G6201" s="16">
        <f t="shared" si="197"/>
        <v>-8.0984385200000002</v>
      </c>
    </row>
    <row r="6202" spans="1:7">
      <c r="A6202">
        <v>995.99</v>
      </c>
      <c r="B6202" s="19">
        <f>'[2]NP Inflow data'!F6202</f>
        <v>127.604918703755</v>
      </c>
      <c r="C6202" s="13">
        <f t="shared" si="196"/>
        <v>127.604918703755</v>
      </c>
      <c r="F6202" s="16">
        <f>'[2]NP Inflow data'!C6202</f>
        <v>0</v>
      </c>
      <c r="G6202" s="16">
        <f t="shared" si="197"/>
        <v>-8.0984385200000002</v>
      </c>
    </row>
    <row r="6203" spans="1:7">
      <c r="A6203">
        <v>996</v>
      </c>
      <c r="B6203" s="19">
        <f>'[2]NP Inflow data'!F6203</f>
        <v>127.67090954</v>
      </c>
      <c r="C6203" s="13">
        <f t="shared" si="196"/>
        <v>127.67090954</v>
      </c>
      <c r="F6203" s="16">
        <f>'[2]NP Inflow data'!C6203</f>
        <v>0</v>
      </c>
      <c r="G6203" s="16">
        <f t="shared" si="197"/>
        <v>-8.0984385200000002</v>
      </c>
    </row>
    <row r="6204" spans="1:7">
      <c r="A6204">
        <v>996.01</v>
      </c>
      <c r="B6204" s="19">
        <f>'[2]NP Inflow data'!F6204</f>
        <v>127.73691847829799</v>
      </c>
      <c r="C6204" s="13">
        <f t="shared" si="196"/>
        <v>127.73691847829799</v>
      </c>
      <c r="F6204" s="16">
        <f>'[2]NP Inflow data'!C6204</f>
        <v>0</v>
      </c>
      <c r="G6204" s="16">
        <f t="shared" si="197"/>
        <v>-8.0984385200000002</v>
      </c>
    </row>
    <row r="6205" spans="1:7">
      <c r="A6205">
        <v>996.02</v>
      </c>
      <c r="B6205" s="19">
        <f>'[2]NP Inflow data'!F6205</f>
        <v>127.802945510483</v>
      </c>
      <c r="C6205" s="13">
        <f t="shared" si="196"/>
        <v>127.802945510483</v>
      </c>
      <c r="F6205" s="16">
        <f>'[2]NP Inflow data'!C6205</f>
        <v>0</v>
      </c>
      <c r="G6205" s="16">
        <f t="shared" si="197"/>
        <v>-8.0984385200000002</v>
      </c>
    </row>
    <row r="6206" spans="1:7">
      <c r="A6206">
        <v>996.03</v>
      </c>
      <c r="B6206" s="19">
        <f>'[2]NP Inflow data'!F6206</f>
        <v>127.868990628897</v>
      </c>
      <c r="C6206" s="13">
        <f t="shared" si="196"/>
        <v>127.868990628897</v>
      </c>
      <c r="F6206" s="16">
        <f>'[2]NP Inflow data'!C6206</f>
        <v>0</v>
      </c>
      <c r="G6206" s="16">
        <f t="shared" si="197"/>
        <v>-8.0984385200000002</v>
      </c>
    </row>
    <row r="6207" spans="1:7">
      <c r="A6207">
        <v>996.04</v>
      </c>
      <c r="B6207" s="19">
        <f>'[2]NP Inflow data'!F6207</f>
        <v>127.93505382588</v>
      </c>
      <c r="C6207" s="13">
        <f t="shared" si="196"/>
        <v>127.93505382588</v>
      </c>
      <c r="F6207" s="16">
        <f>'[2]NP Inflow data'!C6207</f>
        <v>0</v>
      </c>
      <c r="G6207" s="16">
        <f t="shared" si="197"/>
        <v>-8.0984385200000002</v>
      </c>
    </row>
    <row r="6208" spans="1:7">
      <c r="A6208">
        <v>996.05</v>
      </c>
      <c r="B6208" s="19">
        <f>'[2]NP Inflow data'!F6208</f>
        <v>128.001135093773</v>
      </c>
      <c r="C6208" s="13">
        <f t="shared" si="196"/>
        <v>128.001135093773</v>
      </c>
      <c r="F6208" s="16">
        <f>'[2]NP Inflow data'!C6208</f>
        <v>0</v>
      </c>
      <c r="G6208" s="16">
        <f t="shared" si="197"/>
        <v>-8.0984385200000002</v>
      </c>
    </row>
    <row r="6209" spans="1:7">
      <c r="A6209">
        <v>996.06</v>
      </c>
      <c r="B6209" s="19">
        <f>'[2]NP Inflow data'!F6209</f>
        <v>128.06723442491599</v>
      </c>
      <c r="C6209" s="13">
        <f t="shared" si="196"/>
        <v>128.06723442491599</v>
      </c>
      <c r="F6209" s="16">
        <f>'[2]NP Inflow data'!C6209</f>
        <v>0</v>
      </c>
      <c r="G6209" s="16">
        <f t="shared" si="197"/>
        <v>-8.0984385200000002</v>
      </c>
    </row>
    <row r="6210" spans="1:7">
      <c r="A6210">
        <v>996.07</v>
      </c>
      <c r="B6210" s="19">
        <f>'[2]NP Inflow data'!F6210</f>
        <v>128.13335181165201</v>
      </c>
      <c r="C6210" s="13">
        <f t="shared" si="196"/>
        <v>128.13335181165201</v>
      </c>
      <c r="F6210" s="16">
        <f>'[2]NP Inflow data'!C6210</f>
        <v>0</v>
      </c>
      <c r="G6210" s="16">
        <f t="shared" si="197"/>
        <v>-8.0984385200000002</v>
      </c>
    </row>
    <row r="6211" spans="1:7">
      <c r="A6211">
        <v>996.08</v>
      </c>
      <c r="B6211" s="19">
        <f>'[2]NP Inflow data'!F6211</f>
        <v>128.19948724631999</v>
      </c>
      <c r="C6211" s="13">
        <f t="shared" si="196"/>
        <v>128.19948724631999</v>
      </c>
      <c r="F6211" s="16">
        <f>'[2]NP Inflow data'!C6211</f>
        <v>0</v>
      </c>
      <c r="G6211" s="16">
        <f t="shared" si="197"/>
        <v>-8.0984385200000002</v>
      </c>
    </row>
    <row r="6212" spans="1:7">
      <c r="A6212">
        <v>996.09</v>
      </c>
      <c r="B6212" s="19">
        <f>'[2]NP Inflow data'!F6212</f>
        <v>128.26564072126101</v>
      </c>
      <c r="C6212" s="13">
        <f t="shared" si="196"/>
        <v>128.26564072126101</v>
      </c>
      <c r="F6212" s="16">
        <f>'[2]NP Inflow data'!C6212</f>
        <v>0</v>
      </c>
      <c r="G6212" s="16">
        <f t="shared" si="197"/>
        <v>-8.0984385200000002</v>
      </c>
    </row>
    <row r="6213" spans="1:7">
      <c r="A6213">
        <v>996.1</v>
      </c>
      <c r="B6213" s="19">
        <f>'[2]NP Inflow data'!F6213</f>
        <v>128.331812228817</v>
      </c>
      <c r="C6213" s="13">
        <f t="shared" si="196"/>
        <v>128.331812228817</v>
      </c>
      <c r="F6213" s="16">
        <f>'[2]NP Inflow data'!C6213</f>
        <v>0</v>
      </c>
      <c r="G6213" s="16">
        <f t="shared" si="197"/>
        <v>-8.0984385200000002</v>
      </c>
    </row>
    <row r="6214" spans="1:7">
      <c r="A6214">
        <v>996.11</v>
      </c>
      <c r="B6214" s="19">
        <f>'[2]NP Inflow data'!F6214</f>
        <v>128.398001761328</v>
      </c>
      <c r="C6214" s="13">
        <f t="shared" ref="C6214:C6277" si="198">B6214-$B$24</f>
        <v>128.398001761328</v>
      </c>
      <c r="F6214" s="16">
        <f>'[2]NP Inflow data'!C6214</f>
        <v>0</v>
      </c>
      <c r="G6214" s="16">
        <f t="shared" si="197"/>
        <v>-8.0984385200000002</v>
      </c>
    </row>
    <row r="6215" spans="1:7">
      <c r="A6215">
        <v>996.12</v>
      </c>
      <c r="B6215" s="19">
        <f>'[2]NP Inflow data'!F6215</f>
        <v>128.464209311134</v>
      </c>
      <c r="C6215" s="13">
        <f t="shared" si="198"/>
        <v>128.464209311134</v>
      </c>
      <c r="F6215" s="16">
        <f>'[2]NP Inflow data'!C6215</f>
        <v>0</v>
      </c>
      <c r="G6215" s="16">
        <f t="shared" si="197"/>
        <v>-8.0984385200000002</v>
      </c>
    </row>
    <row r="6216" spans="1:7">
      <c r="A6216">
        <v>996.13</v>
      </c>
      <c r="B6216" s="19">
        <f>'[2]NP Inflow data'!F6216</f>
        <v>128.53043487057801</v>
      </c>
      <c r="C6216" s="13">
        <f t="shared" si="198"/>
        <v>128.53043487057801</v>
      </c>
      <c r="F6216" s="16">
        <f>'[2]NP Inflow data'!C6216</f>
        <v>0</v>
      </c>
      <c r="G6216" s="16">
        <f t="shared" si="197"/>
        <v>-8.0984385200000002</v>
      </c>
    </row>
    <row r="6217" spans="1:7">
      <c r="A6217">
        <v>996.14</v>
      </c>
      <c r="B6217" s="19">
        <f>'[2]NP Inflow data'!F6217</f>
        <v>128.59667843199901</v>
      </c>
      <c r="C6217" s="13">
        <f t="shared" si="198"/>
        <v>128.59667843199901</v>
      </c>
      <c r="F6217" s="16">
        <f>'[2]NP Inflow data'!C6217</f>
        <v>0</v>
      </c>
      <c r="G6217" s="16">
        <f t="shared" si="197"/>
        <v>-8.0984385200000002</v>
      </c>
    </row>
    <row r="6218" spans="1:7">
      <c r="A6218">
        <v>996.15</v>
      </c>
      <c r="B6218" s="19">
        <f>'[2]NP Inflow data'!F6218</f>
        <v>128.66293998773901</v>
      </c>
      <c r="C6218" s="13">
        <f t="shared" si="198"/>
        <v>128.66293998773901</v>
      </c>
      <c r="F6218" s="16">
        <f>'[2]NP Inflow data'!C6218</f>
        <v>0</v>
      </c>
      <c r="G6218" s="16">
        <f t="shared" si="197"/>
        <v>-8.0984385200000002</v>
      </c>
    </row>
    <row r="6219" spans="1:7">
      <c r="A6219">
        <v>996.16</v>
      </c>
      <c r="B6219" s="19">
        <f>'[2]NP Inflow data'!F6219</f>
        <v>128.72921953013901</v>
      </c>
      <c r="C6219" s="13">
        <f t="shared" si="198"/>
        <v>128.72921953013901</v>
      </c>
      <c r="F6219" s="16">
        <f>'[2]NP Inflow data'!C6219</f>
        <v>0</v>
      </c>
      <c r="G6219" s="16">
        <f t="shared" si="197"/>
        <v>-8.0984385200000002</v>
      </c>
    </row>
    <row r="6220" spans="1:7">
      <c r="A6220">
        <v>996.17</v>
      </c>
      <c r="B6220" s="19">
        <f>'[2]NP Inflow data'!F6220</f>
        <v>128.79551705153901</v>
      </c>
      <c r="C6220" s="13">
        <f t="shared" si="198"/>
        <v>128.79551705153901</v>
      </c>
      <c r="F6220" s="16">
        <f>'[2]NP Inflow data'!C6220</f>
        <v>0</v>
      </c>
      <c r="G6220" s="16">
        <f t="shared" si="197"/>
        <v>-8.0984385200000002</v>
      </c>
    </row>
    <row r="6221" spans="1:7">
      <c r="A6221">
        <v>996.18</v>
      </c>
      <c r="B6221" s="19">
        <f>'[2]NP Inflow data'!F6221</f>
        <v>128.86183254427999</v>
      </c>
      <c r="C6221" s="13">
        <f t="shared" si="198"/>
        <v>128.86183254427999</v>
      </c>
      <c r="F6221" s="16">
        <f>'[2]NP Inflow data'!C6221</f>
        <v>0</v>
      </c>
      <c r="G6221" s="16">
        <f t="shared" si="197"/>
        <v>-8.0984385200000002</v>
      </c>
    </row>
    <row r="6222" spans="1:7">
      <c r="A6222">
        <v>996.19</v>
      </c>
      <c r="B6222" s="19">
        <f>'[2]NP Inflow data'!F6222</f>
        <v>128.92816600070401</v>
      </c>
      <c r="C6222" s="13">
        <f t="shared" si="198"/>
        <v>128.92816600070401</v>
      </c>
      <c r="F6222" s="16">
        <f>'[2]NP Inflow data'!C6222</f>
        <v>0</v>
      </c>
      <c r="G6222" s="16">
        <f t="shared" si="197"/>
        <v>-8.0984385200000002</v>
      </c>
    </row>
    <row r="6223" spans="1:7">
      <c r="A6223">
        <v>996.2</v>
      </c>
      <c r="B6223" s="19">
        <f>'[2]NP Inflow data'!F6223</f>
        <v>128.99451741314999</v>
      </c>
      <c r="C6223" s="13">
        <f t="shared" si="198"/>
        <v>128.99451741314999</v>
      </c>
      <c r="F6223" s="16">
        <f>'[2]NP Inflow data'!C6223</f>
        <v>0</v>
      </c>
      <c r="G6223" s="16">
        <f t="shared" si="197"/>
        <v>-8.0984385200000002</v>
      </c>
    </row>
    <row r="6224" spans="1:7">
      <c r="A6224">
        <v>996.21</v>
      </c>
      <c r="B6224" s="19">
        <f>'[2]NP Inflow data'!F6224</f>
        <v>129.06088677395999</v>
      </c>
      <c r="C6224" s="13">
        <f t="shared" si="198"/>
        <v>129.06088677395999</v>
      </c>
      <c r="F6224" s="16">
        <f>'[2]NP Inflow data'!C6224</f>
        <v>0</v>
      </c>
      <c r="G6224" s="16">
        <f t="shared" si="197"/>
        <v>-8.0984385200000002</v>
      </c>
    </row>
    <row r="6225" spans="1:7">
      <c r="A6225">
        <v>996.22</v>
      </c>
      <c r="B6225" s="19">
        <f>'[2]NP Inflow data'!F6225</f>
        <v>129.12727407547399</v>
      </c>
      <c r="C6225" s="13">
        <f t="shared" si="198"/>
        <v>129.12727407547399</v>
      </c>
      <c r="F6225" s="16">
        <f>'[2]NP Inflow data'!C6225</f>
        <v>0</v>
      </c>
      <c r="G6225" s="16">
        <f t="shared" si="197"/>
        <v>-8.0984385200000002</v>
      </c>
    </row>
    <row r="6226" spans="1:7">
      <c r="A6226">
        <v>996.23</v>
      </c>
      <c r="B6226" s="19">
        <f>'[2]NP Inflow data'!F6226</f>
        <v>129.19367931003401</v>
      </c>
      <c r="C6226" s="13">
        <f t="shared" si="198"/>
        <v>129.19367931003401</v>
      </c>
      <c r="F6226" s="16">
        <f>'[2]NP Inflow data'!C6226</f>
        <v>0</v>
      </c>
      <c r="G6226" s="16">
        <f t="shared" si="197"/>
        <v>-8.0984385200000002</v>
      </c>
    </row>
    <row r="6227" spans="1:7">
      <c r="A6227">
        <v>996.24</v>
      </c>
      <c r="B6227" s="19">
        <f>'[2]NP Inflow data'!F6227</f>
        <v>129.26010246998101</v>
      </c>
      <c r="C6227" s="13">
        <f t="shared" si="198"/>
        <v>129.26010246998101</v>
      </c>
      <c r="F6227" s="16">
        <f>'[2]NP Inflow data'!C6227</f>
        <v>0</v>
      </c>
      <c r="G6227" s="16">
        <f t="shared" si="197"/>
        <v>-8.0984385200000002</v>
      </c>
    </row>
    <row r="6228" spans="1:7">
      <c r="A6228">
        <v>996.25</v>
      </c>
      <c r="B6228" s="19">
        <f>'[2]NP Inflow data'!F6228</f>
        <v>129.32654354765401</v>
      </c>
      <c r="C6228" s="13">
        <f t="shared" si="198"/>
        <v>129.32654354765401</v>
      </c>
      <c r="F6228" s="16">
        <f>'[2]NP Inflow data'!C6228</f>
        <v>0</v>
      </c>
      <c r="G6228" s="16">
        <f t="shared" si="197"/>
        <v>-8.0984385200000002</v>
      </c>
    </row>
    <row r="6229" spans="1:7">
      <c r="A6229">
        <v>996.26</v>
      </c>
      <c r="B6229" s="19">
        <f>'[2]NP Inflow data'!F6229</f>
        <v>129.39300253539599</v>
      </c>
      <c r="C6229" s="13">
        <f t="shared" si="198"/>
        <v>129.39300253539599</v>
      </c>
      <c r="F6229" s="16">
        <f>'[2]NP Inflow data'!C6229</f>
        <v>0</v>
      </c>
      <c r="G6229" s="16">
        <f t="shared" si="197"/>
        <v>-8.0984385200000002</v>
      </c>
    </row>
    <row r="6230" spans="1:7">
      <c r="A6230">
        <v>996.27</v>
      </c>
      <c r="B6230" s="19">
        <f>'[2]NP Inflow data'!F6230</f>
        <v>129.45947942554699</v>
      </c>
      <c r="C6230" s="13">
        <f t="shared" si="198"/>
        <v>129.45947942554699</v>
      </c>
      <c r="F6230" s="16">
        <f>'[2]NP Inflow data'!C6230</f>
        <v>0</v>
      </c>
      <c r="G6230" s="16">
        <f t="shared" si="197"/>
        <v>-8.0984385200000002</v>
      </c>
    </row>
    <row r="6231" spans="1:7">
      <c r="A6231">
        <v>996.28</v>
      </c>
      <c r="B6231" s="19">
        <f>'[2]NP Inflow data'!F6231</f>
        <v>129.525974210447</v>
      </c>
      <c r="C6231" s="13">
        <f t="shared" si="198"/>
        <v>129.525974210447</v>
      </c>
      <c r="F6231" s="16">
        <f>'[2]NP Inflow data'!C6231</f>
        <v>0</v>
      </c>
      <c r="G6231" s="16">
        <f t="shared" si="197"/>
        <v>-8.0984385200000002</v>
      </c>
    </row>
    <row r="6232" spans="1:7">
      <c r="A6232">
        <v>996.29</v>
      </c>
      <c r="B6232" s="19">
        <f>'[2]NP Inflow data'!F6232</f>
        <v>129.592486882439</v>
      </c>
      <c r="C6232" s="13">
        <f t="shared" si="198"/>
        <v>129.592486882439</v>
      </c>
      <c r="F6232" s="16">
        <f>'[2]NP Inflow data'!C6232</f>
        <v>0</v>
      </c>
      <c r="G6232" s="16">
        <f t="shared" si="197"/>
        <v>-8.0984385200000002</v>
      </c>
    </row>
    <row r="6233" spans="1:7">
      <c r="A6233">
        <v>996.3</v>
      </c>
      <c r="B6233" s="19">
        <f>'[2]NP Inflow data'!F6233</f>
        <v>129.65901743386101</v>
      </c>
      <c r="C6233" s="13">
        <f t="shared" si="198"/>
        <v>129.65901743386101</v>
      </c>
      <c r="F6233" s="16">
        <f>'[2]NP Inflow data'!C6233</f>
        <v>0</v>
      </c>
      <c r="G6233" s="16">
        <f t="shared" si="197"/>
        <v>-8.0984385200000002</v>
      </c>
    </row>
    <row r="6234" spans="1:7">
      <c r="A6234">
        <v>996.31</v>
      </c>
      <c r="B6234" s="19">
        <f>'[2]NP Inflow data'!F6234</f>
        <v>129.72556585705701</v>
      </c>
      <c r="C6234" s="13">
        <f t="shared" si="198"/>
        <v>129.72556585705701</v>
      </c>
      <c r="F6234" s="16">
        <f>'[2]NP Inflow data'!C6234</f>
        <v>0</v>
      </c>
      <c r="G6234" s="16">
        <f t="shared" si="197"/>
        <v>-8.0984385200000002</v>
      </c>
    </row>
    <row r="6235" spans="1:7">
      <c r="A6235">
        <v>996.32</v>
      </c>
      <c r="B6235" s="19">
        <f>'[2]NP Inflow data'!F6235</f>
        <v>129.79213214436601</v>
      </c>
      <c r="C6235" s="13">
        <f t="shared" si="198"/>
        <v>129.79213214436601</v>
      </c>
      <c r="F6235" s="16">
        <f>'[2]NP Inflow data'!C6235</f>
        <v>0</v>
      </c>
      <c r="G6235" s="16">
        <f t="shared" si="197"/>
        <v>-8.0984385200000002</v>
      </c>
    </row>
    <row r="6236" spans="1:7">
      <c r="A6236">
        <v>996.33</v>
      </c>
      <c r="B6236" s="19">
        <f>'[2]NP Inflow data'!F6236</f>
        <v>129.85871628812899</v>
      </c>
      <c r="C6236" s="13">
        <f t="shared" si="198"/>
        <v>129.85871628812899</v>
      </c>
      <c r="F6236" s="16">
        <f>'[2]NP Inflow data'!C6236</f>
        <v>0</v>
      </c>
      <c r="G6236" s="16">
        <f t="shared" si="197"/>
        <v>-8.0984385200000002</v>
      </c>
    </row>
    <row r="6237" spans="1:7">
      <c r="A6237">
        <v>996.34</v>
      </c>
      <c r="B6237" s="19">
        <f>'[2]NP Inflow data'!F6237</f>
        <v>129.92531828068701</v>
      </c>
      <c r="C6237" s="13">
        <f t="shared" si="198"/>
        <v>129.92531828068701</v>
      </c>
      <c r="F6237" s="16">
        <f>'[2]NP Inflow data'!C6237</f>
        <v>0</v>
      </c>
      <c r="G6237" s="16">
        <f t="shared" si="197"/>
        <v>-8.0984385200000002</v>
      </c>
    </row>
    <row r="6238" spans="1:7">
      <c r="A6238">
        <v>996.35</v>
      </c>
      <c r="B6238" s="19">
        <f>'[2]NP Inflow data'!F6238</f>
        <v>129.99193811437999</v>
      </c>
      <c r="C6238" s="13">
        <f t="shared" si="198"/>
        <v>129.99193811437999</v>
      </c>
      <c r="F6238" s="16">
        <f>'[2]NP Inflow data'!C6238</f>
        <v>0</v>
      </c>
      <c r="G6238" s="16">
        <f t="shared" ref="G6238:G6301" si="199">F6238-$F$3103</f>
        <v>-8.0984385200000002</v>
      </c>
    </row>
    <row r="6239" spans="1:7">
      <c r="A6239">
        <v>996.36</v>
      </c>
      <c r="B6239" s="19">
        <f>'[2]NP Inflow data'!F6239</f>
        <v>130.05857578155101</v>
      </c>
      <c r="C6239" s="13">
        <f t="shared" si="198"/>
        <v>130.05857578155101</v>
      </c>
      <c r="F6239" s="16">
        <f>'[2]NP Inflow data'!C6239</f>
        <v>0</v>
      </c>
      <c r="G6239" s="16">
        <f t="shared" si="199"/>
        <v>-8.0984385200000002</v>
      </c>
    </row>
    <row r="6240" spans="1:7">
      <c r="A6240">
        <v>996.37</v>
      </c>
      <c r="B6240" s="19">
        <f>'[2]NP Inflow data'!F6240</f>
        <v>130.12523127453801</v>
      </c>
      <c r="C6240" s="13">
        <f t="shared" si="198"/>
        <v>130.12523127453801</v>
      </c>
      <c r="F6240" s="16">
        <f>'[2]NP Inflow data'!C6240</f>
        <v>0</v>
      </c>
      <c r="G6240" s="16">
        <f t="shared" si="199"/>
        <v>-8.0984385200000002</v>
      </c>
    </row>
    <row r="6241" spans="1:7">
      <c r="A6241">
        <v>996.38</v>
      </c>
      <c r="B6241" s="19">
        <f>'[2]NP Inflow data'!F6241</f>
        <v>130.19190458568499</v>
      </c>
      <c r="C6241" s="13">
        <f t="shared" si="198"/>
        <v>130.19190458568499</v>
      </c>
      <c r="F6241" s="16">
        <f>'[2]NP Inflow data'!C6241</f>
        <v>0</v>
      </c>
      <c r="G6241" s="16">
        <f t="shared" si="199"/>
        <v>-8.0984385200000002</v>
      </c>
    </row>
    <row r="6242" spans="1:7">
      <c r="A6242">
        <v>996.39</v>
      </c>
      <c r="B6242" s="19">
        <f>'[2]NP Inflow data'!F6242</f>
        <v>130.25859570733101</v>
      </c>
      <c r="C6242" s="13">
        <f t="shared" si="198"/>
        <v>130.25859570733101</v>
      </c>
      <c r="F6242" s="16">
        <f>'[2]NP Inflow data'!C6242</f>
        <v>0</v>
      </c>
      <c r="G6242" s="16">
        <f t="shared" si="199"/>
        <v>-8.0984385200000002</v>
      </c>
    </row>
    <row r="6243" spans="1:7">
      <c r="A6243">
        <v>996.4</v>
      </c>
      <c r="B6243" s="19">
        <f>'[2]NP Inflow data'!F6243</f>
        <v>130.325304631817</v>
      </c>
      <c r="C6243" s="13">
        <f t="shared" si="198"/>
        <v>130.325304631817</v>
      </c>
      <c r="F6243" s="16">
        <f>'[2]NP Inflow data'!C6243</f>
        <v>0</v>
      </c>
      <c r="G6243" s="16">
        <f t="shared" si="199"/>
        <v>-8.0984385200000002</v>
      </c>
    </row>
    <row r="6244" spans="1:7">
      <c r="A6244">
        <v>996.41</v>
      </c>
      <c r="B6244" s="19">
        <f>'[2]NP Inflow data'!F6244</f>
        <v>130.39203135148401</v>
      </c>
      <c r="C6244" s="13">
        <f t="shared" si="198"/>
        <v>130.39203135148401</v>
      </c>
      <c r="F6244" s="16">
        <f>'[2]NP Inflow data'!C6244</f>
        <v>0</v>
      </c>
      <c r="G6244" s="16">
        <f t="shared" si="199"/>
        <v>-8.0984385200000002</v>
      </c>
    </row>
    <row r="6245" spans="1:7">
      <c r="A6245">
        <v>996.42</v>
      </c>
      <c r="B6245" s="19">
        <f>'[2]NP Inflow data'!F6245</f>
        <v>130.45877585867299</v>
      </c>
      <c r="C6245" s="13">
        <f t="shared" si="198"/>
        <v>130.45877585867299</v>
      </c>
      <c r="F6245" s="16">
        <f>'[2]NP Inflow data'!C6245</f>
        <v>0</v>
      </c>
      <c r="G6245" s="16">
        <f t="shared" si="199"/>
        <v>-8.0984385200000002</v>
      </c>
    </row>
    <row r="6246" spans="1:7">
      <c r="A6246">
        <v>996.43</v>
      </c>
      <c r="B6246" s="19">
        <f>'[2]NP Inflow data'!F6246</f>
        <v>130.52553814572499</v>
      </c>
      <c r="C6246" s="13">
        <f t="shared" si="198"/>
        <v>130.52553814572499</v>
      </c>
      <c r="F6246" s="16">
        <f>'[2]NP Inflow data'!C6246</f>
        <v>0</v>
      </c>
      <c r="G6246" s="16">
        <f t="shared" si="199"/>
        <v>-8.0984385200000002</v>
      </c>
    </row>
    <row r="6247" spans="1:7">
      <c r="A6247">
        <v>996.44</v>
      </c>
      <c r="B6247" s="19">
        <f>'[2]NP Inflow data'!F6247</f>
        <v>130.59231820498101</v>
      </c>
      <c r="C6247" s="13">
        <f t="shared" si="198"/>
        <v>130.59231820498101</v>
      </c>
      <c r="F6247" s="16">
        <f>'[2]NP Inflow data'!C6247</f>
        <v>0</v>
      </c>
      <c r="G6247" s="16">
        <f t="shared" si="199"/>
        <v>-8.0984385200000002</v>
      </c>
    </row>
    <row r="6248" spans="1:7">
      <c r="A6248">
        <v>996.45</v>
      </c>
      <c r="B6248" s="19">
        <f>'[2]NP Inflow data'!F6248</f>
        <v>130.659116028781</v>
      </c>
      <c r="C6248" s="13">
        <f t="shared" si="198"/>
        <v>130.659116028781</v>
      </c>
      <c r="F6248" s="16">
        <f>'[2]NP Inflow data'!C6248</f>
        <v>0</v>
      </c>
      <c r="G6248" s="16">
        <f t="shared" si="199"/>
        <v>-8.0984385200000002</v>
      </c>
    </row>
    <row r="6249" spans="1:7">
      <c r="A6249">
        <v>996.46</v>
      </c>
      <c r="B6249" s="19">
        <f>'[2]NP Inflow data'!F6249</f>
        <v>130.72593160946599</v>
      </c>
      <c r="C6249" s="13">
        <f t="shared" si="198"/>
        <v>130.72593160946599</v>
      </c>
      <c r="F6249" s="16">
        <f>'[2]NP Inflow data'!C6249</f>
        <v>0</v>
      </c>
      <c r="G6249" s="16">
        <f t="shared" si="199"/>
        <v>-8.0984385200000002</v>
      </c>
    </row>
    <row r="6250" spans="1:7">
      <c r="A6250">
        <v>996.47</v>
      </c>
      <c r="B6250" s="19">
        <f>'[2]NP Inflow data'!F6250</f>
        <v>130.792764939378</v>
      </c>
      <c r="C6250" s="13">
        <f t="shared" si="198"/>
        <v>130.792764939378</v>
      </c>
      <c r="F6250" s="16">
        <f>'[2]NP Inflow data'!C6250</f>
        <v>0</v>
      </c>
      <c r="G6250" s="16">
        <f t="shared" si="199"/>
        <v>-8.0984385200000002</v>
      </c>
    </row>
    <row r="6251" spans="1:7">
      <c r="A6251">
        <v>996.48</v>
      </c>
      <c r="B6251" s="19">
        <f>'[2]NP Inflow data'!F6251</f>
        <v>130.859616010856</v>
      </c>
      <c r="C6251" s="13">
        <f t="shared" si="198"/>
        <v>130.859616010856</v>
      </c>
      <c r="F6251" s="16">
        <f>'[2]NP Inflow data'!C6251</f>
        <v>0</v>
      </c>
      <c r="G6251" s="16">
        <f t="shared" si="199"/>
        <v>-8.0984385200000002</v>
      </c>
    </row>
    <row r="6252" spans="1:7">
      <c r="A6252">
        <v>996.49</v>
      </c>
      <c r="B6252" s="19">
        <f>'[2]NP Inflow data'!F6252</f>
        <v>130.926484816243</v>
      </c>
      <c r="C6252" s="13">
        <f t="shared" si="198"/>
        <v>130.926484816243</v>
      </c>
      <c r="F6252" s="16">
        <f>'[2]NP Inflow data'!C6252</f>
        <v>0</v>
      </c>
      <c r="G6252" s="16">
        <f t="shared" si="199"/>
        <v>-8.0984385200000002</v>
      </c>
    </row>
    <row r="6253" spans="1:7">
      <c r="A6253">
        <v>996.5</v>
      </c>
      <c r="B6253" s="19">
        <f>'[2]NP Inflow data'!F6253</f>
        <v>130.993371347878</v>
      </c>
      <c r="C6253" s="13">
        <f t="shared" si="198"/>
        <v>130.993371347878</v>
      </c>
      <c r="F6253" s="16">
        <f>'[2]NP Inflow data'!C6253</f>
        <v>0</v>
      </c>
      <c r="G6253" s="16">
        <f t="shared" si="199"/>
        <v>-8.0984385200000002</v>
      </c>
    </row>
    <row r="6254" spans="1:7">
      <c r="A6254">
        <v>996.51</v>
      </c>
      <c r="B6254" s="19">
        <f>'[2]NP Inflow data'!F6254</f>
        <v>131.060275598103</v>
      </c>
      <c r="C6254" s="13">
        <f t="shared" si="198"/>
        <v>131.060275598103</v>
      </c>
      <c r="F6254" s="16">
        <f>'[2]NP Inflow data'!C6254</f>
        <v>0</v>
      </c>
      <c r="G6254" s="16">
        <f t="shared" si="199"/>
        <v>-8.0984385200000002</v>
      </c>
    </row>
    <row r="6255" spans="1:7">
      <c r="A6255">
        <v>996.52</v>
      </c>
      <c r="B6255" s="19">
        <f>'[2]NP Inflow data'!F6255</f>
        <v>131.127197559259</v>
      </c>
      <c r="C6255" s="13">
        <f t="shared" si="198"/>
        <v>131.127197559259</v>
      </c>
      <c r="F6255" s="16">
        <f>'[2]NP Inflow data'!C6255</f>
        <v>0</v>
      </c>
      <c r="G6255" s="16">
        <f t="shared" si="199"/>
        <v>-8.0984385200000002</v>
      </c>
    </row>
    <row r="6256" spans="1:7">
      <c r="A6256">
        <v>996.53</v>
      </c>
      <c r="B6256" s="19">
        <f>'[2]NP Inflow data'!F6256</f>
        <v>131.194137223686</v>
      </c>
      <c r="C6256" s="13">
        <f t="shared" si="198"/>
        <v>131.194137223686</v>
      </c>
      <c r="F6256" s="16">
        <f>'[2]NP Inflow data'!C6256</f>
        <v>0</v>
      </c>
      <c r="G6256" s="16">
        <f t="shared" si="199"/>
        <v>-8.0984385200000002</v>
      </c>
    </row>
    <row r="6257" spans="1:7">
      <c r="A6257">
        <v>996.54</v>
      </c>
      <c r="B6257" s="19">
        <f>'[2]NP Inflow data'!F6257</f>
        <v>131.26109458372599</v>
      </c>
      <c r="C6257" s="13">
        <f t="shared" si="198"/>
        <v>131.26109458372599</v>
      </c>
      <c r="F6257" s="16">
        <f>'[2]NP Inflow data'!C6257</f>
        <v>0</v>
      </c>
      <c r="G6257" s="16">
        <f t="shared" si="199"/>
        <v>-8.0984385200000002</v>
      </c>
    </row>
    <row r="6258" spans="1:7">
      <c r="A6258">
        <v>996.55</v>
      </c>
      <c r="B6258" s="19">
        <f>'[2]NP Inflow data'!F6258</f>
        <v>131.32806963171799</v>
      </c>
      <c r="C6258" s="13">
        <f t="shared" si="198"/>
        <v>131.32806963171799</v>
      </c>
      <c r="F6258" s="16">
        <f>'[2]NP Inflow data'!C6258</f>
        <v>0</v>
      </c>
      <c r="G6258" s="16">
        <f t="shared" si="199"/>
        <v>-8.0984385200000002</v>
      </c>
    </row>
    <row r="6259" spans="1:7">
      <c r="A6259">
        <v>996.56</v>
      </c>
      <c r="B6259" s="19">
        <f>'[2]NP Inflow data'!F6259</f>
        <v>131.395062360005</v>
      </c>
      <c r="C6259" s="13">
        <f t="shared" si="198"/>
        <v>131.395062360005</v>
      </c>
      <c r="F6259" s="16">
        <f>'[2]NP Inflow data'!C6259</f>
        <v>0</v>
      </c>
      <c r="G6259" s="16">
        <f t="shared" si="199"/>
        <v>-8.0984385200000002</v>
      </c>
    </row>
    <row r="6260" spans="1:7">
      <c r="A6260">
        <v>996.57</v>
      </c>
      <c r="B6260" s="19">
        <f>'[2]NP Inflow data'!F6260</f>
        <v>131.46207276092699</v>
      </c>
      <c r="C6260" s="13">
        <f t="shared" si="198"/>
        <v>131.46207276092699</v>
      </c>
      <c r="F6260" s="16">
        <f>'[2]NP Inflow data'!C6260</f>
        <v>0</v>
      </c>
      <c r="G6260" s="16">
        <f t="shared" si="199"/>
        <v>-8.0984385200000002</v>
      </c>
    </row>
    <row r="6261" spans="1:7">
      <c r="A6261">
        <v>996.58</v>
      </c>
      <c r="B6261" s="19">
        <f>'[2]NP Inflow data'!F6261</f>
        <v>131.52910082682499</v>
      </c>
      <c r="C6261" s="13">
        <f t="shared" si="198"/>
        <v>131.52910082682499</v>
      </c>
      <c r="F6261" s="16">
        <f>'[2]NP Inflow data'!C6261</f>
        <v>0</v>
      </c>
      <c r="G6261" s="16">
        <f t="shared" si="199"/>
        <v>-8.0984385200000002</v>
      </c>
    </row>
    <row r="6262" spans="1:7">
      <c r="A6262">
        <v>996.59</v>
      </c>
      <c r="B6262" s="19">
        <f>'[2]NP Inflow data'!F6262</f>
        <v>131.59614655003799</v>
      </c>
      <c r="C6262" s="13">
        <f t="shared" si="198"/>
        <v>131.59614655003799</v>
      </c>
      <c r="F6262" s="16">
        <f>'[2]NP Inflow data'!C6262</f>
        <v>0</v>
      </c>
      <c r="G6262" s="16">
        <f t="shared" si="199"/>
        <v>-8.0984385200000002</v>
      </c>
    </row>
    <row r="6263" spans="1:7">
      <c r="A6263">
        <v>996.6</v>
      </c>
      <c r="B6263" s="19">
        <f>'[2]NP Inflow data'!F6263</f>
        <v>131.66320992291</v>
      </c>
      <c r="C6263" s="13">
        <f t="shared" si="198"/>
        <v>131.66320992291</v>
      </c>
      <c r="F6263" s="16">
        <f>'[2]NP Inflow data'!C6263</f>
        <v>0</v>
      </c>
      <c r="G6263" s="16">
        <f t="shared" si="199"/>
        <v>-8.0984385200000002</v>
      </c>
    </row>
    <row r="6264" spans="1:7">
      <c r="A6264">
        <v>996.61</v>
      </c>
      <c r="B6264" s="19">
        <f>'[2]NP Inflow data'!F6264</f>
        <v>131.73029093777899</v>
      </c>
      <c r="C6264" s="13">
        <f t="shared" si="198"/>
        <v>131.73029093777899</v>
      </c>
      <c r="F6264" s="16">
        <f>'[2]NP Inflow data'!C6264</f>
        <v>0</v>
      </c>
      <c r="G6264" s="16">
        <f t="shared" si="199"/>
        <v>-8.0984385200000002</v>
      </c>
    </row>
    <row r="6265" spans="1:7">
      <c r="A6265">
        <v>996.62</v>
      </c>
      <c r="B6265" s="19">
        <f>'[2]NP Inflow data'!F6265</f>
        <v>131.797389586988</v>
      </c>
      <c r="C6265" s="13">
        <f t="shared" si="198"/>
        <v>131.797389586988</v>
      </c>
      <c r="F6265" s="16">
        <f>'[2]NP Inflow data'!C6265</f>
        <v>0</v>
      </c>
      <c r="G6265" s="16">
        <f t="shared" si="199"/>
        <v>-8.0984385200000002</v>
      </c>
    </row>
    <row r="6266" spans="1:7">
      <c r="A6266">
        <v>996.63</v>
      </c>
      <c r="B6266" s="19">
        <f>'[2]NP Inflow data'!F6266</f>
        <v>131.864505862877</v>
      </c>
      <c r="C6266" s="13">
        <f t="shared" si="198"/>
        <v>131.864505862877</v>
      </c>
      <c r="F6266" s="16">
        <f>'[2]NP Inflow data'!C6266</f>
        <v>0</v>
      </c>
      <c r="G6266" s="16">
        <f t="shared" si="199"/>
        <v>-8.0984385200000002</v>
      </c>
    </row>
    <row r="6267" spans="1:7">
      <c r="A6267">
        <v>996.64</v>
      </c>
      <c r="B6267" s="19">
        <f>'[2]NP Inflow data'!F6267</f>
        <v>131.931639757787</v>
      </c>
      <c r="C6267" s="13">
        <f t="shared" si="198"/>
        <v>131.931639757787</v>
      </c>
      <c r="F6267" s="16">
        <f>'[2]NP Inflow data'!C6267</f>
        <v>0</v>
      </c>
      <c r="G6267" s="16">
        <f t="shared" si="199"/>
        <v>-8.0984385200000002</v>
      </c>
    </row>
    <row r="6268" spans="1:7">
      <c r="A6268">
        <v>996.65</v>
      </c>
      <c r="B6268" s="19">
        <f>'[2]NP Inflow data'!F6268</f>
        <v>131.99879126405801</v>
      </c>
      <c r="C6268" s="13">
        <f t="shared" si="198"/>
        <v>131.99879126405801</v>
      </c>
      <c r="F6268" s="16">
        <f>'[2]NP Inflow data'!C6268</f>
        <v>0</v>
      </c>
      <c r="G6268" s="16">
        <f t="shared" si="199"/>
        <v>-8.0984385200000002</v>
      </c>
    </row>
    <row r="6269" spans="1:7">
      <c r="A6269">
        <v>996.66</v>
      </c>
      <c r="B6269" s="19">
        <f>'[2]NP Inflow data'!F6269</f>
        <v>132.06596037403301</v>
      </c>
      <c r="C6269" s="13">
        <f t="shared" si="198"/>
        <v>132.06596037403301</v>
      </c>
      <c r="F6269" s="16">
        <f>'[2]NP Inflow data'!C6269</f>
        <v>0</v>
      </c>
      <c r="G6269" s="16">
        <f t="shared" si="199"/>
        <v>-8.0984385200000002</v>
      </c>
    </row>
    <row r="6270" spans="1:7">
      <c r="A6270">
        <v>996.67</v>
      </c>
      <c r="B6270" s="19">
        <f>'[2]NP Inflow data'!F6270</f>
        <v>132.13314708005001</v>
      </c>
      <c r="C6270" s="13">
        <f t="shared" si="198"/>
        <v>132.13314708005001</v>
      </c>
      <c r="F6270" s="16">
        <f>'[2]NP Inflow data'!C6270</f>
        <v>0</v>
      </c>
      <c r="G6270" s="16">
        <f t="shared" si="199"/>
        <v>-8.0984385200000002</v>
      </c>
    </row>
    <row r="6271" spans="1:7">
      <c r="A6271">
        <v>996.68</v>
      </c>
      <c r="B6271" s="19">
        <f>'[2]NP Inflow data'!F6271</f>
        <v>132.20035137445299</v>
      </c>
      <c r="C6271" s="13">
        <f t="shared" si="198"/>
        <v>132.20035137445299</v>
      </c>
      <c r="F6271" s="16">
        <f>'[2]NP Inflow data'!C6271</f>
        <v>0</v>
      </c>
      <c r="G6271" s="16">
        <f t="shared" si="199"/>
        <v>-8.0984385200000002</v>
      </c>
    </row>
    <row r="6272" spans="1:7">
      <c r="A6272">
        <v>996.69</v>
      </c>
      <c r="B6272" s="19">
        <f>'[2]NP Inflow data'!F6272</f>
        <v>132.26757324958101</v>
      </c>
      <c r="C6272" s="13">
        <f t="shared" si="198"/>
        <v>132.26757324958101</v>
      </c>
      <c r="F6272" s="16">
        <f>'[2]NP Inflow data'!C6272</f>
        <v>0</v>
      </c>
      <c r="G6272" s="16">
        <f t="shared" si="199"/>
        <v>-8.0984385200000002</v>
      </c>
    </row>
    <row r="6273" spans="1:7">
      <c r="A6273">
        <v>996.7</v>
      </c>
      <c r="B6273" s="19">
        <f>'[2]NP Inflow data'!F6273</f>
        <v>132.334812697774</v>
      </c>
      <c r="C6273" s="13">
        <f t="shared" si="198"/>
        <v>132.334812697774</v>
      </c>
      <c r="F6273" s="16">
        <f>'[2]NP Inflow data'!C6273</f>
        <v>0</v>
      </c>
      <c r="G6273" s="16">
        <f t="shared" si="199"/>
        <v>-8.0984385200000002</v>
      </c>
    </row>
    <row r="6274" spans="1:7">
      <c r="A6274">
        <v>996.71</v>
      </c>
      <c r="B6274" s="19">
        <f>'[2]NP Inflow data'!F6274</f>
        <v>132.40206971137499</v>
      </c>
      <c r="C6274" s="13">
        <f t="shared" si="198"/>
        <v>132.40206971137499</v>
      </c>
      <c r="F6274" s="16">
        <f>'[2]NP Inflow data'!C6274</f>
        <v>0</v>
      </c>
      <c r="G6274" s="16">
        <f t="shared" si="199"/>
        <v>-8.0984385200000002</v>
      </c>
    </row>
    <row r="6275" spans="1:7">
      <c r="A6275">
        <v>996.72</v>
      </c>
      <c r="B6275" s="19">
        <f>'[2]NP Inflow data'!F6275</f>
        <v>132.469344282723</v>
      </c>
      <c r="C6275" s="13">
        <f t="shared" si="198"/>
        <v>132.469344282723</v>
      </c>
      <c r="F6275" s="16">
        <f>'[2]NP Inflow data'!C6275</f>
        <v>0</v>
      </c>
      <c r="G6275" s="16">
        <f t="shared" si="199"/>
        <v>-8.0984385200000002</v>
      </c>
    </row>
    <row r="6276" spans="1:7">
      <c r="A6276">
        <v>996.73</v>
      </c>
      <c r="B6276" s="19">
        <f>'[2]NP Inflow data'!F6276</f>
        <v>132.53663640415999</v>
      </c>
      <c r="C6276" s="13">
        <f t="shared" si="198"/>
        <v>132.53663640415999</v>
      </c>
      <c r="F6276" s="16">
        <f>'[2]NP Inflow data'!C6276</f>
        <v>0</v>
      </c>
      <c r="G6276" s="16">
        <f t="shared" si="199"/>
        <v>-8.0984385200000002</v>
      </c>
    </row>
    <row r="6277" spans="1:7">
      <c r="A6277">
        <v>996.74</v>
      </c>
      <c r="B6277" s="19">
        <f>'[2]NP Inflow data'!F6277</f>
        <v>132.603946068026</v>
      </c>
      <c r="C6277" s="13">
        <f t="shared" si="198"/>
        <v>132.603946068026</v>
      </c>
      <c r="F6277" s="16">
        <f>'[2]NP Inflow data'!C6277</f>
        <v>0</v>
      </c>
      <c r="G6277" s="16">
        <f t="shared" si="199"/>
        <v>-8.0984385200000002</v>
      </c>
    </row>
    <row r="6278" spans="1:7">
      <c r="A6278">
        <v>996.75</v>
      </c>
      <c r="B6278" s="19">
        <f>'[2]NP Inflow data'!F6278</f>
        <v>132.67127326666301</v>
      </c>
      <c r="C6278" s="13">
        <f t="shared" ref="C6278:C6341" si="200">B6278-$B$24</f>
        <v>132.67127326666301</v>
      </c>
      <c r="F6278" s="16">
        <f>'[2]NP Inflow data'!C6278</f>
        <v>0</v>
      </c>
      <c r="G6278" s="16">
        <f t="shared" si="199"/>
        <v>-8.0984385200000002</v>
      </c>
    </row>
    <row r="6279" spans="1:7">
      <c r="A6279">
        <v>996.76</v>
      </c>
      <c r="B6279" s="19">
        <f>'[2]NP Inflow data'!F6279</f>
        <v>132.738617992412</v>
      </c>
      <c r="C6279" s="13">
        <f t="shared" si="200"/>
        <v>132.738617992412</v>
      </c>
      <c r="F6279" s="16">
        <f>'[2]NP Inflow data'!C6279</f>
        <v>0</v>
      </c>
      <c r="G6279" s="16">
        <f t="shared" si="199"/>
        <v>-8.0984385200000002</v>
      </c>
    </row>
    <row r="6280" spans="1:7">
      <c r="A6280">
        <v>996.77</v>
      </c>
      <c r="B6280" s="19">
        <f>'[2]NP Inflow data'!F6280</f>
        <v>132.805980237612</v>
      </c>
      <c r="C6280" s="13">
        <f t="shared" si="200"/>
        <v>132.805980237612</v>
      </c>
      <c r="F6280" s="16">
        <f>'[2]NP Inflow data'!C6280</f>
        <v>0</v>
      </c>
      <c r="G6280" s="16">
        <f t="shared" si="199"/>
        <v>-8.0984385200000002</v>
      </c>
    </row>
    <row r="6281" spans="1:7">
      <c r="A6281">
        <v>996.78</v>
      </c>
      <c r="B6281" s="19">
        <f>'[2]NP Inflow data'!F6281</f>
        <v>132.87335999460501</v>
      </c>
      <c r="C6281" s="13">
        <f t="shared" si="200"/>
        <v>132.87335999460501</v>
      </c>
      <c r="F6281" s="16">
        <f>'[2]NP Inflow data'!C6281</f>
        <v>0</v>
      </c>
      <c r="G6281" s="16">
        <f t="shared" si="199"/>
        <v>-8.0984385200000002</v>
      </c>
    </row>
    <row r="6282" spans="1:7">
      <c r="A6282">
        <v>996.79</v>
      </c>
      <c r="B6282" s="19">
        <f>'[2]NP Inflow data'!F6282</f>
        <v>132.94075725573299</v>
      </c>
      <c r="C6282" s="13">
        <f t="shared" si="200"/>
        <v>132.94075725573299</v>
      </c>
      <c r="F6282" s="16">
        <f>'[2]NP Inflow data'!C6282</f>
        <v>0</v>
      </c>
      <c r="G6282" s="16">
        <f t="shared" si="199"/>
        <v>-8.0984385200000002</v>
      </c>
    </row>
    <row r="6283" spans="1:7">
      <c r="A6283">
        <v>996.8</v>
      </c>
      <c r="B6283" s="19">
        <f>'[2]NP Inflow data'!F6283</f>
        <v>133.00817201333501</v>
      </c>
      <c r="C6283" s="13">
        <f t="shared" si="200"/>
        <v>133.00817201333501</v>
      </c>
      <c r="F6283" s="16">
        <f>'[2]NP Inflow data'!C6283</f>
        <v>0</v>
      </c>
      <c r="G6283" s="16">
        <f t="shared" si="199"/>
        <v>-8.0984385200000002</v>
      </c>
    </row>
    <row r="6284" spans="1:7">
      <c r="A6284">
        <v>996.81</v>
      </c>
      <c r="B6284" s="19">
        <f>'[2]NP Inflow data'!F6284</f>
        <v>133.075604259752</v>
      </c>
      <c r="C6284" s="13">
        <f t="shared" si="200"/>
        <v>133.075604259752</v>
      </c>
      <c r="F6284" s="16">
        <f>'[2]NP Inflow data'!C6284</f>
        <v>0</v>
      </c>
      <c r="G6284" s="16">
        <f t="shared" si="199"/>
        <v>-8.0984385200000002</v>
      </c>
    </row>
    <row r="6285" spans="1:7">
      <c r="A6285">
        <v>996.82</v>
      </c>
      <c r="B6285" s="19">
        <f>'[2]NP Inflow data'!F6285</f>
        <v>133.14305398732699</v>
      </c>
      <c r="C6285" s="13">
        <f t="shared" si="200"/>
        <v>133.14305398732699</v>
      </c>
      <c r="F6285" s="16">
        <f>'[2]NP Inflow data'!C6285</f>
        <v>0</v>
      </c>
      <c r="G6285" s="16">
        <f t="shared" si="199"/>
        <v>-8.0984385200000002</v>
      </c>
    </row>
    <row r="6286" spans="1:7">
      <c r="A6286">
        <v>996.83</v>
      </c>
      <c r="B6286" s="19">
        <f>'[2]NP Inflow data'!F6286</f>
        <v>133.21052118839799</v>
      </c>
      <c r="C6286" s="13">
        <f t="shared" si="200"/>
        <v>133.21052118839799</v>
      </c>
      <c r="F6286" s="16">
        <f>'[2]NP Inflow data'!C6286</f>
        <v>0</v>
      </c>
      <c r="G6286" s="16">
        <f t="shared" si="199"/>
        <v>-8.0984385200000002</v>
      </c>
    </row>
    <row r="6287" spans="1:7">
      <c r="A6287">
        <v>996.84</v>
      </c>
      <c r="B6287" s="19">
        <f>'[2]NP Inflow data'!F6287</f>
        <v>133.27800585530801</v>
      </c>
      <c r="C6287" s="13">
        <f t="shared" si="200"/>
        <v>133.27800585530801</v>
      </c>
      <c r="F6287" s="16">
        <f>'[2]NP Inflow data'!C6287</f>
        <v>0</v>
      </c>
      <c r="G6287" s="16">
        <f t="shared" si="199"/>
        <v>-8.0984385200000002</v>
      </c>
    </row>
    <row r="6288" spans="1:7">
      <c r="A6288">
        <v>996.85</v>
      </c>
      <c r="B6288" s="19">
        <f>'[2]NP Inflow data'!F6288</f>
        <v>133.34550798039601</v>
      </c>
      <c r="C6288" s="13">
        <f t="shared" si="200"/>
        <v>133.34550798039601</v>
      </c>
      <c r="F6288" s="16">
        <f>'[2]NP Inflow data'!C6288</f>
        <v>0</v>
      </c>
      <c r="G6288" s="16">
        <f t="shared" si="199"/>
        <v>-8.0984385200000002</v>
      </c>
    </row>
    <row r="6289" spans="1:7">
      <c r="A6289">
        <v>996.86</v>
      </c>
      <c r="B6289" s="19">
        <f>'[2]NP Inflow data'!F6289</f>
        <v>133.41302755600501</v>
      </c>
      <c r="C6289" s="13">
        <f t="shared" si="200"/>
        <v>133.41302755600501</v>
      </c>
      <c r="F6289" s="16">
        <f>'[2]NP Inflow data'!C6289</f>
        <v>0</v>
      </c>
      <c r="G6289" s="16">
        <f t="shared" si="199"/>
        <v>-8.0984385200000002</v>
      </c>
    </row>
    <row r="6290" spans="1:7">
      <c r="A6290">
        <v>996.87</v>
      </c>
      <c r="B6290" s="19">
        <f>'[2]NP Inflow data'!F6290</f>
        <v>133.48056457447399</v>
      </c>
      <c r="C6290" s="13">
        <f t="shared" si="200"/>
        <v>133.48056457447399</v>
      </c>
      <c r="F6290" s="16">
        <f>'[2]NP Inflow data'!C6290</f>
        <v>0</v>
      </c>
      <c r="G6290" s="16">
        <f t="shared" si="199"/>
        <v>-8.0984385200000002</v>
      </c>
    </row>
    <row r="6291" spans="1:7">
      <c r="A6291">
        <v>996.88</v>
      </c>
      <c r="B6291" s="19">
        <f>'[2]NP Inflow data'!F6291</f>
        <v>133.54811902814501</v>
      </c>
      <c r="C6291" s="13">
        <f t="shared" si="200"/>
        <v>133.54811902814501</v>
      </c>
      <c r="F6291" s="16">
        <f>'[2]NP Inflow data'!C6291</f>
        <v>0</v>
      </c>
      <c r="G6291" s="16">
        <f t="shared" si="199"/>
        <v>-8.0984385200000002</v>
      </c>
    </row>
    <row r="6292" spans="1:7">
      <c r="A6292">
        <v>996.89</v>
      </c>
      <c r="B6292" s="19">
        <f>'[2]NP Inflow data'!F6292</f>
        <v>133.61569090935899</v>
      </c>
      <c r="C6292" s="13">
        <f t="shared" si="200"/>
        <v>133.61569090935899</v>
      </c>
      <c r="F6292" s="16">
        <f>'[2]NP Inflow data'!C6292</f>
        <v>0</v>
      </c>
      <c r="G6292" s="16">
        <f t="shared" si="199"/>
        <v>-8.0984385200000002</v>
      </c>
    </row>
    <row r="6293" spans="1:7">
      <c r="A6293">
        <v>996.9</v>
      </c>
      <c r="B6293" s="19">
        <f>'[2]NP Inflow data'!F6293</f>
        <v>133.68328021045599</v>
      </c>
      <c r="C6293" s="13">
        <f t="shared" si="200"/>
        <v>133.68328021045599</v>
      </c>
      <c r="F6293" s="16">
        <f>'[2]NP Inflow data'!C6293</f>
        <v>0</v>
      </c>
      <c r="G6293" s="16">
        <f t="shared" si="199"/>
        <v>-8.0984385200000002</v>
      </c>
    </row>
    <row r="6294" spans="1:7">
      <c r="A6294">
        <v>996.91</v>
      </c>
      <c r="B6294" s="19">
        <f>'[2]NP Inflow data'!F6294</f>
        <v>133.75088692377699</v>
      </c>
      <c r="C6294" s="13">
        <f t="shared" si="200"/>
        <v>133.75088692377699</v>
      </c>
      <c r="F6294" s="16">
        <f>'[2]NP Inflow data'!C6294</f>
        <v>0</v>
      </c>
      <c r="G6294" s="16">
        <f t="shared" si="199"/>
        <v>-8.0984385200000002</v>
      </c>
    </row>
    <row r="6295" spans="1:7">
      <c r="A6295">
        <v>996.92</v>
      </c>
      <c r="B6295" s="19">
        <f>'[2]NP Inflow data'!F6295</f>
        <v>133.81851104166299</v>
      </c>
      <c r="C6295" s="13">
        <f t="shared" si="200"/>
        <v>133.81851104166299</v>
      </c>
      <c r="F6295" s="16">
        <f>'[2]NP Inflow data'!C6295</f>
        <v>0</v>
      </c>
      <c r="G6295" s="16">
        <f t="shared" si="199"/>
        <v>-8.0984385200000002</v>
      </c>
    </row>
    <row r="6296" spans="1:7">
      <c r="A6296">
        <v>996.93</v>
      </c>
      <c r="B6296" s="19">
        <f>'[2]NP Inflow data'!F6296</f>
        <v>133.88615255645499</v>
      </c>
      <c r="C6296" s="13">
        <f t="shared" si="200"/>
        <v>133.88615255645499</v>
      </c>
      <c r="F6296" s="16">
        <f>'[2]NP Inflow data'!C6296</f>
        <v>0</v>
      </c>
      <c r="G6296" s="16">
        <f t="shared" si="199"/>
        <v>-8.0984385200000002</v>
      </c>
    </row>
    <row r="6297" spans="1:7">
      <c r="A6297">
        <v>996.94</v>
      </c>
      <c r="B6297" s="19">
        <f>'[2]NP Inflow data'!F6297</f>
        <v>133.95381146049499</v>
      </c>
      <c r="C6297" s="13">
        <f t="shared" si="200"/>
        <v>133.95381146049499</v>
      </c>
      <c r="F6297" s="16">
        <f>'[2]NP Inflow data'!C6297</f>
        <v>0</v>
      </c>
      <c r="G6297" s="16">
        <f t="shared" si="199"/>
        <v>-8.0984385200000002</v>
      </c>
    </row>
    <row r="6298" spans="1:7">
      <c r="A6298">
        <v>996.95</v>
      </c>
      <c r="B6298" s="19">
        <f>'[2]NP Inflow data'!F6298</f>
        <v>134.02148774612101</v>
      </c>
      <c r="C6298" s="13">
        <f t="shared" si="200"/>
        <v>134.02148774612101</v>
      </c>
      <c r="F6298" s="16">
        <f>'[2]NP Inflow data'!C6298</f>
        <v>0</v>
      </c>
      <c r="G6298" s="16">
        <f t="shared" si="199"/>
        <v>-8.0984385200000002</v>
      </c>
    </row>
    <row r="6299" spans="1:7">
      <c r="A6299">
        <v>996.96</v>
      </c>
      <c r="B6299" s="19">
        <f>'[2]NP Inflow data'!F6299</f>
        <v>134.08918140567599</v>
      </c>
      <c r="C6299" s="13">
        <f t="shared" si="200"/>
        <v>134.08918140567599</v>
      </c>
      <c r="F6299" s="16">
        <f>'[2]NP Inflow data'!C6299</f>
        <v>0</v>
      </c>
      <c r="G6299" s="16">
        <f t="shared" si="199"/>
        <v>-8.0984385200000002</v>
      </c>
    </row>
    <row r="6300" spans="1:7">
      <c r="A6300">
        <v>996.97</v>
      </c>
      <c r="B6300" s="19">
        <f>'[2]NP Inflow data'!F6300</f>
        <v>134.15689243150101</v>
      </c>
      <c r="C6300" s="13">
        <f t="shared" si="200"/>
        <v>134.15689243150101</v>
      </c>
      <c r="F6300" s="16">
        <f>'[2]NP Inflow data'!C6300</f>
        <v>0</v>
      </c>
      <c r="G6300" s="16">
        <f t="shared" si="199"/>
        <v>-8.0984385200000002</v>
      </c>
    </row>
    <row r="6301" spans="1:7">
      <c r="A6301">
        <v>996.98</v>
      </c>
      <c r="B6301" s="19">
        <f>'[2]NP Inflow data'!F6301</f>
        <v>134.22462081593599</v>
      </c>
      <c r="C6301" s="13">
        <f t="shared" si="200"/>
        <v>134.22462081593599</v>
      </c>
      <c r="F6301" s="16">
        <f>'[2]NP Inflow data'!C6301</f>
        <v>0</v>
      </c>
      <c r="G6301" s="16">
        <f t="shared" si="199"/>
        <v>-8.0984385200000002</v>
      </c>
    </row>
    <row r="6302" spans="1:7">
      <c r="A6302">
        <v>996.99</v>
      </c>
      <c r="B6302" s="19">
        <f>'[2]NP Inflow data'!F6302</f>
        <v>134.292366551322</v>
      </c>
      <c r="C6302" s="13">
        <f t="shared" si="200"/>
        <v>134.292366551322</v>
      </c>
      <c r="F6302" s="16">
        <f>'[2]NP Inflow data'!C6302</f>
        <v>0</v>
      </c>
      <c r="G6302" s="16">
        <f t="shared" ref="G6302:G6365" si="201">F6302-$F$3103</f>
        <v>-8.0984385200000002</v>
      </c>
    </row>
    <row r="6303" spans="1:7">
      <c r="A6303">
        <v>997</v>
      </c>
      <c r="B6303" s="19">
        <f>'[2]NP Inflow data'!F6303</f>
        <v>134.36012962999999</v>
      </c>
      <c r="C6303" s="13">
        <f t="shared" si="200"/>
        <v>134.36012962999999</v>
      </c>
      <c r="F6303" s="16">
        <f>'[2]NP Inflow data'!C6303</f>
        <v>0</v>
      </c>
      <c r="G6303" s="16">
        <f t="shared" si="201"/>
        <v>-8.0984385200000002</v>
      </c>
    </row>
    <row r="6304" spans="1:7">
      <c r="A6304">
        <v>997.01</v>
      </c>
      <c r="B6304" s="19">
        <f>'[2]NP Inflow data'!F6304</f>
        <v>134.42791001669499</v>
      </c>
      <c r="C6304" s="13">
        <f t="shared" si="200"/>
        <v>134.42791001669499</v>
      </c>
      <c r="F6304" s="16">
        <f>'[2]NP Inflow data'!C6304</f>
        <v>0</v>
      </c>
      <c r="G6304" s="16">
        <f t="shared" si="201"/>
        <v>-8.0984385200000002</v>
      </c>
    </row>
    <row r="6305" spans="1:7">
      <c r="A6305">
        <v>997.02</v>
      </c>
      <c r="B6305" s="19">
        <f>'[2]NP Inflow data'!F6305</f>
        <v>134.49570756566601</v>
      </c>
      <c r="C6305" s="13">
        <f t="shared" si="200"/>
        <v>134.49570756566601</v>
      </c>
      <c r="F6305" s="16">
        <f>'[2]NP Inflow data'!C6305</f>
        <v>0</v>
      </c>
      <c r="G6305" s="16">
        <f t="shared" si="201"/>
        <v>-8.0984385200000002</v>
      </c>
    </row>
    <row r="6306" spans="1:7">
      <c r="A6306">
        <v>997.03</v>
      </c>
      <c r="B6306" s="19">
        <f>'[2]NP Inflow data'!F6306</f>
        <v>134.56352210355701</v>
      </c>
      <c r="C6306" s="13">
        <f t="shared" si="200"/>
        <v>134.56352210355701</v>
      </c>
      <c r="F6306" s="16">
        <f>'[2]NP Inflow data'!C6306</f>
        <v>0</v>
      </c>
      <c r="G6306" s="16">
        <f t="shared" si="201"/>
        <v>-8.0984385200000002</v>
      </c>
    </row>
    <row r="6307" spans="1:7">
      <c r="A6307">
        <v>997.04</v>
      </c>
      <c r="B6307" s="19">
        <f>'[2]NP Inflow data'!F6307</f>
        <v>134.63135345701301</v>
      </c>
      <c r="C6307" s="13">
        <f t="shared" si="200"/>
        <v>134.63135345701301</v>
      </c>
      <c r="F6307" s="16">
        <f>'[2]NP Inflow data'!C6307</f>
        <v>0</v>
      </c>
      <c r="G6307" s="16">
        <f t="shared" si="201"/>
        <v>-8.0984385200000002</v>
      </c>
    </row>
    <row r="6308" spans="1:7">
      <c r="A6308">
        <v>997.05</v>
      </c>
      <c r="B6308" s="19">
        <f>'[2]NP Inflow data'!F6308</f>
        <v>134.69920145267599</v>
      </c>
      <c r="C6308" s="13">
        <f t="shared" si="200"/>
        <v>134.69920145267599</v>
      </c>
      <c r="F6308" s="16">
        <f>'[2]NP Inflow data'!C6308</f>
        <v>0</v>
      </c>
      <c r="G6308" s="16">
        <f t="shared" si="201"/>
        <v>-8.0984385200000002</v>
      </c>
    </row>
    <row r="6309" spans="1:7">
      <c r="A6309">
        <v>997.06</v>
      </c>
      <c r="B6309" s="19">
        <f>'[2]NP Inflow data'!F6309</f>
        <v>134.76706591719</v>
      </c>
      <c r="C6309" s="13">
        <f t="shared" si="200"/>
        <v>134.76706591719</v>
      </c>
      <c r="F6309" s="16">
        <f>'[2]NP Inflow data'!C6309</f>
        <v>0</v>
      </c>
      <c r="G6309" s="16">
        <f t="shared" si="201"/>
        <v>-8.0984385200000002</v>
      </c>
    </row>
    <row r="6310" spans="1:7">
      <c r="A6310">
        <v>997.07</v>
      </c>
      <c r="B6310" s="19">
        <f>'[2]NP Inflow data'!F6310</f>
        <v>134.83494667719901</v>
      </c>
      <c r="C6310" s="13">
        <f t="shared" si="200"/>
        <v>134.83494667719901</v>
      </c>
      <c r="F6310" s="16">
        <f>'[2]NP Inflow data'!C6310</f>
        <v>0</v>
      </c>
      <c r="G6310" s="16">
        <f t="shared" si="201"/>
        <v>-8.0984385200000002</v>
      </c>
    </row>
    <row r="6311" spans="1:7">
      <c r="A6311">
        <v>997.08</v>
      </c>
      <c r="B6311" s="19">
        <f>'[2]NP Inflow data'!F6311</f>
        <v>134.90284355934699</v>
      </c>
      <c r="C6311" s="13">
        <f t="shared" si="200"/>
        <v>134.90284355934699</v>
      </c>
      <c r="F6311" s="16">
        <f>'[2]NP Inflow data'!C6311</f>
        <v>0</v>
      </c>
      <c r="G6311" s="16">
        <f t="shared" si="201"/>
        <v>-8.0984385200000002</v>
      </c>
    </row>
    <row r="6312" spans="1:7">
      <c r="A6312">
        <v>997.09</v>
      </c>
      <c r="B6312" s="19">
        <f>'[2]NP Inflow data'!F6312</f>
        <v>134.97075639027699</v>
      </c>
      <c r="C6312" s="13">
        <f t="shared" si="200"/>
        <v>134.97075639027699</v>
      </c>
      <c r="F6312" s="16">
        <f>'[2]NP Inflow data'!C6312</f>
        <v>0</v>
      </c>
      <c r="G6312" s="16">
        <f t="shared" si="201"/>
        <v>-8.0984385200000002</v>
      </c>
    </row>
    <row r="6313" spans="1:7">
      <c r="A6313">
        <v>997.1</v>
      </c>
      <c r="B6313" s="19">
        <f>'[2]NP Inflow data'!F6313</f>
        <v>135.03868499663301</v>
      </c>
      <c r="C6313" s="13">
        <f t="shared" si="200"/>
        <v>135.03868499663301</v>
      </c>
      <c r="F6313" s="16">
        <f>'[2]NP Inflow data'!C6313</f>
        <v>0</v>
      </c>
      <c r="G6313" s="16">
        <f t="shared" si="201"/>
        <v>-8.0984385200000002</v>
      </c>
    </row>
    <row r="6314" spans="1:7">
      <c r="A6314">
        <v>997.11</v>
      </c>
      <c r="B6314" s="19">
        <f>'[2]NP Inflow data'!F6314</f>
        <v>135.106629205058</v>
      </c>
      <c r="C6314" s="13">
        <f t="shared" si="200"/>
        <v>135.106629205058</v>
      </c>
      <c r="F6314" s="16">
        <f>'[2]NP Inflow data'!C6314</f>
        <v>0</v>
      </c>
      <c r="G6314" s="16">
        <f t="shared" si="201"/>
        <v>-8.0984385200000002</v>
      </c>
    </row>
    <row r="6315" spans="1:7">
      <c r="A6315">
        <v>997.12</v>
      </c>
      <c r="B6315" s="19">
        <f>'[2]NP Inflow data'!F6315</f>
        <v>135.17458884219599</v>
      </c>
      <c r="C6315" s="13">
        <f t="shared" si="200"/>
        <v>135.17458884219599</v>
      </c>
      <c r="F6315" s="16">
        <f>'[2]NP Inflow data'!C6315</f>
        <v>0</v>
      </c>
      <c r="G6315" s="16">
        <f t="shared" si="201"/>
        <v>-8.0984385200000002</v>
      </c>
    </row>
    <row r="6316" spans="1:7">
      <c r="A6316">
        <v>997.13</v>
      </c>
      <c r="B6316" s="19">
        <f>'[2]NP Inflow data'!F6316</f>
        <v>135.242563734692</v>
      </c>
      <c r="C6316" s="13">
        <f t="shared" si="200"/>
        <v>135.242563734692</v>
      </c>
      <c r="F6316" s="16">
        <f>'[2]NP Inflow data'!C6316</f>
        <v>0</v>
      </c>
      <c r="G6316" s="16">
        <f t="shared" si="201"/>
        <v>-8.0984385200000002</v>
      </c>
    </row>
    <row r="6317" spans="1:7">
      <c r="A6317">
        <v>997.14</v>
      </c>
      <c r="B6317" s="19">
        <f>'[2]NP Inflow data'!F6317</f>
        <v>135.31055370918801</v>
      </c>
      <c r="C6317" s="13">
        <f t="shared" si="200"/>
        <v>135.31055370918801</v>
      </c>
      <c r="F6317" s="16">
        <f>'[2]NP Inflow data'!C6317</f>
        <v>0</v>
      </c>
      <c r="G6317" s="16">
        <f t="shared" si="201"/>
        <v>-8.0984385200000002</v>
      </c>
    </row>
    <row r="6318" spans="1:7">
      <c r="A6318">
        <v>997.15</v>
      </c>
      <c r="B6318" s="19">
        <f>'[2]NP Inflow data'!F6318</f>
        <v>135.37855859232801</v>
      </c>
      <c r="C6318" s="13">
        <f t="shared" si="200"/>
        <v>135.37855859232801</v>
      </c>
      <c r="F6318" s="16">
        <f>'[2]NP Inflow data'!C6318</f>
        <v>0</v>
      </c>
      <c r="G6318" s="16">
        <f t="shared" si="201"/>
        <v>-8.0984385200000002</v>
      </c>
    </row>
    <row r="6319" spans="1:7">
      <c r="A6319">
        <v>997.16</v>
      </c>
      <c r="B6319" s="19">
        <f>'[2]NP Inflow data'!F6319</f>
        <v>135.446578210757</v>
      </c>
      <c r="C6319" s="13">
        <f t="shared" si="200"/>
        <v>135.446578210757</v>
      </c>
      <c r="F6319" s="16">
        <f>'[2]NP Inflow data'!C6319</f>
        <v>0</v>
      </c>
      <c r="G6319" s="16">
        <f t="shared" si="201"/>
        <v>-8.0984385200000002</v>
      </c>
    </row>
    <row r="6320" spans="1:7">
      <c r="A6320">
        <v>997.17</v>
      </c>
      <c r="B6320" s="19">
        <f>'[2]NP Inflow data'!F6320</f>
        <v>135.514612391117</v>
      </c>
      <c r="C6320" s="13">
        <f t="shared" si="200"/>
        <v>135.514612391117</v>
      </c>
      <c r="F6320" s="16">
        <f>'[2]NP Inflow data'!C6320</f>
        <v>0</v>
      </c>
      <c r="G6320" s="16">
        <f t="shared" si="201"/>
        <v>-8.0984385200000002</v>
      </c>
    </row>
    <row r="6321" spans="1:7">
      <c r="A6321">
        <v>997.18</v>
      </c>
      <c r="B6321" s="19">
        <f>'[2]NP Inflow data'!F6321</f>
        <v>135.58266096005201</v>
      </c>
      <c r="C6321" s="13">
        <f t="shared" si="200"/>
        <v>135.58266096005201</v>
      </c>
      <c r="F6321" s="16">
        <f>'[2]NP Inflow data'!C6321</f>
        <v>0</v>
      </c>
      <c r="G6321" s="16">
        <f t="shared" si="201"/>
        <v>-8.0984385200000002</v>
      </c>
    </row>
    <row r="6322" spans="1:7">
      <c r="A6322">
        <v>997.19</v>
      </c>
      <c r="B6322" s="19">
        <f>'[2]NP Inflow data'!F6322</f>
        <v>135.650723744207</v>
      </c>
      <c r="C6322" s="13">
        <f t="shared" si="200"/>
        <v>135.650723744207</v>
      </c>
      <c r="F6322" s="16">
        <f>'[2]NP Inflow data'!C6322</f>
        <v>0</v>
      </c>
      <c r="G6322" s="16">
        <f t="shared" si="201"/>
        <v>-8.0984385200000002</v>
      </c>
    </row>
    <row r="6323" spans="1:7">
      <c r="A6323">
        <v>997.2</v>
      </c>
      <c r="B6323" s="19">
        <f>'[2]NP Inflow data'!F6323</f>
        <v>135.71880057022301</v>
      </c>
      <c r="C6323" s="13">
        <f t="shared" si="200"/>
        <v>135.71880057022301</v>
      </c>
      <c r="F6323" s="16">
        <f>'[2]NP Inflow data'!C6323</f>
        <v>0</v>
      </c>
      <c r="G6323" s="16">
        <f t="shared" si="201"/>
        <v>-8.0984385200000002</v>
      </c>
    </row>
    <row r="6324" spans="1:7">
      <c r="A6324">
        <v>997.21</v>
      </c>
      <c r="B6324" s="19">
        <f>'[2]NP Inflow data'!F6324</f>
        <v>135.786891264746</v>
      </c>
      <c r="C6324" s="13">
        <f t="shared" si="200"/>
        <v>135.786891264746</v>
      </c>
      <c r="F6324" s="16">
        <f>'[2]NP Inflow data'!C6324</f>
        <v>0</v>
      </c>
      <c r="G6324" s="16">
        <f t="shared" si="201"/>
        <v>-8.0984385200000002</v>
      </c>
    </row>
    <row r="6325" spans="1:7">
      <c r="A6325">
        <v>997.22</v>
      </c>
      <c r="B6325" s="19">
        <f>'[2]NP Inflow data'!F6325</f>
        <v>135.85499565441901</v>
      </c>
      <c r="C6325" s="13">
        <f t="shared" si="200"/>
        <v>135.85499565441901</v>
      </c>
      <c r="F6325" s="16">
        <f>'[2]NP Inflow data'!C6325</f>
        <v>0</v>
      </c>
      <c r="G6325" s="16">
        <f t="shared" si="201"/>
        <v>-8.0984385200000002</v>
      </c>
    </row>
    <row r="6326" spans="1:7">
      <c r="A6326">
        <v>997.23</v>
      </c>
      <c r="B6326" s="19">
        <f>'[2]NP Inflow data'!F6326</f>
        <v>135.92311356588601</v>
      </c>
      <c r="C6326" s="13">
        <f t="shared" si="200"/>
        <v>135.92311356588601</v>
      </c>
      <c r="F6326" s="16">
        <f>'[2]NP Inflow data'!C6326</f>
        <v>0</v>
      </c>
      <c r="G6326" s="16">
        <f t="shared" si="201"/>
        <v>-8.0984385200000002</v>
      </c>
    </row>
    <row r="6327" spans="1:7">
      <c r="A6327">
        <v>997.24</v>
      </c>
      <c r="B6327" s="19">
        <f>'[2]NP Inflow data'!F6327</f>
        <v>135.99124482579001</v>
      </c>
      <c r="C6327" s="13">
        <f t="shared" si="200"/>
        <v>135.99124482579001</v>
      </c>
      <c r="F6327" s="16">
        <f>'[2]NP Inflow data'!C6327</f>
        <v>0</v>
      </c>
      <c r="G6327" s="16">
        <f t="shared" si="201"/>
        <v>-8.0984385200000002</v>
      </c>
    </row>
    <row r="6328" spans="1:7">
      <c r="A6328">
        <v>997.25</v>
      </c>
      <c r="B6328" s="19">
        <f>'[2]NP Inflow data'!F6328</f>
        <v>136.05938926077499</v>
      </c>
      <c r="C6328" s="13">
        <f t="shared" si="200"/>
        <v>136.05938926077499</v>
      </c>
      <c r="F6328" s="16">
        <f>'[2]NP Inflow data'!C6328</f>
        <v>0</v>
      </c>
      <c r="G6328" s="16">
        <f t="shared" si="201"/>
        <v>-8.0984385200000002</v>
      </c>
    </row>
    <row r="6329" spans="1:7">
      <c r="A6329">
        <v>997.26</v>
      </c>
      <c r="B6329" s="19">
        <f>'[2]NP Inflow data'!F6329</f>
        <v>136.127546697485</v>
      </c>
      <c r="C6329" s="13">
        <f t="shared" si="200"/>
        <v>136.127546697485</v>
      </c>
      <c r="F6329" s="16">
        <f>'[2]NP Inflow data'!C6329</f>
        <v>0</v>
      </c>
      <c r="G6329" s="16">
        <f t="shared" si="201"/>
        <v>-8.0984385200000002</v>
      </c>
    </row>
    <row r="6330" spans="1:7">
      <c r="A6330">
        <v>997.27</v>
      </c>
      <c r="B6330" s="19">
        <f>'[2]NP Inflow data'!F6330</f>
        <v>136.19571696256199</v>
      </c>
      <c r="C6330" s="13">
        <f t="shared" si="200"/>
        <v>136.19571696256199</v>
      </c>
      <c r="F6330" s="16">
        <f>'[2]NP Inflow data'!C6330</f>
        <v>0</v>
      </c>
      <c r="G6330" s="16">
        <f t="shared" si="201"/>
        <v>-8.0984385200000002</v>
      </c>
    </row>
    <row r="6331" spans="1:7">
      <c r="A6331">
        <v>997.28</v>
      </c>
      <c r="B6331" s="19">
        <f>'[2]NP Inflow data'!F6331</f>
        <v>136.263899882652</v>
      </c>
      <c r="C6331" s="13">
        <f t="shared" si="200"/>
        <v>136.263899882652</v>
      </c>
      <c r="F6331" s="16">
        <f>'[2]NP Inflow data'!C6331</f>
        <v>0</v>
      </c>
      <c r="G6331" s="16">
        <f t="shared" si="201"/>
        <v>-8.0984385200000002</v>
      </c>
    </row>
    <row r="6332" spans="1:7">
      <c r="A6332">
        <v>997.29</v>
      </c>
      <c r="B6332" s="19">
        <f>'[2]NP Inflow data'!F6332</f>
        <v>136.33209528439801</v>
      </c>
      <c r="C6332" s="13">
        <f t="shared" si="200"/>
        <v>136.33209528439801</v>
      </c>
      <c r="F6332" s="16">
        <f>'[2]NP Inflow data'!C6332</f>
        <v>0</v>
      </c>
      <c r="G6332" s="16">
        <f t="shared" si="201"/>
        <v>-8.0984385200000002</v>
      </c>
    </row>
    <row r="6333" spans="1:7">
      <c r="A6333">
        <v>997.3</v>
      </c>
      <c r="B6333" s="19">
        <f>'[2]NP Inflow data'!F6333</f>
        <v>136.400302994443</v>
      </c>
      <c r="C6333" s="13">
        <f t="shared" si="200"/>
        <v>136.400302994443</v>
      </c>
      <c r="F6333" s="16">
        <f>'[2]NP Inflow data'!C6333</f>
        <v>0</v>
      </c>
      <c r="G6333" s="16">
        <f t="shared" si="201"/>
        <v>-8.0984385200000002</v>
      </c>
    </row>
    <row r="6334" spans="1:7">
      <c r="A6334">
        <v>997.31</v>
      </c>
      <c r="B6334" s="19">
        <f>'[2]NP Inflow data'!F6334</f>
        <v>136.46852283943099</v>
      </c>
      <c r="C6334" s="13">
        <f t="shared" si="200"/>
        <v>136.46852283943099</v>
      </c>
      <c r="F6334" s="16">
        <f>'[2]NP Inflow data'!C6334</f>
        <v>0</v>
      </c>
      <c r="G6334" s="16">
        <f t="shared" si="201"/>
        <v>-8.0984385200000002</v>
      </c>
    </row>
    <row r="6335" spans="1:7">
      <c r="A6335">
        <v>997.32</v>
      </c>
      <c r="B6335" s="19">
        <f>'[2]NP Inflow data'!F6335</f>
        <v>136.53675464600599</v>
      </c>
      <c r="C6335" s="13">
        <f t="shared" si="200"/>
        <v>136.53675464600599</v>
      </c>
      <c r="F6335" s="16">
        <f>'[2]NP Inflow data'!C6335</f>
        <v>0</v>
      </c>
      <c r="G6335" s="16">
        <f t="shared" si="201"/>
        <v>-8.0984385200000002</v>
      </c>
    </row>
    <row r="6336" spans="1:7">
      <c r="A6336">
        <v>997.33</v>
      </c>
      <c r="B6336" s="19">
        <f>'[2]NP Inflow data'!F6336</f>
        <v>136.604998240811</v>
      </c>
      <c r="C6336" s="13">
        <f t="shared" si="200"/>
        <v>136.604998240811</v>
      </c>
      <c r="F6336" s="16">
        <f>'[2]NP Inflow data'!C6336</f>
        <v>0</v>
      </c>
      <c r="G6336" s="16">
        <f t="shared" si="201"/>
        <v>-8.0984385200000002</v>
      </c>
    </row>
    <row r="6337" spans="1:7">
      <c r="A6337">
        <v>997.34</v>
      </c>
      <c r="B6337" s="19">
        <f>'[2]NP Inflow data'!F6337</f>
        <v>136.67325345048999</v>
      </c>
      <c r="C6337" s="13">
        <f t="shared" si="200"/>
        <v>136.67325345048999</v>
      </c>
      <c r="F6337" s="16">
        <f>'[2]NP Inflow data'!C6337</f>
        <v>0</v>
      </c>
      <c r="G6337" s="16">
        <f t="shared" si="201"/>
        <v>-8.0984385200000002</v>
      </c>
    </row>
    <row r="6338" spans="1:7">
      <c r="A6338">
        <v>997.35</v>
      </c>
      <c r="B6338" s="19">
        <f>'[2]NP Inflow data'!F6338</f>
        <v>136.741520101687</v>
      </c>
      <c r="C6338" s="13">
        <f t="shared" si="200"/>
        <v>136.741520101687</v>
      </c>
      <c r="F6338" s="16">
        <f>'[2]NP Inflow data'!C6338</f>
        <v>0</v>
      </c>
      <c r="G6338" s="16">
        <f t="shared" si="201"/>
        <v>-8.0984385200000002</v>
      </c>
    </row>
    <row r="6339" spans="1:7">
      <c r="A6339">
        <v>997.36</v>
      </c>
      <c r="B6339" s="19">
        <f>'[2]NP Inflow data'!F6339</f>
        <v>136.809798021045</v>
      </c>
      <c r="C6339" s="13">
        <f t="shared" si="200"/>
        <v>136.809798021045</v>
      </c>
      <c r="F6339" s="16">
        <f>'[2]NP Inflow data'!C6339</f>
        <v>0</v>
      </c>
      <c r="G6339" s="16">
        <f t="shared" si="201"/>
        <v>-8.0984385200000002</v>
      </c>
    </row>
    <row r="6340" spans="1:7">
      <c r="A6340">
        <v>997.37</v>
      </c>
      <c r="B6340" s="19">
        <f>'[2]NP Inflow data'!F6340</f>
        <v>136.87808703520801</v>
      </c>
      <c r="C6340" s="13">
        <f t="shared" si="200"/>
        <v>136.87808703520801</v>
      </c>
      <c r="F6340" s="16">
        <f>'[2]NP Inflow data'!C6340</f>
        <v>0</v>
      </c>
      <c r="G6340" s="16">
        <f t="shared" si="201"/>
        <v>-8.0984385200000002</v>
      </c>
    </row>
    <row r="6341" spans="1:7">
      <c r="A6341">
        <v>997.38</v>
      </c>
      <c r="B6341" s="19">
        <f>'[2]NP Inflow data'!F6341</f>
        <v>136.94638697081899</v>
      </c>
      <c r="C6341" s="13">
        <f t="shared" si="200"/>
        <v>136.94638697081899</v>
      </c>
      <c r="F6341" s="16">
        <f>'[2]NP Inflow data'!C6341</f>
        <v>0</v>
      </c>
      <c r="G6341" s="16">
        <f t="shared" si="201"/>
        <v>-8.0984385200000002</v>
      </c>
    </row>
    <row r="6342" spans="1:7">
      <c r="A6342">
        <v>997.39</v>
      </c>
      <c r="B6342" s="19">
        <f>'[2]NP Inflow data'!F6342</f>
        <v>137.01469765452401</v>
      </c>
      <c r="C6342" s="13">
        <f t="shared" ref="C6342:C6403" si="202">B6342-$B$24</f>
        <v>137.01469765452401</v>
      </c>
      <c r="F6342" s="16">
        <f>'[2]NP Inflow data'!C6342</f>
        <v>0</v>
      </c>
      <c r="G6342" s="16">
        <f t="shared" si="201"/>
        <v>-8.0984385200000002</v>
      </c>
    </row>
    <row r="6343" spans="1:7">
      <c r="A6343">
        <v>997.4</v>
      </c>
      <c r="B6343" s="19">
        <f>'[2]NP Inflow data'!F6343</f>
        <v>137.08301891296401</v>
      </c>
      <c r="C6343" s="13">
        <f t="shared" si="202"/>
        <v>137.08301891296401</v>
      </c>
      <c r="F6343" s="16">
        <f>'[2]NP Inflow data'!C6343</f>
        <v>0</v>
      </c>
      <c r="G6343" s="16">
        <f t="shared" si="201"/>
        <v>-8.0984385200000002</v>
      </c>
    </row>
    <row r="6344" spans="1:7">
      <c r="A6344">
        <v>997.41</v>
      </c>
      <c r="B6344" s="19">
        <f>'[2]NP Inflow data'!F6344</f>
        <v>137.151350572784</v>
      </c>
      <c r="C6344" s="13">
        <f t="shared" si="202"/>
        <v>137.151350572784</v>
      </c>
      <c r="F6344" s="16">
        <f>'[2]NP Inflow data'!C6344</f>
        <v>0</v>
      </c>
      <c r="G6344" s="16">
        <f t="shared" si="201"/>
        <v>-8.0984385200000002</v>
      </c>
    </row>
    <row r="6345" spans="1:7">
      <c r="A6345">
        <v>997.42</v>
      </c>
      <c r="B6345" s="19">
        <f>'[2]NP Inflow data'!F6345</f>
        <v>137.21969246062699</v>
      </c>
      <c r="C6345" s="13">
        <f t="shared" si="202"/>
        <v>137.21969246062699</v>
      </c>
      <c r="F6345" s="16">
        <f>'[2]NP Inflow data'!C6345</f>
        <v>0</v>
      </c>
      <c r="G6345" s="16">
        <f t="shared" si="201"/>
        <v>-8.0984385200000002</v>
      </c>
    </row>
    <row r="6346" spans="1:7">
      <c r="A6346">
        <v>997.43</v>
      </c>
      <c r="B6346" s="19">
        <f>'[2]NP Inflow data'!F6346</f>
        <v>137.28804440313701</v>
      </c>
      <c r="C6346" s="13">
        <f t="shared" si="202"/>
        <v>137.28804440313701</v>
      </c>
      <c r="F6346" s="16">
        <f>'[2]NP Inflow data'!C6346</f>
        <v>0</v>
      </c>
      <c r="G6346" s="16">
        <f t="shared" si="201"/>
        <v>-8.0984385200000002</v>
      </c>
    </row>
    <row r="6347" spans="1:7">
      <c r="A6347">
        <v>997.44</v>
      </c>
      <c r="B6347" s="19">
        <f>'[2]NP Inflow data'!F6347</f>
        <v>137.356406226959</v>
      </c>
      <c r="C6347" s="13">
        <f t="shared" si="202"/>
        <v>137.356406226959</v>
      </c>
      <c r="F6347" s="16">
        <f>'[2]NP Inflow data'!C6347</f>
        <v>0</v>
      </c>
      <c r="G6347" s="16">
        <f t="shared" si="201"/>
        <v>-8.0984385200000002</v>
      </c>
    </row>
    <row r="6348" spans="1:7">
      <c r="A6348">
        <v>997.45</v>
      </c>
      <c r="B6348" s="19">
        <f>'[2]NP Inflow data'!F6348</f>
        <v>137.42477775873499</v>
      </c>
      <c r="C6348" s="13">
        <f t="shared" si="202"/>
        <v>137.42477775873499</v>
      </c>
      <c r="F6348" s="16">
        <f>'[2]NP Inflow data'!C6348</f>
        <v>0</v>
      </c>
      <c r="G6348" s="16">
        <f t="shared" si="201"/>
        <v>-8.0984385200000002</v>
      </c>
    </row>
    <row r="6349" spans="1:7">
      <c r="A6349">
        <v>997.46</v>
      </c>
      <c r="B6349" s="19">
        <f>'[2]NP Inflow data'!F6349</f>
        <v>137.493158825108</v>
      </c>
      <c r="C6349" s="13">
        <f t="shared" si="202"/>
        <v>137.493158825108</v>
      </c>
      <c r="F6349" s="16">
        <f>'[2]NP Inflow data'!C6349</f>
        <v>0</v>
      </c>
      <c r="G6349" s="16">
        <f t="shared" si="201"/>
        <v>-8.0984385200000002</v>
      </c>
    </row>
    <row r="6350" spans="1:7">
      <c r="A6350">
        <v>997.47</v>
      </c>
      <c r="B6350" s="19">
        <f>'[2]NP Inflow data'!F6350</f>
        <v>137.56154925272401</v>
      </c>
      <c r="C6350" s="13">
        <f t="shared" si="202"/>
        <v>137.56154925272401</v>
      </c>
      <c r="F6350" s="16">
        <f>'[2]NP Inflow data'!C6350</f>
        <v>0</v>
      </c>
      <c r="G6350" s="16">
        <f t="shared" si="201"/>
        <v>-8.0984385200000002</v>
      </c>
    </row>
    <row r="6351" spans="1:7">
      <c r="A6351">
        <v>997.48</v>
      </c>
      <c r="B6351" s="19">
        <f>'[2]NP Inflow data'!F6351</f>
        <v>137.62994886822401</v>
      </c>
      <c r="C6351" s="13">
        <f t="shared" si="202"/>
        <v>137.62994886822401</v>
      </c>
      <c r="F6351" s="16">
        <f>'[2]NP Inflow data'!C6351</f>
        <v>0</v>
      </c>
      <c r="G6351" s="16">
        <f t="shared" si="201"/>
        <v>-8.0984385200000002</v>
      </c>
    </row>
    <row r="6352" spans="1:7">
      <c r="A6352">
        <v>997.49</v>
      </c>
      <c r="B6352" s="19">
        <f>'[2]NP Inflow data'!F6352</f>
        <v>137.69835749825401</v>
      </c>
      <c r="C6352" s="13">
        <f t="shared" si="202"/>
        <v>137.69835749825401</v>
      </c>
      <c r="F6352" s="16">
        <f>'[2]NP Inflow data'!C6352</f>
        <v>0</v>
      </c>
      <c r="G6352" s="16">
        <f t="shared" si="201"/>
        <v>-8.0984385200000002</v>
      </c>
    </row>
    <row r="6353" spans="1:7">
      <c r="A6353">
        <v>997.5</v>
      </c>
      <c r="B6353" s="19">
        <f>'[2]NP Inflow data'!F6353</f>
        <v>137.766774969457</v>
      </c>
      <c r="C6353" s="13">
        <f t="shared" si="202"/>
        <v>137.766774969457</v>
      </c>
      <c r="F6353" s="16">
        <f>'[2]NP Inflow data'!C6353</f>
        <v>0</v>
      </c>
      <c r="G6353" s="16">
        <f t="shared" si="201"/>
        <v>-8.0984385200000002</v>
      </c>
    </row>
    <row r="6354" spans="1:7">
      <c r="A6354">
        <v>997.51</v>
      </c>
      <c r="B6354" s="19">
        <f>'[2]NP Inflow data'!F6354</f>
        <v>137.83520110847601</v>
      </c>
      <c r="C6354" s="13">
        <f t="shared" si="202"/>
        <v>137.83520110847601</v>
      </c>
      <c r="F6354" s="16">
        <f>'[2]NP Inflow data'!C6354</f>
        <v>0</v>
      </c>
      <c r="G6354" s="16">
        <f t="shared" si="201"/>
        <v>-8.0984385200000002</v>
      </c>
    </row>
    <row r="6355" spans="1:7">
      <c r="A6355">
        <v>997.52</v>
      </c>
      <c r="B6355" s="19">
        <f>'[2]NP Inflow data'!F6355</f>
        <v>137.90363574195499</v>
      </c>
      <c r="C6355" s="13">
        <f t="shared" si="202"/>
        <v>137.90363574195499</v>
      </c>
      <c r="F6355" s="16">
        <f>'[2]NP Inflow data'!C6355</f>
        <v>0</v>
      </c>
      <c r="G6355" s="16">
        <f t="shared" si="201"/>
        <v>-8.0984385200000002</v>
      </c>
    </row>
    <row r="6356" spans="1:7">
      <c r="A6356">
        <v>997.53</v>
      </c>
      <c r="B6356" s="19">
        <f>'[2]NP Inflow data'!F6356</f>
        <v>137.97207869653801</v>
      </c>
      <c r="C6356" s="13">
        <f t="shared" si="202"/>
        <v>137.97207869653801</v>
      </c>
      <c r="F6356" s="16">
        <f>'[2]NP Inflow data'!C6356</f>
        <v>0</v>
      </c>
      <c r="G6356" s="16">
        <f t="shared" si="201"/>
        <v>-8.0984385200000002</v>
      </c>
    </row>
    <row r="6357" spans="1:7">
      <c r="A6357">
        <v>997.54</v>
      </c>
      <c r="B6357" s="19">
        <f>'[2]NP Inflow data'!F6357</f>
        <v>138.04052979886799</v>
      </c>
      <c r="C6357" s="13">
        <f t="shared" si="202"/>
        <v>138.04052979886799</v>
      </c>
      <c r="F6357" s="16">
        <f>'[2]NP Inflow data'!C6357</f>
        <v>0</v>
      </c>
      <c r="G6357" s="16">
        <f t="shared" si="201"/>
        <v>-8.0984385200000002</v>
      </c>
    </row>
    <row r="6358" spans="1:7">
      <c r="A6358">
        <v>997.55</v>
      </c>
      <c r="B6358" s="19">
        <f>'[2]NP Inflow data'!F6358</f>
        <v>138.10898887559</v>
      </c>
      <c r="C6358" s="13">
        <f t="shared" si="202"/>
        <v>138.10898887559</v>
      </c>
      <c r="F6358" s="16">
        <f>'[2]NP Inflow data'!C6358</f>
        <v>0</v>
      </c>
      <c r="G6358" s="16">
        <f t="shared" si="201"/>
        <v>-8.0984385200000002</v>
      </c>
    </row>
    <row r="6359" spans="1:7">
      <c r="A6359">
        <v>997.56</v>
      </c>
      <c r="B6359" s="19">
        <f>'[2]NP Inflow data'!F6359</f>
        <v>138.17745575334601</v>
      </c>
      <c r="C6359" s="13">
        <f t="shared" si="202"/>
        <v>138.17745575334601</v>
      </c>
      <c r="F6359" s="16">
        <f>'[2]NP Inflow data'!C6359</f>
        <v>0</v>
      </c>
      <c r="G6359" s="16">
        <f t="shared" si="201"/>
        <v>-8.0984385200000002</v>
      </c>
    </row>
    <row r="6360" spans="1:7">
      <c r="A6360">
        <v>997.57</v>
      </c>
      <c r="B6360" s="19">
        <f>'[2]NP Inflow data'!F6360</f>
        <v>138.24593025878201</v>
      </c>
      <c r="C6360" s="13">
        <f t="shared" si="202"/>
        <v>138.24593025878201</v>
      </c>
      <c r="F6360" s="16">
        <f>'[2]NP Inflow data'!C6360</f>
        <v>0</v>
      </c>
      <c r="G6360" s="16">
        <f t="shared" si="201"/>
        <v>-8.0984385200000002</v>
      </c>
    </row>
    <row r="6361" spans="1:7">
      <c r="A6361">
        <v>997.58</v>
      </c>
      <c r="B6361" s="19">
        <f>'[2]NP Inflow data'!F6361</f>
        <v>138.314412218538</v>
      </c>
      <c r="C6361" s="13">
        <f t="shared" si="202"/>
        <v>138.314412218538</v>
      </c>
      <c r="F6361" s="16">
        <f>'[2]NP Inflow data'!C6361</f>
        <v>0</v>
      </c>
      <c r="G6361" s="16">
        <f t="shared" si="201"/>
        <v>-8.0984385200000002</v>
      </c>
    </row>
    <row r="6362" spans="1:7">
      <c r="A6362">
        <v>997.59</v>
      </c>
      <c r="B6362" s="19">
        <f>'[2]NP Inflow data'!F6362</f>
        <v>138.38290145926101</v>
      </c>
      <c r="C6362" s="13">
        <f t="shared" si="202"/>
        <v>138.38290145926101</v>
      </c>
      <c r="F6362" s="16">
        <f>'[2]NP Inflow data'!C6362</f>
        <v>0</v>
      </c>
      <c r="G6362" s="16">
        <f t="shared" si="201"/>
        <v>-8.0984385200000002</v>
      </c>
    </row>
    <row r="6363" spans="1:7">
      <c r="A6363">
        <v>997.6</v>
      </c>
      <c r="B6363" s="19">
        <f>'[2]NP Inflow data'!F6363</f>
        <v>138.451397807593</v>
      </c>
      <c r="C6363" s="13">
        <f t="shared" si="202"/>
        <v>138.451397807593</v>
      </c>
      <c r="F6363" s="16">
        <f>'[2]NP Inflow data'!C6363</f>
        <v>0</v>
      </c>
      <c r="G6363" s="16">
        <f t="shared" si="201"/>
        <v>-8.0984385200000002</v>
      </c>
    </row>
    <row r="6364" spans="1:7">
      <c r="A6364">
        <v>997.61</v>
      </c>
      <c r="B6364" s="19">
        <f>'[2]NP Inflow data'!F6364</f>
        <v>138.51990109017899</v>
      </c>
      <c r="C6364" s="13">
        <f t="shared" si="202"/>
        <v>138.51990109017899</v>
      </c>
      <c r="F6364" s="16">
        <f>'[2]NP Inflow data'!C6364</f>
        <v>0</v>
      </c>
      <c r="G6364" s="16">
        <f t="shared" si="201"/>
        <v>-8.0984385200000002</v>
      </c>
    </row>
    <row r="6365" spans="1:7">
      <c r="A6365">
        <v>997.62</v>
      </c>
      <c r="B6365" s="19">
        <f>'[2]NP Inflow data'!F6365</f>
        <v>138.588411133661</v>
      </c>
      <c r="C6365" s="13">
        <f t="shared" si="202"/>
        <v>138.588411133661</v>
      </c>
      <c r="F6365" s="16">
        <f>'[2]NP Inflow data'!C6365</f>
        <v>0</v>
      </c>
      <c r="G6365" s="16">
        <f t="shared" si="201"/>
        <v>-8.0984385200000002</v>
      </c>
    </row>
    <row r="6366" spans="1:7">
      <c r="A6366">
        <v>997.63</v>
      </c>
      <c r="B6366" s="19">
        <f>'[2]NP Inflow data'!F6366</f>
        <v>138.65692776468299</v>
      </c>
      <c r="C6366" s="13">
        <f t="shared" si="202"/>
        <v>138.65692776468299</v>
      </c>
      <c r="F6366" s="16">
        <f>'[2]NP Inflow data'!C6366</f>
        <v>0</v>
      </c>
      <c r="G6366" s="16">
        <f t="shared" ref="G6366:G6429" si="203">F6366-$F$3103</f>
        <v>-8.0984385200000002</v>
      </c>
    </row>
    <row r="6367" spans="1:7">
      <c r="A6367">
        <v>997.64</v>
      </c>
      <c r="B6367" s="19">
        <f>'[2]NP Inflow data'!F6367</f>
        <v>138.72545080988999</v>
      </c>
      <c r="C6367" s="13">
        <f t="shared" si="202"/>
        <v>138.72545080988999</v>
      </c>
      <c r="F6367" s="16">
        <f>'[2]NP Inflow data'!C6367</f>
        <v>0</v>
      </c>
      <c r="G6367" s="16">
        <f t="shared" si="203"/>
        <v>-8.0984385200000002</v>
      </c>
    </row>
    <row r="6368" spans="1:7">
      <c r="A6368">
        <v>997.65</v>
      </c>
      <c r="B6368" s="19">
        <f>'[2]NP Inflow data'!F6368</f>
        <v>138.79398009592501</v>
      </c>
      <c r="C6368" s="13">
        <f t="shared" si="202"/>
        <v>138.79398009592501</v>
      </c>
      <c r="F6368" s="16">
        <f>'[2]NP Inflow data'!C6368</f>
        <v>0</v>
      </c>
      <c r="G6368" s="16">
        <f t="shared" si="203"/>
        <v>-8.0984385200000002</v>
      </c>
    </row>
    <row r="6369" spans="1:7">
      <c r="A6369">
        <v>997.66</v>
      </c>
      <c r="B6369" s="19">
        <f>'[2]NP Inflow data'!F6369</f>
        <v>138.86251544943099</v>
      </c>
      <c r="C6369" s="13">
        <f t="shared" si="202"/>
        <v>138.86251544943099</v>
      </c>
      <c r="F6369" s="16">
        <f>'[2]NP Inflow data'!C6369</f>
        <v>0</v>
      </c>
      <c r="G6369" s="16">
        <f t="shared" si="203"/>
        <v>-8.0984385200000002</v>
      </c>
    </row>
    <row r="6370" spans="1:7">
      <c r="A6370">
        <v>997.67</v>
      </c>
      <c r="B6370" s="19">
        <f>'[2]NP Inflow data'!F6370</f>
        <v>138.93105669705201</v>
      </c>
      <c r="C6370" s="13">
        <f t="shared" si="202"/>
        <v>138.93105669705201</v>
      </c>
      <c r="F6370" s="16">
        <f>'[2]NP Inflow data'!C6370</f>
        <v>0</v>
      </c>
      <c r="G6370" s="16">
        <f t="shared" si="203"/>
        <v>-8.0984385200000002</v>
      </c>
    </row>
    <row r="6371" spans="1:7">
      <c r="A6371">
        <v>997.68</v>
      </c>
      <c r="B6371" s="19">
        <f>'[2]NP Inflow data'!F6371</f>
        <v>138.99960366543201</v>
      </c>
      <c r="C6371" s="13">
        <f t="shared" si="202"/>
        <v>138.99960366543201</v>
      </c>
      <c r="F6371" s="16">
        <f>'[2]NP Inflow data'!C6371</f>
        <v>0</v>
      </c>
      <c r="G6371" s="16">
        <f t="shared" si="203"/>
        <v>-8.0984385200000002</v>
      </c>
    </row>
    <row r="6372" spans="1:7">
      <c r="A6372">
        <v>997.69</v>
      </c>
      <c r="B6372" s="19">
        <f>'[2]NP Inflow data'!F6372</f>
        <v>139.06815618121601</v>
      </c>
      <c r="C6372" s="13">
        <f t="shared" si="202"/>
        <v>139.06815618121601</v>
      </c>
      <c r="F6372" s="16">
        <f>'[2]NP Inflow data'!C6372</f>
        <v>0</v>
      </c>
      <c r="G6372" s="16">
        <f t="shared" si="203"/>
        <v>-8.0984385200000002</v>
      </c>
    </row>
    <row r="6373" spans="1:7">
      <c r="A6373">
        <v>997.7</v>
      </c>
      <c r="B6373" s="19">
        <f>'[2]NP Inflow data'!F6373</f>
        <v>139.13671407104499</v>
      </c>
      <c r="C6373" s="13">
        <f t="shared" si="202"/>
        <v>139.13671407104499</v>
      </c>
      <c r="F6373" s="16">
        <f>'[2]NP Inflow data'!C6373</f>
        <v>0</v>
      </c>
      <c r="G6373" s="16">
        <f t="shared" si="203"/>
        <v>-8.0984385200000002</v>
      </c>
    </row>
    <row r="6374" spans="1:7">
      <c r="A6374">
        <v>997.71</v>
      </c>
      <c r="B6374" s="19">
        <f>'[2]NP Inflow data'!F6374</f>
        <v>139.205277161563</v>
      </c>
      <c r="C6374" s="13">
        <f t="shared" si="202"/>
        <v>139.205277161563</v>
      </c>
      <c r="F6374" s="16">
        <f>'[2]NP Inflow data'!C6374</f>
        <v>0</v>
      </c>
      <c r="G6374" s="16">
        <f t="shared" si="203"/>
        <v>-8.0984385200000002</v>
      </c>
    </row>
    <row r="6375" spans="1:7">
      <c r="A6375">
        <v>997.72</v>
      </c>
      <c r="B6375" s="19">
        <f>'[2]NP Inflow data'!F6375</f>
        <v>139.27384527941601</v>
      </c>
      <c r="C6375" s="13">
        <f t="shared" si="202"/>
        <v>139.27384527941601</v>
      </c>
      <c r="F6375" s="16">
        <f>'[2]NP Inflow data'!C6375</f>
        <v>0</v>
      </c>
      <c r="G6375" s="16">
        <f t="shared" si="203"/>
        <v>-8.0984385200000002</v>
      </c>
    </row>
    <row r="6376" spans="1:7">
      <c r="A6376">
        <v>997.73</v>
      </c>
      <c r="B6376" s="19">
        <f>'[2]NP Inflow data'!F6376</f>
        <v>139.34241825124499</v>
      </c>
      <c r="C6376" s="13">
        <f t="shared" si="202"/>
        <v>139.34241825124499</v>
      </c>
      <c r="F6376" s="16">
        <f>'[2]NP Inflow data'!C6376</f>
        <v>0</v>
      </c>
      <c r="G6376" s="16">
        <f t="shared" si="203"/>
        <v>-8.0984385200000002</v>
      </c>
    </row>
    <row r="6377" spans="1:7">
      <c r="A6377">
        <v>997.74</v>
      </c>
      <c r="B6377" s="19">
        <f>'[2]NP Inflow data'!F6377</f>
        <v>139.41099590369501</v>
      </c>
      <c r="C6377" s="13">
        <f t="shared" si="202"/>
        <v>139.41099590369501</v>
      </c>
      <c r="F6377" s="16">
        <f>'[2]NP Inflow data'!C6377</f>
        <v>0</v>
      </c>
      <c r="G6377" s="16">
        <f t="shared" si="203"/>
        <v>-8.0984385200000002</v>
      </c>
    </row>
    <row r="6378" spans="1:7">
      <c r="A6378">
        <v>997.75</v>
      </c>
      <c r="B6378" s="19">
        <f>'[2]NP Inflow data'!F6378</f>
        <v>139.47957806341</v>
      </c>
      <c r="C6378" s="13">
        <f t="shared" si="202"/>
        <v>139.47957806341</v>
      </c>
      <c r="F6378" s="16">
        <f>'[2]NP Inflow data'!C6378</f>
        <v>0</v>
      </c>
      <c r="G6378" s="16">
        <f t="shared" si="203"/>
        <v>-8.0984385200000002</v>
      </c>
    </row>
    <row r="6379" spans="1:7">
      <c r="A6379">
        <v>997.76</v>
      </c>
      <c r="B6379" s="19">
        <f>'[2]NP Inflow data'!F6379</f>
        <v>139.548164557033</v>
      </c>
      <c r="C6379" s="13">
        <f t="shared" si="202"/>
        <v>139.548164557033</v>
      </c>
      <c r="F6379" s="16">
        <f>'[2]NP Inflow data'!C6379</f>
        <v>0</v>
      </c>
      <c r="G6379" s="16">
        <f t="shared" si="203"/>
        <v>-8.0984385200000002</v>
      </c>
    </row>
    <row r="6380" spans="1:7">
      <c r="A6380">
        <v>997.77</v>
      </c>
      <c r="B6380" s="19">
        <f>'[2]NP Inflow data'!F6380</f>
        <v>139.61675521120799</v>
      </c>
      <c r="C6380" s="13">
        <f t="shared" si="202"/>
        <v>139.61675521120799</v>
      </c>
      <c r="F6380" s="16">
        <f>'[2]NP Inflow data'!C6380</f>
        <v>0</v>
      </c>
      <c r="G6380" s="16">
        <f t="shared" si="203"/>
        <v>-8.0984385200000002</v>
      </c>
    </row>
    <row r="6381" spans="1:7">
      <c r="A6381">
        <v>997.78</v>
      </c>
      <c r="B6381" s="19">
        <f>'[2]NP Inflow data'!F6381</f>
        <v>139.68534985257901</v>
      </c>
      <c r="C6381" s="13">
        <f t="shared" si="202"/>
        <v>139.68534985257901</v>
      </c>
      <c r="F6381" s="16">
        <f>'[2]NP Inflow data'!C6381</f>
        <v>0</v>
      </c>
      <c r="G6381" s="16">
        <f t="shared" si="203"/>
        <v>-8.0984385200000002</v>
      </c>
    </row>
    <row r="6382" spans="1:7">
      <c r="A6382">
        <v>997.79</v>
      </c>
      <c r="B6382" s="19">
        <f>'[2]NP Inflow data'!F6382</f>
        <v>139.75394830778799</v>
      </c>
      <c r="C6382" s="13">
        <f t="shared" si="202"/>
        <v>139.75394830778799</v>
      </c>
      <c r="F6382" s="16">
        <f>'[2]NP Inflow data'!C6382</f>
        <v>0</v>
      </c>
      <c r="G6382" s="16">
        <f t="shared" si="203"/>
        <v>-8.0984385200000002</v>
      </c>
    </row>
    <row r="6383" spans="1:7">
      <c r="A6383">
        <v>997.8</v>
      </c>
      <c r="B6383" s="19">
        <f>'[2]NP Inflow data'!F6383</f>
        <v>139.82255040348099</v>
      </c>
      <c r="C6383" s="13">
        <f t="shared" si="202"/>
        <v>139.82255040348099</v>
      </c>
      <c r="F6383" s="16">
        <f>'[2]NP Inflow data'!C6383</f>
        <v>0</v>
      </c>
      <c r="G6383" s="16">
        <f t="shared" si="203"/>
        <v>-8.0984385200000002</v>
      </c>
    </row>
    <row r="6384" spans="1:7">
      <c r="A6384">
        <v>997.81</v>
      </c>
      <c r="B6384" s="19">
        <f>'[2]NP Inflow data'!F6384</f>
        <v>139.8911559663</v>
      </c>
      <c r="C6384" s="13">
        <f t="shared" si="202"/>
        <v>139.8911559663</v>
      </c>
      <c r="F6384" s="16">
        <f>'[2]NP Inflow data'!C6384</f>
        <v>0</v>
      </c>
      <c r="G6384" s="16">
        <f t="shared" si="203"/>
        <v>-8.0984385200000002</v>
      </c>
    </row>
    <row r="6385" spans="1:7">
      <c r="A6385">
        <v>997.82</v>
      </c>
      <c r="B6385" s="19">
        <f>'[2]NP Inflow data'!F6385</f>
        <v>139.959764822891</v>
      </c>
      <c r="C6385" s="13">
        <f t="shared" si="202"/>
        <v>139.959764822891</v>
      </c>
      <c r="F6385" s="16">
        <f>'[2]NP Inflow data'!C6385</f>
        <v>0</v>
      </c>
      <c r="G6385" s="16">
        <f t="shared" si="203"/>
        <v>-8.0984385200000002</v>
      </c>
    </row>
    <row r="6386" spans="1:7">
      <c r="A6386">
        <v>997.83</v>
      </c>
      <c r="B6386" s="19">
        <f>'[2]NP Inflow data'!F6386</f>
        <v>140.028376799894</v>
      </c>
      <c r="C6386" s="13">
        <f t="shared" si="202"/>
        <v>140.028376799894</v>
      </c>
      <c r="F6386" s="16">
        <f>'[2]NP Inflow data'!C6386</f>
        <v>0</v>
      </c>
      <c r="G6386" s="16">
        <f t="shared" si="203"/>
        <v>-8.0984385200000002</v>
      </c>
    </row>
    <row r="6387" spans="1:7">
      <c r="A6387">
        <v>997.84</v>
      </c>
      <c r="B6387" s="19">
        <f>'[2]NP Inflow data'!F6387</f>
        <v>140.096991723955</v>
      </c>
      <c r="C6387" s="13">
        <f t="shared" si="202"/>
        <v>140.096991723955</v>
      </c>
      <c r="F6387" s="16">
        <f>'[2]NP Inflow data'!C6387</f>
        <v>0</v>
      </c>
      <c r="G6387" s="16">
        <f t="shared" si="203"/>
        <v>-8.0984385200000002</v>
      </c>
    </row>
    <row r="6388" spans="1:7">
      <c r="A6388">
        <v>997.85</v>
      </c>
      <c r="B6388" s="19">
        <f>'[2]NP Inflow data'!F6388</f>
        <v>140.16560942171699</v>
      </c>
      <c r="C6388" s="13">
        <f t="shared" si="202"/>
        <v>140.16560942171699</v>
      </c>
      <c r="F6388" s="16">
        <f>'[2]NP Inflow data'!C6388</f>
        <v>0</v>
      </c>
      <c r="G6388" s="16">
        <f t="shared" si="203"/>
        <v>-8.0984385200000002</v>
      </c>
    </row>
    <row r="6389" spans="1:7">
      <c r="A6389">
        <v>997.86</v>
      </c>
      <c r="B6389" s="19">
        <f>'[2]NP Inflow data'!F6389</f>
        <v>140.23422971982399</v>
      </c>
      <c r="C6389" s="13">
        <f t="shared" si="202"/>
        <v>140.23422971982399</v>
      </c>
      <c r="F6389" s="16">
        <f>'[2]NP Inflow data'!C6389</f>
        <v>0</v>
      </c>
      <c r="G6389" s="16">
        <f t="shared" si="203"/>
        <v>-8.0984385200000002</v>
      </c>
    </row>
    <row r="6390" spans="1:7">
      <c r="A6390">
        <v>997.87</v>
      </c>
      <c r="B6390" s="19">
        <f>'[2]NP Inflow data'!F6390</f>
        <v>140.30285244492001</v>
      </c>
      <c r="C6390" s="13">
        <f t="shared" si="202"/>
        <v>140.30285244492001</v>
      </c>
      <c r="F6390" s="16">
        <f>'[2]NP Inflow data'!C6390</f>
        <v>0</v>
      </c>
      <c r="G6390" s="16">
        <f t="shared" si="203"/>
        <v>-8.0984385200000002</v>
      </c>
    </row>
    <row r="6391" spans="1:7">
      <c r="A6391">
        <v>997.88</v>
      </c>
      <c r="B6391" s="19">
        <f>'[2]NP Inflow data'!F6391</f>
        <v>140.371477423648</v>
      </c>
      <c r="C6391" s="13">
        <f t="shared" si="202"/>
        <v>140.371477423648</v>
      </c>
      <c r="F6391" s="16">
        <f>'[2]NP Inflow data'!C6391</f>
        <v>0</v>
      </c>
      <c r="G6391" s="16">
        <f t="shared" si="203"/>
        <v>-8.0984385200000002</v>
      </c>
    </row>
    <row r="6392" spans="1:7">
      <c r="A6392">
        <v>997.89</v>
      </c>
      <c r="B6392" s="19">
        <f>'[2]NP Inflow data'!F6392</f>
        <v>140.440104482652</v>
      </c>
      <c r="C6392" s="13">
        <f t="shared" si="202"/>
        <v>140.440104482652</v>
      </c>
      <c r="F6392" s="16">
        <f>'[2]NP Inflow data'!C6392</f>
        <v>0</v>
      </c>
      <c r="G6392" s="16">
        <f t="shared" si="203"/>
        <v>-8.0984385200000002</v>
      </c>
    </row>
    <row r="6393" spans="1:7">
      <c r="A6393">
        <v>997.9</v>
      </c>
      <c r="B6393" s="19">
        <f>'[2]NP Inflow data'!F6393</f>
        <v>140.50873344857601</v>
      </c>
      <c r="C6393" s="13">
        <f t="shared" si="202"/>
        <v>140.50873344857601</v>
      </c>
      <c r="F6393" s="16">
        <f>'[2]NP Inflow data'!C6393</f>
        <v>0</v>
      </c>
      <c r="G6393" s="16">
        <f t="shared" si="203"/>
        <v>-8.0984385200000002</v>
      </c>
    </row>
    <row r="6394" spans="1:7">
      <c r="A6394">
        <v>997.91</v>
      </c>
      <c r="B6394" s="19">
        <f>'[2]NP Inflow data'!F6394</f>
        <v>140.577364148063</v>
      </c>
      <c r="C6394" s="13">
        <f t="shared" si="202"/>
        <v>140.577364148063</v>
      </c>
      <c r="F6394" s="16">
        <f>'[2]NP Inflow data'!C6394</f>
        <v>0</v>
      </c>
      <c r="G6394" s="16">
        <f t="shared" si="203"/>
        <v>-8.0984385200000002</v>
      </c>
    </row>
    <row r="6395" spans="1:7">
      <c r="A6395">
        <v>997.92</v>
      </c>
      <c r="B6395" s="19">
        <f>'[2]NP Inflow data'!F6395</f>
        <v>140.645996407756</v>
      </c>
      <c r="C6395" s="13">
        <f t="shared" si="202"/>
        <v>140.645996407756</v>
      </c>
      <c r="F6395" s="16">
        <f>'[2]NP Inflow data'!C6395</f>
        <v>0</v>
      </c>
      <c r="G6395" s="16">
        <f t="shared" si="203"/>
        <v>-8.0984385200000002</v>
      </c>
    </row>
    <row r="6396" spans="1:7">
      <c r="A6396">
        <v>997.93</v>
      </c>
      <c r="B6396" s="19">
        <f>'[2]NP Inflow data'!F6396</f>
        <v>140.71463005430101</v>
      </c>
      <c r="C6396" s="13">
        <f t="shared" si="202"/>
        <v>140.71463005430101</v>
      </c>
      <c r="F6396" s="16">
        <f>'[2]NP Inflow data'!C6396</f>
        <v>0</v>
      </c>
      <c r="G6396" s="16">
        <f t="shared" si="203"/>
        <v>-8.0984385200000002</v>
      </c>
    </row>
    <row r="6397" spans="1:7">
      <c r="A6397">
        <v>997.94</v>
      </c>
      <c r="B6397" s="19">
        <f>'[2]NP Inflow data'!F6397</f>
        <v>140.78326491434001</v>
      </c>
      <c r="C6397" s="13">
        <f t="shared" si="202"/>
        <v>140.78326491434001</v>
      </c>
      <c r="F6397" s="16">
        <f>'[2]NP Inflow data'!C6397</f>
        <v>0</v>
      </c>
      <c r="G6397" s="16">
        <f t="shared" si="203"/>
        <v>-8.0984385200000002</v>
      </c>
    </row>
    <row r="6398" spans="1:7">
      <c r="A6398">
        <v>997.95</v>
      </c>
      <c r="B6398" s="19">
        <f>'[2]NP Inflow data'!F6398</f>
        <v>140.85190081451699</v>
      </c>
      <c r="C6398" s="13">
        <f t="shared" si="202"/>
        <v>140.85190081451699</v>
      </c>
      <c r="F6398" s="16">
        <f>'[2]NP Inflow data'!C6398</f>
        <v>0</v>
      </c>
      <c r="G6398" s="16">
        <f t="shared" si="203"/>
        <v>-8.0984385200000002</v>
      </c>
    </row>
    <row r="6399" spans="1:7">
      <c r="A6399">
        <v>997.96</v>
      </c>
      <c r="B6399" s="19">
        <f>'[2]NP Inflow data'!F6399</f>
        <v>140.920537581476</v>
      </c>
      <c r="C6399" s="13">
        <f t="shared" si="202"/>
        <v>140.920537581476</v>
      </c>
      <c r="F6399" s="16">
        <f>'[2]NP Inflow data'!C6399</f>
        <v>0</v>
      </c>
      <c r="G6399" s="16">
        <f t="shared" si="203"/>
        <v>-8.0984385200000002</v>
      </c>
    </row>
    <row r="6400" spans="1:7">
      <c r="A6400">
        <v>997.97</v>
      </c>
      <c r="B6400" s="19">
        <f>'[2]NP Inflow data'!F6400</f>
        <v>140.989175041859</v>
      </c>
      <c r="C6400" s="13">
        <f t="shared" si="202"/>
        <v>140.989175041859</v>
      </c>
      <c r="F6400" s="16">
        <f>'[2]NP Inflow data'!C6400</f>
        <v>0</v>
      </c>
      <c r="G6400" s="16">
        <f t="shared" si="203"/>
        <v>-8.0984385200000002</v>
      </c>
    </row>
    <row r="6401" spans="1:7">
      <c r="A6401">
        <v>997.98</v>
      </c>
      <c r="B6401" s="19">
        <f>'[2]NP Inflow data'!F6401</f>
        <v>141.05781302231199</v>
      </c>
      <c r="C6401" s="13">
        <f t="shared" si="202"/>
        <v>141.05781302231199</v>
      </c>
      <c r="F6401" s="16">
        <f>'[2]NP Inflow data'!C6401</f>
        <v>0</v>
      </c>
      <c r="G6401" s="16">
        <f t="shared" si="203"/>
        <v>-8.0984385200000002</v>
      </c>
    </row>
    <row r="6402" spans="1:7">
      <c r="A6402">
        <v>997.99</v>
      </c>
      <c r="B6402" s="19">
        <f>'[2]NP Inflow data'!F6402</f>
        <v>141.12645134947701</v>
      </c>
      <c r="C6402" s="13">
        <f t="shared" si="202"/>
        <v>141.12645134947701</v>
      </c>
      <c r="F6402" s="16">
        <f>'[2]NP Inflow data'!C6402</f>
        <v>0</v>
      </c>
      <c r="G6402" s="16">
        <f t="shared" si="203"/>
        <v>-8.0984385200000002</v>
      </c>
    </row>
    <row r="6403" spans="1:7">
      <c r="A6403">
        <v>998</v>
      </c>
      <c r="B6403" s="19">
        <f>'[2]NP Inflow data'!F6403</f>
        <v>141.19508984999899</v>
      </c>
      <c r="C6403" s="13">
        <f t="shared" si="202"/>
        <v>141.19508984999899</v>
      </c>
      <c r="F6403" s="16">
        <f>'[2]NP Inflow data'!C6403</f>
        <v>0</v>
      </c>
      <c r="G6403" s="16">
        <f t="shared" si="203"/>
        <v>-8.0984385200000002</v>
      </c>
    </row>
    <row r="6404" spans="1:7">
      <c r="C6404" s="13"/>
      <c r="F6404" s="16">
        <f>'[2]NP Inflow data'!C6404</f>
        <v>0</v>
      </c>
      <c r="G6404" s="16">
        <f t="shared" si="203"/>
        <v>-8.0984385200000002</v>
      </c>
    </row>
    <row r="6405" spans="1:7">
      <c r="C6405" s="13"/>
      <c r="F6405" s="16">
        <f>'[2]NP Inflow data'!C6405</f>
        <v>0</v>
      </c>
      <c r="G6405" s="16">
        <f t="shared" si="203"/>
        <v>-8.0984385200000002</v>
      </c>
    </row>
    <row r="6406" spans="1:7">
      <c r="C6406" s="13"/>
      <c r="F6406" s="16">
        <f>'[2]NP Inflow data'!C6406</f>
        <v>0</v>
      </c>
      <c r="G6406" s="16">
        <f t="shared" si="203"/>
        <v>-8.0984385200000002</v>
      </c>
    </row>
    <row r="6407" spans="1:7">
      <c r="C6407" s="13"/>
      <c r="F6407" s="16">
        <f>'[2]NP Inflow data'!C6407</f>
        <v>0</v>
      </c>
      <c r="G6407" s="16">
        <f t="shared" si="203"/>
        <v>-8.0984385200000002</v>
      </c>
    </row>
    <row r="6408" spans="1:7">
      <c r="C6408" s="13"/>
      <c r="F6408" s="16">
        <f>'[2]NP Inflow data'!C6408</f>
        <v>0</v>
      </c>
      <c r="G6408" s="16">
        <f t="shared" si="203"/>
        <v>-8.0984385200000002</v>
      </c>
    </row>
    <row r="6409" spans="1:7">
      <c r="C6409" s="13"/>
      <c r="F6409" s="16">
        <f>'[2]NP Inflow data'!C6409</f>
        <v>0</v>
      </c>
      <c r="G6409" s="16">
        <f t="shared" si="203"/>
        <v>-8.0984385200000002</v>
      </c>
    </row>
    <row r="6410" spans="1:7">
      <c r="C6410" s="13"/>
      <c r="F6410" s="16">
        <f>'[2]NP Inflow data'!C6410</f>
        <v>0</v>
      </c>
      <c r="G6410" s="16">
        <f t="shared" si="203"/>
        <v>-8.0984385200000002</v>
      </c>
    </row>
    <row r="6411" spans="1:7">
      <c r="C6411" s="13"/>
      <c r="F6411" s="16">
        <f>'[2]NP Inflow data'!C6411</f>
        <v>0</v>
      </c>
      <c r="G6411" s="16">
        <f t="shared" si="203"/>
        <v>-8.0984385200000002</v>
      </c>
    </row>
    <row r="6412" spans="1:7">
      <c r="C6412" s="13"/>
      <c r="F6412" s="16">
        <f>'[2]NP Inflow data'!C6412</f>
        <v>0</v>
      </c>
      <c r="G6412" s="16">
        <f t="shared" si="203"/>
        <v>-8.0984385200000002</v>
      </c>
    </row>
    <row r="6413" spans="1:7">
      <c r="C6413" s="13"/>
      <c r="F6413" s="16">
        <f>'[2]NP Inflow data'!C6413</f>
        <v>0</v>
      </c>
      <c r="G6413" s="16">
        <f t="shared" si="203"/>
        <v>-8.0984385200000002</v>
      </c>
    </row>
    <row r="6414" spans="1:7">
      <c r="C6414" s="13"/>
      <c r="F6414" s="16">
        <f>'[2]NP Inflow data'!C6414</f>
        <v>0</v>
      </c>
      <c r="G6414" s="16">
        <f t="shared" si="203"/>
        <v>-8.0984385200000002</v>
      </c>
    </row>
    <row r="6415" spans="1:7">
      <c r="C6415" s="13"/>
      <c r="F6415" s="16">
        <f>'[2]NP Inflow data'!C6415</f>
        <v>0</v>
      </c>
      <c r="G6415" s="16">
        <f t="shared" si="203"/>
        <v>-8.0984385200000002</v>
      </c>
    </row>
    <row r="6416" spans="1:7">
      <c r="C6416" s="13"/>
      <c r="F6416" s="16">
        <f>'[2]NP Inflow data'!C6416</f>
        <v>0</v>
      </c>
      <c r="G6416" s="16">
        <f t="shared" si="203"/>
        <v>-8.0984385200000002</v>
      </c>
    </row>
    <row r="6417" spans="3:7">
      <c r="C6417" s="13"/>
      <c r="F6417" s="16">
        <f>'[2]NP Inflow data'!C6417</f>
        <v>0</v>
      </c>
      <c r="G6417" s="16">
        <f t="shared" si="203"/>
        <v>-8.0984385200000002</v>
      </c>
    </row>
    <row r="6418" spans="3:7">
      <c r="C6418" s="13"/>
      <c r="F6418" s="16">
        <f>'[2]NP Inflow data'!C6418</f>
        <v>0</v>
      </c>
      <c r="G6418" s="16">
        <f t="shared" si="203"/>
        <v>-8.0984385200000002</v>
      </c>
    </row>
    <row r="6419" spans="3:7">
      <c r="C6419" s="13"/>
      <c r="F6419" s="16">
        <f>'[2]NP Inflow data'!C6419</f>
        <v>0</v>
      </c>
      <c r="G6419" s="16">
        <f t="shared" si="203"/>
        <v>-8.0984385200000002</v>
      </c>
    </row>
    <row r="6420" spans="3:7">
      <c r="C6420" s="13"/>
      <c r="F6420" s="16">
        <f>'[2]NP Inflow data'!C6420</f>
        <v>0</v>
      </c>
      <c r="G6420" s="16">
        <f t="shared" si="203"/>
        <v>-8.0984385200000002</v>
      </c>
    </row>
    <row r="6421" spans="3:7">
      <c r="C6421" s="13"/>
      <c r="F6421" s="16">
        <f>'[2]NP Inflow data'!C6421</f>
        <v>0</v>
      </c>
      <c r="G6421" s="16">
        <f t="shared" si="203"/>
        <v>-8.0984385200000002</v>
      </c>
    </row>
    <row r="6422" spans="3:7">
      <c r="C6422" s="13"/>
      <c r="F6422" s="16">
        <f>'[2]NP Inflow data'!C6422</f>
        <v>0</v>
      </c>
      <c r="G6422" s="16">
        <f t="shared" si="203"/>
        <v>-8.0984385200000002</v>
      </c>
    </row>
    <row r="6423" spans="3:7">
      <c r="C6423" s="13"/>
      <c r="F6423" s="16">
        <f>'[2]NP Inflow data'!C6423</f>
        <v>0</v>
      </c>
      <c r="G6423" s="16">
        <f t="shared" si="203"/>
        <v>-8.0984385200000002</v>
      </c>
    </row>
    <row r="6424" spans="3:7">
      <c r="C6424" s="13"/>
      <c r="F6424" s="16">
        <f>'[2]NP Inflow data'!C6424</f>
        <v>0</v>
      </c>
      <c r="G6424" s="16">
        <f t="shared" si="203"/>
        <v>-8.0984385200000002</v>
      </c>
    </row>
    <row r="6425" spans="3:7">
      <c r="C6425" s="13"/>
      <c r="F6425" s="16">
        <f>'[2]NP Inflow data'!C6425</f>
        <v>0</v>
      </c>
      <c r="G6425" s="16">
        <f t="shared" si="203"/>
        <v>-8.0984385200000002</v>
      </c>
    </row>
    <row r="6426" spans="3:7">
      <c r="C6426" s="13"/>
      <c r="F6426" s="16">
        <f>'[2]NP Inflow data'!C6426</f>
        <v>0</v>
      </c>
      <c r="G6426" s="16">
        <f t="shared" si="203"/>
        <v>-8.0984385200000002</v>
      </c>
    </row>
    <row r="6427" spans="3:7">
      <c r="C6427" s="13"/>
      <c r="F6427" s="16">
        <f>'[2]NP Inflow data'!C6427</f>
        <v>0</v>
      </c>
      <c r="G6427" s="16">
        <f t="shared" si="203"/>
        <v>-8.0984385200000002</v>
      </c>
    </row>
    <row r="6428" spans="3:7">
      <c r="C6428" s="13"/>
      <c r="F6428" s="16">
        <f>'[2]NP Inflow data'!C6428</f>
        <v>0</v>
      </c>
      <c r="G6428" s="16">
        <f t="shared" si="203"/>
        <v>-8.0984385200000002</v>
      </c>
    </row>
    <row r="6429" spans="3:7">
      <c r="C6429" s="13"/>
      <c r="F6429" s="16">
        <f>'[2]NP Inflow data'!C6429</f>
        <v>0</v>
      </c>
      <c r="G6429" s="16">
        <f t="shared" si="203"/>
        <v>-8.0984385200000002</v>
      </c>
    </row>
    <row r="6430" spans="3:7">
      <c r="C6430" s="13"/>
      <c r="F6430" s="16">
        <f>'[2]NP Inflow data'!C6430</f>
        <v>0</v>
      </c>
      <c r="G6430" s="16">
        <f t="shared" ref="G6430:G6493" si="204">F6430-$F$3103</f>
        <v>-8.0984385200000002</v>
      </c>
    </row>
    <row r="6431" spans="3:7">
      <c r="C6431" s="13"/>
      <c r="F6431" s="16">
        <f>'[2]NP Inflow data'!C6431</f>
        <v>0</v>
      </c>
      <c r="G6431" s="16">
        <f t="shared" si="204"/>
        <v>-8.0984385200000002</v>
      </c>
    </row>
    <row r="6432" spans="3:7">
      <c r="C6432" s="13"/>
      <c r="F6432" s="16">
        <f>'[2]NP Inflow data'!C6432</f>
        <v>0</v>
      </c>
      <c r="G6432" s="16">
        <f t="shared" si="204"/>
        <v>-8.0984385200000002</v>
      </c>
    </row>
    <row r="6433" spans="3:7">
      <c r="C6433" s="13"/>
      <c r="F6433" s="16">
        <f>'[2]NP Inflow data'!C6433</f>
        <v>0</v>
      </c>
      <c r="G6433" s="16">
        <f t="shared" si="204"/>
        <v>-8.0984385200000002</v>
      </c>
    </row>
    <row r="6434" spans="3:7">
      <c r="C6434" s="13"/>
      <c r="F6434" s="16">
        <f>'[2]NP Inflow data'!C6434</f>
        <v>0</v>
      </c>
      <c r="G6434" s="16">
        <f t="shared" si="204"/>
        <v>-8.0984385200000002</v>
      </c>
    </row>
    <row r="6435" spans="3:7">
      <c r="C6435" s="13"/>
      <c r="F6435" s="16">
        <f>'[2]NP Inflow data'!C6435</f>
        <v>0</v>
      </c>
      <c r="G6435" s="16">
        <f t="shared" si="204"/>
        <v>-8.0984385200000002</v>
      </c>
    </row>
    <row r="6436" spans="3:7">
      <c r="C6436" s="13"/>
      <c r="F6436" s="16">
        <f>'[2]NP Inflow data'!C6436</f>
        <v>0</v>
      </c>
      <c r="G6436" s="16">
        <f t="shared" si="204"/>
        <v>-8.0984385200000002</v>
      </c>
    </row>
    <row r="6437" spans="3:7">
      <c r="C6437" s="13"/>
      <c r="F6437" s="16">
        <f>'[2]NP Inflow data'!C6437</f>
        <v>0</v>
      </c>
      <c r="G6437" s="16">
        <f t="shared" si="204"/>
        <v>-8.0984385200000002</v>
      </c>
    </row>
    <row r="6438" spans="3:7">
      <c r="C6438" s="13"/>
      <c r="F6438" s="16">
        <f>'[2]NP Inflow data'!C6438</f>
        <v>0</v>
      </c>
      <c r="G6438" s="16">
        <f t="shared" si="204"/>
        <v>-8.0984385200000002</v>
      </c>
    </row>
    <row r="6439" spans="3:7">
      <c r="C6439" s="13"/>
      <c r="F6439" s="16">
        <f>'[2]NP Inflow data'!C6439</f>
        <v>0</v>
      </c>
      <c r="G6439" s="16">
        <f t="shared" si="204"/>
        <v>-8.0984385200000002</v>
      </c>
    </row>
    <row r="6440" spans="3:7">
      <c r="C6440" s="13"/>
      <c r="F6440" s="16">
        <f>'[2]NP Inflow data'!C6440</f>
        <v>0</v>
      </c>
      <c r="G6440" s="16">
        <f t="shared" si="204"/>
        <v>-8.0984385200000002</v>
      </c>
    </row>
    <row r="6441" spans="3:7">
      <c r="C6441" s="13"/>
      <c r="F6441" s="16">
        <f>'[2]NP Inflow data'!C6441</f>
        <v>0</v>
      </c>
      <c r="G6441" s="16">
        <f t="shared" si="204"/>
        <v>-8.0984385200000002</v>
      </c>
    </row>
    <row r="6442" spans="3:7">
      <c r="C6442" s="13"/>
      <c r="F6442" s="16">
        <f>'[2]NP Inflow data'!C6442</f>
        <v>0</v>
      </c>
      <c r="G6442" s="16">
        <f t="shared" si="204"/>
        <v>-8.0984385200000002</v>
      </c>
    </row>
    <row r="6443" spans="3:7">
      <c r="C6443" s="13"/>
      <c r="F6443" s="16">
        <f>'[2]NP Inflow data'!C6443</f>
        <v>0</v>
      </c>
      <c r="G6443" s="16">
        <f t="shared" si="204"/>
        <v>-8.0984385200000002</v>
      </c>
    </row>
    <row r="6444" spans="3:7">
      <c r="C6444" s="13"/>
      <c r="F6444" s="16">
        <f>'[2]NP Inflow data'!C6444</f>
        <v>0</v>
      </c>
      <c r="G6444" s="16">
        <f t="shared" si="204"/>
        <v>-8.0984385200000002</v>
      </c>
    </row>
    <row r="6445" spans="3:7">
      <c r="C6445" s="13"/>
      <c r="F6445" s="16">
        <f>'[2]NP Inflow data'!C6445</f>
        <v>0</v>
      </c>
      <c r="G6445" s="16">
        <f t="shared" si="204"/>
        <v>-8.0984385200000002</v>
      </c>
    </row>
    <row r="6446" spans="3:7">
      <c r="C6446" s="13"/>
      <c r="F6446" s="16">
        <f>'[2]NP Inflow data'!C6446</f>
        <v>0</v>
      </c>
      <c r="G6446" s="16">
        <f t="shared" si="204"/>
        <v>-8.0984385200000002</v>
      </c>
    </row>
    <row r="6447" spans="3:7">
      <c r="C6447" s="13"/>
      <c r="F6447" s="16">
        <f>'[2]NP Inflow data'!C6447</f>
        <v>0</v>
      </c>
      <c r="G6447" s="16">
        <f t="shared" si="204"/>
        <v>-8.0984385200000002</v>
      </c>
    </row>
    <row r="6448" spans="3:7">
      <c r="C6448" s="13"/>
      <c r="F6448" s="16">
        <f>'[2]NP Inflow data'!C6448</f>
        <v>0</v>
      </c>
      <c r="G6448" s="16">
        <f t="shared" si="204"/>
        <v>-8.0984385200000002</v>
      </c>
    </row>
    <row r="6449" spans="3:7">
      <c r="C6449" s="13"/>
      <c r="F6449" s="16">
        <f>'[2]NP Inflow data'!C6449</f>
        <v>0</v>
      </c>
      <c r="G6449" s="16">
        <f t="shared" si="204"/>
        <v>-8.0984385200000002</v>
      </c>
    </row>
    <row r="6450" spans="3:7">
      <c r="C6450" s="13"/>
      <c r="F6450" s="16">
        <f>'[2]NP Inflow data'!C6450</f>
        <v>0</v>
      </c>
      <c r="G6450" s="16">
        <f t="shared" si="204"/>
        <v>-8.0984385200000002</v>
      </c>
    </row>
    <row r="6451" spans="3:7">
      <c r="C6451" s="13"/>
      <c r="F6451" s="16">
        <f>'[2]NP Inflow data'!C6451</f>
        <v>0</v>
      </c>
      <c r="G6451" s="16">
        <f t="shared" si="204"/>
        <v>-8.0984385200000002</v>
      </c>
    </row>
    <row r="6452" spans="3:7">
      <c r="C6452" s="13"/>
      <c r="F6452" s="16">
        <f>'[2]NP Inflow data'!C6452</f>
        <v>0</v>
      </c>
      <c r="G6452" s="16">
        <f t="shared" si="204"/>
        <v>-8.0984385200000002</v>
      </c>
    </row>
    <row r="6453" spans="3:7">
      <c r="C6453" s="13"/>
      <c r="F6453" s="16">
        <f>'[2]NP Inflow data'!C6453</f>
        <v>0</v>
      </c>
      <c r="G6453" s="16">
        <f t="shared" si="204"/>
        <v>-8.0984385200000002</v>
      </c>
    </row>
    <row r="6454" spans="3:7">
      <c r="C6454" s="13"/>
      <c r="F6454" s="16">
        <f>'[2]NP Inflow data'!C6454</f>
        <v>0</v>
      </c>
      <c r="G6454" s="16">
        <f t="shared" si="204"/>
        <v>-8.0984385200000002</v>
      </c>
    </row>
    <row r="6455" spans="3:7">
      <c r="C6455" s="13"/>
      <c r="F6455" s="16">
        <f>'[2]NP Inflow data'!C6455</f>
        <v>0</v>
      </c>
      <c r="G6455" s="16">
        <f t="shared" si="204"/>
        <v>-8.0984385200000002</v>
      </c>
    </row>
    <row r="6456" spans="3:7">
      <c r="C6456" s="13"/>
      <c r="F6456" s="16">
        <f>'[2]NP Inflow data'!C6456</f>
        <v>0</v>
      </c>
      <c r="G6456" s="16">
        <f t="shared" si="204"/>
        <v>-8.0984385200000002</v>
      </c>
    </row>
    <row r="6457" spans="3:7">
      <c r="C6457" s="13"/>
      <c r="F6457" s="16">
        <f>'[2]NP Inflow data'!C6457</f>
        <v>0</v>
      </c>
      <c r="G6457" s="16">
        <f t="shared" si="204"/>
        <v>-8.0984385200000002</v>
      </c>
    </row>
    <row r="6458" spans="3:7">
      <c r="C6458" s="13"/>
      <c r="F6458" s="16">
        <f>'[2]NP Inflow data'!C6458</f>
        <v>0</v>
      </c>
      <c r="G6458" s="16">
        <f t="shared" si="204"/>
        <v>-8.0984385200000002</v>
      </c>
    </row>
    <row r="6459" spans="3:7">
      <c r="C6459" s="13"/>
      <c r="F6459" s="16">
        <f>'[2]NP Inflow data'!C6459</f>
        <v>0</v>
      </c>
      <c r="G6459" s="16">
        <f t="shared" si="204"/>
        <v>-8.0984385200000002</v>
      </c>
    </row>
    <row r="6460" spans="3:7">
      <c r="C6460" s="13"/>
      <c r="F6460" s="16">
        <f>'[2]NP Inflow data'!C6460</f>
        <v>0</v>
      </c>
      <c r="G6460" s="16">
        <f t="shared" si="204"/>
        <v>-8.0984385200000002</v>
      </c>
    </row>
    <row r="6461" spans="3:7">
      <c r="C6461" s="13"/>
      <c r="F6461" s="16">
        <f>'[2]NP Inflow data'!C6461</f>
        <v>0</v>
      </c>
      <c r="G6461" s="16">
        <f t="shared" si="204"/>
        <v>-8.0984385200000002</v>
      </c>
    </row>
    <row r="6462" spans="3:7">
      <c r="C6462" s="13"/>
      <c r="F6462" s="16">
        <f>'[2]NP Inflow data'!C6462</f>
        <v>0</v>
      </c>
      <c r="G6462" s="16">
        <f t="shared" si="204"/>
        <v>-8.0984385200000002</v>
      </c>
    </row>
    <row r="6463" spans="3:7">
      <c r="C6463" s="13"/>
      <c r="F6463" s="16">
        <f>'[2]NP Inflow data'!C6463</f>
        <v>0</v>
      </c>
      <c r="G6463" s="16">
        <f t="shared" si="204"/>
        <v>-8.0984385200000002</v>
      </c>
    </row>
    <row r="6464" spans="3:7">
      <c r="C6464" s="13"/>
      <c r="F6464" s="16">
        <f>'[2]NP Inflow data'!C6464</f>
        <v>0</v>
      </c>
      <c r="G6464" s="16">
        <f t="shared" si="204"/>
        <v>-8.0984385200000002</v>
      </c>
    </row>
    <row r="6465" spans="3:7">
      <c r="C6465" s="13"/>
      <c r="F6465" s="16">
        <f>'[2]NP Inflow data'!C6465</f>
        <v>0</v>
      </c>
      <c r="G6465" s="16">
        <f t="shared" si="204"/>
        <v>-8.0984385200000002</v>
      </c>
    </row>
    <row r="6466" spans="3:7">
      <c r="C6466" s="13"/>
      <c r="F6466" s="16">
        <f>'[2]NP Inflow data'!C6466</f>
        <v>0</v>
      </c>
      <c r="G6466" s="16">
        <f t="shared" si="204"/>
        <v>-8.0984385200000002</v>
      </c>
    </row>
    <row r="6467" spans="3:7">
      <c r="C6467" s="13"/>
      <c r="F6467" s="16">
        <f>'[2]NP Inflow data'!C6467</f>
        <v>0</v>
      </c>
      <c r="G6467" s="16">
        <f t="shared" si="204"/>
        <v>-8.0984385200000002</v>
      </c>
    </row>
    <row r="6468" spans="3:7">
      <c r="C6468" s="13"/>
      <c r="F6468" s="16">
        <f>'[2]NP Inflow data'!C6468</f>
        <v>0</v>
      </c>
      <c r="G6468" s="16">
        <f t="shared" si="204"/>
        <v>-8.0984385200000002</v>
      </c>
    </row>
    <row r="6469" spans="3:7">
      <c r="C6469" s="13"/>
      <c r="F6469" s="16">
        <f>'[2]NP Inflow data'!C6469</f>
        <v>0</v>
      </c>
      <c r="G6469" s="16">
        <f t="shared" si="204"/>
        <v>-8.0984385200000002</v>
      </c>
    </row>
    <row r="6470" spans="3:7">
      <c r="C6470" s="13"/>
      <c r="F6470" s="16">
        <f>'[2]NP Inflow data'!C6470</f>
        <v>0</v>
      </c>
      <c r="G6470" s="16">
        <f t="shared" si="204"/>
        <v>-8.0984385200000002</v>
      </c>
    </row>
    <row r="6471" spans="3:7">
      <c r="C6471" s="13"/>
      <c r="F6471" s="16">
        <f>'[2]NP Inflow data'!C6471</f>
        <v>0</v>
      </c>
      <c r="G6471" s="16">
        <f t="shared" si="204"/>
        <v>-8.0984385200000002</v>
      </c>
    </row>
    <row r="6472" spans="3:7">
      <c r="C6472" s="13"/>
      <c r="F6472" s="16">
        <f>'[2]NP Inflow data'!C6472</f>
        <v>0</v>
      </c>
      <c r="G6472" s="16">
        <f t="shared" si="204"/>
        <v>-8.0984385200000002</v>
      </c>
    </row>
    <row r="6473" spans="3:7">
      <c r="C6473" s="13"/>
      <c r="F6473" s="16">
        <f>'[2]NP Inflow data'!C6473</f>
        <v>0</v>
      </c>
      <c r="G6473" s="16">
        <f t="shared" si="204"/>
        <v>-8.0984385200000002</v>
      </c>
    </row>
    <row r="6474" spans="3:7">
      <c r="C6474" s="13"/>
      <c r="F6474" s="16">
        <f>'[2]NP Inflow data'!C6474</f>
        <v>0</v>
      </c>
      <c r="G6474" s="16">
        <f t="shared" si="204"/>
        <v>-8.0984385200000002</v>
      </c>
    </row>
    <row r="6475" spans="3:7">
      <c r="C6475" s="13"/>
      <c r="F6475" s="16">
        <f>'[2]NP Inflow data'!C6475</f>
        <v>0</v>
      </c>
      <c r="G6475" s="16">
        <f t="shared" si="204"/>
        <v>-8.0984385200000002</v>
      </c>
    </row>
    <row r="6476" spans="3:7">
      <c r="C6476" s="13"/>
      <c r="F6476" s="16">
        <f>'[2]NP Inflow data'!C6476</f>
        <v>0</v>
      </c>
      <c r="G6476" s="16">
        <f t="shared" si="204"/>
        <v>-8.0984385200000002</v>
      </c>
    </row>
    <row r="6477" spans="3:7">
      <c r="C6477" s="13"/>
      <c r="F6477" s="16">
        <f>'[2]NP Inflow data'!C6477</f>
        <v>0</v>
      </c>
      <c r="G6477" s="16">
        <f t="shared" si="204"/>
        <v>-8.0984385200000002</v>
      </c>
    </row>
    <row r="6478" spans="3:7">
      <c r="C6478" s="13"/>
      <c r="F6478" s="16">
        <f>'[2]NP Inflow data'!C6478</f>
        <v>0</v>
      </c>
      <c r="G6478" s="16">
        <f t="shared" si="204"/>
        <v>-8.0984385200000002</v>
      </c>
    </row>
    <row r="6479" spans="3:7">
      <c r="C6479" s="13"/>
      <c r="F6479" s="16">
        <f>'[2]NP Inflow data'!C6479</f>
        <v>0</v>
      </c>
      <c r="G6479" s="16">
        <f t="shared" si="204"/>
        <v>-8.0984385200000002</v>
      </c>
    </row>
    <row r="6480" spans="3:7">
      <c r="C6480" s="13"/>
      <c r="F6480" s="16">
        <f>'[2]NP Inflow data'!C6480</f>
        <v>0</v>
      </c>
      <c r="G6480" s="16">
        <f t="shared" si="204"/>
        <v>-8.0984385200000002</v>
      </c>
    </row>
    <row r="6481" spans="3:7">
      <c r="C6481" s="13"/>
      <c r="F6481" s="16">
        <f>'[2]NP Inflow data'!C6481</f>
        <v>0</v>
      </c>
      <c r="G6481" s="16">
        <f t="shared" si="204"/>
        <v>-8.0984385200000002</v>
      </c>
    </row>
    <row r="6482" spans="3:7">
      <c r="C6482" s="13"/>
      <c r="F6482" s="16">
        <f>'[2]NP Inflow data'!C6482</f>
        <v>0</v>
      </c>
      <c r="G6482" s="16">
        <f t="shared" si="204"/>
        <v>-8.0984385200000002</v>
      </c>
    </row>
    <row r="6483" spans="3:7">
      <c r="C6483" s="13"/>
      <c r="F6483" s="16">
        <f>'[2]NP Inflow data'!C6483</f>
        <v>0</v>
      </c>
      <c r="G6483" s="16">
        <f t="shared" si="204"/>
        <v>-8.0984385200000002</v>
      </c>
    </row>
    <row r="6484" spans="3:7">
      <c r="C6484" s="13"/>
      <c r="F6484" s="16">
        <f>'[2]NP Inflow data'!C6484</f>
        <v>0</v>
      </c>
      <c r="G6484" s="16">
        <f t="shared" si="204"/>
        <v>-8.0984385200000002</v>
      </c>
    </row>
    <row r="6485" spans="3:7">
      <c r="C6485" s="13"/>
      <c r="F6485" s="16">
        <f>'[2]NP Inflow data'!C6485</f>
        <v>0</v>
      </c>
      <c r="G6485" s="16">
        <f t="shared" si="204"/>
        <v>-8.0984385200000002</v>
      </c>
    </row>
    <row r="6486" spans="3:7">
      <c r="C6486" s="13"/>
      <c r="F6486" s="16">
        <f>'[2]NP Inflow data'!C6486</f>
        <v>0</v>
      </c>
      <c r="G6486" s="16">
        <f t="shared" si="204"/>
        <v>-8.0984385200000002</v>
      </c>
    </row>
    <row r="6487" spans="3:7">
      <c r="C6487" s="13"/>
      <c r="F6487" s="16">
        <f>'[2]NP Inflow data'!C6487</f>
        <v>0</v>
      </c>
      <c r="G6487" s="16">
        <f t="shared" si="204"/>
        <v>-8.0984385200000002</v>
      </c>
    </row>
    <row r="6488" spans="3:7">
      <c r="C6488" s="13"/>
      <c r="F6488" s="16">
        <f>'[2]NP Inflow data'!C6488</f>
        <v>0</v>
      </c>
      <c r="G6488" s="16">
        <f t="shared" si="204"/>
        <v>-8.0984385200000002</v>
      </c>
    </row>
    <row r="6489" spans="3:7">
      <c r="C6489" s="13"/>
      <c r="F6489" s="16">
        <f>'[2]NP Inflow data'!C6489</f>
        <v>0</v>
      </c>
      <c r="G6489" s="16">
        <f t="shared" si="204"/>
        <v>-8.0984385200000002</v>
      </c>
    </row>
    <row r="6490" spans="3:7">
      <c r="C6490" s="13"/>
      <c r="F6490" s="16">
        <f>'[2]NP Inflow data'!C6490</f>
        <v>0</v>
      </c>
      <c r="G6490" s="16">
        <f t="shared" si="204"/>
        <v>-8.0984385200000002</v>
      </c>
    </row>
    <row r="6491" spans="3:7">
      <c r="C6491" s="13"/>
      <c r="F6491" s="16">
        <f>'[2]NP Inflow data'!C6491</f>
        <v>0</v>
      </c>
      <c r="G6491" s="16">
        <f t="shared" si="204"/>
        <v>-8.0984385200000002</v>
      </c>
    </row>
    <row r="6492" spans="3:7">
      <c r="C6492" s="13"/>
      <c r="F6492" s="16">
        <f>'[2]NP Inflow data'!C6492</f>
        <v>0</v>
      </c>
      <c r="G6492" s="16">
        <f t="shared" si="204"/>
        <v>-8.0984385200000002</v>
      </c>
    </row>
    <row r="6493" spans="3:7">
      <c r="C6493" s="13"/>
      <c r="F6493" s="16">
        <f>'[2]NP Inflow data'!C6493</f>
        <v>0</v>
      </c>
      <c r="G6493" s="16">
        <f t="shared" si="204"/>
        <v>-8.0984385200000002</v>
      </c>
    </row>
    <row r="6494" spans="3:7">
      <c r="C6494" s="13"/>
      <c r="F6494" s="16">
        <f>'[2]NP Inflow data'!C6494</f>
        <v>0</v>
      </c>
      <c r="G6494" s="16">
        <f t="shared" ref="G6494:G6557" si="205">F6494-$F$3103</f>
        <v>-8.0984385200000002</v>
      </c>
    </row>
    <row r="6495" spans="3:7">
      <c r="C6495" s="13"/>
      <c r="F6495" s="16">
        <f>'[2]NP Inflow data'!C6495</f>
        <v>0</v>
      </c>
      <c r="G6495" s="16">
        <f t="shared" si="205"/>
        <v>-8.0984385200000002</v>
      </c>
    </row>
    <row r="6496" spans="3:7">
      <c r="C6496" s="13"/>
      <c r="F6496" s="16">
        <f>'[2]NP Inflow data'!C6496</f>
        <v>0</v>
      </c>
      <c r="G6496" s="16">
        <f t="shared" si="205"/>
        <v>-8.0984385200000002</v>
      </c>
    </row>
    <row r="6497" spans="3:7">
      <c r="C6497" s="13"/>
      <c r="F6497" s="16">
        <f>'[2]NP Inflow data'!C6497</f>
        <v>0</v>
      </c>
      <c r="G6497" s="16">
        <f t="shared" si="205"/>
        <v>-8.0984385200000002</v>
      </c>
    </row>
    <row r="6498" spans="3:7">
      <c r="C6498" s="13"/>
      <c r="F6498" s="16">
        <f>'[2]NP Inflow data'!C6498</f>
        <v>0</v>
      </c>
      <c r="G6498" s="16">
        <f t="shared" si="205"/>
        <v>-8.0984385200000002</v>
      </c>
    </row>
    <row r="6499" spans="3:7">
      <c r="C6499" s="13"/>
      <c r="F6499" s="16">
        <f>'[2]NP Inflow data'!C6499</f>
        <v>0</v>
      </c>
      <c r="G6499" s="16">
        <f t="shared" si="205"/>
        <v>-8.0984385200000002</v>
      </c>
    </row>
    <row r="6500" spans="3:7">
      <c r="C6500" s="13"/>
      <c r="F6500" s="16">
        <f>'[2]NP Inflow data'!C6500</f>
        <v>0</v>
      </c>
      <c r="G6500" s="16">
        <f t="shared" si="205"/>
        <v>-8.0984385200000002</v>
      </c>
    </row>
    <row r="6501" spans="3:7">
      <c r="C6501" s="13"/>
      <c r="F6501" s="16">
        <f>'[2]NP Inflow data'!C6501</f>
        <v>0</v>
      </c>
      <c r="G6501" s="16">
        <f t="shared" si="205"/>
        <v>-8.0984385200000002</v>
      </c>
    </row>
    <row r="6502" spans="3:7">
      <c r="C6502" s="13"/>
      <c r="F6502" s="16">
        <f>'[2]NP Inflow data'!C6502</f>
        <v>0</v>
      </c>
      <c r="G6502" s="16">
        <f t="shared" si="205"/>
        <v>-8.0984385200000002</v>
      </c>
    </row>
    <row r="6503" spans="3:7">
      <c r="C6503" s="13"/>
      <c r="F6503" s="16">
        <f>'[2]NP Inflow data'!C6503</f>
        <v>0</v>
      </c>
      <c r="G6503" s="16">
        <f t="shared" si="205"/>
        <v>-8.0984385200000002</v>
      </c>
    </row>
    <row r="6504" spans="3:7">
      <c r="C6504" s="13"/>
      <c r="F6504" s="16">
        <f>'[2]NP Inflow data'!C6504</f>
        <v>0</v>
      </c>
      <c r="G6504" s="16">
        <f t="shared" si="205"/>
        <v>-8.0984385200000002</v>
      </c>
    </row>
    <row r="6505" spans="3:7">
      <c r="C6505" s="13"/>
      <c r="F6505" s="16">
        <f>'[2]NP Inflow data'!C6505</f>
        <v>0</v>
      </c>
      <c r="G6505" s="16">
        <f t="shared" si="205"/>
        <v>-8.0984385200000002</v>
      </c>
    </row>
    <row r="6506" spans="3:7">
      <c r="C6506" s="13"/>
      <c r="F6506" s="16">
        <f>'[2]NP Inflow data'!C6506</f>
        <v>0</v>
      </c>
      <c r="G6506" s="16">
        <f t="shared" si="205"/>
        <v>-8.0984385200000002</v>
      </c>
    </row>
    <row r="6507" spans="3:7">
      <c r="C6507" s="13"/>
      <c r="F6507" s="16">
        <f>'[2]NP Inflow data'!C6507</f>
        <v>0</v>
      </c>
      <c r="G6507" s="16">
        <f t="shared" si="205"/>
        <v>-8.0984385200000002</v>
      </c>
    </row>
    <row r="6508" spans="3:7">
      <c r="C6508" s="13"/>
      <c r="F6508" s="16">
        <f>'[2]NP Inflow data'!C6508</f>
        <v>0</v>
      </c>
      <c r="G6508" s="16">
        <f t="shared" si="205"/>
        <v>-8.0984385200000002</v>
      </c>
    </row>
    <row r="6509" spans="3:7">
      <c r="C6509" s="13"/>
      <c r="F6509" s="16">
        <f>'[2]NP Inflow data'!C6509</f>
        <v>0</v>
      </c>
      <c r="G6509" s="16">
        <f t="shared" si="205"/>
        <v>-8.0984385200000002</v>
      </c>
    </row>
    <row r="6510" spans="3:7">
      <c r="C6510" s="13"/>
      <c r="F6510" s="16">
        <f>'[2]NP Inflow data'!C6510</f>
        <v>0</v>
      </c>
      <c r="G6510" s="16">
        <f t="shared" si="205"/>
        <v>-8.0984385200000002</v>
      </c>
    </row>
    <row r="6511" spans="3:7">
      <c r="C6511" s="13"/>
      <c r="F6511" s="16">
        <f>'[2]NP Inflow data'!C6511</f>
        <v>0</v>
      </c>
      <c r="G6511" s="16">
        <f t="shared" si="205"/>
        <v>-8.0984385200000002</v>
      </c>
    </row>
    <row r="6512" spans="3:7">
      <c r="C6512" s="13"/>
      <c r="F6512" s="16">
        <f>'[2]NP Inflow data'!C6512</f>
        <v>0</v>
      </c>
      <c r="G6512" s="16">
        <f t="shared" si="205"/>
        <v>-8.0984385200000002</v>
      </c>
    </row>
    <row r="6513" spans="3:7">
      <c r="C6513" s="13"/>
      <c r="F6513" s="16">
        <f>'[2]NP Inflow data'!C6513</f>
        <v>0</v>
      </c>
      <c r="G6513" s="16">
        <f t="shared" si="205"/>
        <v>-8.0984385200000002</v>
      </c>
    </row>
    <row r="6514" spans="3:7">
      <c r="C6514" s="13"/>
      <c r="F6514" s="16">
        <f>'[2]NP Inflow data'!C6514</f>
        <v>0</v>
      </c>
      <c r="G6514" s="16">
        <f t="shared" si="205"/>
        <v>-8.0984385200000002</v>
      </c>
    </row>
    <row r="6515" spans="3:7">
      <c r="C6515" s="13"/>
      <c r="F6515" s="16">
        <f>'[2]NP Inflow data'!C6515</f>
        <v>0</v>
      </c>
      <c r="G6515" s="16">
        <f t="shared" si="205"/>
        <v>-8.0984385200000002</v>
      </c>
    </row>
    <row r="6516" spans="3:7">
      <c r="C6516" s="13"/>
      <c r="F6516" s="16">
        <f>'[2]NP Inflow data'!C6516</f>
        <v>0</v>
      </c>
      <c r="G6516" s="16">
        <f t="shared" si="205"/>
        <v>-8.0984385200000002</v>
      </c>
    </row>
    <row r="6517" spans="3:7">
      <c r="C6517" s="13"/>
      <c r="F6517" s="16">
        <f>'[2]NP Inflow data'!C6517</f>
        <v>0</v>
      </c>
      <c r="G6517" s="16">
        <f t="shared" si="205"/>
        <v>-8.0984385200000002</v>
      </c>
    </row>
    <row r="6518" spans="3:7">
      <c r="C6518" s="13"/>
      <c r="F6518" s="16">
        <f>'[2]NP Inflow data'!C6518</f>
        <v>0</v>
      </c>
      <c r="G6518" s="16">
        <f t="shared" si="205"/>
        <v>-8.0984385200000002</v>
      </c>
    </row>
    <row r="6519" spans="3:7">
      <c r="C6519" s="13"/>
      <c r="F6519" s="16">
        <f>'[2]NP Inflow data'!C6519</f>
        <v>0</v>
      </c>
      <c r="G6519" s="16">
        <f t="shared" si="205"/>
        <v>-8.0984385200000002</v>
      </c>
    </row>
    <row r="6520" spans="3:7">
      <c r="C6520" s="13"/>
      <c r="F6520" s="16">
        <f>'[2]NP Inflow data'!C6520</f>
        <v>0</v>
      </c>
      <c r="G6520" s="16">
        <f t="shared" si="205"/>
        <v>-8.0984385200000002</v>
      </c>
    </row>
    <row r="6521" spans="3:7">
      <c r="C6521" s="13"/>
      <c r="F6521" s="16">
        <f>'[2]NP Inflow data'!C6521</f>
        <v>0</v>
      </c>
      <c r="G6521" s="16">
        <f t="shared" si="205"/>
        <v>-8.0984385200000002</v>
      </c>
    </row>
    <row r="6522" spans="3:7">
      <c r="C6522" s="13"/>
      <c r="F6522" s="16">
        <f>'[2]NP Inflow data'!C6522</f>
        <v>0</v>
      </c>
      <c r="G6522" s="16">
        <f t="shared" si="205"/>
        <v>-8.0984385200000002</v>
      </c>
    </row>
    <row r="6523" spans="3:7">
      <c r="C6523" s="13"/>
      <c r="F6523" s="16">
        <f>'[2]NP Inflow data'!C6523</f>
        <v>0</v>
      </c>
      <c r="G6523" s="16">
        <f t="shared" si="205"/>
        <v>-8.0984385200000002</v>
      </c>
    </row>
    <row r="6524" spans="3:7">
      <c r="C6524" s="13"/>
      <c r="F6524" s="16">
        <f>'[2]NP Inflow data'!C6524</f>
        <v>0</v>
      </c>
      <c r="G6524" s="16">
        <f t="shared" si="205"/>
        <v>-8.0984385200000002</v>
      </c>
    </row>
    <row r="6525" spans="3:7">
      <c r="C6525" s="13"/>
      <c r="F6525" s="16">
        <f>'[2]NP Inflow data'!C6525</f>
        <v>0</v>
      </c>
      <c r="G6525" s="16">
        <f t="shared" si="205"/>
        <v>-8.0984385200000002</v>
      </c>
    </row>
    <row r="6526" spans="3:7">
      <c r="C6526" s="13"/>
      <c r="F6526" s="16">
        <f>'[2]NP Inflow data'!C6526</f>
        <v>0</v>
      </c>
      <c r="G6526" s="16">
        <f t="shared" si="205"/>
        <v>-8.0984385200000002</v>
      </c>
    </row>
    <row r="6527" spans="3:7">
      <c r="C6527" s="13"/>
      <c r="F6527" s="16">
        <f>'[2]NP Inflow data'!C6527</f>
        <v>0</v>
      </c>
      <c r="G6527" s="16">
        <f t="shared" si="205"/>
        <v>-8.0984385200000002</v>
      </c>
    </row>
    <row r="6528" spans="3:7">
      <c r="C6528" s="13"/>
      <c r="F6528" s="16">
        <f>'[2]NP Inflow data'!C6528</f>
        <v>0</v>
      </c>
      <c r="G6528" s="16">
        <f t="shared" si="205"/>
        <v>-8.0984385200000002</v>
      </c>
    </row>
    <row r="6529" spans="3:7">
      <c r="C6529" s="13"/>
      <c r="F6529" s="16">
        <f>'[2]NP Inflow data'!C6529</f>
        <v>0</v>
      </c>
      <c r="G6529" s="16">
        <f t="shared" si="205"/>
        <v>-8.0984385200000002</v>
      </c>
    </row>
    <row r="6530" spans="3:7">
      <c r="C6530" s="13"/>
      <c r="F6530" s="16">
        <f>'[2]NP Inflow data'!C6530</f>
        <v>0</v>
      </c>
      <c r="G6530" s="16">
        <f t="shared" si="205"/>
        <v>-8.0984385200000002</v>
      </c>
    </row>
    <row r="6531" spans="3:7">
      <c r="C6531" s="13"/>
      <c r="F6531" s="16">
        <f>'[2]NP Inflow data'!C6531</f>
        <v>0</v>
      </c>
      <c r="G6531" s="16">
        <f t="shared" si="205"/>
        <v>-8.0984385200000002</v>
      </c>
    </row>
    <row r="6532" spans="3:7">
      <c r="C6532" s="13"/>
      <c r="F6532" s="16">
        <f>'[2]NP Inflow data'!C6532</f>
        <v>0</v>
      </c>
      <c r="G6532" s="16">
        <f t="shared" si="205"/>
        <v>-8.0984385200000002</v>
      </c>
    </row>
    <row r="6533" spans="3:7">
      <c r="C6533" s="13"/>
      <c r="F6533" s="16">
        <f>'[2]NP Inflow data'!C6533</f>
        <v>0</v>
      </c>
      <c r="G6533" s="16">
        <f t="shared" si="205"/>
        <v>-8.0984385200000002</v>
      </c>
    </row>
    <row r="6534" spans="3:7">
      <c r="C6534" s="13"/>
      <c r="F6534" s="16">
        <f>'[2]NP Inflow data'!C6534</f>
        <v>0</v>
      </c>
      <c r="G6534" s="16">
        <f t="shared" si="205"/>
        <v>-8.0984385200000002</v>
      </c>
    </row>
    <row r="6535" spans="3:7">
      <c r="C6535" s="13"/>
      <c r="F6535" s="16">
        <f>'[2]NP Inflow data'!C6535</f>
        <v>0</v>
      </c>
      <c r="G6535" s="16">
        <f t="shared" si="205"/>
        <v>-8.0984385200000002</v>
      </c>
    </row>
    <row r="6536" spans="3:7">
      <c r="C6536" s="13"/>
      <c r="F6536" s="16">
        <f>'[2]NP Inflow data'!C6536</f>
        <v>0</v>
      </c>
      <c r="G6536" s="16">
        <f t="shared" si="205"/>
        <v>-8.0984385200000002</v>
      </c>
    </row>
    <row r="6537" spans="3:7">
      <c r="C6537" s="13"/>
      <c r="F6537" s="16">
        <f>'[2]NP Inflow data'!C6537</f>
        <v>0</v>
      </c>
      <c r="G6537" s="16">
        <f t="shared" si="205"/>
        <v>-8.0984385200000002</v>
      </c>
    </row>
    <row r="6538" spans="3:7">
      <c r="C6538" s="13"/>
      <c r="F6538" s="16">
        <f>'[2]NP Inflow data'!C6538</f>
        <v>0</v>
      </c>
      <c r="G6538" s="16">
        <f t="shared" si="205"/>
        <v>-8.0984385200000002</v>
      </c>
    </row>
    <row r="6539" spans="3:7">
      <c r="C6539" s="13"/>
      <c r="F6539" s="16">
        <f>'[2]NP Inflow data'!C6539</f>
        <v>0</v>
      </c>
      <c r="G6539" s="16">
        <f t="shared" si="205"/>
        <v>-8.0984385200000002</v>
      </c>
    </row>
    <row r="6540" spans="3:7">
      <c r="C6540" s="13"/>
      <c r="F6540" s="16">
        <f>'[2]NP Inflow data'!C6540</f>
        <v>0</v>
      </c>
      <c r="G6540" s="16">
        <f t="shared" si="205"/>
        <v>-8.0984385200000002</v>
      </c>
    </row>
    <row r="6541" spans="3:7">
      <c r="C6541" s="13"/>
      <c r="F6541" s="16">
        <f>'[2]NP Inflow data'!C6541</f>
        <v>0</v>
      </c>
      <c r="G6541" s="16">
        <f t="shared" si="205"/>
        <v>-8.0984385200000002</v>
      </c>
    </row>
    <row r="6542" spans="3:7">
      <c r="C6542" s="13"/>
      <c r="F6542" s="16">
        <f>'[2]NP Inflow data'!C6542</f>
        <v>0</v>
      </c>
      <c r="G6542" s="16">
        <f t="shared" si="205"/>
        <v>-8.0984385200000002</v>
      </c>
    </row>
    <row r="6543" spans="3:7">
      <c r="C6543" s="13"/>
      <c r="F6543" s="16">
        <f>'[2]NP Inflow data'!C6543</f>
        <v>0</v>
      </c>
      <c r="G6543" s="16">
        <f t="shared" si="205"/>
        <v>-8.0984385200000002</v>
      </c>
    </row>
    <row r="6544" spans="3:7">
      <c r="C6544" s="13"/>
      <c r="F6544" s="16">
        <f>'[2]NP Inflow data'!C6544</f>
        <v>0</v>
      </c>
      <c r="G6544" s="16">
        <f t="shared" si="205"/>
        <v>-8.0984385200000002</v>
      </c>
    </row>
    <row r="6545" spans="3:7">
      <c r="C6545" s="13"/>
      <c r="F6545" s="16">
        <f>'[2]NP Inflow data'!C6545</f>
        <v>0</v>
      </c>
      <c r="G6545" s="16">
        <f t="shared" si="205"/>
        <v>-8.0984385200000002</v>
      </c>
    </row>
    <row r="6546" spans="3:7">
      <c r="C6546" s="13"/>
      <c r="F6546" s="16">
        <f>'[2]NP Inflow data'!C6546</f>
        <v>0</v>
      </c>
      <c r="G6546" s="16">
        <f t="shared" si="205"/>
        <v>-8.0984385200000002</v>
      </c>
    </row>
    <row r="6547" spans="3:7">
      <c r="C6547" s="13"/>
      <c r="F6547" s="16">
        <f>'[2]NP Inflow data'!C6547</f>
        <v>0</v>
      </c>
      <c r="G6547" s="16">
        <f t="shared" si="205"/>
        <v>-8.0984385200000002</v>
      </c>
    </row>
    <row r="6548" spans="3:7">
      <c r="C6548" s="13"/>
      <c r="F6548" s="16">
        <f>'[2]NP Inflow data'!C6548</f>
        <v>0</v>
      </c>
      <c r="G6548" s="16">
        <f t="shared" si="205"/>
        <v>-8.0984385200000002</v>
      </c>
    </row>
    <row r="6549" spans="3:7">
      <c r="C6549" s="13"/>
      <c r="F6549" s="16">
        <f>'[2]NP Inflow data'!C6549</f>
        <v>0</v>
      </c>
      <c r="G6549" s="16">
        <f t="shared" si="205"/>
        <v>-8.0984385200000002</v>
      </c>
    </row>
    <row r="6550" spans="3:7">
      <c r="C6550" s="13"/>
      <c r="F6550" s="16">
        <f>'[2]NP Inflow data'!C6550</f>
        <v>0</v>
      </c>
      <c r="G6550" s="16">
        <f t="shared" si="205"/>
        <v>-8.0984385200000002</v>
      </c>
    </row>
    <row r="6551" spans="3:7">
      <c r="C6551" s="13"/>
      <c r="F6551" s="16">
        <f>'[2]NP Inflow data'!C6551</f>
        <v>0</v>
      </c>
      <c r="G6551" s="16">
        <f t="shared" si="205"/>
        <v>-8.0984385200000002</v>
      </c>
    </row>
    <row r="6552" spans="3:7">
      <c r="C6552" s="13"/>
      <c r="F6552" s="16">
        <f>'[2]NP Inflow data'!C6552</f>
        <v>0</v>
      </c>
      <c r="G6552" s="16">
        <f t="shared" si="205"/>
        <v>-8.0984385200000002</v>
      </c>
    </row>
    <row r="6553" spans="3:7">
      <c r="C6553" s="13"/>
      <c r="F6553" s="16">
        <f>'[2]NP Inflow data'!C6553</f>
        <v>0</v>
      </c>
      <c r="G6553" s="16">
        <f t="shared" si="205"/>
        <v>-8.0984385200000002</v>
      </c>
    </row>
    <row r="6554" spans="3:7">
      <c r="C6554" s="13"/>
      <c r="F6554" s="16">
        <f>'[2]NP Inflow data'!C6554</f>
        <v>0</v>
      </c>
      <c r="G6554" s="16">
        <f t="shared" si="205"/>
        <v>-8.0984385200000002</v>
      </c>
    </row>
    <row r="6555" spans="3:7">
      <c r="C6555" s="13"/>
      <c r="F6555" s="16">
        <f>'[2]NP Inflow data'!C6555</f>
        <v>0</v>
      </c>
      <c r="G6555" s="16">
        <f t="shared" si="205"/>
        <v>-8.0984385200000002</v>
      </c>
    </row>
    <row r="6556" spans="3:7">
      <c r="C6556" s="13"/>
      <c r="F6556" s="16">
        <f>'[2]NP Inflow data'!C6556</f>
        <v>0</v>
      </c>
      <c r="G6556" s="16">
        <f t="shared" si="205"/>
        <v>-8.0984385200000002</v>
      </c>
    </row>
    <row r="6557" spans="3:7">
      <c r="C6557" s="13"/>
      <c r="F6557" s="16">
        <f>'[2]NP Inflow data'!C6557</f>
        <v>0</v>
      </c>
      <c r="G6557" s="16">
        <f t="shared" si="205"/>
        <v>-8.0984385200000002</v>
      </c>
    </row>
    <row r="6558" spans="3:7">
      <c r="C6558" s="13"/>
      <c r="F6558" s="16">
        <f>'[2]NP Inflow data'!C6558</f>
        <v>0</v>
      </c>
      <c r="G6558" s="16">
        <f t="shared" ref="G6558:G6621" si="206">F6558-$F$3103</f>
        <v>-8.0984385200000002</v>
      </c>
    </row>
    <row r="6559" spans="3:7">
      <c r="C6559" s="13"/>
      <c r="F6559" s="16">
        <f>'[2]NP Inflow data'!C6559</f>
        <v>0</v>
      </c>
      <c r="G6559" s="16">
        <f t="shared" si="206"/>
        <v>-8.0984385200000002</v>
      </c>
    </row>
    <row r="6560" spans="3:7">
      <c r="C6560" s="13"/>
      <c r="F6560" s="16">
        <f>'[2]NP Inflow data'!C6560</f>
        <v>0</v>
      </c>
      <c r="G6560" s="16">
        <f t="shared" si="206"/>
        <v>-8.0984385200000002</v>
      </c>
    </row>
    <row r="6561" spans="3:7">
      <c r="C6561" s="13"/>
      <c r="F6561" s="16">
        <f>'[2]NP Inflow data'!C6561</f>
        <v>0</v>
      </c>
      <c r="G6561" s="16">
        <f t="shared" si="206"/>
        <v>-8.0984385200000002</v>
      </c>
    </row>
    <row r="6562" spans="3:7">
      <c r="C6562" s="13"/>
      <c r="F6562" s="16">
        <f>'[2]NP Inflow data'!C6562</f>
        <v>0</v>
      </c>
      <c r="G6562" s="16">
        <f t="shared" si="206"/>
        <v>-8.0984385200000002</v>
      </c>
    </row>
    <row r="6563" spans="3:7">
      <c r="C6563" s="13"/>
      <c r="F6563" s="16">
        <f>'[2]NP Inflow data'!C6563</f>
        <v>0</v>
      </c>
      <c r="G6563" s="16">
        <f t="shared" si="206"/>
        <v>-8.0984385200000002</v>
      </c>
    </row>
    <row r="6564" spans="3:7">
      <c r="C6564" s="13"/>
      <c r="F6564" s="16">
        <f>'[2]NP Inflow data'!C6564</f>
        <v>0</v>
      </c>
      <c r="G6564" s="16">
        <f t="shared" si="206"/>
        <v>-8.0984385200000002</v>
      </c>
    </row>
    <row r="6565" spans="3:7">
      <c r="C6565" s="13"/>
      <c r="F6565" s="16">
        <f>'[2]NP Inflow data'!C6565</f>
        <v>0</v>
      </c>
      <c r="G6565" s="16">
        <f t="shared" si="206"/>
        <v>-8.0984385200000002</v>
      </c>
    </row>
    <row r="6566" spans="3:7">
      <c r="C6566" s="13"/>
      <c r="F6566" s="16">
        <f>'[2]NP Inflow data'!C6566</f>
        <v>0</v>
      </c>
      <c r="G6566" s="16">
        <f t="shared" si="206"/>
        <v>-8.0984385200000002</v>
      </c>
    </row>
    <row r="6567" spans="3:7">
      <c r="C6567" s="13"/>
      <c r="F6567" s="16">
        <f>'[2]NP Inflow data'!C6567</f>
        <v>0</v>
      </c>
      <c r="G6567" s="16">
        <f t="shared" si="206"/>
        <v>-8.0984385200000002</v>
      </c>
    </row>
    <row r="6568" spans="3:7">
      <c r="C6568" s="13"/>
      <c r="F6568" s="16">
        <f>'[2]NP Inflow data'!C6568</f>
        <v>0</v>
      </c>
      <c r="G6568" s="16">
        <f t="shared" si="206"/>
        <v>-8.0984385200000002</v>
      </c>
    </row>
    <row r="6569" spans="3:7">
      <c r="C6569" s="13"/>
      <c r="F6569" s="16">
        <f>'[2]NP Inflow data'!C6569</f>
        <v>0</v>
      </c>
      <c r="G6569" s="16">
        <f t="shared" si="206"/>
        <v>-8.0984385200000002</v>
      </c>
    </row>
    <row r="6570" spans="3:7">
      <c r="C6570" s="13"/>
      <c r="F6570" s="16">
        <f>'[2]NP Inflow data'!C6570</f>
        <v>0</v>
      </c>
      <c r="G6570" s="16">
        <f t="shared" si="206"/>
        <v>-8.0984385200000002</v>
      </c>
    </row>
    <row r="6571" spans="3:7">
      <c r="C6571" s="13"/>
      <c r="F6571" s="16">
        <f>'[2]NP Inflow data'!C6571</f>
        <v>0</v>
      </c>
      <c r="G6571" s="16">
        <f t="shared" si="206"/>
        <v>-8.0984385200000002</v>
      </c>
    </row>
    <row r="6572" spans="3:7">
      <c r="C6572" s="13"/>
      <c r="F6572" s="16">
        <f>'[2]NP Inflow data'!C6572</f>
        <v>0</v>
      </c>
      <c r="G6572" s="16">
        <f t="shared" si="206"/>
        <v>-8.0984385200000002</v>
      </c>
    </row>
    <row r="6573" spans="3:7">
      <c r="C6573" s="13"/>
      <c r="F6573" s="16">
        <f>'[2]NP Inflow data'!C6573</f>
        <v>0</v>
      </c>
      <c r="G6573" s="16">
        <f t="shared" si="206"/>
        <v>-8.0984385200000002</v>
      </c>
    </row>
    <row r="6574" spans="3:7">
      <c r="C6574" s="13"/>
      <c r="F6574" s="16">
        <f>'[2]NP Inflow data'!C6574</f>
        <v>0</v>
      </c>
      <c r="G6574" s="16">
        <f t="shared" si="206"/>
        <v>-8.0984385200000002</v>
      </c>
    </row>
    <row r="6575" spans="3:7">
      <c r="C6575" s="13"/>
      <c r="F6575" s="16">
        <f>'[2]NP Inflow data'!C6575</f>
        <v>0</v>
      </c>
      <c r="G6575" s="16">
        <f t="shared" si="206"/>
        <v>-8.0984385200000002</v>
      </c>
    </row>
    <row r="6576" spans="3:7">
      <c r="C6576" s="13"/>
      <c r="F6576" s="16">
        <f>'[2]NP Inflow data'!C6576</f>
        <v>0</v>
      </c>
      <c r="G6576" s="16">
        <f t="shared" si="206"/>
        <v>-8.0984385200000002</v>
      </c>
    </row>
    <row r="6577" spans="3:7">
      <c r="C6577" s="13"/>
      <c r="F6577" s="16">
        <f>'[2]NP Inflow data'!C6577</f>
        <v>0</v>
      </c>
      <c r="G6577" s="16">
        <f t="shared" si="206"/>
        <v>-8.0984385200000002</v>
      </c>
    </row>
    <row r="6578" spans="3:7">
      <c r="C6578" s="13"/>
      <c r="F6578" s="16">
        <f>'[2]NP Inflow data'!C6578</f>
        <v>0</v>
      </c>
      <c r="G6578" s="16">
        <f t="shared" si="206"/>
        <v>-8.0984385200000002</v>
      </c>
    </row>
    <row r="6579" spans="3:7">
      <c r="C6579" s="13"/>
      <c r="F6579" s="16">
        <f>'[2]NP Inflow data'!C6579</f>
        <v>0</v>
      </c>
      <c r="G6579" s="16">
        <f t="shared" si="206"/>
        <v>-8.0984385200000002</v>
      </c>
    </row>
    <row r="6580" spans="3:7">
      <c r="C6580" s="13"/>
      <c r="F6580" s="16">
        <f>'[2]NP Inflow data'!C6580</f>
        <v>0</v>
      </c>
      <c r="G6580" s="16">
        <f t="shared" si="206"/>
        <v>-8.0984385200000002</v>
      </c>
    </row>
    <row r="6581" spans="3:7">
      <c r="C6581" s="13"/>
      <c r="F6581" s="16">
        <f>'[2]NP Inflow data'!C6581</f>
        <v>0</v>
      </c>
      <c r="G6581" s="16">
        <f t="shared" si="206"/>
        <v>-8.0984385200000002</v>
      </c>
    </row>
    <row r="6582" spans="3:7">
      <c r="C6582" s="13"/>
      <c r="F6582" s="16">
        <f>'[2]NP Inflow data'!C6582</f>
        <v>0</v>
      </c>
      <c r="G6582" s="16">
        <f t="shared" si="206"/>
        <v>-8.0984385200000002</v>
      </c>
    </row>
    <row r="6583" spans="3:7">
      <c r="C6583" s="13"/>
      <c r="F6583" s="16">
        <f>'[2]NP Inflow data'!C6583</f>
        <v>0</v>
      </c>
      <c r="G6583" s="16">
        <f t="shared" si="206"/>
        <v>-8.0984385200000002</v>
      </c>
    </row>
    <row r="6584" spans="3:7">
      <c r="C6584" s="13"/>
      <c r="F6584" s="16">
        <f>'[2]NP Inflow data'!C6584</f>
        <v>0</v>
      </c>
      <c r="G6584" s="16">
        <f t="shared" si="206"/>
        <v>-8.0984385200000002</v>
      </c>
    </row>
    <row r="6585" spans="3:7">
      <c r="C6585" s="13"/>
      <c r="F6585" s="16">
        <f>'[2]NP Inflow data'!C6585</f>
        <v>0</v>
      </c>
      <c r="G6585" s="16">
        <f t="shared" si="206"/>
        <v>-8.0984385200000002</v>
      </c>
    </row>
    <row r="6586" spans="3:7">
      <c r="C6586" s="13"/>
      <c r="F6586" s="16">
        <f>'[2]NP Inflow data'!C6586</f>
        <v>0</v>
      </c>
      <c r="G6586" s="16">
        <f t="shared" si="206"/>
        <v>-8.0984385200000002</v>
      </c>
    </row>
    <row r="6587" spans="3:7">
      <c r="C6587" s="13"/>
      <c r="F6587" s="16">
        <f>'[2]NP Inflow data'!C6587</f>
        <v>0</v>
      </c>
      <c r="G6587" s="16">
        <f t="shared" si="206"/>
        <v>-8.0984385200000002</v>
      </c>
    </row>
    <row r="6588" spans="3:7">
      <c r="C6588" s="13"/>
      <c r="F6588" s="16">
        <f>'[2]NP Inflow data'!C6588</f>
        <v>0</v>
      </c>
      <c r="G6588" s="16">
        <f t="shared" si="206"/>
        <v>-8.0984385200000002</v>
      </c>
    </row>
    <row r="6589" spans="3:7">
      <c r="C6589" s="13"/>
      <c r="F6589" s="16">
        <f>'[2]NP Inflow data'!C6589</f>
        <v>0</v>
      </c>
      <c r="G6589" s="16">
        <f t="shared" si="206"/>
        <v>-8.0984385200000002</v>
      </c>
    </row>
    <row r="6590" spans="3:7">
      <c r="C6590" s="13"/>
      <c r="F6590" s="16">
        <f>'[2]NP Inflow data'!C6590</f>
        <v>0</v>
      </c>
      <c r="G6590" s="16">
        <f t="shared" si="206"/>
        <v>-8.0984385200000002</v>
      </c>
    </row>
    <row r="6591" spans="3:7">
      <c r="C6591" s="13"/>
      <c r="F6591" s="16">
        <f>'[2]NP Inflow data'!C6591</f>
        <v>0</v>
      </c>
      <c r="G6591" s="16">
        <f t="shared" si="206"/>
        <v>-8.0984385200000002</v>
      </c>
    </row>
    <row r="6592" spans="3:7">
      <c r="C6592" s="13"/>
      <c r="F6592" s="16">
        <f>'[2]NP Inflow data'!C6592</f>
        <v>0</v>
      </c>
      <c r="G6592" s="16">
        <f t="shared" si="206"/>
        <v>-8.0984385200000002</v>
      </c>
    </row>
    <row r="6593" spans="3:7">
      <c r="C6593" s="13"/>
      <c r="F6593" s="16">
        <f>'[2]NP Inflow data'!C6593</f>
        <v>0</v>
      </c>
      <c r="G6593" s="16">
        <f t="shared" si="206"/>
        <v>-8.0984385200000002</v>
      </c>
    </row>
    <row r="6594" spans="3:7">
      <c r="C6594" s="13"/>
      <c r="F6594" s="16">
        <f>'[2]NP Inflow data'!C6594</f>
        <v>0</v>
      </c>
      <c r="G6594" s="16">
        <f t="shared" si="206"/>
        <v>-8.0984385200000002</v>
      </c>
    </row>
    <row r="6595" spans="3:7">
      <c r="C6595" s="13"/>
      <c r="F6595" s="16">
        <f>'[2]NP Inflow data'!C6595</f>
        <v>0</v>
      </c>
      <c r="G6595" s="16">
        <f t="shared" si="206"/>
        <v>-8.0984385200000002</v>
      </c>
    </row>
    <row r="6596" spans="3:7">
      <c r="C6596" s="13"/>
      <c r="F6596" s="16">
        <f>'[2]NP Inflow data'!C6596</f>
        <v>0</v>
      </c>
      <c r="G6596" s="16">
        <f t="shared" si="206"/>
        <v>-8.0984385200000002</v>
      </c>
    </row>
    <row r="6597" spans="3:7">
      <c r="C6597" s="13"/>
      <c r="F6597" s="16">
        <f>'[2]NP Inflow data'!C6597</f>
        <v>0</v>
      </c>
      <c r="G6597" s="16">
        <f t="shared" si="206"/>
        <v>-8.0984385200000002</v>
      </c>
    </row>
    <row r="6598" spans="3:7">
      <c r="C6598" s="13"/>
      <c r="F6598" s="16">
        <f>'[2]NP Inflow data'!C6598</f>
        <v>0</v>
      </c>
      <c r="G6598" s="16">
        <f t="shared" si="206"/>
        <v>-8.0984385200000002</v>
      </c>
    </row>
    <row r="6599" spans="3:7">
      <c r="C6599" s="13"/>
      <c r="F6599" s="16">
        <f>'[2]NP Inflow data'!C6599</f>
        <v>0</v>
      </c>
      <c r="G6599" s="16">
        <f t="shared" si="206"/>
        <v>-8.0984385200000002</v>
      </c>
    </row>
    <row r="6600" spans="3:7">
      <c r="C6600" s="13"/>
      <c r="F6600" s="16">
        <f>'[2]NP Inflow data'!C6600</f>
        <v>0</v>
      </c>
      <c r="G6600" s="16">
        <f t="shared" si="206"/>
        <v>-8.0984385200000002</v>
      </c>
    </row>
    <row r="6601" spans="3:7">
      <c r="C6601" s="13"/>
      <c r="F6601" s="16">
        <f>'[2]NP Inflow data'!C6601</f>
        <v>0</v>
      </c>
      <c r="G6601" s="16">
        <f t="shared" si="206"/>
        <v>-8.0984385200000002</v>
      </c>
    </row>
    <row r="6602" spans="3:7">
      <c r="C6602" s="13"/>
      <c r="F6602" s="16">
        <f>'[2]NP Inflow data'!C6602</f>
        <v>0</v>
      </c>
      <c r="G6602" s="16">
        <f t="shared" si="206"/>
        <v>-8.0984385200000002</v>
      </c>
    </row>
    <row r="6603" spans="3:7">
      <c r="C6603" s="13"/>
      <c r="F6603" s="16">
        <f>'[2]NP Inflow data'!C6603</f>
        <v>0</v>
      </c>
      <c r="G6603" s="16">
        <f t="shared" si="206"/>
        <v>-8.0984385200000002</v>
      </c>
    </row>
    <row r="6604" spans="3:7">
      <c r="C6604" s="13"/>
      <c r="F6604" s="16">
        <f>'[2]NP Inflow data'!C6604</f>
        <v>0</v>
      </c>
      <c r="G6604" s="16">
        <f t="shared" si="206"/>
        <v>-8.0984385200000002</v>
      </c>
    </row>
    <row r="6605" spans="3:7">
      <c r="C6605" s="13"/>
      <c r="F6605" s="16">
        <f>'[2]NP Inflow data'!C6605</f>
        <v>0</v>
      </c>
      <c r="G6605" s="16">
        <f t="shared" si="206"/>
        <v>-8.0984385200000002</v>
      </c>
    </row>
    <row r="6606" spans="3:7">
      <c r="C6606" s="13"/>
      <c r="F6606" s="16">
        <f>'[2]NP Inflow data'!C6606</f>
        <v>0</v>
      </c>
      <c r="G6606" s="16">
        <f t="shared" si="206"/>
        <v>-8.0984385200000002</v>
      </c>
    </row>
    <row r="6607" spans="3:7">
      <c r="C6607" s="13"/>
      <c r="F6607" s="16">
        <f>'[2]NP Inflow data'!C6607</f>
        <v>0</v>
      </c>
      <c r="G6607" s="16">
        <f t="shared" si="206"/>
        <v>-8.0984385200000002</v>
      </c>
    </row>
    <row r="6608" spans="3:7">
      <c r="C6608" s="13"/>
      <c r="F6608" s="16">
        <f>'[2]NP Inflow data'!C6608</f>
        <v>0</v>
      </c>
      <c r="G6608" s="16">
        <f t="shared" si="206"/>
        <v>-8.0984385200000002</v>
      </c>
    </row>
    <row r="6609" spans="3:7">
      <c r="C6609" s="13"/>
      <c r="F6609" s="16">
        <f>'[2]NP Inflow data'!C6609</f>
        <v>0</v>
      </c>
      <c r="G6609" s="16">
        <f t="shared" si="206"/>
        <v>-8.0984385200000002</v>
      </c>
    </row>
    <row r="6610" spans="3:7">
      <c r="C6610" s="13"/>
      <c r="F6610" s="16">
        <f>'[2]NP Inflow data'!C6610</f>
        <v>0</v>
      </c>
      <c r="G6610" s="16">
        <f t="shared" si="206"/>
        <v>-8.0984385200000002</v>
      </c>
    </row>
    <row r="6611" spans="3:7">
      <c r="C6611" s="13"/>
      <c r="F6611" s="16">
        <f>'[2]NP Inflow data'!C6611</f>
        <v>0</v>
      </c>
      <c r="G6611" s="16">
        <f t="shared" si="206"/>
        <v>-8.0984385200000002</v>
      </c>
    </row>
    <row r="6612" spans="3:7">
      <c r="C6612" s="13"/>
      <c r="F6612" s="16">
        <f>'[2]NP Inflow data'!C6612</f>
        <v>0</v>
      </c>
      <c r="G6612" s="16">
        <f t="shared" si="206"/>
        <v>-8.0984385200000002</v>
      </c>
    </row>
    <row r="6613" spans="3:7">
      <c r="C6613" s="13"/>
      <c r="F6613" s="16">
        <f>'[2]NP Inflow data'!C6613</f>
        <v>0</v>
      </c>
      <c r="G6613" s="16">
        <f t="shared" si="206"/>
        <v>-8.0984385200000002</v>
      </c>
    </row>
    <row r="6614" spans="3:7">
      <c r="C6614" s="13"/>
      <c r="F6614" s="16">
        <f>'[2]NP Inflow data'!C6614</f>
        <v>0</v>
      </c>
      <c r="G6614" s="16">
        <f t="shared" si="206"/>
        <v>-8.0984385200000002</v>
      </c>
    </row>
    <row r="6615" spans="3:7">
      <c r="C6615" s="13"/>
      <c r="F6615" s="16">
        <f>'[2]NP Inflow data'!C6615</f>
        <v>0</v>
      </c>
      <c r="G6615" s="16">
        <f t="shared" si="206"/>
        <v>-8.0984385200000002</v>
      </c>
    </row>
    <row r="6616" spans="3:7">
      <c r="C6616" s="13"/>
      <c r="F6616" s="16">
        <f>'[2]NP Inflow data'!C6616</f>
        <v>0</v>
      </c>
      <c r="G6616" s="16">
        <f t="shared" si="206"/>
        <v>-8.0984385200000002</v>
      </c>
    </row>
    <row r="6617" spans="3:7">
      <c r="C6617" s="13"/>
      <c r="F6617" s="16">
        <f>'[2]NP Inflow data'!C6617</f>
        <v>0</v>
      </c>
      <c r="G6617" s="16">
        <f t="shared" si="206"/>
        <v>-8.0984385200000002</v>
      </c>
    </row>
    <row r="6618" spans="3:7">
      <c r="C6618" s="13"/>
      <c r="F6618" s="16">
        <f>'[2]NP Inflow data'!C6618</f>
        <v>0</v>
      </c>
      <c r="G6618" s="16">
        <f t="shared" si="206"/>
        <v>-8.0984385200000002</v>
      </c>
    </row>
    <row r="6619" spans="3:7">
      <c r="C6619" s="13"/>
      <c r="F6619" s="16">
        <f>'[2]NP Inflow data'!C6619</f>
        <v>0</v>
      </c>
      <c r="G6619" s="16">
        <f t="shared" si="206"/>
        <v>-8.0984385200000002</v>
      </c>
    </row>
    <row r="6620" spans="3:7">
      <c r="C6620" s="13"/>
      <c r="F6620" s="16">
        <f>'[2]NP Inflow data'!C6620</f>
        <v>0</v>
      </c>
      <c r="G6620" s="16">
        <f t="shared" si="206"/>
        <v>-8.0984385200000002</v>
      </c>
    </row>
    <row r="6621" spans="3:7">
      <c r="C6621" s="13"/>
      <c r="F6621" s="16">
        <f>'[2]NP Inflow data'!C6621</f>
        <v>0</v>
      </c>
      <c r="G6621" s="16">
        <f t="shared" si="206"/>
        <v>-8.0984385200000002</v>
      </c>
    </row>
    <row r="6622" spans="3:7">
      <c r="C6622" s="13"/>
      <c r="F6622" s="16">
        <f>'[2]NP Inflow data'!C6622</f>
        <v>0</v>
      </c>
      <c r="G6622" s="16">
        <f t="shared" ref="G6622:G6685" si="207">F6622-$F$3103</f>
        <v>-8.0984385200000002</v>
      </c>
    </row>
    <row r="6623" spans="3:7">
      <c r="C6623" s="13"/>
      <c r="F6623" s="16">
        <f>'[2]NP Inflow data'!C6623</f>
        <v>0</v>
      </c>
      <c r="G6623" s="16">
        <f t="shared" si="207"/>
        <v>-8.0984385200000002</v>
      </c>
    </row>
    <row r="6624" spans="3:7">
      <c r="C6624" s="13"/>
      <c r="F6624" s="16">
        <f>'[2]NP Inflow data'!C6624</f>
        <v>0</v>
      </c>
      <c r="G6624" s="16">
        <f t="shared" si="207"/>
        <v>-8.0984385200000002</v>
      </c>
    </row>
    <row r="6625" spans="3:7">
      <c r="C6625" s="13"/>
      <c r="F6625" s="16">
        <f>'[2]NP Inflow data'!C6625</f>
        <v>0</v>
      </c>
      <c r="G6625" s="16">
        <f t="shared" si="207"/>
        <v>-8.0984385200000002</v>
      </c>
    </row>
    <row r="6626" spans="3:7">
      <c r="C6626" s="13"/>
      <c r="F6626" s="16">
        <f>'[2]NP Inflow data'!C6626</f>
        <v>0</v>
      </c>
      <c r="G6626" s="16">
        <f t="shared" si="207"/>
        <v>-8.0984385200000002</v>
      </c>
    </row>
    <row r="6627" spans="3:7">
      <c r="C6627" s="13"/>
      <c r="F6627" s="16">
        <f>'[2]NP Inflow data'!C6627</f>
        <v>0</v>
      </c>
      <c r="G6627" s="16">
        <f t="shared" si="207"/>
        <v>-8.0984385200000002</v>
      </c>
    </row>
    <row r="6628" spans="3:7">
      <c r="C6628" s="13"/>
      <c r="F6628" s="16">
        <f>'[2]NP Inflow data'!C6628</f>
        <v>0</v>
      </c>
      <c r="G6628" s="16">
        <f t="shared" si="207"/>
        <v>-8.0984385200000002</v>
      </c>
    </row>
    <row r="6629" spans="3:7">
      <c r="C6629" s="13"/>
      <c r="F6629" s="16">
        <f>'[2]NP Inflow data'!C6629</f>
        <v>0</v>
      </c>
      <c r="G6629" s="16">
        <f t="shared" si="207"/>
        <v>-8.0984385200000002</v>
      </c>
    </row>
    <row r="6630" spans="3:7">
      <c r="C6630" s="13"/>
      <c r="F6630" s="16">
        <f>'[2]NP Inflow data'!C6630</f>
        <v>0</v>
      </c>
      <c r="G6630" s="16">
        <f t="shared" si="207"/>
        <v>-8.0984385200000002</v>
      </c>
    </row>
    <row r="6631" spans="3:7">
      <c r="C6631" s="13"/>
      <c r="F6631" s="16">
        <f>'[2]NP Inflow data'!C6631</f>
        <v>0</v>
      </c>
      <c r="G6631" s="16">
        <f t="shared" si="207"/>
        <v>-8.0984385200000002</v>
      </c>
    </row>
    <row r="6632" spans="3:7">
      <c r="C6632" s="13"/>
      <c r="F6632" s="16">
        <f>'[2]NP Inflow data'!C6632</f>
        <v>0</v>
      </c>
      <c r="G6632" s="16">
        <f t="shared" si="207"/>
        <v>-8.0984385200000002</v>
      </c>
    </row>
    <row r="6633" spans="3:7">
      <c r="C6633" s="13"/>
      <c r="F6633" s="16">
        <f>'[2]NP Inflow data'!C6633</f>
        <v>0</v>
      </c>
      <c r="G6633" s="16">
        <f t="shared" si="207"/>
        <v>-8.0984385200000002</v>
      </c>
    </row>
    <row r="6634" spans="3:7">
      <c r="C6634" s="13"/>
      <c r="F6634" s="16">
        <f>'[2]NP Inflow data'!C6634</f>
        <v>0</v>
      </c>
      <c r="G6634" s="16">
        <f t="shared" si="207"/>
        <v>-8.0984385200000002</v>
      </c>
    </row>
    <row r="6635" spans="3:7">
      <c r="C6635" s="13"/>
      <c r="F6635" s="16">
        <f>'[2]NP Inflow data'!C6635</f>
        <v>0</v>
      </c>
      <c r="G6635" s="16">
        <f t="shared" si="207"/>
        <v>-8.0984385200000002</v>
      </c>
    </row>
    <row r="6636" spans="3:7">
      <c r="C6636" s="13"/>
      <c r="F6636" s="16">
        <f>'[2]NP Inflow data'!C6636</f>
        <v>0</v>
      </c>
      <c r="G6636" s="16">
        <f t="shared" si="207"/>
        <v>-8.0984385200000002</v>
      </c>
    </row>
    <row r="6637" spans="3:7">
      <c r="C6637" s="13"/>
      <c r="F6637" s="16">
        <f>'[2]NP Inflow data'!C6637</f>
        <v>0</v>
      </c>
      <c r="G6637" s="16">
        <f t="shared" si="207"/>
        <v>-8.0984385200000002</v>
      </c>
    </row>
    <row r="6638" spans="3:7">
      <c r="C6638" s="13"/>
      <c r="F6638" s="16">
        <f>'[2]NP Inflow data'!C6638</f>
        <v>0</v>
      </c>
      <c r="G6638" s="16">
        <f t="shared" si="207"/>
        <v>-8.0984385200000002</v>
      </c>
    </row>
    <row r="6639" spans="3:7">
      <c r="C6639" s="13"/>
      <c r="F6639" s="16">
        <f>'[2]NP Inflow data'!C6639</f>
        <v>0</v>
      </c>
      <c r="G6639" s="16">
        <f t="shared" si="207"/>
        <v>-8.0984385200000002</v>
      </c>
    </row>
    <row r="6640" spans="3:7">
      <c r="C6640" s="13"/>
      <c r="F6640" s="16">
        <f>'[2]NP Inflow data'!C6640</f>
        <v>0</v>
      </c>
      <c r="G6640" s="16">
        <f t="shared" si="207"/>
        <v>-8.0984385200000002</v>
      </c>
    </row>
    <row r="6641" spans="3:7">
      <c r="C6641" s="13"/>
      <c r="F6641" s="16">
        <f>'[2]NP Inflow data'!C6641</f>
        <v>0</v>
      </c>
      <c r="G6641" s="16">
        <f t="shared" si="207"/>
        <v>-8.0984385200000002</v>
      </c>
    </row>
    <row r="6642" spans="3:7">
      <c r="C6642" s="13"/>
      <c r="F6642" s="16">
        <f>'[2]NP Inflow data'!C6642</f>
        <v>0</v>
      </c>
      <c r="G6642" s="16">
        <f t="shared" si="207"/>
        <v>-8.0984385200000002</v>
      </c>
    </row>
    <row r="6643" spans="3:7">
      <c r="C6643" s="13"/>
      <c r="F6643" s="16">
        <f>'[2]NP Inflow data'!C6643</f>
        <v>0</v>
      </c>
      <c r="G6643" s="16">
        <f t="shared" si="207"/>
        <v>-8.0984385200000002</v>
      </c>
    </row>
    <row r="6644" spans="3:7">
      <c r="C6644" s="13"/>
      <c r="F6644" s="16">
        <f>'[2]NP Inflow data'!C6644</f>
        <v>0</v>
      </c>
      <c r="G6644" s="16">
        <f t="shared" si="207"/>
        <v>-8.0984385200000002</v>
      </c>
    </row>
    <row r="6645" spans="3:7">
      <c r="C6645" s="13"/>
      <c r="F6645" s="16">
        <f>'[2]NP Inflow data'!C6645</f>
        <v>0</v>
      </c>
      <c r="G6645" s="16">
        <f t="shared" si="207"/>
        <v>-8.0984385200000002</v>
      </c>
    </row>
    <row r="6646" spans="3:7">
      <c r="C6646" s="13"/>
      <c r="F6646" s="16">
        <f>'[2]NP Inflow data'!C6646</f>
        <v>0</v>
      </c>
      <c r="G6646" s="16">
        <f t="shared" si="207"/>
        <v>-8.0984385200000002</v>
      </c>
    </row>
    <row r="6647" spans="3:7">
      <c r="C6647" s="13"/>
      <c r="F6647" s="16">
        <f>'[2]NP Inflow data'!C6647</f>
        <v>0</v>
      </c>
      <c r="G6647" s="16">
        <f t="shared" si="207"/>
        <v>-8.0984385200000002</v>
      </c>
    </row>
    <row r="6648" spans="3:7">
      <c r="C6648" s="13"/>
      <c r="F6648" s="16">
        <f>'[2]NP Inflow data'!C6648</f>
        <v>0</v>
      </c>
      <c r="G6648" s="16">
        <f t="shared" si="207"/>
        <v>-8.0984385200000002</v>
      </c>
    </row>
    <row r="6649" spans="3:7">
      <c r="C6649" s="13"/>
      <c r="F6649" s="16">
        <f>'[2]NP Inflow data'!C6649</f>
        <v>0</v>
      </c>
      <c r="G6649" s="16">
        <f t="shared" si="207"/>
        <v>-8.0984385200000002</v>
      </c>
    </row>
    <row r="6650" spans="3:7">
      <c r="C6650" s="13"/>
      <c r="F6650" s="16">
        <f>'[2]NP Inflow data'!C6650</f>
        <v>0</v>
      </c>
      <c r="G6650" s="16">
        <f t="shared" si="207"/>
        <v>-8.0984385200000002</v>
      </c>
    </row>
    <row r="6651" spans="3:7">
      <c r="C6651" s="13"/>
      <c r="F6651" s="16">
        <f>'[2]NP Inflow data'!C6651</f>
        <v>0</v>
      </c>
      <c r="G6651" s="16">
        <f t="shared" si="207"/>
        <v>-8.0984385200000002</v>
      </c>
    </row>
    <row r="6652" spans="3:7">
      <c r="C6652" s="13"/>
      <c r="F6652" s="16">
        <f>'[2]NP Inflow data'!C6652</f>
        <v>0</v>
      </c>
      <c r="G6652" s="16">
        <f t="shared" si="207"/>
        <v>-8.0984385200000002</v>
      </c>
    </row>
    <row r="6653" spans="3:7">
      <c r="C6653" s="13"/>
      <c r="F6653" s="16">
        <f>'[2]NP Inflow data'!C6653</f>
        <v>0</v>
      </c>
      <c r="G6653" s="16">
        <f t="shared" si="207"/>
        <v>-8.0984385200000002</v>
      </c>
    </row>
    <row r="6654" spans="3:7">
      <c r="C6654" s="13"/>
      <c r="F6654" s="16">
        <f>'[2]NP Inflow data'!C6654</f>
        <v>0</v>
      </c>
      <c r="G6654" s="16">
        <f t="shared" si="207"/>
        <v>-8.0984385200000002</v>
      </c>
    </row>
    <row r="6655" spans="3:7">
      <c r="C6655" s="13"/>
      <c r="F6655" s="16">
        <f>'[2]NP Inflow data'!C6655</f>
        <v>0</v>
      </c>
      <c r="G6655" s="16">
        <f t="shared" si="207"/>
        <v>-8.0984385200000002</v>
      </c>
    </row>
    <row r="6656" spans="3:7">
      <c r="C6656" s="13"/>
      <c r="F6656" s="16">
        <f>'[2]NP Inflow data'!C6656</f>
        <v>0</v>
      </c>
      <c r="G6656" s="16">
        <f t="shared" si="207"/>
        <v>-8.0984385200000002</v>
      </c>
    </row>
    <row r="6657" spans="3:7">
      <c r="C6657" s="13"/>
      <c r="F6657" s="16">
        <f>'[2]NP Inflow data'!C6657</f>
        <v>0</v>
      </c>
      <c r="G6657" s="16">
        <f t="shared" si="207"/>
        <v>-8.0984385200000002</v>
      </c>
    </row>
    <row r="6658" spans="3:7">
      <c r="C6658" s="13"/>
      <c r="F6658" s="16">
        <f>'[2]NP Inflow data'!C6658</f>
        <v>0</v>
      </c>
      <c r="G6658" s="16">
        <f t="shared" si="207"/>
        <v>-8.0984385200000002</v>
      </c>
    </row>
    <row r="6659" spans="3:7">
      <c r="C6659" s="13"/>
      <c r="F6659" s="16">
        <f>'[2]NP Inflow data'!C6659</f>
        <v>0</v>
      </c>
      <c r="G6659" s="16">
        <f t="shared" si="207"/>
        <v>-8.0984385200000002</v>
      </c>
    </row>
    <row r="6660" spans="3:7">
      <c r="C6660" s="13"/>
      <c r="F6660" s="16">
        <f>'[2]NP Inflow data'!C6660</f>
        <v>0</v>
      </c>
      <c r="G6660" s="16">
        <f t="shared" si="207"/>
        <v>-8.0984385200000002</v>
      </c>
    </row>
    <row r="6661" spans="3:7">
      <c r="C6661" s="13"/>
      <c r="F6661" s="16">
        <f>'[2]NP Inflow data'!C6661</f>
        <v>0</v>
      </c>
      <c r="G6661" s="16">
        <f t="shared" si="207"/>
        <v>-8.0984385200000002</v>
      </c>
    </row>
    <row r="6662" spans="3:7">
      <c r="C6662" s="13"/>
      <c r="F6662" s="16">
        <f>'[2]NP Inflow data'!C6662</f>
        <v>0</v>
      </c>
      <c r="G6662" s="16">
        <f t="shared" si="207"/>
        <v>-8.0984385200000002</v>
      </c>
    </row>
    <row r="6663" spans="3:7">
      <c r="C6663" s="13"/>
      <c r="F6663" s="16">
        <f>'[2]NP Inflow data'!C6663</f>
        <v>0</v>
      </c>
      <c r="G6663" s="16">
        <f t="shared" si="207"/>
        <v>-8.0984385200000002</v>
      </c>
    </row>
    <row r="6664" spans="3:7">
      <c r="C6664" s="13"/>
      <c r="F6664" s="16">
        <f>'[2]NP Inflow data'!C6664</f>
        <v>0</v>
      </c>
      <c r="G6664" s="16">
        <f t="shared" si="207"/>
        <v>-8.0984385200000002</v>
      </c>
    </row>
    <row r="6665" spans="3:7">
      <c r="C6665" s="13"/>
      <c r="F6665" s="16">
        <f>'[2]NP Inflow data'!C6665</f>
        <v>0</v>
      </c>
      <c r="G6665" s="16">
        <f t="shared" si="207"/>
        <v>-8.0984385200000002</v>
      </c>
    </row>
    <row r="6666" spans="3:7">
      <c r="C6666" s="13"/>
      <c r="F6666" s="16">
        <f>'[2]NP Inflow data'!C6666</f>
        <v>0</v>
      </c>
      <c r="G6666" s="16">
        <f t="shared" si="207"/>
        <v>-8.0984385200000002</v>
      </c>
    </row>
    <row r="6667" spans="3:7">
      <c r="C6667" s="13"/>
      <c r="F6667" s="16">
        <f>'[2]NP Inflow data'!C6667</f>
        <v>0</v>
      </c>
      <c r="G6667" s="16">
        <f t="shared" si="207"/>
        <v>-8.0984385200000002</v>
      </c>
    </row>
    <row r="6668" spans="3:7">
      <c r="C6668" s="13"/>
      <c r="F6668" s="16">
        <f>'[2]NP Inflow data'!C6668</f>
        <v>0</v>
      </c>
      <c r="G6668" s="16">
        <f t="shared" si="207"/>
        <v>-8.0984385200000002</v>
      </c>
    </row>
    <row r="6669" spans="3:7">
      <c r="C6669" s="13"/>
      <c r="F6669" s="16">
        <f>'[2]NP Inflow data'!C6669</f>
        <v>0</v>
      </c>
      <c r="G6669" s="16">
        <f t="shared" si="207"/>
        <v>-8.0984385200000002</v>
      </c>
    </row>
    <row r="6670" spans="3:7">
      <c r="C6670" s="13"/>
      <c r="F6670" s="16">
        <f>'[2]NP Inflow data'!C6670</f>
        <v>0</v>
      </c>
      <c r="G6670" s="16">
        <f t="shared" si="207"/>
        <v>-8.0984385200000002</v>
      </c>
    </row>
    <row r="6671" spans="3:7">
      <c r="C6671" s="13"/>
      <c r="F6671" s="16">
        <f>'[2]NP Inflow data'!C6671</f>
        <v>0</v>
      </c>
      <c r="G6671" s="16">
        <f t="shared" si="207"/>
        <v>-8.0984385200000002</v>
      </c>
    </row>
    <row r="6672" spans="3:7">
      <c r="C6672" s="13"/>
      <c r="F6672" s="16">
        <f>'[2]NP Inflow data'!C6672</f>
        <v>0</v>
      </c>
      <c r="G6672" s="16">
        <f t="shared" si="207"/>
        <v>-8.0984385200000002</v>
      </c>
    </row>
    <row r="6673" spans="3:7">
      <c r="C6673" s="13"/>
      <c r="F6673" s="16">
        <f>'[2]NP Inflow data'!C6673</f>
        <v>0</v>
      </c>
      <c r="G6673" s="16">
        <f t="shared" si="207"/>
        <v>-8.0984385200000002</v>
      </c>
    </row>
    <row r="6674" spans="3:7">
      <c r="C6674" s="13"/>
      <c r="F6674" s="16">
        <f>'[2]NP Inflow data'!C6674</f>
        <v>0</v>
      </c>
      <c r="G6674" s="16">
        <f t="shared" si="207"/>
        <v>-8.0984385200000002</v>
      </c>
    </row>
    <row r="6675" spans="3:7">
      <c r="C6675" s="13"/>
      <c r="F6675" s="16">
        <f>'[2]NP Inflow data'!C6675</f>
        <v>0</v>
      </c>
      <c r="G6675" s="16">
        <f t="shared" si="207"/>
        <v>-8.0984385200000002</v>
      </c>
    </row>
    <row r="6676" spans="3:7">
      <c r="C6676" s="13"/>
      <c r="F6676" s="16">
        <f>'[2]NP Inflow data'!C6676</f>
        <v>0</v>
      </c>
      <c r="G6676" s="16">
        <f t="shared" si="207"/>
        <v>-8.0984385200000002</v>
      </c>
    </row>
    <row r="6677" spans="3:7">
      <c r="C6677" s="13"/>
      <c r="F6677" s="16">
        <f>'[2]NP Inflow data'!C6677</f>
        <v>0</v>
      </c>
      <c r="G6677" s="16">
        <f t="shared" si="207"/>
        <v>-8.0984385200000002</v>
      </c>
    </row>
    <row r="6678" spans="3:7">
      <c r="C6678" s="13"/>
      <c r="F6678" s="16">
        <f>'[2]NP Inflow data'!C6678</f>
        <v>0</v>
      </c>
      <c r="G6678" s="16">
        <f t="shared" si="207"/>
        <v>-8.0984385200000002</v>
      </c>
    </row>
    <row r="6679" spans="3:7">
      <c r="C6679" s="13"/>
      <c r="F6679" s="16">
        <f>'[2]NP Inflow data'!C6679</f>
        <v>0</v>
      </c>
      <c r="G6679" s="16">
        <f t="shared" si="207"/>
        <v>-8.0984385200000002</v>
      </c>
    </row>
    <row r="6680" spans="3:7">
      <c r="C6680" s="13"/>
      <c r="F6680" s="16">
        <f>'[2]NP Inflow data'!C6680</f>
        <v>0</v>
      </c>
      <c r="G6680" s="16">
        <f t="shared" si="207"/>
        <v>-8.0984385200000002</v>
      </c>
    </row>
    <row r="6681" spans="3:7">
      <c r="C6681" s="13"/>
      <c r="F6681" s="16">
        <f>'[2]NP Inflow data'!C6681</f>
        <v>0</v>
      </c>
      <c r="G6681" s="16">
        <f t="shared" si="207"/>
        <v>-8.0984385200000002</v>
      </c>
    </row>
    <row r="6682" spans="3:7">
      <c r="C6682" s="13"/>
      <c r="F6682" s="16">
        <f>'[2]NP Inflow data'!C6682</f>
        <v>0</v>
      </c>
      <c r="G6682" s="16">
        <f t="shared" si="207"/>
        <v>-8.0984385200000002</v>
      </c>
    </row>
    <row r="6683" spans="3:7">
      <c r="C6683" s="13"/>
      <c r="F6683" s="16">
        <f>'[2]NP Inflow data'!C6683</f>
        <v>0</v>
      </c>
      <c r="G6683" s="16">
        <f t="shared" si="207"/>
        <v>-8.0984385200000002</v>
      </c>
    </row>
    <row r="6684" spans="3:7">
      <c r="C6684" s="13"/>
      <c r="F6684" s="16">
        <f>'[2]NP Inflow data'!C6684</f>
        <v>0</v>
      </c>
      <c r="G6684" s="16">
        <f t="shared" si="207"/>
        <v>-8.0984385200000002</v>
      </c>
    </row>
    <row r="6685" spans="3:7">
      <c r="C6685" s="13"/>
      <c r="F6685" s="16">
        <f>'[2]NP Inflow data'!C6685</f>
        <v>0</v>
      </c>
      <c r="G6685" s="16">
        <f t="shared" si="207"/>
        <v>-8.0984385200000002</v>
      </c>
    </row>
    <row r="6686" spans="3:7">
      <c r="C6686" s="13"/>
      <c r="F6686" s="16">
        <f>'[2]NP Inflow data'!C6686</f>
        <v>0</v>
      </c>
      <c r="G6686" s="16">
        <f t="shared" ref="G6686:G6749" si="208">F6686-$F$3103</f>
        <v>-8.0984385200000002</v>
      </c>
    </row>
    <row r="6687" spans="3:7">
      <c r="C6687" s="13"/>
      <c r="F6687" s="16">
        <f>'[2]NP Inflow data'!C6687</f>
        <v>0</v>
      </c>
      <c r="G6687" s="16">
        <f t="shared" si="208"/>
        <v>-8.0984385200000002</v>
      </c>
    </row>
    <row r="6688" spans="3:7">
      <c r="C6688" s="13"/>
      <c r="F6688" s="16">
        <f>'[2]NP Inflow data'!C6688</f>
        <v>0</v>
      </c>
      <c r="G6688" s="16">
        <f t="shared" si="208"/>
        <v>-8.0984385200000002</v>
      </c>
    </row>
    <row r="6689" spans="3:7">
      <c r="C6689" s="13"/>
      <c r="F6689" s="16">
        <f>'[2]NP Inflow data'!C6689</f>
        <v>0</v>
      </c>
      <c r="G6689" s="16">
        <f t="shared" si="208"/>
        <v>-8.0984385200000002</v>
      </c>
    </row>
    <row r="6690" spans="3:7">
      <c r="C6690" s="13"/>
      <c r="F6690" s="16">
        <f>'[2]NP Inflow data'!C6690</f>
        <v>0</v>
      </c>
      <c r="G6690" s="16">
        <f t="shared" si="208"/>
        <v>-8.0984385200000002</v>
      </c>
    </row>
    <row r="6691" spans="3:7">
      <c r="C6691" s="13"/>
      <c r="F6691" s="16">
        <f>'[2]NP Inflow data'!C6691</f>
        <v>0</v>
      </c>
      <c r="G6691" s="16">
        <f t="shared" si="208"/>
        <v>-8.0984385200000002</v>
      </c>
    </row>
    <row r="6692" spans="3:7">
      <c r="C6692" s="13"/>
      <c r="F6692" s="16">
        <f>'[2]NP Inflow data'!C6692</f>
        <v>0</v>
      </c>
      <c r="G6692" s="16">
        <f t="shared" si="208"/>
        <v>-8.0984385200000002</v>
      </c>
    </row>
    <row r="6693" spans="3:7">
      <c r="C6693" s="13"/>
      <c r="F6693" s="16">
        <f>'[2]NP Inflow data'!C6693</f>
        <v>0</v>
      </c>
      <c r="G6693" s="16">
        <f t="shared" si="208"/>
        <v>-8.0984385200000002</v>
      </c>
    </row>
    <row r="6694" spans="3:7">
      <c r="C6694" s="13"/>
      <c r="F6694" s="16">
        <f>'[2]NP Inflow data'!C6694</f>
        <v>0</v>
      </c>
      <c r="G6694" s="16">
        <f t="shared" si="208"/>
        <v>-8.0984385200000002</v>
      </c>
    </row>
    <row r="6695" spans="3:7">
      <c r="C6695" s="13"/>
      <c r="F6695" s="16">
        <f>'[2]NP Inflow data'!C6695</f>
        <v>0</v>
      </c>
      <c r="G6695" s="16">
        <f t="shared" si="208"/>
        <v>-8.0984385200000002</v>
      </c>
    </row>
    <row r="6696" spans="3:7">
      <c r="C6696" s="13"/>
      <c r="F6696" s="16">
        <f>'[2]NP Inflow data'!C6696</f>
        <v>0</v>
      </c>
      <c r="G6696" s="16">
        <f t="shared" si="208"/>
        <v>-8.0984385200000002</v>
      </c>
    </row>
    <row r="6697" spans="3:7">
      <c r="C6697" s="13"/>
      <c r="F6697" s="16">
        <f>'[2]NP Inflow data'!C6697</f>
        <v>0</v>
      </c>
      <c r="G6697" s="16">
        <f t="shared" si="208"/>
        <v>-8.0984385200000002</v>
      </c>
    </row>
    <row r="6698" spans="3:7">
      <c r="C6698" s="13"/>
      <c r="F6698" s="16">
        <f>'[2]NP Inflow data'!C6698</f>
        <v>0</v>
      </c>
      <c r="G6698" s="16">
        <f t="shared" si="208"/>
        <v>-8.0984385200000002</v>
      </c>
    </row>
    <row r="6699" spans="3:7">
      <c r="C6699" s="13"/>
      <c r="F6699" s="16">
        <f>'[2]NP Inflow data'!C6699</f>
        <v>0</v>
      </c>
      <c r="G6699" s="16">
        <f t="shared" si="208"/>
        <v>-8.0984385200000002</v>
      </c>
    </row>
    <row r="6700" spans="3:7">
      <c r="C6700" s="13"/>
      <c r="F6700" s="16">
        <f>'[2]NP Inflow data'!C6700</f>
        <v>0</v>
      </c>
      <c r="G6700" s="16">
        <f t="shared" si="208"/>
        <v>-8.0984385200000002</v>
      </c>
    </row>
    <row r="6701" spans="3:7">
      <c r="C6701" s="13"/>
      <c r="F6701" s="16">
        <f>'[2]NP Inflow data'!C6701</f>
        <v>0</v>
      </c>
      <c r="G6701" s="16">
        <f t="shared" si="208"/>
        <v>-8.0984385200000002</v>
      </c>
    </row>
    <row r="6702" spans="3:7">
      <c r="C6702" s="13"/>
      <c r="F6702" s="16">
        <f>'[2]NP Inflow data'!C6702</f>
        <v>0</v>
      </c>
      <c r="G6702" s="16">
        <f t="shared" si="208"/>
        <v>-8.0984385200000002</v>
      </c>
    </row>
    <row r="6703" spans="3:7">
      <c r="C6703" s="13"/>
      <c r="F6703" s="16">
        <f>'[2]NP Inflow data'!C6703</f>
        <v>0</v>
      </c>
      <c r="G6703" s="16">
        <f t="shared" si="208"/>
        <v>-8.0984385200000002</v>
      </c>
    </row>
    <row r="6704" spans="3:7">
      <c r="C6704" s="13"/>
      <c r="F6704" s="16">
        <f>'[2]NP Inflow data'!C6704</f>
        <v>0</v>
      </c>
      <c r="G6704" s="16">
        <f t="shared" si="208"/>
        <v>-8.0984385200000002</v>
      </c>
    </row>
    <row r="6705" spans="3:7">
      <c r="C6705" s="13"/>
      <c r="F6705" s="16">
        <f>'[2]NP Inflow data'!C6705</f>
        <v>0</v>
      </c>
      <c r="G6705" s="16">
        <f t="shared" si="208"/>
        <v>-8.0984385200000002</v>
      </c>
    </row>
    <row r="6706" spans="3:7">
      <c r="C6706" s="13"/>
      <c r="F6706" s="16">
        <f>'[2]NP Inflow data'!C6706</f>
        <v>0</v>
      </c>
      <c r="G6706" s="16">
        <f t="shared" si="208"/>
        <v>-8.0984385200000002</v>
      </c>
    </row>
    <row r="6707" spans="3:7">
      <c r="C6707" s="13"/>
      <c r="F6707" s="16">
        <f>'[2]NP Inflow data'!C6707</f>
        <v>0</v>
      </c>
      <c r="G6707" s="16">
        <f t="shared" si="208"/>
        <v>-8.0984385200000002</v>
      </c>
    </row>
    <row r="6708" spans="3:7">
      <c r="C6708" s="13"/>
      <c r="F6708" s="16">
        <f>'[2]NP Inflow data'!C6708</f>
        <v>0</v>
      </c>
      <c r="G6708" s="16">
        <f t="shared" si="208"/>
        <v>-8.0984385200000002</v>
      </c>
    </row>
    <row r="6709" spans="3:7">
      <c r="C6709" s="13"/>
      <c r="F6709" s="16">
        <f>'[2]NP Inflow data'!C6709</f>
        <v>0</v>
      </c>
      <c r="G6709" s="16">
        <f t="shared" si="208"/>
        <v>-8.0984385200000002</v>
      </c>
    </row>
    <row r="6710" spans="3:7">
      <c r="C6710" s="13"/>
      <c r="F6710" s="16">
        <f>'[2]NP Inflow data'!C6710</f>
        <v>0</v>
      </c>
      <c r="G6710" s="16">
        <f t="shared" si="208"/>
        <v>-8.0984385200000002</v>
      </c>
    </row>
    <row r="6711" spans="3:7">
      <c r="C6711" s="13"/>
      <c r="F6711" s="16">
        <f>'[2]NP Inflow data'!C6711</f>
        <v>0</v>
      </c>
      <c r="G6711" s="16">
        <f t="shared" si="208"/>
        <v>-8.0984385200000002</v>
      </c>
    </row>
    <row r="6712" spans="3:7">
      <c r="C6712" s="13"/>
      <c r="F6712" s="16">
        <f>'[2]NP Inflow data'!C6712</f>
        <v>0</v>
      </c>
      <c r="G6712" s="16">
        <f t="shared" si="208"/>
        <v>-8.0984385200000002</v>
      </c>
    </row>
    <row r="6713" spans="3:7">
      <c r="C6713" s="13"/>
      <c r="F6713" s="16">
        <f>'[2]NP Inflow data'!C6713</f>
        <v>0</v>
      </c>
      <c r="G6713" s="16">
        <f t="shared" si="208"/>
        <v>-8.0984385200000002</v>
      </c>
    </row>
    <row r="6714" spans="3:7">
      <c r="C6714" s="13"/>
      <c r="F6714" s="16">
        <f>'[2]NP Inflow data'!C6714</f>
        <v>0</v>
      </c>
      <c r="G6714" s="16">
        <f t="shared" si="208"/>
        <v>-8.0984385200000002</v>
      </c>
    </row>
    <row r="6715" spans="3:7">
      <c r="C6715" s="13"/>
      <c r="F6715" s="16">
        <f>'[2]NP Inflow data'!C6715</f>
        <v>0</v>
      </c>
      <c r="G6715" s="16">
        <f t="shared" si="208"/>
        <v>-8.0984385200000002</v>
      </c>
    </row>
    <row r="6716" spans="3:7">
      <c r="C6716" s="13"/>
      <c r="F6716" s="16">
        <f>'[2]NP Inflow data'!C6716</f>
        <v>0</v>
      </c>
      <c r="G6716" s="16">
        <f t="shared" si="208"/>
        <v>-8.0984385200000002</v>
      </c>
    </row>
    <row r="6717" spans="3:7">
      <c r="C6717" s="13"/>
      <c r="F6717" s="16">
        <f>'[2]NP Inflow data'!C6717</f>
        <v>0</v>
      </c>
      <c r="G6717" s="16">
        <f t="shared" si="208"/>
        <v>-8.0984385200000002</v>
      </c>
    </row>
    <row r="6718" spans="3:7">
      <c r="C6718" s="13"/>
      <c r="F6718" s="16">
        <f>'[2]NP Inflow data'!C6718</f>
        <v>0</v>
      </c>
      <c r="G6718" s="16">
        <f t="shared" si="208"/>
        <v>-8.0984385200000002</v>
      </c>
    </row>
    <row r="6719" spans="3:7">
      <c r="C6719" s="13"/>
      <c r="F6719" s="16">
        <f>'[2]NP Inflow data'!C6719</f>
        <v>0</v>
      </c>
      <c r="G6719" s="16">
        <f t="shared" si="208"/>
        <v>-8.0984385200000002</v>
      </c>
    </row>
    <row r="6720" spans="3:7">
      <c r="C6720" s="13"/>
      <c r="F6720" s="16">
        <f>'[2]NP Inflow data'!C6720</f>
        <v>0</v>
      </c>
      <c r="G6720" s="16">
        <f t="shared" si="208"/>
        <v>-8.0984385200000002</v>
      </c>
    </row>
    <row r="6721" spans="3:7">
      <c r="C6721" s="13"/>
      <c r="F6721" s="16">
        <f>'[2]NP Inflow data'!C6721</f>
        <v>0</v>
      </c>
      <c r="G6721" s="16">
        <f t="shared" si="208"/>
        <v>-8.0984385200000002</v>
      </c>
    </row>
    <row r="6722" spans="3:7">
      <c r="C6722" s="13"/>
      <c r="F6722" s="16">
        <f>'[2]NP Inflow data'!C6722</f>
        <v>0</v>
      </c>
      <c r="G6722" s="16">
        <f t="shared" si="208"/>
        <v>-8.0984385200000002</v>
      </c>
    </row>
    <row r="6723" spans="3:7">
      <c r="C6723" s="13"/>
      <c r="F6723" s="16">
        <f>'[2]NP Inflow data'!C6723</f>
        <v>0</v>
      </c>
      <c r="G6723" s="16">
        <f t="shared" si="208"/>
        <v>-8.0984385200000002</v>
      </c>
    </row>
    <row r="6724" spans="3:7">
      <c r="C6724" s="13"/>
      <c r="F6724" s="16">
        <f>'[2]NP Inflow data'!C6724</f>
        <v>0</v>
      </c>
      <c r="G6724" s="16">
        <f t="shared" si="208"/>
        <v>-8.0984385200000002</v>
      </c>
    </row>
    <row r="6725" spans="3:7">
      <c r="C6725" s="13"/>
      <c r="F6725" s="16">
        <f>'[2]NP Inflow data'!C6725</f>
        <v>0</v>
      </c>
      <c r="G6725" s="16">
        <f t="shared" si="208"/>
        <v>-8.0984385200000002</v>
      </c>
    </row>
    <row r="6726" spans="3:7">
      <c r="C6726" s="13"/>
      <c r="F6726" s="16">
        <f>'[2]NP Inflow data'!C6726</f>
        <v>0</v>
      </c>
      <c r="G6726" s="16">
        <f t="shared" si="208"/>
        <v>-8.0984385200000002</v>
      </c>
    </row>
    <row r="6727" spans="3:7">
      <c r="C6727" s="13"/>
      <c r="F6727" s="16">
        <f>'[2]NP Inflow data'!C6727</f>
        <v>0</v>
      </c>
      <c r="G6727" s="16">
        <f t="shared" si="208"/>
        <v>-8.0984385200000002</v>
      </c>
    </row>
    <row r="6728" spans="3:7">
      <c r="C6728" s="13"/>
      <c r="F6728" s="16">
        <f>'[2]NP Inflow data'!C6728</f>
        <v>0</v>
      </c>
      <c r="G6728" s="16">
        <f t="shared" si="208"/>
        <v>-8.0984385200000002</v>
      </c>
    </row>
    <row r="6729" spans="3:7">
      <c r="C6729" s="13"/>
      <c r="F6729" s="16">
        <f>'[2]NP Inflow data'!C6729</f>
        <v>0</v>
      </c>
      <c r="G6729" s="16">
        <f t="shared" si="208"/>
        <v>-8.0984385200000002</v>
      </c>
    </row>
    <row r="6730" spans="3:7">
      <c r="C6730" s="13"/>
      <c r="F6730" s="16">
        <f>'[2]NP Inflow data'!C6730</f>
        <v>0</v>
      </c>
      <c r="G6730" s="16">
        <f t="shared" si="208"/>
        <v>-8.0984385200000002</v>
      </c>
    </row>
    <row r="6731" spans="3:7">
      <c r="C6731" s="13"/>
      <c r="F6731" s="16">
        <f>'[2]NP Inflow data'!C6731</f>
        <v>0</v>
      </c>
      <c r="G6731" s="16">
        <f t="shared" si="208"/>
        <v>-8.0984385200000002</v>
      </c>
    </row>
    <row r="6732" spans="3:7">
      <c r="C6732" s="13"/>
      <c r="F6732" s="16">
        <f>'[2]NP Inflow data'!C6732</f>
        <v>0</v>
      </c>
      <c r="G6732" s="16">
        <f t="shared" si="208"/>
        <v>-8.0984385200000002</v>
      </c>
    </row>
    <row r="6733" spans="3:7">
      <c r="C6733" s="13"/>
      <c r="F6733" s="16">
        <f>'[2]NP Inflow data'!C6733</f>
        <v>0</v>
      </c>
      <c r="G6733" s="16">
        <f t="shared" si="208"/>
        <v>-8.0984385200000002</v>
      </c>
    </row>
    <row r="6734" spans="3:7">
      <c r="C6734" s="13"/>
      <c r="F6734" s="16">
        <f>'[2]NP Inflow data'!C6734</f>
        <v>0</v>
      </c>
      <c r="G6734" s="16">
        <f t="shared" si="208"/>
        <v>-8.0984385200000002</v>
      </c>
    </row>
    <row r="6735" spans="3:7">
      <c r="C6735" s="13"/>
      <c r="F6735" s="16">
        <f>'[2]NP Inflow data'!C6735</f>
        <v>0</v>
      </c>
      <c r="G6735" s="16">
        <f t="shared" si="208"/>
        <v>-8.0984385200000002</v>
      </c>
    </row>
    <row r="6736" spans="3:7">
      <c r="C6736" s="13"/>
      <c r="F6736" s="16">
        <f>'[2]NP Inflow data'!C6736</f>
        <v>0</v>
      </c>
      <c r="G6736" s="16">
        <f t="shared" si="208"/>
        <v>-8.0984385200000002</v>
      </c>
    </row>
    <row r="6737" spans="3:7">
      <c r="C6737" s="13"/>
      <c r="F6737" s="16">
        <f>'[2]NP Inflow data'!C6737</f>
        <v>0</v>
      </c>
      <c r="G6737" s="16">
        <f t="shared" si="208"/>
        <v>-8.0984385200000002</v>
      </c>
    </row>
    <row r="6738" spans="3:7">
      <c r="C6738" s="13"/>
      <c r="F6738" s="16">
        <f>'[2]NP Inflow data'!C6738</f>
        <v>0</v>
      </c>
      <c r="G6738" s="16">
        <f t="shared" si="208"/>
        <v>-8.0984385200000002</v>
      </c>
    </row>
    <row r="6739" spans="3:7">
      <c r="C6739" s="13"/>
      <c r="F6739" s="16">
        <f>'[2]NP Inflow data'!C6739</f>
        <v>0</v>
      </c>
      <c r="G6739" s="16">
        <f t="shared" si="208"/>
        <v>-8.0984385200000002</v>
      </c>
    </row>
    <row r="6740" spans="3:7">
      <c r="C6740" s="13"/>
      <c r="F6740" s="16">
        <f>'[2]NP Inflow data'!C6740</f>
        <v>0</v>
      </c>
      <c r="G6740" s="16">
        <f t="shared" si="208"/>
        <v>-8.0984385200000002</v>
      </c>
    </row>
    <row r="6741" spans="3:7">
      <c r="C6741" s="13"/>
      <c r="F6741" s="16">
        <f>'[2]NP Inflow data'!C6741</f>
        <v>0</v>
      </c>
      <c r="G6741" s="16">
        <f t="shared" si="208"/>
        <v>-8.0984385200000002</v>
      </c>
    </row>
    <row r="6742" spans="3:7">
      <c r="C6742" s="13"/>
      <c r="F6742" s="16">
        <f>'[2]NP Inflow data'!C6742</f>
        <v>0</v>
      </c>
      <c r="G6742" s="16">
        <f t="shared" si="208"/>
        <v>-8.0984385200000002</v>
      </c>
    </row>
    <row r="6743" spans="3:7">
      <c r="C6743" s="13"/>
      <c r="F6743" s="16">
        <f>'[2]NP Inflow data'!C6743</f>
        <v>0</v>
      </c>
      <c r="G6743" s="16">
        <f t="shared" si="208"/>
        <v>-8.0984385200000002</v>
      </c>
    </row>
    <row r="6744" spans="3:7">
      <c r="C6744" s="13"/>
      <c r="F6744" s="16">
        <f>'[2]NP Inflow data'!C6744</f>
        <v>0</v>
      </c>
      <c r="G6744" s="16">
        <f t="shared" si="208"/>
        <v>-8.0984385200000002</v>
      </c>
    </row>
    <row r="6745" spans="3:7">
      <c r="C6745" s="13"/>
      <c r="F6745" s="16">
        <f>'[2]NP Inflow data'!C6745</f>
        <v>0</v>
      </c>
      <c r="G6745" s="16">
        <f t="shared" si="208"/>
        <v>-8.0984385200000002</v>
      </c>
    </row>
    <row r="6746" spans="3:7">
      <c r="C6746" s="13"/>
      <c r="F6746" s="16">
        <f>'[2]NP Inflow data'!C6746</f>
        <v>0</v>
      </c>
      <c r="G6746" s="16">
        <f t="shared" si="208"/>
        <v>-8.0984385200000002</v>
      </c>
    </row>
    <row r="6747" spans="3:7">
      <c r="C6747" s="13"/>
      <c r="F6747" s="16">
        <f>'[2]NP Inflow data'!C6747</f>
        <v>0</v>
      </c>
      <c r="G6747" s="16">
        <f t="shared" si="208"/>
        <v>-8.0984385200000002</v>
      </c>
    </row>
    <row r="6748" spans="3:7">
      <c r="C6748" s="13"/>
      <c r="F6748" s="16">
        <f>'[2]NP Inflow data'!C6748</f>
        <v>0</v>
      </c>
      <c r="G6748" s="16">
        <f t="shared" si="208"/>
        <v>-8.0984385200000002</v>
      </c>
    </row>
    <row r="6749" spans="3:7">
      <c r="C6749" s="13"/>
      <c r="F6749" s="16">
        <f>'[2]NP Inflow data'!C6749</f>
        <v>0</v>
      </c>
      <c r="G6749" s="16">
        <f t="shared" si="208"/>
        <v>-8.0984385200000002</v>
      </c>
    </row>
    <row r="6750" spans="3:7">
      <c r="C6750" s="13"/>
      <c r="F6750" s="16">
        <f>'[2]NP Inflow data'!C6750</f>
        <v>0</v>
      </c>
      <c r="G6750" s="16">
        <f t="shared" ref="G6750:G6813" si="209">F6750-$F$3103</f>
        <v>-8.0984385200000002</v>
      </c>
    </row>
    <row r="6751" spans="3:7">
      <c r="C6751" s="13"/>
      <c r="F6751" s="16">
        <f>'[2]NP Inflow data'!C6751</f>
        <v>0</v>
      </c>
      <c r="G6751" s="16">
        <f t="shared" si="209"/>
        <v>-8.0984385200000002</v>
      </c>
    </row>
    <row r="6752" spans="3:7">
      <c r="C6752" s="13"/>
      <c r="F6752" s="16">
        <f>'[2]NP Inflow data'!C6752</f>
        <v>0</v>
      </c>
      <c r="G6752" s="16">
        <f t="shared" si="209"/>
        <v>-8.0984385200000002</v>
      </c>
    </row>
    <row r="6753" spans="3:7">
      <c r="C6753" s="13"/>
      <c r="F6753" s="16">
        <f>'[2]NP Inflow data'!C6753</f>
        <v>0</v>
      </c>
      <c r="G6753" s="16">
        <f t="shared" si="209"/>
        <v>-8.0984385200000002</v>
      </c>
    </row>
    <row r="6754" spans="3:7">
      <c r="C6754" s="13"/>
      <c r="F6754" s="16">
        <f>'[2]NP Inflow data'!C6754</f>
        <v>0</v>
      </c>
      <c r="G6754" s="16">
        <f t="shared" si="209"/>
        <v>-8.0984385200000002</v>
      </c>
    </row>
    <row r="6755" spans="3:7">
      <c r="C6755" s="13"/>
      <c r="F6755" s="16">
        <f>'[2]NP Inflow data'!C6755</f>
        <v>0</v>
      </c>
      <c r="G6755" s="16">
        <f t="shared" si="209"/>
        <v>-8.0984385200000002</v>
      </c>
    </row>
    <row r="6756" spans="3:7">
      <c r="C6756" s="13"/>
      <c r="F6756" s="16">
        <f>'[2]NP Inflow data'!C6756</f>
        <v>0</v>
      </c>
      <c r="G6756" s="16">
        <f t="shared" si="209"/>
        <v>-8.0984385200000002</v>
      </c>
    </row>
    <row r="6757" spans="3:7">
      <c r="C6757" s="13"/>
      <c r="F6757" s="16">
        <f>'[2]NP Inflow data'!C6757</f>
        <v>0</v>
      </c>
      <c r="G6757" s="16">
        <f t="shared" si="209"/>
        <v>-8.0984385200000002</v>
      </c>
    </row>
    <row r="6758" spans="3:7">
      <c r="C6758" s="13"/>
      <c r="F6758" s="16">
        <f>'[2]NP Inflow data'!C6758</f>
        <v>0</v>
      </c>
      <c r="G6758" s="16">
        <f t="shared" si="209"/>
        <v>-8.0984385200000002</v>
      </c>
    </row>
    <row r="6759" spans="3:7">
      <c r="C6759" s="13"/>
      <c r="F6759" s="16">
        <f>'[2]NP Inflow data'!C6759</f>
        <v>0</v>
      </c>
      <c r="G6759" s="16">
        <f t="shared" si="209"/>
        <v>-8.0984385200000002</v>
      </c>
    </row>
    <row r="6760" spans="3:7">
      <c r="C6760" s="13"/>
      <c r="F6760" s="16">
        <f>'[2]NP Inflow data'!C6760</f>
        <v>0</v>
      </c>
      <c r="G6760" s="16">
        <f t="shared" si="209"/>
        <v>-8.0984385200000002</v>
      </c>
    </row>
    <row r="6761" spans="3:7">
      <c r="C6761" s="13"/>
      <c r="F6761" s="16">
        <f>'[2]NP Inflow data'!C6761</f>
        <v>0</v>
      </c>
      <c r="G6761" s="16">
        <f t="shared" si="209"/>
        <v>-8.0984385200000002</v>
      </c>
    </row>
    <row r="6762" spans="3:7">
      <c r="C6762" s="13"/>
      <c r="F6762" s="16">
        <f>'[2]NP Inflow data'!C6762</f>
        <v>0</v>
      </c>
      <c r="G6762" s="16">
        <f t="shared" si="209"/>
        <v>-8.0984385200000002</v>
      </c>
    </row>
    <row r="6763" spans="3:7">
      <c r="C6763" s="13"/>
      <c r="F6763" s="16">
        <f>'[2]NP Inflow data'!C6763</f>
        <v>0</v>
      </c>
      <c r="G6763" s="16">
        <f t="shared" si="209"/>
        <v>-8.0984385200000002</v>
      </c>
    </row>
    <row r="6764" spans="3:7">
      <c r="C6764" s="13"/>
      <c r="F6764" s="16">
        <f>'[2]NP Inflow data'!C6764</f>
        <v>0</v>
      </c>
      <c r="G6764" s="16">
        <f t="shared" si="209"/>
        <v>-8.0984385200000002</v>
      </c>
    </row>
    <row r="6765" spans="3:7">
      <c r="C6765" s="13"/>
      <c r="F6765" s="16">
        <f>'[2]NP Inflow data'!C6765</f>
        <v>0</v>
      </c>
      <c r="G6765" s="16">
        <f t="shared" si="209"/>
        <v>-8.0984385200000002</v>
      </c>
    </row>
    <row r="6766" spans="3:7">
      <c r="C6766" s="13"/>
      <c r="F6766" s="16">
        <f>'[2]NP Inflow data'!C6766</f>
        <v>0</v>
      </c>
      <c r="G6766" s="16">
        <f t="shared" si="209"/>
        <v>-8.0984385200000002</v>
      </c>
    </row>
    <row r="6767" spans="3:7">
      <c r="C6767" s="13"/>
      <c r="F6767" s="16">
        <f>'[2]NP Inflow data'!C6767</f>
        <v>0</v>
      </c>
      <c r="G6767" s="16">
        <f t="shared" si="209"/>
        <v>-8.0984385200000002</v>
      </c>
    </row>
    <row r="6768" spans="3:7">
      <c r="C6768" s="13"/>
      <c r="F6768" s="16">
        <f>'[2]NP Inflow data'!C6768</f>
        <v>0</v>
      </c>
      <c r="G6768" s="16">
        <f t="shared" si="209"/>
        <v>-8.0984385200000002</v>
      </c>
    </row>
    <row r="6769" spans="3:7">
      <c r="C6769" s="13"/>
      <c r="F6769" s="16">
        <f>'[2]NP Inflow data'!C6769</f>
        <v>0</v>
      </c>
      <c r="G6769" s="16">
        <f t="shared" si="209"/>
        <v>-8.0984385200000002</v>
      </c>
    </row>
    <row r="6770" spans="3:7">
      <c r="C6770" s="13"/>
      <c r="F6770" s="16">
        <f>'[2]NP Inflow data'!C6770</f>
        <v>0</v>
      </c>
      <c r="G6770" s="16">
        <f t="shared" si="209"/>
        <v>-8.0984385200000002</v>
      </c>
    </row>
    <row r="6771" spans="3:7">
      <c r="C6771" s="13"/>
      <c r="F6771" s="16">
        <f>'[2]NP Inflow data'!C6771</f>
        <v>0</v>
      </c>
      <c r="G6771" s="16">
        <f t="shared" si="209"/>
        <v>-8.0984385200000002</v>
      </c>
    </row>
    <row r="6772" spans="3:7">
      <c r="C6772" s="13"/>
      <c r="F6772" s="16">
        <f>'[2]NP Inflow data'!C6772</f>
        <v>0</v>
      </c>
      <c r="G6772" s="16">
        <f t="shared" si="209"/>
        <v>-8.0984385200000002</v>
      </c>
    </row>
    <row r="6773" spans="3:7">
      <c r="C6773" s="13"/>
      <c r="F6773" s="16">
        <f>'[2]NP Inflow data'!C6773</f>
        <v>0</v>
      </c>
      <c r="G6773" s="16">
        <f t="shared" si="209"/>
        <v>-8.0984385200000002</v>
      </c>
    </row>
    <row r="6774" spans="3:7">
      <c r="C6774" s="13"/>
      <c r="F6774" s="16">
        <f>'[2]NP Inflow data'!C6774</f>
        <v>0</v>
      </c>
      <c r="G6774" s="16">
        <f t="shared" si="209"/>
        <v>-8.0984385200000002</v>
      </c>
    </row>
    <row r="6775" spans="3:7">
      <c r="C6775" s="13"/>
      <c r="F6775" s="16">
        <f>'[2]NP Inflow data'!C6775</f>
        <v>0</v>
      </c>
      <c r="G6775" s="16">
        <f t="shared" si="209"/>
        <v>-8.0984385200000002</v>
      </c>
    </row>
    <row r="6776" spans="3:7">
      <c r="C6776" s="13"/>
      <c r="F6776" s="16">
        <f>'[2]NP Inflow data'!C6776</f>
        <v>0</v>
      </c>
      <c r="G6776" s="16">
        <f t="shared" si="209"/>
        <v>-8.0984385200000002</v>
      </c>
    </row>
    <row r="6777" spans="3:7">
      <c r="C6777" s="13"/>
      <c r="F6777" s="16">
        <f>'[2]NP Inflow data'!C6777</f>
        <v>0</v>
      </c>
      <c r="G6777" s="16">
        <f t="shared" si="209"/>
        <v>-8.0984385200000002</v>
      </c>
    </row>
    <row r="6778" spans="3:7">
      <c r="C6778" s="13"/>
      <c r="F6778" s="16">
        <f>'[2]NP Inflow data'!C6778</f>
        <v>0</v>
      </c>
      <c r="G6778" s="16">
        <f t="shared" si="209"/>
        <v>-8.0984385200000002</v>
      </c>
    </row>
    <row r="6779" spans="3:7">
      <c r="C6779" s="13"/>
      <c r="F6779" s="16">
        <f>'[2]NP Inflow data'!C6779</f>
        <v>0</v>
      </c>
      <c r="G6779" s="16">
        <f t="shared" si="209"/>
        <v>-8.0984385200000002</v>
      </c>
    </row>
    <row r="6780" spans="3:7">
      <c r="C6780" s="13"/>
      <c r="F6780" s="16">
        <f>'[2]NP Inflow data'!C6780</f>
        <v>0</v>
      </c>
      <c r="G6780" s="16">
        <f t="shared" si="209"/>
        <v>-8.0984385200000002</v>
      </c>
    </row>
    <row r="6781" spans="3:7">
      <c r="C6781" s="13"/>
      <c r="F6781" s="16">
        <f>'[2]NP Inflow data'!C6781</f>
        <v>0</v>
      </c>
      <c r="G6781" s="16">
        <f t="shared" si="209"/>
        <v>-8.0984385200000002</v>
      </c>
    </row>
    <row r="6782" spans="3:7">
      <c r="C6782" s="13"/>
      <c r="F6782" s="16">
        <f>'[2]NP Inflow data'!C6782</f>
        <v>0</v>
      </c>
      <c r="G6782" s="16">
        <f t="shared" si="209"/>
        <v>-8.0984385200000002</v>
      </c>
    </row>
    <row r="6783" spans="3:7">
      <c r="C6783" s="13"/>
      <c r="F6783" s="16">
        <f>'[2]NP Inflow data'!C6783</f>
        <v>0</v>
      </c>
      <c r="G6783" s="16">
        <f t="shared" si="209"/>
        <v>-8.0984385200000002</v>
      </c>
    </row>
    <row r="6784" spans="3:7">
      <c r="C6784" s="13"/>
      <c r="F6784" s="16">
        <f>'[2]NP Inflow data'!C6784</f>
        <v>0</v>
      </c>
      <c r="G6784" s="16">
        <f t="shared" si="209"/>
        <v>-8.0984385200000002</v>
      </c>
    </row>
    <row r="6785" spans="3:7">
      <c r="C6785" s="13"/>
      <c r="F6785" s="16">
        <f>'[2]NP Inflow data'!C6785</f>
        <v>0</v>
      </c>
      <c r="G6785" s="16">
        <f t="shared" si="209"/>
        <v>-8.0984385200000002</v>
      </c>
    </row>
    <row r="6786" spans="3:7">
      <c r="C6786" s="13"/>
      <c r="F6786" s="16">
        <f>'[2]NP Inflow data'!C6786</f>
        <v>0</v>
      </c>
      <c r="G6786" s="16">
        <f t="shared" si="209"/>
        <v>-8.0984385200000002</v>
      </c>
    </row>
    <row r="6787" spans="3:7">
      <c r="C6787" s="13"/>
      <c r="F6787" s="16">
        <f>'[2]NP Inflow data'!C6787</f>
        <v>0</v>
      </c>
      <c r="G6787" s="16">
        <f t="shared" si="209"/>
        <v>-8.0984385200000002</v>
      </c>
    </row>
    <row r="6788" spans="3:7">
      <c r="C6788" s="13"/>
      <c r="F6788" s="16">
        <f>'[2]NP Inflow data'!C6788</f>
        <v>0</v>
      </c>
      <c r="G6788" s="16">
        <f t="shared" si="209"/>
        <v>-8.0984385200000002</v>
      </c>
    </row>
    <row r="6789" spans="3:7">
      <c r="C6789" s="13"/>
      <c r="F6789" s="16">
        <f>'[2]NP Inflow data'!C6789</f>
        <v>0</v>
      </c>
      <c r="G6789" s="16">
        <f t="shared" si="209"/>
        <v>-8.0984385200000002</v>
      </c>
    </row>
    <row r="6790" spans="3:7">
      <c r="C6790" s="13"/>
      <c r="F6790" s="16">
        <f>'[2]NP Inflow data'!C6790</f>
        <v>0</v>
      </c>
      <c r="G6790" s="16">
        <f t="shared" si="209"/>
        <v>-8.0984385200000002</v>
      </c>
    </row>
    <row r="6791" spans="3:7">
      <c r="C6791" s="13"/>
      <c r="F6791" s="16">
        <f>'[2]NP Inflow data'!C6791</f>
        <v>0</v>
      </c>
      <c r="G6791" s="16">
        <f t="shared" si="209"/>
        <v>-8.0984385200000002</v>
      </c>
    </row>
    <row r="6792" spans="3:7">
      <c r="C6792" s="13"/>
      <c r="F6792" s="16">
        <f>'[2]NP Inflow data'!C6792</f>
        <v>0</v>
      </c>
      <c r="G6792" s="16">
        <f t="shared" si="209"/>
        <v>-8.0984385200000002</v>
      </c>
    </row>
    <row r="6793" spans="3:7">
      <c r="C6793" s="13"/>
      <c r="F6793" s="16">
        <f>'[2]NP Inflow data'!C6793</f>
        <v>0</v>
      </c>
      <c r="G6793" s="16">
        <f t="shared" si="209"/>
        <v>-8.0984385200000002</v>
      </c>
    </row>
    <row r="6794" spans="3:7">
      <c r="C6794" s="13"/>
      <c r="F6794" s="16">
        <f>'[2]NP Inflow data'!C6794</f>
        <v>0</v>
      </c>
      <c r="G6794" s="16">
        <f t="shared" si="209"/>
        <v>-8.0984385200000002</v>
      </c>
    </row>
    <row r="6795" spans="3:7">
      <c r="C6795" s="13"/>
      <c r="F6795" s="16">
        <f>'[2]NP Inflow data'!C6795</f>
        <v>0</v>
      </c>
      <c r="G6795" s="16">
        <f t="shared" si="209"/>
        <v>-8.0984385200000002</v>
      </c>
    </row>
    <row r="6796" spans="3:7">
      <c r="C6796" s="13"/>
      <c r="F6796" s="16">
        <f>'[2]NP Inflow data'!C6796</f>
        <v>0</v>
      </c>
      <c r="G6796" s="16">
        <f t="shared" si="209"/>
        <v>-8.0984385200000002</v>
      </c>
    </row>
    <row r="6797" spans="3:7">
      <c r="C6797" s="13"/>
      <c r="F6797" s="16">
        <f>'[2]NP Inflow data'!C6797</f>
        <v>0</v>
      </c>
      <c r="G6797" s="16">
        <f t="shared" si="209"/>
        <v>-8.0984385200000002</v>
      </c>
    </row>
    <row r="6798" spans="3:7">
      <c r="C6798" s="13"/>
      <c r="F6798" s="16">
        <f>'[2]NP Inflow data'!C6798</f>
        <v>0</v>
      </c>
      <c r="G6798" s="16">
        <f t="shared" si="209"/>
        <v>-8.0984385200000002</v>
      </c>
    </row>
    <row r="6799" spans="3:7">
      <c r="C6799" s="13"/>
      <c r="F6799" s="16">
        <f>'[2]NP Inflow data'!C6799</f>
        <v>0</v>
      </c>
      <c r="G6799" s="16">
        <f t="shared" si="209"/>
        <v>-8.0984385200000002</v>
      </c>
    </row>
    <row r="6800" spans="3:7">
      <c r="C6800" s="13"/>
      <c r="F6800" s="16">
        <f>'[2]NP Inflow data'!C6800</f>
        <v>0</v>
      </c>
      <c r="G6800" s="16">
        <f t="shared" si="209"/>
        <v>-8.0984385200000002</v>
      </c>
    </row>
    <row r="6801" spans="3:7">
      <c r="C6801" s="13"/>
      <c r="F6801" s="16">
        <f>'[2]NP Inflow data'!C6801</f>
        <v>0</v>
      </c>
      <c r="G6801" s="16">
        <f t="shared" si="209"/>
        <v>-8.0984385200000002</v>
      </c>
    </row>
    <row r="6802" spans="3:7">
      <c r="C6802" s="13"/>
      <c r="F6802" s="16">
        <f>'[2]NP Inflow data'!C6802</f>
        <v>0</v>
      </c>
      <c r="G6802" s="16">
        <f t="shared" si="209"/>
        <v>-8.0984385200000002</v>
      </c>
    </row>
    <row r="6803" spans="3:7">
      <c r="C6803" s="13"/>
      <c r="F6803" s="16">
        <f>'[2]NP Inflow data'!C6803</f>
        <v>0</v>
      </c>
      <c r="G6803" s="16">
        <f t="shared" si="209"/>
        <v>-8.0984385200000002</v>
      </c>
    </row>
    <row r="6804" spans="3:7">
      <c r="C6804" s="13"/>
      <c r="F6804" s="16">
        <f>'[2]NP Inflow data'!C6804</f>
        <v>0</v>
      </c>
      <c r="G6804" s="16">
        <f t="shared" si="209"/>
        <v>-8.0984385200000002</v>
      </c>
    </row>
    <row r="6805" spans="3:7">
      <c r="C6805" s="13"/>
      <c r="F6805" s="16">
        <f>'[2]NP Inflow data'!C6805</f>
        <v>0</v>
      </c>
      <c r="G6805" s="16">
        <f t="shared" si="209"/>
        <v>-8.0984385200000002</v>
      </c>
    </row>
    <row r="6806" spans="3:7">
      <c r="C6806" s="13"/>
      <c r="F6806" s="16">
        <f>'[2]NP Inflow data'!C6806</f>
        <v>0</v>
      </c>
      <c r="G6806" s="16">
        <f t="shared" si="209"/>
        <v>-8.0984385200000002</v>
      </c>
    </row>
    <row r="6807" spans="3:7">
      <c r="C6807" s="13"/>
      <c r="F6807" s="16">
        <f>'[2]NP Inflow data'!C6807</f>
        <v>0</v>
      </c>
      <c r="G6807" s="16">
        <f t="shared" si="209"/>
        <v>-8.0984385200000002</v>
      </c>
    </row>
    <row r="6808" spans="3:7">
      <c r="C6808" s="13"/>
      <c r="F6808" s="16">
        <f>'[2]NP Inflow data'!C6808</f>
        <v>0</v>
      </c>
      <c r="G6808" s="16">
        <f t="shared" si="209"/>
        <v>-8.0984385200000002</v>
      </c>
    </row>
    <row r="6809" spans="3:7">
      <c r="C6809" s="13"/>
      <c r="F6809" s="16">
        <f>'[2]NP Inflow data'!C6809</f>
        <v>0</v>
      </c>
      <c r="G6809" s="16">
        <f t="shared" si="209"/>
        <v>-8.0984385200000002</v>
      </c>
    </row>
    <row r="6810" spans="3:7">
      <c r="C6810" s="13"/>
      <c r="F6810" s="16">
        <f>'[2]NP Inflow data'!C6810</f>
        <v>0</v>
      </c>
      <c r="G6810" s="16">
        <f t="shared" si="209"/>
        <v>-8.0984385200000002</v>
      </c>
    </row>
    <row r="6811" spans="3:7">
      <c r="C6811" s="13"/>
      <c r="F6811" s="16">
        <f>'[2]NP Inflow data'!C6811</f>
        <v>0</v>
      </c>
      <c r="G6811" s="16">
        <f t="shared" si="209"/>
        <v>-8.0984385200000002</v>
      </c>
    </row>
    <row r="6812" spans="3:7">
      <c r="C6812" s="13"/>
      <c r="F6812" s="16">
        <f>'[2]NP Inflow data'!C6812</f>
        <v>0</v>
      </c>
      <c r="G6812" s="16">
        <f t="shared" si="209"/>
        <v>-8.0984385200000002</v>
      </c>
    </row>
    <row r="6813" spans="3:7">
      <c r="C6813" s="13"/>
      <c r="F6813" s="16">
        <f>'[2]NP Inflow data'!C6813</f>
        <v>0</v>
      </c>
      <c r="G6813" s="16">
        <f t="shared" si="209"/>
        <v>-8.0984385200000002</v>
      </c>
    </row>
    <row r="6814" spans="3:7">
      <c r="C6814" s="13"/>
      <c r="F6814" s="16">
        <f>'[2]NP Inflow data'!C6814</f>
        <v>0</v>
      </c>
      <c r="G6814" s="16">
        <f t="shared" ref="G6814:G6877" si="210">F6814-$F$3103</f>
        <v>-8.0984385200000002</v>
      </c>
    </row>
    <row r="6815" spans="3:7">
      <c r="C6815" s="13"/>
      <c r="F6815" s="16">
        <f>'[2]NP Inflow data'!C6815</f>
        <v>0</v>
      </c>
      <c r="G6815" s="16">
        <f t="shared" si="210"/>
        <v>-8.0984385200000002</v>
      </c>
    </row>
    <row r="6816" spans="3:7">
      <c r="C6816" s="13"/>
      <c r="F6816" s="16">
        <f>'[2]NP Inflow data'!C6816</f>
        <v>0</v>
      </c>
      <c r="G6816" s="16">
        <f t="shared" si="210"/>
        <v>-8.0984385200000002</v>
      </c>
    </row>
    <row r="6817" spans="3:7">
      <c r="C6817" s="13"/>
      <c r="F6817" s="16">
        <f>'[2]NP Inflow data'!C6817</f>
        <v>0</v>
      </c>
      <c r="G6817" s="16">
        <f t="shared" si="210"/>
        <v>-8.0984385200000002</v>
      </c>
    </row>
    <row r="6818" spans="3:7">
      <c r="C6818" s="13"/>
      <c r="F6818" s="16">
        <f>'[2]NP Inflow data'!C6818</f>
        <v>0</v>
      </c>
      <c r="G6818" s="16">
        <f t="shared" si="210"/>
        <v>-8.0984385200000002</v>
      </c>
    </row>
    <row r="6819" spans="3:7">
      <c r="C6819" s="13"/>
      <c r="F6819" s="16">
        <f>'[2]NP Inflow data'!C6819</f>
        <v>0</v>
      </c>
      <c r="G6819" s="16">
        <f t="shared" si="210"/>
        <v>-8.0984385200000002</v>
      </c>
    </row>
    <row r="6820" spans="3:7">
      <c r="C6820" s="13"/>
      <c r="F6820" s="16">
        <f>'[2]NP Inflow data'!C6820</f>
        <v>0</v>
      </c>
      <c r="G6820" s="16">
        <f t="shared" si="210"/>
        <v>-8.0984385200000002</v>
      </c>
    </row>
    <row r="6821" spans="3:7">
      <c r="C6821" s="13"/>
      <c r="F6821" s="16">
        <f>'[2]NP Inflow data'!C6821</f>
        <v>0</v>
      </c>
      <c r="G6821" s="16">
        <f t="shared" si="210"/>
        <v>-8.0984385200000002</v>
      </c>
    </row>
    <row r="6822" spans="3:7">
      <c r="C6822" s="13"/>
      <c r="F6822" s="16">
        <f>'[2]NP Inflow data'!C6822</f>
        <v>0</v>
      </c>
      <c r="G6822" s="16">
        <f t="shared" si="210"/>
        <v>-8.0984385200000002</v>
      </c>
    </row>
    <row r="6823" spans="3:7">
      <c r="C6823" s="13"/>
      <c r="F6823" s="16">
        <f>'[2]NP Inflow data'!C6823</f>
        <v>0</v>
      </c>
      <c r="G6823" s="16">
        <f t="shared" si="210"/>
        <v>-8.0984385200000002</v>
      </c>
    </row>
    <row r="6824" spans="3:7">
      <c r="C6824" s="13"/>
      <c r="F6824" s="16">
        <f>'[2]NP Inflow data'!C6824</f>
        <v>0</v>
      </c>
      <c r="G6824" s="16">
        <f t="shared" si="210"/>
        <v>-8.0984385200000002</v>
      </c>
    </row>
    <row r="6825" spans="3:7">
      <c r="C6825" s="13"/>
      <c r="F6825" s="16">
        <f>'[2]NP Inflow data'!C6825</f>
        <v>0</v>
      </c>
      <c r="G6825" s="16">
        <f t="shared" si="210"/>
        <v>-8.0984385200000002</v>
      </c>
    </row>
    <row r="6826" spans="3:7">
      <c r="C6826" s="13"/>
      <c r="F6826" s="16">
        <f>'[2]NP Inflow data'!C6826</f>
        <v>0</v>
      </c>
      <c r="G6826" s="16">
        <f t="shared" si="210"/>
        <v>-8.0984385200000002</v>
      </c>
    </row>
    <row r="6827" spans="3:7">
      <c r="C6827" s="13"/>
      <c r="F6827" s="16">
        <f>'[2]NP Inflow data'!C6827</f>
        <v>0</v>
      </c>
      <c r="G6827" s="16">
        <f t="shared" si="210"/>
        <v>-8.0984385200000002</v>
      </c>
    </row>
    <row r="6828" spans="3:7">
      <c r="C6828" s="13"/>
      <c r="F6828" s="16">
        <f>'[2]NP Inflow data'!C6828</f>
        <v>0</v>
      </c>
      <c r="G6828" s="16">
        <f t="shared" si="210"/>
        <v>-8.0984385200000002</v>
      </c>
    </row>
    <row r="6829" spans="3:7">
      <c r="C6829" s="13"/>
      <c r="F6829" s="16">
        <f>'[2]NP Inflow data'!C6829</f>
        <v>0</v>
      </c>
      <c r="G6829" s="16">
        <f t="shared" si="210"/>
        <v>-8.0984385200000002</v>
      </c>
    </row>
    <row r="6830" spans="3:7">
      <c r="C6830" s="13"/>
      <c r="F6830" s="16">
        <f>'[2]NP Inflow data'!C6830</f>
        <v>0</v>
      </c>
      <c r="G6830" s="16">
        <f t="shared" si="210"/>
        <v>-8.0984385200000002</v>
      </c>
    </row>
    <row r="6831" spans="3:7">
      <c r="C6831" s="13"/>
      <c r="F6831" s="16">
        <f>'[2]NP Inflow data'!C6831</f>
        <v>0</v>
      </c>
      <c r="G6831" s="16">
        <f t="shared" si="210"/>
        <v>-8.0984385200000002</v>
      </c>
    </row>
    <row r="6832" spans="3:7">
      <c r="C6832" s="13"/>
      <c r="F6832" s="16">
        <f>'[2]NP Inflow data'!C6832</f>
        <v>0</v>
      </c>
      <c r="G6832" s="16">
        <f t="shared" si="210"/>
        <v>-8.0984385200000002</v>
      </c>
    </row>
    <row r="6833" spans="3:7">
      <c r="C6833" s="13"/>
      <c r="F6833" s="16">
        <f>'[2]NP Inflow data'!C6833</f>
        <v>0</v>
      </c>
      <c r="G6833" s="16">
        <f t="shared" si="210"/>
        <v>-8.0984385200000002</v>
      </c>
    </row>
    <row r="6834" spans="3:7">
      <c r="C6834" s="13"/>
      <c r="F6834" s="16">
        <f>'[2]NP Inflow data'!C6834</f>
        <v>0</v>
      </c>
      <c r="G6834" s="16">
        <f t="shared" si="210"/>
        <v>-8.0984385200000002</v>
      </c>
    </row>
    <row r="6835" spans="3:7">
      <c r="C6835" s="13"/>
      <c r="F6835" s="16">
        <f>'[2]NP Inflow data'!C6835</f>
        <v>0</v>
      </c>
      <c r="G6835" s="16">
        <f t="shared" si="210"/>
        <v>-8.0984385200000002</v>
      </c>
    </row>
    <row r="6836" spans="3:7">
      <c r="C6836" s="13"/>
      <c r="F6836" s="16">
        <f>'[2]NP Inflow data'!C6836</f>
        <v>0</v>
      </c>
      <c r="G6836" s="16">
        <f t="shared" si="210"/>
        <v>-8.0984385200000002</v>
      </c>
    </row>
    <row r="6837" spans="3:7">
      <c r="C6837" s="13"/>
      <c r="F6837" s="16">
        <f>'[2]NP Inflow data'!C6837</f>
        <v>0</v>
      </c>
      <c r="G6837" s="16">
        <f t="shared" si="210"/>
        <v>-8.0984385200000002</v>
      </c>
    </row>
    <row r="6838" spans="3:7">
      <c r="C6838" s="13"/>
      <c r="F6838" s="16">
        <f>'[2]NP Inflow data'!C6838</f>
        <v>0</v>
      </c>
      <c r="G6838" s="16">
        <f t="shared" si="210"/>
        <v>-8.0984385200000002</v>
      </c>
    </row>
    <row r="6839" spans="3:7">
      <c r="C6839" s="13"/>
      <c r="F6839" s="16">
        <f>'[2]NP Inflow data'!C6839</f>
        <v>0</v>
      </c>
      <c r="G6839" s="16">
        <f t="shared" si="210"/>
        <v>-8.0984385200000002</v>
      </c>
    </row>
    <row r="6840" spans="3:7">
      <c r="C6840" s="13"/>
      <c r="F6840" s="16">
        <f>'[2]NP Inflow data'!C6840</f>
        <v>0</v>
      </c>
      <c r="G6840" s="16">
        <f t="shared" si="210"/>
        <v>-8.0984385200000002</v>
      </c>
    </row>
    <row r="6841" spans="3:7">
      <c r="C6841" s="13"/>
      <c r="F6841" s="16">
        <f>'[2]NP Inflow data'!C6841</f>
        <v>0</v>
      </c>
      <c r="G6841" s="16">
        <f t="shared" si="210"/>
        <v>-8.0984385200000002</v>
      </c>
    </row>
    <row r="6842" spans="3:7">
      <c r="C6842" s="13"/>
      <c r="F6842" s="16">
        <f>'[2]NP Inflow data'!C6842</f>
        <v>0</v>
      </c>
      <c r="G6842" s="16">
        <f t="shared" si="210"/>
        <v>-8.0984385200000002</v>
      </c>
    </row>
    <row r="6843" spans="3:7">
      <c r="C6843" s="13"/>
      <c r="F6843" s="16">
        <f>'[2]NP Inflow data'!C6843</f>
        <v>0</v>
      </c>
      <c r="G6843" s="16">
        <f t="shared" si="210"/>
        <v>-8.0984385200000002</v>
      </c>
    </row>
    <row r="6844" spans="3:7">
      <c r="C6844" s="13"/>
      <c r="F6844" s="16">
        <f>'[2]NP Inflow data'!C6844</f>
        <v>0</v>
      </c>
      <c r="G6844" s="16">
        <f t="shared" si="210"/>
        <v>-8.0984385200000002</v>
      </c>
    </row>
    <row r="6845" spans="3:7">
      <c r="C6845" s="13"/>
      <c r="F6845" s="16">
        <f>'[2]NP Inflow data'!C6845</f>
        <v>0</v>
      </c>
      <c r="G6845" s="16">
        <f t="shared" si="210"/>
        <v>-8.0984385200000002</v>
      </c>
    </row>
    <row r="6846" spans="3:7">
      <c r="C6846" s="13"/>
      <c r="F6846" s="16">
        <f>'[2]NP Inflow data'!C6846</f>
        <v>0</v>
      </c>
      <c r="G6846" s="16">
        <f t="shared" si="210"/>
        <v>-8.0984385200000002</v>
      </c>
    </row>
    <row r="6847" spans="3:7">
      <c r="C6847" s="13"/>
      <c r="F6847" s="16">
        <f>'[2]NP Inflow data'!C6847</f>
        <v>0</v>
      </c>
      <c r="G6847" s="16">
        <f t="shared" si="210"/>
        <v>-8.0984385200000002</v>
      </c>
    </row>
    <row r="6848" spans="3:7">
      <c r="C6848" s="13"/>
      <c r="F6848" s="16">
        <f>'[2]NP Inflow data'!C6848</f>
        <v>0</v>
      </c>
      <c r="G6848" s="16">
        <f t="shared" si="210"/>
        <v>-8.0984385200000002</v>
      </c>
    </row>
    <row r="6849" spans="3:7">
      <c r="C6849" s="13"/>
      <c r="F6849" s="16">
        <f>'[2]NP Inflow data'!C6849</f>
        <v>0</v>
      </c>
      <c r="G6849" s="16">
        <f t="shared" si="210"/>
        <v>-8.0984385200000002</v>
      </c>
    </row>
    <row r="6850" spans="3:7">
      <c r="C6850" s="13"/>
      <c r="F6850" s="16">
        <f>'[2]NP Inflow data'!C6850</f>
        <v>0</v>
      </c>
      <c r="G6850" s="16">
        <f t="shared" si="210"/>
        <v>-8.0984385200000002</v>
      </c>
    </row>
    <row r="6851" spans="3:7">
      <c r="C6851" s="13"/>
      <c r="F6851" s="16">
        <f>'[2]NP Inflow data'!C6851</f>
        <v>0</v>
      </c>
      <c r="G6851" s="16">
        <f t="shared" si="210"/>
        <v>-8.0984385200000002</v>
      </c>
    </row>
    <row r="6852" spans="3:7">
      <c r="C6852" s="13"/>
      <c r="F6852" s="16">
        <f>'[2]NP Inflow data'!C6852</f>
        <v>0</v>
      </c>
      <c r="G6852" s="16">
        <f t="shared" si="210"/>
        <v>-8.0984385200000002</v>
      </c>
    </row>
    <row r="6853" spans="3:7">
      <c r="C6853" s="13"/>
      <c r="F6853" s="16">
        <f>'[2]NP Inflow data'!C6853</f>
        <v>0</v>
      </c>
      <c r="G6853" s="16">
        <f t="shared" si="210"/>
        <v>-8.0984385200000002</v>
      </c>
    </row>
    <row r="6854" spans="3:7">
      <c r="C6854" s="13"/>
      <c r="F6854" s="16">
        <f>'[2]NP Inflow data'!C6854</f>
        <v>0</v>
      </c>
      <c r="G6854" s="16">
        <f t="shared" si="210"/>
        <v>-8.0984385200000002</v>
      </c>
    </row>
    <row r="6855" spans="3:7">
      <c r="C6855" s="13"/>
      <c r="F6855" s="16">
        <f>'[2]NP Inflow data'!C6855</f>
        <v>0</v>
      </c>
      <c r="G6855" s="16">
        <f t="shared" si="210"/>
        <v>-8.0984385200000002</v>
      </c>
    </row>
    <row r="6856" spans="3:7">
      <c r="C6856" s="13"/>
      <c r="F6856" s="16">
        <f>'[2]NP Inflow data'!C6856</f>
        <v>0</v>
      </c>
      <c r="G6856" s="16">
        <f t="shared" si="210"/>
        <v>-8.0984385200000002</v>
      </c>
    </row>
    <row r="6857" spans="3:7">
      <c r="C6857" s="13"/>
      <c r="F6857" s="16">
        <f>'[2]NP Inflow data'!C6857</f>
        <v>0</v>
      </c>
      <c r="G6857" s="16">
        <f t="shared" si="210"/>
        <v>-8.0984385200000002</v>
      </c>
    </row>
    <row r="6858" spans="3:7">
      <c r="C6858" s="13"/>
      <c r="F6858" s="16">
        <f>'[2]NP Inflow data'!C6858</f>
        <v>0</v>
      </c>
      <c r="G6858" s="16">
        <f t="shared" si="210"/>
        <v>-8.0984385200000002</v>
      </c>
    </row>
    <row r="6859" spans="3:7">
      <c r="C6859" s="13"/>
      <c r="F6859" s="16">
        <f>'[2]NP Inflow data'!C6859</f>
        <v>0</v>
      </c>
      <c r="G6859" s="16">
        <f t="shared" si="210"/>
        <v>-8.0984385200000002</v>
      </c>
    </row>
    <row r="6860" spans="3:7">
      <c r="C6860" s="13"/>
      <c r="F6860" s="16">
        <f>'[2]NP Inflow data'!C6860</f>
        <v>0</v>
      </c>
      <c r="G6860" s="16">
        <f t="shared" si="210"/>
        <v>-8.0984385200000002</v>
      </c>
    </row>
    <row r="6861" spans="3:7">
      <c r="C6861" s="13"/>
      <c r="F6861" s="16">
        <f>'[2]NP Inflow data'!C6861</f>
        <v>0</v>
      </c>
      <c r="G6861" s="16">
        <f t="shared" si="210"/>
        <v>-8.0984385200000002</v>
      </c>
    </row>
    <row r="6862" spans="3:7">
      <c r="C6862" s="13"/>
      <c r="F6862" s="16">
        <f>'[2]NP Inflow data'!C6862</f>
        <v>0</v>
      </c>
      <c r="G6862" s="16">
        <f t="shared" si="210"/>
        <v>-8.0984385200000002</v>
      </c>
    </row>
    <row r="6863" spans="3:7">
      <c r="C6863" s="13"/>
      <c r="F6863" s="16">
        <f>'[2]NP Inflow data'!C6863</f>
        <v>0</v>
      </c>
      <c r="G6863" s="16">
        <f t="shared" si="210"/>
        <v>-8.0984385200000002</v>
      </c>
    </row>
    <row r="6864" spans="3:7">
      <c r="C6864" s="13"/>
      <c r="F6864" s="16">
        <f>'[2]NP Inflow data'!C6864</f>
        <v>0</v>
      </c>
      <c r="G6864" s="16">
        <f t="shared" si="210"/>
        <v>-8.0984385200000002</v>
      </c>
    </row>
    <row r="6865" spans="3:7">
      <c r="C6865" s="13"/>
      <c r="F6865" s="16">
        <f>'[2]NP Inflow data'!C6865</f>
        <v>0</v>
      </c>
      <c r="G6865" s="16">
        <f t="shared" si="210"/>
        <v>-8.0984385200000002</v>
      </c>
    </row>
    <row r="6866" spans="3:7">
      <c r="C6866" s="13"/>
      <c r="F6866" s="16">
        <f>'[2]NP Inflow data'!C6866</f>
        <v>0</v>
      </c>
      <c r="G6866" s="16">
        <f t="shared" si="210"/>
        <v>-8.0984385200000002</v>
      </c>
    </row>
    <row r="6867" spans="3:7">
      <c r="C6867" s="13"/>
      <c r="F6867" s="16">
        <f>'[2]NP Inflow data'!C6867</f>
        <v>0</v>
      </c>
      <c r="G6867" s="16">
        <f t="shared" si="210"/>
        <v>-8.0984385200000002</v>
      </c>
    </row>
    <row r="6868" spans="3:7">
      <c r="C6868" s="13"/>
      <c r="F6868" s="16">
        <f>'[2]NP Inflow data'!C6868</f>
        <v>0</v>
      </c>
      <c r="G6868" s="16">
        <f t="shared" si="210"/>
        <v>-8.0984385200000002</v>
      </c>
    </row>
    <row r="6869" spans="3:7">
      <c r="C6869" s="13"/>
      <c r="F6869" s="16">
        <f>'[2]NP Inflow data'!C6869</f>
        <v>0</v>
      </c>
      <c r="G6869" s="16">
        <f t="shared" si="210"/>
        <v>-8.0984385200000002</v>
      </c>
    </row>
    <row r="6870" spans="3:7">
      <c r="C6870" s="13"/>
      <c r="F6870" s="16">
        <f>'[2]NP Inflow data'!C6870</f>
        <v>0</v>
      </c>
      <c r="G6870" s="16">
        <f t="shared" si="210"/>
        <v>-8.0984385200000002</v>
      </c>
    </row>
    <row r="6871" spans="3:7">
      <c r="C6871" s="13"/>
      <c r="F6871" s="16">
        <f>'[2]NP Inflow data'!C6871</f>
        <v>0</v>
      </c>
      <c r="G6871" s="16">
        <f t="shared" si="210"/>
        <v>-8.0984385200000002</v>
      </c>
    </row>
    <row r="6872" spans="3:7">
      <c r="C6872" s="13"/>
      <c r="F6872" s="16">
        <f>'[2]NP Inflow data'!C6872</f>
        <v>0</v>
      </c>
      <c r="G6872" s="16">
        <f t="shared" si="210"/>
        <v>-8.0984385200000002</v>
      </c>
    </row>
    <row r="6873" spans="3:7">
      <c r="C6873" s="13"/>
      <c r="F6873" s="16">
        <f>'[2]NP Inflow data'!C6873</f>
        <v>0</v>
      </c>
      <c r="G6873" s="16">
        <f t="shared" si="210"/>
        <v>-8.0984385200000002</v>
      </c>
    </row>
    <row r="6874" spans="3:7">
      <c r="C6874" s="13"/>
      <c r="F6874" s="16">
        <f>'[2]NP Inflow data'!C6874</f>
        <v>0</v>
      </c>
      <c r="G6874" s="16">
        <f t="shared" si="210"/>
        <v>-8.0984385200000002</v>
      </c>
    </row>
    <row r="6875" spans="3:7">
      <c r="C6875" s="13"/>
      <c r="F6875" s="16">
        <f>'[2]NP Inflow data'!C6875</f>
        <v>0</v>
      </c>
      <c r="G6875" s="16">
        <f t="shared" si="210"/>
        <v>-8.0984385200000002</v>
      </c>
    </row>
    <row r="6876" spans="3:7">
      <c r="C6876" s="13"/>
      <c r="F6876" s="16">
        <f>'[2]NP Inflow data'!C6876</f>
        <v>0</v>
      </c>
      <c r="G6876" s="16">
        <f t="shared" si="210"/>
        <v>-8.0984385200000002</v>
      </c>
    </row>
    <row r="6877" spans="3:7">
      <c r="C6877" s="13"/>
      <c r="F6877" s="16">
        <f>'[2]NP Inflow data'!C6877</f>
        <v>0</v>
      </c>
      <c r="G6877" s="16">
        <f t="shared" si="210"/>
        <v>-8.0984385200000002</v>
      </c>
    </row>
    <row r="6878" spans="3:7">
      <c r="C6878" s="13"/>
      <c r="F6878" s="16">
        <f>'[2]NP Inflow data'!C6878</f>
        <v>0</v>
      </c>
      <c r="G6878" s="16">
        <f t="shared" ref="G6878:G6941" si="211">F6878-$F$3103</f>
        <v>-8.0984385200000002</v>
      </c>
    </row>
    <row r="6879" spans="3:7">
      <c r="C6879" s="13"/>
      <c r="F6879" s="16">
        <f>'[2]NP Inflow data'!C6879</f>
        <v>0</v>
      </c>
      <c r="G6879" s="16">
        <f t="shared" si="211"/>
        <v>-8.0984385200000002</v>
      </c>
    </row>
    <row r="6880" spans="3:7">
      <c r="C6880" s="13"/>
      <c r="F6880" s="16">
        <f>'[2]NP Inflow data'!C6880</f>
        <v>0</v>
      </c>
      <c r="G6880" s="16">
        <f t="shared" si="211"/>
        <v>-8.0984385200000002</v>
      </c>
    </row>
    <row r="6881" spans="3:7">
      <c r="C6881" s="13"/>
      <c r="F6881" s="16">
        <f>'[2]NP Inflow data'!C6881</f>
        <v>0</v>
      </c>
      <c r="G6881" s="16">
        <f t="shared" si="211"/>
        <v>-8.0984385200000002</v>
      </c>
    </row>
    <row r="6882" spans="3:7">
      <c r="C6882" s="13"/>
      <c r="F6882" s="16">
        <f>'[2]NP Inflow data'!C6882</f>
        <v>0</v>
      </c>
      <c r="G6882" s="16">
        <f t="shared" si="211"/>
        <v>-8.0984385200000002</v>
      </c>
    </row>
    <row r="6883" spans="3:7">
      <c r="C6883" s="13"/>
      <c r="F6883" s="16">
        <f>'[2]NP Inflow data'!C6883</f>
        <v>0</v>
      </c>
      <c r="G6883" s="16">
        <f t="shared" si="211"/>
        <v>-8.0984385200000002</v>
      </c>
    </row>
    <row r="6884" spans="3:7">
      <c r="C6884" s="13"/>
      <c r="F6884" s="16">
        <f>'[2]NP Inflow data'!C6884</f>
        <v>0</v>
      </c>
      <c r="G6884" s="16">
        <f t="shared" si="211"/>
        <v>-8.0984385200000002</v>
      </c>
    </row>
    <row r="6885" spans="3:7">
      <c r="C6885" s="13"/>
      <c r="F6885" s="16">
        <f>'[2]NP Inflow data'!C6885</f>
        <v>0</v>
      </c>
      <c r="G6885" s="16">
        <f t="shared" si="211"/>
        <v>-8.0984385200000002</v>
      </c>
    </row>
    <row r="6886" spans="3:7">
      <c r="C6886" s="13"/>
      <c r="F6886" s="16">
        <f>'[2]NP Inflow data'!C6886</f>
        <v>0</v>
      </c>
      <c r="G6886" s="16">
        <f t="shared" si="211"/>
        <v>-8.0984385200000002</v>
      </c>
    </row>
    <row r="6887" spans="3:7">
      <c r="C6887" s="13"/>
      <c r="F6887" s="16">
        <f>'[2]NP Inflow data'!C6887</f>
        <v>0</v>
      </c>
      <c r="G6887" s="16">
        <f t="shared" si="211"/>
        <v>-8.0984385200000002</v>
      </c>
    </row>
    <row r="6888" spans="3:7">
      <c r="C6888" s="13"/>
      <c r="F6888" s="16">
        <f>'[2]NP Inflow data'!C6888</f>
        <v>0</v>
      </c>
      <c r="G6888" s="16">
        <f t="shared" si="211"/>
        <v>-8.0984385200000002</v>
      </c>
    </row>
    <row r="6889" spans="3:7">
      <c r="C6889" s="13"/>
      <c r="F6889" s="16">
        <f>'[2]NP Inflow data'!C6889</f>
        <v>0</v>
      </c>
      <c r="G6889" s="16">
        <f t="shared" si="211"/>
        <v>-8.0984385200000002</v>
      </c>
    </row>
    <row r="6890" spans="3:7">
      <c r="C6890" s="13"/>
      <c r="F6890" s="16">
        <f>'[2]NP Inflow data'!C6890</f>
        <v>0</v>
      </c>
      <c r="G6890" s="16">
        <f t="shared" si="211"/>
        <v>-8.0984385200000002</v>
      </c>
    </row>
    <row r="6891" spans="3:7">
      <c r="C6891" s="13"/>
      <c r="F6891" s="16">
        <f>'[2]NP Inflow data'!C6891</f>
        <v>0</v>
      </c>
      <c r="G6891" s="16">
        <f t="shared" si="211"/>
        <v>-8.0984385200000002</v>
      </c>
    </row>
    <row r="6892" spans="3:7">
      <c r="C6892" s="13"/>
      <c r="F6892" s="16">
        <f>'[2]NP Inflow data'!C6892</f>
        <v>0</v>
      </c>
      <c r="G6892" s="16">
        <f t="shared" si="211"/>
        <v>-8.0984385200000002</v>
      </c>
    </row>
    <row r="6893" spans="3:7">
      <c r="C6893" s="13"/>
      <c r="F6893" s="16">
        <f>'[2]NP Inflow data'!C6893</f>
        <v>0</v>
      </c>
      <c r="G6893" s="16">
        <f t="shared" si="211"/>
        <v>-8.0984385200000002</v>
      </c>
    </row>
    <row r="6894" spans="3:7">
      <c r="C6894" s="13"/>
      <c r="F6894" s="16">
        <f>'[2]NP Inflow data'!C6894</f>
        <v>0</v>
      </c>
      <c r="G6894" s="16">
        <f t="shared" si="211"/>
        <v>-8.0984385200000002</v>
      </c>
    </row>
    <row r="6895" spans="3:7">
      <c r="C6895" s="13"/>
      <c r="F6895" s="16">
        <f>'[2]NP Inflow data'!C6895</f>
        <v>0</v>
      </c>
      <c r="G6895" s="16">
        <f t="shared" si="211"/>
        <v>-8.0984385200000002</v>
      </c>
    </row>
    <row r="6896" spans="3:7">
      <c r="C6896" s="13"/>
      <c r="F6896" s="16">
        <f>'[2]NP Inflow data'!C6896</f>
        <v>0</v>
      </c>
      <c r="G6896" s="16">
        <f t="shared" si="211"/>
        <v>-8.0984385200000002</v>
      </c>
    </row>
    <row r="6897" spans="3:7">
      <c r="C6897" s="13"/>
      <c r="F6897" s="16">
        <f>'[2]NP Inflow data'!C6897</f>
        <v>0</v>
      </c>
      <c r="G6897" s="16">
        <f t="shared" si="211"/>
        <v>-8.0984385200000002</v>
      </c>
    </row>
    <row r="6898" spans="3:7">
      <c r="C6898" s="13"/>
      <c r="F6898" s="16">
        <f>'[2]NP Inflow data'!C6898</f>
        <v>0</v>
      </c>
      <c r="G6898" s="16">
        <f t="shared" si="211"/>
        <v>-8.0984385200000002</v>
      </c>
    </row>
    <row r="6899" spans="3:7">
      <c r="C6899" s="13"/>
      <c r="F6899" s="16">
        <f>'[2]NP Inflow data'!C6899</f>
        <v>0</v>
      </c>
      <c r="G6899" s="16">
        <f t="shared" si="211"/>
        <v>-8.0984385200000002</v>
      </c>
    </row>
    <row r="6900" spans="3:7">
      <c r="C6900" s="13"/>
      <c r="F6900" s="16">
        <f>'[2]NP Inflow data'!C6900</f>
        <v>0</v>
      </c>
      <c r="G6900" s="16">
        <f t="shared" si="211"/>
        <v>-8.0984385200000002</v>
      </c>
    </row>
    <row r="6901" spans="3:7">
      <c r="C6901" s="13"/>
      <c r="F6901" s="16">
        <f>'[2]NP Inflow data'!C6901</f>
        <v>0</v>
      </c>
      <c r="G6901" s="16">
        <f t="shared" si="211"/>
        <v>-8.0984385200000002</v>
      </c>
    </row>
    <row r="6902" spans="3:7">
      <c r="C6902" s="13"/>
      <c r="F6902" s="16">
        <f>'[2]NP Inflow data'!C6902</f>
        <v>0</v>
      </c>
      <c r="G6902" s="16">
        <f t="shared" si="211"/>
        <v>-8.0984385200000002</v>
      </c>
    </row>
    <row r="6903" spans="3:7">
      <c r="C6903" s="13"/>
      <c r="F6903" s="16">
        <f>'[2]NP Inflow data'!C6903</f>
        <v>0</v>
      </c>
      <c r="G6903" s="16">
        <f t="shared" si="211"/>
        <v>-8.0984385200000002</v>
      </c>
    </row>
    <row r="6904" spans="3:7">
      <c r="C6904" s="13"/>
      <c r="F6904" s="16">
        <f>'[2]NP Inflow data'!C6904</f>
        <v>0</v>
      </c>
      <c r="G6904" s="16">
        <f t="shared" si="211"/>
        <v>-8.0984385200000002</v>
      </c>
    </row>
    <row r="6905" spans="3:7">
      <c r="C6905" s="13"/>
      <c r="F6905" s="16">
        <f>'[2]NP Inflow data'!C6905</f>
        <v>0</v>
      </c>
      <c r="G6905" s="16">
        <f t="shared" si="211"/>
        <v>-8.0984385200000002</v>
      </c>
    </row>
    <row r="6906" spans="3:7">
      <c r="C6906" s="13"/>
      <c r="F6906" s="16">
        <f>'[2]NP Inflow data'!C6906</f>
        <v>0</v>
      </c>
      <c r="G6906" s="16">
        <f t="shared" si="211"/>
        <v>-8.0984385200000002</v>
      </c>
    </row>
    <row r="6907" spans="3:7">
      <c r="C6907" s="13"/>
      <c r="F6907" s="16">
        <f>'[2]NP Inflow data'!C6907</f>
        <v>0</v>
      </c>
      <c r="G6907" s="16">
        <f t="shared" si="211"/>
        <v>-8.0984385200000002</v>
      </c>
    </row>
    <row r="6908" spans="3:7">
      <c r="C6908" s="13"/>
      <c r="F6908" s="16">
        <f>'[2]NP Inflow data'!C6908</f>
        <v>0</v>
      </c>
      <c r="G6908" s="16">
        <f t="shared" si="211"/>
        <v>-8.0984385200000002</v>
      </c>
    </row>
    <row r="6909" spans="3:7">
      <c r="C6909" s="13"/>
      <c r="F6909" s="16">
        <f>'[2]NP Inflow data'!C6909</f>
        <v>0</v>
      </c>
      <c r="G6909" s="16">
        <f t="shared" si="211"/>
        <v>-8.0984385200000002</v>
      </c>
    </row>
    <row r="6910" spans="3:7">
      <c r="C6910" s="13"/>
      <c r="F6910" s="16">
        <f>'[2]NP Inflow data'!C6910</f>
        <v>0</v>
      </c>
      <c r="G6910" s="16">
        <f t="shared" si="211"/>
        <v>-8.0984385200000002</v>
      </c>
    </row>
    <row r="6911" spans="3:7">
      <c r="C6911" s="13"/>
      <c r="F6911" s="16">
        <f>'[2]NP Inflow data'!C6911</f>
        <v>0</v>
      </c>
      <c r="G6911" s="16">
        <f t="shared" si="211"/>
        <v>-8.0984385200000002</v>
      </c>
    </row>
    <row r="6912" spans="3:7">
      <c r="C6912" s="13"/>
      <c r="F6912" s="16">
        <f>'[2]NP Inflow data'!C6912</f>
        <v>0</v>
      </c>
      <c r="G6912" s="16">
        <f t="shared" si="211"/>
        <v>-8.0984385200000002</v>
      </c>
    </row>
    <row r="6913" spans="3:7">
      <c r="C6913" s="13"/>
      <c r="F6913" s="16">
        <f>'[2]NP Inflow data'!C6913</f>
        <v>0</v>
      </c>
      <c r="G6913" s="16">
        <f t="shared" si="211"/>
        <v>-8.0984385200000002</v>
      </c>
    </row>
    <row r="6914" spans="3:7">
      <c r="C6914" s="13"/>
      <c r="F6914" s="16">
        <f>'[2]NP Inflow data'!C6914</f>
        <v>0</v>
      </c>
      <c r="G6914" s="16">
        <f t="shared" si="211"/>
        <v>-8.0984385200000002</v>
      </c>
    </row>
    <row r="6915" spans="3:7">
      <c r="C6915" s="13"/>
      <c r="F6915" s="16">
        <f>'[2]NP Inflow data'!C6915</f>
        <v>0</v>
      </c>
      <c r="G6915" s="16">
        <f t="shared" si="211"/>
        <v>-8.0984385200000002</v>
      </c>
    </row>
    <row r="6916" spans="3:7">
      <c r="C6916" s="13"/>
      <c r="F6916" s="16">
        <f>'[2]NP Inflow data'!C6916</f>
        <v>0</v>
      </c>
      <c r="G6916" s="16">
        <f t="shared" si="211"/>
        <v>-8.0984385200000002</v>
      </c>
    </row>
    <row r="6917" spans="3:7">
      <c r="C6917" s="13"/>
      <c r="F6917" s="16">
        <f>'[2]NP Inflow data'!C6917</f>
        <v>0</v>
      </c>
      <c r="G6917" s="16">
        <f t="shared" si="211"/>
        <v>-8.0984385200000002</v>
      </c>
    </row>
    <row r="6918" spans="3:7">
      <c r="C6918" s="13"/>
      <c r="F6918" s="16">
        <f>'[2]NP Inflow data'!C6918</f>
        <v>0</v>
      </c>
      <c r="G6918" s="16">
        <f t="shared" si="211"/>
        <v>-8.0984385200000002</v>
      </c>
    </row>
    <row r="6919" spans="3:7">
      <c r="C6919" s="13"/>
      <c r="F6919" s="16">
        <f>'[2]NP Inflow data'!C6919</f>
        <v>0</v>
      </c>
      <c r="G6919" s="16">
        <f t="shared" si="211"/>
        <v>-8.0984385200000002</v>
      </c>
    </row>
    <row r="6920" spans="3:7">
      <c r="C6920" s="13"/>
      <c r="F6920" s="16">
        <f>'[2]NP Inflow data'!C6920</f>
        <v>0</v>
      </c>
      <c r="G6920" s="16">
        <f t="shared" si="211"/>
        <v>-8.0984385200000002</v>
      </c>
    </row>
    <row r="6921" spans="3:7">
      <c r="C6921" s="13"/>
      <c r="F6921" s="16">
        <f>'[2]NP Inflow data'!C6921</f>
        <v>0</v>
      </c>
      <c r="G6921" s="16">
        <f t="shared" si="211"/>
        <v>-8.0984385200000002</v>
      </c>
    </row>
    <row r="6922" spans="3:7">
      <c r="C6922" s="13"/>
      <c r="F6922" s="16">
        <f>'[2]NP Inflow data'!C6922</f>
        <v>0</v>
      </c>
      <c r="G6922" s="16">
        <f t="shared" si="211"/>
        <v>-8.0984385200000002</v>
      </c>
    </row>
    <row r="6923" spans="3:7">
      <c r="C6923" s="13"/>
      <c r="F6923" s="16">
        <f>'[2]NP Inflow data'!C6923</f>
        <v>0</v>
      </c>
      <c r="G6923" s="16">
        <f t="shared" si="211"/>
        <v>-8.0984385200000002</v>
      </c>
    </row>
    <row r="6924" spans="3:7">
      <c r="C6924" s="13"/>
      <c r="F6924" s="16">
        <f>'[2]NP Inflow data'!C6924</f>
        <v>0</v>
      </c>
      <c r="G6924" s="16">
        <f t="shared" si="211"/>
        <v>-8.0984385200000002</v>
      </c>
    </row>
    <row r="6925" spans="3:7">
      <c r="C6925" s="13"/>
      <c r="F6925" s="16">
        <f>'[2]NP Inflow data'!C6925</f>
        <v>0</v>
      </c>
      <c r="G6925" s="16">
        <f t="shared" si="211"/>
        <v>-8.0984385200000002</v>
      </c>
    </row>
    <row r="6926" spans="3:7">
      <c r="C6926" s="13"/>
      <c r="F6926" s="16">
        <f>'[2]NP Inflow data'!C6926</f>
        <v>0</v>
      </c>
      <c r="G6926" s="16">
        <f t="shared" si="211"/>
        <v>-8.0984385200000002</v>
      </c>
    </row>
    <row r="6927" spans="3:7">
      <c r="C6927" s="13"/>
      <c r="F6927" s="16">
        <f>'[2]NP Inflow data'!C6927</f>
        <v>0</v>
      </c>
      <c r="G6927" s="16">
        <f t="shared" si="211"/>
        <v>-8.0984385200000002</v>
      </c>
    </row>
    <row r="6928" spans="3:7">
      <c r="C6928" s="13"/>
      <c r="F6928" s="16">
        <f>'[2]NP Inflow data'!C6928</f>
        <v>0</v>
      </c>
      <c r="G6928" s="16">
        <f t="shared" si="211"/>
        <v>-8.0984385200000002</v>
      </c>
    </row>
    <row r="6929" spans="3:7">
      <c r="C6929" s="13"/>
      <c r="F6929" s="16">
        <f>'[2]NP Inflow data'!C6929</f>
        <v>0</v>
      </c>
      <c r="G6929" s="16">
        <f t="shared" si="211"/>
        <v>-8.0984385200000002</v>
      </c>
    </row>
    <row r="6930" spans="3:7">
      <c r="C6930" s="13"/>
      <c r="F6930" s="16">
        <f>'[2]NP Inflow data'!C6930</f>
        <v>0</v>
      </c>
      <c r="G6930" s="16">
        <f t="shared" si="211"/>
        <v>-8.0984385200000002</v>
      </c>
    </row>
    <row r="6931" spans="3:7">
      <c r="C6931" s="13"/>
      <c r="F6931" s="16">
        <f>'[2]NP Inflow data'!C6931</f>
        <v>0</v>
      </c>
      <c r="G6931" s="16">
        <f t="shared" si="211"/>
        <v>-8.0984385200000002</v>
      </c>
    </row>
    <row r="6932" spans="3:7">
      <c r="C6932" s="13"/>
      <c r="F6932" s="16">
        <f>'[2]NP Inflow data'!C6932</f>
        <v>0</v>
      </c>
      <c r="G6932" s="16">
        <f t="shared" si="211"/>
        <v>-8.0984385200000002</v>
      </c>
    </row>
    <row r="6933" spans="3:7">
      <c r="C6933" s="13"/>
      <c r="F6933" s="16">
        <f>'[2]NP Inflow data'!C6933</f>
        <v>0</v>
      </c>
      <c r="G6933" s="16">
        <f t="shared" si="211"/>
        <v>-8.0984385200000002</v>
      </c>
    </row>
    <row r="6934" spans="3:7">
      <c r="C6934" s="13"/>
      <c r="F6934" s="16">
        <f>'[2]NP Inflow data'!C6934</f>
        <v>0</v>
      </c>
      <c r="G6934" s="16">
        <f t="shared" si="211"/>
        <v>-8.0984385200000002</v>
      </c>
    </row>
    <row r="6935" spans="3:7">
      <c r="C6935" s="13"/>
      <c r="F6935" s="16">
        <f>'[2]NP Inflow data'!C6935</f>
        <v>0</v>
      </c>
      <c r="G6935" s="16">
        <f t="shared" si="211"/>
        <v>-8.0984385200000002</v>
      </c>
    </row>
    <row r="6936" spans="3:7">
      <c r="C6936" s="13"/>
      <c r="F6936" s="16">
        <f>'[2]NP Inflow data'!C6936</f>
        <v>0</v>
      </c>
      <c r="G6936" s="16">
        <f t="shared" si="211"/>
        <v>-8.0984385200000002</v>
      </c>
    </row>
    <row r="6937" spans="3:7">
      <c r="C6937" s="13"/>
      <c r="F6937" s="16">
        <f>'[2]NP Inflow data'!C6937</f>
        <v>0</v>
      </c>
      <c r="G6937" s="16">
        <f t="shared" si="211"/>
        <v>-8.0984385200000002</v>
      </c>
    </row>
    <row r="6938" spans="3:7">
      <c r="C6938" s="13"/>
      <c r="F6938" s="16">
        <f>'[2]NP Inflow data'!C6938</f>
        <v>0</v>
      </c>
      <c r="G6938" s="16">
        <f t="shared" si="211"/>
        <v>-8.0984385200000002</v>
      </c>
    </row>
    <row r="6939" spans="3:7">
      <c r="C6939" s="13"/>
      <c r="F6939" s="16">
        <f>'[2]NP Inflow data'!C6939</f>
        <v>0</v>
      </c>
      <c r="G6939" s="16">
        <f t="shared" si="211"/>
        <v>-8.0984385200000002</v>
      </c>
    </row>
    <row r="6940" spans="3:7">
      <c r="C6940" s="13"/>
      <c r="F6940" s="16">
        <f>'[2]NP Inflow data'!C6940</f>
        <v>0</v>
      </c>
      <c r="G6940" s="16">
        <f t="shared" si="211"/>
        <v>-8.0984385200000002</v>
      </c>
    </row>
    <row r="6941" spans="3:7">
      <c r="C6941" s="13"/>
      <c r="F6941" s="16">
        <f>'[2]NP Inflow data'!C6941</f>
        <v>0</v>
      </c>
      <c r="G6941" s="16">
        <f t="shared" si="211"/>
        <v>-8.0984385200000002</v>
      </c>
    </row>
    <row r="6942" spans="3:7">
      <c r="C6942" s="13"/>
      <c r="F6942" s="16">
        <f>'[2]NP Inflow data'!C6942</f>
        <v>0</v>
      </c>
      <c r="G6942" s="16">
        <f t="shared" ref="G6942:G7005" si="212">F6942-$F$3103</f>
        <v>-8.0984385200000002</v>
      </c>
    </row>
    <row r="6943" spans="3:7">
      <c r="C6943" s="13"/>
      <c r="F6943" s="16">
        <f>'[2]NP Inflow data'!C6943</f>
        <v>0</v>
      </c>
      <c r="G6943" s="16">
        <f t="shared" si="212"/>
        <v>-8.0984385200000002</v>
      </c>
    </row>
    <row r="6944" spans="3:7">
      <c r="C6944" s="13"/>
      <c r="F6944" s="16">
        <f>'[2]NP Inflow data'!C6944</f>
        <v>0</v>
      </c>
      <c r="G6944" s="16">
        <f t="shared" si="212"/>
        <v>-8.0984385200000002</v>
      </c>
    </row>
    <row r="6945" spans="3:7">
      <c r="C6945" s="13"/>
      <c r="F6945" s="16">
        <f>'[2]NP Inflow data'!C6945</f>
        <v>0</v>
      </c>
      <c r="G6945" s="16">
        <f t="shared" si="212"/>
        <v>-8.0984385200000002</v>
      </c>
    </row>
    <row r="6946" spans="3:7">
      <c r="C6946" s="13"/>
      <c r="F6946" s="16">
        <f>'[2]NP Inflow data'!C6946</f>
        <v>0</v>
      </c>
      <c r="G6946" s="16">
        <f t="shared" si="212"/>
        <v>-8.0984385200000002</v>
      </c>
    </row>
    <row r="6947" spans="3:7">
      <c r="C6947" s="13"/>
      <c r="F6947" s="16">
        <f>'[2]NP Inflow data'!C6947</f>
        <v>0</v>
      </c>
      <c r="G6947" s="16">
        <f t="shared" si="212"/>
        <v>-8.0984385200000002</v>
      </c>
    </row>
    <row r="6948" spans="3:7">
      <c r="C6948" s="13"/>
      <c r="F6948" s="16">
        <f>'[2]NP Inflow data'!C6948</f>
        <v>0</v>
      </c>
      <c r="G6948" s="16">
        <f t="shared" si="212"/>
        <v>-8.0984385200000002</v>
      </c>
    </row>
    <row r="6949" spans="3:7">
      <c r="C6949" s="13"/>
      <c r="F6949" s="16">
        <f>'[2]NP Inflow data'!C6949</f>
        <v>0</v>
      </c>
      <c r="G6949" s="16">
        <f t="shared" si="212"/>
        <v>-8.0984385200000002</v>
      </c>
    </row>
    <row r="6950" spans="3:7">
      <c r="C6950" s="13"/>
      <c r="F6950" s="16">
        <f>'[2]NP Inflow data'!C6950</f>
        <v>0</v>
      </c>
      <c r="G6950" s="16">
        <f t="shared" si="212"/>
        <v>-8.0984385200000002</v>
      </c>
    </row>
    <row r="6951" spans="3:7">
      <c r="C6951" s="13"/>
      <c r="F6951" s="16">
        <f>'[2]NP Inflow data'!C6951</f>
        <v>0</v>
      </c>
      <c r="G6951" s="16">
        <f t="shared" si="212"/>
        <v>-8.0984385200000002</v>
      </c>
    </row>
    <row r="6952" spans="3:7">
      <c r="C6952" s="13"/>
      <c r="F6952" s="16">
        <f>'[2]NP Inflow data'!C6952</f>
        <v>0</v>
      </c>
      <c r="G6952" s="16">
        <f t="shared" si="212"/>
        <v>-8.0984385200000002</v>
      </c>
    </row>
    <row r="6953" spans="3:7">
      <c r="C6953" s="13"/>
      <c r="F6953" s="16">
        <f>'[2]NP Inflow data'!C6953</f>
        <v>0</v>
      </c>
      <c r="G6953" s="16">
        <f t="shared" si="212"/>
        <v>-8.0984385200000002</v>
      </c>
    </row>
    <row r="6954" spans="3:7">
      <c r="C6954" s="13"/>
      <c r="F6954" s="16">
        <f>'[2]NP Inflow data'!C6954</f>
        <v>0</v>
      </c>
      <c r="G6954" s="16">
        <f t="shared" si="212"/>
        <v>-8.0984385200000002</v>
      </c>
    </row>
    <row r="6955" spans="3:7">
      <c r="C6955" s="13"/>
      <c r="F6955" s="16">
        <f>'[2]NP Inflow data'!C6955</f>
        <v>0</v>
      </c>
      <c r="G6955" s="16">
        <f t="shared" si="212"/>
        <v>-8.0984385200000002</v>
      </c>
    </row>
    <row r="6956" spans="3:7">
      <c r="C6956" s="13"/>
      <c r="F6956" s="16">
        <f>'[2]NP Inflow data'!C6956</f>
        <v>0</v>
      </c>
      <c r="G6956" s="16">
        <f t="shared" si="212"/>
        <v>-8.0984385200000002</v>
      </c>
    </row>
    <row r="6957" spans="3:7">
      <c r="C6957" s="13"/>
      <c r="F6957" s="16">
        <f>'[2]NP Inflow data'!C6957</f>
        <v>0</v>
      </c>
      <c r="G6957" s="16">
        <f t="shared" si="212"/>
        <v>-8.0984385200000002</v>
      </c>
    </row>
    <row r="6958" spans="3:7">
      <c r="C6958" s="13"/>
      <c r="F6958" s="16">
        <f>'[2]NP Inflow data'!C6958</f>
        <v>0</v>
      </c>
      <c r="G6958" s="16">
        <f t="shared" si="212"/>
        <v>-8.0984385200000002</v>
      </c>
    </row>
    <row r="6959" spans="3:7">
      <c r="C6959" s="13"/>
      <c r="F6959" s="16">
        <f>'[2]NP Inflow data'!C6959</f>
        <v>0</v>
      </c>
      <c r="G6959" s="16">
        <f t="shared" si="212"/>
        <v>-8.0984385200000002</v>
      </c>
    </row>
    <row r="6960" spans="3:7">
      <c r="C6960" s="13"/>
      <c r="F6960" s="16">
        <f>'[2]NP Inflow data'!C6960</f>
        <v>0</v>
      </c>
      <c r="G6960" s="16">
        <f t="shared" si="212"/>
        <v>-8.0984385200000002</v>
      </c>
    </row>
    <row r="6961" spans="3:7">
      <c r="C6961" s="13"/>
      <c r="F6961" s="16">
        <f>'[2]NP Inflow data'!C6961</f>
        <v>0</v>
      </c>
      <c r="G6961" s="16">
        <f t="shared" si="212"/>
        <v>-8.0984385200000002</v>
      </c>
    </row>
    <row r="6962" spans="3:7">
      <c r="C6962" s="13"/>
      <c r="F6962" s="16">
        <f>'[2]NP Inflow data'!C6962</f>
        <v>0</v>
      </c>
      <c r="G6962" s="16">
        <f t="shared" si="212"/>
        <v>-8.0984385200000002</v>
      </c>
    </row>
    <row r="6963" spans="3:7">
      <c r="C6963" s="13"/>
      <c r="F6963" s="16">
        <f>'[2]NP Inflow data'!C6963</f>
        <v>0</v>
      </c>
      <c r="G6963" s="16">
        <f t="shared" si="212"/>
        <v>-8.0984385200000002</v>
      </c>
    </row>
    <row r="6964" spans="3:7">
      <c r="C6964" s="13"/>
      <c r="F6964" s="16">
        <f>'[2]NP Inflow data'!C6964</f>
        <v>0</v>
      </c>
      <c r="G6964" s="16">
        <f t="shared" si="212"/>
        <v>-8.0984385200000002</v>
      </c>
    </row>
    <row r="6965" spans="3:7">
      <c r="C6965" s="13"/>
      <c r="F6965" s="16">
        <f>'[2]NP Inflow data'!C6965</f>
        <v>0</v>
      </c>
      <c r="G6965" s="16">
        <f t="shared" si="212"/>
        <v>-8.0984385200000002</v>
      </c>
    </row>
    <row r="6966" spans="3:7">
      <c r="C6966" s="13"/>
      <c r="F6966" s="16">
        <f>'[2]NP Inflow data'!C6966</f>
        <v>0</v>
      </c>
      <c r="G6966" s="16">
        <f t="shared" si="212"/>
        <v>-8.0984385200000002</v>
      </c>
    </row>
    <row r="6967" spans="3:7">
      <c r="C6967" s="13"/>
      <c r="F6967" s="16">
        <f>'[2]NP Inflow data'!C6967</f>
        <v>0</v>
      </c>
      <c r="G6967" s="16">
        <f t="shared" si="212"/>
        <v>-8.0984385200000002</v>
      </c>
    </row>
    <row r="6968" spans="3:7">
      <c r="C6968" s="13"/>
      <c r="F6968" s="16">
        <f>'[2]NP Inflow data'!C6968</f>
        <v>0</v>
      </c>
      <c r="G6968" s="16">
        <f t="shared" si="212"/>
        <v>-8.0984385200000002</v>
      </c>
    </row>
    <row r="6969" spans="3:7">
      <c r="C6969" s="13"/>
      <c r="F6969" s="16">
        <f>'[2]NP Inflow data'!C6969</f>
        <v>0</v>
      </c>
      <c r="G6969" s="16">
        <f t="shared" si="212"/>
        <v>-8.0984385200000002</v>
      </c>
    </row>
    <row r="6970" spans="3:7">
      <c r="C6970" s="13"/>
      <c r="F6970" s="16">
        <f>'[2]NP Inflow data'!C6970</f>
        <v>0</v>
      </c>
      <c r="G6970" s="16">
        <f t="shared" si="212"/>
        <v>-8.0984385200000002</v>
      </c>
    </row>
    <row r="6971" spans="3:7">
      <c r="C6971" s="13"/>
      <c r="F6971" s="16">
        <f>'[2]NP Inflow data'!C6971</f>
        <v>0</v>
      </c>
      <c r="G6971" s="16">
        <f t="shared" si="212"/>
        <v>-8.0984385200000002</v>
      </c>
    </row>
    <row r="6972" spans="3:7">
      <c r="C6972" s="13"/>
      <c r="F6972" s="16">
        <f>'[2]NP Inflow data'!C6972</f>
        <v>0</v>
      </c>
      <c r="G6972" s="16">
        <f t="shared" si="212"/>
        <v>-8.0984385200000002</v>
      </c>
    </row>
    <row r="6973" spans="3:7">
      <c r="C6973" s="13"/>
      <c r="F6973" s="16">
        <f>'[2]NP Inflow data'!C6973</f>
        <v>0</v>
      </c>
      <c r="G6973" s="16">
        <f t="shared" si="212"/>
        <v>-8.0984385200000002</v>
      </c>
    </row>
    <row r="6974" spans="3:7">
      <c r="C6974" s="13"/>
      <c r="F6974" s="16">
        <f>'[2]NP Inflow data'!C6974</f>
        <v>0</v>
      </c>
      <c r="G6974" s="16">
        <f t="shared" si="212"/>
        <v>-8.0984385200000002</v>
      </c>
    </row>
    <row r="6975" spans="3:7">
      <c r="C6975" s="13"/>
      <c r="F6975" s="16">
        <f>'[2]NP Inflow data'!C6975</f>
        <v>0</v>
      </c>
      <c r="G6975" s="16">
        <f t="shared" si="212"/>
        <v>-8.0984385200000002</v>
      </c>
    </row>
    <row r="6976" spans="3:7">
      <c r="C6976" s="13"/>
      <c r="F6976" s="16">
        <f>'[2]NP Inflow data'!C6976</f>
        <v>0</v>
      </c>
      <c r="G6976" s="16">
        <f t="shared" si="212"/>
        <v>-8.0984385200000002</v>
      </c>
    </row>
    <row r="6977" spans="3:7">
      <c r="C6977" s="13"/>
      <c r="F6977" s="16">
        <f>'[2]NP Inflow data'!C6977</f>
        <v>0</v>
      </c>
      <c r="G6977" s="16">
        <f t="shared" si="212"/>
        <v>-8.0984385200000002</v>
      </c>
    </row>
    <row r="6978" spans="3:7">
      <c r="C6978" s="13"/>
      <c r="F6978" s="16">
        <f>'[2]NP Inflow data'!C6978</f>
        <v>0</v>
      </c>
      <c r="G6978" s="16">
        <f t="shared" si="212"/>
        <v>-8.0984385200000002</v>
      </c>
    </row>
    <row r="6979" spans="3:7">
      <c r="C6979" s="13"/>
      <c r="F6979" s="16">
        <f>'[2]NP Inflow data'!C6979</f>
        <v>0</v>
      </c>
      <c r="G6979" s="16">
        <f t="shared" si="212"/>
        <v>-8.0984385200000002</v>
      </c>
    </row>
    <row r="6980" spans="3:7">
      <c r="C6980" s="13"/>
      <c r="F6980" s="16">
        <f>'[2]NP Inflow data'!C6980</f>
        <v>0</v>
      </c>
      <c r="G6980" s="16">
        <f t="shared" si="212"/>
        <v>-8.0984385200000002</v>
      </c>
    </row>
    <row r="6981" spans="3:7">
      <c r="C6981" s="13"/>
      <c r="F6981" s="16">
        <f>'[2]NP Inflow data'!C6981</f>
        <v>0</v>
      </c>
      <c r="G6981" s="16">
        <f t="shared" si="212"/>
        <v>-8.0984385200000002</v>
      </c>
    </row>
    <row r="6982" spans="3:7">
      <c r="C6982" s="13"/>
      <c r="F6982" s="16">
        <f>'[2]NP Inflow data'!C6982</f>
        <v>0</v>
      </c>
      <c r="G6982" s="16">
        <f t="shared" si="212"/>
        <v>-8.0984385200000002</v>
      </c>
    </row>
    <row r="6983" spans="3:7">
      <c r="C6983" s="13"/>
      <c r="F6983" s="16">
        <f>'[2]NP Inflow data'!C6983</f>
        <v>0</v>
      </c>
      <c r="G6983" s="16">
        <f t="shared" si="212"/>
        <v>-8.0984385200000002</v>
      </c>
    </row>
    <row r="6984" spans="3:7">
      <c r="C6984" s="13"/>
      <c r="F6984" s="16">
        <f>'[2]NP Inflow data'!C6984</f>
        <v>0</v>
      </c>
      <c r="G6984" s="16">
        <f t="shared" si="212"/>
        <v>-8.0984385200000002</v>
      </c>
    </row>
    <row r="6985" spans="3:7">
      <c r="C6985" s="13"/>
      <c r="F6985" s="16">
        <f>'[2]NP Inflow data'!C6985</f>
        <v>0</v>
      </c>
      <c r="G6985" s="16">
        <f t="shared" si="212"/>
        <v>-8.0984385200000002</v>
      </c>
    </row>
    <row r="6986" spans="3:7">
      <c r="C6986" s="13"/>
      <c r="F6986" s="16">
        <f>'[2]NP Inflow data'!C6986</f>
        <v>0</v>
      </c>
      <c r="G6986" s="16">
        <f t="shared" si="212"/>
        <v>-8.0984385200000002</v>
      </c>
    </row>
    <row r="6987" spans="3:7">
      <c r="C6987" s="13"/>
      <c r="F6987" s="16">
        <f>'[2]NP Inflow data'!C6987</f>
        <v>0</v>
      </c>
      <c r="G6987" s="16">
        <f t="shared" si="212"/>
        <v>-8.0984385200000002</v>
      </c>
    </row>
    <row r="6988" spans="3:7">
      <c r="C6988" s="13"/>
      <c r="F6988" s="16">
        <f>'[2]NP Inflow data'!C6988</f>
        <v>0</v>
      </c>
      <c r="G6988" s="16">
        <f t="shared" si="212"/>
        <v>-8.0984385200000002</v>
      </c>
    </row>
    <row r="6989" spans="3:7">
      <c r="C6989" s="13"/>
      <c r="F6989" s="16">
        <f>'[2]NP Inflow data'!C6989</f>
        <v>0</v>
      </c>
      <c r="G6989" s="16">
        <f t="shared" si="212"/>
        <v>-8.0984385200000002</v>
      </c>
    </row>
    <row r="6990" spans="3:7">
      <c r="C6990" s="13"/>
      <c r="F6990" s="16">
        <f>'[2]NP Inflow data'!C6990</f>
        <v>0</v>
      </c>
      <c r="G6990" s="16">
        <f t="shared" si="212"/>
        <v>-8.0984385200000002</v>
      </c>
    </row>
    <row r="6991" spans="3:7">
      <c r="C6991" s="13"/>
      <c r="F6991" s="16">
        <f>'[2]NP Inflow data'!C6991</f>
        <v>0</v>
      </c>
      <c r="G6991" s="16">
        <f t="shared" si="212"/>
        <v>-8.0984385200000002</v>
      </c>
    </row>
    <row r="6992" spans="3:7">
      <c r="C6992" s="13"/>
      <c r="F6992" s="16">
        <f>'[2]NP Inflow data'!C6992</f>
        <v>0</v>
      </c>
      <c r="G6992" s="16">
        <f t="shared" si="212"/>
        <v>-8.0984385200000002</v>
      </c>
    </row>
    <row r="6993" spans="3:7">
      <c r="C6993" s="13"/>
      <c r="F6993" s="16">
        <f>'[2]NP Inflow data'!C6993</f>
        <v>0</v>
      </c>
      <c r="G6993" s="16">
        <f t="shared" si="212"/>
        <v>-8.0984385200000002</v>
      </c>
    </row>
    <row r="6994" spans="3:7">
      <c r="C6994" s="13"/>
      <c r="F6994" s="16">
        <f>'[2]NP Inflow data'!C6994</f>
        <v>0</v>
      </c>
      <c r="G6994" s="16">
        <f t="shared" si="212"/>
        <v>-8.0984385200000002</v>
      </c>
    </row>
    <row r="6995" spans="3:7">
      <c r="C6995" s="13"/>
      <c r="F6995" s="16">
        <f>'[2]NP Inflow data'!C6995</f>
        <v>0</v>
      </c>
      <c r="G6995" s="16">
        <f t="shared" si="212"/>
        <v>-8.0984385200000002</v>
      </c>
    </row>
    <row r="6996" spans="3:7">
      <c r="C6996" s="13"/>
      <c r="F6996" s="16">
        <f>'[2]NP Inflow data'!C6996</f>
        <v>0</v>
      </c>
      <c r="G6996" s="16">
        <f t="shared" si="212"/>
        <v>-8.0984385200000002</v>
      </c>
    </row>
    <row r="6997" spans="3:7">
      <c r="C6997" s="13"/>
      <c r="F6997" s="16">
        <f>'[2]NP Inflow data'!C6997</f>
        <v>0</v>
      </c>
      <c r="G6997" s="16">
        <f t="shared" si="212"/>
        <v>-8.0984385200000002</v>
      </c>
    </row>
    <row r="6998" spans="3:7">
      <c r="C6998" s="13"/>
      <c r="F6998" s="16">
        <f>'[2]NP Inflow data'!C6998</f>
        <v>0</v>
      </c>
      <c r="G6998" s="16">
        <f t="shared" si="212"/>
        <v>-8.0984385200000002</v>
      </c>
    </row>
    <row r="6999" spans="3:7">
      <c r="C6999" s="13"/>
      <c r="F6999" s="16">
        <f>'[2]NP Inflow data'!C6999</f>
        <v>0</v>
      </c>
      <c r="G6999" s="16">
        <f t="shared" si="212"/>
        <v>-8.0984385200000002</v>
      </c>
    </row>
    <row r="7000" spans="3:7">
      <c r="C7000" s="13"/>
      <c r="F7000" s="16">
        <f>'[2]NP Inflow data'!C7000</f>
        <v>0</v>
      </c>
      <c r="G7000" s="16">
        <f t="shared" si="212"/>
        <v>-8.0984385200000002</v>
      </c>
    </row>
    <row r="7001" spans="3:7">
      <c r="C7001" s="13"/>
      <c r="F7001" s="16">
        <f>'[2]NP Inflow data'!C7001</f>
        <v>0</v>
      </c>
      <c r="G7001" s="16">
        <f t="shared" si="212"/>
        <v>-8.0984385200000002</v>
      </c>
    </row>
    <row r="7002" spans="3:7">
      <c r="C7002" s="13"/>
      <c r="F7002" s="16">
        <f>'[2]NP Inflow data'!C7002</f>
        <v>0</v>
      </c>
      <c r="G7002" s="16">
        <f t="shared" si="212"/>
        <v>-8.0984385200000002</v>
      </c>
    </row>
    <row r="7003" spans="3:7">
      <c r="C7003" s="13"/>
      <c r="F7003" s="16">
        <f>'[2]NP Inflow data'!C7003</f>
        <v>0</v>
      </c>
      <c r="G7003" s="16">
        <f t="shared" si="212"/>
        <v>-8.0984385200000002</v>
      </c>
    </row>
    <row r="7004" spans="3:7">
      <c r="C7004" s="13"/>
      <c r="F7004" s="16">
        <f>'[2]NP Inflow data'!C7004</f>
        <v>0</v>
      </c>
      <c r="G7004" s="16">
        <f t="shared" si="212"/>
        <v>-8.0984385200000002</v>
      </c>
    </row>
    <row r="7005" spans="3:7">
      <c r="C7005" s="13"/>
      <c r="F7005" s="16">
        <f>'[2]NP Inflow data'!C7005</f>
        <v>0</v>
      </c>
      <c r="G7005" s="16">
        <f t="shared" si="212"/>
        <v>-8.0984385200000002</v>
      </c>
    </row>
    <row r="7006" spans="3:7">
      <c r="C7006" s="13"/>
      <c r="F7006" s="16">
        <f>'[2]NP Inflow data'!C7006</f>
        <v>0</v>
      </c>
      <c r="G7006" s="16">
        <f t="shared" ref="G7006:G7069" si="213">F7006-$F$3103</f>
        <v>-8.0984385200000002</v>
      </c>
    </row>
    <row r="7007" spans="3:7">
      <c r="C7007" s="13"/>
      <c r="F7007" s="16">
        <f>'[2]NP Inflow data'!C7007</f>
        <v>0</v>
      </c>
      <c r="G7007" s="16">
        <f t="shared" si="213"/>
        <v>-8.0984385200000002</v>
      </c>
    </row>
    <row r="7008" spans="3:7">
      <c r="C7008" s="13"/>
      <c r="F7008" s="16">
        <f>'[2]NP Inflow data'!C7008</f>
        <v>0</v>
      </c>
      <c r="G7008" s="16">
        <f t="shared" si="213"/>
        <v>-8.0984385200000002</v>
      </c>
    </row>
    <row r="7009" spans="3:7">
      <c r="C7009" s="13"/>
      <c r="F7009" s="16">
        <f>'[2]NP Inflow data'!C7009</f>
        <v>0</v>
      </c>
      <c r="G7009" s="16">
        <f t="shared" si="213"/>
        <v>-8.0984385200000002</v>
      </c>
    </row>
    <row r="7010" spans="3:7">
      <c r="C7010" s="13"/>
      <c r="F7010" s="16">
        <f>'[2]NP Inflow data'!C7010</f>
        <v>0</v>
      </c>
      <c r="G7010" s="16">
        <f t="shared" si="213"/>
        <v>-8.0984385200000002</v>
      </c>
    </row>
    <row r="7011" spans="3:7">
      <c r="C7011" s="13"/>
      <c r="F7011" s="16">
        <f>'[2]NP Inflow data'!C7011</f>
        <v>0</v>
      </c>
      <c r="G7011" s="16">
        <f t="shared" si="213"/>
        <v>-8.0984385200000002</v>
      </c>
    </row>
    <row r="7012" spans="3:7">
      <c r="C7012" s="13"/>
      <c r="F7012" s="16">
        <f>'[2]NP Inflow data'!C7012</f>
        <v>0</v>
      </c>
      <c r="G7012" s="16">
        <f t="shared" si="213"/>
        <v>-8.0984385200000002</v>
      </c>
    </row>
    <row r="7013" spans="3:7">
      <c r="C7013" s="13"/>
      <c r="F7013" s="16">
        <f>'[2]NP Inflow data'!C7013</f>
        <v>0</v>
      </c>
      <c r="G7013" s="16">
        <f t="shared" si="213"/>
        <v>-8.0984385200000002</v>
      </c>
    </row>
    <row r="7014" spans="3:7">
      <c r="C7014" s="13"/>
      <c r="F7014" s="16">
        <f>'[2]NP Inflow data'!C7014</f>
        <v>0</v>
      </c>
      <c r="G7014" s="16">
        <f t="shared" si="213"/>
        <v>-8.0984385200000002</v>
      </c>
    </row>
    <row r="7015" spans="3:7">
      <c r="C7015" s="13"/>
      <c r="F7015" s="16">
        <f>'[2]NP Inflow data'!C7015</f>
        <v>0</v>
      </c>
      <c r="G7015" s="16">
        <f t="shared" si="213"/>
        <v>-8.0984385200000002</v>
      </c>
    </row>
    <row r="7016" spans="3:7">
      <c r="C7016" s="13"/>
      <c r="F7016" s="16">
        <f>'[2]NP Inflow data'!C7016</f>
        <v>0</v>
      </c>
      <c r="G7016" s="16">
        <f t="shared" si="213"/>
        <v>-8.0984385200000002</v>
      </c>
    </row>
    <row r="7017" spans="3:7">
      <c r="C7017" s="13"/>
      <c r="F7017" s="16">
        <f>'[2]NP Inflow data'!C7017</f>
        <v>0</v>
      </c>
      <c r="G7017" s="16">
        <f t="shared" si="213"/>
        <v>-8.0984385200000002</v>
      </c>
    </row>
    <row r="7018" spans="3:7">
      <c r="C7018" s="13"/>
      <c r="F7018" s="16">
        <f>'[2]NP Inflow data'!C7018</f>
        <v>0</v>
      </c>
      <c r="G7018" s="16">
        <f t="shared" si="213"/>
        <v>-8.0984385200000002</v>
      </c>
    </row>
    <row r="7019" spans="3:7">
      <c r="C7019" s="13"/>
      <c r="F7019" s="16">
        <f>'[2]NP Inflow data'!C7019</f>
        <v>0</v>
      </c>
      <c r="G7019" s="16">
        <f t="shared" si="213"/>
        <v>-8.0984385200000002</v>
      </c>
    </row>
    <row r="7020" spans="3:7">
      <c r="C7020" s="13"/>
      <c r="F7020" s="16">
        <f>'[2]NP Inflow data'!C7020</f>
        <v>0</v>
      </c>
      <c r="G7020" s="16">
        <f t="shared" si="213"/>
        <v>-8.0984385200000002</v>
      </c>
    </row>
    <row r="7021" spans="3:7">
      <c r="C7021" s="13"/>
      <c r="F7021" s="16">
        <f>'[2]NP Inflow data'!C7021</f>
        <v>0</v>
      </c>
      <c r="G7021" s="16">
        <f t="shared" si="213"/>
        <v>-8.0984385200000002</v>
      </c>
    </row>
    <row r="7022" spans="3:7">
      <c r="C7022" s="13"/>
      <c r="F7022" s="16">
        <f>'[2]NP Inflow data'!C7022</f>
        <v>0</v>
      </c>
      <c r="G7022" s="16">
        <f t="shared" si="213"/>
        <v>-8.0984385200000002</v>
      </c>
    </row>
    <row r="7023" spans="3:7">
      <c r="C7023" s="13"/>
      <c r="F7023" s="16">
        <f>'[2]NP Inflow data'!C7023</f>
        <v>0</v>
      </c>
      <c r="G7023" s="16">
        <f t="shared" si="213"/>
        <v>-8.0984385200000002</v>
      </c>
    </row>
    <row r="7024" spans="3:7">
      <c r="C7024" s="13"/>
      <c r="F7024" s="16">
        <f>'[2]NP Inflow data'!C7024</f>
        <v>0</v>
      </c>
      <c r="G7024" s="16">
        <f t="shared" si="213"/>
        <v>-8.0984385200000002</v>
      </c>
    </row>
    <row r="7025" spans="3:7">
      <c r="C7025" s="13"/>
      <c r="F7025" s="16">
        <f>'[2]NP Inflow data'!C7025</f>
        <v>0</v>
      </c>
      <c r="G7025" s="16">
        <f t="shared" si="213"/>
        <v>-8.0984385200000002</v>
      </c>
    </row>
    <row r="7026" spans="3:7">
      <c r="C7026" s="13"/>
      <c r="F7026" s="16">
        <f>'[2]NP Inflow data'!C7026</f>
        <v>0</v>
      </c>
      <c r="G7026" s="16">
        <f t="shared" si="213"/>
        <v>-8.0984385200000002</v>
      </c>
    </row>
    <row r="7027" spans="3:7">
      <c r="C7027" s="13"/>
      <c r="F7027" s="16">
        <f>'[2]NP Inflow data'!C7027</f>
        <v>0</v>
      </c>
      <c r="G7027" s="16">
        <f t="shared" si="213"/>
        <v>-8.0984385200000002</v>
      </c>
    </row>
    <row r="7028" spans="3:7">
      <c r="C7028" s="13"/>
      <c r="F7028" s="16">
        <f>'[2]NP Inflow data'!C7028</f>
        <v>0</v>
      </c>
      <c r="G7028" s="16">
        <f t="shared" si="213"/>
        <v>-8.0984385200000002</v>
      </c>
    </row>
    <row r="7029" spans="3:7">
      <c r="C7029" s="13"/>
      <c r="F7029" s="16">
        <f>'[2]NP Inflow data'!C7029</f>
        <v>0</v>
      </c>
      <c r="G7029" s="16">
        <f t="shared" si="213"/>
        <v>-8.0984385200000002</v>
      </c>
    </row>
    <row r="7030" spans="3:7">
      <c r="C7030" s="13"/>
      <c r="F7030" s="16">
        <f>'[2]NP Inflow data'!C7030</f>
        <v>0</v>
      </c>
      <c r="G7030" s="16">
        <f t="shared" si="213"/>
        <v>-8.0984385200000002</v>
      </c>
    </row>
    <row r="7031" spans="3:7">
      <c r="C7031" s="13"/>
      <c r="F7031" s="16">
        <f>'[2]NP Inflow data'!C7031</f>
        <v>0</v>
      </c>
      <c r="G7031" s="16">
        <f t="shared" si="213"/>
        <v>-8.0984385200000002</v>
      </c>
    </row>
    <row r="7032" spans="3:7">
      <c r="C7032" s="13"/>
      <c r="F7032" s="16">
        <f>'[2]NP Inflow data'!C7032</f>
        <v>0</v>
      </c>
      <c r="G7032" s="16">
        <f t="shared" si="213"/>
        <v>-8.0984385200000002</v>
      </c>
    </row>
    <row r="7033" spans="3:7">
      <c r="C7033" s="13"/>
      <c r="F7033" s="16">
        <f>'[2]NP Inflow data'!C7033</f>
        <v>0</v>
      </c>
      <c r="G7033" s="16">
        <f t="shared" si="213"/>
        <v>-8.0984385200000002</v>
      </c>
    </row>
    <row r="7034" spans="3:7">
      <c r="C7034" s="13"/>
      <c r="F7034" s="16">
        <f>'[2]NP Inflow data'!C7034</f>
        <v>0</v>
      </c>
      <c r="G7034" s="16">
        <f t="shared" si="213"/>
        <v>-8.0984385200000002</v>
      </c>
    </row>
    <row r="7035" spans="3:7">
      <c r="C7035" s="13"/>
      <c r="F7035" s="16">
        <f>'[2]NP Inflow data'!C7035</f>
        <v>0</v>
      </c>
      <c r="G7035" s="16">
        <f t="shared" si="213"/>
        <v>-8.0984385200000002</v>
      </c>
    </row>
    <row r="7036" spans="3:7">
      <c r="C7036" s="13"/>
      <c r="F7036" s="16">
        <f>'[2]NP Inflow data'!C7036</f>
        <v>0</v>
      </c>
      <c r="G7036" s="16">
        <f t="shared" si="213"/>
        <v>-8.0984385200000002</v>
      </c>
    </row>
    <row r="7037" spans="3:7">
      <c r="C7037" s="13"/>
      <c r="F7037" s="16">
        <f>'[2]NP Inflow data'!C7037</f>
        <v>0</v>
      </c>
      <c r="G7037" s="16">
        <f t="shared" si="213"/>
        <v>-8.0984385200000002</v>
      </c>
    </row>
    <row r="7038" spans="3:7">
      <c r="C7038" s="13"/>
      <c r="F7038" s="16">
        <f>'[2]NP Inflow data'!C7038</f>
        <v>0</v>
      </c>
      <c r="G7038" s="16">
        <f t="shared" si="213"/>
        <v>-8.0984385200000002</v>
      </c>
    </row>
    <row r="7039" spans="3:7">
      <c r="C7039" s="13"/>
      <c r="F7039" s="16">
        <f>'[2]NP Inflow data'!C7039</f>
        <v>0</v>
      </c>
      <c r="G7039" s="16">
        <f t="shared" si="213"/>
        <v>-8.0984385200000002</v>
      </c>
    </row>
    <row r="7040" spans="3:7">
      <c r="C7040" s="13"/>
      <c r="F7040" s="16">
        <f>'[2]NP Inflow data'!C7040</f>
        <v>0</v>
      </c>
      <c r="G7040" s="16">
        <f t="shared" si="213"/>
        <v>-8.0984385200000002</v>
      </c>
    </row>
    <row r="7041" spans="3:7">
      <c r="C7041" s="13"/>
      <c r="F7041" s="16">
        <f>'[2]NP Inflow data'!C7041</f>
        <v>0</v>
      </c>
      <c r="G7041" s="16">
        <f t="shared" si="213"/>
        <v>-8.0984385200000002</v>
      </c>
    </row>
    <row r="7042" spans="3:7">
      <c r="C7042" s="13"/>
      <c r="F7042" s="16">
        <f>'[2]NP Inflow data'!C7042</f>
        <v>0</v>
      </c>
      <c r="G7042" s="16">
        <f t="shared" si="213"/>
        <v>-8.0984385200000002</v>
      </c>
    </row>
    <row r="7043" spans="3:7">
      <c r="C7043" s="13"/>
      <c r="F7043" s="16">
        <f>'[2]NP Inflow data'!C7043</f>
        <v>0</v>
      </c>
      <c r="G7043" s="16">
        <f t="shared" si="213"/>
        <v>-8.0984385200000002</v>
      </c>
    </row>
    <row r="7044" spans="3:7">
      <c r="C7044" s="13"/>
      <c r="F7044" s="16">
        <f>'[2]NP Inflow data'!C7044</f>
        <v>0</v>
      </c>
      <c r="G7044" s="16">
        <f t="shared" si="213"/>
        <v>-8.0984385200000002</v>
      </c>
    </row>
    <row r="7045" spans="3:7">
      <c r="C7045" s="13"/>
      <c r="F7045" s="16">
        <f>'[2]NP Inflow data'!C7045</f>
        <v>0</v>
      </c>
      <c r="G7045" s="16">
        <f t="shared" si="213"/>
        <v>-8.0984385200000002</v>
      </c>
    </row>
    <row r="7046" spans="3:7">
      <c r="C7046" s="13"/>
      <c r="F7046" s="16">
        <f>'[2]NP Inflow data'!C7046</f>
        <v>0</v>
      </c>
      <c r="G7046" s="16">
        <f t="shared" si="213"/>
        <v>-8.0984385200000002</v>
      </c>
    </row>
    <row r="7047" spans="3:7">
      <c r="C7047" s="13"/>
      <c r="F7047" s="16">
        <f>'[2]NP Inflow data'!C7047</f>
        <v>0</v>
      </c>
      <c r="G7047" s="16">
        <f t="shared" si="213"/>
        <v>-8.0984385200000002</v>
      </c>
    </row>
    <row r="7048" spans="3:7">
      <c r="C7048" s="13"/>
      <c r="F7048" s="16">
        <f>'[2]NP Inflow data'!C7048</f>
        <v>0</v>
      </c>
      <c r="G7048" s="16">
        <f t="shared" si="213"/>
        <v>-8.0984385200000002</v>
      </c>
    </row>
    <row r="7049" spans="3:7">
      <c r="C7049" s="13"/>
      <c r="F7049" s="16">
        <f>'[2]NP Inflow data'!C7049</f>
        <v>0</v>
      </c>
      <c r="G7049" s="16">
        <f t="shared" si="213"/>
        <v>-8.0984385200000002</v>
      </c>
    </row>
    <row r="7050" spans="3:7">
      <c r="C7050" s="13"/>
      <c r="F7050" s="16">
        <f>'[2]NP Inflow data'!C7050</f>
        <v>0</v>
      </c>
      <c r="G7050" s="16">
        <f t="shared" si="213"/>
        <v>-8.0984385200000002</v>
      </c>
    </row>
    <row r="7051" spans="3:7">
      <c r="C7051" s="13"/>
      <c r="F7051" s="16">
        <f>'[2]NP Inflow data'!C7051</f>
        <v>0</v>
      </c>
      <c r="G7051" s="16">
        <f t="shared" si="213"/>
        <v>-8.0984385200000002</v>
      </c>
    </row>
    <row r="7052" spans="3:7">
      <c r="C7052" s="13"/>
      <c r="F7052" s="16">
        <f>'[2]NP Inflow data'!C7052</f>
        <v>0</v>
      </c>
      <c r="G7052" s="16">
        <f t="shared" si="213"/>
        <v>-8.0984385200000002</v>
      </c>
    </row>
    <row r="7053" spans="3:7">
      <c r="C7053" s="13"/>
      <c r="F7053" s="16">
        <f>'[2]NP Inflow data'!C7053</f>
        <v>0</v>
      </c>
      <c r="G7053" s="16">
        <f t="shared" si="213"/>
        <v>-8.0984385200000002</v>
      </c>
    </row>
    <row r="7054" spans="3:7">
      <c r="C7054" s="13"/>
      <c r="F7054" s="16">
        <f>'[2]NP Inflow data'!C7054</f>
        <v>0</v>
      </c>
      <c r="G7054" s="16">
        <f t="shared" si="213"/>
        <v>-8.0984385200000002</v>
      </c>
    </row>
    <row r="7055" spans="3:7">
      <c r="C7055" s="13"/>
      <c r="F7055" s="16">
        <f>'[2]NP Inflow data'!C7055</f>
        <v>0</v>
      </c>
      <c r="G7055" s="16">
        <f t="shared" si="213"/>
        <v>-8.0984385200000002</v>
      </c>
    </row>
    <row r="7056" spans="3:7">
      <c r="C7056" s="13"/>
      <c r="F7056" s="16">
        <f>'[2]NP Inflow data'!C7056</f>
        <v>0</v>
      </c>
      <c r="G7056" s="16">
        <f t="shared" si="213"/>
        <v>-8.0984385200000002</v>
      </c>
    </row>
    <row r="7057" spans="3:7">
      <c r="C7057" s="13"/>
      <c r="F7057" s="16">
        <f>'[2]NP Inflow data'!C7057</f>
        <v>0</v>
      </c>
      <c r="G7057" s="16">
        <f t="shared" si="213"/>
        <v>-8.0984385200000002</v>
      </c>
    </row>
    <row r="7058" spans="3:7">
      <c r="C7058" s="13"/>
      <c r="F7058" s="16">
        <f>'[2]NP Inflow data'!C7058</f>
        <v>0</v>
      </c>
      <c r="G7058" s="16">
        <f t="shared" si="213"/>
        <v>-8.0984385200000002</v>
      </c>
    </row>
    <row r="7059" spans="3:7">
      <c r="C7059" s="13"/>
      <c r="F7059" s="16">
        <f>'[2]NP Inflow data'!C7059</f>
        <v>0</v>
      </c>
      <c r="G7059" s="16">
        <f t="shared" si="213"/>
        <v>-8.0984385200000002</v>
      </c>
    </row>
    <row r="7060" spans="3:7">
      <c r="C7060" s="13"/>
      <c r="F7060" s="16">
        <f>'[2]NP Inflow data'!C7060</f>
        <v>0</v>
      </c>
      <c r="G7060" s="16">
        <f t="shared" si="213"/>
        <v>-8.0984385200000002</v>
      </c>
    </row>
    <row r="7061" spans="3:7">
      <c r="C7061" s="13"/>
      <c r="F7061" s="16">
        <f>'[2]NP Inflow data'!C7061</f>
        <v>0</v>
      </c>
      <c r="G7061" s="16">
        <f t="shared" si="213"/>
        <v>-8.0984385200000002</v>
      </c>
    </row>
    <row r="7062" spans="3:7">
      <c r="C7062" s="13"/>
      <c r="F7062" s="16">
        <f>'[2]NP Inflow data'!C7062</f>
        <v>0</v>
      </c>
      <c r="G7062" s="16">
        <f t="shared" si="213"/>
        <v>-8.0984385200000002</v>
      </c>
    </row>
    <row r="7063" spans="3:7">
      <c r="C7063" s="13"/>
      <c r="F7063" s="16">
        <f>'[2]NP Inflow data'!C7063</f>
        <v>0</v>
      </c>
      <c r="G7063" s="16">
        <f t="shared" si="213"/>
        <v>-8.0984385200000002</v>
      </c>
    </row>
    <row r="7064" spans="3:7">
      <c r="C7064" s="13"/>
      <c r="F7064" s="16">
        <f>'[2]NP Inflow data'!C7064</f>
        <v>0</v>
      </c>
      <c r="G7064" s="16">
        <f t="shared" si="213"/>
        <v>-8.0984385200000002</v>
      </c>
    </row>
    <row r="7065" spans="3:7">
      <c r="C7065" s="13"/>
      <c r="F7065" s="16">
        <f>'[2]NP Inflow data'!C7065</f>
        <v>0</v>
      </c>
      <c r="G7065" s="16">
        <f t="shared" si="213"/>
        <v>-8.0984385200000002</v>
      </c>
    </row>
    <row r="7066" spans="3:7">
      <c r="C7066" s="13"/>
      <c r="F7066" s="16">
        <f>'[2]NP Inflow data'!C7066</f>
        <v>0</v>
      </c>
      <c r="G7066" s="16">
        <f t="shared" si="213"/>
        <v>-8.0984385200000002</v>
      </c>
    </row>
    <row r="7067" spans="3:7">
      <c r="C7067" s="13"/>
      <c r="F7067" s="16">
        <f>'[2]NP Inflow data'!C7067</f>
        <v>0</v>
      </c>
      <c r="G7067" s="16">
        <f t="shared" si="213"/>
        <v>-8.0984385200000002</v>
      </c>
    </row>
    <row r="7068" spans="3:7">
      <c r="C7068" s="13"/>
      <c r="F7068" s="16">
        <f>'[2]NP Inflow data'!C7068</f>
        <v>0</v>
      </c>
      <c r="G7068" s="16">
        <f t="shared" si="213"/>
        <v>-8.0984385200000002</v>
      </c>
    </row>
    <row r="7069" spans="3:7">
      <c r="C7069" s="13"/>
      <c r="F7069" s="16">
        <f>'[2]NP Inflow data'!C7069</f>
        <v>0</v>
      </c>
      <c r="G7069" s="16">
        <f t="shared" si="213"/>
        <v>-8.0984385200000002</v>
      </c>
    </row>
    <row r="7070" spans="3:7">
      <c r="C7070" s="13"/>
      <c r="F7070" s="16">
        <f>'[2]NP Inflow data'!C7070</f>
        <v>0</v>
      </c>
      <c r="G7070" s="16">
        <f t="shared" ref="G7070:G7103" si="214">F7070-$F$3103</f>
        <v>-8.0984385200000002</v>
      </c>
    </row>
    <row r="7071" spans="3:7">
      <c r="C7071" s="13"/>
      <c r="F7071" s="16">
        <f>'[2]NP Inflow data'!C7071</f>
        <v>0</v>
      </c>
      <c r="G7071" s="16">
        <f t="shared" si="214"/>
        <v>-8.0984385200000002</v>
      </c>
    </row>
    <row r="7072" spans="3:7">
      <c r="C7072" s="13"/>
      <c r="F7072" s="16">
        <f>'[2]NP Inflow data'!C7072</f>
        <v>0</v>
      </c>
      <c r="G7072" s="16">
        <f t="shared" si="214"/>
        <v>-8.0984385200000002</v>
      </c>
    </row>
    <row r="7073" spans="3:7">
      <c r="C7073" s="13"/>
      <c r="F7073" s="16">
        <f>'[2]NP Inflow data'!C7073</f>
        <v>0</v>
      </c>
      <c r="G7073" s="16">
        <f t="shared" si="214"/>
        <v>-8.0984385200000002</v>
      </c>
    </row>
    <row r="7074" spans="3:7">
      <c r="C7074" s="13"/>
      <c r="F7074" s="16">
        <f>'[2]NP Inflow data'!C7074</f>
        <v>0</v>
      </c>
      <c r="G7074" s="16">
        <f t="shared" si="214"/>
        <v>-8.0984385200000002</v>
      </c>
    </row>
    <row r="7075" spans="3:7">
      <c r="C7075" s="13"/>
      <c r="F7075" s="16">
        <f>'[2]NP Inflow data'!C7075</f>
        <v>0</v>
      </c>
      <c r="G7075" s="16">
        <f t="shared" si="214"/>
        <v>-8.0984385200000002</v>
      </c>
    </row>
    <row r="7076" spans="3:7">
      <c r="C7076" s="13"/>
      <c r="F7076" s="16">
        <f>'[2]NP Inflow data'!C7076</f>
        <v>0</v>
      </c>
      <c r="G7076" s="16">
        <f t="shared" si="214"/>
        <v>-8.0984385200000002</v>
      </c>
    </row>
    <row r="7077" spans="3:7">
      <c r="C7077" s="13"/>
      <c r="F7077" s="16">
        <f>'[2]NP Inflow data'!C7077</f>
        <v>0</v>
      </c>
      <c r="G7077" s="16">
        <f t="shared" si="214"/>
        <v>-8.0984385200000002</v>
      </c>
    </row>
    <row r="7078" spans="3:7">
      <c r="C7078" s="13"/>
      <c r="F7078" s="16">
        <f>'[2]NP Inflow data'!C7078</f>
        <v>0</v>
      </c>
      <c r="G7078" s="16">
        <f t="shared" si="214"/>
        <v>-8.0984385200000002</v>
      </c>
    </row>
    <row r="7079" spans="3:7">
      <c r="C7079" s="13"/>
      <c r="F7079" s="16">
        <f>'[2]NP Inflow data'!C7079</f>
        <v>0</v>
      </c>
      <c r="G7079" s="16">
        <f t="shared" si="214"/>
        <v>-8.0984385200000002</v>
      </c>
    </row>
    <row r="7080" spans="3:7">
      <c r="C7080" s="13"/>
      <c r="F7080" s="16">
        <f>'[2]NP Inflow data'!C7080</f>
        <v>0</v>
      </c>
      <c r="G7080" s="16">
        <f t="shared" si="214"/>
        <v>-8.0984385200000002</v>
      </c>
    </row>
    <row r="7081" spans="3:7">
      <c r="C7081" s="13"/>
      <c r="F7081" s="16">
        <f>'[2]NP Inflow data'!C7081</f>
        <v>0</v>
      </c>
      <c r="G7081" s="16">
        <f t="shared" si="214"/>
        <v>-8.0984385200000002</v>
      </c>
    </row>
    <row r="7082" spans="3:7">
      <c r="C7082" s="13"/>
      <c r="F7082" s="16">
        <f>'[2]NP Inflow data'!C7082</f>
        <v>0</v>
      </c>
      <c r="G7082" s="16">
        <f t="shared" si="214"/>
        <v>-8.0984385200000002</v>
      </c>
    </row>
    <row r="7083" spans="3:7">
      <c r="C7083" s="13"/>
      <c r="F7083" s="16">
        <f>'[2]NP Inflow data'!C7083</f>
        <v>0</v>
      </c>
      <c r="G7083" s="16">
        <f t="shared" si="214"/>
        <v>-8.0984385200000002</v>
      </c>
    </row>
    <row r="7084" spans="3:7">
      <c r="C7084" s="13"/>
      <c r="F7084" s="16">
        <f>'[2]NP Inflow data'!C7084</f>
        <v>0</v>
      </c>
      <c r="G7084" s="16">
        <f t="shared" si="214"/>
        <v>-8.0984385200000002</v>
      </c>
    </row>
    <row r="7085" spans="3:7">
      <c r="C7085" s="13"/>
      <c r="F7085" s="16">
        <f>'[2]NP Inflow data'!C7085</f>
        <v>0</v>
      </c>
      <c r="G7085" s="16">
        <f t="shared" si="214"/>
        <v>-8.0984385200000002</v>
      </c>
    </row>
    <row r="7086" spans="3:7">
      <c r="C7086" s="13"/>
      <c r="F7086" s="16">
        <f>'[2]NP Inflow data'!C7086</f>
        <v>0</v>
      </c>
      <c r="G7086" s="16">
        <f t="shared" si="214"/>
        <v>-8.0984385200000002</v>
      </c>
    </row>
    <row r="7087" spans="3:7">
      <c r="C7087" s="13"/>
      <c r="F7087" s="16">
        <f>'[2]NP Inflow data'!C7087</f>
        <v>0</v>
      </c>
      <c r="G7087" s="16">
        <f t="shared" si="214"/>
        <v>-8.0984385200000002</v>
      </c>
    </row>
    <row r="7088" spans="3:7">
      <c r="C7088" s="13"/>
      <c r="F7088" s="16">
        <f>'[2]NP Inflow data'!C7088</f>
        <v>0</v>
      </c>
      <c r="G7088" s="16">
        <f t="shared" si="214"/>
        <v>-8.0984385200000002</v>
      </c>
    </row>
    <row r="7089" spans="3:7">
      <c r="C7089" s="13"/>
      <c r="F7089" s="16">
        <f>'[2]NP Inflow data'!C7089</f>
        <v>0</v>
      </c>
      <c r="G7089" s="16">
        <f t="shared" si="214"/>
        <v>-8.0984385200000002</v>
      </c>
    </row>
    <row r="7090" spans="3:7">
      <c r="C7090" s="13"/>
      <c r="F7090" s="16">
        <f>'[2]NP Inflow data'!C7090</f>
        <v>0</v>
      </c>
      <c r="G7090" s="16">
        <f t="shared" si="214"/>
        <v>-8.0984385200000002</v>
      </c>
    </row>
    <row r="7091" spans="3:7">
      <c r="C7091" s="13"/>
      <c r="F7091" s="16">
        <f>'[2]NP Inflow data'!C7091</f>
        <v>0</v>
      </c>
      <c r="G7091" s="16">
        <f t="shared" si="214"/>
        <v>-8.0984385200000002</v>
      </c>
    </row>
    <row r="7092" spans="3:7">
      <c r="C7092" s="13"/>
      <c r="F7092" s="16">
        <f>'[2]NP Inflow data'!C7092</f>
        <v>0</v>
      </c>
      <c r="G7092" s="16">
        <f t="shared" si="214"/>
        <v>-8.0984385200000002</v>
      </c>
    </row>
    <row r="7093" spans="3:7">
      <c r="C7093" s="13"/>
      <c r="F7093" s="16">
        <f>'[2]NP Inflow data'!C7093</f>
        <v>0</v>
      </c>
      <c r="G7093" s="16">
        <f t="shared" si="214"/>
        <v>-8.0984385200000002</v>
      </c>
    </row>
    <row r="7094" spans="3:7">
      <c r="C7094" s="13"/>
      <c r="F7094" s="16">
        <f>'[2]NP Inflow data'!C7094</f>
        <v>0</v>
      </c>
      <c r="G7094" s="16">
        <f t="shared" si="214"/>
        <v>-8.0984385200000002</v>
      </c>
    </row>
    <row r="7095" spans="3:7">
      <c r="C7095" s="13"/>
      <c r="F7095" s="16">
        <f>'[2]NP Inflow data'!C7095</f>
        <v>0</v>
      </c>
      <c r="G7095" s="16">
        <f t="shared" si="214"/>
        <v>-8.0984385200000002</v>
      </c>
    </row>
    <row r="7096" spans="3:7">
      <c r="C7096" s="13"/>
      <c r="F7096" s="16">
        <f>'[2]NP Inflow data'!C7096</f>
        <v>0</v>
      </c>
      <c r="G7096" s="16">
        <f t="shared" si="214"/>
        <v>-8.0984385200000002</v>
      </c>
    </row>
    <row r="7097" spans="3:7">
      <c r="C7097" s="13"/>
      <c r="F7097" s="16">
        <f>'[2]NP Inflow data'!C7097</f>
        <v>0</v>
      </c>
      <c r="G7097" s="16">
        <f t="shared" si="214"/>
        <v>-8.0984385200000002</v>
      </c>
    </row>
    <row r="7098" spans="3:7">
      <c r="C7098" s="13"/>
      <c r="F7098" s="16">
        <f>'[2]NP Inflow data'!C7098</f>
        <v>0</v>
      </c>
      <c r="G7098" s="16">
        <f t="shared" si="214"/>
        <v>-8.0984385200000002</v>
      </c>
    </row>
    <row r="7099" spans="3:7">
      <c r="C7099" s="13"/>
      <c r="F7099" s="16">
        <f>'[2]NP Inflow data'!C7099</f>
        <v>0</v>
      </c>
      <c r="G7099" s="16">
        <f t="shared" si="214"/>
        <v>-8.0984385200000002</v>
      </c>
    </row>
    <row r="7100" spans="3:7">
      <c r="C7100" s="13"/>
      <c r="F7100" s="16">
        <f>'[2]NP Inflow data'!C7100</f>
        <v>0</v>
      </c>
      <c r="G7100" s="16">
        <f t="shared" si="214"/>
        <v>-8.0984385200000002</v>
      </c>
    </row>
    <row r="7101" spans="3:7">
      <c r="C7101" s="13"/>
      <c r="F7101" s="16">
        <f>'[2]NP Inflow data'!C7101</f>
        <v>0</v>
      </c>
      <c r="G7101" s="16">
        <f t="shared" si="214"/>
        <v>-8.0984385200000002</v>
      </c>
    </row>
    <row r="7102" spans="3:7">
      <c r="C7102" s="13"/>
      <c r="F7102" s="16">
        <f>'[2]NP Inflow data'!C7102</f>
        <v>0</v>
      </c>
      <c r="G7102" s="16">
        <f t="shared" si="214"/>
        <v>-8.0984385200000002</v>
      </c>
    </row>
    <row r="7103" spans="3:7">
      <c r="C7103" s="13"/>
      <c r="F7103" s="16">
        <f>'[2]NP Inflow data'!C7103</f>
        <v>0</v>
      </c>
      <c r="G7103" s="16">
        <f t="shared" si="214"/>
        <v>-8.0984385200000002</v>
      </c>
    </row>
  </sheetData>
  <mergeCells count="14">
    <mergeCell ref="AL3:AL4"/>
    <mergeCell ref="V4:V6"/>
    <mergeCell ref="AF4:AF6"/>
    <mergeCell ref="W5:W7"/>
    <mergeCell ref="A1:C1"/>
    <mergeCell ref="E1:H1"/>
    <mergeCell ref="N1:V1"/>
    <mergeCell ref="X1:AF1"/>
    <mergeCell ref="N2:N3"/>
    <mergeCell ref="O2:P2"/>
    <mergeCell ref="R2:R3"/>
    <mergeCell ref="X2:X3"/>
    <mergeCell ref="Y2:Z2"/>
    <mergeCell ref="AB2:AB3"/>
  </mergeCells>
  <conditionalFormatting sqref="M3:M33">
    <cfRule type="containsText" dxfId="8" priority="3" operator="containsText" text="ບໍ່ຄວນຜະລິດໄຟ">
      <formula>NOT(ISERROR(SEARCH("ບໍ່ຄວນຜະລິດໄຟ",M3)))</formula>
    </cfRule>
    <cfRule type="containsText" dxfId="7" priority="4" operator="containsText" text="ຜະລິດໄຟໄດ້">
      <formula>NOT(ISERROR(SEARCH("ຜະລິດໄຟໄດ້",M3)))</formula>
    </cfRule>
    <cfRule type="containsText" dxfId="6" priority="5" operator="containsText" text="ຄວນພິຈາລະນາ">
      <formula>NOT(ISERROR(SEARCH("ຄວນພິຈາລະນາ",M3)))</formula>
    </cfRule>
    <cfRule type="containsText" dxfId="5" priority="6" operator="containsText" text="ບໍ່ຄວນຜະລິດໄຟ">
      <formula>NOT(ISERROR(SEARCH("ບໍ່ຄວນຜະລິດໄຟ",M3)))</formula>
    </cfRule>
    <cfRule type="containsText" dxfId="4" priority="7" operator="containsText" text="ຄວນພິຈາລະນາ">
      <formula>NOT(ISERROR(SEARCH("ຄວນພິຈາລະນາ",M3)))</formula>
    </cfRule>
    <cfRule type="containsText" dxfId="3" priority="8" operator="containsText" text="ຜະລິດໄຟໄດ້">
      <formula>NOT(ISERROR(SEARCH("ຜະລິດໄຟໄດ້",M3)))</formula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{3895E9D7-CB69-4F88-8B1E-33BB0FE49245}</x14:id>
        </ext>
      </extLst>
    </cfRule>
    <cfRule type="cellIs" dxfId="2" priority="10" operator="greaterThan">
      <formula>"ບໍ່ຄວນຜະລິດໄຟ"</formula>
    </cfRule>
    <cfRule type="cellIs" dxfId="1" priority="11" operator="greaterThan">
      <formula>"ບໍ່ຄວນຜະລິດໄຟ"</formula>
    </cfRule>
    <cfRule type="cellIs" dxfId="0" priority="12" operator="greaterThan">
      <formula>"ຜະລິດໄຟໄດ້"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95E9D7-CB69-4F88-8B1E-33BB0FE49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M3:M33</xm:sqref>
        </x14:conditionalFormatting>
        <x14:conditionalFormatting xmlns:xm="http://schemas.microsoft.com/office/excel/2006/main">
          <x14:cfRule type="iconSet" priority="2" id="{C7DA8376-B371-4713-B4A0-88719558BCE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U4:U6</xm:sqref>
        </x14:conditionalFormatting>
        <x14:conditionalFormatting xmlns:xm="http://schemas.microsoft.com/office/excel/2006/main">
          <x14:cfRule type="iconSet" priority="1" id="{B2EC9370-5681-4A9E-8D02-1716C0CE0AF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1.6900000000000001E-3</xm:f>
              </x14:cfvo>
              <x14:cfIcon iconSet="3Arrows" iconId="2"/>
              <x14:cfIcon iconSet="3Arrows" iconId="0"/>
              <x14:cfIcon iconSet="3Arrows" iconId="2"/>
            </x14:iconSet>
          </x14:cfRule>
          <xm:sqref>AE4:AE6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7667-611A-47B6-A616-4A31AE90BBE2}">
  <dimension ref="A1:A6"/>
  <sheetViews>
    <sheetView workbookViewId="0">
      <selection activeCell="K17" sqref="K17"/>
    </sheetView>
  </sheetViews>
  <sheetFormatPr defaultRowHeight="14.4"/>
  <sheetData>
    <row r="1" spans="1:1">
      <c r="A1" s="273" t="s">
        <v>134</v>
      </c>
    </row>
    <row r="2" spans="1:1">
      <c r="A2" s="273" t="s">
        <v>135</v>
      </c>
    </row>
    <row r="3" spans="1:1">
      <c r="A3" s="273" t="s">
        <v>136</v>
      </c>
    </row>
    <row r="5" spans="1:1">
      <c r="A5" t="s">
        <v>137</v>
      </c>
    </row>
    <row r="6" spans="1:1">
      <c r="A6" s="273" t="s">
        <v>177</v>
      </c>
    </row>
  </sheetData>
  <hyperlinks>
    <hyperlink ref="A1" r:id="rId1" location="gid=154377161" xr:uid="{EDB6C57C-C8D9-4D59-9FD1-4B52685C5260}"/>
    <hyperlink ref="A2" r:id="rId2" location="gid=1831937969" display="https://docs.google.com/spreadsheets/d/1KIvCB3u4lYjDHeWtkFx7l3UCfbKyHMvhVKLtWM0hol4/edit?gid=1831937969 - gid=1831937969" xr:uid="{7D72BFEA-9280-4446-92CB-715A9871FC91}"/>
    <hyperlink ref="A3" r:id="rId3" display="https://nempc-my.sharepoint.com/:x:/g/personal/pern_b_nk2pc_la/IQBRlT01uZvhSbDmEdu3vtA0AfBC4rTfMTi_pUX6yMRHnio?rtime=eT-Zxqrj3kg" xr:uid="{54807712-CEB6-47E6-AFF3-DEDA6B6437F1}"/>
    <hyperlink ref="A6" r:id="rId4" location="gid=2144647602" xr:uid="{C3542C51-EAC4-4BD2-B187-541337C819E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681E-F4F7-45FA-8467-CE529B98C532}">
  <dimension ref="A1:V9"/>
  <sheetViews>
    <sheetView zoomScale="90" zoomScaleNormal="90" workbookViewId="0">
      <pane xSplit="1" ySplit="2" topLeftCell="B3" activePane="bottomRight" state="frozen"/>
      <selection pane="topRight" activeCell="M3" sqref="M3"/>
      <selection pane="bottomLeft" activeCell="M3" sqref="M3"/>
      <selection pane="bottomRight" activeCell="C15" sqref="C15"/>
    </sheetView>
  </sheetViews>
  <sheetFormatPr defaultColWidth="8.88671875" defaultRowHeight="18"/>
  <cols>
    <col min="1" max="1" width="14.88671875" style="274" customWidth="1"/>
    <col min="2" max="6" width="15.6640625" style="274" customWidth="1"/>
    <col min="7" max="7" width="7.5546875" style="274" customWidth="1"/>
    <col min="8" max="8" width="7.44140625" style="274" customWidth="1"/>
    <col min="9" max="9" width="19.6640625" style="274" customWidth="1"/>
    <col min="10" max="10" width="9" style="274" customWidth="1"/>
    <col min="11" max="13" width="11.5546875" style="274" customWidth="1"/>
    <col min="14" max="14" width="10.88671875" style="274" customWidth="1"/>
    <col min="15" max="15" width="20.6640625" style="274" customWidth="1"/>
    <col min="16" max="16" width="10.109375" style="274" customWidth="1"/>
    <col min="17" max="17" width="10.33203125" style="274" customWidth="1"/>
    <col min="18" max="18" width="12.5546875" style="274" customWidth="1"/>
    <col min="19" max="19" width="10.109375" style="274" customWidth="1"/>
    <col min="20" max="20" width="12.88671875" style="274" customWidth="1"/>
    <col min="21" max="21" width="14.88671875" style="274" customWidth="1"/>
    <col min="22" max="22" width="10.6640625" style="274" customWidth="1"/>
    <col min="23" max="16384" width="8.88671875" style="274"/>
  </cols>
  <sheetData>
    <row r="1" spans="1:22" ht="40.200000000000003" customHeight="1">
      <c r="A1" s="285" t="s">
        <v>0</v>
      </c>
      <c r="B1" s="286" t="s">
        <v>138</v>
      </c>
      <c r="C1" s="286" t="s">
        <v>139</v>
      </c>
      <c r="D1" s="286" t="s">
        <v>140</v>
      </c>
      <c r="E1" s="286" t="s">
        <v>141</v>
      </c>
      <c r="F1" s="286" t="s">
        <v>142</v>
      </c>
      <c r="G1" s="286"/>
      <c r="H1" s="286"/>
      <c r="I1" s="486" t="s">
        <v>143</v>
      </c>
      <c r="J1" s="487"/>
      <c r="K1" s="487"/>
      <c r="L1" s="487"/>
      <c r="M1" s="488"/>
      <c r="N1" s="485" t="s">
        <v>144</v>
      </c>
      <c r="O1" s="485"/>
      <c r="P1" s="296" t="s">
        <v>145</v>
      </c>
      <c r="Q1" s="276"/>
      <c r="R1" s="276"/>
      <c r="S1" s="276"/>
      <c r="T1" s="276"/>
    </row>
    <row r="2" spans="1:22" ht="36.6" thickBot="1">
      <c r="A2" s="287"/>
      <c r="B2" s="288" t="s">
        <v>52</v>
      </c>
      <c r="C2" s="288" t="s">
        <v>52</v>
      </c>
      <c r="D2" s="288" t="s">
        <v>44</v>
      </c>
      <c r="E2" s="288" t="s">
        <v>44</v>
      </c>
      <c r="F2" s="288" t="s">
        <v>44</v>
      </c>
      <c r="G2" s="288" t="s">
        <v>146</v>
      </c>
      <c r="H2" s="288" t="s">
        <v>147</v>
      </c>
      <c r="I2" s="288" t="s">
        <v>148</v>
      </c>
      <c r="J2" s="294" t="s">
        <v>149</v>
      </c>
      <c r="K2" s="295" t="s">
        <v>148</v>
      </c>
      <c r="L2" s="295" t="s">
        <v>150</v>
      </c>
      <c r="M2" s="295" t="s">
        <v>151</v>
      </c>
      <c r="N2" s="485"/>
      <c r="O2" s="485"/>
      <c r="P2" s="306">
        <v>2026</v>
      </c>
      <c r="Q2" s="307" t="s">
        <v>152</v>
      </c>
      <c r="R2" s="307" t="s">
        <v>153</v>
      </c>
      <c r="S2" s="307" t="s">
        <v>154</v>
      </c>
      <c r="T2" s="307" t="s">
        <v>155</v>
      </c>
      <c r="U2" s="274" t="s">
        <v>156</v>
      </c>
      <c r="V2" s="274" t="s">
        <v>157</v>
      </c>
    </row>
    <row r="3" spans="1:22">
      <c r="A3" s="289" t="s">
        <v>3</v>
      </c>
      <c r="B3" s="283">
        <f>V_NEM!X688+V_NEM!AH688</f>
        <v>0.96917460499999997</v>
      </c>
      <c r="C3" s="283">
        <f>V_NEM!X689+V_NEM!AH689</f>
        <v>0.63948613499999996</v>
      </c>
      <c r="D3" s="284">
        <f>V_NEM!W688</f>
        <v>784</v>
      </c>
      <c r="E3" s="284">
        <f>V_NEM!W689</f>
        <v>782</v>
      </c>
      <c r="F3" s="284">
        <v>353</v>
      </c>
      <c r="G3" s="284">
        <f>D3-F3</f>
        <v>431</v>
      </c>
      <c r="H3" s="282">
        <f>E3-F3</f>
        <v>429</v>
      </c>
      <c r="I3" s="284" t="s">
        <v>158</v>
      </c>
      <c r="J3" s="284" t="s">
        <v>159</v>
      </c>
      <c r="K3" s="279">
        <v>36.5</v>
      </c>
      <c r="L3" s="279">
        <v>129</v>
      </c>
      <c r="M3" s="278">
        <f t="shared" ref="M3:M7" si="0">(K3*3600)/(L3*10^3)</f>
        <v>1.0186046511627906</v>
      </c>
      <c r="N3" s="280">
        <v>45673</v>
      </c>
      <c r="O3" s="279"/>
      <c r="P3" s="275">
        <v>6.9494E-2</v>
      </c>
      <c r="Q3" s="303">
        <f>SUM(DATA!O1464:O1828)</f>
        <v>569.44374599999924</v>
      </c>
      <c r="R3" s="304">
        <f t="shared" ref="R3:R9" si="1">P3*Q3</f>
        <v>39.57292368452395</v>
      </c>
      <c r="S3" s="303">
        <f>SUM(DATA!P1464:P1828)</f>
        <v>191.6258364293025</v>
      </c>
      <c r="T3" s="305">
        <f t="shared" ref="T3:T9" si="2">S3*P3</f>
        <v>13.316845876817947</v>
      </c>
      <c r="U3" s="310">
        <v>1.1385E-3</v>
      </c>
      <c r="V3" s="311"/>
    </row>
    <row r="4" spans="1:22">
      <c r="A4" s="290" t="s">
        <v>4</v>
      </c>
      <c r="B4" s="278">
        <f>V_NK2!X11</f>
        <v>71.400000000026296</v>
      </c>
      <c r="C4" s="278">
        <f>V_NK2!X12</f>
        <v>40.820000000027797</v>
      </c>
      <c r="D4" s="279">
        <f>V_NK2!W11</f>
        <v>427</v>
      </c>
      <c r="E4" s="279">
        <f>V_NK2!W12</f>
        <v>420</v>
      </c>
      <c r="F4" s="279">
        <v>319</v>
      </c>
      <c r="G4" s="284">
        <f t="shared" ref="G4:G9" si="3">D4-F4</f>
        <v>108</v>
      </c>
      <c r="H4" s="277">
        <f t="shared" ref="H4:H9" si="4">E4-F4</f>
        <v>101</v>
      </c>
      <c r="I4" s="279" t="s">
        <v>160</v>
      </c>
      <c r="J4" s="279" t="s">
        <v>161</v>
      </c>
      <c r="K4" s="279">
        <v>75.430000000000007</v>
      </c>
      <c r="L4" s="279">
        <v>66</v>
      </c>
      <c r="M4" s="297">
        <f t="shared" si="0"/>
        <v>4.1143636363636364</v>
      </c>
      <c r="N4" s="280">
        <v>45072</v>
      </c>
      <c r="O4" s="280" t="s">
        <v>162</v>
      </c>
      <c r="P4" s="275">
        <f>(0.9*0.07316+0.1*0.0365)</f>
        <v>6.9494E-2</v>
      </c>
      <c r="Q4" s="303">
        <f>SUM(DATA!AS1464:AS1828)</f>
        <v>270.93548387096695</v>
      </c>
      <c r="R4" s="304">
        <f t="shared" si="1"/>
        <v>18.828390516128977</v>
      </c>
      <c r="S4" s="303">
        <f>SUM(DATA!AT1464:AT1828)</f>
        <v>112.00485349999994</v>
      </c>
      <c r="T4" s="305">
        <f t="shared" si="2"/>
        <v>7.7836652891289955</v>
      </c>
      <c r="U4" s="310"/>
      <c r="V4" s="311">
        <v>0.97467000000000004</v>
      </c>
    </row>
    <row r="5" spans="1:22">
      <c r="A5" s="290" t="s">
        <v>5</v>
      </c>
      <c r="B5" s="278">
        <f>V_NK3!V9</f>
        <v>542.14713800000004</v>
      </c>
      <c r="C5" s="278">
        <f>V_NK3!V10</f>
        <v>56.578651999999998</v>
      </c>
      <c r="D5" s="279">
        <f>V_NK3!U9</f>
        <v>541</v>
      </c>
      <c r="E5" s="279">
        <f>V_NK3!U10</f>
        <v>521</v>
      </c>
      <c r="F5" s="279">
        <v>436</v>
      </c>
      <c r="G5" s="284">
        <f t="shared" si="3"/>
        <v>105</v>
      </c>
      <c r="H5" s="277">
        <f t="shared" si="4"/>
        <v>85</v>
      </c>
      <c r="I5" s="279" t="s">
        <v>163</v>
      </c>
      <c r="J5" s="279" t="s">
        <v>161</v>
      </c>
      <c r="K5" s="279">
        <v>60.78</v>
      </c>
      <c r="L5" s="279">
        <v>54</v>
      </c>
      <c r="M5" s="297">
        <f t="shared" si="0"/>
        <v>4.0519999999999996</v>
      </c>
      <c r="N5" s="280">
        <v>45072</v>
      </c>
      <c r="O5" s="280" t="s">
        <v>164</v>
      </c>
      <c r="P5" s="275">
        <f>(0.9*0.07316+0.1*0.0365)</f>
        <v>6.9494E-2</v>
      </c>
      <c r="Q5" s="303">
        <f>SUM(DATA!AD1464:AD1828)</f>
        <v>200.36225806451685</v>
      </c>
      <c r="R5" s="304">
        <f t="shared" si="1"/>
        <v>13.923974761935535</v>
      </c>
      <c r="S5" s="303">
        <f>SUM(DATA!AE1464:AE1828)</f>
        <v>102.90278595098404</v>
      </c>
      <c r="T5" s="305">
        <f t="shared" si="2"/>
        <v>7.1511262068776853</v>
      </c>
      <c r="U5" s="310"/>
      <c r="V5" s="311">
        <v>0.97248599999999996</v>
      </c>
    </row>
    <row r="6" spans="1:22">
      <c r="A6" s="290" t="s">
        <v>6</v>
      </c>
      <c r="B6" s="278">
        <f>V_NNG3A!J19</f>
        <v>13.85</v>
      </c>
      <c r="C6" s="278">
        <f>V_NNG3A!J20</f>
        <v>10.9875862068965</v>
      </c>
      <c r="D6" s="279">
        <f>V_NNG3A!I19</f>
        <v>1050</v>
      </c>
      <c r="E6" s="279">
        <f>V_NNG3A!I20</f>
        <v>1047</v>
      </c>
      <c r="F6" s="279">
        <v>893</v>
      </c>
      <c r="G6" s="284">
        <f t="shared" si="3"/>
        <v>157</v>
      </c>
      <c r="H6" s="277">
        <f t="shared" si="4"/>
        <v>154</v>
      </c>
      <c r="I6" s="279" t="s">
        <v>165</v>
      </c>
      <c r="J6" s="279" t="s">
        <v>161</v>
      </c>
      <c r="K6" s="279">
        <v>34</v>
      </c>
      <c r="L6" s="279">
        <v>44</v>
      </c>
      <c r="M6" s="278">
        <f t="shared" si="0"/>
        <v>2.7818181818181817</v>
      </c>
      <c r="N6" s="280">
        <v>41649</v>
      </c>
      <c r="O6" s="280"/>
      <c r="P6" s="275">
        <v>6.2700000000000006E-2</v>
      </c>
      <c r="Q6" s="303">
        <f>SUM(DATA!BG1464:BG1828)</f>
        <v>72.410000000000082</v>
      </c>
      <c r="R6" s="304">
        <f t="shared" si="1"/>
        <v>4.5401070000000052</v>
      </c>
      <c r="S6" s="303">
        <f>SUM(DATA!BH1464:BH1828)</f>
        <v>27.563430000000057</v>
      </c>
      <c r="T6" s="305">
        <f t="shared" si="2"/>
        <v>1.7282270610000037</v>
      </c>
      <c r="U6" s="310"/>
      <c r="V6" s="311"/>
    </row>
    <row r="7" spans="1:22">
      <c r="A7" s="290" t="s">
        <v>7</v>
      </c>
      <c r="B7" s="278">
        <f>V_XNN1!M15</f>
        <v>0.21890999999999999</v>
      </c>
      <c r="C7" s="278">
        <f>V_XNN1!M16</f>
        <v>0.18659999999999999</v>
      </c>
      <c r="D7" s="279">
        <f>V_XNN1!L15</f>
        <v>252.5</v>
      </c>
      <c r="E7" s="279">
        <f>V_XNN1!L16</f>
        <v>250.7</v>
      </c>
      <c r="F7" s="279">
        <v>170</v>
      </c>
      <c r="G7" s="284">
        <f t="shared" si="3"/>
        <v>82.5</v>
      </c>
      <c r="H7" s="277">
        <f t="shared" si="4"/>
        <v>80.699999999999989</v>
      </c>
      <c r="I7" s="279" t="s">
        <v>166</v>
      </c>
      <c r="J7" s="279" t="s">
        <v>161</v>
      </c>
      <c r="K7" s="279">
        <v>24</v>
      </c>
      <c r="L7" s="279">
        <v>14.8</v>
      </c>
      <c r="M7" s="278">
        <f t="shared" si="0"/>
        <v>5.8378378378378377</v>
      </c>
      <c r="N7" s="280">
        <v>41644</v>
      </c>
      <c r="O7" s="280"/>
      <c r="P7" s="275">
        <v>5.1999999999999998E-2</v>
      </c>
      <c r="Q7" s="303">
        <f>SUM(DATA!BU1464:BU1828)</f>
        <v>70.220989617999962</v>
      </c>
      <c r="R7" s="304">
        <f>P7*Q7</f>
        <v>3.6514914601359978</v>
      </c>
      <c r="S7" s="303">
        <f>SUM(DATA!BV1464:BV1828)</f>
        <v>23.344535400000012</v>
      </c>
      <c r="T7" s="305">
        <f>S7*P7</f>
        <v>1.2139158408000006</v>
      </c>
      <c r="U7" s="310"/>
      <c r="V7" s="311"/>
    </row>
    <row r="8" spans="1:22">
      <c r="A8" s="290" t="s">
        <v>167</v>
      </c>
      <c r="B8" s="278">
        <f>V_NSPC!T5</f>
        <v>121.16321179000001</v>
      </c>
      <c r="C8" s="278">
        <f>V_NSPC!T6</f>
        <v>1.0671668000000001</v>
      </c>
      <c r="D8" s="279">
        <f>V_NSPC!S5</f>
        <v>995</v>
      </c>
      <c r="E8" s="279">
        <f>V_NSPC!S6</f>
        <v>955</v>
      </c>
      <c r="F8" s="281">
        <v>910</v>
      </c>
      <c r="G8" s="284">
        <f t="shared" si="3"/>
        <v>85</v>
      </c>
      <c r="H8" s="277">
        <f t="shared" si="4"/>
        <v>45</v>
      </c>
      <c r="I8" s="279" t="s">
        <v>168</v>
      </c>
      <c r="J8" s="279" t="s">
        <v>161</v>
      </c>
      <c r="K8" s="279">
        <v>11</v>
      </c>
      <c r="L8" s="279">
        <v>8</v>
      </c>
      <c r="M8" s="278">
        <f>(K8*3600)/(L8*10^3)</f>
        <v>4.95</v>
      </c>
      <c r="N8" s="280">
        <v>46192</v>
      </c>
      <c r="O8" s="280"/>
      <c r="P8" s="275">
        <v>7.9399999999999998E-2</v>
      </c>
      <c r="Q8" s="303"/>
      <c r="R8" s="304"/>
      <c r="T8" s="305"/>
      <c r="U8" s="310"/>
      <c r="V8" s="311"/>
    </row>
    <row r="9" spans="1:22" ht="18.600000000000001" thickBot="1">
      <c r="A9" s="287" t="s">
        <v>169</v>
      </c>
      <c r="B9" s="291">
        <f>V_NSPC!AD5</f>
        <v>15.443158220000001</v>
      </c>
      <c r="C9" s="291">
        <f>V_NSPC!AD6</f>
        <v>8.0984385200000002</v>
      </c>
      <c r="D9" s="292">
        <f>V_NSPC!AC5</f>
        <v>909</v>
      </c>
      <c r="E9" s="292">
        <f>V_NSPC!AC6</f>
        <v>905</v>
      </c>
      <c r="F9" s="292">
        <v>231</v>
      </c>
      <c r="G9" s="284">
        <f t="shared" si="3"/>
        <v>678</v>
      </c>
      <c r="H9" s="293">
        <f t="shared" si="4"/>
        <v>674</v>
      </c>
      <c r="I9" s="292" t="s">
        <v>170</v>
      </c>
      <c r="J9" s="292" t="s">
        <v>159</v>
      </c>
      <c r="K9" s="279">
        <v>28.7</v>
      </c>
      <c r="L9" s="279">
        <v>160</v>
      </c>
      <c r="M9" s="278">
        <f>(K9*3600)/(L9*10^3)</f>
        <v>0.64575000000000005</v>
      </c>
      <c r="N9" s="280">
        <v>46136</v>
      </c>
      <c r="O9" s="280"/>
      <c r="P9" s="275">
        <v>7.9399999999999998E-2</v>
      </c>
      <c r="Q9" s="303">
        <f>SUM(DATA!CY1464:CY1828)</f>
        <v>744.99900000000116</v>
      </c>
      <c r="R9" s="304">
        <f t="shared" si="1"/>
        <v>59.152920600000094</v>
      </c>
      <c r="S9" s="303">
        <f>SUM(DATA!CZ1464:CZ1828)</f>
        <v>186.82637431115742</v>
      </c>
      <c r="T9" s="305">
        <f t="shared" si="2"/>
        <v>14.834014120305898</v>
      </c>
      <c r="U9" s="310"/>
      <c r="V9" s="311"/>
    </row>
  </sheetData>
  <mergeCells count="2">
    <mergeCell ref="N1:O2"/>
    <mergeCell ref="I1:M1"/>
  </mergeCells>
  <phoneticPr fontId="5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Setup picture</vt:lpstr>
      <vt:lpstr>DATA</vt:lpstr>
      <vt:lpstr>V_NEM</vt:lpstr>
      <vt:lpstr>V_NK3</vt:lpstr>
      <vt:lpstr>V_NK2</vt:lpstr>
      <vt:lpstr>V_NNG3A</vt:lpstr>
      <vt:lpstr>V_XNN1</vt:lpstr>
      <vt:lpstr>V_NSPC</vt:lpstr>
      <vt:lpstr>DataLink</vt:lpstr>
      <vt:lpstr>Basic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phaphithoun PANGNADA</dc:creator>
  <cp:keywords/>
  <dc:description/>
  <cp:lastModifiedBy>Phaphithoun PANGNADA</cp:lastModifiedBy>
  <cp:revision/>
  <dcterms:created xsi:type="dcterms:W3CDTF">2015-06-05T18:17:20Z</dcterms:created>
  <dcterms:modified xsi:type="dcterms:W3CDTF">2026-07-28T02:12:14Z</dcterms:modified>
  <cp:category/>
  <cp:contentStatus/>
</cp:coreProperties>
</file>